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heckCompatibility="1"/>
  <mc:AlternateContent xmlns:mc="http://schemas.openxmlformats.org/markup-compatibility/2006">
    <mc:Choice Requires="x15">
      <x15ac:absPath xmlns:x15ac="http://schemas.microsoft.com/office/spreadsheetml/2010/11/ac" url="C:\Users\Pc\Desktop\"/>
    </mc:Choice>
  </mc:AlternateContent>
  <xr:revisionPtr revIDLastSave="0" documentId="13_ncr:1_{C4EBE837-AA34-4297-99A8-2CDDEB7206FF}" xr6:coauthVersionLast="47" xr6:coauthVersionMax="47" xr10:uidLastSave="{00000000-0000-0000-0000-000000000000}"/>
  <bookViews>
    <workbookView xWindow="-110" yWindow="-110" windowWidth="38620" windowHeight="21100" xr2:uid="{00000000-000D-0000-FFFF-FFFF00000000}"/>
  </bookViews>
  <sheets>
    <sheet name="Rekapitulácia stavby" sheetId="1" r:id="rId1"/>
    <sheet name="SO 01.2.1 - HTU" sheetId="2" r:id="rId2"/>
    <sheet name="SO 01.2.2 - HTU-Búracie p..." sheetId="3" r:id="rId3"/>
    <sheet name="SO 01.1.4-5 - Preložka ro..." sheetId="4" r:id="rId4"/>
    <sheet name="SO01.1.1 - Preložka NN ká..." sheetId="5" r:id="rId5"/>
    <sheet name="E.1 - Stavebná časť" sheetId="6" r:id="rId6"/>
    <sheet name="E.3 - Zdravotechnika" sheetId="7" r:id="rId7"/>
    <sheet name="E.4 - Elektroinštalácia -..." sheetId="8" r:id="rId8"/>
    <sheet name="E.5 - Elektroinštalácia -..." sheetId="9" r:id="rId9"/>
    <sheet name="E.6-E.7 - Vykurovanie a c..." sheetId="10" r:id="rId10"/>
    <sheet name="E.8 - Vzduchotechnika" sheetId="11" r:id="rId11"/>
    <sheet name="E.9 - Rozvod plynu" sheetId="12" r:id="rId12"/>
    <sheet name="E.1-M - Zabudovaný mobiliár" sheetId="13" r:id="rId13"/>
    <sheet name="E.1.1 - Búracie práce" sheetId="14" r:id="rId14"/>
    <sheet name="E.1.2 - Stavebná časť" sheetId="15" r:id="rId15"/>
    <sheet name="E.3 - Zdravotechnika_01" sheetId="16" r:id="rId16"/>
    <sheet name="E.4 - Elektroinštalácia -..._01" sheetId="17" r:id="rId17"/>
    <sheet name="E.5 - Elektroinštalácia -..._01" sheetId="18" r:id="rId18"/>
    <sheet name="E.6-E.7 - Vykurovanie a c..._01" sheetId="19" r:id="rId19"/>
    <sheet name="E.8 - Vzduchotechnika_01" sheetId="20" r:id="rId20"/>
    <sheet name="E.1-M - Zabudovaný mobiliár_01" sheetId="21" r:id="rId21"/>
    <sheet name="E.1.1 - Stavebná časť" sheetId="22" r:id="rId22"/>
    <sheet name="E.1.2 - Búracie práce" sheetId="23" r:id="rId23"/>
    <sheet name="E.1 - Stavebná časť_01" sheetId="24" r:id="rId24"/>
    <sheet name="E.4 - Elektroinštalácia -..._02" sheetId="25" r:id="rId25"/>
    <sheet name="E.5 - Elektroinštalácia -..._02" sheetId="26" r:id="rId26"/>
    <sheet name="E.6-E.7 - Vykurovanie a c..._02" sheetId="27" r:id="rId27"/>
    <sheet name="SO 06 - Komunikácie a spe..." sheetId="28" r:id="rId28"/>
    <sheet name="SO 07.1 - VN prípojka" sheetId="29" r:id="rId29"/>
    <sheet name="SO 07.2 - Trafostanica" sheetId="30" r:id="rId30"/>
    <sheet name="SO 07.3 - NN prípojka" sheetId="31" r:id="rId31"/>
    <sheet name="SO0 7.4 - Náhradný zdroj" sheetId="32" r:id="rId32"/>
    <sheet name="SO07.5 - FVE" sheetId="33" r:id="rId33"/>
    <sheet name="SO 08 - Slaboprúdová príp..." sheetId="34" r:id="rId34"/>
    <sheet name="SO 09 - Areálový vodovod" sheetId="35" r:id="rId35"/>
    <sheet name="SO 10 - Areálová kanalizácia" sheetId="36" r:id="rId36"/>
    <sheet name="SO 11 - Areálový plynovod" sheetId="37" r:id="rId37"/>
    <sheet name="SO 12 - Areálové osvetlenie" sheetId="38" r:id="rId38"/>
    <sheet name="SO 13 - Gabiónový oporný múr" sheetId="39" r:id="rId39"/>
    <sheet name="SO 14.1 - Terénne a sadov..." sheetId="40" r:id="rId40"/>
    <sheet name="SO 14.2 - Terénne a sadov..." sheetId="41" r:id="rId41"/>
    <sheet name="SO 14.3 - Terénne a sadov..." sheetId="42" r:id="rId42"/>
    <sheet name="SO 14.4 - Terénne a sadov..." sheetId="43" r:id="rId43"/>
    <sheet name="SO 14.5 - Výrub zelene" sheetId="44" r:id="rId44"/>
    <sheet name="SO 14.6 - Výrub zelene II." sheetId="45" r:id="rId45"/>
    <sheet name="SO15 - Rekonštrukcia oplo..." sheetId="46" r:id="rId46"/>
    <sheet name="PS01 - Elektrická požiarn..." sheetId="47" r:id="rId47"/>
    <sheet name="PS02 - Hlasová signalizác..." sheetId="48" r:id="rId48"/>
    <sheet name="PS03 - Technológia výťaho..." sheetId="49" r:id="rId49"/>
    <sheet name="PS04 - MaR" sheetId="50" r:id="rId50"/>
    <sheet name="PS05 - Rozšírenie kyslíko..." sheetId="51" r:id="rId51"/>
    <sheet name="PS06 - Kompresorová a vák..." sheetId="52" r:id="rId52"/>
    <sheet name="PS07. - Zdroj oxidu uhlič..." sheetId="53" r:id="rId53"/>
    <sheet name="PS09.1 - Rozvod vydych. a..." sheetId="54" r:id="rId54"/>
    <sheet name="PS09.2 - Rozvod vákua V" sheetId="55" r:id="rId55"/>
    <sheet name="PS09.3 - Rozvod stlačenéh..." sheetId="56" r:id="rId56"/>
    <sheet name="PS09.4 - Rozvod stlačenéh..." sheetId="57" r:id="rId57"/>
    <sheet name="PS09.5 - Rozvod kyslíka" sheetId="58" r:id="rId58"/>
    <sheet name="PS09.6 - Rozvod CO2" sheetId="59" r:id="rId59"/>
    <sheet name="PS10 - Parkovací systém" sheetId="60" r:id="rId60"/>
    <sheet name="PS11.1 - 1.NP" sheetId="61" r:id="rId61"/>
    <sheet name="PS11.2 - 2.NP" sheetId="62" r:id="rId62"/>
    <sheet name="PS11.3 - 3.NP" sheetId="63" r:id="rId63"/>
    <sheet name="PS11.4 - SO 03" sheetId="64" r:id="rId64"/>
  </sheets>
  <definedNames>
    <definedName name="_xlnm._FilterDatabase" localSheetId="5" hidden="1">'E.1 - Stavebná časť'!$C$149:$K$5462</definedName>
    <definedName name="_xlnm._FilterDatabase" localSheetId="23" hidden="1">'E.1 - Stavebná časť_01'!$C$139:$K$605</definedName>
    <definedName name="_xlnm._FilterDatabase" localSheetId="13" hidden="1">'E.1.1 - Búracie práce'!$C$139:$K$451</definedName>
    <definedName name="_xlnm._FilterDatabase" localSheetId="21" hidden="1">'E.1.1 - Stavebná časť'!$C$137:$K$544</definedName>
    <definedName name="_xlnm._FilterDatabase" localSheetId="22" hidden="1">'E.1.2 - Búracie práce'!$C$129:$K$269</definedName>
    <definedName name="_xlnm._FilterDatabase" localSheetId="14" hidden="1">'E.1.2 - Stavebná časť'!$C$145:$K$1721</definedName>
    <definedName name="_xlnm._FilterDatabase" localSheetId="12" hidden="1">'E.1-M - Zabudovaný mobiliár'!$C$125:$K$335</definedName>
    <definedName name="_xlnm._FilterDatabase" localSheetId="20" hidden="1">'E.1-M - Zabudovaný mobiliár_01'!$C$124:$K$222</definedName>
    <definedName name="_xlnm._FilterDatabase" localSheetId="6" hidden="1">'E.3 - Zdravotechnika'!$C$131:$K$369</definedName>
    <definedName name="_xlnm._FilterDatabase" localSheetId="15" hidden="1">'E.3 - Zdravotechnika_01'!$C$129:$K$276</definedName>
    <definedName name="_xlnm._FilterDatabase" localSheetId="7" hidden="1">'E.4 - Elektroinštalácia -...'!$C$131:$K$535</definedName>
    <definedName name="_xlnm._FilterDatabase" localSheetId="16" hidden="1">'E.4 - Elektroinštalácia -..._01'!$C$133:$K$302</definedName>
    <definedName name="_xlnm._FilterDatabase" localSheetId="24" hidden="1">'E.4 - Elektroinštalácia -..._02'!$C$126:$K$205</definedName>
    <definedName name="_xlnm._FilterDatabase" localSheetId="8" hidden="1">'E.5 - Elektroinštalácia -...'!$C$133:$K$333</definedName>
    <definedName name="_xlnm._FilterDatabase" localSheetId="17" hidden="1">'E.5 - Elektroinštalácia -..._01'!$C$130:$K$258</definedName>
    <definedName name="_xlnm._FilterDatabase" localSheetId="25" hidden="1">'E.5 - Elektroinštalácia -..._02'!$C$125:$K$179</definedName>
    <definedName name="_xlnm._FilterDatabase" localSheetId="9" hidden="1">'E.6-E.7 - Vykurovanie a c...'!$C$133:$K$590</definedName>
    <definedName name="_xlnm._FilterDatabase" localSheetId="18" hidden="1">'E.6-E.7 - Vykurovanie a c..._01'!$C$130:$K$218</definedName>
    <definedName name="_xlnm._FilterDatabase" localSheetId="26" hidden="1">'E.6-E.7 - Vykurovanie a c..._02'!$C$124:$K$218</definedName>
    <definedName name="_xlnm._FilterDatabase" localSheetId="10" hidden="1">'E.8 - Vzduchotechnika'!$C$173:$K$1298</definedName>
    <definedName name="_xlnm._FilterDatabase" localSheetId="19" hidden="1">'E.8 - Vzduchotechnika_01'!$C$125:$K$270</definedName>
    <definedName name="_xlnm._FilterDatabase" localSheetId="11" hidden="1">'E.9 - Rozvod plynu'!$C$131:$K$249</definedName>
    <definedName name="_xlnm._FilterDatabase" localSheetId="46" hidden="1">'PS01 - Elektrická požiarn...'!$C$126:$K$215</definedName>
    <definedName name="_xlnm._FilterDatabase" localSheetId="47" hidden="1">'PS02 - Hlasová signalizác...'!$C$126:$K$192</definedName>
    <definedName name="_xlnm._FilterDatabase" localSheetId="48" hidden="1">'PS03 - Technológia výťaho...'!$C$124:$K$135</definedName>
    <definedName name="_xlnm._FilterDatabase" localSheetId="49" hidden="1">'PS04 - MaR'!$C$124:$K$246</definedName>
    <definedName name="_xlnm._FilterDatabase" localSheetId="50" hidden="1">'PS05 - Rozšírenie kyslíko...'!$C$131:$K$195</definedName>
    <definedName name="_xlnm._FilterDatabase" localSheetId="51" hidden="1">'PS06 - Kompresorová a vák...'!$C$135:$K$224</definedName>
    <definedName name="_xlnm._FilterDatabase" localSheetId="52" hidden="1">'PS07. - Zdroj oxidu uhlič...'!$C$134:$K$204</definedName>
    <definedName name="_xlnm._FilterDatabase" localSheetId="53" hidden="1">'PS09.1 - Rozvod vydych. a...'!$C$134:$K$167</definedName>
    <definedName name="_xlnm._FilterDatabase" localSheetId="54" hidden="1">'PS09.2 - Rozvod vákua V'!$C$134:$K$194</definedName>
    <definedName name="_xlnm._FilterDatabase" localSheetId="55" hidden="1">'PS09.3 - Rozvod stlačenéh...'!$C$134:$K$186</definedName>
    <definedName name="_xlnm._FilterDatabase" localSheetId="56" hidden="1">'PS09.4 - Rozvod stlačenéh...'!$C$134:$K$195</definedName>
    <definedName name="_xlnm._FilterDatabase" localSheetId="57" hidden="1">'PS09.5 - Rozvod kyslíka'!$C$134:$K$202</definedName>
    <definedName name="_xlnm._FilterDatabase" localSheetId="58" hidden="1">'PS09.6 - Rozvod CO2'!$C$134:$K$181</definedName>
    <definedName name="_xlnm._FilterDatabase" localSheetId="59" hidden="1">'PS10 - Parkovací systém'!$C$128:$K$232</definedName>
    <definedName name="_xlnm._FilterDatabase" localSheetId="60" hidden="1">'PS11.1 - 1.NP'!$C$155:$K$225</definedName>
    <definedName name="_xlnm._FilterDatabase" localSheetId="61" hidden="1">'PS11.2 - 2.NP'!$C$147:$K$195</definedName>
    <definedName name="_xlnm._FilterDatabase" localSheetId="62" hidden="1">'PS11.3 - 3.NP'!$C$136:$K$172</definedName>
    <definedName name="_xlnm._FilterDatabase" localSheetId="63" hidden="1">'PS11.4 - SO 03'!$C$144:$K$186</definedName>
    <definedName name="_xlnm._FilterDatabase" localSheetId="3" hidden="1">'SO 01.1.4-5 - Preložka ro...'!$C$141:$K$214</definedName>
    <definedName name="_xlnm._FilterDatabase" localSheetId="1" hidden="1">'SO 01.2.1 - HTU'!$C$129:$K$264</definedName>
    <definedName name="_xlnm._FilterDatabase" localSheetId="2" hidden="1">'SO 01.2.2 - HTU-Búracie p...'!$C$129:$K$162</definedName>
    <definedName name="_xlnm._FilterDatabase" localSheetId="27" hidden="1">'SO 06 - Komunikácie a spe...'!$C$124:$K$278</definedName>
    <definedName name="_xlnm._FilterDatabase" localSheetId="28" hidden="1">'SO 07.1 - VN prípojka'!$C$129:$K$204</definedName>
    <definedName name="_xlnm._FilterDatabase" localSheetId="29" hidden="1">'SO 07.2 - Trafostanica'!$C$124:$K$181</definedName>
    <definedName name="_xlnm._FilterDatabase" localSheetId="30" hidden="1">'SO 07.3 - NN prípojka'!$C$124:$K$165</definedName>
    <definedName name="_xlnm._FilterDatabase" localSheetId="33" hidden="1">'SO 08 - Slaboprúdová príp...'!$C$117:$K$140</definedName>
    <definedName name="_xlnm._FilterDatabase" localSheetId="34" hidden="1">'SO 09 - Areálový vodovod'!$C$125:$K$214</definedName>
    <definedName name="_xlnm._FilterDatabase" localSheetId="35" hidden="1">'SO 10 - Areálová kanalizácia'!$C$124:$K$256</definedName>
    <definedName name="_xlnm._FilterDatabase" localSheetId="36" hidden="1">'SO 11 - Areálový plynovod'!$C$129:$K$227</definedName>
    <definedName name="_xlnm._FilterDatabase" localSheetId="37" hidden="1">'SO 12 - Areálové osvetlenie'!$C$122:$K$192</definedName>
    <definedName name="_xlnm._FilterDatabase" localSheetId="38" hidden="1">'SO 13 - Gabiónový oporný múr'!$C$122:$K$197</definedName>
    <definedName name="_xlnm._FilterDatabase" localSheetId="39" hidden="1">'SO 14.1 - Terénne a sadov...'!$C$136:$K$277</definedName>
    <definedName name="_xlnm._FilterDatabase" localSheetId="40" hidden="1">'SO 14.2 - Terénne a sadov...'!$C$137:$K$283</definedName>
    <definedName name="_xlnm._FilterDatabase" localSheetId="41" hidden="1">'SO 14.3 - Terénne a sadov...'!$C$131:$K$222</definedName>
    <definedName name="_xlnm._FilterDatabase" localSheetId="42" hidden="1">'SO 14.4 - Terénne a sadov...'!$C$132:$K$223</definedName>
    <definedName name="_xlnm._FilterDatabase" localSheetId="43" hidden="1">'SO 14.5 - Výrub zelene'!$C$129:$K$175</definedName>
    <definedName name="_xlnm._FilterDatabase" localSheetId="44" hidden="1">'SO 14.6 - Výrub zelene II.'!$C$127:$K$161</definedName>
    <definedName name="_xlnm._FilterDatabase" localSheetId="31" hidden="1">'SO0 7.4 - Náhradný zdroj'!$C$123:$K$176</definedName>
    <definedName name="_xlnm._FilterDatabase" localSheetId="4" hidden="1">'SO01.1.1 - Preložka NN ká...'!$C$135:$K$212</definedName>
    <definedName name="_xlnm._FilterDatabase" localSheetId="32" hidden="1">'SO07.5 - FVE'!$C$122:$K$239</definedName>
    <definedName name="_xlnm._FilterDatabase" localSheetId="45" hidden="1">'SO15 - Rekonštrukcia oplo...'!$C$123:$K$195</definedName>
    <definedName name="_xlnm.Print_Titles" localSheetId="5">'E.1 - Stavebná časť'!$149:$149</definedName>
    <definedName name="_xlnm.Print_Titles" localSheetId="23">'E.1 - Stavebná časť_01'!$139:$139</definedName>
    <definedName name="_xlnm.Print_Titles" localSheetId="13">'E.1.1 - Búracie práce'!$139:$139</definedName>
    <definedName name="_xlnm.Print_Titles" localSheetId="21">'E.1.1 - Stavebná časť'!$137:$137</definedName>
    <definedName name="_xlnm.Print_Titles" localSheetId="22">'E.1.2 - Búracie práce'!$129:$129</definedName>
    <definedName name="_xlnm.Print_Titles" localSheetId="14">'E.1.2 - Stavebná časť'!$145:$145</definedName>
    <definedName name="_xlnm.Print_Titles" localSheetId="12">'E.1-M - Zabudovaný mobiliár'!$125:$125</definedName>
    <definedName name="_xlnm.Print_Titles" localSheetId="20">'E.1-M - Zabudovaný mobiliár_01'!$124:$124</definedName>
    <definedName name="_xlnm.Print_Titles" localSheetId="6">'E.3 - Zdravotechnika'!$131:$131</definedName>
    <definedName name="_xlnm.Print_Titles" localSheetId="15">'E.3 - Zdravotechnika_01'!$129:$129</definedName>
    <definedName name="_xlnm.Print_Titles" localSheetId="7">'E.4 - Elektroinštalácia -...'!$131:$131</definedName>
    <definedName name="_xlnm.Print_Titles" localSheetId="16">'E.4 - Elektroinštalácia -..._01'!$133:$133</definedName>
    <definedName name="_xlnm.Print_Titles" localSheetId="24">'E.4 - Elektroinštalácia -..._02'!$126:$126</definedName>
    <definedName name="_xlnm.Print_Titles" localSheetId="8">'E.5 - Elektroinštalácia -...'!$133:$133</definedName>
    <definedName name="_xlnm.Print_Titles" localSheetId="17">'E.5 - Elektroinštalácia -..._01'!$130:$130</definedName>
    <definedName name="_xlnm.Print_Titles" localSheetId="25">'E.5 - Elektroinštalácia -..._02'!$125:$125</definedName>
    <definedName name="_xlnm.Print_Titles" localSheetId="9">'E.6-E.7 - Vykurovanie a c...'!$133:$133</definedName>
    <definedName name="_xlnm.Print_Titles" localSheetId="18">'E.6-E.7 - Vykurovanie a c..._01'!$130:$130</definedName>
    <definedName name="_xlnm.Print_Titles" localSheetId="26">'E.6-E.7 - Vykurovanie a c..._02'!$124:$124</definedName>
    <definedName name="_xlnm.Print_Titles" localSheetId="10">'E.8 - Vzduchotechnika'!$173:$173</definedName>
    <definedName name="_xlnm.Print_Titles" localSheetId="19">'E.8 - Vzduchotechnika_01'!$125:$125</definedName>
    <definedName name="_xlnm.Print_Titles" localSheetId="11">'E.9 - Rozvod plynu'!$131:$131</definedName>
    <definedName name="_xlnm.Print_Titles" localSheetId="46">'PS01 - Elektrická požiarn...'!$126:$126</definedName>
    <definedName name="_xlnm.Print_Titles" localSheetId="47">'PS02 - Hlasová signalizác...'!$126:$126</definedName>
    <definedName name="_xlnm.Print_Titles" localSheetId="48">'PS03 - Technológia výťaho...'!$124:$124</definedName>
    <definedName name="_xlnm.Print_Titles" localSheetId="49">'PS04 - MaR'!$124:$124</definedName>
    <definedName name="_xlnm.Print_Titles" localSheetId="50">'PS05 - Rozšírenie kyslíko...'!$131:$131</definedName>
    <definedName name="_xlnm.Print_Titles" localSheetId="51">'PS06 - Kompresorová a vák...'!$135:$135</definedName>
    <definedName name="_xlnm.Print_Titles" localSheetId="52">'PS07. - Zdroj oxidu uhlič...'!$134:$134</definedName>
    <definedName name="_xlnm.Print_Titles" localSheetId="53">'PS09.1 - Rozvod vydych. a...'!$134:$134</definedName>
    <definedName name="_xlnm.Print_Titles" localSheetId="54">'PS09.2 - Rozvod vákua V'!$134:$134</definedName>
    <definedName name="_xlnm.Print_Titles" localSheetId="55">'PS09.3 - Rozvod stlačenéh...'!$134:$134</definedName>
    <definedName name="_xlnm.Print_Titles" localSheetId="56">'PS09.4 - Rozvod stlačenéh...'!$134:$134</definedName>
    <definedName name="_xlnm.Print_Titles" localSheetId="57">'PS09.5 - Rozvod kyslíka'!$134:$134</definedName>
    <definedName name="_xlnm.Print_Titles" localSheetId="58">'PS09.6 - Rozvod CO2'!$134:$134</definedName>
    <definedName name="_xlnm.Print_Titles" localSheetId="59">'PS10 - Parkovací systém'!$128:$128</definedName>
    <definedName name="_xlnm.Print_Titles" localSheetId="60">'PS11.1 - 1.NP'!$155:$155</definedName>
    <definedName name="_xlnm.Print_Titles" localSheetId="61">'PS11.2 - 2.NP'!$147:$147</definedName>
    <definedName name="_xlnm.Print_Titles" localSheetId="62">'PS11.3 - 3.NP'!$136:$136</definedName>
    <definedName name="_xlnm.Print_Titles" localSheetId="63">'PS11.4 - SO 03'!$144:$144</definedName>
    <definedName name="_xlnm.Print_Titles" localSheetId="0">'Rekapitulácia stavby'!$92:$92</definedName>
    <definedName name="_xlnm.Print_Titles" localSheetId="3">'SO 01.1.4-5 - Preložka ro...'!$141:$141</definedName>
    <definedName name="_xlnm.Print_Titles" localSheetId="1">'SO 01.2.1 - HTU'!$129:$129</definedName>
    <definedName name="_xlnm.Print_Titles" localSheetId="2">'SO 01.2.2 - HTU-Búracie p...'!$129:$129</definedName>
    <definedName name="_xlnm.Print_Titles" localSheetId="27">'SO 06 - Komunikácie a spe...'!$124:$124</definedName>
    <definedName name="_xlnm.Print_Titles" localSheetId="28">'SO 07.1 - VN prípojka'!$129:$129</definedName>
    <definedName name="_xlnm.Print_Titles" localSheetId="29">'SO 07.2 - Trafostanica'!$124:$124</definedName>
    <definedName name="_xlnm.Print_Titles" localSheetId="30">'SO 07.3 - NN prípojka'!$124:$124</definedName>
    <definedName name="_xlnm.Print_Titles" localSheetId="33">'SO 08 - Slaboprúdová príp...'!$117:$117</definedName>
    <definedName name="_xlnm.Print_Titles" localSheetId="34">'SO 09 - Areálový vodovod'!$125:$125</definedName>
    <definedName name="_xlnm.Print_Titles" localSheetId="35">'SO 10 - Areálová kanalizácia'!$124:$124</definedName>
    <definedName name="_xlnm.Print_Titles" localSheetId="36">'SO 11 - Areálový plynovod'!$129:$129</definedName>
    <definedName name="_xlnm.Print_Titles" localSheetId="37">'SO 12 - Areálové osvetlenie'!$122:$122</definedName>
    <definedName name="_xlnm.Print_Titles" localSheetId="38">'SO 13 - Gabiónový oporný múr'!$122:$122</definedName>
    <definedName name="_xlnm.Print_Titles" localSheetId="39">'SO 14.1 - Terénne a sadov...'!$136:$136</definedName>
    <definedName name="_xlnm.Print_Titles" localSheetId="40">'SO 14.2 - Terénne a sadov...'!$137:$137</definedName>
    <definedName name="_xlnm.Print_Titles" localSheetId="41">'SO 14.3 - Terénne a sadov...'!$131:$131</definedName>
    <definedName name="_xlnm.Print_Titles" localSheetId="42">'SO 14.4 - Terénne a sadov...'!$132:$132</definedName>
    <definedName name="_xlnm.Print_Titles" localSheetId="43">'SO 14.5 - Výrub zelene'!$129:$129</definedName>
    <definedName name="_xlnm.Print_Titles" localSheetId="44">'SO 14.6 - Výrub zelene II.'!$127:$127</definedName>
    <definedName name="_xlnm.Print_Titles" localSheetId="31">'SO0 7.4 - Náhradný zdroj'!$123:$123</definedName>
    <definedName name="_xlnm.Print_Titles" localSheetId="4">'SO01.1.1 - Preložka NN ká...'!$135:$135</definedName>
    <definedName name="_xlnm.Print_Titles" localSheetId="32">'SO07.5 - FVE'!$122:$122</definedName>
    <definedName name="_xlnm.Print_Titles" localSheetId="45">'SO15 - Rekonštrukcia oplo...'!$123:$123</definedName>
    <definedName name="_xlnm.Print_Area" localSheetId="5">'E.1 - Stavebná časť'!$C$4:$J$76,'E.1 - Stavebná časť'!$C$82:$J$129,'E.1 - Stavebná časť'!$C$135:$J$5462</definedName>
    <definedName name="_xlnm.Print_Area" localSheetId="23">'E.1 - Stavebná časť_01'!$C$4:$J$76,'E.1 - Stavebná časť_01'!$C$82:$J$119,'E.1 - Stavebná časť_01'!$C$125:$J$605</definedName>
    <definedName name="_xlnm.Print_Area" localSheetId="13">'E.1.1 - Búracie práce'!$C$4:$J$76,'E.1.1 - Búracie práce'!$C$82:$J$119,'E.1.1 - Búracie práce'!$C$125:$J$451</definedName>
    <definedName name="_xlnm.Print_Area" localSheetId="21">'E.1.1 - Stavebná časť'!$C$4:$J$76,'E.1.1 - Stavebná časť'!$C$82:$J$117,'E.1.1 - Stavebná časť'!$C$123:$J$544</definedName>
    <definedName name="_xlnm.Print_Area" localSheetId="22">'E.1.2 - Búracie práce'!$C$4:$J$76,'E.1.2 - Búracie práce'!$C$82:$J$109,'E.1.2 - Búracie práce'!$C$115:$J$269</definedName>
    <definedName name="_xlnm.Print_Area" localSheetId="14">'E.1.2 - Stavebná časť'!$C$4:$J$76,'E.1.2 - Stavebná časť'!$C$82:$J$125,'E.1.2 - Stavebná časť'!$C$131:$J$1721</definedName>
    <definedName name="_xlnm.Print_Area" localSheetId="12">'E.1-M - Zabudovaný mobiliár'!$C$4:$J$76,'E.1-M - Zabudovaný mobiliár'!$C$82:$J$105,'E.1-M - Zabudovaný mobiliár'!$C$111:$J$335</definedName>
    <definedName name="_xlnm.Print_Area" localSheetId="20">'E.1-M - Zabudovaný mobiliár_01'!$C$4:$J$76,'E.1-M - Zabudovaný mobiliár_01'!$C$82:$J$104,'E.1-M - Zabudovaný mobiliár_01'!$C$110:$J$222</definedName>
    <definedName name="_xlnm.Print_Area" localSheetId="6">'E.3 - Zdravotechnika'!$C$4:$J$76,'E.3 - Zdravotechnika'!$C$82:$J$111,'E.3 - Zdravotechnika'!$C$117:$J$369</definedName>
    <definedName name="_xlnm.Print_Area" localSheetId="15">'E.3 - Zdravotechnika_01'!$C$4:$J$76,'E.3 - Zdravotechnika_01'!$C$82:$J$109,'E.3 - Zdravotechnika_01'!$C$115:$J$276</definedName>
    <definedName name="_xlnm.Print_Area" localSheetId="7">'E.4 - Elektroinštalácia -...'!$C$4:$J$76,'E.4 - Elektroinštalácia -...'!$C$82:$J$111,'E.4 - Elektroinštalácia -...'!$C$117:$J$535</definedName>
    <definedName name="_xlnm.Print_Area" localSheetId="16">'E.4 - Elektroinštalácia -..._01'!$C$4:$J$76,'E.4 - Elektroinštalácia -..._01'!$C$82:$J$113,'E.4 - Elektroinštalácia -..._01'!$C$119:$J$302</definedName>
    <definedName name="_xlnm.Print_Area" localSheetId="24">'E.4 - Elektroinštalácia -..._02'!$C$4:$J$76,'E.4 - Elektroinštalácia -..._02'!$C$82:$J$106,'E.4 - Elektroinštalácia -..._02'!$C$112:$J$205</definedName>
    <definedName name="_xlnm.Print_Area" localSheetId="8">'E.5 - Elektroinštalácia -...'!$C$4:$J$76,'E.5 - Elektroinštalácia -...'!$C$82:$J$113,'E.5 - Elektroinštalácia -...'!$C$119:$J$333</definedName>
    <definedName name="_xlnm.Print_Area" localSheetId="17">'E.5 - Elektroinštalácia -..._01'!$C$4:$J$76,'E.5 - Elektroinštalácia -..._01'!$C$82:$J$110,'E.5 - Elektroinštalácia -..._01'!$C$116:$J$258</definedName>
    <definedName name="_xlnm.Print_Area" localSheetId="25">'E.5 - Elektroinštalácia -..._02'!$C$4:$J$76,'E.5 - Elektroinštalácia -..._02'!$C$82:$J$105,'E.5 - Elektroinštalácia -..._02'!$C$111:$J$179</definedName>
    <definedName name="_xlnm.Print_Area" localSheetId="9">'E.6-E.7 - Vykurovanie a c...'!$C$4:$J$76,'E.6-E.7 - Vykurovanie a c...'!$C$82:$J$113,'E.6-E.7 - Vykurovanie a c...'!$C$119:$J$590</definedName>
    <definedName name="_xlnm.Print_Area" localSheetId="18">'E.6-E.7 - Vykurovanie a c..._01'!$C$4:$J$76,'E.6-E.7 - Vykurovanie a c..._01'!$C$82:$J$110,'E.6-E.7 - Vykurovanie a c..._01'!$C$116:$J$218</definedName>
    <definedName name="_xlnm.Print_Area" localSheetId="26">'E.6-E.7 - Vykurovanie a c..._02'!$C$4:$J$76,'E.6-E.7 - Vykurovanie a c..._02'!$C$82:$J$104,'E.6-E.7 - Vykurovanie a c..._02'!$C$110:$J$218</definedName>
    <definedName name="_xlnm.Print_Area" localSheetId="10">'E.8 - Vzduchotechnika'!$C$4:$J$76,'E.8 - Vzduchotechnika'!$C$82:$J$153,'E.8 - Vzduchotechnika'!$C$159:$J$1298</definedName>
    <definedName name="_xlnm.Print_Area" localSheetId="19">'E.8 - Vzduchotechnika_01'!$C$4:$J$76,'E.8 - Vzduchotechnika_01'!$C$82:$J$105,'E.8 - Vzduchotechnika_01'!$C$111:$J$270</definedName>
    <definedName name="_xlnm.Print_Area" localSheetId="11">'E.9 - Rozvod plynu'!$C$4:$J$76,'E.9 - Rozvod plynu'!$C$82:$J$111,'E.9 - Rozvod plynu'!$C$117:$J$249</definedName>
    <definedName name="_xlnm.Print_Area" localSheetId="46">'PS01 - Elektrická požiarn...'!$C$4:$J$76,'PS01 - Elektrická požiarn...'!$C$82:$J$106,'PS01 - Elektrická požiarn...'!$C$112:$J$215</definedName>
    <definedName name="_xlnm.Print_Area" localSheetId="47">'PS02 - Hlasová signalizác...'!$C$4:$J$76,'PS02 - Hlasová signalizác...'!$C$82:$J$106,'PS02 - Hlasová signalizác...'!$C$112:$J$192</definedName>
    <definedName name="_xlnm.Print_Area" localSheetId="48">'PS03 - Technológia výťaho...'!$C$4:$J$76,'PS03 - Technológia výťaho...'!$C$82:$J$104,'PS03 - Technológia výťaho...'!$C$110:$J$135</definedName>
    <definedName name="_xlnm.Print_Area" localSheetId="49">'PS04 - MaR'!$C$4:$J$76,'PS04 - MaR'!$C$82:$J$104,'PS04 - MaR'!$C$110:$J$246</definedName>
    <definedName name="_xlnm.Print_Area" localSheetId="50">'PS05 - Rozšírenie kyslíko...'!$C$4:$J$76,'PS05 - Rozšírenie kyslíko...'!$C$82:$J$111,'PS05 - Rozšírenie kyslíko...'!$C$117:$J$195</definedName>
    <definedName name="_xlnm.Print_Area" localSheetId="51">'PS06 - Kompresorová a vák...'!$C$4:$J$76,'PS06 - Kompresorová a vák...'!$C$82:$J$115,'PS06 - Kompresorová a vák...'!$C$121:$J$224</definedName>
    <definedName name="_xlnm.Print_Area" localSheetId="52">'PS07. - Zdroj oxidu uhlič...'!$C$4:$J$76,'PS07. - Zdroj oxidu uhlič...'!$C$82:$J$114,'PS07. - Zdroj oxidu uhlič...'!$C$120:$J$204</definedName>
    <definedName name="_xlnm.Print_Area" localSheetId="53">'PS09.1 - Rozvod vydych. a...'!$C$4:$J$76,'PS09.1 - Rozvod vydych. a...'!$C$82:$J$112,'PS09.1 - Rozvod vydych. a...'!$C$118:$J$167</definedName>
    <definedName name="_xlnm.Print_Area" localSheetId="54">'PS09.2 - Rozvod vákua V'!$C$4:$J$76,'PS09.2 - Rozvod vákua V'!$C$82:$J$112,'PS09.2 - Rozvod vákua V'!$C$118:$J$194</definedName>
    <definedName name="_xlnm.Print_Area" localSheetId="55">'PS09.3 - Rozvod stlačenéh...'!$C$4:$J$76,'PS09.3 - Rozvod stlačenéh...'!$C$82:$J$112,'PS09.3 - Rozvod stlačenéh...'!$C$118:$J$186</definedName>
    <definedName name="_xlnm.Print_Area" localSheetId="56">'PS09.4 - Rozvod stlačenéh...'!$C$4:$J$76,'PS09.4 - Rozvod stlačenéh...'!$C$82:$J$112,'PS09.4 - Rozvod stlačenéh...'!$C$118:$J$195</definedName>
    <definedName name="_xlnm.Print_Area" localSheetId="57">'PS09.5 - Rozvod kyslíka'!$C$4:$J$76,'PS09.5 - Rozvod kyslíka'!$C$82:$J$112,'PS09.5 - Rozvod kyslíka'!$C$118:$J$202</definedName>
    <definedName name="_xlnm.Print_Area" localSheetId="58">'PS09.6 - Rozvod CO2'!$C$4:$J$76,'PS09.6 - Rozvod CO2'!$C$82:$J$112,'PS09.6 - Rozvod CO2'!$C$118:$J$181</definedName>
    <definedName name="_xlnm.Print_Area" localSheetId="59">'PS10 - Parkovací systém'!$C$4:$J$76,'PS10 - Parkovací systém'!$C$82:$J$108,'PS10 - Parkovací systém'!$C$114:$J$232</definedName>
    <definedName name="_xlnm.Print_Area" localSheetId="60">'PS11.1 - 1.NP'!$C$4:$J$76,'PS11.1 - 1.NP'!$C$82:$J$133,'PS11.1 - 1.NP'!$C$139:$J$225</definedName>
    <definedName name="_xlnm.Print_Area" localSheetId="61">'PS11.2 - 2.NP'!$C$4:$J$76,'PS11.2 - 2.NP'!$C$82:$J$125,'PS11.2 - 2.NP'!$C$131:$J$195</definedName>
    <definedName name="_xlnm.Print_Area" localSheetId="62">'PS11.3 - 3.NP'!$C$4:$J$76,'PS11.3 - 3.NP'!$C$82:$J$114,'PS11.3 - 3.NP'!$C$120:$J$172</definedName>
    <definedName name="_xlnm.Print_Area" localSheetId="63">'PS11.4 - SO 03'!$C$4:$J$76,'PS11.4 - SO 03'!$C$82:$J$122,'PS11.4 - SO 03'!$C$128:$J$186</definedName>
    <definedName name="_xlnm.Print_Area" localSheetId="0">'Rekapitulácia stavby'!$D$4:$AO$76,'Rekapitulácia stavby'!$C$82:$AQ$170</definedName>
    <definedName name="_xlnm.Print_Area" localSheetId="3">'SO 01.1.4-5 - Preložka ro...'!$C$4:$J$76,'SO 01.1.4-5 - Preložka ro...'!$C$82:$J$119,'SO 01.1.4-5 - Preložka ro...'!$C$125:$J$214</definedName>
    <definedName name="_xlnm.Print_Area" localSheetId="1">'SO 01.2.1 - HTU'!$C$4:$J$76,'SO 01.2.1 - HTU'!$C$82:$J$107,'SO 01.2.1 - HTU'!$C$113:$J$264</definedName>
    <definedName name="_xlnm.Print_Area" localSheetId="2">'SO 01.2.2 - HTU-Búracie p...'!$C$4:$J$76,'SO 01.2.2 - HTU-Búracie p...'!$C$82:$J$107,'SO 01.2.2 - HTU-Búracie p...'!$C$113:$J$162</definedName>
    <definedName name="_xlnm.Print_Area" localSheetId="27">'SO 06 - Komunikácie a spe...'!$C$4:$J$76,'SO 06 - Komunikácie a spe...'!$C$82:$J$106,'SO 06 - Komunikácie a spe...'!$C$112:$J$278</definedName>
    <definedName name="_xlnm.Print_Area" localSheetId="28">'SO 07.1 - VN prípojka'!$C$4:$J$76,'SO 07.1 - VN prípojka'!$C$82:$J$109,'SO 07.1 - VN prípojka'!$C$115:$J$204</definedName>
    <definedName name="_xlnm.Print_Area" localSheetId="29">'SO 07.2 - Trafostanica'!$C$4:$J$76,'SO 07.2 - Trafostanica'!$C$82:$J$104,'SO 07.2 - Trafostanica'!$C$110:$J$181</definedName>
    <definedName name="_xlnm.Print_Area" localSheetId="30">'SO 07.3 - NN prípojka'!$C$4:$J$76,'SO 07.3 - NN prípojka'!$C$82:$J$104,'SO 07.3 - NN prípojka'!$C$110:$J$165</definedName>
    <definedName name="_xlnm.Print_Area" localSheetId="33">'SO 08 - Slaboprúdová príp...'!$C$4:$J$76,'SO 08 - Slaboprúdová príp...'!$C$82:$J$99,'SO 08 - Slaboprúdová príp...'!$C$105:$J$140</definedName>
    <definedName name="_xlnm.Print_Area" localSheetId="34">'SO 09 - Areálový vodovod'!$C$4:$J$76,'SO 09 - Areálový vodovod'!$C$82:$J$107,'SO 09 - Areálový vodovod'!$C$113:$J$214</definedName>
    <definedName name="_xlnm.Print_Area" localSheetId="35">'SO 10 - Areálová kanalizácia'!$C$4:$J$76,'SO 10 - Areálová kanalizácia'!$C$82:$J$106,'SO 10 - Areálová kanalizácia'!$C$112:$J$256</definedName>
    <definedName name="_xlnm.Print_Area" localSheetId="36">'SO 11 - Areálový plynovod'!$C$4:$J$76,'SO 11 - Areálový plynovod'!$C$82:$J$111,'SO 11 - Areálový plynovod'!$C$117:$J$227</definedName>
    <definedName name="_xlnm.Print_Area" localSheetId="37">'SO 12 - Areálové osvetlenie'!$C$4:$J$76,'SO 12 - Areálové osvetlenie'!$C$82:$J$104,'SO 12 - Areálové osvetlenie'!$C$110:$J$192</definedName>
    <definedName name="_xlnm.Print_Area" localSheetId="38">'SO 13 - Gabiónový oporný múr'!$C$4:$J$76,'SO 13 - Gabiónový oporný múr'!$C$82:$J$104,'SO 13 - Gabiónový oporný múr'!$C$110:$J$197</definedName>
    <definedName name="_xlnm.Print_Area" localSheetId="39">'SO 14.1 - Terénne a sadov...'!$C$4:$J$76,'SO 14.1 - Terénne a sadov...'!$C$82:$J$116,'SO 14.1 - Terénne a sadov...'!$C$122:$J$277</definedName>
    <definedName name="_xlnm.Print_Area" localSheetId="40">'SO 14.2 - Terénne a sadov...'!$C$4:$J$76,'SO 14.2 - Terénne a sadov...'!$C$82:$J$117,'SO 14.2 - Terénne a sadov...'!$C$123:$J$283</definedName>
    <definedName name="_xlnm.Print_Area" localSheetId="41">'SO 14.3 - Terénne a sadov...'!$C$4:$J$76,'SO 14.3 - Terénne a sadov...'!$C$82:$J$111,'SO 14.3 - Terénne a sadov...'!$C$117:$J$222</definedName>
    <definedName name="_xlnm.Print_Area" localSheetId="42">'SO 14.4 - Terénne a sadov...'!$C$4:$J$76,'SO 14.4 - Terénne a sadov...'!$C$82:$J$112,'SO 14.4 - Terénne a sadov...'!$C$118:$J$223</definedName>
    <definedName name="_xlnm.Print_Area" localSheetId="43">'SO 14.5 - Výrub zelene'!$C$4:$J$76,'SO 14.5 - Výrub zelene'!$C$82:$J$109,'SO 14.5 - Výrub zelene'!$C$115:$J$175</definedName>
    <definedName name="_xlnm.Print_Area" localSheetId="44">'SO 14.6 - Výrub zelene II.'!$C$4:$J$76,'SO 14.6 - Výrub zelene II.'!$C$82:$J$107,'SO 14.6 - Výrub zelene II.'!$C$113:$J$161</definedName>
    <definedName name="_xlnm.Print_Area" localSheetId="31">'SO0 7.4 - Náhradný zdroj'!$C$4:$J$76,'SO0 7.4 - Náhradný zdroj'!$C$82:$J$103,'SO0 7.4 - Náhradný zdroj'!$C$109:$J$176</definedName>
    <definedName name="_xlnm.Print_Area" localSheetId="4">'SO01.1.1 - Preložka NN ká...'!$C$4:$J$76,'SO01.1.1 - Preložka NN ká...'!$C$82:$J$113,'SO01.1.1 - Preložka NN ká...'!$C$119:$J$212</definedName>
    <definedName name="_xlnm.Print_Area" localSheetId="32">'SO07.5 - FVE'!$C$4:$J$76,'SO07.5 - FVE'!$C$82:$J$102,'SO07.5 - FVE'!$C$108:$J$239</definedName>
    <definedName name="_xlnm.Print_Area" localSheetId="45">'SO15 - Rekonštrukcia oplo...'!$C$4:$J$76,'SO15 - Rekonštrukcia oplo...'!$C$82:$J$105,'SO15 - Rekonštrukcia oplo...'!$C$111:$J$195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1" i="64" l="1"/>
  <c r="J40" i="64"/>
  <c r="AY169" i="1"/>
  <c r="J39" i="64"/>
  <c r="AX169" i="1"/>
  <c r="BI186" i="64"/>
  <c r="BH186" i="64"/>
  <c r="BG186" i="64"/>
  <c r="BE186" i="64"/>
  <c r="T186" i="64"/>
  <c r="T185" i="64"/>
  <c r="R186" i="64"/>
  <c r="R185" i="64"/>
  <c r="P186" i="64"/>
  <c r="P185" i="64"/>
  <c r="BI184" i="64"/>
  <c r="BH184" i="64"/>
  <c r="BG184" i="64"/>
  <c r="BE184" i="64"/>
  <c r="T184" i="64"/>
  <c r="T183" i="64"/>
  <c r="R184" i="64"/>
  <c r="R183" i="64"/>
  <c r="P184" i="64"/>
  <c r="P183" i="64"/>
  <c r="BI182" i="64"/>
  <c r="BH182" i="64"/>
  <c r="BG182" i="64"/>
  <c r="BE182" i="64"/>
  <c r="T182" i="64"/>
  <c r="T181" i="64"/>
  <c r="R182" i="64"/>
  <c r="R181" i="64"/>
  <c r="P182" i="64"/>
  <c r="P181" i="64"/>
  <c r="BI180" i="64"/>
  <c r="BH180" i="64"/>
  <c r="BG180" i="64"/>
  <c r="BE180" i="64"/>
  <c r="T180" i="64"/>
  <c r="T179" i="64"/>
  <c r="R180" i="64"/>
  <c r="R179" i="64"/>
  <c r="P180" i="64"/>
  <c r="P179" i="64"/>
  <c r="BI178" i="64"/>
  <c r="BH178" i="64"/>
  <c r="BG178" i="64"/>
  <c r="BE178" i="64"/>
  <c r="T178" i="64"/>
  <c r="T177" i="64"/>
  <c r="R178" i="64"/>
  <c r="R177" i="64"/>
  <c r="P178" i="64"/>
  <c r="P177" i="64"/>
  <c r="BI176" i="64"/>
  <c r="BH176" i="64"/>
  <c r="BG176" i="64"/>
  <c r="BE176" i="64"/>
  <c r="T176" i="64"/>
  <c r="T175" i="64"/>
  <c r="R176" i="64"/>
  <c r="R175" i="64"/>
  <c r="P176" i="64"/>
  <c r="P175" i="64"/>
  <c r="BI174" i="64"/>
  <c r="BH174" i="64"/>
  <c r="BG174" i="64"/>
  <c r="BE174" i="64"/>
  <c r="T174" i="64"/>
  <c r="T173" i="64"/>
  <c r="R174" i="64"/>
  <c r="R173" i="64"/>
  <c r="P174" i="64"/>
  <c r="P173" i="64"/>
  <c r="BI172" i="64"/>
  <c r="BH172" i="64"/>
  <c r="BG172" i="64"/>
  <c r="BE172" i="64"/>
  <c r="T172" i="64"/>
  <c r="T171" i="64"/>
  <c r="R172" i="64"/>
  <c r="R171" i="64"/>
  <c r="P172" i="64"/>
  <c r="P171" i="64"/>
  <c r="BI170" i="64"/>
  <c r="BH170" i="64"/>
  <c r="BG170" i="64"/>
  <c r="BE170" i="64"/>
  <c r="T170" i="64"/>
  <c r="T169" i="64"/>
  <c r="R170" i="64"/>
  <c r="R169" i="64"/>
  <c r="P170" i="64"/>
  <c r="P169" i="64"/>
  <c r="BI168" i="64"/>
  <c r="BH168" i="64"/>
  <c r="BG168" i="64"/>
  <c r="BE168" i="64"/>
  <c r="T168" i="64"/>
  <c r="T167" i="64"/>
  <c r="R168" i="64"/>
  <c r="R167" i="64"/>
  <c r="P168" i="64"/>
  <c r="P167" i="64"/>
  <c r="BI166" i="64"/>
  <c r="BH166" i="64"/>
  <c r="BG166" i="64"/>
  <c r="BE166" i="64"/>
  <c r="T166" i="64"/>
  <c r="T165" i="64"/>
  <c r="R166" i="64"/>
  <c r="R165" i="64"/>
  <c r="P166" i="64"/>
  <c r="P165" i="64"/>
  <c r="BI164" i="64"/>
  <c r="BH164" i="64"/>
  <c r="BG164" i="64"/>
  <c r="BE164" i="64"/>
  <c r="T164" i="64"/>
  <c r="T163" i="64"/>
  <c r="R164" i="64"/>
  <c r="R163" i="64"/>
  <c r="P164" i="64"/>
  <c r="P163" i="64"/>
  <c r="BI162" i="64"/>
  <c r="BH162" i="64"/>
  <c r="BG162" i="64"/>
  <c r="BE162" i="64"/>
  <c r="T162" i="64"/>
  <c r="T161" i="64"/>
  <c r="R162" i="64"/>
  <c r="R161" i="64"/>
  <c r="P162" i="64"/>
  <c r="P161" i="64"/>
  <c r="BI160" i="64"/>
  <c r="BH160" i="64"/>
  <c r="BG160" i="64"/>
  <c r="BE160" i="64"/>
  <c r="T160" i="64"/>
  <c r="T159" i="64"/>
  <c r="R160" i="64"/>
  <c r="R159" i="64"/>
  <c r="P160" i="64"/>
  <c r="P159" i="64"/>
  <c r="BI158" i="64"/>
  <c r="BH158" i="64"/>
  <c r="BG158" i="64"/>
  <c r="BE158" i="64"/>
  <c r="T158" i="64"/>
  <c r="T157" i="64"/>
  <c r="R158" i="64"/>
  <c r="R157" i="64"/>
  <c r="P158" i="64"/>
  <c r="P157" i="64"/>
  <c r="BI156" i="64"/>
  <c r="BH156" i="64"/>
  <c r="BG156" i="64"/>
  <c r="BE156" i="64"/>
  <c r="T156" i="64"/>
  <c r="T155" i="64"/>
  <c r="R156" i="64"/>
  <c r="R155" i="64"/>
  <c r="P156" i="64"/>
  <c r="P155" i="64"/>
  <c r="BI154" i="64"/>
  <c r="BH154" i="64"/>
  <c r="BG154" i="64"/>
  <c r="BE154" i="64"/>
  <c r="T154" i="64"/>
  <c r="T153" i="64"/>
  <c r="R154" i="64"/>
  <c r="R153" i="64"/>
  <c r="P154" i="64"/>
  <c r="P153" i="64"/>
  <c r="BI152" i="64"/>
  <c r="BH152" i="64"/>
  <c r="BG152" i="64"/>
  <c r="BE152" i="64"/>
  <c r="T152" i="64"/>
  <c r="T151" i="64"/>
  <c r="R152" i="64"/>
  <c r="R151" i="64"/>
  <c r="P152" i="64"/>
  <c r="P151" i="64"/>
  <c r="BI150" i="64"/>
  <c r="BH150" i="64"/>
  <c r="BG150" i="64"/>
  <c r="BE150" i="64"/>
  <c r="T150" i="64"/>
  <c r="T149" i="64"/>
  <c r="R150" i="64"/>
  <c r="R149" i="64"/>
  <c r="P150" i="64"/>
  <c r="P149" i="64"/>
  <c r="P146" i="64" s="1"/>
  <c r="P145" i="64" s="1"/>
  <c r="AU169" i="1" s="1"/>
  <c r="BI148" i="64"/>
  <c r="BH148" i="64"/>
  <c r="BG148" i="64"/>
  <c r="BE148" i="64"/>
  <c r="T148" i="64"/>
  <c r="T147" i="64"/>
  <c r="T146" i="64"/>
  <c r="T145" i="64"/>
  <c r="R148" i="64"/>
  <c r="R147" i="64"/>
  <c r="R146" i="64" s="1"/>
  <c r="R145" i="64" s="1"/>
  <c r="P148" i="64"/>
  <c r="P147" i="64"/>
  <c r="J141" i="64"/>
  <c r="F141" i="64"/>
  <c r="F139" i="64"/>
  <c r="E137" i="64"/>
  <c r="J95" i="64"/>
  <c r="F95" i="64"/>
  <c r="F93" i="64"/>
  <c r="E91" i="64"/>
  <c r="J28" i="64"/>
  <c r="E28" i="64"/>
  <c r="J142" i="64"/>
  <c r="J27" i="64"/>
  <c r="J22" i="64"/>
  <c r="E22" i="64"/>
  <c r="F142" i="64"/>
  <c r="J21" i="64"/>
  <c r="J16" i="64"/>
  <c r="J93" i="64"/>
  <c r="E7" i="64"/>
  <c r="E131" i="64"/>
  <c r="J41" i="63"/>
  <c r="J40" i="63"/>
  <c r="AY168" i="1"/>
  <c r="J39" i="63"/>
  <c r="AX168" i="1"/>
  <c r="BI172" i="63"/>
  <c r="BH172" i="63"/>
  <c r="BG172" i="63"/>
  <c r="BE172" i="63"/>
  <c r="T172" i="63"/>
  <c r="R172" i="63"/>
  <c r="P172" i="63"/>
  <c r="BI171" i="63"/>
  <c r="BH171" i="63"/>
  <c r="BG171" i="63"/>
  <c r="BE171" i="63"/>
  <c r="T171" i="63"/>
  <c r="R171" i="63"/>
  <c r="P171" i="63"/>
  <c r="BI170" i="63"/>
  <c r="BH170" i="63"/>
  <c r="BG170" i="63"/>
  <c r="BE170" i="63"/>
  <c r="T170" i="63"/>
  <c r="R170" i="63"/>
  <c r="P170" i="63"/>
  <c r="BI168" i="63"/>
  <c r="BH168" i="63"/>
  <c r="BG168" i="63"/>
  <c r="BE168" i="63"/>
  <c r="T168" i="63"/>
  <c r="R168" i="63"/>
  <c r="P168" i="63"/>
  <c r="BI167" i="63"/>
  <c r="BH167" i="63"/>
  <c r="BG167" i="63"/>
  <c r="BE167" i="63"/>
  <c r="T167" i="63"/>
  <c r="R167" i="63"/>
  <c r="P167" i="63"/>
  <c r="BI165" i="63"/>
  <c r="BH165" i="63"/>
  <c r="BG165" i="63"/>
  <c r="BE165" i="63"/>
  <c r="T165" i="63"/>
  <c r="R165" i="63"/>
  <c r="P165" i="63"/>
  <c r="BI164" i="63"/>
  <c r="BH164" i="63"/>
  <c r="BG164" i="63"/>
  <c r="BE164" i="63"/>
  <c r="T164" i="63"/>
  <c r="R164" i="63"/>
  <c r="P164" i="63"/>
  <c r="BI162" i="63"/>
  <c r="BH162" i="63"/>
  <c r="BG162" i="63"/>
  <c r="BE162" i="63"/>
  <c r="T162" i="63"/>
  <c r="R162" i="63"/>
  <c r="P162" i="63"/>
  <c r="BI161" i="63"/>
  <c r="BH161" i="63"/>
  <c r="BG161" i="63"/>
  <c r="BE161" i="63"/>
  <c r="T161" i="63"/>
  <c r="R161" i="63"/>
  <c r="P161" i="63"/>
  <c r="BI159" i="63"/>
  <c r="BH159" i="63"/>
  <c r="BG159" i="63"/>
  <c r="BE159" i="63"/>
  <c r="T159" i="63"/>
  <c r="T158" i="63"/>
  <c r="R159" i="63"/>
  <c r="R158" i="63"/>
  <c r="P159" i="63"/>
  <c r="P158" i="63"/>
  <c r="BI157" i="63"/>
  <c r="BH157" i="63"/>
  <c r="BG157" i="63"/>
  <c r="BE157" i="63"/>
  <c r="T157" i="63"/>
  <c r="R157" i="63"/>
  <c r="P157" i="63"/>
  <c r="BI156" i="63"/>
  <c r="BH156" i="63"/>
  <c r="BG156" i="63"/>
  <c r="BE156" i="63"/>
  <c r="T156" i="63"/>
  <c r="R156" i="63"/>
  <c r="P156" i="63"/>
  <c r="BI154" i="63"/>
  <c r="BH154" i="63"/>
  <c r="BG154" i="63"/>
  <c r="BE154" i="63"/>
  <c r="T154" i="63"/>
  <c r="T153" i="63"/>
  <c r="R154" i="63"/>
  <c r="R153" i="63"/>
  <c r="P154" i="63"/>
  <c r="P153" i="63"/>
  <c r="BI152" i="63"/>
  <c r="BH152" i="63"/>
  <c r="BG152" i="63"/>
  <c r="BE152" i="63"/>
  <c r="T152" i="63"/>
  <c r="R152" i="63"/>
  <c r="P152" i="63"/>
  <c r="BI151" i="63"/>
  <c r="BH151" i="63"/>
  <c r="BG151" i="63"/>
  <c r="BE151" i="63"/>
  <c r="T151" i="63"/>
  <c r="R151" i="63"/>
  <c r="P151" i="63"/>
  <c r="BI149" i="63"/>
  <c r="BH149" i="63"/>
  <c r="BG149" i="63"/>
  <c r="BE149" i="63"/>
  <c r="T149" i="63"/>
  <c r="R149" i="63"/>
  <c r="P149" i="63"/>
  <c r="BI148" i="63"/>
  <c r="BH148" i="63"/>
  <c r="BG148" i="63"/>
  <c r="BE148" i="63"/>
  <c r="T148" i="63"/>
  <c r="R148" i="63"/>
  <c r="P148" i="63"/>
  <c r="BI146" i="63"/>
  <c r="BH146" i="63"/>
  <c r="BG146" i="63"/>
  <c r="BE146" i="63"/>
  <c r="T146" i="63"/>
  <c r="T145" i="63"/>
  <c r="R146" i="63"/>
  <c r="R145" i="63"/>
  <c r="P146" i="63"/>
  <c r="P145" i="63"/>
  <c r="BI144" i="63"/>
  <c r="BH144" i="63"/>
  <c r="BG144" i="63"/>
  <c r="BE144" i="63"/>
  <c r="T144" i="63"/>
  <c r="R144" i="63"/>
  <c r="P144" i="63"/>
  <c r="BI143" i="63"/>
  <c r="BH143" i="63"/>
  <c r="BG143" i="63"/>
  <c r="BE143" i="63"/>
  <c r="T143" i="63"/>
  <c r="R143" i="63"/>
  <c r="P143" i="63"/>
  <c r="BI141" i="63"/>
  <c r="BH141" i="63"/>
  <c r="BG141" i="63"/>
  <c r="BE141" i="63"/>
  <c r="T141" i="63"/>
  <c r="R141" i="63"/>
  <c r="P141" i="63"/>
  <c r="BI140" i="63"/>
  <c r="BH140" i="63"/>
  <c r="BG140" i="63"/>
  <c r="BE140" i="63"/>
  <c r="T140" i="63"/>
  <c r="R140" i="63"/>
  <c r="P140" i="63"/>
  <c r="J133" i="63"/>
  <c r="F133" i="63"/>
  <c r="F131" i="63"/>
  <c r="E129" i="63"/>
  <c r="J95" i="63"/>
  <c r="F95" i="63"/>
  <c r="F93" i="63"/>
  <c r="E91" i="63"/>
  <c r="J28" i="63"/>
  <c r="E28" i="63"/>
  <c r="J134" i="63"/>
  <c r="J27" i="63"/>
  <c r="J22" i="63"/>
  <c r="E22" i="63"/>
  <c r="F96" i="63"/>
  <c r="J21" i="63"/>
  <c r="J16" i="63"/>
  <c r="J131" i="63"/>
  <c r="E7" i="63"/>
  <c r="E123" i="63"/>
  <c r="J41" i="62"/>
  <c r="J40" i="62"/>
  <c r="AY167" i="1"/>
  <c r="J39" i="62"/>
  <c r="AX167" i="1"/>
  <c r="BI195" i="62"/>
  <c r="BH195" i="62"/>
  <c r="BG195" i="62"/>
  <c r="BE195" i="62"/>
  <c r="T195" i="62"/>
  <c r="T194" i="62"/>
  <c r="R195" i="62"/>
  <c r="R194" i="62"/>
  <c r="P195" i="62"/>
  <c r="P194" i="62"/>
  <c r="BI193" i="62"/>
  <c r="BH193" i="62"/>
  <c r="BG193" i="62"/>
  <c r="BE193" i="62"/>
  <c r="T193" i="62"/>
  <c r="T192" i="62"/>
  <c r="R193" i="62"/>
  <c r="R192" i="62"/>
  <c r="P193" i="62"/>
  <c r="P192" i="62"/>
  <c r="BI191" i="62"/>
  <c r="BH191" i="62"/>
  <c r="BG191" i="62"/>
  <c r="BE191" i="62"/>
  <c r="T191" i="62"/>
  <c r="T190" i="62"/>
  <c r="R191" i="62"/>
  <c r="R190" i="62"/>
  <c r="P191" i="62"/>
  <c r="P190" i="62"/>
  <c r="BI189" i="62"/>
  <c r="BH189" i="62"/>
  <c r="BG189" i="62"/>
  <c r="BE189" i="62"/>
  <c r="T189" i="62"/>
  <c r="T188" i="62"/>
  <c r="R189" i="62"/>
  <c r="R188" i="62"/>
  <c r="P189" i="62"/>
  <c r="P188" i="62"/>
  <c r="BI187" i="62"/>
  <c r="BH187" i="62"/>
  <c r="BG187" i="62"/>
  <c r="BE187" i="62"/>
  <c r="T187" i="62"/>
  <c r="T186" i="62"/>
  <c r="R187" i="62"/>
  <c r="R186" i="62"/>
  <c r="P187" i="62"/>
  <c r="P186" i="62"/>
  <c r="BI185" i="62"/>
  <c r="BH185" i="62"/>
  <c r="BG185" i="62"/>
  <c r="BE185" i="62"/>
  <c r="T185" i="62"/>
  <c r="T184" i="62"/>
  <c r="R185" i="62"/>
  <c r="R184" i="62"/>
  <c r="P185" i="62"/>
  <c r="P184" i="62"/>
  <c r="BI183" i="62"/>
  <c r="BH183" i="62"/>
  <c r="BG183" i="62"/>
  <c r="BE183" i="62"/>
  <c r="T183" i="62"/>
  <c r="T182" i="62"/>
  <c r="R183" i="62"/>
  <c r="R182" i="62"/>
  <c r="P183" i="62"/>
  <c r="P182" i="62"/>
  <c r="BI181" i="62"/>
  <c r="BH181" i="62"/>
  <c r="BG181" i="62"/>
  <c r="BE181" i="62"/>
  <c r="T181" i="62"/>
  <c r="T180" i="62"/>
  <c r="R181" i="62"/>
  <c r="R180" i="62"/>
  <c r="P181" i="62"/>
  <c r="P180" i="62"/>
  <c r="BI179" i="62"/>
  <c r="BH179" i="62"/>
  <c r="BG179" i="62"/>
  <c r="BE179" i="62"/>
  <c r="T179" i="62"/>
  <c r="T178" i="62"/>
  <c r="R179" i="62"/>
  <c r="R178" i="62"/>
  <c r="P179" i="62"/>
  <c r="P178" i="62"/>
  <c r="BI177" i="62"/>
  <c r="BH177" i="62"/>
  <c r="BG177" i="62"/>
  <c r="BE177" i="62"/>
  <c r="T177" i="62"/>
  <c r="T176" i="62"/>
  <c r="R177" i="62"/>
  <c r="R176" i="62"/>
  <c r="P177" i="62"/>
  <c r="P176" i="62"/>
  <c r="BI175" i="62"/>
  <c r="BH175" i="62"/>
  <c r="BG175" i="62"/>
  <c r="BE175" i="62"/>
  <c r="T175" i="62"/>
  <c r="T174" i="62"/>
  <c r="R175" i="62"/>
  <c r="R174" i="62"/>
  <c r="P175" i="62"/>
  <c r="P174" i="62"/>
  <c r="BI173" i="62"/>
  <c r="BH173" i="62"/>
  <c r="BG173" i="62"/>
  <c r="BE173" i="62"/>
  <c r="T173" i="62"/>
  <c r="T172" i="62"/>
  <c r="R173" i="62"/>
  <c r="R172" i="62"/>
  <c r="P173" i="62"/>
  <c r="P172" i="62"/>
  <c r="BI171" i="62"/>
  <c r="BH171" i="62"/>
  <c r="BG171" i="62"/>
  <c r="BE171" i="62"/>
  <c r="T171" i="62"/>
  <c r="T170" i="62"/>
  <c r="R171" i="62"/>
  <c r="R170" i="62"/>
  <c r="P171" i="62"/>
  <c r="P170" i="62"/>
  <c r="BI169" i="62"/>
  <c r="BH169" i="62"/>
  <c r="BG169" i="62"/>
  <c r="BE169" i="62"/>
  <c r="T169" i="62"/>
  <c r="T168" i="62"/>
  <c r="R169" i="62"/>
  <c r="R168" i="62"/>
  <c r="P169" i="62"/>
  <c r="P168" i="62"/>
  <c r="BI167" i="62"/>
  <c r="BH167" i="62"/>
  <c r="BG167" i="62"/>
  <c r="BE167" i="62"/>
  <c r="T167" i="62"/>
  <c r="T166" i="62"/>
  <c r="R167" i="62"/>
  <c r="R166" i="62"/>
  <c r="P167" i="62"/>
  <c r="P166" i="62"/>
  <c r="BI165" i="62"/>
  <c r="BH165" i="62"/>
  <c r="BG165" i="62"/>
  <c r="BE165" i="62"/>
  <c r="T165" i="62"/>
  <c r="T164" i="62"/>
  <c r="R165" i="62"/>
  <c r="R164" i="62"/>
  <c r="P165" i="62"/>
  <c r="P164" i="62"/>
  <c r="BI163" i="62"/>
  <c r="BH163" i="62"/>
  <c r="BG163" i="62"/>
  <c r="BE163" i="62"/>
  <c r="T163" i="62"/>
  <c r="T162" i="62"/>
  <c r="R163" i="62"/>
  <c r="R162" i="62"/>
  <c r="P163" i="62"/>
  <c r="P162" i="62"/>
  <c r="BI161" i="62"/>
  <c r="BH161" i="62"/>
  <c r="BG161" i="62"/>
  <c r="BE161" i="62"/>
  <c r="T161" i="62"/>
  <c r="T160" i="62"/>
  <c r="R161" i="62"/>
  <c r="R160" i="62"/>
  <c r="P161" i="62"/>
  <c r="P160" i="62"/>
  <c r="BI159" i="62"/>
  <c r="BH159" i="62"/>
  <c r="BG159" i="62"/>
  <c r="BE159" i="62"/>
  <c r="T159" i="62"/>
  <c r="T158" i="62"/>
  <c r="R159" i="62"/>
  <c r="R158" i="62"/>
  <c r="P159" i="62"/>
  <c r="P158" i="62"/>
  <c r="BI157" i="62"/>
  <c r="BH157" i="62"/>
  <c r="BG157" i="62"/>
  <c r="BE157" i="62"/>
  <c r="T157" i="62"/>
  <c r="T156" i="62"/>
  <c r="R157" i="62"/>
  <c r="R156" i="62"/>
  <c r="P157" i="62"/>
  <c r="P156" i="62"/>
  <c r="BI155" i="62"/>
  <c r="BH155" i="62"/>
  <c r="BG155" i="62"/>
  <c r="BE155" i="62"/>
  <c r="T155" i="62"/>
  <c r="T154" i="62"/>
  <c r="R155" i="62"/>
  <c r="R154" i="62"/>
  <c r="P155" i="62"/>
  <c r="P154" i="62"/>
  <c r="BI153" i="62"/>
  <c r="BH153" i="62"/>
  <c r="BG153" i="62"/>
  <c r="BE153" i="62"/>
  <c r="T153" i="62"/>
  <c r="T152" i="62"/>
  <c r="R153" i="62"/>
  <c r="R152" i="62"/>
  <c r="P153" i="62"/>
  <c r="P152" i="62"/>
  <c r="BI151" i="62"/>
  <c r="BH151" i="62"/>
  <c r="BG151" i="62"/>
  <c r="BE151" i="62"/>
  <c r="T151" i="62"/>
  <c r="T150" i="62"/>
  <c r="T149" i="62" s="1"/>
  <c r="T148" i="62" s="1"/>
  <c r="R151" i="62"/>
  <c r="R150" i="62"/>
  <c r="P151" i="62"/>
  <c r="P150" i="62"/>
  <c r="J144" i="62"/>
  <c r="F144" i="62"/>
  <c r="F142" i="62"/>
  <c r="E140" i="62"/>
  <c r="J95" i="62"/>
  <c r="F95" i="62"/>
  <c r="F93" i="62"/>
  <c r="E91" i="62"/>
  <c r="J28" i="62"/>
  <c r="E28" i="62"/>
  <c r="J145" i="62"/>
  <c r="J27" i="62"/>
  <c r="J22" i="62"/>
  <c r="E22" i="62"/>
  <c r="F145" i="62"/>
  <c r="J21" i="62"/>
  <c r="J16" i="62"/>
  <c r="J93" i="62"/>
  <c r="E7" i="62"/>
  <c r="E134" i="62"/>
  <c r="J41" i="61"/>
  <c r="J40" i="61"/>
  <c r="AY166" i="1"/>
  <c r="J39" i="61"/>
  <c r="AX166" i="1"/>
  <c r="BI225" i="61"/>
  <c r="BH225" i="61"/>
  <c r="BG225" i="61"/>
  <c r="BE225" i="61"/>
  <c r="T225" i="61"/>
  <c r="R225" i="61"/>
  <c r="P225" i="61"/>
  <c r="BI224" i="61"/>
  <c r="BH224" i="61"/>
  <c r="BG224" i="61"/>
  <c r="BE224" i="61"/>
  <c r="T224" i="61"/>
  <c r="R224" i="61"/>
  <c r="P224" i="61"/>
  <c r="BI222" i="61"/>
  <c r="BH222" i="61"/>
  <c r="BG222" i="61"/>
  <c r="BE222" i="61"/>
  <c r="T222" i="61"/>
  <c r="R222" i="61"/>
  <c r="P222" i="61"/>
  <c r="BI221" i="61"/>
  <c r="BH221" i="61"/>
  <c r="BG221" i="61"/>
  <c r="BE221" i="61"/>
  <c r="T221" i="61"/>
  <c r="R221" i="61"/>
  <c r="P221" i="61"/>
  <c r="BI219" i="61"/>
  <c r="BH219" i="61"/>
  <c r="BG219" i="61"/>
  <c r="BE219" i="61"/>
  <c r="T219" i="61"/>
  <c r="R219" i="61"/>
  <c r="P219" i="61"/>
  <c r="BI218" i="61"/>
  <c r="BH218" i="61"/>
  <c r="BG218" i="61"/>
  <c r="BE218" i="61"/>
  <c r="T218" i="61"/>
  <c r="R218" i="61"/>
  <c r="P218" i="61"/>
  <c r="BI216" i="61"/>
  <c r="BH216" i="61"/>
  <c r="BG216" i="61"/>
  <c r="BE216" i="61"/>
  <c r="T216" i="61"/>
  <c r="T215" i="61"/>
  <c r="R216" i="61"/>
  <c r="R215" i="61"/>
  <c r="P216" i="61"/>
  <c r="P215" i="61"/>
  <c r="BI214" i="61"/>
  <c r="BH214" i="61"/>
  <c r="BG214" i="61"/>
  <c r="BE214" i="61"/>
  <c r="T214" i="61"/>
  <c r="R214" i="61"/>
  <c r="P214" i="61"/>
  <c r="BI213" i="61"/>
  <c r="BH213" i="61"/>
  <c r="BG213" i="61"/>
  <c r="BE213" i="61"/>
  <c r="T213" i="61"/>
  <c r="R213" i="61"/>
  <c r="P213" i="61"/>
  <c r="BI211" i="61"/>
  <c r="BH211" i="61"/>
  <c r="BG211" i="61"/>
  <c r="BE211" i="61"/>
  <c r="T211" i="61"/>
  <c r="R211" i="61"/>
  <c r="P211" i="61"/>
  <c r="BI210" i="61"/>
  <c r="BH210" i="61"/>
  <c r="BG210" i="61"/>
  <c r="BE210" i="61"/>
  <c r="T210" i="61"/>
  <c r="R210" i="61"/>
  <c r="P210" i="61"/>
  <c r="BI208" i="61"/>
  <c r="BH208" i="61"/>
  <c r="BG208" i="61"/>
  <c r="BE208" i="61"/>
  <c r="T208" i="61"/>
  <c r="R208" i="61"/>
  <c r="P208" i="61"/>
  <c r="BI207" i="61"/>
  <c r="BH207" i="61"/>
  <c r="BG207" i="61"/>
  <c r="BE207" i="61"/>
  <c r="T207" i="61"/>
  <c r="R207" i="61"/>
  <c r="P207" i="61"/>
  <c r="BI205" i="61"/>
  <c r="BH205" i="61"/>
  <c r="BG205" i="61"/>
  <c r="BE205" i="61"/>
  <c r="T205" i="61"/>
  <c r="T204" i="61"/>
  <c r="R205" i="61"/>
  <c r="R204" i="61"/>
  <c r="P205" i="61"/>
  <c r="P204" i="61"/>
  <c r="BI203" i="61"/>
  <c r="BH203" i="61"/>
  <c r="BG203" i="61"/>
  <c r="BE203" i="61"/>
  <c r="T203" i="61"/>
  <c r="T202" i="61"/>
  <c r="R203" i="61"/>
  <c r="R202" i="61"/>
  <c r="P203" i="61"/>
  <c r="P202" i="61"/>
  <c r="BI201" i="61"/>
  <c r="BH201" i="61"/>
  <c r="BG201" i="61"/>
  <c r="BE201" i="61"/>
  <c r="T201" i="61"/>
  <c r="T200" i="61"/>
  <c r="R201" i="61"/>
  <c r="R200" i="61"/>
  <c r="P201" i="61"/>
  <c r="P200" i="61"/>
  <c r="BI199" i="61"/>
  <c r="BH199" i="61"/>
  <c r="BG199" i="61"/>
  <c r="BE199" i="61"/>
  <c r="T199" i="61"/>
  <c r="T198" i="61"/>
  <c r="R199" i="61"/>
  <c r="R198" i="61"/>
  <c r="P199" i="61"/>
  <c r="P198" i="61"/>
  <c r="BI197" i="61"/>
  <c r="BH197" i="61"/>
  <c r="BG197" i="61"/>
  <c r="BE197" i="61"/>
  <c r="T197" i="61"/>
  <c r="T196" i="61"/>
  <c r="R197" i="61"/>
  <c r="R196" i="61"/>
  <c r="P197" i="61"/>
  <c r="P196" i="61"/>
  <c r="BI195" i="61"/>
  <c r="BH195" i="61"/>
  <c r="BG195" i="61"/>
  <c r="BE195" i="61"/>
  <c r="T195" i="61"/>
  <c r="T194" i="61"/>
  <c r="R195" i="61"/>
  <c r="R194" i="61"/>
  <c r="P195" i="61"/>
  <c r="P194" i="61"/>
  <c r="BI193" i="61"/>
  <c r="BH193" i="61"/>
  <c r="BG193" i="61"/>
  <c r="BE193" i="61"/>
  <c r="T193" i="61"/>
  <c r="T192" i="61"/>
  <c r="R193" i="61"/>
  <c r="R192" i="61"/>
  <c r="P193" i="61"/>
  <c r="P192" i="61"/>
  <c r="BI191" i="61"/>
  <c r="BH191" i="61"/>
  <c r="BG191" i="61"/>
  <c r="BE191" i="61"/>
  <c r="T191" i="61"/>
  <c r="T190" i="61"/>
  <c r="R191" i="61"/>
  <c r="R190" i="61"/>
  <c r="P191" i="61"/>
  <c r="P190" i="61"/>
  <c r="BI189" i="61"/>
  <c r="BH189" i="61"/>
  <c r="BG189" i="61"/>
  <c r="BE189" i="61"/>
  <c r="T189" i="61"/>
  <c r="T188" i="61"/>
  <c r="R189" i="61"/>
  <c r="R188" i="61"/>
  <c r="P189" i="61"/>
  <c r="P188" i="61"/>
  <c r="BI187" i="61"/>
  <c r="BH187" i="61"/>
  <c r="BG187" i="61"/>
  <c r="BE187" i="61"/>
  <c r="T187" i="61"/>
  <c r="T186" i="61"/>
  <c r="R187" i="61"/>
  <c r="R186" i="61"/>
  <c r="P187" i="61"/>
  <c r="P186" i="61"/>
  <c r="BI185" i="61"/>
  <c r="BH185" i="61"/>
  <c r="BG185" i="61"/>
  <c r="BE185" i="61"/>
  <c r="T185" i="61"/>
  <c r="T184" i="61"/>
  <c r="R185" i="61"/>
  <c r="R184" i="61"/>
  <c r="P185" i="61"/>
  <c r="P184" i="61"/>
  <c r="BI183" i="61"/>
  <c r="BH183" i="61"/>
  <c r="BG183" i="61"/>
  <c r="BE183" i="61"/>
  <c r="T183" i="61"/>
  <c r="T182" i="61"/>
  <c r="R183" i="61"/>
  <c r="R182" i="61"/>
  <c r="P183" i="61"/>
  <c r="P182" i="61"/>
  <c r="BI181" i="61"/>
  <c r="BH181" i="61"/>
  <c r="BG181" i="61"/>
  <c r="BE181" i="61"/>
  <c r="T181" i="61"/>
  <c r="T180" i="61"/>
  <c r="R181" i="61"/>
  <c r="R180" i="61"/>
  <c r="P181" i="61"/>
  <c r="P180" i="61"/>
  <c r="BI179" i="61"/>
  <c r="BH179" i="61"/>
  <c r="BG179" i="61"/>
  <c r="BE179" i="61"/>
  <c r="T179" i="61"/>
  <c r="T178" i="61"/>
  <c r="R179" i="61"/>
  <c r="R178" i="61"/>
  <c r="P179" i="61"/>
  <c r="P178" i="61"/>
  <c r="BI177" i="61"/>
  <c r="BH177" i="61"/>
  <c r="BG177" i="61"/>
  <c r="BE177" i="61"/>
  <c r="T177" i="61"/>
  <c r="T176" i="61"/>
  <c r="R177" i="61"/>
  <c r="R176" i="61"/>
  <c r="P177" i="61"/>
  <c r="P176" i="61"/>
  <c r="BI175" i="61"/>
  <c r="BH175" i="61"/>
  <c r="BG175" i="61"/>
  <c r="BE175" i="61"/>
  <c r="T175" i="61"/>
  <c r="T174" i="61"/>
  <c r="R175" i="61"/>
  <c r="R174" i="61"/>
  <c r="P175" i="61"/>
  <c r="P174" i="61"/>
  <c r="BI173" i="61"/>
  <c r="BH173" i="61"/>
  <c r="BG173" i="61"/>
  <c r="BE173" i="61"/>
  <c r="T173" i="61"/>
  <c r="T172" i="61"/>
  <c r="R173" i="61"/>
  <c r="R172" i="61"/>
  <c r="P173" i="61"/>
  <c r="P172" i="61"/>
  <c r="BI171" i="61"/>
  <c r="BH171" i="61"/>
  <c r="BG171" i="61"/>
  <c r="BE171" i="61"/>
  <c r="T171" i="61"/>
  <c r="T170" i="61"/>
  <c r="R171" i="61"/>
  <c r="R170" i="61"/>
  <c r="P171" i="61"/>
  <c r="P170" i="61"/>
  <c r="BI169" i="61"/>
  <c r="BH169" i="61"/>
  <c r="BG169" i="61"/>
  <c r="BE169" i="61"/>
  <c r="T169" i="61"/>
  <c r="T168" i="61"/>
  <c r="R169" i="61"/>
  <c r="R168" i="61"/>
  <c r="P169" i="61"/>
  <c r="P168" i="61"/>
  <c r="BI167" i="61"/>
  <c r="BH167" i="61"/>
  <c r="BG167" i="61"/>
  <c r="BE167" i="61"/>
  <c r="T167" i="61"/>
  <c r="T166" i="61"/>
  <c r="R167" i="61"/>
  <c r="R166" i="61"/>
  <c r="P167" i="61"/>
  <c r="P166" i="61"/>
  <c r="BI165" i="61"/>
  <c r="BH165" i="61"/>
  <c r="BG165" i="61"/>
  <c r="BE165" i="61"/>
  <c r="T165" i="61"/>
  <c r="T164" i="61"/>
  <c r="R165" i="61"/>
  <c r="R164" i="61"/>
  <c r="P165" i="61"/>
  <c r="P164" i="61"/>
  <c r="BI163" i="61"/>
  <c r="BH163" i="61"/>
  <c r="BG163" i="61"/>
  <c r="BE163" i="61"/>
  <c r="T163" i="61"/>
  <c r="T162" i="61"/>
  <c r="R163" i="61"/>
  <c r="R162" i="61"/>
  <c r="P163" i="61"/>
  <c r="P162" i="61"/>
  <c r="BI161" i="61"/>
  <c r="BH161" i="61"/>
  <c r="BG161" i="61"/>
  <c r="BE161" i="61"/>
  <c r="T161" i="61"/>
  <c r="T160" i="61"/>
  <c r="R161" i="61"/>
  <c r="R160" i="61"/>
  <c r="P161" i="61"/>
  <c r="P160" i="61"/>
  <c r="BI159" i="61"/>
  <c r="BH159" i="61"/>
  <c r="BG159" i="61"/>
  <c r="BE159" i="61"/>
  <c r="T159" i="61"/>
  <c r="T158" i="61"/>
  <c r="R159" i="61"/>
  <c r="R158" i="61"/>
  <c r="P159" i="61"/>
  <c r="P158" i="61"/>
  <c r="J152" i="61"/>
  <c r="F152" i="61"/>
  <c r="F150" i="61"/>
  <c r="E148" i="61"/>
  <c r="J95" i="61"/>
  <c r="F95" i="61"/>
  <c r="F93" i="61"/>
  <c r="E91" i="61"/>
  <c r="J28" i="61"/>
  <c r="E28" i="61"/>
  <c r="J96" i="61"/>
  <c r="J27" i="61"/>
  <c r="J22" i="61"/>
  <c r="E22" i="61"/>
  <c r="F153" i="61"/>
  <c r="J21" i="61"/>
  <c r="J16" i="61"/>
  <c r="J93" i="61"/>
  <c r="E7" i="61"/>
  <c r="E85" i="61"/>
  <c r="J39" i="60"/>
  <c r="J38" i="60"/>
  <c r="AY164" i="1"/>
  <c r="J37" i="60"/>
  <c r="AX164" i="1"/>
  <c r="BI232" i="60"/>
  <c r="BH232" i="60"/>
  <c r="BG232" i="60"/>
  <c r="BE232" i="60"/>
  <c r="T232" i="60"/>
  <c r="T231" i="60"/>
  <c r="R232" i="60"/>
  <c r="R231" i="60"/>
  <c r="P232" i="60"/>
  <c r="P231" i="60"/>
  <c r="BI230" i="60"/>
  <c r="BH230" i="60"/>
  <c r="BG230" i="60"/>
  <c r="BE230" i="60"/>
  <c r="T230" i="60"/>
  <c r="R230" i="60"/>
  <c r="P230" i="60"/>
  <c r="BI229" i="60"/>
  <c r="BH229" i="60"/>
  <c r="BG229" i="60"/>
  <c r="BE229" i="60"/>
  <c r="T229" i="60"/>
  <c r="R229" i="60"/>
  <c r="P229" i="60"/>
  <c r="BI228" i="60"/>
  <c r="BH228" i="60"/>
  <c r="BG228" i="60"/>
  <c r="BE228" i="60"/>
  <c r="T228" i="60"/>
  <c r="R228" i="60"/>
  <c r="P228" i="60"/>
  <c r="BI227" i="60"/>
  <c r="BH227" i="60"/>
  <c r="BG227" i="60"/>
  <c r="BE227" i="60"/>
  <c r="T227" i="60"/>
  <c r="R227" i="60"/>
  <c r="P227" i="60"/>
  <c r="BI226" i="60"/>
  <c r="BH226" i="60"/>
  <c r="BG226" i="60"/>
  <c r="BE226" i="60"/>
  <c r="T226" i="60"/>
  <c r="R226" i="60"/>
  <c r="P226" i="60"/>
  <c r="BI225" i="60"/>
  <c r="BH225" i="60"/>
  <c r="BG225" i="60"/>
  <c r="BE225" i="60"/>
  <c r="T225" i="60"/>
  <c r="R225" i="60"/>
  <c r="P225" i="60"/>
  <c r="BI224" i="60"/>
  <c r="BH224" i="60"/>
  <c r="BG224" i="60"/>
  <c r="BE224" i="60"/>
  <c r="T224" i="60"/>
  <c r="R224" i="60"/>
  <c r="P224" i="60"/>
  <c r="BI223" i="60"/>
  <c r="BH223" i="60"/>
  <c r="BG223" i="60"/>
  <c r="BE223" i="60"/>
  <c r="T223" i="60"/>
  <c r="R223" i="60"/>
  <c r="P223" i="60"/>
  <c r="BI222" i="60"/>
  <c r="BH222" i="60"/>
  <c r="BG222" i="60"/>
  <c r="BE222" i="60"/>
  <c r="T222" i="60"/>
  <c r="R222" i="60"/>
  <c r="P222" i="60"/>
  <c r="BI221" i="60"/>
  <c r="BH221" i="60"/>
  <c r="BG221" i="60"/>
  <c r="BE221" i="60"/>
  <c r="T221" i="60"/>
  <c r="R221" i="60"/>
  <c r="P221" i="60"/>
  <c r="BI220" i="60"/>
  <c r="BH220" i="60"/>
  <c r="BG220" i="60"/>
  <c r="BE220" i="60"/>
  <c r="T220" i="60"/>
  <c r="R220" i="60"/>
  <c r="P220" i="60"/>
  <c r="BI219" i="60"/>
  <c r="BH219" i="60"/>
  <c r="BG219" i="60"/>
  <c r="BE219" i="60"/>
  <c r="T219" i="60"/>
  <c r="R219" i="60"/>
  <c r="P219" i="60"/>
  <c r="BI218" i="60"/>
  <c r="BH218" i="60"/>
  <c r="BG218" i="60"/>
  <c r="BE218" i="60"/>
  <c r="T218" i="60"/>
  <c r="R218" i="60"/>
  <c r="P218" i="60"/>
  <c r="BI217" i="60"/>
  <c r="BH217" i="60"/>
  <c r="BG217" i="60"/>
  <c r="BE217" i="60"/>
  <c r="T217" i="60"/>
  <c r="R217" i="60"/>
  <c r="P217" i="60"/>
  <c r="BI215" i="60"/>
  <c r="BH215" i="60"/>
  <c r="BG215" i="60"/>
  <c r="BE215" i="60"/>
  <c r="T215" i="60"/>
  <c r="R215" i="60"/>
  <c r="P215" i="60"/>
  <c r="BI214" i="60"/>
  <c r="BH214" i="60"/>
  <c r="BG214" i="60"/>
  <c r="BE214" i="60"/>
  <c r="T214" i="60"/>
  <c r="R214" i="60"/>
  <c r="P214" i="60"/>
  <c r="BI213" i="60"/>
  <c r="BH213" i="60"/>
  <c r="BG213" i="60"/>
  <c r="BE213" i="60"/>
  <c r="T213" i="60"/>
  <c r="R213" i="60"/>
  <c r="P213" i="60"/>
  <c r="BI212" i="60"/>
  <c r="BH212" i="60"/>
  <c r="BG212" i="60"/>
  <c r="BE212" i="60"/>
  <c r="T212" i="60"/>
  <c r="R212" i="60"/>
  <c r="P212" i="60"/>
  <c r="BI211" i="60"/>
  <c r="BH211" i="60"/>
  <c r="BG211" i="60"/>
  <c r="BE211" i="60"/>
  <c r="T211" i="60"/>
  <c r="R211" i="60"/>
  <c r="P211" i="60"/>
  <c r="BI210" i="60"/>
  <c r="BH210" i="60"/>
  <c r="BG210" i="60"/>
  <c r="BE210" i="60"/>
  <c r="T210" i="60"/>
  <c r="R210" i="60"/>
  <c r="P210" i="60"/>
  <c r="BI209" i="60"/>
  <c r="BH209" i="60"/>
  <c r="BG209" i="60"/>
  <c r="BE209" i="60"/>
  <c r="T209" i="60"/>
  <c r="R209" i="60"/>
  <c r="P209" i="60"/>
  <c r="BI208" i="60"/>
  <c r="BH208" i="60"/>
  <c r="BG208" i="60"/>
  <c r="BE208" i="60"/>
  <c r="T208" i="60"/>
  <c r="R208" i="60"/>
  <c r="P208" i="60"/>
  <c r="BI207" i="60"/>
  <c r="BH207" i="60"/>
  <c r="BG207" i="60"/>
  <c r="BE207" i="60"/>
  <c r="T207" i="60"/>
  <c r="R207" i="60"/>
  <c r="P207" i="60"/>
  <c r="BI206" i="60"/>
  <c r="BH206" i="60"/>
  <c r="BG206" i="60"/>
  <c r="BE206" i="60"/>
  <c r="T206" i="60"/>
  <c r="R206" i="60"/>
  <c r="P206" i="60"/>
  <c r="BI205" i="60"/>
  <c r="BH205" i="60"/>
  <c r="BG205" i="60"/>
  <c r="BE205" i="60"/>
  <c r="T205" i="60"/>
  <c r="R205" i="60"/>
  <c r="P205" i="60"/>
  <c r="BI204" i="60"/>
  <c r="BH204" i="60"/>
  <c r="BG204" i="60"/>
  <c r="BE204" i="60"/>
  <c r="T204" i="60"/>
  <c r="R204" i="60"/>
  <c r="P204" i="60"/>
  <c r="BI203" i="60"/>
  <c r="BH203" i="60"/>
  <c r="BG203" i="60"/>
  <c r="BE203" i="60"/>
  <c r="T203" i="60"/>
  <c r="R203" i="60"/>
  <c r="P203" i="60"/>
  <c r="BI202" i="60"/>
  <c r="BH202" i="60"/>
  <c r="BG202" i="60"/>
  <c r="BE202" i="60"/>
  <c r="T202" i="60"/>
  <c r="R202" i="60"/>
  <c r="P202" i="60"/>
  <c r="BI201" i="60"/>
  <c r="BH201" i="60"/>
  <c r="BG201" i="60"/>
  <c r="BE201" i="60"/>
  <c r="T201" i="60"/>
  <c r="R201" i="60"/>
  <c r="P201" i="60"/>
  <c r="BI200" i="60"/>
  <c r="BH200" i="60"/>
  <c r="BG200" i="60"/>
  <c r="BE200" i="60"/>
  <c r="T200" i="60"/>
  <c r="R200" i="60"/>
  <c r="P200" i="60"/>
  <c r="BI199" i="60"/>
  <c r="BH199" i="60"/>
  <c r="BG199" i="60"/>
  <c r="BE199" i="60"/>
  <c r="T199" i="60"/>
  <c r="R199" i="60"/>
  <c r="P199" i="60"/>
  <c r="BI198" i="60"/>
  <c r="BH198" i="60"/>
  <c r="BG198" i="60"/>
  <c r="BE198" i="60"/>
  <c r="T198" i="60"/>
  <c r="R198" i="60"/>
  <c r="P198" i="60"/>
  <c r="BI197" i="60"/>
  <c r="BH197" i="60"/>
  <c r="BG197" i="60"/>
  <c r="BE197" i="60"/>
  <c r="T197" i="60"/>
  <c r="R197" i="60"/>
  <c r="P197" i="60"/>
  <c r="BI196" i="60"/>
  <c r="BH196" i="60"/>
  <c r="BG196" i="60"/>
  <c r="BE196" i="60"/>
  <c r="T196" i="60"/>
  <c r="R196" i="60"/>
  <c r="P196" i="60"/>
  <c r="BI193" i="60"/>
  <c r="BH193" i="60"/>
  <c r="BG193" i="60"/>
  <c r="BE193" i="60"/>
  <c r="T193" i="60"/>
  <c r="R193" i="60"/>
  <c r="P193" i="60"/>
  <c r="BI192" i="60"/>
  <c r="BH192" i="60"/>
  <c r="BG192" i="60"/>
  <c r="BE192" i="60"/>
  <c r="T192" i="60"/>
  <c r="R192" i="60"/>
  <c r="P192" i="60"/>
  <c r="BI190" i="60"/>
  <c r="BH190" i="60"/>
  <c r="BG190" i="60"/>
  <c r="BE190" i="60"/>
  <c r="T190" i="60"/>
  <c r="R190" i="60"/>
  <c r="P190" i="60"/>
  <c r="BI189" i="60"/>
  <c r="BH189" i="60"/>
  <c r="BG189" i="60"/>
  <c r="BE189" i="60"/>
  <c r="T189" i="60"/>
  <c r="R189" i="60"/>
  <c r="P189" i="60"/>
  <c r="BI188" i="60"/>
  <c r="BH188" i="60"/>
  <c r="BG188" i="60"/>
  <c r="BE188" i="60"/>
  <c r="T188" i="60"/>
  <c r="R188" i="60"/>
  <c r="P188" i="60"/>
  <c r="BI187" i="60"/>
  <c r="BH187" i="60"/>
  <c r="BG187" i="60"/>
  <c r="BE187" i="60"/>
  <c r="T187" i="60"/>
  <c r="R187" i="60"/>
  <c r="P187" i="60"/>
  <c r="BI186" i="60"/>
  <c r="BH186" i="60"/>
  <c r="BG186" i="60"/>
  <c r="BE186" i="60"/>
  <c r="T186" i="60"/>
  <c r="R186" i="60"/>
  <c r="P186" i="60"/>
  <c r="BI185" i="60"/>
  <c r="BH185" i="60"/>
  <c r="BG185" i="60"/>
  <c r="BE185" i="60"/>
  <c r="T185" i="60"/>
  <c r="R185" i="60"/>
  <c r="P185" i="60"/>
  <c r="BI184" i="60"/>
  <c r="BH184" i="60"/>
  <c r="BG184" i="60"/>
  <c r="BE184" i="60"/>
  <c r="T184" i="60"/>
  <c r="R184" i="60"/>
  <c r="P184" i="60"/>
  <c r="BI183" i="60"/>
  <c r="BH183" i="60"/>
  <c r="BG183" i="60"/>
  <c r="BE183" i="60"/>
  <c r="T183" i="60"/>
  <c r="R183" i="60"/>
  <c r="P183" i="60"/>
  <c r="BI181" i="60"/>
  <c r="BH181" i="60"/>
  <c r="BG181" i="60"/>
  <c r="BE181" i="60"/>
  <c r="T181" i="60"/>
  <c r="R181" i="60"/>
  <c r="P181" i="60"/>
  <c r="BI180" i="60"/>
  <c r="BH180" i="60"/>
  <c r="BG180" i="60"/>
  <c r="BE180" i="60"/>
  <c r="T180" i="60"/>
  <c r="R180" i="60"/>
  <c r="P180" i="60"/>
  <c r="BI179" i="60"/>
  <c r="BH179" i="60"/>
  <c r="BG179" i="60"/>
  <c r="BE179" i="60"/>
  <c r="T179" i="60"/>
  <c r="R179" i="60"/>
  <c r="P179" i="60"/>
  <c r="BI178" i="60"/>
  <c r="BH178" i="60"/>
  <c r="BG178" i="60"/>
  <c r="BE178" i="60"/>
  <c r="T178" i="60"/>
  <c r="R178" i="60"/>
  <c r="P178" i="60"/>
  <c r="BI177" i="60"/>
  <c r="BH177" i="60"/>
  <c r="BG177" i="60"/>
  <c r="BE177" i="60"/>
  <c r="T177" i="60"/>
  <c r="R177" i="60"/>
  <c r="P177" i="60"/>
  <c r="BI176" i="60"/>
  <c r="BH176" i="60"/>
  <c r="BG176" i="60"/>
  <c r="BE176" i="60"/>
  <c r="T176" i="60"/>
  <c r="R176" i="60"/>
  <c r="P176" i="60"/>
  <c r="BI175" i="60"/>
  <c r="BH175" i="60"/>
  <c r="BG175" i="60"/>
  <c r="BE175" i="60"/>
  <c r="T175" i="60"/>
  <c r="R175" i="60"/>
  <c r="P175" i="60"/>
  <c r="BI174" i="60"/>
  <c r="BH174" i="60"/>
  <c r="BG174" i="60"/>
  <c r="BE174" i="60"/>
  <c r="T174" i="60"/>
  <c r="R174" i="60"/>
  <c r="P174" i="60"/>
  <c r="BI173" i="60"/>
  <c r="BH173" i="60"/>
  <c r="BG173" i="60"/>
  <c r="BE173" i="60"/>
  <c r="T173" i="60"/>
  <c r="R173" i="60"/>
  <c r="P173" i="60"/>
  <c r="BI172" i="60"/>
  <c r="BH172" i="60"/>
  <c r="BG172" i="60"/>
  <c r="BE172" i="60"/>
  <c r="T172" i="60"/>
  <c r="R172" i="60"/>
  <c r="P172" i="60"/>
  <c r="BI171" i="60"/>
  <c r="BH171" i="60"/>
  <c r="BG171" i="60"/>
  <c r="BE171" i="60"/>
  <c r="T171" i="60"/>
  <c r="R171" i="60"/>
  <c r="P171" i="60"/>
  <c r="BI170" i="60"/>
  <c r="BH170" i="60"/>
  <c r="BG170" i="60"/>
  <c r="BE170" i="60"/>
  <c r="T170" i="60"/>
  <c r="R170" i="60"/>
  <c r="P170" i="60"/>
  <c r="BI169" i="60"/>
  <c r="BH169" i="60"/>
  <c r="BG169" i="60"/>
  <c r="BE169" i="60"/>
  <c r="T169" i="60"/>
  <c r="R169" i="60"/>
  <c r="P169" i="60"/>
  <c r="BI168" i="60"/>
  <c r="BH168" i="60"/>
  <c r="BG168" i="60"/>
  <c r="BE168" i="60"/>
  <c r="T168" i="60"/>
  <c r="R168" i="60"/>
  <c r="P168" i="60"/>
  <c r="BI167" i="60"/>
  <c r="BH167" i="60"/>
  <c r="BG167" i="60"/>
  <c r="BE167" i="60"/>
  <c r="T167" i="60"/>
  <c r="R167" i="60"/>
  <c r="P167" i="60"/>
  <c r="BI166" i="60"/>
  <c r="BH166" i="60"/>
  <c r="BG166" i="60"/>
  <c r="BE166" i="60"/>
  <c r="T166" i="60"/>
  <c r="R166" i="60"/>
  <c r="P166" i="60"/>
  <c r="BI165" i="60"/>
  <c r="BH165" i="60"/>
  <c r="BG165" i="60"/>
  <c r="BE165" i="60"/>
  <c r="T165" i="60"/>
  <c r="R165" i="60"/>
  <c r="P165" i="60"/>
  <c r="BI164" i="60"/>
  <c r="BH164" i="60"/>
  <c r="BG164" i="60"/>
  <c r="BE164" i="60"/>
  <c r="T164" i="60"/>
  <c r="R164" i="60"/>
  <c r="P164" i="60"/>
  <c r="BI163" i="60"/>
  <c r="BH163" i="60"/>
  <c r="BG163" i="60"/>
  <c r="BE163" i="60"/>
  <c r="T163" i="60"/>
  <c r="R163" i="60"/>
  <c r="P163" i="60"/>
  <c r="BI162" i="60"/>
  <c r="BH162" i="60"/>
  <c r="BG162" i="60"/>
  <c r="BE162" i="60"/>
  <c r="T162" i="60"/>
  <c r="R162" i="60"/>
  <c r="P162" i="60"/>
  <c r="BI161" i="60"/>
  <c r="BH161" i="60"/>
  <c r="BG161" i="60"/>
  <c r="BE161" i="60"/>
  <c r="T161" i="60"/>
  <c r="R161" i="60"/>
  <c r="P161" i="60"/>
  <c r="BI160" i="60"/>
  <c r="BH160" i="60"/>
  <c r="BG160" i="60"/>
  <c r="BE160" i="60"/>
  <c r="T160" i="60"/>
  <c r="R160" i="60"/>
  <c r="P160" i="60"/>
  <c r="BI159" i="60"/>
  <c r="BH159" i="60"/>
  <c r="BG159" i="60"/>
  <c r="BE159" i="60"/>
  <c r="T159" i="60"/>
  <c r="R159" i="60"/>
  <c r="P159" i="60"/>
  <c r="BI158" i="60"/>
  <c r="BH158" i="60"/>
  <c r="BG158" i="60"/>
  <c r="BE158" i="60"/>
  <c r="T158" i="60"/>
  <c r="R158" i="60"/>
  <c r="P158" i="60"/>
  <c r="BI157" i="60"/>
  <c r="BH157" i="60"/>
  <c r="BG157" i="60"/>
  <c r="BE157" i="60"/>
  <c r="T157" i="60"/>
  <c r="R157" i="60"/>
  <c r="P157" i="60"/>
  <c r="BI156" i="60"/>
  <c r="BH156" i="60"/>
  <c r="BG156" i="60"/>
  <c r="BE156" i="60"/>
  <c r="T156" i="60"/>
  <c r="R156" i="60"/>
  <c r="P156" i="60"/>
  <c r="BI155" i="60"/>
  <c r="BH155" i="60"/>
  <c r="BG155" i="60"/>
  <c r="BE155" i="60"/>
  <c r="T155" i="60"/>
  <c r="R155" i="60"/>
  <c r="P155" i="60"/>
  <c r="BI154" i="60"/>
  <c r="BH154" i="60"/>
  <c r="BG154" i="60"/>
  <c r="BE154" i="60"/>
  <c r="T154" i="60"/>
  <c r="R154" i="60"/>
  <c r="P154" i="60"/>
  <c r="BI153" i="60"/>
  <c r="BH153" i="60"/>
  <c r="BG153" i="60"/>
  <c r="BE153" i="60"/>
  <c r="T153" i="60"/>
  <c r="R153" i="60"/>
  <c r="P153" i="60"/>
  <c r="BI150" i="60"/>
  <c r="BH150" i="60"/>
  <c r="BG150" i="60"/>
  <c r="BE150" i="60"/>
  <c r="T150" i="60"/>
  <c r="T149" i="60"/>
  <c r="R150" i="60"/>
  <c r="R149" i="60"/>
  <c r="P150" i="60"/>
  <c r="P149" i="60"/>
  <c r="BI148" i="60"/>
  <c r="BH148" i="60"/>
  <c r="BG148" i="60"/>
  <c r="BE148" i="60"/>
  <c r="T148" i="60"/>
  <c r="R148" i="60"/>
  <c r="P148" i="60"/>
  <c r="BI147" i="60"/>
  <c r="BH147" i="60"/>
  <c r="BG147" i="60"/>
  <c r="BE147" i="60"/>
  <c r="T147" i="60"/>
  <c r="R147" i="60"/>
  <c r="P147" i="60"/>
  <c r="BI145" i="60"/>
  <c r="BH145" i="60"/>
  <c r="BG145" i="60"/>
  <c r="BE145" i="60"/>
  <c r="T145" i="60"/>
  <c r="R145" i="60"/>
  <c r="P145" i="60"/>
  <c r="BI144" i="60"/>
  <c r="BH144" i="60"/>
  <c r="BG144" i="60"/>
  <c r="BE144" i="60"/>
  <c r="T144" i="60"/>
  <c r="R144" i="60"/>
  <c r="P144" i="60"/>
  <c r="BI142" i="60"/>
  <c r="BH142" i="60"/>
  <c r="BG142" i="60"/>
  <c r="BE142" i="60"/>
  <c r="T142" i="60"/>
  <c r="R142" i="60"/>
  <c r="P142" i="60"/>
  <c r="BI141" i="60"/>
  <c r="BH141" i="60"/>
  <c r="BG141" i="60"/>
  <c r="BE141" i="60"/>
  <c r="T141" i="60"/>
  <c r="R141" i="60"/>
  <c r="P141" i="60"/>
  <c r="BI140" i="60"/>
  <c r="BH140" i="60"/>
  <c r="BG140" i="60"/>
  <c r="BE140" i="60"/>
  <c r="T140" i="60"/>
  <c r="R140" i="60"/>
  <c r="P140" i="60"/>
  <c r="BI138" i="60"/>
  <c r="BH138" i="60"/>
  <c r="BG138" i="60"/>
  <c r="BE138" i="60"/>
  <c r="T138" i="60"/>
  <c r="R138" i="60"/>
  <c r="P138" i="60"/>
  <c r="BI137" i="60"/>
  <c r="BH137" i="60"/>
  <c r="BG137" i="60"/>
  <c r="BE137" i="60"/>
  <c r="T137" i="60"/>
  <c r="R137" i="60"/>
  <c r="P137" i="60"/>
  <c r="BI132" i="60"/>
  <c r="BH132" i="60"/>
  <c r="BG132" i="60"/>
  <c r="BE132" i="60"/>
  <c r="T132" i="60"/>
  <c r="T131" i="60"/>
  <c r="R132" i="60"/>
  <c r="R131" i="60"/>
  <c r="P132" i="60"/>
  <c r="P131" i="60"/>
  <c r="J125" i="60"/>
  <c r="F125" i="60"/>
  <c r="F123" i="60"/>
  <c r="E121" i="60"/>
  <c r="J93" i="60"/>
  <c r="F93" i="60"/>
  <c r="F91" i="60"/>
  <c r="E89" i="60"/>
  <c r="J26" i="60"/>
  <c r="E26" i="60"/>
  <c r="J126" i="60"/>
  <c r="J25" i="60"/>
  <c r="J20" i="60"/>
  <c r="E20" i="60"/>
  <c r="F126" i="60"/>
  <c r="J19" i="60"/>
  <c r="J14" i="60"/>
  <c r="J123" i="60"/>
  <c r="E7" i="60"/>
  <c r="E117" i="60"/>
  <c r="J41" i="59"/>
  <c r="J40" i="59"/>
  <c r="AY163" i="1"/>
  <c r="J39" i="59"/>
  <c r="AX163" i="1"/>
  <c r="BI181" i="59"/>
  <c r="BH181" i="59"/>
  <c r="BG181" i="59"/>
  <c r="BE181" i="59"/>
  <c r="T181" i="59"/>
  <c r="R181" i="59"/>
  <c r="P181" i="59"/>
  <c r="BI180" i="59"/>
  <c r="BH180" i="59"/>
  <c r="BG180" i="59"/>
  <c r="BE180" i="59"/>
  <c r="T180" i="59"/>
  <c r="R180" i="59"/>
  <c r="P180" i="59"/>
  <c r="BI178" i="59"/>
  <c r="BH178" i="59"/>
  <c r="BG178" i="59"/>
  <c r="BE178" i="59"/>
  <c r="T178" i="59"/>
  <c r="T177" i="59"/>
  <c r="T176" i="59"/>
  <c r="R178" i="59"/>
  <c r="R177" i="59"/>
  <c r="R176" i="59"/>
  <c r="P178" i="59"/>
  <c r="P177" i="59"/>
  <c r="P176" i="59"/>
  <c r="BI175" i="59"/>
  <c r="BH175" i="59"/>
  <c r="BG175" i="59"/>
  <c r="BE175" i="59"/>
  <c r="T175" i="59"/>
  <c r="R175" i="59"/>
  <c r="P175" i="59"/>
  <c r="BI174" i="59"/>
  <c r="BH174" i="59"/>
  <c r="BG174" i="59"/>
  <c r="BE174" i="59"/>
  <c r="T174" i="59"/>
  <c r="R174" i="59"/>
  <c r="P174" i="59"/>
  <c r="BI173" i="59"/>
  <c r="BH173" i="59"/>
  <c r="BG173" i="59"/>
  <c r="BE173" i="59"/>
  <c r="T173" i="59"/>
  <c r="R173" i="59"/>
  <c r="P173" i="59"/>
  <c r="BI172" i="59"/>
  <c r="BH172" i="59"/>
  <c r="BG172" i="59"/>
  <c r="BE172" i="59"/>
  <c r="T172" i="59"/>
  <c r="R172" i="59"/>
  <c r="P172" i="59"/>
  <c r="BI169" i="59"/>
  <c r="BH169" i="59"/>
  <c r="BG169" i="59"/>
  <c r="BE169" i="59"/>
  <c r="T169" i="59"/>
  <c r="T168" i="59"/>
  <c r="R169" i="59"/>
  <c r="R168" i="59"/>
  <c r="P169" i="59"/>
  <c r="P168" i="59"/>
  <c r="BI167" i="59"/>
  <c r="BH167" i="59"/>
  <c r="BG167" i="59"/>
  <c r="BE167" i="59"/>
  <c r="T167" i="59"/>
  <c r="R167" i="59"/>
  <c r="P167" i="59"/>
  <c r="BI166" i="59"/>
  <c r="BH166" i="59"/>
  <c r="BG166" i="59"/>
  <c r="BE166" i="59"/>
  <c r="T166" i="59"/>
  <c r="R166" i="59"/>
  <c r="P166" i="59"/>
  <c r="BI165" i="59"/>
  <c r="BH165" i="59"/>
  <c r="BG165" i="59"/>
  <c r="BE165" i="59"/>
  <c r="T165" i="59"/>
  <c r="R165" i="59"/>
  <c r="P165" i="59"/>
  <c r="BI164" i="59"/>
  <c r="BH164" i="59"/>
  <c r="BG164" i="59"/>
  <c r="BE164" i="59"/>
  <c r="T164" i="59"/>
  <c r="R164" i="59"/>
  <c r="P164" i="59"/>
  <c r="BI163" i="59"/>
  <c r="BH163" i="59"/>
  <c r="BG163" i="59"/>
  <c r="BE163" i="59"/>
  <c r="T163" i="59"/>
  <c r="R163" i="59"/>
  <c r="P163" i="59"/>
  <c r="BI162" i="59"/>
  <c r="BH162" i="59"/>
  <c r="BG162" i="59"/>
  <c r="BE162" i="59"/>
  <c r="T162" i="59"/>
  <c r="R162" i="59"/>
  <c r="P162" i="59"/>
  <c r="BI161" i="59"/>
  <c r="BH161" i="59"/>
  <c r="BG161" i="59"/>
  <c r="BE161" i="59"/>
  <c r="T161" i="59"/>
  <c r="R161" i="59"/>
  <c r="P161" i="59"/>
  <c r="BI159" i="59"/>
  <c r="BH159" i="59"/>
  <c r="BG159" i="59"/>
  <c r="BE159" i="59"/>
  <c r="T159" i="59"/>
  <c r="R159" i="59"/>
  <c r="P159" i="59"/>
  <c r="BI158" i="59"/>
  <c r="BH158" i="59"/>
  <c r="BG158" i="59"/>
  <c r="BE158" i="59"/>
  <c r="T158" i="59"/>
  <c r="R158" i="59"/>
  <c r="P158" i="59"/>
  <c r="BI157" i="59"/>
  <c r="BH157" i="59"/>
  <c r="BG157" i="59"/>
  <c r="BE157" i="59"/>
  <c r="T157" i="59"/>
  <c r="R157" i="59"/>
  <c r="P157" i="59"/>
  <c r="BI156" i="59"/>
  <c r="BH156" i="59"/>
  <c r="BG156" i="59"/>
  <c r="BE156" i="59"/>
  <c r="T156" i="59"/>
  <c r="R156" i="59"/>
  <c r="P156" i="59"/>
  <c r="BI155" i="59"/>
  <c r="BH155" i="59"/>
  <c r="BG155" i="59"/>
  <c r="BE155" i="59"/>
  <c r="T155" i="59"/>
  <c r="R155" i="59"/>
  <c r="P155" i="59"/>
  <c r="BI154" i="59"/>
  <c r="BH154" i="59"/>
  <c r="BG154" i="59"/>
  <c r="BE154" i="59"/>
  <c r="T154" i="59"/>
  <c r="R154" i="59"/>
  <c r="P154" i="59"/>
  <c r="BI152" i="59"/>
  <c r="BH152" i="59"/>
  <c r="BG152" i="59"/>
  <c r="BE152" i="59"/>
  <c r="T152" i="59"/>
  <c r="R152" i="59"/>
  <c r="P152" i="59"/>
  <c r="BI150" i="59"/>
  <c r="BH150" i="59"/>
  <c r="BG150" i="59"/>
  <c r="BE150" i="59"/>
  <c r="T150" i="59"/>
  <c r="R150" i="59"/>
  <c r="P150" i="59"/>
  <c r="BI148" i="59"/>
  <c r="BH148" i="59"/>
  <c r="BG148" i="59"/>
  <c r="BE148" i="59"/>
  <c r="T148" i="59"/>
  <c r="R148" i="59"/>
  <c r="P148" i="59"/>
  <c r="BI146" i="59"/>
  <c r="BH146" i="59"/>
  <c r="BG146" i="59"/>
  <c r="BE146" i="59"/>
  <c r="T146" i="59"/>
  <c r="R146" i="59"/>
  <c r="P146" i="59"/>
  <c r="BI144" i="59"/>
  <c r="BH144" i="59"/>
  <c r="BG144" i="59"/>
  <c r="BE144" i="59"/>
  <c r="T144" i="59"/>
  <c r="R144" i="59"/>
  <c r="P144" i="59"/>
  <c r="BI143" i="59"/>
  <c r="BH143" i="59"/>
  <c r="BG143" i="59"/>
  <c r="BE143" i="59"/>
  <c r="T143" i="59"/>
  <c r="R143" i="59"/>
  <c r="P143" i="59"/>
  <c r="BI142" i="59"/>
  <c r="BH142" i="59"/>
  <c r="BG142" i="59"/>
  <c r="BE142" i="59"/>
  <c r="T142" i="59"/>
  <c r="R142" i="59"/>
  <c r="P142" i="59"/>
  <c r="BI140" i="59"/>
  <c r="BH140" i="59"/>
  <c r="BG140" i="59"/>
  <c r="BE140" i="59"/>
  <c r="T140" i="59"/>
  <c r="R140" i="59"/>
  <c r="P140" i="59"/>
  <c r="BI139" i="59"/>
  <c r="BH139" i="59"/>
  <c r="BG139" i="59"/>
  <c r="BE139" i="59"/>
  <c r="T139" i="59"/>
  <c r="R139" i="59"/>
  <c r="P139" i="59"/>
  <c r="BI138" i="59"/>
  <c r="BH138" i="59"/>
  <c r="BG138" i="59"/>
  <c r="BE138" i="59"/>
  <c r="T138" i="59"/>
  <c r="R138" i="59"/>
  <c r="P138" i="59"/>
  <c r="J131" i="59"/>
  <c r="F131" i="59"/>
  <c r="F129" i="59"/>
  <c r="E127" i="59"/>
  <c r="J95" i="59"/>
  <c r="F95" i="59"/>
  <c r="F93" i="59"/>
  <c r="E91" i="59"/>
  <c r="J28" i="59"/>
  <c r="E28" i="59"/>
  <c r="J132" i="59"/>
  <c r="J27" i="59"/>
  <c r="J22" i="59"/>
  <c r="E22" i="59"/>
  <c r="F132" i="59"/>
  <c r="J21" i="59"/>
  <c r="J16" i="59"/>
  <c r="J93" i="59"/>
  <c r="E7" i="59"/>
  <c r="E85" i="59"/>
  <c r="J41" i="58"/>
  <c r="J40" i="58"/>
  <c r="AY162" i="1"/>
  <c r="J39" i="58"/>
  <c r="AX162" i="1"/>
  <c r="BI202" i="58"/>
  <c r="BH202" i="58"/>
  <c r="BG202" i="58"/>
  <c r="BE202" i="58"/>
  <c r="T202" i="58"/>
  <c r="R202" i="58"/>
  <c r="P202" i="58"/>
  <c r="BI201" i="58"/>
  <c r="BH201" i="58"/>
  <c r="BG201" i="58"/>
  <c r="BE201" i="58"/>
  <c r="T201" i="58"/>
  <c r="R201" i="58"/>
  <c r="P201" i="58"/>
  <c r="BI199" i="58"/>
  <c r="BH199" i="58"/>
  <c r="BG199" i="58"/>
  <c r="BE199" i="58"/>
  <c r="T199" i="58"/>
  <c r="T198" i="58"/>
  <c r="T197" i="58"/>
  <c r="R199" i="58"/>
  <c r="R198" i="58"/>
  <c r="R197" i="58"/>
  <c r="P199" i="58"/>
  <c r="P198" i="58"/>
  <c r="P197" i="58" s="1"/>
  <c r="BI196" i="58"/>
  <c r="BH196" i="58"/>
  <c r="BG196" i="58"/>
  <c r="BE196" i="58"/>
  <c r="T196" i="58"/>
  <c r="R196" i="58"/>
  <c r="P196" i="58"/>
  <c r="BI195" i="58"/>
  <c r="BH195" i="58"/>
  <c r="BG195" i="58"/>
  <c r="BE195" i="58"/>
  <c r="T195" i="58"/>
  <c r="R195" i="58"/>
  <c r="P195" i="58"/>
  <c r="BI194" i="58"/>
  <c r="BH194" i="58"/>
  <c r="BG194" i="58"/>
  <c r="BE194" i="58"/>
  <c r="T194" i="58"/>
  <c r="R194" i="58"/>
  <c r="P194" i="58"/>
  <c r="BI193" i="58"/>
  <c r="BH193" i="58"/>
  <c r="BG193" i="58"/>
  <c r="BE193" i="58"/>
  <c r="T193" i="58"/>
  <c r="R193" i="58"/>
  <c r="P193" i="58"/>
  <c r="BI190" i="58"/>
  <c r="BH190" i="58"/>
  <c r="BG190" i="58"/>
  <c r="BE190" i="58"/>
  <c r="T190" i="58"/>
  <c r="T189" i="58"/>
  <c r="R190" i="58"/>
  <c r="R189" i="58"/>
  <c r="P190" i="58"/>
  <c r="P189" i="58"/>
  <c r="BI188" i="58"/>
  <c r="BH188" i="58"/>
  <c r="BG188" i="58"/>
  <c r="BE188" i="58"/>
  <c r="T188" i="58"/>
  <c r="R188" i="58"/>
  <c r="P188" i="58"/>
  <c r="BI187" i="58"/>
  <c r="BH187" i="58"/>
  <c r="BG187" i="58"/>
  <c r="BE187" i="58"/>
  <c r="T187" i="58"/>
  <c r="R187" i="58"/>
  <c r="P187" i="58"/>
  <c r="BI186" i="58"/>
  <c r="BH186" i="58"/>
  <c r="BG186" i="58"/>
  <c r="BE186" i="58"/>
  <c r="T186" i="58"/>
  <c r="R186" i="58"/>
  <c r="P186" i="58"/>
  <c r="BI185" i="58"/>
  <c r="BH185" i="58"/>
  <c r="BG185" i="58"/>
  <c r="BE185" i="58"/>
  <c r="T185" i="58"/>
  <c r="R185" i="58"/>
  <c r="P185" i="58"/>
  <c r="BI184" i="58"/>
  <c r="BH184" i="58"/>
  <c r="BG184" i="58"/>
  <c r="BE184" i="58"/>
  <c r="T184" i="58"/>
  <c r="R184" i="58"/>
  <c r="P184" i="58"/>
  <c r="BI183" i="58"/>
  <c r="BH183" i="58"/>
  <c r="BG183" i="58"/>
  <c r="BE183" i="58"/>
  <c r="T183" i="58"/>
  <c r="R183" i="58"/>
  <c r="P183" i="58"/>
  <c r="BI182" i="58"/>
  <c r="BH182" i="58"/>
  <c r="BG182" i="58"/>
  <c r="BE182" i="58"/>
  <c r="T182" i="58"/>
  <c r="R182" i="58"/>
  <c r="P182" i="58"/>
  <c r="BI181" i="58"/>
  <c r="BH181" i="58"/>
  <c r="BG181" i="58"/>
  <c r="BE181" i="58"/>
  <c r="T181" i="58"/>
  <c r="R181" i="58"/>
  <c r="P181" i="58"/>
  <c r="BI180" i="58"/>
  <c r="BH180" i="58"/>
  <c r="BG180" i="58"/>
  <c r="BE180" i="58"/>
  <c r="T180" i="58"/>
  <c r="R180" i="58"/>
  <c r="P180" i="58"/>
  <c r="BI179" i="58"/>
  <c r="BH179" i="58"/>
  <c r="BG179" i="58"/>
  <c r="BE179" i="58"/>
  <c r="T179" i="58"/>
  <c r="R179" i="58"/>
  <c r="P179" i="58"/>
  <c r="BI178" i="58"/>
  <c r="BH178" i="58"/>
  <c r="BG178" i="58"/>
  <c r="BE178" i="58"/>
  <c r="T178" i="58"/>
  <c r="R178" i="58"/>
  <c r="P178" i="58"/>
  <c r="BI176" i="58"/>
  <c r="BH176" i="58"/>
  <c r="BG176" i="58"/>
  <c r="BE176" i="58"/>
  <c r="T176" i="58"/>
  <c r="R176" i="58"/>
  <c r="P176" i="58"/>
  <c r="BI175" i="58"/>
  <c r="BH175" i="58"/>
  <c r="BG175" i="58"/>
  <c r="BE175" i="58"/>
  <c r="T175" i="58"/>
  <c r="R175" i="58"/>
  <c r="P175" i="58"/>
  <c r="BI174" i="58"/>
  <c r="BH174" i="58"/>
  <c r="BG174" i="58"/>
  <c r="BE174" i="58"/>
  <c r="T174" i="58"/>
  <c r="R174" i="58"/>
  <c r="P174" i="58"/>
  <c r="BI173" i="58"/>
  <c r="BH173" i="58"/>
  <c r="BG173" i="58"/>
  <c r="BE173" i="58"/>
  <c r="T173" i="58"/>
  <c r="R173" i="58"/>
  <c r="P173" i="58"/>
  <c r="BI172" i="58"/>
  <c r="BH172" i="58"/>
  <c r="BG172" i="58"/>
  <c r="BE172" i="58"/>
  <c r="T172" i="58"/>
  <c r="R172" i="58"/>
  <c r="P172" i="58"/>
  <c r="BI171" i="58"/>
  <c r="BH171" i="58"/>
  <c r="BG171" i="58"/>
  <c r="BE171" i="58"/>
  <c r="T171" i="58"/>
  <c r="R171" i="58"/>
  <c r="P171" i="58"/>
  <c r="BI170" i="58"/>
  <c r="BH170" i="58"/>
  <c r="BG170" i="58"/>
  <c r="BE170" i="58"/>
  <c r="T170" i="58"/>
  <c r="R170" i="58"/>
  <c r="P170" i="58"/>
  <c r="BI169" i="58"/>
  <c r="BH169" i="58"/>
  <c r="BG169" i="58"/>
  <c r="BE169" i="58"/>
  <c r="T169" i="58"/>
  <c r="R169" i="58"/>
  <c r="P169" i="58"/>
  <c r="BI168" i="58"/>
  <c r="BH168" i="58"/>
  <c r="BG168" i="58"/>
  <c r="BE168" i="58"/>
  <c r="T168" i="58"/>
  <c r="R168" i="58"/>
  <c r="P168" i="58"/>
  <c r="BI167" i="58"/>
  <c r="BH167" i="58"/>
  <c r="BG167" i="58"/>
  <c r="BE167" i="58"/>
  <c r="T167" i="58"/>
  <c r="R167" i="58"/>
  <c r="P167" i="58"/>
  <c r="BI165" i="58"/>
  <c r="BH165" i="58"/>
  <c r="BG165" i="58"/>
  <c r="BE165" i="58"/>
  <c r="T165" i="58"/>
  <c r="R165" i="58"/>
  <c r="P165" i="58"/>
  <c r="BI163" i="58"/>
  <c r="BH163" i="58"/>
  <c r="BG163" i="58"/>
  <c r="BE163" i="58"/>
  <c r="T163" i="58"/>
  <c r="R163" i="58"/>
  <c r="P163" i="58"/>
  <c r="BI161" i="58"/>
  <c r="BH161" i="58"/>
  <c r="BG161" i="58"/>
  <c r="BE161" i="58"/>
  <c r="T161" i="58"/>
  <c r="R161" i="58"/>
  <c r="P161" i="58"/>
  <c r="BI159" i="58"/>
  <c r="BH159" i="58"/>
  <c r="BG159" i="58"/>
  <c r="BE159" i="58"/>
  <c r="T159" i="58"/>
  <c r="R159" i="58"/>
  <c r="P159" i="58"/>
  <c r="BI157" i="58"/>
  <c r="BH157" i="58"/>
  <c r="BG157" i="58"/>
  <c r="BE157" i="58"/>
  <c r="T157" i="58"/>
  <c r="R157" i="58"/>
  <c r="P157" i="58"/>
  <c r="BI155" i="58"/>
  <c r="BH155" i="58"/>
  <c r="BG155" i="58"/>
  <c r="BE155" i="58"/>
  <c r="T155" i="58"/>
  <c r="R155" i="58"/>
  <c r="P155" i="58"/>
  <c r="BI153" i="58"/>
  <c r="BH153" i="58"/>
  <c r="BG153" i="58"/>
  <c r="BE153" i="58"/>
  <c r="T153" i="58"/>
  <c r="R153" i="58"/>
  <c r="P153" i="58"/>
  <c r="BI151" i="58"/>
  <c r="BH151" i="58"/>
  <c r="BG151" i="58"/>
  <c r="BE151" i="58"/>
  <c r="T151" i="58"/>
  <c r="R151" i="58"/>
  <c r="P151" i="58"/>
  <c r="BI149" i="58"/>
  <c r="BH149" i="58"/>
  <c r="BG149" i="58"/>
  <c r="BE149" i="58"/>
  <c r="T149" i="58"/>
  <c r="R149" i="58"/>
  <c r="P149" i="58"/>
  <c r="BI147" i="58"/>
  <c r="BH147" i="58"/>
  <c r="BG147" i="58"/>
  <c r="BE147" i="58"/>
  <c r="T147" i="58"/>
  <c r="R147" i="58"/>
  <c r="P147" i="58"/>
  <c r="BI146" i="58"/>
  <c r="BH146" i="58"/>
  <c r="BG146" i="58"/>
  <c r="BE146" i="58"/>
  <c r="T146" i="58"/>
  <c r="R146" i="58"/>
  <c r="P146" i="58"/>
  <c r="BI145" i="58"/>
  <c r="BH145" i="58"/>
  <c r="BG145" i="58"/>
  <c r="BE145" i="58"/>
  <c r="T145" i="58"/>
  <c r="R145" i="58"/>
  <c r="P145" i="58"/>
  <c r="BI144" i="58"/>
  <c r="BH144" i="58"/>
  <c r="BG144" i="58"/>
  <c r="BE144" i="58"/>
  <c r="T144" i="58"/>
  <c r="R144" i="58"/>
  <c r="P144" i="58"/>
  <c r="BI143" i="58"/>
  <c r="BH143" i="58"/>
  <c r="BG143" i="58"/>
  <c r="BE143" i="58"/>
  <c r="T143" i="58"/>
  <c r="R143" i="58"/>
  <c r="P143" i="58"/>
  <c r="BI142" i="58"/>
  <c r="BH142" i="58"/>
  <c r="BG142" i="58"/>
  <c r="BE142" i="58"/>
  <c r="T142" i="58"/>
  <c r="R142" i="58"/>
  <c r="P142" i="58"/>
  <c r="BI140" i="58"/>
  <c r="BH140" i="58"/>
  <c r="BG140" i="58"/>
  <c r="BE140" i="58"/>
  <c r="T140" i="58"/>
  <c r="R140" i="58"/>
  <c r="P140" i="58"/>
  <c r="BI139" i="58"/>
  <c r="BH139" i="58"/>
  <c r="BG139" i="58"/>
  <c r="BE139" i="58"/>
  <c r="T139" i="58"/>
  <c r="R139" i="58"/>
  <c r="P139" i="58"/>
  <c r="BI138" i="58"/>
  <c r="BH138" i="58"/>
  <c r="BG138" i="58"/>
  <c r="BE138" i="58"/>
  <c r="T138" i="58"/>
  <c r="R138" i="58"/>
  <c r="P138" i="58"/>
  <c r="J131" i="58"/>
  <c r="F131" i="58"/>
  <c r="F129" i="58"/>
  <c r="E127" i="58"/>
  <c r="J95" i="58"/>
  <c r="F95" i="58"/>
  <c r="F93" i="58"/>
  <c r="E91" i="58"/>
  <c r="J28" i="58"/>
  <c r="E28" i="58"/>
  <c r="J132" i="58"/>
  <c r="J27" i="58"/>
  <c r="J22" i="58"/>
  <c r="E22" i="58"/>
  <c r="F132" i="58"/>
  <c r="J21" i="58"/>
  <c r="J16" i="58"/>
  <c r="J93" i="58"/>
  <c r="E7" i="58"/>
  <c r="E85" i="58"/>
  <c r="J41" i="57"/>
  <c r="J40" i="57"/>
  <c r="AY161" i="1"/>
  <c r="J39" i="57"/>
  <c r="AX161" i="1"/>
  <c r="BI195" i="57"/>
  <c r="BH195" i="57"/>
  <c r="BG195" i="57"/>
  <c r="BE195" i="57"/>
  <c r="T195" i="57"/>
  <c r="R195" i="57"/>
  <c r="P195" i="57"/>
  <c r="BI194" i="57"/>
  <c r="BH194" i="57"/>
  <c r="BG194" i="57"/>
  <c r="BE194" i="57"/>
  <c r="T194" i="57"/>
  <c r="R194" i="57"/>
  <c r="P194" i="57"/>
  <c r="BI192" i="57"/>
  <c r="BH192" i="57"/>
  <c r="BG192" i="57"/>
  <c r="BE192" i="57"/>
  <c r="T192" i="57"/>
  <c r="T191" i="57"/>
  <c r="T190" i="57"/>
  <c r="R192" i="57"/>
  <c r="R191" i="57"/>
  <c r="R190" i="57"/>
  <c r="P192" i="57"/>
  <c r="P191" i="57"/>
  <c r="P190" i="57"/>
  <c r="BI189" i="57"/>
  <c r="BH189" i="57"/>
  <c r="BG189" i="57"/>
  <c r="BE189" i="57"/>
  <c r="T189" i="57"/>
  <c r="R189" i="57"/>
  <c r="P189" i="57"/>
  <c r="BI188" i="57"/>
  <c r="BH188" i="57"/>
  <c r="BG188" i="57"/>
  <c r="BE188" i="57"/>
  <c r="T188" i="57"/>
  <c r="R188" i="57"/>
  <c r="P188" i="57"/>
  <c r="BI187" i="57"/>
  <c r="BH187" i="57"/>
  <c r="BG187" i="57"/>
  <c r="BE187" i="57"/>
  <c r="T187" i="57"/>
  <c r="R187" i="57"/>
  <c r="P187" i="57"/>
  <c r="BI186" i="57"/>
  <c r="BH186" i="57"/>
  <c r="BG186" i="57"/>
  <c r="BE186" i="57"/>
  <c r="T186" i="57"/>
  <c r="R186" i="57"/>
  <c r="P186" i="57"/>
  <c r="BI183" i="57"/>
  <c r="BH183" i="57"/>
  <c r="BG183" i="57"/>
  <c r="BE183" i="57"/>
  <c r="T183" i="57"/>
  <c r="T182" i="57"/>
  <c r="R183" i="57"/>
  <c r="R182" i="57"/>
  <c r="P183" i="57"/>
  <c r="P182" i="57"/>
  <c r="BI181" i="57"/>
  <c r="BH181" i="57"/>
  <c r="BG181" i="57"/>
  <c r="BE181" i="57"/>
  <c r="T181" i="57"/>
  <c r="R181" i="57"/>
  <c r="P181" i="57"/>
  <c r="BI180" i="57"/>
  <c r="BH180" i="57"/>
  <c r="BG180" i="57"/>
  <c r="BE180" i="57"/>
  <c r="T180" i="57"/>
  <c r="R180" i="57"/>
  <c r="P180" i="57"/>
  <c r="BI179" i="57"/>
  <c r="BH179" i="57"/>
  <c r="BG179" i="57"/>
  <c r="BE179" i="57"/>
  <c r="T179" i="57"/>
  <c r="R179" i="57"/>
  <c r="P179" i="57"/>
  <c r="BI178" i="57"/>
  <c r="BH178" i="57"/>
  <c r="BG178" i="57"/>
  <c r="BE178" i="57"/>
  <c r="T178" i="57"/>
  <c r="R178" i="57"/>
  <c r="P178" i="57"/>
  <c r="BI177" i="57"/>
  <c r="BH177" i="57"/>
  <c r="BG177" i="57"/>
  <c r="BE177" i="57"/>
  <c r="T177" i="57"/>
  <c r="R177" i="57"/>
  <c r="P177" i="57"/>
  <c r="BI176" i="57"/>
  <c r="BH176" i="57"/>
  <c r="BG176" i="57"/>
  <c r="BE176" i="57"/>
  <c r="T176" i="57"/>
  <c r="R176" i="57"/>
  <c r="P176" i="57"/>
  <c r="BI175" i="57"/>
  <c r="BH175" i="57"/>
  <c r="BG175" i="57"/>
  <c r="BE175" i="57"/>
  <c r="T175" i="57"/>
  <c r="R175" i="57"/>
  <c r="P175" i="57"/>
  <c r="BI174" i="57"/>
  <c r="BH174" i="57"/>
  <c r="BG174" i="57"/>
  <c r="BE174" i="57"/>
  <c r="T174" i="57"/>
  <c r="R174" i="57"/>
  <c r="P174" i="57"/>
  <c r="BI173" i="57"/>
  <c r="BH173" i="57"/>
  <c r="BG173" i="57"/>
  <c r="BE173" i="57"/>
  <c r="T173" i="57"/>
  <c r="R173" i="57"/>
  <c r="P173" i="57"/>
  <c r="BI171" i="57"/>
  <c r="BH171" i="57"/>
  <c r="BG171" i="57"/>
  <c r="BE171" i="57"/>
  <c r="T171" i="57"/>
  <c r="R171" i="57"/>
  <c r="P171" i="57"/>
  <c r="BI170" i="57"/>
  <c r="BH170" i="57"/>
  <c r="BG170" i="57"/>
  <c r="BE170" i="57"/>
  <c r="T170" i="57"/>
  <c r="R170" i="57"/>
  <c r="P170" i="57"/>
  <c r="BI169" i="57"/>
  <c r="BH169" i="57"/>
  <c r="BG169" i="57"/>
  <c r="BE169" i="57"/>
  <c r="T169" i="57"/>
  <c r="R169" i="57"/>
  <c r="P169" i="57"/>
  <c r="BI168" i="57"/>
  <c r="BH168" i="57"/>
  <c r="BG168" i="57"/>
  <c r="BE168" i="57"/>
  <c r="T168" i="57"/>
  <c r="R168" i="57"/>
  <c r="P168" i="57"/>
  <c r="BI167" i="57"/>
  <c r="BH167" i="57"/>
  <c r="BG167" i="57"/>
  <c r="BE167" i="57"/>
  <c r="T167" i="57"/>
  <c r="R167" i="57"/>
  <c r="P167" i="57"/>
  <c r="BI165" i="57"/>
  <c r="BH165" i="57"/>
  <c r="BG165" i="57"/>
  <c r="BE165" i="57"/>
  <c r="T165" i="57"/>
  <c r="R165" i="57"/>
  <c r="P165" i="57"/>
  <c r="BI163" i="57"/>
  <c r="BH163" i="57"/>
  <c r="BG163" i="57"/>
  <c r="BE163" i="57"/>
  <c r="T163" i="57"/>
  <c r="R163" i="57"/>
  <c r="P163" i="57"/>
  <c r="BI161" i="57"/>
  <c r="BH161" i="57"/>
  <c r="BG161" i="57"/>
  <c r="BE161" i="57"/>
  <c r="T161" i="57"/>
  <c r="R161" i="57"/>
  <c r="P161" i="57"/>
  <c r="BI159" i="57"/>
  <c r="BH159" i="57"/>
  <c r="BG159" i="57"/>
  <c r="BE159" i="57"/>
  <c r="T159" i="57"/>
  <c r="R159" i="57"/>
  <c r="P159" i="57"/>
  <c r="BI157" i="57"/>
  <c r="BH157" i="57"/>
  <c r="BG157" i="57"/>
  <c r="BE157" i="57"/>
  <c r="T157" i="57"/>
  <c r="R157" i="57"/>
  <c r="P157" i="57"/>
  <c r="BI155" i="57"/>
  <c r="BH155" i="57"/>
  <c r="BG155" i="57"/>
  <c r="BE155" i="57"/>
  <c r="T155" i="57"/>
  <c r="R155" i="57"/>
  <c r="P155" i="57"/>
  <c r="BI153" i="57"/>
  <c r="BH153" i="57"/>
  <c r="BG153" i="57"/>
  <c r="BE153" i="57"/>
  <c r="T153" i="57"/>
  <c r="R153" i="57"/>
  <c r="P153" i="57"/>
  <c r="BI151" i="57"/>
  <c r="BH151" i="57"/>
  <c r="BG151" i="57"/>
  <c r="BE151" i="57"/>
  <c r="T151" i="57"/>
  <c r="R151" i="57"/>
  <c r="P151" i="57"/>
  <c r="BI149" i="57"/>
  <c r="BH149" i="57"/>
  <c r="BG149" i="57"/>
  <c r="BE149" i="57"/>
  <c r="T149" i="57"/>
  <c r="R149" i="57"/>
  <c r="P149" i="57"/>
  <c r="BI147" i="57"/>
  <c r="BH147" i="57"/>
  <c r="BG147" i="57"/>
  <c r="BE147" i="57"/>
  <c r="T147" i="57"/>
  <c r="R147" i="57"/>
  <c r="P147" i="57"/>
  <c r="BI146" i="57"/>
  <c r="BH146" i="57"/>
  <c r="BG146" i="57"/>
  <c r="BE146" i="57"/>
  <c r="T146" i="57"/>
  <c r="R146" i="57"/>
  <c r="P146" i="57"/>
  <c r="BI145" i="57"/>
  <c r="BH145" i="57"/>
  <c r="BG145" i="57"/>
  <c r="BE145" i="57"/>
  <c r="T145" i="57"/>
  <c r="R145" i="57"/>
  <c r="P145" i="57"/>
  <c r="BI144" i="57"/>
  <c r="BH144" i="57"/>
  <c r="BG144" i="57"/>
  <c r="BE144" i="57"/>
  <c r="T144" i="57"/>
  <c r="R144" i="57"/>
  <c r="P144" i="57"/>
  <c r="BI143" i="57"/>
  <c r="BH143" i="57"/>
  <c r="BG143" i="57"/>
  <c r="BE143" i="57"/>
  <c r="T143" i="57"/>
  <c r="R143" i="57"/>
  <c r="P143" i="57"/>
  <c r="BI142" i="57"/>
  <c r="BH142" i="57"/>
  <c r="BG142" i="57"/>
  <c r="BE142" i="57"/>
  <c r="T142" i="57"/>
  <c r="R142" i="57"/>
  <c r="P142" i="57"/>
  <c r="BI140" i="57"/>
  <c r="BH140" i="57"/>
  <c r="BG140" i="57"/>
  <c r="BE140" i="57"/>
  <c r="T140" i="57"/>
  <c r="R140" i="57"/>
  <c r="P140" i="57"/>
  <c r="BI139" i="57"/>
  <c r="BH139" i="57"/>
  <c r="BG139" i="57"/>
  <c r="BE139" i="57"/>
  <c r="T139" i="57"/>
  <c r="R139" i="57"/>
  <c r="P139" i="57"/>
  <c r="BI138" i="57"/>
  <c r="BH138" i="57"/>
  <c r="BG138" i="57"/>
  <c r="BE138" i="57"/>
  <c r="T138" i="57"/>
  <c r="R138" i="57"/>
  <c r="P138" i="57"/>
  <c r="J131" i="57"/>
  <c r="F131" i="57"/>
  <c r="F129" i="57"/>
  <c r="E127" i="57"/>
  <c r="J95" i="57"/>
  <c r="F95" i="57"/>
  <c r="F93" i="57"/>
  <c r="E91" i="57"/>
  <c r="J28" i="57"/>
  <c r="E28" i="57"/>
  <c r="J132" i="57"/>
  <c r="J27" i="57"/>
  <c r="J22" i="57"/>
  <c r="E22" i="57"/>
  <c r="F96" i="57"/>
  <c r="J21" i="57"/>
  <c r="J16" i="57"/>
  <c r="J93" i="57"/>
  <c r="E7" i="57"/>
  <c r="E85" i="57"/>
  <c r="J41" i="56"/>
  <c r="J40" i="56"/>
  <c r="AY160" i="1"/>
  <c r="J39" i="56"/>
  <c r="AX160" i="1"/>
  <c r="BI186" i="56"/>
  <c r="BH186" i="56"/>
  <c r="BG186" i="56"/>
  <c r="BE186" i="56"/>
  <c r="T186" i="56"/>
  <c r="R186" i="56"/>
  <c r="P186" i="56"/>
  <c r="BI185" i="56"/>
  <c r="BH185" i="56"/>
  <c r="BG185" i="56"/>
  <c r="BE185" i="56"/>
  <c r="T185" i="56"/>
  <c r="R185" i="56"/>
  <c r="P185" i="56"/>
  <c r="BI183" i="56"/>
  <c r="BH183" i="56"/>
  <c r="BG183" i="56"/>
  <c r="BE183" i="56"/>
  <c r="T183" i="56"/>
  <c r="T182" i="56"/>
  <c r="T181" i="56"/>
  <c r="R183" i="56"/>
  <c r="R182" i="56"/>
  <c r="R181" i="56"/>
  <c r="P183" i="56"/>
  <c r="P182" i="56"/>
  <c r="P181" i="56"/>
  <c r="BI180" i="56"/>
  <c r="BH180" i="56"/>
  <c r="BG180" i="56"/>
  <c r="BE180" i="56"/>
  <c r="T180" i="56"/>
  <c r="R180" i="56"/>
  <c r="P180" i="56"/>
  <c r="BI179" i="56"/>
  <c r="BH179" i="56"/>
  <c r="BG179" i="56"/>
  <c r="BE179" i="56"/>
  <c r="T179" i="56"/>
  <c r="R179" i="56"/>
  <c r="P179" i="56"/>
  <c r="BI178" i="56"/>
  <c r="BH178" i="56"/>
  <c r="BG178" i="56"/>
  <c r="BE178" i="56"/>
  <c r="T178" i="56"/>
  <c r="R178" i="56"/>
  <c r="P178" i="56"/>
  <c r="BI177" i="56"/>
  <c r="BH177" i="56"/>
  <c r="BG177" i="56"/>
  <c r="BE177" i="56"/>
  <c r="T177" i="56"/>
  <c r="R177" i="56"/>
  <c r="P177" i="56"/>
  <c r="BI174" i="56"/>
  <c r="BH174" i="56"/>
  <c r="BG174" i="56"/>
  <c r="BE174" i="56"/>
  <c r="T174" i="56"/>
  <c r="T173" i="56"/>
  <c r="R174" i="56"/>
  <c r="R173" i="56"/>
  <c r="P174" i="56"/>
  <c r="P173" i="56"/>
  <c r="BI172" i="56"/>
  <c r="BH172" i="56"/>
  <c r="BG172" i="56"/>
  <c r="BE172" i="56"/>
  <c r="T172" i="56"/>
  <c r="R172" i="56"/>
  <c r="P172" i="56"/>
  <c r="BI171" i="56"/>
  <c r="BH171" i="56"/>
  <c r="BG171" i="56"/>
  <c r="BE171" i="56"/>
  <c r="T171" i="56"/>
  <c r="R171" i="56"/>
  <c r="P171" i="56"/>
  <c r="BI170" i="56"/>
  <c r="BH170" i="56"/>
  <c r="BG170" i="56"/>
  <c r="BE170" i="56"/>
  <c r="T170" i="56"/>
  <c r="R170" i="56"/>
  <c r="P170" i="56"/>
  <c r="BI169" i="56"/>
  <c r="BH169" i="56"/>
  <c r="BG169" i="56"/>
  <c r="BE169" i="56"/>
  <c r="T169" i="56"/>
  <c r="R169" i="56"/>
  <c r="P169" i="56"/>
  <c r="BI168" i="56"/>
  <c r="BH168" i="56"/>
  <c r="BG168" i="56"/>
  <c r="BE168" i="56"/>
  <c r="T168" i="56"/>
  <c r="R168" i="56"/>
  <c r="P168" i="56"/>
  <c r="BI167" i="56"/>
  <c r="BH167" i="56"/>
  <c r="BG167" i="56"/>
  <c r="BE167" i="56"/>
  <c r="T167" i="56"/>
  <c r="R167" i="56"/>
  <c r="P167" i="56"/>
  <c r="BI166" i="56"/>
  <c r="BH166" i="56"/>
  <c r="BG166" i="56"/>
  <c r="BE166" i="56"/>
  <c r="T166" i="56"/>
  <c r="R166" i="56"/>
  <c r="P166" i="56"/>
  <c r="BI165" i="56"/>
  <c r="BH165" i="56"/>
  <c r="BG165" i="56"/>
  <c r="BE165" i="56"/>
  <c r="T165" i="56"/>
  <c r="R165" i="56"/>
  <c r="P165" i="56"/>
  <c r="BI164" i="56"/>
  <c r="BH164" i="56"/>
  <c r="BG164" i="56"/>
  <c r="BE164" i="56"/>
  <c r="T164" i="56"/>
  <c r="R164" i="56"/>
  <c r="P164" i="56"/>
  <c r="BI163" i="56"/>
  <c r="BH163" i="56"/>
  <c r="BG163" i="56"/>
  <c r="BE163" i="56"/>
  <c r="T163" i="56"/>
  <c r="R163" i="56"/>
  <c r="P163" i="56"/>
  <c r="BI162" i="56"/>
  <c r="BH162" i="56"/>
  <c r="BG162" i="56"/>
  <c r="BE162" i="56"/>
  <c r="T162" i="56"/>
  <c r="R162" i="56"/>
  <c r="P162" i="56"/>
  <c r="BI160" i="56"/>
  <c r="BH160" i="56"/>
  <c r="BG160" i="56"/>
  <c r="BE160" i="56"/>
  <c r="T160" i="56"/>
  <c r="R160" i="56"/>
  <c r="P160" i="56"/>
  <c r="BI159" i="56"/>
  <c r="BH159" i="56"/>
  <c r="BG159" i="56"/>
  <c r="BE159" i="56"/>
  <c r="T159" i="56"/>
  <c r="R159" i="56"/>
  <c r="P159" i="56"/>
  <c r="BI158" i="56"/>
  <c r="BH158" i="56"/>
  <c r="BG158" i="56"/>
  <c r="BE158" i="56"/>
  <c r="T158" i="56"/>
  <c r="R158" i="56"/>
  <c r="P158" i="56"/>
  <c r="BI157" i="56"/>
  <c r="BH157" i="56"/>
  <c r="BG157" i="56"/>
  <c r="BE157" i="56"/>
  <c r="T157" i="56"/>
  <c r="R157" i="56"/>
  <c r="P157" i="56"/>
  <c r="BI155" i="56"/>
  <c r="BH155" i="56"/>
  <c r="BG155" i="56"/>
  <c r="BE155" i="56"/>
  <c r="T155" i="56"/>
  <c r="R155" i="56"/>
  <c r="P155" i="56"/>
  <c r="BI153" i="56"/>
  <c r="BH153" i="56"/>
  <c r="BG153" i="56"/>
  <c r="BE153" i="56"/>
  <c r="T153" i="56"/>
  <c r="R153" i="56"/>
  <c r="P153" i="56"/>
  <c r="BI151" i="56"/>
  <c r="BH151" i="56"/>
  <c r="BG151" i="56"/>
  <c r="BE151" i="56"/>
  <c r="T151" i="56"/>
  <c r="R151" i="56"/>
  <c r="P151" i="56"/>
  <c r="BI150" i="56"/>
  <c r="BH150" i="56"/>
  <c r="BG150" i="56"/>
  <c r="BE150" i="56"/>
  <c r="T150" i="56"/>
  <c r="R150" i="56"/>
  <c r="P150" i="56"/>
  <c r="BI148" i="56"/>
  <c r="BH148" i="56"/>
  <c r="BG148" i="56"/>
  <c r="BE148" i="56"/>
  <c r="T148" i="56"/>
  <c r="R148" i="56"/>
  <c r="P148" i="56"/>
  <c r="BI146" i="56"/>
  <c r="BH146" i="56"/>
  <c r="BG146" i="56"/>
  <c r="BE146" i="56"/>
  <c r="T146" i="56"/>
  <c r="R146" i="56"/>
  <c r="P146" i="56"/>
  <c r="BI144" i="56"/>
  <c r="BH144" i="56"/>
  <c r="BG144" i="56"/>
  <c r="BE144" i="56"/>
  <c r="T144" i="56"/>
  <c r="R144" i="56"/>
  <c r="P144" i="56"/>
  <c r="BI143" i="56"/>
  <c r="BH143" i="56"/>
  <c r="BG143" i="56"/>
  <c r="BE143" i="56"/>
  <c r="T143" i="56"/>
  <c r="R143" i="56"/>
  <c r="P143" i="56"/>
  <c r="BI142" i="56"/>
  <c r="BH142" i="56"/>
  <c r="BG142" i="56"/>
  <c r="BE142" i="56"/>
  <c r="T142" i="56"/>
  <c r="R142" i="56"/>
  <c r="P142" i="56"/>
  <c r="BI140" i="56"/>
  <c r="BH140" i="56"/>
  <c r="BG140" i="56"/>
  <c r="BE140" i="56"/>
  <c r="T140" i="56"/>
  <c r="R140" i="56"/>
  <c r="P140" i="56"/>
  <c r="BI139" i="56"/>
  <c r="BH139" i="56"/>
  <c r="BG139" i="56"/>
  <c r="BE139" i="56"/>
  <c r="T139" i="56"/>
  <c r="R139" i="56"/>
  <c r="P139" i="56"/>
  <c r="BI138" i="56"/>
  <c r="BH138" i="56"/>
  <c r="BG138" i="56"/>
  <c r="BE138" i="56"/>
  <c r="T138" i="56"/>
  <c r="R138" i="56"/>
  <c r="P138" i="56"/>
  <c r="J131" i="56"/>
  <c r="F131" i="56"/>
  <c r="F129" i="56"/>
  <c r="E127" i="56"/>
  <c r="J95" i="56"/>
  <c r="F95" i="56"/>
  <c r="F93" i="56"/>
  <c r="E91" i="56"/>
  <c r="J28" i="56"/>
  <c r="E28" i="56"/>
  <c r="J132" i="56"/>
  <c r="J27" i="56"/>
  <c r="J22" i="56"/>
  <c r="E22" i="56"/>
  <c r="F96" i="56"/>
  <c r="J21" i="56"/>
  <c r="J16" i="56"/>
  <c r="J129" i="56"/>
  <c r="E7" i="56"/>
  <c r="E121" i="56"/>
  <c r="J41" i="55"/>
  <c r="J40" i="55"/>
  <c r="AY159" i="1"/>
  <c r="J39" i="55"/>
  <c r="AX159" i="1"/>
  <c r="BI194" i="55"/>
  <c r="BH194" i="55"/>
  <c r="BG194" i="55"/>
  <c r="BE194" i="55"/>
  <c r="T194" i="55"/>
  <c r="R194" i="55"/>
  <c r="P194" i="55"/>
  <c r="BI193" i="55"/>
  <c r="BH193" i="55"/>
  <c r="BG193" i="55"/>
  <c r="BE193" i="55"/>
  <c r="T193" i="55"/>
  <c r="R193" i="55"/>
  <c r="P193" i="55"/>
  <c r="BI191" i="55"/>
  <c r="BH191" i="55"/>
  <c r="BG191" i="55"/>
  <c r="BE191" i="55"/>
  <c r="T191" i="55"/>
  <c r="T190" i="55"/>
  <c r="T189" i="55" s="1"/>
  <c r="R191" i="55"/>
  <c r="R190" i="55"/>
  <c r="R189" i="55"/>
  <c r="P191" i="55"/>
  <c r="P190" i="55"/>
  <c r="P189" i="55"/>
  <c r="BI188" i="55"/>
  <c r="BH188" i="55"/>
  <c r="BG188" i="55"/>
  <c r="BE188" i="55"/>
  <c r="T188" i="55"/>
  <c r="R188" i="55"/>
  <c r="P188" i="55"/>
  <c r="BI187" i="55"/>
  <c r="BH187" i="55"/>
  <c r="BG187" i="55"/>
  <c r="BE187" i="55"/>
  <c r="T187" i="55"/>
  <c r="R187" i="55"/>
  <c r="P187" i="55"/>
  <c r="BI186" i="55"/>
  <c r="BH186" i="55"/>
  <c r="BG186" i="55"/>
  <c r="BE186" i="55"/>
  <c r="T186" i="55"/>
  <c r="R186" i="55"/>
  <c r="P186" i="55"/>
  <c r="BI185" i="55"/>
  <c r="BH185" i="55"/>
  <c r="BG185" i="55"/>
  <c r="BE185" i="55"/>
  <c r="T185" i="55"/>
  <c r="R185" i="55"/>
  <c r="P185" i="55"/>
  <c r="BI182" i="55"/>
  <c r="BH182" i="55"/>
  <c r="BG182" i="55"/>
  <c r="BE182" i="55"/>
  <c r="T182" i="55"/>
  <c r="T181" i="55"/>
  <c r="R182" i="55"/>
  <c r="R181" i="55"/>
  <c r="P182" i="55"/>
  <c r="P181" i="55"/>
  <c r="BI180" i="55"/>
  <c r="BH180" i="55"/>
  <c r="BG180" i="55"/>
  <c r="BE180" i="55"/>
  <c r="T180" i="55"/>
  <c r="R180" i="55"/>
  <c r="P180" i="55"/>
  <c r="BI179" i="55"/>
  <c r="BH179" i="55"/>
  <c r="BG179" i="55"/>
  <c r="BE179" i="55"/>
  <c r="T179" i="55"/>
  <c r="R179" i="55"/>
  <c r="P179" i="55"/>
  <c r="BI178" i="55"/>
  <c r="BH178" i="55"/>
  <c r="BG178" i="55"/>
  <c r="BE178" i="55"/>
  <c r="T178" i="55"/>
  <c r="R178" i="55"/>
  <c r="P178" i="55"/>
  <c r="BI177" i="55"/>
  <c r="BH177" i="55"/>
  <c r="BG177" i="55"/>
  <c r="BE177" i="55"/>
  <c r="T177" i="55"/>
  <c r="R177" i="55"/>
  <c r="P177" i="55"/>
  <c r="BI176" i="55"/>
  <c r="BH176" i="55"/>
  <c r="BG176" i="55"/>
  <c r="BE176" i="55"/>
  <c r="T176" i="55"/>
  <c r="R176" i="55"/>
  <c r="P176" i="55"/>
  <c r="BI175" i="55"/>
  <c r="BH175" i="55"/>
  <c r="BG175" i="55"/>
  <c r="BE175" i="55"/>
  <c r="T175" i="55"/>
  <c r="R175" i="55"/>
  <c r="P175" i="55"/>
  <c r="BI174" i="55"/>
  <c r="BH174" i="55"/>
  <c r="BG174" i="55"/>
  <c r="BE174" i="55"/>
  <c r="T174" i="55"/>
  <c r="R174" i="55"/>
  <c r="P174" i="55"/>
  <c r="BI173" i="55"/>
  <c r="BH173" i="55"/>
  <c r="BG173" i="55"/>
  <c r="BE173" i="55"/>
  <c r="T173" i="55"/>
  <c r="R173" i="55"/>
  <c r="P173" i="55"/>
  <c r="BI172" i="55"/>
  <c r="BH172" i="55"/>
  <c r="BG172" i="55"/>
  <c r="BE172" i="55"/>
  <c r="T172" i="55"/>
  <c r="R172" i="55"/>
  <c r="P172" i="55"/>
  <c r="BI170" i="55"/>
  <c r="BH170" i="55"/>
  <c r="BG170" i="55"/>
  <c r="BE170" i="55"/>
  <c r="T170" i="55"/>
  <c r="R170" i="55"/>
  <c r="P170" i="55"/>
  <c r="BI169" i="55"/>
  <c r="BH169" i="55"/>
  <c r="BG169" i="55"/>
  <c r="BE169" i="55"/>
  <c r="T169" i="55"/>
  <c r="R169" i="55"/>
  <c r="P169" i="55"/>
  <c r="BI168" i="55"/>
  <c r="BH168" i="55"/>
  <c r="BG168" i="55"/>
  <c r="BE168" i="55"/>
  <c r="T168" i="55"/>
  <c r="R168" i="55"/>
  <c r="P168" i="55"/>
  <c r="BI167" i="55"/>
  <c r="BH167" i="55"/>
  <c r="BG167" i="55"/>
  <c r="BE167" i="55"/>
  <c r="T167" i="55"/>
  <c r="R167" i="55"/>
  <c r="P167" i="55"/>
  <c r="BI166" i="55"/>
  <c r="BH166" i="55"/>
  <c r="BG166" i="55"/>
  <c r="BE166" i="55"/>
  <c r="T166" i="55"/>
  <c r="R166" i="55"/>
  <c r="P166" i="55"/>
  <c r="BI164" i="55"/>
  <c r="BH164" i="55"/>
  <c r="BG164" i="55"/>
  <c r="BE164" i="55"/>
  <c r="T164" i="55"/>
  <c r="R164" i="55"/>
  <c r="P164" i="55"/>
  <c r="BI162" i="55"/>
  <c r="BH162" i="55"/>
  <c r="BG162" i="55"/>
  <c r="BE162" i="55"/>
  <c r="T162" i="55"/>
  <c r="R162" i="55"/>
  <c r="P162" i="55"/>
  <c r="BI160" i="55"/>
  <c r="BH160" i="55"/>
  <c r="BG160" i="55"/>
  <c r="BE160" i="55"/>
  <c r="T160" i="55"/>
  <c r="R160" i="55"/>
  <c r="P160" i="55"/>
  <c r="BI158" i="55"/>
  <c r="BH158" i="55"/>
  <c r="BG158" i="55"/>
  <c r="BE158" i="55"/>
  <c r="T158" i="55"/>
  <c r="R158" i="55"/>
  <c r="P158" i="55"/>
  <c r="BI157" i="55"/>
  <c r="BH157" i="55"/>
  <c r="BG157" i="55"/>
  <c r="BE157" i="55"/>
  <c r="T157" i="55"/>
  <c r="R157" i="55"/>
  <c r="P157" i="55"/>
  <c r="BI155" i="55"/>
  <c r="BH155" i="55"/>
  <c r="BG155" i="55"/>
  <c r="BE155" i="55"/>
  <c r="T155" i="55"/>
  <c r="R155" i="55"/>
  <c r="P155" i="55"/>
  <c r="BI153" i="55"/>
  <c r="BH153" i="55"/>
  <c r="BG153" i="55"/>
  <c r="BE153" i="55"/>
  <c r="T153" i="55"/>
  <c r="R153" i="55"/>
  <c r="P153" i="55"/>
  <c r="BI151" i="55"/>
  <c r="BH151" i="55"/>
  <c r="BG151" i="55"/>
  <c r="BE151" i="55"/>
  <c r="T151" i="55"/>
  <c r="R151" i="55"/>
  <c r="P151" i="55"/>
  <c r="BI149" i="55"/>
  <c r="BH149" i="55"/>
  <c r="BG149" i="55"/>
  <c r="BE149" i="55"/>
  <c r="T149" i="55"/>
  <c r="R149" i="55"/>
  <c r="P149" i="55"/>
  <c r="BI147" i="55"/>
  <c r="BH147" i="55"/>
  <c r="BG147" i="55"/>
  <c r="BE147" i="55"/>
  <c r="T147" i="55"/>
  <c r="R147" i="55"/>
  <c r="P147" i="55"/>
  <c r="BI146" i="55"/>
  <c r="BH146" i="55"/>
  <c r="BG146" i="55"/>
  <c r="BE146" i="55"/>
  <c r="T146" i="55"/>
  <c r="R146" i="55"/>
  <c r="P146" i="55"/>
  <c r="BI145" i="55"/>
  <c r="BH145" i="55"/>
  <c r="BG145" i="55"/>
  <c r="BE145" i="55"/>
  <c r="T145" i="55"/>
  <c r="R145" i="55"/>
  <c r="P145" i="55"/>
  <c r="BI144" i="55"/>
  <c r="BH144" i="55"/>
  <c r="BG144" i="55"/>
  <c r="BE144" i="55"/>
  <c r="T144" i="55"/>
  <c r="R144" i="55"/>
  <c r="P144" i="55"/>
  <c r="BI143" i="55"/>
  <c r="BH143" i="55"/>
  <c r="BG143" i="55"/>
  <c r="BE143" i="55"/>
  <c r="T143" i="55"/>
  <c r="R143" i="55"/>
  <c r="P143" i="55"/>
  <c r="BI142" i="55"/>
  <c r="BH142" i="55"/>
  <c r="BG142" i="55"/>
  <c r="BE142" i="55"/>
  <c r="T142" i="55"/>
  <c r="R142" i="55"/>
  <c r="P142" i="55"/>
  <c r="BI140" i="55"/>
  <c r="BH140" i="55"/>
  <c r="BG140" i="55"/>
  <c r="BE140" i="55"/>
  <c r="T140" i="55"/>
  <c r="R140" i="55"/>
  <c r="P140" i="55"/>
  <c r="BI139" i="55"/>
  <c r="BH139" i="55"/>
  <c r="BG139" i="55"/>
  <c r="BE139" i="55"/>
  <c r="T139" i="55"/>
  <c r="R139" i="55"/>
  <c r="P139" i="55"/>
  <c r="BI138" i="55"/>
  <c r="BH138" i="55"/>
  <c r="BG138" i="55"/>
  <c r="BE138" i="55"/>
  <c r="T138" i="55"/>
  <c r="R138" i="55"/>
  <c r="P138" i="55"/>
  <c r="J131" i="55"/>
  <c r="F131" i="55"/>
  <c r="F129" i="55"/>
  <c r="E127" i="55"/>
  <c r="J95" i="55"/>
  <c r="F95" i="55"/>
  <c r="F93" i="55"/>
  <c r="E91" i="55"/>
  <c r="J28" i="55"/>
  <c r="E28" i="55"/>
  <c r="J132" i="55"/>
  <c r="J27" i="55"/>
  <c r="J22" i="55"/>
  <c r="E22" i="55"/>
  <c r="F132" i="55"/>
  <c r="J21" i="55"/>
  <c r="J16" i="55"/>
  <c r="J129" i="55"/>
  <c r="E7" i="55"/>
  <c r="E121" i="55"/>
  <c r="J41" i="54"/>
  <c r="J40" i="54"/>
  <c r="AY158" i="1"/>
  <c r="J39" i="54"/>
  <c r="AX158" i="1"/>
  <c r="BI167" i="54"/>
  <c r="BH167" i="54"/>
  <c r="BG167" i="54"/>
  <c r="BE167" i="54"/>
  <c r="T167" i="54"/>
  <c r="R167" i="54"/>
  <c r="P167" i="54"/>
  <c r="BI166" i="54"/>
  <c r="BH166" i="54"/>
  <c r="BG166" i="54"/>
  <c r="BE166" i="54"/>
  <c r="T166" i="54"/>
  <c r="R166" i="54"/>
  <c r="P166" i="54"/>
  <c r="BI164" i="54"/>
  <c r="BH164" i="54"/>
  <c r="BG164" i="54"/>
  <c r="BE164" i="54"/>
  <c r="T164" i="54"/>
  <c r="T163" i="54"/>
  <c r="T162" i="54"/>
  <c r="R164" i="54"/>
  <c r="R163" i="54"/>
  <c r="R162" i="54"/>
  <c r="P164" i="54"/>
  <c r="P163" i="54"/>
  <c r="P162" i="54" s="1"/>
  <c r="BI161" i="54"/>
  <c r="BH161" i="54"/>
  <c r="BG161" i="54"/>
  <c r="BE161" i="54"/>
  <c r="T161" i="54"/>
  <c r="R161" i="54"/>
  <c r="P161" i="54"/>
  <c r="BI160" i="54"/>
  <c r="BH160" i="54"/>
  <c r="BG160" i="54"/>
  <c r="BE160" i="54"/>
  <c r="T160" i="54"/>
  <c r="R160" i="54"/>
  <c r="P160" i="54"/>
  <c r="BI159" i="54"/>
  <c r="BH159" i="54"/>
  <c r="BG159" i="54"/>
  <c r="BE159" i="54"/>
  <c r="T159" i="54"/>
  <c r="R159" i="54"/>
  <c r="P159" i="54"/>
  <c r="BI158" i="54"/>
  <c r="BH158" i="54"/>
  <c r="BG158" i="54"/>
  <c r="BE158" i="54"/>
  <c r="T158" i="54"/>
  <c r="R158" i="54"/>
  <c r="P158" i="54"/>
  <c r="BI155" i="54"/>
  <c r="BH155" i="54"/>
  <c r="BG155" i="54"/>
  <c r="BE155" i="54"/>
  <c r="T155" i="54"/>
  <c r="R155" i="54"/>
  <c r="P155" i="54"/>
  <c r="BI154" i="54"/>
  <c r="BH154" i="54"/>
  <c r="BG154" i="54"/>
  <c r="BE154" i="54"/>
  <c r="T154" i="54"/>
  <c r="R154" i="54"/>
  <c r="P154" i="54"/>
  <c r="BI152" i="54"/>
  <c r="BH152" i="54"/>
  <c r="BG152" i="54"/>
  <c r="BE152" i="54"/>
  <c r="T152" i="54"/>
  <c r="T151" i="54" s="1"/>
  <c r="R152" i="54"/>
  <c r="R151" i="54" s="1"/>
  <c r="P152" i="54"/>
  <c r="P151" i="54"/>
  <c r="BI150" i="54"/>
  <c r="BH150" i="54"/>
  <c r="BG150" i="54"/>
  <c r="BE150" i="54"/>
  <c r="T150" i="54"/>
  <c r="R150" i="54"/>
  <c r="P150" i="54"/>
  <c r="BI149" i="54"/>
  <c r="BH149" i="54"/>
  <c r="BG149" i="54"/>
  <c r="BE149" i="54"/>
  <c r="T149" i="54"/>
  <c r="R149" i="54"/>
  <c r="P149" i="54"/>
  <c r="BI148" i="54"/>
  <c r="BH148" i="54"/>
  <c r="BG148" i="54"/>
  <c r="BE148" i="54"/>
  <c r="T148" i="54"/>
  <c r="R148" i="54"/>
  <c r="P148" i="54"/>
  <c r="BI147" i="54"/>
  <c r="BH147" i="54"/>
  <c r="BG147" i="54"/>
  <c r="BE147" i="54"/>
  <c r="T147" i="54"/>
  <c r="R147" i="54"/>
  <c r="P147" i="54"/>
  <c r="BI146" i="54"/>
  <c r="BH146" i="54"/>
  <c r="BG146" i="54"/>
  <c r="BE146" i="54"/>
  <c r="T146" i="54"/>
  <c r="R146" i="54"/>
  <c r="P146" i="54"/>
  <c r="BI144" i="54"/>
  <c r="BH144" i="54"/>
  <c r="BG144" i="54"/>
  <c r="BE144" i="54"/>
  <c r="T144" i="54"/>
  <c r="R144" i="54"/>
  <c r="P144" i="54"/>
  <c r="BI143" i="54"/>
  <c r="BH143" i="54"/>
  <c r="BG143" i="54"/>
  <c r="BE143" i="54"/>
  <c r="T143" i="54"/>
  <c r="R143" i="54"/>
  <c r="P143" i="54"/>
  <c r="BI142" i="54"/>
  <c r="BH142" i="54"/>
  <c r="BG142" i="54"/>
  <c r="BE142" i="54"/>
  <c r="T142" i="54"/>
  <c r="R142" i="54"/>
  <c r="P142" i="54"/>
  <c r="BI140" i="54"/>
  <c r="BH140" i="54"/>
  <c r="BG140" i="54"/>
  <c r="BE140" i="54"/>
  <c r="T140" i="54"/>
  <c r="R140" i="54"/>
  <c r="P140" i="54"/>
  <c r="BI139" i="54"/>
  <c r="BH139" i="54"/>
  <c r="BG139" i="54"/>
  <c r="BE139" i="54"/>
  <c r="T139" i="54"/>
  <c r="R139" i="54"/>
  <c r="P139" i="54"/>
  <c r="BI138" i="54"/>
  <c r="BH138" i="54"/>
  <c r="BG138" i="54"/>
  <c r="BE138" i="54"/>
  <c r="T138" i="54"/>
  <c r="R138" i="54"/>
  <c r="P138" i="54"/>
  <c r="J131" i="54"/>
  <c r="F131" i="54"/>
  <c r="F129" i="54"/>
  <c r="E127" i="54"/>
  <c r="J95" i="54"/>
  <c r="F95" i="54"/>
  <c r="F93" i="54"/>
  <c r="E91" i="54"/>
  <c r="J28" i="54"/>
  <c r="E28" i="54"/>
  <c r="J96" i="54"/>
  <c r="J27" i="54"/>
  <c r="J22" i="54"/>
  <c r="E22" i="54"/>
  <c r="F96" i="54" s="1"/>
  <c r="J21" i="54"/>
  <c r="J16" i="54"/>
  <c r="J129" i="54"/>
  <c r="E7" i="54"/>
  <c r="E85" i="54"/>
  <c r="J39" i="53"/>
  <c r="J38" i="53"/>
  <c r="AY156" i="1"/>
  <c r="J37" i="53"/>
  <c r="AX156" i="1"/>
  <c r="BI204" i="53"/>
  <c r="BH204" i="53"/>
  <c r="BG204" i="53"/>
  <c r="BE204" i="53"/>
  <c r="T204" i="53"/>
  <c r="T203" i="53"/>
  <c r="R204" i="53"/>
  <c r="R203" i="53"/>
  <c r="P204" i="53"/>
  <c r="P203" i="53"/>
  <c r="BI202" i="53"/>
  <c r="BH202" i="53"/>
  <c r="BG202" i="53"/>
  <c r="BE202" i="53"/>
  <c r="T202" i="53"/>
  <c r="T201" i="53" s="1"/>
  <c r="T200" i="53" s="1"/>
  <c r="R202" i="53"/>
  <c r="R201" i="53"/>
  <c r="R200" i="53"/>
  <c r="P202" i="53"/>
  <c r="P201" i="53"/>
  <c r="P200" i="53"/>
  <c r="BI199" i="53"/>
  <c r="BH199" i="53"/>
  <c r="BG199" i="53"/>
  <c r="BE199" i="53"/>
  <c r="T199" i="53"/>
  <c r="T198" i="53"/>
  <c r="R199" i="53"/>
  <c r="R198" i="53"/>
  <c r="P199" i="53"/>
  <c r="P198" i="53"/>
  <c r="BI197" i="53"/>
  <c r="BH197" i="53"/>
  <c r="BG197" i="53"/>
  <c r="BE197" i="53"/>
  <c r="T197" i="53"/>
  <c r="R197" i="53"/>
  <c r="P197" i="53"/>
  <c r="BI196" i="53"/>
  <c r="BH196" i="53"/>
  <c r="BG196" i="53"/>
  <c r="BE196" i="53"/>
  <c r="T196" i="53"/>
  <c r="R196" i="53"/>
  <c r="P196" i="53"/>
  <c r="BI195" i="53"/>
  <c r="BH195" i="53"/>
  <c r="BG195" i="53"/>
  <c r="BE195" i="53"/>
  <c r="T195" i="53"/>
  <c r="R195" i="53"/>
  <c r="P195" i="53"/>
  <c r="BI194" i="53"/>
  <c r="BH194" i="53"/>
  <c r="BG194" i="53"/>
  <c r="BE194" i="53"/>
  <c r="T194" i="53"/>
  <c r="R194" i="53"/>
  <c r="P194" i="53"/>
  <c r="BI192" i="53"/>
  <c r="BH192" i="53"/>
  <c r="BG192" i="53"/>
  <c r="BE192" i="53"/>
  <c r="T192" i="53"/>
  <c r="R192" i="53"/>
  <c r="P192" i="53"/>
  <c r="BI190" i="53"/>
  <c r="BH190" i="53"/>
  <c r="BG190" i="53"/>
  <c r="BE190" i="53"/>
  <c r="T190" i="53"/>
  <c r="R190" i="53"/>
  <c r="P190" i="53"/>
  <c r="BI189" i="53"/>
  <c r="BH189" i="53"/>
  <c r="BG189" i="53"/>
  <c r="BE189" i="53"/>
  <c r="T189" i="53"/>
  <c r="R189" i="53"/>
  <c r="P189" i="53"/>
  <c r="BI188" i="53"/>
  <c r="BH188" i="53"/>
  <c r="BG188" i="53"/>
  <c r="BE188" i="53"/>
  <c r="T188" i="53"/>
  <c r="R188" i="53"/>
  <c r="P188" i="53"/>
  <c r="BI187" i="53"/>
  <c r="BH187" i="53"/>
  <c r="BG187" i="53"/>
  <c r="BE187" i="53"/>
  <c r="T187" i="53"/>
  <c r="R187" i="53"/>
  <c r="P187" i="53"/>
  <c r="BI186" i="53"/>
  <c r="BH186" i="53"/>
  <c r="BG186" i="53"/>
  <c r="BE186" i="53"/>
  <c r="T186" i="53"/>
  <c r="R186" i="53"/>
  <c r="P186" i="53"/>
  <c r="BI185" i="53"/>
  <c r="BH185" i="53"/>
  <c r="BG185" i="53"/>
  <c r="BE185" i="53"/>
  <c r="T185" i="53"/>
  <c r="R185" i="53"/>
  <c r="P185" i="53"/>
  <c r="BI184" i="53"/>
  <c r="BH184" i="53"/>
  <c r="BG184" i="53"/>
  <c r="BE184" i="53"/>
  <c r="T184" i="53"/>
  <c r="R184" i="53"/>
  <c r="P184" i="53"/>
  <c r="BI183" i="53"/>
  <c r="BH183" i="53"/>
  <c r="BG183" i="53"/>
  <c r="BE183" i="53"/>
  <c r="T183" i="53"/>
  <c r="R183" i="53"/>
  <c r="P183" i="53"/>
  <c r="BI182" i="53"/>
  <c r="BH182" i="53"/>
  <c r="BG182" i="53"/>
  <c r="BE182" i="53"/>
  <c r="T182" i="53"/>
  <c r="R182" i="53"/>
  <c r="P182" i="53"/>
  <c r="BI181" i="53"/>
  <c r="BH181" i="53"/>
  <c r="BG181" i="53"/>
  <c r="BE181" i="53"/>
  <c r="T181" i="53"/>
  <c r="R181" i="53"/>
  <c r="P181" i="53"/>
  <c r="BI180" i="53"/>
  <c r="BH180" i="53"/>
  <c r="BG180" i="53"/>
  <c r="BE180" i="53"/>
  <c r="T180" i="53"/>
  <c r="R180" i="53"/>
  <c r="P180" i="53"/>
  <c r="BI179" i="53"/>
  <c r="BH179" i="53"/>
  <c r="BG179" i="53"/>
  <c r="BE179" i="53"/>
  <c r="T179" i="53"/>
  <c r="R179" i="53"/>
  <c r="P179" i="53"/>
  <c r="BI178" i="53"/>
  <c r="BH178" i="53"/>
  <c r="BG178" i="53"/>
  <c r="BE178" i="53"/>
  <c r="T178" i="53"/>
  <c r="R178" i="53"/>
  <c r="P178" i="53"/>
  <c r="BI177" i="53"/>
  <c r="BH177" i="53"/>
  <c r="BG177" i="53"/>
  <c r="BE177" i="53"/>
  <c r="T177" i="53"/>
  <c r="R177" i="53"/>
  <c r="P177" i="53"/>
  <c r="BI174" i="53"/>
  <c r="BH174" i="53"/>
  <c r="BG174" i="53"/>
  <c r="BE174" i="53"/>
  <c r="T174" i="53"/>
  <c r="R174" i="53"/>
  <c r="P174" i="53"/>
  <c r="BI173" i="53"/>
  <c r="BH173" i="53"/>
  <c r="BG173" i="53"/>
  <c r="BE173" i="53"/>
  <c r="T173" i="53"/>
  <c r="R173" i="53"/>
  <c r="P173" i="53"/>
  <c r="BI171" i="53"/>
  <c r="BH171" i="53"/>
  <c r="BG171" i="53"/>
  <c r="BE171" i="53"/>
  <c r="T171" i="53"/>
  <c r="T170" i="53"/>
  <c r="R171" i="53"/>
  <c r="R170" i="53"/>
  <c r="P171" i="53"/>
  <c r="P170" i="53"/>
  <c r="BI169" i="53"/>
  <c r="BH169" i="53"/>
  <c r="BG169" i="53"/>
  <c r="BE169" i="53"/>
  <c r="T169" i="53"/>
  <c r="R169" i="53"/>
  <c r="P169" i="53"/>
  <c r="BI168" i="53"/>
  <c r="BH168" i="53"/>
  <c r="BG168" i="53"/>
  <c r="BE168" i="53"/>
  <c r="T168" i="53"/>
  <c r="R168" i="53"/>
  <c r="P168" i="53"/>
  <c r="BI167" i="53"/>
  <c r="BH167" i="53"/>
  <c r="BG167" i="53"/>
  <c r="BE167" i="53"/>
  <c r="T167" i="53"/>
  <c r="R167" i="53"/>
  <c r="P167" i="53"/>
  <c r="BI166" i="53"/>
  <c r="BH166" i="53"/>
  <c r="BG166" i="53"/>
  <c r="BE166" i="53"/>
  <c r="T166" i="53"/>
  <c r="R166" i="53"/>
  <c r="P166" i="53"/>
  <c r="BI165" i="53"/>
  <c r="BH165" i="53"/>
  <c r="BG165" i="53"/>
  <c r="BE165" i="53"/>
  <c r="T165" i="53"/>
  <c r="R165" i="53"/>
  <c r="P165" i="53"/>
  <c r="BI163" i="53"/>
  <c r="BH163" i="53"/>
  <c r="BG163" i="53"/>
  <c r="BE163" i="53"/>
  <c r="T163" i="53"/>
  <c r="R163" i="53"/>
  <c r="P163" i="53"/>
  <c r="BI161" i="53"/>
  <c r="BH161" i="53"/>
  <c r="BG161" i="53"/>
  <c r="BE161" i="53"/>
  <c r="T161" i="53"/>
  <c r="R161" i="53"/>
  <c r="P161" i="53"/>
  <c r="BI160" i="53"/>
  <c r="BH160" i="53"/>
  <c r="BG160" i="53"/>
  <c r="BE160" i="53"/>
  <c r="T160" i="53"/>
  <c r="R160" i="53"/>
  <c r="P160" i="53"/>
  <c r="BI159" i="53"/>
  <c r="BH159" i="53"/>
  <c r="BG159" i="53"/>
  <c r="BE159" i="53"/>
  <c r="T159" i="53"/>
  <c r="R159" i="53"/>
  <c r="P159" i="53"/>
  <c r="BI158" i="53"/>
  <c r="BH158" i="53"/>
  <c r="BG158" i="53"/>
  <c r="BE158" i="53"/>
  <c r="T158" i="53"/>
  <c r="R158" i="53"/>
  <c r="P158" i="53"/>
  <c r="BI157" i="53"/>
  <c r="BH157" i="53"/>
  <c r="BG157" i="53"/>
  <c r="BE157" i="53"/>
  <c r="T157" i="53"/>
  <c r="R157" i="53"/>
  <c r="P157" i="53"/>
  <c r="BI155" i="53"/>
  <c r="BH155" i="53"/>
  <c r="BG155" i="53"/>
  <c r="BE155" i="53"/>
  <c r="T155" i="53"/>
  <c r="R155" i="53"/>
  <c r="P155" i="53"/>
  <c r="BI154" i="53"/>
  <c r="BH154" i="53"/>
  <c r="BG154" i="53"/>
  <c r="BE154" i="53"/>
  <c r="T154" i="53"/>
  <c r="R154" i="53"/>
  <c r="P154" i="53"/>
  <c r="BI152" i="53"/>
  <c r="BH152" i="53"/>
  <c r="BG152" i="53"/>
  <c r="BE152" i="53"/>
  <c r="T152" i="53"/>
  <c r="R152" i="53"/>
  <c r="P152" i="53"/>
  <c r="BI151" i="53"/>
  <c r="BH151" i="53"/>
  <c r="BG151" i="53"/>
  <c r="BE151" i="53"/>
  <c r="T151" i="53"/>
  <c r="R151" i="53"/>
  <c r="P151" i="53"/>
  <c r="BI150" i="53"/>
  <c r="BH150" i="53"/>
  <c r="BG150" i="53"/>
  <c r="BE150" i="53"/>
  <c r="T150" i="53"/>
  <c r="R150" i="53"/>
  <c r="P150" i="53"/>
  <c r="BI147" i="53"/>
  <c r="BH147" i="53"/>
  <c r="BG147" i="53"/>
  <c r="BE147" i="53"/>
  <c r="T147" i="53"/>
  <c r="R147" i="53"/>
  <c r="P147" i="53"/>
  <c r="BI146" i="53"/>
  <c r="BH146" i="53"/>
  <c r="BG146" i="53"/>
  <c r="BE146" i="53"/>
  <c r="T146" i="53"/>
  <c r="R146" i="53"/>
  <c r="P146" i="53"/>
  <c r="BI145" i="53"/>
  <c r="BH145" i="53"/>
  <c r="BG145" i="53"/>
  <c r="BE145" i="53"/>
  <c r="T145" i="53"/>
  <c r="R145" i="53"/>
  <c r="P145" i="53"/>
  <c r="BI144" i="53"/>
  <c r="BH144" i="53"/>
  <c r="BG144" i="53"/>
  <c r="BE144" i="53"/>
  <c r="T144" i="53"/>
  <c r="R144" i="53"/>
  <c r="P144" i="53"/>
  <c r="BI143" i="53"/>
  <c r="BH143" i="53"/>
  <c r="BG143" i="53"/>
  <c r="BE143" i="53"/>
  <c r="T143" i="53"/>
  <c r="R143" i="53"/>
  <c r="P143" i="53"/>
  <c r="BI142" i="53"/>
  <c r="BH142" i="53"/>
  <c r="BG142" i="53"/>
  <c r="BE142" i="53"/>
  <c r="T142" i="53"/>
  <c r="R142" i="53"/>
  <c r="P142" i="53"/>
  <c r="BI141" i="53"/>
  <c r="BH141" i="53"/>
  <c r="BG141" i="53"/>
  <c r="BE141" i="53"/>
  <c r="T141" i="53"/>
  <c r="R141" i="53"/>
  <c r="P141" i="53"/>
  <c r="BI140" i="53"/>
  <c r="BH140" i="53"/>
  <c r="BG140" i="53"/>
  <c r="BE140" i="53"/>
  <c r="T140" i="53"/>
  <c r="R140" i="53"/>
  <c r="P140" i="53"/>
  <c r="BI139" i="53"/>
  <c r="BH139" i="53"/>
  <c r="BG139" i="53"/>
  <c r="BE139" i="53"/>
  <c r="T139" i="53"/>
  <c r="R139" i="53"/>
  <c r="P139" i="53"/>
  <c r="BI138" i="53"/>
  <c r="BH138" i="53"/>
  <c r="BG138" i="53"/>
  <c r="BE138" i="53"/>
  <c r="T138" i="53"/>
  <c r="R138" i="53"/>
  <c r="P138" i="53"/>
  <c r="J131" i="53"/>
  <c r="F131" i="53"/>
  <c r="F129" i="53"/>
  <c r="E127" i="53"/>
  <c r="J93" i="53"/>
  <c r="F93" i="53"/>
  <c r="F91" i="53"/>
  <c r="E89" i="53"/>
  <c r="J26" i="53"/>
  <c r="E26" i="53"/>
  <c r="J132" i="53"/>
  <c r="J25" i="53"/>
  <c r="J20" i="53"/>
  <c r="E20" i="53"/>
  <c r="F132" i="53"/>
  <c r="J19" i="53"/>
  <c r="J14" i="53"/>
  <c r="J91" i="53"/>
  <c r="E7" i="53"/>
  <c r="E123" i="53"/>
  <c r="J39" i="52"/>
  <c r="J38" i="52"/>
  <c r="AY155" i="1"/>
  <c r="J37" i="52"/>
  <c r="AX155" i="1"/>
  <c r="BI224" i="52"/>
  <c r="BH224" i="52"/>
  <c r="BG224" i="52"/>
  <c r="BE224" i="52"/>
  <c r="T224" i="52"/>
  <c r="R224" i="52"/>
  <c r="P224" i="52"/>
  <c r="BI223" i="52"/>
  <c r="BH223" i="52"/>
  <c r="BG223" i="52"/>
  <c r="BE223" i="52"/>
  <c r="T223" i="52"/>
  <c r="R223" i="52"/>
  <c r="P223" i="52"/>
  <c r="BI221" i="52"/>
  <c r="BH221" i="52"/>
  <c r="BG221" i="52"/>
  <c r="BE221" i="52"/>
  <c r="T221" i="52"/>
  <c r="R221" i="52"/>
  <c r="P221" i="52"/>
  <c r="BI220" i="52"/>
  <c r="BH220" i="52"/>
  <c r="BG220" i="52"/>
  <c r="BE220" i="52"/>
  <c r="T220" i="52"/>
  <c r="R220" i="52"/>
  <c r="P220" i="52"/>
  <c r="BI219" i="52"/>
  <c r="BH219" i="52"/>
  <c r="BG219" i="52"/>
  <c r="BE219" i="52"/>
  <c r="T219" i="52"/>
  <c r="R219" i="52"/>
  <c r="P219" i="52"/>
  <c r="BI218" i="52"/>
  <c r="BH218" i="52"/>
  <c r="BG218" i="52"/>
  <c r="BE218" i="52"/>
  <c r="T218" i="52"/>
  <c r="R218" i="52"/>
  <c r="P218" i="52"/>
  <c r="BI217" i="52"/>
  <c r="BH217" i="52"/>
  <c r="BG217" i="52"/>
  <c r="BE217" i="52"/>
  <c r="T217" i="52"/>
  <c r="R217" i="52"/>
  <c r="P217" i="52"/>
  <c r="BI214" i="52"/>
  <c r="BH214" i="52"/>
  <c r="BG214" i="52"/>
  <c r="BE214" i="52"/>
  <c r="T214" i="52"/>
  <c r="T213" i="52"/>
  <c r="T212" i="52"/>
  <c r="R214" i="52"/>
  <c r="R213" i="52"/>
  <c r="R212" i="52"/>
  <c r="P214" i="52"/>
  <c r="P213" i="52" s="1"/>
  <c r="P212" i="52" s="1"/>
  <c r="BI211" i="52"/>
  <c r="BH211" i="52"/>
  <c r="BG211" i="52"/>
  <c r="BE211" i="52"/>
  <c r="T211" i="52"/>
  <c r="R211" i="52"/>
  <c r="P211" i="52"/>
  <c r="BI210" i="52"/>
  <c r="BH210" i="52"/>
  <c r="BG210" i="52"/>
  <c r="BE210" i="52"/>
  <c r="T210" i="52"/>
  <c r="R210" i="52"/>
  <c r="P210" i="52"/>
  <c r="BI209" i="52"/>
  <c r="BH209" i="52"/>
  <c r="BG209" i="52"/>
  <c r="BE209" i="52"/>
  <c r="T209" i="52"/>
  <c r="R209" i="52"/>
  <c r="P209" i="52"/>
  <c r="BI208" i="52"/>
  <c r="BH208" i="52"/>
  <c r="BG208" i="52"/>
  <c r="BE208" i="52"/>
  <c r="T208" i="52"/>
  <c r="R208" i="52"/>
  <c r="P208" i="52"/>
  <c r="BI207" i="52"/>
  <c r="BH207" i="52"/>
  <c r="BG207" i="52"/>
  <c r="BE207" i="52"/>
  <c r="T207" i="52"/>
  <c r="R207" i="52"/>
  <c r="P207" i="52"/>
  <c r="BI206" i="52"/>
  <c r="BH206" i="52"/>
  <c r="BG206" i="52"/>
  <c r="BE206" i="52"/>
  <c r="T206" i="52"/>
  <c r="R206" i="52"/>
  <c r="P206" i="52"/>
  <c r="BI205" i="52"/>
  <c r="BH205" i="52"/>
  <c r="BG205" i="52"/>
  <c r="BE205" i="52"/>
  <c r="T205" i="52"/>
  <c r="R205" i="52"/>
  <c r="P205" i="52"/>
  <c r="BI204" i="52"/>
  <c r="BH204" i="52"/>
  <c r="BG204" i="52"/>
  <c r="BE204" i="52"/>
  <c r="T204" i="52"/>
  <c r="R204" i="52"/>
  <c r="P204" i="52"/>
  <c r="BI203" i="52"/>
  <c r="BH203" i="52"/>
  <c r="BG203" i="52"/>
  <c r="BE203" i="52"/>
  <c r="T203" i="52"/>
  <c r="R203" i="52"/>
  <c r="P203" i="52"/>
  <c r="BI202" i="52"/>
  <c r="BH202" i="52"/>
  <c r="BG202" i="52"/>
  <c r="BE202" i="52"/>
  <c r="T202" i="52"/>
  <c r="R202" i="52"/>
  <c r="P202" i="52"/>
  <c r="BI201" i="52"/>
  <c r="BH201" i="52"/>
  <c r="BG201" i="52"/>
  <c r="BE201" i="52"/>
  <c r="T201" i="52"/>
  <c r="R201" i="52"/>
  <c r="P201" i="52"/>
  <c r="BI200" i="52"/>
  <c r="BH200" i="52"/>
  <c r="BG200" i="52"/>
  <c r="BE200" i="52"/>
  <c r="T200" i="52"/>
  <c r="R200" i="52"/>
  <c r="P200" i="52"/>
  <c r="BI199" i="52"/>
  <c r="BH199" i="52"/>
  <c r="BG199" i="52"/>
  <c r="BE199" i="52"/>
  <c r="T199" i="52"/>
  <c r="R199" i="52"/>
  <c r="P199" i="52"/>
  <c r="BI198" i="52"/>
  <c r="BH198" i="52"/>
  <c r="BG198" i="52"/>
  <c r="BE198" i="52"/>
  <c r="T198" i="52"/>
  <c r="R198" i="52"/>
  <c r="P198" i="52"/>
  <c r="BI195" i="52"/>
  <c r="BH195" i="52"/>
  <c r="BG195" i="52"/>
  <c r="BE195" i="52"/>
  <c r="T195" i="52"/>
  <c r="R195" i="52"/>
  <c r="P195" i="52"/>
  <c r="BI194" i="52"/>
  <c r="BH194" i="52"/>
  <c r="BG194" i="52"/>
  <c r="BE194" i="52"/>
  <c r="T194" i="52"/>
  <c r="R194" i="52"/>
  <c r="P194" i="52"/>
  <c r="BI193" i="52"/>
  <c r="BH193" i="52"/>
  <c r="BG193" i="52"/>
  <c r="BE193" i="52"/>
  <c r="T193" i="52"/>
  <c r="R193" i="52"/>
  <c r="P193" i="52"/>
  <c r="BI191" i="52"/>
  <c r="BH191" i="52"/>
  <c r="BG191" i="52"/>
  <c r="BE191" i="52"/>
  <c r="T191" i="52"/>
  <c r="T190" i="52"/>
  <c r="R191" i="52"/>
  <c r="R190" i="52"/>
  <c r="P191" i="52"/>
  <c r="P190" i="52"/>
  <c r="BI189" i="52"/>
  <c r="BH189" i="52"/>
  <c r="BG189" i="52"/>
  <c r="BE189" i="52"/>
  <c r="T189" i="52"/>
  <c r="R189" i="52"/>
  <c r="P189" i="52"/>
  <c r="BI188" i="52"/>
  <c r="BH188" i="52"/>
  <c r="BG188" i="52"/>
  <c r="BE188" i="52"/>
  <c r="T188" i="52"/>
  <c r="R188" i="52"/>
  <c r="P188" i="52"/>
  <c r="BI187" i="52"/>
  <c r="BH187" i="52"/>
  <c r="BG187" i="52"/>
  <c r="BE187" i="52"/>
  <c r="T187" i="52"/>
  <c r="R187" i="52"/>
  <c r="P187" i="52"/>
  <c r="BI186" i="52"/>
  <c r="BH186" i="52"/>
  <c r="BG186" i="52"/>
  <c r="BE186" i="52"/>
  <c r="T186" i="52"/>
  <c r="R186" i="52"/>
  <c r="P186" i="52"/>
  <c r="BI185" i="52"/>
  <c r="BH185" i="52"/>
  <c r="BG185" i="52"/>
  <c r="BE185" i="52"/>
  <c r="T185" i="52"/>
  <c r="R185" i="52"/>
  <c r="P185" i="52"/>
  <c r="BI184" i="52"/>
  <c r="BH184" i="52"/>
  <c r="BG184" i="52"/>
  <c r="BE184" i="52"/>
  <c r="T184" i="52"/>
  <c r="R184" i="52"/>
  <c r="P184" i="52"/>
  <c r="BI183" i="52"/>
  <c r="BH183" i="52"/>
  <c r="BG183" i="52"/>
  <c r="BE183" i="52"/>
  <c r="T183" i="52"/>
  <c r="R183" i="52"/>
  <c r="P183" i="52"/>
  <c r="BI182" i="52"/>
  <c r="BH182" i="52"/>
  <c r="BG182" i="52"/>
  <c r="BE182" i="52"/>
  <c r="T182" i="52"/>
  <c r="R182" i="52"/>
  <c r="P182" i="52"/>
  <c r="BI181" i="52"/>
  <c r="BH181" i="52"/>
  <c r="BG181" i="52"/>
  <c r="BE181" i="52"/>
  <c r="T181" i="52"/>
  <c r="R181" i="52"/>
  <c r="P181" i="52"/>
  <c r="BI180" i="52"/>
  <c r="BH180" i="52"/>
  <c r="BG180" i="52"/>
  <c r="BE180" i="52"/>
  <c r="T180" i="52"/>
  <c r="R180" i="52"/>
  <c r="P180" i="52"/>
  <c r="BI179" i="52"/>
  <c r="BH179" i="52"/>
  <c r="BG179" i="52"/>
  <c r="BE179" i="52"/>
  <c r="T179" i="52"/>
  <c r="R179" i="52"/>
  <c r="P179" i="52"/>
  <c r="BI178" i="52"/>
  <c r="BH178" i="52"/>
  <c r="BG178" i="52"/>
  <c r="BE178" i="52"/>
  <c r="T178" i="52"/>
  <c r="R178" i="52"/>
  <c r="P178" i="52"/>
  <c r="BI177" i="52"/>
  <c r="BH177" i="52"/>
  <c r="BG177" i="52"/>
  <c r="BE177" i="52"/>
  <c r="T177" i="52"/>
  <c r="R177" i="52"/>
  <c r="P177" i="52"/>
  <c r="BI176" i="52"/>
  <c r="BH176" i="52"/>
  <c r="BG176" i="52"/>
  <c r="BE176" i="52"/>
  <c r="T176" i="52"/>
  <c r="R176" i="52"/>
  <c r="P176" i="52"/>
  <c r="BI174" i="52"/>
  <c r="BH174" i="52"/>
  <c r="BG174" i="52"/>
  <c r="BE174" i="52"/>
  <c r="T174" i="52"/>
  <c r="R174" i="52"/>
  <c r="P174" i="52"/>
  <c r="BI173" i="52"/>
  <c r="BH173" i="52"/>
  <c r="BG173" i="52"/>
  <c r="BE173" i="52"/>
  <c r="T173" i="52"/>
  <c r="R173" i="52"/>
  <c r="P173" i="52"/>
  <c r="BI172" i="52"/>
  <c r="BH172" i="52"/>
  <c r="BG172" i="52"/>
  <c r="BE172" i="52"/>
  <c r="T172" i="52"/>
  <c r="R172" i="52"/>
  <c r="P172" i="52"/>
  <c r="BI170" i="52"/>
  <c r="BH170" i="52"/>
  <c r="BG170" i="52"/>
  <c r="BE170" i="52"/>
  <c r="T170" i="52"/>
  <c r="R170" i="52"/>
  <c r="P170" i="52"/>
  <c r="BI168" i="52"/>
  <c r="BH168" i="52"/>
  <c r="BG168" i="52"/>
  <c r="BE168" i="52"/>
  <c r="T168" i="52"/>
  <c r="R168" i="52"/>
  <c r="P168" i="52"/>
  <c r="BI167" i="52"/>
  <c r="BH167" i="52"/>
  <c r="BG167" i="52"/>
  <c r="BE167" i="52"/>
  <c r="T167" i="52"/>
  <c r="R167" i="52"/>
  <c r="P167" i="52"/>
  <c r="BI166" i="52"/>
  <c r="BH166" i="52"/>
  <c r="BG166" i="52"/>
  <c r="BE166" i="52"/>
  <c r="T166" i="52"/>
  <c r="R166" i="52"/>
  <c r="P166" i="52"/>
  <c r="BI165" i="52"/>
  <c r="BH165" i="52"/>
  <c r="BG165" i="52"/>
  <c r="BE165" i="52"/>
  <c r="T165" i="52"/>
  <c r="R165" i="52"/>
  <c r="P165" i="52"/>
  <c r="BI163" i="52"/>
  <c r="BH163" i="52"/>
  <c r="BG163" i="52"/>
  <c r="BE163" i="52"/>
  <c r="T163" i="52"/>
  <c r="R163" i="52"/>
  <c r="P163" i="52"/>
  <c r="BI162" i="52"/>
  <c r="BH162" i="52"/>
  <c r="BG162" i="52"/>
  <c r="BE162" i="52"/>
  <c r="T162" i="52"/>
  <c r="R162" i="52"/>
  <c r="P162" i="52"/>
  <c r="BI161" i="52"/>
  <c r="BH161" i="52"/>
  <c r="BG161" i="52"/>
  <c r="BE161" i="52"/>
  <c r="T161" i="52"/>
  <c r="R161" i="52"/>
  <c r="P161" i="52"/>
  <c r="BI160" i="52"/>
  <c r="BH160" i="52"/>
  <c r="BG160" i="52"/>
  <c r="BE160" i="52"/>
  <c r="T160" i="52"/>
  <c r="R160" i="52"/>
  <c r="P160" i="52"/>
  <c r="BI157" i="52"/>
  <c r="BH157" i="52"/>
  <c r="BG157" i="52"/>
  <c r="BE157" i="52"/>
  <c r="T157" i="52"/>
  <c r="R157" i="52"/>
  <c r="P157" i="52"/>
  <c r="BI156" i="52"/>
  <c r="BH156" i="52"/>
  <c r="BG156" i="52"/>
  <c r="BE156" i="52"/>
  <c r="T156" i="52"/>
  <c r="R156" i="52"/>
  <c r="P156" i="52"/>
  <c r="BI155" i="52"/>
  <c r="BH155" i="52"/>
  <c r="BG155" i="52"/>
  <c r="BE155" i="52"/>
  <c r="T155" i="52"/>
  <c r="R155" i="52"/>
  <c r="P155" i="52"/>
  <c r="BI154" i="52"/>
  <c r="BH154" i="52"/>
  <c r="BG154" i="52"/>
  <c r="BE154" i="52"/>
  <c r="T154" i="52"/>
  <c r="R154" i="52"/>
  <c r="P154" i="52"/>
  <c r="BI153" i="52"/>
  <c r="BH153" i="52"/>
  <c r="BG153" i="52"/>
  <c r="BE153" i="52"/>
  <c r="T153" i="52"/>
  <c r="R153" i="52"/>
  <c r="P153" i="52"/>
  <c r="BI152" i="52"/>
  <c r="BH152" i="52"/>
  <c r="BG152" i="52"/>
  <c r="BE152" i="52"/>
  <c r="T152" i="52"/>
  <c r="R152" i="52"/>
  <c r="P152" i="52"/>
  <c r="BI151" i="52"/>
  <c r="BH151" i="52"/>
  <c r="BG151" i="52"/>
  <c r="BE151" i="52"/>
  <c r="T151" i="52"/>
  <c r="R151" i="52"/>
  <c r="P151" i="52"/>
  <c r="BI150" i="52"/>
  <c r="BH150" i="52"/>
  <c r="BG150" i="52"/>
  <c r="BE150" i="52"/>
  <c r="T150" i="52"/>
  <c r="R150" i="52"/>
  <c r="P150" i="52"/>
  <c r="BI148" i="52"/>
  <c r="BH148" i="52"/>
  <c r="BG148" i="52"/>
  <c r="BE148" i="52"/>
  <c r="T148" i="52"/>
  <c r="R148" i="52"/>
  <c r="P148" i="52"/>
  <c r="BI147" i="52"/>
  <c r="BH147" i="52"/>
  <c r="BG147" i="52"/>
  <c r="BE147" i="52"/>
  <c r="T147" i="52"/>
  <c r="R147" i="52"/>
  <c r="P147" i="52"/>
  <c r="BI146" i="52"/>
  <c r="BH146" i="52"/>
  <c r="BG146" i="52"/>
  <c r="BE146" i="52"/>
  <c r="T146" i="52"/>
  <c r="R146" i="52"/>
  <c r="P146" i="52"/>
  <c r="BI144" i="52"/>
  <c r="BH144" i="52"/>
  <c r="BG144" i="52"/>
  <c r="BE144" i="52"/>
  <c r="T144" i="52"/>
  <c r="R144" i="52"/>
  <c r="P144" i="52"/>
  <c r="BI143" i="52"/>
  <c r="BH143" i="52"/>
  <c r="BG143" i="52"/>
  <c r="BE143" i="52"/>
  <c r="T143" i="52"/>
  <c r="R143" i="52"/>
  <c r="P143" i="52"/>
  <c r="BI142" i="52"/>
  <c r="BH142" i="52"/>
  <c r="BG142" i="52"/>
  <c r="BE142" i="52"/>
  <c r="T142" i="52"/>
  <c r="R142" i="52"/>
  <c r="P142" i="52"/>
  <c r="BI141" i="52"/>
  <c r="BH141" i="52"/>
  <c r="BG141" i="52"/>
  <c r="BE141" i="52"/>
  <c r="T141" i="52"/>
  <c r="R141" i="52"/>
  <c r="P141" i="52"/>
  <c r="BI140" i="52"/>
  <c r="BH140" i="52"/>
  <c r="BG140" i="52"/>
  <c r="BE140" i="52"/>
  <c r="T140" i="52"/>
  <c r="R140" i="52"/>
  <c r="P140" i="52"/>
  <c r="BI139" i="52"/>
  <c r="BH139" i="52"/>
  <c r="BG139" i="52"/>
  <c r="BE139" i="52"/>
  <c r="T139" i="52"/>
  <c r="R139" i="52"/>
  <c r="P139" i="52"/>
  <c r="J132" i="52"/>
  <c r="F132" i="52"/>
  <c r="F130" i="52"/>
  <c r="E128" i="52"/>
  <c r="J93" i="52"/>
  <c r="F93" i="52"/>
  <c r="F91" i="52"/>
  <c r="E89" i="52"/>
  <c r="J26" i="52"/>
  <c r="E26" i="52"/>
  <c r="J133" i="52"/>
  <c r="J25" i="52"/>
  <c r="J20" i="52"/>
  <c r="E20" i="52"/>
  <c r="F94" i="52" s="1"/>
  <c r="J19" i="52"/>
  <c r="J14" i="52"/>
  <c r="J91" i="52"/>
  <c r="E7" i="52"/>
  <c r="E124" i="52"/>
  <c r="J39" i="51"/>
  <c r="J38" i="51"/>
  <c r="AY154" i="1"/>
  <c r="J37" i="51"/>
  <c r="AX154" i="1" s="1"/>
  <c r="BI195" i="51"/>
  <c r="BH195" i="51"/>
  <c r="BG195" i="51"/>
  <c r="BE195" i="51"/>
  <c r="T195" i="51"/>
  <c r="T194" i="51"/>
  <c r="R195" i="51"/>
  <c r="R194" i="51"/>
  <c r="P195" i="51"/>
  <c r="P194" i="51"/>
  <c r="BI193" i="51"/>
  <c r="BH193" i="51"/>
  <c r="BG193" i="51"/>
  <c r="BE193" i="51"/>
  <c r="T193" i="51"/>
  <c r="T192" i="51"/>
  <c r="T191" i="51"/>
  <c r="R193" i="51"/>
  <c r="R192" i="51"/>
  <c r="R191" i="51"/>
  <c r="P193" i="51"/>
  <c r="P192" i="51"/>
  <c r="P191" i="51"/>
  <c r="BI190" i="51"/>
  <c r="BH190" i="51"/>
  <c r="BG190" i="51"/>
  <c r="BE190" i="51"/>
  <c r="T190" i="51"/>
  <c r="T189" i="51"/>
  <c r="R190" i="51"/>
  <c r="R189" i="51"/>
  <c r="P190" i="51"/>
  <c r="P189" i="51"/>
  <c r="BI188" i="51"/>
  <c r="BH188" i="51"/>
  <c r="BG188" i="51"/>
  <c r="BE188" i="51"/>
  <c r="T188" i="51"/>
  <c r="R188" i="51"/>
  <c r="P188" i="51"/>
  <c r="BI187" i="51"/>
  <c r="BH187" i="51"/>
  <c r="BG187" i="51"/>
  <c r="BE187" i="51"/>
  <c r="T187" i="51"/>
  <c r="R187" i="51"/>
  <c r="P187" i="51"/>
  <c r="BI186" i="51"/>
  <c r="BH186" i="51"/>
  <c r="BG186" i="51"/>
  <c r="BE186" i="51"/>
  <c r="T186" i="51"/>
  <c r="R186" i="51"/>
  <c r="P186" i="51"/>
  <c r="BI185" i="51"/>
  <c r="BH185" i="51"/>
  <c r="BG185" i="51"/>
  <c r="BE185" i="51"/>
  <c r="T185" i="51"/>
  <c r="R185" i="51"/>
  <c r="P185" i="51"/>
  <c r="BI184" i="51"/>
  <c r="BH184" i="51"/>
  <c r="BG184" i="51"/>
  <c r="BE184" i="51"/>
  <c r="T184" i="51"/>
  <c r="R184" i="51"/>
  <c r="P184" i="51"/>
  <c r="BI183" i="51"/>
  <c r="BH183" i="51"/>
  <c r="BG183" i="51"/>
  <c r="BE183" i="51"/>
  <c r="T183" i="51"/>
  <c r="R183" i="51"/>
  <c r="P183" i="51"/>
  <c r="BI182" i="51"/>
  <c r="BH182" i="51"/>
  <c r="BG182" i="51"/>
  <c r="BE182" i="51"/>
  <c r="T182" i="51"/>
  <c r="R182" i="51"/>
  <c r="P182" i="51"/>
  <c r="BI181" i="51"/>
  <c r="BH181" i="51"/>
  <c r="BG181" i="51"/>
  <c r="BE181" i="51"/>
  <c r="T181" i="51"/>
  <c r="R181" i="51"/>
  <c r="P181" i="51"/>
  <c r="BI180" i="51"/>
  <c r="BH180" i="51"/>
  <c r="BG180" i="51"/>
  <c r="BE180" i="51"/>
  <c r="T180" i="51"/>
  <c r="R180" i="51"/>
  <c r="P180" i="51"/>
  <c r="BI179" i="51"/>
  <c r="BH179" i="51"/>
  <c r="BG179" i="51"/>
  <c r="BE179" i="51"/>
  <c r="T179" i="51"/>
  <c r="R179" i="51"/>
  <c r="P179" i="51"/>
  <c r="BI178" i="51"/>
  <c r="BH178" i="51"/>
  <c r="BG178" i="51"/>
  <c r="BE178" i="51"/>
  <c r="T178" i="51"/>
  <c r="R178" i="51"/>
  <c r="P178" i="51"/>
  <c r="BI177" i="51"/>
  <c r="BH177" i="51"/>
  <c r="BG177" i="51"/>
  <c r="BE177" i="51"/>
  <c r="T177" i="51"/>
  <c r="R177" i="51"/>
  <c r="P177" i="51"/>
  <c r="BI174" i="51"/>
  <c r="BH174" i="51"/>
  <c r="BG174" i="51"/>
  <c r="BE174" i="51"/>
  <c r="T174" i="51"/>
  <c r="T173" i="51"/>
  <c r="R174" i="51"/>
  <c r="R173" i="51"/>
  <c r="P174" i="51"/>
  <c r="P173" i="51"/>
  <c r="BI172" i="51"/>
  <c r="BH172" i="51"/>
  <c r="BG172" i="51"/>
  <c r="BE172" i="51"/>
  <c r="T172" i="51"/>
  <c r="R172" i="51"/>
  <c r="P172" i="51"/>
  <c r="BI171" i="51"/>
  <c r="BH171" i="51"/>
  <c r="BG171" i="51"/>
  <c r="BE171" i="51"/>
  <c r="T171" i="51"/>
  <c r="R171" i="51"/>
  <c r="P171" i="51"/>
  <c r="BI170" i="51"/>
  <c r="BH170" i="51"/>
  <c r="BG170" i="51"/>
  <c r="BE170" i="51"/>
  <c r="T170" i="51"/>
  <c r="R170" i="51"/>
  <c r="P170" i="51"/>
  <c r="BI169" i="51"/>
  <c r="BH169" i="51"/>
  <c r="BG169" i="51"/>
  <c r="BE169" i="51"/>
  <c r="T169" i="51"/>
  <c r="R169" i="51"/>
  <c r="P169" i="51"/>
  <c r="BI168" i="51"/>
  <c r="BH168" i="51"/>
  <c r="BG168" i="51"/>
  <c r="BE168" i="51"/>
  <c r="T168" i="51"/>
  <c r="R168" i="51"/>
  <c r="P168" i="51"/>
  <c r="BI167" i="51"/>
  <c r="BH167" i="51"/>
  <c r="BG167" i="51"/>
  <c r="BE167" i="51"/>
  <c r="T167" i="51"/>
  <c r="R167" i="51"/>
  <c r="P167" i="51"/>
  <c r="BI166" i="51"/>
  <c r="BH166" i="51"/>
  <c r="BG166" i="51"/>
  <c r="BE166" i="51"/>
  <c r="T166" i="51"/>
  <c r="R166" i="51"/>
  <c r="P166" i="51"/>
  <c r="BI165" i="51"/>
  <c r="BH165" i="51"/>
  <c r="BG165" i="51"/>
  <c r="BE165" i="51"/>
  <c r="T165" i="51"/>
  <c r="R165" i="51"/>
  <c r="P165" i="51"/>
  <c r="BI164" i="51"/>
  <c r="BH164" i="51"/>
  <c r="BG164" i="51"/>
  <c r="BE164" i="51"/>
  <c r="T164" i="51"/>
  <c r="R164" i="51"/>
  <c r="P164" i="51"/>
  <c r="BI163" i="51"/>
  <c r="BH163" i="51"/>
  <c r="BG163" i="51"/>
  <c r="BE163" i="51"/>
  <c r="T163" i="51"/>
  <c r="R163" i="51"/>
  <c r="P163" i="51"/>
  <c r="BI162" i="51"/>
  <c r="BH162" i="51"/>
  <c r="BG162" i="51"/>
  <c r="BE162" i="51"/>
  <c r="T162" i="51"/>
  <c r="R162" i="51"/>
  <c r="P162" i="51"/>
  <c r="BI160" i="51"/>
  <c r="BH160" i="51"/>
  <c r="BG160" i="51"/>
  <c r="BE160" i="51"/>
  <c r="T160" i="51"/>
  <c r="R160" i="51"/>
  <c r="P160" i="51"/>
  <c r="BI159" i="51"/>
  <c r="BH159" i="51"/>
  <c r="BG159" i="51"/>
  <c r="BE159" i="51"/>
  <c r="T159" i="51"/>
  <c r="R159" i="51"/>
  <c r="P159" i="51"/>
  <c r="BI158" i="51"/>
  <c r="BH158" i="51"/>
  <c r="BG158" i="51"/>
  <c r="BE158" i="51"/>
  <c r="T158" i="51"/>
  <c r="R158" i="51"/>
  <c r="P158" i="51"/>
  <c r="BI157" i="51"/>
  <c r="BH157" i="51"/>
  <c r="BG157" i="51"/>
  <c r="BE157" i="51"/>
  <c r="T157" i="51"/>
  <c r="R157" i="51"/>
  <c r="P157" i="51"/>
  <c r="BI156" i="51"/>
  <c r="BH156" i="51"/>
  <c r="BG156" i="51"/>
  <c r="BE156" i="51"/>
  <c r="T156" i="51"/>
  <c r="R156" i="51"/>
  <c r="P156" i="51"/>
  <c r="BI155" i="51"/>
  <c r="BH155" i="51"/>
  <c r="BG155" i="51"/>
  <c r="BE155" i="51"/>
  <c r="T155" i="51"/>
  <c r="R155" i="51"/>
  <c r="P155" i="51"/>
  <c r="BI154" i="51"/>
  <c r="BH154" i="51"/>
  <c r="BG154" i="51"/>
  <c r="BE154" i="51"/>
  <c r="T154" i="51"/>
  <c r="R154" i="51"/>
  <c r="P154" i="51"/>
  <c r="BI153" i="51"/>
  <c r="BH153" i="51"/>
  <c r="BG153" i="51"/>
  <c r="BE153" i="51"/>
  <c r="T153" i="51"/>
  <c r="R153" i="51"/>
  <c r="P153" i="51"/>
  <c r="BI151" i="51"/>
  <c r="BH151" i="51"/>
  <c r="BG151" i="51"/>
  <c r="BE151" i="51"/>
  <c r="T151" i="51"/>
  <c r="R151" i="51"/>
  <c r="P151" i="51"/>
  <c r="BI149" i="51"/>
  <c r="BH149" i="51"/>
  <c r="BG149" i="51"/>
  <c r="BE149" i="51"/>
  <c r="T149" i="51"/>
  <c r="R149" i="51"/>
  <c r="P149" i="51"/>
  <c r="BI147" i="51"/>
  <c r="BH147" i="51"/>
  <c r="BG147" i="51"/>
  <c r="BE147" i="51"/>
  <c r="T147" i="51"/>
  <c r="R147" i="51"/>
  <c r="P147" i="51"/>
  <c r="BI146" i="51"/>
  <c r="BH146" i="51"/>
  <c r="BG146" i="51"/>
  <c r="BE146" i="51"/>
  <c r="T146" i="51"/>
  <c r="R146" i="51"/>
  <c r="P146" i="51"/>
  <c r="BI145" i="51"/>
  <c r="BH145" i="51"/>
  <c r="BG145" i="51"/>
  <c r="BE145" i="51"/>
  <c r="T145" i="51"/>
  <c r="R145" i="51"/>
  <c r="P145" i="51"/>
  <c r="BI144" i="51"/>
  <c r="BH144" i="51"/>
  <c r="BG144" i="51"/>
  <c r="BE144" i="51"/>
  <c r="T144" i="51"/>
  <c r="R144" i="51"/>
  <c r="P144" i="51"/>
  <c r="BI143" i="51"/>
  <c r="BH143" i="51"/>
  <c r="BG143" i="51"/>
  <c r="BE143" i="51"/>
  <c r="T143" i="51"/>
  <c r="R143" i="51"/>
  <c r="P143" i="51"/>
  <c r="BI142" i="51"/>
  <c r="BH142" i="51"/>
  <c r="BG142" i="51"/>
  <c r="BE142" i="51"/>
  <c r="T142" i="51"/>
  <c r="R142" i="51"/>
  <c r="P142" i="51"/>
  <c r="BI141" i="51"/>
  <c r="BH141" i="51"/>
  <c r="BG141" i="51"/>
  <c r="BE141" i="51"/>
  <c r="T141" i="51"/>
  <c r="R141" i="51"/>
  <c r="P141" i="51"/>
  <c r="BI139" i="51"/>
  <c r="BH139" i="51"/>
  <c r="BG139" i="51"/>
  <c r="BE139" i="51"/>
  <c r="T139" i="51"/>
  <c r="T138" i="51"/>
  <c r="R139" i="51"/>
  <c r="R138" i="51"/>
  <c r="P139" i="51"/>
  <c r="P138" i="51"/>
  <c r="BI137" i="51"/>
  <c r="BH137" i="51"/>
  <c r="BG137" i="51"/>
  <c r="BE137" i="51"/>
  <c r="T137" i="51"/>
  <c r="R137" i="51"/>
  <c r="P137" i="51"/>
  <c r="BI136" i="51"/>
  <c r="BH136" i="51"/>
  <c r="BG136" i="51"/>
  <c r="BE136" i="51"/>
  <c r="T136" i="51"/>
  <c r="R136" i="51"/>
  <c r="P136" i="51"/>
  <c r="BI135" i="51"/>
  <c r="BH135" i="51"/>
  <c r="BG135" i="51"/>
  <c r="BE135" i="51"/>
  <c r="T135" i="51"/>
  <c r="R135" i="51"/>
  <c r="P135" i="51"/>
  <c r="J128" i="51"/>
  <c r="F128" i="51"/>
  <c r="F126" i="51"/>
  <c r="E124" i="51"/>
  <c r="J93" i="51"/>
  <c r="F93" i="51"/>
  <c r="F91" i="51"/>
  <c r="E89" i="51"/>
  <c r="J26" i="51"/>
  <c r="E26" i="51"/>
  <c r="J129" i="51"/>
  <c r="J25" i="51"/>
  <c r="J20" i="51"/>
  <c r="E20" i="51"/>
  <c r="F129" i="51"/>
  <c r="J19" i="51"/>
  <c r="J14" i="51"/>
  <c r="J91" i="51" s="1"/>
  <c r="E7" i="51"/>
  <c r="E85" i="51" s="1"/>
  <c r="J39" i="50"/>
  <c r="J38" i="50"/>
  <c r="AY153" i="1"/>
  <c r="J37" i="50"/>
  <c r="AX153" i="1"/>
  <c r="BI246" i="50"/>
  <c r="BH246" i="50"/>
  <c r="BG246" i="50"/>
  <c r="BE246" i="50"/>
  <c r="T246" i="50"/>
  <c r="R246" i="50"/>
  <c r="P246" i="50"/>
  <c r="BI245" i="50"/>
  <c r="BH245" i="50"/>
  <c r="BG245" i="50"/>
  <c r="BE245" i="50"/>
  <c r="T245" i="50"/>
  <c r="R245" i="50"/>
  <c r="P245" i="50"/>
  <c r="BI244" i="50"/>
  <c r="BH244" i="50"/>
  <c r="BG244" i="50"/>
  <c r="BE244" i="50"/>
  <c r="T244" i="50"/>
  <c r="R244" i="50"/>
  <c r="P244" i="50"/>
  <c r="BI243" i="50"/>
  <c r="BH243" i="50"/>
  <c r="BG243" i="50"/>
  <c r="BE243" i="50"/>
  <c r="T243" i="50"/>
  <c r="R243" i="50"/>
  <c r="P243" i="50"/>
  <c r="BI242" i="50"/>
  <c r="BH242" i="50"/>
  <c r="BG242" i="50"/>
  <c r="BE242" i="50"/>
  <c r="T242" i="50"/>
  <c r="R242" i="50"/>
  <c r="P242" i="50"/>
  <c r="BI241" i="50"/>
  <c r="BH241" i="50"/>
  <c r="BG241" i="50"/>
  <c r="BE241" i="50"/>
  <c r="T241" i="50"/>
  <c r="R241" i="50"/>
  <c r="P241" i="50"/>
  <c r="BI240" i="50"/>
  <c r="BH240" i="50"/>
  <c r="BG240" i="50"/>
  <c r="BE240" i="50"/>
  <c r="T240" i="50"/>
  <c r="R240" i="50"/>
  <c r="P240" i="50"/>
  <c r="BI239" i="50"/>
  <c r="BH239" i="50"/>
  <c r="BG239" i="50"/>
  <c r="BE239" i="50"/>
  <c r="T239" i="50"/>
  <c r="R239" i="50"/>
  <c r="P239" i="50"/>
  <c r="BI238" i="50"/>
  <c r="BH238" i="50"/>
  <c r="BG238" i="50"/>
  <c r="BE238" i="50"/>
  <c r="T238" i="50"/>
  <c r="R238" i="50"/>
  <c r="P238" i="50"/>
  <c r="BI237" i="50"/>
  <c r="BH237" i="50"/>
  <c r="BG237" i="50"/>
  <c r="BE237" i="50"/>
  <c r="T237" i="50"/>
  <c r="R237" i="50"/>
  <c r="P237" i="50"/>
  <c r="BI236" i="50"/>
  <c r="BH236" i="50"/>
  <c r="BG236" i="50"/>
  <c r="BE236" i="50"/>
  <c r="T236" i="50"/>
  <c r="R236" i="50"/>
  <c r="P236" i="50"/>
  <c r="BI235" i="50"/>
  <c r="BH235" i="50"/>
  <c r="BG235" i="50"/>
  <c r="BE235" i="50"/>
  <c r="T235" i="50"/>
  <c r="R235" i="50"/>
  <c r="P235" i="50"/>
  <c r="BI234" i="50"/>
  <c r="BH234" i="50"/>
  <c r="BG234" i="50"/>
  <c r="BE234" i="50"/>
  <c r="T234" i="50"/>
  <c r="R234" i="50"/>
  <c r="P234" i="50"/>
  <c r="BI233" i="50"/>
  <c r="BH233" i="50"/>
  <c r="BG233" i="50"/>
  <c r="BE233" i="50"/>
  <c r="T233" i="50"/>
  <c r="R233" i="50"/>
  <c r="P233" i="50"/>
  <c r="BI232" i="50"/>
  <c r="BH232" i="50"/>
  <c r="BG232" i="50"/>
  <c r="BE232" i="50"/>
  <c r="T232" i="50"/>
  <c r="R232" i="50"/>
  <c r="P232" i="50"/>
  <c r="BI231" i="50"/>
  <c r="BH231" i="50"/>
  <c r="BG231" i="50"/>
  <c r="BE231" i="50"/>
  <c r="T231" i="50"/>
  <c r="R231" i="50"/>
  <c r="P231" i="50"/>
  <c r="BI230" i="50"/>
  <c r="BH230" i="50"/>
  <c r="BG230" i="50"/>
  <c r="BE230" i="50"/>
  <c r="T230" i="50"/>
  <c r="R230" i="50"/>
  <c r="P230" i="50"/>
  <c r="BI229" i="50"/>
  <c r="BH229" i="50"/>
  <c r="BG229" i="50"/>
  <c r="BE229" i="50"/>
  <c r="T229" i="50"/>
  <c r="R229" i="50"/>
  <c r="P229" i="50"/>
  <c r="BI228" i="50"/>
  <c r="BH228" i="50"/>
  <c r="BG228" i="50"/>
  <c r="BE228" i="50"/>
  <c r="T228" i="50"/>
  <c r="R228" i="50"/>
  <c r="P228" i="50"/>
  <c r="BI227" i="50"/>
  <c r="BH227" i="50"/>
  <c r="BG227" i="50"/>
  <c r="BE227" i="50"/>
  <c r="T227" i="50"/>
  <c r="R227" i="50"/>
  <c r="P227" i="50"/>
  <c r="BI226" i="50"/>
  <c r="BH226" i="50"/>
  <c r="BG226" i="50"/>
  <c r="BE226" i="50"/>
  <c r="T226" i="50"/>
  <c r="R226" i="50"/>
  <c r="P226" i="50"/>
  <c r="BI225" i="50"/>
  <c r="BH225" i="50"/>
  <c r="BG225" i="50"/>
  <c r="BE225" i="50"/>
  <c r="T225" i="50"/>
  <c r="R225" i="50"/>
  <c r="P225" i="50"/>
  <c r="BI224" i="50"/>
  <c r="BH224" i="50"/>
  <c r="BG224" i="50"/>
  <c r="BE224" i="50"/>
  <c r="T224" i="50"/>
  <c r="R224" i="50"/>
  <c r="P224" i="50"/>
  <c r="BI223" i="50"/>
  <c r="BH223" i="50"/>
  <c r="BG223" i="50"/>
  <c r="BE223" i="50"/>
  <c r="T223" i="50"/>
  <c r="R223" i="50"/>
  <c r="P223" i="50"/>
  <c r="BI222" i="50"/>
  <c r="BH222" i="50"/>
  <c r="BG222" i="50"/>
  <c r="BE222" i="50"/>
  <c r="T222" i="50"/>
  <c r="R222" i="50"/>
  <c r="P222" i="50"/>
  <c r="BI221" i="50"/>
  <c r="BH221" i="50"/>
  <c r="BG221" i="50"/>
  <c r="BE221" i="50"/>
  <c r="T221" i="50"/>
  <c r="R221" i="50"/>
  <c r="P221" i="50"/>
  <c r="BI220" i="50"/>
  <c r="BH220" i="50"/>
  <c r="BG220" i="50"/>
  <c r="BE220" i="50"/>
  <c r="T220" i="50"/>
  <c r="R220" i="50"/>
  <c r="P220" i="50"/>
  <c r="BI219" i="50"/>
  <c r="BH219" i="50"/>
  <c r="BG219" i="50"/>
  <c r="BE219" i="50"/>
  <c r="T219" i="50"/>
  <c r="R219" i="50"/>
  <c r="P219" i="50"/>
  <c r="BI218" i="50"/>
  <c r="BH218" i="50"/>
  <c r="BG218" i="50"/>
  <c r="BE218" i="50"/>
  <c r="T218" i="50"/>
  <c r="R218" i="50"/>
  <c r="P218" i="50"/>
  <c r="BI217" i="50"/>
  <c r="BH217" i="50"/>
  <c r="BG217" i="50"/>
  <c r="BE217" i="50"/>
  <c r="T217" i="50"/>
  <c r="R217" i="50"/>
  <c r="P217" i="50"/>
  <c r="BI216" i="50"/>
  <c r="BH216" i="50"/>
  <c r="BG216" i="50"/>
  <c r="BE216" i="50"/>
  <c r="T216" i="50"/>
  <c r="R216" i="50"/>
  <c r="P216" i="50"/>
  <c r="BI215" i="50"/>
  <c r="BH215" i="50"/>
  <c r="BG215" i="50"/>
  <c r="BE215" i="50"/>
  <c r="T215" i="50"/>
  <c r="R215" i="50"/>
  <c r="P215" i="50"/>
  <c r="BI214" i="50"/>
  <c r="BH214" i="50"/>
  <c r="BG214" i="50"/>
  <c r="BE214" i="50"/>
  <c r="T214" i="50"/>
  <c r="R214" i="50"/>
  <c r="P214" i="50"/>
  <c r="BI212" i="50"/>
  <c r="BH212" i="50"/>
  <c r="BG212" i="50"/>
  <c r="BE212" i="50"/>
  <c r="T212" i="50"/>
  <c r="R212" i="50"/>
  <c r="P212" i="50"/>
  <c r="BI211" i="50"/>
  <c r="BH211" i="50"/>
  <c r="BG211" i="50"/>
  <c r="BE211" i="50"/>
  <c r="T211" i="50"/>
  <c r="R211" i="50"/>
  <c r="P211" i="50"/>
  <c r="BI210" i="50"/>
  <c r="BH210" i="50"/>
  <c r="BG210" i="50"/>
  <c r="BE210" i="50"/>
  <c r="T210" i="50"/>
  <c r="R210" i="50"/>
  <c r="P210" i="50"/>
  <c r="BI209" i="50"/>
  <c r="BH209" i="50"/>
  <c r="BG209" i="50"/>
  <c r="BE209" i="50"/>
  <c r="T209" i="50"/>
  <c r="R209" i="50"/>
  <c r="P209" i="50"/>
  <c r="BI208" i="50"/>
  <c r="BH208" i="50"/>
  <c r="BG208" i="50"/>
  <c r="BE208" i="50"/>
  <c r="T208" i="50"/>
  <c r="R208" i="50"/>
  <c r="P208" i="50"/>
  <c r="BI207" i="50"/>
  <c r="BH207" i="50"/>
  <c r="BG207" i="50"/>
  <c r="BE207" i="50"/>
  <c r="T207" i="50"/>
  <c r="R207" i="50"/>
  <c r="P207" i="50"/>
  <c r="BI206" i="50"/>
  <c r="BH206" i="50"/>
  <c r="BG206" i="50"/>
  <c r="BE206" i="50"/>
  <c r="T206" i="50"/>
  <c r="R206" i="50"/>
  <c r="P206" i="50"/>
  <c r="BI205" i="50"/>
  <c r="BH205" i="50"/>
  <c r="BG205" i="50"/>
  <c r="BE205" i="50"/>
  <c r="T205" i="50"/>
  <c r="R205" i="50"/>
  <c r="P205" i="50"/>
  <c r="BI204" i="50"/>
  <c r="BH204" i="50"/>
  <c r="BG204" i="50"/>
  <c r="BE204" i="50"/>
  <c r="T204" i="50"/>
  <c r="R204" i="50"/>
  <c r="P204" i="50"/>
  <c r="BI203" i="50"/>
  <c r="BH203" i="50"/>
  <c r="BG203" i="50"/>
  <c r="BE203" i="50"/>
  <c r="T203" i="50"/>
  <c r="R203" i="50"/>
  <c r="P203" i="50"/>
  <c r="BI202" i="50"/>
  <c r="BH202" i="50"/>
  <c r="BG202" i="50"/>
  <c r="BE202" i="50"/>
  <c r="T202" i="50"/>
  <c r="R202" i="50"/>
  <c r="P202" i="50"/>
  <c r="BI201" i="50"/>
  <c r="BH201" i="50"/>
  <c r="BG201" i="50"/>
  <c r="BE201" i="50"/>
  <c r="T201" i="50"/>
  <c r="R201" i="50"/>
  <c r="P201" i="50"/>
  <c r="BI199" i="50"/>
  <c r="BH199" i="50"/>
  <c r="BG199" i="50"/>
  <c r="BE199" i="50"/>
  <c r="T199" i="50"/>
  <c r="R199" i="50"/>
  <c r="P199" i="50"/>
  <c r="BI198" i="50"/>
  <c r="BH198" i="50"/>
  <c r="BG198" i="50"/>
  <c r="BE198" i="50"/>
  <c r="T198" i="50"/>
  <c r="R198" i="50"/>
  <c r="P198" i="50"/>
  <c r="BI197" i="50"/>
  <c r="BH197" i="50"/>
  <c r="BG197" i="50"/>
  <c r="BE197" i="50"/>
  <c r="T197" i="50"/>
  <c r="R197" i="50"/>
  <c r="P197" i="50"/>
  <c r="BI196" i="50"/>
  <c r="BH196" i="50"/>
  <c r="BG196" i="50"/>
  <c r="BE196" i="50"/>
  <c r="T196" i="50"/>
  <c r="R196" i="50"/>
  <c r="P196" i="50"/>
  <c r="BI195" i="50"/>
  <c r="BH195" i="50"/>
  <c r="BG195" i="50"/>
  <c r="BE195" i="50"/>
  <c r="T195" i="50"/>
  <c r="R195" i="50"/>
  <c r="P195" i="50"/>
  <c r="BI194" i="50"/>
  <c r="BH194" i="50"/>
  <c r="BG194" i="50"/>
  <c r="BE194" i="50"/>
  <c r="T194" i="50"/>
  <c r="R194" i="50"/>
  <c r="P194" i="50"/>
  <c r="BI193" i="50"/>
  <c r="BH193" i="50"/>
  <c r="BG193" i="50"/>
  <c r="BE193" i="50"/>
  <c r="T193" i="50"/>
  <c r="R193" i="50"/>
  <c r="P193" i="50"/>
  <c r="BI192" i="50"/>
  <c r="BH192" i="50"/>
  <c r="BG192" i="50"/>
  <c r="BE192" i="50"/>
  <c r="T192" i="50"/>
  <c r="R192" i="50"/>
  <c r="P192" i="50"/>
  <c r="BI191" i="50"/>
  <c r="BH191" i="50"/>
  <c r="BG191" i="50"/>
  <c r="BE191" i="50"/>
  <c r="T191" i="50"/>
  <c r="R191" i="50"/>
  <c r="P191" i="50"/>
  <c r="BI190" i="50"/>
  <c r="BH190" i="50"/>
  <c r="BG190" i="50"/>
  <c r="BE190" i="50"/>
  <c r="T190" i="50"/>
  <c r="R190" i="50"/>
  <c r="P190" i="50"/>
  <c r="BI189" i="50"/>
  <c r="BH189" i="50"/>
  <c r="BG189" i="50"/>
  <c r="BE189" i="50"/>
  <c r="T189" i="50"/>
  <c r="R189" i="50"/>
  <c r="P189" i="50"/>
  <c r="BI188" i="50"/>
  <c r="BH188" i="50"/>
  <c r="BG188" i="50"/>
  <c r="BE188" i="50"/>
  <c r="T188" i="50"/>
  <c r="R188" i="50"/>
  <c r="P188" i="50"/>
  <c r="BI187" i="50"/>
  <c r="BH187" i="50"/>
  <c r="BG187" i="50"/>
  <c r="BE187" i="50"/>
  <c r="T187" i="50"/>
  <c r="R187" i="50"/>
  <c r="P187" i="50"/>
  <c r="BI186" i="50"/>
  <c r="BH186" i="50"/>
  <c r="BG186" i="50"/>
  <c r="BE186" i="50"/>
  <c r="T186" i="50"/>
  <c r="R186" i="50"/>
  <c r="P186" i="50"/>
  <c r="BI185" i="50"/>
  <c r="BH185" i="50"/>
  <c r="BG185" i="50"/>
  <c r="BE185" i="50"/>
  <c r="T185" i="50"/>
  <c r="R185" i="50"/>
  <c r="P185" i="50"/>
  <c r="BI184" i="50"/>
  <c r="BH184" i="50"/>
  <c r="BG184" i="50"/>
  <c r="BE184" i="50"/>
  <c r="T184" i="50"/>
  <c r="R184" i="50"/>
  <c r="P184" i="50"/>
  <c r="BI183" i="50"/>
  <c r="BH183" i="50"/>
  <c r="BG183" i="50"/>
  <c r="BE183" i="50"/>
  <c r="T183" i="50"/>
  <c r="R183" i="50"/>
  <c r="P183" i="50"/>
  <c r="BI182" i="50"/>
  <c r="BH182" i="50"/>
  <c r="BG182" i="50"/>
  <c r="BE182" i="50"/>
  <c r="T182" i="50"/>
  <c r="R182" i="50"/>
  <c r="P182" i="50"/>
  <c r="BI181" i="50"/>
  <c r="BH181" i="50"/>
  <c r="BG181" i="50"/>
  <c r="BE181" i="50"/>
  <c r="T181" i="50"/>
  <c r="R181" i="50"/>
  <c r="P181" i="50"/>
  <c r="BI180" i="50"/>
  <c r="BH180" i="50"/>
  <c r="BG180" i="50"/>
  <c r="BE180" i="50"/>
  <c r="T180" i="50"/>
  <c r="R180" i="50"/>
  <c r="P180" i="50"/>
  <c r="BI179" i="50"/>
  <c r="BH179" i="50"/>
  <c r="BG179" i="50"/>
  <c r="BE179" i="50"/>
  <c r="T179" i="50"/>
  <c r="R179" i="50"/>
  <c r="P179" i="50"/>
  <c r="BI178" i="50"/>
  <c r="BH178" i="50"/>
  <c r="BG178" i="50"/>
  <c r="BE178" i="50"/>
  <c r="T178" i="50"/>
  <c r="R178" i="50"/>
  <c r="P178" i="50"/>
  <c r="BI177" i="50"/>
  <c r="BH177" i="50"/>
  <c r="BG177" i="50"/>
  <c r="BE177" i="50"/>
  <c r="T177" i="50"/>
  <c r="R177" i="50"/>
  <c r="P177" i="50"/>
  <c r="BI176" i="50"/>
  <c r="BH176" i="50"/>
  <c r="BG176" i="50"/>
  <c r="BE176" i="50"/>
  <c r="T176" i="50"/>
  <c r="R176" i="50"/>
  <c r="P176" i="50"/>
  <c r="BI175" i="50"/>
  <c r="BH175" i="50"/>
  <c r="BG175" i="50"/>
  <c r="BE175" i="50"/>
  <c r="T175" i="50"/>
  <c r="R175" i="50"/>
  <c r="P175" i="50"/>
  <c r="BI174" i="50"/>
  <c r="BH174" i="50"/>
  <c r="BG174" i="50"/>
  <c r="BE174" i="50"/>
  <c r="T174" i="50"/>
  <c r="R174" i="50"/>
  <c r="P174" i="50"/>
  <c r="BI173" i="50"/>
  <c r="BH173" i="50"/>
  <c r="BG173" i="50"/>
  <c r="BE173" i="50"/>
  <c r="T173" i="50"/>
  <c r="R173" i="50"/>
  <c r="P173" i="50"/>
  <c r="BI172" i="50"/>
  <c r="BH172" i="50"/>
  <c r="BG172" i="50"/>
  <c r="BE172" i="50"/>
  <c r="T172" i="50"/>
  <c r="R172" i="50"/>
  <c r="P172" i="50"/>
  <c r="BI170" i="50"/>
  <c r="BH170" i="50"/>
  <c r="BG170" i="50"/>
  <c r="BE170" i="50"/>
  <c r="T170" i="50"/>
  <c r="R170" i="50"/>
  <c r="P170" i="50"/>
  <c r="BI169" i="50"/>
  <c r="BH169" i="50"/>
  <c r="BG169" i="50"/>
  <c r="BE169" i="50"/>
  <c r="T169" i="50"/>
  <c r="R169" i="50"/>
  <c r="P169" i="50"/>
  <c r="BI168" i="50"/>
  <c r="BH168" i="50"/>
  <c r="BG168" i="50"/>
  <c r="BE168" i="50"/>
  <c r="T168" i="50"/>
  <c r="R168" i="50"/>
  <c r="P168" i="50"/>
  <c r="BI167" i="50"/>
  <c r="BH167" i="50"/>
  <c r="BG167" i="50"/>
  <c r="BE167" i="50"/>
  <c r="T167" i="50"/>
  <c r="R167" i="50"/>
  <c r="P167" i="50"/>
  <c r="BI166" i="50"/>
  <c r="BH166" i="50"/>
  <c r="BG166" i="50"/>
  <c r="BE166" i="50"/>
  <c r="T166" i="50"/>
  <c r="R166" i="50"/>
  <c r="P166" i="50"/>
  <c r="BI165" i="50"/>
  <c r="BH165" i="50"/>
  <c r="BG165" i="50"/>
  <c r="BE165" i="50"/>
  <c r="T165" i="50"/>
  <c r="R165" i="50"/>
  <c r="P165" i="50"/>
  <c r="BI164" i="50"/>
  <c r="BH164" i="50"/>
  <c r="BG164" i="50"/>
  <c r="BE164" i="50"/>
  <c r="T164" i="50"/>
  <c r="R164" i="50"/>
  <c r="P164" i="50"/>
  <c r="BI163" i="50"/>
  <c r="BH163" i="50"/>
  <c r="BG163" i="50"/>
  <c r="BE163" i="50"/>
  <c r="T163" i="50"/>
  <c r="R163" i="50"/>
  <c r="P163" i="50"/>
  <c r="BI161" i="50"/>
  <c r="BH161" i="50"/>
  <c r="BG161" i="50"/>
  <c r="BE161" i="50"/>
  <c r="T161" i="50"/>
  <c r="R161" i="50"/>
  <c r="P161" i="50"/>
  <c r="BI160" i="50"/>
  <c r="BH160" i="50"/>
  <c r="BG160" i="50"/>
  <c r="BE160" i="50"/>
  <c r="T160" i="50"/>
  <c r="R160" i="50"/>
  <c r="P160" i="50"/>
  <c r="BI159" i="50"/>
  <c r="BH159" i="50"/>
  <c r="BG159" i="50"/>
  <c r="BE159" i="50"/>
  <c r="T159" i="50"/>
  <c r="R159" i="50"/>
  <c r="P159" i="50"/>
  <c r="BI158" i="50"/>
  <c r="BH158" i="50"/>
  <c r="BG158" i="50"/>
  <c r="BE158" i="50"/>
  <c r="T158" i="50"/>
  <c r="R158" i="50"/>
  <c r="P158" i="50"/>
  <c r="BI157" i="50"/>
  <c r="BH157" i="50"/>
  <c r="BG157" i="50"/>
  <c r="BE157" i="50"/>
  <c r="T157" i="50"/>
  <c r="R157" i="50"/>
  <c r="P157" i="50"/>
  <c r="BI156" i="50"/>
  <c r="BH156" i="50"/>
  <c r="BG156" i="50"/>
  <c r="BE156" i="50"/>
  <c r="T156" i="50"/>
  <c r="R156" i="50"/>
  <c r="P156" i="50"/>
  <c r="BI155" i="50"/>
  <c r="BH155" i="50"/>
  <c r="BG155" i="50"/>
  <c r="BE155" i="50"/>
  <c r="T155" i="50"/>
  <c r="R155" i="50"/>
  <c r="P155" i="50"/>
  <c r="BI154" i="50"/>
  <c r="BH154" i="50"/>
  <c r="BG154" i="50"/>
  <c r="BE154" i="50"/>
  <c r="T154" i="50"/>
  <c r="R154" i="50"/>
  <c r="P154" i="50"/>
  <c r="BI153" i="50"/>
  <c r="BH153" i="50"/>
  <c r="BG153" i="50"/>
  <c r="BE153" i="50"/>
  <c r="T153" i="50"/>
  <c r="R153" i="50"/>
  <c r="P153" i="50"/>
  <c r="BI152" i="50"/>
  <c r="BH152" i="50"/>
  <c r="BG152" i="50"/>
  <c r="BE152" i="50"/>
  <c r="T152" i="50"/>
  <c r="R152" i="50"/>
  <c r="P152" i="50"/>
  <c r="BI151" i="50"/>
  <c r="BH151" i="50"/>
  <c r="BG151" i="50"/>
  <c r="BE151" i="50"/>
  <c r="T151" i="50"/>
  <c r="R151" i="50"/>
  <c r="P151" i="50"/>
  <c r="BI150" i="50"/>
  <c r="BH150" i="50"/>
  <c r="BG150" i="50"/>
  <c r="BE150" i="50"/>
  <c r="T150" i="50"/>
  <c r="R150" i="50"/>
  <c r="P150" i="50"/>
  <c r="BI149" i="50"/>
  <c r="BH149" i="50"/>
  <c r="BG149" i="50"/>
  <c r="BE149" i="50"/>
  <c r="T149" i="50"/>
  <c r="R149" i="50"/>
  <c r="P149" i="50"/>
  <c r="BI148" i="50"/>
  <c r="BH148" i="50"/>
  <c r="BG148" i="50"/>
  <c r="BE148" i="50"/>
  <c r="T148" i="50"/>
  <c r="R148" i="50"/>
  <c r="P148" i="50"/>
  <c r="BI146" i="50"/>
  <c r="BH146" i="50"/>
  <c r="BG146" i="50"/>
  <c r="BE146" i="50"/>
  <c r="T146" i="50"/>
  <c r="R146" i="50"/>
  <c r="P146" i="50"/>
  <c r="BI145" i="50"/>
  <c r="BH145" i="50"/>
  <c r="BG145" i="50"/>
  <c r="BE145" i="50"/>
  <c r="T145" i="50"/>
  <c r="R145" i="50"/>
  <c r="P145" i="50"/>
  <c r="BI144" i="50"/>
  <c r="BH144" i="50"/>
  <c r="BG144" i="50"/>
  <c r="BE144" i="50"/>
  <c r="T144" i="50"/>
  <c r="R144" i="50"/>
  <c r="P144" i="50"/>
  <c r="BI143" i="50"/>
  <c r="BH143" i="50"/>
  <c r="BG143" i="50"/>
  <c r="BE143" i="50"/>
  <c r="T143" i="50"/>
  <c r="R143" i="50"/>
  <c r="P143" i="50"/>
  <c r="BI142" i="50"/>
  <c r="BH142" i="50"/>
  <c r="BG142" i="50"/>
  <c r="BE142" i="50"/>
  <c r="T142" i="50"/>
  <c r="R142" i="50"/>
  <c r="P142" i="50"/>
  <c r="BI141" i="50"/>
  <c r="BH141" i="50"/>
  <c r="BG141" i="50"/>
  <c r="BE141" i="50"/>
  <c r="T141" i="50"/>
  <c r="R141" i="50"/>
  <c r="P141" i="50"/>
  <c r="BI140" i="50"/>
  <c r="BH140" i="50"/>
  <c r="BG140" i="50"/>
  <c r="BE140" i="50"/>
  <c r="T140" i="50"/>
  <c r="R140" i="50"/>
  <c r="P140" i="50"/>
  <c r="BI139" i="50"/>
  <c r="BH139" i="50"/>
  <c r="BG139" i="50"/>
  <c r="BE139" i="50"/>
  <c r="T139" i="50"/>
  <c r="R139" i="50"/>
  <c r="P139" i="50"/>
  <c r="BI138" i="50"/>
  <c r="BH138" i="50"/>
  <c r="BG138" i="50"/>
  <c r="BE138" i="50"/>
  <c r="T138" i="50"/>
  <c r="R138" i="50"/>
  <c r="P138" i="50"/>
  <c r="BI137" i="50"/>
  <c r="BH137" i="50"/>
  <c r="BG137" i="50"/>
  <c r="BE137" i="50"/>
  <c r="T137" i="50"/>
  <c r="R137" i="50"/>
  <c r="P137" i="50"/>
  <c r="BI136" i="50"/>
  <c r="BH136" i="50"/>
  <c r="BG136" i="50"/>
  <c r="BE136" i="50"/>
  <c r="T136" i="50"/>
  <c r="R136" i="50"/>
  <c r="P136" i="50"/>
  <c r="BI135" i="50"/>
  <c r="BH135" i="50"/>
  <c r="BG135" i="50"/>
  <c r="BE135" i="50"/>
  <c r="T135" i="50"/>
  <c r="R135" i="50"/>
  <c r="P135" i="50"/>
  <c r="BI134" i="50"/>
  <c r="BH134" i="50"/>
  <c r="BG134" i="50"/>
  <c r="BE134" i="50"/>
  <c r="T134" i="50"/>
  <c r="R134" i="50"/>
  <c r="P134" i="50"/>
  <c r="BI133" i="50"/>
  <c r="BH133" i="50"/>
  <c r="BG133" i="50"/>
  <c r="BE133" i="50"/>
  <c r="T133" i="50"/>
  <c r="R133" i="50"/>
  <c r="P133" i="50"/>
  <c r="BI132" i="50"/>
  <c r="BH132" i="50"/>
  <c r="BG132" i="50"/>
  <c r="BE132" i="50"/>
  <c r="T132" i="50"/>
  <c r="R132" i="50"/>
  <c r="P132" i="50"/>
  <c r="BI131" i="50"/>
  <c r="BH131" i="50"/>
  <c r="BG131" i="50"/>
  <c r="BE131" i="50"/>
  <c r="T131" i="50"/>
  <c r="R131" i="50"/>
  <c r="P131" i="50"/>
  <c r="BI130" i="50"/>
  <c r="BH130" i="50"/>
  <c r="BG130" i="50"/>
  <c r="BE130" i="50"/>
  <c r="T130" i="50"/>
  <c r="R130" i="50"/>
  <c r="P130" i="50"/>
  <c r="BI129" i="50"/>
  <c r="BH129" i="50"/>
  <c r="BG129" i="50"/>
  <c r="BE129" i="50"/>
  <c r="T129" i="50"/>
  <c r="R129" i="50"/>
  <c r="P129" i="50"/>
  <c r="BI128" i="50"/>
  <c r="BH128" i="50"/>
  <c r="BG128" i="50"/>
  <c r="BE128" i="50"/>
  <c r="T128" i="50"/>
  <c r="R128" i="50"/>
  <c r="P128" i="50"/>
  <c r="BI127" i="50"/>
  <c r="BH127" i="50"/>
  <c r="BG127" i="50"/>
  <c r="BE127" i="50"/>
  <c r="T127" i="50"/>
  <c r="R127" i="50"/>
  <c r="P127" i="50"/>
  <c r="J121" i="50"/>
  <c r="F121" i="50"/>
  <c r="F119" i="50"/>
  <c r="E117" i="50"/>
  <c r="J93" i="50"/>
  <c r="F93" i="50"/>
  <c r="F91" i="50"/>
  <c r="E89" i="50"/>
  <c r="J26" i="50"/>
  <c r="E26" i="50"/>
  <c r="J122" i="50"/>
  <c r="J25" i="50"/>
  <c r="J20" i="50"/>
  <c r="E20" i="50"/>
  <c r="F94" i="50"/>
  <c r="J19" i="50"/>
  <c r="J14" i="50"/>
  <c r="J119" i="50" s="1"/>
  <c r="E7" i="50"/>
  <c r="E113" i="50"/>
  <c r="J39" i="49"/>
  <c r="J38" i="49"/>
  <c r="AY152" i="1"/>
  <c r="J37" i="49"/>
  <c r="AX152" i="1"/>
  <c r="BI135" i="49"/>
  <c r="BH135" i="49"/>
  <c r="BG135" i="49"/>
  <c r="BE135" i="49"/>
  <c r="T135" i="49"/>
  <c r="T134" i="49"/>
  <c r="R135" i="49"/>
  <c r="R134" i="49"/>
  <c r="P135" i="49"/>
  <c r="P134" i="49"/>
  <c r="BI133" i="49"/>
  <c r="BH133" i="49"/>
  <c r="BG133" i="49"/>
  <c r="BE133" i="49"/>
  <c r="T133" i="49"/>
  <c r="R133" i="49"/>
  <c r="P133" i="49"/>
  <c r="BI132" i="49"/>
  <c r="BH132" i="49"/>
  <c r="BG132" i="49"/>
  <c r="BE132" i="49"/>
  <c r="T132" i="49"/>
  <c r="R132" i="49"/>
  <c r="P132" i="49"/>
  <c r="BI131" i="49"/>
  <c r="BH131" i="49"/>
  <c r="BG131" i="49"/>
  <c r="BE131" i="49"/>
  <c r="T131" i="49"/>
  <c r="R131" i="49"/>
  <c r="P131" i="49"/>
  <c r="BI128" i="49"/>
  <c r="BH128" i="49"/>
  <c r="BG128" i="49"/>
  <c r="BE128" i="49"/>
  <c r="T128" i="49"/>
  <c r="T127" i="49"/>
  <c r="T126" i="49"/>
  <c r="R128" i="49"/>
  <c r="R127" i="49"/>
  <c r="R126" i="49" s="1"/>
  <c r="P128" i="49"/>
  <c r="P127" i="49"/>
  <c r="P126" i="49" s="1"/>
  <c r="J121" i="49"/>
  <c r="F121" i="49"/>
  <c r="F119" i="49"/>
  <c r="E117" i="49"/>
  <c r="J93" i="49"/>
  <c r="F93" i="49"/>
  <c r="F91" i="49"/>
  <c r="E89" i="49"/>
  <c r="J26" i="49"/>
  <c r="E26" i="49"/>
  <c r="J122" i="49"/>
  <c r="J25" i="49"/>
  <c r="J20" i="49"/>
  <c r="E20" i="49"/>
  <c r="F122" i="49"/>
  <c r="J19" i="49"/>
  <c r="J14" i="49"/>
  <c r="J119" i="49"/>
  <c r="E7" i="49"/>
  <c r="E85" i="49"/>
  <c r="J39" i="48"/>
  <c r="J38" i="48"/>
  <c r="AY151" i="1"/>
  <c r="J37" i="48"/>
  <c r="AX151" i="1"/>
  <c r="BI192" i="48"/>
  <c r="BH192" i="48"/>
  <c r="BG192" i="48"/>
  <c r="BE192" i="48"/>
  <c r="T192" i="48"/>
  <c r="T191" i="48" s="1"/>
  <c r="R192" i="48"/>
  <c r="R191" i="48" s="1"/>
  <c r="P192" i="48"/>
  <c r="P191" i="48"/>
  <c r="BI190" i="48"/>
  <c r="BH190" i="48"/>
  <c r="BG190" i="48"/>
  <c r="BE190" i="48"/>
  <c r="T190" i="48"/>
  <c r="R190" i="48"/>
  <c r="P190" i="48"/>
  <c r="BI189" i="48"/>
  <c r="BH189" i="48"/>
  <c r="BG189" i="48"/>
  <c r="BE189" i="48"/>
  <c r="T189" i="48"/>
  <c r="R189" i="48"/>
  <c r="P189" i="48"/>
  <c r="BI188" i="48"/>
  <c r="BH188" i="48"/>
  <c r="BG188" i="48"/>
  <c r="BE188" i="48"/>
  <c r="T188" i="48"/>
  <c r="R188" i="48"/>
  <c r="P188" i="48"/>
  <c r="BI187" i="48"/>
  <c r="BH187" i="48"/>
  <c r="BG187" i="48"/>
  <c r="BE187" i="48"/>
  <c r="T187" i="48"/>
  <c r="R187" i="48"/>
  <c r="P187" i="48"/>
  <c r="BI186" i="48"/>
  <c r="BH186" i="48"/>
  <c r="BG186" i="48"/>
  <c r="BE186" i="48"/>
  <c r="T186" i="48"/>
  <c r="R186" i="48"/>
  <c r="P186" i="48"/>
  <c r="BI185" i="48"/>
  <c r="BH185" i="48"/>
  <c r="BG185" i="48"/>
  <c r="BE185" i="48"/>
  <c r="T185" i="48"/>
  <c r="R185" i="48"/>
  <c r="P185" i="48"/>
  <c r="BI184" i="48"/>
  <c r="BH184" i="48"/>
  <c r="BG184" i="48"/>
  <c r="BE184" i="48"/>
  <c r="T184" i="48"/>
  <c r="R184" i="48"/>
  <c r="P184" i="48"/>
  <c r="BI183" i="48"/>
  <c r="BH183" i="48"/>
  <c r="BG183" i="48"/>
  <c r="BE183" i="48"/>
  <c r="T183" i="48"/>
  <c r="R183" i="48"/>
  <c r="P183" i="48"/>
  <c r="BI182" i="48"/>
  <c r="BH182" i="48"/>
  <c r="BG182" i="48"/>
  <c r="BE182" i="48"/>
  <c r="T182" i="48"/>
  <c r="R182" i="48"/>
  <c r="P182" i="48"/>
  <c r="BI181" i="48"/>
  <c r="BH181" i="48"/>
  <c r="BG181" i="48"/>
  <c r="BE181" i="48"/>
  <c r="T181" i="48"/>
  <c r="R181" i="48"/>
  <c r="P181" i="48"/>
  <c r="BI180" i="48"/>
  <c r="BH180" i="48"/>
  <c r="BG180" i="48"/>
  <c r="BE180" i="48"/>
  <c r="T180" i="48"/>
  <c r="R180" i="48"/>
  <c r="P180" i="48"/>
  <c r="BI179" i="48"/>
  <c r="BH179" i="48"/>
  <c r="BG179" i="48"/>
  <c r="BE179" i="48"/>
  <c r="T179" i="48"/>
  <c r="R179" i="48"/>
  <c r="P179" i="48"/>
  <c r="BI178" i="48"/>
  <c r="BH178" i="48"/>
  <c r="BG178" i="48"/>
  <c r="BE178" i="48"/>
  <c r="T178" i="48"/>
  <c r="R178" i="48"/>
  <c r="P178" i="48"/>
  <c r="BI177" i="48"/>
  <c r="BH177" i="48"/>
  <c r="BG177" i="48"/>
  <c r="BE177" i="48"/>
  <c r="T177" i="48"/>
  <c r="R177" i="48"/>
  <c r="P177" i="48"/>
  <c r="BI176" i="48"/>
  <c r="BH176" i="48"/>
  <c r="BG176" i="48"/>
  <c r="BE176" i="48"/>
  <c r="T176" i="48"/>
  <c r="R176" i="48"/>
  <c r="P176" i="48"/>
  <c r="BI175" i="48"/>
  <c r="BH175" i="48"/>
  <c r="BG175" i="48"/>
  <c r="BE175" i="48"/>
  <c r="T175" i="48"/>
  <c r="R175" i="48"/>
  <c r="P175" i="48"/>
  <c r="BI173" i="48"/>
  <c r="BH173" i="48"/>
  <c r="BG173" i="48"/>
  <c r="BE173" i="48"/>
  <c r="T173" i="48"/>
  <c r="R173" i="48"/>
  <c r="P173" i="48"/>
  <c r="BI172" i="48"/>
  <c r="BH172" i="48"/>
  <c r="BG172" i="48"/>
  <c r="BE172" i="48"/>
  <c r="T172" i="48"/>
  <c r="R172" i="48"/>
  <c r="P172" i="48"/>
  <c r="BI171" i="48"/>
  <c r="BH171" i="48"/>
  <c r="BG171" i="48"/>
  <c r="BE171" i="48"/>
  <c r="T171" i="48"/>
  <c r="R171" i="48"/>
  <c r="P171" i="48"/>
  <c r="BI170" i="48"/>
  <c r="BH170" i="48"/>
  <c r="BG170" i="48"/>
  <c r="BE170" i="48"/>
  <c r="T170" i="48"/>
  <c r="R170" i="48"/>
  <c r="P170" i="48"/>
  <c r="BI169" i="48"/>
  <c r="BH169" i="48"/>
  <c r="BG169" i="48"/>
  <c r="BE169" i="48"/>
  <c r="T169" i="48"/>
  <c r="R169" i="48"/>
  <c r="P169" i="48"/>
  <c r="BI168" i="48"/>
  <c r="BH168" i="48"/>
  <c r="BG168" i="48"/>
  <c r="BE168" i="48"/>
  <c r="T168" i="48"/>
  <c r="R168" i="48"/>
  <c r="P168" i="48"/>
  <c r="BI167" i="48"/>
  <c r="BH167" i="48"/>
  <c r="BG167" i="48"/>
  <c r="BE167" i="48"/>
  <c r="T167" i="48"/>
  <c r="R167" i="48"/>
  <c r="P167" i="48"/>
  <c r="BI166" i="48"/>
  <c r="BH166" i="48"/>
  <c r="BG166" i="48"/>
  <c r="BE166" i="48"/>
  <c r="T166" i="48"/>
  <c r="R166" i="48"/>
  <c r="P166" i="48"/>
  <c r="BI165" i="48"/>
  <c r="BH165" i="48"/>
  <c r="BG165" i="48"/>
  <c r="BE165" i="48"/>
  <c r="T165" i="48"/>
  <c r="R165" i="48"/>
  <c r="P165" i="48"/>
  <c r="BI164" i="48"/>
  <c r="BH164" i="48"/>
  <c r="BG164" i="48"/>
  <c r="BE164" i="48"/>
  <c r="T164" i="48"/>
  <c r="R164" i="48"/>
  <c r="P164" i="48"/>
  <c r="BI163" i="48"/>
  <c r="BH163" i="48"/>
  <c r="BG163" i="48"/>
  <c r="BE163" i="48"/>
  <c r="T163" i="48"/>
  <c r="R163" i="48"/>
  <c r="P163" i="48"/>
  <c r="BI162" i="48"/>
  <c r="BH162" i="48"/>
  <c r="BG162" i="48"/>
  <c r="BE162" i="48"/>
  <c r="T162" i="48"/>
  <c r="R162" i="48"/>
  <c r="P162" i="48"/>
  <c r="BI160" i="48"/>
  <c r="BH160" i="48"/>
  <c r="BG160" i="48"/>
  <c r="BE160" i="48"/>
  <c r="T160" i="48"/>
  <c r="R160" i="48"/>
  <c r="P160" i="48"/>
  <c r="BI159" i="48"/>
  <c r="BH159" i="48"/>
  <c r="BG159" i="48"/>
  <c r="BE159" i="48"/>
  <c r="T159" i="48"/>
  <c r="R159" i="48"/>
  <c r="P159" i="48"/>
  <c r="BI158" i="48"/>
  <c r="BH158" i="48"/>
  <c r="BG158" i="48"/>
  <c r="BE158" i="48"/>
  <c r="T158" i="48"/>
  <c r="R158" i="48"/>
  <c r="P158" i="48"/>
  <c r="BI157" i="48"/>
  <c r="BH157" i="48"/>
  <c r="BG157" i="48"/>
  <c r="BE157" i="48"/>
  <c r="T157" i="48"/>
  <c r="R157" i="48"/>
  <c r="P157" i="48"/>
  <c r="BI156" i="48"/>
  <c r="BH156" i="48"/>
  <c r="BG156" i="48"/>
  <c r="BE156" i="48"/>
  <c r="T156" i="48"/>
  <c r="R156" i="48"/>
  <c r="P156" i="48"/>
  <c r="BI155" i="48"/>
  <c r="BH155" i="48"/>
  <c r="BG155" i="48"/>
  <c r="BE155" i="48"/>
  <c r="T155" i="48"/>
  <c r="R155" i="48"/>
  <c r="P155" i="48"/>
  <c r="BI154" i="48"/>
  <c r="BH154" i="48"/>
  <c r="BG154" i="48"/>
  <c r="BE154" i="48"/>
  <c r="T154" i="48"/>
  <c r="R154" i="48"/>
  <c r="P154" i="48"/>
  <c r="BI153" i="48"/>
  <c r="BH153" i="48"/>
  <c r="BG153" i="48"/>
  <c r="BE153" i="48"/>
  <c r="T153" i="48"/>
  <c r="R153" i="48"/>
  <c r="P153" i="48"/>
  <c r="BI152" i="48"/>
  <c r="BH152" i="48"/>
  <c r="BG152" i="48"/>
  <c r="BE152" i="48"/>
  <c r="T152" i="48"/>
  <c r="R152" i="48"/>
  <c r="P152" i="48"/>
  <c r="BI150" i="48"/>
  <c r="BH150" i="48"/>
  <c r="BG150" i="48"/>
  <c r="BE150" i="48"/>
  <c r="T150" i="48"/>
  <c r="R150" i="48"/>
  <c r="P150" i="48"/>
  <c r="BI149" i="48"/>
  <c r="BH149" i="48"/>
  <c r="BG149" i="48"/>
  <c r="BE149" i="48"/>
  <c r="T149" i="48"/>
  <c r="R149" i="48"/>
  <c r="P149" i="48"/>
  <c r="BI148" i="48"/>
  <c r="BH148" i="48"/>
  <c r="BG148" i="48"/>
  <c r="BE148" i="48"/>
  <c r="T148" i="48"/>
  <c r="R148" i="48"/>
  <c r="P148" i="48"/>
  <c r="BI147" i="48"/>
  <c r="BH147" i="48"/>
  <c r="BG147" i="48"/>
  <c r="BE147" i="48"/>
  <c r="T147" i="48"/>
  <c r="R147" i="48"/>
  <c r="P147" i="48"/>
  <c r="BI146" i="48"/>
  <c r="BH146" i="48"/>
  <c r="BG146" i="48"/>
  <c r="BE146" i="48"/>
  <c r="T146" i="48"/>
  <c r="R146" i="48"/>
  <c r="P146" i="48"/>
  <c r="BI145" i="48"/>
  <c r="BH145" i="48"/>
  <c r="BG145" i="48"/>
  <c r="BE145" i="48"/>
  <c r="T145" i="48"/>
  <c r="R145" i="48"/>
  <c r="P145" i="48"/>
  <c r="BI144" i="48"/>
  <c r="BH144" i="48"/>
  <c r="BG144" i="48"/>
  <c r="BE144" i="48"/>
  <c r="T144" i="48"/>
  <c r="R144" i="48"/>
  <c r="P144" i="48"/>
  <c r="BI142" i="48"/>
  <c r="BH142" i="48"/>
  <c r="BG142" i="48"/>
  <c r="BE142" i="48"/>
  <c r="T142" i="48"/>
  <c r="R142" i="48"/>
  <c r="P142" i="48"/>
  <c r="BI141" i="48"/>
  <c r="BH141" i="48"/>
  <c r="BG141" i="48"/>
  <c r="BE141" i="48"/>
  <c r="T141" i="48"/>
  <c r="R141" i="48"/>
  <c r="P141" i="48"/>
  <c r="BI140" i="48"/>
  <c r="BH140" i="48"/>
  <c r="BG140" i="48"/>
  <c r="BE140" i="48"/>
  <c r="T140" i="48"/>
  <c r="R140" i="48"/>
  <c r="P140" i="48"/>
  <c r="BI139" i="48"/>
  <c r="BH139" i="48"/>
  <c r="BG139" i="48"/>
  <c r="BE139" i="48"/>
  <c r="T139" i="48"/>
  <c r="R139" i="48"/>
  <c r="P139" i="48"/>
  <c r="BI138" i="48"/>
  <c r="BH138" i="48"/>
  <c r="BG138" i="48"/>
  <c r="BE138" i="48"/>
  <c r="T138" i="48"/>
  <c r="R138" i="48"/>
  <c r="P138" i="48"/>
  <c r="BI137" i="48"/>
  <c r="BH137" i="48"/>
  <c r="BG137" i="48"/>
  <c r="BE137" i="48"/>
  <c r="T137" i="48"/>
  <c r="R137" i="48"/>
  <c r="P137" i="48"/>
  <c r="BI136" i="48"/>
  <c r="BH136" i="48"/>
  <c r="BG136" i="48"/>
  <c r="BE136" i="48"/>
  <c r="T136" i="48"/>
  <c r="R136" i="48"/>
  <c r="P136" i="48"/>
  <c r="BI135" i="48"/>
  <c r="BH135" i="48"/>
  <c r="BG135" i="48"/>
  <c r="BE135" i="48"/>
  <c r="T135" i="48"/>
  <c r="R135" i="48"/>
  <c r="P135" i="48"/>
  <c r="BI134" i="48"/>
  <c r="BH134" i="48"/>
  <c r="BG134" i="48"/>
  <c r="BE134" i="48"/>
  <c r="T134" i="48"/>
  <c r="R134" i="48"/>
  <c r="P134" i="48"/>
  <c r="BI133" i="48"/>
  <c r="BH133" i="48"/>
  <c r="BG133" i="48"/>
  <c r="BE133" i="48"/>
  <c r="T133" i="48"/>
  <c r="R133" i="48"/>
  <c r="P133" i="48"/>
  <c r="BI132" i="48"/>
  <c r="BH132" i="48"/>
  <c r="BG132" i="48"/>
  <c r="BE132" i="48"/>
  <c r="T132" i="48"/>
  <c r="R132" i="48"/>
  <c r="P132" i="48"/>
  <c r="BI131" i="48"/>
  <c r="BH131" i="48"/>
  <c r="BG131" i="48"/>
  <c r="BE131" i="48"/>
  <c r="T131" i="48"/>
  <c r="R131" i="48"/>
  <c r="P131" i="48"/>
  <c r="BI130" i="48"/>
  <c r="BH130" i="48"/>
  <c r="BG130" i="48"/>
  <c r="BE130" i="48"/>
  <c r="T130" i="48"/>
  <c r="R130" i="48"/>
  <c r="P130" i="48"/>
  <c r="J123" i="48"/>
  <c r="F123" i="48"/>
  <c r="F121" i="48"/>
  <c r="E119" i="48"/>
  <c r="J93" i="48"/>
  <c r="F93" i="48"/>
  <c r="F91" i="48"/>
  <c r="E89" i="48"/>
  <c r="J26" i="48"/>
  <c r="E26" i="48"/>
  <c r="J94" i="48"/>
  <c r="J25" i="48"/>
  <c r="J20" i="48"/>
  <c r="E20" i="48"/>
  <c r="F124" i="48"/>
  <c r="J19" i="48"/>
  <c r="J14" i="48"/>
  <c r="J121" i="48"/>
  <c r="E7" i="48"/>
  <c r="E115" i="48"/>
  <c r="J39" i="47"/>
  <c r="J38" i="47"/>
  <c r="AY150" i="1"/>
  <c r="J37" i="47"/>
  <c r="AX150" i="1"/>
  <c r="BI215" i="47"/>
  <c r="BH215" i="47"/>
  <c r="BG215" i="47"/>
  <c r="BE215" i="47"/>
  <c r="T215" i="47"/>
  <c r="R215" i="47"/>
  <c r="P215" i="47"/>
  <c r="BI214" i="47"/>
  <c r="BH214" i="47"/>
  <c r="BG214" i="47"/>
  <c r="BE214" i="47"/>
  <c r="T214" i="47"/>
  <c r="R214" i="47"/>
  <c r="P214" i="47"/>
  <c r="BI213" i="47"/>
  <c r="BH213" i="47"/>
  <c r="BG213" i="47"/>
  <c r="BE213" i="47"/>
  <c r="T213" i="47"/>
  <c r="R213" i="47"/>
  <c r="P213" i="47"/>
  <c r="BI212" i="47"/>
  <c r="BH212" i="47"/>
  <c r="BG212" i="47"/>
  <c r="BE212" i="47"/>
  <c r="T212" i="47"/>
  <c r="R212" i="47"/>
  <c r="P212" i="47"/>
  <c r="BI211" i="47"/>
  <c r="BH211" i="47"/>
  <c r="BG211" i="47"/>
  <c r="BE211" i="47"/>
  <c r="T211" i="47"/>
  <c r="R211" i="47"/>
  <c r="P211" i="47"/>
  <c r="BI210" i="47"/>
  <c r="BH210" i="47"/>
  <c r="BG210" i="47"/>
  <c r="BE210" i="47"/>
  <c r="T210" i="47"/>
  <c r="R210" i="47"/>
  <c r="P210" i="47"/>
  <c r="BI208" i="47"/>
  <c r="BH208" i="47"/>
  <c r="BG208" i="47"/>
  <c r="BE208" i="47"/>
  <c r="T208" i="47"/>
  <c r="R208" i="47"/>
  <c r="P208" i="47"/>
  <c r="BI207" i="47"/>
  <c r="BH207" i="47"/>
  <c r="BG207" i="47"/>
  <c r="BE207" i="47"/>
  <c r="T207" i="47"/>
  <c r="R207" i="47"/>
  <c r="P207" i="47"/>
  <c r="BI206" i="47"/>
  <c r="BH206" i="47"/>
  <c r="BG206" i="47"/>
  <c r="BE206" i="47"/>
  <c r="T206" i="47"/>
  <c r="R206" i="47"/>
  <c r="P206" i="47"/>
  <c r="BI205" i="47"/>
  <c r="BH205" i="47"/>
  <c r="BG205" i="47"/>
  <c r="BE205" i="47"/>
  <c r="T205" i="47"/>
  <c r="R205" i="47"/>
  <c r="P205" i="47"/>
  <c r="BI204" i="47"/>
  <c r="BH204" i="47"/>
  <c r="BG204" i="47"/>
  <c r="BE204" i="47"/>
  <c r="T204" i="47"/>
  <c r="R204" i="47"/>
  <c r="P204" i="47"/>
  <c r="BI203" i="47"/>
  <c r="BH203" i="47"/>
  <c r="BG203" i="47"/>
  <c r="BE203" i="47"/>
  <c r="T203" i="47"/>
  <c r="R203" i="47"/>
  <c r="P203" i="47"/>
  <c r="BI202" i="47"/>
  <c r="BH202" i="47"/>
  <c r="BG202" i="47"/>
  <c r="BE202" i="47"/>
  <c r="T202" i="47"/>
  <c r="R202" i="47"/>
  <c r="P202" i="47"/>
  <c r="BI201" i="47"/>
  <c r="BH201" i="47"/>
  <c r="BG201" i="47"/>
  <c r="BE201" i="47"/>
  <c r="T201" i="47"/>
  <c r="R201" i="47"/>
  <c r="P201" i="47"/>
  <c r="BI200" i="47"/>
  <c r="BH200" i="47"/>
  <c r="BG200" i="47"/>
  <c r="BE200" i="47"/>
  <c r="T200" i="47"/>
  <c r="R200" i="47"/>
  <c r="P200" i="47"/>
  <c r="BI199" i="47"/>
  <c r="BH199" i="47"/>
  <c r="BG199" i="47"/>
  <c r="BE199" i="47"/>
  <c r="T199" i="47"/>
  <c r="R199" i="47"/>
  <c r="P199" i="47"/>
  <c r="BI198" i="47"/>
  <c r="BH198" i="47"/>
  <c r="BG198" i="47"/>
  <c r="BE198" i="47"/>
  <c r="T198" i="47"/>
  <c r="R198" i="47"/>
  <c r="P198" i="47"/>
  <c r="BI197" i="47"/>
  <c r="BH197" i="47"/>
  <c r="BG197" i="47"/>
  <c r="BE197" i="47"/>
  <c r="T197" i="47"/>
  <c r="R197" i="47"/>
  <c r="P197" i="47"/>
  <c r="BI196" i="47"/>
  <c r="BH196" i="47"/>
  <c r="BG196" i="47"/>
  <c r="BE196" i="47"/>
  <c r="T196" i="47"/>
  <c r="R196" i="47"/>
  <c r="P196" i="47"/>
  <c r="BI195" i="47"/>
  <c r="BH195" i="47"/>
  <c r="BG195" i="47"/>
  <c r="BE195" i="47"/>
  <c r="T195" i="47"/>
  <c r="R195" i="47"/>
  <c r="P195" i="47"/>
  <c r="BI194" i="47"/>
  <c r="BH194" i="47"/>
  <c r="BG194" i="47"/>
  <c r="BE194" i="47"/>
  <c r="T194" i="47"/>
  <c r="R194" i="47"/>
  <c r="P194" i="47"/>
  <c r="BI193" i="47"/>
  <c r="BH193" i="47"/>
  <c r="BG193" i="47"/>
  <c r="BE193" i="47"/>
  <c r="T193" i="47"/>
  <c r="R193" i="47"/>
  <c r="P193" i="47"/>
  <c r="BI191" i="47"/>
  <c r="BH191" i="47"/>
  <c r="BG191" i="47"/>
  <c r="BE191" i="47"/>
  <c r="T191" i="47"/>
  <c r="R191" i="47"/>
  <c r="P191" i="47"/>
  <c r="BI190" i="47"/>
  <c r="BH190" i="47"/>
  <c r="BG190" i="47"/>
  <c r="BE190" i="47"/>
  <c r="T190" i="47"/>
  <c r="R190" i="47"/>
  <c r="P190" i="47"/>
  <c r="BI189" i="47"/>
  <c r="BH189" i="47"/>
  <c r="BG189" i="47"/>
  <c r="BE189" i="47"/>
  <c r="T189" i="47"/>
  <c r="R189" i="47"/>
  <c r="P189" i="47"/>
  <c r="BI188" i="47"/>
  <c r="BH188" i="47"/>
  <c r="BG188" i="47"/>
  <c r="BE188" i="47"/>
  <c r="T188" i="47"/>
  <c r="R188" i="47"/>
  <c r="P188" i="47"/>
  <c r="BI187" i="47"/>
  <c r="BH187" i="47"/>
  <c r="BG187" i="47"/>
  <c r="BE187" i="47"/>
  <c r="T187" i="47"/>
  <c r="R187" i="47"/>
  <c r="P187" i="47"/>
  <c r="BI186" i="47"/>
  <c r="BH186" i="47"/>
  <c r="BG186" i="47"/>
  <c r="BE186" i="47"/>
  <c r="T186" i="47"/>
  <c r="R186" i="47"/>
  <c r="P186" i="47"/>
  <c r="BI185" i="47"/>
  <c r="BH185" i="47"/>
  <c r="BG185" i="47"/>
  <c r="BE185" i="47"/>
  <c r="T185" i="47"/>
  <c r="R185" i="47"/>
  <c r="P185" i="47"/>
  <c r="BI184" i="47"/>
  <c r="BH184" i="47"/>
  <c r="BG184" i="47"/>
  <c r="BE184" i="47"/>
  <c r="T184" i="47"/>
  <c r="R184" i="47"/>
  <c r="P184" i="47"/>
  <c r="BI183" i="47"/>
  <c r="BH183" i="47"/>
  <c r="BG183" i="47"/>
  <c r="BE183" i="47"/>
  <c r="T183" i="47"/>
  <c r="R183" i="47"/>
  <c r="P183" i="47"/>
  <c r="BI182" i="47"/>
  <c r="BH182" i="47"/>
  <c r="BG182" i="47"/>
  <c r="BE182" i="47"/>
  <c r="T182" i="47"/>
  <c r="R182" i="47"/>
  <c r="P182" i="47"/>
  <c r="BI181" i="47"/>
  <c r="BH181" i="47"/>
  <c r="BG181" i="47"/>
  <c r="BE181" i="47"/>
  <c r="T181" i="47"/>
  <c r="R181" i="47"/>
  <c r="P181" i="47"/>
  <c r="BI180" i="47"/>
  <c r="BH180" i="47"/>
  <c r="BG180" i="47"/>
  <c r="BE180" i="47"/>
  <c r="T180" i="47"/>
  <c r="R180" i="47"/>
  <c r="P180" i="47"/>
  <c r="BI179" i="47"/>
  <c r="BH179" i="47"/>
  <c r="BG179" i="47"/>
  <c r="BE179" i="47"/>
  <c r="T179" i="47"/>
  <c r="R179" i="47"/>
  <c r="P179" i="47"/>
  <c r="BI178" i="47"/>
  <c r="BH178" i="47"/>
  <c r="BG178" i="47"/>
  <c r="BE178" i="47"/>
  <c r="T178" i="47"/>
  <c r="R178" i="47"/>
  <c r="P178" i="47"/>
  <c r="BI177" i="47"/>
  <c r="BH177" i="47"/>
  <c r="BG177" i="47"/>
  <c r="BE177" i="47"/>
  <c r="T177" i="47"/>
  <c r="R177" i="47"/>
  <c r="P177" i="47"/>
  <c r="BI176" i="47"/>
  <c r="BH176" i="47"/>
  <c r="BG176" i="47"/>
  <c r="BE176" i="47"/>
  <c r="T176" i="47"/>
  <c r="R176" i="47"/>
  <c r="P176" i="47"/>
  <c r="BI175" i="47"/>
  <c r="BH175" i="47"/>
  <c r="BG175" i="47"/>
  <c r="BE175" i="47"/>
  <c r="T175" i="47"/>
  <c r="R175" i="47"/>
  <c r="P175" i="47"/>
  <c r="BI173" i="47"/>
  <c r="BH173" i="47"/>
  <c r="BG173" i="47"/>
  <c r="BE173" i="47"/>
  <c r="T173" i="47"/>
  <c r="R173" i="47"/>
  <c r="P173" i="47"/>
  <c r="BI172" i="47"/>
  <c r="BH172" i="47"/>
  <c r="BG172" i="47"/>
  <c r="BE172" i="47"/>
  <c r="T172" i="47"/>
  <c r="R172" i="47"/>
  <c r="P172" i="47"/>
  <c r="BI171" i="47"/>
  <c r="BH171" i="47"/>
  <c r="BG171" i="47"/>
  <c r="BE171" i="47"/>
  <c r="T171" i="47"/>
  <c r="R171" i="47"/>
  <c r="P171" i="47"/>
  <c r="BI170" i="47"/>
  <c r="BH170" i="47"/>
  <c r="BG170" i="47"/>
  <c r="BE170" i="47"/>
  <c r="T170" i="47"/>
  <c r="R170" i="47"/>
  <c r="P170" i="47"/>
  <c r="BI169" i="47"/>
  <c r="BH169" i="47"/>
  <c r="BG169" i="47"/>
  <c r="BE169" i="47"/>
  <c r="T169" i="47"/>
  <c r="R169" i="47"/>
  <c r="P169" i="47"/>
  <c r="BI168" i="47"/>
  <c r="BH168" i="47"/>
  <c r="BG168" i="47"/>
  <c r="BE168" i="47"/>
  <c r="T168" i="47"/>
  <c r="R168" i="47"/>
  <c r="P168" i="47"/>
  <c r="BI167" i="47"/>
  <c r="BH167" i="47"/>
  <c r="BG167" i="47"/>
  <c r="BE167" i="47"/>
  <c r="T167" i="47"/>
  <c r="R167" i="47"/>
  <c r="P167" i="47"/>
  <c r="BI166" i="47"/>
  <c r="BH166" i="47"/>
  <c r="BG166" i="47"/>
  <c r="BE166" i="47"/>
  <c r="T166" i="47"/>
  <c r="R166" i="47"/>
  <c r="P166" i="47"/>
  <c r="BI165" i="47"/>
  <c r="BH165" i="47"/>
  <c r="BG165" i="47"/>
  <c r="BE165" i="47"/>
  <c r="T165" i="47"/>
  <c r="R165" i="47"/>
  <c r="P165" i="47"/>
  <c r="BI164" i="47"/>
  <c r="BH164" i="47"/>
  <c r="BG164" i="47"/>
  <c r="BE164" i="47"/>
  <c r="T164" i="47"/>
  <c r="R164" i="47"/>
  <c r="P164" i="47"/>
  <c r="BI162" i="47"/>
  <c r="BH162" i="47"/>
  <c r="BG162" i="47"/>
  <c r="BE162" i="47"/>
  <c r="T162" i="47"/>
  <c r="R162" i="47"/>
  <c r="P162" i="47"/>
  <c r="BI161" i="47"/>
  <c r="BH161" i="47"/>
  <c r="BG161" i="47"/>
  <c r="BE161" i="47"/>
  <c r="T161" i="47"/>
  <c r="R161" i="47"/>
  <c r="P161" i="47"/>
  <c r="BI160" i="47"/>
  <c r="BH160" i="47"/>
  <c r="BG160" i="47"/>
  <c r="BE160" i="47"/>
  <c r="T160" i="47"/>
  <c r="R160" i="47"/>
  <c r="P160" i="47"/>
  <c r="BI159" i="47"/>
  <c r="BH159" i="47"/>
  <c r="BG159" i="47"/>
  <c r="BE159" i="47"/>
  <c r="T159" i="47"/>
  <c r="R159" i="47"/>
  <c r="P159" i="47"/>
  <c r="BI158" i="47"/>
  <c r="BH158" i="47"/>
  <c r="BG158" i="47"/>
  <c r="BE158" i="47"/>
  <c r="T158" i="47"/>
  <c r="R158" i="47"/>
  <c r="P158" i="47"/>
  <c r="BI157" i="47"/>
  <c r="BH157" i="47"/>
  <c r="BG157" i="47"/>
  <c r="BE157" i="47"/>
  <c r="T157" i="47"/>
  <c r="R157" i="47"/>
  <c r="P157" i="47"/>
  <c r="BI156" i="47"/>
  <c r="BH156" i="47"/>
  <c r="BG156" i="47"/>
  <c r="BE156" i="47"/>
  <c r="T156" i="47"/>
  <c r="R156" i="47"/>
  <c r="P156" i="47"/>
  <c r="BI155" i="47"/>
  <c r="BH155" i="47"/>
  <c r="BG155" i="47"/>
  <c r="BE155" i="47"/>
  <c r="T155" i="47"/>
  <c r="R155" i="47"/>
  <c r="P155" i="47"/>
  <c r="BI154" i="47"/>
  <c r="BH154" i="47"/>
  <c r="BG154" i="47"/>
  <c r="BE154" i="47"/>
  <c r="T154" i="47"/>
  <c r="R154" i="47"/>
  <c r="P154" i="47"/>
  <c r="BI153" i="47"/>
  <c r="BH153" i="47"/>
  <c r="BG153" i="47"/>
  <c r="BE153" i="47"/>
  <c r="T153" i="47"/>
  <c r="R153" i="47"/>
  <c r="P153" i="47"/>
  <c r="BI152" i="47"/>
  <c r="BH152" i="47"/>
  <c r="BG152" i="47"/>
  <c r="BE152" i="47"/>
  <c r="T152" i="47"/>
  <c r="R152" i="47"/>
  <c r="P152" i="47"/>
  <c r="BI151" i="47"/>
  <c r="BH151" i="47"/>
  <c r="BG151" i="47"/>
  <c r="BE151" i="47"/>
  <c r="T151" i="47"/>
  <c r="R151" i="47"/>
  <c r="P151" i="47"/>
  <c r="BI150" i="47"/>
  <c r="BH150" i="47"/>
  <c r="BG150" i="47"/>
  <c r="BE150" i="47"/>
  <c r="T150" i="47"/>
  <c r="R150" i="47"/>
  <c r="P150" i="47"/>
  <c r="BI149" i="47"/>
  <c r="BH149" i="47"/>
  <c r="BG149" i="47"/>
  <c r="BE149" i="47"/>
  <c r="T149" i="47"/>
  <c r="R149" i="47"/>
  <c r="P149" i="47"/>
  <c r="BI148" i="47"/>
  <c r="BH148" i="47"/>
  <c r="BG148" i="47"/>
  <c r="BE148" i="47"/>
  <c r="T148" i="47"/>
  <c r="R148" i="47"/>
  <c r="P148" i="47"/>
  <c r="BI147" i="47"/>
  <c r="BH147" i="47"/>
  <c r="BG147" i="47"/>
  <c r="BE147" i="47"/>
  <c r="T147" i="47"/>
  <c r="R147" i="47"/>
  <c r="P147" i="47"/>
  <c r="BI146" i="47"/>
  <c r="BH146" i="47"/>
  <c r="BG146" i="47"/>
  <c r="BE146" i="47"/>
  <c r="T146" i="47"/>
  <c r="R146" i="47"/>
  <c r="P146" i="47"/>
  <c r="BI145" i="47"/>
  <c r="BH145" i="47"/>
  <c r="BG145" i="47"/>
  <c r="BE145" i="47"/>
  <c r="T145" i="47"/>
  <c r="R145" i="47"/>
  <c r="P145" i="47"/>
  <c r="BI144" i="47"/>
  <c r="BH144" i="47"/>
  <c r="BG144" i="47"/>
  <c r="BE144" i="47"/>
  <c r="T144" i="47"/>
  <c r="R144" i="47"/>
  <c r="P144" i="47"/>
  <c r="BI143" i="47"/>
  <c r="BH143" i="47"/>
  <c r="BG143" i="47"/>
  <c r="BE143" i="47"/>
  <c r="T143" i="47"/>
  <c r="R143" i="47"/>
  <c r="P143" i="47"/>
  <c r="BI142" i="47"/>
  <c r="BH142" i="47"/>
  <c r="BG142" i="47"/>
  <c r="BE142" i="47"/>
  <c r="T142" i="47"/>
  <c r="R142" i="47"/>
  <c r="P142" i="47"/>
  <c r="BI141" i="47"/>
  <c r="BH141" i="47"/>
  <c r="BG141" i="47"/>
  <c r="BE141" i="47"/>
  <c r="T141" i="47"/>
  <c r="R141" i="47"/>
  <c r="P141" i="47"/>
  <c r="BI140" i="47"/>
  <c r="BH140" i="47"/>
  <c r="BG140" i="47"/>
  <c r="BE140" i="47"/>
  <c r="T140" i="47"/>
  <c r="R140" i="47"/>
  <c r="P140" i="47"/>
  <c r="BI139" i="47"/>
  <c r="BH139" i="47"/>
  <c r="BG139" i="47"/>
  <c r="BE139" i="47"/>
  <c r="T139" i="47"/>
  <c r="R139" i="47"/>
  <c r="P139" i="47"/>
  <c r="BI138" i="47"/>
  <c r="BH138" i="47"/>
  <c r="BG138" i="47"/>
  <c r="BE138" i="47"/>
  <c r="T138" i="47"/>
  <c r="R138" i="47"/>
  <c r="P138" i="47"/>
  <c r="BI137" i="47"/>
  <c r="BH137" i="47"/>
  <c r="BG137" i="47"/>
  <c r="BE137" i="47"/>
  <c r="T137" i="47"/>
  <c r="R137" i="47"/>
  <c r="P137" i="47"/>
  <c r="BI136" i="47"/>
  <c r="BH136" i="47"/>
  <c r="BG136" i="47"/>
  <c r="BE136" i="47"/>
  <c r="T136" i="47"/>
  <c r="R136" i="47"/>
  <c r="P136" i="47"/>
  <c r="BI135" i="47"/>
  <c r="BH135" i="47"/>
  <c r="BG135" i="47"/>
  <c r="BE135" i="47"/>
  <c r="T135" i="47"/>
  <c r="R135" i="47"/>
  <c r="P135" i="47"/>
  <c r="BI134" i="47"/>
  <c r="BH134" i="47"/>
  <c r="BG134" i="47"/>
  <c r="BE134" i="47"/>
  <c r="T134" i="47"/>
  <c r="R134" i="47"/>
  <c r="P134" i="47"/>
  <c r="BI133" i="47"/>
  <c r="BH133" i="47"/>
  <c r="BG133" i="47"/>
  <c r="BE133" i="47"/>
  <c r="T133" i="47"/>
  <c r="R133" i="47"/>
  <c r="P133" i="47"/>
  <c r="BI132" i="47"/>
  <c r="BH132" i="47"/>
  <c r="BG132" i="47"/>
  <c r="BE132" i="47"/>
  <c r="T132" i="47"/>
  <c r="R132" i="47"/>
  <c r="P132" i="47"/>
  <c r="BI131" i="47"/>
  <c r="BH131" i="47"/>
  <c r="BG131" i="47"/>
  <c r="BE131" i="47"/>
  <c r="T131" i="47"/>
  <c r="R131" i="47"/>
  <c r="P131" i="47"/>
  <c r="J123" i="47"/>
  <c r="F123" i="47"/>
  <c r="F121" i="47"/>
  <c r="E119" i="47"/>
  <c r="J93" i="47"/>
  <c r="F93" i="47"/>
  <c r="F91" i="47"/>
  <c r="E89" i="47"/>
  <c r="J26" i="47"/>
  <c r="E26" i="47"/>
  <c r="J124" i="47"/>
  <c r="J25" i="47"/>
  <c r="J20" i="47"/>
  <c r="E20" i="47"/>
  <c r="F124" i="47" s="1"/>
  <c r="J19" i="47"/>
  <c r="J14" i="47"/>
  <c r="J121" i="47"/>
  <c r="E7" i="47"/>
  <c r="E115" i="47"/>
  <c r="J37" i="46"/>
  <c r="J36" i="46"/>
  <c r="AY148" i="1"/>
  <c r="J35" i="46"/>
  <c r="AX148" i="1" s="1"/>
  <c r="BI195" i="46"/>
  <c r="BH195" i="46"/>
  <c r="BG195" i="46"/>
  <c r="BE195" i="46"/>
  <c r="T195" i="46"/>
  <c r="T194" i="46"/>
  <c r="R195" i="46"/>
  <c r="R194" i="46"/>
  <c r="P195" i="46"/>
  <c r="P194" i="46"/>
  <c r="BI193" i="46"/>
  <c r="BH193" i="46"/>
  <c r="BG193" i="46"/>
  <c r="BE193" i="46"/>
  <c r="T193" i="46"/>
  <c r="R193" i="46"/>
  <c r="P193" i="46"/>
  <c r="BI192" i="46"/>
  <c r="BH192" i="46"/>
  <c r="BG192" i="46"/>
  <c r="BE192" i="46"/>
  <c r="T192" i="46"/>
  <c r="R192" i="46"/>
  <c r="P192" i="46"/>
  <c r="BI191" i="46"/>
  <c r="BH191" i="46"/>
  <c r="BG191" i="46"/>
  <c r="BE191" i="46"/>
  <c r="T191" i="46"/>
  <c r="R191" i="46"/>
  <c r="P191" i="46"/>
  <c r="BI190" i="46"/>
  <c r="BH190" i="46"/>
  <c r="BG190" i="46"/>
  <c r="BE190" i="46"/>
  <c r="T190" i="46"/>
  <c r="R190" i="46"/>
  <c r="P190" i="46"/>
  <c r="BI189" i="46"/>
  <c r="BH189" i="46"/>
  <c r="BG189" i="46"/>
  <c r="BE189" i="46"/>
  <c r="T189" i="46"/>
  <c r="R189" i="46"/>
  <c r="P189" i="46"/>
  <c r="BI188" i="46"/>
  <c r="BH188" i="46"/>
  <c r="BG188" i="46"/>
  <c r="BE188" i="46"/>
  <c r="T188" i="46"/>
  <c r="R188" i="46"/>
  <c r="P188" i="46"/>
  <c r="BI187" i="46"/>
  <c r="BH187" i="46"/>
  <c r="BG187" i="46"/>
  <c r="BE187" i="46"/>
  <c r="T187" i="46"/>
  <c r="R187" i="46"/>
  <c r="P187" i="46"/>
  <c r="BI181" i="46"/>
  <c r="BH181" i="46"/>
  <c r="BG181" i="46"/>
  <c r="BE181" i="46"/>
  <c r="T181" i="46"/>
  <c r="R181" i="46"/>
  <c r="P181" i="46"/>
  <c r="BI179" i="46"/>
  <c r="BH179" i="46"/>
  <c r="BG179" i="46"/>
  <c r="BE179" i="46"/>
  <c r="T179" i="46"/>
  <c r="R179" i="46"/>
  <c r="P179" i="46"/>
  <c r="BI163" i="46"/>
  <c r="BH163" i="46"/>
  <c r="BG163" i="46"/>
  <c r="BE163" i="46"/>
  <c r="T163" i="46"/>
  <c r="R163" i="46"/>
  <c r="P163" i="46"/>
  <c r="BI162" i="46"/>
  <c r="BH162" i="46"/>
  <c r="BG162" i="46"/>
  <c r="BE162" i="46"/>
  <c r="T162" i="46"/>
  <c r="R162" i="46"/>
  <c r="P162" i="46"/>
  <c r="BI161" i="46"/>
  <c r="BH161" i="46"/>
  <c r="BG161" i="46"/>
  <c r="BE161" i="46"/>
  <c r="T161" i="46"/>
  <c r="R161" i="46"/>
  <c r="P161" i="46"/>
  <c r="BI158" i="46"/>
  <c r="BH158" i="46"/>
  <c r="BG158" i="46"/>
  <c r="BE158" i="46"/>
  <c r="T158" i="46"/>
  <c r="T157" i="46"/>
  <c r="R158" i="46"/>
  <c r="R157" i="46"/>
  <c r="P158" i="46"/>
  <c r="P157" i="46"/>
  <c r="BI156" i="46"/>
  <c r="BH156" i="46"/>
  <c r="BG156" i="46"/>
  <c r="BE156" i="46"/>
  <c r="T156" i="46"/>
  <c r="R156" i="46"/>
  <c r="P156" i="46"/>
  <c r="BI151" i="46"/>
  <c r="BH151" i="46"/>
  <c r="BG151" i="46"/>
  <c r="BE151" i="46"/>
  <c r="T151" i="46"/>
  <c r="R151" i="46"/>
  <c r="P151" i="46"/>
  <c r="BI150" i="46"/>
  <c r="BH150" i="46"/>
  <c r="BG150" i="46"/>
  <c r="BE150" i="46"/>
  <c r="T150" i="46"/>
  <c r="R150" i="46"/>
  <c r="P150" i="46"/>
  <c r="BI148" i="46"/>
  <c r="BH148" i="46"/>
  <c r="BG148" i="46"/>
  <c r="BE148" i="46"/>
  <c r="T148" i="46"/>
  <c r="R148" i="46"/>
  <c r="P148" i="46"/>
  <c r="BI147" i="46"/>
  <c r="BH147" i="46"/>
  <c r="BG147" i="46"/>
  <c r="BE147" i="46"/>
  <c r="T147" i="46"/>
  <c r="R147" i="46"/>
  <c r="P147" i="46"/>
  <c r="BI145" i="46"/>
  <c r="BH145" i="46"/>
  <c r="BG145" i="46"/>
  <c r="BE145" i="46"/>
  <c r="T145" i="46"/>
  <c r="R145" i="46"/>
  <c r="P145" i="46"/>
  <c r="BI143" i="46"/>
  <c r="BH143" i="46"/>
  <c r="BG143" i="46"/>
  <c r="BE143" i="46"/>
  <c r="T143" i="46"/>
  <c r="R143" i="46"/>
  <c r="P143" i="46"/>
  <c r="BI142" i="46"/>
  <c r="BH142" i="46"/>
  <c r="BG142" i="46"/>
  <c r="BE142" i="46"/>
  <c r="T142" i="46"/>
  <c r="R142" i="46"/>
  <c r="P142" i="46"/>
  <c r="BI141" i="46"/>
  <c r="BH141" i="46"/>
  <c r="BG141" i="46"/>
  <c r="BE141" i="46"/>
  <c r="T141" i="46"/>
  <c r="R141" i="46"/>
  <c r="P141" i="46"/>
  <c r="BI137" i="46"/>
  <c r="BH137" i="46"/>
  <c r="BG137" i="46"/>
  <c r="BE137" i="46"/>
  <c r="T137" i="46"/>
  <c r="R137" i="46"/>
  <c r="P137" i="46"/>
  <c r="BI132" i="46"/>
  <c r="BH132" i="46"/>
  <c r="BG132" i="46"/>
  <c r="BE132" i="46"/>
  <c r="T132" i="46"/>
  <c r="R132" i="46"/>
  <c r="P132" i="46"/>
  <c r="BI131" i="46"/>
  <c r="BH131" i="46"/>
  <c r="BG131" i="46"/>
  <c r="BE131" i="46"/>
  <c r="T131" i="46"/>
  <c r="R131" i="46"/>
  <c r="P131" i="46"/>
  <c r="BI127" i="46"/>
  <c r="BH127" i="46"/>
  <c r="BG127" i="46"/>
  <c r="BE127" i="46"/>
  <c r="T127" i="46"/>
  <c r="R127" i="46"/>
  <c r="P127" i="46"/>
  <c r="J120" i="46"/>
  <c r="F120" i="46"/>
  <c r="F118" i="46"/>
  <c r="E116" i="46"/>
  <c r="J91" i="46"/>
  <c r="F91" i="46"/>
  <c r="F89" i="46"/>
  <c r="E87" i="46"/>
  <c r="J24" i="46"/>
  <c r="E24" i="46"/>
  <c r="J92" i="46" s="1"/>
  <c r="J23" i="46"/>
  <c r="J18" i="46"/>
  <c r="E18" i="46"/>
  <c r="F121" i="46"/>
  <c r="J17" i="46"/>
  <c r="J12" i="46"/>
  <c r="J89" i="46"/>
  <c r="E7" i="46"/>
  <c r="E85" i="46"/>
  <c r="J39" i="45"/>
  <c r="J38" i="45"/>
  <c r="AY147" i="1" s="1"/>
  <c r="J37" i="45"/>
  <c r="AX147" i="1"/>
  <c r="BI161" i="45"/>
  <c r="BH161" i="45"/>
  <c r="BG161" i="45"/>
  <c r="BE161" i="45"/>
  <c r="T161" i="45"/>
  <c r="R161" i="45"/>
  <c r="P161" i="45"/>
  <c r="BI160" i="45"/>
  <c r="BH160" i="45"/>
  <c r="BG160" i="45"/>
  <c r="BE160" i="45"/>
  <c r="T160" i="45"/>
  <c r="R160" i="45"/>
  <c r="P160" i="45"/>
  <c r="BI159" i="45"/>
  <c r="BH159" i="45"/>
  <c r="BG159" i="45"/>
  <c r="BE159" i="45"/>
  <c r="T159" i="45"/>
  <c r="R159" i="45"/>
  <c r="P159" i="45"/>
  <c r="BI158" i="45"/>
  <c r="BH158" i="45"/>
  <c r="BG158" i="45"/>
  <c r="BE158" i="45"/>
  <c r="T158" i="45"/>
  <c r="R158" i="45"/>
  <c r="P158" i="45"/>
  <c r="BI157" i="45"/>
  <c r="BH157" i="45"/>
  <c r="BG157" i="45"/>
  <c r="BE157" i="45"/>
  <c r="T157" i="45"/>
  <c r="R157" i="45"/>
  <c r="P157" i="45"/>
  <c r="BI156" i="45"/>
  <c r="BH156" i="45"/>
  <c r="BG156" i="45"/>
  <c r="BE156" i="45"/>
  <c r="T156" i="45"/>
  <c r="R156" i="45"/>
  <c r="P156" i="45"/>
  <c r="BI155" i="45"/>
  <c r="BH155" i="45"/>
  <c r="BG155" i="45"/>
  <c r="BE155" i="45"/>
  <c r="T155" i="45"/>
  <c r="R155" i="45"/>
  <c r="P155" i="45"/>
  <c r="BI154" i="45"/>
  <c r="BH154" i="45"/>
  <c r="BG154" i="45"/>
  <c r="BE154" i="45"/>
  <c r="T154" i="45"/>
  <c r="R154" i="45"/>
  <c r="P154" i="45"/>
  <c r="BI153" i="45"/>
  <c r="BH153" i="45"/>
  <c r="BG153" i="45"/>
  <c r="BE153" i="45"/>
  <c r="T153" i="45"/>
  <c r="R153" i="45"/>
  <c r="P153" i="45"/>
  <c r="BI151" i="45"/>
  <c r="BH151" i="45"/>
  <c r="BG151" i="45"/>
  <c r="BE151" i="45"/>
  <c r="T151" i="45"/>
  <c r="R151" i="45"/>
  <c r="P151" i="45"/>
  <c r="BI150" i="45"/>
  <c r="BH150" i="45"/>
  <c r="BG150" i="45"/>
  <c r="BE150" i="45"/>
  <c r="T150" i="45"/>
  <c r="R150" i="45"/>
  <c r="P150" i="45"/>
  <c r="BI148" i="45"/>
  <c r="BH148" i="45"/>
  <c r="BG148" i="45"/>
  <c r="BE148" i="45"/>
  <c r="T148" i="45"/>
  <c r="R148" i="45"/>
  <c r="P148" i="45"/>
  <c r="BI147" i="45"/>
  <c r="BH147" i="45"/>
  <c r="BG147" i="45"/>
  <c r="BE147" i="45"/>
  <c r="T147" i="45"/>
  <c r="R147" i="45"/>
  <c r="P147" i="45"/>
  <c r="BI146" i="45"/>
  <c r="BH146" i="45"/>
  <c r="BG146" i="45"/>
  <c r="BE146" i="45"/>
  <c r="T146" i="45"/>
  <c r="R146" i="45"/>
  <c r="P146" i="45"/>
  <c r="BI144" i="45"/>
  <c r="BH144" i="45"/>
  <c r="BG144" i="45"/>
  <c r="BE144" i="45"/>
  <c r="T144" i="45"/>
  <c r="R144" i="45"/>
  <c r="P144" i="45"/>
  <c r="BI143" i="45"/>
  <c r="BH143" i="45"/>
  <c r="BG143" i="45"/>
  <c r="BE143" i="45"/>
  <c r="T143" i="45"/>
  <c r="R143" i="45"/>
  <c r="P143" i="45"/>
  <c r="BI142" i="45"/>
  <c r="BH142" i="45"/>
  <c r="BG142" i="45"/>
  <c r="BE142" i="45"/>
  <c r="T142" i="45"/>
  <c r="R142" i="45"/>
  <c r="P142" i="45"/>
  <c r="BI140" i="45"/>
  <c r="BH140" i="45"/>
  <c r="BG140" i="45"/>
  <c r="BE140" i="45"/>
  <c r="T140" i="45"/>
  <c r="R140" i="45"/>
  <c r="P140" i="45"/>
  <c r="BI139" i="45"/>
  <c r="BH139" i="45"/>
  <c r="BG139" i="45"/>
  <c r="BE139" i="45"/>
  <c r="T139" i="45"/>
  <c r="R139" i="45"/>
  <c r="P139" i="45"/>
  <c r="BI138" i="45"/>
  <c r="BH138" i="45"/>
  <c r="BG138" i="45"/>
  <c r="BE138" i="45"/>
  <c r="T138" i="45"/>
  <c r="R138" i="45"/>
  <c r="P138" i="45"/>
  <c r="BI136" i="45"/>
  <c r="BH136" i="45"/>
  <c r="BG136" i="45"/>
  <c r="BE136" i="45"/>
  <c r="T136" i="45"/>
  <c r="R136" i="45"/>
  <c r="P136" i="45"/>
  <c r="BI135" i="45"/>
  <c r="BH135" i="45"/>
  <c r="BG135" i="45"/>
  <c r="BE135" i="45"/>
  <c r="T135" i="45"/>
  <c r="R135" i="45"/>
  <c r="P135" i="45"/>
  <c r="BI134" i="45"/>
  <c r="BH134" i="45"/>
  <c r="BG134" i="45"/>
  <c r="BE134" i="45"/>
  <c r="T134" i="45"/>
  <c r="R134" i="45"/>
  <c r="P134" i="45"/>
  <c r="BI132" i="45"/>
  <c r="BH132" i="45"/>
  <c r="BG132" i="45"/>
  <c r="BE132" i="45"/>
  <c r="T132" i="45"/>
  <c r="R132" i="45"/>
  <c r="P132" i="45"/>
  <c r="BI131" i="45"/>
  <c r="BH131" i="45"/>
  <c r="BG131" i="45"/>
  <c r="BE131" i="45"/>
  <c r="T131" i="45"/>
  <c r="R131" i="45"/>
  <c r="P131" i="45"/>
  <c r="J124" i="45"/>
  <c r="F124" i="45"/>
  <c r="F122" i="45"/>
  <c r="E120" i="45"/>
  <c r="J93" i="45"/>
  <c r="F93" i="45"/>
  <c r="F91" i="45"/>
  <c r="E89" i="45"/>
  <c r="J26" i="45"/>
  <c r="E26" i="45"/>
  <c r="J94" i="45"/>
  <c r="J25" i="45"/>
  <c r="J20" i="45"/>
  <c r="E20" i="45"/>
  <c r="F125" i="45" s="1"/>
  <c r="J19" i="45"/>
  <c r="J14" i="45"/>
  <c r="J122" i="45"/>
  <c r="E7" i="45"/>
  <c r="E116" i="45"/>
  <c r="J39" i="44"/>
  <c r="J38" i="44"/>
  <c r="AY146" i="1"/>
  <c r="J37" i="44"/>
  <c r="AX146" i="1" s="1"/>
  <c r="BI175" i="44"/>
  <c r="BH175" i="44"/>
  <c r="BG175" i="44"/>
  <c r="BE175" i="44"/>
  <c r="T175" i="44"/>
  <c r="R175" i="44"/>
  <c r="P175" i="44"/>
  <c r="BI174" i="44"/>
  <c r="BH174" i="44"/>
  <c r="BG174" i="44"/>
  <c r="BE174" i="44"/>
  <c r="T174" i="44"/>
  <c r="R174" i="44"/>
  <c r="P174" i="44"/>
  <c r="BI173" i="44"/>
  <c r="BH173" i="44"/>
  <c r="BG173" i="44"/>
  <c r="BE173" i="44"/>
  <c r="T173" i="44"/>
  <c r="R173" i="44"/>
  <c r="P173" i="44"/>
  <c r="BI172" i="44"/>
  <c r="BH172" i="44"/>
  <c r="BG172" i="44"/>
  <c r="BE172" i="44"/>
  <c r="T172" i="44"/>
  <c r="R172" i="44"/>
  <c r="P172" i="44"/>
  <c r="BI171" i="44"/>
  <c r="BH171" i="44"/>
  <c r="BG171" i="44"/>
  <c r="BE171" i="44"/>
  <c r="T171" i="44"/>
  <c r="R171" i="44"/>
  <c r="P171" i="44"/>
  <c r="BI170" i="44"/>
  <c r="BH170" i="44"/>
  <c r="BG170" i="44"/>
  <c r="BE170" i="44"/>
  <c r="T170" i="44"/>
  <c r="R170" i="44"/>
  <c r="P170" i="44"/>
  <c r="BI169" i="44"/>
  <c r="BH169" i="44"/>
  <c r="BG169" i="44"/>
  <c r="BE169" i="44"/>
  <c r="T169" i="44"/>
  <c r="R169" i="44"/>
  <c r="P169" i="44"/>
  <c r="BI168" i="44"/>
  <c r="BH168" i="44"/>
  <c r="BG168" i="44"/>
  <c r="BE168" i="44"/>
  <c r="T168" i="44"/>
  <c r="R168" i="44"/>
  <c r="P168" i="44"/>
  <c r="BI167" i="44"/>
  <c r="BH167" i="44"/>
  <c r="BG167" i="44"/>
  <c r="BE167" i="44"/>
  <c r="T167" i="44"/>
  <c r="R167" i="44"/>
  <c r="P167" i="44"/>
  <c r="BI166" i="44"/>
  <c r="BH166" i="44"/>
  <c r="BG166" i="44"/>
  <c r="BE166" i="44"/>
  <c r="T166" i="44"/>
  <c r="R166" i="44"/>
  <c r="P166" i="44"/>
  <c r="BI165" i="44"/>
  <c r="BH165" i="44"/>
  <c r="BG165" i="44"/>
  <c r="BE165" i="44"/>
  <c r="T165" i="44"/>
  <c r="R165" i="44"/>
  <c r="P165" i="44"/>
  <c r="BI164" i="44"/>
  <c r="BH164" i="44"/>
  <c r="BG164" i="44"/>
  <c r="BE164" i="44"/>
  <c r="T164" i="44"/>
  <c r="R164" i="44"/>
  <c r="P164" i="44"/>
  <c r="BI163" i="44"/>
  <c r="BH163" i="44"/>
  <c r="BG163" i="44"/>
  <c r="BE163" i="44"/>
  <c r="T163" i="44"/>
  <c r="R163" i="44"/>
  <c r="P163" i="44"/>
  <c r="BI162" i="44"/>
  <c r="BH162" i="44"/>
  <c r="BG162" i="44"/>
  <c r="BE162" i="44"/>
  <c r="T162" i="44"/>
  <c r="R162" i="44"/>
  <c r="P162" i="44"/>
  <c r="BI161" i="44"/>
  <c r="BH161" i="44"/>
  <c r="BG161" i="44"/>
  <c r="BE161" i="44"/>
  <c r="T161" i="44"/>
  <c r="R161" i="44"/>
  <c r="P161" i="44"/>
  <c r="BI159" i="44"/>
  <c r="BH159" i="44"/>
  <c r="BG159" i="44"/>
  <c r="BE159" i="44"/>
  <c r="T159" i="44"/>
  <c r="R159" i="44"/>
  <c r="P159" i="44"/>
  <c r="BI158" i="44"/>
  <c r="BH158" i="44"/>
  <c r="BG158" i="44"/>
  <c r="BE158" i="44"/>
  <c r="T158" i="44"/>
  <c r="R158" i="44"/>
  <c r="P158" i="44"/>
  <c r="BI156" i="44"/>
  <c r="BH156" i="44"/>
  <c r="BG156" i="44"/>
  <c r="BE156" i="44"/>
  <c r="T156" i="44"/>
  <c r="R156" i="44"/>
  <c r="P156" i="44"/>
  <c r="BI155" i="44"/>
  <c r="BH155" i="44"/>
  <c r="BG155" i="44"/>
  <c r="BE155" i="44"/>
  <c r="T155" i="44"/>
  <c r="R155" i="44"/>
  <c r="P155" i="44"/>
  <c r="BI153" i="44"/>
  <c r="BH153" i="44"/>
  <c r="BG153" i="44"/>
  <c r="BE153" i="44"/>
  <c r="T153" i="44"/>
  <c r="R153" i="44"/>
  <c r="P153" i="44"/>
  <c r="BI152" i="44"/>
  <c r="BH152" i="44"/>
  <c r="BG152" i="44"/>
  <c r="BE152" i="44"/>
  <c r="T152" i="44"/>
  <c r="R152" i="44"/>
  <c r="P152" i="44"/>
  <c r="BI150" i="44"/>
  <c r="BH150" i="44"/>
  <c r="BG150" i="44"/>
  <c r="BE150" i="44"/>
  <c r="T150" i="44"/>
  <c r="R150" i="44"/>
  <c r="P150" i="44"/>
  <c r="BI149" i="44"/>
  <c r="BH149" i="44"/>
  <c r="BG149" i="44"/>
  <c r="BE149" i="44"/>
  <c r="T149" i="44"/>
  <c r="R149" i="44"/>
  <c r="P149" i="44"/>
  <c r="BI148" i="44"/>
  <c r="BH148" i="44"/>
  <c r="BG148" i="44"/>
  <c r="BE148" i="44"/>
  <c r="T148" i="44"/>
  <c r="R148" i="44"/>
  <c r="P148" i="44"/>
  <c r="BI146" i="44"/>
  <c r="BH146" i="44"/>
  <c r="BG146" i="44"/>
  <c r="BE146" i="44"/>
  <c r="T146" i="44"/>
  <c r="R146" i="44"/>
  <c r="P146" i="44"/>
  <c r="BI145" i="44"/>
  <c r="BH145" i="44"/>
  <c r="BG145" i="44"/>
  <c r="BE145" i="44"/>
  <c r="T145" i="44"/>
  <c r="R145" i="44"/>
  <c r="P145" i="44"/>
  <c r="BI144" i="44"/>
  <c r="BH144" i="44"/>
  <c r="BG144" i="44"/>
  <c r="BE144" i="44"/>
  <c r="T144" i="44"/>
  <c r="R144" i="44"/>
  <c r="P144" i="44"/>
  <c r="BI142" i="44"/>
  <c r="BH142" i="44"/>
  <c r="BG142" i="44"/>
  <c r="BE142" i="44"/>
  <c r="T142" i="44"/>
  <c r="R142" i="44"/>
  <c r="P142" i="44"/>
  <c r="BI141" i="44"/>
  <c r="BH141" i="44"/>
  <c r="BG141" i="44"/>
  <c r="BE141" i="44"/>
  <c r="T141" i="44"/>
  <c r="R141" i="44"/>
  <c r="P141" i="44"/>
  <c r="BI140" i="44"/>
  <c r="BH140" i="44"/>
  <c r="BG140" i="44"/>
  <c r="BE140" i="44"/>
  <c r="T140" i="44"/>
  <c r="R140" i="44"/>
  <c r="P140" i="44"/>
  <c r="BI138" i="44"/>
  <c r="BH138" i="44"/>
  <c r="BG138" i="44"/>
  <c r="BE138" i="44"/>
  <c r="T138" i="44"/>
  <c r="R138" i="44"/>
  <c r="P138" i="44"/>
  <c r="BI137" i="44"/>
  <c r="BH137" i="44"/>
  <c r="BG137" i="44"/>
  <c r="BE137" i="44"/>
  <c r="T137" i="44"/>
  <c r="R137" i="44"/>
  <c r="P137" i="44"/>
  <c r="BI136" i="44"/>
  <c r="BH136" i="44"/>
  <c r="BG136" i="44"/>
  <c r="BE136" i="44"/>
  <c r="T136" i="44"/>
  <c r="R136" i="44"/>
  <c r="P136" i="44"/>
  <c r="BI134" i="44"/>
  <c r="BH134" i="44"/>
  <c r="BG134" i="44"/>
  <c r="BE134" i="44"/>
  <c r="T134" i="44"/>
  <c r="R134" i="44"/>
  <c r="P134" i="44"/>
  <c r="BI133" i="44"/>
  <c r="BH133" i="44"/>
  <c r="BG133" i="44"/>
  <c r="BE133" i="44"/>
  <c r="T133" i="44"/>
  <c r="R133" i="44"/>
  <c r="P133" i="44"/>
  <c r="J126" i="44"/>
  <c r="F126" i="44"/>
  <c r="F124" i="44"/>
  <c r="E122" i="44"/>
  <c r="J93" i="44"/>
  <c r="F93" i="44"/>
  <c r="F91" i="44"/>
  <c r="E89" i="44"/>
  <c r="J26" i="44"/>
  <c r="E26" i="44"/>
  <c r="J127" i="44"/>
  <c r="J25" i="44"/>
  <c r="J20" i="44"/>
  <c r="E20" i="44"/>
  <c r="F94" i="44"/>
  <c r="J19" i="44"/>
  <c r="J14" i="44"/>
  <c r="J124" i="44"/>
  <c r="E7" i="44"/>
  <c r="E118" i="44"/>
  <c r="J39" i="43"/>
  <c r="J38" i="43"/>
  <c r="AY145" i="1"/>
  <c r="J37" i="43"/>
  <c r="AX145" i="1"/>
  <c r="BI223" i="43"/>
  <c r="BH223" i="43"/>
  <c r="BG223" i="43"/>
  <c r="BE223" i="43"/>
  <c r="T223" i="43"/>
  <c r="T222" i="43" s="1"/>
  <c r="R223" i="43"/>
  <c r="R222" i="43" s="1"/>
  <c r="P223" i="43"/>
  <c r="P222" i="43"/>
  <c r="BI221" i="43"/>
  <c r="BH221" i="43"/>
  <c r="BG221" i="43"/>
  <c r="BE221" i="43"/>
  <c r="T221" i="43"/>
  <c r="R221" i="43"/>
  <c r="P221" i="43"/>
  <c r="BI220" i="43"/>
  <c r="BH220" i="43"/>
  <c r="BG220" i="43"/>
  <c r="BE220" i="43"/>
  <c r="T220" i="43"/>
  <c r="R220" i="43"/>
  <c r="P220" i="43"/>
  <c r="BI219" i="43"/>
  <c r="BH219" i="43"/>
  <c r="BG219" i="43"/>
  <c r="BE219" i="43"/>
  <c r="T219" i="43"/>
  <c r="R219" i="43"/>
  <c r="P219" i="43"/>
  <c r="BI218" i="43"/>
  <c r="BH218" i="43"/>
  <c r="BG218" i="43"/>
  <c r="BE218" i="43"/>
  <c r="T218" i="43"/>
  <c r="R218" i="43"/>
  <c r="P218" i="43"/>
  <c r="BI217" i="43"/>
  <c r="BH217" i="43"/>
  <c r="BG217" i="43"/>
  <c r="BE217" i="43"/>
  <c r="T217" i="43"/>
  <c r="R217" i="43"/>
  <c r="P217" i="43"/>
  <c r="BI216" i="43"/>
  <c r="BH216" i="43"/>
  <c r="BG216" i="43"/>
  <c r="BE216" i="43"/>
  <c r="T216" i="43"/>
  <c r="R216" i="43"/>
  <c r="P216" i="43"/>
  <c r="BI215" i="43"/>
  <c r="BH215" i="43"/>
  <c r="BG215" i="43"/>
  <c r="BE215" i="43"/>
  <c r="T215" i="43"/>
  <c r="R215" i="43"/>
  <c r="P215" i="43"/>
  <c r="BI214" i="43"/>
  <c r="BH214" i="43"/>
  <c r="BG214" i="43"/>
  <c r="BE214" i="43"/>
  <c r="T214" i="43"/>
  <c r="R214" i="43"/>
  <c r="P214" i="43"/>
  <c r="BI213" i="43"/>
  <c r="BH213" i="43"/>
  <c r="BG213" i="43"/>
  <c r="BE213" i="43"/>
  <c r="T213" i="43"/>
  <c r="R213" i="43"/>
  <c r="P213" i="43"/>
  <c r="BI212" i="43"/>
  <c r="BH212" i="43"/>
  <c r="BG212" i="43"/>
  <c r="BE212" i="43"/>
  <c r="T212" i="43"/>
  <c r="R212" i="43"/>
  <c r="P212" i="43"/>
  <c r="BI211" i="43"/>
  <c r="BH211" i="43"/>
  <c r="BG211" i="43"/>
  <c r="BE211" i="43"/>
  <c r="T211" i="43"/>
  <c r="R211" i="43"/>
  <c r="P211" i="43"/>
  <c r="BI210" i="43"/>
  <c r="BH210" i="43"/>
  <c r="BG210" i="43"/>
  <c r="BE210" i="43"/>
  <c r="T210" i="43"/>
  <c r="R210" i="43"/>
  <c r="P210" i="43"/>
  <c r="BI209" i="43"/>
  <c r="BH209" i="43"/>
  <c r="BG209" i="43"/>
  <c r="BE209" i="43"/>
  <c r="T209" i="43"/>
  <c r="R209" i="43"/>
  <c r="P209" i="43"/>
  <c r="BI208" i="43"/>
  <c r="BH208" i="43"/>
  <c r="BG208" i="43"/>
  <c r="BE208" i="43"/>
  <c r="T208" i="43"/>
  <c r="R208" i="43"/>
  <c r="P208" i="43"/>
  <c r="BI207" i="43"/>
  <c r="BH207" i="43"/>
  <c r="BG207" i="43"/>
  <c r="BE207" i="43"/>
  <c r="T207" i="43"/>
  <c r="R207" i="43"/>
  <c r="P207" i="43"/>
  <c r="BI206" i="43"/>
  <c r="BH206" i="43"/>
  <c r="BG206" i="43"/>
  <c r="BE206" i="43"/>
  <c r="T206" i="43"/>
  <c r="R206" i="43"/>
  <c r="P206" i="43"/>
  <c r="BI205" i="43"/>
  <c r="BH205" i="43"/>
  <c r="BG205" i="43"/>
  <c r="BE205" i="43"/>
  <c r="T205" i="43"/>
  <c r="R205" i="43"/>
  <c r="P205" i="43"/>
  <c r="BI204" i="43"/>
  <c r="BH204" i="43"/>
  <c r="BG204" i="43"/>
  <c r="BE204" i="43"/>
  <c r="T204" i="43"/>
  <c r="R204" i="43"/>
  <c r="P204" i="43"/>
  <c r="BI203" i="43"/>
  <c r="BH203" i="43"/>
  <c r="BG203" i="43"/>
  <c r="BE203" i="43"/>
  <c r="T203" i="43"/>
  <c r="R203" i="43"/>
  <c r="P203" i="43"/>
  <c r="BI202" i="43"/>
  <c r="BH202" i="43"/>
  <c r="BG202" i="43"/>
  <c r="BE202" i="43"/>
  <c r="T202" i="43"/>
  <c r="R202" i="43"/>
  <c r="P202" i="43"/>
  <c r="BI201" i="43"/>
  <c r="BH201" i="43"/>
  <c r="BG201" i="43"/>
  <c r="BE201" i="43"/>
  <c r="T201" i="43"/>
  <c r="R201" i="43"/>
  <c r="P201" i="43"/>
  <c r="BI200" i="43"/>
  <c r="BH200" i="43"/>
  <c r="BG200" i="43"/>
  <c r="BE200" i="43"/>
  <c r="T200" i="43"/>
  <c r="R200" i="43"/>
  <c r="P200" i="43"/>
  <c r="BI197" i="43"/>
  <c r="BH197" i="43"/>
  <c r="BG197" i="43"/>
  <c r="BE197" i="43"/>
  <c r="T197" i="43"/>
  <c r="T196" i="43"/>
  <c r="R197" i="43"/>
  <c r="R196" i="43"/>
  <c r="P197" i="43"/>
  <c r="P196" i="43" s="1"/>
  <c r="BI195" i="43"/>
  <c r="BH195" i="43"/>
  <c r="BG195" i="43"/>
  <c r="BE195" i="43"/>
  <c r="T195" i="43"/>
  <c r="R195" i="43"/>
  <c r="P195" i="43"/>
  <c r="BI194" i="43"/>
  <c r="BH194" i="43"/>
  <c r="BG194" i="43"/>
  <c r="BE194" i="43"/>
  <c r="T194" i="43"/>
  <c r="R194" i="43"/>
  <c r="P194" i="43"/>
  <c r="BI193" i="43"/>
  <c r="BH193" i="43"/>
  <c r="BG193" i="43"/>
  <c r="BE193" i="43"/>
  <c r="T193" i="43"/>
  <c r="R193" i="43"/>
  <c r="P193" i="43"/>
  <c r="BI192" i="43"/>
  <c r="BH192" i="43"/>
  <c r="BG192" i="43"/>
  <c r="BE192" i="43"/>
  <c r="T192" i="43"/>
  <c r="R192" i="43"/>
  <c r="P192" i="43"/>
  <c r="BI191" i="43"/>
  <c r="BH191" i="43"/>
  <c r="BG191" i="43"/>
  <c r="BE191" i="43"/>
  <c r="T191" i="43"/>
  <c r="R191" i="43"/>
  <c r="P191" i="43"/>
  <c r="BI190" i="43"/>
  <c r="BH190" i="43"/>
  <c r="BG190" i="43"/>
  <c r="BE190" i="43"/>
  <c r="T190" i="43"/>
  <c r="R190" i="43"/>
  <c r="P190" i="43"/>
  <c r="BI189" i="43"/>
  <c r="BH189" i="43"/>
  <c r="BG189" i="43"/>
  <c r="BE189" i="43"/>
  <c r="T189" i="43"/>
  <c r="R189" i="43"/>
  <c r="P189" i="43"/>
  <c r="BI188" i="43"/>
  <c r="BH188" i="43"/>
  <c r="BG188" i="43"/>
  <c r="BE188" i="43"/>
  <c r="T188" i="43"/>
  <c r="R188" i="43"/>
  <c r="P188" i="43"/>
  <c r="BI187" i="43"/>
  <c r="BH187" i="43"/>
  <c r="BG187" i="43"/>
  <c r="BE187" i="43"/>
  <c r="T187" i="43"/>
  <c r="R187" i="43"/>
  <c r="P187" i="43"/>
  <c r="BI186" i="43"/>
  <c r="BH186" i="43"/>
  <c r="BG186" i="43"/>
  <c r="BE186" i="43"/>
  <c r="T186" i="43"/>
  <c r="R186" i="43"/>
  <c r="P186" i="43"/>
  <c r="BI185" i="43"/>
  <c r="BH185" i="43"/>
  <c r="BG185" i="43"/>
  <c r="BE185" i="43"/>
  <c r="T185" i="43"/>
  <c r="R185" i="43"/>
  <c r="P185" i="43"/>
  <c r="BI184" i="43"/>
  <c r="BH184" i="43"/>
  <c r="BG184" i="43"/>
  <c r="BE184" i="43"/>
  <c r="T184" i="43"/>
  <c r="R184" i="43"/>
  <c r="P184" i="43"/>
  <c r="BI183" i="43"/>
  <c r="BH183" i="43"/>
  <c r="BG183" i="43"/>
  <c r="BE183" i="43"/>
  <c r="T183" i="43"/>
  <c r="R183" i="43"/>
  <c r="P183" i="43"/>
  <c r="BI182" i="43"/>
  <c r="BH182" i="43"/>
  <c r="BG182" i="43"/>
  <c r="BE182" i="43"/>
  <c r="T182" i="43"/>
  <c r="R182" i="43"/>
  <c r="P182" i="43"/>
  <c r="BI180" i="43"/>
  <c r="BH180" i="43"/>
  <c r="BG180" i="43"/>
  <c r="BE180" i="43"/>
  <c r="T180" i="43"/>
  <c r="R180" i="43"/>
  <c r="P180" i="43"/>
  <c r="BI179" i="43"/>
  <c r="BH179" i="43"/>
  <c r="BG179" i="43"/>
  <c r="BE179" i="43"/>
  <c r="T179" i="43"/>
  <c r="R179" i="43"/>
  <c r="P179" i="43"/>
  <c r="BI178" i="43"/>
  <c r="BH178" i="43"/>
  <c r="BG178" i="43"/>
  <c r="BE178" i="43"/>
  <c r="T178" i="43"/>
  <c r="R178" i="43"/>
  <c r="P178" i="43"/>
  <c r="BI177" i="43"/>
  <c r="BH177" i="43"/>
  <c r="BG177" i="43"/>
  <c r="BE177" i="43"/>
  <c r="T177" i="43"/>
  <c r="R177" i="43"/>
  <c r="P177" i="43"/>
  <c r="BI176" i="43"/>
  <c r="BH176" i="43"/>
  <c r="BG176" i="43"/>
  <c r="BE176" i="43"/>
  <c r="T176" i="43"/>
  <c r="R176" i="43"/>
  <c r="P176" i="43"/>
  <c r="BI175" i="43"/>
  <c r="BH175" i="43"/>
  <c r="BG175" i="43"/>
  <c r="BE175" i="43"/>
  <c r="T175" i="43"/>
  <c r="R175" i="43"/>
  <c r="P175" i="43"/>
  <c r="BI174" i="43"/>
  <c r="BH174" i="43"/>
  <c r="BG174" i="43"/>
  <c r="BE174" i="43"/>
  <c r="T174" i="43"/>
  <c r="R174" i="43"/>
  <c r="P174" i="43"/>
  <c r="BI172" i="43"/>
  <c r="BH172" i="43"/>
  <c r="BG172" i="43"/>
  <c r="BE172" i="43"/>
  <c r="T172" i="43"/>
  <c r="T171" i="43"/>
  <c r="R172" i="43"/>
  <c r="R171" i="43"/>
  <c r="P172" i="43"/>
  <c r="P171" i="43"/>
  <c r="BI169" i="43"/>
  <c r="BH169" i="43"/>
  <c r="BG169" i="43"/>
  <c r="BE169" i="43"/>
  <c r="T169" i="43"/>
  <c r="R169" i="43"/>
  <c r="P169" i="43"/>
  <c r="BI168" i="43"/>
  <c r="BH168" i="43"/>
  <c r="BG168" i="43"/>
  <c r="BE168" i="43"/>
  <c r="T168" i="43"/>
  <c r="R168" i="43"/>
  <c r="P168" i="43"/>
  <c r="BI167" i="43"/>
  <c r="BH167" i="43"/>
  <c r="BG167" i="43"/>
  <c r="BE167" i="43"/>
  <c r="T167" i="43"/>
  <c r="R167" i="43"/>
  <c r="P167" i="43"/>
  <c r="BI165" i="43"/>
  <c r="BH165" i="43"/>
  <c r="BG165" i="43"/>
  <c r="BE165" i="43"/>
  <c r="T165" i="43"/>
  <c r="R165" i="43"/>
  <c r="P165" i="43"/>
  <c r="BI164" i="43"/>
  <c r="BH164" i="43"/>
  <c r="BG164" i="43"/>
  <c r="BE164" i="43"/>
  <c r="T164" i="43"/>
  <c r="R164" i="43"/>
  <c r="P164" i="43"/>
  <c r="BI163" i="43"/>
  <c r="BH163" i="43"/>
  <c r="BG163" i="43"/>
  <c r="BE163" i="43"/>
  <c r="T163" i="43"/>
  <c r="R163" i="43"/>
  <c r="P163" i="43"/>
  <c r="BI162" i="43"/>
  <c r="BH162" i="43"/>
  <c r="BG162" i="43"/>
  <c r="BE162" i="43"/>
  <c r="T162" i="43"/>
  <c r="R162" i="43"/>
  <c r="P162" i="43"/>
  <c r="BI161" i="43"/>
  <c r="BH161" i="43"/>
  <c r="BG161" i="43"/>
  <c r="BE161" i="43"/>
  <c r="T161" i="43"/>
  <c r="R161" i="43"/>
  <c r="P161" i="43"/>
  <c r="BI160" i="43"/>
  <c r="BH160" i="43"/>
  <c r="BG160" i="43"/>
  <c r="BE160" i="43"/>
  <c r="T160" i="43"/>
  <c r="R160" i="43"/>
  <c r="P160" i="43"/>
  <c r="BI159" i="43"/>
  <c r="BH159" i="43"/>
  <c r="BG159" i="43"/>
  <c r="BE159" i="43"/>
  <c r="T159" i="43"/>
  <c r="R159" i="43"/>
  <c r="P159" i="43"/>
  <c r="BI158" i="43"/>
  <c r="BH158" i="43"/>
  <c r="BG158" i="43"/>
  <c r="BE158" i="43"/>
  <c r="T158" i="43"/>
  <c r="R158" i="43"/>
  <c r="P158" i="43"/>
  <c r="BI156" i="43"/>
  <c r="BH156" i="43"/>
  <c r="BG156" i="43"/>
  <c r="BE156" i="43"/>
  <c r="T156" i="43"/>
  <c r="R156" i="43"/>
  <c r="P156" i="43"/>
  <c r="BI155" i="43"/>
  <c r="BH155" i="43"/>
  <c r="BG155" i="43"/>
  <c r="BE155" i="43"/>
  <c r="T155" i="43"/>
  <c r="R155" i="43"/>
  <c r="P155" i="43"/>
  <c r="BI154" i="43"/>
  <c r="BH154" i="43"/>
  <c r="BG154" i="43"/>
  <c r="BE154" i="43"/>
  <c r="T154" i="43"/>
  <c r="R154" i="43"/>
  <c r="P154" i="43"/>
  <c r="BI153" i="43"/>
  <c r="BH153" i="43"/>
  <c r="BG153" i="43"/>
  <c r="BE153" i="43"/>
  <c r="T153" i="43"/>
  <c r="R153" i="43"/>
  <c r="P153" i="43"/>
  <c r="BI152" i="43"/>
  <c r="BH152" i="43"/>
  <c r="BG152" i="43"/>
  <c r="BE152" i="43"/>
  <c r="T152" i="43"/>
  <c r="R152" i="43"/>
  <c r="P152" i="43"/>
  <c r="BI151" i="43"/>
  <c r="BH151" i="43"/>
  <c r="BG151" i="43"/>
  <c r="BE151" i="43"/>
  <c r="T151" i="43"/>
  <c r="R151" i="43"/>
  <c r="P151" i="43"/>
  <c r="BI150" i="43"/>
  <c r="BH150" i="43"/>
  <c r="BG150" i="43"/>
  <c r="BE150" i="43"/>
  <c r="T150" i="43"/>
  <c r="R150" i="43"/>
  <c r="P150" i="43"/>
  <c r="BI149" i="43"/>
  <c r="BH149" i="43"/>
  <c r="BG149" i="43"/>
  <c r="BE149" i="43"/>
  <c r="T149" i="43"/>
  <c r="R149" i="43"/>
  <c r="P149" i="43"/>
  <c r="BI148" i="43"/>
  <c r="BH148" i="43"/>
  <c r="BG148" i="43"/>
  <c r="BE148" i="43"/>
  <c r="T148" i="43"/>
  <c r="R148" i="43"/>
  <c r="P148" i="43"/>
  <c r="BI147" i="43"/>
  <c r="BH147" i="43"/>
  <c r="BG147" i="43"/>
  <c r="BE147" i="43"/>
  <c r="T147" i="43"/>
  <c r="R147" i="43"/>
  <c r="P147" i="43"/>
  <c r="BI146" i="43"/>
  <c r="BH146" i="43"/>
  <c r="BG146" i="43"/>
  <c r="BE146" i="43"/>
  <c r="T146" i="43"/>
  <c r="R146" i="43"/>
  <c r="P146" i="43"/>
  <c r="BI145" i="43"/>
  <c r="BH145" i="43"/>
  <c r="BG145" i="43"/>
  <c r="BE145" i="43"/>
  <c r="T145" i="43"/>
  <c r="R145" i="43"/>
  <c r="P145" i="43"/>
  <c r="BI144" i="43"/>
  <c r="BH144" i="43"/>
  <c r="BG144" i="43"/>
  <c r="BE144" i="43"/>
  <c r="T144" i="43"/>
  <c r="R144" i="43"/>
  <c r="P144" i="43"/>
  <c r="BI142" i="43"/>
  <c r="BH142" i="43"/>
  <c r="BG142" i="43"/>
  <c r="BE142" i="43"/>
  <c r="T142" i="43"/>
  <c r="R142" i="43"/>
  <c r="P142" i="43"/>
  <c r="BI141" i="43"/>
  <c r="BH141" i="43"/>
  <c r="BG141" i="43"/>
  <c r="BE141" i="43"/>
  <c r="T141" i="43"/>
  <c r="R141" i="43"/>
  <c r="P141" i="43"/>
  <c r="BI140" i="43"/>
  <c r="BH140" i="43"/>
  <c r="BG140" i="43"/>
  <c r="BE140" i="43"/>
  <c r="T140" i="43"/>
  <c r="R140" i="43"/>
  <c r="P140" i="43"/>
  <c r="BI139" i="43"/>
  <c r="BH139" i="43"/>
  <c r="BG139" i="43"/>
  <c r="BE139" i="43"/>
  <c r="T139" i="43"/>
  <c r="R139" i="43"/>
  <c r="P139" i="43"/>
  <c r="BI138" i="43"/>
  <c r="BH138" i="43"/>
  <c r="BG138" i="43"/>
  <c r="BE138" i="43"/>
  <c r="T138" i="43"/>
  <c r="R138" i="43"/>
  <c r="P138" i="43"/>
  <c r="BI137" i="43"/>
  <c r="BH137" i="43"/>
  <c r="BG137" i="43"/>
  <c r="BE137" i="43"/>
  <c r="T137" i="43"/>
  <c r="R137" i="43"/>
  <c r="P137" i="43"/>
  <c r="BI136" i="43"/>
  <c r="BH136" i="43"/>
  <c r="BG136" i="43"/>
  <c r="BE136" i="43"/>
  <c r="T136" i="43"/>
  <c r="R136" i="43"/>
  <c r="P136" i="43"/>
  <c r="J129" i="43"/>
  <c r="F129" i="43"/>
  <c r="F127" i="43"/>
  <c r="E125" i="43"/>
  <c r="J93" i="43"/>
  <c r="F93" i="43"/>
  <c r="F91" i="43"/>
  <c r="E89" i="43"/>
  <c r="J26" i="43"/>
  <c r="E26" i="43"/>
  <c r="J94" i="43"/>
  <c r="J25" i="43"/>
  <c r="J20" i="43"/>
  <c r="E20" i="43"/>
  <c r="F130" i="43"/>
  <c r="J19" i="43"/>
  <c r="J14" i="43"/>
  <c r="J91" i="43"/>
  <c r="E7" i="43"/>
  <c r="E121" i="43"/>
  <c r="J39" i="42"/>
  <c r="J38" i="42"/>
  <c r="AY144" i="1"/>
  <c r="J37" i="42"/>
  <c r="AX144" i="1"/>
  <c r="BI222" i="42"/>
  <c r="BH222" i="42"/>
  <c r="BG222" i="42"/>
  <c r="BE222" i="42"/>
  <c r="T222" i="42"/>
  <c r="T221" i="42"/>
  <c r="R222" i="42"/>
  <c r="R221" i="42"/>
  <c r="P222" i="42"/>
  <c r="P221" i="42"/>
  <c r="BI220" i="42"/>
  <c r="BH220" i="42"/>
  <c r="BG220" i="42"/>
  <c r="BE220" i="42"/>
  <c r="T220" i="42"/>
  <c r="R220" i="42"/>
  <c r="P220" i="42"/>
  <c r="BI219" i="42"/>
  <c r="BH219" i="42"/>
  <c r="BG219" i="42"/>
  <c r="BE219" i="42"/>
  <c r="T219" i="42"/>
  <c r="R219" i="42"/>
  <c r="P219" i="42"/>
  <c r="BI218" i="42"/>
  <c r="BH218" i="42"/>
  <c r="BG218" i="42"/>
  <c r="BE218" i="42"/>
  <c r="T218" i="42"/>
  <c r="R218" i="42"/>
  <c r="P218" i="42"/>
  <c r="BI217" i="42"/>
  <c r="BH217" i="42"/>
  <c r="BG217" i="42"/>
  <c r="BE217" i="42"/>
  <c r="T217" i="42"/>
  <c r="R217" i="42"/>
  <c r="P217" i="42"/>
  <c r="BI216" i="42"/>
  <c r="BH216" i="42"/>
  <c r="BG216" i="42"/>
  <c r="BE216" i="42"/>
  <c r="T216" i="42"/>
  <c r="R216" i="42"/>
  <c r="P216" i="42"/>
  <c r="BI215" i="42"/>
  <c r="BH215" i="42"/>
  <c r="BG215" i="42"/>
  <c r="BE215" i="42"/>
  <c r="T215" i="42"/>
  <c r="R215" i="42"/>
  <c r="P215" i="42"/>
  <c r="BI214" i="42"/>
  <c r="BH214" i="42"/>
  <c r="BG214" i="42"/>
  <c r="BE214" i="42"/>
  <c r="T214" i="42"/>
  <c r="R214" i="42"/>
  <c r="P214" i="42"/>
  <c r="BI213" i="42"/>
  <c r="BH213" i="42"/>
  <c r="BG213" i="42"/>
  <c r="BE213" i="42"/>
  <c r="T213" i="42"/>
  <c r="R213" i="42"/>
  <c r="P213" i="42"/>
  <c r="BI212" i="42"/>
  <c r="BH212" i="42"/>
  <c r="BG212" i="42"/>
  <c r="BE212" i="42"/>
  <c r="T212" i="42"/>
  <c r="R212" i="42"/>
  <c r="P212" i="42"/>
  <c r="BI211" i="42"/>
  <c r="BH211" i="42"/>
  <c r="BG211" i="42"/>
  <c r="BE211" i="42"/>
  <c r="T211" i="42"/>
  <c r="R211" i="42"/>
  <c r="P211" i="42"/>
  <c r="BI210" i="42"/>
  <c r="BH210" i="42"/>
  <c r="BG210" i="42"/>
  <c r="BE210" i="42"/>
  <c r="T210" i="42"/>
  <c r="R210" i="42"/>
  <c r="P210" i="42"/>
  <c r="BI209" i="42"/>
  <c r="BH209" i="42"/>
  <c r="BG209" i="42"/>
  <c r="BE209" i="42"/>
  <c r="T209" i="42"/>
  <c r="R209" i="42"/>
  <c r="P209" i="42"/>
  <c r="BI208" i="42"/>
  <c r="BH208" i="42"/>
  <c r="BG208" i="42"/>
  <c r="BE208" i="42"/>
  <c r="T208" i="42"/>
  <c r="R208" i="42"/>
  <c r="P208" i="42"/>
  <c r="BI207" i="42"/>
  <c r="BH207" i="42"/>
  <c r="BG207" i="42"/>
  <c r="BE207" i="42"/>
  <c r="T207" i="42"/>
  <c r="R207" i="42"/>
  <c r="P207" i="42"/>
  <c r="BI206" i="42"/>
  <c r="BH206" i="42"/>
  <c r="BG206" i="42"/>
  <c r="BE206" i="42"/>
  <c r="T206" i="42"/>
  <c r="R206" i="42"/>
  <c r="P206" i="42"/>
  <c r="BI205" i="42"/>
  <c r="BH205" i="42"/>
  <c r="BG205" i="42"/>
  <c r="BE205" i="42"/>
  <c r="T205" i="42"/>
  <c r="R205" i="42"/>
  <c r="P205" i="42"/>
  <c r="BI204" i="42"/>
  <c r="BH204" i="42"/>
  <c r="BG204" i="42"/>
  <c r="BE204" i="42"/>
  <c r="T204" i="42"/>
  <c r="R204" i="42"/>
  <c r="P204" i="42"/>
  <c r="BI203" i="42"/>
  <c r="BH203" i="42"/>
  <c r="BG203" i="42"/>
  <c r="BE203" i="42"/>
  <c r="T203" i="42"/>
  <c r="R203" i="42"/>
  <c r="P203" i="42"/>
  <c r="BI202" i="42"/>
  <c r="BH202" i="42"/>
  <c r="BG202" i="42"/>
  <c r="BE202" i="42"/>
  <c r="T202" i="42"/>
  <c r="R202" i="42"/>
  <c r="P202" i="42"/>
  <c r="BI200" i="42"/>
  <c r="BH200" i="42"/>
  <c r="BG200" i="42"/>
  <c r="BE200" i="42"/>
  <c r="T200" i="42"/>
  <c r="R200" i="42"/>
  <c r="P200" i="42"/>
  <c r="BI199" i="42"/>
  <c r="BH199" i="42"/>
  <c r="BG199" i="42"/>
  <c r="BE199" i="42"/>
  <c r="T199" i="42"/>
  <c r="R199" i="42"/>
  <c r="P199" i="42"/>
  <c r="BI198" i="42"/>
  <c r="BH198" i="42"/>
  <c r="BG198" i="42"/>
  <c r="BE198" i="42"/>
  <c r="T198" i="42"/>
  <c r="R198" i="42"/>
  <c r="P198" i="42"/>
  <c r="BI195" i="42"/>
  <c r="BH195" i="42"/>
  <c r="BG195" i="42"/>
  <c r="BE195" i="42"/>
  <c r="T195" i="42"/>
  <c r="R195" i="42"/>
  <c r="P195" i="42"/>
  <c r="BI194" i="42"/>
  <c r="BH194" i="42"/>
  <c r="BG194" i="42"/>
  <c r="BE194" i="42"/>
  <c r="T194" i="42"/>
  <c r="R194" i="42"/>
  <c r="P194" i="42"/>
  <c r="BI193" i="42"/>
  <c r="BH193" i="42"/>
  <c r="BG193" i="42"/>
  <c r="BE193" i="42"/>
  <c r="T193" i="42"/>
  <c r="R193" i="42"/>
  <c r="P193" i="42"/>
  <c r="BI192" i="42"/>
  <c r="BH192" i="42"/>
  <c r="BG192" i="42"/>
  <c r="BE192" i="42"/>
  <c r="T192" i="42"/>
  <c r="R192" i="42"/>
  <c r="P192" i="42"/>
  <c r="BI191" i="42"/>
  <c r="BH191" i="42"/>
  <c r="BG191" i="42"/>
  <c r="BE191" i="42"/>
  <c r="T191" i="42"/>
  <c r="R191" i="42"/>
  <c r="P191" i="42"/>
  <c r="BI190" i="42"/>
  <c r="BH190" i="42"/>
  <c r="BG190" i="42"/>
  <c r="BE190" i="42"/>
  <c r="T190" i="42"/>
  <c r="R190" i="42"/>
  <c r="P190" i="42"/>
  <c r="BI189" i="42"/>
  <c r="BH189" i="42"/>
  <c r="BG189" i="42"/>
  <c r="BE189" i="42"/>
  <c r="T189" i="42"/>
  <c r="R189" i="42"/>
  <c r="P189" i="42"/>
  <c r="BI188" i="42"/>
  <c r="BH188" i="42"/>
  <c r="BG188" i="42"/>
  <c r="BE188" i="42"/>
  <c r="T188" i="42"/>
  <c r="R188" i="42"/>
  <c r="P188" i="42"/>
  <c r="BI187" i="42"/>
  <c r="BH187" i="42"/>
  <c r="BG187" i="42"/>
  <c r="BE187" i="42"/>
  <c r="T187" i="42"/>
  <c r="R187" i="42"/>
  <c r="P187" i="42"/>
  <c r="BI186" i="42"/>
  <c r="BH186" i="42"/>
  <c r="BG186" i="42"/>
  <c r="BE186" i="42"/>
  <c r="T186" i="42"/>
  <c r="R186" i="42"/>
  <c r="P186" i="42"/>
  <c r="BI185" i="42"/>
  <c r="BH185" i="42"/>
  <c r="BG185" i="42"/>
  <c r="BE185" i="42"/>
  <c r="T185" i="42"/>
  <c r="R185" i="42"/>
  <c r="P185" i="42"/>
  <c r="BI184" i="42"/>
  <c r="BH184" i="42"/>
  <c r="BG184" i="42"/>
  <c r="BE184" i="42"/>
  <c r="T184" i="42"/>
  <c r="R184" i="42"/>
  <c r="P184" i="42"/>
  <c r="BI183" i="42"/>
  <c r="BH183" i="42"/>
  <c r="BG183" i="42"/>
  <c r="BE183" i="42"/>
  <c r="T183" i="42"/>
  <c r="R183" i="42"/>
  <c r="P183" i="42"/>
  <c r="BI182" i="42"/>
  <c r="BH182" i="42"/>
  <c r="BG182" i="42"/>
  <c r="BE182" i="42"/>
  <c r="T182" i="42"/>
  <c r="R182" i="42"/>
  <c r="P182" i="42"/>
  <c r="BI180" i="42"/>
  <c r="BH180" i="42"/>
  <c r="BG180" i="42"/>
  <c r="BE180" i="42"/>
  <c r="T180" i="42"/>
  <c r="R180" i="42"/>
  <c r="P180" i="42"/>
  <c r="BI179" i="42"/>
  <c r="BH179" i="42"/>
  <c r="BG179" i="42"/>
  <c r="BE179" i="42"/>
  <c r="T179" i="42"/>
  <c r="R179" i="42"/>
  <c r="P179" i="42"/>
  <c r="BI178" i="42"/>
  <c r="BH178" i="42"/>
  <c r="BG178" i="42"/>
  <c r="BE178" i="42"/>
  <c r="T178" i="42"/>
  <c r="R178" i="42"/>
  <c r="P178" i="42"/>
  <c r="BI177" i="42"/>
  <c r="BH177" i="42"/>
  <c r="BG177" i="42"/>
  <c r="BE177" i="42"/>
  <c r="T177" i="42"/>
  <c r="R177" i="42"/>
  <c r="P177" i="42"/>
  <c r="BI176" i="42"/>
  <c r="BH176" i="42"/>
  <c r="BG176" i="42"/>
  <c r="BE176" i="42"/>
  <c r="T176" i="42"/>
  <c r="R176" i="42"/>
  <c r="P176" i="42"/>
  <c r="BI175" i="42"/>
  <c r="BH175" i="42"/>
  <c r="BG175" i="42"/>
  <c r="BE175" i="42"/>
  <c r="T175" i="42"/>
  <c r="R175" i="42"/>
  <c r="P175" i="42"/>
  <c r="BI174" i="42"/>
  <c r="BH174" i="42"/>
  <c r="BG174" i="42"/>
  <c r="BE174" i="42"/>
  <c r="T174" i="42"/>
  <c r="R174" i="42"/>
  <c r="P174" i="42"/>
  <c r="BI172" i="42"/>
  <c r="BH172" i="42"/>
  <c r="BG172" i="42"/>
  <c r="BE172" i="42"/>
  <c r="T172" i="42"/>
  <c r="R172" i="42"/>
  <c r="P172" i="42"/>
  <c r="BI171" i="42"/>
  <c r="BH171" i="42"/>
  <c r="BG171" i="42"/>
  <c r="BE171" i="42"/>
  <c r="T171" i="42"/>
  <c r="R171" i="42"/>
  <c r="P171" i="42"/>
  <c r="BI168" i="42"/>
  <c r="BH168" i="42"/>
  <c r="BG168" i="42"/>
  <c r="BE168" i="42"/>
  <c r="T168" i="42"/>
  <c r="R168" i="42"/>
  <c r="P168" i="42"/>
  <c r="BI167" i="42"/>
  <c r="BH167" i="42"/>
  <c r="BG167" i="42"/>
  <c r="BE167" i="42"/>
  <c r="T167" i="42"/>
  <c r="R167" i="42"/>
  <c r="P167" i="42"/>
  <c r="BI166" i="42"/>
  <c r="BH166" i="42"/>
  <c r="BG166" i="42"/>
  <c r="BE166" i="42"/>
  <c r="T166" i="42"/>
  <c r="R166" i="42"/>
  <c r="P166" i="42"/>
  <c r="BI164" i="42"/>
  <c r="BH164" i="42"/>
  <c r="BG164" i="42"/>
  <c r="BE164" i="42"/>
  <c r="T164" i="42"/>
  <c r="R164" i="42"/>
  <c r="P164" i="42"/>
  <c r="BI163" i="42"/>
  <c r="BH163" i="42"/>
  <c r="BG163" i="42"/>
  <c r="BE163" i="42"/>
  <c r="T163" i="42"/>
  <c r="R163" i="42"/>
  <c r="P163" i="42"/>
  <c r="BI162" i="42"/>
  <c r="BH162" i="42"/>
  <c r="BG162" i="42"/>
  <c r="BE162" i="42"/>
  <c r="T162" i="42"/>
  <c r="R162" i="42"/>
  <c r="P162" i="42"/>
  <c r="BI161" i="42"/>
  <c r="BH161" i="42"/>
  <c r="BG161" i="42"/>
  <c r="BE161" i="42"/>
  <c r="T161" i="42"/>
  <c r="R161" i="42"/>
  <c r="P161" i="42"/>
  <c r="BI160" i="42"/>
  <c r="BH160" i="42"/>
  <c r="BG160" i="42"/>
  <c r="BE160" i="42"/>
  <c r="T160" i="42"/>
  <c r="R160" i="42"/>
  <c r="P160" i="42"/>
  <c r="BI159" i="42"/>
  <c r="BH159" i="42"/>
  <c r="BG159" i="42"/>
  <c r="BE159" i="42"/>
  <c r="T159" i="42"/>
  <c r="R159" i="42"/>
  <c r="P159" i="42"/>
  <c r="BI158" i="42"/>
  <c r="BH158" i="42"/>
  <c r="BG158" i="42"/>
  <c r="BE158" i="42"/>
  <c r="T158" i="42"/>
  <c r="R158" i="42"/>
  <c r="P158" i="42"/>
  <c r="BI157" i="42"/>
  <c r="BH157" i="42"/>
  <c r="BG157" i="42"/>
  <c r="BE157" i="42"/>
  <c r="T157" i="42"/>
  <c r="R157" i="42"/>
  <c r="P157" i="42"/>
  <c r="BI155" i="42"/>
  <c r="BH155" i="42"/>
  <c r="BG155" i="42"/>
  <c r="BE155" i="42"/>
  <c r="T155" i="42"/>
  <c r="R155" i="42"/>
  <c r="P155" i="42"/>
  <c r="BI154" i="42"/>
  <c r="BH154" i="42"/>
  <c r="BG154" i="42"/>
  <c r="BE154" i="42"/>
  <c r="T154" i="42"/>
  <c r="R154" i="42"/>
  <c r="P154" i="42"/>
  <c r="BI153" i="42"/>
  <c r="BH153" i="42"/>
  <c r="BG153" i="42"/>
  <c r="BE153" i="42"/>
  <c r="T153" i="42"/>
  <c r="R153" i="42"/>
  <c r="P153" i="42"/>
  <c r="BI152" i="42"/>
  <c r="BH152" i="42"/>
  <c r="BG152" i="42"/>
  <c r="BE152" i="42"/>
  <c r="T152" i="42"/>
  <c r="R152" i="42"/>
  <c r="P152" i="42"/>
  <c r="BI151" i="42"/>
  <c r="BH151" i="42"/>
  <c r="BG151" i="42"/>
  <c r="BE151" i="42"/>
  <c r="T151" i="42"/>
  <c r="R151" i="42"/>
  <c r="P151" i="42"/>
  <c r="BI150" i="42"/>
  <c r="BH150" i="42"/>
  <c r="BG150" i="42"/>
  <c r="BE150" i="42"/>
  <c r="T150" i="42"/>
  <c r="R150" i="42"/>
  <c r="P150" i="42"/>
  <c r="BI149" i="42"/>
  <c r="BH149" i="42"/>
  <c r="BG149" i="42"/>
  <c r="BE149" i="42"/>
  <c r="T149" i="42"/>
  <c r="R149" i="42"/>
  <c r="P149" i="42"/>
  <c r="BI148" i="42"/>
  <c r="BH148" i="42"/>
  <c r="BG148" i="42"/>
  <c r="BE148" i="42"/>
  <c r="T148" i="42"/>
  <c r="R148" i="42"/>
  <c r="P148" i="42"/>
  <c r="BI147" i="42"/>
  <c r="BH147" i="42"/>
  <c r="BG147" i="42"/>
  <c r="BE147" i="42"/>
  <c r="T147" i="42"/>
  <c r="R147" i="42"/>
  <c r="P147" i="42"/>
  <c r="BI146" i="42"/>
  <c r="BH146" i="42"/>
  <c r="BG146" i="42"/>
  <c r="BE146" i="42"/>
  <c r="T146" i="42"/>
  <c r="R146" i="42"/>
  <c r="P146" i="42"/>
  <c r="BI145" i="42"/>
  <c r="BH145" i="42"/>
  <c r="BG145" i="42"/>
  <c r="BE145" i="42"/>
  <c r="T145" i="42"/>
  <c r="R145" i="42"/>
  <c r="P145" i="42"/>
  <c r="BI144" i="42"/>
  <c r="BH144" i="42"/>
  <c r="BG144" i="42"/>
  <c r="BE144" i="42"/>
  <c r="T144" i="42"/>
  <c r="R144" i="42"/>
  <c r="P144" i="42"/>
  <c r="BI143" i="42"/>
  <c r="BH143" i="42"/>
  <c r="BG143" i="42"/>
  <c r="BE143" i="42"/>
  <c r="T143" i="42"/>
  <c r="R143" i="42"/>
  <c r="P143" i="42"/>
  <c r="BI141" i="42"/>
  <c r="BH141" i="42"/>
  <c r="BG141" i="42"/>
  <c r="BE141" i="42"/>
  <c r="T141" i="42"/>
  <c r="R141" i="42"/>
  <c r="P141" i="42"/>
  <c r="BI140" i="42"/>
  <c r="BH140" i="42"/>
  <c r="BG140" i="42"/>
  <c r="BE140" i="42"/>
  <c r="T140" i="42"/>
  <c r="R140" i="42"/>
  <c r="P140" i="42"/>
  <c r="BI139" i="42"/>
  <c r="BH139" i="42"/>
  <c r="BG139" i="42"/>
  <c r="BE139" i="42"/>
  <c r="T139" i="42"/>
  <c r="R139" i="42"/>
  <c r="P139" i="42"/>
  <c r="BI138" i="42"/>
  <c r="BH138" i="42"/>
  <c r="BG138" i="42"/>
  <c r="BE138" i="42"/>
  <c r="T138" i="42"/>
  <c r="R138" i="42"/>
  <c r="P138" i="42"/>
  <c r="BI137" i="42"/>
  <c r="BH137" i="42"/>
  <c r="BG137" i="42"/>
  <c r="BE137" i="42"/>
  <c r="T137" i="42"/>
  <c r="R137" i="42"/>
  <c r="P137" i="42"/>
  <c r="BI136" i="42"/>
  <c r="BH136" i="42"/>
  <c r="BG136" i="42"/>
  <c r="BE136" i="42"/>
  <c r="T136" i="42"/>
  <c r="R136" i="42"/>
  <c r="P136" i="42"/>
  <c r="BI135" i="42"/>
  <c r="BH135" i="42"/>
  <c r="BG135" i="42"/>
  <c r="BE135" i="42"/>
  <c r="T135" i="42"/>
  <c r="R135" i="42"/>
  <c r="P135" i="42"/>
  <c r="J128" i="42"/>
  <c r="F128" i="42"/>
  <c r="F126" i="42"/>
  <c r="E124" i="42"/>
  <c r="J93" i="42"/>
  <c r="F93" i="42"/>
  <c r="F91" i="42"/>
  <c r="E89" i="42"/>
  <c r="J26" i="42"/>
  <c r="E26" i="42"/>
  <c r="J94" i="42"/>
  <c r="J25" i="42"/>
  <c r="J20" i="42"/>
  <c r="E20" i="42"/>
  <c r="F94" i="42"/>
  <c r="J19" i="42"/>
  <c r="J14" i="42"/>
  <c r="J126" i="42"/>
  <c r="E7" i="42"/>
  <c r="E120" i="42"/>
  <c r="J39" i="41"/>
  <c r="J38" i="41"/>
  <c r="AY143" i="1"/>
  <c r="J37" i="41"/>
  <c r="AX143" i="1"/>
  <c r="BI283" i="41"/>
  <c r="BH283" i="41"/>
  <c r="BG283" i="41"/>
  <c r="BE283" i="41"/>
  <c r="T283" i="41"/>
  <c r="T282" i="41" s="1"/>
  <c r="R283" i="41"/>
  <c r="R282" i="41" s="1"/>
  <c r="P283" i="41"/>
  <c r="P282" i="41"/>
  <c r="BI281" i="41"/>
  <c r="BH281" i="41"/>
  <c r="BG281" i="41"/>
  <c r="BE281" i="41"/>
  <c r="T281" i="41"/>
  <c r="R281" i="41"/>
  <c r="P281" i="41"/>
  <c r="BI280" i="41"/>
  <c r="BH280" i="41"/>
  <c r="BG280" i="41"/>
  <c r="BE280" i="41"/>
  <c r="T280" i="41"/>
  <c r="R280" i="41"/>
  <c r="P280" i="41"/>
  <c r="BI277" i="41"/>
  <c r="BH277" i="41"/>
  <c r="BG277" i="41"/>
  <c r="BE277" i="41"/>
  <c r="T277" i="41"/>
  <c r="T276" i="41" s="1"/>
  <c r="R277" i="41"/>
  <c r="R276" i="41" s="1"/>
  <c r="P277" i="41"/>
  <c r="P276" i="41"/>
  <c r="BI275" i="41"/>
  <c r="BH275" i="41"/>
  <c r="BG275" i="41"/>
  <c r="BE275" i="41"/>
  <c r="T275" i="41"/>
  <c r="R275" i="41"/>
  <c r="P275" i="41"/>
  <c r="BI274" i="41"/>
  <c r="BH274" i="41"/>
  <c r="BG274" i="41"/>
  <c r="BE274" i="41"/>
  <c r="T274" i="41"/>
  <c r="R274" i="41"/>
  <c r="P274" i="41"/>
  <c r="BI273" i="41"/>
  <c r="BH273" i="41"/>
  <c r="BG273" i="41"/>
  <c r="BE273" i="41"/>
  <c r="T273" i="41"/>
  <c r="R273" i="41"/>
  <c r="P273" i="41"/>
  <c r="BI272" i="41"/>
  <c r="BH272" i="41"/>
  <c r="BG272" i="41"/>
  <c r="BE272" i="41"/>
  <c r="T272" i="41"/>
  <c r="R272" i="41"/>
  <c r="P272" i="41"/>
  <c r="BI270" i="41"/>
  <c r="BH270" i="41"/>
  <c r="BG270" i="41"/>
  <c r="BE270" i="41"/>
  <c r="T270" i="41"/>
  <c r="R270" i="41"/>
  <c r="P270" i="41"/>
  <c r="BI269" i="41"/>
  <c r="BH269" i="41"/>
  <c r="BG269" i="41"/>
  <c r="BE269" i="41"/>
  <c r="T269" i="41"/>
  <c r="R269" i="41"/>
  <c r="P269" i="41"/>
  <c r="BI268" i="41"/>
  <c r="BH268" i="41"/>
  <c r="BG268" i="41"/>
  <c r="BE268" i="41"/>
  <c r="T268" i="41"/>
  <c r="R268" i="41"/>
  <c r="P268" i="41"/>
  <c r="BI267" i="41"/>
  <c r="BH267" i="41"/>
  <c r="BG267" i="41"/>
  <c r="BE267" i="41"/>
  <c r="T267" i="41"/>
  <c r="R267" i="41"/>
  <c r="P267" i="41"/>
  <c r="BI266" i="41"/>
  <c r="BH266" i="41"/>
  <c r="BG266" i="41"/>
  <c r="BE266" i="41"/>
  <c r="T266" i="41"/>
  <c r="R266" i="41"/>
  <c r="P266" i="41"/>
  <c r="BI265" i="41"/>
  <c r="BH265" i="41"/>
  <c r="BG265" i="41"/>
  <c r="BE265" i="41"/>
  <c r="T265" i="41"/>
  <c r="R265" i="41"/>
  <c r="P265" i="41"/>
  <c r="BI264" i="41"/>
  <c r="BH264" i="41"/>
  <c r="BG264" i="41"/>
  <c r="BE264" i="41"/>
  <c r="T264" i="41"/>
  <c r="R264" i="41"/>
  <c r="P264" i="41"/>
  <c r="BI263" i="41"/>
  <c r="BH263" i="41"/>
  <c r="BG263" i="41"/>
  <c r="BE263" i="41"/>
  <c r="T263" i="41"/>
  <c r="R263" i="41"/>
  <c r="P263" i="41"/>
  <c r="BI262" i="41"/>
  <c r="BH262" i="41"/>
  <c r="BG262" i="41"/>
  <c r="BE262" i="41"/>
  <c r="T262" i="41"/>
  <c r="R262" i="41"/>
  <c r="P262" i="41"/>
  <c r="BI261" i="41"/>
  <c r="BH261" i="41"/>
  <c r="BG261" i="41"/>
  <c r="BE261" i="41"/>
  <c r="T261" i="41"/>
  <c r="R261" i="41"/>
  <c r="P261" i="41"/>
  <c r="BI260" i="41"/>
  <c r="BH260" i="41"/>
  <c r="BG260" i="41"/>
  <c r="BE260" i="41"/>
  <c r="T260" i="41"/>
  <c r="R260" i="41"/>
  <c r="P260" i="41"/>
  <c r="BI259" i="41"/>
  <c r="BH259" i="41"/>
  <c r="BG259" i="41"/>
  <c r="BE259" i="41"/>
  <c r="T259" i="41"/>
  <c r="R259" i="41"/>
  <c r="P259" i="41"/>
  <c r="BI258" i="41"/>
  <c r="BH258" i="41"/>
  <c r="BG258" i="41"/>
  <c r="BE258" i="41"/>
  <c r="T258" i="41"/>
  <c r="R258" i="41"/>
  <c r="P258" i="41"/>
  <c r="BI257" i="41"/>
  <c r="BH257" i="41"/>
  <c r="BG257" i="41"/>
  <c r="BE257" i="41"/>
  <c r="T257" i="41"/>
  <c r="R257" i="41"/>
  <c r="P257" i="41"/>
  <c r="BI256" i="41"/>
  <c r="BH256" i="41"/>
  <c r="BG256" i="41"/>
  <c r="BE256" i="41"/>
  <c r="T256" i="41"/>
  <c r="R256" i="41"/>
  <c r="P256" i="41"/>
  <c r="BI255" i="41"/>
  <c r="BH255" i="41"/>
  <c r="BG255" i="41"/>
  <c r="BE255" i="41"/>
  <c r="T255" i="41"/>
  <c r="R255" i="41"/>
  <c r="P255" i="41"/>
  <c r="BI254" i="41"/>
  <c r="BH254" i="41"/>
  <c r="BG254" i="41"/>
  <c r="BE254" i="41"/>
  <c r="T254" i="41"/>
  <c r="R254" i="41"/>
  <c r="P254" i="41"/>
  <c r="BI253" i="41"/>
  <c r="BH253" i="41"/>
  <c r="BG253" i="41"/>
  <c r="BE253" i="41"/>
  <c r="T253" i="41"/>
  <c r="R253" i="41"/>
  <c r="P253" i="41"/>
  <c r="BI250" i="41"/>
  <c r="BH250" i="41"/>
  <c r="BG250" i="41"/>
  <c r="BE250" i="41"/>
  <c r="T250" i="41"/>
  <c r="R250" i="41"/>
  <c r="P250" i="41"/>
  <c r="BI249" i="41"/>
  <c r="BH249" i="41"/>
  <c r="BG249" i="41"/>
  <c r="BE249" i="41"/>
  <c r="T249" i="41"/>
  <c r="R249" i="41"/>
  <c r="P249" i="41"/>
  <c r="BI248" i="41"/>
  <c r="BH248" i="41"/>
  <c r="BG248" i="41"/>
  <c r="BE248" i="41"/>
  <c r="T248" i="41"/>
  <c r="R248" i="41"/>
  <c r="P248" i="41"/>
  <c r="BI247" i="41"/>
  <c r="BH247" i="41"/>
  <c r="BG247" i="41"/>
  <c r="BE247" i="41"/>
  <c r="T247" i="41"/>
  <c r="R247" i="41"/>
  <c r="P247" i="41"/>
  <c r="BI246" i="41"/>
  <c r="BH246" i="41"/>
  <c r="BG246" i="41"/>
  <c r="BE246" i="41"/>
  <c r="T246" i="41"/>
  <c r="R246" i="41"/>
  <c r="P246" i="41"/>
  <c r="BI245" i="41"/>
  <c r="BH245" i="41"/>
  <c r="BG245" i="41"/>
  <c r="BE245" i="41"/>
  <c r="T245" i="41"/>
  <c r="R245" i="41"/>
  <c r="P245" i="41"/>
  <c r="BI244" i="41"/>
  <c r="BH244" i="41"/>
  <c r="BG244" i="41"/>
  <c r="BE244" i="41"/>
  <c r="T244" i="41"/>
  <c r="R244" i="41"/>
  <c r="P244" i="41"/>
  <c r="BI243" i="41"/>
  <c r="BH243" i="41"/>
  <c r="BG243" i="41"/>
  <c r="BE243" i="41"/>
  <c r="T243" i="41"/>
  <c r="R243" i="41"/>
  <c r="P243" i="41"/>
  <c r="BI242" i="41"/>
  <c r="BH242" i="41"/>
  <c r="BG242" i="41"/>
  <c r="BE242" i="41"/>
  <c r="T242" i="41"/>
  <c r="R242" i="41"/>
  <c r="P242" i="41"/>
  <c r="BI241" i="41"/>
  <c r="BH241" i="41"/>
  <c r="BG241" i="41"/>
  <c r="BE241" i="41"/>
  <c r="T241" i="41"/>
  <c r="R241" i="41"/>
  <c r="P241" i="41"/>
  <c r="BI240" i="41"/>
  <c r="BH240" i="41"/>
  <c r="BG240" i="41"/>
  <c r="BE240" i="41"/>
  <c r="T240" i="41"/>
  <c r="R240" i="41"/>
  <c r="P240" i="41"/>
  <c r="BI239" i="41"/>
  <c r="BH239" i="41"/>
  <c r="BG239" i="41"/>
  <c r="BE239" i="41"/>
  <c r="T239" i="41"/>
  <c r="R239" i="41"/>
  <c r="P239" i="41"/>
  <c r="BI238" i="41"/>
  <c r="BH238" i="41"/>
  <c r="BG238" i="41"/>
  <c r="BE238" i="41"/>
  <c r="T238" i="41"/>
  <c r="R238" i="41"/>
  <c r="P238" i="41"/>
  <c r="BI237" i="41"/>
  <c r="BH237" i="41"/>
  <c r="BG237" i="41"/>
  <c r="BE237" i="41"/>
  <c r="T237" i="41"/>
  <c r="R237" i="41"/>
  <c r="P237" i="41"/>
  <c r="BI236" i="41"/>
  <c r="BH236" i="41"/>
  <c r="BG236" i="41"/>
  <c r="BE236" i="41"/>
  <c r="T236" i="41"/>
  <c r="R236" i="41"/>
  <c r="P236" i="41"/>
  <c r="BI235" i="41"/>
  <c r="BH235" i="41"/>
  <c r="BG235" i="41"/>
  <c r="BE235" i="41"/>
  <c r="T235" i="41"/>
  <c r="R235" i="41"/>
  <c r="P235" i="41"/>
  <c r="BI234" i="41"/>
  <c r="BH234" i="41"/>
  <c r="BG234" i="41"/>
  <c r="BE234" i="41"/>
  <c r="T234" i="41"/>
  <c r="R234" i="41"/>
  <c r="P234" i="41"/>
  <c r="BI233" i="41"/>
  <c r="BH233" i="41"/>
  <c r="BG233" i="41"/>
  <c r="BE233" i="41"/>
  <c r="T233" i="41"/>
  <c r="R233" i="41"/>
  <c r="P233" i="41"/>
  <c r="BI232" i="41"/>
  <c r="BH232" i="41"/>
  <c r="BG232" i="41"/>
  <c r="BE232" i="41"/>
  <c r="T232" i="41"/>
  <c r="R232" i="41"/>
  <c r="P232" i="41"/>
  <c r="BI231" i="41"/>
  <c r="BH231" i="41"/>
  <c r="BG231" i="41"/>
  <c r="BE231" i="41"/>
  <c r="T231" i="41"/>
  <c r="R231" i="41"/>
  <c r="P231" i="41"/>
  <c r="BI230" i="41"/>
  <c r="BH230" i="41"/>
  <c r="BG230" i="41"/>
  <c r="BE230" i="41"/>
  <c r="T230" i="41"/>
  <c r="R230" i="41"/>
  <c r="P230" i="41"/>
  <c r="BI229" i="41"/>
  <c r="BH229" i="41"/>
  <c r="BG229" i="41"/>
  <c r="BE229" i="41"/>
  <c r="T229" i="41"/>
  <c r="R229" i="41"/>
  <c r="P229" i="41"/>
  <c r="BI228" i="41"/>
  <c r="BH228" i="41"/>
  <c r="BG228" i="41"/>
  <c r="BE228" i="41"/>
  <c r="T228" i="41"/>
  <c r="R228" i="41"/>
  <c r="P228" i="41"/>
  <c r="BI227" i="41"/>
  <c r="BH227" i="41"/>
  <c r="BG227" i="41"/>
  <c r="BE227" i="41"/>
  <c r="T227" i="41"/>
  <c r="R227" i="41"/>
  <c r="P227" i="41"/>
  <c r="BI226" i="41"/>
  <c r="BH226" i="41"/>
  <c r="BG226" i="41"/>
  <c r="BE226" i="41"/>
  <c r="T226" i="41"/>
  <c r="R226" i="41"/>
  <c r="P226" i="41"/>
  <c r="BI225" i="41"/>
  <c r="BH225" i="41"/>
  <c r="BG225" i="41"/>
  <c r="BE225" i="41"/>
  <c r="T225" i="41"/>
  <c r="R225" i="41"/>
  <c r="P225" i="41"/>
  <c r="BI223" i="41"/>
  <c r="BH223" i="41"/>
  <c r="BG223" i="41"/>
  <c r="BE223" i="41"/>
  <c r="T223" i="41"/>
  <c r="R223" i="41"/>
  <c r="P223" i="41"/>
  <c r="BI222" i="41"/>
  <c r="BH222" i="41"/>
  <c r="BG222" i="41"/>
  <c r="BE222" i="41"/>
  <c r="T222" i="41"/>
  <c r="R222" i="41"/>
  <c r="P222" i="41"/>
  <c r="BI221" i="41"/>
  <c r="BH221" i="41"/>
  <c r="BG221" i="41"/>
  <c r="BE221" i="41"/>
  <c r="T221" i="41"/>
  <c r="R221" i="41"/>
  <c r="P221" i="41"/>
  <c r="BI220" i="41"/>
  <c r="BH220" i="41"/>
  <c r="BG220" i="41"/>
  <c r="BE220" i="41"/>
  <c r="T220" i="41"/>
  <c r="R220" i="41"/>
  <c r="P220" i="41"/>
  <c r="BI219" i="41"/>
  <c r="BH219" i="41"/>
  <c r="BG219" i="41"/>
  <c r="BE219" i="41"/>
  <c r="T219" i="41"/>
  <c r="R219" i="41"/>
  <c r="P219" i="41"/>
  <c r="BI218" i="41"/>
  <c r="BH218" i="41"/>
  <c r="BG218" i="41"/>
  <c r="BE218" i="41"/>
  <c r="T218" i="41"/>
  <c r="R218" i="41"/>
  <c r="P218" i="41"/>
  <c r="BI217" i="41"/>
  <c r="BH217" i="41"/>
  <c r="BG217" i="41"/>
  <c r="BE217" i="41"/>
  <c r="T217" i="41"/>
  <c r="R217" i="41"/>
  <c r="P217" i="41"/>
  <c r="BI216" i="41"/>
  <c r="BH216" i="41"/>
  <c r="BG216" i="41"/>
  <c r="BE216" i="41"/>
  <c r="T216" i="41"/>
  <c r="R216" i="41"/>
  <c r="P216" i="41"/>
  <c r="BI215" i="41"/>
  <c r="BH215" i="41"/>
  <c r="BG215" i="41"/>
  <c r="BE215" i="41"/>
  <c r="T215" i="41"/>
  <c r="R215" i="41"/>
  <c r="P215" i="41"/>
  <c r="BI214" i="41"/>
  <c r="BH214" i="41"/>
  <c r="BG214" i="41"/>
  <c r="BE214" i="41"/>
  <c r="T214" i="41"/>
  <c r="R214" i="41"/>
  <c r="P214" i="41"/>
  <c r="BI213" i="41"/>
  <c r="BH213" i="41"/>
  <c r="BG213" i="41"/>
  <c r="BE213" i="41"/>
  <c r="T213" i="41"/>
  <c r="R213" i="41"/>
  <c r="P213" i="41"/>
  <c r="BI212" i="41"/>
  <c r="BH212" i="41"/>
  <c r="BG212" i="41"/>
  <c r="BE212" i="41"/>
  <c r="T212" i="41"/>
  <c r="R212" i="41"/>
  <c r="P212" i="41"/>
  <c r="BI211" i="41"/>
  <c r="BH211" i="41"/>
  <c r="BG211" i="41"/>
  <c r="BE211" i="41"/>
  <c r="T211" i="41"/>
  <c r="R211" i="41"/>
  <c r="P211" i="41"/>
  <c r="BI209" i="41"/>
  <c r="BH209" i="41"/>
  <c r="BG209" i="41"/>
  <c r="BE209" i="41"/>
  <c r="T209" i="41"/>
  <c r="R209" i="41"/>
  <c r="P209" i="41"/>
  <c r="BI208" i="41"/>
  <c r="BH208" i="41"/>
  <c r="BG208" i="41"/>
  <c r="BE208" i="41"/>
  <c r="T208" i="41"/>
  <c r="R208" i="41"/>
  <c r="P208" i="41"/>
  <c r="BI207" i="41"/>
  <c r="BH207" i="41"/>
  <c r="BG207" i="41"/>
  <c r="BE207" i="41"/>
  <c r="T207" i="41"/>
  <c r="R207" i="41"/>
  <c r="P207" i="41"/>
  <c r="BI206" i="41"/>
  <c r="BH206" i="41"/>
  <c r="BG206" i="41"/>
  <c r="BE206" i="41"/>
  <c r="T206" i="41"/>
  <c r="R206" i="41"/>
  <c r="P206" i="41"/>
  <c r="BI205" i="41"/>
  <c r="BH205" i="41"/>
  <c r="BG205" i="41"/>
  <c r="BE205" i="41"/>
  <c r="T205" i="41"/>
  <c r="R205" i="41"/>
  <c r="P205" i="41"/>
  <c r="BI204" i="41"/>
  <c r="BH204" i="41"/>
  <c r="BG204" i="41"/>
  <c r="BE204" i="41"/>
  <c r="T204" i="41"/>
  <c r="R204" i="41"/>
  <c r="P204" i="41"/>
  <c r="BI203" i="41"/>
  <c r="BH203" i="41"/>
  <c r="BG203" i="41"/>
  <c r="BE203" i="41"/>
  <c r="T203" i="41"/>
  <c r="R203" i="41"/>
  <c r="P203" i="41"/>
  <c r="BI202" i="41"/>
  <c r="BH202" i="41"/>
  <c r="BG202" i="41"/>
  <c r="BE202" i="41"/>
  <c r="T202" i="41"/>
  <c r="R202" i="41"/>
  <c r="P202" i="41"/>
  <c r="BI201" i="41"/>
  <c r="BH201" i="41"/>
  <c r="BG201" i="41"/>
  <c r="BE201" i="41"/>
  <c r="T201" i="41"/>
  <c r="R201" i="41"/>
  <c r="P201" i="41"/>
  <c r="BI200" i="41"/>
  <c r="BH200" i="41"/>
  <c r="BG200" i="41"/>
  <c r="BE200" i="41"/>
  <c r="T200" i="41"/>
  <c r="R200" i="41"/>
  <c r="P200" i="41"/>
  <c r="BI199" i="41"/>
  <c r="BH199" i="41"/>
  <c r="BG199" i="41"/>
  <c r="BE199" i="41"/>
  <c r="T199" i="41"/>
  <c r="R199" i="41"/>
  <c r="P199" i="41"/>
  <c r="BI198" i="41"/>
  <c r="BH198" i="41"/>
  <c r="BG198" i="41"/>
  <c r="BE198" i="41"/>
  <c r="T198" i="41"/>
  <c r="R198" i="41"/>
  <c r="P198" i="41"/>
  <c r="BI197" i="41"/>
  <c r="BH197" i="41"/>
  <c r="BG197" i="41"/>
  <c r="BE197" i="41"/>
  <c r="T197" i="41"/>
  <c r="R197" i="41"/>
  <c r="P197" i="41"/>
  <c r="BI196" i="41"/>
  <c r="BH196" i="41"/>
  <c r="BG196" i="41"/>
  <c r="BE196" i="41"/>
  <c r="T196" i="41"/>
  <c r="R196" i="41"/>
  <c r="P196" i="41"/>
  <c r="BI194" i="41"/>
  <c r="BH194" i="41"/>
  <c r="BG194" i="41"/>
  <c r="BE194" i="41"/>
  <c r="T194" i="41"/>
  <c r="R194" i="41"/>
  <c r="P194" i="41"/>
  <c r="BI193" i="41"/>
  <c r="BH193" i="41"/>
  <c r="BG193" i="41"/>
  <c r="BE193" i="41"/>
  <c r="T193" i="41"/>
  <c r="R193" i="41"/>
  <c r="P193" i="41"/>
  <c r="BI192" i="41"/>
  <c r="BH192" i="41"/>
  <c r="BG192" i="41"/>
  <c r="BE192" i="41"/>
  <c r="T192" i="41"/>
  <c r="R192" i="41"/>
  <c r="P192" i="41"/>
  <c r="BI191" i="41"/>
  <c r="BH191" i="41"/>
  <c r="BG191" i="41"/>
  <c r="BE191" i="41"/>
  <c r="T191" i="41"/>
  <c r="R191" i="41"/>
  <c r="P191" i="41"/>
  <c r="BI190" i="41"/>
  <c r="BH190" i="41"/>
  <c r="BG190" i="41"/>
  <c r="BE190" i="41"/>
  <c r="T190" i="41"/>
  <c r="R190" i="41"/>
  <c r="P190" i="41"/>
  <c r="BI189" i="41"/>
  <c r="BH189" i="41"/>
  <c r="BG189" i="41"/>
  <c r="BE189" i="41"/>
  <c r="T189" i="41"/>
  <c r="R189" i="41"/>
  <c r="P189" i="41"/>
  <c r="BI188" i="41"/>
  <c r="BH188" i="41"/>
  <c r="BG188" i="41"/>
  <c r="BE188" i="41"/>
  <c r="T188" i="41"/>
  <c r="R188" i="41"/>
  <c r="P188" i="41"/>
  <c r="BI186" i="41"/>
  <c r="BH186" i="41"/>
  <c r="BG186" i="41"/>
  <c r="BE186" i="41"/>
  <c r="T186" i="41"/>
  <c r="R186" i="41"/>
  <c r="P186" i="41"/>
  <c r="BI185" i="41"/>
  <c r="BH185" i="41"/>
  <c r="BG185" i="41"/>
  <c r="BE185" i="41"/>
  <c r="T185" i="41"/>
  <c r="R185" i="41"/>
  <c r="P185" i="41"/>
  <c r="BI184" i="41"/>
  <c r="BH184" i="41"/>
  <c r="BG184" i="41"/>
  <c r="BE184" i="41"/>
  <c r="T184" i="41"/>
  <c r="R184" i="41"/>
  <c r="P184" i="41"/>
  <c r="BI183" i="41"/>
  <c r="BH183" i="41"/>
  <c r="BG183" i="41"/>
  <c r="BE183" i="41"/>
  <c r="T183" i="41"/>
  <c r="R183" i="41"/>
  <c r="P183" i="41"/>
  <c r="BI180" i="41"/>
  <c r="BH180" i="41"/>
  <c r="BG180" i="41"/>
  <c r="BE180" i="41"/>
  <c r="T180" i="41"/>
  <c r="R180" i="41"/>
  <c r="P180" i="41"/>
  <c r="BI179" i="41"/>
  <c r="BH179" i="41"/>
  <c r="BG179" i="41"/>
  <c r="BE179" i="41"/>
  <c r="T179" i="41"/>
  <c r="R179" i="41"/>
  <c r="P179" i="41"/>
  <c r="BI178" i="41"/>
  <c r="BH178" i="41"/>
  <c r="BG178" i="41"/>
  <c r="BE178" i="41"/>
  <c r="T178" i="41"/>
  <c r="R178" i="41"/>
  <c r="P178" i="41"/>
  <c r="BI177" i="41"/>
  <c r="BH177" i="41"/>
  <c r="BG177" i="41"/>
  <c r="BE177" i="41"/>
  <c r="T177" i="41"/>
  <c r="R177" i="41"/>
  <c r="P177" i="41"/>
  <c r="BI176" i="41"/>
  <c r="BH176" i="41"/>
  <c r="BG176" i="41"/>
  <c r="BE176" i="41"/>
  <c r="T176" i="41"/>
  <c r="R176" i="41"/>
  <c r="P176" i="41"/>
  <c r="BI174" i="41"/>
  <c r="BH174" i="41"/>
  <c r="BG174" i="41"/>
  <c r="BE174" i="41"/>
  <c r="T174" i="41"/>
  <c r="R174" i="41"/>
  <c r="P174" i="41"/>
  <c r="BI173" i="41"/>
  <c r="BH173" i="41"/>
  <c r="BG173" i="41"/>
  <c r="BE173" i="41"/>
  <c r="T173" i="41"/>
  <c r="R173" i="41"/>
  <c r="P173" i="41"/>
  <c r="BI172" i="41"/>
  <c r="BH172" i="41"/>
  <c r="BG172" i="41"/>
  <c r="BE172" i="41"/>
  <c r="T172" i="41"/>
  <c r="R172" i="41"/>
  <c r="P172" i="41"/>
  <c r="BI171" i="41"/>
  <c r="BH171" i="41"/>
  <c r="BG171" i="41"/>
  <c r="BE171" i="41"/>
  <c r="T171" i="41"/>
  <c r="R171" i="41"/>
  <c r="P171" i="41"/>
  <c r="BI170" i="41"/>
  <c r="BH170" i="41"/>
  <c r="BG170" i="41"/>
  <c r="BE170" i="41"/>
  <c r="T170" i="41"/>
  <c r="R170" i="41"/>
  <c r="P170" i="41"/>
  <c r="BI169" i="41"/>
  <c r="BH169" i="41"/>
  <c r="BG169" i="41"/>
  <c r="BE169" i="41"/>
  <c r="T169" i="41"/>
  <c r="R169" i="41"/>
  <c r="P169" i="41"/>
  <c r="BI168" i="41"/>
  <c r="BH168" i="41"/>
  <c r="BG168" i="41"/>
  <c r="BE168" i="41"/>
  <c r="T168" i="41"/>
  <c r="R168" i="41"/>
  <c r="P168" i="41"/>
  <c r="BI167" i="41"/>
  <c r="BH167" i="41"/>
  <c r="BG167" i="41"/>
  <c r="BE167" i="41"/>
  <c r="T167" i="41"/>
  <c r="R167" i="41"/>
  <c r="P167" i="41"/>
  <c r="BI165" i="41"/>
  <c r="BH165" i="41"/>
  <c r="BG165" i="41"/>
  <c r="BE165" i="41"/>
  <c r="T165" i="41"/>
  <c r="R165" i="41"/>
  <c r="P165" i="41"/>
  <c r="BI164" i="41"/>
  <c r="BH164" i="41"/>
  <c r="BG164" i="41"/>
  <c r="BE164" i="41"/>
  <c r="T164" i="41"/>
  <c r="R164" i="41"/>
  <c r="P164" i="41"/>
  <c r="BI163" i="41"/>
  <c r="BH163" i="41"/>
  <c r="BG163" i="41"/>
  <c r="BE163" i="41"/>
  <c r="T163" i="41"/>
  <c r="R163" i="41"/>
  <c r="P163" i="41"/>
  <c r="BI162" i="41"/>
  <c r="BH162" i="41"/>
  <c r="BG162" i="41"/>
  <c r="BE162" i="41"/>
  <c r="T162" i="41"/>
  <c r="R162" i="41"/>
  <c r="P162" i="41"/>
  <c r="BI161" i="41"/>
  <c r="BH161" i="41"/>
  <c r="BG161" i="41"/>
  <c r="BE161" i="41"/>
  <c r="T161" i="41"/>
  <c r="R161" i="41"/>
  <c r="P161" i="41"/>
  <c r="BI160" i="41"/>
  <c r="BH160" i="41"/>
  <c r="BG160" i="41"/>
  <c r="BE160" i="41"/>
  <c r="T160" i="41"/>
  <c r="R160" i="41"/>
  <c r="P160" i="41"/>
  <c r="BI159" i="41"/>
  <c r="BH159" i="41"/>
  <c r="BG159" i="41"/>
  <c r="BE159" i="41"/>
  <c r="T159" i="41"/>
  <c r="R159" i="41"/>
  <c r="P159" i="41"/>
  <c r="BI158" i="41"/>
  <c r="BH158" i="41"/>
  <c r="BG158" i="41"/>
  <c r="BE158" i="41"/>
  <c r="T158" i="41"/>
  <c r="R158" i="41"/>
  <c r="P158" i="41"/>
  <c r="BI157" i="41"/>
  <c r="BH157" i="41"/>
  <c r="BG157" i="41"/>
  <c r="BE157" i="41"/>
  <c r="T157" i="41"/>
  <c r="R157" i="41"/>
  <c r="P157" i="41"/>
  <c r="BI156" i="41"/>
  <c r="BH156" i="41"/>
  <c r="BG156" i="41"/>
  <c r="BE156" i="41"/>
  <c r="T156" i="41"/>
  <c r="R156" i="41"/>
  <c r="P156" i="41"/>
  <c r="BI155" i="41"/>
  <c r="BH155" i="41"/>
  <c r="BG155" i="41"/>
  <c r="BE155" i="41"/>
  <c r="T155" i="41"/>
  <c r="R155" i="41"/>
  <c r="P155" i="41"/>
  <c r="BI154" i="41"/>
  <c r="BH154" i="41"/>
  <c r="BG154" i="41"/>
  <c r="BE154" i="41"/>
  <c r="T154" i="41"/>
  <c r="R154" i="41"/>
  <c r="P154" i="41"/>
  <c r="BI153" i="41"/>
  <c r="BH153" i="41"/>
  <c r="BG153" i="41"/>
  <c r="BE153" i="41"/>
  <c r="T153" i="41"/>
  <c r="R153" i="41"/>
  <c r="P153" i="41"/>
  <c r="BI151" i="41"/>
  <c r="BH151" i="41"/>
  <c r="BG151" i="41"/>
  <c r="BE151" i="41"/>
  <c r="T151" i="41"/>
  <c r="R151" i="41"/>
  <c r="P151" i="41"/>
  <c r="BI150" i="41"/>
  <c r="BH150" i="41"/>
  <c r="BG150" i="41"/>
  <c r="BE150" i="41"/>
  <c r="T150" i="41"/>
  <c r="R150" i="41"/>
  <c r="P150" i="41"/>
  <c r="BI149" i="41"/>
  <c r="BH149" i="41"/>
  <c r="BG149" i="41"/>
  <c r="BE149" i="41"/>
  <c r="T149" i="41"/>
  <c r="R149" i="41"/>
  <c r="P149" i="41"/>
  <c r="BI148" i="41"/>
  <c r="BH148" i="41"/>
  <c r="BG148" i="41"/>
  <c r="BE148" i="41"/>
  <c r="T148" i="41"/>
  <c r="R148" i="41"/>
  <c r="P148" i="41"/>
  <c r="BI147" i="41"/>
  <c r="BH147" i="41"/>
  <c r="BG147" i="41"/>
  <c r="BE147" i="41"/>
  <c r="T147" i="41"/>
  <c r="R147" i="41"/>
  <c r="P147" i="41"/>
  <c r="BI146" i="41"/>
  <c r="BH146" i="41"/>
  <c r="BG146" i="41"/>
  <c r="BE146" i="41"/>
  <c r="T146" i="41"/>
  <c r="R146" i="41"/>
  <c r="P146" i="41"/>
  <c r="BI145" i="41"/>
  <c r="BH145" i="41"/>
  <c r="BG145" i="41"/>
  <c r="BE145" i="41"/>
  <c r="T145" i="41"/>
  <c r="R145" i="41"/>
  <c r="P145" i="41"/>
  <c r="BI144" i="41"/>
  <c r="BH144" i="41"/>
  <c r="BG144" i="41"/>
  <c r="BE144" i="41"/>
  <c r="T144" i="41"/>
  <c r="R144" i="41"/>
  <c r="P144" i="41"/>
  <c r="BI143" i="41"/>
  <c r="BH143" i="41"/>
  <c r="BG143" i="41"/>
  <c r="BE143" i="41"/>
  <c r="T143" i="41"/>
  <c r="R143" i="41"/>
  <c r="P143" i="41"/>
  <c r="BI142" i="41"/>
  <c r="BH142" i="41"/>
  <c r="BG142" i="41"/>
  <c r="BE142" i="41"/>
  <c r="T142" i="41"/>
  <c r="R142" i="41"/>
  <c r="P142" i="41"/>
  <c r="BI141" i="41"/>
  <c r="BH141" i="41"/>
  <c r="BG141" i="41"/>
  <c r="BE141" i="41"/>
  <c r="T141" i="41"/>
  <c r="R141" i="41"/>
  <c r="P141" i="41"/>
  <c r="J134" i="41"/>
  <c r="F134" i="41"/>
  <c r="F132" i="41"/>
  <c r="E130" i="41"/>
  <c r="J93" i="41"/>
  <c r="F93" i="41"/>
  <c r="F91" i="41"/>
  <c r="E89" i="41"/>
  <c r="J26" i="41"/>
  <c r="E26" i="41"/>
  <c r="J94" i="41" s="1"/>
  <c r="J25" i="41"/>
  <c r="J20" i="41"/>
  <c r="E20" i="41"/>
  <c r="F135" i="41"/>
  <c r="J19" i="41"/>
  <c r="J14" i="41"/>
  <c r="J132" i="41"/>
  <c r="E7" i="41"/>
  <c r="E126" i="41"/>
  <c r="J39" i="40"/>
  <c r="J38" i="40"/>
  <c r="AY142" i="1" s="1"/>
  <c r="J37" i="40"/>
  <c r="AX142" i="1" s="1"/>
  <c r="BI277" i="40"/>
  <c r="BH277" i="40"/>
  <c r="BG277" i="40"/>
  <c r="BE277" i="40"/>
  <c r="T277" i="40"/>
  <c r="T276" i="40"/>
  <c r="R277" i="40"/>
  <c r="R276" i="40"/>
  <c r="P277" i="40"/>
  <c r="P276" i="40" s="1"/>
  <c r="BI275" i="40"/>
  <c r="BH275" i="40"/>
  <c r="BG275" i="40"/>
  <c r="BE275" i="40"/>
  <c r="T275" i="40"/>
  <c r="R275" i="40"/>
  <c r="P275" i="40"/>
  <c r="BI274" i="40"/>
  <c r="BH274" i="40"/>
  <c r="BG274" i="40"/>
  <c r="BE274" i="40"/>
  <c r="T274" i="40"/>
  <c r="R274" i="40"/>
  <c r="P274" i="40"/>
  <c r="BI273" i="40"/>
  <c r="BH273" i="40"/>
  <c r="BG273" i="40"/>
  <c r="BE273" i="40"/>
  <c r="T273" i="40"/>
  <c r="R273" i="40"/>
  <c r="P273" i="40"/>
  <c r="BI272" i="40"/>
  <c r="BH272" i="40"/>
  <c r="BG272" i="40"/>
  <c r="BE272" i="40"/>
  <c r="T272" i="40"/>
  <c r="R272" i="40"/>
  <c r="P272" i="40"/>
  <c r="BI269" i="40"/>
  <c r="BH269" i="40"/>
  <c r="BG269" i="40"/>
  <c r="BE269" i="40"/>
  <c r="T269" i="40"/>
  <c r="R269" i="40"/>
  <c r="P269" i="40"/>
  <c r="BI268" i="40"/>
  <c r="BH268" i="40"/>
  <c r="BG268" i="40"/>
  <c r="BE268" i="40"/>
  <c r="T268" i="40"/>
  <c r="R268" i="40"/>
  <c r="P268" i="40"/>
  <c r="BI267" i="40"/>
  <c r="BH267" i="40"/>
  <c r="BG267" i="40"/>
  <c r="BE267" i="40"/>
  <c r="T267" i="40"/>
  <c r="R267" i="40"/>
  <c r="P267" i="40"/>
  <c r="BI266" i="40"/>
  <c r="BH266" i="40"/>
  <c r="BG266" i="40"/>
  <c r="BE266" i="40"/>
  <c r="T266" i="40"/>
  <c r="R266" i="40"/>
  <c r="P266" i="40"/>
  <c r="BI265" i="40"/>
  <c r="BH265" i="40"/>
  <c r="BG265" i="40"/>
  <c r="BE265" i="40"/>
  <c r="T265" i="40"/>
  <c r="R265" i="40"/>
  <c r="P265" i="40"/>
  <c r="BI264" i="40"/>
  <c r="BH264" i="40"/>
  <c r="BG264" i="40"/>
  <c r="BE264" i="40"/>
  <c r="T264" i="40"/>
  <c r="R264" i="40"/>
  <c r="P264" i="40"/>
  <c r="BI263" i="40"/>
  <c r="BH263" i="40"/>
  <c r="BG263" i="40"/>
  <c r="BE263" i="40"/>
  <c r="T263" i="40"/>
  <c r="R263" i="40"/>
  <c r="P263" i="40"/>
  <c r="BI262" i="40"/>
  <c r="BH262" i="40"/>
  <c r="BG262" i="40"/>
  <c r="BE262" i="40"/>
  <c r="T262" i="40"/>
  <c r="R262" i="40"/>
  <c r="P262" i="40"/>
  <c r="BI261" i="40"/>
  <c r="BH261" i="40"/>
  <c r="BG261" i="40"/>
  <c r="BE261" i="40"/>
  <c r="T261" i="40"/>
  <c r="R261" i="40"/>
  <c r="P261" i="40"/>
  <c r="BI260" i="40"/>
  <c r="BH260" i="40"/>
  <c r="BG260" i="40"/>
  <c r="BE260" i="40"/>
  <c r="T260" i="40"/>
  <c r="R260" i="40"/>
  <c r="P260" i="40"/>
  <c r="BI259" i="40"/>
  <c r="BH259" i="40"/>
  <c r="BG259" i="40"/>
  <c r="BE259" i="40"/>
  <c r="T259" i="40"/>
  <c r="R259" i="40"/>
  <c r="P259" i="40"/>
  <c r="BI258" i="40"/>
  <c r="BH258" i="40"/>
  <c r="BG258" i="40"/>
  <c r="BE258" i="40"/>
  <c r="T258" i="40"/>
  <c r="R258" i="40"/>
  <c r="P258" i="40"/>
  <c r="BI255" i="40"/>
  <c r="BH255" i="40"/>
  <c r="BG255" i="40"/>
  <c r="BE255" i="40"/>
  <c r="T255" i="40"/>
  <c r="R255" i="40"/>
  <c r="P255" i="40"/>
  <c r="BI254" i="40"/>
  <c r="BH254" i="40"/>
  <c r="BG254" i="40"/>
  <c r="BE254" i="40"/>
  <c r="T254" i="40"/>
  <c r="R254" i="40"/>
  <c r="P254" i="40"/>
  <c r="BI252" i="40"/>
  <c r="BH252" i="40"/>
  <c r="BG252" i="40"/>
  <c r="BE252" i="40"/>
  <c r="T252" i="40"/>
  <c r="R252" i="40"/>
  <c r="P252" i="40"/>
  <c r="BI251" i="40"/>
  <c r="BH251" i="40"/>
  <c r="BG251" i="40"/>
  <c r="BE251" i="40"/>
  <c r="T251" i="40"/>
  <c r="R251" i="40"/>
  <c r="P251" i="40"/>
  <c r="BI250" i="40"/>
  <c r="BH250" i="40"/>
  <c r="BG250" i="40"/>
  <c r="BE250" i="40"/>
  <c r="T250" i="40"/>
  <c r="R250" i="40"/>
  <c r="P250" i="40"/>
  <c r="BI249" i="40"/>
  <c r="BH249" i="40"/>
  <c r="BG249" i="40"/>
  <c r="BE249" i="40"/>
  <c r="T249" i="40"/>
  <c r="R249" i="40"/>
  <c r="P249" i="40"/>
  <c r="BI247" i="40"/>
  <c r="BH247" i="40"/>
  <c r="BG247" i="40"/>
  <c r="BE247" i="40"/>
  <c r="T247" i="40"/>
  <c r="R247" i="40"/>
  <c r="P247" i="40"/>
  <c r="BI246" i="40"/>
  <c r="BH246" i="40"/>
  <c r="BG246" i="40"/>
  <c r="BE246" i="40"/>
  <c r="T246" i="40"/>
  <c r="R246" i="40"/>
  <c r="P246" i="40"/>
  <c r="BI245" i="40"/>
  <c r="BH245" i="40"/>
  <c r="BG245" i="40"/>
  <c r="BE245" i="40"/>
  <c r="T245" i="40"/>
  <c r="R245" i="40"/>
  <c r="P245" i="40"/>
  <c r="BI244" i="40"/>
  <c r="BH244" i="40"/>
  <c r="BG244" i="40"/>
  <c r="BE244" i="40"/>
  <c r="T244" i="40"/>
  <c r="R244" i="40"/>
  <c r="P244" i="40"/>
  <c r="BI243" i="40"/>
  <c r="BH243" i="40"/>
  <c r="BG243" i="40"/>
  <c r="BE243" i="40"/>
  <c r="T243" i="40"/>
  <c r="R243" i="40"/>
  <c r="P243" i="40"/>
  <c r="BI242" i="40"/>
  <c r="BH242" i="40"/>
  <c r="BG242" i="40"/>
  <c r="BE242" i="40"/>
  <c r="T242" i="40"/>
  <c r="R242" i="40"/>
  <c r="P242" i="40"/>
  <c r="BI241" i="40"/>
  <c r="BH241" i="40"/>
  <c r="BG241" i="40"/>
  <c r="BE241" i="40"/>
  <c r="T241" i="40"/>
  <c r="R241" i="40"/>
  <c r="P241" i="40"/>
  <c r="BI240" i="40"/>
  <c r="BH240" i="40"/>
  <c r="BG240" i="40"/>
  <c r="BE240" i="40"/>
  <c r="T240" i="40"/>
  <c r="R240" i="40"/>
  <c r="P240" i="40"/>
  <c r="BI239" i="40"/>
  <c r="BH239" i="40"/>
  <c r="BG239" i="40"/>
  <c r="BE239" i="40"/>
  <c r="T239" i="40"/>
  <c r="R239" i="40"/>
  <c r="P239" i="40"/>
  <c r="BI238" i="40"/>
  <c r="BH238" i="40"/>
  <c r="BG238" i="40"/>
  <c r="BE238" i="40"/>
  <c r="T238" i="40"/>
  <c r="R238" i="40"/>
  <c r="P238" i="40"/>
  <c r="BI237" i="40"/>
  <c r="BH237" i="40"/>
  <c r="BG237" i="40"/>
  <c r="BE237" i="40"/>
  <c r="T237" i="40"/>
  <c r="R237" i="40"/>
  <c r="P237" i="40"/>
  <c r="BI236" i="40"/>
  <c r="BH236" i="40"/>
  <c r="BG236" i="40"/>
  <c r="BE236" i="40"/>
  <c r="T236" i="40"/>
  <c r="R236" i="40"/>
  <c r="P236" i="40"/>
  <c r="BI235" i="40"/>
  <c r="BH235" i="40"/>
  <c r="BG235" i="40"/>
  <c r="BE235" i="40"/>
  <c r="T235" i="40"/>
  <c r="R235" i="40"/>
  <c r="P235" i="40"/>
  <c r="BI234" i="40"/>
  <c r="BH234" i="40"/>
  <c r="BG234" i="40"/>
  <c r="BE234" i="40"/>
  <c r="T234" i="40"/>
  <c r="R234" i="40"/>
  <c r="P234" i="40"/>
  <c r="BI233" i="40"/>
  <c r="BH233" i="40"/>
  <c r="BG233" i="40"/>
  <c r="BE233" i="40"/>
  <c r="T233" i="40"/>
  <c r="R233" i="40"/>
  <c r="P233" i="40"/>
  <c r="BI232" i="40"/>
  <c r="BH232" i="40"/>
  <c r="BG232" i="40"/>
  <c r="BE232" i="40"/>
  <c r="T232" i="40"/>
  <c r="R232" i="40"/>
  <c r="P232" i="40"/>
  <c r="BI231" i="40"/>
  <c r="BH231" i="40"/>
  <c r="BG231" i="40"/>
  <c r="BE231" i="40"/>
  <c r="T231" i="40"/>
  <c r="R231" i="40"/>
  <c r="P231" i="40"/>
  <c r="BI230" i="40"/>
  <c r="BH230" i="40"/>
  <c r="BG230" i="40"/>
  <c r="BE230" i="40"/>
  <c r="T230" i="40"/>
  <c r="R230" i="40"/>
  <c r="P230" i="40"/>
  <c r="BI229" i="40"/>
  <c r="BH229" i="40"/>
  <c r="BG229" i="40"/>
  <c r="BE229" i="40"/>
  <c r="T229" i="40"/>
  <c r="R229" i="40"/>
  <c r="P229" i="40"/>
  <c r="BI228" i="40"/>
  <c r="BH228" i="40"/>
  <c r="BG228" i="40"/>
  <c r="BE228" i="40"/>
  <c r="T228" i="40"/>
  <c r="R228" i="40"/>
  <c r="P228" i="40"/>
  <c r="BI227" i="40"/>
  <c r="BH227" i="40"/>
  <c r="BG227" i="40"/>
  <c r="BE227" i="40"/>
  <c r="T227" i="40"/>
  <c r="R227" i="40"/>
  <c r="P227" i="40"/>
  <c r="BI226" i="40"/>
  <c r="BH226" i="40"/>
  <c r="BG226" i="40"/>
  <c r="BE226" i="40"/>
  <c r="T226" i="40"/>
  <c r="R226" i="40"/>
  <c r="P226" i="40"/>
  <c r="BI225" i="40"/>
  <c r="BH225" i="40"/>
  <c r="BG225" i="40"/>
  <c r="BE225" i="40"/>
  <c r="T225" i="40"/>
  <c r="R225" i="40"/>
  <c r="P225" i="40"/>
  <c r="BI224" i="40"/>
  <c r="BH224" i="40"/>
  <c r="BG224" i="40"/>
  <c r="BE224" i="40"/>
  <c r="T224" i="40"/>
  <c r="R224" i="40"/>
  <c r="P224" i="40"/>
  <c r="BI223" i="40"/>
  <c r="BH223" i="40"/>
  <c r="BG223" i="40"/>
  <c r="BE223" i="40"/>
  <c r="T223" i="40"/>
  <c r="R223" i="40"/>
  <c r="P223" i="40"/>
  <c r="BI221" i="40"/>
  <c r="BH221" i="40"/>
  <c r="BG221" i="40"/>
  <c r="BE221" i="40"/>
  <c r="T221" i="40"/>
  <c r="R221" i="40"/>
  <c r="P221" i="40"/>
  <c r="BI220" i="40"/>
  <c r="BH220" i="40"/>
  <c r="BG220" i="40"/>
  <c r="BE220" i="40"/>
  <c r="T220" i="40"/>
  <c r="R220" i="40"/>
  <c r="P220" i="40"/>
  <c r="BI219" i="40"/>
  <c r="BH219" i="40"/>
  <c r="BG219" i="40"/>
  <c r="BE219" i="40"/>
  <c r="T219" i="40"/>
  <c r="R219" i="40"/>
  <c r="P219" i="40"/>
  <c r="BI218" i="40"/>
  <c r="BH218" i="40"/>
  <c r="BG218" i="40"/>
  <c r="BE218" i="40"/>
  <c r="T218" i="40"/>
  <c r="R218" i="40"/>
  <c r="P218" i="40"/>
  <c r="BI217" i="40"/>
  <c r="BH217" i="40"/>
  <c r="BG217" i="40"/>
  <c r="BE217" i="40"/>
  <c r="T217" i="40"/>
  <c r="R217" i="40"/>
  <c r="P217" i="40"/>
  <c r="BI216" i="40"/>
  <c r="BH216" i="40"/>
  <c r="BG216" i="40"/>
  <c r="BE216" i="40"/>
  <c r="T216" i="40"/>
  <c r="R216" i="40"/>
  <c r="P216" i="40"/>
  <c r="BI214" i="40"/>
  <c r="BH214" i="40"/>
  <c r="BG214" i="40"/>
  <c r="BE214" i="40"/>
  <c r="T214" i="40"/>
  <c r="R214" i="40"/>
  <c r="P214" i="40"/>
  <c r="BI213" i="40"/>
  <c r="BH213" i="40"/>
  <c r="BG213" i="40"/>
  <c r="BE213" i="40"/>
  <c r="T213" i="40"/>
  <c r="R213" i="40"/>
  <c r="P213" i="40"/>
  <c r="BI212" i="40"/>
  <c r="BH212" i="40"/>
  <c r="BG212" i="40"/>
  <c r="BE212" i="40"/>
  <c r="T212" i="40"/>
  <c r="R212" i="40"/>
  <c r="P212" i="40"/>
  <c r="BI211" i="40"/>
  <c r="BH211" i="40"/>
  <c r="BG211" i="40"/>
  <c r="BE211" i="40"/>
  <c r="T211" i="40"/>
  <c r="R211" i="40"/>
  <c r="P211" i="40"/>
  <c r="BI210" i="40"/>
  <c r="BH210" i="40"/>
  <c r="BG210" i="40"/>
  <c r="BE210" i="40"/>
  <c r="T210" i="40"/>
  <c r="R210" i="40"/>
  <c r="P210" i="40"/>
  <c r="BI209" i="40"/>
  <c r="BH209" i="40"/>
  <c r="BG209" i="40"/>
  <c r="BE209" i="40"/>
  <c r="T209" i="40"/>
  <c r="R209" i="40"/>
  <c r="P209" i="40"/>
  <c r="BI206" i="40"/>
  <c r="BH206" i="40"/>
  <c r="BG206" i="40"/>
  <c r="BE206" i="40"/>
  <c r="T206" i="40"/>
  <c r="R206" i="40"/>
  <c r="P206" i="40"/>
  <c r="BI205" i="40"/>
  <c r="BH205" i="40"/>
  <c r="BG205" i="40"/>
  <c r="BE205" i="40"/>
  <c r="T205" i="40"/>
  <c r="R205" i="40"/>
  <c r="P205" i="40"/>
  <c r="BI204" i="40"/>
  <c r="BH204" i="40"/>
  <c r="BG204" i="40"/>
  <c r="BE204" i="40"/>
  <c r="T204" i="40"/>
  <c r="R204" i="40"/>
  <c r="P204" i="40"/>
  <c r="BI203" i="40"/>
  <c r="BH203" i="40"/>
  <c r="BG203" i="40"/>
  <c r="BE203" i="40"/>
  <c r="T203" i="40"/>
  <c r="R203" i="40"/>
  <c r="P203" i="40"/>
  <c r="BI202" i="40"/>
  <c r="BH202" i="40"/>
  <c r="BG202" i="40"/>
  <c r="BE202" i="40"/>
  <c r="T202" i="40"/>
  <c r="R202" i="40"/>
  <c r="P202" i="40"/>
  <c r="BI201" i="40"/>
  <c r="BH201" i="40"/>
  <c r="BG201" i="40"/>
  <c r="BE201" i="40"/>
  <c r="T201" i="40"/>
  <c r="R201" i="40"/>
  <c r="P201" i="40"/>
  <c r="BI200" i="40"/>
  <c r="BH200" i="40"/>
  <c r="BG200" i="40"/>
  <c r="BE200" i="40"/>
  <c r="T200" i="40"/>
  <c r="R200" i="40"/>
  <c r="P200" i="40"/>
  <c r="BI199" i="40"/>
  <c r="BH199" i="40"/>
  <c r="BG199" i="40"/>
  <c r="BE199" i="40"/>
  <c r="T199" i="40"/>
  <c r="R199" i="40"/>
  <c r="P199" i="40"/>
  <c r="BI198" i="40"/>
  <c r="BH198" i="40"/>
  <c r="BG198" i="40"/>
  <c r="BE198" i="40"/>
  <c r="T198" i="40"/>
  <c r="R198" i="40"/>
  <c r="P198" i="40"/>
  <c r="BI197" i="40"/>
  <c r="BH197" i="40"/>
  <c r="BG197" i="40"/>
  <c r="BE197" i="40"/>
  <c r="T197" i="40"/>
  <c r="R197" i="40"/>
  <c r="P197" i="40"/>
  <c r="BI196" i="40"/>
  <c r="BH196" i="40"/>
  <c r="BG196" i="40"/>
  <c r="BE196" i="40"/>
  <c r="T196" i="40"/>
  <c r="R196" i="40"/>
  <c r="P196" i="40"/>
  <c r="BI195" i="40"/>
  <c r="BH195" i="40"/>
  <c r="BG195" i="40"/>
  <c r="BE195" i="40"/>
  <c r="T195" i="40"/>
  <c r="R195" i="40"/>
  <c r="P195" i="40"/>
  <c r="BI194" i="40"/>
  <c r="BH194" i="40"/>
  <c r="BG194" i="40"/>
  <c r="BE194" i="40"/>
  <c r="T194" i="40"/>
  <c r="R194" i="40"/>
  <c r="P194" i="40"/>
  <c r="BI193" i="40"/>
  <c r="BH193" i="40"/>
  <c r="BG193" i="40"/>
  <c r="BE193" i="40"/>
  <c r="T193" i="40"/>
  <c r="R193" i="40"/>
  <c r="P193" i="40"/>
  <c r="BI192" i="40"/>
  <c r="BH192" i="40"/>
  <c r="BG192" i="40"/>
  <c r="BE192" i="40"/>
  <c r="T192" i="40"/>
  <c r="R192" i="40"/>
  <c r="P192" i="40"/>
  <c r="BI191" i="40"/>
  <c r="BH191" i="40"/>
  <c r="BG191" i="40"/>
  <c r="BE191" i="40"/>
  <c r="T191" i="40"/>
  <c r="R191" i="40"/>
  <c r="P191" i="40"/>
  <c r="BI190" i="40"/>
  <c r="BH190" i="40"/>
  <c r="BG190" i="40"/>
  <c r="BE190" i="40"/>
  <c r="T190" i="40"/>
  <c r="R190" i="40"/>
  <c r="P190" i="40"/>
  <c r="BI189" i="40"/>
  <c r="BH189" i="40"/>
  <c r="BG189" i="40"/>
  <c r="BE189" i="40"/>
  <c r="T189" i="40"/>
  <c r="R189" i="40"/>
  <c r="P189" i="40"/>
  <c r="BI188" i="40"/>
  <c r="BH188" i="40"/>
  <c r="BG188" i="40"/>
  <c r="BE188" i="40"/>
  <c r="T188" i="40"/>
  <c r="R188" i="40"/>
  <c r="P188" i="40"/>
  <c r="BI187" i="40"/>
  <c r="BH187" i="40"/>
  <c r="BG187" i="40"/>
  <c r="BE187" i="40"/>
  <c r="T187" i="40"/>
  <c r="R187" i="40"/>
  <c r="P187" i="40"/>
  <c r="BI186" i="40"/>
  <c r="BH186" i="40"/>
  <c r="BG186" i="40"/>
  <c r="BE186" i="40"/>
  <c r="T186" i="40"/>
  <c r="R186" i="40"/>
  <c r="P186" i="40"/>
  <c r="BI185" i="40"/>
  <c r="BH185" i="40"/>
  <c r="BG185" i="40"/>
  <c r="BE185" i="40"/>
  <c r="T185" i="40"/>
  <c r="R185" i="40"/>
  <c r="P185" i="40"/>
  <c r="BI183" i="40"/>
  <c r="BH183" i="40"/>
  <c r="BG183" i="40"/>
  <c r="BE183" i="40"/>
  <c r="T183" i="40"/>
  <c r="R183" i="40"/>
  <c r="P183" i="40"/>
  <c r="BI182" i="40"/>
  <c r="BH182" i="40"/>
  <c r="BG182" i="40"/>
  <c r="BE182" i="40"/>
  <c r="T182" i="40"/>
  <c r="R182" i="40"/>
  <c r="P182" i="40"/>
  <c r="BI180" i="40"/>
  <c r="BH180" i="40"/>
  <c r="BG180" i="40"/>
  <c r="BE180" i="40"/>
  <c r="T180" i="40"/>
  <c r="R180" i="40"/>
  <c r="P180" i="40"/>
  <c r="BI179" i="40"/>
  <c r="BH179" i="40"/>
  <c r="BG179" i="40"/>
  <c r="BE179" i="40"/>
  <c r="T179" i="40"/>
  <c r="R179" i="40"/>
  <c r="P179" i="40"/>
  <c r="BI178" i="40"/>
  <c r="BH178" i="40"/>
  <c r="BG178" i="40"/>
  <c r="BE178" i="40"/>
  <c r="T178" i="40"/>
  <c r="R178" i="40"/>
  <c r="P178" i="40"/>
  <c r="BI177" i="40"/>
  <c r="BH177" i="40"/>
  <c r="BG177" i="40"/>
  <c r="BE177" i="40"/>
  <c r="T177" i="40"/>
  <c r="R177" i="40"/>
  <c r="P177" i="40"/>
  <c r="BI176" i="40"/>
  <c r="BH176" i="40"/>
  <c r="BG176" i="40"/>
  <c r="BE176" i="40"/>
  <c r="T176" i="40"/>
  <c r="R176" i="40"/>
  <c r="P176" i="40"/>
  <c r="BI175" i="40"/>
  <c r="BH175" i="40"/>
  <c r="BG175" i="40"/>
  <c r="BE175" i="40"/>
  <c r="T175" i="40"/>
  <c r="R175" i="40"/>
  <c r="P175" i="40"/>
  <c r="BI174" i="40"/>
  <c r="BH174" i="40"/>
  <c r="BG174" i="40"/>
  <c r="BE174" i="40"/>
  <c r="T174" i="40"/>
  <c r="R174" i="40"/>
  <c r="P174" i="40"/>
  <c r="BI173" i="40"/>
  <c r="BH173" i="40"/>
  <c r="BG173" i="40"/>
  <c r="BE173" i="40"/>
  <c r="T173" i="40"/>
  <c r="R173" i="40"/>
  <c r="P173" i="40"/>
  <c r="BI172" i="40"/>
  <c r="BH172" i="40"/>
  <c r="BG172" i="40"/>
  <c r="BE172" i="40"/>
  <c r="T172" i="40"/>
  <c r="R172" i="40"/>
  <c r="P172" i="40"/>
  <c r="BI171" i="40"/>
  <c r="BH171" i="40"/>
  <c r="BG171" i="40"/>
  <c r="BE171" i="40"/>
  <c r="T171" i="40"/>
  <c r="R171" i="40"/>
  <c r="P171" i="40"/>
  <c r="BI170" i="40"/>
  <c r="BH170" i="40"/>
  <c r="BG170" i="40"/>
  <c r="BE170" i="40"/>
  <c r="T170" i="40"/>
  <c r="R170" i="40"/>
  <c r="P170" i="40"/>
  <c r="BI168" i="40"/>
  <c r="BH168" i="40"/>
  <c r="BG168" i="40"/>
  <c r="BE168" i="40"/>
  <c r="T168" i="40"/>
  <c r="R168" i="40"/>
  <c r="P168" i="40"/>
  <c r="BI167" i="40"/>
  <c r="BH167" i="40"/>
  <c r="BG167" i="40"/>
  <c r="BE167" i="40"/>
  <c r="T167" i="40"/>
  <c r="R167" i="40"/>
  <c r="P167" i="40"/>
  <c r="BI166" i="40"/>
  <c r="BH166" i="40"/>
  <c r="BG166" i="40"/>
  <c r="BE166" i="40"/>
  <c r="T166" i="40"/>
  <c r="R166" i="40"/>
  <c r="P166" i="40"/>
  <c r="BI165" i="40"/>
  <c r="BH165" i="40"/>
  <c r="BG165" i="40"/>
  <c r="BE165" i="40"/>
  <c r="T165" i="40"/>
  <c r="R165" i="40"/>
  <c r="P165" i="40"/>
  <c r="BI164" i="40"/>
  <c r="BH164" i="40"/>
  <c r="BG164" i="40"/>
  <c r="BE164" i="40"/>
  <c r="T164" i="40"/>
  <c r="R164" i="40"/>
  <c r="P164" i="40"/>
  <c r="BI163" i="40"/>
  <c r="BH163" i="40"/>
  <c r="BG163" i="40"/>
  <c r="BE163" i="40"/>
  <c r="T163" i="40"/>
  <c r="R163" i="40"/>
  <c r="P163" i="40"/>
  <c r="BI162" i="40"/>
  <c r="BH162" i="40"/>
  <c r="BG162" i="40"/>
  <c r="BE162" i="40"/>
  <c r="T162" i="40"/>
  <c r="R162" i="40"/>
  <c r="P162" i="40"/>
  <c r="BI161" i="40"/>
  <c r="BH161" i="40"/>
  <c r="BG161" i="40"/>
  <c r="BE161" i="40"/>
  <c r="T161" i="40"/>
  <c r="R161" i="40"/>
  <c r="P161" i="40"/>
  <c r="BI160" i="40"/>
  <c r="BH160" i="40"/>
  <c r="BG160" i="40"/>
  <c r="BE160" i="40"/>
  <c r="T160" i="40"/>
  <c r="R160" i="40"/>
  <c r="P160" i="40"/>
  <c r="BI159" i="40"/>
  <c r="BH159" i="40"/>
  <c r="BG159" i="40"/>
  <c r="BE159" i="40"/>
  <c r="T159" i="40"/>
  <c r="R159" i="40"/>
  <c r="P159" i="40"/>
  <c r="BI158" i="40"/>
  <c r="BH158" i="40"/>
  <c r="BG158" i="40"/>
  <c r="BE158" i="40"/>
  <c r="T158" i="40"/>
  <c r="R158" i="40"/>
  <c r="P158" i="40"/>
  <c r="BI157" i="40"/>
  <c r="BH157" i="40"/>
  <c r="BG157" i="40"/>
  <c r="BE157" i="40"/>
  <c r="T157" i="40"/>
  <c r="R157" i="40"/>
  <c r="P157" i="40"/>
  <c r="BI156" i="40"/>
  <c r="BH156" i="40"/>
  <c r="BG156" i="40"/>
  <c r="BE156" i="40"/>
  <c r="T156" i="40"/>
  <c r="R156" i="40"/>
  <c r="P156" i="40"/>
  <c r="BI154" i="40"/>
  <c r="BH154" i="40"/>
  <c r="BG154" i="40"/>
  <c r="BE154" i="40"/>
  <c r="T154" i="40"/>
  <c r="R154" i="40"/>
  <c r="P154" i="40"/>
  <c r="BI153" i="40"/>
  <c r="BH153" i="40"/>
  <c r="BG153" i="40"/>
  <c r="BE153" i="40"/>
  <c r="T153" i="40"/>
  <c r="R153" i="40"/>
  <c r="P153" i="40"/>
  <c r="BI151" i="40"/>
  <c r="BH151" i="40"/>
  <c r="BG151" i="40"/>
  <c r="BE151" i="40"/>
  <c r="T151" i="40"/>
  <c r="R151" i="40"/>
  <c r="P151" i="40"/>
  <c r="BI150" i="40"/>
  <c r="BH150" i="40"/>
  <c r="BG150" i="40"/>
  <c r="BE150" i="40"/>
  <c r="T150" i="40"/>
  <c r="R150" i="40"/>
  <c r="P150" i="40"/>
  <c r="BI149" i="40"/>
  <c r="BH149" i="40"/>
  <c r="BG149" i="40"/>
  <c r="BE149" i="40"/>
  <c r="T149" i="40"/>
  <c r="R149" i="40"/>
  <c r="P149" i="40"/>
  <c r="BI147" i="40"/>
  <c r="BH147" i="40"/>
  <c r="BG147" i="40"/>
  <c r="BE147" i="40"/>
  <c r="T147" i="40"/>
  <c r="R147" i="40"/>
  <c r="P147" i="40"/>
  <c r="BI146" i="40"/>
  <c r="BH146" i="40"/>
  <c r="BG146" i="40"/>
  <c r="BE146" i="40"/>
  <c r="T146" i="40"/>
  <c r="R146" i="40"/>
  <c r="P146" i="40"/>
  <c r="BI145" i="40"/>
  <c r="BH145" i="40"/>
  <c r="BG145" i="40"/>
  <c r="BE145" i="40"/>
  <c r="T145" i="40"/>
  <c r="R145" i="40"/>
  <c r="P145" i="40"/>
  <c r="BI144" i="40"/>
  <c r="BH144" i="40"/>
  <c r="BG144" i="40"/>
  <c r="BE144" i="40"/>
  <c r="T144" i="40"/>
  <c r="R144" i="40"/>
  <c r="P144" i="40"/>
  <c r="BI143" i="40"/>
  <c r="BH143" i="40"/>
  <c r="BG143" i="40"/>
  <c r="BE143" i="40"/>
  <c r="T143" i="40"/>
  <c r="R143" i="40"/>
  <c r="P143" i="40"/>
  <c r="BI142" i="40"/>
  <c r="BH142" i="40"/>
  <c r="BG142" i="40"/>
  <c r="BE142" i="40"/>
  <c r="T142" i="40"/>
  <c r="R142" i="40"/>
  <c r="P142" i="40"/>
  <c r="BI141" i="40"/>
  <c r="BH141" i="40"/>
  <c r="BG141" i="40"/>
  <c r="BE141" i="40"/>
  <c r="T141" i="40"/>
  <c r="R141" i="40"/>
  <c r="P141" i="40"/>
  <c r="BI140" i="40"/>
  <c r="BH140" i="40"/>
  <c r="BG140" i="40"/>
  <c r="BE140" i="40"/>
  <c r="T140" i="40"/>
  <c r="R140" i="40"/>
  <c r="P140" i="40"/>
  <c r="J133" i="40"/>
  <c r="F133" i="40"/>
  <c r="F131" i="40"/>
  <c r="E129" i="40"/>
  <c r="J93" i="40"/>
  <c r="F93" i="40"/>
  <c r="F91" i="40"/>
  <c r="E89" i="40"/>
  <c r="J26" i="40"/>
  <c r="E26" i="40"/>
  <c r="J94" i="40"/>
  <c r="J25" i="40"/>
  <c r="J20" i="40"/>
  <c r="E20" i="40"/>
  <c r="F94" i="40"/>
  <c r="J19" i="40"/>
  <c r="J14" i="40"/>
  <c r="J91" i="40"/>
  <c r="E7" i="40"/>
  <c r="E85" i="40"/>
  <c r="J37" i="39"/>
  <c r="J36" i="39"/>
  <c r="AY140" i="1"/>
  <c r="J35" i="39"/>
  <c r="AX140" i="1"/>
  <c r="BI197" i="39"/>
  <c r="BH197" i="39"/>
  <c r="BG197" i="39"/>
  <c r="BE197" i="39"/>
  <c r="T197" i="39"/>
  <c r="T196" i="39"/>
  <c r="R197" i="39"/>
  <c r="R196" i="39"/>
  <c r="P197" i="39"/>
  <c r="P196" i="39"/>
  <c r="BI195" i="39"/>
  <c r="BH195" i="39"/>
  <c r="BG195" i="39"/>
  <c r="BE195" i="39"/>
  <c r="T195" i="39"/>
  <c r="T194" i="39"/>
  <c r="R195" i="39"/>
  <c r="R194" i="39"/>
  <c r="P195" i="39"/>
  <c r="P194" i="39"/>
  <c r="BI192" i="39"/>
  <c r="BH192" i="39"/>
  <c r="BG192" i="39"/>
  <c r="BE192" i="39"/>
  <c r="T192" i="39"/>
  <c r="R192" i="39"/>
  <c r="P192" i="39"/>
  <c r="BI185" i="39"/>
  <c r="BH185" i="39"/>
  <c r="BG185" i="39"/>
  <c r="BE185" i="39"/>
  <c r="T185" i="39"/>
  <c r="R185" i="39"/>
  <c r="P185" i="39"/>
  <c r="BI183" i="39"/>
  <c r="BH183" i="39"/>
  <c r="BG183" i="39"/>
  <c r="BE183" i="39"/>
  <c r="T183" i="39"/>
  <c r="R183" i="39"/>
  <c r="P183" i="39"/>
  <c r="BI179" i="39"/>
  <c r="BH179" i="39"/>
  <c r="BG179" i="39"/>
  <c r="BE179" i="39"/>
  <c r="T179" i="39"/>
  <c r="R179" i="39"/>
  <c r="P179" i="39"/>
  <c r="BI177" i="39"/>
  <c r="BH177" i="39"/>
  <c r="BG177" i="39"/>
  <c r="BE177" i="39"/>
  <c r="T177" i="39"/>
  <c r="T176" i="39"/>
  <c r="R177" i="39"/>
  <c r="R176" i="39"/>
  <c r="P177" i="39"/>
  <c r="P176" i="39"/>
  <c r="BI174" i="39"/>
  <c r="BH174" i="39"/>
  <c r="BG174" i="39"/>
  <c r="BE174" i="39"/>
  <c r="T174" i="39"/>
  <c r="R174" i="39"/>
  <c r="P174" i="39"/>
  <c r="BI170" i="39"/>
  <c r="BH170" i="39"/>
  <c r="BG170" i="39"/>
  <c r="BE170" i="39"/>
  <c r="T170" i="39"/>
  <c r="R170" i="39"/>
  <c r="P170" i="39"/>
  <c r="BI166" i="39"/>
  <c r="BH166" i="39"/>
  <c r="BG166" i="39"/>
  <c r="BE166" i="39"/>
  <c r="T166" i="39"/>
  <c r="R166" i="39"/>
  <c r="P166" i="39"/>
  <c r="BI162" i="39"/>
  <c r="BH162" i="39"/>
  <c r="BG162" i="39"/>
  <c r="BE162" i="39"/>
  <c r="T162" i="39"/>
  <c r="R162" i="39"/>
  <c r="P162" i="39"/>
  <c r="BI158" i="39"/>
  <c r="BH158" i="39"/>
  <c r="BG158" i="39"/>
  <c r="BE158" i="39"/>
  <c r="T158" i="39"/>
  <c r="R158" i="39"/>
  <c r="P158" i="39"/>
  <c r="BI152" i="39"/>
  <c r="BH152" i="39"/>
  <c r="BG152" i="39"/>
  <c r="BE152" i="39"/>
  <c r="T152" i="39"/>
  <c r="R152" i="39"/>
  <c r="P152" i="39"/>
  <c r="BI148" i="39"/>
  <c r="BH148" i="39"/>
  <c r="BG148" i="39"/>
  <c r="BE148" i="39"/>
  <c r="T148" i="39"/>
  <c r="R148" i="39"/>
  <c r="P148" i="39"/>
  <c r="BI142" i="39"/>
  <c r="BH142" i="39"/>
  <c r="BG142" i="39"/>
  <c r="BE142" i="39"/>
  <c r="T142" i="39"/>
  <c r="R142" i="39"/>
  <c r="P142" i="39"/>
  <c r="BI141" i="39"/>
  <c r="BH141" i="39"/>
  <c r="BG141" i="39"/>
  <c r="BE141" i="39"/>
  <c r="T141" i="39"/>
  <c r="R141" i="39"/>
  <c r="P141" i="39"/>
  <c r="BI139" i="39"/>
  <c r="BH139" i="39"/>
  <c r="BG139" i="39"/>
  <c r="BE139" i="39"/>
  <c r="T139" i="39"/>
  <c r="R139" i="39"/>
  <c r="P139" i="39"/>
  <c r="BI138" i="39"/>
  <c r="BH138" i="39"/>
  <c r="BG138" i="39"/>
  <c r="BE138" i="39"/>
  <c r="T138" i="39"/>
  <c r="R138" i="39"/>
  <c r="P138" i="39"/>
  <c r="BI136" i="39"/>
  <c r="BH136" i="39"/>
  <c r="BG136" i="39"/>
  <c r="BE136" i="39"/>
  <c r="T136" i="39"/>
  <c r="R136" i="39"/>
  <c r="P136" i="39"/>
  <c r="BI132" i="39"/>
  <c r="BH132" i="39"/>
  <c r="BG132" i="39"/>
  <c r="BE132" i="39"/>
  <c r="T132" i="39"/>
  <c r="R132" i="39"/>
  <c r="P132" i="39"/>
  <c r="BI130" i="39"/>
  <c r="BH130" i="39"/>
  <c r="BG130" i="39"/>
  <c r="BE130" i="39"/>
  <c r="T130" i="39"/>
  <c r="R130" i="39"/>
  <c r="P130" i="39"/>
  <c r="BI126" i="39"/>
  <c r="BH126" i="39"/>
  <c r="BG126" i="39"/>
  <c r="BE126" i="39"/>
  <c r="T126" i="39"/>
  <c r="R126" i="39"/>
  <c r="P126" i="39"/>
  <c r="J119" i="39"/>
  <c r="F119" i="39"/>
  <c r="F117" i="39"/>
  <c r="E115" i="39"/>
  <c r="J91" i="39"/>
  <c r="F91" i="39"/>
  <c r="F89" i="39"/>
  <c r="E87" i="39"/>
  <c r="J24" i="39"/>
  <c r="E24" i="39"/>
  <c r="J92" i="39"/>
  <c r="J23" i="39"/>
  <c r="J18" i="39"/>
  <c r="E18" i="39"/>
  <c r="F92" i="39"/>
  <c r="J17" i="39"/>
  <c r="J12" i="39"/>
  <c r="J89" i="39" s="1"/>
  <c r="E7" i="39"/>
  <c r="E85" i="39"/>
  <c r="J37" i="38"/>
  <c r="J36" i="38"/>
  <c r="AY139" i="1"/>
  <c r="J35" i="38"/>
  <c r="AX139" i="1"/>
  <c r="BI192" i="38"/>
  <c r="BH192" i="38"/>
  <c r="BG192" i="38"/>
  <c r="BE192" i="38"/>
  <c r="T192" i="38"/>
  <c r="T191" i="38"/>
  <c r="R192" i="38"/>
  <c r="R191" i="38"/>
  <c r="P192" i="38"/>
  <c r="P191" i="38"/>
  <c r="BI190" i="38"/>
  <c r="BH190" i="38"/>
  <c r="BG190" i="38"/>
  <c r="BE190" i="38"/>
  <c r="T190" i="38"/>
  <c r="R190" i="38"/>
  <c r="P190" i="38"/>
  <c r="BI189" i="38"/>
  <c r="BH189" i="38"/>
  <c r="BG189" i="38"/>
  <c r="BE189" i="38"/>
  <c r="T189" i="38"/>
  <c r="R189" i="38"/>
  <c r="P189" i="38"/>
  <c r="BI188" i="38"/>
  <c r="BH188" i="38"/>
  <c r="BG188" i="38"/>
  <c r="BE188" i="38"/>
  <c r="T188" i="38"/>
  <c r="R188" i="38"/>
  <c r="P188" i="38"/>
  <c r="BI187" i="38"/>
  <c r="BH187" i="38"/>
  <c r="BG187" i="38"/>
  <c r="BE187" i="38"/>
  <c r="T187" i="38"/>
  <c r="R187" i="38"/>
  <c r="P187" i="38"/>
  <c r="BI186" i="38"/>
  <c r="BH186" i="38"/>
  <c r="BG186" i="38"/>
  <c r="BE186" i="38"/>
  <c r="T186" i="38"/>
  <c r="R186" i="38"/>
  <c r="P186" i="38"/>
  <c r="BI185" i="38"/>
  <c r="BH185" i="38"/>
  <c r="BG185" i="38"/>
  <c r="BE185" i="38"/>
  <c r="T185" i="38"/>
  <c r="R185" i="38"/>
  <c r="P185" i="38"/>
  <c r="BI184" i="38"/>
  <c r="BH184" i="38"/>
  <c r="BG184" i="38"/>
  <c r="BE184" i="38"/>
  <c r="T184" i="38"/>
  <c r="R184" i="38"/>
  <c r="P184" i="38"/>
  <c r="BI183" i="38"/>
  <c r="BH183" i="38"/>
  <c r="BG183" i="38"/>
  <c r="BE183" i="38"/>
  <c r="T183" i="38"/>
  <c r="R183" i="38"/>
  <c r="P183" i="38"/>
  <c r="BI182" i="38"/>
  <c r="BH182" i="38"/>
  <c r="BG182" i="38"/>
  <c r="BE182" i="38"/>
  <c r="T182" i="38"/>
  <c r="R182" i="38"/>
  <c r="P182" i="38"/>
  <c r="BI181" i="38"/>
  <c r="BH181" i="38"/>
  <c r="BG181" i="38"/>
  <c r="BE181" i="38"/>
  <c r="T181" i="38"/>
  <c r="R181" i="38"/>
  <c r="P181" i="38"/>
  <c r="BI180" i="38"/>
  <c r="BH180" i="38"/>
  <c r="BG180" i="38"/>
  <c r="BE180" i="38"/>
  <c r="T180" i="38"/>
  <c r="R180" i="38"/>
  <c r="P180" i="38"/>
  <c r="BI179" i="38"/>
  <c r="BH179" i="38"/>
  <c r="BG179" i="38"/>
  <c r="BE179" i="38"/>
  <c r="T179" i="38"/>
  <c r="R179" i="38"/>
  <c r="P179" i="38"/>
  <c r="BI177" i="38"/>
  <c r="BH177" i="38"/>
  <c r="BG177" i="38"/>
  <c r="BE177" i="38"/>
  <c r="T177" i="38"/>
  <c r="R177" i="38"/>
  <c r="P177" i="38"/>
  <c r="BI176" i="38"/>
  <c r="BH176" i="38"/>
  <c r="BG176" i="38"/>
  <c r="BE176" i="38"/>
  <c r="T176" i="38"/>
  <c r="R176" i="38"/>
  <c r="P176" i="38"/>
  <c r="BI175" i="38"/>
  <c r="BH175" i="38"/>
  <c r="BG175" i="38"/>
  <c r="BE175" i="38"/>
  <c r="T175" i="38"/>
  <c r="R175" i="38"/>
  <c r="P175" i="38"/>
  <c r="BI174" i="38"/>
  <c r="BH174" i="38"/>
  <c r="BG174" i="38"/>
  <c r="BE174" i="38"/>
  <c r="T174" i="38"/>
  <c r="R174" i="38"/>
  <c r="P174" i="38"/>
  <c r="BI173" i="38"/>
  <c r="BH173" i="38"/>
  <c r="BG173" i="38"/>
  <c r="BE173" i="38"/>
  <c r="T173" i="38"/>
  <c r="R173" i="38"/>
  <c r="P173" i="38"/>
  <c r="BI172" i="38"/>
  <c r="BH172" i="38"/>
  <c r="BG172" i="38"/>
  <c r="BE172" i="38"/>
  <c r="T172" i="38"/>
  <c r="R172" i="38"/>
  <c r="P172" i="38"/>
  <c r="BI171" i="38"/>
  <c r="BH171" i="38"/>
  <c r="BG171" i="38"/>
  <c r="BE171" i="38"/>
  <c r="T171" i="38"/>
  <c r="R171" i="38"/>
  <c r="P171" i="38"/>
  <c r="BI170" i="38"/>
  <c r="BH170" i="38"/>
  <c r="BG170" i="38"/>
  <c r="BE170" i="38"/>
  <c r="T170" i="38"/>
  <c r="R170" i="38"/>
  <c r="P170" i="38"/>
  <c r="BI169" i="38"/>
  <c r="BH169" i="38"/>
  <c r="BG169" i="38"/>
  <c r="BE169" i="38"/>
  <c r="T169" i="38"/>
  <c r="R169" i="38"/>
  <c r="P169" i="38"/>
  <c r="BI168" i="38"/>
  <c r="BH168" i="38"/>
  <c r="BG168" i="38"/>
  <c r="BE168" i="38"/>
  <c r="T168" i="38"/>
  <c r="R168" i="38"/>
  <c r="P168" i="38"/>
  <c r="BI167" i="38"/>
  <c r="BH167" i="38"/>
  <c r="BG167" i="38"/>
  <c r="BE167" i="38"/>
  <c r="T167" i="38"/>
  <c r="R167" i="38"/>
  <c r="P167" i="38"/>
  <c r="BI166" i="38"/>
  <c r="BH166" i="38"/>
  <c r="BG166" i="38"/>
  <c r="BE166" i="38"/>
  <c r="T166" i="38"/>
  <c r="R166" i="38"/>
  <c r="P166" i="38"/>
  <c r="BI164" i="38"/>
  <c r="BH164" i="38"/>
  <c r="BG164" i="38"/>
  <c r="BE164" i="38"/>
  <c r="T164" i="38"/>
  <c r="R164" i="38"/>
  <c r="P164" i="38"/>
  <c r="BI163" i="38"/>
  <c r="BH163" i="38"/>
  <c r="BG163" i="38"/>
  <c r="BE163" i="38"/>
  <c r="T163" i="38"/>
  <c r="R163" i="38"/>
  <c r="P163" i="38"/>
  <c r="BI162" i="38"/>
  <c r="BH162" i="38"/>
  <c r="BG162" i="38"/>
  <c r="BE162" i="38"/>
  <c r="T162" i="38"/>
  <c r="R162" i="38"/>
  <c r="P162" i="38"/>
  <c r="BI161" i="38"/>
  <c r="BH161" i="38"/>
  <c r="BG161" i="38"/>
  <c r="BE161" i="38"/>
  <c r="T161" i="38"/>
  <c r="R161" i="38"/>
  <c r="P161" i="38"/>
  <c r="BI159" i="38"/>
  <c r="BH159" i="38"/>
  <c r="BG159" i="38"/>
  <c r="BE159" i="38"/>
  <c r="T159" i="38"/>
  <c r="R159" i="38"/>
  <c r="P159" i="38"/>
  <c r="BI158" i="38"/>
  <c r="BH158" i="38"/>
  <c r="BG158" i="38"/>
  <c r="BE158" i="38"/>
  <c r="T158" i="38"/>
  <c r="R158" i="38"/>
  <c r="P158" i="38"/>
  <c r="BI157" i="38"/>
  <c r="BH157" i="38"/>
  <c r="BG157" i="38"/>
  <c r="BE157" i="38"/>
  <c r="T157" i="38"/>
  <c r="R157" i="38"/>
  <c r="P157" i="38"/>
  <c r="BI156" i="38"/>
  <c r="BH156" i="38"/>
  <c r="BG156" i="38"/>
  <c r="BE156" i="38"/>
  <c r="T156" i="38"/>
  <c r="R156" i="38"/>
  <c r="P156" i="38"/>
  <c r="BI155" i="38"/>
  <c r="BH155" i="38"/>
  <c r="BG155" i="38"/>
  <c r="BE155" i="38"/>
  <c r="T155" i="38"/>
  <c r="R155" i="38"/>
  <c r="P155" i="38"/>
  <c r="BI154" i="38"/>
  <c r="BH154" i="38"/>
  <c r="BG154" i="38"/>
  <c r="BE154" i="38"/>
  <c r="T154" i="38"/>
  <c r="R154" i="38"/>
  <c r="P154" i="38"/>
  <c r="BI153" i="38"/>
  <c r="BH153" i="38"/>
  <c r="BG153" i="38"/>
  <c r="BE153" i="38"/>
  <c r="T153" i="38"/>
  <c r="R153" i="38"/>
  <c r="P153" i="38"/>
  <c r="BI152" i="38"/>
  <c r="BH152" i="38"/>
  <c r="BG152" i="38"/>
  <c r="BE152" i="38"/>
  <c r="T152" i="38"/>
  <c r="R152" i="38"/>
  <c r="P152" i="38"/>
  <c r="BI151" i="38"/>
  <c r="BH151" i="38"/>
  <c r="BG151" i="38"/>
  <c r="BE151" i="38"/>
  <c r="T151" i="38"/>
  <c r="R151" i="38"/>
  <c r="P151" i="38"/>
  <c r="BI150" i="38"/>
  <c r="BH150" i="38"/>
  <c r="BG150" i="38"/>
  <c r="BE150" i="38"/>
  <c r="T150" i="38"/>
  <c r="R150" i="38"/>
  <c r="P150" i="38"/>
  <c r="BI149" i="38"/>
  <c r="BH149" i="38"/>
  <c r="BG149" i="38"/>
  <c r="BE149" i="38"/>
  <c r="T149" i="38"/>
  <c r="R149" i="38"/>
  <c r="P149" i="38"/>
  <c r="BI148" i="38"/>
  <c r="BH148" i="38"/>
  <c r="BG148" i="38"/>
  <c r="BE148" i="38"/>
  <c r="T148" i="38"/>
  <c r="R148" i="38"/>
  <c r="P148" i="38"/>
  <c r="BI147" i="38"/>
  <c r="BH147" i="38"/>
  <c r="BG147" i="38"/>
  <c r="BE147" i="38"/>
  <c r="T147" i="38"/>
  <c r="R147" i="38"/>
  <c r="P147" i="38"/>
  <c r="BI146" i="38"/>
  <c r="BH146" i="38"/>
  <c r="BG146" i="38"/>
  <c r="BE146" i="38"/>
  <c r="T146" i="38"/>
  <c r="R146" i="38"/>
  <c r="P146" i="38"/>
  <c r="BI145" i="38"/>
  <c r="BH145" i="38"/>
  <c r="BG145" i="38"/>
  <c r="BE145" i="38"/>
  <c r="T145" i="38"/>
  <c r="R145" i="38"/>
  <c r="P145" i="38"/>
  <c r="BI144" i="38"/>
  <c r="BH144" i="38"/>
  <c r="BG144" i="38"/>
  <c r="BE144" i="38"/>
  <c r="T144" i="38"/>
  <c r="R144" i="38"/>
  <c r="P144" i="38"/>
  <c r="BI143" i="38"/>
  <c r="BH143" i="38"/>
  <c r="BG143" i="38"/>
  <c r="BE143" i="38"/>
  <c r="T143" i="38"/>
  <c r="R143" i="38"/>
  <c r="P143" i="38"/>
  <c r="BI142" i="38"/>
  <c r="BH142" i="38"/>
  <c r="BG142" i="38"/>
  <c r="BE142" i="38"/>
  <c r="T142" i="38"/>
  <c r="R142" i="38"/>
  <c r="P142" i="38"/>
  <c r="BI141" i="38"/>
  <c r="BH141" i="38"/>
  <c r="BG141" i="38"/>
  <c r="BE141" i="38"/>
  <c r="T141" i="38"/>
  <c r="R141" i="38"/>
  <c r="P141" i="38"/>
  <c r="BI140" i="38"/>
  <c r="BH140" i="38"/>
  <c r="BG140" i="38"/>
  <c r="BE140" i="38"/>
  <c r="T140" i="38"/>
  <c r="R140" i="38"/>
  <c r="P140" i="38"/>
  <c r="BI139" i="38"/>
  <c r="BH139" i="38"/>
  <c r="BG139" i="38"/>
  <c r="BE139" i="38"/>
  <c r="T139" i="38"/>
  <c r="R139" i="38"/>
  <c r="P139" i="38"/>
  <c r="BI138" i="38"/>
  <c r="BH138" i="38"/>
  <c r="BG138" i="38"/>
  <c r="BE138" i="38"/>
  <c r="T138" i="38"/>
  <c r="R138" i="38"/>
  <c r="P138" i="38"/>
  <c r="BI137" i="38"/>
  <c r="BH137" i="38"/>
  <c r="BG137" i="38"/>
  <c r="BE137" i="38"/>
  <c r="T137" i="38"/>
  <c r="R137" i="38"/>
  <c r="P137" i="38"/>
  <c r="BI135" i="38"/>
  <c r="BH135" i="38"/>
  <c r="BG135" i="38"/>
  <c r="BE135" i="38"/>
  <c r="T135" i="38"/>
  <c r="R135" i="38"/>
  <c r="P135" i="38"/>
  <c r="BI134" i="38"/>
  <c r="BH134" i="38"/>
  <c r="BG134" i="38"/>
  <c r="BE134" i="38"/>
  <c r="T134" i="38"/>
  <c r="R134" i="38"/>
  <c r="P134" i="38"/>
  <c r="BI133" i="38"/>
  <c r="BH133" i="38"/>
  <c r="BG133" i="38"/>
  <c r="BE133" i="38"/>
  <c r="T133" i="38"/>
  <c r="R133" i="38"/>
  <c r="P133" i="38"/>
  <c r="BI132" i="38"/>
  <c r="BH132" i="38"/>
  <c r="BG132" i="38"/>
  <c r="BE132" i="38"/>
  <c r="T132" i="38"/>
  <c r="R132" i="38"/>
  <c r="P132" i="38"/>
  <c r="BI131" i="38"/>
  <c r="BH131" i="38"/>
  <c r="BG131" i="38"/>
  <c r="BE131" i="38"/>
  <c r="T131" i="38"/>
  <c r="R131" i="38"/>
  <c r="P131" i="38"/>
  <c r="BI130" i="38"/>
  <c r="BH130" i="38"/>
  <c r="BG130" i="38"/>
  <c r="BE130" i="38"/>
  <c r="T130" i="38"/>
  <c r="R130" i="38"/>
  <c r="P130" i="38"/>
  <c r="BI129" i="38"/>
  <c r="BH129" i="38"/>
  <c r="BG129" i="38"/>
  <c r="BE129" i="38"/>
  <c r="T129" i="38"/>
  <c r="R129" i="38"/>
  <c r="P129" i="38"/>
  <c r="BI128" i="38"/>
  <c r="BH128" i="38"/>
  <c r="BG128" i="38"/>
  <c r="BE128" i="38"/>
  <c r="T128" i="38"/>
  <c r="R128" i="38"/>
  <c r="P128" i="38"/>
  <c r="BI127" i="38"/>
  <c r="BH127" i="38"/>
  <c r="BG127" i="38"/>
  <c r="BE127" i="38"/>
  <c r="T127" i="38"/>
  <c r="R127" i="38"/>
  <c r="P127" i="38"/>
  <c r="BI126" i="38"/>
  <c r="BH126" i="38"/>
  <c r="BG126" i="38"/>
  <c r="BE126" i="38"/>
  <c r="T126" i="38"/>
  <c r="R126" i="38"/>
  <c r="P126" i="38"/>
  <c r="J119" i="38"/>
  <c r="F119" i="38"/>
  <c r="F117" i="38"/>
  <c r="E115" i="38"/>
  <c r="J91" i="38"/>
  <c r="F91" i="38"/>
  <c r="F89" i="38"/>
  <c r="E87" i="38"/>
  <c r="J24" i="38"/>
  <c r="E24" i="38"/>
  <c r="J92" i="38"/>
  <c r="J23" i="38"/>
  <c r="J18" i="38"/>
  <c r="E18" i="38"/>
  <c r="F120" i="38"/>
  <c r="J17" i="38"/>
  <c r="J12" i="38"/>
  <c r="J117" i="38"/>
  <c r="E7" i="38"/>
  <c r="E113" i="38"/>
  <c r="J37" i="37"/>
  <c r="J36" i="37"/>
  <c r="AY138" i="1"/>
  <c r="J35" i="37"/>
  <c r="AX138" i="1"/>
  <c r="BI227" i="37"/>
  <c r="BH227" i="37"/>
  <c r="BG227" i="37"/>
  <c r="BE227" i="37"/>
  <c r="T227" i="37"/>
  <c r="T226" i="37"/>
  <c r="R227" i="37"/>
  <c r="R226" i="37"/>
  <c r="P227" i="37"/>
  <c r="P226" i="37"/>
  <c r="BI225" i="37"/>
  <c r="BH225" i="37"/>
  <c r="BG225" i="37"/>
  <c r="BE225" i="37"/>
  <c r="T225" i="37"/>
  <c r="R225" i="37"/>
  <c r="P225" i="37"/>
  <c r="BI224" i="37"/>
  <c r="BH224" i="37"/>
  <c r="BG224" i="37"/>
  <c r="BE224" i="37"/>
  <c r="T224" i="37"/>
  <c r="R224" i="37"/>
  <c r="P224" i="37"/>
  <c r="BI223" i="37"/>
  <c r="BH223" i="37"/>
  <c r="BG223" i="37"/>
  <c r="BE223" i="37"/>
  <c r="T223" i="37"/>
  <c r="R223" i="37"/>
  <c r="P223" i="37"/>
  <c r="BI222" i="37"/>
  <c r="BH222" i="37"/>
  <c r="BG222" i="37"/>
  <c r="BE222" i="37"/>
  <c r="T222" i="37"/>
  <c r="R222" i="37"/>
  <c r="P222" i="37"/>
  <c r="BI219" i="37"/>
  <c r="BH219" i="37"/>
  <c r="BG219" i="37"/>
  <c r="BE219" i="37"/>
  <c r="T219" i="37"/>
  <c r="R219" i="37"/>
  <c r="P219" i="37"/>
  <c r="BI218" i="37"/>
  <c r="BH218" i="37"/>
  <c r="BG218" i="37"/>
  <c r="BE218" i="37"/>
  <c r="T218" i="37"/>
  <c r="R218" i="37"/>
  <c r="P218" i="37"/>
  <c r="BI217" i="37"/>
  <c r="BH217" i="37"/>
  <c r="BG217" i="37"/>
  <c r="BE217" i="37"/>
  <c r="T217" i="37"/>
  <c r="R217" i="37"/>
  <c r="P217" i="37"/>
  <c r="BI216" i="37"/>
  <c r="BH216" i="37"/>
  <c r="BG216" i="37"/>
  <c r="BE216" i="37"/>
  <c r="T216" i="37"/>
  <c r="R216" i="37"/>
  <c r="P216" i="37"/>
  <c r="BI215" i="37"/>
  <c r="BH215" i="37"/>
  <c r="BG215" i="37"/>
  <c r="BE215" i="37"/>
  <c r="T215" i="37"/>
  <c r="R215" i="37"/>
  <c r="P215" i="37"/>
  <c r="BI214" i="37"/>
  <c r="BH214" i="37"/>
  <c r="BG214" i="37"/>
  <c r="BE214" i="37"/>
  <c r="T214" i="37"/>
  <c r="R214" i="37"/>
  <c r="P214" i="37"/>
  <c r="BI213" i="37"/>
  <c r="BH213" i="37"/>
  <c r="BG213" i="37"/>
  <c r="BE213" i="37"/>
  <c r="T213" i="37"/>
  <c r="R213" i="37"/>
  <c r="P213" i="37"/>
  <c r="BI212" i="37"/>
  <c r="BH212" i="37"/>
  <c r="BG212" i="37"/>
  <c r="BE212" i="37"/>
  <c r="T212" i="37"/>
  <c r="R212" i="37"/>
  <c r="P212" i="37"/>
  <c r="BI211" i="37"/>
  <c r="BH211" i="37"/>
  <c r="BG211" i="37"/>
  <c r="BE211" i="37"/>
  <c r="T211" i="37"/>
  <c r="R211" i="37"/>
  <c r="P211" i="37"/>
  <c r="BI209" i="37"/>
  <c r="BH209" i="37"/>
  <c r="BG209" i="37"/>
  <c r="BE209" i="37"/>
  <c r="T209" i="37"/>
  <c r="T208" i="37" s="1"/>
  <c r="R209" i="37"/>
  <c r="R208" i="37"/>
  <c r="P209" i="37"/>
  <c r="P208" i="37"/>
  <c r="BI206" i="37"/>
  <c r="BH206" i="37"/>
  <c r="BG206" i="37"/>
  <c r="BE206" i="37"/>
  <c r="T206" i="37"/>
  <c r="T205" i="37" s="1"/>
  <c r="R206" i="37"/>
  <c r="R205" i="37" s="1"/>
  <c r="P206" i="37"/>
  <c r="P205" i="37"/>
  <c r="BI204" i="37"/>
  <c r="BH204" i="37"/>
  <c r="BG204" i="37"/>
  <c r="BE204" i="37"/>
  <c r="T204" i="37"/>
  <c r="R204" i="37"/>
  <c r="P204" i="37"/>
  <c r="BI203" i="37"/>
  <c r="BH203" i="37"/>
  <c r="BG203" i="37"/>
  <c r="BE203" i="37"/>
  <c r="T203" i="37"/>
  <c r="R203" i="37"/>
  <c r="P203" i="37"/>
  <c r="BI202" i="37"/>
  <c r="BH202" i="37"/>
  <c r="BG202" i="37"/>
  <c r="BE202" i="37"/>
  <c r="T202" i="37"/>
  <c r="R202" i="37"/>
  <c r="P202" i="37"/>
  <c r="BI201" i="37"/>
  <c r="BH201" i="37"/>
  <c r="BG201" i="37"/>
  <c r="BE201" i="37"/>
  <c r="T201" i="37"/>
  <c r="R201" i="37"/>
  <c r="P201" i="37"/>
  <c r="BI200" i="37"/>
  <c r="BH200" i="37"/>
  <c r="BG200" i="37"/>
  <c r="BE200" i="37"/>
  <c r="T200" i="37"/>
  <c r="R200" i="37"/>
  <c r="P200" i="37"/>
  <c r="BI199" i="37"/>
  <c r="BH199" i="37"/>
  <c r="BG199" i="37"/>
  <c r="BE199" i="37"/>
  <c r="T199" i="37"/>
  <c r="R199" i="37"/>
  <c r="P199" i="37"/>
  <c r="BI197" i="37"/>
  <c r="BH197" i="37"/>
  <c r="BG197" i="37"/>
  <c r="BE197" i="37"/>
  <c r="T197" i="37"/>
  <c r="R197" i="37"/>
  <c r="P197" i="37"/>
  <c r="BI196" i="37"/>
  <c r="BH196" i="37"/>
  <c r="BG196" i="37"/>
  <c r="BE196" i="37"/>
  <c r="T196" i="37"/>
  <c r="R196" i="37"/>
  <c r="P196" i="37"/>
  <c r="BI195" i="37"/>
  <c r="BH195" i="37"/>
  <c r="BG195" i="37"/>
  <c r="BE195" i="37"/>
  <c r="T195" i="37"/>
  <c r="R195" i="37"/>
  <c r="P195" i="37"/>
  <c r="BI194" i="37"/>
  <c r="BH194" i="37"/>
  <c r="BG194" i="37"/>
  <c r="BE194" i="37"/>
  <c r="T194" i="37"/>
  <c r="R194" i="37"/>
  <c r="P194" i="37"/>
  <c r="BI193" i="37"/>
  <c r="BH193" i="37"/>
  <c r="BG193" i="37"/>
  <c r="BE193" i="37"/>
  <c r="T193" i="37"/>
  <c r="R193" i="37"/>
  <c r="P193" i="37"/>
  <c r="BI192" i="37"/>
  <c r="BH192" i="37"/>
  <c r="BG192" i="37"/>
  <c r="BE192" i="37"/>
  <c r="T192" i="37"/>
  <c r="R192" i="37"/>
  <c r="P192" i="37"/>
  <c r="BI191" i="37"/>
  <c r="BH191" i="37"/>
  <c r="BG191" i="37"/>
  <c r="BE191" i="37"/>
  <c r="T191" i="37"/>
  <c r="R191" i="37"/>
  <c r="P191" i="37"/>
  <c r="BI190" i="37"/>
  <c r="BH190" i="37"/>
  <c r="BG190" i="37"/>
  <c r="BE190" i="37"/>
  <c r="T190" i="37"/>
  <c r="R190" i="37"/>
  <c r="P190" i="37"/>
  <c r="BI189" i="37"/>
  <c r="BH189" i="37"/>
  <c r="BG189" i="37"/>
  <c r="BE189" i="37"/>
  <c r="T189" i="37"/>
  <c r="R189" i="37"/>
  <c r="P189" i="37"/>
  <c r="BI188" i="37"/>
  <c r="BH188" i="37"/>
  <c r="BG188" i="37"/>
  <c r="BE188" i="37"/>
  <c r="T188" i="37"/>
  <c r="R188" i="37"/>
  <c r="P188" i="37"/>
  <c r="BI187" i="37"/>
  <c r="BH187" i="37"/>
  <c r="BG187" i="37"/>
  <c r="BE187" i="37"/>
  <c r="T187" i="37"/>
  <c r="R187" i="37"/>
  <c r="P187" i="37"/>
  <c r="BI186" i="37"/>
  <c r="BH186" i="37"/>
  <c r="BG186" i="37"/>
  <c r="BE186" i="37"/>
  <c r="T186" i="37"/>
  <c r="R186" i="37"/>
  <c r="P186" i="37"/>
  <c r="BI185" i="37"/>
  <c r="BH185" i="37"/>
  <c r="BG185" i="37"/>
  <c r="BE185" i="37"/>
  <c r="T185" i="37"/>
  <c r="R185" i="37"/>
  <c r="P185" i="37"/>
  <c r="BI184" i="37"/>
  <c r="BH184" i="37"/>
  <c r="BG184" i="37"/>
  <c r="BE184" i="37"/>
  <c r="T184" i="37"/>
  <c r="R184" i="37"/>
  <c r="P184" i="37"/>
  <c r="BI183" i="37"/>
  <c r="BH183" i="37"/>
  <c r="BG183" i="37"/>
  <c r="BE183" i="37"/>
  <c r="T183" i="37"/>
  <c r="R183" i="37"/>
  <c r="P183" i="37"/>
  <c r="BI182" i="37"/>
  <c r="BH182" i="37"/>
  <c r="BG182" i="37"/>
  <c r="BE182" i="37"/>
  <c r="T182" i="37"/>
  <c r="R182" i="37"/>
  <c r="P182" i="37"/>
  <c r="BI181" i="37"/>
  <c r="BH181" i="37"/>
  <c r="BG181" i="37"/>
  <c r="BE181" i="37"/>
  <c r="T181" i="37"/>
  <c r="R181" i="37"/>
  <c r="P181" i="37"/>
  <c r="BI180" i="37"/>
  <c r="BH180" i="37"/>
  <c r="BG180" i="37"/>
  <c r="BE180" i="37"/>
  <c r="T180" i="37"/>
  <c r="R180" i="37"/>
  <c r="P180" i="37"/>
  <c r="BI179" i="37"/>
  <c r="BH179" i="37"/>
  <c r="BG179" i="37"/>
  <c r="BE179" i="37"/>
  <c r="T179" i="37"/>
  <c r="R179" i="37"/>
  <c r="P179" i="37"/>
  <c r="BI178" i="37"/>
  <c r="BH178" i="37"/>
  <c r="BG178" i="37"/>
  <c r="BE178" i="37"/>
  <c r="T178" i="37"/>
  <c r="R178" i="37"/>
  <c r="P178" i="37"/>
  <c r="BI177" i="37"/>
  <c r="BH177" i="37"/>
  <c r="BG177" i="37"/>
  <c r="BE177" i="37"/>
  <c r="T177" i="37"/>
  <c r="R177" i="37"/>
  <c r="P177" i="37"/>
  <c r="BI176" i="37"/>
  <c r="BH176" i="37"/>
  <c r="BG176" i="37"/>
  <c r="BE176" i="37"/>
  <c r="T176" i="37"/>
  <c r="R176" i="37"/>
  <c r="P176" i="37"/>
  <c r="BI175" i="37"/>
  <c r="BH175" i="37"/>
  <c r="BG175" i="37"/>
  <c r="BE175" i="37"/>
  <c r="T175" i="37"/>
  <c r="R175" i="37"/>
  <c r="P175" i="37"/>
  <c r="BI174" i="37"/>
  <c r="BH174" i="37"/>
  <c r="BG174" i="37"/>
  <c r="BE174" i="37"/>
  <c r="T174" i="37"/>
  <c r="R174" i="37"/>
  <c r="P174" i="37"/>
  <c r="BI173" i="37"/>
  <c r="BH173" i="37"/>
  <c r="BG173" i="37"/>
  <c r="BE173" i="37"/>
  <c r="T173" i="37"/>
  <c r="R173" i="37"/>
  <c r="P173" i="37"/>
  <c r="BI172" i="37"/>
  <c r="BH172" i="37"/>
  <c r="BG172" i="37"/>
  <c r="BE172" i="37"/>
  <c r="T172" i="37"/>
  <c r="R172" i="37"/>
  <c r="P172" i="37"/>
  <c r="BI171" i="37"/>
  <c r="BH171" i="37"/>
  <c r="BG171" i="37"/>
  <c r="BE171" i="37"/>
  <c r="T171" i="37"/>
  <c r="R171" i="37"/>
  <c r="P171" i="37"/>
  <c r="BI168" i="37"/>
  <c r="BH168" i="37"/>
  <c r="BG168" i="37"/>
  <c r="BE168" i="37"/>
  <c r="T168" i="37"/>
  <c r="R168" i="37"/>
  <c r="P168" i="37"/>
  <c r="BI167" i="37"/>
  <c r="BH167" i="37"/>
  <c r="BG167" i="37"/>
  <c r="BE167" i="37"/>
  <c r="T167" i="37"/>
  <c r="R167" i="37"/>
  <c r="P167" i="37"/>
  <c r="BI166" i="37"/>
  <c r="BH166" i="37"/>
  <c r="BG166" i="37"/>
  <c r="BE166" i="37"/>
  <c r="T166" i="37"/>
  <c r="R166" i="37"/>
  <c r="P166" i="37"/>
  <c r="BI165" i="37"/>
  <c r="BH165" i="37"/>
  <c r="BG165" i="37"/>
  <c r="BE165" i="37"/>
  <c r="T165" i="37"/>
  <c r="R165" i="37"/>
  <c r="P165" i="37"/>
  <c r="BI164" i="37"/>
  <c r="BH164" i="37"/>
  <c r="BG164" i="37"/>
  <c r="BE164" i="37"/>
  <c r="T164" i="37"/>
  <c r="R164" i="37"/>
  <c r="P164" i="37"/>
  <c r="BI163" i="37"/>
  <c r="BH163" i="37"/>
  <c r="BG163" i="37"/>
  <c r="BE163" i="37"/>
  <c r="T163" i="37"/>
  <c r="R163" i="37"/>
  <c r="P163" i="37"/>
  <c r="BI162" i="37"/>
  <c r="BH162" i="37"/>
  <c r="BG162" i="37"/>
  <c r="BE162" i="37"/>
  <c r="T162" i="37"/>
  <c r="R162" i="37"/>
  <c r="P162" i="37"/>
  <c r="BI161" i="37"/>
  <c r="BH161" i="37"/>
  <c r="BG161" i="37"/>
  <c r="BE161" i="37"/>
  <c r="T161" i="37"/>
  <c r="R161" i="37"/>
  <c r="P161" i="37"/>
  <c r="BI160" i="37"/>
  <c r="BH160" i="37"/>
  <c r="BG160" i="37"/>
  <c r="BE160" i="37"/>
  <c r="T160" i="37"/>
  <c r="R160" i="37"/>
  <c r="P160" i="37"/>
  <c r="BI159" i="37"/>
  <c r="BH159" i="37"/>
  <c r="BG159" i="37"/>
  <c r="BE159" i="37"/>
  <c r="T159" i="37"/>
  <c r="R159" i="37"/>
  <c r="P159" i="37"/>
  <c r="BI158" i="37"/>
  <c r="BH158" i="37"/>
  <c r="BG158" i="37"/>
  <c r="BE158" i="37"/>
  <c r="T158" i="37"/>
  <c r="R158" i="37"/>
  <c r="P158" i="37"/>
  <c r="BI157" i="37"/>
  <c r="BH157" i="37"/>
  <c r="BG157" i="37"/>
  <c r="BE157" i="37"/>
  <c r="T157" i="37"/>
  <c r="R157" i="37"/>
  <c r="P157" i="37"/>
  <c r="BI154" i="37"/>
  <c r="BH154" i="37"/>
  <c r="BG154" i="37"/>
  <c r="BE154" i="37"/>
  <c r="T154" i="37"/>
  <c r="R154" i="37"/>
  <c r="P154" i="37"/>
  <c r="BI153" i="37"/>
  <c r="BH153" i="37"/>
  <c r="BG153" i="37"/>
  <c r="BE153" i="37"/>
  <c r="T153" i="37"/>
  <c r="R153" i="37"/>
  <c r="P153" i="37"/>
  <c r="BI151" i="37"/>
  <c r="BH151" i="37"/>
  <c r="BG151" i="37"/>
  <c r="BE151" i="37"/>
  <c r="T151" i="37"/>
  <c r="R151" i="37"/>
  <c r="P151" i="37"/>
  <c r="BI150" i="37"/>
  <c r="BH150" i="37"/>
  <c r="BG150" i="37"/>
  <c r="BE150" i="37"/>
  <c r="T150" i="37"/>
  <c r="R150" i="37"/>
  <c r="P150" i="37"/>
  <c r="BI149" i="37"/>
  <c r="BH149" i="37"/>
  <c r="BG149" i="37"/>
  <c r="BE149" i="37"/>
  <c r="T149" i="37"/>
  <c r="R149" i="37"/>
  <c r="P149" i="37"/>
  <c r="BI148" i="37"/>
  <c r="BH148" i="37"/>
  <c r="BG148" i="37"/>
  <c r="BE148" i="37"/>
  <c r="T148" i="37"/>
  <c r="R148" i="37"/>
  <c r="P148" i="37"/>
  <c r="BI147" i="37"/>
  <c r="BH147" i="37"/>
  <c r="BG147" i="37"/>
  <c r="BE147" i="37"/>
  <c r="T147" i="37"/>
  <c r="R147" i="37"/>
  <c r="P147" i="37"/>
  <c r="BI146" i="37"/>
  <c r="BH146" i="37"/>
  <c r="BG146" i="37"/>
  <c r="BE146" i="37"/>
  <c r="T146" i="37"/>
  <c r="R146" i="37"/>
  <c r="P146" i="37"/>
  <c r="BI145" i="37"/>
  <c r="BH145" i="37"/>
  <c r="BG145" i="37"/>
  <c r="BE145" i="37"/>
  <c r="T145" i="37"/>
  <c r="R145" i="37"/>
  <c r="P145" i="37"/>
  <c r="BI144" i="37"/>
  <c r="BH144" i="37"/>
  <c r="BG144" i="37"/>
  <c r="BE144" i="37"/>
  <c r="T144" i="37"/>
  <c r="R144" i="37"/>
  <c r="P144" i="37"/>
  <c r="BI142" i="37"/>
  <c r="BH142" i="37"/>
  <c r="BG142" i="37"/>
  <c r="BE142" i="37"/>
  <c r="T142" i="37"/>
  <c r="R142" i="37"/>
  <c r="P142" i="37"/>
  <c r="BI141" i="37"/>
  <c r="BH141" i="37"/>
  <c r="BG141" i="37"/>
  <c r="BE141" i="37"/>
  <c r="T141" i="37"/>
  <c r="R141" i="37"/>
  <c r="P141" i="37"/>
  <c r="BI140" i="37"/>
  <c r="BH140" i="37"/>
  <c r="BG140" i="37"/>
  <c r="BE140" i="37"/>
  <c r="T140" i="37"/>
  <c r="R140" i="37"/>
  <c r="P140" i="37"/>
  <c r="BI139" i="37"/>
  <c r="BH139" i="37"/>
  <c r="BG139" i="37"/>
  <c r="BE139" i="37"/>
  <c r="T139" i="37"/>
  <c r="R139" i="37"/>
  <c r="P139" i="37"/>
  <c r="BI138" i="37"/>
  <c r="BH138" i="37"/>
  <c r="BG138" i="37"/>
  <c r="BE138" i="37"/>
  <c r="T138" i="37"/>
  <c r="R138" i="37"/>
  <c r="P138" i="37"/>
  <c r="BI137" i="37"/>
  <c r="BH137" i="37"/>
  <c r="BG137" i="37"/>
  <c r="BE137" i="37"/>
  <c r="T137" i="37"/>
  <c r="R137" i="37"/>
  <c r="P137" i="37"/>
  <c r="BI136" i="37"/>
  <c r="BH136" i="37"/>
  <c r="BG136" i="37"/>
  <c r="BE136" i="37"/>
  <c r="T136" i="37"/>
  <c r="R136" i="37"/>
  <c r="P136" i="37"/>
  <c r="BI135" i="37"/>
  <c r="BH135" i="37"/>
  <c r="BG135" i="37"/>
  <c r="BE135" i="37"/>
  <c r="T135" i="37"/>
  <c r="R135" i="37"/>
  <c r="P135" i="37"/>
  <c r="BI134" i="37"/>
  <c r="BH134" i="37"/>
  <c r="BG134" i="37"/>
  <c r="BE134" i="37"/>
  <c r="T134" i="37"/>
  <c r="R134" i="37"/>
  <c r="P134" i="37"/>
  <c r="BI133" i="37"/>
  <c r="BH133" i="37"/>
  <c r="BG133" i="37"/>
  <c r="BE133" i="37"/>
  <c r="T133" i="37"/>
  <c r="R133" i="37"/>
  <c r="P133" i="37"/>
  <c r="J126" i="37"/>
  <c r="F126" i="37"/>
  <c r="F124" i="37"/>
  <c r="E122" i="37"/>
  <c r="J91" i="37"/>
  <c r="F91" i="37"/>
  <c r="F89" i="37"/>
  <c r="E87" i="37"/>
  <c r="J24" i="37"/>
  <c r="E24" i="37"/>
  <c r="J127" i="37" s="1"/>
  <c r="J23" i="37"/>
  <c r="J18" i="37"/>
  <c r="E18" i="37"/>
  <c r="F127" i="37"/>
  <c r="J17" i="37"/>
  <c r="J12" i="37"/>
  <c r="J124" i="37"/>
  <c r="E7" i="37"/>
  <c r="E120" i="37"/>
  <c r="J37" i="36"/>
  <c r="J36" i="36"/>
  <c r="AY137" i="1" s="1"/>
  <c r="J35" i="36"/>
  <c r="AX137" i="1"/>
  <c r="BI256" i="36"/>
  <c r="BH256" i="36"/>
  <c r="BG256" i="36"/>
  <c r="BE256" i="36"/>
  <c r="T256" i="36"/>
  <c r="R256" i="36"/>
  <c r="P256" i="36"/>
  <c r="BI255" i="36"/>
  <c r="BH255" i="36"/>
  <c r="BG255" i="36"/>
  <c r="BE255" i="36"/>
  <c r="T255" i="36"/>
  <c r="R255" i="36"/>
  <c r="P255" i="36"/>
  <c r="BI254" i="36"/>
  <c r="BH254" i="36"/>
  <c r="BG254" i="36"/>
  <c r="BE254" i="36"/>
  <c r="T254" i="36"/>
  <c r="R254" i="36"/>
  <c r="P254" i="36"/>
  <c r="BI253" i="36"/>
  <c r="BH253" i="36"/>
  <c r="BG253" i="36"/>
  <c r="BE253" i="36"/>
  <c r="T253" i="36"/>
  <c r="R253" i="36"/>
  <c r="P253" i="36"/>
  <c r="BI250" i="36"/>
  <c r="BH250" i="36"/>
  <c r="BG250" i="36"/>
  <c r="BE250" i="36"/>
  <c r="T250" i="36"/>
  <c r="R250" i="36"/>
  <c r="P250" i="36"/>
  <c r="BI249" i="36"/>
  <c r="BH249" i="36"/>
  <c r="BG249" i="36"/>
  <c r="BE249" i="36"/>
  <c r="T249" i="36"/>
  <c r="R249" i="36"/>
  <c r="P249" i="36"/>
  <c r="BI248" i="36"/>
  <c r="BH248" i="36"/>
  <c r="BG248" i="36"/>
  <c r="BE248" i="36"/>
  <c r="T248" i="36"/>
  <c r="R248" i="36"/>
  <c r="P248" i="36"/>
  <c r="BI247" i="36"/>
  <c r="BH247" i="36"/>
  <c r="BG247" i="36"/>
  <c r="BE247" i="36"/>
  <c r="T247" i="36"/>
  <c r="R247" i="36"/>
  <c r="P247" i="36"/>
  <c r="BI246" i="36"/>
  <c r="BH246" i="36"/>
  <c r="BG246" i="36"/>
  <c r="BE246" i="36"/>
  <c r="T246" i="36"/>
  <c r="R246" i="36"/>
  <c r="P246" i="36"/>
  <c r="BI245" i="36"/>
  <c r="BH245" i="36"/>
  <c r="BG245" i="36"/>
  <c r="BE245" i="36"/>
  <c r="T245" i="36"/>
  <c r="R245" i="36"/>
  <c r="P245" i="36"/>
  <c r="BI242" i="36"/>
  <c r="BH242" i="36"/>
  <c r="BG242" i="36"/>
  <c r="BE242" i="36"/>
  <c r="T242" i="36"/>
  <c r="R242" i="36"/>
  <c r="P242" i="36"/>
  <c r="BI241" i="36"/>
  <c r="BH241" i="36"/>
  <c r="BG241" i="36"/>
  <c r="BE241" i="36"/>
  <c r="T241" i="36"/>
  <c r="R241" i="36"/>
  <c r="P241" i="36"/>
  <c r="BI240" i="36"/>
  <c r="BH240" i="36"/>
  <c r="BG240" i="36"/>
  <c r="BE240" i="36"/>
  <c r="T240" i="36"/>
  <c r="R240" i="36"/>
  <c r="P240" i="36"/>
  <c r="BI239" i="36"/>
  <c r="BH239" i="36"/>
  <c r="BG239" i="36"/>
  <c r="BE239" i="36"/>
  <c r="T239" i="36"/>
  <c r="R239" i="36"/>
  <c r="P239" i="36"/>
  <c r="BI238" i="36"/>
  <c r="BH238" i="36"/>
  <c r="BG238" i="36"/>
  <c r="BE238" i="36"/>
  <c r="T238" i="36"/>
  <c r="R238" i="36"/>
  <c r="P238" i="36"/>
  <c r="BI237" i="36"/>
  <c r="BH237" i="36"/>
  <c r="BG237" i="36"/>
  <c r="BE237" i="36"/>
  <c r="T237" i="36"/>
  <c r="R237" i="36"/>
  <c r="P237" i="36"/>
  <c r="BI236" i="36"/>
  <c r="BH236" i="36"/>
  <c r="BG236" i="36"/>
  <c r="BE236" i="36"/>
  <c r="T236" i="36"/>
  <c r="R236" i="36"/>
  <c r="P236" i="36"/>
  <c r="BI235" i="36"/>
  <c r="BH235" i="36"/>
  <c r="BG235" i="36"/>
  <c r="BE235" i="36"/>
  <c r="T235" i="36"/>
  <c r="R235" i="36"/>
  <c r="P235" i="36"/>
  <c r="BI234" i="36"/>
  <c r="BH234" i="36"/>
  <c r="BG234" i="36"/>
  <c r="BE234" i="36"/>
  <c r="T234" i="36"/>
  <c r="R234" i="36"/>
  <c r="P234" i="36"/>
  <c r="BI233" i="36"/>
  <c r="BH233" i="36"/>
  <c r="BG233" i="36"/>
  <c r="BE233" i="36"/>
  <c r="T233" i="36"/>
  <c r="R233" i="36"/>
  <c r="P233" i="36"/>
  <c r="BI232" i="36"/>
  <c r="BH232" i="36"/>
  <c r="BG232" i="36"/>
  <c r="BE232" i="36"/>
  <c r="T232" i="36"/>
  <c r="R232" i="36"/>
  <c r="P232" i="36"/>
  <c r="BI231" i="36"/>
  <c r="BH231" i="36"/>
  <c r="BG231" i="36"/>
  <c r="BE231" i="36"/>
  <c r="T231" i="36"/>
  <c r="R231" i="36"/>
  <c r="P231" i="36"/>
  <c r="BI230" i="36"/>
  <c r="BH230" i="36"/>
  <c r="BG230" i="36"/>
  <c r="BE230" i="36"/>
  <c r="T230" i="36"/>
  <c r="R230" i="36"/>
  <c r="P230" i="36"/>
  <c r="BI229" i="36"/>
  <c r="BH229" i="36"/>
  <c r="BG229" i="36"/>
  <c r="BE229" i="36"/>
  <c r="T229" i="36"/>
  <c r="R229" i="36"/>
  <c r="P229" i="36"/>
  <c r="BI228" i="36"/>
  <c r="BH228" i="36"/>
  <c r="BG228" i="36"/>
  <c r="BE228" i="36"/>
  <c r="T228" i="36"/>
  <c r="R228" i="36"/>
  <c r="P228" i="36"/>
  <c r="BI227" i="36"/>
  <c r="BH227" i="36"/>
  <c r="BG227" i="36"/>
  <c r="BE227" i="36"/>
  <c r="T227" i="36"/>
  <c r="R227" i="36"/>
  <c r="P227" i="36"/>
  <c r="BI226" i="36"/>
  <c r="BH226" i="36"/>
  <c r="BG226" i="36"/>
  <c r="BE226" i="36"/>
  <c r="T226" i="36"/>
  <c r="R226" i="36"/>
  <c r="P226" i="36"/>
  <c r="BI225" i="36"/>
  <c r="BH225" i="36"/>
  <c r="BG225" i="36"/>
  <c r="BE225" i="36"/>
  <c r="T225" i="36"/>
  <c r="R225" i="36"/>
  <c r="P225" i="36"/>
  <c r="BI224" i="36"/>
  <c r="BH224" i="36"/>
  <c r="BG224" i="36"/>
  <c r="BE224" i="36"/>
  <c r="T224" i="36"/>
  <c r="R224" i="36"/>
  <c r="P224" i="36"/>
  <c r="BI223" i="36"/>
  <c r="BH223" i="36"/>
  <c r="BG223" i="36"/>
  <c r="BE223" i="36"/>
  <c r="T223" i="36"/>
  <c r="R223" i="36"/>
  <c r="P223" i="36"/>
  <c r="BI222" i="36"/>
  <c r="BH222" i="36"/>
  <c r="BG222" i="36"/>
  <c r="BE222" i="36"/>
  <c r="T222" i="36"/>
  <c r="R222" i="36"/>
  <c r="P222" i="36"/>
  <c r="BI221" i="36"/>
  <c r="BH221" i="36"/>
  <c r="BG221" i="36"/>
  <c r="BE221" i="36"/>
  <c r="T221" i="36"/>
  <c r="R221" i="36"/>
  <c r="P221" i="36"/>
  <c r="BI220" i="36"/>
  <c r="BH220" i="36"/>
  <c r="BG220" i="36"/>
  <c r="BE220" i="36"/>
  <c r="T220" i="36"/>
  <c r="R220" i="36"/>
  <c r="P220" i="36"/>
  <c r="BI219" i="36"/>
  <c r="BH219" i="36"/>
  <c r="BG219" i="36"/>
  <c r="BE219" i="36"/>
  <c r="T219" i="36"/>
  <c r="R219" i="36"/>
  <c r="P219" i="36"/>
  <c r="BI218" i="36"/>
  <c r="BH218" i="36"/>
  <c r="BG218" i="36"/>
  <c r="BE218" i="36"/>
  <c r="T218" i="36"/>
  <c r="R218" i="36"/>
  <c r="P218" i="36"/>
  <c r="BI217" i="36"/>
  <c r="BH217" i="36"/>
  <c r="BG217" i="36"/>
  <c r="BE217" i="36"/>
  <c r="T217" i="36"/>
  <c r="R217" i="36"/>
  <c r="P217" i="36"/>
  <c r="BI216" i="36"/>
  <c r="BH216" i="36"/>
  <c r="BG216" i="36"/>
  <c r="BE216" i="36"/>
  <c r="T216" i="36"/>
  <c r="R216" i="36"/>
  <c r="P216" i="36"/>
  <c r="BI215" i="36"/>
  <c r="BH215" i="36"/>
  <c r="BG215" i="36"/>
  <c r="BE215" i="36"/>
  <c r="T215" i="36"/>
  <c r="R215" i="36"/>
  <c r="P215" i="36"/>
  <c r="BI214" i="36"/>
  <c r="BH214" i="36"/>
  <c r="BG214" i="36"/>
  <c r="BE214" i="36"/>
  <c r="T214" i="36"/>
  <c r="R214" i="36"/>
  <c r="P214" i="36"/>
  <c r="BI213" i="36"/>
  <c r="BH213" i="36"/>
  <c r="BG213" i="36"/>
  <c r="BE213" i="36"/>
  <c r="T213" i="36"/>
  <c r="R213" i="36"/>
  <c r="P213" i="36"/>
  <c r="BI212" i="36"/>
  <c r="BH212" i="36"/>
  <c r="BG212" i="36"/>
  <c r="BE212" i="36"/>
  <c r="T212" i="36"/>
  <c r="R212" i="36"/>
  <c r="P212" i="36"/>
  <c r="BI211" i="36"/>
  <c r="BH211" i="36"/>
  <c r="BG211" i="36"/>
  <c r="BE211" i="36"/>
  <c r="T211" i="36"/>
  <c r="R211" i="36"/>
  <c r="P211" i="36"/>
  <c r="BI210" i="36"/>
  <c r="BH210" i="36"/>
  <c r="BG210" i="36"/>
  <c r="BE210" i="36"/>
  <c r="T210" i="36"/>
  <c r="R210" i="36"/>
  <c r="P210" i="36"/>
  <c r="BI209" i="36"/>
  <c r="BH209" i="36"/>
  <c r="BG209" i="36"/>
  <c r="BE209" i="36"/>
  <c r="T209" i="36"/>
  <c r="R209" i="36"/>
  <c r="P209" i="36"/>
  <c r="BI208" i="36"/>
  <c r="BH208" i="36"/>
  <c r="BG208" i="36"/>
  <c r="BE208" i="36"/>
  <c r="T208" i="36"/>
  <c r="R208" i="36"/>
  <c r="P208" i="36"/>
  <c r="BI207" i="36"/>
  <c r="BH207" i="36"/>
  <c r="BG207" i="36"/>
  <c r="BE207" i="36"/>
  <c r="T207" i="36"/>
  <c r="R207" i="36"/>
  <c r="P207" i="36"/>
  <c r="BI206" i="36"/>
  <c r="BH206" i="36"/>
  <c r="BG206" i="36"/>
  <c r="BE206" i="36"/>
  <c r="T206" i="36"/>
  <c r="R206" i="36"/>
  <c r="P206" i="36"/>
  <c r="BI205" i="36"/>
  <c r="BH205" i="36"/>
  <c r="BG205" i="36"/>
  <c r="BE205" i="36"/>
  <c r="T205" i="36"/>
  <c r="R205" i="36"/>
  <c r="P205" i="36"/>
  <c r="BI204" i="36"/>
  <c r="BH204" i="36"/>
  <c r="BG204" i="36"/>
  <c r="BE204" i="36"/>
  <c r="T204" i="36"/>
  <c r="R204" i="36"/>
  <c r="P204" i="36"/>
  <c r="BI203" i="36"/>
  <c r="BH203" i="36"/>
  <c r="BG203" i="36"/>
  <c r="BE203" i="36"/>
  <c r="T203" i="36"/>
  <c r="R203" i="36"/>
  <c r="P203" i="36"/>
  <c r="BI202" i="36"/>
  <c r="BH202" i="36"/>
  <c r="BG202" i="36"/>
  <c r="BE202" i="36"/>
  <c r="T202" i="36"/>
  <c r="R202" i="36"/>
  <c r="P202" i="36"/>
  <c r="BI201" i="36"/>
  <c r="BH201" i="36"/>
  <c r="BG201" i="36"/>
  <c r="BE201" i="36"/>
  <c r="T201" i="36"/>
  <c r="R201" i="36"/>
  <c r="P201" i="36"/>
  <c r="BI200" i="36"/>
  <c r="BH200" i="36"/>
  <c r="BG200" i="36"/>
  <c r="BE200" i="36"/>
  <c r="T200" i="36"/>
  <c r="R200" i="36"/>
  <c r="P200" i="36"/>
  <c r="BI199" i="36"/>
  <c r="BH199" i="36"/>
  <c r="BG199" i="36"/>
  <c r="BE199" i="36"/>
  <c r="T199" i="36"/>
  <c r="R199" i="36"/>
  <c r="P199" i="36"/>
  <c r="BI198" i="36"/>
  <c r="BH198" i="36"/>
  <c r="BG198" i="36"/>
  <c r="BE198" i="36"/>
  <c r="T198" i="36"/>
  <c r="R198" i="36"/>
  <c r="P198" i="36"/>
  <c r="BI197" i="36"/>
  <c r="BH197" i="36"/>
  <c r="BG197" i="36"/>
  <c r="BE197" i="36"/>
  <c r="T197" i="36"/>
  <c r="R197" i="36"/>
  <c r="P197" i="36"/>
  <c r="BI196" i="36"/>
  <c r="BH196" i="36"/>
  <c r="BG196" i="36"/>
  <c r="BE196" i="36"/>
  <c r="T196" i="36"/>
  <c r="R196" i="36"/>
  <c r="P196" i="36"/>
  <c r="BI195" i="36"/>
  <c r="BH195" i="36"/>
  <c r="BG195" i="36"/>
  <c r="BE195" i="36"/>
  <c r="T195" i="36"/>
  <c r="R195" i="36"/>
  <c r="P195" i="36"/>
  <c r="BI194" i="36"/>
  <c r="BH194" i="36"/>
  <c r="BG194" i="36"/>
  <c r="BE194" i="36"/>
  <c r="T194" i="36"/>
  <c r="R194" i="36"/>
  <c r="P194" i="36"/>
  <c r="BI193" i="36"/>
  <c r="BH193" i="36"/>
  <c r="BG193" i="36"/>
  <c r="BE193" i="36"/>
  <c r="T193" i="36"/>
  <c r="R193" i="36"/>
  <c r="P193" i="36"/>
  <c r="BI192" i="36"/>
  <c r="BH192" i="36"/>
  <c r="BG192" i="36"/>
  <c r="BE192" i="36"/>
  <c r="T192" i="36"/>
  <c r="R192" i="36"/>
  <c r="P192" i="36"/>
  <c r="BI191" i="36"/>
  <c r="BH191" i="36"/>
  <c r="BG191" i="36"/>
  <c r="BE191" i="36"/>
  <c r="T191" i="36"/>
  <c r="R191" i="36"/>
  <c r="P191" i="36"/>
  <c r="BI190" i="36"/>
  <c r="BH190" i="36"/>
  <c r="BG190" i="36"/>
  <c r="BE190" i="36"/>
  <c r="T190" i="36"/>
  <c r="R190" i="36"/>
  <c r="P190" i="36"/>
  <c r="BI189" i="36"/>
  <c r="BH189" i="36"/>
  <c r="BG189" i="36"/>
  <c r="BE189" i="36"/>
  <c r="T189" i="36"/>
  <c r="R189" i="36"/>
  <c r="P189" i="36"/>
  <c r="BI188" i="36"/>
  <c r="BH188" i="36"/>
  <c r="BG188" i="36"/>
  <c r="BE188" i="36"/>
  <c r="T188" i="36"/>
  <c r="R188" i="36"/>
  <c r="P188" i="36"/>
  <c r="BI187" i="36"/>
  <c r="BH187" i="36"/>
  <c r="BG187" i="36"/>
  <c r="BE187" i="36"/>
  <c r="T187" i="36"/>
  <c r="R187" i="36"/>
  <c r="P187" i="36"/>
  <c r="BI186" i="36"/>
  <c r="BH186" i="36"/>
  <c r="BG186" i="36"/>
  <c r="BE186" i="36"/>
  <c r="T186" i="36"/>
  <c r="R186" i="36"/>
  <c r="P186" i="36"/>
  <c r="BI185" i="36"/>
  <c r="BH185" i="36"/>
  <c r="BG185" i="36"/>
  <c r="BE185" i="36"/>
  <c r="T185" i="36"/>
  <c r="R185" i="36"/>
  <c r="P185" i="36"/>
  <c r="BI184" i="36"/>
  <c r="BH184" i="36"/>
  <c r="BG184" i="36"/>
  <c r="BE184" i="36"/>
  <c r="T184" i="36"/>
  <c r="R184" i="36"/>
  <c r="P184" i="36"/>
  <c r="BI181" i="36"/>
  <c r="BH181" i="36"/>
  <c r="BG181" i="36"/>
  <c r="BE181" i="36"/>
  <c r="T181" i="36"/>
  <c r="R181" i="36"/>
  <c r="P181" i="36"/>
  <c r="BI180" i="36"/>
  <c r="BH180" i="36"/>
  <c r="BG180" i="36"/>
  <c r="BE180" i="36"/>
  <c r="T180" i="36"/>
  <c r="R180" i="36"/>
  <c r="P180" i="36"/>
  <c r="BI178" i="36"/>
  <c r="BH178" i="36"/>
  <c r="BG178" i="36"/>
  <c r="BE178" i="36"/>
  <c r="T178" i="36"/>
  <c r="R178" i="36"/>
  <c r="P178" i="36"/>
  <c r="BI177" i="36"/>
  <c r="BH177" i="36"/>
  <c r="BG177" i="36"/>
  <c r="BE177" i="36"/>
  <c r="T177" i="36"/>
  <c r="R177" i="36"/>
  <c r="P177" i="36"/>
  <c r="BI176" i="36"/>
  <c r="BH176" i="36"/>
  <c r="BG176" i="36"/>
  <c r="BE176" i="36"/>
  <c r="T176" i="36"/>
  <c r="R176" i="36"/>
  <c r="P176" i="36"/>
  <c r="BI175" i="36"/>
  <c r="BH175" i="36"/>
  <c r="BG175" i="36"/>
  <c r="BE175" i="36"/>
  <c r="T175" i="36"/>
  <c r="R175" i="36"/>
  <c r="P175" i="36"/>
  <c r="BI174" i="36"/>
  <c r="BH174" i="36"/>
  <c r="BG174" i="36"/>
  <c r="BE174" i="36"/>
  <c r="T174" i="36"/>
  <c r="R174" i="36"/>
  <c r="P174" i="36"/>
  <c r="BI173" i="36"/>
  <c r="BH173" i="36"/>
  <c r="BG173" i="36"/>
  <c r="BE173" i="36"/>
  <c r="T173" i="36"/>
  <c r="R173" i="36"/>
  <c r="P173" i="36"/>
  <c r="BI172" i="36"/>
  <c r="BH172" i="36"/>
  <c r="BG172" i="36"/>
  <c r="BE172" i="36"/>
  <c r="T172" i="36"/>
  <c r="R172" i="36"/>
  <c r="P172" i="36"/>
  <c r="BI171" i="36"/>
  <c r="BH171" i="36"/>
  <c r="BG171" i="36"/>
  <c r="BE171" i="36"/>
  <c r="T171" i="36"/>
  <c r="R171" i="36"/>
  <c r="P171" i="36"/>
  <c r="BI170" i="36"/>
  <c r="BH170" i="36"/>
  <c r="BG170" i="36"/>
  <c r="BE170" i="36"/>
  <c r="T170" i="36"/>
  <c r="R170" i="36"/>
  <c r="P170" i="36"/>
  <c r="BI169" i="36"/>
  <c r="BH169" i="36"/>
  <c r="BG169" i="36"/>
  <c r="BE169" i="36"/>
  <c r="T169" i="36"/>
  <c r="R169" i="36"/>
  <c r="P169" i="36"/>
  <c r="BI168" i="36"/>
  <c r="BH168" i="36"/>
  <c r="BG168" i="36"/>
  <c r="BE168" i="36"/>
  <c r="T168" i="36"/>
  <c r="R168" i="36"/>
  <c r="P168" i="36"/>
  <c r="BI167" i="36"/>
  <c r="BH167" i="36"/>
  <c r="BG167" i="36"/>
  <c r="BE167" i="36"/>
  <c r="T167" i="36"/>
  <c r="R167" i="36"/>
  <c r="P167" i="36"/>
  <c r="BI166" i="36"/>
  <c r="BH166" i="36"/>
  <c r="BG166" i="36"/>
  <c r="BE166" i="36"/>
  <c r="T166" i="36"/>
  <c r="R166" i="36"/>
  <c r="P166" i="36"/>
  <c r="BI165" i="36"/>
  <c r="BH165" i="36"/>
  <c r="BG165" i="36"/>
  <c r="BE165" i="36"/>
  <c r="T165" i="36"/>
  <c r="R165" i="36"/>
  <c r="P165" i="36"/>
  <c r="BI164" i="36"/>
  <c r="BH164" i="36"/>
  <c r="BG164" i="36"/>
  <c r="BE164" i="36"/>
  <c r="T164" i="36"/>
  <c r="R164" i="36"/>
  <c r="P164" i="36"/>
  <c r="BI163" i="36"/>
  <c r="BH163" i="36"/>
  <c r="BG163" i="36"/>
  <c r="BE163" i="36"/>
  <c r="T163" i="36"/>
  <c r="R163" i="36"/>
  <c r="P163" i="36"/>
  <c r="BI162" i="36"/>
  <c r="BH162" i="36"/>
  <c r="BG162" i="36"/>
  <c r="BE162" i="36"/>
  <c r="T162" i="36"/>
  <c r="R162" i="36"/>
  <c r="P162" i="36"/>
  <c r="BI161" i="36"/>
  <c r="BH161" i="36"/>
  <c r="BG161" i="36"/>
  <c r="BE161" i="36"/>
  <c r="T161" i="36"/>
  <c r="R161" i="36"/>
  <c r="P161" i="36"/>
  <c r="BI160" i="36"/>
  <c r="BH160" i="36"/>
  <c r="BG160" i="36"/>
  <c r="BE160" i="36"/>
  <c r="T160" i="36"/>
  <c r="R160" i="36"/>
  <c r="P160" i="36"/>
  <c r="BI159" i="36"/>
  <c r="BH159" i="36"/>
  <c r="BG159" i="36"/>
  <c r="BE159" i="36"/>
  <c r="T159" i="36"/>
  <c r="R159" i="36"/>
  <c r="P159" i="36"/>
  <c r="BI158" i="36"/>
  <c r="BH158" i="36"/>
  <c r="BG158" i="36"/>
  <c r="BE158" i="36"/>
  <c r="T158" i="36"/>
  <c r="R158" i="36"/>
  <c r="P158" i="36"/>
  <c r="BI157" i="36"/>
  <c r="BH157" i="36"/>
  <c r="BG157" i="36"/>
  <c r="BE157" i="36"/>
  <c r="T157" i="36"/>
  <c r="R157" i="36"/>
  <c r="P157" i="36"/>
  <c r="BI156" i="36"/>
  <c r="BH156" i="36"/>
  <c r="BG156" i="36"/>
  <c r="BE156" i="36"/>
  <c r="T156" i="36"/>
  <c r="R156" i="36"/>
  <c r="P156" i="36"/>
  <c r="BI155" i="36"/>
  <c r="BH155" i="36"/>
  <c r="BG155" i="36"/>
  <c r="BE155" i="36"/>
  <c r="T155" i="36"/>
  <c r="R155" i="36"/>
  <c r="P155" i="36"/>
  <c r="BI154" i="36"/>
  <c r="BH154" i="36"/>
  <c r="BG154" i="36"/>
  <c r="BE154" i="36"/>
  <c r="T154" i="36"/>
  <c r="R154" i="36"/>
  <c r="P154" i="36"/>
  <c r="BI153" i="36"/>
  <c r="BH153" i="36"/>
  <c r="BG153" i="36"/>
  <c r="BE153" i="36"/>
  <c r="T153" i="36"/>
  <c r="R153" i="36"/>
  <c r="P153" i="36"/>
  <c r="BI152" i="36"/>
  <c r="BH152" i="36"/>
  <c r="BG152" i="36"/>
  <c r="BE152" i="36"/>
  <c r="T152" i="36"/>
  <c r="R152" i="36"/>
  <c r="P152" i="36"/>
  <c r="BI151" i="36"/>
  <c r="BH151" i="36"/>
  <c r="BG151" i="36"/>
  <c r="BE151" i="36"/>
  <c r="T151" i="36"/>
  <c r="R151" i="36"/>
  <c r="P151" i="36"/>
  <c r="BI150" i="36"/>
  <c r="BH150" i="36"/>
  <c r="BG150" i="36"/>
  <c r="BE150" i="36"/>
  <c r="T150" i="36"/>
  <c r="R150" i="36"/>
  <c r="P150" i="36"/>
  <c r="BI148" i="36"/>
  <c r="BH148" i="36"/>
  <c r="BG148" i="36"/>
  <c r="BE148" i="36"/>
  <c r="T148" i="36"/>
  <c r="R148" i="36"/>
  <c r="P148" i="36"/>
  <c r="BI147" i="36"/>
  <c r="BH147" i="36"/>
  <c r="BG147" i="36"/>
  <c r="BE147" i="36"/>
  <c r="T147" i="36"/>
  <c r="R147" i="36"/>
  <c r="P147" i="36"/>
  <c r="BI145" i="36"/>
  <c r="BH145" i="36"/>
  <c r="BG145" i="36"/>
  <c r="BE145" i="36"/>
  <c r="T145" i="36"/>
  <c r="R145" i="36"/>
  <c r="P145" i="36"/>
  <c r="BI144" i="36"/>
  <c r="BH144" i="36"/>
  <c r="BG144" i="36"/>
  <c r="BE144" i="36"/>
  <c r="T144" i="36"/>
  <c r="R144" i="36"/>
  <c r="P144" i="36"/>
  <c r="BI143" i="36"/>
  <c r="BH143" i="36"/>
  <c r="BG143" i="36"/>
  <c r="BE143" i="36"/>
  <c r="T143" i="36"/>
  <c r="R143" i="36"/>
  <c r="P143" i="36"/>
  <c r="BI142" i="36"/>
  <c r="BH142" i="36"/>
  <c r="BG142" i="36"/>
  <c r="BE142" i="36"/>
  <c r="T142" i="36"/>
  <c r="R142" i="36"/>
  <c r="P142" i="36"/>
  <c r="BI141" i="36"/>
  <c r="BH141" i="36"/>
  <c r="BG141" i="36"/>
  <c r="BE141" i="36"/>
  <c r="T141" i="36"/>
  <c r="R141" i="36"/>
  <c r="P141" i="36"/>
  <c r="BI140" i="36"/>
  <c r="BH140" i="36"/>
  <c r="BG140" i="36"/>
  <c r="BE140" i="36"/>
  <c r="T140" i="36"/>
  <c r="R140" i="36"/>
  <c r="P140" i="36"/>
  <c r="BI139" i="36"/>
  <c r="BH139" i="36"/>
  <c r="BG139" i="36"/>
  <c r="BE139" i="36"/>
  <c r="T139" i="36"/>
  <c r="R139" i="36"/>
  <c r="P139" i="36"/>
  <c r="BI138" i="36"/>
  <c r="BH138" i="36"/>
  <c r="BG138" i="36"/>
  <c r="BE138" i="36"/>
  <c r="T138" i="36"/>
  <c r="R138" i="36"/>
  <c r="P138" i="36"/>
  <c r="BI137" i="36"/>
  <c r="BH137" i="36"/>
  <c r="BG137" i="36"/>
  <c r="BE137" i="36"/>
  <c r="T137" i="36"/>
  <c r="R137" i="36"/>
  <c r="P137" i="36"/>
  <c r="BI136" i="36"/>
  <c r="BH136" i="36"/>
  <c r="BG136" i="36"/>
  <c r="BE136" i="36"/>
  <c r="T136" i="36"/>
  <c r="R136" i="36"/>
  <c r="P136" i="36"/>
  <c r="BI135" i="36"/>
  <c r="BH135" i="36"/>
  <c r="BG135" i="36"/>
  <c r="BE135" i="36"/>
  <c r="T135" i="36"/>
  <c r="R135" i="36"/>
  <c r="P135" i="36"/>
  <c r="BI134" i="36"/>
  <c r="BH134" i="36"/>
  <c r="BG134" i="36"/>
  <c r="BE134" i="36"/>
  <c r="T134" i="36"/>
  <c r="R134" i="36"/>
  <c r="P134" i="36"/>
  <c r="BI133" i="36"/>
  <c r="BH133" i="36"/>
  <c r="BG133" i="36"/>
  <c r="BE133" i="36"/>
  <c r="T133" i="36"/>
  <c r="R133" i="36"/>
  <c r="P133" i="36"/>
  <c r="BI132" i="36"/>
  <c r="BH132" i="36"/>
  <c r="BG132" i="36"/>
  <c r="BE132" i="36"/>
  <c r="T132" i="36"/>
  <c r="R132" i="36"/>
  <c r="P132" i="36"/>
  <c r="BI131" i="36"/>
  <c r="BH131" i="36"/>
  <c r="BG131" i="36"/>
  <c r="BE131" i="36"/>
  <c r="T131" i="36"/>
  <c r="R131" i="36"/>
  <c r="P131" i="36"/>
  <c r="BI130" i="36"/>
  <c r="BH130" i="36"/>
  <c r="BG130" i="36"/>
  <c r="BE130" i="36"/>
  <c r="T130" i="36"/>
  <c r="R130" i="36"/>
  <c r="P130" i="36"/>
  <c r="BI129" i="36"/>
  <c r="BH129" i="36"/>
  <c r="BG129" i="36"/>
  <c r="BE129" i="36"/>
  <c r="T129" i="36"/>
  <c r="R129" i="36"/>
  <c r="P129" i="36"/>
  <c r="BI128" i="36"/>
  <c r="BH128" i="36"/>
  <c r="BG128" i="36"/>
  <c r="BE128" i="36"/>
  <c r="T128" i="36"/>
  <c r="R128" i="36"/>
  <c r="P128" i="36"/>
  <c r="J121" i="36"/>
  <c r="F121" i="36"/>
  <c r="F119" i="36"/>
  <c r="E117" i="36"/>
  <c r="J91" i="36"/>
  <c r="F91" i="36"/>
  <c r="F89" i="36"/>
  <c r="E87" i="36"/>
  <c r="J24" i="36"/>
  <c r="E24" i="36"/>
  <c r="J122" i="36"/>
  <c r="J23" i="36"/>
  <c r="J18" i="36"/>
  <c r="E18" i="36"/>
  <c r="F122" i="36"/>
  <c r="J17" i="36"/>
  <c r="J12" i="36"/>
  <c r="J89" i="36"/>
  <c r="E7" i="36"/>
  <c r="E85" i="36" s="1"/>
  <c r="J37" i="35"/>
  <c r="J36" i="35"/>
  <c r="AY136" i="1"/>
  <c r="J35" i="35"/>
  <c r="AX136" i="1"/>
  <c r="BI214" i="35"/>
  <c r="BH214" i="35"/>
  <c r="BG214" i="35"/>
  <c r="BE214" i="35"/>
  <c r="T214" i="35"/>
  <c r="T213" i="35"/>
  <c r="T212" i="35" s="1"/>
  <c r="R214" i="35"/>
  <c r="R213" i="35" s="1"/>
  <c r="R212" i="35" s="1"/>
  <c r="P214" i="35"/>
  <c r="P213" i="35"/>
  <c r="P212" i="35"/>
  <c r="BI211" i="35"/>
  <c r="BH211" i="35"/>
  <c r="BG211" i="35"/>
  <c r="BE211" i="35"/>
  <c r="T211" i="35"/>
  <c r="R211" i="35"/>
  <c r="P211" i="35"/>
  <c r="BI210" i="35"/>
  <c r="BH210" i="35"/>
  <c r="BG210" i="35"/>
  <c r="BE210" i="35"/>
  <c r="T210" i="35"/>
  <c r="R210" i="35"/>
  <c r="P210" i="35"/>
  <c r="BI209" i="35"/>
  <c r="BH209" i="35"/>
  <c r="BG209" i="35"/>
  <c r="BE209" i="35"/>
  <c r="T209" i="35"/>
  <c r="R209" i="35"/>
  <c r="P209" i="35"/>
  <c r="BI208" i="35"/>
  <c r="BH208" i="35"/>
  <c r="BG208" i="35"/>
  <c r="BE208" i="35"/>
  <c r="T208" i="35"/>
  <c r="R208" i="35"/>
  <c r="P208" i="35"/>
  <c r="BI207" i="35"/>
  <c r="BH207" i="35"/>
  <c r="BG207" i="35"/>
  <c r="BE207" i="35"/>
  <c r="T207" i="35"/>
  <c r="R207" i="35"/>
  <c r="P207" i="35"/>
  <c r="BI206" i="35"/>
  <c r="BH206" i="35"/>
  <c r="BG206" i="35"/>
  <c r="BE206" i="35"/>
  <c r="T206" i="35"/>
  <c r="R206" i="35"/>
  <c r="P206" i="35"/>
  <c r="BI205" i="35"/>
  <c r="BH205" i="35"/>
  <c r="BG205" i="35"/>
  <c r="BE205" i="35"/>
  <c r="T205" i="35"/>
  <c r="R205" i="35"/>
  <c r="P205" i="35"/>
  <c r="BI202" i="35"/>
  <c r="BH202" i="35"/>
  <c r="BG202" i="35"/>
  <c r="BE202" i="35"/>
  <c r="T202" i="35"/>
  <c r="R202" i="35"/>
  <c r="P202" i="35"/>
  <c r="BI201" i="35"/>
  <c r="BH201" i="35"/>
  <c r="BG201" i="35"/>
  <c r="BE201" i="35"/>
  <c r="T201" i="35"/>
  <c r="R201" i="35"/>
  <c r="P201" i="35"/>
  <c r="BI199" i="35"/>
  <c r="BH199" i="35"/>
  <c r="BG199" i="35"/>
  <c r="BE199" i="35"/>
  <c r="T199" i="35"/>
  <c r="R199" i="35"/>
  <c r="P199" i="35"/>
  <c r="BI198" i="35"/>
  <c r="BH198" i="35"/>
  <c r="BG198" i="35"/>
  <c r="BE198" i="35"/>
  <c r="T198" i="35"/>
  <c r="R198" i="35"/>
  <c r="P198" i="35"/>
  <c r="BI197" i="35"/>
  <c r="BH197" i="35"/>
  <c r="BG197" i="35"/>
  <c r="BE197" i="35"/>
  <c r="T197" i="35"/>
  <c r="R197" i="35"/>
  <c r="P197" i="35"/>
  <c r="BI196" i="35"/>
  <c r="BH196" i="35"/>
  <c r="BG196" i="35"/>
  <c r="BE196" i="35"/>
  <c r="T196" i="35"/>
  <c r="R196" i="35"/>
  <c r="P196" i="35"/>
  <c r="BI195" i="35"/>
  <c r="BH195" i="35"/>
  <c r="BG195" i="35"/>
  <c r="BE195" i="35"/>
  <c r="T195" i="35"/>
  <c r="R195" i="35"/>
  <c r="P195" i="35"/>
  <c r="BI194" i="35"/>
  <c r="BH194" i="35"/>
  <c r="BG194" i="35"/>
  <c r="BE194" i="35"/>
  <c r="T194" i="35"/>
  <c r="R194" i="35"/>
  <c r="P194" i="35"/>
  <c r="BI193" i="35"/>
  <c r="BH193" i="35"/>
  <c r="BG193" i="35"/>
  <c r="BE193" i="35"/>
  <c r="T193" i="35"/>
  <c r="R193" i="35"/>
  <c r="P193" i="35"/>
  <c r="BI192" i="35"/>
  <c r="BH192" i="35"/>
  <c r="BG192" i="35"/>
  <c r="BE192" i="35"/>
  <c r="T192" i="35"/>
  <c r="R192" i="35"/>
  <c r="P192" i="35"/>
  <c r="BI191" i="35"/>
  <c r="BH191" i="35"/>
  <c r="BG191" i="35"/>
  <c r="BE191" i="35"/>
  <c r="T191" i="35"/>
  <c r="R191" i="35"/>
  <c r="P191" i="35"/>
  <c r="BI190" i="35"/>
  <c r="BH190" i="35"/>
  <c r="BG190" i="35"/>
  <c r="BE190" i="35"/>
  <c r="T190" i="35"/>
  <c r="R190" i="35"/>
  <c r="P190" i="35"/>
  <c r="BI189" i="35"/>
  <c r="BH189" i="35"/>
  <c r="BG189" i="35"/>
  <c r="BE189" i="35"/>
  <c r="T189" i="35"/>
  <c r="R189" i="35"/>
  <c r="P189" i="35"/>
  <c r="BI188" i="35"/>
  <c r="BH188" i="35"/>
  <c r="BG188" i="35"/>
  <c r="BE188" i="35"/>
  <c r="T188" i="35"/>
  <c r="R188" i="35"/>
  <c r="P188" i="35"/>
  <c r="BI187" i="35"/>
  <c r="BH187" i="35"/>
  <c r="BG187" i="35"/>
  <c r="BE187" i="35"/>
  <c r="T187" i="35"/>
  <c r="R187" i="35"/>
  <c r="P187" i="35"/>
  <c r="BI186" i="35"/>
  <c r="BH186" i="35"/>
  <c r="BG186" i="35"/>
  <c r="BE186" i="35"/>
  <c r="T186" i="35"/>
  <c r="R186" i="35"/>
  <c r="P186" i="35"/>
  <c r="BI185" i="35"/>
  <c r="BH185" i="35"/>
  <c r="BG185" i="35"/>
  <c r="BE185" i="35"/>
  <c r="T185" i="35"/>
  <c r="R185" i="35"/>
  <c r="P185" i="35"/>
  <c r="BI184" i="35"/>
  <c r="BH184" i="35"/>
  <c r="BG184" i="35"/>
  <c r="BE184" i="35"/>
  <c r="T184" i="35"/>
  <c r="R184" i="35"/>
  <c r="P184" i="35"/>
  <c r="BI183" i="35"/>
  <c r="BH183" i="35"/>
  <c r="BG183" i="35"/>
  <c r="BE183" i="35"/>
  <c r="T183" i="35"/>
  <c r="R183" i="35"/>
  <c r="P183" i="35"/>
  <c r="BI182" i="35"/>
  <c r="BH182" i="35"/>
  <c r="BG182" i="35"/>
  <c r="BE182" i="35"/>
  <c r="T182" i="35"/>
  <c r="R182" i="35"/>
  <c r="P182" i="35"/>
  <c r="BI181" i="35"/>
  <c r="BH181" i="35"/>
  <c r="BG181" i="35"/>
  <c r="BE181" i="35"/>
  <c r="T181" i="35"/>
  <c r="R181" i="35"/>
  <c r="P181" i="35"/>
  <c r="BI180" i="35"/>
  <c r="BH180" i="35"/>
  <c r="BG180" i="35"/>
  <c r="BE180" i="35"/>
  <c r="T180" i="35"/>
  <c r="R180" i="35"/>
  <c r="P180" i="35"/>
  <c r="BI179" i="35"/>
  <c r="BH179" i="35"/>
  <c r="BG179" i="35"/>
  <c r="BE179" i="35"/>
  <c r="T179" i="35"/>
  <c r="R179" i="35"/>
  <c r="P179" i="35"/>
  <c r="BI178" i="35"/>
  <c r="BH178" i="35"/>
  <c r="BG178" i="35"/>
  <c r="BE178" i="35"/>
  <c r="T178" i="35"/>
  <c r="R178" i="35"/>
  <c r="P178" i="35"/>
  <c r="BI177" i="35"/>
  <c r="BH177" i="35"/>
  <c r="BG177" i="35"/>
  <c r="BE177" i="35"/>
  <c r="T177" i="35"/>
  <c r="R177" i="35"/>
  <c r="P177" i="35"/>
  <c r="BI176" i="35"/>
  <c r="BH176" i="35"/>
  <c r="BG176" i="35"/>
  <c r="BE176" i="35"/>
  <c r="T176" i="35"/>
  <c r="R176" i="35"/>
  <c r="P176" i="35"/>
  <c r="BI175" i="35"/>
  <c r="BH175" i="35"/>
  <c r="BG175" i="35"/>
  <c r="BE175" i="35"/>
  <c r="T175" i="35"/>
  <c r="R175" i="35"/>
  <c r="P175" i="35"/>
  <c r="BI174" i="35"/>
  <c r="BH174" i="35"/>
  <c r="BG174" i="35"/>
  <c r="BE174" i="35"/>
  <c r="T174" i="35"/>
  <c r="R174" i="35"/>
  <c r="P174" i="35"/>
  <c r="BI173" i="35"/>
  <c r="BH173" i="35"/>
  <c r="BG173" i="35"/>
  <c r="BE173" i="35"/>
  <c r="T173" i="35"/>
  <c r="R173" i="35"/>
  <c r="P173" i="35"/>
  <c r="BI172" i="35"/>
  <c r="BH172" i="35"/>
  <c r="BG172" i="35"/>
  <c r="BE172" i="35"/>
  <c r="T172" i="35"/>
  <c r="R172" i="35"/>
  <c r="P172" i="35"/>
  <c r="BI171" i="35"/>
  <c r="BH171" i="35"/>
  <c r="BG171" i="35"/>
  <c r="BE171" i="35"/>
  <c r="T171" i="35"/>
  <c r="R171" i="35"/>
  <c r="P171" i="35"/>
  <c r="BI170" i="35"/>
  <c r="BH170" i="35"/>
  <c r="BG170" i="35"/>
  <c r="BE170" i="35"/>
  <c r="T170" i="35"/>
  <c r="R170" i="35"/>
  <c r="P170" i="35"/>
  <c r="BI169" i="35"/>
  <c r="BH169" i="35"/>
  <c r="BG169" i="35"/>
  <c r="BE169" i="35"/>
  <c r="T169" i="35"/>
  <c r="R169" i="35"/>
  <c r="P169" i="35"/>
  <c r="BI168" i="35"/>
  <c r="BH168" i="35"/>
  <c r="BG168" i="35"/>
  <c r="BE168" i="35"/>
  <c r="T168" i="35"/>
  <c r="R168" i="35"/>
  <c r="P168" i="35"/>
  <c r="BI167" i="35"/>
  <c r="BH167" i="35"/>
  <c r="BG167" i="35"/>
  <c r="BE167" i="35"/>
  <c r="T167" i="35"/>
  <c r="R167" i="35"/>
  <c r="P167" i="35"/>
  <c r="BI166" i="35"/>
  <c r="BH166" i="35"/>
  <c r="BG166" i="35"/>
  <c r="BE166" i="35"/>
  <c r="T166" i="35"/>
  <c r="R166" i="35"/>
  <c r="P166" i="35"/>
  <c r="BI165" i="35"/>
  <c r="BH165" i="35"/>
  <c r="BG165" i="35"/>
  <c r="BE165" i="35"/>
  <c r="T165" i="35"/>
  <c r="R165" i="35"/>
  <c r="P165" i="35"/>
  <c r="BI164" i="35"/>
  <c r="BH164" i="35"/>
  <c r="BG164" i="35"/>
  <c r="BE164" i="35"/>
  <c r="T164" i="35"/>
  <c r="R164" i="35"/>
  <c r="P164" i="35"/>
  <c r="BI163" i="35"/>
  <c r="BH163" i="35"/>
  <c r="BG163" i="35"/>
  <c r="BE163" i="35"/>
  <c r="T163" i="35"/>
  <c r="R163" i="35"/>
  <c r="P163" i="35"/>
  <c r="BI162" i="35"/>
  <c r="BH162" i="35"/>
  <c r="BG162" i="35"/>
  <c r="BE162" i="35"/>
  <c r="T162" i="35"/>
  <c r="R162" i="35"/>
  <c r="P162" i="35"/>
  <c r="BI161" i="35"/>
  <c r="BH161" i="35"/>
  <c r="BG161" i="35"/>
  <c r="BE161" i="35"/>
  <c r="T161" i="35"/>
  <c r="R161" i="35"/>
  <c r="P161" i="35"/>
  <c r="BI160" i="35"/>
  <c r="BH160" i="35"/>
  <c r="BG160" i="35"/>
  <c r="BE160" i="35"/>
  <c r="T160" i="35"/>
  <c r="R160" i="35"/>
  <c r="P160" i="35"/>
  <c r="BI159" i="35"/>
  <c r="BH159" i="35"/>
  <c r="BG159" i="35"/>
  <c r="BE159" i="35"/>
  <c r="T159" i="35"/>
  <c r="R159" i="35"/>
  <c r="P159" i="35"/>
  <c r="BI158" i="35"/>
  <c r="BH158" i="35"/>
  <c r="BG158" i="35"/>
  <c r="BE158" i="35"/>
  <c r="T158" i="35"/>
  <c r="R158" i="35"/>
  <c r="P158" i="35"/>
  <c r="BI157" i="35"/>
  <c r="BH157" i="35"/>
  <c r="BG157" i="35"/>
  <c r="BE157" i="35"/>
  <c r="T157" i="35"/>
  <c r="R157" i="35"/>
  <c r="P157" i="35"/>
  <c r="BI156" i="35"/>
  <c r="BH156" i="35"/>
  <c r="BG156" i="35"/>
  <c r="BE156" i="35"/>
  <c r="T156" i="35"/>
  <c r="R156" i="35"/>
  <c r="P156" i="35"/>
  <c r="BI155" i="35"/>
  <c r="BH155" i="35"/>
  <c r="BG155" i="35"/>
  <c r="BE155" i="35"/>
  <c r="T155" i="35"/>
  <c r="R155" i="35"/>
  <c r="P155" i="35"/>
  <c r="BI154" i="35"/>
  <c r="BH154" i="35"/>
  <c r="BG154" i="35"/>
  <c r="BE154" i="35"/>
  <c r="T154" i="35"/>
  <c r="R154" i="35"/>
  <c r="P154" i="35"/>
  <c r="BI153" i="35"/>
  <c r="BH153" i="35"/>
  <c r="BG153" i="35"/>
  <c r="BE153" i="35"/>
  <c r="T153" i="35"/>
  <c r="R153" i="35"/>
  <c r="P153" i="35"/>
  <c r="BI152" i="35"/>
  <c r="BH152" i="35"/>
  <c r="BG152" i="35"/>
  <c r="BE152" i="35"/>
  <c r="T152" i="35"/>
  <c r="R152" i="35"/>
  <c r="P152" i="35"/>
  <c r="BI150" i="35"/>
  <c r="BH150" i="35"/>
  <c r="BG150" i="35"/>
  <c r="BE150" i="35"/>
  <c r="T150" i="35"/>
  <c r="R150" i="35"/>
  <c r="P150" i="35"/>
  <c r="BI149" i="35"/>
  <c r="BH149" i="35"/>
  <c r="BG149" i="35"/>
  <c r="BE149" i="35"/>
  <c r="T149" i="35"/>
  <c r="R149" i="35"/>
  <c r="P149" i="35"/>
  <c r="BI146" i="35"/>
  <c r="BH146" i="35"/>
  <c r="BG146" i="35"/>
  <c r="BE146" i="35"/>
  <c r="T146" i="35"/>
  <c r="R146" i="35"/>
  <c r="P146" i="35"/>
  <c r="BI145" i="35"/>
  <c r="BH145" i="35"/>
  <c r="BG145" i="35"/>
  <c r="BE145" i="35"/>
  <c r="T145" i="35"/>
  <c r="R145" i="35"/>
  <c r="P145" i="35"/>
  <c r="BI143" i="35"/>
  <c r="BH143" i="35"/>
  <c r="BG143" i="35"/>
  <c r="BE143" i="35"/>
  <c r="T143" i="35"/>
  <c r="R143" i="35"/>
  <c r="P143" i="35"/>
  <c r="BI141" i="35"/>
  <c r="BH141" i="35"/>
  <c r="BG141" i="35"/>
  <c r="BE141" i="35"/>
  <c r="T141" i="35"/>
  <c r="R141" i="35"/>
  <c r="P141" i="35"/>
  <c r="BI140" i="35"/>
  <c r="BH140" i="35"/>
  <c r="BG140" i="35"/>
  <c r="BE140" i="35"/>
  <c r="T140" i="35"/>
  <c r="R140" i="35"/>
  <c r="P140" i="35"/>
  <c r="BI139" i="35"/>
  <c r="BH139" i="35"/>
  <c r="BG139" i="35"/>
  <c r="BE139" i="35"/>
  <c r="T139" i="35"/>
  <c r="R139" i="35"/>
  <c r="P139" i="35"/>
  <c r="BI138" i="35"/>
  <c r="BH138" i="35"/>
  <c r="BG138" i="35"/>
  <c r="BE138" i="35"/>
  <c r="T138" i="35"/>
  <c r="R138" i="35"/>
  <c r="P138" i="35"/>
  <c r="BI137" i="35"/>
  <c r="BH137" i="35"/>
  <c r="BG137" i="35"/>
  <c r="BE137" i="35"/>
  <c r="T137" i="35"/>
  <c r="R137" i="35"/>
  <c r="P137" i="35"/>
  <c r="BI136" i="35"/>
  <c r="BH136" i="35"/>
  <c r="BG136" i="35"/>
  <c r="BE136" i="35"/>
  <c r="T136" i="35"/>
  <c r="R136" i="35"/>
  <c r="P136" i="35"/>
  <c r="BI135" i="35"/>
  <c r="BH135" i="35"/>
  <c r="BG135" i="35"/>
  <c r="BE135" i="35"/>
  <c r="T135" i="35"/>
  <c r="R135" i="35"/>
  <c r="P135" i="35"/>
  <c r="BI134" i="35"/>
  <c r="BH134" i="35"/>
  <c r="BG134" i="35"/>
  <c r="BE134" i="35"/>
  <c r="T134" i="35"/>
  <c r="R134" i="35"/>
  <c r="P134" i="35"/>
  <c r="BI133" i="35"/>
  <c r="BH133" i="35"/>
  <c r="BG133" i="35"/>
  <c r="BE133" i="35"/>
  <c r="T133" i="35"/>
  <c r="R133" i="35"/>
  <c r="P133" i="35"/>
  <c r="BI132" i="35"/>
  <c r="BH132" i="35"/>
  <c r="BG132" i="35"/>
  <c r="BE132" i="35"/>
  <c r="T132" i="35"/>
  <c r="R132" i="35"/>
  <c r="P132" i="35"/>
  <c r="BI131" i="35"/>
  <c r="BH131" i="35"/>
  <c r="BG131" i="35"/>
  <c r="BE131" i="35"/>
  <c r="T131" i="35"/>
  <c r="R131" i="35"/>
  <c r="P131" i="35"/>
  <c r="BI130" i="35"/>
  <c r="BH130" i="35"/>
  <c r="BG130" i="35"/>
  <c r="BE130" i="35"/>
  <c r="T130" i="35"/>
  <c r="R130" i="35"/>
  <c r="P130" i="35"/>
  <c r="BI129" i="35"/>
  <c r="BH129" i="35"/>
  <c r="BG129" i="35"/>
  <c r="BE129" i="35"/>
  <c r="T129" i="35"/>
  <c r="R129" i="35"/>
  <c r="P129" i="35"/>
  <c r="J122" i="35"/>
  <c r="F122" i="35"/>
  <c r="F120" i="35"/>
  <c r="E118" i="35"/>
  <c r="J91" i="35"/>
  <c r="F91" i="35"/>
  <c r="F89" i="35"/>
  <c r="E87" i="35"/>
  <c r="J24" i="35"/>
  <c r="E24" i="35"/>
  <c r="J123" i="35" s="1"/>
  <c r="J23" i="35"/>
  <c r="J18" i="35"/>
  <c r="E18" i="35"/>
  <c r="F123" i="35"/>
  <c r="J17" i="35"/>
  <c r="J12" i="35"/>
  <c r="J89" i="35"/>
  <c r="E7" i="35"/>
  <c r="E116" i="35"/>
  <c r="J37" i="34"/>
  <c r="J36" i="34"/>
  <c r="AY135" i="1" s="1"/>
  <c r="J35" i="34"/>
  <c r="AX135" i="1"/>
  <c r="BI140" i="34"/>
  <c r="BH140" i="34"/>
  <c r="BG140" i="34"/>
  <c r="BE140" i="34"/>
  <c r="T140" i="34"/>
  <c r="T139" i="34"/>
  <c r="R140" i="34"/>
  <c r="R139" i="34" s="1"/>
  <c r="P140" i="34"/>
  <c r="P139" i="34" s="1"/>
  <c r="BI137" i="34"/>
  <c r="BH137" i="34"/>
  <c r="BG137" i="34"/>
  <c r="BE137" i="34"/>
  <c r="T137" i="34"/>
  <c r="R137" i="34"/>
  <c r="P137" i="34"/>
  <c r="BI136" i="34"/>
  <c r="BH136" i="34"/>
  <c r="BG136" i="34"/>
  <c r="BE136" i="34"/>
  <c r="T136" i="34"/>
  <c r="R136" i="34"/>
  <c r="P136" i="34"/>
  <c r="BI135" i="34"/>
  <c r="BH135" i="34"/>
  <c r="BG135" i="34"/>
  <c r="BE135" i="34"/>
  <c r="T135" i="34"/>
  <c r="R135" i="34"/>
  <c r="P135" i="34"/>
  <c r="BI134" i="34"/>
  <c r="BH134" i="34"/>
  <c r="BG134" i="34"/>
  <c r="BE134" i="34"/>
  <c r="T134" i="34"/>
  <c r="R134" i="34"/>
  <c r="P134" i="34"/>
  <c r="BI133" i="34"/>
  <c r="BH133" i="34"/>
  <c r="BG133" i="34"/>
  <c r="BE133" i="34"/>
  <c r="T133" i="34"/>
  <c r="R133" i="34"/>
  <c r="P133" i="34"/>
  <c r="BI132" i="34"/>
  <c r="BH132" i="34"/>
  <c r="BG132" i="34"/>
  <c r="BE132" i="34"/>
  <c r="T132" i="34"/>
  <c r="R132" i="34"/>
  <c r="P132" i="34"/>
  <c r="BI130" i="34"/>
  <c r="BH130" i="34"/>
  <c r="BG130" i="34"/>
  <c r="BE130" i="34"/>
  <c r="T130" i="34"/>
  <c r="R130" i="34"/>
  <c r="P130" i="34"/>
  <c r="BI129" i="34"/>
  <c r="BH129" i="34"/>
  <c r="BG129" i="34"/>
  <c r="BE129" i="34"/>
  <c r="T129" i="34"/>
  <c r="R129" i="34"/>
  <c r="P129" i="34"/>
  <c r="BI128" i="34"/>
  <c r="BH128" i="34"/>
  <c r="BG128" i="34"/>
  <c r="BE128" i="34"/>
  <c r="T128" i="34"/>
  <c r="R128" i="34"/>
  <c r="P128" i="34"/>
  <c r="BI127" i="34"/>
  <c r="BH127" i="34"/>
  <c r="BG127" i="34"/>
  <c r="BE127" i="34"/>
  <c r="T127" i="34"/>
  <c r="R127" i="34"/>
  <c r="P127" i="34"/>
  <c r="BI126" i="34"/>
  <c r="BH126" i="34"/>
  <c r="BG126" i="34"/>
  <c r="BE126" i="34"/>
  <c r="T126" i="34"/>
  <c r="R126" i="34"/>
  <c r="P126" i="34"/>
  <c r="BI125" i="34"/>
  <c r="BH125" i="34"/>
  <c r="BG125" i="34"/>
  <c r="BE125" i="34"/>
  <c r="T125" i="34"/>
  <c r="R125" i="34"/>
  <c r="P125" i="34"/>
  <c r="BI124" i="34"/>
  <c r="BH124" i="34"/>
  <c r="BG124" i="34"/>
  <c r="BE124" i="34"/>
  <c r="T124" i="34"/>
  <c r="R124" i="34"/>
  <c r="P124" i="34"/>
  <c r="BI123" i="34"/>
  <c r="BH123" i="34"/>
  <c r="BG123" i="34"/>
  <c r="BE123" i="34"/>
  <c r="T123" i="34"/>
  <c r="R123" i="34"/>
  <c r="P123" i="34"/>
  <c r="BI122" i="34"/>
  <c r="BH122" i="34"/>
  <c r="BG122" i="34"/>
  <c r="BE122" i="34"/>
  <c r="T122" i="34"/>
  <c r="R122" i="34"/>
  <c r="P122" i="34"/>
  <c r="BI121" i="34"/>
  <c r="BH121" i="34"/>
  <c r="BG121" i="34"/>
  <c r="BE121" i="34"/>
  <c r="T121" i="34"/>
  <c r="R121" i="34"/>
  <c r="P121" i="34"/>
  <c r="BI120" i="34"/>
  <c r="BH120" i="34"/>
  <c r="BG120" i="34"/>
  <c r="BE120" i="34"/>
  <c r="T120" i="34"/>
  <c r="R120" i="34"/>
  <c r="P120" i="34"/>
  <c r="J114" i="34"/>
  <c r="F114" i="34"/>
  <c r="F112" i="34"/>
  <c r="E110" i="34"/>
  <c r="J91" i="34"/>
  <c r="F91" i="34"/>
  <c r="F89" i="34"/>
  <c r="E87" i="34"/>
  <c r="J24" i="34"/>
  <c r="E24" i="34"/>
  <c r="J115" i="34" s="1"/>
  <c r="J23" i="34"/>
  <c r="J18" i="34"/>
  <c r="E18" i="34"/>
  <c r="F92" i="34"/>
  <c r="J17" i="34"/>
  <c r="J12" i="34"/>
  <c r="J89" i="34"/>
  <c r="E7" i="34"/>
  <c r="E108" i="34"/>
  <c r="J39" i="33"/>
  <c r="J38" i="33"/>
  <c r="AY134" i="1" s="1"/>
  <c r="J37" i="33"/>
  <c r="AX134" i="1"/>
  <c r="BI239" i="33"/>
  <c r="BH239" i="33"/>
  <c r="BG239" i="33"/>
  <c r="BE239" i="33"/>
  <c r="T239" i="33"/>
  <c r="T238" i="33"/>
  <c r="R239" i="33"/>
  <c r="R238" i="33"/>
  <c r="P239" i="33"/>
  <c r="P238" i="33" s="1"/>
  <c r="BI237" i="33"/>
  <c r="BH237" i="33"/>
  <c r="BG237" i="33"/>
  <c r="BE237" i="33"/>
  <c r="T237" i="33"/>
  <c r="R237" i="33"/>
  <c r="P237" i="33"/>
  <c r="BI236" i="33"/>
  <c r="BH236" i="33"/>
  <c r="BG236" i="33"/>
  <c r="BE236" i="33"/>
  <c r="T236" i="33"/>
  <c r="R236" i="33"/>
  <c r="P236" i="33"/>
  <c r="BI235" i="33"/>
  <c r="BH235" i="33"/>
  <c r="BG235" i="33"/>
  <c r="BE235" i="33"/>
  <c r="T235" i="33"/>
  <c r="R235" i="33"/>
  <c r="P235" i="33"/>
  <c r="BI233" i="33"/>
  <c r="BH233" i="33"/>
  <c r="BG233" i="33"/>
  <c r="BE233" i="33"/>
  <c r="T233" i="33"/>
  <c r="R233" i="33"/>
  <c r="P233" i="33"/>
  <c r="BI232" i="33"/>
  <c r="BH232" i="33"/>
  <c r="BG232" i="33"/>
  <c r="BE232" i="33"/>
  <c r="T232" i="33"/>
  <c r="R232" i="33"/>
  <c r="P232" i="33"/>
  <c r="BI230" i="33"/>
  <c r="BH230" i="33"/>
  <c r="BG230" i="33"/>
  <c r="BE230" i="33"/>
  <c r="T230" i="33"/>
  <c r="R230" i="33"/>
  <c r="P230" i="33"/>
  <c r="BI229" i="33"/>
  <c r="BH229" i="33"/>
  <c r="BG229" i="33"/>
  <c r="BE229" i="33"/>
  <c r="T229" i="33"/>
  <c r="R229" i="33"/>
  <c r="P229" i="33"/>
  <c r="BI228" i="33"/>
  <c r="BH228" i="33"/>
  <c r="BG228" i="33"/>
  <c r="BE228" i="33"/>
  <c r="T228" i="33"/>
  <c r="R228" i="33"/>
  <c r="P228" i="33"/>
  <c r="BI227" i="33"/>
  <c r="BH227" i="33"/>
  <c r="BG227" i="33"/>
  <c r="BE227" i="33"/>
  <c r="T227" i="33"/>
  <c r="R227" i="33"/>
  <c r="P227" i="33"/>
  <c r="BI226" i="33"/>
  <c r="BH226" i="33"/>
  <c r="BG226" i="33"/>
  <c r="BE226" i="33"/>
  <c r="T226" i="33"/>
  <c r="R226" i="33"/>
  <c r="P226" i="33"/>
  <c r="BI225" i="33"/>
  <c r="BH225" i="33"/>
  <c r="BG225" i="33"/>
  <c r="BE225" i="33"/>
  <c r="T225" i="33"/>
  <c r="R225" i="33"/>
  <c r="P225" i="33"/>
  <c r="BI224" i="33"/>
  <c r="BH224" i="33"/>
  <c r="BG224" i="33"/>
  <c r="BE224" i="33"/>
  <c r="T224" i="33"/>
  <c r="R224" i="33"/>
  <c r="P224" i="33"/>
  <c r="BI223" i="33"/>
  <c r="BH223" i="33"/>
  <c r="BG223" i="33"/>
  <c r="BE223" i="33"/>
  <c r="T223" i="33"/>
  <c r="R223" i="33"/>
  <c r="P223" i="33"/>
  <c r="BI222" i="33"/>
  <c r="BH222" i="33"/>
  <c r="BG222" i="33"/>
  <c r="BE222" i="33"/>
  <c r="T222" i="33"/>
  <c r="R222" i="33"/>
  <c r="P222" i="33"/>
  <c r="BI221" i="33"/>
  <c r="BH221" i="33"/>
  <c r="BG221" i="33"/>
  <c r="BE221" i="33"/>
  <c r="T221" i="33"/>
  <c r="R221" i="33"/>
  <c r="P221" i="33"/>
  <c r="BI220" i="33"/>
  <c r="BH220" i="33"/>
  <c r="BG220" i="33"/>
  <c r="BE220" i="33"/>
  <c r="T220" i="33"/>
  <c r="R220" i="33"/>
  <c r="P220" i="33"/>
  <c r="BI219" i="33"/>
  <c r="BH219" i="33"/>
  <c r="BG219" i="33"/>
  <c r="BE219" i="33"/>
  <c r="T219" i="33"/>
  <c r="R219" i="33"/>
  <c r="P219" i="33"/>
  <c r="BI218" i="33"/>
  <c r="BH218" i="33"/>
  <c r="BG218" i="33"/>
  <c r="BE218" i="33"/>
  <c r="T218" i="33"/>
  <c r="R218" i="33"/>
  <c r="P218" i="33"/>
  <c r="BI217" i="33"/>
  <c r="BH217" i="33"/>
  <c r="BG217" i="33"/>
  <c r="BE217" i="33"/>
  <c r="T217" i="33"/>
  <c r="R217" i="33"/>
  <c r="P217" i="33"/>
  <c r="BI216" i="33"/>
  <c r="BH216" i="33"/>
  <c r="BG216" i="33"/>
  <c r="BE216" i="33"/>
  <c r="T216" i="33"/>
  <c r="R216" i="33"/>
  <c r="P216" i="33"/>
  <c r="BI215" i="33"/>
  <c r="BH215" i="33"/>
  <c r="BG215" i="33"/>
  <c r="BE215" i="33"/>
  <c r="T215" i="33"/>
  <c r="R215" i="33"/>
  <c r="P215" i="33"/>
  <c r="BI214" i="33"/>
  <c r="BH214" i="33"/>
  <c r="BG214" i="33"/>
  <c r="BE214" i="33"/>
  <c r="T214" i="33"/>
  <c r="R214" i="33"/>
  <c r="P214" i="33"/>
  <c r="BI213" i="33"/>
  <c r="BH213" i="33"/>
  <c r="BG213" i="33"/>
  <c r="BE213" i="33"/>
  <c r="T213" i="33"/>
  <c r="R213" i="33"/>
  <c r="P213" i="33"/>
  <c r="BI212" i="33"/>
  <c r="BH212" i="33"/>
  <c r="BG212" i="33"/>
  <c r="BE212" i="33"/>
  <c r="T212" i="33"/>
  <c r="R212" i="33"/>
  <c r="P212" i="33"/>
  <c r="BI211" i="33"/>
  <c r="BH211" i="33"/>
  <c r="BG211" i="33"/>
  <c r="BE211" i="33"/>
  <c r="T211" i="33"/>
  <c r="R211" i="33"/>
  <c r="P211" i="33"/>
  <c r="BI210" i="33"/>
  <c r="BH210" i="33"/>
  <c r="BG210" i="33"/>
  <c r="BE210" i="33"/>
  <c r="T210" i="33"/>
  <c r="R210" i="33"/>
  <c r="P210" i="33"/>
  <c r="BI209" i="33"/>
  <c r="BH209" i="33"/>
  <c r="BG209" i="33"/>
  <c r="BE209" i="33"/>
  <c r="T209" i="33"/>
  <c r="R209" i="33"/>
  <c r="P209" i="33"/>
  <c r="BI208" i="33"/>
  <c r="BH208" i="33"/>
  <c r="BG208" i="33"/>
  <c r="BE208" i="33"/>
  <c r="T208" i="33"/>
  <c r="R208" i="33"/>
  <c r="P208" i="33"/>
  <c r="BI207" i="33"/>
  <c r="BH207" i="33"/>
  <c r="BG207" i="33"/>
  <c r="BE207" i="33"/>
  <c r="T207" i="33"/>
  <c r="R207" i="33"/>
  <c r="P207" i="33"/>
  <c r="BI206" i="33"/>
  <c r="BH206" i="33"/>
  <c r="BG206" i="33"/>
  <c r="BE206" i="33"/>
  <c r="T206" i="33"/>
  <c r="R206" i="33"/>
  <c r="P206" i="33"/>
  <c r="BI205" i="33"/>
  <c r="BH205" i="33"/>
  <c r="BG205" i="33"/>
  <c r="BE205" i="33"/>
  <c r="T205" i="33"/>
  <c r="R205" i="33"/>
  <c r="P205" i="33"/>
  <c r="BI204" i="33"/>
  <c r="BH204" i="33"/>
  <c r="BG204" i="33"/>
  <c r="BE204" i="33"/>
  <c r="T204" i="33"/>
  <c r="R204" i="33"/>
  <c r="P204" i="33"/>
  <c r="BI203" i="33"/>
  <c r="BH203" i="33"/>
  <c r="BG203" i="33"/>
  <c r="BE203" i="33"/>
  <c r="T203" i="33"/>
  <c r="R203" i="33"/>
  <c r="P203" i="33"/>
  <c r="BI202" i="33"/>
  <c r="BH202" i="33"/>
  <c r="BG202" i="33"/>
  <c r="BE202" i="33"/>
  <c r="T202" i="33"/>
  <c r="R202" i="33"/>
  <c r="P202" i="33"/>
  <c r="BI201" i="33"/>
  <c r="BH201" i="33"/>
  <c r="BG201" i="33"/>
  <c r="BE201" i="33"/>
  <c r="T201" i="33"/>
  <c r="R201" i="33"/>
  <c r="P201" i="33"/>
  <c r="BI200" i="33"/>
  <c r="BH200" i="33"/>
  <c r="BG200" i="33"/>
  <c r="BE200" i="33"/>
  <c r="T200" i="33"/>
  <c r="R200" i="33"/>
  <c r="P200" i="33"/>
  <c r="BI199" i="33"/>
  <c r="BH199" i="33"/>
  <c r="BG199" i="33"/>
  <c r="BE199" i="33"/>
  <c r="T199" i="33"/>
  <c r="R199" i="33"/>
  <c r="P199" i="33"/>
  <c r="BI198" i="33"/>
  <c r="BH198" i="33"/>
  <c r="BG198" i="33"/>
  <c r="BE198" i="33"/>
  <c r="T198" i="33"/>
  <c r="R198" i="33"/>
  <c r="P198" i="33"/>
  <c r="BI197" i="33"/>
  <c r="BH197" i="33"/>
  <c r="BG197" i="33"/>
  <c r="BE197" i="33"/>
  <c r="T197" i="33"/>
  <c r="R197" i="33"/>
  <c r="P197" i="33"/>
  <c r="BI196" i="33"/>
  <c r="BH196" i="33"/>
  <c r="BG196" i="33"/>
  <c r="BE196" i="33"/>
  <c r="T196" i="33"/>
  <c r="R196" i="33"/>
  <c r="P196" i="33"/>
  <c r="BI195" i="33"/>
  <c r="BH195" i="33"/>
  <c r="BG195" i="33"/>
  <c r="BE195" i="33"/>
  <c r="T195" i="33"/>
  <c r="R195" i="33"/>
  <c r="P195" i="33"/>
  <c r="BI194" i="33"/>
  <c r="BH194" i="33"/>
  <c r="BG194" i="33"/>
  <c r="BE194" i="33"/>
  <c r="T194" i="33"/>
  <c r="R194" i="33"/>
  <c r="P194" i="33"/>
  <c r="BI193" i="33"/>
  <c r="BH193" i="33"/>
  <c r="BG193" i="33"/>
  <c r="BE193" i="33"/>
  <c r="T193" i="33"/>
  <c r="R193" i="33"/>
  <c r="P193" i="33"/>
  <c r="BI192" i="33"/>
  <c r="BH192" i="33"/>
  <c r="BG192" i="33"/>
  <c r="BE192" i="33"/>
  <c r="T192" i="33"/>
  <c r="R192" i="33"/>
  <c r="P192" i="33"/>
  <c r="BI191" i="33"/>
  <c r="BH191" i="33"/>
  <c r="BG191" i="33"/>
  <c r="BE191" i="33"/>
  <c r="T191" i="33"/>
  <c r="R191" i="33"/>
  <c r="P191" i="33"/>
  <c r="BI190" i="33"/>
  <c r="BH190" i="33"/>
  <c r="BG190" i="33"/>
  <c r="BE190" i="33"/>
  <c r="T190" i="33"/>
  <c r="R190" i="33"/>
  <c r="P190" i="33"/>
  <c r="BI189" i="33"/>
  <c r="BH189" i="33"/>
  <c r="BG189" i="33"/>
  <c r="BE189" i="33"/>
  <c r="T189" i="33"/>
  <c r="R189" i="33"/>
  <c r="P189" i="33"/>
  <c r="BI188" i="33"/>
  <c r="BH188" i="33"/>
  <c r="BG188" i="33"/>
  <c r="BE188" i="33"/>
  <c r="T188" i="33"/>
  <c r="R188" i="33"/>
  <c r="P188" i="33"/>
  <c r="BI187" i="33"/>
  <c r="BH187" i="33"/>
  <c r="BG187" i="33"/>
  <c r="BE187" i="33"/>
  <c r="T187" i="33"/>
  <c r="R187" i="33"/>
  <c r="P187" i="33"/>
  <c r="BI186" i="33"/>
  <c r="BH186" i="33"/>
  <c r="BG186" i="33"/>
  <c r="BE186" i="33"/>
  <c r="T186" i="33"/>
  <c r="R186" i="33"/>
  <c r="P186" i="33"/>
  <c r="BI185" i="33"/>
  <c r="BH185" i="33"/>
  <c r="BG185" i="33"/>
  <c r="BE185" i="33"/>
  <c r="T185" i="33"/>
  <c r="R185" i="33"/>
  <c r="P185" i="33"/>
  <c r="BI184" i="33"/>
  <c r="BH184" i="33"/>
  <c r="BG184" i="33"/>
  <c r="BE184" i="33"/>
  <c r="T184" i="33"/>
  <c r="R184" i="33"/>
  <c r="P184" i="33"/>
  <c r="BI183" i="33"/>
  <c r="BH183" i="33"/>
  <c r="BG183" i="33"/>
  <c r="BE183" i="33"/>
  <c r="T183" i="33"/>
  <c r="R183" i="33"/>
  <c r="P183" i="33"/>
  <c r="BI182" i="33"/>
  <c r="BH182" i="33"/>
  <c r="BG182" i="33"/>
  <c r="BE182" i="33"/>
  <c r="T182" i="33"/>
  <c r="R182" i="33"/>
  <c r="P182" i="33"/>
  <c r="BI181" i="33"/>
  <c r="BH181" i="33"/>
  <c r="BG181" i="33"/>
  <c r="BE181" i="33"/>
  <c r="T181" i="33"/>
  <c r="R181" i="33"/>
  <c r="P181" i="33"/>
  <c r="BI180" i="33"/>
  <c r="BH180" i="33"/>
  <c r="BG180" i="33"/>
  <c r="BE180" i="33"/>
  <c r="T180" i="33"/>
  <c r="R180" i="33"/>
  <c r="P180" i="33"/>
  <c r="BI179" i="33"/>
  <c r="BH179" i="33"/>
  <c r="BG179" i="33"/>
  <c r="BE179" i="33"/>
  <c r="T179" i="33"/>
  <c r="R179" i="33"/>
  <c r="P179" i="33"/>
  <c r="BI178" i="33"/>
  <c r="BH178" i="33"/>
  <c r="BG178" i="33"/>
  <c r="BE178" i="33"/>
  <c r="T178" i="33"/>
  <c r="R178" i="33"/>
  <c r="P178" i="33"/>
  <c r="BI177" i="33"/>
  <c r="BH177" i="33"/>
  <c r="BG177" i="33"/>
  <c r="BE177" i="33"/>
  <c r="T177" i="33"/>
  <c r="R177" i="33"/>
  <c r="P177" i="33"/>
  <c r="BI176" i="33"/>
  <c r="BH176" i="33"/>
  <c r="BG176" i="33"/>
  <c r="BE176" i="33"/>
  <c r="T176" i="33"/>
  <c r="R176" i="33"/>
  <c r="P176" i="33"/>
  <c r="BI175" i="33"/>
  <c r="BH175" i="33"/>
  <c r="BG175" i="33"/>
  <c r="BE175" i="33"/>
  <c r="T175" i="33"/>
  <c r="R175" i="33"/>
  <c r="P175" i="33"/>
  <c r="BI174" i="33"/>
  <c r="BH174" i="33"/>
  <c r="BG174" i="33"/>
  <c r="BE174" i="33"/>
  <c r="T174" i="33"/>
  <c r="R174" i="33"/>
  <c r="P174" i="33"/>
  <c r="BI173" i="33"/>
  <c r="BH173" i="33"/>
  <c r="BG173" i="33"/>
  <c r="BE173" i="33"/>
  <c r="T173" i="33"/>
  <c r="R173" i="33"/>
  <c r="P173" i="33"/>
  <c r="BI172" i="33"/>
  <c r="BH172" i="33"/>
  <c r="BG172" i="33"/>
  <c r="BE172" i="33"/>
  <c r="T172" i="33"/>
  <c r="R172" i="33"/>
  <c r="P172" i="33"/>
  <c r="BI171" i="33"/>
  <c r="BH171" i="33"/>
  <c r="BG171" i="33"/>
  <c r="BE171" i="33"/>
  <c r="T171" i="33"/>
  <c r="R171" i="33"/>
  <c r="P171" i="33"/>
  <c r="BI170" i="33"/>
  <c r="BH170" i="33"/>
  <c r="BG170" i="33"/>
  <c r="BE170" i="33"/>
  <c r="T170" i="33"/>
  <c r="R170" i="33"/>
  <c r="P170" i="33"/>
  <c r="BI169" i="33"/>
  <c r="BH169" i="33"/>
  <c r="BG169" i="33"/>
  <c r="BE169" i="33"/>
  <c r="T169" i="33"/>
  <c r="R169" i="33"/>
  <c r="P169" i="33"/>
  <c r="BI168" i="33"/>
  <c r="BH168" i="33"/>
  <c r="BG168" i="33"/>
  <c r="BE168" i="33"/>
  <c r="T168" i="33"/>
  <c r="R168" i="33"/>
  <c r="P168" i="33"/>
  <c r="BI167" i="33"/>
  <c r="BH167" i="33"/>
  <c r="BG167" i="33"/>
  <c r="BE167" i="33"/>
  <c r="T167" i="33"/>
  <c r="R167" i="33"/>
  <c r="P167" i="33"/>
  <c r="BI166" i="33"/>
  <c r="BH166" i="33"/>
  <c r="BG166" i="33"/>
  <c r="BE166" i="33"/>
  <c r="T166" i="33"/>
  <c r="R166" i="33"/>
  <c r="P166" i="33"/>
  <c r="BI165" i="33"/>
  <c r="BH165" i="33"/>
  <c r="BG165" i="33"/>
  <c r="BE165" i="33"/>
  <c r="T165" i="33"/>
  <c r="R165" i="33"/>
  <c r="P165" i="33"/>
  <c r="BI164" i="33"/>
  <c r="BH164" i="33"/>
  <c r="BG164" i="33"/>
  <c r="BE164" i="33"/>
  <c r="T164" i="33"/>
  <c r="R164" i="33"/>
  <c r="P164" i="33"/>
  <c r="BI163" i="33"/>
  <c r="BH163" i="33"/>
  <c r="BG163" i="33"/>
  <c r="BE163" i="33"/>
  <c r="T163" i="33"/>
  <c r="R163" i="33"/>
  <c r="P163" i="33"/>
  <c r="BI162" i="33"/>
  <c r="BH162" i="33"/>
  <c r="BG162" i="33"/>
  <c r="BE162" i="33"/>
  <c r="T162" i="33"/>
  <c r="R162" i="33"/>
  <c r="P162" i="33"/>
  <c r="BI161" i="33"/>
  <c r="BH161" i="33"/>
  <c r="BG161" i="33"/>
  <c r="BE161" i="33"/>
  <c r="T161" i="33"/>
  <c r="R161" i="33"/>
  <c r="P161" i="33"/>
  <c r="BI160" i="33"/>
  <c r="BH160" i="33"/>
  <c r="BG160" i="33"/>
  <c r="BE160" i="33"/>
  <c r="T160" i="33"/>
  <c r="R160" i="33"/>
  <c r="P160" i="33"/>
  <c r="BI159" i="33"/>
  <c r="BH159" i="33"/>
  <c r="BG159" i="33"/>
  <c r="BE159" i="33"/>
  <c r="T159" i="33"/>
  <c r="R159" i="33"/>
  <c r="P159" i="33"/>
  <c r="BI158" i="33"/>
  <c r="BH158" i="33"/>
  <c r="BG158" i="33"/>
  <c r="BE158" i="33"/>
  <c r="T158" i="33"/>
  <c r="R158" i="33"/>
  <c r="P158" i="33"/>
  <c r="BI157" i="33"/>
  <c r="BH157" i="33"/>
  <c r="BG157" i="33"/>
  <c r="BE157" i="33"/>
  <c r="T157" i="33"/>
  <c r="R157" i="33"/>
  <c r="P157" i="33"/>
  <c r="BI156" i="33"/>
  <c r="BH156" i="33"/>
  <c r="BG156" i="33"/>
  <c r="BE156" i="33"/>
  <c r="T156" i="33"/>
  <c r="R156" i="33"/>
  <c r="P156" i="33"/>
  <c r="BI155" i="33"/>
  <c r="BH155" i="33"/>
  <c r="BG155" i="33"/>
  <c r="BE155" i="33"/>
  <c r="T155" i="33"/>
  <c r="R155" i="33"/>
  <c r="P155" i="33"/>
  <c r="BI154" i="33"/>
  <c r="BH154" i="33"/>
  <c r="BG154" i="33"/>
  <c r="BE154" i="33"/>
  <c r="T154" i="33"/>
  <c r="R154" i="33"/>
  <c r="P154" i="33"/>
  <c r="BI153" i="33"/>
  <c r="BH153" i="33"/>
  <c r="BG153" i="33"/>
  <c r="BE153" i="33"/>
  <c r="T153" i="33"/>
  <c r="R153" i="33"/>
  <c r="P153" i="33"/>
  <c r="BI152" i="33"/>
  <c r="BH152" i="33"/>
  <c r="BG152" i="33"/>
  <c r="BE152" i="33"/>
  <c r="T152" i="33"/>
  <c r="R152" i="33"/>
  <c r="P152" i="33"/>
  <c r="BI151" i="33"/>
  <c r="BH151" i="33"/>
  <c r="BG151" i="33"/>
  <c r="BE151" i="33"/>
  <c r="T151" i="33"/>
  <c r="R151" i="33"/>
  <c r="P151" i="33"/>
  <c r="BI150" i="33"/>
  <c r="BH150" i="33"/>
  <c r="BG150" i="33"/>
  <c r="BE150" i="33"/>
  <c r="T150" i="33"/>
  <c r="R150" i="33"/>
  <c r="P150" i="33"/>
  <c r="BI149" i="33"/>
  <c r="BH149" i="33"/>
  <c r="BG149" i="33"/>
  <c r="BE149" i="33"/>
  <c r="T149" i="33"/>
  <c r="R149" i="33"/>
  <c r="P149" i="33"/>
  <c r="BI148" i="33"/>
  <c r="BH148" i="33"/>
  <c r="BG148" i="33"/>
  <c r="BE148" i="33"/>
  <c r="T148" i="33"/>
  <c r="R148" i="33"/>
  <c r="P148" i="33"/>
  <c r="BI147" i="33"/>
  <c r="BH147" i="33"/>
  <c r="BG147" i="33"/>
  <c r="BE147" i="33"/>
  <c r="T147" i="33"/>
  <c r="R147" i="33"/>
  <c r="P147" i="33"/>
  <c r="BI146" i="33"/>
  <c r="BH146" i="33"/>
  <c r="BG146" i="33"/>
  <c r="BE146" i="33"/>
  <c r="T146" i="33"/>
  <c r="R146" i="33"/>
  <c r="P146" i="33"/>
  <c r="BI145" i="33"/>
  <c r="BH145" i="33"/>
  <c r="BG145" i="33"/>
  <c r="BE145" i="33"/>
  <c r="T145" i="33"/>
  <c r="R145" i="33"/>
  <c r="P145" i="33"/>
  <c r="BI144" i="33"/>
  <c r="BH144" i="33"/>
  <c r="BG144" i="33"/>
  <c r="BE144" i="33"/>
  <c r="T144" i="33"/>
  <c r="R144" i="33"/>
  <c r="P144" i="33"/>
  <c r="BI143" i="33"/>
  <c r="BH143" i="33"/>
  <c r="BG143" i="33"/>
  <c r="BE143" i="33"/>
  <c r="T143" i="33"/>
  <c r="R143" i="33"/>
  <c r="P143" i="33"/>
  <c r="BI142" i="33"/>
  <c r="BH142" i="33"/>
  <c r="BG142" i="33"/>
  <c r="BE142" i="33"/>
  <c r="T142" i="33"/>
  <c r="R142" i="33"/>
  <c r="P142" i="33"/>
  <c r="BI141" i="33"/>
  <c r="BH141" i="33"/>
  <c r="BG141" i="33"/>
  <c r="BE141" i="33"/>
  <c r="T141" i="33"/>
  <c r="R141" i="33"/>
  <c r="P141" i="33"/>
  <c r="BI140" i="33"/>
  <c r="BH140" i="33"/>
  <c r="BG140" i="33"/>
  <c r="BE140" i="33"/>
  <c r="T140" i="33"/>
  <c r="R140" i="33"/>
  <c r="P140" i="33"/>
  <c r="BI139" i="33"/>
  <c r="BH139" i="33"/>
  <c r="BG139" i="33"/>
  <c r="BE139" i="33"/>
  <c r="T139" i="33"/>
  <c r="R139" i="33"/>
  <c r="P139" i="33"/>
  <c r="BI138" i="33"/>
  <c r="BH138" i="33"/>
  <c r="BG138" i="33"/>
  <c r="BE138" i="33"/>
  <c r="T138" i="33"/>
  <c r="R138" i="33"/>
  <c r="P138" i="33"/>
  <c r="BI137" i="33"/>
  <c r="BH137" i="33"/>
  <c r="BG137" i="33"/>
  <c r="BE137" i="33"/>
  <c r="T137" i="33"/>
  <c r="R137" i="33"/>
  <c r="P137" i="33"/>
  <c r="BI136" i="33"/>
  <c r="BH136" i="33"/>
  <c r="BG136" i="33"/>
  <c r="BE136" i="33"/>
  <c r="T136" i="33"/>
  <c r="R136" i="33"/>
  <c r="P136" i="33"/>
  <c r="BI135" i="33"/>
  <c r="BH135" i="33"/>
  <c r="BG135" i="33"/>
  <c r="BE135" i="33"/>
  <c r="T135" i="33"/>
  <c r="R135" i="33"/>
  <c r="P135" i="33"/>
  <c r="BI134" i="33"/>
  <c r="BH134" i="33"/>
  <c r="BG134" i="33"/>
  <c r="BE134" i="33"/>
  <c r="T134" i="33"/>
  <c r="R134" i="33"/>
  <c r="P134" i="33"/>
  <c r="BI133" i="33"/>
  <c r="BH133" i="33"/>
  <c r="BG133" i="33"/>
  <c r="BE133" i="33"/>
  <c r="T133" i="33"/>
  <c r="R133" i="33"/>
  <c r="P133" i="33"/>
  <c r="BI132" i="33"/>
  <c r="BH132" i="33"/>
  <c r="BG132" i="33"/>
  <c r="BE132" i="33"/>
  <c r="T132" i="33"/>
  <c r="R132" i="33"/>
  <c r="P132" i="33"/>
  <c r="BI131" i="33"/>
  <c r="BH131" i="33"/>
  <c r="BG131" i="33"/>
  <c r="BE131" i="33"/>
  <c r="T131" i="33"/>
  <c r="R131" i="33"/>
  <c r="P131" i="33"/>
  <c r="BI130" i="33"/>
  <c r="BH130" i="33"/>
  <c r="BG130" i="33"/>
  <c r="BE130" i="33"/>
  <c r="T130" i="33"/>
  <c r="R130" i="33"/>
  <c r="P130" i="33"/>
  <c r="BI129" i="33"/>
  <c r="BH129" i="33"/>
  <c r="BG129" i="33"/>
  <c r="BE129" i="33"/>
  <c r="T129" i="33"/>
  <c r="R129" i="33"/>
  <c r="P129" i="33"/>
  <c r="BI128" i="33"/>
  <c r="BH128" i="33"/>
  <c r="BG128" i="33"/>
  <c r="BE128" i="33"/>
  <c r="T128" i="33"/>
  <c r="R128" i="33"/>
  <c r="P128" i="33"/>
  <c r="BI127" i="33"/>
  <c r="BH127" i="33"/>
  <c r="BG127" i="33"/>
  <c r="BE127" i="33"/>
  <c r="T127" i="33"/>
  <c r="R127" i="33"/>
  <c r="P127" i="33"/>
  <c r="BI126" i="33"/>
  <c r="BH126" i="33"/>
  <c r="BG126" i="33"/>
  <c r="BE126" i="33"/>
  <c r="T126" i="33"/>
  <c r="R126" i="33"/>
  <c r="P126" i="33"/>
  <c r="J119" i="33"/>
  <c r="F119" i="33"/>
  <c r="F117" i="33"/>
  <c r="E115" i="33"/>
  <c r="J93" i="33"/>
  <c r="F93" i="33"/>
  <c r="F91" i="33"/>
  <c r="E89" i="33"/>
  <c r="J26" i="33"/>
  <c r="E26" i="33"/>
  <c r="J120" i="33"/>
  <c r="J25" i="33"/>
  <c r="J20" i="33"/>
  <c r="E20" i="33"/>
  <c r="F120" i="33"/>
  <c r="J19" i="33"/>
  <c r="J14" i="33"/>
  <c r="J117" i="33"/>
  <c r="E7" i="33"/>
  <c r="E111" i="33"/>
  <c r="AX133" i="1"/>
  <c r="J39" i="32"/>
  <c r="J38" i="32"/>
  <c r="AY133" i="1"/>
  <c r="J37" i="32"/>
  <c r="BI176" i="32"/>
  <c r="BH176" i="32"/>
  <c r="BG176" i="32"/>
  <c r="BE176" i="32"/>
  <c r="T176" i="32"/>
  <c r="T175" i="32"/>
  <c r="R176" i="32"/>
  <c r="R175" i="32"/>
  <c r="P176" i="32"/>
  <c r="P175" i="32"/>
  <c r="BI174" i="32"/>
  <c r="BH174" i="32"/>
  <c r="BG174" i="32"/>
  <c r="BE174" i="32"/>
  <c r="T174" i="32"/>
  <c r="R174" i="32"/>
  <c r="P174" i="32"/>
  <c r="BI173" i="32"/>
  <c r="BH173" i="32"/>
  <c r="BG173" i="32"/>
  <c r="BE173" i="32"/>
  <c r="T173" i="32"/>
  <c r="R173" i="32"/>
  <c r="P173" i="32"/>
  <c r="BI172" i="32"/>
  <c r="BH172" i="32"/>
  <c r="BG172" i="32"/>
  <c r="BE172" i="32"/>
  <c r="T172" i="32"/>
  <c r="R172" i="32"/>
  <c r="P172" i="32"/>
  <c r="BI171" i="32"/>
  <c r="BH171" i="32"/>
  <c r="BG171" i="32"/>
  <c r="BE171" i="32"/>
  <c r="T171" i="32"/>
  <c r="R171" i="32"/>
  <c r="P171" i="32"/>
  <c r="BI170" i="32"/>
  <c r="BH170" i="32"/>
  <c r="BG170" i="32"/>
  <c r="BE170" i="32"/>
  <c r="T170" i="32"/>
  <c r="R170" i="32"/>
  <c r="P170" i="32"/>
  <c r="BI169" i="32"/>
  <c r="BH169" i="32"/>
  <c r="BG169" i="32"/>
  <c r="BE169" i="32"/>
  <c r="T169" i="32"/>
  <c r="R169" i="32"/>
  <c r="P169" i="32"/>
  <c r="BI168" i="32"/>
  <c r="BH168" i="32"/>
  <c r="BG168" i="32"/>
  <c r="BE168" i="32"/>
  <c r="T168" i="32"/>
  <c r="R168" i="32"/>
  <c r="P168" i="32"/>
  <c r="BI167" i="32"/>
  <c r="BH167" i="32"/>
  <c r="BG167" i="32"/>
  <c r="BE167" i="32"/>
  <c r="T167" i="32"/>
  <c r="R167" i="32"/>
  <c r="P167" i="32"/>
  <c r="BI166" i="32"/>
  <c r="BH166" i="32"/>
  <c r="BG166" i="32"/>
  <c r="BE166" i="32"/>
  <c r="T166" i="32"/>
  <c r="R166" i="32"/>
  <c r="P166" i="32"/>
  <c r="BI164" i="32"/>
  <c r="BH164" i="32"/>
  <c r="BG164" i="32"/>
  <c r="BE164" i="32"/>
  <c r="T164" i="32"/>
  <c r="R164" i="32"/>
  <c r="P164" i="32"/>
  <c r="BI163" i="32"/>
  <c r="BH163" i="32"/>
  <c r="BG163" i="32"/>
  <c r="BE163" i="32"/>
  <c r="T163" i="32"/>
  <c r="R163" i="32"/>
  <c r="P163" i="32"/>
  <c r="BI162" i="32"/>
  <c r="BH162" i="32"/>
  <c r="BG162" i="32"/>
  <c r="BE162" i="32"/>
  <c r="T162" i="32"/>
  <c r="R162" i="32"/>
  <c r="P162" i="32"/>
  <c r="BI161" i="32"/>
  <c r="BH161" i="32"/>
  <c r="BG161" i="32"/>
  <c r="BE161" i="32"/>
  <c r="T161" i="32"/>
  <c r="R161" i="32"/>
  <c r="P161" i="32"/>
  <c r="BI160" i="32"/>
  <c r="BH160" i="32"/>
  <c r="BG160" i="32"/>
  <c r="BE160" i="32"/>
  <c r="T160" i="32"/>
  <c r="R160" i="32"/>
  <c r="P160" i="32"/>
  <c r="BI159" i="32"/>
  <c r="BH159" i="32"/>
  <c r="BG159" i="32"/>
  <c r="BE159" i="32"/>
  <c r="T159" i="32"/>
  <c r="R159" i="32"/>
  <c r="P159" i="32"/>
  <c r="BI158" i="32"/>
  <c r="BH158" i="32"/>
  <c r="BG158" i="32"/>
  <c r="BE158" i="32"/>
  <c r="T158" i="32"/>
  <c r="R158" i="32"/>
  <c r="P158" i="32"/>
  <c r="BI157" i="32"/>
  <c r="BH157" i="32"/>
  <c r="BG157" i="32"/>
  <c r="BE157" i="32"/>
  <c r="T157" i="32"/>
  <c r="R157" i="32"/>
  <c r="P157" i="32"/>
  <c r="BI156" i="32"/>
  <c r="BH156" i="32"/>
  <c r="BG156" i="32"/>
  <c r="BE156" i="32"/>
  <c r="T156" i="32"/>
  <c r="R156" i="32"/>
  <c r="P156" i="32"/>
  <c r="BI155" i="32"/>
  <c r="BH155" i="32"/>
  <c r="BG155" i="32"/>
  <c r="BE155" i="32"/>
  <c r="T155" i="32"/>
  <c r="R155" i="32"/>
  <c r="P155" i="32"/>
  <c r="BI154" i="32"/>
  <c r="BH154" i="32"/>
  <c r="BG154" i="32"/>
  <c r="BE154" i="32"/>
  <c r="T154" i="32"/>
  <c r="R154" i="32"/>
  <c r="P154" i="32"/>
  <c r="BI153" i="32"/>
  <c r="BH153" i="32"/>
  <c r="BG153" i="32"/>
  <c r="BE153" i="32"/>
  <c r="T153" i="32"/>
  <c r="R153" i="32"/>
  <c r="P153" i="32"/>
  <c r="BI152" i="32"/>
  <c r="BH152" i="32"/>
  <c r="BG152" i="32"/>
  <c r="BE152" i="32"/>
  <c r="T152" i="32"/>
  <c r="R152" i="32"/>
  <c r="P152" i="32"/>
  <c r="BI151" i="32"/>
  <c r="BH151" i="32"/>
  <c r="BG151" i="32"/>
  <c r="BE151" i="32"/>
  <c r="T151" i="32"/>
  <c r="R151" i="32"/>
  <c r="P151" i="32"/>
  <c r="BI150" i="32"/>
  <c r="BH150" i="32"/>
  <c r="BG150" i="32"/>
  <c r="BE150" i="32"/>
  <c r="T150" i="32"/>
  <c r="R150" i="32"/>
  <c r="P150" i="32"/>
  <c r="BI149" i="32"/>
  <c r="BH149" i="32"/>
  <c r="BG149" i="32"/>
  <c r="BE149" i="32"/>
  <c r="T149" i="32"/>
  <c r="R149" i="32"/>
  <c r="P149" i="32"/>
  <c r="BI148" i="32"/>
  <c r="BH148" i="32"/>
  <c r="BG148" i="32"/>
  <c r="BE148" i="32"/>
  <c r="T148" i="32"/>
  <c r="R148" i="32"/>
  <c r="P148" i="32"/>
  <c r="BI147" i="32"/>
  <c r="BH147" i="32"/>
  <c r="BG147" i="32"/>
  <c r="BE147" i="32"/>
  <c r="T147" i="32"/>
  <c r="R147" i="32"/>
  <c r="P147" i="32"/>
  <c r="BI146" i="32"/>
  <c r="BH146" i="32"/>
  <c r="BG146" i="32"/>
  <c r="BE146" i="32"/>
  <c r="T146" i="32"/>
  <c r="R146" i="32"/>
  <c r="P146" i="32"/>
  <c r="BI145" i="32"/>
  <c r="BH145" i="32"/>
  <c r="BG145" i="32"/>
  <c r="BE145" i="32"/>
  <c r="T145" i="32"/>
  <c r="R145" i="32"/>
  <c r="P145" i="32"/>
  <c r="BI144" i="32"/>
  <c r="BH144" i="32"/>
  <c r="BG144" i="32"/>
  <c r="BE144" i="32"/>
  <c r="T144" i="32"/>
  <c r="R144" i="32"/>
  <c r="P144" i="32"/>
  <c r="BI143" i="32"/>
  <c r="BH143" i="32"/>
  <c r="BG143" i="32"/>
  <c r="BE143" i="32"/>
  <c r="T143" i="32"/>
  <c r="R143" i="32"/>
  <c r="P143" i="32"/>
  <c r="BI142" i="32"/>
  <c r="BH142" i="32"/>
  <c r="BG142" i="32"/>
  <c r="BE142" i="32"/>
  <c r="T142" i="32"/>
  <c r="R142" i="32"/>
  <c r="P142" i="32"/>
  <c r="BI141" i="32"/>
  <c r="BH141" i="32"/>
  <c r="BG141" i="32"/>
  <c r="BE141" i="32"/>
  <c r="T141" i="32"/>
  <c r="R141" i="32"/>
  <c r="P141" i="32"/>
  <c r="BI140" i="32"/>
  <c r="BH140" i="32"/>
  <c r="BG140" i="32"/>
  <c r="BE140" i="32"/>
  <c r="T140" i="32"/>
  <c r="R140" i="32"/>
  <c r="P140" i="32"/>
  <c r="BI139" i="32"/>
  <c r="BH139" i="32"/>
  <c r="BG139" i="32"/>
  <c r="BE139" i="32"/>
  <c r="T139" i="32"/>
  <c r="R139" i="32"/>
  <c r="P139" i="32"/>
  <c r="BI138" i="32"/>
  <c r="BH138" i="32"/>
  <c r="BG138" i="32"/>
  <c r="BE138" i="32"/>
  <c r="T138" i="32"/>
  <c r="R138" i="32"/>
  <c r="P138" i="32"/>
  <c r="BI137" i="32"/>
  <c r="BH137" i="32"/>
  <c r="BG137" i="32"/>
  <c r="BE137" i="32"/>
  <c r="T137" i="32"/>
  <c r="R137" i="32"/>
  <c r="P137" i="32"/>
  <c r="BI136" i="32"/>
  <c r="BH136" i="32"/>
  <c r="BG136" i="32"/>
  <c r="BE136" i="32"/>
  <c r="T136" i="32"/>
  <c r="R136" i="32"/>
  <c r="P136" i="32"/>
  <c r="BI135" i="32"/>
  <c r="BH135" i="32"/>
  <c r="BG135" i="32"/>
  <c r="BE135" i="32"/>
  <c r="T135" i="32"/>
  <c r="R135" i="32"/>
  <c r="P135" i="32"/>
  <c r="BI134" i="32"/>
  <c r="BH134" i="32"/>
  <c r="BG134" i="32"/>
  <c r="BE134" i="32"/>
  <c r="T134" i="32"/>
  <c r="R134" i="32"/>
  <c r="P134" i="32"/>
  <c r="BI133" i="32"/>
  <c r="BH133" i="32"/>
  <c r="BG133" i="32"/>
  <c r="BE133" i="32"/>
  <c r="T133" i="32"/>
  <c r="R133" i="32"/>
  <c r="P133" i="32"/>
  <c r="BI132" i="32"/>
  <c r="BH132" i="32"/>
  <c r="BG132" i="32"/>
  <c r="BE132" i="32"/>
  <c r="T132" i="32"/>
  <c r="R132" i="32"/>
  <c r="P132" i="32"/>
  <c r="BI131" i="32"/>
  <c r="BH131" i="32"/>
  <c r="BG131" i="32"/>
  <c r="BE131" i="32"/>
  <c r="T131" i="32"/>
  <c r="R131" i="32"/>
  <c r="P131" i="32"/>
  <c r="BI129" i="32"/>
  <c r="BH129" i="32"/>
  <c r="BG129" i="32"/>
  <c r="BE129" i="32"/>
  <c r="T129" i="32"/>
  <c r="R129" i="32"/>
  <c r="P129" i="32"/>
  <c r="BI128" i="32"/>
  <c r="BH128" i="32"/>
  <c r="BG128" i="32"/>
  <c r="BE128" i="32"/>
  <c r="T128" i="32"/>
  <c r="R128" i="32"/>
  <c r="P128" i="32"/>
  <c r="BI127" i="32"/>
  <c r="BH127" i="32"/>
  <c r="BG127" i="32"/>
  <c r="BE127" i="32"/>
  <c r="T127" i="32"/>
  <c r="R127" i="32"/>
  <c r="P127" i="32"/>
  <c r="BI126" i="32"/>
  <c r="BH126" i="32"/>
  <c r="BG126" i="32"/>
  <c r="BE126" i="32"/>
  <c r="T126" i="32"/>
  <c r="R126" i="32"/>
  <c r="P126" i="32"/>
  <c r="J120" i="32"/>
  <c r="F120" i="32"/>
  <c r="F118" i="32"/>
  <c r="E116" i="32"/>
  <c r="J93" i="32"/>
  <c r="F93" i="32"/>
  <c r="F91" i="32"/>
  <c r="E89" i="32"/>
  <c r="J26" i="32"/>
  <c r="E26" i="32"/>
  <c r="J94" i="32"/>
  <c r="J25" i="32"/>
  <c r="J20" i="32"/>
  <c r="E20" i="32"/>
  <c r="F94" i="32"/>
  <c r="J19" i="32"/>
  <c r="J14" i="32"/>
  <c r="J118" i="32" s="1"/>
  <c r="E7" i="32"/>
  <c r="E85" i="32"/>
  <c r="J39" i="31"/>
  <c r="J38" i="31"/>
  <c r="AY132" i="1"/>
  <c r="J37" i="31"/>
  <c r="AX132" i="1"/>
  <c r="BI165" i="31"/>
  <c r="BH165" i="31"/>
  <c r="BG165" i="31"/>
  <c r="BE165" i="31"/>
  <c r="T165" i="31"/>
  <c r="T164" i="31"/>
  <c r="R165" i="31"/>
  <c r="R164" i="31"/>
  <c r="P165" i="31"/>
  <c r="P164" i="31"/>
  <c r="BI163" i="31"/>
  <c r="BH163" i="31"/>
  <c r="BG163" i="31"/>
  <c r="BE163" i="31"/>
  <c r="T163" i="31"/>
  <c r="R163" i="31"/>
  <c r="P163" i="31"/>
  <c r="BI162" i="31"/>
  <c r="BH162" i="31"/>
  <c r="BG162" i="31"/>
  <c r="BE162" i="31"/>
  <c r="T162" i="31"/>
  <c r="R162" i="31"/>
  <c r="P162" i="31"/>
  <c r="BI160" i="31"/>
  <c r="BH160" i="31"/>
  <c r="BG160" i="31"/>
  <c r="BE160" i="31"/>
  <c r="T160" i="31"/>
  <c r="R160" i="31"/>
  <c r="P160" i="31"/>
  <c r="BI159" i="31"/>
  <c r="BH159" i="31"/>
  <c r="BG159" i="31"/>
  <c r="BE159" i="31"/>
  <c r="T159" i="31"/>
  <c r="R159" i="31"/>
  <c r="P159" i="31"/>
  <c r="BI158" i="31"/>
  <c r="BH158" i="31"/>
  <c r="BG158" i="31"/>
  <c r="BE158" i="31"/>
  <c r="T158" i="31"/>
  <c r="R158" i="31"/>
  <c r="P158" i="31"/>
  <c r="BI157" i="31"/>
  <c r="BH157" i="31"/>
  <c r="BG157" i="31"/>
  <c r="BE157" i="31"/>
  <c r="T157" i="31"/>
  <c r="R157" i="31"/>
  <c r="P157" i="31"/>
  <c r="BI156" i="31"/>
  <c r="BH156" i="31"/>
  <c r="BG156" i="31"/>
  <c r="BE156" i="31"/>
  <c r="T156" i="31"/>
  <c r="R156" i="31"/>
  <c r="P156" i="31"/>
  <c r="BI155" i="31"/>
  <c r="BH155" i="31"/>
  <c r="BG155" i="31"/>
  <c r="BE155" i="31"/>
  <c r="T155" i="31"/>
  <c r="R155" i="31"/>
  <c r="P155" i="31"/>
  <c r="BI154" i="31"/>
  <c r="BH154" i="31"/>
  <c r="BG154" i="31"/>
  <c r="BE154" i="31"/>
  <c r="T154" i="31"/>
  <c r="R154" i="31"/>
  <c r="P154" i="31"/>
  <c r="BI153" i="31"/>
  <c r="BH153" i="31"/>
  <c r="BG153" i="31"/>
  <c r="BE153" i="31"/>
  <c r="T153" i="31"/>
  <c r="R153" i="31"/>
  <c r="P153" i="31"/>
  <c r="BI152" i="31"/>
  <c r="BH152" i="31"/>
  <c r="BG152" i="31"/>
  <c r="BE152" i="31"/>
  <c r="T152" i="31"/>
  <c r="R152" i="31"/>
  <c r="P152" i="31"/>
  <c r="BI151" i="31"/>
  <c r="BH151" i="31"/>
  <c r="BG151" i="31"/>
  <c r="BE151" i="31"/>
  <c r="T151" i="31"/>
  <c r="R151" i="31"/>
  <c r="P151" i="31"/>
  <c r="BI149" i="31"/>
  <c r="BH149" i="31"/>
  <c r="BG149" i="31"/>
  <c r="BE149" i="31"/>
  <c r="T149" i="31"/>
  <c r="R149" i="31"/>
  <c r="P149" i="31"/>
  <c r="BI148" i="31"/>
  <c r="BH148" i="31"/>
  <c r="BG148" i="31"/>
  <c r="BE148" i="31"/>
  <c r="T148" i="31"/>
  <c r="R148" i="31"/>
  <c r="P148" i="31"/>
  <c r="BI147" i="31"/>
  <c r="BH147" i="31"/>
  <c r="BG147" i="31"/>
  <c r="BE147" i="31"/>
  <c r="T147" i="31"/>
  <c r="R147" i="31"/>
  <c r="P147" i="31"/>
  <c r="BI146" i="31"/>
  <c r="BH146" i="31"/>
  <c r="BG146" i="31"/>
  <c r="BE146" i="31"/>
  <c r="T146" i="31"/>
  <c r="R146" i="31"/>
  <c r="P146" i="31"/>
  <c r="BI145" i="31"/>
  <c r="BH145" i="31"/>
  <c r="BG145" i="31"/>
  <c r="BE145" i="31"/>
  <c r="T145" i="31"/>
  <c r="R145" i="31"/>
  <c r="P145" i="31"/>
  <c r="BI144" i="31"/>
  <c r="BH144" i="31"/>
  <c r="BG144" i="31"/>
  <c r="BE144" i="31"/>
  <c r="T144" i="31"/>
  <c r="R144" i="31"/>
  <c r="P144" i="31"/>
  <c r="BI143" i="31"/>
  <c r="BH143" i="31"/>
  <c r="BG143" i="31"/>
  <c r="BE143" i="31"/>
  <c r="T143" i="31"/>
  <c r="R143" i="31"/>
  <c r="P143" i="31"/>
  <c r="BI142" i="31"/>
  <c r="BH142" i="31"/>
  <c r="BG142" i="31"/>
  <c r="BE142" i="31"/>
  <c r="T142" i="31"/>
  <c r="R142" i="31"/>
  <c r="P142" i="31"/>
  <c r="BI141" i="31"/>
  <c r="BH141" i="31"/>
  <c r="BG141" i="31"/>
  <c r="BE141" i="31"/>
  <c r="T141" i="31"/>
  <c r="R141" i="31"/>
  <c r="P141" i="31"/>
  <c r="BI140" i="31"/>
  <c r="BH140" i="31"/>
  <c r="BG140" i="31"/>
  <c r="BE140" i="31"/>
  <c r="T140" i="31"/>
  <c r="R140" i="31"/>
  <c r="P140" i="31"/>
  <c r="BI139" i="31"/>
  <c r="BH139" i="31"/>
  <c r="BG139" i="31"/>
  <c r="BE139" i="31"/>
  <c r="T139" i="31"/>
  <c r="R139" i="31"/>
  <c r="P139" i="31"/>
  <c r="BI138" i="31"/>
  <c r="BH138" i="31"/>
  <c r="BG138" i="31"/>
  <c r="BE138" i="31"/>
  <c r="T138" i="31"/>
  <c r="R138" i="31"/>
  <c r="P138" i="31"/>
  <c r="BI137" i="31"/>
  <c r="BH137" i="31"/>
  <c r="BG137" i="31"/>
  <c r="BE137" i="31"/>
  <c r="T137" i="31"/>
  <c r="R137" i="31"/>
  <c r="P137" i="31"/>
  <c r="BI136" i="31"/>
  <c r="BH136" i="31"/>
  <c r="BG136" i="31"/>
  <c r="BE136" i="31"/>
  <c r="T136" i="31"/>
  <c r="R136" i="31"/>
  <c r="P136" i="31"/>
  <c r="BI135" i="31"/>
  <c r="BH135" i="31"/>
  <c r="BG135" i="31"/>
  <c r="BE135" i="31"/>
  <c r="T135" i="31"/>
  <c r="R135" i="31"/>
  <c r="P135" i="31"/>
  <c r="BI134" i="31"/>
  <c r="BH134" i="31"/>
  <c r="BG134" i="31"/>
  <c r="BE134" i="31"/>
  <c r="T134" i="31"/>
  <c r="R134" i="31"/>
  <c r="P134" i="31"/>
  <c r="BI133" i="31"/>
  <c r="BH133" i="31"/>
  <c r="BG133" i="31"/>
  <c r="BE133" i="31"/>
  <c r="T133" i="31"/>
  <c r="R133" i="31"/>
  <c r="P133" i="31"/>
  <c r="BI132" i="31"/>
  <c r="BH132" i="31"/>
  <c r="BG132" i="31"/>
  <c r="BE132" i="31"/>
  <c r="T132" i="31"/>
  <c r="R132" i="31"/>
  <c r="P132" i="31"/>
  <c r="BI131" i="31"/>
  <c r="BH131" i="31"/>
  <c r="BG131" i="31"/>
  <c r="BE131" i="31"/>
  <c r="T131" i="31"/>
  <c r="R131" i="31"/>
  <c r="P131" i="31"/>
  <c r="BI130" i="31"/>
  <c r="BH130" i="31"/>
  <c r="BG130" i="31"/>
  <c r="BE130" i="31"/>
  <c r="T130" i="31"/>
  <c r="R130" i="31"/>
  <c r="P130" i="31"/>
  <c r="BI129" i="31"/>
  <c r="BH129" i="31"/>
  <c r="BG129" i="31"/>
  <c r="BE129" i="31"/>
  <c r="T129" i="31"/>
  <c r="R129" i="31"/>
  <c r="P129" i="31"/>
  <c r="BI128" i="31"/>
  <c r="BH128" i="31"/>
  <c r="BG128" i="31"/>
  <c r="BE128" i="31"/>
  <c r="T128" i="31"/>
  <c r="R128" i="31"/>
  <c r="P128" i="31"/>
  <c r="J121" i="31"/>
  <c r="F121" i="31"/>
  <c r="F119" i="31"/>
  <c r="E117" i="31"/>
  <c r="J93" i="31"/>
  <c r="F93" i="31"/>
  <c r="F91" i="31"/>
  <c r="E89" i="31"/>
  <c r="J26" i="31"/>
  <c r="E26" i="31"/>
  <c r="J122" i="31"/>
  <c r="J25" i="31"/>
  <c r="J20" i="31"/>
  <c r="E20" i="31"/>
  <c r="F94" i="31"/>
  <c r="J19" i="31"/>
  <c r="J14" i="31"/>
  <c r="J91" i="31"/>
  <c r="E7" i="31"/>
  <c r="E113" i="31"/>
  <c r="J39" i="30"/>
  <c r="J38" i="30"/>
  <c r="AY131" i="1"/>
  <c r="J37" i="30"/>
  <c r="AX131" i="1"/>
  <c r="BI181" i="30"/>
  <c r="BH181" i="30"/>
  <c r="BG181" i="30"/>
  <c r="BE181" i="30"/>
  <c r="T181" i="30"/>
  <c r="T180" i="30"/>
  <c r="R181" i="30"/>
  <c r="R180" i="30" s="1"/>
  <c r="P181" i="30"/>
  <c r="P180" i="30"/>
  <c r="BI179" i="30"/>
  <c r="BH179" i="30"/>
  <c r="BG179" i="30"/>
  <c r="BE179" i="30"/>
  <c r="T179" i="30"/>
  <c r="R179" i="30"/>
  <c r="P179" i="30"/>
  <c r="BI178" i="30"/>
  <c r="BH178" i="30"/>
  <c r="BG178" i="30"/>
  <c r="BE178" i="30"/>
  <c r="T178" i="30"/>
  <c r="R178" i="30"/>
  <c r="P178" i="30"/>
  <c r="BI176" i="30"/>
  <c r="BH176" i="30"/>
  <c r="BG176" i="30"/>
  <c r="BE176" i="30"/>
  <c r="T176" i="30"/>
  <c r="R176" i="30"/>
  <c r="P176" i="30"/>
  <c r="BI175" i="30"/>
  <c r="BH175" i="30"/>
  <c r="BG175" i="30"/>
  <c r="BE175" i="30"/>
  <c r="T175" i="30"/>
  <c r="R175" i="30"/>
  <c r="P175" i="30"/>
  <c r="BI173" i="30"/>
  <c r="BH173" i="30"/>
  <c r="BG173" i="30"/>
  <c r="BE173" i="30"/>
  <c r="T173" i="30"/>
  <c r="R173" i="30"/>
  <c r="P173" i="30"/>
  <c r="BI172" i="30"/>
  <c r="BH172" i="30"/>
  <c r="BG172" i="30"/>
  <c r="BE172" i="30"/>
  <c r="T172" i="30"/>
  <c r="R172" i="30"/>
  <c r="P172" i="30"/>
  <c r="BI171" i="30"/>
  <c r="BH171" i="30"/>
  <c r="BG171" i="30"/>
  <c r="BE171" i="30"/>
  <c r="T171" i="30"/>
  <c r="R171" i="30"/>
  <c r="P171" i="30"/>
  <c r="BI170" i="30"/>
  <c r="BH170" i="30"/>
  <c r="BG170" i="30"/>
  <c r="BE170" i="30"/>
  <c r="T170" i="30"/>
  <c r="R170" i="30"/>
  <c r="P170" i="30"/>
  <c r="BI169" i="30"/>
  <c r="BH169" i="30"/>
  <c r="BG169" i="30"/>
  <c r="BE169" i="30"/>
  <c r="T169" i="30"/>
  <c r="R169" i="30"/>
  <c r="P169" i="30"/>
  <c r="BI168" i="30"/>
  <c r="BH168" i="30"/>
  <c r="BG168" i="30"/>
  <c r="BE168" i="30"/>
  <c r="T168" i="30"/>
  <c r="R168" i="30"/>
  <c r="P168" i="30"/>
  <c r="BI167" i="30"/>
  <c r="BH167" i="30"/>
  <c r="BG167" i="30"/>
  <c r="BE167" i="30"/>
  <c r="T167" i="30"/>
  <c r="R167" i="30"/>
  <c r="P167" i="30"/>
  <c r="BI166" i="30"/>
  <c r="BH166" i="30"/>
  <c r="BG166" i="30"/>
  <c r="BE166" i="30"/>
  <c r="T166" i="30"/>
  <c r="R166" i="30"/>
  <c r="P166" i="30"/>
  <c r="BI165" i="30"/>
  <c r="BH165" i="30"/>
  <c r="BG165" i="30"/>
  <c r="BE165" i="30"/>
  <c r="T165" i="30"/>
  <c r="R165" i="30"/>
  <c r="P165" i="30"/>
  <c r="BI164" i="30"/>
  <c r="BH164" i="30"/>
  <c r="BG164" i="30"/>
  <c r="BE164" i="30"/>
  <c r="T164" i="30"/>
  <c r="R164" i="30"/>
  <c r="P164" i="30"/>
  <c r="BI163" i="30"/>
  <c r="BH163" i="30"/>
  <c r="BG163" i="30"/>
  <c r="BE163" i="30"/>
  <c r="T163" i="30"/>
  <c r="R163" i="30"/>
  <c r="P163" i="30"/>
  <c r="BI162" i="30"/>
  <c r="BH162" i="30"/>
  <c r="BG162" i="30"/>
  <c r="BE162" i="30"/>
  <c r="T162" i="30"/>
  <c r="R162" i="30"/>
  <c r="P162" i="30"/>
  <c r="BI161" i="30"/>
  <c r="BH161" i="30"/>
  <c r="BG161" i="30"/>
  <c r="BE161" i="30"/>
  <c r="T161" i="30"/>
  <c r="R161" i="30"/>
  <c r="P161" i="30"/>
  <c r="BI160" i="30"/>
  <c r="BH160" i="30"/>
  <c r="BG160" i="30"/>
  <c r="BE160" i="30"/>
  <c r="T160" i="30"/>
  <c r="R160" i="30"/>
  <c r="P160" i="30"/>
  <c r="BI159" i="30"/>
  <c r="BH159" i="30"/>
  <c r="BG159" i="30"/>
  <c r="BE159" i="30"/>
  <c r="T159" i="30"/>
  <c r="R159" i="30"/>
  <c r="P159" i="30"/>
  <c r="BI158" i="30"/>
  <c r="BH158" i="30"/>
  <c r="BG158" i="30"/>
  <c r="BE158" i="30"/>
  <c r="T158" i="30"/>
  <c r="R158" i="30"/>
  <c r="P158" i="30"/>
  <c r="BI157" i="30"/>
  <c r="BH157" i="30"/>
  <c r="BG157" i="30"/>
  <c r="BE157" i="30"/>
  <c r="T157" i="30"/>
  <c r="R157" i="30"/>
  <c r="P157" i="30"/>
  <c r="BI156" i="30"/>
  <c r="BH156" i="30"/>
  <c r="BG156" i="30"/>
  <c r="BE156" i="30"/>
  <c r="T156" i="30"/>
  <c r="R156" i="30"/>
  <c r="P156" i="30"/>
  <c r="BI155" i="30"/>
  <c r="BH155" i="30"/>
  <c r="BG155" i="30"/>
  <c r="BE155" i="30"/>
  <c r="T155" i="30"/>
  <c r="R155" i="30"/>
  <c r="P155" i="30"/>
  <c r="BI154" i="30"/>
  <c r="BH154" i="30"/>
  <c r="BG154" i="30"/>
  <c r="BE154" i="30"/>
  <c r="T154" i="30"/>
  <c r="R154" i="30"/>
  <c r="P154" i="30"/>
  <c r="BI153" i="30"/>
  <c r="BH153" i="30"/>
  <c r="BG153" i="30"/>
  <c r="BE153" i="30"/>
  <c r="T153" i="30"/>
  <c r="R153" i="30"/>
  <c r="P153" i="30"/>
  <c r="BI152" i="30"/>
  <c r="BH152" i="30"/>
  <c r="BG152" i="30"/>
  <c r="BE152" i="30"/>
  <c r="T152" i="30"/>
  <c r="R152" i="30"/>
  <c r="P152" i="30"/>
  <c r="BI151" i="30"/>
  <c r="BH151" i="30"/>
  <c r="BG151" i="30"/>
  <c r="BE151" i="30"/>
  <c r="T151" i="30"/>
  <c r="R151" i="30"/>
  <c r="P151" i="30"/>
  <c r="BI150" i="30"/>
  <c r="BH150" i="30"/>
  <c r="BG150" i="30"/>
  <c r="BE150" i="30"/>
  <c r="T150" i="30"/>
  <c r="R150" i="30"/>
  <c r="P150" i="30"/>
  <c r="BI149" i="30"/>
  <c r="BH149" i="30"/>
  <c r="BG149" i="30"/>
  <c r="BE149" i="30"/>
  <c r="T149" i="30"/>
  <c r="R149" i="30"/>
  <c r="P149" i="30"/>
  <c r="BI148" i="30"/>
  <c r="BH148" i="30"/>
  <c r="BG148" i="30"/>
  <c r="BE148" i="30"/>
  <c r="T148" i="30"/>
  <c r="R148" i="30"/>
  <c r="P148" i="30"/>
  <c r="BI147" i="30"/>
  <c r="BH147" i="30"/>
  <c r="BG147" i="30"/>
  <c r="BE147" i="30"/>
  <c r="T147" i="30"/>
  <c r="R147" i="30"/>
  <c r="P147" i="30"/>
  <c r="BI146" i="30"/>
  <c r="BH146" i="30"/>
  <c r="BG146" i="30"/>
  <c r="BE146" i="30"/>
  <c r="T146" i="30"/>
  <c r="R146" i="30"/>
  <c r="P146" i="30"/>
  <c r="BI145" i="30"/>
  <c r="BH145" i="30"/>
  <c r="BG145" i="30"/>
  <c r="BE145" i="30"/>
  <c r="T145" i="30"/>
  <c r="R145" i="30"/>
  <c r="P145" i="30"/>
  <c r="BI144" i="30"/>
  <c r="BH144" i="30"/>
  <c r="BG144" i="30"/>
  <c r="BE144" i="30"/>
  <c r="T144" i="30"/>
  <c r="R144" i="30"/>
  <c r="P144" i="30"/>
  <c r="BI143" i="30"/>
  <c r="BH143" i="30"/>
  <c r="BG143" i="30"/>
  <c r="BE143" i="30"/>
  <c r="T143" i="30"/>
  <c r="R143" i="30"/>
  <c r="P143" i="30"/>
  <c r="BI142" i="30"/>
  <c r="BH142" i="30"/>
  <c r="BG142" i="30"/>
  <c r="BE142" i="30"/>
  <c r="T142" i="30"/>
  <c r="R142" i="30"/>
  <c r="P142" i="30"/>
  <c r="BI141" i="30"/>
  <c r="BH141" i="30"/>
  <c r="BG141" i="30"/>
  <c r="BE141" i="30"/>
  <c r="T141" i="30"/>
  <c r="R141" i="30"/>
  <c r="P141" i="30"/>
  <c r="BI140" i="30"/>
  <c r="BH140" i="30"/>
  <c r="BG140" i="30"/>
  <c r="BE140" i="30"/>
  <c r="T140" i="30"/>
  <c r="R140" i="30"/>
  <c r="P140" i="30"/>
  <c r="BI139" i="30"/>
  <c r="BH139" i="30"/>
  <c r="BG139" i="30"/>
  <c r="BE139" i="30"/>
  <c r="T139" i="30"/>
  <c r="R139" i="30"/>
  <c r="P139" i="30"/>
  <c r="BI138" i="30"/>
  <c r="BH138" i="30"/>
  <c r="BG138" i="30"/>
  <c r="BE138" i="30"/>
  <c r="T138" i="30"/>
  <c r="R138" i="30"/>
  <c r="P138" i="30"/>
  <c r="BI137" i="30"/>
  <c r="BH137" i="30"/>
  <c r="BG137" i="30"/>
  <c r="BE137" i="30"/>
  <c r="T137" i="30"/>
  <c r="R137" i="30"/>
  <c r="P137" i="30"/>
  <c r="BI136" i="30"/>
  <c r="BH136" i="30"/>
  <c r="BG136" i="30"/>
  <c r="BE136" i="30"/>
  <c r="T136" i="30"/>
  <c r="R136" i="30"/>
  <c r="P136" i="30"/>
  <c r="BI135" i="30"/>
  <c r="BH135" i="30"/>
  <c r="BG135" i="30"/>
  <c r="BE135" i="30"/>
  <c r="T135" i="30"/>
  <c r="R135" i="30"/>
  <c r="P135" i="30"/>
  <c r="BI134" i="30"/>
  <c r="BH134" i="30"/>
  <c r="BG134" i="30"/>
  <c r="BE134" i="30"/>
  <c r="T134" i="30"/>
  <c r="R134" i="30"/>
  <c r="P134" i="30"/>
  <c r="BI133" i="30"/>
  <c r="BH133" i="30"/>
  <c r="BG133" i="30"/>
  <c r="BE133" i="30"/>
  <c r="T133" i="30"/>
  <c r="R133" i="30"/>
  <c r="P133" i="30"/>
  <c r="BI132" i="30"/>
  <c r="BH132" i="30"/>
  <c r="BG132" i="30"/>
  <c r="BE132" i="30"/>
  <c r="T132" i="30"/>
  <c r="R132" i="30"/>
  <c r="P132" i="30"/>
  <c r="BI131" i="30"/>
  <c r="BH131" i="30"/>
  <c r="BG131" i="30"/>
  <c r="BE131" i="30"/>
  <c r="T131" i="30"/>
  <c r="R131" i="30"/>
  <c r="P131" i="30"/>
  <c r="BI130" i="30"/>
  <c r="BH130" i="30"/>
  <c r="BG130" i="30"/>
  <c r="BE130" i="30"/>
  <c r="T130" i="30"/>
  <c r="R130" i="30"/>
  <c r="P130" i="30"/>
  <c r="BI129" i="30"/>
  <c r="BH129" i="30"/>
  <c r="BG129" i="30"/>
  <c r="BE129" i="30"/>
  <c r="T129" i="30"/>
  <c r="R129" i="30"/>
  <c r="P129" i="30"/>
  <c r="BI128" i="30"/>
  <c r="BH128" i="30"/>
  <c r="BG128" i="30"/>
  <c r="BE128" i="30"/>
  <c r="T128" i="30"/>
  <c r="R128" i="30"/>
  <c r="P128" i="30"/>
  <c r="J121" i="30"/>
  <c r="F121" i="30"/>
  <c r="F119" i="30"/>
  <c r="E117" i="30"/>
  <c r="J93" i="30"/>
  <c r="F93" i="30"/>
  <c r="F91" i="30"/>
  <c r="E89" i="30"/>
  <c r="J26" i="30"/>
  <c r="E26" i="30"/>
  <c r="J122" i="30"/>
  <c r="J25" i="30"/>
  <c r="J20" i="30"/>
  <c r="E20" i="30"/>
  <c r="F122" i="30"/>
  <c r="J19" i="30"/>
  <c r="J14" i="30"/>
  <c r="J91" i="30"/>
  <c r="E7" i="30"/>
  <c r="E113" i="30" s="1"/>
  <c r="J39" i="29"/>
  <c r="J38" i="29"/>
  <c r="AY130" i="1"/>
  <c r="J37" i="29"/>
  <c r="AX130" i="1"/>
  <c r="BI204" i="29"/>
  <c r="BH204" i="29"/>
  <c r="BG204" i="29"/>
  <c r="BE204" i="29"/>
  <c r="T204" i="29"/>
  <c r="T203" i="29"/>
  <c r="R204" i="29"/>
  <c r="R203" i="29"/>
  <c r="P204" i="29"/>
  <c r="P203" i="29"/>
  <c r="BI202" i="29"/>
  <c r="BH202" i="29"/>
  <c r="BG202" i="29"/>
  <c r="BE202" i="29"/>
  <c r="T202" i="29"/>
  <c r="R202" i="29"/>
  <c r="P202" i="29"/>
  <c r="BI201" i="29"/>
  <c r="BH201" i="29"/>
  <c r="BG201" i="29"/>
  <c r="BE201" i="29"/>
  <c r="T201" i="29"/>
  <c r="R201" i="29"/>
  <c r="P201" i="29"/>
  <c r="BI200" i="29"/>
  <c r="BH200" i="29"/>
  <c r="BG200" i="29"/>
  <c r="BE200" i="29"/>
  <c r="T200" i="29"/>
  <c r="R200" i="29"/>
  <c r="P200" i="29"/>
  <c r="BI198" i="29"/>
  <c r="BH198" i="29"/>
  <c r="BG198" i="29"/>
  <c r="BE198" i="29"/>
  <c r="T198" i="29"/>
  <c r="R198" i="29"/>
  <c r="P198" i="29"/>
  <c r="BI197" i="29"/>
  <c r="BH197" i="29"/>
  <c r="BG197" i="29"/>
  <c r="BE197" i="29"/>
  <c r="T197" i="29"/>
  <c r="R197" i="29"/>
  <c r="P197" i="29"/>
  <c r="BI196" i="29"/>
  <c r="BH196" i="29"/>
  <c r="BG196" i="29"/>
  <c r="BE196" i="29"/>
  <c r="T196" i="29"/>
  <c r="R196" i="29"/>
  <c r="P196" i="29"/>
  <c r="BI195" i="29"/>
  <c r="BH195" i="29"/>
  <c r="BG195" i="29"/>
  <c r="BE195" i="29"/>
  <c r="T195" i="29"/>
  <c r="R195" i="29"/>
  <c r="P195" i="29"/>
  <c r="BI194" i="29"/>
  <c r="BH194" i="29"/>
  <c r="BG194" i="29"/>
  <c r="BE194" i="29"/>
  <c r="T194" i="29"/>
  <c r="R194" i="29"/>
  <c r="P194" i="29"/>
  <c r="BI190" i="29"/>
  <c r="BH190" i="29"/>
  <c r="BG190" i="29"/>
  <c r="BE190" i="29"/>
  <c r="T190" i="29"/>
  <c r="R190" i="29"/>
  <c r="P190" i="29"/>
  <c r="BI189" i="29"/>
  <c r="BH189" i="29"/>
  <c r="BG189" i="29"/>
  <c r="BE189" i="29"/>
  <c r="T189" i="29"/>
  <c r="R189" i="29"/>
  <c r="P189" i="29"/>
  <c r="BI188" i="29"/>
  <c r="BH188" i="29"/>
  <c r="BG188" i="29"/>
  <c r="BE188" i="29"/>
  <c r="T188" i="29"/>
  <c r="R188" i="29"/>
  <c r="P188" i="29"/>
  <c r="BI187" i="29"/>
  <c r="BH187" i="29"/>
  <c r="BG187" i="29"/>
  <c r="BE187" i="29"/>
  <c r="T187" i="29"/>
  <c r="R187" i="29"/>
  <c r="P187" i="29"/>
  <c r="BI186" i="29"/>
  <c r="BH186" i="29"/>
  <c r="BG186" i="29"/>
  <c r="BE186" i="29"/>
  <c r="T186" i="29"/>
  <c r="R186" i="29"/>
  <c r="P186" i="29"/>
  <c r="BI185" i="29"/>
  <c r="BH185" i="29"/>
  <c r="BG185" i="29"/>
  <c r="BE185" i="29"/>
  <c r="T185" i="29"/>
  <c r="R185" i="29"/>
  <c r="P185" i="29"/>
  <c r="BI184" i="29"/>
  <c r="BH184" i="29"/>
  <c r="BG184" i="29"/>
  <c r="BE184" i="29"/>
  <c r="T184" i="29"/>
  <c r="R184" i="29"/>
  <c r="P184" i="29"/>
  <c r="BI182" i="29"/>
  <c r="BH182" i="29"/>
  <c r="BG182" i="29"/>
  <c r="BE182" i="29"/>
  <c r="T182" i="29"/>
  <c r="R182" i="29"/>
  <c r="P182" i="29"/>
  <c r="BI181" i="29"/>
  <c r="BH181" i="29"/>
  <c r="BG181" i="29"/>
  <c r="BE181" i="29"/>
  <c r="T181" i="29"/>
  <c r="R181" i="29"/>
  <c r="P181" i="29"/>
  <c r="BI180" i="29"/>
  <c r="BH180" i="29"/>
  <c r="BG180" i="29"/>
  <c r="BE180" i="29"/>
  <c r="T180" i="29"/>
  <c r="R180" i="29"/>
  <c r="P180" i="29"/>
  <c r="BI179" i="29"/>
  <c r="BH179" i="29"/>
  <c r="BG179" i="29"/>
  <c r="BE179" i="29"/>
  <c r="T179" i="29"/>
  <c r="R179" i="29"/>
  <c r="P179" i="29"/>
  <c r="BI178" i="29"/>
  <c r="BH178" i="29"/>
  <c r="BG178" i="29"/>
  <c r="BE178" i="29"/>
  <c r="T178" i="29"/>
  <c r="R178" i="29"/>
  <c r="P178" i="29"/>
  <c r="BI177" i="29"/>
  <c r="BH177" i="29"/>
  <c r="BG177" i="29"/>
  <c r="BE177" i="29"/>
  <c r="T177" i="29"/>
  <c r="R177" i="29"/>
  <c r="P177" i="29"/>
  <c r="BI176" i="29"/>
  <c r="BH176" i="29"/>
  <c r="BG176" i="29"/>
  <c r="BE176" i="29"/>
  <c r="T176" i="29"/>
  <c r="R176" i="29"/>
  <c r="P176" i="29"/>
  <c r="BI175" i="29"/>
  <c r="BH175" i="29"/>
  <c r="BG175" i="29"/>
  <c r="BE175" i="29"/>
  <c r="T175" i="29"/>
  <c r="R175" i="29"/>
  <c r="P175" i="29"/>
  <c r="BI174" i="29"/>
  <c r="BH174" i="29"/>
  <c r="BG174" i="29"/>
  <c r="BE174" i="29"/>
  <c r="T174" i="29"/>
  <c r="R174" i="29"/>
  <c r="P174" i="29"/>
  <c r="BI173" i="29"/>
  <c r="BH173" i="29"/>
  <c r="BG173" i="29"/>
  <c r="BE173" i="29"/>
  <c r="T173" i="29"/>
  <c r="R173" i="29"/>
  <c r="P173" i="29"/>
  <c r="BI169" i="29"/>
  <c r="BH169" i="29"/>
  <c r="BG169" i="29"/>
  <c r="BE169" i="29"/>
  <c r="T169" i="29"/>
  <c r="R169" i="29"/>
  <c r="P169" i="29"/>
  <c r="BI168" i="29"/>
  <c r="BH168" i="29"/>
  <c r="BG168" i="29"/>
  <c r="BE168" i="29"/>
  <c r="T168" i="29"/>
  <c r="R168" i="29"/>
  <c r="P168" i="29"/>
  <c r="BI167" i="29"/>
  <c r="BH167" i="29"/>
  <c r="BG167" i="29"/>
  <c r="BE167" i="29"/>
  <c r="T167" i="29"/>
  <c r="R167" i="29"/>
  <c r="P167" i="29"/>
  <c r="BI166" i="29"/>
  <c r="BH166" i="29"/>
  <c r="BG166" i="29"/>
  <c r="BE166" i="29"/>
  <c r="T166" i="29"/>
  <c r="R166" i="29"/>
  <c r="P166" i="29"/>
  <c r="BI165" i="29"/>
  <c r="BH165" i="29"/>
  <c r="BG165" i="29"/>
  <c r="BE165" i="29"/>
  <c r="T165" i="29"/>
  <c r="R165" i="29"/>
  <c r="P165" i="29"/>
  <c r="BI164" i="29"/>
  <c r="BH164" i="29"/>
  <c r="BG164" i="29"/>
  <c r="BE164" i="29"/>
  <c r="T164" i="29"/>
  <c r="R164" i="29"/>
  <c r="P164" i="29"/>
  <c r="BI163" i="29"/>
  <c r="BH163" i="29"/>
  <c r="BG163" i="29"/>
  <c r="BE163" i="29"/>
  <c r="T163" i="29"/>
  <c r="R163" i="29"/>
  <c r="P163" i="29"/>
  <c r="BI162" i="29"/>
  <c r="BH162" i="29"/>
  <c r="BG162" i="29"/>
  <c r="BE162" i="29"/>
  <c r="T162" i="29"/>
  <c r="R162" i="29"/>
  <c r="P162" i="29"/>
  <c r="BI161" i="29"/>
  <c r="BH161" i="29"/>
  <c r="BG161" i="29"/>
  <c r="BE161" i="29"/>
  <c r="T161" i="29"/>
  <c r="R161" i="29"/>
  <c r="P161" i="29"/>
  <c r="BI160" i="29"/>
  <c r="BH160" i="29"/>
  <c r="BG160" i="29"/>
  <c r="BE160" i="29"/>
  <c r="T160" i="29"/>
  <c r="R160" i="29"/>
  <c r="P160" i="29"/>
  <c r="BI159" i="29"/>
  <c r="BH159" i="29"/>
  <c r="BG159" i="29"/>
  <c r="BE159" i="29"/>
  <c r="T159" i="29"/>
  <c r="R159" i="29"/>
  <c r="P159" i="29"/>
  <c r="BI158" i="29"/>
  <c r="BH158" i="29"/>
  <c r="BG158" i="29"/>
  <c r="BE158" i="29"/>
  <c r="T158" i="29"/>
  <c r="R158" i="29"/>
  <c r="P158" i="29"/>
  <c r="BI157" i="29"/>
  <c r="BH157" i="29"/>
  <c r="BG157" i="29"/>
  <c r="BE157" i="29"/>
  <c r="T157" i="29"/>
  <c r="R157" i="29"/>
  <c r="P157" i="29"/>
  <c r="BI154" i="29"/>
  <c r="BH154" i="29"/>
  <c r="BG154" i="29"/>
  <c r="BE154" i="29"/>
  <c r="T154" i="29"/>
  <c r="T153" i="29"/>
  <c r="R154" i="29"/>
  <c r="R153" i="29"/>
  <c r="P154" i="29"/>
  <c r="P153" i="29"/>
  <c r="BI152" i="29"/>
  <c r="BH152" i="29"/>
  <c r="BG152" i="29"/>
  <c r="BE152" i="29"/>
  <c r="T152" i="29"/>
  <c r="R152" i="29"/>
  <c r="P152" i="29"/>
  <c r="BI151" i="29"/>
  <c r="BH151" i="29"/>
  <c r="BG151" i="29"/>
  <c r="BE151" i="29"/>
  <c r="T151" i="29"/>
  <c r="R151" i="29"/>
  <c r="P151" i="29"/>
  <c r="BI149" i="29"/>
  <c r="BH149" i="29"/>
  <c r="BG149" i="29"/>
  <c r="BE149" i="29"/>
  <c r="T149" i="29"/>
  <c r="R149" i="29"/>
  <c r="P149" i="29"/>
  <c r="BI148" i="29"/>
  <c r="BH148" i="29"/>
  <c r="BG148" i="29"/>
  <c r="BE148" i="29"/>
  <c r="T148" i="29"/>
  <c r="R148" i="29"/>
  <c r="P148" i="29"/>
  <c r="BI146" i="29"/>
  <c r="BH146" i="29"/>
  <c r="BG146" i="29"/>
  <c r="BE146" i="29"/>
  <c r="T146" i="29"/>
  <c r="R146" i="29"/>
  <c r="P146" i="29"/>
  <c r="BI145" i="29"/>
  <c r="BH145" i="29"/>
  <c r="BG145" i="29"/>
  <c r="BE145" i="29"/>
  <c r="T145" i="29"/>
  <c r="R145" i="29"/>
  <c r="P145" i="29"/>
  <c r="BI143" i="29"/>
  <c r="BH143" i="29"/>
  <c r="BG143" i="29"/>
  <c r="BE143" i="29"/>
  <c r="T143" i="29"/>
  <c r="R143" i="29"/>
  <c r="P143" i="29"/>
  <c r="BI141" i="29"/>
  <c r="BH141" i="29"/>
  <c r="BG141" i="29"/>
  <c r="BE141" i="29"/>
  <c r="T141" i="29"/>
  <c r="R141" i="29"/>
  <c r="P141" i="29"/>
  <c r="BI140" i="29"/>
  <c r="BH140" i="29"/>
  <c r="BG140" i="29"/>
  <c r="BE140" i="29"/>
  <c r="T140" i="29"/>
  <c r="R140" i="29"/>
  <c r="P140" i="29"/>
  <c r="BI139" i="29"/>
  <c r="BH139" i="29"/>
  <c r="BG139" i="29"/>
  <c r="BE139" i="29"/>
  <c r="T139" i="29"/>
  <c r="R139" i="29"/>
  <c r="P139" i="29"/>
  <c r="BI135" i="29"/>
  <c r="BH135" i="29"/>
  <c r="BG135" i="29"/>
  <c r="BE135" i="29"/>
  <c r="T135" i="29"/>
  <c r="R135" i="29"/>
  <c r="P135" i="29"/>
  <c r="BI133" i="29"/>
  <c r="BH133" i="29"/>
  <c r="BG133" i="29"/>
  <c r="BE133" i="29"/>
  <c r="T133" i="29"/>
  <c r="T132" i="29"/>
  <c r="R133" i="29"/>
  <c r="R132" i="29"/>
  <c r="P133" i="29"/>
  <c r="P132" i="29"/>
  <c r="J126" i="29"/>
  <c r="F126" i="29"/>
  <c r="F124" i="29"/>
  <c r="E122" i="29"/>
  <c r="J93" i="29"/>
  <c r="F93" i="29"/>
  <c r="F91" i="29"/>
  <c r="E89" i="29"/>
  <c r="J26" i="29"/>
  <c r="E26" i="29"/>
  <c r="J94" i="29"/>
  <c r="J25" i="29"/>
  <c r="J20" i="29"/>
  <c r="E20" i="29"/>
  <c r="F94" i="29"/>
  <c r="J19" i="29"/>
  <c r="J14" i="29"/>
  <c r="J124" i="29" s="1"/>
  <c r="E7" i="29"/>
  <c r="E118" i="29"/>
  <c r="J37" i="28"/>
  <c r="J36" i="28"/>
  <c r="AY128" i="1"/>
  <c r="J35" i="28"/>
  <c r="AX128" i="1"/>
  <c r="BI278" i="28"/>
  <c r="BH278" i="28"/>
  <c r="BG278" i="28"/>
  <c r="BE278" i="28"/>
  <c r="T278" i="28"/>
  <c r="R278" i="28"/>
  <c r="P278" i="28"/>
  <c r="BI277" i="28"/>
  <c r="BH277" i="28"/>
  <c r="BG277" i="28"/>
  <c r="BE277" i="28"/>
  <c r="T277" i="28"/>
  <c r="R277" i="28"/>
  <c r="P277" i="28"/>
  <c r="BI275" i="28"/>
  <c r="BH275" i="28"/>
  <c r="BG275" i="28"/>
  <c r="BE275" i="28"/>
  <c r="T275" i="28"/>
  <c r="T274" i="28"/>
  <c r="R275" i="28"/>
  <c r="R274" i="28"/>
  <c r="P275" i="28"/>
  <c r="P274" i="28"/>
  <c r="BI273" i="28"/>
  <c r="BH273" i="28"/>
  <c r="BG273" i="28"/>
  <c r="BE273" i="28"/>
  <c r="T273" i="28"/>
  <c r="R273" i="28"/>
  <c r="P273" i="28"/>
  <c r="BI272" i="28"/>
  <c r="BH272" i="28"/>
  <c r="BG272" i="28"/>
  <c r="BE272" i="28"/>
  <c r="T272" i="28"/>
  <c r="R272" i="28"/>
  <c r="P272" i="28"/>
  <c r="BI271" i="28"/>
  <c r="BH271" i="28"/>
  <c r="BG271" i="28"/>
  <c r="BE271" i="28"/>
  <c r="T271" i="28"/>
  <c r="R271" i="28"/>
  <c r="P271" i="28"/>
  <c r="BI270" i="28"/>
  <c r="BH270" i="28"/>
  <c r="BG270" i="28"/>
  <c r="BE270" i="28"/>
  <c r="T270" i="28"/>
  <c r="R270" i="28"/>
  <c r="P270" i="28"/>
  <c r="BI269" i="28"/>
  <c r="BH269" i="28"/>
  <c r="BG269" i="28"/>
  <c r="BE269" i="28"/>
  <c r="T269" i="28"/>
  <c r="R269" i="28"/>
  <c r="P269" i="28"/>
  <c r="BI268" i="28"/>
  <c r="BH268" i="28"/>
  <c r="BG268" i="28"/>
  <c r="BE268" i="28"/>
  <c r="T268" i="28"/>
  <c r="R268" i="28"/>
  <c r="P268" i="28"/>
  <c r="BI267" i="28"/>
  <c r="BH267" i="28"/>
  <c r="BG267" i="28"/>
  <c r="BE267" i="28"/>
  <c r="T267" i="28"/>
  <c r="R267" i="28"/>
  <c r="P267" i="28"/>
  <c r="BI266" i="28"/>
  <c r="BH266" i="28"/>
  <c r="BG266" i="28"/>
  <c r="BE266" i="28"/>
  <c r="T266" i="28"/>
  <c r="R266" i="28"/>
  <c r="P266" i="28"/>
  <c r="BI265" i="28"/>
  <c r="BH265" i="28"/>
  <c r="BG265" i="28"/>
  <c r="BE265" i="28"/>
  <c r="T265" i="28"/>
  <c r="R265" i="28"/>
  <c r="P265" i="28"/>
  <c r="BI264" i="28"/>
  <c r="BH264" i="28"/>
  <c r="BG264" i="28"/>
  <c r="BE264" i="28"/>
  <c r="T264" i="28"/>
  <c r="R264" i="28"/>
  <c r="P264" i="28"/>
  <c r="BI263" i="28"/>
  <c r="BH263" i="28"/>
  <c r="BG263" i="28"/>
  <c r="BE263" i="28"/>
  <c r="T263" i="28"/>
  <c r="R263" i="28"/>
  <c r="P263" i="28"/>
  <c r="BI262" i="28"/>
  <c r="BH262" i="28"/>
  <c r="BG262" i="28"/>
  <c r="BE262" i="28"/>
  <c r="T262" i="28"/>
  <c r="R262" i="28"/>
  <c r="P262" i="28"/>
  <c r="BI261" i="28"/>
  <c r="BH261" i="28"/>
  <c r="BG261" i="28"/>
  <c r="BE261" i="28"/>
  <c r="T261" i="28"/>
  <c r="R261" i="28"/>
  <c r="P261" i="28"/>
  <c r="BI260" i="28"/>
  <c r="BH260" i="28"/>
  <c r="BG260" i="28"/>
  <c r="BE260" i="28"/>
  <c r="T260" i="28"/>
  <c r="R260" i="28"/>
  <c r="P260" i="28"/>
  <c r="BI259" i="28"/>
  <c r="BH259" i="28"/>
  <c r="BG259" i="28"/>
  <c r="BE259" i="28"/>
  <c r="T259" i="28"/>
  <c r="R259" i="28"/>
  <c r="P259" i="28"/>
  <c r="BI258" i="28"/>
  <c r="BH258" i="28"/>
  <c r="BG258" i="28"/>
  <c r="BE258" i="28"/>
  <c r="T258" i="28"/>
  <c r="R258" i="28"/>
  <c r="P258" i="28"/>
  <c r="BI257" i="28"/>
  <c r="BH257" i="28"/>
  <c r="BG257" i="28"/>
  <c r="BE257" i="28"/>
  <c r="T257" i="28"/>
  <c r="R257" i="28"/>
  <c r="P257" i="28"/>
  <c r="BI256" i="28"/>
  <c r="BH256" i="28"/>
  <c r="BG256" i="28"/>
  <c r="BE256" i="28"/>
  <c r="T256" i="28"/>
  <c r="R256" i="28"/>
  <c r="P256" i="28"/>
  <c r="BI255" i="28"/>
  <c r="BH255" i="28"/>
  <c r="BG255" i="28"/>
  <c r="BE255" i="28"/>
  <c r="T255" i="28"/>
  <c r="R255" i="28"/>
  <c r="P255" i="28"/>
  <c r="BI254" i="28"/>
  <c r="BH254" i="28"/>
  <c r="BG254" i="28"/>
  <c r="BE254" i="28"/>
  <c r="T254" i="28"/>
  <c r="R254" i="28"/>
  <c r="P254" i="28"/>
  <c r="BI253" i="28"/>
  <c r="BH253" i="28"/>
  <c r="BG253" i="28"/>
  <c r="BE253" i="28"/>
  <c r="T253" i="28"/>
  <c r="R253" i="28"/>
  <c r="P253" i="28"/>
  <c r="BI252" i="28"/>
  <c r="BH252" i="28"/>
  <c r="BG252" i="28"/>
  <c r="BE252" i="28"/>
  <c r="T252" i="28"/>
  <c r="R252" i="28"/>
  <c r="P252" i="28"/>
  <c r="BI251" i="28"/>
  <c r="BH251" i="28"/>
  <c r="BG251" i="28"/>
  <c r="BE251" i="28"/>
  <c r="T251" i="28"/>
  <c r="R251" i="28"/>
  <c r="P251" i="28"/>
  <c r="BI250" i="28"/>
  <c r="BH250" i="28"/>
  <c r="BG250" i="28"/>
  <c r="BE250" i="28"/>
  <c r="T250" i="28"/>
  <c r="R250" i="28"/>
  <c r="P250" i="28"/>
  <c r="BI249" i="28"/>
  <c r="BH249" i="28"/>
  <c r="BG249" i="28"/>
  <c r="BE249" i="28"/>
  <c r="T249" i="28"/>
  <c r="R249" i="28"/>
  <c r="P249" i="28"/>
  <c r="BI248" i="28"/>
  <c r="BH248" i="28"/>
  <c r="BG248" i="28"/>
  <c r="BE248" i="28"/>
  <c r="T248" i="28"/>
  <c r="R248" i="28"/>
  <c r="P248" i="28"/>
  <c r="BI247" i="28"/>
  <c r="BH247" i="28"/>
  <c r="BG247" i="28"/>
  <c r="BE247" i="28"/>
  <c r="T247" i="28"/>
  <c r="R247" i="28"/>
  <c r="P247" i="28"/>
  <c r="BI246" i="28"/>
  <c r="BH246" i="28"/>
  <c r="BG246" i="28"/>
  <c r="BE246" i="28"/>
  <c r="T246" i="28"/>
  <c r="R246" i="28"/>
  <c r="P246" i="28"/>
  <c r="BI245" i="28"/>
  <c r="BH245" i="28"/>
  <c r="BG245" i="28"/>
  <c r="BE245" i="28"/>
  <c r="T245" i="28"/>
  <c r="R245" i="28"/>
  <c r="P245" i="28"/>
  <c r="BI244" i="28"/>
  <c r="BH244" i="28"/>
  <c r="BG244" i="28"/>
  <c r="BE244" i="28"/>
  <c r="T244" i="28"/>
  <c r="R244" i="28"/>
  <c r="P244" i="28"/>
  <c r="BI243" i="28"/>
  <c r="BH243" i="28"/>
  <c r="BG243" i="28"/>
  <c r="BE243" i="28"/>
  <c r="T243" i="28"/>
  <c r="R243" i="28"/>
  <c r="P243" i="28"/>
  <c r="BI242" i="28"/>
  <c r="BH242" i="28"/>
  <c r="BG242" i="28"/>
  <c r="BE242" i="28"/>
  <c r="T242" i="28"/>
  <c r="R242" i="28"/>
  <c r="P242" i="28"/>
  <c r="BI241" i="28"/>
  <c r="BH241" i="28"/>
  <c r="BG241" i="28"/>
  <c r="BE241" i="28"/>
  <c r="T241" i="28"/>
  <c r="R241" i="28"/>
  <c r="P241" i="28"/>
  <c r="BI240" i="28"/>
  <c r="BH240" i="28"/>
  <c r="BG240" i="28"/>
  <c r="BE240" i="28"/>
  <c r="T240" i="28"/>
  <c r="R240" i="28"/>
  <c r="P240" i="28"/>
  <c r="BI239" i="28"/>
  <c r="BH239" i="28"/>
  <c r="BG239" i="28"/>
  <c r="BE239" i="28"/>
  <c r="T239" i="28"/>
  <c r="R239" i="28"/>
  <c r="P239" i="28"/>
  <c r="BI238" i="28"/>
  <c r="BH238" i="28"/>
  <c r="BG238" i="28"/>
  <c r="BE238" i="28"/>
  <c r="T238" i="28"/>
  <c r="R238" i="28"/>
  <c r="P238" i="28"/>
  <c r="BI237" i="28"/>
  <c r="BH237" i="28"/>
  <c r="BG237" i="28"/>
  <c r="BE237" i="28"/>
  <c r="T237" i="28"/>
  <c r="R237" i="28"/>
  <c r="P237" i="28"/>
  <c r="BI236" i="28"/>
  <c r="BH236" i="28"/>
  <c r="BG236" i="28"/>
  <c r="BE236" i="28"/>
  <c r="T236" i="28"/>
  <c r="R236" i="28"/>
  <c r="P236" i="28"/>
  <c r="BI235" i="28"/>
  <c r="BH235" i="28"/>
  <c r="BG235" i="28"/>
  <c r="BE235" i="28"/>
  <c r="T235" i="28"/>
  <c r="R235" i="28"/>
  <c r="P235" i="28"/>
  <c r="BI234" i="28"/>
  <c r="BH234" i="28"/>
  <c r="BG234" i="28"/>
  <c r="BE234" i="28"/>
  <c r="T234" i="28"/>
  <c r="R234" i="28"/>
  <c r="P234" i="28"/>
  <c r="BI233" i="28"/>
  <c r="BH233" i="28"/>
  <c r="BG233" i="28"/>
  <c r="BE233" i="28"/>
  <c r="T233" i="28"/>
  <c r="R233" i="28"/>
  <c r="P233" i="28"/>
  <c r="BI232" i="28"/>
  <c r="BH232" i="28"/>
  <c r="BG232" i="28"/>
  <c r="BE232" i="28"/>
  <c r="T232" i="28"/>
  <c r="R232" i="28"/>
  <c r="P232" i="28"/>
  <c r="BI231" i="28"/>
  <c r="BH231" i="28"/>
  <c r="BG231" i="28"/>
  <c r="BE231" i="28"/>
  <c r="T231" i="28"/>
  <c r="R231" i="28"/>
  <c r="P231" i="28"/>
  <c r="BI230" i="28"/>
  <c r="BH230" i="28"/>
  <c r="BG230" i="28"/>
  <c r="BE230" i="28"/>
  <c r="T230" i="28"/>
  <c r="R230" i="28"/>
  <c r="P230" i="28"/>
  <c r="BI229" i="28"/>
  <c r="BH229" i="28"/>
  <c r="BG229" i="28"/>
  <c r="BE229" i="28"/>
  <c r="T229" i="28"/>
  <c r="R229" i="28"/>
  <c r="P229" i="28"/>
  <c r="BI228" i="28"/>
  <c r="BH228" i="28"/>
  <c r="BG228" i="28"/>
  <c r="BE228" i="28"/>
  <c r="T228" i="28"/>
  <c r="R228" i="28"/>
  <c r="P228" i="28"/>
  <c r="BI227" i="28"/>
  <c r="BH227" i="28"/>
  <c r="BG227" i="28"/>
  <c r="BE227" i="28"/>
  <c r="T227" i="28"/>
  <c r="R227" i="28"/>
  <c r="P227" i="28"/>
  <c r="BI226" i="28"/>
  <c r="BH226" i="28"/>
  <c r="BG226" i="28"/>
  <c r="BE226" i="28"/>
  <c r="T226" i="28"/>
  <c r="R226" i="28"/>
  <c r="P226" i="28"/>
  <c r="BI225" i="28"/>
  <c r="BH225" i="28"/>
  <c r="BG225" i="28"/>
  <c r="BE225" i="28"/>
  <c r="T225" i="28"/>
  <c r="R225" i="28"/>
  <c r="P225" i="28"/>
  <c r="BI224" i="28"/>
  <c r="BH224" i="28"/>
  <c r="BG224" i="28"/>
  <c r="BE224" i="28"/>
  <c r="T224" i="28"/>
  <c r="R224" i="28"/>
  <c r="P224" i="28"/>
  <c r="BI223" i="28"/>
  <c r="BH223" i="28"/>
  <c r="BG223" i="28"/>
  <c r="BE223" i="28"/>
  <c r="T223" i="28"/>
  <c r="R223" i="28"/>
  <c r="P223" i="28"/>
  <c r="BI222" i="28"/>
  <c r="BH222" i="28"/>
  <c r="BG222" i="28"/>
  <c r="BE222" i="28"/>
  <c r="T222" i="28"/>
  <c r="R222" i="28"/>
  <c r="P222" i="28"/>
  <c r="BI221" i="28"/>
  <c r="BH221" i="28"/>
  <c r="BG221" i="28"/>
  <c r="BE221" i="28"/>
  <c r="T221" i="28"/>
  <c r="R221" i="28"/>
  <c r="P221" i="28"/>
  <c r="BI220" i="28"/>
  <c r="BH220" i="28"/>
  <c r="BG220" i="28"/>
  <c r="BE220" i="28"/>
  <c r="T220" i="28"/>
  <c r="R220" i="28"/>
  <c r="P220" i="28"/>
  <c r="BI219" i="28"/>
  <c r="BH219" i="28"/>
  <c r="BG219" i="28"/>
  <c r="BE219" i="28"/>
  <c r="T219" i="28"/>
  <c r="R219" i="28"/>
  <c r="P219" i="28"/>
  <c r="BI218" i="28"/>
  <c r="BH218" i="28"/>
  <c r="BG218" i="28"/>
  <c r="BE218" i="28"/>
  <c r="T218" i="28"/>
  <c r="R218" i="28"/>
  <c r="P218" i="28"/>
  <c r="BI217" i="28"/>
  <c r="BH217" i="28"/>
  <c r="BG217" i="28"/>
  <c r="BE217" i="28"/>
  <c r="T217" i="28"/>
  <c r="R217" i="28"/>
  <c r="P217" i="28"/>
  <c r="BI216" i="28"/>
  <c r="BH216" i="28"/>
  <c r="BG216" i="28"/>
  <c r="BE216" i="28"/>
  <c r="T216" i="28"/>
  <c r="R216" i="28"/>
  <c r="P216" i="28"/>
  <c r="BI215" i="28"/>
  <c r="BH215" i="28"/>
  <c r="BG215" i="28"/>
  <c r="BE215" i="28"/>
  <c r="T215" i="28"/>
  <c r="R215" i="28"/>
  <c r="P215" i="28"/>
  <c r="BI214" i="28"/>
  <c r="BH214" i="28"/>
  <c r="BG214" i="28"/>
  <c r="BE214" i="28"/>
  <c r="T214" i="28"/>
  <c r="R214" i="28"/>
  <c r="P214" i="28"/>
  <c r="BI213" i="28"/>
  <c r="BH213" i="28"/>
  <c r="BG213" i="28"/>
  <c r="BE213" i="28"/>
  <c r="T213" i="28"/>
  <c r="R213" i="28"/>
  <c r="P213" i="28"/>
  <c r="BI212" i="28"/>
  <c r="BH212" i="28"/>
  <c r="BG212" i="28"/>
  <c r="BE212" i="28"/>
  <c r="T212" i="28"/>
  <c r="R212" i="28"/>
  <c r="P212" i="28"/>
  <c r="BI211" i="28"/>
  <c r="BH211" i="28"/>
  <c r="BG211" i="28"/>
  <c r="BE211" i="28"/>
  <c r="T211" i="28"/>
  <c r="R211" i="28"/>
  <c r="P211" i="28"/>
  <c r="BI210" i="28"/>
  <c r="BH210" i="28"/>
  <c r="BG210" i="28"/>
  <c r="BE210" i="28"/>
  <c r="T210" i="28"/>
  <c r="R210" i="28"/>
  <c r="P210" i="28"/>
  <c r="BI208" i="28"/>
  <c r="BH208" i="28"/>
  <c r="BG208" i="28"/>
  <c r="BE208" i="28"/>
  <c r="T208" i="28"/>
  <c r="R208" i="28"/>
  <c r="P208" i="28"/>
  <c r="BI207" i="28"/>
  <c r="BH207" i="28"/>
  <c r="BG207" i="28"/>
  <c r="BE207" i="28"/>
  <c r="T207" i="28"/>
  <c r="R207" i="28"/>
  <c r="P207" i="28"/>
  <c r="BI206" i="28"/>
  <c r="BH206" i="28"/>
  <c r="BG206" i="28"/>
  <c r="BE206" i="28"/>
  <c r="T206" i="28"/>
  <c r="R206" i="28"/>
  <c r="P206" i="28"/>
  <c r="BI205" i="28"/>
  <c r="BH205" i="28"/>
  <c r="BG205" i="28"/>
  <c r="BE205" i="28"/>
  <c r="T205" i="28"/>
  <c r="R205" i="28"/>
  <c r="P205" i="28"/>
  <c r="BI204" i="28"/>
  <c r="BH204" i="28"/>
  <c r="BG204" i="28"/>
  <c r="BE204" i="28"/>
  <c r="T204" i="28"/>
  <c r="R204" i="28"/>
  <c r="P204" i="28"/>
  <c r="BI203" i="28"/>
  <c r="BH203" i="28"/>
  <c r="BG203" i="28"/>
  <c r="BE203" i="28"/>
  <c r="T203" i="28"/>
  <c r="R203" i="28"/>
  <c r="P203" i="28"/>
  <c r="BI202" i="28"/>
  <c r="BH202" i="28"/>
  <c r="BG202" i="28"/>
  <c r="BE202" i="28"/>
  <c r="T202" i="28"/>
  <c r="R202" i="28"/>
  <c r="P202" i="28"/>
  <c r="BI201" i="28"/>
  <c r="BH201" i="28"/>
  <c r="BG201" i="28"/>
  <c r="BE201" i="28"/>
  <c r="T201" i="28"/>
  <c r="R201" i="28"/>
  <c r="P201" i="28"/>
  <c r="BI199" i="28"/>
  <c r="BH199" i="28"/>
  <c r="BG199" i="28"/>
  <c r="BE199" i="28"/>
  <c r="T199" i="28"/>
  <c r="R199" i="28"/>
  <c r="P199" i="28"/>
  <c r="BI198" i="28"/>
  <c r="BH198" i="28"/>
  <c r="BG198" i="28"/>
  <c r="BE198" i="28"/>
  <c r="T198" i="28"/>
  <c r="R198" i="28"/>
  <c r="P198" i="28"/>
  <c r="BI197" i="28"/>
  <c r="BH197" i="28"/>
  <c r="BG197" i="28"/>
  <c r="BE197" i="28"/>
  <c r="T197" i="28"/>
  <c r="R197" i="28"/>
  <c r="P197" i="28"/>
  <c r="BI196" i="28"/>
  <c r="BH196" i="28"/>
  <c r="BG196" i="28"/>
  <c r="BE196" i="28"/>
  <c r="T196" i="28"/>
  <c r="R196" i="28"/>
  <c r="P196" i="28"/>
  <c r="BI195" i="28"/>
  <c r="BH195" i="28"/>
  <c r="BG195" i="28"/>
  <c r="BE195" i="28"/>
  <c r="T195" i="28"/>
  <c r="R195" i="28"/>
  <c r="P195" i="28"/>
  <c r="BI194" i="28"/>
  <c r="BH194" i="28"/>
  <c r="BG194" i="28"/>
  <c r="BE194" i="28"/>
  <c r="T194" i="28"/>
  <c r="R194" i="28"/>
  <c r="P194" i="28"/>
  <c r="BI192" i="28"/>
  <c r="BH192" i="28"/>
  <c r="BG192" i="28"/>
  <c r="BE192" i="28"/>
  <c r="T192" i="28"/>
  <c r="R192" i="28"/>
  <c r="P192" i="28"/>
  <c r="BI190" i="28"/>
  <c r="BH190" i="28"/>
  <c r="BG190" i="28"/>
  <c r="BE190" i="28"/>
  <c r="T190" i="28"/>
  <c r="R190" i="28"/>
  <c r="P190" i="28"/>
  <c r="BI189" i="28"/>
  <c r="BH189" i="28"/>
  <c r="BG189" i="28"/>
  <c r="BE189" i="28"/>
  <c r="T189" i="28"/>
  <c r="R189" i="28"/>
  <c r="P189" i="28"/>
  <c r="BI188" i="28"/>
  <c r="BH188" i="28"/>
  <c r="BG188" i="28"/>
  <c r="BE188" i="28"/>
  <c r="T188" i="28"/>
  <c r="R188" i="28"/>
  <c r="P188" i="28"/>
  <c r="BI187" i="28"/>
  <c r="BH187" i="28"/>
  <c r="BG187" i="28"/>
  <c r="BE187" i="28"/>
  <c r="T187" i="28"/>
  <c r="R187" i="28"/>
  <c r="P187" i="28"/>
  <c r="BI186" i="28"/>
  <c r="BH186" i="28"/>
  <c r="BG186" i="28"/>
  <c r="BE186" i="28"/>
  <c r="T186" i="28"/>
  <c r="R186" i="28"/>
  <c r="P186" i="28"/>
  <c r="BI185" i="28"/>
  <c r="BH185" i="28"/>
  <c r="BG185" i="28"/>
  <c r="BE185" i="28"/>
  <c r="T185" i="28"/>
  <c r="R185" i="28"/>
  <c r="P185" i="28"/>
  <c r="BI184" i="28"/>
  <c r="BH184" i="28"/>
  <c r="BG184" i="28"/>
  <c r="BE184" i="28"/>
  <c r="T184" i="28"/>
  <c r="R184" i="28"/>
  <c r="P184" i="28"/>
  <c r="BI183" i="28"/>
  <c r="BH183" i="28"/>
  <c r="BG183" i="28"/>
  <c r="BE183" i="28"/>
  <c r="T183" i="28"/>
  <c r="R183" i="28"/>
  <c r="P183" i="28"/>
  <c r="BI182" i="28"/>
  <c r="BH182" i="28"/>
  <c r="BG182" i="28"/>
  <c r="BE182" i="28"/>
  <c r="T182" i="28"/>
  <c r="R182" i="28"/>
  <c r="P182" i="28"/>
  <c r="BI181" i="28"/>
  <c r="BH181" i="28"/>
  <c r="BG181" i="28"/>
  <c r="BE181" i="28"/>
  <c r="T181" i="28"/>
  <c r="R181" i="28"/>
  <c r="P181" i="28"/>
  <c r="BI180" i="28"/>
  <c r="BH180" i="28"/>
  <c r="BG180" i="28"/>
  <c r="BE180" i="28"/>
  <c r="T180" i="28"/>
  <c r="R180" i="28"/>
  <c r="P180" i="28"/>
  <c r="BI179" i="28"/>
  <c r="BH179" i="28"/>
  <c r="BG179" i="28"/>
  <c r="BE179" i="28"/>
  <c r="T179" i="28"/>
  <c r="R179" i="28"/>
  <c r="P179" i="28"/>
  <c r="BI178" i="28"/>
  <c r="BH178" i="28"/>
  <c r="BG178" i="28"/>
  <c r="BE178" i="28"/>
  <c r="T178" i="28"/>
  <c r="R178" i="28"/>
  <c r="P178" i="28"/>
  <c r="BI177" i="28"/>
  <c r="BH177" i="28"/>
  <c r="BG177" i="28"/>
  <c r="BE177" i="28"/>
  <c r="T177" i="28"/>
  <c r="R177" i="28"/>
  <c r="P177" i="28"/>
  <c r="BI176" i="28"/>
  <c r="BH176" i="28"/>
  <c r="BG176" i="28"/>
  <c r="BE176" i="28"/>
  <c r="T176" i="28"/>
  <c r="R176" i="28"/>
  <c r="P176" i="28"/>
  <c r="BI175" i="28"/>
  <c r="BH175" i="28"/>
  <c r="BG175" i="28"/>
  <c r="BE175" i="28"/>
  <c r="T175" i="28"/>
  <c r="R175" i="28"/>
  <c r="P175" i="28"/>
  <c r="BI174" i="28"/>
  <c r="BH174" i="28"/>
  <c r="BG174" i="28"/>
  <c r="BE174" i="28"/>
  <c r="T174" i="28"/>
  <c r="R174" i="28"/>
  <c r="P174" i="28"/>
  <c r="BI173" i="28"/>
  <c r="BH173" i="28"/>
  <c r="BG173" i="28"/>
  <c r="BE173" i="28"/>
  <c r="T173" i="28"/>
  <c r="R173" i="28"/>
  <c r="P173" i="28"/>
  <c r="BI172" i="28"/>
  <c r="BH172" i="28"/>
  <c r="BG172" i="28"/>
  <c r="BE172" i="28"/>
  <c r="T172" i="28"/>
  <c r="R172" i="28"/>
  <c r="P172" i="28"/>
  <c r="BI171" i="28"/>
  <c r="BH171" i="28"/>
  <c r="BG171" i="28"/>
  <c r="BE171" i="28"/>
  <c r="T171" i="28"/>
  <c r="R171" i="28"/>
  <c r="P171" i="28"/>
  <c r="BI170" i="28"/>
  <c r="BH170" i="28"/>
  <c r="BG170" i="28"/>
  <c r="BE170" i="28"/>
  <c r="T170" i="28"/>
  <c r="R170" i="28"/>
  <c r="P170" i="28"/>
  <c r="BI169" i="28"/>
  <c r="BH169" i="28"/>
  <c r="BG169" i="28"/>
  <c r="BE169" i="28"/>
  <c r="T169" i="28"/>
  <c r="R169" i="28"/>
  <c r="P169" i="28"/>
  <c r="BI168" i="28"/>
  <c r="BH168" i="28"/>
  <c r="BG168" i="28"/>
  <c r="BE168" i="28"/>
  <c r="T168" i="28"/>
  <c r="R168" i="28"/>
  <c r="P168" i="28"/>
  <c r="BI166" i="28"/>
  <c r="BH166" i="28"/>
  <c r="BG166" i="28"/>
  <c r="BE166" i="28"/>
  <c r="T166" i="28"/>
  <c r="T165" i="28"/>
  <c r="R166" i="28"/>
  <c r="R165" i="28"/>
  <c r="P166" i="28"/>
  <c r="P165" i="28"/>
  <c r="BI163" i="28"/>
  <c r="BH163" i="28"/>
  <c r="BG163" i="28"/>
  <c r="BE163" i="28"/>
  <c r="T163" i="28"/>
  <c r="R163" i="28"/>
  <c r="P163" i="28"/>
  <c r="BI162" i="28"/>
  <c r="BH162" i="28"/>
  <c r="BG162" i="28"/>
  <c r="BE162" i="28"/>
  <c r="T162" i="28"/>
  <c r="R162" i="28"/>
  <c r="P162" i="28"/>
  <c r="BI160" i="28"/>
  <c r="BH160" i="28"/>
  <c r="BG160" i="28"/>
  <c r="BE160" i="28"/>
  <c r="T160" i="28"/>
  <c r="R160" i="28"/>
  <c r="P160" i="28"/>
  <c r="BI159" i="28"/>
  <c r="BH159" i="28"/>
  <c r="BG159" i="28"/>
  <c r="BE159" i="28"/>
  <c r="T159" i="28"/>
  <c r="R159" i="28"/>
  <c r="P159" i="28"/>
  <c r="BI158" i="28"/>
  <c r="BH158" i="28"/>
  <c r="BG158" i="28"/>
  <c r="BE158" i="28"/>
  <c r="T158" i="28"/>
  <c r="R158" i="28"/>
  <c r="P158" i="28"/>
  <c r="BI157" i="28"/>
  <c r="BH157" i="28"/>
  <c r="BG157" i="28"/>
  <c r="BE157" i="28"/>
  <c r="T157" i="28"/>
  <c r="R157" i="28"/>
  <c r="P157" i="28"/>
  <c r="BI156" i="28"/>
  <c r="BH156" i="28"/>
  <c r="BG156" i="28"/>
  <c r="BE156" i="28"/>
  <c r="T156" i="28"/>
  <c r="R156" i="28"/>
  <c r="P156" i="28"/>
  <c r="BI155" i="28"/>
  <c r="BH155" i="28"/>
  <c r="BG155" i="28"/>
  <c r="BE155" i="28"/>
  <c r="T155" i="28"/>
  <c r="R155" i="28"/>
  <c r="P155" i="28"/>
  <c r="BI154" i="28"/>
  <c r="BH154" i="28"/>
  <c r="BG154" i="28"/>
  <c r="BE154" i="28"/>
  <c r="T154" i="28"/>
  <c r="R154" i="28"/>
  <c r="P154" i="28"/>
  <c r="BI153" i="28"/>
  <c r="BH153" i="28"/>
  <c r="BG153" i="28"/>
  <c r="BE153" i="28"/>
  <c r="T153" i="28"/>
  <c r="R153" i="28"/>
  <c r="P153" i="28"/>
  <c r="BI152" i="28"/>
  <c r="BH152" i="28"/>
  <c r="BG152" i="28"/>
  <c r="BE152" i="28"/>
  <c r="T152" i="28"/>
  <c r="R152" i="28"/>
  <c r="P152" i="28"/>
  <c r="BI151" i="28"/>
  <c r="BH151" i="28"/>
  <c r="BG151" i="28"/>
  <c r="BE151" i="28"/>
  <c r="T151" i="28"/>
  <c r="R151" i="28"/>
  <c r="P151" i="28"/>
  <c r="BI150" i="28"/>
  <c r="BH150" i="28"/>
  <c r="BG150" i="28"/>
  <c r="BE150" i="28"/>
  <c r="T150" i="28"/>
  <c r="R150" i="28"/>
  <c r="P150" i="28"/>
  <c r="BI149" i="28"/>
  <c r="BH149" i="28"/>
  <c r="BG149" i="28"/>
  <c r="BE149" i="28"/>
  <c r="T149" i="28"/>
  <c r="R149" i="28"/>
  <c r="P149" i="28"/>
  <c r="BI148" i="28"/>
  <c r="BH148" i="28"/>
  <c r="BG148" i="28"/>
  <c r="BE148" i="28"/>
  <c r="T148" i="28"/>
  <c r="R148" i="28"/>
  <c r="P148" i="28"/>
  <c r="BI147" i="28"/>
  <c r="BH147" i="28"/>
  <c r="BG147" i="28"/>
  <c r="BE147" i="28"/>
  <c r="T147" i="28"/>
  <c r="R147" i="28"/>
  <c r="P147" i="28"/>
  <c r="BI146" i="28"/>
  <c r="BH146" i="28"/>
  <c r="BG146" i="28"/>
  <c r="BE146" i="28"/>
  <c r="T146" i="28"/>
  <c r="R146" i="28"/>
  <c r="P146" i="28"/>
  <c r="BI145" i="28"/>
  <c r="BH145" i="28"/>
  <c r="BG145" i="28"/>
  <c r="BE145" i="28"/>
  <c r="T145" i="28"/>
  <c r="R145" i="28"/>
  <c r="P145" i="28"/>
  <c r="BI144" i="28"/>
  <c r="BH144" i="28"/>
  <c r="BG144" i="28"/>
  <c r="BE144" i="28"/>
  <c r="T144" i="28"/>
  <c r="R144" i="28"/>
  <c r="P144" i="28"/>
  <c r="BI143" i="28"/>
  <c r="BH143" i="28"/>
  <c r="BG143" i="28"/>
  <c r="BE143" i="28"/>
  <c r="T143" i="28"/>
  <c r="R143" i="28"/>
  <c r="P143" i="28"/>
  <c r="BI142" i="28"/>
  <c r="BH142" i="28"/>
  <c r="BG142" i="28"/>
  <c r="BE142" i="28"/>
  <c r="T142" i="28"/>
  <c r="R142" i="28"/>
  <c r="P142" i="28"/>
  <c r="BI141" i="28"/>
  <c r="BH141" i="28"/>
  <c r="BG141" i="28"/>
  <c r="BE141" i="28"/>
  <c r="T141" i="28"/>
  <c r="R141" i="28"/>
  <c r="P141" i="28"/>
  <c r="BI140" i="28"/>
  <c r="BH140" i="28"/>
  <c r="BG140" i="28"/>
  <c r="BE140" i="28"/>
  <c r="T140" i="28"/>
  <c r="R140" i="28"/>
  <c r="P140" i="28"/>
  <c r="BI139" i="28"/>
  <c r="BH139" i="28"/>
  <c r="BG139" i="28"/>
  <c r="BE139" i="28"/>
  <c r="T139" i="28"/>
  <c r="R139" i="28"/>
  <c r="P139" i="28"/>
  <c r="BI138" i="28"/>
  <c r="BH138" i="28"/>
  <c r="BG138" i="28"/>
  <c r="BE138" i="28"/>
  <c r="T138" i="28"/>
  <c r="R138" i="28"/>
  <c r="P138" i="28"/>
  <c r="BI137" i="28"/>
  <c r="BH137" i="28"/>
  <c r="BG137" i="28"/>
  <c r="BE137" i="28"/>
  <c r="T137" i="28"/>
  <c r="R137" i="28"/>
  <c r="P137" i="28"/>
  <c r="BI136" i="28"/>
  <c r="BH136" i="28"/>
  <c r="BG136" i="28"/>
  <c r="BE136" i="28"/>
  <c r="T136" i="28"/>
  <c r="R136" i="28"/>
  <c r="P136" i="28"/>
  <c r="BI135" i="28"/>
  <c r="BH135" i="28"/>
  <c r="BG135" i="28"/>
  <c r="BE135" i="28"/>
  <c r="T135" i="28"/>
  <c r="R135" i="28"/>
  <c r="P135" i="28"/>
  <c r="BI134" i="28"/>
  <c r="BH134" i="28"/>
  <c r="BG134" i="28"/>
  <c r="BE134" i="28"/>
  <c r="T134" i="28"/>
  <c r="R134" i="28"/>
  <c r="P134" i="28"/>
  <c r="BI133" i="28"/>
  <c r="BH133" i="28"/>
  <c r="BG133" i="28"/>
  <c r="BE133" i="28"/>
  <c r="T133" i="28"/>
  <c r="R133" i="28"/>
  <c r="P133" i="28"/>
  <c r="BI132" i="28"/>
  <c r="BH132" i="28"/>
  <c r="BG132" i="28"/>
  <c r="BE132" i="28"/>
  <c r="T132" i="28"/>
  <c r="R132" i="28"/>
  <c r="P132" i="28"/>
  <c r="BI131" i="28"/>
  <c r="BH131" i="28"/>
  <c r="BG131" i="28"/>
  <c r="BE131" i="28"/>
  <c r="T131" i="28"/>
  <c r="R131" i="28"/>
  <c r="P131" i="28"/>
  <c r="BI130" i="28"/>
  <c r="BH130" i="28"/>
  <c r="BG130" i="28"/>
  <c r="BE130" i="28"/>
  <c r="T130" i="28"/>
  <c r="R130" i="28"/>
  <c r="P130" i="28"/>
  <c r="BI129" i="28"/>
  <c r="BH129" i="28"/>
  <c r="BG129" i="28"/>
  <c r="BE129" i="28"/>
  <c r="T129" i="28"/>
  <c r="R129" i="28"/>
  <c r="P129" i="28"/>
  <c r="BI128" i="28"/>
  <c r="BH128" i="28"/>
  <c r="BG128" i="28"/>
  <c r="BE128" i="28"/>
  <c r="T128" i="28"/>
  <c r="R128" i="28"/>
  <c r="P128" i="28"/>
  <c r="J121" i="28"/>
  <c r="F121" i="28"/>
  <c r="F119" i="28"/>
  <c r="E117" i="28"/>
  <c r="J91" i="28"/>
  <c r="F91" i="28"/>
  <c r="F89" i="28"/>
  <c r="E87" i="28"/>
  <c r="J24" i="28"/>
  <c r="E24" i="28"/>
  <c r="J122" i="28"/>
  <c r="J23" i="28"/>
  <c r="J18" i="28"/>
  <c r="E18" i="28"/>
  <c r="F122" i="28"/>
  <c r="J17" i="28"/>
  <c r="J12" i="28"/>
  <c r="J119" i="28"/>
  <c r="E7" i="28"/>
  <c r="E115" i="28" s="1"/>
  <c r="J39" i="27"/>
  <c r="J38" i="27"/>
  <c r="AY127" i="1"/>
  <c r="J37" i="27"/>
  <c r="AX127" i="1"/>
  <c r="BI218" i="27"/>
  <c r="BH218" i="27"/>
  <c r="BG218" i="27"/>
  <c r="BE218" i="27"/>
  <c r="T218" i="27"/>
  <c r="R218" i="27"/>
  <c r="P218" i="27"/>
  <c r="BI217" i="27"/>
  <c r="BH217" i="27"/>
  <c r="BG217" i="27"/>
  <c r="BE217" i="27"/>
  <c r="T217" i="27"/>
  <c r="R217" i="27"/>
  <c r="P217" i="27"/>
  <c r="BI216" i="27"/>
  <c r="BH216" i="27"/>
  <c r="BG216" i="27"/>
  <c r="BE216" i="27"/>
  <c r="T216" i="27"/>
  <c r="R216" i="27"/>
  <c r="P216" i="27"/>
  <c r="BI215" i="27"/>
  <c r="BH215" i="27"/>
  <c r="BG215" i="27"/>
  <c r="BE215" i="27"/>
  <c r="T215" i="27"/>
  <c r="R215" i="27"/>
  <c r="P215" i="27"/>
  <c r="BI214" i="27"/>
  <c r="BH214" i="27"/>
  <c r="BG214" i="27"/>
  <c r="BE214" i="27"/>
  <c r="T214" i="27"/>
  <c r="R214" i="27"/>
  <c r="P214" i="27"/>
  <c r="BI213" i="27"/>
  <c r="BH213" i="27"/>
  <c r="BG213" i="27"/>
  <c r="BE213" i="27"/>
  <c r="T213" i="27"/>
  <c r="R213" i="27"/>
  <c r="P213" i="27"/>
  <c r="BI212" i="27"/>
  <c r="BH212" i="27"/>
  <c r="BG212" i="27"/>
  <c r="BE212" i="27"/>
  <c r="T212" i="27"/>
  <c r="R212" i="27"/>
  <c r="P212" i="27"/>
  <c r="BI211" i="27"/>
  <c r="BH211" i="27"/>
  <c r="BG211" i="27"/>
  <c r="BE211" i="27"/>
  <c r="T211" i="27"/>
  <c r="R211" i="27"/>
  <c r="P211" i="27"/>
  <c r="BI210" i="27"/>
  <c r="BH210" i="27"/>
  <c r="BG210" i="27"/>
  <c r="BE210" i="27"/>
  <c r="T210" i="27"/>
  <c r="R210" i="27"/>
  <c r="P210" i="27"/>
  <c r="BI209" i="27"/>
  <c r="BH209" i="27"/>
  <c r="BG209" i="27"/>
  <c r="BE209" i="27"/>
  <c r="T209" i="27"/>
  <c r="R209" i="27"/>
  <c r="P209" i="27"/>
  <c r="BI208" i="27"/>
  <c r="BH208" i="27"/>
  <c r="BG208" i="27"/>
  <c r="BE208" i="27"/>
  <c r="T208" i="27"/>
  <c r="R208" i="27"/>
  <c r="P208" i="27"/>
  <c r="BI207" i="27"/>
  <c r="BH207" i="27"/>
  <c r="BG207" i="27"/>
  <c r="BE207" i="27"/>
  <c r="T207" i="27"/>
  <c r="R207" i="27"/>
  <c r="P207" i="27"/>
  <c r="BI205" i="27"/>
  <c r="BH205" i="27"/>
  <c r="BG205" i="27"/>
  <c r="BE205" i="27"/>
  <c r="T205" i="27"/>
  <c r="R205" i="27"/>
  <c r="P205" i="27"/>
  <c r="BI204" i="27"/>
  <c r="BH204" i="27"/>
  <c r="BG204" i="27"/>
  <c r="BE204" i="27"/>
  <c r="T204" i="27"/>
  <c r="R204" i="27"/>
  <c r="P204" i="27"/>
  <c r="BI203" i="27"/>
  <c r="BH203" i="27"/>
  <c r="BG203" i="27"/>
  <c r="BE203" i="27"/>
  <c r="T203" i="27"/>
  <c r="R203" i="27"/>
  <c r="P203" i="27"/>
  <c r="BI202" i="27"/>
  <c r="BH202" i="27"/>
  <c r="BG202" i="27"/>
  <c r="BE202" i="27"/>
  <c r="T202" i="27"/>
  <c r="R202" i="27"/>
  <c r="P202" i="27"/>
  <c r="BI201" i="27"/>
  <c r="BH201" i="27"/>
  <c r="BG201" i="27"/>
  <c r="BE201" i="27"/>
  <c r="T201" i="27"/>
  <c r="R201" i="27"/>
  <c r="P201" i="27"/>
  <c r="BI200" i="27"/>
  <c r="BH200" i="27"/>
  <c r="BG200" i="27"/>
  <c r="BE200" i="27"/>
  <c r="T200" i="27"/>
  <c r="R200" i="27"/>
  <c r="P200" i="27"/>
  <c r="BI199" i="27"/>
  <c r="BH199" i="27"/>
  <c r="BG199" i="27"/>
  <c r="BE199" i="27"/>
  <c r="T199" i="27"/>
  <c r="R199" i="27"/>
  <c r="P199" i="27"/>
  <c r="BI198" i="27"/>
  <c r="BH198" i="27"/>
  <c r="BG198" i="27"/>
  <c r="BE198" i="27"/>
  <c r="T198" i="27"/>
  <c r="R198" i="27"/>
  <c r="P198" i="27"/>
  <c r="BI197" i="27"/>
  <c r="BH197" i="27"/>
  <c r="BG197" i="27"/>
  <c r="BE197" i="27"/>
  <c r="T197" i="27"/>
  <c r="R197" i="27"/>
  <c r="P197" i="27"/>
  <c r="BI196" i="27"/>
  <c r="BH196" i="27"/>
  <c r="BG196" i="27"/>
  <c r="BE196" i="27"/>
  <c r="T196" i="27"/>
  <c r="R196" i="27"/>
  <c r="P196" i="27"/>
  <c r="BI195" i="27"/>
  <c r="BH195" i="27"/>
  <c r="BG195" i="27"/>
  <c r="BE195" i="27"/>
  <c r="T195" i="27"/>
  <c r="R195" i="27"/>
  <c r="P195" i="27"/>
  <c r="BI194" i="27"/>
  <c r="BH194" i="27"/>
  <c r="BG194" i="27"/>
  <c r="BE194" i="27"/>
  <c r="T194" i="27"/>
  <c r="R194" i="27"/>
  <c r="P194" i="27"/>
  <c r="BI193" i="27"/>
  <c r="BH193" i="27"/>
  <c r="BG193" i="27"/>
  <c r="BE193" i="27"/>
  <c r="T193" i="27"/>
  <c r="R193" i="27"/>
  <c r="P193" i="27"/>
  <c r="BI192" i="27"/>
  <c r="BH192" i="27"/>
  <c r="BG192" i="27"/>
  <c r="BE192" i="27"/>
  <c r="T192" i="27"/>
  <c r="R192" i="27"/>
  <c r="P192" i="27"/>
  <c r="BI191" i="27"/>
  <c r="BH191" i="27"/>
  <c r="BG191" i="27"/>
  <c r="BE191" i="27"/>
  <c r="T191" i="27"/>
  <c r="R191" i="27"/>
  <c r="P191" i="27"/>
  <c r="BI190" i="27"/>
  <c r="BH190" i="27"/>
  <c r="BG190" i="27"/>
  <c r="BE190" i="27"/>
  <c r="T190" i="27"/>
  <c r="R190" i="27"/>
  <c r="P190" i="27"/>
  <c r="BI189" i="27"/>
  <c r="BH189" i="27"/>
  <c r="BG189" i="27"/>
  <c r="BE189" i="27"/>
  <c r="T189" i="27"/>
  <c r="R189" i="27"/>
  <c r="P189" i="27"/>
  <c r="BI188" i="27"/>
  <c r="BH188" i="27"/>
  <c r="BG188" i="27"/>
  <c r="BE188" i="27"/>
  <c r="T188" i="27"/>
  <c r="R188" i="27"/>
  <c r="P188" i="27"/>
  <c r="BI187" i="27"/>
  <c r="BH187" i="27"/>
  <c r="BG187" i="27"/>
  <c r="BE187" i="27"/>
  <c r="T187" i="27"/>
  <c r="R187" i="27"/>
  <c r="P187" i="27"/>
  <c r="BI186" i="27"/>
  <c r="BH186" i="27"/>
  <c r="BG186" i="27"/>
  <c r="BE186" i="27"/>
  <c r="T186" i="27"/>
  <c r="R186" i="27"/>
  <c r="P186" i="27"/>
  <c r="BI185" i="27"/>
  <c r="BH185" i="27"/>
  <c r="BG185" i="27"/>
  <c r="BE185" i="27"/>
  <c r="T185" i="27"/>
  <c r="R185" i="27"/>
  <c r="P185" i="27"/>
  <c r="BI184" i="27"/>
  <c r="BH184" i="27"/>
  <c r="BG184" i="27"/>
  <c r="BE184" i="27"/>
  <c r="T184" i="27"/>
  <c r="R184" i="27"/>
  <c r="P184" i="27"/>
  <c r="BI183" i="27"/>
  <c r="BH183" i="27"/>
  <c r="BG183" i="27"/>
  <c r="BE183" i="27"/>
  <c r="T183" i="27"/>
  <c r="R183" i="27"/>
  <c r="P183" i="27"/>
  <c r="BI182" i="27"/>
  <c r="BH182" i="27"/>
  <c r="BG182" i="27"/>
  <c r="BE182" i="27"/>
  <c r="T182" i="27"/>
  <c r="R182" i="27"/>
  <c r="P182" i="27"/>
  <c r="BI181" i="27"/>
  <c r="BH181" i="27"/>
  <c r="BG181" i="27"/>
  <c r="BE181" i="27"/>
  <c r="T181" i="27"/>
  <c r="R181" i="27"/>
  <c r="P181" i="27"/>
  <c r="BI180" i="27"/>
  <c r="BH180" i="27"/>
  <c r="BG180" i="27"/>
  <c r="BE180" i="27"/>
  <c r="T180" i="27"/>
  <c r="R180" i="27"/>
  <c r="P180" i="27"/>
  <c r="BI179" i="27"/>
  <c r="BH179" i="27"/>
  <c r="BG179" i="27"/>
  <c r="BE179" i="27"/>
  <c r="T179" i="27"/>
  <c r="R179" i="27"/>
  <c r="P179" i="27"/>
  <c r="BI178" i="27"/>
  <c r="BH178" i="27"/>
  <c r="BG178" i="27"/>
  <c r="BE178" i="27"/>
  <c r="T178" i="27"/>
  <c r="R178" i="27"/>
  <c r="P178" i="27"/>
  <c r="BI177" i="27"/>
  <c r="BH177" i="27"/>
  <c r="BG177" i="27"/>
  <c r="BE177" i="27"/>
  <c r="T177" i="27"/>
  <c r="R177" i="27"/>
  <c r="P177" i="27"/>
  <c r="BI176" i="27"/>
  <c r="BH176" i="27"/>
  <c r="BG176" i="27"/>
  <c r="BE176" i="27"/>
  <c r="T176" i="27"/>
  <c r="R176" i="27"/>
  <c r="P176" i="27"/>
  <c r="BI175" i="27"/>
  <c r="BH175" i="27"/>
  <c r="BG175" i="27"/>
  <c r="BE175" i="27"/>
  <c r="T175" i="27"/>
  <c r="R175" i="27"/>
  <c r="P175" i="27"/>
  <c r="BI174" i="27"/>
  <c r="BH174" i="27"/>
  <c r="BG174" i="27"/>
  <c r="BE174" i="27"/>
  <c r="T174" i="27"/>
  <c r="R174" i="27"/>
  <c r="P174" i="27"/>
  <c r="BI173" i="27"/>
  <c r="BH173" i="27"/>
  <c r="BG173" i="27"/>
  <c r="BE173" i="27"/>
  <c r="T173" i="27"/>
  <c r="R173" i="27"/>
  <c r="P173" i="27"/>
  <c r="BI172" i="27"/>
  <c r="BH172" i="27"/>
  <c r="BG172" i="27"/>
  <c r="BE172" i="27"/>
  <c r="T172" i="27"/>
  <c r="R172" i="27"/>
  <c r="P172" i="27"/>
  <c r="BI171" i="27"/>
  <c r="BH171" i="27"/>
  <c r="BG171" i="27"/>
  <c r="BE171" i="27"/>
  <c r="T171" i="27"/>
  <c r="R171" i="27"/>
  <c r="P171" i="27"/>
  <c r="BI170" i="27"/>
  <c r="BH170" i="27"/>
  <c r="BG170" i="27"/>
  <c r="BE170" i="27"/>
  <c r="T170" i="27"/>
  <c r="R170" i="27"/>
  <c r="P170" i="27"/>
  <c r="BI169" i="27"/>
  <c r="BH169" i="27"/>
  <c r="BG169" i="27"/>
  <c r="BE169" i="27"/>
  <c r="T169" i="27"/>
  <c r="R169" i="27"/>
  <c r="P169" i="27"/>
  <c r="BI168" i="27"/>
  <c r="BH168" i="27"/>
  <c r="BG168" i="27"/>
  <c r="BE168" i="27"/>
  <c r="T168" i="27"/>
  <c r="R168" i="27"/>
  <c r="P168" i="27"/>
  <c r="BI167" i="27"/>
  <c r="BH167" i="27"/>
  <c r="BG167" i="27"/>
  <c r="BE167" i="27"/>
  <c r="T167" i="27"/>
  <c r="R167" i="27"/>
  <c r="P167" i="27"/>
  <c r="BI166" i="27"/>
  <c r="BH166" i="27"/>
  <c r="BG166" i="27"/>
  <c r="BE166" i="27"/>
  <c r="T166" i="27"/>
  <c r="R166" i="27"/>
  <c r="P166" i="27"/>
  <c r="BI165" i="27"/>
  <c r="BH165" i="27"/>
  <c r="BG165" i="27"/>
  <c r="BE165" i="27"/>
  <c r="T165" i="27"/>
  <c r="R165" i="27"/>
  <c r="P165" i="27"/>
  <c r="BI164" i="27"/>
  <c r="BH164" i="27"/>
  <c r="BG164" i="27"/>
  <c r="BE164" i="27"/>
  <c r="T164" i="27"/>
  <c r="R164" i="27"/>
  <c r="P164" i="27"/>
  <c r="BI163" i="27"/>
  <c r="BH163" i="27"/>
  <c r="BG163" i="27"/>
  <c r="BE163" i="27"/>
  <c r="T163" i="27"/>
  <c r="R163" i="27"/>
  <c r="P163" i="27"/>
  <c r="BI162" i="27"/>
  <c r="BH162" i="27"/>
  <c r="BG162" i="27"/>
  <c r="BE162" i="27"/>
  <c r="T162" i="27"/>
  <c r="R162" i="27"/>
  <c r="P162" i="27"/>
  <c r="BI161" i="27"/>
  <c r="BH161" i="27"/>
  <c r="BG161" i="27"/>
  <c r="BE161" i="27"/>
  <c r="T161" i="27"/>
  <c r="R161" i="27"/>
  <c r="P161" i="27"/>
  <c r="BI160" i="27"/>
  <c r="BH160" i="27"/>
  <c r="BG160" i="27"/>
  <c r="BE160" i="27"/>
  <c r="T160" i="27"/>
  <c r="R160" i="27"/>
  <c r="P160" i="27"/>
  <c r="BI159" i="27"/>
  <c r="BH159" i="27"/>
  <c r="BG159" i="27"/>
  <c r="BE159" i="27"/>
  <c r="T159" i="27"/>
  <c r="R159" i="27"/>
  <c r="P159" i="27"/>
  <c r="BI158" i="27"/>
  <c r="BH158" i="27"/>
  <c r="BG158" i="27"/>
  <c r="BE158" i="27"/>
  <c r="T158" i="27"/>
  <c r="R158" i="27"/>
  <c r="P158" i="27"/>
  <c r="BI157" i="27"/>
  <c r="BH157" i="27"/>
  <c r="BG157" i="27"/>
  <c r="BE157" i="27"/>
  <c r="T157" i="27"/>
  <c r="R157" i="27"/>
  <c r="P157" i="27"/>
  <c r="BI156" i="27"/>
  <c r="BH156" i="27"/>
  <c r="BG156" i="27"/>
  <c r="BE156" i="27"/>
  <c r="T156" i="27"/>
  <c r="R156" i="27"/>
  <c r="P156" i="27"/>
  <c r="BI155" i="27"/>
  <c r="BH155" i="27"/>
  <c r="BG155" i="27"/>
  <c r="BE155" i="27"/>
  <c r="T155" i="27"/>
  <c r="R155" i="27"/>
  <c r="P155" i="27"/>
  <c r="BI154" i="27"/>
  <c r="BH154" i="27"/>
  <c r="BG154" i="27"/>
  <c r="BE154" i="27"/>
  <c r="T154" i="27"/>
  <c r="R154" i="27"/>
  <c r="P154" i="27"/>
  <c r="BI153" i="27"/>
  <c r="BH153" i="27"/>
  <c r="BG153" i="27"/>
  <c r="BE153" i="27"/>
  <c r="T153" i="27"/>
  <c r="R153" i="27"/>
  <c r="P153" i="27"/>
  <c r="BI152" i="27"/>
  <c r="BH152" i="27"/>
  <c r="BG152" i="27"/>
  <c r="BE152" i="27"/>
  <c r="T152" i="27"/>
  <c r="R152" i="27"/>
  <c r="P152" i="27"/>
  <c r="BI149" i="27"/>
  <c r="BH149" i="27"/>
  <c r="BG149" i="27"/>
  <c r="BE149" i="27"/>
  <c r="T149" i="27"/>
  <c r="R149" i="27"/>
  <c r="P149" i="27"/>
  <c r="BI148" i="27"/>
  <c r="BH148" i="27"/>
  <c r="BG148" i="27"/>
  <c r="BE148" i="27"/>
  <c r="T148" i="27"/>
  <c r="R148" i="27"/>
  <c r="P148" i="27"/>
  <c r="BI147" i="27"/>
  <c r="BH147" i="27"/>
  <c r="BG147" i="27"/>
  <c r="BE147" i="27"/>
  <c r="T147" i="27"/>
  <c r="R147" i="27"/>
  <c r="P147" i="27"/>
  <c r="BI146" i="27"/>
  <c r="BH146" i="27"/>
  <c r="BG146" i="27"/>
  <c r="BE146" i="27"/>
  <c r="T146" i="27"/>
  <c r="R146" i="27"/>
  <c r="P146" i="27"/>
  <c r="BI145" i="27"/>
  <c r="BH145" i="27"/>
  <c r="BG145" i="27"/>
  <c r="BE145" i="27"/>
  <c r="T145" i="27"/>
  <c r="R145" i="27"/>
  <c r="P145" i="27"/>
  <c r="BI144" i="27"/>
  <c r="BH144" i="27"/>
  <c r="BG144" i="27"/>
  <c r="BE144" i="27"/>
  <c r="T144" i="27"/>
  <c r="R144" i="27"/>
  <c r="P144" i="27"/>
  <c r="BI143" i="27"/>
  <c r="BH143" i="27"/>
  <c r="BG143" i="27"/>
  <c r="BE143" i="27"/>
  <c r="T143" i="27"/>
  <c r="R143" i="27"/>
  <c r="P143" i="27"/>
  <c r="BI142" i="27"/>
  <c r="BH142" i="27"/>
  <c r="BG142" i="27"/>
  <c r="BE142" i="27"/>
  <c r="T142" i="27"/>
  <c r="R142" i="27"/>
  <c r="P142" i="27"/>
  <c r="BI141" i="27"/>
  <c r="BH141" i="27"/>
  <c r="BG141" i="27"/>
  <c r="BE141" i="27"/>
  <c r="T141" i="27"/>
  <c r="R141" i="27"/>
  <c r="P141" i="27"/>
  <c r="BI140" i="27"/>
  <c r="BH140" i="27"/>
  <c r="BG140" i="27"/>
  <c r="BE140" i="27"/>
  <c r="T140" i="27"/>
  <c r="R140" i="27"/>
  <c r="P140" i="27"/>
  <c r="BI139" i="27"/>
  <c r="BH139" i="27"/>
  <c r="BG139" i="27"/>
  <c r="BE139" i="27"/>
  <c r="T139" i="27"/>
  <c r="R139" i="27"/>
  <c r="P139" i="27"/>
  <c r="BI138" i="27"/>
  <c r="BH138" i="27"/>
  <c r="BG138" i="27"/>
  <c r="BE138" i="27"/>
  <c r="T138" i="27"/>
  <c r="R138" i="27"/>
  <c r="P138" i="27"/>
  <c r="BI137" i="27"/>
  <c r="BH137" i="27"/>
  <c r="BG137" i="27"/>
  <c r="BE137" i="27"/>
  <c r="T137" i="27"/>
  <c r="R137" i="27"/>
  <c r="P137" i="27"/>
  <c r="BI136" i="27"/>
  <c r="BH136" i="27"/>
  <c r="BG136" i="27"/>
  <c r="BE136" i="27"/>
  <c r="T136" i="27"/>
  <c r="R136" i="27"/>
  <c r="P136" i="27"/>
  <c r="BI135" i="27"/>
  <c r="BH135" i="27"/>
  <c r="BG135" i="27"/>
  <c r="BE135" i="27"/>
  <c r="T135" i="27"/>
  <c r="R135" i="27"/>
  <c r="P135" i="27"/>
  <c r="BI134" i="27"/>
  <c r="BH134" i="27"/>
  <c r="BG134" i="27"/>
  <c r="BE134" i="27"/>
  <c r="T134" i="27"/>
  <c r="R134" i="27"/>
  <c r="P134" i="27"/>
  <c r="BI133" i="27"/>
  <c r="BH133" i="27"/>
  <c r="BG133" i="27"/>
  <c r="BE133" i="27"/>
  <c r="T133" i="27"/>
  <c r="R133" i="27"/>
  <c r="P133" i="27"/>
  <c r="BI132" i="27"/>
  <c r="BH132" i="27"/>
  <c r="BG132" i="27"/>
  <c r="BE132" i="27"/>
  <c r="T132" i="27"/>
  <c r="R132" i="27"/>
  <c r="P132" i="27"/>
  <c r="BI131" i="27"/>
  <c r="BH131" i="27"/>
  <c r="BG131" i="27"/>
  <c r="BE131" i="27"/>
  <c r="T131" i="27"/>
  <c r="R131" i="27"/>
  <c r="P131" i="27"/>
  <c r="BI130" i="27"/>
  <c r="BH130" i="27"/>
  <c r="BG130" i="27"/>
  <c r="BE130" i="27"/>
  <c r="T130" i="27"/>
  <c r="R130" i="27"/>
  <c r="P130" i="27"/>
  <c r="BI129" i="27"/>
  <c r="BH129" i="27"/>
  <c r="BG129" i="27"/>
  <c r="BE129" i="27"/>
  <c r="T129" i="27"/>
  <c r="R129" i="27"/>
  <c r="P129" i="27"/>
  <c r="BI128" i="27"/>
  <c r="BH128" i="27"/>
  <c r="BG128" i="27"/>
  <c r="BE128" i="27"/>
  <c r="T128" i="27"/>
  <c r="R128" i="27"/>
  <c r="P128" i="27"/>
  <c r="J121" i="27"/>
  <c r="F121" i="27"/>
  <c r="F119" i="27"/>
  <c r="E117" i="27"/>
  <c r="J93" i="27"/>
  <c r="F93" i="27"/>
  <c r="F91" i="27"/>
  <c r="E89" i="27"/>
  <c r="J26" i="27"/>
  <c r="E26" i="27"/>
  <c r="J122" i="27"/>
  <c r="J25" i="27"/>
  <c r="J20" i="27"/>
  <c r="E20" i="27"/>
  <c r="F94" i="27" s="1"/>
  <c r="J19" i="27"/>
  <c r="J14" i="27"/>
  <c r="J119" i="27"/>
  <c r="E7" i="27"/>
  <c r="E113" i="27"/>
  <c r="J39" i="26"/>
  <c r="J38" i="26"/>
  <c r="AY126" i="1"/>
  <c r="J37" i="26"/>
  <c r="AX126" i="1"/>
  <c r="BI179" i="26"/>
  <c r="BH179" i="26"/>
  <c r="BG179" i="26"/>
  <c r="BE179" i="26"/>
  <c r="T179" i="26"/>
  <c r="T178" i="26"/>
  <c r="R179" i="26"/>
  <c r="R178" i="26"/>
  <c r="P179" i="26"/>
  <c r="P178" i="26"/>
  <c r="BI177" i="26"/>
  <c r="BH177" i="26"/>
  <c r="BG177" i="26"/>
  <c r="BE177" i="26"/>
  <c r="T177" i="26"/>
  <c r="R177" i="26"/>
  <c r="P177" i="26"/>
  <c r="BI176" i="26"/>
  <c r="BH176" i="26"/>
  <c r="BG176" i="26"/>
  <c r="BE176" i="26"/>
  <c r="T176" i="26"/>
  <c r="R176" i="26"/>
  <c r="P176" i="26"/>
  <c r="BI175" i="26"/>
  <c r="BH175" i="26"/>
  <c r="BG175" i="26"/>
  <c r="BE175" i="26"/>
  <c r="T175" i="26"/>
  <c r="R175" i="26"/>
  <c r="P175" i="26"/>
  <c r="BI174" i="26"/>
  <c r="BH174" i="26"/>
  <c r="BG174" i="26"/>
  <c r="BE174" i="26"/>
  <c r="T174" i="26"/>
  <c r="R174" i="26"/>
  <c r="P174" i="26"/>
  <c r="BI173" i="26"/>
  <c r="BH173" i="26"/>
  <c r="BG173" i="26"/>
  <c r="BE173" i="26"/>
  <c r="T173" i="26"/>
  <c r="R173" i="26"/>
  <c r="P173" i="26"/>
  <c r="BI172" i="26"/>
  <c r="BH172" i="26"/>
  <c r="BG172" i="26"/>
  <c r="BE172" i="26"/>
  <c r="T172" i="26"/>
  <c r="R172" i="26"/>
  <c r="P172" i="26"/>
  <c r="BI171" i="26"/>
  <c r="BH171" i="26"/>
  <c r="BG171" i="26"/>
  <c r="BE171" i="26"/>
  <c r="T171" i="26"/>
  <c r="R171" i="26"/>
  <c r="P171" i="26"/>
  <c r="BI169" i="26"/>
  <c r="BH169" i="26"/>
  <c r="BG169" i="26"/>
  <c r="BE169" i="26"/>
  <c r="T169" i="26"/>
  <c r="R169" i="26"/>
  <c r="P169" i="26"/>
  <c r="BI168" i="26"/>
  <c r="BH168" i="26"/>
  <c r="BG168" i="26"/>
  <c r="BE168" i="26"/>
  <c r="T168" i="26"/>
  <c r="R168" i="26"/>
  <c r="P168" i="26"/>
  <c r="BI167" i="26"/>
  <c r="BH167" i="26"/>
  <c r="BG167" i="26"/>
  <c r="BE167" i="26"/>
  <c r="T167" i="26"/>
  <c r="R167" i="26"/>
  <c r="P167" i="26"/>
  <c r="BI166" i="26"/>
  <c r="BH166" i="26"/>
  <c r="BG166" i="26"/>
  <c r="BE166" i="26"/>
  <c r="T166" i="26"/>
  <c r="R166" i="26"/>
  <c r="P166" i="26"/>
  <c r="BI165" i="26"/>
  <c r="BH165" i="26"/>
  <c r="BG165" i="26"/>
  <c r="BE165" i="26"/>
  <c r="T165" i="26"/>
  <c r="R165" i="26"/>
  <c r="P165" i="26"/>
  <c r="BI164" i="26"/>
  <c r="BH164" i="26"/>
  <c r="BG164" i="26"/>
  <c r="BE164" i="26"/>
  <c r="T164" i="26"/>
  <c r="R164" i="26"/>
  <c r="P164" i="26"/>
  <c r="BI163" i="26"/>
  <c r="BH163" i="26"/>
  <c r="BG163" i="26"/>
  <c r="BE163" i="26"/>
  <c r="T163" i="26"/>
  <c r="R163" i="26"/>
  <c r="P163" i="26"/>
  <c r="BI162" i="26"/>
  <c r="BH162" i="26"/>
  <c r="BG162" i="26"/>
  <c r="BE162" i="26"/>
  <c r="T162" i="26"/>
  <c r="R162" i="26"/>
  <c r="P162" i="26"/>
  <c r="BI161" i="26"/>
  <c r="BH161" i="26"/>
  <c r="BG161" i="26"/>
  <c r="BE161" i="26"/>
  <c r="T161" i="26"/>
  <c r="R161" i="26"/>
  <c r="P161" i="26"/>
  <c r="BI160" i="26"/>
  <c r="BH160" i="26"/>
  <c r="BG160" i="26"/>
  <c r="BE160" i="26"/>
  <c r="T160" i="26"/>
  <c r="R160" i="26"/>
  <c r="P160" i="26"/>
  <c r="BI159" i="26"/>
  <c r="BH159" i="26"/>
  <c r="BG159" i="26"/>
  <c r="BE159" i="26"/>
  <c r="T159" i="26"/>
  <c r="R159" i="26"/>
  <c r="P159" i="26"/>
  <c r="BI158" i="26"/>
  <c r="BH158" i="26"/>
  <c r="BG158" i="26"/>
  <c r="BE158" i="26"/>
  <c r="T158" i="26"/>
  <c r="R158" i="26"/>
  <c r="P158" i="26"/>
  <c r="BI157" i="26"/>
  <c r="BH157" i="26"/>
  <c r="BG157" i="26"/>
  <c r="BE157" i="26"/>
  <c r="T157" i="26"/>
  <c r="R157" i="26"/>
  <c r="P157" i="26"/>
  <c r="BI156" i="26"/>
  <c r="BH156" i="26"/>
  <c r="BG156" i="26"/>
  <c r="BE156" i="26"/>
  <c r="T156" i="26"/>
  <c r="R156" i="26"/>
  <c r="P156" i="26"/>
  <c r="BI155" i="26"/>
  <c r="BH155" i="26"/>
  <c r="BG155" i="26"/>
  <c r="BE155" i="26"/>
  <c r="T155" i="26"/>
  <c r="R155" i="26"/>
  <c r="P155" i="26"/>
  <c r="BI153" i="26"/>
  <c r="BH153" i="26"/>
  <c r="BG153" i="26"/>
  <c r="BE153" i="26"/>
  <c r="T153" i="26"/>
  <c r="R153" i="26"/>
  <c r="P153" i="26"/>
  <c r="BI152" i="26"/>
  <c r="BH152" i="26"/>
  <c r="BG152" i="26"/>
  <c r="BE152" i="26"/>
  <c r="T152" i="26"/>
  <c r="R152" i="26"/>
  <c r="P152" i="26"/>
  <c r="BI151" i="26"/>
  <c r="BH151" i="26"/>
  <c r="BG151" i="26"/>
  <c r="BE151" i="26"/>
  <c r="T151" i="26"/>
  <c r="R151" i="26"/>
  <c r="P151" i="26"/>
  <c r="BI150" i="26"/>
  <c r="BH150" i="26"/>
  <c r="BG150" i="26"/>
  <c r="BE150" i="26"/>
  <c r="T150" i="26"/>
  <c r="R150" i="26"/>
  <c r="P150" i="26"/>
  <c r="BI149" i="26"/>
  <c r="BH149" i="26"/>
  <c r="BG149" i="26"/>
  <c r="BE149" i="26"/>
  <c r="T149" i="26"/>
  <c r="R149" i="26"/>
  <c r="P149" i="26"/>
  <c r="BI148" i="26"/>
  <c r="BH148" i="26"/>
  <c r="BG148" i="26"/>
  <c r="BE148" i="26"/>
  <c r="T148" i="26"/>
  <c r="R148" i="26"/>
  <c r="P148" i="26"/>
  <c r="BI146" i="26"/>
  <c r="BH146" i="26"/>
  <c r="BG146" i="26"/>
  <c r="BE146" i="26"/>
  <c r="T146" i="26"/>
  <c r="R146" i="26"/>
  <c r="P146" i="26"/>
  <c r="BI145" i="26"/>
  <c r="BH145" i="26"/>
  <c r="BG145" i="26"/>
  <c r="BE145" i="26"/>
  <c r="T145" i="26"/>
  <c r="R145" i="26"/>
  <c r="P145" i="26"/>
  <c r="BI144" i="26"/>
  <c r="BH144" i="26"/>
  <c r="BG144" i="26"/>
  <c r="BE144" i="26"/>
  <c r="T144" i="26"/>
  <c r="R144" i="26"/>
  <c r="P144" i="26"/>
  <c r="BI143" i="26"/>
  <c r="BH143" i="26"/>
  <c r="BG143" i="26"/>
  <c r="BE143" i="26"/>
  <c r="T143" i="26"/>
  <c r="R143" i="26"/>
  <c r="P143" i="26"/>
  <c r="BI142" i="26"/>
  <c r="BH142" i="26"/>
  <c r="BG142" i="26"/>
  <c r="BE142" i="26"/>
  <c r="T142" i="26"/>
  <c r="R142" i="26"/>
  <c r="P142" i="26"/>
  <c r="BI141" i="26"/>
  <c r="BH141" i="26"/>
  <c r="BG141" i="26"/>
  <c r="BE141" i="26"/>
  <c r="T141" i="26"/>
  <c r="R141" i="26"/>
  <c r="P141" i="26"/>
  <c r="BI140" i="26"/>
  <c r="BH140" i="26"/>
  <c r="BG140" i="26"/>
  <c r="BE140" i="26"/>
  <c r="T140" i="26"/>
  <c r="R140" i="26"/>
  <c r="P140" i="26"/>
  <c r="BI139" i="26"/>
  <c r="BH139" i="26"/>
  <c r="BG139" i="26"/>
  <c r="BE139" i="26"/>
  <c r="T139" i="26"/>
  <c r="R139" i="26"/>
  <c r="P139" i="26"/>
  <c r="BI138" i="26"/>
  <c r="BH138" i="26"/>
  <c r="BG138" i="26"/>
  <c r="BE138" i="26"/>
  <c r="T138" i="26"/>
  <c r="R138" i="26"/>
  <c r="P138" i="26"/>
  <c r="BI137" i="26"/>
  <c r="BH137" i="26"/>
  <c r="BG137" i="26"/>
  <c r="BE137" i="26"/>
  <c r="T137" i="26"/>
  <c r="R137" i="26"/>
  <c r="P137" i="26"/>
  <c r="BI136" i="26"/>
  <c r="BH136" i="26"/>
  <c r="BG136" i="26"/>
  <c r="BE136" i="26"/>
  <c r="T136" i="26"/>
  <c r="R136" i="26"/>
  <c r="P136" i="26"/>
  <c r="BI135" i="26"/>
  <c r="BH135" i="26"/>
  <c r="BG135" i="26"/>
  <c r="BE135" i="26"/>
  <c r="T135" i="26"/>
  <c r="R135" i="26"/>
  <c r="P135" i="26"/>
  <c r="BI134" i="26"/>
  <c r="BH134" i="26"/>
  <c r="BG134" i="26"/>
  <c r="BE134" i="26"/>
  <c r="T134" i="26"/>
  <c r="R134" i="26"/>
  <c r="P134" i="26"/>
  <c r="BI132" i="26"/>
  <c r="BH132" i="26"/>
  <c r="BG132" i="26"/>
  <c r="BE132" i="26"/>
  <c r="T132" i="26"/>
  <c r="R132" i="26"/>
  <c r="P132" i="26"/>
  <c r="BI131" i="26"/>
  <c r="BH131" i="26"/>
  <c r="BG131" i="26"/>
  <c r="BE131" i="26"/>
  <c r="T131" i="26"/>
  <c r="R131" i="26"/>
  <c r="P131" i="26"/>
  <c r="BI130" i="26"/>
  <c r="BH130" i="26"/>
  <c r="BG130" i="26"/>
  <c r="BE130" i="26"/>
  <c r="T130" i="26"/>
  <c r="R130" i="26"/>
  <c r="P130" i="26"/>
  <c r="BI129" i="26"/>
  <c r="BH129" i="26"/>
  <c r="BG129" i="26"/>
  <c r="BE129" i="26"/>
  <c r="T129" i="26"/>
  <c r="R129" i="26"/>
  <c r="P129" i="26"/>
  <c r="J122" i="26"/>
  <c r="F122" i="26"/>
  <c r="F120" i="26"/>
  <c r="E118" i="26"/>
  <c r="J93" i="26"/>
  <c r="F93" i="26"/>
  <c r="F91" i="26"/>
  <c r="E89" i="26"/>
  <c r="J26" i="26"/>
  <c r="E26" i="26"/>
  <c r="J123" i="26"/>
  <c r="J25" i="26"/>
  <c r="J20" i="26"/>
  <c r="E20" i="26"/>
  <c r="F123" i="26"/>
  <c r="J19" i="26"/>
  <c r="J14" i="26"/>
  <c r="J91" i="26"/>
  <c r="E7" i="26"/>
  <c r="E85" i="26"/>
  <c r="J39" i="25"/>
  <c r="J38" i="25"/>
  <c r="AY125" i="1"/>
  <c r="J37" i="25"/>
  <c r="AX125" i="1" s="1"/>
  <c r="BI205" i="25"/>
  <c r="BH205" i="25"/>
  <c r="BG205" i="25"/>
  <c r="BE205" i="25"/>
  <c r="T205" i="25"/>
  <c r="T204" i="25"/>
  <c r="R205" i="25"/>
  <c r="R204" i="25"/>
  <c r="P205" i="25"/>
  <c r="P204" i="25"/>
  <c r="BI203" i="25"/>
  <c r="BH203" i="25"/>
  <c r="BG203" i="25"/>
  <c r="BE203" i="25"/>
  <c r="T203" i="25"/>
  <c r="R203" i="25"/>
  <c r="P203" i="25"/>
  <c r="BI202" i="25"/>
  <c r="BH202" i="25"/>
  <c r="BG202" i="25"/>
  <c r="BE202" i="25"/>
  <c r="T202" i="25"/>
  <c r="R202" i="25"/>
  <c r="P202" i="25"/>
  <c r="BI201" i="25"/>
  <c r="BH201" i="25"/>
  <c r="BG201" i="25"/>
  <c r="BE201" i="25"/>
  <c r="T201" i="25"/>
  <c r="R201" i="25"/>
  <c r="P201" i="25"/>
  <c r="BI200" i="25"/>
  <c r="BH200" i="25"/>
  <c r="BG200" i="25"/>
  <c r="BE200" i="25"/>
  <c r="T200" i="25"/>
  <c r="R200" i="25"/>
  <c r="P200" i="25"/>
  <c r="BI199" i="25"/>
  <c r="BH199" i="25"/>
  <c r="BG199" i="25"/>
  <c r="BE199" i="25"/>
  <c r="T199" i="25"/>
  <c r="R199" i="25"/>
  <c r="P199" i="25"/>
  <c r="BI198" i="25"/>
  <c r="BH198" i="25"/>
  <c r="BG198" i="25"/>
  <c r="BE198" i="25"/>
  <c r="T198" i="25"/>
  <c r="R198" i="25"/>
  <c r="P198" i="25"/>
  <c r="BI196" i="25"/>
  <c r="BH196" i="25"/>
  <c r="BG196" i="25"/>
  <c r="BE196" i="25"/>
  <c r="T196" i="25"/>
  <c r="R196" i="25"/>
  <c r="P196" i="25"/>
  <c r="BI195" i="25"/>
  <c r="BH195" i="25"/>
  <c r="BG195" i="25"/>
  <c r="BE195" i="25"/>
  <c r="T195" i="25"/>
  <c r="R195" i="25"/>
  <c r="P195" i="25"/>
  <c r="BI194" i="25"/>
  <c r="BH194" i="25"/>
  <c r="BG194" i="25"/>
  <c r="BE194" i="25"/>
  <c r="T194" i="25"/>
  <c r="R194" i="25"/>
  <c r="P194" i="25"/>
  <c r="BI193" i="25"/>
  <c r="BH193" i="25"/>
  <c r="BG193" i="25"/>
  <c r="BE193" i="25"/>
  <c r="T193" i="25"/>
  <c r="R193" i="25"/>
  <c r="P193" i="25"/>
  <c r="BI192" i="25"/>
  <c r="BH192" i="25"/>
  <c r="BG192" i="25"/>
  <c r="BE192" i="25"/>
  <c r="T192" i="25"/>
  <c r="R192" i="25"/>
  <c r="P192" i="25"/>
  <c r="BI191" i="25"/>
  <c r="BH191" i="25"/>
  <c r="BG191" i="25"/>
  <c r="BE191" i="25"/>
  <c r="T191" i="25"/>
  <c r="R191" i="25"/>
  <c r="P191" i="25"/>
  <c r="BI190" i="25"/>
  <c r="BH190" i="25"/>
  <c r="BG190" i="25"/>
  <c r="BE190" i="25"/>
  <c r="T190" i="25"/>
  <c r="R190" i="25"/>
  <c r="P190" i="25"/>
  <c r="BI189" i="25"/>
  <c r="BH189" i="25"/>
  <c r="BG189" i="25"/>
  <c r="BE189" i="25"/>
  <c r="T189" i="25"/>
  <c r="R189" i="25"/>
  <c r="P189" i="25"/>
  <c r="BI188" i="25"/>
  <c r="BH188" i="25"/>
  <c r="BG188" i="25"/>
  <c r="BE188" i="25"/>
  <c r="T188" i="25"/>
  <c r="R188" i="25"/>
  <c r="P188" i="25"/>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T180" i="25"/>
  <c r="R180" i="25"/>
  <c r="P180" i="25"/>
  <c r="BI179" i="25"/>
  <c r="BH179" i="25"/>
  <c r="BG179" i="25"/>
  <c r="BE179" i="25"/>
  <c r="T179" i="25"/>
  <c r="R179" i="25"/>
  <c r="P179" i="25"/>
  <c r="BI178" i="25"/>
  <c r="BH178" i="25"/>
  <c r="BG178" i="25"/>
  <c r="BE178" i="25"/>
  <c r="T178" i="25"/>
  <c r="R178" i="25"/>
  <c r="P178" i="25"/>
  <c r="BI177" i="25"/>
  <c r="BH177" i="25"/>
  <c r="BG177" i="25"/>
  <c r="BE177" i="25"/>
  <c r="T177" i="25"/>
  <c r="R177" i="25"/>
  <c r="P177" i="25"/>
  <c r="BI176" i="25"/>
  <c r="BH176" i="25"/>
  <c r="BG176" i="25"/>
  <c r="BE176" i="25"/>
  <c r="T176" i="25"/>
  <c r="R176" i="25"/>
  <c r="P176" i="25"/>
  <c r="BI175" i="25"/>
  <c r="BH175" i="25"/>
  <c r="BG175" i="25"/>
  <c r="BE175" i="25"/>
  <c r="T175" i="25"/>
  <c r="R175" i="25"/>
  <c r="P175" i="25"/>
  <c r="BI174" i="25"/>
  <c r="BH174" i="25"/>
  <c r="BG174" i="25"/>
  <c r="BE174" i="25"/>
  <c r="T174" i="25"/>
  <c r="R174" i="25"/>
  <c r="P174" i="25"/>
  <c r="BI173" i="25"/>
  <c r="BH173" i="25"/>
  <c r="BG173" i="25"/>
  <c r="BE173" i="25"/>
  <c r="T173" i="25"/>
  <c r="R173" i="25"/>
  <c r="P173" i="25"/>
  <c r="BI172" i="25"/>
  <c r="BH172" i="25"/>
  <c r="BG172" i="25"/>
  <c r="BE172" i="25"/>
  <c r="T172" i="25"/>
  <c r="R172" i="25"/>
  <c r="P172"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5" i="25"/>
  <c r="BH165" i="25"/>
  <c r="BG165" i="25"/>
  <c r="BE165" i="25"/>
  <c r="T165" i="25"/>
  <c r="R165" i="25"/>
  <c r="P165"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J123" i="25"/>
  <c r="F123" i="25"/>
  <c r="F121" i="25"/>
  <c r="E119" i="25"/>
  <c r="J93" i="25"/>
  <c r="F93" i="25"/>
  <c r="F91" i="25"/>
  <c r="E89" i="25"/>
  <c r="J26" i="25"/>
  <c r="E26" i="25"/>
  <c r="J124" i="25"/>
  <c r="J25" i="25"/>
  <c r="J20" i="25"/>
  <c r="E20" i="25"/>
  <c r="F124" i="25"/>
  <c r="J19" i="25"/>
  <c r="J14" i="25"/>
  <c r="J121" i="25"/>
  <c r="E7" i="25"/>
  <c r="E85" i="25"/>
  <c r="J39" i="24"/>
  <c r="J38" i="24"/>
  <c r="AY124" i="1"/>
  <c r="J37" i="24"/>
  <c r="AX124" i="1"/>
  <c r="BI605" i="24"/>
  <c r="BH605" i="24"/>
  <c r="BG605" i="24"/>
  <c r="BE605" i="24"/>
  <c r="T605" i="24"/>
  <c r="T604" i="24"/>
  <c r="R605" i="24"/>
  <c r="R604" i="24"/>
  <c r="P605" i="24"/>
  <c r="P604" i="24"/>
  <c r="BI603" i="24"/>
  <c r="BH603" i="24"/>
  <c r="BG603" i="24"/>
  <c r="BE603" i="24"/>
  <c r="T603" i="24"/>
  <c r="R603" i="24"/>
  <c r="P603" i="24"/>
  <c r="BI599" i="24"/>
  <c r="BH599" i="24"/>
  <c r="BG599" i="24"/>
  <c r="BE599" i="24"/>
  <c r="T599" i="24"/>
  <c r="R599" i="24"/>
  <c r="P599" i="24"/>
  <c r="BI594" i="24"/>
  <c r="BH594" i="24"/>
  <c r="BG594" i="24"/>
  <c r="BE594" i="24"/>
  <c r="T594" i="24"/>
  <c r="R594" i="24"/>
  <c r="P594" i="24"/>
  <c r="BI590" i="24"/>
  <c r="BH590" i="24"/>
  <c r="BG590" i="24"/>
  <c r="BE590" i="24"/>
  <c r="T590" i="24"/>
  <c r="R590" i="24"/>
  <c r="P590" i="24"/>
  <c r="BI586" i="24"/>
  <c r="BH586" i="24"/>
  <c r="BG586" i="24"/>
  <c r="BE586" i="24"/>
  <c r="T586" i="24"/>
  <c r="R586" i="24"/>
  <c r="P586" i="24"/>
  <c r="BI584" i="24"/>
  <c r="BH584" i="24"/>
  <c r="BG584" i="24"/>
  <c r="BE584" i="24"/>
  <c r="T584" i="24"/>
  <c r="R584" i="24"/>
  <c r="P584" i="24"/>
  <c r="BI583" i="24"/>
  <c r="BH583" i="24"/>
  <c r="BG583" i="24"/>
  <c r="BE583" i="24"/>
  <c r="T583" i="24"/>
  <c r="R583" i="24"/>
  <c r="P583" i="24"/>
  <c r="BI575" i="24"/>
  <c r="BH575" i="24"/>
  <c r="BG575" i="24"/>
  <c r="BE575" i="24"/>
  <c r="T575" i="24"/>
  <c r="R575" i="24"/>
  <c r="P575" i="24"/>
  <c r="BI574" i="24"/>
  <c r="BH574" i="24"/>
  <c r="BG574" i="24"/>
  <c r="BE574" i="24"/>
  <c r="T574" i="24"/>
  <c r="R574" i="24"/>
  <c r="P574" i="24"/>
  <c r="BI573" i="24"/>
  <c r="BH573" i="24"/>
  <c r="BG573" i="24"/>
  <c r="BE573" i="24"/>
  <c r="T573" i="24"/>
  <c r="R573" i="24"/>
  <c r="P573" i="24"/>
  <c r="BI571" i="24"/>
  <c r="BH571" i="24"/>
  <c r="BG571" i="24"/>
  <c r="BE571" i="24"/>
  <c r="T571" i="24"/>
  <c r="R571" i="24"/>
  <c r="P571" i="24"/>
  <c r="BI559" i="24"/>
  <c r="BH559" i="24"/>
  <c r="BG559" i="24"/>
  <c r="BE559" i="24"/>
  <c r="T559" i="24"/>
  <c r="R559" i="24"/>
  <c r="P559" i="24"/>
  <c r="BI555" i="24"/>
  <c r="BH555" i="24"/>
  <c r="BG555" i="24"/>
  <c r="BE555" i="24"/>
  <c r="T555" i="24"/>
  <c r="R555" i="24"/>
  <c r="P555" i="24"/>
  <c r="BI550" i="24"/>
  <c r="BH550" i="24"/>
  <c r="BG550" i="24"/>
  <c r="BE550" i="24"/>
  <c r="T550" i="24"/>
  <c r="R550" i="24"/>
  <c r="P550" i="24"/>
  <c r="BI546" i="24"/>
  <c r="BH546" i="24"/>
  <c r="BG546" i="24"/>
  <c r="BE546" i="24"/>
  <c r="T546" i="24"/>
  <c r="R546" i="24"/>
  <c r="P546" i="24"/>
  <c r="BI530" i="24"/>
  <c r="BH530" i="24"/>
  <c r="BG530" i="24"/>
  <c r="BE530" i="24"/>
  <c r="T530" i="24"/>
  <c r="R530" i="24"/>
  <c r="P530" i="24"/>
  <c r="BI511" i="24"/>
  <c r="BH511" i="24"/>
  <c r="BG511" i="24"/>
  <c r="BE511" i="24"/>
  <c r="T511" i="24"/>
  <c r="R511" i="24"/>
  <c r="P511" i="24"/>
  <c r="BI499" i="24"/>
  <c r="BH499" i="24"/>
  <c r="BG499" i="24"/>
  <c r="BE499" i="24"/>
  <c r="T499" i="24"/>
  <c r="R499" i="24"/>
  <c r="P499" i="24"/>
  <c r="BI498" i="24"/>
  <c r="BH498" i="24"/>
  <c r="BG498" i="24"/>
  <c r="BE498" i="24"/>
  <c r="T498" i="24"/>
  <c r="R498" i="24"/>
  <c r="P498" i="24"/>
  <c r="BI497" i="24"/>
  <c r="BH497" i="24"/>
  <c r="BG497" i="24"/>
  <c r="BE497" i="24"/>
  <c r="T497" i="24"/>
  <c r="R497" i="24"/>
  <c r="P497" i="24"/>
  <c r="BI496" i="24"/>
  <c r="BH496" i="24"/>
  <c r="BG496" i="24"/>
  <c r="BE496" i="24"/>
  <c r="T496" i="24"/>
  <c r="R496" i="24"/>
  <c r="P496" i="24"/>
  <c r="BI495" i="24"/>
  <c r="BH495" i="24"/>
  <c r="BG495" i="24"/>
  <c r="BE495" i="24"/>
  <c r="T495" i="24"/>
  <c r="R495" i="24"/>
  <c r="P495" i="24"/>
  <c r="BI490" i="24"/>
  <c r="BH490" i="24"/>
  <c r="BG490" i="24"/>
  <c r="BE490" i="24"/>
  <c r="T490" i="24"/>
  <c r="R490" i="24"/>
  <c r="P490" i="24"/>
  <c r="BI486" i="24"/>
  <c r="BH486" i="24"/>
  <c r="BG486" i="24"/>
  <c r="BE486" i="24"/>
  <c r="T486" i="24"/>
  <c r="R486" i="24"/>
  <c r="P486" i="24"/>
  <c r="BI484" i="24"/>
  <c r="BH484" i="24"/>
  <c r="BG484" i="24"/>
  <c r="BE484" i="24"/>
  <c r="T484" i="24"/>
  <c r="R484" i="24"/>
  <c r="P484" i="24"/>
  <c r="BI480" i="24"/>
  <c r="BH480" i="24"/>
  <c r="BG480" i="24"/>
  <c r="BE480" i="24"/>
  <c r="T480" i="24"/>
  <c r="R480" i="24"/>
  <c r="P480" i="24"/>
  <c r="BI479" i="24"/>
  <c r="BH479" i="24"/>
  <c r="BG479" i="24"/>
  <c r="BE479" i="24"/>
  <c r="T479" i="24"/>
  <c r="R479" i="24"/>
  <c r="P479" i="24"/>
  <c r="BI477" i="24"/>
  <c r="BH477" i="24"/>
  <c r="BG477" i="24"/>
  <c r="BE477" i="24"/>
  <c r="T477" i="24"/>
  <c r="R477" i="24"/>
  <c r="P477" i="24"/>
  <c r="BI476" i="24"/>
  <c r="BH476" i="24"/>
  <c r="BG476" i="24"/>
  <c r="BE476" i="24"/>
  <c r="T476" i="24"/>
  <c r="R476" i="24"/>
  <c r="P476" i="24"/>
  <c r="BI472" i="24"/>
  <c r="BH472" i="24"/>
  <c r="BG472" i="24"/>
  <c r="BE472" i="24"/>
  <c r="T472" i="24"/>
  <c r="R472" i="24"/>
  <c r="P472" i="24"/>
  <c r="BI467" i="24"/>
  <c r="BH467" i="24"/>
  <c r="BG467" i="24"/>
  <c r="BE467" i="24"/>
  <c r="T467" i="24"/>
  <c r="R467" i="24"/>
  <c r="P467" i="24"/>
  <c r="BI465" i="24"/>
  <c r="BH465" i="24"/>
  <c r="BG465" i="24"/>
  <c r="BE465" i="24"/>
  <c r="T465" i="24"/>
  <c r="R465" i="24"/>
  <c r="P465" i="24"/>
  <c r="BI460" i="24"/>
  <c r="BH460" i="24"/>
  <c r="BG460" i="24"/>
  <c r="BE460" i="24"/>
  <c r="T460" i="24"/>
  <c r="R460" i="24"/>
  <c r="P460" i="24"/>
  <c r="BI456" i="24"/>
  <c r="BH456" i="24"/>
  <c r="BG456" i="24"/>
  <c r="BE456" i="24"/>
  <c r="T456" i="24"/>
  <c r="R456" i="24"/>
  <c r="P456" i="24"/>
  <c r="BI454" i="24"/>
  <c r="BH454" i="24"/>
  <c r="BG454" i="24"/>
  <c r="BE454" i="24"/>
  <c r="T454" i="24"/>
  <c r="R454" i="24"/>
  <c r="P454" i="24"/>
  <c r="BI450" i="24"/>
  <c r="BH450" i="24"/>
  <c r="BG450" i="24"/>
  <c r="BE450" i="24"/>
  <c r="T450" i="24"/>
  <c r="R450" i="24"/>
  <c r="P450" i="24"/>
  <c r="BI448" i="24"/>
  <c r="BH448" i="24"/>
  <c r="BG448" i="24"/>
  <c r="BE448" i="24"/>
  <c r="T448" i="24"/>
  <c r="R448" i="24"/>
  <c r="P448" i="24"/>
  <c r="BI440" i="24"/>
  <c r="BH440" i="24"/>
  <c r="BG440" i="24"/>
  <c r="BE440" i="24"/>
  <c r="T440" i="24"/>
  <c r="R440" i="24"/>
  <c r="P440" i="24"/>
  <c r="BI438" i="24"/>
  <c r="BH438" i="24"/>
  <c r="BG438" i="24"/>
  <c r="BE438" i="24"/>
  <c r="T438" i="24"/>
  <c r="R438" i="24"/>
  <c r="P438" i="24"/>
  <c r="BI437" i="24"/>
  <c r="BH437" i="24"/>
  <c r="BG437" i="24"/>
  <c r="BE437" i="24"/>
  <c r="T437" i="24"/>
  <c r="R437" i="24"/>
  <c r="P437" i="24"/>
  <c r="BI435" i="24"/>
  <c r="BH435" i="24"/>
  <c r="BG435" i="24"/>
  <c r="BE435" i="24"/>
  <c r="T435" i="24"/>
  <c r="R435" i="24"/>
  <c r="P435" i="24"/>
  <c r="BI434" i="24"/>
  <c r="BH434" i="24"/>
  <c r="BG434" i="24"/>
  <c r="BE434" i="24"/>
  <c r="T434" i="24"/>
  <c r="R434" i="24"/>
  <c r="P434" i="24"/>
  <c r="BI433" i="24"/>
  <c r="BH433" i="24"/>
  <c r="BG433" i="24"/>
  <c r="BE433" i="24"/>
  <c r="T433" i="24"/>
  <c r="R433" i="24"/>
  <c r="P433" i="24"/>
  <c r="BI429" i="24"/>
  <c r="BH429" i="24"/>
  <c r="BG429" i="24"/>
  <c r="BE429" i="24"/>
  <c r="T429" i="24"/>
  <c r="R429" i="24"/>
  <c r="P429" i="24"/>
  <c r="BI427" i="24"/>
  <c r="BH427" i="24"/>
  <c r="BG427" i="24"/>
  <c r="BE427" i="24"/>
  <c r="T427" i="24"/>
  <c r="R427" i="24"/>
  <c r="P427" i="24"/>
  <c r="BI422" i="24"/>
  <c r="BH422" i="24"/>
  <c r="BG422" i="24"/>
  <c r="BE422" i="24"/>
  <c r="T422" i="24"/>
  <c r="R422" i="24"/>
  <c r="P422" i="24"/>
  <c r="BI417" i="24"/>
  <c r="BH417" i="24"/>
  <c r="BG417" i="24"/>
  <c r="BE417" i="24"/>
  <c r="T417" i="24"/>
  <c r="R417" i="24"/>
  <c r="P417" i="24"/>
  <c r="BI412" i="24"/>
  <c r="BH412" i="24"/>
  <c r="BG412" i="24"/>
  <c r="BE412" i="24"/>
  <c r="T412" i="24"/>
  <c r="R412" i="24"/>
  <c r="P412" i="24"/>
  <c r="BI411" i="24"/>
  <c r="BH411" i="24"/>
  <c r="BG411" i="24"/>
  <c r="BE411" i="24"/>
  <c r="T411" i="24"/>
  <c r="R411" i="24"/>
  <c r="P411" i="24"/>
  <c r="BI410" i="24"/>
  <c r="BH410" i="24"/>
  <c r="BG410" i="24"/>
  <c r="BE410" i="24"/>
  <c r="T410" i="24"/>
  <c r="R410" i="24"/>
  <c r="P410" i="24"/>
  <c r="BI405" i="24"/>
  <c r="BH405" i="24"/>
  <c r="BG405" i="24"/>
  <c r="BE405" i="24"/>
  <c r="T405" i="24"/>
  <c r="R405" i="24"/>
  <c r="P405" i="24"/>
  <c r="BI403" i="24"/>
  <c r="BH403" i="24"/>
  <c r="BG403" i="24"/>
  <c r="BE403" i="24"/>
  <c r="T403" i="24"/>
  <c r="R403" i="24"/>
  <c r="P403" i="24"/>
  <c r="BI398" i="24"/>
  <c r="BH398" i="24"/>
  <c r="BG398" i="24"/>
  <c r="BE398" i="24"/>
  <c r="T398" i="24"/>
  <c r="R398" i="24"/>
  <c r="P398" i="24"/>
  <c r="BI396" i="24"/>
  <c r="BH396" i="24"/>
  <c r="BG396" i="24"/>
  <c r="BE396" i="24"/>
  <c r="T396" i="24"/>
  <c r="R396" i="24"/>
  <c r="P396" i="24"/>
  <c r="BI391" i="24"/>
  <c r="BH391" i="24"/>
  <c r="BG391" i="24"/>
  <c r="BE391" i="24"/>
  <c r="T391" i="24"/>
  <c r="R391" i="24"/>
  <c r="P391" i="24"/>
  <c r="BI389" i="24"/>
  <c r="BH389" i="24"/>
  <c r="BG389" i="24"/>
  <c r="BE389" i="24"/>
  <c r="T389" i="24"/>
  <c r="R389" i="24"/>
  <c r="P389" i="24"/>
  <c r="BI384" i="24"/>
  <c r="BH384" i="24"/>
  <c r="BG384" i="24"/>
  <c r="BE384" i="24"/>
  <c r="T384" i="24"/>
  <c r="R384" i="24"/>
  <c r="P384" i="24"/>
  <c r="BI382" i="24"/>
  <c r="BH382" i="24"/>
  <c r="BG382" i="24"/>
  <c r="BE382" i="24"/>
  <c r="T382" i="24"/>
  <c r="R382" i="24"/>
  <c r="P382" i="24"/>
  <c r="BI378" i="24"/>
  <c r="BH378" i="24"/>
  <c r="BG378" i="24"/>
  <c r="BE378" i="24"/>
  <c r="T378" i="24"/>
  <c r="R378" i="24"/>
  <c r="P378" i="24"/>
  <c r="BI375" i="24"/>
  <c r="BH375" i="24"/>
  <c r="BG375" i="24"/>
  <c r="BE375" i="24"/>
  <c r="T375" i="24"/>
  <c r="T374" i="24"/>
  <c r="R375" i="24"/>
  <c r="R374" i="24"/>
  <c r="P375" i="24"/>
  <c r="P374" i="24"/>
  <c r="BI373" i="24"/>
  <c r="BH373" i="24"/>
  <c r="BG373" i="24"/>
  <c r="BE373" i="24"/>
  <c r="T373" i="24"/>
  <c r="R373" i="24"/>
  <c r="P373" i="24"/>
  <c r="BI369" i="24"/>
  <c r="BH369" i="24"/>
  <c r="BG369" i="24"/>
  <c r="BE369" i="24"/>
  <c r="T369" i="24"/>
  <c r="R369" i="24"/>
  <c r="P369" i="24"/>
  <c r="BI367" i="24"/>
  <c r="BH367" i="24"/>
  <c r="BG367" i="24"/>
  <c r="BE367" i="24"/>
  <c r="T367" i="24"/>
  <c r="R367" i="24"/>
  <c r="P367" i="24"/>
  <c r="BI363" i="24"/>
  <c r="BH363" i="24"/>
  <c r="BG363" i="24"/>
  <c r="BE363" i="24"/>
  <c r="T363" i="24"/>
  <c r="R363" i="24"/>
  <c r="P363" i="24"/>
  <c r="BI361" i="24"/>
  <c r="BH361" i="24"/>
  <c r="BG361" i="24"/>
  <c r="BE361" i="24"/>
  <c r="T361" i="24"/>
  <c r="R361" i="24"/>
  <c r="P361" i="24"/>
  <c r="BI354" i="24"/>
  <c r="BH354" i="24"/>
  <c r="BG354" i="24"/>
  <c r="BE354" i="24"/>
  <c r="T354" i="24"/>
  <c r="R354" i="24"/>
  <c r="P354" i="24"/>
  <c r="BI350" i="24"/>
  <c r="BH350" i="24"/>
  <c r="BG350" i="24"/>
  <c r="BE350" i="24"/>
  <c r="T350" i="24"/>
  <c r="R350" i="24"/>
  <c r="P350" i="24"/>
  <c r="BI346" i="24"/>
  <c r="BH346" i="24"/>
  <c r="BG346" i="24"/>
  <c r="BE346" i="24"/>
  <c r="T346" i="24"/>
  <c r="R346" i="24"/>
  <c r="P346" i="24"/>
  <c r="BI342" i="24"/>
  <c r="BH342" i="24"/>
  <c r="BG342" i="24"/>
  <c r="BE342" i="24"/>
  <c r="T342" i="24"/>
  <c r="R342" i="24"/>
  <c r="P342" i="24"/>
  <c r="BI337" i="24"/>
  <c r="BH337" i="24"/>
  <c r="BG337" i="24"/>
  <c r="BE337" i="24"/>
  <c r="T337" i="24"/>
  <c r="R337" i="24"/>
  <c r="P337" i="24"/>
  <c r="BI330" i="24"/>
  <c r="BH330" i="24"/>
  <c r="BG330" i="24"/>
  <c r="BE330" i="24"/>
  <c r="T330" i="24"/>
  <c r="R330" i="24"/>
  <c r="P330" i="24"/>
  <c r="BI328" i="24"/>
  <c r="BH328" i="24"/>
  <c r="BG328" i="24"/>
  <c r="BE328" i="24"/>
  <c r="T328" i="24"/>
  <c r="R328" i="24"/>
  <c r="P328" i="24"/>
  <c r="BI327" i="24"/>
  <c r="BH327" i="24"/>
  <c r="BG327" i="24"/>
  <c r="BE327" i="24"/>
  <c r="T327" i="24"/>
  <c r="R327" i="24"/>
  <c r="P327" i="24"/>
  <c r="BI326" i="24"/>
  <c r="BH326" i="24"/>
  <c r="BG326" i="24"/>
  <c r="BE326" i="24"/>
  <c r="T326" i="24"/>
  <c r="R326" i="24"/>
  <c r="P326" i="24"/>
  <c r="BI322" i="24"/>
  <c r="BH322" i="24"/>
  <c r="BG322" i="24"/>
  <c r="BE322" i="24"/>
  <c r="T322" i="24"/>
  <c r="R322" i="24"/>
  <c r="P322" i="24"/>
  <c r="BI316" i="24"/>
  <c r="BH316" i="24"/>
  <c r="BG316" i="24"/>
  <c r="BE316" i="24"/>
  <c r="T316" i="24"/>
  <c r="R316" i="24"/>
  <c r="P316" i="24"/>
  <c r="BI315" i="24"/>
  <c r="BH315" i="24"/>
  <c r="BG315" i="24"/>
  <c r="BE315" i="24"/>
  <c r="T315" i="24"/>
  <c r="R315" i="24"/>
  <c r="P315" i="24"/>
  <c r="BI311" i="24"/>
  <c r="BH311" i="24"/>
  <c r="BG311" i="24"/>
  <c r="BE311" i="24"/>
  <c r="T311" i="24"/>
  <c r="R311" i="24"/>
  <c r="P311" i="24"/>
  <c r="BI310" i="24"/>
  <c r="BH310" i="24"/>
  <c r="BG310" i="24"/>
  <c r="BE310" i="24"/>
  <c r="T310" i="24"/>
  <c r="R310" i="24"/>
  <c r="P310" i="24"/>
  <c r="BI305" i="24"/>
  <c r="BH305" i="24"/>
  <c r="BG305" i="24"/>
  <c r="BE305" i="24"/>
  <c r="T305" i="24"/>
  <c r="R305" i="24"/>
  <c r="P305" i="24"/>
  <c r="BI301" i="24"/>
  <c r="BH301" i="24"/>
  <c r="BG301" i="24"/>
  <c r="BE301" i="24"/>
  <c r="T301" i="24"/>
  <c r="R301" i="24"/>
  <c r="P301" i="24"/>
  <c r="BI296" i="24"/>
  <c r="BH296" i="24"/>
  <c r="BG296" i="24"/>
  <c r="BE296" i="24"/>
  <c r="T296" i="24"/>
  <c r="R296" i="24"/>
  <c r="P296" i="24"/>
  <c r="BI292" i="24"/>
  <c r="BH292" i="24"/>
  <c r="BG292" i="24"/>
  <c r="BE292" i="24"/>
  <c r="T292" i="24"/>
  <c r="R292" i="24"/>
  <c r="P292" i="24"/>
  <c r="BI291" i="24"/>
  <c r="BH291" i="24"/>
  <c r="BG291" i="24"/>
  <c r="BE291" i="24"/>
  <c r="T291" i="24"/>
  <c r="R291" i="24"/>
  <c r="P291" i="24"/>
  <c r="BI281" i="24"/>
  <c r="BH281" i="24"/>
  <c r="BG281" i="24"/>
  <c r="BE281" i="24"/>
  <c r="T281" i="24"/>
  <c r="R281" i="24"/>
  <c r="P281" i="24"/>
  <c r="BI274" i="24"/>
  <c r="BH274" i="24"/>
  <c r="BG274" i="24"/>
  <c r="BE274" i="24"/>
  <c r="T274" i="24"/>
  <c r="R274" i="24"/>
  <c r="P274" i="24"/>
  <c r="BI272" i="24"/>
  <c r="BH272" i="24"/>
  <c r="BG272" i="24"/>
  <c r="BE272" i="24"/>
  <c r="T272" i="24"/>
  <c r="R272" i="24"/>
  <c r="P272" i="24"/>
  <c r="BI268" i="24"/>
  <c r="BH268" i="24"/>
  <c r="BG268" i="24"/>
  <c r="BE268" i="24"/>
  <c r="T268" i="24"/>
  <c r="R268" i="24"/>
  <c r="P268" i="24"/>
  <c r="BI266" i="24"/>
  <c r="BH266" i="24"/>
  <c r="BG266" i="24"/>
  <c r="BE266" i="24"/>
  <c r="T266" i="24"/>
  <c r="R266" i="24"/>
  <c r="P266" i="24"/>
  <c r="BI262" i="24"/>
  <c r="BH262" i="24"/>
  <c r="BG262" i="24"/>
  <c r="BE262" i="24"/>
  <c r="T262" i="24"/>
  <c r="R262" i="24"/>
  <c r="P262" i="24"/>
  <c r="BI255" i="24"/>
  <c r="BH255" i="24"/>
  <c r="BG255" i="24"/>
  <c r="BE255" i="24"/>
  <c r="T255" i="24"/>
  <c r="R255" i="24"/>
  <c r="P255" i="24"/>
  <c r="BI247" i="24"/>
  <c r="BH247" i="24"/>
  <c r="BG247" i="24"/>
  <c r="BE247" i="24"/>
  <c r="T247" i="24"/>
  <c r="R247" i="24"/>
  <c r="P247" i="24"/>
  <c r="BI243" i="24"/>
  <c r="BH243" i="24"/>
  <c r="BG243" i="24"/>
  <c r="BE243" i="24"/>
  <c r="T243" i="24"/>
  <c r="R243" i="24"/>
  <c r="P243" i="24"/>
  <c r="BI239" i="24"/>
  <c r="BH239" i="24"/>
  <c r="BG239" i="24"/>
  <c r="BE239" i="24"/>
  <c r="T239" i="24"/>
  <c r="R239" i="24"/>
  <c r="P239" i="24"/>
  <c r="BI235" i="24"/>
  <c r="BH235" i="24"/>
  <c r="BG235" i="24"/>
  <c r="BE235" i="24"/>
  <c r="T235" i="24"/>
  <c r="R235" i="24"/>
  <c r="P235" i="24"/>
  <c r="BI234" i="24"/>
  <c r="BH234" i="24"/>
  <c r="BG234" i="24"/>
  <c r="BE234" i="24"/>
  <c r="T234" i="24"/>
  <c r="R234" i="24"/>
  <c r="P234" i="24"/>
  <c r="BI229" i="24"/>
  <c r="BH229" i="24"/>
  <c r="BG229" i="24"/>
  <c r="BE229" i="24"/>
  <c r="T229" i="24"/>
  <c r="R229" i="24"/>
  <c r="P229" i="24"/>
  <c r="BI225" i="24"/>
  <c r="BH225" i="24"/>
  <c r="BG225" i="24"/>
  <c r="BE225" i="24"/>
  <c r="T225" i="24"/>
  <c r="R225" i="24"/>
  <c r="P225" i="24"/>
  <c r="BI218" i="24"/>
  <c r="BH218" i="24"/>
  <c r="BG218" i="24"/>
  <c r="BE218" i="24"/>
  <c r="T218" i="24"/>
  <c r="R218" i="24"/>
  <c r="P218" i="24"/>
  <c r="BI212" i="24"/>
  <c r="BH212" i="24"/>
  <c r="BG212" i="24"/>
  <c r="BE212" i="24"/>
  <c r="T212" i="24"/>
  <c r="R212" i="24"/>
  <c r="P212" i="24"/>
  <c r="BI208" i="24"/>
  <c r="BH208" i="24"/>
  <c r="BG208" i="24"/>
  <c r="BE208" i="24"/>
  <c r="T208" i="24"/>
  <c r="R208" i="24"/>
  <c r="P208" i="24"/>
  <c r="BI207" i="24"/>
  <c r="BH207" i="24"/>
  <c r="BG207" i="24"/>
  <c r="BE207" i="24"/>
  <c r="T207" i="24"/>
  <c r="R207" i="24"/>
  <c r="P207" i="24"/>
  <c r="BI206" i="24"/>
  <c r="BH206" i="24"/>
  <c r="BG206" i="24"/>
  <c r="BE206" i="24"/>
  <c r="T206" i="24"/>
  <c r="R206" i="24"/>
  <c r="P206" i="24"/>
  <c r="BI205" i="24"/>
  <c r="BH205" i="24"/>
  <c r="BG205" i="24"/>
  <c r="BE205" i="24"/>
  <c r="T205" i="24"/>
  <c r="R205" i="24"/>
  <c r="P205" i="24"/>
  <c r="BI201" i="24"/>
  <c r="BH201" i="24"/>
  <c r="BG201" i="24"/>
  <c r="BE201" i="24"/>
  <c r="T201" i="24"/>
  <c r="R201" i="24"/>
  <c r="P201" i="24"/>
  <c r="BI197" i="24"/>
  <c r="BH197" i="24"/>
  <c r="BG197" i="24"/>
  <c r="BE197" i="24"/>
  <c r="T197" i="24"/>
  <c r="R197" i="24"/>
  <c r="P197" i="24"/>
  <c r="BI195" i="24"/>
  <c r="BH195" i="24"/>
  <c r="BG195" i="24"/>
  <c r="BE195" i="24"/>
  <c r="T195" i="24"/>
  <c r="R195" i="24"/>
  <c r="P195" i="24"/>
  <c r="BI189" i="24"/>
  <c r="BH189" i="24"/>
  <c r="BG189" i="24"/>
  <c r="BE189" i="24"/>
  <c r="T189" i="24"/>
  <c r="R189" i="24"/>
  <c r="P189" i="24"/>
  <c r="BI187" i="24"/>
  <c r="BH187" i="24"/>
  <c r="BG187" i="24"/>
  <c r="BE187" i="24"/>
  <c r="T187" i="24"/>
  <c r="R187" i="24"/>
  <c r="P187" i="24"/>
  <c r="BI186" i="24"/>
  <c r="BH186" i="24"/>
  <c r="BG186" i="24"/>
  <c r="BE186" i="24"/>
  <c r="T186" i="24"/>
  <c r="R186" i="24"/>
  <c r="P186" i="24"/>
  <c r="BI180" i="24"/>
  <c r="BH180" i="24"/>
  <c r="BG180" i="24"/>
  <c r="BE180" i="24"/>
  <c r="T180" i="24"/>
  <c r="R180" i="24"/>
  <c r="P180" i="24"/>
  <c r="BI176" i="24"/>
  <c r="BH176" i="24"/>
  <c r="BG176" i="24"/>
  <c r="BE176" i="24"/>
  <c r="T176" i="24"/>
  <c r="R176" i="24"/>
  <c r="P176" i="24"/>
  <c r="BI169" i="24"/>
  <c r="BH169" i="24"/>
  <c r="BG169" i="24"/>
  <c r="BE169" i="24"/>
  <c r="T169" i="24"/>
  <c r="R169" i="24"/>
  <c r="P169" i="24"/>
  <c r="BI165" i="24"/>
  <c r="BH165" i="24"/>
  <c r="BG165" i="24"/>
  <c r="BE165" i="24"/>
  <c r="T165" i="24"/>
  <c r="R165" i="24"/>
  <c r="P165" i="24"/>
  <c r="BI149" i="24"/>
  <c r="BH149" i="24"/>
  <c r="BG149" i="24"/>
  <c r="BE149" i="24"/>
  <c r="T149" i="24"/>
  <c r="R149" i="24"/>
  <c r="P149" i="24"/>
  <c r="BI147" i="24"/>
  <c r="BH147" i="24"/>
  <c r="BG147" i="24"/>
  <c r="BE147" i="24"/>
  <c r="T147" i="24"/>
  <c r="R147" i="24"/>
  <c r="P147" i="24"/>
  <c r="BI143" i="24"/>
  <c r="BH143" i="24"/>
  <c r="BG143" i="24"/>
  <c r="BE143" i="24"/>
  <c r="T143" i="24"/>
  <c r="R143" i="24"/>
  <c r="P143" i="24"/>
  <c r="J136" i="24"/>
  <c r="F136" i="24"/>
  <c r="F134" i="24"/>
  <c r="E132" i="24"/>
  <c r="J93" i="24"/>
  <c r="F93" i="24"/>
  <c r="F91" i="24"/>
  <c r="E89" i="24"/>
  <c r="J26" i="24"/>
  <c r="E26" i="24"/>
  <c r="J137" i="24" s="1"/>
  <c r="J25" i="24"/>
  <c r="J20" i="24"/>
  <c r="E20" i="24"/>
  <c r="F94" i="24"/>
  <c r="J19" i="24"/>
  <c r="J14" i="24"/>
  <c r="J134" i="24"/>
  <c r="E7" i="24"/>
  <c r="E128" i="24"/>
  <c r="J39" i="23"/>
  <c r="J38" i="23"/>
  <c r="AY122" i="1" s="1"/>
  <c r="J37" i="23"/>
  <c r="AX122" i="1"/>
  <c r="BI268" i="23"/>
  <c r="BH268" i="23"/>
  <c r="BG268" i="23"/>
  <c r="BE268" i="23"/>
  <c r="T268" i="23"/>
  <c r="R268" i="23"/>
  <c r="P268" i="23"/>
  <c r="BI264" i="23"/>
  <c r="BH264" i="23"/>
  <c r="BG264" i="23"/>
  <c r="BE264" i="23"/>
  <c r="T264" i="23"/>
  <c r="R264" i="23"/>
  <c r="P264" i="23"/>
  <c r="BI258" i="23"/>
  <c r="BH258" i="23"/>
  <c r="BG258" i="23"/>
  <c r="BE258" i="23"/>
  <c r="T258" i="23"/>
  <c r="T257" i="23"/>
  <c r="R258" i="23"/>
  <c r="R257" i="23" s="1"/>
  <c r="P258" i="23"/>
  <c r="P257" i="23"/>
  <c r="BI253" i="23"/>
  <c r="BH253" i="23"/>
  <c r="BG253" i="23"/>
  <c r="BE253" i="23"/>
  <c r="T253" i="23"/>
  <c r="T252" i="23"/>
  <c r="R253" i="23"/>
  <c r="R252" i="23"/>
  <c r="P253" i="23"/>
  <c r="P252" i="23" s="1"/>
  <c r="BI248" i="23"/>
  <c r="BH248" i="23"/>
  <c r="BG248" i="23"/>
  <c r="BE248" i="23"/>
  <c r="T248" i="23"/>
  <c r="R248" i="23"/>
  <c r="P248" i="23"/>
  <c r="BI244" i="23"/>
  <c r="BH244" i="23"/>
  <c r="BG244" i="23"/>
  <c r="BE244" i="23"/>
  <c r="T244" i="23"/>
  <c r="R244" i="23"/>
  <c r="P244" i="23"/>
  <c r="BI240" i="23"/>
  <c r="BH240" i="23"/>
  <c r="BG240" i="23"/>
  <c r="BE240" i="23"/>
  <c r="T240" i="23"/>
  <c r="R240" i="23"/>
  <c r="P240" i="23"/>
  <c r="BI237" i="23"/>
  <c r="BH237" i="23"/>
  <c r="BG237" i="23"/>
  <c r="BE237" i="23"/>
  <c r="T237" i="23"/>
  <c r="T236" i="23"/>
  <c r="R237" i="23"/>
  <c r="R236" i="23"/>
  <c r="P237" i="23"/>
  <c r="P236" i="23"/>
  <c r="BI235" i="23"/>
  <c r="BH235" i="23"/>
  <c r="BG235" i="23"/>
  <c r="BE235" i="23"/>
  <c r="T235" i="23"/>
  <c r="R235" i="23"/>
  <c r="P235" i="23"/>
  <c r="BI230" i="23"/>
  <c r="BH230" i="23"/>
  <c r="BG230" i="23"/>
  <c r="BE230" i="23"/>
  <c r="T230" i="23"/>
  <c r="R230" i="23"/>
  <c r="P230" i="23"/>
  <c r="BI223" i="23"/>
  <c r="BH223" i="23"/>
  <c r="BG223" i="23"/>
  <c r="BE223" i="23"/>
  <c r="T223" i="23"/>
  <c r="R223" i="23"/>
  <c r="P223" i="23"/>
  <c r="BI217" i="23"/>
  <c r="BH217" i="23"/>
  <c r="BG217" i="23"/>
  <c r="BE217" i="23"/>
  <c r="T217" i="23"/>
  <c r="R217" i="23"/>
  <c r="P217" i="23"/>
  <c r="BI215" i="23"/>
  <c r="BH215" i="23"/>
  <c r="BG215" i="23"/>
  <c r="BE215" i="23"/>
  <c r="T215" i="23"/>
  <c r="R215" i="23"/>
  <c r="P215" i="23"/>
  <c r="BI214" i="23"/>
  <c r="BH214" i="23"/>
  <c r="BG214" i="23"/>
  <c r="BE214" i="23"/>
  <c r="T214" i="23"/>
  <c r="R214" i="23"/>
  <c r="P214" i="23"/>
  <c r="BI212" i="23"/>
  <c r="BH212" i="23"/>
  <c r="BG212" i="23"/>
  <c r="BE212" i="23"/>
  <c r="T212" i="23"/>
  <c r="R212" i="23"/>
  <c r="P212" i="23"/>
  <c r="BI211" i="23"/>
  <c r="BH211" i="23"/>
  <c r="BG211" i="23"/>
  <c r="BE211" i="23"/>
  <c r="T211" i="23"/>
  <c r="R211" i="23"/>
  <c r="P211" i="23"/>
  <c r="BI210" i="23"/>
  <c r="BH210" i="23"/>
  <c r="BG210" i="23"/>
  <c r="BE210" i="23"/>
  <c r="T210" i="23"/>
  <c r="R210" i="23"/>
  <c r="P210" i="23"/>
  <c r="BI205" i="23"/>
  <c r="BH205" i="23"/>
  <c r="BG205" i="23"/>
  <c r="BE205" i="23"/>
  <c r="T205" i="23"/>
  <c r="R205" i="23"/>
  <c r="P205" i="23"/>
  <c r="BI201" i="23"/>
  <c r="BH201" i="23"/>
  <c r="BG201" i="23"/>
  <c r="BE201" i="23"/>
  <c r="T201" i="23"/>
  <c r="R201" i="23"/>
  <c r="P201" i="23"/>
  <c r="BI197" i="23"/>
  <c r="BH197" i="23"/>
  <c r="BG197" i="23"/>
  <c r="BE197" i="23"/>
  <c r="T197" i="23"/>
  <c r="R197" i="23"/>
  <c r="P197" i="23"/>
  <c r="BI193" i="23"/>
  <c r="BH193" i="23"/>
  <c r="BG193" i="23"/>
  <c r="BE193" i="23"/>
  <c r="T193" i="23"/>
  <c r="R193" i="23"/>
  <c r="P193" i="23"/>
  <c r="BI192" i="23"/>
  <c r="BH192" i="23"/>
  <c r="BG192" i="23"/>
  <c r="BE192" i="23"/>
  <c r="T192" i="23"/>
  <c r="R192" i="23"/>
  <c r="P192" i="23"/>
  <c r="BI191" i="23"/>
  <c r="BH191" i="23"/>
  <c r="BG191" i="23"/>
  <c r="BE191" i="23"/>
  <c r="T191" i="23"/>
  <c r="R191" i="23"/>
  <c r="P191" i="23"/>
  <c r="BI185" i="23"/>
  <c r="BH185" i="23"/>
  <c r="BG185" i="23"/>
  <c r="BE185" i="23"/>
  <c r="T185" i="23"/>
  <c r="R185" i="23"/>
  <c r="P185" i="23"/>
  <c r="BI181" i="23"/>
  <c r="BH181" i="23"/>
  <c r="BG181" i="23"/>
  <c r="BE181" i="23"/>
  <c r="T181" i="23"/>
  <c r="R181" i="23"/>
  <c r="P181" i="23"/>
  <c r="BI180" i="23"/>
  <c r="BH180" i="23"/>
  <c r="BG180" i="23"/>
  <c r="BE180" i="23"/>
  <c r="T180" i="23"/>
  <c r="R180" i="23"/>
  <c r="P180" i="23"/>
  <c r="BI179" i="23"/>
  <c r="BH179" i="23"/>
  <c r="BG179" i="23"/>
  <c r="BE179" i="23"/>
  <c r="T179" i="23"/>
  <c r="R179" i="23"/>
  <c r="P179" i="23"/>
  <c r="BI173" i="23"/>
  <c r="BH173" i="23"/>
  <c r="BG173" i="23"/>
  <c r="BE173" i="23"/>
  <c r="T173" i="23"/>
  <c r="R173" i="23"/>
  <c r="P173" i="23"/>
  <c r="BI167" i="23"/>
  <c r="BH167" i="23"/>
  <c r="BG167" i="23"/>
  <c r="BE167" i="23"/>
  <c r="T167" i="23"/>
  <c r="R167" i="23"/>
  <c r="P167" i="23"/>
  <c r="BI166" i="23"/>
  <c r="BH166" i="23"/>
  <c r="BG166" i="23"/>
  <c r="BE166" i="23"/>
  <c r="T166" i="23"/>
  <c r="R166" i="23"/>
  <c r="P166" i="23"/>
  <c r="BI165" i="23"/>
  <c r="BH165" i="23"/>
  <c r="BG165" i="23"/>
  <c r="BE165" i="23"/>
  <c r="T165" i="23"/>
  <c r="R165" i="23"/>
  <c r="P165" i="23"/>
  <c r="BI161" i="23"/>
  <c r="BH161" i="23"/>
  <c r="BG161" i="23"/>
  <c r="BE161" i="23"/>
  <c r="T161" i="23"/>
  <c r="R161" i="23"/>
  <c r="P161" i="23"/>
  <c r="BI155" i="23"/>
  <c r="BH155" i="23"/>
  <c r="BG155" i="23"/>
  <c r="BE155" i="23"/>
  <c r="T155" i="23"/>
  <c r="R155" i="23"/>
  <c r="P155" i="23"/>
  <c r="BI149" i="23"/>
  <c r="BH149" i="23"/>
  <c r="BG149" i="23"/>
  <c r="BE149" i="23"/>
  <c r="T149" i="23"/>
  <c r="R149" i="23"/>
  <c r="P149" i="23"/>
  <c r="BI145" i="23"/>
  <c r="BH145" i="23"/>
  <c r="BG145" i="23"/>
  <c r="BE145" i="23"/>
  <c r="T145" i="23"/>
  <c r="R145" i="23"/>
  <c r="P145" i="23"/>
  <c r="BI141" i="23"/>
  <c r="BH141" i="23"/>
  <c r="BG141" i="23"/>
  <c r="BE141" i="23"/>
  <c r="T141" i="23"/>
  <c r="R141" i="23"/>
  <c r="P141" i="23"/>
  <c r="BI137" i="23"/>
  <c r="BH137" i="23"/>
  <c r="BG137" i="23"/>
  <c r="BE137" i="23"/>
  <c r="T137" i="23"/>
  <c r="R137" i="23"/>
  <c r="P137" i="23"/>
  <c r="BI133" i="23"/>
  <c r="BH133" i="23"/>
  <c r="BG133" i="23"/>
  <c r="BE133" i="23"/>
  <c r="T133" i="23"/>
  <c r="R133" i="23"/>
  <c r="P133" i="23"/>
  <c r="J126" i="23"/>
  <c r="F126" i="23"/>
  <c r="F124" i="23"/>
  <c r="E122" i="23"/>
  <c r="J93" i="23"/>
  <c r="F93" i="23"/>
  <c r="F91" i="23"/>
  <c r="E89" i="23"/>
  <c r="J26" i="23"/>
  <c r="E26" i="23"/>
  <c r="J94" i="23" s="1"/>
  <c r="J25" i="23"/>
  <c r="J20" i="23"/>
  <c r="E20" i="23"/>
  <c r="F94" i="23"/>
  <c r="J19" i="23"/>
  <c r="J14" i="23"/>
  <c r="J91" i="23"/>
  <c r="E7" i="23"/>
  <c r="E85" i="23"/>
  <c r="J39" i="22"/>
  <c r="J38" i="22"/>
  <c r="AY121" i="1" s="1"/>
  <c r="J37" i="22"/>
  <c r="AX121" i="1"/>
  <c r="BI544" i="22"/>
  <c r="BH544" i="22"/>
  <c r="BG544" i="22"/>
  <c r="BE544" i="22"/>
  <c r="T544" i="22"/>
  <c r="T543" i="22"/>
  <c r="R544" i="22"/>
  <c r="R543" i="22"/>
  <c r="P544" i="22"/>
  <c r="P543" i="22" s="1"/>
  <c r="BI535" i="22"/>
  <c r="BH535" i="22"/>
  <c r="BG535" i="22"/>
  <c r="BE535" i="22"/>
  <c r="T535" i="22"/>
  <c r="R535" i="22"/>
  <c r="P535" i="22"/>
  <c r="BI530" i="22"/>
  <c r="BH530" i="22"/>
  <c r="BG530" i="22"/>
  <c r="BE530" i="22"/>
  <c r="T530" i="22"/>
  <c r="R530" i="22"/>
  <c r="P530" i="22"/>
  <c r="BI525" i="22"/>
  <c r="BH525" i="22"/>
  <c r="BG525" i="22"/>
  <c r="BE525" i="22"/>
  <c r="T525" i="22"/>
  <c r="R525" i="22"/>
  <c r="P525" i="22"/>
  <c r="BI524" i="22"/>
  <c r="BH524" i="22"/>
  <c r="BG524" i="22"/>
  <c r="BE524" i="22"/>
  <c r="T524" i="22"/>
  <c r="R524" i="22"/>
  <c r="P524" i="22"/>
  <c r="BI523" i="22"/>
  <c r="BH523" i="22"/>
  <c r="BG523" i="22"/>
  <c r="BE523" i="22"/>
  <c r="T523" i="22"/>
  <c r="R523" i="22"/>
  <c r="P523" i="22"/>
  <c r="BI521" i="22"/>
  <c r="BH521" i="22"/>
  <c r="BG521" i="22"/>
  <c r="BE521" i="22"/>
  <c r="T521" i="22"/>
  <c r="R521" i="22"/>
  <c r="P521" i="22"/>
  <c r="BI520" i="22"/>
  <c r="BH520" i="22"/>
  <c r="BG520" i="22"/>
  <c r="BE520" i="22"/>
  <c r="T520" i="22"/>
  <c r="R520" i="22"/>
  <c r="P520" i="22"/>
  <c r="BI518" i="22"/>
  <c r="BH518" i="22"/>
  <c r="BG518" i="22"/>
  <c r="BE518" i="22"/>
  <c r="T518" i="22"/>
  <c r="R518" i="22"/>
  <c r="P518" i="22"/>
  <c r="BI514" i="22"/>
  <c r="BH514" i="22"/>
  <c r="BG514" i="22"/>
  <c r="BE514" i="22"/>
  <c r="T514" i="22"/>
  <c r="R514" i="22"/>
  <c r="P514" i="22"/>
  <c r="BI510" i="22"/>
  <c r="BH510" i="22"/>
  <c r="BG510" i="22"/>
  <c r="BE510" i="22"/>
  <c r="T510" i="22"/>
  <c r="R510" i="22"/>
  <c r="P510" i="22"/>
  <c r="BI509" i="22"/>
  <c r="BH509" i="22"/>
  <c r="BG509" i="22"/>
  <c r="BE509" i="22"/>
  <c r="T509" i="22"/>
  <c r="R509" i="22"/>
  <c r="P509" i="22"/>
  <c r="BI508" i="22"/>
  <c r="BH508" i="22"/>
  <c r="BG508" i="22"/>
  <c r="BE508" i="22"/>
  <c r="T508" i="22"/>
  <c r="R508" i="22"/>
  <c r="P508" i="22"/>
  <c r="BI506" i="22"/>
  <c r="BH506" i="22"/>
  <c r="BG506" i="22"/>
  <c r="BE506" i="22"/>
  <c r="T506" i="22"/>
  <c r="R506" i="22"/>
  <c r="P506" i="22"/>
  <c r="BI505" i="22"/>
  <c r="BH505" i="22"/>
  <c r="BG505" i="22"/>
  <c r="BE505" i="22"/>
  <c r="T505" i="22"/>
  <c r="R505" i="22"/>
  <c r="P505" i="22"/>
  <c r="BI504" i="22"/>
  <c r="BH504" i="22"/>
  <c r="BG504" i="22"/>
  <c r="BE504" i="22"/>
  <c r="T504" i="22"/>
  <c r="R504" i="22"/>
  <c r="P504" i="22"/>
  <c r="BI503" i="22"/>
  <c r="BH503" i="22"/>
  <c r="BG503" i="22"/>
  <c r="BE503" i="22"/>
  <c r="T503" i="22"/>
  <c r="R503" i="22"/>
  <c r="P503" i="22"/>
  <c r="BI502" i="22"/>
  <c r="BH502" i="22"/>
  <c r="BG502" i="22"/>
  <c r="BE502" i="22"/>
  <c r="T502" i="22"/>
  <c r="R502" i="22"/>
  <c r="P502" i="22"/>
  <c r="BI500" i="22"/>
  <c r="BH500" i="22"/>
  <c r="BG500" i="22"/>
  <c r="BE500" i="22"/>
  <c r="T500" i="22"/>
  <c r="R500" i="22"/>
  <c r="P500" i="22"/>
  <c r="BI498" i="22"/>
  <c r="BH498" i="22"/>
  <c r="BG498" i="22"/>
  <c r="BE498" i="22"/>
  <c r="T498" i="22"/>
  <c r="R498" i="22"/>
  <c r="P498" i="22"/>
  <c r="BI494" i="22"/>
  <c r="BH494" i="22"/>
  <c r="BG494" i="22"/>
  <c r="BE494" i="22"/>
  <c r="T494" i="22"/>
  <c r="R494" i="22"/>
  <c r="P494" i="22"/>
  <c r="BI492" i="22"/>
  <c r="BH492" i="22"/>
  <c r="BG492" i="22"/>
  <c r="BE492" i="22"/>
  <c r="T492" i="22"/>
  <c r="R492" i="22"/>
  <c r="P492" i="22"/>
  <c r="BI482" i="22"/>
  <c r="BH482" i="22"/>
  <c r="BG482" i="22"/>
  <c r="BE482" i="22"/>
  <c r="T482" i="22"/>
  <c r="R482" i="22"/>
  <c r="P482" i="22"/>
  <c r="BI480" i="22"/>
  <c r="BH480" i="22"/>
  <c r="BG480" i="22"/>
  <c r="BE480" i="22"/>
  <c r="T480" i="22"/>
  <c r="R480" i="22"/>
  <c r="P480" i="22"/>
  <c r="BI473" i="22"/>
  <c r="BH473" i="22"/>
  <c r="BG473" i="22"/>
  <c r="BE473" i="22"/>
  <c r="T473" i="22"/>
  <c r="R473" i="22"/>
  <c r="P473" i="22"/>
  <c r="BI471" i="22"/>
  <c r="BH471" i="22"/>
  <c r="BG471" i="22"/>
  <c r="BE471" i="22"/>
  <c r="T471" i="22"/>
  <c r="R471" i="22"/>
  <c r="P471" i="22"/>
  <c r="BI470" i="22"/>
  <c r="BH470" i="22"/>
  <c r="BG470" i="22"/>
  <c r="BE470" i="22"/>
  <c r="T470" i="22"/>
  <c r="R470" i="22"/>
  <c r="P470" i="22"/>
  <c r="BI469" i="22"/>
  <c r="BH469" i="22"/>
  <c r="BG469" i="22"/>
  <c r="BE469" i="22"/>
  <c r="T469" i="22"/>
  <c r="R469" i="22"/>
  <c r="P469" i="22"/>
  <c r="BI468" i="22"/>
  <c r="BH468" i="22"/>
  <c r="BG468" i="22"/>
  <c r="BE468" i="22"/>
  <c r="T468" i="22"/>
  <c r="R468" i="22"/>
  <c r="P468" i="22"/>
  <c r="BI459" i="22"/>
  <c r="BH459" i="22"/>
  <c r="BG459" i="22"/>
  <c r="BE459" i="22"/>
  <c r="T459" i="22"/>
  <c r="R459" i="22"/>
  <c r="P459" i="22"/>
  <c r="BI454" i="22"/>
  <c r="BH454" i="22"/>
  <c r="BG454" i="22"/>
  <c r="BE454" i="22"/>
  <c r="T454" i="22"/>
  <c r="R454" i="22"/>
  <c r="P454" i="22"/>
  <c r="BI444" i="22"/>
  <c r="BH444" i="22"/>
  <c r="BG444" i="22"/>
  <c r="BE444" i="22"/>
  <c r="T444" i="22"/>
  <c r="R444" i="22"/>
  <c r="P444" i="22"/>
  <c r="BI435" i="22"/>
  <c r="BH435" i="22"/>
  <c r="BG435" i="22"/>
  <c r="BE435" i="22"/>
  <c r="T435" i="22"/>
  <c r="R435" i="22"/>
  <c r="P435" i="22"/>
  <c r="BI429" i="22"/>
  <c r="BH429" i="22"/>
  <c r="BG429" i="22"/>
  <c r="BE429" i="22"/>
  <c r="T429" i="22"/>
  <c r="R429" i="22"/>
  <c r="P429" i="22"/>
  <c r="BI417" i="22"/>
  <c r="BH417" i="22"/>
  <c r="BG417" i="22"/>
  <c r="BE417" i="22"/>
  <c r="T417" i="22"/>
  <c r="R417" i="22"/>
  <c r="P417" i="22"/>
  <c r="BI404" i="22"/>
  <c r="BH404" i="22"/>
  <c r="BG404" i="22"/>
  <c r="BE404" i="22"/>
  <c r="T404" i="22"/>
  <c r="R404" i="22"/>
  <c r="P404" i="22"/>
  <c r="BI391" i="22"/>
  <c r="BH391" i="22"/>
  <c r="BG391" i="22"/>
  <c r="BE391" i="22"/>
  <c r="T391" i="22"/>
  <c r="R391" i="22"/>
  <c r="P391" i="22"/>
  <c r="BI379" i="22"/>
  <c r="BH379" i="22"/>
  <c r="BG379" i="22"/>
  <c r="BE379" i="22"/>
  <c r="T379" i="22"/>
  <c r="R379" i="22"/>
  <c r="P379" i="22"/>
  <c r="BI366" i="22"/>
  <c r="BH366" i="22"/>
  <c r="BG366" i="22"/>
  <c r="BE366" i="22"/>
  <c r="T366" i="22"/>
  <c r="R366" i="22"/>
  <c r="P366" i="22"/>
  <c r="BI354" i="22"/>
  <c r="BH354" i="22"/>
  <c r="BG354" i="22"/>
  <c r="BE354" i="22"/>
  <c r="T354" i="22"/>
  <c r="R354" i="22"/>
  <c r="P354" i="22"/>
  <c r="BI351" i="22"/>
  <c r="BH351" i="22"/>
  <c r="BG351" i="22"/>
  <c r="BE351" i="22"/>
  <c r="T351" i="22"/>
  <c r="R351" i="22"/>
  <c r="P351" i="22"/>
  <c r="BI339" i="22"/>
  <c r="BH339" i="22"/>
  <c r="BG339" i="22"/>
  <c r="BE339" i="22"/>
  <c r="T339" i="22"/>
  <c r="R339" i="22"/>
  <c r="P339" i="22"/>
  <c r="BI337" i="22"/>
  <c r="BH337" i="22"/>
  <c r="BG337" i="22"/>
  <c r="BE337" i="22"/>
  <c r="T337" i="22"/>
  <c r="R337" i="22"/>
  <c r="P337" i="22"/>
  <c r="BI335" i="22"/>
  <c r="BH335" i="22"/>
  <c r="BG335" i="22"/>
  <c r="BE335" i="22"/>
  <c r="T335" i="22"/>
  <c r="R335" i="22"/>
  <c r="P335" i="22"/>
  <c r="BI330" i="22"/>
  <c r="BH330" i="22"/>
  <c r="BG330" i="22"/>
  <c r="BE330" i="22"/>
  <c r="T330" i="22"/>
  <c r="R330" i="22"/>
  <c r="P330" i="22"/>
  <c r="BI321" i="22"/>
  <c r="BH321" i="22"/>
  <c r="BG321" i="22"/>
  <c r="BE321" i="22"/>
  <c r="T321" i="22"/>
  <c r="R321" i="22"/>
  <c r="P321" i="22"/>
  <c r="BI311" i="22"/>
  <c r="BH311" i="22"/>
  <c r="BG311" i="22"/>
  <c r="BE311" i="22"/>
  <c r="T311" i="22"/>
  <c r="R311" i="22"/>
  <c r="P311" i="22"/>
  <c r="BI308" i="22"/>
  <c r="BH308" i="22"/>
  <c r="BG308" i="22"/>
  <c r="BE308" i="22"/>
  <c r="T308" i="22"/>
  <c r="T307" i="22"/>
  <c r="R308" i="22"/>
  <c r="R307" i="22"/>
  <c r="P308" i="22"/>
  <c r="P307" i="22"/>
  <c r="BI306" i="22"/>
  <c r="BH306" i="22"/>
  <c r="BG306" i="22"/>
  <c r="BE306" i="22"/>
  <c r="T306" i="22"/>
  <c r="R306" i="22"/>
  <c r="P306" i="22"/>
  <c r="BI305" i="22"/>
  <c r="BH305" i="22"/>
  <c r="BG305" i="22"/>
  <c r="BE305" i="22"/>
  <c r="T305" i="22"/>
  <c r="R305" i="22"/>
  <c r="P305" i="22"/>
  <c r="BI304" i="22"/>
  <c r="BH304" i="22"/>
  <c r="BG304" i="22"/>
  <c r="BE304" i="22"/>
  <c r="T304" i="22"/>
  <c r="R304" i="22"/>
  <c r="P304" i="22"/>
  <c r="BI303" i="22"/>
  <c r="BH303" i="22"/>
  <c r="BG303" i="22"/>
  <c r="BE303" i="22"/>
  <c r="T303" i="22"/>
  <c r="R303" i="22"/>
  <c r="P303" i="22"/>
  <c r="BI302" i="22"/>
  <c r="BH302" i="22"/>
  <c r="BG302" i="22"/>
  <c r="BE302" i="22"/>
  <c r="T302" i="22"/>
  <c r="R302" i="22"/>
  <c r="P302" i="22"/>
  <c r="BI298" i="22"/>
  <c r="BH298" i="22"/>
  <c r="BG298" i="22"/>
  <c r="BE298" i="22"/>
  <c r="T298" i="22"/>
  <c r="R298" i="22"/>
  <c r="P298" i="22"/>
  <c r="BI296" i="22"/>
  <c r="BH296" i="22"/>
  <c r="BG296" i="22"/>
  <c r="BE296" i="22"/>
  <c r="T296" i="22"/>
  <c r="R296" i="22"/>
  <c r="P296" i="22"/>
  <c r="BI292" i="22"/>
  <c r="BH292" i="22"/>
  <c r="BG292" i="22"/>
  <c r="BE292" i="22"/>
  <c r="T292" i="22"/>
  <c r="R292" i="22"/>
  <c r="P292" i="22"/>
  <c r="BI287" i="22"/>
  <c r="BH287" i="22"/>
  <c r="BG287" i="22"/>
  <c r="BE287" i="22"/>
  <c r="T287" i="22"/>
  <c r="R287" i="22"/>
  <c r="P287" i="22"/>
  <c r="BI283" i="22"/>
  <c r="BH283" i="22"/>
  <c r="BG283" i="22"/>
  <c r="BE283" i="22"/>
  <c r="T283" i="22"/>
  <c r="R283" i="22"/>
  <c r="P283" i="22"/>
  <c r="BI279" i="22"/>
  <c r="BH279" i="22"/>
  <c r="BG279" i="22"/>
  <c r="BE279" i="22"/>
  <c r="T279" i="22"/>
  <c r="R279" i="22"/>
  <c r="P279" i="22"/>
  <c r="BI278" i="22"/>
  <c r="BH278" i="22"/>
  <c r="BG278" i="22"/>
  <c r="BE278" i="22"/>
  <c r="T278" i="22"/>
  <c r="R278" i="22"/>
  <c r="P278" i="22"/>
  <c r="BI274" i="22"/>
  <c r="BH274" i="22"/>
  <c r="BG274" i="22"/>
  <c r="BE274" i="22"/>
  <c r="T274" i="22"/>
  <c r="R274" i="22"/>
  <c r="P274" i="22"/>
  <c r="BI273" i="22"/>
  <c r="BH273" i="22"/>
  <c r="BG273" i="22"/>
  <c r="BE273" i="22"/>
  <c r="T273" i="22"/>
  <c r="R273" i="22"/>
  <c r="P273" i="22"/>
  <c r="BI272" i="22"/>
  <c r="BH272" i="22"/>
  <c r="BG272" i="22"/>
  <c r="BE272" i="22"/>
  <c r="T272" i="22"/>
  <c r="R272" i="22"/>
  <c r="P272" i="22"/>
  <c r="BI271" i="22"/>
  <c r="BH271" i="22"/>
  <c r="BG271" i="22"/>
  <c r="BE271" i="22"/>
  <c r="T271" i="22"/>
  <c r="R271" i="22"/>
  <c r="P271" i="22"/>
  <c r="BI270" i="22"/>
  <c r="BH270" i="22"/>
  <c r="BG270" i="22"/>
  <c r="BE270" i="22"/>
  <c r="T270" i="22"/>
  <c r="R270" i="22"/>
  <c r="P270" i="22"/>
  <c r="BI265" i="22"/>
  <c r="BH265" i="22"/>
  <c r="BG265" i="22"/>
  <c r="BE265" i="22"/>
  <c r="T265" i="22"/>
  <c r="R265" i="22"/>
  <c r="P265" i="22"/>
  <c r="BI264" i="22"/>
  <c r="BH264" i="22"/>
  <c r="BG264" i="22"/>
  <c r="BE264" i="22"/>
  <c r="T264" i="22"/>
  <c r="R264" i="22"/>
  <c r="P264" i="22"/>
  <c r="BI263" i="22"/>
  <c r="BH263" i="22"/>
  <c r="BG263" i="22"/>
  <c r="BE263" i="22"/>
  <c r="T263" i="22"/>
  <c r="R263" i="22"/>
  <c r="P263" i="22"/>
  <c r="BI258" i="22"/>
  <c r="BH258" i="22"/>
  <c r="BG258" i="22"/>
  <c r="BE258" i="22"/>
  <c r="T258" i="22"/>
  <c r="R258" i="22"/>
  <c r="P258" i="22"/>
  <c r="BI253" i="22"/>
  <c r="BH253" i="22"/>
  <c r="BG253" i="22"/>
  <c r="BE253" i="22"/>
  <c r="T253" i="22"/>
  <c r="T252" i="22"/>
  <c r="R253" i="22"/>
  <c r="R252" i="22"/>
  <c r="P253" i="22"/>
  <c r="P252" i="22"/>
  <c r="BI248" i="22"/>
  <c r="BH248" i="22"/>
  <c r="BG248" i="22"/>
  <c r="BE248" i="22"/>
  <c r="T248" i="22"/>
  <c r="T247" i="22"/>
  <c r="R248" i="22"/>
  <c r="R247" i="22"/>
  <c r="P248" i="22"/>
  <c r="P247" i="22"/>
  <c r="BI246" i="22"/>
  <c r="BH246" i="22"/>
  <c r="BG246" i="22"/>
  <c r="BE246" i="22"/>
  <c r="T246" i="22"/>
  <c r="R246" i="22"/>
  <c r="P246" i="22"/>
  <c r="BI242" i="22"/>
  <c r="BH242" i="22"/>
  <c r="BG242" i="22"/>
  <c r="BE242" i="22"/>
  <c r="T242" i="22"/>
  <c r="R242" i="22"/>
  <c r="P242" i="22"/>
  <c r="BI238" i="22"/>
  <c r="BH238" i="22"/>
  <c r="BG238" i="22"/>
  <c r="BE238" i="22"/>
  <c r="T238" i="22"/>
  <c r="R238" i="22"/>
  <c r="P238" i="22"/>
  <c r="BI234" i="22"/>
  <c r="BH234" i="22"/>
  <c r="BG234" i="22"/>
  <c r="BE234" i="22"/>
  <c r="T234" i="22"/>
  <c r="R234" i="22"/>
  <c r="P234" i="22"/>
  <c r="BI230" i="22"/>
  <c r="BH230" i="22"/>
  <c r="BG230" i="22"/>
  <c r="BE230" i="22"/>
  <c r="T230" i="22"/>
  <c r="R230" i="22"/>
  <c r="P230" i="22"/>
  <c r="BI226" i="22"/>
  <c r="BH226" i="22"/>
  <c r="BG226" i="22"/>
  <c r="BE226" i="22"/>
  <c r="T226" i="22"/>
  <c r="R226" i="22"/>
  <c r="P226" i="22"/>
  <c r="BI220" i="22"/>
  <c r="BH220" i="22"/>
  <c r="BG220" i="22"/>
  <c r="BE220" i="22"/>
  <c r="T220" i="22"/>
  <c r="R220" i="22"/>
  <c r="P220" i="22"/>
  <c r="BI214" i="22"/>
  <c r="BH214" i="22"/>
  <c r="BG214" i="22"/>
  <c r="BE214" i="22"/>
  <c r="T214" i="22"/>
  <c r="R214" i="22"/>
  <c r="P214" i="22"/>
  <c r="BI208" i="22"/>
  <c r="BH208" i="22"/>
  <c r="BG208" i="22"/>
  <c r="BE208" i="22"/>
  <c r="T208" i="22"/>
  <c r="R208" i="22"/>
  <c r="P208" i="22"/>
  <c r="BI206" i="22"/>
  <c r="BH206" i="22"/>
  <c r="BG206" i="22"/>
  <c r="BE206" i="22"/>
  <c r="T206" i="22"/>
  <c r="R206" i="22"/>
  <c r="P206" i="22"/>
  <c r="BI201" i="22"/>
  <c r="BH201" i="22"/>
  <c r="BG201" i="22"/>
  <c r="BE201" i="22"/>
  <c r="T201" i="22"/>
  <c r="R201" i="22"/>
  <c r="P201" i="22"/>
  <c r="BI199" i="22"/>
  <c r="BH199" i="22"/>
  <c r="BG199" i="22"/>
  <c r="BE199" i="22"/>
  <c r="T199" i="22"/>
  <c r="R199" i="22"/>
  <c r="P199" i="22"/>
  <c r="BI194" i="22"/>
  <c r="BH194" i="22"/>
  <c r="BG194" i="22"/>
  <c r="BE194" i="22"/>
  <c r="T194" i="22"/>
  <c r="R194" i="22"/>
  <c r="P194" i="22"/>
  <c r="BI190" i="22"/>
  <c r="BH190" i="22"/>
  <c r="BG190" i="22"/>
  <c r="BE190" i="22"/>
  <c r="T190" i="22"/>
  <c r="R190" i="22"/>
  <c r="P190" i="22"/>
  <c r="BI184" i="22"/>
  <c r="BH184" i="22"/>
  <c r="BG184" i="22"/>
  <c r="BE184" i="22"/>
  <c r="T184" i="22"/>
  <c r="R184" i="22"/>
  <c r="P184" i="22"/>
  <c r="BI179" i="22"/>
  <c r="BH179" i="22"/>
  <c r="BG179" i="22"/>
  <c r="BE179" i="22"/>
  <c r="T179" i="22"/>
  <c r="R179" i="22"/>
  <c r="P179" i="22"/>
  <c r="BI170" i="22"/>
  <c r="BH170" i="22"/>
  <c r="BG170" i="22"/>
  <c r="BE170" i="22"/>
  <c r="T170" i="22"/>
  <c r="R170" i="22"/>
  <c r="P170" i="22"/>
  <c r="BI169" i="22"/>
  <c r="BH169" i="22"/>
  <c r="BG169" i="22"/>
  <c r="BE169" i="22"/>
  <c r="T169" i="22"/>
  <c r="R169" i="22"/>
  <c r="P169" i="22"/>
  <c r="BI168" i="22"/>
  <c r="BH168" i="22"/>
  <c r="BG168" i="22"/>
  <c r="BE168" i="22"/>
  <c r="T168" i="22"/>
  <c r="R168" i="22"/>
  <c r="P168" i="22"/>
  <c r="BI167" i="22"/>
  <c r="BH167" i="22"/>
  <c r="BG167" i="22"/>
  <c r="BE167" i="22"/>
  <c r="T167" i="22"/>
  <c r="R167" i="22"/>
  <c r="P167" i="22"/>
  <c r="BI163" i="22"/>
  <c r="BH163" i="22"/>
  <c r="BG163" i="22"/>
  <c r="BE163" i="22"/>
  <c r="T163" i="22"/>
  <c r="R163" i="22"/>
  <c r="P163" i="22"/>
  <c r="BI159" i="22"/>
  <c r="BH159" i="22"/>
  <c r="BG159" i="22"/>
  <c r="BE159" i="22"/>
  <c r="T159" i="22"/>
  <c r="R159" i="22"/>
  <c r="P159" i="22"/>
  <c r="BI157" i="22"/>
  <c r="BH157" i="22"/>
  <c r="BG157" i="22"/>
  <c r="BE157" i="22"/>
  <c r="T157" i="22"/>
  <c r="R157" i="22"/>
  <c r="P157" i="22"/>
  <c r="BI150" i="22"/>
  <c r="BH150" i="22"/>
  <c r="BG150" i="22"/>
  <c r="BE150" i="22"/>
  <c r="T150" i="22"/>
  <c r="R150" i="22"/>
  <c r="P150" i="22"/>
  <c r="BI141" i="22"/>
  <c r="BH141" i="22"/>
  <c r="BG141" i="22"/>
  <c r="BE141" i="22"/>
  <c r="T141" i="22"/>
  <c r="T140" i="22"/>
  <c r="R141" i="22"/>
  <c r="R140" i="22"/>
  <c r="P141" i="22"/>
  <c r="P140" i="22"/>
  <c r="J134" i="22"/>
  <c r="F134" i="22"/>
  <c r="F132" i="22"/>
  <c r="E130" i="22"/>
  <c r="J93" i="22"/>
  <c r="F93" i="22"/>
  <c r="F91" i="22"/>
  <c r="E89" i="22"/>
  <c r="J26" i="22"/>
  <c r="E26" i="22"/>
  <c r="J135" i="22"/>
  <c r="J25" i="22"/>
  <c r="J20" i="22"/>
  <c r="E20" i="22"/>
  <c r="F94" i="22"/>
  <c r="J19" i="22"/>
  <c r="J14" i="22"/>
  <c r="J91" i="22"/>
  <c r="E7" i="22"/>
  <c r="E126" i="22"/>
  <c r="J39" i="21"/>
  <c r="J38" i="21"/>
  <c r="AY119" i="1"/>
  <c r="J37" i="21"/>
  <c r="AX119" i="1"/>
  <c r="BI222" i="21"/>
  <c r="BH222" i="21"/>
  <c r="BG222" i="21"/>
  <c r="BE222" i="21"/>
  <c r="T222" i="21"/>
  <c r="R222" i="21"/>
  <c r="P222" i="21"/>
  <c r="BI221" i="21"/>
  <c r="BH221" i="21"/>
  <c r="BG221" i="21"/>
  <c r="BE221" i="21"/>
  <c r="T221" i="21"/>
  <c r="R221" i="21"/>
  <c r="P221" i="21"/>
  <c r="BI220" i="21"/>
  <c r="BH220" i="21"/>
  <c r="BG220" i="21"/>
  <c r="BE220" i="21"/>
  <c r="T220" i="21"/>
  <c r="R220" i="21"/>
  <c r="P220" i="21"/>
  <c r="BI219" i="21"/>
  <c r="BH219" i="21"/>
  <c r="BG219" i="21"/>
  <c r="BE219" i="21"/>
  <c r="T219" i="21"/>
  <c r="R219" i="21"/>
  <c r="P219" i="21"/>
  <c r="BI218" i="21"/>
  <c r="BH218" i="21"/>
  <c r="BG218" i="21"/>
  <c r="BE218" i="21"/>
  <c r="T218" i="21"/>
  <c r="R218" i="21"/>
  <c r="P218" i="21"/>
  <c r="BI217" i="21"/>
  <c r="BH217" i="21"/>
  <c r="BG217" i="21"/>
  <c r="BE217" i="21"/>
  <c r="T217" i="21"/>
  <c r="R217" i="21"/>
  <c r="P217" i="21"/>
  <c r="BI216" i="21"/>
  <c r="BH216" i="21"/>
  <c r="BG216" i="21"/>
  <c r="BE216" i="21"/>
  <c r="T216" i="21"/>
  <c r="R216" i="21"/>
  <c r="P216" i="21"/>
  <c r="BI215" i="21"/>
  <c r="BH215" i="21"/>
  <c r="BG215" i="21"/>
  <c r="BE215" i="21"/>
  <c r="T215" i="21"/>
  <c r="R215" i="21"/>
  <c r="P215" i="21"/>
  <c r="BI208" i="21"/>
  <c r="BH208" i="21"/>
  <c r="BG208" i="21"/>
  <c r="BE208" i="21"/>
  <c r="T208" i="21"/>
  <c r="R208" i="21"/>
  <c r="P208" i="21"/>
  <c r="BI207" i="21"/>
  <c r="BH207" i="21"/>
  <c r="BG207" i="21"/>
  <c r="BE207" i="21"/>
  <c r="T207" i="21"/>
  <c r="R207" i="21"/>
  <c r="P207" i="21"/>
  <c r="BI206" i="21"/>
  <c r="BH206" i="21"/>
  <c r="BG206" i="21"/>
  <c r="BE206" i="21"/>
  <c r="T206" i="21"/>
  <c r="R206" i="21"/>
  <c r="P206" i="21"/>
  <c r="BI205" i="21"/>
  <c r="BH205" i="21"/>
  <c r="BG205" i="21"/>
  <c r="BE205" i="21"/>
  <c r="T205" i="21"/>
  <c r="R205" i="21"/>
  <c r="P205" i="21"/>
  <c r="BI204" i="21"/>
  <c r="BH204" i="21"/>
  <c r="BG204" i="21"/>
  <c r="BE204" i="21"/>
  <c r="T204" i="21"/>
  <c r="R204" i="21"/>
  <c r="P204" i="21"/>
  <c r="BI203" i="21"/>
  <c r="BH203" i="21"/>
  <c r="BG203" i="21"/>
  <c r="BE203" i="21"/>
  <c r="T203" i="21"/>
  <c r="R203" i="21"/>
  <c r="P203" i="21"/>
  <c r="BI202" i="21"/>
  <c r="BH202" i="21"/>
  <c r="BG202" i="21"/>
  <c r="BE202" i="21"/>
  <c r="T202" i="21"/>
  <c r="R202" i="21"/>
  <c r="P202" i="21"/>
  <c r="BI201" i="21"/>
  <c r="BH201" i="21"/>
  <c r="BG201" i="21"/>
  <c r="BE201" i="21"/>
  <c r="T201" i="21"/>
  <c r="R201" i="21"/>
  <c r="P201" i="21"/>
  <c r="BI200" i="21"/>
  <c r="BH200" i="21"/>
  <c r="BG200" i="21"/>
  <c r="BE200" i="21"/>
  <c r="T200" i="21"/>
  <c r="R200" i="21"/>
  <c r="P200" i="21"/>
  <c r="BI199" i="21"/>
  <c r="BH199" i="21"/>
  <c r="BG199" i="21"/>
  <c r="BE199" i="21"/>
  <c r="T199" i="21"/>
  <c r="R199" i="21"/>
  <c r="P199" i="21"/>
  <c r="BI198" i="21"/>
  <c r="BH198" i="21"/>
  <c r="BG198" i="21"/>
  <c r="BE198" i="21"/>
  <c r="T198" i="21"/>
  <c r="R198" i="21"/>
  <c r="P198" i="21"/>
  <c r="BI197" i="21"/>
  <c r="BH197" i="21"/>
  <c r="BG197" i="21"/>
  <c r="BE197" i="21"/>
  <c r="T197" i="21"/>
  <c r="R197" i="21"/>
  <c r="P197" i="21"/>
  <c r="BI196" i="21"/>
  <c r="BH196" i="21"/>
  <c r="BG196" i="21"/>
  <c r="BE196" i="21"/>
  <c r="T196" i="21"/>
  <c r="R196" i="21"/>
  <c r="P196" i="21"/>
  <c r="BI195" i="21"/>
  <c r="BH195" i="21"/>
  <c r="BG195" i="21"/>
  <c r="BE195" i="21"/>
  <c r="T195" i="21"/>
  <c r="R195" i="21"/>
  <c r="P195" i="21"/>
  <c r="BI194" i="21"/>
  <c r="BH194" i="21"/>
  <c r="BG194" i="21"/>
  <c r="BE194" i="21"/>
  <c r="T194" i="21"/>
  <c r="R194" i="21"/>
  <c r="P194" i="21"/>
  <c r="BI193" i="21"/>
  <c r="BH193" i="21"/>
  <c r="BG193" i="21"/>
  <c r="BE193" i="21"/>
  <c r="T193" i="21"/>
  <c r="R193" i="21"/>
  <c r="P193" i="21"/>
  <c r="BI192" i="21"/>
  <c r="BH192" i="21"/>
  <c r="BG192" i="21"/>
  <c r="BE192" i="21"/>
  <c r="T192" i="21"/>
  <c r="R192" i="21"/>
  <c r="P192" i="21"/>
  <c r="BI191" i="21"/>
  <c r="BH191" i="21"/>
  <c r="BG191" i="21"/>
  <c r="BE191" i="21"/>
  <c r="T191" i="21"/>
  <c r="R191" i="21"/>
  <c r="P191" i="21"/>
  <c r="BI190" i="21"/>
  <c r="BH190" i="21"/>
  <c r="BG190" i="21"/>
  <c r="BE190" i="21"/>
  <c r="T190" i="21"/>
  <c r="R190" i="21"/>
  <c r="P190" i="21"/>
  <c r="BI189" i="21"/>
  <c r="BH189" i="21"/>
  <c r="BG189" i="21"/>
  <c r="BE189" i="21"/>
  <c r="T189" i="21"/>
  <c r="R189" i="21"/>
  <c r="P189" i="21"/>
  <c r="BI188" i="21"/>
  <c r="BH188" i="21"/>
  <c r="BG188" i="21"/>
  <c r="BE188" i="21"/>
  <c r="T188" i="21"/>
  <c r="R188" i="21"/>
  <c r="P188" i="21"/>
  <c r="BI187" i="21"/>
  <c r="BH187" i="21"/>
  <c r="BG187" i="21"/>
  <c r="BE187" i="21"/>
  <c r="T187" i="21"/>
  <c r="R187" i="21"/>
  <c r="P187" i="21"/>
  <c r="BI182" i="21"/>
  <c r="BH182" i="21"/>
  <c r="BG182" i="21"/>
  <c r="BE182" i="21"/>
  <c r="T182" i="21"/>
  <c r="R182" i="21"/>
  <c r="P182" i="21"/>
  <c r="BI181" i="21"/>
  <c r="BH181" i="21"/>
  <c r="BG181" i="21"/>
  <c r="BE181" i="21"/>
  <c r="T181" i="21"/>
  <c r="R181" i="21"/>
  <c r="P181" i="21"/>
  <c r="BI180" i="21"/>
  <c r="BH180" i="21"/>
  <c r="BG180" i="21"/>
  <c r="BE180" i="21"/>
  <c r="T180" i="21"/>
  <c r="R180" i="21"/>
  <c r="P180" i="21"/>
  <c r="BI179" i="21"/>
  <c r="BH179" i="21"/>
  <c r="BG179" i="21"/>
  <c r="BE179" i="21"/>
  <c r="T179" i="21"/>
  <c r="R179" i="21"/>
  <c r="P179" i="21"/>
  <c r="BI178" i="21"/>
  <c r="BH178" i="21"/>
  <c r="BG178" i="21"/>
  <c r="BE178" i="21"/>
  <c r="T178" i="21"/>
  <c r="R178" i="21"/>
  <c r="P178" i="21"/>
  <c r="BI177" i="21"/>
  <c r="BH177" i="21"/>
  <c r="BG177" i="21"/>
  <c r="BE177" i="21"/>
  <c r="T177" i="21"/>
  <c r="R177" i="21"/>
  <c r="P177" i="21"/>
  <c r="BI176" i="21"/>
  <c r="BH176" i="21"/>
  <c r="BG176" i="21"/>
  <c r="BE176" i="21"/>
  <c r="T176" i="21"/>
  <c r="R176" i="21"/>
  <c r="P176" i="21"/>
  <c r="BI175" i="21"/>
  <c r="BH175" i="21"/>
  <c r="BG175" i="21"/>
  <c r="BE175" i="21"/>
  <c r="T175" i="21"/>
  <c r="R175" i="21"/>
  <c r="P175" i="21"/>
  <c r="BI174" i="21"/>
  <c r="BH174" i="21"/>
  <c r="BG174" i="21"/>
  <c r="BE174" i="21"/>
  <c r="T174" i="21"/>
  <c r="R174" i="21"/>
  <c r="P174" i="21"/>
  <c r="BI173" i="21"/>
  <c r="BH173" i="21"/>
  <c r="BG173" i="21"/>
  <c r="BE173" i="21"/>
  <c r="T173" i="21"/>
  <c r="R173" i="21"/>
  <c r="P173" i="21"/>
  <c r="BI172" i="21"/>
  <c r="BH172" i="21"/>
  <c r="BG172" i="21"/>
  <c r="BE172" i="21"/>
  <c r="T172" i="21"/>
  <c r="R172" i="21"/>
  <c r="P172" i="21"/>
  <c r="BI171" i="21"/>
  <c r="BH171" i="21"/>
  <c r="BG171" i="21"/>
  <c r="BE171" i="21"/>
  <c r="T171" i="21"/>
  <c r="R171" i="21"/>
  <c r="P171" i="21"/>
  <c r="BI170" i="21"/>
  <c r="BH170" i="21"/>
  <c r="BG170" i="21"/>
  <c r="BE170" i="21"/>
  <c r="T170" i="21"/>
  <c r="R170" i="21"/>
  <c r="P170" i="21"/>
  <c r="BI169" i="21"/>
  <c r="BH169" i="21"/>
  <c r="BG169" i="21"/>
  <c r="BE169" i="21"/>
  <c r="T169" i="21"/>
  <c r="R169" i="21"/>
  <c r="P169" i="21"/>
  <c r="BI168" i="21"/>
  <c r="BH168" i="21"/>
  <c r="BG168" i="21"/>
  <c r="BE168" i="21"/>
  <c r="T168" i="21"/>
  <c r="R168" i="21"/>
  <c r="P168" i="21"/>
  <c r="BI158" i="21"/>
  <c r="BH158" i="21"/>
  <c r="BG158" i="21"/>
  <c r="BE158" i="21"/>
  <c r="T158" i="21"/>
  <c r="R158" i="21"/>
  <c r="P158" i="21"/>
  <c r="BI155" i="21"/>
  <c r="BH155" i="21"/>
  <c r="BG155" i="21"/>
  <c r="BE155" i="21"/>
  <c r="T155" i="21"/>
  <c r="R155" i="21"/>
  <c r="P155" i="21"/>
  <c r="BI154" i="21"/>
  <c r="BH154" i="21"/>
  <c r="BG154" i="21"/>
  <c r="BE154" i="21"/>
  <c r="T154" i="21"/>
  <c r="R154" i="21"/>
  <c r="P154" i="21"/>
  <c r="BI153" i="21"/>
  <c r="BH153" i="21"/>
  <c r="BG153" i="21"/>
  <c r="BE153" i="21"/>
  <c r="T153" i="21"/>
  <c r="R153" i="21"/>
  <c r="P153" i="21"/>
  <c r="BI152" i="21"/>
  <c r="BH152" i="21"/>
  <c r="BG152" i="21"/>
  <c r="BE152" i="21"/>
  <c r="T152" i="21"/>
  <c r="R152" i="21"/>
  <c r="P152" i="21"/>
  <c r="BI145" i="21"/>
  <c r="BH145" i="21"/>
  <c r="BG145" i="21"/>
  <c r="BE145" i="21"/>
  <c r="T145" i="21"/>
  <c r="R145" i="21"/>
  <c r="P145"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4" i="21"/>
  <c r="BH134" i="21"/>
  <c r="BG134" i="21"/>
  <c r="BE134" i="21"/>
  <c r="T134" i="21"/>
  <c r="R134" i="21"/>
  <c r="P134" i="21"/>
  <c r="BI128" i="21"/>
  <c r="BH128" i="21"/>
  <c r="BG128" i="21"/>
  <c r="BE128" i="21"/>
  <c r="T128" i="21"/>
  <c r="R128" i="21"/>
  <c r="P128" i="21"/>
  <c r="J121" i="21"/>
  <c r="F121" i="21"/>
  <c r="F119" i="21"/>
  <c r="E117" i="21"/>
  <c r="J93" i="21"/>
  <c r="F93" i="21"/>
  <c r="F91" i="21"/>
  <c r="E89" i="21"/>
  <c r="J26" i="21"/>
  <c r="E26" i="21"/>
  <c r="J122" i="21"/>
  <c r="J25" i="21"/>
  <c r="J20" i="21"/>
  <c r="E20" i="21"/>
  <c r="F122" i="21"/>
  <c r="J19" i="21"/>
  <c r="J14" i="21"/>
  <c r="J91" i="21"/>
  <c r="E7" i="21"/>
  <c r="E85" i="21" s="1"/>
  <c r="J39" i="20"/>
  <c r="J38" i="20"/>
  <c r="AY118" i="1"/>
  <c r="J37" i="20"/>
  <c r="AX118" i="1"/>
  <c r="BI270" i="20"/>
  <c r="BH270" i="20"/>
  <c r="BG270" i="20"/>
  <c r="BE270" i="20"/>
  <c r="T270" i="20"/>
  <c r="R270" i="20"/>
  <c r="P270" i="20"/>
  <c r="BI269" i="20"/>
  <c r="BH269" i="20"/>
  <c r="BG269" i="20"/>
  <c r="BE269" i="20"/>
  <c r="T269" i="20"/>
  <c r="R269" i="20"/>
  <c r="P269" i="20"/>
  <c r="BI268" i="20"/>
  <c r="BH268" i="20"/>
  <c r="BG268" i="20"/>
  <c r="BE268" i="20"/>
  <c r="T268" i="20"/>
  <c r="R268" i="20"/>
  <c r="P268" i="20"/>
  <c r="BI267" i="20"/>
  <c r="BH267" i="20"/>
  <c r="BG267" i="20"/>
  <c r="BE267" i="20"/>
  <c r="T267" i="20"/>
  <c r="R267" i="20"/>
  <c r="P267" i="20"/>
  <c r="BI266" i="20"/>
  <c r="BH266" i="20"/>
  <c r="BG266" i="20"/>
  <c r="BE266" i="20"/>
  <c r="T266" i="20"/>
  <c r="R266" i="20"/>
  <c r="P266" i="20"/>
  <c r="BI265" i="20"/>
  <c r="BH265" i="20"/>
  <c r="BG265" i="20"/>
  <c r="BE265" i="20"/>
  <c r="T265" i="20"/>
  <c r="R265" i="20"/>
  <c r="P265" i="20"/>
  <c r="BI264" i="20"/>
  <c r="BH264" i="20"/>
  <c r="BG264" i="20"/>
  <c r="BE264" i="20"/>
  <c r="T264" i="20"/>
  <c r="R264" i="20"/>
  <c r="P264" i="20"/>
  <c r="BI263" i="20"/>
  <c r="BH263" i="20"/>
  <c r="BG263" i="20"/>
  <c r="BE263" i="20"/>
  <c r="T263" i="20"/>
  <c r="R263" i="20"/>
  <c r="P263" i="20"/>
  <c r="BI262" i="20"/>
  <c r="BH262" i="20"/>
  <c r="BG262" i="20"/>
  <c r="BE262" i="20"/>
  <c r="T262" i="20"/>
  <c r="R262" i="20"/>
  <c r="P262" i="20"/>
  <c r="BI261" i="20"/>
  <c r="BH261" i="20"/>
  <c r="BG261" i="20"/>
  <c r="BE261" i="20"/>
  <c r="T261" i="20"/>
  <c r="R261" i="20"/>
  <c r="P261" i="20"/>
  <c r="BI260" i="20"/>
  <c r="BH260" i="20"/>
  <c r="BG260" i="20"/>
  <c r="BE260" i="20"/>
  <c r="T260" i="20"/>
  <c r="R260" i="20"/>
  <c r="P260" i="20"/>
  <c r="BI259" i="20"/>
  <c r="BH259" i="20"/>
  <c r="BG259" i="20"/>
  <c r="BE259" i="20"/>
  <c r="T259" i="20"/>
  <c r="R259" i="20"/>
  <c r="P259" i="20"/>
  <c r="BI258" i="20"/>
  <c r="BH258" i="20"/>
  <c r="BG258" i="20"/>
  <c r="BE258" i="20"/>
  <c r="T258" i="20"/>
  <c r="R258" i="20"/>
  <c r="P258" i="20"/>
  <c r="BI257" i="20"/>
  <c r="BH257" i="20"/>
  <c r="BG257" i="20"/>
  <c r="BE257" i="20"/>
  <c r="T257" i="20"/>
  <c r="R257" i="20"/>
  <c r="P257" i="20"/>
  <c r="BI256" i="20"/>
  <c r="BH256" i="20"/>
  <c r="BG256" i="20"/>
  <c r="BE256" i="20"/>
  <c r="T256" i="20"/>
  <c r="R256" i="20"/>
  <c r="P256" i="20"/>
  <c r="BI255" i="20"/>
  <c r="BH255" i="20"/>
  <c r="BG255" i="20"/>
  <c r="BE255" i="20"/>
  <c r="T255" i="20"/>
  <c r="R255" i="20"/>
  <c r="P255" i="20"/>
  <c r="BI254" i="20"/>
  <c r="BH254" i="20"/>
  <c r="BG254" i="20"/>
  <c r="BE254" i="20"/>
  <c r="T254" i="20"/>
  <c r="R254" i="20"/>
  <c r="P254" i="20"/>
  <c r="BI253" i="20"/>
  <c r="BH253" i="20"/>
  <c r="BG253" i="20"/>
  <c r="BE253" i="20"/>
  <c r="T253" i="20"/>
  <c r="R253" i="20"/>
  <c r="P253" i="20"/>
  <c r="BI252" i="20"/>
  <c r="BH252" i="20"/>
  <c r="BG252" i="20"/>
  <c r="BE252" i="20"/>
  <c r="T252" i="20"/>
  <c r="R252" i="20"/>
  <c r="P252" i="20"/>
  <c r="BI251" i="20"/>
  <c r="BH251" i="20"/>
  <c r="BG251" i="20"/>
  <c r="BE251" i="20"/>
  <c r="T251" i="20"/>
  <c r="R251" i="20"/>
  <c r="P251" i="20"/>
  <c r="BI250" i="20"/>
  <c r="BH250" i="20"/>
  <c r="BG250" i="20"/>
  <c r="BE250" i="20"/>
  <c r="T250" i="20"/>
  <c r="R250" i="20"/>
  <c r="P250" i="20"/>
  <c r="BI249" i="20"/>
  <c r="BH249" i="20"/>
  <c r="BG249" i="20"/>
  <c r="BE249" i="20"/>
  <c r="T249" i="20"/>
  <c r="R249" i="20"/>
  <c r="P249" i="20"/>
  <c r="BI248" i="20"/>
  <c r="BH248" i="20"/>
  <c r="BG248" i="20"/>
  <c r="BE248" i="20"/>
  <c r="T248" i="20"/>
  <c r="R248" i="20"/>
  <c r="P248" i="20"/>
  <c r="BI247" i="20"/>
  <c r="BH247" i="20"/>
  <c r="BG247" i="20"/>
  <c r="BE247" i="20"/>
  <c r="T247" i="20"/>
  <c r="R247" i="20"/>
  <c r="P247" i="20"/>
  <c r="BI246" i="20"/>
  <c r="BH246" i="20"/>
  <c r="BG246" i="20"/>
  <c r="BE246" i="20"/>
  <c r="T246" i="20"/>
  <c r="R246" i="20"/>
  <c r="P246" i="20"/>
  <c r="BI245" i="20"/>
  <c r="BH245" i="20"/>
  <c r="BG245" i="20"/>
  <c r="BE245" i="20"/>
  <c r="T245" i="20"/>
  <c r="R245" i="20"/>
  <c r="P245" i="20"/>
  <c r="BI244" i="20"/>
  <c r="BH244" i="20"/>
  <c r="BG244" i="20"/>
  <c r="BE244" i="20"/>
  <c r="T244" i="20"/>
  <c r="R244" i="20"/>
  <c r="P244" i="20"/>
  <c r="BI243" i="20"/>
  <c r="BH243" i="20"/>
  <c r="BG243" i="20"/>
  <c r="BE243" i="20"/>
  <c r="T243" i="20"/>
  <c r="R243" i="20"/>
  <c r="P243" i="20"/>
  <c r="BI241" i="20"/>
  <c r="BH241" i="20"/>
  <c r="BG241" i="20"/>
  <c r="BE241" i="20"/>
  <c r="T241" i="20"/>
  <c r="R241" i="20"/>
  <c r="P241" i="20"/>
  <c r="BI240" i="20"/>
  <c r="BH240" i="20"/>
  <c r="BG240" i="20"/>
  <c r="BE240" i="20"/>
  <c r="T240" i="20"/>
  <c r="R240" i="20"/>
  <c r="P240" i="20"/>
  <c r="BI238" i="20"/>
  <c r="BH238" i="20"/>
  <c r="BG238" i="20"/>
  <c r="BE238" i="20"/>
  <c r="T238" i="20"/>
  <c r="R238" i="20"/>
  <c r="P238" i="20"/>
  <c r="BI237" i="20"/>
  <c r="BH237" i="20"/>
  <c r="BG237" i="20"/>
  <c r="BE237" i="20"/>
  <c r="T237" i="20"/>
  <c r="R237" i="20"/>
  <c r="P237" i="20"/>
  <c r="BI235" i="20"/>
  <c r="BH235" i="20"/>
  <c r="BG235" i="20"/>
  <c r="BE235" i="20"/>
  <c r="T235" i="20"/>
  <c r="R235" i="20"/>
  <c r="P235" i="20"/>
  <c r="BI234" i="20"/>
  <c r="BH234" i="20"/>
  <c r="BG234" i="20"/>
  <c r="BE234" i="20"/>
  <c r="T234" i="20"/>
  <c r="R234" i="20"/>
  <c r="P234" i="20"/>
  <c r="BI233" i="20"/>
  <c r="BH233" i="20"/>
  <c r="BG233" i="20"/>
  <c r="BE233" i="20"/>
  <c r="T233" i="20"/>
  <c r="R233" i="20"/>
  <c r="P233" i="20"/>
  <c r="BI232" i="20"/>
  <c r="BH232" i="20"/>
  <c r="BG232" i="20"/>
  <c r="BE232" i="20"/>
  <c r="T232" i="20"/>
  <c r="R232" i="20"/>
  <c r="P232" i="20"/>
  <c r="BI231" i="20"/>
  <c r="BH231" i="20"/>
  <c r="BG231" i="20"/>
  <c r="BE231" i="20"/>
  <c r="T231" i="20"/>
  <c r="R231" i="20"/>
  <c r="P231" i="20"/>
  <c r="BI230" i="20"/>
  <c r="BH230" i="20"/>
  <c r="BG230" i="20"/>
  <c r="BE230" i="20"/>
  <c r="T230" i="20"/>
  <c r="R230" i="20"/>
  <c r="P230" i="20"/>
  <c r="BI229" i="20"/>
  <c r="BH229" i="20"/>
  <c r="BG229" i="20"/>
  <c r="BE229" i="20"/>
  <c r="T229" i="20"/>
  <c r="R229" i="20"/>
  <c r="P229" i="20"/>
  <c r="BI228" i="20"/>
  <c r="BH228" i="20"/>
  <c r="BG228" i="20"/>
  <c r="BE228" i="20"/>
  <c r="T228" i="20"/>
  <c r="R228" i="20"/>
  <c r="P228" i="20"/>
  <c r="BI226" i="20"/>
  <c r="BH226" i="20"/>
  <c r="BG226" i="20"/>
  <c r="BE226" i="20"/>
  <c r="T226" i="20"/>
  <c r="R226" i="20"/>
  <c r="P226" i="20"/>
  <c r="BI225" i="20"/>
  <c r="BH225" i="20"/>
  <c r="BG225" i="20"/>
  <c r="BE225" i="20"/>
  <c r="T225" i="20"/>
  <c r="R225" i="20"/>
  <c r="P225" i="20"/>
  <c r="BI224" i="20"/>
  <c r="BH224" i="20"/>
  <c r="BG224" i="20"/>
  <c r="BE224" i="20"/>
  <c r="T224" i="20"/>
  <c r="R224" i="20"/>
  <c r="P224" i="20"/>
  <c r="BI223" i="20"/>
  <c r="BH223" i="20"/>
  <c r="BG223" i="20"/>
  <c r="BE223" i="20"/>
  <c r="T223" i="20"/>
  <c r="R223" i="20"/>
  <c r="P223" i="20"/>
  <c r="BI222" i="20"/>
  <c r="BH222" i="20"/>
  <c r="BG222" i="20"/>
  <c r="BE222" i="20"/>
  <c r="T222" i="20"/>
  <c r="R222" i="20"/>
  <c r="P222" i="20"/>
  <c r="BI221" i="20"/>
  <c r="BH221" i="20"/>
  <c r="BG221" i="20"/>
  <c r="BE221" i="20"/>
  <c r="T221" i="20"/>
  <c r="R221" i="20"/>
  <c r="P221" i="20"/>
  <c r="BI220" i="20"/>
  <c r="BH220" i="20"/>
  <c r="BG220" i="20"/>
  <c r="BE220" i="20"/>
  <c r="T220" i="20"/>
  <c r="R220" i="20"/>
  <c r="P220" i="20"/>
  <c r="BI219" i="20"/>
  <c r="BH219" i="20"/>
  <c r="BG219" i="20"/>
  <c r="BE219" i="20"/>
  <c r="T219" i="20"/>
  <c r="R219" i="20"/>
  <c r="P219" i="20"/>
  <c r="BI218" i="20"/>
  <c r="BH218" i="20"/>
  <c r="BG218" i="20"/>
  <c r="BE218" i="20"/>
  <c r="T218" i="20"/>
  <c r="R218" i="20"/>
  <c r="P218" i="20"/>
  <c r="BI217" i="20"/>
  <c r="BH217" i="20"/>
  <c r="BG217" i="20"/>
  <c r="BE217" i="20"/>
  <c r="T217" i="20"/>
  <c r="R217" i="20"/>
  <c r="P217" i="20"/>
  <c r="BI216" i="20"/>
  <c r="BH216" i="20"/>
  <c r="BG216" i="20"/>
  <c r="BE216" i="20"/>
  <c r="T216" i="20"/>
  <c r="R216" i="20"/>
  <c r="P216" i="20"/>
  <c r="BI215" i="20"/>
  <c r="BH215" i="20"/>
  <c r="BG215" i="20"/>
  <c r="BE215" i="20"/>
  <c r="T215" i="20"/>
  <c r="R215" i="20"/>
  <c r="P215" i="20"/>
  <c r="BI213" i="20"/>
  <c r="BH213" i="20"/>
  <c r="BG213" i="20"/>
  <c r="BE213" i="20"/>
  <c r="T213" i="20"/>
  <c r="R213" i="20"/>
  <c r="P213" i="20"/>
  <c r="BI212" i="20"/>
  <c r="BH212" i="20"/>
  <c r="BG212" i="20"/>
  <c r="BE212" i="20"/>
  <c r="T212" i="20"/>
  <c r="R212" i="20"/>
  <c r="P212" i="20"/>
  <c r="BI211" i="20"/>
  <c r="BH211" i="20"/>
  <c r="BG211" i="20"/>
  <c r="BE211" i="20"/>
  <c r="T211" i="20"/>
  <c r="R211" i="20"/>
  <c r="P211" i="20"/>
  <c r="BI210" i="20"/>
  <c r="BH210" i="20"/>
  <c r="BG210" i="20"/>
  <c r="BE210" i="20"/>
  <c r="T210" i="20"/>
  <c r="R210" i="20"/>
  <c r="P210" i="20"/>
  <c r="BI209" i="20"/>
  <c r="BH209" i="20"/>
  <c r="BG209" i="20"/>
  <c r="BE209" i="20"/>
  <c r="T209" i="20"/>
  <c r="R209" i="20"/>
  <c r="P209" i="20"/>
  <c r="BI208" i="20"/>
  <c r="BH208" i="20"/>
  <c r="BG208" i="20"/>
  <c r="BE208" i="20"/>
  <c r="T208" i="20"/>
  <c r="R208" i="20"/>
  <c r="P208" i="20"/>
  <c r="BI207" i="20"/>
  <c r="BH207" i="20"/>
  <c r="BG207" i="20"/>
  <c r="BE207" i="20"/>
  <c r="T207" i="20"/>
  <c r="R207" i="20"/>
  <c r="P207" i="20"/>
  <c r="BI206" i="20"/>
  <c r="BH206" i="20"/>
  <c r="BG206" i="20"/>
  <c r="BE206" i="20"/>
  <c r="T206" i="20"/>
  <c r="R206" i="20"/>
  <c r="P206" i="20"/>
  <c r="BI204" i="20"/>
  <c r="BH204" i="20"/>
  <c r="BG204" i="20"/>
  <c r="BE204" i="20"/>
  <c r="T204" i="20"/>
  <c r="R204" i="20"/>
  <c r="P204" i="20"/>
  <c r="BI203" i="20"/>
  <c r="BH203" i="20"/>
  <c r="BG203" i="20"/>
  <c r="BE203" i="20"/>
  <c r="T203" i="20"/>
  <c r="R203" i="20"/>
  <c r="P203" i="20"/>
  <c r="BI201" i="20"/>
  <c r="BH201" i="20"/>
  <c r="BG201" i="20"/>
  <c r="BE201" i="20"/>
  <c r="T201" i="20"/>
  <c r="R201" i="20"/>
  <c r="P201" i="20"/>
  <c r="BI200" i="20"/>
  <c r="BH200" i="20"/>
  <c r="BG200" i="20"/>
  <c r="BE200" i="20"/>
  <c r="T200" i="20"/>
  <c r="R200" i="20"/>
  <c r="P200" i="20"/>
  <c r="BI199" i="20"/>
  <c r="BH199" i="20"/>
  <c r="BG199" i="20"/>
  <c r="BE199" i="20"/>
  <c r="T199" i="20"/>
  <c r="R199" i="20"/>
  <c r="P199" i="20"/>
  <c r="BI198" i="20"/>
  <c r="BH198" i="20"/>
  <c r="BG198" i="20"/>
  <c r="BE198" i="20"/>
  <c r="T198" i="20"/>
  <c r="R198" i="20"/>
  <c r="P198" i="20"/>
  <c r="BI197" i="20"/>
  <c r="BH197" i="20"/>
  <c r="BG197" i="20"/>
  <c r="BE197" i="20"/>
  <c r="T197" i="20"/>
  <c r="R197" i="20"/>
  <c r="P197" i="20"/>
  <c r="BI196" i="20"/>
  <c r="BH196" i="20"/>
  <c r="BG196" i="20"/>
  <c r="BE196" i="20"/>
  <c r="T196" i="20"/>
  <c r="R196" i="20"/>
  <c r="P196" i="20"/>
  <c r="BI195" i="20"/>
  <c r="BH195" i="20"/>
  <c r="BG195" i="20"/>
  <c r="BE195" i="20"/>
  <c r="T195" i="20"/>
  <c r="R195" i="20"/>
  <c r="P195" i="20"/>
  <c r="BI194" i="20"/>
  <c r="BH194" i="20"/>
  <c r="BG194" i="20"/>
  <c r="BE194" i="20"/>
  <c r="T194" i="20"/>
  <c r="R194" i="20"/>
  <c r="P194" i="20"/>
  <c r="BI193" i="20"/>
  <c r="BH193" i="20"/>
  <c r="BG193" i="20"/>
  <c r="BE193" i="20"/>
  <c r="T193" i="20"/>
  <c r="R193" i="20"/>
  <c r="P193" i="20"/>
  <c r="BI192" i="20"/>
  <c r="BH192" i="20"/>
  <c r="BG192" i="20"/>
  <c r="BE192" i="20"/>
  <c r="T192" i="20"/>
  <c r="R192" i="20"/>
  <c r="P192" i="20"/>
  <c r="BI191" i="20"/>
  <c r="BH191" i="20"/>
  <c r="BG191" i="20"/>
  <c r="BE191" i="20"/>
  <c r="T191" i="20"/>
  <c r="R191" i="20"/>
  <c r="P191" i="20"/>
  <c r="BI190" i="20"/>
  <c r="BH190" i="20"/>
  <c r="BG190" i="20"/>
  <c r="BE190" i="20"/>
  <c r="T190" i="20"/>
  <c r="R190" i="20"/>
  <c r="P190" i="20"/>
  <c r="BI189" i="20"/>
  <c r="BH189" i="20"/>
  <c r="BG189" i="20"/>
  <c r="BE189" i="20"/>
  <c r="T189" i="20"/>
  <c r="R189" i="20"/>
  <c r="P189" i="20"/>
  <c r="BI188" i="20"/>
  <c r="BH188" i="20"/>
  <c r="BG188" i="20"/>
  <c r="BE188" i="20"/>
  <c r="T188" i="20"/>
  <c r="R188" i="20"/>
  <c r="P188" i="20"/>
  <c r="BI187" i="20"/>
  <c r="BH187" i="20"/>
  <c r="BG187" i="20"/>
  <c r="BE187" i="20"/>
  <c r="T187" i="20"/>
  <c r="R187" i="20"/>
  <c r="P187" i="20"/>
  <c r="BI186" i="20"/>
  <c r="BH186" i="20"/>
  <c r="BG186" i="20"/>
  <c r="BE186" i="20"/>
  <c r="T186" i="20"/>
  <c r="R186" i="20"/>
  <c r="P186" i="20"/>
  <c r="BI185" i="20"/>
  <c r="BH185" i="20"/>
  <c r="BG185" i="20"/>
  <c r="BE185" i="20"/>
  <c r="T185" i="20"/>
  <c r="R185" i="20"/>
  <c r="P185" i="20"/>
  <c r="BI184" i="20"/>
  <c r="BH184" i="20"/>
  <c r="BG184" i="20"/>
  <c r="BE184" i="20"/>
  <c r="T184" i="20"/>
  <c r="R184" i="20"/>
  <c r="P184" i="20"/>
  <c r="BI183" i="20"/>
  <c r="BH183" i="20"/>
  <c r="BG183" i="20"/>
  <c r="BE183" i="20"/>
  <c r="T183" i="20"/>
  <c r="R183" i="20"/>
  <c r="P183" i="20"/>
  <c r="BI182" i="20"/>
  <c r="BH182" i="20"/>
  <c r="BG182" i="20"/>
  <c r="BE182" i="20"/>
  <c r="T182" i="20"/>
  <c r="R182" i="20"/>
  <c r="P182" i="20"/>
  <c r="BI181" i="20"/>
  <c r="BH181" i="20"/>
  <c r="BG181" i="20"/>
  <c r="BE181" i="20"/>
  <c r="T181" i="20"/>
  <c r="R181" i="20"/>
  <c r="P181" i="20"/>
  <c r="BI180" i="20"/>
  <c r="BH180" i="20"/>
  <c r="BG180" i="20"/>
  <c r="BE180" i="20"/>
  <c r="T180" i="20"/>
  <c r="R180" i="20"/>
  <c r="P180" i="20"/>
  <c r="BI179" i="20"/>
  <c r="BH179" i="20"/>
  <c r="BG179" i="20"/>
  <c r="BE179" i="20"/>
  <c r="T179" i="20"/>
  <c r="R179" i="20"/>
  <c r="P179" i="20"/>
  <c r="BI178" i="20"/>
  <c r="BH178" i="20"/>
  <c r="BG178" i="20"/>
  <c r="BE178" i="20"/>
  <c r="T178" i="20"/>
  <c r="R178" i="20"/>
  <c r="P178" i="20"/>
  <c r="BI177" i="20"/>
  <c r="BH177" i="20"/>
  <c r="BG177" i="20"/>
  <c r="BE177" i="20"/>
  <c r="T177" i="20"/>
  <c r="R177" i="20"/>
  <c r="P177" i="20"/>
  <c r="BI176" i="20"/>
  <c r="BH176" i="20"/>
  <c r="BG176" i="20"/>
  <c r="BE176" i="20"/>
  <c r="T176" i="20"/>
  <c r="R176" i="20"/>
  <c r="P176" i="20"/>
  <c r="BI175" i="20"/>
  <c r="BH175" i="20"/>
  <c r="BG175" i="20"/>
  <c r="BE175" i="20"/>
  <c r="T175" i="20"/>
  <c r="R175" i="20"/>
  <c r="P175" i="20"/>
  <c r="BI173" i="20"/>
  <c r="BH173" i="20"/>
  <c r="BG173" i="20"/>
  <c r="BE173" i="20"/>
  <c r="T173" i="20"/>
  <c r="R173" i="20"/>
  <c r="P173" i="20"/>
  <c r="BI172" i="20"/>
  <c r="BH172" i="20"/>
  <c r="BG172" i="20"/>
  <c r="BE172" i="20"/>
  <c r="T172" i="20"/>
  <c r="R172" i="20"/>
  <c r="P172" i="20"/>
  <c r="BI170" i="20"/>
  <c r="BH170" i="20"/>
  <c r="BG170" i="20"/>
  <c r="BE170" i="20"/>
  <c r="T170" i="20"/>
  <c r="R170" i="20"/>
  <c r="P170" i="20"/>
  <c r="BI169" i="20"/>
  <c r="BH169" i="20"/>
  <c r="BG169" i="20"/>
  <c r="BE169" i="20"/>
  <c r="T169" i="20"/>
  <c r="R169" i="20"/>
  <c r="P169" i="20"/>
  <c r="BI168" i="20"/>
  <c r="BH168" i="20"/>
  <c r="BG168" i="20"/>
  <c r="BE168" i="20"/>
  <c r="T168" i="20"/>
  <c r="R168" i="20"/>
  <c r="P168" i="20"/>
  <c r="BI167" i="20"/>
  <c r="BH167" i="20"/>
  <c r="BG167" i="20"/>
  <c r="BE167" i="20"/>
  <c r="T167" i="20"/>
  <c r="R167" i="20"/>
  <c r="P167" i="20"/>
  <c r="BI166" i="20"/>
  <c r="BH166" i="20"/>
  <c r="BG166" i="20"/>
  <c r="BE166" i="20"/>
  <c r="T166" i="20"/>
  <c r="R166" i="20"/>
  <c r="P166" i="20"/>
  <c r="BI165" i="20"/>
  <c r="BH165" i="20"/>
  <c r="BG165" i="20"/>
  <c r="BE165" i="20"/>
  <c r="T165" i="20"/>
  <c r="R165" i="20"/>
  <c r="P165" i="20"/>
  <c r="BI164" i="20"/>
  <c r="BH164" i="20"/>
  <c r="BG164" i="20"/>
  <c r="BE164" i="20"/>
  <c r="T164" i="20"/>
  <c r="R164" i="20"/>
  <c r="P164" i="20"/>
  <c r="BI162" i="20"/>
  <c r="BH162" i="20"/>
  <c r="BG162" i="20"/>
  <c r="BE162" i="20"/>
  <c r="T162" i="20"/>
  <c r="R162" i="20"/>
  <c r="P162" i="20"/>
  <c r="BI161" i="20"/>
  <c r="BH161" i="20"/>
  <c r="BG161" i="20"/>
  <c r="BE161" i="20"/>
  <c r="T161" i="20"/>
  <c r="R161" i="20"/>
  <c r="P161" i="20"/>
  <c r="BI160" i="20"/>
  <c r="BH160" i="20"/>
  <c r="BG160" i="20"/>
  <c r="BE160" i="20"/>
  <c r="T160" i="20"/>
  <c r="R160" i="20"/>
  <c r="P160" i="20"/>
  <c r="BI159" i="20"/>
  <c r="BH159" i="20"/>
  <c r="BG159" i="20"/>
  <c r="BE159" i="20"/>
  <c r="T159" i="20"/>
  <c r="R159" i="20"/>
  <c r="P159" i="20"/>
  <c r="BI158" i="20"/>
  <c r="BH158" i="20"/>
  <c r="BG158" i="20"/>
  <c r="BE158" i="20"/>
  <c r="T158" i="20"/>
  <c r="R158" i="20"/>
  <c r="P158" i="20"/>
  <c r="BI157" i="20"/>
  <c r="BH157" i="20"/>
  <c r="BG157" i="20"/>
  <c r="BE157" i="20"/>
  <c r="T157" i="20"/>
  <c r="R157" i="20"/>
  <c r="P157" i="20"/>
  <c r="BI156" i="20"/>
  <c r="BH156" i="20"/>
  <c r="BG156" i="20"/>
  <c r="BE156" i="20"/>
  <c r="T156" i="20"/>
  <c r="R156" i="20"/>
  <c r="P156" i="20"/>
  <c r="BI155" i="20"/>
  <c r="BH155" i="20"/>
  <c r="BG155" i="20"/>
  <c r="BE155" i="20"/>
  <c r="T155" i="20"/>
  <c r="R155"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7" i="20"/>
  <c r="BH147" i="20"/>
  <c r="BG147" i="20"/>
  <c r="BE147" i="20"/>
  <c r="T147" i="20"/>
  <c r="R147" i="20"/>
  <c r="P147"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5" i="20"/>
  <c r="BH135" i="20"/>
  <c r="BG135" i="20"/>
  <c r="BE135" i="20"/>
  <c r="T135" i="20"/>
  <c r="R135" i="20"/>
  <c r="P135" i="20"/>
  <c r="BI134" i="20"/>
  <c r="BH134" i="20"/>
  <c r="BG134" i="20"/>
  <c r="BE134" i="20"/>
  <c r="T134" i="20"/>
  <c r="R134" i="20"/>
  <c r="P134" i="20"/>
  <c r="BI133" i="20"/>
  <c r="BH133" i="20"/>
  <c r="BG133" i="20"/>
  <c r="BE133" i="20"/>
  <c r="T133" i="20"/>
  <c r="R133" i="20"/>
  <c r="P133" i="20"/>
  <c r="BI132" i="20"/>
  <c r="BH132" i="20"/>
  <c r="BG132" i="20"/>
  <c r="BE132" i="20"/>
  <c r="T132" i="20"/>
  <c r="R132" i="20"/>
  <c r="P132" i="20"/>
  <c r="BI131" i="20"/>
  <c r="BH131" i="20"/>
  <c r="BG131" i="20"/>
  <c r="BE131" i="20"/>
  <c r="T131" i="20"/>
  <c r="R131" i="20"/>
  <c r="P131" i="20"/>
  <c r="BI130" i="20"/>
  <c r="BH130" i="20"/>
  <c r="BG130" i="20"/>
  <c r="BE130" i="20"/>
  <c r="T130" i="20"/>
  <c r="R130" i="20"/>
  <c r="P130" i="20"/>
  <c r="BI129" i="20"/>
  <c r="BH129" i="20"/>
  <c r="BG129" i="20"/>
  <c r="BE129" i="20"/>
  <c r="T129" i="20"/>
  <c r="R129" i="20"/>
  <c r="P129" i="20"/>
  <c r="J122" i="20"/>
  <c r="F122" i="20"/>
  <c r="F120" i="20"/>
  <c r="E118" i="20"/>
  <c r="J93" i="20"/>
  <c r="F93" i="20"/>
  <c r="F91" i="20"/>
  <c r="E89" i="20"/>
  <c r="J26" i="20"/>
  <c r="E26" i="20"/>
  <c r="J123" i="20"/>
  <c r="J25" i="20"/>
  <c r="J20" i="20"/>
  <c r="E20" i="20"/>
  <c r="F94" i="20"/>
  <c r="J19" i="20"/>
  <c r="J14" i="20"/>
  <c r="J91" i="20"/>
  <c r="E7" i="20"/>
  <c r="E114" i="20"/>
  <c r="J39" i="19"/>
  <c r="J38" i="19"/>
  <c r="AY117" i="1"/>
  <c r="J37" i="19"/>
  <c r="AX117" i="1"/>
  <c r="BI218" i="19"/>
  <c r="BH218" i="19"/>
  <c r="BG218" i="19"/>
  <c r="BE218" i="19"/>
  <c r="T218" i="19"/>
  <c r="T217" i="19"/>
  <c r="R218" i="19"/>
  <c r="R217" i="19"/>
  <c r="P218" i="19"/>
  <c r="P217" i="19"/>
  <c r="BI216" i="19"/>
  <c r="BH216" i="19"/>
  <c r="BG216" i="19"/>
  <c r="BE216" i="19"/>
  <c r="T216" i="19"/>
  <c r="T215" i="19"/>
  <c r="R216" i="19"/>
  <c r="R215" i="19"/>
  <c r="P216" i="19"/>
  <c r="P215" i="19"/>
  <c r="BI214" i="19"/>
  <c r="BH214" i="19"/>
  <c r="BG214" i="19"/>
  <c r="BE214" i="19"/>
  <c r="T214" i="19"/>
  <c r="R214" i="19"/>
  <c r="P214" i="19"/>
  <c r="BI213" i="19"/>
  <c r="BH213" i="19"/>
  <c r="BG213" i="19"/>
  <c r="BE213" i="19"/>
  <c r="T213" i="19"/>
  <c r="R213" i="19"/>
  <c r="P213" i="19"/>
  <c r="BI212" i="19"/>
  <c r="BH212" i="19"/>
  <c r="BG212" i="19"/>
  <c r="BE212" i="19"/>
  <c r="T212" i="19"/>
  <c r="R212" i="19"/>
  <c r="P212" i="19"/>
  <c r="BI211" i="19"/>
  <c r="BH211" i="19"/>
  <c r="BG211" i="19"/>
  <c r="BE211" i="19"/>
  <c r="T211" i="19"/>
  <c r="R211" i="19"/>
  <c r="P211" i="19"/>
  <c r="BI208" i="19"/>
  <c r="BH208" i="19"/>
  <c r="BG208" i="19"/>
  <c r="BE208" i="19"/>
  <c r="T208" i="19"/>
  <c r="T207" i="19"/>
  <c r="R208" i="19"/>
  <c r="R207" i="19"/>
  <c r="P208" i="19"/>
  <c r="P207" i="19"/>
  <c r="BI206" i="19"/>
  <c r="BH206" i="19"/>
  <c r="BG206" i="19"/>
  <c r="BE206" i="19"/>
  <c r="T206" i="19"/>
  <c r="R206" i="19"/>
  <c r="P206" i="19"/>
  <c r="BI205" i="19"/>
  <c r="BH205" i="19"/>
  <c r="BG205" i="19"/>
  <c r="BE205" i="19"/>
  <c r="T205" i="19"/>
  <c r="R205" i="19"/>
  <c r="P205" i="19"/>
  <c r="BI204" i="19"/>
  <c r="BH204" i="19"/>
  <c r="BG204" i="19"/>
  <c r="BE204" i="19"/>
  <c r="T204" i="19"/>
  <c r="R204" i="19"/>
  <c r="P204" i="19"/>
  <c r="BI202" i="19"/>
  <c r="BH202" i="19"/>
  <c r="BG202" i="19"/>
  <c r="BE202" i="19"/>
  <c r="T202" i="19"/>
  <c r="R202" i="19"/>
  <c r="P202" i="19"/>
  <c r="BI201" i="19"/>
  <c r="BH201" i="19"/>
  <c r="BG201" i="19"/>
  <c r="BE201" i="19"/>
  <c r="T201" i="19"/>
  <c r="R201" i="19"/>
  <c r="P201" i="19"/>
  <c r="BI200" i="19"/>
  <c r="BH200" i="19"/>
  <c r="BG200" i="19"/>
  <c r="BE200" i="19"/>
  <c r="T200" i="19"/>
  <c r="R200" i="19"/>
  <c r="P200" i="19"/>
  <c r="BI199" i="19"/>
  <c r="BH199" i="19"/>
  <c r="BG199" i="19"/>
  <c r="BE199" i="19"/>
  <c r="T199" i="19"/>
  <c r="R199" i="19"/>
  <c r="P199" i="19"/>
  <c r="BI198" i="19"/>
  <c r="BH198" i="19"/>
  <c r="BG198" i="19"/>
  <c r="BE198" i="19"/>
  <c r="T198" i="19"/>
  <c r="R198" i="19"/>
  <c r="P198" i="19"/>
  <c r="BI197" i="19"/>
  <c r="BH197" i="19"/>
  <c r="BG197" i="19"/>
  <c r="BE197" i="19"/>
  <c r="T197" i="19"/>
  <c r="R197" i="19"/>
  <c r="P197" i="19"/>
  <c r="BI196" i="19"/>
  <c r="BH196" i="19"/>
  <c r="BG196" i="19"/>
  <c r="BE196" i="19"/>
  <c r="T196" i="19"/>
  <c r="R196" i="19"/>
  <c r="P196" i="19"/>
  <c r="BI195" i="19"/>
  <c r="BH195" i="19"/>
  <c r="BG195" i="19"/>
  <c r="BE195" i="19"/>
  <c r="T195" i="19"/>
  <c r="R195" i="19"/>
  <c r="P195" i="19"/>
  <c r="BI194" i="19"/>
  <c r="BH194" i="19"/>
  <c r="BG194" i="19"/>
  <c r="BE194" i="19"/>
  <c r="T194" i="19"/>
  <c r="R194" i="19"/>
  <c r="P194" i="19"/>
  <c r="BI193" i="19"/>
  <c r="BH193" i="19"/>
  <c r="BG193" i="19"/>
  <c r="BE193" i="19"/>
  <c r="T193" i="19"/>
  <c r="R193" i="19"/>
  <c r="P193" i="19"/>
  <c r="BI192" i="19"/>
  <c r="BH192" i="19"/>
  <c r="BG192" i="19"/>
  <c r="BE192" i="19"/>
  <c r="T192" i="19"/>
  <c r="R192" i="19"/>
  <c r="P192" i="19"/>
  <c r="BI191" i="19"/>
  <c r="BH191" i="19"/>
  <c r="BG191" i="19"/>
  <c r="BE191" i="19"/>
  <c r="T191" i="19"/>
  <c r="R191" i="19"/>
  <c r="P191" i="19"/>
  <c r="BI190" i="19"/>
  <c r="BH190" i="19"/>
  <c r="BG190" i="19"/>
  <c r="BE190" i="19"/>
  <c r="T190" i="19"/>
  <c r="R190" i="19"/>
  <c r="P190" i="19"/>
  <c r="BI189" i="19"/>
  <c r="BH189" i="19"/>
  <c r="BG189" i="19"/>
  <c r="BE189" i="19"/>
  <c r="T189" i="19"/>
  <c r="R189" i="19"/>
  <c r="P189" i="19"/>
  <c r="BI188" i="19"/>
  <c r="BH188" i="19"/>
  <c r="BG188" i="19"/>
  <c r="BE188" i="19"/>
  <c r="T188" i="19"/>
  <c r="R188" i="19"/>
  <c r="P188" i="19"/>
  <c r="BI187" i="19"/>
  <c r="BH187" i="19"/>
  <c r="BG187" i="19"/>
  <c r="BE187" i="19"/>
  <c r="T187" i="19"/>
  <c r="R187" i="19"/>
  <c r="P187" i="19"/>
  <c r="BI185" i="19"/>
  <c r="BH185" i="19"/>
  <c r="BG185" i="19"/>
  <c r="BE185" i="19"/>
  <c r="T185" i="19"/>
  <c r="R185" i="19"/>
  <c r="P185" i="19"/>
  <c r="BI184" i="19"/>
  <c r="BH184" i="19"/>
  <c r="BG184" i="19"/>
  <c r="BE184" i="19"/>
  <c r="T184" i="19"/>
  <c r="R184" i="19"/>
  <c r="P184" i="19"/>
  <c r="BI183" i="19"/>
  <c r="BH183" i="19"/>
  <c r="BG183" i="19"/>
  <c r="BE183" i="19"/>
  <c r="T183" i="19"/>
  <c r="R183" i="19"/>
  <c r="P183" i="19"/>
  <c r="BI182" i="19"/>
  <c r="BH182" i="19"/>
  <c r="BG182" i="19"/>
  <c r="BE182" i="19"/>
  <c r="T182" i="19"/>
  <c r="R182" i="19"/>
  <c r="P182" i="19"/>
  <c r="BI181" i="19"/>
  <c r="BH181" i="19"/>
  <c r="BG181" i="19"/>
  <c r="BE181" i="19"/>
  <c r="T181" i="19"/>
  <c r="R181" i="19"/>
  <c r="P181" i="19"/>
  <c r="BI180" i="19"/>
  <c r="BH180" i="19"/>
  <c r="BG180" i="19"/>
  <c r="BE180" i="19"/>
  <c r="T180" i="19"/>
  <c r="R180" i="19"/>
  <c r="P180" i="19"/>
  <c r="BI179" i="19"/>
  <c r="BH179" i="19"/>
  <c r="BG179" i="19"/>
  <c r="BE179" i="19"/>
  <c r="T179" i="19"/>
  <c r="R179" i="19"/>
  <c r="P179" i="19"/>
  <c r="BI178" i="19"/>
  <c r="BH178" i="19"/>
  <c r="BG178" i="19"/>
  <c r="BE178" i="19"/>
  <c r="T178" i="19"/>
  <c r="R178" i="19"/>
  <c r="P178" i="19"/>
  <c r="BI177" i="19"/>
  <c r="BH177" i="19"/>
  <c r="BG177" i="19"/>
  <c r="BE177" i="19"/>
  <c r="T177" i="19"/>
  <c r="R177" i="19"/>
  <c r="P177" i="19"/>
  <c r="BI176" i="19"/>
  <c r="BH176" i="19"/>
  <c r="BG176" i="19"/>
  <c r="BE176" i="19"/>
  <c r="T176" i="19"/>
  <c r="R176" i="19"/>
  <c r="P176" i="19"/>
  <c r="BI175" i="19"/>
  <c r="BH175" i="19"/>
  <c r="BG175" i="19"/>
  <c r="BE175" i="19"/>
  <c r="T175" i="19"/>
  <c r="R175" i="19"/>
  <c r="P175" i="19"/>
  <c r="BI174" i="19"/>
  <c r="BH174" i="19"/>
  <c r="BG174" i="19"/>
  <c r="BE174" i="19"/>
  <c r="T174" i="19"/>
  <c r="R174" i="19"/>
  <c r="P174" i="19"/>
  <c r="BI173" i="19"/>
  <c r="BH173" i="19"/>
  <c r="BG173" i="19"/>
  <c r="BE173" i="19"/>
  <c r="T173" i="19"/>
  <c r="R173" i="19"/>
  <c r="P173" i="19"/>
  <c r="BI172" i="19"/>
  <c r="BH172" i="19"/>
  <c r="BG172" i="19"/>
  <c r="BE172" i="19"/>
  <c r="T172" i="19"/>
  <c r="R172" i="19"/>
  <c r="P172" i="19"/>
  <c r="BI171" i="19"/>
  <c r="BH171" i="19"/>
  <c r="BG171" i="19"/>
  <c r="BE171" i="19"/>
  <c r="T171" i="19"/>
  <c r="R171" i="19"/>
  <c r="P171" i="19"/>
  <c r="BI170" i="19"/>
  <c r="BH170" i="19"/>
  <c r="BG170" i="19"/>
  <c r="BE170" i="19"/>
  <c r="T170" i="19"/>
  <c r="R170" i="19"/>
  <c r="P170" i="19"/>
  <c r="BI169" i="19"/>
  <c r="BH169" i="19"/>
  <c r="BG169" i="19"/>
  <c r="BE169" i="19"/>
  <c r="T169" i="19"/>
  <c r="R169" i="19"/>
  <c r="P169" i="19"/>
  <c r="BI168" i="19"/>
  <c r="BH168" i="19"/>
  <c r="BG168" i="19"/>
  <c r="BE168" i="19"/>
  <c r="T168" i="19"/>
  <c r="R168" i="19"/>
  <c r="P168" i="19"/>
  <c r="BI167" i="19"/>
  <c r="BH167" i="19"/>
  <c r="BG167" i="19"/>
  <c r="BE167" i="19"/>
  <c r="T167" i="19"/>
  <c r="R167" i="19"/>
  <c r="P167" i="19"/>
  <c r="BI166" i="19"/>
  <c r="BH166" i="19"/>
  <c r="BG166" i="19"/>
  <c r="BE166" i="19"/>
  <c r="T166" i="19"/>
  <c r="R166" i="19"/>
  <c r="P166" i="19"/>
  <c r="BI165" i="19"/>
  <c r="BH165" i="19"/>
  <c r="BG165" i="19"/>
  <c r="BE165" i="19"/>
  <c r="T165" i="19"/>
  <c r="R165" i="19"/>
  <c r="P165" i="19"/>
  <c r="BI164" i="19"/>
  <c r="BH164" i="19"/>
  <c r="BG164" i="19"/>
  <c r="BE164" i="19"/>
  <c r="T164" i="19"/>
  <c r="R164" i="19"/>
  <c r="P164" i="19"/>
  <c r="BI163" i="19"/>
  <c r="BH163" i="19"/>
  <c r="BG163" i="19"/>
  <c r="BE163" i="19"/>
  <c r="T163" i="19"/>
  <c r="R163" i="19"/>
  <c r="P163" i="19"/>
  <c r="BI162" i="19"/>
  <c r="BH162" i="19"/>
  <c r="BG162" i="19"/>
  <c r="BE162" i="19"/>
  <c r="T162" i="19"/>
  <c r="R162" i="19"/>
  <c r="P162" i="19"/>
  <c r="BI161" i="19"/>
  <c r="BH161" i="19"/>
  <c r="BG161" i="19"/>
  <c r="BE161" i="19"/>
  <c r="T161" i="19"/>
  <c r="R161" i="19"/>
  <c r="P161" i="19"/>
  <c r="BI160" i="19"/>
  <c r="BH160" i="19"/>
  <c r="BG160" i="19"/>
  <c r="BE160" i="19"/>
  <c r="T160" i="19"/>
  <c r="R160" i="19"/>
  <c r="P160" i="19"/>
  <c r="BI159" i="19"/>
  <c r="BH159" i="19"/>
  <c r="BG159" i="19"/>
  <c r="BE159" i="19"/>
  <c r="T159" i="19"/>
  <c r="R159" i="19"/>
  <c r="P159" i="19"/>
  <c r="BI158" i="19"/>
  <c r="BH158" i="19"/>
  <c r="BG158" i="19"/>
  <c r="BE158" i="19"/>
  <c r="T158" i="19"/>
  <c r="R158" i="19"/>
  <c r="P158" i="19"/>
  <c r="BI157" i="19"/>
  <c r="BH157" i="19"/>
  <c r="BG157" i="19"/>
  <c r="BE157" i="19"/>
  <c r="T157" i="19"/>
  <c r="R157" i="19"/>
  <c r="P157" i="19"/>
  <c r="BI156" i="19"/>
  <c r="BH156" i="19"/>
  <c r="BG156" i="19"/>
  <c r="BE156" i="19"/>
  <c r="T156" i="19"/>
  <c r="R156" i="19"/>
  <c r="P156" i="19"/>
  <c r="BI155" i="19"/>
  <c r="BH155" i="19"/>
  <c r="BG155" i="19"/>
  <c r="BE155" i="19"/>
  <c r="T155" i="19"/>
  <c r="R155" i="19"/>
  <c r="P155" i="19"/>
  <c r="BI154" i="19"/>
  <c r="BH154" i="19"/>
  <c r="BG154" i="19"/>
  <c r="BE154" i="19"/>
  <c r="T154" i="19"/>
  <c r="R154" i="19"/>
  <c r="P154" i="19"/>
  <c r="BI152" i="19"/>
  <c r="BH152" i="19"/>
  <c r="BG152" i="19"/>
  <c r="BE152" i="19"/>
  <c r="T152" i="19"/>
  <c r="R152" i="19"/>
  <c r="P152" i="19"/>
  <c r="BI151" i="19"/>
  <c r="BH151" i="19"/>
  <c r="BG151" i="19"/>
  <c r="BE151" i="19"/>
  <c r="T151" i="19"/>
  <c r="R151" i="19"/>
  <c r="P151" i="19"/>
  <c r="BI150" i="19"/>
  <c r="BH150" i="19"/>
  <c r="BG150" i="19"/>
  <c r="BE150" i="19"/>
  <c r="T150" i="19"/>
  <c r="R150" i="19"/>
  <c r="P150" i="19"/>
  <c r="BI149" i="19"/>
  <c r="BH149" i="19"/>
  <c r="BG149" i="19"/>
  <c r="BE149" i="19"/>
  <c r="T149" i="19"/>
  <c r="R149" i="19"/>
  <c r="P149" i="19"/>
  <c r="BI148" i="19"/>
  <c r="BH148" i="19"/>
  <c r="BG148" i="19"/>
  <c r="BE148" i="19"/>
  <c r="T148" i="19"/>
  <c r="R148" i="19"/>
  <c r="P148" i="19"/>
  <c r="BI147" i="19"/>
  <c r="BH147" i="19"/>
  <c r="BG147" i="19"/>
  <c r="BE147" i="19"/>
  <c r="T147" i="19"/>
  <c r="R147" i="19"/>
  <c r="P147" i="19"/>
  <c r="BI146" i="19"/>
  <c r="BH146" i="19"/>
  <c r="BG146" i="19"/>
  <c r="BE146" i="19"/>
  <c r="T146" i="19"/>
  <c r="R146" i="19"/>
  <c r="P146" i="19"/>
  <c r="BI145" i="19"/>
  <c r="BH145" i="19"/>
  <c r="BG145" i="19"/>
  <c r="BE145" i="19"/>
  <c r="T145" i="19"/>
  <c r="R145" i="19"/>
  <c r="P145" i="19"/>
  <c r="BI144" i="19"/>
  <c r="BH144" i="19"/>
  <c r="BG144" i="19"/>
  <c r="BE144" i="19"/>
  <c r="T144" i="19"/>
  <c r="R144" i="19"/>
  <c r="P144" i="19"/>
  <c r="BI142" i="19"/>
  <c r="BH142" i="19"/>
  <c r="BG142" i="19"/>
  <c r="BE142" i="19"/>
  <c r="T142" i="19"/>
  <c r="R142" i="19"/>
  <c r="P142" i="19"/>
  <c r="BI141" i="19"/>
  <c r="BH141" i="19"/>
  <c r="BG141" i="19"/>
  <c r="BE141" i="19"/>
  <c r="T141" i="19"/>
  <c r="R141" i="19"/>
  <c r="P141" i="19"/>
  <c r="BI140" i="19"/>
  <c r="BH140" i="19"/>
  <c r="BG140" i="19"/>
  <c r="BE140" i="19"/>
  <c r="T140" i="19"/>
  <c r="R140" i="19"/>
  <c r="P140" i="19"/>
  <c r="BI139" i="19"/>
  <c r="BH139" i="19"/>
  <c r="BG139" i="19"/>
  <c r="BE139" i="19"/>
  <c r="T139" i="19"/>
  <c r="R139" i="19"/>
  <c r="P139" i="19"/>
  <c r="BI138" i="19"/>
  <c r="BH138" i="19"/>
  <c r="BG138" i="19"/>
  <c r="BE138" i="19"/>
  <c r="T138" i="19"/>
  <c r="R138" i="19"/>
  <c r="P138" i="19"/>
  <c r="BI137" i="19"/>
  <c r="BH137" i="19"/>
  <c r="BG137" i="19"/>
  <c r="BE137" i="19"/>
  <c r="T137" i="19"/>
  <c r="R137" i="19"/>
  <c r="P137" i="19"/>
  <c r="BI136" i="19"/>
  <c r="BH136" i="19"/>
  <c r="BG136" i="19"/>
  <c r="BE136" i="19"/>
  <c r="T136" i="19"/>
  <c r="R136" i="19"/>
  <c r="P136" i="19"/>
  <c r="BI135" i="19"/>
  <c r="BH135" i="19"/>
  <c r="BG135" i="19"/>
  <c r="BE135" i="19"/>
  <c r="T135" i="19"/>
  <c r="R135" i="19"/>
  <c r="P135" i="19"/>
  <c r="BI134" i="19"/>
  <c r="BH134" i="19"/>
  <c r="BG134" i="19"/>
  <c r="BE134" i="19"/>
  <c r="T134" i="19"/>
  <c r="R134" i="19"/>
  <c r="P134" i="19"/>
  <c r="J127" i="19"/>
  <c r="F127" i="19"/>
  <c r="F125" i="19"/>
  <c r="E123" i="19"/>
  <c r="J93" i="19"/>
  <c r="F93" i="19"/>
  <c r="F91" i="19"/>
  <c r="E89" i="19"/>
  <c r="J26" i="19"/>
  <c r="E26" i="19"/>
  <c r="J128" i="19"/>
  <c r="J25" i="19"/>
  <c r="J20" i="19"/>
  <c r="E20" i="19"/>
  <c r="F128" i="19"/>
  <c r="J19" i="19"/>
  <c r="J14" i="19"/>
  <c r="J125" i="19"/>
  <c r="E7" i="19"/>
  <c r="E119" i="19"/>
  <c r="J39" i="18"/>
  <c r="J38" i="18"/>
  <c r="AY116" i="1"/>
  <c r="J37" i="18"/>
  <c r="AX116" i="1"/>
  <c r="BI258" i="18"/>
  <c r="BH258" i="18"/>
  <c r="BG258" i="18"/>
  <c r="BE258" i="18"/>
  <c r="T258" i="18"/>
  <c r="T257" i="18"/>
  <c r="R258" i="18"/>
  <c r="R257" i="18"/>
  <c r="P258" i="18"/>
  <c r="P257" i="18"/>
  <c r="BI256" i="18"/>
  <c r="BH256" i="18"/>
  <c r="BG256" i="18"/>
  <c r="BE256" i="18"/>
  <c r="T256" i="18"/>
  <c r="R256" i="18"/>
  <c r="P256" i="18"/>
  <c r="BI255" i="18"/>
  <c r="BH255" i="18"/>
  <c r="BG255" i="18"/>
  <c r="BE255" i="18"/>
  <c r="T255" i="18"/>
  <c r="R255" i="18"/>
  <c r="P255" i="18"/>
  <c r="BI254" i="18"/>
  <c r="BH254" i="18"/>
  <c r="BG254" i="18"/>
  <c r="BE254" i="18"/>
  <c r="T254" i="18"/>
  <c r="R254" i="18"/>
  <c r="P254" i="18"/>
  <c r="BI253" i="18"/>
  <c r="BH253" i="18"/>
  <c r="BG253" i="18"/>
  <c r="BE253" i="18"/>
  <c r="T253" i="18"/>
  <c r="R253" i="18"/>
  <c r="P253" i="18"/>
  <c r="BI252" i="18"/>
  <c r="BH252" i="18"/>
  <c r="BG252" i="18"/>
  <c r="BE252" i="18"/>
  <c r="T252" i="18"/>
  <c r="R252" i="18"/>
  <c r="P252" i="18"/>
  <c r="BI251" i="18"/>
  <c r="BH251" i="18"/>
  <c r="BG251" i="18"/>
  <c r="BE251" i="18"/>
  <c r="T251" i="18"/>
  <c r="R251" i="18"/>
  <c r="P251" i="18"/>
  <c r="BI250" i="18"/>
  <c r="BH250" i="18"/>
  <c r="BG250" i="18"/>
  <c r="BE250" i="18"/>
  <c r="T250" i="18"/>
  <c r="R250" i="18"/>
  <c r="P250" i="18"/>
  <c r="BI249" i="18"/>
  <c r="BH249" i="18"/>
  <c r="BG249" i="18"/>
  <c r="BE249" i="18"/>
  <c r="T249" i="18"/>
  <c r="R249" i="18"/>
  <c r="P249" i="18"/>
  <c r="BI247" i="18"/>
  <c r="BH247" i="18"/>
  <c r="BG247" i="18"/>
  <c r="BE247" i="18"/>
  <c r="T247" i="18"/>
  <c r="R247" i="18"/>
  <c r="P247" i="18"/>
  <c r="BI246" i="18"/>
  <c r="BH246" i="18"/>
  <c r="BG246" i="18"/>
  <c r="BE246" i="18"/>
  <c r="T246" i="18"/>
  <c r="R246" i="18"/>
  <c r="P246" i="18"/>
  <c r="BI245" i="18"/>
  <c r="BH245" i="18"/>
  <c r="BG245" i="18"/>
  <c r="BE245" i="18"/>
  <c r="T245" i="18"/>
  <c r="R245" i="18"/>
  <c r="P245" i="18"/>
  <c r="BI244" i="18"/>
  <c r="BH244" i="18"/>
  <c r="BG244" i="18"/>
  <c r="BE244" i="18"/>
  <c r="T244" i="18"/>
  <c r="R244" i="18"/>
  <c r="P244" i="18"/>
  <c r="BI243" i="18"/>
  <c r="BH243" i="18"/>
  <c r="BG243" i="18"/>
  <c r="BE243" i="18"/>
  <c r="T243" i="18"/>
  <c r="R243" i="18"/>
  <c r="P243" i="18"/>
  <c r="BI242" i="18"/>
  <c r="BH242" i="18"/>
  <c r="BG242" i="18"/>
  <c r="BE242" i="18"/>
  <c r="T242" i="18"/>
  <c r="R242" i="18"/>
  <c r="P242" i="18"/>
  <c r="BI241" i="18"/>
  <c r="BH241" i="18"/>
  <c r="BG241" i="18"/>
  <c r="BE241" i="18"/>
  <c r="T241" i="18"/>
  <c r="R241" i="18"/>
  <c r="P241" i="18"/>
  <c r="BI240" i="18"/>
  <c r="BH240" i="18"/>
  <c r="BG240" i="18"/>
  <c r="BE240" i="18"/>
  <c r="T240" i="18"/>
  <c r="R240" i="18"/>
  <c r="P240" i="18"/>
  <c r="BI239" i="18"/>
  <c r="BH239" i="18"/>
  <c r="BG239" i="18"/>
  <c r="BE239" i="18"/>
  <c r="T239" i="18"/>
  <c r="R239" i="18"/>
  <c r="P239" i="18"/>
  <c r="BI238" i="18"/>
  <c r="BH238" i="18"/>
  <c r="BG238" i="18"/>
  <c r="BE238" i="18"/>
  <c r="T238" i="18"/>
  <c r="R238" i="18"/>
  <c r="P238" i="18"/>
  <c r="BI237" i="18"/>
  <c r="BH237" i="18"/>
  <c r="BG237" i="18"/>
  <c r="BE237" i="18"/>
  <c r="T237" i="18"/>
  <c r="R237" i="18"/>
  <c r="P237" i="18"/>
  <c r="BI236" i="18"/>
  <c r="BH236" i="18"/>
  <c r="BG236" i="18"/>
  <c r="BE236" i="18"/>
  <c r="T236" i="18"/>
  <c r="R236" i="18"/>
  <c r="P236" i="18"/>
  <c r="BI235" i="18"/>
  <c r="BH235" i="18"/>
  <c r="BG235" i="18"/>
  <c r="BE235" i="18"/>
  <c r="T235" i="18"/>
  <c r="R235" i="18"/>
  <c r="P235" i="18"/>
  <c r="BI234" i="18"/>
  <c r="BH234" i="18"/>
  <c r="BG234" i="18"/>
  <c r="BE234" i="18"/>
  <c r="T234" i="18"/>
  <c r="R234" i="18"/>
  <c r="P234" i="18"/>
  <c r="BI233" i="18"/>
  <c r="BH233" i="18"/>
  <c r="BG233" i="18"/>
  <c r="BE233" i="18"/>
  <c r="T233" i="18"/>
  <c r="R233" i="18"/>
  <c r="P233" i="18"/>
  <c r="BI232" i="18"/>
  <c r="BH232" i="18"/>
  <c r="BG232" i="18"/>
  <c r="BE232" i="18"/>
  <c r="T232" i="18"/>
  <c r="R232" i="18"/>
  <c r="P232" i="18"/>
  <c r="BI231" i="18"/>
  <c r="BH231" i="18"/>
  <c r="BG231" i="18"/>
  <c r="BE231" i="18"/>
  <c r="T231" i="18"/>
  <c r="R231" i="18"/>
  <c r="P231" i="18"/>
  <c r="BI230" i="18"/>
  <c r="BH230" i="18"/>
  <c r="BG230" i="18"/>
  <c r="BE230" i="18"/>
  <c r="T230" i="18"/>
  <c r="R230" i="18"/>
  <c r="P230" i="18"/>
  <c r="BI229" i="18"/>
  <c r="BH229" i="18"/>
  <c r="BG229" i="18"/>
  <c r="BE229" i="18"/>
  <c r="T229" i="18"/>
  <c r="R229" i="18"/>
  <c r="P229" i="18"/>
  <c r="BI228" i="18"/>
  <c r="BH228" i="18"/>
  <c r="BG228" i="18"/>
  <c r="BE228" i="18"/>
  <c r="T228" i="18"/>
  <c r="R228" i="18"/>
  <c r="P228" i="18"/>
  <c r="BI227" i="18"/>
  <c r="BH227" i="18"/>
  <c r="BG227" i="18"/>
  <c r="BE227" i="18"/>
  <c r="T227" i="18"/>
  <c r="R227" i="18"/>
  <c r="P227" i="18"/>
  <c r="BI226" i="18"/>
  <c r="BH226" i="18"/>
  <c r="BG226" i="18"/>
  <c r="BE226" i="18"/>
  <c r="T226" i="18"/>
  <c r="R226" i="18"/>
  <c r="P226" i="18"/>
  <c r="BI225" i="18"/>
  <c r="BH225" i="18"/>
  <c r="BG225" i="18"/>
  <c r="BE225" i="18"/>
  <c r="T225" i="18"/>
  <c r="R225" i="18"/>
  <c r="P225" i="18"/>
  <c r="BI224" i="18"/>
  <c r="BH224" i="18"/>
  <c r="BG224" i="18"/>
  <c r="BE224" i="18"/>
  <c r="T224" i="18"/>
  <c r="R224" i="18"/>
  <c r="P224" i="18"/>
  <c r="BI223" i="18"/>
  <c r="BH223" i="18"/>
  <c r="BG223" i="18"/>
  <c r="BE223" i="18"/>
  <c r="T223" i="18"/>
  <c r="R223" i="18"/>
  <c r="P223" i="18"/>
  <c r="BI222" i="18"/>
  <c r="BH222" i="18"/>
  <c r="BG222" i="18"/>
  <c r="BE222" i="18"/>
  <c r="T222" i="18"/>
  <c r="R222" i="18"/>
  <c r="P222" i="18"/>
  <c r="BI221" i="18"/>
  <c r="BH221" i="18"/>
  <c r="BG221" i="18"/>
  <c r="BE221" i="18"/>
  <c r="T221" i="18"/>
  <c r="R221" i="18"/>
  <c r="P221" i="18"/>
  <c r="BI220" i="18"/>
  <c r="BH220" i="18"/>
  <c r="BG220" i="18"/>
  <c r="BE220" i="18"/>
  <c r="T220" i="18"/>
  <c r="R220" i="18"/>
  <c r="P220" i="18"/>
  <c r="BI219" i="18"/>
  <c r="BH219" i="18"/>
  <c r="BG219" i="18"/>
  <c r="BE219" i="18"/>
  <c r="T219" i="18"/>
  <c r="R219" i="18"/>
  <c r="P219" i="18"/>
  <c r="BI218" i="18"/>
  <c r="BH218" i="18"/>
  <c r="BG218" i="18"/>
  <c r="BE218" i="18"/>
  <c r="T218" i="18"/>
  <c r="R218" i="18"/>
  <c r="P218" i="18"/>
  <c r="BI217" i="18"/>
  <c r="BH217" i="18"/>
  <c r="BG217" i="18"/>
  <c r="BE217" i="18"/>
  <c r="T217" i="18"/>
  <c r="R217" i="18"/>
  <c r="P217" i="18"/>
  <c r="BI216" i="18"/>
  <c r="BH216" i="18"/>
  <c r="BG216" i="18"/>
  <c r="BE216" i="18"/>
  <c r="T216" i="18"/>
  <c r="R216" i="18"/>
  <c r="P216" i="18"/>
  <c r="BI215" i="18"/>
  <c r="BH215" i="18"/>
  <c r="BG215" i="18"/>
  <c r="BE215" i="18"/>
  <c r="T215" i="18"/>
  <c r="R215" i="18"/>
  <c r="P215" i="18"/>
  <c r="BI214" i="18"/>
  <c r="BH214" i="18"/>
  <c r="BG214" i="18"/>
  <c r="BE214" i="18"/>
  <c r="T214" i="18"/>
  <c r="R214" i="18"/>
  <c r="P214" i="18"/>
  <c r="BI213" i="18"/>
  <c r="BH213" i="18"/>
  <c r="BG213" i="18"/>
  <c r="BE213" i="18"/>
  <c r="T213" i="18"/>
  <c r="R213" i="18"/>
  <c r="P213" i="18"/>
  <c r="BI212" i="18"/>
  <c r="BH212" i="18"/>
  <c r="BG212" i="18"/>
  <c r="BE212" i="18"/>
  <c r="T212" i="18"/>
  <c r="R212" i="18"/>
  <c r="P212" i="18"/>
  <c r="BI210" i="18"/>
  <c r="BH210" i="18"/>
  <c r="BG210" i="18"/>
  <c r="BE210" i="18"/>
  <c r="T210" i="18"/>
  <c r="R210" i="18"/>
  <c r="P210" i="18"/>
  <c r="BI209" i="18"/>
  <c r="BH209" i="18"/>
  <c r="BG209" i="18"/>
  <c r="BE209" i="18"/>
  <c r="T209" i="18"/>
  <c r="R209" i="18"/>
  <c r="P209" i="18"/>
  <c r="BI208" i="18"/>
  <c r="BH208" i="18"/>
  <c r="BG208" i="18"/>
  <c r="BE208" i="18"/>
  <c r="T208" i="18"/>
  <c r="R208" i="18"/>
  <c r="P208" i="18"/>
  <c r="BI207" i="18"/>
  <c r="BH207" i="18"/>
  <c r="BG207" i="18"/>
  <c r="BE207" i="18"/>
  <c r="T207" i="18"/>
  <c r="R207" i="18"/>
  <c r="P207" i="18"/>
  <c r="BI206" i="18"/>
  <c r="BH206" i="18"/>
  <c r="BG206" i="18"/>
  <c r="BE206" i="18"/>
  <c r="T206" i="18"/>
  <c r="R206" i="18"/>
  <c r="P206" i="18"/>
  <c r="BI205" i="18"/>
  <c r="BH205" i="18"/>
  <c r="BG205" i="18"/>
  <c r="BE205" i="18"/>
  <c r="T205" i="18"/>
  <c r="R205" i="18"/>
  <c r="P205" i="18"/>
  <c r="BI204" i="18"/>
  <c r="BH204" i="18"/>
  <c r="BG204" i="18"/>
  <c r="BE204" i="18"/>
  <c r="T204" i="18"/>
  <c r="R204" i="18"/>
  <c r="P204" i="18"/>
  <c r="BI203" i="18"/>
  <c r="BH203" i="18"/>
  <c r="BG203" i="18"/>
  <c r="BE203" i="18"/>
  <c r="T203" i="18"/>
  <c r="R203" i="18"/>
  <c r="P203" i="18"/>
  <c r="BI202" i="18"/>
  <c r="BH202" i="18"/>
  <c r="BG202" i="18"/>
  <c r="BE202" i="18"/>
  <c r="T202" i="18"/>
  <c r="R202" i="18"/>
  <c r="P202" i="18"/>
  <c r="BI201" i="18"/>
  <c r="BH201" i="18"/>
  <c r="BG201" i="18"/>
  <c r="BE201" i="18"/>
  <c r="T201" i="18"/>
  <c r="R201" i="18"/>
  <c r="P201" i="18"/>
  <c r="BI200" i="18"/>
  <c r="BH200" i="18"/>
  <c r="BG200" i="18"/>
  <c r="BE200" i="18"/>
  <c r="T200" i="18"/>
  <c r="R200" i="18"/>
  <c r="P200" i="18"/>
  <c r="BI199" i="18"/>
  <c r="BH199" i="18"/>
  <c r="BG199" i="18"/>
  <c r="BE199" i="18"/>
  <c r="T199" i="18"/>
  <c r="R199" i="18"/>
  <c r="P199" i="18"/>
  <c r="BI198" i="18"/>
  <c r="BH198" i="18"/>
  <c r="BG198" i="18"/>
  <c r="BE198" i="18"/>
  <c r="T198" i="18"/>
  <c r="R198" i="18"/>
  <c r="P198" i="18"/>
  <c r="BI197" i="18"/>
  <c r="BH197" i="18"/>
  <c r="BG197" i="18"/>
  <c r="BE197" i="18"/>
  <c r="T197" i="18"/>
  <c r="R197" i="18"/>
  <c r="P197" i="18"/>
  <c r="BI196" i="18"/>
  <c r="BH196" i="18"/>
  <c r="BG196" i="18"/>
  <c r="BE196" i="18"/>
  <c r="T196" i="18"/>
  <c r="R196" i="18"/>
  <c r="P196" i="18"/>
  <c r="BI195" i="18"/>
  <c r="BH195" i="18"/>
  <c r="BG195" i="18"/>
  <c r="BE195" i="18"/>
  <c r="T195" i="18"/>
  <c r="R195" i="18"/>
  <c r="P195" i="18"/>
  <c r="BI194" i="18"/>
  <c r="BH194" i="18"/>
  <c r="BG194" i="18"/>
  <c r="BE194" i="18"/>
  <c r="T194" i="18"/>
  <c r="R194" i="18"/>
  <c r="P194" i="18"/>
  <c r="BI193" i="18"/>
  <c r="BH193" i="18"/>
  <c r="BG193" i="18"/>
  <c r="BE193" i="18"/>
  <c r="T193" i="18"/>
  <c r="R193" i="18"/>
  <c r="P193" i="18"/>
  <c r="BI192" i="18"/>
  <c r="BH192" i="18"/>
  <c r="BG192" i="18"/>
  <c r="BE192" i="18"/>
  <c r="T192" i="18"/>
  <c r="R192" i="18"/>
  <c r="P192" i="18"/>
  <c r="BI190" i="18"/>
  <c r="BH190" i="18"/>
  <c r="BG190" i="18"/>
  <c r="BE190" i="18"/>
  <c r="T190" i="18"/>
  <c r="R190" i="18"/>
  <c r="P190" i="18"/>
  <c r="BI189" i="18"/>
  <c r="BH189" i="18"/>
  <c r="BG189" i="18"/>
  <c r="BE189" i="18"/>
  <c r="T189" i="18"/>
  <c r="R189" i="18"/>
  <c r="P189" i="18"/>
  <c r="BI188" i="18"/>
  <c r="BH188" i="18"/>
  <c r="BG188" i="18"/>
  <c r="BE188" i="18"/>
  <c r="T188" i="18"/>
  <c r="R188" i="18"/>
  <c r="P188" i="18"/>
  <c r="BI187" i="18"/>
  <c r="BH187" i="18"/>
  <c r="BG187" i="18"/>
  <c r="BE187" i="18"/>
  <c r="T187" i="18"/>
  <c r="R187" i="18"/>
  <c r="P187" i="18"/>
  <c r="BI186" i="18"/>
  <c r="BH186" i="18"/>
  <c r="BG186" i="18"/>
  <c r="BE186" i="18"/>
  <c r="T186" i="18"/>
  <c r="R186" i="18"/>
  <c r="P186" i="18"/>
  <c r="BI185" i="18"/>
  <c r="BH185" i="18"/>
  <c r="BG185" i="18"/>
  <c r="BE185" i="18"/>
  <c r="T185" i="18"/>
  <c r="R185" i="18"/>
  <c r="P185" i="18"/>
  <c r="BI184" i="18"/>
  <c r="BH184" i="18"/>
  <c r="BG184" i="18"/>
  <c r="BE184" i="18"/>
  <c r="T184" i="18"/>
  <c r="R184" i="18"/>
  <c r="P184" i="18"/>
  <c r="BI182" i="18"/>
  <c r="BH182" i="18"/>
  <c r="BG182" i="18"/>
  <c r="BE182" i="18"/>
  <c r="T182" i="18"/>
  <c r="R182" i="18"/>
  <c r="P182" i="18"/>
  <c r="BI181" i="18"/>
  <c r="BH181" i="18"/>
  <c r="BG181" i="18"/>
  <c r="BE181" i="18"/>
  <c r="T181" i="18"/>
  <c r="R181" i="18"/>
  <c r="P181" i="18"/>
  <c r="BI180" i="18"/>
  <c r="BH180" i="18"/>
  <c r="BG180" i="18"/>
  <c r="BE180" i="18"/>
  <c r="T180" i="18"/>
  <c r="R180" i="18"/>
  <c r="P180" i="18"/>
  <c r="BI179" i="18"/>
  <c r="BH179" i="18"/>
  <c r="BG179" i="18"/>
  <c r="BE179" i="18"/>
  <c r="T179" i="18"/>
  <c r="R179" i="18"/>
  <c r="P179" i="18"/>
  <c r="BI178" i="18"/>
  <c r="BH178" i="18"/>
  <c r="BG178" i="18"/>
  <c r="BE178" i="18"/>
  <c r="T178" i="18"/>
  <c r="R178" i="18"/>
  <c r="P178" i="18"/>
  <c r="BI177" i="18"/>
  <c r="BH177" i="18"/>
  <c r="BG177" i="18"/>
  <c r="BE177" i="18"/>
  <c r="T177" i="18"/>
  <c r="R177" i="18"/>
  <c r="P177" i="18"/>
  <c r="BI176" i="18"/>
  <c r="BH176" i="18"/>
  <c r="BG176" i="18"/>
  <c r="BE176" i="18"/>
  <c r="T176" i="18"/>
  <c r="R176" i="18"/>
  <c r="P176" i="18"/>
  <c r="BI175" i="18"/>
  <c r="BH175" i="18"/>
  <c r="BG175" i="18"/>
  <c r="BE175" i="18"/>
  <c r="T175" i="18"/>
  <c r="R175" i="18"/>
  <c r="P175" i="18"/>
  <c r="BI174" i="18"/>
  <c r="BH174" i="18"/>
  <c r="BG174" i="18"/>
  <c r="BE174" i="18"/>
  <c r="T174" i="18"/>
  <c r="R174" i="18"/>
  <c r="P174" i="18"/>
  <c r="BI173" i="18"/>
  <c r="BH173" i="18"/>
  <c r="BG173" i="18"/>
  <c r="BE173" i="18"/>
  <c r="T173" i="18"/>
  <c r="R173" i="18"/>
  <c r="P173" i="18"/>
  <c r="BI172" i="18"/>
  <c r="BH172" i="18"/>
  <c r="BG172" i="18"/>
  <c r="BE172" i="18"/>
  <c r="T172" i="18"/>
  <c r="R172" i="18"/>
  <c r="P172" i="18"/>
  <c r="BI171" i="18"/>
  <c r="BH171" i="18"/>
  <c r="BG171" i="18"/>
  <c r="BE171" i="18"/>
  <c r="T171" i="18"/>
  <c r="R171" i="18"/>
  <c r="P171" i="18"/>
  <c r="BI170" i="18"/>
  <c r="BH170" i="18"/>
  <c r="BG170" i="18"/>
  <c r="BE170" i="18"/>
  <c r="T170" i="18"/>
  <c r="R170" i="18"/>
  <c r="P170" i="18"/>
  <c r="BI169" i="18"/>
  <c r="BH169" i="18"/>
  <c r="BG169" i="18"/>
  <c r="BE169" i="18"/>
  <c r="T169" i="18"/>
  <c r="R169" i="18"/>
  <c r="P169" i="18"/>
  <c r="BI168" i="18"/>
  <c r="BH168" i="18"/>
  <c r="BG168" i="18"/>
  <c r="BE168" i="18"/>
  <c r="T168" i="18"/>
  <c r="R168" i="18"/>
  <c r="P168" i="18"/>
  <c r="BI167" i="18"/>
  <c r="BH167" i="18"/>
  <c r="BG167" i="18"/>
  <c r="BE167" i="18"/>
  <c r="T167" i="18"/>
  <c r="R167" i="18"/>
  <c r="P167" i="18"/>
  <c r="BI166" i="18"/>
  <c r="BH166" i="18"/>
  <c r="BG166" i="18"/>
  <c r="BE166" i="18"/>
  <c r="T166" i="18"/>
  <c r="R166" i="18"/>
  <c r="P166" i="18"/>
  <c r="BI165" i="18"/>
  <c r="BH165" i="18"/>
  <c r="BG165" i="18"/>
  <c r="BE165" i="18"/>
  <c r="T165" i="18"/>
  <c r="R165" i="18"/>
  <c r="P165" i="18"/>
  <c r="BI164" i="18"/>
  <c r="BH164" i="18"/>
  <c r="BG164" i="18"/>
  <c r="BE164" i="18"/>
  <c r="T164" i="18"/>
  <c r="R164" i="18"/>
  <c r="P164" i="18"/>
  <c r="BI163" i="18"/>
  <c r="BH163" i="18"/>
  <c r="BG163" i="18"/>
  <c r="BE163" i="18"/>
  <c r="T163" i="18"/>
  <c r="R163" i="18"/>
  <c r="P163" i="18"/>
  <c r="BI162" i="18"/>
  <c r="BH162" i="18"/>
  <c r="BG162" i="18"/>
  <c r="BE162" i="18"/>
  <c r="T162" i="18"/>
  <c r="R162" i="18"/>
  <c r="P162" i="18"/>
  <c r="BI161" i="18"/>
  <c r="BH161" i="18"/>
  <c r="BG161" i="18"/>
  <c r="BE161" i="18"/>
  <c r="T161" i="18"/>
  <c r="R161" i="18"/>
  <c r="P161" i="18"/>
  <c r="BI160" i="18"/>
  <c r="BH160" i="18"/>
  <c r="BG160" i="18"/>
  <c r="BE160" i="18"/>
  <c r="T160" i="18"/>
  <c r="R160" i="18"/>
  <c r="P160" i="18"/>
  <c r="BI159" i="18"/>
  <c r="BH159" i="18"/>
  <c r="BG159" i="18"/>
  <c r="BE159" i="18"/>
  <c r="T159" i="18"/>
  <c r="R159" i="18"/>
  <c r="P159" i="18"/>
  <c r="BI158" i="18"/>
  <c r="BH158" i="18"/>
  <c r="BG158" i="18"/>
  <c r="BE158" i="18"/>
  <c r="T158" i="18"/>
  <c r="R158" i="18"/>
  <c r="P158" i="18"/>
  <c r="BI157" i="18"/>
  <c r="BH157" i="18"/>
  <c r="BG157" i="18"/>
  <c r="BE157" i="18"/>
  <c r="T157" i="18"/>
  <c r="R157" i="18"/>
  <c r="P157" i="18"/>
  <c r="BI156" i="18"/>
  <c r="BH156" i="18"/>
  <c r="BG156" i="18"/>
  <c r="BE156" i="18"/>
  <c r="T156" i="18"/>
  <c r="R156" i="18"/>
  <c r="P156" i="18"/>
  <c r="BI155" i="18"/>
  <c r="BH155" i="18"/>
  <c r="BG155" i="18"/>
  <c r="BE155" i="18"/>
  <c r="T155" i="18"/>
  <c r="R155" i="18"/>
  <c r="P155" i="18"/>
  <c r="BI153" i="18"/>
  <c r="BH153" i="18"/>
  <c r="BG153" i="18"/>
  <c r="BE153" i="18"/>
  <c r="T153" i="18"/>
  <c r="R153" i="18"/>
  <c r="P153" i="18"/>
  <c r="BI152" i="18"/>
  <c r="BH152" i="18"/>
  <c r="BG152" i="18"/>
  <c r="BE152" i="18"/>
  <c r="T152" i="18"/>
  <c r="R152" i="18"/>
  <c r="P152" i="18"/>
  <c r="BI151" i="18"/>
  <c r="BH151" i="18"/>
  <c r="BG151" i="18"/>
  <c r="BE151" i="18"/>
  <c r="T151" i="18"/>
  <c r="R151" i="18"/>
  <c r="P151" i="18"/>
  <c r="BI150" i="18"/>
  <c r="BH150" i="18"/>
  <c r="BG150" i="18"/>
  <c r="BE150" i="18"/>
  <c r="T150" i="18"/>
  <c r="R150" i="18"/>
  <c r="P150" i="18"/>
  <c r="BI149" i="18"/>
  <c r="BH149" i="18"/>
  <c r="BG149" i="18"/>
  <c r="BE149" i="18"/>
  <c r="T149" i="18"/>
  <c r="R149" i="18"/>
  <c r="P149" i="18"/>
  <c r="BI148" i="18"/>
  <c r="BH148" i="18"/>
  <c r="BG148" i="18"/>
  <c r="BE148" i="18"/>
  <c r="T148" i="18"/>
  <c r="R148" i="18"/>
  <c r="P148" i="18"/>
  <c r="BI147" i="18"/>
  <c r="BH147" i="18"/>
  <c r="BG147" i="18"/>
  <c r="BE147" i="18"/>
  <c r="T147" i="18"/>
  <c r="R147" i="18"/>
  <c r="P147" i="18"/>
  <c r="BI146" i="18"/>
  <c r="BH146" i="18"/>
  <c r="BG146" i="18"/>
  <c r="BE146" i="18"/>
  <c r="T146" i="18"/>
  <c r="R146" i="18"/>
  <c r="P146" i="18"/>
  <c r="BI144" i="18"/>
  <c r="BH144" i="18"/>
  <c r="BG144" i="18"/>
  <c r="BE144" i="18"/>
  <c r="T144" i="18"/>
  <c r="R144" i="18"/>
  <c r="P144" i="18"/>
  <c r="BI143" i="18"/>
  <c r="BH143" i="18"/>
  <c r="BG143" i="18"/>
  <c r="BE143" i="18"/>
  <c r="T143" i="18"/>
  <c r="R143" i="18"/>
  <c r="P143" i="18"/>
  <c r="BI141" i="18"/>
  <c r="BH141" i="18"/>
  <c r="BG141" i="18"/>
  <c r="BE141" i="18"/>
  <c r="T141" i="18"/>
  <c r="R141" i="18"/>
  <c r="P141" i="18"/>
  <c r="BI140" i="18"/>
  <c r="BH140" i="18"/>
  <c r="BG140" i="18"/>
  <c r="BE140" i="18"/>
  <c r="T140" i="18"/>
  <c r="R140" i="18"/>
  <c r="P140" i="18"/>
  <c r="BI139" i="18"/>
  <c r="BH139" i="18"/>
  <c r="BG139" i="18"/>
  <c r="BE139" i="18"/>
  <c r="T139" i="18"/>
  <c r="R139" i="18"/>
  <c r="P139" i="18"/>
  <c r="BI138" i="18"/>
  <c r="BH138" i="18"/>
  <c r="BG138" i="18"/>
  <c r="BE138" i="18"/>
  <c r="T138" i="18"/>
  <c r="R138" i="18"/>
  <c r="P138" i="18"/>
  <c r="BI136" i="18"/>
  <c r="BH136" i="18"/>
  <c r="BG136" i="18"/>
  <c r="BE136" i="18"/>
  <c r="T136" i="18"/>
  <c r="R136" i="18"/>
  <c r="P136" i="18"/>
  <c r="BI135" i="18"/>
  <c r="BH135" i="18"/>
  <c r="BG135" i="18"/>
  <c r="BE135" i="18"/>
  <c r="T135" i="18"/>
  <c r="R135" i="18"/>
  <c r="P135" i="18"/>
  <c r="J127" i="18"/>
  <c r="F127" i="18"/>
  <c r="F125" i="18"/>
  <c r="E123" i="18"/>
  <c r="J93" i="18"/>
  <c r="F93" i="18"/>
  <c r="F91" i="18"/>
  <c r="E89" i="18"/>
  <c r="J26" i="18"/>
  <c r="E26" i="18"/>
  <c r="J128" i="18"/>
  <c r="J25" i="18"/>
  <c r="J20" i="18"/>
  <c r="E20" i="18"/>
  <c r="F128" i="18"/>
  <c r="J19" i="18"/>
  <c r="J14" i="18"/>
  <c r="J125" i="18"/>
  <c r="E7" i="18"/>
  <c r="E119" i="18"/>
  <c r="J39" i="17"/>
  <c r="J38" i="17"/>
  <c r="AY115" i="1"/>
  <c r="J37" i="17"/>
  <c r="AX115" i="1"/>
  <c r="BI302" i="17"/>
  <c r="BH302" i="17"/>
  <c r="BG302" i="17"/>
  <c r="BE302" i="17"/>
  <c r="T302" i="17"/>
  <c r="T301" i="17" s="1"/>
  <c r="R302" i="17"/>
  <c r="R301" i="17"/>
  <c r="P302" i="17"/>
  <c r="P301" i="17"/>
  <c r="BI300" i="17"/>
  <c r="BH300" i="17"/>
  <c r="BG300" i="17"/>
  <c r="BE300" i="17"/>
  <c r="T300" i="17"/>
  <c r="T299" i="17"/>
  <c r="T298" i="17"/>
  <c r="R300" i="17"/>
  <c r="R299" i="17"/>
  <c r="R298" i="17"/>
  <c r="P300" i="17"/>
  <c r="P299" i="17"/>
  <c r="P298" i="17" s="1"/>
  <c r="BI297" i="17"/>
  <c r="BH297" i="17"/>
  <c r="BG297" i="17"/>
  <c r="BE297" i="17"/>
  <c r="T297" i="17"/>
  <c r="R297" i="17"/>
  <c r="P297" i="17"/>
  <c r="BI296" i="17"/>
  <c r="BH296" i="17"/>
  <c r="BG296" i="17"/>
  <c r="BE296" i="17"/>
  <c r="T296" i="17"/>
  <c r="R296" i="17"/>
  <c r="P296" i="17"/>
  <c r="BI295" i="17"/>
  <c r="BH295" i="17"/>
  <c r="BG295" i="17"/>
  <c r="BE295" i="17"/>
  <c r="T295" i="17"/>
  <c r="R295" i="17"/>
  <c r="P295" i="17"/>
  <c r="BI294" i="17"/>
  <c r="BH294" i="17"/>
  <c r="BG294" i="17"/>
  <c r="BE294" i="17"/>
  <c r="T294" i="17"/>
  <c r="R294" i="17"/>
  <c r="P294" i="17"/>
  <c r="BI293" i="17"/>
  <c r="BH293" i="17"/>
  <c r="BG293" i="17"/>
  <c r="BE293" i="17"/>
  <c r="T293" i="17"/>
  <c r="R293" i="17"/>
  <c r="P293" i="17"/>
  <c r="BI292" i="17"/>
  <c r="BH292" i="17"/>
  <c r="BG292" i="17"/>
  <c r="BE292" i="17"/>
  <c r="T292" i="17"/>
  <c r="R292" i="17"/>
  <c r="P292" i="17"/>
  <c r="BI291" i="17"/>
  <c r="BH291" i="17"/>
  <c r="BG291" i="17"/>
  <c r="BE291" i="17"/>
  <c r="T291" i="17"/>
  <c r="R291" i="17"/>
  <c r="P291" i="17"/>
  <c r="BI290" i="17"/>
  <c r="BH290" i="17"/>
  <c r="BG290" i="17"/>
  <c r="BE290" i="17"/>
  <c r="T290" i="17"/>
  <c r="R290" i="17"/>
  <c r="P290" i="17"/>
  <c r="BI289" i="17"/>
  <c r="BH289" i="17"/>
  <c r="BG289" i="17"/>
  <c r="BE289" i="17"/>
  <c r="T289" i="17"/>
  <c r="R289" i="17"/>
  <c r="P289" i="17"/>
  <c r="BI288" i="17"/>
  <c r="BH288" i="17"/>
  <c r="BG288" i="17"/>
  <c r="BE288" i="17"/>
  <c r="T288" i="17"/>
  <c r="R288" i="17"/>
  <c r="P288" i="17"/>
  <c r="BI287" i="17"/>
  <c r="BH287" i="17"/>
  <c r="BG287" i="17"/>
  <c r="BE287" i="17"/>
  <c r="T287" i="17"/>
  <c r="R287" i="17"/>
  <c r="P287" i="17"/>
  <c r="BI286" i="17"/>
  <c r="BH286" i="17"/>
  <c r="BG286" i="17"/>
  <c r="BE286" i="17"/>
  <c r="T286" i="17"/>
  <c r="R286" i="17"/>
  <c r="P286" i="17"/>
  <c r="BI285" i="17"/>
  <c r="BH285" i="17"/>
  <c r="BG285" i="17"/>
  <c r="BE285" i="17"/>
  <c r="T285" i="17"/>
  <c r="R285" i="17"/>
  <c r="P285" i="17"/>
  <c r="BI284" i="17"/>
  <c r="BH284" i="17"/>
  <c r="BG284" i="17"/>
  <c r="BE284" i="17"/>
  <c r="T284" i="17"/>
  <c r="R284" i="17"/>
  <c r="P284" i="17"/>
  <c r="BI283" i="17"/>
  <c r="BH283" i="17"/>
  <c r="BG283" i="17"/>
  <c r="BE283" i="17"/>
  <c r="T283" i="17"/>
  <c r="R283" i="17"/>
  <c r="P283" i="17"/>
  <c r="BI282" i="17"/>
  <c r="BH282" i="17"/>
  <c r="BG282" i="17"/>
  <c r="BE282" i="17"/>
  <c r="T282" i="17"/>
  <c r="R282" i="17"/>
  <c r="P282" i="17"/>
  <c r="BI281" i="17"/>
  <c r="BH281" i="17"/>
  <c r="BG281" i="17"/>
  <c r="BE281" i="17"/>
  <c r="T281" i="17"/>
  <c r="R281" i="17"/>
  <c r="P281" i="17"/>
  <c r="BI280" i="17"/>
  <c r="BH280" i="17"/>
  <c r="BG280" i="17"/>
  <c r="BE280" i="17"/>
  <c r="T280" i="17"/>
  <c r="R280" i="17"/>
  <c r="P280" i="17"/>
  <c r="BI279" i="17"/>
  <c r="BH279" i="17"/>
  <c r="BG279" i="17"/>
  <c r="BE279" i="17"/>
  <c r="T279" i="17"/>
  <c r="R279" i="17"/>
  <c r="P279" i="17"/>
  <c r="BI278" i="17"/>
  <c r="BH278" i="17"/>
  <c r="BG278" i="17"/>
  <c r="BE278" i="17"/>
  <c r="T278" i="17"/>
  <c r="R278" i="17"/>
  <c r="P278" i="17"/>
  <c r="BI277" i="17"/>
  <c r="BH277" i="17"/>
  <c r="BG277" i="17"/>
  <c r="BE277" i="17"/>
  <c r="T277" i="17"/>
  <c r="R277" i="17"/>
  <c r="P277" i="17"/>
  <c r="BI276" i="17"/>
  <c r="BH276" i="17"/>
  <c r="BG276" i="17"/>
  <c r="BE276" i="17"/>
  <c r="T276" i="17"/>
  <c r="R276" i="17"/>
  <c r="P276" i="17"/>
  <c r="BI275" i="17"/>
  <c r="BH275" i="17"/>
  <c r="BG275" i="17"/>
  <c r="BE275" i="17"/>
  <c r="T275" i="17"/>
  <c r="R275" i="17"/>
  <c r="P275" i="17"/>
  <c r="BI274" i="17"/>
  <c r="BH274" i="17"/>
  <c r="BG274" i="17"/>
  <c r="BE274" i="17"/>
  <c r="T274" i="17"/>
  <c r="R274" i="17"/>
  <c r="P274" i="17"/>
  <c r="BI273" i="17"/>
  <c r="BH273" i="17"/>
  <c r="BG273" i="17"/>
  <c r="BE273" i="17"/>
  <c r="T273" i="17"/>
  <c r="R273" i="17"/>
  <c r="P273" i="17"/>
  <c r="BI272" i="17"/>
  <c r="BH272" i="17"/>
  <c r="BG272" i="17"/>
  <c r="BE272" i="17"/>
  <c r="T272" i="17"/>
  <c r="R272" i="17"/>
  <c r="P272" i="17"/>
  <c r="BI271" i="17"/>
  <c r="BH271" i="17"/>
  <c r="BG271" i="17"/>
  <c r="BE271" i="17"/>
  <c r="T271" i="17"/>
  <c r="R271" i="17"/>
  <c r="P271" i="17"/>
  <c r="BI270" i="17"/>
  <c r="BH270" i="17"/>
  <c r="BG270" i="17"/>
  <c r="BE270" i="17"/>
  <c r="T270" i="17"/>
  <c r="R270" i="17"/>
  <c r="P270" i="17"/>
  <c r="BI269" i="17"/>
  <c r="BH269" i="17"/>
  <c r="BG269" i="17"/>
  <c r="BE269" i="17"/>
  <c r="T269" i="17"/>
  <c r="R269" i="17"/>
  <c r="P269" i="17"/>
  <c r="BI267" i="17"/>
  <c r="BH267" i="17"/>
  <c r="BG267" i="17"/>
  <c r="BE267" i="17"/>
  <c r="T267" i="17"/>
  <c r="R267" i="17"/>
  <c r="P267" i="17"/>
  <c r="BI266" i="17"/>
  <c r="BH266" i="17"/>
  <c r="BG266" i="17"/>
  <c r="BE266" i="17"/>
  <c r="T266" i="17"/>
  <c r="R266" i="17"/>
  <c r="P266" i="17"/>
  <c r="BI265" i="17"/>
  <c r="BH265" i="17"/>
  <c r="BG265" i="17"/>
  <c r="BE265" i="17"/>
  <c r="T265" i="17"/>
  <c r="R265" i="17"/>
  <c r="P265" i="17"/>
  <c r="BI264" i="17"/>
  <c r="BH264" i="17"/>
  <c r="BG264" i="17"/>
  <c r="BE264" i="17"/>
  <c r="T264" i="17"/>
  <c r="R264" i="17"/>
  <c r="P264" i="17"/>
  <c r="BI263" i="17"/>
  <c r="BH263" i="17"/>
  <c r="BG263" i="17"/>
  <c r="BE263" i="17"/>
  <c r="T263" i="17"/>
  <c r="R263" i="17"/>
  <c r="P263" i="17"/>
  <c r="BI262" i="17"/>
  <c r="BH262" i="17"/>
  <c r="BG262" i="17"/>
  <c r="BE262" i="17"/>
  <c r="T262" i="17"/>
  <c r="R262" i="17"/>
  <c r="P262" i="17"/>
  <c r="BI261" i="17"/>
  <c r="BH261" i="17"/>
  <c r="BG261" i="17"/>
  <c r="BE261" i="17"/>
  <c r="T261" i="17"/>
  <c r="R261" i="17"/>
  <c r="P261" i="17"/>
  <c r="BI260" i="17"/>
  <c r="BH260" i="17"/>
  <c r="BG260" i="17"/>
  <c r="BE260" i="17"/>
  <c r="T260" i="17"/>
  <c r="R260" i="17"/>
  <c r="P260" i="17"/>
  <c r="BI258" i="17"/>
  <c r="BH258" i="17"/>
  <c r="BG258" i="17"/>
  <c r="BE258" i="17"/>
  <c r="T258" i="17"/>
  <c r="R258" i="17"/>
  <c r="P258" i="17"/>
  <c r="BI256" i="17"/>
  <c r="BH256" i="17"/>
  <c r="BG256" i="17"/>
  <c r="BE256" i="17"/>
  <c r="T256" i="17"/>
  <c r="R256" i="17"/>
  <c r="P256" i="17"/>
  <c r="BI255" i="17"/>
  <c r="BH255" i="17"/>
  <c r="BG255" i="17"/>
  <c r="BE255" i="17"/>
  <c r="T255" i="17"/>
  <c r="R255" i="17"/>
  <c r="P255" i="17"/>
  <c r="BI254" i="17"/>
  <c r="BH254" i="17"/>
  <c r="BG254" i="17"/>
  <c r="BE254" i="17"/>
  <c r="T254" i="17"/>
  <c r="R254" i="17"/>
  <c r="P254" i="17"/>
  <c r="BI253" i="17"/>
  <c r="BH253" i="17"/>
  <c r="BG253" i="17"/>
  <c r="BE253" i="17"/>
  <c r="T253" i="17"/>
  <c r="R253" i="17"/>
  <c r="P253" i="17"/>
  <c r="BI252" i="17"/>
  <c r="BH252" i="17"/>
  <c r="BG252" i="17"/>
  <c r="BE252" i="17"/>
  <c r="T252" i="17"/>
  <c r="R252" i="17"/>
  <c r="P252" i="17"/>
  <c r="BI249" i="17"/>
  <c r="BH249" i="17"/>
  <c r="BG249" i="17"/>
  <c r="BE249" i="17"/>
  <c r="T249" i="17"/>
  <c r="R249" i="17"/>
  <c r="P249" i="17"/>
  <c r="BI248" i="17"/>
  <c r="BH248" i="17"/>
  <c r="BG248" i="17"/>
  <c r="BE248" i="17"/>
  <c r="T248" i="17"/>
  <c r="R248" i="17"/>
  <c r="P248" i="17"/>
  <c r="BI247" i="17"/>
  <c r="BH247" i="17"/>
  <c r="BG247" i="17"/>
  <c r="BE247" i="17"/>
  <c r="T247" i="17"/>
  <c r="R247" i="17"/>
  <c r="P247" i="17"/>
  <c r="BI246" i="17"/>
  <c r="BH246" i="17"/>
  <c r="BG246" i="17"/>
  <c r="BE246" i="17"/>
  <c r="T246" i="17"/>
  <c r="R246" i="17"/>
  <c r="P246" i="17"/>
  <c r="BI245" i="17"/>
  <c r="BH245" i="17"/>
  <c r="BG245" i="17"/>
  <c r="BE245" i="17"/>
  <c r="T245" i="17"/>
  <c r="R245" i="17"/>
  <c r="P245" i="17"/>
  <c r="BI244" i="17"/>
  <c r="BH244" i="17"/>
  <c r="BG244" i="17"/>
  <c r="BE244" i="17"/>
  <c r="T244" i="17"/>
  <c r="R244" i="17"/>
  <c r="P244" i="17"/>
  <c r="BI243" i="17"/>
  <c r="BH243" i="17"/>
  <c r="BG243" i="17"/>
  <c r="BE243" i="17"/>
  <c r="T243" i="17"/>
  <c r="R243" i="17"/>
  <c r="P243" i="17"/>
  <c r="BI242" i="17"/>
  <c r="BH242" i="17"/>
  <c r="BG242" i="17"/>
  <c r="BE242" i="17"/>
  <c r="T242" i="17"/>
  <c r="R242" i="17"/>
  <c r="P242" i="17"/>
  <c r="BI241" i="17"/>
  <c r="BH241" i="17"/>
  <c r="BG241" i="17"/>
  <c r="BE241" i="17"/>
  <c r="T241" i="17"/>
  <c r="R241" i="17"/>
  <c r="P241" i="17"/>
  <c r="BI240" i="17"/>
  <c r="BH240" i="17"/>
  <c r="BG240" i="17"/>
  <c r="BE240" i="17"/>
  <c r="T240" i="17"/>
  <c r="R240" i="17"/>
  <c r="P240" i="17"/>
  <c r="BI238" i="17"/>
  <c r="BH238" i="17"/>
  <c r="BG238" i="17"/>
  <c r="BE238" i="17"/>
  <c r="T238" i="17"/>
  <c r="R238" i="17"/>
  <c r="P238" i="17"/>
  <c r="BI237" i="17"/>
  <c r="BH237" i="17"/>
  <c r="BG237" i="17"/>
  <c r="BE237" i="17"/>
  <c r="T237" i="17"/>
  <c r="R237" i="17"/>
  <c r="P237" i="17"/>
  <c r="BI236" i="17"/>
  <c r="BH236" i="17"/>
  <c r="BG236" i="17"/>
  <c r="BE236" i="17"/>
  <c r="T236" i="17"/>
  <c r="R236" i="17"/>
  <c r="P236" i="17"/>
  <c r="BI235" i="17"/>
  <c r="BH235" i="17"/>
  <c r="BG235" i="17"/>
  <c r="BE235" i="17"/>
  <c r="T235" i="17"/>
  <c r="R235" i="17"/>
  <c r="P235" i="17"/>
  <c r="BI234" i="17"/>
  <c r="BH234" i="17"/>
  <c r="BG234" i="17"/>
  <c r="BE234" i="17"/>
  <c r="T234" i="17"/>
  <c r="R234" i="17"/>
  <c r="P234" i="17"/>
  <c r="BI233" i="17"/>
  <c r="BH233" i="17"/>
  <c r="BG233" i="17"/>
  <c r="BE233" i="17"/>
  <c r="T233" i="17"/>
  <c r="R233" i="17"/>
  <c r="P233" i="17"/>
  <c r="BI232" i="17"/>
  <c r="BH232" i="17"/>
  <c r="BG232" i="17"/>
  <c r="BE232" i="17"/>
  <c r="T232" i="17"/>
  <c r="R232" i="17"/>
  <c r="P232" i="17"/>
  <c r="BI231" i="17"/>
  <c r="BH231" i="17"/>
  <c r="BG231" i="17"/>
  <c r="BE231" i="17"/>
  <c r="T231" i="17"/>
  <c r="R231" i="17"/>
  <c r="P231" i="17"/>
  <c r="BI230" i="17"/>
  <c r="BH230" i="17"/>
  <c r="BG230" i="17"/>
  <c r="BE230" i="17"/>
  <c r="T230" i="17"/>
  <c r="R230" i="17"/>
  <c r="P230" i="17"/>
  <c r="BI229" i="17"/>
  <c r="BH229" i="17"/>
  <c r="BG229" i="17"/>
  <c r="BE229" i="17"/>
  <c r="T229" i="17"/>
  <c r="R229" i="17"/>
  <c r="P229" i="17"/>
  <c r="BI228" i="17"/>
  <c r="BH228" i="17"/>
  <c r="BG228" i="17"/>
  <c r="BE228" i="17"/>
  <c r="T228" i="17"/>
  <c r="R228" i="17"/>
  <c r="P228" i="17"/>
  <c r="BI227" i="17"/>
  <c r="BH227" i="17"/>
  <c r="BG227" i="17"/>
  <c r="BE227" i="17"/>
  <c r="T227" i="17"/>
  <c r="R227" i="17"/>
  <c r="P227" i="17"/>
  <c r="BI226" i="17"/>
  <c r="BH226" i="17"/>
  <c r="BG226" i="17"/>
  <c r="BE226" i="17"/>
  <c r="T226" i="17"/>
  <c r="R226" i="17"/>
  <c r="P226" i="17"/>
  <c r="BI225" i="17"/>
  <c r="BH225" i="17"/>
  <c r="BG225" i="17"/>
  <c r="BE225" i="17"/>
  <c r="T225" i="17"/>
  <c r="R225" i="17"/>
  <c r="P225" i="17"/>
  <c r="BI224" i="17"/>
  <c r="BH224" i="17"/>
  <c r="BG224" i="17"/>
  <c r="BE224" i="17"/>
  <c r="T224" i="17"/>
  <c r="R224" i="17"/>
  <c r="P224" i="17"/>
  <c r="BI223" i="17"/>
  <c r="BH223" i="17"/>
  <c r="BG223" i="17"/>
  <c r="BE223" i="17"/>
  <c r="T223" i="17"/>
  <c r="R223" i="17"/>
  <c r="P223" i="17"/>
  <c r="BI222" i="17"/>
  <c r="BH222" i="17"/>
  <c r="BG222" i="17"/>
  <c r="BE222" i="17"/>
  <c r="T222" i="17"/>
  <c r="R222" i="17"/>
  <c r="P222" i="17"/>
  <c r="BI221" i="17"/>
  <c r="BH221" i="17"/>
  <c r="BG221" i="17"/>
  <c r="BE221" i="17"/>
  <c r="T221" i="17"/>
  <c r="R221" i="17"/>
  <c r="P221" i="17"/>
  <c r="BI220" i="17"/>
  <c r="BH220" i="17"/>
  <c r="BG220" i="17"/>
  <c r="BE220" i="17"/>
  <c r="T220" i="17"/>
  <c r="R220" i="17"/>
  <c r="P220" i="17"/>
  <c r="BI219" i="17"/>
  <c r="BH219" i="17"/>
  <c r="BG219" i="17"/>
  <c r="BE219" i="17"/>
  <c r="T219" i="17"/>
  <c r="R219" i="17"/>
  <c r="P219" i="17"/>
  <c r="BI218" i="17"/>
  <c r="BH218" i="17"/>
  <c r="BG218" i="17"/>
  <c r="BE218" i="17"/>
  <c r="T218" i="17"/>
  <c r="R218" i="17"/>
  <c r="P218" i="17"/>
  <c r="BI217" i="17"/>
  <c r="BH217" i="17"/>
  <c r="BG217" i="17"/>
  <c r="BE217" i="17"/>
  <c r="T217" i="17"/>
  <c r="R217" i="17"/>
  <c r="P217" i="17"/>
  <c r="BI216" i="17"/>
  <c r="BH216" i="17"/>
  <c r="BG216" i="17"/>
  <c r="BE216" i="17"/>
  <c r="T216" i="17"/>
  <c r="R216" i="17"/>
  <c r="P216" i="17"/>
  <c r="BI215" i="17"/>
  <c r="BH215" i="17"/>
  <c r="BG215" i="17"/>
  <c r="BE215" i="17"/>
  <c r="T215" i="17"/>
  <c r="R215" i="17"/>
  <c r="P215" i="17"/>
  <c r="BI214" i="17"/>
  <c r="BH214" i="17"/>
  <c r="BG214" i="17"/>
  <c r="BE214" i="17"/>
  <c r="T214" i="17"/>
  <c r="R214" i="17"/>
  <c r="P214" i="17"/>
  <c r="BI213" i="17"/>
  <c r="BH213" i="17"/>
  <c r="BG213" i="17"/>
  <c r="BE213" i="17"/>
  <c r="T213" i="17"/>
  <c r="R213" i="17"/>
  <c r="P213" i="17"/>
  <c r="BI212" i="17"/>
  <c r="BH212" i="17"/>
  <c r="BG212" i="17"/>
  <c r="BE212" i="17"/>
  <c r="T212" i="17"/>
  <c r="R212" i="17"/>
  <c r="P212" i="17"/>
  <c r="BI211" i="17"/>
  <c r="BH211" i="17"/>
  <c r="BG211" i="17"/>
  <c r="BE211" i="17"/>
  <c r="T211" i="17"/>
  <c r="R211" i="17"/>
  <c r="P211" i="17"/>
  <c r="BI210" i="17"/>
  <c r="BH210" i="17"/>
  <c r="BG210" i="17"/>
  <c r="BE210" i="17"/>
  <c r="T210" i="17"/>
  <c r="R210" i="17"/>
  <c r="P210" i="17"/>
  <c r="BI209" i="17"/>
  <c r="BH209" i="17"/>
  <c r="BG209" i="17"/>
  <c r="BE209" i="17"/>
  <c r="T209" i="17"/>
  <c r="R209" i="17"/>
  <c r="P209" i="17"/>
  <c r="BI207" i="17"/>
  <c r="BH207" i="17"/>
  <c r="BG207" i="17"/>
  <c r="BE207" i="17"/>
  <c r="T207" i="17"/>
  <c r="R207" i="17"/>
  <c r="P207" i="17"/>
  <c r="BI206" i="17"/>
  <c r="BH206" i="17"/>
  <c r="BG206" i="17"/>
  <c r="BE206" i="17"/>
  <c r="T206" i="17"/>
  <c r="R206" i="17"/>
  <c r="P206" i="17"/>
  <c r="BI205" i="17"/>
  <c r="BH205" i="17"/>
  <c r="BG205" i="17"/>
  <c r="BE205" i="17"/>
  <c r="T205" i="17"/>
  <c r="R205" i="17"/>
  <c r="P205" i="17"/>
  <c r="BI204" i="17"/>
  <c r="BH204" i="17"/>
  <c r="BG204" i="17"/>
  <c r="BE204" i="17"/>
  <c r="T204" i="17"/>
  <c r="R204" i="17"/>
  <c r="P204" i="17"/>
  <c r="BI203" i="17"/>
  <c r="BH203" i="17"/>
  <c r="BG203" i="17"/>
  <c r="BE203" i="17"/>
  <c r="T203" i="17"/>
  <c r="R203" i="17"/>
  <c r="P203" i="17"/>
  <c r="BI202" i="17"/>
  <c r="BH202" i="17"/>
  <c r="BG202" i="17"/>
  <c r="BE202" i="17"/>
  <c r="T202" i="17"/>
  <c r="R202" i="17"/>
  <c r="P202" i="17"/>
  <c r="BI201" i="17"/>
  <c r="BH201" i="17"/>
  <c r="BG201" i="17"/>
  <c r="BE201" i="17"/>
  <c r="T201" i="17"/>
  <c r="R201" i="17"/>
  <c r="P201" i="17"/>
  <c r="BI200" i="17"/>
  <c r="BH200" i="17"/>
  <c r="BG200" i="17"/>
  <c r="BE200" i="17"/>
  <c r="T200" i="17"/>
  <c r="R200" i="17"/>
  <c r="P200" i="17"/>
  <c r="BI199" i="17"/>
  <c r="BH199" i="17"/>
  <c r="BG199" i="17"/>
  <c r="BE199" i="17"/>
  <c r="T199" i="17"/>
  <c r="R199" i="17"/>
  <c r="P199" i="17"/>
  <c r="BI198" i="17"/>
  <c r="BH198" i="17"/>
  <c r="BG198" i="17"/>
  <c r="BE198" i="17"/>
  <c r="T198" i="17"/>
  <c r="R198" i="17"/>
  <c r="P198" i="17"/>
  <c r="BI197" i="17"/>
  <c r="BH197" i="17"/>
  <c r="BG197" i="17"/>
  <c r="BE197" i="17"/>
  <c r="T197" i="17"/>
  <c r="R197" i="17"/>
  <c r="P197" i="17"/>
  <c r="BI196" i="17"/>
  <c r="BH196" i="17"/>
  <c r="BG196" i="17"/>
  <c r="BE196" i="17"/>
  <c r="T196" i="17"/>
  <c r="R196" i="17"/>
  <c r="P196" i="17"/>
  <c r="BI195" i="17"/>
  <c r="BH195" i="17"/>
  <c r="BG195" i="17"/>
  <c r="BE195" i="17"/>
  <c r="T195" i="17"/>
  <c r="R195" i="17"/>
  <c r="P195" i="17"/>
  <c r="BI194" i="17"/>
  <c r="BH194" i="17"/>
  <c r="BG194" i="17"/>
  <c r="BE194" i="17"/>
  <c r="T194" i="17"/>
  <c r="R194" i="17"/>
  <c r="P194" i="17"/>
  <c r="BI193" i="17"/>
  <c r="BH193" i="17"/>
  <c r="BG193" i="17"/>
  <c r="BE193" i="17"/>
  <c r="T193" i="17"/>
  <c r="R193" i="17"/>
  <c r="P193" i="17"/>
  <c r="BI192" i="17"/>
  <c r="BH192" i="17"/>
  <c r="BG192" i="17"/>
  <c r="BE192" i="17"/>
  <c r="T192" i="17"/>
  <c r="R192" i="17"/>
  <c r="P192" i="17"/>
  <c r="BI191" i="17"/>
  <c r="BH191" i="17"/>
  <c r="BG191" i="17"/>
  <c r="BE191" i="17"/>
  <c r="T191" i="17"/>
  <c r="R191" i="17"/>
  <c r="P191" i="17"/>
  <c r="BI190" i="17"/>
  <c r="BH190" i="17"/>
  <c r="BG190" i="17"/>
  <c r="BE190" i="17"/>
  <c r="T190" i="17"/>
  <c r="R190" i="17"/>
  <c r="P190" i="17"/>
  <c r="BI189" i="17"/>
  <c r="BH189" i="17"/>
  <c r="BG189" i="17"/>
  <c r="BE189" i="17"/>
  <c r="T189" i="17"/>
  <c r="R189" i="17"/>
  <c r="P189" i="17"/>
  <c r="BI188" i="17"/>
  <c r="BH188" i="17"/>
  <c r="BG188" i="17"/>
  <c r="BE188" i="17"/>
  <c r="T188" i="17"/>
  <c r="R188" i="17"/>
  <c r="P188" i="17"/>
  <c r="BI187" i="17"/>
  <c r="BH187" i="17"/>
  <c r="BG187" i="17"/>
  <c r="BE187" i="17"/>
  <c r="T187" i="17"/>
  <c r="R187" i="17"/>
  <c r="P187" i="17"/>
  <c r="BI186" i="17"/>
  <c r="BH186" i="17"/>
  <c r="BG186" i="17"/>
  <c r="BE186" i="17"/>
  <c r="T186" i="17"/>
  <c r="R186" i="17"/>
  <c r="P186" i="17"/>
  <c r="BI185" i="17"/>
  <c r="BH185" i="17"/>
  <c r="BG185" i="17"/>
  <c r="BE185" i="17"/>
  <c r="T185" i="17"/>
  <c r="R185" i="17"/>
  <c r="P185" i="17"/>
  <c r="BI184" i="17"/>
  <c r="BH184" i="17"/>
  <c r="BG184" i="17"/>
  <c r="BE184" i="17"/>
  <c r="T184" i="17"/>
  <c r="R184" i="17"/>
  <c r="P184" i="17"/>
  <c r="BI183" i="17"/>
  <c r="BH183" i="17"/>
  <c r="BG183" i="17"/>
  <c r="BE183" i="17"/>
  <c r="T183" i="17"/>
  <c r="R183" i="17"/>
  <c r="P183" i="17"/>
  <c r="BI182" i="17"/>
  <c r="BH182" i="17"/>
  <c r="BG182" i="17"/>
  <c r="BE182" i="17"/>
  <c r="T182" i="17"/>
  <c r="R182" i="17"/>
  <c r="P182" i="17"/>
  <c r="BI181" i="17"/>
  <c r="BH181" i="17"/>
  <c r="BG181" i="17"/>
  <c r="BE181" i="17"/>
  <c r="T181" i="17"/>
  <c r="R181" i="17"/>
  <c r="P181" i="17"/>
  <c r="BI180" i="17"/>
  <c r="BH180" i="17"/>
  <c r="BG180" i="17"/>
  <c r="BE180" i="17"/>
  <c r="T180" i="17"/>
  <c r="R180" i="17"/>
  <c r="P180" i="17"/>
  <c r="BI178" i="17"/>
  <c r="BH178" i="17"/>
  <c r="BG178" i="17"/>
  <c r="BE178" i="17"/>
  <c r="T178" i="17"/>
  <c r="R178" i="17"/>
  <c r="P178" i="17"/>
  <c r="BI177" i="17"/>
  <c r="BH177" i="17"/>
  <c r="BG177" i="17"/>
  <c r="BE177" i="17"/>
  <c r="T177" i="17"/>
  <c r="R177" i="17"/>
  <c r="P177" i="17"/>
  <c r="BI176" i="17"/>
  <c r="BH176" i="17"/>
  <c r="BG176" i="17"/>
  <c r="BE176" i="17"/>
  <c r="T176" i="17"/>
  <c r="R176" i="17"/>
  <c r="P176" i="17"/>
  <c r="BI175" i="17"/>
  <c r="BH175" i="17"/>
  <c r="BG175" i="17"/>
  <c r="BE175" i="17"/>
  <c r="T175" i="17"/>
  <c r="R175" i="17"/>
  <c r="P175" i="17"/>
  <c r="BI174" i="17"/>
  <c r="BH174" i="17"/>
  <c r="BG174" i="17"/>
  <c r="BE174" i="17"/>
  <c r="T174" i="17"/>
  <c r="R174" i="17"/>
  <c r="P174" i="17"/>
  <c r="BI173" i="17"/>
  <c r="BH173" i="17"/>
  <c r="BG173" i="17"/>
  <c r="BE173" i="17"/>
  <c r="T173" i="17"/>
  <c r="R173" i="17"/>
  <c r="P173" i="17"/>
  <c r="BI172" i="17"/>
  <c r="BH172" i="17"/>
  <c r="BG172" i="17"/>
  <c r="BE172" i="17"/>
  <c r="T172" i="17"/>
  <c r="R172" i="17"/>
  <c r="P172" i="17"/>
  <c r="BI171" i="17"/>
  <c r="BH171" i="17"/>
  <c r="BG171" i="17"/>
  <c r="BE171" i="17"/>
  <c r="T171" i="17"/>
  <c r="R171" i="17"/>
  <c r="P171" i="17"/>
  <c r="BI170" i="17"/>
  <c r="BH170" i="17"/>
  <c r="BG170" i="17"/>
  <c r="BE170" i="17"/>
  <c r="T170" i="17"/>
  <c r="R170" i="17"/>
  <c r="P170" i="17"/>
  <c r="BI169" i="17"/>
  <c r="BH169" i="17"/>
  <c r="BG169" i="17"/>
  <c r="BE169" i="17"/>
  <c r="T169" i="17"/>
  <c r="R169" i="17"/>
  <c r="P169" i="17"/>
  <c r="BI168" i="17"/>
  <c r="BH168" i="17"/>
  <c r="BG168" i="17"/>
  <c r="BE168" i="17"/>
  <c r="T168" i="17"/>
  <c r="R168" i="17"/>
  <c r="P168" i="17"/>
  <c r="BI167" i="17"/>
  <c r="BH167" i="17"/>
  <c r="BG167" i="17"/>
  <c r="BE167" i="17"/>
  <c r="T167" i="17"/>
  <c r="R167" i="17"/>
  <c r="P167" i="17"/>
  <c r="BI166" i="17"/>
  <c r="BH166" i="17"/>
  <c r="BG166" i="17"/>
  <c r="BE166" i="17"/>
  <c r="T166" i="17"/>
  <c r="R166" i="17"/>
  <c r="P166" i="17"/>
  <c r="BI165" i="17"/>
  <c r="BH165" i="17"/>
  <c r="BG165" i="17"/>
  <c r="BE165" i="17"/>
  <c r="T165" i="17"/>
  <c r="R165" i="17"/>
  <c r="P165" i="17"/>
  <c r="BI164" i="17"/>
  <c r="BH164" i="17"/>
  <c r="BG164" i="17"/>
  <c r="BE164" i="17"/>
  <c r="T164" i="17"/>
  <c r="R164" i="17"/>
  <c r="P164" i="17"/>
  <c r="BI163" i="17"/>
  <c r="BH163" i="17"/>
  <c r="BG163" i="17"/>
  <c r="BE163" i="17"/>
  <c r="T163" i="17"/>
  <c r="R163" i="17"/>
  <c r="P163" i="17"/>
  <c r="BI162" i="17"/>
  <c r="BH162" i="17"/>
  <c r="BG162" i="17"/>
  <c r="BE162" i="17"/>
  <c r="T162" i="17"/>
  <c r="R162" i="17"/>
  <c r="P162" i="17"/>
  <c r="BI161" i="17"/>
  <c r="BH161" i="17"/>
  <c r="BG161" i="17"/>
  <c r="BE161" i="17"/>
  <c r="T161" i="17"/>
  <c r="R161" i="17"/>
  <c r="P161" i="17"/>
  <c r="BI160" i="17"/>
  <c r="BH160" i="17"/>
  <c r="BG160" i="17"/>
  <c r="BE160" i="17"/>
  <c r="T160" i="17"/>
  <c r="R160" i="17"/>
  <c r="P160" i="17"/>
  <c r="BI159" i="17"/>
  <c r="BH159" i="17"/>
  <c r="BG159" i="17"/>
  <c r="BE159" i="17"/>
  <c r="T159" i="17"/>
  <c r="R159" i="17"/>
  <c r="P159" i="17"/>
  <c r="BI158" i="17"/>
  <c r="BH158" i="17"/>
  <c r="BG158" i="17"/>
  <c r="BE158" i="17"/>
  <c r="T158" i="17"/>
  <c r="R158" i="17"/>
  <c r="P158" i="17"/>
  <c r="BI157" i="17"/>
  <c r="BH157" i="17"/>
  <c r="BG157" i="17"/>
  <c r="BE157" i="17"/>
  <c r="T157" i="17"/>
  <c r="R157" i="17"/>
  <c r="P157" i="17"/>
  <c r="BI155" i="17"/>
  <c r="BH155" i="17"/>
  <c r="BG155" i="17"/>
  <c r="BE155" i="17"/>
  <c r="T155" i="17"/>
  <c r="R155" i="17"/>
  <c r="P155" i="17"/>
  <c r="BI154" i="17"/>
  <c r="BH154" i="17"/>
  <c r="BG154" i="17"/>
  <c r="BE154" i="17"/>
  <c r="T154" i="17"/>
  <c r="R154" i="17"/>
  <c r="P154" i="17"/>
  <c r="BI153" i="17"/>
  <c r="BH153" i="17"/>
  <c r="BG153" i="17"/>
  <c r="BE153" i="17"/>
  <c r="T153" i="17"/>
  <c r="R153" i="17"/>
  <c r="P153" i="17"/>
  <c r="BI152" i="17"/>
  <c r="BH152" i="17"/>
  <c r="BG152" i="17"/>
  <c r="BE152" i="17"/>
  <c r="T152" i="17"/>
  <c r="R152" i="17"/>
  <c r="P152" i="17"/>
  <c r="BI151" i="17"/>
  <c r="BH151" i="17"/>
  <c r="BG151" i="17"/>
  <c r="BE151" i="17"/>
  <c r="T151" i="17"/>
  <c r="R151" i="17"/>
  <c r="P151" i="17"/>
  <c r="BI150" i="17"/>
  <c r="BH150" i="17"/>
  <c r="BG150" i="17"/>
  <c r="BE150" i="17"/>
  <c r="T150" i="17"/>
  <c r="R150" i="17"/>
  <c r="P150" i="17"/>
  <c r="BI148" i="17"/>
  <c r="BH148" i="17"/>
  <c r="BG148" i="17"/>
  <c r="BE148" i="17"/>
  <c r="T148" i="17"/>
  <c r="R148" i="17"/>
  <c r="P148" i="17"/>
  <c r="BI147" i="17"/>
  <c r="BH147" i="17"/>
  <c r="BG147" i="17"/>
  <c r="BE147" i="17"/>
  <c r="T147" i="17"/>
  <c r="R147" i="17"/>
  <c r="P147" i="17"/>
  <c r="BI146" i="17"/>
  <c r="BH146" i="17"/>
  <c r="BG146" i="17"/>
  <c r="BE146" i="17"/>
  <c r="T146" i="17"/>
  <c r="R146" i="17"/>
  <c r="P146" i="17"/>
  <c r="BI145" i="17"/>
  <c r="BH145" i="17"/>
  <c r="BG145" i="17"/>
  <c r="BE145" i="17"/>
  <c r="T145" i="17"/>
  <c r="R145" i="17"/>
  <c r="P145" i="17"/>
  <c r="BI144" i="17"/>
  <c r="BH144" i="17"/>
  <c r="BG144" i="17"/>
  <c r="BE144" i="17"/>
  <c r="T144" i="17"/>
  <c r="R144" i="17"/>
  <c r="P144" i="17"/>
  <c r="BI143" i="17"/>
  <c r="BH143" i="17"/>
  <c r="BG143" i="17"/>
  <c r="BE143" i="17"/>
  <c r="T143" i="17"/>
  <c r="R143" i="17"/>
  <c r="P143" i="17"/>
  <c r="BI142" i="17"/>
  <c r="BH142" i="17"/>
  <c r="BG142" i="17"/>
  <c r="BE142" i="17"/>
  <c r="T142" i="17"/>
  <c r="R142" i="17"/>
  <c r="P142" i="17"/>
  <c r="BI141" i="17"/>
  <c r="BH141" i="17"/>
  <c r="BG141" i="17"/>
  <c r="BE141" i="17"/>
  <c r="T141" i="17"/>
  <c r="R141" i="17"/>
  <c r="P141" i="17"/>
  <c r="BI140" i="17"/>
  <c r="BH140" i="17"/>
  <c r="BG140" i="17"/>
  <c r="BE140" i="17"/>
  <c r="T140" i="17"/>
  <c r="R140" i="17"/>
  <c r="P140" i="17"/>
  <c r="BI139" i="17"/>
  <c r="BH139" i="17"/>
  <c r="BG139" i="17"/>
  <c r="BE139" i="17"/>
  <c r="T139" i="17"/>
  <c r="R139" i="17"/>
  <c r="P139" i="17"/>
  <c r="BI137" i="17"/>
  <c r="BH137" i="17"/>
  <c r="BG137" i="17"/>
  <c r="BE137" i="17"/>
  <c r="T137" i="17"/>
  <c r="R137" i="17"/>
  <c r="P137" i="17"/>
  <c r="BI136" i="17"/>
  <c r="BH136" i="17"/>
  <c r="BG136" i="17"/>
  <c r="BE136" i="17"/>
  <c r="T136" i="17"/>
  <c r="R136" i="17"/>
  <c r="P136" i="17"/>
  <c r="J130" i="17"/>
  <c r="F130" i="17"/>
  <c r="F128" i="17"/>
  <c r="E126" i="17"/>
  <c r="J93" i="17"/>
  <c r="F93" i="17"/>
  <c r="F91" i="17"/>
  <c r="E89" i="17"/>
  <c r="J26" i="17"/>
  <c r="E26" i="17"/>
  <c r="J131" i="17"/>
  <c r="J25" i="17"/>
  <c r="J20" i="17"/>
  <c r="E20" i="17"/>
  <c r="F131" i="17"/>
  <c r="J19" i="17"/>
  <c r="J14" i="17"/>
  <c r="J91" i="17" s="1"/>
  <c r="E7" i="17"/>
  <c r="E85" i="17"/>
  <c r="J39" i="16"/>
  <c r="J38" i="16"/>
  <c r="AY114" i="1"/>
  <c r="J37" i="16"/>
  <c r="AX114" i="1"/>
  <c r="BI276" i="16"/>
  <c r="BH276" i="16"/>
  <c r="BG276" i="16"/>
  <c r="BE276" i="16"/>
  <c r="T276" i="16"/>
  <c r="R276" i="16"/>
  <c r="P276" i="16"/>
  <c r="BI275" i="16"/>
  <c r="BH275" i="16"/>
  <c r="BG275" i="16"/>
  <c r="BE275" i="16"/>
  <c r="T275" i="16"/>
  <c r="R275" i="16"/>
  <c r="P275" i="16"/>
  <c r="BI272" i="16"/>
  <c r="BH272" i="16"/>
  <c r="BG272" i="16"/>
  <c r="BE272" i="16"/>
  <c r="T272" i="16"/>
  <c r="R272" i="16"/>
  <c r="P272" i="16"/>
  <c r="BI271" i="16"/>
  <c r="BH271" i="16"/>
  <c r="BG271" i="16"/>
  <c r="BE271" i="16"/>
  <c r="T271" i="16"/>
  <c r="R271" i="16"/>
  <c r="P271" i="16"/>
  <c r="BI270" i="16"/>
  <c r="BH270" i="16"/>
  <c r="BG270" i="16"/>
  <c r="BE270" i="16"/>
  <c r="T270" i="16"/>
  <c r="R270" i="16"/>
  <c r="P270" i="16"/>
  <c r="BI269" i="16"/>
  <c r="BH269" i="16"/>
  <c r="BG269" i="16"/>
  <c r="BE269" i="16"/>
  <c r="T269" i="16"/>
  <c r="R269" i="16"/>
  <c r="P269" i="16"/>
  <c r="BI268" i="16"/>
  <c r="BH268" i="16"/>
  <c r="BG268" i="16"/>
  <c r="BE268" i="16"/>
  <c r="T268" i="16"/>
  <c r="R268" i="16"/>
  <c r="P268" i="16"/>
  <c r="BI267" i="16"/>
  <c r="BH267" i="16"/>
  <c r="BG267" i="16"/>
  <c r="BE267" i="16"/>
  <c r="T267" i="16"/>
  <c r="R267" i="16"/>
  <c r="P267" i="16"/>
  <c r="BI266" i="16"/>
  <c r="BH266" i="16"/>
  <c r="BG266" i="16"/>
  <c r="BE266" i="16"/>
  <c r="T266" i="16"/>
  <c r="R266" i="16"/>
  <c r="P266" i="16"/>
  <c r="BI265" i="16"/>
  <c r="BH265" i="16"/>
  <c r="BG265" i="16"/>
  <c r="BE265" i="16"/>
  <c r="T265" i="16"/>
  <c r="R265" i="16"/>
  <c r="P265" i="16"/>
  <c r="BI264" i="16"/>
  <c r="BH264" i="16"/>
  <c r="BG264" i="16"/>
  <c r="BE264" i="16"/>
  <c r="T264" i="16"/>
  <c r="R264" i="16"/>
  <c r="P264" i="16"/>
  <c r="BI263" i="16"/>
  <c r="BH263" i="16"/>
  <c r="BG263" i="16"/>
  <c r="BE263" i="16"/>
  <c r="T263" i="16"/>
  <c r="R263" i="16"/>
  <c r="P263" i="16"/>
  <c r="BI262" i="16"/>
  <c r="BH262" i="16"/>
  <c r="BG262" i="16"/>
  <c r="BE262" i="16"/>
  <c r="T262" i="16"/>
  <c r="R262" i="16"/>
  <c r="P262" i="16"/>
  <c r="BI261" i="16"/>
  <c r="BH261" i="16"/>
  <c r="BG261" i="16"/>
  <c r="BE261" i="16"/>
  <c r="T261" i="16"/>
  <c r="R261" i="16"/>
  <c r="P261" i="16"/>
  <c r="BI260" i="16"/>
  <c r="BH260" i="16"/>
  <c r="BG260" i="16"/>
  <c r="BE260" i="16"/>
  <c r="T260" i="16"/>
  <c r="R260" i="16"/>
  <c r="P260" i="16"/>
  <c r="BI259" i="16"/>
  <c r="BH259" i="16"/>
  <c r="BG259" i="16"/>
  <c r="BE259" i="16"/>
  <c r="T259" i="16"/>
  <c r="R259" i="16"/>
  <c r="P259" i="16"/>
  <c r="BI258" i="16"/>
  <c r="BH258" i="16"/>
  <c r="BG258" i="16"/>
  <c r="BE258" i="16"/>
  <c r="T258" i="16"/>
  <c r="R258" i="16"/>
  <c r="P258" i="16"/>
  <c r="BI257" i="16"/>
  <c r="BH257" i="16"/>
  <c r="BG257" i="16"/>
  <c r="BE257" i="16"/>
  <c r="T257" i="16"/>
  <c r="R257" i="16"/>
  <c r="P257" i="16"/>
  <c r="BI256" i="16"/>
  <c r="BH256" i="16"/>
  <c r="BG256" i="16"/>
  <c r="BE256" i="16"/>
  <c r="T256" i="16"/>
  <c r="R256" i="16"/>
  <c r="P256" i="16"/>
  <c r="BI255" i="16"/>
  <c r="BH255" i="16"/>
  <c r="BG255" i="16"/>
  <c r="BE255" i="16"/>
  <c r="T255" i="16"/>
  <c r="R255" i="16"/>
  <c r="P255" i="16"/>
  <c r="BI254" i="16"/>
  <c r="BH254" i="16"/>
  <c r="BG254" i="16"/>
  <c r="BE254" i="16"/>
  <c r="T254" i="16"/>
  <c r="R254" i="16"/>
  <c r="P254" i="16"/>
  <c r="BI253" i="16"/>
  <c r="BH253" i="16"/>
  <c r="BG253" i="16"/>
  <c r="BE253" i="16"/>
  <c r="T253" i="16"/>
  <c r="R253" i="16"/>
  <c r="P253" i="16"/>
  <c r="BI252" i="16"/>
  <c r="BH252" i="16"/>
  <c r="BG252" i="16"/>
  <c r="BE252" i="16"/>
  <c r="T252" i="16"/>
  <c r="R252" i="16"/>
  <c r="P252" i="16"/>
  <c r="BI251" i="16"/>
  <c r="BH251" i="16"/>
  <c r="BG251" i="16"/>
  <c r="BE251" i="16"/>
  <c r="T251" i="16"/>
  <c r="R251" i="16"/>
  <c r="P251" i="16"/>
  <c r="BI250" i="16"/>
  <c r="BH250" i="16"/>
  <c r="BG250" i="16"/>
  <c r="BE250" i="16"/>
  <c r="T250" i="16"/>
  <c r="R250" i="16"/>
  <c r="P250" i="16"/>
  <c r="BI249" i="16"/>
  <c r="BH249" i="16"/>
  <c r="BG249" i="16"/>
  <c r="BE249" i="16"/>
  <c r="T249" i="16"/>
  <c r="R249" i="16"/>
  <c r="P249" i="16"/>
  <c r="BI248" i="16"/>
  <c r="BH248" i="16"/>
  <c r="BG248" i="16"/>
  <c r="BE248" i="16"/>
  <c r="T248" i="16"/>
  <c r="R248" i="16"/>
  <c r="P248" i="16"/>
  <c r="BI247" i="16"/>
  <c r="BH247" i="16"/>
  <c r="BG247" i="16"/>
  <c r="BE247" i="16"/>
  <c r="T247" i="16"/>
  <c r="R247" i="16"/>
  <c r="P247" i="16"/>
  <c r="BI246" i="16"/>
  <c r="BH246" i="16"/>
  <c r="BG246" i="16"/>
  <c r="BE246" i="16"/>
  <c r="T246" i="16"/>
  <c r="R246" i="16"/>
  <c r="P246" i="16"/>
  <c r="BI245" i="16"/>
  <c r="BH245" i="16"/>
  <c r="BG245" i="16"/>
  <c r="BE245" i="16"/>
  <c r="T245" i="16"/>
  <c r="R245" i="16"/>
  <c r="P245" i="16"/>
  <c r="BI244" i="16"/>
  <c r="BH244" i="16"/>
  <c r="BG244" i="16"/>
  <c r="BE244" i="16"/>
  <c r="T244" i="16"/>
  <c r="R244" i="16"/>
  <c r="P244" i="16"/>
  <c r="BI243" i="16"/>
  <c r="BH243" i="16"/>
  <c r="BG243" i="16"/>
  <c r="BE243" i="16"/>
  <c r="T243" i="16"/>
  <c r="R243" i="16"/>
  <c r="P243" i="16"/>
  <c r="BI242" i="16"/>
  <c r="BH242" i="16"/>
  <c r="BG242" i="16"/>
  <c r="BE242" i="16"/>
  <c r="T242" i="16"/>
  <c r="R242" i="16"/>
  <c r="P242" i="16"/>
  <c r="BI241" i="16"/>
  <c r="BH241" i="16"/>
  <c r="BG241" i="16"/>
  <c r="BE241" i="16"/>
  <c r="T241" i="16"/>
  <c r="R241" i="16"/>
  <c r="P241" i="16"/>
  <c r="BI240" i="16"/>
  <c r="BH240" i="16"/>
  <c r="BG240" i="16"/>
  <c r="BE240" i="16"/>
  <c r="T240" i="16"/>
  <c r="R240" i="16"/>
  <c r="P240" i="16"/>
  <c r="BI239" i="16"/>
  <c r="BH239" i="16"/>
  <c r="BG239" i="16"/>
  <c r="BE239" i="16"/>
  <c r="T239" i="16"/>
  <c r="R239" i="16"/>
  <c r="P239" i="16"/>
  <c r="BI237" i="16"/>
  <c r="BH237" i="16"/>
  <c r="BG237" i="16"/>
  <c r="BE237" i="16"/>
  <c r="T237" i="16"/>
  <c r="R237" i="16"/>
  <c r="P237" i="16"/>
  <c r="BI236" i="16"/>
  <c r="BH236" i="16"/>
  <c r="BG236" i="16"/>
  <c r="BE236" i="16"/>
  <c r="T236" i="16"/>
  <c r="R236" i="16"/>
  <c r="P236" i="16"/>
  <c r="BI235" i="16"/>
  <c r="BH235" i="16"/>
  <c r="BG235" i="16"/>
  <c r="BE235" i="16"/>
  <c r="T235" i="16"/>
  <c r="R235" i="16"/>
  <c r="P235" i="16"/>
  <c r="BI234" i="16"/>
  <c r="BH234" i="16"/>
  <c r="BG234" i="16"/>
  <c r="BE234" i="16"/>
  <c r="T234" i="16"/>
  <c r="R234" i="16"/>
  <c r="P234" i="16"/>
  <c r="BI233" i="16"/>
  <c r="BH233" i="16"/>
  <c r="BG233" i="16"/>
  <c r="BE233" i="16"/>
  <c r="T233" i="16"/>
  <c r="R233" i="16"/>
  <c r="P233" i="16"/>
  <c r="BI232" i="16"/>
  <c r="BH232" i="16"/>
  <c r="BG232" i="16"/>
  <c r="BE232" i="16"/>
  <c r="T232" i="16"/>
  <c r="R232" i="16"/>
  <c r="P232" i="16"/>
  <c r="BI231" i="16"/>
  <c r="BH231" i="16"/>
  <c r="BG231" i="16"/>
  <c r="BE231" i="16"/>
  <c r="T231" i="16"/>
  <c r="R231" i="16"/>
  <c r="P231" i="16"/>
  <c r="BI230" i="16"/>
  <c r="BH230" i="16"/>
  <c r="BG230" i="16"/>
  <c r="BE230" i="16"/>
  <c r="T230" i="16"/>
  <c r="R230" i="16"/>
  <c r="P230" i="16"/>
  <c r="BI229" i="16"/>
  <c r="BH229" i="16"/>
  <c r="BG229" i="16"/>
  <c r="BE229" i="16"/>
  <c r="T229" i="16"/>
  <c r="R229" i="16"/>
  <c r="P229" i="16"/>
  <c r="BI228" i="16"/>
  <c r="BH228" i="16"/>
  <c r="BG228" i="16"/>
  <c r="BE228" i="16"/>
  <c r="T228" i="16"/>
  <c r="R228" i="16"/>
  <c r="P228" i="16"/>
  <c r="BI227" i="16"/>
  <c r="BH227" i="16"/>
  <c r="BG227" i="16"/>
  <c r="BE227" i="16"/>
  <c r="T227" i="16"/>
  <c r="R227" i="16"/>
  <c r="P227" i="16"/>
  <c r="BI226" i="16"/>
  <c r="BH226" i="16"/>
  <c r="BG226" i="16"/>
  <c r="BE226" i="16"/>
  <c r="T226" i="16"/>
  <c r="R226" i="16"/>
  <c r="P226" i="16"/>
  <c r="BI225" i="16"/>
  <c r="BH225" i="16"/>
  <c r="BG225" i="16"/>
  <c r="BE225" i="16"/>
  <c r="T225" i="16"/>
  <c r="R225" i="16"/>
  <c r="P225" i="16"/>
  <c r="BI224" i="16"/>
  <c r="BH224" i="16"/>
  <c r="BG224" i="16"/>
  <c r="BE224" i="16"/>
  <c r="T224" i="16"/>
  <c r="R224" i="16"/>
  <c r="P224" i="16"/>
  <c r="BI223" i="16"/>
  <c r="BH223" i="16"/>
  <c r="BG223" i="16"/>
  <c r="BE223" i="16"/>
  <c r="T223" i="16"/>
  <c r="R223" i="16"/>
  <c r="P223" i="16"/>
  <c r="BI222" i="16"/>
  <c r="BH222" i="16"/>
  <c r="BG222" i="16"/>
  <c r="BE222" i="16"/>
  <c r="T222" i="16"/>
  <c r="R222" i="16"/>
  <c r="P222" i="16"/>
  <c r="BI221" i="16"/>
  <c r="BH221" i="16"/>
  <c r="BG221" i="16"/>
  <c r="BE221" i="16"/>
  <c r="T221" i="16"/>
  <c r="R221" i="16"/>
  <c r="P221" i="16"/>
  <c r="BI220" i="16"/>
  <c r="BH220" i="16"/>
  <c r="BG220" i="16"/>
  <c r="BE220" i="16"/>
  <c r="T220" i="16"/>
  <c r="R220" i="16"/>
  <c r="P220" i="16"/>
  <c r="BI219" i="16"/>
  <c r="BH219" i="16"/>
  <c r="BG219" i="16"/>
  <c r="BE219" i="16"/>
  <c r="T219" i="16"/>
  <c r="R219" i="16"/>
  <c r="P219" i="16"/>
  <c r="BI218" i="16"/>
  <c r="BH218" i="16"/>
  <c r="BG218" i="16"/>
  <c r="BE218" i="16"/>
  <c r="T218" i="16"/>
  <c r="R218" i="16"/>
  <c r="P218" i="16"/>
  <c r="BI217" i="16"/>
  <c r="BH217" i="16"/>
  <c r="BG217" i="16"/>
  <c r="BE217" i="16"/>
  <c r="T217" i="16"/>
  <c r="R217" i="16"/>
  <c r="P217" i="16"/>
  <c r="BI216" i="16"/>
  <c r="BH216" i="16"/>
  <c r="BG216" i="16"/>
  <c r="BE216" i="16"/>
  <c r="T216" i="16"/>
  <c r="R216" i="16"/>
  <c r="P216" i="16"/>
  <c r="BI215" i="16"/>
  <c r="BH215" i="16"/>
  <c r="BG215" i="16"/>
  <c r="BE215" i="16"/>
  <c r="T215" i="16"/>
  <c r="R215" i="16"/>
  <c r="P215" i="16"/>
  <c r="BI214" i="16"/>
  <c r="BH214" i="16"/>
  <c r="BG214" i="16"/>
  <c r="BE214" i="16"/>
  <c r="T214" i="16"/>
  <c r="R214" i="16"/>
  <c r="P214" i="16"/>
  <c r="BI213" i="16"/>
  <c r="BH213" i="16"/>
  <c r="BG213" i="16"/>
  <c r="BE213" i="16"/>
  <c r="T213" i="16"/>
  <c r="R213" i="16"/>
  <c r="P213" i="16"/>
  <c r="BI212" i="16"/>
  <c r="BH212" i="16"/>
  <c r="BG212" i="16"/>
  <c r="BE212" i="16"/>
  <c r="T212" i="16"/>
  <c r="R212" i="16"/>
  <c r="P212" i="16"/>
  <c r="BI211" i="16"/>
  <c r="BH211" i="16"/>
  <c r="BG211" i="16"/>
  <c r="BE211" i="16"/>
  <c r="T211" i="16"/>
  <c r="R211" i="16"/>
  <c r="P211" i="16"/>
  <c r="BI210" i="16"/>
  <c r="BH210" i="16"/>
  <c r="BG210" i="16"/>
  <c r="BE210" i="16"/>
  <c r="T210" i="16"/>
  <c r="R210" i="16"/>
  <c r="P210" i="16"/>
  <c r="BI209" i="16"/>
  <c r="BH209" i="16"/>
  <c r="BG209" i="16"/>
  <c r="BE209" i="16"/>
  <c r="T209" i="16"/>
  <c r="R209" i="16"/>
  <c r="P209" i="16"/>
  <c r="BI208" i="16"/>
  <c r="BH208" i="16"/>
  <c r="BG208" i="16"/>
  <c r="BE208" i="16"/>
  <c r="T208" i="16"/>
  <c r="R208" i="16"/>
  <c r="P208" i="16"/>
  <c r="BI207" i="16"/>
  <c r="BH207" i="16"/>
  <c r="BG207" i="16"/>
  <c r="BE207" i="16"/>
  <c r="T207" i="16"/>
  <c r="R207" i="16"/>
  <c r="P207" i="16"/>
  <c r="BI206" i="16"/>
  <c r="BH206" i="16"/>
  <c r="BG206" i="16"/>
  <c r="BE206" i="16"/>
  <c r="T206" i="16"/>
  <c r="R206" i="16"/>
  <c r="P206" i="16"/>
  <c r="BI205" i="16"/>
  <c r="BH205" i="16"/>
  <c r="BG205" i="16"/>
  <c r="BE205" i="16"/>
  <c r="T205" i="16"/>
  <c r="R205" i="16"/>
  <c r="P205" i="16"/>
  <c r="BI204" i="16"/>
  <c r="BH204" i="16"/>
  <c r="BG204" i="16"/>
  <c r="BE204" i="16"/>
  <c r="T204" i="16"/>
  <c r="R204" i="16"/>
  <c r="P204" i="16"/>
  <c r="BI203" i="16"/>
  <c r="BH203" i="16"/>
  <c r="BG203" i="16"/>
  <c r="BE203" i="16"/>
  <c r="T203" i="16"/>
  <c r="R203" i="16"/>
  <c r="P203" i="16"/>
  <c r="BI202" i="16"/>
  <c r="BH202" i="16"/>
  <c r="BG202" i="16"/>
  <c r="BE202" i="16"/>
  <c r="T202" i="16"/>
  <c r="R202" i="16"/>
  <c r="P202" i="16"/>
  <c r="BI200" i="16"/>
  <c r="BH200" i="16"/>
  <c r="BG200" i="16"/>
  <c r="BE200" i="16"/>
  <c r="T200" i="16"/>
  <c r="R200" i="16"/>
  <c r="P200" i="16"/>
  <c r="BI199" i="16"/>
  <c r="BH199" i="16"/>
  <c r="BG199" i="16"/>
  <c r="BE199" i="16"/>
  <c r="T199" i="16"/>
  <c r="R199" i="16"/>
  <c r="P199" i="16"/>
  <c r="BI198" i="16"/>
  <c r="BH198" i="16"/>
  <c r="BG198" i="16"/>
  <c r="BE198" i="16"/>
  <c r="T198" i="16"/>
  <c r="R198" i="16"/>
  <c r="P198" i="16"/>
  <c r="BI197" i="16"/>
  <c r="BH197" i="16"/>
  <c r="BG197" i="16"/>
  <c r="BE197" i="16"/>
  <c r="T197" i="16"/>
  <c r="R197" i="16"/>
  <c r="P197" i="16"/>
  <c r="BI196" i="16"/>
  <c r="BH196" i="16"/>
  <c r="BG196" i="16"/>
  <c r="BE196" i="16"/>
  <c r="T196" i="16"/>
  <c r="R196" i="16"/>
  <c r="P196" i="16"/>
  <c r="BI195" i="16"/>
  <c r="BH195" i="16"/>
  <c r="BG195" i="16"/>
  <c r="BE195" i="16"/>
  <c r="T195" i="16"/>
  <c r="R195" i="16"/>
  <c r="P195" i="16"/>
  <c r="BI194" i="16"/>
  <c r="BH194" i="16"/>
  <c r="BG194" i="16"/>
  <c r="BE194" i="16"/>
  <c r="T194" i="16"/>
  <c r="R194" i="16"/>
  <c r="P194" i="16"/>
  <c r="BI193" i="16"/>
  <c r="BH193" i="16"/>
  <c r="BG193" i="16"/>
  <c r="BE193" i="16"/>
  <c r="T193" i="16"/>
  <c r="R193" i="16"/>
  <c r="P193" i="16"/>
  <c r="BI192" i="16"/>
  <c r="BH192" i="16"/>
  <c r="BG192" i="16"/>
  <c r="BE192" i="16"/>
  <c r="T192" i="16"/>
  <c r="R192" i="16"/>
  <c r="P192" i="16"/>
  <c r="BI191" i="16"/>
  <c r="BH191" i="16"/>
  <c r="BG191" i="16"/>
  <c r="BE191" i="16"/>
  <c r="T191" i="16"/>
  <c r="R191" i="16"/>
  <c r="P191" i="16"/>
  <c r="BI190" i="16"/>
  <c r="BH190" i="16"/>
  <c r="BG190" i="16"/>
  <c r="BE190" i="16"/>
  <c r="T190" i="16"/>
  <c r="R190" i="16"/>
  <c r="P190" i="16"/>
  <c r="BI189" i="16"/>
  <c r="BH189" i="16"/>
  <c r="BG189" i="16"/>
  <c r="BE189" i="16"/>
  <c r="T189" i="16"/>
  <c r="R189" i="16"/>
  <c r="P189" i="16"/>
  <c r="BI188" i="16"/>
  <c r="BH188" i="16"/>
  <c r="BG188" i="16"/>
  <c r="BE188" i="16"/>
  <c r="T188" i="16"/>
  <c r="R188" i="16"/>
  <c r="P188" i="16"/>
  <c r="BI187" i="16"/>
  <c r="BH187" i="16"/>
  <c r="BG187" i="16"/>
  <c r="BE187" i="16"/>
  <c r="T187" i="16"/>
  <c r="R187" i="16"/>
  <c r="P187" i="16"/>
  <c r="BI186" i="16"/>
  <c r="BH186" i="16"/>
  <c r="BG186" i="16"/>
  <c r="BE186" i="16"/>
  <c r="T186" i="16"/>
  <c r="R186" i="16"/>
  <c r="P186" i="16"/>
  <c r="BI185" i="16"/>
  <c r="BH185" i="16"/>
  <c r="BG185" i="16"/>
  <c r="BE185" i="16"/>
  <c r="T185" i="16"/>
  <c r="R185" i="16"/>
  <c r="P185" i="16"/>
  <c r="BI184" i="16"/>
  <c r="BH184" i="16"/>
  <c r="BG184" i="16"/>
  <c r="BE184" i="16"/>
  <c r="T184" i="16"/>
  <c r="R184" i="16"/>
  <c r="P184" i="16"/>
  <c r="BI183" i="16"/>
  <c r="BH183" i="16"/>
  <c r="BG183" i="16"/>
  <c r="BE183" i="16"/>
  <c r="T183" i="16"/>
  <c r="R183" i="16"/>
  <c r="P183" i="16"/>
  <c r="BI182" i="16"/>
  <c r="BH182" i="16"/>
  <c r="BG182" i="16"/>
  <c r="BE182" i="16"/>
  <c r="T182" i="16"/>
  <c r="R182" i="16"/>
  <c r="P182" i="16"/>
  <c r="BI181" i="16"/>
  <c r="BH181" i="16"/>
  <c r="BG181" i="16"/>
  <c r="BE181" i="16"/>
  <c r="T181" i="16"/>
  <c r="R181" i="16"/>
  <c r="P181" i="16"/>
  <c r="BI180" i="16"/>
  <c r="BH180" i="16"/>
  <c r="BG180" i="16"/>
  <c r="BE180" i="16"/>
  <c r="T180" i="16"/>
  <c r="R180" i="16"/>
  <c r="P180" i="16"/>
  <c r="BI179" i="16"/>
  <c r="BH179" i="16"/>
  <c r="BG179" i="16"/>
  <c r="BE179" i="16"/>
  <c r="T179" i="16"/>
  <c r="R179" i="16"/>
  <c r="P179" i="16"/>
  <c r="BI178" i="16"/>
  <c r="BH178" i="16"/>
  <c r="BG178" i="16"/>
  <c r="BE178" i="16"/>
  <c r="T178" i="16"/>
  <c r="R178" i="16"/>
  <c r="P178" i="16"/>
  <c r="BI177" i="16"/>
  <c r="BH177" i="16"/>
  <c r="BG177" i="16"/>
  <c r="BE177" i="16"/>
  <c r="T177" i="16"/>
  <c r="R177" i="16"/>
  <c r="P177" i="16"/>
  <c r="BI176" i="16"/>
  <c r="BH176" i="16"/>
  <c r="BG176" i="16"/>
  <c r="BE176" i="16"/>
  <c r="T176" i="16"/>
  <c r="R176" i="16"/>
  <c r="P176" i="16"/>
  <c r="BI175" i="16"/>
  <c r="BH175" i="16"/>
  <c r="BG175" i="16"/>
  <c r="BE175" i="16"/>
  <c r="T175" i="16"/>
  <c r="R175" i="16"/>
  <c r="P175" i="16"/>
  <c r="BI174" i="16"/>
  <c r="BH174" i="16"/>
  <c r="BG174" i="16"/>
  <c r="BE174" i="16"/>
  <c r="T174" i="16"/>
  <c r="R174" i="16"/>
  <c r="P174" i="16"/>
  <c r="BI173" i="16"/>
  <c r="BH173" i="16"/>
  <c r="BG173" i="16"/>
  <c r="BE173" i="16"/>
  <c r="T173" i="16"/>
  <c r="R173" i="16"/>
  <c r="P173" i="16"/>
  <c r="BI172" i="16"/>
  <c r="BH172" i="16"/>
  <c r="BG172" i="16"/>
  <c r="BE172" i="16"/>
  <c r="T172" i="16"/>
  <c r="R172" i="16"/>
  <c r="P172" i="16"/>
  <c r="BI171" i="16"/>
  <c r="BH171" i="16"/>
  <c r="BG171" i="16"/>
  <c r="BE171" i="16"/>
  <c r="T171" i="16"/>
  <c r="R171" i="16"/>
  <c r="P171" i="16"/>
  <c r="BI170" i="16"/>
  <c r="BH170" i="16"/>
  <c r="BG170" i="16"/>
  <c r="BE170" i="16"/>
  <c r="T170" i="16"/>
  <c r="R170" i="16"/>
  <c r="P170" i="16"/>
  <c r="BI169" i="16"/>
  <c r="BH169" i="16"/>
  <c r="BG169" i="16"/>
  <c r="BE169" i="16"/>
  <c r="T169" i="16"/>
  <c r="R169" i="16"/>
  <c r="P169" i="16"/>
  <c r="BI168" i="16"/>
  <c r="BH168" i="16"/>
  <c r="BG168" i="16"/>
  <c r="BE168" i="16"/>
  <c r="T168" i="16"/>
  <c r="R168" i="16"/>
  <c r="P168" i="16"/>
  <c r="BI166" i="16"/>
  <c r="BH166" i="16"/>
  <c r="BG166" i="16"/>
  <c r="BE166" i="16"/>
  <c r="T166" i="16"/>
  <c r="R166" i="16"/>
  <c r="P166" i="16"/>
  <c r="BI165" i="16"/>
  <c r="BH165" i="16"/>
  <c r="BG165" i="16"/>
  <c r="BE165" i="16"/>
  <c r="T165" i="16"/>
  <c r="R165" i="16"/>
  <c r="P165" i="16"/>
  <c r="BI164" i="16"/>
  <c r="BH164" i="16"/>
  <c r="BG164" i="16"/>
  <c r="BE164" i="16"/>
  <c r="T164" i="16"/>
  <c r="R164" i="16"/>
  <c r="P164" i="16"/>
  <c r="BI163" i="16"/>
  <c r="BH163" i="16"/>
  <c r="BG163" i="16"/>
  <c r="BE163" i="16"/>
  <c r="T163" i="16"/>
  <c r="R163" i="16"/>
  <c r="P163" i="16"/>
  <c r="BI162" i="16"/>
  <c r="BH162" i="16"/>
  <c r="BG162" i="16"/>
  <c r="BE162" i="16"/>
  <c r="T162" i="16"/>
  <c r="R162" i="16"/>
  <c r="P162" i="16"/>
  <c r="BI161" i="16"/>
  <c r="BH161" i="16"/>
  <c r="BG161" i="16"/>
  <c r="BE161" i="16"/>
  <c r="T161" i="16"/>
  <c r="R161" i="16"/>
  <c r="P161" i="16"/>
  <c r="BI160" i="16"/>
  <c r="BH160" i="16"/>
  <c r="BG160" i="16"/>
  <c r="BE160" i="16"/>
  <c r="T160" i="16"/>
  <c r="R160" i="16"/>
  <c r="P160" i="16"/>
  <c r="BI159" i="16"/>
  <c r="BH159" i="16"/>
  <c r="BG159" i="16"/>
  <c r="BE159" i="16"/>
  <c r="T159" i="16"/>
  <c r="R159" i="16"/>
  <c r="P159" i="16"/>
  <c r="BI158" i="16"/>
  <c r="BH158" i="16"/>
  <c r="BG158" i="16"/>
  <c r="BE158" i="16"/>
  <c r="T158" i="16"/>
  <c r="R158" i="16"/>
  <c r="P158" i="16"/>
  <c r="BI157" i="16"/>
  <c r="BH157" i="16"/>
  <c r="BG157" i="16"/>
  <c r="BE157" i="16"/>
  <c r="T157" i="16"/>
  <c r="R157" i="16"/>
  <c r="P157" i="16"/>
  <c r="BI156" i="16"/>
  <c r="BH156" i="16"/>
  <c r="BG156" i="16"/>
  <c r="BE156" i="16"/>
  <c r="T156" i="16"/>
  <c r="R156" i="16"/>
  <c r="P156" i="16"/>
  <c r="BI155" i="16"/>
  <c r="BH155" i="16"/>
  <c r="BG155" i="16"/>
  <c r="BE155" i="16"/>
  <c r="T155" i="16"/>
  <c r="R155" i="16"/>
  <c r="P155" i="16"/>
  <c r="BI154" i="16"/>
  <c r="BH154" i="16"/>
  <c r="BG154" i="16"/>
  <c r="BE154" i="16"/>
  <c r="T154" i="16"/>
  <c r="R154" i="16"/>
  <c r="P154" i="16"/>
  <c r="BI153" i="16"/>
  <c r="BH153" i="16"/>
  <c r="BG153" i="16"/>
  <c r="BE153" i="16"/>
  <c r="T153" i="16"/>
  <c r="R153" i="16"/>
  <c r="P153" i="16"/>
  <c r="BI152" i="16"/>
  <c r="BH152" i="16"/>
  <c r="BG152" i="16"/>
  <c r="BE152" i="16"/>
  <c r="T152" i="16"/>
  <c r="R152" i="16"/>
  <c r="P152" i="16"/>
  <c r="BI151" i="16"/>
  <c r="BH151" i="16"/>
  <c r="BG151" i="16"/>
  <c r="BE151" i="16"/>
  <c r="T151" i="16"/>
  <c r="R151" i="16"/>
  <c r="P151" i="16"/>
  <c r="BI148" i="16"/>
  <c r="BH148" i="16"/>
  <c r="BG148" i="16"/>
  <c r="BE148" i="16"/>
  <c r="T148" i="16"/>
  <c r="R148" i="16"/>
  <c r="P148" i="16"/>
  <c r="BI147" i="16"/>
  <c r="BH147" i="16"/>
  <c r="BG147" i="16"/>
  <c r="BE147" i="16"/>
  <c r="T147" i="16"/>
  <c r="R147" i="16"/>
  <c r="P147" i="16"/>
  <c r="BI146" i="16"/>
  <c r="BH146" i="16"/>
  <c r="BG146" i="16"/>
  <c r="BE146" i="16"/>
  <c r="T146" i="16"/>
  <c r="R146" i="16"/>
  <c r="P146" i="16"/>
  <c r="BI145" i="16"/>
  <c r="BH145" i="16"/>
  <c r="BG145" i="16"/>
  <c r="BE145" i="16"/>
  <c r="T145" i="16"/>
  <c r="R145" i="16"/>
  <c r="P145" i="16"/>
  <c r="BI143" i="16"/>
  <c r="BH143" i="16"/>
  <c r="BG143" i="16"/>
  <c r="BE143" i="16"/>
  <c r="T143" i="16"/>
  <c r="R143" i="16"/>
  <c r="P143" i="16"/>
  <c r="BI142" i="16"/>
  <c r="BH142" i="16"/>
  <c r="BG142" i="16"/>
  <c r="BE142" i="16"/>
  <c r="T142" i="16"/>
  <c r="R142" i="16"/>
  <c r="P142" i="16"/>
  <c r="BI141" i="16"/>
  <c r="BH141" i="16"/>
  <c r="BG141" i="16"/>
  <c r="BE141" i="16"/>
  <c r="T141" i="16"/>
  <c r="R141" i="16"/>
  <c r="P141" i="16"/>
  <c r="BI140" i="16"/>
  <c r="BH140" i="16"/>
  <c r="BG140" i="16"/>
  <c r="BE140" i="16"/>
  <c r="T140" i="16"/>
  <c r="R140" i="16"/>
  <c r="P140" i="16"/>
  <c r="BI139" i="16"/>
  <c r="BH139" i="16"/>
  <c r="BG139" i="16"/>
  <c r="BE139" i="16"/>
  <c r="T139" i="16"/>
  <c r="R139" i="16"/>
  <c r="P139" i="16"/>
  <c r="BI138" i="16"/>
  <c r="BH138" i="16"/>
  <c r="BG138" i="16"/>
  <c r="BE138" i="16"/>
  <c r="T138" i="16"/>
  <c r="R138" i="16"/>
  <c r="P138" i="16"/>
  <c r="BI137" i="16"/>
  <c r="BH137" i="16"/>
  <c r="BG137" i="16"/>
  <c r="BE137" i="16"/>
  <c r="T137" i="16"/>
  <c r="R137" i="16"/>
  <c r="P137" i="16"/>
  <c r="BI136" i="16"/>
  <c r="BH136" i="16"/>
  <c r="BG136" i="16"/>
  <c r="BE136" i="16"/>
  <c r="T136" i="16"/>
  <c r="R136" i="16"/>
  <c r="P136" i="16"/>
  <c r="BI135" i="16"/>
  <c r="BH135" i="16"/>
  <c r="BG135" i="16"/>
  <c r="BE135" i="16"/>
  <c r="T135" i="16"/>
  <c r="R135" i="16"/>
  <c r="P135" i="16"/>
  <c r="BI134" i="16"/>
  <c r="BH134" i="16"/>
  <c r="BG134" i="16"/>
  <c r="BE134" i="16"/>
  <c r="T134" i="16"/>
  <c r="R134" i="16"/>
  <c r="P134" i="16"/>
  <c r="BI133" i="16"/>
  <c r="BH133" i="16"/>
  <c r="BG133" i="16"/>
  <c r="BE133" i="16"/>
  <c r="T133" i="16"/>
  <c r="R133" i="16"/>
  <c r="P133" i="16"/>
  <c r="J126" i="16"/>
  <c r="F126" i="16"/>
  <c r="F124" i="16"/>
  <c r="E122" i="16"/>
  <c r="J93" i="16"/>
  <c r="F93" i="16"/>
  <c r="F91" i="16"/>
  <c r="E89" i="16"/>
  <c r="J26" i="16"/>
  <c r="E26" i="16"/>
  <c r="J127" i="16"/>
  <c r="J25" i="16"/>
  <c r="J20" i="16"/>
  <c r="E20" i="16"/>
  <c r="F94" i="16"/>
  <c r="J19" i="16"/>
  <c r="J14" i="16"/>
  <c r="J124" i="16"/>
  <c r="E7" i="16"/>
  <c r="E85" i="16"/>
  <c r="J39" i="15"/>
  <c r="J38" i="15"/>
  <c r="AY113" i="1"/>
  <c r="J37" i="15"/>
  <c r="AX113" i="1" s="1"/>
  <c r="BI1721" i="15"/>
  <c r="BH1721" i="15"/>
  <c r="BG1721" i="15"/>
  <c r="BE1721" i="15"/>
  <c r="T1721" i="15"/>
  <c r="T1720" i="15"/>
  <c r="R1721" i="15"/>
  <c r="R1720" i="15"/>
  <c r="P1721" i="15"/>
  <c r="P1720" i="15"/>
  <c r="BI1718" i="15"/>
  <c r="BH1718" i="15"/>
  <c r="BG1718" i="15"/>
  <c r="BE1718" i="15"/>
  <c r="T1718" i="15"/>
  <c r="R1718" i="15"/>
  <c r="P1718" i="15"/>
  <c r="BI1714" i="15"/>
  <c r="BH1714" i="15"/>
  <c r="BG1714" i="15"/>
  <c r="BE1714" i="15"/>
  <c r="T1714" i="15"/>
  <c r="R1714" i="15"/>
  <c r="P1714" i="15"/>
  <c r="BI1707" i="15"/>
  <c r="BH1707" i="15"/>
  <c r="BG1707" i="15"/>
  <c r="BE1707" i="15"/>
  <c r="T1707" i="15"/>
  <c r="R1707" i="15"/>
  <c r="P1707" i="15"/>
  <c r="BI1699" i="15"/>
  <c r="BH1699" i="15"/>
  <c r="BG1699" i="15"/>
  <c r="BE1699" i="15"/>
  <c r="T1699" i="15"/>
  <c r="R1699" i="15"/>
  <c r="P1699" i="15"/>
  <c r="BI1693" i="15"/>
  <c r="BH1693" i="15"/>
  <c r="BG1693" i="15"/>
  <c r="BE1693" i="15"/>
  <c r="T1693" i="15"/>
  <c r="R1693" i="15"/>
  <c r="P1693" i="15"/>
  <c r="BI1687" i="15"/>
  <c r="BH1687" i="15"/>
  <c r="BG1687" i="15"/>
  <c r="BE1687" i="15"/>
  <c r="T1687" i="15"/>
  <c r="R1687" i="15"/>
  <c r="P1687" i="15"/>
  <c r="BI1681" i="15"/>
  <c r="BH1681" i="15"/>
  <c r="BG1681" i="15"/>
  <c r="BE1681" i="15"/>
  <c r="T1681" i="15"/>
  <c r="R1681" i="15"/>
  <c r="P1681" i="15"/>
  <c r="BI1679" i="15"/>
  <c r="BH1679" i="15"/>
  <c r="BG1679" i="15"/>
  <c r="BE1679" i="15"/>
  <c r="T1679" i="15"/>
  <c r="R1679" i="15"/>
  <c r="P1679" i="15"/>
  <c r="BI1677" i="15"/>
  <c r="BH1677" i="15"/>
  <c r="BG1677" i="15"/>
  <c r="BE1677" i="15"/>
  <c r="T1677" i="15"/>
  <c r="R1677" i="15"/>
  <c r="P1677" i="15"/>
  <c r="BI1673" i="15"/>
  <c r="BH1673" i="15"/>
  <c r="BG1673" i="15"/>
  <c r="BE1673" i="15"/>
  <c r="T1673" i="15"/>
  <c r="R1673" i="15"/>
  <c r="P1673" i="15"/>
  <c r="BI1671" i="15"/>
  <c r="BH1671" i="15"/>
  <c r="BG1671" i="15"/>
  <c r="BE1671" i="15"/>
  <c r="T1671" i="15"/>
  <c r="R1671" i="15"/>
  <c r="P1671" i="15"/>
  <c r="BI1667" i="15"/>
  <c r="BH1667" i="15"/>
  <c r="BG1667" i="15"/>
  <c r="BE1667" i="15"/>
  <c r="T1667" i="15"/>
  <c r="R1667" i="15"/>
  <c r="P1667" i="15"/>
  <c r="BI1665" i="15"/>
  <c r="BH1665" i="15"/>
  <c r="BG1665" i="15"/>
  <c r="BE1665" i="15"/>
  <c r="T1665" i="15"/>
  <c r="R1665" i="15"/>
  <c r="P1665" i="15"/>
  <c r="BI1660" i="15"/>
  <c r="BH1660" i="15"/>
  <c r="BG1660" i="15"/>
  <c r="BE1660" i="15"/>
  <c r="T1660" i="15"/>
  <c r="R1660" i="15"/>
  <c r="P1660" i="15"/>
  <c r="BI1654" i="15"/>
  <c r="BH1654" i="15"/>
  <c r="BG1654" i="15"/>
  <c r="BE1654" i="15"/>
  <c r="T1654" i="15"/>
  <c r="R1654" i="15"/>
  <c r="P1654" i="15"/>
  <c r="BI1649" i="15"/>
  <c r="BH1649" i="15"/>
  <c r="BG1649" i="15"/>
  <c r="BE1649" i="15"/>
  <c r="T1649" i="15"/>
  <c r="R1649" i="15"/>
  <c r="P1649" i="15"/>
  <c r="BI1642" i="15"/>
  <c r="BH1642" i="15"/>
  <c r="BG1642" i="15"/>
  <c r="BE1642" i="15"/>
  <c r="T1642" i="15"/>
  <c r="R1642" i="15"/>
  <c r="P1642" i="15"/>
  <c r="BI1640" i="15"/>
  <c r="BH1640" i="15"/>
  <c r="BG1640" i="15"/>
  <c r="BE1640" i="15"/>
  <c r="T1640" i="15"/>
  <c r="R1640" i="15"/>
  <c r="P1640" i="15"/>
  <c r="BI1609" i="15"/>
  <c r="BH1609" i="15"/>
  <c r="BG1609" i="15"/>
  <c r="BE1609" i="15"/>
  <c r="T1609" i="15"/>
  <c r="R1609" i="15"/>
  <c r="P1609" i="15"/>
  <c r="BI1578" i="15"/>
  <c r="BH1578" i="15"/>
  <c r="BG1578" i="15"/>
  <c r="BE1578" i="15"/>
  <c r="T1578" i="15"/>
  <c r="R1578" i="15"/>
  <c r="P1578" i="15"/>
  <c r="BI1547" i="15"/>
  <c r="BH1547" i="15"/>
  <c r="BG1547" i="15"/>
  <c r="BE1547" i="15"/>
  <c r="T1547" i="15"/>
  <c r="R1547" i="15"/>
  <c r="P1547" i="15"/>
  <c r="BI1545" i="15"/>
  <c r="BH1545" i="15"/>
  <c r="BG1545" i="15"/>
  <c r="BE1545" i="15"/>
  <c r="T1545" i="15"/>
  <c r="R1545" i="15"/>
  <c r="P1545" i="15"/>
  <c r="BI1537" i="15"/>
  <c r="BH1537" i="15"/>
  <c r="BG1537" i="15"/>
  <c r="BE1537" i="15"/>
  <c r="T1537" i="15"/>
  <c r="R1537" i="15"/>
  <c r="P1537" i="15"/>
  <c r="BI1531" i="15"/>
  <c r="BH1531" i="15"/>
  <c r="BG1531" i="15"/>
  <c r="BE1531" i="15"/>
  <c r="T1531" i="15"/>
  <c r="R1531" i="15"/>
  <c r="P1531" i="15"/>
  <c r="BI1526" i="15"/>
  <c r="BH1526" i="15"/>
  <c r="BG1526" i="15"/>
  <c r="BE1526" i="15"/>
  <c r="T1526" i="15"/>
  <c r="R1526" i="15"/>
  <c r="P1526" i="15"/>
  <c r="BI1515" i="15"/>
  <c r="BH1515" i="15"/>
  <c r="BG1515" i="15"/>
  <c r="BE1515" i="15"/>
  <c r="T1515" i="15"/>
  <c r="R1515" i="15"/>
  <c r="P1515" i="15"/>
  <c r="BI1501" i="15"/>
  <c r="BH1501" i="15"/>
  <c r="BG1501" i="15"/>
  <c r="BE1501" i="15"/>
  <c r="T1501" i="15"/>
  <c r="R1501" i="15"/>
  <c r="P1501" i="15"/>
  <c r="BI1499" i="15"/>
  <c r="BH1499" i="15"/>
  <c r="BG1499" i="15"/>
  <c r="BE1499" i="15"/>
  <c r="T1499" i="15"/>
  <c r="R1499" i="15"/>
  <c r="P1499" i="15"/>
  <c r="BI1494" i="15"/>
  <c r="BH1494" i="15"/>
  <c r="BG1494" i="15"/>
  <c r="BE1494" i="15"/>
  <c r="T1494" i="15"/>
  <c r="R1494" i="15"/>
  <c r="P1494" i="15"/>
  <c r="BI1489" i="15"/>
  <c r="BH1489" i="15"/>
  <c r="BG1489" i="15"/>
  <c r="BE1489" i="15"/>
  <c r="T1489" i="15"/>
  <c r="R1489" i="15"/>
  <c r="P1489" i="15"/>
  <c r="BI1485" i="15"/>
  <c r="BH1485" i="15"/>
  <c r="BG1485" i="15"/>
  <c r="BE1485" i="15"/>
  <c r="T1485" i="15"/>
  <c r="R1485" i="15"/>
  <c r="P1485" i="15"/>
  <c r="BI1480" i="15"/>
  <c r="BH1480" i="15"/>
  <c r="BG1480" i="15"/>
  <c r="BE1480" i="15"/>
  <c r="T1480" i="15"/>
  <c r="R1480" i="15"/>
  <c r="P1480" i="15"/>
  <c r="BI1475" i="15"/>
  <c r="BH1475" i="15"/>
  <c r="BG1475" i="15"/>
  <c r="BE1475" i="15"/>
  <c r="T1475" i="15"/>
  <c r="R1475" i="15"/>
  <c r="P1475" i="15"/>
  <c r="BI1469" i="15"/>
  <c r="BH1469" i="15"/>
  <c r="BG1469" i="15"/>
  <c r="BE1469" i="15"/>
  <c r="T1469" i="15"/>
  <c r="R1469" i="15"/>
  <c r="P1469" i="15"/>
  <c r="BI1463" i="15"/>
  <c r="BH1463" i="15"/>
  <c r="BG1463" i="15"/>
  <c r="BE1463" i="15"/>
  <c r="T1463" i="15"/>
  <c r="R1463" i="15"/>
  <c r="P1463" i="15"/>
  <c r="BI1458" i="15"/>
  <c r="BH1458" i="15"/>
  <c r="BG1458" i="15"/>
  <c r="BE1458" i="15"/>
  <c r="T1458" i="15"/>
  <c r="R1458" i="15"/>
  <c r="P1458" i="15"/>
  <c r="BI1449" i="15"/>
  <c r="BH1449" i="15"/>
  <c r="BG1449" i="15"/>
  <c r="BE1449" i="15"/>
  <c r="T1449" i="15"/>
  <c r="R1449" i="15"/>
  <c r="P1449" i="15"/>
  <c r="BI1443" i="15"/>
  <c r="BH1443" i="15"/>
  <c r="BG1443" i="15"/>
  <c r="BE1443" i="15"/>
  <c r="T1443" i="15"/>
  <c r="R1443" i="15"/>
  <c r="P1443" i="15"/>
  <c r="BI1423" i="15"/>
  <c r="BH1423" i="15"/>
  <c r="BG1423" i="15"/>
  <c r="BE1423" i="15"/>
  <c r="T1423" i="15"/>
  <c r="R1423" i="15"/>
  <c r="P1423" i="15"/>
  <c r="BI1418" i="15"/>
  <c r="BH1418" i="15"/>
  <c r="BG1418" i="15"/>
  <c r="BE1418" i="15"/>
  <c r="T1418" i="15"/>
  <c r="R1418" i="15"/>
  <c r="P1418" i="15"/>
  <c r="BI1414" i="15"/>
  <c r="BH1414" i="15"/>
  <c r="BG1414" i="15"/>
  <c r="BE1414" i="15"/>
  <c r="T1414" i="15"/>
  <c r="R1414" i="15"/>
  <c r="P1414" i="15"/>
  <c r="BI1412" i="15"/>
  <c r="BH1412" i="15"/>
  <c r="BG1412" i="15"/>
  <c r="BE1412" i="15"/>
  <c r="T1412" i="15"/>
  <c r="R1412" i="15"/>
  <c r="P1412" i="15"/>
  <c r="BI1408" i="15"/>
  <c r="BH1408" i="15"/>
  <c r="BG1408" i="15"/>
  <c r="BE1408" i="15"/>
  <c r="T1408" i="15"/>
  <c r="R1408" i="15"/>
  <c r="P1408" i="15"/>
  <c r="BI1406" i="15"/>
  <c r="BH1406" i="15"/>
  <c r="BG1406" i="15"/>
  <c r="BE1406" i="15"/>
  <c r="T1406" i="15"/>
  <c r="R1406" i="15"/>
  <c r="P1406" i="15"/>
  <c r="BI1401" i="15"/>
  <c r="BH1401" i="15"/>
  <c r="BG1401" i="15"/>
  <c r="BE1401" i="15"/>
  <c r="T1401" i="15"/>
  <c r="R1401" i="15"/>
  <c r="P1401" i="15"/>
  <c r="BI1396" i="15"/>
  <c r="BH1396" i="15"/>
  <c r="BG1396" i="15"/>
  <c r="BE1396" i="15"/>
  <c r="T1396" i="15"/>
  <c r="R1396" i="15"/>
  <c r="P1396" i="15"/>
  <c r="BI1390" i="15"/>
  <c r="BH1390" i="15"/>
  <c r="BG1390" i="15"/>
  <c r="BE1390" i="15"/>
  <c r="T1390" i="15"/>
  <c r="R1390" i="15"/>
  <c r="P1390" i="15"/>
  <c r="BI1385" i="15"/>
  <c r="BH1385" i="15"/>
  <c r="BG1385" i="15"/>
  <c r="BE1385" i="15"/>
  <c r="T1385" i="15"/>
  <c r="R1385" i="15"/>
  <c r="P1385" i="15"/>
  <c r="BI1381" i="15"/>
  <c r="BH1381" i="15"/>
  <c r="BG1381" i="15"/>
  <c r="BE1381" i="15"/>
  <c r="T1381" i="15"/>
  <c r="R1381" i="15"/>
  <c r="P1381" i="15"/>
  <c r="BI1379" i="15"/>
  <c r="BH1379" i="15"/>
  <c r="BG1379" i="15"/>
  <c r="BE1379" i="15"/>
  <c r="T1379" i="15"/>
  <c r="R1379" i="15"/>
  <c r="P1379" i="15"/>
  <c r="BI1374" i="15"/>
  <c r="BH1374" i="15"/>
  <c r="BG1374" i="15"/>
  <c r="BE1374" i="15"/>
  <c r="T1374" i="15"/>
  <c r="R1374" i="15"/>
  <c r="P1374" i="15"/>
  <c r="BI1370" i="15"/>
  <c r="BH1370" i="15"/>
  <c r="BG1370" i="15"/>
  <c r="BE1370" i="15"/>
  <c r="T1370" i="15"/>
  <c r="R1370" i="15"/>
  <c r="P1370" i="15"/>
  <c r="BI1365" i="15"/>
  <c r="BH1365" i="15"/>
  <c r="BG1365" i="15"/>
  <c r="BE1365" i="15"/>
  <c r="T1365" i="15"/>
  <c r="R1365" i="15"/>
  <c r="P1365" i="15"/>
  <c r="BI1359" i="15"/>
  <c r="BH1359" i="15"/>
  <c r="BG1359" i="15"/>
  <c r="BE1359" i="15"/>
  <c r="T1359" i="15"/>
  <c r="R1359" i="15"/>
  <c r="P1359" i="15"/>
  <c r="BI1352" i="15"/>
  <c r="BH1352" i="15"/>
  <c r="BG1352" i="15"/>
  <c r="BE1352" i="15"/>
  <c r="T1352" i="15"/>
  <c r="R1352" i="15"/>
  <c r="P1352" i="15"/>
  <c r="BI1346" i="15"/>
  <c r="BH1346" i="15"/>
  <c r="BG1346" i="15"/>
  <c r="BE1346" i="15"/>
  <c r="T1346" i="15"/>
  <c r="R1346" i="15"/>
  <c r="P1346" i="15"/>
  <c r="BI1341" i="15"/>
  <c r="BH1341" i="15"/>
  <c r="BG1341" i="15"/>
  <c r="BE1341" i="15"/>
  <c r="T1341" i="15"/>
  <c r="R1341" i="15"/>
  <c r="P1341" i="15"/>
  <c r="BI1334" i="15"/>
  <c r="BH1334" i="15"/>
  <c r="BG1334" i="15"/>
  <c r="BE1334" i="15"/>
  <c r="T1334" i="15"/>
  <c r="R1334" i="15"/>
  <c r="P1334" i="15"/>
  <c r="BI1332" i="15"/>
  <c r="BH1332" i="15"/>
  <c r="BG1332" i="15"/>
  <c r="BE1332" i="15"/>
  <c r="T1332" i="15"/>
  <c r="R1332" i="15"/>
  <c r="P1332" i="15"/>
  <c r="BI1331" i="15"/>
  <c r="BH1331" i="15"/>
  <c r="BG1331" i="15"/>
  <c r="BE1331" i="15"/>
  <c r="T1331" i="15"/>
  <c r="R1331" i="15"/>
  <c r="P1331" i="15"/>
  <c r="BI1329" i="15"/>
  <c r="BH1329" i="15"/>
  <c r="BG1329" i="15"/>
  <c r="BE1329" i="15"/>
  <c r="T1329" i="15"/>
  <c r="R1329" i="15"/>
  <c r="P1329" i="15"/>
  <c r="BI1323" i="15"/>
  <c r="BH1323" i="15"/>
  <c r="BG1323" i="15"/>
  <c r="BE1323" i="15"/>
  <c r="T1323" i="15"/>
  <c r="R1323" i="15"/>
  <c r="P1323" i="15"/>
  <c r="BI1316" i="15"/>
  <c r="BH1316" i="15"/>
  <c r="BG1316" i="15"/>
  <c r="BE1316" i="15"/>
  <c r="T1316" i="15"/>
  <c r="R1316" i="15"/>
  <c r="P1316" i="15"/>
  <c r="BI1310" i="15"/>
  <c r="BH1310" i="15"/>
  <c r="BG1310" i="15"/>
  <c r="BE1310" i="15"/>
  <c r="T1310" i="15"/>
  <c r="R1310" i="15"/>
  <c r="P1310" i="15"/>
  <c r="BI1308" i="15"/>
  <c r="BH1308" i="15"/>
  <c r="BG1308" i="15"/>
  <c r="BE1308" i="15"/>
  <c r="T1308" i="15"/>
  <c r="R1308" i="15"/>
  <c r="P1308" i="15"/>
  <c r="BI1304" i="15"/>
  <c r="BH1304" i="15"/>
  <c r="BG1304" i="15"/>
  <c r="BE1304" i="15"/>
  <c r="T1304" i="15"/>
  <c r="R1304" i="15"/>
  <c r="P1304" i="15"/>
  <c r="BI1300" i="15"/>
  <c r="BH1300" i="15"/>
  <c r="BG1300" i="15"/>
  <c r="BE1300" i="15"/>
  <c r="T1300" i="15"/>
  <c r="R1300" i="15"/>
  <c r="P1300" i="15"/>
  <c r="BI1296" i="15"/>
  <c r="BH1296" i="15"/>
  <c r="BG1296" i="15"/>
  <c r="BE1296" i="15"/>
  <c r="T1296" i="15"/>
  <c r="R1296" i="15"/>
  <c r="P1296" i="15"/>
  <c r="BI1292" i="15"/>
  <c r="BH1292" i="15"/>
  <c r="BG1292" i="15"/>
  <c r="BE1292" i="15"/>
  <c r="T1292" i="15"/>
  <c r="R1292" i="15"/>
  <c r="P1292" i="15"/>
  <c r="BI1288" i="15"/>
  <c r="BH1288" i="15"/>
  <c r="BG1288" i="15"/>
  <c r="BE1288" i="15"/>
  <c r="T1288" i="15"/>
  <c r="R1288" i="15"/>
  <c r="P1288" i="15"/>
  <c r="BI1284" i="15"/>
  <c r="BH1284" i="15"/>
  <c r="BG1284" i="15"/>
  <c r="BE1284" i="15"/>
  <c r="T1284" i="15"/>
  <c r="R1284" i="15"/>
  <c r="P1284" i="15"/>
  <c r="BI1280" i="15"/>
  <c r="BH1280" i="15"/>
  <c r="BG1280" i="15"/>
  <c r="BE1280" i="15"/>
  <c r="T1280" i="15"/>
  <c r="R1280" i="15"/>
  <c r="P1280" i="15"/>
  <c r="BI1276" i="15"/>
  <c r="BH1276" i="15"/>
  <c r="BG1276" i="15"/>
  <c r="BE1276" i="15"/>
  <c r="T1276" i="15"/>
  <c r="R1276" i="15"/>
  <c r="P1276" i="15"/>
  <c r="BI1272" i="15"/>
  <c r="BH1272" i="15"/>
  <c r="BG1272" i="15"/>
  <c r="BE1272" i="15"/>
  <c r="T1272" i="15"/>
  <c r="R1272" i="15"/>
  <c r="P1272" i="15"/>
  <c r="BI1268" i="15"/>
  <c r="BH1268" i="15"/>
  <c r="BG1268" i="15"/>
  <c r="BE1268" i="15"/>
  <c r="T1268" i="15"/>
  <c r="R1268" i="15"/>
  <c r="P1268" i="15"/>
  <c r="BI1264" i="15"/>
  <c r="BH1264" i="15"/>
  <c r="BG1264" i="15"/>
  <c r="BE1264" i="15"/>
  <c r="T1264" i="15"/>
  <c r="R1264" i="15"/>
  <c r="P1264" i="15"/>
  <c r="BI1260" i="15"/>
  <c r="BH1260" i="15"/>
  <c r="BG1260" i="15"/>
  <c r="BE1260" i="15"/>
  <c r="T1260" i="15"/>
  <c r="R1260" i="15"/>
  <c r="P1260" i="15"/>
  <c r="BI1256" i="15"/>
  <c r="BH1256" i="15"/>
  <c r="BG1256" i="15"/>
  <c r="BE1256" i="15"/>
  <c r="T1256" i="15"/>
  <c r="R1256" i="15"/>
  <c r="P1256" i="15"/>
  <c r="BI1252" i="15"/>
  <c r="BH1252" i="15"/>
  <c r="BG1252" i="15"/>
  <c r="BE1252" i="15"/>
  <c r="T1252" i="15"/>
  <c r="R1252" i="15"/>
  <c r="P1252" i="15"/>
  <c r="BI1248" i="15"/>
  <c r="BH1248" i="15"/>
  <c r="BG1248" i="15"/>
  <c r="BE1248" i="15"/>
  <c r="T1248" i="15"/>
  <c r="R1248" i="15"/>
  <c r="P1248" i="15"/>
  <c r="BI1244" i="15"/>
  <c r="BH1244" i="15"/>
  <c r="BG1244" i="15"/>
  <c r="BE1244" i="15"/>
  <c r="T1244" i="15"/>
  <c r="R1244" i="15"/>
  <c r="P1244" i="15"/>
  <c r="BI1240" i="15"/>
  <c r="BH1240" i="15"/>
  <c r="BG1240" i="15"/>
  <c r="BE1240" i="15"/>
  <c r="T1240" i="15"/>
  <c r="R1240" i="15"/>
  <c r="P1240" i="15"/>
  <c r="BI1236" i="15"/>
  <c r="BH1236" i="15"/>
  <c r="BG1236" i="15"/>
  <c r="BE1236" i="15"/>
  <c r="T1236" i="15"/>
  <c r="R1236" i="15"/>
  <c r="P1236" i="15"/>
  <c r="BI1232" i="15"/>
  <c r="BH1232" i="15"/>
  <c r="BG1232" i="15"/>
  <c r="BE1232" i="15"/>
  <c r="T1232" i="15"/>
  <c r="R1232" i="15"/>
  <c r="P1232" i="15"/>
  <c r="BI1228" i="15"/>
  <c r="BH1228" i="15"/>
  <c r="BG1228" i="15"/>
  <c r="BE1228" i="15"/>
  <c r="T1228" i="15"/>
  <c r="R1228" i="15"/>
  <c r="P1228" i="15"/>
  <c r="BI1224" i="15"/>
  <c r="BH1224" i="15"/>
  <c r="BG1224" i="15"/>
  <c r="BE1224" i="15"/>
  <c r="T1224" i="15"/>
  <c r="R1224" i="15"/>
  <c r="P1224" i="15"/>
  <c r="BI1220" i="15"/>
  <c r="BH1220" i="15"/>
  <c r="BG1220" i="15"/>
  <c r="BE1220" i="15"/>
  <c r="T1220" i="15"/>
  <c r="R1220" i="15"/>
  <c r="P1220" i="15"/>
  <c r="BI1216" i="15"/>
  <c r="BH1216" i="15"/>
  <c r="BG1216" i="15"/>
  <c r="BE1216" i="15"/>
  <c r="T1216" i="15"/>
  <c r="R1216" i="15"/>
  <c r="P1216" i="15"/>
  <c r="BI1212" i="15"/>
  <c r="BH1212" i="15"/>
  <c r="BG1212" i="15"/>
  <c r="BE1212" i="15"/>
  <c r="T1212" i="15"/>
  <c r="R1212" i="15"/>
  <c r="P1212" i="15"/>
  <c r="BI1208" i="15"/>
  <c r="BH1208" i="15"/>
  <c r="BG1208" i="15"/>
  <c r="BE1208" i="15"/>
  <c r="T1208" i="15"/>
  <c r="R1208" i="15"/>
  <c r="P1208" i="15"/>
  <c r="BI1204" i="15"/>
  <c r="BH1204" i="15"/>
  <c r="BG1204" i="15"/>
  <c r="BE1204" i="15"/>
  <c r="T1204" i="15"/>
  <c r="R1204" i="15"/>
  <c r="P1204" i="15"/>
  <c r="BI1200" i="15"/>
  <c r="BH1200" i="15"/>
  <c r="BG1200" i="15"/>
  <c r="BE1200" i="15"/>
  <c r="T1200" i="15"/>
  <c r="R1200" i="15"/>
  <c r="P1200" i="15"/>
  <c r="BI1196" i="15"/>
  <c r="BH1196" i="15"/>
  <c r="BG1196" i="15"/>
  <c r="BE1196" i="15"/>
  <c r="T1196" i="15"/>
  <c r="R1196" i="15"/>
  <c r="P1196" i="15"/>
  <c r="BI1192" i="15"/>
  <c r="BH1192" i="15"/>
  <c r="BG1192" i="15"/>
  <c r="BE1192" i="15"/>
  <c r="T1192" i="15"/>
  <c r="R1192" i="15"/>
  <c r="P1192" i="15"/>
  <c r="BI1188" i="15"/>
  <c r="BH1188" i="15"/>
  <c r="BG1188" i="15"/>
  <c r="BE1188" i="15"/>
  <c r="T1188" i="15"/>
  <c r="R1188" i="15"/>
  <c r="P1188" i="15"/>
  <c r="BI1184" i="15"/>
  <c r="BH1184" i="15"/>
  <c r="BG1184" i="15"/>
  <c r="BE1184" i="15"/>
  <c r="T1184" i="15"/>
  <c r="R1184" i="15"/>
  <c r="P1184" i="15"/>
  <c r="BI1180" i="15"/>
  <c r="BH1180" i="15"/>
  <c r="BG1180" i="15"/>
  <c r="BE1180" i="15"/>
  <c r="T1180" i="15"/>
  <c r="R1180" i="15"/>
  <c r="P1180" i="15"/>
  <c r="BI1176" i="15"/>
  <c r="BH1176" i="15"/>
  <c r="BG1176" i="15"/>
  <c r="BE1176" i="15"/>
  <c r="T1176" i="15"/>
  <c r="R1176" i="15"/>
  <c r="P1176" i="15"/>
  <c r="BI1172" i="15"/>
  <c r="BH1172" i="15"/>
  <c r="BG1172" i="15"/>
  <c r="BE1172" i="15"/>
  <c r="T1172" i="15"/>
  <c r="R1172" i="15"/>
  <c r="P1172" i="15"/>
  <c r="BI1168" i="15"/>
  <c r="BH1168" i="15"/>
  <c r="BG1168" i="15"/>
  <c r="BE1168" i="15"/>
  <c r="T1168" i="15"/>
  <c r="R1168" i="15"/>
  <c r="P1168" i="15"/>
  <c r="BI1164" i="15"/>
  <c r="BH1164" i="15"/>
  <c r="BG1164" i="15"/>
  <c r="BE1164" i="15"/>
  <c r="T1164" i="15"/>
  <c r="R1164" i="15"/>
  <c r="P1164" i="15"/>
  <c r="BI1160" i="15"/>
  <c r="BH1160" i="15"/>
  <c r="BG1160" i="15"/>
  <c r="BE1160" i="15"/>
  <c r="T1160" i="15"/>
  <c r="R1160" i="15"/>
  <c r="P1160" i="15"/>
  <c r="BI1156" i="15"/>
  <c r="BH1156" i="15"/>
  <c r="BG1156" i="15"/>
  <c r="BE1156" i="15"/>
  <c r="T1156" i="15"/>
  <c r="R1156" i="15"/>
  <c r="P1156" i="15"/>
  <c r="BI1152" i="15"/>
  <c r="BH1152" i="15"/>
  <c r="BG1152" i="15"/>
  <c r="BE1152" i="15"/>
  <c r="T1152" i="15"/>
  <c r="R1152" i="15"/>
  <c r="P1152" i="15"/>
  <c r="BI1148" i="15"/>
  <c r="BH1148" i="15"/>
  <c r="BG1148" i="15"/>
  <c r="BE1148" i="15"/>
  <c r="T1148" i="15"/>
  <c r="R1148" i="15"/>
  <c r="P1148" i="15"/>
  <c r="BI1144" i="15"/>
  <c r="BH1144" i="15"/>
  <c r="BG1144" i="15"/>
  <c r="BE1144" i="15"/>
  <c r="T1144" i="15"/>
  <c r="R1144" i="15"/>
  <c r="P1144" i="15"/>
  <c r="BI1140" i="15"/>
  <c r="BH1140" i="15"/>
  <c r="BG1140" i="15"/>
  <c r="BE1140" i="15"/>
  <c r="T1140" i="15"/>
  <c r="R1140" i="15"/>
  <c r="P1140" i="15"/>
  <c r="BI1136" i="15"/>
  <c r="BH1136" i="15"/>
  <c r="BG1136" i="15"/>
  <c r="BE1136" i="15"/>
  <c r="T1136" i="15"/>
  <c r="R1136" i="15"/>
  <c r="P1136" i="15"/>
  <c r="BI1132" i="15"/>
  <c r="BH1132" i="15"/>
  <c r="BG1132" i="15"/>
  <c r="BE1132" i="15"/>
  <c r="T1132" i="15"/>
  <c r="R1132" i="15"/>
  <c r="P1132" i="15"/>
  <c r="BI1128" i="15"/>
  <c r="BH1128" i="15"/>
  <c r="BG1128" i="15"/>
  <c r="BE1128" i="15"/>
  <c r="T1128" i="15"/>
  <c r="R1128" i="15"/>
  <c r="P1128" i="15"/>
  <c r="BI1124" i="15"/>
  <c r="BH1124" i="15"/>
  <c r="BG1124" i="15"/>
  <c r="BE1124" i="15"/>
  <c r="T1124" i="15"/>
  <c r="R1124" i="15"/>
  <c r="P1124" i="15"/>
  <c r="BI1120" i="15"/>
  <c r="BH1120" i="15"/>
  <c r="BG1120" i="15"/>
  <c r="BE1120" i="15"/>
  <c r="T1120" i="15"/>
  <c r="R1120" i="15"/>
  <c r="P1120" i="15"/>
  <c r="BI1116" i="15"/>
  <c r="BH1116" i="15"/>
  <c r="BG1116" i="15"/>
  <c r="BE1116" i="15"/>
  <c r="T1116" i="15"/>
  <c r="R1116" i="15"/>
  <c r="P1116" i="15"/>
  <c r="BI1112" i="15"/>
  <c r="BH1112" i="15"/>
  <c r="BG1112" i="15"/>
  <c r="BE1112" i="15"/>
  <c r="T1112" i="15"/>
  <c r="R1112" i="15"/>
  <c r="P1112" i="15"/>
  <c r="BI1108" i="15"/>
  <c r="BH1108" i="15"/>
  <c r="BG1108" i="15"/>
  <c r="BE1108" i="15"/>
  <c r="T1108" i="15"/>
  <c r="R1108" i="15"/>
  <c r="P1108" i="15"/>
  <c r="BI1104" i="15"/>
  <c r="BH1104" i="15"/>
  <c r="BG1104" i="15"/>
  <c r="BE1104" i="15"/>
  <c r="T1104" i="15"/>
  <c r="R1104" i="15"/>
  <c r="P1104" i="15"/>
  <c r="BI1100" i="15"/>
  <c r="BH1100" i="15"/>
  <c r="BG1100" i="15"/>
  <c r="BE1100" i="15"/>
  <c r="T1100" i="15"/>
  <c r="R1100" i="15"/>
  <c r="P1100" i="15"/>
  <c r="BI1096" i="15"/>
  <c r="BH1096" i="15"/>
  <c r="BG1096" i="15"/>
  <c r="BE1096" i="15"/>
  <c r="T1096" i="15"/>
  <c r="R1096" i="15"/>
  <c r="P1096" i="15"/>
  <c r="BI1092" i="15"/>
  <c r="BH1092" i="15"/>
  <c r="BG1092" i="15"/>
  <c r="BE1092" i="15"/>
  <c r="T1092" i="15"/>
  <c r="R1092" i="15"/>
  <c r="P1092" i="15"/>
  <c r="BI1088" i="15"/>
  <c r="BH1088" i="15"/>
  <c r="BG1088" i="15"/>
  <c r="BE1088" i="15"/>
  <c r="T1088" i="15"/>
  <c r="R1088" i="15"/>
  <c r="P1088" i="15"/>
  <c r="BI1087" i="15"/>
  <c r="BH1087" i="15"/>
  <c r="BG1087" i="15"/>
  <c r="BE1087" i="15"/>
  <c r="T1087" i="15"/>
  <c r="R1087" i="15"/>
  <c r="P1087" i="15"/>
  <c r="BI1086" i="15"/>
  <c r="BH1086" i="15"/>
  <c r="BG1086" i="15"/>
  <c r="BE1086" i="15"/>
  <c r="T1086" i="15"/>
  <c r="R1086" i="15"/>
  <c r="P1086" i="15"/>
  <c r="BI1085" i="15"/>
  <c r="BH1085" i="15"/>
  <c r="BG1085" i="15"/>
  <c r="BE1085" i="15"/>
  <c r="T1085" i="15"/>
  <c r="R1085" i="15"/>
  <c r="P1085" i="15"/>
  <c r="BI1084" i="15"/>
  <c r="BH1084" i="15"/>
  <c r="BG1084" i="15"/>
  <c r="BE1084" i="15"/>
  <c r="T1084" i="15"/>
  <c r="R1084" i="15"/>
  <c r="P1084" i="15"/>
  <c r="BI1083" i="15"/>
  <c r="BH1083" i="15"/>
  <c r="BG1083" i="15"/>
  <c r="BE1083" i="15"/>
  <c r="T1083" i="15"/>
  <c r="R1083" i="15"/>
  <c r="P1083" i="15"/>
  <c r="BI1082" i="15"/>
  <c r="BH1082" i="15"/>
  <c r="BG1082" i="15"/>
  <c r="BE1082" i="15"/>
  <c r="T1082" i="15"/>
  <c r="R1082" i="15"/>
  <c r="P1082" i="15"/>
  <c r="BI1081" i="15"/>
  <c r="BH1081" i="15"/>
  <c r="BG1081" i="15"/>
  <c r="BE1081" i="15"/>
  <c r="T1081" i="15"/>
  <c r="R1081" i="15"/>
  <c r="P1081" i="15"/>
  <c r="BI1079" i="15"/>
  <c r="BH1079" i="15"/>
  <c r="BG1079" i="15"/>
  <c r="BE1079" i="15"/>
  <c r="T1079" i="15"/>
  <c r="R1079" i="15"/>
  <c r="P1079" i="15"/>
  <c r="BI1077" i="15"/>
  <c r="BH1077" i="15"/>
  <c r="BG1077" i="15"/>
  <c r="BE1077" i="15"/>
  <c r="T1077" i="15"/>
  <c r="R1077" i="15"/>
  <c r="P1077" i="15"/>
  <c r="BI1038" i="15"/>
  <c r="BH1038" i="15"/>
  <c r="BG1038" i="15"/>
  <c r="BE1038" i="15"/>
  <c r="T1038" i="15"/>
  <c r="R1038" i="15"/>
  <c r="P1038" i="15"/>
  <c r="BI1037" i="15"/>
  <c r="BH1037" i="15"/>
  <c r="BG1037" i="15"/>
  <c r="BE1037" i="15"/>
  <c r="T1037" i="15"/>
  <c r="R1037" i="15"/>
  <c r="P1037" i="15"/>
  <c r="BI1033" i="15"/>
  <c r="BH1033" i="15"/>
  <c r="BG1033" i="15"/>
  <c r="BE1033" i="15"/>
  <c r="T1033" i="15"/>
  <c r="R1033" i="15"/>
  <c r="P1033" i="15"/>
  <c r="BI1032" i="15"/>
  <c r="BH1032" i="15"/>
  <c r="BG1032" i="15"/>
  <c r="BE1032" i="15"/>
  <c r="T1032" i="15"/>
  <c r="R1032" i="15"/>
  <c r="P1032" i="15"/>
  <c r="BI1028" i="15"/>
  <c r="BH1028" i="15"/>
  <c r="BG1028" i="15"/>
  <c r="BE1028" i="15"/>
  <c r="T1028" i="15"/>
  <c r="R1028" i="15"/>
  <c r="P1028" i="15"/>
  <c r="BI1027" i="15"/>
  <c r="BH1027" i="15"/>
  <c r="BG1027" i="15"/>
  <c r="BE1027" i="15"/>
  <c r="T1027" i="15"/>
  <c r="R1027" i="15"/>
  <c r="P1027" i="15"/>
  <c r="BI1023" i="15"/>
  <c r="BH1023" i="15"/>
  <c r="BG1023" i="15"/>
  <c r="BE1023" i="15"/>
  <c r="T1023" i="15"/>
  <c r="R1023" i="15"/>
  <c r="P1023" i="15"/>
  <c r="BI1022" i="15"/>
  <c r="BH1022" i="15"/>
  <c r="BG1022" i="15"/>
  <c r="BE1022" i="15"/>
  <c r="T1022" i="15"/>
  <c r="R1022" i="15"/>
  <c r="P1022" i="15"/>
  <c r="BI1021" i="15"/>
  <c r="BH1021" i="15"/>
  <c r="BG1021" i="15"/>
  <c r="BE1021" i="15"/>
  <c r="T1021" i="15"/>
  <c r="R1021" i="15"/>
  <c r="P1021" i="15"/>
  <c r="BI1020" i="15"/>
  <c r="BH1020" i="15"/>
  <c r="BG1020" i="15"/>
  <c r="BE1020" i="15"/>
  <c r="T1020" i="15"/>
  <c r="R1020" i="15"/>
  <c r="P1020" i="15"/>
  <c r="BI1019" i="15"/>
  <c r="BH1019" i="15"/>
  <c r="BG1019" i="15"/>
  <c r="BE1019" i="15"/>
  <c r="T1019" i="15"/>
  <c r="R1019" i="15"/>
  <c r="P1019" i="15"/>
  <c r="BI1018" i="15"/>
  <c r="BH1018" i="15"/>
  <c r="BG1018" i="15"/>
  <c r="BE1018" i="15"/>
  <c r="T1018" i="15"/>
  <c r="R1018" i="15"/>
  <c r="P1018" i="15"/>
  <c r="BI1017" i="15"/>
  <c r="BH1017" i="15"/>
  <c r="BG1017" i="15"/>
  <c r="BE1017" i="15"/>
  <c r="T1017" i="15"/>
  <c r="R1017" i="15"/>
  <c r="P1017" i="15"/>
  <c r="BI1016" i="15"/>
  <c r="BH1016" i="15"/>
  <c r="BG1016" i="15"/>
  <c r="BE1016" i="15"/>
  <c r="T1016" i="15"/>
  <c r="R1016" i="15"/>
  <c r="P1016" i="15"/>
  <c r="BI1015" i="15"/>
  <c r="BH1015" i="15"/>
  <c r="BG1015" i="15"/>
  <c r="BE1015" i="15"/>
  <c r="T1015" i="15"/>
  <c r="R1015" i="15"/>
  <c r="P1015" i="15"/>
  <c r="BI1014" i="15"/>
  <c r="BH1014" i="15"/>
  <c r="BG1014" i="15"/>
  <c r="BE1014" i="15"/>
  <c r="T1014" i="15"/>
  <c r="R1014" i="15"/>
  <c r="P1014" i="15"/>
  <c r="BI1013" i="15"/>
  <c r="BH1013" i="15"/>
  <c r="BG1013" i="15"/>
  <c r="BE1013" i="15"/>
  <c r="T1013" i="15"/>
  <c r="R1013" i="15"/>
  <c r="P1013" i="15"/>
  <c r="BI1012" i="15"/>
  <c r="BH1012" i="15"/>
  <c r="BG1012" i="15"/>
  <c r="BE1012" i="15"/>
  <c r="T1012" i="15"/>
  <c r="R1012" i="15"/>
  <c r="P1012" i="15"/>
  <c r="BI1011" i="15"/>
  <c r="BH1011" i="15"/>
  <c r="BG1011" i="15"/>
  <c r="BE1011" i="15"/>
  <c r="T1011" i="15"/>
  <c r="R1011" i="15"/>
  <c r="P1011" i="15"/>
  <c r="BI1010" i="15"/>
  <c r="BH1010" i="15"/>
  <c r="BG1010" i="15"/>
  <c r="BE1010" i="15"/>
  <c r="T1010" i="15"/>
  <c r="R1010" i="15"/>
  <c r="P1010" i="15"/>
  <c r="BI1009" i="15"/>
  <c r="BH1009" i="15"/>
  <c r="BG1009" i="15"/>
  <c r="BE1009" i="15"/>
  <c r="T1009" i="15"/>
  <c r="R1009" i="15"/>
  <c r="P1009" i="15"/>
  <c r="BI1008" i="15"/>
  <c r="BH1008" i="15"/>
  <c r="BG1008" i="15"/>
  <c r="BE1008" i="15"/>
  <c r="T1008" i="15"/>
  <c r="R1008" i="15"/>
  <c r="P1008" i="15"/>
  <c r="BI1007" i="15"/>
  <c r="BH1007" i="15"/>
  <c r="BG1007" i="15"/>
  <c r="BE1007" i="15"/>
  <c r="T1007" i="15"/>
  <c r="R1007" i="15"/>
  <c r="P1007" i="15"/>
  <c r="BI1006" i="15"/>
  <c r="BH1006" i="15"/>
  <c r="BG1006" i="15"/>
  <c r="BE1006" i="15"/>
  <c r="T1006" i="15"/>
  <c r="R1006" i="15"/>
  <c r="P1006" i="15"/>
  <c r="BI1005" i="15"/>
  <c r="BH1005" i="15"/>
  <c r="BG1005" i="15"/>
  <c r="BE1005" i="15"/>
  <c r="T1005" i="15"/>
  <c r="R1005" i="15"/>
  <c r="P1005" i="15"/>
  <c r="BI1004" i="15"/>
  <c r="BH1004" i="15"/>
  <c r="BG1004" i="15"/>
  <c r="BE1004" i="15"/>
  <c r="T1004" i="15"/>
  <c r="R1004" i="15"/>
  <c r="P1004" i="15"/>
  <c r="BI1003" i="15"/>
  <c r="BH1003" i="15"/>
  <c r="BG1003" i="15"/>
  <c r="BE1003" i="15"/>
  <c r="T1003" i="15"/>
  <c r="R1003" i="15"/>
  <c r="P1003" i="15"/>
  <c r="BI1002" i="15"/>
  <c r="BH1002" i="15"/>
  <c r="BG1002" i="15"/>
  <c r="BE1002" i="15"/>
  <c r="T1002" i="15"/>
  <c r="R1002" i="15"/>
  <c r="P1002" i="15"/>
  <c r="BI1000" i="15"/>
  <c r="BH1000" i="15"/>
  <c r="BG1000" i="15"/>
  <c r="BE1000" i="15"/>
  <c r="T1000" i="15"/>
  <c r="R1000" i="15"/>
  <c r="P1000" i="15"/>
  <c r="BI999" i="15"/>
  <c r="BH999" i="15"/>
  <c r="BG999" i="15"/>
  <c r="BE999" i="15"/>
  <c r="T999" i="15"/>
  <c r="R999" i="15"/>
  <c r="P999" i="15"/>
  <c r="BI998" i="15"/>
  <c r="BH998" i="15"/>
  <c r="BG998" i="15"/>
  <c r="BE998" i="15"/>
  <c r="T998" i="15"/>
  <c r="R998" i="15"/>
  <c r="P998" i="15"/>
  <c r="BI997" i="15"/>
  <c r="BH997" i="15"/>
  <c r="BG997" i="15"/>
  <c r="BE997" i="15"/>
  <c r="T997" i="15"/>
  <c r="R997" i="15"/>
  <c r="P997" i="15"/>
  <c r="BI993" i="15"/>
  <c r="BH993" i="15"/>
  <c r="BG993" i="15"/>
  <c r="BE993" i="15"/>
  <c r="T993" i="15"/>
  <c r="R993" i="15"/>
  <c r="P993" i="15"/>
  <c r="BI992" i="15"/>
  <c r="BH992" i="15"/>
  <c r="BG992" i="15"/>
  <c r="BE992" i="15"/>
  <c r="T992" i="15"/>
  <c r="R992" i="15"/>
  <c r="P992" i="15"/>
  <c r="BI991" i="15"/>
  <c r="BH991" i="15"/>
  <c r="BG991" i="15"/>
  <c r="BE991" i="15"/>
  <c r="T991" i="15"/>
  <c r="R991" i="15"/>
  <c r="P991" i="15"/>
  <c r="BI990" i="15"/>
  <c r="BH990" i="15"/>
  <c r="BG990" i="15"/>
  <c r="BE990" i="15"/>
  <c r="T990" i="15"/>
  <c r="R990" i="15"/>
  <c r="P990" i="15"/>
  <c r="BI989" i="15"/>
  <c r="BH989" i="15"/>
  <c r="BG989" i="15"/>
  <c r="BE989" i="15"/>
  <c r="T989" i="15"/>
  <c r="R989" i="15"/>
  <c r="P989" i="15"/>
  <c r="BI988" i="15"/>
  <c r="BH988" i="15"/>
  <c r="BG988" i="15"/>
  <c r="BE988" i="15"/>
  <c r="T988" i="15"/>
  <c r="R988" i="15"/>
  <c r="P988" i="15"/>
  <c r="BI987" i="15"/>
  <c r="BH987" i="15"/>
  <c r="BG987" i="15"/>
  <c r="BE987" i="15"/>
  <c r="T987" i="15"/>
  <c r="R987" i="15"/>
  <c r="P987" i="15"/>
  <c r="BI986" i="15"/>
  <c r="BH986" i="15"/>
  <c r="BG986" i="15"/>
  <c r="BE986" i="15"/>
  <c r="T986" i="15"/>
  <c r="R986" i="15"/>
  <c r="P986" i="15"/>
  <c r="BI985" i="15"/>
  <c r="BH985" i="15"/>
  <c r="BG985" i="15"/>
  <c r="BE985" i="15"/>
  <c r="T985" i="15"/>
  <c r="R985" i="15"/>
  <c r="P985" i="15"/>
  <c r="BI984" i="15"/>
  <c r="BH984" i="15"/>
  <c r="BG984" i="15"/>
  <c r="BE984" i="15"/>
  <c r="T984" i="15"/>
  <c r="R984" i="15"/>
  <c r="P984" i="15"/>
  <c r="BI983" i="15"/>
  <c r="BH983" i="15"/>
  <c r="BG983" i="15"/>
  <c r="BE983" i="15"/>
  <c r="T983" i="15"/>
  <c r="R983" i="15"/>
  <c r="P983" i="15"/>
  <c r="BI982" i="15"/>
  <c r="BH982" i="15"/>
  <c r="BG982" i="15"/>
  <c r="BE982" i="15"/>
  <c r="T982" i="15"/>
  <c r="R982" i="15"/>
  <c r="P982" i="15"/>
  <c r="BI981" i="15"/>
  <c r="BH981" i="15"/>
  <c r="BG981" i="15"/>
  <c r="BE981" i="15"/>
  <c r="T981" i="15"/>
  <c r="R981" i="15"/>
  <c r="P981" i="15"/>
  <c r="BI980" i="15"/>
  <c r="BH980" i="15"/>
  <c r="BG980" i="15"/>
  <c r="BE980" i="15"/>
  <c r="T980" i="15"/>
  <c r="R980" i="15"/>
  <c r="P980" i="15"/>
  <c r="BI979" i="15"/>
  <c r="BH979" i="15"/>
  <c r="BG979" i="15"/>
  <c r="BE979" i="15"/>
  <c r="T979" i="15"/>
  <c r="R979" i="15"/>
  <c r="P979" i="15"/>
  <c r="BI978" i="15"/>
  <c r="BH978" i="15"/>
  <c r="BG978" i="15"/>
  <c r="BE978" i="15"/>
  <c r="T978" i="15"/>
  <c r="R978" i="15"/>
  <c r="P978" i="15"/>
  <c r="BI977" i="15"/>
  <c r="BH977" i="15"/>
  <c r="BG977" i="15"/>
  <c r="BE977" i="15"/>
  <c r="T977" i="15"/>
  <c r="R977" i="15"/>
  <c r="P977" i="15"/>
  <c r="BI976" i="15"/>
  <c r="BH976" i="15"/>
  <c r="BG976" i="15"/>
  <c r="BE976" i="15"/>
  <c r="T976" i="15"/>
  <c r="R976" i="15"/>
  <c r="P976" i="15"/>
  <c r="BI975" i="15"/>
  <c r="BH975" i="15"/>
  <c r="BG975" i="15"/>
  <c r="BE975" i="15"/>
  <c r="T975" i="15"/>
  <c r="R975" i="15"/>
  <c r="P975" i="15"/>
  <c r="BI974" i="15"/>
  <c r="BH974" i="15"/>
  <c r="BG974" i="15"/>
  <c r="BE974" i="15"/>
  <c r="T974" i="15"/>
  <c r="R974" i="15"/>
  <c r="P974" i="15"/>
  <c r="BI973" i="15"/>
  <c r="BH973" i="15"/>
  <c r="BG973" i="15"/>
  <c r="BE973" i="15"/>
  <c r="T973" i="15"/>
  <c r="R973" i="15"/>
  <c r="P973" i="15"/>
  <c r="BI972" i="15"/>
  <c r="BH972" i="15"/>
  <c r="BG972" i="15"/>
  <c r="BE972" i="15"/>
  <c r="T972" i="15"/>
  <c r="R972" i="15"/>
  <c r="P972" i="15"/>
  <c r="BI971" i="15"/>
  <c r="BH971" i="15"/>
  <c r="BG971" i="15"/>
  <c r="BE971" i="15"/>
  <c r="T971" i="15"/>
  <c r="R971" i="15"/>
  <c r="P971" i="15"/>
  <c r="BI970" i="15"/>
  <c r="BH970" i="15"/>
  <c r="BG970" i="15"/>
  <c r="BE970" i="15"/>
  <c r="T970" i="15"/>
  <c r="R970" i="15"/>
  <c r="P970" i="15"/>
  <c r="BI969" i="15"/>
  <c r="BH969" i="15"/>
  <c r="BG969" i="15"/>
  <c r="BE969" i="15"/>
  <c r="T969" i="15"/>
  <c r="R969" i="15"/>
  <c r="P969" i="15"/>
  <c r="BI968" i="15"/>
  <c r="BH968" i="15"/>
  <c r="BG968" i="15"/>
  <c r="BE968" i="15"/>
  <c r="T968" i="15"/>
  <c r="R968" i="15"/>
  <c r="P968" i="15"/>
  <c r="BI967" i="15"/>
  <c r="BH967" i="15"/>
  <c r="BG967" i="15"/>
  <c r="BE967" i="15"/>
  <c r="T967" i="15"/>
  <c r="R967" i="15"/>
  <c r="P967" i="15"/>
  <c r="BI966" i="15"/>
  <c r="BH966" i="15"/>
  <c r="BG966" i="15"/>
  <c r="BE966" i="15"/>
  <c r="T966" i="15"/>
  <c r="R966" i="15"/>
  <c r="P966" i="15"/>
  <c r="BI965" i="15"/>
  <c r="BH965" i="15"/>
  <c r="BG965" i="15"/>
  <c r="BE965" i="15"/>
  <c r="T965" i="15"/>
  <c r="R965" i="15"/>
  <c r="P965" i="15"/>
  <c r="BI964" i="15"/>
  <c r="BH964" i="15"/>
  <c r="BG964" i="15"/>
  <c r="BE964" i="15"/>
  <c r="T964" i="15"/>
  <c r="R964" i="15"/>
  <c r="P964" i="15"/>
  <c r="BI963" i="15"/>
  <c r="BH963" i="15"/>
  <c r="BG963" i="15"/>
  <c r="BE963" i="15"/>
  <c r="T963" i="15"/>
  <c r="R963" i="15"/>
  <c r="P963" i="15"/>
  <c r="BI962" i="15"/>
  <c r="BH962" i="15"/>
  <c r="BG962" i="15"/>
  <c r="BE962" i="15"/>
  <c r="T962" i="15"/>
  <c r="R962" i="15"/>
  <c r="P962" i="15"/>
  <c r="BI961" i="15"/>
  <c r="BH961" i="15"/>
  <c r="BG961" i="15"/>
  <c r="BE961" i="15"/>
  <c r="T961" i="15"/>
  <c r="R961" i="15"/>
  <c r="P961" i="15"/>
  <c r="BI960" i="15"/>
  <c r="BH960" i="15"/>
  <c r="BG960" i="15"/>
  <c r="BE960" i="15"/>
  <c r="T960" i="15"/>
  <c r="R960" i="15"/>
  <c r="P960" i="15"/>
  <c r="BI959" i="15"/>
  <c r="BH959" i="15"/>
  <c r="BG959" i="15"/>
  <c r="BE959" i="15"/>
  <c r="T959" i="15"/>
  <c r="R959" i="15"/>
  <c r="P959" i="15"/>
  <c r="BI958" i="15"/>
  <c r="BH958" i="15"/>
  <c r="BG958" i="15"/>
  <c r="BE958" i="15"/>
  <c r="T958" i="15"/>
  <c r="R958" i="15"/>
  <c r="P958" i="15"/>
  <c r="BI957" i="15"/>
  <c r="BH957" i="15"/>
  <c r="BG957" i="15"/>
  <c r="BE957" i="15"/>
  <c r="T957" i="15"/>
  <c r="R957" i="15"/>
  <c r="P957" i="15"/>
  <c r="BI956" i="15"/>
  <c r="BH956" i="15"/>
  <c r="BG956" i="15"/>
  <c r="BE956" i="15"/>
  <c r="T956" i="15"/>
  <c r="R956" i="15"/>
  <c r="P956" i="15"/>
  <c r="BI955" i="15"/>
  <c r="BH955" i="15"/>
  <c r="BG955" i="15"/>
  <c r="BE955" i="15"/>
  <c r="T955" i="15"/>
  <c r="R955" i="15"/>
  <c r="P955" i="15"/>
  <c r="BI954" i="15"/>
  <c r="BH954" i="15"/>
  <c r="BG954" i="15"/>
  <c r="BE954" i="15"/>
  <c r="T954" i="15"/>
  <c r="R954" i="15"/>
  <c r="P954" i="15"/>
  <c r="BI953" i="15"/>
  <c r="BH953" i="15"/>
  <c r="BG953" i="15"/>
  <c r="BE953" i="15"/>
  <c r="T953" i="15"/>
  <c r="R953" i="15"/>
  <c r="P953" i="15"/>
  <c r="BI952" i="15"/>
  <c r="BH952" i="15"/>
  <c r="BG952" i="15"/>
  <c r="BE952" i="15"/>
  <c r="T952" i="15"/>
  <c r="R952" i="15"/>
  <c r="P952" i="15"/>
  <c r="BI934" i="15"/>
  <c r="BH934" i="15"/>
  <c r="BG934" i="15"/>
  <c r="BE934" i="15"/>
  <c r="T934" i="15"/>
  <c r="R934" i="15"/>
  <c r="P934" i="15"/>
  <c r="BI929" i="15"/>
  <c r="BH929" i="15"/>
  <c r="BG929" i="15"/>
  <c r="BE929" i="15"/>
  <c r="T929" i="15"/>
  <c r="R929" i="15"/>
  <c r="P929" i="15"/>
  <c r="BI925" i="15"/>
  <c r="BH925" i="15"/>
  <c r="BG925" i="15"/>
  <c r="BE925" i="15"/>
  <c r="T925" i="15"/>
  <c r="R925" i="15"/>
  <c r="P925" i="15"/>
  <c r="BI924" i="15"/>
  <c r="BH924" i="15"/>
  <c r="BG924" i="15"/>
  <c r="BE924" i="15"/>
  <c r="T924" i="15"/>
  <c r="R924" i="15"/>
  <c r="P924" i="15"/>
  <c r="BI923" i="15"/>
  <c r="BH923" i="15"/>
  <c r="BG923" i="15"/>
  <c r="BE923" i="15"/>
  <c r="T923" i="15"/>
  <c r="R923" i="15"/>
  <c r="P923" i="15"/>
  <c r="BI922" i="15"/>
  <c r="BH922" i="15"/>
  <c r="BG922" i="15"/>
  <c r="BE922" i="15"/>
  <c r="T922" i="15"/>
  <c r="R922" i="15"/>
  <c r="P922" i="15"/>
  <c r="BI921" i="15"/>
  <c r="BH921" i="15"/>
  <c r="BG921" i="15"/>
  <c r="BE921" i="15"/>
  <c r="T921" i="15"/>
  <c r="R921" i="15"/>
  <c r="P921" i="15"/>
  <c r="BI920" i="15"/>
  <c r="BH920" i="15"/>
  <c r="BG920" i="15"/>
  <c r="BE920" i="15"/>
  <c r="T920" i="15"/>
  <c r="R920" i="15"/>
  <c r="P920" i="15"/>
  <c r="BI919" i="15"/>
  <c r="BH919" i="15"/>
  <c r="BG919" i="15"/>
  <c r="BE919" i="15"/>
  <c r="T919" i="15"/>
  <c r="R919" i="15"/>
  <c r="P919" i="15"/>
  <c r="BI918" i="15"/>
  <c r="BH918" i="15"/>
  <c r="BG918" i="15"/>
  <c r="BE918" i="15"/>
  <c r="T918" i="15"/>
  <c r="R918" i="15"/>
  <c r="P918" i="15"/>
  <c r="BI917" i="15"/>
  <c r="BH917" i="15"/>
  <c r="BG917" i="15"/>
  <c r="BE917" i="15"/>
  <c r="T917" i="15"/>
  <c r="R917" i="15"/>
  <c r="P917" i="15"/>
  <c r="BI916" i="15"/>
  <c r="BH916" i="15"/>
  <c r="BG916" i="15"/>
  <c r="BE916" i="15"/>
  <c r="T916" i="15"/>
  <c r="R916" i="15"/>
  <c r="P916" i="15"/>
  <c r="BI914" i="15"/>
  <c r="BH914" i="15"/>
  <c r="BG914" i="15"/>
  <c r="BE914" i="15"/>
  <c r="T914" i="15"/>
  <c r="R914" i="15"/>
  <c r="P914" i="15"/>
  <c r="BI913" i="15"/>
  <c r="BH913" i="15"/>
  <c r="BG913" i="15"/>
  <c r="BE913" i="15"/>
  <c r="T913" i="15"/>
  <c r="R913" i="15"/>
  <c r="P913" i="15"/>
  <c r="BI912" i="15"/>
  <c r="BH912" i="15"/>
  <c r="BG912" i="15"/>
  <c r="BE912" i="15"/>
  <c r="T912" i="15"/>
  <c r="R912" i="15"/>
  <c r="P912" i="15"/>
  <c r="BI908" i="15"/>
  <c r="BH908" i="15"/>
  <c r="BG908" i="15"/>
  <c r="BE908" i="15"/>
  <c r="T908" i="15"/>
  <c r="R908" i="15"/>
  <c r="P908" i="15"/>
  <c r="BI906" i="15"/>
  <c r="BH906" i="15"/>
  <c r="BG906" i="15"/>
  <c r="BE906" i="15"/>
  <c r="T906" i="15"/>
  <c r="R906" i="15"/>
  <c r="P906" i="15"/>
  <c r="BI902" i="15"/>
  <c r="BH902" i="15"/>
  <c r="BG902" i="15"/>
  <c r="BE902" i="15"/>
  <c r="T902" i="15"/>
  <c r="R902" i="15"/>
  <c r="P902" i="15"/>
  <c r="BI898" i="15"/>
  <c r="BH898" i="15"/>
  <c r="BG898" i="15"/>
  <c r="BE898" i="15"/>
  <c r="T898" i="15"/>
  <c r="R898" i="15"/>
  <c r="P898" i="15"/>
  <c r="BI894" i="15"/>
  <c r="BH894" i="15"/>
  <c r="BG894" i="15"/>
  <c r="BE894" i="15"/>
  <c r="T894" i="15"/>
  <c r="R894" i="15"/>
  <c r="P894" i="15"/>
  <c r="BI890" i="15"/>
  <c r="BH890" i="15"/>
  <c r="BG890" i="15"/>
  <c r="BE890" i="15"/>
  <c r="T890" i="15"/>
  <c r="R890" i="15"/>
  <c r="P890" i="15"/>
  <c r="BI886" i="15"/>
  <c r="BH886" i="15"/>
  <c r="BG886" i="15"/>
  <c r="BE886" i="15"/>
  <c r="T886" i="15"/>
  <c r="R886" i="15"/>
  <c r="P886" i="15"/>
  <c r="BI882" i="15"/>
  <c r="BH882" i="15"/>
  <c r="BG882" i="15"/>
  <c r="BE882" i="15"/>
  <c r="T882" i="15"/>
  <c r="R882" i="15"/>
  <c r="P882" i="15"/>
  <c r="BI878" i="15"/>
  <c r="BH878" i="15"/>
  <c r="BG878" i="15"/>
  <c r="BE878" i="15"/>
  <c r="T878" i="15"/>
  <c r="R878" i="15"/>
  <c r="P878" i="15"/>
  <c r="BI877" i="15"/>
  <c r="BH877" i="15"/>
  <c r="BG877" i="15"/>
  <c r="BE877" i="15"/>
  <c r="T877" i="15"/>
  <c r="R877" i="15"/>
  <c r="P877" i="15"/>
  <c r="BI873" i="15"/>
  <c r="BH873" i="15"/>
  <c r="BG873" i="15"/>
  <c r="BE873" i="15"/>
  <c r="T873" i="15"/>
  <c r="R873" i="15"/>
  <c r="P873" i="15"/>
  <c r="BI869" i="15"/>
  <c r="BH869" i="15"/>
  <c r="BG869" i="15"/>
  <c r="BE869" i="15"/>
  <c r="T869" i="15"/>
  <c r="R869" i="15"/>
  <c r="P869" i="15"/>
  <c r="BI861" i="15"/>
  <c r="BH861" i="15"/>
  <c r="BG861" i="15"/>
  <c r="BE861" i="15"/>
  <c r="T861" i="15"/>
  <c r="R861" i="15"/>
  <c r="P861" i="15"/>
  <c r="BI849" i="15"/>
  <c r="BH849" i="15"/>
  <c r="BG849" i="15"/>
  <c r="BE849" i="15"/>
  <c r="T849" i="15"/>
  <c r="R849" i="15"/>
  <c r="P849" i="15"/>
  <c r="BI845" i="15"/>
  <c r="BH845" i="15"/>
  <c r="BG845" i="15"/>
  <c r="BE845" i="15"/>
  <c r="T845" i="15"/>
  <c r="R845" i="15"/>
  <c r="P845" i="15"/>
  <c r="BI841" i="15"/>
  <c r="BH841" i="15"/>
  <c r="BG841" i="15"/>
  <c r="BE841" i="15"/>
  <c r="T841" i="15"/>
  <c r="R841" i="15"/>
  <c r="P841" i="15"/>
  <c r="BI840" i="15"/>
  <c r="BH840" i="15"/>
  <c r="BG840" i="15"/>
  <c r="BE840" i="15"/>
  <c r="T840" i="15"/>
  <c r="R840" i="15"/>
  <c r="P840" i="15"/>
  <c r="BI833" i="15"/>
  <c r="BH833" i="15"/>
  <c r="BG833" i="15"/>
  <c r="BE833" i="15"/>
  <c r="T833" i="15"/>
  <c r="R833" i="15"/>
  <c r="P833" i="15"/>
  <c r="BI829" i="15"/>
  <c r="BH829" i="15"/>
  <c r="BG829" i="15"/>
  <c r="BE829" i="15"/>
  <c r="T829" i="15"/>
  <c r="R829" i="15"/>
  <c r="P829" i="15"/>
  <c r="BI825" i="15"/>
  <c r="BH825" i="15"/>
  <c r="BG825" i="15"/>
  <c r="BE825" i="15"/>
  <c r="T825" i="15"/>
  <c r="R825" i="15"/>
  <c r="P825" i="15"/>
  <c r="BI820" i="15"/>
  <c r="BH820" i="15"/>
  <c r="BG820" i="15"/>
  <c r="BE820" i="15"/>
  <c r="T820" i="15"/>
  <c r="R820" i="15"/>
  <c r="P820" i="15"/>
  <c r="BI816" i="15"/>
  <c r="BH816" i="15"/>
  <c r="BG816" i="15"/>
  <c r="BE816" i="15"/>
  <c r="T816" i="15"/>
  <c r="R816" i="15"/>
  <c r="P816" i="15"/>
  <c r="BI812" i="15"/>
  <c r="BH812" i="15"/>
  <c r="BG812" i="15"/>
  <c r="BE812" i="15"/>
  <c r="T812" i="15"/>
  <c r="R812" i="15"/>
  <c r="P812" i="15"/>
  <c r="BI808" i="15"/>
  <c r="BH808" i="15"/>
  <c r="BG808" i="15"/>
  <c r="BE808" i="15"/>
  <c r="T808" i="15"/>
  <c r="R808" i="15"/>
  <c r="P808" i="15"/>
  <c r="BI804" i="15"/>
  <c r="BH804" i="15"/>
  <c r="BG804" i="15"/>
  <c r="BE804" i="15"/>
  <c r="T804" i="15"/>
  <c r="R804" i="15"/>
  <c r="P804" i="15"/>
  <c r="BI800" i="15"/>
  <c r="BH800" i="15"/>
  <c r="BG800" i="15"/>
  <c r="BE800" i="15"/>
  <c r="T800" i="15"/>
  <c r="R800" i="15"/>
  <c r="P800" i="15"/>
  <c r="BI792" i="15"/>
  <c r="BH792" i="15"/>
  <c r="BG792" i="15"/>
  <c r="BE792" i="15"/>
  <c r="T792" i="15"/>
  <c r="R792" i="15"/>
  <c r="P792" i="15"/>
  <c r="BI788" i="15"/>
  <c r="BH788" i="15"/>
  <c r="BG788" i="15"/>
  <c r="BE788" i="15"/>
  <c r="T788" i="15"/>
  <c r="R788" i="15"/>
  <c r="P788" i="15"/>
  <c r="BI784" i="15"/>
  <c r="BH784" i="15"/>
  <c r="BG784" i="15"/>
  <c r="BE784" i="15"/>
  <c r="T784" i="15"/>
  <c r="R784" i="15"/>
  <c r="P784" i="15"/>
  <c r="BI780" i="15"/>
  <c r="BH780" i="15"/>
  <c r="BG780" i="15"/>
  <c r="BE780" i="15"/>
  <c r="T780" i="15"/>
  <c r="R780" i="15"/>
  <c r="P780" i="15"/>
  <c r="BI776" i="15"/>
  <c r="BH776" i="15"/>
  <c r="BG776" i="15"/>
  <c r="BE776" i="15"/>
  <c r="T776" i="15"/>
  <c r="R776" i="15"/>
  <c r="P776" i="15"/>
  <c r="BI772" i="15"/>
  <c r="BH772" i="15"/>
  <c r="BG772" i="15"/>
  <c r="BE772" i="15"/>
  <c r="T772" i="15"/>
  <c r="R772" i="15"/>
  <c r="P772" i="15"/>
  <c r="BI771" i="15"/>
  <c r="BH771" i="15"/>
  <c r="BG771" i="15"/>
  <c r="BE771" i="15"/>
  <c r="T771" i="15"/>
  <c r="R771" i="15"/>
  <c r="P771" i="15"/>
  <c r="BI770" i="15"/>
  <c r="BH770" i="15"/>
  <c r="BG770" i="15"/>
  <c r="BE770" i="15"/>
  <c r="T770" i="15"/>
  <c r="R770" i="15"/>
  <c r="P770" i="15"/>
  <c r="BI765" i="15"/>
  <c r="BH765" i="15"/>
  <c r="BG765" i="15"/>
  <c r="BE765" i="15"/>
  <c r="T765" i="15"/>
  <c r="R765" i="15"/>
  <c r="P765" i="15"/>
  <c r="BI761" i="15"/>
  <c r="BH761" i="15"/>
  <c r="BG761" i="15"/>
  <c r="BE761" i="15"/>
  <c r="T761" i="15"/>
  <c r="R761" i="15"/>
  <c r="P761" i="15"/>
  <c r="BI757" i="15"/>
  <c r="BH757" i="15"/>
  <c r="BG757" i="15"/>
  <c r="BE757" i="15"/>
  <c r="T757" i="15"/>
  <c r="R757" i="15"/>
  <c r="P757" i="15"/>
  <c r="BI753" i="15"/>
  <c r="BH753" i="15"/>
  <c r="BG753" i="15"/>
  <c r="BE753" i="15"/>
  <c r="T753" i="15"/>
  <c r="R753" i="15"/>
  <c r="P753" i="15"/>
  <c r="BI749" i="15"/>
  <c r="BH749" i="15"/>
  <c r="BG749" i="15"/>
  <c r="BE749" i="15"/>
  <c r="T749" i="15"/>
  <c r="R749" i="15"/>
  <c r="P749" i="15"/>
  <c r="BI745" i="15"/>
  <c r="BH745" i="15"/>
  <c r="BG745" i="15"/>
  <c r="BE745" i="15"/>
  <c r="T745" i="15"/>
  <c r="R745" i="15"/>
  <c r="P745" i="15"/>
  <c r="BI741" i="15"/>
  <c r="BH741" i="15"/>
  <c r="BG741" i="15"/>
  <c r="BE741" i="15"/>
  <c r="T741" i="15"/>
  <c r="R741" i="15"/>
  <c r="P741" i="15"/>
  <c r="BI737" i="15"/>
  <c r="BH737" i="15"/>
  <c r="BG737" i="15"/>
  <c r="BE737" i="15"/>
  <c r="T737" i="15"/>
  <c r="R737" i="15"/>
  <c r="P737" i="15"/>
  <c r="BI733" i="15"/>
  <c r="BH733" i="15"/>
  <c r="BG733" i="15"/>
  <c r="BE733" i="15"/>
  <c r="T733" i="15"/>
  <c r="R733" i="15"/>
  <c r="P733" i="15"/>
  <c r="BI731" i="15"/>
  <c r="BH731" i="15"/>
  <c r="BG731" i="15"/>
  <c r="BE731" i="15"/>
  <c r="T731" i="15"/>
  <c r="R731" i="15"/>
  <c r="P731" i="15"/>
  <c r="BI727" i="15"/>
  <c r="BH727" i="15"/>
  <c r="BG727" i="15"/>
  <c r="BE727" i="15"/>
  <c r="T727" i="15"/>
  <c r="R727" i="15"/>
  <c r="P727" i="15"/>
  <c r="BI723" i="15"/>
  <c r="BH723" i="15"/>
  <c r="BG723" i="15"/>
  <c r="BE723" i="15"/>
  <c r="T723" i="15"/>
  <c r="R723" i="15"/>
  <c r="P723" i="15"/>
  <c r="BI718" i="15"/>
  <c r="BH718" i="15"/>
  <c r="BG718" i="15"/>
  <c r="BE718" i="15"/>
  <c r="T718" i="15"/>
  <c r="R718" i="15"/>
  <c r="P718" i="15"/>
  <c r="BI714" i="15"/>
  <c r="BH714" i="15"/>
  <c r="BG714" i="15"/>
  <c r="BE714" i="15"/>
  <c r="T714" i="15"/>
  <c r="R714" i="15"/>
  <c r="P714" i="15"/>
  <c r="BI710" i="15"/>
  <c r="BH710" i="15"/>
  <c r="BG710" i="15"/>
  <c r="BE710" i="15"/>
  <c r="T710" i="15"/>
  <c r="R710" i="15"/>
  <c r="P710" i="15"/>
  <c r="BI706" i="15"/>
  <c r="BH706" i="15"/>
  <c r="BG706" i="15"/>
  <c r="BE706" i="15"/>
  <c r="T706" i="15"/>
  <c r="R706" i="15"/>
  <c r="P706" i="15"/>
  <c r="BI696" i="15"/>
  <c r="BH696" i="15"/>
  <c r="BG696" i="15"/>
  <c r="BE696" i="15"/>
  <c r="T696" i="15"/>
  <c r="R696" i="15"/>
  <c r="P696" i="15"/>
  <c r="BI694" i="15"/>
  <c r="BH694" i="15"/>
  <c r="BG694" i="15"/>
  <c r="BE694" i="15"/>
  <c r="T694" i="15"/>
  <c r="R694" i="15"/>
  <c r="P694" i="15"/>
  <c r="BI690" i="15"/>
  <c r="BH690" i="15"/>
  <c r="BG690" i="15"/>
  <c r="BE690" i="15"/>
  <c r="T690" i="15"/>
  <c r="R690" i="15"/>
  <c r="P690" i="15"/>
  <c r="BI686" i="15"/>
  <c r="BH686" i="15"/>
  <c r="BG686" i="15"/>
  <c r="BE686" i="15"/>
  <c r="T686" i="15"/>
  <c r="R686" i="15"/>
  <c r="P686" i="15"/>
  <c r="BI684" i="15"/>
  <c r="BH684" i="15"/>
  <c r="BG684" i="15"/>
  <c r="BE684" i="15"/>
  <c r="T684" i="15"/>
  <c r="R684" i="15"/>
  <c r="P684" i="15"/>
  <c r="BI682" i="15"/>
  <c r="BH682" i="15"/>
  <c r="BG682" i="15"/>
  <c r="BE682" i="15"/>
  <c r="T682" i="15"/>
  <c r="R682" i="15"/>
  <c r="P682" i="15"/>
  <c r="BI678" i="15"/>
  <c r="BH678" i="15"/>
  <c r="BG678" i="15"/>
  <c r="BE678" i="15"/>
  <c r="T678" i="15"/>
  <c r="R678" i="15"/>
  <c r="P678" i="15"/>
  <c r="BI673" i="15"/>
  <c r="BH673" i="15"/>
  <c r="BG673" i="15"/>
  <c r="BE673" i="15"/>
  <c r="T673" i="15"/>
  <c r="R673" i="15"/>
  <c r="P673" i="15"/>
  <c r="BI669" i="15"/>
  <c r="BH669" i="15"/>
  <c r="BG669" i="15"/>
  <c r="BE669" i="15"/>
  <c r="T669" i="15"/>
  <c r="R669" i="15"/>
  <c r="P669" i="15"/>
  <c r="BI664" i="15"/>
  <c r="BH664" i="15"/>
  <c r="BG664" i="15"/>
  <c r="BE664" i="15"/>
  <c r="T664" i="15"/>
  <c r="R664" i="15"/>
  <c r="P664" i="15"/>
  <c r="BI659" i="15"/>
  <c r="BH659" i="15"/>
  <c r="BG659" i="15"/>
  <c r="BE659" i="15"/>
  <c r="T659" i="15"/>
  <c r="R659" i="15"/>
  <c r="P659" i="15"/>
  <c r="BI633" i="15"/>
  <c r="BH633" i="15"/>
  <c r="BG633" i="15"/>
  <c r="BE633" i="15"/>
  <c r="T633" i="15"/>
  <c r="R633" i="15"/>
  <c r="P633" i="15"/>
  <c r="BI615" i="15"/>
  <c r="BH615" i="15"/>
  <c r="BG615" i="15"/>
  <c r="BE615" i="15"/>
  <c r="T615" i="15"/>
  <c r="R615" i="15"/>
  <c r="P615" i="15"/>
  <c r="BI610" i="15"/>
  <c r="BH610" i="15"/>
  <c r="BG610" i="15"/>
  <c r="BE610" i="15"/>
  <c r="T610" i="15"/>
  <c r="R610" i="15"/>
  <c r="P610" i="15"/>
  <c r="BI604" i="15"/>
  <c r="BH604" i="15"/>
  <c r="BG604" i="15"/>
  <c r="BE604" i="15"/>
  <c r="T604" i="15"/>
  <c r="R604" i="15"/>
  <c r="P604" i="15"/>
  <c r="BI581" i="15"/>
  <c r="BH581" i="15"/>
  <c r="BG581" i="15"/>
  <c r="BE581" i="15"/>
  <c r="T581" i="15"/>
  <c r="R581" i="15"/>
  <c r="P581" i="15"/>
  <c r="BI579" i="15"/>
  <c r="BH579" i="15"/>
  <c r="BG579" i="15"/>
  <c r="BE579" i="15"/>
  <c r="T579" i="15"/>
  <c r="R579" i="15"/>
  <c r="P579" i="15"/>
  <c r="BI577" i="15"/>
  <c r="BH577" i="15"/>
  <c r="BG577" i="15"/>
  <c r="BE577" i="15"/>
  <c r="T577" i="15"/>
  <c r="R577" i="15"/>
  <c r="P577" i="15"/>
  <c r="BI576" i="15"/>
  <c r="BH576" i="15"/>
  <c r="BG576" i="15"/>
  <c r="BE576" i="15"/>
  <c r="T576" i="15"/>
  <c r="R576" i="15"/>
  <c r="P576" i="15"/>
  <c r="BI571" i="15"/>
  <c r="BH571" i="15"/>
  <c r="BG571" i="15"/>
  <c r="BE571" i="15"/>
  <c r="T571" i="15"/>
  <c r="R571" i="15"/>
  <c r="P571" i="15"/>
  <c r="BI570" i="15"/>
  <c r="BH570" i="15"/>
  <c r="BG570" i="15"/>
  <c r="BE570" i="15"/>
  <c r="T570" i="15"/>
  <c r="R570" i="15"/>
  <c r="P570" i="15"/>
  <c r="BI569" i="15"/>
  <c r="BH569" i="15"/>
  <c r="BG569" i="15"/>
  <c r="BE569" i="15"/>
  <c r="T569" i="15"/>
  <c r="R569" i="15"/>
  <c r="P569" i="15"/>
  <c r="BI565" i="15"/>
  <c r="BH565" i="15"/>
  <c r="BG565" i="15"/>
  <c r="BE565" i="15"/>
  <c r="T565" i="15"/>
  <c r="R565" i="15"/>
  <c r="P565" i="15"/>
  <c r="BI557" i="15"/>
  <c r="BH557" i="15"/>
  <c r="BG557" i="15"/>
  <c r="BE557" i="15"/>
  <c r="T557" i="15"/>
  <c r="R557" i="15"/>
  <c r="P557" i="15"/>
  <c r="BI550" i="15"/>
  <c r="BH550" i="15"/>
  <c r="BG550" i="15"/>
  <c r="BE550" i="15"/>
  <c r="T550" i="15"/>
  <c r="R550" i="15"/>
  <c r="P550" i="15"/>
  <c r="BI549" i="15"/>
  <c r="BH549" i="15"/>
  <c r="BG549" i="15"/>
  <c r="BE549" i="15"/>
  <c r="T549" i="15"/>
  <c r="R549" i="15"/>
  <c r="P549" i="15"/>
  <c r="BI548" i="15"/>
  <c r="BH548" i="15"/>
  <c r="BG548" i="15"/>
  <c r="BE548" i="15"/>
  <c r="T548" i="15"/>
  <c r="R548" i="15"/>
  <c r="P548" i="15"/>
  <c r="BI541" i="15"/>
  <c r="BH541" i="15"/>
  <c r="BG541" i="15"/>
  <c r="BE541" i="15"/>
  <c r="T541" i="15"/>
  <c r="R541" i="15"/>
  <c r="P541" i="15"/>
  <c r="BI539" i="15"/>
  <c r="BH539" i="15"/>
  <c r="BG539" i="15"/>
  <c r="BE539" i="15"/>
  <c r="T539" i="15"/>
  <c r="R539" i="15"/>
  <c r="P539" i="15"/>
  <c r="BI532" i="15"/>
  <c r="BH532" i="15"/>
  <c r="BG532" i="15"/>
  <c r="BE532" i="15"/>
  <c r="T532" i="15"/>
  <c r="R532" i="15"/>
  <c r="P532" i="15"/>
  <c r="BI530" i="15"/>
  <c r="BH530" i="15"/>
  <c r="BG530" i="15"/>
  <c r="BE530" i="15"/>
  <c r="T530" i="15"/>
  <c r="R530" i="15"/>
  <c r="P530" i="15"/>
  <c r="BI523" i="15"/>
  <c r="BH523" i="15"/>
  <c r="BG523" i="15"/>
  <c r="BE523" i="15"/>
  <c r="T523" i="15"/>
  <c r="R523" i="15"/>
  <c r="P523" i="15"/>
  <c r="BI521" i="15"/>
  <c r="BH521" i="15"/>
  <c r="BG521" i="15"/>
  <c r="BE521" i="15"/>
  <c r="T521" i="15"/>
  <c r="R521" i="15"/>
  <c r="P521" i="15"/>
  <c r="BI516" i="15"/>
  <c r="BH516" i="15"/>
  <c r="BG516" i="15"/>
  <c r="BE516" i="15"/>
  <c r="T516" i="15"/>
  <c r="R516" i="15"/>
  <c r="P516" i="15"/>
  <c r="BI501" i="15"/>
  <c r="BH501" i="15"/>
  <c r="BG501" i="15"/>
  <c r="BE501" i="15"/>
  <c r="T501" i="15"/>
  <c r="R501" i="15"/>
  <c r="P501" i="15"/>
  <c r="BI497" i="15"/>
  <c r="BH497" i="15"/>
  <c r="BG497" i="15"/>
  <c r="BE497" i="15"/>
  <c r="T497" i="15"/>
  <c r="R497" i="15"/>
  <c r="P497" i="15"/>
  <c r="BI486" i="15"/>
  <c r="BH486" i="15"/>
  <c r="BG486" i="15"/>
  <c r="BE486" i="15"/>
  <c r="T486" i="15"/>
  <c r="R486" i="15"/>
  <c r="P486" i="15"/>
  <c r="BI475" i="15"/>
  <c r="BH475" i="15"/>
  <c r="BG475" i="15"/>
  <c r="BE475" i="15"/>
  <c r="T475" i="15"/>
  <c r="R475" i="15"/>
  <c r="P475" i="15"/>
  <c r="BI465" i="15"/>
  <c r="BH465" i="15"/>
  <c r="BG465" i="15"/>
  <c r="BE465" i="15"/>
  <c r="T465" i="15"/>
  <c r="R465" i="15"/>
  <c r="P465" i="15"/>
  <c r="BI461" i="15"/>
  <c r="BH461" i="15"/>
  <c r="BG461" i="15"/>
  <c r="BE461" i="15"/>
  <c r="T461" i="15"/>
  <c r="R461" i="15"/>
  <c r="P461" i="15"/>
  <c r="BI459" i="15"/>
  <c r="BH459" i="15"/>
  <c r="BG459" i="15"/>
  <c r="BE459" i="15"/>
  <c r="T459" i="15"/>
  <c r="R459" i="15"/>
  <c r="P459" i="15"/>
  <c r="BI449" i="15"/>
  <c r="BH449" i="15"/>
  <c r="BG449" i="15"/>
  <c r="BE449" i="15"/>
  <c r="T449" i="15"/>
  <c r="R449" i="15"/>
  <c r="P449" i="15"/>
  <c r="BI446" i="15"/>
  <c r="BH446" i="15"/>
  <c r="BG446" i="15"/>
  <c r="BE446" i="15"/>
  <c r="T446" i="15"/>
  <c r="T445" i="15"/>
  <c r="R446" i="15"/>
  <c r="R445" i="15"/>
  <c r="P446" i="15"/>
  <c r="P445" i="15"/>
  <c r="BI444" i="15"/>
  <c r="BH444" i="15"/>
  <c r="BG444" i="15"/>
  <c r="BE444" i="15"/>
  <c r="T444" i="15"/>
  <c r="R444" i="15"/>
  <c r="P444" i="15"/>
  <c r="BI443" i="15"/>
  <c r="BH443" i="15"/>
  <c r="BG443" i="15"/>
  <c r="BE443" i="15"/>
  <c r="T443" i="15"/>
  <c r="R443" i="15"/>
  <c r="P443" i="15"/>
  <c r="BI441" i="15"/>
  <c r="BH441" i="15"/>
  <c r="BG441" i="15"/>
  <c r="BE441" i="15"/>
  <c r="T441" i="15"/>
  <c r="R441" i="15"/>
  <c r="P441" i="15"/>
  <c r="BI440" i="15"/>
  <c r="BH440" i="15"/>
  <c r="BG440" i="15"/>
  <c r="BE440" i="15"/>
  <c r="T440" i="15"/>
  <c r="R440" i="15"/>
  <c r="P440" i="15"/>
  <c r="BI438" i="15"/>
  <c r="BH438" i="15"/>
  <c r="BG438" i="15"/>
  <c r="BE438" i="15"/>
  <c r="T438" i="15"/>
  <c r="R438" i="15"/>
  <c r="P438" i="15"/>
  <c r="BI437" i="15"/>
  <c r="BH437" i="15"/>
  <c r="BG437" i="15"/>
  <c r="BE437" i="15"/>
  <c r="T437" i="15"/>
  <c r="R437" i="15"/>
  <c r="P437" i="15"/>
  <c r="BI435" i="15"/>
  <c r="BH435" i="15"/>
  <c r="BG435" i="15"/>
  <c r="BE435" i="15"/>
  <c r="T435" i="15"/>
  <c r="R435" i="15"/>
  <c r="P435" i="15"/>
  <c r="BI434" i="15"/>
  <c r="BH434" i="15"/>
  <c r="BG434" i="15"/>
  <c r="BE434" i="15"/>
  <c r="T434" i="15"/>
  <c r="R434" i="15"/>
  <c r="P434" i="15"/>
  <c r="BI432" i="15"/>
  <c r="BH432" i="15"/>
  <c r="BG432" i="15"/>
  <c r="BE432" i="15"/>
  <c r="T432" i="15"/>
  <c r="R432" i="15"/>
  <c r="P432" i="15"/>
  <c r="BI431" i="15"/>
  <c r="BH431" i="15"/>
  <c r="BG431" i="15"/>
  <c r="BE431" i="15"/>
  <c r="T431" i="15"/>
  <c r="R431" i="15"/>
  <c r="P431" i="15"/>
  <c r="BI427" i="15"/>
  <c r="BH427" i="15"/>
  <c r="BG427" i="15"/>
  <c r="BE427" i="15"/>
  <c r="T427" i="15"/>
  <c r="R427" i="15"/>
  <c r="P427" i="15"/>
  <c r="BI423" i="15"/>
  <c r="BH423" i="15"/>
  <c r="BG423" i="15"/>
  <c r="BE423" i="15"/>
  <c r="T423" i="15"/>
  <c r="R423" i="15"/>
  <c r="P423" i="15"/>
  <c r="BI422" i="15"/>
  <c r="BH422" i="15"/>
  <c r="BG422" i="15"/>
  <c r="BE422" i="15"/>
  <c r="T422" i="15"/>
  <c r="R422" i="15"/>
  <c r="P422" i="15"/>
  <c r="BI421" i="15"/>
  <c r="BH421" i="15"/>
  <c r="BG421" i="15"/>
  <c r="BE421" i="15"/>
  <c r="T421" i="15"/>
  <c r="R421" i="15"/>
  <c r="P421" i="15"/>
  <c r="BI419" i="15"/>
  <c r="BH419" i="15"/>
  <c r="BG419" i="15"/>
  <c r="BE419" i="15"/>
  <c r="T419" i="15"/>
  <c r="R419" i="15"/>
  <c r="P419" i="15"/>
  <c r="BI414" i="15"/>
  <c r="BH414" i="15"/>
  <c r="BG414" i="15"/>
  <c r="BE414" i="15"/>
  <c r="T414" i="15"/>
  <c r="R414" i="15"/>
  <c r="P414" i="15"/>
  <c r="BI410" i="15"/>
  <c r="BH410" i="15"/>
  <c r="BG410" i="15"/>
  <c r="BE410" i="15"/>
  <c r="T410" i="15"/>
  <c r="R410" i="15"/>
  <c r="P410" i="15"/>
  <c r="BI406" i="15"/>
  <c r="BH406" i="15"/>
  <c r="BG406" i="15"/>
  <c r="BE406" i="15"/>
  <c r="T406" i="15"/>
  <c r="R406" i="15"/>
  <c r="P406" i="15"/>
  <c r="BI404" i="15"/>
  <c r="BH404" i="15"/>
  <c r="BG404" i="15"/>
  <c r="BE404" i="15"/>
  <c r="T404" i="15"/>
  <c r="R404" i="15"/>
  <c r="P404" i="15"/>
  <c r="BI403" i="15"/>
  <c r="BH403" i="15"/>
  <c r="BG403" i="15"/>
  <c r="BE403" i="15"/>
  <c r="T403" i="15"/>
  <c r="R403" i="15"/>
  <c r="P403" i="15"/>
  <c r="BI401" i="15"/>
  <c r="BH401" i="15"/>
  <c r="BG401" i="15"/>
  <c r="BE401" i="15"/>
  <c r="T401" i="15"/>
  <c r="R401" i="15"/>
  <c r="P401" i="15"/>
  <c r="BI400" i="15"/>
  <c r="BH400" i="15"/>
  <c r="BG400" i="15"/>
  <c r="BE400" i="15"/>
  <c r="T400" i="15"/>
  <c r="R400" i="15"/>
  <c r="P400" i="15"/>
  <c r="BI376" i="15"/>
  <c r="BH376" i="15"/>
  <c r="BG376" i="15"/>
  <c r="BE376" i="15"/>
  <c r="T376" i="15"/>
  <c r="R376" i="15"/>
  <c r="P376" i="15"/>
  <c r="BI364" i="15"/>
  <c r="BH364" i="15"/>
  <c r="BG364" i="15"/>
  <c r="BE364" i="15"/>
  <c r="T364" i="15"/>
  <c r="R364" i="15"/>
  <c r="P364" i="15"/>
  <c r="BI356" i="15"/>
  <c r="BH356" i="15"/>
  <c r="BG356" i="15"/>
  <c r="BE356" i="15"/>
  <c r="T356" i="15"/>
  <c r="R356" i="15"/>
  <c r="P356" i="15"/>
  <c r="BI347" i="15"/>
  <c r="BH347" i="15"/>
  <c r="BG347" i="15"/>
  <c r="BE347" i="15"/>
  <c r="T347" i="15"/>
  <c r="R347" i="15"/>
  <c r="P347" i="15"/>
  <c r="BI346" i="15"/>
  <c r="BH346" i="15"/>
  <c r="BG346" i="15"/>
  <c r="BE346" i="15"/>
  <c r="T346" i="15"/>
  <c r="R346" i="15"/>
  <c r="P346" i="15"/>
  <c r="BI315" i="15"/>
  <c r="BH315" i="15"/>
  <c r="BG315" i="15"/>
  <c r="BE315" i="15"/>
  <c r="T315" i="15"/>
  <c r="R315" i="15"/>
  <c r="P315" i="15"/>
  <c r="BI314" i="15"/>
  <c r="BH314" i="15"/>
  <c r="BG314" i="15"/>
  <c r="BE314" i="15"/>
  <c r="T314" i="15"/>
  <c r="R314" i="15"/>
  <c r="P314" i="15"/>
  <c r="BI291" i="15"/>
  <c r="BH291" i="15"/>
  <c r="BG291" i="15"/>
  <c r="BE291" i="15"/>
  <c r="T291" i="15"/>
  <c r="R291" i="15"/>
  <c r="P291" i="15"/>
  <c r="BI287" i="15"/>
  <c r="BH287" i="15"/>
  <c r="BG287" i="15"/>
  <c r="BE287" i="15"/>
  <c r="T287" i="15"/>
  <c r="R287" i="15"/>
  <c r="P287" i="15"/>
  <c r="BI283" i="15"/>
  <c r="BH283" i="15"/>
  <c r="BG283" i="15"/>
  <c r="BE283" i="15"/>
  <c r="T283" i="15"/>
  <c r="R283" i="15"/>
  <c r="P283" i="15"/>
  <c r="BI279" i="15"/>
  <c r="BH279" i="15"/>
  <c r="BG279" i="15"/>
  <c r="BE279" i="15"/>
  <c r="T279" i="15"/>
  <c r="R279" i="15"/>
  <c r="P279" i="15"/>
  <c r="BI278" i="15"/>
  <c r="BH278" i="15"/>
  <c r="BG278" i="15"/>
  <c r="BE278" i="15"/>
  <c r="T278" i="15"/>
  <c r="R278" i="15"/>
  <c r="P278" i="15"/>
  <c r="BI271" i="15"/>
  <c r="BH271" i="15"/>
  <c r="BG271" i="15"/>
  <c r="BE271" i="15"/>
  <c r="T271" i="15"/>
  <c r="R271" i="15"/>
  <c r="P271" i="15"/>
  <c r="BI269" i="15"/>
  <c r="BH269" i="15"/>
  <c r="BG269" i="15"/>
  <c r="BE269" i="15"/>
  <c r="T269" i="15"/>
  <c r="R269" i="15"/>
  <c r="P269" i="15"/>
  <c r="BI264" i="15"/>
  <c r="BH264" i="15"/>
  <c r="BG264" i="15"/>
  <c r="BE264" i="15"/>
  <c r="T264" i="15"/>
  <c r="R264" i="15"/>
  <c r="P264" i="15"/>
  <c r="BI260" i="15"/>
  <c r="BH260" i="15"/>
  <c r="BG260" i="15"/>
  <c r="BE260" i="15"/>
  <c r="T260" i="15"/>
  <c r="R260" i="15"/>
  <c r="P260" i="15"/>
  <c r="BI259" i="15"/>
  <c r="BH259" i="15"/>
  <c r="BG259" i="15"/>
  <c r="BE259" i="15"/>
  <c r="T259" i="15"/>
  <c r="R259" i="15"/>
  <c r="P259" i="15"/>
  <c r="BI255" i="15"/>
  <c r="BH255" i="15"/>
  <c r="BG255" i="15"/>
  <c r="BE255" i="15"/>
  <c r="T255" i="15"/>
  <c r="R255" i="15"/>
  <c r="P255" i="15"/>
  <c r="BI254" i="15"/>
  <c r="BH254" i="15"/>
  <c r="BG254" i="15"/>
  <c r="BE254" i="15"/>
  <c r="T254" i="15"/>
  <c r="R254" i="15"/>
  <c r="P254" i="15"/>
  <c r="BI253" i="15"/>
  <c r="BH253" i="15"/>
  <c r="BG253" i="15"/>
  <c r="BE253" i="15"/>
  <c r="T253" i="15"/>
  <c r="R253" i="15"/>
  <c r="P253" i="15"/>
  <c r="BI245" i="15"/>
  <c r="BH245" i="15"/>
  <c r="BG245" i="15"/>
  <c r="BE245" i="15"/>
  <c r="T245" i="15"/>
  <c r="R245" i="15"/>
  <c r="P245" i="15"/>
  <c r="BI240" i="15"/>
  <c r="BH240" i="15"/>
  <c r="BG240" i="15"/>
  <c r="BE240" i="15"/>
  <c r="T240" i="15"/>
  <c r="T239" i="15"/>
  <c r="R240" i="15"/>
  <c r="R239" i="15"/>
  <c r="P240" i="15"/>
  <c r="P239" i="15"/>
  <c r="BI238" i="15"/>
  <c r="BH238" i="15"/>
  <c r="BG238" i="15"/>
  <c r="BE238" i="15"/>
  <c r="T238" i="15"/>
  <c r="R238" i="15"/>
  <c r="P238" i="15"/>
  <c r="BI234" i="15"/>
  <c r="BH234" i="15"/>
  <c r="BG234" i="15"/>
  <c r="BE234" i="15"/>
  <c r="T234" i="15"/>
  <c r="R234" i="15"/>
  <c r="P234" i="15"/>
  <c r="BI230" i="15"/>
  <c r="BH230" i="15"/>
  <c r="BG230" i="15"/>
  <c r="BE230" i="15"/>
  <c r="T230" i="15"/>
  <c r="R230" i="15"/>
  <c r="P230" i="15"/>
  <c r="BI226" i="15"/>
  <c r="BH226" i="15"/>
  <c r="BG226" i="15"/>
  <c r="BE226" i="15"/>
  <c r="T226" i="15"/>
  <c r="R226" i="15"/>
  <c r="P226" i="15"/>
  <c r="BI222" i="15"/>
  <c r="BH222" i="15"/>
  <c r="BG222" i="15"/>
  <c r="BE222" i="15"/>
  <c r="T222" i="15"/>
  <c r="R222" i="15"/>
  <c r="P222" i="15"/>
  <c r="BI217" i="15"/>
  <c r="BH217" i="15"/>
  <c r="BG217" i="15"/>
  <c r="BE217" i="15"/>
  <c r="T217" i="15"/>
  <c r="R217" i="15"/>
  <c r="P217" i="15"/>
  <c r="BI215" i="15"/>
  <c r="BH215" i="15"/>
  <c r="BG215" i="15"/>
  <c r="BE215" i="15"/>
  <c r="T215" i="15"/>
  <c r="R215" i="15"/>
  <c r="P215" i="15"/>
  <c r="BI213" i="15"/>
  <c r="BH213" i="15"/>
  <c r="BG213" i="15"/>
  <c r="BE213" i="15"/>
  <c r="T213" i="15"/>
  <c r="R213" i="15"/>
  <c r="P213" i="15"/>
  <c r="BI209" i="15"/>
  <c r="BH209" i="15"/>
  <c r="BG209" i="15"/>
  <c r="BE209" i="15"/>
  <c r="T209" i="15"/>
  <c r="R209" i="15"/>
  <c r="P209" i="15"/>
  <c r="BI208" i="15"/>
  <c r="BH208" i="15"/>
  <c r="BG208" i="15"/>
  <c r="BE208" i="15"/>
  <c r="T208" i="15"/>
  <c r="R208" i="15"/>
  <c r="P208" i="15"/>
  <c r="BI202" i="15"/>
  <c r="BH202" i="15"/>
  <c r="BG202" i="15"/>
  <c r="BE202" i="15"/>
  <c r="T202" i="15"/>
  <c r="R202" i="15"/>
  <c r="P202" i="15"/>
  <c r="BI196" i="15"/>
  <c r="BH196" i="15"/>
  <c r="BG196" i="15"/>
  <c r="BE196" i="15"/>
  <c r="T196" i="15"/>
  <c r="R196" i="15"/>
  <c r="P196" i="15"/>
  <c r="BI192" i="15"/>
  <c r="BH192" i="15"/>
  <c r="BG192" i="15"/>
  <c r="BE192" i="15"/>
  <c r="T192" i="15"/>
  <c r="R192" i="15"/>
  <c r="P192" i="15"/>
  <c r="BI189" i="15"/>
  <c r="BH189" i="15"/>
  <c r="BG189" i="15"/>
  <c r="BE189" i="15"/>
  <c r="T189" i="15"/>
  <c r="R189" i="15"/>
  <c r="P189" i="15"/>
  <c r="BI185" i="15"/>
  <c r="BH185" i="15"/>
  <c r="BG185" i="15"/>
  <c r="BE185" i="15"/>
  <c r="T185" i="15"/>
  <c r="R185" i="15"/>
  <c r="P185" i="15"/>
  <c r="BI180" i="15"/>
  <c r="BH180" i="15"/>
  <c r="BG180" i="15"/>
  <c r="BE180" i="15"/>
  <c r="T180" i="15"/>
  <c r="R180" i="15"/>
  <c r="P180" i="15"/>
  <c r="BI174" i="15"/>
  <c r="BH174" i="15"/>
  <c r="BG174" i="15"/>
  <c r="BE174" i="15"/>
  <c r="T174" i="15"/>
  <c r="R174" i="15"/>
  <c r="P174" i="15"/>
  <c r="BI173" i="15"/>
  <c r="BH173" i="15"/>
  <c r="BG173" i="15"/>
  <c r="BE173" i="15"/>
  <c r="T173" i="15"/>
  <c r="R173" i="15"/>
  <c r="P173" i="15"/>
  <c r="BI169" i="15"/>
  <c r="BH169" i="15"/>
  <c r="BG169" i="15"/>
  <c r="BE169" i="15"/>
  <c r="T169" i="15"/>
  <c r="R169" i="15"/>
  <c r="P169" i="15"/>
  <c r="BI165" i="15"/>
  <c r="BH165" i="15"/>
  <c r="BG165" i="15"/>
  <c r="BE165" i="15"/>
  <c r="T165" i="15"/>
  <c r="R165" i="15"/>
  <c r="P165" i="15"/>
  <c r="BI161" i="15"/>
  <c r="BH161" i="15"/>
  <c r="BG161" i="15"/>
  <c r="BE161" i="15"/>
  <c r="T161" i="15"/>
  <c r="R161" i="15"/>
  <c r="P161" i="15"/>
  <c r="BI157" i="15"/>
  <c r="BH157" i="15"/>
  <c r="BG157" i="15"/>
  <c r="BE157" i="15"/>
  <c r="T157" i="15"/>
  <c r="R157" i="15"/>
  <c r="P157" i="15"/>
  <c r="BI153" i="15"/>
  <c r="BH153" i="15"/>
  <c r="BG153" i="15"/>
  <c r="BE153" i="15"/>
  <c r="T153" i="15"/>
  <c r="R153" i="15"/>
  <c r="P153" i="15"/>
  <c r="BI149" i="15"/>
  <c r="BH149" i="15"/>
  <c r="BG149" i="15"/>
  <c r="BE149" i="15"/>
  <c r="T149" i="15"/>
  <c r="R149" i="15"/>
  <c r="P149" i="15"/>
  <c r="J142" i="15"/>
  <c r="F142" i="15"/>
  <c r="F140" i="15"/>
  <c r="E138" i="15"/>
  <c r="J93" i="15"/>
  <c r="F93" i="15"/>
  <c r="F91" i="15"/>
  <c r="E89" i="15"/>
  <c r="J26" i="15"/>
  <c r="E26" i="15"/>
  <c r="J94" i="15"/>
  <c r="J25" i="15"/>
  <c r="J20" i="15"/>
  <c r="E20" i="15"/>
  <c r="F143" i="15"/>
  <c r="J19" i="15"/>
  <c r="J14" i="15"/>
  <c r="J140" i="15"/>
  <c r="E7" i="15"/>
  <c r="E85" i="15"/>
  <c r="J39" i="14"/>
  <c r="J38" i="14"/>
  <c r="AY112" i="1"/>
  <c r="J37" i="14"/>
  <c r="AX112" i="1"/>
  <c r="BI451" i="14"/>
  <c r="BH451" i="14"/>
  <c r="BG451" i="14"/>
  <c r="BE451" i="14"/>
  <c r="T451" i="14"/>
  <c r="T450" i="14" s="1"/>
  <c r="R451" i="14"/>
  <c r="R450" i="14"/>
  <c r="P451" i="14"/>
  <c r="P450" i="14"/>
  <c r="BI449" i="14"/>
  <c r="BH449" i="14"/>
  <c r="BG449" i="14"/>
  <c r="BE449" i="14"/>
  <c r="T449" i="14"/>
  <c r="R449" i="14"/>
  <c r="P449" i="14"/>
  <c r="BI448" i="14"/>
  <c r="BH448" i="14"/>
  <c r="BG448" i="14"/>
  <c r="BE448" i="14"/>
  <c r="T448" i="14"/>
  <c r="R448" i="14"/>
  <c r="P448" i="14"/>
  <c r="BI429" i="14"/>
  <c r="BH429" i="14"/>
  <c r="BG429" i="14"/>
  <c r="BE429" i="14"/>
  <c r="T429" i="14"/>
  <c r="T428" i="14" s="1"/>
  <c r="R429" i="14"/>
  <c r="R428" i="14"/>
  <c r="P429" i="14"/>
  <c r="P428" i="14"/>
  <c r="BI424" i="14"/>
  <c r="BH424" i="14"/>
  <c r="BG424" i="14"/>
  <c r="BE424" i="14"/>
  <c r="T424" i="14"/>
  <c r="R424" i="14"/>
  <c r="P424" i="14"/>
  <c r="BI423" i="14"/>
  <c r="BH423" i="14"/>
  <c r="BG423" i="14"/>
  <c r="BE423" i="14"/>
  <c r="T423" i="14"/>
  <c r="R423" i="14"/>
  <c r="P423" i="14"/>
  <c r="BI419" i="14"/>
  <c r="BH419" i="14"/>
  <c r="BG419" i="14"/>
  <c r="BE419" i="14"/>
  <c r="T419" i="14"/>
  <c r="R419" i="14"/>
  <c r="P419" i="14"/>
  <c r="BI415" i="14"/>
  <c r="BH415" i="14"/>
  <c r="BG415" i="14"/>
  <c r="BE415" i="14"/>
  <c r="T415" i="14"/>
  <c r="R415" i="14"/>
  <c r="P415" i="14"/>
  <c r="BI411" i="14"/>
  <c r="BH411" i="14"/>
  <c r="BG411" i="14"/>
  <c r="BE411" i="14"/>
  <c r="T411" i="14"/>
  <c r="R411" i="14"/>
  <c r="P411" i="14"/>
  <c r="BI407" i="14"/>
  <c r="BH407" i="14"/>
  <c r="BG407" i="14"/>
  <c r="BE407" i="14"/>
  <c r="T407" i="14"/>
  <c r="R407" i="14"/>
  <c r="P407" i="14"/>
  <c r="BI403" i="14"/>
  <c r="BH403" i="14"/>
  <c r="BG403" i="14"/>
  <c r="BE403" i="14"/>
  <c r="T403" i="14"/>
  <c r="R403" i="14"/>
  <c r="P403" i="14"/>
  <c r="BI394" i="14"/>
  <c r="BH394" i="14"/>
  <c r="BG394" i="14"/>
  <c r="BE394" i="14"/>
  <c r="T394" i="14"/>
  <c r="T393" i="14"/>
  <c r="R394" i="14"/>
  <c r="R393" i="14"/>
  <c r="P394" i="14"/>
  <c r="P393" i="14"/>
  <c r="BI392" i="14"/>
  <c r="BH392" i="14"/>
  <c r="BG392" i="14"/>
  <c r="BE392" i="14"/>
  <c r="T392" i="14"/>
  <c r="R392" i="14"/>
  <c r="P392" i="14"/>
  <c r="BI391" i="14"/>
  <c r="BH391" i="14"/>
  <c r="BG391" i="14"/>
  <c r="BE391" i="14"/>
  <c r="T391" i="14"/>
  <c r="R391" i="14"/>
  <c r="P391" i="14"/>
  <c r="BI390" i="14"/>
  <c r="BH390" i="14"/>
  <c r="BG390" i="14"/>
  <c r="BE390" i="14"/>
  <c r="T390" i="14"/>
  <c r="R390" i="14"/>
  <c r="P390" i="14"/>
  <c r="BI385" i="14"/>
  <c r="BH385" i="14"/>
  <c r="BG385" i="14"/>
  <c r="BE385" i="14"/>
  <c r="T385" i="14"/>
  <c r="T384" i="14"/>
  <c r="R385" i="14"/>
  <c r="R384" i="14"/>
  <c r="P385" i="14"/>
  <c r="P384" i="14"/>
  <c r="BI383" i="14"/>
  <c r="BH383" i="14"/>
  <c r="BG383" i="14"/>
  <c r="BE383" i="14"/>
  <c r="T383" i="14"/>
  <c r="R383" i="14"/>
  <c r="P383" i="14"/>
  <c r="BI379" i="14"/>
  <c r="BH379" i="14"/>
  <c r="BG379" i="14"/>
  <c r="BE379" i="14"/>
  <c r="T379" i="14"/>
  <c r="R379" i="14"/>
  <c r="P379" i="14"/>
  <c r="BI378" i="14"/>
  <c r="BH378" i="14"/>
  <c r="BG378" i="14"/>
  <c r="BE378" i="14"/>
  <c r="T378" i="14"/>
  <c r="R378" i="14"/>
  <c r="P378" i="14"/>
  <c r="BI377" i="14"/>
  <c r="BH377" i="14"/>
  <c r="BG377" i="14"/>
  <c r="BE377" i="14"/>
  <c r="T377" i="14"/>
  <c r="R377" i="14"/>
  <c r="P377" i="14"/>
  <c r="BI375" i="14"/>
  <c r="BH375" i="14"/>
  <c r="BG375" i="14"/>
  <c r="BE375" i="14"/>
  <c r="T375" i="14"/>
  <c r="T374" i="14"/>
  <c r="R375" i="14"/>
  <c r="R374" i="14"/>
  <c r="P375" i="14"/>
  <c r="P374" i="14" s="1"/>
  <c r="BI370" i="14"/>
  <c r="BH370" i="14"/>
  <c r="BG370" i="14"/>
  <c r="BE370" i="14"/>
  <c r="T370" i="14"/>
  <c r="T369" i="14"/>
  <c r="R370" i="14"/>
  <c r="R369" i="14"/>
  <c r="P370" i="14"/>
  <c r="P369" i="14"/>
  <c r="BI368" i="14"/>
  <c r="BH368" i="14"/>
  <c r="BG368" i="14"/>
  <c r="BE368" i="14"/>
  <c r="T368" i="14"/>
  <c r="R368" i="14"/>
  <c r="P368" i="14"/>
  <c r="BI367" i="14"/>
  <c r="BH367" i="14"/>
  <c r="BG367" i="14"/>
  <c r="BE367" i="14"/>
  <c r="T367" i="14"/>
  <c r="R367" i="14"/>
  <c r="P367" i="14"/>
  <c r="BI365" i="14"/>
  <c r="BH365" i="14"/>
  <c r="BG365" i="14"/>
  <c r="BE365" i="14"/>
  <c r="T365" i="14"/>
  <c r="T364" i="14"/>
  <c r="R365" i="14"/>
  <c r="R364" i="14"/>
  <c r="P365" i="14"/>
  <c r="P364" i="14"/>
  <c r="BI358" i="14"/>
  <c r="BH358" i="14"/>
  <c r="BG358" i="14"/>
  <c r="BE358" i="14"/>
  <c r="T358" i="14"/>
  <c r="T357" i="14"/>
  <c r="R358" i="14"/>
  <c r="R357" i="14"/>
  <c r="P358" i="14"/>
  <c r="P357" i="14"/>
  <c r="BI355" i="14"/>
  <c r="BH355" i="14"/>
  <c r="BG355" i="14"/>
  <c r="BE355" i="14"/>
  <c r="T355" i="14"/>
  <c r="T354" i="14"/>
  <c r="R355" i="14"/>
  <c r="R354" i="14"/>
  <c r="P355" i="14"/>
  <c r="P354" i="14"/>
  <c r="BI353" i="14"/>
  <c r="BH353" i="14"/>
  <c r="BG353" i="14"/>
  <c r="BE353" i="14"/>
  <c r="T353" i="14"/>
  <c r="R353" i="14"/>
  <c r="P353" i="14"/>
  <c r="BI352" i="14"/>
  <c r="BH352" i="14"/>
  <c r="BG352" i="14"/>
  <c r="BE352" i="14"/>
  <c r="T352" i="14"/>
  <c r="R352" i="14"/>
  <c r="P352" i="14"/>
  <c r="BI348" i="14"/>
  <c r="BH348" i="14"/>
  <c r="BG348" i="14"/>
  <c r="BE348" i="14"/>
  <c r="T348" i="14"/>
  <c r="R348" i="14"/>
  <c r="P348" i="14"/>
  <c r="BI341" i="14"/>
  <c r="BH341" i="14"/>
  <c r="BG341" i="14"/>
  <c r="BE341" i="14"/>
  <c r="T341" i="14"/>
  <c r="R341" i="14"/>
  <c r="P341" i="14"/>
  <c r="BI333" i="14"/>
  <c r="BH333" i="14"/>
  <c r="BG333" i="14"/>
  <c r="BE333" i="14"/>
  <c r="T333" i="14"/>
  <c r="R333" i="14"/>
  <c r="P333" i="14"/>
  <c r="BI323" i="14"/>
  <c r="BH323" i="14"/>
  <c r="BG323" i="14"/>
  <c r="BE323" i="14"/>
  <c r="T323" i="14"/>
  <c r="R323" i="14"/>
  <c r="P323" i="14"/>
  <c r="BI321" i="14"/>
  <c r="BH321" i="14"/>
  <c r="BG321" i="14"/>
  <c r="BE321" i="14"/>
  <c r="T321" i="14"/>
  <c r="R321" i="14"/>
  <c r="P321" i="14"/>
  <c r="BI320" i="14"/>
  <c r="BH320" i="14"/>
  <c r="BG320" i="14"/>
  <c r="BE320" i="14"/>
  <c r="T320" i="14"/>
  <c r="R320" i="14"/>
  <c r="P320" i="14"/>
  <c r="BI318" i="14"/>
  <c r="BH318" i="14"/>
  <c r="BG318" i="14"/>
  <c r="BE318" i="14"/>
  <c r="T318" i="14"/>
  <c r="R318" i="14"/>
  <c r="P318" i="14"/>
  <c r="BI317" i="14"/>
  <c r="BH317" i="14"/>
  <c r="BG317" i="14"/>
  <c r="BE317" i="14"/>
  <c r="T317" i="14"/>
  <c r="R317" i="14"/>
  <c r="P317" i="14"/>
  <c r="BI316" i="14"/>
  <c r="BH316" i="14"/>
  <c r="BG316" i="14"/>
  <c r="BE316" i="14"/>
  <c r="T316" i="14"/>
  <c r="R316" i="14"/>
  <c r="P316" i="14"/>
  <c r="BI315" i="14"/>
  <c r="BH315" i="14"/>
  <c r="BG315" i="14"/>
  <c r="BE315" i="14"/>
  <c r="T315" i="14"/>
  <c r="R315" i="14"/>
  <c r="P315" i="14"/>
  <c r="BI311" i="14"/>
  <c r="BH311" i="14"/>
  <c r="BG311" i="14"/>
  <c r="BE311" i="14"/>
  <c r="T311" i="14"/>
  <c r="R311" i="14"/>
  <c r="P311" i="14"/>
  <c r="BI307" i="14"/>
  <c r="BH307" i="14"/>
  <c r="BG307" i="14"/>
  <c r="BE307" i="14"/>
  <c r="T307" i="14"/>
  <c r="R307" i="14"/>
  <c r="P307" i="14"/>
  <c r="BI301" i="14"/>
  <c r="BH301" i="14"/>
  <c r="BG301" i="14"/>
  <c r="BE301" i="14"/>
  <c r="T301" i="14"/>
  <c r="R301" i="14"/>
  <c r="P301" i="14"/>
  <c r="BI297" i="14"/>
  <c r="BH297" i="14"/>
  <c r="BG297" i="14"/>
  <c r="BE297" i="14"/>
  <c r="T297" i="14"/>
  <c r="R297" i="14"/>
  <c r="P297" i="14"/>
  <c r="BI296" i="14"/>
  <c r="BH296" i="14"/>
  <c r="BG296" i="14"/>
  <c r="BE296" i="14"/>
  <c r="T296" i="14"/>
  <c r="R296" i="14"/>
  <c r="P296" i="14"/>
  <c r="BI292" i="14"/>
  <c r="BH292" i="14"/>
  <c r="BG292" i="14"/>
  <c r="BE292" i="14"/>
  <c r="T292" i="14"/>
  <c r="R292" i="14"/>
  <c r="P292" i="14"/>
  <c r="BI278" i="14"/>
  <c r="BH278" i="14"/>
  <c r="BG278" i="14"/>
  <c r="BE278" i="14"/>
  <c r="T278" i="14"/>
  <c r="R278" i="14"/>
  <c r="P278" i="14"/>
  <c r="BI271" i="14"/>
  <c r="BH271" i="14"/>
  <c r="BG271" i="14"/>
  <c r="BE271" i="14"/>
  <c r="T271" i="14"/>
  <c r="R271" i="14"/>
  <c r="P271" i="14"/>
  <c r="BI265" i="14"/>
  <c r="BH265" i="14"/>
  <c r="BG265" i="14"/>
  <c r="BE265" i="14"/>
  <c r="T265" i="14"/>
  <c r="R265" i="14"/>
  <c r="P265" i="14"/>
  <c r="BI264" i="14"/>
  <c r="BH264" i="14"/>
  <c r="BG264" i="14"/>
  <c r="BE264" i="14"/>
  <c r="T264" i="14"/>
  <c r="R264" i="14"/>
  <c r="P264" i="14"/>
  <c r="BI260" i="14"/>
  <c r="BH260" i="14"/>
  <c r="BG260" i="14"/>
  <c r="BE260" i="14"/>
  <c r="T260" i="14"/>
  <c r="R260" i="14"/>
  <c r="P260" i="14"/>
  <c r="BI251" i="14"/>
  <c r="BH251" i="14"/>
  <c r="BG251" i="14"/>
  <c r="BE251" i="14"/>
  <c r="T251" i="14"/>
  <c r="R251" i="14"/>
  <c r="P251" i="14"/>
  <c r="BI245" i="14"/>
  <c r="BH245" i="14"/>
  <c r="BG245" i="14"/>
  <c r="BE245" i="14"/>
  <c r="T245" i="14"/>
  <c r="R245" i="14"/>
  <c r="P245" i="14"/>
  <c r="BI236" i="14"/>
  <c r="BH236" i="14"/>
  <c r="BG236" i="14"/>
  <c r="BE236" i="14"/>
  <c r="T236" i="14"/>
  <c r="R236" i="14"/>
  <c r="P236" i="14"/>
  <c r="BI227" i="14"/>
  <c r="BH227" i="14"/>
  <c r="BG227" i="14"/>
  <c r="BE227" i="14"/>
  <c r="T227" i="14"/>
  <c r="R227" i="14"/>
  <c r="P227" i="14"/>
  <c r="BI223" i="14"/>
  <c r="BH223" i="14"/>
  <c r="BG223" i="14"/>
  <c r="BE223" i="14"/>
  <c r="T223" i="14"/>
  <c r="R223" i="14"/>
  <c r="P223" i="14"/>
  <c r="BI215" i="14"/>
  <c r="BH215" i="14"/>
  <c r="BG215" i="14"/>
  <c r="BE215" i="14"/>
  <c r="T215" i="14"/>
  <c r="R215" i="14"/>
  <c r="P215" i="14"/>
  <c r="BI208" i="14"/>
  <c r="BH208" i="14"/>
  <c r="BG208" i="14"/>
  <c r="BE208" i="14"/>
  <c r="T208" i="14"/>
  <c r="R208" i="14"/>
  <c r="P208" i="14"/>
  <c r="BI198" i="14"/>
  <c r="BH198" i="14"/>
  <c r="BG198" i="14"/>
  <c r="BE198" i="14"/>
  <c r="T198" i="14"/>
  <c r="R198" i="14"/>
  <c r="P198" i="14"/>
  <c r="BI190" i="14"/>
  <c r="BH190" i="14"/>
  <c r="BG190" i="14"/>
  <c r="BE190" i="14"/>
  <c r="T190" i="14"/>
  <c r="R190" i="14"/>
  <c r="P190" i="14"/>
  <c r="BI184" i="14"/>
  <c r="BH184" i="14"/>
  <c r="BG184" i="14"/>
  <c r="BE184" i="14"/>
  <c r="T184" i="14"/>
  <c r="R184" i="14"/>
  <c r="P184" i="14"/>
  <c r="BI180" i="14"/>
  <c r="BH180" i="14"/>
  <c r="BG180" i="14"/>
  <c r="BE180" i="14"/>
  <c r="T180" i="14"/>
  <c r="R180" i="14"/>
  <c r="P180" i="14"/>
  <c r="BI175" i="14"/>
  <c r="BH175" i="14"/>
  <c r="BG175" i="14"/>
  <c r="BE175" i="14"/>
  <c r="T175" i="14"/>
  <c r="R175" i="14"/>
  <c r="P175" i="14"/>
  <c r="BI171" i="14"/>
  <c r="BH171" i="14"/>
  <c r="BG171" i="14"/>
  <c r="BE171" i="14"/>
  <c r="T171" i="14"/>
  <c r="R171" i="14"/>
  <c r="P171" i="14"/>
  <c r="BI170" i="14"/>
  <c r="BH170" i="14"/>
  <c r="BG170" i="14"/>
  <c r="BE170" i="14"/>
  <c r="T170" i="14"/>
  <c r="R170" i="14"/>
  <c r="P170" i="14"/>
  <c r="BI163" i="14"/>
  <c r="BH163" i="14"/>
  <c r="BG163" i="14"/>
  <c r="BE163" i="14"/>
  <c r="T163" i="14"/>
  <c r="R163" i="14"/>
  <c r="P163" i="14"/>
  <c r="BI162" i="14"/>
  <c r="BH162" i="14"/>
  <c r="BG162" i="14"/>
  <c r="BE162" i="14"/>
  <c r="T162" i="14"/>
  <c r="R162" i="14"/>
  <c r="P162" i="14"/>
  <c r="BI161" i="14"/>
  <c r="BH161" i="14"/>
  <c r="BG161" i="14"/>
  <c r="BE161" i="14"/>
  <c r="T161" i="14"/>
  <c r="R161" i="14"/>
  <c r="P161" i="14"/>
  <c r="BI160" i="14"/>
  <c r="BH160" i="14"/>
  <c r="BG160" i="14"/>
  <c r="BE160" i="14"/>
  <c r="T160" i="14"/>
  <c r="R160" i="14"/>
  <c r="P160" i="14"/>
  <c r="BI154" i="14"/>
  <c r="BH154" i="14"/>
  <c r="BG154" i="14"/>
  <c r="BE154" i="14"/>
  <c r="T154" i="14"/>
  <c r="R154" i="14"/>
  <c r="P154" i="14"/>
  <c r="BI149" i="14"/>
  <c r="BH149" i="14"/>
  <c r="BG149" i="14"/>
  <c r="BE149" i="14"/>
  <c r="T149" i="14"/>
  <c r="R149" i="14"/>
  <c r="P149" i="14"/>
  <c r="BI143" i="14"/>
  <c r="BH143" i="14"/>
  <c r="BG143" i="14"/>
  <c r="BE143" i="14"/>
  <c r="T143" i="14"/>
  <c r="R143" i="14"/>
  <c r="P143" i="14"/>
  <c r="J136" i="14"/>
  <c r="F136" i="14"/>
  <c r="F134" i="14"/>
  <c r="E132" i="14"/>
  <c r="J93" i="14"/>
  <c r="F93" i="14"/>
  <c r="F91" i="14"/>
  <c r="E89" i="14"/>
  <c r="J26" i="14"/>
  <c r="E26" i="14"/>
  <c r="J94" i="14"/>
  <c r="J25" i="14"/>
  <c r="J20" i="14"/>
  <c r="E20" i="14"/>
  <c r="F137" i="14"/>
  <c r="J19" i="14"/>
  <c r="J14" i="14"/>
  <c r="J134" i="14"/>
  <c r="E7" i="14"/>
  <c r="E85" i="14"/>
  <c r="J39" i="13"/>
  <c r="J38" i="13"/>
  <c r="AY110" i="1"/>
  <c r="J37" i="13"/>
  <c r="AX110" i="1"/>
  <c r="BI335" i="13"/>
  <c r="BH335" i="13"/>
  <c r="BG335" i="13"/>
  <c r="BE335" i="13"/>
  <c r="T335" i="13"/>
  <c r="R335" i="13"/>
  <c r="P335" i="13"/>
  <c r="BI334" i="13"/>
  <c r="BH334" i="13"/>
  <c r="BG334" i="13"/>
  <c r="BE334" i="13"/>
  <c r="T334" i="13"/>
  <c r="R334" i="13"/>
  <c r="P334" i="13"/>
  <c r="BI333" i="13"/>
  <c r="BH333" i="13"/>
  <c r="BG333" i="13"/>
  <c r="BE333" i="13"/>
  <c r="T333" i="13"/>
  <c r="R333" i="13"/>
  <c r="P333" i="13"/>
  <c r="BI332" i="13"/>
  <c r="BH332" i="13"/>
  <c r="BG332" i="13"/>
  <c r="BE332" i="13"/>
  <c r="T332" i="13"/>
  <c r="R332" i="13"/>
  <c r="P332" i="13"/>
  <c r="BI331" i="13"/>
  <c r="BH331" i="13"/>
  <c r="BG331" i="13"/>
  <c r="BE331" i="13"/>
  <c r="T331" i="13"/>
  <c r="R331" i="13"/>
  <c r="P331" i="13"/>
  <c r="BI330" i="13"/>
  <c r="BH330" i="13"/>
  <c r="BG330" i="13"/>
  <c r="BE330" i="13"/>
  <c r="T330" i="13"/>
  <c r="R330" i="13"/>
  <c r="P330" i="13"/>
  <c r="BI329" i="13"/>
  <c r="BH329" i="13"/>
  <c r="BG329" i="13"/>
  <c r="BE329" i="13"/>
  <c r="T329" i="13"/>
  <c r="R329" i="13"/>
  <c r="P329" i="13"/>
  <c r="BI328" i="13"/>
  <c r="BH328" i="13"/>
  <c r="BG328" i="13"/>
  <c r="BE328" i="13"/>
  <c r="T328" i="13"/>
  <c r="R328" i="13"/>
  <c r="P328" i="13"/>
  <c r="BI327" i="13"/>
  <c r="BH327" i="13"/>
  <c r="BG327" i="13"/>
  <c r="BE327" i="13"/>
  <c r="T327" i="13"/>
  <c r="R327" i="13"/>
  <c r="P327" i="13"/>
  <c r="BI326" i="13"/>
  <c r="BH326" i="13"/>
  <c r="BG326" i="13"/>
  <c r="BE326" i="13"/>
  <c r="T326" i="13"/>
  <c r="R326" i="13"/>
  <c r="P326" i="13"/>
  <c r="BI325" i="13"/>
  <c r="BH325" i="13"/>
  <c r="BG325" i="13"/>
  <c r="BE325" i="13"/>
  <c r="T325" i="13"/>
  <c r="R325" i="13"/>
  <c r="P325" i="13"/>
  <c r="BI324" i="13"/>
  <c r="BH324" i="13"/>
  <c r="BG324" i="13"/>
  <c r="BE324" i="13"/>
  <c r="T324" i="13"/>
  <c r="R324" i="13"/>
  <c r="P324" i="13"/>
  <c r="BI323" i="13"/>
  <c r="BH323" i="13"/>
  <c r="BG323" i="13"/>
  <c r="BE323" i="13"/>
  <c r="T323" i="13"/>
  <c r="R323" i="13"/>
  <c r="P323" i="13"/>
  <c r="BI322" i="13"/>
  <c r="BH322" i="13"/>
  <c r="BG322" i="13"/>
  <c r="BE322" i="13"/>
  <c r="T322" i="13"/>
  <c r="R322" i="13"/>
  <c r="P322" i="13"/>
  <c r="BI315" i="13"/>
  <c r="BH315" i="13"/>
  <c r="BG315" i="13"/>
  <c r="BE315" i="13"/>
  <c r="T315" i="13"/>
  <c r="R315" i="13"/>
  <c r="P315" i="13"/>
  <c r="BI314" i="13"/>
  <c r="BH314" i="13"/>
  <c r="BG314" i="13"/>
  <c r="BE314" i="13"/>
  <c r="T314" i="13"/>
  <c r="R314" i="13"/>
  <c r="P314" i="13"/>
  <c r="BI313" i="13"/>
  <c r="BH313" i="13"/>
  <c r="BG313" i="13"/>
  <c r="BE313" i="13"/>
  <c r="T313" i="13"/>
  <c r="R313" i="13"/>
  <c r="P313" i="13"/>
  <c r="BI312" i="13"/>
  <c r="BH312" i="13"/>
  <c r="BG312" i="13"/>
  <c r="BE312" i="13"/>
  <c r="T312" i="13"/>
  <c r="R312" i="13"/>
  <c r="P312" i="13"/>
  <c r="BI311" i="13"/>
  <c r="BH311" i="13"/>
  <c r="BG311" i="13"/>
  <c r="BE311" i="13"/>
  <c r="T311" i="13"/>
  <c r="R311" i="13"/>
  <c r="P311" i="13"/>
  <c r="BI310" i="13"/>
  <c r="BH310" i="13"/>
  <c r="BG310" i="13"/>
  <c r="BE310" i="13"/>
  <c r="T310" i="13"/>
  <c r="R310" i="13"/>
  <c r="P310" i="13"/>
  <c r="BI309" i="13"/>
  <c r="BH309" i="13"/>
  <c r="BG309" i="13"/>
  <c r="BE309" i="13"/>
  <c r="T309" i="13"/>
  <c r="R309" i="13"/>
  <c r="P309" i="13"/>
  <c r="BI308" i="13"/>
  <c r="BH308" i="13"/>
  <c r="BG308" i="13"/>
  <c r="BE308" i="13"/>
  <c r="T308" i="13"/>
  <c r="R308" i="13"/>
  <c r="P308" i="13"/>
  <c r="BI307" i="13"/>
  <c r="BH307" i="13"/>
  <c r="BG307" i="13"/>
  <c r="BE307" i="13"/>
  <c r="T307" i="13"/>
  <c r="R307" i="13"/>
  <c r="P307" i="13"/>
  <c r="BI306" i="13"/>
  <c r="BH306" i="13"/>
  <c r="BG306" i="13"/>
  <c r="BE306" i="13"/>
  <c r="T306" i="13"/>
  <c r="R306" i="13"/>
  <c r="P306" i="13"/>
  <c r="BI305" i="13"/>
  <c r="BH305" i="13"/>
  <c r="BG305" i="13"/>
  <c r="BE305" i="13"/>
  <c r="T305" i="13"/>
  <c r="R305" i="13"/>
  <c r="P305" i="13"/>
  <c r="BI304" i="13"/>
  <c r="BH304" i="13"/>
  <c r="BG304" i="13"/>
  <c r="BE304" i="13"/>
  <c r="T304" i="13"/>
  <c r="R304" i="13"/>
  <c r="P304" i="13"/>
  <c r="BI303" i="13"/>
  <c r="BH303" i="13"/>
  <c r="BG303" i="13"/>
  <c r="BE303" i="13"/>
  <c r="T303" i="13"/>
  <c r="R303" i="13"/>
  <c r="P303" i="13"/>
  <c r="BI302" i="13"/>
  <c r="BH302" i="13"/>
  <c r="BG302" i="13"/>
  <c r="BE302" i="13"/>
  <c r="T302" i="13"/>
  <c r="R302" i="13"/>
  <c r="P302" i="13"/>
  <c r="BI301" i="13"/>
  <c r="BH301" i="13"/>
  <c r="BG301" i="13"/>
  <c r="BE301" i="13"/>
  <c r="T301" i="13"/>
  <c r="R301" i="13"/>
  <c r="P301" i="13"/>
  <c r="BI300" i="13"/>
  <c r="BH300" i="13"/>
  <c r="BG300" i="13"/>
  <c r="BE300" i="13"/>
  <c r="T300" i="13"/>
  <c r="R300" i="13"/>
  <c r="P300" i="13"/>
  <c r="BI299" i="13"/>
  <c r="BH299" i="13"/>
  <c r="BG299" i="13"/>
  <c r="BE299" i="13"/>
  <c r="T299" i="13"/>
  <c r="R299" i="13"/>
  <c r="P299" i="13"/>
  <c r="BI298" i="13"/>
  <c r="BH298" i="13"/>
  <c r="BG298" i="13"/>
  <c r="BE298" i="13"/>
  <c r="T298" i="13"/>
  <c r="R298" i="13"/>
  <c r="P298" i="13"/>
  <c r="BI297" i="13"/>
  <c r="BH297" i="13"/>
  <c r="BG297" i="13"/>
  <c r="BE297" i="13"/>
  <c r="T297" i="13"/>
  <c r="R297" i="13"/>
  <c r="P297" i="13"/>
  <c r="BI296" i="13"/>
  <c r="BH296" i="13"/>
  <c r="BG296" i="13"/>
  <c r="BE296" i="13"/>
  <c r="T296" i="13"/>
  <c r="R296" i="13"/>
  <c r="P296" i="13"/>
  <c r="BI295" i="13"/>
  <c r="BH295" i="13"/>
  <c r="BG295" i="13"/>
  <c r="BE295" i="13"/>
  <c r="T295" i="13"/>
  <c r="R295" i="13"/>
  <c r="P295" i="13"/>
  <c r="BI294" i="13"/>
  <c r="BH294" i="13"/>
  <c r="BG294" i="13"/>
  <c r="BE294" i="13"/>
  <c r="T294" i="13"/>
  <c r="R294" i="13"/>
  <c r="P294" i="13"/>
  <c r="BI293" i="13"/>
  <c r="BH293" i="13"/>
  <c r="BG293" i="13"/>
  <c r="BE293" i="13"/>
  <c r="T293" i="13"/>
  <c r="R293" i="13"/>
  <c r="P293" i="13"/>
  <c r="BI292" i="13"/>
  <c r="BH292" i="13"/>
  <c r="BG292" i="13"/>
  <c r="BE292" i="13"/>
  <c r="T292" i="13"/>
  <c r="R292" i="13"/>
  <c r="P292" i="13"/>
  <c r="BI291" i="13"/>
  <c r="BH291" i="13"/>
  <c r="BG291" i="13"/>
  <c r="BE291" i="13"/>
  <c r="T291" i="13"/>
  <c r="R291" i="13"/>
  <c r="P291" i="13"/>
  <c r="BI290" i="13"/>
  <c r="BH290" i="13"/>
  <c r="BG290" i="13"/>
  <c r="BE290" i="13"/>
  <c r="T290" i="13"/>
  <c r="R290" i="13"/>
  <c r="P290" i="13"/>
  <c r="BI289" i="13"/>
  <c r="BH289" i="13"/>
  <c r="BG289" i="13"/>
  <c r="BE289" i="13"/>
  <c r="T289" i="13"/>
  <c r="R289" i="13"/>
  <c r="P289" i="13"/>
  <c r="BI288" i="13"/>
  <c r="BH288" i="13"/>
  <c r="BG288" i="13"/>
  <c r="BE288" i="13"/>
  <c r="T288" i="13"/>
  <c r="R288" i="13"/>
  <c r="P288" i="13"/>
  <c r="BI287" i="13"/>
  <c r="BH287" i="13"/>
  <c r="BG287" i="13"/>
  <c r="BE287" i="13"/>
  <c r="T287" i="13"/>
  <c r="R287" i="13"/>
  <c r="P287" i="13"/>
  <c r="BI286" i="13"/>
  <c r="BH286" i="13"/>
  <c r="BG286" i="13"/>
  <c r="BE286" i="13"/>
  <c r="T286" i="13"/>
  <c r="R286" i="13"/>
  <c r="P286" i="13"/>
  <c r="BI285" i="13"/>
  <c r="BH285" i="13"/>
  <c r="BG285" i="13"/>
  <c r="BE285" i="13"/>
  <c r="T285" i="13"/>
  <c r="R285" i="13"/>
  <c r="P285" i="13"/>
  <c r="BI284" i="13"/>
  <c r="BH284" i="13"/>
  <c r="BG284" i="13"/>
  <c r="BE284" i="13"/>
  <c r="T284" i="13"/>
  <c r="R284" i="13"/>
  <c r="P284" i="13"/>
  <c r="BI283" i="13"/>
  <c r="BH283" i="13"/>
  <c r="BG283" i="13"/>
  <c r="BE283" i="13"/>
  <c r="T283" i="13"/>
  <c r="R283" i="13"/>
  <c r="P283" i="13"/>
  <c r="BI282" i="13"/>
  <c r="BH282" i="13"/>
  <c r="BG282" i="13"/>
  <c r="BE282" i="13"/>
  <c r="T282" i="13"/>
  <c r="R282" i="13"/>
  <c r="P282" i="13"/>
  <c r="BI281" i="13"/>
  <c r="BH281" i="13"/>
  <c r="BG281" i="13"/>
  <c r="BE281" i="13"/>
  <c r="T281" i="13"/>
  <c r="R281" i="13"/>
  <c r="P281" i="13"/>
  <c r="BI280" i="13"/>
  <c r="BH280" i="13"/>
  <c r="BG280" i="13"/>
  <c r="BE280" i="13"/>
  <c r="T280" i="13"/>
  <c r="R280" i="13"/>
  <c r="P280" i="13"/>
  <c r="BI279" i="13"/>
  <c r="BH279" i="13"/>
  <c r="BG279" i="13"/>
  <c r="BE279" i="13"/>
  <c r="T279" i="13"/>
  <c r="R279" i="13"/>
  <c r="P279" i="13"/>
  <c r="BI278" i="13"/>
  <c r="BH278" i="13"/>
  <c r="BG278" i="13"/>
  <c r="BE278" i="13"/>
  <c r="T278" i="13"/>
  <c r="R278" i="13"/>
  <c r="P278" i="13"/>
  <c r="BI277" i="13"/>
  <c r="BH277" i="13"/>
  <c r="BG277" i="13"/>
  <c r="BE277" i="13"/>
  <c r="T277" i="13"/>
  <c r="R277" i="13"/>
  <c r="P277" i="13"/>
  <c r="BI276" i="13"/>
  <c r="BH276" i="13"/>
  <c r="BG276" i="13"/>
  <c r="BE276" i="13"/>
  <c r="T276" i="13"/>
  <c r="R276" i="13"/>
  <c r="P276" i="13"/>
  <c r="BI275" i="13"/>
  <c r="BH275" i="13"/>
  <c r="BG275" i="13"/>
  <c r="BE275" i="13"/>
  <c r="T275" i="13"/>
  <c r="R275" i="13"/>
  <c r="P275" i="13"/>
  <c r="BI274" i="13"/>
  <c r="BH274" i="13"/>
  <c r="BG274" i="13"/>
  <c r="BE274" i="13"/>
  <c r="T274" i="13"/>
  <c r="R274" i="13"/>
  <c r="P274" i="13"/>
  <c r="BI273" i="13"/>
  <c r="BH273" i="13"/>
  <c r="BG273" i="13"/>
  <c r="BE273" i="13"/>
  <c r="T273" i="13"/>
  <c r="R273" i="13"/>
  <c r="P273" i="13"/>
  <c r="BI272" i="13"/>
  <c r="BH272" i="13"/>
  <c r="BG272" i="13"/>
  <c r="BE272" i="13"/>
  <c r="T272" i="13"/>
  <c r="R272" i="13"/>
  <c r="P272" i="13"/>
  <c r="BI271" i="13"/>
  <c r="BH271" i="13"/>
  <c r="BG271" i="13"/>
  <c r="BE271" i="13"/>
  <c r="T271" i="13"/>
  <c r="R271" i="13"/>
  <c r="P271" i="13"/>
  <c r="BI270" i="13"/>
  <c r="BH270" i="13"/>
  <c r="BG270" i="13"/>
  <c r="BE270" i="13"/>
  <c r="T270" i="13"/>
  <c r="R270" i="13"/>
  <c r="P270" i="13"/>
  <c r="BI269" i="13"/>
  <c r="BH269" i="13"/>
  <c r="BG269" i="13"/>
  <c r="BE269" i="13"/>
  <c r="T269" i="13"/>
  <c r="R269" i="13"/>
  <c r="P269" i="13"/>
  <c r="BI268" i="13"/>
  <c r="BH268" i="13"/>
  <c r="BG268" i="13"/>
  <c r="BE268" i="13"/>
  <c r="T268" i="13"/>
  <c r="R268" i="13"/>
  <c r="P268" i="13"/>
  <c r="BI267" i="13"/>
  <c r="BH267" i="13"/>
  <c r="BG267" i="13"/>
  <c r="BE267" i="13"/>
  <c r="T267" i="13"/>
  <c r="R267" i="13"/>
  <c r="P267" i="13"/>
  <c r="BI266" i="13"/>
  <c r="BH266" i="13"/>
  <c r="BG266" i="13"/>
  <c r="BE266" i="13"/>
  <c r="T266" i="13"/>
  <c r="R266" i="13"/>
  <c r="P266" i="13"/>
  <c r="BI265" i="13"/>
  <c r="BH265" i="13"/>
  <c r="BG265" i="13"/>
  <c r="BE265" i="13"/>
  <c r="T265" i="13"/>
  <c r="R265" i="13"/>
  <c r="P265" i="13"/>
  <c r="BI264" i="13"/>
  <c r="BH264" i="13"/>
  <c r="BG264" i="13"/>
  <c r="BE264" i="13"/>
  <c r="T264" i="13"/>
  <c r="R264" i="13"/>
  <c r="P264" i="13"/>
  <c r="BI263" i="13"/>
  <c r="BH263" i="13"/>
  <c r="BG263" i="13"/>
  <c r="BE263" i="13"/>
  <c r="T263" i="13"/>
  <c r="R263" i="13"/>
  <c r="P263" i="13"/>
  <c r="BI262" i="13"/>
  <c r="BH262" i="13"/>
  <c r="BG262" i="13"/>
  <c r="BE262" i="13"/>
  <c r="T262" i="13"/>
  <c r="R262" i="13"/>
  <c r="P262" i="13"/>
  <c r="BI261" i="13"/>
  <c r="BH261" i="13"/>
  <c r="BG261" i="13"/>
  <c r="BE261" i="13"/>
  <c r="T261" i="13"/>
  <c r="R261" i="13"/>
  <c r="P261" i="13"/>
  <c r="BI260" i="13"/>
  <c r="BH260" i="13"/>
  <c r="BG260" i="13"/>
  <c r="BE260" i="13"/>
  <c r="T260" i="13"/>
  <c r="R260" i="13"/>
  <c r="P260" i="13"/>
  <c r="BI259" i="13"/>
  <c r="BH259" i="13"/>
  <c r="BG259" i="13"/>
  <c r="BE259" i="13"/>
  <c r="T259" i="13"/>
  <c r="R259" i="13"/>
  <c r="P259" i="13"/>
  <c r="BI258" i="13"/>
  <c r="BH258" i="13"/>
  <c r="BG258" i="13"/>
  <c r="BE258" i="13"/>
  <c r="T258" i="13"/>
  <c r="R258" i="13"/>
  <c r="P258" i="13"/>
  <c r="BI257" i="13"/>
  <c r="BH257" i="13"/>
  <c r="BG257" i="13"/>
  <c r="BE257" i="13"/>
  <c r="T257" i="13"/>
  <c r="R257" i="13"/>
  <c r="P257" i="13"/>
  <c r="BI256" i="13"/>
  <c r="BH256" i="13"/>
  <c r="BG256" i="13"/>
  <c r="BE256" i="13"/>
  <c r="T256" i="13"/>
  <c r="R256" i="13"/>
  <c r="P256" i="13"/>
  <c r="BI255" i="13"/>
  <c r="BH255" i="13"/>
  <c r="BG255" i="13"/>
  <c r="BE255" i="13"/>
  <c r="T255" i="13"/>
  <c r="R255" i="13"/>
  <c r="P255" i="13"/>
  <c r="BI254" i="13"/>
  <c r="BH254" i="13"/>
  <c r="BG254" i="13"/>
  <c r="BE254" i="13"/>
  <c r="T254" i="13"/>
  <c r="R254" i="13"/>
  <c r="P254" i="13"/>
  <c r="BI253" i="13"/>
  <c r="BH253" i="13"/>
  <c r="BG253" i="13"/>
  <c r="BE253" i="13"/>
  <c r="T253" i="13"/>
  <c r="R253" i="13"/>
  <c r="P253" i="13"/>
  <c r="BI252" i="13"/>
  <c r="BH252" i="13"/>
  <c r="BG252" i="13"/>
  <c r="BE252" i="13"/>
  <c r="T252" i="13"/>
  <c r="R252" i="13"/>
  <c r="P252" i="13"/>
  <c r="BI251" i="13"/>
  <c r="BH251" i="13"/>
  <c r="BG251" i="13"/>
  <c r="BE251" i="13"/>
  <c r="T251" i="13"/>
  <c r="R251" i="13"/>
  <c r="P251" i="13"/>
  <c r="BI250" i="13"/>
  <c r="BH250" i="13"/>
  <c r="BG250" i="13"/>
  <c r="BE250" i="13"/>
  <c r="T250" i="13"/>
  <c r="R250" i="13"/>
  <c r="P250" i="13"/>
  <c r="BI249" i="13"/>
  <c r="BH249" i="13"/>
  <c r="BG249" i="13"/>
  <c r="BE249" i="13"/>
  <c r="T249" i="13"/>
  <c r="R249" i="13"/>
  <c r="P249" i="13"/>
  <c r="BI248" i="13"/>
  <c r="BH248" i="13"/>
  <c r="BG248" i="13"/>
  <c r="BE248" i="13"/>
  <c r="T248" i="13"/>
  <c r="R248" i="13"/>
  <c r="P248" i="13"/>
  <c r="BI247" i="13"/>
  <c r="BH247" i="13"/>
  <c r="BG247" i="13"/>
  <c r="BE247" i="13"/>
  <c r="T247" i="13"/>
  <c r="R247" i="13"/>
  <c r="P247" i="13"/>
  <c r="BI246" i="13"/>
  <c r="BH246" i="13"/>
  <c r="BG246" i="13"/>
  <c r="BE246" i="13"/>
  <c r="T246" i="13"/>
  <c r="R246" i="13"/>
  <c r="P246" i="13"/>
  <c r="BI245" i="13"/>
  <c r="BH245" i="13"/>
  <c r="BG245" i="13"/>
  <c r="BE245" i="13"/>
  <c r="T245" i="13"/>
  <c r="R245" i="13"/>
  <c r="P245" i="13"/>
  <c r="BI244" i="13"/>
  <c r="BH244" i="13"/>
  <c r="BG244" i="13"/>
  <c r="BE244" i="13"/>
  <c r="T244" i="13"/>
  <c r="R244" i="13"/>
  <c r="P244" i="13"/>
  <c r="BI243" i="13"/>
  <c r="BH243" i="13"/>
  <c r="BG243" i="13"/>
  <c r="BE243" i="13"/>
  <c r="T243" i="13"/>
  <c r="R243" i="13"/>
  <c r="P243" i="13"/>
  <c r="BI242" i="13"/>
  <c r="BH242" i="13"/>
  <c r="BG242" i="13"/>
  <c r="BE242" i="13"/>
  <c r="T242" i="13"/>
  <c r="R242" i="13"/>
  <c r="P242" i="13"/>
  <c r="BI241" i="13"/>
  <c r="BH241" i="13"/>
  <c r="BG241" i="13"/>
  <c r="BE241" i="13"/>
  <c r="T241" i="13"/>
  <c r="R241" i="13"/>
  <c r="P241" i="13"/>
  <c r="BI240" i="13"/>
  <c r="BH240" i="13"/>
  <c r="BG240" i="13"/>
  <c r="BE240" i="13"/>
  <c r="T240" i="13"/>
  <c r="R240" i="13"/>
  <c r="P240" i="13"/>
  <c r="BI239" i="13"/>
  <c r="BH239" i="13"/>
  <c r="BG239" i="13"/>
  <c r="BE239" i="13"/>
  <c r="T239" i="13"/>
  <c r="R239" i="13"/>
  <c r="P239" i="13"/>
  <c r="BI238" i="13"/>
  <c r="BH238" i="13"/>
  <c r="BG238" i="13"/>
  <c r="BE238" i="13"/>
  <c r="T238" i="13"/>
  <c r="R238" i="13"/>
  <c r="P238" i="13"/>
  <c r="BI237" i="13"/>
  <c r="BH237" i="13"/>
  <c r="BG237" i="13"/>
  <c r="BE237" i="13"/>
  <c r="T237" i="13"/>
  <c r="R237" i="13"/>
  <c r="P237" i="13"/>
  <c r="BI236" i="13"/>
  <c r="BH236" i="13"/>
  <c r="BG236" i="13"/>
  <c r="BE236" i="13"/>
  <c r="T236" i="13"/>
  <c r="R236" i="13"/>
  <c r="P236" i="13"/>
  <c r="BI235" i="13"/>
  <c r="BH235" i="13"/>
  <c r="BG235" i="13"/>
  <c r="BE235" i="13"/>
  <c r="T235" i="13"/>
  <c r="R235" i="13"/>
  <c r="P235" i="13"/>
  <c r="BI234" i="13"/>
  <c r="BH234" i="13"/>
  <c r="BG234" i="13"/>
  <c r="BE234" i="13"/>
  <c r="T234" i="13"/>
  <c r="R234" i="13"/>
  <c r="P234" i="13"/>
  <c r="BI233" i="13"/>
  <c r="BH233" i="13"/>
  <c r="BG233" i="13"/>
  <c r="BE233" i="13"/>
  <c r="T233" i="13"/>
  <c r="R233" i="13"/>
  <c r="P233" i="13"/>
  <c r="BI232" i="13"/>
  <c r="BH232" i="13"/>
  <c r="BG232" i="13"/>
  <c r="BE232" i="13"/>
  <c r="T232" i="13"/>
  <c r="R232" i="13"/>
  <c r="P232" i="13"/>
  <c r="BI231" i="13"/>
  <c r="BH231" i="13"/>
  <c r="BG231" i="13"/>
  <c r="BE231" i="13"/>
  <c r="T231" i="13"/>
  <c r="R231" i="13"/>
  <c r="P231" i="13"/>
  <c r="BI230" i="13"/>
  <c r="BH230" i="13"/>
  <c r="BG230" i="13"/>
  <c r="BE230" i="13"/>
  <c r="T230" i="13"/>
  <c r="R230" i="13"/>
  <c r="P230" i="13"/>
  <c r="BI229" i="13"/>
  <c r="BH229" i="13"/>
  <c r="BG229" i="13"/>
  <c r="BE229" i="13"/>
  <c r="T229" i="13"/>
  <c r="R229" i="13"/>
  <c r="P229" i="13"/>
  <c r="BI228" i="13"/>
  <c r="BH228" i="13"/>
  <c r="BG228" i="13"/>
  <c r="BE228" i="13"/>
  <c r="T228" i="13"/>
  <c r="R228" i="13"/>
  <c r="P228" i="13"/>
  <c r="BI227" i="13"/>
  <c r="BH227" i="13"/>
  <c r="BG227" i="13"/>
  <c r="BE227" i="13"/>
  <c r="T227" i="13"/>
  <c r="R227" i="13"/>
  <c r="P227" i="13"/>
  <c r="BI226" i="13"/>
  <c r="BH226" i="13"/>
  <c r="BG226" i="13"/>
  <c r="BE226" i="13"/>
  <c r="T226" i="13"/>
  <c r="R226" i="13"/>
  <c r="P226" i="13"/>
  <c r="BI225" i="13"/>
  <c r="BH225" i="13"/>
  <c r="BG225" i="13"/>
  <c r="BE225" i="13"/>
  <c r="T225" i="13"/>
  <c r="R225" i="13"/>
  <c r="P225" i="13"/>
  <c r="BI224" i="13"/>
  <c r="BH224" i="13"/>
  <c r="BG224" i="13"/>
  <c r="BE224" i="13"/>
  <c r="T224" i="13"/>
  <c r="R224" i="13"/>
  <c r="P224" i="13"/>
  <c r="BI223" i="13"/>
  <c r="BH223" i="13"/>
  <c r="BG223" i="13"/>
  <c r="BE223" i="13"/>
  <c r="T223" i="13"/>
  <c r="R223" i="13"/>
  <c r="P223" i="13"/>
  <c r="BI222" i="13"/>
  <c r="BH222" i="13"/>
  <c r="BG222" i="13"/>
  <c r="BE222" i="13"/>
  <c r="T222" i="13"/>
  <c r="R222" i="13"/>
  <c r="P222" i="13"/>
  <c r="BI221" i="13"/>
  <c r="BH221" i="13"/>
  <c r="BG221" i="13"/>
  <c r="BE221" i="13"/>
  <c r="T221" i="13"/>
  <c r="R221" i="13"/>
  <c r="P221" i="13"/>
  <c r="BI216" i="13"/>
  <c r="BH216" i="13"/>
  <c r="BG216" i="13"/>
  <c r="BE216" i="13"/>
  <c r="T216" i="13"/>
  <c r="R216" i="13"/>
  <c r="P216" i="13"/>
  <c r="BI215" i="13"/>
  <c r="BH215" i="13"/>
  <c r="BG215" i="13"/>
  <c r="BE215" i="13"/>
  <c r="T215" i="13"/>
  <c r="R215" i="13"/>
  <c r="P215" i="13"/>
  <c r="BI214" i="13"/>
  <c r="BH214" i="13"/>
  <c r="BG214" i="13"/>
  <c r="BE214" i="13"/>
  <c r="T214" i="13"/>
  <c r="R214" i="13"/>
  <c r="P214" i="13"/>
  <c r="BI213" i="13"/>
  <c r="BH213" i="13"/>
  <c r="BG213" i="13"/>
  <c r="BE213" i="13"/>
  <c r="T213" i="13"/>
  <c r="R213" i="13"/>
  <c r="P213" i="13"/>
  <c r="BI212" i="13"/>
  <c r="BH212" i="13"/>
  <c r="BG212" i="13"/>
  <c r="BE212" i="13"/>
  <c r="T212" i="13"/>
  <c r="R212" i="13"/>
  <c r="P212" i="13"/>
  <c r="BI211" i="13"/>
  <c r="BH211" i="13"/>
  <c r="BG211" i="13"/>
  <c r="BE211" i="13"/>
  <c r="T211" i="13"/>
  <c r="R211" i="13"/>
  <c r="P211" i="13"/>
  <c r="BI210" i="13"/>
  <c r="BH210" i="13"/>
  <c r="BG210" i="13"/>
  <c r="BE210" i="13"/>
  <c r="T210" i="13"/>
  <c r="R210" i="13"/>
  <c r="P210" i="13"/>
  <c r="BI209" i="13"/>
  <c r="BH209" i="13"/>
  <c r="BG209" i="13"/>
  <c r="BE209" i="13"/>
  <c r="T209" i="13"/>
  <c r="R209" i="13"/>
  <c r="P209" i="13"/>
  <c r="BI208" i="13"/>
  <c r="BH208" i="13"/>
  <c r="BG208" i="13"/>
  <c r="BE208" i="13"/>
  <c r="T208" i="13"/>
  <c r="R208" i="13"/>
  <c r="P208" i="13"/>
  <c r="BI207" i="13"/>
  <c r="BH207" i="13"/>
  <c r="BG207" i="13"/>
  <c r="BE207" i="13"/>
  <c r="T207" i="13"/>
  <c r="R207" i="13"/>
  <c r="P207" i="13"/>
  <c r="BI206" i="13"/>
  <c r="BH206" i="13"/>
  <c r="BG206" i="13"/>
  <c r="BE206" i="13"/>
  <c r="T206" i="13"/>
  <c r="R206" i="13"/>
  <c r="P206" i="13"/>
  <c r="BI205" i="13"/>
  <c r="BH205" i="13"/>
  <c r="BG205" i="13"/>
  <c r="BE205" i="13"/>
  <c r="T205" i="13"/>
  <c r="R205" i="13"/>
  <c r="P205" i="13"/>
  <c r="BI204" i="13"/>
  <c r="BH204" i="13"/>
  <c r="BG204" i="13"/>
  <c r="BE204" i="13"/>
  <c r="T204" i="13"/>
  <c r="R204" i="13"/>
  <c r="P204" i="13"/>
  <c r="BI203" i="13"/>
  <c r="BH203" i="13"/>
  <c r="BG203" i="13"/>
  <c r="BE203" i="13"/>
  <c r="T203" i="13"/>
  <c r="R203" i="13"/>
  <c r="P203" i="13"/>
  <c r="BI202" i="13"/>
  <c r="BH202" i="13"/>
  <c r="BG202" i="13"/>
  <c r="BE202" i="13"/>
  <c r="T202" i="13"/>
  <c r="R202" i="13"/>
  <c r="P202" i="13"/>
  <c r="BI201" i="13"/>
  <c r="BH201" i="13"/>
  <c r="BG201" i="13"/>
  <c r="BE201" i="13"/>
  <c r="T201" i="13"/>
  <c r="R201" i="13"/>
  <c r="P201" i="13"/>
  <c r="BI200" i="13"/>
  <c r="BH200" i="13"/>
  <c r="BG200" i="13"/>
  <c r="BE200" i="13"/>
  <c r="T200" i="13"/>
  <c r="R200" i="13"/>
  <c r="P200" i="13"/>
  <c r="BI199" i="13"/>
  <c r="BH199" i="13"/>
  <c r="BG199" i="13"/>
  <c r="BE199" i="13"/>
  <c r="T199" i="13"/>
  <c r="R199" i="13"/>
  <c r="P199" i="13"/>
  <c r="BI198" i="13"/>
  <c r="BH198" i="13"/>
  <c r="BG198" i="13"/>
  <c r="BE198" i="13"/>
  <c r="T198" i="13"/>
  <c r="R198" i="13"/>
  <c r="P198" i="13"/>
  <c r="BI197" i="13"/>
  <c r="BH197" i="13"/>
  <c r="BG197" i="13"/>
  <c r="BE197" i="13"/>
  <c r="T197" i="13"/>
  <c r="R197" i="13"/>
  <c r="P197" i="13"/>
  <c r="BI196" i="13"/>
  <c r="BH196" i="13"/>
  <c r="BG196" i="13"/>
  <c r="BE196" i="13"/>
  <c r="T196" i="13"/>
  <c r="R196" i="13"/>
  <c r="P196" i="13"/>
  <c r="BI191" i="13"/>
  <c r="BH191" i="13"/>
  <c r="BG191" i="13"/>
  <c r="BE191" i="13"/>
  <c r="T191" i="13"/>
  <c r="R191" i="13"/>
  <c r="P191" i="13"/>
  <c r="BI183" i="13"/>
  <c r="BH183" i="13"/>
  <c r="BG183" i="13"/>
  <c r="BE183" i="13"/>
  <c r="T183" i="13"/>
  <c r="R183" i="13"/>
  <c r="P183" i="13"/>
  <c r="BI176" i="13"/>
  <c r="BH176" i="13"/>
  <c r="BG176" i="13"/>
  <c r="BE176" i="13"/>
  <c r="T176" i="13"/>
  <c r="R176" i="13"/>
  <c r="P176" i="13"/>
  <c r="BI173" i="13"/>
  <c r="BH173" i="13"/>
  <c r="BG173" i="13"/>
  <c r="BE173" i="13"/>
  <c r="T173" i="13"/>
  <c r="R173" i="13"/>
  <c r="P173" i="13"/>
  <c r="BI172" i="13"/>
  <c r="BH172" i="13"/>
  <c r="BG172" i="13"/>
  <c r="BE172" i="13"/>
  <c r="T172" i="13"/>
  <c r="R172" i="13"/>
  <c r="P172" i="13"/>
  <c r="BI171" i="13"/>
  <c r="BH171" i="13"/>
  <c r="BG171" i="13"/>
  <c r="BE171" i="13"/>
  <c r="T171" i="13"/>
  <c r="R171" i="13"/>
  <c r="P171" i="13"/>
  <c r="BI170" i="13"/>
  <c r="BH170" i="13"/>
  <c r="BG170" i="13"/>
  <c r="BE170" i="13"/>
  <c r="T170" i="13"/>
  <c r="R170" i="13"/>
  <c r="P170" i="13"/>
  <c r="BI169" i="13"/>
  <c r="BH169" i="13"/>
  <c r="BG169" i="13"/>
  <c r="BE169" i="13"/>
  <c r="T169" i="13"/>
  <c r="R169" i="13"/>
  <c r="P169" i="13"/>
  <c r="BI165" i="13"/>
  <c r="BH165" i="13"/>
  <c r="BG165" i="13"/>
  <c r="BE165" i="13"/>
  <c r="T165" i="13"/>
  <c r="R165" i="13"/>
  <c r="P165" i="13"/>
  <c r="BI158" i="13"/>
  <c r="BH158" i="13"/>
  <c r="BG158" i="13"/>
  <c r="BE158" i="13"/>
  <c r="T158" i="13"/>
  <c r="R158" i="13"/>
  <c r="P158" i="13"/>
  <c r="BI154" i="13"/>
  <c r="BH154" i="13"/>
  <c r="BG154" i="13"/>
  <c r="BE154" i="13"/>
  <c r="T154" i="13"/>
  <c r="R154" i="13"/>
  <c r="P154" i="13"/>
  <c r="BI153" i="13"/>
  <c r="BH153" i="13"/>
  <c r="BG153" i="13"/>
  <c r="BE153" i="13"/>
  <c r="T153" i="13"/>
  <c r="R153" i="13"/>
  <c r="P153" i="13"/>
  <c r="BI152" i="13"/>
  <c r="BH152" i="13"/>
  <c r="BG152" i="13"/>
  <c r="BE152" i="13"/>
  <c r="T152" i="13"/>
  <c r="R152" i="13"/>
  <c r="P152" i="13"/>
  <c r="BI150" i="13"/>
  <c r="BH150" i="13"/>
  <c r="BG150" i="13"/>
  <c r="BE150" i="13"/>
  <c r="T150" i="13"/>
  <c r="R150" i="13"/>
  <c r="P150" i="13"/>
  <c r="BI149" i="13"/>
  <c r="BH149" i="13"/>
  <c r="BG149" i="13"/>
  <c r="BE149" i="13"/>
  <c r="T149" i="13"/>
  <c r="R149" i="13"/>
  <c r="P149" i="13"/>
  <c r="BI148" i="13"/>
  <c r="BH148" i="13"/>
  <c r="BG148" i="13"/>
  <c r="BE148" i="13"/>
  <c r="T148" i="13"/>
  <c r="R148" i="13"/>
  <c r="P148" i="13"/>
  <c r="BI147" i="13"/>
  <c r="BH147" i="13"/>
  <c r="BG147" i="13"/>
  <c r="BE147" i="13"/>
  <c r="T147" i="13"/>
  <c r="R147" i="13"/>
  <c r="P147" i="13"/>
  <c r="BI146" i="13"/>
  <c r="BH146" i="13"/>
  <c r="BG146" i="13"/>
  <c r="BE146" i="13"/>
  <c r="T146" i="13"/>
  <c r="R146" i="13"/>
  <c r="P146" i="13"/>
  <c r="BI145" i="13"/>
  <c r="BH145" i="13"/>
  <c r="BG145" i="13"/>
  <c r="BE145" i="13"/>
  <c r="T145" i="13"/>
  <c r="R145" i="13"/>
  <c r="P145" i="13"/>
  <c r="BI140" i="13"/>
  <c r="BH140" i="13"/>
  <c r="BG140" i="13"/>
  <c r="BE140" i="13"/>
  <c r="T140" i="13"/>
  <c r="R140" i="13"/>
  <c r="P140" i="13"/>
  <c r="BI133" i="13"/>
  <c r="BH133" i="13"/>
  <c r="BG133" i="13"/>
  <c r="BE133" i="13"/>
  <c r="T133" i="13"/>
  <c r="R133" i="13"/>
  <c r="P133" i="13"/>
  <c r="BI131" i="13"/>
  <c r="BH131" i="13"/>
  <c r="BG131" i="13"/>
  <c r="BE131" i="13"/>
  <c r="T131" i="13"/>
  <c r="R131" i="13"/>
  <c r="P131" i="13"/>
  <c r="BI130" i="13"/>
  <c r="BH130" i="13"/>
  <c r="BG130" i="13"/>
  <c r="BE130" i="13"/>
  <c r="T130" i="13"/>
  <c r="R130" i="13"/>
  <c r="P130" i="13"/>
  <c r="BI129" i="13"/>
  <c r="BH129" i="13"/>
  <c r="BG129" i="13"/>
  <c r="BE129" i="13"/>
  <c r="T129" i="13"/>
  <c r="R129" i="13"/>
  <c r="P129" i="13"/>
  <c r="J122" i="13"/>
  <c r="F122" i="13"/>
  <c r="F120" i="13"/>
  <c r="E118" i="13"/>
  <c r="J93" i="13"/>
  <c r="F93" i="13"/>
  <c r="F91" i="13"/>
  <c r="E89" i="13"/>
  <c r="J26" i="13"/>
  <c r="E26" i="13"/>
  <c r="J94" i="13" s="1"/>
  <c r="J25" i="13"/>
  <c r="J20" i="13"/>
  <c r="E20" i="13"/>
  <c r="F94" i="13"/>
  <c r="J19" i="13"/>
  <c r="J14" i="13"/>
  <c r="J91" i="13"/>
  <c r="E7" i="13"/>
  <c r="E85" i="13"/>
  <c r="J39" i="12"/>
  <c r="J38" i="12"/>
  <c r="AY109" i="1" s="1"/>
  <c r="J37" i="12"/>
  <c r="AX109" i="1"/>
  <c r="BI249" i="12"/>
  <c r="BH249" i="12"/>
  <c r="BG249" i="12"/>
  <c r="BE249" i="12"/>
  <c r="T249" i="12"/>
  <c r="T248" i="12"/>
  <c r="R249" i="12"/>
  <c r="R248" i="12"/>
  <c r="P249" i="12"/>
  <c r="P248" i="12" s="1"/>
  <c r="BI247" i="12"/>
  <c r="BH247" i="12"/>
  <c r="BG247" i="12"/>
  <c r="BE247" i="12"/>
  <c r="T247" i="12"/>
  <c r="R247" i="12"/>
  <c r="P247" i="12"/>
  <c r="BI246" i="12"/>
  <c r="BH246" i="12"/>
  <c r="BG246" i="12"/>
  <c r="BE246" i="12"/>
  <c r="T246" i="12"/>
  <c r="R246" i="12"/>
  <c r="P246" i="12"/>
  <c r="BI245" i="12"/>
  <c r="BH245" i="12"/>
  <c r="BG245" i="12"/>
  <c r="BE245" i="12"/>
  <c r="T245" i="12"/>
  <c r="R245" i="12"/>
  <c r="P245" i="12"/>
  <c r="BI244" i="12"/>
  <c r="BH244" i="12"/>
  <c r="BG244" i="12"/>
  <c r="BE244" i="12"/>
  <c r="T244" i="12"/>
  <c r="R244" i="12"/>
  <c r="P244" i="12"/>
  <c r="BI241" i="12"/>
  <c r="BH241" i="12"/>
  <c r="BG241" i="12"/>
  <c r="BE241" i="12"/>
  <c r="T241" i="12"/>
  <c r="R241" i="12"/>
  <c r="P241" i="12"/>
  <c r="BI240" i="12"/>
  <c r="BH240" i="12"/>
  <c r="BG240" i="12"/>
  <c r="BE240" i="12"/>
  <c r="T240" i="12"/>
  <c r="R240" i="12"/>
  <c r="P240" i="12"/>
  <c r="BI239" i="12"/>
  <c r="BH239" i="12"/>
  <c r="BG239" i="12"/>
  <c r="BE239" i="12"/>
  <c r="T239" i="12"/>
  <c r="R239" i="12"/>
  <c r="P239" i="12"/>
  <c r="BI238" i="12"/>
  <c r="BH238" i="12"/>
  <c r="BG238" i="12"/>
  <c r="BE238" i="12"/>
  <c r="T238" i="12"/>
  <c r="R238" i="12"/>
  <c r="P238" i="12"/>
  <c r="BI237" i="12"/>
  <c r="BH237" i="12"/>
  <c r="BG237" i="12"/>
  <c r="BE237" i="12"/>
  <c r="T237" i="12"/>
  <c r="R237" i="12"/>
  <c r="P237" i="12"/>
  <c r="BI236" i="12"/>
  <c r="BH236" i="12"/>
  <c r="BG236" i="12"/>
  <c r="BE236" i="12"/>
  <c r="T236" i="12"/>
  <c r="R236" i="12"/>
  <c r="P236" i="12"/>
  <c r="BI235" i="12"/>
  <c r="BH235" i="12"/>
  <c r="BG235" i="12"/>
  <c r="BE235" i="12"/>
  <c r="T235" i="12"/>
  <c r="R235" i="12"/>
  <c r="P235" i="12"/>
  <c r="BI234" i="12"/>
  <c r="BH234" i="12"/>
  <c r="BG234" i="12"/>
  <c r="BE234" i="12"/>
  <c r="T234" i="12"/>
  <c r="R234" i="12"/>
  <c r="P234" i="12"/>
  <c r="BI233" i="12"/>
  <c r="BH233" i="12"/>
  <c r="BG233" i="12"/>
  <c r="BE233" i="12"/>
  <c r="T233" i="12"/>
  <c r="R233" i="12"/>
  <c r="P233" i="12"/>
  <c r="BI232" i="12"/>
  <c r="BH232" i="12"/>
  <c r="BG232" i="12"/>
  <c r="BE232" i="12"/>
  <c r="T232" i="12"/>
  <c r="R232" i="12"/>
  <c r="P232" i="12"/>
  <c r="BI231" i="12"/>
  <c r="BH231" i="12"/>
  <c r="BG231" i="12"/>
  <c r="BE231" i="12"/>
  <c r="T231" i="12"/>
  <c r="R231" i="12"/>
  <c r="P231" i="12"/>
  <c r="BI230" i="12"/>
  <c r="BH230" i="12"/>
  <c r="BG230" i="12"/>
  <c r="BE230" i="12"/>
  <c r="T230" i="12"/>
  <c r="R230" i="12"/>
  <c r="P230" i="12"/>
  <c r="BI229" i="12"/>
  <c r="BH229" i="12"/>
  <c r="BG229" i="12"/>
  <c r="BE229" i="12"/>
  <c r="T229" i="12"/>
  <c r="R229" i="12"/>
  <c r="P229" i="12"/>
  <c r="BI228" i="12"/>
  <c r="BH228" i="12"/>
  <c r="BG228" i="12"/>
  <c r="BE228" i="12"/>
  <c r="T228" i="12"/>
  <c r="R228" i="12"/>
  <c r="P228" i="12"/>
  <c r="BI227" i="12"/>
  <c r="BH227" i="12"/>
  <c r="BG227" i="12"/>
  <c r="BE227" i="12"/>
  <c r="T227" i="12"/>
  <c r="R227" i="12"/>
  <c r="P227" i="12"/>
  <c r="BI226" i="12"/>
  <c r="BH226" i="12"/>
  <c r="BG226" i="12"/>
  <c r="BE226" i="12"/>
  <c r="T226" i="12"/>
  <c r="R226" i="12"/>
  <c r="P226" i="12"/>
  <c r="BI225" i="12"/>
  <c r="BH225" i="12"/>
  <c r="BG225" i="12"/>
  <c r="BE225" i="12"/>
  <c r="T225" i="12"/>
  <c r="R225" i="12"/>
  <c r="P225" i="12"/>
  <c r="BI224" i="12"/>
  <c r="BH224" i="12"/>
  <c r="BG224" i="12"/>
  <c r="BE224" i="12"/>
  <c r="T224" i="12"/>
  <c r="R224" i="12"/>
  <c r="P224" i="12"/>
  <c r="BI223" i="12"/>
  <c r="BH223" i="12"/>
  <c r="BG223" i="12"/>
  <c r="BE223" i="12"/>
  <c r="T223" i="12"/>
  <c r="R223" i="12"/>
  <c r="P223" i="12"/>
  <c r="BI222" i="12"/>
  <c r="BH222" i="12"/>
  <c r="BG222" i="12"/>
  <c r="BE222" i="12"/>
  <c r="T222" i="12"/>
  <c r="R222" i="12"/>
  <c r="P222" i="12"/>
  <c r="BI221" i="12"/>
  <c r="BH221" i="12"/>
  <c r="BG221" i="12"/>
  <c r="BE221" i="12"/>
  <c r="T221" i="12"/>
  <c r="R221" i="12"/>
  <c r="P221" i="12"/>
  <c r="BI220" i="12"/>
  <c r="BH220" i="12"/>
  <c r="BG220" i="12"/>
  <c r="BE220" i="12"/>
  <c r="T220" i="12"/>
  <c r="R220" i="12"/>
  <c r="P220" i="12"/>
  <c r="BI219" i="12"/>
  <c r="BH219" i="12"/>
  <c r="BG219" i="12"/>
  <c r="BE219" i="12"/>
  <c r="T219" i="12"/>
  <c r="R219" i="12"/>
  <c r="P219" i="12"/>
  <c r="BI218" i="12"/>
  <c r="BH218" i="12"/>
  <c r="BG218" i="12"/>
  <c r="BE218" i="12"/>
  <c r="T218" i="12"/>
  <c r="R218" i="12"/>
  <c r="P218" i="12"/>
  <c r="BI217" i="12"/>
  <c r="BH217" i="12"/>
  <c r="BG217" i="12"/>
  <c r="BE217" i="12"/>
  <c r="T217" i="12"/>
  <c r="R217" i="12"/>
  <c r="P217" i="12"/>
  <c r="BI216" i="12"/>
  <c r="BH216" i="12"/>
  <c r="BG216" i="12"/>
  <c r="BE216" i="12"/>
  <c r="T216" i="12"/>
  <c r="R216" i="12"/>
  <c r="P216" i="12"/>
  <c r="BI215" i="12"/>
  <c r="BH215" i="12"/>
  <c r="BG215" i="12"/>
  <c r="BE215" i="12"/>
  <c r="T215" i="12"/>
  <c r="R215" i="12"/>
  <c r="P215" i="12"/>
  <c r="BI214" i="12"/>
  <c r="BH214" i="12"/>
  <c r="BG214" i="12"/>
  <c r="BE214" i="12"/>
  <c r="T214" i="12"/>
  <c r="R214" i="12"/>
  <c r="P214" i="12"/>
  <c r="BI213" i="12"/>
  <c r="BH213" i="12"/>
  <c r="BG213" i="12"/>
  <c r="BE213" i="12"/>
  <c r="T213" i="12"/>
  <c r="R213" i="12"/>
  <c r="P213" i="12"/>
  <c r="BI212" i="12"/>
  <c r="BH212" i="12"/>
  <c r="BG212" i="12"/>
  <c r="BE212" i="12"/>
  <c r="T212" i="12"/>
  <c r="R212" i="12"/>
  <c r="P212" i="12"/>
  <c r="BI211" i="12"/>
  <c r="BH211" i="12"/>
  <c r="BG211" i="12"/>
  <c r="BE211" i="12"/>
  <c r="T211" i="12"/>
  <c r="R211" i="12"/>
  <c r="P211" i="12"/>
  <c r="BI210" i="12"/>
  <c r="BH210" i="12"/>
  <c r="BG210" i="12"/>
  <c r="BE210" i="12"/>
  <c r="T210" i="12"/>
  <c r="R210" i="12"/>
  <c r="P210" i="12"/>
  <c r="BI209" i="12"/>
  <c r="BH209" i="12"/>
  <c r="BG209" i="12"/>
  <c r="BE209" i="12"/>
  <c r="T209" i="12"/>
  <c r="R209" i="12"/>
  <c r="P209" i="12"/>
  <c r="BI208" i="12"/>
  <c r="BH208" i="12"/>
  <c r="BG208" i="12"/>
  <c r="BE208" i="12"/>
  <c r="T208" i="12"/>
  <c r="R208" i="12"/>
  <c r="P208" i="12"/>
  <c r="BI207" i="12"/>
  <c r="BH207" i="12"/>
  <c r="BG207" i="12"/>
  <c r="BE207" i="12"/>
  <c r="T207" i="12"/>
  <c r="R207" i="12"/>
  <c r="P207" i="12"/>
  <c r="BI206" i="12"/>
  <c r="BH206" i="12"/>
  <c r="BG206" i="12"/>
  <c r="BE206" i="12"/>
  <c r="T206" i="12"/>
  <c r="R206" i="12"/>
  <c r="P206" i="12"/>
  <c r="BI203" i="12"/>
  <c r="BH203" i="12"/>
  <c r="BG203" i="12"/>
  <c r="BE203" i="12"/>
  <c r="T203" i="12"/>
  <c r="R203" i="12"/>
  <c r="P203" i="12"/>
  <c r="BI202" i="12"/>
  <c r="BH202" i="12"/>
  <c r="BG202" i="12"/>
  <c r="BE202" i="12"/>
  <c r="T202" i="12"/>
  <c r="R202" i="12"/>
  <c r="P202" i="12"/>
  <c r="BI201" i="12"/>
  <c r="BH201" i="12"/>
  <c r="BG201" i="12"/>
  <c r="BE201" i="12"/>
  <c r="T201" i="12"/>
  <c r="R201" i="12"/>
  <c r="P201" i="12"/>
  <c r="BI199" i="12"/>
  <c r="BH199" i="12"/>
  <c r="BG199" i="12"/>
  <c r="BE199" i="12"/>
  <c r="T199" i="12"/>
  <c r="R199" i="12"/>
  <c r="P199" i="12"/>
  <c r="BI198" i="12"/>
  <c r="BH198" i="12"/>
  <c r="BG198" i="12"/>
  <c r="BE198" i="12"/>
  <c r="T198" i="12"/>
  <c r="R198" i="12"/>
  <c r="P198" i="12"/>
  <c r="BI197" i="12"/>
  <c r="BH197" i="12"/>
  <c r="BG197" i="12"/>
  <c r="BE197" i="12"/>
  <c r="T197" i="12"/>
  <c r="R197" i="12"/>
  <c r="P197" i="12"/>
  <c r="BI196" i="12"/>
  <c r="BH196" i="12"/>
  <c r="BG196" i="12"/>
  <c r="BE196" i="12"/>
  <c r="T196" i="12"/>
  <c r="R196" i="12"/>
  <c r="P196" i="12"/>
  <c r="BI195" i="12"/>
  <c r="BH195" i="12"/>
  <c r="BG195" i="12"/>
  <c r="BE195" i="12"/>
  <c r="T195" i="12"/>
  <c r="R195" i="12"/>
  <c r="P195" i="12"/>
  <c r="BI193" i="12"/>
  <c r="BH193" i="12"/>
  <c r="BG193" i="12"/>
  <c r="BE193" i="12"/>
  <c r="T193" i="12"/>
  <c r="R193" i="12"/>
  <c r="P193" i="12"/>
  <c r="BI192" i="12"/>
  <c r="BH192" i="12"/>
  <c r="BG192" i="12"/>
  <c r="BE192" i="12"/>
  <c r="T192" i="12"/>
  <c r="R192" i="12"/>
  <c r="P192" i="12"/>
  <c r="BI191" i="12"/>
  <c r="BH191" i="12"/>
  <c r="BG191" i="12"/>
  <c r="BE191" i="12"/>
  <c r="T191" i="12"/>
  <c r="R191" i="12"/>
  <c r="P191" i="12"/>
  <c r="BI190" i="12"/>
  <c r="BH190" i="12"/>
  <c r="BG190" i="12"/>
  <c r="BE190" i="12"/>
  <c r="T190" i="12"/>
  <c r="R190" i="12"/>
  <c r="P190" i="12"/>
  <c r="BI189" i="12"/>
  <c r="BH189" i="12"/>
  <c r="BG189" i="12"/>
  <c r="BE189" i="12"/>
  <c r="T189" i="12"/>
  <c r="R189" i="12"/>
  <c r="P189" i="12"/>
  <c r="BI188" i="12"/>
  <c r="BH188" i="12"/>
  <c r="BG188" i="12"/>
  <c r="BE188" i="12"/>
  <c r="T188" i="12"/>
  <c r="R188" i="12"/>
  <c r="P188" i="12"/>
  <c r="BI187" i="12"/>
  <c r="BH187" i="12"/>
  <c r="BG187" i="12"/>
  <c r="BE187" i="12"/>
  <c r="T187" i="12"/>
  <c r="R187" i="12"/>
  <c r="P187" i="12"/>
  <c r="BI186" i="12"/>
  <c r="BH186" i="12"/>
  <c r="BG186" i="12"/>
  <c r="BE186" i="12"/>
  <c r="T186" i="12"/>
  <c r="R186" i="12"/>
  <c r="P186" i="12"/>
  <c r="BI185" i="12"/>
  <c r="BH185" i="12"/>
  <c r="BG185" i="12"/>
  <c r="BE185" i="12"/>
  <c r="T185" i="12"/>
  <c r="R185" i="12"/>
  <c r="P185" i="12"/>
  <c r="BI183" i="12"/>
  <c r="BH183" i="12"/>
  <c r="BG183" i="12"/>
  <c r="BE183" i="12"/>
  <c r="T183" i="12"/>
  <c r="R183" i="12"/>
  <c r="P183" i="12"/>
  <c r="BI182" i="12"/>
  <c r="BH182" i="12"/>
  <c r="BG182" i="12"/>
  <c r="BE182" i="12"/>
  <c r="T182" i="12"/>
  <c r="R182" i="12"/>
  <c r="P182" i="12"/>
  <c r="BI181" i="12"/>
  <c r="BH181" i="12"/>
  <c r="BG181" i="12"/>
  <c r="BE181" i="12"/>
  <c r="T181" i="12"/>
  <c r="R181" i="12"/>
  <c r="P181" i="12"/>
  <c r="BI180" i="12"/>
  <c r="BH180" i="12"/>
  <c r="BG180" i="12"/>
  <c r="BE180" i="12"/>
  <c r="T180" i="12"/>
  <c r="R180" i="12"/>
  <c r="P180" i="12"/>
  <c r="BI179" i="12"/>
  <c r="BH179" i="12"/>
  <c r="BG179" i="12"/>
  <c r="BE179" i="12"/>
  <c r="T179" i="12"/>
  <c r="R179" i="12"/>
  <c r="P179" i="12"/>
  <c r="BI178" i="12"/>
  <c r="BH178" i="12"/>
  <c r="BG178" i="12"/>
  <c r="BE178" i="12"/>
  <c r="T178" i="12"/>
  <c r="R178" i="12"/>
  <c r="P178" i="12"/>
  <c r="BI177" i="12"/>
  <c r="BH177" i="12"/>
  <c r="BG177" i="12"/>
  <c r="BE177" i="12"/>
  <c r="T177" i="12"/>
  <c r="R177" i="12"/>
  <c r="P177" i="12"/>
  <c r="BI176" i="12"/>
  <c r="BH176" i="12"/>
  <c r="BG176" i="12"/>
  <c r="BE176" i="12"/>
  <c r="T176" i="12"/>
  <c r="R176" i="12"/>
  <c r="P176" i="12"/>
  <c r="BI175" i="12"/>
  <c r="BH175" i="12"/>
  <c r="BG175" i="12"/>
  <c r="BE175" i="12"/>
  <c r="T175" i="12"/>
  <c r="R175" i="12"/>
  <c r="P175" i="12"/>
  <c r="BI174" i="12"/>
  <c r="BH174" i="12"/>
  <c r="BG174" i="12"/>
  <c r="BE174" i="12"/>
  <c r="T174" i="12"/>
  <c r="R174" i="12"/>
  <c r="P174" i="12"/>
  <c r="BI173" i="12"/>
  <c r="BH173" i="12"/>
  <c r="BG173" i="12"/>
  <c r="BE173" i="12"/>
  <c r="T173" i="12"/>
  <c r="R173" i="12"/>
  <c r="P173" i="12"/>
  <c r="BI172" i="12"/>
  <c r="BH172" i="12"/>
  <c r="BG172" i="12"/>
  <c r="BE172" i="12"/>
  <c r="T172" i="12"/>
  <c r="R172" i="12"/>
  <c r="P172" i="12"/>
  <c r="BI171" i="12"/>
  <c r="BH171" i="12"/>
  <c r="BG171" i="12"/>
  <c r="BE171" i="12"/>
  <c r="T171" i="12"/>
  <c r="R171" i="12"/>
  <c r="P171" i="12"/>
  <c r="BI170" i="12"/>
  <c r="BH170" i="12"/>
  <c r="BG170" i="12"/>
  <c r="BE170" i="12"/>
  <c r="T170" i="12"/>
  <c r="R170" i="12"/>
  <c r="P170" i="12"/>
  <c r="BI169" i="12"/>
  <c r="BH169" i="12"/>
  <c r="BG169" i="12"/>
  <c r="BE169" i="12"/>
  <c r="T169" i="12"/>
  <c r="R169" i="12"/>
  <c r="P169" i="12"/>
  <c r="BI168" i="12"/>
  <c r="BH168" i="12"/>
  <c r="BG168" i="12"/>
  <c r="BE168" i="12"/>
  <c r="T168" i="12"/>
  <c r="R168" i="12"/>
  <c r="P168" i="12"/>
  <c r="BI167" i="12"/>
  <c r="BH167" i="12"/>
  <c r="BG167" i="12"/>
  <c r="BE167" i="12"/>
  <c r="T167" i="12"/>
  <c r="R167" i="12"/>
  <c r="P167" i="12"/>
  <c r="BI166" i="12"/>
  <c r="BH166" i="12"/>
  <c r="BG166" i="12"/>
  <c r="BE166" i="12"/>
  <c r="T166" i="12"/>
  <c r="R166" i="12"/>
  <c r="P166" i="12"/>
  <c r="BI165" i="12"/>
  <c r="BH165" i="12"/>
  <c r="BG165" i="12"/>
  <c r="BE165" i="12"/>
  <c r="T165" i="12"/>
  <c r="R165" i="12"/>
  <c r="P165" i="12"/>
  <c r="BI164" i="12"/>
  <c r="BH164" i="12"/>
  <c r="BG164" i="12"/>
  <c r="BE164" i="12"/>
  <c r="T164" i="12"/>
  <c r="R164" i="12"/>
  <c r="P164" i="12"/>
  <c r="BI163" i="12"/>
  <c r="BH163" i="12"/>
  <c r="BG163" i="12"/>
  <c r="BE163" i="12"/>
  <c r="T163" i="12"/>
  <c r="R163" i="12"/>
  <c r="P163" i="12"/>
  <c r="BI162" i="12"/>
  <c r="BH162" i="12"/>
  <c r="BG162" i="12"/>
  <c r="BE162" i="12"/>
  <c r="T162" i="12"/>
  <c r="R162" i="12"/>
  <c r="P162" i="12"/>
  <c r="BI161" i="12"/>
  <c r="BH161" i="12"/>
  <c r="BG161" i="12"/>
  <c r="BE161" i="12"/>
  <c r="T161" i="12"/>
  <c r="R161" i="12"/>
  <c r="P161" i="12"/>
  <c r="BI160" i="12"/>
  <c r="BH160" i="12"/>
  <c r="BG160" i="12"/>
  <c r="BE160" i="12"/>
  <c r="T160" i="12"/>
  <c r="R160" i="12"/>
  <c r="P160" i="12"/>
  <c r="BI159" i="12"/>
  <c r="BH159" i="12"/>
  <c r="BG159" i="12"/>
  <c r="BE159" i="12"/>
  <c r="T159" i="12"/>
  <c r="R159" i="12"/>
  <c r="P159" i="12"/>
  <c r="BI158" i="12"/>
  <c r="BH158" i="12"/>
  <c r="BG158" i="12"/>
  <c r="BE158" i="12"/>
  <c r="T158" i="12"/>
  <c r="R158" i="12"/>
  <c r="P158" i="12"/>
  <c r="BI157" i="12"/>
  <c r="BH157" i="12"/>
  <c r="BG157" i="12"/>
  <c r="BE157" i="12"/>
  <c r="T157" i="12"/>
  <c r="R157" i="12"/>
  <c r="P157" i="12"/>
  <c r="BI156" i="12"/>
  <c r="BH156" i="12"/>
  <c r="BG156" i="12"/>
  <c r="BE156" i="12"/>
  <c r="T156" i="12"/>
  <c r="R156" i="12"/>
  <c r="P156" i="12"/>
  <c r="BI155" i="12"/>
  <c r="BH155" i="12"/>
  <c r="BG155" i="12"/>
  <c r="BE155" i="12"/>
  <c r="T155" i="12"/>
  <c r="R155" i="12"/>
  <c r="P155" i="12"/>
  <c r="BI154" i="12"/>
  <c r="BH154" i="12"/>
  <c r="BG154" i="12"/>
  <c r="BE154" i="12"/>
  <c r="T154" i="12"/>
  <c r="R154" i="12"/>
  <c r="P154" i="12"/>
  <c r="BI153" i="12"/>
  <c r="BH153" i="12"/>
  <c r="BG153" i="12"/>
  <c r="BE153" i="12"/>
  <c r="T153" i="12"/>
  <c r="R153" i="12"/>
  <c r="P153" i="12"/>
  <c r="BI152" i="12"/>
  <c r="BH152" i="12"/>
  <c r="BG152" i="12"/>
  <c r="BE152" i="12"/>
  <c r="T152" i="12"/>
  <c r="R152" i="12"/>
  <c r="P152" i="12"/>
  <c r="BI151" i="12"/>
  <c r="BH151" i="12"/>
  <c r="BG151" i="12"/>
  <c r="BE151" i="12"/>
  <c r="T151" i="12"/>
  <c r="R151" i="12"/>
  <c r="P151" i="12"/>
  <c r="BI150" i="12"/>
  <c r="BH150" i="12"/>
  <c r="BG150" i="12"/>
  <c r="BE150" i="12"/>
  <c r="T150" i="12"/>
  <c r="R150" i="12"/>
  <c r="P150" i="12"/>
  <c r="BI149" i="12"/>
  <c r="BH149" i="12"/>
  <c r="BG149" i="12"/>
  <c r="BE149" i="12"/>
  <c r="T149" i="12"/>
  <c r="R149" i="12"/>
  <c r="P149" i="12"/>
  <c r="BI148" i="12"/>
  <c r="BH148" i="12"/>
  <c r="BG148" i="12"/>
  <c r="BE148" i="12"/>
  <c r="T148" i="12"/>
  <c r="R148" i="12"/>
  <c r="P148" i="12"/>
  <c r="BI147" i="12"/>
  <c r="BH147" i="12"/>
  <c r="BG147" i="12"/>
  <c r="BE147" i="12"/>
  <c r="T147" i="12"/>
  <c r="R147" i="12"/>
  <c r="P147" i="12"/>
  <c r="BI146" i="12"/>
  <c r="BH146" i="12"/>
  <c r="BG146" i="12"/>
  <c r="BE146" i="12"/>
  <c r="T146" i="12"/>
  <c r="R146" i="12"/>
  <c r="P146" i="12"/>
  <c r="BI145" i="12"/>
  <c r="BH145" i="12"/>
  <c r="BG145" i="12"/>
  <c r="BE145" i="12"/>
  <c r="T145" i="12"/>
  <c r="R145" i="12"/>
  <c r="P145" i="12"/>
  <c r="BI144" i="12"/>
  <c r="BH144" i="12"/>
  <c r="BG144" i="12"/>
  <c r="BE144" i="12"/>
  <c r="T144" i="12"/>
  <c r="R144" i="12"/>
  <c r="P144" i="12"/>
  <c r="BI143" i="12"/>
  <c r="BH143" i="12"/>
  <c r="BG143" i="12"/>
  <c r="BE143" i="12"/>
  <c r="T143" i="12"/>
  <c r="R143" i="12"/>
  <c r="P143" i="12"/>
  <c r="BI142" i="12"/>
  <c r="BH142" i="12"/>
  <c r="BG142" i="12"/>
  <c r="BE142" i="12"/>
  <c r="T142" i="12"/>
  <c r="R142" i="12"/>
  <c r="P142" i="12"/>
  <c r="BI141" i="12"/>
  <c r="BH141" i="12"/>
  <c r="BG141" i="12"/>
  <c r="BE141" i="12"/>
  <c r="T141" i="12"/>
  <c r="R141" i="12"/>
  <c r="P141" i="12"/>
  <c r="BI140" i="12"/>
  <c r="BH140" i="12"/>
  <c r="BG140" i="12"/>
  <c r="BE140" i="12"/>
  <c r="T140" i="12"/>
  <c r="R140" i="12"/>
  <c r="P140" i="12"/>
  <c r="BI139" i="12"/>
  <c r="BH139" i="12"/>
  <c r="BG139" i="12"/>
  <c r="BE139" i="12"/>
  <c r="T139" i="12"/>
  <c r="R139" i="12"/>
  <c r="P139" i="12"/>
  <c r="BI138" i="12"/>
  <c r="BH138" i="12"/>
  <c r="BG138" i="12"/>
  <c r="BE138" i="12"/>
  <c r="T138" i="12"/>
  <c r="R138" i="12"/>
  <c r="P138" i="12"/>
  <c r="BI135" i="12"/>
  <c r="BH135" i="12"/>
  <c r="BG135" i="12"/>
  <c r="BE135" i="12"/>
  <c r="T135" i="12"/>
  <c r="T134" i="12"/>
  <c r="T133" i="12"/>
  <c r="R135" i="12"/>
  <c r="R134" i="12"/>
  <c r="R133" i="12"/>
  <c r="P135" i="12"/>
  <c r="P134" i="12"/>
  <c r="P133" i="12"/>
  <c r="J128" i="12"/>
  <c r="F128" i="12"/>
  <c r="F126" i="12"/>
  <c r="E124" i="12"/>
  <c r="J93" i="12"/>
  <c r="F93" i="12"/>
  <c r="F91" i="12"/>
  <c r="E89" i="12"/>
  <c r="J26" i="12"/>
  <c r="E26" i="12"/>
  <c r="J94" i="12"/>
  <c r="J25" i="12"/>
  <c r="J20" i="12"/>
  <c r="E20" i="12"/>
  <c r="F94" i="12"/>
  <c r="J19" i="12"/>
  <c r="J14" i="12"/>
  <c r="J126" i="12"/>
  <c r="E7" i="12"/>
  <c r="E85" i="12"/>
  <c r="J674" i="11"/>
  <c r="J110" i="11" s="1"/>
  <c r="J176" i="11"/>
  <c r="J39" i="11"/>
  <c r="J38" i="11"/>
  <c r="AY108" i="1"/>
  <c r="J37" i="11"/>
  <c r="AX108" i="1"/>
  <c r="BI1298" i="11"/>
  <c r="BH1298" i="11"/>
  <c r="BG1298" i="11"/>
  <c r="BE1298" i="11"/>
  <c r="T1298" i="11"/>
  <c r="R1298" i="11"/>
  <c r="P1298" i="11"/>
  <c r="BI1297" i="11"/>
  <c r="BH1297" i="11"/>
  <c r="BG1297" i="11"/>
  <c r="BE1297" i="11"/>
  <c r="T1297" i="11"/>
  <c r="R1297" i="11"/>
  <c r="P1297" i="11"/>
  <c r="BI1296" i="11"/>
  <c r="BH1296" i="11"/>
  <c r="BG1296" i="11"/>
  <c r="BE1296" i="11"/>
  <c r="T1296" i="11"/>
  <c r="R1296" i="11"/>
  <c r="P1296" i="11"/>
  <c r="BI1295" i="11"/>
  <c r="BH1295" i="11"/>
  <c r="BG1295" i="11"/>
  <c r="BE1295" i="11"/>
  <c r="T1295" i="11"/>
  <c r="R1295" i="11"/>
  <c r="P1295" i="11"/>
  <c r="BI1294" i="11"/>
  <c r="BH1294" i="11"/>
  <c r="BG1294" i="11"/>
  <c r="BE1294" i="11"/>
  <c r="T1294" i="11"/>
  <c r="R1294" i="11"/>
  <c r="P1294" i="11"/>
  <c r="BI1293" i="11"/>
  <c r="BH1293" i="11"/>
  <c r="BG1293" i="11"/>
  <c r="BE1293" i="11"/>
  <c r="T1293" i="11"/>
  <c r="R1293" i="11"/>
  <c r="P1293" i="11"/>
  <c r="BI1292" i="11"/>
  <c r="BH1292" i="11"/>
  <c r="BG1292" i="11"/>
  <c r="BE1292" i="11"/>
  <c r="T1292" i="11"/>
  <c r="R1292" i="11"/>
  <c r="P1292" i="11"/>
  <c r="BI1291" i="11"/>
  <c r="BH1291" i="11"/>
  <c r="BG1291" i="11"/>
  <c r="BE1291" i="11"/>
  <c r="T1291" i="11"/>
  <c r="R1291" i="11"/>
  <c r="P1291" i="11"/>
  <c r="BI1290" i="11"/>
  <c r="BH1290" i="11"/>
  <c r="BG1290" i="11"/>
  <c r="BE1290" i="11"/>
  <c r="T1290" i="11"/>
  <c r="R1290" i="11"/>
  <c r="P1290" i="11"/>
  <c r="BI1289" i="11"/>
  <c r="BH1289" i="11"/>
  <c r="BG1289" i="11"/>
  <c r="BE1289" i="11"/>
  <c r="T1289" i="11"/>
  <c r="R1289" i="11"/>
  <c r="P1289" i="11"/>
  <c r="BI1288" i="11"/>
  <c r="BH1288" i="11"/>
  <c r="BG1288" i="11"/>
  <c r="BE1288" i="11"/>
  <c r="T1288" i="11"/>
  <c r="R1288" i="11"/>
  <c r="P1288" i="11"/>
  <c r="BI1287" i="11"/>
  <c r="BH1287" i="11"/>
  <c r="BG1287" i="11"/>
  <c r="BE1287" i="11"/>
  <c r="T1287" i="11"/>
  <c r="R1287" i="11"/>
  <c r="P1287" i="11"/>
  <c r="BI1286" i="11"/>
  <c r="BH1286" i="11"/>
  <c r="BG1286" i="11"/>
  <c r="BE1286" i="11"/>
  <c r="T1286" i="11"/>
  <c r="R1286" i="11"/>
  <c r="P1286" i="11"/>
  <c r="BI1284" i="11"/>
  <c r="BH1284" i="11"/>
  <c r="BG1284" i="11"/>
  <c r="BE1284" i="11"/>
  <c r="T1284" i="11"/>
  <c r="R1284" i="11"/>
  <c r="P1284" i="11"/>
  <c r="BI1283" i="11"/>
  <c r="BH1283" i="11"/>
  <c r="BG1283" i="11"/>
  <c r="BE1283" i="11"/>
  <c r="T1283" i="11"/>
  <c r="R1283" i="11"/>
  <c r="P1283" i="11"/>
  <c r="BI1281" i="11"/>
  <c r="BH1281" i="11"/>
  <c r="BG1281" i="11"/>
  <c r="BE1281" i="11"/>
  <c r="T1281" i="11"/>
  <c r="R1281" i="11"/>
  <c r="P1281" i="11"/>
  <c r="BI1280" i="11"/>
  <c r="BH1280" i="11"/>
  <c r="BG1280" i="11"/>
  <c r="BE1280" i="11"/>
  <c r="T1280" i="11"/>
  <c r="R1280" i="11"/>
  <c r="P1280" i="11"/>
  <c r="BI1279" i="11"/>
  <c r="BH1279" i="11"/>
  <c r="BG1279" i="11"/>
  <c r="BE1279" i="11"/>
  <c r="T1279" i="11"/>
  <c r="R1279" i="11"/>
  <c r="P1279" i="11"/>
  <c r="BI1278" i="11"/>
  <c r="BH1278" i="11"/>
  <c r="BG1278" i="11"/>
  <c r="BE1278" i="11"/>
  <c r="T1278" i="11"/>
  <c r="R1278" i="11"/>
  <c r="P1278" i="11"/>
  <c r="BI1277" i="11"/>
  <c r="BH1277" i="11"/>
  <c r="BG1277" i="11"/>
  <c r="BE1277" i="11"/>
  <c r="T1277" i="11"/>
  <c r="R1277" i="11"/>
  <c r="P1277" i="11"/>
  <c r="BI1276" i="11"/>
  <c r="BH1276" i="11"/>
  <c r="BG1276" i="11"/>
  <c r="BE1276" i="11"/>
  <c r="T1276" i="11"/>
  <c r="R1276" i="11"/>
  <c r="P1276" i="11"/>
  <c r="BI1275" i="11"/>
  <c r="BH1275" i="11"/>
  <c r="BG1275" i="11"/>
  <c r="BE1275" i="11"/>
  <c r="T1275" i="11"/>
  <c r="R1275" i="11"/>
  <c r="P1275" i="11"/>
  <c r="BI1274" i="11"/>
  <c r="BH1274" i="11"/>
  <c r="BG1274" i="11"/>
  <c r="BE1274" i="11"/>
  <c r="T1274" i="11"/>
  <c r="R1274" i="11"/>
  <c r="P1274" i="11"/>
  <c r="BI1273" i="11"/>
  <c r="BH1273" i="11"/>
  <c r="BG1273" i="11"/>
  <c r="BE1273" i="11"/>
  <c r="T1273" i="11"/>
  <c r="R1273" i="11"/>
  <c r="P1273" i="11"/>
  <c r="BI1272" i="11"/>
  <c r="BH1272" i="11"/>
  <c r="BG1272" i="11"/>
  <c r="BE1272" i="11"/>
  <c r="T1272" i="11"/>
  <c r="R1272" i="11"/>
  <c r="P1272" i="11"/>
  <c r="BI1271" i="11"/>
  <c r="BH1271" i="11"/>
  <c r="BG1271" i="11"/>
  <c r="BE1271" i="11"/>
  <c r="T1271" i="11"/>
  <c r="R1271" i="11"/>
  <c r="P1271" i="11"/>
  <c r="BI1270" i="11"/>
  <c r="BH1270" i="11"/>
  <c r="BG1270" i="11"/>
  <c r="BE1270" i="11"/>
  <c r="T1270" i="11"/>
  <c r="R1270" i="11"/>
  <c r="P1270" i="11"/>
  <c r="BI1268" i="11"/>
  <c r="BH1268" i="11"/>
  <c r="BG1268" i="11"/>
  <c r="BE1268" i="11"/>
  <c r="T1268" i="11"/>
  <c r="R1268" i="11"/>
  <c r="P1268" i="11"/>
  <c r="BI1267" i="11"/>
  <c r="BH1267" i="11"/>
  <c r="BG1267" i="11"/>
  <c r="BE1267" i="11"/>
  <c r="T1267" i="11"/>
  <c r="R1267" i="11"/>
  <c r="P1267" i="11"/>
  <c r="BI1266" i="11"/>
  <c r="BH1266" i="11"/>
  <c r="BG1266" i="11"/>
  <c r="BE1266" i="11"/>
  <c r="T1266" i="11"/>
  <c r="R1266" i="11"/>
  <c r="P1266" i="11"/>
  <c r="BI1265" i="11"/>
  <c r="BH1265" i="11"/>
  <c r="BG1265" i="11"/>
  <c r="BE1265" i="11"/>
  <c r="T1265" i="11"/>
  <c r="R1265" i="11"/>
  <c r="P1265" i="11"/>
  <c r="BI1264" i="11"/>
  <c r="BH1264" i="11"/>
  <c r="BG1264" i="11"/>
  <c r="BE1264" i="11"/>
  <c r="T1264" i="11"/>
  <c r="R1264" i="11"/>
  <c r="P1264" i="11"/>
  <c r="BI1263" i="11"/>
  <c r="BH1263" i="11"/>
  <c r="BG1263" i="11"/>
  <c r="BE1263" i="11"/>
  <c r="T1263" i="11"/>
  <c r="R1263" i="11"/>
  <c r="P1263" i="11"/>
  <c r="BI1262" i="11"/>
  <c r="BH1262" i="11"/>
  <c r="BG1262" i="11"/>
  <c r="BE1262" i="11"/>
  <c r="T1262" i="11"/>
  <c r="R1262" i="11"/>
  <c r="P1262" i="11"/>
  <c r="BI1261" i="11"/>
  <c r="BH1261" i="11"/>
  <c r="BG1261" i="11"/>
  <c r="BE1261" i="11"/>
  <c r="T1261" i="11"/>
  <c r="R1261" i="11"/>
  <c r="P1261" i="11"/>
  <c r="BI1260" i="11"/>
  <c r="BH1260" i="11"/>
  <c r="BG1260" i="11"/>
  <c r="BE1260" i="11"/>
  <c r="T1260" i="11"/>
  <c r="R1260" i="11"/>
  <c r="P1260" i="11"/>
  <c r="BI1259" i="11"/>
  <c r="BH1259" i="11"/>
  <c r="BG1259" i="11"/>
  <c r="BE1259" i="11"/>
  <c r="T1259" i="11"/>
  <c r="R1259" i="11"/>
  <c r="P1259" i="11"/>
  <c r="BI1258" i="11"/>
  <c r="BH1258" i="11"/>
  <c r="BG1258" i="11"/>
  <c r="BE1258" i="11"/>
  <c r="T1258" i="11"/>
  <c r="R1258" i="11"/>
  <c r="P1258" i="11"/>
  <c r="BI1257" i="11"/>
  <c r="BH1257" i="11"/>
  <c r="BG1257" i="11"/>
  <c r="BE1257" i="11"/>
  <c r="T1257" i="11"/>
  <c r="R1257" i="11"/>
  <c r="P1257" i="11"/>
  <c r="BI1255" i="11"/>
  <c r="BH1255" i="11"/>
  <c r="BG1255" i="11"/>
  <c r="BE1255" i="11"/>
  <c r="T1255" i="11"/>
  <c r="R1255" i="11"/>
  <c r="P1255" i="11"/>
  <c r="BI1254" i="11"/>
  <c r="BH1254" i="11"/>
  <c r="BG1254" i="11"/>
  <c r="BE1254" i="11"/>
  <c r="T1254" i="11"/>
  <c r="R1254" i="11"/>
  <c r="P1254" i="11"/>
  <c r="BI1253" i="11"/>
  <c r="BH1253" i="11"/>
  <c r="BG1253" i="11"/>
  <c r="BE1253" i="11"/>
  <c r="T1253" i="11"/>
  <c r="R1253" i="11"/>
  <c r="P1253" i="11"/>
  <c r="BI1252" i="11"/>
  <c r="BH1252" i="11"/>
  <c r="BG1252" i="11"/>
  <c r="BE1252" i="11"/>
  <c r="T1252" i="11"/>
  <c r="R1252" i="11"/>
  <c r="P1252" i="11"/>
  <c r="BI1251" i="11"/>
  <c r="BH1251" i="11"/>
  <c r="BG1251" i="11"/>
  <c r="BE1251" i="11"/>
  <c r="T1251" i="11"/>
  <c r="R1251" i="11"/>
  <c r="P1251" i="11"/>
  <c r="BI1250" i="11"/>
  <c r="BH1250" i="11"/>
  <c r="BG1250" i="11"/>
  <c r="BE1250" i="11"/>
  <c r="T1250" i="11"/>
  <c r="R1250" i="11"/>
  <c r="P1250" i="11"/>
  <c r="BI1249" i="11"/>
  <c r="BH1249" i="11"/>
  <c r="BG1249" i="11"/>
  <c r="BE1249" i="11"/>
  <c r="T1249" i="11"/>
  <c r="R1249" i="11"/>
  <c r="P1249" i="11"/>
  <c r="BI1248" i="11"/>
  <c r="BH1248" i="11"/>
  <c r="BG1248" i="11"/>
  <c r="BE1248" i="11"/>
  <c r="T1248" i="11"/>
  <c r="R1248" i="11"/>
  <c r="P1248" i="11"/>
  <c r="BI1247" i="11"/>
  <c r="BH1247" i="11"/>
  <c r="BG1247" i="11"/>
  <c r="BE1247" i="11"/>
  <c r="T1247" i="11"/>
  <c r="R1247" i="11"/>
  <c r="P1247" i="11"/>
  <c r="BI1246" i="11"/>
  <c r="BH1246" i="11"/>
  <c r="BG1246" i="11"/>
  <c r="BE1246" i="11"/>
  <c r="T1246" i="11"/>
  <c r="R1246" i="11"/>
  <c r="P1246" i="11"/>
  <c r="BI1245" i="11"/>
  <c r="BH1245" i="11"/>
  <c r="BG1245" i="11"/>
  <c r="BE1245" i="11"/>
  <c r="T1245" i="11"/>
  <c r="R1245" i="11"/>
  <c r="P1245" i="11"/>
  <c r="BI1244" i="11"/>
  <c r="BH1244" i="11"/>
  <c r="BG1244" i="11"/>
  <c r="BE1244" i="11"/>
  <c r="T1244" i="11"/>
  <c r="R1244" i="11"/>
  <c r="P1244" i="11"/>
  <c r="BI1243" i="11"/>
  <c r="BH1243" i="11"/>
  <c r="BG1243" i="11"/>
  <c r="BE1243" i="11"/>
  <c r="T1243" i="11"/>
  <c r="R1243" i="11"/>
  <c r="P1243" i="11"/>
  <c r="BI1242" i="11"/>
  <c r="BH1242" i="11"/>
  <c r="BG1242" i="11"/>
  <c r="BE1242" i="11"/>
  <c r="T1242" i="11"/>
  <c r="R1242" i="11"/>
  <c r="P1242" i="11"/>
  <c r="BI1241" i="11"/>
  <c r="BH1241" i="11"/>
  <c r="BG1241" i="11"/>
  <c r="BE1241" i="11"/>
  <c r="T1241" i="11"/>
  <c r="R1241" i="11"/>
  <c r="P1241" i="11"/>
  <c r="BI1240" i="11"/>
  <c r="BH1240" i="11"/>
  <c r="BG1240" i="11"/>
  <c r="BE1240" i="11"/>
  <c r="T1240" i="11"/>
  <c r="R1240" i="11"/>
  <c r="P1240" i="11"/>
  <c r="BI1239" i="11"/>
  <c r="BH1239" i="11"/>
  <c r="BG1239" i="11"/>
  <c r="BE1239" i="11"/>
  <c r="T1239" i="11"/>
  <c r="R1239" i="11"/>
  <c r="P1239" i="11"/>
  <c r="BI1238" i="11"/>
  <c r="BH1238" i="11"/>
  <c r="BG1238" i="11"/>
  <c r="BE1238" i="11"/>
  <c r="T1238" i="11"/>
  <c r="R1238" i="11"/>
  <c r="P1238" i="11"/>
  <c r="BI1237" i="11"/>
  <c r="BH1237" i="11"/>
  <c r="BG1237" i="11"/>
  <c r="BE1237" i="11"/>
  <c r="T1237" i="11"/>
  <c r="R1237" i="11"/>
  <c r="P1237" i="11"/>
  <c r="BI1236" i="11"/>
  <c r="BH1236" i="11"/>
  <c r="BG1236" i="11"/>
  <c r="BE1236" i="11"/>
  <c r="T1236" i="11"/>
  <c r="R1236" i="11"/>
  <c r="P1236" i="11"/>
  <c r="BI1235" i="11"/>
  <c r="BH1235" i="11"/>
  <c r="BG1235" i="11"/>
  <c r="BE1235" i="11"/>
  <c r="T1235" i="11"/>
  <c r="R1235" i="11"/>
  <c r="P1235" i="11"/>
  <c r="BI1234" i="11"/>
  <c r="BH1234" i="11"/>
  <c r="BG1234" i="11"/>
  <c r="BE1234" i="11"/>
  <c r="T1234" i="11"/>
  <c r="R1234" i="11"/>
  <c r="P1234" i="11"/>
  <c r="BI1233" i="11"/>
  <c r="BH1233" i="11"/>
  <c r="BG1233" i="11"/>
  <c r="BE1233" i="11"/>
  <c r="T1233" i="11"/>
  <c r="R1233" i="11"/>
  <c r="P1233" i="11"/>
  <c r="BI1232" i="11"/>
  <c r="BH1232" i="11"/>
  <c r="BG1232" i="11"/>
  <c r="BE1232" i="11"/>
  <c r="T1232" i="11"/>
  <c r="R1232" i="11"/>
  <c r="P1232" i="11"/>
  <c r="BI1231" i="11"/>
  <c r="BH1231" i="11"/>
  <c r="BG1231" i="11"/>
  <c r="BE1231" i="11"/>
  <c r="T1231" i="11"/>
  <c r="R1231" i="11"/>
  <c r="P1231" i="11"/>
  <c r="BI1230" i="11"/>
  <c r="BH1230" i="11"/>
  <c r="BG1230" i="11"/>
  <c r="BE1230" i="11"/>
  <c r="T1230" i="11"/>
  <c r="R1230" i="11"/>
  <c r="P1230" i="11"/>
  <c r="BI1229" i="11"/>
  <c r="BH1229" i="11"/>
  <c r="BG1229" i="11"/>
  <c r="BE1229" i="11"/>
  <c r="T1229" i="11"/>
  <c r="R1229" i="11"/>
  <c r="P1229" i="11"/>
  <c r="BI1228" i="11"/>
  <c r="BH1228" i="11"/>
  <c r="BG1228" i="11"/>
  <c r="BE1228" i="11"/>
  <c r="T1228" i="11"/>
  <c r="R1228" i="11"/>
  <c r="P1228" i="11"/>
  <c r="BI1227" i="11"/>
  <c r="BH1227" i="11"/>
  <c r="BG1227" i="11"/>
  <c r="BE1227" i="11"/>
  <c r="T1227" i="11"/>
  <c r="R1227" i="11"/>
  <c r="P1227" i="11"/>
  <c r="BI1226" i="11"/>
  <c r="BH1226" i="11"/>
  <c r="BG1226" i="11"/>
  <c r="BE1226" i="11"/>
  <c r="T1226" i="11"/>
  <c r="R1226" i="11"/>
  <c r="P1226" i="11"/>
  <c r="BI1225" i="11"/>
  <c r="BH1225" i="11"/>
  <c r="BG1225" i="11"/>
  <c r="BE1225" i="11"/>
  <c r="T1225" i="11"/>
  <c r="R1225" i="11"/>
  <c r="P1225" i="11"/>
  <c r="BI1224" i="11"/>
  <c r="BH1224" i="11"/>
  <c r="BG1224" i="11"/>
  <c r="BE1224" i="11"/>
  <c r="T1224" i="11"/>
  <c r="R1224" i="11"/>
  <c r="P1224" i="11"/>
  <c r="BI1223" i="11"/>
  <c r="BH1223" i="11"/>
  <c r="BG1223" i="11"/>
  <c r="BE1223" i="11"/>
  <c r="T1223" i="11"/>
  <c r="R1223" i="11"/>
  <c r="P1223" i="11"/>
  <c r="BI1222" i="11"/>
  <c r="BH1222" i="11"/>
  <c r="BG1222" i="11"/>
  <c r="BE1222" i="11"/>
  <c r="T1222" i="11"/>
  <c r="R1222" i="11"/>
  <c r="P1222" i="11"/>
  <c r="BI1221" i="11"/>
  <c r="BH1221" i="11"/>
  <c r="BG1221" i="11"/>
  <c r="BE1221" i="11"/>
  <c r="T1221" i="11"/>
  <c r="R1221" i="11"/>
  <c r="P1221" i="11"/>
  <c r="BI1220" i="11"/>
  <c r="BH1220" i="11"/>
  <c r="BG1220" i="11"/>
  <c r="BE1220" i="11"/>
  <c r="T1220" i="11"/>
  <c r="R1220" i="11"/>
  <c r="P1220" i="11"/>
  <c r="BI1219" i="11"/>
  <c r="BH1219" i="11"/>
  <c r="BG1219" i="11"/>
  <c r="BE1219" i="11"/>
  <c r="T1219" i="11"/>
  <c r="R1219" i="11"/>
  <c r="P1219" i="11"/>
  <c r="BI1218" i="11"/>
  <c r="BH1218" i="11"/>
  <c r="BG1218" i="11"/>
  <c r="BE1218" i="11"/>
  <c r="T1218" i="11"/>
  <c r="R1218" i="11"/>
  <c r="P1218" i="11"/>
  <c r="BI1217" i="11"/>
  <c r="BH1217" i="11"/>
  <c r="BG1217" i="11"/>
  <c r="BE1217" i="11"/>
  <c r="T1217" i="11"/>
  <c r="R1217" i="11"/>
  <c r="P1217" i="11"/>
  <c r="BI1216" i="11"/>
  <c r="BH1216" i="11"/>
  <c r="BG1216" i="11"/>
  <c r="BE1216" i="11"/>
  <c r="T1216" i="11"/>
  <c r="R1216" i="11"/>
  <c r="P1216" i="11"/>
  <c r="BI1215" i="11"/>
  <c r="BH1215" i="11"/>
  <c r="BG1215" i="11"/>
  <c r="BE1215" i="11"/>
  <c r="T1215" i="11"/>
  <c r="R1215" i="11"/>
  <c r="P1215" i="11"/>
  <c r="BI1214" i="11"/>
  <c r="BH1214" i="11"/>
  <c r="BG1214" i="11"/>
  <c r="BE1214" i="11"/>
  <c r="T1214" i="11"/>
  <c r="R1214" i="11"/>
  <c r="P1214" i="11"/>
  <c r="BI1213" i="11"/>
  <c r="BH1213" i="11"/>
  <c r="BG1213" i="11"/>
  <c r="BE1213" i="11"/>
  <c r="T1213" i="11"/>
  <c r="R1213" i="11"/>
  <c r="P1213" i="11"/>
  <c r="BI1212" i="11"/>
  <c r="BH1212" i="11"/>
  <c r="BG1212" i="11"/>
  <c r="BE1212" i="11"/>
  <c r="T1212" i="11"/>
  <c r="R1212" i="11"/>
  <c r="P1212" i="11"/>
  <c r="BI1211" i="11"/>
  <c r="BH1211" i="11"/>
  <c r="BG1211" i="11"/>
  <c r="BE1211" i="11"/>
  <c r="T1211" i="11"/>
  <c r="R1211" i="11"/>
  <c r="P1211" i="11"/>
  <c r="BI1210" i="11"/>
  <c r="BH1210" i="11"/>
  <c r="BG1210" i="11"/>
  <c r="BE1210" i="11"/>
  <c r="T1210" i="11"/>
  <c r="R1210" i="11"/>
  <c r="P1210" i="11"/>
  <c r="BI1209" i="11"/>
  <c r="BH1209" i="11"/>
  <c r="BG1209" i="11"/>
  <c r="BE1209" i="11"/>
  <c r="T1209" i="11"/>
  <c r="R1209" i="11"/>
  <c r="P1209" i="11"/>
  <c r="BI1208" i="11"/>
  <c r="BH1208" i="11"/>
  <c r="BG1208" i="11"/>
  <c r="BE1208" i="11"/>
  <c r="T1208" i="11"/>
  <c r="R1208" i="11"/>
  <c r="P1208" i="11"/>
  <c r="BI1206" i="11"/>
  <c r="BH1206" i="11"/>
  <c r="BG1206" i="11"/>
  <c r="BE1206" i="11"/>
  <c r="T1206" i="11"/>
  <c r="R1206" i="11"/>
  <c r="P1206" i="11"/>
  <c r="BI1205" i="11"/>
  <c r="BH1205" i="11"/>
  <c r="BG1205" i="11"/>
  <c r="BE1205" i="11"/>
  <c r="T1205" i="11"/>
  <c r="R1205" i="11"/>
  <c r="P1205" i="11"/>
  <c r="BI1204" i="11"/>
  <c r="BH1204" i="11"/>
  <c r="BG1204" i="11"/>
  <c r="BE1204" i="11"/>
  <c r="T1204" i="11"/>
  <c r="R1204" i="11"/>
  <c r="P1204" i="11"/>
  <c r="BI1203" i="11"/>
  <c r="BH1203" i="11"/>
  <c r="BG1203" i="11"/>
  <c r="BE1203" i="11"/>
  <c r="T1203" i="11"/>
  <c r="R1203" i="11"/>
  <c r="P1203" i="11"/>
  <c r="BI1202" i="11"/>
  <c r="BH1202" i="11"/>
  <c r="BG1202" i="11"/>
  <c r="BE1202" i="11"/>
  <c r="T1202" i="11"/>
  <c r="R1202" i="11"/>
  <c r="P1202" i="11"/>
  <c r="BI1201" i="11"/>
  <c r="BH1201" i="11"/>
  <c r="BG1201" i="11"/>
  <c r="BE1201" i="11"/>
  <c r="T1201" i="11"/>
  <c r="R1201" i="11"/>
  <c r="P1201" i="11"/>
  <c r="BI1200" i="11"/>
  <c r="BH1200" i="11"/>
  <c r="BG1200" i="11"/>
  <c r="BE1200" i="11"/>
  <c r="T1200" i="11"/>
  <c r="R1200" i="11"/>
  <c r="P1200" i="11"/>
  <c r="BI1199" i="11"/>
  <c r="BH1199" i="11"/>
  <c r="BG1199" i="11"/>
  <c r="BE1199" i="11"/>
  <c r="T1199" i="11"/>
  <c r="R1199" i="11"/>
  <c r="P1199" i="11"/>
  <c r="BI1198" i="11"/>
  <c r="BH1198" i="11"/>
  <c r="BG1198" i="11"/>
  <c r="BE1198" i="11"/>
  <c r="T1198" i="11"/>
  <c r="R1198" i="11"/>
  <c r="P1198" i="11"/>
  <c r="BI1197" i="11"/>
  <c r="BH1197" i="11"/>
  <c r="BG1197" i="11"/>
  <c r="BE1197" i="11"/>
  <c r="T1197" i="11"/>
  <c r="R1197" i="11"/>
  <c r="P1197" i="11"/>
  <c r="BI1196" i="11"/>
  <c r="BH1196" i="11"/>
  <c r="BG1196" i="11"/>
  <c r="BE1196" i="11"/>
  <c r="T1196" i="11"/>
  <c r="R1196" i="11"/>
  <c r="P1196" i="11"/>
  <c r="BI1194" i="11"/>
  <c r="BH1194" i="11"/>
  <c r="BG1194" i="11"/>
  <c r="BE1194" i="11"/>
  <c r="T1194" i="11"/>
  <c r="R1194" i="11"/>
  <c r="P1194" i="11"/>
  <c r="BI1193" i="11"/>
  <c r="BH1193" i="11"/>
  <c r="BG1193" i="11"/>
  <c r="BE1193" i="11"/>
  <c r="T1193" i="11"/>
  <c r="R1193" i="11"/>
  <c r="P1193" i="11"/>
  <c r="BI1192" i="11"/>
  <c r="BH1192" i="11"/>
  <c r="BG1192" i="11"/>
  <c r="BE1192" i="11"/>
  <c r="T1192" i="11"/>
  <c r="R1192" i="11"/>
  <c r="P1192" i="11"/>
  <c r="BI1191" i="11"/>
  <c r="BH1191" i="11"/>
  <c r="BG1191" i="11"/>
  <c r="BE1191" i="11"/>
  <c r="T1191" i="11"/>
  <c r="R1191" i="11"/>
  <c r="P1191" i="11"/>
  <c r="BI1190" i="11"/>
  <c r="BH1190" i="11"/>
  <c r="BG1190" i="11"/>
  <c r="BE1190" i="11"/>
  <c r="T1190" i="11"/>
  <c r="R1190" i="11"/>
  <c r="P1190" i="11"/>
  <c r="BI1189" i="11"/>
  <c r="BH1189" i="11"/>
  <c r="BG1189" i="11"/>
  <c r="BE1189" i="11"/>
  <c r="T1189" i="11"/>
  <c r="R1189" i="11"/>
  <c r="P1189" i="11"/>
  <c r="BI1188" i="11"/>
  <c r="BH1188" i="11"/>
  <c r="BG1188" i="11"/>
  <c r="BE1188" i="11"/>
  <c r="T1188" i="11"/>
  <c r="R1188" i="11"/>
  <c r="P1188" i="11"/>
  <c r="BI1187" i="11"/>
  <c r="BH1187" i="11"/>
  <c r="BG1187" i="11"/>
  <c r="BE1187" i="11"/>
  <c r="T1187" i="11"/>
  <c r="R1187" i="11"/>
  <c r="P1187" i="11"/>
  <c r="BI1186" i="11"/>
  <c r="BH1186" i="11"/>
  <c r="BG1186" i="11"/>
  <c r="BE1186" i="11"/>
  <c r="T1186" i="11"/>
  <c r="R1186" i="11"/>
  <c r="P1186" i="11"/>
  <c r="BI1185" i="11"/>
  <c r="BH1185" i="11"/>
  <c r="BG1185" i="11"/>
  <c r="BE1185" i="11"/>
  <c r="T1185" i="11"/>
  <c r="R1185" i="11"/>
  <c r="P1185" i="11"/>
  <c r="BI1184" i="11"/>
  <c r="BH1184" i="11"/>
  <c r="BG1184" i="11"/>
  <c r="BE1184" i="11"/>
  <c r="T1184" i="11"/>
  <c r="R1184" i="11"/>
  <c r="P1184" i="11"/>
  <c r="BI1183" i="11"/>
  <c r="BH1183" i="11"/>
  <c r="BG1183" i="11"/>
  <c r="BE1183" i="11"/>
  <c r="T1183" i="11"/>
  <c r="R1183" i="11"/>
  <c r="P1183" i="11"/>
  <c r="BI1182" i="11"/>
  <c r="BH1182" i="11"/>
  <c r="BG1182" i="11"/>
  <c r="BE1182" i="11"/>
  <c r="T1182" i="11"/>
  <c r="R1182" i="11"/>
  <c r="P1182" i="11"/>
  <c r="BI1180" i="11"/>
  <c r="BH1180" i="11"/>
  <c r="BG1180" i="11"/>
  <c r="BE1180" i="11"/>
  <c r="T1180" i="11"/>
  <c r="R1180" i="11"/>
  <c r="P1180" i="11"/>
  <c r="BI1179" i="11"/>
  <c r="BH1179" i="11"/>
  <c r="BG1179" i="11"/>
  <c r="BE1179" i="11"/>
  <c r="T1179" i="11"/>
  <c r="R1179" i="11"/>
  <c r="P1179" i="11"/>
  <c r="BI1178" i="11"/>
  <c r="BH1178" i="11"/>
  <c r="BG1178" i="11"/>
  <c r="BE1178" i="11"/>
  <c r="T1178" i="11"/>
  <c r="R1178" i="11"/>
  <c r="P1178" i="11"/>
  <c r="BI1177" i="11"/>
  <c r="BH1177" i="11"/>
  <c r="BG1177" i="11"/>
  <c r="BE1177" i="11"/>
  <c r="T1177" i="11"/>
  <c r="R1177" i="11"/>
  <c r="P1177" i="11"/>
  <c r="BI1176" i="11"/>
  <c r="BH1176" i="11"/>
  <c r="BG1176" i="11"/>
  <c r="BE1176" i="11"/>
  <c r="T1176" i="11"/>
  <c r="R1176" i="11"/>
  <c r="P1176" i="11"/>
  <c r="BI1175" i="11"/>
  <c r="BH1175" i="11"/>
  <c r="BG1175" i="11"/>
  <c r="BE1175" i="11"/>
  <c r="T1175" i="11"/>
  <c r="R1175" i="11"/>
  <c r="P1175" i="11"/>
  <c r="BI1174" i="11"/>
  <c r="BH1174" i="11"/>
  <c r="BG1174" i="11"/>
  <c r="BE1174" i="11"/>
  <c r="T1174" i="11"/>
  <c r="R1174" i="11"/>
  <c r="P1174" i="11"/>
  <c r="BI1173" i="11"/>
  <c r="BH1173" i="11"/>
  <c r="BG1173" i="11"/>
  <c r="BE1173" i="11"/>
  <c r="T1173" i="11"/>
  <c r="R1173" i="11"/>
  <c r="P1173" i="11"/>
  <c r="BI1172" i="11"/>
  <c r="BH1172" i="11"/>
  <c r="BG1172" i="11"/>
  <c r="BE1172" i="11"/>
  <c r="T1172" i="11"/>
  <c r="R1172" i="11"/>
  <c r="P1172" i="11"/>
  <c r="BI1171" i="11"/>
  <c r="BH1171" i="11"/>
  <c r="BG1171" i="11"/>
  <c r="BE1171" i="11"/>
  <c r="T1171" i="11"/>
  <c r="R1171" i="11"/>
  <c r="P1171" i="11"/>
  <c r="BI1170" i="11"/>
  <c r="BH1170" i="11"/>
  <c r="BG1170" i="11"/>
  <c r="BE1170" i="11"/>
  <c r="T1170" i="11"/>
  <c r="R1170" i="11"/>
  <c r="P1170" i="11"/>
  <c r="BI1168" i="11"/>
  <c r="BH1168" i="11"/>
  <c r="BG1168" i="11"/>
  <c r="BE1168" i="11"/>
  <c r="T1168" i="11"/>
  <c r="R1168" i="11"/>
  <c r="P1168" i="11"/>
  <c r="BI1167" i="11"/>
  <c r="BH1167" i="11"/>
  <c r="BG1167" i="11"/>
  <c r="BE1167" i="11"/>
  <c r="T1167" i="11"/>
  <c r="R1167" i="11"/>
  <c r="P1167" i="11"/>
  <c r="BI1166" i="11"/>
  <c r="BH1166" i="11"/>
  <c r="BG1166" i="11"/>
  <c r="BE1166" i="11"/>
  <c r="T1166" i="11"/>
  <c r="R1166" i="11"/>
  <c r="P1166" i="11"/>
  <c r="BI1165" i="11"/>
  <c r="BH1165" i="11"/>
  <c r="BG1165" i="11"/>
  <c r="BE1165" i="11"/>
  <c r="T1165" i="11"/>
  <c r="R1165" i="11"/>
  <c r="P1165" i="11"/>
  <c r="BI1164" i="11"/>
  <c r="BH1164" i="11"/>
  <c r="BG1164" i="11"/>
  <c r="BE1164" i="11"/>
  <c r="T1164" i="11"/>
  <c r="R1164" i="11"/>
  <c r="P1164" i="11"/>
  <c r="BI1163" i="11"/>
  <c r="BH1163" i="11"/>
  <c r="BG1163" i="11"/>
  <c r="BE1163" i="11"/>
  <c r="T1163" i="11"/>
  <c r="R1163" i="11"/>
  <c r="P1163" i="11"/>
  <c r="BI1162" i="11"/>
  <c r="BH1162" i="11"/>
  <c r="BG1162" i="11"/>
  <c r="BE1162" i="11"/>
  <c r="T1162" i="11"/>
  <c r="R1162" i="11"/>
  <c r="P1162" i="11"/>
  <c r="BI1161" i="11"/>
  <c r="BH1161" i="11"/>
  <c r="BG1161" i="11"/>
  <c r="BE1161" i="11"/>
  <c r="T1161" i="11"/>
  <c r="R1161" i="11"/>
  <c r="P1161" i="11"/>
  <c r="BI1160" i="11"/>
  <c r="BH1160" i="11"/>
  <c r="BG1160" i="11"/>
  <c r="BE1160" i="11"/>
  <c r="T1160" i="11"/>
  <c r="R1160" i="11"/>
  <c r="P1160" i="11"/>
  <c r="BI1159" i="11"/>
  <c r="BH1159" i="11"/>
  <c r="BG1159" i="11"/>
  <c r="BE1159" i="11"/>
  <c r="T1159" i="11"/>
  <c r="R1159" i="11"/>
  <c r="P1159" i="11"/>
  <c r="BI1158" i="11"/>
  <c r="BH1158" i="11"/>
  <c r="BG1158" i="11"/>
  <c r="BE1158" i="11"/>
  <c r="T1158" i="11"/>
  <c r="R1158" i="11"/>
  <c r="P1158" i="11"/>
  <c r="BI1157" i="11"/>
  <c r="BH1157" i="11"/>
  <c r="BG1157" i="11"/>
  <c r="BE1157" i="11"/>
  <c r="T1157" i="11"/>
  <c r="R1157" i="11"/>
  <c r="P1157" i="11"/>
  <c r="BI1156" i="11"/>
  <c r="BH1156" i="11"/>
  <c r="BG1156" i="11"/>
  <c r="BE1156" i="11"/>
  <c r="T1156" i="11"/>
  <c r="R1156" i="11"/>
  <c r="P1156" i="11"/>
  <c r="BI1154" i="11"/>
  <c r="BH1154" i="11"/>
  <c r="BG1154" i="11"/>
  <c r="BE1154" i="11"/>
  <c r="T1154" i="11"/>
  <c r="R1154" i="11"/>
  <c r="P1154" i="11"/>
  <c r="BI1153" i="11"/>
  <c r="BH1153" i="11"/>
  <c r="BG1153" i="11"/>
  <c r="BE1153" i="11"/>
  <c r="T1153" i="11"/>
  <c r="R1153" i="11"/>
  <c r="P1153" i="11"/>
  <c r="BI1152" i="11"/>
  <c r="BH1152" i="11"/>
  <c r="BG1152" i="11"/>
  <c r="BE1152" i="11"/>
  <c r="T1152" i="11"/>
  <c r="R1152" i="11"/>
  <c r="P1152" i="11"/>
  <c r="BI1151" i="11"/>
  <c r="BH1151" i="11"/>
  <c r="BG1151" i="11"/>
  <c r="BE1151" i="11"/>
  <c r="T1151" i="11"/>
  <c r="R1151" i="11"/>
  <c r="P1151" i="11"/>
  <c r="BI1150" i="11"/>
  <c r="BH1150" i="11"/>
  <c r="BG1150" i="11"/>
  <c r="BE1150" i="11"/>
  <c r="T1150" i="11"/>
  <c r="R1150" i="11"/>
  <c r="P1150" i="11"/>
  <c r="BI1149" i="11"/>
  <c r="BH1149" i="11"/>
  <c r="BG1149" i="11"/>
  <c r="BE1149" i="11"/>
  <c r="T1149" i="11"/>
  <c r="R1149" i="11"/>
  <c r="P1149" i="11"/>
  <c r="BI1148" i="11"/>
  <c r="BH1148" i="11"/>
  <c r="BG1148" i="11"/>
  <c r="BE1148" i="11"/>
  <c r="T1148" i="11"/>
  <c r="R1148" i="11"/>
  <c r="P1148" i="11"/>
  <c r="BI1147" i="11"/>
  <c r="BH1147" i="11"/>
  <c r="BG1147" i="11"/>
  <c r="BE1147" i="11"/>
  <c r="T1147" i="11"/>
  <c r="R1147" i="11"/>
  <c r="P1147" i="11"/>
  <c r="BI1146" i="11"/>
  <c r="BH1146" i="11"/>
  <c r="BG1146" i="11"/>
  <c r="BE1146" i="11"/>
  <c r="T1146" i="11"/>
  <c r="R1146" i="11"/>
  <c r="P1146" i="11"/>
  <c r="BI1145" i="11"/>
  <c r="BH1145" i="11"/>
  <c r="BG1145" i="11"/>
  <c r="BE1145" i="11"/>
  <c r="T1145" i="11"/>
  <c r="R1145" i="11"/>
  <c r="P1145" i="11"/>
  <c r="BI1144" i="11"/>
  <c r="BH1144" i="11"/>
  <c r="BG1144" i="11"/>
  <c r="BE1144" i="11"/>
  <c r="T1144" i="11"/>
  <c r="R1144" i="11"/>
  <c r="P1144" i="11"/>
  <c r="BI1143" i="11"/>
  <c r="BH1143" i="11"/>
  <c r="BG1143" i="11"/>
  <c r="BE1143" i="11"/>
  <c r="T1143" i="11"/>
  <c r="R1143" i="11"/>
  <c r="P1143" i="11"/>
  <c r="BI1142" i="11"/>
  <c r="BH1142" i="11"/>
  <c r="BG1142" i="11"/>
  <c r="BE1142" i="11"/>
  <c r="T1142" i="11"/>
  <c r="R1142" i="11"/>
  <c r="P1142" i="11"/>
  <c r="BI1140" i="11"/>
  <c r="BH1140" i="11"/>
  <c r="BG1140" i="11"/>
  <c r="BE1140" i="11"/>
  <c r="T1140" i="11"/>
  <c r="R1140" i="11"/>
  <c r="P1140" i="11"/>
  <c r="BI1139" i="11"/>
  <c r="BH1139" i="11"/>
  <c r="BG1139" i="11"/>
  <c r="BE1139" i="11"/>
  <c r="T1139" i="11"/>
  <c r="R1139" i="11"/>
  <c r="P1139" i="11"/>
  <c r="BI1138" i="11"/>
  <c r="BH1138" i="11"/>
  <c r="BG1138" i="11"/>
  <c r="BE1138" i="11"/>
  <c r="T1138" i="11"/>
  <c r="R1138" i="11"/>
  <c r="P1138" i="11"/>
  <c r="BI1137" i="11"/>
  <c r="BH1137" i="11"/>
  <c r="BG1137" i="11"/>
  <c r="BE1137" i="11"/>
  <c r="T1137" i="11"/>
  <c r="R1137" i="11"/>
  <c r="P1137" i="11"/>
  <c r="BI1136" i="11"/>
  <c r="BH1136" i="11"/>
  <c r="BG1136" i="11"/>
  <c r="BE1136" i="11"/>
  <c r="T1136" i="11"/>
  <c r="R1136" i="11"/>
  <c r="P1136" i="11"/>
  <c r="BI1135" i="11"/>
  <c r="BH1135" i="11"/>
  <c r="BG1135" i="11"/>
  <c r="BE1135" i="11"/>
  <c r="T1135" i="11"/>
  <c r="R1135" i="11"/>
  <c r="P1135" i="11"/>
  <c r="BI1134" i="11"/>
  <c r="BH1134" i="11"/>
  <c r="BG1134" i="11"/>
  <c r="BE1134" i="11"/>
  <c r="T1134" i="11"/>
  <c r="R1134" i="11"/>
  <c r="P1134" i="11"/>
  <c r="BI1133" i="11"/>
  <c r="BH1133" i="11"/>
  <c r="BG1133" i="11"/>
  <c r="BE1133" i="11"/>
  <c r="T1133" i="11"/>
  <c r="R1133" i="11"/>
  <c r="P1133" i="11"/>
  <c r="BI1132" i="11"/>
  <c r="BH1132" i="11"/>
  <c r="BG1132" i="11"/>
  <c r="BE1132" i="11"/>
  <c r="T1132" i="11"/>
  <c r="R1132" i="11"/>
  <c r="P1132" i="11"/>
  <c r="BI1131" i="11"/>
  <c r="BH1131" i="11"/>
  <c r="BG1131" i="11"/>
  <c r="BE1131" i="11"/>
  <c r="T1131" i="11"/>
  <c r="R1131" i="11"/>
  <c r="P1131" i="11"/>
  <c r="BI1130" i="11"/>
  <c r="BH1130" i="11"/>
  <c r="BG1130" i="11"/>
  <c r="BE1130" i="11"/>
  <c r="T1130" i="11"/>
  <c r="R1130" i="11"/>
  <c r="P1130" i="11"/>
  <c r="BI1129" i="11"/>
  <c r="BH1129" i="11"/>
  <c r="BG1129" i="11"/>
  <c r="BE1129" i="11"/>
  <c r="T1129" i="11"/>
  <c r="R1129" i="11"/>
  <c r="P1129" i="11"/>
  <c r="BI1128" i="11"/>
  <c r="BH1128" i="11"/>
  <c r="BG1128" i="11"/>
  <c r="BE1128" i="11"/>
  <c r="T1128" i="11"/>
  <c r="R1128" i="11"/>
  <c r="P1128" i="11"/>
  <c r="BI1126" i="11"/>
  <c r="BH1126" i="11"/>
  <c r="BG1126" i="11"/>
  <c r="BE1126" i="11"/>
  <c r="T1126" i="11"/>
  <c r="R1126" i="11"/>
  <c r="P1126" i="11"/>
  <c r="BI1125" i="11"/>
  <c r="BH1125" i="11"/>
  <c r="BG1125" i="11"/>
  <c r="BE1125" i="11"/>
  <c r="T1125" i="11"/>
  <c r="R1125" i="11"/>
  <c r="P1125" i="11"/>
  <c r="BI1124" i="11"/>
  <c r="BH1124" i="11"/>
  <c r="BG1124" i="11"/>
  <c r="BE1124" i="11"/>
  <c r="T1124" i="11"/>
  <c r="R1124" i="11"/>
  <c r="P1124" i="11"/>
  <c r="BI1123" i="11"/>
  <c r="BH1123" i="11"/>
  <c r="BG1123" i="11"/>
  <c r="BE1123" i="11"/>
  <c r="T1123" i="11"/>
  <c r="R1123" i="11"/>
  <c r="P1123" i="11"/>
  <c r="BI1122" i="11"/>
  <c r="BH1122" i="11"/>
  <c r="BG1122" i="11"/>
  <c r="BE1122" i="11"/>
  <c r="T1122" i="11"/>
  <c r="R1122" i="11"/>
  <c r="P1122" i="11"/>
  <c r="BI1121" i="11"/>
  <c r="BH1121" i="11"/>
  <c r="BG1121" i="11"/>
  <c r="BE1121" i="11"/>
  <c r="T1121" i="11"/>
  <c r="R1121" i="11"/>
  <c r="P1121" i="11"/>
  <c r="BI1120" i="11"/>
  <c r="BH1120" i="11"/>
  <c r="BG1120" i="11"/>
  <c r="BE1120" i="11"/>
  <c r="T1120" i="11"/>
  <c r="R1120" i="11"/>
  <c r="P1120" i="11"/>
  <c r="BI1119" i="11"/>
  <c r="BH1119" i="11"/>
  <c r="BG1119" i="11"/>
  <c r="BE1119" i="11"/>
  <c r="T1119" i="11"/>
  <c r="R1119" i="11"/>
  <c r="P1119" i="11"/>
  <c r="BI1118" i="11"/>
  <c r="BH1118" i="11"/>
  <c r="BG1118" i="11"/>
  <c r="BE1118" i="11"/>
  <c r="T1118" i="11"/>
  <c r="R1118" i="11"/>
  <c r="P1118" i="11"/>
  <c r="BI1117" i="11"/>
  <c r="BH1117" i="11"/>
  <c r="BG1117" i="11"/>
  <c r="BE1117" i="11"/>
  <c r="T1117" i="11"/>
  <c r="R1117" i="11"/>
  <c r="P1117" i="11"/>
  <c r="BI1116" i="11"/>
  <c r="BH1116" i="11"/>
  <c r="BG1116" i="11"/>
  <c r="BE1116" i="11"/>
  <c r="T1116" i="11"/>
  <c r="R1116" i="11"/>
  <c r="P1116" i="11"/>
  <c r="BI1115" i="11"/>
  <c r="BH1115" i="11"/>
  <c r="BG1115" i="11"/>
  <c r="BE1115" i="11"/>
  <c r="T1115" i="11"/>
  <c r="R1115" i="11"/>
  <c r="P1115" i="11"/>
  <c r="BI1113" i="11"/>
  <c r="BH1113" i="11"/>
  <c r="BG1113" i="11"/>
  <c r="BE1113" i="11"/>
  <c r="T1113" i="11"/>
  <c r="R1113" i="11"/>
  <c r="P1113" i="11"/>
  <c r="BI1112" i="11"/>
  <c r="BH1112" i="11"/>
  <c r="BG1112" i="11"/>
  <c r="BE1112" i="11"/>
  <c r="T1112" i="11"/>
  <c r="R1112" i="11"/>
  <c r="P1112" i="11"/>
  <c r="BI1111" i="11"/>
  <c r="BH1111" i="11"/>
  <c r="BG1111" i="11"/>
  <c r="BE1111" i="11"/>
  <c r="T1111" i="11"/>
  <c r="R1111" i="11"/>
  <c r="P1111" i="11"/>
  <c r="BI1110" i="11"/>
  <c r="BH1110" i="11"/>
  <c r="BG1110" i="11"/>
  <c r="BE1110" i="11"/>
  <c r="T1110" i="11"/>
  <c r="R1110" i="11"/>
  <c r="P1110" i="11"/>
  <c r="BI1109" i="11"/>
  <c r="BH1109" i="11"/>
  <c r="BG1109" i="11"/>
  <c r="BE1109" i="11"/>
  <c r="T1109" i="11"/>
  <c r="R1109" i="11"/>
  <c r="P1109" i="11"/>
  <c r="BI1108" i="11"/>
  <c r="BH1108" i="11"/>
  <c r="BG1108" i="11"/>
  <c r="BE1108" i="11"/>
  <c r="T1108" i="11"/>
  <c r="R1108" i="11"/>
  <c r="P1108" i="11"/>
  <c r="BI1107" i="11"/>
  <c r="BH1107" i="11"/>
  <c r="BG1107" i="11"/>
  <c r="BE1107" i="11"/>
  <c r="T1107" i="11"/>
  <c r="R1107" i="11"/>
  <c r="P1107" i="11"/>
  <c r="BI1106" i="11"/>
  <c r="BH1106" i="11"/>
  <c r="BG1106" i="11"/>
  <c r="BE1106" i="11"/>
  <c r="T1106" i="11"/>
  <c r="R1106" i="11"/>
  <c r="P1106" i="11"/>
  <c r="BI1105" i="11"/>
  <c r="BH1105" i="11"/>
  <c r="BG1105" i="11"/>
  <c r="BE1105" i="11"/>
  <c r="T1105" i="11"/>
  <c r="R1105" i="11"/>
  <c r="P1105" i="11"/>
  <c r="BI1104" i="11"/>
  <c r="BH1104" i="11"/>
  <c r="BG1104" i="11"/>
  <c r="BE1104" i="11"/>
  <c r="T1104" i="11"/>
  <c r="R1104" i="11"/>
  <c r="P1104" i="11"/>
  <c r="BI1102" i="11"/>
  <c r="BH1102" i="11"/>
  <c r="BG1102" i="11"/>
  <c r="BE1102" i="11"/>
  <c r="T1102" i="11"/>
  <c r="R1102" i="11"/>
  <c r="P1102" i="11"/>
  <c r="BI1101" i="11"/>
  <c r="BH1101" i="11"/>
  <c r="BG1101" i="11"/>
  <c r="BE1101" i="11"/>
  <c r="T1101" i="11"/>
  <c r="R1101" i="11"/>
  <c r="P1101" i="11"/>
  <c r="BI1100" i="11"/>
  <c r="BH1100" i="11"/>
  <c r="BG1100" i="11"/>
  <c r="BE1100" i="11"/>
  <c r="T1100" i="11"/>
  <c r="R1100" i="11"/>
  <c r="P1100" i="11"/>
  <c r="BI1099" i="11"/>
  <c r="BH1099" i="11"/>
  <c r="BG1099" i="11"/>
  <c r="BE1099" i="11"/>
  <c r="T1099" i="11"/>
  <c r="R1099" i="11"/>
  <c r="P1099" i="11"/>
  <c r="BI1098" i="11"/>
  <c r="BH1098" i="11"/>
  <c r="BG1098" i="11"/>
  <c r="BE1098" i="11"/>
  <c r="T1098" i="11"/>
  <c r="R1098" i="11"/>
  <c r="P1098" i="11"/>
  <c r="BI1097" i="11"/>
  <c r="BH1097" i="11"/>
  <c r="BG1097" i="11"/>
  <c r="BE1097" i="11"/>
  <c r="T1097" i="11"/>
  <c r="R1097" i="11"/>
  <c r="P1097" i="11"/>
  <c r="BI1096" i="11"/>
  <c r="BH1096" i="11"/>
  <c r="BG1096" i="11"/>
  <c r="BE1096" i="11"/>
  <c r="T1096" i="11"/>
  <c r="R1096" i="11"/>
  <c r="P1096" i="11"/>
  <c r="BI1095" i="11"/>
  <c r="BH1095" i="11"/>
  <c r="BG1095" i="11"/>
  <c r="BE1095" i="11"/>
  <c r="T1095" i="11"/>
  <c r="R1095" i="11"/>
  <c r="P1095" i="11"/>
  <c r="BI1094" i="11"/>
  <c r="BH1094" i="11"/>
  <c r="BG1094" i="11"/>
  <c r="BE1094" i="11"/>
  <c r="T1094" i="11"/>
  <c r="R1094" i="11"/>
  <c r="P1094" i="11"/>
  <c r="BI1093" i="11"/>
  <c r="BH1093" i="11"/>
  <c r="BG1093" i="11"/>
  <c r="BE1093" i="11"/>
  <c r="T1093" i="11"/>
  <c r="R1093" i="11"/>
  <c r="P1093" i="11"/>
  <c r="BI1091" i="11"/>
  <c r="BH1091" i="11"/>
  <c r="BG1091" i="11"/>
  <c r="BE1091" i="11"/>
  <c r="T1091" i="11"/>
  <c r="R1091" i="11"/>
  <c r="P1091" i="11"/>
  <c r="BI1090" i="11"/>
  <c r="BH1090" i="11"/>
  <c r="BG1090" i="11"/>
  <c r="BE1090" i="11"/>
  <c r="T1090" i="11"/>
  <c r="R1090" i="11"/>
  <c r="P1090" i="11"/>
  <c r="BI1089" i="11"/>
  <c r="BH1089" i="11"/>
  <c r="BG1089" i="11"/>
  <c r="BE1089" i="11"/>
  <c r="T1089" i="11"/>
  <c r="R1089" i="11"/>
  <c r="P1089" i="11"/>
  <c r="BI1088" i="11"/>
  <c r="BH1088" i="11"/>
  <c r="BG1088" i="11"/>
  <c r="BE1088" i="11"/>
  <c r="T1088" i="11"/>
  <c r="R1088" i="11"/>
  <c r="P1088" i="11"/>
  <c r="BI1087" i="11"/>
  <c r="BH1087" i="11"/>
  <c r="BG1087" i="11"/>
  <c r="BE1087" i="11"/>
  <c r="T1087" i="11"/>
  <c r="R1087" i="11"/>
  <c r="P1087" i="11"/>
  <c r="BI1086" i="11"/>
  <c r="BH1086" i="11"/>
  <c r="BG1086" i="11"/>
  <c r="BE1086" i="11"/>
  <c r="T1086" i="11"/>
  <c r="R1086" i="11"/>
  <c r="P1086" i="11"/>
  <c r="BI1085" i="11"/>
  <c r="BH1085" i="11"/>
  <c r="BG1085" i="11"/>
  <c r="BE1085" i="11"/>
  <c r="T1085" i="11"/>
  <c r="R1085" i="11"/>
  <c r="P1085" i="11"/>
  <c r="BI1084" i="11"/>
  <c r="BH1084" i="11"/>
  <c r="BG1084" i="11"/>
  <c r="BE1084" i="11"/>
  <c r="T1084" i="11"/>
  <c r="R1084" i="11"/>
  <c r="P1084" i="11"/>
  <c r="BI1083" i="11"/>
  <c r="BH1083" i="11"/>
  <c r="BG1083" i="11"/>
  <c r="BE1083" i="11"/>
  <c r="T1083" i="11"/>
  <c r="R1083" i="11"/>
  <c r="P1083" i="11"/>
  <c r="BI1082" i="11"/>
  <c r="BH1082" i="11"/>
  <c r="BG1082" i="11"/>
  <c r="BE1082" i="11"/>
  <c r="T1082" i="11"/>
  <c r="R1082" i="11"/>
  <c r="P1082" i="11"/>
  <c r="BI1080" i="11"/>
  <c r="BH1080" i="11"/>
  <c r="BG1080" i="11"/>
  <c r="BE1080" i="11"/>
  <c r="T1080" i="11"/>
  <c r="R1080" i="11"/>
  <c r="P1080" i="11"/>
  <c r="BI1079" i="11"/>
  <c r="BH1079" i="11"/>
  <c r="BG1079" i="11"/>
  <c r="BE1079" i="11"/>
  <c r="T1079" i="11"/>
  <c r="R1079" i="11"/>
  <c r="P1079" i="11"/>
  <c r="BI1078" i="11"/>
  <c r="BH1078" i="11"/>
  <c r="BG1078" i="11"/>
  <c r="BE1078" i="11"/>
  <c r="T1078" i="11"/>
  <c r="R1078" i="11"/>
  <c r="P1078" i="11"/>
  <c r="BI1077" i="11"/>
  <c r="BH1077" i="11"/>
  <c r="BG1077" i="11"/>
  <c r="BE1077" i="11"/>
  <c r="T1077" i="11"/>
  <c r="R1077" i="11"/>
  <c r="P1077" i="11"/>
  <c r="BI1076" i="11"/>
  <c r="BH1076" i="11"/>
  <c r="BG1076" i="11"/>
  <c r="BE1076" i="11"/>
  <c r="T1076" i="11"/>
  <c r="R1076" i="11"/>
  <c r="P1076" i="11"/>
  <c r="BI1075" i="11"/>
  <c r="BH1075" i="11"/>
  <c r="BG1075" i="11"/>
  <c r="BE1075" i="11"/>
  <c r="T1075" i="11"/>
  <c r="R1075" i="11"/>
  <c r="P1075" i="11"/>
  <c r="BI1074" i="11"/>
  <c r="BH1074" i="11"/>
  <c r="BG1074" i="11"/>
  <c r="BE1074" i="11"/>
  <c r="T1074" i="11"/>
  <c r="R1074" i="11"/>
  <c r="P1074" i="11"/>
  <c r="BI1073" i="11"/>
  <c r="BH1073" i="11"/>
  <c r="BG1073" i="11"/>
  <c r="BE1073" i="11"/>
  <c r="T1073" i="11"/>
  <c r="R1073" i="11"/>
  <c r="P1073" i="11"/>
  <c r="BI1072" i="11"/>
  <c r="BH1072" i="11"/>
  <c r="BG1072" i="11"/>
  <c r="BE1072" i="11"/>
  <c r="T1072" i="11"/>
  <c r="R1072" i="11"/>
  <c r="P1072" i="11"/>
  <c r="BI1071" i="11"/>
  <c r="BH1071" i="11"/>
  <c r="BG1071" i="11"/>
  <c r="BE1071" i="11"/>
  <c r="T1071" i="11"/>
  <c r="R1071" i="11"/>
  <c r="P1071" i="11"/>
  <c r="BI1070" i="11"/>
  <c r="BH1070" i="11"/>
  <c r="BG1070" i="11"/>
  <c r="BE1070" i="11"/>
  <c r="T1070" i="11"/>
  <c r="R1070" i="11"/>
  <c r="P1070" i="11"/>
  <c r="BI1068" i="11"/>
  <c r="BH1068" i="11"/>
  <c r="BG1068" i="11"/>
  <c r="BE1068" i="11"/>
  <c r="T1068" i="11"/>
  <c r="R1068" i="11"/>
  <c r="P1068" i="11"/>
  <c r="BI1066" i="11"/>
  <c r="BH1066" i="11"/>
  <c r="BG1066" i="11"/>
  <c r="BE1066" i="11"/>
  <c r="T1066" i="11"/>
  <c r="R1066" i="11"/>
  <c r="P1066" i="11"/>
  <c r="BI1065" i="11"/>
  <c r="BH1065" i="11"/>
  <c r="BG1065" i="11"/>
  <c r="BE1065" i="11"/>
  <c r="T1065" i="11"/>
  <c r="R1065" i="11"/>
  <c r="P1065" i="11"/>
  <c r="BI1064" i="11"/>
  <c r="BH1064" i="11"/>
  <c r="BG1064" i="11"/>
  <c r="BE1064" i="11"/>
  <c r="T1064" i="11"/>
  <c r="R1064" i="11"/>
  <c r="P1064" i="11"/>
  <c r="BI1063" i="11"/>
  <c r="BH1063" i="11"/>
  <c r="BG1063" i="11"/>
  <c r="BE1063" i="11"/>
  <c r="T1063" i="11"/>
  <c r="R1063" i="11"/>
  <c r="P1063" i="11"/>
  <c r="BI1062" i="11"/>
  <c r="BH1062" i="11"/>
  <c r="BG1062" i="11"/>
  <c r="BE1062" i="11"/>
  <c r="T1062" i="11"/>
  <c r="R1062" i="11"/>
  <c r="P1062" i="11"/>
  <c r="BI1061" i="11"/>
  <c r="BH1061" i="11"/>
  <c r="BG1061" i="11"/>
  <c r="BE1061" i="11"/>
  <c r="T1061" i="11"/>
  <c r="R1061" i="11"/>
  <c r="P1061" i="11"/>
  <c r="BI1059" i="11"/>
  <c r="BH1059" i="11"/>
  <c r="BG1059" i="11"/>
  <c r="BE1059" i="11"/>
  <c r="T1059" i="11"/>
  <c r="R1059" i="11"/>
  <c r="P1059" i="11"/>
  <c r="BI1057" i="11"/>
  <c r="BH1057" i="11"/>
  <c r="BG1057" i="11"/>
  <c r="BE1057" i="11"/>
  <c r="T1057" i="11"/>
  <c r="R1057" i="11"/>
  <c r="P1057" i="11"/>
  <c r="BI1055" i="11"/>
  <c r="BH1055" i="11"/>
  <c r="BG1055" i="11"/>
  <c r="BE1055" i="11"/>
  <c r="T1055" i="11"/>
  <c r="R1055" i="11"/>
  <c r="P1055" i="11"/>
  <c r="BI1054" i="11"/>
  <c r="BH1054" i="11"/>
  <c r="BG1054" i="11"/>
  <c r="BE1054" i="11"/>
  <c r="T1054" i="11"/>
  <c r="R1054" i="11"/>
  <c r="P1054" i="11"/>
  <c r="BI1053" i="11"/>
  <c r="BH1053" i="11"/>
  <c r="BG1053" i="11"/>
  <c r="BE1053" i="11"/>
  <c r="T1053" i="11"/>
  <c r="R1053" i="11"/>
  <c r="P1053" i="11"/>
  <c r="BI1052" i="11"/>
  <c r="BH1052" i="11"/>
  <c r="BG1052" i="11"/>
  <c r="BE1052" i="11"/>
  <c r="T1052" i="11"/>
  <c r="R1052" i="11"/>
  <c r="P1052" i="11"/>
  <c r="BI1051" i="11"/>
  <c r="BH1051" i="11"/>
  <c r="BG1051" i="11"/>
  <c r="BE1051" i="11"/>
  <c r="T1051" i="11"/>
  <c r="R1051" i="11"/>
  <c r="P1051" i="11"/>
  <c r="BI1050" i="11"/>
  <c r="BH1050" i="11"/>
  <c r="BG1050" i="11"/>
  <c r="BE1050" i="11"/>
  <c r="T1050" i="11"/>
  <c r="R1050" i="11"/>
  <c r="P1050" i="11"/>
  <c r="BI1049" i="11"/>
  <c r="BH1049" i="11"/>
  <c r="BG1049" i="11"/>
  <c r="BE1049" i="11"/>
  <c r="T1049" i="11"/>
  <c r="R1049" i="11"/>
  <c r="P1049" i="11"/>
  <c r="BI1048" i="11"/>
  <c r="BH1048" i="11"/>
  <c r="BG1048" i="11"/>
  <c r="BE1048" i="11"/>
  <c r="T1048" i="11"/>
  <c r="R1048" i="11"/>
  <c r="P1048" i="11"/>
  <c r="BI1047" i="11"/>
  <c r="BH1047" i="11"/>
  <c r="BG1047" i="11"/>
  <c r="BE1047" i="11"/>
  <c r="T1047" i="11"/>
  <c r="R1047" i="11"/>
  <c r="P1047" i="11"/>
  <c r="BI1045" i="11"/>
  <c r="BH1045" i="11"/>
  <c r="BG1045" i="11"/>
  <c r="BE1045" i="11"/>
  <c r="T1045" i="11"/>
  <c r="R1045" i="11"/>
  <c r="P1045" i="11"/>
  <c r="BI1043" i="11"/>
  <c r="BH1043" i="11"/>
  <c r="BG1043" i="11"/>
  <c r="BE1043" i="11"/>
  <c r="T1043" i="11"/>
  <c r="R1043" i="11"/>
  <c r="P1043" i="11"/>
  <c r="BI1042" i="11"/>
  <c r="BH1042" i="11"/>
  <c r="BG1042" i="11"/>
  <c r="BE1042" i="11"/>
  <c r="T1042" i="11"/>
  <c r="R1042" i="11"/>
  <c r="P1042" i="11"/>
  <c r="BI1041" i="11"/>
  <c r="BH1041" i="11"/>
  <c r="BG1041" i="11"/>
  <c r="BE1041" i="11"/>
  <c r="T1041" i="11"/>
  <c r="R1041" i="11"/>
  <c r="P1041" i="11"/>
  <c r="BI1040" i="11"/>
  <c r="BH1040" i="11"/>
  <c r="BG1040" i="11"/>
  <c r="BE1040" i="11"/>
  <c r="T1040" i="11"/>
  <c r="R1040" i="11"/>
  <c r="P1040" i="11"/>
  <c r="BI1039" i="11"/>
  <c r="BH1039" i="11"/>
  <c r="BG1039" i="11"/>
  <c r="BE1039" i="11"/>
  <c r="T1039" i="11"/>
  <c r="R1039" i="11"/>
  <c r="P1039" i="11"/>
  <c r="BI1038" i="11"/>
  <c r="BH1038" i="11"/>
  <c r="BG1038" i="11"/>
  <c r="BE1038" i="11"/>
  <c r="T1038" i="11"/>
  <c r="R1038" i="11"/>
  <c r="P1038" i="11"/>
  <c r="BI1037" i="11"/>
  <c r="BH1037" i="11"/>
  <c r="BG1037" i="11"/>
  <c r="BE1037" i="11"/>
  <c r="T1037" i="11"/>
  <c r="R1037" i="11"/>
  <c r="P1037" i="11"/>
  <c r="BI1036" i="11"/>
  <c r="BH1036" i="11"/>
  <c r="BG1036" i="11"/>
  <c r="BE1036" i="11"/>
  <c r="T1036" i="11"/>
  <c r="R1036" i="11"/>
  <c r="P1036" i="11"/>
  <c r="BI1035" i="11"/>
  <c r="BH1035" i="11"/>
  <c r="BG1035" i="11"/>
  <c r="BE1035" i="11"/>
  <c r="T1035" i="11"/>
  <c r="R1035" i="11"/>
  <c r="P1035" i="11"/>
  <c r="BI1033" i="11"/>
  <c r="BH1033" i="11"/>
  <c r="BG1033" i="11"/>
  <c r="BE1033" i="11"/>
  <c r="T1033" i="11"/>
  <c r="R1033" i="11"/>
  <c r="P1033" i="11"/>
  <c r="BI1031" i="11"/>
  <c r="BH1031" i="11"/>
  <c r="BG1031" i="11"/>
  <c r="BE1031" i="11"/>
  <c r="T1031" i="11"/>
  <c r="R1031" i="11"/>
  <c r="P1031" i="11"/>
  <c r="BI1030" i="11"/>
  <c r="BH1030" i="11"/>
  <c r="BG1030" i="11"/>
  <c r="BE1030" i="11"/>
  <c r="T1030" i="11"/>
  <c r="R1030" i="11"/>
  <c r="P1030" i="11"/>
  <c r="BI1029" i="11"/>
  <c r="BH1029" i="11"/>
  <c r="BG1029" i="11"/>
  <c r="BE1029" i="11"/>
  <c r="T1029" i="11"/>
  <c r="R1029" i="11"/>
  <c r="P1029" i="11"/>
  <c r="BI1028" i="11"/>
  <c r="BH1028" i="11"/>
  <c r="BG1028" i="11"/>
  <c r="BE1028" i="11"/>
  <c r="T1028" i="11"/>
  <c r="R1028" i="11"/>
  <c r="P1028" i="11"/>
  <c r="BI1027" i="11"/>
  <c r="BH1027" i="11"/>
  <c r="BG1027" i="11"/>
  <c r="BE1027" i="11"/>
  <c r="T1027" i="11"/>
  <c r="R1027" i="11"/>
  <c r="P1027" i="11"/>
  <c r="BI1026" i="11"/>
  <c r="BH1026" i="11"/>
  <c r="BG1026" i="11"/>
  <c r="BE1026" i="11"/>
  <c r="T1026" i="11"/>
  <c r="R1026" i="11"/>
  <c r="P1026" i="11"/>
  <c r="BI1025" i="11"/>
  <c r="BH1025" i="11"/>
  <c r="BG1025" i="11"/>
  <c r="BE1025" i="11"/>
  <c r="T1025" i="11"/>
  <c r="R1025" i="11"/>
  <c r="P1025" i="11"/>
  <c r="BI1024" i="11"/>
  <c r="BH1024" i="11"/>
  <c r="BG1024" i="11"/>
  <c r="BE1024" i="11"/>
  <c r="T1024" i="11"/>
  <c r="R1024" i="11"/>
  <c r="P1024" i="11"/>
  <c r="BI1022" i="11"/>
  <c r="BH1022" i="11"/>
  <c r="BG1022" i="11"/>
  <c r="BE1022" i="11"/>
  <c r="T1022" i="11"/>
  <c r="R1022" i="11"/>
  <c r="P1022" i="11"/>
  <c r="BI1020" i="11"/>
  <c r="BH1020" i="11"/>
  <c r="BG1020" i="11"/>
  <c r="BE1020" i="11"/>
  <c r="T1020" i="11"/>
  <c r="R1020" i="11"/>
  <c r="P1020" i="11"/>
  <c r="BI1019" i="11"/>
  <c r="BH1019" i="11"/>
  <c r="BG1019" i="11"/>
  <c r="BE1019" i="11"/>
  <c r="T1019" i="11"/>
  <c r="R1019" i="11"/>
  <c r="P1019" i="11"/>
  <c r="BI1018" i="11"/>
  <c r="BH1018" i="11"/>
  <c r="BG1018" i="11"/>
  <c r="BE1018" i="11"/>
  <c r="T1018" i="11"/>
  <c r="R1018" i="11"/>
  <c r="P1018" i="11"/>
  <c r="BI1017" i="11"/>
  <c r="BH1017" i="11"/>
  <c r="BG1017" i="11"/>
  <c r="BE1017" i="11"/>
  <c r="T1017" i="11"/>
  <c r="R1017" i="11"/>
  <c r="P1017" i="11"/>
  <c r="BI1016" i="11"/>
  <c r="BH1016" i="11"/>
  <c r="BG1016" i="11"/>
  <c r="BE1016" i="11"/>
  <c r="T1016" i="11"/>
  <c r="R1016" i="11"/>
  <c r="P1016" i="11"/>
  <c r="BI1014" i="11"/>
  <c r="BH1014" i="11"/>
  <c r="BG1014" i="11"/>
  <c r="BE1014" i="11"/>
  <c r="T1014" i="11"/>
  <c r="R1014" i="11"/>
  <c r="P1014" i="11"/>
  <c r="BI1012" i="11"/>
  <c r="BH1012" i="11"/>
  <c r="BG1012" i="11"/>
  <c r="BE1012" i="11"/>
  <c r="T1012" i="11"/>
  <c r="R1012" i="11"/>
  <c r="P1012" i="11"/>
  <c r="BI1011" i="11"/>
  <c r="BH1011" i="11"/>
  <c r="BG1011" i="11"/>
  <c r="BE1011" i="11"/>
  <c r="T1011" i="11"/>
  <c r="R1011" i="11"/>
  <c r="P1011" i="11"/>
  <c r="BI1010" i="11"/>
  <c r="BH1010" i="11"/>
  <c r="BG1010" i="11"/>
  <c r="BE1010" i="11"/>
  <c r="T1010" i="11"/>
  <c r="R1010" i="11"/>
  <c r="P1010" i="11"/>
  <c r="BI1009" i="11"/>
  <c r="BH1009" i="11"/>
  <c r="BG1009" i="11"/>
  <c r="BE1009" i="11"/>
  <c r="T1009" i="11"/>
  <c r="R1009" i="11"/>
  <c r="P1009" i="11"/>
  <c r="BI1008" i="11"/>
  <c r="BH1008" i="11"/>
  <c r="BG1008" i="11"/>
  <c r="BE1008" i="11"/>
  <c r="T1008" i="11"/>
  <c r="R1008" i="11"/>
  <c r="P1008" i="11"/>
  <c r="BI1006" i="11"/>
  <c r="BH1006" i="11"/>
  <c r="BG1006" i="11"/>
  <c r="BE1006" i="11"/>
  <c r="T1006" i="11"/>
  <c r="R1006" i="11"/>
  <c r="P1006" i="11"/>
  <c r="BI1005" i="11"/>
  <c r="BH1005" i="11"/>
  <c r="BG1005" i="11"/>
  <c r="BE1005" i="11"/>
  <c r="T1005" i="11"/>
  <c r="R1005" i="11"/>
  <c r="P1005" i="11"/>
  <c r="BI1004" i="11"/>
  <c r="BH1004" i="11"/>
  <c r="BG1004" i="11"/>
  <c r="BE1004" i="11"/>
  <c r="T1004" i="11"/>
  <c r="R1004" i="11"/>
  <c r="P1004" i="11"/>
  <c r="BI1003" i="11"/>
  <c r="BH1003" i="11"/>
  <c r="BG1003" i="11"/>
  <c r="BE1003" i="11"/>
  <c r="T1003" i="11"/>
  <c r="R1003" i="11"/>
  <c r="P1003" i="11"/>
  <c r="BI1002" i="11"/>
  <c r="BH1002" i="11"/>
  <c r="BG1002" i="11"/>
  <c r="BE1002" i="11"/>
  <c r="T1002" i="11"/>
  <c r="R1002" i="11"/>
  <c r="P1002" i="11"/>
  <c r="BI1001" i="11"/>
  <c r="BH1001" i="11"/>
  <c r="BG1001" i="11"/>
  <c r="BE1001" i="11"/>
  <c r="T1001" i="11"/>
  <c r="R1001" i="11"/>
  <c r="P1001" i="11"/>
  <c r="BI999" i="11"/>
  <c r="BH999" i="11"/>
  <c r="BG999" i="11"/>
  <c r="BE999" i="11"/>
  <c r="T999" i="11"/>
  <c r="R999" i="11"/>
  <c r="P999" i="11"/>
  <c r="BI998" i="11"/>
  <c r="BH998" i="11"/>
  <c r="BG998" i="11"/>
  <c r="BE998" i="11"/>
  <c r="T998" i="11"/>
  <c r="R998" i="11"/>
  <c r="P998" i="11"/>
  <c r="BI997" i="11"/>
  <c r="BH997" i="11"/>
  <c r="BG997" i="11"/>
  <c r="BE997" i="11"/>
  <c r="T997" i="11"/>
  <c r="R997" i="11"/>
  <c r="P997" i="11"/>
  <c r="BI996" i="11"/>
  <c r="BH996" i="11"/>
  <c r="BG996" i="11"/>
  <c r="BE996" i="11"/>
  <c r="T996" i="11"/>
  <c r="R996" i="11"/>
  <c r="P996" i="11"/>
  <c r="BI994" i="11"/>
  <c r="BH994" i="11"/>
  <c r="BG994" i="11"/>
  <c r="BE994" i="11"/>
  <c r="T994" i="11"/>
  <c r="R994" i="11"/>
  <c r="P994" i="11"/>
  <c r="BI992" i="11"/>
  <c r="BH992" i="11"/>
  <c r="BG992" i="11"/>
  <c r="BE992" i="11"/>
  <c r="T992" i="11"/>
  <c r="R992" i="11"/>
  <c r="P992" i="11"/>
  <c r="BI991" i="11"/>
  <c r="BH991" i="11"/>
  <c r="BG991" i="11"/>
  <c r="BE991" i="11"/>
  <c r="T991" i="11"/>
  <c r="R991" i="11"/>
  <c r="P991" i="11"/>
  <c r="BI990" i="11"/>
  <c r="BH990" i="11"/>
  <c r="BG990" i="11"/>
  <c r="BE990" i="11"/>
  <c r="T990" i="11"/>
  <c r="R990" i="11"/>
  <c r="P990" i="11"/>
  <c r="BI989" i="11"/>
  <c r="BH989" i="11"/>
  <c r="BG989" i="11"/>
  <c r="BE989" i="11"/>
  <c r="T989" i="11"/>
  <c r="R989" i="11"/>
  <c r="P989" i="11"/>
  <c r="BI988" i="11"/>
  <c r="BH988" i="11"/>
  <c r="BG988" i="11"/>
  <c r="BE988" i="11"/>
  <c r="T988" i="11"/>
  <c r="R988" i="11"/>
  <c r="P988" i="11"/>
  <c r="BI987" i="11"/>
  <c r="BH987" i="11"/>
  <c r="BG987" i="11"/>
  <c r="BE987" i="11"/>
  <c r="T987" i="11"/>
  <c r="R987" i="11"/>
  <c r="P987" i="11"/>
  <c r="BI986" i="11"/>
  <c r="BH986" i="11"/>
  <c r="BG986" i="11"/>
  <c r="BE986" i="11"/>
  <c r="T986" i="11"/>
  <c r="R986" i="11"/>
  <c r="P986" i="11"/>
  <c r="BI985" i="11"/>
  <c r="BH985" i="11"/>
  <c r="BG985" i="11"/>
  <c r="BE985" i="11"/>
  <c r="T985" i="11"/>
  <c r="R985" i="11"/>
  <c r="P985" i="11"/>
  <c r="BI984" i="11"/>
  <c r="BH984" i="11"/>
  <c r="BG984" i="11"/>
  <c r="BE984" i="11"/>
  <c r="T984" i="11"/>
  <c r="R984" i="11"/>
  <c r="P984" i="11"/>
  <c r="BI983" i="11"/>
  <c r="BH983" i="11"/>
  <c r="BG983" i="11"/>
  <c r="BE983" i="11"/>
  <c r="T983" i="11"/>
  <c r="R983" i="11"/>
  <c r="P983" i="11"/>
  <c r="BI982" i="11"/>
  <c r="BH982" i="11"/>
  <c r="BG982" i="11"/>
  <c r="BE982" i="11"/>
  <c r="T982" i="11"/>
  <c r="R982" i="11"/>
  <c r="P982" i="11"/>
  <c r="BI981" i="11"/>
  <c r="BH981" i="11"/>
  <c r="BG981" i="11"/>
  <c r="BE981" i="11"/>
  <c r="T981" i="11"/>
  <c r="R981" i="11"/>
  <c r="P981" i="11"/>
  <c r="BI980" i="11"/>
  <c r="BH980" i="11"/>
  <c r="BG980" i="11"/>
  <c r="BE980" i="11"/>
  <c r="T980" i="11"/>
  <c r="R980" i="11"/>
  <c r="P980" i="11"/>
  <c r="BI979" i="11"/>
  <c r="BH979" i="11"/>
  <c r="BG979" i="11"/>
  <c r="BE979" i="11"/>
  <c r="T979" i="11"/>
  <c r="R979" i="11"/>
  <c r="P979" i="11"/>
  <c r="BI978" i="11"/>
  <c r="BH978" i="11"/>
  <c r="BG978" i="11"/>
  <c r="BE978" i="11"/>
  <c r="T978" i="11"/>
  <c r="R978" i="11"/>
  <c r="P978" i="11"/>
  <c r="BI977" i="11"/>
  <c r="BH977" i="11"/>
  <c r="BG977" i="11"/>
  <c r="BE977" i="11"/>
  <c r="T977" i="11"/>
  <c r="R977" i="11"/>
  <c r="P977" i="11"/>
  <c r="BI976" i="11"/>
  <c r="BH976" i="11"/>
  <c r="BG976" i="11"/>
  <c r="BE976" i="11"/>
  <c r="T976" i="11"/>
  <c r="R976" i="11"/>
  <c r="P976" i="11"/>
  <c r="BI975" i="11"/>
  <c r="BH975" i="11"/>
  <c r="BG975" i="11"/>
  <c r="BE975" i="11"/>
  <c r="T975" i="11"/>
  <c r="R975" i="11"/>
  <c r="P975" i="11"/>
  <c r="BI974" i="11"/>
  <c r="BH974" i="11"/>
  <c r="BG974" i="11"/>
  <c r="BE974" i="11"/>
  <c r="T974" i="11"/>
  <c r="R974" i="11"/>
  <c r="P974" i="11"/>
  <c r="BI973" i="11"/>
  <c r="BH973" i="11"/>
  <c r="BG973" i="11"/>
  <c r="BE973" i="11"/>
  <c r="T973" i="11"/>
  <c r="R973" i="11"/>
  <c r="P973" i="11"/>
  <c r="BI972" i="11"/>
  <c r="BH972" i="11"/>
  <c r="BG972" i="11"/>
  <c r="BE972" i="11"/>
  <c r="T972" i="11"/>
  <c r="R972" i="11"/>
  <c r="P972" i="11"/>
  <c r="BI971" i="11"/>
  <c r="BH971" i="11"/>
  <c r="BG971" i="11"/>
  <c r="BE971" i="11"/>
  <c r="T971" i="11"/>
  <c r="R971" i="11"/>
  <c r="P971" i="11"/>
  <c r="BI969" i="11"/>
  <c r="BH969" i="11"/>
  <c r="BG969" i="11"/>
  <c r="BE969" i="11"/>
  <c r="T969" i="11"/>
  <c r="R969" i="11"/>
  <c r="P969" i="11"/>
  <c r="BI967" i="11"/>
  <c r="BH967" i="11"/>
  <c r="BG967" i="11"/>
  <c r="BE967" i="11"/>
  <c r="T967" i="11"/>
  <c r="R967" i="11"/>
  <c r="P967" i="11"/>
  <c r="BI965" i="11"/>
  <c r="BH965" i="11"/>
  <c r="BG965" i="11"/>
  <c r="BE965" i="11"/>
  <c r="T965" i="11"/>
  <c r="R965" i="11"/>
  <c r="P965" i="11"/>
  <c r="BI963" i="11"/>
  <c r="BH963" i="11"/>
  <c r="BG963" i="11"/>
  <c r="BE963" i="11"/>
  <c r="T963" i="11"/>
  <c r="R963" i="11"/>
  <c r="P963" i="11"/>
  <c r="BI962" i="11"/>
  <c r="BH962" i="11"/>
  <c r="BG962" i="11"/>
  <c r="BE962" i="11"/>
  <c r="T962" i="11"/>
  <c r="R962" i="11"/>
  <c r="P962" i="11"/>
  <c r="BI961" i="11"/>
  <c r="BH961" i="11"/>
  <c r="BG961" i="11"/>
  <c r="BE961" i="11"/>
  <c r="T961" i="11"/>
  <c r="R961" i="11"/>
  <c r="P961" i="11"/>
  <c r="BI960" i="11"/>
  <c r="BH960" i="11"/>
  <c r="BG960" i="11"/>
  <c r="BE960" i="11"/>
  <c r="T960" i="11"/>
  <c r="R960" i="11"/>
  <c r="P960" i="11"/>
  <c r="BI959" i="11"/>
  <c r="BH959" i="11"/>
  <c r="BG959" i="11"/>
  <c r="BE959" i="11"/>
  <c r="T959" i="11"/>
  <c r="R959" i="11"/>
  <c r="P959" i="11"/>
  <c r="BI958" i="11"/>
  <c r="BH958" i="11"/>
  <c r="BG958" i="11"/>
  <c r="BE958" i="11"/>
  <c r="T958" i="11"/>
  <c r="R958" i="11"/>
  <c r="P958" i="11"/>
  <c r="BI957" i="11"/>
  <c r="BH957" i="11"/>
  <c r="BG957" i="11"/>
  <c r="BE957" i="11"/>
  <c r="T957" i="11"/>
  <c r="R957" i="11"/>
  <c r="P957" i="11"/>
  <c r="BI955" i="11"/>
  <c r="BH955" i="11"/>
  <c r="BG955" i="11"/>
  <c r="BE955" i="11"/>
  <c r="T955" i="11"/>
  <c r="R955" i="11"/>
  <c r="P955" i="11"/>
  <c r="BI954" i="11"/>
  <c r="BH954" i="11"/>
  <c r="BG954" i="11"/>
  <c r="BE954" i="11"/>
  <c r="T954" i="11"/>
  <c r="R954" i="11"/>
  <c r="P954" i="11"/>
  <c r="BI953" i="11"/>
  <c r="BH953" i="11"/>
  <c r="BG953" i="11"/>
  <c r="BE953" i="11"/>
  <c r="T953" i="11"/>
  <c r="R953" i="11"/>
  <c r="P953" i="11"/>
  <c r="BI952" i="11"/>
  <c r="BH952" i="11"/>
  <c r="BG952" i="11"/>
  <c r="BE952" i="11"/>
  <c r="T952" i="11"/>
  <c r="R952" i="11"/>
  <c r="P952" i="11"/>
  <c r="BI950" i="11"/>
  <c r="BH950" i="11"/>
  <c r="BG950" i="11"/>
  <c r="BE950" i="11"/>
  <c r="T950" i="11"/>
  <c r="R950" i="11"/>
  <c r="P950" i="11"/>
  <c r="BI949" i="11"/>
  <c r="BH949" i="11"/>
  <c r="BG949" i="11"/>
  <c r="BE949" i="11"/>
  <c r="T949" i="11"/>
  <c r="R949" i="11"/>
  <c r="P949" i="11"/>
  <c r="BI948" i="11"/>
  <c r="BH948" i="11"/>
  <c r="BG948" i="11"/>
  <c r="BE948" i="11"/>
  <c r="T948" i="11"/>
  <c r="R948" i="11"/>
  <c r="P948" i="11"/>
  <c r="BI946" i="11"/>
  <c r="BH946" i="11"/>
  <c r="BG946" i="11"/>
  <c r="BE946" i="11"/>
  <c r="T946" i="11"/>
  <c r="R946" i="11"/>
  <c r="P946" i="11"/>
  <c r="BI944" i="11"/>
  <c r="BH944" i="11"/>
  <c r="BG944" i="11"/>
  <c r="BE944" i="11"/>
  <c r="T944" i="11"/>
  <c r="R944" i="11"/>
  <c r="P944" i="11"/>
  <c r="BI943" i="11"/>
  <c r="BH943" i="11"/>
  <c r="BG943" i="11"/>
  <c r="BE943" i="11"/>
  <c r="T943" i="11"/>
  <c r="R943" i="11"/>
  <c r="P943" i="11"/>
  <c r="BI942" i="11"/>
  <c r="BH942" i="11"/>
  <c r="BG942" i="11"/>
  <c r="BE942" i="11"/>
  <c r="T942" i="11"/>
  <c r="R942" i="11"/>
  <c r="P942" i="11"/>
  <c r="BI941" i="11"/>
  <c r="BH941" i="11"/>
  <c r="BG941" i="11"/>
  <c r="BE941" i="11"/>
  <c r="T941" i="11"/>
  <c r="R941" i="11"/>
  <c r="P941" i="11"/>
  <c r="BI939" i="11"/>
  <c r="BH939" i="11"/>
  <c r="BG939" i="11"/>
  <c r="BE939" i="11"/>
  <c r="T939" i="11"/>
  <c r="R939" i="11"/>
  <c r="P939" i="11"/>
  <c r="BI937" i="11"/>
  <c r="BH937" i="11"/>
  <c r="BG937" i="11"/>
  <c r="BE937" i="11"/>
  <c r="T937" i="11"/>
  <c r="R937" i="11"/>
  <c r="P937" i="11"/>
  <c r="BI936" i="11"/>
  <c r="BH936" i="11"/>
  <c r="BG936" i="11"/>
  <c r="BE936" i="11"/>
  <c r="T936" i="11"/>
  <c r="R936" i="11"/>
  <c r="P936" i="11"/>
  <c r="BI935" i="11"/>
  <c r="BH935" i="11"/>
  <c r="BG935" i="11"/>
  <c r="BE935" i="11"/>
  <c r="T935" i="11"/>
  <c r="R935" i="11"/>
  <c r="P935" i="11"/>
  <c r="BI934" i="11"/>
  <c r="BH934" i="11"/>
  <c r="BG934" i="11"/>
  <c r="BE934" i="11"/>
  <c r="T934" i="11"/>
  <c r="R934" i="11"/>
  <c r="P934" i="11"/>
  <c r="BI933" i="11"/>
  <c r="BH933" i="11"/>
  <c r="BG933" i="11"/>
  <c r="BE933" i="11"/>
  <c r="T933" i="11"/>
  <c r="R933" i="11"/>
  <c r="P933" i="11"/>
  <c r="BI932" i="11"/>
  <c r="BH932" i="11"/>
  <c r="BG932" i="11"/>
  <c r="BE932" i="11"/>
  <c r="T932" i="11"/>
  <c r="R932" i="11"/>
  <c r="P932" i="11"/>
  <c r="BI931" i="11"/>
  <c r="BH931" i="11"/>
  <c r="BG931" i="11"/>
  <c r="BE931" i="11"/>
  <c r="T931" i="11"/>
  <c r="R931" i="11"/>
  <c r="P931" i="11"/>
  <c r="BI930" i="11"/>
  <c r="BH930" i="11"/>
  <c r="BG930" i="11"/>
  <c r="BE930" i="11"/>
  <c r="T930" i="11"/>
  <c r="R930" i="11"/>
  <c r="P930" i="11"/>
  <c r="BI929" i="11"/>
  <c r="BH929" i="11"/>
  <c r="BG929" i="11"/>
  <c r="BE929" i="11"/>
  <c r="T929" i="11"/>
  <c r="R929" i="11"/>
  <c r="P929" i="11"/>
  <c r="BI928" i="11"/>
  <c r="BH928" i="11"/>
  <c r="BG928" i="11"/>
  <c r="BE928" i="11"/>
  <c r="T928" i="11"/>
  <c r="R928" i="11"/>
  <c r="P928" i="11"/>
  <c r="BI926" i="11"/>
  <c r="BH926" i="11"/>
  <c r="BG926" i="11"/>
  <c r="BE926" i="11"/>
  <c r="T926" i="11"/>
  <c r="R926" i="11"/>
  <c r="P926" i="11"/>
  <c r="BI925" i="11"/>
  <c r="BH925" i="11"/>
  <c r="BG925" i="11"/>
  <c r="BE925" i="11"/>
  <c r="T925" i="11"/>
  <c r="R925" i="11"/>
  <c r="P925" i="11"/>
  <c r="BI924" i="11"/>
  <c r="BH924" i="11"/>
  <c r="BG924" i="11"/>
  <c r="BE924" i="11"/>
  <c r="T924" i="11"/>
  <c r="R924" i="11"/>
  <c r="P924" i="11"/>
  <c r="BI923" i="11"/>
  <c r="BH923" i="11"/>
  <c r="BG923" i="11"/>
  <c r="BE923" i="11"/>
  <c r="T923" i="11"/>
  <c r="R923" i="11"/>
  <c r="P923" i="11"/>
  <c r="BI921" i="11"/>
  <c r="BH921" i="11"/>
  <c r="BG921" i="11"/>
  <c r="BE921" i="11"/>
  <c r="T921" i="11"/>
  <c r="R921" i="11"/>
  <c r="P921" i="11"/>
  <c r="BI919" i="11"/>
  <c r="BH919" i="11"/>
  <c r="BG919" i="11"/>
  <c r="BE919" i="11"/>
  <c r="T919" i="11"/>
  <c r="R919" i="11"/>
  <c r="P919" i="11"/>
  <c r="BI917" i="11"/>
  <c r="BH917" i="11"/>
  <c r="BG917" i="11"/>
  <c r="BE917" i="11"/>
  <c r="T917" i="11"/>
  <c r="R917" i="11"/>
  <c r="P917" i="11"/>
  <c r="BI916" i="11"/>
  <c r="BH916" i="11"/>
  <c r="BG916" i="11"/>
  <c r="BE916" i="11"/>
  <c r="T916" i="11"/>
  <c r="R916" i="11"/>
  <c r="P916" i="11"/>
  <c r="BI915" i="11"/>
  <c r="BH915" i="11"/>
  <c r="BG915" i="11"/>
  <c r="BE915" i="11"/>
  <c r="T915" i="11"/>
  <c r="R915" i="11"/>
  <c r="P915" i="11"/>
  <c r="BI914" i="11"/>
  <c r="BH914" i="11"/>
  <c r="BG914" i="11"/>
  <c r="BE914" i="11"/>
  <c r="T914" i="11"/>
  <c r="R914" i="11"/>
  <c r="P914" i="11"/>
  <c r="BI913" i="11"/>
  <c r="BH913" i="11"/>
  <c r="BG913" i="11"/>
  <c r="BE913" i="11"/>
  <c r="T913" i="11"/>
  <c r="R913" i="11"/>
  <c r="P913" i="11"/>
  <c r="BI911" i="11"/>
  <c r="BH911" i="11"/>
  <c r="BG911" i="11"/>
  <c r="BE911" i="11"/>
  <c r="T911" i="11"/>
  <c r="R911" i="11"/>
  <c r="P911" i="11"/>
  <c r="BI910" i="11"/>
  <c r="BH910" i="11"/>
  <c r="BG910" i="11"/>
  <c r="BE910" i="11"/>
  <c r="T910" i="11"/>
  <c r="R910" i="11"/>
  <c r="P910" i="11"/>
  <c r="BI909" i="11"/>
  <c r="BH909" i="11"/>
  <c r="BG909" i="11"/>
  <c r="BE909" i="11"/>
  <c r="T909" i="11"/>
  <c r="R909" i="11"/>
  <c r="P909" i="11"/>
  <c r="BI908" i="11"/>
  <c r="BH908" i="11"/>
  <c r="BG908" i="11"/>
  <c r="BE908" i="11"/>
  <c r="T908" i="11"/>
  <c r="R908" i="11"/>
  <c r="P908" i="11"/>
  <c r="BI907" i="11"/>
  <c r="BH907" i="11"/>
  <c r="BG907" i="11"/>
  <c r="BE907" i="11"/>
  <c r="T907" i="11"/>
  <c r="R907" i="11"/>
  <c r="P907" i="11"/>
  <c r="BI905" i="11"/>
  <c r="BH905" i="11"/>
  <c r="BG905" i="11"/>
  <c r="BE905" i="11"/>
  <c r="T905" i="11"/>
  <c r="R905" i="11"/>
  <c r="P905" i="11"/>
  <c r="BI904" i="11"/>
  <c r="BH904" i="11"/>
  <c r="BG904" i="11"/>
  <c r="BE904" i="11"/>
  <c r="T904" i="11"/>
  <c r="R904" i="11"/>
  <c r="P904" i="11"/>
  <c r="BI903" i="11"/>
  <c r="BH903" i="11"/>
  <c r="BG903" i="11"/>
  <c r="BE903" i="11"/>
  <c r="T903" i="11"/>
  <c r="R903" i="11"/>
  <c r="P903" i="11"/>
  <c r="BI902" i="11"/>
  <c r="BH902" i="11"/>
  <c r="BG902" i="11"/>
  <c r="BE902" i="11"/>
  <c r="T902" i="11"/>
  <c r="R902" i="11"/>
  <c r="P902" i="11"/>
  <c r="BI901" i="11"/>
  <c r="BH901" i="11"/>
  <c r="BG901" i="11"/>
  <c r="BE901" i="11"/>
  <c r="T901" i="11"/>
  <c r="R901" i="11"/>
  <c r="P901" i="11"/>
  <c r="BI900" i="11"/>
  <c r="BH900" i="11"/>
  <c r="BG900" i="11"/>
  <c r="BE900" i="11"/>
  <c r="T900" i="11"/>
  <c r="R900" i="11"/>
  <c r="P900" i="11"/>
  <c r="BI899" i="11"/>
  <c r="BH899" i="11"/>
  <c r="BG899" i="11"/>
  <c r="BE899" i="11"/>
  <c r="T899" i="11"/>
  <c r="R899" i="11"/>
  <c r="P899" i="11"/>
  <c r="BI898" i="11"/>
  <c r="BH898" i="11"/>
  <c r="BG898" i="11"/>
  <c r="BE898" i="11"/>
  <c r="T898" i="11"/>
  <c r="R898" i="11"/>
  <c r="P898" i="11"/>
  <c r="BI896" i="11"/>
  <c r="BH896" i="11"/>
  <c r="BG896" i="11"/>
  <c r="BE896" i="11"/>
  <c r="T896" i="11"/>
  <c r="R896" i="11"/>
  <c r="P896" i="11"/>
  <c r="BI895" i="11"/>
  <c r="BH895" i="11"/>
  <c r="BG895" i="11"/>
  <c r="BE895" i="11"/>
  <c r="T895" i="11"/>
  <c r="R895" i="11"/>
  <c r="P895" i="11"/>
  <c r="BI894" i="11"/>
  <c r="BH894" i="11"/>
  <c r="BG894" i="11"/>
  <c r="BE894" i="11"/>
  <c r="T894" i="11"/>
  <c r="R894" i="11"/>
  <c r="P894" i="11"/>
  <c r="BI893" i="11"/>
  <c r="BH893" i="11"/>
  <c r="BG893" i="11"/>
  <c r="BE893" i="11"/>
  <c r="T893" i="11"/>
  <c r="R893" i="11"/>
  <c r="P893" i="11"/>
  <c r="BI891" i="11"/>
  <c r="BH891" i="11"/>
  <c r="BG891" i="11"/>
  <c r="BE891" i="11"/>
  <c r="T891" i="11"/>
  <c r="R891" i="11"/>
  <c r="P891" i="11"/>
  <c r="BI890" i="11"/>
  <c r="BH890" i="11"/>
  <c r="BG890" i="11"/>
  <c r="BE890" i="11"/>
  <c r="T890" i="11"/>
  <c r="R890" i="11"/>
  <c r="P890" i="11"/>
  <c r="BI889" i="11"/>
  <c r="BH889" i="11"/>
  <c r="BG889" i="11"/>
  <c r="BE889" i="11"/>
  <c r="T889" i="11"/>
  <c r="R889" i="11"/>
  <c r="P889" i="11"/>
  <c r="BI887" i="11"/>
  <c r="BH887" i="11"/>
  <c r="BG887" i="11"/>
  <c r="BE887" i="11"/>
  <c r="T887" i="11"/>
  <c r="R887" i="11"/>
  <c r="P887" i="11"/>
  <c r="BI885" i="11"/>
  <c r="BH885" i="11"/>
  <c r="BG885" i="11"/>
  <c r="BE885" i="11"/>
  <c r="T885" i="11"/>
  <c r="R885" i="11"/>
  <c r="P885" i="11"/>
  <c r="BI884" i="11"/>
  <c r="BH884" i="11"/>
  <c r="BG884" i="11"/>
  <c r="BE884" i="11"/>
  <c r="T884" i="11"/>
  <c r="R884" i="11"/>
  <c r="P884" i="11"/>
  <c r="BI883" i="11"/>
  <c r="BH883" i="11"/>
  <c r="BG883" i="11"/>
  <c r="BE883" i="11"/>
  <c r="T883" i="11"/>
  <c r="R883" i="11"/>
  <c r="P883" i="11"/>
  <c r="BI881" i="11"/>
  <c r="BH881" i="11"/>
  <c r="BG881" i="11"/>
  <c r="BE881" i="11"/>
  <c r="T881" i="11"/>
  <c r="R881" i="11"/>
  <c r="P881" i="11"/>
  <c r="BI879" i="11"/>
  <c r="BH879" i="11"/>
  <c r="BG879" i="11"/>
  <c r="BE879" i="11"/>
  <c r="T879" i="11"/>
  <c r="R879" i="11"/>
  <c r="P879" i="11"/>
  <c r="BI878" i="11"/>
  <c r="BH878" i="11"/>
  <c r="BG878" i="11"/>
  <c r="BE878" i="11"/>
  <c r="T878" i="11"/>
  <c r="R878" i="11"/>
  <c r="P878" i="11"/>
  <c r="BI877" i="11"/>
  <c r="BH877" i="11"/>
  <c r="BG877" i="11"/>
  <c r="BE877" i="11"/>
  <c r="T877" i="11"/>
  <c r="R877" i="11"/>
  <c r="P877" i="11"/>
  <c r="BI876" i="11"/>
  <c r="BH876" i="11"/>
  <c r="BG876" i="11"/>
  <c r="BE876" i="11"/>
  <c r="T876" i="11"/>
  <c r="R876" i="11"/>
  <c r="P876" i="11"/>
  <c r="BI875" i="11"/>
  <c r="BH875" i="11"/>
  <c r="BG875" i="11"/>
  <c r="BE875" i="11"/>
  <c r="T875" i="11"/>
  <c r="R875" i="11"/>
  <c r="P875" i="11"/>
  <c r="BI874" i="11"/>
  <c r="BH874" i="11"/>
  <c r="BG874" i="11"/>
  <c r="BE874" i="11"/>
  <c r="T874" i="11"/>
  <c r="R874" i="11"/>
  <c r="P874" i="11"/>
  <c r="BI873" i="11"/>
  <c r="BH873" i="11"/>
  <c r="BG873" i="11"/>
  <c r="BE873" i="11"/>
  <c r="T873" i="11"/>
  <c r="R873" i="11"/>
  <c r="P873" i="11"/>
  <c r="BI872" i="11"/>
  <c r="BH872" i="11"/>
  <c r="BG872" i="11"/>
  <c r="BE872" i="11"/>
  <c r="T872" i="11"/>
  <c r="R872" i="11"/>
  <c r="P872" i="11"/>
  <c r="BI871" i="11"/>
  <c r="BH871" i="11"/>
  <c r="BG871" i="11"/>
  <c r="BE871" i="11"/>
  <c r="T871" i="11"/>
  <c r="R871" i="11"/>
  <c r="P871" i="11"/>
  <c r="BI870" i="11"/>
  <c r="BH870" i="11"/>
  <c r="BG870" i="11"/>
  <c r="BE870" i="11"/>
  <c r="T870" i="11"/>
  <c r="R870" i="11"/>
  <c r="P870" i="11"/>
  <c r="BI869" i="11"/>
  <c r="BH869" i="11"/>
  <c r="BG869" i="11"/>
  <c r="BE869" i="11"/>
  <c r="T869" i="11"/>
  <c r="R869" i="11"/>
  <c r="P869" i="11"/>
  <c r="BI868" i="11"/>
  <c r="BH868" i="11"/>
  <c r="BG868" i="11"/>
  <c r="BE868" i="11"/>
  <c r="T868" i="11"/>
  <c r="R868" i="11"/>
  <c r="P868" i="11"/>
  <c r="BI866" i="11"/>
  <c r="BH866" i="11"/>
  <c r="BG866" i="11"/>
  <c r="BE866" i="11"/>
  <c r="T866" i="11"/>
  <c r="R866" i="11"/>
  <c r="P866" i="11"/>
  <c r="BI865" i="11"/>
  <c r="BH865" i="11"/>
  <c r="BG865" i="11"/>
  <c r="BE865" i="11"/>
  <c r="T865" i="11"/>
  <c r="R865" i="11"/>
  <c r="P865" i="11"/>
  <c r="BI864" i="11"/>
  <c r="BH864" i="11"/>
  <c r="BG864" i="11"/>
  <c r="BE864" i="11"/>
  <c r="T864" i="11"/>
  <c r="R864" i="11"/>
  <c r="P864" i="11"/>
  <c r="BI863" i="11"/>
  <c r="BH863" i="11"/>
  <c r="BG863" i="11"/>
  <c r="BE863" i="11"/>
  <c r="T863" i="11"/>
  <c r="R863" i="11"/>
  <c r="P863" i="11"/>
  <c r="BI862" i="11"/>
  <c r="BH862" i="11"/>
  <c r="BG862" i="11"/>
  <c r="BE862" i="11"/>
  <c r="T862" i="11"/>
  <c r="R862" i="11"/>
  <c r="P862" i="11"/>
  <c r="BI861" i="11"/>
  <c r="BH861" i="11"/>
  <c r="BG861" i="11"/>
  <c r="BE861" i="11"/>
  <c r="T861" i="11"/>
  <c r="R861" i="11"/>
  <c r="P861" i="11"/>
  <c r="BI860" i="11"/>
  <c r="BH860" i="11"/>
  <c r="BG860" i="11"/>
  <c r="BE860" i="11"/>
  <c r="T860" i="11"/>
  <c r="R860" i="11"/>
  <c r="P860" i="11"/>
  <c r="BI859" i="11"/>
  <c r="BH859" i="11"/>
  <c r="BG859" i="11"/>
  <c r="BE859" i="11"/>
  <c r="T859" i="11"/>
  <c r="R859" i="11"/>
  <c r="P859" i="11"/>
  <c r="BI858" i="11"/>
  <c r="BH858" i="11"/>
  <c r="BG858" i="11"/>
  <c r="BE858" i="11"/>
  <c r="T858" i="11"/>
  <c r="R858" i="11"/>
  <c r="P858" i="11"/>
  <c r="BI857" i="11"/>
  <c r="BH857" i="11"/>
  <c r="BG857" i="11"/>
  <c r="BE857" i="11"/>
  <c r="T857" i="11"/>
  <c r="R857" i="11"/>
  <c r="P857" i="11"/>
  <c r="BI856" i="11"/>
  <c r="BH856" i="11"/>
  <c r="BG856" i="11"/>
  <c r="BE856" i="11"/>
  <c r="T856" i="11"/>
  <c r="R856" i="11"/>
  <c r="P856" i="11"/>
  <c r="BI855" i="11"/>
  <c r="BH855" i="11"/>
  <c r="BG855" i="11"/>
  <c r="BE855" i="11"/>
  <c r="T855" i="11"/>
  <c r="R855" i="11"/>
  <c r="P855" i="11"/>
  <c r="BI854" i="11"/>
  <c r="BH854" i="11"/>
  <c r="BG854" i="11"/>
  <c r="BE854" i="11"/>
  <c r="T854" i="11"/>
  <c r="R854" i="11"/>
  <c r="P854" i="11"/>
  <c r="BI853" i="11"/>
  <c r="BH853" i="11"/>
  <c r="BG853" i="11"/>
  <c r="BE853" i="11"/>
  <c r="T853" i="11"/>
  <c r="R853" i="11"/>
  <c r="P853" i="11"/>
  <c r="BI852" i="11"/>
  <c r="BH852" i="11"/>
  <c r="BG852" i="11"/>
  <c r="BE852" i="11"/>
  <c r="T852" i="11"/>
  <c r="R852" i="11"/>
  <c r="P852" i="11"/>
  <c r="BI851" i="11"/>
  <c r="BH851" i="11"/>
  <c r="BG851" i="11"/>
  <c r="BE851" i="11"/>
  <c r="T851" i="11"/>
  <c r="R851" i="11"/>
  <c r="P851" i="11"/>
  <c r="BI850" i="11"/>
  <c r="BH850" i="11"/>
  <c r="BG850" i="11"/>
  <c r="BE850" i="11"/>
  <c r="T850" i="11"/>
  <c r="R850" i="11"/>
  <c r="P850" i="11"/>
  <c r="BI849" i="11"/>
  <c r="BH849" i="11"/>
  <c r="BG849" i="11"/>
  <c r="BE849" i="11"/>
  <c r="T849" i="11"/>
  <c r="R849" i="11"/>
  <c r="P849" i="11"/>
  <c r="BI848" i="11"/>
  <c r="BH848" i="11"/>
  <c r="BG848" i="11"/>
  <c r="BE848" i="11"/>
  <c r="T848" i="11"/>
  <c r="R848" i="11"/>
  <c r="P848" i="11"/>
  <c r="BI847" i="11"/>
  <c r="BH847" i="11"/>
  <c r="BG847" i="11"/>
  <c r="BE847" i="11"/>
  <c r="T847" i="11"/>
  <c r="R847" i="11"/>
  <c r="P847" i="11"/>
  <c r="BI846" i="11"/>
  <c r="BH846" i="11"/>
  <c r="BG846" i="11"/>
  <c r="BE846" i="11"/>
  <c r="T846" i="11"/>
  <c r="R846" i="11"/>
  <c r="P846" i="11"/>
  <c r="BI844" i="11"/>
  <c r="BH844" i="11"/>
  <c r="BG844" i="11"/>
  <c r="BE844" i="11"/>
  <c r="T844" i="11"/>
  <c r="R844" i="11"/>
  <c r="P844" i="11"/>
  <c r="BI843" i="11"/>
  <c r="BH843" i="11"/>
  <c r="BG843" i="11"/>
  <c r="BE843" i="11"/>
  <c r="T843" i="11"/>
  <c r="R843" i="11"/>
  <c r="P843" i="11"/>
  <c r="BI842" i="11"/>
  <c r="BH842" i="11"/>
  <c r="BG842" i="11"/>
  <c r="BE842" i="11"/>
  <c r="T842" i="11"/>
  <c r="R842" i="11"/>
  <c r="P842" i="11"/>
  <c r="BI841" i="11"/>
  <c r="BH841" i="11"/>
  <c r="BG841" i="11"/>
  <c r="BE841" i="11"/>
  <c r="T841" i="11"/>
  <c r="R841" i="11"/>
  <c r="P841" i="11"/>
  <c r="BI840" i="11"/>
  <c r="BH840" i="11"/>
  <c r="BG840" i="11"/>
  <c r="BE840" i="11"/>
  <c r="T840" i="11"/>
  <c r="R840" i="11"/>
  <c r="P840" i="11"/>
  <c r="BI839" i="11"/>
  <c r="BH839" i="11"/>
  <c r="BG839" i="11"/>
  <c r="BE839" i="11"/>
  <c r="T839" i="11"/>
  <c r="R839" i="11"/>
  <c r="P839" i="11"/>
  <c r="BI838" i="11"/>
  <c r="BH838" i="11"/>
  <c r="BG838" i="11"/>
  <c r="BE838" i="11"/>
  <c r="T838" i="11"/>
  <c r="R838" i="11"/>
  <c r="P838" i="11"/>
  <c r="BI837" i="11"/>
  <c r="BH837" i="11"/>
  <c r="BG837" i="11"/>
  <c r="BE837" i="11"/>
  <c r="T837" i="11"/>
  <c r="R837" i="11"/>
  <c r="P837" i="11"/>
  <c r="BI836" i="11"/>
  <c r="BH836" i="11"/>
  <c r="BG836" i="11"/>
  <c r="BE836" i="11"/>
  <c r="T836" i="11"/>
  <c r="R836" i="11"/>
  <c r="P836" i="11"/>
  <c r="BI835" i="11"/>
  <c r="BH835" i="11"/>
  <c r="BG835" i="11"/>
  <c r="BE835" i="11"/>
  <c r="T835" i="11"/>
  <c r="R835" i="11"/>
  <c r="P835" i="11"/>
  <c r="BI834" i="11"/>
  <c r="BH834" i="11"/>
  <c r="BG834" i="11"/>
  <c r="BE834" i="11"/>
  <c r="T834" i="11"/>
  <c r="R834" i="11"/>
  <c r="P834" i="11"/>
  <c r="BI833" i="11"/>
  <c r="BH833" i="11"/>
  <c r="BG833" i="11"/>
  <c r="BE833" i="11"/>
  <c r="T833" i="11"/>
  <c r="R833" i="11"/>
  <c r="P833" i="11"/>
  <c r="BI832" i="11"/>
  <c r="BH832" i="11"/>
  <c r="BG832" i="11"/>
  <c r="BE832" i="11"/>
  <c r="T832" i="11"/>
  <c r="R832" i="11"/>
  <c r="P832" i="11"/>
  <c r="BI831" i="11"/>
  <c r="BH831" i="11"/>
  <c r="BG831" i="11"/>
  <c r="BE831" i="11"/>
  <c r="T831" i="11"/>
  <c r="R831" i="11"/>
  <c r="P831" i="11"/>
  <c r="BI830" i="11"/>
  <c r="BH830" i="11"/>
  <c r="BG830" i="11"/>
  <c r="BE830" i="11"/>
  <c r="T830" i="11"/>
  <c r="R830" i="11"/>
  <c r="P830" i="11"/>
  <c r="BI829" i="11"/>
  <c r="BH829" i="11"/>
  <c r="BG829" i="11"/>
  <c r="BE829" i="11"/>
  <c r="T829" i="11"/>
  <c r="R829" i="11"/>
  <c r="P829" i="11"/>
  <c r="BI828" i="11"/>
  <c r="BH828" i="11"/>
  <c r="BG828" i="11"/>
  <c r="BE828" i="11"/>
  <c r="T828" i="11"/>
  <c r="R828" i="11"/>
  <c r="P828" i="11"/>
  <c r="BI827" i="11"/>
  <c r="BH827" i="11"/>
  <c r="BG827" i="11"/>
  <c r="BE827" i="11"/>
  <c r="T827" i="11"/>
  <c r="R827" i="11"/>
  <c r="P827" i="11"/>
  <c r="BI826" i="11"/>
  <c r="BH826" i="11"/>
  <c r="BG826" i="11"/>
  <c r="BE826" i="11"/>
  <c r="T826" i="11"/>
  <c r="R826" i="11"/>
  <c r="P826" i="11"/>
  <c r="BI825" i="11"/>
  <c r="BH825" i="11"/>
  <c r="BG825" i="11"/>
  <c r="BE825" i="11"/>
  <c r="T825" i="11"/>
  <c r="R825" i="11"/>
  <c r="P825" i="11"/>
  <c r="BI824" i="11"/>
  <c r="BH824" i="11"/>
  <c r="BG824" i="11"/>
  <c r="BE824" i="11"/>
  <c r="T824" i="11"/>
  <c r="R824" i="11"/>
  <c r="P824" i="11"/>
  <c r="BI823" i="11"/>
  <c r="BH823" i="11"/>
  <c r="BG823" i="11"/>
  <c r="BE823" i="11"/>
  <c r="T823" i="11"/>
  <c r="R823" i="11"/>
  <c r="P823" i="11"/>
  <c r="BI822" i="11"/>
  <c r="BH822" i="11"/>
  <c r="BG822" i="11"/>
  <c r="BE822" i="11"/>
  <c r="T822" i="11"/>
  <c r="R822" i="11"/>
  <c r="P822" i="11"/>
  <c r="BI821" i="11"/>
  <c r="BH821" i="11"/>
  <c r="BG821" i="11"/>
  <c r="BE821" i="11"/>
  <c r="T821" i="11"/>
  <c r="R821" i="11"/>
  <c r="P821" i="11"/>
  <c r="BI820" i="11"/>
  <c r="BH820" i="11"/>
  <c r="BG820" i="11"/>
  <c r="BE820" i="11"/>
  <c r="T820" i="11"/>
  <c r="R820" i="11"/>
  <c r="P820" i="11"/>
  <c r="BI819" i="11"/>
  <c r="BH819" i="11"/>
  <c r="BG819" i="11"/>
  <c r="BE819" i="11"/>
  <c r="T819" i="11"/>
  <c r="R819" i="11"/>
  <c r="P819" i="11"/>
  <c r="BI818" i="11"/>
  <c r="BH818" i="11"/>
  <c r="BG818" i="11"/>
  <c r="BE818" i="11"/>
  <c r="T818" i="11"/>
  <c r="R818" i="11"/>
  <c r="P818" i="11"/>
  <c r="BI817" i="11"/>
  <c r="BH817" i="11"/>
  <c r="BG817" i="11"/>
  <c r="BE817" i="11"/>
  <c r="T817" i="11"/>
  <c r="R817" i="11"/>
  <c r="P817" i="11"/>
  <c r="BI816" i="11"/>
  <c r="BH816" i="11"/>
  <c r="BG816" i="11"/>
  <c r="BE816" i="11"/>
  <c r="T816" i="11"/>
  <c r="R816" i="11"/>
  <c r="P816" i="11"/>
  <c r="BI815" i="11"/>
  <c r="BH815" i="11"/>
  <c r="BG815" i="11"/>
  <c r="BE815" i="11"/>
  <c r="T815" i="11"/>
  <c r="R815" i="11"/>
  <c r="P815" i="11"/>
  <c r="BI814" i="11"/>
  <c r="BH814" i="11"/>
  <c r="BG814" i="11"/>
  <c r="BE814" i="11"/>
  <c r="T814" i="11"/>
  <c r="R814" i="11"/>
  <c r="P814" i="11"/>
  <c r="BI813" i="11"/>
  <c r="BH813" i="11"/>
  <c r="BG813" i="11"/>
  <c r="BE813" i="11"/>
  <c r="T813" i="11"/>
  <c r="R813" i="11"/>
  <c r="P813" i="11"/>
  <c r="BI812" i="11"/>
  <c r="BH812" i="11"/>
  <c r="BG812" i="11"/>
  <c r="BE812" i="11"/>
  <c r="T812" i="11"/>
  <c r="R812" i="11"/>
  <c r="P812" i="11"/>
  <c r="BI811" i="11"/>
  <c r="BH811" i="11"/>
  <c r="BG811" i="11"/>
  <c r="BE811" i="11"/>
  <c r="T811" i="11"/>
  <c r="R811" i="11"/>
  <c r="P811" i="11"/>
  <c r="BI810" i="11"/>
  <c r="BH810" i="11"/>
  <c r="BG810" i="11"/>
  <c r="BE810" i="11"/>
  <c r="T810" i="11"/>
  <c r="R810" i="11"/>
  <c r="P810" i="11"/>
  <c r="BI809" i="11"/>
  <c r="BH809" i="11"/>
  <c r="BG809" i="11"/>
  <c r="BE809" i="11"/>
  <c r="T809" i="11"/>
  <c r="R809" i="11"/>
  <c r="P809" i="11"/>
  <c r="BI808" i="11"/>
  <c r="BH808" i="11"/>
  <c r="BG808" i="11"/>
  <c r="BE808" i="11"/>
  <c r="T808" i="11"/>
  <c r="R808" i="11"/>
  <c r="P808" i="11"/>
  <c r="BI807" i="11"/>
  <c r="BH807" i="11"/>
  <c r="BG807" i="11"/>
  <c r="BE807" i="11"/>
  <c r="T807" i="11"/>
  <c r="R807" i="11"/>
  <c r="P807" i="11"/>
  <c r="BI806" i="11"/>
  <c r="BH806" i="11"/>
  <c r="BG806" i="11"/>
  <c r="BE806" i="11"/>
  <c r="T806" i="11"/>
  <c r="R806" i="11"/>
  <c r="P806" i="11"/>
  <c r="BI805" i="11"/>
  <c r="BH805" i="11"/>
  <c r="BG805" i="11"/>
  <c r="BE805" i="11"/>
  <c r="T805" i="11"/>
  <c r="R805" i="11"/>
  <c r="P805" i="11"/>
  <c r="BI804" i="11"/>
  <c r="BH804" i="11"/>
  <c r="BG804" i="11"/>
  <c r="BE804" i="11"/>
  <c r="T804" i="11"/>
  <c r="R804" i="11"/>
  <c r="P804" i="11"/>
  <c r="BI803" i="11"/>
  <c r="BH803" i="11"/>
  <c r="BG803" i="11"/>
  <c r="BE803" i="11"/>
  <c r="T803" i="11"/>
  <c r="R803" i="11"/>
  <c r="P803" i="11"/>
  <c r="BI802" i="11"/>
  <c r="BH802" i="11"/>
  <c r="BG802" i="11"/>
  <c r="BE802" i="11"/>
  <c r="T802" i="11"/>
  <c r="R802" i="11"/>
  <c r="P802" i="11"/>
  <c r="BI801" i="11"/>
  <c r="BH801" i="11"/>
  <c r="BG801" i="11"/>
  <c r="BE801" i="11"/>
  <c r="T801" i="11"/>
  <c r="R801" i="11"/>
  <c r="P801" i="11"/>
  <c r="BI800" i="11"/>
  <c r="BH800" i="11"/>
  <c r="BG800" i="11"/>
  <c r="BE800" i="11"/>
  <c r="T800" i="11"/>
  <c r="R800" i="11"/>
  <c r="P800" i="11"/>
  <c r="BI799" i="11"/>
  <c r="BH799" i="11"/>
  <c r="BG799" i="11"/>
  <c r="BE799" i="11"/>
  <c r="T799" i="11"/>
  <c r="R799" i="11"/>
  <c r="P799" i="11"/>
  <c r="BI798" i="11"/>
  <c r="BH798" i="11"/>
  <c r="BG798" i="11"/>
  <c r="BE798" i="11"/>
  <c r="T798" i="11"/>
  <c r="R798" i="11"/>
  <c r="P798" i="11"/>
  <c r="BI797" i="11"/>
  <c r="BH797" i="11"/>
  <c r="BG797" i="11"/>
  <c r="BE797" i="11"/>
  <c r="T797" i="11"/>
  <c r="R797" i="11"/>
  <c r="P797" i="11"/>
  <c r="BI796" i="11"/>
  <c r="BH796" i="11"/>
  <c r="BG796" i="11"/>
  <c r="BE796" i="11"/>
  <c r="T796" i="11"/>
  <c r="R796" i="11"/>
  <c r="P796" i="11"/>
  <c r="BI795" i="11"/>
  <c r="BH795" i="11"/>
  <c r="BG795" i="11"/>
  <c r="BE795" i="11"/>
  <c r="T795" i="11"/>
  <c r="R795" i="11"/>
  <c r="P795" i="11"/>
  <c r="BI794" i="11"/>
  <c r="BH794" i="11"/>
  <c r="BG794" i="11"/>
  <c r="BE794" i="11"/>
  <c r="T794" i="11"/>
  <c r="R794" i="11"/>
  <c r="P794" i="11"/>
  <c r="BI793" i="11"/>
  <c r="BH793" i="11"/>
  <c r="BG793" i="11"/>
  <c r="BE793" i="11"/>
  <c r="T793" i="11"/>
  <c r="R793" i="11"/>
  <c r="P793" i="11"/>
  <c r="BI792" i="11"/>
  <c r="BH792" i="11"/>
  <c r="BG792" i="11"/>
  <c r="BE792" i="11"/>
  <c r="T792" i="11"/>
  <c r="R792" i="11"/>
  <c r="P792" i="11"/>
  <c r="BI791" i="11"/>
  <c r="BH791" i="11"/>
  <c r="BG791" i="11"/>
  <c r="BE791" i="11"/>
  <c r="T791" i="11"/>
  <c r="R791" i="11"/>
  <c r="P791" i="11"/>
  <c r="BI790" i="11"/>
  <c r="BH790" i="11"/>
  <c r="BG790" i="11"/>
  <c r="BE790" i="11"/>
  <c r="T790" i="11"/>
  <c r="R790" i="11"/>
  <c r="P790" i="11"/>
  <c r="BI789" i="11"/>
  <c r="BH789" i="11"/>
  <c r="BG789" i="11"/>
  <c r="BE789" i="11"/>
  <c r="T789" i="11"/>
  <c r="R789" i="11"/>
  <c r="P789" i="11"/>
  <c r="BI788" i="11"/>
  <c r="BH788" i="11"/>
  <c r="BG788" i="11"/>
  <c r="BE788" i="11"/>
  <c r="T788" i="11"/>
  <c r="R788" i="11"/>
  <c r="P788" i="11"/>
  <c r="BI787" i="11"/>
  <c r="BH787" i="11"/>
  <c r="BG787" i="11"/>
  <c r="BE787" i="11"/>
  <c r="T787" i="11"/>
  <c r="R787" i="11"/>
  <c r="P787" i="11"/>
  <c r="BI786" i="11"/>
  <c r="BH786" i="11"/>
  <c r="BG786" i="11"/>
  <c r="BE786" i="11"/>
  <c r="T786" i="11"/>
  <c r="R786" i="11"/>
  <c r="P786" i="11"/>
  <c r="BI785" i="11"/>
  <c r="BH785" i="11"/>
  <c r="BG785" i="11"/>
  <c r="BE785" i="11"/>
  <c r="T785" i="11"/>
  <c r="R785" i="11"/>
  <c r="P785" i="11"/>
  <c r="BI784" i="11"/>
  <c r="BH784" i="11"/>
  <c r="BG784" i="11"/>
  <c r="BE784" i="11"/>
  <c r="T784" i="11"/>
  <c r="R784" i="11"/>
  <c r="P784" i="11"/>
  <c r="BI783" i="11"/>
  <c r="BH783" i="11"/>
  <c r="BG783" i="11"/>
  <c r="BE783" i="11"/>
  <c r="T783" i="11"/>
  <c r="R783" i="11"/>
  <c r="P783" i="11"/>
  <c r="BI782" i="11"/>
  <c r="BH782" i="11"/>
  <c r="BG782" i="11"/>
  <c r="BE782" i="11"/>
  <c r="T782" i="11"/>
  <c r="R782" i="11"/>
  <c r="P782" i="11"/>
  <c r="BI781" i="11"/>
  <c r="BH781" i="11"/>
  <c r="BG781" i="11"/>
  <c r="BE781" i="11"/>
  <c r="T781" i="11"/>
  <c r="R781" i="11"/>
  <c r="P781" i="11"/>
  <c r="BI780" i="11"/>
  <c r="BH780" i="11"/>
  <c r="BG780" i="11"/>
  <c r="BE780" i="11"/>
  <c r="T780" i="11"/>
  <c r="R780" i="11"/>
  <c r="P780" i="11"/>
  <c r="BI779" i="11"/>
  <c r="BH779" i="11"/>
  <c r="BG779" i="11"/>
  <c r="BE779" i="11"/>
  <c r="T779" i="11"/>
  <c r="R779" i="11"/>
  <c r="P779" i="11"/>
  <c r="BI778" i="11"/>
  <c r="BH778" i="11"/>
  <c r="BG778" i="11"/>
  <c r="BE778" i="11"/>
  <c r="T778" i="11"/>
  <c r="R778" i="11"/>
  <c r="P778" i="11"/>
  <c r="BI777" i="11"/>
  <c r="BH777" i="11"/>
  <c r="BG777" i="11"/>
  <c r="BE777" i="11"/>
  <c r="T777" i="11"/>
  <c r="R777" i="11"/>
  <c r="P777" i="11"/>
  <c r="BI776" i="11"/>
  <c r="BH776" i="11"/>
  <c r="BG776" i="11"/>
  <c r="BE776" i="11"/>
  <c r="T776" i="11"/>
  <c r="R776" i="11"/>
  <c r="P776" i="11"/>
  <c r="BI775" i="11"/>
  <c r="BH775" i="11"/>
  <c r="BG775" i="11"/>
  <c r="BE775" i="11"/>
  <c r="T775" i="11"/>
  <c r="R775" i="11"/>
  <c r="P775" i="11"/>
  <c r="BI774" i="11"/>
  <c r="BH774" i="11"/>
  <c r="BG774" i="11"/>
  <c r="BE774" i="11"/>
  <c r="T774" i="11"/>
  <c r="R774" i="11"/>
  <c r="P774" i="11"/>
  <c r="BI773" i="11"/>
  <c r="BH773" i="11"/>
  <c r="BG773" i="11"/>
  <c r="BE773" i="11"/>
  <c r="T773" i="11"/>
  <c r="R773" i="11"/>
  <c r="P773" i="11"/>
  <c r="BI772" i="11"/>
  <c r="BH772" i="11"/>
  <c r="BG772" i="11"/>
  <c r="BE772" i="11"/>
  <c r="T772" i="11"/>
  <c r="R772" i="11"/>
  <c r="P772" i="11"/>
  <c r="BI771" i="11"/>
  <c r="BH771" i="11"/>
  <c r="BG771" i="11"/>
  <c r="BE771" i="11"/>
  <c r="T771" i="11"/>
  <c r="R771" i="11"/>
  <c r="P771" i="11"/>
  <c r="BI770" i="11"/>
  <c r="BH770" i="11"/>
  <c r="BG770" i="11"/>
  <c r="BE770" i="11"/>
  <c r="T770" i="11"/>
  <c r="R770" i="11"/>
  <c r="P770" i="11"/>
  <c r="BI769" i="11"/>
  <c r="BH769" i="11"/>
  <c r="BG769" i="11"/>
  <c r="BE769" i="11"/>
  <c r="T769" i="11"/>
  <c r="R769" i="11"/>
  <c r="P769" i="11"/>
  <c r="BI768" i="11"/>
  <c r="BH768" i="11"/>
  <c r="BG768" i="11"/>
  <c r="BE768" i="11"/>
  <c r="T768" i="11"/>
  <c r="R768" i="11"/>
  <c r="P768" i="11"/>
  <c r="BI767" i="11"/>
  <c r="BH767" i="11"/>
  <c r="BG767" i="11"/>
  <c r="BE767" i="11"/>
  <c r="T767" i="11"/>
  <c r="R767" i="11"/>
  <c r="P767" i="11"/>
  <c r="BI766" i="11"/>
  <c r="BH766" i="11"/>
  <c r="BG766" i="11"/>
  <c r="BE766" i="11"/>
  <c r="T766" i="11"/>
  <c r="R766" i="11"/>
  <c r="P766" i="11"/>
  <c r="BI765" i="11"/>
  <c r="BH765" i="11"/>
  <c r="BG765" i="11"/>
  <c r="BE765" i="11"/>
  <c r="T765" i="11"/>
  <c r="R765" i="11"/>
  <c r="P765" i="11"/>
  <c r="BI764" i="11"/>
  <c r="BH764" i="11"/>
  <c r="BG764" i="11"/>
  <c r="BE764" i="11"/>
  <c r="T764" i="11"/>
  <c r="R764" i="11"/>
  <c r="P764" i="11"/>
  <c r="BI763" i="11"/>
  <c r="BH763" i="11"/>
  <c r="BG763" i="11"/>
  <c r="BE763" i="11"/>
  <c r="T763" i="11"/>
  <c r="R763" i="11"/>
  <c r="P763" i="11"/>
  <c r="BI762" i="11"/>
  <c r="BH762" i="11"/>
  <c r="BG762" i="11"/>
  <c r="BE762" i="11"/>
  <c r="T762" i="11"/>
  <c r="R762" i="11"/>
  <c r="P762" i="11"/>
  <c r="BI761" i="11"/>
  <c r="BH761" i="11"/>
  <c r="BG761" i="11"/>
  <c r="BE761" i="11"/>
  <c r="T761" i="11"/>
  <c r="R761" i="11"/>
  <c r="P761" i="11"/>
  <c r="BI760" i="11"/>
  <c r="BH760" i="11"/>
  <c r="BG760" i="11"/>
  <c r="BE760" i="11"/>
  <c r="T760" i="11"/>
  <c r="R760" i="11"/>
  <c r="P760" i="11"/>
  <c r="BI759" i="11"/>
  <c r="BH759" i="11"/>
  <c r="BG759" i="11"/>
  <c r="BE759" i="11"/>
  <c r="T759" i="11"/>
  <c r="R759" i="11"/>
  <c r="P759" i="11"/>
  <c r="BI758" i="11"/>
  <c r="BH758" i="11"/>
  <c r="BG758" i="11"/>
  <c r="BE758" i="11"/>
  <c r="T758" i="11"/>
  <c r="R758" i="11"/>
  <c r="P758" i="11"/>
  <c r="BI757" i="11"/>
  <c r="BH757" i="11"/>
  <c r="BG757" i="11"/>
  <c r="BE757" i="11"/>
  <c r="T757" i="11"/>
  <c r="R757" i="11"/>
  <c r="P757" i="11"/>
  <c r="BI756" i="11"/>
  <c r="BH756" i="11"/>
  <c r="BG756" i="11"/>
  <c r="BE756" i="11"/>
  <c r="T756" i="11"/>
  <c r="R756" i="11"/>
  <c r="P756" i="11"/>
  <c r="BI755" i="11"/>
  <c r="BH755" i="11"/>
  <c r="BG755" i="11"/>
  <c r="BE755" i="11"/>
  <c r="T755" i="11"/>
  <c r="R755" i="11"/>
  <c r="P755" i="11"/>
  <c r="BI754" i="11"/>
  <c r="BH754" i="11"/>
  <c r="BG754" i="11"/>
  <c r="BE754" i="11"/>
  <c r="T754" i="11"/>
  <c r="R754" i="11"/>
  <c r="P754" i="11"/>
  <c r="BI753" i="11"/>
  <c r="BH753" i="11"/>
  <c r="BG753" i="11"/>
  <c r="BE753" i="11"/>
  <c r="T753" i="11"/>
  <c r="R753" i="11"/>
  <c r="P753" i="11"/>
  <c r="BI752" i="11"/>
  <c r="BH752" i="11"/>
  <c r="BG752" i="11"/>
  <c r="BE752" i="11"/>
  <c r="T752" i="11"/>
  <c r="R752" i="11"/>
  <c r="P752" i="11"/>
  <c r="BI751" i="11"/>
  <c r="BH751" i="11"/>
  <c r="BG751" i="11"/>
  <c r="BE751" i="11"/>
  <c r="T751" i="11"/>
  <c r="R751" i="11"/>
  <c r="P751" i="11"/>
  <c r="BI750" i="11"/>
  <c r="BH750" i="11"/>
  <c r="BG750" i="11"/>
  <c r="BE750" i="11"/>
  <c r="T750" i="11"/>
  <c r="R750" i="11"/>
  <c r="P750" i="11"/>
  <c r="BI749" i="11"/>
  <c r="BH749" i="11"/>
  <c r="BG749" i="11"/>
  <c r="BE749" i="11"/>
  <c r="T749" i="11"/>
  <c r="R749" i="11"/>
  <c r="P749" i="11"/>
  <c r="BI748" i="11"/>
  <c r="BH748" i="11"/>
  <c r="BG748" i="11"/>
  <c r="BE748" i="11"/>
  <c r="T748" i="11"/>
  <c r="R748" i="11"/>
  <c r="P748" i="11"/>
  <c r="BI747" i="11"/>
  <c r="BH747" i="11"/>
  <c r="BG747" i="11"/>
  <c r="BE747" i="11"/>
  <c r="T747" i="11"/>
  <c r="R747" i="11"/>
  <c r="P747" i="11"/>
  <c r="BI746" i="11"/>
  <c r="BH746" i="11"/>
  <c r="BG746" i="11"/>
  <c r="BE746" i="11"/>
  <c r="T746" i="11"/>
  <c r="R746" i="11"/>
  <c r="P746" i="11"/>
  <c r="BI745" i="11"/>
  <c r="BH745" i="11"/>
  <c r="BG745" i="11"/>
  <c r="BE745" i="11"/>
  <c r="T745" i="11"/>
  <c r="R745" i="11"/>
  <c r="P745" i="11"/>
  <c r="BI744" i="11"/>
  <c r="BH744" i="11"/>
  <c r="BG744" i="11"/>
  <c r="BE744" i="11"/>
  <c r="T744" i="11"/>
  <c r="R744" i="11"/>
  <c r="P744" i="11"/>
  <c r="BI743" i="11"/>
  <c r="BH743" i="11"/>
  <c r="BG743" i="11"/>
  <c r="BE743" i="11"/>
  <c r="T743" i="11"/>
  <c r="R743" i="11"/>
  <c r="P743" i="11"/>
  <c r="BI742" i="11"/>
  <c r="BH742" i="11"/>
  <c r="BG742" i="11"/>
  <c r="BE742" i="11"/>
  <c r="T742" i="11"/>
  <c r="R742" i="11"/>
  <c r="P742" i="11"/>
  <c r="BI741" i="11"/>
  <c r="BH741" i="11"/>
  <c r="BG741" i="11"/>
  <c r="BE741" i="11"/>
  <c r="T741" i="11"/>
  <c r="R741" i="11"/>
  <c r="P741" i="11"/>
  <c r="BI740" i="11"/>
  <c r="BH740" i="11"/>
  <c r="BG740" i="11"/>
  <c r="BE740" i="11"/>
  <c r="T740" i="11"/>
  <c r="R740" i="11"/>
  <c r="P740" i="11"/>
  <c r="BI739" i="11"/>
  <c r="BH739" i="11"/>
  <c r="BG739" i="11"/>
  <c r="BE739" i="11"/>
  <c r="T739" i="11"/>
  <c r="R739" i="11"/>
  <c r="P739" i="11"/>
  <c r="BI738" i="11"/>
  <c r="BH738" i="11"/>
  <c r="BG738" i="11"/>
  <c r="BE738" i="11"/>
  <c r="T738" i="11"/>
  <c r="R738" i="11"/>
  <c r="P738" i="11"/>
  <c r="BI737" i="11"/>
  <c r="BH737" i="11"/>
  <c r="BG737" i="11"/>
  <c r="BE737" i="11"/>
  <c r="T737" i="11"/>
  <c r="R737" i="11"/>
  <c r="P737" i="11"/>
  <c r="BI736" i="11"/>
  <c r="BH736" i="11"/>
  <c r="BG736" i="11"/>
  <c r="BE736" i="11"/>
  <c r="T736" i="11"/>
  <c r="R736" i="11"/>
  <c r="P736" i="11"/>
  <c r="BI735" i="11"/>
  <c r="BH735" i="11"/>
  <c r="BG735" i="11"/>
  <c r="BE735" i="11"/>
  <c r="T735" i="11"/>
  <c r="R735" i="11"/>
  <c r="P735" i="11"/>
  <c r="BI734" i="11"/>
  <c r="BH734" i="11"/>
  <c r="BG734" i="11"/>
  <c r="BE734" i="11"/>
  <c r="T734" i="11"/>
  <c r="R734" i="11"/>
  <c r="P734" i="11"/>
  <c r="BI733" i="11"/>
  <c r="BH733" i="11"/>
  <c r="BG733" i="11"/>
  <c r="BE733" i="11"/>
  <c r="T733" i="11"/>
  <c r="R733" i="11"/>
  <c r="P733" i="11"/>
  <c r="BI732" i="11"/>
  <c r="BH732" i="11"/>
  <c r="BG732" i="11"/>
  <c r="BE732" i="11"/>
  <c r="T732" i="11"/>
  <c r="R732" i="11"/>
  <c r="P732" i="11"/>
  <c r="BI731" i="11"/>
  <c r="BH731" i="11"/>
  <c r="BG731" i="11"/>
  <c r="BE731" i="11"/>
  <c r="T731" i="11"/>
  <c r="R731" i="11"/>
  <c r="P731" i="11"/>
  <c r="BI730" i="11"/>
  <c r="BH730" i="11"/>
  <c r="BG730" i="11"/>
  <c r="BE730" i="11"/>
  <c r="T730" i="11"/>
  <c r="R730" i="11"/>
  <c r="P730" i="11"/>
  <c r="BI729" i="11"/>
  <c r="BH729" i="11"/>
  <c r="BG729" i="11"/>
  <c r="BE729" i="11"/>
  <c r="T729" i="11"/>
  <c r="R729" i="11"/>
  <c r="P729" i="11"/>
  <c r="BI728" i="11"/>
  <c r="BH728" i="11"/>
  <c r="BG728" i="11"/>
  <c r="BE728" i="11"/>
  <c r="T728" i="11"/>
  <c r="R728" i="11"/>
  <c r="P728" i="11"/>
  <c r="BI727" i="11"/>
  <c r="BH727" i="11"/>
  <c r="BG727" i="11"/>
  <c r="BE727" i="11"/>
  <c r="T727" i="11"/>
  <c r="R727" i="11"/>
  <c r="P727" i="11"/>
  <c r="BI726" i="11"/>
  <c r="BH726" i="11"/>
  <c r="BG726" i="11"/>
  <c r="BE726" i="11"/>
  <c r="T726" i="11"/>
  <c r="R726" i="11"/>
  <c r="P726" i="11"/>
  <c r="BI725" i="11"/>
  <c r="BH725" i="11"/>
  <c r="BG725" i="11"/>
  <c r="BE725" i="11"/>
  <c r="T725" i="11"/>
  <c r="R725" i="11"/>
  <c r="P725" i="11"/>
  <c r="BI723" i="11"/>
  <c r="BH723" i="11"/>
  <c r="BG723" i="11"/>
  <c r="BE723" i="11"/>
  <c r="T723" i="11"/>
  <c r="R723" i="11"/>
  <c r="P723" i="11"/>
  <c r="BI721" i="11"/>
  <c r="BH721" i="11"/>
  <c r="BG721" i="11"/>
  <c r="BE721" i="11"/>
  <c r="T721" i="11"/>
  <c r="R721" i="11"/>
  <c r="P721" i="11"/>
  <c r="BI720" i="11"/>
  <c r="BH720" i="11"/>
  <c r="BG720" i="11"/>
  <c r="BE720" i="11"/>
  <c r="T720" i="11"/>
  <c r="R720" i="11"/>
  <c r="P720" i="11"/>
  <c r="BI719" i="11"/>
  <c r="BH719" i="11"/>
  <c r="BG719" i="11"/>
  <c r="BE719" i="11"/>
  <c r="T719" i="11"/>
  <c r="R719" i="11"/>
  <c r="P719" i="11"/>
  <c r="BI718" i="11"/>
  <c r="BH718" i="11"/>
  <c r="BG718" i="11"/>
  <c r="BE718" i="11"/>
  <c r="T718" i="11"/>
  <c r="R718" i="11"/>
  <c r="P718" i="11"/>
  <c r="BI717" i="11"/>
  <c r="BH717" i="11"/>
  <c r="BG717" i="11"/>
  <c r="BE717" i="11"/>
  <c r="T717" i="11"/>
  <c r="R717" i="11"/>
  <c r="P717" i="11"/>
  <c r="BI716" i="11"/>
  <c r="BH716" i="11"/>
  <c r="BG716" i="11"/>
  <c r="BE716" i="11"/>
  <c r="T716" i="11"/>
  <c r="R716" i="11"/>
  <c r="P716" i="11"/>
  <c r="BI715" i="11"/>
  <c r="BH715" i="11"/>
  <c r="BG715" i="11"/>
  <c r="BE715" i="11"/>
  <c r="T715" i="11"/>
  <c r="R715" i="11"/>
  <c r="P715" i="11"/>
  <c r="BI714" i="11"/>
  <c r="BH714" i="11"/>
  <c r="BG714" i="11"/>
  <c r="BE714" i="11"/>
  <c r="T714" i="11"/>
  <c r="R714" i="11"/>
  <c r="P714" i="11"/>
  <c r="BI713" i="11"/>
  <c r="BH713" i="11"/>
  <c r="BG713" i="11"/>
  <c r="BE713" i="11"/>
  <c r="T713" i="11"/>
  <c r="R713" i="11"/>
  <c r="P713" i="11"/>
  <c r="BI712" i="11"/>
  <c r="BH712" i="11"/>
  <c r="BG712" i="11"/>
  <c r="BE712" i="11"/>
  <c r="T712" i="11"/>
  <c r="R712" i="11"/>
  <c r="P712" i="11"/>
  <c r="BI711" i="11"/>
  <c r="BH711" i="11"/>
  <c r="BG711" i="11"/>
  <c r="BE711" i="11"/>
  <c r="T711" i="11"/>
  <c r="R711" i="11"/>
  <c r="P711" i="11"/>
  <c r="BI710" i="11"/>
  <c r="BH710" i="11"/>
  <c r="BG710" i="11"/>
  <c r="BE710" i="11"/>
  <c r="T710" i="11"/>
  <c r="R710" i="11"/>
  <c r="P710" i="11"/>
  <c r="BI709" i="11"/>
  <c r="BH709" i="11"/>
  <c r="BG709" i="11"/>
  <c r="BE709" i="11"/>
  <c r="T709" i="11"/>
  <c r="R709" i="11"/>
  <c r="P709" i="11"/>
  <c r="BI708" i="11"/>
  <c r="BH708" i="11"/>
  <c r="BG708" i="11"/>
  <c r="BE708" i="11"/>
  <c r="T708" i="11"/>
  <c r="R708" i="11"/>
  <c r="P708" i="11"/>
  <c r="BI707" i="11"/>
  <c r="BH707" i="11"/>
  <c r="BG707" i="11"/>
  <c r="BE707" i="11"/>
  <c r="T707" i="11"/>
  <c r="R707" i="11"/>
  <c r="P707" i="11"/>
  <c r="BI706" i="11"/>
  <c r="BH706" i="11"/>
  <c r="BG706" i="11"/>
  <c r="BE706" i="11"/>
  <c r="T706" i="11"/>
  <c r="R706" i="11"/>
  <c r="P706" i="11"/>
  <c r="BI705" i="11"/>
  <c r="BH705" i="11"/>
  <c r="BG705" i="11"/>
  <c r="BE705" i="11"/>
  <c r="T705" i="11"/>
  <c r="R705" i="11"/>
  <c r="P705" i="11"/>
  <c r="BI704" i="11"/>
  <c r="BH704" i="11"/>
  <c r="BG704" i="11"/>
  <c r="BE704" i="11"/>
  <c r="T704" i="11"/>
  <c r="R704" i="11"/>
  <c r="P704" i="11"/>
  <c r="BI703" i="11"/>
  <c r="BH703" i="11"/>
  <c r="BG703" i="11"/>
  <c r="BE703" i="11"/>
  <c r="T703" i="11"/>
  <c r="R703" i="11"/>
  <c r="P703" i="11"/>
  <c r="BI702" i="11"/>
  <c r="BH702" i="11"/>
  <c r="BG702" i="11"/>
  <c r="BE702" i="11"/>
  <c r="T702" i="11"/>
  <c r="R702" i="11"/>
  <c r="P702" i="11"/>
  <c r="BI701" i="11"/>
  <c r="BH701" i="11"/>
  <c r="BG701" i="11"/>
  <c r="BE701" i="11"/>
  <c r="T701" i="11"/>
  <c r="R701" i="11"/>
  <c r="P701" i="11"/>
  <c r="BI700" i="11"/>
  <c r="BH700" i="11"/>
  <c r="BG700" i="11"/>
  <c r="BE700" i="11"/>
  <c r="T700" i="11"/>
  <c r="R700" i="11"/>
  <c r="P700" i="11"/>
  <c r="BI699" i="11"/>
  <c r="BH699" i="11"/>
  <c r="BG699" i="11"/>
  <c r="BE699" i="11"/>
  <c r="T699" i="11"/>
  <c r="R699" i="11"/>
  <c r="P699" i="11"/>
  <c r="BI698" i="11"/>
  <c r="BH698" i="11"/>
  <c r="BG698" i="11"/>
  <c r="BE698" i="11"/>
  <c r="T698" i="11"/>
  <c r="R698" i="11"/>
  <c r="P698" i="11"/>
  <c r="BI697" i="11"/>
  <c r="BH697" i="11"/>
  <c r="BG697" i="11"/>
  <c r="BE697" i="11"/>
  <c r="T697" i="11"/>
  <c r="R697" i="11"/>
  <c r="P697" i="11"/>
  <c r="BI696" i="11"/>
  <c r="BH696" i="11"/>
  <c r="BG696" i="11"/>
  <c r="BE696" i="11"/>
  <c r="T696" i="11"/>
  <c r="R696" i="11"/>
  <c r="P696" i="11"/>
  <c r="BI695" i="11"/>
  <c r="BH695" i="11"/>
  <c r="BG695" i="11"/>
  <c r="BE695" i="11"/>
  <c r="T695" i="11"/>
  <c r="R695" i="11"/>
  <c r="P695" i="11"/>
  <c r="BI694" i="11"/>
  <c r="BH694" i="11"/>
  <c r="BG694" i="11"/>
  <c r="BE694" i="11"/>
  <c r="T694" i="11"/>
  <c r="R694" i="11"/>
  <c r="P694" i="11"/>
  <c r="BI693" i="11"/>
  <c r="BH693" i="11"/>
  <c r="BG693" i="11"/>
  <c r="BE693" i="11"/>
  <c r="T693" i="11"/>
  <c r="R693" i="11"/>
  <c r="P693" i="11"/>
  <c r="BI692" i="11"/>
  <c r="BH692" i="11"/>
  <c r="BG692" i="11"/>
  <c r="BE692" i="11"/>
  <c r="T692" i="11"/>
  <c r="R692" i="11"/>
  <c r="P692" i="11"/>
  <c r="BI691" i="11"/>
  <c r="BH691" i="11"/>
  <c r="BG691" i="11"/>
  <c r="BE691" i="11"/>
  <c r="T691" i="11"/>
  <c r="R691" i="11"/>
  <c r="P691" i="11"/>
  <c r="BI690" i="11"/>
  <c r="BH690" i="11"/>
  <c r="BG690" i="11"/>
  <c r="BE690" i="11"/>
  <c r="T690" i="11"/>
  <c r="R690" i="11"/>
  <c r="P690" i="11"/>
  <c r="BI689" i="11"/>
  <c r="BH689" i="11"/>
  <c r="BG689" i="11"/>
  <c r="BE689" i="11"/>
  <c r="T689" i="11"/>
  <c r="R689" i="11"/>
  <c r="P689" i="11"/>
  <c r="BI688" i="11"/>
  <c r="BH688" i="11"/>
  <c r="BG688" i="11"/>
  <c r="BE688" i="11"/>
  <c r="T688" i="11"/>
  <c r="R688" i="11"/>
  <c r="P688" i="11"/>
  <c r="BI687" i="11"/>
  <c r="BH687" i="11"/>
  <c r="BG687" i="11"/>
  <c r="BE687" i="11"/>
  <c r="T687" i="11"/>
  <c r="R687" i="11"/>
  <c r="P687" i="11"/>
  <c r="BI686" i="11"/>
  <c r="BH686" i="11"/>
  <c r="BG686" i="11"/>
  <c r="BE686" i="11"/>
  <c r="T686" i="11"/>
  <c r="R686" i="11"/>
  <c r="P686" i="11"/>
  <c r="BI685" i="11"/>
  <c r="BH685" i="11"/>
  <c r="BG685" i="11"/>
  <c r="BE685" i="11"/>
  <c r="T685" i="11"/>
  <c r="R685" i="11"/>
  <c r="P685" i="11"/>
  <c r="BI684" i="11"/>
  <c r="BH684" i="11"/>
  <c r="BG684" i="11"/>
  <c r="BE684" i="11"/>
  <c r="T684" i="11"/>
  <c r="R684" i="11"/>
  <c r="P684" i="11"/>
  <c r="BI683" i="11"/>
  <c r="BH683" i="11"/>
  <c r="BG683" i="11"/>
  <c r="BE683" i="11"/>
  <c r="T683" i="11"/>
  <c r="R683" i="11"/>
  <c r="P683" i="11"/>
  <c r="BI682" i="11"/>
  <c r="BH682" i="11"/>
  <c r="BG682" i="11"/>
  <c r="BE682" i="11"/>
  <c r="T682" i="11"/>
  <c r="R682" i="11"/>
  <c r="P682" i="11"/>
  <c r="BI681" i="11"/>
  <c r="BH681" i="11"/>
  <c r="BG681" i="11"/>
  <c r="BE681" i="11"/>
  <c r="T681" i="11"/>
  <c r="R681" i="11"/>
  <c r="P681" i="11"/>
  <c r="BI680" i="11"/>
  <c r="BH680" i="11"/>
  <c r="BG680" i="11"/>
  <c r="BE680" i="11"/>
  <c r="T680" i="11"/>
  <c r="R680" i="11"/>
  <c r="P680" i="11"/>
  <c r="BI679" i="11"/>
  <c r="BH679" i="11"/>
  <c r="BG679" i="11"/>
  <c r="BE679" i="11"/>
  <c r="T679" i="11"/>
  <c r="R679" i="11"/>
  <c r="P679" i="11"/>
  <c r="BI678" i="11"/>
  <c r="BH678" i="11"/>
  <c r="BG678" i="11"/>
  <c r="BE678" i="11"/>
  <c r="T678" i="11"/>
  <c r="R678" i="11"/>
  <c r="P678" i="11"/>
  <c r="BI676" i="11"/>
  <c r="BH676" i="11"/>
  <c r="BG676" i="11"/>
  <c r="BE676" i="11"/>
  <c r="T676" i="11"/>
  <c r="R676" i="11"/>
  <c r="P676" i="11"/>
  <c r="BI673" i="11"/>
  <c r="BH673" i="11"/>
  <c r="BG673" i="11"/>
  <c r="BE673" i="11"/>
  <c r="T673" i="11"/>
  <c r="R673" i="11"/>
  <c r="P673" i="11"/>
  <c r="BI672" i="11"/>
  <c r="BH672" i="11"/>
  <c r="BG672" i="11"/>
  <c r="BE672" i="11"/>
  <c r="T672" i="11"/>
  <c r="R672" i="11"/>
  <c r="P672" i="11"/>
  <c r="BI671" i="11"/>
  <c r="BH671" i="11"/>
  <c r="BG671" i="11"/>
  <c r="BE671" i="11"/>
  <c r="T671" i="11"/>
  <c r="R671" i="11"/>
  <c r="P671" i="11"/>
  <c r="BI670" i="11"/>
  <c r="BH670" i="11"/>
  <c r="BG670" i="11"/>
  <c r="BE670" i="11"/>
  <c r="T670" i="11"/>
  <c r="R670" i="11"/>
  <c r="P670" i="11"/>
  <c r="BI669" i="11"/>
  <c r="BH669" i="11"/>
  <c r="BG669" i="11"/>
  <c r="BE669" i="11"/>
  <c r="T669" i="11"/>
  <c r="R669" i="11"/>
  <c r="P669" i="11"/>
  <c r="BI668" i="11"/>
  <c r="BH668" i="11"/>
  <c r="BG668" i="11"/>
  <c r="BE668" i="11"/>
  <c r="T668" i="11"/>
  <c r="R668" i="11"/>
  <c r="P668" i="11"/>
  <c r="BI667" i="11"/>
  <c r="BH667" i="11"/>
  <c r="BG667" i="11"/>
  <c r="BE667" i="11"/>
  <c r="T667" i="11"/>
  <c r="R667" i="11"/>
  <c r="P667" i="11"/>
  <c r="BI666" i="11"/>
  <c r="BH666" i="11"/>
  <c r="BG666" i="11"/>
  <c r="BE666" i="11"/>
  <c r="T666" i="11"/>
  <c r="R666" i="11"/>
  <c r="P666" i="11"/>
  <c r="BI665" i="11"/>
  <c r="BH665" i="11"/>
  <c r="BG665" i="11"/>
  <c r="BE665" i="11"/>
  <c r="T665" i="11"/>
  <c r="R665" i="11"/>
  <c r="P665" i="11"/>
  <c r="BI664" i="11"/>
  <c r="BH664" i="11"/>
  <c r="BG664" i="11"/>
  <c r="BE664" i="11"/>
  <c r="T664" i="11"/>
  <c r="R664" i="11"/>
  <c r="P664" i="11"/>
  <c r="BI663" i="11"/>
  <c r="BH663" i="11"/>
  <c r="BG663" i="11"/>
  <c r="BE663" i="11"/>
  <c r="T663" i="11"/>
  <c r="R663" i="11"/>
  <c r="P663" i="11"/>
  <c r="BI662" i="11"/>
  <c r="BH662" i="11"/>
  <c r="BG662" i="11"/>
  <c r="BE662" i="11"/>
  <c r="T662" i="11"/>
  <c r="R662" i="11"/>
  <c r="P662" i="11"/>
  <c r="BI661" i="11"/>
  <c r="BH661" i="11"/>
  <c r="BG661" i="11"/>
  <c r="BE661" i="11"/>
  <c r="T661" i="11"/>
  <c r="R661" i="11"/>
  <c r="P661" i="11"/>
  <c r="BI660" i="11"/>
  <c r="BH660" i="11"/>
  <c r="BG660" i="11"/>
  <c r="BE660" i="11"/>
  <c r="T660" i="11"/>
  <c r="R660" i="11"/>
  <c r="P660" i="11"/>
  <c r="BI659" i="11"/>
  <c r="BH659" i="11"/>
  <c r="BG659" i="11"/>
  <c r="BE659" i="11"/>
  <c r="T659" i="11"/>
  <c r="R659" i="11"/>
  <c r="P659" i="11"/>
  <c r="BI658" i="11"/>
  <c r="BH658" i="11"/>
  <c r="BG658" i="11"/>
  <c r="BE658" i="11"/>
  <c r="T658" i="11"/>
  <c r="R658" i="11"/>
  <c r="P658" i="11"/>
  <c r="BI657" i="11"/>
  <c r="BH657" i="11"/>
  <c r="BG657" i="11"/>
  <c r="BE657" i="11"/>
  <c r="T657" i="11"/>
  <c r="R657" i="11"/>
  <c r="P657" i="11"/>
  <c r="BI656" i="11"/>
  <c r="BH656" i="11"/>
  <c r="BG656" i="11"/>
  <c r="BE656" i="11"/>
  <c r="T656" i="11"/>
  <c r="R656" i="11"/>
  <c r="P656" i="11"/>
  <c r="BI655" i="11"/>
  <c r="BH655" i="11"/>
  <c r="BG655" i="11"/>
  <c r="BE655" i="11"/>
  <c r="T655" i="11"/>
  <c r="R655" i="11"/>
  <c r="P655" i="11"/>
  <c r="BI654" i="11"/>
  <c r="BH654" i="11"/>
  <c r="BG654" i="11"/>
  <c r="BE654" i="11"/>
  <c r="T654" i="11"/>
  <c r="R654" i="11"/>
  <c r="P654" i="11"/>
  <c r="BI653" i="11"/>
  <c r="BH653" i="11"/>
  <c r="BG653" i="11"/>
  <c r="BE653" i="11"/>
  <c r="T653" i="11"/>
  <c r="R653" i="11"/>
  <c r="P653" i="11"/>
  <c r="BI652" i="11"/>
  <c r="BH652" i="11"/>
  <c r="BG652" i="11"/>
  <c r="BE652" i="11"/>
  <c r="T652" i="11"/>
  <c r="R652" i="11"/>
  <c r="P652" i="11"/>
  <c r="BI651" i="11"/>
  <c r="BH651" i="11"/>
  <c r="BG651" i="11"/>
  <c r="BE651" i="11"/>
  <c r="T651" i="11"/>
  <c r="R651" i="11"/>
  <c r="P651" i="11"/>
  <c r="BI650" i="11"/>
  <c r="BH650" i="11"/>
  <c r="BG650" i="11"/>
  <c r="BE650" i="11"/>
  <c r="T650" i="11"/>
  <c r="R650" i="11"/>
  <c r="P650" i="11"/>
  <c r="BI649" i="11"/>
  <c r="BH649" i="11"/>
  <c r="BG649" i="11"/>
  <c r="BE649" i="11"/>
  <c r="T649" i="11"/>
  <c r="R649" i="11"/>
  <c r="P649" i="11"/>
  <c r="BI648" i="11"/>
  <c r="BH648" i="11"/>
  <c r="BG648" i="11"/>
  <c r="BE648" i="11"/>
  <c r="T648" i="11"/>
  <c r="R648" i="11"/>
  <c r="P648" i="11"/>
  <c r="BI647" i="11"/>
  <c r="BH647" i="11"/>
  <c r="BG647" i="11"/>
  <c r="BE647" i="11"/>
  <c r="T647" i="11"/>
  <c r="R647" i="11"/>
  <c r="P647" i="11"/>
  <c r="BI646" i="11"/>
  <c r="BH646" i="11"/>
  <c r="BG646" i="11"/>
  <c r="BE646" i="11"/>
  <c r="T646" i="11"/>
  <c r="R646" i="11"/>
  <c r="P646" i="11"/>
  <c r="BI645" i="11"/>
  <c r="BH645" i="11"/>
  <c r="BG645" i="11"/>
  <c r="BE645" i="11"/>
  <c r="T645" i="11"/>
  <c r="R645" i="11"/>
  <c r="P645" i="11"/>
  <c r="BI644" i="11"/>
  <c r="BH644" i="11"/>
  <c r="BG644" i="11"/>
  <c r="BE644" i="11"/>
  <c r="T644" i="11"/>
  <c r="R644" i="11"/>
  <c r="P644" i="11"/>
  <c r="BI643" i="11"/>
  <c r="BH643" i="11"/>
  <c r="BG643" i="11"/>
  <c r="BE643" i="11"/>
  <c r="T643" i="11"/>
  <c r="R643" i="11"/>
  <c r="P643" i="11"/>
  <c r="BI642" i="11"/>
  <c r="BH642" i="11"/>
  <c r="BG642" i="11"/>
  <c r="BE642" i="11"/>
  <c r="T642" i="11"/>
  <c r="R642" i="11"/>
  <c r="P642" i="11"/>
  <c r="BI641" i="11"/>
  <c r="BH641" i="11"/>
  <c r="BG641" i="11"/>
  <c r="BE641" i="11"/>
  <c r="T641" i="11"/>
  <c r="R641" i="11"/>
  <c r="P641" i="11"/>
  <c r="BI640" i="11"/>
  <c r="BH640" i="11"/>
  <c r="BG640" i="11"/>
  <c r="BE640" i="11"/>
  <c r="T640" i="11"/>
  <c r="R640" i="11"/>
  <c r="P640" i="11"/>
  <c r="BI639" i="11"/>
  <c r="BH639" i="11"/>
  <c r="BG639" i="11"/>
  <c r="BE639" i="11"/>
  <c r="T639" i="11"/>
  <c r="R639" i="11"/>
  <c r="P639" i="11"/>
  <c r="BI638" i="11"/>
  <c r="BH638" i="11"/>
  <c r="BG638" i="11"/>
  <c r="BE638" i="11"/>
  <c r="T638" i="11"/>
  <c r="R638" i="11"/>
  <c r="P638" i="11"/>
  <c r="BI637" i="11"/>
  <c r="BH637" i="11"/>
  <c r="BG637" i="11"/>
  <c r="BE637" i="11"/>
  <c r="T637" i="11"/>
  <c r="R637" i="11"/>
  <c r="P637" i="11"/>
  <c r="BI636" i="11"/>
  <c r="BH636" i="11"/>
  <c r="BG636" i="11"/>
  <c r="BE636" i="11"/>
  <c r="T636" i="11"/>
  <c r="R636" i="11"/>
  <c r="P636" i="11"/>
  <c r="BI635" i="11"/>
  <c r="BH635" i="11"/>
  <c r="BG635" i="11"/>
  <c r="BE635" i="11"/>
  <c r="T635" i="11"/>
  <c r="R635" i="11"/>
  <c r="P635" i="11"/>
  <c r="BI634" i="11"/>
  <c r="BH634" i="11"/>
  <c r="BG634" i="11"/>
  <c r="BE634" i="11"/>
  <c r="T634" i="11"/>
  <c r="R634" i="11"/>
  <c r="P634" i="11"/>
  <c r="BI633" i="11"/>
  <c r="BH633" i="11"/>
  <c r="BG633" i="11"/>
  <c r="BE633" i="11"/>
  <c r="T633" i="11"/>
  <c r="R633" i="11"/>
  <c r="P633" i="11"/>
  <c r="BI632" i="11"/>
  <c r="BH632" i="11"/>
  <c r="BG632" i="11"/>
  <c r="BE632" i="11"/>
  <c r="T632" i="11"/>
  <c r="R632" i="11"/>
  <c r="P632" i="11"/>
  <c r="BI631" i="11"/>
  <c r="BH631" i="11"/>
  <c r="BG631" i="11"/>
  <c r="BE631" i="11"/>
  <c r="T631" i="11"/>
  <c r="R631" i="11"/>
  <c r="P631" i="11"/>
  <c r="BI630" i="11"/>
  <c r="BH630" i="11"/>
  <c r="BG630" i="11"/>
  <c r="BE630" i="11"/>
  <c r="T630" i="11"/>
  <c r="R630" i="11"/>
  <c r="P630" i="11"/>
  <c r="BI629" i="11"/>
  <c r="BH629" i="11"/>
  <c r="BG629" i="11"/>
  <c r="BE629" i="11"/>
  <c r="T629" i="11"/>
  <c r="R629" i="11"/>
  <c r="P629" i="11"/>
  <c r="BI628" i="11"/>
  <c r="BH628" i="11"/>
  <c r="BG628" i="11"/>
  <c r="BE628" i="11"/>
  <c r="T628" i="11"/>
  <c r="R628" i="11"/>
  <c r="P628" i="11"/>
  <c r="BI627" i="11"/>
  <c r="BH627" i="11"/>
  <c r="BG627" i="11"/>
  <c r="BE627" i="11"/>
  <c r="T627" i="11"/>
  <c r="R627" i="11"/>
  <c r="P627" i="11"/>
  <c r="BI626" i="11"/>
  <c r="BH626" i="11"/>
  <c r="BG626" i="11"/>
  <c r="BE626" i="11"/>
  <c r="T626" i="11"/>
  <c r="R626" i="11"/>
  <c r="P626" i="11"/>
  <c r="BI625" i="11"/>
  <c r="BH625" i="11"/>
  <c r="BG625" i="11"/>
  <c r="BE625" i="11"/>
  <c r="T625" i="11"/>
  <c r="R625" i="11"/>
  <c r="P625" i="11"/>
  <c r="BI624" i="11"/>
  <c r="BH624" i="11"/>
  <c r="BG624" i="11"/>
  <c r="BE624" i="11"/>
  <c r="T624" i="11"/>
  <c r="R624" i="11"/>
  <c r="P624" i="11"/>
  <c r="BI623" i="11"/>
  <c r="BH623" i="11"/>
  <c r="BG623" i="11"/>
  <c r="BE623" i="11"/>
  <c r="T623" i="11"/>
  <c r="R623" i="11"/>
  <c r="P623" i="11"/>
  <c r="BI622" i="11"/>
  <c r="BH622" i="11"/>
  <c r="BG622" i="11"/>
  <c r="BE622" i="11"/>
  <c r="T622" i="11"/>
  <c r="R622" i="11"/>
  <c r="P622" i="11"/>
  <c r="BI621" i="11"/>
  <c r="BH621" i="11"/>
  <c r="BG621" i="11"/>
  <c r="BE621" i="11"/>
  <c r="T621" i="11"/>
  <c r="R621" i="11"/>
  <c r="P621" i="11"/>
  <c r="BI620" i="11"/>
  <c r="BH620" i="11"/>
  <c r="BG620" i="11"/>
  <c r="BE620" i="11"/>
  <c r="T620" i="11"/>
  <c r="R620" i="11"/>
  <c r="P620" i="11"/>
  <c r="BI619" i="11"/>
  <c r="BH619" i="11"/>
  <c r="BG619" i="11"/>
  <c r="BE619" i="11"/>
  <c r="T619" i="11"/>
  <c r="R619" i="11"/>
  <c r="P619" i="11"/>
  <c r="BI618" i="11"/>
  <c r="BH618" i="11"/>
  <c r="BG618" i="11"/>
  <c r="BE618" i="11"/>
  <c r="T618" i="11"/>
  <c r="R618" i="11"/>
  <c r="P618" i="11"/>
  <c r="BI617" i="11"/>
  <c r="BH617" i="11"/>
  <c r="BG617" i="11"/>
  <c r="BE617" i="11"/>
  <c r="T617" i="11"/>
  <c r="R617" i="11"/>
  <c r="P617" i="11"/>
  <c r="BI616" i="11"/>
  <c r="BH616" i="11"/>
  <c r="BG616" i="11"/>
  <c r="BE616" i="11"/>
  <c r="T616" i="11"/>
  <c r="R616" i="11"/>
  <c r="P616" i="11"/>
  <c r="BI615" i="11"/>
  <c r="BH615" i="11"/>
  <c r="BG615" i="11"/>
  <c r="BE615" i="11"/>
  <c r="T615" i="11"/>
  <c r="R615" i="11"/>
  <c r="P615" i="11"/>
  <c r="BI614" i="11"/>
  <c r="BH614" i="11"/>
  <c r="BG614" i="11"/>
  <c r="BE614" i="11"/>
  <c r="T614" i="11"/>
  <c r="R614" i="11"/>
  <c r="P614" i="11"/>
  <c r="BI613" i="11"/>
  <c r="BH613" i="11"/>
  <c r="BG613" i="11"/>
  <c r="BE613" i="11"/>
  <c r="T613" i="11"/>
  <c r="R613" i="11"/>
  <c r="P613" i="11"/>
  <c r="BI612" i="11"/>
  <c r="BH612" i="11"/>
  <c r="BG612" i="11"/>
  <c r="BE612" i="11"/>
  <c r="T612" i="11"/>
  <c r="R612" i="11"/>
  <c r="P612" i="11"/>
  <c r="BI611" i="11"/>
  <c r="BH611" i="11"/>
  <c r="BG611" i="11"/>
  <c r="BE611" i="11"/>
  <c r="T611" i="11"/>
  <c r="R611" i="11"/>
  <c r="P611" i="11"/>
  <c r="BI610" i="11"/>
  <c r="BH610" i="11"/>
  <c r="BG610" i="11"/>
  <c r="BE610" i="11"/>
  <c r="T610" i="11"/>
  <c r="R610" i="11"/>
  <c r="P610" i="11"/>
  <c r="BI609" i="11"/>
  <c r="BH609" i="11"/>
  <c r="BG609" i="11"/>
  <c r="BE609" i="11"/>
  <c r="T609" i="11"/>
  <c r="R609" i="11"/>
  <c r="P609" i="11"/>
  <c r="BI608" i="11"/>
  <c r="BH608" i="11"/>
  <c r="BG608" i="11"/>
  <c r="BE608" i="11"/>
  <c r="T608" i="11"/>
  <c r="R608" i="11"/>
  <c r="P608" i="11"/>
  <c r="BI607" i="11"/>
  <c r="BH607" i="11"/>
  <c r="BG607" i="11"/>
  <c r="BE607" i="11"/>
  <c r="T607" i="11"/>
  <c r="R607" i="11"/>
  <c r="P607" i="11"/>
  <c r="BI606" i="11"/>
  <c r="BH606" i="11"/>
  <c r="BG606" i="11"/>
  <c r="BE606" i="11"/>
  <c r="T606" i="11"/>
  <c r="R606" i="11"/>
  <c r="P606" i="11"/>
  <c r="BI605" i="11"/>
  <c r="BH605" i="11"/>
  <c r="BG605" i="11"/>
  <c r="BE605" i="11"/>
  <c r="T605" i="11"/>
  <c r="R605" i="11"/>
  <c r="P605" i="11"/>
  <c r="BI603" i="11"/>
  <c r="BH603" i="11"/>
  <c r="BG603" i="11"/>
  <c r="BE603" i="11"/>
  <c r="T603" i="11"/>
  <c r="R603" i="11"/>
  <c r="P603" i="11"/>
  <c r="BI601" i="11"/>
  <c r="BH601" i="11"/>
  <c r="BG601" i="11"/>
  <c r="BE601" i="11"/>
  <c r="T601" i="11"/>
  <c r="R601" i="11"/>
  <c r="P601" i="11"/>
  <c r="BI600" i="11"/>
  <c r="BH600" i="11"/>
  <c r="BG600" i="11"/>
  <c r="BE600" i="11"/>
  <c r="T600" i="11"/>
  <c r="R600" i="11"/>
  <c r="P600" i="11"/>
  <c r="BI599" i="11"/>
  <c r="BH599" i="11"/>
  <c r="BG599" i="11"/>
  <c r="BE599" i="11"/>
  <c r="T599" i="11"/>
  <c r="R599" i="11"/>
  <c r="P599" i="11"/>
  <c r="BI598" i="11"/>
  <c r="BH598" i="11"/>
  <c r="BG598" i="11"/>
  <c r="BE598" i="11"/>
  <c r="T598" i="11"/>
  <c r="R598" i="11"/>
  <c r="P598" i="11"/>
  <c r="BI597" i="11"/>
  <c r="BH597" i="11"/>
  <c r="BG597" i="11"/>
  <c r="BE597" i="11"/>
  <c r="T597" i="11"/>
  <c r="R597" i="11"/>
  <c r="P597" i="11"/>
  <c r="BI596" i="11"/>
  <c r="BH596" i="11"/>
  <c r="BG596" i="11"/>
  <c r="BE596" i="11"/>
  <c r="T596" i="11"/>
  <c r="R596" i="11"/>
  <c r="P596" i="11"/>
  <c r="BI595" i="11"/>
  <c r="BH595" i="11"/>
  <c r="BG595" i="11"/>
  <c r="BE595" i="11"/>
  <c r="T595" i="11"/>
  <c r="R595" i="11"/>
  <c r="P595" i="11"/>
  <c r="BI594" i="11"/>
  <c r="BH594" i="11"/>
  <c r="BG594" i="11"/>
  <c r="BE594" i="11"/>
  <c r="T594" i="11"/>
  <c r="R594" i="11"/>
  <c r="P594" i="11"/>
  <c r="BI593" i="11"/>
  <c r="BH593" i="11"/>
  <c r="BG593" i="11"/>
  <c r="BE593" i="11"/>
  <c r="T593" i="11"/>
  <c r="R593" i="11"/>
  <c r="P593" i="11"/>
  <c r="BI592" i="11"/>
  <c r="BH592" i="11"/>
  <c r="BG592" i="11"/>
  <c r="BE592" i="11"/>
  <c r="T592" i="11"/>
  <c r="R592" i="11"/>
  <c r="P592" i="11"/>
  <c r="BI591" i="11"/>
  <c r="BH591" i="11"/>
  <c r="BG591" i="11"/>
  <c r="BE591" i="11"/>
  <c r="T591" i="11"/>
  <c r="R591" i="11"/>
  <c r="P591" i="11"/>
  <c r="BI590" i="11"/>
  <c r="BH590" i="11"/>
  <c r="BG590" i="11"/>
  <c r="BE590" i="11"/>
  <c r="T590" i="11"/>
  <c r="R590" i="11"/>
  <c r="P590" i="11"/>
  <c r="BI589" i="11"/>
  <c r="BH589" i="11"/>
  <c r="BG589" i="11"/>
  <c r="BE589" i="11"/>
  <c r="T589" i="11"/>
  <c r="R589" i="11"/>
  <c r="P589" i="11"/>
  <c r="BI588" i="11"/>
  <c r="BH588" i="11"/>
  <c r="BG588" i="11"/>
  <c r="BE588" i="11"/>
  <c r="T588" i="11"/>
  <c r="R588" i="11"/>
  <c r="P588" i="11"/>
  <c r="BI587" i="11"/>
  <c r="BH587" i="11"/>
  <c r="BG587" i="11"/>
  <c r="BE587" i="11"/>
  <c r="T587" i="11"/>
  <c r="R587" i="11"/>
  <c r="P587" i="11"/>
  <c r="BI586" i="11"/>
  <c r="BH586" i="11"/>
  <c r="BG586" i="11"/>
  <c r="BE586" i="11"/>
  <c r="T586" i="11"/>
  <c r="R586" i="11"/>
  <c r="P586" i="11"/>
  <c r="BI585" i="11"/>
  <c r="BH585" i="11"/>
  <c r="BG585" i="11"/>
  <c r="BE585" i="11"/>
  <c r="T585" i="11"/>
  <c r="R585" i="11"/>
  <c r="P585" i="11"/>
  <c r="BI584" i="11"/>
  <c r="BH584" i="11"/>
  <c r="BG584" i="11"/>
  <c r="BE584" i="11"/>
  <c r="T584" i="11"/>
  <c r="R584" i="11"/>
  <c r="P584" i="11"/>
  <c r="BI583" i="11"/>
  <c r="BH583" i="11"/>
  <c r="BG583" i="11"/>
  <c r="BE583" i="11"/>
  <c r="T583" i="11"/>
  <c r="R583" i="11"/>
  <c r="P583" i="11"/>
  <c r="BI582" i="11"/>
  <c r="BH582" i="11"/>
  <c r="BG582" i="11"/>
  <c r="BE582" i="11"/>
  <c r="T582" i="11"/>
  <c r="R582" i="11"/>
  <c r="P582" i="11"/>
  <c r="BI581" i="11"/>
  <c r="BH581" i="11"/>
  <c r="BG581" i="11"/>
  <c r="BE581" i="11"/>
  <c r="T581" i="11"/>
  <c r="R581" i="11"/>
  <c r="P581" i="11"/>
  <c r="BI580" i="11"/>
  <c r="BH580" i="11"/>
  <c r="BG580" i="11"/>
  <c r="BE580" i="11"/>
  <c r="T580" i="11"/>
  <c r="R580" i="11"/>
  <c r="P580" i="11"/>
  <c r="BI579" i="11"/>
  <c r="BH579" i="11"/>
  <c r="BG579" i="11"/>
  <c r="BE579" i="11"/>
  <c r="T579" i="11"/>
  <c r="R579" i="11"/>
  <c r="P579" i="11"/>
  <c r="BI578" i="11"/>
  <c r="BH578" i="11"/>
  <c r="BG578" i="11"/>
  <c r="BE578" i="11"/>
  <c r="T578" i="11"/>
  <c r="R578" i="11"/>
  <c r="P578" i="11"/>
  <c r="BI577" i="11"/>
  <c r="BH577" i="11"/>
  <c r="BG577" i="11"/>
  <c r="BE577" i="11"/>
  <c r="T577" i="11"/>
  <c r="R577" i="11"/>
  <c r="P577" i="11"/>
  <c r="BI576" i="11"/>
  <c r="BH576" i="11"/>
  <c r="BG576" i="11"/>
  <c r="BE576" i="11"/>
  <c r="T576" i="11"/>
  <c r="R576" i="11"/>
  <c r="P576" i="11"/>
  <c r="BI575" i="11"/>
  <c r="BH575" i="11"/>
  <c r="BG575" i="11"/>
  <c r="BE575" i="11"/>
  <c r="T575" i="11"/>
  <c r="R575" i="11"/>
  <c r="P575" i="11"/>
  <c r="BI574" i="11"/>
  <c r="BH574" i="11"/>
  <c r="BG574" i="11"/>
  <c r="BE574" i="11"/>
  <c r="T574" i="11"/>
  <c r="R574" i="11"/>
  <c r="P574" i="11"/>
  <c r="BI573" i="11"/>
  <c r="BH573" i="11"/>
  <c r="BG573" i="11"/>
  <c r="BE573" i="11"/>
  <c r="T573" i="11"/>
  <c r="R573" i="11"/>
  <c r="P573" i="11"/>
  <c r="BI572" i="11"/>
  <c r="BH572" i="11"/>
  <c r="BG572" i="11"/>
  <c r="BE572" i="11"/>
  <c r="T572" i="11"/>
  <c r="R572" i="11"/>
  <c r="P572" i="11"/>
  <c r="BI571" i="11"/>
  <c r="BH571" i="11"/>
  <c r="BG571" i="11"/>
  <c r="BE571" i="11"/>
  <c r="T571" i="11"/>
  <c r="R571" i="11"/>
  <c r="P571" i="11"/>
  <c r="BI570" i="11"/>
  <c r="BH570" i="11"/>
  <c r="BG570" i="11"/>
  <c r="BE570" i="11"/>
  <c r="T570" i="11"/>
  <c r="R570" i="11"/>
  <c r="P570" i="11"/>
  <c r="BI569" i="11"/>
  <c r="BH569" i="11"/>
  <c r="BG569" i="11"/>
  <c r="BE569" i="11"/>
  <c r="T569" i="11"/>
  <c r="R569" i="11"/>
  <c r="P569" i="11"/>
  <c r="BI568" i="11"/>
  <c r="BH568" i="11"/>
  <c r="BG568" i="11"/>
  <c r="BE568" i="11"/>
  <c r="T568" i="11"/>
  <c r="R568" i="11"/>
  <c r="P568" i="11"/>
  <c r="BI567" i="11"/>
  <c r="BH567" i="11"/>
  <c r="BG567" i="11"/>
  <c r="BE567" i="11"/>
  <c r="T567" i="11"/>
  <c r="R567" i="11"/>
  <c r="P567" i="11"/>
  <c r="BI566" i="11"/>
  <c r="BH566" i="11"/>
  <c r="BG566" i="11"/>
  <c r="BE566" i="11"/>
  <c r="T566" i="11"/>
  <c r="R566" i="11"/>
  <c r="P566" i="11"/>
  <c r="BI565" i="11"/>
  <c r="BH565" i="11"/>
  <c r="BG565" i="11"/>
  <c r="BE565" i="11"/>
  <c r="T565" i="11"/>
  <c r="R565" i="11"/>
  <c r="P565" i="11"/>
  <c r="BI564" i="11"/>
  <c r="BH564" i="11"/>
  <c r="BG564" i="11"/>
  <c r="BE564" i="11"/>
  <c r="T564" i="11"/>
  <c r="R564" i="11"/>
  <c r="P564" i="11"/>
  <c r="BI563" i="11"/>
  <c r="BH563" i="11"/>
  <c r="BG563" i="11"/>
  <c r="BE563" i="11"/>
  <c r="T563" i="11"/>
  <c r="R563" i="11"/>
  <c r="P563" i="11"/>
  <c r="BI562" i="11"/>
  <c r="BH562" i="11"/>
  <c r="BG562" i="11"/>
  <c r="BE562" i="11"/>
  <c r="T562" i="11"/>
  <c r="R562" i="11"/>
  <c r="P562" i="11"/>
  <c r="BI561" i="11"/>
  <c r="BH561" i="11"/>
  <c r="BG561" i="11"/>
  <c r="BE561" i="11"/>
  <c r="T561" i="11"/>
  <c r="R561" i="11"/>
  <c r="P561" i="11"/>
  <c r="BI560" i="11"/>
  <c r="BH560" i="11"/>
  <c r="BG560" i="11"/>
  <c r="BE560" i="11"/>
  <c r="T560" i="11"/>
  <c r="R560" i="11"/>
  <c r="P560" i="11"/>
  <c r="BI559" i="11"/>
  <c r="BH559" i="11"/>
  <c r="BG559" i="11"/>
  <c r="BE559" i="11"/>
  <c r="T559" i="11"/>
  <c r="R559" i="11"/>
  <c r="P559" i="11"/>
  <c r="BI558" i="11"/>
  <c r="BH558" i="11"/>
  <c r="BG558" i="11"/>
  <c r="BE558" i="11"/>
  <c r="T558" i="11"/>
  <c r="R558" i="11"/>
  <c r="P558" i="11"/>
  <c r="BI557" i="11"/>
  <c r="BH557" i="11"/>
  <c r="BG557" i="11"/>
  <c r="BE557" i="11"/>
  <c r="T557" i="11"/>
  <c r="R557" i="11"/>
  <c r="P557" i="11"/>
  <c r="BI556" i="11"/>
  <c r="BH556" i="11"/>
  <c r="BG556" i="11"/>
  <c r="BE556" i="11"/>
  <c r="T556" i="11"/>
  <c r="R556" i="11"/>
  <c r="P556" i="11"/>
  <c r="BI555" i="11"/>
  <c r="BH555" i="11"/>
  <c r="BG555" i="11"/>
  <c r="BE555" i="11"/>
  <c r="T555" i="11"/>
  <c r="R555" i="11"/>
  <c r="P555" i="11"/>
  <c r="BI554" i="11"/>
  <c r="BH554" i="11"/>
  <c r="BG554" i="11"/>
  <c r="BE554" i="11"/>
  <c r="T554" i="11"/>
  <c r="R554" i="11"/>
  <c r="P554" i="11"/>
  <c r="BI553" i="11"/>
  <c r="BH553" i="11"/>
  <c r="BG553" i="11"/>
  <c r="BE553" i="11"/>
  <c r="T553" i="11"/>
  <c r="R553" i="11"/>
  <c r="P553" i="11"/>
  <c r="BI552" i="11"/>
  <c r="BH552" i="11"/>
  <c r="BG552" i="11"/>
  <c r="BE552" i="11"/>
  <c r="T552" i="11"/>
  <c r="R552" i="11"/>
  <c r="P552" i="11"/>
  <c r="BI551" i="11"/>
  <c r="BH551" i="11"/>
  <c r="BG551" i="11"/>
  <c r="BE551" i="11"/>
  <c r="T551" i="11"/>
  <c r="R551" i="11"/>
  <c r="P551" i="11"/>
  <c r="BI550" i="11"/>
  <c r="BH550" i="11"/>
  <c r="BG550" i="11"/>
  <c r="BE550" i="11"/>
  <c r="T550" i="11"/>
  <c r="R550" i="11"/>
  <c r="P550" i="11"/>
  <c r="BI549" i="11"/>
  <c r="BH549" i="11"/>
  <c r="BG549" i="11"/>
  <c r="BE549" i="11"/>
  <c r="T549" i="11"/>
  <c r="R549" i="11"/>
  <c r="P549" i="11"/>
  <c r="BI548" i="11"/>
  <c r="BH548" i="11"/>
  <c r="BG548" i="11"/>
  <c r="BE548" i="11"/>
  <c r="T548" i="11"/>
  <c r="R548" i="11"/>
  <c r="P548" i="11"/>
  <c r="BI547" i="11"/>
  <c r="BH547" i="11"/>
  <c r="BG547" i="11"/>
  <c r="BE547" i="11"/>
  <c r="T547" i="11"/>
  <c r="R547" i="11"/>
  <c r="P547" i="11"/>
  <c r="BI546" i="11"/>
  <c r="BH546" i="11"/>
  <c r="BG546" i="11"/>
  <c r="BE546" i="11"/>
  <c r="T546" i="11"/>
  <c r="R546" i="11"/>
  <c r="P546" i="11"/>
  <c r="BI545" i="11"/>
  <c r="BH545" i="11"/>
  <c r="BG545" i="11"/>
  <c r="BE545" i="11"/>
  <c r="T545" i="11"/>
  <c r="R545" i="11"/>
  <c r="P545" i="11"/>
  <c r="BI544" i="11"/>
  <c r="BH544" i="11"/>
  <c r="BG544" i="11"/>
  <c r="BE544" i="11"/>
  <c r="T544" i="11"/>
  <c r="R544" i="11"/>
  <c r="P544" i="11"/>
  <c r="BI543" i="11"/>
  <c r="BH543" i="11"/>
  <c r="BG543" i="11"/>
  <c r="BE543" i="11"/>
  <c r="T543" i="11"/>
  <c r="R543" i="11"/>
  <c r="P543" i="11"/>
  <c r="BI542" i="11"/>
  <c r="BH542" i="11"/>
  <c r="BG542" i="11"/>
  <c r="BE542" i="11"/>
  <c r="T542" i="11"/>
  <c r="R542" i="11"/>
  <c r="P542" i="11"/>
  <c r="BI541" i="11"/>
  <c r="BH541" i="11"/>
  <c r="BG541" i="11"/>
  <c r="BE541" i="11"/>
  <c r="T541" i="11"/>
  <c r="R541" i="11"/>
  <c r="P541" i="11"/>
  <c r="BI540" i="11"/>
  <c r="BH540" i="11"/>
  <c r="BG540" i="11"/>
  <c r="BE540" i="11"/>
  <c r="T540" i="11"/>
  <c r="R540" i="11"/>
  <c r="P540" i="11"/>
  <c r="BI539" i="11"/>
  <c r="BH539" i="11"/>
  <c r="BG539" i="11"/>
  <c r="BE539" i="11"/>
  <c r="T539" i="11"/>
  <c r="R539" i="11"/>
  <c r="P539" i="11"/>
  <c r="BI538" i="11"/>
  <c r="BH538" i="11"/>
  <c r="BG538" i="11"/>
  <c r="BE538" i="11"/>
  <c r="T538" i="11"/>
  <c r="R538" i="11"/>
  <c r="P538" i="11"/>
  <c r="BI537" i="11"/>
  <c r="BH537" i="11"/>
  <c r="BG537" i="11"/>
  <c r="BE537" i="11"/>
  <c r="T537" i="11"/>
  <c r="R537" i="11"/>
  <c r="P537" i="11"/>
  <c r="BI536" i="11"/>
  <c r="BH536" i="11"/>
  <c r="BG536" i="11"/>
  <c r="BE536" i="11"/>
  <c r="T536" i="11"/>
  <c r="R536" i="11"/>
  <c r="P536" i="11"/>
  <c r="BI535" i="11"/>
  <c r="BH535" i="11"/>
  <c r="BG535" i="11"/>
  <c r="BE535" i="11"/>
  <c r="T535" i="11"/>
  <c r="R535" i="11"/>
  <c r="P535" i="11"/>
  <c r="BI534" i="11"/>
  <c r="BH534" i="11"/>
  <c r="BG534" i="11"/>
  <c r="BE534" i="11"/>
  <c r="T534" i="11"/>
  <c r="R534" i="11"/>
  <c r="P534" i="11"/>
  <c r="BI533" i="11"/>
  <c r="BH533" i="11"/>
  <c r="BG533" i="11"/>
  <c r="BE533" i="11"/>
  <c r="T533" i="11"/>
  <c r="R533" i="11"/>
  <c r="P533" i="11"/>
  <c r="BI532" i="11"/>
  <c r="BH532" i="11"/>
  <c r="BG532" i="11"/>
  <c r="BE532" i="11"/>
  <c r="T532" i="11"/>
  <c r="R532" i="11"/>
  <c r="P532" i="11"/>
  <c r="BI531" i="11"/>
  <c r="BH531" i="11"/>
  <c r="BG531" i="11"/>
  <c r="BE531" i="11"/>
  <c r="T531" i="11"/>
  <c r="R531" i="11"/>
  <c r="P531" i="11"/>
  <c r="BI530" i="11"/>
  <c r="BH530" i="11"/>
  <c r="BG530" i="11"/>
  <c r="BE530" i="11"/>
  <c r="T530" i="11"/>
  <c r="R530" i="11"/>
  <c r="P530" i="11"/>
  <c r="BI529" i="11"/>
  <c r="BH529" i="11"/>
  <c r="BG529" i="11"/>
  <c r="BE529" i="11"/>
  <c r="T529" i="11"/>
  <c r="R529" i="11"/>
  <c r="P529" i="11"/>
  <c r="BI528" i="11"/>
  <c r="BH528" i="11"/>
  <c r="BG528" i="11"/>
  <c r="BE528" i="11"/>
  <c r="T528" i="11"/>
  <c r="R528" i="11"/>
  <c r="P528" i="11"/>
  <c r="BI527" i="11"/>
  <c r="BH527" i="11"/>
  <c r="BG527" i="11"/>
  <c r="BE527" i="11"/>
  <c r="T527" i="11"/>
  <c r="R527" i="11"/>
  <c r="P527" i="11"/>
  <c r="BI526" i="11"/>
  <c r="BH526" i="11"/>
  <c r="BG526" i="11"/>
  <c r="BE526" i="11"/>
  <c r="T526" i="11"/>
  <c r="R526" i="11"/>
  <c r="P526" i="11"/>
  <c r="BI525" i="11"/>
  <c r="BH525" i="11"/>
  <c r="BG525" i="11"/>
  <c r="BE525" i="11"/>
  <c r="T525" i="11"/>
  <c r="R525" i="11"/>
  <c r="P525" i="11"/>
  <c r="BI524" i="11"/>
  <c r="BH524" i="11"/>
  <c r="BG524" i="11"/>
  <c r="BE524" i="11"/>
  <c r="T524" i="11"/>
  <c r="R524" i="11"/>
  <c r="P524" i="11"/>
  <c r="BI523" i="11"/>
  <c r="BH523" i="11"/>
  <c r="BG523" i="11"/>
  <c r="BE523" i="11"/>
  <c r="T523" i="11"/>
  <c r="R523" i="11"/>
  <c r="P523" i="11"/>
  <c r="BI521" i="11"/>
  <c r="BH521" i="11"/>
  <c r="BG521" i="11"/>
  <c r="BE521" i="11"/>
  <c r="T521" i="11"/>
  <c r="R521" i="11"/>
  <c r="P521" i="11"/>
  <c r="BI519" i="11"/>
  <c r="BH519" i="11"/>
  <c r="BG519" i="11"/>
  <c r="BE519" i="11"/>
  <c r="T519" i="11"/>
  <c r="R519" i="11"/>
  <c r="P519" i="11"/>
  <c r="BI518" i="11"/>
  <c r="BH518" i="11"/>
  <c r="BG518" i="11"/>
  <c r="BE518" i="11"/>
  <c r="T518" i="11"/>
  <c r="R518" i="11"/>
  <c r="P518" i="11"/>
  <c r="BI517" i="11"/>
  <c r="BH517" i="11"/>
  <c r="BG517" i="11"/>
  <c r="BE517" i="11"/>
  <c r="T517" i="11"/>
  <c r="R517" i="11"/>
  <c r="P517" i="11"/>
  <c r="BI516" i="11"/>
  <c r="BH516" i="11"/>
  <c r="BG516" i="11"/>
  <c r="BE516" i="11"/>
  <c r="T516" i="11"/>
  <c r="R516" i="11"/>
  <c r="P516" i="11"/>
  <c r="BI515" i="11"/>
  <c r="BH515" i="11"/>
  <c r="BG515" i="11"/>
  <c r="BE515" i="11"/>
  <c r="T515" i="11"/>
  <c r="R515" i="11"/>
  <c r="P515" i="11"/>
  <c r="BI514" i="11"/>
  <c r="BH514" i="11"/>
  <c r="BG514" i="11"/>
  <c r="BE514" i="11"/>
  <c r="T514" i="11"/>
  <c r="R514" i="11"/>
  <c r="P514" i="11"/>
  <c r="BI513" i="11"/>
  <c r="BH513" i="11"/>
  <c r="BG513" i="11"/>
  <c r="BE513" i="11"/>
  <c r="T513" i="11"/>
  <c r="R513" i="11"/>
  <c r="P513" i="11"/>
  <c r="BI512" i="11"/>
  <c r="BH512" i="11"/>
  <c r="BG512" i="11"/>
  <c r="BE512" i="11"/>
  <c r="T512" i="11"/>
  <c r="R512" i="11"/>
  <c r="P512" i="11"/>
  <c r="BI511" i="11"/>
  <c r="BH511" i="11"/>
  <c r="BG511" i="11"/>
  <c r="BE511" i="11"/>
  <c r="T511" i="11"/>
  <c r="R511" i="11"/>
  <c r="P511" i="11"/>
  <c r="BI510" i="11"/>
  <c r="BH510" i="11"/>
  <c r="BG510" i="11"/>
  <c r="BE510" i="11"/>
  <c r="T510" i="11"/>
  <c r="R510" i="11"/>
  <c r="P510" i="11"/>
  <c r="BI509" i="11"/>
  <c r="BH509" i="11"/>
  <c r="BG509" i="11"/>
  <c r="BE509" i="11"/>
  <c r="T509" i="11"/>
  <c r="R509" i="11"/>
  <c r="P509" i="11"/>
  <c r="BI508" i="11"/>
  <c r="BH508" i="11"/>
  <c r="BG508" i="11"/>
  <c r="BE508" i="11"/>
  <c r="T508" i="11"/>
  <c r="R508" i="11"/>
  <c r="P508" i="11"/>
  <c r="BI507" i="11"/>
  <c r="BH507" i="11"/>
  <c r="BG507" i="11"/>
  <c r="BE507" i="11"/>
  <c r="T507" i="11"/>
  <c r="R507" i="11"/>
  <c r="P507" i="11"/>
  <c r="BI506" i="11"/>
  <c r="BH506" i="11"/>
  <c r="BG506" i="11"/>
  <c r="BE506" i="11"/>
  <c r="T506" i="11"/>
  <c r="R506" i="11"/>
  <c r="P506" i="11"/>
  <c r="BI505" i="11"/>
  <c r="BH505" i="11"/>
  <c r="BG505" i="11"/>
  <c r="BE505" i="11"/>
  <c r="T505" i="11"/>
  <c r="R505" i="11"/>
  <c r="P505" i="11"/>
  <c r="BI504" i="11"/>
  <c r="BH504" i="11"/>
  <c r="BG504" i="11"/>
  <c r="BE504" i="11"/>
  <c r="T504" i="11"/>
  <c r="R504" i="11"/>
  <c r="P504" i="11"/>
  <c r="BI503" i="11"/>
  <c r="BH503" i="11"/>
  <c r="BG503" i="11"/>
  <c r="BE503" i="11"/>
  <c r="T503" i="11"/>
  <c r="R503" i="11"/>
  <c r="P503" i="11"/>
  <c r="BI502" i="11"/>
  <c r="BH502" i="11"/>
  <c r="BG502" i="11"/>
  <c r="BE502" i="11"/>
  <c r="T502" i="11"/>
  <c r="R502" i="11"/>
  <c r="P502" i="11"/>
  <c r="BI501" i="11"/>
  <c r="BH501" i="11"/>
  <c r="BG501" i="11"/>
  <c r="BE501" i="11"/>
  <c r="T501" i="11"/>
  <c r="R501" i="11"/>
  <c r="P501" i="11"/>
  <c r="BI500" i="11"/>
  <c r="BH500" i="11"/>
  <c r="BG500" i="11"/>
  <c r="BE500" i="11"/>
  <c r="T500" i="11"/>
  <c r="R500" i="11"/>
  <c r="P500" i="11"/>
  <c r="BI499" i="11"/>
  <c r="BH499" i="11"/>
  <c r="BG499" i="11"/>
  <c r="BE499" i="11"/>
  <c r="T499" i="11"/>
  <c r="R499" i="11"/>
  <c r="P499" i="11"/>
  <c r="BI498" i="11"/>
  <c r="BH498" i="11"/>
  <c r="BG498" i="11"/>
  <c r="BE498" i="11"/>
  <c r="T498" i="11"/>
  <c r="R498" i="11"/>
  <c r="P498" i="11"/>
  <c r="BI497" i="11"/>
  <c r="BH497" i="11"/>
  <c r="BG497" i="11"/>
  <c r="BE497" i="11"/>
  <c r="T497" i="11"/>
  <c r="R497" i="11"/>
  <c r="P497" i="11"/>
  <c r="BI496" i="11"/>
  <c r="BH496" i="11"/>
  <c r="BG496" i="11"/>
  <c r="BE496" i="11"/>
  <c r="T496" i="11"/>
  <c r="R496" i="11"/>
  <c r="P496" i="11"/>
  <c r="BI495" i="11"/>
  <c r="BH495" i="11"/>
  <c r="BG495" i="11"/>
  <c r="BE495" i="11"/>
  <c r="T495" i="11"/>
  <c r="R495" i="11"/>
  <c r="P495" i="11"/>
  <c r="BI494" i="11"/>
  <c r="BH494" i="11"/>
  <c r="BG494" i="11"/>
  <c r="BE494" i="11"/>
  <c r="T494" i="11"/>
  <c r="R494" i="11"/>
  <c r="P494" i="11"/>
  <c r="BI493" i="11"/>
  <c r="BH493" i="11"/>
  <c r="BG493" i="11"/>
  <c r="BE493" i="11"/>
  <c r="T493" i="11"/>
  <c r="R493" i="11"/>
  <c r="P493" i="11"/>
  <c r="BI492" i="11"/>
  <c r="BH492" i="11"/>
  <c r="BG492" i="11"/>
  <c r="BE492" i="11"/>
  <c r="T492" i="11"/>
  <c r="R492" i="11"/>
  <c r="P492" i="11"/>
  <c r="BI491" i="11"/>
  <c r="BH491" i="11"/>
  <c r="BG491" i="11"/>
  <c r="BE491" i="11"/>
  <c r="T491" i="11"/>
  <c r="R491" i="11"/>
  <c r="P491" i="11"/>
  <c r="BI490" i="11"/>
  <c r="BH490" i="11"/>
  <c r="BG490" i="11"/>
  <c r="BE490" i="11"/>
  <c r="T490" i="11"/>
  <c r="R490" i="11"/>
  <c r="P490" i="11"/>
  <c r="BI489" i="11"/>
  <c r="BH489" i="11"/>
  <c r="BG489" i="11"/>
  <c r="BE489" i="11"/>
  <c r="T489" i="11"/>
  <c r="R489" i="11"/>
  <c r="P489" i="11"/>
  <c r="BI488" i="11"/>
  <c r="BH488" i="11"/>
  <c r="BG488" i="11"/>
  <c r="BE488" i="11"/>
  <c r="T488" i="11"/>
  <c r="R488" i="11"/>
  <c r="P488" i="11"/>
  <c r="BI487" i="11"/>
  <c r="BH487" i="11"/>
  <c r="BG487" i="11"/>
  <c r="BE487" i="11"/>
  <c r="T487" i="11"/>
  <c r="R487" i="11"/>
  <c r="P487" i="11"/>
  <c r="BI486" i="11"/>
  <c r="BH486" i="11"/>
  <c r="BG486" i="11"/>
  <c r="BE486" i="11"/>
  <c r="T486" i="11"/>
  <c r="R486" i="11"/>
  <c r="P486" i="11"/>
  <c r="BI485" i="11"/>
  <c r="BH485" i="11"/>
  <c r="BG485" i="11"/>
  <c r="BE485" i="11"/>
  <c r="T485" i="11"/>
  <c r="R485" i="11"/>
  <c r="P485" i="11"/>
  <c r="BI484" i="11"/>
  <c r="BH484" i="11"/>
  <c r="BG484" i="11"/>
  <c r="BE484" i="11"/>
  <c r="T484" i="11"/>
  <c r="R484" i="11"/>
  <c r="P484" i="11"/>
  <c r="BI483" i="11"/>
  <c r="BH483" i="11"/>
  <c r="BG483" i="11"/>
  <c r="BE483" i="11"/>
  <c r="T483" i="11"/>
  <c r="R483" i="11"/>
  <c r="P483" i="11"/>
  <c r="BI482" i="11"/>
  <c r="BH482" i="11"/>
  <c r="BG482" i="11"/>
  <c r="BE482" i="11"/>
  <c r="T482" i="11"/>
  <c r="R482" i="11"/>
  <c r="P482" i="11"/>
  <c r="BI481" i="11"/>
  <c r="BH481" i="11"/>
  <c r="BG481" i="11"/>
  <c r="BE481" i="11"/>
  <c r="T481" i="11"/>
  <c r="R481" i="11"/>
  <c r="P481" i="11"/>
  <c r="BI480" i="11"/>
  <c r="BH480" i="11"/>
  <c r="BG480" i="11"/>
  <c r="BE480" i="11"/>
  <c r="T480" i="11"/>
  <c r="R480" i="11"/>
  <c r="P480" i="11"/>
  <c r="BI479" i="11"/>
  <c r="BH479" i="11"/>
  <c r="BG479" i="11"/>
  <c r="BE479" i="11"/>
  <c r="T479" i="11"/>
  <c r="R479" i="11"/>
  <c r="P479" i="11"/>
  <c r="BI478" i="11"/>
  <c r="BH478" i="11"/>
  <c r="BG478" i="11"/>
  <c r="BE478" i="11"/>
  <c r="T478" i="11"/>
  <c r="R478" i="11"/>
  <c r="P478" i="11"/>
  <c r="BI477" i="11"/>
  <c r="BH477" i="11"/>
  <c r="BG477" i="11"/>
  <c r="BE477" i="11"/>
  <c r="T477" i="11"/>
  <c r="R477" i="11"/>
  <c r="P477" i="11"/>
  <c r="BI476" i="11"/>
  <c r="BH476" i="11"/>
  <c r="BG476" i="11"/>
  <c r="BE476" i="11"/>
  <c r="T476" i="11"/>
  <c r="R476" i="11"/>
  <c r="P476" i="11"/>
  <c r="BI475" i="11"/>
  <c r="BH475" i="11"/>
  <c r="BG475" i="11"/>
  <c r="BE475" i="11"/>
  <c r="T475" i="11"/>
  <c r="R475" i="11"/>
  <c r="P475" i="11"/>
  <c r="BI474" i="11"/>
  <c r="BH474" i="11"/>
  <c r="BG474" i="11"/>
  <c r="BE474" i="11"/>
  <c r="T474" i="11"/>
  <c r="R474" i="11"/>
  <c r="P474" i="11"/>
  <c r="BI473" i="11"/>
  <c r="BH473" i="11"/>
  <c r="BG473" i="11"/>
  <c r="BE473" i="11"/>
  <c r="T473" i="11"/>
  <c r="R473" i="11"/>
  <c r="P473" i="11"/>
  <c r="BI472" i="11"/>
  <c r="BH472" i="11"/>
  <c r="BG472" i="11"/>
  <c r="BE472" i="11"/>
  <c r="T472" i="11"/>
  <c r="R472" i="11"/>
  <c r="P472" i="11"/>
  <c r="BI471" i="11"/>
  <c r="BH471" i="11"/>
  <c r="BG471" i="11"/>
  <c r="BE471" i="11"/>
  <c r="T471" i="11"/>
  <c r="R471" i="11"/>
  <c r="P471" i="11"/>
  <c r="BI470" i="11"/>
  <c r="BH470" i="11"/>
  <c r="BG470" i="11"/>
  <c r="BE470" i="11"/>
  <c r="T470" i="11"/>
  <c r="R470" i="11"/>
  <c r="P470" i="11"/>
  <c r="BI469" i="11"/>
  <c r="BH469" i="11"/>
  <c r="BG469" i="11"/>
  <c r="BE469" i="11"/>
  <c r="T469" i="11"/>
  <c r="R469" i="11"/>
  <c r="P469" i="11"/>
  <c r="BI468" i="11"/>
  <c r="BH468" i="11"/>
  <c r="BG468" i="11"/>
  <c r="BE468" i="11"/>
  <c r="T468" i="11"/>
  <c r="R468" i="11"/>
  <c r="P468" i="11"/>
  <c r="BI467" i="11"/>
  <c r="BH467" i="11"/>
  <c r="BG467" i="11"/>
  <c r="BE467" i="11"/>
  <c r="T467" i="11"/>
  <c r="R467" i="11"/>
  <c r="P467" i="11"/>
  <c r="BI466" i="11"/>
  <c r="BH466" i="11"/>
  <c r="BG466" i="11"/>
  <c r="BE466" i="11"/>
  <c r="T466" i="11"/>
  <c r="R466" i="11"/>
  <c r="P466" i="11"/>
  <c r="BI465" i="11"/>
  <c r="BH465" i="11"/>
  <c r="BG465" i="11"/>
  <c r="BE465" i="11"/>
  <c r="T465" i="11"/>
  <c r="R465" i="11"/>
  <c r="P465" i="11"/>
  <c r="BI464" i="11"/>
  <c r="BH464" i="11"/>
  <c r="BG464" i="11"/>
  <c r="BE464" i="11"/>
  <c r="T464" i="11"/>
  <c r="R464" i="11"/>
  <c r="P464" i="11"/>
  <c r="BI463" i="11"/>
  <c r="BH463" i="11"/>
  <c r="BG463" i="11"/>
  <c r="BE463" i="11"/>
  <c r="T463" i="11"/>
  <c r="R463" i="11"/>
  <c r="P463" i="11"/>
  <c r="BI462" i="11"/>
  <c r="BH462" i="11"/>
  <c r="BG462" i="11"/>
  <c r="BE462" i="11"/>
  <c r="T462" i="11"/>
  <c r="R462" i="11"/>
  <c r="P462" i="11"/>
  <c r="BI461" i="11"/>
  <c r="BH461" i="11"/>
  <c r="BG461" i="11"/>
  <c r="BE461" i="11"/>
  <c r="T461" i="11"/>
  <c r="R461" i="11"/>
  <c r="P461" i="11"/>
  <c r="BI460" i="11"/>
  <c r="BH460" i="11"/>
  <c r="BG460" i="11"/>
  <c r="BE460" i="11"/>
  <c r="T460" i="11"/>
  <c r="R460" i="11"/>
  <c r="P460" i="11"/>
  <c r="BI459" i="11"/>
  <c r="BH459" i="11"/>
  <c r="BG459" i="11"/>
  <c r="BE459" i="11"/>
  <c r="T459" i="11"/>
  <c r="R459" i="11"/>
  <c r="P459" i="11"/>
  <c r="BI458" i="11"/>
  <c r="BH458" i="11"/>
  <c r="BG458" i="11"/>
  <c r="BE458" i="11"/>
  <c r="T458" i="11"/>
  <c r="R458" i="11"/>
  <c r="P458" i="11"/>
  <c r="BI457" i="11"/>
  <c r="BH457" i="11"/>
  <c r="BG457" i="11"/>
  <c r="BE457" i="11"/>
  <c r="T457" i="11"/>
  <c r="R457" i="11"/>
  <c r="P457" i="11"/>
  <c r="BI456" i="11"/>
  <c r="BH456" i="11"/>
  <c r="BG456" i="11"/>
  <c r="BE456" i="11"/>
  <c r="T456" i="11"/>
  <c r="R456" i="11"/>
  <c r="P456" i="11"/>
  <c r="BI455" i="11"/>
  <c r="BH455" i="11"/>
  <c r="BG455" i="11"/>
  <c r="BE455" i="11"/>
  <c r="T455" i="11"/>
  <c r="R455" i="11"/>
  <c r="P455" i="11"/>
  <c r="BI453" i="11"/>
  <c r="BH453" i="11"/>
  <c r="BG453" i="11"/>
  <c r="BE453" i="11"/>
  <c r="T453" i="11"/>
  <c r="R453" i="11"/>
  <c r="P453" i="11"/>
  <c r="BI451" i="11"/>
  <c r="BH451" i="11"/>
  <c r="BG451" i="11"/>
  <c r="BE451" i="11"/>
  <c r="T451" i="11"/>
  <c r="R451" i="11"/>
  <c r="P451" i="11"/>
  <c r="BI450" i="11"/>
  <c r="BH450" i="11"/>
  <c r="BG450" i="11"/>
  <c r="BE450" i="11"/>
  <c r="T450" i="11"/>
  <c r="R450" i="11"/>
  <c r="P450" i="11"/>
  <c r="BI449" i="11"/>
  <c r="BH449" i="11"/>
  <c r="BG449" i="11"/>
  <c r="BE449" i="11"/>
  <c r="T449" i="11"/>
  <c r="R449" i="11"/>
  <c r="P449" i="11"/>
  <c r="BI448" i="11"/>
  <c r="BH448" i="11"/>
  <c r="BG448" i="11"/>
  <c r="BE448" i="11"/>
  <c r="T448" i="11"/>
  <c r="R448" i="11"/>
  <c r="P448" i="11"/>
  <c r="BI447" i="11"/>
  <c r="BH447" i="11"/>
  <c r="BG447" i="11"/>
  <c r="BE447" i="11"/>
  <c r="T447" i="11"/>
  <c r="R447" i="11"/>
  <c r="P447" i="11"/>
  <c r="BI446" i="11"/>
  <c r="BH446" i="11"/>
  <c r="BG446" i="11"/>
  <c r="BE446" i="11"/>
  <c r="T446" i="11"/>
  <c r="R446" i="11"/>
  <c r="P446" i="11"/>
  <c r="BI445" i="11"/>
  <c r="BH445" i="11"/>
  <c r="BG445" i="11"/>
  <c r="BE445" i="11"/>
  <c r="T445" i="11"/>
  <c r="R445" i="11"/>
  <c r="P445" i="11"/>
  <c r="BI444" i="11"/>
  <c r="BH444" i="11"/>
  <c r="BG444" i="11"/>
  <c r="BE444" i="11"/>
  <c r="T444" i="11"/>
  <c r="R444" i="11"/>
  <c r="P444" i="11"/>
  <c r="BI443" i="11"/>
  <c r="BH443" i="11"/>
  <c r="BG443" i="11"/>
  <c r="BE443" i="11"/>
  <c r="T443" i="11"/>
  <c r="R443" i="11"/>
  <c r="P443" i="11"/>
  <c r="BI442" i="11"/>
  <c r="BH442" i="11"/>
  <c r="BG442" i="11"/>
  <c r="BE442" i="11"/>
  <c r="T442" i="11"/>
  <c r="R442" i="11"/>
  <c r="P442" i="11"/>
  <c r="BI441" i="11"/>
  <c r="BH441" i="11"/>
  <c r="BG441" i="11"/>
  <c r="BE441" i="11"/>
  <c r="T441" i="11"/>
  <c r="R441" i="11"/>
  <c r="P441" i="11"/>
  <c r="BI440" i="11"/>
  <c r="BH440" i="11"/>
  <c r="BG440" i="11"/>
  <c r="BE440" i="11"/>
  <c r="T440" i="11"/>
  <c r="R440" i="11"/>
  <c r="P440" i="11"/>
  <c r="BI439" i="11"/>
  <c r="BH439" i="11"/>
  <c r="BG439" i="11"/>
  <c r="BE439" i="11"/>
  <c r="T439" i="11"/>
  <c r="R439" i="11"/>
  <c r="P439" i="11"/>
  <c r="BI438" i="11"/>
  <c r="BH438" i="11"/>
  <c r="BG438" i="11"/>
  <c r="BE438" i="11"/>
  <c r="T438" i="11"/>
  <c r="R438" i="11"/>
  <c r="P438" i="11"/>
  <c r="BI437" i="11"/>
  <c r="BH437" i="11"/>
  <c r="BG437" i="11"/>
  <c r="BE437" i="11"/>
  <c r="T437" i="11"/>
  <c r="R437" i="11"/>
  <c r="P437" i="11"/>
  <c r="BI436" i="11"/>
  <c r="BH436" i="11"/>
  <c r="BG436" i="11"/>
  <c r="BE436" i="11"/>
  <c r="T436" i="11"/>
  <c r="R436" i="11"/>
  <c r="P436" i="11"/>
  <c r="BI435" i="11"/>
  <c r="BH435" i="11"/>
  <c r="BG435" i="11"/>
  <c r="BE435" i="11"/>
  <c r="T435" i="11"/>
  <c r="R435" i="11"/>
  <c r="P435" i="11"/>
  <c r="BI434" i="11"/>
  <c r="BH434" i="11"/>
  <c r="BG434" i="11"/>
  <c r="BE434" i="11"/>
  <c r="T434" i="11"/>
  <c r="R434" i="11"/>
  <c r="P434" i="11"/>
  <c r="BI433" i="11"/>
  <c r="BH433" i="11"/>
  <c r="BG433" i="11"/>
  <c r="BE433" i="11"/>
  <c r="T433" i="11"/>
  <c r="R433" i="11"/>
  <c r="P433" i="11"/>
  <c r="BI432" i="11"/>
  <c r="BH432" i="11"/>
  <c r="BG432" i="11"/>
  <c r="BE432" i="11"/>
  <c r="T432" i="11"/>
  <c r="R432" i="11"/>
  <c r="P432" i="11"/>
  <c r="BI431" i="11"/>
  <c r="BH431" i="11"/>
  <c r="BG431" i="11"/>
  <c r="BE431" i="11"/>
  <c r="T431" i="11"/>
  <c r="R431" i="11"/>
  <c r="P431" i="11"/>
  <c r="BI430" i="11"/>
  <c r="BH430" i="11"/>
  <c r="BG430" i="11"/>
  <c r="BE430" i="11"/>
  <c r="T430" i="11"/>
  <c r="R430" i="11"/>
  <c r="P430" i="11"/>
  <c r="BI429" i="11"/>
  <c r="BH429" i="11"/>
  <c r="BG429" i="11"/>
  <c r="BE429" i="11"/>
  <c r="T429" i="11"/>
  <c r="R429" i="11"/>
  <c r="P429" i="11"/>
  <c r="BI428" i="11"/>
  <c r="BH428" i="11"/>
  <c r="BG428" i="11"/>
  <c r="BE428" i="11"/>
  <c r="T428" i="11"/>
  <c r="R428" i="11"/>
  <c r="P428" i="11"/>
  <c r="BI427" i="11"/>
  <c r="BH427" i="11"/>
  <c r="BG427" i="11"/>
  <c r="BE427" i="11"/>
  <c r="T427" i="11"/>
  <c r="R427" i="11"/>
  <c r="P427" i="11"/>
  <c r="BI426" i="11"/>
  <c r="BH426" i="11"/>
  <c r="BG426" i="11"/>
  <c r="BE426" i="11"/>
  <c r="T426" i="11"/>
  <c r="R426" i="11"/>
  <c r="P426" i="11"/>
  <c r="BI425" i="11"/>
  <c r="BH425" i="11"/>
  <c r="BG425" i="11"/>
  <c r="BE425" i="11"/>
  <c r="T425" i="11"/>
  <c r="R425" i="11"/>
  <c r="P425" i="11"/>
  <c r="BI424" i="11"/>
  <c r="BH424" i="11"/>
  <c r="BG424" i="11"/>
  <c r="BE424" i="11"/>
  <c r="T424" i="11"/>
  <c r="R424" i="11"/>
  <c r="P424" i="11"/>
  <c r="BI423" i="11"/>
  <c r="BH423" i="11"/>
  <c r="BG423" i="11"/>
  <c r="BE423" i="11"/>
  <c r="T423" i="11"/>
  <c r="R423" i="11"/>
  <c r="P423" i="11"/>
  <c r="BI422" i="11"/>
  <c r="BH422" i="11"/>
  <c r="BG422" i="11"/>
  <c r="BE422" i="11"/>
  <c r="T422" i="11"/>
  <c r="R422" i="11"/>
  <c r="P422" i="11"/>
  <c r="BI421" i="11"/>
  <c r="BH421" i="11"/>
  <c r="BG421" i="11"/>
  <c r="BE421" i="11"/>
  <c r="T421" i="11"/>
  <c r="R421" i="11"/>
  <c r="P421" i="11"/>
  <c r="BI420" i="11"/>
  <c r="BH420" i="11"/>
  <c r="BG420" i="11"/>
  <c r="BE420" i="11"/>
  <c r="T420" i="11"/>
  <c r="R420" i="11"/>
  <c r="P420" i="11"/>
  <c r="BI419" i="11"/>
  <c r="BH419" i="11"/>
  <c r="BG419" i="11"/>
  <c r="BE419" i="11"/>
  <c r="T419" i="11"/>
  <c r="R419" i="11"/>
  <c r="P419" i="11"/>
  <c r="BI418" i="11"/>
  <c r="BH418" i="11"/>
  <c r="BG418" i="11"/>
  <c r="BE418" i="11"/>
  <c r="T418" i="11"/>
  <c r="R418" i="11"/>
  <c r="P418" i="11"/>
  <c r="BI417" i="11"/>
  <c r="BH417" i="11"/>
  <c r="BG417" i="11"/>
  <c r="BE417" i="11"/>
  <c r="T417" i="11"/>
  <c r="R417" i="11"/>
  <c r="P417" i="11"/>
  <c r="BI416" i="11"/>
  <c r="BH416" i="11"/>
  <c r="BG416" i="11"/>
  <c r="BE416" i="11"/>
  <c r="T416" i="11"/>
  <c r="R416" i="11"/>
  <c r="P416" i="11"/>
  <c r="BI415" i="11"/>
  <c r="BH415" i="11"/>
  <c r="BG415" i="11"/>
  <c r="BE415" i="11"/>
  <c r="T415" i="11"/>
  <c r="R415" i="11"/>
  <c r="P415" i="11"/>
  <c r="BI414" i="11"/>
  <c r="BH414" i="11"/>
  <c r="BG414" i="11"/>
  <c r="BE414" i="11"/>
  <c r="T414" i="11"/>
  <c r="R414" i="11"/>
  <c r="P414" i="11"/>
  <c r="BI413" i="11"/>
  <c r="BH413" i="11"/>
  <c r="BG413" i="11"/>
  <c r="BE413" i="11"/>
  <c r="T413" i="11"/>
  <c r="R413" i="11"/>
  <c r="P413" i="11"/>
  <c r="BI412" i="11"/>
  <c r="BH412" i="11"/>
  <c r="BG412" i="11"/>
  <c r="BE412" i="11"/>
  <c r="T412" i="11"/>
  <c r="R412" i="11"/>
  <c r="P412" i="11"/>
  <c r="BI411" i="11"/>
  <c r="BH411" i="11"/>
  <c r="BG411" i="11"/>
  <c r="BE411" i="11"/>
  <c r="T411" i="11"/>
  <c r="R411" i="11"/>
  <c r="P411" i="11"/>
  <c r="BI410" i="11"/>
  <c r="BH410" i="11"/>
  <c r="BG410" i="11"/>
  <c r="BE410" i="11"/>
  <c r="T410" i="11"/>
  <c r="R410" i="11"/>
  <c r="P410" i="11"/>
  <c r="BI409" i="11"/>
  <c r="BH409" i="11"/>
  <c r="BG409" i="11"/>
  <c r="BE409" i="11"/>
  <c r="T409" i="11"/>
  <c r="R409" i="11"/>
  <c r="P409" i="11"/>
  <c r="BI408" i="11"/>
  <c r="BH408" i="11"/>
  <c r="BG408" i="11"/>
  <c r="BE408" i="11"/>
  <c r="T408" i="11"/>
  <c r="R408" i="11"/>
  <c r="P408" i="11"/>
  <c r="BI407" i="11"/>
  <c r="BH407" i="11"/>
  <c r="BG407" i="11"/>
  <c r="BE407" i="11"/>
  <c r="T407" i="11"/>
  <c r="R407" i="11"/>
  <c r="P407" i="11"/>
  <c r="BI406" i="11"/>
  <c r="BH406" i="11"/>
  <c r="BG406" i="11"/>
  <c r="BE406" i="11"/>
  <c r="T406" i="11"/>
  <c r="R406" i="11"/>
  <c r="P406" i="11"/>
  <c r="BI405" i="11"/>
  <c r="BH405" i="11"/>
  <c r="BG405" i="11"/>
  <c r="BE405" i="11"/>
  <c r="T405" i="11"/>
  <c r="R405" i="11"/>
  <c r="P405" i="11"/>
  <c r="BI404" i="11"/>
  <c r="BH404" i="11"/>
  <c r="BG404" i="11"/>
  <c r="BE404" i="11"/>
  <c r="T404" i="11"/>
  <c r="R404" i="11"/>
  <c r="P404" i="11"/>
  <c r="BI403" i="11"/>
  <c r="BH403" i="11"/>
  <c r="BG403" i="11"/>
  <c r="BE403" i="11"/>
  <c r="T403" i="11"/>
  <c r="R403" i="11"/>
  <c r="P403" i="11"/>
  <c r="BI402" i="11"/>
  <c r="BH402" i="11"/>
  <c r="BG402" i="11"/>
  <c r="BE402" i="11"/>
  <c r="T402" i="11"/>
  <c r="R402" i="11"/>
  <c r="P402" i="11"/>
  <c r="BI401" i="11"/>
  <c r="BH401" i="11"/>
  <c r="BG401" i="11"/>
  <c r="BE401" i="11"/>
  <c r="T401" i="11"/>
  <c r="R401" i="11"/>
  <c r="P401" i="11"/>
  <c r="BI400" i="11"/>
  <c r="BH400" i="11"/>
  <c r="BG400" i="11"/>
  <c r="BE400" i="11"/>
  <c r="T400" i="11"/>
  <c r="R400" i="11"/>
  <c r="P400" i="11"/>
  <c r="BI399" i="11"/>
  <c r="BH399" i="11"/>
  <c r="BG399" i="11"/>
  <c r="BE399" i="11"/>
  <c r="T399" i="11"/>
  <c r="R399" i="11"/>
  <c r="P399" i="11"/>
  <c r="BI398" i="11"/>
  <c r="BH398" i="11"/>
  <c r="BG398" i="11"/>
  <c r="BE398" i="11"/>
  <c r="T398" i="11"/>
  <c r="R398" i="11"/>
  <c r="P398" i="11"/>
  <c r="BI397" i="11"/>
  <c r="BH397" i="11"/>
  <c r="BG397" i="11"/>
  <c r="BE397" i="11"/>
  <c r="T397" i="11"/>
  <c r="R397" i="11"/>
  <c r="P397" i="11"/>
  <c r="BI396" i="11"/>
  <c r="BH396" i="11"/>
  <c r="BG396" i="11"/>
  <c r="BE396" i="11"/>
  <c r="T396" i="11"/>
  <c r="R396" i="11"/>
  <c r="P396" i="11"/>
  <c r="BI395" i="11"/>
  <c r="BH395" i="11"/>
  <c r="BG395" i="11"/>
  <c r="BE395" i="11"/>
  <c r="T395" i="11"/>
  <c r="R395" i="11"/>
  <c r="P395" i="11"/>
  <c r="BI394" i="11"/>
  <c r="BH394" i="11"/>
  <c r="BG394" i="11"/>
  <c r="BE394" i="11"/>
  <c r="T394" i="11"/>
  <c r="R394" i="11"/>
  <c r="P394" i="11"/>
  <c r="BI393" i="11"/>
  <c r="BH393" i="11"/>
  <c r="BG393" i="11"/>
  <c r="BE393" i="11"/>
  <c r="T393" i="11"/>
  <c r="R393" i="11"/>
  <c r="P393" i="11"/>
  <c r="BI392" i="11"/>
  <c r="BH392" i="11"/>
  <c r="BG392" i="11"/>
  <c r="BE392" i="11"/>
  <c r="T392" i="11"/>
  <c r="R392" i="11"/>
  <c r="P392" i="11"/>
  <c r="BI391" i="11"/>
  <c r="BH391" i="11"/>
  <c r="BG391" i="11"/>
  <c r="BE391" i="11"/>
  <c r="T391" i="11"/>
  <c r="R391" i="11"/>
  <c r="P391" i="11"/>
  <c r="BI390" i="11"/>
  <c r="BH390" i="11"/>
  <c r="BG390" i="11"/>
  <c r="BE390" i="11"/>
  <c r="T390" i="11"/>
  <c r="R390" i="11"/>
  <c r="P390" i="11"/>
  <c r="BI389" i="11"/>
  <c r="BH389" i="11"/>
  <c r="BG389" i="11"/>
  <c r="BE389" i="11"/>
  <c r="T389" i="11"/>
  <c r="R389" i="11"/>
  <c r="P389" i="11"/>
  <c r="BI388" i="11"/>
  <c r="BH388" i="11"/>
  <c r="BG388" i="11"/>
  <c r="BE388" i="11"/>
  <c r="T388" i="11"/>
  <c r="R388" i="11"/>
  <c r="P388" i="11"/>
  <c r="BI386" i="11"/>
  <c r="BH386" i="11"/>
  <c r="BG386" i="11"/>
  <c r="BE386" i="11"/>
  <c r="T386" i="11"/>
  <c r="R386" i="11"/>
  <c r="P386" i="11"/>
  <c r="BI384" i="11"/>
  <c r="BH384" i="11"/>
  <c r="BG384" i="11"/>
  <c r="BE384" i="11"/>
  <c r="T384" i="11"/>
  <c r="R384" i="11"/>
  <c r="P384" i="11"/>
  <c r="BI383" i="11"/>
  <c r="BH383" i="11"/>
  <c r="BG383" i="11"/>
  <c r="BE383" i="11"/>
  <c r="T383" i="11"/>
  <c r="R383" i="11"/>
  <c r="P383" i="11"/>
  <c r="BI382" i="11"/>
  <c r="BH382" i="11"/>
  <c r="BG382" i="11"/>
  <c r="BE382" i="11"/>
  <c r="T382" i="11"/>
  <c r="R382" i="11"/>
  <c r="P382" i="11"/>
  <c r="BI381" i="11"/>
  <c r="BH381" i="11"/>
  <c r="BG381" i="11"/>
  <c r="BE381" i="11"/>
  <c r="T381" i="11"/>
  <c r="R381" i="11"/>
  <c r="P381" i="11"/>
  <c r="BI380" i="11"/>
  <c r="BH380" i="11"/>
  <c r="BG380" i="11"/>
  <c r="BE380" i="11"/>
  <c r="T380" i="11"/>
  <c r="R380" i="11"/>
  <c r="P380" i="11"/>
  <c r="BI379" i="11"/>
  <c r="BH379" i="11"/>
  <c r="BG379" i="11"/>
  <c r="BE379" i="11"/>
  <c r="T379" i="11"/>
  <c r="R379" i="11"/>
  <c r="P379" i="11"/>
  <c r="BI378" i="11"/>
  <c r="BH378" i="11"/>
  <c r="BG378" i="11"/>
  <c r="BE378" i="11"/>
  <c r="T378" i="11"/>
  <c r="R378" i="11"/>
  <c r="P378" i="11"/>
  <c r="BI377" i="11"/>
  <c r="BH377" i="11"/>
  <c r="BG377" i="11"/>
  <c r="BE377" i="11"/>
  <c r="T377" i="11"/>
  <c r="R377" i="11"/>
  <c r="P377" i="11"/>
  <c r="BI376" i="11"/>
  <c r="BH376" i="11"/>
  <c r="BG376" i="11"/>
  <c r="BE376" i="11"/>
  <c r="T376" i="11"/>
  <c r="R376" i="11"/>
  <c r="P376" i="11"/>
  <c r="BI375" i="11"/>
  <c r="BH375" i="11"/>
  <c r="BG375" i="11"/>
  <c r="BE375" i="11"/>
  <c r="T375" i="11"/>
  <c r="R375" i="11"/>
  <c r="P375" i="11"/>
  <c r="BI374" i="11"/>
  <c r="BH374" i="11"/>
  <c r="BG374" i="11"/>
  <c r="BE374" i="11"/>
  <c r="T374" i="11"/>
  <c r="R374" i="11"/>
  <c r="P374" i="11"/>
  <c r="BI373" i="11"/>
  <c r="BH373" i="11"/>
  <c r="BG373" i="11"/>
  <c r="BE373" i="11"/>
  <c r="T373" i="11"/>
  <c r="R373" i="11"/>
  <c r="P373" i="11"/>
  <c r="BI372" i="11"/>
  <c r="BH372" i="11"/>
  <c r="BG372" i="11"/>
  <c r="BE372" i="11"/>
  <c r="T372" i="11"/>
  <c r="R372" i="11"/>
  <c r="P372" i="11"/>
  <c r="BI371" i="11"/>
  <c r="BH371" i="11"/>
  <c r="BG371" i="11"/>
  <c r="BE371" i="11"/>
  <c r="T371" i="11"/>
  <c r="R371" i="11"/>
  <c r="P371" i="11"/>
  <c r="BI370" i="11"/>
  <c r="BH370" i="11"/>
  <c r="BG370" i="11"/>
  <c r="BE370" i="11"/>
  <c r="T370" i="11"/>
  <c r="R370" i="11"/>
  <c r="P370" i="11"/>
  <c r="BI369" i="11"/>
  <c r="BH369" i="11"/>
  <c r="BG369" i="11"/>
  <c r="BE369" i="11"/>
  <c r="T369" i="11"/>
  <c r="R369" i="11"/>
  <c r="P369" i="11"/>
  <c r="BI368" i="11"/>
  <c r="BH368" i="11"/>
  <c r="BG368" i="11"/>
  <c r="BE368" i="11"/>
  <c r="T368" i="11"/>
  <c r="R368" i="11"/>
  <c r="P368" i="11"/>
  <c r="BI367" i="11"/>
  <c r="BH367" i="11"/>
  <c r="BG367" i="11"/>
  <c r="BE367" i="11"/>
  <c r="T367" i="11"/>
  <c r="R367" i="11"/>
  <c r="P367" i="11"/>
  <c r="BI366" i="11"/>
  <c r="BH366" i="11"/>
  <c r="BG366" i="11"/>
  <c r="BE366" i="11"/>
  <c r="T366" i="11"/>
  <c r="R366" i="11"/>
  <c r="P366" i="11"/>
  <c r="BI365" i="11"/>
  <c r="BH365" i="11"/>
  <c r="BG365" i="11"/>
  <c r="BE365" i="11"/>
  <c r="T365" i="11"/>
  <c r="R365" i="11"/>
  <c r="P365" i="11"/>
  <c r="BI364" i="11"/>
  <c r="BH364" i="11"/>
  <c r="BG364" i="11"/>
  <c r="BE364" i="11"/>
  <c r="T364" i="11"/>
  <c r="R364" i="11"/>
  <c r="P364" i="11"/>
  <c r="BI363" i="11"/>
  <c r="BH363" i="11"/>
  <c r="BG363" i="11"/>
  <c r="BE363" i="11"/>
  <c r="T363" i="11"/>
  <c r="R363" i="11"/>
  <c r="P363" i="11"/>
  <c r="BI362" i="11"/>
  <c r="BH362" i="11"/>
  <c r="BG362" i="11"/>
  <c r="BE362" i="11"/>
  <c r="T362" i="11"/>
  <c r="R362" i="11"/>
  <c r="P362" i="11"/>
  <c r="BI361" i="11"/>
  <c r="BH361" i="11"/>
  <c r="BG361" i="11"/>
  <c r="BE361" i="11"/>
  <c r="T361" i="11"/>
  <c r="R361" i="11"/>
  <c r="P361" i="11"/>
  <c r="BI360" i="11"/>
  <c r="BH360" i="11"/>
  <c r="BG360" i="11"/>
  <c r="BE360" i="11"/>
  <c r="T360" i="11"/>
  <c r="R360" i="11"/>
  <c r="P360" i="11"/>
  <c r="BI359" i="11"/>
  <c r="BH359" i="11"/>
  <c r="BG359" i="11"/>
  <c r="BE359" i="11"/>
  <c r="T359" i="11"/>
  <c r="R359" i="11"/>
  <c r="P359" i="11"/>
  <c r="BI358" i="11"/>
  <c r="BH358" i="11"/>
  <c r="BG358" i="11"/>
  <c r="BE358" i="11"/>
  <c r="T358" i="11"/>
  <c r="R358" i="11"/>
  <c r="P358" i="11"/>
  <c r="BI357" i="11"/>
  <c r="BH357" i="11"/>
  <c r="BG357" i="11"/>
  <c r="BE357" i="11"/>
  <c r="T357" i="11"/>
  <c r="R357" i="11"/>
  <c r="P357" i="11"/>
  <c r="BI356" i="11"/>
  <c r="BH356" i="11"/>
  <c r="BG356" i="11"/>
  <c r="BE356" i="11"/>
  <c r="T356" i="11"/>
  <c r="R356" i="11"/>
  <c r="P356" i="11"/>
  <c r="BI355" i="11"/>
  <c r="BH355" i="11"/>
  <c r="BG355" i="11"/>
  <c r="BE355" i="11"/>
  <c r="T355" i="11"/>
  <c r="R355" i="11"/>
  <c r="P355" i="11"/>
  <c r="BI354" i="11"/>
  <c r="BH354" i="11"/>
  <c r="BG354" i="11"/>
  <c r="BE354" i="11"/>
  <c r="T354" i="11"/>
  <c r="R354" i="11"/>
  <c r="P354" i="11"/>
  <c r="BI353" i="11"/>
  <c r="BH353" i="11"/>
  <c r="BG353" i="11"/>
  <c r="BE353" i="11"/>
  <c r="T353" i="11"/>
  <c r="R353" i="11"/>
  <c r="P353" i="11"/>
  <c r="BI352" i="11"/>
  <c r="BH352" i="11"/>
  <c r="BG352" i="11"/>
  <c r="BE352" i="11"/>
  <c r="T352" i="11"/>
  <c r="R352" i="11"/>
  <c r="P352" i="11"/>
  <c r="BI351" i="11"/>
  <c r="BH351" i="11"/>
  <c r="BG351" i="11"/>
  <c r="BE351" i="11"/>
  <c r="T351" i="11"/>
  <c r="R351" i="11"/>
  <c r="P351" i="11"/>
  <c r="BI350" i="11"/>
  <c r="BH350" i="11"/>
  <c r="BG350" i="11"/>
  <c r="BE350" i="11"/>
  <c r="T350" i="11"/>
  <c r="R350" i="11"/>
  <c r="P350" i="11"/>
  <c r="BI349" i="11"/>
  <c r="BH349" i="11"/>
  <c r="BG349" i="11"/>
  <c r="BE349" i="11"/>
  <c r="T349" i="11"/>
  <c r="R349" i="11"/>
  <c r="P349" i="11"/>
  <c r="BI348" i="11"/>
  <c r="BH348" i="11"/>
  <c r="BG348" i="11"/>
  <c r="BE348" i="11"/>
  <c r="T348" i="11"/>
  <c r="R348" i="11"/>
  <c r="P348" i="11"/>
  <c r="BI347" i="11"/>
  <c r="BH347" i="11"/>
  <c r="BG347" i="11"/>
  <c r="BE347" i="11"/>
  <c r="T347" i="11"/>
  <c r="R347" i="11"/>
  <c r="P347" i="11"/>
  <c r="BI346" i="11"/>
  <c r="BH346" i="11"/>
  <c r="BG346" i="11"/>
  <c r="BE346" i="11"/>
  <c r="T346" i="11"/>
  <c r="R346" i="11"/>
  <c r="P346" i="11"/>
  <c r="BI345" i="11"/>
  <c r="BH345" i="11"/>
  <c r="BG345" i="11"/>
  <c r="BE345" i="11"/>
  <c r="T345" i="11"/>
  <c r="R345" i="11"/>
  <c r="P345" i="11"/>
  <c r="BI344" i="11"/>
  <c r="BH344" i="11"/>
  <c r="BG344" i="11"/>
  <c r="BE344" i="11"/>
  <c r="T344" i="11"/>
  <c r="R344" i="11"/>
  <c r="P344" i="11"/>
  <c r="BI343" i="11"/>
  <c r="BH343" i="11"/>
  <c r="BG343" i="11"/>
  <c r="BE343" i="11"/>
  <c r="T343" i="11"/>
  <c r="R343" i="11"/>
  <c r="P343" i="11"/>
  <c r="BI342" i="11"/>
  <c r="BH342" i="11"/>
  <c r="BG342" i="11"/>
  <c r="BE342" i="11"/>
  <c r="T342" i="11"/>
  <c r="R342" i="11"/>
  <c r="P342" i="11"/>
  <c r="BI341" i="11"/>
  <c r="BH341" i="11"/>
  <c r="BG341" i="11"/>
  <c r="BE341" i="11"/>
  <c r="T341" i="11"/>
  <c r="R341" i="11"/>
  <c r="P341" i="11"/>
  <c r="BI340" i="11"/>
  <c r="BH340" i="11"/>
  <c r="BG340" i="11"/>
  <c r="BE340" i="11"/>
  <c r="T340" i="11"/>
  <c r="R340" i="11"/>
  <c r="P340" i="11"/>
  <c r="BI339" i="11"/>
  <c r="BH339" i="11"/>
  <c r="BG339" i="11"/>
  <c r="BE339" i="11"/>
  <c r="T339" i="11"/>
  <c r="R339" i="11"/>
  <c r="P339" i="11"/>
  <c r="BI338" i="11"/>
  <c r="BH338" i="11"/>
  <c r="BG338" i="11"/>
  <c r="BE338" i="11"/>
  <c r="T338" i="11"/>
  <c r="R338" i="11"/>
  <c r="P338" i="11"/>
  <c r="BI337" i="11"/>
  <c r="BH337" i="11"/>
  <c r="BG337" i="11"/>
  <c r="BE337" i="11"/>
  <c r="T337" i="11"/>
  <c r="R337" i="11"/>
  <c r="P337" i="11"/>
  <c r="BI336" i="11"/>
  <c r="BH336" i="11"/>
  <c r="BG336" i="11"/>
  <c r="BE336" i="11"/>
  <c r="T336" i="11"/>
  <c r="R336" i="11"/>
  <c r="P336" i="11"/>
  <c r="BI335" i="11"/>
  <c r="BH335" i="11"/>
  <c r="BG335" i="11"/>
  <c r="BE335" i="11"/>
  <c r="T335" i="11"/>
  <c r="R335" i="11"/>
  <c r="P335" i="11"/>
  <c r="BI334" i="11"/>
  <c r="BH334" i="11"/>
  <c r="BG334" i="11"/>
  <c r="BE334" i="11"/>
  <c r="T334" i="11"/>
  <c r="R334" i="11"/>
  <c r="P334" i="11"/>
  <c r="BI333" i="11"/>
  <c r="BH333" i="11"/>
  <c r="BG333" i="11"/>
  <c r="BE333" i="11"/>
  <c r="T333" i="11"/>
  <c r="R333" i="11"/>
  <c r="P333" i="11"/>
  <c r="BI332" i="11"/>
  <c r="BH332" i="11"/>
  <c r="BG332" i="11"/>
  <c r="BE332" i="11"/>
  <c r="T332" i="11"/>
  <c r="R332" i="11"/>
  <c r="P332" i="11"/>
  <c r="BI331" i="11"/>
  <c r="BH331" i="11"/>
  <c r="BG331" i="11"/>
  <c r="BE331" i="11"/>
  <c r="T331" i="11"/>
  <c r="R331" i="11"/>
  <c r="P331" i="11"/>
  <c r="BI330" i="11"/>
  <c r="BH330" i="11"/>
  <c r="BG330" i="11"/>
  <c r="BE330" i="11"/>
  <c r="T330" i="11"/>
  <c r="R330" i="11"/>
  <c r="P330" i="11"/>
  <c r="BI329" i="11"/>
  <c r="BH329" i="11"/>
  <c r="BG329" i="11"/>
  <c r="BE329" i="11"/>
  <c r="T329" i="11"/>
  <c r="R329" i="11"/>
  <c r="P329" i="11"/>
  <c r="BI327" i="11"/>
  <c r="BH327" i="11"/>
  <c r="BG327" i="11"/>
  <c r="BE327" i="11"/>
  <c r="T327" i="11"/>
  <c r="R327" i="11"/>
  <c r="P327" i="11"/>
  <c r="BI325" i="11"/>
  <c r="BH325" i="11"/>
  <c r="BG325" i="11"/>
  <c r="BE325" i="11"/>
  <c r="T325" i="11"/>
  <c r="R325" i="11"/>
  <c r="P325" i="11"/>
  <c r="BI324" i="11"/>
  <c r="BH324" i="11"/>
  <c r="BG324" i="11"/>
  <c r="BE324" i="11"/>
  <c r="T324" i="11"/>
  <c r="R324" i="11"/>
  <c r="P324" i="11"/>
  <c r="BI323" i="11"/>
  <c r="BH323" i="11"/>
  <c r="BG323" i="11"/>
  <c r="BE323" i="11"/>
  <c r="T323" i="11"/>
  <c r="R323" i="11"/>
  <c r="P323" i="11"/>
  <c r="BI322" i="11"/>
  <c r="BH322" i="11"/>
  <c r="BG322" i="11"/>
  <c r="BE322" i="11"/>
  <c r="T322" i="11"/>
  <c r="R322" i="11"/>
  <c r="P322" i="11"/>
  <c r="BI321" i="11"/>
  <c r="BH321" i="11"/>
  <c r="BG321" i="11"/>
  <c r="BE321" i="11"/>
  <c r="T321" i="11"/>
  <c r="R321" i="11"/>
  <c r="P321" i="11"/>
  <c r="BI320" i="11"/>
  <c r="BH320" i="11"/>
  <c r="BG320" i="11"/>
  <c r="BE320" i="11"/>
  <c r="T320" i="11"/>
  <c r="R320" i="11"/>
  <c r="P320" i="11"/>
  <c r="BI319" i="11"/>
  <c r="BH319" i="11"/>
  <c r="BG319" i="11"/>
  <c r="BE319" i="11"/>
  <c r="T319" i="11"/>
  <c r="R319" i="11"/>
  <c r="P319" i="11"/>
  <c r="BI318" i="11"/>
  <c r="BH318" i="11"/>
  <c r="BG318" i="11"/>
  <c r="BE318" i="11"/>
  <c r="T318" i="11"/>
  <c r="R318" i="11"/>
  <c r="P318" i="11"/>
  <c r="BI317" i="11"/>
  <c r="BH317" i="11"/>
  <c r="BG317" i="11"/>
  <c r="BE317" i="11"/>
  <c r="T317" i="11"/>
  <c r="R317" i="11"/>
  <c r="P317" i="11"/>
  <c r="BI316" i="11"/>
  <c r="BH316" i="11"/>
  <c r="BG316" i="11"/>
  <c r="BE316" i="11"/>
  <c r="T316" i="11"/>
  <c r="R316" i="11"/>
  <c r="P316" i="11"/>
  <c r="BI315" i="11"/>
  <c r="BH315" i="11"/>
  <c r="BG315" i="11"/>
  <c r="BE315" i="11"/>
  <c r="T315" i="11"/>
  <c r="R315" i="11"/>
  <c r="P315" i="11"/>
  <c r="BI314" i="11"/>
  <c r="BH314" i="11"/>
  <c r="BG314" i="11"/>
  <c r="BE314" i="11"/>
  <c r="T314" i="11"/>
  <c r="R314" i="11"/>
  <c r="P314" i="11"/>
  <c r="BI313" i="11"/>
  <c r="BH313" i="11"/>
  <c r="BG313" i="11"/>
  <c r="BE313" i="11"/>
  <c r="T313" i="11"/>
  <c r="R313" i="11"/>
  <c r="P313" i="11"/>
  <c r="BI312" i="11"/>
  <c r="BH312" i="11"/>
  <c r="BG312" i="11"/>
  <c r="BE312" i="11"/>
  <c r="T312" i="11"/>
  <c r="R312" i="11"/>
  <c r="P312" i="11"/>
  <c r="BI311" i="11"/>
  <c r="BH311" i="11"/>
  <c r="BG311" i="11"/>
  <c r="BE311" i="11"/>
  <c r="T311" i="11"/>
  <c r="R311" i="11"/>
  <c r="P311" i="11"/>
  <c r="BI310" i="11"/>
  <c r="BH310" i="11"/>
  <c r="BG310" i="11"/>
  <c r="BE310" i="11"/>
  <c r="T310" i="11"/>
  <c r="R310" i="11"/>
  <c r="P310" i="11"/>
  <c r="BI309" i="11"/>
  <c r="BH309" i="11"/>
  <c r="BG309" i="11"/>
  <c r="BE309" i="11"/>
  <c r="T309" i="11"/>
  <c r="R309" i="11"/>
  <c r="P309" i="11"/>
  <c r="BI308" i="11"/>
  <c r="BH308" i="11"/>
  <c r="BG308" i="11"/>
  <c r="BE308" i="11"/>
  <c r="T308" i="11"/>
  <c r="R308" i="11"/>
  <c r="P308" i="11"/>
  <c r="BI307" i="11"/>
  <c r="BH307" i="11"/>
  <c r="BG307" i="11"/>
  <c r="BE307" i="11"/>
  <c r="T307" i="11"/>
  <c r="R307" i="11"/>
  <c r="P307" i="11"/>
  <c r="BI306" i="11"/>
  <c r="BH306" i="11"/>
  <c r="BG306" i="11"/>
  <c r="BE306" i="11"/>
  <c r="T306" i="11"/>
  <c r="R306" i="11"/>
  <c r="P306" i="11"/>
  <c r="BI305" i="11"/>
  <c r="BH305" i="11"/>
  <c r="BG305" i="11"/>
  <c r="BE305" i="11"/>
  <c r="T305" i="11"/>
  <c r="R305" i="11"/>
  <c r="P305" i="11"/>
  <c r="BI304" i="11"/>
  <c r="BH304" i="11"/>
  <c r="BG304" i="11"/>
  <c r="BE304" i="11"/>
  <c r="T304" i="11"/>
  <c r="R304" i="11"/>
  <c r="P304" i="11"/>
  <c r="BI303" i="11"/>
  <c r="BH303" i="11"/>
  <c r="BG303" i="11"/>
  <c r="BE303" i="11"/>
  <c r="T303" i="11"/>
  <c r="R303" i="11"/>
  <c r="P303" i="11"/>
  <c r="BI302" i="11"/>
  <c r="BH302" i="11"/>
  <c r="BG302" i="11"/>
  <c r="BE302" i="11"/>
  <c r="T302" i="11"/>
  <c r="R302" i="11"/>
  <c r="P302" i="11"/>
  <c r="BI301" i="11"/>
  <c r="BH301" i="11"/>
  <c r="BG301" i="11"/>
  <c r="BE301" i="11"/>
  <c r="T301" i="11"/>
  <c r="R301" i="11"/>
  <c r="P301" i="11"/>
  <c r="BI300" i="11"/>
  <c r="BH300" i="11"/>
  <c r="BG300" i="11"/>
  <c r="BE300" i="11"/>
  <c r="T300" i="11"/>
  <c r="R300" i="11"/>
  <c r="P300" i="11"/>
  <c r="BI299" i="11"/>
  <c r="BH299" i="11"/>
  <c r="BG299" i="11"/>
  <c r="BE299" i="11"/>
  <c r="T299" i="11"/>
  <c r="R299" i="11"/>
  <c r="P299" i="11"/>
  <c r="BI298" i="11"/>
  <c r="BH298" i="11"/>
  <c r="BG298" i="11"/>
  <c r="BE298" i="11"/>
  <c r="T298" i="11"/>
  <c r="R298" i="11"/>
  <c r="P298" i="11"/>
  <c r="BI297" i="11"/>
  <c r="BH297" i="11"/>
  <c r="BG297" i="11"/>
  <c r="BE297" i="11"/>
  <c r="T297" i="11"/>
  <c r="R297" i="11"/>
  <c r="P297" i="11"/>
  <c r="BI296" i="11"/>
  <c r="BH296" i="11"/>
  <c r="BG296" i="11"/>
  <c r="BE296" i="11"/>
  <c r="T296" i="11"/>
  <c r="R296" i="11"/>
  <c r="P296" i="11"/>
  <c r="BI295" i="11"/>
  <c r="BH295" i="11"/>
  <c r="BG295" i="11"/>
  <c r="BE295" i="11"/>
  <c r="T295" i="11"/>
  <c r="R295" i="11"/>
  <c r="P295" i="11"/>
  <c r="BI294" i="11"/>
  <c r="BH294" i="11"/>
  <c r="BG294" i="11"/>
  <c r="BE294" i="11"/>
  <c r="T294" i="11"/>
  <c r="R294" i="11"/>
  <c r="P294" i="11"/>
  <c r="BI293" i="11"/>
  <c r="BH293" i="11"/>
  <c r="BG293" i="11"/>
  <c r="BE293" i="11"/>
  <c r="T293" i="11"/>
  <c r="R293" i="11"/>
  <c r="P293" i="11"/>
  <c r="BI292" i="11"/>
  <c r="BH292" i="11"/>
  <c r="BG292" i="11"/>
  <c r="BE292" i="11"/>
  <c r="T292" i="11"/>
  <c r="R292" i="11"/>
  <c r="P292" i="11"/>
  <c r="BI291" i="11"/>
  <c r="BH291" i="11"/>
  <c r="BG291" i="11"/>
  <c r="BE291" i="11"/>
  <c r="T291" i="11"/>
  <c r="R291" i="11"/>
  <c r="P291" i="11"/>
  <c r="BI289" i="11"/>
  <c r="BH289" i="11"/>
  <c r="BG289" i="11"/>
  <c r="BE289" i="11"/>
  <c r="T289" i="11"/>
  <c r="R289" i="11"/>
  <c r="P289" i="11"/>
  <c r="BI287" i="11"/>
  <c r="BH287" i="11"/>
  <c r="BG287" i="11"/>
  <c r="BE287" i="11"/>
  <c r="T287" i="11"/>
  <c r="R287" i="11"/>
  <c r="P287" i="11"/>
  <c r="BI286" i="11"/>
  <c r="BH286" i="11"/>
  <c r="BG286" i="11"/>
  <c r="BE286" i="11"/>
  <c r="T286" i="11"/>
  <c r="R286" i="11"/>
  <c r="P286" i="11"/>
  <c r="BI285" i="11"/>
  <c r="BH285" i="11"/>
  <c r="BG285" i="11"/>
  <c r="BE285" i="11"/>
  <c r="T285" i="11"/>
  <c r="R285" i="11"/>
  <c r="P285" i="11"/>
  <c r="BI284" i="11"/>
  <c r="BH284" i="11"/>
  <c r="BG284" i="11"/>
  <c r="BE284" i="11"/>
  <c r="T284" i="11"/>
  <c r="R284" i="11"/>
  <c r="P284" i="11"/>
  <c r="BI283" i="11"/>
  <c r="BH283" i="11"/>
  <c r="BG283" i="11"/>
  <c r="BE283" i="11"/>
  <c r="T283" i="11"/>
  <c r="R283" i="11"/>
  <c r="P283" i="11"/>
  <c r="BI282" i="11"/>
  <c r="BH282" i="11"/>
  <c r="BG282" i="11"/>
  <c r="BE282" i="11"/>
  <c r="T282" i="11"/>
  <c r="R282" i="11"/>
  <c r="P282" i="11"/>
  <c r="BI281" i="11"/>
  <c r="BH281" i="11"/>
  <c r="BG281" i="11"/>
  <c r="BE281" i="11"/>
  <c r="T281" i="11"/>
  <c r="R281" i="11"/>
  <c r="P281" i="11"/>
  <c r="BI280" i="11"/>
  <c r="BH280" i="11"/>
  <c r="BG280" i="11"/>
  <c r="BE280" i="11"/>
  <c r="T280" i="11"/>
  <c r="R280" i="11"/>
  <c r="P280" i="11"/>
  <c r="BI279" i="11"/>
  <c r="BH279" i="11"/>
  <c r="BG279" i="11"/>
  <c r="BE279" i="11"/>
  <c r="T279" i="11"/>
  <c r="R279" i="11"/>
  <c r="P279" i="11"/>
  <c r="BI278" i="11"/>
  <c r="BH278" i="11"/>
  <c r="BG278" i="11"/>
  <c r="BE278" i="11"/>
  <c r="T278" i="11"/>
  <c r="R278" i="11"/>
  <c r="P278" i="11"/>
  <c r="BI277" i="11"/>
  <c r="BH277" i="11"/>
  <c r="BG277" i="11"/>
  <c r="BE277" i="11"/>
  <c r="T277" i="11"/>
  <c r="R277" i="11"/>
  <c r="P277" i="11"/>
  <c r="BI276" i="11"/>
  <c r="BH276" i="11"/>
  <c r="BG276" i="11"/>
  <c r="BE276" i="11"/>
  <c r="T276" i="11"/>
  <c r="R276" i="11"/>
  <c r="P276" i="11"/>
  <c r="BI275" i="11"/>
  <c r="BH275" i="11"/>
  <c r="BG275" i="11"/>
  <c r="BE275" i="11"/>
  <c r="T275" i="11"/>
  <c r="R275" i="11"/>
  <c r="P275" i="11"/>
  <c r="BI274" i="11"/>
  <c r="BH274" i="11"/>
  <c r="BG274" i="11"/>
  <c r="BE274" i="11"/>
  <c r="T274" i="11"/>
  <c r="R274" i="11"/>
  <c r="P274" i="11"/>
  <c r="BI273" i="11"/>
  <c r="BH273" i="11"/>
  <c r="BG273" i="11"/>
  <c r="BE273" i="11"/>
  <c r="T273" i="11"/>
  <c r="R273" i="11"/>
  <c r="P273" i="11"/>
  <c r="BI272" i="11"/>
  <c r="BH272" i="11"/>
  <c r="BG272" i="11"/>
  <c r="BE272" i="11"/>
  <c r="T272" i="11"/>
  <c r="R272" i="11"/>
  <c r="P272" i="11"/>
  <c r="BI271" i="11"/>
  <c r="BH271" i="11"/>
  <c r="BG271" i="11"/>
  <c r="BE271" i="11"/>
  <c r="T271" i="11"/>
  <c r="R271" i="11"/>
  <c r="P271" i="11"/>
  <c r="BI270" i="11"/>
  <c r="BH270" i="11"/>
  <c r="BG270" i="11"/>
  <c r="BE270" i="11"/>
  <c r="T270" i="11"/>
  <c r="R270" i="11"/>
  <c r="P270" i="11"/>
  <c r="BI269" i="11"/>
  <c r="BH269" i="11"/>
  <c r="BG269" i="11"/>
  <c r="BE269" i="11"/>
  <c r="T269" i="11"/>
  <c r="R269" i="11"/>
  <c r="P269" i="11"/>
  <c r="BI268" i="11"/>
  <c r="BH268" i="11"/>
  <c r="BG268" i="11"/>
  <c r="BE268" i="11"/>
  <c r="T268" i="11"/>
  <c r="R268" i="11"/>
  <c r="P268" i="11"/>
  <c r="BI267" i="11"/>
  <c r="BH267" i="11"/>
  <c r="BG267" i="11"/>
  <c r="BE267" i="11"/>
  <c r="T267" i="11"/>
  <c r="R267" i="11"/>
  <c r="P267" i="11"/>
  <c r="BI266" i="11"/>
  <c r="BH266" i="11"/>
  <c r="BG266" i="11"/>
  <c r="BE266" i="11"/>
  <c r="T266" i="11"/>
  <c r="R266" i="11"/>
  <c r="P266" i="11"/>
  <c r="BI265" i="11"/>
  <c r="BH265" i="11"/>
  <c r="BG265" i="11"/>
  <c r="BE265" i="11"/>
  <c r="T265" i="11"/>
  <c r="R265" i="11"/>
  <c r="P265" i="11"/>
  <c r="BI264" i="11"/>
  <c r="BH264" i="11"/>
  <c r="BG264" i="11"/>
  <c r="BE264" i="11"/>
  <c r="T264" i="11"/>
  <c r="R264" i="11"/>
  <c r="P264" i="11"/>
  <c r="BI263" i="11"/>
  <c r="BH263" i="11"/>
  <c r="BG263" i="11"/>
  <c r="BE263" i="11"/>
  <c r="T263" i="11"/>
  <c r="R263" i="11"/>
  <c r="P263" i="11"/>
  <c r="BI262" i="11"/>
  <c r="BH262" i="11"/>
  <c r="BG262" i="11"/>
  <c r="BE262" i="11"/>
  <c r="T262" i="11"/>
  <c r="R262" i="11"/>
  <c r="P262" i="11"/>
  <c r="BI261" i="11"/>
  <c r="BH261" i="11"/>
  <c r="BG261" i="11"/>
  <c r="BE261" i="11"/>
  <c r="T261" i="11"/>
  <c r="R261" i="11"/>
  <c r="P261" i="11"/>
  <c r="BI260" i="11"/>
  <c r="BH260" i="11"/>
  <c r="BG260" i="11"/>
  <c r="BE260" i="11"/>
  <c r="T260" i="11"/>
  <c r="R260" i="11"/>
  <c r="P260" i="11"/>
  <c r="BI259" i="11"/>
  <c r="BH259" i="11"/>
  <c r="BG259" i="11"/>
  <c r="BE259" i="11"/>
  <c r="T259" i="11"/>
  <c r="R259" i="11"/>
  <c r="P259" i="11"/>
  <c r="BI258" i="11"/>
  <c r="BH258" i="11"/>
  <c r="BG258" i="11"/>
  <c r="BE258" i="11"/>
  <c r="T258" i="11"/>
  <c r="R258" i="11"/>
  <c r="P258" i="11"/>
  <c r="BI257" i="11"/>
  <c r="BH257" i="11"/>
  <c r="BG257" i="11"/>
  <c r="BE257" i="11"/>
  <c r="T257" i="11"/>
  <c r="R257" i="11"/>
  <c r="P257" i="11"/>
  <c r="BI256" i="11"/>
  <c r="BH256" i="11"/>
  <c r="BG256" i="11"/>
  <c r="BE256" i="11"/>
  <c r="T256" i="11"/>
  <c r="R256" i="11"/>
  <c r="P256" i="11"/>
  <c r="BI255" i="11"/>
  <c r="BH255" i="11"/>
  <c r="BG255" i="11"/>
  <c r="BE255" i="11"/>
  <c r="T255" i="11"/>
  <c r="R255" i="11"/>
  <c r="P255" i="11"/>
  <c r="BI253" i="11"/>
  <c r="BH253" i="11"/>
  <c r="BG253" i="11"/>
  <c r="BE253" i="11"/>
  <c r="T253" i="11"/>
  <c r="R253" i="11"/>
  <c r="P253" i="11"/>
  <c r="BI251" i="11"/>
  <c r="BH251" i="11"/>
  <c r="BG251" i="11"/>
  <c r="BE251" i="11"/>
  <c r="T251" i="11"/>
  <c r="R251" i="11"/>
  <c r="P251" i="11"/>
  <c r="BI250" i="11"/>
  <c r="BH250" i="11"/>
  <c r="BG250" i="11"/>
  <c r="BE250" i="11"/>
  <c r="T250" i="11"/>
  <c r="R250" i="11"/>
  <c r="P250" i="11"/>
  <c r="BI249" i="11"/>
  <c r="BH249" i="11"/>
  <c r="BG249" i="11"/>
  <c r="BE249" i="11"/>
  <c r="T249" i="11"/>
  <c r="R249" i="11"/>
  <c r="P249" i="11"/>
  <c r="BI248" i="11"/>
  <c r="BH248" i="11"/>
  <c r="BG248" i="11"/>
  <c r="BE248" i="11"/>
  <c r="T248" i="11"/>
  <c r="R248" i="11"/>
  <c r="P248" i="11"/>
  <c r="BI247" i="11"/>
  <c r="BH247" i="11"/>
  <c r="BG247" i="11"/>
  <c r="BE247" i="11"/>
  <c r="T247" i="11"/>
  <c r="R247" i="11"/>
  <c r="P247" i="11"/>
  <c r="BI246" i="11"/>
  <c r="BH246" i="11"/>
  <c r="BG246" i="11"/>
  <c r="BE246" i="11"/>
  <c r="T246" i="11"/>
  <c r="R246" i="11"/>
  <c r="P246" i="11"/>
  <c r="BI245" i="11"/>
  <c r="BH245" i="11"/>
  <c r="BG245" i="11"/>
  <c r="BE245" i="11"/>
  <c r="T245" i="11"/>
  <c r="R245" i="11"/>
  <c r="P245" i="11"/>
  <c r="BI244" i="11"/>
  <c r="BH244" i="11"/>
  <c r="BG244" i="11"/>
  <c r="BE244" i="11"/>
  <c r="T244" i="11"/>
  <c r="R244" i="11"/>
  <c r="P244" i="11"/>
  <c r="BI243" i="11"/>
  <c r="BH243" i="11"/>
  <c r="BG243" i="11"/>
  <c r="BE243" i="11"/>
  <c r="T243" i="11"/>
  <c r="R243" i="11"/>
  <c r="P243" i="11"/>
  <c r="BI242" i="11"/>
  <c r="BH242" i="11"/>
  <c r="BG242" i="11"/>
  <c r="BE242" i="11"/>
  <c r="T242" i="11"/>
  <c r="R242" i="11"/>
  <c r="P242" i="11"/>
  <c r="BI241" i="11"/>
  <c r="BH241" i="11"/>
  <c r="BG241" i="11"/>
  <c r="BE241" i="11"/>
  <c r="T241" i="11"/>
  <c r="R241" i="11"/>
  <c r="P241" i="11"/>
  <c r="BI240" i="11"/>
  <c r="BH240" i="11"/>
  <c r="BG240" i="11"/>
  <c r="BE240" i="11"/>
  <c r="T240" i="11"/>
  <c r="R240" i="11"/>
  <c r="P240" i="11"/>
  <c r="BI239" i="11"/>
  <c r="BH239" i="11"/>
  <c r="BG239" i="11"/>
  <c r="BE239" i="11"/>
  <c r="T239" i="11"/>
  <c r="R239" i="11"/>
  <c r="P239" i="11"/>
  <c r="BI238" i="11"/>
  <c r="BH238" i="11"/>
  <c r="BG238" i="11"/>
  <c r="BE238" i="11"/>
  <c r="T238" i="11"/>
  <c r="R238" i="11"/>
  <c r="P238" i="11"/>
  <c r="BI237" i="11"/>
  <c r="BH237" i="11"/>
  <c r="BG237" i="11"/>
  <c r="BE237" i="11"/>
  <c r="T237" i="11"/>
  <c r="R237" i="11"/>
  <c r="P237" i="11"/>
  <c r="BI236" i="11"/>
  <c r="BH236" i="11"/>
  <c r="BG236" i="11"/>
  <c r="BE236" i="11"/>
  <c r="T236" i="11"/>
  <c r="R236" i="11"/>
  <c r="P236" i="11"/>
  <c r="BI235" i="11"/>
  <c r="BH235" i="11"/>
  <c r="BG235" i="11"/>
  <c r="BE235" i="11"/>
  <c r="T235" i="11"/>
  <c r="R235" i="11"/>
  <c r="P235" i="11"/>
  <c r="BI234" i="11"/>
  <c r="BH234" i="11"/>
  <c r="BG234" i="11"/>
  <c r="BE234" i="11"/>
  <c r="T234" i="11"/>
  <c r="R234" i="11"/>
  <c r="P234" i="11"/>
  <c r="BI233" i="11"/>
  <c r="BH233" i="11"/>
  <c r="BG233" i="11"/>
  <c r="BE233" i="11"/>
  <c r="T233" i="11"/>
  <c r="R233" i="11"/>
  <c r="P233" i="11"/>
  <c r="BI232" i="11"/>
  <c r="BH232" i="11"/>
  <c r="BG232" i="11"/>
  <c r="BE232" i="11"/>
  <c r="T232" i="11"/>
  <c r="R232" i="11"/>
  <c r="P232" i="11"/>
  <c r="BI231" i="11"/>
  <c r="BH231" i="11"/>
  <c r="BG231" i="11"/>
  <c r="BE231" i="11"/>
  <c r="T231" i="11"/>
  <c r="R231" i="11"/>
  <c r="P231" i="11"/>
  <c r="BI230" i="11"/>
  <c r="BH230" i="11"/>
  <c r="BG230" i="11"/>
  <c r="BE230" i="11"/>
  <c r="T230" i="11"/>
  <c r="R230" i="11"/>
  <c r="P230" i="11"/>
  <c r="BI229" i="11"/>
  <c r="BH229" i="11"/>
  <c r="BG229" i="11"/>
  <c r="BE229" i="11"/>
  <c r="T229" i="11"/>
  <c r="R229" i="11"/>
  <c r="P229" i="11"/>
  <c r="BI228" i="11"/>
  <c r="BH228" i="11"/>
  <c r="BG228" i="11"/>
  <c r="BE228" i="11"/>
  <c r="T228" i="11"/>
  <c r="R228" i="11"/>
  <c r="P228" i="11"/>
  <c r="BI227" i="11"/>
  <c r="BH227" i="11"/>
  <c r="BG227" i="11"/>
  <c r="BE227" i="11"/>
  <c r="T227" i="11"/>
  <c r="R227" i="11"/>
  <c r="P227" i="11"/>
  <c r="BI226" i="11"/>
  <c r="BH226" i="11"/>
  <c r="BG226" i="11"/>
  <c r="BE226" i="11"/>
  <c r="T226" i="11"/>
  <c r="R226" i="11"/>
  <c r="P226" i="11"/>
  <c r="BI225" i="11"/>
  <c r="BH225" i="11"/>
  <c r="BG225" i="11"/>
  <c r="BE225" i="11"/>
  <c r="T225" i="11"/>
  <c r="R225" i="11"/>
  <c r="P225" i="11"/>
  <c r="BI224" i="11"/>
  <c r="BH224" i="11"/>
  <c r="BG224" i="11"/>
  <c r="BE224" i="11"/>
  <c r="T224" i="11"/>
  <c r="R224" i="11"/>
  <c r="P224" i="11"/>
  <c r="BI223" i="11"/>
  <c r="BH223" i="11"/>
  <c r="BG223" i="11"/>
  <c r="BE223" i="11"/>
  <c r="T223" i="11"/>
  <c r="R223" i="11"/>
  <c r="P223" i="11"/>
  <c r="BI222" i="11"/>
  <c r="BH222" i="11"/>
  <c r="BG222" i="11"/>
  <c r="BE222" i="11"/>
  <c r="T222" i="11"/>
  <c r="R222" i="11"/>
  <c r="P222" i="11"/>
  <c r="BI221" i="11"/>
  <c r="BH221" i="11"/>
  <c r="BG221" i="11"/>
  <c r="BE221" i="11"/>
  <c r="T221" i="11"/>
  <c r="R221" i="11"/>
  <c r="P221" i="11"/>
  <c r="BI220" i="11"/>
  <c r="BH220" i="11"/>
  <c r="BG220" i="11"/>
  <c r="BE220" i="11"/>
  <c r="T220" i="11"/>
  <c r="R220" i="11"/>
  <c r="P220" i="11"/>
  <c r="BI219" i="11"/>
  <c r="BH219" i="11"/>
  <c r="BG219" i="11"/>
  <c r="BE219" i="11"/>
  <c r="T219" i="11"/>
  <c r="R219" i="11"/>
  <c r="P219" i="11"/>
  <c r="BI218" i="11"/>
  <c r="BH218" i="11"/>
  <c r="BG218" i="11"/>
  <c r="BE218" i="11"/>
  <c r="T218" i="11"/>
  <c r="R218" i="11"/>
  <c r="P218" i="11"/>
  <c r="BI216" i="11"/>
  <c r="BH216" i="11"/>
  <c r="BG216" i="11"/>
  <c r="BE216" i="11"/>
  <c r="T216" i="11"/>
  <c r="R216" i="11"/>
  <c r="P216" i="11"/>
  <c r="BI214" i="11"/>
  <c r="BH214" i="11"/>
  <c r="BG214" i="11"/>
  <c r="BE214" i="11"/>
  <c r="T214" i="11"/>
  <c r="R214" i="11"/>
  <c r="P214" i="11"/>
  <c r="BI213" i="11"/>
  <c r="BH213" i="11"/>
  <c r="BG213" i="11"/>
  <c r="BE213" i="11"/>
  <c r="T213" i="11"/>
  <c r="R213" i="11"/>
  <c r="P213" i="11"/>
  <c r="BI212" i="11"/>
  <c r="BH212" i="11"/>
  <c r="BG212" i="11"/>
  <c r="BE212" i="11"/>
  <c r="T212" i="11"/>
  <c r="R212" i="11"/>
  <c r="P212" i="11"/>
  <c r="BI211" i="11"/>
  <c r="BH211" i="11"/>
  <c r="BG211" i="11"/>
  <c r="BE211" i="11"/>
  <c r="T211" i="11"/>
  <c r="R211" i="11"/>
  <c r="P211" i="11"/>
  <c r="BI210" i="11"/>
  <c r="BH210" i="11"/>
  <c r="BG210" i="11"/>
  <c r="BE210" i="11"/>
  <c r="T210" i="11"/>
  <c r="R210" i="11"/>
  <c r="P210" i="11"/>
  <c r="BI209" i="11"/>
  <c r="BH209" i="11"/>
  <c r="BG209" i="11"/>
  <c r="BE209" i="11"/>
  <c r="T209" i="11"/>
  <c r="R209" i="11"/>
  <c r="P209" i="11"/>
  <c r="BI208" i="11"/>
  <c r="BH208" i="11"/>
  <c r="BG208" i="11"/>
  <c r="BE208" i="11"/>
  <c r="T208" i="11"/>
  <c r="R208" i="11"/>
  <c r="P208" i="11"/>
  <c r="BI207" i="11"/>
  <c r="BH207" i="11"/>
  <c r="BG207" i="11"/>
  <c r="BE207" i="11"/>
  <c r="T207" i="11"/>
  <c r="R207" i="11"/>
  <c r="P207" i="11"/>
  <c r="BI206" i="11"/>
  <c r="BH206" i="11"/>
  <c r="BG206" i="11"/>
  <c r="BE206" i="11"/>
  <c r="T206" i="11"/>
  <c r="R206" i="11"/>
  <c r="P206" i="11"/>
  <c r="BI205" i="11"/>
  <c r="BH205" i="11"/>
  <c r="BG205" i="11"/>
  <c r="BE205" i="11"/>
  <c r="T205" i="11"/>
  <c r="R205" i="11"/>
  <c r="P205" i="11"/>
  <c r="BI204" i="11"/>
  <c r="BH204" i="11"/>
  <c r="BG204" i="11"/>
  <c r="BE204" i="11"/>
  <c r="T204" i="11"/>
  <c r="R204" i="11"/>
  <c r="P204" i="11"/>
  <c r="BI203" i="11"/>
  <c r="BH203" i="11"/>
  <c r="BG203" i="11"/>
  <c r="BE203" i="11"/>
  <c r="T203" i="11"/>
  <c r="R203" i="11"/>
  <c r="P203" i="11"/>
  <c r="BI202" i="11"/>
  <c r="BH202" i="11"/>
  <c r="BG202" i="11"/>
  <c r="BE202" i="11"/>
  <c r="T202" i="11"/>
  <c r="R202" i="11"/>
  <c r="P202" i="11"/>
  <c r="BI201" i="11"/>
  <c r="BH201" i="11"/>
  <c r="BG201" i="11"/>
  <c r="BE201" i="11"/>
  <c r="T201" i="11"/>
  <c r="R201" i="11"/>
  <c r="P201" i="11"/>
  <c r="BI200" i="11"/>
  <c r="BH200" i="11"/>
  <c r="BG200" i="11"/>
  <c r="BE200" i="11"/>
  <c r="T200" i="11"/>
  <c r="R200" i="11"/>
  <c r="P200" i="11"/>
  <c r="BI199" i="11"/>
  <c r="BH199" i="11"/>
  <c r="BG199" i="11"/>
  <c r="BE199" i="11"/>
  <c r="T199" i="11"/>
  <c r="R199" i="11"/>
  <c r="P199" i="11"/>
  <c r="BI198" i="11"/>
  <c r="BH198" i="11"/>
  <c r="BG198" i="11"/>
  <c r="BE198" i="11"/>
  <c r="T198" i="11"/>
  <c r="R198" i="11"/>
  <c r="P198" i="11"/>
  <c r="BI197" i="11"/>
  <c r="BH197" i="11"/>
  <c r="BG197" i="11"/>
  <c r="BE197" i="11"/>
  <c r="T197" i="11"/>
  <c r="R197" i="11"/>
  <c r="P197" i="11"/>
  <c r="BI196" i="11"/>
  <c r="BH196" i="11"/>
  <c r="BG196" i="11"/>
  <c r="BE196" i="11"/>
  <c r="T196" i="11"/>
  <c r="R196" i="11"/>
  <c r="P196" i="11"/>
  <c r="BI195" i="11"/>
  <c r="BH195" i="11"/>
  <c r="BG195" i="11"/>
  <c r="BE195" i="11"/>
  <c r="T195" i="11"/>
  <c r="R195" i="11"/>
  <c r="P195" i="11"/>
  <c r="BI194" i="11"/>
  <c r="BH194" i="11"/>
  <c r="BG194" i="11"/>
  <c r="BE194" i="11"/>
  <c r="T194" i="11"/>
  <c r="R194" i="11"/>
  <c r="P194" i="11"/>
  <c r="BI193" i="11"/>
  <c r="BH193" i="11"/>
  <c r="BG193" i="11"/>
  <c r="BE193" i="11"/>
  <c r="T193" i="11"/>
  <c r="R193" i="11"/>
  <c r="P193" i="11"/>
  <c r="BI192" i="11"/>
  <c r="BH192" i="11"/>
  <c r="BG192" i="11"/>
  <c r="BE192" i="11"/>
  <c r="T192" i="11"/>
  <c r="R192" i="11"/>
  <c r="P192" i="11"/>
  <c r="BI191" i="11"/>
  <c r="BH191" i="11"/>
  <c r="BG191" i="11"/>
  <c r="BE191" i="11"/>
  <c r="T191" i="11"/>
  <c r="R191" i="11"/>
  <c r="P191" i="11"/>
  <c r="BI190" i="11"/>
  <c r="BH190" i="11"/>
  <c r="BG190" i="11"/>
  <c r="BE190" i="11"/>
  <c r="T190" i="11"/>
  <c r="R190" i="11"/>
  <c r="P190" i="11"/>
  <c r="BI189" i="11"/>
  <c r="BH189" i="11"/>
  <c r="BG189" i="11"/>
  <c r="BE189" i="11"/>
  <c r="T189" i="11"/>
  <c r="R189" i="11"/>
  <c r="P189" i="11"/>
  <c r="BI188" i="11"/>
  <c r="BH188" i="11"/>
  <c r="BG188" i="11"/>
  <c r="BE188" i="11"/>
  <c r="T188" i="11"/>
  <c r="R188" i="11"/>
  <c r="P188" i="11"/>
  <c r="BI187" i="11"/>
  <c r="BH187" i="11"/>
  <c r="BG187" i="11"/>
  <c r="BE187" i="11"/>
  <c r="T187" i="11"/>
  <c r="R187" i="11"/>
  <c r="P187" i="11"/>
  <c r="BI186" i="11"/>
  <c r="BH186" i="11"/>
  <c r="BG186" i="11"/>
  <c r="BE186" i="11"/>
  <c r="T186" i="11"/>
  <c r="R186" i="11"/>
  <c r="P186" i="11"/>
  <c r="BI185" i="11"/>
  <c r="BH185" i="11"/>
  <c r="BG185" i="11"/>
  <c r="BE185" i="11"/>
  <c r="T185" i="11"/>
  <c r="R185" i="11"/>
  <c r="P185" i="11"/>
  <c r="BI184" i="11"/>
  <c r="BH184" i="11"/>
  <c r="BG184" i="11"/>
  <c r="BE184" i="11"/>
  <c r="T184" i="11"/>
  <c r="R184" i="11"/>
  <c r="P184" i="11"/>
  <c r="BI183" i="11"/>
  <c r="BH183" i="11"/>
  <c r="BG183" i="11"/>
  <c r="BE183" i="11"/>
  <c r="T183" i="11"/>
  <c r="R183" i="11"/>
  <c r="P183" i="11"/>
  <c r="BI182" i="11"/>
  <c r="BH182" i="11"/>
  <c r="BG182" i="11"/>
  <c r="BE182" i="11"/>
  <c r="T182" i="11"/>
  <c r="R182" i="11"/>
  <c r="P182" i="11"/>
  <c r="BI181" i="11"/>
  <c r="BH181" i="11"/>
  <c r="BG181" i="11"/>
  <c r="BE181" i="11"/>
  <c r="T181" i="11"/>
  <c r="R181" i="11"/>
  <c r="P181" i="11"/>
  <c r="BI180" i="11"/>
  <c r="BH180" i="11"/>
  <c r="BG180" i="11"/>
  <c r="BE180" i="11"/>
  <c r="T180" i="11"/>
  <c r="R180" i="11"/>
  <c r="P180" i="11"/>
  <c r="BI178" i="11"/>
  <c r="BH178" i="11"/>
  <c r="BG178" i="11"/>
  <c r="BE178" i="11"/>
  <c r="T178" i="11"/>
  <c r="R178" i="11"/>
  <c r="P178" i="11"/>
  <c r="J100" i="11"/>
  <c r="J170" i="11"/>
  <c r="F170" i="11"/>
  <c r="F168" i="11"/>
  <c r="E166" i="11"/>
  <c r="J93" i="11"/>
  <c r="F93" i="11"/>
  <c r="F91" i="11"/>
  <c r="E89" i="11"/>
  <c r="J26" i="11"/>
  <c r="E26" i="11"/>
  <c r="J94" i="11"/>
  <c r="J25" i="11"/>
  <c r="J20" i="11"/>
  <c r="E20" i="11"/>
  <c r="F171" i="11"/>
  <c r="J19" i="11"/>
  <c r="J14" i="11"/>
  <c r="J168" i="11"/>
  <c r="E7" i="11"/>
  <c r="E85" i="11"/>
  <c r="J39" i="10"/>
  <c r="J38" i="10"/>
  <c r="AY107" i="1"/>
  <c r="J37" i="10"/>
  <c r="AX107" i="1"/>
  <c r="BI590" i="10"/>
  <c r="BH590" i="10"/>
  <c r="BG590" i="10"/>
  <c r="BE590" i="10"/>
  <c r="T590" i="10"/>
  <c r="R590" i="10"/>
  <c r="P590" i="10"/>
  <c r="BI589" i="10"/>
  <c r="BH589" i="10"/>
  <c r="BG589" i="10"/>
  <c r="BE589" i="10"/>
  <c r="T589" i="10"/>
  <c r="R589" i="10"/>
  <c r="P589" i="10"/>
  <c r="BI587" i="10"/>
  <c r="BH587" i="10"/>
  <c r="BG587" i="10"/>
  <c r="BE587" i="10"/>
  <c r="T587" i="10"/>
  <c r="R587" i="10"/>
  <c r="P587" i="10"/>
  <c r="BI586" i="10"/>
  <c r="BH586" i="10"/>
  <c r="BG586" i="10"/>
  <c r="BE586" i="10"/>
  <c r="T586" i="10"/>
  <c r="R586" i="10"/>
  <c r="P586" i="10"/>
  <c r="BI585" i="10"/>
  <c r="BH585" i="10"/>
  <c r="BG585" i="10"/>
  <c r="BE585" i="10"/>
  <c r="T585" i="10"/>
  <c r="R585" i="10"/>
  <c r="P585" i="10"/>
  <c r="BI584" i="10"/>
  <c r="BH584" i="10"/>
  <c r="BG584" i="10"/>
  <c r="BE584" i="10"/>
  <c r="T584" i="10"/>
  <c r="R584" i="10"/>
  <c r="P584" i="10"/>
  <c r="BI583" i="10"/>
  <c r="BH583" i="10"/>
  <c r="BG583" i="10"/>
  <c r="BE583" i="10"/>
  <c r="T583" i="10"/>
  <c r="R583" i="10"/>
  <c r="P583" i="10"/>
  <c r="BI582" i="10"/>
  <c r="BH582" i="10"/>
  <c r="BG582" i="10"/>
  <c r="BE582" i="10"/>
  <c r="T582" i="10"/>
  <c r="R582" i="10"/>
  <c r="P582" i="10"/>
  <c r="BI580" i="10"/>
  <c r="BH580" i="10"/>
  <c r="BG580" i="10"/>
  <c r="BE580" i="10"/>
  <c r="T580" i="10"/>
  <c r="T579" i="10"/>
  <c r="T578" i="10"/>
  <c r="R580" i="10"/>
  <c r="R579" i="10"/>
  <c r="R578" i="10"/>
  <c r="P580" i="10"/>
  <c r="P579" i="10"/>
  <c r="P578" i="10"/>
  <c r="BI577" i="10"/>
  <c r="BH577" i="10"/>
  <c r="BG577" i="10"/>
  <c r="BE577" i="10"/>
  <c r="T577" i="10"/>
  <c r="R577" i="10"/>
  <c r="P577" i="10"/>
  <c r="BI576" i="10"/>
  <c r="BH576" i="10"/>
  <c r="BG576" i="10"/>
  <c r="BE576" i="10"/>
  <c r="T576" i="10"/>
  <c r="R576" i="10"/>
  <c r="P576" i="10"/>
  <c r="BI575" i="10"/>
  <c r="BH575" i="10"/>
  <c r="BG575" i="10"/>
  <c r="BE575" i="10"/>
  <c r="T575" i="10"/>
  <c r="R575" i="10"/>
  <c r="P575" i="10"/>
  <c r="BI573" i="10"/>
  <c r="BH573" i="10"/>
  <c r="BG573" i="10"/>
  <c r="BE573" i="10"/>
  <c r="T573" i="10"/>
  <c r="R573" i="10"/>
  <c r="P573" i="10"/>
  <c r="BI572" i="10"/>
  <c r="BH572" i="10"/>
  <c r="BG572" i="10"/>
  <c r="BE572" i="10"/>
  <c r="T572" i="10"/>
  <c r="R572" i="10"/>
  <c r="P572" i="10"/>
  <c r="BI571" i="10"/>
  <c r="BH571" i="10"/>
  <c r="BG571" i="10"/>
  <c r="BE571" i="10"/>
  <c r="T571" i="10"/>
  <c r="R571" i="10"/>
  <c r="P571" i="10"/>
  <c r="BI570" i="10"/>
  <c r="BH570" i="10"/>
  <c r="BG570" i="10"/>
  <c r="BE570" i="10"/>
  <c r="T570" i="10"/>
  <c r="R570" i="10"/>
  <c r="P570" i="10"/>
  <c r="BI569" i="10"/>
  <c r="BH569" i="10"/>
  <c r="BG569" i="10"/>
  <c r="BE569" i="10"/>
  <c r="T569" i="10"/>
  <c r="R569" i="10"/>
  <c r="P569" i="10"/>
  <c r="BI568" i="10"/>
  <c r="BH568" i="10"/>
  <c r="BG568" i="10"/>
  <c r="BE568" i="10"/>
  <c r="T568" i="10"/>
  <c r="R568" i="10"/>
  <c r="P568" i="10"/>
  <c r="BI567" i="10"/>
  <c r="BH567" i="10"/>
  <c r="BG567" i="10"/>
  <c r="BE567" i="10"/>
  <c r="T567" i="10"/>
  <c r="R567" i="10"/>
  <c r="P567" i="10"/>
  <c r="BI566" i="10"/>
  <c r="BH566" i="10"/>
  <c r="BG566" i="10"/>
  <c r="BE566" i="10"/>
  <c r="T566" i="10"/>
  <c r="R566" i="10"/>
  <c r="P566" i="10"/>
  <c r="BI565" i="10"/>
  <c r="BH565" i="10"/>
  <c r="BG565" i="10"/>
  <c r="BE565" i="10"/>
  <c r="T565" i="10"/>
  <c r="R565" i="10"/>
  <c r="P565" i="10"/>
  <c r="BI564" i="10"/>
  <c r="BH564" i="10"/>
  <c r="BG564" i="10"/>
  <c r="BE564" i="10"/>
  <c r="T564" i="10"/>
  <c r="R564" i="10"/>
  <c r="P564" i="10"/>
  <c r="BI563" i="10"/>
  <c r="BH563" i="10"/>
  <c r="BG563" i="10"/>
  <c r="BE563" i="10"/>
  <c r="T563" i="10"/>
  <c r="R563" i="10"/>
  <c r="P563" i="10"/>
  <c r="BI562" i="10"/>
  <c r="BH562" i="10"/>
  <c r="BG562" i="10"/>
  <c r="BE562" i="10"/>
  <c r="T562" i="10"/>
  <c r="R562" i="10"/>
  <c r="P562" i="10"/>
  <c r="BI561" i="10"/>
  <c r="BH561" i="10"/>
  <c r="BG561" i="10"/>
  <c r="BE561" i="10"/>
  <c r="T561" i="10"/>
  <c r="R561" i="10"/>
  <c r="P561" i="10"/>
  <c r="BI560" i="10"/>
  <c r="BH560" i="10"/>
  <c r="BG560" i="10"/>
  <c r="BE560" i="10"/>
  <c r="T560" i="10"/>
  <c r="R560" i="10"/>
  <c r="P560" i="10"/>
  <c r="BI559" i="10"/>
  <c r="BH559" i="10"/>
  <c r="BG559" i="10"/>
  <c r="BE559" i="10"/>
  <c r="T559" i="10"/>
  <c r="R559" i="10"/>
  <c r="P559" i="10"/>
  <c r="BI558" i="10"/>
  <c r="BH558" i="10"/>
  <c r="BG558" i="10"/>
  <c r="BE558" i="10"/>
  <c r="T558" i="10"/>
  <c r="R558" i="10"/>
  <c r="P558" i="10"/>
  <c r="BI557" i="10"/>
  <c r="BH557" i="10"/>
  <c r="BG557" i="10"/>
  <c r="BE557" i="10"/>
  <c r="T557" i="10"/>
  <c r="R557" i="10"/>
  <c r="P557" i="10"/>
  <c r="BI556" i="10"/>
  <c r="BH556" i="10"/>
  <c r="BG556" i="10"/>
  <c r="BE556" i="10"/>
  <c r="T556" i="10"/>
  <c r="R556" i="10"/>
  <c r="P556" i="10"/>
  <c r="BI555" i="10"/>
  <c r="BH555" i="10"/>
  <c r="BG555" i="10"/>
  <c r="BE555" i="10"/>
  <c r="T555" i="10"/>
  <c r="R555" i="10"/>
  <c r="P555" i="10"/>
  <c r="BI554" i="10"/>
  <c r="BH554" i="10"/>
  <c r="BG554" i="10"/>
  <c r="BE554" i="10"/>
  <c r="T554" i="10"/>
  <c r="R554" i="10"/>
  <c r="P554" i="10"/>
  <c r="BI553" i="10"/>
  <c r="BH553" i="10"/>
  <c r="BG553" i="10"/>
  <c r="BE553" i="10"/>
  <c r="T553" i="10"/>
  <c r="R553" i="10"/>
  <c r="P553" i="10"/>
  <c r="BI552" i="10"/>
  <c r="BH552" i="10"/>
  <c r="BG552" i="10"/>
  <c r="BE552" i="10"/>
  <c r="T552" i="10"/>
  <c r="R552" i="10"/>
  <c r="P552" i="10"/>
  <c r="BI551" i="10"/>
  <c r="BH551" i="10"/>
  <c r="BG551" i="10"/>
  <c r="BE551" i="10"/>
  <c r="T551" i="10"/>
  <c r="R551" i="10"/>
  <c r="P551" i="10"/>
  <c r="BI550" i="10"/>
  <c r="BH550" i="10"/>
  <c r="BG550" i="10"/>
  <c r="BE550" i="10"/>
  <c r="T550" i="10"/>
  <c r="R550" i="10"/>
  <c r="P550" i="10"/>
  <c r="BI549" i="10"/>
  <c r="BH549" i="10"/>
  <c r="BG549" i="10"/>
  <c r="BE549" i="10"/>
  <c r="T549" i="10"/>
  <c r="R549" i="10"/>
  <c r="P549" i="10"/>
  <c r="BI548" i="10"/>
  <c r="BH548" i="10"/>
  <c r="BG548" i="10"/>
  <c r="BE548" i="10"/>
  <c r="T548" i="10"/>
  <c r="R548" i="10"/>
  <c r="P548" i="10"/>
  <c r="BI547" i="10"/>
  <c r="BH547" i="10"/>
  <c r="BG547" i="10"/>
  <c r="BE547" i="10"/>
  <c r="T547" i="10"/>
  <c r="R547" i="10"/>
  <c r="P547" i="10"/>
  <c r="BI546" i="10"/>
  <c r="BH546" i="10"/>
  <c r="BG546" i="10"/>
  <c r="BE546" i="10"/>
  <c r="T546" i="10"/>
  <c r="R546" i="10"/>
  <c r="P546" i="10"/>
  <c r="BI545" i="10"/>
  <c r="BH545" i="10"/>
  <c r="BG545" i="10"/>
  <c r="BE545" i="10"/>
  <c r="T545" i="10"/>
  <c r="R545" i="10"/>
  <c r="P545" i="10"/>
  <c r="BI543" i="10"/>
  <c r="BH543" i="10"/>
  <c r="BG543" i="10"/>
  <c r="BE543" i="10"/>
  <c r="T543" i="10"/>
  <c r="R543" i="10"/>
  <c r="P543" i="10"/>
  <c r="BI542" i="10"/>
  <c r="BH542" i="10"/>
  <c r="BG542" i="10"/>
  <c r="BE542" i="10"/>
  <c r="T542" i="10"/>
  <c r="R542" i="10"/>
  <c r="P542" i="10"/>
  <c r="BI541" i="10"/>
  <c r="BH541" i="10"/>
  <c r="BG541" i="10"/>
  <c r="BE541" i="10"/>
  <c r="T541" i="10"/>
  <c r="R541" i="10"/>
  <c r="P541" i="10"/>
  <c r="BI540" i="10"/>
  <c r="BH540" i="10"/>
  <c r="BG540" i="10"/>
  <c r="BE540" i="10"/>
  <c r="T540" i="10"/>
  <c r="R540" i="10"/>
  <c r="P540" i="10"/>
  <c r="BI539" i="10"/>
  <c r="BH539" i="10"/>
  <c r="BG539" i="10"/>
  <c r="BE539" i="10"/>
  <c r="T539" i="10"/>
  <c r="R539" i="10"/>
  <c r="P539" i="10"/>
  <c r="BI538" i="10"/>
  <c r="BH538" i="10"/>
  <c r="BG538" i="10"/>
  <c r="BE538" i="10"/>
  <c r="T538" i="10"/>
  <c r="R538" i="10"/>
  <c r="P538" i="10"/>
  <c r="BI537" i="10"/>
  <c r="BH537" i="10"/>
  <c r="BG537" i="10"/>
  <c r="BE537" i="10"/>
  <c r="T537" i="10"/>
  <c r="R537" i="10"/>
  <c r="P537" i="10"/>
  <c r="BI536" i="10"/>
  <c r="BH536" i="10"/>
  <c r="BG536" i="10"/>
  <c r="BE536" i="10"/>
  <c r="T536" i="10"/>
  <c r="R536" i="10"/>
  <c r="P536" i="10"/>
  <c r="BI535" i="10"/>
  <c r="BH535" i="10"/>
  <c r="BG535" i="10"/>
  <c r="BE535" i="10"/>
  <c r="T535" i="10"/>
  <c r="R535" i="10"/>
  <c r="P535" i="10"/>
  <c r="BI534" i="10"/>
  <c r="BH534" i="10"/>
  <c r="BG534" i="10"/>
  <c r="BE534" i="10"/>
  <c r="T534" i="10"/>
  <c r="R534" i="10"/>
  <c r="P534" i="10"/>
  <c r="BI533" i="10"/>
  <c r="BH533" i="10"/>
  <c r="BG533" i="10"/>
  <c r="BE533" i="10"/>
  <c r="T533" i="10"/>
  <c r="R533" i="10"/>
  <c r="P533" i="10"/>
  <c r="BI532" i="10"/>
  <c r="BH532" i="10"/>
  <c r="BG532" i="10"/>
  <c r="BE532" i="10"/>
  <c r="T532" i="10"/>
  <c r="R532" i="10"/>
  <c r="P532" i="10"/>
  <c r="BI531" i="10"/>
  <c r="BH531" i="10"/>
  <c r="BG531" i="10"/>
  <c r="BE531" i="10"/>
  <c r="T531" i="10"/>
  <c r="R531" i="10"/>
  <c r="P531" i="10"/>
  <c r="BI530" i="10"/>
  <c r="BH530" i="10"/>
  <c r="BG530" i="10"/>
  <c r="BE530" i="10"/>
  <c r="T530" i="10"/>
  <c r="R530" i="10"/>
  <c r="P530" i="10"/>
  <c r="BI529" i="10"/>
  <c r="BH529" i="10"/>
  <c r="BG529" i="10"/>
  <c r="BE529" i="10"/>
  <c r="T529" i="10"/>
  <c r="R529" i="10"/>
  <c r="P529" i="10"/>
  <c r="BI528" i="10"/>
  <c r="BH528" i="10"/>
  <c r="BG528" i="10"/>
  <c r="BE528" i="10"/>
  <c r="T528" i="10"/>
  <c r="R528" i="10"/>
  <c r="P528" i="10"/>
  <c r="BI527" i="10"/>
  <c r="BH527" i="10"/>
  <c r="BG527" i="10"/>
  <c r="BE527" i="10"/>
  <c r="T527" i="10"/>
  <c r="R527" i="10"/>
  <c r="P527" i="10"/>
  <c r="BI526" i="10"/>
  <c r="BH526" i="10"/>
  <c r="BG526" i="10"/>
  <c r="BE526" i="10"/>
  <c r="T526" i="10"/>
  <c r="R526" i="10"/>
  <c r="P526" i="10"/>
  <c r="BI525" i="10"/>
  <c r="BH525" i="10"/>
  <c r="BG525" i="10"/>
  <c r="BE525" i="10"/>
  <c r="T525" i="10"/>
  <c r="R525" i="10"/>
  <c r="P525" i="10"/>
  <c r="BI524" i="10"/>
  <c r="BH524" i="10"/>
  <c r="BG524" i="10"/>
  <c r="BE524" i="10"/>
  <c r="T524" i="10"/>
  <c r="R524" i="10"/>
  <c r="P524" i="10"/>
  <c r="BI523" i="10"/>
  <c r="BH523" i="10"/>
  <c r="BG523" i="10"/>
  <c r="BE523" i="10"/>
  <c r="T523" i="10"/>
  <c r="R523" i="10"/>
  <c r="P523" i="10"/>
  <c r="BI522" i="10"/>
  <c r="BH522" i="10"/>
  <c r="BG522" i="10"/>
  <c r="BE522" i="10"/>
  <c r="T522" i="10"/>
  <c r="R522" i="10"/>
  <c r="P522" i="10"/>
  <c r="BI521" i="10"/>
  <c r="BH521" i="10"/>
  <c r="BG521" i="10"/>
  <c r="BE521" i="10"/>
  <c r="T521" i="10"/>
  <c r="R521" i="10"/>
  <c r="P521" i="10"/>
  <c r="BI520" i="10"/>
  <c r="BH520" i="10"/>
  <c r="BG520" i="10"/>
  <c r="BE520" i="10"/>
  <c r="T520" i="10"/>
  <c r="R520" i="10"/>
  <c r="P520" i="10"/>
  <c r="BI519" i="10"/>
  <c r="BH519" i="10"/>
  <c r="BG519" i="10"/>
  <c r="BE519" i="10"/>
  <c r="T519" i="10"/>
  <c r="R519" i="10"/>
  <c r="P519" i="10"/>
  <c r="BI518" i="10"/>
  <c r="BH518" i="10"/>
  <c r="BG518" i="10"/>
  <c r="BE518" i="10"/>
  <c r="T518" i="10"/>
  <c r="R518" i="10"/>
  <c r="P518" i="10"/>
  <c r="BI517" i="10"/>
  <c r="BH517" i="10"/>
  <c r="BG517" i="10"/>
  <c r="BE517" i="10"/>
  <c r="T517" i="10"/>
  <c r="R517" i="10"/>
  <c r="P517" i="10"/>
  <c r="BI516" i="10"/>
  <c r="BH516" i="10"/>
  <c r="BG516" i="10"/>
  <c r="BE516" i="10"/>
  <c r="T516" i="10"/>
  <c r="R516" i="10"/>
  <c r="P516" i="10"/>
  <c r="BI515" i="10"/>
  <c r="BH515" i="10"/>
  <c r="BG515" i="10"/>
  <c r="BE515" i="10"/>
  <c r="T515" i="10"/>
  <c r="R515" i="10"/>
  <c r="P515" i="10"/>
  <c r="BI514" i="10"/>
  <c r="BH514" i="10"/>
  <c r="BG514" i="10"/>
  <c r="BE514" i="10"/>
  <c r="T514" i="10"/>
  <c r="R514" i="10"/>
  <c r="P514" i="10"/>
  <c r="BI513" i="10"/>
  <c r="BH513" i="10"/>
  <c r="BG513" i="10"/>
  <c r="BE513" i="10"/>
  <c r="T513" i="10"/>
  <c r="R513" i="10"/>
  <c r="P513" i="10"/>
  <c r="BI512" i="10"/>
  <c r="BH512" i="10"/>
  <c r="BG512" i="10"/>
  <c r="BE512" i="10"/>
  <c r="T512" i="10"/>
  <c r="R512" i="10"/>
  <c r="P512" i="10"/>
  <c r="BI511" i="10"/>
  <c r="BH511" i="10"/>
  <c r="BG511" i="10"/>
  <c r="BE511" i="10"/>
  <c r="T511" i="10"/>
  <c r="R511" i="10"/>
  <c r="P511" i="10"/>
  <c r="BI510" i="10"/>
  <c r="BH510" i="10"/>
  <c r="BG510" i="10"/>
  <c r="BE510" i="10"/>
  <c r="T510" i="10"/>
  <c r="R510" i="10"/>
  <c r="P510" i="10"/>
  <c r="BI509" i="10"/>
  <c r="BH509" i="10"/>
  <c r="BG509" i="10"/>
  <c r="BE509" i="10"/>
  <c r="T509" i="10"/>
  <c r="R509" i="10"/>
  <c r="P509" i="10"/>
  <c r="BI508" i="10"/>
  <c r="BH508" i="10"/>
  <c r="BG508" i="10"/>
  <c r="BE508" i="10"/>
  <c r="T508" i="10"/>
  <c r="R508" i="10"/>
  <c r="P508" i="10"/>
  <c r="BI507" i="10"/>
  <c r="BH507" i="10"/>
  <c r="BG507" i="10"/>
  <c r="BE507" i="10"/>
  <c r="T507" i="10"/>
  <c r="R507" i="10"/>
  <c r="P507" i="10"/>
  <c r="BI506" i="10"/>
  <c r="BH506" i="10"/>
  <c r="BG506" i="10"/>
  <c r="BE506" i="10"/>
  <c r="T506" i="10"/>
  <c r="R506" i="10"/>
  <c r="P506" i="10"/>
  <c r="BI505" i="10"/>
  <c r="BH505" i="10"/>
  <c r="BG505" i="10"/>
  <c r="BE505" i="10"/>
  <c r="T505" i="10"/>
  <c r="R505" i="10"/>
  <c r="P505" i="10"/>
  <c r="BI504" i="10"/>
  <c r="BH504" i="10"/>
  <c r="BG504" i="10"/>
  <c r="BE504" i="10"/>
  <c r="T504" i="10"/>
  <c r="R504" i="10"/>
  <c r="P504" i="10"/>
  <c r="BI503" i="10"/>
  <c r="BH503" i="10"/>
  <c r="BG503" i="10"/>
  <c r="BE503" i="10"/>
  <c r="T503" i="10"/>
  <c r="R503" i="10"/>
  <c r="P503" i="10"/>
  <c r="BI502" i="10"/>
  <c r="BH502" i="10"/>
  <c r="BG502" i="10"/>
  <c r="BE502" i="10"/>
  <c r="T502" i="10"/>
  <c r="R502" i="10"/>
  <c r="P502" i="10"/>
  <c r="BI501" i="10"/>
  <c r="BH501" i="10"/>
  <c r="BG501" i="10"/>
  <c r="BE501" i="10"/>
  <c r="T501" i="10"/>
  <c r="R501" i="10"/>
  <c r="P501" i="10"/>
  <c r="BI500" i="10"/>
  <c r="BH500" i="10"/>
  <c r="BG500" i="10"/>
  <c r="BE500" i="10"/>
  <c r="T500" i="10"/>
  <c r="R500" i="10"/>
  <c r="P500" i="10"/>
  <c r="BI499" i="10"/>
  <c r="BH499" i="10"/>
  <c r="BG499" i="10"/>
  <c r="BE499" i="10"/>
  <c r="T499" i="10"/>
  <c r="R499" i="10"/>
  <c r="P499" i="10"/>
  <c r="BI498" i="10"/>
  <c r="BH498" i="10"/>
  <c r="BG498" i="10"/>
  <c r="BE498" i="10"/>
  <c r="T498" i="10"/>
  <c r="R498" i="10"/>
  <c r="P498" i="10"/>
  <c r="BI497" i="10"/>
  <c r="BH497" i="10"/>
  <c r="BG497" i="10"/>
  <c r="BE497" i="10"/>
  <c r="T497" i="10"/>
  <c r="R497" i="10"/>
  <c r="P497" i="10"/>
  <c r="BI496" i="10"/>
  <c r="BH496" i="10"/>
  <c r="BG496" i="10"/>
  <c r="BE496" i="10"/>
  <c r="T496" i="10"/>
  <c r="R496" i="10"/>
  <c r="P496" i="10"/>
  <c r="BI495" i="10"/>
  <c r="BH495" i="10"/>
  <c r="BG495" i="10"/>
  <c r="BE495" i="10"/>
  <c r="T495" i="10"/>
  <c r="R495" i="10"/>
  <c r="P495" i="10"/>
  <c r="BI494" i="10"/>
  <c r="BH494" i="10"/>
  <c r="BG494" i="10"/>
  <c r="BE494" i="10"/>
  <c r="T494" i="10"/>
  <c r="R494" i="10"/>
  <c r="P494" i="10"/>
  <c r="BI493" i="10"/>
  <c r="BH493" i="10"/>
  <c r="BG493" i="10"/>
  <c r="BE493" i="10"/>
  <c r="T493" i="10"/>
  <c r="R493" i="10"/>
  <c r="P493" i="10"/>
  <c r="BI492" i="10"/>
  <c r="BH492" i="10"/>
  <c r="BG492" i="10"/>
  <c r="BE492" i="10"/>
  <c r="T492" i="10"/>
  <c r="R492" i="10"/>
  <c r="P492" i="10"/>
  <c r="BI491" i="10"/>
  <c r="BH491" i="10"/>
  <c r="BG491" i="10"/>
  <c r="BE491" i="10"/>
  <c r="T491" i="10"/>
  <c r="R491" i="10"/>
  <c r="P491" i="10"/>
  <c r="BI490" i="10"/>
  <c r="BH490" i="10"/>
  <c r="BG490" i="10"/>
  <c r="BE490" i="10"/>
  <c r="T490" i="10"/>
  <c r="R490" i="10"/>
  <c r="P490" i="10"/>
  <c r="BI489" i="10"/>
  <c r="BH489" i="10"/>
  <c r="BG489" i="10"/>
  <c r="BE489" i="10"/>
  <c r="T489" i="10"/>
  <c r="R489" i="10"/>
  <c r="P489" i="10"/>
  <c r="BI488" i="10"/>
  <c r="BH488" i="10"/>
  <c r="BG488" i="10"/>
  <c r="BE488" i="10"/>
  <c r="T488" i="10"/>
  <c r="R488" i="10"/>
  <c r="P488" i="10"/>
  <c r="BI487" i="10"/>
  <c r="BH487" i="10"/>
  <c r="BG487" i="10"/>
  <c r="BE487" i="10"/>
  <c r="T487" i="10"/>
  <c r="R487" i="10"/>
  <c r="P487" i="10"/>
  <c r="BI486" i="10"/>
  <c r="BH486" i="10"/>
  <c r="BG486" i="10"/>
  <c r="BE486" i="10"/>
  <c r="T486" i="10"/>
  <c r="R486" i="10"/>
  <c r="P486" i="10"/>
  <c r="BI485" i="10"/>
  <c r="BH485" i="10"/>
  <c r="BG485" i="10"/>
  <c r="BE485" i="10"/>
  <c r="T485" i="10"/>
  <c r="R485" i="10"/>
  <c r="P485" i="10"/>
  <c r="BI484" i="10"/>
  <c r="BH484" i="10"/>
  <c r="BG484" i="10"/>
  <c r="BE484" i="10"/>
  <c r="T484" i="10"/>
  <c r="R484" i="10"/>
  <c r="P484" i="10"/>
  <c r="BI483" i="10"/>
  <c r="BH483" i="10"/>
  <c r="BG483" i="10"/>
  <c r="BE483" i="10"/>
  <c r="T483" i="10"/>
  <c r="R483" i="10"/>
  <c r="P483" i="10"/>
  <c r="BI482" i="10"/>
  <c r="BH482" i="10"/>
  <c r="BG482" i="10"/>
  <c r="BE482" i="10"/>
  <c r="T482" i="10"/>
  <c r="R482" i="10"/>
  <c r="P482" i="10"/>
  <c r="BI481" i="10"/>
  <c r="BH481" i="10"/>
  <c r="BG481" i="10"/>
  <c r="BE481" i="10"/>
  <c r="T481" i="10"/>
  <c r="R481" i="10"/>
  <c r="P481" i="10"/>
  <c r="BI480" i="10"/>
  <c r="BH480" i="10"/>
  <c r="BG480" i="10"/>
  <c r="BE480" i="10"/>
  <c r="T480" i="10"/>
  <c r="R480" i="10"/>
  <c r="P480" i="10"/>
  <c r="BI479" i="10"/>
  <c r="BH479" i="10"/>
  <c r="BG479" i="10"/>
  <c r="BE479" i="10"/>
  <c r="T479" i="10"/>
  <c r="R479" i="10"/>
  <c r="P479" i="10"/>
  <c r="BI478" i="10"/>
  <c r="BH478" i="10"/>
  <c r="BG478" i="10"/>
  <c r="BE478" i="10"/>
  <c r="T478" i="10"/>
  <c r="R478" i="10"/>
  <c r="P478" i="10"/>
  <c r="BI477" i="10"/>
  <c r="BH477" i="10"/>
  <c r="BG477" i="10"/>
  <c r="BE477" i="10"/>
  <c r="T477" i="10"/>
  <c r="R477" i="10"/>
  <c r="P477" i="10"/>
  <c r="BI476" i="10"/>
  <c r="BH476" i="10"/>
  <c r="BG476" i="10"/>
  <c r="BE476" i="10"/>
  <c r="T476" i="10"/>
  <c r="R476" i="10"/>
  <c r="P476" i="10"/>
  <c r="BI475" i="10"/>
  <c r="BH475" i="10"/>
  <c r="BG475" i="10"/>
  <c r="BE475" i="10"/>
  <c r="T475" i="10"/>
  <c r="R475" i="10"/>
  <c r="P475" i="10"/>
  <c r="BI474" i="10"/>
  <c r="BH474" i="10"/>
  <c r="BG474" i="10"/>
  <c r="BE474" i="10"/>
  <c r="T474" i="10"/>
  <c r="R474" i="10"/>
  <c r="P474" i="10"/>
  <c r="BI473" i="10"/>
  <c r="BH473" i="10"/>
  <c r="BG473" i="10"/>
  <c r="BE473" i="10"/>
  <c r="T473" i="10"/>
  <c r="R473" i="10"/>
  <c r="P473" i="10"/>
  <c r="BI472" i="10"/>
  <c r="BH472" i="10"/>
  <c r="BG472" i="10"/>
  <c r="BE472" i="10"/>
  <c r="T472" i="10"/>
  <c r="R472" i="10"/>
  <c r="P472" i="10"/>
  <c r="BI471" i="10"/>
  <c r="BH471" i="10"/>
  <c r="BG471" i="10"/>
  <c r="BE471" i="10"/>
  <c r="T471" i="10"/>
  <c r="R471" i="10"/>
  <c r="P471" i="10"/>
  <c r="BI470" i="10"/>
  <c r="BH470" i="10"/>
  <c r="BG470" i="10"/>
  <c r="BE470" i="10"/>
  <c r="T470" i="10"/>
  <c r="R470" i="10"/>
  <c r="P470" i="10"/>
  <c r="BI469" i="10"/>
  <c r="BH469" i="10"/>
  <c r="BG469" i="10"/>
  <c r="BE469" i="10"/>
  <c r="T469" i="10"/>
  <c r="R469" i="10"/>
  <c r="P469" i="10"/>
  <c r="BI468" i="10"/>
  <c r="BH468" i="10"/>
  <c r="BG468" i="10"/>
  <c r="BE468" i="10"/>
  <c r="T468" i="10"/>
  <c r="R468" i="10"/>
  <c r="P468" i="10"/>
  <c r="BI467" i="10"/>
  <c r="BH467" i="10"/>
  <c r="BG467" i="10"/>
  <c r="BE467" i="10"/>
  <c r="T467" i="10"/>
  <c r="R467" i="10"/>
  <c r="P467" i="10"/>
  <c r="BI466" i="10"/>
  <c r="BH466" i="10"/>
  <c r="BG466" i="10"/>
  <c r="BE466" i="10"/>
  <c r="T466" i="10"/>
  <c r="R466" i="10"/>
  <c r="P466" i="10"/>
  <c r="BI464" i="10"/>
  <c r="BH464" i="10"/>
  <c r="BG464" i="10"/>
  <c r="BE464" i="10"/>
  <c r="T464" i="10"/>
  <c r="R464" i="10"/>
  <c r="P464" i="10"/>
  <c r="BI463" i="10"/>
  <c r="BH463" i="10"/>
  <c r="BG463" i="10"/>
  <c r="BE463" i="10"/>
  <c r="T463" i="10"/>
  <c r="R463" i="10"/>
  <c r="P463" i="10"/>
  <c r="BI462" i="10"/>
  <c r="BH462" i="10"/>
  <c r="BG462" i="10"/>
  <c r="BE462" i="10"/>
  <c r="T462" i="10"/>
  <c r="R462" i="10"/>
  <c r="P462" i="10"/>
  <c r="BI461" i="10"/>
  <c r="BH461" i="10"/>
  <c r="BG461" i="10"/>
  <c r="BE461" i="10"/>
  <c r="T461" i="10"/>
  <c r="R461" i="10"/>
  <c r="P461" i="10"/>
  <c r="BI460" i="10"/>
  <c r="BH460" i="10"/>
  <c r="BG460" i="10"/>
  <c r="BE460" i="10"/>
  <c r="T460" i="10"/>
  <c r="R460" i="10"/>
  <c r="P460" i="10"/>
  <c r="BI459" i="10"/>
  <c r="BH459" i="10"/>
  <c r="BG459" i="10"/>
  <c r="BE459" i="10"/>
  <c r="T459" i="10"/>
  <c r="R459" i="10"/>
  <c r="P459" i="10"/>
  <c r="BI458" i="10"/>
  <c r="BH458" i="10"/>
  <c r="BG458" i="10"/>
  <c r="BE458" i="10"/>
  <c r="T458" i="10"/>
  <c r="R458" i="10"/>
  <c r="P458" i="10"/>
  <c r="BI457" i="10"/>
  <c r="BH457" i="10"/>
  <c r="BG457" i="10"/>
  <c r="BE457" i="10"/>
  <c r="T457" i="10"/>
  <c r="R457" i="10"/>
  <c r="P457" i="10"/>
  <c r="BI456" i="10"/>
  <c r="BH456" i="10"/>
  <c r="BG456" i="10"/>
  <c r="BE456" i="10"/>
  <c r="T456" i="10"/>
  <c r="R456" i="10"/>
  <c r="P456" i="10"/>
  <c r="BI455" i="10"/>
  <c r="BH455" i="10"/>
  <c r="BG455" i="10"/>
  <c r="BE455" i="10"/>
  <c r="T455" i="10"/>
  <c r="R455" i="10"/>
  <c r="P455" i="10"/>
  <c r="BI454" i="10"/>
  <c r="BH454" i="10"/>
  <c r="BG454" i="10"/>
  <c r="BE454" i="10"/>
  <c r="T454" i="10"/>
  <c r="R454" i="10"/>
  <c r="P454" i="10"/>
  <c r="BI453" i="10"/>
  <c r="BH453" i="10"/>
  <c r="BG453" i="10"/>
  <c r="BE453" i="10"/>
  <c r="T453" i="10"/>
  <c r="R453" i="10"/>
  <c r="P453" i="10"/>
  <c r="BI452" i="10"/>
  <c r="BH452" i="10"/>
  <c r="BG452" i="10"/>
  <c r="BE452" i="10"/>
  <c r="T452" i="10"/>
  <c r="R452" i="10"/>
  <c r="P452" i="10"/>
  <c r="BI451" i="10"/>
  <c r="BH451" i="10"/>
  <c r="BG451" i="10"/>
  <c r="BE451" i="10"/>
  <c r="T451" i="10"/>
  <c r="R451" i="10"/>
  <c r="P451" i="10"/>
  <c r="BI450" i="10"/>
  <c r="BH450" i="10"/>
  <c r="BG450" i="10"/>
  <c r="BE450" i="10"/>
  <c r="T450" i="10"/>
  <c r="R450" i="10"/>
  <c r="P450" i="10"/>
  <c r="BI449" i="10"/>
  <c r="BH449" i="10"/>
  <c r="BG449" i="10"/>
  <c r="BE449" i="10"/>
  <c r="T449" i="10"/>
  <c r="R449" i="10"/>
  <c r="P449" i="10"/>
  <c r="BI448" i="10"/>
  <c r="BH448" i="10"/>
  <c r="BG448" i="10"/>
  <c r="BE448" i="10"/>
  <c r="T448" i="10"/>
  <c r="R448" i="10"/>
  <c r="P448" i="10"/>
  <c r="BI447" i="10"/>
  <c r="BH447" i="10"/>
  <c r="BG447" i="10"/>
  <c r="BE447" i="10"/>
  <c r="T447" i="10"/>
  <c r="R447" i="10"/>
  <c r="P447" i="10"/>
  <c r="BI446" i="10"/>
  <c r="BH446" i="10"/>
  <c r="BG446" i="10"/>
  <c r="BE446" i="10"/>
  <c r="T446" i="10"/>
  <c r="R446" i="10"/>
  <c r="P446" i="10"/>
  <c r="BI445" i="10"/>
  <c r="BH445" i="10"/>
  <c r="BG445" i="10"/>
  <c r="BE445" i="10"/>
  <c r="T445" i="10"/>
  <c r="R445" i="10"/>
  <c r="P445" i="10"/>
  <c r="BI444" i="10"/>
  <c r="BH444" i="10"/>
  <c r="BG444" i="10"/>
  <c r="BE444" i="10"/>
  <c r="T444" i="10"/>
  <c r="R444" i="10"/>
  <c r="P444" i="10"/>
  <c r="BI443" i="10"/>
  <c r="BH443" i="10"/>
  <c r="BG443" i="10"/>
  <c r="BE443" i="10"/>
  <c r="T443" i="10"/>
  <c r="R443" i="10"/>
  <c r="P443" i="10"/>
  <c r="BI442" i="10"/>
  <c r="BH442" i="10"/>
  <c r="BG442" i="10"/>
  <c r="BE442" i="10"/>
  <c r="T442" i="10"/>
  <c r="R442" i="10"/>
  <c r="P442" i="10"/>
  <c r="BI441" i="10"/>
  <c r="BH441" i="10"/>
  <c r="BG441" i="10"/>
  <c r="BE441" i="10"/>
  <c r="T441" i="10"/>
  <c r="R441" i="10"/>
  <c r="P441" i="10"/>
  <c r="BI440" i="10"/>
  <c r="BH440" i="10"/>
  <c r="BG440" i="10"/>
  <c r="BE440" i="10"/>
  <c r="T440" i="10"/>
  <c r="R440" i="10"/>
  <c r="P440" i="10"/>
  <c r="BI439" i="10"/>
  <c r="BH439" i="10"/>
  <c r="BG439" i="10"/>
  <c r="BE439" i="10"/>
  <c r="T439" i="10"/>
  <c r="R439" i="10"/>
  <c r="P439" i="10"/>
  <c r="BI438" i="10"/>
  <c r="BH438" i="10"/>
  <c r="BG438" i="10"/>
  <c r="BE438" i="10"/>
  <c r="T438" i="10"/>
  <c r="R438" i="10"/>
  <c r="P438" i="10"/>
  <c r="BI437" i="10"/>
  <c r="BH437" i="10"/>
  <c r="BG437" i="10"/>
  <c r="BE437" i="10"/>
  <c r="T437" i="10"/>
  <c r="R437" i="10"/>
  <c r="P437" i="10"/>
  <c r="BI436" i="10"/>
  <c r="BH436" i="10"/>
  <c r="BG436" i="10"/>
  <c r="BE436" i="10"/>
  <c r="T436" i="10"/>
  <c r="R436" i="10"/>
  <c r="P436" i="10"/>
  <c r="BI435" i="10"/>
  <c r="BH435" i="10"/>
  <c r="BG435" i="10"/>
  <c r="BE435" i="10"/>
  <c r="T435" i="10"/>
  <c r="R435" i="10"/>
  <c r="P435" i="10"/>
  <c r="BI434" i="10"/>
  <c r="BH434" i="10"/>
  <c r="BG434" i="10"/>
  <c r="BE434" i="10"/>
  <c r="T434" i="10"/>
  <c r="R434" i="10"/>
  <c r="P434" i="10"/>
  <c r="BI433" i="10"/>
  <c r="BH433" i="10"/>
  <c r="BG433" i="10"/>
  <c r="BE433" i="10"/>
  <c r="T433" i="10"/>
  <c r="R433" i="10"/>
  <c r="P433" i="10"/>
  <c r="BI432" i="10"/>
  <c r="BH432" i="10"/>
  <c r="BG432" i="10"/>
  <c r="BE432" i="10"/>
  <c r="T432" i="10"/>
  <c r="R432" i="10"/>
  <c r="P432" i="10"/>
  <c r="BI431" i="10"/>
  <c r="BH431" i="10"/>
  <c r="BG431" i="10"/>
  <c r="BE431" i="10"/>
  <c r="T431" i="10"/>
  <c r="R431" i="10"/>
  <c r="P431" i="10"/>
  <c r="BI430" i="10"/>
  <c r="BH430" i="10"/>
  <c r="BG430" i="10"/>
  <c r="BE430" i="10"/>
  <c r="T430" i="10"/>
  <c r="R430" i="10"/>
  <c r="P430" i="10"/>
  <c r="BI429" i="10"/>
  <c r="BH429" i="10"/>
  <c r="BG429" i="10"/>
  <c r="BE429" i="10"/>
  <c r="T429" i="10"/>
  <c r="R429" i="10"/>
  <c r="P429" i="10"/>
  <c r="BI428" i="10"/>
  <c r="BH428" i="10"/>
  <c r="BG428" i="10"/>
  <c r="BE428" i="10"/>
  <c r="T428" i="10"/>
  <c r="R428" i="10"/>
  <c r="P428" i="10"/>
  <c r="BI427" i="10"/>
  <c r="BH427" i="10"/>
  <c r="BG427" i="10"/>
  <c r="BE427" i="10"/>
  <c r="T427" i="10"/>
  <c r="R427" i="10"/>
  <c r="P427" i="10"/>
  <c r="BI426" i="10"/>
  <c r="BH426" i="10"/>
  <c r="BG426" i="10"/>
  <c r="BE426" i="10"/>
  <c r="T426" i="10"/>
  <c r="R426" i="10"/>
  <c r="P426" i="10"/>
  <c r="BI425" i="10"/>
  <c r="BH425" i="10"/>
  <c r="BG425" i="10"/>
  <c r="BE425" i="10"/>
  <c r="T425" i="10"/>
  <c r="R425" i="10"/>
  <c r="P425" i="10"/>
  <c r="BI424" i="10"/>
  <c r="BH424" i="10"/>
  <c r="BG424" i="10"/>
  <c r="BE424" i="10"/>
  <c r="T424" i="10"/>
  <c r="R424" i="10"/>
  <c r="P424" i="10"/>
  <c r="BI423" i="10"/>
  <c r="BH423" i="10"/>
  <c r="BG423" i="10"/>
  <c r="BE423" i="10"/>
  <c r="T423" i="10"/>
  <c r="R423" i="10"/>
  <c r="P423" i="10"/>
  <c r="BI422" i="10"/>
  <c r="BH422" i="10"/>
  <c r="BG422" i="10"/>
  <c r="BE422" i="10"/>
  <c r="T422" i="10"/>
  <c r="R422" i="10"/>
  <c r="P422" i="10"/>
  <c r="BI421" i="10"/>
  <c r="BH421" i="10"/>
  <c r="BG421" i="10"/>
  <c r="BE421" i="10"/>
  <c r="T421" i="10"/>
  <c r="R421" i="10"/>
  <c r="P421" i="10"/>
  <c r="BI420" i="10"/>
  <c r="BH420" i="10"/>
  <c r="BG420" i="10"/>
  <c r="BE420" i="10"/>
  <c r="T420" i="10"/>
  <c r="R420" i="10"/>
  <c r="P420" i="10"/>
  <c r="BI419" i="10"/>
  <c r="BH419" i="10"/>
  <c r="BG419" i="10"/>
  <c r="BE419" i="10"/>
  <c r="T419" i="10"/>
  <c r="R419" i="10"/>
  <c r="P419" i="10"/>
  <c r="BI418" i="10"/>
  <c r="BH418" i="10"/>
  <c r="BG418" i="10"/>
  <c r="BE418" i="10"/>
  <c r="T418" i="10"/>
  <c r="R418" i="10"/>
  <c r="P418" i="10"/>
  <c r="BI417" i="10"/>
  <c r="BH417" i="10"/>
  <c r="BG417" i="10"/>
  <c r="BE417" i="10"/>
  <c r="T417" i="10"/>
  <c r="R417" i="10"/>
  <c r="P417" i="10"/>
  <c r="BI416" i="10"/>
  <c r="BH416" i="10"/>
  <c r="BG416" i="10"/>
  <c r="BE416" i="10"/>
  <c r="T416" i="10"/>
  <c r="R416" i="10"/>
  <c r="P416" i="10"/>
  <c r="BI415" i="10"/>
  <c r="BH415" i="10"/>
  <c r="BG415" i="10"/>
  <c r="BE415" i="10"/>
  <c r="T415" i="10"/>
  <c r="R415" i="10"/>
  <c r="P415" i="10"/>
  <c r="BI414" i="10"/>
  <c r="BH414" i="10"/>
  <c r="BG414" i="10"/>
  <c r="BE414" i="10"/>
  <c r="T414" i="10"/>
  <c r="R414" i="10"/>
  <c r="P414" i="10"/>
  <c r="BI413" i="10"/>
  <c r="BH413" i="10"/>
  <c r="BG413" i="10"/>
  <c r="BE413" i="10"/>
  <c r="T413" i="10"/>
  <c r="R413" i="10"/>
  <c r="P413" i="10"/>
  <c r="BI412" i="10"/>
  <c r="BH412" i="10"/>
  <c r="BG412" i="10"/>
  <c r="BE412" i="10"/>
  <c r="T412" i="10"/>
  <c r="R412" i="10"/>
  <c r="P412" i="10"/>
  <c r="BI411" i="10"/>
  <c r="BH411" i="10"/>
  <c r="BG411" i="10"/>
  <c r="BE411" i="10"/>
  <c r="T411" i="10"/>
  <c r="R411" i="10"/>
  <c r="P411" i="10"/>
  <c r="BI410" i="10"/>
  <c r="BH410" i="10"/>
  <c r="BG410" i="10"/>
  <c r="BE410" i="10"/>
  <c r="T410" i="10"/>
  <c r="R410" i="10"/>
  <c r="P410" i="10"/>
  <c r="BI409" i="10"/>
  <c r="BH409" i="10"/>
  <c r="BG409" i="10"/>
  <c r="BE409" i="10"/>
  <c r="T409" i="10"/>
  <c r="R409" i="10"/>
  <c r="P409" i="10"/>
  <c r="BI408" i="10"/>
  <c r="BH408" i="10"/>
  <c r="BG408" i="10"/>
  <c r="BE408" i="10"/>
  <c r="T408" i="10"/>
  <c r="R408" i="10"/>
  <c r="P408" i="10"/>
  <c r="BI407" i="10"/>
  <c r="BH407" i="10"/>
  <c r="BG407" i="10"/>
  <c r="BE407" i="10"/>
  <c r="T407" i="10"/>
  <c r="R407" i="10"/>
  <c r="P407" i="10"/>
  <c r="BI406" i="10"/>
  <c r="BH406" i="10"/>
  <c r="BG406" i="10"/>
  <c r="BE406" i="10"/>
  <c r="T406" i="10"/>
  <c r="R406" i="10"/>
  <c r="P406" i="10"/>
  <c r="BI405" i="10"/>
  <c r="BH405" i="10"/>
  <c r="BG405" i="10"/>
  <c r="BE405" i="10"/>
  <c r="T405" i="10"/>
  <c r="R405" i="10"/>
  <c r="P405" i="10"/>
  <c r="BI404" i="10"/>
  <c r="BH404" i="10"/>
  <c r="BG404" i="10"/>
  <c r="BE404" i="10"/>
  <c r="T404" i="10"/>
  <c r="R404" i="10"/>
  <c r="P404" i="10"/>
  <c r="BI403" i="10"/>
  <c r="BH403" i="10"/>
  <c r="BG403" i="10"/>
  <c r="BE403" i="10"/>
  <c r="T403" i="10"/>
  <c r="R403" i="10"/>
  <c r="P403" i="10"/>
  <c r="BI402" i="10"/>
  <c r="BH402" i="10"/>
  <c r="BG402" i="10"/>
  <c r="BE402" i="10"/>
  <c r="T402" i="10"/>
  <c r="R402" i="10"/>
  <c r="P402" i="10"/>
  <c r="BI401" i="10"/>
  <c r="BH401" i="10"/>
  <c r="BG401" i="10"/>
  <c r="BE401" i="10"/>
  <c r="T401" i="10"/>
  <c r="R401" i="10"/>
  <c r="P401" i="10"/>
  <c r="BI400" i="10"/>
  <c r="BH400" i="10"/>
  <c r="BG400" i="10"/>
  <c r="BE400" i="10"/>
  <c r="T400" i="10"/>
  <c r="R400" i="10"/>
  <c r="P400" i="10"/>
  <c r="BI399" i="10"/>
  <c r="BH399" i="10"/>
  <c r="BG399" i="10"/>
  <c r="BE399" i="10"/>
  <c r="T399" i="10"/>
  <c r="R399" i="10"/>
  <c r="P399" i="10"/>
  <c r="BI398" i="10"/>
  <c r="BH398" i="10"/>
  <c r="BG398" i="10"/>
  <c r="BE398" i="10"/>
  <c r="T398" i="10"/>
  <c r="R398" i="10"/>
  <c r="P398" i="10"/>
  <c r="BI397" i="10"/>
  <c r="BH397" i="10"/>
  <c r="BG397" i="10"/>
  <c r="BE397" i="10"/>
  <c r="T397" i="10"/>
  <c r="R397" i="10"/>
  <c r="P397" i="10"/>
  <c r="BI396" i="10"/>
  <c r="BH396" i="10"/>
  <c r="BG396" i="10"/>
  <c r="BE396" i="10"/>
  <c r="T396" i="10"/>
  <c r="R396" i="10"/>
  <c r="P396" i="10"/>
  <c r="BI395" i="10"/>
  <c r="BH395" i="10"/>
  <c r="BG395" i="10"/>
  <c r="BE395" i="10"/>
  <c r="T395" i="10"/>
  <c r="R395" i="10"/>
  <c r="P395" i="10"/>
  <c r="BI394" i="10"/>
  <c r="BH394" i="10"/>
  <c r="BG394" i="10"/>
  <c r="BE394" i="10"/>
  <c r="T394" i="10"/>
  <c r="R394" i="10"/>
  <c r="P394" i="10"/>
  <c r="BI393" i="10"/>
  <c r="BH393" i="10"/>
  <c r="BG393" i="10"/>
  <c r="BE393" i="10"/>
  <c r="T393" i="10"/>
  <c r="R393" i="10"/>
  <c r="P393" i="10"/>
  <c r="BI392" i="10"/>
  <c r="BH392" i="10"/>
  <c r="BG392" i="10"/>
  <c r="BE392" i="10"/>
  <c r="T392" i="10"/>
  <c r="R392" i="10"/>
  <c r="P392" i="10"/>
  <c r="BI391" i="10"/>
  <c r="BH391" i="10"/>
  <c r="BG391" i="10"/>
  <c r="BE391" i="10"/>
  <c r="T391" i="10"/>
  <c r="R391" i="10"/>
  <c r="P391" i="10"/>
  <c r="BI390" i="10"/>
  <c r="BH390" i="10"/>
  <c r="BG390" i="10"/>
  <c r="BE390" i="10"/>
  <c r="T390" i="10"/>
  <c r="R390" i="10"/>
  <c r="P390" i="10"/>
  <c r="BI389" i="10"/>
  <c r="BH389" i="10"/>
  <c r="BG389" i="10"/>
  <c r="BE389" i="10"/>
  <c r="T389" i="10"/>
  <c r="R389" i="10"/>
  <c r="P389" i="10"/>
  <c r="BI388" i="10"/>
  <c r="BH388" i="10"/>
  <c r="BG388" i="10"/>
  <c r="BE388" i="10"/>
  <c r="T388" i="10"/>
  <c r="R388" i="10"/>
  <c r="P388" i="10"/>
  <c r="BI387" i="10"/>
  <c r="BH387" i="10"/>
  <c r="BG387" i="10"/>
  <c r="BE387" i="10"/>
  <c r="T387" i="10"/>
  <c r="R387" i="10"/>
  <c r="P387" i="10"/>
  <c r="BI386" i="10"/>
  <c r="BH386" i="10"/>
  <c r="BG386" i="10"/>
  <c r="BE386" i="10"/>
  <c r="T386" i="10"/>
  <c r="R386" i="10"/>
  <c r="P386" i="10"/>
  <c r="BI385" i="10"/>
  <c r="BH385" i="10"/>
  <c r="BG385" i="10"/>
  <c r="BE385" i="10"/>
  <c r="T385" i="10"/>
  <c r="R385" i="10"/>
  <c r="P385" i="10"/>
  <c r="BI384" i="10"/>
  <c r="BH384" i="10"/>
  <c r="BG384" i="10"/>
  <c r="BE384" i="10"/>
  <c r="T384" i="10"/>
  <c r="R384" i="10"/>
  <c r="P384" i="10"/>
  <c r="BI383" i="10"/>
  <c r="BH383" i="10"/>
  <c r="BG383" i="10"/>
  <c r="BE383" i="10"/>
  <c r="T383" i="10"/>
  <c r="R383" i="10"/>
  <c r="P383" i="10"/>
  <c r="BI382" i="10"/>
  <c r="BH382" i="10"/>
  <c r="BG382" i="10"/>
  <c r="BE382" i="10"/>
  <c r="T382" i="10"/>
  <c r="R382" i="10"/>
  <c r="P382" i="10"/>
  <c r="BI381" i="10"/>
  <c r="BH381" i="10"/>
  <c r="BG381" i="10"/>
  <c r="BE381" i="10"/>
  <c r="T381" i="10"/>
  <c r="R381" i="10"/>
  <c r="P381" i="10"/>
  <c r="BI380" i="10"/>
  <c r="BH380" i="10"/>
  <c r="BG380" i="10"/>
  <c r="BE380" i="10"/>
  <c r="T380" i="10"/>
  <c r="R380" i="10"/>
  <c r="P380" i="10"/>
  <c r="BI379" i="10"/>
  <c r="BH379" i="10"/>
  <c r="BG379" i="10"/>
  <c r="BE379" i="10"/>
  <c r="T379" i="10"/>
  <c r="R379" i="10"/>
  <c r="P379" i="10"/>
  <c r="BI378" i="10"/>
  <c r="BH378" i="10"/>
  <c r="BG378" i="10"/>
  <c r="BE378" i="10"/>
  <c r="T378" i="10"/>
  <c r="R378" i="10"/>
  <c r="P378" i="10"/>
  <c r="BI377" i="10"/>
  <c r="BH377" i="10"/>
  <c r="BG377" i="10"/>
  <c r="BE377" i="10"/>
  <c r="T377" i="10"/>
  <c r="R377" i="10"/>
  <c r="P377" i="10"/>
  <c r="BI376" i="10"/>
  <c r="BH376" i="10"/>
  <c r="BG376" i="10"/>
  <c r="BE376" i="10"/>
  <c r="T376" i="10"/>
  <c r="R376" i="10"/>
  <c r="P376" i="10"/>
  <c r="BI375" i="10"/>
  <c r="BH375" i="10"/>
  <c r="BG375" i="10"/>
  <c r="BE375" i="10"/>
  <c r="T375" i="10"/>
  <c r="R375" i="10"/>
  <c r="P375" i="10"/>
  <c r="BI374" i="10"/>
  <c r="BH374" i="10"/>
  <c r="BG374" i="10"/>
  <c r="BE374" i="10"/>
  <c r="T374" i="10"/>
  <c r="R374" i="10"/>
  <c r="P374" i="10"/>
  <c r="BI373" i="10"/>
  <c r="BH373" i="10"/>
  <c r="BG373" i="10"/>
  <c r="BE373" i="10"/>
  <c r="T373" i="10"/>
  <c r="R373" i="10"/>
  <c r="P373" i="10"/>
  <c r="BI372" i="10"/>
  <c r="BH372" i="10"/>
  <c r="BG372" i="10"/>
  <c r="BE372" i="10"/>
  <c r="T372" i="10"/>
  <c r="R372" i="10"/>
  <c r="P372" i="10"/>
  <c r="BI371" i="10"/>
  <c r="BH371" i="10"/>
  <c r="BG371" i="10"/>
  <c r="BE371" i="10"/>
  <c r="T371" i="10"/>
  <c r="R371" i="10"/>
  <c r="P371" i="10"/>
  <c r="BI370" i="10"/>
  <c r="BH370" i="10"/>
  <c r="BG370" i="10"/>
  <c r="BE370" i="10"/>
  <c r="T370" i="10"/>
  <c r="R370" i="10"/>
  <c r="P370" i="10"/>
  <c r="BI369" i="10"/>
  <c r="BH369" i="10"/>
  <c r="BG369" i="10"/>
  <c r="BE369" i="10"/>
  <c r="T369" i="10"/>
  <c r="R369" i="10"/>
  <c r="P369" i="10"/>
  <c r="BI368" i="10"/>
  <c r="BH368" i="10"/>
  <c r="BG368" i="10"/>
  <c r="BE368" i="10"/>
  <c r="T368" i="10"/>
  <c r="R368" i="10"/>
  <c r="P368" i="10"/>
  <c r="BI367" i="10"/>
  <c r="BH367" i="10"/>
  <c r="BG367" i="10"/>
  <c r="BE367" i="10"/>
  <c r="T367" i="10"/>
  <c r="R367" i="10"/>
  <c r="P367" i="10"/>
  <c r="BI366" i="10"/>
  <c r="BH366" i="10"/>
  <c r="BG366" i="10"/>
  <c r="BE366" i="10"/>
  <c r="T366" i="10"/>
  <c r="R366" i="10"/>
  <c r="P366" i="10"/>
  <c r="BI365" i="10"/>
  <c r="BH365" i="10"/>
  <c r="BG365" i="10"/>
  <c r="BE365" i="10"/>
  <c r="T365" i="10"/>
  <c r="R365" i="10"/>
  <c r="P365" i="10"/>
  <c r="BI364" i="10"/>
  <c r="BH364" i="10"/>
  <c r="BG364" i="10"/>
  <c r="BE364" i="10"/>
  <c r="T364" i="10"/>
  <c r="R364" i="10"/>
  <c r="P364" i="10"/>
  <c r="BI363" i="10"/>
  <c r="BH363" i="10"/>
  <c r="BG363" i="10"/>
  <c r="BE363" i="10"/>
  <c r="T363" i="10"/>
  <c r="R363" i="10"/>
  <c r="P363" i="10"/>
  <c r="BI362" i="10"/>
  <c r="BH362" i="10"/>
  <c r="BG362" i="10"/>
  <c r="BE362" i="10"/>
  <c r="T362" i="10"/>
  <c r="R362" i="10"/>
  <c r="P362" i="10"/>
  <c r="BI361" i="10"/>
  <c r="BH361" i="10"/>
  <c r="BG361" i="10"/>
  <c r="BE361" i="10"/>
  <c r="T361" i="10"/>
  <c r="R361" i="10"/>
  <c r="P361" i="10"/>
  <c r="BI360" i="10"/>
  <c r="BH360" i="10"/>
  <c r="BG360" i="10"/>
  <c r="BE360" i="10"/>
  <c r="T360" i="10"/>
  <c r="R360" i="10"/>
  <c r="P360" i="10"/>
  <c r="BI359" i="10"/>
  <c r="BH359" i="10"/>
  <c r="BG359" i="10"/>
  <c r="BE359" i="10"/>
  <c r="T359" i="10"/>
  <c r="R359" i="10"/>
  <c r="P359" i="10"/>
  <c r="BI358" i="10"/>
  <c r="BH358" i="10"/>
  <c r="BG358" i="10"/>
  <c r="BE358" i="10"/>
  <c r="T358" i="10"/>
  <c r="R358" i="10"/>
  <c r="P358" i="10"/>
  <c r="BI357" i="10"/>
  <c r="BH357" i="10"/>
  <c r="BG357" i="10"/>
  <c r="BE357" i="10"/>
  <c r="T357" i="10"/>
  <c r="R357" i="10"/>
  <c r="P357" i="10"/>
  <c r="BI356" i="10"/>
  <c r="BH356" i="10"/>
  <c r="BG356" i="10"/>
  <c r="BE356" i="10"/>
  <c r="T356" i="10"/>
  <c r="R356" i="10"/>
  <c r="P356" i="10"/>
  <c r="BI355" i="10"/>
  <c r="BH355" i="10"/>
  <c r="BG355" i="10"/>
  <c r="BE355" i="10"/>
  <c r="T355" i="10"/>
  <c r="R355" i="10"/>
  <c r="P355" i="10"/>
  <c r="BI354" i="10"/>
  <c r="BH354" i="10"/>
  <c r="BG354" i="10"/>
  <c r="BE354" i="10"/>
  <c r="T354" i="10"/>
  <c r="R354" i="10"/>
  <c r="P354" i="10"/>
  <c r="BI353" i="10"/>
  <c r="BH353" i="10"/>
  <c r="BG353" i="10"/>
  <c r="BE353" i="10"/>
  <c r="T353" i="10"/>
  <c r="R353" i="10"/>
  <c r="P353" i="10"/>
  <c r="BI352" i="10"/>
  <c r="BH352" i="10"/>
  <c r="BG352" i="10"/>
  <c r="BE352" i="10"/>
  <c r="T352" i="10"/>
  <c r="R352" i="10"/>
  <c r="P352" i="10"/>
  <c r="BI351" i="10"/>
  <c r="BH351" i="10"/>
  <c r="BG351" i="10"/>
  <c r="BE351" i="10"/>
  <c r="T351" i="10"/>
  <c r="R351" i="10"/>
  <c r="P351" i="10"/>
  <c r="BI350" i="10"/>
  <c r="BH350" i="10"/>
  <c r="BG350" i="10"/>
  <c r="BE350" i="10"/>
  <c r="T350" i="10"/>
  <c r="R350" i="10"/>
  <c r="P350" i="10"/>
  <c r="BI349" i="10"/>
  <c r="BH349" i="10"/>
  <c r="BG349" i="10"/>
  <c r="BE349" i="10"/>
  <c r="T349" i="10"/>
  <c r="R349" i="10"/>
  <c r="P349" i="10"/>
  <c r="BI348" i="10"/>
  <c r="BH348" i="10"/>
  <c r="BG348" i="10"/>
  <c r="BE348" i="10"/>
  <c r="T348" i="10"/>
  <c r="R348" i="10"/>
  <c r="P348" i="10"/>
  <c r="BI347" i="10"/>
  <c r="BH347" i="10"/>
  <c r="BG347" i="10"/>
  <c r="BE347" i="10"/>
  <c r="T347" i="10"/>
  <c r="R347" i="10"/>
  <c r="P347" i="10"/>
  <c r="BI346" i="10"/>
  <c r="BH346" i="10"/>
  <c r="BG346" i="10"/>
  <c r="BE346" i="10"/>
  <c r="T346" i="10"/>
  <c r="R346" i="10"/>
  <c r="P346" i="10"/>
  <c r="BI345" i="10"/>
  <c r="BH345" i="10"/>
  <c r="BG345" i="10"/>
  <c r="BE345" i="10"/>
  <c r="T345" i="10"/>
  <c r="R345" i="10"/>
  <c r="P345" i="10"/>
  <c r="BI344" i="10"/>
  <c r="BH344" i="10"/>
  <c r="BG344" i="10"/>
  <c r="BE344" i="10"/>
  <c r="T344" i="10"/>
  <c r="R344" i="10"/>
  <c r="P344" i="10"/>
  <c r="BI343" i="10"/>
  <c r="BH343" i="10"/>
  <c r="BG343" i="10"/>
  <c r="BE343" i="10"/>
  <c r="T343" i="10"/>
  <c r="R343" i="10"/>
  <c r="P343" i="10"/>
  <c r="BI342" i="10"/>
  <c r="BH342" i="10"/>
  <c r="BG342" i="10"/>
  <c r="BE342" i="10"/>
  <c r="T342" i="10"/>
  <c r="R342" i="10"/>
  <c r="P342" i="10"/>
  <c r="BI341" i="10"/>
  <c r="BH341" i="10"/>
  <c r="BG341" i="10"/>
  <c r="BE341" i="10"/>
  <c r="T341" i="10"/>
  <c r="R341" i="10"/>
  <c r="P341" i="10"/>
  <c r="BI340" i="10"/>
  <c r="BH340" i="10"/>
  <c r="BG340" i="10"/>
  <c r="BE340" i="10"/>
  <c r="T340" i="10"/>
  <c r="R340" i="10"/>
  <c r="P340" i="10"/>
  <c r="BI339" i="10"/>
  <c r="BH339" i="10"/>
  <c r="BG339" i="10"/>
  <c r="BE339" i="10"/>
  <c r="T339" i="10"/>
  <c r="R339" i="10"/>
  <c r="P339" i="10"/>
  <c r="BI338" i="10"/>
  <c r="BH338" i="10"/>
  <c r="BG338" i="10"/>
  <c r="BE338" i="10"/>
  <c r="T338" i="10"/>
  <c r="R338" i="10"/>
  <c r="P338" i="10"/>
  <c r="BI337" i="10"/>
  <c r="BH337" i="10"/>
  <c r="BG337" i="10"/>
  <c r="BE337" i="10"/>
  <c r="T337" i="10"/>
  <c r="R337" i="10"/>
  <c r="P337" i="10"/>
  <c r="BI336" i="10"/>
  <c r="BH336" i="10"/>
  <c r="BG336" i="10"/>
  <c r="BE336" i="10"/>
  <c r="T336" i="10"/>
  <c r="R336" i="10"/>
  <c r="P336" i="10"/>
  <c r="BI335" i="10"/>
  <c r="BH335" i="10"/>
  <c r="BG335" i="10"/>
  <c r="BE335" i="10"/>
  <c r="T335" i="10"/>
  <c r="R335" i="10"/>
  <c r="P335" i="10"/>
  <c r="BI334" i="10"/>
  <c r="BH334" i="10"/>
  <c r="BG334" i="10"/>
  <c r="BE334" i="10"/>
  <c r="T334" i="10"/>
  <c r="R334" i="10"/>
  <c r="P334" i="10"/>
  <c r="BI333" i="10"/>
  <c r="BH333" i="10"/>
  <c r="BG333" i="10"/>
  <c r="BE333" i="10"/>
  <c r="T333" i="10"/>
  <c r="R333" i="10"/>
  <c r="P333" i="10"/>
  <c r="BI332" i="10"/>
  <c r="BH332" i="10"/>
  <c r="BG332" i="10"/>
  <c r="BE332" i="10"/>
  <c r="T332" i="10"/>
  <c r="R332" i="10"/>
  <c r="P332" i="10"/>
  <c r="BI331" i="10"/>
  <c r="BH331" i="10"/>
  <c r="BG331" i="10"/>
  <c r="BE331" i="10"/>
  <c r="T331" i="10"/>
  <c r="R331" i="10"/>
  <c r="P331" i="10"/>
  <c r="BI330" i="10"/>
  <c r="BH330" i="10"/>
  <c r="BG330" i="10"/>
  <c r="BE330" i="10"/>
  <c r="T330" i="10"/>
  <c r="R330" i="10"/>
  <c r="P330" i="10"/>
  <c r="BI329" i="10"/>
  <c r="BH329" i="10"/>
  <c r="BG329" i="10"/>
  <c r="BE329" i="10"/>
  <c r="T329" i="10"/>
  <c r="R329" i="10"/>
  <c r="P329" i="10"/>
  <c r="BI328" i="10"/>
  <c r="BH328" i="10"/>
  <c r="BG328" i="10"/>
  <c r="BE328" i="10"/>
  <c r="T328" i="10"/>
  <c r="R328" i="10"/>
  <c r="P328" i="10"/>
  <c r="BI327" i="10"/>
  <c r="BH327" i="10"/>
  <c r="BG327" i="10"/>
  <c r="BE327" i="10"/>
  <c r="T327" i="10"/>
  <c r="R327" i="10"/>
  <c r="P327" i="10"/>
  <c r="BI326" i="10"/>
  <c r="BH326" i="10"/>
  <c r="BG326" i="10"/>
  <c r="BE326" i="10"/>
  <c r="T326" i="10"/>
  <c r="R326" i="10"/>
  <c r="P326" i="10"/>
  <c r="BI325" i="10"/>
  <c r="BH325" i="10"/>
  <c r="BG325" i="10"/>
  <c r="BE325" i="10"/>
  <c r="T325" i="10"/>
  <c r="R325" i="10"/>
  <c r="P325" i="10"/>
  <c r="BI324" i="10"/>
  <c r="BH324" i="10"/>
  <c r="BG324" i="10"/>
  <c r="BE324" i="10"/>
  <c r="T324" i="10"/>
  <c r="R324" i="10"/>
  <c r="P324" i="10"/>
  <c r="BI323" i="10"/>
  <c r="BH323" i="10"/>
  <c r="BG323" i="10"/>
  <c r="BE323" i="10"/>
  <c r="T323" i="10"/>
  <c r="R323" i="10"/>
  <c r="P323" i="10"/>
  <c r="BI322" i="10"/>
  <c r="BH322" i="10"/>
  <c r="BG322" i="10"/>
  <c r="BE322" i="10"/>
  <c r="T322" i="10"/>
  <c r="R322" i="10"/>
  <c r="P322" i="10"/>
  <c r="BI320" i="10"/>
  <c r="BH320" i="10"/>
  <c r="BG320" i="10"/>
  <c r="BE320" i="10"/>
  <c r="T320" i="10"/>
  <c r="R320" i="10"/>
  <c r="P320" i="10"/>
  <c r="BI319" i="10"/>
  <c r="BH319" i="10"/>
  <c r="BG319" i="10"/>
  <c r="BE319" i="10"/>
  <c r="T319" i="10"/>
  <c r="R319" i="10"/>
  <c r="P319" i="10"/>
  <c r="BI318" i="10"/>
  <c r="BH318" i="10"/>
  <c r="BG318" i="10"/>
  <c r="BE318" i="10"/>
  <c r="T318" i="10"/>
  <c r="R318" i="10"/>
  <c r="P318" i="10"/>
  <c r="BI317" i="10"/>
  <c r="BH317" i="10"/>
  <c r="BG317" i="10"/>
  <c r="BE317" i="10"/>
  <c r="T317" i="10"/>
  <c r="R317" i="10"/>
  <c r="P317" i="10"/>
  <c r="BI316" i="10"/>
  <c r="BH316" i="10"/>
  <c r="BG316" i="10"/>
  <c r="BE316" i="10"/>
  <c r="T316" i="10"/>
  <c r="R316" i="10"/>
  <c r="P316" i="10"/>
  <c r="BI315" i="10"/>
  <c r="BH315" i="10"/>
  <c r="BG315" i="10"/>
  <c r="BE315" i="10"/>
  <c r="T315" i="10"/>
  <c r="R315" i="10"/>
  <c r="P315" i="10"/>
  <c r="BI314" i="10"/>
  <c r="BH314" i="10"/>
  <c r="BG314" i="10"/>
  <c r="BE314" i="10"/>
  <c r="T314" i="10"/>
  <c r="R314" i="10"/>
  <c r="P314" i="10"/>
  <c r="BI313" i="10"/>
  <c r="BH313" i="10"/>
  <c r="BG313" i="10"/>
  <c r="BE313" i="10"/>
  <c r="T313" i="10"/>
  <c r="R313" i="10"/>
  <c r="P313" i="10"/>
  <c r="BI312" i="10"/>
  <c r="BH312" i="10"/>
  <c r="BG312" i="10"/>
  <c r="BE312" i="10"/>
  <c r="T312" i="10"/>
  <c r="R312" i="10"/>
  <c r="P312" i="10"/>
  <c r="BI311" i="10"/>
  <c r="BH311" i="10"/>
  <c r="BG311" i="10"/>
  <c r="BE311" i="10"/>
  <c r="T311" i="10"/>
  <c r="R311" i="10"/>
  <c r="P311" i="10"/>
  <c r="BI310" i="10"/>
  <c r="BH310" i="10"/>
  <c r="BG310" i="10"/>
  <c r="BE310" i="10"/>
  <c r="T310" i="10"/>
  <c r="R310" i="10"/>
  <c r="P310" i="10"/>
  <c r="BI309" i="10"/>
  <c r="BH309" i="10"/>
  <c r="BG309" i="10"/>
  <c r="BE309" i="10"/>
  <c r="T309" i="10"/>
  <c r="R309" i="10"/>
  <c r="P309" i="10"/>
  <c r="BI308" i="10"/>
  <c r="BH308" i="10"/>
  <c r="BG308" i="10"/>
  <c r="BE308" i="10"/>
  <c r="T308" i="10"/>
  <c r="R308" i="10"/>
  <c r="P308" i="10"/>
  <c r="BI307" i="10"/>
  <c r="BH307" i="10"/>
  <c r="BG307" i="10"/>
  <c r="BE307" i="10"/>
  <c r="T307" i="10"/>
  <c r="R307" i="10"/>
  <c r="P307" i="10"/>
  <c r="BI306" i="10"/>
  <c r="BH306" i="10"/>
  <c r="BG306" i="10"/>
  <c r="BE306" i="10"/>
  <c r="T306" i="10"/>
  <c r="R306" i="10"/>
  <c r="P306" i="10"/>
  <c r="BI305" i="10"/>
  <c r="BH305" i="10"/>
  <c r="BG305" i="10"/>
  <c r="BE305" i="10"/>
  <c r="T305" i="10"/>
  <c r="R305" i="10"/>
  <c r="P305" i="10"/>
  <c r="BI304" i="10"/>
  <c r="BH304" i="10"/>
  <c r="BG304" i="10"/>
  <c r="BE304" i="10"/>
  <c r="T304" i="10"/>
  <c r="R304" i="10"/>
  <c r="P304" i="10"/>
  <c r="BI303" i="10"/>
  <c r="BH303" i="10"/>
  <c r="BG303" i="10"/>
  <c r="BE303" i="10"/>
  <c r="T303" i="10"/>
  <c r="R303" i="10"/>
  <c r="P303" i="10"/>
  <c r="BI302" i="10"/>
  <c r="BH302" i="10"/>
  <c r="BG302" i="10"/>
  <c r="BE302" i="10"/>
  <c r="T302" i="10"/>
  <c r="R302" i="10"/>
  <c r="P302" i="10"/>
  <c r="BI301" i="10"/>
  <c r="BH301" i="10"/>
  <c r="BG301" i="10"/>
  <c r="BE301" i="10"/>
  <c r="T301" i="10"/>
  <c r="R301" i="10"/>
  <c r="P301" i="10"/>
  <c r="BI300" i="10"/>
  <c r="BH300" i="10"/>
  <c r="BG300" i="10"/>
  <c r="BE300" i="10"/>
  <c r="T300" i="10"/>
  <c r="R300" i="10"/>
  <c r="P300" i="10"/>
  <c r="BI299" i="10"/>
  <c r="BH299" i="10"/>
  <c r="BG299" i="10"/>
  <c r="BE299" i="10"/>
  <c r="T299" i="10"/>
  <c r="R299" i="10"/>
  <c r="P299" i="10"/>
  <c r="BI298" i="10"/>
  <c r="BH298" i="10"/>
  <c r="BG298" i="10"/>
  <c r="BE298" i="10"/>
  <c r="T298" i="10"/>
  <c r="R298" i="10"/>
  <c r="P298" i="10"/>
  <c r="BI297" i="10"/>
  <c r="BH297" i="10"/>
  <c r="BG297" i="10"/>
  <c r="BE297" i="10"/>
  <c r="T297" i="10"/>
  <c r="R297" i="10"/>
  <c r="P297" i="10"/>
  <c r="BI296" i="10"/>
  <c r="BH296" i="10"/>
  <c r="BG296" i="10"/>
  <c r="BE296" i="10"/>
  <c r="T296" i="10"/>
  <c r="R296" i="10"/>
  <c r="P296" i="10"/>
  <c r="BI295" i="10"/>
  <c r="BH295" i="10"/>
  <c r="BG295" i="10"/>
  <c r="BE295" i="10"/>
  <c r="T295" i="10"/>
  <c r="R295" i="10"/>
  <c r="P295" i="10"/>
  <c r="BI294" i="10"/>
  <c r="BH294" i="10"/>
  <c r="BG294" i="10"/>
  <c r="BE294" i="10"/>
  <c r="T294" i="10"/>
  <c r="R294" i="10"/>
  <c r="P294" i="10"/>
  <c r="BI293" i="10"/>
  <c r="BH293" i="10"/>
  <c r="BG293" i="10"/>
  <c r="BE293" i="10"/>
  <c r="T293" i="10"/>
  <c r="R293" i="10"/>
  <c r="P293" i="10"/>
  <c r="BI292" i="10"/>
  <c r="BH292" i="10"/>
  <c r="BG292" i="10"/>
  <c r="BE292" i="10"/>
  <c r="T292" i="10"/>
  <c r="R292" i="10"/>
  <c r="P292" i="10"/>
  <c r="BI291" i="10"/>
  <c r="BH291" i="10"/>
  <c r="BG291" i="10"/>
  <c r="BE291" i="10"/>
  <c r="T291" i="10"/>
  <c r="R291" i="10"/>
  <c r="P291" i="10"/>
  <c r="BI290" i="10"/>
  <c r="BH290" i="10"/>
  <c r="BG290" i="10"/>
  <c r="BE290" i="10"/>
  <c r="T290" i="10"/>
  <c r="R290" i="10"/>
  <c r="P290" i="10"/>
  <c r="BI288" i="10"/>
  <c r="BH288" i="10"/>
  <c r="BG288" i="10"/>
  <c r="BE288" i="10"/>
  <c r="T288" i="10"/>
  <c r="R288" i="10"/>
  <c r="P288" i="10"/>
  <c r="BI287" i="10"/>
  <c r="BH287" i="10"/>
  <c r="BG287" i="10"/>
  <c r="BE287" i="10"/>
  <c r="T287" i="10"/>
  <c r="R287" i="10"/>
  <c r="P287" i="10"/>
  <c r="BI286" i="10"/>
  <c r="BH286" i="10"/>
  <c r="BG286" i="10"/>
  <c r="BE286" i="10"/>
  <c r="T286" i="10"/>
  <c r="R286" i="10"/>
  <c r="P286" i="10"/>
  <c r="BI285" i="10"/>
  <c r="BH285" i="10"/>
  <c r="BG285" i="10"/>
  <c r="BE285" i="10"/>
  <c r="T285" i="10"/>
  <c r="R285" i="10"/>
  <c r="P285" i="10"/>
  <c r="BI284" i="10"/>
  <c r="BH284" i="10"/>
  <c r="BG284" i="10"/>
  <c r="BE284" i="10"/>
  <c r="T284" i="10"/>
  <c r="R284" i="10"/>
  <c r="P284" i="10"/>
  <c r="BI283" i="10"/>
  <c r="BH283" i="10"/>
  <c r="BG283" i="10"/>
  <c r="BE283" i="10"/>
  <c r="T283" i="10"/>
  <c r="R283" i="10"/>
  <c r="P283" i="10"/>
  <c r="BI282" i="10"/>
  <c r="BH282" i="10"/>
  <c r="BG282" i="10"/>
  <c r="BE282" i="10"/>
  <c r="T282" i="10"/>
  <c r="R282" i="10"/>
  <c r="P282" i="10"/>
  <c r="BI281" i="10"/>
  <c r="BH281" i="10"/>
  <c r="BG281" i="10"/>
  <c r="BE281" i="10"/>
  <c r="T281" i="10"/>
  <c r="R281" i="10"/>
  <c r="P281" i="10"/>
  <c r="BI280" i="10"/>
  <c r="BH280" i="10"/>
  <c r="BG280" i="10"/>
  <c r="BE280" i="10"/>
  <c r="T280" i="10"/>
  <c r="R280" i="10"/>
  <c r="P280" i="10"/>
  <c r="BI279" i="10"/>
  <c r="BH279" i="10"/>
  <c r="BG279" i="10"/>
  <c r="BE279" i="10"/>
  <c r="T279" i="10"/>
  <c r="R279" i="10"/>
  <c r="P279" i="10"/>
  <c r="BI278" i="10"/>
  <c r="BH278" i="10"/>
  <c r="BG278" i="10"/>
  <c r="BE278" i="10"/>
  <c r="T278" i="10"/>
  <c r="R278" i="10"/>
  <c r="P278" i="10"/>
  <c r="BI277" i="10"/>
  <c r="BH277" i="10"/>
  <c r="BG277" i="10"/>
  <c r="BE277" i="10"/>
  <c r="T277" i="10"/>
  <c r="R277" i="10"/>
  <c r="P277" i="10"/>
  <c r="BI276" i="10"/>
  <c r="BH276" i="10"/>
  <c r="BG276" i="10"/>
  <c r="BE276" i="10"/>
  <c r="T276" i="10"/>
  <c r="R276" i="10"/>
  <c r="P276" i="10"/>
  <c r="BI275" i="10"/>
  <c r="BH275" i="10"/>
  <c r="BG275" i="10"/>
  <c r="BE275" i="10"/>
  <c r="T275" i="10"/>
  <c r="R275" i="10"/>
  <c r="P275" i="10"/>
  <c r="BI274" i="10"/>
  <c r="BH274" i="10"/>
  <c r="BG274" i="10"/>
  <c r="BE274" i="10"/>
  <c r="T274" i="10"/>
  <c r="R274" i="10"/>
  <c r="P274" i="10"/>
  <c r="BI273" i="10"/>
  <c r="BH273" i="10"/>
  <c r="BG273" i="10"/>
  <c r="BE273" i="10"/>
  <c r="T273" i="10"/>
  <c r="R273" i="10"/>
  <c r="P273" i="10"/>
  <c r="BI272" i="10"/>
  <c r="BH272" i="10"/>
  <c r="BG272" i="10"/>
  <c r="BE272" i="10"/>
  <c r="T272" i="10"/>
  <c r="R272" i="10"/>
  <c r="P272" i="10"/>
  <c r="BI271" i="10"/>
  <c r="BH271" i="10"/>
  <c r="BG271" i="10"/>
  <c r="BE271" i="10"/>
  <c r="T271" i="10"/>
  <c r="R271" i="10"/>
  <c r="P271" i="10"/>
  <c r="BI270" i="10"/>
  <c r="BH270" i="10"/>
  <c r="BG270" i="10"/>
  <c r="BE270" i="10"/>
  <c r="T270" i="10"/>
  <c r="R270" i="10"/>
  <c r="P270" i="10"/>
  <c r="BI269" i="10"/>
  <c r="BH269" i="10"/>
  <c r="BG269" i="10"/>
  <c r="BE269" i="10"/>
  <c r="T269" i="10"/>
  <c r="R269" i="10"/>
  <c r="P269" i="10"/>
  <c r="BI268" i="10"/>
  <c r="BH268" i="10"/>
  <c r="BG268" i="10"/>
  <c r="BE268" i="10"/>
  <c r="T268" i="10"/>
  <c r="R268" i="10"/>
  <c r="P268" i="10"/>
  <c r="BI267" i="10"/>
  <c r="BH267" i="10"/>
  <c r="BG267" i="10"/>
  <c r="BE267" i="10"/>
  <c r="T267" i="10"/>
  <c r="R267" i="10"/>
  <c r="P267" i="10"/>
  <c r="BI266" i="10"/>
  <c r="BH266" i="10"/>
  <c r="BG266" i="10"/>
  <c r="BE266" i="10"/>
  <c r="T266" i="10"/>
  <c r="R266" i="10"/>
  <c r="P266" i="10"/>
  <c r="BI265" i="10"/>
  <c r="BH265" i="10"/>
  <c r="BG265" i="10"/>
  <c r="BE265" i="10"/>
  <c r="T265" i="10"/>
  <c r="R265" i="10"/>
  <c r="P265" i="10"/>
  <c r="BI264" i="10"/>
  <c r="BH264" i="10"/>
  <c r="BG264" i="10"/>
  <c r="BE264" i="10"/>
  <c r="T264" i="10"/>
  <c r="R264" i="10"/>
  <c r="P264" i="10"/>
  <c r="BI263" i="10"/>
  <c r="BH263" i="10"/>
  <c r="BG263" i="10"/>
  <c r="BE263" i="10"/>
  <c r="T263" i="10"/>
  <c r="R263" i="10"/>
  <c r="P263" i="10"/>
  <c r="BI262" i="10"/>
  <c r="BH262" i="10"/>
  <c r="BG262" i="10"/>
  <c r="BE262" i="10"/>
  <c r="T262" i="10"/>
  <c r="R262" i="10"/>
  <c r="P262" i="10"/>
  <c r="BI261" i="10"/>
  <c r="BH261" i="10"/>
  <c r="BG261" i="10"/>
  <c r="BE261" i="10"/>
  <c r="T261" i="10"/>
  <c r="R261" i="10"/>
  <c r="P261" i="10"/>
  <c r="BI260" i="10"/>
  <c r="BH260" i="10"/>
  <c r="BG260" i="10"/>
  <c r="BE260" i="10"/>
  <c r="T260" i="10"/>
  <c r="R260" i="10"/>
  <c r="P260" i="10"/>
  <c r="BI259" i="10"/>
  <c r="BH259" i="10"/>
  <c r="BG259" i="10"/>
  <c r="BE259" i="10"/>
  <c r="T259" i="10"/>
  <c r="R259" i="10"/>
  <c r="P259" i="10"/>
  <c r="BI258" i="10"/>
  <c r="BH258" i="10"/>
  <c r="BG258" i="10"/>
  <c r="BE258" i="10"/>
  <c r="T258" i="10"/>
  <c r="R258" i="10"/>
  <c r="P258" i="10"/>
  <c r="BI257" i="10"/>
  <c r="BH257" i="10"/>
  <c r="BG257" i="10"/>
  <c r="BE257" i="10"/>
  <c r="T257" i="10"/>
  <c r="R257" i="10"/>
  <c r="P257" i="10"/>
  <c r="BI256" i="10"/>
  <c r="BH256" i="10"/>
  <c r="BG256" i="10"/>
  <c r="BE256" i="10"/>
  <c r="T256" i="10"/>
  <c r="R256" i="10"/>
  <c r="P256" i="10"/>
  <c r="BI255" i="10"/>
  <c r="BH255" i="10"/>
  <c r="BG255" i="10"/>
  <c r="BE255" i="10"/>
  <c r="T255" i="10"/>
  <c r="R255" i="10"/>
  <c r="P255" i="10"/>
  <c r="BI254" i="10"/>
  <c r="BH254" i="10"/>
  <c r="BG254" i="10"/>
  <c r="BE254" i="10"/>
  <c r="T254" i="10"/>
  <c r="R254" i="10"/>
  <c r="P254" i="10"/>
  <c r="BI253" i="10"/>
  <c r="BH253" i="10"/>
  <c r="BG253" i="10"/>
  <c r="BE253" i="10"/>
  <c r="T253" i="10"/>
  <c r="R253" i="10"/>
  <c r="P253" i="10"/>
  <c r="BI252" i="10"/>
  <c r="BH252" i="10"/>
  <c r="BG252" i="10"/>
  <c r="BE252" i="10"/>
  <c r="T252" i="10"/>
  <c r="R252" i="10"/>
  <c r="P252" i="10"/>
  <c r="BI251" i="10"/>
  <c r="BH251" i="10"/>
  <c r="BG251" i="10"/>
  <c r="BE251" i="10"/>
  <c r="T251" i="10"/>
  <c r="R251" i="10"/>
  <c r="P251" i="10"/>
  <c r="BI250" i="10"/>
  <c r="BH250" i="10"/>
  <c r="BG250" i="10"/>
  <c r="BE250" i="10"/>
  <c r="T250" i="10"/>
  <c r="R250" i="10"/>
  <c r="P250" i="10"/>
  <c r="BI249" i="10"/>
  <c r="BH249" i="10"/>
  <c r="BG249" i="10"/>
  <c r="BE249" i="10"/>
  <c r="T249" i="10"/>
  <c r="R249" i="10"/>
  <c r="P249" i="10"/>
  <c r="BI248" i="10"/>
  <c r="BH248" i="10"/>
  <c r="BG248" i="10"/>
  <c r="BE248" i="10"/>
  <c r="T248" i="10"/>
  <c r="R248" i="10"/>
  <c r="P248" i="10"/>
  <c r="BI247" i="10"/>
  <c r="BH247" i="10"/>
  <c r="BG247" i="10"/>
  <c r="BE247" i="10"/>
  <c r="T247" i="10"/>
  <c r="R247" i="10"/>
  <c r="P247" i="10"/>
  <c r="BI246" i="10"/>
  <c r="BH246" i="10"/>
  <c r="BG246" i="10"/>
  <c r="BE246" i="10"/>
  <c r="T246" i="10"/>
  <c r="R246" i="10"/>
  <c r="P246" i="10"/>
  <c r="BI245" i="10"/>
  <c r="BH245" i="10"/>
  <c r="BG245" i="10"/>
  <c r="BE245" i="10"/>
  <c r="T245" i="10"/>
  <c r="R245" i="10"/>
  <c r="P245" i="10"/>
  <c r="BI244" i="10"/>
  <c r="BH244" i="10"/>
  <c r="BG244" i="10"/>
  <c r="BE244" i="10"/>
  <c r="T244" i="10"/>
  <c r="R244" i="10"/>
  <c r="P244" i="10"/>
  <c r="BI243" i="10"/>
  <c r="BH243" i="10"/>
  <c r="BG243" i="10"/>
  <c r="BE243" i="10"/>
  <c r="T243" i="10"/>
  <c r="R243" i="10"/>
  <c r="P243" i="10"/>
  <c r="BI242" i="10"/>
  <c r="BH242" i="10"/>
  <c r="BG242" i="10"/>
  <c r="BE242" i="10"/>
  <c r="T242" i="10"/>
  <c r="R242" i="10"/>
  <c r="P242" i="10"/>
  <c r="BI241" i="10"/>
  <c r="BH241" i="10"/>
  <c r="BG241" i="10"/>
  <c r="BE241" i="10"/>
  <c r="T241" i="10"/>
  <c r="R241" i="10"/>
  <c r="P241" i="10"/>
  <c r="BI240" i="10"/>
  <c r="BH240" i="10"/>
  <c r="BG240" i="10"/>
  <c r="BE240" i="10"/>
  <c r="T240" i="10"/>
  <c r="R240" i="10"/>
  <c r="P240" i="10"/>
  <c r="BI239" i="10"/>
  <c r="BH239" i="10"/>
  <c r="BG239" i="10"/>
  <c r="BE239" i="10"/>
  <c r="T239" i="10"/>
  <c r="R239" i="10"/>
  <c r="P239" i="10"/>
  <c r="BI238" i="10"/>
  <c r="BH238" i="10"/>
  <c r="BG238" i="10"/>
  <c r="BE238" i="10"/>
  <c r="T238" i="10"/>
  <c r="R238" i="10"/>
  <c r="P238" i="10"/>
  <c r="BI237" i="10"/>
  <c r="BH237" i="10"/>
  <c r="BG237" i="10"/>
  <c r="BE237" i="10"/>
  <c r="T237" i="10"/>
  <c r="R237" i="10"/>
  <c r="P237" i="10"/>
  <c r="BI236" i="10"/>
  <c r="BH236" i="10"/>
  <c r="BG236" i="10"/>
  <c r="BE236" i="10"/>
  <c r="T236" i="10"/>
  <c r="R236" i="10"/>
  <c r="P236" i="10"/>
  <c r="BI235" i="10"/>
  <c r="BH235" i="10"/>
  <c r="BG235" i="10"/>
  <c r="BE235" i="10"/>
  <c r="T235" i="10"/>
  <c r="R235" i="10"/>
  <c r="P235" i="10"/>
  <c r="BI234" i="10"/>
  <c r="BH234" i="10"/>
  <c r="BG234" i="10"/>
  <c r="BE234" i="10"/>
  <c r="T234" i="10"/>
  <c r="R234" i="10"/>
  <c r="P234" i="10"/>
  <c r="BI233" i="10"/>
  <c r="BH233" i="10"/>
  <c r="BG233" i="10"/>
  <c r="BE233" i="10"/>
  <c r="T233" i="10"/>
  <c r="R233" i="10"/>
  <c r="P233" i="10"/>
  <c r="BI232" i="10"/>
  <c r="BH232" i="10"/>
  <c r="BG232" i="10"/>
  <c r="BE232" i="10"/>
  <c r="T232" i="10"/>
  <c r="R232" i="10"/>
  <c r="P232" i="10"/>
  <c r="BI231" i="10"/>
  <c r="BH231" i="10"/>
  <c r="BG231" i="10"/>
  <c r="BE231" i="10"/>
  <c r="T231" i="10"/>
  <c r="R231" i="10"/>
  <c r="P231" i="10"/>
  <c r="BI230" i="10"/>
  <c r="BH230" i="10"/>
  <c r="BG230" i="10"/>
  <c r="BE230" i="10"/>
  <c r="T230" i="10"/>
  <c r="R230" i="10"/>
  <c r="P230" i="10"/>
  <c r="BI229" i="10"/>
  <c r="BH229" i="10"/>
  <c r="BG229" i="10"/>
  <c r="BE229" i="10"/>
  <c r="T229" i="10"/>
  <c r="R229" i="10"/>
  <c r="P229" i="10"/>
  <c r="BI228" i="10"/>
  <c r="BH228" i="10"/>
  <c r="BG228" i="10"/>
  <c r="BE228" i="10"/>
  <c r="T228" i="10"/>
  <c r="R228" i="10"/>
  <c r="P228" i="10"/>
  <c r="BI227" i="10"/>
  <c r="BH227" i="10"/>
  <c r="BG227" i="10"/>
  <c r="BE227" i="10"/>
  <c r="T227" i="10"/>
  <c r="R227" i="10"/>
  <c r="P227" i="10"/>
  <c r="BI226" i="10"/>
  <c r="BH226" i="10"/>
  <c r="BG226" i="10"/>
  <c r="BE226" i="10"/>
  <c r="T226" i="10"/>
  <c r="R226" i="10"/>
  <c r="P226" i="10"/>
  <c r="BI225" i="10"/>
  <c r="BH225" i="10"/>
  <c r="BG225" i="10"/>
  <c r="BE225" i="10"/>
  <c r="T225" i="10"/>
  <c r="R225" i="10"/>
  <c r="P225" i="10"/>
  <c r="BI224" i="10"/>
  <c r="BH224" i="10"/>
  <c r="BG224" i="10"/>
  <c r="BE224" i="10"/>
  <c r="T224" i="10"/>
  <c r="R224" i="10"/>
  <c r="P224" i="10"/>
  <c r="BI223" i="10"/>
  <c r="BH223" i="10"/>
  <c r="BG223" i="10"/>
  <c r="BE223" i="10"/>
  <c r="T223" i="10"/>
  <c r="R223" i="10"/>
  <c r="P223" i="10"/>
  <c r="BI222" i="10"/>
  <c r="BH222" i="10"/>
  <c r="BG222" i="10"/>
  <c r="BE222" i="10"/>
  <c r="T222" i="10"/>
  <c r="R222" i="10"/>
  <c r="P222" i="10"/>
  <c r="BI221" i="10"/>
  <c r="BH221" i="10"/>
  <c r="BG221" i="10"/>
  <c r="BE221" i="10"/>
  <c r="T221" i="10"/>
  <c r="R221" i="10"/>
  <c r="P221" i="10"/>
  <c r="BI220" i="10"/>
  <c r="BH220" i="10"/>
  <c r="BG220" i="10"/>
  <c r="BE220" i="10"/>
  <c r="T220" i="10"/>
  <c r="R220" i="10"/>
  <c r="P220" i="10"/>
  <c r="BI219" i="10"/>
  <c r="BH219" i="10"/>
  <c r="BG219" i="10"/>
  <c r="BE219" i="10"/>
  <c r="T219" i="10"/>
  <c r="R219" i="10"/>
  <c r="P219" i="10"/>
  <c r="BI218" i="10"/>
  <c r="BH218" i="10"/>
  <c r="BG218" i="10"/>
  <c r="BE218" i="10"/>
  <c r="T218" i="10"/>
  <c r="R218" i="10"/>
  <c r="P218" i="10"/>
  <c r="BI217" i="10"/>
  <c r="BH217" i="10"/>
  <c r="BG217" i="10"/>
  <c r="BE217" i="10"/>
  <c r="T217" i="10"/>
  <c r="R217" i="10"/>
  <c r="P217" i="10"/>
  <c r="BI216" i="10"/>
  <c r="BH216" i="10"/>
  <c r="BG216" i="10"/>
  <c r="BE216" i="10"/>
  <c r="T216" i="10"/>
  <c r="R216" i="10"/>
  <c r="P216" i="10"/>
  <c r="BI215" i="10"/>
  <c r="BH215" i="10"/>
  <c r="BG215" i="10"/>
  <c r="BE215" i="10"/>
  <c r="T215" i="10"/>
  <c r="R215" i="10"/>
  <c r="P215" i="10"/>
  <c r="BI214" i="10"/>
  <c r="BH214" i="10"/>
  <c r="BG214" i="10"/>
  <c r="BE214" i="10"/>
  <c r="T214" i="10"/>
  <c r="R214" i="10"/>
  <c r="P214" i="10"/>
  <c r="BI213" i="10"/>
  <c r="BH213" i="10"/>
  <c r="BG213" i="10"/>
  <c r="BE213" i="10"/>
  <c r="T213" i="10"/>
  <c r="R213" i="10"/>
  <c r="P213" i="10"/>
  <c r="BI212" i="10"/>
  <c r="BH212" i="10"/>
  <c r="BG212" i="10"/>
  <c r="BE212" i="10"/>
  <c r="T212" i="10"/>
  <c r="R212" i="10"/>
  <c r="P212" i="10"/>
  <c r="BI210" i="10"/>
  <c r="BH210" i="10"/>
  <c r="BG210" i="10"/>
  <c r="BE210" i="10"/>
  <c r="T210" i="10"/>
  <c r="R210" i="10"/>
  <c r="P210" i="10"/>
  <c r="BI209" i="10"/>
  <c r="BH209" i="10"/>
  <c r="BG209" i="10"/>
  <c r="BE209" i="10"/>
  <c r="T209" i="10"/>
  <c r="R209" i="10"/>
  <c r="P209" i="10"/>
  <c r="BI208" i="10"/>
  <c r="BH208" i="10"/>
  <c r="BG208" i="10"/>
  <c r="BE208" i="10"/>
  <c r="T208" i="10"/>
  <c r="R208" i="10"/>
  <c r="P208" i="10"/>
  <c r="BI207" i="10"/>
  <c r="BH207" i="10"/>
  <c r="BG207" i="10"/>
  <c r="BE207" i="10"/>
  <c r="T207" i="10"/>
  <c r="R207" i="10"/>
  <c r="P207" i="10"/>
  <c r="BI206" i="10"/>
  <c r="BH206" i="10"/>
  <c r="BG206" i="10"/>
  <c r="BE206" i="10"/>
  <c r="T206" i="10"/>
  <c r="R206" i="10"/>
  <c r="P206" i="10"/>
  <c r="BI205" i="10"/>
  <c r="BH205" i="10"/>
  <c r="BG205" i="10"/>
  <c r="BE205" i="10"/>
  <c r="T205" i="10"/>
  <c r="R205" i="10"/>
  <c r="P205" i="10"/>
  <c r="BI204" i="10"/>
  <c r="BH204" i="10"/>
  <c r="BG204" i="10"/>
  <c r="BE204" i="10"/>
  <c r="T204" i="10"/>
  <c r="R204" i="10"/>
  <c r="P204" i="10"/>
  <c r="BI202" i="10"/>
  <c r="BH202" i="10"/>
  <c r="BG202" i="10"/>
  <c r="BE202" i="10"/>
  <c r="T202" i="10"/>
  <c r="R202" i="10"/>
  <c r="P202" i="10"/>
  <c r="BI201" i="10"/>
  <c r="BH201" i="10"/>
  <c r="BG201" i="10"/>
  <c r="BE201" i="10"/>
  <c r="T201" i="10"/>
  <c r="R201" i="10"/>
  <c r="P201" i="10"/>
  <c r="BI200" i="10"/>
  <c r="BH200" i="10"/>
  <c r="BG200" i="10"/>
  <c r="BE200" i="10"/>
  <c r="T200" i="10"/>
  <c r="R200" i="10"/>
  <c r="P200" i="10"/>
  <c r="BI198" i="10"/>
  <c r="BH198" i="10"/>
  <c r="BG198" i="10"/>
  <c r="BE198" i="10"/>
  <c r="T198" i="10"/>
  <c r="R198" i="10"/>
  <c r="P198" i="10"/>
  <c r="BI197" i="10"/>
  <c r="BH197" i="10"/>
  <c r="BG197" i="10"/>
  <c r="BE197" i="10"/>
  <c r="T197" i="10"/>
  <c r="R197" i="10"/>
  <c r="P197" i="10"/>
  <c r="BI196" i="10"/>
  <c r="BH196" i="10"/>
  <c r="BG196" i="10"/>
  <c r="BE196" i="10"/>
  <c r="T196" i="10"/>
  <c r="R196" i="10"/>
  <c r="P196" i="10"/>
  <c r="BI195" i="10"/>
  <c r="BH195" i="10"/>
  <c r="BG195" i="10"/>
  <c r="BE195" i="10"/>
  <c r="T195" i="10"/>
  <c r="R195" i="10"/>
  <c r="P195" i="10"/>
  <c r="BI194" i="10"/>
  <c r="BH194" i="10"/>
  <c r="BG194" i="10"/>
  <c r="BE194" i="10"/>
  <c r="T194" i="10"/>
  <c r="R194" i="10"/>
  <c r="P194" i="10"/>
  <c r="BI193" i="10"/>
  <c r="BH193" i="10"/>
  <c r="BG193" i="10"/>
  <c r="BE193" i="10"/>
  <c r="T193" i="10"/>
  <c r="R193" i="10"/>
  <c r="P193" i="10"/>
  <c r="BI192" i="10"/>
  <c r="BH192" i="10"/>
  <c r="BG192" i="10"/>
  <c r="BE192" i="10"/>
  <c r="T192" i="10"/>
  <c r="R192" i="10"/>
  <c r="P192" i="10"/>
  <c r="BI191" i="10"/>
  <c r="BH191" i="10"/>
  <c r="BG191" i="10"/>
  <c r="BE191" i="10"/>
  <c r="T191" i="10"/>
  <c r="R191" i="10"/>
  <c r="P191" i="10"/>
  <c r="BI190" i="10"/>
  <c r="BH190" i="10"/>
  <c r="BG190" i="10"/>
  <c r="BE190" i="10"/>
  <c r="T190" i="10"/>
  <c r="R190" i="10"/>
  <c r="P190" i="10"/>
  <c r="BI189" i="10"/>
  <c r="BH189" i="10"/>
  <c r="BG189" i="10"/>
  <c r="BE189" i="10"/>
  <c r="T189" i="10"/>
  <c r="R189" i="10"/>
  <c r="P189" i="10"/>
  <c r="BI188" i="10"/>
  <c r="BH188" i="10"/>
  <c r="BG188" i="10"/>
  <c r="BE188" i="10"/>
  <c r="T188" i="10"/>
  <c r="R188" i="10"/>
  <c r="P188" i="10"/>
  <c r="BI187" i="10"/>
  <c r="BH187" i="10"/>
  <c r="BG187" i="10"/>
  <c r="BE187" i="10"/>
  <c r="T187" i="10"/>
  <c r="R187" i="10"/>
  <c r="P187" i="10"/>
  <c r="BI186" i="10"/>
  <c r="BH186" i="10"/>
  <c r="BG186" i="10"/>
  <c r="BE186" i="10"/>
  <c r="T186" i="10"/>
  <c r="R186" i="10"/>
  <c r="P186" i="10"/>
  <c r="BI185" i="10"/>
  <c r="BH185" i="10"/>
  <c r="BG185" i="10"/>
  <c r="BE185" i="10"/>
  <c r="T185" i="10"/>
  <c r="R185" i="10"/>
  <c r="P185" i="10"/>
  <c r="BI184" i="10"/>
  <c r="BH184" i="10"/>
  <c r="BG184" i="10"/>
  <c r="BE184" i="10"/>
  <c r="T184" i="10"/>
  <c r="R184" i="10"/>
  <c r="P184" i="10"/>
  <c r="BI183" i="10"/>
  <c r="BH183" i="10"/>
  <c r="BG183" i="10"/>
  <c r="BE183" i="10"/>
  <c r="T183" i="10"/>
  <c r="R183" i="10"/>
  <c r="P183" i="10"/>
  <c r="BI182" i="10"/>
  <c r="BH182" i="10"/>
  <c r="BG182" i="10"/>
  <c r="BE182" i="10"/>
  <c r="T182" i="10"/>
  <c r="R182" i="10"/>
  <c r="P182" i="10"/>
  <c r="BI181" i="10"/>
  <c r="BH181" i="10"/>
  <c r="BG181" i="10"/>
  <c r="BE181" i="10"/>
  <c r="T181" i="10"/>
  <c r="R181" i="10"/>
  <c r="P181" i="10"/>
  <c r="BI180" i="10"/>
  <c r="BH180" i="10"/>
  <c r="BG180" i="10"/>
  <c r="BE180" i="10"/>
  <c r="T180" i="10"/>
  <c r="R180" i="10"/>
  <c r="P180" i="10"/>
  <c r="BI179" i="10"/>
  <c r="BH179" i="10"/>
  <c r="BG179" i="10"/>
  <c r="BE179" i="10"/>
  <c r="T179" i="10"/>
  <c r="R179" i="10"/>
  <c r="P179" i="10"/>
  <c r="BI178" i="10"/>
  <c r="BH178" i="10"/>
  <c r="BG178" i="10"/>
  <c r="BE178" i="10"/>
  <c r="T178" i="10"/>
  <c r="R178" i="10"/>
  <c r="P178" i="10"/>
  <c r="BI177" i="10"/>
  <c r="BH177" i="10"/>
  <c r="BG177" i="10"/>
  <c r="BE177" i="10"/>
  <c r="T177" i="10"/>
  <c r="R177" i="10"/>
  <c r="P177" i="10"/>
  <c r="BI176" i="10"/>
  <c r="BH176" i="10"/>
  <c r="BG176" i="10"/>
  <c r="BE176" i="10"/>
  <c r="T176" i="10"/>
  <c r="R176" i="10"/>
  <c r="P176" i="10"/>
  <c r="BI175" i="10"/>
  <c r="BH175" i="10"/>
  <c r="BG175" i="10"/>
  <c r="BE175" i="10"/>
  <c r="T175" i="10"/>
  <c r="R175" i="10"/>
  <c r="P175" i="10"/>
  <c r="BI174" i="10"/>
  <c r="BH174" i="10"/>
  <c r="BG174" i="10"/>
  <c r="BE174" i="10"/>
  <c r="T174" i="10"/>
  <c r="R174" i="10"/>
  <c r="P174" i="10"/>
  <c r="BI173" i="10"/>
  <c r="BH173" i="10"/>
  <c r="BG173" i="10"/>
  <c r="BE173" i="10"/>
  <c r="T173" i="10"/>
  <c r="R173" i="10"/>
  <c r="P173" i="10"/>
  <c r="BI172" i="10"/>
  <c r="BH172" i="10"/>
  <c r="BG172" i="10"/>
  <c r="BE172" i="10"/>
  <c r="T172" i="10"/>
  <c r="R172" i="10"/>
  <c r="P172" i="10"/>
  <c r="BI171" i="10"/>
  <c r="BH171" i="10"/>
  <c r="BG171" i="10"/>
  <c r="BE171" i="10"/>
  <c r="T171" i="10"/>
  <c r="R171" i="10"/>
  <c r="P171" i="10"/>
  <c r="BI170" i="10"/>
  <c r="BH170" i="10"/>
  <c r="BG170" i="10"/>
  <c r="BE170" i="10"/>
  <c r="T170" i="10"/>
  <c r="R170" i="10"/>
  <c r="P170" i="10"/>
  <c r="BI169" i="10"/>
  <c r="BH169" i="10"/>
  <c r="BG169" i="10"/>
  <c r="BE169" i="10"/>
  <c r="T169" i="10"/>
  <c r="R169" i="10"/>
  <c r="P169" i="10"/>
  <c r="BI168" i="10"/>
  <c r="BH168" i="10"/>
  <c r="BG168" i="10"/>
  <c r="BE168" i="10"/>
  <c r="T168" i="10"/>
  <c r="R168" i="10"/>
  <c r="P168" i="10"/>
  <c r="BI167" i="10"/>
  <c r="BH167" i="10"/>
  <c r="BG167" i="10"/>
  <c r="BE167" i="10"/>
  <c r="T167" i="10"/>
  <c r="R167" i="10"/>
  <c r="P167" i="10"/>
  <c r="BI166" i="10"/>
  <c r="BH166" i="10"/>
  <c r="BG166" i="10"/>
  <c r="BE166" i="10"/>
  <c r="T166" i="10"/>
  <c r="R166" i="10"/>
  <c r="P166" i="10"/>
  <c r="BI165" i="10"/>
  <c r="BH165" i="10"/>
  <c r="BG165" i="10"/>
  <c r="BE165" i="10"/>
  <c r="T165" i="10"/>
  <c r="R165" i="10"/>
  <c r="P165" i="10"/>
  <c r="BI164" i="10"/>
  <c r="BH164" i="10"/>
  <c r="BG164" i="10"/>
  <c r="BE164" i="10"/>
  <c r="T164" i="10"/>
  <c r="R164" i="10"/>
  <c r="P164" i="10"/>
  <c r="BI163" i="10"/>
  <c r="BH163" i="10"/>
  <c r="BG163" i="10"/>
  <c r="BE163" i="10"/>
  <c r="T163" i="10"/>
  <c r="R163" i="10"/>
  <c r="P163" i="10"/>
  <c r="BI162" i="10"/>
  <c r="BH162" i="10"/>
  <c r="BG162" i="10"/>
  <c r="BE162" i="10"/>
  <c r="T162" i="10"/>
  <c r="R162" i="10"/>
  <c r="P162" i="10"/>
  <c r="BI161" i="10"/>
  <c r="BH161" i="10"/>
  <c r="BG161" i="10"/>
  <c r="BE161" i="10"/>
  <c r="T161" i="10"/>
  <c r="R161" i="10"/>
  <c r="P161" i="10"/>
  <c r="BI160" i="10"/>
  <c r="BH160" i="10"/>
  <c r="BG160" i="10"/>
  <c r="BE160" i="10"/>
  <c r="T160" i="10"/>
  <c r="R160" i="10"/>
  <c r="P160" i="10"/>
  <c r="BI159" i="10"/>
  <c r="BH159" i="10"/>
  <c r="BG159" i="10"/>
  <c r="BE159" i="10"/>
  <c r="T159" i="10"/>
  <c r="R159" i="10"/>
  <c r="P159" i="10"/>
  <c r="BI158" i="10"/>
  <c r="BH158" i="10"/>
  <c r="BG158" i="10"/>
  <c r="BE158" i="10"/>
  <c r="T158" i="10"/>
  <c r="R158" i="10"/>
  <c r="P158" i="10"/>
  <c r="BI157" i="10"/>
  <c r="BH157" i="10"/>
  <c r="BG157" i="10"/>
  <c r="BE157" i="10"/>
  <c r="T157" i="10"/>
  <c r="R157" i="10"/>
  <c r="P157" i="10"/>
  <c r="BI156" i="10"/>
  <c r="BH156" i="10"/>
  <c r="BG156" i="10"/>
  <c r="BE156" i="10"/>
  <c r="T156" i="10"/>
  <c r="R156" i="10"/>
  <c r="P156" i="10"/>
  <c r="BI155" i="10"/>
  <c r="BH155" i="10"/>
  <c r="BG155" i="10"/>
  <c r="BE155" i="10"/>
  <c r="T155" i="10"/>
  <c r="R155" i="10"/>
  <c r="P155" i="10"/>
  <c r="BI154" i="10"/>
  <c r="BH154" i="10"/>
  <c r="BG154" i="10"/>
  <c r="BE154" i="10"/>
  <c r="T154" i="10"/>
  <c r="R154" i="10"/>
  <c r="P154" i="10"/>
  <c r="BI153" i="10"/>
  <c r="BH153" i="10"/>
  <c r="BG153" i="10"/>
  <c r="BE153" i="10"/>
  <c r="T153" i="10"/>
  <c r="R153" i="10"/>
  <c r="P153" i="10"/>
  <c r="BI152" i="10"/>
  <c r="BH152" i="10"/>
  <c r="BG152" i="10"/>
  <c r="BE152" i="10"/>
  <c r="T152" i="10"/>
  <c r="R152" i="10"/>
  <c r="P152" i="10"/>
  <c r="BI151" i="10"/>
  <c r="BH151" i="10"/>
  <c r="BG151" i="10"/>
  <c r="BE151" i="10"/>
  <c r="T151" i="10"/>
  <c r="R151" i="10"/>
  <c r="P151" i="10"/>
  <c r="BI150" i="10"/>
  <c r="BH150" i="10"/>
  <c r="BG150" i="10"/>
  <c r="BE150" i="10"/>
  <c r="T150" i="10"/>
  <c r="R150" i="10"/>
  <c r="P150" i="10"/>
  <c r="BI149" i="10"/>
  <c r="BH149" i="10"/>
  <c r="BG149" i="10"/>
  <c r="BE149" i="10"/>
  <c r="T149" i="10"/>
  <c r="R149" i="10"/>
  <c r="P149" i="10"/>
  <c r="BI148" i="10"/>
  <c r="BH148" i="10"/>
  <c r="BG148" i="10"/>
  <c r="BE148" i="10"/>
  <c r="T148" i="10"/>
  <c r="R148" i="10"/>
  <c r="P148" i="10"/>
  <c r="BI147" i="10"/>
  <c r="BH147" i="10"/>
  <c r="BG147" i="10"/>
  <c r="BE147" i="10"/>
  <c r="T147" i="10"/>
  <c r="R147" i="10"/>
  <c r="P147" i="10"/>
  <c r="BI146" i="10"/>
  <c r="BH146" i="10"/>
  <c r="BG146" i="10"/>
  <c r="BE146" i="10"/>
  <c r="T146" i="10"/>
  <c r="R146" i="10"/>
  <c r="P146" i="10"/>
  <c r="BI145" i="10"/>
  <c r="BH145" i="10"/>
  <c r="BG145" i="10"/>
  <c r="BE145" i="10"/>
  <c r="T145" i="10"/>
  <c r="R145" i="10"/>
  <c r="P145" i="10"/>
  <c r="BI144" i="10"/>
  <c r="BH144" i="10"/>
  <c r="BG144" i="10"/>
  <c r="BE144" i="10"/>
  <c r="T144" i="10"/>
  <c r="R144" i="10"/>
  <c r="P144" i="10"/>
  <c r="BI143" i="10"/>
  <c r="BH143" i="10"/>
  <c r="BG143" i="10"/>
  <c r="BE143" i="10"/>
  <c r="T143" i="10"/>
  <c r="R143" i="10"/>
  <c r="P143" i="10"/>
  <c r="BI142" i="10"/>
  <c r="BH142" i="10"/>
  <c r="BG142" i="10"/>
  <c r="BE142" i="10"/>
  <c r="T142" i="10"/>
  <c r="R142" i="10"/>
  <c r="P142" i="10"/>
  <c r="BI141" i="10"/>
  <c r="BH141" i="10"/>
  <c r="BG141" i="10"/>
  <c r="BE141" i="10"/>
  <c r="T141" i="10"/>
  <c r="R141" i="10"/>
  <c r="P141" i="10"/>
  <c r="BI140" i="10"/>
  <c r="BH140" i="10"/>
  <c r="BG140" i="10"/>
  <c r="BE140" i="10"/>
  <c r="T140" i="10"/>
  <c r="R140" i="10"/>
  <c r="P140" i="10"/>
  <c r="BI139" i="10"/>
  <c r="BH139" i="10"/>
  <c r="BG139" i="10"/>
  <c r="BE139" i="10"/>
  <c r="T139" i="10"/>
  <c r="R139" i="10"/>
  <c r="P139" i="10"/>
  <c r="BI138" i="10"/>
  <c r="BH138" i="10"/>
  <c r="BG138" i="10"/>
  <c r="BE138" i="10"/>
  <c r="T138" i="10"/>
  <c r="R138" i="10"/>
  <c r="P138" i="10"/>
  <c r="BI137" i="10"/>
  <c r="BH137" i="10"/>
  <c r="BG137" i="10"/>
  <c r="BE137" i="10"/>
  <c r="T137" i="10"/>
  <c r="R137" i="10"/>
  <c r="P137" i="10"/>
  <c r="J130" i="10"/>
  <c r="F130" i="10"/>
  <c r="F128" i="10"/>
  <c r="E126" i="10"/>
  <c r="J93" i="10"/>
  <c r="F93" i="10"/>
  <c r="F91" i="10"/>
  <c r="E89" i="10"/>
  <c r="J26" i="10"/>
  <c r="E26" i="10"/>
  <c r="J131" i="10"/>
  <c r="J25" i="10"/>
  <c r="J20" i="10"/>
  <c r="E20" i="10"/>
  <c r="F131" i="10"/>
  <c r="J19" i="10"/>
  <c r="J14" i="10"/>
  <c r="J128" i="10"/>
  <c r="E7" i="10"/>
  <c r="E122" i="10"/>
  <c r="J39" i="9"/>
  <c r="J38" i="9"/>
  <c r="AY106" i="1"/>
  <c r="J37" i="9"/>
  <c r="AX106" i="1"/>
  <c r="BI333" i="9"/>
  <c r="BH333" i="9"/>
  <c r="BG333" i="9"/>
  <c r="BE333" i="9"/>
  <c r="T333" i="9"/>
  <c r="T332" i="9" s="1"/>
  <c r="R333" i="9"/>
  <c r="R332" i="9"/>
  <c r="P333" i="9"/>
  <c r="P332" i="9"/>
  <c r="BI331" i="9"/>
  <c r="BH331" i="9"/>
  <c r="BG331" i="9"/>
  <c r="BE331" i="9"/>
  <c r="T331" i="9"/>
  <c r="R331" i="9"/>
  <c r="P331" i="9"/>
  <c r="BI330" i="9"/>
  <c r="BH330" i="9"/>
  <c r="BG330" i="9"/>
  <c r="BE330" i="9"/>
  <c r="T330" i="9"/>
  <c r="R330" i="9"/>
  <c r="P330" i="9"/>
  <c r="BI329" i="9"/>
  <c r="BH329" i="9"/>
  <c r="BG329" i="9"/>
  <c r="BE329" i="9"/>
  <c r="T329" i="9"/>
  <c r="R329" i="9"/>
  <c r="P329" i="9"/>
  <c r="BI328" i="9"/>
  <c r="BH328" i="9"/>
  <c r="BG328" i="9"/>
  <c r="BE328" i="9"/>
  <c r="T328" i="9"/>
  <c r="R328" i="9"/>
  <c r="P328" i="9"/>
  <c r="BI327" i="9"/>
  <c r="BH327" i="9"/>
  <c r="BG327" i="9"/>
  <c r="BE327" i="9"/>
  <c r="T327" i="9"/>
  <c r="R327" i="9"/>
  <c r="P327" i="9"/>
  <c r="BI326" i="9"/>
  <c r="BH326" i="9"/>
  <c r="BG326" i="9"/>
  <c r="BE326" i="9"/>
  <c r="T326" i="9"/>
  <c r="R326" i="9"/>
  <c r="P326" i="9"/>
  <c r="BI325" i="9"/>
  <c r="BH325" i="9"/>
  <c r="BG325" i="9"/>
  <c r="BE325" i="9"/>
  <c r="T325" i="9"/>
  <c r="R325" i="9"/>
  <c r="P325" i="9"/>
  <c r="BI324" i="9"/>
  <c r="BH324" i="9"/>
  <c r="BG324" i="9"/>
  <c r="BE324" i="9"/>
  <c r="T324" i="9"/>
  <c r="R324" i="9"/>
  <c r="P324" i="9"/>
  <c r="BI322" i="9"/>
  <c r="BH322" i="9"/>
  <c r="BG322" i="9"/>
  <c r="BE322" i="9"/>
  <c r="T322" i="9"/>
  <c r="R322" i="9"/>
  <c r="P322" i="9"/>
  <c r="BI321" i="9"/>
  <c r="BH321" i="9"/>
  <c r="BG321" i="9"/>
  <c r="BE321" i="9"/>
  <c r="T321" i="9"/>
  <c r="R321" i="9"/>
  <c r="P321" i="9"/>
  <c r="BI320" i="9"/>
  <c r="BH320" i="9"/>
  <c r="BG320" i="9"/>
  <c r="BE320" i="9"/>
  <c r="T320" i="9"/>
  <c r="R320" i="9"/>
  <c r="P320" i="9"/>
  <c r="BI319" i="9"/>
  <c r="BH319" i="9"/>
  <c r="BG319" i="9"/>
  <c r="BE319" i="9"/>
  <c r="T319" i="9"/>
  <c r="R319" i="9"/>
  <c r="P319" i="9"/>
  <c r="BI318" i="9"/>
  <c r="BH318" i="9"/>
  <c r="BG318" i="9"/>
  <c r="BE318" i="9"/>
  <c r="T318" i="9"/>
  <c r="R318" i="9"/>
  <c r="P318" i="9"/>
  <c r="BI317" i="9"/>
  <c r="BH317" i="9"/>
  <c r="BG317" i="9"/>
  <c r="BE317" i="9"/>
  <c r="T317" i="9"/>
  <c r="R317" i="9"/>
  <c r="P317" i="9"/>
  <c r="BI316" i="9"/>
  <c r="BH316" i="9"/>
  <c r="BG316" i="9"/>
  <c r="BE316" i="9"/>
  <c r="T316" i="9"/>
  <c r="R316" i="9"/>
  <c r="P316" i="9"/>
  <c r="BI315" i="9"/>
  <c r="BH315" i="9"/>
  <c r="BG315" i="9"/>
  <c r="BE315" i="9"/>
  <c r="T315" i="9"/>
  <c r="R315" i="9"/>
  <c r="P315" i="9"/>
  <c r="BI314" i="9"/>
  <c r="BH314" i="9"/>
  <c r="BG314" i="9"/>
  <c r="BE314" i="9"/>
  <c r="T314" i="9"/>
  <c r="R314" i="9"/>
  <c r="P314" i="9"/>
  <c r="BI313" i="9"/>
  <c r="BH313" i="9"/>
  <c r="BG313" i="9"/>
  <c r="BE313" i="9"/>
  <c r="T313" i="9"/>
  <c r="R313" i="9"/>
  <c r="P313" i="9"/>
  <c r="BI312" i="9"/>
  <c r="BH312" i="9"/>
  <c r="BG312" i="9"/>
  <c r="BE312" i="9"/>
  <c r="T312" i="9"/>
  <c r="R312" i="9"/>
  <c r="P312" i="9"/>
  <c r="BI311" i="9"/>
  <c r="BH311" i="9"/>
  <c r="BG311" i="9"/>
  <c r="BE311" i="9"/>
  <c r="T311" i="9"/>
  <c r="R311" i="9"/>
  <c r="P311" i="9"/>
  <c r="BI310" i="9"/>
  <c r="BH310" i="9"/>
  <c r="BG310" i="9"/>
  <c r="BE310" i="9"/>
  <c r="T310" i="9"/>
  <c r="R310" i="9"/>
  <c r="P310" i="9"/>
  <c r="BI309" i="9"/>
  <c r="BH309" i="9"/>
  <c r="BG309" i="9"/>
  <c r="BE309" i="9"/>
  <c r="T309" i="9"/>
  <c r="R309" i="9"/>
  <c r="P309" i="9"/>
  <c r="BI308" i="9"/>
  <c r="BH308" i="9"/>
  <c r="BG308" i="9"/>
  <c r="BE308" i="9"/>
  <c r="T308" i="9"/>
  <c r="R308" i="9"/>
  <c r="P308" i="9"/>
  <c r="BI307" i="9"/>
  <c r="BH307" i="9"/>
  <c r="BG307" i="9"/>
  <c r="BE307" i="9"/>
  <c r="T307" i="9"/>
  <c r="R307" i="9"/>
  <c r="P307" i="9"/>
  <c r="BI306" i="9"/>
  <c r="BH306" i="9"/>
  <c r="BG306" i="9"/>
  <c r="BE306" i="9"/>
  <c r="T306" i="9"/>
  <c r="R306" i="9"/>
  <c r="P306" i="9"/>
  <c r="BI305" i="9"/>
  <c r="BH305" i="9"/>
  <c r="BG305" i="9"/>
  <c r="BE305" i="9"/>
  <c r="T305" i="9"/>
  <c r="R305" i="9"/>
  <c r="P305" i="9"/>
  <c r="BI304" i="9"/>
  <c r="BH304" i="9"/>
  <c r="BG304" i="9"/>
  <c r="BE304" i="9"/>
  <c r="T304" i="9"/>
  <c r="R304" i="9"/>
  <c r="P304" i="9"/>
  <c r="BI303" i="9"/>
  <c r="BH303" i="9"/>
  <c r="BG303" i="9"/>
  <c r="BE303" i="9"/>
  <c r="T303" i="9"/>
  <c r="R303" i="9"/>
  <c r="P303" i="9"/>
  <c r="BI302" i="9"/>
  <c r="BH302" i="9"/>
  <c r="BG302" i="9"/>
  <c r="BE302" i="9"/>
  <c r="T302" i="9"/>
  <c r="R302" i="9"/>
  <c r="P302" i="9"/>
  <c r="BI301" i="9"/>
  <c r="BH301" i="9"/>
  <c r="BG301" i="9"/>
  <c r="BE301" i="9"/>
  <c r="T301" i="9"/>
  <c r="R301" i="9"/>
  <c r="P301" i="9"/>
  <c r="BI300" i="9"/>
  <c r="BH300" i="9"/>
  <c r="BG300" i="9"/>
  <c r="BE300" i="9"/>
  <c r="T300" i="9"/>
  <c r="R300" i="9"/>
  <c r="P300" i="9"/>
  <c r="BI299" i="9"/>
  <c r="BH299" i="9"/>
  <c r="BG299" i="9"/>
  <c r="BE299" i="9"/>
  <c r="T299" i="9"/>
  <c r="R299" i="9"/>
  <c r="P299" i="9"/>
  <c r="BI298" i="9"/>
  <c r="BH298" i="9"/>
  <c r="BG298" i="9"/>
  <c r="BE298" i="9"/>
  <c r="T298" i="9"/>
  <c r="R298" i="9"/>
  <c r="P298" i="9"/>
  <c r="BI297" i="9"/>
  <c r="BH297" i="9"/>
  <c r="BG297" i="9"/>
  <c r="BE297" i="9"/>
  <c r="T297" i="9"/>
  <c r="R297" i="9"/>
  <c r="P297" i="9"/>
  <c r="BI296" i="9"/>
  <c r="BH296" i="9"/>
  <c r="BG296" i="9"/>
  <c r="BE296" i="9"/>
  <c r="T296" i="9"/>
  <c r="R296" i="9"/>
  <c r="P296" i="9"/>
  <c r="BI295" i="9"/>
  <c r="BH295" i="9"/>
  <c r="BG295" i="9"/>
  <c r="BE295" i="9"/>
  <c r="T295" i="9"/>
  <c r="R295" i="9"/>
  <c r="P295" i="9"/>
  <c r="BI294" i="9"/>
  <c r="BH294" i="9"/>
  <c r="BG294" i="9"/>
  <c r="BE294" i="9"/>
  <c r="T294" i="9"/>
  <c r="R294" i="9"/>
  <c r="P294" i="9"/>
  <c r="BI293" i="9"/>
  <c r="BH293" i="9"/>
  <c r="BG293" i="9"/>
  <c r="BE293" i="9"/>
  <c r="T293" i="9"/>
  <c r="R293" i="9"/>
  <c r="P293" i="9"/>
  <c r="BI292" i="9"/>
  <c r="BH292" i="9"/>
  <c r="BG292" i="9"/>
  <c r="BE292" i="9"/>
  <c r="T292" i="9"/>
  <c r="R292" i="9"/>
  <c r="P292" i="9"/>
  <c r="BI291" i="9"/>
  <c r="BH291" i="9"/>
  <c r="BG291" i="9"/>
  <c r="BE291" i="9"/>
  <c r="T291" i="9"/>
  <c r="R291" i="9"/>
  <c r="P291" i="9"/>
  <c r="BI290" i="9"/>
  <c r="BH290" i="9"/>
  <c r="BG290" i="9"/>
  <c r="BE290" i="9"/>
  <c r="T290" i="9"/>
  <c r="R290" i="9"/>
  <c r="P290" i="9"/>
  <c r="BI289" i="9"/>
  <c r="BH289" i="9"/>
  <c r="BG289" i="9"/>
  <c r="BE289" i="9"/>
  <c r="T289" i="9"/>
  <c r="R289" i="9"/>
  <c r="P289" i="9"/>
  <c r="BI288" i="9"/>
  <c r="BH288" i="9"/>
  <c r="BG288" i="9"/>
  <c r="BE288" i="9"/>
  <c r="T288" i="9"/>
  <c r="R288" i="9"/>
  <c r="P288" i="9"/>
  <c r="BI287" i="9"/>
  <c r="BH287" i="9"/>
  <c r="BG287" i="9"/>
  <c r="BE287" i="9"/>
  <c r="T287" i="9"/>
  <c r="R287" i="9"/>
  <c r="P287" i="9"/>
  <c r="BI286" i="9"/>
  <c r="BH286" i="9"/>
  <c r="BG286" i="9"/>
  <c r="BE286" i="9"/>
  <c r="T286" i="9"/>
  <c r="R286" i="9"/>
  <c r="P286" i="9"/>
  <c r="BI285" i="9"/>
  <c r="BH285" i="9"/>
  <c r="BG285" i="9"/>
  <c r="BE285" i="9"/>
  <c r="T285" i="9"/>
  <c r="R285" i="9"/>
  <c r="P285" i="9"/>
  <c r="BI284" i="9"/>
  <c r="BH284" i="9"/>
  <c r="BG284" i="9"/>
  <c r="BE284" i="9"/>
  <c r="T284" i="9"/>
  <c r="R284" i="9"/>
  <c r="P284" i="9"/>
  <c r="BI283" i="9"/>
  <c r="BH283" i="9"/>
  <c r="BG283" i="9"/>
  <c r="BE283" i="9"/>
  <c r="T283" i="9"/>
  <c r="R283" i="9"/>
  <c r="P283" i="9"/>
  <c r="BI282" i="9"/>
  <c r="BH282" i="9"/>
  <c r="BG282" i="9"/>
  <c r="BE282" i="9"/>
  <c r="T282" i="9"/>
  <c r="R282" i="9"/>
  <c r="P282" i="9"/>
  <c r="BI281" i="9"/>
  <c r="BH281" i="9"/>
  <c r="BG281" i="9"/>
  <c r="BE281" i="9"/>
  <c r="T281" i="9"/>
  <c r="R281" i="9"/>
  <c r="P281" i="9"/>
  <c r="BI280" i="9"/>
  <c r="BH280" i="9"/>
  <c r="BG280" i="9"/>
  <c r="BE280" i="9"/>
  <c r="T280" i="9"/>
  <c r="R280" i="9"/>
  <c r="P280" i="9"/>
  <c r="BI279" i="9"/>
  <c r="BH279" i="9"/>
  <c r="BG279" i="9"/>
  <c r="BE279" i="9"/>
  <c r="T279" i="9"/>
  <c r="R279" i="9"/>
  <c r="P279" i="9"/>
  <c r="BI278" i="9"/>
  <c r="BH278" i="9"/>
  <c r="BG278" i="9"/>
  <c r="BE278" i="9"/>
  <c r="T278" i="9"/>
  <c r="R278" i="9"/>
  <c r="P278" i="9"/>
  <c r="BI277" i="9"/>
  <c r="BH277" i="9"/>
  <c r="BG277" i="9"/>
  <c r="BE277" i="9"/>
  <c r="T277" i="9"/>
  <c r="R277" i="9"/>
  <c r="P277" i="9"/>
  <c r="BI276" i="9"/>
  <c r="BH276" i="9"/>
  <c r="BG276" i="9"/>
  <c r="BE276" i="9"/>
  <c r="T276" i="9"/>
  <c r="R276" i="9"/>
  <c r="P276" i="9"/>
  <c r="BI275" i="9"/>
  <c r="BH275" i="9"/>
  <c r="BG275" i="9"/>
  <c r="BE275" i="9"/>
  <c r="T275" i="9"/>
  <c r="R275" i="9"/>
  <c r="P275" i="9"/>
  <c r="BI274" i="9"/>
  <c r="BH274" i="9"/>
  <c r="BG274" i="9"/>
  <c r="BE274" i="9"/>
  <c r="T274" i="9"/>
  <c r="R274" i="9"/>
  <c r="P274" i="9"/>
  <c r="BI273" i="9"/>
  <c r="BH273" i="9"/>
  <c r="BG273" i="9"/>
  <c r="BE273" i="9"/>
  <c r="T273" i="9"/>
  <c r="R273" i="9"/>
  <c r="P273" i="9"/>
  <c r="BI272" i="9"/>
  <c r="BH272" i="9"/>
  <c r="BG272" i="9"/>
  <c r="BE272" i="9"/>
  <c r="T272" i="9"/>
  <c r="R272" i="9"/>
  <c r="P272" i="9"/>
  <c r="BI271" i="9"/>
  <c r="BH271" i="9"/>
  <c r="BG271" i="9"/>
  <c r="BE271" i="9"/>
  <c r="T271" i="9"/>
  <c r="R271" i="9"/>
  <c r="P271" i="9"/>
  <c r="BI270" i="9"/>
  <c r="BH270" i="9"/>
  <c r="BG270" i="9"/>
  <c r="BE270" i="9"/>
  <c r="T270" i="9"/>
  <c r="R270" i="9"/>
  <c r="P270" i="9"/>
  <c r="BI269" i="9"/>
  <c r="BH269" i="9"/>
  <c r="BG269" i="9"/>
  <c r="BE269" i="9"/>
  <c r="T269" i="9"/>
  <c r="R269" i="9"/>
  <c r="P269" i="9"/>
  <c r="BI267" i="9"/>
  <c r="BH267" i="9"/>
  <c r="BG267" i="9"/>
  <c r="BE267" i="9"/>
  <c r="T267" i="9"/>
  <c r="R267" i="9"/>
  <c r="P267" i="9"/>
  <c r="BI266" i="9"/>
  <c r="BH266" i="9"/>
  <c r="BG266" i="9"/>
  <c r="BE266" i="9"/>
  <c r="T266" i="9"/>
  <c r="R266" i="9"/>
  <c r="P266" i="9"/>
  <c r="BI265" i="9"/>
  <c r="BH265" i="9"/>
  <c r="BG265" i="9"/>
  <c r="BE265" i="9"/>
  <c r="T265" i="9"/>
  <c r="R265" i="9"/>
  <c r="P265" i="9"/>
  <c r="BI264" i="9"/>
  <c r="BH264" i="9"/>
  <c r="BG264" i="9"/>
  <c r="BE264" i="9"/>
  <c r="T264" i="9"/>
  <c r="R264" i="9"/>
  <c r="P264" i="9"/>
  <c r="BI263" i="9"/>
  <c r="BH263" i="9"/>
  <c r="BG263" i="9"/>
  <c r="BE263" i="9"/>
  <c r="T263" i="9"/>
  <c r="R263" i="9"/>
  <c r="P263" i="9"/>
  <c r="BI262" i="9"/>
  <c r="BH262" i="9"/>
  <c r="BG262" i="9"/>
  <c r="BE262" i="9"/>
  <c r="T262" i="9"/>
  <c r="R262" i="9"/>
  <c r="P262" i="9"/>
  <c r="BI261" i="9"/>
  <c r="BH261" i="9"/>
  <c r="BG261" i="9"/>
  <c r="BE261" i="9"/>
  <c r="T261" i="9"/>
  <c r="R261" i="9"/>
  <c r="P261" i="9"/>
  <c r="BI260" i="9"/>
  <c r="BH260" i="9"/>
  <c r="BG260" i="9"/>
  <c r="BE260" i="9"/>
  <c r="T260" i="9"/>
  <c r="R260" i="9"/>
  <c r="P260" i="9"/>
  <c r="BI259" i="9"/>
  <c r="BH259" i="9"/>
  <c r="BG259" i="9"/>
  <c r="BE259" i="9"/>
  <c r="T259" i="9"/>
  <c r="R259" i="9"/>
  <c r="P259" i="9"/>
  <c r="BI258" i="9"/>
  <c r="BH258" i="9"/>
  <c r="BG258" i="9"/>
  <c r="BE258" i="9"/>
  <c r="T258" i="9"/>
  <c r="R258" i="9"/>
  <c r="P258" i="9"/>
  <c r="BI257" i="9"/>
  <c r="BH257" i="9"/>
  <c r="BG257" i="9"/>
  <c r="BE257" i="9"/>
  <c r="T257" i="9"/>
  <c r="R257" i="9"/>
  <c r="P257" i="9"/>
  <c r="BI256" i="9"/>
  <c r="BH256" i="9"/>
  <c r="BG256" i="9"/>
  <c r="BE256" i="9"/>
  <c r="T256" i="9"/>
  <c r="R256" i="9"/>
  <c r="P256" i="9"/>
  <c r="BI255" i="9"/>
  <c r="BH255" i="9"/>
  <c r="BG255" i="9"/>
  <c r="BE255" i="9"/>
  <c r="T255" i="9"/>
  <c r="R255" i="9"/>
  <c r="P255" i="9"/>
  <c r="BI254" i="9"/>
  <c r="BH254" i="9"/>
  <c r="BG254" i="9"/>
  <c r="BE254" i="9"/>
  <c r="T254" i="9"/>
  <c r="R254" i="9"/>
  <c r="P254" i="9"/>
  <c r="BI253" i="9"/>
  <c r="BH253" i="9"/>
  <c r="BG253" i="9"/>
  <c r="BE253" i="9"/>
  <c r="T253" i="9"/>
  <c r="R253" i="9"/>
  <c r="P253" i="9"/>
  <c r="BI252" i="9"/>
  <c r="BH252" i="9"/>
  <c r="BG252" i="9"/>
  <c r="BE252" i="9"/>
  <c r="T252" i="9"/>
  <c r="R252" i="9"/>
  <c r="P252" i="9"/>
  <c r="BI251" i="9"/>
  <c r="BH251" i="9"/>
  <c r="BG251" i="9"/>
  <c r="BE251" i="9"/>
  <c r="T251" i="9"/>
  <c r="R251" i="9"/>
  <c r="P251" i="9"/>
  <c r="BI250" i="9"/>
  <c r="BH250" i="9"/>
  <c r="BG250" i="9"/>
  <c r="BE250" i="9"/>
  <c r="T250" i="9"/>
  <c r="R250" i="9"/>
  <c r="P250" i="9"/>
  <c r="BI249" i="9"/>
  <c r="BH249" i="9"/>
  <c r="BG249" i="9"/>
  <c r="BE249" i="9"/>
  <c r="T249" i="9"/>
  <c r="R249" i="9"/>
  <c r="P249" i="9"/>
  <c r="BI248" i="9"/>
  <c r="BH248" i="9"/>
  <c r="BG248" i="9"/>
  <c r="BE248" i="9"/>
  <c r="T248" i="9"/>
  <c r="R248" i="9"/>
  <c r="P248" i="9"/>
  <c r="BI247" i="9"/>
  <c r="BH247" i="9"/>
  <c r="BG247" i="9"/>
  <c r="BE247" i="9"/>
  <c r="T247" i="9"/>
  <c r="R247" i="9"/>
  <c r="P247" i="9"/>
  <c r="BI246" i="9"/>
  <c r="BH246" i="9"/>
  <c r="BG246" i="9"/>
  <c r="BE246" i="9"/>
  <c r="T246" i="9"/>
  <c r="R246" i="9"/>
  <c r="P246" i="9"/>
  <c r="BI245" i="9"/>
  <c r="BH245" i="9"/>
  <c r="BG245" i="9"/>
  <c r="BE245" i="9"/>
  <c r="T245" i="9"/>
  <c r="R245" i="9"/>
  <c r="P245" i="9"/>
  <c r="BI244" i="9"/>
  <c r="BH244" i="9"/>
  <c r="BG244" i="9"/>
  <c r="BE244" i="9"/>
  <c r="T244" i="9"/>
  <c r="R244" i="9"/>
  <c r="P244" i="9"/>
  <c r="BI243" i="9"/>
  <c r="BH243" i="9"/>
  <c r="BG243" i="9"/>
  <c r="BE243" i="9"/>
  <c r="T243" i="9"/>
  <c r="R243" i="9"/>
  <c r="P243" i="9"/>
  <c r="BI242" i="9"/>
  <c r="BH242" i="9"/>
  <c r="BG242" i="9"/>
  <c r="BE242" i="9"/>
  <c r="T242" i="9"/>
  <c r="R242" i="9"/>
  <c r="P242" i="9"/>
  <c r="BI241" i="9"/>
  <c r="BH241" i="9"/>
  <c r="BG241" i="9"/>
  <c r="BE241" i="9"/>
  <c r="T241" i="9"/>
  <c r="R241" i="9"/>
  <c r="P241" i="9"/>
  <c r="BI240" i="9"/>
  <c r="BH240" i="9"/>
  <c r="BG240" i="9"/>
  <c r="BE240" i="9"/>
  <c r="T240" i="9"/>
  <c r="R240" i="9"/>
  <c r="P240" i="9"/>
  <c r="BI239" i="9"/>
  <c r="BH239" i="9"/>
  <c r="BG239" i="9"/>
  <c r="BE239" i="9"/>
  <c r="T239" i="9"/>
  <c r="R239" i="9"/>
  <c r="P239" i="9"/>
  <c r="BI238" i="9"/>
  <c r="BH238" i="9"/>
  <c r="BG238" i="9"/>
  <c r="BE238" i="9"/>
  <c r="T238" i="9"/>
  <c r="R238" i="9"/>
  <c r="P238" i="9"/>
  <c r="BI237" i="9"/>
  <c r="BH237" i="9"/>
  <c r="BG237" i="9"/>
  <c r="BE237" i="9"/>
  <c r="T237" i="9"/>
  <c r="R237" i="9"/>
  <c r="P237" i="9"/>
  <c r="BI235" i="9"/>
  <c r="BH235" i="9"/>
  <c r="BG235" i="9"/>
  <c r="BE235" i="9"/>
  <c r="T235" i="9"/>
  <c r="R235" i="9"/>
  <c r="P235" i="9"/>
  <c r="BI234" i="9"/>
  <c r="BH234" i="9"/>
  <c r="BG234" i="9"/>
  <c r="BE234" i="9"/>
  <c r="T234" i="9"/>
  <c r="R234" i="9"/>
  <c r="P234" i="9"/>
  <c r="BI233" i="9"/>
  <c r="BH233" i="9"/>
  <c r="BG233" i="9"/>
  <c r="BE233" i="9"/>
  <c r="T233" i="9"/>
  <c r="R233" i="9"/>
  <c r="P233" i="9"/>
  <c r="BI232" i="9"/>
  <c r="BH232" i="9"/>
  <c r="BG232" i="9"/>
  <c r="BE232" i="9"/>
  <c r="T232" i="9"/>
  <c r="R232" i="9"/>
  <c r="P232" i="9"/>
  <c r="BI231" i="9"/>
  <c r="BH231" i="9"/>
  <c r="BG231" i="9"/>
  <c r="BE231" i="9"/>
  <c r="T231" i="9"/>
  <c r="R231" i="9"/>
  <c r="P231" i="9"/>
  <c r="BI230" i="9"/>
  <c r="BH230" i="9"/>
  <c r="BG230" i="9"/>
  <c r="BE230" i="9"/>
  <c r="T230" i="9"/>
  <c r="R230" i="9"/>
  <c r="P230" i="9"/>
  <c r="BI229" i="9"/>
  <c r="BH229" i="9"/>
  <c r="BG229" i="9"/>
  <c r="BE229" i="9"/>
  <c r="T229" i="9"/>
  <c r="R229" i="9"/>
  <c r="P229" i="9"/>
  <c r="BI228" i="9"/>
  <c r="BH228" i="9"/>
  <c r="BG228" i="9"/>
  <c r="BE228" i="9"/>
  <c r="T228" i="9"/>
  <c r="R228" i="9"/>
  <c r="P228" i="9"/>
  <c r="BI227" i="9"/>
  <c r="BH227" i="9"/>
  <c r="BG227" i="9"/>
  <c r="BE227" i="9"/>
  <c r="T227" i="9"/>
  <c r="R227" i="9"/>
  <c r="P227" i="9"/>
  <c r="BI226" i="9"/>
  <c r="BH226" i="9"/>
  <c r="BG226" i="9"/>
  <c r="BE226" i="9"/>
  <c r="T226" i="9"/>
  <c r="R226" i="9"/>
  <c r="P226" i="9"/>
  <c r="BI225" i="9"/>
  <c r="BH225" i="9"/>
  <c r="BG225" i="9"/>
  <c r="BE225" i="9"/>
  <c r="T225" i="9"/>
  <c r="R225" i="9"/>
  <c r="P225" i="9"/>
  <c r="BI224" i="9"/>
  <c r="BH224" i="9"/>
  <c r="BG224" i="9"/>
  <c r="BE224" i="9"/>
  <c r="T224" i="9"/>
  <c r="R224" i="9"/>
  <c r="P224" i="9"/>
  <c r="BI223" i="9"/>
  <c r="BH223" i="9"/>
  <c r="BG223" i="9"/>
  <c r="BE223" i="9"/>
  <c r="T223" i="9"/>
  <c r="R223" i="9"/>
  <c r="P223" i="9"/>
  <c r="BI221" i="9"/>
  <c r="BH221" i="9"/>
  <c r="BG221" i="9"/>
  <c r="BE221" i="9"/>
  <c r="T221" i="9"/>
  <c r="R221" i="9"/>
  <c r="P221" i="9"/>
  <c r="BI220" i="9"/>
  <c r="BH220" i="9"/>
  <c r="BG220" i="9"/>
  <c r="BE220" i="9"/>
  <c r="T220" i="9"/>
  <c r="R220" i="9"/>
  <c r="P220" i="9"/>
  <c r="BI219" i="9"/>
  <c r="BH219" i="9"/>
  <c r="BG219" i="9"/>
  <c r="BE219" i="9"/>
  <c r="T219" i="9"/>
  <c r="R219" i="9"/>
  <c r="P219" i="9"/>
  <c r="BI218" i="9"/>
  <c r="BH218" i="9"/>
  <c r="BG218" i="9"/>
  <c r="BE218" i="9"/>
  <c r="T218" i="9"/>
  <c r="R218" i="9"/>
  <c r="P218" i="9"/>
  <c r="BI217" i="9"/>
  <c r="BH217" i="9"/>
  <c r="BG217" i="9"/>
  <c r="BE217" i="9"/>
  <c r="T217" i="9"/>
  <c r="R217" i="9"/>
  <c r="P217" i="9"/>
  <c r="BI216" i="9"/>
  <c r="BH216" i="9"/>
  <c r="BG216" i="9"/>
  <c r="BE216" i="9"/>
  <c r="T216" i="9"/>
  <c r="R216" i="9"/>
  <c r="P216" i="9"/>
  <c r="BI215" i="9"/>
  <c r="BH215" i="9"/>
  <c r="BG215" i="9"/>
  <c r="BE215" i="9"/>
  <c r="T215" i="9"/>
  <c r="R215" i="9"/>
  <c r="P215" i="9"/>
  <c r="BI214" i="9"/>
  <c r="BH214" i="9"/>
  <c r="BG214" i="9"/>
  <c r="BE214" i="9"/>
  <c r="T214" i="9"/>
  <c r="R214" i="9"/>
  <c r="P214" i="9"/>
  <c r="BI213" i="9"/>
  <c r="BH213" i="9"/>
  <c r="BG213" i="9"/>
  <c r="BE213" i="9"/>
  <c r="T213" i="9"/>
  <c r="R213" i="9"/>
  <c r="P213" i="9"/>
  <c r="BI212" i="9"/>
  <c r="BH212" i="9"/>
  <c r="BG212" i="9"/>
  <c r="BE212" i="9"/>
  <c r="T212" i="9"/>
  <c r="R212" i="9"/>
  <c r="P212" i="9"/>
  <c r="BI211" i="9"/>
  <c r="BH211" i="9"/>
  <c r="BG211" i="9"/>
  <c r="BE211" i="9"/>
  <c r="T211" i="9"/>
  <c r="R211" i="9"/>
  <c r="P211" i="9"/>
  <c r="BI210" i="9"/>
  <c r="BH210" i="9"/>
  <c r="BG210" i="9"/>
  <c r="BE210" i="9"/>
  <c r="T210" i="9"/>
  <c r="R210" i="9"/>
  <c r="P210" i="9"/>
  <c r="BI209" i="9"/>
  <c r="BH209" i="9"/>
  <c r="BG209" i="9"/>
  <c r="BE209" i="9"/>
  <c r="T209" i="9"/>
  <c r="R209" i="9"/>
  <c r="P209" i="9"/>
  <c r="BI208" i="9"/>
  <c r="BH208" i="9"/>
  <c r="BG208" i="9"/>
  <c r="BE208" i="9"/>
  <c r="T208" i="9"/>
  <c r="R208" i="9"/>
  <c r="P208" i="9"/>
  <c r="BI207" i="9"/>
  <c r="BH207" i="9"/>
  <c r="BG207" i="9"/>
  <c r="BE207" i="9"/>
  <c r="T207" i="9"/>
  <c r="R207" i="9"/>
  <c r="P207" i="9"/>
  <c r="BI206" i="9"/>
  <c r="BH206" i="9"/>
  <c r="BG206" i="9"/>
  <c r="BE206" i="9"/>
  <c r="T206" i="9"/>
  <c r="R206" i="9"/>
  <c r="P206" i="9"/>
  <c r="BI205" i="9"/>
  <c r="BH205" i="9"/>
  <c r="BG205" i="9"/>
  <c r="BE205" i="9"/>
  <c r="T205" i="9"/>
  <c r="R205" i="9"/>
  <c r="P205" i="9"/>
  <c r="BI204" i="9"/>
  <c r="BH204" i="9"/>
  <c r="BG204" i="9"/>
  <c r="BE204" i="9"/>
  <c r="T204" i="9"/>
  <c r="R204" i="9"/>
  <c r="P204" i="9"/>
  <c r="BI203" i="9"/>
  <c r="BH203" i="9"/>
  <c r="BG203" i="9"/>
  <c r="BE203" i="9"/>
  <c r="T203" i="9"/>
  <c r="R203" i="9"/>
  <c r="P203" i="9"/>
  <c r="BI202" i="9"/>
  <c r="BH202" i="9"/>
  <c r="BG202" i="9"/>
  <c r="BE202" i="9"/>
  <c r="T202" i="9"/>
  <c r="R202" i="9"/>
  <c r="P202" i="9"/>
  <c r="BI201" i="9"/>
  <c r="BH201" i="9"/>
  <c r="BG201" i="9"/>
  <c r="BE201" i="9"/>
  <c r="T201" i="9"/>
  <c r="R201" i="9"/>
  <c r="P201" i="9"/>
  <c r="BI200" i="9"/>
  <c r="BH200" i="9"/>
  <c r="BG200" i="9"/>
  <c r="BE200" i="9"/>
  <c r="T200" i="9"/>
  <c r="R200" i="9"/>
  <c r="P200" i="9"/>
  <c r="BI199" i="9"/>
  <c r="BH199" i="9"/>
  <c r="BG199" i="9"/>
  <c r="BE199" i="9"/>
  <c r="T199" i="9"/>
  <c r="R199" i="9"/>
  <c r="P199" i="9"/>
  <c r="BI198" i="9"/>
  <c r="BH198" i="9"/>
  <c r="BG198" i="9"/>
  <c r="BE198" i="9"/>
  <c r="T198" i="9"/>
  <c r="R198" i="9"/>
  <c r="P198" i="9"/>
  <c r="BI197" i="9"/>
  <c r="BH197" i="9"/>
  <c r="BG197" i="9"/>
  <c r="BE197" i="9"/>
  <c r="T197" i="9"/>
  <c r="R197" i="9"/>
  <c r="P197" i="9"/>
  <c r="BI196" i="9"/>
  <c r="BH196" i="9"/>
  <c r="BG196" i="9"/>
  <c r="BE196" i="9"/>
  <c r="T196" i="9"/>
  <c r="R196" i="9"/>
  <c r="P196" i="9"/>
  <c r="BI195" i="9"/>
  <c r="BH195" i="9"/>
  <c r="BG195" i="9"/>
  <c r="BE195" i="9"/>
  <c r="T195" i="9"/>
  <c r="R195" i="9"/>
  <c r="P195" i="9"/>
  <c r="BI194" i="9"/>
  <c r="BH194" i="9"/>
  <c r="BG194" i="9"/>
  <c r="BE194" i="9"/>
  <c r="T194" i="9"/>
  <c r="R194" i="9"/>
  <c r="P194" i="9"/>
  <c r="BI193" i="9"/>
  <c r="BH193" i="9"/>
  <c r="BG193" i="9"/>
  <c r="BE193" i="9"/>
  <c r="T193" i="9"/>
  <c r="R193" i="9"/>
  <c r="P193" i="9"/>
  <c r="BI192" i="9"/>
  <c r="BH192" i="9"/>
  <c r="BG192" i="9"/>
  <c r="BE192" i="9"/>
  <c r="T192" i="9"/>
  <c r="R192" i="9"/>
  <c r="P192" i="9"/>
  <c r="BI191" i="9"/>
  <c r="BH191" i="9"/>
  <c r="BG191" i="9"/>
  <c r="BE191" i="9"/>
  <c r="T191" i="9"/>
  <c r="R191" i="9"/>
  <c r="P191" i="9"/>
  <c r="BI190" i="9"/>
  <c r="BH190" i="9"/>
  <c r="BG190" i="9"/>
  <c r="BE190" i="9"/>
  <c r="T190" i="9"/>
  <c r="R190" i="9"/>
  <c r="P190" i="9"/>
  <c r="BI189" i="9"/>
  <c r="BH189" i="9"/>
  <c r="BG189" i="9"/>
  <c r="BE189" i="9"/>
  <c r="T189" i="9"/>
  <c r="R189" i="9"/>
  <c r="P189" i="9"/>
  <c r="BI188" i="9"/>
  <c r="BH188" i="9"/>
  <c r="BG188" i="9"/>
  <c r="BE188" i="9"/>
  <c r="T188" i="9"/>
  <c r="R188" i="9"/>
  <c r="P188" i="9"/>
  <c r="BI187" i="9"/>
  <c r="BH187" i="9"/>
  <c r="BG187" i="9"/>
  <c r="BE187" i="9"/>
  <c r="T187" i="9"/>
  <c r="R187" i="9"/>
  <c r="P187" i="9"/>
  <c r="BI186" i="9"/>
  <c r="BH186" i="9"/>
  <c r="BG186" i="9"/>
  <c r="BE186" i="9"/>
  <c r="T186" i="9"/>
  <c r="R186" i="9"/>
  <c r="P186" i="9"/>
  <c r="BI185" i="9"/>
  <c r="BH185" i="9"/>
  <c r="BG185" i="9"/>
  <c r="BE185" i="9"/>
  <c r="T185" i="9"/>
  <c r="R185" i="9"/>
  <c r="P185" i="9"/>
  <c r="BI183" i="9"/>
  <c r="BH183" i="9"/>
  <c r="BG183" i="9"/>
  <c r="BE183" i="9"/>
  <c r="T183" i="9"/>
  <c r="R183" i="9"/>
  <c r="P183" i="9"/>
  <c r="BI182" i="9"/>
  <c r="BH182" i="9"/>
  <c r="BG182" i="9"/>
  <c r="BE182" i="9"/>
  <c r="T182" i="9"/>
  <c r="R182" i="9"/>
  <c r="P182" i="9"/>
  <c r="BI181" i="9"/>
  <c r="BH181" i="9"/>
  <c r="BG181" i="9"/>
  <c r="BE181" i="9"/>
  <c r="T181" i="9"/>
  <c r="R181" i="9"/>
  <c r="P181" i="9"/>
  <c r="BI180" i="9"/>
  <c r="BH180" i="9"/>
  <c r="BG180" i="9"/>
  <c r="BE180" i="9"/>
  <c r="T180" i="9"/>
  <c r="R180" i="9"/>
  <c r="P180" i="9"/>
  <c r="BI179" i="9"/>
  <c r="BH179" i="9"/>
  <c r="BG179" i="9"/>
  <c r="BE179" i="9"/>
  <c r="T179" i="9"/>
  <c r="R179" i="9"/>
  <c r="P179" i="9"/>
  <c r="BI178" i="9"/>
  <c r="BH178" i="9"/>
  <c r="BG178" i="9"/>
  <c r="BE178" i="9"/>
  <c r="T178" i="9"/>
  <c r="R178" i="9"/>
  <c r="P178" i="9"/>
  <c r="BI177" i="9"/>
  <c r="BH177" i="9"/>
  <c r="BG177" i="9"/>
  <c r="BE177" i="9"/>
  <c r="T177" i="9"/>
  <c r="R177" i="9"/>
  <c r="P177" i="9"/>
  <c r="BI176" i="9"/>
  <c r="BH176" i="9"/>
  <c r="BG176" i="9"/>
  <c r="BE176" i="9"/>
  <c r="T176" i="9"/>
  <c r="R176" i="9"/>
  <c r="P176" i="9"/>
  <c r="BI175" i="9"/>
  <c r="BH175" i="9"/>
  <c r="BG175" i="9"/>
  <c r="BE175" i="9"/>
  <c r="T175" i="9"/>
  <c r="R175" i="9"/>
  <c r="P175" i="9"/>
  <c r="BI174" i="9"/>
  <c r="BH174" i="9"/>
  <c r="BG174" i="9"/>
  <c r="BE174" i="9"/>
  <c r="T174" i="9"/>
  <c r="R174" i="9"/>
  <c r="P174" i="9"/>
  <c r="BI172" i="9"/>
  <c r="BH172" i="9"/>
  <c r="BG172" i="9"/>
  <c r="BE172" i="9"/>
  <c r="T172" i="9"/>
  <c r="R172" i="9"/>
  <c r="P172" i="9"/>
  <c r="BI171" i="9"/>
  <c r="BH171" i="9"/>
  <c r="BG171" i="9"/>
  <c r="BE171" i="9"/>
  <c r="T171" i="9"/>
  <c r="R171" i="9"/>
  <c r="P171" i="9"/>
  <c r="BI169" i="9"/>
  <c r="BH169" i="9"/>
  <c r="BG169" i="9"/>
  <c r="BE169" i="9"/>
  <c r="T169" i="9"/>
  <c r="R169" i="9"/>
  <c r="P169" i="9"/>
  <c r="BI168" i="9"/>
  <c r="BH168" i="9"/>
  <c r="BG168" i="9"/>
  <c r="BE168" i="9"/>
  <c r="T168" i="9"/>
  <c r="R168" i="9"/>
  <c r="P168" i="9"/>
  <c r="BI166" i="9"/>
  <c r="BH166" i="9"/>
  <c r="BG166" i="9"/>
  <c r="BE166" i="9"/>
  <c r="T166" i="9"/>
  <c r="R166" i="9"/>
  <c r="P166" i="9"/>
  <c r="BI165" i="9"/>
  <c r="BH165" i="9"/>
  <c r="BG165" i="9"/>
  <c r="BE165" i="9"/>
  <c r="T165" i="9"/>
  <c r="R165" i="9"/>
  <c r="P165" i="9"/>
  <c r="BI164" i="9"/>
  <c r="BH164" i="9"/>
  <c r="BG164" i="9"/>
  <c r="BE164" i="9"/>
  <c r="T164" i="9"/>
  <c r="R164" i="9"/>
  <c r="P164" i="9"/>
  <c r="BI163" i="9"/>
  <c r="BH163" i="9"/>
  <c r="BG163" i="9"/>
  <c r="BE163" i="9"/>
  <c r="T163" i="9"/>
  <c r="R163" i="9"/>
  <c r="P163" i="9"/>
  <c r="BI162" i="9"/>
  <c r="BH162" i="9"/>
  <c r="BG162" i="9"/>
  <c r="BE162" i="9"/>
  <c r="T162" i="9"/>
  <c r="R162" i="9"/>
  <c r="P162" i="9"/>
  <c r="BI161" i="9"/>
  <c r="BH161" i="9"/>
  <c r="BG161" i="9"/>
  <c r="BE161" i="9"/>
  <c r="T161" i="9"/>
  <c r="R161" i="9"/>
  <c r="P161" i="9"/>
  <c r="BI159" i="9"/>
  <c r="BH159" i="9"/>
  <c r="BG159" i="9"/>
  <c r="BE159" i="9"/>
  <c r="T159" i="9"/>
  <c r="R159" i="9"/>
  <c r="P159" i="9"/>
  <c r="BI158" i="9"/>
  <c r="BH158" i="9"/>
  <c r="BG158" i="9"/>
  <c r="BE158" i="9"/>
  <c r="T158" i="9"/>
  <c r="R158" i="9"/>
  <c r="P158" i="9"/>
  <c r="BI157" i="9"/>
  <c r="BH157" i="9"/>
  <c r="BG157" i="9"/>
  <c r="BE157" i="9"/>
  <c r="T157" i="9"/>
  <c r="R157" i="9"/>
  <c r="P157" i="9"/>
  <c r="BI156" i="9"/>
  <c r="BH156" i="9"/>
  <c r="BG156" i="9"/>
  <c r="BE156" i="9"/>
  <c r="T156" i="9"/>
  <c r="R156" i="9"/>
  <c r="P156" i="9"/>
  <c r="BI155" i="9"/>
  <c r="BH155" i="9"/>
  <c r="BG155" i="9"/>
  <c r="BE155" i="9"/>
  <c r="T155" i="9"/>
  <c r="R155" i="9"/>
  <c r="P155" i="9"/>
  <c r="BI154" i="9"/>
  <c r="BH154" i="9"/>
  <c r="BG154" i="9"/>
  <c r="BE154" i="9"/>
  <c r="T154" i="9"/>
  <c r="R154" i="9"/>
  <c r="P154" i="9"/>
  <c r="BI153" i="9"/>
  <c r="BH153" i="9"/>
  <c r="BG153" i="9"/>
  <c r="BE153" i="9"/>
  <c r="T153" i="9"/>
  <c r="R153" i="9"/>
  <c r="P153" i="9"/>
  <c r="BI152" i="9"/>
  <c r="BH152" i="9"/>
  <c r="BG152" i="9"/>
  <c r="BE152" i="9"/>
  <c r="T152" i="9"/>
  <c r="R152" i="9"/>
  <c r="P152" i="9"/>
  <c r="BI150" i="9"/>
  <c r="BH150" i="9"/>
  <c r="BG150" i="9"/>
  <c r="BE150" i="9"/>
  <c r="T150" i="9"/>
  <c r="R150" i="9"/>
  <c r="P150" i="9"/>
  <c r="BI149" i="9"/>
  <c r="BH149" i="9"/>
  <c r="BG149" i="9"/>
  <c r="BE149" i="9"/>
  <c r="T149" i="9"/>
  <c r="R149" i="9"/>
  <c r="P149" i="9"/>
  <c r="BI148" i="9"/>
  <c r="BH148" i="9"/>
  <c r="BG148" i="9"/>
  <c r="BE148" i="9"/>
  <c r="T148" i="9"/>
  <c r="R148" i="9"/>
  <c r="P148" i="9"/>
  <c r="BI147" i="9"/>
  <c r="BH147" i="9"/>
  <c r="BG147" i="9"/>
  <c r="BE147" i="9"/>
  <c r="T147" i="9"/>
  <c r="R147" i="9"/>
  <c r="P147" i="9"/>
  <c r="BI146" i="9"/>
  <c r="BH146" i="9"/>
  <c r="BG146" i="9"/>
  <c r="BE146" i="9"/>
  <c r="T146" i="9"/>
  <c r="R146" i="9"/>
  <c r="P146" i="9"/>
  <c r="BI145" i="9"/>
  <c r="BH145" i="9"/>
  <c r="BG145" i="9"/>
  <c r="BE145" i="9"/>
  <c r="T145" i="9"/>
  <c r="R145" i="9"/>
  <c r="P145" i="9"/>
  <c r="BI143" i="9"/>
  <c r="BH143" i="9"/>
  <c r="BG143" i="9"/>
  <c r="BE143" i="9"/>
  <c r="T143" i="9"/>
  <c r="R143" i="9"/>
  <c r="P143" i="9"/>
  <c r="BI142" i="9"/>
  <c r="BH142" i="9"/>
  <c r="BG142" i="9"/>
  <c r="BE142" i="9"/>
  <c r="T142" i="9"/>
  <c r="R142" i="9"/>
  <c r="P142" i="9"/>
  <c r="BI141" i="9"/>
  <c r="BH141" i="9"/>
  <c r="BG141" i="9"/>
  <c r="BE141" i="9"/>
  <c r="T141" i="9"/>
  <c r="R141" i="9"/>
  <c r="P141" i="9"/>
  <c r="BI140" i="9"/>
  <c r="BH140" i="9"/>
  <c r="BG140" i="9"/>
  <c r="BE140" i="9"/>
  <c r="T140" i="9"/>
  <c r="R140" i="9"/>
  <c r="P140" i="9"/>
  <c r="BI139" i="9"/>
  <c r="BH139" i="9"/>
  <c r="BG139" i="9"/>
  <c r="BE139" i="9"/>
  <c r="T139" i="9"/>
  <c r="R139" i="9"/>
  <c r="P139" i="9"/>
  <c r="BI138" i="9"/>
  <c r="BH138" i="9"/>
  <c r="BG138" i="9"/>
  <c r="BE138" i="9"/>
  <c r="T138" i="9"/>
  <c r="R138" i="9"/>
  <c r="P138" i="9"/>
  <c r="J130" i="9"/>
  <c r="F130" i="9"/>
  <c r="F128" i="9"/>
  <c r="E126" i="9"/>
  <c r="J93" i="9"/>
  <c r="F93" i="9"/>
  <c r="F91" i="9"/>
  <c r="E89" i="9"/>
  <c r="J26" i="9"/>
  <c r="E26" i="9"/>
  <c r="J131" i="9" s="1"/>
  <c r="J25" i="9"/>
  <c r="J20" i="9"/>
  <c r="E20" i="9"/>
  <c r="F131" i="9"/>
  <c r="J19" i="9"/>
  <c r="J14" i="9"/>
  <c r="J91" i="9"/>
  <c r="E7" i="9"/>
  <c r="E122" i="9"/>
  <c r="J39" i="8"/>
  <c r="J38" i="8"/>
  <c r="AY105" i="1" s="1"/>
  <c r="J37" i="8"/>
  <c r="AX105" i="1" s="1"/>
  <c r="BI535" i="8"/>
  <c r="BH535" i="8"/>
  <c r="BG535" i="8"/>
  <c r="BE535" i="8"/>
  <c r="T535" i="8"/>
  <c r="T534" i="8"/>
  <c r="R535" i="8"/>
  <c r="R534" i="8"/>
  <c r="P535" i="8"/>
  <c r="P534" i="8" s="1"/>
  <c r="BI533" i="8"/>
  <c r="BH533" i="8"/>
  <c r="BG533" i="8"/>
  <c r="BE533" i="8"/>
  <c r="T533" i="8"/>
  <c r="T532" i="8"/>
  <c r="T531" i="8"/>
  <c r="R533" i="8"/>
  <c r="R532" i="8"/>
  <c r="R531" i="8"/>
  <c r="P533" i="8"/>
  <c r="P532" i="8" s="1"/>
  <c r="P531" i="8" s="1"/>
  <c r="BI530" i="8"/>
  <c r="BH530" i="8"/>
  <c r="BG530" i="8"/>
  <c r="BE530" i="8"/>
  <c r="T530" i="8"/>
  <c r="R530" i="8"/>
  <c r="P530" i="8"/>
  <c r="BI529" i="8"/>
  <c r="BH529" i="8"/>
  <c r="BG529" i="8"/>
  <c r="BE529" i="8"/>
  <c r="T529" i="8"/>
  <c r="R529" i="8"/>
  <c r="P529" i="8"/>
  <c r="BI528" i="8"/>
  <c r="BH528" i="8"/>
  <c r="BG528" i="8"/>
  <c r="BE528" i="8"/>
  <c r="T528" i="8"/>
  <c r="R528" i="8"/>
  <c r="P528" i="8"/>
  <c r="BI527" i="8"/>
  <c r="BH527" i="8"/>
  <c r="BG527" i="8"/>
  <c r="BE527" i="8"/>
  <c r="T527" i="8"/>
  <c r="R527" i="8"/>
  <c r="P527" i="8"/>
  <c r="BI526" i="8"/>
  <c r="BH526" i="8"/>
  <c r="BG526" i="8"/>
  <c r="BE526" i="8"/>
  <c r="T526" i="8"/>
  <c r="R526" i="8"/>
  <c r="P526" i="8"/>
  <c r="BI525" i="8"/>
  <c r="BH525" i="8"/>
  <c r="BG525" i="8"/>
  <c r="BE525" i="8"/>
  <c r="T525" i="8"/>
  <c r="R525" i="8"/>
  <c r="P525" i="8"/>
  <c r="BI524" i="8"/>
  <c r="BH524" i="8"/>
  <c r="BG524" i="8"/>
  <c r="BE524" i="8"/>
  <c r="T524" i="8"/>
  <c r="R524" i="8"/>
  <c r="P524" i="8"/>
  <c r="BI523" i="8"/>
  <c r="BH523" i="8"/>
  <c r="BG523" i="8"/>
  <c r="BE523" i="8"/>
  <c r="T523" i="8"/>
  <c r="R523" i="8"/>
  <c r="P523" i="8"/>
  <c r="BI522" i="8"/>
  <c r="BH522" i="8"/>
  <c r="BG522" i="8"/>
  <c r="BE522" i="8"/>
  <c r="T522" i="8"/>
  <c r="R522" i="8"/>
  <c r="P522" i="8"/>
  <c r="BI521" i="8"/>
  <c r="BH521" i="8"/>
  <c r="BG521" i="8"/>
  <c r="BE521" i="8"/>
  <c r="T521" i="8"/>
  <c r="R521" i="8"/>
  <c r="P521" i="8"/>
  <c r="BI519" i="8"/>
  <c r="BH519" i="8"/>
  <c r="BG519" i="8"/>
  <c r="BE519" i="8"/>
  <c r="T519" i="8"/>
  <c r="R519" i="8"/>
  <c r="P519" i="8"/>
  <c r="BI518" i="8"/>
  <c r="BH518" i="8"/>
  <c r="BG518" i="8"/>
  <c r="BE518" i="8"/>
  <c r="T518" i="8"/>
  <c r="R518" i="8"/>
  <c r="P518" i="8"/>
  <c r="BI517" i="8"/>
  <c r="BH517" i="8"/>
  <c r="BG517" i="8"/>
  <c r="BE517" i="8"/>
  <c r="T517" i="8"/>
  <c r="R517" i="8"/>
  <c r="P517" i="8"/>
  <c r="BI516" i="8"/>
  <c r="BH516" i="8"/>
  <c r="BG516" i="8"/>
  <c r="BE516" i="8"/>
  <c r="T516" i="8"/>
  <c r="R516" i="8"/>
  <c r="P516" i="8"/>
  <c r="BI515" i="8"/>
  <c r="BH515" i="8"/>
  <c r="BG515" i="8"/>
  <c r="BE515" i="8"/>
  <c r="T515" i="8"/>
  <c r="R515" i="8"/>
  <c r="P515" i="8"/>
  <c r="BI514" i="8"/>
  <c r="BH514" i="8"/>
  <c r="BG514" i="8"/>
  <c r="BE514" i="8"/>
  <c r="T514" i="8"/>
  <c r="R514" i="8"/>
  <c r="P514" i="8"/>
  <c r="BI513" i="8"/>
  <c r="BH513" i="8"/>
  <c r="BG513" i="8"/>
  <c r="BE513" i="8"/>
  <c r="T513" i="8"/>
  <c r="R513" i="8"/>
  <c r="P513" i="8"/>
  <c r="BI512" i="8"/>
  <c r="BH512" i="8"/>
  <c r="BG512" i="8"/>
  <c r="BE512" i="8"/>
  <c r="T512" i="8"/>
  <c r="R512" i="8"/>
  <c r="P512" i="8"/>
  <c r="BI511" i="8"/>
  <c r="BH511" i="8"/>
  <c r="BG511" i="8"/>
  <c r="BE511" i="8"/>
  <c r="T511" i="8"/>
  <c r="R511" i="8"/>
  <c r="P511" i="8"/>
  <c r="BI510" i="8"/>
  <c r="BH510" i="8"/>
  <c r="BG510" i="8"/>
  <c r="BE510" i="8"/>
  <c r="T510" i="8"/>
  <c r="R510" i="8"/>
  <c r="P510" i="8"/>
  <c r="BI509" i="8"/>
  <c r="BH509" i="8"/>
  <c r="BG509" i="8"/>
  <c r="BE509" i="8"/>
  <c r="T509" i="8"/>
  <c r="R509" i="8"/>
  <c r="P509" i="8"/>
  <c r="BI508" i="8"/>
  <c r="BH508" i="8"/>
  <c r="BG508" i="8"/>
  <c r="BE508" i="8"/>
  <c r="T508" i="8"/>
  <c r="R508" i="8"/>
  <c r="P508" i="8"/>
  <c r="BI507" i="8"/>
  <c r="BH507" i="8"/>
  <c r="BG507" i="8"/>
  <c r="BE507" i="8"/>
  <c r="T507" i="8"/>
  <c r="R507" i="8"/>
  <c r="P507" i="8"/>
  <c r="BI506" i="8"/>
  <c r="BH506" i="8"/>
  <c r="BG506" i="8"/>
  <c r="BE506" i="8"/>
  <c r="T506" i="8"/>
  <c r="R506" i="8"/>
  <c r="P506" i="8"/>
  <c r="BI505" i="8"/>
  <c r="BH505" i="8"/>
  <c r="BG505" i="8"/>
  <c r="BE505" i="8"/>
  <c r="T505" i="8"/>
  <c r="R505" i="8"/>
  <c r="P505" i="8"/>
  <c r="BI504" i="8"/>
  <c r="BH504" i="8"/>
  <c r="BG504" i="8"/>
  <c r="BE504" i="8"/>
  <c r="T504" i="8"/>
  <c r="R504" i="8"/>
  <c r="P504" i="8"/>
  <c r="BI503" i="8"/>
  <c r="BH503" i="8"/>
  <c r="BG503" i="8"/>
  <c r="BE503" i="8"/>
  <c r="T503" i="8"/>
  <c r="R503" i="8"/>
  <c r="P503" i="8"/>
  <c r="BI502" i="8"/>
  <c r="BH502" i="8"/>
  <c r="BG502" i="8"/>
  <c r="BE502" i="8"/>
  <c r="T502" i="8"/>
  <c r="R502" i="8"/>
  <c r="P502" i="8"/>
  <c r="BI501" i="8"/>
  <c r="BH501" i="8"/>
  <c r="BG501" i="8"/>
  <c r="BE501" i="8"/>
  <c r="T501" i="8"/>
  <c r="R501" i="8"/>
  <c r="P501" i="8"/>
  <c r="BI500" i="8"/>
  <c r="BH500" i="8"/>
  <c r="BG500" i="8"/>
  <c r="BE500" i="8"/>
  <c r="T500" i="8"/>
  <c r="R500" i="8"/>
  <c r="P500" i="8"/>
  <c r="BI499" i="8"/>
  <c r="BH499" i="8"/>
  <c r="BG499" i="8"/>
  <c r="BE499" i="8"/>
  <c r="T499" i="8"/>
  <c r="R499" i="8"/>
  <c r="P499" i="8"/>
  <c r="BI498" i="8"/>
  <c r="BH498" i="8"/>
  <c r="BG498" i="8"/>
  <c r="BE498" i="8"/>
  <c r="T498" i="8"/>
  <c r="R498" i="8"/>
  <c r="P498" i="8"/>
  <c r="BI497" i="8"/>
  <c r="BH497" i="8"/>
  <c r="BG497" i="8"/>
  <c r="BE497" i="8"/>
  <c r="T497" i="8"/>
  <c r="R497" i="8"/>
  <c r="P497" i="8"/>
  <c r="BI496" i="8"/>
  <c r="BH496" i="8"/>
  <c r="BG496" i="8"/>
  <c r="BE496" i="8"/>
  <c r="T496" i="8"/>
  <c r="R496" i="8"/>
  <c r="P496" i="8"/>
  <c r="BI495" i="8"/>
  <c r="BH495" i="8"/>
  <c r="BG495" i="8"/>
  <c r="BE495" i="8"/>
  <c r="T495" i="8"/>
  <c r="R495" i="8"/>
  <c r="P495" i="8"/>
  <c r="BI494" i="8"/>
  <c r="BH494" i="8"/>
  <c r="BG494" i="8"/>
  <c r="BE494" i="8"/>
  <c r="T494" i="8"/>
  <c r="R494" i="8"/>
  <c r="P494" i="8"/>
  <c r="BI493" i="8"/>
  <c r="BH493" i="8"/>
  <c r="BG493" i="8"/>
  <c r="BE493" i="8"/>
  <c r="T493" i="8"/>
  <c r="R493" i="8"/>
  <c r="P493" i="8"/>
  <c r="BI492" i="8"/>
  <c r="BH492" i="8"/>
  <c r="BG492" i="8"/>
  <c r="BE492" i="8"/>
  <c r="T492" i="8"/>
  <c r="R492" i="8"/>
  <c r="P492" i="8"/>
  <c r="BI491" i="8"/>
  <c r="BH491" i="8"/>
  <c r="BG491" i="8"/>
  <c r="BE491" i="8"/>
  <c r="T491" i="8"/>
  <c r="R491" i="8"/>
  <c r="P491" i="8"/>
  <c r="BI490" i="8"/>
  <c r="BH490" i="8"/>
  <c r="BG490" i="8"/>
  <c r="BE490" i="8"/>
  <c r="T490" i="8"/>
  <c r="R490" i="8"/>
  <c r="P490" i="8"/>
  <c r="BI489" i="8"/>
  <c r="BH489" i="8"/>
  <c r="BG489" i="8"/>
  <c r="BE489" i="8"/>
  <c r="T489" i="8"/>
  <c r="R489" i="8"/>
  <c r="P489" i="8"/>
  <c r="BI488" i="8"/>
  <c r="BH488" i="8"/>
  <c r="BG488" i="8"/>
  <c r="BE488" i="8"/>
  <c r="T488" i="8"/>
  <c r="R488" i="8"/>
  <c r="P488" i="8"/>
  <c r="BI487" i="8"/>
  <c r="BH487" i="8"/>
  <c r="BG487" i="8"/>
  <c r="BE487" i="8"/>
  <c r="T487" i="8"/>
  <c r="R487" i="8"/>
  <c r="P487" i="8"/>
  <c r="BI486" i="8"/>
  <c r="BH486" i="8"/>
  <c r="BG486" i="8"/>
  <c r="BE486" i="8"/>
  <c r="T486" i="8"/>
  <c r="R486" i="8"/>
  <c r="P486" i="8"/>
  <c r="BI485" i="8"/>
  <c r="BH485" i="8"/>
  <c r="BG485" i="8"/>
  <c r="BE485" i="8"/>
  <c r="T485" i="8"/>
  <c r="R485" i="8"/>
  <c r="P485" i="8"/>
  <c r="BI484" i="8"/>
  <c r="BH484" i="8"/>
  <c r="BG484" i="8"/>
  <c r="BE484" i="8"/>
  <c r="T484" i="8"/>
  <c r="R484" i="8"/>
  <c r="P484" i="8"/>
  <c r="BI483" i="8"/>
  <c r="BH483" i="8"/>
  <c r="BG483" i="8"/>
  <c r="BE483" i="8"/>
  <c r="T483" i="8"/>
  <c r="R483" i="8"/>
  <c r="P483" i="8"/>
  <c r="BI482" i="8"/>
  <c r="BH482" i="8"/>
  <c r="BG482" i="8"/>
  <c r="BE482" i="8"/>
  <c r="T482" i="8"/>
  <c r="R482" i="8"/>
  <c r="P482" i="8"/>
  <c r="BI481" i="8"/>
  <c r="BH481" i="8"/>
  <c r="BG481" i="8"/>
  <c r="BE481" i="8"/>
  <c r="T481" i="8"/>
  <c r="R481" i="8"/>
  <c r="P481" i="8"/>
  <c r="BI480" i="8"/>
  <c r="BH480" i="8"/>
  <c r="BG480" i="8"/>
  <c r="BE480" i="8"/>
  <c r="T480" i="8"/>
  <c r="R480" i="8"/>
  <c r="P480" i="8"/>
  <c r="BI479" i="8"/>
  <c r="BH479" i="8"/>
  <c r="BG479" i="8"/>
  <c r="BE479" i="8"/>
  <c r="T479" i="8"/>
  <c r="R479" i="8"/>
  <c r="P479" i="8"/>
  <c r="BI478" i="8"/>
  <c r="BH478" i="8"/>
  <c r="BG478" i="8"/>
  <c r="BE478" i="8"/>
  <c r="T478" i="8"/>
  <c r="R478" i="8"/>
  <c r="P478" i="8"/>
  <c r="BI477" i="8"/>
  <c r="BH477" i="8"/>
  <c r="BG477" i="8"/>
  <c r="BE477" i="8"/>
  <c r="T477" i="8"/>
  <c r="R477" i="8"/>
  <c r="P477" i="8"/>
  <c r="BI476" i="8"/>
  <c r="BH476" i="8"/>
  <c r="BG476" i="8"/>
  <c r="BE476" i="8"/>
  <c r="T476" i="8"/>
  <c r="R476" i="8"/>
  <c r="P476" i="8"/>
  <c r="BI475" i="8"/>
  <c r="BH475" i="8"/>
  <c r="BG475" i="8"/>
  <c r="BE475" i="8"/>
  <c r="T475" i="8"/>
  <c r="R475" i="8"/>
  <c r="P475" i="8"/>
  <c r="BI474" i="8"/>
  <c r="BH474" i="8"/>
  <c r="BG474" i="8"/>
  <c r="BE474" i="8"/>
  <c r="T474" i="8"/>
  <c r="R474" i="8"/>
  <c r="P474" i="8"/>
  <c r="BI472" i="8"/>
  <c r="BH472" i="8"/>
  <c r="BG472" i="8"/>
  <c r="BE472" i="8"/>
  <c r="T472" i="8"/>
  <c r="R472" i="8"/>
  <c r="P472" i="8"/>
  <c r="BI471" i="8"/>
  <c r="BH471" i="8"/>
  <c r="BG471" i="8"/>
  <c r="BE471" i="8"/>
  <c r="T471" i="8"/>
  <c r="R471" i="8"/>
  <c r="P471" i="8"/>
  <c r="BI470" i="8"/>
  <c r="BH470" i="8"/>
  <c r="BG470" i="8"/>
  <c r="BE470" i="8"/>
  <c r="T470" i="8"/>
  <c r="R470" i="8"/>
  <c r="P470" i="8"/>
  <c r="BI469" i="8"/>
  <c r="BH469" i="8"/>
  <c r="BG469" i="8"/>
  <c r="BE469" i="8"/>
  <c r="T469" i="8"/>
  <c r="R469" i="8"/>
  <c r="P469" i="8"/>
  <c r="BI468" i="8"/>
  <c r="BH468" i="8"/>
  <c r="BG468" i="8"/>
  <c r="BE468" i="8"/>
  <c r="T468" i="8"/>
  <c r="R468" i="8"/>
  <c r="P468" i="8"/>
  <c r="BI467" i="8"/>
  <c r="BH467" i="8"/>
  <c r="BG467" i="8"/>
  <c r="BE467" i="8"/>
  <c r="T467" i="8"/>
  <c r="R467" i="8"/>
  <c r="P467" i="8"/>
  <c r="BI465" i="8"/>
  <c r="BH465" i="8"/>
  <c r="BG465" i="8"/>
  <c r="BE465" i="8"/>
  <c r="T465" i="8"/>
  <c r="R465" i="8"/>
  <c r="P465" i="8"/>
  <c r="BI464" i="8"/>
  <c r="BH464" i="8"/>
  <c r="BG464" i="8"/>
  <c r="BE464" i="8"/>
  <c r="T464" i="8"/>
  <c r="R464" i="8"/>
  <c r="P464" i="8"/>
  <c r="BI463" i="8"/>
  <c r="BH463" i="8"/>
  <c r="BG463" i="8"/>
  <c r="BE463" i="8"/>
  <c r="T463" i="8"/>
  <c r="R463" i="8"/>
  <c r="P463" i="8"/>
  <c r="BI462" i="8"/>
  <c r="BH462" i="8"/>
  <c r="BG462" i="8"/>
  <c r="BE462" i="8"/>
  <c r="T462" i="8"/>
  <c r="R462" i="8"/>
  <c r="P462" i="8"/>
  <c r="BI461" i="8"/>
  <c r="BH461" i="8"/>
  <c r="BG461" i="8"/>
  <c r="BE461" i="8"/>
  <c r="T461" i="8"/>
  <c r="R461" i="8"/>
  <c r="P461" i="8"/>
  <c r="BI460" i="8"/>
  <c r="BH460" i="8"/>
  <c r="BG460" i="8"/>
  <c r="BE460" i="8"/>
  <c r="T460" i="8"/>
  <c r="R460" i="8"/>
  <c r="P460" i="8"/>
  <c r="BI459" i="8"/>
  <c r="BH459" i="8"/>
  <c r="BG459" i="8"/>
  <c r="BE459" i="8"/>
  <c r="T459" i="8"/>
  <c r="R459" i="8"/>
  <c r="P459" i="8"/>
  <c r="BI458" i="8"/>
  <c r="BH458" i="8"/>
  <c r="BG458" i="8"/>
  <c r="BE458" i="8"/>
  <c r="T458" i="8"/>
  <c r="R458" i="8"/>
  <c r="P458" i="8"/>
  <c r="BI456" i="8"/>
  <c r="BH456" i="8"/>
  <c r="BG456" i="8"/>
  <c r="BE456" i="8"/>
  <c r="T456" i="8"/>
  <c r="R456" i="8"/>
  <c r="P456" i="8"/>
  <c r="BI455" i="8"/>
  <c r="BH455" i="8"/>
  <c r="BG455" i="8"/>
  <c r="BE455" i="8"/>
  <c r="T455" i="8"/>
  <c r="R455" i="8"/>
  <c r="P455" i="8"/>
  <c r="BI454" i="8"/>
  <c r="BH454" i="8"/>
  <c r="BG454" i="8"/>
  <c r="BE454" i="8"/>
  <c r="T454" i="8"/>
  <c r="R454" i="8"/>
  <c r="P454" i="8"/>
  <c r="BI453" i="8"/>
  <c r="BH453" i="8"/>
  <c r="BG453" i="8"/>
  <c r="BE453" i="8"/>
  <c r="T453" i="8"/>
  <c r="R453" i="8"/>
  <c r="P453" i="8"/>
  <c r="BI452" i="8"/>
  <c r="BH452" i="8"/>
  <c r="BG452" i="8"/>
  <c r="BE452" i="8"/>
  <c r="T452" i="8"/>
  <c r="R452" i="8"/>
  <c r="P452" i="8"/>
  <c r="BI451" i="8"/>
  <c r="BH451" i="8"/>
  <c r="BG451" i="8"/>
  <c r="BE451" i="8"/>
  <c r="T451" i="8"/>
  <c r="R451" i="8"/>
  <c r="P451" i="8"/>
  <c r="BI450" i="8"/>
  <c r="BH450" i="8"/>
  <c r="BG450" i="8"/>
  <c r="BE450" i="8"/>
  <c r="T450" i="8"/>
  <c r="R450" i="8"/>
  <c r="P450" i="8"/>
  <c r="BI449" i="8"/>
  <c r="BH449" i="8"/>
  <c r="BG449" i="8"/>
  <c r="BE449" i="8"/>
  <c r="T449" i="8"/>
  <c r="R449" i="8"/>
  <c r="P449" i="8"/>
  <c r="BI448" i="8"/>
  <c r="BH448" i="8"/>
  <c r="BG448" i="8"/>
  <c r="BE448" i="8"/>
  <c r="T448" i="8"/>
  <c r="R448" i="8"/>
  <c r="P448" i="8"/>
  <c r="BI447" i="8"/>
  <c r="BH447" i="8"/>
  <c r="BG447" i="8"/>
  <c r="BE447" i="8"/>
  <c r="T447" i="8"/>
  <c r="R447" i="8"/>
  <c r="P447" i="8"/>
  <c r="BI446" i="8"/>
  <c r="BH446" i="8"/>
  <c r="BG446" i="8"/>
  <c r="BE446" i="8"/>
  <c r="T446" i="8"/>
  <c r="R446" i="8"/>
  <c r="P446" i="8"/>
  <c r="BI445" i="8"/>
  <c r="BH445" i="8"/>
  <c r="BG445" i="8"/>
  <c r="BE445" i="8"/>
  <c r="T445" i="8"/>
  <c r="R445" i="8"/>
  <c r="P445" i="8"/>
  <c r="BI444" i="8"/>
  <c r="BH444" i="8"/>
  <c r="BG444" i="8"/>
  <c r="BE444" i="8"/>
  <c r="T444" i="8"/>
  <c r="R444" i="8"/>
  <c r="P444" i="8"/>
  <c r="BI443" i="8"/>
  <c r="BH443" i="8"/>
  <c r="BG443" i="8"/>
  <c r="BE443" i="8"/>
  <c r="T443" i="8"/>
  <c r="R443" i="8"/>
  <c r="P443" i="8"/>
  <c r="BI442" i="8"/>
  <c r="BH442" i="8"/>
  <c r="BG442" i="8"/>
  <c r="BE442" i="8"/>
  <c r="T442" i="8"/>
  <c r="R442" i="8"/>
  <c r="P442" i="8"/>
  <c r="BI441" i="8"/>
  <c r="BH441" i="8"/>
  <c r="BG441" i="8"/>
  <c r="BE441" i="8"/>
  <c r="T441" i="8"/>
  <c r="R441" i="8"/>
  <c r="P441" i="8"/>
  <c r="BI440" i="8"/>
  <c r="BH440" i="8"/>
  <c r="BG440" i="8"/>
  <c r="BE440" i="8"/>
  <c r="T440" i="8"/>
  <c r="R440" i="8"/>
  <c r="P440" i="8"/>
  <c r="BI439" i="8"/>
  <c r="BH439" i="8"/>
  <c r="BG439" i="8"/>
  <c r="BE439" i="8"/>
  <c r="T439" i="8"/>
  <c r="R439" i="8"/>
  <c r="P439" i="8"/>
  <c r="BI438" i="8"/>
  <c r="BH438" i="8"/>
  <c r="BG438" i="8"/>
  <c r="BE438" i="8"/>
  <c r="T438" i="8"/>
  <c r="R438" i="8"/>
  <c r="P438" i="8"/>
  <c r="BI437" i="8"/>
  <c r="BH437" i="8"/>
  <c r="BG437" i="8"/>
  <c r="BE437" i="8"/>
  <c r="T437" i="8"/>
  <c r="R437" i="8"/>
  <c r="P437" i="8"/>
  <c r="BI436" i="8"/>
  <c r="BH436" i="8"/>
  <c r="BG436" i="8"/>
  <c r="BE436" i="8"/>
  <c r="T436" i="8"/>
  <c r="R436" i="8"/>
  <c r="P436" i="8"/>
  <c r="BI435" i="8"/>
  <c r="BH435" i="8"/>
  <c r="BG435" i="8"/>
  <c r="BE435" i="8"/>
  <c r="T435" i="8"/>
  <c r="R435" i="8"/>
  <c r="P435" i="8"/>
  <c r="BI434" i="8"/>
  <c r="BH434" i="8"/>
  <c r="BG434" i="8"/>
  <c r="BE434" i="8"/>
  <c r="T434" i="8"/>
  <c r="R434" i="8"/>
  <c r="P434" i="8"/>
  <c r="BI433" i="8"/>
  <c r="BH433" i="8"/>
  <c r="BG433" i="8"/>
  <c r="BE433" i="8"/>
  <c r="T433" i="8"/>
  <c r="R433" i="8"/>
  <c r="P433" i="8"/>
  <c r="BI432" i="8"/>
  <c r="BH432" i="8"/>
  <c r="BG432" i="8"/>
  <c r="BE432" i="8"/>
  <c r="T432" i="8"/>
  <c r="R432" i="8"/>
  <c r="P432" i="8"/>
  <c r="BI431" i="8"/>
  <c r="BH431" i="8"/>
  <c r="BG431" i="8"/>
  <c r="BE431" i="8"/>
  <c r="T431" i="8"/>
  <c r="R431" i="8"/>
  <c r="P431" i="8"/>
  <c r="BI430" i="8"/>
  <c r="BH430" i="8"/>
  <c r="BG430" i="8"/>
  <c r="BE430" i="8"/>
  <c r="T430" i="8"/>
  <c r="R430" i="8"/>
  <c r="P430" i="8"/>
  <c r="BI429" i="8"/>
  <c r="BH429" i="8"/>
  <c r="BG429" i="8"/>
  <c r="BE429" i="8"/>
  <c r="T429" i="8"/>
  <c r="R429" i="8"/>
  <c r="P429" i="8"/>
  <c r="BI428" i="8"/>
  <c r="BH428" i="8"/>
  <c r="BG428" i="8"/>
  <c r="BE428" i="8"/>
  <c r="T428" i="8"/>
  <c r="R428" i="8"/>
  <c r="P428" i="8"/>
  <c r="BI427" i="8"/>
  <c r="BH427" i="8"/>
  <c r="BG427" i="8"/>
  <c r="BE427" i="8"/>
  <c r="T427" i="8"/>
  <c r="R427" i="8"/>
  <c r="P427" i="8"/>
  <c r="BI426" i="8"/>
  <c r="BH426" i="8"/>
  <c r="BG426" i="8"/>
  <c r="BE426" i="8"/>
  <c r="T426" i="8"/>
  <c r="R426" i="8"/>
  <c r="P426" i="8"/>
  <c r="BI425" i="8"/>
  <c r="BH425" i="8"/>
  <c r="BG425" i="8"/>
  <c r="BE425" i="8"/>
  <c r="T425" i="8"/>
  <c r="R425" i="8"/>
  <c r="P425" i="8"/>
  <c r="BI424" i="8"/>
  <c r="BH424" i="8"/>
  <c r="BG424" i="8"/>
  <c r="BE424" i="8"/>
  <c r="T424" i="8"/>
  <c r="R424" i="8"/>
  <c r="P424" i="8"/>
  <c r="BI423" i="8"/>
  <c r="BH423" i="8"/>
  <c r="BG423" i="8"/>
  <c r="BE423" i="8"/>
  <c r="T423" i="8"/>
  <c r="R423" i="8"/>
  <c r="P423" i="8"/>
  <c r="BI422" i="8"/>
  <c r="BH422" i="8"/>
  <c r="BG422" i="8"/>
  <c r="BE422" i="8"/>
  <c r="T422" i="8"/>
  <c r="R422" i="8"/>
  <c r="P422" i="8"/>
  <c r="BI421" i="8"/>
  <c r="BH421" i="8"/>
  <c r="BG421" i="8"/>
  <c r="BE421" i="8"/>
  <c r="T421" i="8"/>
  <c r="R421" i="8"/>
  <c r="P421" i="8"/>
  <c r="BI420" i="8"/>
  <c r="BH420" i="8"/>
  <c r="BG420" i="8"/>
  <c r="BE420" i="8"/>
  <c r="T420" i="8"/>
  <c r="R420" i="8"/>
  <c r="P420" i="8"/>
  <c r="BI419" i="8"/>
  <c r="BH419" i="8"/>
  <c r="BG419" i="8"/>
  <c r="BE419" i="8"/>
  <c r="T419" i="8"/>
  <c r="R419" i="8"/>
  <c r="P419" i="8"/>
  <c r="BI418" i="8"/>
  <c r="BH418" i="8"/>
  <c r="BG418" i="8"/>
  <c r="BE418" i="8"/>
  <c r="T418" i="8"/>
  <c r="R418" i="8"/>
  <c r="P418" i="8"/>
  <c r="BI417" i="8"/>
  <c r="BH417" i="8"/>
  <c r="BG417" i="8"/>
  <c r="BE417" i="8"/>
  <c r="T417" i="8"/>
  <c r="R417" i="8"/>
  <c r="P417" i="8"/>
  <c r="BI416" i="8"/>
  <c r="BH416" i="8"/>
  <c r="BG416" i="8"/>
  <c r="BE416" i="8"/>
  <c r="T416" i="8"/>
  <c r="R416" i="8"/>
  <c r="P416" i="8"/>
  <c r="BI415" i="8"/>
  <c r="BH415" i="8"/>
  <c r="BG415" i="8"/>
  <c r="BE415" i="8"/>
  <c r="T415" i="8"/>
  <c r="R415" i="8"/>
  <c r="P415" i="8"/>
  <c r="BI414" i="8"/>
  <c r="BH414" i="8"/>
  <c r="BG414" i="8"/>
  <c r="BE414" i="8"/>
  <c r="T414" i="8"/>
  <c r="R414" i="8"/>
  <c r="P414" i="8"/>
  <c r="BI413" i="8"/>
  <c r="BH413" i="8"/>
  <c r="BG413" i="8"/>
  <c r="BE413" i="8"/>
  <c r="T413" i="8"/>
  <c r="R413" i="8"/>
  <c r="P413" i="8"/>
  <c r="BI411" i="8"/>
  <c r="BH411" i="8"/>
  <c r="BG411" i="8"/>
  <c r="BE411" i="8"/>
  <c r="T411" i="8"/>
  <c r="R411" i="8"/>
  <c r="P411" i="8"/>
  <c r="BI410" i="8"/>
  <c r="BH410" i="8"/>
  <c r="BG410" i="8"/>
  <c r="BE410" i="8"/>
  <c r="T410" i="8"/>
  <c r="R410" i="8"/>
  <c r="P410" i="8"/>
  <c r="BI409" i="8"/>
  <c r="BH409" i="8"/>
  <c r="BG409" i="8"/>
  <c r="BE409" i="8"/>
  <c r="T409" i="8"/>
  <c r="R409" i="8"/>
  <c r="P409" i="8"/>
  <c r="BI408" i="8"/>
  <c r="BH408" i="8"/>
  <c r="BG408" i="8"/>
  <c r="BE408" i="8"/>
  <c r="T408" i="8"/>
  <c r="R408" i="8"/>
  <c r="P408" i="8"/>
  <c r="BI407" i="8"/>
  <c r="BH407" i="8"/>
  <c r="BG407" i="8"/>
  <c r="BE407" i="8"/>
  <c r="T407" i="8"/>
  <c r="R407" i="8"/>
  <c r="P407" i="8"/>
  <c r="BI406" i="8"/>
  <c r="BH406" i="8"/>
  <c r="BG406" i="8"/>
  <c r="BE406" i="8"/>
  <c r="T406" i="8"/>
  <c r="R406" i="8"/>
  <c r="P406" i="8"/>
  <c r="BI405" i="8"/>
  <c r="BH405" i="8"/>
  <c r="BG405" i="8"/>
  <c r="BE405" i="8"/>
  <c r="T405" i="8"/>
  <c r="R405" i="8"/>
  <c r="P405" i="8"/>
  <c r="BI404" i="8"/>
  <c r="BH404" i="8"/>
  <c r="BG404" i="8"/>
  <c r="BE404" i="8"/>
  <c r="T404" i="8"/>
  <c r="R404" i="8"/>
  <c r="P404" i="8"/>
  <c r="BI403" i="8"/>
  <c r="BH403" i="8"/>
  <c r="BG403" i="8"/>
  <c r="BE403" i="8"/>
  <c r="T403" i="8"/>
  <c r="R403" i="8"/>
  <c r="P403" i="8"/>
  <c r="BI402" i="8"/>
  <c r="BH402" i="8"/>
  <c r="BG402" i="8"/>
  <c r="BE402" i="8"/>
  <c r="T402" i="8"/>
  <c r="R402" i="8"/>
  <c r="P402" i="8"/>
  <c r="BI401" i="8"/>
  <c r="BH401" i="8"/>
  <c r="BG401" i="8"/>
  <c r="BE401" i="8"/>
  <c r="T401" i="8"/>
  <c r="R401" i="8"/>
  <c r="P401" i="8"/>
  <c r="BI400" i="8"/>
  <c r="BH400" i="8"/>
  <c r="BG400" i="8"/>
  <c r="BE400" i="8"/>
  <c r="T400" i="8"/>
  <c r="R400" i="8"/>
  <c r="P400" i="8"/>
  <c r="BI399" i="8"/>
  <c r="BH399" i="8"/>
  <c r="BG399" i="8"/>
  <c r="BE399" i="8"/>
  <c r="T399" i="8"/>
  <c r="R399" i="8"/>
  <c r="P399" i="8"/>
  <c r="BI398" i="8"/>
  <c r="BH398" i="8"/>
  <c r="BG398" i="8"/>
  <c r="BE398" i="8"/>
  <c r="T398" i="8"/>
  <c r="R398" i="8"/>
  <c r="P398" i="8"/>
  <c r="BI397" i="8"/>
  <c r="BH397" i="8"/>
  <c r="BG397" i="8"/>
  <c r="BE397" i="8"/>
  <c r="T397" i="8"/>
  <c r="R397" i="8"/>
  <c r="P397" i="8"/>
  <c r="BI396" i="8"/>
  <c r="BH396" i="8"/>
  <c r="BG396" i="8"/>
  <c r="BE396" i="8"/>
  <c r="T396" i="8"/>
  <c r="R396" i="8"/>
  <c r="P396" i="8"/>
  <c r="BI395" i="8"/>
  <c r="BH395" i="8"/>
  <c r="BG395" i="8"/>
  <c r="BE395" i="8"/>
  <c r="T395" i="8"/>
  <c r="R395" i="8"/>
  <c r="P395" i="8"/>
  <c r="BI394" i="8"/>
  <c r="BH394" i="8"/>
  <c r="BG394" i="8"/>
  <c r="BE394" i="8"/>
  <c r="T394" i="8"/>
  <c r="R394" i="8"/>
  <c r="P394" i="8"/>
  <c r="BI393" i="8"/>
  <c r="BH393" i="8"/>
  <c r="BG393" i="8"/>
  <c r="BE393" i="8"/>
  <c r="T393" i="8"/>
  <c r="R393" i="8"/>
  <c r="P393" i="8"/>
  <c r="BI392" i="8"/>
  <c r="BH392" i="8"/>
  <c r="BG392" i="8"/>
  <c r="BE392" i="8"/>
  <c r="T392" i="8"/>
  <c r="R392" i="8"/>
  <c r="P392" i="8"/>
  <c r="BI391" i="8"/>
  <c r="BH391" i="8"/>
  <c r="BG391" i="8"/>
  <c r="BE391" i="8"/>
  <c r="T391" i="8"/>
  <c r="R391" i="8"/>
  <c r="P391" i="8"/>
  <c r="BI390" i="8"/>
  <c r="BH390" i="8"/>
  <c r="BG390" i="8"/>
  <c r="BE390" i="8"/>
  <c r="T390" i="8"/>
  <c r="R390" i="8"/>
  <c r="P390" i="8"/>
  <c r="BI389" i="8"/>
  <c r="BH389" i="8"/>
  <c r="BG389" i="8"/>
  <c r="BE389" i="8"/>
  <c r="T389" i="8"/>
  <c r="R389" i="8"/>
  <c r="P389" i="8"/>
  <c r="BI388" i="8"/>
  <c r="BH388" i="8"/>
  <c r="BG388" i="8"/>
  <c r="BE388" i="8"/>
  <c r="T388" i="8"/>
  <c r="R388" i="8"/>
  <c r="P388" i="8"/>
  <c r="BI387" i="8"/>
  <c r="BH387" i="8"/>
  <c r="BG387" i="8"/>
  <c r="BE387" i="8"/>
  <c r="T387" i="8"/>
  <c r="R387" i="8"/>
  <c r="P387" i="8"/>
  <c r="BI386" i="8"/>
  <c r="BH386" i="8"/>
  <c r="BG386" i="8"/>
  <c r="BE386" i="8"/>
  <c r="T386" i="8"/>
  <c r="R386" i="8"/>
  <c r="P386" i="8"/>
  <c r="BI385" i="8"/>
  <c r="BH385" i="8"/>
  <c r="BG385" i="8"/>
  <c r="BE385" i="8"/>
  <c r="T385" i="8"/>
  <c r="R385" i="8"/>
  <c r="P385" i="8"/>
  <c r="BI384" i="8"/>
  <c r="BH384" i="8"/>
  <c r="BG384" i="8"/>
  <c r="BE384" i="8"/>
  <c r="T384" i="8"/>
  <c r="R384" i="8"/>
  <c r="P384" i="8"/>
  <c r="BI383" i="8"/>
  <c r="BH383" i="8"/>
  <c r="BG383" i="8"/>
  <c r="BE383" i="8"/>
  <c r="T383" i="8"/>
  <c r="R383" i="8"/>
  <c r="P383" i="8"/>
  <c r="BI382" i="8"/>
  <c r="BH382" i="8"/>
  <c r="BG382" i="8"/>
  <c r="BE382" i="8"/>
  <c r="T382" i="8"/>
  <c r="R382" i="8"/>
  <c r="P382" i="8"/>
  <c r="BI381" i="8"/>
  <c r="BH381" i="8"/>
  <c r="BG381" i="8"/>
  <c r="BE381" i="8"/>
  <c r="T381" i="8"/>
  <c r="R381" i="8"/>
  <c r="P381" i="8"/>
  <c r="BI380" i="8"/>
  <c r="BH380" i="8"/>
  <c r="BG380" i="8"/>
  <c r="BE380" i="8"/>
  <c r="T380" i="8"/>
  <c r="R380" i="8"/>
  <c r="P380" i="8"/>
  <c r="BI379" i="8"/>
  <c r="BH379" i="8"/>
  <c r="BG379" i="8"/>
  <c r="BE379" i="8"/>
  <c r="T379" i="8"/>
  <c r="R379" i="8"/>
  <c r="P379" i="8"/>
  <c r="BI378" i="8"/>
  <c r="BH378" i="8"/>
  <c r="BG378" i="8"/>
  <c r="BE378" i="8"/>
  <c r="T378" i="8"/>
  <c r="R378" i="8"/>
  <c r="P378" i="8"/>
  <c r="BI377" i="8"/>
  <c r="BH377" i="8"/>
  <c r="BG377" i="8"/>
  <c r="BE377" i="8"/>
  <c r="T377" i="8"/>
  <c r="R377" i="8"/>
  <c r="P377" i="8"/>
  <c r="BI376" i="8"/>
  <c r="BH376" i="8"/>
  <c r="BG376" i="8"/>
  <c r="BE376" i="8"/>
  <c r="T376" i="8"/>
  <c r="R376" i="8"/>
  <c r="P376" i="8"/>
  <c r="BI375" i="8"/>
  <c r="BH375" i="8"/>
  <c r="BG375" i="8"/>
  <c r="BE375" i="8"/>
  <c r="T375" i="8"/>
  <c r="R375" i="8"/>
  <c r="P375" i="8"/>
  <c r="BI374" i="8"/>
  <c r="BH374" i="8"/>
  <c r="BG374" i="8"/>
  <c r="BE374" i="8"/>
  <c r="T374" i="8"/>
  <c r="R374" i="8"/>
  <c r="P374" i="8"/>
  <c r="BI373" i="8"/>
  <c r="BH373" i="8"/>
  <c r="BG373" i="8"/>
  <c r="BE373" i="8"/>
  <c r="T373" i="8"/>
  <c r="R373" i="8"/>
  <c r="P373" i="8"/>
  <c r="BI372" i="8"/>
  <c r="BH372" i="8"/>
  <c r="BG372" i="8"/>
  <c r="BE372" i="8"/>
  <c r="T372" i="8"/>
  <c r="R372" i="8"/>
  <c r="P372" i="8"/>
  <c r="BI371" i="8"/>
  <c r="BH371" i="8"/>
  <c r="BG371" i="8"/>
  <c r="BE371" i="8"/>
  <c r="T371" i="8"/>
  <c r="R371" i="8"/>
  <c r="P371" i="8"/>
  <c r="BI370" i="8"/>
  <c r="BH370" i="8"/>
  <c r="BG370" i="8"/>
  <c r="BE370" i="8"/>
  <c r="T370" i="8"/>
  <c r="R370" i="8"/>
  <c r="P370" i="8"/>
  <c r="BI369" i="8"/>
  <c r="BH369" i="8"/>
  <c r="BG369" i="8"/>
  <c r="BE369" i="8"/>
  <c r="T369" i="8"/>
  <c r="R369" i="8"/>
  <c r="P369" i="8"/>
  <c r="BI368" i="8"/>
  <c r="BH368" i="8"/>
  <c r="BG368" i="8"/>
  <c r="BE368" i="8"/>
  <c r="T368" i="8"/>
  <c r="R368" i="8"/>
  <c r="P368" i="8"/>
  <c r="BI367" i="8"/>
  <c r="BH367" i="8"/>
  <c r="BG367" i="8"/>
  <c r="BE367" i="8"/>
  <c r="T367" i="8"/>
  <c r="R367" i="8"/>
  <c r="P367" i="8"/>
  <c r="BI366" i="8"/>
  <c r="BH366" i="8"/>
  <c r="BG366" i="8"/>
  <c r="BE366" i="8"/>
  <c r="T366" i="8"/>
  <c r="R366" i="8"/>
  <c r="P366" i="8"/>
  <c r="BI365" i="8"/>
  <c r="BH365" i="8"/>
  <c r="BG365" i="8"/>
  <c r="BE365" i="8"/>
  <c r="T365" i="8"/>
  <c r="R365" i="8"/>
  <c r="P365" i="8"/>
  <c r="BI364" i="8"/>
  <c r="BH364" i="8"/>
  <c r="BG364" i="8"/>
  <c r="BE364" i="8"/>
  <c r="T364" i="8"/>
  <c r="R364" i="8"/>
  <c r="P364" i="8"/>
  <c r="BI363" i="8"/>
  <c r="BH363" i="8"/>
  <c r="BG363" i="8"/>
  <c r="BE363" i="8"/>
  <c r="T363" i="8"/>
  <c r="R363" i="8"/>
  <c r="P363" i="8"/>
  <c r="BI362" i="8"/>
  <c r="BH362" i="8"/>
  <c r="BG362" i="8"/>
  <c r="BE362" i="8"/>
  <c r="T362" i="8"/>
  <c r="R362" i="8"/>
  <c r="P362" i="8"/>
  <c r="BI361" i="8"/>
  <c r="BH361" i="8"/>
  <c r="BG361" i="8"/>
  <c r="BE361" i="8"/>
  <c r="T361" i="8"/>
  <c r="R361" i="8"/>
  <c r="P361" i="8"/>
  <c r="BI360" i="8"/>
  <c r="BH360" i="8"/>
  <c r="BG360" i="8"/>
  <c r="BE360" i="8"/>
  <c r="T360" i="8"/>
  <c r="R360" i="8"/>
  <c r="P360" i="8"/>
  <c r="BI359" i="8"/>
  <c r="BH359" i="8"/>
  <c r="BG359" i="8"/>
  <c r="BE359" i="8"/>
  <c r="T359" i="8"/>
  <c r="R359" i="8"/>
  <c r="P359" i="8"/>
  <c r="BI357" i="8"/>
  <c r="BH357" i="8"/>
  <c r="BG357" i="8"/>
  <c r="BE357" i="8"/>
  <c r="T357" i="8"/>
  <c r="R357" i="8"/>
  <c r="P357" i="8"/>
  <c r="BI356" i="8"/>
  <c r="BH356" i="8"/>
  <c r="BG356" i="8"/>
  <c r="BE356" i="8"/>
  <c r="T356" i="8"/>
  <c r="R356" i="8"/>
  <c r="P356" i="8"/>
  <c r="BI355" i="8"/>
  <c r="BH355" i="8"/>
  <c r="BG355" i="8"/>
  <c r="BE355" i="8"/>
  <c r="T355" i="8"/>
  <c r="R355" i="8"/>
  <c r="P355" i="8"/>
  <c r="BI354" i="8"/>
  <c r="BH354" i="8"/>
  <c r="BG354" i="8"/>
  <c r="BE354" i="8"/>
  <c r="T354" i="8"/>
  <c r="R354" i="8"/>
  <c r="P354" i="8"/>
  <c r="BI353" i="8"/>
  <c r="BH353" i="8"/>
  <c r="BG353" i="8"/>
  <c r="BE353" i="8"/>
  <c r="T353" i="8"/>
  <c r="R353" i="8"/>
  <c r="P353" i="8"/>
  <c r="BI352" i="8"/>
  <c r="BH352" i="8"/>
  <c r="BG352" i="8"/>
  <c r="BE352" i="8"/>
  <c r="T352" i="8"/>
  <c r="R352" i="8"/>
  <c r="P352" i="8"/>
  <c r="BI351" i="8"/>
  <c r="BH351" i="8"/>
  <c r="BG351" i="8"/>
  <c r="BE351" i="8"/>
  <c r="T351" i="8"/>
  <c r="R351" i="8"/>
  <c r="P351" i="8"/>
  <c r="BI350" i="8"/>
  <c r="BH350" i="8"/>
  <c r="BG350" i="8"/>
  <c r="BE350" i="8"/>
  <c r="T350" i="8"/>
  <c r="R350" i="8"/>
  <c r="P350" i="8"/>
  <c r="BI349" i="8"/>
  <c r="BH349" i="8"/>
  <c r="BG349" i="8"/>
  <c r="BE349" i="8"/>
  <c r="T349" i="8"/>
  <c r="R349" i="8"/>
  <c r="P349" i="8"/>
  <c r="BI348" i="8"/>
  <c r="BH348" i="8"/>
  <c r="BG348" i="8"/>
  <c r="BE348" i="8"/>
  <c r="T348" i="8"/>
  <c r="R348" i="8"/>
  <c r="P348" i="8"/>
  <c r="BI347" i="8"/>
  <c r="BH347" i="8"/>
  <c r="BG347" i="8"/>
  <c r="BE347" i="8"/>
  <c r="T347" i="8"/>
  <c r="R347" i="8"/>
  <c r="P347" i="8"/>
  <c r="BI346" i="8"/>
  <c r="BH346" i="8"/>
  <c r="BG346" i="8"/>
  <c r="BE346" i="8"/>
  <c r="T346" i="8"/>
  <c r="R346" i="8"/>
  <c r="P346" i="8"/>
  <c r="BI345" i="8"/>
  <c r="BH345" i="8"/>
  <c r="BG345" i="8"/>
  <c r="BE345" i="8"/>
  <c r="T345" i="8"/>
  <c r="R345" i="8"/>
  <c r="P345" i="8"/>
  <c r="BI344" i="8"/>
  <c r="BH344" i="8"/>
  <c r="BG344" i="8"/>
  <c r="BE344" i="8"/>
  <c r="T344" i="8"/>
  <c r="R344" i="8"/>
  <c r="P344" i="8"/>
  <c r="BI343" i="8"/>
  <c r="BH343" i="8"/>
  <c r="BG343" i="8"/>
  <c r="BE343" i="8"/>
  <c r="T343" i="8"/>
  <c r="R343" i="8"/>
  <c r="P343" i="8"/>
  <c r="BI342" i="8"/>
  <c r="BH342" i="8"/>
  <c r="BG342" i="8"/>
  <c r="BE342" i="8"/>
  <c r="T342" i="8"/>
  <c r="R342" i="8"/>
  <c r="P342" i="8"/>
  <c r="BI341" i="8"/>
  <c r="BH341" i="8"/>
  <c r="BG341" i="8"/>
  <c r="BE341" i="8"/>
  <c r="T341" i="8"/>
  <c r="R341" i="8"/>
  <c r="P341" i="8"/>
  <c r="BI340" i="8"/>
  <c r="BH340" i="8"/>
  <c r="BG340" i="8"/>
  <c r="BE340" i="8"/>
  <c r="T340" i="8"/>
  <c r="R340" i="8"/>
  <c r="P340" i="8"/>
  <c r="BI339" i="8"/>
  <c r="BH339" i="8"/>
  <c r="BG339" i="8"/>
  <c r="BE339" i="8"/>
  <c r="T339" i="8"/>
  <c r="R339" i="8"/>
  <c r="P339" i="8"/>
  <c r="BI338" i="8"/>
  <c r="BH338" i="8"/>
  <c r="BG338" i="8"/>
  <c r="BE338" i="8"/>
  <c r="T338" i="8"/>
  <c r="R338" i="8"/>
  <c r="P338" i="8"/>
  <c r="BI337" i="8"/>
  <c r="BH337" i="8"/>
  <c r="BG337" i="8"/>
  <c r="BE337" i="8"/>
  <c r="T337" i="8"/>
  <c r="R337" i="8"/>
  <c r="P337" i="8"/>
  <c r="BI336" i="8"/>
  <c r="BH336" i="8"/>
  <c r="BG336" i="8"/>
  <c r="BE336" i="8"/>
  <c r="T336" i="8"/>
  <c r="R336" i="8"/>
  <c r="P336" i="8"/>
  <c r="BI335" i="8"/>
  <c r="BH335" i="8"/>
  <c r="BG335" i="8"/>
  <c r="BE335" i="8"/>
  <c r="T335" i="8"/>
  <c r="R335" i="8"/>
  <c r="P335" i="8"/>
  <c r="BI334" i="8"/>
  <c r="BH334" i="8"/>
  <c r="BG334" i="8"/>
  <c r="BE334" i="8"/>
  <c r="T334" i="8"/>
  <c r="R334" i="8"/>
  <c r="P334" i="8"/>
  <c r="BI333" i="8"/>
  <c r="BH333" i="8"/>
  <c r="BG333" i="8"/>
  <c r="BE333" i="8"/>
  <c r="T333" i="8"/>
  <c r="R333" i="8"/>
  <c r="P333" i="8"/>
  <c r="BI332" i="8"/>
  <c r="BH332" i="8"/>
  <c r="BG332" i="8"/>
  <c r="BE332" i="8"/>
  <c r="T332" i="8"/>
  <c r="R332" i="8"/>
  <c r="P332" i="8"/>
  <c r="BI331" i="8"/>
  <c r="BH331" i="8"/>
  <c r="BG331" i="8"/>
  <c r="BE331" i="8"/>
  <c r="T331" i="8"/>
  <c r="R331" i="8"/>
  <c r="P331" i="8"/>
  <c r="BI330" i="8"/>
  <c r="BH330" i="8"/>
  <c r="BG330" i="8"/>
  <c r="BE330" i="8"/>
  <c r="T330" i="8"/>
  <c r="R330" i="8"/>
  <c r="P330" i="8"/>
  <c r="BI329" i="8"/>
  <c r="BH329" i="8"/>
  <c r="BG329" i="8"/>
  <c r="BE329" i="8"/>
  <c r="T329" i="8"/>
  <c r="R329" i="8"/>
  <c r="P329" i="8"/>
  <c r="BI328" i="8"/>
  <c r="BH328" i="8"/>
  <c r="BG328" i="8"/>
  <c r="BE328" i="8"/>
  <c r="T328" i="8"/>
  <c r="R328" i="8"/>
  <c r="P328" i="8"/>
  <c r="BI327" i="8"/>
  <c r="BH327" i="8"/>
  <c r="BG327" i="8"/>
  <c r="BE327" i="8"/>
  <c r="T327" i="8"/>
  <c r="R327" i="8"/>
  <c r="P327" i="8"/>
  <c r="BI326" i="8"/>
  <c r="BH326" i="8"/>
  <c r="BG326" i="8"/>
  <c r="BE326" i="8"/>
  <c r="T326" i="8"/>
  <c r="R326" i="8"/>
  <c r="P326" i="8"/>
  <c r="BI325" i="8"/>
  <c r="BH325" i="8"/>
  <c r="BG325" i="8"/>
  <c r="BE325" i="8"/>
  <c r="T325" i="8"/>
  <c r="R325" i="8"/>
  <c r="P325" i="8"/>
  <c r="BI324" i="8"/>
  <c r="BH324" i="8"/>
  <c r="BG324" i="8"/>
  <c r="BE324" i="8"/>
  <c r="T324" i="8"/>
  <c r="R324" i="8"/>
  <c r="P324" i="8"/>
  <c r="BI323" i="8"/>
  <c r="BH323" i="8"/>
  <c r="BG323" i="8"/>
  <c r="BE323" i="8"/>
  <c r="T323" i="8"/>
  <c r="R323" i="8"/>
  <c r="P323" i="8"/>
  <c r="BI322" i="8"/>
  <c r="BH322" i="8"/>
  <c r="BG322" i="8"/>
  <c r="BE322" i="8"/>
  <c r="T322" i="8"/>
  <c r="R322" i="8"/>
  <c r="P322" i="8"/>
  <c r="BI321" i="8"/>
  <c r="BH321" i="8"/>
  <c r="BG321" i="8"/>
  <c r="BE321" i="8"/>
  <c r="T321" i="8"/>
  <c r="R321" i="8"/>
  <c r="P321" i="8"/>
  <c r="BI320" i="8"/>
  <c r="BH320" i="8"/>
  <c r="BG320" i="8"/>
  <c r="BE320" i="8"/>
  <c r="T320" i="8"/>
  <c r="R320" i="8"/>
  <c r="P320" i="8"/>
  <c r="BI319" i="8"/>
  <c r="BH319" i="8"/>
  <c r="BG319" i="8"/>
  <c r="BE319" i="8"/>
  <c r="T319" i="8"/>
  <c r="R319" i="8"/>
  <c r="P319" i="8"/>
  <c r="BI318" i="8"/>
  <c r="BH318" i="8"/>
  <c r="BG318" i="8"/>
  <c r="BE318" i="8"/>
  <c r="T318" i="8"/>
  <c r="R318" i="8"/>
  <c r="P318" i="8"/>
  <c r="BI317" i="8"/>
  <c r="BH317" i="8"/>
  <c r="BG317" i="8"/>
  <c r="BE317" i="8"/>
  <c r="T317" i="8"/>
  <c r="R317" i="8"/>
  <c r="P317" i="8"/>
  <c r="BI316" i="8"/>
  <c r="BH316" i="8"/>
  <c r="BG316" i="8"/>
  <c r="BE316" i="8"/>
  <c r="T316" i="8"/>
  <c r="R316" i="8"/>
  <c r="P316" i="8"/>
  <c r="BI315" i="8"/>
  <c r="BH315" i="8"/>
  <c r="BG315" i="8"/>
  <c r="BE315" i="8"/>
  <c r="T315" i="8"/>
  <c r="R315" i="8"/>
  <c r="P315" i="8"/>
  <c r="BI314" i="8"/>
  <c r="BH314" i="8"/>
  <c r="BG314" i="8"/>
  <c r="BE314" i="8"/>
  <c r="T314" i="8"/>
  <c r="R314" i="8"/>
  <c r="P314" i="8"/>
  <c r="BI313" i="8"/>
  <c r="BH313" i="8"/>
  <c r="BG313" i="8"/>
  <c r="BE313" i="8"/>
  <c r="T313" i="8"/>
  <c r="R313" i="8"/>
  <c r="P313" i="8"/>
  <c r="BI312" i="8"/>
  <c r="BH312" i="8"/>
  <c r="BG312" i="8"/>
  <c r="BE312" i="8"/>
  <c r="T312" i="8"/>
  <c r="R312" i="8"/>
  <c r="P312" i="8"/>
  <c r="BI311" i="8"/>
  <c r="BH311" i="8"/>
  <c r="BG311" i="8"/>
  <c r="BE311" i="8"/>
  <c r="T311" i="8"/>
  <c r="R311" i="8"/>
  <c r="P311" i="8"/>
  <c r="BI310" i="8"/>
  <c r="BH310" i="8"/>
  <c r="BG310" i="8"/>
  <c r="BE310" i="8"/>
  <c r="T310" i="8"/>
  <c r="R310" i="8"/>
  <c r="P310" i="8"/>
  <c r="BI309" i="8"/>
  <c r="BH309" i="8"/>
  <c r="BG309" i="8"/>
  <c r="BE309" i="8"/>
  <c r="T309" i="8"/>
  <c r="R309" i="8"/>
  <c r="P309" i="8"/>
  <c r="BI308" i="8"/>
  <c r="BH308" i="8"/>
  <c r="BG308" i="8"/>
  <c r="BE308" i="8"/>
  <c r="T308" i="8"/>
  <c r="R308" i="8"/>
  <c r="P308" i="8"/>
  <c r="BI307" i="8"/>
  <c r="BH307" i="8"/>
  <c r="BG307" i="8"/>
  <c r="BE307" i="8"/>
  <c r="T307" i="8"/>
  <c r="R307" i="8"/>
  <c r="P307" i="8"/>
  <c r="BI306" i="8"/>
  <c r="BH306" i="8"/>
  <c r="BG306" i="8"/>
  <c r="BE306" i="8"/>
  <c r="T306" i="8"/>
  <c r="R306" i="8"/>
  <c r="P306" i="8"/>
  <c r="BI305" i="8"/>
  <c r="BH305" i="8"/>
  <c r="BG305" i="8"/>
  <c r="BE305" i="8"/>
  <c r="T305" i="8"/>
  <c r="R305" i="8"/>
  <c r="P305" i="8"/>
  <c r="BI304" i="8"/>
  <c r="BH304" i="8"/>
  <c r="BG304" i="8"/>
  <c r="BE304" i="8"/>
  <c r="T304" i="8"/>
  <c r="R304" i="8"/>
  <c r="P304" i="8"/>
  <c r="BI303" i="8"/>
  <c r="BH303" i="8"/>
  <c r="BG303" i="8"/>
  <c r="BE303" i="8"/>
  <c r="T303" i="8"/>
  <c r="R303" i="8"/>
  <c r="P303" i="8"/>
  <c r="BI302" i="8"/>
  <c r="BH302" i="8"/>
  <c r="BG302" i="8"/>
  <c r="BE302" i="8"/>
  <c r="T302" i="8"/>
  <c r="R302" i="8"/>
  <c r="P302" i="8"/>
  <c r="BI301" i="8"/>
  <c r="BH301" i="8"/>
  <c r="BG301" i="8"/>
  <c r="BE301" i="8"/>
  <c r="T301" i="8"/>
  <c r="R301" i="8"/>
  <c r="P301" i="8"/>
  <c r="BI300" i="8"/>
  <c r="BH300" i="8"/>
  <c r="BG300" i="8"/>
  <c r="BE300" i="8"/>
  <c r="T300" i="8"/>
  <c r="R300" i="8"/>
  <c r="P300" i="8"/>
  <c r="BI299" i="8"/>
  <c r="BH299" i="8"/>
  <c r="BG299" i="8"/>
  <c r="BE299" i="8"/>
  <c r="T299" i="8"/>
  <c r="R299" i="8"/>
  <c r="P299" i="8"/>
  <c r="BI298" i="8"/>
  <c r="BH298" i="8"/>
  <c r="BG298" i="8"/>
  <c r="BE298" i="8"/>
  <c r="T298" i="8"/>
  <c r="R298" i="8"/>
  <c r="P298" i="8"/>
  <c r="BI297" i="8"/>
  <c r="BH297" i="8"/>
  <c r="BG297" i="8"/>
  <c r="BE297" i="8"/>
  <c r="T297" i="8"/>
  <c r="R297" i="8"/>
  <c r="P297" i="8"/>
  <c r="BI296" i="8"/>
  <c r="BH296" i="8"/>
  <c r="BG296" i="8"/>
  <c r="BE296" i="8"/>
  <c r="T296" i="8"/>
  <c r="R296" i="8"/>
  <c r="P296" i="8"/>
  <c r="BI295" i="8"/>
  <c r="BH295" i="8"/>
  <c r="BG295" i="8"/>
  <c r="BE295" i="8"/>
  <c r="T295" i="8"/>
  <c r="R295" i="8"/>
  <c r="P295" i="8"/>
  <c r="BI294" i="8"/>
  <c r="BH294" i="8"/>
  <c r="BG294" i="8"/>
  <c r="BE294" i="8"/>
  <c r="T294" i="8"/>
  <c r="R294" i="8"/>
  <c r="P294" i="8"/>
  <c r="BI293" i="8"/>
  <c r="BH293" i="8"/>
  <c r="BG293" i="8"/>
  <c r="BE293" i="8"/>
  <c r="T293" i="8"/>
  <c r="R293" i="8"/>
  <c r="P293" i="8"/>
  <c r="BI292" i="8"/>
  <c r="BH292" i="8"/>
  <c r="BG292" i="8"/>
  <c r="BE292" i="8"/>
  <c r="T292" i="8"/>
  <c r="R292" i="8"/>
  <c r="P292" i="8"/>
  <c r="BI291" i="8"/>
  <c r="BH291" i="8"/>
  <c r="BG291" i="8"/>
  <c r="BE291" i="8"/>
  <c r="T291" i="8"/>
  <c r="R291" i="8"/>
  <c r="P291" i="8"/>
  <c r="BI290" i="8"/>
  <c r="BH290" i="8"/>
  <c r="BG290" i="8"/>
  <c r="BE290" i="8"/>
  <c r="T290" i="8"/>
  <c r="R290" i="8"/>
  <c r="P290" i="8"/>
  <c r="BI289" i="8"/>
  <c r="BH289" i="8"/>
  <c r="BG289" i="8"/>
  <c r="BE289" i="8"/>
  <c r="T289" i="8"/>
  <c r="R289" i="8"/>
  <c r="P289" i="8"/>
  <c r="BI288" i="8"/>
  <c r="BH288" i="8"/>
  <c r="BG288" i="8"/>
  <c r="BE288" i="8"/>
  <c r="T288" i="8"/>
  <c r="R288" i="8"/>
  <c r="P288" i="8"/>
  <c r="BI287" i="8"/>
  <c r="BH287" i="8"/>
  <c r="BG287" i="8"/>
  <c r="BE287" i="8"/>
  <c r="T287" i="8"/>
  <c r="R287" i="8"/>
  <c r="P287" i="8"/>
  <c r="BI286" i="8"/>
  <c r="BH286" i="8"/>
  <c r="BG286" i="8"/>
  <c r="BE286" i="8"/>
  <c r="T286" i="8"/>
  <c r="R286" i="8"/>
  <c r="P286" i="8"/>
  <c r="BI285" i="8"/>
  <c r="BH285" i="8"/>
  <c r="BG285" i="8"/>
  <c r="BE285" i="8"/>
  <c r="T285" i="8"/>
  <c r="R285" i="8"/>
  <c r="P285" i="8"/>
  <c r="BI284" i="8"/>
  <c r="BH284" i="8"/>
  <c r="BG284" i="8"/>
  <c r="BE284" i="8"/>
  <c r="T284" i="8"/>
  <c r="R284" i="8"/>
  <c r="P284" i="8"/>
  <c r="BI283" i="8"/>
  <c r="BH283" i="8"/>
  <c r="BG283" i="8"/>
  <c r="BE283" i="8"/>
  <c r="T283" i="8"/>
  <c r="R283" i="8"/>
  <c r="P283" i="8"/>
  <c r="BI282" i="8"/>
  <c r="BH282" i="8"/>
  <c r="BG282" i="8"/>
  <c r="BE282" i="8"/>
  <c r="T282" i="8"/>
  <c r="R282" i="8"/>
  <c r="P282" i="8"/>
  <c r="BI281" i="8"/>
  <c r="BH281" i="8"/>
  <c r="BG281" i="8"/>
  <c r="BE281" i="8"/>
  <c r="T281" i="8"/>
  <c r="R281" i="8"/>
  <c r="P281" i="8"/>
  <c r="BI280" i="8"/>
  <c r="BH280" i="8"/>
  <c r="BG280" i="8"/>
  <c r="BE280" i="8"/>
  <c r="T280" i="8"/>
  <c r="R280" i="8"/>
  <c r="P280" i="8"/>
  <c r="BI279" i="8"/>
  <c r="BH279" i="8"/>
  <c r="BG279" i="8"/>
  <c r="BE279" i="8"/>
  <c r="T279" i="8"/>
  <c r="R279" i="8"/>
  <c r="P279" i="8"/>
  <c r="BI278" i="8"/>
  <c r="BH278" i="8"/>
  <c r="BG278" i="8"/>
  <c r="BE278" i="8"/>
  <c r="T278" i="8"/>
  <c r="R278" i="8"/>
  <c r="P278" i="8"/>
  <c r="BI277" i="8"/>
  <c r="BH277" i="8"/>
  <c r="BG277" i="8"/>
  <c r="BE277" i="8"/>
  <c r="T277" i="8"/>
  <c r="R277" i="8"/>
  <c r="P277" i="8"/>
  <c r="BI276" i="8"/>
  <c r="BH276" i="8"/>
  <c r="BG276" i="8"/>
  <c r="BE276" i="8"/>
  <c r="T276" i="8"/>
  <c r="R276" i="8"/>
  <c r="P276" i="8"/>
  <c r="BI275" i="8"/>
  <c r="BH275" i="8"/>
  <c r="BG275" i="8"/>
  <c r="BE275" i="8"/>
  <c r="T275" i="8"/>
  <c r="R275" i="8"/>
  <c r="P275" i="8"/>
  <c r="BI274" i="8"/>
  <c r="BH274" i="8"/>
  <c r="BG274" i="8"/>
  <c r="BE274" i="8"/>
  <c r="T274" i="8"/>
  <c r="R274" i="8"/>
  <c r="P274" i="8"/>
  <c r="BI273" i="8"/>
  <c r="BH273" i="8"/>
  <c r="BG273" i="8"/>
  <c r="BE273" i="8"/>
  <c r="T273" i="8"/>
  <c r="R273" i="8"/>
  <c r="P273" i="8"/>
  <c r="BI272" i="8"/>
  <c r="BH272" i="8"/>
  <c r="BG272" i="8"/>
  <c r="BE272" i="8"/>
  <c r="T272" i="8"/>
  <c r="R272" i="8"/>
  <c r="P272" i="8"/>
  <c r="BI271" i="8"/>
  <c r="BH271" i="8"/>
  <c r="BG271" i="8"/>
  <c r="BE271" i="8"/>
  <c r="T271" i="8"/>
  <c r="R271" i="8"/>
  <c r="P271" i="8"/>
  <c r="BI270" i="8"/>
  <c r="BH270" i="8"/>
  <c r="BG270" i="8"/>
  <c r="BE270" i="8"/>
  <c r="T270" i="8"/>
  <c r="R270" i="8"/>
  <c r="P270" i="8"/>
  <c r="BI268" i="8"/>
  <c r="BH268" i="8"/>
  <c r="BG268" i="8"/>
  <c r="BE268" i="8"/>
  <c r="T268" i="8"/>
  <c r="R268" i="8"/>
  <c r="P268" i="8"/>
  <c r="BI267" i="8"/>
  <c r="BH267" i="8"/>
  <c r="BG267" i="8"/>
  <c r="BE267" i="8"/>
  <c r="T267" i="8"/>
  <c r="R267" i="8"/>
  <c r="P267" i="8"/>
  <c r="BI266" i="8"/>
  <c r="BH266" i="8"/>
  <c r="BG266" i="8"/>
  <c r="BE266" i="8"/>
  <c r="T266" i="8"/>
  <c r="R266" i="8"/>
  <c r="P266" i="8"/>
  <c r="BI265" i="8"/>
  <c r="BH265" i="8"/>
  <c r="BG265" i="8"/>
  <c r="BE265" i="8"/>
  <c r="T265" i="8"/>
  <c r="R265" i="8"/>
  <c r="P265" i="8"/>
  <c r="BI264" i="8"/>
  <c r="BH264" i="8"/>
  <c r="BG264" i="8"/>
  <c r="BE264" i="8"/>
  <c r="T264" i="8"/>
  <c r="R264" i="8"/>
  <c r="P264" i="8"/>
  <c r="BI263" i="8"/>
  <c r="BH263" i="8"/>
  <c r="BG263" i="8"/>
  <c r="BE263" i="8"/>
  <c r="T263" i="8"/>
  <c r="R263" i="8"/>
  <c r="P263" i="8"/>
  <c r="BI262" i="8"/>
  <c r="BH262" i="8"/>
  <c r="BG262" i="8"/>
  <c r="BE262" i="8"/>
  <c r="T262" i="8"/>
  <c r="R262" i="8"/>
  <c r="P262" i="8"/>
  <c r="BI261" i="8"/>
  <c r="BH261" i="8"/>
  <c r="BG261" i="8"/>
  <c r="BE261" i="8"/>
  <c r="T261" i="8"/>
  <c r="R261" i="8"/>
  <c r="P261" i="8"/>
  <c r="BI260" i="8"/>
  <c r="BH260" i="8"/>
  <c r="BG260" i="8"/>
  <c r="BE260" i="8"/>
  <c r="T260" i="8"/>
  <c r="R260" i="8"/>
  <c r="P260" i="8"/>
  <c r="BI258" i="8"/>
  <c r="BH258" i="8"/>
  <c r="BG258" i="8"/>
  <c r="BE258" i="8"/>
  <c r="T258" i="8"/>
  <c r="R258" i="8"/>
  <c r="P258" i="8"/>
  <c r="BI257" i="8"/>
  <c r="BH257" i="8"/>
  <c r="BG257" i="8"/>
  <c r="BE257" i="8"/>
  <c r="T257" i="8"/>
  <c r="R257" i="8"/>
  <c r="P257" i="8"/>
  <c r="BI256" i="8"/>
  <c r="BH256" i="8"/>
  <c r="BG256" i="8"/>
  <c r="BE256" i="8"/>
  <c r="T256" i="8"/>
  <c r="R256" i="8"/>
  <c r="P256" i="8"/>
  <c r="BI255" i="8"/>
  <c r="BH255" i="8"/>
  <c r="BG255" i="8"/>
  <c r="BE255" i="8"/>
  <c r="T255" i="8"/>
  <c r="R255" i="8"/>
  <c r="P255" i="8"/>
  <c r="BI254" i="8"/>
  <c r="BH254" i="8"/>
  <c r="BG254" i="8"/>
  <c r="BE254" i="8"/>
  <c r="T254" i="8"/>
  <c r="R254" i="8"/>
  <c r="P254" i="8"/>
  <c r="BI253" i="8"/>
  <c r="BH253" i="8"/>
  <c r="BG253" i="8"/>
  <c r="BE253" i="8"/>
  <c r="T253" i="8"/>
  <c r="R253" i="8"/>
  <c r="P253" i="8"/>
  <c r="BI252" i="8"/>
  <c r="BH252" i="8"/>
  <c r="BG252" i="8"/>
  <c r="BE252" i="8"/>
  <c r="T252" i="8"/>
  <c r="R252" i="8"/>
  <c r="P252" i="8"/>
  <c r="BI251" i="8"/>
  <c r="BH251" i="8"/>
  <c r="BG251" i="8"/>
  <c r="BE251" i="8"/>
  <c r="T251" i="8"/>
  <c r="R251" i="8"/>
  <c r="P251" i="8"/>
  <c r="BI250" i="8"/>
  <c r="BH250" i="8"/>
  <c r="BG250" i="8"/>
  <c r="BE250" i="8"/>
  <c r="T250" i="8"/>
  <c r="R250" i="8"/>
  <c r="P250" i="8"/>
  <c r="BI249" i="8"/>
  <c r="BH249" i="8"/>
  <c r="BG249" i="8"/>
  <c r="BE249" i="8"/>
  <c r="T249" i="8"/>
  <c r="R249" i="8"/>
  <c r="P249" i="8"/>
  <c r="BI248" i="8"/>
  <c r="BH248" i="8"/>
  <c r="BG248" i="8"/>
  <c r="BE248" i="8"/>
  <c r="T248" i="8"/>
  <c r="R248" i="8"/>
  <c r="P248" i="8"/>
  <c r="BI247" i="8"/>
  <c r="BH247" i="8"/>
  <c r="BG247" i="8"/>
  <c r="BE247" i="8"/>
  <c r="T247" i="8"/>
  <c r="R247" i="8"/>
  <c r="P247" i="8"/>
  <c r="BI246" i="8"/>
  <c r="BH246" i="8"/>
  <c r="BG246" i="8"/>
  <c r="BE246" i="8"/>
  <c r="T246" i="8"/>
  <c r="R246" i="8"/>
  <c r="P246" i="8"/>
  <c r="BI245" i="8"/>
  <c r="BH245" i="8"/>
  <c r="BG245" i="8"/>
  <c r="BE245" i="8"/>
  <c r="T245" i="8"/>
  <c r="R245" i="8"/>
  <c r="P245" i="8"/>
  <c r="BI244" i="8"/>
  <c r="BH244" i="8"/>
  <c r="BG244" i="8"/>
  <c r="BE244" i="8"/>
  <c r="T244" i="8"/>
  <c r="R244" i="8"/>
  <c r="P244" i="8"/>
  <c r="BI243" i="8"/>
  <c r="BH243" i="8"/>
  <c r="BG243" i="8"/>
  <c r="BE243" i="8"/>
  <c r="T243" i="8"/>
  <c r="R243" i="8"/>
  <c r="P243" i="8"/>
  <c r="BI242" i="8"/>
  <c r="BH242" i="8"/>
  <c r="BG242" i="8"/>
  <c r="BE242" i="8"/>
  <c r="T242" i="8"/>
  <c r="R242" i="8"/>
  <c r="P242" i="8"/>
  <c r="BI241" i="8"/>
  <c r="BH241" i="8"/>
  <c r="BG241" i="8"/>
  <c r="BE241" i="8"/>
  <c r="T241" i="8"/>
  <c r="R241" i="8"/>
  <c r="P241" i="8"/>
  <c r="BI240" i="8"/>
  <c r="BH240" i="8"/>
  <c r="BG240" i="8"/>
  <c r="BE240" i="8"/>
  <c r="T240" i="8"/>
  <c r="R240" i="8"/>
  <c r="P240" i="8"/>
  <c r="BI239" i="8"/>
  <c r="BH239" i="8"/>
  <c r="BG239" i="8"/>
  <c r="BE239" i="8"/>
  <c r="T239" i="8"/>
  <c r="R239" i="8"/>
  <c r="P239" i="8"/>
  <c r="BI238" i="8"/>
  <c r="BH238" i="8"/>
  <c r="BG238" i="8"/>
  <c r="BE238" i="8"/>
  <c r="T238" i="8"/>
  <c r="R238" i="8"/>
  <c r="P238" i="8"/>
  <c r="BI237" i="8"/>
  <c r="BH237" i="8"/>
  <c r="BG237" i="8"/>
  <c r="BE237" i="8"/>
  <c r="T237" i="8"/>
  <c r="R237" i="8"/>
  <c r="P237" i="8"/>
  <c r="BI236" i="8"/>
  <c r="BH236" i="8"/>
  <c r="BG236" i="8"/>
  <c r="BE236" i="8"/>
  <c r="T236" i="8"/>
  <c r="R236" i="8"/>
  <c r="P236" i="8"/>
  <c r="BI235" i="8"/>
  <c r="BH235" i="8"/>
  <c r="BG235" i="8"/>
  <c r="BE235" i="8"/>
  <c r="T235" i="8"/>
  <c r="R235" i="8"/>
  <c r="P235" i="8"/>
  <c r="BI234" i="8"/>
  <c r="BH234" i="8"/>
  <c r="BG234" i="8"/>
  <c r="BE234" i="8"/>
  <c r="T234" i="8"/>
  <c r="R234" i="8"/>
  <c r="P234" i="8"/>
  <c r="BI233" i="8"/>
  <c r="BH233" i="8"/>
  <c r="BG233" i="8"/>
  <c r="BE233" i="8"/>
  <c r="T233" i="8"/>
  <c r="R233" i="8"/>
  <c r="P233" i="8"/>
  <c r="BI232" i="8"/>
  <c r="BH232" i="8"/>
  <c r="BG232" i="8"/>
  <c r="BE232" i="8"/>
  <c r="T232" i="8"/>
  <c r="R232" i="8"/>
  <c r="P232" i="8"/>
  <c r="BI231" i="8"/>
  <c r="BH231" i="8"/>
  <c r="BG231" i="8"/>
  <c r="BE231" i="8"/>
  <c r="T231" i="8"/>
  <c r="R231" i="8"/>
  <c r="P231" i="8"/>
  <c r="BI230" i="8"/>
  <c r="BH230" i="8"/>
  <c r="BG230" i="8"/>
  <c r="BE230" i="8"/>
  <c r="T230" i="8"/>
  <c r="R230" i="8"/>
  <c r="P230" i="8"/>
  <c r="BI229" i="8"/>
  <c r="BH229" i="8"/>
  <c r="BG229" i="8"/>
  <c r="BE229" i="8"/>
  <c r="T229" i="8"/>
  <c r="R229" i="8"/>
  <c r="P229" i="8"/>
  <c r="BI227" i="8"/>
  <c r="BH227" i="8"/>
  <c r="BG227" i="8"/>
  <c r="BE227" i="8"/>
  <c r="T227" i="8"/>
  <c r="R227" i="8"/>
  <c r="P227" i="8"/>
  <c r="BI226" i="8"/>
  <c r="BH226" i="8"/>
  <c r="BG226" i="8"/>
  <c r="BE226" i="8"/>
  <c r="T226" i="8"/>
  <c r="R226" i="8"/>
  <c r="P226" i="8"/>
  <c r="BI225" i="8"/>
  <c r="BH225" i="8"/>
  <c r="BG225" i="8"/>
  <c r="BE225" i="8"/>
  <c r="T225" i="8"/>
  <c r="R225" i="8"/>
  <c r="P225" i="8"/>
  <c r="BI224" i="8"/>
  <c r="BH224" i="8"/>
  <c r="BG224" i="8"/>
  <c r="BE224" i="8"/>
  <c r="T224" i="8"/>
  <c r="R224" i="8"/>
  <c r="P224" i="8"/>
  <c r="BI223" i="8"/>
  <c r="BH223" i="8"/>
  <c r="BG223" i="8"/>
  <c r="BE223" i="8"/>
  <c r="T223" i="8"/>
  <c r="R223" i="8"/>
  <c r="P223" i="8"/>
  <c r="BI222" i="8"/>
  <c r="BH222" i="8"/>
  <c r="BG222" i="8"/>
  <c r="BE222" i="8"/>
  <c r="T222" i="8"/>
  <c r="R222" i="8"/>
  <c r="P222" i="8"/>
  <c r="BI221" i="8"/>
  <c r="BH221" i="8"/>
  <c r="BG221" i="8"/>
  <c r="BE221" i="8"/>
  <c r="T221" i="8"/>
  <c r="R221" i="8"/>
  <c r="P221" i="8"/>
  <c r="BI220" i="8"/>
  <c r="BH220" i="8"/>
  <c r="BG220" i="8"/>
  <c r="BE220" i="8"/>
  <c r="T220" i="8"/>
  <c r="R220" i="8"/>
  <c r="P220" i="8"/>
  <c r="BI219" i="8"/>
  <c r="BH219" i="8"/>
  <c r="BG219" i="8"/>
  <c r="BE219" i="8"/>
  <c r="T219" i="8"/>
  <c r="R219" i="8"/>
  <c r="P219" i="8"/>
  <c r="BI218" i="8"/>
  <c r="BH218" i="8"/>
  <c r="BG218" i="8"/>
  <c r="BE218" i="8"/>
  <c r="T218" i="8"/>
  <c r="R218" i="8"/>
  <c r="P218" i="8"/>
  <c r="BI217" i="8"/>
  <c r="BH217" i="8"/>
  <c r="BG217" i="8"/>
  <c r="BE217" i="8"/>
  <c r="T217" i="8"/>
  <c r="R217" i="8"/>
  <c r="P217" i="8"/>
  <c r="BI216" i="8"/>
  <c r="BH216" i="8"/>
  <c r="BG216" i="8"/>
  <c r="BE216" i="8"/>
  <c r="T216" i="8"/>
  <c r="R216" i="8"/>
  <c r="P216" i="8"/>
  <c r="BI215" i="8"/>
  <c r="BH215" i="8"/>
  <c r="BG215" i="8"/>
  <c r="BE215" i="8"/>
  <c r="T215" i="8"/>
  <c r="R215" i="8"/>
  <c r="P215" i="8"/>
  <c r="BI214" i="8"/>
  <c r="BH214" i="8"/>
  <c r="BG214" i="8"/>
  <c r="BE214" i="8"/>
  <c r="T214" i="8"/>
  <c r="R214" i="8"/>
  <c r="P214" i="8"/>
  <c r="BI213" i="8"/>
  <c r="BH213" i="8"/>
  <c r="BG213" i="8"/>
  <c r="BE213" i="8"/>
  <c r="T213" i="8"/>
  <c r="R213" i="8"/>
  <c r="P213" i="8"/>
  <c r="BI212" i="8"/>
  <c r="BH212" i="8"/>
  <c r="BG212" i="8"/>
  <c r="BE212" i="8"/>
  <c r="T212" i="8"/>
  <c r="R212" i="8"/>
  <c r="P212" i="8"/>
  <c r="BI211" i="8"/>
  <c r="BH211" i="8"/>
  <c r="BG211" i="8"/>
  <c r="BE211" i="8"/>
  <c r="T211" i="8"/>
  <c r="R211" i="8"/>
  <c r="P211" i="8"/>
  <c r="BI210" i="8"/>
  <c r="BH210" i="8"/>
  <c r="BG210" i="8"/>
  <c r="BE210" i="8"/>
  <c r="T210" i="8"/>
  <c r="R210" i="8"/>
  <c r="P210" i="8"/>
  <c r="BI209" i="8"/>
  <c r="BH209" i="8"/>
  <c r="BG209" i="8"/>
  <c r="BE209" i="8"/>
  <c r="T209" i="8"/>
  <c r="R209" i="8"/>
  <c r="P209" i="8"/>
  <c r="BI208" i="8"/>
  <c r="BH208" i="8"/>
  <c r="BG208" i="8"/>
  <c r="BE208" i="8"/>
  <c r="T208" i="8"/>
  <c r="R208" i="8"/>
  <c r="P208" i="8"/>
  <c r="BI207" i="8"/>
  <c r="BH207" i="8"/>
  <c r="BG207" i="8"/>
  <c r="BE207" i="8"/>
  <c r="T207" i="8"/>
  <c r="R207" i="8"/>
  <c r="P207" i="8"/>
  <c r="BI206" i="8"/>
  <c r="BH206" i="8"/>
  <c r="BG206" i="8"/>
  <c r="BE206" i="8"/>
  <c r="T206" i="8"/>
  <c r="R206" i="8"/>
  <c r="P206" i="8"/>
  <c r="BI205" i="8"/>
  <c r="BH205" i="8"/>
  <c r="BG205" i="8"/>
  <c r="BE205" i="8"/>
  <c r="T205" i="8"/>
  <c r="R205" i="8"/>
  <c r="P205" i="8"/>
  <c r="BI204" i="8"/>
  <c r="BH204" i="8"/>
  <c r="BG204" i="8"/>
  <c r="BE204" i="8"/>
  <c r="T204" i="8"/>
  <c r="R204" i="8"/>
  <c r="P204" i="8"/>
  <c r="BI203" i="8"/>
  <c r="BH203" i="8"/>
  <c r="BG203" i="8"/>
  <c r="BE203" i="8"/>
  <c r="T203" i="8"/>
  <c r="R203" i="8"/>
  <c r="P203" i="8"/>
  <c r="BI202" i="8"/>
  <c r="BH202" i="8"/>
  <c r="BG202" i="8"/>
  <c r="BE202" i="8"/>
  <c r="T202" i="8"/>
  <c r="R202" i="8"/>
  <c r="P202" i="8"/>
  <c r="BI201" i="8"/>
  <c r="BH201" i="8"/>
  <c r="BG201" i="8"/>
  <c r="BE201" i="8"/>
  <c r="T201" i="8"/>
  <c r="R201" i="8"/>
  <c r="P201" i="8"/>
  <c r="BI200" i="8"/>
  <c r="BH200" i="8"/>
  <c r="BG200" i="8"/>
  <c r="BE200" i="8"/>
  <c r="T200" i="8"/>
  <c r="R200" i="8"/>
  <c r="P200" i="8"/>
  <c r="BI199" i="8"/>
  <c r="BH199" i="8"/>
  <c r="BG199" i="8"/>
  <c r="BE199" i="8"/>
  <c r="T199" i="8"/>
  <c r="R199" i="8"/>
  <c r="P199" i="8"/>
  <c r="BI198" i="8"/>
  <c r="BH198" i="8"/>
  <c r="BG198" i="8"/>
  <c r="BE198" i="8"/>
  <c r="T198" i="8"/>
  <c r="R198" i="8"/>
  <c r="P198" i="8"/>
  <c r="BI197" i="8"/>
  <c r="BH197" i="8"/>
  <c r="BG197" i="8"/>
  <c r="BE197" i="8"/>
  <c r="T197" i="8"/>
  <c r="R197" i="8"/>
  <c r="P197" i="8"/>
  <c r="BI196" i="8"/>
  <c r="BH196" i="8"/>
  <c r="BG196" i="8"/>
  <c r="BE196" i="8"/>
  <c r="T196" i="8"/>
  <c r="R196" i="8"/>
  <c r="P196" i="8"/>
  <c r="BI195" i="8"/>
  <c r="BH195" i="8"/>
  <c r="BG195" i="8"/>
  <c r="BE195" i="8"/>
  <c r="T195" i="8"/>
  <c r="R195" i="8"/>
  <c r="P195" i="8"/>
  <c r="BI194" i="8"/>
  <c r="BH194" i="8"/>
  <c r="BG194" i="8"/>
  <c r="BE194" i="8"/>
  <c r="T194" i="8"/>
  <c r="R194" i="8"/>
  <c r="P194" i="8"/>
  <c r="BI193" i="8"/>
  <c r="BH193" i="8"/>
  <c r="BG193" i="8"/>
  <c r="BE193" i="8"/>
  <c r="T193" i="8"/>
  <c r="R193" i="8"/>
  <c r="P193" i="8"/>
  <c r="BI192" i="8"/>
  <c r="BH192" i="8"/>
  <c r="BG192" i="8"/>
  <c r="BE192" i="8"/>
  <c r="T192" i="8"/>
  <c r="R192" i="8"/>
  <c r="P192" i="8"/>
  <c r="BI191" i="8"/>
  <c r="BH191" i="8"/>
  <c r="BG191" i="8"/>
  <c r="BE191" i="8"/>
  <c r="T191" i="8"/>
  <c r="R191" i="8"/>
  <c r="P191" i="8"/>
  <c r="BI190" i="8"/>
  <c r="BH190" i="8"/>
  <c r="BG190" i="8"/>
  <c r="BE190" i="8"/>
  <c r="T190" i="8"/>
  <c r="R190" i="8"/>
  <c r="P190" i="8"/>
  <c r="BI189" i="8"/>
  <c r="BH189" i="8"/>
  <c r="BG189" i="8"/>
  <c r="BE189" i="8"/>
  <c r="T189" i="8"/>
  <c r="R189" i="8"/>
  <c r="P189" i="8"/>
  <c r="BI188" i="8"/>
  <c r="BH188" i="8"/>
  <c r="BG188" i="8"/>
  <c r="BE188" i="8"/>
  <c r="T188" i="8"/>
  <c r="R188" i="8"/>
  <c r="P188" i="8"/>
  <c r="BI187" i="8"/>
  <c r="BH187" i="8"/>
  <c r="BG187" i="8"/>
  <c r="BE187" i="8"/>
  <c r="T187" i="8"/>
  <c r="R187" i="8"/>
  <c r="P187" i="8"/>
  <c r="BI186" i="8"/>
  <c r="BH186" i="8"/>
  <c r="BG186" i="8"/>
  <c r="BE186" i="8"/>
  <c r="T186" i="8"/>
  <c r="R186" i="8"/>
  <c r="P186" i="8"/>
  <c r="BI185" i="8"/>
  <c r="BH185" i="8"/>
  <c r="BG185" i="8"/>
  <c r="BE185" i="8"/>
  <c r="T185" i="8"/>
  <c r="R185" i="8"/>
  <c r="P185" i="8"/>
  <c r="BI184" i="8"/>
  <c r="BH184" i="8"/>
  <c r="BG184" i="8"/>
  <c r="BE184" i="8"/>
  <c r="T184" i="8"/>
  <c r="R184" i="8"/>
  <c r="P184" i="8"/>
  <c r="BI183" i="8"/>
  <c r="BH183" i="8"/>
  <c r="BG183" i="8"/>
  <c r="BE183" i="8"/>
  <c r="T183" i="8"/>
  <c r="R183" i="8"/>
  <c r="P183" i="8"/>
  <c r="BI182" i="8"/>
  <c r="BH182" i="8"/>
  <c r="BG182" i="8"/>
  <c r="BE182" i="8"/>
  <c r="T182" i="8"/>
  <c r="R182" i="8"/>
  <c r="P182" i="8"/>
  <c r="BI181" i="8"/>
  <c r="BH181" i="8"/>
  <c r="BG181" i="8"/>
  <c r="BE181" i="8"/>
  <c r="T181" i="8"/>
  <c r="R181" i="8"/>
  <c r="P181" i="8"/>
  <c r="BI180" i="8"/>
  <c r="BH180" i="8"/>
  <c r="BG180" i="8"/>
  <c r="BE180" i="8"/>
  <c r="T180" i="8"/>
  <c r="R180" i="8"/>
  <c r="P180" i="8"/>
  <c r="BI179" i="8"/>
  <c r="BH179" i="8"/>
  <c r="BG179" i="8"/>
  <c r="BE179" i="8"/>
  <c r="T179" i="8"/>
  <c r="R179" i="8"/>
  <c r="P179" i="8"/>
  <c r="BI178" i="8"/>
  <c r="BH178" i="8"/>
  <c r="BG178" i="8"/>
  <c r="BE178" i="8"/>
  <c r="T178" i="8"/>
  <c r="R178" i="8"/>
  <c r="P178" i="8"/>
  <c r="BI177" i="8"/>
  <c r="BH177" i="8"/>
  <c r="BG177" i="8"/>
  <c r="BE177" i="8"/>
  <c r="T177" i="8"/>
  <c r="R177" i="8"/>
  <c r="P177" i="8"/>
  <c r="BI176" i="8"/>
  <c r="BH176" i="8"/>
  <c r="BG176" i="8"/>
  <c r="BE176" i="8"/>
  <c r="T176" i="8"/>
  <c r="R176" i="8"/>
  <c r="P176" i="8"/>
  <c r="BI175" i="8"/>
  <c r="BH175" i="8"/>
  <c r="BG175" i="8"/>
  <c r="BE175" i="8"/>
  <c r="T175" i="8"/>
  <c r="R175" i="8"/>
  <c r="P175" i="8"/>
  <c r="BI174" i="8"/>
  <c r="BH174" i="8"/>
  <c r="BG174" i="8"/>
  <c r="BE174" i="8"/>
  <c r="T174" i="8"/>
  <c r="R174" i="8"/>
  <c r="P174" i="8"/>
  <c r="BI173" i="8"/>
  <c r="BH173" i="8"/>
  <c r="BG173" i="8"/>
  <c r="BE173" i="8"/>
  <c r="T173" i="8"/>
  <c r="R173" i="8"/>
  <c r="P173" i="8"/>
  <c r="BI172" i="8"/>
  <c r="BH172" i="8"/>
  <c r="BG172" i="8"/>
  <c r="BE172" i="8"/>
  <c r="T172" i="8"/>
  <c r="R172" i="8"/>
  <c r="P172" i="8"/>
  <c r="BI171" i="8"/>
  <c r="BH171" i="8"/>
  <c r="BG171" i="8"/>
  <c r="BE171" i="8"/>
  <c r="T171" i="8"/>
  <c r="R171" i="8"/>
  <c r="P171" i="8"/>
  <c r="BI170" i="8"/>
  <c r="BH170" i="8"/>
  <c r="BG170" i="8"/>
  <c r="BE170" i="8"/>
  <c r="T170" i="8"/>
  <c r="R170" i="8"/>
  <c r="P170" i="8"/>
  <c r="BI169" i="8"/>
  <c r="BH169" i="8"/>
  <c r="BG169" i="8"/>
  <c r="BE169" i="8"/>
  <c r="T169" i="8"/>
  <c r="R169" i="8"/>
  <c r="P169" i="8"/>
  <c r="BI168" i="8"/>
  <c r="BH168" i="8"/>
  <c r="BG168" i="8"/>
  <c r="BE168" i="8"/>
  <c r="T168" i="8"/>
  <c r="R168" i="8"/>
  <c r="P168" i="8"/>
  <c r="BI167" i="8"/>
  <c r="BH167" i="8"/>
  <c r="BG167" i="8"/>
  <c r="BE167" i="8"/>
  <c r="T167" i="8"/>
  <c r="R167" i="8"/>
  <c r="P167" i="8"/>
  <c r="BI166" i="8"/>
  <c r="BH166" i="8"/>
  <c r="BG166" i="8"/>
  <c r="BE166" i="8"/>
  <c r="T166" i="8"/>
  <c r="R166" i="8"/>
  <c r="P166" i="8"/>
  <c r="BI165" i="8"/>
  <c r="BH165" i="8"/>
  <c r="BG165" i="8"/>
  <c r="BE165" i="8"/>
  <c r="T165" i="8"/>
  <c r="R165" i="8"/>
  <c r="P165" i="8"/>
  <c r="BI164" i="8"/>
  <c r="BH164" i="8"/>
  <c r="BG164" i="8"/>
  <c r="BE164" i="8"/>
  <c r="T164" i="8"/>
  <c r="R164" i="8"/>
  <c r="P164" i="8"/>
  <c r="BI163" i="8"/>
  <c r="BH163" i="8"/>
  <c r="BG163" i="8"/>
  <c r="BE163" i="8"/>
  <c r="T163" i="8"/>
  <c r="R163" i="8"/>
  <c r="P163" i="8"/>
  <c r="BI162" i="8"/>
  <c r="BH162" i="8"/>
  <c r="BG162" i="8"/>
  <c r="BE162" i="8"/>
  <c r="T162" i="8"/>
  <c r="R162" i="8"/>
  <c r="P162" i="8"/>
  <c r="BI161" i="8"/>
  <c r="BH161" i="8"/>
  <c r="BG161" i="8"/>
  <c r="BE161" i="8"/>
  <c r="T161" i="8"/>
  <c r="R161" i="8"/>
  <c r="P161" i="8"/>
  <c r="BI160" i="8"/>
  <c r="BH160" i="8"/>
  <c r="BG160" i="8"/>
  <c r="BE160" i="8"/>
  <c r="T160" i="8"/>
  <c r="R160" i="8"/>
  <c r="P160" i="8"/>
  <c r="BI159" i="8"/>
  <c r="BH159" i="8"/>
  <c r="BG159" i="8"/>
  <c r="BE159" i="8"/>
  <c r="T159" i="8"/>
  <c r="R159" i="8"/>
  <c r="P159" i="8"/>
  <c r="BI158" i="8"/>
  <c r="BH158" i="8"/>
  <c r="BG158" i="8"/>
  <c r="BE158" i="8"/>
  <c r="T158" i="8"/>
  <c r="R158" i="8"/>
  <c r="P158" i="8"/>
  <c r="BI157" i="8"/>
  <c r="BH157" i="8"/>
  <c r="BG157" i="8"/>
  <c r="BE157" i="8"/>
  <c r="T157" i="8"/>
  <c r="R157" i="8"/>
  <c r="P157" i="8"/>
  <c r="BI156" i="8"/>
  <c r="BH156" i="8"/>
  <c r="BG156" i="8"/>
  <c r="BE156" i="8"/>
  <c r="T156" i="8"/>
  <c r="R156" i="8"/>
  <c r="P156" i="8"/>
  <c r="BI155" i="8"/>
  <c r="BH155" i="8"/>
  <c r="BG155" i="8"/>
  <c r="BE155" i="8"/>
  <c r="T155" i="8"/>
  <c r="R155" i="8"/>
  <c r="P155" i="8"/>
  <c r="BI154" i="8"/>
  <c r="BH154" i="8"/>
  <c r="BG154" i="8"/>
  <c r="BE154" i="8"/>
  <c r="T154" i="8"/>
  <c r="R154" i="8"/>
  <c r="P154" i="8"/>
  <c r="BI153" i="8"/>
  <c r="BH153" i="8"/>
  <c r="BG153" i="8"/>
  <c r="BE153" i="8"/>
  <c r="T153" i="8"/>
  <c r="R153" i="8"/>
  <c r="P153" i="8"/>
  <c r="BI152" i="8"/>
  <c r="BH152" i="8"/>
  <c r="BG152" i="8"/>
  <c r="BE152" i="8"/>
  <c r="T152" i="8"/>
  <c r="R152" i="8"/>
  <c r="P152" i="8"/>
  <c r="BI151" i="8"/>
  <c r="BH151" i="8"/>
  <c r="BG151" i="8"/>
  <c r="BE151" i="8"/>
  <c r="T151" i="8"/>
  <c r="R151" i="8"/>
  <c r="P151" i="8"/>
  <c r="BI150" i="8"/>
  <c r="BH150" i="8"/>
  <c r="BG150" i="8"/>
  <c r="BE150" i="8"/>
  <c r="T150" i="8"/>
  <c r="R150" i="8"/>
  <c r="P150" i="8"/>
  <c r="BI149" i="8"/>
  <c r="BH149" i="8"/>
  <c r="BG149" i="8"/>
  <c r="BE149" i="8"/>
  <c r="T149" i="8"/>
  <c r="R149" i="8"/>
  <c r="P149" i="8"/>
  <c r="BI148" i="8"/>
  <c r="BH148" i="8"/>
  <c r="BG148" i="8"/>
  <c r="BE148" i="8"/>
  <c r="T148" i="8"/>
  <c r="R148" i="8"/>
  <c r="P148" i="8"/>
  <c r="BI147" i="8"/>
  <c r="BH147" i="8"/>
  <c r="BG147" i="8"/>
  <c r="BE147" i="8"/>
  <c r="T147" i="8"/>
  <c r="R147" i="8"/>
  <c r="P147" i="8"/>
  <c r="BI146" i="8"/>
  <c r="BH146" i="8"/>
  <c r="BG146" i="8"/>
  <c r="BE146" i="8"/>
  <c r="T146" i="8"/>
  <c r="R146" i="8"/>
  <c r="P146" i="8"/>
  <c r="BI145" i="8"/>
  <c r="BH145" i="8"/>
  <c r="BG145" i="8"/>
  <c r="BE145" i="8"/>
  <c r="T145" i="8"/>
  <c r="R145" i="8"/>
  <c r="P145" i="8"/>
  <c r="BI144" i="8"/>
  <c r="BH144" i="8"/>
  <c r="BG144" i="8"/>
  <c r="BE144" i="8"/>
  <c r="T144" i="8"/>
  <c r="R144" i="8"/>
  <c r="P144" i="8"/>
  <c r="BI143" i="8"/>
  <c r="BH143" i="8"/>
  <c r="BG143" i="8"/>
  <c r="BE143" i="8"/>
  <c r="T143" i="8"/>
  <c r="R143" i="8"/>
  <c r="P143" i="8"/>
  <c r="BI142" i="8"/>
  <c r="BH142" i="8"/>
  <c r="BG142" i="8"/>
  <c r="BE142" i="8"/>
  <c r="T142" i="8"/>
  <c r="R142" i="8"/>
  <c r="P142" i="8"/>
  <c r="BI141" i="8"/>
  <c r="BH141" i="8"/>
  <c r="BG141" i="8"/>
  <c r="BE141" i="8"/>
  <c r="T141" i="8"/>
  <c r="R141" i="8"/>
  <c r="P141" i="8"/>
  <c r="BI140" i="8"/>
  <c r="BH140" i="8"/>
  <c r="BG140" i="8"/>
  <c r="BE140" i="8"/>
  <c r="T140" i="8"/>
  <c r="R140" i="8"/>
  <c r="P140" i="8"/>
  <c r="BI139" i="8"/>
  <c r="BH139" i="8"/>
  <c r="BG139" i="8"/>
  <c r="BE139" i="8"/>
  <c r="T139" i="8"/>
  <c r="R139" i="8"/>
  <c r="P139" i="8"/>
  <c r="BI138" i="8"/>
  <c r="BH138" i="8"/>
  <c r="BG138" i="8"/>
  <c r="BE138" i="8"/>
  <c r="T138" i="8"/>
  <c r="R138" i="8"/>
  <c r="P138" i="8"/>
  <c r="BI137" i="8"/>
  <c r="BH137" i="8"/>
  <c r="BG137" i="8"/>
  <c r="BE137" i="8"/>
  <c r="T137" i="8"/>
  <c r="R137" i="8"/>
  <c r="P137" i="8"/>
  <c r="BI136" i="8"/>
  <c r="BH136" i="8"/>
  <c r="BG136" i="8"/>
  <c r="BE136" i="8"/>
  <c r="T136" i="8"/>
  <c r="R136" i="8"/>
  <c r="P136" i="8"/>
  <c r="BI135" i="8"/>
  <c r="BH135" i="8"/>
  <c r="BG135" i="8"/>
  <c r="BE135" i="8"/>
  <c r="T135" i="8"/>
  <c r="R135" i="8"/>
  <c r="P135" i="8"/>
  <c r="BI134" i="8"/>
  <c r="BH134" i="8"/>
  <c r="BG134" i="8"/>
  <c r="BE134" i="8"/>
  <c r="T134" i="8"/>
  <c r="R134" i="8"/>
  <c r="P134" i="8"/>
  <c r="J128" i="8"/>
  <c r="F128" i="8"/>
  <c r="F126" i="8"/>
  <c r="E124" i="8"/>
  <c r="J93" i="8"/>
  <c r="F93" i="8"/>
  <c r="F91" i="8"/>
  <c r="E89" i="8"/>
  <c r="J26" i="8"/>
  <c r="E26" i="8"/>
  <c r="J129" i="8"/>
  <c r="J25" i="8"/>
  <c r="J20" i="8"/>
  <c r="E20" i="8"/>
  <c r="F129" i="8"/>
  <c r="J19" i="8"/>
  <c r="J14" i="8"/>
  <c r="J126" i="8"/>
  <c r="E7" i="8"/>
  <c r="E120" i="8"/>
  <c r="J39" i="7"/>
  <c r="J38" i="7"/>
  <c r="AY104" i="1"/>
  <c r="J37" i="7"/>
  <c r="AX104" i="1"/>
  <c r="BI369" i="7"/>
  <c r="BH369" i="7"/>
  <c r="BG369" i="7"/>
  <c r="BE369" i="7"/>
  <c r="T369" i="7"/>
  <c r="R369" i="7"/>
  <c r="P369" i="7"/>
  <c r="BI368" i="7"/>
  <c r="BH368" i="7"/>
  <c r="BG368" i="7"/>
  <c r="BE368" i="7"/>
  <c r="T368" i="7"/>
  <c r="R368" i="7"/>
  <c r="P368" i="7"/>
  <c r="BI367" i="7"/>
  <c r="BH367" i="7"/>
  <c r="BG367" i="7"/>
  <c r="BE367" i="7"/>
  <c r="T367" i="7"/>
  <c r="R367" i="7"/>
  <c r="P367" i="7"/>
  <c r="BI366" i="7"/>
  <c r="BH366" i="7"/>
  <c r="BG366" i="7"/>
  <c r="BE366" i="7"/>
  <c r="T366" i="7"/>
  <c r="R366" i="7"/>
  <c r="P366" i="7"/>
  <c r="BI363" i="7"/>
  <c r="BH363" i="7"/>
  <c r="BG363" i="7"/>
  <c r="BE363" i="7"/>
  <c r="T363" i="7"/>
  <c r="R363" i="7"/>
  <c r="P363" i="7"/>
  <c r="BI362" i="7"/>
  <c r="BH362" i="7"/>
  <c r="BG362" i="7"/>
  <c r="BE362" i="7"/>
  <c r="T362" i="7"/>
  <c r="R362" i="7"/>
  <c r="P362" i="7"/>
  <c r="BI361" i="7"/>
  <c r="BH361" i="7"/>
  <c r="BG361" i="7"/>
  <c r="BE361" i="7"/>
  <c r="T361" i="7"/>
  <c r="R361" i="7"/>
  <c r="P361" i="7"/>
  <c r="BI360" i="7"/>
  <c r="BH360" i="7"/>
  <c r="BG360" i="7"/>
  <c r="BE360" i="7"/>
  <c r="T360" i="7"/>
  <c r="R360" i="7"/>
  <c r="P360" i="7"/>
  <c r="BI359" i="7"/>
  <c r="BH359" i="7"/>
  <c r="BG359" i="7"/>
  <c r="BE359" i="7"/>
  <c r="T359" i="7"/>
  <c r="R359" i="7"/>
  <c r="P359" i="7"/>
  <c r="BI358" i="7"/>
  <c r="BH358" i="7"/>
  <c r="BG358" i="7"/>
  <c r="BE358" i="7"/>
  <c r="T358" i="7"/>
  <c r="R358" i="7"/>
  <c r="P358" i="7"/>
  <c r="BI357" i="7"/>
  <c r="BH357" i="7"/>
  <c r="BG357" i="7"/>
  <c r="BE357" i="7"/>
  <c r="T357" i="7"/>
  <c r="R357" i="7"/>
  <c r="P357" i="7"/>
  <c r="BI356" i="7"/>
  <c r="BH356" i="7"/>
  <c r="BG356" i="7"/>
  <c r="BE356" i="7"/>
  <c r="T356" i="7"/>
  <c r="R356" i="7"/>
  <c r="P356" i="7"/>
  <c r="BI355" i="7"/>
  <c r="BH355" i="7"/>
  <c r="BG355" i="7"/>
  <c r="BE355" i="7"/>
  <c r="T355" i="7"/>
  <c r="R355" i="7"/>
  <c r="P355" i="7"/>
  <c r="BI354" i="7"/>
  <c r="BH354" i="7"/>
  <c r="BG354" i="7"/>
  <c r="BE354" i="7"/>
  <c r="T354" i="7"/>
  <c r="R354" i="7"/>
  <c r="P354" i="7"/>
  <c r="BI353" i="7"/>
  <c r="BH353" i="7"/>
  <c r="BG353" i="7"/>
  <c r="BE353" i="7"/>
  <c r="T353" i="7"/>
  <c r="R353" i="7"/>
  <c r="P353" i="7"/>
  <c r="BI352" i="7"/>
  <c r="BH352" i="7"/>
  <c r="BG352" i="7"/>
  <c r="BE352" i="7"/>
  <c r="T352" i="7"/>
  <c r="R352" i="7"/>
  <c r="P352" i="7"/>
  <c r="BI351" i="7"/>
  <c r="BH351" i="7"/>
  <c r="BG351" i="7"/>
  <c r="BE351" i="7"/>
  <c r="T351" i="7"/>
  <c r="R351" i="7"/>
  <c r="P351" i="7"/>
  <c r="BI350" i="7"/>
  <c r="BH350" i="7"/>
  <c r="BG350" i="7"/>
  <c r="BE350" i="7"/>
  <c r="T350" i="7"/>
  <c r="R350" i="7"/>
  <c r="P350" i="7"/>
  <c r="BI349" i="7"/>
  <c r="BH349" i="7"/>
  <c r="BG349" i="7"/>
  <c r="BE349" i="7"/>
  <c r="T349" i="7"/>
  <c r="R349" i="7"/>
  <c r="P349" i="7"/>
  <c r="BI348" i="7"/>
  <c r="BH348" i="7"/>
  <c r="BG348" i="7"/>
  <c r="BE348" i="7"/>
  <c r="T348" i="7"/>
  <c r="R348" i="7"/>
  <c r="P348" i="7"/>
  <c r="BI347" i="7"/>
  <c r="BH347" i="7"/>
  <c r="BG347" i="7"/>
  <c r="BE347" i="7"/>
  <c r="T347" i="7"/>
  <c r="R347" i="7"/>
  <c r="P347" i="7"/>
  <c r="BI346" i="7"/>
  <c r="BH346" i="7"/>
  <c r="BG346" i="7"/>
  <c r="BE346" i="7"/>
  <c r="T346" i="7"/>
  <c r="R346" i="7"/>
  <c r="P346" i="7"/>
  <c r="BI345" i="7"/>
  <c r="BH345" i="7"/>
  <c r="BG345" i="7"/>
  <c r="BE345" i="7"/>
  <c r="T345" i="7"/>
  <c r="R345" i="7"/>
  <c r="P345" i="7"/>
  <c r="BI344" i="7"/>
  <c r="BH344" i="7"/>
  <c r="BG344" i="7"/>
  <c r="BE344" i="7"/>
  <c r="T344" i="7"/>
  <c r="R344" i="7"/>
  <c r="P344" i="7"/>
  <c r="BI343" i="7"/>
  <c r="BH343" i="7"/>
  <c r="BG343" i="7"/>
  <c r="BE343" i="7"/>
  <c r="T343" i="7"/>
  <c r="R343" i="7"/>
  <c r="P343" i="7"/>
  <c r="BI342" i="7"/>
  <c r="BH342" i="7"/>
  <c r="BG342" i="7"/>
  <c r="BE342" i="7"/>
  <c r="T342" i="7"/>
  <c r="R342" i="7"/>
  <c r="P342" i="7"/>
  <c r="BI341" i="7"/>
  <c r="BH341" i="7"/>
  <c r="BG341" i="7"/>
  <c r="BE341" i="7"/>
  <c r="T341" i="7"/>
  <c r="R341" i="7"/>
  <c r="P341" i="7"/>
  <c r="BI340" i="7"/>
  <c r="BH340" i="7"/>
  <c r="BG340" i="7"/>
  <c r="BE340" i="7"/>
  <c r="T340" i="7"/>
  <c r="R340" i="7"/>
  <c r="P340" i="7"/>
  <c r="BI339" i="7"/>
  <c r="BH339" i="7"/>
  <c r="BG339" i="7"/>
  <c r="BE339" i="7"/>
  <c r="T339" i="7"/>
  <c r="R339" i="7"/>
  <c r="P339" i="7"/>
  <c r="BI338" i="7"/>
  <c r="BH338" i="7"/>
  <c r="BG338" i="7"/>
  <c r="BE338" i="7"/>
  <c r="T338" i="7"/>
  <c r="R338" i="7"/>
  <c r="P338" i="7"/>
  <c r="BI337" i="7"/>
  <c r="BH337" i="7"/>
  <c r="BG337" i="7"/>
  <c r="BE337" i="7"/>
  <c r="T337" i="7"/>
  <c r="R337" i="7"/>
  <c r="P337" i="7"/>
  <c r="BI336" i="7"/>
  <c r="BH336" i="7"/>
  <c r="BG336" i="7"/>
  <c r="BE336" i="7"/>
  <c r="T336" i="7"/>
  <c r="R336" i="7"/>
  <c r="P336" i="7"/>
  <c r="BI335" i="7"/>
  <c r="BH335" i="7"/>
  <c r="BG335" i="7"/>
  <c r="BE335" i="7"/>
  <c r="T335" i="7"/>
  <c r="R335" i="7"/>
  <c r="P335" i="7"/>
  <c r="BI334" i="7"/>
  <c r="BH334" i="7"/>
  <c r="BG334" i="7"/>
  <c r="BE334" i="7"/>
  <c r="T334" i="7"/>
  <c r="R334" i="7"/>
  <c r="P334" i="7"/>
  <c r="BI333" i="7"/>
  <c r="BH333" i="7"/>
  <c r="BG333" i="7"/>
  <c r="BE333" i="7"/>
  <c r="T333" i="7"/>
  <c r="R333" i="7"/>
  <c r="P333" i="7"/>
  <c r="BI332" i="7"/>
  <c r="BH332" i="7"/>
  <c r="BG332" i="7"/>
  <c r="BE332" i="7"/>
  <c r="T332" i="7"/>
  <c r="R332" i="7"/>
  <c r="P332" i="7"/>
  <c r="BI331" i="7"/>
  <c r="BH331" i="7"/>
  <c r="BG331" i="7"/>
  <c r="BE331" i="7"/>
  <c r="T331" i="7"/>
  <c r="R331" i="7"/>
  <c r="P331" i="7"/>
  <c r="BI330" i="7"/>
  <c r="BH330" i="7"/>
  <c r="BG330" i="7"/>
  <c r="BE330" i="7"/>
  <c r="T330" i="7"/>
  <c r="R330" i="7"/>
  <c r="P330" i="7"/>
  <c r="BI329" i="7"/>
  <c r="BH329" i="7"/>
  <c r="BG329" i="7"/>
  <c r="BE329" i="7"/>
  <c r="T329" i="7"/>
  <c r="R329" i="7"/>
  <c r="P329" i="7"/>
  <c r="BI328" i="7"/>
  <c r="BH328" i="7"/>
  <c r="BG328" i="7"/>
  <c r="BE328" i="7"/>
  <c r="T328" i="7"/>
  <c r="R328" i="7"/>
  <c r="P328" i="7"/>
  <c r="BI327" i="7"/>
  <c r="BH327" i="7"/>
  <c r="BG327" i="7"/>
  <c r="BE327" i="7"/>
  <c r="T327" i="7"/>
  <c r="R327" i="7"/>
  <c r="P327" i="7"/>
  <c r="BI326" i="7"/>
  <c r="BH326" i="7"/>
  <c r="BG326" i="7"/>
  <c r="BE326" i="7"/>
  <c r="T326" i="7"/>
  <c r="R326" i="7"/>
  <c r="P326" i="7"/>
  <c r="BI325" i="7"/>
  <c r="BH325" i="7"/>
  <c r="BG325" i="7"/>
  <c r="BE325" i="7"/>
  <c r="T325" i="7"/>
  <c r="R325" i="7"/>
  <c r="P325" i="7"/>
  <c r="BI324" i="7"/>
  <c r="BH324" i="7"/>
  <c r="BG324" i="7"/>
  <c r="BE324" i="7"/>
  <c r="T324" i="7"/>
  <c r="R324" i="7"/>
  <c r="P324" i="7"/>
  <c r="BI323" i="7"/>
  <c r="BH323" i="7"/>
  <c r="BG323" i="7"/>
  <c r="BE323" i="7"/>
  <c r="T323" i="7"/>
  <c r="R323" i="7"/>
  <c r="P323" i="7"/>
  <c r="BI322" i="7"/>
  <c r="BH322" i="7"/>
  <c r="BG322" i="7"/>
  <c r="BE322" i="7"/>
  <c r="T322" i="7"/>
  <c r="R322" i="7"/>
  <c r="P322" i="7"/>
  <c r="BI321" i="7"/>
  <c r="BH321" i="7"/>
  <c r="BG321" i="7"/>
  <c r="BE321" i="7"/>
  <c r="T321" i="7"/>
  <c r="R321" i="7"/>
  <c r="P321" i="7"/>
  <c r="BI320" i="7"/>
  <c r="BH320" i="7"/>
  <c r="BG320" i="7"/>
  <c r="BE320" i="7"/>
  <c r="T320" i="7"/>
  <c r="R320" i="7"/>
  <c r="P320" i="7"/>
  <c r="BI319" i="7"/>
  <c r="BH319" i="7"/>
  <c r="BG319" i="7"/>
  <c r="BE319" i="7"/>
  <c r="T319" i="7"/>
  <c r="R319" i="7"/>
  <c r="P319" i="7"/>
  <c r="BI318" i="7"/>
  <c r="BH318" i="7"/>
  <c r="BG318" i="7"/>
  <c r="BE318" i="7"/>
  <c r="T318" i="7"/>
  <c r="R318" i="7"/>
  <c r="P318" i="7"/>
  <c r="BI317" i="7"/>
  <c r="BH317" i="7"/>
  <c r="BG317" i="7"/>
  <c r="BE317" i="7"/>
  <c r="T317" i="7"/>
  <c r="R317" i="7"/>
  <c r="P317" i="7"/>
  <c r="BI315" i="7"/>
  <c r="BH315" i="7"/>
  <c r="BG315" i="7"/>
  <c r="BE315" i="7"/>
  <c r="T315" i="7"/>
  <c r="R315" i="7"/>
  <c r="P315" i="7"/>
  <c r="BI314" i="7"/>
  <c r="BH314" i="7"/>
  <c r="BG314" i="7"/>
  <c r="BE314" i="7"/>
  <c r="T314" i="7"/>
  <c r="R314" i="7"/>
  <c r="P314" i="7"/>
  <c r="BI313" i="7"/>
  <c r="BH313" i="7"/>
  <c r="BG313" i="7"/>
  <c r="BE313" i="7"/>
  <c r="T313" i="7"/>
  <c r="R313" i="7"/>
  <c r="P313" i="7"/>
  <c r="BI312" i="7"/>
  <c r="BH312" i="7"/>
  <c r="BG312" i="7"/>
  <c r="BE312" i="7"/>
  <c r="T312" i="7"/>
  <c r="R312" i="7"/>
  <c r="P312" i="7"/>
  <c r="BI311" i="7"/>
  <c r="BH311" i="7"/>
  <c r="BG311" i="7"/>
  <c r="BE311" i="7"/>
  <c r="T311" i="7"/>
  <c r="R311" i="7"/>
  <c r="P311" i="7"/>
  <c r="BI310" i="7"/>
  <c r="BH310" i="7"/>
  <c r="BG310" i="7"/>
  <c r="BE310" i="7"/>
  <c r="T310" i="7"/>
  <c r="R310" i="7"/>
  <c r="P310" i="7"/>
  <c r="BI309" i="7"/>
  <c r="BH309" i="7"/>
  <c r="BG309" i="7"/>
  <c r="BE309" i="7"/>
  <c r="T309" i="7"/>
  <c r="R309" i="7"/>
  <c r="P309" i="7"/>
  <c r="BI308" i="7"/>
  <c r="BH308" i="7"/>
  <c r="BG308" i="7"/>
  <c r="BE308" i="7"/>
  <c r="T308" i="7"/>
  <c r="R308" i="7"/>
  <c r="P308" i="7"/>
  <c r="BI307" i="7"/>
  <c r="BH307" i="7"/>
  <c r="BG307" i="7"/>
  <c r="BE307" i="7"/>
  <c r="T307" i="7"/>
  <c r="R307" i="7"/>
  <c r="P307" i="7"/>
  <c r="BI306" i="7"/>
  <c r="BH306" i="7"/>
  <c r="BG306" i="7"/>
  <c r="BE306" i="7"/>
  <c r="T306" i="7"/>
  <c r="R306" i="7"/>
  <c r="P306" i="7"/>
  <c r="BI305" i="7"/>
  <c r="BH305" i="7"/>
  <c r="BG305" i="7"/>
  <c r="BE305" i="7"/>
  <c r="T305" i="7"/>
  <c r="R305" i="7"/>
  <c r="P305"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2" i="7"/>
  <c r="BH272" i="7"/>
  <c r="BG272" i="7"/>
  <c r="BE272" i="7"/>
  <c r="T272" i="7"/>
  <c r="R272" i="7"/>
  <c r="P272" i="7"/>
  <c r="BI271" i="7"/>
  <c r="BH271" i="7"/>
  <c r="BG271" i="7"/>
  <c r="BE271" i="7"/>
  <c r="T271" i="7"/>
  <c r="R271" i="7"/>
  <c r="P271"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0" i="7"/>
  <c r="BH150" i="7"/>
  <c r="BG150" i="7"/>
  <c r="BE150" i="7"/>
  <c r="T150" i="7"/>
  <c r="R150" i="7"/>
  <c r="P150" i="7"/>
  <c r="BI149" i="7"/>
  <c r="BH149" i="7"/>
  <c r="BG149" i="7"/>
  <c r="BE149" i="7"/>
  <c r="T149" i="7"/>
  <c r="R149" i="7"/>
  <c r="P149"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J128" i="7"/>
  <c r="F128" i="7"/>
  <c r="F126" i="7"/>
  <c r="E124" i="7"/>
  <c r="J93" i="7"/>
  <c r="F93" i="7"/>
  <c r="F91" i="7"/>
  <c r="E89" i="7"/>
  <c r="J26" i="7"/>
  <c r="E26" i="7"/>
  <c r="J94" i="7"/>
  <c r="J25" i="7"/>
  <c r="J20" i="7"/>
  <c r="E20" i="7"/>
  <c r="F129" i="7" s="1"/>
  <c r="J19" i="7"/>
  <c r="J14" i="7"/>
  <c r="J91" i="7"/>
  <c r="E7" i="7"/>
  <c r="E120" i="7"/>
  <c r="J39" i="6"/>
  <c r="J38" i="6"/>
  <c r="AY103" i="1"/>
  <c r="J37" i="6"/>
  <c r="AX103" i="1"/>
  <c r="BI5462" i="6"/>
  <c r="BH5462" i="6"/>
  <c r="BG5462" i="6"/>
  <c r="BE5462" i="6"/>
  <c r="T5462" i="6"/>
  <c r="T5461" i="6"/>
  <c r="R5462" i="6"/>
  <c r="R5461" i="6"/>
  <c r="P5462" i="6"/>
  <c r="P5461" i="6"/>
  <c r="BI5460" i="6"/>
  <c r="BH5460" i="6"/>
  <c r="BG5460" i="6"/>
  <c r="BE5460" i="6"/>
  <c r="T5460" i="6"/>
  <c r="T5459" i="6" s="1"/>
  <c r="R5460" i="6"/>
  <c r="R5459" i="6"/>
  <c r="P5460" i="6"/>
  <c r="P5459" i="6"/>
  <c r="BI5457" i="6"/>
  <c r="BH5457" i="6"/>
  <c r="BG5457" i="6"/>
  <c r="BE5457" i="6"/>
  <c r="T5457" i="6"/>
  <c r="R5457" i="6"/>
  <c r="P5457" i="6"/>
  <c r="BI5451" i="6"/>
  <c r="BH5451" i="6"/>
  <c r="BG5451" i="6"/>
  <c r="BE5451" i="6"/>
  <c r="T5451" i="6"/>
  <c r="R5451" i="6"/>
  <c r="P5451" i="6"/>
  <c r="BI5436" i="6"/>
  <c r="BH5436" i="6"/>
  <c r="BG5436" i="6"/>
  <c r="BE5436" i="6"/>
  <c r="T5436" i="6"/>
  <c r="R5436" i="6"/>
  <c r="P5436" i="6"/>
  <c r="BI5431" i="6"/>
  <c r="BH5431" i="6"/>
  <c r="BG5431" i="6"/>
  <c r="BE5431" i="6"/>
  <c r="T5431" i="6"/>
  <c r="R5431" i="6"/>
  <c r="P5431" i="6"/>
  <c r="BI5427" i="6"/>
  <c r="BH5427" i="6"/>
  <c r="BG5427" i="6"/>
  <c r="BE5427" i="6"/>
  <c r="T5427" i="6"/>
  <c r="R5427" i="6"/>
  <c r="P5427" i="6"/>
  <c r="BI5423" i="6"/>
  <c r="BH5423" i="6"/>
  <c r="BG5423" i="6"/>
  <c r="BE5423" i="6"/>
  <c r="T5423" i="6"/>
  <c r="R5423" i="6"/>
  <c r="P5423" i="6"/>
  <c r="BI5419" i="6"/>
  <c r="BH5419" i="6"/>
  <c r="BG5419" i="6"/>
  <c r="BE5419" i="6"/>
  <c r="T5419" i="6"/>
  <c r="R5419" i="6"/>
  <c r="P5419" i="6"/>
  <c r="BI5415" i="6"/>
  <c r="BH5415" i="6"/>
  <c r="BG5415" i="6"/>
  <c r="BE5415" i="6"/>
  <c r="T5415" i="6"/>
  <c r="R5415" i="6"/>
  <c r="P5415" i="6"/>
  <c r="BI5410" i="6"/>
  <c r="BH5410" i="6"/>
  <c r="BG5410" i="6"/>
  <c r="BE5410" i="6"/>
  <c r="T5410" i="6"/>
  <c r="R5410" i="6"/>
  <c r="P5410" i="6"/>
  <c r="BI5405" i="6"/>
  <c r="BH5405" i="6"/>
  <c r="BG5405" i="6"/>
  <c r="BE5405" i="6"/>
  <c r="T5405" i="6"/>
  <c r="R5405" i="6"/>
  <c r="P5405" i="6"/>
  <c r="BI5400" i="6"/>
  <c r="BH5400" i="6"/>
  <c r="BG5400" i="6"/>
  <c r="BE5400" i="6"/>
  <c r="T5400" i="6"/>
  <c r="R5400" i="6"/>
  <c r="P5400" i="6"/>
  <c r="BI5395" i="6"/>
  <c r="BH5395" i="6"/>
  <c r="BG5395" i="6"/>
  <c r="BE5395" i="6"/>
  <c r="T5395" i="6"/>
  <c r="R5395" i="6"/>
  <c r="P5395" i="6"/>
  <c r="BI5390" i="6"/>
  <c r="BH5390" i="6"/>
  <c r="BG5390" i="6"/>
  <c r="BE5390" i="6"/>
  <c r="T5390" i="6"/>
  <c r="R5390" i="6"/>
  <c r="P5390" i="6"/>
  <c r="BI5386" i="6"/>
  <c r="BH5386" i="6"/>
  <c r="BG5386" i="6"/>
  <c r="BE5386" i="6"/>
  <c r="T5386" i="6"/>
  <c r="R5386" i="6"/>
  <c r="P5386" i="6"/>
  <c r="BI5382" i="6"/>
  <c r="BH5382" i="6"/>
  <c r="BG5382" i="6"/>
  <c r="BE5382" i="6"/>
  <c r="T5382" i="6"/>
  <c r="R5382" i="6"/>
  <c r="P5382" i="6"/>
  <c r="BI5378" i="6"/>
  <c r="BH5378" i="6"/>
  <c r="BG5378" i="6"/>
  <c r="BE5378" i="6"/>
  <c r="T5378" i="6"/>
  <c r="R5378" i="6"/>
  <c r="P5378" i="6"/>
  <c r="BI5374" i="6"/>
  <c r="BH5374" i="6"/>
  <c r="BG5374" i="6"/>
  <c r="BE5374" i="6"/>
  <c r="T5374" i="6"/>
  <c r="R5374" i="6"/>
  <c r="P5374" i="6"/>
  <c r="BI5370" i="6"/>
  <c r="BH5370" i="6"/>
  <c r="BG5370" i="6"/>
  <c r="BE5370" i="6"/>
  <c r="T5370" i="6"/>
  <c r="R5370" i="6"/>
  <c r="P5370" i="6"/>
  <c r="BI5358" i="6"/>
  <c r="BH5358" i="6"/>
  <c r="BG5358" i="6"/>
  <c r="BE5358" i="6"/>
  <c r="T5358" i="6"/>
  <c r="R5358" i="6"/>
  <c r="P5358" i="6"/>
  <c r="BI5352" i="6"/>
  <c r="BH5352" i="6"/>
  <c r="BG5352" i="6"/>
  <c r="BE5352" i="6"/>
  <c r="T5352" i="6"/>
  <c r="R5352" i="6"/>
  <c r="P5352" i="6"/>
  <c r="BI5342" i="6"/>
  <c r="BH5342" i="6"/>
  <c r="BG5342" i="6"/>
  <c r="BE5342" i="6"/>
  <c r="T5342" i="6"/>
  <c r="R5342" i="6"/>
  <c r="P5342" i="6"/>
  <c r="BI5334" i="6"/>
  <c r="BH5334" i="6"/>
  <c r="BG5334" i="6"/>
  <c r="BE5334" i="6"/>
  <c r="T5334" i="6"/>
  <c r="R5334" i="6"/>
  <c r="P5334" i="6"/>
  <c r="BI5326" i="6"/>
  <c r="BH5326" i="6"/>
  <c r="BG5326" i="6"/>
  <c r="BE5326" i="6"/>
  <c r="T5326" i="6"/>
  <c r="R5326" i="6"/>
  <c r="P5326" i="6"/>
  <c r="BI5320" i="6"/>
  <c r="BH5320" i="6"/>
  <c r="BG5320" i="6"/>
  <c r="BE5320" i="6"/>
  <c r="T5320" i="6"/>
  <c r="R5320" i="6"/>
  <c r="P5320" i="6"/>
  <c r="BI5314" i="6"/>
  <c r="BH5314" i="6"/>
  <c r="BG5314" i="6"/>
  <c r="BE5314" i="6"/>
  <c r="T5314" i="6"/>
  <c r="R5314" i="6"/>
  <c r="P5314" i="6"/>
  <c r="BI5308" i="6"/>
  <c r="BH5308" i="6"/>
  <c r="BG5308" i="6"/>
  <c r="BE5308" i="6"/>
  <c r="T5308" i="6"/>
  <c r="R5308" i="6"/>
  <c r="P5308" i="6"/>
  <c r="BI5302" i="6"/>
  <c r="BH5302" i="6"/>
  <c r="BG5302" i="6"/>
  <c r="BE5302" i="6"/>
  <c r="T5302" i="6"/>
  <c r="R5302" i="6"/>
  <c r="P5302" i="6"/>
  <c r="BI5290" i="6"/>
  <c r="BH5290" i="6"/>
  <c r="BG5290" i="6"/>
  <c r="BE5290" i="6"/>
  <c r="T5290" i="6"/>
  <c r="R5290" i="6"/>
  <c r="P5290" i="6"/>
  <c r="BI5288" i="6"/>
  <c r="BH5288" i="6"/>
  <c r="BG5288" i="6"/>
  <c r="BE5288" i="6"/>
  <c r="T5288" i="6"/>
  <c r="R5288" i="6"/>
  <c r="P5288" i="6"/>
  <c r="BI5286" i="6"/>
  <c r="BH5286" i="6"/>
  <c r="BG5286" i="6"/>
  <c r="BE5286" i="6"/>
  <c r="T5286" i="6"/>
  <c r="R5286" i="6"/>
  <c r="P5286" i="6"/>
  <c r="BI5280" i="6"/>
  <c r="BH5280" i="6"/>
  <c r="BG5280" i="6"/>
  <c r="BE5280" i="6"/>
  <c r="T5280" i="6"/>
  <c r="R5280" i="6"/>
  <c r="P5280" i="6"/>
  <c r="BI5275" i="6"/>
  <c r="BH5275" i="6"/>
  <c r="BG5275" i="6"/>
  <c r="BE5275" i="6"/>
  <c r="T5275" i="6"/>
  <c r="R5275" i="6"/>
  <c r="P5275" i="6"/>
  <c r="BI5273" i="6"/>
  <c r="BH5273" i="6"/>
  <c r="BG5273" i="6"/>
  <c r="BE5273" i="6"/>
  <c r="T5273" i="6"/>
  <c r="R5273" i="6"/>
  <c r="P5273" i="6"/>
  <c r="BI5264" i="6"/>
  <c r="BH5264" i="6"/>
  <c r="BG5264" i="6"/>
  <c r="BE5264" i="6"/>
  <c r="T5264" i="6"/>
  <c r="R5264" i="6"/>
  <c r="P5264" i="6"/>
  <c r="BI5262" i="6"/>
  <c r="BH5262" i="6"/>
  <c r="BG5262" i="6"/>
  <c r="BE5262" i="6"/>
  <c r="T5262" i="6"/>
  <c r="R5262" i="6"/>
  <c r="P5262" i="6"/>
  <c r="BI5255" i="6"/>
  <c r="BH5255" i="6"/>
  <c r="BG5255" i="6"/>
  <c r="BE5255" i="6"/>
  <c r="T5255" i="6"/>
  <c r="R5255" i="6"/>
  <c r="P5255" i="6"/>
  <c r="BI5247" i="6"/>
  <c r="BH5247" i="6"/>
  <c r="BG5247" i="6"/>
  <c r="BE5247" i="6"/>
  <c r="T5247" i="6"/>
  <c r="R5247" i="6"/>
  <c r="P5247" i="6"/>
  <c r="BI5245" i="6"/>
  <c r="BH5245" i="6"/>
  <c r="BG5245" i="6"/>
  <c r="BE5245" i="6"/>
  <c r="T5245" i="6"/>
  <c r="R5245" i="6"/>
  <c r="P5245" i="6"/>
  <c r="BI5233" i="6"/>
  <c r="BH5233" i="6"/>
  <c r="BG5233" i="6"/>
  <c r="BE5233" i="6"/>
  <c r="T5233" i="6"/>
  <c r="R5233" i="6"/>
  <c r="P5233" i="6"/>
  <c r="BI5231" i="6"/>
  <c r="BH5231" i="6"/>
  <c r="BG5231" i="6"/>
  <c r="BE5231" i="6"/>
  <c r="T5231" i="6"/>
  <c r="R5231" i="6"/>
  <c r="P5231" i="6"/>
  <c r="BI5227" i="6"/>
  <c r="BH5227" i="6"/>
  <c r="BG5227" i="6"/>
  <c r="BE5227" i="6"/>
  <c r="T5227" i="6"/>
  <c r="R5227" i="6"/>
  <c r="P5227" i="6"/>
  <c r="BI5223" i="6"/>
  <c r="BH5223" i="6"/>
  <c r="BG5223" i="6"/>
  <c r="BE5223" i="6"/>
  <c r="T5223" i="6"/>
  <c r="R5223" i="6"/>
  <c r="P5223" i="6"/>
  <c r="BI5219" i="6"/>
  <c r="BH5219" i="6"/>
  <c r="BG5219" i="6"/>
  <c r="BE5219" i="6"/>
  <c r="T5219" i="6"/>
  <c r="R5219" i="6"/>
  <c r="P5219" i="6"/>
  <c r="BI5215" i="6"/>
  <c r="BH5215" i="6"/>
  <c r="BG5215" i="6"/>
  <c r="BE5215" i="6"/>
  <c r="T5215" i="6"/>
  <c r="R5215" i="6"/>
  <c r="P5215" i="6"/>
  <c r="BI5211" i="6"/>
  <c r="BH5211" i="6"/>
  <c r="BG5211" i="6"/>
  <c r="BE5211" i="6"/>
  <c r="T5211" i="6"/>
  <c r="R5211" i="6"/>
  <c r="P5211" i="6"/>
  <c r="BI5201" i="6"/>
  <c r="BH5201" i="6"/>
  <c r="BG5201" i="6"/>
  <c r="BE5201" i="6"/>
  <c r="T5201" i="6"/>
  <c r="R5201" i="6"/>
  <c r="P5201" i="6"/>
  <c r="BI5194" i="6"/>
  <c r="BH5194" i="6"/>
  <c r="BG5194" i="6"/>
  <c r="BE5194" i="6"/>
  <c r="T5194" i="6"/>
  <c r="R5194" i="6"/>
  <c r="P5194" i="6"/>
  <c r="BI5190" i="6"/>
  <c r="BH5190" i="6"/>
  <c r="BG5190" i="6"/>
  <c r="BE5190" i="6"/>
  <c r="T5190" i="6"/>
  <c r="R5190" i="6"/>
  <c r="P5190" i="6"/>
  <c r="BI5188" i="6"/>
  <c r="BH5188" i="6"/>
  <c r="BG5188" i="6"/>
  <c r="BE5188" i="6"/>
  <c r="T5188" i="6"/>
  <c r="R5188" i="6"/>
  <c r="P5188" i="6"/>
  <c r="BI5091" i="6"/>
  <c r="BH5091" i="6"/>
  <c r="BG5091" i="6"/>
  <c r="BE5091" i="6"/>
  <c r="T5091" i="6"/>
  <c r="R5091" i="6"/>
  <c r="P5091" i="6"/>
  <c r="BI4992" i="6"/>
  <c r="BH4992" i="6"/>
  <c r="BG4992" i="6"/>
  <c r="BE4992" i="6"/>
  <c r="T4992" i="6"/>
  <c r="R4992" i="6"/>
  <c r="P4992" i="6"/>
  <c r="BI4895" i="6"/>
  <c r="BH4895" i="6"/>
  <c r="BG4895" i="6"/>
  <c r="BE4895" i="6"/>
  <c r="T4895" i="6"/>
  <c r="R4895" i="6"/>
  <c r="P4895" i="6"/>
  <c r="BI4893" i="6"/>
  <c r="BH4893" i="6"/>
  <c r="BG4893" i="6"/>
  <c r="BE4893" i="6"/>
  <c r="T4893" i="6"/>
  <c r="R4893" i="6"/>
  <c r="P4893" i="6"/>
  <c r="BI4886" i="6"/>
  <c r="BH4886" i="6"/>
  <c r="BG4886" i="6"/>
  <c r="BE4886" i="6"/>
  <c r="T4886" i="6"/>
  <c r="R4886" i="6"/>
  <c r="P4886" i="6"/>
  <c r="BI4881" i="6"/>
  <c r="BH4881" i="6"/>
  <c r="BG4881" i="6"/>
  <c r="BE4881" i="6"/>
  <c r="T4881" i="6"/>
  <c r="R4881" i="6"/>
  <c r="P4881" i="6"/>
  <c r="BI4876" i="6"/>
  <c r="BH4876" i="6"/>
  <c r="BG4876" i="6"/>
  <c r="BE4876" i="6"/>
  <c r="T4876" i="6"/>
  <c r="R4876" i="6"/>
  <c r="P4876" i="6"/>
  <c r="BI4871" i="6"/>
  <c r="BH4871" i="6"/>
  <c r="BG4871" i="6"/>
  <c r="BE4871" i="6"/>
  <c r="T4871" i="6"/>
  <c r="R4871" i="6"/>
  <c r="P4871" i="6"/>
  <c r="BI4866" i="6"/>
  <c r="BH4866" i="6"/>
  <c r="BG4866" i="6"/>
  <c r="BE4866" i="6"/>
  <c r="T4866" i="6"/>
  <c r="R4866" i="6"/>
  <c r="P4866" i="6"/>
  <c r="BI4861" i="6"/>
  <c r="BH4861" i="6"/>
  <c r="BG4861" i="6"/>
  <c r="BE4861" i="6"/>
  <c r="T4861" i="6"/>
  <c r="R4861" i="6"/>
  <c r="P4861" i="6"/>
  <c r="BI4856" i="6"/>
  <c r="BH4856" i="6"/>
  <c r="BG4856" i="6"/>
  <c r="BE4856" i="6"/>
  <c r="T4856" i="6"/>
  <c r="R4856" i="6"/>
  <c r="P4856" i="6"/>
  <c r="BI4851" i="6"/>
  <c r="BH4851" i="6"/>
  <c r="BG4851" i="6"/>
  <c r="BE4851" i="6"/>
  <c r="T4851" i="6"/>
  <c r="R4851" i="6"/>
  <c r="P4851" i="6"/>
  <c r="BI4846" i="6"/>
  <c r="BH4846" i="6"/>
  <c r="BG4846" i="6"/>
  <c r="BE4846" i="6"/>
  <c r="T4846" i="6"/>
  <c r="R4846" i="6"/>
  <c r="P4846" i="6"/>
  <c r="BI4841" i="6"/>
  <c r="BH4841" i="6"/>
  <c r="BG4841" i="6"/>
  <c r="BE4841" i="6"/>
  <c r="T4841" i="6"/>
  <c r="R4841" i="6"/>
  <c r="P4841" i="6"/>
  <c r="BI4836" i="6"/>
  <c r="BH4836" i="6"/>
  <c r="BG4836" i="6"/>
  <c r="BE4836" i="6"/>
  <c r="T4836" i="6"/>
  <c r="R4836" i="6"/>
  <c r="P4836" i="6"/>
  <c r="BI4822" i="6"/>
  <c r="BH4822" i="6"/>
  <c r="BG4822" i="6"/>
  <c r="BE4822" i="6"/>
  <c r="T4822" i="6"/>
  <c r="R4822" i="6"/>
  <c r="P4822" i="6"/>
  <c r="BI4820" i="6"/>
  <c r="BH4820" i="6"/>
  <c r="BG4820" i="6"/>
  <c r="BE4820" i="6"/>
  <c r="T4820" i="6"/>
  <c r="R4820" i="6"/>
  <c r="P4820" i="6"/>
  <c r="BI4813" i="6"/>
  <c r="BH4813" i="6"/>
  <c r="BG4813" i="6"/>
  <c r="BE4813" i="6"/>
  <c r="T4813" i="6"/>
  <c r="R4813" i="6"/>
  <c r="P4813" i="6"/>
  <c r="BI4808" i="6"/>
  <c r="BH4808" i="6"/>
  <c r="BG4808" i="6"/>
  <c r="BE4808" i="6"/>
  <c r="T4808" i="6"/>
  <c r="R4808" i="6"/>
  <c r="P4808" i="6"/>
  <c r="BI4803" i="6"/>
  <c r="BH4803" i="6"/>
  <c r="BG4803" i="6"/>
  <c r="BE4803" i="6"/>
  <c r="T4803" i="6"/>
  <c r="R4803" i="6"/>
  <c r="P4803" i="6"/>
  <c r="BI4797" i="6"/>
  <c r="BH4797" i="6"/>
  <c r="BG4797" i="6"/>
  <c r="BE4797" i="6"/>
  <c r="T4797" i="6"/>
  <c r="R4797" i="6"/>
  <c r="P4797" i="6"/>
  <c r="BI4795" i="6"/>
  <c r="BH4795" i="6"/>
  <c r="BG4795" i="6"/>
  <c r="BE4795" i="6"/>
  <c r="T4795" i="6"/>
  <c r="R4795" i="6"/>
  <c r="P4795" i="6"/>
  <c r="BI4788" i="6"/>
  <c r="BH4788" i="6"/>
  <c r="BG4788" i="6"/>
  <c r="BE4788" i="6"/>
  <c r="T4788" i="6"/>
  <c r="R4788" i="6"/>
  <c r="P4788" i="6"/>
  <c r="BI4781" i="6"/>
  <c r="BH4781" i="6"/>
  <c r="BG4781" i="6"/>
  <c r="BE4781" i="6"/>
  <c r="T4781" i="6"/>
  <c r="R4781" i="6"/>
  <c r="P4781" i="6"/>
  <c r="BI4776" i="6"/>
  <c r="BH4776" i="6"/>
  <c r="BG4776" i="6"/>
  <c r="BE4776" i="6"/>
  <c r="T4776" i="6"/>
  <c r="R4776" i="6"/>
  <c r="P4776" i="6"/>
  <c r="BI4768" i="6"/>
  <c r="BH4768" i="6"/>
  <c r="BG4768" i="6"/>
  <c r="BE4768" i="6"/>
  <c r="T4768" i="6"/>
  <c r="R4768" i="6"/>
  <c r="P4768" i="6"/>
  <c r="BI4759" i="6"/>
  <c r="BH4759" i="6"/>
  <c r="BG4759" i="6"/>
  <c r="BE4759" i="6"/>
  <c r="T4759" i="6"/>
  <c r="R4759" i="6"/>
  <c r="P4759" i="6"/>
  <c r="BI4751" i="6"/>
  <c r="BH4751" i="6"/>
  <c r="BG4751" i="6"/>
  <c r="BE4751" i="6"/>
  <c r="T4751" i="6"/>
  <c r="R4751" i="6"/>
  <c r="P4751" i="6"/>
  <c r="BI4745" i="6"/>
  <c r="BH4745" i="6"/>
  <c r="BG4745" i="6"/>
  <c r="BE4745" i="6"/>
  <c r="T4745" i="6"/>
  <c r="R4745" i="6"/>
  <c r="P4745" i="6"/>
  <c r="BI4739" i="6"/>
  <c r="BH4739" i="6"/>
  <c r="BG4739" i="6"/>
  <c r="BE4739" i="6"/>
  <c r="T4739" i="6"/>
  <c r="R4739" i="6"/>
  <c r="P4739" i="6"/>
  <c r="BI4734" i="6"/>
  <c r="BH4734" i="6"/>
  <c r="BG4734" i="6"/>
  <c r="BE4734" i="6"/>
  <c r="T4734" i="6"/>
  <c r="R4734" i="6"/>
  <c r="P4734" i="6"/>
  <c r="BI4729" i="6"/>
  <c r="BH4729" i="6"/>
  <c r="BG4729" i="6"/>
  <c r="BE4729" i="6"/>
  <c r="T4729" i="6"/>
  <c r="R4729" i="6"/>
  <c r="P4729" i="6"/>
  <c r="BI4724" i="6"/>
  <c r="BH4724" i="6"/>
  <c r="BG4724" i="6"/>
  <c r="BE4724" i="6"/>
  <c r="T4724" i="6"/>
  <c r="R4724" i="6"/>
  <c r="P4724" i="6"/>
  <c r="BI4718" i="6"/>
  <c r="BH4718" i="6"/>
  <c r="BG4718" i="6"/>
  <c r="BE4718" i="6"/>
  <c r="T4718" i="6"/>
  <c r="R4718" i="6"/>
  <c r="P4718" i="6"/>
  <c r="BI4713" i="6"/>
  <c r="BH4713" i="6"/>
  <c r="BG4713" i="6"/>
  <c r="BE4713" i="6"/>
  <c r="T4713" i="6"/>
  <c r="R4713" i="6"/>
  <c r="P4713" i="6"/>
  <c r="BI4707" i="6"/>
  <c r="BH4707" i="6"/>
  <c r="BG4707" i="6"/>
  <c r="BE4707" i="6"/>
  <c r="T4707" i="6"/>
  <c r="R4707" i="6"/>
  <c r="P4707" i="6"/>
  <c r="BI4702" i="6"/>
  <c r="BH4702" i="6"/>
  <c r="BG4702" i="6"/>
  <c r="BE4702" i="6"/>
  <c r="T4702" i="6"/>
  <c r="R4702" i="6"/>
  <c r="P4702" i="6"/>
  <c r="BI4694" i="6"/>
  <c r="BH4694" i="6"/>
  <c r="BG4694" i="6"/>
  <c r="BE4694" i="6"/>
  <c r="T4694" i="6"/>
  <c r="R4694" i="6"/>
  <c r="P4694" i="6"/>
  <c r="BI4653" i="6"/>
  <c r="BH4653" i="6"/>
  <c r="BG4653" i="6"/>
  <c r="BE4653" i="6"/>
  <c r="T4653" i="6"/>
  <c r="R4653" i="6"/>
  <c r="P4653" i="6"/>
  <c r="BI4647" i="6"/>
  <c r="BH4647" i="6"/>
  <c r="BG4647" i="6"/>
  <c r="BE4647" i="6"/>
  <c r="T4647" i="6"/>
  <c r="R4647" i="6"/>
  <c r="P4647" i="6"/>
  <c r="BI4642" i="6"/>
  <c r="BH4642" i="6"/>
  <c r="BG4642" i="6"/>
  <c r="BE4642" i="6"/>
  <c r="T4642" i="6"/>
  <c r="R4642" i="6"/>
  <c r="P4642" i="6"/>
  <c r="BI4640" i="6"/>
  <c r="BH4640" i="6"/>
  <c r="BG4640" i="6"/>
  <c r="BE4640" i="6"/>
  <c r="T4640" i="6"/>
  <c r="R4640" i="6"/>
  <c r="P4640" i="6"/>
  <c r="BI4636" i="6"/>
  <c r="BH4636" i="6"/>
  <c r="BG4636" i="6"/>
  <c r="BE4636" i="6"/>
  <c r="T4636" i="6"/>
  <c r="R4636" i="6"/>
  <c r="P4636" i="6"/>
  <c r="BI4634" i="6"/>
  <c r="BH4634" i="6"/>
  <c r="BG4634" i="6"/>
  <c r="BE4634" i="6"/>
  <c r="T4634" i="6"/>
  <c r="R4634" i="6"/>
  <c r="P4634" i="6"/>
  <c r="BI4626" i="6"/>
  <c r="BH4626" i="6"/>
  <c r="BG4626" i="6"/>
  <c r="BE4626" i="6"/>
  <c r="T4626" i="6"/>
  <c r="R4626" i="6"/>
  <c r="P4626" i="6"/>
  <c r="BI4618" i="6"/>
  <c r="BH4618" i="6"/>
  <c r="BG4618" i="6"/>
  <c r="BE4618" i="6"/>
  <c r="T4618" i="6"/>
  <c r="R4618" i="6"/>
  <c r="P4618" i="6"/>
  <c r="BI4608" i="6"/>
  <c r="BH4608" i="6"/>
  <c r="BG4608" i="6"/>
  <c r="BE4608" i="6"/>
  <c r="T4608" i="6"/>
  <c r="R4608" i="6"/>
  <c r="P4608" i="6"/>
  <c r="BI4592" i="6"/>
  <c r="BH4592" i="6"/>
  <c r="BG4592" i="6"/>
  <c r="BE4592" i="6"/>
  <c r="T4592" i="6"/>
  <c r="R4592" i="6"/>
  <c r="P4592" i="6"/>
  <c r="BI4585" i="6"/>
  <c r="BH4585" i="6"/>
  <c r="BG4585" i="6"/>
  <c r="BE4585" i="6"/>
  <c r="T4585" i="6"/>
  <c r="R4585" i="6"/>
  <c r="P4585" i="6"/>
  <c r="BI4579" i="6"/>
  <c r="BH4579" i="6"/>
  <c r="BG4579" i="6"/>
  <c r="BE4579" i="6"/>
  <c r="T4579" i="6"/>
  <c r="R4579" i="6"/>
  <c r="P4579" i="6"/>
  <c r="BI4572" i="6"/>
  <c r="BH4572" i="6"/>
  <c r="BG4572" i="6"/>
  <c r="BE4572" i="6"/>
  <c r="T4572" i="6"/>
  <c r="R4572" i="6"/>
  <c r="P4572" i="6"/>
  <c r="BI4566" i="6"/>
  <c r="BH4566" i="6"/>
  <c r="BG4566" i="6"/>
  <c r="BE4566" i="6"/>
  <c r="T4566" i="6"/>
  <c r="R4566" i="6"/>
  <c r="P4566" i="6"/>
  <c r="BI4561" i="6"/>
  <c r="BH4561" i="6"/>
  <c r="BG4561" i="6"/>
  <c r="BE4561" i="6"/>
  <c r="T4561" i="6"/>
  <c r="R4561" i="6"/>
  <c r="P4561" i="6"/>
  <c r="BI4559" i="6"/>
  <c r="BH4559" i="6"/>
  <c r="BG4559" i="6"/>
  <c r="BE4559" i="6"/>
  <c r="T4559" i="6"/>
  <c r="R4559" i="6"/>
  <c r="P4559" i="6"/>
  <c r="BI4554" i="6"/>
  <c r="BH4554" i="6"/>
  <c r="BG4554" i="6"/>
  <c r="BE4554" i="6"/>
  <c r="T4554" i="6"/>
  <c r="R4554" i="6"/>
  <c r="P4554" i="6"/>
  <c r="BI4550" i="6"/>
  <c r="BH4550" i="6"/>
  <c r="BG4550" i="6"/>
  <c r="BE4550" i="6"/>
  <c r="T4550" i="6"/>
  <c r="R4550" i="6"/>
  <c r="P4550" i="6"/>
  <c r="BI4545" i="6"/>
  <c r="BH4545" i="6"/>
  <c r="BG4545" i="6"/>
  <c r="BE4545" i="6"/>
  <c r="T4545" i="6"/>
  <c r="R4545" i="6"/>
  <c r="P4545" i="6"/>
  <c r="BI4540" i="6"/>
  <c r="BH4540" i="6"/>
  <c r="BG4540" i="6"/>
  <c r="BE4540" i="6"/>
  <c r="T4540" i="6"/>
  <c r="R4540" i="6"/>
  <c r="P4540" i="6"/>
  <c r="BI4535" i="6"/>
  <c r="BH4535" i="6"/>
  <c r="BG4535" i="6"/>
  <c r="BE4535" i="6"/>
  <c r="T4535" i="6"/>
  <c r="R4535" i="6"/>
  <c r="P4535" i="6"/>
  <c r="BI4527" i="6"/>
  <c r="BH4527" i="6"/>
  <c r="BG4527" i="6"/>
  <c r="BE4527" i="6"/>
  <c r="T4527" i="6"/>
  <c r="R4527" i="6"/>
  <c r="P4527" i="6"/>
  <c r="BI4522" i="6"/>
  <c r="BH4522" i="6"/>
  <c r="BG4522" i="6"/>
  <c r="BE4522" i="6"/>
  <c r="T4522" i="6"/>
  <c r="R4522" i="6"/>
  <c r="P4522" i="6"/>
  <c r="BI4517" i="6"/>
  <c r="BH4517" i="6"/>
  <c r="BG4517" i="6"/>
  <c r="BE4517" i="6"/>
  <c r="T4517" i="6"/>
  <c r="R4517" i="6"/>
  <c r="P4517" i="6"/>
  <c r="BI4512" i="6"/>
  <c r="BH4512" i="6"/>
  <c r="BG4512" i="6"/>
  <c r="BE4512" i="6"/>
  <c r="T4512" i="6"/>
  <c r="R4512" i="6"/>
  <c r="P4512" i="6"/>
  <c r="BI4510" i="6"/>
  <c r="BH4510" i="6"/>
  <c r="BG4510" i="6"/>
  <c r="BE4510" i="6"/>
  <c r="T4510" i="6"/>
  <c r="R4510" i="6"/>
  <c r="P4510" i="6"/>
  <c r="BI4509" i="6"/>
  <c r="BH4509" i="6"/>
  <c r="BG4509" i="6"/>
  <c r="BE4509" i="6"/>
  <c r="T4509" i="6"/>
  <c r="R4509" i="6"/>
  <c r="P4509" i="6"/>
  <c r="BI4508" i="6"/>
  <c r="BH4508" i="6"/>
  <c r="BG4508" i="6"/>
  <c r="BE4508" i="6"/>
  <c r="T4508" i="6"/>
  <c r="R4508" i="6"/>
  <c r="P4508" i="6"/>
  <c r="BI4502" i="6"/>
  <c r="BH4502" i="6"/>
  <c r="BG4502" i="6"/>
  <c r="BE4502" i="6"/>
  <c r="T4502" i="6"/>
  <c r="R4502" i="6"/>
  <c r="P4502" i="6"/>
  <c r="BI4500" i="6"/>
  <c r="BH4500" i="6"/>
  <c r="BG4500" i="6"/>
  <c r="BE4500" i="6"/>
  <c r="T4500" i="6"/>
  <c r="R4500" i="6"/>
  <c r="P4500" i="6"/>
  <c r="BI4499" i="6"/>
  <c r="BH4499" i="6"/>
  <c r="BG4499" i="6"/>
  <c r="BE4499" i="6"/>
  <c r="T4499" i="6"/>
  <c r="R4499" i="6"/>
  <c r="P4499" i="6"/>
  <c r="BI4495" i="6"/>
  <c r="BH4495" i="6"/>
  <c r="BG4495" i="6"/>
  <c r="BE4495" i="6"/>
  <c r="T4495" i="6"/>
  <c r="R4495" i="6"/>
  <c r="P4495" i="6"/>
  <c r="BI4485" i="6"/>
  <c r="BH4485" i="6"/>
  <c r="BG4485" i="6"/>
  <c r="BE4485" i="6"/>
  <c r="T4485" i="6"/>
  <c r="R4485" i="6"/>
  <c r="P4485" i="6"/>
  <c r="BI4462" i="6"/>
  <c r="BH4462" i="6"/>
  <c r="BG4462" i="6"/>
  <c r="BE4462" i="6"/>
  <c r="T4462" i="6"/>
  <c r="R4462" i="6"/>
  <c r="P4462" i="6"/>
  <c r="BI4451" i="6"/>
  <c r="BH4451" i="6"/>
  <c r="BG4451" i="6"/>
  <c r="BE4451" i="6"/>
  <c r="T4451" i="6"/>
  <c r="R4451" i="6"/>
  <c r="P4451" i="6"/>
  <c r="BI4433" i="6"/>
  <c r="BH4433" i="6"/>
  <c r="BG4433" i="6"/>
  <c r="BE4433" i="6"/>
  <c r="T4433" i="6"/>
  <c r="R4433" i="6"/>
  <c r="P4433" i="6"/>
  <c r="BI4429" i="6"/>
  <c r="BH4429" i="6"/>
  <c r="BG4429" i="6"/>
  <c r="BE4429" i="6"/>
  <c r="T4429" i="6"/>
  <c r="R4429" i="6"/>
  <c r="P4429" i="6"/>
  <c r="BI4425" i="6"/>
  <c r="BH4425" i="6"/>
  <c r="BG4425" i="6"/>
  <c r="BE4425" i="6"/>
  <c r="T4425" i="6"/>
  <c r="R4425" i="6"/>
  <c r="P4425" i="6"/>
  <c r="BI4421" i="6"/>
  <c r="BH4421" i="6"/>
  <c r="BG4421" i="6"/>
  <c r="BE4421" i="6"/>
  <c r="T4421" i="6"/>
  <c r="R4421" i="6"/>
  <c r="P4421" i="6"/>
  <c r="BI4415" i="6"/>
  <c r="BH4415" i="6"/>
  <c r="BG4415" i="6"/>
  <c r="BE4415" i="6"/>
  <c r="T4415" i="6"/>
  <c r="R4415" i="6"/>
  <c r="P4415" i="6"/>
  <c r="BI4410" i="6"/>
  <c r="BH4410" i="6"/>
  <c r="BG4410" i="6"/>
  <c r="BE4410" i="6"/>
  <c r="T4410" i="6"/>
  <c r="R4410" i="6"/>
  <c r="P4410" i="6"/>
  <c r="BI4392" i="6"/>
  <c r="BH4392" i="6"/>
  <c r="BG4392" i="6"/>
  <c r="BE4392" i="6"/>
  <c r="T4392" i="6"/>
  <c r="R4392" i="6"/>
  <c r="P4392" i="6"/>
  <c r="BI4387" i="6"/>
  <c r="BH4387" i="6"/>
  <c r="BG4387" i="6"/>
  <c r="BE4387" i="6"/>
  <c r="T4387" i="6"/>
  <c r="R4387" i="6"/>
  <c r="P4387" i="6"/>
  <c r="BI4365" i="6"/>
  <c r="BH4365" i="6"/>
  <c r="BG4365" i="6"/>
  <c r="BE4365" i="6"/>
  <c r="T4365" i="6"/>
  <c r="R4365" i="6"/>
  <c r="P4365" i="6"/>
  <c r="BI4358" i="6"/>
  <c r="BH4358" i="6"/>
  <c r="BG4358" i="6"/>
  <c r="BE4358" i="6"/>
  <c r="T4358" i="6"/>
  <c r="R4358" i="6"/>
  <c r="P4358" i="6"/>
  <c r="BI4352" i="6"/>
  <c r="BH4352" i="6"/>
  <c r="BG4352" i="6"/>
  <c r="BE4352" i="6"/>
  <c r="T4352" i="6"/>
  <c r="R4352" i="6"/>
  <c r="P4352" i="6"/>
  <c r="BI4347" i="6"/>
  <c r="BH4347" i="6"/>
  <c r="BG4347" i="6"/>
  <c r="BE4347" i="6"/>
  <c r="T4347" i="6"/>
  <c r="R4347" i="6"/>
  <c r="P4347" i="6"/>
  <c r="BI4342" i="6"/>
  <c r="BH4342" i="6"/>
  <c r="BG4342" i="6"/>
  <c r="BE4342" i="6"/>
  <c r="T4342" i="6"/>
  <c r="R4342" i="6"/>
  <c r="P4342" i="6"/>
  <c r="BI4332" i="6"/>
  <c r="BH4332" i="6"/>
  <c r="BG4332" i="6"/>
  <c r="BE4332" i="6"/>
  <c r="T4332" i="6"/>
  <c r="R4332" i="6"/>
  <c r="P4332" i="6"/>
  <c r="BI4308" i="6"/>
  <c r="BH4308" i="6"/>
  <c r="BG4308" i="6"/>
  <c r="BE4308" i="6"/>
  <c r="T4308" i="6"/>
  <c r="R4308" i="6"/>
  <c r="P4308" i="6"/>
  <c r="BI4291" i="6"/>
  <c r="BH4291" i="6"/>
  <c r="BG4291" i="6"/>
  <c r="BE4291" i="6"/>
  <c r="T4291" i="6"/>
  <c r="R4291" i="6"/>
  <c r="P4291" i="6"/>
  <c r="BI4268" i="6"/>
  <c r="BH4268" i="6"/>
  <c r="BG4268" i="6"/>
  <c r="BE4268" i="6"/>
  <c r="T4268" i="6"/>
  <c r="R4268" i="6"/>
  <c r="P4268" i="6"/>
  <c r="BI4263" i="6"/>
  <c r="BH4263" i="6"/>
  <c r="BG4263" i="6"/>
  <c r="BE4263" i="6"/>
  <c r="T4263" i="6"/>
  <c r="R4263" i="6"/>
  <c r="P4263" i="6"/>
  <c r="BI4252" i="6"/>
  <c r="BH4252" i="6"/>
  <c r="BG4252" i="6"/>
  <c r="BE4252" i="6"/>
  <c r="T4252" i="6"/>
  <c r="R4252" i="6"/>
  <c r="P4252" i="6"/>
  <c r="BI4247" i="6"/>
  <c r="BH4247" i="6"/>
  <c r="BG4247" i="6"/>
  <c r="BE4247" i="6"/>
  <c r="T4247" i="6"/>
  <c r="R4247" i="6"/>
  <c r="P4247" i="6"/>
  <c r="BI4243" i="6"/>
  <c r="BH4243" i="6"/>
  <c r="BG4243" i="6"/>
  <c r="BE4243" i="6"/>
  <c r="T4243" i="6"/>
  <c r="R4243" i="6"/>
  <c r="P4243" i="6"/>
  <c r="BI4242" i="6"/>
  <c r="BH4242" i="6"/>
  <c r="BG4242" i="6"/>
  <c r="BE4242" i="6"/>
  <c r="T4242" i="6"/>
  <c r="R4242" i="6"/>
  <c r="P4242" i="6"/>
  <c r="BI4223" i="6"/>
  <c r="BH4223" i="6"/>
  <c r="BG4223" i="6"/>
  <c r="BE4223" i="6"/>
  <c r="T4223" i="6"/>
  <c r="R4223" i="6"/>
  <c r="P4223" i="6"/>
  <c r="BI4205" i="6"/>
  <c r="BH4205" i="6"/>
  <c r="BG4205" i="6"/>
  <c r="BE4205" i="6"/>
  <c r="T4205" i="6"/>
  <c r="R4205" i="6"/>
  <c r="P4205" i="6"/>
  <c r="BI4200" i="6"/>
  <c r="BH4200" i="6"/>
  <c r="BG4200" i="6"/>
  <c r="BE4200" i="6"/>
  <c r="T4200" i="6"/>
  <c r="R4200" i="6"/>
  <c r="P4200" i="6"/>
  <c r="BI4196" i="6"/>
  <c r="BH4196" i="6"/>
  <c r="BG4196" i="6"/>
  <c r="BE4196" i="6"/>
  <c r="T4196" i="6"/>
  <c r="R4196" i="6"/>
  <c r="P4196" i="6"/>
  <c r="BI4191" i="6"/>
  <c r="BH4191" i="6"/>
  <c r="BG4191" i="6"/>
  <c r="BE4191" i="6"/>
  <c r="T4191" i="6"/>
  <c r="R4191" i="6"/>
  <c r="P4191" i="6"/>
  <c r="BI4187" i="6"/>
  <c r="BH4187" i="6"/>
  <c r="BG4187" i="6"/>
  <c r="BE4187" i="6"/>
  <c r="T4187" i="6"/>
  <c r="R4187" i="6"/>
  <c r="P4187" i="6"/>
  <c r="BI4186" i="6"/>
  <c r="BH4186" i="6"/>
  <c r="BG4186" i="6"/>
  <c r="BE4186" i="6"/>
  <c r="T4186" i="6"/>
  <c r="R4186" i="6"/>
  <c r="P4186" i="6"/>
  <c r="BI4185" i="6"/>
  <c r="BH4185" i="6"/>
  <c r="BG4185" i="6"/>
  <c r="BE4185" i="6"/>
  <c r="T4185" i="6"/>
  <c r="R4185" i="6"/>
  <c r="P4185" i="6"/>
  <c r="BI4184" i="6"/>
  <c r="BH4184" i="6"/>
  <c r="BG4184" i="6"/>
  <c r="BE4184" i="6"/>
  <c r="T4184" i="6"/>
  <c r="R4184" i="6"/>
  <c r="P4184" i="6"/>
  <c r="BI4183" i="6"/>
  <c r="BH4183" i="6"/>
  <c r="BG4183" i="6"/>
  <c r="BE4183" i="6"/>
  <c r="T4183" i="6"/>
  <c r="R4183" i="6"/>
  <c r="P4183" i="6"/>
  <c r="BI4181" i="6"/>
  <c r="BH4181" i="6"/>
  <c r="BG4181" i="6"/>
  <c r="BE4181" i="6"/>
  <c r="T4181" i="6"/>
  <c r="R4181" i="6"/>
  <c r="P4181" i="6"/>
  <c r="BI4179" i="6"/>
  <c r="BH4179" i="6"/>
  <c r="BG4179" i="6"/>
  <c r="BE4179" i="6"/>
  <c r="T4179" i="6"/>
  <c r="R4179" i="6"/>
  <c r="P4179" i="6"/>
  <c r="BI4177" i="6"/>
  <c r="BH4177" i="6"/>
  <c r="BG4177" i="6"/>
  <c r="BE4177" i="6"/>
  <c r="T4177" i="6"/>
  <c r="R4177" i="6"/>
  <c r="P4177" i="6"/>
  <c r="BI4175" i="6"/>
  <c r="BH4175" i="6"/>
  <c r="BG4175" i="6"/>
  <c r="BE4175" i="6"/>
  <c r="T4175" i="6"/>
  <c r="R4175" i="6"/>
  <c r="P4175" i="6"/>
  <c r="BI4173" i="6"/>
  <c r="BH4173" i="6"/>
  <c r="BG4173" i="6"/>
  <c r="BE4173" i="6"/>
  <c r="T4173" i="6"/>
  <c r="R4173" i="6"/>
  <c r="P4173" i="6"/>
  <c r="BI4171" i="6"/>
  <c r="BH4171" i="6"/>
  <c r="BG4171" i="6"/>
  <c r="BE4171" i="6"/>
  <c r="T4171" i="6"/>
  <c r="R4171" i="6"/>
  <c r="P4171" i="6"/>
  <c r="BI4169" i="6"/>
  <c r="BH4169" i="6"/>
  <c r="BG4169" i="6"/>
  <c r="BE4169" i="6"/>
  <c r="T4169" i="6"/>
  <c r="R4169" i="6"/>
  <c r="P4169" i="6"/>
  <c r="BI4168" i="6"/>
  <c r="BH4168" i="6"/>
  <c r="BG4168" i="6"/>
  <c r="BE4168" i="6"/>
  <c r="T4168" i="6"/>
  <c r="R4168" i="6"/>
  <c r="P4168" i="6"/>
  <c r="BI4161" i="6"/>
  <c r="BH4161" i="6"/>
  <c r="BG4161" i="6"/>
  <c r="BE4161" i="6"/>
  <c r="T4161" i="6"/>
  <c r="R4161" i="6"/>
  <c r="P4161" i="6"/>
  <c r="BI4160" i="6"/>
  <c r="BH4160" i="6"/>
  <c r="BG4160" i="6"/>
  <c r="BE4160" i="6"/>
  <c r="T4160" i="6"/>
  <c r="R4160" i="6"/>
  <c r="P4160" i="6"/>
  <c r="BI4159" i="6"/>
  <c r="BH4159" i="6"/>
  <c r="BG4159" i="6"/>
  <c r="BE4159" i="6"/>
  <c r="T4159" i="6"/>
  <c r="R4159" i="6"/>
  <c r="P4159" i="6"/>
  <c r="BI4158" i="6"/>
  <c r="BH4158" i="6"/>
  <c r="BG4158" i="6"/>
  <c r="BE4158" i="6"/>
  <c r="T4158" i="6"/>
  <c r="R4158" i="6"/>
  <c r="P4158" i="6"/>
  <c r="BI4157" i="6"/>
  <c r="BH4157" i="6"/>
  <c r="BG4157" i="6"/>
  <c r="BE4157" i="6"/>
  <c r="T4157" i="6"/>
  <c r="R4157" i="6"/>
  <c r="P4157" i="6"/>
  <c r="BI4156" i="6"/>
  <c r="BH4156" i="6"/>
  <c r="BG4156" i="6"/>
  <c r="BE4156" i="6"/>
  <c r="T4156" i="6"/>
  <c r="R4156" i="6"/>
  <c r="P4156" i="6"/>
  <c r="BI4155" i="6"/>
  <c r="BH4155" i="6"/>
  <c r="BG4155" i="6"/>
  <c r="BE4155" i="6"/>
  <c r="T4155" i="6"/>
  <c r="R4155" i="6"/>
  <c r="P4155" i="6"/>
  <c r="BI4154" i="6"/>
  <c r="BH4154" i="6"/>
  <c r="BG4154" i="6"/>
  <c r="BE4154" i="6"/>
  <c r="T4154" i="6"/>
  <c r="R4154" i="6"/>
  <c r="P4154" i="6"/>
  <c r="BI4153" i="6"/>
  <c r="BH4153" i="6"/>
  <c r="BG4153" i="6"/>
  <c r="BE4153" i="6"/>
  <c r="T4153" i="6"/>
  <c r="R4153" i="6"/>
  <c r="P4153" i="6"/>
  <c r="BI4152" i="6"/>
  <c r="BH4152" i="6"/>
  <c r="BG4152" i="6"/>
  <c r="BE4152" i="6"/>
  <c r="T4152" i="6"/>
  <c r="R4152" i="6"/>
  <c r="P4152" i="6"/>
  <c r="BI4151" i="6"/>
  <c r="BH4151" i="6"/>
  <c r="BG4151" i="6"/>
  <c r="BE4151" i="6"/>
  <c r="T4151" i="6"/>
  <c r="R4151" i="6"/>
  <c r="P4151" i="6"/>
  <c r="BI4150" i="6"/>
  <c r="BH4150" i="6"/>
  <c r="BG4150" i="6"/>
  <c r="BE4150" i="6"/>
  <c r="T4150" i="6"/>
  <c r="R4150" i="6"/>
  <c r="P4150" i="6"/>
  <c r="BI4149" i="6"/>
  <c r="BH4149" i="6"/>
  <c r="BG4149" i="6"/>
  <c r="BE4149" i="6"/>
  <c r="T4149" i="6"/>
  <c r="R4149" i="6"/>
  <c r="P4149" i="6"/>
  <c r="BI4148" i="6"/>
  <c r="BH4148" i="6"/>
  <c r="BG4148" i="6"/>
  <c r="BE4148" i="6"/>
  <c r="T4148" i="6"/>
  <c r="R4148" i="6"/>
  <c r="P4148" i="6"/>
  <c r="BI4147" i="6"/>
  <c r="BH4147" i="6"/>
  <c r="BG4147" i="6"/>
  <c r="BE4147" i="6"/>
  <c r="T4147" i="6"/>
  <c r="R4147" i="6"/>
  <c r="P4147" i="6"/>
  <c r="BI4146" i="6"/>
  <c r="BH4146" i="6"/>
  <c r="BG4146" i="6"/>
  <c r="BE4146" i="6"/>
  <c r="T4146" i="6"/>
  <c r="R4146" i="6"/>
  <c r="P4146" i="6"/>
  <c r="BI4145" i="6"/>
  <c r="BH4145" i="6"/>
  <c r="BG4145" i="6"/>
  <c r="BE4145" i="6"/>
  <c r="T4145" i="6"/>
  <c r="R4145" i="6"/>
  <c r="P4145" i="6"/>
  <c r="BI4144" i="6"/>
  <c r="BH4144" i="6"/>
  <c r="BG4144" i="6"/>
  <c r="BE4144" i="6"/>
  <c r="T4144" i="6"/>
  <c r="R4144" i="6"/>
  <c r="P4144" i="6"/>
  <c r="BI4143" i="6"/>
  <c r="BH4143" i="6"/>
  <c r="BG4143" i="6"/>
  <c r="BE4143" i="6"/>
  <c r="T4143" i="6"/>
  <c r="R4143" i="6"/>
  <c r="P4143" i="6"/>
  <c r="BI4141" i="6"/>
  <c r="BH4141" i="6"/>
  <c r="BG4141" i="6"/>
  <c r="BE4141" i="6"/>
  <c r="T4141" i="6"/>
  <c r="R4141" i="6"/>
  <c r="P4141" i="6"/>
  <c r="BI4140" i="6"/>
  <c r="BH4140" i="6"/>
  <c r="BG4140" i="6"/>
  <c r="BE4140" i="6"/>
  <c r="T4140" i="6"/>
  <c r="R4140" i="6"/>
  <c r="P4140" i="6"/>
  <c r="BI4139" i="6"/>
  <c r="BH4139" i="6"/>
  <c r="BG4139" i="6"/>
  <c r="BE4139" i="6"/>
  <c r="T4139" i="6"/>
  <c r="R4139" i="6"/>
  <c r="P4139" i="6"/>
  <c r="BI4138" i="6"/>
  <c r="BH4138" i="6"/>
  <c r="BG4138" i="6"/>
  <c r="BE4138" i="6"/>
  <c r="T4138" i="6"/>
  <c r="R4138" i="6"/>
  <c r="P4138" i="6"/>
  <c r="BI4137" i="6"/>
  <c r="BH4137" i="6"/>
  <c r="BG4137" i="6"/>
  <c r="BE4137" i="6"/>
  <c r="T4137" i="6"/>
  <c r="R4137" i="6"/>
  <c r="P4137" i="6"/>
  <c r="BI4136" i="6"/>
  <c r="BH4136" i="6"/>
  <c r="BG4136" i="6"/>
  <c r="BE4136" i="6"/>
  <c r="T4136" i="6"/>
  <c r="R4136" i="6"/>
  <c r="P4136" i="6"/>
  <c r="BI4135" i="6"/>
  <c r="BH4135" i="6"/>
  <c r="BG4135" i="6"/>
  <c r="BE4135" i="6"/>
  <c r="T4135" i="6"/>
  <c r="R4135" i="6"/>
  <c r="P4135" i="6"/>
  <c r="BI4134" i="6"/>
  <c r="BH4134" i="6"/>
  <c r="BG4134" i="6"/>
  <c r="BE4134" i="6"/>
  <c r="T4134" i="6"/>
  <c r="R4134" i="6"/>
  <c r="P4134" i="6"/>
  <c r="BI4133" i="6"/>
  <c r="BH4133" i="6"/>
  <c r="BG4133" i="6"/>
  <c r="BE4133" i="6"/>
  <c r="T4133" i="6"/>
  <c r="R4133" i="6"/>
  <c r="P4133" i="6"/>
  <c r="BI4132" i="6"/>
  <c r="BH4132" i="6"/>
  <c r="BG4132" i="6"/>
  <c r="BE4132" i="6"/>
  <c r="T4132" i="6"/>
  <c r="R4132" i="6"/>
  <c r="P4132" i="6"/>
  <c r="BI4131" i="6"/>
  <c r="BH4131" i="6"/>
  <c r="BG4131" i="6"/>
  <c r="BE4131" i="6"/>
  <c r="T4131" i="6"/>
  <c r="R4131" i="6"/>
  <c r="P4131" i="6"/>
  <c r="BI4130" i="6"/>
  <c r="BH4130" i="6"/>
  <c r="BG4130" i="6"/>
  <c r="BE4130" i="6"/>
  <c r="T4130" i="6"/>
  <c r="R4130" i="6"/>
  <c r="P4130" i="6"/>
  <c r="BI4129" i="6"/>
  <c r="BH4129" i="6"/>
  <c r="BG4129" i="6"/>
  <c r="BE4129" i="6"/>
  <c r="T4129" i="6"/>
  <c r="R4129" i="6"/>
  <c r="P4129" i="6"/>
  <c r="BI4128" i="6"/>
  <c r="BH4128" i="6"/>
  <c r="BG4128" i="6"/>
  <c r="BE4128" i="6"/>
  <c r="T4128" i="6"/>
  <c r="R4128" i="6"/>
  <c r="P4128" i="6"/>
  <c r="BI4112" i="6"/>
  <c r="BH4112" i="6"/>
  <c r="BG4112" i="6"/>
  <c r="BE4112" i="6"/>
  <c r="T4112" i="6"/>
  <c r="R4112" i="6"/>
  <c r="P4112" i="6"/>
  <c r="BI4111" i="6"/>
  <c r="BH4111" i="6"/>
  <c r="BG4111" i="6"/>
  <c r="BE4111" i="6"/>
  <c r="T4111" i="6"/>
  <c r="R4111" i="6"/>
  <c r="P4111" i="6"/>
  <c r="BI4110" i="6"/>
  <c r="BH4110" i="6"/>
  <c r="BG4110" i="6"/>
  <c r="BE4110" i="6"/>
  <c r="T4110" i="6"/>
  <c r="R4110" i="6"/>
  <c r="P4110" i="6"/>
  <c r="BI4109" i="6"/>
  <c r="BH4109" i="6"/>
  <c r="BG4109" i="6"/>
  <c r="BE4109" i="6"/>
  <c r="T4109" i="6"/>
  <c r="R4109" i="6"/>
  <c r="P4109" i="6"/>
  <c r="BI4108" i="6"/>
  <c r="BH4108" i="6"/>
  <c r="BG4108" i="6"/>
  <c r="BE4108" i="6"/>
  <c r="T4108" i="6"/>
  <c r="R4108" i="6"/>
  <c r="P4108" i="6"/>
  <c r="BI4107" i="6"/>
  <c r="BH4107" i="6"/>
  <c r="BG4107" i="6"/>
  <c r="BE4107" i="6"/>
  <c r="T4107" i="6"/>
  <c r="R4107" i="6"/>
  <c r="P4107" i="6"/>
  <c r="BI4106" i="6"/>
  <c r="BH4106" i="6"/>
  <c r="BG4106" i="6"/>
  <c r="BE4106" i="6"/>
  <c r="T4106" i="6"/>
  <c r="R4106" i="6"/>
  <c r="P4106" i="6"/>
  <c r="BI4105" i="6"/>
  <c r="BH4105" i="6"/>
  <c r="BG4105" i="6"/>
  <c r="BE4105" i="6"/>
  <c r="T4105" i="6"/>
  <c r="R4105" i="6"/>
  <c r="P4105" i="6"/>
  <c r="BI4104" i="6"/>
  <c r="BH4104" i="6"/>
  <c r="BG4104" i="6"/>
  <c r="BE4104" i="6"/>
  <c r="T4104" i="6"/>
  <c r="R4104" i="6"/>
  <c r="P4104" i="6"/>
  <c r="BI4103" i="6"/>
  <c r="BH4103" i="6"/>
  <c r="BG4103" i="6"/>
  <c r="BE4103" i="6"/>
  <c r="T4103" i="6"/>
  <c r="R4103" i="6"/>
  <c r="P4103" i="6"/>
  <c r="BI4102" i="6"/>
  <c r="BH4102" i="6"/>
  <c r="BG4102" i="6"/>
  <c r="BE4102" i="6"/>
  <c r="T4102" i="6"/>
  <c r="R4102" i="6"/>
  <c r="P4102" i="6"/>
  <c r="BI4101" i="6"/>
  <c r="BH4101" i="6"/>
  <c r="BG4101" i="6"/>
  <c r="BE4101" i="6"/>
  <c r="T4101" i="6"/>
  <c r="R4101" i="6"/>
  <c r="P4101" i="6"/>
  <c r="BI4100" i="6"/>
  <c r="BH4100" i="6"/>
  <c r="BG4100" i="6"/>
  <c r="BE4100" i="6"/>
  <c r="T4100" i="6"/>
  <c r="R4100" i="6"/>
  <c r="P4100" i="6"/>
  <c r="BI4099" i="6"/>
  <c r="BH4099" i="6"/>
  <c r="BG4099" i="6"/>
  <c r="BE4099" i="6"/>
  <c r="T4099" i="6"/>
  <c r="R4099" i="6"/>
  <c r="P4099" i="6"/>
  <c r="BI4098" i="6"/>
  <c r="BH4098" i="6"/>
  <c r="BG4098" i="6"/>
  <c r="BE4098" i="6"/>
  <c r="T4098" i="6"/>
  <c r="R4098" i="6"/>
  <c r="P4098" i="6"/>
  <c r="BI4097" i="6"/>
  <c r="BH4097" i="6"/>
  <c r="BG4097" i="6"/>
  <c r="BE4097" i="6"/>
  <c r="T4097" i="6"/>
  <c r="R4097" i="6"/>
  <c r="P4097" i="6"/>
  <c r="BI4096" i="6"/>
  <c r="BH4096" i="6"/>
  <c r="BG4096" i="6"/>
  <c r="BE4096" i="6"/>
  <c r="T4096" i="6"/>
  <c r="R4096" i="6"/>
  <c r="P4096" i="6"/>
  <c r="BI4095" i="6"/>
  <c r="BH4095" i="6"/>
  <c r="BG4095" i="6"/>
  <c r="BE4095" i="6"/>
  <c r="T4095" i="6"/>
  <c r="R4095" i="6"/>
  <c r="P4095" i="6"/>
  <c r="BI4094" i="6"/>
  <c r="BH4094" i="6"/>
  <c r="BG4094" i="6"/>
  <c r="BE4094" i="6"/>
  <c r="T4094" i="6"/>
  <c r="R4094" i="6"/>
  <c r="P4094" i="6"/>
  <c r="BI4093" i="6"/>
  <c r="BH4093" i="6"/>
  <c r="BG4093" i="6"/>
  <c r="BE4093" i="6"/>
  <c r="T4093" i="6"/>
  <c r="R4093" i="6"/>
  <c r="P4093" i="6"/>
  <c r="BI4092" i="6"/>
  <c r="BH4092" i="6"/>
  <c r="BG4092" i="6"/>
  <c r="BE4092" i="6"/>
  <c r="T4092" i="6"/>
  <c r="R4092" i="6"/>
  <c r="P4092" i="6"/>
  <c r="BI4091" i="6"/>
  <c r="BH4091" i="6"/>
  <c r="BG4091" i="6"/>
  <c r="BE4091" i="6"/>
  <c r="T4091" i="6"/>
  <c r="R4091" i="6"/>
  <c r="P4091" i="6"/>
  <c r="BI4090" i="6"/>
  <c r="BH4090" i="6"/>
  <c r="BG4090" i="6"/>
  <c r="BE4090" i="6"/>
  <c r="T4090" i="6"/>
  <c r="R4090" i="6"/>
  <c r="P4090" i="6"/>
  <c r="BI4089" i="6"/>
  <c r="BH4089" i="6"/>
  <c r="BG4089" i="6"/>
  <c r="BE4089" i="6"/>
  <c r="T4089" i="6"/>
  <c r="R4089" i="6"/>
  <c r="P4089" i="6"/>
  <c r="BI4088" i="6"/>
  <c r="BH4088" i="6"/>
  <c r="BG4088" i="6"/>
  <c r="BE4088" i="6"/>
  <c r="T4088" i="6"/>
  <c r="R4088" i="6"/>
  <c r="P4088" i="6"/>
  <c r="BI4087" i="6"/>
  <c r="BH4087" i="6"/>
  <c r="BG4087" i="6"/>
  <c r="BE4087" i="6"/>
  <c r="T4087" i="6"/>
  <c r="R4087" i="6"/>
  <c r="P4087" i="6"/>
  <c r="BI4086" i="6"/>
  <c r="BH4086" i="6"/>
  <c r="BG4086" i="6"/>
  <c r="BE4086" i="6"/>
  <c r="T4086" i="6"/>
  <c r="R4086" i="6"/>
  <c r="P4086" i="6"/>
  <c r="BI4085" i="6"/>
  <c r="BH4085" i="6"/>
  <c r="BG4085" i="6"/>
  <c r="BE4085" i="6"/>
  <c r="T4085" i="6"/>
  <c r="R4085" i="6"/>
  <c r="P4085" i="6"/>
  <c r="BI4084" i="6"/>
  <c r="BH4084" i="6"/>
  <c r="BG4084" i="6"/>
  <c r="BE4084" i="6"/>
  <c r="T4084" i="6"/>
  <c r="R4084" i="6"/>
  <c r="P4084" i="6"/>
  <c r="BI4083" i="6"/>
  <c r="BH4083" i="6"/>
  <c r="BG4083" i="6"/>
  <c r="BE4083" i="6"/>
  <c r="T4083" i="6"/>
  <c r="R4083" i="6"/>
  <c r="P4083" i="6"/>
  <c r="BI4082" i="6"/>
  <c r="BH4082" i="6"/>
  <c r="BG4082" i="6"/>
  <c r="BE4082" i="6"/>
  <c r="T4082" i="6"/>
  <c r="R4082" i="6"/>
  <c r="P4082" i="6"/>
  <c r="BI4081" i="6"/>
  <c r="BH4081" i="6"/>
  <c r="BG4081" i="6"/>
  <c r="BE4081" i="6"/>
  <c r="T4081" i="6"/>
  <c r="R4081" i="6"/>
  <c r="P4081" i="6"/>
  <c r="BI4080" i="6"/>
  <c r="BH4080" i="6"/>
  <c r="BG4080" i="6"/>
  <c r="BE4080" i="6"/>
  <c r="T4080" i="6"/>
  <c r="R4080" i="6"/>
  <c r="P4080" i="6"/>
  <c r="BI4079" i="6"/>
  <c r="BH4079" i="6"/>
  <c r="BG4079" i="6"/>
  <c r="BE4079" i="6"/>
  <c r="T4079" i="6"/>
  <c r="R4079" i="6"/>
  <c r="P4079" i="6"/>
  <c r="BI4078" i="6"/>
  <c r="BH4078" i="6"/>
  <c r="BG4078" i="6"/>
  <c r="BE4078" i="6"/>
  <c r="T4078" i="6"/>
  <c r="R4078" i="6"/>
  <c r="P4078" i="6"/>
  <c r="BI4077" i="6"/>
  <c r="BH4077" i="6"/>
  <c r="BG4077" i="6"/>
  <c r="BE4077" i="6"/>
  <c r="T4077" i="6"/>
  <c r="R4077" i="6"/>
  <c r="P4077" i="6"/>
  <c r="BI4076" i="6"/>
  <c r="BH4076" i="6"/>
  <c r="BG4076" i="6"/>
  <c r="BE4076" i="6"/>
  <c r="T4076" i="6"/>
  <c r="R4076" i="6"/>
  <c r="P4076" i="6"/>
  <c r="BI4075" i="6"/>
  <c r="BH4075" i="6"/>
  <c r="BG4075" i="6"/>
  <c r="BE4075" i="6"/>
  <c r="T4075" i="6"/>
  <c r="R4075" i="6"/>
  <c r="P4075" i="6"/>
  <c r="BI4074" i="6"/>
  <c r="BH4074" i="6"/>
  <c r="BG4074" i="6"/>
  <c r="BE4074" i="6"/>
  <c r="T4074" i="6"/>
  <c r="R4074" i="6"/>
  <c r="P4074" i="6"/>
  <c r="BI4073" i="6"/>
  <c r="BH4073" i="6"/>
  <c r="BG4073" i="6"/>
  <c r="BE4073" i="6"/>
  <c r="T4073" i="6"/>
  <c r="R4073" i="6"/>
  <c r="P4073" i="6"/>
  <c r="BI4072" i="6"/>
  <c r="BH4072" i="6"/>
  <c r="BG4072" i="6"/>
  <c r="BE4072" i="6"/>
  <c r="T4072" i="6"/>
  <c r="R4072" i="6"/>
  <c r="P4072" i="6"/>
  <c r="BI4071" i="6"/>
  <c r="BH4071" i="6"/>
  <c r="BG4071" i="6"/>
  <c r="BE4071" i="6"/>
  <c r="T4071" i="6"/>
  <c r="R4071" i="6"/>
  <c r="P4071" i="6"/>
  <c r="BI4070" i="6"/>
  <c r="BH4070" i="6"/>
  <c r="BG4070" i="6"/>
  <c r="BE4070" i="6"/>
  <c r="T4070" i="6"/>
  <c r="R4070" i="6"/>
  <c r="P4070" i="6"/>
  <c r="BI4069" i="6"/>
  <c r="BH4069" i="6"/>
  <c r="BG4069" i="6"/>
  <c r="BE4069" i="6"/>
  <c r="T4069" i="6"/>
  <c r="R4069" i="6"/>
  <c r="P4069" i="6"/>
  <c r="BI4068" i="6"/>
  <c r="BH4068" i="6"/>
  <c r="BG4068" i="6"/>
  <c r="BE4068" i="6"/>
  <c r="T4068" i="6"/>
  <c r="R4068" i="6"/>
  <c r="P4068" i="6"/>
  <c r="BI4067" i="6"/>
  <c r="BH4067" i="6"/>
  <c r="BG4067" i="6"/>
  <c r="BE4067" i="6"/>
  <c r="T4067" i="6"/>
  <c r="R4067" i="6"/>
  <c r="P4067" i="6"/>
  <c r="BI4066" i="6"/>
  <c r="BH4066" i="6"/>
  <c r="BG4066" i="6"/>
  <c r="BE4066" i="6"/>
  <c r="T4066" i="6"/>
  <c r="R4066" i="6"/>
  <c r="P4066" i="6"/>
  <c r="BI4065" i="6"/>
  <c r="BH4065" i="6"/>
  <c r="BG4065" i="6"/>
  <c r="BE4065" i="6"/>
  <c r="T4065" i="6"/>
  <c r="R4065" i="6"/>
  <c r="P4065" i="6"/>
  <c r="BI4064" i="6"/>
  <c r="BH4064" i="6"/>
  <c r="BG4064" i="6"/>
  <c r="BE4064" i="6"/>
  <c r="T4064" i="6"/>
  <c r="R4064" i="6"/>
  <c r="P4064" i="6"/>
  <c r="BI4063" i="6"/>
  <c r="BH4063" i="6"/>
  <c r="BG4063" i="6"/>
  <c r="BE4063" i="6"/>
  <c r="T4063" i="6"/>
  <c r="R4063" i="6"/>
  <c r="P4063" i="6"/>
  <c r="BI4062" i="6"/>
  <c r="BH4062" i="6"/>
  <c r="BG4062" i="6"/>
  <c r="BE4062" i="6"/>
  <c r="T4062" i="6"/>
  <c r="R4062" i="6"/>
  <c r="P4062" i="6"/>
  <c r="BI4061" i="6"/>
  <c r="BH4061" i="6"/>
  <c r="BG4061" i="6"/>
  <c r="BE4061" i="6"/>
  <c r="T4061" i="6"/>
  <c r="R4061" i="6"/>
  <c r="P4061" i="6"/>
  <c r="BI4060" i="6"/>
  <c r="BH4060" i="6"/>
  <c r="BG4060" i="6"/>
  <c r="BE4060" i="6"/>
  <c r="T4060" i="6"/>
  <c r="R4060" i="6"/>
  <c r="P4060" i="6"/>
  <c r="BI4059" i="6"/>
  <c r="BH4059" i="6"/>
  <c r="BG4059" i="6"/>
  <c r="BE4059" i="6"/>
  <c r="T4059" i="6"/>
  <c r="R4059" i="6"/>
  <c r="P4059" i="6"/>
  <c r="BI4058" i="6"/>
  <c r="BH4058" i="6"/>
  <c r="BG4058" i="6"/>
  <c r="BE4058" i="6"/>
  <c r="T4058" i="6"/>
  <c r="R4058" i="6"/>
  <c r="P4058" i="6"/>
  <c r="BI4057" i="6"/>
  <c r="BH4057" i="6"/>
  <c r="BG4057" i="6"/>
  <c r="BE4057" i="6"/>
  <c r="T4057" i="6"/>
  <c r="R4057" i="6"/>
  <c r="P4057" i="6"/>
  <c r="BI4056" i="6"/>
  <c r="BH4056" i="6"/>
  <c r="BG4056" i="6"/>
  <c r="BE4056" i="6"/>
  <c r="T4056" i="6"/>
  <c r="R4056" i="6"/>
  <c r="P4056" i="6"/>
  <c r="BI4055" i="6"/>
  <c r="BH4055" i="6"/>
  <c r="BG4055" i="6"/>
  <c r="BE4055" i="6"/>
  <c r="T4055" i="6"/>
  <c r="R4055" i="6"/>
  <c r="P4055" i="6"/>
  <c r="BI4054" i="6"/>
  <c r="BH4054" i="6"/>
  <c r="BG4054" i="6"/>
  <c r="BE4054" i="6"/>
  <c r="T4054" i="6"/>
  <c r="R4054" i="6"/>
  <c r="P4054" i="6"/>
  <c r="BI4053" i="6"/>
  <c r="BH4053" i="6"/>
  <c r="BG4053" i="6"/>
  <c r="BE4053" i="6"/>
  <c r="T4053" i="6"/>
  <c r="R4053" i="6"/>
  <c r="P4053" i="6"/>
  <c r="BI4052" i="6"/>
  <c r="BH4052" i="6"/>
  <c r="BG4052" i="6"/>
  <c r="BE4052" i="6"/>
  <c r="T4052" i="6"/>
  <c r="R4052" i="6"/>
  <c r="P4052" i="6"/>
  <c r="BI4051" i="6"/>
  <c r="BH4051" i="6"/>
  <c r="BG4051" i="6"/>
  <c r="BE4051" i="6"/>
  <c r="T4051" i="6"/>
  <c r="R4051" i="6"/>
  <c r="P4051" i="6"/>
  <c r="BI4050" i="6"/>
  <c r="BH4050" i="6"/>
  <c r="BG4050" i="6"/>
  <c r="BE4050" i="6"/>
  <c r="T4050" i="6"/>
  <c r="R4050" i="6"/>
  <c r="P4050" i="6"/>
  <c r="BI4049" i="6"/>
  <c r="BH4049" i="6"/>
  <c r="BG4049" i="6"/>
  <c r="BE4049" i="6"/>
  <c r="T4049" i="6"/>
  <c r="R4049" i="6"/>
  <c r="P4049" i="6"/>
  <c r="BI4048" i="6"/>
  <c r="BH4048" i="6"/>
  <c r="BG4048" i="6"/>
  <c r="BE4048" i="6"/>
  <c r="T4048" i="6"/>
  <c r="R4048" i="6"/>
  <c r="P4048" i="6"/>
  <c r="BI4047" i="6"/>
  <c r="BH4047" i="6"/>
  <c r="BG4047" i="6"/>
  <c r="BE4047" i="6"/>
  <c r="T4047" i="6"/>
  <c r="R4047" i="6"/>
  <c r="P4047" i="6"/>
  <c r="BI4046" i="6"/>
  <c r="BH4046" i="6"/>
  <c r="BG4046" i="6"/>
  <c r="BE4046" i="6"/>
  <c r="T4046" i="6"/>
  <c r="R4046" i="6"/>
  <c r="P4046" i="6"/>
  <c r="BI4045" i="6"/>
  <c r="BH4045" i="6"/>
  <c r="BG4045" i="6"/>
  <c r="BE4045" i="6"/>
  <c r="T4045" i="6"/>
  <c r="R4045" i="6"/>
  <c r="P4045" i="6"/>
  <c r="BI4044" i="6"/>
  <c r="BH4044" i="6"/>
  <c r="BG4044" i="6"/>
  <c r="BE4044" i="6"/>
  <c r="T4044" i="6"/>
  <c r="R4044" i="6"/>
  <c r="P4044" i="6"/>
  <c r="BI4043" i="6"/>
  <c r="BH4043" i="6"/>
  <c r="BG4043" i="6"/>
  <c r="BE4043" i="6"/>
  <c r="T4043" i="6"/>
  <c r="R4043" i="6"/>
  <c r="P4043" i="6"/>
  <c r="BI4042" i="6"/>
  <c r="BH4042" i="6"/>
  <c r="BG4042" i="6"/>
  <c r="BE4042" i="6"/>
  <c r="T4042" i="6"/>
  <c r="R4042" i="6"/>
  <c r="P4042" i="6"/>
  <c r="BI4041" i="6"/>
  <c r="BH4041" i="6"/>
  <c r="BG4041" i="6"/>
  <c r="BE4041" i="6"/>
  <c r="T4041" i="6"/>
  <c r="R4041" i="6"/>
  <c r="P4041" i="6"/>
  <c r="BI4040" i="6"/>
  <c r="BH4040" i="6"/>
  <c r="BG4040" i="6"/>
  <c r="BE4040" i="6"/>
  <c r="T4040" i="6"/>
  <c r="R4040" i="6"/>
  <c r="P4040" i="6"/>
  <c r="BI4039" i="6"/>
  <c r="BH4039" i="6"/>
  <c r="BG4039" i="6"/>
  <c r="BE4039" i="6"/>
  <c r="T4039" i="6"/>
  <c r="R4039" i="6"/>
  <c r="P4039" i="6"/>
  <c r="BI4038" i="6"/>
  <c r="BH4038" i="6"/>
  <c r="BG4038" i="6"/>
  <c r="BE4038" i="6"/>
  <c r="T4038" i="6"/>
  <c r="R4038" i="6"/>
  <c r="P4038" i="6"/>
  <c r="BI4037" i="6"/>
  <c r="BH4037" i="6"/>
  <c r="BG4037" i="6"/>
  <c r="BE4037" i="6"/>
  <c r="T4037" i="6"/>
  <c r="R4037" i="6"/>
  <c r="P4037" i="6"/>
  <c r="BI4036" i="6"/>
  <c r="BH4036" i="6"/>
  <c r="BG4036" i="6"/>
  <c r="BE4036" i="6"/>
  <c r="T4036" i="6"/>
  <c r="R4036" i="6"/>
  <c r="P4036" i="6"/>
  <c r="BI4035" i="6"/>
  <c r="BH4035" i="6"/>
  <c r="BG4035" i="6"/>
  <c r="BE4035" i="6"/>
  <c r="T4035" i="6"/>
  <c r="R4035" i="6"/>
  <c r="P4035" i="6"/>
  <c r="BI4034" i="6"/>
  <c r="BH4034" i="6"/>
  <c r="BG4034" i="6"/>
  <c r="BE4034" i="6"/>
  <c r="T4034" i="6"/>
  <c r="R4034" i="6"/>
  <c r="P4034" i="6"/>
  <c r="BI4033" i="6"/>
  <c r="BH4033" i="6"/>
  <c r="BG4033" i="6"/>
  <c r="BE4033" i="6"/>
  <c r="T4033" i="6"/>
  <c r="R4033" i="6"/>
  <c r="P4033" i="6"/>
  <c r="BI4032" i="6"/>
  <c r="BH4032" i="6"/>
  <c r="BG4032" i="6"/>
  <c r="BE4032" i="6"/>
  <c r="T4032" i="6"/>
  <c r="R4032" i="6"/>
  <c r="P4032" i="6"/>
  <c r="BI4031" i="6"/>
  <c r="BH4031" i="6"/>
  <c r="BG4031" i="6"/>
  <c r="BE4031" i="6"/>
  <c r="T4031" i="6"/>
  <c r="R4031" i="6"/>
  <c r="P4031" i="6"/>
  <c r="BI4030" i="6"/>
  <c r="BH4030" i="6"/>
  <c r="BG4030" i="6"/>
  <c r="BE4030" i="6"/>
  <c r="T4030" i="6"/>
  <c r="R4030" i="6"/>
  <c r="P4030" i="6"/>
  <c r="BI4029" i="6"/>
  <c r="BH4029" i="6"/>
  <c r="BG4029" i="6"/>
  <c r="BE4029" i="6"/>
  <c r="T4029" i="6"/>
  <c r="R4029" i="6"/>
  <c r="P4029" i="6"/>
  <c r="BI4028" i="6"/>
  <c r="BH4028" i="6"/>
  <c r="BG4028" i="6"/>
  <c r="BE4028" i="6"/>
  <c r="T4028" i="6"/>
  <c r="R4028" i="6"/>
  <c r="P4028" i="6"/>
  <c r="BI4027" i="6"/>
  <c r="BH4027" i="6"/>
  <c r="BG4027" i="6"/>
  <c r="BE4027" i="6"/>
  <c r="T4027" i="6"/>
  <c r="R4027" i="6"/>
  <c r="P4027" i="6"/>
  <c r="BI4026" i="6"/>
  <c r="BH4026" i="6"/>
  <c r="BG4026" i="6"/>
  <c r="BE4026" i="6"/>
  <c r="T4026" i="6"/>
  <c r="R4026" i="6"/>
  <c r="P4026" i="6"/>
  <c r="BI4025" i="6"/>
  <c r="BH4025" i="6"/>
  <c r="BG4025" i="6"/>
  <c r="BE4025" i="6"/>
  <c r="T4025" i="6"/>
  <c r="R4025" i="6"/>
  <c r="P4025" i="6"/>
  <c r="BI4024" i="6"/>
  <c r="BH4024" i="6"/>
  <c r="BG4024" i="6"/>
  <c r="BE4024" i="6"/>
  <c r="T4024" i="6"/>
  <c r="R4024" i="6"/>
  <c r="P4024" i="6"/>
  <c r="BI4023" i="6"/>
  <c r="BH4023" i="6"/>
  <c r="BG4023" i="6"/>
  <c r="BE4023" i="6"/>
  <c r="T4023" i="6"/>
  <c r="R4023" i="6"/>
  <c r="P4023" i="6"/>
  <c r="BI4022" i="6"/>
  <c r="BH4022" i="6"/>
  <c r="BG4022" i="6"/>
  <c r="BE4022" i="6"/>
  <c r="T4022" i="6"/>
  <c r="R4022" i="6"/>
  <c r="P4022" i="6"/>
  <c r="BI4021" i="6"/>
  <c r="BH4021" i="6"/>
  <c r="BG4021" i="6"/>
  <c r="BE4021" i="6"/>
  <c r="T4021" i="6"/>
  <c r="R4021" i="6"/>
  <c r="P4021" i="6"/>
  <c r="BI4020" i="6"/>
  <c r="BH4020" i="6"/>
  <c r="BG4020" i="6"/>
  <c r="BE4020" i="6"/>
  <c r="T4020" i="6"/>
  <c r="R4020" i="6"/>
  <c r="P4020" i="6"/>
  <c r="BI4019" i="6"/>
  <c r="BH4019" i="6"/>
  <c r="BG4019" i="6"/>
  <c r="BE4019" i="6"/>
  <c r="T4019" i="6"/>
  <c r="R4019" i="6"/>
  <c r="P4019" i="6"/>
  <c r="BI4018" i="6"/>
  <c r="BH4018" i="6"/>
  <c r="BG4018" i="6"/>
  <c r="BE4018" i="6"/>
  <c r="T4018" i="6"/>
  <c r="R4018" i="6"/>
  <c r="P4018" i="6"/>
  <c r="BI4017" i="6"/>
  <c r="BH4017" i="6"/>
  <c r="BG4017" i="6"/>
  <c r="BE4017" i="6"/>
  <c r="T4017" i="6"/>
  <c r="R4017" i="6"/>
  <c r="P4017" i="6"/>
  <c r="BI4016" i="6"/>
  <c r="BH4016" i="6"/>
  <c r="BG4016" i="6"/>
  <c r="BE4016" i="6"/>
  <c r="T4016" i="6"/>
  <c r="R4016" i="6"/>
  <c r="P4016" i="6"/>
  <c r="BI4015" i="6"/>
  <c r="BH4015" i="6"/>
  <c r="BG4015" i="6"/>
  <c r="BE4015" i="6"/>
  <c r="T4015" i="6"/>
  <c r="R4015" i="6"/>
  <c r="P4015" i="6"/>
  <c r="BI4014" i="6"/>
  <c r="BH4014" i="6"/>
  <c r="BG4014" i="6"/>
  <c r="BE4014" i="6"/>
  <c r="T4014" i="6"/>
  <c r="R4014" i="6"/>
  <c r="P4014" i="6"/>
  <c r="BI4013" i="6"/>
  <c r="BH4013" i="6"/>
  <c r="BG4013" i="6"/>
  <c r="BE4013" i="6"/>
  <c r="T4013" i="6"/>
  <c r="R4013" i="6"/>
  <c r="P4013" i="6"/>
  <c r="BI4012" i="6"/>
  <c r="BH4012" i="6"/>
  <c r="BG4012" i="6"/>
  <c r="BE4012" i="6"/>
  <c r="T4012" i="6"/>
  <c r="R4012" i="6"/>
  <c r="P4012" i="6"/>
  <c r="BI4011" i="6"/>
  <c r="BH4011" i="6"/>
  <c r="BG4011" i="6"/>
  <c r="BE4011" i="6"/>
  <c r="T4011" i="6"/>
  <c r="R4011" i="6"/>
  <c r="P4011" i="6"/>
  <c r="BI4010" i="6"/>
  <c r="BH4010" i="6"/>
  <c r="BG4010" i="6"/>
  <c r="BE4010" i="6"/>
  <c r="T4010" i="6"/>
  <c r="R4010" i="6"/>
  <c r="P4010" i="6"/>
  <c r="BI4009" i="6"/>
  <c r="BH4009" i="6"/>
  <c r="BG4009" i="6"/>
  <c r="BE4009" i="6"/>
  <c r="T4009" i="6"/>
  <c r="R4009" i="6"/>
  <c r="P4009" i="6"/>
  <c r="BI4008" i="6"/>
  <c r="BH4008" i="6"/>
  <c r="BG4008" i="6"/>
  <c r="BE4008" i="6"/>
  <c r="T4008" i="6"/>
  <c r="R4008" i="6"/>
  <c r="P4008" i="6"/>
  <c r="BI4007" i="6"/>
  <c r="BH4007" i="6"/>
  <c r="BG4007" i="6"/>
  <c r="BE4007" i="6"/>
  <c r="T4007" i="6"/>
  <c r="R4007" i="6"/>
  <c r="P4007" i="6"/>
  <c r="BI4006" i="6"/>
  <c r="BH4006" i="6"/>
  <c r="BG4006" i="6"/>
  <c r="BE4006" i="6"/>
  <c r="T4006" i="6"/>
  <c r="R4006" i="6"/>
  <c r="P4006" i="6"/>
  <c r="BI4005" i="6"/>
  <c r="BH4005" i="6"/>
  <c r="BG4005" i="6"/>
  <c r="BE4005" i="6"/>
  <c r="T4005" i="6"/>
  <c r="R4005" i="6"/>
  <c r="P4005" i="6"/>
  <c r="BI4004" i="6"/>
  <c r="BH4004" i="6"/>
  <c r="BG4004" i="6"/>
  <c r="BE4004" i="6"/>
  <c r="T4004" i="6"/>
  <c r="R4004" i="6"/>
  <c r="P4004" i="6"/>
  <c r="BI4003" i="6"/>
  <c r="BH4003" i="6"/>
  <c r="BG4003" i="6"/>
  <c r="BE4003" i="6"/>
  <c r="T4003" i="6"/>
  <c r="R4003" i="6"/>
  <c r="P4003" i="6"/>
  <c r="BI4002" i="6"/>
  <c r="BH4002" i="6"/>
  <c r="BG4002" i="6"/>
  <c r="BE4002" i="6"/>
  <c r="T4002" i="6"/>
  <c r="R4002" i="6"/>
  <c r="P4002" i="6"/>
  <c r="BI4001" i="6"/>
  <c r="BH4001" i="6"/>
  <c r="BG4001" i="6"/>
  <c r="BE4001" i="6"/>
  <c r="T4001" i="6"/>
  <c r="R4001" i="6"/>
  <c r="P4001" i="6"/>
  <c r="BI4000" i="6"/>
  <c r="BH4000" i="6"/>
  <c r="BG4000" i="6"/>
  <c r="BE4000" i="6"/>
  <c r="T4000" i="6"/>
  <c r="R4000" i="6"/>
  <c r="P4000" i="6"/>
  <c r="BI3999" i="6"/>
  <c r="BH3999" i="6"/>
  <c r="BG3999" i="6"/>
  <c r="BE3999" i="6"/>
  <c r="T3999" i="6"/>
  <c r="R3999" i="6"/>
  <c r="P3999" i="6"/>
  <c r="BI3998" i="6"/>
  <c r="BH3998" i="6"/>
  <c r="BG3998" i="6"/>
  <c r="BE3998" i="6"/>
  <c r="T3998" i="6"/>
  <c r="R3998" i="6"/>
  <c r="P3998" i="6"/>
  <c r="BI3997" i="6"/>
  <c r="BH3997" i="6"/>
  <c r="BG3997" i="6"/>
  <c r="BE3997" i="6"/>
  <c r="T3997" i="6"/>
  <c r="R3997" i="6"/>
  <c r="P3997" i="6"/>
  <c r="BI3996" i="6"/>
  <c r="BH3996" i="6"/>
  <c r="BG3996" i="6"/>
  <c r="BE3996" i="6"/>
  <c r="T3996" i="6"/>
  <c r="R3996" i="6"/>
  <c r="P3996" i="6"/>
  <c r="BI3995" i="6"/>
  <c r="BH3995" i="6"/>
  <c r="BG3995" i="6"/>
  <c r="BE3995" i="6"/>
  <c r="T3995" i="6"/>
  <c r="R3995" i="6"/>
  <c r="P3995" i="6"/>
  <c r="BI3994" i="6"/>
  <c r="BH3994" i="6"/>
  <c r="BG3994" i="6"/>
  <c r="BE3994" i="6"/>
  <c r="T3994" i="6"/>
  <c r="R3994" i="6"/>
  <c r="P3994" i="6"/>
  <c r="BI3993" i="6"/>
  <c r="BH3993" i="6"/>
  <c r="BG3993" i="6"/>
  <c r="BE3993" i="6"/>
  <c r="T3993" i="6"/>
  <c r="R3993" i="6"/>
  <c r="P3993" i="6"/>
  <c r="BI3992" i="6"/>
  <c r="BH3992" i="6"/>
  <c r="BG3992" i="6"/>
  <c r="BE3992" i="6"/>
  <c r="T3992" i="6"/>
  <c r="R3992" i="6"/>
  <c r="P3992" i="6"/>
  <c r="BI3991" i="6"/>
  <c r="BH3991" i="6"/>
  <c r="BG3991" i="6"/>
  <c r="BE3991" i="6"/>
  <c r="T3991" i="6"/>
  <c r="R3991" i="6"/>
  <c r="P3991" i="6"/>
  <c r="BI3990" i="6"/>
  <c r="BH3990" i="6"/>
  <c r="BG3990" i="6"/>
  <c r="BE3990" i="6"/>
  <c r="T3990" i="6"/>
  <c r="R3990" i="6"/>
  <c r="P3990" i="6"/>
  <c r="BI3989" i="6"/>
  <c r="BH3989" i="6"/>
  <c r="BG3989" i="6"/>
  <c r="BE3989" i="6"/>
  <c r="T3989" i="6"/>
  <c r="R3989" i="6"/>
  <c r="P3989" i="6"/>
  <c r="BI3988" i="6"/>
  <c r="BH3988" i="6"/>
  <c r="BG3988" i="6"/>
  <c r="BE3988" i="6"/>
  <c r="T3988" i="6"/>
  <c r="R3988" i="6"/>
  <c r="P3988" i="6"/>
  <c r="BI3987" i="6"/>
  <c r="BH3987" i="6"/>
  <c r="BG3987" i="6"/>
  <c r="BE3987" i="6"/>
  <c r="T3987" i="6"/>
  <c r="R3987" i="6"/>
  <c r="P3987" i="6"/>
  <c r="BI3986" i="6"/>
  <c r="BH3986" i="6"/>
  <c r="BG3986" i="6"/>
  <c r="BE3986" i="6"/>
  <c r="T3986" i="6"/>
  <c r="R3986" i="6"/>
  <c r="P3986" i="6"/>
  <c r="BI3985" i="6"/>
  <c r="BH3985" i="6"/>
  <c r="BG3985" i="6"/>
  <c r="BE3985" i="6"/>
  <c r="T3985" i="6"/>
  <c r="R3985" i="6"/>
  <c r="P3985" i="6"/>
  <c r="BI3984" i="6"/>
  <c r="BH3984" i="6"/>
  <c r="BG3984" i="6"/>
  <c r="BE3984" i="6"/>
  <c r="T3984" i="6"/>
  <c r="R3984" i="6"/>
  <c r="P3984" i="6"/>
  <c r="BI3983" i="6"/>
  <c r="BH3983" i="6"/>
  <c r="BG3983" i="6"/>
  <c r="BE3983" i="6"/>
  <c r="T3983" i="6"/>
  <c r="R3983" i="6"/>
  <c r="P3983" i="6"/>
  <c r="BI3982" i="6"/>
  <c r="BH3982" i="6"/>
  <c r="BG3982" i="6"/>
  <c r="BE3982" i="6"/>
  <c r="T3982" i="6"/>
  <c r="R3982" i="6"/>
  <c r="P3982" i="6"/>
  <c r="BI3981" i="6"/>
  <c r="BH3981" i="6"/>
  <c r="BG3981" i="6"/>
  <c r="BE3981" i="6"/>
  <c r="T3981" i="6"/>
  <c r="R3981" i="6"/>
  <c r="P3981" i="6"/>
  <c r="BI3980" i="6"/>
  <c r="BH3980" i="6"/>
  <c r="BG3980" i="6"/>
  <c r="BE3980" i="6"/>
  <c r="T3980" i="6"/>
  <c r="R3980" i="6"/>
  <c r="P3980" i="6"/>
  <c r="BI3979" i="6"/>
  <c r="BH3979" i="6"/>
  <c r="BG3979" i="6"/>
  <c r="BE3979" i="6"/>
  <c r="T3979" i="6"/>
  <c r="R3979" i="6"/>
  <c r="P3979" i="6"/>
  <c r="BI3978" i="6"/>
  <c r="BH3978" i="6"/>
  <c r="BG3978" i="6"/>
  <c r="BE3978" i="6"/>
  <c r="T3978" i="6"/>
  <c r="R3978" i="6"/>
  <c r="P3978" i="6"/>
  <c r="BI3977" i="6"/>
  <c r="BH3977" i="6"/>
  <c r="BG3977" i="6"/>
  <c r="BE3977" i="6"/>
  <c r="T3977" i="6"/>
  <c r="R3977" i="6"/>
  <c r="P3977" i="6"/>
  <c r="BI3976" i="6"/>
  <c r="BH3976" i="6"/>
  <c r="BG3976" i="6"/>
  <c r="BE3976" i="6"/>
  <c r="T3976" i="6"/>
  <c r="R3976" i="6"/>
  <c r="P3976" i="6"/>
  <c r="BI3975" i="6"/>
  <c r="BH3975" i="6"/>
  <c r="BG3975" i="6"/>
  <c r="BE3975" i="6"/>
  <c r="T3975" i="6"/>
  <c r="R3975" i="6"/>
  <c r="P3975" i="6"/>
  <c r="BI3974" i="6"/>
  <c r="BH3974" i="6"/>
  <c r="BG3974" i="6"/>
  <c r="BE3974" i="6"/>
  <c r="T3974" i="6"/>
  <c r="R3974" i="6"/>
  <c r="P3974" i="6"/>
  <c r="BI3973" i="6"/>
  <c r="BH3973" i="6"/>
  <c r="BG3973" i="6"/>
  <c r="BE3973" i="6"/>
  <c r="T3973" i="6"/>
  <c r="R3973" i="6"/>
  <c r="P3973" i="6"/>
  <c r="BI3972" i="6"/>
  <c r="BH3972" i="6"/>
  <c r="BG3972" i="6"/>
  <c r="BE3972" i="6"/>
  <c r="T3972" i="6"/>
  <c r="R3972" i="6"/>
  <c r="P3972" i="6"/>
  <c r="BI3971" i="6"/>
  <c r="BH3971" i="6"/>
  <c r="BG3971" i="6"/>
  <c r="BE3971" i="6"/>
  <c r="T3971" i="6"/>
  <c r="R3971" i="6"/>
  <c r="P3971" i="6"/>
  <c r="BI3970" i="6"/>
  <c r="BH3970" i="6"/>
  <c r="BG3970" i="6"/>
  <c r="BE3970" i="6"/>
  <c r="T3970" i="6"/>
  <c r="R3970" i="6"/>
  <c r="P3970" i="6"/>
  <c r="BI3969" i="6"/>
  <c r="BH3969" i="6"/>
  <c r="BG3969" i="6"/>
  <c r="BE3969" i="6"/>
  <c r="T3969" i="6"/>
  <c r="R3969" i="6"/>
  <c r="P3969" i="6"/>
  <c r="BI3968" i="6"/>
  <c r="BH3968" i="6"/>
  <c r="BG3968" i="6"/>
  <c r="BE3968" i="6"/>
  <c r="T3968" i="6"/>
  <c r="R3968" i="6"/>
  <c r="P3968" i="6"/>
  <c r="BI3967" i="6"/>
  <c r="BH3967" i="6"/>
  <c r="BG3967" i="6"/>
  <c r="BE3967" i="6"/>
  <c r="T3967" i="6"/>
  <c r="R3967" i="6"/>
  <c r="P3967" i="6"/>
  <c r="BI3966" i="6"/>
  <c r="BH3966" i="6"/>
  <c r="BG3966" i="6"/>
  <c r="BE3966" i="6"/>
  <c r="T3966" i="6"/>
  <c r="R3966" i="6"/>
  <c r="P3966" i="6"/>
  <c r="BI3965" i="6"/>
  <c r="BH3965" i="6"/>
  <c r="BG3965" i="6"/>
  <c r="BE3965" i="6"/>
  <c r="T3965" i="6"/>
  <c r="R3965" i="6"/>
  <c r="P3965" i="6"/>
  <c r="BI3964" i="6"/>
  <c r="BH3964" i="6"/>
  <c r="BG3964" i="6"/>
  <c r="BE3964" i="6"/>
  <c r="T3964" i="6"/>
  <c r="R3964" i="6"/>
  <c r="P3964" i="6"/>
  <c r="BI3963" i="6"/>
  <c r="BH3963" i="6"/>
  <c r="BG3963" i="6"/>
  <c r="BE3963" i="6"/>
  <c r="T3963" i="6"/>
  <c r="R3963" i="6"/>
  <c r="P3963" i="6"/>
  <c r="BI3962" i="6"/>
  <c r="BH3962" i="6"/>
  <c r="BG3962" i="6"/>
  <c r="BE3962" i="6"/>
  <c r="T3962" i="6"/>
  <c r="R3962" i="6"/>
  <c r="P3962" i="6"/>
  <c r="BI3961" i="6"/>
  <c r="BH3961" i="6"/>
  <c r="BG3961" i="6"/>
  <c r="BE3961" i="6"/>
  <c r="T3961" i="6"/>
  <c r="R3961" i="6"/>
  <c r="P3961" i="6"/>
  <c r="BI3960" i="6"/>
  <c r="BH3960" i="6"/>
  <c r="BG3960" i="6"/>
  <c r="BE3960" i="6"/>
  <c r="T3960" i="6"/>
  <c r="R3960" i="6"/>
  <c r="P3960" i="6"/>
  <c r="BI3959" i="6"/>
  <c r="BH3959" i="6"/>
  <c r="BG3959" i="6"/>
  <c r="BE3959" i="6"/>
  <c r="T3959" i="6"/>
  <c r="R3959" i="6"/>
  <c r="P3959" i="6"/>
  <c r="BI3958" i="6"/>
  <c r="BH3958" i="6"/>
  <c r="BG3958" i="6"/>
  <c r="BE3958" i="6"/>
  <c r="T3958" i="6"/>
  <c r="R3958" i="6"/>
  <c r="P3958" i="6"/>
  <c r="BI3957" i="6"/>
  <c r="BH3957" i="6"/>
  <c r="BG3957" i="6"/>
  <c r="BE3957" i="6"/>
  <c r="T3957" i="6"/>
  <c r="R3957" i="6"/>
  <c r="P3957" i="6"/>
  <c r="BI3956" i="6"/>
  <c r="BH3956" i="6"/>
  <c r="BG3956" i="6"/>
  <c r="BE3956" i="6"/>
  <c r="T3956" i="6"/>
  <c r="R3956" i="6"/>
  <c r="P3956" i="6"/>
  <c r="BI3955" i="6"/>
  <c r="BH3955" i="6"/>
  <c r="BG3955" i="6"/>
  <c r="BE3955" i="6"/>
  <c r="T3955" i="6"/>
  <c r="R3955" i="6"/>
  <c r="P3955" i="6"/>
  <c r="BI3954" i="6"/>
  <c r="BH3954" i="6"/>
  <c r="BG3954" i="6"/>
  <c r="BE3954" i="6"/>
  <c r="T3954" i="6"/>
  <c r="R3954" i="6"/>
  <c r="P3954" i="6"/>
  <c r="BI3953" i="6"/>
  <c r="BH3953" i="6"/>
  <c r="BG3953" i="6"/>
  <c r="BE3953" i="6"/>
  <c r="T3953" i="6"/>
  <c r="R3953" i="6"/>
  <c r="P3953" i="6"/>
  <c r="BI3952" i="6"/>
  <c r="BH3952" i="6"/>
  <c r="BG3952" i="6"/>
  <c r="BE3952" i="6"/>
  <c r="T3952" i="6"/>
  <c r="R3952" i="6"/>
  <c r="P3952" i="6"/>
  <c r="BI3947" i="6"/>
  <c r="BH3947" i="6"/>
  <c r="BG3947" i="6"/>
  <c r="BE3947" i="6"/>
  <c r="T3947" i="6"/>
  <c r="R3947" i="6"/>
  <c r="P3947" i="6"/>
  <c r="BI3942" i="6"/>
  <c r="BH3942" i="6"/>
  <c r="BG3942" i="6"/>
  <c r="BE3942" i="6"/>
  <c r="T3942" i="6"/>
  <c r="R3942" i="6"/>
  <c r="P3942" i="6"/>
  <c r="BI3820" i="6"/>
  <c r="BH3820" i="6"/>
  <c r="BG3820" i="6"/>
  <c r="BE3820" i="6"/>
  <c r="T3820" i="6"/>
  <c r="R3820" i="6"/>
  <c r="P3820" i="6"/>
  <c r="BI3819" i="6"/>
  <c r="BH3819" i="6"/>
  <c r="BG3819" i="6"/>
  <c r="BE3819" i="6"/>
  <c r="T3819" i="6"/>
  <c r="R3819" i="6"/>
  <c r="P3819" i="6"/>
  <c r="BI3810" i="6"/>
  <c r="BH3810" i="6"/>
  <c r="BG3810" i="6"/>
  <c r="BE3810" i="6"/>
  <c r="T3810" i="6"/>
  <c r="R3810" i="6"/>
  <c r="P3810" i="6"/>
  <c r="BI3802" i="6"/>
  <c r="BH3802" i="6"/>
  <c r="BG3802" i="6"/>
  <c r="BE3802" i="6"/>
  <c r="T3802" i="6"/>
  <c r="R3802" i="6"/>
  <c r="P3802" i="6"/>
  <c r="BI3801" i="6"/>
  <c r="BH3801" i="6"/>
  <c r="BG3801" i="6"/>
  <c r="BE3801" i="6"/>
  <c r="T3801" i="6"/>
  <c r="R3801" i="6"/>
  <c r="P3801" i="6"/>
  <c r="BI3792" i="6"/>
  <c r="BH3792" i="6"/>
  <c r="BG3792" i="6"/>
  <c r="BE3792" i="6"/>
  <c r="T3792" i="6"/>
  <c r="R3792" i="6"/>
  <c r="P3792" i="6"/>
  <c r="BI3791" i="6"/>
  <c r="BH3791" i="6"/>
  <c r="BG3791" i="6"/>
  <c r="BE3791" i="6"/>
  <c r="T3791" i="6"/>
  <c r="R3791" i="6"/>
  <c r="P3791" i="6"/>
  <c r="BI3790" i="6"/>
  <c r="BH3790" i="6"/>
  <c r="BG3790" i="6"/>
  <c r="BE3790" i="6"/>
  <c r="T3790" i="6"/>
  <c r="R3790" i="6"/>
  <c r="P3790" i="6"/>
  <c r="BI3789" i="6"/>
  <c r="BH3789" i="6"/>
  <c r="BG3789" i="6"/>
  <c r="BE3789" i="6"/>
  <c r="T3789" i="6"/>
  <c r="R3789" i="6"/>
  <c r="P3789" i="6"/>
  <c r="BI3788" i="6"/>
  <c r="BH3788" i="6"/>
  <c r="BG3788" i="6"/>
  <c r="BE3788" i="6"/>
  <c r="T3788" i="6"/>
  <c r="R3788" i="6"/>
  <c r="P3788" i="6"/>
  <c r="BI3787" i="6"/>
  <c r="BH3787" i="6"/>
  <c r="BG3787" i="6"/>
  <c r="BE3787" i="6"/>
  <c r="T3787" i="6"/>
  <c r="R3787" i="6"/>
  <c r="P3787" i="6"/>
  <c r="BI3786" i="6"/>
  <c r="BH3786" i="6"/>
  <c r="BG3786" i="6"/>
  <c r="BE3786" i="6"/>
  <c r="T3786" i="6"/>
  <c r="R3786" i="6"/>
  <c r="P3786" i="6"/>
  <c r="BI3785" i="6"/>
  <c r="BH3785" i="6"/>
  <c r="BG3785" i="6"/>
  <c r="BE3785" i="6"/>
  <c r="T3785" i="6"/>
  <c r="R3785" i="6"/>
  <c r="P3785" i="6"/>
  <c r="BI3784" i="6"/>
  <c r="BH3784" i="6"/>
  <c r="BG3784" i="6"/>
  <c r="BE3784" i="6"/>
  <c r="T3784" i="6"/>
  <c r="R3784" i="6"/>
  <c r="P3784" i="6"/>
  <c r="BI3783" i="6"/>
  <c r="BH3783" i="6"/>
  <c r="BG3783" i="6"/>
  <c r="BE3783" i="6"/>
  <c r="T3783" i="6"/>
  <c r="R3783" i="6"/>
  <c r="P3783" i="6"/>
  <c r="BI3782" i="6"/>
  <c r="BH3782" i="6"/>
  <c r="BG3782" i="6"/>
  <c r="BE3782" i="6"/>
  <c r="T3782" i="6"/>
  <c r="R3782" i="6"/>
  <c r="P3782" i="6"/>
  <c r="BI3781" i="6"/>
  <c r="BH3781" i="6"/>
  <c r="BG3781" i="6"/>
  <c r="BE3781" i="6"/>
  <c r="T3781" i="6"/>
  <c r="R3781" i="6"/>
  <c r="P3781" i="6"/>
  <c r="BI3780" i="6"/>
  <c r="BH3780" i="6"/>
  <c r="BG3780" i="6"/>
  <c r="BE3780" i="6"/>
  <c r="T3780" i="6"/>
  <c r="R3780" i="6"/>
  <c r="P3780" i="6"/>
  <c r="BI3779" i="6"/>
  <c r="BH3779" i="6"/>
  <c r="BG3779" i="6"/>
  <c r="BE3779" i="6"/>
  <c r="T3779" i="6"/>
  <c r="R3779" i="6"/>
  <c r="P3779" i="6"/>
  <c r="BI3778" i="6"/>
  <c r="BH3778" i="6"/>
  <c r="BG3778" i="6"/>
  <c r="BE3778" i="6"/>
  <c r="T3778" i="6"/>
  <c r="R3778" i="6"/>
  <c r="P3778" i="6"/>
  <c r="BI3777" i="6"/>
  <c r="BH3777" i="6"/>
  <c r="BG3777" i="6"/>
  <c r="BE3777" i="6"/>
  <c r="T3777" i="6"/>
  <c r="R3777" i="6"/>
  <c r="P3777" i="6"/>
  <c r="BI3772" i="6"/>
  <c r="BH3772" i="6"/>
  <c r="BG3772" i="6"/>
  <c r="BE3772" i="6"/>
  <c r="T3772" i="6"/>
  <c r="R3772" i="6"/>
  <c r="P3772" i="6"/>
  <c r="BI3771" i="6"/>
  <c r="BH3771" i="6"/>
  <c r="BG3771" i="6"/>
  <c r="BE3771" i="6"/>
  <c r="T3771" i="6"/>
  <c r="R3771" i="6"/>
  <c r="P3771" i="6"/>
  <c r="BI3770" i="6"/>
  <c r="BH3770" i="6"/>
  <c r="BG3770" i="6"/>
  <c r="BE3770" i="6"/>
  <c r="T3770" i="6"/>
  <c r="R3770" i="6"/>
  <c r="P3770" i="6"/>
  <c r="BI3769" i="6"/>
  <c r="BH3769" i="6"/>
  <c r="BG3769" i="6"/>
  <c r="BE3769" i="6"/>
  <c r="T3769" i="6"/>
  <c r="R3769" i="6"/>
  <c r="P3769" i="6"/>
  <c r="BI3768" i="6"/>
  <c r="BH3768" i="6"/>
  <c r="BG3768" i="6"/>
  <c r="BE3768" i="6"/>
  <c r="T3768" i="6"/>
  <c r="R3768" i="6"/>
  <c r="P3768" i="6"/>
  <c r="BI3750" i="6"/>
  <c r="BH3750" i="6"/>
  <c r="BG3750" i="6"/>
  <c r="BE3750" i="6"/>
  <c r="T3750" i="6"/>
  <c r="R3750" i="6"/>
  <c r="P3750" i="6"/>
  <c r="BI3730" i="6"/>
  <c r="BH3730" i="6"/>
  <c r="BG3730" i="6"/>
  <c r="BE3730" i="6"/>
  <c r="T3730" i="6"/>
  <c r="R3730" i="6"/>
  <c r="P3730" i="6"/>
  <c r="BI3729" i="6"/>
  <c r="BH3729" i="6"/>
  <c r="BG3729" i="6"/>
  <c r="BE3729" i="6"/>
  <c r="T3729" i="6"/>
  <c r="R3729" i="6"/>
  <c r="P3729" i="6"/>
  <c r="BI3728" i="6"/>
  <c r="BH3728" i="6"/>
  <c r="BG3728" i="6"/>
  <c r="BE3728" i="6"/>
  <c r="T3728" i="6"/>
  <c r="R3728" i="6"/>
  <c r="P3728" i="6"/>
  <c r="BI3727" i="6"/>
  <c r="BH3727" i="6"/>
  <c r="BG3727" i="6"/>
  <c r="BE3727" i="6"/>
  <c r="T3727" i="6"/>
  <c r="R3727" i="6"/>
  <c r="P3727" i="6"/>
  <c r="BI3726" i="6"/>
  <c r="BH3726" i="6"/>
  <c r="BG3726" i="6"/>
  <c r="BE3726" i="6"/>
  <c r="T3726" i="6"/>
  <c r="R3726" i="6"/>
  <c r="P3726" i="6"/>
  <c r="BI3719" i="6"/>
  <c r="BH3719" i="6"/>
  <c r="BG3719" i="6"/>
  <c r="BE3719" i="6"/>
  <c r="T3719" i="6"/>
  <c r="R3719" i="6"/>
  <c r="P3719" i="6"/>
  <c r="BI3709" i="6"/>
  <c r="BH3709" i="6"/>
  <c r="BG3709" i="6"/>
  <c r="BE3709" i="6"/>
  <c r="T3709" i="6"/>
  <c r="R3709" i="6"/>
  <c r="P3709" i="6"/>
  <c r="BI3705" i="6"/>
  <c r="BH3705" i="6"/>
  <c r="BG3705" i="6"/>
  <c r="BE3705" i="6"/>
  <c r="T3705" i="6"/>
  <c r="R3705" i="6"/>
  <c r="P3705" i="6"/>
  <c r="BI3701" i="6"/>
  <c r="BH3701" i="6"/>
  <c r="BG3701" i="6"/>
  <c r="BE3701" i="6"/>
  <c r="T3701" i="6"/>
  <c r="R3701" i="6"/>
  <c r="P3701" i="6"/>
  <c r="BI3697" i="6"/>
  <c r="BH3697" i="6"/>
  <c r="BG3697" i="6"/>
  <c r="BE3697" i="6"/>
  <c r="T3697" i="6"/>
  <c r="R3697" i="6"/>
  <c r="P3697" i="6"/>
  <c r="BI3693" i="6"/>
  <c r="BH3693" i="6"/>
  <c r="BG3693" i="6"/>
  <c r="BE3693" i="6"/>
  <c r="T3693" i="6"/>
  <c r="R3693" i="6"/>
  <c r="P3693" i="6"/>
  <c r="BI3689" i="6"/>
  <c r="BH3689" i="6"/>
  <c r="BG3689" i="6"/>
  <c r="BE3689" i="6"/>
  <c r="T3689" i="6"/>
  <c r="R3689" i="6"/>
  <c r="P3689" i="6"/>
  <c r="BI3685" i="6"/>
  <c r="BH3685" i="6"/>
  <c r="BG3685" i="6"/>
  <c r="BE3685" i="6"/>
  <c r="T3685" i="6"/>
  <c r="R3685" i="6"/>
  <c r="P3685" i="6"/>
  <c r="BI3681" i="6"/>
  <c r="BH3681" i="6"/>
  <c r="BG3681" i="6"/>
  <c r="BE3681" i="6"/>
  <c r="T3681" i="6"/>
  <c r="R3681" i="6"/>
  <c r="P3681" i="6"/>
  <c r="BI3677" i="6"/>
  <c r="BH3677" i="6"/>
  <c r="BG3677" i="6"/>
  <c r="BE3677" i="6"/>
  <c r="T3677" i="6"/>
  <c r="R3677" i="6"/>
  <c r="P3677" i="6"/>
  <c r="BI3673" i="6"/>
  <c r="BH3673" i="6"/>
  <c r="BG3673" i="6"/>
  <c r="BE3673" i="6"/>
  <c r="T3673" i="6"/>
  <c r="R3673" i="6"/>
  <c r="P3673" i="6"/>
  <c r="BI3669" i="6"/>
  <c r="BH3669" i="6"/>
  <c r="BG3669" i="6"/>
  <c r="BE3669" i="6"/>
  <c r="T3669" i="6"/>
  <c r="R3669" i="6"/>
  <c r="P3669" i="6"/>
  <c r="BI3665" i="6"/>
  <c r="BH3665" i="6"/>
  <c r="BG3665" i="6"/>
  <c r="BE3665" i="6"/>
  <c r="T3665" i="6"/>
  <c r="R3665" i="6"/>
  <c r="P3665" i="6"/>
  <c r="BI3661" i="6"/>
  <c r="BH3661" i="6"/>
  <c r="BG3661" i="6"/>
  <c r="BE3661" i="6"/>
  <c r="T3661" i="6"/>
  <c r="R3661" i="6"/>
  <c r="P3661" i="6"/>
  <c r="BI3657" i="6"/>
  <c r="BH3657" i="6"/>
  <c r="BG3657" i="6"/>
  <c r="BE3657" i="6"/>
  <c r="T3657" i="6"/>
  <c r="R3657" i="6"/>
  <c r="P3657" i="6"/>
  <c r="BI3653" i="6"/>
  <c r="BH3653" i="6"/>
  <c r="BG3653" i="6"/>
  <c r="BE3653" i="6"/>
  <c r="T3653" i="6"/>
  <c r="R3653" i="6"/>
  <c r="P3653" i="6"/>
  <c r="BI3649" i="6"/>
  <c r="BH3649" i="6"/>
  <c r="BG3649" i="6"/>
  <c r="BE3649" i="6"/>
  <c r="T3649" i="6"/>
  <c r="R3649" i="6"/>
  <c r="P3649" i="6"/>
  <c r="BI3645" i="6"/>
  <c r="BH3645" i="6"/>
  <c r="BG3645" i="6"/>
  <c r="BE3645" i="6"/>
  <c r="T3645" i="6"/>
  <c r="R3645" i="6"/>
  <c r="P3645" i="6"/>
  <c r="BI3641" i="6"/>
  <c r="BH3641" i="6"/>
  <c r="BG3641" i="6"/>
  <c r="BE3641" i="6"/>
  <c r="T3641" i="6"/>
  <c r="R3641" i="6"/>
  <c r="P3641" i="6"/>
  <c r="BI3637" i="6"/>
  <c r="BH3637" i="6"/>
  <c r="BG3637" i="6"/>
  <c r="BE3637" i="6"/>
  <c r="T3637" i="6"/>
  <c r="R3637" i="6"/>
  <c r="P3637" i="6"/>
  <c r="BI3633" i="6"/>
  <c r="BH3633" i="6"/>
  <c r="BG3633" i="6"/>
  <c r="BE3633" i="6"/>
  <c r="T3633" i="6"/>
  <c r="R3633" i="6"/>
  <c r="P3633" i="6"/>
  <c r="BI3629" i="6"/>
  <c r="BH3629" i="6"/>
  <c r="BG3629" i="6"/>
  <c r="BE3629" i="6"/>
  <c r="T3629" i="6"/>
  <c r="R3629" i="6"/>
  <c r="P3629" i="6"/>
  <c r="BI3625" i="6"/>
  <c r="BH3625" i="6"/>
  <c r="BG3625" i="6"/>
  <c r="BE3625" i="6"/>
  <c r="T3625" i="6"/>
  <c r="R3625" i="6"/>
  <c r="P3625" i="6"/>
  <c r="BI3621" i="6"/>
  <c r="BH3621" i="6"/>
  <c r="BG3621" i="6"/>
  <c r="BE3621" i="6"/>
  <c r="T3621" i="6"/>
  <c r="R3621" i="6"/>
  <c r="P3621" i="6"/>
  <c r="BI3617" i="6"/>
  <c r="BH3617" i="6"/>
  <c r="BG3617" i="6"/>
  <c r="BE3617" i="6"/>
  <c r="T3617" i="6"/>
  <c r="R3617" i="6"/>
  <c r="P3617" i="6"/>
  <c r="BI3613" i="6"/>
  <c r="BH3613" i="6"/>
  <c r="BG3613" i="6"/>
  <c r="BE3613" i="6"/>
  <c r="T3613" i="6"/>
  <c r="R3613" i="6"/>
  <c r="P3613" i="6"/>
  <c r="BI3609" i="6"/>
  <c r="BH3609" i="6"/>
  <c r="BG3609" i="6"/>
  <c r="BE3609" i="6"/>
  <c r="T3609" i="6"/>
  <c r="R3609" i="6"/>
  <c r="P3609" i="6"/>
  <c r="BI3605" i="6"/>
  <c r="BH3605" i="6"/>
  <c r="BG3605" i="6"/>
  <c r="BE3605" i="6"/>
  <c r="T3605" i="6"/>
  <c r="R3605" i="6"/>
  <c r="P3605" i="6"/>
  <c r="BI3601" i="6"/>
  <c r="BH3601" i="6"/>
  <c r="BG3601" i="6"/>
  <c r="BE3601" i="6"/>
  <c r="T3601" i="6"/>
  <c r="R3601" i="6"/>
  <c r="P3601" i="6"/>
  <c r="BI3597" i="6"/>
  <c r="BH3597" i="6"/>
  <c r="BG3597" i="6"/>
  <c r="BE3597" i="6"/>
  <c r="T3597" i="6"/>
  <c r="R3597" i="6"/>
  <c r="P3597" i="6"/>
  <c r="BI3593" i="6"/>
  <c r="BH3593" i="6"/>
  <c r="BG3593" i="6"/>
  <c r="BE3593" i="6"/>
  <c r="T3593" i="6"/>
  <c r="R3593" i="6"/>
  <c r="P3593" i="6"/>
  <c r="BI3589" i="6"/>
  <c r="BH3589" i="6"/>
  <c r="BG3589" i="6"/>
  <c r="BE3589" i="6"/>
  <c r="T3589" i="6"/>
  <c r="R3589" i="6"/>
  <c r="P3589" i="6"/>
  <c r="BI3585" i="6"/>
  <c r="BH3585" i="6"/>
  <c r="BG3585" i="6"/>
  <c r="BE3585" i="6"/>
  <c r="T3585" i="6"/>
  <c r="R3585" i="6"/>
  <c r="P3585" i="6"/>
  <c r="BI3584" i="6"/>
  <c r="BH3584" i="6"/>
  <c r="BG3584" i="6"/>
  <c r="BE3584" i="6"/>
  <c r="T3584" i="6"/>
  <c r="R3584" i="6"/>
  <c r="P3584" i="6"/>
  <c r="BI3583" i="6"/>
  <c r="BH3583" i="6"/>
  <c r="BG3583" i="6"/>
  <c r="BE3583" i="6"/>
  <c r="T3583" i="6"/>
  <c r="R3583" i="6"/>
  <c r="P3583" i="6"/>
  <c r="BI3582" i="6"/>
  <c r="BH3582" i="6"/>
  <c r="BG3582" i="6"/>
  <c r="BE3582" i="6"/>
  <c r="T3582" i="6"/>
  <c r="R3582" i="6"/>
  <c r="P3582" i="6"/>
  <c r="BI3581" i="6"/>
  <c r="BH3581" i="6"/>
  <c r="BG3581" i="6"/>
  <c r="BE3581" i="6"/>
  <c r="T3581" i="6"/>
  <c r="R3581" i="6"/>
  <c r="P3581" i="6"/>
  <c r="BI3580" i="6"/>
  <c r="BH3580" i="6"/>
  <c r="BG3580" i="6"/>
  <c r="BE3580" i="6"/>
  <c r="T3580" i="6"/>
  <c r="R3580" i="6"/>
  <c r="P3580" i="6"/>
  <c r="BI3579" i="6"/>
  <c r="BH3579" i="6"/>
  <c r="BG3579" i="6"/>
  <c r="BE3579" i="6"/>
  <c r="T3579" i="6"/>
  <c r="R3579" i="6"/>
  <c r="P3579" i="6"/>
  <c r="BI3578" i="6"/>
  <c r="BH3578" i="6"/>
  <c r="BG3578" i="6"/>
  <c r="BE3578" i="6"/>
  <c r="T3578" i="6"/>
  <c r="R3578" i="6"/>
  <c r="P3578" i="6"/>
  <c r="BI3577" i="6"/>
  <c r="BH3577" i="6"/>
  <c r="BG3577" i="6"/>
  <c r="BE3577" i="6"/>
  <c r="T3577" i="6"/>
  <c r="R3577" i="6"/>
  <c r="P3577" i="6"/>
  <c r="BI3576" i="6"/>
  <c r="BH3576" i="6"/>
  <c r="BG3576" i="6"/>
  <c r="BE3576" i="6"/>
  <c r="T3576" i="6"/>
  <c r="R3576" i="6"/>
  <c r="P3576" i="6"/>
  <c r="BI3575" i="6"/>
  <c r="BH3575" i="6"/>
  <c r="BG3575" i="6"/>
  <c r="BE3575" i="6"/>
  <c r="T3575" i="6"/>
  <c r="R3575" i="6"/>
  <c r="P3575" i="6"/>
  <c r="BI3574" i="6"/>
  <c r="BH3574" i="6"/>
  <c r="BG3574" i="6"/>
  <c r="BE3574" i="6"/>
  <c r="T3574" i="6"/>
  <c r="R3574" i="6"/>
  <c r="P3574" i="6"/>
  <c r="BI3573" i="6"/>
  <c r="BH3573" i="6"/>
  <c r="BG3573" i="6"/>
  <c r="BE3573" i="6"/>
  <c r="T3573" i="6"/>
  <c r="R3573" i="6"/>
  <c r="P3573" i="6"/>
  <c r="BI3572" i="6"/>
  <c r="BH3572" i="6"/>
  <c r="BG3572" i="6"/>
  <c r="BE3572" i="6"/>
  <c r="T3572" i="6"/>
  <c r="R3572" i="6"/>
  <c r="P3572" i="6"/>
  <c r="BI3571" i="6"/>
  <c r="BH3571" i="6"/>
  <c r="BG3571" i="6"/>
  <c r="BE3571" i="6"/>
  <c r="T3571" i="6"/>
  <c r="R3571" i="6"/>
  <c r="P3571" i="6"/>
  <c r="BI3570" i="6"/>
  <c r="BH3570" i="6"/>
  <c r="BG3570" i="6"/>
  <c r="BE3570" i="6"/>
  <c r="T3570" i="6"/>
  <c r="R3570" i="6"/>
  <c r="P3570" i="6"/>
  <c r="BI3569" i="6"/>
  <c r="BH3569" i="6"/>
  <c r="BG3569" i="6"/>
  <c r="BE3569" i="6"/>
  <c r="T3569" i="6"/>
  <c r="R3569" i="6"/>
  <c r="P3569" i="6"/>
  <c r="BI3568" i="6"/>
  <c r="BH3568" i="6"/>
  <c r="BG3568" i="6"/>
  <c r="BE3568" i="6"/>
  <c r="T3568" i="6"/>
  <c r="R3568" i="6"/>
  <c r="P3568" i="6"/>
  <c r="BI3564" i="6"/>
  <c r="BH3564" i="6"/>
  <c r="BG3564" i="6"/>
  <c r="BE3564" i="6"/>
  <c r="T3564" i="6"/>
  <c r="R3564" i="6"/>
  <c r="P3564" i="6"/>
  <c r="BI3560" i="6"/>
  <c r="BH3560" i="6"/>
  <c r="BG3560" i="6"/>
  <c r="BE3560" i="6"/>
  <c r="T3560" i="6"/>
  <c r="R3560" i="6"/>
  <c r="P3560" i="6"/>
  <c r="BI3556" i="6"/>
  <c r="BH3556" i="6"/>
  <c r="BG3556" i="6"/>
  <c r="BE3556" i="6"/>
  <c r="T3556" i="6"/>
  <c r="R3556" i="6"/>
  <c r="P3556" i="6"/>
  <c r="BI3552" i="6"/>
  <c r="BH3552" i="6"/>
  <c r="BG3552" i="6"/>
  <c r="BE3552" i="6"/>
  <c r="T3552" i="6"/>
  <c r="R3552" i="6"/>
  <c r="P3552" i="6"/>
  <c r="BI3548" i="6"/>
  <c r="BH3548" i="6"/>
  <c r="BG3548" i="6"/>
  <c r="BE3548" i="6"/>
  <c r="T3548" i="6"/>
  <c r="R3548" i="6"/>
  <c r="P3548" i="6"/>
  <c r="BI3544" i="6"/>
  <c r="BH3544" i="6"/>
  <c r="BG3544" i="6"/>
  <c r="BE3544" i="6"/>
  <c r="T3544" i="6"/>
  <c r="R3544" i="6"/>
  <c r="P3544" i="6"/>
  <c r="BI3540" i="6"/>
  <c r="BH3540" i="6"/>
  <c r="BG3540" i="6"/>
  <c r="BE3540" i="6"/>
  <c r="T3540" i="6"/>
  <c r="R3540" i="6"/>
  <c r="P3540" i="6"/>
  <c r="BI3536" i="6"/>
  <c r="BH3536" i="6"/>
  <c r="BG3536" i="6"/>
  <c r="BE3536" i="6"/>
  <c r="T3536" i="6"/>
  <c r="R3536" i="6"/>
  <c r="P3536" i="6"/>
  <c r="BI3532" i="6"/>
  <c r="BH3532" i="6"/>
  <c r="BG3532" i="6"/>
  <c r="BE3532" i="6"/>
  <c r="T3532" i="6"/>
  <c r="R3532" i="6"/>
  <c r="P3532" i="6"/>
  <c r="BI3528" i="6"/>
  <c r="BH3528" i="6"/>
  <c r="BG3528" i="6"/>
  <c r="BE3528" i="6"/>
  <c r="T3528" i="6"/>
  <c r="R3528" i="6"/>
  <c r="P3528" i="6"/>
  <c r="BI3524" i="6"/>
  <c r="BH3524" i="6"/>
  <c r="BG3524" i="6"/>
  <c r="BE3524" i="6"/>
  <c r="T3524" i="6"/>
  <c r="R3524" i="6"/>
  <c r="P3524" i="6"/>
  <c r="BI3520" i="6"/>
  <c r="BH3520" i="6"/>
  <c r="BG3520" i="6"/>
  <c r="BE3520" i="6"/>
  <c r="T3520" i="6"/>
  <c r="R3520" i="6"/>
  <c r="P3520" i="6"/>
  <c r="BI3516" i="6"/>
  <c r="BH3516" i="6"/>
  <c r="BG3516" i="6"/>
  <c r="BE3516" i="6"/>
  <c r="T3516" i="6"/>
  <c r="R3516" i="6"/>
  <c r="P3516" i="6"/>
  <c r="BI3512" i="6"/>
  <c r="BH3512" i="6"/>
  <c r="BG3512" i="6"/>
  <c r="BE3512" i="6"/>
  <c r="T3512" i="6"/>
  <c r="R3512" i="6"/>
  <c r="P3512" i="6"/>
  <c r="BI3508" i="6"/>
  <c r="BH3508" i="6"/>
  <c r="BG3508" i="6"/>
  <c r="BE3508" i="6"/>
  <c r="T3508" i="6"/>
  <c r="R3508" i="6"/>
  <c r="P3508" i="6"/>
  <c r="BI3504" i="6"/>
  <c r="BH3504" i="6"/>
  <c r="BG3504" i="6"/>
  <c r="BE3504" i="6"/>
  <c r="T3504" i="6"/>
  <c r="R3504" i="6"/>
  <c r="P3504" i="6"/>
  <c r="BI3500" i="6"/>
  <c r="BH3500" i="6"/>
  <c r="BG3500" i="6"/>
  <c r="BE3500" i="6"/>
  <c r="T3500" i="6"/>
  <c r="R3500" i="6"/>
  <c r="P3500" i="6"/>
  <c r="BI3496" i="6"/>
  <c r="BH3496" i="6"/>
  <c r="BG3496" i="6"/>
  <c r="BE3496" i="6"/>
  <c r="T3496" i="6"/>
  <c r="R3496" i="6"/>
  <c r="P3496" i="6"/>
  <c r="BI3492" i="6"/>
  <c r="BH3492" i="6"/>
  <c r="BG3492" i="6"/>
  <c r="BE3492" i="6"/>
  <c r="T3492" i="6"/>
  <c r="R3492" i="6"/>
  <c r="P3492" i="6"/>
  <c r="BI3488" i="6"/>
  <c r="BH3488" i="6"/>
  <c r="BG3488" i="6"/>
  <c r="BE3488" i="6"/>
  <c r="T3488" i="6"/>
  <c r="R3488" i="6"/>
  <c r="P3488" i="6"/>
  <c r="BI3484" i="6"/>
  <c r="BH3484" i="6"/>
  <c r="BG3484" i="6"/>
  <c r="BE3484" i="6"/>
  <c r="T3484" i="6"/>
  <c r="R3484" i="6"/>
  <c r="P3484" i="6"/>
  <c r="BI3480" i="6"/>
  <c r="BH3480" i="6"/>
  <c r="BG3480" i="6"/>
  <c r="BE3480" i="6"/>
  <c r="T3480" i="6"/>
  <c r="R3480" i="6"/>
  <c r="P3480" i="6"/>
  <c r="BI3476" i="6"/>
  <c r="BH3476" i="6"/>
  <c r="BG3476" i="6"/>
  <c r="BE3476" i="6"/>
  <c r="T3476" i="6"/>
  <c r="R3476" i="6"/>
  <c r="P3476" i="6"/>
  <c r="BI3472" i="6"/>
  <c r="BH3472" i="6"/>
  <c r="BG3472" i="6"/>
  <c r="BE3472" i="6"/>
  <c r="T3472" i="6"/>
  <c r="R3472" i="6"/>
  <c r="P3472" i="6"/>
  <c r="BI3468" i="6"/>
  <c r="BH3468" i="6"/>
  <c r="BG3468" i="6"/>
  <c r="BE3468" i="6"/>
  <c r="T3468" i="6"/>
  <c r="R3468" i="6"/>
  <c r="P3468" i="6"/>
  <c r="BI3464" i="6"/>
  <c r="BH3464" i="6"/>
  <c r="BG3464" i="6"/>
  <c r="BE3464" i="6"/>
  <c r="T3464" i="6"/>
  <c r="R3464" i="6"/>
  <c r="P3464" i="6"/>
  <c r="BI3460" i="6"/>
  <c r="BH3460" i="6"/>
  <c r="BG3460" i="6"/>
  <c r="BE3460" i="6"/>
  <c r="T3460" i="6"/>
  <c r="R3460" i="6"/>
  <c r="P3460" i="6"/>
  <c r="BI3456" i="6"/>
  <c r="BH3456" i="6"/>
  <c r="BG3456" i="6"/>
  <c r="BE3456" i="6"/>
  <c r="T3456" i="6"/>
  <c r="R3456" i="6"/>
  <c r="P3456" i="6"/>
  <c r="BI3452" i="6"/>
  <c r="BH3452" i="6"/>
  <c r="BG3452" i="6"/>
  <c r="BE3452" i="6"/>
  <c r="T3452" i="6"/>
  <c r="R3452" i="6"/>
  <c r="P3452" i="6"/>
  <c r="BI3448" i="6"/>
  <c r="BH3448" i="6"/>
  <c r="BG3448" i="6"/>
  <c r="BE3448" i="6"/>
  <c r="T3448" i="6"/>
  <c r="R3448" i="6"/>
  <c r="P3448" i="6"/>
  <c r="BI3444" i="6"/>
  <c r="BH3444" i="6"/>
  <c r="BG3444" i="6"/>
  <c r="BE3444" i="6"/>
  <c r="T3444" i="6"/>
  <c r="R3444" i="6"/>
  <c r="P3444" i="6"/>
  <c r="BI3440" i="6"/>
  <c r="BH3440" i="6"/>
  <c r="BG3440" i="6"/>
  <c r="BE3440" i="6"/>
  <c r="T3440" i="6"/>
  <c r="R3440" i="6"/>
  <c r="P3440" i="6"/>
  <c r="BI3436" i="6"/>
  <c r="BH3436" i="6"/>
  <c r="BG3436" i="6"/>
  <c r="BE3436" i="6"/>
  <c r="T3436" i="6"/>
  <c r="R3436" i="6"/>
  <c r="P3436" i="6"/>
  <c r="BI3435" i="6"/>
  <c r="BH3435" i="6"/>
  <c r="BG3435" i="6"/>
  <c r="BE3435" i="6"/>
  <c r="T3435" i="6"/>
  <c r="R3435" i="6"/>
  <c r="P3435" i="6"/>
  <c r="BI3434" i="6"/>
  <c r="BH3434" i="6"/>
  <c r="BG3434" i="6"/>
  <c r="BE3434" i="6"/>
  <c r="T3434" i="6"/>
  <c r="R3434" i="6"/>
  <c r="P3434" i="6"/>
  <c r="BI3433" i="6"/>
  <c r="BH3433" i="6"/>
  <c r="BG3433" i="6"/>
  <c r="BE3433" i="6"/>
  <c r="T3433" i="6"/>
  <c r="R3433" i="6"/>
  <c r="P3433" i="6"/>
  <c r="BI3432" i="6"/>
  <c r="BH3432" i="6"/>
  <c r="BG3432" i="6"/>
  <c r="BE3432" i="6"/>
  <c r="T3432" i="6"/>
  <c r="R3432" i="6"/>
  <c r="P3432" i="6"/>
  <c r="BI3428" i="6"/>
  <c r="BH3428" i="6"/>
  <c r="BG3428" i="6"/>
  <c r="BE3428" i="6"/>
  <c r="T3428" i="6"/>
  <c r="R3428" i="6"/>
  <c r="P3428" i="6"/>
  <c r="BI3427" i="6"/>
  <c r="BH3427" i="6"/>
  <c r="BG3427" i="6"/>
  <c r="BE3427" i="6"/>
  <c r="T3427" i="6"/>
  <c r="R3427" i="6"/>
  <c r="P3427" i="6"/>
  <c r="BI3426" i="6"/>
  <c r="BH3426" i="6"/>
  <c r="BG3426" i="6"/>
  <c r="BE3426" i="6"/>
  <c r="T3426" i="6"/>
  <c r="R3426" i="6"/>
  <c r="P3426" i="6"/>
  <c r="BI3425" i="6"/>
  <c r="BH3425" i="6"/>
  <c r="BG3425" i="6"/>
  <c r="BE3425" i="6"/>
  <c r="T3425" i="6"/>
  <c r="R3425" i="6"/>
  <c r="P3425" i="6"/>
  <c r="BI3424" i="6"/>
  <c r="BH3424" i="6"/>
  <c r="BG3424" i="6"/>
  <c r="BE3424" i="6"/>
  <c r="T3424" i="6"/>
  <c r="R3424" i="6"/>
  <c r="P3424" i="6"/>
  <c r="BI3423" i="6"/>
  <c r="BH3423" i="6"/>
  <c r="BG3423" i="6"/>
  <c r="BE3423" i="6"/>
  <c r="T3423" i="6"/>
  <c r="R3423" i="6"/>
  <c r="P3423" i="6"/>
  <c r="BI3422" i="6"/>
  <c r="BH3422" i="6"/>
  <c r="BG3422" i="6"/>
  <c r="BE3422" i="6"/>
  <c r="T3422" i="6"/>
  <c r="R3422" i="6"/>
  <c r="P3422" i="6"/>
  <c r="BI3421" i="6"/>
  <c r="BH3421" i="6"/>
  <c r="BG3421" i="6"/>
  <c r="BE3421" i="6"/>
  <c r="T3421" i="6"/>
  <c r="R3421" i="6"/>
  <c r="P3421" i="6"/>
  <c r="BI3420" i="6"/>
  <c r="BH3420" i="6"/>
  <c r="BG3420" i="6"/>
  <c r="BE3420" i="6"/>
  <c r="T3420" i="6"/>
  <c r="R3420" i="6"/>
  <c r="P3420" i="6"/>
  <c r="BI3419" i="6"/>
  <c r="BH3419" i="6"/>
  <c r="BG3419" i="6"/>
  <c r="BE3419" i="6"/>
  <c r="T3419" i="6"/>
  <c r="R3419" i="6"/>
  <c r="P3419" i="6"/>
  <c r="BI3418" i="6"/>
  <c r="BH3418" i="6"/>
  <c r="BG3418" i="6"/>
  <c r="BE3418" i="6"/>
  <c r="T3418" i="6"/>
  <c r="R3418" i="6"/>
  <c r="P3418" i="6"/>
  <c r="BI3417" i="6"/>
  <c r="BH3417" i="6"/>
  <c r="BG3417" i="6"/>
  <c r="BE3417" i="6"/>
  <c r="T3417" i="6"/>
  <c r="R3417" i="6"/>
  <c r="P3417" i="6"/>
  <c r="BI3416" i="6"/>
  <c r="BH3416" i="6"/>
  <c r="BG3416" i="6"/>
  <c r="BE3416" i="6"/>
  <c r="T3416" i="6"/>
  <c r="R3416" i="6"/>
  <c r="P3416" i="6"/>
  <c r="BI3415" i="6"/>
  <c r="BH3415" i="6"/>
  <c r="BG3415" i="6"/>
  <c r="BE3415" i="6"/>
  <c r="T3415" i="6"/>
  <c r="R3415" i="6"/>
  <c r="P3415" i="6"/>
  <c r="BI3414" i="6"/>
  <c r="BH3414" i="6"/>
  <c r="BG3414" i="6"/>
  <c r="BE3414" i="6"/>
  <c r="T3414" i="6"/>
  <c r="R3414" i="6"/>
  <c r="P3414" i="6"/>
  <c r="BI3413" i="6"/>
  <c r="BH3413" i="6"/>
  <c r="BG3413" i="6"/>
  <c r="BE3413" i="6"/>
  <c r="T3413" i="6"/>
  <c r="R3413" i="6"/>
  <c r="P3413" i="6"/>
  <c r="BI3412" i="6"/>
  <c r="BH3412" i="6"/>
  <c r="BG3412" i="6"/>
  <c r="BE3412" i="6"/>
  <c r="T3412" i="6"/>
  <c r="R3412" i="6"/>
  <c r="P3412" i="6"/>
  <c r="BI3411" i="6"/>
  <c r="BH3411" i="6"/>
  <c r="BG3411" i="6"/>
  <c r="BE3411" i="6"/>
  <c r="T3411" i="6"/>
  <c r="R3411" i="6"/>
  <c r="P3411" i="6"/>
  <c r="BI3410" i="6"/>
  <c r="BH3410" i="6"/>
  <c r="BG3410" i="6"/>
  <c r="BE3410" i="6"/>
  <c r="T3410" i="6"/>
  <c r="R3410" i="6"/>
  <c r="P3410" i="6"/>
  <c r="BI3409" i="6"/>
  <c r="BH3409" i="6"/>
  <c r="BG3409" i="6"/>
  <c r="BE3409" i="6"/>
  <c r="T3409" i="6"/>
  <c r="R3409" i="6"/>
  <c r="P3409" i="6"/>
  <c r="BI3408" i="6"/>
  <c r="BH3408" i="6"/>
  <c r="BG3408" i="6"/>
  <c r="BE3408" i="6"/>
  <c r="T3408" i="6"/>
  <c r="R3408" i="6"/>
  <c r="P3408" i="6"/>
  <c r="BI3407" i="6"/>
  <c r="BH3407" i="6"/>
  <c r="BG3407" i="6"/>
  <c r="BE3407" i="6"/>
  <c r="T3407" i="6"/>
  <c r="R3407" i="6"/>
  <c r="P3407" i="6"/>
  <c r="BI3406" i="6"/>
  <c r="BH3406" i="6"/>
  <c r="BG3406" i="6"/>
  <c r="BE3406" i="6"/>
  <c r="T3406" i="6"/>
  <c r="R3406" i="6"/>
  <c r="P3406" i="6"/>
  <c r="BI3405" i="6"/>
  <c r="BH3405" i="6"/>
  <c r="BG3405" i="6"/>
  <c r="BE3405" i="6"/>
  <c r="T3405" i="6"/>
  <c r="R3405" i="6"/>
  <c r="P3405" i="6"/>
  <c r="BI3404" i="6"/>
  <c r="BH3404" i="6"/>
  <c r="BG3404" i="6"/>
  <c r="BE3404" i="6"/>
  <c r="T3404" i="6"/>
  <c r="R3404" i="6"/>
  <c r="P3404" i="6"/>
  <c r="BI3403" i="6"/>
  <c r="BH3403" i="6"/>
  <c r="BG3403" i="6"/>
  <c r="BE3403" i="6"/>
  <c r="T3403" i="6"/>
  <c r="R3403" i="6"/>
  <c r="P3403" i="6"/>
  <c r="BI3402" i="6"/>
  <c r="BH3402" i="6"/>
  <c r="BG3402" i="6"/>
  <c r="BE3402" i="6"/>
  <c r="T3402" i="6"/>
  <c r="R3402" i="6"/>
  <c r="P3402" i="6"/>
  <c r="BI3401" i="6"/>
  <c r="BH3401" i="6"/>
  <c r="BG3401" i="6"/>
  <c r="BE3401" i="6"/>
  <c r="T3401" i="6"/>
  <c r="R3401" i="6"/>
  <c r="P3401" i="6"/>
  <c r="BI3397" i="6"/>
  <c r="BH3397" i="6"/>
  <c r="BG3397" i="6"/>
  <c r="BE3397" i="6"/>
  <c r="T3397" i="6"/>
  <c r="R3397" i="6"/>
  <c r="P3397" i="6"/>
  <c r="BI3393" i="6"/>
  <c r="BH3393" i="6"/>
  <c r="BG3393" i="6"/>
  <c r="BE3393" i="6"/>
  <c r="T3393" i="6"/>
  <c r="R3393" i="6"/>
  <c r="P3393" i="6"/>
  <c r="BI3389" i="6"/>
  <c r="BH3389" i="6"/>
  <c r="BG3389" i="6"/>
  <c r="BE3389" i="6"/>
  <c r="T3389" i="6"/>
  <c r="R3389" i="6"/>
  <c r="P3389" i="6"/>
  <c r="BI3385" i="6"/>
  <c r="BH3385" i="6"/>
  <c r="BG3385" i="6"/>
  <c r="BE3385" i="6"/>
  <c r="T3385" i="6"/>
  <c r="R3385" i="6"/>
  <c r="P3385" i="6"/>
  <c r="BI3381" i="6"/>
  <c r="BH3381" i="6"/>
  <c r="BG3381" i="6"/>
  <c r="BE3381" i="6"/>
  <c r="T3381" i="6"/>
  <c r="R3381" i="6"/>
  <c r="P3381" i="6"/>
  <c r="BI3377" i="6"/>
  <c r="BH3377" i="6"/>
  <c r="BG3377" i="6"/>
  <c r="BE3377" i="6"/>
  <c r="T3377" i="6"/>
  <c r="R3377" i="6"/>
  <c r="P3377" i="6"/>
  <c r="BI3373" i="6"/>
  <c r="BH3373" i="6"/>
  <c r="BG3373" i="6"/>
  <c r="BE3373" i="6"/>
  <c r="T3373" i="6"/>
  <c r="R3373" i="6"/>
  <c r="P3373" i="6"/>
  <c r="BI3369" i="6"/>
  <c r="BH3369" i="6"/>
  <c r="BG3369" i="6"/>
  <c r="BE3369" i="6"/>
  <c r="T3369" i="6"/>
  <c r="R3369" i="6"/>
  <c r="P3369" i="6"/>
  <c r="BI3365" i="6"/>
  <c r="BH3365" i="6"/>
  <c r="BG3365" i="6"/>
  <c r="BE3365" i="6"/>
  <c r="T3365" i="6"/>
  <c r="R3365" i="6"/>
  <c r="P3365" i="6"/>
  <c r="BI3361" i="6"/>
  <c r="BH3361" i="6"/>
  <c r="BG3361" i="6"/>
  <c r="BE3361" i="6"/>
  <c r="T3361" i="6"/>
  <c r="R3361" i="6"/>
  <c r="P3361" i="6"/>
  <c r="BI3357" i="6"/>
  <c r="BH3357" i="6"/>
  <c r="BG3357" i="6"/>
  <c r="BE3357" i="6"/>
  <c r="T3357" i="6"/>
  <c r="R3357" i="6"/>
  <c r="P3357" i="6"/>
  <c r="BI3353" i="6"/>
  <c r="BH3353" i="6"/>
  <c r="BG3353" i="6"/>
  <c r="BE3353" i="6"/>
  <c r="T3353" i="6"/>
  <c r="R3353" i="6"/>
  <c r="P3353" i="6"/>
  <c r="BI3349" i="6"/>
  <c r="BH3349" i="6"/>
  <c r="BG3349" i="6"/>
  <c r="BE3349" i="6"/>
  <c r="T3349" i="6"/>
  <c r="R3349" i="6"/>
  <c r="P3349" i="6"/>
  <c r="BI3345" i="6"/>
  <c r="BH3345" i="6"/>
  <c r="BG3345" i="6"/>
  <c r="BE3345" i="6"/>
  <c r="T3345" i="6"/>
  <c r="R3345" i="6"/>
  <c r="P3345" i="6"/>
  <c r="BI3341" i="6"/>
  <c r="BH3341" i="6"/>
  <c r="BG3341" i="6"/>
  <c r="BE3341" i="6"/>
  <c r="T3341" i="6"/>
  <c r="R3341" i="6"/>
  <c r="P3341" i="6"/>
  <c r="BI3337" i="6"/>
  <c r="BH3337" i="6"/>
  <c r="BG3337" i="6"/>
  <c r="BE3337" i="6"/>
  <c r="T3337" i="6"/>
  <c r="R3337" i="6"/>
  <c r="P3337" i="6"/>
  <c r="BI3333" i="6"/>
  <c r="BH3333" i="6"/>
  <c r="BG3333" i="6"/>
  <c r="BE3333" i="6"/>
  <c r="T3333" i="6"/>
  <c r="R3333" i="6"/>
  <c r="P3333" i="6"/>
  <c r="BI3329" i="6"/>
  <c r="BH3329" i="6"/>
  <c r="BG3329" i="6"/>
  <c r="BE3329" i="6"/>
  <c r="T3329" i="6"/>
  <c r="R3329" i="6"/>
  <c r="P3329" i="6"/>
  <c r="BI3325" i="6"/>
  <c r="BH3325" i="6"/>
  <c r="BG3325" i="6"/>
  <c r="BE3325" i="6"/>
  <c r="T3325" i="6"/>
  <c r="R3325" i="6"/>
  <c r="P3325" i="6"/>
  <c r="BI3321" i="6"/>
  <c r="BH3321" i="6"/>
  <c r="BG3321" i="6"/>
  <c r="BE3321" i="6"/>
  <c r="T3321" i="6"/>
  <c r="R3321" i="6"/>
  <c r="P3321" i="6"/>
  <c r="BI3317" i="6"/>
  <c r="BH3317" i="6"/>
  <c r="BG3317" i="6"/>
  <c r="BE3317" i="6"/>
  <c r="T3317" i="6"/>
  <c r="R3317" i="6"/>
  <c r="P3317" i="6"/>
  <c r="BI3313" i="6"/>
  <c r="BH3313" i="6"/>
  <c r="BG3313" i="6"/>
  <c r="BE3313" i="6"/>
  <c r="T3313" i="6"/>
  <c r="R3313" i="6"/>
  <c r="P3313" i="6"/>
  <c r="BI3309" i="6"/>
  <c r="BH3309" i="6"/>
  <c r="BG3309" i="6"/>
  <c r="BE3309" i="6"/>
  <c r="T3309" i="6"/>
  <c r="R3309" i="6"/>
  <c r="P3309" i="6"/>
  <c r="BI3305" i="6"/>
  <c r="BH3305" i="6"/>
  <c r="BG3305" i="6"/>
  <c r="BE3305" i="6"/>
  <c r="T3305" i="6"/>
  <c r="R3305" i="6"/>
  <c r="P3305" i="6"/>
  <c r="BI3301" i="6"/>
  <c r="BH3301" i="6"/>
  <c r="BG3301" i="6"/>
  <c r="BE3301" i="6"/>
  <c r="T3301" i="6"/>
  <c r="R3301" i="6"/>
  <c r="P3301" i="6"/>
  <c r="BI3297" i="6"/>
  <c r="BH3297" i="6"/>
  <c r="BG3297" i="6"/>
  <c r="BE3297" i="6"/>
  <c r="T3297" i="6"/>
  <c r="R3297" i="6"/>
  <c r="P3297" i="6"/>
  <c r="BI3293" i="6"/>
  <c r="BH3293" i="6"/>
  <c r="BG3293" i="6"/>
  <c r="BE3293" i="6"/>
  <c r="T3293" i="6"/>
  <c r="R3293" i="6"/>
  <c r="P3293" i="6"/>
  <c r="BI3289" i="6"/>
  <c r="BH3289" i="6"/>
  <c r="BG3289" i="6"/>
  <c r="BE3289" i="6"/>
  <c r="T3289" i="6"/>
  <c r="R3289" i="6"/>
  <c r="P3289" i="6"/>
  <c r="BI3285" i="6"/>
  <c r="BH3285" i="6"/>
  <c r="BG3285" i="6"/>
  <c r="BE3285" i="6"/>
  <c r="T3285" i="6"/>
  <c r="R3285" i="6"/>
  <c r="P3285" i="6"/>
  <c r="BI3281" i="6"/>
  <c r="BH3281" i="6"/>
  <c r="BG3281" i="6"/>
  <c r="BE3281" i="6"/>
  <c r="T3281" i="6"/>
  <c r="R3281" i="6"/>
  <c r="P3281" i="6"/>
  <c r="BI3277" i="6"/>
  <c r="BH3277" i="6"/>
  <c r="BG3277" i="6"/>
  <c r="BE3277" i="6"/>
  <c r="T3277" i="6"/>
  <c r="R3277" i="6"/>
  <c r="P3277" i="6"/>
  <c r="BI3273" i="6"/>
  <c r="BH3273" i="6"/>
  <c r="BG3273" i="6"/>
  <c r="BE3273" i="6"/>
  <c r="T3273" i="6"/>
  <c r="R3273" i="6"/>
  <c r="P3273" i="6"/>
  <c r="BI3272" i="6"/>
  <c r="BH3272" i="6"/>
  <c r="BG3272" i="6"/>
  <c r="BE3272" i="6"/>
  <c r="T3272" i="6"/>
  <c r="R3272" i="6"/>
  <c r="P3272" i="6"/>
  <c r="BI3271" i="6"/>
  <c r="BH3271" i="6"/>
  <c r="BG3271" i="6"/>
  <c r="BE3271" i="6"/>
  <c r="T3271" i="6"/>
  <c r="R3271" i="6"/>
  <c r="P3271" i="6"/>
  <c r="BI3270" i="6"/>
  <c r="BH3270" i="6"/>
  <c r="BG3270" i="6"/>
  <c r="BE3270" i="6"/>
  <c r="T3270" i="6"/>
  <c r="R3270" i="6"/>
  <c r="P3270" i="6"/>
  <c r="BI3269" i="6"/>
  <c r="BH3269" i="6"/>
  <c r="BG3269" i="6"/>
  <c r="BE3269" i="6"/>
  <c r="T3269" i="6"/>
  <c r="R3269" i="6"/>
  <c r="P3269" i="6"/>
  <c r="BI3268" i="6"/>
  <c r="BH3268" i="6"/>
  <c r="BG3268" i="6"/>
  <c r="BE3268" i="6"/>
  <c r="T3268" i="6"/>
  <c r="R3268" i="6"/>
  <c r="P3268" i="6"/>
  <c r="BI3267" i="6"/>
  <c r="BH3267" i="6"/>
  <c r="BG3267" i="6"/>
  <c r="BE3267" i="6"/>
  <c r="T3267" i="6"/>
  <c r="R3267" i="6"/>
  <c r="P3267" i="6"/>
  <c r="BI3266" i="6"/>
  <c r="BH3266" i="6"/>
  <c r="BG3266" i="6"/>
  <c r="BE3266" i="6"/>
  <c r="T3266" i="6"/>
  <c r="R3266" i="6"/>
  <c r="P3266" i="6"/>
  <c r="BI3265" i="6"/>
  <c r="BH3265" i="6"/>
  <c r="BG3265" i="6"/>
  <c r="BE3265" i="6"/>
  <c r="T3265" i="6"/>
  <c r="R3265" i="6"/>
  <c r="P3265" i="6"/>
  <c r="BI3264" i="6"/>
  <c r="BH3264" i="6"/>
  <c r="BG3264" i="6"/>
  <c r="BE3264" i="6"/>
  <c r="T3264" i="6"/>
  <c r="R3264" i="6"/>
  <c r="P3264" i="6"/>
  <c r="BI3263" i="6"/>
  <c r="BH3263" i="6"/>
  <c r="BG3263" i="6"/>
  <c r="BE3263" i="6"/>
  <c r="T3263" i="6"/>
  <c r="R3263" i="6"/>
  <c r="P3263" i="6"/>
  <c r="BI3262" i="6"/>
  <c r="BH3262" i="6"/>
  <c r="BG3262" i="6"/>
  <c r="BE3262" i="6"/>
  <c r="T3262" i="6"/>
  <c r="R3262" i="6"/>
  <c r="P3262" i="6"/>
  <c r="BI3260" i="6"/>
  <c r="BH3260" i="6"/>
  <c r="BG3260" i="6"/>
  <c r="BE3260" i="6"/>
  <c r="T3260" i="6"/>
  <c r="R3260" i="6"/>
  <c r="P3260" i="6"/>
  <c r="BI3259" i="6"/>
  <c r="BH3259" i="6"/>
  <c r="BG3259" i="6"/>
  <c r="BE3259" i="6"/>
  <c r="T3259" i="6"/>
  <c r="R3259" i="6"/>
  <c r="P3259" i="6"/>
  <c r="BI3258" i="6"/>
  <c r="BH3258" i="6"/>
  <c r="BG3258" i="6"/>
  <c r="BE3258" i="6"/>
  <c r="T3258" i="6"/>
  <c r="R3258" i="6"/>
  <c r="P3258" i="6"/>
  <c r="BI3257" i="6"/>
  <c r="BH3257" i="6"/>
  <c r="BG3257" i="6"/>
  <c r="BE3257" i="6"/>
  <c r="T3257" i="6"/>
  <c r="R3257" i="6"/>
  <c r="P3257" i="6"/>
  <c r="BI3256" i="6"/>
  <c r="BH3256" i="6"/>
  <c r="BG3256" i="6"/>
  <c r="BE3256" i="6"/>
  <c r="T3256" i="6"/>
  <c r="R3256" i="6"/>
  <c r="P3256" i="6"/>
  <c r="BI3255" i="6"/>
  <c r="BH3255" i="6"/>
  <c r="BG3255" i="6"/>
  <c r="BE3255" i="6"/>
  <c r="T3255" i="6"/>
  <c r="R3255" i="6"/>
  <c r="P3255" i="6"/>
  <c r="BI3254" i="6"/>
  <c r="BH3254" i="6"/>
  <c r="BG3254" i="6"/>
  <c r="BE3254" i="6"/>
  <c r="T3254" i="6"/>
  <c r="R3254" i="6"/>
  <c r="P3254" i="6"/>
  <c r="BI3253" i="6"/>
  <c r="BH3253" i="6"/>
  <c r="BG3253" i="6"/>
  <c r="BE3253" i="6"/>
  <c r="T3253" i="6"/>
  <c r="R3253" i="6"/>
  <c r="P3253" i="6"/>
  <c r="BI3252" i="6"/>
  <c r="BH3252" i="6"/>
  <c r="BG3252" i="6"/>
  <c r="BE3252" i="6"/>
  <c r="T3252" i="6"/>
  <c r="R3252" i="6"/>
  <c r="P3252" i="6"/>
  <c r="BI3251" i="6"/>
  <c r="BH3251" i="6"/>
  <c r="BG3251" i="6"/>
  <c r="BE3251" i="6"/>
  <c r="T3251" i="6"/>
  <c r="R3251" i="6"/>
  <c r="P3251" i="6"/>
  <c r="BI3250" i="6"/>
  <c r="BH3250" i="6"/>
  <c r="BG3250" i="6"/>
  <c r="BE3250" i="6"/>
  <c r="T3250" i="6"/>
  <c r="R3250" i="6"/>
  <c r="P3250" i="6"/>
  <c r="BI3249" i="6"/>
  <c r="BH3249" i="6"/>
  <c r="BG3249" i="6"/>
  <c r="BE3249" i="6"/>
  <c r="T3249" i="6"/>
  <c r="R3249" i="6"/>
  <c r="P3249" i="6"/>
  <c r="BI3248" i="6"/>
  <c r="BH3248" i="6"/>
  <c r="BG3248" i="6"/>
  <c r="BE3248" i="6"/>
  <c r="T3248" i="6"/>
  <c r="R3248" i="6"/>
  <c r="P3248" i="6"/>
  <c r="BI3247" i="6"/>
  <c r="BH3247" i="6"/>
  <c r="BG3247" i="6"/>
  <c r="BE3247" i="6"/>
  <c r="T3247" i="6"/>
  <c r="R3247" i="6"/>
  <c r="P3247" i="6"/>
  <c r="BI3246" i="6"/>
  <c r="BH3246" i="6"/>
  <c r="BG3246" i="6"/>
  <c r="BE3246" i="6"/>
  <c r="T3246" i="6"/>
  <c r="R3246" i="6"/>
  <c r="P3246" i="6"/>
  <c r="BI3245" i="6"/>
  <c r="BH3245" i="6"/>
  <c r="BG3245" i="6"/>
  <c r="BE3245" i="6"/>
  <c r="T3245" i="6"/>
  <c r="R3245" i="6"/>
  <c r="P3245" i="6"/>
  <c r="BI3244" i="6"/>
  <c r="BH3244" i="6"/>
  <c r="BG3244" i="6"/>
  <c r="BE3244" i="6"/>
  <c r="T3244" i="6"/>
  <c r="R3244" i="6"/>
  <c r="P3244" i="6"/>
  <c r="BI3243" i="6"/>
  <c r="BH3243" i="6"/>
  <c r="BG3243" i="6"/>
  <c r="BE3243" i="6"/>
  <c r="T3243" i="6"/>
  <c r="R3243" i="6"/>
  <c r="P3243" i="6"/>
  <c r="BI3242" i="6"/>
  <c r="BH3242" i="6"/>
  <c r="BG3242" i="6"/>
  <c r="BE3242" i="6"/>
  <c r="T3242" i="6"/>
  <c r="R3242" i="6"/>
  <c r="P3242" i="6"/>
  <c r="BI3241" i="6"/>
  <c r="BH3241" i="6"/>
  <c r="BG3241" i="6"/>
  <c r="BE3241" i="6"/>
  <c r="T3241" i="6"/>
  <c r="R3241" i="6"/>
  <c r="P3241" i="6"/>
  <c r="BI3240" i="6"/>
  <c r="BH3240" i="6"/>
  <c r="BG3240" i="6"/>
  <c r="BE3240" i="6"/>
  <c r="T3240" i="6"/>
  <c r="R3240" i="6"/>
  <c r="P3240" i="6"/>
  <c r="BI3239" i="6"/>
  <c r="BH3239" i="6"/>
  <c r="BG3239" i="6"/>
  <c r="BE3239" i="6"/>
  <c r="T3239" i="6"/>
  <c r="R3239" i="6"/>
  <c r="P3239" i="6"/>
  <c r="BI3238" i="6"/>
  <c r="BH3238" i="6"/>
  <c r="BG3238" i="6"/>
  <c r="BE3238" i="6"/>
  <c r="T3238" i="6"/>
  <c r="R3238" i="6"/>
  <c r="P3238" i="6"/>
  <c r="BI3237" i="6"/>
  <c r="BH3237" i="6"/>
  <c r="BG3237" i="6"/>
  <c r="BE3237" i="6"/>
  <c r="T3237" i="6"/>
  <c r="R3237" i="6"/>
  <c r="P3237" i="6"/>
  <c r="BI3236" i="6"/>
  <c r="BH3236" i="6"/>
  <c r="BG3236" i="6"/>
  <c r="BE3236" i="6"/>
  <c r="T3236" i="6"/>
  <c r="R3236" i="6"/>
  <c r="P3236" i="6"/>
  <c r="BI3235" i="6"/>
  <c r="BH3235" i="6"/>
  <c r="BG3235" i="6"/>
  <c r="BE3235" i="6"/>
  <c r="T3235" i="6"/>
  <c r="R3235" i="6"/>
  <c r="P3235" i="6"/>
  <c r="BI3234" i="6"/>
  <c r="BH3234" i="6"/>
  <c r="BG3234" i="6"/>
  <c r="BE3234" i="6"/>
  <c r="T3234" i="6"/>
  <c r="R3234" i="6"/>
  <c r="P3234" i="6"/>
  <c r="BI3233" i="6"/>
  <c r="BH3233" i="6"/>
  <c r="BG3233" i="6"/>
  <c r="BE3233" i="6"/>
  <c r="T3233" i="6"/>
  <c r="R3233" i="6"/>
  <c r="P3233" i="6"/>
  <c r="BI3232" i="6"/>
  <c r="BH3232" i="6"/>
  <c r="BG3232" i="6"/>
  <c r="BE3232" i="6"/>
  <c r="T3232" i="6"/>
  <c r="R3232" i="6"/>
  <c r="P3232" i="6"/>
  <c r="BI3231" i="6"/>
  <c r="BH3231" i="6"/>
  <c r="BG3231" i="6"/>
  <c r="BE3231" i="6"/>
  <c r="T3231" i="6"/>
  <c r="R3231" i="6"/>
  <c r="P3231" i="6"/>
  <c r="BI3230" i="6"/>
  <c r="BH3230" i="6"/>
  <c r="BG3230" i="6"/>
  <c r="BE3230" i="6"/>
  <c r="T3230" i="6"/>
  <c r="R3230" i="6"/>
  <c r="P3230" i="6"/>
  <c r="BI3229" i="6"/>
  <c r="BH3229" i="6"/>
  <c r="BG3229" i="6"/>
  <c r="BE3229" i="6"/>
  <c r="T3229" i="6"/>
  <c r="R3229" i="6"/>
  <c r="P3229" i="6"/>
  <c r="BI3228" i="6"/>
  <c r="BH3228" i="6"/>
  <c r="BG3228" i="6"/>
  <c r="BE3228" i="6"/>
  <c r="T3228" i="6"/>
  <c r="R3228" i="6"/>
  <c r="P3228" i="6"/>
  <c r="BI3227" i="6"/>
  <c r="BH3227" i="6"/>
  <c r="BG3227" i="6"/>
  <c r="BE3227" i="6"/>
  <c r="T3227" i="6"/>
  <c r="R3227" i="6"/>
  <c r="P3227" i="6"/>
  <c r="BI3226" i="6"/>
  <c r="BH3226" i="6"/>
  <c r="BG3226" i="6"/>
  <c r="BE3226" i="6"/>
  <c r="T3226" i="6"/>
  <c r="R3226" i="6"/>
  <c r="P3226" i="6"/>
  <c r="BI3225" i="6"/>
  <c r="BH3225" i="6"/>
  <c r="BG3225" i="6"/>
  <c r="BE3225" i="6"/>
  <c r="T3225" i="6"/>
  <c r="R3225" i="6"/>
  <c r="P3225" i="6"/>
  <c r="BI3224" i="6"/>
  <c r="BH3224" i="6"/>
  <c r="BG3224" i="6"/>
  <c r="BE3224" i="6"/>
  <c r="T3224" i="6"/>
  <c r="R3224" i="6"/>
  <c r="P3224" i="6"/>
  <c r="BI3223" i="6"/>
  <c r="BH3223" i="6"/>
  <c r="BG3223" i="6"/>
  <c r="BE3223" i="6"/>
  <c r="T3223" i="6"/>
  <c r="R3223" i="6"/>
  <c r="P3223" i="6"/>
  <c r="BI3222" i="6"/>
  <c r="BH3222" i="6"/>
  <c r="BG3222" i="6"/>
  <c r="BE3222" i="6"/>
  <c r="T3222" i="6"/>
  <c r="R3222" i="6"/>
  <c r="P3222" i="6"/>
  <c r="BI3221" i="6"/>
  <c r="BH3221" i="6"/>
  <c r="BG3221" i="6"/>
  <c r="BE3221" i="6"/>
  <c r="T3221" i="6"/>
  <c r="R3221" i="6"/>
  <c r="P3221" i="6"/>
  <c r="BI3220" i="6"/>
  <c r="BH3220" i="6"/>
  <c r="BG3220" i="6"/>
  <c r="BE3220" i="6"/>
  <c r="T3220" i="6"/>
  <c r="R3220" i="6"/>
  <c r="P3220" i="6"/>
  <c r="BI3219" i="6"/>
  <c r="BH3219" i="6"/>
  <c r="BG3219" i="6"/>
  <c r="BE3219" i="6"/>
  <c r="T3219" i="6"/>
  <c r="R3219" i="6"/>
  <c r="P3219" i="6"/>
  <c r="BI3218" i="6"/>
  <c r="BH3218" i="6"/>
  <c r="BG3218" i="6"/>
  <c r="BE3218" i="6"/>
  <c r="T3218" i="6"/>
  <c r="R3218" i="6"/>
  <c r="P3218" i="6"/>
  <c r="BI3217" i="6"/>
  <c r="BH3217" i="6"/>
  <c r="BG3217" i="6"/>
  <c r="BE3217" i="6"/>
  <c r="T3217" i="6"/>
  <c r="R3217" i="6"/>
  <c r="P3217" i="6"/>
  <c r="BI3216" i="6"/>
  <c r="BH3216" i="6"/>
  <c r="BG3216" i="6"/>
  <c r="BE3216" i="6"/>
  <c r="T3216" i="6"/>
  <c r="R3216" i="6"/>
  <c r="P3216" i="6"/>
  <c r="BI3215" i="6"/>
  <c r="BH3215" i="6"/>
  <c r="BG3215" i="6"/>
  <c r="BE3215" i="6"/>
  <c r="T3215" i="6"/>
  <c r="R3215" i="6"/>
  <c r="P3215" i="6"/>
  <c r="BI3214" i="6"/>
  <c r="BH3214" i="6"/>
  <c r="BG3214" i="6"/>
  <c r="BE3214" i="6"/>
  <c r="T3214" i="6"/>
  <c r="R3214" i="6"/>
  <c r="P3214" i="6"/>
  <c r="BI3213" i="6"/>
  <c r="BH3213" i="6"/>
  <c r="BG3213" i="6"/>
  <c r="BE3213" i="6"/>
  <c r="T3213" i="6"/>
  <c r="R3213" i="6"/>
  <c r="P3213" i="6"/>
  <c r="BI3212" i="6"/>
  <c r="BH3212" i="6"/>
  <c r="BG3212" i="6"/>
  <c r="BE3212" i="6"/>
  <c r="T3212" i="6"/>
  <c r="R3212" i="6"/>
  <c r="P3212" i="6"/>
  <c r="BI3211" i="6"/>
  <c r="BH3211" i="6"/>
  <c r="BG3211" i="6"/>
  <c r="BE3211" i="6"/>
  <c r="T3211" i="6"/>
  <c r="R3211" i="6"/>
  <c r="P3211" i="6"/>
  <c r="BI3210" i="6"/>
  <c r="BH3210" i="6"/>
  <c r="BG3210" i="6"/>
  <c r="BE3210" i="6"/>
  <c r="T3210" i="6"/>
  <c r="R3210" i="6"/>
  <c r="P3210" i="6"/>
  <c r="BI3209" i="6"/>
  <c r="BH3209" i="6"/>
  <c r="BG3209" i="6"/>
  <c r="BE3209" i="6"/>
  <c r="T3209" i="6"/>
  <c r="R3209" i="6"/>
  <c r="P3209" i="6"/>
  <c r="BI3208" i="6"/>
  <c r="BH3208" i="6"/>
  <c r="BG3208" i="6"/>
  <c r="BE3208" i="6"/>
  <c r="T3208" i="6"/>
  <c r="R3208" i="6"/>
  <c r="P3208" i="6"/>
  <c r="BI3207" i="6"/>
  <c r="BH3207" i="6"/>
  <c r="BG3207" i="6"/>
  <c r="BE3207" i="6"/>
  <c r="T3207" i="6"/>
  <c r="R3207" i="6"/>
  <c r="P3207" i="6"/>
  <c r="BI3206" i="6"/>
  <c r="BH3206" i="6"/>
  <c r="BG3206" i="6"/>
  <c r="BE3206" i="6"/>
  <c r="T3206" i="6"/>
  <c r="R3206" i="6"/>
  <c r="P3206" i="6"/>
  <c r="BI3205" i="6"/>
  <c r="BH3205" i="6"/>
  <c r="BG3205" i="6"/>
  <c r="BE3205" i="6"/>
  <c r="T3205" i="6"/>
  <c r="R3205" i="6"/>
  <c r="P3205" i="6"/>
  <c r="BI3204" i="6"/>
  <c r="BH3204" i="6"/>
  <c r="BG3204" i="6"/>
  <c r="BE3204" i="6"/>
  <c r="T3204" i="6"/>
  <c r="R3204" i="6"/>
  <c r="P3204" i="6"/>
  <c r="BI3203" i="6"/>
  <c r="BH3203" i="6"/>
  <c r="BG3203" i="6"/>
  <c r="BE3203" i="6"/>
  <c r="T3203" i="6"/>
  <c r="R3203" i="6"/>
  <c r="P3203" i="6"/>
  <c r="BI3202" i="6"/>
  <c r="BH3202" i="6"/>
  <c r="BG3202" i="6"/>
  <c r="BE3202" i="6"/>
  <c r="T3202" i="6"/>
  <c r="R3202" i="6"/>
  <c r="P3202" i="6"/>
  <c r="BI3201" i="6"/>
  <c r="BH3201" i="6"/>
  <c r="BG3201" i="6"/>
  <c r="BE3201" i="6"/>
  <c r="T3201" i="6"/>
  <c r="R3201" i="6"/>
  <c r="P3201" i="6"/>
  <c r="BI3200" i="6"/>
  <c r="BH3200" i="6"/>
  <c r="BG3200" i="6"/>
  <c r="BE3200" i="6"/>
  <c r="T3200" i="6"/>
  <c r="R3200" i="6"/>
  <c r="P3200" i="6"/>
  <c r="BI3199" i="6"/>
  <c r="BH3199" i="6"/>
  <c r="BG3199" i="6"/>
  <c r="BE3199" i="6"/>
  <c r="T3199" i="6"/>
  <c r="R3199" i="6"/>
  <c r="P3199" i="6"/>
  <c r="BI3198" i="6"/>
  <c r="BH3198" i="6"/>
  <c r="BG3198" i="6"/>
  <c r="BE3198" i="6"/>
  <c r="T3198" i="6"/>
  <c r="R3198" i="6"/>
  <c r="P3198" i="6"/>
  <c r="BI3197" i="6"/>
  <c r="BH3197" i="6"/>
  <c r="BG3197" i="6"/>
  <c r="BE3197" i="6"/>
  <c r="T3197" i="6"/>
  <c r="R3197" i="6"/>
  <c r="P3197" i="6"/>
  <c r="BI3196" i="6"/>
  <c r="BH3196" i="6"/>
  <c r="BG3196" i="6"/>
  <c r="BE3196" i="6"/>
  <c r="T3196" i="6"/>
  <c r="R3196" i="6"/>
  <c r="P3196" i="6"/>
  <c r="BI3195" i="6"/>
  <c r="BH3195" i="6"/>
  <c r="BG3195" i="6"/>
  <c r="BE3195" i="6"/>
  <c r="T3195" i="6"/>
  <c r="R3195" i="6"/>
  <c r="P3195" i="6"/>
  <c r="BI3194" i="6"/>
  <c r="BH3194" i="6"/>
  <c r="BG3194" i="6"/>
  <c r="BE3194" i="6"/>
  <c r="T3194" i="6"/>
  <c r="R3194" i="6"/>
  <c r="P3194" i="6"/>
  <c r="BI3193" i="6"/>
  <c r="BH3193" i="6"/>
  <c r="BG3193" i="6"/>
  <c r="BE3193" i="6"/>
  <c r="T3193" i="6"/>
  <c r="R3193" i="6"/>
  <c r="P3193" i="6"/>
  <c r="BI3192" i="6"/>
  <c r="BH3192" i="6"/>
  <c r="BG3192" i="6"/>
  <c r="BE3192" i="6"/>
  <c r="T3192" i="6"/>
  <c r="R3192" i="6"/>
  <c r="P3192" i="6"/>
  <c r="BI3191" i="6"/>
  <c r="BH3191" i="6"/>
  <c r="BG3191" i="6"/>
  <c r="BE3191" i="6"/>
  <c r="T3191" i="6"/>
  <c r="R3191" i="6"/>
  <c r="P3191" i="6"/>
  <c r="BI3190" i="6"/>
  <c r="BH3190" i="6"/>
  <c r="BG3190" i="6"/>
  <c r="BE3190" i="6"/>
  <c r="T3190" i="6"/>
  <c r="R3190" i="6"/>
  <c r="P3190" i="6"/>
  <c r="BI3189" i="6"/>
  <c r="BH3189" i="6"/>
  <c r="BG3189" i="6"/>
  <c r="BE3189" i="6"/>
  <c r="T3189" i="6"/>
  <c r="R3189" i="6"/>
  <c r="P3189" i="6"/>
  <c r="BI3188" i="6"/>
  <c r="BH3188" i="6"/>
  <c r="BG3188" i="6"/>
  <c r="BE3188" i="6"/>
  <c r="T3188" i="6"/>
  <c r="R3188" i="6"/>
  <c r="P3188" i="6"/>
  <c r="BI3187" i="6"/>
  <c r="BH3187" i="6"/>
  <c r="BG3187" i="6"/>
  <c r="BE3187" i="6"/>
  <c r="T3187" i="6"/>
  <c r="R3187" i="6"/>
  <c r="P3187" i="6"/>
  <c r="BI3186" i="6"/>
  <c r="BH3186" i="6"/>
  <c r="BG3186" i="6"/>
  <c r="BE3186" i="6"/>
  <c r="T3186" i="6"/>
  <c r="R3186" i="6"/>
  <c r="P3186" i="6"/>
  <c r="BI3185" i="6"/>
  <c r="BH3185" i="6"/>
  <c r="BG3185" i="6"/>
  <c r="BE3185" i="6"/>
  <c r="T3185" i="6"/>
  <c r="R3185" i="6"/>
  <c r="P3185" i="6"/>
  <c r="BI3184" i="6"/>
  <c r="BH3184" i="6"/>
  <c r="BG3184" i="6"/>
  <c r="BE3184" i="6"/>
  <c r="T3184" i="6"/>
  <c r="R3184" i="6"/>
  <c r="P3184" i="6"/>
  <c r="BI3183" i="6"/>
  <c r="BH3183" i="6"/>
  <c r="BG3183" i="6"/>
  <c r="BE3183" i="6"/>
  <c r="T3183" i="6"/>
  <c r="R3183" i="6"/>
  <c r="P3183" i="6"/>
  <c r="BI3182" i="6"/>
  <c r="BH3182" i="6"/>
  <c r="BG3182" i="6"/>
  <c r="BE3182" i="6"/>
  <c r="T3182" i="6"/>
  <c r="R3182" i="6"/>
  <c r="P3182" i="6"/>
  <c r="BI3181" i="6"/>
  <c r="BH3181" i="6"/>
  <c r="BG3181" i="6"/>
  <c r="BE3181" i="6"/>
  <c r="T3181" i="6"/>
  <c r="R3181" i="6"/>
  <c r="P3181" i="6"/>
  <c r="BI3180" i="6"/>
  <c r="BH3180" i="6"/>
  <c r="BG3180" i="6"/>
  <c r="BE3180" i="6"/>
  <c r="T3180" i="6"/>
  <c r="R3180" i="6"/>
  <c r="P3180" i="6"/>
  <c r="BI3179" i="6"/>
  <c r="BH3179" i="6"/>
  <c r="BG3179" i="6"/>
  <c r="BE3179" i="6"/>
  <c r="T3179" i="6"/>
  <c r="R3179" i="6"/>
  <c r="P3179" i="6"/>
  <c r="BI3164" i="6"/>
  <c r="BH3164" i="6"/>
  <c r="BG3164" i="6"/>
  <c r="BE3164" i="6"/>
  <c r="T3164" i="6"/>
  <c r="R3164" i="6"/>
  <c r="P3164" i="6"/>
  <c r="BI3163" i="6"/>
  <c r="BH3163" i="6"/>
  <c r="BG3163" i="6"/>
  <c r="BE3163" i="6"/>
  <c r="T3163" i="6"/>
  <c r="R3163" i="6"/>
  <c r="P3163" i="6"/>
  <c r="BI3162" i="6"/>
  <c r="BH3162" i="6"/>
  <c r="BG3162" i="6"/>
  <c r="BE3162" i="6"/>
  <c r="T3162" i="6"/>
  <c r="R3162" i="6"/>
  <c r="P3162" i="6"/>
  <c r="BI3161" i="6"/>
  <c r="BH3161" i="6"/>
  <c r="BG3161" i="6"/>
  <c r="BE3161" i="6"/>
  <c r="T3161" i="6"/>
  <c r="R3161" i="6"/>
  <c r="P3161" i="6"/>
  <c r="BI3160" i="6"/>
  <c r="BH3160" i="6"/>
  <c r="BG3160" i="6"/>
  <c r="BE3160" i="6"/>
  <c r="T3160" i="6"/>
  <c r="R3160" i="6"/>
  <c r="P3160" i="6"/>
  <c r="BI3159" i="6"/>
  <c r="BH3159" i="6"/>
  <c r="BG3159" i="6"/>
  <c r="BE3159" i="6"/>
  <c r="T3159" i="6"/>
  <c r="R3159" i="6"/>
  <c r="P3159" i="6"/>
  <c r="BI3158" i="6"/>
  <c r="BH3158" i="6"/>
  <c r="BG3158" i="6"/>
  <c r="BE3158" i="6"/>
  <c r="T3158" i="6"/>
  <c r="R3158" i="6"/>
  <c r="P3158" i="6"/>
  <c r="BI3157" i="6"/>
  <c r="BH3157" i="6"/>
  <c r="BG3157" i="6"/>
  <c r="BE3157" i="6"/>
  <c r="T3157" i="6"/>
  <c r="R3157" i="6"/>
  <c r="P3157" i="6"/>
  <c r="BI3156" i="6"/>
  <c r="BH3156" i="6"/>
  <c r="BG3156" i="6"/>
  <c r="BE3156" i="6"/>
  <c r="T3156" i="6"/>
  <c r="R3156" i="6"/>
  <c r="P3156" i="6"/>
  <c r="BI3155" i="6"/>
  <c r="BH3155" i="6"/>
  <c r="BG3155" i="6"/>
  <c r="BE3155" i="6"/>
  <c r="T3155" i="6"/>
  <c r="R3155" i="6"/>
  <c r="P3155" i="6"/>
  <c r="BI3154" i="6"/>
  <c r="BH3154" i="6"/>
  <c r="BG3154" i="6"/>
  <c r="BE3154" i="6"/>
  <c r="T3154" i="6"/>
  <c r="R3154" i="6"/>
  <c r="P3154" i="6"/>
  <c r="BI3153" i="6"/>
  <c r="BH3153" i="6"/>
  <c r="BG3153" i="6"/>
  <c r="BE3153" i="6"/>
  <c r="T3153" i="6"/>
  <c r="R3153" i="6"/>
  <c r="P3153" i="6"/>
  <c r="BI3152" i="6"/>
  <c r="BH3152" i="6"/>
  <c r="BG3152" i="6"/>
  <c r="BE3152" i="6"/>
  <c r="T3152" i="6"/>
  <c r="R3152" i="6"/>
  <c r="P3152" i="6"/>
  <c r="BI3151" i="6"/>
  <c r="BH3151" i="6"/>
  <c r="BG3151" i="6"/>
  <c r="BE3151" i="6"/>
  <c r="T3151" i="6"/>
  <c r="R3151" i="6"/>
  <c r="P3151" i="6"/>
  <c r="BI3150" i="6"/>
  <c r="BH3150" i="6"/>
  <c r="BG3150" i="6"/>
  <c r="BE3150" i="6"/>
  <c r="T3150" i="6"/>
  <c r="R3150" i="6"/>
  <c r="P3150" i="6"/>
  <c r="BI3149" i="6"/>
  <c r="BH3149" i="6"/>
  <c r="BG3149" i="6"/>
  <c r="BE3149" i="6"/>
  <c r="T3149" i="6"/>
  <c r="R3149" i="6"/>
  <c r="P3149" i="6"/>
  <c r="BI3148" i="6"/>
  <c r="BH3148" i="6"/>
  <c r="BG3148" i="6"/>
  <c r="BE3148" i="6"/>
  <c r="T3148" i="6"/>
  <c r="R3148" i="6"/>
  <c r="P3148" i="6"/>
  <c r="BI3147" i="6"/>
  <c r="BH3147" i="6"/>
  <c r="BG3147" i="6"/>
  <c r="BE3147" i="6"/>
  <c r="T3147" i="6"/>
  <c r="R3147" i="6"/>
  <c r="P3147" i="6"/>
  <c r="BI3146" i="6"/>
  <c r="BH3146" i="6"/>
  <c r="BG3146" i="6"/>
  <c r="BE3146" i="6"/>
  <c r="T3146" i="6"/>
  <c r="R3146" i="6"/>
  <c r="P3146" i="6"/>
  <c r="BI3145" i="6"/>
  <c r="BH3145" i="6"/>
  <c r="BG3145" i="6"/>
  <c r="BE3145" i="6"/>
  <c r="T3145" i="6"/>
  <c r="R3145" i="6"/>
  <c r="P3145" i="6"/>
  <c r="BI3144" i="6"/>
  <c r="BH3144" i="6"/>
  <c r="BG3144" i="6"/>
  <c r="BE3144" i="6"/>
  <c r="T3144" i="6"/>
  <c r="R3144" i="6"/>
  <c r="P3144" i="6"/>
  <c r="BI3143" i="6"/>
  <c r="BH3143" i="6"/>
  <c r="BG3143" i="6"/>
  <c r="BE3143" i="6"/>
  <c r="T3143" i="6"/>
  <c r="R3143" i="6"/>
  <c r="P3143" i="6"/>
  <c r="BI3142" i="6"/>
  <c r="BH3142" i="6"/>
  <c r="BG3142" i="6"/>
  <c r="BE3142" i="6"/>
  <c r="T3142" i="6"/>
  <c r="R3142" i="6"/>
  <c r="P3142" i="6"/>
  <c r="BI3141" i="6"/>
  <c r="BH3141" i="6"/>
  <c r="BG3141" i="6"/>
  <c r="BE3141" i="6"/>
  <c r="T3141" i="6"/>
  <c r="R3141" i="6"/>
  <c r="P3141" i="6"/>
  <c r="BI3140" i="6"/>
  <c r="BH3140" i="6"/>
  <c r="BG3140" i="6"/>
  <c r="BE3140" i="6"/>
  <c r="T3140" i="6"/>
  <c r="R3140" i="6"/>
  <c r="P3140" i="6"/>
  <c r="BI3139" i="6"/>
  <c r="BH3139" i="6"/>
  <c r="BG3139" i="6"/>
  <c r="BE3139" i="6"/>
  <c r="T3139" i="6"/>
  <c r="R3139" i="6"/>
  <c r="P3139" i="6"/>
  <c r="BI3138" i="6"/>
  <c r="BH3138" i="6"/>
  <c r="BG3138" i="6"/>
  <c r="BE3138" i="6"/>
  <c r="T3138" i="6"/>
  <c r="R3138" i="6"/>
  <c r="P3138" i="6"/>
  <c r="BI3137" i="6"/>
  <c r="BH3137" i="6"/>
  <c r="BG3137" i="6"/>
  <c r="BE3137" i="6"/>
  <c r="T3137" i="6"/>
  <c r="R3137" i="6"/>
  <c r="P3137" i="6"/>
  <c r="BI3136" i="6"/>
  <c r="BH3136" i="6"/>
  <c r="BG3136" i="6"/>
  <c r="BE3136" i="6"/>
  <c r="T3136" i="6"/>
  <c r="R3136" i="6"/>
  <c r="P3136" i="6"/>
  <c r="BI3135" i="6"/>
  <c r="BH3135" i="6"/>
  <c r="BG3135" i="6"/>
  <c r="BE3135" i="6"/>
  <c r="T3135" i="6"/>
  <c r="R3135" i="6"/>
  <c r="P3135" i="6"/>
  <c r="BI3134" i="6"/>
  <c r="BH3134" i="6"/>
  <c r="BG3134" i="6"/>
  <c r="BE3134" i="6"/>
  <c r="T3134" i="6"/>
  <c r="R3134" i="6"/>
  <c r="P3134" i="6"/>
  <c r="BI3133" i="6"/>
  <c r="BH3133" i="6"/>
  <c r="BG3133" i="6"/>
  <c r="BE3133" i="6"/>
  <c r="T3133" i="6"/>
  <c r="R3133" i="6"/>
  <c r="P3133" i="6"/>
  <c r="BI3132" i="6"/>
  <c r="BH3132" i="6"/>
  <c r="BG3132" i="6"/>
  <c r="BE3132" i="6"/>
  <c r="T3132" i="6"/>
  <c r="R3132" i="6"/>
  <c r="P3132" i="6"/>
  <c r="BI3131" i="6"/>
  <c r="BH3131" i="6"/>
  <c r="BG3131" i="6"/>
  <c r="BE3131" i="6"/>
  <c r="T3131" i="6"/>
  <c r="R3131" i="6"/>
  <c r="P3131" i="6"/>
  <c r="BI3130" i="6"/>
  <c r="BH3130" i="6"/>
  <c r="BG3130" i="6"/>
  <c r="BE3130" i="6"/>
  <c r="T3130" i="6"/>
  <c r="R3130" i="6"/>
  <c r="P3130" i="6"/>
  <c r="BI3129" i="6"/>
  <c r="BH3129" i="6"/>
  <c r="BG3129" i="6"/>
  <c r="BE3129" i="6"/>
  <c r="T3129" i="6"/>
  <c r="R3129" i="6"/>
  <c r="P3129" i="6"/>
  <c r="BI3128" i="6"/>
  <c r="BH3128" i="6"/>
  <c r="BG3128" i="6"/>
  <c r="BE3128" i="6"/>
  <c r="T3128" i="6"/>
  <c r="R3128" i="6"/>
  <c r="P3128" i="6"/>
  <c r="BI3127" i="6"/>
  <c r="BH3127" i="6"/>
  <c r="BG3127" i="6"/>
  <c r="BE3127" i="6"/>
  <c r="T3127" i="6"/>
  <c r="R3127" i="6"/>
  <c r="P3127" i="6"/>
  <c r="BI3126" i="6"/>
  <c r="BH3126" i="6"/>
  <c r="BG3126" i="6"/>
  <c r="BE3126" i="6"/>
  <c r="T3126" i="6"/>
  <c r="R3126" i="6"/>
  <c r="P3126" i="6"/>
  <c r="BI3125" i="6"/>
  <c r="BH3125" i="6"/>
  <c r="BG3125" i="6"/>
  <c r="BE3125" i="6"/>
  <c r="T3125" i="6"/>
  <c r="R3125" i="6"/>
  <c r="P3125" i="6"/>
  <c r="BI3124" i="6"/>
  <c r="BH3124" i="6"/>
  <c r="BG3124" i="6"/>
  <c r="BE3124" i="6"/>
  <c r="T3124" i="6"/>
  <c r="R3124" i="6"/>
  <c r="P3124" i="6"/>
  <c r="BI3123" i="6"/>
  <c r="BH3123" i="6"/>
  <c r="BG3123" i="6"/>
  <c r="BE3123" i="6"/>
  <c r="T3123" i="6"/>
  <c r="R3123" i="6"/>
  <c r="P3123" i="6"/>
  <c r="BI3122" i="6"/>
  <c r="BH3122" i="6"/>
  <c r="BG3122" i="6"/>
  <c r="BE3122" i="6"/>
  <c r="T3122" i="6"/>
  <c r="R3122" i="6"/>
  <c r="P3122" i="6"/>
  <c r="BI3121" i="6"/>
  <c r="BH3121" i="6"/>
  <c r="BG3121" i="6"/>
  <c r="BE3121" i="6"/>
  <c r="T3121" i="6"/>
  <c r="R3121" i="6"/>
  <c r="P3121" i="6"/>
  <c r="BI3120" i="6"/>
  <c r="BH3120" i="6"/>
  <c r="BG3120" i="6"/>
  <c r="BE3120" i="6"/>
  <c r="T3120" i="6"/>
  <c r="R3120" i="6"/>
  <c r="P3120" i="6"/>
  <c r="BI3119" i="6"/>
  <c r="BH3119" i="6"/>
  <c r="BG3119" i="6"/>
  <c r="BE3119" i="6"/>
  <c r="T3119" i="6"/>
  <c r="R3119" i="6"/>
  <c r="P3119" i="6"/>
  <c r="BI3118" i="6"/>
  <c r="BH3118" i="6"/>
  <c r="BG3118" i="6"/>
  <c r="BE3118" i="6"/>
  <c r="T3118" i="6"/>
  <c r="R3118" i="6"/>
  <c r="P3118" i="6"/>
  <c r="BI3117" i="6"/>
  <c r="BH3117" i="6"/>
  <c r="BG3117" i="6"/>
  <c r="BE3117" i="6"/>
  <c r="T3117" i="6"/>
  <c r="R3117" i="6"/>
  <c r="P3117" i="6"/>
  <c r="BI3116" i="6"/>
  <c r="BH3116" i="6"/>
  <c r="BG3116" i="6"/>
  <c r="BE3116" i="6"/>
  <c r="T3116" i="6"/>
  <c r="R3116" i="6"/>
  <c r="P3116" i="6"/>
  <c r="BI3115" i="6"/>
  <c r="BH3115" i="6"/>
  <c r="BG3115" i="6"/>
  <c r="BE3115" i="6"/>
  <c r="T3115" i="6"/>
  <c r="R3115" i="6"/>
  <c r="P3115" i="6"/>
  <c r="BI3114" i="6"/>
  <c r="BH3114" i="6"/>
  <c r="BG3114" i="6"/>
  <c r="BE3114" i="6"/>
  <c r="T3114" i="6"/>
  <c r="R3114" i="6"/>
  <c r="P3114" i="6"/>
  <c r="BI3113" i="6"/>
  <c r="BH3113" i="6"/>
  <c r="BG3113" i="6"/>
  <c r="BE3113" i="6"/>
  <c r="T3113" i="6"/>
  <c r="R3113" i="6"/>
  <c r="P3113" i="6"/>
  <c r="BI3112" i="6"/>
  <c r="BH3112" i="6"/>
  <c r="BG3112" i="6"/>
  <c r="BE3112" i="6"/>
  <c r="T3112" i="6"/>
  <c r="R3112" i="6"/>
  <c r="P3112" i="6"/>
  <c r="BI3111" i="6"/>
  <c r="BH3111" i="6"/>
  <c r="BG3111" i="6"/>
  <c r="BE3111" i="6"/>
  <c r="T3111" i="6"/>
  <c r="R3111" i="6"/>
  <c r="P3111" i="6"/>
  <c r="BI3110" i="6"/>
  <c r="BH3110" i="6"/>
  <c r="BG3110" i="6"/>
  <c r="BE3110" i="6"/>
  <c r="T3110" i="6"/>
  <c r="R3110" i="6"/>
  <c r="P3110" i="6"/>
  <c r="BI3109" i="6"/>
  <c r="BH3109" i="6"/>
  <c r="BG3109" i="6"/>
  <c r="BE3109" i="6"/>
  <c r="T3109" i="6"/>
  <c r="R3109" i="6"/>
  <c r="P3109" i="6"/>
  <c r="BI3108" i="6"/>
  <c r="BH3108" i="6"/>
  <c r="BG3108" i="6"/>
  <c r="BE3108" i="6"/>
  <c r="T3108" i="6"/>
  <c r="R3108" i="6"/>
  <c r="P3108" i="6"/>
  <c r="BI3107" i="6"/>
  <c r="BH3107" i="6"/>
  <c r="BG3107" i="6"/>
  <c r="BE3107" i="6"/>
  <c r="T3107" i="6"/>
  <c r="R3107" i="6"/>
  <c r="P3107" i="6"/>
  <c r="BI3106" i="6"/>
  <c r="BH3106" i="6"/>
  <c r="BG3106" i="6"/>
  <c r="BE3106" i="6"/>
  <c r="T3106" i="6"/>
  <c r="R3106" i="6"/>
  <c r="P3106" i="6"/>
  <c r="BI3105" i="6"/>
  <c r="BH3105" i="6"/>
  <c r="BG3105" i="6"/>
  <c r="BE3105" i="6"/>
  <c r="T3105" i="6"/>
  <c r="R3105" i="6"/>
  <c r="P3105" i="6"/>
  <c r="BI3104" i="6"/>
  <c r="BH3104" i="6"/>
  <c r="BG3104" i="6"/>
  <c r="BE3104" i="6"/>
  <c r="T3104" i="6"/>
  <c r="R3104" i="6"/>
  <c r="P3104" i="6"/>
  <c r="BI3103" i="6"/>
  <c r="BH3103" i="6"/>
  <c r="BG3103" i="6"/>
  <c r="BE3103" i="6"/>
  <c r="T3103" i="6"/>
  <c r="R3103" i="6"/>
  <c r="P3103" i="6"/>
  <c r="BI3102" i="6"/>
  <c r="BH3102" i="6"/>
  <c r="BG3102" i="6"/>
  <c r="BE3102" i="6"/>
  <c r="T3102" i="6"/>
  <c r="R3102" i="6"/>
  <c r="P3102" i="6"/>
  <c r="BI3101" i="6"/>
  <c r="BH3101" i="6"/>
  <c r="BG3101" i="6"/>
  <c r="BE3101" i="6"/>
  <c r="T3101" i="6"/>
  <c r="R3101" i="6"/>
  <c r="P3101" i="6"/>
  <c r="BI3100" i="6"/>
  <c r="BH3100" i="6"/>
  <c r="BG3100" i="6"/>
  <c r="BE3100" i="6"/>
  <c r="T3100" i="6"/>
  <c r="R3100" i="6"/>
  <c r="P3100" i="6"/>
  <c r="BI3099" i="6"/>
  <c r="BH3099" i="6"/>
  <c r="BG3099" i="6"/>
  <c r="BE3099" i="6"/>
  <c r="T3099" i="6"/>
  <c r="R3099" i="6"/>
  <c r="P3099" i="6"/>
  <c r="BI3098" i="6"/>
  <c r="BH3098" i="6"/>
  <c r="BG3098" i="6"/>
  <c r="BE3098" i="6"/>
  <c r="T3098" i="6"/>
  <c r="R3098" i="6"/>
  <c r="P3098" i="6"/>
  <c r="BI3097" i="6"/>
  <c r="BH3097" i="6"/>
  <c r="BG3097" i="6"/>
  <c r="BE3097" i="6"/>
  <c r="T3097" i="6"/>
  <c r="R3097" i="6"/>
  <c r="P3097" i="6"/>
  <c r="BI3096" i="6"/>
  <c r="BH3096" i="6"/>
  <c r="BG3096" i="6"/>
  <c r="BE3096" i="6"/>
  <c r="T3096" i="6"/>
  <c r="R3096" i="6"/>
  <c r="P3096" i="6"/>
  <c r="BI3095" i="6"/>
  <c r="BH3095" i="6"/>
  <c r="BG3095" i="6"/>
  <c r="BE3095" i="6"/>
  <c r="T3095" i="6"/>
  <c r="R3095" i="6"/>
  <c r="P3095" i="6"/>
  <c r="BI3094" i="6"/>
  <c r="BH3094" i="6"/>
  <c r="BG3094" i="6"/>
  <c r="BE3094" i="6"/>
  <c r="T3094" i="6"/>
  <c r="R3094" i="6"/>
  <c r="P3094" i="6"/>
  <c r="BI3093" i="6"/>
  <c r="BH3093" i="6"/>
  <c r="BG3093" i="6"/>
  <c r="BE3093" i="6"/>
  <c r="T3093" i="6"/>
  <c r="R3093" i="6"/>
  <c r="P3093" i="6"/>
  <c r="BI3092" i="6"/>
  <c r="BH3092" i="6"/>
  <c r="BG3092" i="6"/>
  <c r="BE3092" i="6"/>
  <c r="T3092" i="6"/>
  <c r="R3092" i="6"/>
  <c r="P3092" i="6"/>
  <c r="BI3091" i="6"/>
  <c r="BH3091" i="6"/>
  <c r="BG3091" i="6"/>
  <c r="BE3091" i="6"/>
  <c r="T3091" i="6"/>
  <c r="R3091" i="6"/>
  <c r="P3091" i="6"/>
  <c r="BI3090" i="6"/>
  <c r="BH3090" i="6"/>
  <c r="BG3090" i="6"/>
  <c r="BE3090" i="6"/>
  <c r="T3090" i="6"/>
  <c r="R3090" i="6"/>
  <c r="P3090" i="6"/>
  <c r="BI3089" i="6"/>
  <c r="BH3089" i="6"/>
  <c r="BG3089" i="6"/>
  <c r="BE3089" i="6"/>
  <c r="T3089" i="6"/>
  <c r="R3089" i="6"/>
  <c r="P3089" i="6"/>
  <c r="BI3088" i="6"/>
  <c r="BH3088" i="6"/>
  <c r="BG3088" i="6"/>
  <c r="BE3088" i="6"/>
  <c r="T3088" i="6"/>
  <c r="R3088" i="6"/>
  <c r="P3088" i="6"/>
  <c r="BI3087" i="6"/>
  <c r="BH3087" i="6"/>
  <c r="BG3087" i="6"/>
  <c r="BE3087" i="6"/>
  <c r="T3087" i="6"/>
  <c r="R3087" i="6"/>
  <c r="P3087" i="6"/>
  <c r="BI3086" i="6"/>
  <c r="BH3086" i="6"/>
  <c r="BG3086" i="6"/>
  <c r="BE3086" i="6"/>
  <c r="T3086" i="6"/>
  <c r="R3086" i="6"/>
  <c r="P3086" i="6"/>
  <c r="BI3085" i="6"/>
  <c r="BH3085" i="6"/>
  <c r="BG3085" i="6"/>
  <c r="BE3085" i="6"/>
  <c r="T3085" i="6"/>
  <c r="R3085" i="6"/>
  <c r="P3085" i="6"/>
  <c r="BI3084" i="6"/>
  <c r="BH3084" i="6"/>
  <c r="BG3084" i="6"/>
  <c r="BE3084" i="6"/>
  <c r="T3084" i="6"/>
  <c r="R3084" i="6"/>
  <c r="P3084" i="6"/>
  <c r="BI3083" i="6"/>
  <c r="BH3083" i="6"/>
  <c r="BG3083" i="6"/>
  <c r="BE3083" i="6"/>
  <c r="T3083" i="6"/>
  <c r="R3083" i="6"/>
  <c r="P3083" i="6"/>
  <c r="BI3082" i="6"/>
  <c r="BH3082" i="6"/>
  <c r="BG3082" i="6"/>
  <c r="BE3082" i="6"/>
  <c r="T3082" i="6"/>
  <c r="R3082" i="6"/>
  <c r="P3082" i="6"/>
  <c r="BI3081" i="6"/>
  <c r="BH3081" i="6"/>
  <c r="BG3081" i="6"/>
  <c r="BE3081" i="6"/>
  <c r="T3081" i="6"/>
  <c r="R3081" i="6"/>
  <c r="P3081" i="6"/>
  <c r="BI3080" i="6"/>
  <c r="BH3080" i="6"/>
  <c r="BG3080" i="6"/>
  <c r="BE3080" i="6"/>
  <c r="T3080" i="6"/>
  <c r="R3080" i="6"/>
  <c r="P3080" i="6"/>
  <c r="BI3079" i="6"/>
  <c r="BH3079" i="6"/>
  <c r="BG3079" i="6"/>
  <c r="BE3079" i="6"/>
  <c r="T3079" i="6"/>
  <c r="R3079" i="6"/>
  <c r="P3079" i="6"/>
  <c r="BI3078" i="6"/>
  <c r="BH3078" i="6"/>
  <c r="BG3078" i="6"/>
  <c r="BE3078" i="6"/>
  <c r="T3078" i="6"/>
  <c r="R3078" i="6"/>
  <c r="P3078" i="6"/>
  <c r="BI3077" i="6"/>
  <c r="BH3077" i="6"/>
  <c r="BG3077" i="6"/>
  <c r="BE3077" i="6"/>
  <c r="T3077" i="6"/>
  <c r="R3077" i="6"/>
  <c r="P3077" i="6"/>
  <c r="BI3076" i="6"/>
  <c r="BH3076" i="6"/>
  <c r="BG3076" i="6"/>
  <c r="BE3076" i="6"/>
  <c r="T3076" i="6"/>
  <c r="R3076" i="6"/>
  <c r="P3076" i="6"/>
  <c r="BI3075" i="6"/>
  <c r="BH3075" i="6"/>
  <c r="BG3075" i="6"/>
  <c r="BE3075" i="6"/>
  <c r="T3075" i="6"/>
  <c r="R3075" i="6"/>
  <c r="P3075" i="6"/>
  <c r="BI3074" i="6"/>
  <c r="BH3074" i="6"/>
  <c r="BG3074" i="6"/>
  <c r="BE3074" i="6"/>
  <c r="T3074" i="6"/>
  <c r="R3074" i="6"/>
  <c r="P3074" i="6"/>
  <c r="BI3073" i="6"/>
  <c r="BH3073" i="6"/>
  <c r="BG3073" i="6"/>
  <c r="BE3073" i="6"/>
  <c r="T3073" i="6"/>
  <c r="R3073" i="6"/>
  <c r="P3073" i="6"/>
  <c r="BI3072" i="6"/>
  <c r="BH3072" i="6"/>
  <c r="BG3072" i="6"/>
  <c r="BE3072" i="6"/>
  <c r="T3072" i="6"/>
  <c r="R3072" i="6"/>
  <c r="P3072" i="6"/>
  <c r="BI3071" i="6"/>
  <c r="BH3071" i="6"/>
  <c r="BG3071" i="6"/>
  <c r="BE3071" i="6"/>
  <c r="T3071" i="6"/>
  <c r="R3071" i="6"/>
  <c r="P3071" i="6"/>
  <c r="BI3070" i="6"/>
  <c r="BH3070" i="6"/>
  <c r="BG3070" i="6"/>
  <c r="BE3070" i="6"/>
  <c r="T3070" i="6"/>
  <c r="R3070" i="6"/>
  <c r="P3070" i="6"/>
  <c r="BI3069" i="6"/>
  <c r="BH3069" i="6"/>
  <c r="BG3069" i="6"/>
  <c r="BE3069" i="6"/>
  <c r="T3069" i="6"/>
  <c r="R3069" i="6"/>
  <c r="P3069" i="6"/>
  <c r="BI3068" i="6"/>
  <c r="BH3068" i="6"/>
  <c r="BG3068" i="6"/>
  <c r="BE3068" i="6"/>
  <c r="T3068" i="6"/>
  <c r="R3068" i="6"/>
  <c r="P3068" i="6"/>
  <c r="BI3067" i="6"/>
  <c r="BH3067" i="6"/>
  <c r="BG3067" i="6"/>
  <c r="BE3067" i="6"/>
  <c r="T3067" i="6"/>
  <c r="R3067" i="6"/>
  <c r="P3067" i="6"/>
  <c r="BI3066" i="6"/>
  <c r="BH3066" i="6"/>
  <c r="BG3066" i="6"/>
  <c r="BE3066" i="6"/>
  <c r="T3066" i="6"/>
  <c r="R3066" i="6"/>
  <c r="P3066" i="6"/>
  <c r="BI3065" i="6"/>
  <c r="BH3065" i="6"/>
  <c r="BG3065" i="6"/>
  <c r="BE3065" i="6"/>
  <c r="T3065" i="6"/>
  <c r="R3065" i="6"/>
  <c r="P3065" i="6"/>
  <c r="BI3064" i="6"/>
  <c r="BH3064" i="6"/>
  <c r="BG3064" i="6"/>
  <c r="BE3064" i="6"/>
  <c r="T3064" i="6"/>
  <c r="R3064" i="6"/>
  <c r="P3064" i="6"/>
  <c r="BI3063" i="6"/>
  <c r="BH3063" i="6"/>
  <c r="BG3063" i="6"/>
  <c r="BE3063" i="6"/>
  <c r="T3063" i="6"/>
  <c r="R3063" i="6"/>
  <c r="P3063" i="6"/>
  <c r="BI3062" i="6"/>
  <c r="BH3062" i="6"/>
  <c r="BG3062" i="6"/>
  <c r="BE3062" i="6"/>
  <c r="T3062" i="6"/>
  <c r="R3062" i="6"/>
  <c r="P3062" i="6"/>
  <c r="BI3061" i="6"/>
  <c r="BH3061" i="6"/>
  <c r="BG3061" i="6"/>
  <c r="BE3061" i="6"/>
  <c r="T3061" i="6"/>
  <c r="R3061" i="6"/>
  <c r="P3061" i="6"/>
  <c r="BI3060" i="6"/>
  <c r="BH3060" i="6"/>
  <c r="BG3060" i="6"/>
  <c r="BE3060" i="6"/>
  <c r="T3060" i="6"/>
  <c r="R3060" i="6"/>
  <c r="P3060" i="6"/>
  <c r="BI3059" i="6"/>
  <c r="BH3059" i="6"/>
  <c r="BG3059" i="6"/>
  <c r="BE3059" i="6"/>
  <c r="T3059" i="6"/>
  <c r="R3059" i="6"/>
  <c r="P3059" i="6"/>
  <c r="BI3058" i="6"/>
  <c r="BH3058" i="6"/>
  <c r="BG3058" i="6"/>
  <c r="BE3058" i="6"/>
  <c r="T3058" i="6"/>
  <c r="R3058" i="6"/>
  <c r="P3058" i="6"/>
  <c r="BI3057" i="6"/>
  <c r="BH3057" i="6"/>
  <c r="BG3057" i="6"/>
  <c r="BE3057" i="6"/>
  <c r="T3057" i="6"/>
  <c r="R3057" i="6"/>
  <c r="P3057" i="6"/>
  <c r="BI3056" i="6"/>
  <c r="BH3056" i="6"/>
  <c r="BG3056" i="6"/>
  <c r="BE3056" i="6"/>
  <c r="T3056" i="6"/>
  <c r="R3056" i="6"/>
  <c r="P3056" i="6"/>
  <c r="BI3055" i="6"/>
  <c r="BH3055" i="6"/>
  <c r="BG3055" i="6"/>
  <c r="BE3055" i="6"/>
  <c r="T3055" i="6"/>
  <c r="R3055" i="6"/>
  <c r="P3055" i="6"/>
  <c r="BI3054" i="6"/>
  <c r="BH3054" i="6"/>
  <c r="BG3054" i="6"/>
  <c r="BE3054" i="6"/>
  <c r="T3054" i="6"/>
  <c r="R3054" i="6"/>
  <c r="P3054" i="6"/>
  <c r="BI3053" i="6"/>
  <c r="BH3053" i="6"/>
  <c r="BG3053" i="6"/>
  <c r="BE3053" i="6"/>
  <c r="T3053" i="6"/>
  <c r="R3053" i="6"/>
  <c r="P3053" i="6"/>
  <c r="BI3052" i="6"/>
  <c r="BH3052" i="6"/>
  <c r="BG3052" i="6"/>
  <c r="BE3052" i="6"/>
  <c r="T3052" i="6"/>
  <c r="R3052" i="6"/>
  <c r="P3052" i="6"/>
  <c r="BI3051" i="6"/>
  <c r="BH3051" i="6"/>
  <c r="BG3051" i="6"/>
  <c r="BE3051" i="6"/>
  <c r="T3051" i="6"/>
  <c r="R3051" i="6"/>
  <c r="P3051" i="6"/>
  <c r="BI3050" i="6"/>
  <c r="BH3050" i="6"/>
  <c r="BG3050" i="6"/>
  <c r="BE3050" i="6"/>
  <c r="T3050" i="6"/>
  <c r="R3050" i="6"/>
  <c r="P3050" i="6"/>
  <c r="BI3049" i="6"/>
  <c r="BH3049" i="6"/>
  <c r="BG3049" i="6"/>
  <c r="BE3049" i="6"/>
  <c r="T3049" i="6"/>
  <c r="R3049" i="6"/>
  <c r="P3049" i="6"/>
  <c r="BI3048" i="6"/>
  <c r="BH3048" i="6"/>
  <c r="BG3048" i="6"/>
  <c r="BE3048" i="6"/>
  <c r="T3048" i="6"/>
  <c r="R3048" i="6"/>
  <c r="P3048" i="6"/>
  <c r="BI3047" i="6"/>
  <c r="BH3047" i="6"/>
  <c r="BG3047" i="6"/>
  <c r="BE3047" i="6"/>
  <c r="T3047" i="6"/>
  <c r="R3047" i="6"/>
  <c r="P3047" i="6"/>
  <c r="BI3046" i="6"/>
  <c r="BH3046" i="6"/>
  <c r="BG3046" i="6"/>
  <c r="BE3046" i="6"/>
  <c r="T3046" i="6"/>
  <c r="R3046" i="6"/>
  <c r="P3046" i="6"/>
  <c r="BI3045" i="6"/>
  <c r="BH3045" i="6"/>
  <c r="BG3045" i="6"/>
  <c r="BE3045" i="6"/>
  <c r="T3045" i="6"/>
  <c r="R3045" i="6"/>
  <c r="P3045" i="6"/>
  <c r="BI3044" i="6"/>
  <c r="BH3044" i="6"/>
  <c r="BG3044" i="6"/>
  <c r="BE3044" i="6"/>
  <c r="T3044" i="6"/>
  <c r="R3044" i="6"/>
  <c r="P3044" i="6"/>
  <c r="BI3043" i="6"/>
  <c r="BH3043" i="6"/>
  <c r="BG3043" i="6"/>
  <c r="BE3043" i="6"/>
  <c r="T3043" i="6"/>
  <c r="R3043" i="6"/>
  <c r="P3043" i="6"/>
  <c r="BI3042" i="6"/>
  <c r="BH3042" i="6"/>
  <c r="BG3042" i="6"/>
  <c r="BE3042" i="6"/>
  <c r="T3042" i="6"/>
  <c r="R3042" i="6"/>
  <c r="P3042" i="6"/>
  <c r="BI3041" i="6"/>
  <c r="BH3041" i="6"/>
  <c r="BG3041" i="6"/>
  <c r="BE3041" i="6"/>
  <c r="T3041" i="6"/>
  <c r="R3041" i="6"/>
  <c r="P3041" i="6"/>
  <c r="BI3040" i="6"/>
  <c r="BH3040" i="6"/>
  <c r="BG3040" i="6"/>
  <c r="BE3040" i="6"/>
  <c r="T3040" i="6"/>
  <c r="R3040" i="6"/>
  <c r="P3040" i="6"/>
  <c r="BI3039" i="6"/>
  <c r="BH3039" i="6"/>
  <c r="BG3039" i="6"/>
  <c r="BE3039" i="6"/>
  <c r="T3039" i="6"/>
  <c r="R3039" i="6"/>
  <c r="P3039" i="6"/>
  <c r="BI3038" i="6"/>
  <c r="BH3038" i="6"/>
  <c r="BG3038" i="6"/>
  <c r="BE3038" i="6"/>
  <c r="T3038" i="6"/>
  <c r="R3038" i="6"/>
  <c r="P3038" i="6"/>
  <c r="BI3037" i="6"/>
  <c r="BH3037" i="6"/>
  <c r="BG3037" i="6"/>
  <c r="BE3037" i="6"/>
  <c r="T3037" i="6"/>
  <c r="R3037" i="6"/>
  <c r="P3037" i="6"/>
  <c r="BI3036" i="6"/>
  <c r="BH3036" i="6"/>
  <c r="BG3036" i="6"/>
  <c r="BE3036" i="6"/>
  <c r="T3036" i="6"/>
  <c r="R3036" i="6"/>
  <c r="P3036" i="6"/>
  <c r="BI3035" i="6"/>
  <c r="BH3035" i="6"/>
  <c r="BG3035" i="6"/>
  <c r="BE3035" i="6"/>
  <c r="T3035" i="6"/>
  <c r="R3035" i="6"/>
  <c r="P3035" i="6"/>
  <c r="BI3034" i="6"/>
  <c r="BH3034" i="6"/>
  <c r="BG3034" i="6"/>
  <c r="BE3034" i="6"/>
  <c r="T3034" i="6"/>
  <c r="R3034" i="6"/>
  <c r="P3034" i="6"/>
  <c r="BI3033" i="6"/>
  <c r="BH3033" i="6"/>
  <c r="BG3033" i="6"/>
  <c r="BE3033" i="6"/>
  <c r="T3033" i="6"/>
  <c r="R3033" i="6"/>
  <c r="P3033" i="6"/>
  <c r="BI3032" i="6"/>
  <c r="BH3032" i="6"/>
  <c r="BG3032" i="6"/>
  <c r="BE3032" i="6"/>
  <c r="T3032" i="6"/>
  <c r="R3032" i="6"/>
  <c r="P3032" i="6"/>
  <c r="BI3031" i="6"/>
  <c r="BH3031" i="6"/>
  <c r="BG3031" i="6"/>
  <c r="BE3031" i="6"/>
  <c r="T3031" i="6"/>
  <c r="R3031" i="6"/>
  <c r="P3031" i="6"/>
  <c r="BI3030" i="6"/>
  <c r="BH3030" i="6"/>
  <c r="BG3030" i="6"/>
  <c r="BE3030" i="6"/>
  <c r="T3030" i="6"/>
  <c r="R3030" i="6"/>
  <c r="P3030" i="6"/>
  <c r="BI3029" i="6"/>
  <c r="BH3029" i="6"/>
  <c r="BG3029" i="6"/>
  <c r="BE3029" i="6"/>
  <c r="T3029" i="6"/>
  <c r="R3029" i="6"/>
  <c r="P3029" i="6"/>
  <c r="BI3028" i="6"/>
  <c r="BH3028" i="6"/>
  <c r="BG3028" i="6"/>
  <c r="BE3028" i="6"/>
  <c r="T3028" i="6"/>
  <c r="R3028" i="6"/>
  <c r="P3028" i="6"/>
  <c r="BI3027" i="6"/>
  <c r="BH3027" i="6"/>
  <c r="BG3027" i="6"/>
  <c r="BE3027" i="6"/>
  <c r="T3027" i="6"/>
  <c r="R3027" i="6"/>
  <c r="P3027" i="6"/>
  <c r="BI3026" i="6"/>
  <c r="BH3026" i="6"/>
  <c r="BG3026" i="6"/>
  <c r="BE3026" i="6"/>
  <c r="T3026" i="6"/>
  <c r="R3026" i="6"/>
  <c r="P3026" i="6"/>
  <c r="BI3025" i="6"/>
  <c r="BH3025" i="6"/>
  <c r="BG3025" i="6"/>
  <c r="BE3025" i="6"/>
  <c r="T3025" i="6"/>
  <c r="R3025" i="6"/>
  <c r="P3025" i="6"/>
  <c r="BI3024" i="6"/>
  <c r="BH3024" i="6"/>
  <c r="BG3024" i="6"/>
  <c r="BE3024" i="6"/>
  <c r="T3024" i="6"/>
  <c r="R3024" i="6"/>
  <c r="P3024" i="6"/>
  <c r="BI3023" i="6"/>
  <c r="BH3023" i="6"/>
  <c r="BG3023" i="6"/>
  <c r="BE3023" i="6"/>
  <c r="T3023" i="6"/>
  <c r="R3023" i="6"/>
  <c r="P3023" i="6"/>
  <c r="BI3022" i="6"/>
  <c r="BH3022" i="6"/>
  <c r="BG3022" i="6"/>
  <c r="BE3022" i="6"/>
  <c r="T3022" i="6"/>
  <c r="R3022" i="6"/>
  <c r="P3022" i="6"/>
  <c r="BI3021" i="6"/>
  <c r="BH3021" i="6"/>
  <c r="BG3021" i="6"/>
  <c r="BE3021" i="6"/>
  <c r="T3021" i="6"/>
  <c r="R3021" i="6"/>
  <c r="P3021" i="6"/>
  <c r="BI3020" i="6"/>
  <c r="BH3020" i="6"/>
  <c r="BG3020" i="6"/>
  <c r="BE3020" i="6"/>
  <c r="T3020" i="6"/>
  <c r="R3020" i="6"/>
  <c r="P3020" i="6"/>
  <c r="BI3019" i="6"/>
  <c r="BH3019" i="6"/>
  <c r="BG3019" i="6"/>
  <c r="BE3019" i="6"/>
  <c r="T3019" i="6"/>
  <c r="R3019" i="6"/>
  <c r="P3019" i="6"/>
  <c r="BI3018" i="6"/>
  <c r="BH3018" i="6"/>
  <c r="BG3018" i="6"/>
  <c r="BE3018" i="6"/>
  <c r="T3018" i="6"/>
  <c r="R3018" i="6"/>
  <c r="P3018" i="6"/>
  <c r="BI3017" i="6"/>
  <c r="BH3017" i="6"/>
  <c r="BG3017" i="6"/>
  <c r="BE3017" i="6"/>
  <c r="T3017" i="6"/>
  <c r="R3017" i="6"/>
  <c r="P3017" i="6"/>
  <c r="BI3016" i="6"/>
  <c r="BH3016" i="6"/>
  <c r="BG3016" i="6"/>
  <c r="BE3016" i="6"/>
  <c r="T3016" i="6"/>
  <c r="R3016" i="6"/>
  <c r="P3016" i="6"/>
  <c r="BI3015" i="6"/>
  <c r="BH3015" i="6"/>
  <c r="BG3015" i="6"/>
  <c r="BE3015" i="6"/>
  <c r="T3015" i="6"/>
  <c r="R3015" i="6"/>
  <c r="P3015" i="6"/>
  <c r="BI3014" i="6"/>
  <c r="BH3014" i="6"/>
  <c r="BG3014" i="6"/>
  <c r="BE3014" i="6"/>
  <c r="T3014" i="6"/>
  <c r="R3014" i="6"/>
  <c r="P3014" i="6"/>
  <c r="BI3013" i="6"/>
  <c r="BH3013" i="6"/>
  <c r="BG3013" i="6"/>
  <c r="BE3013" i="6"/>
  <c r="T3013" i="6"/>
  <c r="R3013" i="6"/>
  <c r="P3013" i="6"/>
  <c r="BI3012" i="6"/>
  <c r="BH3012" i="6"/>
  <c r="BG3012" i="6"/>
  <c r="BE3012" i="6"/>
  <c r="T3012" i="6"/>
  <c r="R3012" i="6"/>
  <c r="P3012" i="6"/>
  <c r="BI3011" i="6"/>
  <c r="BH3011" i="6"/>
  <c r="BG3011" i="6"/>
  <c r="BE3011" i="6"/>
  <c r="T3011" i="6"/>
  <c r="R3011" i="6"/>
  <c r="P3011" i="6"/>
  <c r="BI3010" i="6"/>
  <c r="BH3010" i="6"/>
  <c r="BG3010" i="6"/>
  <c r="BE3010" i="6"/>
  <c r="T3010" i="6"/>
  <c r="R3010" i="6"/>
  <c r="P3010" i="6"/>
  <c r="BI3009" i="6"/>
  <c r="BH3009" i="6"/>
  <c r="BG3009" i="6"/>
  <c r="BE3009" i="6"/>
  <c r="T3009" i="6"/>
  <c r="R3009" i="6"/>
  <c r="P3009" i="6"/>
  <c r="BI3008" i="6"/>
  <c r="BH3008" i="6"/>
  <c r="BG3008" i="6"/>
  <c r="BE3008" i="6"/>
  <c r="T3008" i="6"/>
  <c r="R3008" i="6"/>
  <c r="P3008" i="6"/>
  <c r="BI3007" i="6"/>
  <c r="BH3007" i="6"/>
  <c r="BG3007" i="6"/>
  <c r="BE3007" i="6"/>
  <c r="T3007" i="6"/>
  <c r="R3007" i="6"/>
  <c r="P3007" i="6"/>
  <c r="BI3006" i="6"/>
  <c r="BH3006" i="6"/>
  <c r="BG3006" i="6"/>
  <c r="BE3006" i="6"/>
  <c r="T3006" i="6"/>
  <c r="R3006" i="6"/>
  <c r="P3006" i="6"/>
  <c r="BI3005" i="6"/>
  <c r="BH3005" i="6"/>
  <c r="BG3005" i="6"/>
  <c r="BE3005" i="6"/>
  <c r="T3005" i="6"/>
  <c r="R3005" i="6"/>
  <c r="P3005" i="6"/>
  <c r="BI3004" i="6"/>
  <c r="BH3004" i="6"/>
  <c r="BG3004" i="6"/>
  <c r="BE3004" i="6"/>
  <c r="T3004" i="6"/>
  <c r="R3004" i="6"/>
  <c r="P3004" i="6"/>
  <c r="BI3003" i="6"/>
  <c r="BH3003" i="6"/>
  <c r="BG3003" i="6"/>
  <c r="BE3003" i="6"/>
  <c r="T3003" i="6"/>
  <c r="R3003" i="6"/>
  <c r="P3003" i="6"/>
  <c r="BI3002" i="6"/>
  <c r="BH3002" i="6"/>
  <c r="BG3002" i="6"/>
  <c r="BE3002" i="6"/>
  <c r="T3002" i="6"/>
  <c r="R3002" i="6"/>
  <c r="P3002" i="6"/>
  <c r="BI3001" i="6"/>
  <c r="BH3001" i="6"/>
  <c r="BG3001" i="6"/>
  <c r="BE3001" i="6"/>
  <c r="T3001" i="6"/>
  <c r="R3001" i="6"/>
  <c r="P3001" i="6"/>
  <c r="BI3000" i="6"/>
  <c r="BH3000" i="6"/>
  <c r="BG3000" i="6"/>
  <c r="BE3000" i="6"/>
  <c r="T3000" i="6"/>
  <c r="R3000" i="6"/>
  <c r="P3000" i="6"/>
  <c r="BI2999" i="6"/>
  <c r="BH2999" i="6"/>
  <c r="BG2999" i="6"/>
  <c r="BE2999" i="6"/>
  <c r="T2999" i="6"/>
  <c r="R2999" i="6"/>
  <c r="P2999" i="6"/>
  <c r="BI2998" i="6"/>
  <c r="BH2998" i="6"/>
  <c r="BG2998" i="6"/>
  <c r="BE2998" i="6"/>
  <c r="T2998" i="6"/>
  <c r="R2998" i="6"/>
  <c r="P2998" i="6"/>
  <c r="BI2997" i="6"/>
  <c r="BH2997" i="6"/>
  <c r="BG2997" i="6"/>
  <c r="BE2997" i="6"/>
  <c r="T2997" i="6"/>
  <c r="R2997" i="6"/>
  <c r="P2997" i="6"/>
  <c r="BI2996" i="6"/>
  <c r="BH2996" i="6"/>
  <c r="BG2996" i="6"/>
  <c r="BE2996" i="6"/>
  <c r="T2996" i="6"/>
  <c r="R2996" i="6"/>
  <c r="P2996" i="6"/>
  <c r="BI2995" i="6"/>
  <c r="BH2995" i="6"/>
  <c r="BG2995" i="6"/>
  <c r="BE2995" i="6"/>
  <c r="T2995" i="6"/>
  <c r="R2995" i="6"/>
  <c r="P2995" i="6"/>
  <c r="BI2994" i="6"/>
  <c r="BH2994" i="6"/>
  <c r="BG2994" i="6"/>
  <c r="BE2994" i="6"/>
  <c r="T2994" i="6"/>
  <c r="R2994" i="6"/>
  <c r="P2994" i="6"/>
  <c r="BI2993" i="6"/>
  <c r="BH2993" i="6"/>
  <c r="BG2993" i="6"/>
  <c r="BE2993" i="6"/>
  <c r="T2993" i="6"/>
  <c r="R2993" i="6"/>
  <c r="P2993" i="6"/>
  <c r="BI2992" i="6"/>
  <c r="BH2992" i="6"/>
  <c r="BG2992" i="6"/>
  <c r="BE2992" i="6"/>
  <c r="T2992" i="6"/>
  <c r="R2992" i="6"/>
  <c r="P2992" i="6"/>
  <c r="BI2991" i="6"/>
  <c r="BH2991" i="6"/>
  <c r="BG2991" i="6"/>
  <c r="BE2991" i="6"/>
  <c r="T2991" i="6"/>
  <c r="R2991" i="6"/>
  <c r="P2991" i="6"/>
  <c r="BI2990" i="6"/>
  <c r="BH2990" i="6"/>
  <c r="BG2990" i="6"/>
  <c r="BE2990" i="6"/>
  <c r="T2990" i="6"/>
  <c r="R2990" i="6"/>
  <c r="P2990" i="6"/>
  <c r="BI2989" i="6"/>
  <c r="BH2989" i="6"/>
  <c r="BG2989" i="6"/>
  <c r="BE2989" i="6"/>
  <c r="T2989" i="6"/>
  <c r="R2989" i="6"/>
  <c r="P2989" i="6"/>
  <c r="BI2988" i="6"/>
  <c r="BH2988" i="6"/>
  <c r="BG2988" i="6"/>
  <c r="BE2988" i="6"/>
  <c r="T2988" i="6"/>
  <c r="R2988" i="6"/>
  <c r="P2988" i="6"/>
  <c r="BI2987" i="6"/>
  <c r="BH2987" i="6"/>
  <c r="BG2987" i="6"/>
  <c r="BE2987" i="6"/>
  <c r="T2987" i="6"/>
  <c r="R2987" i="6"/>
  <c r="P2987" i="6"/>
  <c r="BI2986" i="6"/>
  <c r="BH2986" i="6"/>
  <c r="BG2986" i="6"/>
  <c r="BE2986" i="6"/>
  <c r="T2986" i="6"/>
  <c r="R2986" i="6"/>
  <c r="P2986" i="6"/>
  <c r="BI2985" i="6"/>
  <c r="BH2985" i="6"/>
  <c r="BG2985" i="6"/>
  <c r="BE2985" i="6"/>
  <c r="T2985" i="6"/>
  <c r="R2985" i="6"/>
  <c r="P2985" i="6"/>
  <c r="BI2984" i="6"/>
  <c r="BH2984" i="6"/>
  <c r="BG2984" i="6"/>
  <c r="BE2984" i="6"/>
  <c r="T2984" i="6"/>
  <c r="R2984" i="6"/>
  <c r="P2984" i="6"/>
  <c r="BI2983" i="6"/>
  <c r="BH2983" i="6"/>
  <c r="BG2983" i="6"/>
  <c r="BE2983" i="6"/>
  <c r="T2983" i="6"/>
  <c r="R2983" i="6"/>
  <c r="P2983" i="6"/>
  <c r="BI2982" i="6"/>
  <c r="BH2982" i="6"/>
  <c r="BG2982" i="6"/>
  <c r="BE2982" i="6"/>
  <c r="T2982" i="6"/>
  <c r="R2982" i="6"/>
  <c r="P2982" i="6"/>
  <c r="BI2981" i="6"/>
  <c r="BH2981" i="6"/>
  <c r="BG2981" i="6"/>
  <c r="BE2981" i="6"/>
  <c r="T2981" i="6"/>
  <c r="R2981" i="6"/>
  <c r="P2981" i="6"/>
  <c r="BI2980" i="6"/>
  <c r="BH2980" i="6"/>
  <c r="BG2980" i="6"/>
  <c r="BE2980" i="6"/>
  <c r="T2980" i="6"/>
  <c r="R2980" i="6"/>
  <c r="P2980" i="6"/>
  <c r="BI2979" i="6"/>
  <c r="BH2979" i="6"/>
  <c r="BG2979" i="6"/>
  <c r="BE2979" i="6"/>
  <c r="T2979" i="6"/>
  <c r="R2979" i="6"/>
  <c r="P2979" i="6"/>
  <c r="BI2978" i="6"/>
  <c r="BH2978" i="6"/>
  <c r="BG2978" i="6"/>
  <c r="BE2978" i="6"/>
  <c r="T2978" i="6"/>
  <c r="R2978" i="6"/>
  <c r="P2978" i="6"/>
  <c r="BI2977" i="6"/>
  <c r="BH2977" i="6"/>
  <c r="BG2977" i="6"/>
  <c r="BE2977" i="6"/>
  <c r="T2977" i="6"/>
  <c r="R2977" i="6"/>
  <c r="P2977" i="6"/>
  <c r="BI2976" i="6"/>
  <c r="BH2976" i="6"/>
  <c r="BG2976" i="6"/>
  <c r="BE2976" i="6"/>
  <c r="T2976" i="6"/>
  <c r="R2976" i="6"/>
  <c r="P2976" i="6"/>
  <c r="BI2975" i="6"/>
  <c r="BH2975" i="6"/>
  <c r="BG2975" i="6"/>
  <c r="BE2975" i="6"/>
  <c r="T2975" i="6"/>
  <c r="R2975" i="6"/>
  <c r="P2975" i="6"/>
  <c r="BI2974" i="6"/>
  <c r="BH2974" i="6"/>
  <c r="BG2974" i="6"/>
  <c r="BE2974" i="6"/>
  <c r="T2974" i="6"/>
  <c r="R2974" i="6"/>
  <c r="P2974" i="6"/>
  <c r="BI2973" i="6"/>
  <c r="BH2973" i="6"/>
  <c r="BG2973" i="6"/>
  <c r="BE2973" i="6"/>
  <c r="T2973" i="6"/>
  <c r="R2973" i="6"/>
  <c r="P2973" i="6"/>
  <c r="BI2972" i="6"/>
  <c r="BH2972" i="6"/>
  <c r="BG2972" i="6"/>
  <c r="BE2972" i="6"/>
  <c r="T2972" i="6"/>
  <c r="R2972" i="6"/>
  <c r="P2972" i="6"/>
  <c r="BI2971" i="6"/>
  <c r="BH2971" i="6"/>
  <c r="BG2971" i="6"/>
  <c r="BE2971" i="6"/>
  <c r="T2971" i="6"/>
  <c r="R2971" i="6"/>
  <c r="P2971" i="6"/>
  <c r="BI2970" i="6"/>
  <c r="BH2970" i="6"/>
  <c r="BG2970" i="6"/>
  <c r="BE2970" i="6"/>
  <c r="T2970" i="6"/>
  <c r="R2970" i="6"/>
  <c r="P2970" i="6"/>
  <c r="BI2969" i="6"/>
  <c r="BH2969" i="6"/>
  <c r="BG2969" i="6"/>
  <c r="BE2969" i="6"/>
  <c r="T2969" i="6"/>
  <c r="R2969" i="6"/>
  <c r="P2969" i="6"/>
  <c r="BI2968" i="6"/>
  <c r="BH2968" i="6"/>
  <c r="BG2968" i="6"/>
  <c r="BE2968" i="6"/>
  <c r="T2968" i="6"/>
  <c r="R2968" i="6"/>
  <c r="P2968" i="6"/>
  <c r="BI2967" i="6"/>
  <c r="BH2967" i="6"/>
  <c r="BG2967" i="6"/>
  <c r="BE2967" i="6"/>
  <c r="T2967" i="6"/>
  <c r="R2967" i="6"/>
  <c r="P2967" i="6"/>
  <c r="BI2966" i="6"/>
  <c r="BH2966" i="6"/>
  <c r="BG2966" i="6"/>
  <c r="BE2966" i="6"/>
  <c r="T2966" i="6"/>
  <c r="R2966" i="6"/>
  <c r="P2966" i="6"/>
  <c r="BI2965" i="6"/>
  <c r="BH2965" i="6"/>
  <c r="BG2965" i="6"/>
  <c r="BE2965" i="6"/>
  <c r="T2965" i="6"/>
  <c r="R2965" i="6"/>
  <c r="P2965" i="6"/>
  <c r="BI2964" i="6"/>
  <c r="BH2964" i="6"/>
  <c r="BG2964" i="6"/>
  <c r="BE2964" i="6"/>
  <c r="T2964" i="6"/>
  <c r="R2964" i="6"/>
  <c r="P2964" i="6"/>
  <c r="BI2963" i="6"/>
  <c r="BH2963" i="6"/>
  <c r="BG2963" i="6"/>
  <c r="BE2963" i="6"/>
  <c r="T2963" i="6"/>
  <c r="R2963" i="6"/>
  <c r="P2963" i="6"/>
  <c r="BI2962" i="6"/>
  <c r="BH2962" i="6"/>
  <c r="BG2962" i="6"/>
  <c r="BE2962" i="6"/>
  <c r="T2962" i="6"/>
  <c r="R2962" i="6"/>
  <c r="P2962" i="6"/>
  <c r="BI2961" i="6"/>
  <c r="BH2961" i="6"/>
  <c r="BG2961" i="6"/>
  <c r="BE2961" i="6"/>
  <c r="T2961" i="6"/>
  <c r="R2961" i="6"/>
  <c r="P2961" i="6"/>
  <c r="BI2960" i="6"/>
  <c r="BH2960" i="6"/>
  <c r="BG2960" i="6"/>
  <c r="BE2960" i="6"/>
  <c r="T2960" i="6"/>
  <c r="R2960" i="6"/>
  <c r="P2960" i="6"/>
  <c r="BI2959" i="6"/>
  <c r="BH2959" i="6"/>
  <c r="BG2959" i="6"/>
  <c r="BE2959" i="6"/>
  <c r="T2959" i="6"/>
  <c r="R2959" i="6"/>
  <c r="P2959" i="6"/>
  <c r="BI2958" i="6"/>
  <c r="BH2958" i="6"/>
  <c r="BG2958" i="6"/>
  <c r="BE2958" i="6"/>
  <c r="T2958" i="6"/>
  <c r="R2958" i="6"/>
  <c r="P2958" i="6"/>
  <c r="BI2957" i="6"/>
  <c r="BH2957" i="6"/>
  <c r="BG2957" i="6"/>
  <c r="BE2957" i="6"/>
  <c r="T2957" i="6"/>
  <c r="R2957" i="6"/>
  <c r="P2957" i="6"/>
  <c r="BI2956" i="6"/>
  <c r="BH2956" i="6"/>
  <c r="BG2956" i="6"/>
  <c r="BE2956" i="6"/>
  <c r="T2956" i="6"/>
  <c r="R2956" i="6"/>
  <c r="P2956" i="6"/>
  <c r="BI2955" i="6"/>
  <c r="BH2955" i="6"/>
  <c r="BG2955" i="6"/>
  <c r="BE2955" i="6"/>
  <c r="T2955" i="6"/>
  <c r="R2955" i="6"/>
  <c r="P2955" i="6"/>
  <c r="BI2954" i="6"/>
  <c r="BH2954" i="6"/>
  <c r="BG2954" i="6"/>
  <c r="BE2954" i="6"/>
  <c r="T2954" i="6"/>
  <c r="R2954" i="6"/>
  <c r="P2954" i="6"/>
  <c r="BI2953" i="6"/>
  <c r="BH2953" i="6"/>
  <c r="BG2953" i="6"/>
  <c r="BE2953" i="6"/>
  <c r="T2953" i="6"/>
  <c r="R2953" i="6"/>
  <c r="P2953" i="6"/>
  <c r="BI2952" i="6"/>
  <c r="BH2952" i="6"/>
  <c r="BG2952" i="6"/>
  <c r="BE2952" i="6"/>
  <c r="T2952" i="6"/>
  <c r="R2952" i="6"/>
  <c r="P2952" i="6"/>
  <c r="BI2951" i="6"/>
  <c r="BH2951" i="6"/>
  <c r="BG2951" i="6"/>
  <c r="BE2951" i="6"/>
  <c r="T2951" i="6"/>
  <c r="R2951" i="6"/>
  <c r="P2951" i="6"/>
  <c r="BI2950" i="6"/>
  <c r="BH2950" i="6"/>
  <c r="BG2950" i="6"/>
  <c r="BE2950" i="6"/>
  <c r="T2950" i="6"/>
  <c r="R2950" i="6"/>
  <c r="P2950" i="6"/>
  <c r="BI2949" i="6"/>
  <c r="BH2949" i="6"/>
  <c r="BG2949" i="6"/>
  <c r="BE2949" i="6"/>
  <c r="T2949" i="6"/>
  <c r="R2949" i="6"/>
  <c r="P2949" i="6"/>
  <c r="BI2948" i="6"/>
  <c r="BH2948" i="6"/>
  <c r="BG2948" i="6"/>
  <c r="BE2948" i="6"/>
  <c r="T2948" i="6"/>
  <c r="R2948" i="6"/>
  <c r="P2948" i="6"/>
  <c r="BI2947" i="6"/>
  <c r="BH2947" i="6"/>
  <c r="BG2947" i="6"/>
  <c r="BE2947" i="6"/>
  <c r="T2947" i="6"/>
  <c r="R2947" i="6"/>
  <c r="P2947" i="6"/>
  <c r="BI2946" i="6"/>
  <c r="BH2946" i="6"/>
  <c r="BG2946" i="6"/>
  <c r="BE2946" i="6"/>
  <c r="T2946" i="6"/>
  <c r="R2946" i="6"/>
  <c r="P2946" i="6"/>
  <c r="BI2945" i="6"/>
  <c r="BH2945" i="6"/>
  <c r="BG2945" i="6"/>
  <c r="BE2945" i="6"/>
  <c r="T2945" i="6"/>
  <c r="R2945" i="6"/>
  <c r="P2945" i="6"/>
  <c r="BI2944" i="6"/>
  <c r="BH2944" i="6"/>
  <c r="BG2944" i="6"/>
  <c r="BE2944" i="6"/>
  <c r="T2944" i="6"/>
  <c r="R2944" i="6"/>
  <c r="P2944" i="6"/>
  <c r="BI2943" i="6"/>
  <c r="BH2943" i="6"/>
  <c r="BG2943" i="6"/>
  <c r="BE2943" i="6"/>
  <c r="T2943" i="6"/>
  <c r="R2943" i="6"/>
  <c r="P2943" i="6"/>
  <c r="BI2942" i="6"/>
  <c r="BH2942" i="6"/>
  <c r="BG2942" i="6"/>
  <c r="BE2942" i="6"/>
  <c r="T2942" i="6"/>
  <c r="R2942" i="6"/>
  <c r="P2942" i="6"/>
  <c r="BI2941" i="6"/>
  <c r="BH2941" i="6"/>
  <c r="BG2941" i="6"/>
  <c r="BE2941" i="6"/>
  <c r="T2941" i="6"/>
  <c r="R2941" i="6"/>
  <c r="P2941" i="6"/>
  <c r="BI2940" i="6"/>
  <c r="BH2940" i="6"/>
  <c r="BG2940" i="6"/>
  <c r="BE2940" i="6"/>
  <c r="T2940" i="6"/>
  <c r="R2940" i="6"/>
  <c r="P2940" i="6"/>
  <c r="BI2939" i="6"/>
  <c r="BH2939" i="6"/>
  <c r="BG2939" i="6"/>
  <c r="BE2939" i="6"/>
  <c r="T2939" i="6"/>
  <c r="R2939" i="6"/>
  <c r="P2939" i="6"/>
  <c r="BI2938" i="6"/>
  <c r="BH2938" i="6"/>
  <c r="BG2938" i="6"/>
  <c r="BE2938" i="6"/>
  <c r="T2938" i="6"/>
  <c r="R2938" i="6"/>
  <c r="P2938" i="6"/>
  <c r="BI2937" i="6"/>
  <c r="BH2937" i="6"/>
  <c r="BG2937" i="6"/>
  <c r="BE2937" i="6"/>
  <c r="T2937" i="6"/>
  <c r="R2937" i="6"/>
  <c r="P2937" i="6"/>
  <c r="BI2936" i="6"/>
  <c r="BH2936" i="6"/>
  <c r="BG2936" i="6"/>
  <c r="BE2936" i="6"/>
  <c r="T2936" i="6"/>
  <c r="R2936" i="6"/>
  <c r="P2936" i="6"/>
  <c r="BI2935" i="6"/>
  <c r="BH2935" i="6"/>
  <c r="BG2935" i="6"/>
  <c r="BE2935" i="6"/>
  <c r="T2935" i="6"/>
  <c r="R2935" i="6"/>
  <c r="P2935" i="6"/>
  <c r="BI2934" i="6"/>
  <c r="BH2934" i="6"/>
  <c r="BG2934" i="6"/>
  <c r="BE2934" i="6"/>
  <c r="T2934" i="6"/>
  <c r="R2934" i="6"/>
  <c r="P2934" i="6"/>
  <c r="BI2933" i="6"/>
  <c r="BH2933" i="6"/>
  <c r="BG2933" i="6"/>
  <c r="BE2933" i="6"/>
  <c r="T2933" i="6"/>
  <c r="R2933" i="6"/>
  <c r="P2933" i="6"/>
  <c r="BI2932" i="6"/>
  <c r="BH2932" i="6"/>
  <c r="BG2932" i="6"/>
  <c r="BE2932" i="6"/>
  <c r="T2932" i="6"/>
  <c r="R2932" i="6"/>
  <c r="P2932" i="6"/>
  <c r="BI2931" i="6"/>
  <c r="BH2931" i="6"/>
  <c r="BG2931" i="6"/>
  <c r="BE2931" i="6"/>
  <c r="T2931" i="6"/>
  <c r="R2931" i="6"/>
  <c r="P2931" i="6"/>
  <c r="BI2930" i="6"/>
  <c r="BH2930" i="6"/>
  <c r="BG2930" i="6"/>
  <c r="BE2930" i="6"/>
  <c r="T2930" i="6"/>
  <c r="R2930" i="6"/>
  <c r="P2930" i="6"/>
  <c r="BI2929" i="6"/>
  <c r="BH2929" i="6"/>
  <c r="BG2929" i="6"/>
  <c r="BE2929" i="6"/>
  <c r="T2929" i="6"/>
  <c r="R2929" i="6"/>
  <c r="P2929" i="6"/>
  <c r="BI2928" i="6"/>
  <c r="BH2928" i="6"/>
  <c r="BG2928" i="6"/>
  <c r="BE2928" i="6"/>
  <c r="T2928" i="6"/>
  <c r="R2928" i="6"/>
  <c r="P2928" i="6"/>
  <c r="BI2927" i="6"/>
  <c r="BH2927" i="6"/>
  <c r="BG2927" i="6"/>
  <c r="BE2927" i="6"/>
  <c r="T2927" i="6"/>
  <c r="R2927" i="6"/>
  <c r="P2927" i="6"/>
  <c r="BI2926" i="6"/>
  <c r="BH2926" i="6"/>
  <c r="BG2926" i="6"/>
  <c r="BE2926" i="6"/>
  <c r="T2926" i="6"/>
  <c r="R2926" i="6"/>
  <c r="P2926" i="6"/>
  <c r="BI2925" i="6"/>
  <c r="BH2925" i="6"/>
  <c r="BG2925" i="6"/>
  <c r="BE2925" i="6"/>
  <c r="T2925" i="6"/>
  <c r="R2925" i="6"/>
  <c r="P2925" i="6"/>
  <c r="BI2924" i="6"/>
  <c r="BH2924" i="6"/>
  <c r="BG2924" i="6"/>
  <c r="BE2924" i="6"/>
  <c r="T2924" i="6"/>
  <c r="R2924" i="6"/>
  <c r="P2924" i="6"/>
  <c r="BI2923" i="6"/>
  <c r="BH2923" i="6"/>
  <c r="BG2923" i="6"/>
  <c r="BE2923" i="6"/>
  <c r="T2923" i="6"/>
  <c r="R2923" i="6"/>
  <c r="P2923" i="6"/>
  <c r="BI2922" i="6"/>
  <c r="BH2922" i="6"/>
  <c r="BG2922" i="6"/>
  <c r="BE2922" i="6"/>
  <c r="T2922" i="6"/>
  <c r="R2922" i="6"/>
  <c r="P2922" i="6"/>
  <c r="BI2921" i="6"/>
  <c r="BH2921" i="6"/>
  <c r="BG2921" i="6"/>
  <c r="BE2921" i="6"/>
  <c r="T2921" i="6"/>
  <c r="R2921" i="6"/>
  <c r="P2921" i="6"/>
  <c r="BI2920" i="6"/>
  <c r="BH2920" i="6"/>
  <c r="BG2920" i="6"/>
  <c r="BE2920" i="6"/>
  <c r="T2920" i="6"/>
  <c r="R2920" i="6"/>
  <c r="P2920" i="6"/>
  <c r="BI2919" i="6"/>
  <c r="BH2919" i="6"/>
  <c r="BG2919" i="6"/>
  <c r="BE2919" i="6"/>
  <c r="T2919" i="6"/>
  <c r="R2919" i="6"/>
  <c r="P2919" i="6"/>
  <c r="BI2918" i="6"/>
  <c r="BH2918" i="6"/>
  <c r="BG2918" i="6"/>
  <c r="BE2918" i="6"/>
  <c r="T2918" i="6"/>
  <c r="R2918" i="6"/>
  <c r="P2918" i="6"/>
  <c r="BI2917" i="6"/>
  <c r="BH2917" i="6"/>
  <c r="BG2917" i="6"/>
  <c r="BE2917" i="6"/>
  <c r="T2917" i="6"/>
  <c r="R2917" i="6"/>
  <c r="P2917" i="6"/>
  <c r="BI2916" i="6"/>
  <c r="BH2916" i="6"/>
  <c r="BG2916" i="6"/>
  <c r="BE2916" i="6"/>
  <c r="T2916" i="6"/>
  <c r="R2916" i="6"/>
  <c r="P2916" i="6"/>
  <c r="BI2915" i="6"/>
  <c r="BH2915" i="6"/>
  <c r="BG2915" i="6"/>
  <c r="BE2915" i="6"/>
  <c r="T2915" i="6"/>
  <c r="R2915" i="6"/>
  <c r="P2915" i="6"/>
  <c r="BI2914" i="6"/>
  <c r="BH2914" i="6"/>
  <c r="BG2914" i="6"/>
  <c r="BE2914" i="6"/>
  <c r="T2914" i="6"/>
  <c r="R2914" i="6"/>
  <c r="P2914" i="6"/>
  <c r="BI2913" i="6"/>
  <c r="BH2913" i="6"/>
  <c r="BG2913" i="6"/>
  <c r="BE2913" i="6"/>
  <c r="T2913" i="6"/>
  <c r="R2913" i="6"/>
  <c r="P2913" i="6"/>
  <c r="BI2912" i="6"/>
  <c r="BH2912" i="6"/>
  <c r="BG2912" i="6"/>
  <c r="BE2912" i="6"/>
  <c r="T2912" i="6"/>
  <c r="R2912" i="6"/>
  <c r="P2912" i="6"/>
  <c r="BI2911" i="6"/>
  <c r="BH2911" i="6"/>
  <c r="BG2911" i="6"/>
  <c r="BE2911" i="6"/>
  <c r="T2911" i="6"/>
  <c r="R2911" i="6"/>
  <c r="P2911" i="6"/>
  <c r="BI2910" i="6"/>
  <c r="BH2910" i="6"/>
  <c r="BG2910" i="6"/>
  <c r="BE2910" i="6"/>
  <c r="T2910" i="6"/>
  <c r="R2910" i="6"/>
  <c r="P2910" i="6"/>
  <c r="BI2909" i="6"/>
  <c r="BH2909" i="6"/>
  <c r="BG2909" i="6"/>
  <c r="BE2909" i="6"/>
  <c r="T2909" i="6"/>
  <c r="R2909" i="6"/>
  <c r="P2909" i="6"/>
  <c r="BI2908" i="6"/>
  <c r="BH2908" i="6"/>
  <c r="BG2908" i="6"/>
  <c r="BE2908" i="6"/>
  <c r="T2908" i="6"/>
  <c r="R2908" i="6"/>
  <c r="P2908" i="6"/>
  <c r="BI2907" i="6"/>
  <c r="BH2907" i="6"/>
  <c r="BG2907" i="6"/>
  <c r="BE2907" i="6"/>
  <c r="T2907" i="6"/>
  <c r="R2907" i="6"/>
  <c r="P2907" i="6"/>
  <c r="BI2906" i="6"/>
  <c r="BH2906" i="6"/>
  <c r="BG2906" i="6"/>
  <c r="BE2906" i="6"/>
  <c r="T2906" i="6"/>
  <c r="R2906" i="6"/>
  <c r="P2906" i="6"/>
  <c r="BI2905" i="6"/>
  <c r="BH2905" i="6"/>
  <c r="BG2905" i="6"/>
  <c r="BE2905" i="6"/>
  <c r="T2905" i="6"/>
  <c r="R2905" i="6"/>
  <c r="P2905" i="6"/>
  <c r="BI2904" i="6"/>
  <c r="BH2904" i="6"/>
  <c r="BG2904" i="6"/>
  <c r="BE2904" i="6"/>
  <c r="T2904" i="6"/>
  <c r="R2904" i="6"/>
  <c r="P2904" i="6"/>
  <c r="BI2903" i="6"/>
  <c r="BH2903" i="6"/>
  <c r="BG2903" i="6"/>
  <c r="BE2903" i="6"/>
  <c r="T2903" i="6"/>
  <c r="R2903" i="6"/>
  <c r="P2903" i="6"/>
  <c r="BI2902" i="6"/>
  <c r="BH2902" i="6"/>
  <c r="BG2902" i="6"/>
  <c r="BE2902" i="6"/>
  <c r="T2902" i="6"/>
  <c r="R2902" i="6"/>
  <c r="P2902" i="6"/>
  <c r="BI2886" i="6"/>
  <c r="BH2886" i="6"/>
  <c r="BG2886" i="6"/>
  <c r="BE2886" i="6"/>
  <c r="T2886" i="6"/>
  <c r="R2886" i="6"/>
  <c r="P2886" i="6"/>
  <c r="BI2881" i="6"/>
  <c r="BH2881" i="6"/>
  <c r="BG2881" i="6"/>
  <c r="BE2881" i="6"/>
  <c r="T2881" i="6"/>
  <c r="R2881" i="6"/>
  <c r="P2881" i="6"/>
  <c r="BI2876" i="6"/>
  <c r="BH2876" i="6"/>
  <c r="BG2876" i="6"/>
  <c r="BE2876" i="6"/>
  <c r="T2876" i="6"/>
  <c r="R2876" i="6"/>
  <c r="P2876" i="6"/>
  <c r="BI2871" i="6"/>
  <c r="BH2871" i="6"/>
  <c r="BG2871" i="6"/>
  <c r="BE2871" i="6"/>
  <c r="T2871" i="6"/>
  <c r="R2871" i="6"/>
  <c r="P2871" i="6"/>
  <c r="BI2866" i="6"/>
  <c r="BH2866" i="6"/>
  <c r="BG2866" i="6"/>
  <c r="BE2866" i="6"/>
  <c r="T2866" i="6"/>
  <c r="R2866" i="6"/>
  <c r="P2866" i="6"/>
  <c r="BI2861" i="6"/>
  <c r="BH2861" i="6"/>
  <c r="BG2861" i="6"/>
  <c r="BE2861" i="6"/>
  <c r="T2861" i="6"/>
  <c r="R2861" i="6"/>
  <c r="P2861" i="6"/>
  <c r="BI2856" i="6"/>
  <c r="BH2856" i="6"/>
  <c r="BG2856" i="6"/>
  <c r="BE2856" i="6"/>
  <c r="T2856" i="6"/>
  <c r="R2856" i="6"/>
  <c r="P2856" i="6"/>
  <c r="BI2847" i="6"/>
  <c r="BH2847" i="6"/>
  <c r="BG2847" i="6"/>
  <c r="BE2847" i="6"/>
  <c r="T2847" i="6"/>
  <c r="R2847" i="6"/>
  <c r="P2847" i="6"/>
  <c r="BI2836" i="6"/>
  <c r="BH2836" i="6"/>
  <c r="BG2836" i="6"/>
  <c r="BE2836" i="6"/>
  <c r="T2836" i="6"/>
  <c r="R2836" i="6"/>
  <c r="P2836" i="6"/>
  <c r="BI2831" i="6"/>
  <c r="BH2831" i="6"/>
  <c r="BG2831" i="6"/>
  <c r="BE2831" i="6"/>
  <c r="T2831" i="6"/>
  <c r="R2831" i="6"/>
  <c r="P2831" i="6"/>
  <c r="BI2826" i="6"/>
  <c r="BH2826" i="6"/>
  <c r="BG2826" i="6"/>
  <c r="BE2826" i="6"/>
  <c r="T2826" i="6"/>
  <c r="R2826" i="6"/>
  <c r="P2826" i="6"/>
  <c r="BI2812" i="6"/>
  <c r="BH2812" i="6"/>
  <c r="BG2812" i="6"/>
  <c r="BE2812" i="6"/>
  <c r="T2812" i="6"/>
  <c r="R2812" i="6"/>
  <c r="P2812" i="6"/>
  <c r="BI2810" i="6"/>
  <c r="BH2810" i="6"/>
  <c r="BG2810" i="6"/>
  <c r="BE2810" i="6"/>
  <c r="T2810" i="6"/>
  <c r="R2810" i="6"/>
  <c r="P2810" i="6"/>
  <c r="BI2809" i="6"/>
  <c r="BH2809" i="6"/>
  <c r="BG2809" i="6"/>
  <c r="BE2809" i="6"/>
  <c r="T2809" i="6"/>
  <c r="R2809" i="6"/>
  <c r="P2809" i="6"/>
  <c r="BI2808" i="6"/>
  <c r="BH2808" i="6"/>
  <c r="BG2808" i="6"/>
  <c r="BE2808" i="6"/>
  <c r="T2808" i="6"/>
  <c r="R2808" i="6"/>
  <c r="P2808" i="6"/>
  <c r="BI2807" i="6"/>
  <c r="BH2807" i="6"/>
  <c r="BG2807" i="6"/>
  <c r="BE2807" i="6"/>
  <c r="T2807" i="6"/>
  <c r="R2807" i="6"/>
  <c r="P2807" i="6"/>
  <c r="BI2806" i="6"/>
  <c r="BH2806" i="6"/>
  <c r="BG2806" i="6"/>
  <c r="BE2806" i="6"/>
  <c r="T2806" i="6"/>
  <c r="R2806" i="6"/>
  <c r="P2806" i="6"/>
  <c r="BI2805" i="6"/>
  <c r="BH2805" i="6"/>
  <c r="BG2805" i="6"/>
  <c r="BE2805" i="6"/>
  <c r="T2805" i="6"/>
  <c r="R2805" i="6"/>
  <c r="P2805" i="6"/>
  <c r="BI2804" i="6"/>
  <c r="BH2804" i="6"/>
  <c r="BG2804" i="6"/>
  <c r="BE2804" i="6"/>
  <c r="T2804" i="6"/>
  <c r="R2804" i="6"/>
  <c r="P2804" i="6"/>
  <c r="BI2803" i="6"/>
  <c r="BH2803" i="6"/>
  <c r="BG2803" i="6"/>
  <c r="BE2803" i="6"/>
  <c r="T2803" i="6"/>
  <c r="R2803" i="6"/>
  <c r="P2803" i="6"/>
  <c r="BI2802" i="6"/>
  <c r="BH2802" i="6"/>
  <c r="BG2802" i="6"/>
  <c r="BE2802" i="6"/>
  <c r="T2802" i="6"/>
  <c r="R2802" i="6"/>
  <c r="P2802" i="6"/>
  <c r="BI2801" i="6"/>
  <c r="BH2801" i="6"/>
  <c r="BG2801" i="6"/>
  <c r="BE2801" i="6"/>
  <c r="T2801" i="6"/>
  <c r="R2801" i="6"/>
  <c r="P2801" i="6"/>
  <c r="BI2800" i="6"/>
  <c r="BH2800" i="6"/>
  <c r="BG2800" i="6"/>
  <c r="BE2800" i="6"/>
  <c r="T2800" i="6"/>
  <c r="R2800" i="6"/>
  <c r="P2800" i="6"/>
  <c r="BI2799" i="6"/>
  <c r="BH2799" i="6"/>
  <c r="BG2799" i="6"/>
  <c r="BE2799" i="6"/>
  <c r="T2799" i="6"/>
  <c r="R2799" i="6"/>
  <c r="P2799" i="6"/>
  <c r="BI2798" i="6"/>
  <c r="BH2798" i="6"/>
  <c r="BG2798" i="6"/>
  <c r="BE2798" i="6"/>
  <c r="T2798" i="6"/>
  <c r="R2798" i="6"/>
  <c r="P2798" i="6"/>
  <c r="BI2792" i="6"/>
  <c r="BH2792" i="6"/>
  <c r="BG2792" i="6"/>
  <c r="BE2792" i="6"/>
  <c r="T2792" i="6"/>
  <c r="R2792" i="6"/>
  <c r="P2792" i="6"/>
  <c r="BI2791" i="6"/>
  <c r="BH2791" i="6"/>
  <c r="BG2791" i="6"/>
  <c r="BE2791" i="6"/>
  <c r="T2791" i="6"/>
  <c r="R2791" i="6"/>
  <c r="P2791" i="6"/>
  <c r="BI2790" i="6"/>
  <c r="BH2790" i="6"/>
  <c r="BG2790" i="6"/>
  <c r="BE2790" i="6"/>
  <c r="T2790" i="6"/>
  <c r="R2790" i="6"/>
  <c r="P2790" i="6"/>
  <c r="BI2789" i="6"/>
  <c r="BH2789" i="6"/>
  <c r="BG2789" i="6"/>
  <c r="BE2789" i="6"/>
  <c r="T2789" i="6"/>
  <c r="R2789" i="6"/>
  <c r="P2789" i="6"/>
  <c r="BI2787" i="6"/>
  <c r="BH2787" i="6"/>
  <c r="BG2787" i="6"/>
  <c r="BE2787" i="6"/>
  <c r="T2787" i="6"/>
  <c r="R2787" i="6"/>
  <c r="P2787" i="6"/>
  <c r="BI2781" i="6"/>
  <c r="BH2781" i="6"/>
  <c r="BG2781" i="6"/>
  <c r="BE2781" i="6"/>
  <c r="T2781" i="6"/>
  <c r="R2781" i="6"/>
  <c r="P2781" i="6"/>
  <c r="BI2774" i="6"/>
  <c r="BH2774" i="6"/>
  <c r="BG2774" i="6"/>
  <c r="BE2774" i="6"/>
  <c r="T2774" i="6"/>
  <c r="R2774" i="6"/>
  <c r="P2774" i="6"/>
  <c r="BI2767" i="6"/>
  <c r="BH2767" i="6"/>
  <c r="BG2767" i="6"/>
  <c r="BE2767" i="6"/>
  <c r="T2767" i="6"/>
  <c r="R2767" i="6"/>
  <c r="P2767" i="6"/>
  <c r="BI2761" i="6"/>
  <c r="BH2761" i="6"/>
  <c r="BG2761" i="6"/>
  <c r="BE2761" i="6"/>
  <c r="T2761" i="6"/>
  <c r="R2761" i="6"/>
  <c r="P2761" i="6"/>
  <c r="BI2753" i="6"/>
  <c r="BH2753" i="6"/>
  <c r="BG2753" i="6"/>
  <c r="BE2753" i="6"/>
  <c r="T2753" i="6"/>
  <c r="R2753" i="6"/>
  <c r="P2753" i="6"/>
  <c r="BI2746" i="6"/>
  <c r="BH2746" i="6"/>
  <c r="BG2746" i="6"/>
  <c r="BE2746" i="6"/>
  <c r="T2746" i="6"/>
  <c r="R2746" i="6"/>
  <c r="P2746" i="6"/>
  <c r="BI2739" i="6"/>
  <c r="BH2739" i="6"/>
  <c r="BG2739" i="6"/>
  <c r="BE2739" i="6"/>
  <c r="T2739" i="6"/>
  <c r="R2739" i="6"/>
  <c r="P2739" i="6"/>
  <c r="BI2733" i="6"/>
  <c r="BH2733" i="6"/>
  <c r="BG2733" i="6"/>
  <c r="BE2733" i="6"/>
  <c r="T2733" i="6"/>
  <c r="R2733" i="6"/>
  <c r="P2733" i="6"/>
  <c r="BI2718" i="6"/>
  <c r="BH2718" i="6"/>
  <c r="BG2718" i="6"/>
  <c r="BE2718" i="6"/>
  <c r="T2718" i="6"/>
  <c r="R2718" i="6"/>
  <c r="P2718" i="6"/>
  <c r="BI2710" i="6"/>
  <c r="BH2710" i="6"/>
  <c r="BG2710" i="6"/>
  <c r="BE2710" i="6"/>
  <c r="T2710" i="6"/>
  <c r="R2710" i="6"/>
  <c r="P2710" i="6"/>
  <c r="BI2690" i="6"/>
  <c r="BH2690" i="6"/>
  <c r="BG2690" i="6"/>
  <c r="BE2690" i="6"/>
  <c r="T2690" i="6"/>
  <c r="R2690" i="6"/>
  <c r="P2690" i="6"/>
  <c r="BI2675" i="6"/>
  <c r="BH2675" i="6"/>
  <c r="BG2675" i="6"/>
  <c r="BE2675" i="6"/>
  <c r="T2675" i="6"/>
  <c r="R2675" i="6"/>
  <c r="P2675" i="6"/>
  <c r="BI2659" i="6"/>
  <c r="BH2659" i="6"/>
  <c r="BG2659" i="6"/>
  <c r="BE2659" i="6"/>
  <c r="T2659" i="6"/>
  <c r="R2659" i="6"/>
  <c r="P2659" i="6"/>
  <c r="BI2630" i="6"/>
  <c r="BH2630" i="6"/>
  <c r="BG2630" i="6"/>
  <c r="BE2630" i="6"/>
  <c r="T2630" i="6"/>
  <c r="R2630" i="6"/>
  <c r="P2630" i="6"/>
  <c r="BI2626" i="6"/>
  <c r="BH2626" i="6"/>
  <c r="BG2626" i="6"/>
  <c r="BE2626" i="6"/>
  <c r="T2626" i="6"/>
  <c r="R2626" i="6"/>
  <c r="P2626" i="6"/>
  <c r="BI2625" i="6"/>
  <c r="BH2625" i="6"/>
  <c r="BG2625" i="6"/>
  <c r="BE2625" i="6"/>
  <c r="T2625" i="6"/>
  <c r="R2625" i="6"/>
  <c r="P2625" i="6"/>
  <c r="BI2621" i="6"/>
  <c r="BH2621" i="6"/>
  <c r="BG2621" i="6"/>
  <c r="BE2621" i="6"/>
  <c r="T2621" i="6"/>
  <c r="R2621" i="6"/>
  <c r="P2621" i="6"/>
  <c r="BI2617" i="6"/>
  <c r="BH2617" i="6"/>
  <c r="BG2617" i="6"/>
  <c r="BE2617" i="6"/>
  <c r="T2617" i="6"/>
  <c r="R2617" i="6"/>
  <c r="P2617" i="6"/>
  <c r="BI2613" i="6"/>
  <c r="BH2613" i="6"/>
  <c r="BG2613" i="6"/>
  <c r="BE2613" i="6"/>
  <c r="T2613" i="6"/>
  <c r="R2613" i="6"/>
  <c r="P2613" i="6"/>
  <c r="BI2609" i="6"/>
  <c r="BH2609" i="6"/>
  <c r="BG2609" i="6"/>
  <c r="BE2609" i="6"/>
  <c r="T2609" i="6"/>
  <c r="R2609" i="6"/>
  <c r="P2609" i="6"/>
  <c r="BI2605" i="6"/>
  <c r="BH2605" i="6"/>
  <c r="BG2605" i="6"/>
  <c r="BE2605" i="6"/>
  <c r="T2605" i="6"/>
  <c r="R2605" i="6"/>
  <c r="P2605" i="6"/>
  <c r="BI2601" i="6"/>
  <c r="BH2601" i="6"/>
  <c r="BG2601" i="6"/>
  <c r="BE2601" i="6"/>
  <c r="T2601" i="6"/>
  <c r="R2601" i="6"/>
  <c r="P2601" i="6"/>
  <c r="BI2597" i="6"/>
  <c r="BH2597" i="6"/>
  <c r="BG2597" i="6"/>
  <c r="BE2597" i="6"/>
  <c r="T2597" i="6"/>
  <c r="R2597" i="6"/>
  <c r="P2597" i="6"/>
  <c r="BI2593" i="6"/>
  <c r="BH2593" i="6"/>
  <c r="BG2593" i="6"/>
  <c r="BE2593" i="6"/>
  <c r="T2593" i="6"/>
  <c r="R2593" i="6"/>
  <c r="P2593" i="6"/>
  <c r="BI2583" i="6"/>
  <c r="BH2583" i="6"/>
  <c r="BG2583" i="6"/>
  <c r="BE2583" i="6"/>
  <c r="T2583" i="6"/>
  <c r="R2583" i="6"/>
  <c r="P2583" i="6"/>
  <c r="BI2579" i="6"/>
  <c r="BH2579" i="6"/>
  <c r="BG2579" i="6"/>
  <c r="BE2579" i="6"/>
  <c r="T2579" i="6"/>
  <c r="R2579" i="6"/>
  <c r="P2579" i="6"/>
  <c r="BI2573" i="6"/>
  <c r="BH2573" i="6"/>
  <c r="BG2573" i="6"/>
  <c r="BE2573" i="6"/>
  <c r="T2573" i="6"/>
  <c r="R2573" i="6"/>
  <c r="P2573" i="6"/>
  <c r="BI2572" i="6"/>
  <c r="BH2572" i="6"/>
  <c r="BG2572" i="6"/>
  <c r="BE2572" i="6"/>
  <c r="T2572" i="6"/>
  <c r="R2572" i="6"/>
  <c r="P2572" i="6"/>
  <c r="BI2565" i="6"/>
  <c r="BH2565" i="6"/>
  <c r="BG2565" i="6"/>
  <c r="BE2565" i="6"/>
  <c r="T2565" i="6"/>
  <c r="R2565" i="6"/>
  <c r="P2565" i="6"/>
  <c r="BI2559" i="6"/>
  <c r="BH2559" i="6"/>
  <c r="BG2559" i="6"/>
  <c r="BE2559" i="6"/>
  <c r="T2559" i="6"/>
  <c r="R2559" i="6"/>
  <c r="P2559" i="6"/>
  <c r="BI2555" i="6"/>
  <c r="BH2555" i="6"/>
  <c r="BG2555" i="6"/>
  <c r="BE2555" i="6"/>
  <c r="T2555" i="6"/>
  <c r="R2555" i="6"/>
  <c r="P2555" i="6"/>
  <c r="BI2548" i="6"/>
  <c r="BH2548" i="6"/>
  <c r="BG2548" i="6"/>
  <c r="BE2548" i="6"/>
  <c r="T2548" i="6"/>
  <c r="R2548" i="6"/>
  <c r="P2548" i="6"/>
  <c r="BI2541" i="6"/>
  <c r="BH2541" i="6"/>
  <c r="BG2541" i="6"/>
  <c r="BE2541" i="6"/>
  <c r="T2541" i="6"/>
  <c r="R2541" i="6"/>
  <c r="P2541" i="6"/>
  <c r="BI2531" i="6"/>
  <c r="BH2531" i="6"/>
  <c r="BG2531" i="6"/>
  <c r="BE2531" i="6"/>
  <c r="T2531" i="6"/>
  <c r="R2531" i="6"/>
  <c r="P2531" i="6"/>
  <c r="BI2526" i="6"/>
  <c r="BH2526" i="6"/>
  <c r="BG2526" i="6"/>
  <c r="BE2526" i="6"/>
  <c r="T2526" i="6"/>
  <c r="R2526" i="6"/>
  <c r="P2526" i="6"/>
  <c r="BI2520" i="6"/>
  <c r="BH2520" i="6"/>
  <c r="BG2520" i="6"/>
  <c r="BE2520" i="6"/>
  <c r="T2520" i="6"/>
  <c r="R2520" i="6"/>
  <c r="P2520" i="6"/>
  <c r="BI2515" i="6"/>
  <c r="BH2515" i="6"/>
  <c r="BG2515" i="6"/>
  <c r="BE2515" i="6"/>
  <c r="T2515" i="6"/>
  <c r="R2515" i="6"/>
  <c r="P2515" i="6"/>
  <c r="BI2508" i="6"/>
  <c r="BH2508" i="6"/>
  <c r="BG2508" i="6"/>
  <c r="BE2508" i="6"/>
  <c r="T2508" i="6"/>
  <c r="R2508" i="6"/>
  <c r="P2508" i="6"/>
  <c r="BI2501" i="6"/>
  <c r="BH2501" i="6"/>
  <c r="BG2501" i="6"/>
  <c r="BE2501" i="6"/>
  <c r="T2501" i="6"/>
  <c r="R2501" i="6"/>
  <c r="P2501" i="6"/>
  <c r="BI2489" i="6"/>
  <c r="BH2489" i="6"/>
  <c r="BG2489" i="6"/>
  <c r="BE2489" i="6"/>
  <c r="T2489" i="6"/>
  <c r="R2489" i="6"/>
  <c r="P2489" i="6"/>
  <c r="BI2482" i="6"/>
  <c r="BH2482" i="6"/>
  <c r="BG2482" i="6"/>
  <c r="BE2482" i="6"/>
  <c r="T2482" i="6"/>
  <c r="R2482" i="6"/>
  <c r="P2482" i="6"/>
  <c r="BI2475" i="6"/>
  <c r="BH2475" i="6"/>
  <c r="BG2475" i="6"/>
  <c r="BE2475" i="6"/>
  <c r="T2475" i="6"/>
  <c r="R2475" i="6"/>
  <c r="P2475" i="6"/>
  <c r="BI2466" i="6"/>
  <c r="BH2466" i="6"/>
  <c r="BG2466" i="6"/>
  <c r="BE2466" i="6"/>
  <c r="T2466" i="6"/>
  <c r="R2466" i="6"/>
  <c r="P2466" i="6"/>
  <c r="BI2459" i="6"/>
  <c r="BH2459" i="6"/>
  <c r="BG2459" i="6"/>
  <c r="BE2459" i="6"/>
  <c r="T2459" i="6"/>
  <c r="R2459" i="6"/>
  <c r="P2459" i="6"/>
  <c r="BI2452" i="6"/>
  <c r="BH2452" i="6"/>
  <c r="BG2452" i="6"/>
  <c r="BE2452" i="6"/>
  <c r="T2452" i="6"/>
  <c r="R2452" i="6"/>
  <c r="P2452" i="6"/>
  <c r="BI2451" i="6"/>
  <c r="BH2451" i="6"/>
  <c r="BG2451" i="6"/>
  <c r="BE2451" i="6"/>
  <c r="T2451" i="6"/>
  <c r="R2451" i="6"/>
  <c r="P2451" i="6"/>
  <c r="BI2450" i="6"/>
  <c r="BH2450" i="6"/>
  <c r="BG2450" i="6"/>
  <c r="BE2450" i="6"/>
  <c r="T2450" i="6"/>
  <c r="R2450" i="6"/>
  <c r="P2450" i="6"/>
  <c r="BI2449" i="6"/>
  <c r="BH2449" i="6"/>
  <c r="BG2449" i="6"/>
  <c r="BE2449" i="6"/>
  <c r="T2449" i="6"/>
  <c r="R2449" i="6"/>
  <c r="P2449" i="6"/>
  <c r="BI2443" i="6"/>
  <c r="BH2443" i="6"/>
  <c r="BG2443" i="6"/>
  <c r="BE2443" i="6"/>
  <c r="T2443" i="6"/>
  <c r="R2443" i="6"/>
  <c r="P2443" i="6"/>
  <c r="BI2436" i="6"/>
  <c r="BH2436" i="6"/>
  <c r="BG2436" i="6"/>
  <c r="BE2436" i="6"/>
  <c r="T2436" i="6"/>
  <c r="R2436" i="6"/>
  <c r="P2436" i="6"/>
  <c r="BI2429" i="6"/>
  <c r="BH2429" i="6"/>
  <c r="BG2429" i="6"/>
  <c r="BE2429" i="6"/>
  <c r="T2429" i="6"/>
  <c r="R2429" i="6"/>
  <c r="P2429" i="6"/>
  <c r="BI2428" i="6"/>
  <c r="BH2428" i="6"/>
  <c r="BG2428" i="6"/>
  <c r="BE2428" i="6"/>
  <c r="T2428" i="6"/>
  <c r="R2428" i="6"/>
  <c r="P2428" i="6"/>
  <c r="BI2423" i="6"/>
  <c r="BH2423" i="6"/>
  <c r="BG2423" i="6"/>
  <c r="BE2423" i="6"/>
  <c r="T2423" i="6"/>
  <c r="R2423" i="6"/>
  <c r="P2423" i="6"/>
  <c r="BI2417" i="6"/>
  <c r="BH2417" i="6"/>
  <c r="BG2417" i="6"/>
  <c r="BE2417" i="6"/>
  <c r="T2417" i="6"/>
  <c r="R2417" i="6"/>
  <c r="P2417" i="6"/>
  <c r="BI2411" i="6"/>
  <c r="BH2411" i="6"/>
  <c r="BG2411" i="6"/>
  <c r="BE2411" i="6"/>
  <c r="T2411" i="6"/>
  <c r="R2411" i="6"/>
  <c r="P2411" i="6"/>
  <c r="BI2407" i="6"/>
  <c r="BH2407" i="6"/>
  <c r="BG2407" i="6"/>
  <c r="BE2407" i="6"/>
  <c r="T2407" i="6"/>
  <c r="R2407" i="6"/>
  <c r="P2407" i="6"/>
  <c r="BI2400" i="6"/>
  <c r="BH2400" i="6"/>
  <c r="BG2400" i="6"/>
  <c r="BE2400" i="6"/>
  <c r="T2400" i="6"/>
  <c r="R2400" i="6"/>
  <c r="P2400" i="6"/>
  <c r="BI2392" i="6"/>
  <c r="BH2392" i="6"/>
  <c r="BG2392" i="6"/>
  <c r="BE2392" i="6"/>
  <c r="T2392" i="6"/>
  <c r="R2392" i="6"/>
  <c r="P2392" i="6"/>
  <c r="BI2388" i="6"/>
  <c r="BH2388" i="6"/>
  <c r="BG2388" i="6"/>
  <c r="BE2388" i="6"/>
  <c r="T2388" i="6"/>
  <c r="R2388" i="6"/>
  <c r="P2388" i="6"/>
  <c r="BI2381" i="6"/>
  <c r="BH2381" i="6"/>
  <c r="BG2381" i="6"/>
  <c r="BE2381" i="6"/>
  <c r="T2381" i="6"/>
  <c r="R2381" i="6"/>
  <c r="P2381" i="6"/>
  <c r="BI2375" i="6"/>
  <c r="BH2375" i="6"/>
  <c r="BG2375" i="6"/>
  <c r="BE2375" i="6"/>
  <c r="T2375" i="6"/>
  <c r="R2375" i="6"/>
  <c r="P2375" i="6"/>
  <c r="BI2369" i="6"/>
  <c r="BH2369" i="6"/>
  <c r="BG2369" i="6"/>
  <c r="BE2369" i="6"/>
  <c r="T2369" i="6"/>
  <c r="R2369" i="6"/>
  <c r="P2369" i="6"/>
  <c r="BI2362" i="6"/>
  <c r="BH2362" i="6"/>
  <c r="BG2362" i="6"/>
  <c r="BE2362" i="6"/>
  <c r="T2362" i="6"/>
  <c r="R2362" i="6"/>
  <c r="P2362" i="6"/>
  <c r="BI2356" i="6"/>
  <c r="BH2356" i="6"/>
  <c r="BG2356" i="6"/>
  <c r="BE2356" i="6"/>
  <c r="T2356" i="6"/>
  <c r="R2356" i="6"/>
  <c r="P2356" i="6"/>
  <c r="BI2355" i="6"/>
  <c r="BH2355" i="6"/>
  <c r="BG2355" i="6"/>
  <c r="BE2355" i="6"/>
  <c r="T2355" i="6"/>
  <c r="R2355" i="6"/>
  <c r="P2355" i="6"/>
  <c r="BI2348" i="6"/>
  <c r="BH2348" i="6"/>
  <c r="BG2348" i="6"/>
  <c r="BE2348" i="6"/>
  <c r="T2348" i="6"/>
  <c r="R2348" i="6"/>
  <c r="P2348" i="6"/>
  <c r="BI2346" i="6"/>
  <c r="BH2346" i="6"/>
  <c r="BG2346" i="6"/>
  <c r="BE2346" i="6"/>
  <c r="T2346" i="6"/>
  <c r="R2346" i="6"/>
  <c r="P2346" i="6"/>
  <c r="BI2342" i="6"/>
  <c r="BH2342" i="6"/>
  <c r="BG2342" i="6"/>
  <c r="BE2342" i="6"/>
  <c r="T2342" i="6"/>
  <c r="R2342" i="6"/>
  <c r="P2342" i="6"/>
  <c r="BI2338" i="6"/>
  <c r="BH2338" i="6"/>
  <c r="BG2338" i="6"/>
  <c r="BE2338" i="6"/>
  <c r="T2338" i="6"/>
  <c r="R2338" i="6"/>
  <c r="P2338" i="6"/>
  <c r="BI2334" i="6"/>
  <c r="BH2334" i="6"/>
  <c r="BG2334" i="6"/>
  <c r="BE2334" i="6"/>
  <c r="T2334" i="6"/>
  <c r="R2334" i="6"/>
  <c r="P2334" i="6"/>
  <c r="BI2330" i="6"/>
  <c r="BH2330" i="6"/>
  <c r="BG2330" i="6"/>
  <c r="BE2330" i="6"/>
  <c r="T2330" i="6"/>
  <c r="R2330" i="6"/>
  <c r="P2330" i="6"/>
  <c r="BI2326" i="6"/>
  <c r="BH2326" i="6"/>
  <c r="BG2326" i="6"/>
  <c r="BE2326" i="6"/>
  <c r="T2326" i="6"/>
  <c r="R2326" i="6"/>
  <c r="P2326" i="6"/>
  <c r="BI2322" i="6"/>
  <c r="BH2322" i="6"/>
  <c r="BG2322" i="6"/>
  <c r="BE2322" i="6"/>
  <c r="T2322" i="6"/>
  <c r="R2322" i="6"/>
  <c r="P2322" i="6"/>
  <c r="BI2318" i="6"/>
  <c r="BH2318" i="6"/>
  <c r="BG2318" i="6"/>
  <c r="BE2318" i="6"/>
  <c r="T2318" i="6"/>
  <c r="R2318" i="6"/>
  <c r="P2318" i="6"/>
  <c r="BI2314" i="6"/>
  <c r="BH2314" i="6"/>
  <c r="BG2314" i="6"/>
  <c r="BE2314" i="6"/>
  <c r="T2314" i="6"/>
  <c r="R2314" i="6"/>
  <c r="P2314" i="6"/>
  <c r="BI2310" i="6"/>
  <c r="BH2310" i="6"/>
  <c r="BG2310" i="6"/>
  <c r="BE2310" i="6"/>
  <c r="T2310" i="6"/>
  <c r="R2310" i="6"/>
  <c r="P2310" i="6"/>
  <c r="BI2306" i="6"/>
  <c r="BH2306" i="6"/>
  <c r="BG2306" i="6"/>
  <c r="BE2306" i="6"/>
  <c r="T2306" i="6"/>
  <c r="R2306" i="6"/>
  <c r="P2306" i="6"/>
  <c r="BI2302" i="6"/>
  <c r="BH2302" i="6"/>
  <c r="BG2302" i="6"/>
  <c r="BE2302" i="6"/>
  <c r="T2302" i="6"/>
  <c r="R2302" i="6"/>
  <c r="P2302" i="6"/>
  <c r="BI2298" i="6"/>
  <c r="BH2298" i="6"/>
  <c r="BG2298" i="6"/>
  <c r="BE2298" i="6"/>
  <c r="T2298" i="6"/>
  <c r="R2298" i="6"/>
  <c r="P2298" i="6"/>
  <c r="BI2294" i="6"/>
  <c r="BH2294" i="6"/>
  <c r="BG2294" i="6"/>
  <c r="BE2294" i="6"/>
  <c r="T2294" i="6"/>
  <c r="R2294" i="6"/>
  <c r="P2294" i="6"/>
  <c r="BI2290" i="6"/>
  <c r="BH2290" i="6"/>
  <c r="BG2290" i="6"/>
  <c r="BE2290" i="6"/>
  <c r="T2290" i="6"/>
  <c r="R2290" i="6"/>
  <c r="P2290" i="6"/>
  <c r="BI2286" i="6"/>
  <c r="BH2286" i="6"/>
  <c r="BG2286" i="6"/>
  <c r="BE2286" i="6"/>
  <c r="T2286" i="6"/>
  <c r="R2286" i="6"/>
  <c r="P2286" i="6"/>
  <c r="BI2282" i="6"/>
  <c r="BH2282" i="6"/>
  <c r="BG2282" i="6"/>
  <c r="BE2282" i="6"/>
  <c r="T2282" i="6"/>
  <c r="R2282" i="6"/>
  <c r="P2282" i="6"/>
  <c r="BI2278" i="6"/>
  <c r="BH2278" i="6"/>
  <c r="BG2278" i="6"/>
  <c r="BE2278" i="6"/>
  <c r="T2278" i="6"/>
  <c r="R2278" i="6"/>
  <c r="P2278" i="6"/>
  <c r="BI2274" i="6"/>
  <c r="BH2274" i="6"/>
  <c r="BG2274" i="6"/>
  <c r="BE2274" i="6"/>
  <c r="T2274" i="6"/>
  <c r="R2274" i="6"/>
  <c r="P2274" i="6"/>
  <c r="BI2270" i="6"/>
  <c r="BH2270" i="6"/>
  <c r="BG2270" i="6"/>
  <c r="BE2270" i="6"/>
  <c r="T2270" i="6"/>
  <c r="R2270" i="6"/>
  <c r="P2270" i="6"/>
  <c r="BI2266" i="6"/>
  <c r="BH2266" i="6"/>
  <c r="BG2266" i="6"/>
  <c r="BE2266" i="6"/>
  <c r="T2266" i="6"/>
  <c r="R2266" i="6"/>
  <c r="P2266" i="6"/>
  <c r="BI2262" i="6"/>
  <c r="BH2262" i="6"/>
  <c r="BG2262" i="6"/>
  <c r="BE2262" i="6"/>
  <c r="T2262" i="6"/>
  <c r="R2262" i="6"/>
  <c r="P2262" i="6"/>
  <c r="BI2258" i="6"/>
  <c r="BH2258" i="6"/>
  <c r="BG2258" i="6"/>
  <c r="BE2258" i="6"/>
  <c r="T2258" i="6"/>
  <c r="R2258" i="6"/>
  <c r="P2258" i="6"/>
  <c r="BI2254" i="6"/>
  <c r="BH2254" i="6"/>
  <c r="BG2254" i="6"/>
  <c r="BE2254" i="6"/>
  <c r="T2254" i="6"/>
  <c r="R2254" i="6"/>
  <c r="P2254" i="6"/>
  <c r="BI2250" i="6"/>
  <c r="BH2250" i="6"/>
  <c r="BG2250" i="6"/>
  <c r="BE2250" i="6"/>
  <c r="T2250" i="6"/>
  <c r="R2250" i="6"/>
  <c r="P2250" i="6"/>
  <c r="BI2246" i="6"/>
  <c r="BH2246" i="6"/>
  <c r="BG2246" i="6"/>
  <c r="BE2246" i="6"/>
  <c r="T2246" i="6"/>
  <c r="R2246" i="6"/>
  <c r="P2246" i="6"/>
  <c r="BI2216" i="6"/>
  <c r="BH2216" i="6"/>
  <c r="BG2216" i="6"/>
  <c r="BE2216" i="6"/>
  <c r="T2216" i="6"/>
  <c r="R2216" i="6"/>
  <c r="P2216" i="6"/>
  <c r="BI2214" i="6"/>
  <c r="BH2214" i="6"/>
  <c r="BG2214" i="6"/>
  <c r="BE2214" i="6"/>
  <c r="T2214" i="6"/>
  <c r="R2214" i="6"/>
  <c r="P2214" i="6"/>
  <c r="BI2204" i="6"/>
  <c r="BH2204" i="6"/>
  <c r="BG2204" i="6"/>
  <c r="BE2204" i="6"/>
  <c r="T2204" i="6"/>
  <c r="R2204" i="6"/>
  <c r="P2204" i="6"/>
  <c r="BI2192" i="6"/>
  <c r="BH2192" i="6"/>
  <c r="BG2192" i="6"/>
  <c r="BE2192" i="6"/>
  <c r="T2192" i="6"/>
  <c r="R2192" i="6"/>
  <c r="P2192" i="6"/>
  <c r="BI2176" i="6"/>
  <c r="BH2176" i="6"/>
  <c r="BG2176" i="6"/>
  <c r="BE2176" i="6"/>
  <c r="T2176" i="6"/>
  <c r="R2176" i="6"/>
  <c r="P2176" i="6"/>
  <c r="BI2174" i="6"/>
  <c r="BH2174" i="6"/>
  <c r="BG2174" i="6"/>
  <c r="BE2174" i="6"/>
  <c r="T2174" i="6"/>
  <c r="R2174" i="6"/>
  <c r="P2174" i="6"/>
  <c r="BI2172" i="6"/>
  <c r="BH2172" i="6"/>
  <c r="BG2172" i="6"/>
  <c r="BE2172" i="6"/>
  <c r="T2172" i="6"/>
  <c r="R2172" i="6"/>
  <c r="P2172" i="6"/>
  <c r="BI2166" i="6"/>
  <c r="BH2166" i="6"/>
  <c r="BG2166" i="6"/>
  <c r="BE2166" i="6"/>
  <c r="T2166" i="6"/>
  <c r="R2166" i="6"/>
  <c r="P2166" i="6"/>
  <c r="BI2164" i="6"/>
  <c r="BH2164" i="6"/>
  <c r="BG2164" i="6"/>
  <c r="BE2164" i="6"/>
  <c r="T2164" i="6"/>
  <c r="R2164" i="6"/>
  <c r="P2164" i="6"/>
  <c r="BI2162" i="6"/>
  <c r="BH2162" i="6"/>
  <c r="BG2162" i="6"/>
  <c r="BE2162" i="6"/>
  <c r="T2162" i="6"/>
  <c r="R2162" i="6"/>
  <c r="P2162" i="6"/>
  <c r="BI2154" i="6"/>
  <c r="BH2154" i="6"/>
  <c r="BG2154" i="6"/>
  <c r="BE2154" i="6"/>
  <c r="T2154" i="6"/>
  <c r="R2154" i="6"/>
  <c r="P2154" i="6"/>
  <c r="BI2148" i="6"/>
  <c r="BH2148" i="6"/>
  <c r="BG2148" i="6"/>
  <c r="BE2148" i="6"/>
  <c r="T2148" i="6"/>
  <c r="R2148" i="6"/>
  <c r="P2148" i="6"/>
  <c r="BI2142" i="6"/>
  <c r="BH2142" i="6"/>
  <c r="BG2142" i="6"/>
  <c r="BE2142" i="6"/>
  <c r="T2142" i="6"/>
  <c r="R2142" i="6"/>
  <c r="P2142" i="6"/>
  <c r="BI2135" i="6"/>
  <c r="BH2135" i="6"/>
  <c r="BG2135" i="6"/>
  <c r="BE2135" i="6"/>
  <c r="T2135" i="6"/>
  <c r="R2135" i="6"/>
  <c r="P2135" i="6"/>
  <c r="BI2130" i="6"/>
  <c r="BH2130" i="6"/>
  <c r="BG2130" i="6"/>
  <c r="BE2130" i="6"/>
  <c r="T2130" i="6"/>
  <c r="R2130" i="6"/>
  <c r="P2130" i="6"/>
  <c r="BI2129" i="6"/>
  <c r="BH2129" i="6"/>
  <c r="BG2129" i="6"/>
  <c r="BE2129" i="6"/>
  <c r="T2129" i="6"/>
  <c r="R2129" i="6"/>
  <c r="P2129" i="6"/>
  <c r="BI2124" i="6"/>
  <c r="BH2124" i="6"/>
  <c r="BG2124" i="6"/>
  <c r="BE2124" i="6"/>
  <c r="T2124" i="6"/>
  <c r="R2124" i="6"/>
  <c r="P2124" i="6"/>
  <c r="BI2119" i="6"/>
  <c r="BH2119" i="6"/>
  <c r="BG2119" i="6"/>
  <c r="BE2119" i="6"/>
  <c r="T2119" i="6"/>
  <c r="R2119" i="6"/>
  <c r="P2119" i="6"/>
  <c r="BI2115" i="6"/>
  <c r="BH2115" i="6"/>
  <c r="BG2115" i="6"/>
  <c r="BE2115" i="6"/>
  <c r="T2115" i="6"/>
  <c r="R2115" i="6"/>
  <c r="P2115" i="6"/>
  <c r="BI2111" i="6"/>
  <c r="BH2111" i="6"/>
  <c r="BG2111" i="6"/>
  <c r="BE2111" i="6"/>
  <c r="T2111" i="6"/>
  <c r="R2111" i="6"/>
  <c r="P2111" i="6"/>
  <c r="BI2109" i="6"/>
  <c r="BH2109" i="6"/>
  <c r="BG2109" i="6"/>
  <c r="BE2109" i="6"/>
  <c r="T2109" i="6"/>
  <c r="R2109" i="6"/>
  <c r="P2109" i="6"/>
  <c r="BI2105" i="6"/>
  <c r="BH2105" i="6"/>
  <c r="BG2105" i="6"/>
  <c r="BE2105" i="6"/>
  <c r="T2105" i="6"/>
  <c r="R2105" i="6"/>
  <c r="P2105" i="6"/>
  <c r="BI2098" i="6"/>
  <c r="BH2098" i="6"/>
  <c r="BG2098" i="6"/>
  <c r="BE2098" i="6"/>
  <c r="T2098" i="6"/>
  <c r="R2098" i="6"/>
  <c r="P2098" i="6"/>
  <c r="BI2092" i="6"/>
  <c r="BH2092" i="6"/>
  <c r="BG2092" i="6"/>
  <c r="BE2092" i="6"/>
  <c r="T2092" i="6"/>
  <c r="R2092" i="6"/>
  <c r="P2092" i="6"/>
  <c r="BI2090" i="6"/>
  <c r="BH2090" i="6"/>
  <c r="BG2090" i="6"/>
  <c r="BE2090" i="6"/>
  <c r="T2090" i="6"/>
  <c r="R2090" i="6"/>
  <c r="P2090" i="6"/>
  <c r="BI2086" i="6"/>
  <c r="BH2086" i="6"/>
  <c r="BG2086" i="6"/>
  <c r="BE2086" i="6"/>
  <c r="T2086" i="6"/>
  <c r="R2086" i="6"/>
  <c r="P2086" i="6"/>
  <c r="BI2079" i="6"/>
  <c r="BH2079" i="6"/>
  <c r="BG2079" i="6"/>
  <c r="BE2079" i="6"/>
  <c r="T2079" i="6"/>
  <c r="R2079" i="6"/>
  <c r="P2079" i="6"/>
  <c r="BI2075" i="6"/>
  <c r="BH2075" i="6"/>
  <c r="BG2075" i="6"/>
  <c r="BE2075" i="6"/>
  <c r="T2075" i="6"/>
  <c r="R2075" i="6"/>
  <c r="P2075" i="6"/>
  <c r="BI2070" i="6"/>
  <c r="BH2070" i="6"/>
  <c r="BG2070" i="6"/>
  <c r="BE2070" i="6"/>
  <c r="T2070" i="6"/>
  <c r="R2070" i="6"/>
  <c r="P2070" i="6"/>
  <c r="BI2064" i="6"/>
  <c r="BH2064" i="6"/>
  <c r="BG2064" i="6"/>
  <c r="BE2064" i="6"/>
  <c r="T2064" i="6"/>
  <c r="R2064" i="6"/>
  <c r="P2064" i="6"/>
  <c r="BI2059" i="6"/>
  <c r="BH2059" i="6"/>
  <c r="BG2059" i="6"/>
  <c r="BE2059" i="6"/>
  <c r="T2059" i="6"/>
  <c r="R2059" i="6"/>
  <c r="P2059" i="6"/>
  <c r="BI2054" i="6"/>
  <c r="BH2054" i="6"/>
  <c r="BG2054" i="6"/>
  <c r="BE2054" i="6"/>
  <c r="T2054" i="6"/>
  <c r="R2054" i="6"/>
  <c r="P2054" i="6"/>
  <c r="BI2048" i="6"/>
  <c r="BH2048" i="6"/>
  <c r="BG2048" i="6"/>
  <c r="BE2048" i="6"/>
  <c r="T2048" i="6"/>
  <c r="R2048" i="6"/>
  <c r="P2048" i="6"/>
  <c r="BI2041" i="6"/>
  <c r="BH2041" i="6"/>
  <c r="BG2041" i="6"/>
  <c r="BE2041" i="6"/>
  <c r="T2041" i="6"/>
  <c r="R2041" i="6"/>
  <c r="P2041" i="6"/>
  <c r="BI2035" i="6"/>
  <c r="BH2035" i="6"/>
  <c r="BG2035" i="6"/>
  <c r="BE2035" i="6"/>
  <c r="T2035" i="6"/>
  <c r="R2035" i="6"/>
  <c r="P2035" i="6"/>
  <c r="BI2030" i="6"/>
  <c r="BH2030" i="6"/>
  <c r="BG2030" i="6"/>
  <c r="BE2030" i="6"/>
  <c r="T2030" i="6"/>
  <c r="R2030" i="6"/>
  <c r="P2030" i="6"/>
  <c r="BI2025" i="6"/>
  <c r="BH2025" i="6"/>
  <c r="BG2025" i="6"/>
  <c r="BE2025" i="6"/>
  <c r="T2025" i="6"/>
  <c r="R2025" i="6"/>
  <c r="P2025" i="6"/>
  <c r="BI2019" i="6"/>
  <c r="BH2019" i="6"/>
  <c r="BG2019" i="6"/>
  <c r="BE2019" i="6"/>
  <c r="T2019" i="6"/>
  <c r="R2019" i="6"/>
  <c r="P2019" i="6"/>
  <c r="BI2017" i="6"/>
  <c r="BH2017" i="6"/>
  <c r="BG2017" i="6"/>
  <c r="BE2017" i="6"/>
  <c r="T2017" i="6"/>
  <c r="R2017" i="6"/>
  <c r="P2017" i="6"/>
  <c r="BI2013" i="6"/>
  <c r="BH2013" i="6"/>
  <c r="BG2013" i="6"/>
  <c r="BE2013" i="6"/>
  <c r="T2013" i="6"/>
  <c r="R2013" i="6"/>
  <c r="P2013" i="6"/>
  <c r="BI2011" i="6"/>
  <c r="BH2011" i="6"/>
  <c r="BG2011" i="6"/>
  <c r="BE2011" i="6"/>
  <c r="T2011" i="6"/>
  <c r="R2011" i="6"/>
  <c r="P2011" i="6"/>
  <c r="BI2007" i="6"/>
  <c r="BH2007" i="6"/>
  <c r="BG2007" i="6"/>
  <c r="BE2007" i="6"/>
  <c r="T2007" i="6"/>
  <c r="R2007" i="6"/>
  <c r="P2007" i="6"/>
  <c r="BI1998" i="6"/>
  <c r="BH1998" i="6"/>
  <c r="BG1998" i="6"/>
  <c r="BE1998" i="6"/>
  <c r="T1998" i="6"/>
  <c r="R1998" i="6"/>
  <c r="P1998" i="6"/>
  <c r="BI1990" i="6"/>
  <c r="BH1990" i="6"/>
  <c r="BG1990" i="6"/>
  <c r="BE1990" i="6"/>
  <c r="T1990" i="6"/>
  <c r="R1990" i="6"/>
  <c r="P1990" i="6"/>
  <c r="BI1985" i="6"/>
  <c r="BH1985" i="6"/>
  <c r="BG1985" i="6"/>
  <c r="BE1985" i="6"/>
  <c r="T1985" i="6"/>
  <c r="R1985" i="6"/>
  <c r="P1985" i="6"/>
  <c r="BI1943" i="6"/>
  <c r="BH1943" i="6"/>
  <c r="BG1943" i="6"/>
  <c r="BE1943" i="6"/>
  <c r="T1943" i="6"/>
  <c r="R1943" i="6"/>
  <c r="P1943" i="6"/>
  <c r="BI1938" i="6"/>
  <c r="BH1938" i="6"/>
  <c r="BG1938" i="6"/>
  <c r="BE1938" i="6"/>
  <c r="T1938" i="6"/>
  <c r="R1938" i="6"/>
  <c r="P1938" i="6"/>
  <c r="BI1933" i="6"/>
  <c r="BH1933" i="6"/>
  <c r="BG1933" i="6"/>
  <c r="BE1933" i="6"/>
  <c r="T1933" i="6"/>
  <c r="R1933" i="6"/>
  <c r="P1933" i="6"/>
  <c r="BI1927" i="6"/>
  <c r="BH1927" i="6"/>
  <c r="BG1927" i="6"/>
  <c r="BE1927" i="6"/>
  <c r="T1927" i="6"/>
  <c r="R1927" i="6"/>
  <c r="P1927" i="6"/>
  <c r="BI1921" i="6"/>
  <c r="BH1921" i="6"/>
  <c r="BG1921" i="6"/>
  <c r="BE1921" i="6"/>
  <c r="T1921" i="6"/>
  <c r="R1921" i="6"/>
  <c r="P1921" i="6"/>
  <c r="BI1910" i="6"/>
  <c r="BH1910" i="6"/>
  <c r="BG1910" i="6"/>
  <c r="BE1910" i="6"/>
  <c r="T1910" i="6"/>
  <c r="R1910" i="6"/>
  <c r="P1910" i="6"/>
  <c r="BI1906" i="6"/>
  <c r="BH1906" i="6"/>
  <c r="BG1906" i="6"/>
  <c r="BE1906" i="6"/>
  <c r="T1906" i="6"/>
  <c r="R1906" i="6"/>
  <c r="P1906" i="6"/>
  <c r="BI1899" i="6"/>
  <c r="BH1899" i="6"/>
  <c r="BG1899" i="6"/>
  <c r="BE1899" i="6"/>
  <c r="T1899" i="6"/>
  <c r="R1899" i="6"/>
  <c r="P1899" i="6"/>
  <c r="BI1890" i="6"/>
  <c r="BH1890" i="6"/>
  <c r="BG1890" i="6"/>
  <c r="BE1890" i="6"/>
  <c r="T1890" i="6"/>
  <c r="R1890" i="6"/>
  <c r="P1890" i="6"/>
  <c r="BI1885" i="6"/>
  <c r="BH1885" i="6"/>
  <c r="BG1885" i="6"/>
  <c r="BE1885" i="6"/>
  <c r="T1885" i="6"/>
  <c r="R1885" i="6"/>
  <c r="P1885" i="6"/>
  <c r="BI1874" i="6"/>
  <c r="BH1874" i="6"/>
  <c r="BG1874" i="6"/>
  <c r="BE1874" i="6"/>
  <c r="T1874" i="6"/>
  <c r="R1874" i="6"/>
  <c r="P1874" i="6"/>
  <c r="BI1833" i="6"/>
  <c r="BH1833" i="6"/>
  <c r="BG1833" i="6"/>
  <c r="BE1833" i="6"/>
  <c r="T1833" i="6"/>
  <c r="R1833" i="6"/>
  <c r="P1833" i="6"/>
  <c r="BI1828" i="6"/>
  <c r="BH1828" i="6"/>
  <c r="BG1828" i="6"/>
  <c r="BE1828" i="6"/>
  <c r="T1828" i="6"/>
  <c r="R1828" i="6"/>
  <c r="P1828" i="6"/>
  <c r="BI1824" i="6"/>
  <c r="BH1824" i="6"/>
  <c r="BG1824" i="6"/>
  <c r="BE1824" i="6"/>
  <c r="T1824" i="6"/>
  <c r="R1824" i="6"/>
  <c r="P1824" i="6"/>
  <c r="BI1820" i="6"/>
  <c r="BH1820" i="6"/>
  <c r="BG1820" i="6"/>
  <c r="BE1820" i="6"/>
  <c r="T1820" i="6"/>
  <c r="R1820" i="6"/>
  <c r="P1820" i="6"/>
  <c r="BI1814" i="6"/>
  <c r="BH1814" i="6"/>
  <c r="BG1814" i="6"/>
  <c r="BE1814" i="6"/>
  <c r="T1814" i="6"/>
  <c r="R1814" i="6"/>
  <c r="P1814" i="6"/>
  <c r="BI1803" i="6"/>
  <c r="BH1803" i="6"/>
  <c r="BG1803" i="6"/>
  <c r="BE1803" i="6"/>
  <c r="T1803" i="6"/>
  <c r="R1803" i="6"/>
  <c r="P1803" i="6"/>
  <c r="BI1789" i="6"/>
  <c r="BH1789" i="6"/>
  <c r="BG1789" i="6"/>
  <c r="BE1789" i="6"/>
  <c r="T1789" i="6"/>
  <c r="R1789" i="6"/>
  <c r="P1789" i="6"/>
  <c r="BI1781" i="6"/>
  <c r="BH1781" i="6"/>
  <c r="BG1781" i="6"/>
  <c r="BE1781" i="6"/>
  <c r="T1781" i="6"/>
  <c r="R1781" i="6"/>
  <c r="P1781" i="6"/>
  <c r="BI1767" i="6"/>
  <c r="BH1767" i="6"/>
  <c r="BG1767" i="6"/>
  <c r="BE1767" i="6"/>
  <c r="T1767" i="6"/>
  <c r="R1767" i="6"/>
  <c r="P1767" i="6"/>
  <c r="BI1719" i="6"/>
  <c r="BH1719" i="6"/>
  <c r="BG1719" i="6"/>
  <c r="BE1719" i="6"/>
  <c r="T1719" i="6"/>
  <c r="R1719" i="6"/>
  <c r="P1719" i="6"/>
  <c r="BI1716" i="6"/>
  <c r="BH1716" i="6"/>
  <c r="BG1716" i="6"/>
  <c r="BE1716" i="6"/>
  <c r="T1716" i="6"/>
  <c r="R1716" i="6"/>
  <c r="P1716" i="6"/>
  <c r="BI1712" i="6"/>
  <c r="BH1712" i="6"/>
  <c r="BG1712" i="6"/>
  <c r="BE1712" i="6"/>
  <c r="T1712" i="6"/>
  <c r="R1712" i="6"/>
  <c r="P1712" i="6"/>
  <c r="BI1710" i="6"/>
  <c r="BH1710" i="6"/>
  <c r="BG1710" i="6"/>
  <c r="BE1710" i="6"/>
  <c r="T1710" i="6"/>
  <c r="R1710" i="6"/>
  <c r="P1710" i="6"/>
  <c r="BI1706" i="6"/>
  <c r="BH1706" i="6"/>
  <c r="BG1706" i="6"/>
  <c r="BE1706" i="6"/>
  <c r="T1706" i="6"/>
  <c r="R1706" i="6"/>
  <c r="P1706" i="6"/>
  <c r="BI1704" i="6"/>
  <c r="BH1704" i="6"/>
  <c r="BG1704" i="6"/>
  <c r="BE1704" i="6"/>
  <c r="T1704" i="6"/>
  <c r="R1704" i="6"/>
  <c r="P1704" i="6"/>
  <c r="BI1703" i="6"/>
  <c r="BH1703" i="6"/>
  <c r="BG1703" i="6"/>
  <c r="BE1703" i="6"/>
  <c r="T1703" i="6"/>
  <c r="R1703" i="6"/>
  <c r="P1703" i="6"/>
  <c r="BI1702" i="6"/>
  <c r="BH1702" i="6"/>
  <c r="BG1702" i="6"/>
  <c r="BE1702" i="6"/>
  <c r="T1702" i="6"/>
  <c r="R1702" i="6"/>
  <c r="P1702" i="6"/>
  <c r="BI1697" i="6"/>
  <c r="BH1697" i="6"/>
  <c r="BG1697" i="6"/>
  <c r="BE1697" i="6"/>
  <c r="T1697" i="6"/>
  <c r="R1697" i="6"/>
  <c r="P1697" i="6"/>
  <c r="BI1696" i="6"/>
  <c r="BH1696" i="6"/>
  <c r="BG1696" i="6"/>
  <c r="BE1696" i="6"/>
  <c r="T1696" i="6"/>
  <c r="R1696" i="6"/>
  <c r="P1696" i="6"/>
  <c r="BI1695" i="6"/>
  <c r="BH1695" i="6"/>
  <c r="BG1695" i="6"/>
  <c r="BE1695" i="6"/>
  <c r="T1695" i="6"/>
  <c r="R1695" i="6"/>
  <c r="P1695" i="6"/>
  <c r="BI1688" i="6"/>
  <c r="BH1688" i="6"/>
  <c r="BG1688" i="6"/>
  <c r="BE1688" i="6"/>
  <c r="T1688" i="6"/>
  <c r="R1688" i="6"/>
  <c r="P1688" i="6"/>
  <c r="BI1687" i="6"/>
  <c r="BH1687" i="6"/>
  <c r="BG1687" i="6"/>
  <c r="BE1687" i="6"/>
  <c r="T1687" i="6"/>
  <c r="R1687" i="6"/>
  <c r="P1687" i="6"/>
  <c r="BI1686" i="6"/>
  <c r="BH1686" i="6"/>
  <c r="BG1686" i="6"/>
  <c r="BE1686" i="6"/>
  <c r="T1686" i="6"/>
  <c r="R1686" i="6"/>
  <c r="P1686" i="6"/>
  <c r="BI1682" i="6"/>
  <c r="BH1682" i="6"/>
  <c r="BG1682" i="6"/>
  <c r="BE1682" i="6"/>
  <c r="T1682" i="6"/>
  <c r="R1682" i="6"/>
  <c r="P1682" i="6"/>
  <c r="BI1674" i="6"/>
  <c r="BH1674" i="6"/>
  <c r="BG1674" i="6"/>
  <c r="BE1674" i="6"/>
  <c r="T1674" i="6"/>
  <c r="R1674" i="6"/>
  <c r="P1674" i="6"/>
  <c r="BI1672" i="6"/>
  <c r="BH1672" i="6"/>
  <c r="BG1672" i="6"/>
  <c r="BE1672" i="6"/>
  <c r="T1672" i="6"/>
  <c r="R1672" i="6"/>
  <c r="P1672" i="6"/>
  <c r="BI1663" i="6"/>
  <c r="BH1663" i="6"/>
  <c r="BG1663" i="6"/>
  <c r="BE1663" i="6"/>
  <c r="T1663" i="6"/>
  <c r="R1663" i="6"/>
  <c r="P1663" i="6"/>
  <c r="BI1661" i="6"/>
  <c r="BH1661" i="6"/>
  <c r="BG1661" i="6"/>
  <c r="BE1661" i="6"/>
  <c r="T1661" i="6"/>
  <c r="R1661" i="6"/>
  <c r="P1661" i="6"/>
  <c r="BI1653" i="6"/>
  <c r="BH1653" i="6"/>
  <c r="BG1653" i="6"/>
  <c r="BE1653" i="6"/>
  <c r="T1653" i="6"/>
  <c r="R1653" i="6"/>
  <c r="P1653" i="6"/>
  <c r="BI1646" i="6"/>
  <c r="BH1646" i="6"/>
  <c r="BG1646" i="6"/>
  <c r="BE1646" i="6"/>
  <c r="T1646" i="6"/>
  <c r="R1646" i="6"/>
  <c r="P1646" i="6"/>
  <c r="BI1641" i="6"/>
  <c r="BH1641" i="6"/>
  <c r="BG1641" i="6"/>
  <c r="BE1641" i="6"/>
  <c r="T1641" i="6"/>
  <c r="R1641" i="6"/>
  <c r="P1641" i="6"/>
  <c r="BI1633" i="6"/>
  <c r="BH1633" i="6"/>
  <c r="BG1633" i="6"/>
  <c r="BE1633" i="6"/>
  <c r="T1633" i="6"/>
  <c r="R1633" i="6"/>
  <c r="P1633" i="6"/>
  <c r="BI1632" i="6"/>
  <c r="BH1632" i="6"/>
  <c r="BG1632" i="6"/>
  <c r="BE1632" i="6"/>
  <c r="T1632" i="6"/>
  <c r="R1632" i="6"/>
  <c r="P1632" i="6"/>
  <c r="BI1630" i="6"/>
  <c r="BH1630" i="6"/>
  <c r="BG1630" i="6"/>
  <c r="BE1630" i="6"/>
  <c r="T1630" i="6"/>
  <c r="R1630" i="6"/>
  <c r="P1630" i="6"/>
  <c r="BI1629" i="6"/>
  <c r="BH1629" i="6"/>
  <c r="BG1629" i="6"/>
  <c r="BE1629" i="6"/>
  <c r="T1629" i="6"/>
  <c r="R1629" i="6"/>
  <c r="P1629" i="6"/>
  <c r="BI1621" i="6"/>
  <c r="BH1621" i="6"/>
  <c r="BG1621" i="6"/>
  <c r="BE1621" i="6"/>
  <c r="T1621" i="6"/>
  <c r="R1621" i="6"/>
  <c r="P1621" i="6"/>
  <c r="BI1620" i="6"/>
  <c r="BH1620" i="6"/>
  <c r="BG1620" i="6"/>
  <c r="BE1620" i="6"/>
  <c r="T1620" i="6"/>
  <c r="R1620" i="6"/>
  <c r="P1620" i="6"/>
  <c r="BI1616" i="6"/>
  <c r="BH1616" i="6"/>
  <c r="BG1616" i="6"/>
  <c r="BE1616" i="6"/>
  <c r="T1616" i="6"/>
  <c r="R1616" i="6"/>
  <c r="P1616" i="6"/>
  <c r="BI1614" i="6"/>
  <c r="BH1614" i="6"/>
  <c r="BG1614" i="6"/>
  <c r="BE1614" i="6"/>
  <c r="T1614" i="6"/>
  <c r="R1614" i="6"/>
  <c r="P1614" i="6"/>
  <c r="BI1612" i="6"/>
  <c r="BH1612" i="6"/>
  <c r="BG1612" i="6"/>
  <c r="BE1612" i="6"/>
  <c r="T1612" i="6"/>
  <c r="R1612" i="6"/>
  <c r="P1612" i="6"/>
  <c r="BI1608" i="6"/>
  <c r="BH1608" i="6"/>
  <c r="BG1608" i="6"/>
  <c r="BE1608" i="6"/>
  <c r="T1608" i="6"/>
  <c r="R1608" i="6"/>
  <c r="P1608" i="6"/>
  <c r="BI1606" i="6"/>
  <c r="BH1606" i="6"/>
  <c r="BG1606" i="6"/>
  <c r="BE1606" i="6"/>
  <c r="T1606" i="6"/>
  <c r="R1606" i="6"/>
  <c r="P1606" i="6"/>
  <c r="BI1597" i="6"/>
  <c r="BH1597" i="6"/>
  <c r="BG1597" i="6"/>
  <c r="BE1597" i="6"/>
  <c r="T1597" i="6"/>
  <c r="R1597" i="6"/>
  <c r="P1597" i="6"/>
  <c r="BI1592" i="6"/>
  <c r="BH1592" i="6"/>
  <c r="BG1592" i="6"/>
  <c r="BE1592" i="6"/>
  <c r="T1592" i="6"/>
  <c r="R1592" i="6"/>
  <c r="P1592" i="6"/>
  <c r="BI1588" i="6"/>
  <c r="BH1588" i="6"/>
  <c r="BG1588" i="6"/>
  <c r="BE1588" i="6"/>
  <c r="T1588" i="6"/>
  <c r="R1588" i="6"/>
  <c r="P1588" i="6"/>
  <c r="BI1586" i="6"/>
  <c r="BH1586" i="6"/>
  <c r="BG1586" i="6"/>
  <c r="BE1586" i="6"/>
  <c r="T1586" i="6"/>
  <c r="R1586" i="6"/>
  <c r="P1586" i="6"/>
  <c r="BI1577" i="6"/>
  <c r="BH1577" i="6"/>
  <c r="BG1577" i="6"/>
  <c r="BE1577" i="6"/>
  <c r="T1577" i="6"/>
  <c r="R1577" i="6"/>
  <c r="P1577" i="6"/>
  <c r="BI1575" i="6"/>
  <c r="BH1575" i="6"/>
  <c r="BG1575" i="6"/>
  <c r="BE1575" i="6"/>
  <c r="T1575" i="6"/>
  <c r="R1575" i="6"/>
  <c r="P1575" i="6"/>
  <c r="BI1564" i="6"/>
  <c r="BH1564" i="6"/>
  <c r="BG1564" i="6"/>
  <c r="BE1564" i="6"/>
  <c r="T1564" i="6"/>
  <c r="R1564" i="6"/>
  <c r="P1564" i="6"/>
  <c r="BI1560" i="6"/>
  <c r="BH1560" i="6"/>
  <c r="BG1560" i="6"/>
  <c r="BE1560" i="6"/>
  <c r="T1560" i="6"/>
  <c r="R1560" i="6"/>
  <c r="P1560" i="6"/>
  <c r="BI1555" i="6"/>
  <c r="BH1555" i="6"/>
  <c r="BG1555" i="6"/>
  <c r="BE1555" i="6"/>
  <c r="T1555" i="6"/>
  <c r="R1555" i="6"/>
  <c r="P1555" i="6"/>
  <c r="BI1537" i="6"/>
  <c r="BH1537" i="6"/>
  <c r="BG1537" i="6"/>
  <c r="BE1537" i="6"/>
  <c r="T1537" i="6"/>
  <c r="R1537" i="6"/>
  <c r="P1537" i="6"/>
  <c r="BI1510" i="6"/>
  <c r="BH1510" i="6"/>
  <c r="BG1510" i="6"/>
  <c r="BE1510" i="6"/>
  <c r="T1510" i="6"/>
  <c r="R1510" i="6"/>
  <c r="P1510" i="6"/>
  <c r="BI1508" i="6"/>
  <c r="BH1508" i="6"/>
  <c r="BG1508" i="6"/>
  <c r="BE1508" i="6"/>
  <c r="T1508" i="6"/>
  <c r="R1508" i="6"/>
  <c r="P1508" i="6"/>
  <c r="BI1500" i="6"/>
  <c r="BH1500" i="6"/>
  <c r="BG1500" i="6"/>
  <c r="BE1500" i="6"/>
  <c r="T1500" i="6"/>
  <c r="R1500" i="6"/>
  <c r="P1500" i="6"/>
  <c r="BI1499" i="6"/>
  <c r="BH1499" i="6"/>
  <c r="BG1499" i="6"/>
  <c r="BE1499" i="6"/>
  <c r="T1499" i="6"/>
  <c r="R1499" i="6"/>
  <c r="P1499" i="6"/>
  <c r="BI1496" i="6"/>
  <c r="BH1496" i="6"/>
  <c r="BG1496" i="6"/>
  <c r="BE1496" i="6"/>
  <c r="T1496" i="6"/>
  <c r="T1495" i="6"/>
  <c r="R1496" i="6"/>
  <c r="R1495" i="6"/>
  <c r="P1496" i="6"/>
  <c r="P1495" i="6"/>
  <c r="BI1494" i="6"/>
  <c r="BH1494" i="6"/>
  <c r="BG1494" i="6"/>
  <c r="BE1494" i="6"/>
  <c r="T1494" i="6"/>
  <c r="R1494" i="6"/>
  <c r="P1494" i="6"/>
  <c r="BI1493" i="6"/>
  <c r="BH1493" i="6"/>
  <c r="BG1493" i="6"/>
  <c r="BE1493" i="6"/>
  <c r="T1493" i="6"/>
  <c r="R1493" i="6"/>
  <c r="P1493" i="6"/>
  <c r="BI1491" i="6"/>
  <c r="BH1491" i="6"/>
  <c r="BG1491" i="6"/>
  <c r="BE1491" i="6"/>
  <c r="T1491" i="6"/>
  <c r="R1491" i="6"/>
  <c r="P1491" i="6"/>
  <c r="BI1490" i="6"/>
  <c r="BH1490" i="6"/>
  <c r="BG1490" i="6"/>
  <c r="BE1490" i="6"/>
  <c r="T1490" i="6"/>
  <c r="R1490" i="6"/>
  <c r="P1490" i="6"/>
  <c r="BI1488" i="6"/>
  <c r="BH1488" i="6"/>
  <c r="BG1488" i="6"/>
  <c r="BE1488" i="6"/>
  <c r="T1488" i="6"/>
  <c r="R1488" i="6"/>
  <c r="P1488" i="6"/>
  <c r="BI1487" i="6"/>
  <c r="BH1487" i="6"/>
  <c r="BG1487" i="6"/>
  <c r="BE1487" i="6"/>
  <c r="T1487" i="6"/>
  <c r="R1487" i="6"/>
  <c r="P1487" i="6"/>
  <c r="BI1485" i="6"/>
  <c r="BH1485" i="6"/>
  <c r="BG1485" i="6"/>
  <c r="BE1485" i="6"/>
  <c r="T1485" i="6"/>
  <c r="R1485" i="6"/>
  <c r="P1485" i="6"/>
  <c r="BI1484" i="6"/>
  <c r="BH1484" i="6"/>
  <c r="BG1484" i="6"/>
  <c r="BE1484" i="6"/>
  <c r="T1484" i="6"/>
  <c r="R1484" i="6"/>
  <c r="P1484" i="6"/>
  <c r="BI1482" i="6"/>
  <c r="BH1482" i="6"/>
  <c r="BG1482" i="6"/>
  <c r="BE1482" i="6"/>
  <c r="T1482" i="6"/>
  <c r="R1482" i="6"/>
  <c r="P1482" i="6"/>
  <c r="BI1481" i="6"/>
  <c r="BH1481" i="6"/>
  <c r="BG1481" i="6"/>
  <c r="BE1481" i="6"/>
  <c r="T1481" i="6"/>
  <c r="R1481" i="6"/>
  <c r="P1481" i="6"/>
  <c r="BI1476" i="6"/>
  <c r="BH1476" i="6"/>
  <c r="BG1476" i="6"/>
  <c r="BE1476" i="6"/>
  <c r="T1476" i="6"/>
  <c r="R1476" i="6"/>
  <c r="P1476" i="6"/>
  <c r="BI1472" i="6"/>
  <c r="BH1472" i="6"/>
  <c r="BG1472" i="6"/>
  <c r="BE1472" i="6"/>
  <c r="T1472" i="6"/>
  <c r="R1472" i="6"/>
  <c r="P1472" i="6"/>
  <c r="BI1468" i="6"/>
  <c r="BH1468" i="6"/>
  <c r="BG1468" i="6"/>
  <c r="BE1468" i="6"/>
  <c r="T1468" i="6"/>
  <c r="R1468" i="6"/>
  <c r="P1468" i="6"/>
  <c r="BI1464" i="6"/>
  <c r="BH1464" i="6"/>
  <c r="BG1464" i="6"/>
  <c r="BE1464" i="6"/>
  <c r="T1464" i="6"/>
  <c r="R1464" i="6"/>
  <c r="P1464" i="6"/>
  <c r="BI1463" i="6"/>
  <c r="BH1463" i="6"/>
  <c r="BG1463" i="6"/>
  <c r="BE1463" i="6"/>
  <c r="T1463" i="6"/>
  <c r="R1463" i="6"/>
  <c r="P1463" i="6"/>
  <c r="BI1459" i="6"/>
  <c r="BH1459" i="6"/>
  <c r="BG1459" i="6"/>
  <c r="BE1459" i="6"/>
  <c r="T1459" i="6"/>
  <c r="R1459" i="6"/>
  <c r="P1459" i="6"/>
  <c r="BI1458" i="6"/>
  <c r="BH1458" i="6"/>
  <c r="BG1458" i="6"/>
  <c r="BE1458" i="6"/>
  <c r="T1458" i="6"/>
  <c r="R1458" i="6"/>
  <c r="P1458" i="6"/>
  <c r="BI1450" i="6"/>
  <c r="BH1450" i="6"/>
  <c r="BG1450" i="6"/>
  <c r="BE1450" i="6"/>
  <c r="T1450" i="6"/>
  <c r="R1450" i="6"/>
  <c r="P1450" i="6"/>
  <c r="BI1443" i="6"/>
  <c r="BH1443" i="6"/>
  <c r="BG1443" i="6"/>
  <c r="BE1443" i="6"/>
  <c r="T1443" i="6"/>
  <c r="R1443" i="6"/>
  <c r="P1443" i="6"/>
  <c r="BI1440" i="6"/>
  <c r="BH1440" i="6"/>
  <c r="BG1440" i="6"/>
  <c r="BE1440" i="6"/>
  <c r="T1440" i="6"/>
  <c r="R1440" i="6"/>
  <c r="P1440" i="6"/>
  <c r="BI1434" i="6"/>
  <c r="BH1434" i="6"/>
  <c r="BG1434" i="6"/>
  <c r="BE1434" i="6"/>
  <c r="T1434" i="6"/>
  <c r="R1434" i="6"/>
  <c r="P1434" i="6"/>
  <c r="BI1430" i="6"/>
  <c r="BH1430" i="6"/>
  <c r="BG1430" i="6"/>
  <c r="BE1430" i="6"/>
  <c r="T1430" i="6"/>
  <c r="R1430" i="6"/>
  <c r="P1430" i="6"/>
  <c r="BI1428" i="6"/>
  <c r="BH1428" i="6"/>
  <c r="BG1428" i="6"/>
  <c r="BE1428" i="6"/>
  <c r="T1428" i="6"/>
  <c r="R1428" i="6"/>
  <c r="P1428" i="6"/>
  <c r="BI1422" i="6"/>
  <c r="BH1422" i="6"/>
  <c r="BG1422" i="6"/>
  <c r="BE1422" i="6"/>
  <c r="T1422" i="6"/>
  <c r="R1422" i="6"/>
  <c r="P1422" i="6"/>
  <c r="BI1405" i="6"/>
  <c r="BH1405" i="6"/>
  <c r="BG1405" i="6"/>
  <c r="BE1405" i="6"/>
  <c r="T1405" i="6"/>
  <c r="R1405" i="6"/>
  <c r="P1405" i="6"/>
  <c r="BI1401" i="6"/>
  <c r="BH1401" i="6"/>
  <c r="BG1401" i="6"/>
  <c r="BE1401" i="6"/>
  <c r="T1401" i="6"/>
  <c r="R1401" i="6"/>
  <c r="P1401" i="6"/>
  <c r="BI1397" i="6"/>
  <c r="BH1397" i="6"/>
  <c r="BG1397" i="6"/>
  <c r="BE1397" i="6"/>
  <c r="T1397" i="6"/>
  <c r="R1397" i="6"/>
  <c r="P1397" i="6"/>
  <c r="BI1393" i="6"/>
  <c r="BH1393" i="6"/>
  <c r="BG1393" i="6"/>
  <c r="BE1393" i="6"/>
  <c r="T1393" i="6"/>
  <c r="R1393" i="6"/>
  <c r="P1393" i="6"/>
  <c r="BI1389" i="6"/>
  <c r="BH1389" i="6"/>
  <c r="BG1389" i="6"/>
  <c r="BE1389" i="6"/>
  <c r="T1389" i="6"/>
  <c r="R1389" i="6"/>
  <c r="P1389" i="6"/>
  <c r="BI1385" i="6"/>
  <c r="BH1385" i="6"/>
  <c r="BG1385" i="6"/>
  <c r="BE1385" i="6"/>
  <c r="T1385" i="6"/>
  <c r="R1385" i="6"/>
  <c r="P1385" i="6"/>
  <c r="BI1381" i="6"/>
  <c r="BH1381" i="6"/>
  <c r="BG1381" i="6"/>
  <c r="BE1381" i="6"/>
  <c r="T1381" i="6"/>
  <c r="R1381" i="6"/>
  <c r="P1381" i="6"/>
  <c r="BI1377" i="6"/>
  <c r="BH1377" i="6"/>
  <c r="BG1377" i="6"/>
  <c r="BE1377" i="6"/>
  <c r="T1377" i="6"/>
  <c r="R1377" i="6"/>
  <c r="P1377" i="6"/>
  <c r="BI1371" i="6"/>
  <c r="BH1371" i="6"/>
  <c r="BG1371" i="6"/>
  <c r="BE1371" i="6"/>
  <c r="T1371" i="6"/>
  <c r="R1371" i="6"/>
  <c r="P1371" i="6"/>
  <c r="BI1367" i="6"/>
  <c r="BH1367" i="6"/>
  <c r="BG1367" i="6"/>
  <c r="BE1367" i="6"/>
  <c r="T1367" i="6"/>
  <c r="R1367" i="6"/>
  <c r="P1367" i="6"/>
  <c r="BI1363" i="6"/>
  <c r="BH1363" i="6"/>
  <c r="BG1363" i="6"/>
  <c r="BE1363" i="6"/>
  <c r="T1363" i="6"/>
  <c r="R1363" i="6"/>
  <c r="P1363" i="6"/>
  <c r="BI1354" i="6"/>
  <c r="BH1354" i="6"/>
  <c r="BG1354" i="6"/>
  <c r="BE1354" i="6"/>
  <c r="T1354" i="6"/>
  <c r="R1354" i="6"/>
  <c r="P1354" i="6"/>
  <c r="BI1349" i="6"/>
  <c r="BH1349" i="6"/>
  <c r="BG1349" i="6"/>
  <c r="BE1349" i="6"/>
  <c r="T1349" i="6"/>
  <c r="R1349" i="6"/>
  <c r="P1349" i="6"/>
  <c r="BI1339" i="6"/>
  <c r="BH1339" i="6"/>
  <c r="BG1339" i="6"/>
  <c r="BE1339" i="6"/>
  <c r="T1339" i="6"/>
  <c r="R1339" i="6"/>
  <c r="P1339" i="6"/>
  <c r="BI1322" i="6"/>
  <c r="BH1322" i="6"/>
  <c r="BG1322" i="6"/>
  <c r="BE1322" i="6"/>
  <c r="T1322" i="6"/>
  <c r="R1322" i="6"/>
  <c r="P1322" i="6"/>
  <c r="BI1318" i="6"/>
  <c r="BH1318" i="6"/>
  <c r="BG1318" i="6"/>
  <c r="BE1318" i="6"/>
  <c r="T1318" i="6"/>
  <c r="R1318" i="6"/>
  <c r="P1318" i="6"/>
  <c r="BI1308" i="6"/>
  <c r="BH1308" i="6"/>
  <c r="BG1308" i="6"/>
  <c r="BE1308" i="6"/>
  <c r="T1308" i="6"/>
  <c r="R1308" i="6"/>
  <c r="P1308" i="6"/>
  <c r="BI1304" i="6"/>
  <c r="BH1304" i="6"/>
  <c r="BG1304" i="6"/>
  <c r="BE1304" i="6"/>
  <c r="T1304" i="6"/>
  <c r="R1304" i="6"/>
  <c r="P1304" i="6"/>
  <c r="BI1300" i="6"/>
  <c r="BH1300" i="6"/>
  <c r="BG1300" i="6"/>
  <c r="BE1300" i="6"/>
  <c r="T1300" i="6"/>
  <c r="R1300" i="6"/>
  <c r="P1300" i="6"/>
  <c r="BI1296" i="6"/>
  <c r="BH1296" i="6"/>
  <c r="BG1296" i="6"/>
  <c r="BE1296" i="6"/>
  <c r="T1296" i="6"/>
  <c r="R1296" i="6"/>
  <c r="P1296" i="6"/>
  <c r="BI1292" i="6"/>
  <c r="BH1292" i="6"/>
  <c r="BG1292" i="6"/>
  <c r="BE1292" i="6"/>
  <c r="T1292" i="6"/>
  <c r="R1292" i="6"/>
  <c r="P1292" i="6"/>
  <c r="BI1288" i="6"/>
  <c r="BH1288" i="6"/>
  <c r="BG1288" i="6"/>
  <c r="BE1288" i="6"/>
  <c r="T1288" i="6"/>
  <c r="R1288" i="6"/>
  <c r="P1288" i="6"/>
  <c r="BI1256" i="6"/>
  <c r="BH1256" i="6"/>
  <c r="BG1256" i="6"/>
  <c r="BE1256" i="6"/>
  <c r="T1256" i="6"/>
  <c r="R1256" i="6"/>
  <c r="P1256" i="6"/>
  <c r="BI1224" i="6"/>
  <c r="BH1224" i="6"/>
  <c r="BG1224" i="6"/>
  <c r="BE1224" i="6"/>
  <c r="T1224" i="6"/>
  <c r="R1224" i="6"/>
  <c r="P1224" i="6"/>
  <c r="BI1223" i="6"/>
  <c r="BH1223" i="6"/>
  <c r="BG1223" i="6"/>
  <c r="BE1223" i="6"/>
  <c r="T1223" i="6"/>
  <c r="R1223" i="6"/>
  <c r="P1223" i="6"/>
  <c r="BI1126" i="6"/>
  <c r="BH1126" i="6"/>
  <c r="BG1126" i="6"/>
  <c r="BE1126" i="6"/>
  <c r="T1126" i="6"/>
  <c r="R1126" i="6"/>
  <c r="P1126" i="6"/>
  <c r="BI1125" i="6"/>
  <c r="BH1125" i="6"/>
  <c r="BG1125" i="6"/>
  <c r="BE1125" i="6"/>
  <c r="T1125" i="6"/>
  <c r="R1125" i="6"/>
  <c r="P1125" i="6"/>
  <c r="BI1077" i="6"/>
  <c r="BH1077" i="6"/>
  <c r="BG1077" i="6"/>
  <c r="BE1077" i="6"/>
  <c r="T1077" i="6"/>
  <c r="R1077" i="6"/>
  <c r="P1077" i="6"/>
  <c r="BI1073" i="6"/>
  <c r="BH1073" i="6"/>
  <c r="BG1073" i="6"/>
  <c r="BE1073" i="6"/>
  <c r="T1073" i="6"/>
  <c r="R1073" i="6"/>
  <c r="P1073" i="6"/>
  <c r="BI1069" i="6"/>
  <c r="BH1069" i="6"/>
  <c r="BG1069" i="6"/>
  <c r="BE1069" i="6"/>
  <c r="T1069" i="6"/>
  <c r="R1069" i="6"/>
  <c r="P1069" i="6"/>
  <c r="BI1047" i="6"/>
  <c r="BH1047" i="6"/>
  <c r="BG1047" i="6"/>
  <c r="BE1047" i="6"/>
  <c r="T1047" i="6"/>
  <c r="R1047" i="6"/>
  <c r="P1047" i="6"/>
  <c r="BI1046" i="6"/>
  <c r="BH1046" i="6"/>
  <c r="BG1046" i="6"/>
  <c r="BE1046" i="6"/>
  <c r="T1046" i="6"/>
  <c r="R1046" i="6"/>
  <c r="P1046" i="6"/>
  <c r="BI1041" i="6"/>
  <c r="BH1041" i="6"/>
  <c r="BG1041" i="6"/>
  <c r="BE1041" i="6"/>
  <c r="T1041" i="6"/>
  <c r="R1041" i="6"/>
  <c r="P1041" i="6"/>
  <c r="BI1037" i="6"/>
  <c r="BH1037" i="6"/>
  <c r="BG1037" i="6"/>
  <c r="BE1037" i="6"/>
  <c r="T1037" i="6"/>
  <c r="R1037" i="6"/>
  <c r="P1037" i="6"/>
  <c r="BI1033" i="6"/>
  <c r="BH1033" i="6"/>
  <c r="BG1033" i="6"/>
  <c r="BE1033" i="6"/>
  <c r="T1033" i="6"/>
  <c r="R1033" i="6"/>
  <c r="P1033" i="6"/>
  <c r="BI1032" i="6"/>
  <c r="BH1032" i="6"/>
  <c r="BG1032" i="6"/>
  <c r="BE1032" i="6"/>
  <c r="T1032" i="6"/>
  <c r="R1032" i="6"/>
  <c r="P1032" i="6"/>
  <c r="BI1027" i="6"/>
  <c r="BH1027" i="6"/>
  <c r="BG1027" i="6"/>
  <c r="BE1027" i="6"/>
  <c r="T1027" i="6"/>
  <c r="R1027" i="6"/>
  <c r="P1027" i="6"/>
  <c r="BI1023" i="6"/>
  <c r="BH1023" i="6"/>
  <c r="BG1023" i="6"/>
  <c r="BE1023" i="6"/>
  <c r="T1023" i="6"/>
  <c r="R1023" i="6"/>
  <c r="P1023" i="6"/>
  <c r="BI1021" i="6"/>
  <c r="BH1021" i="6"/>
  <c r="BG1021" i="6"/>
  <c r="BE1021" i="6"/>
  <c r="T1021" i="6"/>
  <c r="R1021" i="6"/>
  <c r="P1021" i="6"/>
  <c r="BI1019" i="6"/>
  <c r="BH1019" i="6"/>
  <c r="BG1019" i="6"/>
  <c r="BE1019" i="6"/>
  <c r="T1019" i="6"/>
  <c r="R1019" i="6"/>
  <c r="P1019" i="6"/>
  <c r="BI1017" i="6"/>
  <c r="BH1017" i="6"/>
  <c r="BG1017" i="6"/>
  <c r="BE1017" i="6"/>
  <c r="T1017" i="6"/>
  <c r="R1017" i="6"/>
  <c r="P1017" i="6"/>
  <c r="BI1013" i="6"/>
  <c r="BH1013" i="6"/>
  <c r="BG1013" i="6"/>
  <c r="BE1013" i="6"/>
  <c r="T1013" i="6"/>
  <c r="R1013" i="6"/>
  <c r="P1013" i="6"/>
  <c r="BI1009" i="6"/>
  <c r="BH1009" i="6"/>
  <c r="BG1009" i="6"/>
  <c r="BE1009" i="6"/>
  <c r="T1009" i="6"/>
  <c r="R1009" i="6"/>
  <c r="P1009" i="6"/>
  <c r="BI1003" i="6"/>
  <c r="BH1003" i="6"/>
  <c r="BG1003" i="6"/>
  <c r="BE1003" i="6"/>
  <c r="T1003" i="6"/>
  <c r="R1003" i="6"/>
  <c r="P1003" i="6"/>
  <c r="BI999" i="6"/>
  <c r="BH999" i="6"/>
  <c r="BG999" i="6"/>
  <c r="BE999" i="6"/>
  <c r="T999" i="6"/>
  <c r="R999" i="6"/>
  <c r="P999" i="6"/>
  <c r="BI995" i="6"/>
  <c r="BH995" i="6"/>
  <c r="BG995" i="6"/>
  <c r="BE995" i="6"/>
  <c r="T995" i="6"/>
  <c r="R995" i="6"/>
  <c r="P995" i="6"/>
  <c r="BI991" i="6"/>
  <c r="BH991" i="6"/>
  <c r="BG991" i="6"/>
  <c r="BE991" i="6"/>
  <c r="T991" i="6"/>
  <c r="R991" i="6"/>
  <c r="P991" i="6"/>
  <c r="BI987" i="6"/>
  <c r="BH987" i="6"/>
  <c r="BG987" i="6"/>
  <c r="BE987" i="6"/>
  <c r="T987" i="6"/>
  <c r="R987" i="6"/>
  <c r="P987" i="6"/>
  <c r="BI983" i="6"/>
  <c r="BH983" i="6"/>
  <c r="BG983" i="6"/>
  <c r="BE983" i="6"/>
  <c r="T983" i="6"/>
  <c r="R983" i="6"/>
  <c r="P983" i="6"/>
  <c r="BI979" i="6"/>
  <c r="BH979" i="6"/>
  <c r="BG979" i="6"/>
  <c r="BE979" i="6"/>
  <c r="T979" i="6"/>
  <c r="R979" i="6"/>
  <c r="P979" i="6"/>
  <c r="BI972" i="6"/>
  <c r="BH972" i="6"/>
  <c r="BG972" i="6"/>
  <c r="BE972" i="6"/>
  <c r="T972" i="6"/>
  <c r="R972" i="6"/>
  <c r="P972" i="6"/>
  <c r="BI962" i="6"/>
  <c r="BH962" i="6"/>
  <c r="BG962" i="6"/>
  <c r="BE962" i="6"/>
  <c r="T962" i="6"/>
  <c r="R962" i="6"/>
  <c r="P962" i="6"/>
  <c r="BI955" i="6"/>
  <c r="BH955" i="6"/>
  <c r="BG955" i="6"/>
  <c r="BE955" i="6"/>
  <c r="T955" i="6"/>
  <c r="R955" i="6"/>
  <c r="P955" i="6"/>
  <c r="BI949" i="6"/>
  <c r="BH949" i="6"/>
  <c r="BG949" i="6"/>
  <c r="BE949" i="6"/>
  <c r="T949" i="6"/>
  <c r="R949" i="6"/>
  <c r="P949" i="6"/>
  <c r="BI945" i="6"/>
  <c r="BH945" i="6"/>
  <c r="BG945" i="6"/>
  <c r="BE945" i="6"/>
  <c r="T945" i="6"/>
  <c r="R945" i="6"/>
  <c r="P945" i="6"/>
  <c r="BI944" i="6"/>
  <c r="BH944" i="6"/>
  <c r="BG944" i="6"/>
  <c r="BE944" i="6"/>
  <c r="T944" i="6"/>
  <c r="R944" i="6"/>
  <c r="P944" i="6"/>
  <c r="BI938" i="6"/>
  <c r="BH938" i="6"/>
  <c r="BG938" i="6"/>
  <c r="BE938" i="6"/>
  <c r="T938" i="6"/>
  <c r="R938" i="6"/>
  <c r="P938" i="6"/>
  <c r="BI937" i="6"/>
  <c r="BH937" i="6"/>
  <c r="BG937" i="6"/>
  <c r="BE937" i="6"/>
  <c r="T937" i="6"/>
  <c r="R937" i="6"/>
  <c r="P937" i="6"/>
  <c r="BI931" i="6"/>
  <c r="BH931" i="6"/>
  <c r="BG931" i="6"/>
  <c r="BE931" i="6"/>
  <c r="T931" i="6"/>
  <c r="R931" i="6"/>
  <c r="P931" i="6"/>
  <c r="BI925" i="6"/>
  <c r="BH925" i="6"/>
  <c r="BG925" i="6"/>
  <c r="BE925" i="6"/>
  <c r="T925" i="6"/>
  <c r="R925" i="6"/>
  <c r="P925" i="6"/>
  <c r="BI919" i="6"/>
  <c r="BH919" i="6"/>
  <c r="BG919" i="6"/>
  <c r="BE919" i="6"/>
  <c r="T919" i="6"/>
  <c r="R919" i="6"/>
  <c r="P919" i="6"/>
  <c r="BI918" i="6"/>
  <c r="BH918" i="6"/>
  <c r="BG918" i="6"/>
  <c r="BE918" i="6"/>
  <c r="T918" i="6"/>
  <c r="R918" i="6"/>
  <c r="P918" i="6"/>
  <c r="BI914" i="6"/>
  <c r="BH914" i="6"/>
  <c r="BG914" i="6"/>
  <c r="BE914" i="6"/>
  <c r="T914" i="6"/>
  <c r="R914" i="6"/>
  <c r="P914" i="6"/>
  <c r="BI910" i="6"/>
  <c r="BH910" i="6"/>
  <c r="BG910" i="6"/>
  <c r="BE910" i="6"/>
  <c r="T910" i="6"/>
  <c r="R910" i="6"/>
  <c r="P910" i="6"/>
  <c r="BI909" i="6"/>
  <c r="BH909" i="6"/>
  <c r="BG909" i="6"/>
  <c r="BE909" i="6"/>
  <c r="T909" i="6"/>
  <c r="R909" i="6"/>
  <c r="P909" i="6"/>
  <c r="BI903" i="6"/>
  <c r="BH903" i="6"/>
  <c r="BG903" i="6"/>
  <c r="BE903" i="6"/>
  <c r="T903" i="6"/>
  <c r="R903" i="6"/>
  <c r="P903" i="6"/>
  <c r="BI895" i="6"/>
  <c r="BH895" i="6"/>
  <c r="BG895" i="6"/>
  <c r="BE895" i="6"/>
  <c r="T895" i="6"/>
  <c r="R895" i="6"/>
  <c r="P895" i="6"/>
  <c r="BI888" i="6"/>
  <c r="BH888" i="6"/>
  <c r="BG888" i="6"/>
  <c r="BE888" i="6"/>
  <c r="T888" i="6"/>
  <c r="R888" i="6"/>
  <c r="P888" i="6"/>
  <c r="BI884" i="6"/>
  <c r="BH884" i="6"/>
  <c r="BG884" i="6"/>
  <c r="BE884" i="6"/>
  <c r="T884" i="6"/>
  <c r="R884" i="6"/>
  <c r="P884" i="6"/>
  <c r="BI879" i="6"/>
  <c r="BH879" i="6"/>
  <c r="BG879" i="6"/>
  <c r="BE879" i="6"/>
  <c r="T879" i="6"/>
  <c r="R879" i="6"/>
  <c r="P879" i="6"/>
  <c r="BI873" i="6"/>
  <c r="BH873" i="6"/>
  <c r="BG873" i="6"/>
  <c r="BE873" i="6"/>
  <c r="T873" i="6"/>
  <c r="R873" i="6"/>
  <c r="P873" i="6"/>
  <c r="BI868" i="6"/>
  <c r="BH868" i="6"/>
  <c r="BG868" i="6"/>
  <c r="BE868" i="6"/>
  <c r="T868" i="6"/>
  <c r="R868" i="6"/>
  <c r="P868" i="6"/>
  <c r="BI864" i="6"/>
  <c r="BH864" i="6"/>
  <c r="BG864" i="6"/>
  <c r="BE864" i="6"/>
  <c r="T864" i="6"/>
  <c r="R864" i="6"/>
  <c r="P864" i="6"/>
  <c r="BI860" i="6"/>
  <c r="BH860" i="6"/>
  <c r="BG860" i="6"/>
  <c r="BE860" i="6"/>
  <c r="T860" i="6"/>
  <c r="R860" i="6"/>
  <c r="P860" i="6"/>
  <c r="BI852" i="6"/>
  <c r="BH852" i="6"/>
  <c r="BG852" i="6"/>
  <c r="BE852" i="6"/>
  <c r="T852" i="6"/>
  <c r="R852" i="6"/>
  <c r="P852" i="6"/>
  <c r="BI851" i="6"/>
  <c r="BH851" i="6"/>
  <c r="BG851" i="6"/>
  <c r="BE851" i="6"/>
  <c r="T851" i="6"/>
  <c r="R851" i="6"/>
  <c r="P851" i="6"/>
  <c r="BI838" i="6"/>
  <c r="BH838" i="6"/>
  <c r="BG838" i="6"/>
  <c r="BE838" i="6"/>
  <c r="T838" i="6"/>
  <c r="R838" i="6"/>
  <c r="P838" i="6"/>
  <c r="BI837" i="6"/>
  <c r="BH837" i="6"/>
  <c r="BG837" i="6"/>
  <c r="BE837" i="6"/>
  <c r="T837" i="6"/>
  <c r="R837" i="6"/>
  <c r="P837" i="6"/>
  <c r="BI816" i="6"/>
  <c r="BH816" i="6"/>
  <c r="BG816" i="6"/>
  <c r="BE816" i="6"/>
  <c r="T816" i="6"/>
  <c r="R816" i="6"/>
  <c r="P816" i="6"/>
  <c r="BI786" i="6"/>
  <c r="BH786" i="6"/>
  <c r="BG786" i="6"/>
  <c r="BE786" i="6"/>
  <c r="T786" i="6"/>
  <c r="R786" i="6"/>
  <c r="P786" i="6"/>
  <c r="BI780" i="6"/>
  <c r="BH780" i="6"/>
  <c r="BG780" i="6"/>
  <c r="BE780" i="6"/>
  <c r="T780" i="6"/>
  <c r="R780" i="6"/>
  <c r="P780" i="6"/>
  <c r="BI779" i="6"/>
  <c r="BH779" i="6"/>
  <c r="BG779" i="6"/>
  <c r="BE779" i="6"/>
  <c r="T779" i="6"/>
  <c r="R779" i="6"/>
  <c r="P779" i="6"/>
  <c r="BI771" i="6"/>
  <c r="BH771" i="6"/>
  <c r="BG771" i="6"/>
  <c r="BE771" i="6"/>
  <c r="T771" i="6"/>
  <c r="R771" i="6"/>
  <c r="P771" i="6"/>
  <c r="BI763" i="6"/>
  <c r="BH763" i="6"/>
  <c r="BG763" i="6"/>
  <c r="BE763" i="6"/>
  <c r="T763" i="6"/>
  <c r="R763" i="6"/>
  <c r="P763" i="6"/>
  <c r="BI762" i="6"/>
  <c r="BH762" i="6"/>
  <c r="BG762" i="6"/>
  <c r="BE762" i="6"/>
  <c r="T762" i="6"/>
  <c r="R762" i="6"/>
  <c r="P762" i="6"/>
  <c r="BI761" i="6"/>
  <c r="BH761" i="6"/>
  <c r="BG761" i="6"/>
  <c r="BE761" i="6"/>
  <c r="T761" i="6"/>
  <c r="R761" i="6"/>
  <c r="P761" i="6"/>
  <c r="BI760" i="6"/>
  <c r="BH760" i="6"/>
  <c r="BG760" i="6"/>
  <c r="BE760" i="6"/>
  <c r="T760" i="6"/>
  <c r="R760" i="6"/>
  <c r="P760" i="6"/>
  <c r="BI759" i="6"/>
  <c r="BH759" i="6"/>
  <c r="BG759" i="6"/>
  <c r="BE759" i="6"/>
  <c r="T759" i="6"/>
  <c r="R759" i="6"/>
  <c r="P759" i="6"/>
  <c r="BI755" i="6"/>
  <c r="BH755" i="6"/>
  <c r="BG755" i="6"/>
  <c r="BE755" i="6"/>
  <c r="T755" i="6"/>
  <c r="R755" i="6"/>
  <c r="P755" i="6"/>
  <c r="BI749" i="6"/>
  <c r="BH749" i="6"/>
  <c r="BG749" i="6"/>
  <c r="BE749" i="6"/>
  <c r="T749" i="6"/>
  <c r="R749" i="6"/>
  <c r="P749" i="6"/>
  <c r="BI745" i="6"/>
  <c r="BH745" i="6"/>
  <c r="BG745" i="6"/>
  <c r="BE745" i="6"/>
  <c r="T745" i="6"/>
  <c r="R745" i="6"/>
  <c r="P745" i="6"/>
  <c r="BI738" i="6"/>
  <c r="BH738" i="6"/>
  <c r="BG738" i="6"/>
  <c r="BE738" i="6"/>
  <c r="T738" i="6"/>
  <c r="R738" i="6"/>
  <c r="P738" i="6"/>
  <c r="BI734" i="6"/>
  <c r="BH734" i="6"/>
  <c r="BG734" i="6"/>
  <c r="BE734" i="6"/>
  <c r="T734" i="6"/>
  <c r="R734" i="6"/>
  <c r="P734" i="6"/>
  <c r="BI730" i="6"/>
  <c r="BH730" i="6"/>
  <c r="BG730" i="6"/>
  <c r="BE730" i="6"/>
  <c r="T730" i="6"/>
  <c r="R730" i="6"/>
  <c r="P730" i="6"/>
  <c r="BI724" i="6"/>
  <c r="BH724" i="6"/>
  <c r="BG724" i="6"/>
  <c r="BE724" i="6"/>
  <c r="T724" i="6"/>
  <c r="R724" i="6"/>
  <c r="P724" i="6"/>
  <c r="BI712" i="6"/>
  <c r="BH712" i="6"/>
  <c r="BG712" i="6"/>
  <c r="BE712" i="6"/>
  <c r="T712" i="6"/>
  <c r="R712" i="6"/>
  <c r="P712" i="6"/>
  <c r="BI706" i="6"/>
  <c r="BH706" i="6"/>
  <c r="BG706" i="6"/>
  <c r="BE706" i="6"/>
  <c r="T706" i="6"/>
  <c r="R706" i="6"/>
  <c r="P706" i="6"/>
  <c r="BI670" i="6"/>
  <c r="BH670" i="6"/>
  <c r="BG670" i="6"/>
  <c r="BE670" i="6"/>
  <c r="T670" i="6"/>
  <c r="R670" i="6"/>
  <c r="P670" i="6"/>
  <c r="BI666" i="6"/>
  <c r="BH666" i="6"/>
  <c r="BG666" i="6"/>
  <c r="BE666" i="6"/>
  <c r="T666" i="6"/>
  <c r="R666" i="6"/>
  <c r="P666" i="6"/>
  <c r="BI665" i="6"/>
  <c r="BH665" i="6"/>
  <c r="BG665" i="6"/>
  <c r="BE665" i="6"/>
  <c r="T665" i="6"/>
  <c r="R665" i="6"/>
  <c r="P665" i="6"/>
  <c r="BI646" i="6"/>
  <c r="BH646" i="6"/>
  <c r="BG646" i="6"/>
  <c r="BE646" i="6"/>
  <c r="T646" i="6"/>
  <c r="R646" i="6"/>
  <c r="P646" i="6"/>
  <c r="BI645" i="6"/>
  <c r="BH645" i="6"/>
  <c r="BG645" i="6"/>
  <c r="BE645" i="6"/>
  <c r="T645" i="6"/>
  <c r="R645" i="6"/>
  <c r="P645" i="6"/>
  <c r="BI620" i="6"/>
  <c r="BH620" i="6"/>
  <c r="BG620" i="6"/>
  <c r="BE620" i="6"/>
  <c r="T620" i="6"/>
  <c r="R620" i="6"/>
  <c r="P620" i="6"/>
  <c r="BI601" i="6"/>
  <c r="BH601" i="6"/>
  <c r="BG601" i="6"/>
  <c r="BE601" i="6"/>
  <c r="T601" i="6"/>
  <c r="R601" i="6"/>
  <c r="P601" i="6"/>
  <c r="BI590" i="6"/>
  <c r="BH590" i="6"/>
  <c r="BG590" i="6"/>
  <c r="BE590" i="6"/>
  <c r="T590" i="6"/>
  <c r="R590" i="6"/>
  <c r="P590" i="6"/>
  <c r="BI589" i="6"/>
  <c r="BH589" i="6"/>
  <c r="BG589" i="6"/>
  <c r="BE589" i="6"/>
  <c r="T589" i="6"/>
  <c r="R589" i="6"/>
  <c r="P589" i="6"/>
  <c r="BI579" i="6"/>
  <c r="BH579" i="6"/>
  <c r="BG579" i="6"/>
  <c r="BE579" i="6"/>
  <c r="T579" i="6"/>
  <c r="R579" i="6"/>
  <c r="P579" i="6"/>
  <c r="BI569" i="6"/>
  <c r="BH569" i="6"/>
  <c r="BG569" i="6"/>
  <c r="BE569" i="6"/>
  <c r="T569" i="6"/>
  <c r="R569" i="6"/>
  <c r="P569" i="6"/>
  <c r="BI565" i="6"/>
  <c r="BH565" i="6"/>
  <c r="BG565" i="6"/>
  <c r="BE565" i="6"/>
  <c r="T565" i="6"/>
  <c r="R565" i="6"/>
  <c r="P565" i="6"/>
  <c r="BI495" i="6"/>
  <c r="BH495" i="6"/>
  <c r="BG495" i="6"/>
  <c r="BE495" i="6"/>
  <c r="T495" i="6"/>
  <c r="R495" i="6"/>
  <c r="P495" i="6"/>
  <c r="BI494" i="6"/>
  <c r="BH494" i="6"/>
  <c r="BG494" i="6"/>
  <c r="BE494" i="6"/>
  <c r="T494" i="6"/>
  <c r="R494" i="6"/>
  <c r="P494" i="6"/>
  <c r="BI475" i="6"/>
  <c r="BH475" i="6"/>
  <c r="BG475" i="6"/>
  <c r="BE475" i="6"/>
  <c r="T475" i="6"/>
  <c r="R475" i="6"/>
  <c r="P475" i="6"/>
  <c r="BI456" i="6"/>
  <c r="BH456" i="6"/>
  <c r="BG456" i="6"/>
  <c r="BE456" i="6"/>
  <c r="T456" i="6"/>
  <c r="R456" i="6"/>
  <c r="P456" i="6"/>
  <c r="BI444" i="6"/>
  <c r="BH444" i="6"/>
  <c r="BG444" i="6"/>
  <c r="BE444" i="6"/>
  <c r="T444" i="6"/>
  <c r="R444" i="6"/>
  <c r="P444" i="6"/>
  <c r="BI443" i="6"/>
  <c r="BH443" i="6"/>
  <c r="BG443" i="6"/>
  <c r="BE443" i="6"/>
  <c r="T443" i="6"/>
  <c r="R443" i="6"/>
  <c r="P443" i="6"/>
  <c r="BI428" i="6"/>
  <c r="BH428" i="6"/>
  <c r="BG428" i="6"/>
  <c r="BE428" i="6"/>
  <c r="T428" i="6"/>
  <c r="R428" i="6"/>
  <c r="P428" i="6"/>
  <c r="BI420" i="6"/>
  <c r="BH420" i="6"/>
  <c r="BG420" i="6"/>
  <c r="BE420" i="6"/>
  <c r="T420" i="6"/>
  <c r="R420" i="6"/>
  <c r="P420" i="6"/>
  <c r="BI411" i="6"/>
  <c r="BH411" i="6"/>
  <c r="BG411" i="6"/>
  <c r="BE411" i="6"/>
  <c r="T411" i="6"/>
  <c r="R411" i="6"/>
  <c r="P411" i="6"/>
  <c r="BI409" i="6"/>
  <c r="BH409" i="6"/>
  <c r="BG409" i="6"/>
  <c r="BE409" i="6"/>
  <c r="T409" i="6"/>
  <c r="R409" i="6"/>
  <c r="P409" i="6"/>
  <c r="BI402" i="6"/>
  <c r="BH402" i="6"/>
  <c r="BG402" i="6"/>
  <c r="BE402" i="6"/>
  <c r="T402" i="6"/>
  <c r="R402" i="6"/>
  <c r="P402" i="6"/>
  <c r="BI400" i="6"/>
  <c r="BH400" i="6"/>
  <c r="BG400" i="6"/>
  <c r="BE400" i="6"/>
  <c r="T400" i="6"/>
  <c r="R400" i="6"/>
  <c r="P400" i="6"/>
  <c r="BI395" i="6"/>
  <c r="BH395" i="6"/>
  <c r="BG395" i="6"/>
  <c r="BE395" i="6"/>
  <c r="T395" i="6"/>
  <c r="R395" i="6"/>
  <c r="P395" i="6"/>
  <c r="BI391" i="6"/>
  <c r="BH391" i="6"/>
  <c r="BG391" i="6"/>
  <c r="BE391" i="6"/>
  <c r="T391" i="6"/>
  <c r="R391" i="6"/>
  <c r="P391" i="6"/>
  <c r="BI385" i="6"/>
  <c r="BH385" i="6"/>
  <c r="BG385" i="6"/>
  <c r="BE385" i="6"/>
  <c r="T385" i="6"/>
  <c r="R385" i="6"/>
  <c r="P385" i="6"/>
  <c r="BI362" i="6"/>
  <c r="BH362" i="6"/>
  <c r="BG362" i="6"/>
  <c r="BE362" i="6"/>
  <c r="T362" i="6"/>
  <c r="R362" i="6"/>
  <c r="P362" i="6"/>
  <c r="BI355" i="6"/>
  <c r="BH355" i="6"/>
  <c r="BG355" i="6"/>
  <c r="BE355" i="6"/>
  <c r="T355" i="6"/>
  <c r="R355" i="6"/>
  <c r="P355" i="6"/>
  <c r="BI351" i="6"/>
  <c r="BH351" i="6"/>
  <c r="BG351" i="6"/>
  <c r="BE351" i="6"/>
  <c r="T351" i="6"/>
  <c r="R351" i="6"/>
  <c r="P351" i="6"/>
  <c r="BI344" i="6"/>
  <c r="BH344" i="6"/>
  <c r="BG344" i="6"/>
  <c r="BE344" i="6"/>
  <c r="T344" i="6"/>
  <c r="R344" i="6"/>
  <c r="P344" i="6"/>
  <c r="BI340" i="6"/>
  <c r="BH340" i="6"/>
  <c r="BG340" i="6"/>
  <c r="BE340" i="6"/>
  <c r="T340" i="6"/>
  <c r="R340" i="6"/>
  <c r="P340" i="6"/>
  <c r="BI336" i="6"/>
  <c r="BH336" i="6"/>
  <c r="BG336" i="6"/>
  <c r="BE336" i="6"/>
  <c r="T336" i="6"/>
  <c r="R336" i="6"/>
  <c r="P336" i="6"/>
  <c r="BI318" i="6"/>
  <c r="BH318" i="6"/>
  <c r="BG318" i="6"/>
  <c r="BE318" i="6"/>
  <c r="T318" i="6"/>
  <c r="R318" i="6"/>
  <c r="P318" i="6"/>
  <c r="BI317" i="6"/>
  <c r="BH317" i="6"/>
  <c r="BG317" i="6"/>
  <c r="BE317" i="6"/>
  <c r="T317" i="6"/>
  <c r="R317" i="6"/>
  <c r="P317" i="6"/>
  <c r="BI299" i="6"/>
  <c r="BH299" i="6"/>
  <c r="BG299" i="6"/>
  <c r="BE299" i="6"/>
  <c r="T299" i="6"/>
  <c r="R299" i="6"/>
  <c r="P299" i="6"/>
  <c r="BI295" i="6"/>
  <c r="BH295" i="6"/>
  <c r="BG295" i="6"/>
  <c r="BE295" i="6"/>
  <c r="T295" i="6"/>
  <c r="R295" i="6"/>
  <c r="P295" i="6"/>
  <c r="BI288" i="6"/>
  <c r="BH288" i="6"/>
  <c r="BG288" i="6"/>
  <c r="BE288" i="6"/>
  <c r="T288" i="6"/>
  <c r="R288" i="6"/>
  <c r="P288" i="6"/>
  <c r="BI275" i="6"/>
  <c r="BH275" i="6"/>
  <c r="BG275" i="6"/>
  <c r="BE275" i="6"/>
  <c r="T275" i="6"/>
  <c r="R275" i="6"/>
  <c r="P275" i="6"/>
  <c r="BI271" i="6"/>
  <c r="BH271" i="6"/>
  <c r="BG271" i="6"/>
  <c r="BE271" i="6"/>
  <c r="T271" i="6"/>
  <c r="R271" i="6"/>
  <c r="P271" i="6"/>
  <c r="BI267" i="6"/>
  <c r="BH267" i="6"/>
  <c r="BG267" i="6"/>
  <c r="BE267" i="6"/>
  <c r="T267" i="6"/>
  <c r="R267" i="6"/>
  <c r="P267" i="6"/>
  <c r="BI262" i="6"/>
  <c r="BH262" i="6"/>
  <c r="BG262" i="6"/>
  <c r="BE262" i="6"/>
  <c r="T262" i="6"/>
  <c r="R262" i="6"/>
  <c r="P262" i="6"/>
  <c r="BI257" i="6"/>
  <c r="BH257" i="6"/>
  <c r="BG257" i="6"/>
  <c r="BE257" i="6"/>
  <c r="T257" i="6"/>
  <c r="R257" i="6"/>
  <c r="P257" i="6"/>
  <c r="BI253" i="6"/>
  <c r="BH253" i="6"/>
  <c r="BG253" i="6"/>
  <c r="BE253" i="6"/>
  <c r="T253" i="6"/>
  <c r="R253" i="6"/>
  <c r="P253" i="6"/>
  <c r="BI250" i="6"/>
  <c r="BH250" i="6"/>
  <c r="BG250" i="6"/>
  <c r="BE250" i="6"/>
  <c r="T250" i="6"/>
  <c r="R250" i="6"/>
  <c r="P250" i="6"/>
  <c r="BI243" i="6"/>
  <c r="BH243" i="6"/>
  <c r="BG243" i="6"/>
  <c r="BE243" i="6"/>
  <c r="T243" i="6"/>
  <c r="R243" i="6"/>
  <c r="P243" i="6"/>
  <c r="BI237" i="6"/>
  <c r="BH237" i="6"/>
  <c r="BG237" i="6"/>
  <c r="BE237" i="6"/>
  <c r="T237" i="6"/>
  <c r="R237" i="6"/>
  <c r="P237" i="6"/>
  <c r="BI236" i="6"/>
  <c r="BH236" i="6"/>
  <c r="BG236" i="6"/>
  <c r="BE236" i="6"/>
  <c r="T236" i="6"/>
  <c r="R236" i="6"/>
  <c r="P236" i="6"/>
  <c r="BI235" i="6"/>
  <c r="BH235" i="6"/>
  <c r="BG235" i="6"/>
  <c r="BE235" i="6"/>
  <c r="T235" i="6"/>
  <c r="R235" i="6"/>
  <c r="P235" i="6"/>
  <c r="BI234" i="6"/>
  <c r="BH234" i="6"/>
  <c r="BG234" i="6"/>
  <c r="BE234" i="6"/>
  <c r="T234" i="6"/>
  <c r="R234" i="6"/>
  <c r="P234" i="6"/>
  <c r="BI230" i="6"/>
  <c r="BH230" i="6"/>
  <c r="BG230" i="6"/>
  <c r="BE230" i="6"/>
  <c r="T230" i="6"/>
  <c r="R230" i="6"/>
  <c r="P230" i="6"/>
  <c r="BI226" i="6"/>
  <c r="BH226" i="6"/>
  <c r="BG226" i="6"/>
  <c r="BE226" i="6"/>
  <c r="T226" i="6"/>
  <c r="R226" i="6"/>
  <c r="P226" i="6"/>
  <c r="BI224" i="6"/>
  <c r="BH224" i="6"/>
  <c r="BG224" i="6"/>
  <c r="BE224" i="6"/>
  <c r="T224" i="6"/>
  <c r="R224" i="6"/>
  <c r="P224" i="6"/>
  <c r="BI219" i="6"/>
  <c r="BH219" i="6"/>
  <c r="BG219" i="6"/>
  <c r="BE219" i="6"/>
  <c r="T219" i="6"/>
  <c r="R219" i="6"/>
  <c r="P219" i="6"/>
  <c r="BI215" i="6"/>
  <c r="BH215" i="6"/>
  <c r="BG215" i="6"/>
  <c r="BE215" i="6"/>
  <c r="T215" i="6"/>
  <c r="R215" i="6"/>
  <c r="P215" i="6"/>
  <c r="BI209" i="6"/>
  <c r="BH209" i="6"/>
  <c r="BG209" i="6"/>
  <c r="BE209" i="6"/>
  <c r="T209" i="6"/>
  <c r="R209" i="6"/>
  <c r="P209" i="6"/>
  <c r="BI208" i="6"/>
  <c r="BH208" i="6"/>
  <c r="BG208" i="6"/>
  <c r="BE208" i="6"/>
  <c r="T208" i="6"/>
  <c r="R208" i="6"/>
  <c r="P208" i="6"/>
  <c r="BI207" i="6"/>
  <c r="BH207" i="6"/>
  <c r="BG207" i="6"/>
  <c r="BE207" i="6"/>
  <c r="T207" i="6"/>
  <c r="R207" i="6"/>
  <c r="P207" i="6"/>
  <c r="BI203" i="6"/>
  <c r="BH203" i="6"/>
  <c r="BG203" i="6"/>
  <c r="BE203" i="6"/>
  <c r="T203" i="6"/>
  <c r="R203" i="6"/>
  <c r="P203" i="6"/>
  <c r="BI193" i="6"/>
  <c r="BH193" i="6"/>
  <c r="BG193" i="6"/>
  <c r="BE193" i="6"/>
  <c r="T193" i="6"/>
  <c r="R193" i="6"/>
  <c r="P193" i="6"/>
  <c r="BI191" i="6"/>
  <c r="BH191" i="6"/>
  <c r="BG191" i="6"/>
  <c r="BE191" i="6"/>
  <c r="T191" i="6"/>
  <c r="R191" i="6"/>
  <c r="P191" i="6"/>
  <c r="BI173" i="6"/>
  <c r="BH173" i="6"/>
  <c r="BG173" i="6"/>
  <c r="BE173" i="6"/>
  <c r="T173" i="6"/>
  <c r="R173" i="6"/>
  <c r="P173" i="6"/>
  <c r="BI169" i="6"/>
  <c r="BH169" i="6"/>
  <c r="BG169" i="6"/>
  <c r="BE169" i="6"/>
  <c r="T169" i="6"/>
  <c r="R169" i="6"/>
  <c r="P169" i="6"/>
  <c r="BI153" i="6"/>
  <c r="BH153" i="6"/>
  <c r="BG153" i="6"/>
  <c r="BE153" i="6"/>
  <c r="T153" i="6"/>
  <c r="R153" i="6"/>
  <c r="P153" i="6"/>
  <c r="J146" i="6"/>
  <c r="F146" i="6"/>
  <c r="F144" i="6"/>
  <c r="E142" i="6"/>
  <c r="J93" i="6"/>
  <c r="F93" i="6"/>
  <c r="F91" i="6"/>
  <c r="E89" i="6"/>
  <c r="J26" i="6"/>
  <c r="E26" i="6"/>
  <c r="J147" i="6"/>
  <c r="J25" i="6"/>
  <c r="J20" i="6"/>
  <c r="E20" i="6"/>
  <c r="F147" i="6"/>
  <c r="J19" i="6"/>
  <c r="J14" i="6"/>
  <c r="J91" i="6" s="1"/>
  <c r="E7" i="6"/>
  <c r="E85" i="6"/>
  <c r="J146" i="5"/>
  <c r="J41" i="5"/>
  <c r="J40" i="5"/>
  <c r="AY101" i="1"/>
  <c r="J39" i="5"/>
  <c r="AX101" i="1"/>
  <c r="BI212" i="5"/>
  <c r="BH212" i="5"/>
  <c r="BG212" i="5"/>
  <c r="BE212" i="5"/>
  <c r="T212" i="5"/>
  <c r="R212" i="5"/>
  <c r="P212" i="5"/>
  <c r="BI211" i="5"/>
  <c r="BH211" i="5"/>
  <c r="BG211" i="5"/>
  <c r="BE211" i="5"/>
  <c r="T211" i="5"/>
  <c r="R211" i="5"/>
  <c r="P211" i="5"/>
  <c r="BI210" i="5"/>
  <c r="BH210" i="5"/>
  <c r="BG210" i="5"/>
  <c r="BE210" i="5"/>
  <c r="T210" i="5"/>
  <c r="R210" i="5"/>
  <c r="P210" i="5"/>
  <c r="BI208" i="5"/>
  <c r="BH208" i="5"/>
  <c r="BG208" i="5"/>
  <c r="BE208" i="5"/>
  <c r="T208" i="5"/>
  <c r="R208" i="5"/>
  <c r="P208" i="5"/>
  <c r="BI207" i="5"/>
  <c r="BH207" i="5"/>
  <c r="BG207" i="5"/>
  <c r="BE207" i="5"/>
  <c r="T207" i="5"/>
  <c r="R207" i="5"/>
  <c r="P207" i="5"/>
  <c r="BI206" i="5"/>
  <c r="BH206" i="5"/>
  <c r="BG206" i="5"/>
  <c r="BE206" i="5"/>
  <c r="T206" i="5"/>
  <c r="R206" i="5"/>
  <c r="P206" i="5"/>
  <c r="BI205" i="5"/>
  <c r="BH205" i="5"/>
  <c r="BG205" i="5"/>
  <c r="BE205" i="5"/>
  <c r="T205" i="5"/>
  <c r="R205" i="5"/>
  <c r="P205" i="5"/>
  <c r="BI204" i="5"/>
  <c r="BH204" i="5"/>
  <c r="BG204" i="5"/>
  <c r="BE204" i="5"/>
  <c r="T204" i="5"/>
  <c r="R204" i="5"/>
  <c r="P204" i="5"/>
  <c r="BI203" i="5"/>
  <c r="BH203" i="5"/>
  <c r="BG203" i="5"/>
  <c r="BE203" i="5"/>
  <c r="T203" i="5"/>
  <c r="R203" i="5"/>
  <c r="P203" i="5"/>
  <c r="BI201" i="5"/>
  <c r="BH201" i="5"/>
  <c r="BG201" i="5"/>
  <c r="BE201" i="5"/>
  <c r="T201" i="5"/>
  <c r="R201" i="5"/>
  <c r="P201" i="5"/>
  <c r="BI200" i="5"/>
  <c r="BH200" i="5"/>
  <c r="BG200" i="5"/>
  <c r="BE200" i="5"/>
  <c r="T200" i="5"/>
  <c r="R200" i="5"/>
  <c r="P200" i="5"/>
  <c r="BI199" i="5"/>
  <c r="BH199" i="5"/>
  <c r="BG199" i="5"/>
  <c r="BE199" i="5"/>
  <c r="T199" i="5"/>
  <c r="R199" i="5"/>
  <c r="P199" i="5"/>
  <c r="BI198" i="5"/>
  <c r="BH198" i="5"/>
  <c r="BG198" i="5"/>
  <c r="BE198" i="5"/>
  <c r="T198" i="5"/>
  <c r="R198" i="5"/>
  <c r="P198" i="5"/>
  <c r="BI197" i="5"/>
  <c r="BH197" i="5"/>
  <c r="BG197" i="5"/>
  <c r="BE197" i="5"/>
  <c r="T197" i="5"/>
  <c r="R197" i="5"/>
  <c r="P197" i="5"/>
  <c r="BI196" i="5"/>
  <c r="BH196" i="5"/>
  <c r="BG196" i="5"/>
  <c r="BE196" i="5"/>
  <c r="T196" i="5"/>
  <c r="R196" i="5"/>
  <c r="P196" i="5"/>
  <c r="BI195" i="5"/>
  <c r="BH195" i="5"/>
  <c r="BG195" i="5"/>
  <c r="BE195" i="5"/>
  <c r="T195" i="5"/>
  <c r="R195" i="5"/>
  <c r="P195" i="5"/>
  <c r="BI194" i="5"/>
  <c r="BH194" i="5"/>
  <c r="BG194" i="5"/>
  <c r="BE194" i="5"/>
  <c r="T194" i="5"/>
  <c r="R194" i="5"/>
  <c r="P194" i="5"/>
  <c r="BI193" i="5"/>
  <c r="BH193" i="5"/>
  <c r="BG193" i="5"/>
  <c r="BE193" i="5"/>
  <c r="T193" i="5"/>
  <c r="R193" i="5"/>
  <c r="P193" i="5"/>
  <c r="BI192" i="5"/>
  <c r="BH192" i="5"/>
  <c r="BG192" i="5"/>
  <c r="BE192" i="5"/>
  <c r="T192" i="5"/>
  <c r="R192" i="5"/>
  <c r="P192" i="5"/>
  <c r="BI191" i="5"/>
  <c r="BH191" i="5"/>
  <c r="BG191" i="5"/>
  <c r="BE191" i="5"/>
  <c r="T191" i="5"/>
  <c r="R191" i="5"/>
  <c r="P191" i="5"/>
  <c r="BI190" i="5"/>
  <c r="BH190" i="5"/>
  <c r="BG190" i="5"/>
  <c r="BE190" i="5"/>
  <c r="T190" i="5"/>
  <c r="R190" i="5"/>
  <c r="P190" i="5"/>
  <c r="BI189" i="5"/>
  <c r="BH189" i="5"/>
  <c r="BG189" i="5"/>
  <c r="BE189" i="5"/>
  <c r="T189" i="5"/>
  <c r="R189" i="5"/>
  <c r="P189" i="5"/>
  <c r="BI188" i="5"/>
  <c r="BH188" i="5"/>
  <c r="BG188" i="5"/>
  <c r="BE188" i="5"/>
  <c r="T188" i="5"/>
  <c r="R188" i="5"/>
  <c r="P188" i="5"/>
  <c r="BI187" i="5"/>
  <c r="BH187" i="5"/>
  <c r="BG187" i="5"/>
  <c r="BE187" i="5"/>
  <c r="T187" i="5"/>
  <c r="R187" i="5"/>
  <c r="P187" i="5"/>
  <c r="BI185" i="5"/>
  <c r="BH185" i="5"/>
  <c r="BG185" i="5"/>
  <c r="BE185" i="5"/>
  <c r="T185" i="5"/>
  <c r="R185" i="5"/>
  <c r="P185" i="5"/>
  <c r="BI183" i="5"/>
  <c r="BH183" i="5"/>
  <c r="BG183" i="5"/>
  <c r="BE183" i="5"/>
  <c r="T183" i="5"/>
  <c r="R183" i="5"/>
  <c r="P183" i="5"/>
  <c r="BI182" i="5"/>
  <c r="BH182" i="5"/>
  <c r="BG182" i="5"/>
  <c r="BE182" i="5"/>
  <c r="T182" i="5"/>
  <c r="R182" i="5"/>
  <c r="P182" i="5"/>
  <c r="BI181" i="5"/>
  <c r="BH181" i="5"/>
  <c r="BG181" i="5"/>
  <c r="BE181" i="5"/>
  <c r="T181" i="5"/>
  <c r="R181" i="5"/>
  <c r="P181" i="5"/>
  <c r="BI180" i="5"/>
  <c r="BH180" i="5"/>
  <c r="BG180" i="5"/>
  <c r="BE180" i="5"/>
  <c r="T180" i="5"/>
  <c r="R180" i="5"/>
  <c r="P180" i="5"/>
  <c r="BI179" i="5"/>
  <c r="BH179" i="5"/>
  <c r="BG179" i="5"/>
  <c r="BE179" i="5"/>
  <c r="T179" i="5"/>
  <c r="R179" i="5"/>
  <c r="P179" i="5"/>
  <c r="BI178" i="5"/>
  <c r="BH178" i="5"/>
  <c r="BG178" i="5"/>
  <c r="BE178" i="5"/>
  <c r="T178" i="5"/>
  <c r="R178" i="5"/>
  <c r="P178" i="5"/>
  <c r="BI177" i="5"/>
  <c r="BH177" i="5"/>
  <c r="BG177" i="5"/>
  <c r="BE177" i="5"/>
  <c r="T177" i="5"/>
  <c r="R177" i="5"/>
  <c r="P177" i="5"/>
  <c r="BI176" i="5"/>
  <c r="BH176" i="5"/>
  <c r="BG176" i="5"/>
  <c r="BE176" i="5"/>
  <c r="T176" i="5"/>
  <c r="R176" i="5"/>
  <c r="P176" i="5"/>
  <c r="BI175" i="5"/>
  <c r="BH175" i="5"/>
  <c r="BG175" i="5"/>
  <c r="BE175" i="5"/>
  <c r="T175" i="5"/>
  <c r="R175" i="5"/>
  <c r="P175" i="5"/>
  <c r="BI174" i="5"/>
  <c r="BH174" i="5"/>
  <c r="BG174" i="5"/>
  <c r="BE174" i="5"/>
  <c r="T174" i="5"/>
  <c r="R174" i="5"/>
  <c r="P174" i="5"/>
  <c r="BI173" i="5"/>
  <c r="BH173" i="5"/>
  <c r="BG173" i="5"/>
  <c r="BE173" i="5"/>
  <c r="T173" i="5"/>
  <c r="R173" i="5"/>
  <c r="P173" i="5"/>
  <c r="BI172" i="5"/>
  <c r="BH172" i="5"/>
  <c r="BG172" i="5"/>
  <c r="BE172" i="5"/>
  <c r="T172" i="5"/>
  <c r="R172" i="5"/>
  <c r="P172" i="5"/>
  <c r="BI171" i="5"/>
  <c r="BH171" i="5"/>
  <c r="BG171" i="5"/>
  <c r="BE171" i="5"/>
  <c r="T171" i="5"/>
  <c r="R171" i="5"/>
  <c r="P171" i="5"/>
  <c r="BI170" i="5"/>
  <c r="BH170" i="5"/>
  <c r="BG170" i="5"/>
  <c r="BE170" i="5"/>
  <c r="T170" i="5"/>
  <c r="R170" i="5"/>
  <c r="P170" i="5"/>
  <c r="BI169" i="5"/>
  <c r="BH169" i="5"/>
  <c r="BG169" i="5"/>
  <c r="BE169" i="5"/>
  <c r="T169" i="5"/>
  <c r="R169" i="5"/>
  <c r="P169" i="5"/>
  <c r="BI168" i="5"/>
  <c r="BH168" i="5"/>
  <c r="BG168" i="5"/>
  <c r="BE168" i="5"/>
  <c r="T168" i="5"/>
  <c r="R168" i="5"/>
  <c r="P168" i="5"/>
  <c r="BI167" i="5"/>
  <c r="BH167" i="5"/>
  <c r="BG167" i="5"/>
  <c r="BE167" i="5"/>
  <c r="T167" i="5"/>
  <c r="R167" i="5"/>
  <c r="P167" i="5"/>
  <c r="BI166" i="5"/>
  <c r="BH166" i="5"/>
  <c r="BG166" i="5"/>
  <c r="BE166" i="5"/>
  <c r="T166" i="5"/>
  <c r="R166" i="5"/>
  <c r="P166" i="5"/>
  <c r="BI165" i="5"/>
  <c r="BH165" i="5"/>
  <c r="BG165" i="5"/>
  <c r="BE165" i="5"/>
  <c r="T165" i="5"/>
  <c r="R165" i="5"/>
  <c r="P165" i="5"/>
  <c r="BI164" i="5"/>
  <c r="BH164" i="5"/>
  <c r="BG164" i="5"/>
  <c r="BE164" i="5"/>
  <c r="T164" i="5"/>
  <c r="R164" i="5"/>
  <c r="P164" i="5"/>
  <c r="BI163" i="5"/>
  <c r="BH163" i="5"/>
  <c r="BG163" i="5"/>
  <c r="BE163" i="5"/>
  <c r="T163" i="5"/>
  <c r="R163" i="5"/>
  <c r="P163" i="5"/>
  <c r="BI162" i="5"/>
  <c r="BH162" i="5"/>
  <c r="BG162" i="5"/>
  <c r="BE162" i="5"/>
  <c r="T162" i="5"/>
  <c r="R162" i="5"/>
  <c r="P162" i="5"/>
  <c r="BI161" i="5"/>
  <c r="BH161" i="5"/>
  <c r="BG161" i="5"/>
  <c r="BE161" i="5"/>
  <c r="T161" i="5"/>
  <c r="R161" i="5"/>
  <c r="P161" i="5"/>
  <c r="BI158" i="5"/>
  <c r="BH158" i="5"/>
  <c r="BG158" i="5"/>
  <c r="BE158" i="5"/>
  <c r="T158" i="5"/>
  <c r="T157" i="5"/>
  <c r="R158" i="5"/>
  <c r="R157" i="5"/>
  <c r="P158" i="5"/>
  <c r="P157" i="5"/>
  <c r="BI156" i="5"/>
  <c r="BH156" i="5"/>
  <c r="BG156" i="5"/>
  <c r="BE156" i="5"/>
  <c r="T156" i="5"/>
  <c r="R156" i="5"/>
  <c r="P156" i="5"/>
  <c r="BI155" i="5"/>
  <c r="BH155" i="5"/>
  <c r="BG155" i="5"/>
  <c r="BE155" i="5"/>
  <c r="T155" i="5"/>
  <c r="R155" i="5"/>
  <c r="P155" i="5"/>
  <c r="BI153" i="5"/>
  <c r="BH153" i="5"/>
  <c r="BG153" i="5"/>
  <c r="BE153" i="5"/>
  <c r="T153" i="5"/>
  <c r="R153" i="5"/>
  <c r="P153" i="5"/>
  <c r="BI152" i="5"/>
  <c r="BH152" i="5"/>
  <c r="BG152" i="5"/>
  <c r="BE152" i="5"/>
  <c r="T152" i="5"/>
  <c r="R152" i="5"/>
  <c r="P152" i="5"/>
  <c r="BI150" i="5"/>
  <c r="BH150" i="5"/>
  <c r="BG150" i="5"/>
  <c r="BE150" i="5"/>
  <c r="T150" i="5"/>
  <c r="R150" i="5"/>
  <c r="P150" i="5"/>
  <c r="BI149" i="5"/>
  <c r="BH149" i="5"/>
  <c r="BG149" i="5"/>
  <c r="BE149" i="5"/>
  <c r="T149" i="5"/>
  <c r="R149" i="5"/>
  <c r="P149" i="5"/>
  <c r="BI148" i="5"/>
  <c r="BH148" i="5"/>
  <c r="BG148" i="5"/>
  <c r="BE148" i="5"/>
  <c r="T148" i="5"/>
  <c r="R148" i="5"/>
  <c r="P148" i="5"/>
  <c r="J104" i="5"/>
  <c r="BI145" i="5"/>
  <c r="BH145" i="5"/>
  <c r="BG145" i="5"/>
  <c r="BE145" i="5"/>
  <c r="T145" i="5"/>
  <c r="R145" i="5"/>
  <c r="P145" i="5"/>
  <c r="BI144" i="5"/>
  <c r="BH144" i="5"/>
  <c r="BG144" i="5"/>
  <c r="BE144" i="5"/>
  <c r="T144" i="5"/>
  <c r="R144" i="5"/>
  <c r="P144" i="5"/>
  <c r="BI139" i="5"/>
  <c r="BH139" i="5"/>
  <c r="BG139" i="5"/>
  <c r="BE139" i="5"/>
  <c r="T139" i="5"/>
  <c r="T138" i="5"/>
  <c r="R139" i="5"/>
  <c r="R138" i="5"/>
  <c r="P139" i="5"/>
  <c r="P138" i="5"/>
  <c r="J132" i="5"/>
  <c r="F132" i="5"/>
  <c r="F130" i="5"/>
  <c r="E128" i="5"/>
  <c r="J95" i="5"/>
  <c r="F95" i="5"/>
  <c r="F93" i="5"/>
  <c r="E91" i="5"/>
  <c r="J28" i="5"/>
  <c r="E28" i="5"/>
  <c r="J133" i="5"/>
  <c r="J27" i="5"/>
  <c r="J22" i="5"/>
  <c r="E22" i="5"/>
  <c r="F96" i="5"/>
  <c r="J21" i="5"/>
  <c r="J16" i="5"/>
  <c r="J130" i="5"/>
  <c r="E7" i="5"/>
  <c r="E85" i="5"/>
  <c r="J41" i="4"/>
  <c r="J40" i="4"/>
  <c r="AY100" i="1"/>
  <c r="J39" i="4"/>
  <c r="AX100" i="1"/>
  <c r="BI214" i="4"/>
  <c r="BH214" i="4"/>
  <c r="BG214" i="4"/>
  <c r="BE214" i="4"/>
  <c r="T214" i="4"/>
  <c r="T213" i="4"/>
  <c r="R214" i="4"/>
  <c r="R213" i="4"/>
  <c r="P214" i="4"/>
  <c r="P213" i="4"/>
  <c r="BI212" i="4"/>
  <c r="BH212" i="4"/>
  <c r="BG212" i="4"/>
  <c r="BE212" i="4"/>
  <c r="T212" i="4"/>
  <c r="R212" i="4"/>
  <c r="P212" i="4"/>
  <c r="BI211" i="4"/>
  <c r="BH211" i="4"/>
  <c r="BG211" i="4"/>
  <c r="BE211" i="4"/>
  <c r="T211" i="4"/>
  <c r="R211" i="4"/>
  <c r="P211" i="4"/>
  <c r="BI210" i="4"/>
  <c r="BH210" i="4"/>
  <c r="BG210" i="4"/>
  <c r="BE210" i="4"/>
  <c r="T210" i="4"/>
  <c r="R210" i="4"/>
  <c r="P210" i="4"/>
  <c r="BI209" i="4"/>
  <c r="BH209" i="4"/>
  <c r="BG209" i="4"/>
  <c r="BE209" i="4"/>
  <c r="T209" i="4"/>
  <c r="R209" i="4"/>
  <c r="P209" i="4"/>
  <c r="BI208" i="4"/>
  <c r="BH208" i="4"/>
  <c r="BG208" i="4"/>
  <c r="BE208" i="4"/>
  <c r="T208" i="4"/>
  <c r="R208" i="4"/>
  <c r="P208" i="4"/>
  <c r="BI207" i="4"/>
  <c r="BH207" i="4"/>
  <c r="BG207" i="4"/>
  <c r="BE207" i="4"/>
  <c r="T207" i="4"/>
  <c r="R207" i="4"/>
  <c r="P207" i="4"/>
  <c r="BI204" i="4"/>
  <c r="BH204" i="4"/>
  <c r="BG204" i="4"/>
  <c r="BE204" i="4"/>
  <c r="T204" i="4"/>
  <c r="T203" i="4"/>
  <c r="T202" i="4"/>
  <c r="R204" i="4"/>
  <c r="R203" i="4" s="1"/>
  <c r="R202" i="4" s="1"/>
  <c r="P204" i="4"/>
  <c r="P203" i="4"/>
  <c r="P202" i="4"/>
  <c r="BI201" i="4"/>
  <c r="BH201" i="4"/>
  <c r="BG201" i="4"/>
  <c r="BE201" i="4"/>
  <c r="T201" i="4"/>
  <c r="T200" i="4"/>
  <c r="R201" i="4"/>
  <c r="R200" i="4" s="1"/>
  <c r="P201" i="4"/>
  <c r="P200" i="4" s="1"/>
  <c r="BI199" i="4"/>
  <c r="BH199" i="4"/>
  <c r="BG199" i="4"/>
  <c r="BE199" i="4"/>
  <c r="T199" i="4"/>
  <c r="R199" i="4"/>
  <c r="P199" i="4"/>
  <c r="BI198" i="4"/>
  <c r="BH198" i="4"/>
  <c r="BG198" i="4"/>
  <c r="BE198" i="4"/>
  <c r="T198" i="4"/>
  <c r="R198" i="4"/>
  <c r="P198" i="4"/>
  <c r="BI197" i="4"/>
  <c r="BH197" i="4"/>
  <c r="BG197" i="4"/>
  <c r="BE197" i="4"/>
  <c r="T197" i="4"/>
  <c r="R197" i="4"/>
  <c r="P197" i="4"/>
  <c r="BI196" i="4"/>
  <c r="BH196" i="4"/>
  <c r="BG196" i="4"/>
  <c r="BE196" i="4"/>
  <c r="T196" i="4"/>
  <c r="R196" i="4"/>
  <c r="P196" i="4"/>
  <c r="BI195" i="4"/>
  <c r="BH195" i="4"/>
  <c r="BG195" i="4"/>
  <c r="BE195" i="4"/>
  <c r="T195" i="4"/>
  <c r="R195" i="4"/>
  <c r="P195" i="4"/>
  <c r="BI194" i="4"/>
  <c r="BH194" i="4"/>
  <c r="BG194" i="4"/>
  <c r="BE194" i="4"/>
  <c r="T194" i="4"/>
  <c r="R194" i="4"/>
  <c r="P194" i="4"/>
  <c r="BI192" i="4"/>
  <c r="BH192" i="4"/>
  <c r="BG192" i="4"/>
  <c r="BE192" i="4"/>
  <c r="T192" i="4"/>
  <c r="R192" i="4"/>
  <c r="P192" i="4"/>
  <c r="BI191" i="4"/>
  <c r="BH191" i="4"/>
  <c r="BG191" i="4"/>
  <c r="BE191" i="4"/>
  <c r="T191" i="4"/>
  <c r="R191" i="4"/>
  <c r="P191" i="4"/>
  <c r="BI190" i="4"/>
  <c r="BH190" i="4"/>
  <c r="BG190" i="4"/>
  <c r="BE190" i="4"/>
  <c r="T190" i="4"/>
  <c r="R190" i="4"/>
  <c r="P190" i="4"/>
  <c r="BI189" i="4"/>
  <c r="BH189" i="4"/>
  <c r="BG189" i="4"/>
  <c r="BE189" i="4"/>
  <c r="T189" i="4"/>
  <c r="R189" i="4"/>
  <c r="P189" i="4"/>
  <c r="BI188" i="4"/>
  <c r="BH188" i="4"/>
  <c r="BG188" i="4"/>
  <c r="BE188" i="4"/>
  <c r="T188" i="4"/>
  <c r="R188" i="4"/>
  <c r="P188" i="4"/>
  <c r="BI187" i="4"/>
  <c r="BH187" i="4"/>
  <c r="BG187" i="4"/>
  <c r="BE187" i="4"/>
  <c r="T187" i="4"/>
  <c r="R187" i="4"/>
  <c r="P187" i="4"/>
  <c r="BI186" i="4"/>
  <c r="BH186" i="4"/>
  <c r="BG186" i="4"/>
  <c r="BE186" i="4"/>
  <c r="T186" i="4"/>
  <c r="R186" i="4"/>
  <c r="P186" i="4"/>
  <c r="BI184" i="4"/>
  <c r="BH184" i="4"/>
  <c r="BG184" i="4"/>
  <c r="BE184" i="4"/>
  <c r="T184" i="4"/>
  <c r="R184" i="4"/>
  <c r="P184" i="4"/>
  <c r="BI183" i="4"/>
  <c r="BH183" i="4"/>
  <c r="BG183" i="4"/>
  <c r="BE183" i="4"/>
  <c r="T183" i="4"/>
  <c r="R183" i="4"/>
  <c r="P183" i="4"/>
  <c r="BI182" i="4"/>
  <c r="BH182" i="4"/>
  <c r="BG182" i="4"/>
  <c r="BE182" i="4"/>
  <c r="T182" i="4"/>
  <c r="R182" i="4"/>
  <c r="P182" i="4"/>
  <c r="BI181" i="4"/>
  <c r="BH181" i="4"/>
  <c r="BG181" i="4"/>
  <c r="BE181" i="4"/>
  <c r="T181" i="4"/>
  <c r="R181" i="4"/>
  <c r="P181" i="4"/>
  <c r="BI178" i="4"/>
  <c r="BH178" i="4"/>
  <c r="BG178" i="4"/>
  <c r="BE178" i="4"/>
  <c r="T178" i="4"/>
  <c r="T177" i="4"/>
  <c r="R178" i="4"/>
  <c r="R177" i="4"/>
  <c r="P178" i="4"/>
  <c r="P177" i="4"/>
  <c r="BI176" i="4"/>
  <c r="BH176" i="4"/>
  <c r="BG176" i="4"/>
  <c r="BE176" i="4"/>
  <c r="T176" i="4"/>
  <c r="R176" i="4"/>
  <c r="P176" i="4"/>
  <c r="BI175" i="4"/>
  <c r="BH175" i="4"/>
  <c r="BG175" i="4"/>
  <c r="BE175" i="4"/>
  <c r="T175" i="4"/>
  <c r="R175" i="4"/>
  <c r="P175" i="4"/>
  <c r="BI173" i="4"/>
  <c r="BH173" i="4"/>
  <c r="BG173" i="4"/>
  <c r="BE173" i="4"/>
  <c r="T173" i="4"/>
  <c r="R173" i="4"/>
  <c r="P173" i="4"/>
  <c r="BI172" i="4"/>
  <c r="BH172" i="4"/>
  <c r="BG172" i="4"/>
  <c r="BE172" i="4"/>
  <c r="T172" i="4"/>
  <c r="R172" i="4"/>
  <c r="P172" i="4"/>
  <c r="BI171" i="4"/>
  <c r="BH171" i="4"/>
  <c r="BG171" i="4"/>
  <c r="BE171" i="4"/>
  <c r="T171" i="4"/>
  <c r="R171" i="4"/>
  <c r="P171" i="4"/>
  <c r="BI169" i="4"/>
  <c r="BH169" i="4"/>
  <c r="BG169" i="4"/>
  <c r="BE169" i="4"/>
  <c r="T169" i="4"/>
  <c r="R169" i="4"/>
  <c r="P169" i="4"/>
  <c r="BI168" i="4"/>
  <c r="BH168" i="4"/>
  <c r="BG168" i="4"/>
  <c r="BE168" i="4"/>
  <c r="T168" i="4"/>
  <c r="R168" i="4"/>
  <c r="P168" i="4"/>
  <c r="BI166" i="4"/>
  <c r="BH166" i="4"/>
  <c r="BG166" i="4"/>
  <c r="BE166" i="4"/>
  <c r="T166" i="4"/>
  <c r="R166" i="4"/>
  <c r="P166" i="4"/>
  <c r="BI165" i="4"/>
  <c r="BH165" i="4"/>
  <c r="BG165" i="4"/>
  <c r="BE165" i="4"/>
  <c r="T165" i="4"/>
  <c r="R165" i="4"/>
  <c r="P165" i="4"/>
  <c r="BI164" i="4"/>
  <c r="BH164" i="4"/>
  <c r="BG164" i="4"/>
  <c r="BE164" i="4"/>
  <c r="T164" i="4"/>
  <c r="R164" i="4"/>
  <c r="P164" i="4"/>
  <c r="BI163" i="4"/>
  <c r="BH163" i="4"/>
  <c r="BG163" i="4"/>
  <c r="BE163" i="4"/>
  <c r="T163" i="4"/>
  <c r="R163" i="4"/>
  <c r="P163" i="4"/>
  <c r="BI162" i="4"/>
  <c r="BH162" i="4"/>
  <c r="BG162" i="4"/>
  <c r="BE162" i="4"/>
  <c r="T162" i="4"/>
  <c r="R162" i="4"/>
  <c r="P162" i="4"/>
  <c r="BI159" i="4"/>
  <c r="BH159" i="4"/>
  <c r="BG159" i="4"/>
  <c r="BE159" i="4"/>
  <c r="T159" i="4"/>
  <c r="T158" i="4"/>
  <c r="R159" i="4"/>
  <c r="R158" i="4"/>
  <c r="P159" i="4"/>
  <c r="P158" i="4"/>
  <c r="BI156" i="4"/>
  <c r="BH156" i="4"/>
  <c r="BG156" i="4"/>
  <c r="BE156" i="4"/>
  <c r="T156" i="4"/>
  <c r="T155" i="4"/>
  <c r="R156" i="4"/>
  <c r="R155" i="4"/>
  <c r="P156" i="4"/>
  <c r="P155" i="4"/>
  <c r="BI154" i="4"/>
  <c r="BH154" i="4"/>
  <c r="BG154" i="4"/>
  <c r="BE154" i="4"/>
  <c r="T154" i="4"/>
  <c r="R154" i="4"/>
  <c r="P154" i="4"/>
  <c r="BI153" i="4"/>
  <c r="BH153" i="4"/>
  <c r="BG153" i="4"/>
  <c r="BE153" i="4"/>
  <c r="T153" i="4"/>
  <c r="R153" i="4"/>
  <c r="P153" i="4"/>
  <c r="BI150" i="4"/>
  <c r="BH150" i="4"/>
  <c r="BG150" i="4"/>
  <c r="BE150" i="4"/>
  <c r="T150" i="4"/>
  <c r="R150" i="4"/>
  <c r="P150" i="4"/>
  <c r="BI149" i="4"/>
  <c r="BH149" i="4"/>
  <c r="BG149" i="4"/>
  <c r="BE149" i="4"/>
  <c r="T149" i="4"/>
  <c r="R149" i="4"/>
  <c r="P149" i="4"/>
  <c r="BI148" i="4"/>
  <c r="BH148" i="4"/>
  <c r="BG148" i="4"/>
  <c r="BE148" i="4"/>
  <c r="T148" i="4"/>
  <c r="R148" i="4"/>
  <c r="P148" i="4"/>
  <c r="BI147" i="4"/>
  <c r="BH147" i="4"/>
  <c r="BG147" i="4"/>
  <c r="BE147" i="4"/>
  <c r="T147" i="4"/>
  <c r="R147" i="4"/>
  <c r="P147" i="4"/>
  <c r="BI146" i="4"/>
  <c r="BH146" i="4"/>
  <c r="BG146" i="4"/>
  <c r="BE146" i="4"/>
  <c r="T146" i="4"/>
  <c r="R146" i="4"/>
  <c r="P146" i="4"/>
  <c r="BI145" i="4"/>
  <c r="BH145" i="4"/>
  <c r="BG145" i="4"/>
  <c r="BE145" i="4"/>
  <c r="T145" i="4"/>
  <c r="R145" i="4"/>
  <c r="P145" i="4"/>
  <c r="J138" i="4"/>
  <c r="F138" i="4"/>
  <c r="F136" i="4"/>
  <c r="E134" i="4"/>
  <c r="J95" i="4"/>
  <c r="F95" i="4"/>
  <c r="F93" i="4"/>
  <c r="E91" i="4"/>
  <c r="J28" i="4"/>
  <c r="E28" i="4"/>
  <c r="J139" i="4" s="1"/>
  <c r="J27" i="4"/>
  <c r="J22" i="4"/>
  <c r="E22" i="4"/>
  <c r="F139" i="4"/>
  <c r="J21" i="4"/>
  <c r="J16" i="4"/>
  <c r="J93" i="4"/>
  <c r="E7" i="4"/>
  <c r="E128" i="4"/>
  <c r="J41" i="3"/>
  <c r="J40" i="3"/>
  <c r="AY98" i="1" s="1"/>
  <c r="J39" i="3"/>
  <c r="AX98" i="1"/>
  <c r="BI162" i="3"/>
  <c r="BH162" i="3"/>
  <c r="BG162" i="3"/>
  <c r="BE162" i="3"/>
  <c r="T162" i="3"/>
  <c r="T161" i="3"/>
  <c r="T160" i="3"/>
  <c r="R162" i="3"/>
  <c r="R161" i="3"/>
  <c r="R160" i="3" s="1"/>
  <c r="P162" i="3"/>
  <c r="P161" i="3"/>
  <c r="P160" i="3" s="1"/>
  <c r="BI156" i="3"/>
  <c r="BH156" i="3"/>
  <c r="BG156" i="3"/>
  <c r="BE156" i="3"/>
  <c r="T156" i="3"/>
  <c r="R156" i="3"/>
  <c r="P156" i="3"/>
  <c r="BI155" i="3"/>
  <c r="BH155" i="3"/>
  <c r="BG155" i="3"/>
  <c r="BE155" i="3"/>
  <c r="T155" i="3"/>
  <c r="R155" i="3"/>
  <c r="P155" i="3"/>
  <c r="BI154" i="3"/>
  <c r="BH154" i="3"/>
  <c r="BG154" i="3"/>
  <c r="BE154" i="3"/>
  <c r="T154" i="3"/>
  <c r="R154" i="3"/>
  <c r="P154" i="3"/>
  <c r="BI153" i="3"/>
  <c r="BH153" i="3"/>
  <c r="BG153" i="3"/>
  <c r="BE153" i="3"/>
  <c r="T153" i="3"/>
  <c r="R153" i="3"/>
  <c r="P153" i="3"/>
  <c r="BI149" i="3"/>
  <c r="BH149" i="3"/>
  <c r="BG149" i="3"/>
  <c r="BE149" i="3"/>
  <c r="T149" i="3"/>
  <c r="R149" i="3"/>
  <c r="P149" i="3"/>
  <c r="BI148" i="3"/>
  <c r="BH148" i="3"/>
  <c r="BG148" i="3"/>
  <c r="BE148" i="3"/>
  <c r="T148" i="3"/>
  <c r="R148" i="3"/>
  <c r="P148" i="3"/>
  <c r="BI146" i="3"/>
  <c r="BH146" i="3"/>
  <c r="BG146" i="3"/>
  <c r="BE146" i="3"/>
  <c r="T146" i="3"/>
  <c r="R146" i="3"/>
  <c r="P146" i="3"/>
  <c r="BI145" i="3"/>
  <c r="BH145" i="3"/>
  <c r="BG145" i="3"/>
  <c r="BE145" i="3"/>
  <c r="T145" i="3"/>
  <c r="R145" i="3"/>
  <c r="P145" i="3"/>
  <c r="BI143" i="3"/>
  <c r="BH143" i="3"/>
  <c r="BG143" i="3"/>
  <c r="BE143" i="3"/>
  <c r="T143" i="3"/>
  <c r="R143" i="3"/>
  <c r="P143" i="3"/>
  <c r="BI142" i="3"/>
  <c r="BH142" i="3"/>
  <c r="BG142" i="3"/>
  <c r="BE142" i="3"/>
  <c r="T142" i="3"/>
  <c r="R142" i="3"/>
  <c r="P142" i="3"/>
  <c r="BI137" i="3"/>
  <c r="BH137" i="3"/>
  <c r="BG137" i="3"/>
  <c r="BE137" i="3"/>
  <c r="T137" i="3"/>
  <c r="R137" i="3"/>
  <c r="P137" i="3"/>
  <c r="BI133" i="3"/>
  <c r="BH133" i="3"/>
  <c r="BG133" i="3"/>
  <c r="BE133" i="3"/>
  <c r="T133" i="3"/>
  <c r="R133" i="3"/>
  <c r="P133" i="3"/>
  <c r="J126" i="3"/>
  <c r="F126" i="3"/>
  <c r="F124" i="3"/>
  <c r="E122" i="3"/>
  <c r="J95" i="3"/>
  <c r="F95" i="3"/>
  <c r="F93" i="3"/>
  <c r="E91" i="3"/>
  <c r="J28" i="3"/>
  <c r="E28" i="3"/>
  <c r="J127" i="3" s="1"/>
  <c r="J27" i="3"/>
  <c r="J22" i="3"/>
  <c r="E22" i="3"/>
  <c r="F127" i="3" s="1"/>
  <c r="J21" i="3"/>
  <c r="J16" i="3"/>
  <c r="J93" i="3"/>
  <c r="E7" i="3"/>
  <c r="E85" i="3"/>
  <c r="J41" i="2"/>
  <c r="J40" i="2"/>
  <c r="AY97" i="1" s="1"/>
  <c r="J39" i="2"/>
  <c r="AX97" i="1"/>
  <c r="BI264" i="2"/>
  <c r="BH264" i="2"/>
  <c r="BG264" i="2"/>
  <c r="BE264" i="2"/>
  <c r="T264" i="2"/>
  <c r="R264" i="2"/>
  <c r="P264" i="2"/>
  <c r="BI263" i="2"/>
  <c r="BH263" i="2"/>
  <c r="BG263" i="2"/>
  <c r="BE263" i="2"/>
  <c r="T263" i="2"/>
  <c r="R263" i="2"/>
  <c r="P263" i="2"/>
  <c r="BI261" i="2"/>
  <c r="BH261" i="2"/>
  <c r="BG261" i="2"/>
  <c r="BE261" i="2"/>
  <c r="T261" i="2"/>
  <c r="T260" i="2" s="1"/>
  <c r="R261" i="2"/>
  <c r="R260" i="2" s="1"/>
  <c r="P261" i="2"/>
  <c r="P260" i="2"/>
  <c r="BI256" i="2"/>
  <c r="BH256" i="2"/>
  <c r="BG256" i="2"/>
  <c r="BE256" i="2"/>
  <c r="T256" i="2"/>
  <c r="T255" i="2" s="1"/>
  <c r="R256" i="2"/>
  <c r="R255" i="2" s="1"/>
  <c r="P256" i="2"/>
  <c r="P255" i="2" s="1"/>
  <c r="BI251" i="2"/>
  <c r="BH251" i="2"/>
  <c r="BG251" i="2"/>
  <c r="BE251" i="2"/>
  <c r="T251" i="2"/>
  <c r="R251" i="2"/>
  <c r="P251" i="2"/>
  <c r="BI250" i="2"/>
  <c r="BH250" i="2"/>
  <c r="BG250" i="2"/>
  <c r="BE250" i="2"/>
  <c r="T250" i="2"/>
  <c r="R250" i="2"/>
  <c r="P250" i="2"/>
  <c r="BI249" i="2"/>
  <c r="BH249" i="2"/>
  <c r="BG249" i="2"/>
  <c r="BE249" i="2"/>
  <c r="T249" i="2"/>
  <c r="R249" i="2"/>
  <c r="P249" i="2"/>
  <c r="BI248" i="2"/>
  <c r="BH248" i="2"/>
  <c r="BG248" i="2"/>
  <c r="BE248" i="2"/>
  <c r="T248" i="2"/>
  <c r="R248" i="2"/>
  <c r="P248" i="2"/>
  <c r="BI247" i="2"/>
  <c r="BH247" i="2"/>
  <c r="BG247" i="2"/>
  <c r="BE247" i="2"/>
  <c r="T247" i="2"/>
  <c r="R247" i="2"/>
  <c r="P247" i="2"/>
  <c r="BI242" i="2"/>
  <c r="BH242" i="2"/>
  <c r="BG242" i="2"/>
  <c r="BE242" i="2"/>
  <c r="T242" i="2"/>
  <c r="R242" i="2"/>
  <c r="P242" i="2"/>
  <c r="BI240" i="2"/>
  <c r="BH240" i="2"/>
  <c r="BG240" i="2"/>
  <c r="BE240" i="2"/>
  <c r="T240" i="2"/>
  <c r="R240" i="2"/>
  <c r="P240" i="2"/>
  <c r="BI236" i="2"/>
  <c r="BH236" i="2"/>
  <c r="BG236" i="2"/>
  <c r="BE236" i="2"/>
  <c r="T236" i="2"/>
  <c r="R236" i="2"/>
  <c r="P236" i="2"/>
  <c r="BI231" i="2"/>
  <c r="BH231" i="2"/>
  <c r="BG231" i="2"/>
  <c r="BE231" i="2"/>
  <c r="T231" i="2"/>
  <c r="R231" i="2"/>
  <c r="P231" i="2"/>
  <c r="BI230" i="2"/>
  <c r="BH230" i="2"/>
  <c r="BG230" i="2"/>
  <c r="BE230" i="2"/>
  <c r="T230" i="2"/>
  <c r="R230" i="2"/>
  <c r="P230" i="2"/>
  <c r="BI222" i="2"/>
  <c r="BH222" i="2"/>
  <c r="BG222" i="2"/>
  <c r="BE222" i="2"/>
  <c r="T222" i="2"/>
  <c r="R222" i="2"/>
  <c r="P222" i="2"/>
  <c r="BI218" i="2"/>
  <c r="BH218" i="2"/>
  <c r="BG218" i="2"/>
  <c r="BE218" i="2"/>
  <c r="T218" i="2"/>
  <c r="R218" i="2"/>
  <c r="P218" i="2"/>
  <c r="BI210" i="2"/>
  <c r="BH210" i="2"/>
  <c r="BG210" i="2"/>
  <c r="BE210" i="2"/>
  <c r="T210" i="2"/>
  <c r="R210" i="2"/>
  <c r="P210" i="2"/>
  <c r="BI204" i="2"/>
  <c r="BH204" i="2"/>
  <c r="BG204" i="2"/>
  <c r="BE204" i="2"/>
  <c r="T204" i="2"/>
  <c r="R204" i="2"/>
  <c r="P204" i="2"/>
  <c r="BI196" i="2"/>
  <c r="BH196" i="2"/>
  <c r="BG196" i="2"/>
  <c r="BE196" i="2"/>
  <c r="T196" i="2"/>
  <c r="R196" i="2"/>
  <c r="P196" i="2"/>
  <c r="BI195" i="2"/>
  <c r="BH195" i="2"/>
  <c r="BG195" i="2"/>
  <c r="BE195" i="2"/>
  <c r="T195" i="2"/>
  <c r="R195" i="2"/>
  <c r="P195" i="2"/>
  <c r="BI191" i="2"/>
  <c r="BH191" i="2"/>
  <c r="BG191" i="2"/>
  <c r="BE191" i="2"/>
  <c r="T191" i="2"/>
  <c r="R191" i="2"/>
  <c r="P191" i="2"/>
  <c r="BI187" i="2"/>
  <c r="BH187" i="2"/>
  <c r="BG187" i="2"/>
  <c r="BE187" i="2"/>
  <c r="T187" i="2"/>
  <c r="R187" i="2"/>
  <c r="P187" i="2"/>
  <c r="BI183" i="2"/>
  <c r="BH183" i="2"/>
  <c r="BG183" i="2"/>
  <c r="BE183" i="2"/>
  <c r="T183" i="2"/>
  <c r="R183" i="2"/>
  <c r="P183" i="2"/>
  <c r="BI179" i="2"/>
  <c r="BH179" i="2"/>
  <c r="BG179" i="2"/>
  <c r="BE179" i="2"/>
  <c r="T179" i="2"/>
  <c r="R179" i="2"/>
  <c r="P179" i="2"/>
  <c r="BI175" i="2"/>
  <c r="BH175" i="2"/>
  <c r="BG175" i="2"/>
  <c r="BE175" i="2"/>
  <c r="T175" i="2"/>
  <c r="R175" i="2"/>
  <c r="P175" i="2"/>
  <c r="BI171" i="2"/>
  <c r="BH171" i="2"/>
  <c r="BG171" i="2"/>
  <c r="BE171" i="2"/>
  <c r="T171" i="2"/>
  <c r="R171" i="2"/>
  <c r="P171" i="2"/>
  <c r="BI167" i="2"/>
  <c r="BH167" i="2"/>
  <c r="BG167" i="2"/>
  <c r="BE167" i="2"/>
  <c r="T167" i="2"/>
  <c r="R167" i="2"/>
  <c r="P167" i="2"/>
  <c r="BI163" i="2"/>
  <c r="BH163" i="2"/>
  <c r="BG163" i="2"/>
  <c r="BE163" i="2"/>
  <c r="T163" i="2"/>
  <c r="R163" i="2"/>
  <c r="P163" i="2"/>
  <c r="BI159" i="2"/>
  <c r="BH159" i="2"/>
  <c r="BG159" i="2"/>
  <c r="BE159" i="2"/>
  <c r="T159" i="2"/>
  <c r="R159" i="2"/>
  <c r="P159" i="2"/>
  <c r="BI155" i="2"/>
  <c r="BH155" i="2"/>
  <c r="BG155" i="2"/>
  <c r="BE155" i="2"/>
  <c r="T155" i="2"/>
  <c r="R155" i="2"/>
  <c r="P155" i="2"/>
  <c r="BI151" i="2"/>
  <c r="BH151" i="2"/>
  <c r="BG151" i="2"/>
  <c r="BE151" i="2"/>
  <c r="T151" i="2"/>
  <c r="R151" i="2"/>
  <c r="P151" i="2"/>
  <c r="BI147" i="2"/>
  <c r="BH147" i="2"/>
  <c r="BG147" i="2"/>
  <c r="BE147" i="2"/>
  <c r="T147" i="2"/>
  <c r="R147" i="2"/>
  <c r="P147" i="2"/>
  <c r="BI143" i="2"/>
  <c r="BH143" i="2"/>
  <c r="BG143" i="2"/>
  <c r="BE143" i="2"/>
  <c r="T143" i="2"/>
  <c r="R143" i="2"/>
  <c r="P143" i="2"/>
  <c r="BI139" i="2"/>
  <c r="BH139" i="2"/>
  <c r="BG139" i="2"/>
  <c r="BE139" i="2"/>
  <c r="T139" i="2"/>
  <c r="R139" i="2"/>
  <c r="P139" i="2"/>
  <c r="BI134" i="2"/>
  <c r="BH134" i="2"/>
  <c r="BG134" i="2"/>
  <c r="BE134" i="2"/>
  <c r="T134" i="2"/>
  <c r="R134" i="2"/>
  <c r="P134" i="2"/>
  <c r="BI133" i="2"/>
  <c r="BH133" i="2"/>
  <c r="BG133" i="2"/>
  <c r="BE133" i="2"/>
  <c r="T133" i="2"/>
  <c r="R133" i="2"/>
  <c r="P133" i="2"/>
  <c r="J126" i="2"/>
  <c r="F126" i="2"/>
  <c r="F124" i="2"/>
  <c r="E122" i="2"/>
  <c r="J95" i="2"/>
  <c r="F95" i="2"/>
  <c r="F93" i="2"/>
  <c r="E91" i="2"/>
  <c r="J28" i="2"/>
  <c r="E28" i="2"/>
  <c r="J127" i="2"/>
  <c r="J27" i="2"/>
  <c r="J22" i="2"/>
  <c r="E22" i="2"/>
  <c r="F96" i="2" s="1"/>
  <c r="J21" i="2"/>
  <c r="J16" i="2"/>
  <c r="J93" i="2"/>
  <c r="E7" i="2"/>
  <c r="E85" i="2" s="1"/>
  <c r="L90" i="1"/>
  <c r="AM90" i="1"/>
  <c r="AM89" i="1"/>
  <c r="L89" i="1"/>
  <c r="AM87" i="1"/>
  <c r="L87" i="1"/>
  <c r="L85" i="1"/>
  <c r="L84" i="1"/>
  <c r="BK285" i="11"/>
  <c r="J1087" i="11"/>
  <c r="J754" i="11"/>
  <c r="J727" i="11"/>
  <c r="BK706" i="11"/>
  <c r="J649" i="11"/>
  <c r="J617" i="11"/>
  <c r="J579" i="11"/>
  <c r="J248" i="11"/>
  <c r="BK263" i="11"/>
  <c r="J318" i="11"/>
  <c r="BK193" i="11"/>
  <c r="J223" i="11"/>
  <c r="J184" i="11"/>
  <c r="J364" i="11"/>
  <c r="BK250" i="11"/>
  <c r="J1159" i="11"/>
  <c r="BK1084" i="11"/>
  <c r="J1020" i="11"/>
  <c r="BK308" i="11"/>
  <c r="BK286" i="11"/>
  <c r="BK208" i="11"/>
  <c r="BK1262" i="11"/>
  <c r="J150" i="12"/>
  <c r="BK161" i="12"/>
  <c r="J207" i="12"/>
  <c r="BK234" i="12"/>
  <c r="J229" i="12"/>
  <c r="J178" i="12"/>
  <c r="J221" i="12"/>
  <c r="J185" i="12"/>
  <c r="BK325" i="13"/>
  <c r="J266" i="13"/>
  <c r="J243" i="13"/>
  <c r="BK170" i="13"/>
  <c r="J256" i="13"/>
  <c r="J331" i="13"/>
  <c r="BK196" i="13"/>
  <c r="BK248" i="13"/>
  <c r="J170" i="13"/>
  <c r="J200" i="13"/>
  <c r="J313" i="13"/>
  <c r="J306" i="13"/>
  <c r="J330" i="13"/>
  <c r="J257" i="13"/>
  <c r="J325" i="13"/>
  <c r="J296" i="13"/>
  <c r="J288" i="13"/>
  <c r="BK231" i="13"/>
  <c r="BK131" i="13"/>
  <c r="BK230" i="13"/>
  <c r="J292" i="13"/>
  <c r="BK255" i="13"/>
  <c r="J341" i="14"/>
  <c r="BK394" i="14"/>
  <c r="BK320" i="14"/>
  <c r="J223" i="14"/>
  <c r="J307" i="14"/>
  <c r="BK368" i="14"/>
  <c r="J301" i="14"/>
  <c r="BK353" i="14"/>
  <c r="J367" i="14"/>
  <c r="BK1244" i="15"/>
  <c r="J1022" i="15"/>
  <c r="J497" i="15"/>
  <c r="BK291" i="15"/>
  <c r="BK1374" i="15"/>
  <c r="J1083" i="15"/>
  <c r="BK1002" i="15"/>
  <c r="BK841" i="15"/>
  <c r="BK610" i="15"/>
  <c r="J255" i="15"/>
  <c r="BK1390" i="15"/>
  <c r="J975" i="15"/>
  <c r="J934" i="15"/>
  <c r="J772" i="15"/>
  <c r="J686" i="15"/>
  <c r="J441" i="15"/>
  <c r="J1396" i="15"/>
  <c r="J1124" i="15"/>
  <c r="BK1526" i="15"/>
  <c r="J1019" i="15"/>
  <c r="BK954" i="15"/>
  <c r="J673" i="15"/>
  <c r="J404" i="15"/>
  <c r="BK1172" i="15"/>
  <c r="J1016" i="15"/>
  <c r="J816" i="15"/>
  <c r="BK459" i="15"/>
  <c r="BK1707" i="15"/>
  <c r="BK1412" i="15"/>
  <c r="BK1015" i="15"/>
  <c r="J745" i="15"/>
  <c r="BK557" i="15"/>
  <c r="BK356" i="15"/>
  <c r="BK238" i="15"/>
  <c r="J1308" i="15"/>
  <c r="BK1164" i="15"/>
  <c r="BK678" i="15"/>
  <c r="BK259" i="15"/>
  <c r="J548" i="15"/>
  <c r="BK271" i="15"/>
  <c r="BK1681" i="15"/>
  <c r="BK1006" i="15"/>
  <c r="J770" i="15"/>
  <c r="J1707" i="15"/>
  <c r="BK788" i="15"/>
  <c r="BK659" i="15"/>
  <c r="J264" i="15"/>
  <c r="J209" i="15"/>
  <c r="BK1547" i="15"/>
  <c r="J1208" i="15"/>
  <c r="J1526" i="15"/>
  <c r="J1224" i="15"/>
  <c r="BK1660" i="15"/>
  <c r="BK1240" i="15"/>
  <c r="BK1033" i="15"/>
  <c r="BK957" i="15"/>
  <c r="J1679" i="15"/>
  <c r="J1204" i="15"/>
  <c r="J690" i="15"/>
  <c r="J1654" i="15"/>
  <c r="BK1009" i="15"/>
  <c r="BK953" i="15"/>
  <c r="BK765" i="15"/>
  <c r="BK161" i="15"/>
  <c r="BK967" i="15"/>
  <c r="J710" i="15"/>
  <c r="J376" i="15"/>
  <c r="J173" i="15"/>
  <c r="BK226" i="16"/>
  <c r="BK138" i="16"/>
  <c r="J209" i="16"/>
  <c r="BK191" i="16"/>
  <c r="BK253" i="16"/>
  <c r="BK151" i="16"/>
  <c r="J231" i="16"/>
  <c r="BK158" i="16"/>
  <c r="J262" i="16"/>
  <c r="J244" i="16"/>
  <c r="J233" i="16"/>
  <c r="J213" i="16"/>
  <c r="BK175" i="16"/>
  <c r="BK198" i="16"/>
  <c r="J275" i="16"/>
  <c r="J269" i="16"/>
  <c r="BK217" i="16"/>
  <c r="BK258" i="16"/>
  <c r="J204" i="16"/>
  <c r="J271" i="16"/>
  <c r="BK219" i="16"/>
  <c r="J246" i="16"/>
  <c r="J257" i="16"/>
  <c r="BK259" i="16"/>
  <c r="BK208" i="16"/>
  <c r="J135" i="16"/>
  <c r="BK155" i="16"/>
  <c r="J212" i="16"/>
  <c r="J157" i="16"/>
  <c r="J182" i="16"/>
  <c r="BK224" i="16"/>
  <c r="BK214" i="16"/>
  <c r="BK169" i="16"/>
  <c r="J161" i="16"/>
  <c r="J246" i="17"/>
  <c r="J176" i="17"/>
  <c r="J147" i="17"/>
  <c r="BK278" i="17"/>
  <c r="BK209" i="17"/>
  <c r="BK198" i="17"/>
  <c r="J278" i="17"/>
  <c r="BK226" i="17"/>
  <c r="BK152" i="17"/>
  <c r="J264" i="17"/>
  <c r="J260" i="17"/>
  <c r="J213" i="17"/>
  <c r="BK283" i="17"/>
  <c r="J219" i="17"/>
  <c r="BK161" i="17"/>
  <c r="J291" i="17"/>
  <c r="J211" i="17"/>
  <c r="BK169" i="17"/>
  <c r="J241" i="17"/>
  <c r="BK141" i="17"/>
  <c r="BK272" i="17"/>
  <c r="BK186" i="17"/>
  <c r="J209" i="17"/>
  <c r="BK150" i="17"/>
  <c r="BK247" i="17"/>
  <c r="J167" i="17"/>
  <c r="BK207" i="17"/>
  <c r="J178" i="17"/>
  <c r="BK140" i="17"/>
  <c r="J233" i="18"/>
  <c r="BK240" i="18"/>
  <c r="BK167" i="18"/>
  <c r="J252" i="18"/>
  <c r="BK138" i="18"/>
  <c r="BK256" i="18"/>
  <c r="J180" i="18"/>
  <c r="BK150" i="18"/>
  <c r="BK220" i="18"/>
  <c r="BK238" i="18"/>
  <c r="J226" i="18"/>
  <c r="BK163" i="18"/>
  <c r="J135" i="18"/>
  <c r="BK228" i="18"/>
  <c r="BK181" i="18"/>
  <c r="J185" i="18"/>
  <c r="J206" i="18"/>
  <c r="BK152" i="18"/>
  <c r="BK241" i="18"/>
  <c r="J251" i="18"/>
  <c r="BK214" i="18"/>
  <c r="J204" i="18"/>
  <c r="J178" i="18"/>
  <c r="BK212" i="18"/>
  <c r="J163" i="18"/>
  <c r="J153" i="18"/>
  <c r="J218" i="18"/>
  <c r="J230" i="18"/>
  <c r="BK218" i="18"/>
  <c r="BK172" i="18"/>
  <c r="BK213" i="18"/>
  <c r="BK208" i="18"/>
  <c r="J187" i="18"/>
  <c r="BK200" i="19"/>
  <c r="BK174" i="19"/>
  <c r="BK157" i="19"/>
  <c r="J165" i="19"/>
  <c r="BK193" i="19"/>
  <c r="J148" i="19"/>
  <c r="J144" i="19"/>
  <c r="BK135" i="19"/>
  <c r="BK201" i="19"/>
  <c r="BK155" i="19"/>
  <c r="BK141" i="19"/>
  <c r="J206" i="19"/>
  <c r="BK166" i="19"/>
  <c r="BK176" i="19"/>
  <c r="BK180" i="19"/>
  <c r="J155" i="19"/>
  <c r="J205" i="19"/>
  <c r="J152" i="19"/>
  <c r="BK159" i="19"/>
  <c r="J138" i="19"/>
  <c r="BK196" i="19"/>
  <c r="BK208" i="20"/>
  <c r="BK139" i="20"/>
  <c r="J154" i="20"/>
  <c r="J213" i="20"/>
  <c r="BK292" i="11"/>
  <c r="J1054" i="11"/>
  <c r="BK1002" i="11"/>
  <c r="J939" i="11"/>
  <c r="J903" i="11"/>
  <c r="J858" i="11"/>
  <c r="BK809" i="11"/>
  <c r="BK755" i="11"/>
  <c r="J731" i="11"/>
  <c r="BK670" i="11"/>
  <c r="BK301" i="11"/>
  <c r="BK1291" i="11"/>
  <c r="J1289" i="11"/>
  <c r="BK339" i="11"/>
  <c r="BK257" i="11"/>
  <c r="J1210" i="11"/>
  <c r="BK1076" i="11"/>
  <c r="J751" i="11"/>
  <c r="J806" i="11"/>
  <c r="BK795" i="11"/>
  <c r="BK778" i="11"/>
  <c r="BK776" i="11"/>
  <c r="J763" i="11"/>
  <c r="J760" i="11"/>
  <c r="J757" i="11"/>
  <c r="BK750" i="11"/>
  <c r="J742" i="11"/>
  <c r="BK740" i="11"/>
  <c r="BK732" i="11"/>
  <c r="J726" i="11"/>
  <c r="BK725" i="11"/>
  <c r="BK718" i="11"/>
  <c r="J702" i="11"/>
  <c r="BK691" i="11"/>
  <c r="BK672" i="11"/>
  <c r="J652" i="11"/>
  <c r="BK644" i="11"/>
  <c r="BK615" i="11"/>
  <c r="J605" i="11"/>
  <c r="J250" i="2"/>
  <c r="J249" i="2"/>
  <c r="J191" i="2"/>
  <c r="BK147" i="2"/>
  <c r="J134" i="2"/>
  <c r="J147" i="2"/>
  <c r="BK183" i="2"/>
  <c r="BK191" i="2"/>
  <c r="J175" i="2"/>
  <c r="J195" i="2"/>
  <c r="BK231" i="2"/>
  <c r="AS129" i="1"/>
  <c r="AS157" i="1"/>
  <c r="BK195" i="2"/>
  <c r="J256" i="2"/>
  <c r="BK148" i="3"/>
  <c r="BK142" i="3"/>
  <c r="J154" i="3"/>
  <c r="BK143" i="3"/>
  <c r="J208" i="4"/>
  <c r="BK145" i="4"/>
  <c r="J190" i="4"/>
  <c r="BK149" i="4"/>
  <c r="J214" i="4"/>
  <c r="BK204" i="4"/>
  <c r="BK178" i="4"/>
  <c r="BK194" i="4"/>
  <c r="BK181" i="4"/>
  <c r="J207" i="4"/>
  <c r="BK192" i="4"/>
  <c r="BK195" i="4"/>
  <c r="J183" i="4"/>
  <c r="BK184" i="4"/>
  <c r="J149" i="4"/>
  <c r="J168" i="4"/>
  <c r="J159" i="4"/>
  <c r="J205" i="5"/>
  <c r="BK191" i="5"/>
  <c r="BK206" i="5"/>
  <c r="J169" i="5"/>
  <c r="J201" i="5"/>
  <c r="BK168" i="5"/>
  <c r="J203" i="5"/>
  <c r="BK197" i="5"/>
  <c r="J149" i="5"/>
  <c r="BK187" i="5"/>
  <c r="BK180" i="5"/>
  <c r="BK175" i="5"/>
  <c r="BK169" i="5"/>
  <c r="J180" i="5"/>
  <c r="J176" i="5"/>
  <c r="J171" i="5"/>
  <c r="BK188" i="5"/>
  <c r="J168" i="5"/>
  <c r="J161" i="5"/>
  <c r="J155" i="5"/>
  <c r="J153" i="5"/>
  <c r="BK167" i="5"/>
  <c r="BK182" i="5"/>
  <c r="BK153" i="5"/>
  <c r="BK4064" i="6"/>
  <c r="BK4021" i="6"/>
  <c r="J3987" i="6"/>
  <c r="BK3985" i="6"/>
  <c r="BK3981" i="6"/>
  <c r="J3810" i="6"/>
  <c r="J3709" i="6"/>
  <c r="J3528" i="6"/>
  <c r="BK3393" i="6"/>
  <c r="J3257" i="6"/>
  <c r="J3254" i="6"/>
  <c r="BK3201" i="6"/>
  <c r="BK3160" i="6"/>
  <c r="J3143" i="6"/>
  <c r="J3135" i="6"/>
  <c r="BK3127" i="6"/>
  <c r="BK3103" i="6"/>
  <c r="BK3057" i="6"/>
  <c r="BK3030" i="6"/>
  <c r="BK3017" i="6"/>
  <c r="J2985" i="6"/>
  <c r="J2946" i="6"/>
  <c r="BK2935" i="6"/>
  <c r="BK2902" i="6"/>
  <c r="J2807" i="6"/>
  <c r="J2767" i="6"/>
  <c r="BK2466" i="6"/>
  <c r="BK2417" i="6"/>
  <c r="BK2338" i="6"/>
  <c r="J2246" i="6"/>
  <c r="J2115" i="6"/>
  <c r="J1687" i="6"/>
  <c r="BK1621" i="6"/>
  <c r="BK1487" i="6"/>
  <c r="J1450" i="6"/>
  <c r="BK4050" i="6"/>
  <c r="BK3957" i="6"/>
  <c r="J3783" i="6"/>
  <c r="J3726" i="6"/>
  <c r="BK3585" i="6"/>
  <c r="J3500" i="6"/>
  <c r="BK3435" i="6"/>
  <c r="J3410" i="6"/>
  <c r="BK3349" i="6"/>
  <c r="J3266" i="6"/>
  <c r="J3239" i="6"/>
  <c r="J3235" i="6"/>
  <c r="J3224" i="6"/>
  <c r="BK3202" i="6"/>
  <c r="J3189" i="6"/>
  <c r="J3160" i="6"/>
  <c r="J3126" i="6"/>
  <c r="BK3117" i="6"/>
  <c r="J3115" i="6"/>
  <c r="BK3104" i="6"/>
  <c r="J3039" i="6"/>
  <c r="J3014" i="6"/>
  <c r="J2979" i="6"/>
  <c r="BK2970" i="6"/>
  <c r="J2958" i="6"/>
  <c r="J2927" i="6"/>
  <c r="J2856" i="6"/>
  <c r="BK2800" i="6"/>
  <c r="J2559" i="6"/>
  <c r="BK2451" i="6"/>
  <c r="J2423" i="6"/>
  <c r="J2254" i="6"/>
  <c r="BK2142" i="6"/>
  <c r="J2109" i="6"/>
  <c r="J2013" i="6"/>
  <c r="J1998" i="6"/>
  <c r="J1943" i="6"/>
  <c r="J1921" i="6"/>
  <c r="J1885" i="6"/>
  <c r="BK1824" i="6"/>
  <c r="J1704" i="6"/>
  <c r="J1674" i="6"/>
  <c r="J1630" i="6"/>
  <c r="BK1586" i="6"/>
  <c r="BK1496" i="6"/>
  <c r="J1481" i="6"/>
  <c r="J1430" i="6"/>
  <c r="J955" i="6"/>
  <c r="BK4146" i="6"/>
  <c r="J4099" i="6"/>
  <c r="J4073" i="6"/>
  <c r="BK4061" i="6"/>
  <c r="J4046" i="6"/>
  <c r="BK4009" i="6"/>
  <c r="BK1339" i="6"/>
  <c r="BK1032" i="6"/>
  <c r="J589" i="6"/>
  <c r="J317" i="6"/>
  <c r="BK1377" i="6"/>
  <c r="BK999" i="6"/>
  <c r="BK837" i="6"/>
  <c r="BK444" i="6"/>
  <c r="BK203" i="6"/>
  <c r="J4058" i="6"/>
  <c r="BK4034" i="6"/>
  <c r="BK3969" i="6"/>
  <c r="BK3960" i="6"/>
  <c r="BK3782" i="6"/>
  <c r="J3673" i="6"/>
  <c r="J1377" i="6"/>
  <c r="J771" i="6"/>
  <c r="BK724" i="6"/>
  <c r="BK262" i="6"/>
  <c r="BK4138" i="6"/>
  <c r="J4101" i="6"/>
  <c r="BK4095" i="6"/>
  <c r="J4056" i="6"/>
  <c r="BK4028" i="6"/>
  <c r="J4003" i="6"/>
  <c r="J3772" i="6"/>
  <c r="BK3500" i="6"/>
  <c r="BK3411" i="6"/>
  <c r="J3305" i="6"/>
  <c r="BK3265" i="6"/>
  <c r="BK3253" i="6"/>
  <c r="BK3226" i="6"/>
  <c r="J3206" i="6"/>
  <c r="J3195" i="6"/>
  <c r="J3185" i="6"/>
  <c r="BK3149" i="6"/>
  <c r="BK3122" i="6"/>
  <c r="BK3093" i="6"/>
  <c r="J3075" i="6"/>
  <c r="BK3063" i="6"/>
  <c r="J3050" i="6"/>
  <c r="J3037" i="6"/>
  <c r="BK3022" i="6"/>
  <c r="BK3016" i="6"/>
  <c r="J3001" i="6"/>
  <c r="J2982" i="6"/>
  <c r="BK2971" i="6"/>
  <c r="J2965" i="6"/>
  <c r="BK2952" i="6"/>
  <c r="J2930" i="6"/>
  <c r="BK2922" i="6"/>
  <c r="J2916" i="6"/>
  <c r="BK2886" i="6"/>
  <c r="BK2876" i="6"/>
  <c r="J2803" i="6"/>
  <c r="BK2774" i="6"/>
  <c r="J2583" i="6"/>
  <c r="J2520" i="6"/>
  <c r="BK2411" i="6"/>
  <c r="BK2204" i="6"/>
  <c r="J2059" i="6"/>
  <c r="J1719" i="6"/>
  <c r="BK1688" i="6"/>
  <c r="BK1537" i="6"/>
  <c r="J1440" i="6"/>
  <c r="J991" i="6"/>
  <c r="J495" i="6"/>
  <c r="J295" i="6"/>
  <c r="BK5400" i="6"/>
  <c r="J4702" i="6"/>
  <c r="J4429" i="6"/>
  <c r="J4243" i="6"/>
  <c r="J4139" i="6"/>
  <c r="BK4108" i="6"/>
  <c r="BK5290" i="6"/>
  <c r="BK972" i="6"/>
  <c r="J444" i="6"/>
  <c r="BK351" i="6"/>
  <c r="J5308" i="6"/>
  <c r="BK5247" i="6"/>
  <c r="BK4718" i="6"/>
  <c r="J4421" i="6"/>
  <c r="J4263" i="6"/>
  <c r="J4147" i="6"/>
  <c r="J4069" i="6"/>
  <c r="BK4049" i="6"/>
  <c r="J4017" i="6"/>
  <c r="J4002" i="6"/>
  <c r="J3771" i="6"/>
  <c r="J3548" i="6"/>
  <c r="BK3488" i="6"/>
  <c r="J3265" i="6"/>
  <c r="J3223" i="6"/>
  <c r="BK3198" i="6"/>
  <c r="BK3126" i="6"/>
  <c r="BK3112" i="6"/>
  <c r="J3100" i="6"/>
  <c r="BK3092" i="6"/>
  <c r="BK3082" i="6"/>
  <c r="J3066" i="6"/>
  <c r="BK3043" i="6"/>
  <c r="J3032" i="6"/>
  <c r="J3023" i="6"/>
  <c r="J3007" i="6"/>
  <c r="J2987" i="6"/>
  <c r="BK2950" i="6"/>
  <c r="J2940" i="6"/>
  <c r="BK2904" i="6"/>
  <c r="J2831" i="6"/>
  <c r="BK2803" i="6"/>
  <c r="J2718" i="6"/>
  <c r="BK2621" i="6"/>
  <c r="J2475" i="6"/>
  <c r="BK2355" i="6"/>
  <c r="J2306" i="6"/>
  <c r="J2250" i="6"/>
  <c r="J2111" i="6"/>
  <c r="BK2030" i="6"/>
  <c r="BK1704" i="6"/>
  <c r="J1472" i="6"/>
  <c r="BK1354" i="6"/>
  <c r="J5457" i="6"/>
  <c r="J5386" i="6"/>
  <c r="J4425" i="6"/>
  <c r="J4184" i="6"/>
  <c r="BK5419" i="6"/>
  <c r="BK4820" i="6"/>
  <c r="J4759" i="6"/>
  <c r="J4636" i="6"/>
  <c r="BK918" i="6"/>
  <c r="BK884" i="6"/>
  <c r="J243" i="6"/>
  <c r="J1125" i="6"/>
  <c r="J888" i="6"/>
  <c r="J456" i="6"/>
  <c r="J5211" i="6"/>
  <c r="BK5190" i="6"/>
  <c r="J1339" i="6"/>
  <c r="BK1047" i="6"/>
  <c r="J944" i="6"/>
  <c r="J5334" i="6"/>
  <c r="J5264" i="6"/>
  <c r="J5231" i="6"/>
  <c r="BK5188" i="6"/>
  <c r="BK4797" i="6"/>
  <c r="BK4155" i="6"/>
  <c r="J4074" i="6"/>
  <c r="J4043" i="6"/>
  <c r="BK3786" i="6"/>
  <c r="BK3689" i="6"/>
  <c r="BK4451" i="6"/>
  <c r="J4158" i="6"/>
  <c r="BK4141" i="6"/>
  <c r="BK4098" i="6"/>
  <c r="J4087" i="6"/>
  <c r="BK4079" i="6"/>
  <c r="J4040" i="6"/>
  <c r="J4019" i="6"/>
  <c r="J3966" i="6"/>
  <c r="BK3730" i="6"/>
  <c r="J3693" i="6"/>
  <c r="BK3580" i="6"/>
  <c r="BK3452" i="6"/>
  <c r="BK3418" i="6"/>
  <c r="BK3412" i="6"/>
  <c r="J3345" i="6"/>
  <c r="J3264" i="6"/>
  <c r="BK3234" i="6"/>
  <c r="J3210" i="6"/>
  <c r="J3192" i="6"/>
  <c r="J3181" i="6"/>
  <c r="BK3150" i="6"/>
  <c r="BK3121" i="6"/>
  <c r="BK3076" i="6"/>
  <c r="BK3054" i="6"/>
  <c r="BK3035" i="6"/>
  <c r="J3016" i="6"/>
  <c r="BK3003" i="6"/>
  <c r="BK2987" i="6"/>
  <c r="BK2969" i="6"/>
  <c r="BK2949" i="6"/>
  <c r="J2939" i="6"/>
  <c r="BK2914" i="6"/>
  <c r="J2826" i="6"/>
  <c r="BK2790" i="6"/>
  <c r="BK2593" i="6"/>
  <c r="BK2548" i="6"/>
  <c r="J2489" i="6"/>
  <c r="BK2298" i="6"/>
  <c r="J2216" i="6"/>
  <c r="J2105" i="6"/>
  <c r="BK1910" i="6"/>
  <c r="J1695" i="6"/>
  <c r="BK1608" i="6"/>
  <c r="BK1491" i="6"/>
  <c r="BK1288" i="6"/>
  <c r="J5302" i="6"/>
  <c r="BK4626" i="6"/>
  <c r="J4579" i="6"/>
  <c r="BK4433" i="6"/>
  <c r="J4183" i="6"/>
  <c r="BK925" i="6"/>
  <c r="J759" i="6"/>
  <c r="BK565" i="6"/>
  <c r="J257" i="6"/>
  <c r="BK5091" i="6"/>
  <c r="J4846" i="6"/>
  <c r="J4713" i="6"/>
  <c r="J4510" i="6"/>
  <c r="BK1450" i="6"/>
  <c r="J5431" i="6"/>
  <c r="BK5374" i="6"/>
  <c r="BK5342" i="6"/>
  <c r="J4776" i="6"/>
  <c r="BK991" i="6"/>
  <c r="J724" i="6"/>
  <c r="J385" i="6"/>
  <c r="J230" i="6"/>
  <c r="J4841" i="6"/>
  <c r="J4751" i="6"/>
  <c r="J4634" i="6"/>
  <c r="J4554" i="6"/>
  <c r="BK4143" i="6"/>
  <c r="J4102" i="6"/>
  <c r="J4093" i="6"/>
  <c r="BK4044" i="6"/>
  <c r="BK4016" i="6"/>
  <c r="BK3993" i="6"/>
  <c r="J3972" i="6"/>
  <c r="J3820" i="6"/>
  <c r="BK3790" i="6"/>
  <c r="BK3681" i="6"/>
  <c r="J3609" i="6"/>
  <c r="J3577" i="6"/>
  <c r="J3480" i="6"/>
  <c r="BK3426" i="6"/>
  <c r="J3416" i="6"/>
  <c r="J3403" i="6"/>
  <c r="BK3389" i="6"/>
  <c r="J3353" i="6"/>
  <c r="J3293" i="6"/>
  <c r="BK3263" i="6"/>
  <c r="J1300" i="6"/>
  <c r="BK4846" i="6"/>
  <c r="BK1019" i="6"/>
  <c r="J938" i="6"/>
  <c r="J5370" i="6"/>
  <c r="J1296" i="6"/>
  <c r="J4626" i="6"/>
  <c r="J4332" i="6"/>
  <c r="J4148" i="6"/>
  <c r="BK4131" i="6"/>
  <c r="BK4096" i="6"/>
  <c r="BK4051" i="6"/>
  <c r="J4044" i="6"/>
  <c r="BK4022" i="6"/>
  <c r="BK3768" i="6"/>
  <c r="BK3548" i="6"/>
  <c r="J3484" i="6"/>
  <c r="BK3403" i="6"/>
  <c r="BK3353" i="6"/>
  <c r="BK3277" i="6"/>
  <c r="BK3228" i="6"/>
  <c r="BK1021" i="6"/>
  <c r="BK299" i="6"/>
  <c r="J4527" i="6"/>
  <c r="J4252" i="6"/>
  <c r="J4160" i="6"/>
  <c r="BK4152" i="6"/>
  <c r="J1047" i="6"/>
  <c r="J236" i="6"/>
  <c r="BK5352" i="6"/>
  <c r="J5247" i="6"/>
  <c r="BK5223" i="6"/>
  <c r="BK4759" i="6"/>
  <c r="BK4429" i="6"/>
  <c r="J4352" i="6"/>
  <c r="BK4148" i="6"/>
  <c r="J4097" i="6"/>
  <c r="J4080" i="6"/>
  <c r="BK4052" i="6"/>
  <c r="BK3999" i="6"/>
  <c r="BK3989" i="6"/>
  <c r="J3625" i="6"/>
  <c r="J3568" i="6"/>
  <c r="J3508" i="6"/>
  <c r="BK3433" i="6"/>
  <c r="BK3361" i="6"/>
  <c r="BK3260" i="6"/>
  <c r="J3228" i="6"/>
  <c r="J3134" i="6"/>
  <c r="BK3102" i="6"/>
  <c r="BK3086" i="6"/>
  <c r="BK3050" i="6"/>
  <c r="J3013" i="6"/>
  <c r="BK3002" i="6"/>
  <c r="BK2986" i="6"/>
  <c r="J2970" i="6"/>
  <c r="J2950" i="6"/>
  <c r="BK2925" i="6"/>
  <c r="J2914" i="6"/>
  <c r="J2906" i="6"/>
  <c r="BK2746" i="6"/>
  <c r="J2579" i="6"/>
  <c r="J2449" i="6"/>
  <c r="BK2362" i="6"/>
  <c r="BK2282" i="6"/>
  <c r="J2142" i="6"/>
  <c r="BK2059" i="6"/>
  <c r="J2011" i="6"/>
  <c r="BK1663" i="6"/>
  <c r="BK838" i="6"/>
  <c r="J428" i="6"/>
  <c r="BK243" i="6"/>
  <c r="BK4653" i="6"/>
  <c r="BK4527" i="6"/>
  <c r="J4365" i="6"/>
  <c r="J4159" i="6"/>
  <c r="J4094" i="6"/>
  <c r="BK4056" i="6"/>
  <c r="J4031" i="6"/>
  <c r="J4010" i="6"/>
  <c r="J3976" i="6"/>
  <c r="BK3959" i="6"/>
  <c r="J3777" i="6"/>
  <c r="J3560" i="6"/>
  <c r="BK3484" i="6"/>
  <c r="J3426" i="6"/>
  <c r="J3389" i="6"/>
  <c r="J3215" i="6"/>
  <c r="BK3200" i="6"/>
  <c r="BK3194" i="6"/>
  <c r="BK2475" i="6"/>
  <c r="J2346" i="6"/>
  <c r="J2294" i="6"/>
  <c r="BK2274" i="6"/>
  <c r="BK2176" i="6"/>
  <c r="J2124" i="6"/>
  <c r="J2054" i="6"/>
  <c r="BK1899" i="6"/>
  <c r="J1702" i="6"/>
  <c r="BK1620" i="6"/>
  <c r="J1499" i="6"/>
  <c r="BK1485" i="6"/>
  <c r="BK1300" i="6"/>
  <c r="BK4508" i="6"/>
  <c r="J4181" i="6"/>
  <c r="BK1458" i="6"/>
  <c r="J1224" i="6"/>
  <c r="J983" i="6"/>
  <c r="J909" i="6"/>
  <c r="J837" i="6"/>
  <c r="BK666" i="6"/>
  <c r="J362" i="6"/>
  <c r="BK4694" i="6"/>
  <c r="J4500" i="6"/>
  <c r="J4200" i="6"/>
  <c r="J4109" i="6"/>
  <c r="J4029" i="6"/>
  <c r="BK3994" i="6"/>
  <c r="J3981" i="6"/>
  <c r="J3968" i="6"/>
  <c r="J3784" i="6"/>
  <c r="BK3677" i="6"/>
  <c r="J3661" i="6"/>
  <c r="J3584" i="6"/>
  <c r="BK3512" i="6"/>
  <c r="J280" i="7"/>
  <c r="J266" i="7"/>
  <c r="BK196" i="7"/>
  <c r="J347" i="7"/>
  <c r="BK241" i="7"/>
  <c r="J216" i="7"/>
  <c r="J180" i="7"/>
  <c r="BK173" i="7"/>
  <c r="BK163" i="7"/>
  <c r="BK236" i="7"/>
  <c r="J156" i="7"/>
  <c r="J308" i="7"/>
  <c r="J271" i="7"/>
  <c r="BK337" i="7"/>
  <c r="BK357" i="7"/>
  <c r="J235" i="7"/>
  <c r="J200" i="7"/>
  <c r="BK185" i="7"/>
  <c r="J144" i="7"/>
  <c r="J367" i="7"/>
  <c r="J340" i="7"/>
  <c r="J312" i="7"/>
  <c r="BK213" i="7"/>
  <c r="J319" i="7"/>
  <c r="J254" i="7"/>
  <c r="J249" i="7"/>
  <c r="J221" i="7"/>
  <c r="J212" i="7"/>
  <c r="BK189" i="7"/>
  <c r="BK157" i="7"/>
  <c r="J145" i="7"/>
  <c r="BK352" i="7"/>
  <c r="J313" i="7"/>
  <c r="BK368" i="7"/>
  <c r="J353" i="7"/>
  <c r="J277" i="7"/>
  <c r="BK244" i="7"/>
  <c r="J198" i="7"/>
  <c r="J139" i="7"/>
  <c r="BK286" i="7"/>
  <c r="BK197" i="7"/>
  <c r="BK188" i="7"/>
  <c r="BK152" i="7"/>
  <c r="J261" i="7"/>
  <c r="J354" i="7"/>
  <c r="BK298" i="7"/>
  <c r="BK265" i="7"/>
  <c r="BK315" i="7"/>
  <c r="J247" i="7"/>
  <c r="J208" i="7"/>
  <c r="J197" i="7"/>
  <c r="J176" i="7"/>
  <c r="J155" i="7"/>
  <c r="BK149" i="7"/>
  <c r="J309" i="7"/>
  <c r="BK281" i="7"/>
  <c r="BK339" i="7"/>
  <c r="J330" i="7"/>
  <c r="J357" i="7"/>
  <c r="BK287" i="7"/>
  <c r="BK233" i="7"/>
  <c r="J358" i="7"/>
  <c r="J318" i="7"/>
  <c r="J275" i="7"/>
  <c r="J175" i="7"/>
  <c r="J167" i="7"/>
  <c r="BK139" i="7"/>
  <c r="J250" i="7"/>
  <c r="BK220" i="7"/>
  <c r="BK193" i="7"/>
  <c r="BK167" i="7"/>
  <c r="J140" i="7"/>
  <c r="J328" i="7"/>
  <c r="BK319" i="7"/>
  <c r="J292" i="7"/>
  <c r="BK358" i="7"/>
  <c r="BK309" i="7"/>
  <c r="BK247" i="7"/>
  <c r="BK229" i="7"/>
  <c r="J258" i="7"/>
  <c r="J234" i="7"/>
  <c r="BK206" i="7"/>
  <c r="BK264" i="7"/>
  <c r="BK429" i="8"/>
  <c r="BK386" i="8"/>
  <c r="J364" i="8"/>
  <c r="BK304" i="8"/>
  <c r="J268" i="8"/>
  <c r="J155" i="8"/>
  <c r="J475" i="8"/>
  <c r="J406" i="8"/>
  <c r="J505" i="8"/>
  <c r="BK459" i="8"/>
  <c r="BK413" i="8"/>
  <c r="BK510" i="8"/>
  <c r="J488" i="8"/>
  <c r="BK467" i="8"/>
  <c r="BK430" i="8"/>
  <c r="J293" i="8"/>
  <c r="J229" i="8"/>
  <c r="BK167" i="8"/>
  <c r="J492" i="8"/>
  <c r="BK442" i="8"/>
  <c r="BK362" i="8"/>
  <c r="BK318" i="8"/>
  <c r="J233" i="8"/>
  <c r="BK150" i="8"/>
  <c r="BK492" i="8"/>
  <c r="J449" i="8"/>
  <c r="J339" i="8"/>
  <c r="BK268" i="8"/>
  <c r="J174" i="8"/>
  <c r="J483" i="8"/>
  <c r="J421" i="8"/>
  <c r="J320" i="8"/>
  <c r="J238" i="8"/>
  <c r="J187" i="8"/>
  <c r="BK147" i="8"/>
  <c r="BK497" i="8"/>
  <c r="BK462" i="8"/>
  <c r="J455" i="8"/>
  <c r="J423" i="8"/>
  <c r="BK325" i="8"/>
  <c r="J234" i="8"/>
  <c r="J470" i="8"/>
  <c r="J425" i="8"/>
  <c r="J388" i="8"/>
  <c r="BK253" i="8"/>
  <c r="BK217" i="8"/>
  <c r="BK202" i="8"/>
  <c r="BK178" i="8"/>
  <c r="BK164" i="8"/>
  <c r="BK142" i="8"/>
  <c r="BK517" i="8"/>
  <c r="J486" i="8"/>
  <c r="J411" i="8"/>
  <c r="J393" i="8"/>
  <c r="J352" i="8"/>
  <c r="J277" i="8"/>
  <c r="BK262" i="8"/>
  <c r="BK255" i="8"/>
  <c r="J249" i="8"/>
  <c r="BK198" i="8"/>
  <c r="J158" i="8"/>
  <c r="J137" i="8"/>
  <c r="BK515" i="8"/>
  <c r="J442" i="8"/>
  <c r="BK380" i="8"/>
  <c r="J524" i="8"/>
  <c r="J409" i="8"/>
  <c r="BK355" i="8"/>
  <c r="J308" i="8"/>
  <c r="J223" i="8"/>
  <c r="BK189" i="8"/>
  <c r="J153" i="8"/>
  <c r="BK391" i="8"/>
  <c r="J469" i="8"/>
  <c r="J321" i="8"/>
  <c r="J301" i="8"/>
  <c r="BK249" i="8"/>
  <c r="J239" i="8"/>
  <c r="J203" i="8"/>
  <c r="BK168" i="8"/>
  <c r="BK480" i="8"/>
  <c r="J414" i="8"/>
  <c r="BK393" i="8"/>
  <c r="BK381" i="8"/>
  <c r="BK372" i="8"/>
  <c r="BK221" i="8"/>
  <c r="J188" i="8"/>
  <c r="J399" i="8"/>
  <c r="BK357" i="8"/>
  <c r="J284" i="8"/>
  <c r="BK250" i="8"/>
  <c r="BK236" i="8"/>
  <c r="J168" i="8"/>
  <c r="BK143" i="8"/>
  <c r="BK354" i="8"/>
  <c r="J307" i="8"/>
  <c r="BK267" i="8"/>
  <c r="BK197" i="8"/>
  <c r="J481" i="8"/>
  <c r="BK436" i="8"/>
  <c r="J376" i="8"/>
  <c r="J310" i="8"/>
  <c r="J276" i="8"/>
  <c r="J178" i="8"/>
  <c r="J462" i="8"/>
  <c r="J356" i="8"/>
  <c r="BK317" i="8"/>
  <c r="J231" i="8"/>
  <c r="J214" i="8"/>
  <c r="J151" i="8"/>
  <c r="BK373" i="8"/>
  <c r="J291" i="8"/>
  <c r="J264" i="8"/>
  <c r="J258" i="8"/>
  <c r="J246" i="8"/>
  <c r="BK220" i="8"/>
  <c r="BK205" i="8"/>
  <c r="BK154" i="8"/>
  <c r="J147" i="8"/>
  <c r="J516" i="8"/>
  <c r="J357" i="8"/>
  <c r="BK329" i="8"/>
  <c r="J281" i="8"/>
  <c r="BK416" i="8"/>
  <c r="BK343" i="8"/>
  <c r="J521" i="8"/>
  <c r="J401" i="8"/>
  <c r="J355" i="8"/>
  <c r="J312" i="9"/>
  <c r="J277" i="9"/>
  <c r="J256" i="9"/>
  <c r="J248" i="9"/>
  <c r="J232" i="9"/>
  <c r="J212" i="9"/>
  <c r="J310" i="9"/>
  <c r="BK243" i="9"/>
  <c r="BK212" i="9"/>
  <c r="J311" i="9"/>
  <c r="J189" i="9"/>
  <c r="J330" i="9"/>
  <c r="BK241" i="9"/>
  <c r="J210" i="9"/>
  <c r="BK207" i="9"/>
  <c r="J202" i="9"/>
  <c r="BK181" i="9"/>
  <c r="J169" i="9"/>
  <c r="BK262" i="9"/>
  <c r="J239" i="9"/>
  <c r="BK221" i="9"/>
  <c r="BK309" i="9"/>
  <c r="J216" i="9"/>
  <c r="J165" i="9"/>
  <c r="BK289" i="9"/>
  <c r="J284" i="9"/>
  <c r="BK270" i="9"/>
  <c r="J243" i="9"/>
  <c r="BK193" i="9"/>
  <c r="J328" i="9"/>
  <c r="J306" i="9"/>
  <c r="BK256" i="9"/>
  <c r="BK237" i="9"/>
  <c r="J224" i="9"/>
  <c r="BK189" i="9"/>
  <c r="J162" i="9"/>
  <c r="J149" i="9"/>
  <c r="J226" i="9"/>
  <c r="BK298" i="9"/>
  <c r="J294" i="9"/>
  <c r="BK292" i="9"/>
  <c r="J297" i="9"/>
  <c r="J282" i="9"/>
  <c r="BK248" i="9"/>
  <c r="J158" i="9"/>
  <c r="BK277" i="9"/>
  <c r="BK223" i="9"/>
  <c r="J192" i="9"/>
  <c r="BK180" i="9"/>
  <c r="J175" i="9"/>
  <c r="J161" i="9"/>
  <c r="J305" i="9"/>
  <c r="BK521" i="10"/>
  <c r="J476" i="10"/>
  <c r="J470" i="10"/>
  <c r="BK408" i="10"/>
  <c r="BK377" i="10"/>
  <c r="J568" i="10"/>
  <c r="J560" i="10"/>
  <c r="J507" i="10"/>
  <c r="BK468" i="10"/>
  <c r="J388" i="10"/>
  <c r="J331" i="10"/>
  <c r="J254" i="10"/>
  <c r="J564" i="10"/>
  <c r="J509" i="10"/>
  <c r="BK567" i="10"/>
  <c r="J527" i="10"/>
  <c r="J498" i="10"/>
  <c r="BK470" i="10"/>
  <c r="J423" i="10"/>
  <c r="BK394" i="10"/>
  <c r="BK331" i="10"/>
  <c r="J320" i="10"/>
  <c r="J494" i="10"/>
  <c r="BK472" i="10"/>
  <c r="BK433" i="10"/>
  <c r="BK422" i="10"/>
  <c r="J384" i="10"/>
  <c r="J365" i="10"/>
  <c r="BK350" i="10"/>
  <c r="BK335" i="10"/>
  <c r="BK324" i="10"/>
  <c r="BK304" i="10"/>
  <c r="BK280" i="10"/>
  <c r="J255" i="10"/>
  <c r="BK239" i="10"/>
  <c r="J589" i="10"/>
  <c r="BK535" i="10"/>
  <c r="BK498" i="10"/>
  <c r="BK492" i="10"/>
  <c r="BK459" i="10"/>
  <c r="BK457" i="10"/>
  <c r="J454" i="10"/>
  <c r="BK446" i="10"/>
  <c r="J434" i="10"/>
  <c r="BK417" i="10"/>
  <c r="J400" i="10"/>
  <c r="BK390" i="10"/>
  <c r="J380" i="10"/>
  <c r="BK343" i="10"/>
  <c r="BK303" i="10"/>
  <c r="J281" i="10"/>
  <c r="J258" i="10"/>
  <c r="J247" i="10"/>
  <c r="BK221" i="10"/>
  <c r="J567" i="10"/>
  <c r="BK505" i="10"/>
  <c r="BK223" i="10"/>
  <c r="J166" i="10"/>
  <c r="BK140" i="10"/>
  <c r="BK558" i="10"/>
  <c r="BK510" i="10"/>
  <c r="BK469" i="10"/>
  <c r="BK398" i="10"/>
  <c r="BK389" i="10"/>
  <c r="J556" i="10"/>
  <c r="J153" i="10"/>
  <c r="BK570" i="10"/>
  <c r="J205" i="10"/>
  <c r="BK198" i="10"/>
  <c r="BK183" i="10"/>
  <c r="J162" i="10"/>
  <c r="J151" i="10"/>
  <c r="BK137" i="10"/>
  <c r="J573" i="10"/>
  <c r="BK215" i="10"/>
  <c r="BK531" i="10"/>
  <c r="BK174" i="10"/>
  <c r="J144" i="10"/>
  <c r="BK568" i="10"/>
  <c r="BK518" i="10"/>
  <c r="J477" i="10"/>
  <c r="J443" i="10"/>
  <c r="J428" i="10"/>
  <c r="BK404" i="10"/>
  <c r="J361" i="10"/>
  <c r="BK314" i="10"/>
  <c r="BK288" i="10"/>
  <c r="J265" i="10"/>
  <c r="J221" i="10"/>
  <c r="BK213" i="10"/>
  <c r="BK549" i="10"/>
  <c r="BK515" i="10"/>
  <c r="BK197" i="10"/>
  <c r="BK169" i="10"/>
  <c r="J147" i="10"/>
  <c r="BK554" i="10"/>
  <c r="BK444" i="10"/>
  <c r="J192" i="10"/>
  <c r="BK207" i="10"/>
  <c r="J181" i="10"/>
  <c r="J534" i="10"/>
  <c r="J557" i="10"/>
  <c r="J213" i="10"/>
  <c r="J176" i="10"/>
  <c r="BK528" i="10"/>
  <c r="J545" i="10"/>
  <c r="J190" i="10"/>
  <c r="BK146" i="10"/>
  <c r="BK537" i="10"/>
  <c r="BK483" i="10"/>
  <c r="BK463" i="10"/>
  <c r="BK412" i="10"/>
  <c r="BK384" i="10"/>
  <c r="BK352" i="10"/>
  <c r="J345" i="10"/>
  <c r="BK299" i="10"/>
  <c r="J277" i="10"/>
  <c r="J266" i="10"/>
  <c r="BK257" i="10"/>
  <c r="BK242" i="10"/>
  <c r="J224" i="10"/>
  <c r="BK180" i="10"/>
  <c r="J171" i="10"/>
  <c r="BK512" i="10"/>
  <c r="J437" i="10"/>
  <c r="BK354" i="10"/>
  <c r="J311" i="10"/>
  <c r="BK295" i="10"/>
  <c r="BK287" i="10"/>
  <c r="J275" i="10"/>
  <c r="BK268" i="10"/>
  <c r="BK250" i="10"/>
  <c r="J165" i="10"/>
  <c r="J157" i="10"/>
  <c r="J146" i="10"/>
  <c r="J538" i="10"/>
  <c r="BK501" i="10"/>
  <c r="J460" i="10"/>
  <c r="J421" i="10"/>
  <c r="BK415" i="10"/>
  <c r="BK372" i="10"/>
  <c r="J356" i="10"/>
  <c r="J335" i="10"/>
  <c r="J318" i="10"/>
  <c r="BK305" i="10"/>
  <c r="BK298" i="10"/>
  <c r="J1238" i="11"/>
  <c r="BK380" i="11"/>
  <c r="J372" i="11"/>
  <c r="BK346" i="11"/>
  <c r="BK293" i="11"/>
  <c r="J269" i="11"/>
  <c r="J229" i="11"/>
  <c r="J1236" i="11"/>
  <c r="J1200" i="11"/>
  <c r="J1172" i="11"/>
  <c r="J1154" i="11"/>
  <c r="J1137" i="11"/>
  <c r="BK1130" i="11"/>
  <c r="J1089" i="11"/>
  <c r="J1024" i="11"/>
  <c r="J978" i="11"/>
  <c r="BK957" i="11"/>
  <c r="BK948" i="11"/>
  <c r="J905" i="11"/>
  <c r="J872" i="11"/>
  <c r="BK858" i="11"/>
  <c r="J853" i="11"/>
  <c r="J832" i="11"/>
  <c r="BK819" i="11"/>
  <c r="BK796" i="11"/>
  <c r="J762" i="11"/>
  <c r="BK742" i="11"/>
  <c r="BK713" i="11"/>
  <c r="BK684" i="11"/>
  <c r="BK660" i="11"/>
  <c r="J650" i="11"/>
  <c r="J622" i="11"/>
  <c r="J589" i="11"/>
  <c r="BK549" i="11"/>
  <c r="BK545" i="11"/>
  <c r="BK531" i="11"/>
  <c r="BK519" i="11"/>
  <c r="J513" i="11"/>
  <c r="BK509" i="11"/>
  <c r="J497" i="11"/>
  <c r="J486" i="11"/>
  <c r="J455" i="11"/>
  <c r="J438" i="11"/>
  <c r="BK428" i="11"/>
  <c r="J414" i="11"/>
  <c r="BK396" i="11"/>
  <c r="BK1225" i="11"/>
  <c r="J1221" i="11"/>
  <c r="J1191" i="11"/>
  <c r="BK1156" i="11"/>
  <c r="J1117" i="11"/>
  <c r="J1097" i="11"/>
  <c r="BK1041" i="11"/>
  <c r="BK1011" i="11"/>
  <c r="BK997" i="11"/>
  <c r="BK976" i="11"/>
  <c r="BK962" i="11"/>
  <c r="BK944" i="11"/>
  <c r="BK921" i="11"/>
  <c r="J909" i="11"/>
  <c r="J898" i="11"/>
  <c r="J864" i="11"/>
  <c r="BK840" i="11"/>
  <c r="J819" i="11"/>
  <c r="BK807" i="11"/>
  <c r="BK798" i="11"/>
  <c r="J785" i="11"/>
  <c r="BK775" i="11"/>
  <c r="BK757" i="11"/>
  <c r="BK727" i="11"/>
  <c r="J707" i="11"/>
  <c r="BK692" i="11"/>
  <c r="J669" i="11"/>
  <c r="BK654" i="11"/>
  <c r="BK641" i="11"/>
  <c r="J618" i="11"/>
  <c r="BK589" i="11"/>
  <c r="J574" i="11"/>
  <c r="J563" i="11"/>
  <c r="BK528" i="11"/>
  <c r="J509" i="11"/>
  <c r="J495" i="11"/>
  <c r="BK484" i="11"/>
  <c r="J472" i="11"/>
  <c r="J448" i="11"/>
  <c r="BK426" i="11"/>
  <c r="BK421" i="11"/>
  <c r="J394" i="11"/>
  <c r="BK374" i="11"/>
  <c r="BK322" i="11"/>
  <c r="BK244" i="11"/>
  <c r="BK197" i="11"/>
  <c r="BK1229" i="11"/>
  <c r="J1206" i="11"/>
  <c r="J323" i="11"/>
  <c r="BK258" i="11"/>
  <c r="BK210" i="11"/>
  <c r="BK191" i="11"/>
  <c r="J1218" i="11"/>
  <c r="BK1173" i="11"/>
  <c r="J1139" i="11"/>
  <c r="BK1129" i="11"/>
  <c r="J1088" i="11"/>
  <c r="BK1047" i="11"/>
  <c r="BK1026" i="11"/>
  <c r="BK1003" i="11"/>
  <c r="BK954" i="11"/>
  <c r="J890" i="11"/>
  <c r="BK848" i="11"/>
  <c r="BK839" i="11"/>
  <c r="J822" i="11"/>
  <c r="BK787" i="11"/>
  <c r="BK756" i="11"/>
  <c r="J745" i="11"/>
  <c r="J719" i="11"/>
  <c r="BK708" i="11"/>
  <c r="BK685" i="11"/>
  <c r="J676" i="11"/>
  <c r="BK667" i="11"/>
  <c r="BK658" i="11"/>
  <c r="BK634" i="11"/>
  <c r="BK624" i="11"/>
  <c r="J606" i="11"/>
  <c r="J580" i="11"/>
  <c r="J560" i="11"/>
  <c r="J550" i="11"/>
  <c r="J537" i="11"/>
  <c r="BK524" i="11"/>
  <c r="J500" i="11"/>
  <c r="J468" i="11"/>
  <c r="J458" i="11"/>
  <c r="BK436" i="11"/>
  <c r="BK401" i="11"/>
  <c r="BK391" i="11"/>
  <c r="BK344" i="11"/>
  <c r="J336" i="11"/>
  <c r="BK1224" i="11"/>
  <c r="J1209" i="11"/>
  <c r="BK1148" i="11"/>
  <c r="J1111" i="11"/>
  <c r="BK1061" i="11"/>
  <c r="BK932" i="11"/>
  <c r="BK923" i="11"/>
  <c r="BK842" i="11"/>
  <c r="BK799" i="11"/>
  <c r="J783" i="11"/>
  <c r="J1246" i="11"/>
  <c r="BK1178" i="11"/>
  <c r="J1157" i="11"/>
  <c r="BK1118" i="11"/>
  <c r="BK1112" i="11"/>
  <c r="J1055" i="11"/>
  <c r="J1040" i="11"/>
  <c r="BK958" i="11"/>
  <c r="BK939" i="11"/>
  <c r="BK916" i="11"/>
  <c r="BK884" i="11"/>
  <c r="BK855" i="11"/>
  <c r="BK841" i="11"/>
  <c r="BK835" i="11"/>
  <c r="BK823" i="11"/>
  <c r="BK766" i="11"/>
  <c r="J749" i="11"/>
  <c r="J736" i="11"/>
  <c r="J708" i="11"/>
  <c r="J686" i="11"/>
  <c r="BK680" i="11"/>
  <c r="J660" i="11"/>
  <c r="J645" i="11"/>
  <c r="BK635" i="11"/>
  <c r="BK601" i="11"/>
  <c r="J578" i="11"/>
  <c r="J570" i="11"/>
  <c r="J565" i="11"/>
  <c r="J553" i="11"/>
  <c r="BK510" i="11"/>
  <c r="J489" i="11"/>
  <c r="J481" i="11"/>
  <c r="J465" i="11"/>
  <c r="BK447" i="11"/>
  <c r="J441" i="11"/>
  <c r="BK416" i="11"/>
  <c r="J399" i="11"/>
  <c r="BK371" i="11"/>
  <c r="J330" i="11"/>
  <c r="BK291" i="11"/>
  <c r="J276" i="11"/>
  <c r="BK249" i="11"/>
  <c r="BK199" i="11"/>
  <c r="BK1298" i="11"/>
  <c r="BK1268" i="11"/>
  <c r="BK1196" i="11"/>
  <c r="J1179" i="11"/>
  <c r="BK1138" i="11"/>
  <c r="BK1123" i="11"/>
  <c r="BK1104" i="11"/>
  <c r="J1101" i="11"/>
  <c r="J1094" i="11"/>
  <c r="J1086" i="11"/>
  <c r="J1076" i="11"/>
  <c r="J1052" i="11"/>
  <c r="BK1005" i="11"/>
  <c r="J1251" i="11"/>
  <c r="J1212" i="11"/>
  <c r="J1161" i="11"/>
  <c r="BK1157" i="11"/>
  <c r="BK1122" i="11"/>
  <c r="J1096" i="11"/>
  <c r="J1082" i="11"/>
  <c r="BK1073" i="11"/>
  <c r="J1051" i="11"/>
  <c r="BK1040" i="11"/>
  <c r="BK1027" i="11"/>
  <c r="J997" i="11"/>
  <c r="J990" i="11"/>
  <c r="BK978" i="11"/>
  <c r="J961" i="11"/>
  <c r="BK928" i="11"/>
  <c r="J910" i="11"/>
  <c r="BK899" i="11"/>
  <c r="J894" i="11"/>
  <c r="BK877" i="11"/>
  <c r="BK836" i="11"/>
  <c r="J827" i="11"/>
  <c r="BK794" i="11"/>
  <c r="J789" i="11"/>
  <c r="BK780" i="11"/>
  <c r="J759" i="11"/>
  <c r="BK743" i="11"/>
  <c r="BK735" i="11"/>
  <c r="J723" i="11"/>
  <c r="J699" i="11"/>
  <c r="J692" i="11"/>
  <c r="J685" i="11"/>
  <c r="J670" i="11"/>
  <c r="BK662" i="11"/>
  <c r="J642" i="11"/>
  <c r="BK625" i="11"/>
  <c r="BK611" i="11"/>
  <c r="BK598" i="11"/>
  <c r="BK596" i="11"/>
  <c r="J594" i="11"/>
  <c r="BK591" i="11"/>
  <c r="J586" i="11"/>
  <c r="BK576" i="11"/>
  <c r="J573" i="11"/>
  <c r="J562" i="11"/>
  <c r="J544" i="11"/>
  <c r="BK537" i="11"/>
  <c r="J498" i="11"/>
  <c r="BK485" i="11"/>
  <c r="J467" i="11"/>
  <c r="BK460" i="11"/>
  <c r="J440" i="11"/>
  <c r="BK434" i="11"/>
  <c r="BK408" i="11"/>
  <c r="J344" i="11"/>
  <c r="J340" i="11"/>
  <c r="BK269" i="11"/>
  <c r="BK259" i="11"/>
  <c r="J202" i="11"/>
  <c r="J1284" i="11"/>
  <c r="BK378" i="11"/>
  <c r="J363" i="11"/>
  <c r="J359" i="11"/>
  <c r="J303" i="11"/>
  <c r="J283" i="11"/>
  <c r="J267" i="11"/>
  <c r="BK229" i="11"/>
  <c r="J1288" i="11"/>
  <c r="J1273" i="11"/>
  <c r="BK1235" i="11"/>
  <c r="J1223" i="11"/>
  <c r="BK1166" i="11"/>
  <c r="BK1163" i="11"/>
  <c r="J1090" i="11"/>
  <c r="BK1068" i="11"/>
  <c r="BK1063" i="11"/>
  <c r="BK1057" i="11"/>
  <c r="BK1048" i="11"/>
  <c r="J1030" i="11"/>
  <c r="BK998" i="11"/>
  <c r="J982" i="11"/>
  <c r="J960" i="11"/>
  <c r="BK950" i="11"/>
  <c r="J934" i="11"/>
  <c r="BK919" i="11"/>
  <c r="BK883" i="11"/>
  <c r="J871" i="11"/>
  <c r="J852" i="11"/>
  <c r="J847" i="11"/>
  <c r="BK832" i="11"/>
  <c r="BK825" i="11"/>
  <c r="BK817" i="11"/>
  <c r="J333" i="11"/>
  <c r="BK281" i="11"/>
  <c r="J189" i="11"/>
  <c r="BK991" i="11"/>
  <c r="BK647" i="11"/>
  <c r="BK614" i="11"/>
  <c r="BK538" i="11"/>
  <c r="BK523" i="11"/>
  <c r="J475" i="11"/>
  <c r="J428" i="11"/>
  <c r="BK358" i="11"/>
  <c r="J1270" i="11"/>
  <c r="BK1253" i="11"/>
  <c r="BK364" i="11"/>
  <c r="J291" i="11"/>
  <c r="J257" i="11"/>
  <c r="J316" i="11"/>
  <c r="BK321" i="11"/>
  <c r="J247" i="11"/>
  <c r="J264" i="11"/>
  <c r="J219" i="11"/>
  <c r="BK200" i="11"/>
  <c r="BK1248" i="11"/>
  <c r="J297" i="11"/>
  <c r="J224" i="11"/>
  <c r="BK202" i="11"/>
  <c r="BK181" i="11"/>
  <c r="BK296" i="11"/>
  <c r="BK242" i="11"/>
  <c r="J196" i="11"/>
  <c r="J181" i="11"/>
  <c r="BK357" i="11"/>
  <c r="J287" i="11"/>
  <c r="J1230" i="11"/>
  <c r="J1201" i="11"/>
  <c r="BK1154" i="11"/>
  <c r="J300" i="11"/>
  <c r="BK219" i="11"/>
  <c r="BK1184" i="11"/>
  <c r="BK1064" i="11"/>
  <c r="BK1031" i="11"/>
  <c r="BK1016" i="11"/>
  <c r="J315" i="11"/>
  <c r="J277" i="11"/>
  <c r="BK232" i="11"/>
  <c r="BK182" i="11"/>
  <c r="BK1264" i="11"/>
  <c r="BK1212" i="11"/>
  <c r="J148" i="12"/>
  <c r="J246" i="12"/>
  <c r="BK183" i="12"/>
  <c r="BK233" i="12"/>
  <c r="BK222" i="12"/>
  <c r="BK245" i="12"/>
  <c r="BK166" i="12"/>
  <c r="BK175" i="12"/>
  <c r="J196" i="12"/>
  <c r="J174" i="12"/>
  <c r="BK154" i="12"/>
  <c r="BK220" i="12"/>
  <c r="BK158" i="12"/>
  <c r="BK202" i="12"/>
  <c r="J186" i="12"/>
  <c r="BK198" i="12"/>
  <c r="BK159" i="12"/>
  <c r="BK227" i="12"/>
  <c r="BK213" i="12"/>
  <c r="J159" i="12"/>
  <c r="BK223" i="12"/>
  <c r="J201" i="12"/>
  <c r="BK163" i="12"/>
  <c r="J188" i="12"/>
  <c r="J270" i="13"/>
  <c r="BK158" i="13"/>
  <c r="BK278" i="13"/>
  <c r="J314" i="13"/>
  <c r="BK172" i="13"/>
  <c r="J281" i="13"/>
  <c r="BK197" i="13"/>
  <c r="BK290" i="13"/>
  <c r="BK249" i="13"/>
  <c r="BK301" i="13"/>
  <c r="BK242" i="13"/>
  <c r="J172" i="13"/>
  <c r="J328" i="13"/>
  <c r="BK330" i="13"/>
  <c r="BK310" i="13"/>
  <c r="BK282" i="13"/>
  <c r="BK253" i="13"/>
  <c r="BK259" i="13"/>
  <c r="BK246" i="13"/>
  <c r="BK215" i="13"/>
  <c r="BK300" i="13"/>
  <c r="J291" i="13"/>
  <c r="J211" i="13"/>
  <c r="BK130" i="13"/>
  <c r="J154" i="13"/>
  <c r="J231" i="13"/>
  <c r="J225" i="13"/>
  <c r="J324" i="13"/>
  <c r="J311" i="13"/>
  <c r="J242" i="13"/>
  <c r="J169" i="13"/>
  <c r="J129" i="13"/>
  <c r="J429" i="14"/>
  <c r="J278" i="14"/>
  <c r="J265" i="14"/>
  <c r="J171" i="14"/>
  <c r="BK278" i="14"/>
  <c r="J161" i="14"/>
  <c r="J317" i="14"/>
  <c r="BK171" i="14"/>
  <c r="BK423" i="14"/>
  <c r="J311" i="14"/>
  <c r="BK311" i="14"/>
  <c r="BK449" i="14"/>
  <c r="J355" i="14"/>
  <c r="J415" i="14"/>
  <c r="BK352" i="14"/>
  <c r="BK316" i="14"/>
  <c r="J321" i="14"/>
  <c r="BK429" i="14"/>
  <c r="J315" i="14"/>
  <c r="BK318" i="14"/>
  <c r="BK375" i="14"/>
  <c r="BK160" i="14"/>
  <c r="BK163" i="14"/>
  <c r="J1334" i="15"/>
  <c r="BK1184" i="15"/>
  <c r="J1033" i="15"/>
  <c r="BK929" i="15"/>
  <c r="J438" i="15"/>
  <c r="BK202" i="15"/>
  <c r="J1406" i="15"/>
  <c r="J1136" i="15"/>
  <c r="J1423" i="15"/>
  <c r="J999" i="15"/>
  <c r="J913" i="15"/>
  <c r="BK684" i="15"/>
  <c r="J414" i="15"/>
  <c r="J269" i="15"/>
  <c r="J1268" i="15"/>
  <c r="J1027" i="15"/>
  <c r="J957" i="15"/>
  <c r="J753" i="15"/>
  <c r="BK403" i="15"/>
  <c r="BK215" i="15"/>
  <c r="BK1489" i="15"/>
  <c r="BK1120" i="15"/>
  <c r="BK978" i="15"/>
  <c r="BK770" i="15"/>
  <c r="J727" i="15"/>
  <c r="J530" i="15"/>
  <c r="BK314" i="15"/>
  <c r="J169" i="15"/>
  <c r="BK1284" i="15"/>
  <c r="J1096" i="15"/>
  <c r="J757" i="15"/>
  <c r="J449" i="15"/>
  <c r="J1545" i="15"/>
  <c r="BK1352" i="15"/>
  <c r="BK1004" i="15"/>
  <c r="BK990" i="15"/>
  <c r="J986" i="15"/>
  <c r="BK982" i="15"/>
  <c r="BK916" i="15"/>
  <c r="J718" i="15"/>
  <c r="J432" i="15"/>
  <c r="J254" i="15"/>
  <c r="J215" i="15"/>
  <c r="J1515" i="15"/>
  <c r="J1264" i="15"/>
  <c r="J1002" i="15"/>
  <c r="J990" i="15"/>
  <c r="J967" i="15"/>
  <c r="J929" i="15"/>
  <c r="J825" i="15"/>
  <c r="J669" i="15"/>
  <c r="J549" i="15"/>
  <c r="BK414" i="15"/>
  <c r="J238" i="15"/>
  <c r="J1401" i="15"/>
  <c r="BK1096" i="15"/>
  <c r="BK1013" i="15"/>
  <c r="BK960" i="15"/>
  <c r="J684" i="15"/>
  <c r="BK278" i="15"/>
  <c r="J1385" i="15"/>
  <c r="BK1112" i="15"/>
  <c r="J1012" i="15"/>
  <c r="BK1370" i="15"/>
  <c r="J1087" i="15"/>
  <c r="J956" i="15"/>
  <c r="J780" i="15"/>
  <c r="BK1128" i="15"/>
  <c r="BK979" i="15"/>
  <c r="BK1640" i="15"/>
  <c r="BK1323" i="15"/>
  <c r="J1256" i="15"/>
  <c r="J1120" i="15"/>
  <c r="BK1578" i="15"/>
  <c r="BK1200" i="15"/>
  <c r="J1007" i="15"/>
  <c r="J959" i="15"/>
  <c r="J917" i="15"/>
  <c r="J898" i="15"/>
  <c r="BK812" i="15"/>
  <c r="J682" i="15"/>
  <c r="BK581" i="15"/>
  <c r="J260" i="15"/>
  <c r="BK208" i="15"/>
  <c r="J1374" i="15"/>
  <c r="BK1671" i="15"/>
  <c r="J1642" i="15"/>
  <c r="J1220" i="15"/>
  <c r="J1687" i="15"/>
  <c r="J1329" i="15"/>
  <c r="BK1212" i="15"/>
  <c r="J1000" i="15"/>
  <c r="BK956" i="15"/>
  <c r="BK437" i="15"/>
  <c r="J1499" i="15"/>
  <c r="BK1079" i="15"/>
  <c r="BK682" i="15"/>
  <c r="J1276" i="15"/>
  <c r="J1079" i="15"/>
  <c r="J800" i="15"/>
  <c r="J165" i="15"/>
  <c r="BK1011" i="15"/>
  <c r="BK919" i="15"/>
  <c r="BK718" i="15"/>
  <c r="BK419" i="15"/>
  <c r="BK255" i="15"/>
  <c r="J261" i="16"/>
  <c r="J155" i="16"/>
  <c r="J189" i="16"/>
  <c r="BK210" i="16"/>
  <c r="BK185" i="16"/>
  <c r="BK209" i="16"/>
  <c r="BK143" i="16"/>
  <c r="BK323" i="11"/>
  <c r="J192" i="11"/>
  <c r="J272" i="11"/>
  <c r="J362" i="11"/>
  <c r="J1293" i="11"/>
  <c r="BK320" i="11"/>
  <c r="BK256" i="11"/>
  <c r="J1225" i="11"/>
  <c r="J1180" i="11"/>
  <c r="BK1049" i="11"/>
  <c r="BK1009" i="11"/>
  <c r="J981" i="11"/>
  <c r="J942" i="11"/>
  <c r="BK907" i="11"/>
  <c r="BK610" i="11"/>
  <c r="BK284" i="11"/>
  <c r="J1228" i="11"/>
  <c r="BK312" i="11"/>
  <c r="BK929" i="11"/>
  <c r="J901" i="11"/>
  <c r="J883" i="11"/>
  <c r="BK561" i="11"/>
  <c r="BK533" i="11"/>
  <c r="J502" i="11"/>
  <c r="BK468" i="11"/>
  <c r="J238" i="11"/>
  <c r="J338" i="11"/>
  <c r="J1260" i="11"/>
  <c r="BK338" i="11"/>
  <c r="BK381" i="11"/>
  <c r="J179" i="12"/>
  <c r="BK147" i="12"/>
  <c r="BK188" i="12"/>
  <c r="J163" i="12"/>
  <c r="J228" i="12"/>
  <c r="BK209" i="12"/>
  <c r="BK149" i="12"/>
  <c r="J173" i="12"/>
  <c r="BK182" i="12"/>
  <c r="BK235" i="12"/>
  <c r="J245" i="12"/>
  <c r="J234" i="12"/>
  <c r="J146" i="12"/>
  <c r="BK238" i="12"/>
  <c r="BK221" i="12"/>
  <c r="BK199" i="13"/>
  <c r="J216" i="13"/>
  <c r="J222" i="13"/>
  <c r="BK277" i="13"/>
  <c r="J301" i="13"/>
  <c r="BK288" i="13"/>
  <c r="BK334" i="13"/>
  <c r="J278" i="13"/>
  <c r="J212" i="13"/>
  <c r="J130" i="13"/>
  <c r="BK205" i="13"/>
  <c r="BK309" i="13"/>
  <c r="J261" i="13"/>
  <c r="J234" i="13"/>
  <c r="BK152" i="13"/>
  <c r="J312" i="13"/>
  <c r="J254" i="13"/>
  <c r="J133" i="13"/>
  <c r="BK268" i="13"/>
  <c r="J171" i="13"/>
  <c r="BK350" i="11"/>
  <c r="J190" i="11"/>
  <c r="J296" i="11"/>
  <c r="BK1226" i="11"/>
  <c r="J1274" i="11"/>
  <c r="J1231" i="11"/>
  <c r="BK311" i="11"/>
  <c r="BK1297" i="11"/>
  <c r="J1217" i="11"/>
  <c r="BK1171" i="11"/>
  <c r="BK763" i="11"/>
  <c r="J735" i="11"/>
  <c r="BK710" i="11"/>
  <c r="J658" i="11"/>
  <c r="J635" i="11"/>
  <c r="J615" i="11"/>
  <c r="J588" i="11"/>
  <c r="J559" i="11"/>
  <c r="J314" i="11"/>
  <c r="J554" i="11"/>
  <c r="J246" i="11"/>
  <c r="BK985" i="11"/>
  <c r="J904" i="11"/>
  <c r="BK868" i="11"/>
  <c r="BK804" i="11"/>
  <c r="BK681" i="11"/>
  <c r="J633" i="11"/>
  <c r="BK608" i="11"/>
  <c r="J555" i="11"/>
  <c r="BK503" i="11"/>
  <c r="J470" i="11"/>
  <c r="J416" i="11"/>
  <c r="BK276" i="11"/>
  <c r="BK1245" i="11"/>
  <c r="J375" i="11"/>
  <c r="J289" i="11"/>
  <c r="J334" i="11"/>
  <c r="J311" i="11"/>
  <c r="J1252" i="11"/>
  <c r="BK224" i="11"/>
  <c r="J1189" i="11"/>
  <c r="BK227" i="11"/>
  <c r="J221" i="11"/>
  <c r="J201" i="11"/>
  <c r="J280" i="11"/>
  <c r="BK185" i="11"/>
  <c r="J305" i="11"/>
  <c r="BK1219" i="11"/>
  <c r="J388" i="11"/>
  <c r="J275" i="11"/>
  <c r="J182" i="11"/>
  <c r="BK1094" i="11"/>
  <c r="J1033" i="11"/>
  <c r="BK1014" i="11"/>
  <c r="BK1247" i="11"/>
  <c r="J1279" i="11"/>
  <c r="J1237" i="11"/>
  <c r="J189" i="12"/>
  <c r="BK197" i="12"/>
  <c r="J249" i="12"/>
  <c r="J177" i="12"/>
  <c r="J191" i="12"/>
  <c r="BK153" i="12"/>
  <c r="J142" i="12"/>
  <c r="J171" i="12"/>
  <c r="BK186" i="12"/>
  <c r="J148" i="13"/>
  <c r="BK235" i="13"/>
  <c r="J269" i="13"/>
  <c r="J250" i="13"/>
  <c r="J191" i="13"/>
  <c r="BK198" i="13"/>
  <c r="J265" i="13"/>
  <c r="J149" i="13"/>
  <c r="BK271" i="13"/>
  <c r="J297" i="13"/>
  <c r="J305" i="13"/>
  <c r="BK249" i="2"/>
  <c r="BK250" i="2"/>
  <c r="BK175" i="2"/>
  <c r="AS96" i="1"/>
  <c r="J151" i="2"/>
  <c r="BK134" i="2"/>
  <c r="BK139" i="2"/>
  <c r="J187" i="2"/>
  <c r="J159" i="2"/>
  <c r="J230" i="2"/>
  <c r="BK159" i="2"/>
  <c r="J222" i="2"/>
  <c r="AS120" i="1"/>
  <c r="J183" i="2"/>
  <c r="BK256" i="2"/>
  <c r="BK146" i="3"/>
  <c r="BK149" i="3"/>
  <c r="J149" i="3"/>
  <c r="J145" i="3"/>
  <c r="BK188" i="4"/>
  <c r="BK146" i="4"/>
  <c r="BK150" i="4"/>
  <c r="J196" i="4"/>
  <c r="BK208" i="4"/>
  <c r="BK199" i="4"/>
  <c r="BK163" i="4"/>
  <c r="J147" i="4"/>
  <c r="J154" i="4"/>
  <c r="J194" i="4"/>
  <c r="J181" i="4"/>
  <c r="J156" i="4"/>
  <c r="J176" i="4"/>
  <c r="BK147" i="4"/>
  <c r="BK159" i="4"/>
  <c r="BK172" i="4"/>
  <c r="J178" i="4"/>
  <c r="BK208" i="5"/>
  <c r="BK194" i="5"/>
  <c r="BK212" i="5"/>
  <c r="BK205" i="5"/>
  <c r="J196" i="5"/>
  <c r="BK193" i="5"/>
  <c r="J208" i="5"/>
  <c r="J172" i="5"/>
  <c r="J195" i="5"/>
  <c r="BK179" i="5"/>
  <c r="BK172" i="5"/>
  <c r="J190" i="5"/>
  <c r="J178" i="5"/>
  <c r="J173" i="5"/>
  <c r="J200" i="5"/>
  <c r="J164" i="5"/>
  <c r="J150" i="5"/>
  <c r="BK171" i="5"/>
  <c r="BK139" i="5"/>
  <c r="BK162" i="5"/>
  <c r="J4077" i="6"/>
  <c r="BK4024" i="6"/>
  <c r="BK3987" i="6"/>
  <c r="BK3984" i="6"/>
  <c r="J3980" i="6"/>
  <c r="J3727" i="6"/>
  <c r="J3621" i="6"/>
  <c r="BK3560" i="6"/>
  <c r="J3488" i="6"/>
  <c r="J3349" i="6"/>
  <c r="BK3270" i="6"/>
  <c r="J3255" i="6"/>
  <c r="J3208" i="6"/>
  <c r="J3183" i="6"/>
  <c r="J3158" i="6"/>
  <c r="J3151" i="6"/>
  <c r="J3138" i="6"/>
  <c r="BK3129" i="6"/>
  <c r="J3098" i="6"/>
  <c r="BK3071" i="6"/>
  <c r="BK3036" i="6"/>
  <c r="J3025" i="6"/>
  <c r="J2997" i="6"/>
  <c r="J2962" i="6"/>
  <c r="J2933" i="6"/>
  <c r="BK2871" i="6"/>
  <c r="BK2798" i="6"/>
  <c r="BK2718" i="6"/>
  <c r="BK2482" i="6"/>
  <c r="J2362" i="6"/>
  <c r="J2302" i="6"/>
  <c r="BK2135" i="6"/>
  <c r="BK2064" i="6"/>
  <c r="BK1789" i="6"/>
  <c r="J1641" i="6"/>
  <c r="J1629" i="6"/>
  <c r="J1575" i="6"/>
  <c r="BK1468" i="6"/>
  <c r="J4037" i="6"/>
  <c r="J3989" i="6"/>
  <c r="BK3952" i="6"/>
  <c r="BK3750" i="6"/>
  <c r="BK3593" i="6"/>
  <c r="BK3578" i="6"/>
  <c r="J3421" i="6"/>
  <c r="BK3407" i="6"/>
  <c r="J3333" i="6"/>
  <c r="J3273" i="6"/>
  <c r="J3240" i="6"/>
  <c r="BK3225" i="6"/>
  <c r="BK3212" i="6"/>
  <c r="J3201" i="6"/>
  <c r="J3190" i="6"/>
  <c r="BK3162" i="6"/>
  <c r="BK3148" i="6"/>
  <c r="J3122" i="6"/>
  <c r="BK3116" i="6"/>
  <c r="J3112" i="6"/>
  <c r="J3090" i="6"/>
  <c r="BK3069" i="6"/>
  <c r="J3027" i="6"/>
  <c r="BK2985" i="6"/>
  <c r="BK2968" i="6"/>
  <c r="BK2955" i="6"/>
  <c r="BK2932" i="6"/>
  <c r="BK2918" i="6"/>
  <c r="J2912" i="6"/>
  <c r="J2836" i="6"/>
  <c r="BK2625" i="6"/>
  <c r="J2515" i="6"/>
  <c r="BK2346" i="6"/>
  <c r="BK2318" i="6"/>
  <c r="J2172" i="6"/>
  <c r="BK2090" i="6"/>
  <c r="J2007" i="6"/>
  <c r="J1990" i="6"/>
  <c r="BK1933" i="6"/>
  <c r="BK1874" i="6"/>
  <c r="BK1820" i="6"/>
  <c r="J1688" i="6"/>
  <c r="J1661" i="6"/>
  <c r="BK1606" i="6"/>
  <c r="J1577" i="6"/>
  <c r="BK1493" i="6"/>
  <c r="BK1440" i="6"/>
  <c r="J884" i="6"/>
  <c r="BK4106" i="6"/>
  <c r="BK4093" i="6"/>
  <c r="J4068" i="6"/>
  <c r="BK4058" i="6"/>
  <c r="BK4045" i="6"/>
  <c r="BK4013" i="6"/>
  <c r="J1322" i="6"/>
  <c r="J1027" i="6"/>
  <c r="BK760" i="6"/>
  <c r="J344" i="6"/>
  <c r="J1367" i="6"/>
  <c r="BK983" i="6"/>
  <c r="J786" i="6"/>
  <c r="BK755" i="6"/>
  <c r="BK236" i="6"/>
  <c r="BK153" i="6"/>
  <c r="J4018" i="6"/>
  <c r="J3964" i="6"/>
  <c r="J3788" i="6"/>
  <c r="J3778" i="6"/>
  <c r="BK3645" i="6"/>
  <c r="J1288" i="6"/>
  <c r="BK759" i="6"/>
  <c r="J318" i="6"/>
  <c r="J4110" i="6"/>
  <c r="J4098" i="6"/>
  <c r="J4084" i="6"/>
  <c r="BK4030" i="6"/>
  <c r="J4023" i="6"/>
  <c r="J3996" i="6"/>
  <c r="J3645" i="6"/>
  <c r="BK3520" i="6"/>
  <c r="J3428" i="6"/>
  <c r="BK3369" i="6"/>
  <c r="BK3309" i="6"/>
  <c r="J3281" i="6"/>
  <c r="BK3259" i="6"/>
  <c r="BK3233" i="6"/>
  <c r="BK3211" i="6"/>
  <c r="BK3189" i="6"/>
  <c r="J3182" i="6"/>
  <c r="BK3135" i="6"/>
  <c r="J3104" i="6"/>
  <c r="J3078" i="6"/>
  <c r="BK2258" i="6"/>
  <c r="J2148" i="6"/>
  <c r="J2030" i="6"/>
  <c r="BK1703" i="6"/>
  <c r="BK1564" i="6"/>
  <c r="J4154" i="6"/>
  <c r="BK4081" i="6"/>
  <c r="BK4062" i="6"/>
  <c r="BK4019" i="6"/>
  <c r="J3994" i="6"/>
  <c r="J3689" i="6"/>
  <c r="BK3516" i="6"/>
  <c r="BK3250" i="6"/>
  <c r="BK3218" i="6"/>
  <c r="J3197" i="6"/>
  <c r="BK3114" i="6"/>
  <c r="J3109" i="6"/>
  <c r="J3094" i="6"/>
  <c r="BK3087" i="6"/>
  <c r="BK3074" i="6"/>
  <c r="J3057" i="6"/>
  <c r="J3042" i="6"/>
  <c r="J3034" i="6"/>
  <c r="J3010" i="6"/>
  <c r="BK2995" i="6"/>
  <c r="J2967" i="6"/>
  <c r="BK2906" i="6"/>
  <c r="J2881" i="6"/>
  <c r="BK2805" i="6"/>
  <c r="J2753" i="6"/>
  <c r="BK2630" i="6"/>
  <c r="BK2508" i="6"/>
  <c r="BK2423" i="6"/>
  <c r="BK2310" i="6"/>
  <c r="BK2172" i="6"/>
  <c r="BK2105" i="6"/>
  <c r="J2064" i="6"/>
  <c r="J1710" i="6"/>
  <c r="J1494" i="6"/>
  <c r="J1428" i="6"/>
  <c r="BK1318" i="6"/>
  <c r="J5415" i="6"/>
  <c r="J4561" i="6"/>
  <c r="BK4130" i="6"/>
  <c r="J5215" i="6"/>
  <c r="BK4808" i="6"/>
  <c r="J4707" i="6"/>
  <c r="BK955" i="6"/>
  <c r="BK601" i="6"/>
  <c r="BK173" i="6"/>
  <c r="J1032" i="6"/>
  <c r="BK909" i="6"/>
  <c r="BK712" i="6"/>
  <c r="BK318" i="6"/>
  <c r="BK5194" i="6"/>
  <c r="BK1389" i="6"/>
  <c r="BK1077" i="6"/>
  <c r="J999" i="6"/>
  <c r="BK938" i="6"/>
  <c r="BK5288" i="6"/>
  <c r="J5280" i="6"/>
  <c r="BK5255" i="6"/>
  <c r="J5219" i="6"/>
  <c r="BK4886" i="6"/>
  <c r="BK4572" i="6"/>
  <c r="J4090" i="6"/>
  <c r="J4042" i="6"/>
  <c r="BK3962" i="6"/>
  <c r="J3677" i="6"/>
  <c r="BK3540" i="6"/>
  <c r="BK3365" i="6"/>
  <c r="BK3245" i="6"/>
  <c r="J3203" i="6"/>
  <c r="BK3181" i="6"/>
  <c r="J3142" i="6"/>
  <c r="J3088" i="6"/>
  <c r="J3079" i="6"/>
  <c r="J3053" i="6"/>
  <c r="BK3025" i="6"/>
  <c r="BK1003" i="6"/>
  <c r="J873" i="6"/>
  <c r="J666" i="6"/>
  <c r="J235" i="6"/>
  <c r="BK209" i="6"/>
  <c r="BK5427" i="6"/>
  <c r="J5374" i="6"/>
  <c r="BK5201" i="6"/>
  <c r="BK4724" i="6"/>
  <c r="BK4387" i="6"/>
  <c r="BK4168" i="6"/>
  <c r="J4135" i="6"/>
  <c r="J4091" i="6"/>
  <c r="J4083" i="6"/>
  <c r="J4057" i="6"/>
  <c r="J4035" i="6"/>
  <c r="BK4000" i="6"/>
  <c r="BK3972" i="6"/>
  <c r="BK3963" i="6"/>
  <c r="J3728" i="6"/>
  <c r="BK3633" i="6"/>
  <c r="BK3576" i="6"/>
  <c r="BK3436" i="6"/>
  <c r="BK3414" i="6"/>
  <c r="J3405" i="6"/>
  <c r="BK3301" i="6"/>
  <c r="J3231" i="6"/>
  <c r="J3205" i="6"/>
  <c r="BK3191" i="6"/>
  <c r="J3157" i="6"/>
  <c r="BK3147" i="6"/>
  <c r="J3081" i="6"/>
  <c r="BK3059" i="6"/>
  <c r="J3044" i="6"/>
  <c r="J3012" i="6"/>
  <c r="BK2998" i="6"/>
  <c r="BK2975" i="6"/>
  <c r="BK2964" i="6"/>
  <c r="J2948" i="6"/>
  <c r="J2935" i="6"/>
  <c r="BK2912" i="6"/>
  <c r="BK2881" i="6"/>
  <c r="BK2804" i="6"/>
  <c r="J2774" i="6"/>
  <c r="J2597" i="6"/>
  <c r="J2565" i="6"/>
  <c r="J2428" i="6"/>
  <c r="BK2294" i="6"/>
  <c r="J2214" i="6"/>
  <c r="BK1921" i="6"/>
  <c r="J1646" i="6"/>
  <c r="J1564" i="6"/>
  <c r="BK1484" i="6"/>
  <c r="J1037" i="6"/>
  <c r="BK4768" i="6"/>
  <c r="BK4585" i="6"/>
  <c r="BK4540" i="6"/>
  <c r="J4387" i="6"/>
  <c r="BK4150" i="6"/>
  <c r="BK873" i="6"/>
  <c r="BK730" i="6"/>
  <c r="J288" i="6"/>
  <c r="BK5415" i="6"/>
  <c r="J4871" i="6"/>
  <c r="BK4841" i="6"/>
  <c r="J4608" i="6"/>
  <c r="J1459" i="6"/>
  <c r="J5451" i="6"/>
  <c r="BK5405" i="6"/>
  <c r="J5352" i="6"/>
  <c r="J4861" i="6"/>
  <c r="J5410" i="6"/>
  <c r="BK816" i="6"/>
  <c r="BK395" i="6"/>
  <c r="BK5378" i="6"/>
  <c r="J4820" i="6"/>
  <c r="BK4425" i="6"/>
  <c r="BK4129" i="6"/>
  <c r="J4096" i="6"/>
  <c r="BK4070" i="6"/>
  <c r="J4014" i="6"/>
  <c r="BK3979" i="6"/>
  <c r="BK3971" i="6"/>
  <c r="J3792" i="6"/>
  <c r="BK3729" i="6"/>
  <c r="BK3641" i="6"/>
  <c r="BK3584" i="6"/>
  <c r="J3574" i="6"/>
  <c r="BK3464" i="6"/>
  <c r="J3424" i="6"/>
  <c r="J3402" i="6"/>
  <c r="J3361" i="6"/>
  <c r="BK3313" i="6"/>
  <c r="BK3272" i="6"/>
  <c r="J3246" i="6"/>
  <c r="J4881" i="6"/>
  <c r="J4462" i="6"/>
  <c r="J816" i="6"/>
  <c r="J400" i="6"/>
  <c r="BK1381" i="6"/>
  <c r="BK4702" i="6"/>
  <c r="BK4342" i="6"/>
  <c r="BK4149" i="6"/>
  <c r="J4141" i="6"/>
  <c r="BK4102" i="6"/>
  <c r="J4075" i="6"/>
  <c r="J4039" i="6"/>
  <c r="BK4023" i="6"/>
  <c r="J3979" i="6"/>
  <c r="J3641" i="6"/>
  <c r="BK3597" i="6"/>
  <c r="BK3508" i="6"/>
  <c r="BK3448" i="6"/>
  <c r="J3393" i="6"/>
  <c r="J3313" i="6"/>
  <c r="J3250" i="6"/>
  <c r="BK3243" i="6"/>
  <c r="BK3224" i="6"/>
  <c r="J1077" i="6"/>
  <c r="J409" i="6"/>
  <c r="J4502" i="6"/>
  <c r="J4291" i="6"/>
  <c r="J4179" i="6"/>
  <c r="BK4156" i="6"/>
  <c r="J4694" i="6"/>
  <c r="BK1037" i="6"/>
  <c r="J340" i="6"/>
  <c r="J5290" i="6"/>
  <c r="BK5231" i="6"/>
  <c r="J4893" i="6"/>
  <c r="J4545" i="6"/>
  <c r="BK4365" i="6"/>
  <c r="BK4161" i="6"/>
  <c r="J4105" i="6"/>
  <c r="BK4084" i="6"/>
  <c r="BK4078" i="6"/>
  <c r="J4034" i="6"/>
  <c r="J3995" i="6"/>
  <c r="J3962" i="6"/>
  <c r="BK3556" i="6"/>
  <c r="J3456" i="6"/>
  <c r="BK3423" i="6"/>
  <c r="BK3267" i="6"/>
  <c r="BK3239" i="6"/>
  <c r="J3152" i="6"/>
  <c r="BK3099" i="6"/>
  <c r="BK1633" i="6"/>
  <c r="J1463" i="6"/>
  <c r="BK494" i="6"/>
  <c r="BK362" i="6"/>
  <c r="BK208" i="6"/>
  <c r="BK4502" i="6"/>
  <c r="BK4308" i="6"/>
  <c r="BK4160" i="6"/>
  <c r="J4131" i="6"/>
  <c r="BK4037" i="6"/>
  <c r="J4025" i="6"/>
  <c r="BK4003" i="6"/>
  <c r="BK3820" i="6"/>
  <c r="BK3693" i="6"/>
  <c r="BK3579" i="6"/>
  <c r="BK3456" i="6"/>
  <c r="J3423" i="6"/>
  <c r="J3397" i="6"/>
  <c r="J3252" i="6"/>
  <c r="J3202" i="6"/>
  <c r="BK3195" i="6"/>
  <c r="J2526" i="6"/>
  <c r="J2318" i="6"/>
  <c r="BK2286" i="6"/>
  <c r="BK2192" i="6"/>
  <c r="BK2162" i="6"/>
  <c r="J2086" i="6"/>
  <c r="J2025" i="6"/>
  <c r="J1933" i="6"/>
  <c r="BK1803" i="6"/>
  <c r="J1697" i="6"/>
  <c r="BK1612" i="6"/>
  <c r="J1586" i="6"/>
  <c r="BK1490" i="6"/>
  <c r="BK1459" i="6"/>
  <c r="J4512" i="6"/>
  <c r="BK4183" i="6"/>
  <c r="J4104" i="6"/>
  <c r="J1393" i="6"/>
  <c r="BK979" i="6"/>
  <c r="BK868" i="6"/>
  <c r="BK786" i="6"/>
  <c r="J665" i="6"/>
  <c r="BK402" i="6"/>
  <c r="J4822" i="6"/>
  <c r="BK4559" i="6"/>
  <c r="J4508" i="6"/>
  <c r="BK4243" i="6"/>
  <c r="BK4133" i="6"/>
  <c r="BK4057" i="6"/>
  <c r="BK3995" i="6"/>
  <c r="BK3980" i="6"/>
  <c r="J3971" i="6"/>
  <c r="BK3791" i="6"/>
  <c r="J3781" i="6"/>
  <c r="BK3665" i="6"/>
  <c r="J3649" i="6"/>
  <c r="BK3573" i="6"/>
  <c r="J3492" i="6"/>
  <c r="BK1224" i="6"/>
  <c r="BK349" i="7"/>
  <c r="BK322" i="7"/>
  <c r="J301" i="7"/>
  <c r="BK341" i="7"/>
  <c r="BK271" i="7"/>
  <c r="BK226" i="7"/>
  <c r="BK182" i="7"/>
  <c r="J342" i="7"/>
  <c r="J240" i="7"/>
  <c r="BK217" i="7"/>
  <c r="BK179" i="7"/>
  <c r="BK170" i="7"/>
  <c r="J162" i="7"/>
  <c r="BK237" i="7"/>
  <c r="BK190" i="7"/>
  <c r="J317" i="7"/>
  <c r="J363" i="7"/>
  <c r="BK336" i="7"/>
  <c r="BK354" i="7"/>
  <c r="J204" i="7"/>
  <c r="J186" i="7"/>
  <c r="BK161" i="7"/>
  <c r="J368" i="7"/>
  <c r="J333" i="7"/>
  <c r="BK276" i="7"/>
  <c r="J366" i="7"/>
  <c r="J327" i="7"/>
  <c r="J231" i="7"/>
  <c r="BK351" i="7"/>
  <c r="BK262" i="7"/>
  <c r="J276" i="7"/>
  <c r="J245" i="7"/>
  <c r="BK204" i="7"/>
  <c r="BK184" i="7"/>
  <c r="J170" i="7"/>
  <c r="J146" i="7"/>
  <c r="BK136" i="7"/>
  <c r="BK279" i="7"/>
  <c r="J336" i="7"/>
  <c r="J310" i="7"/>
  <c r="J337" i="7"/>
  <c r="BK250" i="7"/>
  <c r="J217" i="7"/>
  <c r="J315" i="7"/>
  <c r="BK284" i="7"/>
  <c r="BK176" i="7"/>
  <c r="J153" i="7"/>
  <c r="BK142" i="7"/>
  <c r="BK248" i="7"/>
  <c r="J179" i="7"/>
  <c r="BK209" i="8"/>
  <c r="J468" i="8"/>
  <c r="BK405" i="8"/>
  <c r="J467" i="8"/>
  <c r="BK414" i="8"/>
  <c r="BK367" i="8"/>
  <c r="BK489" i="8"/>
  <c r="BK474" i="8"/>
  <c r="J447" i="8"/>
  <c r="BK378" i="8"/>
  <c r="J333" i="8"/>
  <c r="BK282" i="8"/>
  <c r="BK451" i="8"/>
  <c r="J334" i="8"/>
  <c r="BK257" i="8"/>
  <c r="BK223" i="8"/>
  <c r="J195" i="8"/>
  <c r="J190" i="8"/>
  <c r="J172" i="8"/>
  <c r="J141" i="8"/>
  <c r="J448" i="8"/>
  <c r="J515" i="8"/>
  <c r="J506" i="8"/>
  <c r="J477" i="8"/>
  <c r="J430" i="8"/>
  <c r="BK379" i="8"/>
  <c r="BK337" i="8"/>
  <c r="BK292" i="8"/>
  <c r="BK192" i="8"/>
  <c r="J528" i="8"/>
  <c r="BK448" i="8"/>
  <c r="J436" i="8"/>
  <c r="BK328" i="8"/>
  <c r="J319" i="8"/>
  <c r="BK174" i="8"/>
  <c r="BK485" i="8"/>
  <c r="J389" i="8"/>
  <c r="BK296" i="8"/>
  <c r="BK211" i="8"/>
  <c r="BK535" i="8"/>
  <c r="BK437" i="8"/>
  <c r="BK411" i="8"/>
  <c r="BK287" i="8"/>
  <c r="J202" i="8"/>
  <c r="J176" i="8"/>
  <c r="J527" i="8"/>
  <c r="J494" i="8"/>
  <c r="BK468" i="8"/>
  <c r="BK361" i="8"/>
  <c r="J443" i="8"/>
  <c r="J340" i="8"/>
  <c r="BK313" i="8"/>
  <c r="BK504" i="8"/>
  <c r="J434" i="8"/>
  <c r="BK370" i="8"/>
  <c r="BK298" i="8"/>
  <c r="BK232" i="8"/>
  <c r="BK185" i="8"/>
  <c r="BK173" i="8"/>
  <c r="BK149" i="8"/>
  <c r="BK521" i="8"/>
  <c r="J502" i="8"/>
  <c r="BK418" i="8"/>
  <c r="J392" i="8"/>
  <c r="BK376" i="8"/>
  <c r="BK336" i="8"/>
  <c r="BK261" i="8"/>
  <c r="J252" i="8"/>
  <c r="J244" i="8"/>
  <c r="J182" i="8"/>
  <c r="J154" i="8"/>
  <c r="J398" i="8"/>
  <c r="J335" i="8"/>
  <c r="J518" i="8"/>
  <c r="J404" i="8"/>
  <c r="J344" i="8"/>
  <c r="BK273" i="8"/>
  <c r="BK210" i="8"/>
  <c r="J175" i="8"/>
  <c r="BK503" i="8"/>
  <c r="J317" i="8"/>
  <c r="BK360" i="8"/>
  <c r="BK294" i="8"/>
  <c r="BK245" i="8"/>
  <c r="J236" i="8"/>
  <c r="J200" i="8"/>
  <c r="J160" i="8"/>
  <c r="BK528" i="8"/>
  <c r="J439" i="8"/>
  <c r="BK397" i="8"/>
  <c r="BK392" i="8"/>
  <c r="J378" i="8"/>
  <c r="J292" i="8"/>
  <c r="J243" i="8"/>
  <c r="BK190" i="8"/>
  <c r="BK488" i="8"/>
  <c r="J298" i="8"/>
  <c r="J283" i="8"/>
  <c r="J241" i="8"/>
  <c r="J219" i="8"/>
  <c r="J162" i="8"/>
  <c r="BK527" i="8"/>
  <c r="J341" i="8"/>
  <c r="BK321" i="8"/>
  <c r="J272" i="8"/>
  <c r="J180" i="8"/>
  <c r="J496" i="8"/>
  <c r="BK423" i="8"/>
  <c r="BK312" i="8"/>
  <c r="BK302" i="8"/>
  <c r="BK196" i="8"/>
  <c r="J157" i="8"/>
  <c r="J354" i="8"/>
  <c r="BK291" i="8"/>
  <c r="J211" i="8"/>
  <c r="BK141" i="8"/>
  <c r="J327" i="8"/>
  <c r="BK265" i="8"/>
  <c r="J261" i="8"/>
  <c r="J255" i="8"/>
  <c r="J230" i="8"/>
  <c r="BK226" i="8"/>
  <c r="J186" i="8"/>
  <c r="BK144" i="8"/>
  <c r="J394" i="8"/>
  <c r="J316" i="8"/>
  <c r="BK491" i="8"/>
  <c r="J446" i="8"/>
  <c r="J337" i="8"/>
  <c r="BK463" i="8"/>
  <c r="BK409" i="8"/>
  <c r="J350" i="8"/>
  <c r="J283" i="9"/>
  <c r="BK271" i="9"/>
  <c r="BK252" i="9"/>
  <c r="J238" i="9"/>
  <c r="BK214" i="9"/>
  <c r="BK314" i="9"/>
  <c r="J245" i="9"/>
  <c r="BK305" i="9"/>
  <c r="BK192" i="9"/>
  <c r="J157" i="9"/>
  <c r="J316" i="9"/>
  <c r="J229" i="9"/>
  <c r="J208" i="9"/>
  <c r="J206" i="9"/>
  <c r="BK203" i="9"/>
  <c r="BK198" i="9"/>
  <c r="J180" i="9"/>
  <c r="J153" i="9"/>
  <c r="BK238" i="9"/>
  <c r="BK215" i="9"/>
  <c r="J278" i="9"/>
  <c r="J191" i="9"/>
  <c r="BK159" i="9"/>
  <c r="J327" i="9"/>
  <c r="BK329" i="9"/>
  <c r="BK310" i="9"/>
  <c r="BK306" i="9"/>
  <c r="J274" i="9"/>
  <c r="J265" i="9"/>
  <c r="J211" i="9"/>
  <c r="BK158" i="9"/>
  <c r="BK299" i="9"/>
  <c r="BK274" i="9"/>
  <c r="J244" i="9"/>
  <c r="J230" i="9"/>
  <c r="J198" i="9"/>
  <c r="BK172" i="9"/>
  <c r="BK155" i="9"/>
  <c r="BK302" i="9"/>
  <c r="BK220" i="9"/>
  <c r="J315" i="9"/>
  <c r="BK312" i="9"/>
  <c r="BK291" i="9"/>
  <c r="J313" i="9"/>
  <c r="J288" i="9"/>
  <c r="BK257" i="9"/>
  <c r="BK301" i="9"/>
  <c r="BK267" i="9"/>
  <c r="BK199" i="9"/>
  <c r="BK293" i="9"/>
  <c r="BK266" i="9"/>
  <c r="J215" i="9"/>
  <c r="BK190" i="9"/>
  <c r="BK177" i="9"/>
  <c r="J163" i="9"/>
  <c r="BK142" i="9"/>
  <c r="BK491" i="10"/>
  <c r="J475" i="10"/>
  <c r="BK397" i="10"/>
  <c r="BK367" i="10"/>
  <c r="BK546" i="10"/>
  <c r="BK520" i="10"/>
  <c r="J445" i="10"/>
  <c r="J389" i="10"/>
  <c r="J346" i="10"/>
  <c r="J309" i="10"/>
  <c r="J249" i="10"/>
  <c r="J219" i="10"/>
  <c r="J193" i="10"/>
  <c r="J546" i="10"/>
  <c r="J572" i="10"/>
  <c r="BK542" i="10"/>
  <c r="J481" i="10"/>
  <c r="BK447" i="10"/>
  <c r="J397" i="10"/>
  <c r="J348" i="10"/>
  <c r="BK318" i="10"/>
  <c r="J483" i="10"/>
  <c r="BK471" i="10"/>
  <c r="J430" i="10"/>
  <c r="J420" i="10"/>
  <c r="J377" i="10"/>
  <c r="J413" i="10"/>
  <c r="BK399" i="10"/>
  <c r="BK386" i="10"/>
  <c r="J354" i="10"/>
  <c r="J341" i="10"/>
  <c r="J300" i="10"/>
  <c r="J286" i="10"/>
  <c r="BK277" i="10"/>
  <c r="J257" i="10"/>
  <c r="BK240" i="10"/>
  <c r="J216" i="10"/>
  <c r="BK511" i="10"/>
  <c r="BK195" i="10"/>
  <c r="BK192" i="10"/>
  <c r="J158" i="10"/>
  <c r="BK577" i="10"/>
  <c r="J529" i="10"/>
  <c r="BK502" i="10"/>
  <c r="BK481" i="10"/>
  <c r="BK424" i="10"/>
  <c r="BK396" i="10"/>
  <c r="J387" i="10"/>
  <c r="J378" i="10"/>
  <c r="J580" i="10"/>
  <c r="J208" i="10"/>
  <c r="BK148" i="10"/>
  <c r="BK201" i="10"/>
  <c r="BK185" i="10"/>
  <c r="J163" i="10"/>
  <c r="J152" i="10"/>
  <c r="BK142" i="10"/>
  <c r="J582" i="10"/>
  <c r="BK220" i="10"/>
  <c r="J566" i="10"/>
  <c r="BK205" i="10"/>
  <c r="J145" i="10"/>
  <c r="BK583" i="10"/>
  <c r="J223" i="10"/>
  <c r="J517" i="10"/>
  <c r="BK460" i="10"/>
  <c r="J432" i="10"/>
  <c r="BK414" i="10"/>
  <c r="J363" i="10"/>
  <c r="BK337" i="10"/>
  <c r="BK317" i="10"/>
  <c r="BK306" i="10"/>
  <c r="J278" i="10"/>
  <c r="BK235" i="10"/>
  <c r="J186" i="10"/>
  <c r="BK536" i="10"/>
  <c r="J209" i="10"/>
  <c r="J196" i="10"/>
  <c r="BK171" i="10"/>
  <c r="J156" i="10"/>
  <c r="J141" i="10"/>
  <c r="J488" i="10"/>
  <c r="BK431" i="10"/>
  <c r="J410" i="10"/>
  <c r="J371" i="10"/>
  <c r="J355" i="10"/>
  <c r="J323" i="10"/>
  <c r="J302" i="10"/>
  <c r="J295" i="10"/>
  <c r="BK275" i="10"/>
  <c r="J253" i="10"/>
  <c r="J245" i="10"/>
  <c r="J237" i="10"/>
  <c r="J233" i="10"/>
  <c r="J229" i="10"/>
  <c r="J197" i="10"/>
  <c r="J174" i="10"/>
  <c r="BK163" i="10"/>
  <c r="J142" i="10"/>
  <c r="J520" i="10"/>
  <c r="J456" i="10"/>
  <c r="BK450" i="10"/>
  <c r="J215" i="10"/>
  <c r="J551" i="10"/>
  <c r="J191" i="10"/>
  <c r="BK551" i="10"/>
  <c r="J522" i="10"/>
  <c r="J536" i="10"/>
  <c r="J206" i="10"/>
  <c r="J179" i="10"/>
  <c r="J170" i="10"/>
  <c r="J212" i="10"/>
  <c r="J180" i="10"/>
  <c r="BK141" i="10"/>
  <c r="BK519" i="10"/>
  <c r="BK467" i="10"/>
  <c r="J450" i="10"/>
  <c r="J411" i="10"/>
  <c r="BK376" i="10"/>
  <c r="J349" i="10"/>
  <c r="BK322" i="10"/>
  <c r="BK291" i="10"/>
  <c r="J264" i="10"/>
  <c r="J252" i="10"/>
  <c r="J241" i="10"/>
  <c r="J226" i="10"/>
  <c r="BK219" i="10"/>
  <c r="J178" i="10"/>
  <c r="J138" i="10"/>
  <c r="J493" i="10"/>
  <c r="J433" i="10"/>
  <c r="BK369" i="10"/>
  <c r="BK333" i="10"/>
  <c r="BK297" i="10"/>
  <c r="BK290" i="10"/>
  <c r="J276" i="10"/>
  <c r="BK255" i="10"/>
  <c r="BK167" i="10"/>
  <c r="BK156" i="10"/>
  <c r="BK550" i="10"/>
  <c r="J532" i="10"/>
  <c r="J487" i="10"/>
  <c r="BK425" i="10"/>
  <c r="J399" i="10"/>
  <c r="J368" i="10"/>
  <c r="BK362" i="10"/>
  <c r="BK358" i="10"/>
  <c r="J340" i="10"/>
  <c r="J334" i="10"/>
  <c r="J325" i="10"/>
  <c r="J312" i="10"/>
  <c r="J301" i="10"/>
  <c r="J290" i="10"/>
  <c r="BK384" i="11"/>
  <c r="BK375" i="11"/>
  <c r="BK355" i="11"/>
  <c r="BK315" i="11"/>
  <c r="BK280" i="11"/>
  <c r="J230" i="11"/>
  <c r="J1222" i="11"/>
  <c r="BK1201" i="11"/>
  <c r="J1175" i="11"/>
  <c r="J1163" i="11"/>
  <c r="J1136" i="11"/>
  <c r="J1123" i="11"/>
  <c r="J1098" i="11"/>
  <c r="J1068" i="11"/>
  <c r="J991" i="11"/>
  <c r="J973" i="11"/>
  <c r="BK963" i="11"/>
  <c r="J937" i="11"/>
  <c r="J902" i="11"/>
  <c r="BK885" i="11"/>
  <c r="J863" i="11"/>
  <c r="J855" i="11"/>
  <c r="BK831" i="11"/>
  <c r="J804" i="11"/>
  <c r="BK768" i="11"/>
  <c r="BK749" i="11"/>
  <c r="J720" i="11"/>
  <c r="BK712" i="11"/>
  <c r="BK688" i="11"/>
  <c r="J661" i="11"/>
  <c r="J654" i="11"/>
  <c r="J638" i="11"/>
  <c r="BK620" i="11"/>
  <c r="J591" i="11"/>
  <c r="J556" i="11"/>
  <c r="BK542" i="11"/>
  <c r="BK534" i="11"/>
  <c r="J528" i="11"/>
  <c r="J517" i="11"/>
  <c r="BK512" i="11"/>
  <c r="J501" i="11"/>
  <c r="BK488" i="11"/>
  <c r="BK471" i="11"/>
  <c r="BK443" i="11"/>
  <c r="J432" i="11"/>
  <c r="BK425" i="11"/>
  <c r="J415" i="11"/>
  <c r="BK405" i="11"/>
  <c r="J794" i="11"/>
  <c r="BK784" i="11"/>
  <c r="J774" i="11"/>
  <c r="BK760" i="11"/>
  <c r="BK730" i="11"/>
  <c r="BK726" i="11"/>
  <c r="J695" i="11"/>
  <c r="BK676" i="11"/>
  <c r="BK622" i="11"/>
  <c r="J610" i="11"/>
  <c r="J558" i="11"/>
  <c r="J524" i="11"/>
  <c r="BK513" i="11"/>
  <c r="BK489" i="11"/>
  <c r="J480" i="11"/>
  <c r="BK462" i="11"/>
  <c r="BK433" i="11"/>
  <c r="BK423" i="11"/>
  <c r="BK411" i="11"/>
  <c r="BK392" i="11"/>
  <c r="BK353" i="11"/>
  <c r="J245" i="11"/>
  <c r="J1240" i="11"/>
  <c r="BK1223" i="11"/>
  <c r="BK1202" i="11"/>
  <c r="BK1187" i="11"/>
  <c r="BK336" i="11"/>
  <c r="BK261" i="11"/>
  <c r="J207" i="11"/>
  <c r="BK1227" i="11"/>
  <c r="BK1180" i="11"/>
  <c r="J1162" i="11"/>
  <c r="BK1137" i="11"/>
  <c r="J1125" i="11"/>
  <c r="BK1115" i="11"/>
  <c r="BK1090" i="11"/>
  <c r="J1050" i="11"/>
  <c r="J1038" i="11"/>
  <c r="J1010" i="11"/>
  <c r="J984" i="11"/>
  <c r="J933" i="11"/>
  <c r="BK546" i="11"/>
  <c r="J539" i="11"/>
  <c r="BK517" i="11"/>
  <c r="J493" i="11"/>
  <c r="J474" i="11"/>
  <c r="BK461" i="11"/>
  <c r="BK429" i="11"/>
  <c r="BK402" i="11"/>
  <c r="BK393" i="11"/>
  <c r="J342" i="11"/>
  <c r="BK329" i="11"/>
  <c r="BK1211" i="11"/>
  <c r="BK1149" i="11"/>
  <c r="BK1125" i="11"/>
  <c r="BK1070" i="11"/>
  <c r="BK1029" i="11"/>
  <c r="J952" i="11"/>
  <c r="J924" i="11"/>
  <c r="BK891" i="11"/>
  <c r="J817" i="11"/>
  <c r="BK792" i="11"/>
  <c r="BK774" i="11"/>
  <c r="J756" i="11"/>
  <c r="BK1198" i="11"/>
  <c r="BK1164" i="11"/>
  <c r="BK1151" i="11"/>
  <c r="BK1134" i="11"/>
  <c r="J1113" i="11"/>
  <c r="J1077" i="11"/>
  <c r="J1016" i="11"/>
  <c r="J965" i="11"/>
  <c r="J948" i="11"/>
  <c r="BK924" i="11"/>
  <c r="BK872" i="11"/>
  <c r="J866" i="11"/>
  <c r="BK849" i="11"/>
  <c r="J839" i="11"/>
  <c r="J826" i="11"/>
  <c r="BK808" i="11"/>
  <c r="BK754" i="11"/>
  <c r="BK734" i="11"/>
  <c r="J703" i="11"/>
  <c r="J682" i="11"/>
  <c r="J662" i="11"/>
  <c r="J648" i="11"/>
  <c r="BK637" i="11"/>
  <c r="BK613" i="11"/>
  <c r="J576" i="11"/>
  <c r="J568" i="11"/>
  <c r="BK564" i="11"/>
  <c r="J530" i="11"/>
  <c r="J505" i="11"/>
  <c r="BK475" i="11"/>
  <c r="BK456" i="11"/>
  <c r="J427" i="11"/>
  <c r="J412" i="11"/>
  <c r="BK377" i="11"/>
  <c r="J343" i="11"/>
  <c r="J286" i="11"/>
  <c r="BK272" i="11"/>
  <c r="J200" i="11"/>
  <c r="J183" i="11"/>
  <c r="BK1292" i="11"/>
  <c r="BK1243" i="11"/>
  <c r="J1182" i="11"/>
  <c r="J1144" i="11"/>
  <c r="BK1124" i="11"/>
  <c r="BK1105" i="11"/>
  <c r="BK1102" i="11"/>
  <c r="J1100" i="11"/>
  <c r="BK1087" i="11"/>
  <c r="BK1077" i="11"/>
  <c r="BK1055" i="11"/>
  <c r="BK990" i="11"/>
  <c r="BK1295" i="11"/>
  <c r="BK1213" i="11"/>
  <c r="J1184" i="11"/>
  <c r="J1151" i="11"/>
  <c r="BK1120" i="11"/>
  <c r="BK1098" i="11"/>
  <c r="J1083" i="11"/>
  <c r="BK1074" i="11"/>
  <c r="BK1062" i="11"/>
  <c r="J1043" i="11"/>
  <c r="BK1035" i="11"/>
  <c r="BK1019" i="11"/>
  <c r="J992" i="11"/>
  <c r="J980" i="11"/>
  <c r="J963" i="11"/>
  <c r="J926" i="11"/>
  <c r="BK905" i="11"/>
  <c r="BK896" i="11"/>
  <c r="BK878" i="11"/>
  <c r="J861" i="11"/>
  <c r="BK829" i="11"/>
  <c r="J792" i="11"/>
  <c r="BK782" i="11"/>
  <c r="BK772" i="11"/>
  <c r="J744" i="11"/>
  <c r="J739" i="11"/>
  <c r="J728" i="11"/>
  <c r="J709" i="11"/>
  <c r="BK696" i="11"/>
  <c r="J693" i="11"/>
  <c r="J688" i="11"/>
  <c r="BK671" i="11"/>
  <c r="J664" i="11"/>
  <c r="BK640" i="11"/>
  <c r="J631" i="11"/>
  <c r="J624" i="11"/>
  <c r="BK609" i="11"/>
  <c r="BK599" i="11"/>
  <c r="J597" i="11"/>
  <c r="J595" i="11"/>
  <c r="J593" i="11"/>
  <c r="BK590" i="11"/>
  <c r="J581" i="11"/>
  <c r="J575" i="11"/>
  <c r="BK551" i="11"/>
  <c r="J541" i="11"/>
  <c r="J503" i="11"/>
  <c r="J494" i="11"/>
  <c r="BK491" i="11"/>
  <c r="J471" i="11"/>
  <c r="J453" i="11"/>
  <c r="BK439" i="11"/>
  <c r="BK432" i="11"/>
  <c r="BK409" i="11"/>
  <c r="J401" i="11"/>
  <c r="BK395" i="11"/>
  <c r="J273" i="11"/>
  <c r="BK260" i="11"/>
  <c r="BK235" i="11"/>
  <c r="BK1286" i="11"/>
  <c r="J1263" i="11"/>
  <c r="BK1244" i="11"/>
  <c r="J278" i="11"/>
  <c r="J231" i="11"/>
  <c r="BK192" i="11"/>
  <c r="BK1277" i="11"/>
  <c r="J1290" i="11"/>
  <c r="J854" i="11"/>
  <c r="J829" i="11"/>
  <c r="J816" i="11"/>
  <c r="J747" i="11"/>
  <c r="BK648" i="11"/>
  <c r="BK623" i="11"/>
  <c r="BK585" i="11"/>
  <c r="BK279" i="11"/>
  <c r="BK1246" i="11"/>
  <c r="J378" i="11"/>
  <c r="J332" i="11"/>
  <c r="BK265" i="11"/>
  <c r="J243" i="11"/>
  <c r="J214" i="11"/>
  <c r="BK221" i="11"/>
  <c r="J331" i="11"/>
  <c r="BK253" i="11"/>
  <c r="J209" i="11"/>
  <c r="J371" i="11"/>
  <c r="J1045" i="11"/>
  <c r="J239" i="12"/>
  <c r="J155" i="12"/>
  <c r="J227" i="12"/>
  <c r="BK247" i="12"/>
  <c r="J162" i="12"/>
  <c r="BK178" i="12"/>
  <c r="J195" i="12"/>
  <c r="BK138" i="12"/>
  <c r="BK215" i="12"/>
  <c r="BK189" i="12"/>
  <c r="BK152" i="12"/>
  <c r="J152" i="13"/>
  <c r="J199" i="13"/>
  <c r="BK148" i="13"/>
  <c r="BK295" i="13"/>
  <c r="J277" i="13"/>
  <c r="J244" i="13"/>
  <c r="J308" i="13"/>
  <c r="BK247" i="13"/>
  <c r="BK313" i="13"/>
  <c r="BK270" i="13"/>
  <c r="J294" i="13"/>
  <c r="BK237" i="13"/>
  <c r="J274" i="13"/>
  <c r="J208" i="13"/>
  <c r="BK283" i="13"/>
  <c r="J221" i="13"/>
  <c r="J298" i="13"/>
  <c r="J198" i="13"/>
  <c r="BK202" i="13"/>
  <c r="BK227" i="13"/>
  <c r="BK297" i="14"/>
  <c r="BK391" i="14"/>
  <c r="BK451" i="14"/>
  <c r="J175" i="14"/>
  <c r="J385" i="14"/>
  <c r="BK198" i="14"/>
  <c r="BK370" i="14"/>
  <c r="BK358" i="14"/>
  <c r="BK333" i="14"/>
  <c r="BK341" i="14"/>
  <c r="BK143" i="14"/>
  <c r="J154" i="14"/>
  <c r="J1184" i="15"/>
  <c r="BK539" i="15"/>
  <c r="J1408" i="15"/>
  <c r="BK1037" i="15"/>
  <c r="BK975" i="15"/>
  <c r="J557" i="15"/>
  <c r="BK226" i="15"/>
  <c r="BK970" i="15"/>
  <c r="BK873" i="15"/>
  <c r="J570" i="15"/>
  <c r="J208" i="15"/>
  <c r="J1100" i="15"/>
  <c r="BK1401" i="15"/>
  <c r="BK921" i="15"/>
  <c r="J610" i="15"/>
  <c r="J1390" i="15"/>
  <c r="J1011" i="15"/>
  <c r="J604" i="15"/>
  <c r="BK254" i="15"/>
  <c r="J1172" i="15"/>
  <c r="J878" i="15"/>
  <c r="BK549" i="15"/>
  <c r="J217" i="15"/>
  <c r="BK1248" i="15"/>
  <c r="BK696" i="15"/>
  <c r="BK1679" i="15"/>
  <c r="J1023" i="15"/>
  <c r="BK984" i="15"/>
  <c r="J873" i="15"/>
  <c r="BK421" i="15"/>
  <c r="J1699" i="15"/>
  <c r="J1003" i="15"/>
  <c r="J984" i="15"/>
  <c r="J925" i="15"/>
  <c r="J659" i="15"/>
  <c r="BK422" i="15"/>
  <c r="BK1665" i="15"/>
  <c r="BK1014" i="15"/>
  <c r="BK723" i="15"/>
  <c r="J1370" i="15"/>
  <c r="BK1714" i="15"/>
  <c r="J1156" i="15"/>
  <c r="BK878" i="15"/>
  <c r="BK1132" i="15"/>
  <c r="J1463" i="15"/>
  <c r="BK1480" i="15"/>
  <c r="BK1028" i="15"/>
  <c r="J1037" i="15"/>
  <c r="BK923" i="15"/>
  <c r="J906" i="15"/>
  <c r="BK731" i="15"/>
  <c r="J446" i="15"/>
  <c r="J196" i="15"/>
  <c r="J1216" i="15"/>
  <c r="BK1365" i="15"/>
  <c r="BK1316" i="15"/>
  <c r="BK1083" i="15"/>
  <c r="J279" i="15"/>
  <c r="BK776" i="15"/>
  <c r="BK1673" i="15"/>
  <c r="BK1007" i="15"/>
  <c r="J902" i="15"/>
  <c r="J1489" i="15"/>
  <c r="J966" i="15"/>
  <c r="BK410" i="15"/>
  <c r="BK217" i="15"/>
  <c r="J230" i="16"/>
  <c r="J187" i="16"/>
  <c r="J188" i="16"/>
  <c r="J234" i="16"/>
  <c r="BK266" i="16"/>
  <c r="J151" i="16"/>
  <c r="J235" i="16"/>
  <c r="J272" i="16"/>
  <c r="J240" i="16"/>
  <c r="BK220" i="16"/>
  <c r="BK240" i="16"/>
  <c r="J252" i="16"/>
  <c r="J224" i="16"/>
  <c r="BK186" i="16"/>
  <c r="BK178" i="16"/>
  <c r="J174" i="16"/>
  <c r="J164" i="16"/>
  <c r="BK134" i="16"/>
  <c r="BK167" i="17"/>
  <c r="J229" i="17"/>
  <c r="BK204" i="17"/>
  <c r="J139" i="17"/>
  <c r="BK182" i="17"/>
  <c r="BK242" i="17"/>
  <c r="BK216" i="17"/>
  <c r="BK195" i="17"/>
  <c r="J169" i="17"/>
  <c r="BK275" i="17"/>
  <c r="J181" i="17"/>
  <c r="J230" i="17"/>
  <c r="BK265" i="17"/>
  <c r="J288" i="17"/>
  <c r="J242" i="17"/>
  <c r="J220" i="17"/>
  <c r="BK222" i="17"/>
  <c r="BK218" i="17"/>
  <c r="J215" i="17"/>
  <c r="J272" i="17"/>
  <c r="J266" i="17"/>
  <c r="J235" i="17"/>
  <c r="J144" i="17"/>
  <c r="J249" i="18"/>
  <c r="J221" i="18"/>
  <c r="J161" i="18"/>
  <c r="BK144" i="18"/>
  <c r="J234" i="18"/>
  <c r="J194" i="18"/>
  <c r="J258" i="18"/>
  <c r="J244" i="18"/>
  <c r="BK233" i="18"/>
  <c r="J141" i="18"/>
  <c r="J189" i="18"/>
  <c r="BK195" i="18"/>
  <c r="BK243" i="18"/>
  <c r="J220" i="18"/>
  <c r="J235" i="18"/>
  <c r="J212" i="18"/>
  <c r="J175" i="18"/>
  <c r="BK177" i="18"/>
  <c r="BK156" i="18"/>
  <c r="BK216" i="18"/>
  <c r="BK232" i="18"/>
  <c r="BK200" i="18"/>
  <c r="J146" i="18"/>
  <c r="BK198" i="18"/>
  <c r="J157" i="18"/>
  <c r="BK192" i="19"/>
  <c r="BK156" i="19"/>
  <c r="J198" i="19"/>
  <c r="J214" i="19"/>
  <c r="J200" i="19"/>
  <c r="BK152" i="19"/>
  <c r="BK177" i="19"/>
  <c r="BK154" i="19"/>
  <c r="J175" i="19"/>
  <c r="J151" i="19"/>
  <c r="BK206" i="19"/>
  <c r="J167" i="19"/>
  <c r="J240" i="20"/>
  <c r="J167" i="20"/>
  <c r="J252" i="20"/>
  <c r="J132" i="20"/>
  <c r="J229" i="20"/>
  <c r="J235" i="20"/>
  <c r="J199" i="20"/>
  <c r="BK192" i="20"/>
  <c r="J137" i="20"/>
  <c r="J178" i="20"/>
  <c r="BK222" i="20"/>
  <c r="J234" i="20"/>
  <c r="J270" i="20"/>
  <c r="J258" i="20"/>
  <c r="BK204" i="20"/>
  <c r="BK246" i="20"/>
  <c r="BK180" i="20"/>
  <c r="J143" i="20"/>
  <c r="J244" i="20"/>
  <c r="BK156" i="20"/>
  <c r="BK164" i="20"/>
  <c r="J159" i="20"/>
  <c r="BK244" i="20"/>
  <c r="BK203" i="21"/>
  <c r="J203" i="21"/>
  <c r="BK175" i="21"/>
  <c r="BK216" i="21"/>
  <c r="BK172" i="21"/>
  <c r="J191" i="21"/>
  <c r="J182" i="21"/>
  <c r="BK158" i="21"/>
  <c r="BK391" i="22"/>
  <c r="J170" i="22"/>
  <c r="J514" i="22"/>
  <c r="BK226" i="22"/>
  <c r="BK206" i="22"/>
  <c r="BK502" i="22"/>
  <c r="J306" i="22"/>
  <c r="J274" i="22"/>
  <c r="BK179" i="22"/>
  <c r="J473" i="22"/>
  <c r="BK159" i="22"/>
  <c r="J544" i="22"/>
  <c r="J417" i="22"/>
  <c r="BK184" i="22"/>
  <c r="J521" i="22"/>
  <c r="J505" i="22"/>
  <c r="J292" i="22"/>
  <c r="J258" i="22"/>
  <c r="J234" i="22"/>
  <c r="BK339" i="22"/>
  <c r="BK303" i="22"/>
  <c r="J468" i="22"/>
  <c r="BK521" i="22"/>
  <c r="BK435" i="22"/>
  <c r="BK199" i="22"/>
  <c r="BK468" i="22"/>
  <c r="BK335" i="22"/>
  <c r="BK246" i="22"/>
  <c r="J220" i="22"/>
  <c r="J459" i="22"/>
  <c r="BK429" i="22"/>
  <c r="BK169" i="22"/>
  <c r="BK244" i="23"/>
  <c r="J201" i="23"/>
  <c r="J264" i="23"/>
  <c r="BK192" i="23"/>
  <c r="J192" i="23"/>
  <c r="BK253" i="23"/>
  <c r="J235" i="23"/>
  <c r="BK191" i="23"/>
  <c r="J258" i="23"/>
  <c r="BK167" i="23"/>
  <c r="J181" i="23"/>
  <c r="J205" i="23"/>
  <c r="J133" i="23"/>
  <c r="BK155" i="23"/>
  <c r="BK498" i="24"/>
  <c r="BK375" i="24"/>
  <c r="J497" i="24"/>
  <c r="J437" i="24"/>
  <c r="BK405" i="24"/>
  <c r="BK208" i="24"/>
  <c r="BK573" i="24"/>
  <c r="J495" i="24"/>
  <c r="J149" i="24"/>
  <c r="BK511" i="24"/>
  <c r="J268" i="24"/>
  <c r="J165" i="24"/>
  <c r="BK574" i="24"/>
  <c r="BK316" i="24"/>
  <c r="J594" i="24"/>
  <c r="J546" i="24"/>
  <c r="BK440" i="24"/>
  <c r="BK584" i="24"/>
  <c r="J389" i="24"/>
  <c r="J266" i="24"/>
  <c r="J555" i="24"/>
  <c r="J603" i="24"/>
  <c r="J496" i="24"/>
  <c r="J398" i="24"/>
  <c r="J346" i="24"/>
  <c r="J322" i="24"/>
  <c r="J272" i="24"/>
  <c r="BK398" i="24"/>
  <c r="BK195" i="24"/>
  <c r="BK180" i="24"/>
  <c r="BK272" i="24"/>
  <c r="J143" i="24"/>
  <c r="J454" i="24"/>
  <c r="BK337" i="24"/>
  <c r="BK322" i="24"/>
  <c r="BK243" i="24"/>
  <c r="J207" i="24"/>
  <c r="BK429" i="24"/>
  <c r="J235" i="24"/>
  <c r="BK147" i="24"/>
  <c r="BK176" i="25"/>
  <c r="BK196" i="25"/>
  <c r="J185" i="25"/>
  <c r="J181" i="25"/>
  <c r="J164" i="25"/>
  <c r="BK169" i="25"/>
  <c r="J158" i="25"/>
  <c r="BK149" i="25"/>
  <c r="BK187" i="25"/>
  <c r="J165" i="25"/>
  <c r="J130" i="25"/>
  <c r="BK170" i="25"/>
  <c r="J131" i="25"/>
  <c r="BK180" i="25"/>
  <c r="BK165" i="25"/>
  <c r="J172" i="25"/>
  <c r="BK132" i="25"/>
  <c r="BK184" i="25"/>
  <c r="J178" i="25"/>
  <c r="J156" i="25"/>
  <c r="BK175" i="25"/>
  <c r="BK142" i="25"/>
  <c r="J138" i="25"/>
  <c r="J164" i="26"/>
  <c r="J136" i="26"/>
  <c r="J158" i="26"/>
  <c r="BK168" i="26"/>
  <c r="J175" i="26"/>
  <c r="J143" i="26"/>
  <c r="J167" i="26"/>
  <c r="J156" i="26"/>
  <c r="J177" i="26"/>
  <c r="J137" i="26"/>
  <c r="BK167" i="26"/>
  <c r="J176" i="26"/>
  <c r="J169" i="26"/>
  <c r="BK129" i="26"/>
  <c r="J150" i="26"/>
  <c r="BK135" i="26"/>
  <c r="BK134" i="26"/>
  <c r="BK163" i="27"/>
  <c r="BK174" i="27"/>
  <c r="BK147" i="27"/>
  <c r="BK185" i="27"/>
  <c r="BK138" i="27"/>
  <c r="BK199" i="27"/>
  <c r="BK169" i="27"/>
  <c r="J140" i="27"/>
  <c r="J169" i="27"/>
  <c r="J188" i="27"/>
  <c r="BK133" i="27"/>
  <c r="J187" i="27"/>
  <c r="BK161" i="27"/>
  <c r="J203" i="27"/>
  <c r="BK184" i="27"/>
  <c r="J165" i="27"/>
  <c r="J144" i="27"/>
  <c r="BK142" i="27"/>
  <c r="BK139" i="27"/>
  <c r="BK216" i="27"/>
  <c r="J179" i="27"/>
  <c r="BK172" i="27"/>
  <c r="BK153" i="27"/>
  <c r="J148" i="27"/>
  <c r="BK202" i="27"/>
  <c r="J152" i="27"/>
  <c r="J192" i="27"/>
  <c r="BK159" i="27"/>
  <c r="BK131" i="27"/>
  <c r="BK154" i="27"/>
  <c r="BK181" i="27"/>
  <c r="J231" i="28"/>
  <c r="BK157" i="28"/>
  <c r="J262" i="28"/>
  <c r="J256" i="28"/>
  <c r="BK246" i="28"/>
  <c r="BK194" i="28"/>
  <c r="BK162" i="28"/>
  <c r="J250" i="28"/>
  <c r="J186" i="28"/>
  <c r="BK133" i="28"/>
  <c r="BK235" i="28"/>
  <c r="J183" i="28"/>
  <c r="J151" i="28"/>
  <c r="BK216" i="28"/>
  <c r="BK267" i="28"/>
  <c r="J170" i="28"/>
  <c r="BK254" i="28"/>
  <c r="J199" i="28"/>
  <c r="J146" i="28"/>
  <c r="BK265" i="28"/>
  <c r="J220" i="28"/>
  <c r="J174" i="28"/>
  <c r="J133" i="28"/>
  <c r="J227" i="28"/>
  <c r="BK199" i="28"/>
  <c r="BK206" i="28"/>
  <c r="BK163" i="28"/>
  <c r="J269" i="28"/>
  <c r="J246" i="28"/>
  <c r="J271" i="28"/>
  <c r="BK180" i="28"/>
  <c r="BK144" i="28"/>
  <c r="BK211" i="28"/>
  <c r="BK169" i="28"/>
  <c r="J261" i="28"/>
  <c r="BK172" i="28"/>
  <c r="BK252" i="28"/>
  <c r="BK231" i="28"/>
  <c r="BK217" i="28"/>
  <c r="BK208" i="28"/>
  <c r="J128" i="28"/>
  <c r="J273" i="28"/>
  <c r="BK187" i="28"/>
  <c r="BK230" i="28"/>
  <c r="BK238" i="28"/>
  <c r="J257" i="28"/>
  <c r="J215" i="28"/>
  <c r="BK177" i="28"/>
  <c r="J198" i="29"/>
  <c r="J201" i="29"/>
  <c r="J162" i="29"/>
  <c r="BK173" i="29"/>
  <c r="J186" i="29"/>
  <c r="J182" i="29"/>
  <c r="BK139" i="29"/>
  <c r="BK194" i="29"/>
  <c r="BK159" i="29"/>
  <c r="J139" i="29"/>
  <c r="BK158" i="29"/>
  <c r="J195" i="29"/>
  <c r="BK161" i="29"/>
  <c r="J197" i="29"/>
  <c r="BK166" i="29"/>
  <c r="BK181" i="29"/>
  <c r="BK178" i="29"/>
  <c r="J149" i="29"/>
  <c r="J135" i="29"/>
  <c r="J175" i="30"/>
  <c r="BK161" i="30"/>
  <c r="J161" i="30"/>
  <c r="J179" i="30"/>
  <c r="BK173" i="30"/>
  <c r="BK158" i="30"/>
  <c r="J168" i="30"/>
  <c r="BK160" i="30"/>
  <c r="J172" i="30"/>
  <c r="J145" i="30"/>
  <c r="BK134" i="30"/>
  <c r="J217" i="33"/>
  <c r="J136" i="33"/>
  <c r="J151" i="33"/>
  <c r="J167" i="33"/>
  <c r="BK133" i="34"/>
  <c r="J123" i="34"/>
  <c r="BK136" i="34"/>
  <c r="BK124" i="34"/>
  <c r="J129" i="34"/>
  <c r="J206" i="35"/>
  <c r="J186" i="35"/>
  <c r="BK196" i="35"/>
  <c r="J199" i="35"/>
  <c r="J205" i="35"/>
  <c r="J171" i="35"/>
  <c r="J197" i="35"/>
  <c r="BK194" i="35"/>
  <c r="BK182" i="35"/>
  <c r="BK136" i="35"/>
  <c r="J153" i="35"/>
  <c r="J167" i="35"/>
  <c r="J131" i="35"/>
  <c r="BK170" i="35"/>
  <c r="BK185" i="35"/>
  <c r="J132" i="35"/>
  <c r="BK137" i="35"/>
  <c r="J170" i="35"/>
  <c r="J146" i="35"/>
  <c r="BK172" i="35"/>
  <c r="BK143" i="35"/>
  <c r="BK181" i="35"/>
  <c r="BK238" i="36"/>
  <c r="J172" i="36"/>
  <c r="J140" i="36"/>
  <c r="BK200" i="36"/>
  <c r="J188" i="36"/>
  <c r="BK156" i="36"/>
  <c r="BK147" i="36"/>
  <c r="BK217" i="36"/>
  <c r="J138" i="36"/>
  <c r="BK223" i="36"/>
  <c r="BK229" i="36"/>
  <c r="J185" i="36"/>
  <c r="BK254" i="36"/>
  <c r="BK207" i="36"/>
  <c r="J236" i="36"/>
  <c r="J207" i="36"/>
  <c r="BK188" i="36"/>
  <c r="BK159" i="36"/>
  <c r="J152" i="36"/>
  <c r="J224" i="36"/>
  <c r="BK191" i="36"/>
  <c r="BK174" i="36"/>
  <c r="J132" i="36"/>
  <c r="BK203" i="36"/>
  <c r="J150" i="36"/>
  <c r="BK233" i="36"/>
  <c r="J247" i="36"/>
  <c r="J227" i="36"/>
  <c r="J204" i="36"/>
  <c r="BK132" i="36"/>
  <c r="BK206" i="36"/>
  <c r="J242" i="36"/>
  <c r="BK218" i="36"/>
  <c r="BK240" i="36"/>
  <c r="BK180" i="36"/>
  <c r="J214" i="36"/>
  <c r="BK239" i="36"/>
  <c r="J191" i="36"/>
  <c r="BK168" i="36"/>
  <c r="BK235" i="36"/>
  <c r="J223" i="36"/>
  <c r="J218" i="37"/>
  <c r="J137" i="37"/>
  <c r="BK163" i="37"/>
  <c r="BK201" i="37"/>
  <c r="J172" i="37"/>
  <c r="BK150" i="37"/>
  <c r="J223" i="37"/>
  <c r="J150" i="37"/>
  <c r="J162" i="37"/>
  <c r="J201" i="37"/>
  <c r="BK202" i="37"/>
  <c r="J154" i="37"/>
  <c r="J149" i="37"/>
  <c r="J227" i="37"/>
  <c r="BK196" i="37"/>
  <c r="BK186" i="37"/>
  <c r="BK176" i="37"/>
  <c r="BK141" i="37"/>
  <c r="BK224" i="37"/>
  <c r="BK177" i="37"/>
  <c r="BK178" i="37"/>
  <c r="J196" i="37"/>
  <c r="J176" i="37"/>
  <c r="J174" i="37"/>
  <c r="J184" i="37"/>
  <c r="J134" i="37"/>
  <c r="J193" i="37"/>
  <c r="BK189" i="37"/>
  <c r="BK137" i="37"/>
  <c r="J177" i="37"/>
  <c r="BK172" i="37"/>
  <c r="J155" i="38"/>
  <c r="BK127" i="38"/>
  <c r="BK177" i="38"/>
  <c r="BK170" i="38"/>
  <c r="J139" i="38"/>
  <c r="J184" i="38"/>
  <c r="BK133" i="38"/>
  <c r="BK154" i="38"/>
  <c r="BK186" i="38"/>
  <c r="J151" i="38"/>
  <c r="BK179" i="38"/>
  <c r="J134" i="38"/>
  <c r="J126" i="38"/>
  <c r="BK180" i="38"/>
  <c r="BK146" i="38"/>
  <c r="J148" i="38"/>
  <c r="J164" i="38"/>
  <c r="BK176" i="38"/>
  <c r="BK172" i="38"/>
  <c r="J161" i="38"/>
  <c r="BK197" i="39"/>
  <c r="BK183" i="39"/>
  <c r="J179" i="39"/>
  <c r="J141" i="39"/>
  <c r="BK139" i="39"/>
  <c r="J126" i="39"/>
  <c r="J177" i="39"/>
  <c r="BK138" i="39"/>
  <c r="BK190" i="40"/>
  <c r="BK142" i="40"/>
  <c r="BK252" i="40"/>
  <c r="BK241" i="40"/>
  <c r="J190" i="40"/>
  <c r="J176" i="40"/>
  <c r="J167" i="40"/>
  <c r="BK254" i="40"/>
  <c r="BK213" i="40"/>
  <c r="BK182" i="40"/>
  <c r="BK158" i="40"/>
  <c r="BK198" i="40"/>
  <c r="J244" i="40"/>
  <c r="BK200" i="40"/>
  <c r="J273" i="40"/>
  <c r="J218" i="40"/>
  <c r="J185" i="40"/>
  <c r="BK274" i="40"/>
  <c r="J179" i="40"/>
  <c r="BK268" i="40"/>
  <c r="BK201" i="40"/>
  <c r="J277" i="40"/>
  <c r="J211" i="40"/>
  <c r="J142" i="40"/>
  <c r="BK236" i="40"/>
  <c r="J196" i="40"/>
  <c r="J160" i="40"/>
  <c r="BK227" i="40"/>
  <c r="J151" i="40"/>
  <c r="BK224" i="40"/>
  <c r="BK206" i="40"/>
  <c r="J243" i="40"/>
  <c r="BK238" i="40"/>
  <c r="J233" i="40"/>
  <c r="J220" i="40"/>
  <c r="J145" i="40"/>
  <c r="J247" i="40"/>
  <c r="BK237" i="40"/>
  <c r="J191" i="40"/>
  <c r="J283" i="41"/>
  <c r="BK223" i="41"/>
  <c r="J150" i="41"/>
  <c r="J321" i="11"/>
  <c r="BK233" i="11"/>
  <c r="BK368" i="11"/>
  <c r="J1261" i="11"/>
  <c r="J313" i="11"/>
  <c r="J1235" i="11"/>
  <c r="BK337" i="11"/>
  <c r="BK1284" i="11"/>
  <c r="J1216" i="11"/>
  <c r="BK1106" i="11"/>
  <c r="BK1022" i="11"/>
  <c r="BK996" i="11"/>
  <c r="J634" i="11"/>
  <c r="BK605" i="11"/>
  <c r="BK581" i="11"/>
  <c r="BK535" i="11"/>
  <c r="J518" i="11"/>
  <c r="J478" i="11"/>
  <c r="BK440" i="11"/>
  <c r="BK410" i="11"/>
  <c r="BK251" i="2"/>
  <c r="BK247" i="2"/>
  <c r="J247" i="2"/>
  <c r="J133" i="2"/>
  <c r="BK179" i="2"/>
  <c r="AS141" i="1"/>
  <c r="J196" i="2"/>
  <c r="J143" i="2"/>
  <c r="J163" i="2"/>
  <c r="BK163" i="2"/>
  <c r="BK133" i="2"/>
  <c r="BK196" i="2"/>
  <c r="J236" i="2"/>
  <c r="J218" i="2"/>
  <c r="AS165" i="1"/>
  <c r="J143" i="3"/>
  <c r="BK162" i="3"/>
  <c r="J146" i="3"/>
  <c r="BK153" i="3"/>
  <c r="BK189" i="4"/>
  <c r="BK186" i="4"/>
  <c r="J173" i="4"/>
  <c r="J209" i="4"/>
  <c r="J165" i="4"/>
  <c r="BK201" i="4"/>
  <c r="J186" i="4"/>
  <c r="J211" i="4"/>
  <c r="BK182" i="4"/>
  <c r="BK197" i="4"/>
  <c r="J153" i="4"/>
  <c r="BK207" i="4"/>
  <c r="BK187" i="4"/>
  <c r="BK175" i="4"/>
  <c r="J188" i="4"/>
  <c r="J210" i="5"/>
  <c r="BK195" i="5"/>
  <c r="J148" i="5"/>
  <c r="BK203" i="5"/>
  <c r="BK144" i="5"/>
  <c r="BK198" i="5"/>
  <c r="J156" i="5"/>
  <c r="BK201" i="5"/>
  <c r="BK155" i="5"/>
  <c r="BK196" i="5"/>
  <c r="J181" i="5"/>
  <c r="BK177" i="5"/>
  <c r="BK173" i="5"/>
  <c r="J167" i="5"/>
  <c r="J175" i="5"/>
  <c r="J170" i="5"/>
  <c r="BK185" i="5"/>
  <c r="BK152" i="5"/>
  <c r="BK158" i="5"/>
  <c r="BK145" i="5"/>
  <c r="BK183" i="5"/>
  <c r="J185" i="5"/>
  <c r="BK163" i="5"/>
  <c r="BK150" i="5"/>
  <c r="J4063" i="6"/>
  <c r="BK4025" i="6"/>
  <c r="J3988" i="6"/>
  <c r="J3985" i="6"/>
  <c r="J3975" i="6"/>
  <c r="BK3792" i="6"/>
  <c r="J3685" i="6"/>
  <c r="J3613" i="6"/>
  <c r="BK3504" i="6"/>
  <c r="BK3417" i="6"/>
  <c r="J3272" i="6"/>
  <c r="J3263" i="6"/>
  <c r="J3226" i="6"/>
  <c r="BK3187" i="6"/>
  <c r="J3159" i="6"/>
  <c r="BK3152" i="6"/>
  <c r="BK3142" i="6"/>
  <c r="J3132" i="6"/>
  <c r="J3121" i="6"/>
  <c r="BK3062" i="6"/>
  <c r="BK3034" i="6"/>
  <c r="J3028" i="6"/>
  <c r="BK2989" i="6"/>
  <c r="BK2972" i="6"/>
  <c r="J2943" i="6"/>
  <c r="J2907" i="6"/>
  <c r="BK2810" i="6"/>
  <c r="J2791" i="6"/>
  <c r="J2501" i="6"/>
  <c r="BK2449" i="6"/>
  <c r="BK2356" i="6"/>
  <c r="BK2322" i="6"/>
  <c r="J2166" i="6"/>
  <c r="BK2054" i="6"/>
  <c r="J1767" i="6"/>
  <c r="BK1682" i="6"/>
  <c r="J1632" i="6"/>
  <c r="BK1592" i="6"/>
  <c r="J1476" i="6"/>
  <c r="BK4065" i="6"/>
  <c r="J4008" i="6"/>
  <c r="BK3973" i="6"/>
  <c r="BK3954" i="6"/>
  <c r="J3779" i="6"/>
  <c r="BK3727" i="6"/>
  <c r="J3705" i="6"/>
  <c r="J3570" i="6"/>
  <c r="J3464" i="6"/>
  <c r="J3409" i="6"/>
  <c r="BK3406" i="6"/>
  <c r="BK3341" i="6"/>
  <c r="J3289" i="6"/>
  <c r="J3251" i="6"/>
  <c r="BK3237" i="6"/>
  <c r="BK3231" i="6"/>
  <c r="J3220" i="6"/>
  <c r="J3209" i="6"/>
  <c r="J3200" i="6"/>
  <c r="BK3163" i="6"/>
  <c r="BK3140" i="6"/>
  <c r="BK3118" i="6"/>
  <c r="BK3115" i="6"/>
  <c r="BK3110" i="6"/>
  <c r="BK3083" i="6"/>
  <c r="J3043" i="6"/>
  <c r="J3009" i="6"/>
  <c r="BK2991" i="6"/>
  <c r="J2975" i="6"/>
  <c r="BK2965" i="6"/>
  <c r="BK2944" i="6"/>
  <c r="BK2930" i="6"/>
  <c r="J2913" i="6"/>
  <c r="BK2847" i="6"/>
  <c r="J2630" i="6"/>
  <c r="BK2541" i="6"/>
  <c r="J2436" i="6"/>
  <c r="J2334" i="6"/>
  <c r="J2119" i="6"/>
  <c r="BK2092" i="6"/>
  <c r="BK2007" i="6"/>
  <c r="BK1990" i="6"/>
  <c r="J1938" i="6"/>
  <c r="J1910" i="6"/>
  <c r="BK1828" i="6"/>
  <c r="BK1767" i="6"/>
  <c r="BK1686" i="6"/>
  <c r="BK1641" i="6"/>
  <c r="BK1588" i="6"/>
  <c r="J1555" i="6"/>
  <c r="BK1476" i="6"/>
  <c r="BK1385" i="6"/>
  <c r="BK888" i="6"/>
  <c r="J4112" i="6"/>
  <c r="J4078" i="6"/>
  <c r="J4064" i="6"/>
  <c r="J4055" i="6"/>
  <c r="BK4040" i="6"/>
  <c r="J3990" i="6"/>
  <c r="BK1041" i="6"/>
  <c r="J1023" i="6"/>
  <c r="BK745" i="6"/>
  <c r="BK191" i="6"/>
  <c r="BK1430" i="6"/>
  <c r="BK4066" i="6"/>
  <c r="J745" i="6"/>
  <c r="BK288" i="6"/>
  <c r="BK169" i="6"/>
  <c r="BK4007" i="6"/>
  <c r="J3967" i="6"/>
  <c r="J3952" i="6"/>
  <c r="BK3771" i="6"/>
  <c r="BK3653" i="6"/>
  <c r="J1292" i="6"/>
  <c r="J761" i="6"/>
  <c r="J351" i="6"/>
  <c r="BK4140" i="6"/>
  <c r="BK4107" i="6"/>
  <c r="BK4094" i="6"/>
  <c r="BK4032" i="6"/>
  <c r="J4024" i="6"/>
  <c r="BK4002" i="6"/>
  <c r="J3801" i="6"/>
  <c r="BK3625" i="6"/>
  <c r="J3435" i="6"/>
  <c r="BK3425" i="6"/>
  <c r="J3317" i="6"/>
  <c r="BK3269" i="6"/>
  <c r="BK3258" i="6"/>
  <c r="J3238" i="6"/>
  <c r="J3212" i="6"/>
  <c r="J3193" i="6"/>
  <c r="BK3184" i="6"/>
  <c r="BK3141" i="6"/>
  <c r="BK3133" i="6"/>
  <c r="BK3095" i="6"/>
  <c r="J3073" i="6"/>
  <c r="BK3060" i="6"/>
  <c r="BK3049" i="6"/>
  <c r="BK3032" i="6"/>
  <c r="J3020" i="6"/>
  <c r="BK3012" i="6"/>
  <c r="J2999" i="6"/>
  <c r="BK2978" i="6"/>
  <c r="J2968" i="6"/>
  <c r="BK2958" i="6"/>
  <c r="BK2943" i="6"/>
  <c r="BK2931" i="6"/>
  <c r="BK2926" i="6"/>
  <c r="J2919" i="6"/>
  <c r="J2904" i="6"/>
  <c r="BK2808" i="6"/>
  <c r="BK2792" i="6"/>
  <c r="J2733" i="6"/>
  <c r="BK2555" i="6"/>
  <c r="BK2489" i="6"/>
  <c r="BK2302" i="6"/>
  <c r="J2162" i="6"/>
  <c r="J2035" i="6"/>
  <c r="BK1712" i="6"/>
  <c r="BK1674" i="6"/>
  <c r="BK1560" i="6"/>
  <c r="BK1463" i="6"/>
  <c r="J1385" i="6"/>
  <c r="BK762" i="6"/>
  <c r="J411" i="6"/>
  <c r="BK235" i="6"/>
  <c r="BK4566" i="6"/>
  <c r="BK4268" i="6"/>
  <c r="J4223" i="6"/>
  <c r="J4175" i="6"/>
  <c r="J4130" i="6"/>
  <c r="BK5334" i="6"/>
  <c r="BK1428" i="6"/>
  <c r="J590" i="6"/>
  <c r="J355" i="6"/>
  <c r="J5436" i="6"/>
  <c r="J5275" i="6"/>
  <c r="J4559" i="6"/>
  <c r="J4342" i="6"/>
  <c r="BK4171" i="6"/>
  <c r="BK4086" i="6"/>
  <c r="J4059" i="6"/>
  <c r="J4026" i="6"/>
  <c r="J4007" i="6"/>
  <c r="J3780" i="6"/>
  <c r="J3569" i="6"/>
  <c r="J3420" i="6"/>
  <c r="J3262" i="6"/>
  <c r="BK3221" i="6"/>
  <c r="J3216" i="6"/>
  <c r="BK3136" i="6"/>
  <c r="J3110" i="6"/>
  <c r="J3089" i="6"/>
  <c r="BK3079" i="6"/>
  <c r="BK3065" i="6"/>
  <c r="BK3047" i="6"/>
  <c r="BK3038" i="6"/>
  <c r="J3033" i="6"/>
  <c r="BK3011" i="6"/>
  <c r="J3004" i="6"/>
  <c r="J2984" i="6"/>
  <c r="BK2948" i="6"/>
  <c r="J2923" i="6"/>
  <c r="J2847" i="6"/>
  <c r="J2809" i="6"/>
  <c r="BK2659" i="6"/>
  <c r="BK2531" i="6"/>
  <c r="J2451" i="6"/>
  <c r="J2375" i="6"/>
  <c r="J2274" i="6"/>
  <c r="BK2166" i="6"/>
  <c r="BK2075" i="6"/>
  <c r="BK2013" i="6"/>
  <c r="J1508" i="6"/>
  <c r="J1490" i="6"/>
  <c r="BK1308" i="6"/>
  <c r="BK5436" i="6"/>
  <c r="BK4866" i="6"/>
  <c r="BK4242" i="6"/>
  <c r="J1003" i="6"/>
  <c r="BK5211" i="6"/>
  <c r="J4768" i="6"/>
  <c r="J4647" i="6"/>
  <c r="J1013" i="6"/>
  <c r="J914" i="6"/>
  <c r="J402" i="6"/>
  <c r="BK4881" i="6"/>
  <c r="J918" i="6"/>
  <c r="BK851" i="6"/>
  <c r="BK234" i="6"/>
  <c r="J5091" i="6"/>
  <c r="J1304" i="6"/>
  <c r="BK1073" i="6"/>
  <c r="J949" i="6"/>
  <c r="BK5390" i="6"/>
  <c r="BK5275" i="6"/>
  <c r="J5245" i="6"/>
  <c r="BK5215" i="6"/>
  <c r="J4866" i="6"/>
  <c r="BK4642" i="6"/>
  <c r="BK4157" i="6"/>
  <c r="BK4073" i="6"/>
  <c r="BK4026" i="6"/>
  <c r="BK4008" i="6"/>
  <c r="BK3784" i="6"/>
  <c r="J3601" i="6"/>
  <c r="BK3544" i="6"/>
  <c r="J3440" i="6"/>
  <c r="BK3317" i="6"/>
  <c r="BK3216" i="6"/>
  <c r="BK3192" i="6"/>
  <c r="BK3158" i="6"/>
  <c r="J3095" i="6"/>
  <c r="J3084" i="6"/>
  <c r="BK3056" i="6"/>
  <c r="BK3033" i="6"/>
  <c r="J3017" i="6"/>
  <c r="BK860" i="6"/>
  <c r="J645" i="6"/>
  <c r="BK271" i="6"/>
  <c r="J226" i="6"/>
  <c r="J169" i="6"/>
  <c r="J5405" i="6"/>
  <c r="J5358" i="6"/>
  <c r="J4876" i="6"/>
  <c r="J4734" i="6"/>
  <c r="BK4510" i="6"/>
  <c r="J4191" i="6"/>
  <c r="BK4154" i="6"/>
  <c r="BK4112" i="6"/>
  <c r="BK4088" i="6"/>
  <c r="J4082" i="6"/>
  <c r="J4062" i="6"/>
  <c r="J4036" i="6"/>
  <c r="BK4004" i="6"/>
  <c r="J3970" i="6"/>
  <c r="J3960" i="6"/>
  <c r="BK3780" i="6"/>
  <c r="BK3726" i="6"/>
  <c r="BK3637" i="6"/>
  <c r="J3556" i="6"/>
  <c r="J3460" i="6"/>
  <c r="J3433" i="6"/>
  <c r="J3406" i="6"/>
  <c r="J3337" i="6"/>
  <c r="BK3247" i="6"/>
  <c r="J3217" i="6"/>
  <c r="J3204" i="6"/>
  <c r="J3184" i="6"/>
  <c r="J3153" i="6"/>
  <c r="J3070" i="6"/>
  <c r="BK3046" i="6"/>
  <c r="BK3019" i="6"/>
  <c r="BK3001" i="6"/>
  <c r="BK2981" i="6"/>
  <c r="BK2966" i="6"/>
  <c r="J2944" i="6"/>
  <c r="J2937" i="6"/>
  <c r="BK2908" i="6"/>
  <c r="BK2866" i="6"/>
  <c r="J2806" i="6"/>
  <c r="J2792" i="6"/>
  <c r="J2609" i="6"/>
  <c r="J2541" i="6"/>
  <c r="BK2381" i="6"/>
  <c r="J2266" i="6"/>
  <c r="J2164" i="6"/>
  <c r="J2079" i="6"/>
  <c r="J1712" i="6"/>
  <c r="BK1616" i="6"/>
  <c r="J1069" i="6"/>
  <c r="BK919" i="6"/>
  <c r="BK411" i="6"/>
  <c r="J234" i="6"/>
  <c r="J4836" i="6"/>
  <c r="BK4636" i="6"/>
  <c r="J4495" i="6"/>
  <c r="BK4132" i="6"/>
  <c r="BK4097" i="6"/>
  <c r="BK4087" i="6"/>
  <c r="BK4017" i="6"/>
  <c r="BK3992" i="6"/>
  <c r="J3969" i="6"/>
  <c r="J3802" i="6"/>
  <c r="BK3779" i="6"/>
  <c r="J3665" i="6"/>
  <c r="J3589" i="6"/>
  <c r="J3524" i="6"/>
  <c r="BK3428" i="6"/>
  <c r="BK3420" i="6"/>
  <c r="J3412" i="6"/>
  <c r="BK3405" i="6"/>
  <c r="J3401" i="6"/>
  <c r="BK3357" i="6"/>
  <c r="J3309" i="6"/>
  <c r="J3270" i="6"/>
  <c r="BK3244" i="6"/>
  <c r="BK4851" i="6"/>
  <c r="BK4352" i="6"/>
  <c r="J565" i="6"/>
  <c r="BK1405" i="6"/>
  <c r="BK4734" i="6"/>
  <c r="J4451" i="6"/>
  <c r="BK4173" i="6"/>
  <c r="BK4147" i="6"/>
  <c r="J4140" i="6"/>
  <c r="BK4101" i="6"/>
  <c r="BK4089" i="6"/>
  <c r="BK4043" i="6"/>
  <c r="BK4011" i="6"/>
  <c r="J3769" i="6"/>
  <c r="J3605" i="6"/>
  <c r="BK3528" i="6"/>
  <c r="BK3468" i="6"/>
  <c r="BK3381" i="6"/>
  <c r="BK3285" i="6"/>
  <c r="J3253" i="6"/>
  <c r="J3245" i="6"/>
  <c r="J3227" i="6"/>
  <c r="BK1023" i="6"/>
  <c r="BK456" i="6"/>
  <c r="BK4517" i="6"/>
  <c r="J4205" i="6"/>
  <c r="J4161" i="6"/>
  <c r="J1223" i="6"/>
  <c r="BK937" i="6"/>
  <c r="BK230" i="6"/>
  <c r="BK5264" i="6"/>
  <c r="J5227" i="6"/>
  <c r="BK4836" i="6"/>
  <c r="J4392" i="6"/>
  <c r="J4242" i="6"/>
  <c r="J4132" i="6"/>
  <c r="BK4085" i="6"/>
  <c r="BK4059" i="6"/>
  <c r="BK4012" i="6"/>
  <c r="BK3997" i="6"/>
  <c r="BK3965" i="6"/>
  <c r="BK3788" i="6"/>
  <c r="BK3583" i="6"/>
  <c r="BK3536" i="6"/>
  <c r="BK3434" i="6"/>
  <c r="J3381" i="6"/>
  <c r="BK3262" i="6"/>
  <c r="J3234" i="6"/>
  <c r="J3131" i="6"/>
  <c r="BK3101" i="6"/>
  <c r="J3083" i="6"/>
  <c r="J3054" i="6"/>
  <c r="J3021" i="6"/>
  <c r="BK3004" i="6"/>
  <c r="BK2982" i="6"/>
  <c r="BK2976" i="6"/>
  <c r="J2955" i="6"/>
  <c r="J2929" i="6"/>
  <c r="J2918" i="6"/>
  <c r="BK2907" i="6"/>
  <c r="J2802" i="6"/>
  <c r="BK2733" i="6"/>
  <c r="BK2605" i="6"/>
  <c r="J2572" i="6"/>
  <c r="J2417" i="6"/>
  <c r="J2286" i="6"/>
  <c r="BK2154" i="6"/>
  <c r="J2092" i="6"/>
  <c r="J1789" i="6"/>
  <c r="J1653" i="6"/>
  <c r="J1614" i="6"/>
  <c r="J1381" i="6"/>
  <c r="BK569" i="6"/>
  <c r="BK226" i="6"/>
  <c r="BK4647" i="6"/>
  <c r="BK4495" i="6"/>
  <c r="BK4175" i="6"/>
  <c r="BK4135" i="6"/>
  <c r="BK4035" i="6"/>
  <c r="J4013" i="6"/>
  <c r="BK3988" i="6"/>
  <c r="BK3975" i="6"/>
  <c r="J3954" i="6"/>
  <c r="BK3783" i="6"/>
  <c r="J3583" i="6"/>
  <c r="J3552" i="6"/>
  <c r="J3427" i="6"/>
  <c r="J3411" i="6"/>
  <c r="J3259" i="6"/>
  <c r="BK3214" i="6"/>
  <c r="BK3182" i="6"/>
  <c r="BK3179" i="6"/>
  <c r="BK3164" i="6"/>
  <c r="J3163" i="6"/>
  <c r="J3162" i="6"/>
  <c r="J3150" i="6"/>
  <c r="J3148" i="6"/>
  <c r="J3146" i="6"/>
  <c r="BK3144" i="6"/>
  <c r="J3137" i="6"/>
  <c r="J3136" i="6"/>
  <c r="BK3132" i="6"/>
  <c r="BK3131" i="6"/>
  <c r="J3130" i="6"/>
  <c r="J3129" i="6"/>
  <c r="BK3128" i="6"/>
  <c r="J3127" i="6"/>
  <c r="BK3125" i="6"/>
  <c r="BK3106" i="6"/>
  <c r="J3105" i="6"/>
  <c r="J3102" i="6"/>
  <c r="BK3100" i="6"/>
  <c r="BK3098" i="6"/>
  <c r="J3096" i="6"/>
  <c r="BK3094" i="6"/>
  <c r="J3091" i="6"/>
  <c r="J3080" i="6"/>
  <c r="BK3077" i="6"/>
  <c r="BK3075" i="6"/>
  <c r="J3074" i="6"/>
  <c r="J3071" i="6"/>
  <c r="BK3070" i="6"/>
  <c r="J3069" i="6"/>
  <c r="BK3067" i="6"/>
  <c r="J3064" i="6"/>
  <c r="J3063" i="6"/>
  <c r="J3061" i="6"/>
  <c r="BK3055" i="6"/>
  <c r="J3051" i="6"/>
  <c r="BK3048" i="6"/>
  <c r="BK3042" i="6"/>
  <c r="BK3039" i="6"/>
  <c r="J3036" i="6"/>
  <c r="BK3021" i="6"/>
  <c r="BK3018" i="6"/>
  <c r="J3015" i="6"/>
  <c r="J3011" i="6"/>
  <c r="J3008" i="6"/>
  <c r="BK3007" i="6"/>
  <c r="J2996" i="6"/>
  <c r="J2993" i="6"/>
  <c r="BK2984" i="6"/>
  <c r="BK2973" i="6"/>
  <c r="J2966" i="6"/>
  <c r="J2961" i="6"/>
  <c r="J2956" i="6"/>
  <c r="BK2951" i="6"/>
  <c r="BK2946" i="6"/>
  <c r="BK2938" i="6"/>
  <c r="BK2934" i="6"/>
  <c r="BK2917" i="6"/>
  <c r="J2876" i="6"/>
  <c r="J2866" i="6"/>
  <c r="J2805" i="6"/>
  <c r="J2800" i="6"/>
  <c r="J2789" i="6"/>
  <c r="BK2767" i="6"/>
  <c r="J2739" i="6"/>
  <c r="BK2675" i="6"/>
  <c r="J2659" i="6"/>
  <c r="BK2597" i="6"/>
  <c r="J2531" i="6"/>
  <c r="J2466" i="6"/>
  <c r="J2400" i="6"/>
  <c r="BK2388" i="6"/>
  <c r="BK2369" i="6"/>
  <c r="BK2314" i="6"/>
  <c r="J2290" i="6"/>
  <c r="BK2250" i="6"/>
  <c r="BK2164" i="6"/>
  <c r="BK2109" i="6"/>
  <c r="BK2019" i="6"/>
  <c r="BK1943" i="6"/>
  <c r="J1820" i="6"/>
  <c r="BK1696" i="6"/>
  <c r="BK1614" i="6"/>
  <c r="J1588" i="6"/>
  <c r="BK1494" i="6"/>
  <c r="BK1481" i="6"/>
  <c r="J1308" i="6"/>
  <c r="J4247" i="6"/>
  <c r="J4133" i="6"/>
  <c r="BK1371" i="6"/>
  <c r="J937" i="6"/>
  <c r="BK914" i="6"/>
  <c r="BK852" i="6"/>
  <c r="BK749" i="6"/>
  <c r="BK443" i="6"/>
  <c r="J4808" i="6"/>
  <c r="BK4509" i="6"/>
  <c r="BK145" i="7"/>
  <c r="BK257" i="7"/>
  <c r="BK218" i="7"/>
  <c r="BK211" i="7"/>
  <c r="BK175" i="7"/>
  <c r="J166" i="7"/>
  <c r="J241" i="7"/>
  <c r="BK333" i="7"/>
  <c r="J284" i="7"/>
  <c r="J288" i="7"/>
  <c r="BK345" i="7"/>
  <c r="BK203" i="7"/>
  <c r="J188" i="7"/>
  <c r="J164" i="7"/>
  <c r="J362" i="7"/>
  <c r="J339" i="7"/>
  <c r="J278" i="7"/>
  <c r="BK166" i="7"/>
  <c r="BK355" i="7"/>
  <c r="BK317" i="7"/>
  <c r="BK253" i="7"/>
  <c r="J246" i="7"/>
  <c r="J210" i="7"/>
  <c r="BK186" i="7"/>
  <c r="J152" i="7"/>
  <c r="J137" i="7"/>
  <c r="BK342" i="7"/>
  <c r="BK295" i="7"/>
  <c r="J360" i="7"/>
  <c r="J290" i="7"/>
  <c r="J226" i="7"/>
  <c r="BK221" i="7"/>
  <c r="BK154" i="7"/>
  <c r="J289" i="7"/>
  <c r="J230" i="7"/>
  <c r="BK195" i="7"/>
  <c r="J169" i="7"/>
  <c r="BK363" i="7"/>
  <c r="BK288" i="7"/>
  <c r="BK231" i="7"/>
  <c r="BK334" i="7"/>
  <c r="BK283" i="7"/>
  <c r="BK261" i="7"/>
  <c r="J307" i="7"/>
  <c r="BK240" i="7"/>
  <c r="J202" i="7"/>
  <c r="BK187" i="7"/>
  <c r="BK171" i="7"/>
  <c r="BK150" i="7"/>
  <c r="BK137" i="7"/>
  <c r="J295" i="7"/>
  <c r="J355" i="7"/>
  <c r="J338" i="7"/>
  <c r="BK311" i="7"/>
  <c r="J345" i="7"/>
  <c r="BK266" i="7"/>
  <c r="J224" i="7"/>
  <c r="J323" i="7"/>
  <c r="BK314" i="7"/>
  <c r="J260" i="7"/>
  <c r="J177" i="7"/>
  <c r="BK169" i="7"/>
  <c r="J143" i="7"/>
  <c r="BK263" i="7"/>
  <c r="BK242" i="7"/>
  <c r="BK210" i="7"/>
  <c r="BK192" i="7"/>
  <c r="BK172" i="7"/>
  <c r="BK138" i="7"/>
  <c r="BK326" i="7"/>
  <c r="BK320" i="7"/>
  <c r="BK291" i="7"/>
  <c r="BK302" i="7"/>
  <c r="J273" i="7"/>
  <c r="BK249" i="7"/>
  <c r="BK230" i="7"/>
  <c r="BK282" i="7"/>
  <c r="J238" i="7"/>
  <c r="BK227" i="7"/>
  <c r="BK308" i="7"/>
  <c r="BK499" i="8"/>
  <c r="BK426" i="8"/>
  <c r="BK366" i="8"/>
  <c r="BK342" i="8"/>
  <c r="BK297" i="8"/>
  <c r="J222" i="8"/>
  <c r="BK176" i="8"/>
  <c r="J482" i="8"/>
  <c r="BK470" i="8"/>
  <c r="J346" i="8"/>
  <c r="BK471" i="8"/>
  <c r="BK458" i="8"/>
  <c r="BK368" i="8"/>
  <c r="BK490" i="8"/>
  <c r="J478" i="8"/>
  <c r="BK428" i="8"/>
  <c r="BK350" i="8"/>
  <c r="BK300" i="8"/>
  <c r="BK455" i="8"/>
  <c r="BK407" i="8"/>
  <c r="BK315" i="8"/>
  <c r="J287" i="8"/>
  <c r="J213" i="8"/>
  <c r="J197" i="8"/>
  <c r="BK188" i="8"/>
  <c r="BK170" i="8"/>
  <c r="J529" i="8"/>
  <c r="J511" i="8"/>
  <c r="J503" i="8"/>
  <c r="J476" i="8"/>
  <c r="J431" i="8"/>
  <c r="BK421" i="8"/>
  <c r="BK353" i="8"/>
  <c r="J311" i="8"/>
  <c r="BK270" i="8"/>
  <c r="BK227" i="8"/>
  <c r="BK140" i="8"/>
  <c r="J491" i="8"/>
  <c r="J438" i="8"/>
  <c r="J329" i="8"/>
  <c r="BK241" i="8"/>
  <c r="BK212" i="8"/>
  <c r="J138" i="8"/>
  <c r="J456" i="8"/>
  <c r="BK347" i="8"/>
  <c r="BK276" i="8"/>
  <c r="BK195" i="8"/>
  <c r="J533" i="8"/>
  <c r="BK435" i="8"/>
  <c r="BK404" i="8"/>
  <c r="J285" i="8"/>
  <c r="J206" i="8"/>
  <c r="J159" i="8"/>
  <c r="J517" i="8"/>
  <c r="BK487" i="8"/>
  <c r="J441" i="8"/>
  <c r="BK450" i="8"/>
  <c r="BK431" i="8"/>
  <c r="J343" i="8"/>
  <c r="BK314" i="8"/>
  <c r="J232" i="8"/>
  <c r="J464" i="8"/>
  <c r="BK402" i="8"/>
  <c r="J387" i="8"/>
  <c r="BK307" i="8"/>
  <c r="J215" i="8"/>
  <c r="J201" i="8"/>
  <c r="BK171" i="8"/>
  <c r="J134" i="8"/>
  <c r="J498" i="8"/>
  <c r="BK439" i="8"/>
  <c r="J349" i="8"/>
  <c r="J322" i="8"/>
  <c r="J275" i="8"/>
  <c r="BK260" i="8"/>
  <c r="BK254" i="8"/>
  <c r="BK237" i="8"/>
  <c r="J184" i="8"/>
  <c r="BK155" i="8"/>
  <c r="BK134" i="8"/>
  <c r="J500" i="8"/>
  <c r="BK425" i="8"/>
  <c r="BK369" i="8"/>
  <c r="BK494" i="8"/>
  <c r="BK311" i="8"/>
  <c r="J279" i="8"/>
  <c r="J212" i="8"/>
  <c r="BK179" i="8"/>
  <c r="J381" i="8"/>
  <c r="J324" i="8"/>
  <c r="J254" i="8"/>
  <c r="BK239" i="8"/>
  <c r="J217" i="8"/>
  <c r="J142" i="8"/>
  <c r="J522" i="8"/>
  <c r="BK333" i="8"/>
  <c r="J304" i="8"/>
  <c r="BK271" i="8"/>
  <c r="J143" i="8"/>
  <c r="J445" i="8"/>
  <c r="J390" i="8"/>
  <c r="BK356" i="8"/>
  <c r="BK272" i="8"/>
  <c r="J193" i="8"/>
  <c r="J490" i="8"/>
  <c r="BK440" i="8"/>
  <c r="J353" i="8"/>
  <c r="J271" i="8"/>
  <c r="J216" i="8"/>
  <c r="J499" i="8"/>
  <c r="BK320" i="8"/>
  <c r="BK264" i="8"/>
  <c r="J260" i="8"/>
  <c r="J245" i="8"/>
  <c r="J221" i="8"/>
  <c r="J209" i="8"/>
  <c r="J167" i="8"/>
  <c r="BK145" i="8"/>
  <c r="J375" i="8"/>
  <c r="BK340" i="8"/>
  <c r="BK330" i="8"/>
  <c r="BK502" i="8"/>
  <c r="BK401" i="8"/>
  <c r="BK334" i="8"/>
  <c r="J487" i="8"/>
  <c r="BK387" i="8"/>
  <c r="BK395" i="8"/>
  <c r="J286" i="9"/>
  <c r="J272" i="9"/>
  <c r="BK251" i="9"/>
  <c r="J218" i="9"/>
  <c r="BK211" i="9"/>
  <c r="BK261" i="9"/>
  <c r="J220" i="9"/>
  <c r="J324" i="9"/>
  <c r="BK294" i="9"/>
  <c r="BK191" i="9"/>
  <c r="J139" i="9"/>
  <c r="J252" i="9"/>
  <c r="BK210" i="9"/>
  <c r="BK204" i="9"/>
  <c r="J183" i="9"/>
  <c r="BK162" i="9"/>
  <c r="BK259" i="9"/>
  <c r="BK244" i="9"/>
  <c r="BK276" i="9"/>
  <c r="BK161" i="9"/>
  <c r="BK328" i="9"/>
  <c r="BK318" i="9"/>
  <c r="BK325" i="9"/>
  <c r="J269" i="9"/>
  <c r="BK213" i="9"/>
  <c r="J186" i="9"/>
  <c r="BK317" i="9"/>
  <c r="BK272" i="9"/>
  <c r="J233" i="9"/>
  <c r="BK225" i="9"/>
  <c r="BK188" i="9"/>
  <c r="J164" i="9"/>
  <c r="BK152" i="9"/>
  <c r="BK201" i="9"/>
  <c r="J275" i="9"/>
  <c r="J298" i="9"/>
  <c r="BK315" i="9"/>
  <c r="J293" i="9"/>
  <c r="J260" i="9"/>
  <c r="BK231" i="9"/>
  <c r="BK280" i="9"/>
  <c r="J181" i="9"/>
  <c r="BK278" i="9"/>
  <c r="BK219" i="9"/>
  <c r="BK194" i="9"/>
  <c r="BK185" i="9"/>
  <c r="BK169" i="9"/>
  <c r="BK138" i="9"/>
  <c r="J492" i="10"/>
  <c r="J478" i="10"/>
  <c r="J473" i="10"/>
  <c r="J461" i="10"/>
  <c r="J407" i="10"/>
  <c r="BK365" i="10"/>
  <c r="BK566" i="10"/>
  <c r="BK543" i="10"/>
  <c r="BK484" i="10"/>
  <c r="J401" i="10"/>
  <c r="BK353" i="10"/>
  <c r="J282" i="10"/>
  <c r="BK247" i="10"/>
  <c r="J496" i="10"/>
  <c r="J194" i="10"/>
  <c r="BK560" i="10"/>
  <c r="J583" i="10"/>
  <c r="J543" i="10"/>
  <c r="BK509" i="10"/>
  <c r="BK480" i="10"/>
  <c r="BK436" i="10"/>
  <c r="J414" i="10"/>
  <c r="BK378" i="10"/>
  <c r="J333" i="10"/>
  <c r="BK323" i="10"/>
  <c r="BK506" i="10"/>
  <c r="BK488" i="10"/>
  <c r="BK478" i="10"/>
  <c r="BK428" i="10"/>
  <c r="BK406" i="10"/>
  <c r="BK382" i="10"/>
  <c r="J369" i="10"/>
  <c r="BK359" i="10"/>
  <c r="BK334" i="10"/>
  <c r="J322" i="10"/>
  <c r="J314" i="10"/>
  <c r="J285" i="10"/>
  <c r="J262" i="10"/>
  <c r="BK246" i="10"/>
  <c r="BK585" i="10"/>
  <c r="BK533" i="10"/>
  <c r="BK497" i="10"/>
  <c r="J490" i="10"/>
  <c r="J463" i="10"/>
  <c r="J457" i="10"/>
  <c r="BK453" i="10"/>
  <c r="J441" i="10"/>
  <c r="BK437" i="10"/>
  <c r="BK418" i="10"/>
  <c r="BK407" i="10"/>
  <c r="BK395" i="10"/>
  <c r="J382" i="10"/>
  <c r="BK379" i="10"/>
  <c r="BK346" i="10"/>
  <c r="J327" i="10"/>
  <c r="J299" i="10"/>
  <c r="J280" i="10"/>
  <c r="BK261" i="10"/>
  <c r="J243" i="10"/>
  <c r="BK226" i="10"/>
  <c r="BK561" i="10"/>
  <c r="BK507" i="10"/>
  <c r="J407" i="11"/>
  <c r="J818" i="11"/>
  <c r="BK770" i="11"/>
  <c r="J738" i="11"/>
  <c r="J698" i="11"/>
  <c r="J643" i="11"/>
  <c r="J439" i="11"/>
  <c r="J317" i="11"/>
  <c r="J1244" i="11"/>
  <c r="J1148" i="11"/>
  <c r="J367" i="11"/>
  <c r="J270" i="11"/>
  <c r="BK313" i="11"/>
  <c r="J309" i="11"/>
  <c r="BK1255" i="11"/>
  <c r="J233" i="11"/>
  <c r="J322" i="11"/>
  <c r="BK226" i="11"/>
  <c r="J347" i="11"/>
  <c r="J237" i="11"/>
  <c r="J1277" i="11"/>
  <c r="BK1288" i="11"/>
  <c r="J1248" i="11"/>
  <c r="J302" i="11"/>
  <c r="J191" i="11"/>
  <c r="J1138" i="11"/>
  <c r="BK1038" i="11"/>
  <c r="BK343" i="11"/>
  <c r="J1214" i="11"/>
  <c r="BK212" i="11"/>
  <c r="BK1242" i="11"/>
  <c r="J235" i="12"/>
  <c r="BK185" i="12"/>
  <c r="J232" i="12"/>
  <c r="J237" i="12"/>
  <c r="BK135" i="12"/>
  <c r="BK179" i="12"/>
  <c r="J151" i="12"/>
  <c r="J233" i="12"/>
  <c r="BK177" i="12"/>
  <c r="J217" i="12"/>
  <c r="J164" i="12"/>
  <c r="J236" i="13"/>
  <c r="BK279" i="13"/>
  <c r="BK203" i="13"/>
  <c r="BK238" i="13"/>
  <c r="J273" i="13"/>
  <c r="J207" i="13"/>
  <c r="BK250" i="13"/>
  <c r="BK306" i="13"/>
  <c r="BK262" i="13"/>
  <c r="BK322" i="13"/>
  <c r="BK183" i="13"/>
  <c r="J145" i="13"/>
  <c r="BK280" i="13"/>
  <c r="BK208" i="13"/>
  <c r="BK294" i="13"/>
  <c r="J229" i="13"/>
  <c r="J286" i="13"/>
  <c r="J252" i="13"/>
  <c r="BK236" i="13"/>
  <c r="J227" i="13"/>
  <c r="J296" i="14"/>
  <c r="J149" i="14"/>
  <c r="BK1331" i="15"/>
  <c r="J1188" i="15"/>
  <c r="J1032" i="15"/>
  <c r="J784" i="15"/>
  <c r="J565" i="15"/>
  <c r="BK406" i="15"/>
  <c r="J1381" i="15"/>
  <c r="J1116" i="15"/>
  <c r="BK1414" i="15"/>
  <c r="BK955" i="15"/>
  <c r="BK804" i="15"/>
  <c r="BK441" i="15"/>
  <c r="BK364" i="15"/>
  <c r="J1248" i="15"/>
  <c r="BK1022" i="15"/>
  <c r="J924" i="15"/>
  <c r="J401" i="15"/>
  <c r="J157" i="15"/>
  <c r="BK1268" i="15"/>
  <c r="J1081" i="15"/>
  <c r="BK974" i="15"/>
  <c r="BK757" i="15"/>
  <c r="BK1288" i="15"/>
  <c r="BK1104" i="15"/>
  <c r="J788" i="15"/>
  <c r="BK230" i="15"/>
  <c r="J1365" i="15"/>
  <c r="BK985" i="15"/>
  <c r="J974" i="15"/>
  <c r="J808" i="15"/>
  <c r="BK686" i="15"/>
  <c r="J259" i="15"/>
  <c r="J1714" i="15"/>
  <c r="BK1499" i="15"/>
  <c r="J1015" i="15"/>
  <c r="BK991" i="15"/>
  <c r="J987" i="15"/>
  <c r="BK965" i="15"/>
  <c r="J761" i="15"/>
  <c r="J571" i="15"/>
  <c r="J434" i="15"/>
  <c r="J192" i="15"/>
  <c r="J1673" i="15"/>
  <c r="J1144" i="15"/>
  <c r="J968" i="15"/>
  <c r="BK792" i="15"/>
  <c r="BK1718" i="15"/>
  <c r="BK1463" i="15"/>
  <c r="J1212" i="15"/>
  <c r="J1021" i="15"/>
  <c r="J1671" i="15"/>
  <c r="J1359" i="15"/>
  <c r="BK958" i="15"/>
  <c r="BK894" i="15"/>
  <c r="J1140" i="15"/>
  <c r="J981" i="15"/>
  <c r="BK1537" i="15"/>
  <c r="BK1458" i="15"/>
  <c r="BK1545" i="15"/>
  <c r="BK1188" i="15"/>
  <c r="BK1176" i="15"/>
  <c r="J997" i="15"/>
  <c r="BK577" i="15"/>
  <c r="J1284" i="15"/>
  <c r="BK1449" i="15"/>
  <c r="BK727" i="15"/>
  <c r="J486" i="15"/>
  <c r="J1260" i="15"/>
  <c r="J1196" i="15"/>
  <c r="J1006" i="15"/>
  <c r="J960" i="15"/>
  <c r="J678" i="15"/>
  <c r="J406" i="15"/>
  <c r="BK1296" i="15"/>
  <c r="BK252" i="16"/>
  <c r="BK177" i="16"/>
  <c r="J180" i="16"/>
  <c r="J193" i="16"/>
  <c r="BK172" i="16"/>
  <c r="J200" i="16"/>
  <c r="J184" i="16"/>
  <c r="J152" i="16"/>
  <c r="J178" i="16"/>
  <c r="BK206" i="16"/>
  <c r="J154" i="16"/>
  <c r="BK162" i="16"/>
  <c r="J183" i="16"/>
  <c r="J175" i="16"/>
  <c r="BK148" i="16"/>
  <c r="BK197" i="17"/>
  <c r="J231" i="17"/>
  <c r="J276" i="17"/>
  <c r="J172" i="17"/>
  <c r="J146" i="17"/>
  <c r="BK236" i="17"/>
  <c r="J183" i="17"/>
  <c r="BK145" i="17"/>
  <c r="BK188" i="17"/>
  <c r="J244" i="17"/>
  <c r="BK168" i="17"/>
  <c r="J273" i="17"/>
  <c r="J265" i="17"/>
  <c r="J233" i="17"/>
  <c r="J165" i="17"/>
  <c r="BK263" i="17"/>
  <c r="BK282" i="17"/>
  <c r="BK221" i="17"/>
  <c r="J289" i="17"/>
  <c r="BK297" i="17"/>
  <c r="J187" i="17"/>
  <c r="J145" i="17"/>
  <c r="J136" i="17"/>
  <c r="J249" i="17"/>
  <c r="J151" i="17"/>
  <c r="J238" i="17"/>
  <c r="BK206" i="17"/>
  <c r="J198" i="17"/>
  <c r="BK151" i="17"/>
  <c r="BK248" i="17"/>
  <c r="BK189" i="17"/>
  <c r="BK254" i="17"/>
  <c r="J256" i="17"/>
  <c r="J185" i="17"/>
  <c r="J177" i="17"/>
  <c r="J148" i="18"/>
  <c r="BK223" i="18"/>
  <c r="BK221" i="18"/>
  <c r="J247" i="18"/>
  <c r="J254" i="18"/>
  <c r="J190" i="18"/>
  <c r="BK166" i="18"/>
  <c r="BK247" i="18"/>
  <c r="BK250" i="18"/>
  <c r="J243" i="18"/>
  <c r="J156" i="18"/>
  <c r="BK225" i="18"/>
  <c r="BK206" i="18"/>
  <c r="J192" i="18"/>
  <c r="BK178" i="18"/>
  <c r="J138" i="18"/>
  <c r="J184" i="18"/>
  <c r="BK161" i="18"/>
  <c r="BK155" i="18"/>
  <c r="BK169" i="18"/>
  <c r="J150" i="18"/>
  <c r="BK230" i="18"/>
  <c r="J203" i="18"/>
  <c r="BK197" i="18"/>
  <c r="J222" i="18"/>
  <c r="J202" i="18"/>
  <c r="J217" i="18"/>
  <c r="BK184" i="18"/>
  <c r="J162" i="18"/>
  <c r="J213" i="19"/>
  <c r="BK190" i="19"/>
  <c r="J168" i="19"/>
  <c r="J139" i="19"/>
  <c r="J162" i="19"/>
  <c r="J197" i="19"/>
  <c r="J182" i="19"/>
  <c r="J204" i="19"/>
  <c r="J212" i="19"/>
  <c r="BK205" i="19"/>
  <c r="BK213" i="19"/>
  <c r="BK162" i="19"/>
  <c r="BK144" i="19"/>
  <c r="J189" i="19"/>
  <c r="BK165" i="19"/>
  <c r="J179" i="19"/>
  <c r="BK171" i="19"/>
  <c r="BK160" i="19"/>
  <c r="BK158" i="19"/>
  <c r="J172" i="19"/>
  <c r="BK179" i="19"/>
  <c r="BK189" i="19"/>
  <c r="BK243" i="20"/>
  <c r="BK182" i="20"/>
  <c r="BK166" i="20"/>
  <c r="BK188" i="20"/>
  <c r="BK151" i="20"/>
  <c r="J237" i="20"/>
  <c r="J180" i="20"/>
  <c r="BK264" i="20"/>
  <c r="BK261" i="20"/>
  <c r="BK228" i="20"/>
  <c r="J209" i="20"/>
  <c r="J230" i="20"/>
  <c r="J203" i="20"/>
  <c r="BK198" i="20"/>
  <c r="J193" i="20"/>
  <c r="BK189" i="20"/>
  <c r="BK175" i="20"/>
  <c r="J269" i="20"/>
  <c r="J177" i="20"/>
  <c r="BK137" i="20"/>
  <c r="J173" i="20"/>
  <c r="BK256" i="20"/>
  <c r="BK169" i="20"/>
  <c r="BK143" i="20"/>
  <c r="BK267" i="20"/>
  <c r="BK133" i="20"/>
  <c r="BK253" i="20"/>
  <c r="BK268" i="20"/>
  <c r="J184" i="20"/>
  <c r="J225" i="20"/>
  <c r="J176" i="20"/>
  <c r="J222" i="20"/>
  <c r="J189" i="20"/>
  <c r="J157" i="20"/>
  <c r="J152" i="20"/>
  <c r="J142" i="20"/>
  <c r="J207" i="20"/>
  <c r="BK216" i="20"/>
  <c r="J181" i="20"/>
  <c r="J153" i="20"/>
  <c r="BK129" i="20"/>
  <c r="BK240" i="20"/>
  <c r="BK162" i="20"/>
  <c r="BK134" i="20"/>
  <c r="BK258" i="20"/>
  <c r="J233" i="20"/>
  <c r="J193" i="21"/>
  <c r="J205" i="21"/>
  <c r="BK189" i="21"/>
  <c r="J217" i="21"/>
  <c r="J173" i="21"/>
  <c r="BK140" i="21"/>
  <c r="BK155" i="21"/>
  <c r="J141" i="21"/>
  <c r="BK170" i="22"/>
  <c r="BK459" i="22"/>
  <c r="BK518" i="22"/>
  <c r="BK230" i="22"/>
  <c r="BK274" i="22"/>
  <c r="J190" i="22"/>
  <c r="BK311" i="22"/>
  <c r="J330" i="22"/>
  <c r="BK354" i="22"/>
  <c r="BK500" i="22"/>
  <c r="J303" i="22"/>
  <c r="J272" i="22"/>
  <c r="BK306" i="22"/>
  <c r="BK482" i="22"/>
  <c r="J523" i="22"/>
  <c r="BK506" i="22"/>
  <c r="J283" i="22"/>
  <c r="J246" i="22"/>
  <c r="J404" i="22"/>
  <c r="BK272" i="22"/>
  <c r="BK163" i="22"/>
  <c r="J150" i="22"/>
  <c r="J506" i="22"/>
  <c r="J469" i="22"/>
  <c r="J271" i="22"/>
  <c r="J470" i="22"/>
  <c r="J242" i="22"/>
  <c r="J270" i="22"/>
  <c r="BK194" i="22"/>
  <c r="BK168" i="22"/>
  <c r="BK190" i="22"/>
  <c r="J248" i="23"/>
  <c r="BK248" i="23"/>
  <c r="J165" i="23"/>
  <c r="BK214" i="23"/>
  <c r="BK185" i="23"/>
  <c r="J210" i="23"/>
  <c r="J191" i="23"/>
  <c r="J155" i="23"/>
  <c r="BK180" i="23"/>
  <c r="BK240" i="23"/>
  <c r="BK212" i="23"/>
  <c r="BK166" i="23"/>
  <c r="BK145" i="23"/>
  <c r="BK499" i="24"/>
  <c r="J465" i="24"/>
  <c r="J511" i="24"/>
  <c r="BK403" i="24"/>
  <c r="J189" i="24"/>
  <c r="J429" i="24"/>
  <c r="J574" i="24"/>
  <c r="BK205" i="24"/>
  <c r="BK496" i="24"/>
  <c r="BK382" i="24"/>
  <c r="J197" i="24"/>
  <c r="J433" i="24"/>
  <c r="J296" i="24"/>
  <c r="BK477" i="24"/>
  <c r="J456" i="24"/>
  <c r="J590" i="24"/>
  <c r="J311" i="24"/>
  <c r="BK207" i="24"/>
  <c r="BK546" i="24"/>
  <c r="BK530" i="24"/>
  <c r="BK143" i="24"/>
  <c r="J427" i="24"/>
  <c r="J354" i="24"/>
  <c r="BK327" i="24"/>
  <c r="J301" i="24"/>
  <c r="BK435" i="24"/>
  <c r="J422" i="24"/>
  <c r="J208" i="24"/>
  <c r="BK437" i="24"/>
  <c r="J361" i="24"/>
  <c r="J342" i="24"/>
  <c r="J326" i="24"/>
  <c r="J310" i="24"/>
  <c r="BK262" i="24"/>
  <c r="J225" i="24"/>
  <c r="J448" i="24"/>
  <c r="BK434" i="24"/>
  <c r="BK169" i="24"/>
  <c r="J189" i="25"/>
  <c r="J155" i="25"/>
  <c r="J190" i="25"/>
  <c r="J147" i="25"/>
  <c r="J192" i="25"/>
  <c r="BK167" i="25"/>
  <c r="J205" i="25"/>
  <c r="BK186" i="25"/>
  <c r="BK154" i="25"/>
  <c r="J136" i="25"/>
  <c r="J201" i="25"/>
  <c r="J142" i="25"/>
  <c r="J186" i="25"/>
  <c r="J160" i="25"/>
  <c r="BK161" i="25"/>
  <c r="BK189" i="25"/>
  <c r="J200" i="25"/>
  <c r="J159" i="25"/>
  <c r="BK173" i="25"/>
  <c r="J149" i="25"/>
  <c r="BK158" i="25"/>
  <c r="J157" i="25"/>
  <c r="BK139" i="25"/>
  <c r="BK179" i="25"/>
  <c r="BK179" i="26"/>
  <c r="J146" i="26"/>
  <c r="J130" i="26"/>
  <c r="BK159" i="26"/>
  <c r="BK177" i="26"/>
  <c r="J129" i="26"/>
  <c r="J153" i="26"/>
  <c r="BK173" i="26"/>
  <c r="J173" i="26"/>
  <c r="J138" i="26"/>
  <c r="BK162" i="26"/>
  <c r="BK143" i="26"/>
  <c r="BK132" i="26"/>
  <c r="J151" i="26"/>
  <c r="BK136" i="26"/>
  <c r="BK146" i="26"/>
  <c r="BK218" i="27"/>
  <c r="J133" i="27"/>
  <c r="BK197" i="27"/>
  <c r="J154" i="27"/>
  <c r="J129" i="27"/>
  <c r="J172" i="27"/>
  <c r="J218" i="27"/>
  <c r="BK186" i="27"/>
  <c r="J164" i="27"/>
  <c r="J176" i="27"/>
  <c r="BK136" i="27"/>
  <c r="J189" i="27"/>
  <c r="J171" i="27"/>
  <c r="BK134" i="27"/>
  <c r="BK192" i="27"/>
  <c r="BK176" i="27"/>
  <c r="J130" i="27"/>
  <c r="J197" i="27"/>
  <c r="J180" i="27"/>
  <c r="BK143" i="27"/>
  <c r="J141" i="27"/>
  <c r="BK135" i="27"/>
  <c r="J204" i="27"/>
  <c r="J178" i="27"/>
  <c r="J134" i="27"/>
  <c r="BK205" i="27"/>
  <c r="J155" i="27"/>
  <c r="BK195" i="27"/>
  <c r="BK162" i="27"/>
  <c r="BK128" i="27"/>
  <c r="J191" i="27"/>
  <c r="J196" i="27"/>
  <c r="J177" i="27"/>
  <c r="J232" i="28"/>
  <c r="J160" i="28"/>
  <c r="BK277" i="28"/>
  <c r="BK250" i="28"/>
  <c r="BK245" i="28"/>
  <c r="BK171" i="28"/>
  <c r="J142" i="28"/>
  <c r="BK222" i="28"/>
  <c r="J159" i="28"/>
  <c r="BK241" i="28"/>
  <c r="J222" i="28"/>
  <c r="J210" i="28"/>
  <c r="BK154" i="28"/>
  <c r="J265" i="28"/>
  <c r="BK153" i="28"/>
  <c r="BK225" i="28"/>
  <c r="BK160" i="28"/>
  <c r="J253" i="28"/>
  <c r="BK242" i="28"/>
  <c r="J176" i="28"/>
  <c r="J141" i="28"/>
  <c r="J202" i="28"/>
  <c r="J177" i="28"/>
  <c r="J149" i="28"/>
  <c r="J275" i="28"/>
  <c r="J260" i="28"/>
  <c r="BK203" i="28"/>
  <c r="BK149" i="28"/>
  <c r="J267" i="28"/>
  <c r="BK198" i="28"/>
  <c r="J258" i="28"/>
  <c r="J150" i="28"/>
  <c r="J248" i="28"/>
  <c r="J206" i="28"/>
  <c r="BK135" i="28"/>
  <c r="J205" i="28"/>
  <c r="BK166" i="28"/>
  <c r="J129" i="28"/>
  <c r="BK232" i="28"/>
  <c r="J218" i="28"/>
  <c r="BK210" i="28"/>
  <c r="BK273" i="28"/>
  <c r="BK256" i="28"/>
  <c r="BK234" i="28"/>
  <c r="J152" i="28"/>
  <c r="J254" i="28"/>
  <c r="BK258" i="28"/>
  <c r="J235" i="28"/>
  <c r="BK184" i="28"/>
  <c r="J190" i="29"/>
  <c r="BK164" i="29"/>
  <c r="BK202" i="29"/>
  <c r="BK196" i="29"/>
  <c r="BK190" i="29"/>
  <c r="J200" i="29"/>
  <c r="J188" i="29"/>
  <c r="J165" i="29"/>
  <c r="J133" i="29"/>
  <c r="BK160" i="29"/>
  <c r="BK180" i="29"/>
  <c r="BK151" i="29"/>
  <c r="BK141" i="29"/>
  <c r="BK140" i="29"/>
  <c r="J171" i="30"/>
  <c r="BK129" i="30"/>
  <c r="BK139" i="30"/>
  <c r="J176" i="30"/>
  <c r="BK166" i="30"/>
  <c r="BK164" i="30"/>
  <c r="BK167" i="30"/>
  <c r="BK136" i="30"/>
  <c r="J130" i="30"/>
  <c r="BK131" i="33"/>
  <c r="J132" i="33"/>
  <c r="J223" i="33"/>
  <c r="BK169" i="33"/>
  <c r="J132" i="34"/>
  <c r="BK120" i="34"/>
  <c r="BK127" i="34"/>
  <c r="BK121" i="34"/>
  <c r="J124" i="34"/>
  <c r="BK126" i="34"/>
  <c r="BK162" i="35"/>
  <c r="BK139" i="35"/>
  <c r="J208" i="35"/>
  <c r="BK179" i="35"/>
  <c r="J209" i="35"/>
  <c r="BK199" i="35"/>
  <c r="J211" i="35"/>
  <c r="J154" i="35"/>
  <c r="BK130" i="35"/>
  <c r="J193" i="35"/>
  <c r="J161" i="35"/>
  <c r="J190" i="35"/>
  <c r="J207" i="35"/>
  <c r="BK206" i="35"/>
  <c r="BK169" i="35"/>
  <c r="J187" i="35"/>
  <c r="BK168" i="35"/>
  <c r="BK140" i="35"/>
  <c r="BK197" i="35"/>
  <c r="BK193" i="36"/>
  <c r="J205" i="36"/>
  <c r="BK161" i="36"/>
  <c r="BK241" i="36"/>
  <c r="J147" i="36"/>
  <c r="BK131" i="36"/>
  <c r="J215" i="36"/>
  <c r="J233" i="36"/>
  <c r="BK186" i="36"/>
  <c r="J157" i="36"/>
  <c r="J139" i="36"/>
  <c r="J217" i="36"/>
  <c r="J192" i="36"/>
  <c r="BK181" i="36"/>
  <c r="J131" i="36"/>
  <c r="BK210" i="36"/>
  <c r="J164" i="36"/>
  <c r="BK245" i="36"/>
  <c r="BK237" i="36"/>
  <c r="BK176" i="36"/>
  <c r="J135" i="36"/>
  <c r="J229" i="36"/>
  <c r="J160" i="36"/>
  <c r="BK228" i="36"/>
  <c r="BK242" i="36"/>
  <c r="BK204" i="36"/>
  <c r="J246" i="36"/>
  <c r="J225" i="36"/>
  <c r="J200" i="36"/>
  <c r="BK185" i="36"/>
  <c r="J166" i="36"/>
  <c r="BK214" i="36"/>
  <c r="BK236" i="36"/>
  <c r="J225" i="37"/>
  <c r="J190" i="37"/>
  <c r="J133" i="37"/>
  <c r="J135" i="37"/>
  <c r="J175" i="37"/>
  <c r="J171" i="37"/>
  <c r="BK183" i="37"/>
  <c r="J167" i="37"/>
  <c r="J200" i="37"/>
  <c r="J203" i="37"/>
  <c r="BK173" i="37"/>
  <c r="J222" i="37"/>
  <c r="BK213" i="37"/>
  <c r="BK194" i="37"/>
  <c r="J199" i="37"/>
  <c r="BK179" i="37"/>
  <c r="J146" i="37"/>
  <c r="J187" i="37"/>
  <c r="BK216" i="37"/>
  <c r="J158" i="37"/>
  <c r="J164" i="37"/>
  <c r="BK193" i="37"/>
  <c r="BK175" i="37"/>
  <c r="J157" i="37"/>
  <c r="BK162" i="37"/>
  <c r="BK195" i="37"/>
  <c r="BK184" i="37"/>
  <c r="J197" i="37"/>
  <c r="BK191" i="37"/>
  <c r="BK145" i="37"/>
  <c r="J127" i="38"/>
  <c r="BK152" i="38"/>
  <c r="J175" i="38"/>
  <c r="J172" i="38"/>
  <c r="BK162" i="38"/>
  <c r="J137" i="38"/>
  <c r="BK140" i="38"/>
  <c r="BK185" i="38"/>
  <c r="J152" i="38"/>
  <c r="BK144" i="38"/>
  <c r="J156" i="38"/>
  <c r="J141" i="38"/>
  <c r="J166" i="38"/>
  <c r="BK156" i="38"/>
  <c r="J135" i="38"/>
  <c r="J169" i="38"/>
  <c r="J158" i="38"/>
  <c r="BK137" i="38"/>
  <c r="BK132" i="38"/>
  <c r="J195" i="39"/>
  <c r="BK177" i="39"/>
  <c r="BK148" i="39"/>
  <c r="J138" i="39"/>
  <c r="BK174" i="39"/>
  <c r="BK132" i="39"/>
  <c r="J152" i="39"/>
  <c r="J130" i="39"/>
  <c r="BK172" i="40"/>
  <c r="J140" i="40"/>
  <c r="BK180" i="40"/>
  <c r="BK230" i="40"/>
  <c r="BK179" i="40"/>
  <c r="BK170" i="40"/>
  <c r="J154" i="40"/>
  <c r="J245" i="40"/>
  <c r="BK185" i="40"/>
  <c r="J258" i="40"/>
  <c r="BK159" i="40"/>
  <c r="J241" i="40"/>
  <c r="J165" i="40"/>
  <c r="J203" i="40"/>
  <c r="BK163" i="40"/>
  <c r="BK229" i="40"/>
  <c r="BK154" i="40"/>
  <c r="BK269" i="40"/>
  <c r="J224" i="40"/>
  <c r="J174" i="40"/>
  <c r="BK218" i="40"/>
  <c r="BK165" i="40"/>
  <c r="BK273" i="40"/>
  <c r="BK210" i="40"/>
  <c r="J144" i="40"/>
  <c r="J162" i="40"/>
  <c r="J146" i="40"/>
  <c r="BK220" i="40"/>
  <c r="BK173" i="40"/>
  <c r="BK232" i="40"/>
  <c r="J206" i="40"/>
  <c r="J263" i="40"/>
  <c r="BK203" i="40"/>
  <c r="J229" i="40"/>
  <c r="BK245" i="40"/>
  <c r="J231" i="40"/>
  <c r="J158" i="40"/>
  <c r="J281" i="41"/>
  <c r="BK221" i="41"/>
  <c r="BK147" i="41"/>
  <c r="BK273" i="41"/>
  <c r="BK232" i="41"/>
  <c r="BK213" i="41"/>
  <c r="BK167" i="41"/>
  <c r="BK246" i="41"/>
  <c r="BK171" i="41"/>
  <c r="J144" i="41"/>
  <c r="BK239" i="41"/>
  <c r="BK188" i="41"/>
  <c r="BK267" i="41"/>
  <c r="J260" i="41"/>
  <c r="BK236" i="41"/>
  <c r="J216" i="41"/>
  <c r="BK178" i="41"/>
  <c r="BK211" i="41"/>
  <c r="J162" i="41"/>
  <c r="BK234" i="41"/>
  <c r="BK194" i="41"/>
  <c r="J200" i="41"/>
  <c r="J157" i="41"/>
  <c r="J246" i="41"/>
  <c r="BK177" i="41"/>
  <c r="BK197" i="41"/>
  <c r="BK145" i="41"/>
  <c r="BK161" i="41"/>
  <c r="BK155" i="41"/>
  <c r="J233" i="41"/>
  <c r="J222" i="41"/>
  <c r="J235" i="41"/>
  <c r="BK254" i="41"/>
  <c r="BK242" i="41"/>
  <c r="J214" i="42"/>
  <c r="J177" i="42"/>
  <c r="J203" i="42"/>
  <c r="J157" i="42"/>
  <c r="J211" i="42"/>
  <c r="J204" i="42"/>
  <c r="J148" i="42"/>
  <c r="BK143" i="42"/>
  <c r="J171" i="42"/>
  <c r="BK193" i="42"/>
  <c r="BK185" i="42"/>
  <c r="BK184" i="42"/>
  <c r="BK182" i="42"/>
  <c r="BK176" i="42"/>
  <c r="J137" i="42"/>
  <c r="BK153" i="42"/>
  <c r="BK194" i="42"/>
  <c r="BK155" i="42"/>
  <c r="BK174" i="42"/>
  <c r="BK164" i="42"/>
  <c r="J163" i="42"/>
  <c r="BK210" i="43"/>
  <c r="J155" i="43"/>
  <c r="J190" i="43"/>
  <c r="J223" i="43"/>
  <c r="BK191" i="43"/>
  <c r="J211" i="43"/>
  <c r="J214" i="43"/>
  <c r="J200" i="43"/>
  <c r="J168" i="43"/>
  <c r="J221" i="43"/>
  <c r="J220" i="43"/>
  <c r="J156" i="43"/>
  <c r="BK175" i="43"/>
  <c r="BK151" i="43"/>
  <c r="J189" i="43"/>
  <c r="J153" i="43"/>
  <c r="BK155" i="43"/>
  <c r="BK193" i="43"/>
  <c r="J167" i="43"/>
  <c r="BK190" i="43"/>
  <c r="BK162" i="43"/>
  <c r="BK214" i="43"/>
  <c r="BK201" i="43"/>
  <c r="BK177" i="43"/>
  <c r="BK204" i="43"/>
  <c r="J162" i="43"/>
  <c r="J177" i="43"/>
  <c r="J204" i="43"/>
  <c r="J148" i="43"/>
  <c r="BK145" i="43"/>
  <c r="BK168" i="44"/>
  <c r="BK162" i="44"/>
  <c r="J173" i="44"/>
  <c r="BK136" i="44"/>
  <c r="BK133" i="44"/>
  <c r="BK166" i="44"/>
  <c r="J165" i="44"/>
  <c r="J137" i="44"/>
  <c r="J170" i="44"/>
  <c r="J166" i="44"/>
  <c r="J169" i="44"/>
  <c r="BK164" i="44"/>
  <c r="J161" i="44"/>
  <c r="J144" i="44"/>
  <c r="J159" i="44"/>
  <c r="J163" i="44"/>
  <c r="BK157" i="45"/>
  <c r="BK161" i="45"/>
  <c r="J154" i="45"/>
  <c r="J140" i="45"/>
  <c r="J160" i="45"/>
  <c r="BK148" i="45"/>
  <c r="BK148" i="46"/>
  <c r="J145" i="46"/>
  <c r="BK161" i="46"/>
  <c r="J131" i="46"/>
  <c r="BK211" i="47"/>
  <c r="BK201" i="47"/>
  <c r="BK178" i="47"/>
  <c r="BK153" i="47"/>
  <c r="J133" i="47"/>
  <c r="J184" i="47"/>
  <c r="J188" i="47"/>
  <c r="J141" i="47"/>
  <c r="J186" i="47"/>
  <c r="BK173" i="47"/>
  <c r="J166" i="47"/>
  <c r="J144" i="47"/>
  <c r="J181" i="47"/>
  <c r="BK170" i="47"/>
  <c r="BK147" i="47"/>
  <c r="BK215" i="47"/>
  <c r="J199" i="47"/>
  <c r="J139" i="47"/>
  <c r="BK189" i="47"/>
  <c r="J183" i="47"/>
  <c r="BK134" i="47"/>
  <c r="BK182" i="47"/>
  <c r="BK159" i="47"/>
  <c r="J140" i="47"/>
  <c r="BK168" i="47"/>
  <c r="J170" i="47"/>
  <c r="J197" i="47"/>
  <c r="BK175" i="47"/>
  <c r="BK156" i="47"/>
  <c r="J178" i="47"/>
  <c r="BK196" i="47"/>
  <c r="BK151" i="47"/>
  <c r="BK191" i="47"/>
  <c r="BK158" i="47"/>
  <c r="J179" i="48"/>
  <c r="BK149" i="48"/>
  <c r="J170" i="48"/>
  <c r="J141" i="48"/>
  <c r="J177" i="48"/>
  <c r="BK147" i="48"/>
  <c r="BK142" i="48"/>
  <c r="J135" i="48"/>
  <c r="BK157" i="48"/>
  <c r="BK180" i="48"/>
  <c r="J154" i="48"/>
  <c r="BK192" i="48"/>
  <c r="BK170" i="48"/>
  <c r="J157" i="48"/>
  <c r="J183" i="48"/>
  <c r="J152" i="48"/>
  <c r="BK133" i="48"/>
  <c r="BK188" i="48"/>
  <c r="BK176" i="48"/>
  <c r="J147" i="48"/>
  <c r="BK141" i="48"/>
  <c r="J156" i="48"/>
  <c r="BK130" i="48"/>
  <c r="BK178" i="48"/>
  <c r="BK162" i="48"/>
  <c r="J160" i="48"/>
  <c r="BK179" i="48"/>
  <c r="BK131" i="49"/>
  <c r="J246" i="50"/>
  <c r="BK227" i="50"/>
  <c r="J182" i="50"/>
  <c r="BK134" i="50"/>
  <c r="J204" i="50"/>
  <c r="J157" i="50"/>
  <c r="BK244" i="50"/>
  <c r="J215" i="50"/>
  <c r="BK193" i="50"/>
  <c r="BK243" i="50"/>
  <c r="BK190" i="50"/>
  <c r="J173" i="50"/>
  <c r="J198" i="50"/>
  <c r="BK163" i="50"/>
  <c r="BK245" i="50"/>
  <c r="J183" i="50"/>
  <c r="J134" i="50"/>
  <c r="J224" i="50"/>
  <c r="J190" i="50"/>
  <c r="J188" i="50"/>
  <c r="J129" i="50"/>
  <c r="BK221" i="50"/>
  <c r="J175" i="50"/>
  <c r="BK146" i="50"/>
  <c r="BK214" i="50"/>
  <c r="J159" i="50"/>
  <c r="BK173" i="50"/>
  <c r="BK239" i="50"/>
  <c r="J170" i="50"/>
  <c r="J152" i="50"/>
  <c r="BK133" i="50"/>
  <c r="BK198" i="50"/>
  <c r="BK233" i="50"/>
  <c r="BK178" i="50"/>
  <c r="BK150" i="50"/>
  <c r="BK127" i="50"/>
  <c r="BK176" i="50"/>
  <c r="J150" i="50"/>
  <c r="BK232" i="50"/>
  <c r="J197" i="50"/>
  <c r="BK224" i="50"/>
  <c r="BK188" i="50"/>
  <c r="BK149" i="50"/>
  <c r="BK144" i="50"/>
  <c r="J194" i="50"/>
  <c r="BK209" i="50"/>
  <c r="J140" i="50"/>
  <c r="BK166" i="51"/>
  <c r="BK187" i="51"/>
  <c r="J146" i="51"/>
  <c r="J190" i="51"/>
  <c r="BK157" i="51"/>
  <c r="BK195" i="51"/>
  <c r="J193" i="51"/>
  <c r="BK179" i="51"/>
  <c r="BK172" i="51"/>
  <c r="BK167" i="51"/>
  <c r="BK186" i="51"/>
  <c r="J162" i="51"/>
  <c r="J147" i="51"/>
  <c r="BK159" i="51"/>
  <c r="BK171" i="51"/>
  <c r="J143" i="51"/>
  <c r="BK154" i="51"/>
  <c r="J153" i="51"/>
  <c r="J139" i="51"/>
  <c r="BK145" i="51"/>
  <c r="BK147" i="51"/>
  <c r="BK155" i="52"/>
  <c r="BK154" i="52"/>
  <c r="J160" i="52"/>
  <c r="BK139" i="52"/>
  <c r="BK191" i="52"/>
  <c r="J177" i="52"/>
  <c r="J185" i="52"/>
  <c r="BK153" i="52"/>
  <c r="BK210" i="52"/>
  <c r="J200" i="52"/>
  <c r="J172" i="52"/>
  <c r="BK223" i="52"/>
  <c r="BK220" i="52"/>
  <c r="BK174" i="52"/>
  <c r="J211" i="52"/>
  <c r="J152" i="52"/>
  <c r="BK221" i="52"/>
  <c r="J178" i="52"/>
  <c r="J161" i="52"/>
  <c r="BK186" i="52"/>
  <c r="J143" i="52"/>
  <c r="BK205" i="52"/>
  <c r="BK172" i="52"/>
  <c r="J208" i="52"/>
  <c r="BK166" i="52"/>
  <c r="J151" i="52"/>
  <c r="J154" i="52"/>
  <c r="BK167" i="52"/>
  <c r="BK152" i="52"/>
  <c r="J182" i="53"/>
  <c r="J145" i="53"/>
  <c r="J185" i="53"/>
  <c r="J204" i="53"/>
  <c r="J179" i="53"/>
  <c r="BK182" i="53"/>
  <c r="J160" i="53"/>
  <c r="BK141" i="53"/>
  <c r="BK202" i="53"/>
  <c r="BK138" i="53"/>
  <c r="BK183" i="53"/>
  <c r="J140" i="53"/>
  <c r="BK171" i="53"/>
  <c r="BK169" i="53"/>
  <c r="BK186" i="53"/>
  <c r="J151" i="53"/>
  <c r="BK146" i="53"/>
  <c r="BK174" i="53"/>
  <c r="J161" i="53"/>
  <c r="J166" i="54"/>
  <c r="J148" i="54"/>
  <c r="BK149" i="54"/>
  <c r="BK138" i="54"/>
  <c r="BK147" i="54"/>
  <c r="BK150" i="54"/>
  <c r="J149" i="54"/>
  <c r="J138" i="54"/>
  <c r="J145" i="55"/>
  <c r="BK193" i="55"/>
  <c r="BK138" i="55"/>
  <c r="J139" i="55"/>
  <c r="BK168" i="55"/>
  <c r="BK180" i="55"/>
  <c r="J169" i="55"/>
  <c r="J185" i="55"/>
  <c r="J164" i="55"/>
  <c r="J142" i="55"/>
  <c r="BK173" i="55"/>
  <c r="J162" i="55"/>
  <c r="J166" i="55"/>
  <c r="BK140" i="55"/>
  <c r="BK145" i="55"/>
  <c r="J146" i="55"/>
  <c r="BK172" i="56"/>
  <c r="J179" i="56"/>
  <c r="BK163" i="56"/>
  <c r="J180" i="56"/>
  <c r="BK168" i="56"/>
  <c r="J177" i="56"/>
  <c r="BK170" i="56"/>
  <c r="J157" i="56"/>
  <c r="J138" i="56"/>
  <c r="BK151" i="56"/>
  <c r="J165" i="56"/>
  <c r="J172" i="56"/>
  <c r="J162" i="56"/>
  <c r="J180" i="57"/>
  <c r="J181" i="57"/>
  <c r="BK159" i="57"/>
  <c r="J179" i="57"/>
  <c r="J189" i="57"/>
  <c r="J194" i="57"/>
  <c r="BK171" i="57"/>
  <c r="J159" i="57"/>
  <c r="J145" i="57"/>
  <c r="BK183" i="57"/>
  <c r="BK181" i="57"/>
  <c r="J168" i="57"/>
  <c r="BK187" i="57"/>
  <c r="BK168" i="57"/>
  <c r="BK146" i="57"/>
  <c r="J177" i="57"/>
  <c r="J138" i="57"/>
  <c r="BK194" i="58"/>
  <c r="BK201" i="58"/>
  <c r="J161" i="58"/>
  <c r="BK193" i="58"/>
  <c r="J190" i="58"/>
  <c r="J168" i="58"/>
  <c r="J153" i="58"/>
  <c r="J183" i="58"/>
  <c r="J184" i="58"/>
  <c r="BK170" i="58"/>
  <c r="J165" i="58"/>
  <c r="BK139" i="59"/>
  <c r="BK165" i="59"/>
  <c r="J140" i="59"/>
  <c r="BK148" i="59"/>
  <c r="J154" i="59"/>
  <c r="J178" i="59"/>
  <c r="J165" i="59"/>
  <c r="J142" i="59"/>
  <c r="J169" i="59"/>
  <c r="J161" i="59"/>
  <c r="BK230" i="60"/>
  <c r="J162" i="60"/>
  <c r="J160" i="60"/>
  <c r="J158" i="60"/>
  <c r="BK154" i="60"/>
  <c r="J198" i="60"/>
  <c r="J174" i="60"/>
  <c r="BK178" i="60"/>
  <c r="J181" i="60"/>
  <c r="BK222" i="60"/>
  <c r="BK232" i="60"/>
  <c r="BK203" i="60"/>
  <c r="J232" i="60"/>
  <c r="J226" i="60"/>
  <c r="BK219" i="60"/>
  <c r="BK217" i="60"/>
  <c r="BK224" i="60"/>
  <c r="BK206" i="60"/>
  <c r="BK210" i="60"/>
  <c r="BK144" i="60"/>
  <c r="J212" i="60"/>
  <c r="J186" i="60"/>
  <c r="BK188" i="60"/>
  <c r="J155" i="60"/>
  <c r="BK141" i="60"/>
  <c r="BK200" i="60"/>
  <c r="BK177" i="60"/>
  <c r="J200" i="60"/>
  <c r="J144" i="60"/>
  <c r="J207" i="60"/>
  <c r="J180" i="60"/>
  <c r="J168" i="60"/>
  <c r="J205" i="60"/>
  <c r="BK155" i="60"/>
  <c r="J224" i="61"/>
  <c r="J225" i="61"/>
  <c r="J165" i="61"/>
  <c r="BK216" i="61"/>
  <c r="J189" i="61"/>
  <c r="J216" i="61"/>
  <c r="BK225" i="61"/>
  <c r="BK163" i="61"/>
  <c r="BK175" i="61"/>
  <c r="BK189" i="61"/>
  <c r="J201" i="61"/>
  <c r="BK169" i="61"/>
  <c r="J163" i="61"/>
  <c r="BK171" i="61"/>
  <c r="BK197" i="61"/>
  <c r="BK193" i="61"/>
  <c r="J171" i="62"/>
  <c r="BK189" i="62"/>
  <c r="BK181" i="62"/>
  <c r="BK173" i="62"/>
  <c r="J175" i="62"/>
  <c r="J187" i="62"/>
  <c r="BK171" i="62"/>
  <c r="J167" i="62"/>
  <c r="J172" i="63"/>
  <c r="J159" i="63"/>
  <c r="J167" i="63"/>
  <c r="J154" i="63"/>
  <c r="BK157" i="63"/>
  <c r="J157" i="63"/>
  <c r="BK156" i="63"/>
  <c r="BK143" i="63"/>
  <c r="BK146" i="63"/>
  <c r="BK168" i="64"/>
  <c r="J180" i="64"/>
  <c r="BK156" i="64"/>
  <c r="BK178" i="64"/>
  <c r="J168" i="64"/>
  <c r="J164" i="64"/>
  <c r="J753" i="11"/>
  <c r="BK584" i="11"/>
  <c r="J434" i="11"/>
  <c r="J271" i="11"/>
  <c r="J1205" i="11"/>
  <c r="BK1192" i="11"/>
  <c r="J1036" i="11"/>
  <c r="BK988" i="11"/>
  <c r="BK936" i="11"/>
  <c r="J834" i="11"/>
  <c r="BK797" i="11"/>
  <c r="BK762" i="11"/>
  <c r="BK694" i="11"/>
  <c r="BK638" i="11"/>
  <c r="J608" i="11"/>
  <c r="BK562" i="11"/>
  <c r="J547" i="11"/>
  <c r="J511" i="11"/>
  <c r="J499" i="11"/>
  <c r="BK466" i="11"/>
  <c r="BK451" i="11"/>
  <c r="J433" i="11"/>
  <c r="J251" i="2"/>
  <c r="BK167" i="2"/>
  <c r="BK248" i="2"/>
  <c r="J179" i="2"/>
  <c r="J210" i="2"/>
  <c r="BK210" i="2"/>
  <c r="J204" i="2"/>
  <c r="AS111" i="1"/>
  <c r="J171" i="2"/>
  <c r="J167" i="2"/>
  <c r="AS123" i="1"/>
  <c r="J263" i="2"/>
  <c r="J231" i="2"/>
  <c r="BK222" i="2"/>
  <c r="BK261" i="2"/>
  <c r="J155" i="3"/>
  <c r="BK155" i="3"/>
  <c r="J142" i="3"/>
  <c r="BK137" i="3"/>
  <c r="J204" i="4"/>
  <c r="J192" i="4"/>
  <c r="J172" i="4"/>
  <c r="BK212" i="4"/>
  <c r="J150" i="4"/>
  <c r="BK196" i="4"/>
  <c r="J184" i="4"/>
  <c r="BK164" i="4"/>
  <c r="BK191" i="4"/>
  <c r="BK173" i="4"/>
  <c r="J201" i="4"/>
  <c r="BK209" i="4"/>
  <c r="BK166" i="4"/>
  <c r="BK154" i="4"/>
  <c r="BK171" i="4"/>
  <c r="BK169" i="4"/>
  <c r="BK148" i="4"/>
  <c r="J162" i="4"/>
  <c r="J212" i="5"/>
  <c r="J198" i="5"/>
  <c r="BK200" i="5"/>
  <c r="BK207" i="5"/>
  <c r="BK199" i="5"/>
  <c r="J152" i="5"/>
  <c r="J192" i="5"/>
  <c r="BK178" i="5"/>
  <c r="J174" i="5"/>
  <c r="BK181" i="5"/>
  <c r="BK174" i="5"/>
  <c r="BK192" i="5"/>
  <c r="J166" i="5"/>
  <c r="BK156" i="5"/>
  <c r="BK189" i="5"/>
  <c r="J193" i="5"/>
  <c r="J158" i="5"/>
  <c r="BK164" i="5"/>
  <c r="J145" i="5"/>
  <c r="J189" i="5"/>
  <c r="BK4036" i="6"/>
  <c r="J4005" i="6"/>
  <c r="J3986" i="6"/>
  <c r="J3982" i="6"/>
  <c r="J3965" i="6"/>
  <c r="J3768" i="6"/>
  <c r="BK3661" i="6"/>
  <c r="J3578" i="6"/>
  <c r="BK3480" i="6"/>
  <c r="BK3413" i="6"/>
  <c r="BK3268" i="6"/>
  <c r="J3244" i="6"/>
  <c r="J3225" i="6"/>
  <c r="J3164" i="6"/>
  <c r="BK3157" i="6"/>
  <c r="J3147" i="6"/>
  <c r="BK3139" i="6"/>
  <c r="BK3130" i="6"/>
  <c r="BK3119" i="6"/>
  <c r="J3087" i="6"/>
  <c r="J3041" i="6"/>
  <c r="BK3023" i="6"/>
  <c r="BK2993" i="6"/>
  <c r="BK2961" i="6"/>
  <c r="BK2945" i="6"/>
  <c r="J3719" i="6"/>
  <c r="J3579" i="6"/>
  <c r="BK3472" i="6"/>
  <c r="BK3419" i="6"/>
  <c r="BK3404" i="6"/>
  <c r="BK3305" i="6"/>
  <c r="J3269" i="6"/>
  <c r="J3247" i="6"/>
  <c r="BK3232" i="6"/>
  <c r="J3218" i="6"/>
  <c r="BK3204" i="6"/>
  <c r="BK3199" i="6"/>
  <c r="BK3183" i="6"/>
  <c r="BK3159" i="6"/>
  <c r="J3141" i="6"/>
  <c r="J3125" i="6"/>
  <c r="J3117" i="6"/>
  <c r="J3113" i="6"/>
  <c r="BK3107" i="6"/>
  <c r="J3082" i="6"/>
  <c r="J3067" i="6"/>
  <c r="BK3015" i="6"/>
  <c r="BK2999" i="6"/>
  <c r="BK2977" i="6"/>
  <c r="BK2962" i="6"/>
  <c r="J2942" i="6"/>
  <c r="BK2928" i="6"/>
  <c r="BK2916" i="6"/>
  <c r="BK2911" i="6"/>
  <c r="J2746" i="6"/>
  <c r="J2605" i="6"/>
  <c r="J2450" i="6"/>
  <c r="BK2342" i="6"/>
  <c r="J4015" i="6"/>
  <c r="J1354" i="6"/>
  <c r="J919" i="6"/>
  <c r="J749" i="6"/>
  <c r="BK385" i="6"/>
  <c r="J173" i="6"/>
  <c r="J1363" i="6"/>
  <c r="J4051" i="6"/>
  <c r="BK763" i="6"/>
  <c r="J420" i="6"/>
  <c r="BK219" i="6"/>
  <c r="J4071" i="6"/>
  <c r="BK4042" i="6"/>
  <c r="BK3961" i="6"/>
  <c r="BK3781" i="6"/>
  <c r="J3657" i="6"/>
  <c r="J1349" i="6"/>
  <c r="J1033" i="6"/>
  <c r="J734" i="6"/>
  <c r="J336" i="6"/>
  <c r="BK4139" i="6"/>
  <c r="J4108" i="6"/>
  <c r="BK4092" i="6"/>
  <c r="BK4055" i="6"/>
  <c r="J4027" i="6"/>
  <c r="BK4006" i="6"/>
  <c r="BK3947" i="6"/>
  <c r="J3564" i="6"/>
  <c r="J3432" i="6"/>
  <c r="J3373" i="6"/>
  <c r="J3301" i="6"/>
  <c r="J3267" i="6"/>
  <c r="BK3255" i="6"/>
  <c r="BK3230" i="6"/>
  <c r="J3196" i="6"/>
  <c r="J3188" i="6"/>
  <c r="BK3151" i="6"/>
  <c r="BK3138" i="6"/>
  <c r="BK3124" i="6"/>
  <c r="J3092" i="6"/>
  <c r="J3068" i="6"/>
  <c r="J3056" i="6"/>
  <c r="J3047" i="6"/>
  <c r="BK3027" i="6"/>
  <c r="J3019" i="6"/>
  <c r="J3002" i="6"/>
  <c r="J2986" i="6"/>
  <c r="J2980" i="6"/>
  <c r="J2969" i="6"/>
  <c r="BK2960" i="6"/>
  <c r="J2953" i="6"/>
  <c r="J2932" i="6"/>
  <c r="J2928" i="6"/>
  <c r="J2921" i="6"/>
  <c r="J2915" i="6"/>
  <c r="BK2806" i="6"/>
  <c r="BK2789" i="6"/>
  <c r="BK2601" i="6"/>
  <c r="BK2565" i="6"/>
  <c r="BK2515" i="6"/>
  <c r="BK2326" i="6"/>
  <c r="J2176" i="6"/>
  <c r="BK2086" i="6"/>
  <c r="J1828" i="6"/>
  <c r="J1696" i="6"/>
  <c r="J1620" i="6"/>
  <c r="BK1499" i="6"/>
  <c r="J1422" i="6"/>
  <c r="J1017" i="6"/>
  <c r="J299" i="6"/>
  <c r="J153" i="6"/>
  <c r="J5320" i="6"/>
  <c r="J4653" i="6"/>
  <c r="J4410" i="6"/>
  <c r="BK4179" i="6"/>
  <c r="J4137" i="6"/>
  <c r="J4107" i="6"/>
  <c r="J4851" i="6"/>
  <c r="J646" i="6"/>
  <c r="BK391" i="6"/>
  <c r="J5400" i="6"/>
  <c r="J5255" i="6"/>
  <c r="BK5219" i="6"/>
  <c r="BK4415" i="6"/>
  <c r="BK4200" i="6"/>
  <c r="J4111" i="6"/>
  <c r="J4076" i="6"/>
  <c r="BK4029" i="6"/>
  <c r="BK4010" i="6"/>
  <c r="BK3956" i="6"/>
  <c r="BK3649" i="6"/>
  <c r="J3512" i="6"/>
  <c r="BK3321" i="6"/>
  <c r="J3236" i="6"/>
  <c r="BK3222" i="6"/>
  <c r="BK3208" i="6"/>
  <c r="BK3154" i="6"/>
  <c r="BK3113" i="6"/>
  <c r="J3099" i="6"/>
  <c r="BK3091" i="6"/>
  <c r="BK3084" i="6"/>
  <c r="BK3068" i="6"/>
  <c r="BK3053" i="6"/>
  <c r="BK3044" i="6"/>
  <c r="BK3037" i="6"/>
  <c r="BK3026" i="6"/>
  <c r="J3003" i="6"/>
  <c r="BK2990" i="6"/>
  <c r="J2945" i="6"/>
  <c r="J2922" i="6"/>
  <c r="J2902" i="6"/>
  <c r="J2810" i="6"/>
  <c r="J2798" i="6"/>
  <c r="J2675" i="6"/>
  <c r="BK2626" i="6"/>
  <c r="BK2559" i="6"/>
  <c r="J2429" i="6"/>
  <c r="J2338" i="6"/>
  <c r="J2135" i="6"/>
  <c r="BK2079" i="6"/>
  <c r="BK2011" i="6"/>
  <c r="J1612" i="6"/>
  <c r="BK1401" i="6"/>
  <c r="J1041" i="6"/>
  <c r="J5395" i="6"/>
  <c r="J4517" i="6"/>
  <c r="J4171" i="6"/>
  <c r="BK5451" i="6"/>
  <c r="BK4788" i="6"/>
  <c r="BK4751" i="6"/>
  <c r="J1021" i="6"/>
  <c r="BK665" i="6"/>
  <c r="BK355" i="6"/>
  <c r="BK4871" i="6"/>
  <c r="BK1009" i="6"/>
  <c r="BK903" i="6"/>
  <c r="BK620" i="6"/>
  <c r="J5314" i="6"/>
  <c r="J4886" i="6"/>
  <c r="BK1223" i="6"/>
  <c r="BK1046" i="6"/>
  <c r="J945" i="6"/>
  <c r="J5427" i="6"/>
  <c r="BK5280" i="6"/>
  <c r="J5233" i="6"/>
  <c r="BK4895" i="6"/>
  <c r="BK4795" i="6"/>
  <c r="J4168" i="6"/>
  <c r="BK4077" i="6"/>
  <c r="J4072" i="6"/>
  <c r="J4000" i="6"/>
  <c r="BK3709" i="6"/>
  <c r="J3573" i="6"/>
  <c r="BK3564" i="6"/>
  <c r="BK3524" i="6"/>
  <c r="BK3402" i="6"/>
  <c r="BK3229" i="6"/>
  <c r="BK3206" i="6"/>
  <c r="J3186" i="6"/>
  <c r="J3144" i="6"/>
  <c r="J3086" i="6"/>
  <c r="BK3080" i="6"/>
  <c r="J3062" i="6"/>
  <c r="J3038" i="6"/>
  <c r="BK3020" i="6"/>
  <c r="BK895" i="6"/>
  <c r="BK400" i="6"/>
  <c r="J207" i="6"/>
  <c r="BK5431" i="6"/>
  <c r="BK5326" i="6"/>
  <c r="J5188" i="6"/>
  <c r="BK4739" i="6"/>
  <c r="J4509" i="6"/>
  <c r="BK4247" i="6"/>
  <c r="J4136" i="6"/>
  <c r="BK4090" i="6"/>
  <c r="J4086" i="6"/>
  <c r="J4070" i="6"/>
  <c r="BK4039" i="6"/>
  <c r="J3999" i="6"/>
  <c r="BK3955" i="6"/>
  <c r="BK3719" i="6"/>
  <c r="BK3609" i="6"/>
  <c r="J3520" i="6"/>
  <c r="BK3444" i="6"/>
  <c r="BK3409" i="6"/>
  <c r="J3325" i="6"/>
  <c r="BK3227" i="6"/>
  <c r="BK3197" i="6"/>
  <c r="BK3161" i="6"/>
  <c r="J3119" i="6"/>
  <c r="J3065" i="6"/>
  <c r="J3048" i="6"/>
  <c r="J3022" i="6"/>
  <c r="BK3009" i="6"/>
  <c r="BK2996" i="6"/>
  <c r="J2977" i="6"/>
  <c r="BK2953" i="6"/>
  <c r="J2938" i="6"/>
  <c r="BK2915" i="6"/>
  <c r="BK2909" i="6"/>
  <c r="BK2836" i="6"/>
  <c r="BK2802" i="6"/>
  <c r="BK2787" i="6"/>
  <c r="BK2617" i="6"/>
  <c r="BK2573" i="6"/>
  <c r="BK2501" i="6"/>
  <c r="J2314" i="6"/>
  <c r="BK2246" i="6"/>
  <c r="J2154" i="6"/>
  <c r="BK1927" i="6"/>
  <c r="BK1890" i="6"/>
  <c r="BK1697" i="6"/>
  <c r="J1500" i="6"/>
  <c r="BK1367" i="6"/>
  <c r="J5462" i="6"/>
  <c r="J4781" i="6"/>
  <c r="BK4618" i="6"/>
  <c r="BK4554" i="6"/>
  <c r="BK4223" i="6"/>
  <c r="BK995" i="6"/>
  <c r="BK779" i="6"/>
  <c r="J706" i="6"/>
  <c r="BK275" i="6"/>
  <c r="BK5382" i="6"/>
  <c r="BK4861" i="6"/>
  <c r="J4745" i="6"/>
  <c r="J4535" i="6"/>
  <c r="J1458" i="6"/>
  <c r="BK5462" i="6"/>
  <c r="BK5395" i="6"/>
  <c r="BK5358" i="6"/>
  <c r="J5326" i="6"/>
  <c r="BK5423" i="6"/>
  <c r="BK949" i="6"/>
  <c r="J779" i="6"/>
  <c r="BK589" i="6"/>
  <c r="BK253" i="6"/>
  <c r="BK4813" i="6"/>
  <c r="J3277" i="6"/>
  <c r="J3260" i="6"/>
  <c r="BK4992" i="6"/>
  <c r="BK4550" i="6"/>
  <c r="BK945" i="6"/>
  <c r="J712" i="6"/>
  <c r="J224" i="6"/>
  <c r="J1318" i="6"/>
  <c r="BK4640" i="6"/>
  <c r="J4187" i="6"/>
  <c r="J4152" i="6"/>
  <c r="BK4145" i="6"/>
  <c r="J4106" i="6"/>
  <c r="BK4063" i="6"/>
  <c r="J4050" i="6"/>
  <c r="BK4038" i="6"/>
  <c r="J4001" i="6"/>
  <c r="J3953" i="6"/>
  <c r="BK3617" i="6"/>
  <c r="BK3571" i="6"/>
  <c r="BK3496" i="6"/>
  <c r="BK3401" i="6"/>
  <c r="BK3329" i="6"/>
  <c r="J3258" i="6"/>
  <c r="J3248" i="6"/>
  <c r="J3230" i="6"/>
  <c r="BK3215" i="6"/>
  <c r="BK646" i="6"/>
  <c r="J208" i="6"/>
  <c r="J4308" i="6"/>
  <c r="BK4177" i="6"/>
  <c r="J4155" i="6"/>
  <c r="J1073" i="6"/>
  <c r="J838" i="6"/>
  <c r="BK5320" i="6"/>
  <c r="BK5245" i="6"/>
  <c r="J5190" i="6"/>
  <c r="J4550" i="6"/>
  <c r="J4415" i="6"/>
  <c r="BK4358" i="6"/>
  <c r="BK4110" i="6"/>
  <c r="J4081" i="6"/>
  <c r="BK4053" i="6"/>
  <c r="BK4001" i="6"/>
  <c r="J3991" i="6"/>
  <c r="J3819" i="6"/>
  <c r="J3669" i="6"/>
  <c r="J3575" i="6"/>
  <c r="J3540" i="6"/>
  <c r="BK3424" i="6"/>
  <c r="BK3333" i="6"/>
  <c r="BK3252" i="6"/>
  <c r="BK3219" i="6"/>
  <c r="BK3123" i="6"/>
  <c r="BK3097" i="6"/>
  <c r="J3085" i="6"/>
  <c r="J3049" i="6"/>
  <c r="J2998" i="6"/>
  <c r="J2981" i="6"/>
  <c r="J2951" i="6"/>
  <c r="BK2927" i="6"/>
  <c r="BK2920" i="6"/>
  <c r="J2910" i="6"/>
  <c r="BK2807" i="6"/>
  <c r="J2625" i="6"/>
  <c r="BK2583" i="6"/>
  <c r="J2573" i="6"/>
  <c r="BK2443" i="6"/>
  <c r="J2392" i="6"/>
  <c r="BK2334" i="6"/>
  <c r="BK2124" i="6"/>
  <c r="J2019" i="6"/>
  <c r="J1833" i="6"/>
  <c r="BK1672" i="6"/>
  <c r="BK1629" i="6"/>
  <c r="BK1013" i="6"/>
  <c r="J443" i="6"/>
  <c r="J237" i="6"/>
  <c r="J4540" i="6"/>
  <c r="J4177" i="6"/>
  <c r="BK4137" i="6"/>
  <c r="J4066" i="6"/>
  <c r="J4032" i="6"/>
  <c r="J4009" i="6"/>
  <c r="BK3966" i="6"/>
  <c r="J3956" i="6"/>
  <c r="BK3778" i="6"/>
  <c r="J3629" i="6"/>
  <c r="J3571" i="6"/>
  <c r="J3472" i="6"/>
  <c r="J3444" i="6"/>
  <c r="BK3415" i="6"/>
  <c r="J2621" i="6"/>
  <c r="BK2348" i="6"/>
  <c r="J2298" i="6"/>
  <c r="J2278" i="6"/>
  <c r="BK2148" i="6"/>
  <c r="BK2115" i="6"/>
  <c r="BK1985" i="6"/>
  <c r="J1890" i="6"/>
  <c r="BK1719" i="6"/>
  <c r="J1686" i="6"/>
  <c r="J1597" i="6"/>
  <c r="BK1510" i="6"/>
  <c r="J1488" i="6"/>
  <c r="BK1363" i="6"/>
  <c r="J1256" i="6"/>
  <c r="BK4196" i="6"/>
  <c r="J4144" i="6"/>
  <c r="J1434" i="6"/>
  <c r="BK1017" i="6"/>
  <c r="J925" i="6"/>
  <c r="J860" i="6"/>
  <c r="BK734" i="6"/>
  <c r="J601" i="6"/>
  <c r="J4788" i="6"/>
  <c r="BK4512" i="6"/>
  <c r="BK4392" i="6"/>
  <c r="J4149" i="6"/>
  <c r="BK4082" i="6"/>
  <c r="J4028" i="6"/>
  <c r="BK3983" i="6"/>
  <c r="J3978" i="6"/>
  <c r="J3957" i="6"/>
  <c r="J3787" i="6"/>
  <c r="BK3697" i="6"/>
  <c r="BK3657" i="6"/>
  <c r="BK3582" i="6"/>
  <c r="J3496" i="6"/>
  <c r="BK1393" i="6"/>
  <c r="BK335" i="7"/>
  <c r="J314" i="7"/>
  <c r="J270" i="7"/>
  <c r="J299" i="7"/>
  <c r="J279" i="7"/>
  <c r="BK255" i="7"/>
  <c r="J158" i="7"/>
  <c r="J341" i="7"/>
  <c r="BK239" i="7"/>
  <c r="J214" i="7"/>
  <c r="J174" i="7"/>
  <c r="BK164" i="7"/>
  <c r="BK278" i="7"/>
  <c r="BK208" i="7"/>
  <c r="BK331" i="7"/>
  <c r="J283" i="7"/>
  <c r="BK340" i="7"/>
  <c r="BK359" i="7"/>
  <c r="J303" i="7"/>
  <c r="J223" i="7"/>
  <c r="BK198" i="7"/>
  <c r="J172" i="7"/>
  <c r="BK158" i="7"/>
  <c r="J350" i="7"/>
  <c r="BK329" i="7"/>
  <c r="BK234" i="7"/>
  <c r="BK362" i="7"/>
  <c r="J326" i="7"/>
  <c r="BK269" i="7"/>
  <c r="J248" i="7"/>
  <c r="J220" i="7"/>
  <c r="J192" i="7"/>
  <c r="J161" i="7"/>
  <c r="BK147" i="7"/>
  <c r="BK346" i="7"/>
  <c r="BK299" i="7"/>
  <c r="J294" i="7"/>
  <c r="J348" i="7"/>
  <c r="BK285" i="7"/>
  <c r="J264" i="7"/>
  <c r="BK212" i="7"/>
  <c r="J147" i="7"/>
  <c r="J269" i="7"/>
  <c r="J228" i="7"/>
  <c r="BK194" i="7"/>
  <c r="BK156" i="7"/>
  <c r="J300" i="7"/>
  <c r="J244" i="7"/>
  <c r="J282" i="7"/>
  <c r="BK260" i="7"/>
  <c r="BK275" i="7"/>
  <c r="J225" i="7"/>
  <c r="J203" i="7"/>
  <c r="J199" i="7"/>
  <c r="BK174" i="7"/>
  <c r="BK168" i="7"/>
  <c r="J142" i="7"/>
  <c r="BK306" i="7"/>
  <c r="BK277" i="7"/>
  <c r="BK332" i="7"/>
  <c r="J359" i="7"/>
  <c r="BK273" i="7"/>
  <c r="BK360" i="7"/>
  <c r="J321" i="7"/>
  <c r="BK216" i="7"/>
  <c r="J173" i="7"/>
  <c r="BK146" i="7"/>
  <c r="BK280" i="7"/>
  <c r="J243" i="7"/>
  <c r="J215" i="7"/>
  <c r="BK180" i="7"/>
  <c r="J163" i="7"/>
  <c r="J334" i="7"/>
  <c r="BK325" i="7"/>
  <c r="J311" i="7"/>
  <c r="BK290" i="7"/>
  <c r="BK347" i="7"/>
  <c r="J272" i="7"/>
  <c r="BK252" i="7"/>
  <c r="BK348" i="7"/>
  <c r="BK235" i="7"/>
  <c r="J305" i="7"/>
  <c r="J463" i="8"/>
  <c r="BK424" i="8"/>
  <c r="BK363" i="8"/>
  <c r="BK319" i="8"/>
  <c r="BK244" i="8"/>
  <c r="BK184" i="8"/>
  <c r="J497" i="8"/>
  <c r="BK477" i="8"/>
  <c r="J420" i="8"/>
  <c r="BK507" i="8"/>
  <c r="BK460" i="8"/>
  <c r="BK365" i="8"/>
  <c r="BK484" i="8"/>
  <c r="BK465" i="8"/>
  <c r="J422" i="8"/>
  <c r="J363" i="8"/>
  <c r="J332" i="8"/>
  <c r="BK283" i="8"/>
  <c r="BK406" i="8"/>
  <c r="BK295" i="8"/>
  <c r="BK252" i="8"/>
  <c r="J208" i="8"/>
  <c r="BK193" i="8"/>
  <c r="BK187" i="8"/>
  <c r="BK166" i="8"/>
  <c r="BK138" i="8"/>
  <c r="J526" i="8"/>
  <c r="J512" i="8"/>
  <c r="BK505" i="8"/>
  <c r="J437" i="8"/>
  <c r="BK422" i="8"/>
  <c r="J361" i="8"/>
  <c r="J313" i="8"/>
  <c r="J305" i="8"/>
  <c r="BK243" i="8"/>
  <c r="BK177" i="8"/>
  <c r="BK529" i="8"/>
  <c r="BK454" i="8"/>
  <c r="J416" i="8"/>
  <c r="BK324" i="8"/>
  <c r="BK235" i="8"/>
  <c r="J171" i="8"/>
  <c r="BK137" i="8"/>
  <c r="BK453" i="8"/>
  <c r="J374" i="8"/>
  <c r="BK299" i="8"/>
  <c r="BK229" i="8"/>
  <c r="J164" i="8"/>
  <c r="J480" i="8"/>
  <c r="BK420" i="8"/>
  <c r="J405" i="8"/>
  <c r="J286" i="8"/>
  <c r="BK219" i="8"/>
  <c r="BK180" i="8"/>
  <c r="J507" i="8"/>
  <c r="BK496" i="8"/>
  <c r="J465" i="8"/>
  <c r="BK388" i="8"/>
  <c r="J326" i="8"/>
  <c r="J282" i="8"/>
  <c r="J501" i="8"/>
  <c r="J428" i="8"/>
  <c r="BK389" i="8"/>
  <c r="BK308" i="8"/>
  <c r="BK288" i="8"/>
  <c r="BK251" i="8"/>
  <c r="BK204" i="8"/>
  <c r="BK181" i="8"/>
  <c r="J170" i="8"/>
  <c r="J145" i="8"/>
  <c r="BK519" i="8"/>
  <c r="BK469" i="8"/>
  <c r="BK403" i="8"/>
  <c r="BK377" i="8"/>
  <c r="J345" i="8"/>
  <c r="BK301" i="8"/>
  <c r="BK274" i="8"/>
  <c r="J257" i="8"/>
  <c r="J248" i="8"/>
  <c r="BK194" i="8"/>
  <c r="J177" i="8"/>
  <c r="J139" i="8"/>
  <c r="BK514" i="8"/>
  <c r="J453" i="8"/>
  <c r="BK383" i="8"/>
  <c r="J314" i="8"/>
  <c r="J471" i="8"/>
  <c r="J386" i="8"/>
  <c r="BK352" i="8"/>
  <c r="J294" i="8"/>
  <c r="J194" i="8"/>
  <c r="J152" i="8"/>
  <c r="J396" i="8"/>
  <c r="BK530" i="8"/>
  <c r="J328" i="8"/>
  <c r="J295" i="8"/>
  <c r="BK248" i="8"/>
  <c r="BK238" i="8"/>
  <c r="J205" i="8"/>
  <c r="BK169" i="8"/>
  <c r="BK151" i="8"/>
  <c r="J479" i="8"/>
  <c r="BK415" i="8"/>
  <c r="J395" i="8"/>
  <c r="J371" i="8"/>
  <c r="J266" i="8"/>
  <c r="BK218" i="8"/>
  <c r="J144" i="8"/>
  <c r="J366" i="8"/>
  <c r="J297" i="8"/>
  <c r="J183" i="8"/>
  <c r="BK443" i="8"/>
  <c r="BK335" i="8"/>
  <c r="J265" i="8"/>
  <c r="J262" i="8"/>
  <c r="BK247" i="8"/>
  <c r="J218" i="8"/>
  <c r="J189" i="8"/>
  <c r="BK153" i="8"/>
  <c r="J140" i="8"/>
  <c r="J435" i="8"/>
  <c r="J372" i="8"/>
  <c r="BK338" i="8"/>
  <c r="J300" i="8"/>
  <c r="J417" i="8"/>
  <c r="BK339" i="8"/>
  <c r="BK524" i="8"/>
  <c r="J427" i="8"/>
  <c r="J514" i="8"/>
  <c r="BK279" i="9"/>
  <c r="BK254" i="9"/>
  <c r="J246" i="9"/>
  <c r="J221" i="9"/>
  <c r="J326" i="9"/>
  <c r="BK264" i="9"/>
  <c r="BK218" i="9"/>
  <c r="J145" i="9"/>
  <c r="J197" i="9"/>
  <c r="BK147" i="9"/>
  <c r="BK322" i="9"/>
  <c r="BK228" i="9"/>
  <c r="BK208" i="9"/>
  <c r="BK205" i="9"/>
  <c r="J203" i="9"/>
  <c r="BK195" i="9"/>
  <c r="BK175" i="9"/>
  <c r="BK149" i="9"/>
  <c r="J250" i="9"/>
  <c r="J241" i="9"/>
  <c r="J217" i="9"/>
  <c r="BK324" i="9"/>
  <c r="J251" i="9"/>
  <c r="J171" i="9"/>
  <c r="J155" i="9"/>
  <c r="J307" i="9"/>
  <c r="J325" i="9"/>
  <c r="J320" i="9"/>
  <c r="J280" i="9"/>
  <c r="J261" i="9"/>
  <c r="BK300" i="9"/>
  <c r="BK263" i="9"/>
  <c r="BK197" i="9"/>
  <c r="J187" i="9"/>
  <c r="J178" i="9"/>
  <c r="BK166" i="9"/>
  <c r="BK143" i="9"/>
  <c r="J552" i="10"/>
  <c r="BK487" i="10"/>
  <c r="J474" i="10"/>
  <c r="J464" i="10"/>
  <c r="J390" i="10"/>
  <c r="BK366" i="10"/>
  <c r="J563" i="10"/>
  <c r="BK522" i="10"/>
  <c r="J491" i="10"/>
  <c r="BK429" i="10"/>
  <c r="BK371" i="10"/>
  <c r="BK340" i="10"/>
  <c r="BK273" i="10"/>
  <c r="BK244" i="10"/>
  <c r="J201" i="10"/>
  <c r="BK565" i="10"/>
  <c r="BK576" i="10"/>
  <c r="J548" i="10"/>
  <c r="BK538" i="10"/>
  <c r="BK473" i="10"/>
  <c r="J462" i="10"/>
  <c r="J419" i="10"/>
  <c r="J362" i="10"/>
  <c r="BK325" i="10"/>
  <c r="BK564" i="10"/>
  <c r="J486" i="10"/>
  <c r="BK476" i="10"/>
  <c r="J440" i="10"/>
  <c r="J424" i="10"/>
  <c r="BK388" i="10"/>
  <c r="J374" i="10"/>
  <c r="BK361" i="10"/>
  <c r="J339" i="10"/>
  <c r="BK328" i="10"/>
  <c r="BK315" i="10"/>
  <c r="J288" i="10"/>
  <c r="J263" i="10"/>
  <c r="BK254" i="10"/>
  <c r="BK231" i="10"/>
  <c r="BK545" i="10"/>
  <c r="J501" i="10"/>
  <c r="BK489" i="10"/>
  <c r="J459" i="10"/>
  <c r="J449" i="10"/>
  <c r="BK440" i="10"/>
  <c r="J435" i="10"/>
  <c r="BK421" i="10"/>
  <c r="BK401" i="10"/>
  <c r="J394" i="10"/>
  <c r="BK383" i="10"/>
  <c r="BK349" i="10"/>
  <c r="BK319" i="10"/>
  <c r="J283" i="10"/>
  <c r="J271" i="10"/>
  <c r="J260" i="10"/>
  <c r="BK241" i="10"/>
  <c r="BK586" i="10"/>
  <c r="J514" i="10"/>
  <c r="J506" i="10"/>
  <c r="BK189" i="10"/>
  <c r="J182" i="10"/>
  <c r="BK144" i="10"/>
  <c r="BK575" i="10"/>
  <c r="BK527" i="10"/>
  <c r="BK490" i="10"/>
  <c r="BK477" i="10"/>
  <c r="BK405" i="10"/>
  <c r="J392" i="10"/>
  <c r="BK381" i="10"/>
  <c r="BK589" i="10"/>
  <c r="BK209" i="10"/>
  <c r="BK150" i="10"/>
  <c r="J554" i="10"/>
  <c r="J204" i="10"/>
  <c r="J189" i="10"/>
  <c r="BK178" i="10"/>
  <c r="J160" i="10"/>
  <c r="BK149" i="10"/>
  <c r="J590" i="10"/>
  <c r="BK228" i="10"/>
  <c r="J570" i="10"/>
  <c r="BK177" i="10"/>
  <c r="J154" i="10"/>
  <c r="J584" i="10"/>
  <c r="J225" i="10"/>
  <c r="J497" i="10"/>
  <c r="J446" i="10"/>
  <c r="J431" i="10"/>
  <c r="BK416" i="10"/>
  <c r="J352" i="10"/>
  <c r="BK336" i="10"/>
  <c r="J316" i="10"/>
  <c r="J310" i="10"/>
  <c r="BK285" i="10"/>
  <c r="BK266" i="10"/>
  <c r="BK237" i="10"/>
  <c r="J217" i="10"/>
  <c r="BK181" i="10"/>
  <c r="J533" i="10"/>
  <c r="BK210" i="10"/>
  <c r="BK176" i="10"/>
  <c r="BK158" i="10"/>
  <c r="J143" i="10"/>
  <c r="J541" i="10"/>
  <c r="BK479" i="10"/>
  <c r="BK426" i="10"/>
  <c r="J406" i="10"/>
  <c r="J370" i="10"/>
  <c r="BK344" i="10"/>
  <c r="J307" i="10"/>
  <c r="J298" i="10"/>
  <c r="J287" i="10"/>
  <c r="BK259" i="10"/>
  <c r="J250" i="10"/>
  <c r="J240" i="10"/>
  <c r="BK234" i="10"/>
  <c r="J230" i="10"/>
  <c r="BK225" i="10"/>
  <c r="BK194" i="10"/>
  <c r="J169" i="10"/>
  <c r="BK165" i="10"/>
  <c r="BK155" i="10"/>
  <c r="J539" i="10"/>
  <c r="BK499" i="10"/>
  <c r="BK454" i="10"/>
  <c r="J452" i="10"/>
  <c r="J448" i="10"/>
  <c r="J210" i="10"/>
  <c r="BK541" i="10"/>
  <c r="BK196" i="10"/>
  <c r="BK532" i="10"/>
  <c r="BK552" i="10"/>
  <c r="J524" i="10"/>
  <c r="J187" i="10"/>
  <c r="BK172" i="10"/>
  <c r="J525" i="10"/>
  <c r="J531" i="10"/>
  <c r="J172" i="10"/>
  <c r="BK540" i="10"/>
  <c r="J511" i="10"/>
  <c r="J469" i="10"/>
  <c r="BK452" i="10"/>
  <c r="BK419" i="10"/>
  <c r="J408" i="10"/>
  <c r="J357" i="10"/>
  <c r="BK348" i="10"/>
  <c r="J303" i="10"/>
  <c r="BK281" i="10"/>
  <c r="J273" i="10"/>
  <c r="BK270" i="10"/>
  <c r="BK258" i="10"/>
  <c r="BK248" i="10"/>
  <c r="BK236" i="10"/>
  <c r="BK186" i="10"/>
  <c r="BK179" i="10"/>
  <c r="J149" i="10"/>
  <c r="J505" i="10"/>
  <c r="BK385" i="10"/>
  <c r="BK339" i="10"/>
  <c r="BK312" i="10"/>
  <c r="J292" i="10"/>
  <c r="BK282" i="10"/>
  <c r="J270" i="10"/>
  <c r="BK265" i="10"/>
  <c r="BK227" i="10"/>
  <c r="J268" i="11"/>
  <c r="J212" i="11"/>
  <c r="BK1221" i="11"/>
  <c r="J1199" i="11"/>
  <c r="J1178" i="11"/>
  <c r="J1152" i="11"/>
  <c r="J1135" i="11"/>
  <c r="J1121" i="11"/>
  <c r="J1080" i="11"/>
  <c r="J1063" i="11"/>
  <c r="J983" i="11"/>
  <c r="J972" i="11"/>
  <c r="J958" i="11"/>
  <c r="J950" i="11"/>
  <c r="J936" i="11"/>
  <c r="J895" i="11"/>
  <c r="J874" i="11"/>
  <c r="J860" i="11"/>
  <c r="BK852" i="11"/>
  <c r="BK826" i="11"/>
  <c r="BK815" i="11"/>
  <c r="J791" i="11"/>
  <c r="BK765" i="11"/>
  <c r="J714" i="11"/>
  <c r="BK702" i="11"/>
  <c r="J653" i="11"/>
  <c r="BK633" i="11"/>
  <c r="J614" i="11"/>
  <c r="J592" i="11"/>
  <c r="BK568" i="11"/>
  <c r="J546" i="11"/>
  <c r="J535" i="11"/>
  <c r="BK529" i="11"/>
  <c r="J516" i="11"/>
  <c r="J506" i="11"/>
  <c r="BK496" i="11"/>
  <c r="BK481" i="11"/>
  <c r="BK459" i="11"/>
  <c r="J451" i="11"/>
  <c r="J437" i="11"/>
  <c r="J426" i="11"/>
  <c r="J417" i="11"/>
  <c r="BK400" i="11"/>
  <c r="BK1233" i="11"/>
  <c r="BK1218" i="11"/>
  <c r="J1190" i="11"/>
  <c r="BK1152" i="11"/>
  <c r="BK1140" i="11"/>
  <c r="BK1086" i="11"/>
  <c r="BK1012" i="11"/>
  <c r="BK1001" i="11"/>
  <c r="BK980" i="11"/>
  <c r="BK975" i="11"/>
  <c r="BK959" i="11"/>
  <c r="J943" i="11"/>
  <c r="BK913" i="11"/>
  <c r="BK904" i="11"/>
  <c r="BK869" i="11"/>
  <c r="J846" i="11"/>
  <c r="BK837" i="11"/>
  <c r="J815" i="11"/>
  <c r="J805" i="11"/>
  <c r="J795" i="11"/>
  <c r="J782" i="11"/>
  <c r="J771" i="11"/>
  <c r="J752" i="11"/>
  <c r="J729" i="11"/>
  <c r="J715" i="11"/>
  <c r="J696" i="11"/>
  <c r="J678" i="11"/>
  <c r="BK663" i="11"/>
  <c r="BK649" i="11"/>
  <c r="J620" i="11"/>
  <c r="J590" i="11"/>
  <c r="J577" i="11"/>
  <c r="BK565" i="11"/>
  <c r="BK547" i="11"/>
  <c r="J514" i="11"/>
  <c r="BK511" i="11"/>
  <c r="BK498" i="11"/>
  <c r="BK487" i="11"/>
  <c r="J477" i="11"/>
  <c r="BK458" i="11"/>
  <c r="BK430" i="11"/>
  <c r="J419" i="11"/>
  <c r="J395" i="11"/>
  <c r="BK390" i="11"/>
  <c r="J370" i="11"/>
  <c r="BK307" i="11"/>
  <c r="BK228" i="11"/>
  <c r="BK187" i="11"/>
  <c r="BK1220" i="11"/>
  <c r="BK1203" i="11"/>
  <c r="BK1191" i="11"/>
  <c r="J352" i="11"/>
  <c r="J308" i="11"/>
  <c r="J236" i="11"/>
  <c r="J195" i="11"/>
  <c r="J1226" i="11"/>
  <c r="BK1174" i="11"/>
  <c r="J1160" i="11"/>
  <c r="BK1126" i="11"/>
  <c r="BK1119" i="11"/>
  <c r="BK1093" i="11"/>
  <c r="BK1052" i="11"/>
  <c r="BK1018" i="11"/>
  <c r="BK987" i="11"/>
  <c r="BK971" i="11"/>
  <c r="J923" i="11"/>
  <c r="BK874" i="11"/>
  <c r="J843" i="11"/>
  <c r="J838" i="11"/>
  <c r="J812" i="11"/>
  <c r="BK793" i="11"/>
  <c r="J788" i="11"/>
  <c r="J772" i="11"/>
  <c r="BK747" i="11"/>
  <c r="J741" i="11"/>
  <c r="BK715" i="11"/>
  <c r="J704" i="11"/>
  <c r="BK686" i="11"/>
  <c r="BK679" i="11"/>
  <c r="J663" i="11"/>
  <c r="J641" i="11"/>
  <c r="J629" i="11"/>
  <c r="J621" i="11"/>
  <c r="J587" i="11"/>
  <c r="BK578" i="11"/>
  <c r="BK570" i="11"/>
  <c r="BK556" i="11"/>
  <c r="BK543" i="11"/>
  <c r="J526" i="11"/>
  <c r="J507" i="11"/>
  <c r="J488" i="11"/>
  <c r="BK472" i="11"/>
  <c r="BK457" i="11"/>
  <c r="J442" i="11"/>
  <c r="BK404" i="11"/>
  <c r="J396" i="11"/>
  <c r="J345" i="11"/>
  <c r="BK335" i="11"/>
  <c r="J1213" i="11"/>
  <c r="BK1205" i="11"/>
  <c r="J1129" i="11"/>
  <c r="J1109" i="11"/>
  <c r="J1059" i="11"/>
  <c r="J988" i="11"/>
  <c r="BK930" i="11"/>
  <c r="J914" i="11"/>
  <c r="BK875" i="11"/>
  <c r="BK813" i="11"/>
  <c r="J779" i="11"/>
  <c r="BK773" i="11"/>
  <c r="BK1217" i="11"/>
  <c r="BK1179" i="11"/>
  <c r="J1171" i="11"/>
  <c r="BK1153" i="11"/>
  <c r="J1143" i="11"/>
  <c r="J1107" i="11"/>
  <c r="BK1043" i="11"/>
  <c r="BK967" i="11"/>
  <c r="BK955" i="11"/>
  <c r="J935" i="11"/>
  <c r="BK909" i="11"/>
  <c r="J876" i="11"/>
  <c r="BK864" i="11"/>
  <c r="BK850" i="11"/>
  <c r="J837" i="11"/>
  <c r="J825" i="11"/>
  <c r="J769" i="11"/>
  <c r="J750" i="11"/>
  <c r="BK737" i="11"/>
  <c r="BK709" i="11"/>
  <c r="BK699" i="11"/>
  <c r="BK669" i="11"/>
  <c r="J655" i="11"/>
  <c r="J646" i="11"/>
  <c r="BK632" i="11"/>
  <c r="J600" i="11"/>
  <c r="BK580" i="11"/>
  <c r="BK572" i="11"/>
  <c r="BK566" i="11"/>
  <c r="BK554" i="11"/>
  <c r="BK527" i="11"/>
  <c r="J492" i="11"/>
  <c r="J485" i="11"/>
  <c r="J473" i="11"/>
  <c r="J445" i="11"/>
  <c r="BK418" i="11"/>
  <c r="J409" i="11"/>
  <c r="J384" i="11"/>
  <c r="J358" i="11"/>
  <c r="BK294" i="11"/>
  <c r="J282" i="11"/>
  <c r="BK268" i="11"/>
  <c r="BK211" i="11"/>
  <c r="J187" i="11"/>
  <c r="J1291" i="11"/>
  <c r="J1229" i="11"/>
  <c r="J1187" i="11"/>
  <c r="J1153" i="11"/>
  <c r="J1130" i="11"/>
  <c r="J1122" i="11"/>
  <c r="J1105" i="11"/>
  <c r="J1102" i="11"/>
  <c r="J1099" i="11"/>
  <c r="BK1089" i="11"/>
  <c r="BK1082" i="11"/>
  <c r="BK1071" i="11"/>
  <c r="J1008" i="11"/>
  <c r="J353" i="11"/>
  <c r="J1267" i="11"/>
  <c r="BK1197" i="11"/>
  <c r="BK1182" i="11"/>
  <c r="BK1136" i="11"/>
  <c r="BK1111" i="11"/>
  <c r="BK1072" i="11"/>
  <c r="J1042" i="11"/>
  <c r="J1031" i="11"/>
  <c r="J998" i="11"/>
  <c r="BK986" i="11"/>
  <c r="J974" i="11"/>
  <c r="J931" i="11"/>
  <c r="BK911" i="11"/>
  <c r="BK898" i="11"/>
  <c r="J887" i="11"/>
  <c r="J869" i="11"/>
  <c r="J856" i="11"/>
  <c r="J796" i="11"/>
  <c r="J787" i="11"/>
  <c r="BK761" i="11"/>
  <c r="J746" i="11"/>
  <c r="BK738" i="11"/>
  <c r="J718" i="11"/>
  <c r="J706" i="11"/>
  <c r="BK695" i="11"/>
  <c r="J689" i="11"/>
  <c r="J673" i="11"/>
  <c r="BK665" i="11"/>
  <c r="BK645" i="11"/>
  <c r="BK629" i="11"/>
  <c r="BK618" i="11"/>
  <c r="J603" i="11"/>
  <c r="J599" i="11"/>
  <c r="BK597" i="11"/>
  <c r="BK595" i="11"/>
  <c r="BK593" i="11"/>
  <c r="BK587" i="11"/>
  <c r="BK567" i="11"/>
  <c r="BK550" i="11"/>
  <c r="J542" i="11"/>
  <c r="BK516" i="11"/>
  <c r="BK495" i="11"/>
  <c r="J490" i="11"/>
  <c r="BK470" i="11"/>
  <c r="J449" i="11"/>
  <c r="J435" i="11"/>
  <c r="J413" i="11"/>
  <c r="J404" i="11"/>
  <c r="J397" i="11"/>
  <c r="J262" i="11"/>
  <c r="BK238" i="11"/>
  <c r="J1295" i="11"/>
  <c r="BK1273" i="11"/>
  <c r="BK1252" i="11"/>
  <c r="BK300" i="11"/>
  <c r="BK282" i="11"/>
  <c r="J234" i="11"/>
  <c r="BK207" i="11"/>
  <c r="BK1279" i="11"/>
  <c r="BK1293" i="11"/>
  <c r="BK1228" i="11"/>
  <c r="J1176" i="11"/>
  <c r="BK1162" i="11"/>
  <c r="J1118" i="11"/>
  <c r="BK1091" i="11"/>
  <c r="J1072" i="11"/>
  <c r="J1065" i="11"/>
  <c r="J1025" i="11"/>
  <c r="J1002" i="11"/>
  <c r="J996" i="11"/>
  <c r="BK981" i="11"/>
  <c r="J959" i="11"/>
  <c r="J949" i="11"/>
  <c r="J911" i="11"/>
  <c r="BK879" i="11"/>
  <c r="BK876" i="11"/>
  <c r="J870" i="11"/>
  <c r="BK851" i="11"/>
  <c r="J848" i="11"/>
  <c r="J821" i="11"/>
  <c r="BK818" i="11"/>
  <c r="BK812" i="11"/>
  <c r="J383" i="11"/>
  <c r="J211" i="11"/>
  <c r="BK1251" i="11"/>
  <c r="BK314" i="11"/>
  <c r="J1242" i="11"/>
  <c r="BK1168" i="11"/>
  <c r="BK298" i="11"/>
  <c r="BK1249" i="11"/>
  <c r="BK1144" i="11"/>
  <c r="J1028" i="11"/>
  <c r="J989" i="11"/>
  <c r="BK943" i="11"/>
  <c r="J928" i="11"/>
  <c r="BK887" i="11"/>
  <c r="BK854" i="11"/>
  <c r="J828" i="11"/>
  <c r="J802" i="11"/>
  <c r="BK783" i="11"/>
  <c r="BK419" i="11"/>
  <c r="J295" i="11"/>
  <c r="J1271" i="11"/>
  <c r="BK1231" i="11"/>
  <c r="J1294" i="11"/>
  <c r="BK365" i="11"/>
  <c r="BK275" i="11"/>
  <c r="BK360" i="11"/>
  <c r="J1268" i="11"/>
  <c r="BK283" i="11"/>
  <c r="BK356" i="11"/>
  <c r="J1253" i="11"/>
  <c r="BK1267" i="11"/>
  <c r="BK1177" i="11"/>
  <c r="BK376" i="11"/>
  <c r="BK262" i="11"/>
  <c r="J208" i="11"/>
  <c r="BK1206" i="11"/>
  <c r="BK1096" i="11"/>
  <c r="BK1079" i="11"/>
  <c r="J1041" i="11"/>
  <c r="J1022" i="11"/>
  <c r="BK324" i="11"/>
  <c r="J1249" i="11"/>
  <c r="J298" i="11"/>
  <c r="J263" i="11"/>
  <c r="BK231" i="11"/>
  <c r="BK1274" i="11"/>
  <c r="BK1258" i="11"/>
  <c r="J176" i="12"/>
  <c r="J169" i="12"/>
  <c r="BK187" i="12"/>
  <c r="J138" i="12"/>
  <c r="J231" i="12"/>
  <c r="BK226" i="12"/>
  <c r="BK199" i="12"/>
  <c r="J160" i="12"/>
  <c r="J170" i="12"/>
  <c r="BK244" i="12"/>
  <c r="J193" i="12"/>
  <c r="J158" i="12"/>
  <c r="J172" i="12"/>
  <c r="J183" i="12"/>
  <c r="J149" i="12"/>
  <c r="BK212" i="12"/>
  <c r="J143" i="12"/>
  <c r="J165" i="12"/>
  <c r="BK231" i="12"/>
  <c r="BK224" i="12"/>
  <c r="BK162" i="12"/>
  <c r="BK139" i="12"/>
  <c r="J206" i="12"/>
  <c r="BK206" i="12"/>
  <c r="J335" i="13"/>
  <c r="BK265" i="13"/>
  <c r="BK331" i="13"/>
  <c r="J249" i="13"/>
  <c r="BK147" i="13"/>
  <c r="J176" i="13"/>
  <c r="J237" i="13"/>
  <c r="J303" i="13"/>
  <c r="J263" i="13"/>
  <c r="BK335" i="13"/>
  <c r="BK276" i="13"/>
  <c r="BK171" i="13"/>
  <c r="J246" i="13"/>
  <c r="J334" i="13"/>
  <c r="J323" i="13"/>
  <c r="J279" i="13"/>
  <c r="BK258" i="13"/>
  <c r="J241" i="13"/>
  <c r="BK206" i="13"/>
  <c r="J327" i="13"/>
  <c r="BK228" i="13"/>
  <c r="BK304" i="13"/>
  <c r="BK243" i="13"/>
  <c r="BK200" i="13"/>
  <c r="BK274" i="13"/>
  <c r="BK173" i="13"/>
  <c r="BK286" i="13"/>
  <c r="J223" i="13"/>
  <c r="J258" i="13"/>
  <c r="BK307" i="13"/>
  <c r="BK257" i="13"/>
  <c r="J226" i="13"/>
  <c r="J293" i="13"/>
  <c r="J203" i="13"/>
  <c r="BK273" i="13"/>
  <c r="BK212" i="13"/>
  <c r="BK223" i="13"/>
  <c r="BK284" i="13"/>
  <c r="BK232" i="13"/>
  <c r="BK292" i="13"/>
  <c r="BK244" i="13"/>
  <c r="J239" i="13"/>
  <c r="BK150" i="13"/>
  <c r="BK133" i="13"/>
  <c r="BK190" i="14"/>
  <c r="J390" i="14"/>
  <c r="BK265" i="14"/>
  <c r="BK245" i="14"/>
  <c r="J260" i="14"/>
  <c r="J297" i="14"/>
  <c r="J448" i="14"/>
  <c r="J377" i="14"/>
  <c r="BK377" i="14"/>
  <c r="J394" i="14"/>
  <c r="J323" i="14"/>
  <c r="J451" i="14"/>
  <c r="BK323" i="14"/>
  <c r="BK271" i="14"/>
  <c r="J348" i="14"/>
  <c r="BK175" i="14"/>
  <c r="J392" i="14"/>
  <c r="J251" i="14"/>
  <c r="BK385" i="14"/>
  <c r="BK301" i="14"/>
  <c r="BK355" i="14"/>
  <c r="J1252" i="15"/>
  <c r="BK1140" i="15"/>
  <c r="J972" i="15"/>
  <c r="J569" i="15"/>
  <c r="BK283" i="15"/>
  <c r="J1296" i="15"/>
  <c r="J1086" i="15"/>
  <c r="BK1023" i="15"/>
  <c r="J978" i="15"/>
  <c r="BK849" i="15"/>
  <c r="BK710" i="15"/>
  <c r="J440" i="15"/>
  <c r="BK1087" i="15"/>
  <c r="J1013" i="15"/>
  <c r="J965" i="15"/>
  <c r="J916" i="15"/>
  <c r="J845" i="15"/>
  <c r="BK706" i="15"/>
  <c r="J550" i="15"/>
  <c r="J410" i="15"/>
  <c r="J174" i="15"/>
  <c r="BK1108" i="15"/>
  <c r="BK1501" i="15"/>
  <c r="J1084" i="15"/>
  <c r="J961" i="15"/>
  <c r="J894" i="15"/>
  <c r="BK443" i="15"/>
  <c r="J271" i="15"/>
  <c r="J1272" i="15"/>
  <c r="J1108" i="15"/>
  <c r="BK998" i="15"/>
  <c r="BK908" i="15"/>
  <c r="J579" i="15"/>
  <c r="J291" i="15"/>
  <c r="BK1693" i="15"/>
  <c r="J1414" i="15"/>
  <c r="BK1116" i="15"/>
  <c r="BK898" i="15"/>
  <c r="BK733" i="15"/>
  <c r="J461" i="15"/>
  <c r="J347" i="15"/>
  <c r="J283" i="15"/>
  <c r="J1332" i="15"/>
  <c r="BK1280" i="15"/>
  <c r="BK1092" i="15"/>
  <c r="J356" i="15"/>
  <c r="BK1654" i="15"/>
  <c r="J1379" i="15"/>
  <c r="BK993" i="15"/>
  <c r="BK989" i="15"/>
  <c r="BK976" i="15"/>
  <c r="BK840" i="15"/>
  <c r="J706" i="15"/>
  <c r="J423" i="15"/>
  <c r="BK253" i="15"/>
  <c r="J153" i="15"/>
  <c r="J1547" i="15"/>
  <c r="J1176" i="15"/>
  <c r="J993" i="15"/>
  <c r="BK988" i="15"/>
  <c r="J982" i="15"/>
  <c r="J964" i="15"/>
  <c r="BK906" i="15"/>
  <c r="J741" i="15"/>
  <c r="BK570" i="15"/>
  <c r="BK440" i="15"/>
  <c r="BK401" i="15"/>
  <c r="BK169" i="15"/>
  <c r="J1531" i="15"/>
  <c r="BK1264" i="15"/>
  <c r="BK1016" i="15"/>
  <c r="BK861" i="15"/>
  <c r="J581" i="15"/>
  <c r="J1469" i="15"/>
  <c r="BK1332" i="15"/>
  <c r="BK1081" i="15"/>
  <c r="J1681" i="15"/>
  <c r="BK1260" i="15"/>
  <c r="BK997" i="15"/>
  <c r="J914" i="15"/>
  <c r="BK1216" i="15"/>
  <c r="BK1020" i="15"/>
  <c r="J969" i="15"/>
  <c r="BK1642" i="15"/>
  <c r="J1346" i="15"/>
  <c r="BK1292" i="15"/>
  <c r="BK1152" i="15"/>
  <c r="BK1699" i="15"/>
  <c r="BK1515" i="15"/>
  <c r="J1104" i="15"/>
  <c r="J976" i="15"/>
  <c r="J920" i="15"/>
  <c r="BK902" i="15"/>
  <c r="J776" i="15"/>
  <c r="BK633" i="15"/>
  <c r="BK400" i="15"/>
  <c r="J226" i="15"/>
  <c r="BK173" i="15"/>
  <c r="BK1310" i="15"/>
  <c r="J1485" i="15"/>
  <c r="BK1406" i="15"/>
  <c r="J1494" i="15"/>
  <c r="J1300" i="15"/>
  <c r="BK1168" i="15"/>
  <c r="J963" i="15"/>
  <c r="BK530" i="15"/>
  <c r="BK1272" i="15"/>
  <c r="BK833" i="15"/>
  <c r="BK465" i="15"/>
  <c r="BK1236" i="15"/>
  <c r="J1085" i="15"/>
  <c r="BK972" i="15"/>
  <c r="J955" i="15"/>
  <c r="BK912" i="15"/>
  <c r="J465" i="15"/>
  <c r="BK174" i="15"/>
  <c r="J1038" i="15"/>
  <c r="J973" i="15"/>
  <c r="J829" i="15"/>
  <c r="BK576" i="15"/>
  <c r="BK346" i="15"/>
  <c r="J253" i="15"/>
  <c r="BK249" i="16"/>
  <c r="J197" i="16"/>
  <c r="BK137" i="16"/>
  <c r="J265" i="16"/>
  <c r="BK203" i="16"/>
  <c r="BK256" i="16"/>
  <c r="BK161" i="16"/>
  <c r="BK271" i="16"/>
  <c r="BK157" i="16"/>
  <c r="BK263" i="16"/>
  <c r="J220" i="16"/>
  <c r="J139" i="16"/>
  <c r="J228" i="16"/>
  <c r="J211" i="16"/>
  <c r="J160" i="16"/>
  <c r="J199" i="16"/>
  <c r="BK133" i="16"/>
  <c r="J181" i="16"/>
  <c r="BK260" i="16"/>
  <c r="BK183" i="16"/>
  <c r="J243" i="16"/>
  <c r="J190" i="16"/>
  <c r="BK136" i="16"/>
  <c r="BK251" i="16"/>
  <c r="BK242" i="16"/>
  <c r="BK241" i="16"/>
  <c r="J266" i="16"/>
  <c r="BK221" i="16"/>
  <c r="BK184" i="16"/>
  <c r="BK192" i="16"/>
  <c r="BK223" i="16"/>
  <c r="J171" i="16"/>
  <c r="BK205" i="16"/>
  <c r="BK154" i="16"/>
  <c r="BK212" i="16"/>
  <c r="J143" i="16"/>
  <c r="J232" i="16"/>
  <c r="J205" i="16"/>
  <c r="BK147" i="16"/>
  <c r="BK232" i="16"/>
  <c r="J221" i="16"/>
  <c r="J177" i="16"/>
  <c r="BK152" i="16"/>
  <c r="J146" i="16"/>
  <c r="J217" i="16"/>
  <c r="J185" i="16"/>
  <c r="J267" i="17"/>
  <c r="BK191" i="17"/>
  <c r="BK153" i="17"/>
  <c r="BK286" i="17"/>
  <c r="J228" i="17"/>
  <c r="BK217" i="17"/>
  <c r="BK202" i="17"/>
  <c r="J155" i="17"/>
  <c r="BK258" i="17"/>
  <c r="BK233" i="17"/>
  <c r="BK180" i="17"/>
  <c r="J153" i="17"/>
  <c r="J150" i="17"/>
  <c r="J270" i="17"/>
  <c r="BK223" i="17"/>
  <c r="J163" i="17"/>
  <c r="BK154" i="17"/>
  <c r="J202" i="17"/>
  <c r="J180" i="17"/>
  <c r="J159" i="17"/>
  <c r="BK285" i="17"/>
  <c r="J203" i="17"/>
  <c r="J148" i="17"/>
  <c r="J280" i="17"/>
  <c r="BK228" i="17"/>
  <c r="BK296" i="17"/>
  <c r="J196" i="17"/>
  <c r="BK173" i="17"/>
  <c r="BK147" i="17"/>
  <c r="BK261" i="17"/>
  <c r="BK270" i="17"/>
  <c r="BK136" i="17"/>
  <c r="BK267" i="17"/>
  <c r="BK213" i="17"/>
  <c r="BK203" i="17"/>
  <c r="J285" i="17"/>
  <c r="BK185" i="17"/>
  <c r="BK143" i="17"/>
  <c r="BK292" i="17"/>
  <c r="J189" i="17"/>
  <c r="BK262" i="17"/>
  <c r="BK238" i="17"/>
  <c r="J205" i="17"/>
  <c r="BK256" i="17"/>
  <c r="BK210" i="17"/>
  <c r="BK194" i="17"/>
  <c r="J143" i="17"/>
  <c r="J261" i="17"/>
  <c r="BK184" i="17"/>
  <c r="J255" i="17"/>
  <c r="J254" i="17"/>
  <c r="J206" i="17"/>
  <c r="BK174" i="17"/>
  <c r="J253" i="17"/>
  <c r="J246" i="18"/>
  <c r="J171" i="18"/>
  <c r="BK199" i="18"/>
  <c r="J173" i="18"/>
  <c r="BK148" i="18"/>
  <c r="BK143" i="18"/>
  <c r="J136" i="18"/>
  <c r="BK135" i="18"/>
  <c r="J167" i="18"/>
  <c r="BK175" i="18"/>
  <c r="BK149" i="18"/>
  <c r="J223" i="18"/>
  <c r="J242" i="18"/>
  <c r="BK234" i="18"/>
  <c r="BK227" i="18"/>
  <c r="J169" i="18"/>
  <c r="BK139" i="18"/>
  <c r="BK222" i="18"/>
  <c r="J219" i="18"/>
  <c r="BK162" i="18"/>
  <c r="BK188" i="18"/>
  <c r="J256" i="18"/>
  <c r="BK189" i="18"/>
  <c r="BK160" i="18"/>
  <c r="BK245" i="18"/>
  <c r="J213" i="18"/>
  <c r="BK252" i="18"/>
  <c r="J166" i="18"/>
  <c r="J253" i="18"/>
  <c r="J215" i="18"/>
  <c r="BK193" i="18"/>
  <c r="J193" i="18"/>
  <c r="J174" i="18"/>
  <c r="J186" i="18"/>
  <c r="J172" i="18"/>
  <c r="J159" i="18"/>
  <c r="J152" i="18"/>
  <c r="J231" i="18"/>
  <c r="BK203" i="18"/>
  <c r="BK146" i="18"/>
  <c r="BK201" i="18"/>
  <c r="BK180" i="18"/>
  <c r="BK158" i="18"/>
  <c r="BK202" i="19"/>
  <c r="J178" i="19"/>
  <c r="J195" i="19"/>
  <c r="J142" i="19"/>
  <c r="J154" i="19"/>
  <c r="J174" i="19"/>
  <c r="J216" i="19"/>
  <c r="J150" i="19"/>
  <c r="J171" i="19"/>
  <c r="J140" i="19"/>
  <c r="J157" i="19"/>
  <c r="BK182" i="19"/>
  <c r="J201" i="19"/>
  <c r="J137" i="19"/>
  <c r="J210" i="20"/>
  <c r="BK176" i="20"/>
  <c r="BK146" i="20"/>
  <c r="J168" i="20"/>
  <c r="J253" i="20"/>
  <c r="BK207" i="20"/>
  <c r="J267" i="20"/>
  <c r="J255" i="20"/>
  <c r="J241" i="20"/>
  <c r="J212" i="20"/>
  <c r="BK249" i="20"/>
  <c r="BK203" i="20"/>
  <c r="BK200" i="20"/>
  <c r="J196" i="20"/>
  <c r="J186" i="20"/>
  <c r="J162" i="20"/>
  <c r="BK221" i="20"/>
  <c r="J161" i="20"/>
  <c r="BK148" i="20"/>
  <c r="J223" i="20"/>
  <c r="BK257" i="20"/>
  <c r="BK219" i="20"/>
  <c r="J164" i="20"/>
  <c r="J135" i="20"/>
  <c r="BK161" i="20"/>
  <c r="BK254" i="20"/>
  <c r="J247" i="20"/>
  <c r="BK194" i="20"/>
  <c r="BK255" i="20"/>
  <c r="BK179" i="20"/>
  <c r="BK217" i="20"/>
  <c r="J185" i="20"/>
  <c r="BK178" i="20"/>
  <c r="BK150" i="20"/>
  <c r="BK210" i="20"/>
  <c r="J131" i="20"/>
  <c r="BK183" i="20"/>
  <c r="J172" i="20"/>
  <c r="BK231" i="20"/>
  <c r="BK138" i="20"/>
  <c r="J224" i="20"/>
  <c r="BK155" i="20"/>
  <c r="BK132" i="20"/>
  <c r="J249" i="20"/>
  <c r="BK222" i="21"/>
  <c r="BK217" i="21"/>
  <c r="BK204" i="21"/>
  <c r="J169" i="21"/>
  <c r="BK195" i="21"/>
  <c r="J154" i="21"/>
  <c r="J502" i="22"/>
  <c r="BK444" i="22"/>
  <c r="BK208" i="22"/>
  <c r="J525" i="22"/>
  <c r="J510" i="22"/>
  <c r="J163" i="22"/>
  <c r="BK167" i="22"/>
  <c r="BK510" i="22"/>
  <c r="J500" i="22"/>
  <c r="J159" i="22"/>
  <c r="J454" i="22"/>
  <c r="J238" i="22"/>
  <c r="BK258" i="22"/>
  <c r="BK214" i="22"/>
  <c r="J206" i="22"/>
  <c r="BK234" i="22"/>
  <c r="J212" i="23"/>
  <c r="J240" i="23"/>
  <c r="J268" i="23"/>
  <c r="J179" i="23"/>
  <c r="BK223" i="23"/>
  <c r="J211" i="23"/>
  <c r="BK210" i="23"/>
  <c r="BK181" i="23"/>
  <c r="BK179" i="23"/>
  <c r="J214" i="23"/>
  <c r="J180" i="23"/>
  <c r="J173" i="23"/>
  <c r="J149" i="23"/>
  <c r="BK165" i="23"/>
  <c r="BK476" i="24"/>
  <c r="J460" i="24"/>
  <c r="J274" i="24"/>
  <c r="BK605" i="24"/>
  <c r="J367" i="24"/>
  <c r="BK291" i="24"/>
  <c r="J571" i="24"/>
  <c r="BK411" i="24"/>
  <c r="BK350" i="24"/>
  <c r="BK326" i="24"/>
  <c r="J291" i="24"/>
  <c r="J417" i="24"/>
  <c r="J147" i="24"/>
  <c r="J384" i="24"/>
  <c r="J187" i="24"/>
  <c r="J378" i="24"/>
  <c r="BK354" i="24"/>
  <c r="BK129" i="25"/>
  <c r="BK131" i="25"/>
  <c r="BK202" i="25"/>
  <c r="J140" i="25"/>
  <c r="BK188" i="25"/>
  <c r="BK200" i="25"/>
  <c r="J154" i="25"/>
  <c r="J187" i="25"/>
  <c r="J184" i="25"/>
  <c r="BK178" i="25"/>
  <c r="J177" i="25"/>
  <c r="BK155" i="25"/>
  <c r="BK135" i="25"/>
  <c r="J163" i="25"/>
  <c r="BK172" i="26"/>
  <c r="BK141" i="26"/>
  <c r="BK171" i="26"/>
  <c r="BK175" i="26"/>
  <c r="BK130" i="26"/>
  <c r="J163" i="26"/>
  <c r="J172" i="26"/>
  <c r="BK160" i="26"/>
  <c r="BK144" i="26"/>
  <c r="J139" i="26"/>
  <c r="BK174" i="26"/>
  <c r="J171" i="26"/>
  <c r="J162" i="26"/>
  <c r="BK157" i="26"/>
  <c r="J157" i="26"/>
  <c r="J149" i="26"/>
  <c r="J131" i="26"/>
  <c r="J148" i="26"/>
  <c r="BK180" i="27"/>
  <c r="J146" i="27"/>
  <c r="J198" i="27"/>
  <c r="BK132" i="27"/>
  <c r="J210" i="27"/>
  <c r="J156" i="27"/>
  <c r="J137" i="27"/>
  <c r="BK198" i="27"/>
  <c r="J168" i="27"/>
  <c r="J162" i="27"/>
  <c r="BK130" i="27"/>
  <c r="J184" i="27"/>
  <c r="BK167" i="27"/>
  <c r="BK212" i="27"/>
  <c r="J215" i="27"/>
  <c r="J195" i="27"/>
  <c r="BK168" i="27"/>
  <c r="BK144" i="27"/>
  <c r="BK141" i="27"/>
  <c r="J131" i="27"/>
  <c r="BK210" i="27"/>
  <c r="J211" i="27"/>
  <c r="J174" i="27"/>
  <c r="BK157" i="27"/>
  <c r="BK149" i="27"/>
  <c r="J207" i="27"/>
  <c r="J157" i="27"/>
  <c r="J214" i="27"/>
  <c r="BK166" i="27"/>
  <c r="BK189" i="27"/>
  <c r="BK175" i="27"/>
  <c r="J182" i="27"/>
  <c r="BK178" i="27"/>
  <c r="J192" i="28"/>
  <c r="BK263" i="28"/>
  <c r="BK214" i="28"/>
  <c r="BK175" i="28"/>
  <c r="BK139" i="28"/>
  <c r="J219" i="28"/>
  <c r="BK192" i="28"/>
  <c r="BK158" i="28"/>
  <c r="BK239" i="28"/>
  <c r="J211" i="28"/>
  <c r="J182" i="28"/>
  <c r="J153" i="28"/>
  <c r="J264" i="28"/>
  <c r="BK131" i="28"/>
  <c r="BK212" i="28"/>
  <c r="BK156" i="28"/>
  <c r="BK140" i="28"/>
  <c r="J245" i="28"/>
  <c r="J197" i="28"/>
  <c r="BK185" i="28"/>
  <c r="J143" i="28"/>
  <c r="J259" i="28"/>
  <c r="BK182" i="28"/>
  <c r="J173" i="28"/>
  <c r="BK130" i="28"/>
  <c r="J239" i="28"/>
  <c r="J184" i="28"/>
  <c r="BK243" i="28"/>
  <c r="J242" i="28"/>
  <c r="BK205" i="28"/>
  <c r="BK251" i="28"/>
  <c r="J216" i="28"/>
  <c r="BK183" i="28"/>
  <c r="BK143" i="28"/>
  <c r="J173" i="29"/>
  <c r="BK189" i="29"/>
  <c r="BK165" i="29"/>
  <c r="BK169" i="29"/>
  <c r="J180" i="29"/>
  <c r="BK187" i="29"/>
  <c r="J169" i="29"/>
  <c r="J202" i="29"/>
  <c r="J140" i="29"/>
  <c r="J167" i="29"/>
  <c r="BK167" i="29"/>
  <c r="J187" i="29"/>
  <c r="J157" i="29"/>
  <c r="J181" i="29"/>
  <c r="BK186" i="29"/>
  <c r="J143" i="29"/>
  <c r="BK182" i="29"/>
  <c r="BK148" i="29"/>
  <c r="J176" i="29"/>
  <c r="BK175" i="30"/>
  <c r="BK168" i="30"/>
  <c r="BK157" i="30"/>
  <c r="BK140" i="30"/>
  <c r="J167" i="30"/>
  <c r="J157" i="30"/>
  <c r="BK131" i="30"/>
  <c r="BK133" i="33"/>
  <c r="BK176" i="33"/>
  <c r="J166" i="33"/>
  <c r="BK129" i="34"/>
  <c r="BK137" i="34"/>
  <c r="J134" i="34"/>
  <c r="BK134" i="34"/>
  <c r="BK128" i="34"/>
  <c r="BK123" i="34"/>
  <c r="J177" i="35"/>
  <c r="BK157" i="35"/>
  <c r="BK211" i="35"/>
  <c r="J198" i="35"/>
  <c r="BK195" i="35"/>
  <c r="BK201" i="35"/>
  <c r="J159" i="35"/>
  <c r="J133" i="35"/>
  <c r="J194" i="35"/>
  <c r="BK132" i="35"/>
  <c r="BK184" i="35"/>
  <c r="J192" i="35"/>
  <c r="BK178" i="35"/>
  <c r="J182" i="35"/>
  <c r="J149" i="35"/>
  <c r="J152" i="35"/>
  <c r="BK133" i="35"/>
  <c r="BK134" i="35"/>
  <c r="BK180" i="35"/>
  <c r="BK129" i="35"/>
  <c r="BK161" i="35"/>
  <c r="BK188" i="35"/>
  <c r="J162" i="35"/>
  <c r="BK164" i="35"/>
  <c r="BK174" i="35"/>
  <c r="J181" i="35"/>
  <c r="J194" i="36"/>
  <c r="J180" i="36"/>
  <c r="BK162" i="36"/>
  <c r="BK230" i="36"/>
  <c r="BK189" i="36"/>
  <c r="BK164" i="36"/>
  <c r="J154" i="36"/>
  <c r="BK222" i="36"/>
  <c r="BK152" i="36"/>
  <c r="J137" i="36"/>
  <c r="BK215" i="36"/>
  <c r="BK248" i="36"/>
  <c r="BK202" i="36"/>
  <c r="J159" i="36"/>
  <c r="BK253" i="36"/>
  <c r="BK160" i="36"/>
  <c r="BK135" i="36"/>
  <c r="BK227" i="36"/>
  <c r="BK256" i="36"/>
  <c r="J230" i="36"/>
  <c r="J168" i="36"/>
  <c r="BK255" i="36"/>
  <c r="BK216" i="36"/>
  <c r="BK190" i="36"/>
  <c r="BK154" i="36"/>
  <c r="BK142" i="36"/>
  <c r="BK194" i="36"/>
  <c r="J256" i="36"/>
  <c r="BK250" i="36"/>
  <c r="J173" i="36"/>
  <c r="BK205" i="36"/>
  <c r="J148" i="36"/>
  <c r="BK232" i="36"/>
  <c r="J142" i="36"/>
  <c r="J226" i="36"/>
  <c r="BK213" i="36"/>
  <c r="J178" i="36"/>
  <c r="BK221" i="36"/>
  <c r="J219" i="36"/>
  <c r="BK195" i="36"/>
  <c r="BK184" i="36"/>
  <c r="J167" i="36"/>
  <c r="BK212" i="36"/>
  <c r="BK211" i="36"/>
  <c r="J219" i="37"/>
  <c r="BK185" i="37"/>
  <c r="J224" i="37"/>
  <c r="J139" i="37"/>
  <c r="BK219" i="37"/>
  <c r="BK218" i="37"/>
  <c r="BK167" i="37"/>
  <c r="J144" i="37"/>
  <c r="BK159" i="37"/>
  <c r="J215" i="37"/>
  <c r="J189" i="37"/>
  <c r="J192" i="37"/>
  <c r="BK133" i="37"/>
  <c r="BK215" i="37"/>
  <c r="J204" i="37"/>
  <c r="J191" i="37"/>
  <c r="J182" i="37"/>
  <c r="J148" i="37"/>
  <c r="J213" i="37"/>
  <c r="BK192" i="37"/>
  <c r="BK157" i="37"/>
  <c r="J161" i="37"/>
  <c r="BK187" i="37"/>
  <c r="J188" i="37"/>
  <c r="BK168" i="37"/>
  <c r="BK158" i="37"/>
  <c r="J209" i="37"/>
  <c r="BK182" i="37"/>
  <c r="BK153" i="37"/>
  <c r="BK136" i="37"/>
  <c r="J192" i="38"/>
  <c r="BK181" i="38"/>
  <c r="J176" i="38"/>
  <c r="BK171" i="38"/>
  <c r="J159" i="38"/>
  <c r="J133" i="38"/>
  <c r="J145" i="38"/>
  <c r="BK192" i="38"/>
  <c r="BK159" i="38"/>
  <c r="J182" i="38"/>
  <c r="BK128" i="38"/>
  <c r="J142" i="38"/>
  <c r="J129" i="38"/>
  <c r="J189" i="38"/>
  <c r="BK158" i="38"/>
  <c r="J149" i="38"/>
  <c r="J154" i="38"/>
  <c r="BK166" i="38"/>
  <c r="J177" i="38"/>
  <c r="BK173" i="38"/>
  <c r="BK163" i="38"/>
  <c r="J147" i="38"/>
  <c r="BK126" i="39"/>
  <c r="J139" i="39"/>
  <c r="J136" i="39"/>
  <c r="BK179" i="39"/>
  <c r="BK170" i="39"/>
  <c r="BK141" i="39"/>
  <c r="BK234" i="40"/>
  <c r="BK146" i="40"/>
  <c r="J260" i="40"/>
  <c r="J198" i="40"/>
  <c r="J234" i="40"/>
  <c r="J180" i="40"/>
  <c r="BK174" i="40"/>
  <c r="J143" i="40"/>
  <c r="J252" i="40"/>
  <c r="J200" i="40"/>
  <c r="BK176" i="40"/>
  <c r="BK151" i="40"/>
  <c r="BK196" i="40"/>
  <c r="J249" i="40"/>
  <c r="J204" i="40"/>
  <c r="J199" i="40"/>
  <c r="BK266" i="40"/>
  <c r="BK202" i="40"/>
  <c r="J166" i="40"/>
  <c r="BK277" i="40"/>
  <c r="J202" i="40"/>
  <c r="J164" i="40"/>
  <c r="J265" i="40"/>
  <c r="J223" i="40"/>
  <c r="J197" i="40"/>
  <c r="BK164" i="40"/>
  <c r="J212" i="40"/>
  <c r="BK147" i="40"/>
  <c r="BK250" i="40"/>
  <c r="BK211" i="40"/>
  <c r="BK168" i="40"/>
  <c r="BK143" i="40"/>
  <c r="BK187" i="40"/>
  <c r="J147" i="40"/>
  <c r="BK231" i="40"/>
  <c r="J205" i="40"/>
  <c r="J264" i="40"/>
  <c r="J217" i="40"/>
  <c r="BK177" i="40"/>
  <c r="BK228" i="40"/>
  <c r="J201" i="40"/>
  <c r="J250" i="40"/>
  <c r="J235" i="40"/>
  <c r="BK199" i="40"/>
  <c r="J153" i="40"/>
  <c r="J266" i="41"/>
  <c r="J193" i="41"/>
  <c r="BK264" i="41"/>
  <c r="BK270" i="41"/>
  <c r="BK256" i="41"/>
  <c r="J204" i="41"/>
  <c r="BK190" i="41"/>
  <c r="J245" i="41"/>
  <c r="J194" i="41"/>
  <c r="BK169" i="41"/>
  <c r="BK162" i="41"/>
  <c r="BK146" i="41"/>
  <c r="BK266" i="41"/>
  <c r="J226" i="41"/>
  <c r="BK217" i="41"/>
  <c r="J184" i="41"/>
  <c r="BK156" i="41"/>
  <c r="BK233" i="41"/>
  <c r="J220" i="41"/>
  <c r="J274" i="41"/>
  <c r="J169" i="41"/>
  <c r="J141" i="41"/>
  <c r="J256" i="41"/>
  <c r="BK225" i="41"/>
  <c r="BK203" i="41"/>
  <c r="J147" i="41"/>
  <c r="BK219" i="41"/>
  <c r="BK199" i="41"/>
  <c r="BK149" i="41"/>
  <c r="J142" i="41"/>
  <c r="BK204" i="41"/>
  <c r="BK184" i="41"/>
  <c r="J268" i="41"/>
  <c r="J264" i="41"/>
  <c r="J272" i="41"/>
  <c r="BK231" i="41"/>
  <c r="J212" i="41"/>
  <c r="BK272" i="41"/>
  <c r="BK229" i="41"/>
  <c r="J198" i="41"/>
  <c r="BK226" i="41"/>
  <c r="J199" i="41"/>
  <c r="J168" i="41"/>
  <c r="BK186" i="41"/>
  <c r="BK154" i="41"/>
  <c r="BK245" i="41"/>
  <c r="J196" i="41"/>
  <c r="BK198" i="41"/>
  <c r="J146" i="41"/>
  <c r="J259" i="41"/>
  <c r="J155" i="41"/>
  <c r="J258" i="41"/>
  <c r="BK220" i="41"/>
  <c r="BK222" i="41"/>
  <c r="J247" i="41"/>
  <c r="BK217" i="42"/>
  <c r="BK207" i="42"/>
  <c r="BK147" i="42"/>
  <c r="BK214" i="42"/>
  <c r="J143" i="42"/>
  <c r="J217" i="42"/>
  <c r="BK195" i="42"/>
  <c r="BK206" i="42"/>
  <c r="J149" i="42"/>
  <c r="J152" i="42"/>
  <c r="J193" i="42"/>
  <c r="BK222" i="42"/>
  <c r="BK203" i="42"/>
  <c r="J187" i="42"/>
  <c r="J183" i="42"/>
  <c r="J175" i="42"/>
  <c r="BK183" i="42"/>
  <c r="BK161" i="42"/>
  <c r="BK154" i="42"/>
  <c r="J140" i="42"/>
  <c r="BK136" i="42"/>
  <c r="J150" i="42"/>
  <c r="J187" i="43"/>
  <c r="J163" i="43"/>
  <c r="BK161" i="43"/>
  <c r="J194" i="43"/>
  <c r="BK197" i="43"/>
  <c r="BK163" i="43"/>
  <c r="J140" i="43"/>
  <c r="BK213" i="43"/>
  <c r="BK208" i="43"/>
  <c r="BK183" i="43"/>
  <c r="BK160" i="43"/>
  <c r="BK142" i="43"/>
  <c r="BK223" i="43"/>
  <c r="BK200" i="43"/>
  <c r="J201" i="43"/>
  <c r="BK206" i="43"/>
  <c r="BK164" i="43"/>
  <c r="J161" i="43"/>
  <c r="J217" i="43"/>
  <c r="J179" i="43"/>
  <c r="BK146" i="43"/>
  <c r="J175" i="43"/>
  <c r="BK153" i="43"/>
  <c r="BK168" i="43"/>
  <c r="BK194" i="43"/>
  <c r="J159" i="43"/>
  <c r="BK189" i="43"/>
  <c r="BK148" i="43"/>
  <c r="BK138" i="43"/>
  <c r="BK188" i="43"/>
  <c r="J193" i="43"/>
  <c r="J207" i="43"/>
  <c r="BK169" i="44"/>
  <c r="BK144" i="44"/>
  <c r="BK170" i="44"/>
  <c r="J175" i="44"/>
  <c r="J168" i="44"/>
  <c r="J152" i="44"/>
  <c r="BK159" i="44"/>
  <c r="BK156" i="44"/>
  <c r="J167" i="44"/>
  <c r="J164" i="44"/>
  <c r="BK148" i="44"/>
  <c r="BK149" i="44"/>
  <c r="BK165" i="44"/>
  <c r="BK146" i="44"/>
  <c r="J155" i="44"/>
  <c r="BK137" i="44"/>
  <c r="J140" i="44"/>
  <c r="BK140" i="44"/>
  <c r="J156" i="45"/>
  <c r="BK139" i="45"/>
  <c r="BK160" i="45"/>
  <c r="BK151" i="45"/>
  <c r="J150" i="45"/>
  <c r="J146" i="45"/>
  <c r="BK158" i="45"/>
  <c r="J143" i="45"/>
  <c r="BK138" i="45"/>
  <c r="BK142" i="45"/>
  <c r="BK132" i="45"/>
  <c r="J134" i="45"/>
  <c r="BK188" i="46"/>
  <c r="BK147" i="46"/>
  <c r="J190" i="46"/>
  <c r="J192" i="46"/>
  <c r="BK190" i="46"/>
  <c r="BK127" i="46"/>
  <c r="BK195" i="46"/>
  <c r="BK143" i="46"/>
  <c r="BK132" i="46"/>
  <c r="J161" i="46"/>
  <c r="J162" i="46"/>
  <c r="J142" i="46"/>
  <c r="BK212" i="47"/>
  <c r="J212" i="47"/>
  <c r="J196" i="47"/>
  <c r="BK135" i="47"/>
  <c r="BK198" i="47"/>
  <c r="J158" i="47"/>
  <c r="BK203" i="47"/>
  <c r="J148" i="47"/>
  <c r="J175" i="47"/>
  <c r="BK169" i="47"/>
  <c r="J153" i="47"/>
  <c r="J135" i="47"/>
  <c r="J206" i="47"/>
  <c r="J177" i="47"/>
  <c r="BK143" i="47"/>
  <c r="BK206" i="47"/>
  <c r="BK197" i="47"/>
  <c r="J201" i="47"/>
  <c r="J204" i="47"/>
  <c r="J208" i="47"/>
  <c r="BK142" i="47"/>
  <c r="BK183" i="47"/>
  <c r="BK165" i="47"/>
  <c r="J147" i="47"/>
  <c r="BK194" i="47"/>
  <c r="J152" i="47"/>
  <c r="BK176" i="47"/>
  <c r="BK195" i="47"/>
  <c r="J198" i="47"/>
  <c r="J138" i="47"/>
  <c r="BK145" i="47"/>
  <c r="J195" i="47"/>
  <c r="J194" i="47"/>
  <c r="J191" i="47"/>
  <c r="BK161" i="47"/>
  <c r="BK156" i="48"/>
  <c r="BK148" i="48"/>
  <c r="BK154" i="48"/>
  <c r="BK137" i="48"/>
  <c r="BK131" i="48"/>
  <c r="J146" i="48"/>
  <c r="BK169" i="48"/>
  <c r="J166" i="48"/>
  <c r="BK144" i="48"/>
  <c r="J135" i="49"/>
  <c r="J245" i="50"/>
  <c r="J233" i="50"/>
  <c r="J185" i="50"/>
  <c r="J167" i="50"/>
  <c r="BK237" i="50"/>
  <c r="BK177" i="50"/>
  <c r="BK246" i="50"/>
  <c r="J221" i="50"/>
  <c r="J214" i="50"/>
  <c r="BK164" i="50"/>
  <c r="BK189" i="50"/>
  <c r="J156" i="50"/>
  <c r="BK152" i="50"/>
  <c r="J232" i="50"/>
  <c r="BK186" i="50"/>
  <c r="BK170" i="50"/>
  <c r="J136" i="50"/>
  <c r="J230" i="50"/>
  <c r="J141" i="50"/>
  <c r="J238" i="50"/>
  <c r="J212" i="50"/>
  <c r="BK166" i="50"/>
  <c r="BK226" i="50"/>
  <c r="BK217" i="50"/>
  <c r="J209" i="50"/>
  <c r="J135" i="50"/>
  <c r="BK142" i="50"/>
  <c r="J206" i="50"/>
  <c r="J187" i="50"/>
  <c r="BK169" i="50"/>
  <c r="J145" i="50"/>
  <c r="J225" i="50"/>
  <c r="J172" i="50"/>
  <c r="J130" i="50"/>
  <c r="J199" i="50"/>
  <c r="J164" i="50"/>
  <c r="BK155" i="50"/>
  <c r="BK205" i="50"/>
  <c r="J144" i="50"/>
  <c r="BK202" i="50"/>
  <c r="J165" i="50"/>
  <c r="BK131" i="50"/>
  <c r="BK187" i="50"/>
  <c r="BK158" i="50"/>
  <c r="J196" i="50"/>
  <c r="J181" i="51"/>
  <c r="BK184" i="51"/>
  <c r="J151" i="51"/>
  <c r="J135" i="51"/>
  <c r="BK183" i="51"/>
  <c r="BK136" i="51"/>
  <c r="BK181" i="51"/>
  <c r="J187" i="51"/>
  <c r="J183" i="51"/>
  <c r="J169" i="51"/>
  <c r="BK193" i="51"/>
  <c r="J179" i="51"/>
  <c r="BK158" i="51"/>
  <c r="J166" i="51"/>
  <c r="J174" i="51"/>
  <c r="BK165" i="51"/>
  <c r="J157" i="51"/>
  <c r="J154" i="51"/>
  <c r="BK137" i="51"/>
  <c r="J141" i="51"/>
  <c r="BK141" i="51"/>
  <c r="BK189" i="52"/>
  <c r="BK150" i="52"/>
  <c r="J194" i="52"/>
  <c r="J186" i="52"/>
  <c r="J173" i="52"/>
  <c r="J150" i="52"/>
  <c r="BK200" i="52"/>
  <c r="J201" i="52"/>
  <c r="BK188" i="52"/>
  <c r="BK224" i="52"/>
  <c r="J182" i="52"/>
  <c r="BK148" i="52"/>
  <c r="J166" i="52"/>
  <c r="J139" i="52"/>
  <c r="J223" i="52"/>
  <c r="J180" i="52"/>
  <c r="J210" i="52"/>
  <c r="J188" i="52"/>
  <c r="J140" i="52"/>
  <c r="BK209" i="52"/>
  <c r="J141" i="52"/>
  <c r="BK179" i="52"/>
  <c r="J170" i="52"/>
  <c r="BK165" i="52"/>
  <c r="BK177" i="52"/>
  <c r="J181" i="52"/>
  <c r="J179" i="52"/>
  <c r="J142" i="53"/>
  <c r="BK179" i="53"/>
  <c r="J154" i="53"/>
  <c r="BK150" i="53"/>
  <c r="J197" i="53"/>
  <c r="J202" i="53"/>
  <c r="J177" i="53"/>
  <c r="J174" i="53"/>
  <c r="J158" i="53"/>
  <c r="J188" i="53"/>
  <c r="J157" i="53"/>
  <c r="J169" i="53"/>
  <c r="BK188" i="53"/>
  <c r="J192" i="53"/>
  <c r="J173" i="53"/>
  <c r="BK185" i="53"/>
  <c r="J178" i="53"/>
  <c r="BK152" i="53"/>
  <c r="J147" i="53"/>
  <c r="BK143" i="53"/>
  <c r="BK168" i="53"/>
  <c r="J164" i="54"/>
  <c r="J161" i="54"/>
  <c r="J158" i="54"/>
  <c r="BK139" i="54"/>
  <c r="BK148" i="54"/>
  <c r="BK142" i="54"/>
  <c r="J146" i="54"/>
  <c r="J139" i="54"/>
  <c r="J191" i="55"/>
  <c r="BK182" i="55"/>
  <c r="J187" i="55"/>
  <c r="BK177" i="55"/>
  <c r="J172" i="55"/>
  <c r="BK187" i="55"/>
  <c r="J194" i="55"/>
  <c r="J178" i="55"/>
  <c r="BK162" i="55"/>
  <c r="J186" i="55"/>
  <c r="J176" i="55"/>
  <c r="BK172" i="55"/>
  <c r="J149" i="55"/>
  <c r="J160" i="55"/>
  <c r="J158" i="55"/>
  <c r="J167" i="55"/>
  <c r="BK153" i="55"/>
  <c r="BK171" i="56"/>
  <c r="J158" i="56"/>
  <c r="J170" i="56"/>
  <c r="BK139" i="56"/>
  <c r="J155" i="56"/>
  <c r="J178" i="56"/>
  <c r="J163" i="56"/>
  <c r="J160" i="56"/>
  <c r="BK180" i="56"/>
  <c r="BK164" i="56"/>
  <c r="BK146" i="56"/>
  <c r="BK143" i="56"/>
  <c r="BK169" i="56"/>
  <c r="BK194" i="57"/>
  <c r="BK189" i="57"/>
  <c r="J174" i="57"/>
  <c r="J195" i="57"/>
  <c r="BK149" i="57"/>
  <c r="BK186" i="57"/>
  <c r="BK157" i="57"/>
  <c r="J151" i="57"/>
  <c r="J143" i="57"/>
  <c r="J173" i="57"/>
  <c r="J176" i="57"/>
  <c r="BK163" i="57"/>
  <c r="BK179" i="57"/>
  <c r="J167" i="57"/>
  <c r="BK177" i="57"/>
  <c r="J165" i="57"/>
  <c r="J139" i="57"/>
  <c r="J202" i="58"/>
  <c r="BK138" i="58"/>
  <c r="J195" i="58"/>
  <c r="BK151" i="58"/>
  <c r="J181" i="58"/>
  <c r="J199" i="58"/>
  <c r="BK157" i="58"/>
  <c r="J186" i="58"/>
  <c r="BK171" i="58"/>
  <c r="J180" i="58"/>
  <c r="J171" i="58"/>
  <c r="BK163" i="58"/>
  <c r="BK180" i="58"/>
  <c r="J143" i="58"/>
  <c r="BK185" i="58"/>
  <c r="BK146" i="58"/>
  <c r="BK175" i="58"/>
  <c r="J179" i="58"/>
  <c r="BK168" i="58"/>
  <c r="BK176" i="58"/>
  <c r="J145" i="58"/>
  <c r="J155" i="59"/>
  <c r="BK180" i="59"/>
  <c r="BK178" i="59"/>
  <c r="BK158" i="59"/>
  <c r="J146" i="59"/>
  <c r="BK156" i="59"/>
  <c r="BK161" i="59"/>
  <c r="J152" i="59"/>
  <c r="J172" i="59"/>
  <c r="BK143" i="59"/>
  <c r="J157" i="59"/>
  <c r="BK138" i="59"/>
  <c r="J148" i="59"/>
  <c r="J164" i="60"/>
  <c r="BK161" i="60"/>
  <c r="J159" i="60"/>
  <c r="J157" i="60"/>
  <c r="BK150" i="60"/>
  <c r="J220" i="60"/>
  <c r="J227" i="60"/>
  <c r="J230" i="60"/>
  <c r="BK140" i="60"/>
  <c r="J167" i="60"/>
  <c r="J219" i="60"/>
  <c r="J142" i="60"/>
  <c r="BK138" i="60"/>
  <c r="BK215" i="60"/>
  <c r="J132" i="60"/>
  <c r="BK212" i="60"/>
  <c r="J204" i="60"/>
  <c r="BK225" i="60"/>
  <c r="J187" i="60"/>
  <c r="BK156" i="60"/>
  <c r="J141" i="60"/>
  <c r="BK220" i="60"/>
  <c r="J188" i="60"/>
  <c r="J203" i="60"/>
  <c r="J185" i="60"/>
  <c r="J218" i="60"/>
  <c r="J210" i="60"/>
  <c r="J190" i="60"/>
  <c r="J201" i="60"/>
  <c r="BK168" i="60"/>
  <c r="J217" i="60"/>
  <c r="J202" i="60"/>
  <c r="BK185" i="60"/>
  <c r="BK199" i="60"/>
  <c r="J150" i="60"/>
  <c r="J197" i="61"/>
  <c r="BK199" i="61"/>
  <c r="J187" i="61"/>
  <c r="BK214" i="61"/>
  <c r="J159" i="61"/>
  <c r="J161" i="61"/>
  <c r="BK208" i="61"/>
  <c r="J191" i="61"/>
  <c r="J214" i="61"/>
  <c r="BK177" i="61"/>
  <c r="J219" i="61"/>
  <c r="J211" i="61"/>
  <c r="BK210" i="61"/>
  <c r="J203" i="61"/>
  <c r="J183" i="61"/>
  <c r="J171" i="61"/>
  <c r="J151" i="62"/>
  <c r="J165" i="62"/>
  <c r="BK177" i="62"/>
  <c r="BK191" i="62"/>
  <c r="BK165" i="62"/>
  <c r="BK161" i="62"/>
  <c r="J159" i="62"/>
  <c r="BK167" i="62"/>
  <c r="J161" i="62"/>
  <c r="J141" i="63"/>
  <c r="BK162" i="63"/>
  <c r="BK165" i="63"/>
  <c r="J152" i="63"/>
  <c r="BK154" i="63"/>
  <c r="BK149" i="63"/>
  <c r="J151" i="63"/>
  <c r="J143" i="63"/>
  <c r="J172" i="64"/>
  <c r="J178" i="64"/>
  <c r="J176" i="64"/>
  <c r="BK186" i="64"/>
  <c r="J186" i="64"/>
  <c r="J154" i="64"/>
  <c r="BK164" i="64"/>
  <c r="BK152" i="64"/>
  <c r="J1012" i="11"/>
  <c r="J691" i="11"/>
  <c r="J461" i="11"/>
  <c r="J299" i="11"/>
  <c r="J249" i="11"/>
  <c r="J1278" i="11"/>
  <c r="BK186" i="11"/>
  <c r="J218" i="11"/>
  <c r="J319" i="11"/>
  <c r="J228" i="11"/>
  <c r="BK216" i="11"/>
  <c r="BK1261" i="11"/>
  <c r="BK267" i="11"/>
  <c r="J199" i="11"/>
  <c r="BK206" i="11"/>
  <c r="J1146" i="11"/>
  <c r="BK1036" i="11"/>
  <c r="J354" i="11"/>
  <c r="BK271" i="11"/>
  <c r="BK178" i="11"/>
  <c r="BK246" i="12"/>
  <c r="BK143" i="12"/>
  <c r="J147" i="12"/>
  <c r="J223" i="12"/>
  <c r="BK214" i="12"/>
  <c r="BK191" i="12"/>
  <c r="BK249" i="12"/>
  <c r="BK241" i="12"/>
  <c r="J153" i="12"/>
  <c r="J197" i="12"/>
  <c r="J236" i="12"/>
  <c r="J135" i="12"/>
  <c r="J215" i="12"/>
  <c r="J203" i="12"/>
  <c r="J216" i="12"/>
  <c r="BK196" i="12"/>
  <c r="BK267" i="13"/>
  <c r="J248" i="13"/>
  <c r="J202" i="13"/>
  <c r="BK263" i="13"/>
  <c r="BK209" i="13"/>
  <c r="BK311" i="13"/>
  <c r="J224" i="13"/>
  <c r="BK272" i="13"/>
  <c r="J206" i="13"/>
  <c r="BK229" i="13"/>
  <c r="J307" i="13"/>
  <c r="BK281" i="13"/>
  <c r="BK191" i="13"/>
  <c r="BK214" i="13"/>
  <c r="J158" i="13"/>
  <c r="J352" i="14"/>
  <c r="J423" i="14"/>
  <c r="BK378" i="14"/>
  <c r="J403" i="14"/>
  <c r="BK415" i="14"/>
  <c r="J245" i="14"/>
  <c r="BK162" i="14"/>
  <c r="J190" i="14"/>
  <c r="J411" i="14"/>
  <c r="BK1252" i="15"/>
  <c r="BK886" i="15"/>
  <c r="J314" i="15"/>
  <c r="BK1148" i="15"/>
  <c r="J1004" i="15"/>
  <c r="J840" i="15"/>
  <c r="BK432" i="15"/>
  <c r="J1014" i="15"/>
  <c r="BK962" i="15"/>
  <c r="J849" i="15"/>
  <c r="BK784" i="15"/>
  <c r="J245" i="15"/>
  <c r="J886" i="15"/>
  <c r="BK550" i="15"/>
  <c r="J346" i="15"/>
  <c r="BK1304" i="15"/>
  <c r="BK541" i="15"/>
  <c r="BK1485" i="15"/>
  <c r="J1180" i="15"/>
  <c r="BK986" i="15"/>
  <c r="BK771" i="15"/>
  <c r="J532" i="15"/>
  <c r="J185" i="15"/>
  <c r="J1092" i="15"/>
  <c r="BK749" i="15"/>
  <c r="BK1359" i="15"/>
  <c r="BK1687" i="15"/>
  <c r="J1082" i="15"/>
  <c r="BK845" i="15"/>
  <c r="J980" i="15"/>
  <c r="BK1381" i="15"/>
  <c r="BK376" i="15"/>
  <c r="J1537" i="15"/>
  <c r="J1501" i="15"/>
  <c r="BK1204" i="15"/>
  <c r="BK1308" i="15"/>
  <c r="BK1077" i="15"/>
  <c r="BK501" i="15"/>
  <c r="J1316" i="15"/>
  <c r="BK604" i="15"/>
  <c r="BK1224" i="15"/>
  <c r="BK920" i="15"/>
  <c r="J419" i="15"/>
  <c r="J1008" i="15"/>
  <c r="BK475" i="15"/>
  <c r="BK268" i="16"/>
  <c r="J158" i="16"/>
  <c r="J264" i="16"/>
  <c r="BK163" i="16"/>
  <c r="BK270" i="16"/>
  <c r="BK166" i="16"/>
  <c r="J245" i="16"/>
  <c r="J227" i="16"/>
  <c r="J172" i="16"/>
  <c r="BK139" i="16"/>
  <c r="BK216" i="16"/>
  <c r="J216" i="16"/>
  <c r="BK250" i="16"/>
  <c r="BK228" i="16"/>
  <c r="J254" i="16"/>
  <c r="J147" i="16"/>
  <c r="J241" i="16"/>
  <c r="BK168" i="16"/>
  <c r="BK140" i="16"/>
  <c r="BK202" i="16"/>
  <c r="J222" i="17"/>
  <c r="J284" i="17"/>
  <c r="BK205" i="17"/>
  <c r="BK277" i="17"/>
  <c r="BK171" i="17"/>
  <c r="BK290" i="17"/>
  <c r="J221" i="17"/>
  <c r="J140" i="17"/>
  <c r="BK176" i="17"/>
  <c r="J283" i="17"/>
  <c r="J173" i="17"/>
  <c r="J236" i="17"/>
  <c r="BK243" i="17"/>
  <c r="BK269" i="17"/>
  <c r="BK291" i="17"/>
  <c r="J286" i="17"/>
  <c r="J157" i="17"/>
  <c r="BK244" i="17"/>
  <c r="BK229" i="17"/>
  <c r="J227" i="17"/>
  <c r="J171" i="17"/>
  <c r="BK240" i="17"/>
  <c r="BK266" i="17"/>
  <c r="J188" i="17"/>
  <c r="J142" i="17"/>
  <c r="BK192" i="18"/>
  <c r="BK174" i="18"/>
  <c r="BK210" i="18"/>
  <c r="J139" i="18"/>
  <c r="J208" i="18"/>
  <c r="J228" i="18"/>
  <c r="BK239" i="18"/>
  <c r="J214" i="18"/>
  <c r="BK226" i="18"/>
  <c r="BK254" i="18"/>
  <c r="BK205" i="18"/>
  <c r="BK235" i="18"/>
  <c r="J241" i="18"/>
  <c r="BK244" i="18"/>
  <c r="BK182" i="18"/>
  <c r="J165" i="18"/>
  <c r="BK215" i="18"/>
  <c r="J151" i="18"/>
  <c r="BK219" i="18"/>
  <c r="J225" i="18"/>
  <c r="BK194" i="18"/>
  <c r="BK212" i="19"/>
  <c r="J169" i="19"/>
  <c r="BK181" i="19"/>
  <c r="BK195" i="19"/>
  <c r="BK168" i="19"/>
  <c r="BK136" i="19"/>
  <c r="J180" i="19"/>
  <c r="BK138" i="19"/>
  <c r="J161" i="19"/>
  <c r="J188" i="19"/>
  <c r="J166" i="19"/>
  <c r="BK137" i="19"/>
  <c r="BK142" i="19"/>
  <c r="J185" i="19"/>
  <c r="J188" i="20"/>
  <c r="J134" i="20"/>
  <c r="BK215" i="20"/>
  <c r="J265" i="20"/>
  <c r="J243" i="20"/>
  <c r="BK233" i="20"/>
  <c r="BK199" i="20"/>
  <c r="BK191" i="20"/>
  <c r="BK230" i="20"/>
  <c r="BK152" i="20"/>
  <c r="BK131" i="20"/>
  <c r="BK168" i="20"/>
  <c r="J268" i="20"/>
  <c r="BK223" i="20"/>
  <c r="BK173" i="20"/>
  <c r="BK238" i="20"/>
  <c r="BK186" i="20"/>
  <c r="BK144" i="20"/>
  <c r="BK196" i="20"/>
  <c r="J175" i="20"/>
  <c r="BK248" i="20"/>
  <c r="J141" i="20"/>
  <c r="BK207" i="21"/>
  <c r="J197" i="21"/>
  <c r="BK173" i="21"/>
  <c r="J219" i="21"/>
  <c r="BK181" i="21"/>
  <c r="BK187" i="21"/>
  <c r="J176" i="21"/>
  <c r="BK152" i="21"/>
  <c r="J184" i="22"/>
  <c r="J498" i="22"/>
  <c r="J524" i="22"/>
  <c r="J482" i="22"/>
  <c r="BK473" i="22"/>
  <c r="J201" i="22"/>
  <c r="BK279" i="22"/>
  <c r="J308" i="22"/>
  <c r="BK544" i="22"/>
  <c r="J263" i="22"/>
  <c r="BK273" i="22"/>
  <c r="J335" i="22"/>
  <c r="BK417" i="22"/>
  <c r="J141" i="22"/>
  <c r="J230" i="22"/>
  <c r="BK524" i="22"/>
  <c r="J509" i="22"/>
  <c r="BK330" i="22"/>
  <c r="J337" i="22"/>
  <c r="J354" i="22"/>
  <c r="J379" i="22"/>
  <c r="J304" i="22"/>
  <c r="J321" i="22"/>
  <c r="J253" i="23"/>
  <c r="BK230" i="23"/>
  <c r="J215" i="23"/>
  <c r="J193" i="23"/>
  <c r="BK211" i="23"/>
  <c r="BK161" i="23"/>
  <c r="BK137" i="23"/>
  <c r="BK571" i="24"/>
  <c r="J477" i="24"/>
  <c r="BK369" i="24"/>
  <c r="J484" i="24"/>
  <c r="J412" i="24"/>
  <c r="BK212" i="24"/>
  <c r="BK149" i="24"/>
  <c r="BK367" i="24"/>
  <c r="BK281" i="24"/>
  <c r="J550" i="24"/>
  <c r="BK480" i="24"/>
  <c r="J243" i="24"/>
  <c r="J586" i="24"/>
  <c r="BK342" i="24"/>
  <c r="BK590" i="24"/>
  <c r="BK472" i="24"/>
  <c r="BK201" i="24"/>
  <c r="BK550" i="24"/>
  <c r="BK310" i="24"/>
  <c r="J247" i="24"/>
  <c r="BK427" i="24"/>
  <c r="J498" i="24"/>
  <c r="BK165" i="24"/>
  <c r="J434" i="24"/>
  <c r="J411" i="24"/>
  <c r="J337" i="24"/>
  <c r="J315" i="24"/>
  <c r="BK266" i="24"/>
  <c r="J201" i="24"/>
  <c r="J396" i="24"/>
  <c r="J255" i="24"/>
  <c r="J480" i="24"/>
  <c r="BK391" i="24"/>
  <c r="BK346" i="24"/>
  <c r="BK328" i="24"/>
  <c r="BK311" i="24"/>
  <c r="J281" i="24"/>
  <c r="J229" i="24"/>
  <c r="BK187" i="24"/>
  <c r="J472" i="24"/>
  <c r="BK206" i="24"/>
  <c r="J203" i="25"/>
  <c r="BK156" i="25"/>
  <c r="J194" i="25"/>
  <c r="BK134" i="25"/>
  <c r="J176" i="25"/>
  <c r="J144" i="25"/>
  <c r="J167" i="25"/>
  <c r="J198" i="25"/>
  <c r="BK151" i="25"/>
  <c r="BK203" i="25"/>
  <c r="BK145" i="25"/>
  <c r="J188" i="25"/>
  <c r="J146" i="25"/>
  <c r="BK185" i="25"/>
  <c r="J166" i="25"/>
  <c r="J195" i="25"/>
  <c r="J170" i="25"/>
  <c r="BK153" i="25"/>
  <c r="J151" i="25"/>
  <c r="BK177" i="25"/>
  <c r="BK160" i="25"/>
  <c r="BK144" i="25"/>
  <c r="BK159" i="25"/>
  <c r="J132" i="26"/>
  <c r="BK163" i="26"/>
  <c r="J134" i="26"/>
  <c r="BK153" i="26"/>
  <c r="J144" i="26"/>
  <c r="BK164" i="26"/>
  <c r="BK151" i="26"/>
  <c r="J140" i="26"/>
  <c r="BK166" i="26"/>
  <c r="BK137" i="26"/>
  <c r="BK139" i="26"/>
  <c r="J159" i="26"/>
  <c r="BK145" i="26"/>
  <c r="BK138" i="26"/>
  <c r="BK149" i="26"/>
  <c r="BK150" i="26"/>
  <c r="BK158" i="26"/>
  <c r="J167" i="27"/>
  <c r="BK213" i="27"/>
  <c r="J190" i="27"/>
  <c r="J173" i="27"/>
  <c r="BK187" i="27"/>
  <c r="J138" i="27"/>
  <c r="J185" i="27"/>
  <c r="BK165" i="27"/>
  <c r="BK171" i="27"/>
  <c r="BK129" i="27"/>
  <c r="J183" i="27"/>
  <c r="BK164" i="27"/>
  <c r="J217" i="27"/>
  <c r="J186" i="27"/>
  <c r="J160" i="27"/>
  <c r="BK200" i="27"/>
  <c r="J205" i="27"/>
  <c r="J145" i="27"/>
  <c r="J142" i="27"/>
  <c r="BK137" i="27"/>
  <c r="BK201" i="27"/>
  <c r="J209" i="27"/>
  <c r="J158" i="27"/>
  <c r="BK152" i="27"/>
  <c r="BK209" i="27"/>
  <c r="BK190" i="27"/>
  <c r="J132" i="27"/>
  <c r="BK191" i="27"/>
  <c r="J147" i="27"/>
  <c r="BK196" i="27"/>
  <c r="BK188" i="27"/>
  <c r="BK173" i="28"/>
  <c r="BK269" i="28"/>
  <c r="BK260" i="28"/>
  <c r="BK247" i="28"/>
  <c r="BK219" i="28"/>
  <c r="J185" i="28"/>
  <c r="BK155" i="28"/>
  <c r="J134" i="28"/>
  <c r="J194" i="28"/>
  <c r="J166" i="28"/>
  <c r="BK244" i="28"/>
  <c r="J212" i="28"/>
  <c r="J207" i="28"/>
  <c r="BK152" i="28"/>
  <c r="J229" i="28"/>
  <c r="BK132" i="28"/>
  <c r="BK196" i="28"/>
  <c r="J163" i="28"/>
  <c r="J270" i="28"/>
  <c r="J243" i="28"/>
  <c r="J196" i="28"/>
  <c r="J178" i="28"/>
  <c r="J263" i="28"/>
  <c r="J190" i="28"/>
  <c r="J154" i="28"/>
  <c r="BK271" i="28"/>
  <c r="J225" i="28"/>
  <c r="J203" i="28"/>
  <c r="BK207" i="28"/>
  <c r="BK186" i="28"/>
  <c r="J131" i="28"/>
  <c r="BK262" i="28"/>
  <c r="J179" i="28"/>
  <c r="J244" i="28"/>
  <c r="J145" i="28"/>
  <c r="J198" i="28"/>
  <c r="J277" i="28"/>
  <c r="BK204" i="28"/>
  <c r="BK137" i="28"/>
  <c r="J238" i="28"/>
  <c r="J224" i="28"/>
  <c r="BK215" i="28"/>
  <c r="BK151" i="28"/>
  <c r="BK233" i="28"/>
  <c r="J172" i="28"/>
  <c r="BK218" i="28"/>
  <c r="BK259" i="28"/>
  <c r="J249" i="28"/>
  <c r="J175" i="28"/>
  <c r="J138" i="28"/>
  <c r="J141" i="29"/>
  <c r="J177" i="29"/>
  <c r="J196" i="29"/>
  <c r="BK188" i="29"/>
  <c r="BK184" i="29"/>
  <c r="J204" i="29"/>
  <c r="BK143" i="29"/>
  <c r="BK162" i="29"/>
  <c r="J194" i="29"/>
  <c r="J154" i="29"/>
  <c r="BK201" i="29"/>
  <c r="J158" i="29"/>
  <c r="BK149" i="29"/>
  <c r="J161" i="29"/>
  <c r="J185" i="29"/>
  <c r="BK145" i="29"/>
  <c r="BK133" i="29"/>
  <c r="BK179" i="30"/>
  <c r="BK135" i="30"/>
  <c r="J159" i="30"/>
  <c r="J136" i="30"/>
  <c r="J178" i="30"/>
  <c r="J162" i="30"/>
  <c r="BK169" i="30"/>
  <c r="BK163" i="30"/>
  <c r="J147" i="30"/>
  <c r="J132" i="30"/>
  <c r="J170" i="33"/>
  <c r="BK172" i="33"/>
  <c r="J128" i="34"/>
  <c r="J140" i="34"/>
  <c r="J135" i="34"/>
  <c r="BK125" i="34"/>
  <c r="J130" i="34"/>
  <c r="J122" i="34"/>
  <c r="J176" i="35"/>
  <c r="J155" i="35"/>
  <c r="BK210" i="35"/>
  <c r="BK190" i="35"/>
  <c r="BK207" i="35"/>
  <c r="J196" i="35"/>
  <c r="J173" i="35"/>
  <c r="J179" i="35"/>
  <c r="BK131" i="35"/>
  <c r="J191" i="35"/>
  <c r="J134" i="35"/>
  <c r="BK189" i="35"/>
  <c r="J156" i="35"/>
  <c r="BK165" i="35"/>
  <c r="J158" i="35"/>
  <c r="J172" i="35"/>
  <c r="J141" i="35"/>
  <c r="BK193" i="35"/>
  <c r="BK141" i="35"/>
  <c r="J145" i="35"/>
  <c r="BK192" i="35"/>
  <c r="J184" i="35"/>
  <c r="J150" i="35"/>
  <c r="J180" i="35"/>
  <c r="J165" i="35"/>
  <c r="J135" i="35"/>
  <c r="BK154" i="35"/>
  <c r="BK155" i="35"/>
  <c r="BK192" i="36"/>
  <c r="J176" i="36"/>
  <c r="BK137" i="36"/>
  <c r="J201" i="36"/>
  <c r="J195" i="36"/>
  <c r="BK157" i="36"/>
  <c r="BK151" i="36"/>
  <c r="BK150" i="36"/>
  <c r="J129" i="36"/>
  <c r="J250" i="36"/>
  <c r="J210" i="36"/>
  <c r="J174" i="36"/>
  <c r="BK138" i="36"/>
  <c r="J240" i="36"/>
  <c r="J190" i="36"/>
  <c r="BK129" i="36"/>
  <c r="J235" i="36"/>
  <c r="BK187" i="36"/>
  <c r="J169" i="36"/>
  <c r="BK155" i="36"/>
  <c r="BK128" i="36"/>
  <c r="J212" i="36"/>
  <c r="BK177" i="36"/>
  <c r="J151" i="36"/>
  <c r="J238" i="36"/>
  <c r="J165" i="36"/>
  <c r="BK220" i="36"/>
  <c r="BK201" i="36"/>
  <c r="BK172" i="36"/>
  <c r="J134" i="36"/>
  <c r="J221" i="36"/>
  <c r="BK158" i="36"/>
  <c r="J241" i="36"/>
  <c r="BK246" i="36"/>
  <c r="J211" i="36"/>
  <c r="J177" i="36"/>
  <c r="BK175" i="36"/>
  <c r="J206" i="36"/>
  <c r="J186" i="36"/>
  <c r="BK170" i="36"/>
  <c r="BK145" i="36"/>
  <c r="J216" i="36"/>
  <c r="BK227" i="37"/>
  <c r="J173" i="37"/>
  <c r="J145" i="37"/>
  <c r="BK222" i="37"/>
  <c r="J186" i="37"/>
  <c r="BK161" i="37"/>
  <c r="J165" i="37"/>
  <c r="BK154" i="37"/>
  <c r="BK206" i="37"/>
  <c r="BK211" i="37"/>
  <c r="BK144" i="37"/>
  <c r="BK225" i="37"/>
  <c r="BK223" i="37"/>
  <c r="J179" i="37"/>
  <c r="BK181" i="37"/>
  <c r="J147" i="37"/>
  <c r="BK135" i="37"/>
  <c r="BK214" i="37"/>
  <c r="BK188" i="37"/>
  <c r="J195" i="37"/>
  <c r="BK139" i="37"/>
  <c r="BK199" i="37"/>
  <c r="BK171" i="37"/>
  <c r="BK151" i="37"/>
  <c r="BK140" i="37"/>
  <c r="J181" i="37"/>
  <c r="J183" i="37"/>
  <c r="BK134" i="37"/>
  <c r="BK209" i="37"/>
  <c r="J151" i="37"/>
  <c r="BK174" i="37"/>
  <c r="J140" i="38"/>
  <c r="BK151" i="38"/>
  <c r="J174" i="38"/>
  <c r="BK168" i="38"/>
  <c r="BK184" i="38"/>
  <c r="J153" i="38"/>
  <c r="J188" i="38"/>
  <c r="BK188" i="38"/>
  <c r="J180" i="38"/>
  <c r="J146" i="38"/>
  <c r="J143" i="38"/>
  <c r="J187" i="38"/>
  <c r="J181" i="38"/>
  <c r="BK149" i="38"/>
  <c r="J132" i="38"/>
  <c r="J168" i="38"/>
  <c r="BK153" i="38"/>
  <c r="BK175" i="38"/>
  <c r="J171" i="38"/>
  <c r="J162" i="38"/>
  <c r="J197" i="39"/>
  <c r="BK195" i="39"/>
  <c r="J174" i="39"/>
  <c r="J142" i="39"/>
  <c r="J148" i="39"/>
  <c r="BK152" i="39"/>
  <c r="BK162" i="39"/>
  <c r="J132" i="39"/>
  <c r="BK188" i="40"/>
  <c r="J261" i="40"/>
  <c r="J182" i="40"/>
  <c r="J192" i="40"/>
  <c r="J156" i="40"/>
  <c r="BK239" i="40"/>
  <c r="J186" i="40"/>
  <c r="BK162" i="40"/>
  <c r="J225" i="40"/>
  <c r="BK156" i="40"/>
  <c r="BK240" i="40"/>
  <c r="J187" i="40"/>
  <c r="BK272" i="40"/>
  <c r="BK189" i="40"/>
  <c r="BK160" i="40"/>
  <c r="BK258" i="40"/>
  <c r="J272" i="40"/>
  <c r="J246" i="40"/>
  <c r="BK193" i="40"/>
  <c r="BK221" i="40"/>
  <c r="J170" i="40"/>
  <c r="J141" i="40"/>
  <c r="J255" i="40"/>
  <c r="J214" i="40"/>
  <c r="BK195" i="40"/>
  <c r="J236" i="40"/>
  <c r="BK157" i="40"/>
  <c r="BK264" i="40"/>
  <c r="J210" i="40"/>
  <c r="J150" i="40"/>
  <c r="BK247" i="40"/>
  <c r="J193" i="40"/>
  <c r="BK233" i="40"/>
  <c r="BK204" i="40"/>
  <c r="J161" i="40"/>
  <c r="J240" i="40"/>
  <c r="J230" i="40"/>
  <c r="BK140" i="40"/>
  <c r="BK230" i="41"/>
  <c r="J179" i="41"/>
  <c r="J262" i="41"/>
  <c r="BK260" i="41"/>
  <c r="BK250" i="41"/>
  <c r="BK202" i="41"/>
  <c r="BK255" i="41"/>
  <c r="J240" i="41"/>
  <c r="BK191" i="41"/>
  <c r="BK168" i="41"/>
  <c r="J159" i="41"/>
  <c r="BK268" i="41"/>
  <c r="BK261" i="41"/>
  <c r="J221" i="41"/>
  <c r="J188" i="41"/>
  <c r="BK158" i="41"/>
  <c r="BK142" i="41"/>
  <c r="BK277" i="41"/>
  <c r="J231" i="41"/>
  <c r="BK193" i="41"/>
  <c r="BK170" i="41"/>
  <c r="J156" i="41"/>
  <c r="BK274" i="41"/>
  <c r="J215" i="41"/>
  <c r="BK209" i="41"/>
  <c r="J145" i="41"/>
  <c r="BK218" i="41"/>
  <c r="J153" i="41"/>
  <c r="BK143" i="41"/>
  <c r="J238" i="41"/>
  <c r="J189" i="41"/>
  <c r="J275" i="41"/>
  <c r="J263" i="41"/>
  <c r="BK257" i="41"/>
  <c r="J234" i="41"/>
  <c r="J213" i="41"/>
  <c r="J174" i="41"/>
  <c r="BK237" i="41"/>
  <c r="J202" i="41"/>
  <c r="BK262" i="41"/>
  <c r="J203" i="41"/>
  <c r="J171" i="41"/>
  <c r="BK179" i="41"/>
  <c r="BK153" i="41"/>
  <c r="J197" i="41"/>
  <c r="BK174" i="41"/>
  <c r="J172" i="41"/>
  <c r="J164" i="41"/>
  <c r="J192" i="41"/>
  <c r="J257" i="41"/>
  <c r="J218" i="41"/>
  <c r="J148" i="41"/>
  <c r="BK219" i="42"/>
  <c r="BK208" i="42"/>
  <c r="BK160" i="42"/>
  <c r="BK139" i="42"/>
  <c r="BK178" i="42"/>
  <c r="J208" i="42"/>
  <c r="BK204" i="42"/>
  <c r="J212" i="42"/>
  <c r="J205" i="42"/>
  <c r="BK141" i="42"/>
  <c r="J146" i="42"/>
  <c r="BK190" i="42"/>
  <c r="J219" i="42"/>
  <c r="BK192" i="42"/>
  <c r="J185" i="42"/>
  <c r="BK180" i="42"/>
  <c r="BK220" i="42"/>
  <c r="BK209" i="42"/>
  <c r="BK205" i="42"/>
  <c r="BK145" i="42"/>
  <c r="J141" i="42"/>
  <c r="BK210" i="42"/>
  <c r="BK158" i="42"/>
  <c r="J145" i="42"/>
  <c r="J139" i="42"/>
  <c r="BK200" i="42"/>
  <c r="J199" i="42"/>
  <c r="BK198" i="42"/>
  <c r="J220" i="42"/>
  <c r="J216" i="42"/>
  <c r="BK215" i="42"/>
  <c r="J191" i="42"/>
  <c r="BK189" i="42"/>
  <c r="BK150" i="42"/>
  <c r="BK148" i="42"/>
  <c r="J210" i="42"/>
  <c r="J154" i="42"/>
  <c r="J202" i="42"/>
  <c r="J192" i="42"/>
  <c r="BK191" i="42"/>
  <c r="J182" i="42"/>
  <c r="BK175" i="42"/>
  <c r="J168" i="42"/>
  <c r="BK166" i="42"/>
  <c r="J162" i="42"/>
  <c r="J160" i="42"/>
  <c r="BK159" i="42"/>
  <c r="J158" i="42"/>
  <c r="BK149" i="42"/>
  <c r="BK211" i="42"/>
  <c r="J194" i="42"/>
  <c r="J215" i="42"/>
  <c r="J206" i="42"/>
  <c r="J213" i="42"/>
  <c r="J153" i="42"/>
  <c r="J176" i="42"/>
  <c r="BK172" i="42"/>
  <c r="BK168" i="42"/>
  <c r="J188" i="42"/>
  <c r="J186" i="42"/>
  <c r="J174" i="42"/>
  <c r="BK162" i="42"/>
  <c r="J144" i="42"/>
  <c r="J189" i="42"/>
  <c r="BK188" i="42"/>
  <c r="BK152" i="42"/>
  <c r="J155" i="42"/>
  <c r="BK186" i="43"/>
  <c r="BK182" i="43"/>
  <c r="BK165" i="43"/>
  <c r="J150" i="43"/>
  <c r="J178" i="43"/>
  <c r="J142" i="43"/>
  <c r="J195" i="43"/>
  <c r="BK152" i="43"/>
  <c r="BK149" i="43"/>
  <c r="J137" i="43"/>
  <c r="J205" i="43"/>
  <c r="BK211" i="43"/>
  <c r="BK179" i="43"/>
  <c r="J145" i="43"/>
  <c r="J213" i="43"/>
  <c r="J218" i="43"/>
  <c r="BK220" i="43"/>
  <c r="J212" i="43"/>
  <c r="BK215" i="43"/>
  <c r="BK209" i="43"/>
  <c r="BK169" i="43"/>
  <c r="BK156" i="43"/>
  <c r="J197" i="43"/>
  <c r="BK202" i="43"/>
  <c r="BK176" i="43"/>
  <c r="BK159" i="43"/>
  <c r="BK174" i="43"/>
  <c r="BK195" i="43"/>
  <c r="J174" i="43"/>
  <c r="BK139" i="43"/>
  <c r="J147" i="43"/>
  <c r="J206" i="43"/>
  <c r="J152" i="43"/>
  <c r="J165" i="43"/>
  <c r="J184" i="43"/>
  <c r="BK172" i="44"/>
  <c r="J174" i="44"/>
  <c r="BK161" i="44"/>
  <c r="BK171" i="44"/>
  <c r="BK173" i="44"/>
  <c r="J172" i="44"/>
  <c r="BK158" i="44"/>
  <c r="J171" i="44"/>
  <c r="J136" i="44"/>
  <c r="J153" i="44"/>
  <c r="BK141" i="44"/>
  <c r="BK163" i="44"/>
  <c r="J138" i="44"/>
  <c r="BK138" i="44"/>
  <c r="J142" i="44"/>
  <c r="J133" i="44"/>
  <c r="BK155" i="44"/>
  <c r="J161" i="45"/>
  <c r="J157" i="45"/>
  <c r="BK154" i="45"/>
  <c r="BK140" i="45"/>
  <c r="J158" i="45"/>
  <c r="J147" i="45"/>
  <c r="J131" i="45"/>
  <c r="BK155" i="45"/>
  <c r="J142" i="45"/>
  <c r="BK144" i="45"/>
  <c r="BK131" i="45"/>
  <c r="J132" i="45"/>
  <c r="J189" i="46"/>
  <c r="BK145" i="46"/>
  <c r="J158" i="46"/>
  <c r="BK141" i="46"/>
  <c r="BK191" i="46"/>
  <c r="J151" i="46"/>
  <c r="J179" i="46"/>
  <c r="J143" i="46"/>
  <c r="BK151" i="46"/>
  <c r="BK181" i="46"/>
  <c r="BK193" i="46"/>
  <c r="BK150" i="46"/>
  <c r="J214" i="47"/>
  <c r="J211" i="47"/>
  <c r="BK181" i="47"/>
  <c r="BK177" i="47"/>
  <c r="BK138" i="47"/>
  <c r="J185" i="47"/>
  <c r="J171" i="47"/>
  <c r="BK214" i="47"/>
  <c r="J159" i="47"/>
  <c r="BK139" i="47"/>
  <c r="J207" i="47"/>
  <c r="J173" i="47"/>
  <c r="J168" i="47"/>
  <c r="BK146" i="47"/>
  <c r="BK149" i="47"/>
  <c r="J190" i="47"/>
  <c r="BK185" i="47"/>
  <c r="BK148" i="47"/>
  <c r="BK207" i="47"/>
  <c r="J131" i="47"/>
  <c r="J160" i="47"/>
  <c r="J146" i="47"/>
  <c r="J205" i="47"/>
  <c r="J167" i="47"/>
  <c r="J169" i="47"/>
  <c r="BK137" i="47"/>
  <c r="J193" i="47"/>
  <c r="BK136" i="47"/>
  <c r="BK200" i="47"/>
  <c r="BK190" i="47"/>
  <c r="BK157" i="47"/>
  <c r="J143" i="47"/>
  <c r="J155" i="47"/>
  <c r="J186" i="48"/>
  <c r="J168" i="48"/>
  <c r="J188" i="48"/>
  <c r="BK171" i="48"/>
  <c r="J144" i="48"/>
  <c r="J176" i="48"/>
  <c r="BK145" i="48"/>
  <c r="J136" i="48"/>
  <c r="J165" i="48"/>
  <c r="J162" i="48"/>
  <c r="BK183" i="48"/>
  <c r="BK140" i="48"/>
  <c r="BK189" i="48"/>
  <c r="J158" i="48"/>
  <c r="J159" i="48"/>
  <c r="BK153" i="48"/>
  <c r="J137" i="48"/>
  <c r="J175" i="48"/>
  <c r="BK184" i="48"/>
  <c r="BK138" i="48"/>
  <c r="BK159" i="48"/>
  <c r="BK182" i="48"/>
  <c r="J155" i="48"/>
  <c r="J184" i="48"/>
  <c r="BK163" i="48"/>
  <c r="J169" i="48"/>
  <c r="J167" i="48"/>
  <c r="J145" i="48"/>
  <c r="BK133" i="49"/>
  <c r="J244" i="50"/>
  <c r="J228" i="50"/>
  <c r="BK180" i="50"/>
  <c r="J148" i="50"/>
  <c r="BK208" i="50"/>
  <c r="J153" i="50"/>
  <c r="J243" i="50"/>
  <c r="BK216" i="50"/>
  <c r="BK194" i="50"/>
  <c r="J161" i="50"/>
  <c r="BK191" i="50"/>
  <c r="J158" i="50"/>
  <c r="BK141" i="50"/>
  <c r="BK148" i="50"/>
  <c r="J239" i="50"/>
  <c r="J210" i="50"/>
  <c r="J179" i="50"/>
  <c r="BK137" i="50"/>
  <c r="J132" i="50"/>
  <c r="J207" i="50"/>
  <c r="BK196" i="50"/>
  <c r="J151" i="50"/>
  <c r="J127" i="50"/>
  <c r="J169" i="50"/>
  <c r="J227" i="50"/>
  <c r="J242" i="50"/>
  <c r="BK207" i="50"/>
  <c r="BK130" i="50"/>
  <c r="J138" i="50"/>
  <c r="BK181" i="50"/>
  <c r="J128" i="50"/>
  <c r="J146" i="50"/>
  <c r="J160" i="50"/>
  <c r="J226" i="50"/>
  <c r="BK175" i="50"/>
  <c r="BK135" i="50"/>
  <c r="BK223" i="50"/>
  <c r="BK156" i="50"/>
  <c r="J133" i="50"/>
  <c r="J203" i="50"/>
  <c r="BK229" i="50"/>
  <c r="BK192" i="50"/>
  <c r="BK215" i="50"/>
  <c r="BK211" i="50"/>
  <c r="BK128" i="50"/>
  <c r="J218" i="50"/>
  <c r="J149" i="50"/>
  <c r="BK138" i="50"/>
  <c r="J155" i="51"/>
  <c r="BK139" i="51"/>
  <c r="J142" i="51"/>
  <c r="J195" i="51"/>
  <c r="BK153" i="51"/>
  <c r="J188" i="51"/>
  <c r="BK182" i="51"/>
  <c r="BK163" i="51"/>
  <c r="J172" i="51"/>
  <c r="J168" i="51"/>
  <c r="J165" i="51"/>
  <c r="BK162" i="51"/>
  <c r="BK160" i="51"/>
  <c r="BK144" i="51"/>
  <c r="J219" i="52"/>
  <c r="BK201" i="52"/>
  <c r="J218" i="52"/>
  <c r="J157" i="52"/>
  <c r="BK208" i="52"/>
  <c r="BK170" i="52"/>
  <c r="J144" i="52"/>
  <c r="BK211" i="52"/>
  <c r="J168" i="52"/>
  <c r="BK147" i="52"/>
  <c r="J205" i="52"/>
  <c r="J191" i="52"/>
  <c r="BK151" i="52"/>
  <c r="J195" i="52"/>
  <c r="J148" i="52"/>
  <c r="J207" i="52"/>
  <c r="BK141" i="52"/>
  <c r="BK207" i="52"/>
  <c r="J187" i="52"/>
  <c r="BK218" i="52"/>
  <c r="J221" i="52"/>
  <c r="J147" i="52"/>
  <c r="J206" i="52"/>
  <c r="BK168" i="52"/>
  <c r="BK193" i="52"/>
  <c r="BK160" i="52"/>
  <c r="BK180" i="52"/>
  <c r="BK173" i="52"/>
  <c r="J181" i="53"/>
  <c r="BK163" i="53"/>
  <c r="BK151" i="53"/>
  <c r="J144" i="53"/>
  <c r="J190" i="53"/>
  <c r="J168" i="53"/>
  <c r="BK178" i="53"/>
  <c r="J159" i="53"/>
  <c r="J141" i="53"/>
  <c r="BK158" i="53"/>
  <c r="BK139" i="53"/>
  <c r="BK190" i="53"/>
  <c r="BK196" i="53"/>
  <c r="J199" i="53"/>
  <c r="J163" i="53"/>
  <c r="BK177" i="53"/>
  <c r="BK166" i="53"/>
  <c r="BK173" i="53"/>
  <c r="J155" i="53"/>
  <c r="BK184" i="53"/>
  <c r="J165" i="53"/>
  <c r="BK161" i="54"/>
  <c r="J167" i="54"/>
  <c r="BK154" i="54"/>
  <c r="BK146" i="54"/>
  <c r="J140" i="54"/>
  <c r="J154" i="54"/>
  <c r="J143" i="54"/>
  <c r="J155" i="54"/>
  <c r="J147" i="54"/>
  <c r="J147" i="55"/>
  <c r="BK169" i="55"/>
  <c r="J179" i="55"/>
  <c r="J170" i="55"/>
  <c r="BK186" i="55"/>
  <c r="BK178" i="55"/>
  <c r="J193" i="55"/>
  <c r="BK157" i="55"/>
  <c r="BK149" i="55"/>
  <c r="BK147" i="55"/>
  <c r="BK170" i="55"/>
  <c r="J174" i="55"/>
  <c r="J155" i="55"/>
  <c r="BK160" i="55"/>
  <c r="J138" i="55"/>
  <c r="J186" i="56"/>
  <c r="BK186" i="56"/>
  <c r="BK174" i="56"/>
  <c r="J151" i="56"/>
  <c r="J183" i="56"/>
  <c r="BK153" i="56"/>
  <c r="J174" i="56"/>
  <c r="BK160" i="56"/>
  <c r="BK142" i="56"/>
  <c r="BK159" i="56"/>
  <c r="J140" i="56"/>
  <c r="J144" i="56"/>
  <c r="BK138" i="56"/>
  <c r="BK140" i="56"/>
  <c r="BK148" i="56"/>
  <c r="J159" i="56"/>
  <c r="J192" i="57"/>
  <c r="J175" i="57"/>
  <c r="BK144" i="57"/>
  <c r="J147" i="57"/>
  <c r="BK188" i="57"/>
  <c r="J163" i="57"/>
  <c r="BK174" i="57"/>
  <c r="J140" i="57"/>
  <c r="BK180" i="57"/>
  <c r="BK165" i="57"/>
  <c r="J149" i="57"/>
  <c r="BK169" i="57"/>
  <c r="BK140" i="57"/>
  <c r="BK176" i="57"/>
  <c r="BK170" i="57"/>
  <c r="J146" i="57"/>
  <c r="BK202" i="58"/>
  <c r="J142" i="58"/>
  <c r="BK181" i="58"/>
  <c r="BK184" i="58"/>
  <c r="J201" i="58"/>
  <c r="J194" i="58"/>
  <c r="BK143" i="58"/>
  <c r="J182" i="58"/>
  <c r="J159" i="58"/>
  <c r="BK186" i="58"/>
  <c r="BK188" i="58"/>
  <c r="BK161" i="58"/>
  <c r="J185" i="58"/>
  <c r="BK145" i="58"/>
  <c r="BK169" i="58"/>
  <c r="BK190" i="58"/>
  <c r="J151" i="58"/>
  <c r="BK174" i="58"/>
  <c r="J155" i="58"/>
  <c r="J169" i="58"/>
  <c r="J147" i="58"/>
  <c r="BK175" i="59"/>
  <c r="J174" i="59"/>
  <c r="BK167" i="59"/>
  <c r="J162" i="59"/>
  <c r="J180" i="59"/>
  <c r="J150" i="59"/>
  <c r="BK159" i="59"/>
  <c r="BK163" i="59"/>
  <c r="BK154" i="59"/>
  <c r="J143" i="59"/>
  <c r="BK155" i="59"/>
  <c r="BK146" i="59"/>
  <c r="BK140" i="59"/>
  <c r="J229" i="60"/>
  <c r="BK164" i="60"/>
  <c r="BK162" i="60"/>
  <c r="BK159" i="60"/>
  <c r="J156" i="60"/>
  <c r="BK229" i="60"/>
  <c r="BK157" i="60"/>
  <c r="BK209" i="60"/>
  <c r="J166" i="60"/>
  <c r="J184" i="60"/>
  <c r="J224" i="60"/>
  <c r="J177" i="60"/>
  <c r="BK186" i="60"/>
  <c r="J228" i="60"/>
  <c r="J172" i="60"/>
  <c r="J225" i="60"/>
  <c r="BK228" i="60"/>
  <c r="BK173" i="60"/>
  <c r="BK166" i="60"/>
  <c r="J154" i="60"/>
  <c r="BK137" i="60"/>
  <c r="J199" i="60"/>
  <c r="BK196" i="60"/>
  <c r="J148" i="60"/>
  <c r="BK192" i="60"/>
  <c r="BK147" i="60"/>
  <c r="J171" i="60"/>
  <c r="BK193" i="60"/>
  <c r="J215" i="60"/>
  <c r="BK183" i="60"/>
  <c r="BK214" i="60"/>
  <c r="BK176" i="60"/>
  <c r="BK208" i="60"/>
  <c r="BK153" i="60"/>
  <c r="J199" i="61"/>
  <c r="BK224" i="61"/>
  <c r="J193" i="61"/>
  <c r="BK183" i="61"/>
  <c r="BK211" i="61"/>
  <c r="BK187" i="61"/>
  <c r="BK207" i="61"/>
  <c r="BK185" i="61"/>
  <c r="J213" i="61"/>
  <c r="J169" i="61"/>
  <c r="BK219" i="61"/>
  <c r="BK159" i="61"/>
  <c r="BK167" i="61"/>
  <c r="BK201" i="61"/>
  <c r="J181" i="61"/>
  <c r="BK179" i="61"/>
  <c r="J191" i="62"/>
  <c r="BK195" i="62"/>
  <c r="BK159" i="62"/>
  <c r="BK169" i="62"/>
  <c r="BK183" i="62"/>
  <c r="J183" i="62"/>
  <c r="J179" i="62"/>
  <c r="J157" i="62"/>
  <c r="BK155" i="62"/>
  <c r="BK175" i="62"/>
  <c r="J162" i="63"/>
  <c r="J168" i="63"/>
  <c r="J165" i="63"/>
  <c r="BK151" i="63"/>
  <c r="BK170" i="63"/>
  <c r="J161" i="63"/>
  <c r="BK161" i="63"/>
  <c r="J148" i="63"/>
  <c r="J149" i="63"/>
  <c r="BK144" i="63"/>
  <c r="BK140" i="63"/>
  <c r="BK180" i="64"/>
  <c r="BK182" i="64"/>
  <c r="BK176" i="64"/>
  <c r="BK166" i="64"/>
  <c r="BK150" i="64"/>
  <c r="BK158" i="64"/>
  <c r="J158" i="64"/>
  <c r="J150" i="64"/>
  <c r="J325" i="11"/>
  <c r="BK1189" i="11"/>
  <c r="J1011" i="11"/>
  <c r="BK974" i="11"/>
  <c r="J932" i="11"/>
  <c r="J877" i="11"/>
  <c r="J833" i="11"/>
  <c r="J784" i="11"/>
  <c r="J765" i="11"/>
  <c r="BK728" i="11"/>
  <c r="J534" i="11"/>
  <c r="J496" i="11"/>
  <c r="J431" i="11"/>
  <c r="J320" i="11"/>
  <c r="BK1260" i="11"/>
  <c r="BK386" i="11"/>
  <c r="J351" i="11"/>
  <c r="BK348" i="11"/>
  <c r="J365" i="11"/>
  <c r="BK332" i="11"/>
  <c r="J220" i="11"/>
  <c r="J310" i="11"/>
  <c r="J226" i="11"/>
  <c r="BK218" i="11"/>
  <c r="J307" i="11"/>
  <c r="J210" i="11"/>
  <c r="J193" i="11"/>
  <c r="J216" i="11"/>
  <c r="J1233" i="11"/>
  <c r="J247" i="12"/>
  <c r="BK160" i="12"/>
  <c r="BK229" i="12"/>
  <c r="J219" i="12"/>
  <c r="J241" i="12"/>
  <c r="BK174" i="12"/>
  <c r="BK140" i="12"/>
  <c r="BK171" i="12"/>
  <c r="J154" i="12"/>
  <c r="BK146" i="12"/>
  <c r="BK176" i="12"/>
  <c r="BK230" i="12"/>
  <c r="J181" i="12"/>
  <c r="BK225" i="12"/>
  <c r="J536" i="11"/>
  <c r="BK248" i="11"/>
  <c r="J1264" i="11"/>
  <c r="J1084" i="11"/>
  <c r="BK1004" i="11"/>
  <c r="J979" i="11"/>
  <c r="J768" i="11"/>
  <c r="J732" i="11"/>
  <c r="BK687" i="11"/>
  <c r="J630" i="11"/>
  <c r="BK612" i="11"/>
  <c r="BK575" i="11"/>
  <c r="J529" i="11"/>
  <c r="BK450" i="11"/>
  <c r="BK413" i="11"/>
  <c r="J1287" i="11"/>
  <c r="BK1190" i="11"/>
  <c r="BK366" i="11"/>
  <c r="BK287" i="11"/>
  <c r="BK230" i="11"/>
  <c r="J285" i="11"/>
  <c r="J225" i="11"/>
  <c r="BK203" i="11"/>
  <c r="BK295" i="11"/>
  <c r="BK205" i="11"/>
  <c r="J1243" i="11"/>
  <c r="J1265" i="11"/>
  <c r="J1203" i="11"/>
  <c r="BK362" i="11"/>
  <c r="J213" i="11"/>
  <c r="BK1139" i="11"/>
  <c r="BK1030" i="11"/>
  <c r="J1254" i="11"/>
  <c r="BK270" i="11"/>
  <c r="J230" i="12"/>
  <c r="J212" i="12"/>
  <c r="BK240" i="12"/>
  <c r="BK201" i="12"/>
  <c r="J144" i="12"/>
  <c r="BK216" i="12"/>
  <c r="J140" i="12"/>
  <c r="J139" i="12"/>
  <c r="BK173" i="12"/>
  <c r="J225" i="12"/>
  <c r="BK145" i="12"/>
  <c r="BK192" i="12"/>
  <c r="J280" i="13"/>
  <c r="BK324" i="13"/>
  <c r="BK210" i="13"/>
  <c r="BK226" i="13"/>
  <c r="J276" i="13"/>
  <c r="J209" i="13"/>
  <c r="J228" i="13"/>
  <c r="BK289" i="13"/>
  <c r="J332" i="13"/>
  <c r="BK302" i="13"/>
  <c r="J299" i="13"/>
  <c r="BK176" i="13"/>
  <c r="BK719" i="11"/>
  <c r="J665" i="11"/>
  <c r="BK650" i="11"/>
  <c r="BK639" i="11"/>
  <c r="J613" i="11"/>
  <c r="J585" i="11"/>
  <c r="BK555" i="11"/>
  <c r="J531" i="11"/>
  <c r="BK505" i="11"/>
  <c r="BK478" i="11"/>
  <c r="BK455" i="11"/>
  <c r="J430" i="11"/>
  <c r="BK414" i="11"/>
  <c r="BK397" i="11"/>
  <c r="BK373" i="11"/>
  <c r="BK245" i="11"/>
  <c r="J194" i="11"/>
  <c r="BK318" i="11"/>
  <c r="BK1234" i="11"/>
  <c r="BK651" i="11"/>
  <c r="J627" i="11"/>
  <c r="J690" i="11"/>
  <c r="BK643" i="11"/>
  <c r="J612" i="11"/>
  <c r="J566" i="11"/>
  <c r="BK548" i="11"/>
  <c r="BK508" i="11"/>
  <c r="BK502" i="11"/>
  <c r="J469" i="11"/>
  <c r="J459" i="11"/>
  <c r="BK445" i="11"/>
  <c r="J421" i="11"/>
  <c r="J411" i="11"/>
  <c r="BK394" i="11"/>
  <c r="J1202" i="11"/>
  <c r="J1093" i="11"/>
  <c r="BK1045" i="11"/>
  <c r="J1017" i="11"/>
  <c r="J1001" i="11"/>
  <c r="J987" i="11"/>
  <c r="BK946" i="11"/>
  <c r="J657" i="11"/>
  <c r="BK621" i="11"/>
  <c r="J607" i="11"/>
  <c r="BK577" i="11"/>
  <c r="BK532" i="11"/>
  <c r="J476" i="11"/>
  <c r="BK289" i="11"/>
  <c r="J346" i="11"/>
  <c r="J186" i="11"/>
  <c r="BK349" i="11"/>
  <c r="BK247" i="11"/>
  <c r="BK225" i="11"/>
  <c r="BK220" i="11"/>
  <c r="J204" i="11"/>
  <c r="J197" i="11"/>
  <c r="J376" i="11"/>
  <c r="BK240" i="11"/>
  <c r="J198" i="11"/>
  <c r="J306" i="11"/>
  <c r="J244" i="11"/>
  <c r="BK196" i="11"/>
  <c r="BK1265" i="11"/>
  <c r="J208" i="12"/>
  <c r="BK172" i="12"/>
  <c r="J199" i="12"/>
  <c r="J238" i="12"/>
  <c r="BK169" i="12"/>
  <c r="J209" i="12"/>
  <c r="BK155" i="12"/>
  <c r="J175" i="12"/>
  <c r="BK232" i="12"/>
  <c r="J226" i="12"/>
  <c r="BK150" i="12"/>
  <c r="BK219" i="12"/>
  <c r="J190" i="12"/>
  <c r="J218" i="12"/>
  <c r="BK195" i="12"/>
  <c r="BK275" i="13"/>
  <c r="J233" i="13"/>
  <c r="J282" i="13"/>
  <c r="BK239" i="13"/>
  <c r="J315" i="13"/>
  <c r="J251" i="13"/>
  <c r="BK140" i="13"/>
  <c r="J204" i="13"/>
  <c r="BK299" i="13"/>
  <c r="J259" i="13"/>
  <c r="J213" i="13"/>
  <c r="J245" i="13"/>
  <c r="BK266" i="13"/>
  <c r="J295" i="13"/>
  <c r="J247" i="13"/>
  <c r="J240" i="13"/>
  <c r="BK149" i="13"/>
  <c r="J449" i="14"/>
  <c r="BK149" i="14"/>
  <c r="BK315" i="14"/>
  <c r="BK292" i="14"/>
  <c r="J318" i="14"/>
  <c r="J292" i="14"/>
  <c r="J419" i="14"/>
  <c r="J370" i="14"/>
  <c r="J236" i="14"/>
  <c r="BK236" i="14"/>
  <c r="J215" i="14"/>
  <c r="BK392" i="14"/>
  <c r="BK348" i="14"/>
  <c r="J180" i="14"/>
  <c r="BK317" i="14"/>
  <c r="J379" i="14"/>
  <c r="BK264" i="14"/>
  <c r="J264" i="14"/>
  <c r="BK251" i="14"/>
  <c r="J1352" i="15"/>
  <c r="BK1232" i="15"/>
  <c r="J1077" i="15"/>
  <c r="BK772" i="15"/>
  <c r="J427" i="15"/>
  <c r="J161" i="15"/>
  <c r="J1200" i="15"/>
  <c r="J1132" i="15"/>
  <c r="BK1032" i="15"/>
  <c r="J983" i="15"/>
  <c r="J861" i="15"/>
  <c r="BK714" i="15"/>
  <c r="BK486" i="15"/>
  <c r="BK234" i="15"/>
  <c r="BK973" i="15"/>
  <c r="J922" i="15"/>
  <c r="J792" i="15"/>
  <c r="BK741" i="15"/>
  <c r="BK523" i="15"/>
  <c r="BK192" i="15"/>
  <c r="J1310" i="15"/>
  <c r="BK1677" i="15"/>
  <c r="BK1192" i="15"/>
  <c r="J998" i="15"/>
  <c r="J923" i="15"/>
  <c r="J733" i="15"/>
  <c r="J521" i="15"/>
  <c r="J278" i="15"/>
  <c r="J1164" i="15"/>
  <c r="BK1008" i="15"/>
  <c r="BK825" i="15"/>
  <c r="BK497" i="15"/>
  <c r="J400" i="15"/>
  <c r="J1718" i="15"/>
  <c r="J1458" i="15"/>
  <c r="J1112" i="15"/>
  <c r="J765" i="15"/>
  <c r="J577" i="15"/>
  <c r="J459" i="15"/>
  <c r="BK287" i="15"/>
  <c r="BK1334" i="15"/>
  <c r="J1168" i="15"/>
  <c r="J812" i="15"/>
  <c r="BK673" i="15"/>
  <c r="J213" i="15"/>
  <c r="J1341" i="15"/>
  <c r="BK992" i="15"/>
  <c r="J988" i="15"/>
  <c r="BK981" i="15"/>
  <c r="J921" i="15"/>
  <c r="J804" i="15"/>
  <c r="J431" i="15"/>
  <c r="J315" i="15"/>
  <c r="J222" i="15"/>
  <c r="J1609" i="15"/>
  <c r="BK1100" i="15"/>
  <c r="J962" i="15"/>
  <c r="J1640" i="15"/>
  <c r="BK1005" i="15"/>
  <c r="BK924" i="15"/>
  <c r="BK615" i="15"/>
  <c r="BK1124" i="15"/>
  <c r="BK1721" i="15"/>
  <c r="J1449" i="15"/>
  <c r="J1443" i="15"/>
  <c r="BK1196" i="15"/>
  <c r="BK1531" i="15"/>
  <c r="J971" i="15"/>
  <c r="BK922" i="15"/>
  <c r="BK913" i="15"/>
  <c r="J882" i="15"/>
  <c r="BK532" i="15"/>
  <c r="J234" i="15"/>
  <c r="J189" i="15"/>
  <c r="BK1300" i="15"/>
  <c r="J633" i="15"/>
  <c r="BK189" i="15"/>
  <c r="BK1012" i="15"/>
  <c r="BK917" i="15"/>
  <c r="BK694" i="15"/>
  <c r="BK269" i="15"/>
  <c r="BK157" i="15"/>
  <c r="J247" i="16"/>
  <c r="J159" i="16"/>
  <c r="J236" i="16"/>
  <c r="BK207" i="16"/>
  <c r="BK267" i="16"/>
  <c r="J170" i="16"/>
  <c r="BK272" i="16"/>
  <c r="J186" i="16"/>
  <c r="J153" i="16"/>
  <c r="J250" i="16"/>
  <c r="BK142" i="16"/>
  <c r="J276" i="16"/>
  <c r="J210" i="16"/>
  <c r="J176" i="16"/>
  <c r="J223" i="16"/>
  <c r="J145" i="16"/>
  <c r="BK218" i="16"/>
  <c r="BK276" i="16"/>
  <c r="J215" i="16"/>
  <c r="BK265" i="16"/>
  <c r="BK200" i="16"/>
  <c r="J260" i="16"/>
  <c r="BK248" i="16"/>
  <c r="BK182" i="16"/>
  <c r="BK225" i="16"/>
  <c r="BK193" i="16"/>
  <c r="BK135" i="16"/>
  <c r="J258" i="16"/>
  <c r="J192" i="16"/>
  <c r="J268" i="16"/>
  <c r="J259" i="16"/>
  <c r="BK153" i="16"/>
  <c r="J191" i="16"/>
  <c r="J138" i="16"/>
  <c r="BK230" i="16"/>
  <c r="BK190" i="16"/>
  <c r="BK179" i="16"/>
  <c r="J141" i="16"/>
  <c r="J173" i="16"/>
  <c r="J247" i="17"/>
  <c r="J218" i="17"/>
  <c r="BK241" i="17"/>
  <c r="J168" i="17"/>
  <c r="J279" i="17"/>
  <c r="J195" i="17"/>
  <c r="J170" i="17"/>
  <c r="BK284" i="17"/>
  <c r="J214" i="17"/>
  <c r="BK276" i="17"/>
  <c r="BK163" i="17"/>
  <c r="J281" i="17"/>
  <c r="J199" i="17"/>
  <c r="J296" i="17"/>
  <c r="J234" i="17"/>
  <c r="BK166" i="17"/>
  <c r="J162" i="17"/>
  <c r="J224" i="17"/>
  <c r="J271" i="17"/>
  <c r="BK220" i="17"/>
  <c r="J217" i="17"/>
  <c r="BK175" i="17"/>
  <c r="J225" i="17"/>
  <c r="BK183" i="17"/>
  <c r="BK142" i="17"/>
  <c r="J290" i="17"/>
  <c r="J182" i="17"/>
  <c r="BK232" i="17"/>
  <c r="J226" i="17"/>
  <c r="J1003" i="11"/>
  <c r="J780" i="11"/>
  <c r="BK736" i="11"/>
  <c r="BK659" i="11"/>
  <c r="J619" i="11"/>
  <c r="J567" i="11"/>
  <c r="BK530" i="11"/>
  <c r="BK480" i="11"/>
  <c r="J436" i="11"/>
  <c r="J400" i="11"/>
  <c r="J1280" i="11"/>
  <c r="J1170" i="11"/>
  <c r="BK361" i="11"/>
  <c r="J222" i="11"/>
  <c r="J1266" i="11"/>
  <c r="BK236" i="11"/>
  <c r="BK222" i="11"/>
  <c r="BK1278" i="11"/>
  <c r="J239" i="11"/>
  <c r="J1245" i="11"/>
  <c r="BK1250" i="11"/>
  <c r="J1174" i="11"/>
  <c r="BK264" i="11"/>
  <c r="J188" i="11"/>
  <c r="J1095" i="11"/>
  <c r="J1049" i="11"/>
  <c r="BK327" i="11"/>
  <c r="J335" i="11"/>
  <c r="BK1283" i="11"/>
  <c r="J182" i="12"/>
  <c r="BK203" i="12"/>
  <c r="BK148" i="12"/>
  <c r="BK144" i="12"/>
  <c r="J168" i="12"/>
  <c r="J211" i="12"/>
  <c r="J198" i="12"/>
  <c r="BK287" i="13"/>
  <c r="J302" i="13"/>
  <c r="BK169" i="13"/>
  <c r="J329" i="13"/>
  <c r="BK252" i="13"/>
  <c r="J272" i="13"/>
  <c r="J131" i="13"/>
  <c r="BK327" i="13"/>
  <c r="J260" i="13"/>
  <c r="BK312" i="13"/>
  <c r="BK153" i="13"/>
  <c r="BK323" i="13"/>
  <c r="BK285" i="13"/>
  <c r="J173" i="13"/>
  <c r="BK233" i="13"/>
  <c r="BK222" i="13"/>
  <c r="BK448" i="14"/>
  <c r="J271" i="14"/>
  <c r="BK184" i="14"/>
  <c r="J365" i="14"/>
  <c r="BK379" i="14"/>
  <c r="J227" i="14"/>
  <c r="BK403" i="14"/>
  <c r="J375" i="14"/>
  <c r="BK365" i="14"/>
  <c r="J1192" i="15"/>
  <c r="BK753" i="15"/>
  <c r="BK185" i="15"/>
  <c r="J1152" i="15"/>
  <c r="BK1003" i="15"/>
  <c r="J723" i="15"/>
  <c r="J435" i="15"/>
  <c r="J180" i="15"/>
  <c r="J977" i="15"/>
  <c r="BK918" i="15"/>
  <c r="BK761" i="15"/>
  <c r="BK434" i="15"/>
  <c r="J1232" i="15"/>
  <c r="BK999" i="15"/>
  <c r="BK446" i="15"/>
  <c r="BK1329" i="15"/>
  <c r="J952" i="15"/>
  <c r="J475" i="15"/>
  <c r="J1412" i="15"/>
  <c r="BK1038" i="15"/>
  <c r="BK987" i="15"/>
  <c r="J841" i="15"/>
  <c r="J444" i="15"/>
  <c r="BK213" i="15"/>
  <c r="BK1017" i="15"/>
  <c r="BK969" i="15"/>
  <c r="J890" i="15"/>
  <c r="J421" i="15"/>
  <c r="BK1494" i="15"/>
  <c r="J1009" i="15"/>
  <c r="J437" i="15"/>
  <c r="J1292" i="15"/>
  <c r="BK959" i="15"/>
  <c r="BK1256" i="15"/>
  <c r="J1288" i="15"/>
  <c r="J1660" i="15"/>
  <c r="BK1469" i="15"/>
  <c r="BK1082" i="15"/>
  <c r="J1017" i="15"/>
  <c r="BK934" i="15"/>
  <c r="BK890" i="15"/>
  <c r="J541" i="15"/>
  <c r="BK149" i="15"/>
  <c r="BK1379" i="15"/>
  <c r="J1236" i="15"/>
  <c r="J1418" i="15"/>
  <c r="BK1144" i="15"/>
  <c r="J714" i="15"/>
  <c r="BK1475" i="15"/>
  <c r="J737" i="15"/>
  <c r="BK571" i="15"/>
  <c r="J1018" i="15"/>
  <c r="BK952" i="15"/>
  <c r="BK1180" i="15"/>
  <c r="BK869" i="15"/>
  <c r="J364" i="15"/>
  <c r="BK262" i="16"/>
  <c r="J255" i="16"/>
  <c r="BK237" i="16"/>
  <c r="J198" i="16"/>
  <c r="BK174" i="16"/>
  <c r="J206" i="16"/>
  <c r="BK195" i="16"/>
  <c r="BK187" i="16"/>
  <c r="BK164" i="16"/>
  <c r="J142" i="16"/>
  <c r="J179" i="16"/>
  <c r="J134" i="16"/>
  <c r="J229" i="16"/>
  <c r="BK146" i="16"/>
  <c r="BK200" i="17"/>
  <c r="BK146" i="17"/>
  <c r="J248" i="17"/>
  <c r="BK159" i="17"/>
  <c r="BK237" i="17"/>
  <c r="BK157" i="17"/>
  <c r="BK288" i="17"/>
  <c r="BK199" i="17"/>
  <c r="BK193" i="17"/>
  <c r="J294" i="17"/>
  <c r="BK196" i="17"/>
  <c r="J141" i="17"/>
  <c r="J191" i="17"/>
  <c r="J174" i="17"/>
  <c r="BK264" i="17"/>
  <c r="BK295" i="17"/>
  <c r="BK214" i="17"/>
  <c r="BK139" i="17"/>
  <c r="BK274" i="17"/>
  <c r="BK245" i="17"/>
  <c r="BK281" i="17"/>
  <c r="BK155" i="17"/>
  <c r="BK289" i="17"/>
  <c r="BK230" i="17"/>
  <c r="BK252" i="17"/>
  <c r="BK144" i="17"/>
  <c r="J192" i="17"/>
  <c r="J263" i="17"/>
  <c r="J190" i="17"/>
  <c r="BK137" i="17"/>
  <c r="BK204" i="18"/>
  <c r="BK151" i="18"/>
  <c r="BK207" i="18"/>
  <c r="J250" i="18"/>
  <c r="J143" i="18"/>
  <c r="J216" i="18"/>
  <c r="J201" i="18"/>
  <c r="BK246" i="18"/>
  <c r="J181" i="18"/>
  <c r="J245" i="18"/>
  <c r="BK168" i="18"/>
  <c r="BK153" i="18"/>
  <c r="BK190" i="18"/>
  <c r="J239" i="18"/>
  <c r="BK157" i="18"/>
  <c r="BK194" i="19"/>
  <c r="J187" i="19"/>
  <c r="BK164" i="19"/>
  <c r="BK134" i="19"/>
  <c r="BK147" i="19"/>
  <c r="J194" i="19"/>
  <c r="J149" i="19"/>
  <c r="J163" i="19"/>
  <c r="BK197" i="19"/>
  <c r="BK208" i="19"/>
  <c r="J164" i="19"/>
  <c r="J145" i="19"/>
  <c r="BK139" i="19"/>
  <c r="BK175" i="19"/>
  <c r="BK218" i="19"/>
  <c r="J141" i="19"/>
  <c r="BK214" i="19"/>
  <c r="BK173" i="19"/>
  <c r="J135" i="19"/>
  <c r="BK169" i="19"/>
  <c r="BK172" i="19"/>
  <c r="BK211" i="19"/>
  <c r="BK184" i="19"/>
  <c r="J160" i="19"/>
  <c r="BK183" i="19"/>
  <c r="J238" i="20"/>
  <c r="J183" i="20"/>
  <c r="BK158" i="20"/>
  <c r="J148" i="20"/>
  <c r="BK157" i="20"/>
  <c r="J260" i="20"/>
  <c r="BK225" i="20"/>
  <c r="BK160" i="20"/>
  <c r="J218" i="20"/>
  <c r="J200" i="20"/>
  <c r="J197" i="20"/>
  <c r="BK190" i="20"/>
  <c r="J246" i="20"/>
  <c r="BK211" i="20"/>
  <c r="J151" i="20"/>
  <c r="BK147" i="20"/>
  <c r="J219" i="20"/>
  <c r="BK266" i="20"/>
  <c r="BK220" i="20"/>
  <c r="J146" i="20"/>
  <c r="J138" i="20"/>
  <c r="BK167" i="20"/>
  <c r="BK270" i="20"/>
  <c r="BK226" i="20"/>
  <c r="J254" i="20"/>
  <c r="J192" i="20"/>
  <c r="BK259" i="20"/>
  <c r="J166" i="20"/>
  <c r="BK206" i="20"/>
  <c r="J187" i="20"/>
  <c r="J155" i="20"/>
  <c r="J145" i="20"/>
  <c r="BK250" i="20"/>
  <c r="J158" i="20"/>
  <c r="BK245" i="20"/>
  <c r="BK260" i="20"/>
  <c r="J170" i="20"/>
  <c r="BK135" i="20"/>
  <c r="J156" i="20"/>
  <c r="BK213" i="20"/>
  <c r="J144" i="20"/>
  <c r="J250" i="20"/>
  <c r="BK220" i="21"/>
  <c r="J190" i="21"/>
  <c r="J216" i="21"/>
  <c r="J177" i="21"/>
  <c r="BK178" i="21"/>
  <c r="J206" i="21"/>
  <c r="BK169" i="21"/>
  <c r="J174" i="21"/>
  <c r="J175" i="21"/>
  <c r="J157" i="22"/>
  <c r="BK454" i="22"/>
  <c r="BK520" i="22"/>
  <c r="BK498" i="22"/>
  <c r="J278" i="22"/>
  <c r="J194" i="22"/>
  <c r="BK253" i="22"/>
  <c r="J305" i="22"/>
  <c r="BK265" i="22"/>
  <c r="J253" i="22"/>
  <c r="J311" i="22"/>
  <c r="J339" i="22"/>
  <c r="BK304" i="22"/>
  <c r="BK248" i="22"/>
  <c r="BK530" i="22"/>
  <c r="J520" i="22"/>
  <c r="BK494" i="22"/>
  <c r="J444" i="22"/>
  <c r="J435" i="22"/>
  <c r="BK220" i="22"/>
  <c r="J296" i="22"/>
  <c r="BK283" i="22"/>
  <c r="J167" i="22"/>
  <c r="BK505" i="22"/>
  <c r="BK471" i="22"/>
  <c r="BK321" i="22"/>
  <c r="BK404" i="22"/>
  <c r="BK480" i="22"/>
  <c r="J208" i="22"/>
  <c r="BK278" i="22"/>
  <c r="BK469" i="22"/>
  <c r="BK264" i="23"/>
  <c r="BK268" i="23"/>
  <c r="J166" i="23"/>
  <c r="BK215" i="23"/>
  <c r="BK205" i="23"/>
  <c r="BK201" i="23"/>
  <c r="J197" i="23"/>
  <c r="J230" i="23"/>
  <c r="BK237" i="23"/>
  <c r="BK193" i="23"/>
  <c r="J217" i="23"/>
  <c r="BK197" i="23"/>
  <c r="J145" i="23"/>
  <c r="BK575" i="24"/>
  <c r="BK384" i="24"/>
  <c r="J486" i="24"/>
  <c r="J391" i="24"/>
  <c r="BK235" i="24"/>
  <c r="BK186" i="24"/>
  <c r="J373" i="24"/>
  <c r="BK410" i="24"/>
  <c r="BK599" i="24"/>
  <c r="J499" i="24"/>
  <c r="J479" i="24"/>
  <c r="J186" i="24"/>
  <c r="J584" i="24"/>
  <c r="BK363" i="24"/>
  <c r="J292" i="24"/>
  <c r="J583" i="24"/>
  <c r="BK465" i="24"/>
  <c r="BK603" i="24"/>
  <c r="BK396" i="24"/>
  <c r="BK268" i="24"/>
  <c r="J559" i="24"/>
  <c r="J218" i="24"/>
  <c r="BK247" i="24"/>
  <c r="J530" i="24"/>
  <c r="J191" i="25"/>
  <c r="BK198" i="25"/>
  <c r="J193" i="25"/>
  <c r="J169" i="25"/>
  <c r="BK140" i="25"/>
  <c r="BK190" i="25"/>
  <c r="J175" i="25"/>
  <c r="J143" i="25"/>
  <c r="BK157" i="25"/>
  <c r="J162" i="25"/>
  <c r="J134" i="25"/>
  <c r="J161" i="25"/>
  <c r="BK195" i="25"/>
  <c r="BK205" i="25"/>
  <c r="BK191" i="25"/>
  <c r="J153" i="25"/>
  <c r="BK192" i="25"/>
  <c r="BK213" i="11"/>
  <c r="J953" i="11"/>
  <c r="J913" i="11"/>
  <c r="J862" i="11"/>
  <c r="BK806" i="11"/>
  <c r="BK759" i="11"/>
  <c r="J248" i="2"/>
  <c r="BK151" i="2"/>
  <c r="J242" i="2"/>
  <c r="BK143" i="2"/>
  <c r="J240" i="2"/>
  <c r="BK240" i="2"/>
  <c r="BK264" i="2"/>
  <c r="AS99" i="1"/>
  <c r="BK155" i="2"/>
  <c r="J155" i="2"/>
  <c r="BK204" i="2"/>
  <c r="BK242" i="2"/>
  <c r="BK236" i="2"/>
  <c r="BK187" i="2"/>
  <c r="BK263" i="2"/>
  <c r="BK230" i="2"/>
  <c r="J139" i="2"/>
  <c r="BK156" i="3"/>
  <c r="J156" i="3"/>
  <c r="J133" i="3"/>
  <c r="J148" i="3"/>
  <c r="J137" i="3"/>
  <c r="J212" i="4"/>
  <c r="J197" i="4"/>
  <c r="BK153" i="4"/>
  <c r="J148" i="4"/>
  <c r="BK214" i="4"/>
  <c r="BK183" i="4"/>
  <c r="BK210" i="4"/>
  <c r="J195" i="4"/>
  <c r="J210" i="4"/>
  <c r="J198" i="4"/>
  <c r="BK198" i="4"/>
  <c r="J146" i="4"/>
  <c r="J163" i="4"/>
  <c r="J164" i="4"/>
  <c r="BK162" i="4"/>
  <c r="J182" i="4"/>
  <c r="J204" i="5"/>
  <c r="BK211" i="5"/>
  <c r="J191" i="5"/>
  <c r="J165" i="5"/>
  <c r="BK204" i="5"/>
  <c r="J163" i="5"/>
  <c r="J206" i="5"/>
  <c r="J194" i="5"/>
  <c r="BK166" i="5"/>
  <c r="BK3819" i="6"/>
  <c r="BK3769" i="6"/>
  <c r="BK3673" i="6"/>
  <c r="BK3605" i="6"/>
  <c r="J3532" i="6"/>
  <c r="J3419" i="6"/>
  <c r="BK3281" i="6"/>
  <c r="BK3266" i="6"/>
  <c r="BK3248" i="6"/>
  <c r="BK3210" i="6"/>
  <c r="BK3185" i="6"/>
  <c r="J3161" i="6"/>
  <c r="BK3153" i="6"/>
  <c r="J3140" i="6"/>
  <c r="J3133" i="6"/>
  <c r="BK3108" i="6"/>
  <c r="BK3058" i="6"/>
  <c r="BK3029" i="6"/>
  <c r="J2995" i="6"/>
  <c r="J2976" i="6"/>
  <c r="J2952" i="6"/>
  <c r="BK2936" i="6"/>
  <c r="BK2923" i="6"/>
  <c r="BK2856" i="6"/>
  <c r="BK2459" i="6"/>
  <c r="BK2428" i="6"/>
  <c r="J2355" i="6"/>
  <c r="BK2278" i="6"/>
  <c r="J2204" i="6"/>
  <c r="J2075" i="6"/>
  <c r="BK2035" i="6"/>
  <c r="BK1706" i="6"/>
  <c r="J1633" i="6"/>
  <c r="J1484" i="6"/>
  <c r="BK1125" i="6"/>
  <c r="BK4027" i="6"/>
  <c r="J3997" i="6"/>
  <c r="J3959" i="6"/>
  <c r="BK3789" i="6"/>
  <c r="J3729" i="6"/>
  <c r="J3697" i="6"/>
  <c r="J3581" i="6"/>
  <c r="BK3476" i="6"/>
  <c r="J3365" i="6"/>
  <c r="BK3293" i="6"/>
  <c r="BK3264" i="6"/>
  <c r="BK3238" i="6"/>
  <c r="J3233" i="6"/>
  <c r="J3214" i="6"/>
  <c r="J3207" i="6"/>
  <c r="J3194" i="6"/>
  <c r="J3156" i="6"/>
  <c r="BK3134" i="6"/>
  <c r="BK3120" i="6"/>
  <c r="J3116" i="6"/>
  <c r="J3111" i="6"/>
  <c r="BK3105" i="6"/>
  <c r="J3076" i="6"/>
  <c r="J3040" i="6"/>
  <c r="J3006" i="6"/>
  <c r="J2990" i="6"/>
  <c r="J2973" i="6"/>
  <c r="BK2959" i="6"/>
  <c r="J2936" i="6"/>
  <c r="BK2924" i="6"/>
  <c r="J2908" i="6"/>
  <c r="BK2791" i="6"/>
  <c r="BK2613" i="6"/>
  <c r="J2452" i="6"/>
  <c r="J2443" i="6"/>
  <c r="J2310" i="6"/>
  <c r="BK2111" i="6"/>
  <c r="BK2025" i="6"/>
  <c r="BK1998" i="6"/>
  <c r="J1985" i="6"/>
  <c r="J1927" i="6"/>
  <c r="J1906" i="6"/>
  <c r="J1814" i="6"/>
  <c r="BK1687" i="6"/>
  <c r="BK1646" i="6"/>
  <c r="BK1597" i="6"/>
  <c r="J1560" i="6"/>
  <c r="J1485" i="6"/>
  <c r="J1464" i="6"/>
  <c r="J1009" i="6"/>
  <c r="BK670" i="6"/>
  <c r="BK4103" i="6"/>
  <c r="J4079" i="6"/>
  <c r="J4065" i="6"/>
  <c r="BK4048" i="6"/>
  <c r="BK4041" i="6"/>
  <c r="BK3991" i="6"/>
  <c r="BK1296" i="6"/>
  <c r="J903" i="6"/>
  <c r="J620" i="6"/>
  <c r="BK340" i="6"/>
  <c r="BK1464" i="6"/>
  <c r="J4054" i="6"/>
  <c r="J979" i="6"/>
  <c r="J762" i="6"/>
  <c r="BK738" i="6"/>
  <c r="BK207" i="6"/>
  <c r="BK4054" i="6"/>
  <c r="J4006" i="6"/>
  <c r="BK3251" i="6"/>
  <c r="J3232" i="6"/>
  <c r="BK3205" i="6"/>
  <c r="BK3186" i="6"/>
  <c r="BK3156" i="6"/>
  <c r="J3139" i="6"/>
  <c r="J3123" i="6"/>
  <c r="J3101" i="6"/>
  <c r="J3077" i="6"/>
  <c r="BK3066" i="6"/>
  <c r="J3052" i="6"/>
  <c r="BK3040" i="6"/>
  <c r="BK3024" i="6"/>
  <c r="J3018" i="6"/>
  <c r="BK3006" i="6"/>
  <c r="BK2983" i="6"/>
  <c r="J2974" i="6"/>
  <c r="J2963" i="6"/>
  <c r="BK2954" i="6"/>
  <c r="BK2933" i="6"/>
  <c r="BK2929" i="6"/>
  <c r="J2920" i="6"/>
  <c r="BK2910" i="6"/>
  <c r="BK2826" i="6"/>
  <c r="J2801" i="6"/>
  <c r="BK2761" i="6"/>
  <c r="BK2579" i="6"/>
  <c r="J2508" i="6"/>
  <c r="J2330" i="6"/>
  <c r="BK2270" i="6"/>
  <c r="BK2041" i="6"/>
  <c r="BK1702" i="6"/>
  <c r="J1621" i="6"/>
  <c r="J1482" i="6"/>
  <c r="J1389" i="6"/>
  <c r="J879" i="6"/>
  <c r="J494" i="6"/>
  <c r="J253" i="6"/>
  <c r="J4718" i="6"/>
  <c r="BK4499" i="6"/>
  <c r="BK4263" i="6"/>
  <c r="BK4186" i="6"/>
  <c r="BK4144" i="6"/>
  <c r="J4134" i="6"/>
  <c r="J4856" i="6"/>
  <c r="J1126" i="6"/>
  <c r="J579" i="6"/>
  <c r="BK336" i="6"/>
  <c r="J5288" i="6"/>
  <c r="BK5273" i="6"/>
  <c r="BK4856" i="6"/>
  <c r="BK4462" i="6"/>
  <c r="J4173" i="6"/>
  <c r="J4145" i="6"/>
  <c r="BK4080" i="6"/>
  <c r="BK4046" i="6"/>
  <c r="BK4015" i="6"/>
  <c r="J4004" i="6"/>
  <c r="J3770" i="6"/>
  <c r="J3544" i="6"/>
  <c r="J3377" i="6"/>
  <c r="BK3241" i="6"/>
  <c r="BK3220" i="6"/>
  <c r="BK3213" i="6"/>
  <c r="BK3143" i="6"/>
  <c r="BK3111" i="6"/>
  <c r="BK3096" i="6"/>
  <c r="BK3088" i="6"/>
  <c r="BK3072" i="6"/>
  <c r="J3059" i="6"/>
  <c r="J3045" i="6"/>
  <c r="J3035" i="6"/>
  <c r="BK3028" i="6"/>
  <c r="BK3008" i="6"/>
  <c r="J2992" i="6"/>
  <c r="BK2974" i="6"/>
  <c r="BK2942" i="6"/>
  <c r="J2905" i="6"/>
  <c r="BK2812" i="6"/>
  <c r="BK2799" i="6"/>
  <c r="J2710" i="6"/>
  <c r="J2593" i="6"/>
  <c r="BK2452" i="6"/>
  <c r="J2369" i="6"/>
  <c r="BK2290" i="6"/>
  <c r="BK2216" i="6"/>
  <c r="BK2129" i="6"/>
  <c r="J2017" i="6"/>
  <c r="BK1781" i="6"/>
  <c r="BK1500" i="6"/>
  <c r="BK1422" i="6"/>
  <c r="BK1322" i="6"/>
  <c r="J5423" i="6"/>
  <c r="BK5302" i="6"/>
  <c r="J4196" i="6"/>
  <c r="J995" i="6"/>
  <c r="BK4803" i="6"/>
  <c r="J4739" i="6"/>
  <c r="J4618" i="6"/>
  <c r="J910" i="6"/>
  <c r="BK409" i="6"/>
  <c r="J4803" i="6"/>
  <c r="J962" i="6"/>
  <c r="J895" i="6"/>
  <c r="BK579" i="6"/>
  <c r="J5201" i="6"/>
  <c r="J4895" i="6"/>
  <c r="BK1126" i="6"/>
  <c r="BK987" i="6"/>
  <c r="J868" i="6"/>
  <c r="BK5286" i="6"/>
  <c r="J5262" i="6"/>
  <c r="J5194" i="6"/>
  <c r="J4585" i="6"/>
  <c r="BK4158" i="6"/>
  <c r="BK4075" i="6"/>
  <c r="BK4071" i="6"/>
  <c r="BK4005" i="6"/>
  <c r="J3785" i="6"/>
  <c r="J3580" i="6"/>
  <c r="BK3572" i="6"/>
  <c r="BK3492" i="6"/>
  <c r="BK3345" i="6"/>
  <c r="BK3217" i="6"/>
  <c r="J3191" i="6"/>
  <c r="J3145" i="6"/>
  <c r="J3097" i="6"/>
  <c r="BK3081" i="6"/>
  <c r="BK3061" i="6"/>
  <c r="J3030" i="6"/>
  <c r="J1019" i="6"/>
  <c r="J755" i="6"/>
  <c r="BK317" i="6"/>
  <c r="BK257" i="6"/>
  <c r="BK215" i="6"/>
  <c r="BK5457" i="6"/>
  <c r="BK5370" i="6"/>
  <c r="BK4776" i="6"/>
  <c r="J4642" i="6"/>
  <c r="BK4291" i="6"/>
  <c r="J4143" i="6"/>
  <c r="J4128" i="6"/>
  <c r="J3120" i="6"/>
  <c r="BK3078" i="6"/>
  <c r="J3060" i="6"/>
  <c r="BK3041" i="6"/>
  <c r="BK3013" i="6"/>
  <c r="BK2992" i="6"/>
  <c r="BK2967" i="6"/>
  <c r="J2959" i="6"/>
  <c r="BK2940" i="6"/>
  <c r="J2934" i="6"/>
  <c r="J2911" i="6"/>
  <c r="BK2861" i="6"/>
  <c r="BK2801" i="6"/>
  <c r="BK2254" i="6"/>
  <c r="J2130" i="6"/>
  <c r="J1899" i="6"/>
  <c r="J1706" i="6"/>
  <c r="BK1577" i="6"/>
  <c r="J1487" i="6"/>
  <c r="BK1256" i="6"/>
  <c r="J4797" i="6"/>
  <c r="J4724" i="6"/>
  <c r="BK4822" i="6"/>
  <c r="J4729" i="6"/>
  <c r="J4566" i="6"/>
  <c r="BK4153" i="6"/>
  <c r="BK4105" i="6"/>
  <c r="J4095" i="6"/>
  <c r="J4049" i="6"/>
  <c r="J3998" i="6"/>
  <c r="J3974" i="6"/>
  <c r="J3958" i="6"/>
  <c r="BK3785" i="6"/>
  <c r="J3701" i="6"/>
  <c r="J3597" i="6"/>
  <c r="BK3575" i="6"/>
  <c r="J3476" i="6"/>
  <c r="BK3427" i="6"/>
  <c r="J3417" i="6"/>
  <c r="J3414" i="6"/>
  <c r="BK3408" i="6"/>
  <c r="BK3397" i="6"/>
  <c r="J3329" i="6"/>
  <c r="BK3289" i="6"/>
  <c r="J3268" i="6"/>
  <c r="J3242" i="6"/>
  <c r="J4640" i="6"/>
  <c r="BK944" i="6"/>
  <c r="BK706" i="6"/>
  <c r="J395" i="6"/>
  <c r="BK1292" i="6"/>
  <c r="J4358" i="6"/>
  <c r="J4153" i="6"/>
  <c r="J4146" i="6"/>
  <c r="BK4128" i="6"/>
  <c r="J4100" i="6"/>
  <c r="BK4074" i="6"/>
  <c r="J4045" i="6"/>
  <c r="J4033" i="6"/>
  <c r="BK3977" i="6"/>
  <c r="BK3621" i="6"/>
  <c r="J3585" i="6"/>
  <c r="J3516" i="6"/>
  <c r="BK3422" i="6"/>
  <c r="BK3373" i="6"/>
  <c r="BK3273" i="6"/>
  <c r="J3249" i="6"/>
  <c r="BK3235" i="6"/>
  <c r="J3213" i="6"/>
  <c r="BK771" i="6"/>
  <c r="J262" i="6"/>
  <c r="J4485" i="6"/>
  <c r="BK4191" i="6"/>
  <c r="J4157" i="6"/>
  <c r="J4150" i="6"/>
  <c r="J852" i="6"/>
  <c r="BK3180" i="6"/>
  <c r="BK3109" i="6"/>
  <c r="J3093" i="6"/>
  <c r="J3058" i="6"/>
  <c r="J3026" i="6"/>
  <c r="BK3005" i="6"/>
  <c r="BK2988" i="6"/>
  <c r="BK2979" i="6"/>
  <c r="J2957" i="6"/>
  <c r="BK2947" i="6"/>
  <c r="J2926" i="6"/>
  <c r="J2917" i="6"/>
  <c r="BK2905" i="6"/>
  <c r="BK2710" i="6"/>
  <c r="J2601" i="6"/>
  <c r="BK2526" i="6"/>
  <c r="BK2429" i="6"/>
  <c r="J2388" i="6"/>
  <c r="BK2266" i="6"/>
  <c r="J2090" i="6"/>
  <c r="J1874" i="6"/>
  <c r="BK1716" i="6"/>
  <c r="BK1632" i="6"/>
  <c r="BK1575" i="6"/>
  <c r="J780" i="6"/>
  <c r="J267" i="6"/>
  <c r="J191" i="6"/>
  <c r="J4522" i="6"/>
  <c r="BK4187" i="6"/>
  <c r="BK4136" i="6"/>
  <c r="BK4068" i="6"/>
  <c r="J4052" i="6"/>
  <c r="J4012" i="6"/>
  <c r="BK3978" i="6"/>
  <c r="BK3964" i="6"/>
  <c r="J3947" i="6"/>
  <c r="J3750" i="6"/>
  <c r="BK3581" i="6"/>
  <c r="BK3440" i="6"/>
  <c r="J3425" i="6"/>
  <c r="BK3377" i="6"/>
  <c r="BK3254" i="6"/>
  <c r="BK3203" i="6"/>
  <c r="J2459" i="6"/>
  <c r="J2381" i="6"/>
  <c r="J2356" i="6"/>
  <c r="J2282" i="6"/>
  <c r="BK2262" i="6"/>
  <c r="BK2130" i="6"/>
  <c r="J2041" i="6"/>
  <c r="BK1938" i="6"/>
  <c r="J1824" i="6"/>
  <c r="J1716" i="6"/>
  <c r="BK1695" i="6"/>
  <c r="J1608" i="6"/>
  <c r="BK1555" i="6"/>
  <c r="J1496" i="6"/>
  <c r="BK1482" i="6"/>
  <c r="BK1349" i="6"/>
  <c r="J4572" i="6"/>
  <c r="BK4205" i="6"/>
  <c r="BK4169" i="6"/>
  <c r="J1405" i="6"/>
  <c r="BK931" i="6"/>
  <c r="BK879" i="6"/>
  <c r="J760" i="6"/>
  <c r="BK645" i="6"/>
  <c r="J391" i="6"/>
  <c r="J4813" i="6"/>
  <c r="BK4592" i="6"/>
  <c r="J4499" i="6"/>
  <c r="BK4181" i="6"/>
  <c r="BK4091" i="6"/>
  <c r="BK4033" i="6"/>
  <c r="J3984" i="6"/>
  <c r="BK3982" i="6"/>
  <c r="BK3974" i="6"/>
  <c r="BK3802" i="6"/>
  <c r="J3782" i="6"/>
  <c r="BK3669" i="6"/>
  <c r="J3653" i="6"/>
  <c r="J3576" i="6"/>
  <c r="J1401" i="6"/>
  <c r="J346" i="7"/>
  <c r="J325" i="7"/>
  <c r="BK313" i="7"/>
  <c r="BK258" i="7"/>
  <c r="J291" i="7"/>
  <c r="J265" i="7"/>
  <c r="J201" i="7"/>
  <c r="BK135" i="7"/>
  <c r="J256" i="7"/>
  <c r="J219" i="7"/>
  <c r="BK209" i="7"/>
  <c r="J157" i="7"/>
  <c r="BK214" i="7"/>
  <c r="J184" i="7"/>
  <c r="BK292" i="7"/>
  <c r="BK367" i="7"/>
  <c r="J259" i="7"/>
  <c r="BK202" i="7"/>
  <c r="J187" i="7"/>
  <c r="J141" i="7"/>
  <c r="J343" i="7"/>
  <c r="BK330" i="7"/>
  <c r="BK272" i="7"/>
  <c r="J361" i="7"/>
  <c r="J274" i="7"/>
  <c r="J252" i="7"/>
  <c r="BK225" i="7"/>
  <c r="BK215" i="7"/>
  <c r="J195" i="7"/>
  <c r="BK181" i="7"/>
  <c r="J150" i="7"/>
  <c r="BK141" i="7"/>
  <c r="BK353" i="7"/>
  <c r="BK318" i="7"/>
  <c r="J369" i="7"/>
  <c r="BK343" i="7"/>
  <c r="J257" i="7"/>
  <c r="BK191" i="7"/>
  <c r="J302" i="7"/>
  <c r="BK238" i="7"/>
  <c r="J196" i="7"/>
  <c r="J191" i="7"/>
  <c r="BK162" i="7"/>
  <c r="BK303" i="7"/>
  <c r="BK245" i="7"/>
  <c r="BK366" i="7"/>
  <c r="BK328" i="7"/>
  <c r="J281" i="7"/>
  <c r="J329" i="7"/>
  <c r="J262" i="7"/>
  <c r="J206" i="7"/>
  <c r="BK200" i="7"/>
  <c r="BK177" i="7"/>
  <c r="BK153" i="7"/>
  <c r="J138" i="7"/>
  <c r="BK296" i="7"/>
  <c r="J349" i="7"/>
  <c r="J335" i="7"/>
  <c r="BK307" i="7"/>
  <c r="J298" i="7"/>
  <c r="J255" i="7"/>
  <c r="BK219" i="7"/>
  <c r="J322" i="7"/>
  <c r="J285" i="7"/>
  <c r="BK259" i="7"/>
  <c r="J171" i="7"/>
  <c r="J149" i="7"/>
  <c r="J286" i="7"/>
  <c r="J227" i="7"/>
  <c r="BK205" i="7"/>
  <c r="BK178" i="7"/>
  <c r="BK144" i="7"/>
  <c r="BK327" i="7"/>
  <c r="BK321" i="7"/>
  <c r="J306" i="7"/>
  <c r="BK289" i="7"/>
  <c r="BK350" i="7"/>
  <c r="BK274" i="7"/>
  <c r="J253" i="7"/>
  <c r="J239" i="7"/>
  <c r="J263" i="7"/>
  <c r="BK243" i="7"/>
  <c r="BK228" i="7"/>
  <c r="J207" i="7"/>
  <c r="BK201" i="7"/>
  <c r="BK498" i="8"/>
  <c r="BK385" i="8"/>
  <c r="J365" i="8"/>
  <c r="J331" i="8"/>
  <c r="BK278" i="8"/>
  <c r="BK231" i="8"/>
  <c r="BK208" i="8"/>
  <c r="BK156" i="8"/>
  <c r="BK478" i="8"/>
  <c r="BK446" i="8"/>
  <c r="BK512" i="8"/>
  <c r="BK464" i="8"/>
  <c r="BK449" i="8"/>
  <c r="BK396" i="8"/>
  <c r="BK509" i="8"/>
  <c r="J472" i="8"/>
  <c r="J380" i="8"/>
  <c r="BK349" i="8"/>
  <c r="J309" i="8"/>
  <c r="BK281" i="8"/>
  <c r="J452" i="8"/>
  <c r="J385" i="8"/>
  <c r="J289" i="8"/>
  <c r="BK233" i="8"/>
  <c r="BK199" i="8"/>
  <c r="BK191" i="8"/>
  <c r="BK175" i="8"/>
  <c r="BK158" i="8"/>
  <c r="J504" i="8"/>
  <c r="J519" i="8"/>
  <c r="J510" i="8"/>
  <c r="BK482" i="8"/>
  <c r="BK433" i="8"/>
  <c r="J424" i="8"/>
  <c r="J360" i="8"/>
  <c r="J315" i="8"/>
  <c r="BK310" i="8"/>
  <c r="J267" i="8"/>
  <c r="J191" i="8"/>
  <c r="BK500" i="8"/>
  <c r="J450" i="8"/>
  <c r="BK410" i="8"/>
  <c r="J323" i="8"/>
  <c r="J247" i="8"/>
  <c r="J225" i="8"/>
  <c r="BK486" i="8"/>
  <c r="BK390" i="8"/>
  <c r="J342" i="8"/>
  <c r="BK275" i="8"/>
  <c r="BK201" i="8"/>
  <c r="J485" i="8"/>
  <c r="J163" i="8"/>
  <c r="J535" i="8"/>
  <c r="BK511" i="8"/>
  <c r="J458" i="8"/>
  <c r="BK398" i="8"/>
  <c r="J348" i="8"/>
  <c r="J278" i="8"/>
  <c r="BK263" i="8"/>
  <c r="BK258" i="8"/>
  <c r="J251" i="8"/>
  <c r="BK214" i="8"/>
  <c r="J179" i="8"/>
  <c r="BK152" i="8"/>
  <c r="BK522" i="8"/>
  <c r="J461" i="8"/>
  <c r="J410" i="8"/>
  <c r="BK327" i="8"/>
  <c r="BK445" i="8"/>
  <c r="J370" i="8"/>
  <c r="J347" i="8"/>
  <c r="BK277" i="8"/>
  <c r="J220" i="8"/>
  <c r="BK182" i="8"/>
  <c r="BK526" i="8"/>
  <c r="J407" i="8"/>
  <c r="J474" i="8"/>
  <c r="J359" i="8"/>
  <c r="BK289" i="8"/>
  <c r="J240" i="8"/>
  <c r="BK206" i="8"/>
  <c r="J199" i="8"/>
  <c r="J161" i="8"/>
  <c r="BK136" i="8"/>
  <c r="BK438" i="8"/>
  <c r="BK399" i="8"/>
  <c r="J384" i="8"/>
  <c r="J377" i="8"/>
  <c r="J290" i="8"/>
  <c r="J224" i="8"/>
  <c r="BK203" i="8"/>
  <c r="J135" i="8"/>
  <c r="BK359" i="8"/>
  <c r="BK279" i="8"/>
  <c r="BK240" i="8"/>
  <c r="BK222" i="8"/>
  <c r="J165" i="8"/>
  <c r="BK159" i="8"/>
  <c r="J402" i="8"/>
  <c r="J325" i="8"/>
  <c r="J280" i="8"/>
  <c r="J210" i="8"/>
  <c r="BK186" i="8"/>
  <c r="J136" i="8"/>
  <c r="J432" i="8"/>
  <c r="J367" i="8"/>
  <c r="J303" i="8"/>
  <c r="J207" i="8"/>
  <c r="J149" i="8"/>
  <c r="BK444" i="8"/>
  <c r="J306" i="8"/>
  <c r="BK230" i="8"/>
  <c r="J196" i="8"/>
  <c r="BK441" i="8"/>
  <c r="BK303" i="8"/>
  <c r="J255" i="9"/>
  <c r="BK240" i="9"/>
  <c r="BK229" i="9"/>
  <c r="J195" i="9"/>
  <c r="BK313" i="9"/>
  <c r="J257" i="9"/>
  <c r="BK217" i="9"/>
  <c r="BK253" i="9"/>
  <c r="BK178" i="9"/>
  <c r="BK331" i="9"/>
  <c r="J308" i="9"/>
  <c r="BK209" i="9"/>
  <c r="J207" i="9"/>
  <c r="J205" i="9"/>
  <c r="BK202" i="9"/>
  <c r="J148" i="9"/>
  <c r="BK146" i="9"/>
  <c r="BK141" i="9"/>
  <c r="BK140" i="9"/>
  <c r="BK139" i="9"/>
  <c r="J317" i="9"/>
  <c r="BK333" i="9"/>
  <c r="J321" i="9"/>
  <c r="BK327" i="9"/>
  <c r="BK311" i="9"/>
  <c r="BK307" i="9"/>
  <c r="BK304" i="9"/>
  <c r="BK303" i="9"/>
  <c r="J302" i="9"/>
  <c r="J295" i="9"/>
  <c r="J331" i="9"/>
  <c r="J329" i="9"/>
  <c r="J322" i="9"/>
  <c r="J309" i="9"/>
  <c r="BK297" i="9"/>
  <c r="J242" i="9"/>
  <c r="BK239" i="9"/>
  <c r="J219" i="9"/>
  <c r="J190" i="9"/>
  <c r="J185" i="9"/>
  <c r="BK183" i="9"/>
  <c r="BK182" i="9"/>
  <c r="J176" i="9"/>
  <c r="BK174" i="9"/>
  <c r="J166" i="9"/>
  <c r="BK163" i="9"/>
  <c r="BK153" i="9"/>
  <c r="J152" i="9"/>
  <c r="BK150" i="9"/>
  <c r="BK148" i="9"/>
  <c r="J146" i="9"/>
  <c r="BK145" i="9"/>
  <c r="J142" i="9"/>
  <c r="J138" i="9"/>
  <c r="J318" i="9"/>
  <c r="J301" i="9"/>
  <c r="J289" i="9"/>
  <c r="J287" i="9"/>
  <c r="J266" i="9"/>
  <c r="BK265" i="9"/>
  <c r="J254" i="9"/>
  <c r="J237" i="9"/>
  <c r="BK233" i="9"/>
  <c r="J228" i="9"/>
  <c r="BK227" i="9"/>
  <c r="BK224" i="9"/>
  <c r="J223" i="9"/>
  <c r="BK179" i="9"/>
  <c r="J159" i="9"/>
  <c r="J147" i="9"/>
  <c r="J140" i="9"/>
  <c r="BK321" i="9"/>
  <c r="BK320" i="9"/>
  <c r="BK287" i="9"/>
  <c r="BK286" i="9"/>
  <c r="BK284" i="9"/>
  <c r="J276" i="9"/>
  <c r="BK275" i="9"/>
  <c r="J264" i="9"/>
  <c r="J263" i="9"/>
  <c r="J249" i="9"/>
  <c r="BK230" i="9"/>
  <c r="BK171" i="9"/>
  <c r="BK226" i="9"/>
  <c r="J156" i="9"/>
  <c r="BK308" i="9"/>
  <c r="BK316" i="9"/>
  <c r="J290" i="9"/>
  <c r="J285" i="9"/>
  <c r="J271" i="9"/>
  <c r="J247" i="9"/>
  <c r="J199" i="9"/>
  <c r="BK176" i="9"/>
  <c r="BK326" i="9"/>
  <c r="BK282" i="9"/>
  <c r="BK255" i="9"/>
  <c r="BK232" i="9"/>
  <c r="J201" i="9"/>
  <c r="BK187" i="9"/>
  <c r="BK157" i="9"/>
  <c r="J141" i="9"/>
  <c r="BK234" i="9"/>
  <c r="J177" i="9"/>
  <c r="BK245" i="9"/>
  <c r="J296" i="9"/>
  <c r="J314" i="9"/>
  <c r="BK283" i="9"/>
  <c r="J253" i="9"/>
  <c r="J214" i="9"/>
  <c r="J258" i="9"/>
  <c r="BK164" i="9"/>
  <c r="J292" i="9"/>
  <c r="J227" i="9"/>
  <c r="J196" i="9"/>
  <c r="BK186" i="9"/>
  <c r="BK165" i="9"/>
  <c r="J154" i="9"/>
  <c r="J279" i="9"/>
  <c r="J518" i="10"/>
  <c r="BK482" i="10"/>
  <c r="J467" i="10"/>
  <c r="J436" i="10"/>
  <c r="BK387" i="10"/>
  <c r="J569" i="10"/>
  <c r="BK562" i="10"/>
  <c r="J499" i="10"/>
  <c r="BK466" i="10"/>
  <c r="J395" i="10"/>
  <c r="J347" i="10"/>
  <c r="J315" i="10"/>
  <c r="J272" i="10"/>
  <c r="J232" i="10"/>
  <c r="J200" i="10"/>
  <c r="BK569" i="10"/>
  <c r="BK582" i="10"/>
  <c r="BK547" i="10"/>
  <c r="BK524" i="10"/>
  <c r="J472" i="10"/>
  <c r="BK434" i="10"/>
  <c r="J412" i="10"/>
  <c r="BK368" i="10"/>
  <c r="J324" i="10"/>
  <c r="J508" i="10"/>
  <c r="BK503" i="10"/>
  <c r="J480" i="10"/>
  <c r="J426" i="10"/>
  <c r="J403" i="10"/>
  <c r="J383" i="10"/>
  <c r="BK370" i="10"/>
  <c r="J343" i="10"/>
  <c r="J329" i="10"/>
  <c r="J319" i="10"/>
  <c r="BK311" i="10"/>
  <c r="BK286" i="10"/>
  <c r="BK260" i="10"/>
  <c r="BK233" i="10"/>
  <c r="J576" i="10"/>
  <c r="J504" i="10"/>
  <c r="J502" i="10"/>
  <c r="BK493" i="10"/>
  <c r="BK464" i="10"/>
  <c r="J458" i="10"/>
  <c r="BK455" i="10"/>
  <c r="J447" i="10"/>
  <c r="BK438" i="10"/>
  <c r="BK430" i="10"/>
  <c r="BK409" i="10"/>
  <c r="J393" i="10"/>
  <c r="J381" i="10"/>
  <c r="BK347" i="10"/>
  <c r="BK307" i="10"/>
  <c r="J294" i="10"/>
  <c r="BK279" i="10"/>
  <c r="BK264" i="10"/>
  <c r="BK249" i="10"/>
  <c r="J238" i="10"/>
  <c r="J220" i="10"/>
  <c r="J512" i="10"/>
  <c r="J500" i="10"/>
  <c r="BK217" i="10"/>
  <c r="BK573" i="10"/>
  <c r="J528" i="10"/>
  <c r="J489" i="10"/>
  <c r="J425" i="10"/>
  <c r="BK400" i="10"/>
  <c r="J391" i="10"/>
  <c r="J379" i="10"/>
  <c r="J586" i="10"/>
  <c r="J555" i="10"/>
  <c r="BK151" i="10"/>
  <c r="BK206" i="10"/>
  <c r="BK193" i="10"/>
  <c r="J175" i="10"/>
  <c r="J161" i="10"/>
  <c r="J150" i="10"/>
  <c r="J585" i="10"/>
  <c r="J222" i="10"/>
  <c r="BK559" i="10"/>
  <c r="J184" i="10"/>
  <c r="J155" i="10"/>
  <c r="J139" i="10"/>
  <c r="BK587" i="10"/>
  <c r="BK494" i="10"/>
  <c r="J438" i="10"/>
  <c r="J427" i="10"/>
  <c r="BK391" i="10"/>
  <c r="J351" i="10"/>
  <c r="BK330" i="10"/>
  <c r="BK320" i="10"/>
  <c r="J308" i="10"/>
  <c r="J279" i="10"/>
  <c r="BK262" i="10"/>
  <c r="BK229" i="10"/>
  <c r="BK208" i="10"/>
  <c r="J558" i="10"/>
  <c r="J526" i="10"/>
  <c r="BK200" i="10"/>
  <c r="BK182" i="10"/>
  <c r="BK170" i="10"/>
  <c r="BK145" i="10"/>
  <c r="BK139" i="10"/>
  <c r="J516" i="10"/>
  <c r="J442" i="10"/>
  <c r="BK413" i="10"/>
  <c r="J405" i="10"/>
  <c r="J358" i="10"/>
  <c r="BK356" i="10"/>
  <c r="BK310" i="10"/>
  <c r="J306" i="10"/>
  <c r="BK293" i="10"/>
  <c r="J267" i="10"/>
  <c r="J246" i="10"/>
  <c r="J239" i="10"/>
  <c r="BK232" i="10"/>
  <c r="BK224" i="10"/>
  <c r="BK191" i="10"/>
  <c r="J167" i="10"/>
  <c r="J159" i="10"/>
  <c r="J561" i="10"/>
  <c r="BK517" i="10"/>
  <c r="BK496" i="10"/>
  <c r="J453" i="10"/>
  <c r="BK449" i="10"/>
  <c r="BK442" i="10"/>
  <c r="J565" i="10"/>
  <c r="J218" i="10"/>
  <c r="J549" i="10"/>
  <c r="J521" i="10"/>
  <c r="BK529" i="10"/>
  <c r="BK204" i="10"/>
  <c r="BK175" i="10"/>
  <c r="BK526" i="10"/>
  <c r="J530" i="10"/>
  <c r="BK160" i="10"/>
  <c r="J515" i="10"/>
  <c r="J479" i="10"/>
  <c r="BK448" i="10"/>
  <c r="J409" i="10"/>
  <c r="J353" i="10"/>
  <c r="J350" i="10"/>
  <c r="J338" i="10"/>
  <c r="BK294" i="10"/>
  <c r="BK272" i="10"/>
  <c r="BK267" i="10"/>
  <c r="J259" i="10"/>
  <c r="BK251" i="10"/>
  <c r="BK238" i="10"/>
  <c r="BK222" i="10"/>
  <c r="J137" i="10"/>
  <c r="BK474" i="10"/>
  <c r="BK373" i="10"/>
  <c r="J344" i="10"/>
  <c r="BK313" i="10"/>
  <c r="J296" i="10"/>
  <c r="BK284" i="10"/>
  <c r="BK271" i="10"/>
  <c r="J256" i="10"/>
  <c r="BK245" i="10"/>
  <c r="BK162" i="10"/>
  <c r="BK152" i="10"/>
  <c r="J547" i="10"/>
  <c r="BK500" i="10"/>
  <c r="BK462" i="10"/>
  <c r="J422" i="10"/>
  <c r="J416" i="10"/>
  <c r="BK374" i="10"/>
  <c r="J366" i="10"/>
  <c r="BK360" i="10"/>
  <c r="BK355" i="10"/>
  <c r="J337" i="10"/>
  <c r="BK332" i="10"/>
  <c r="J317" i="10"/>
  <c r="BK302" i="10"/>
  <c r="J297" i="10"/>
  <c r="BK1237" i="11"/>
  <c r="J381" i="11"/>
  <c r="J373" i="11"/>
  <c r="J350" i="11"/>
  <c r="BK316" i="11"/>
  <c r="J281" i="11"/>
  <c r="BK234" i="11"/>
  <c r="BK1240" i="11"/>
  <c r="J1204" i="11"/>
  <c r="J1193" i="11"/>
  <c r="J1166" i="11"/>
  <c r="J1149" i="11"/>
  <c r="J1134" i="11"/>
  <c r="J1119" i="11"/>
  <c r="BK1083" i="11"/>
  <c r="BK982" i="11"/>
  <c r="J969" i="11"/>
  <c r="J955" i="11"/>
  <c r="J941" i="11"/>
  <c r="BK915" i="11"/>
  <c r="BK893" i="11"/>
  <c r="BK866" i="11"/>
  <c r="BK856" i="11"/>
  <c r="BK843" i="11"/>
  <c r="J823" i="11"/>
  <c r="J798" i="11"/>
  <c r="J776" i="11"/>
  <c r="J748" i="11"/>
  <c r="J721" i="11"/>
  <c r="BK716" i="11"/>
  <c r="J701" i="11"/>
  <c r="J666" i="11"/>
  <c r="BK655" i="11"/>
  <c r="J640" i="11"/>
  <c r="J625" i="11"/>
  <c r="J609" i="11"/>
  <c r="BK559" i="11"/>
  <c r="BK539" i="11"/>
  <c r="J533" i="11"/>
  <c r="BK521" i="11"/>
  <c r="BK515" i="11"/>
  <c r="J508" i="11"/>
  <c r="J491" i="11"/>
  <c r="BK465" i="11"/>
  <c r="J444" i="11"/>
  <c r="BK435" i="11"/>
  <c r="BK407" i="11"/>
  <c r="BK1238" i="11"/>
  <c r="J1224" i="11"/>
  <c r="BK1216" i="11"/>
  <c r="J1167" i="11"/>
  <c r="BK1146" i="11"/>
  <c r="BK1108" i="11"/>
  <c r="BK1075" i="11"/>
  <c r="J1035" i="11"/>
  <c r="BK1006" i="11"/>
  <c r="BK992" i="11"/>
  <c r="J977" i="11"/>
  <c r="J971" i="11"/>
  <c r="BK949" i="11"/>
  <c r="J916" i="11"/>
  <c r="BK902" i="11"/>
  <c r="BK870" i="11"/>
  <c r="BK861" i="11"/>
  <c r="J841" i="11"/>
  <c r="BK820" i="11"/>
  <c r="BK811" i="11"/>
  <c r="BK803" i="11"/>
  <c r="J793" i="11"/>
  <c r="J778" i="11"/>
  <c r="J764" i="11"/>
  <c r="J734" i="11"/>
  <c r="J725" i="11"/>
  <c r="BK703" i="11"/>
  <c r="J683" i="11"/>
  <c r="J672" i="11"/>
  <c r="J659" i="11"/>
  <c r="J644" i="11"/>
  <c r="BK616" i="11"/>
  <c r="BK582" i="11"/>
  <c r="J571" i="11"/>
  <c r="J561" i="11"/>
  <c r="BK540" i="11"/>
  <c r="BK518" i="11"/>
  <c r="BK506" i="11"/>
  <c r="BK497" i="11"/>
  <c r="BK490" i="11"/>
  <c r="BK474" i="11"/>
  <c r="BK453" i="11"/>
  <c r="BK431" i="11"/>
  <c r="J420" i="11"/>
  <c r="BK406" i="11"/>
  <c r="BK389" i="11"/>
  <c r="BK354" i="11"/>
  <c r="BK309" i="11"/>
  <c r="BK198" i="11"/>
  <c r="J1239" i="11"/>
  <c r="BK1209" i="11"/>
  <c r="J1197" i="11"/>
  <c r="BK1185" i="11"/>
  <c r="BK303" i="11"/>
  <c r="J242" i="11"/>
  <c r="BK194" i="11"/>
  <c r="J1188" i="11"/>
  <c r="BK1172" i="11"/>
  <c r="BK1158" i="11"/>
  <c r="J1133" i="11"/>
  <c r="J1120" i="11"/>
  <c r="BK1110" i="11"/>
  <c r="BK1053" i="11"/>
  <c r="BK1024" i="11"/>
  <c r="J1004" i="11"/>
  <c r="BK972" i="11"/>
  <c r="J929" i="11"/>
  <c r="J889" i="11"/>
  <c r="BK846" i="11"/>
  <c r="BK827" i="11"/>
  <c r="J813" i="11"/>
  <c r="BK810" i="11"/>
  <c r="BK789" i="11"/>
  <c r="BK769" i="11"/>
  <c r="BK746" i="11"/>
  <c r="BK720" i="11"/>
  <c r="J711" i="11"/>
  <c r="BK698" i="11"/>
  <c r="J694" i="11"/>
  <c r="J680" i="11"/>
  <c r="J671" i="11"/>
  <c r="J656" i="11"/>
  <c r="BK630" i="11"/>
  <c r="BK627" i="11"/>
  <c r="BK607" i="11"/>
  <c r="J584" i="11"/>
  <c r="BK573" i="11"/>
  <c r="BK558" i="11"/>
  <c r="BK552" i="11"/>
  <c r="BK541" i="11"/>
  <c r="BK536" i="11"/>
  <c r="J504" i="11"/>
  <c r="J487" i="11"/>
  <c r="J463" i="11"/>
  <c r="J456" i="11"/>
  <c r="J446" i="11"/>
  <c r="J410" i="11"/>
  <c r="BK398" i="11"/>
  <c r="J355" i="11"/>
  <c r="BK340" i="11"/>
  <c r="J327" i="11"/>
  <c r="BK1214" i="11"/>
  <c r="J1150" i="11"/>
  <c r="BK1132" i="11"/>
  <c r="BK1107" i="11"/>
  <c r="BK1028" i="11"/>
  <c r="BK960" i="11"/>
  <c r="BK925" i="11"/>
  <c r="J893" i="11"/>
  <c r="BK838" i="11"/>
  <c r="J790" i="11"/>
  <c r="J716" i="11"/>
  <c r="J1208" i="11"/>
  <c r="BK1175" i="11"/>
  <c r="BK1161" i="11"/>
  <c r="J1147" i="11"/>
  <c r="J1110" i="11"/>
  <c r="BK1054" i="11"/>
  <c r="J994" i="11"/>
  <c r="BK961" i="11"/>
  <c r="BK937" i="11"/>
  <c r="J917" i="11"/>
  <c r="BK894" i="11"/>
  <c r="J868" i="11"/>
  <c r="BK853" i="11"/>
  <c r="J844" i="11"/>
  <c r="BK828" i="11"/>
  <c r="BK785" i="11"/>
  <c r="BK753" i="11"/>
  <c r="BK744" i="11"/>
  <c r="J705" i="11"/>
  <c r="BK697" i="11"/>
  <c r="BK673" i="11"/>
  <c r="J178" i="11"/>
  <c r="J1281" i="11"/>
  <c r="J1211" i="11"/>
  <c r="J1186" i="11"/>
  <c r="BK1145" i="11"/>
  <c r="BK1128" i="11"/>
  <c r="J1106" i="11"/>
  <c r="BK1101" i="11"/>
  <c r="BK1099" i="11"/>
  <c r="J1091" i="11"/>
  <c r="J1085" i="11"/>
  <c r="J1073" i="11"/>
  <c r="BK1025" i="11"/>
  <c r="BK1296" i="11"/>
  <c r="BK1239" i="11"/>
  <c r="J1198" i="11"/>
  <c r="J1185" i="11"/>
  <c r="BK1159" i="11"/>
  <c r="J1126" i="11"/>
  <c r="BK1095" i="11"/>
  <c r="J1079" i="11"/>
  <c r="BK1065" i="11"/>
  <c r="J1048" i="11"/>
  <c r="J1029" i="11"/>
  <c r="J1014" i="11"/>
  <c r="BK989" i="11"/>
  <c r="J975" i="11"/>
  <c r="BK934" i="11"/>
  <c r="J919" i="11"/>
  <c r="BK900" i="11"/>
  <c r="J885" i="11"/>
  <c r="BK862" i="11"/>
  <c r="BK834" i="11"/>
  <c r="J800" i="11"/>
  <c r="BK791" i="11"/>
  <c r="BK786" i="11"/>
  <c r="BK771" i="11"/>
  <c r="BK752" i="11"/>
  <c r="J740" i="11"/>
  <c r="BK733" i="11"/>
  <c r="BK717" i="11"/>
  <c r="BK701" i="11"/>
  <c r="BK690" i="11"/>
  <c r="BK682" i="11"/>
  <c r="BK666" i="11"/>
  <c r="BK661" i="11"/>
  <c r="J637" i="11"/>
  <c r="BK619" i="11"/>
  <c r="J601" i="11"/>
  <c r="J598" i="11"/>
  <c r="J596" i="11"/>
  <c r="BK594" i="11"/>
  <c r="BK592" i="11"/>
  <c r="BK588" i="11"/>
  <c r="BK579" i="11"/>
  <c r="J564" i="11"/>
  <c r="J545" i="11"/>
  <c r="J543" i="11"/>
  <c r="J515" i="11"/>
  <c r="BK493" i="11"/>
  <c r="J483" i="11"/>
  <c r="J464" i="11"/>
  <c r="J447" i="11"/>
  <c r="BK438" i="11"/>
  <c r="J422" i="11"/>
  <c r="J403" i="11"/>
  <c r="J392" i="11"/>
  <c r="J389" i="11"/>
  <c r="J361" i="11"/>
  <c r="BK352" i="11"/>
  <c r="J349" i="11"/>
  <c r="BK347" i="11"/>
  <c r="J256" i="11"/>
  <c r="BK1294" i="11"/>
  <c r="J1276" i="11"/>
  <c r="BK1254" i="11"/>
  <c r="J366" i="11"/>
  <c r="J360" i="11"/>
  <c r="J240" i="11"/>
  <c r="BK209" i="11"/>
  <c r="BK1280" i="11"/>
  <c r="J1275" i="11"/>
  <c r="BK1236" i="11"/>
  <c r="BK1170" i="11"/>
  <c r="J1165" i="11"/>
  <c r="J1128" i="11"/>
  <c r="BK1109" i="11"/>
  <c r="J1070" i="11"/>
  <c r="J1064" i="11"/>
  <c r="J1061" i="11"/>
  <c r="BK1008" i="11"/>
  <c r="J999" i="11"/>
  <c r="BK984" i="11"/>
  <c r="BK973" i="11"/>
  <c r="J954" i="11"/>
  <c r="J944" i="11"/>
  <c r="BK881" i="11"/>
  <c r="J875" i="11"/>
  <c r="BK857" i="11"/>
  <c r="J850" i="11"/>
  <c r="J835" i="11"/>
  <c r="BK830" i="11"/>
  <c r="J808" i="11"/>
  <c r="BK805" i="11"/>
  <c r="BK801" i="11"/>
  <c r="BK800" i="11"/>
  <c r="J781" i="11"/>
  <c r="BK777" i="11"/>
  <c r="J775" i="11"/>
  <c r="J761" i="11"/>
  <c r="J758" i="11"/>
  <c r="J755" i="11"/>
  <c r="BK745" i="11"/>
  <c r="BK741" i="11"/>
  <c r="J737" i="11"/>
  <c r="BK729" i="11"/>
  <c r="BK723" i="11"/>
  <c r="BK714" i="11"/>
  <c r="BK704" i="11"/>
  <c r="J697" i="11"/>
  <c r="BK689" i="11"/>
  <c r="J687" i="11"/>
  <c r="BK657" i="11"/>
  <c r="J647" i="11"/>
  <c r="J636" i="11"/>
  <c r="BK606" i="11"/>
  <c r="BK553" i="11"/>
  <c r="J510" i="11"/>
  <c r="BK504" i="11"/>
  <c r="BK476" i="11"/>
  <c r="J460" i="11"/>
  <c r="BK449" i="11"/>
  <c r="J423" i="11"/>
  <c r="J408" i="11"/>
  <c r="J391" i="11"/>
  <c r="BK319" i="11"/>
  <c r="J259" i="11"/>
  <c r="BK195" i="11"/>
  <c r="J348" i="11"/>
  <c r="J1241" i="11"/>
  <c r="BK1259" i="11"/>
  <c r="BK388" i="11"/>
  <c r="BK305" i="11"/>
  <c r="BK1257" i="11"/>
  <c r="BK1042" i="11"/>
  <c r="J1005" i="11"/>
  <c r="BK977" i="11"/>
  <c r="BK914" i="11"/>
  <c r="J896" i="11"/>
  <c r="J881" i="11"/>
  <c r="J840" i="11"/>
  <c r="J807" i="11"/>
  <c r="J799" i="11"/>
  <c r="BK767" i="11"/>
  <c r="BK739" i="11"/>
  <c r="J712" i="11"/>
  <c r="BK705" i="11"/>
  <c r="J632" i="11"/>
  <c r="BK600" i="11"/>
  <c r="BK560" i="11"/>
  <c r="BK514" i="11"/>
  <c r="J479" i="11"/>
  <c r="BK442" i="11"/>
  <c r="BK415" i="11"/>
  <c r="J294" i="11"/>
  <c r="J1283" i="11"/>
  <c r="J1292" i="11"/>
  <c r="BK1210" i="11"/>
  <c r="BK383" i="11"/>
  <c r="J356" i="11"/>
  <c r="J274" i="11"/>
  <c r="BK351" i="11"/>
  <c r="BK1276" i="11"/>
  <c r="J301" i="11"/>
  <c r="BK241" i="11"/>
  <c r="BK214" i="11"/>
  <c r="J1272" i="11"/>
  <c r="BK266" i="11"/>
  <c r="J227" i="11"/>
  <c r="BK223" i="11"/>
  <c r="J205" i="11"/>
  <c r="J1259" i="11"/>
  <c r="BK278" i="11"/>
  <c r="J206" i="11"/>
  <c r="BK180" i="11"/>
  <c r="BK342" i="11"/>
  <c r="BK184" i="11"/>
  <c r="BK1263" i="11"/>
  <c r="J156" i="12"/>
  <c r="BK156" i="12"/>
  <c r="BK180" i="12"/>
  <c r="J240" i="12"/>
  <c r="BK218" i="12"/>
  <c r="BK239" i="12"/>
  <c r="J167" i="12"/>
  <c r="J161" i="12"/>
  <c r="BK168" i="12"/>
  <c r="BK190" i="12"/>
  <c r="J152" i="12"/>
  <c r="J180" i="12"/>
  <c r="BK157" i="12"/>
  <c r="J157" i="12"/>
  <c r="BK181" i="12"/>
  <c r="BK164" i="12"/>
  <c r="J213" i="12"/>
  <c r="BK208" i="12"/>
  <c r="BK141" i="12"/>
  <c r="J202" i="12"/>
  <c r="BK217" i="12"/>
  <c r="J333" i="13"/>
  <c r="BK261" i="13"/>
  <c r="BK303" i="13"/>
  <c r="J215" i="13"/>
  <c r="J230" i="13"/>
  <c r="J275" i="13"/>
  <c r="J262" i="13"/>
  <c r="J326" i="13"/>
  <c r="BK213" i="13"/>
  <c r="BK333" i="13"/>
  <c r="J201" i="13"/>
  <c r="BK291" i="13"/>
  <c r="BK256" i="13"/>
  <c r="J210" i="13"/>
  <c r="J150" i="13"/>
  <c r="J255" i="13"/>
  <c r="BK296" i="13"/>
  <c r="BK298" i="13"/>
  <c r="J253" i="13"/>
  <c r="J196" i="13"/>
  <c r="BK251" i="13"/>
  <c r="BK146" i="13"/>
  <c r="BK293" i="13"/>
  <c r="BK245" i="13"/>
  <c r="J140" i="13"/>
  <c r="BK297" i="13"/>
  <c r="BK224" i="13"/>
  <c r="BK211" i="13"/>
  <c r="BK201" i="13"/>
  <c r="J232" i="13"/>
  <c r="J309" i="13"/>
  <c r="BK204" i="13"/>
  <c r="BK216" i="13"/>
  <c r="J290" i="13"/>
  <c r="J238" i="13"/>
  <c r="BK145" i="13"/>
  <c r="J143" i="14"/>
  <c r="J391" i="14"/>
  <c r="BK307" i="14"/>
  <c r="J407" i="14"/>
  <c r="J198" i="14"/>
  <c r="BK419" i="14"/>
  <c r="BK161" i="14"/>
  <c r="J368" i="14"/>
  <c r="BK424" i="14"/>
  <c r="J184" i="14"/>
  <c r="J162" i="14"/>
  <c r="BK411" i="14"/>
  <c r="J378" i="14"/>
  <c r="BK154" i="14"/>
  <c r="J160" i="14"/>
  <c r="BK180" i="15"/>
  <c r="BK1136" i="15"/>
  <c r="J1005" i="15"/>
  <c r="J958" i="15"/>
  <c r="J696" i="15"/>
  <c r="BK431" i="15"/>
  <c r="BK1160" i="15"/>
  <c r="BK971" i="15"/>
  <c r="J877" i="15"/>
  <c r="J749" i="15"/>
  <c r="BK548" i="15"/>
  <c r="BK1418" i="15"/>
  <c r="J1128" i="15"/>
  <c r="BK1609" i="15"/>
  <c r="BK1396" i="15"/>
  <c r="J731" i="15"/>
  <c r="J422" i="15"/>
  <c r="BK196" i="15"/>
  <c r="J1148" i="15"/>
  <c r="BK925" i="15"/>
  <c r="J771" i="15"/>
  <c r="BK347" i="15"/>
  <c r="J979" i="15"/>
  <c r="BK882" i="15"/>
  <c r="J403" i="15"/>
  <c r="J230" i="15"/>
  <c r="BK1667" i="15"/>
  <c r="BK1084" i="15"/>
  <c r="J992" i="15"/>
  <c r="J985" i="15"/>
  <c r="BK963" i="15"/>
  <c r="BK737" i="15"/>
  <c r="J539" i="15"/>
  <c r="BK404" i="15"/>
  <c r="J1721" i="15"/>
  <c r="J1331" i="15"/>
  <c r="J1028" i="15"/>
  <c r="BK877" i="15"/>
  <c r="BK438" i="15"/>
  <c r="BK690" i="15"/>
  <c r="BK579" i="15"/>
  <c r="J443" i="15"/>
  <c r="BK222" i="15"/>
  <c r="J664" i="15"/>
  <c r="J149" i="15"/>
  <c r="J970" i="15"/>
  <c r="J501" i="15"/>
  <c r="BK264" i="15"/>
  <c r="BK231" i="16"/>
  <c r="J156" i="16"/>
  <c r="BK180" i="16"/>
  <c r="BK244" i="16"/>
  <c r="BK176" i="16"/>
  <c r="J163" i="16"/>
  <c r="BK233" i="16"/>
  <c r="BK171" i="16"/>
  <c r="J249" i="16"/>
  <c r="J270" i="16"/>
  <c r="J214" i="16"/>
  <c r="BK275" i="16"/>
  <c r="BK197" i="16"/>
  <c r="J253" i="16"/>
  <c r="J136" i="16"/>
  <c r="J194" i="16"/>
  <c r="BK257" i="16"/>
  <c r="J137" i="16"/>
  <c r="BK247" i="16"/>
  <c r="J196" i="16"/>
  <c r="J222" i="16"/>
  <c r="BK215" i="16"/>
  <c r="BK255" i="16"/>
  <c r="BK243" i="16"/>
  <c r="J165" i="16"/>
  <c r="BK181" i="16"/>
  <c r="BK239" i="16"/>
  <c r="J242" i="16"/>
  <c r="J195" i="16"/>
  <c r="J148" i="16"/>
  <c r="BK222" i="16"/>
  <c r="BK211" i="16"/>
  <c r="J166" i="16"/>
  <c r="J169" i="16"/>
  <c r="BK188" i="16"/>
  <c r="BK145" i="16"/>
  <c r="BK190" i="17"/>
  <c r="J152" i="17"/>
  <c r="J277" i="17"/>
  <c r="BK219" i="17"/>
  <c r="BK187" i="17"/>
  <c r="BK148" i="17"/>
  <c r="J207" i="17"/>
  <c r="J158" i="17"/>
  <c r="J293" i="17"/>
  <c r="J282" i="17"/>
  <c r="BK212" i="17"/>
  <c r="BK160" i="17"/>
  <c r="BK279" i="17"/>
  <c r="BK177" i="17"/>
  <c r="BK158" i="17"/>
  <c r="BK235" i="17"/>
  <c r="J160" i="17"/>
  <c r="J274" i="17"/>
  <c r="J302" i="17"/>
  <c r="BK162" i="17"/>
  <c r="J252" i="17"/>
  <c r="BK302" i="17"/>
  <c r="J240" i="17"/>
  <c r="BK211" i="17"/>
  <c r="J161" i="17"/>
  <c r="BK294" i="17"/>
  <c r="BK273" i="17"/>
  <c r="J212" i="17"/>
  <c r="BK178" i="17"/>
  <c r="BK227" i="17"/>
  <c r="J154" i="17"/>
  <c r="BK293" i="17"/>
  <c r="J193" i="17"/>
  <c r="J137" i="17"/>
  <c r="J237" i="17"/>
  <c r="BK201" i="17"/>
  <c r="J200" i="17"/>
  <c r="J175" i="17"/>
  <c r="J269" i="17"/>
  <c r="J164" i="17"/>
  <c r="BK255" i="17"/>
  <c r="J184" i="17"/>
  <c r="BK165" i="17"/>
  <c r="BK246" i="17"/>
  <c r="J176" i="18"/>
  <c r="J200" i="18"/>
  <c r="BK170" i="18"/>
  <c r="BK147" i="18"/>
  <c r="BK141" i="18"/>
  <c r="BK251" i="18"/>
  <c r="BK196" i="18"/>
  <c r="J207" i="18"/>
  <c r="BK171" i="18"/>
  <c r="J227" i="18"/>
  <c r="J255" i="18"/>
  <c r="BK236" i="18"/>
  <c r="J170" i="18"/>
  <c r="J144" i="18"/>
  <c r="BK136" i="18"/>
  <c r="BK255" i="18"/>
  <c r="J188" i="18"/>
  <c r="BK258" i="18"/>
  <c r="BK159" i="18"/>
  <c r="J210" i="18"/>
  <c r="J197" i="18"/>
  <c r="J179" i="18"/>
  <c r="BK145" i="19"/>
  <c r="J176" i="19"/>
  <c r="BK167" i="19"/>
  <c r="J196" i="19"/>
  <c r="BK199" i="19"/>
  <c r="J181" i="19"/>
  <c r="BK149" i="19"/>
  <c r="BK187" i="19"/>
  <c r="J177" i="19"/>
  <c r="BK151" i="19"/>
  <c r="J190" i="19"/>
  <c r="BK163" i="19"/>
  <c r="J191" i="19"/>
  <c r="BK198" i="19"/>
  <c r="BK178" i="19"/>
  <c r="BK204" i="19"/>
  <c r="J211" i="19"/>
  <c r="J136" i="19"/>
  <c r="BK150" i="19"/>
  <c r="BK148" i="19"/>
  <c r="J211" i="20"/>
  <c r="J169" i="20"/>
  <c r="BK193" i="20"/>
  <c r="J264" i="20"/>
  <c r="J208" i="20"/>
  <c r="J266" i="20"/>
  <c r="J262" i="20"/>
  <c r="J245" i="20"/>
  <c r="BK251" i="20"/>
  <c r="J216" i="20"/>
  <c r="BK201" i="20"/>
  <c r="J198" i="20"/>
  <c r="BK185" i="20"/>
  <c r="BK141" i="20"/>
  <c r="BK187" i="20"/>
  <c r="J226" i="20"/>
  <c r="J263" i="20"/>
  <c r="BK263" i="20"/>
  <c r="J221" i="20"/>
  <c r="BK145" i="20"/>
  <c r="J232" i="20"/>
  <c r="BK269" i="20"/>
  <c r="BK252" i="20"/>
  <c r="BK177" i="20"/>
  <c r="J206" i="20"/>
  <c r="J259" i="20"/>
  <c r="J190" i="20"/>
  <c r="BK184" i="20"/>
  <c r="J179" i="20"/>
  <c r="BK153" i="20"/>
  <c r="J139" i="20"/>
  <c r="BK149" i="20"/>
  <c r="J194" i="20"/>
  <c r="BK241" i="20"/>
  <c r="J147" i="20"/>
  <c r="BK197" i="20"/>
  <c r="BK234" i="20"/>
  <c r="BK165" i="20"/>
  <c r="BK142" i="20"/>
  <c r="J130" i="20"/>
  <c r="J221" i="21"/>
  <c r="J158" i="21"/>
  <c r="J178" i="21"/>
  <c r="J179" i="21"/>
  <c r="BK128" i="21"/>
  <c r="J188" i="21"/>
  <c r="BK179" i="21"/>
  <c r="J143" i="21"/>
  <c r="BK508" i="22"/>
  <c r="J226" i="22"/>
  <c r="J530" i="22"/>
  <c r="J503" i="22"/>
  <c r="BK351" i="22"/>
  <c r="J199" i="22"/>
  <c r="J248" i="22"/>
  <c r="BK535" i="22"/>
  <c r="BK270" i="22"/>
  <c r="BK201" i="22"/>
  <c r="BK308" i="22"/>
  <c r="J273" i="22"/>
  <c r="J492" i="22"/>
  <c r="J169" i="22"/>
  <c r="J518" i="22"/>
  <c r="BK296" i="22"/>
  <c r="J214" i="22"/>
  <c r="J391" i="22"/>
  <c r="J179" i="22"/>
  <c r="BK298" i="22"/>
  <c r="BK305" i="22"/>
  <c r="BK509" i="22"/>
  <c r="BK503" i="22"/>
  <c r="J351" i="22"/>
  <c r="J494" i="22"/>
  <c r="BK379" i="22"/>
  <c r="BK150" i="22"/>
  <c r="J471" i="22"/>
  <c r="J168" i="22"/>
  <c r="BK242" i="22"/>
  <c r="BK258" i="23"/>
  <c r="J237" i="23"/>
  <c r="J185" i="23"/>
  <c r="BK217" i="23"/>
  <c r="BK235" i="23"/>
  <c r="J141" i="23"/>
  <c r="J244" i="23"/>
  <c r="J223" i="23"/>
  <c r="BK149" i="23"/>
  <c r="BK173" i="23"/>
  <c r="J167" i="23"/>
  <c r="J137" i="23"/>
  <c r="BK141" i="23"/>
  <c r="BK133" i="23"/>
  <c r="BK497" i="24"/>
  <c r="J599" i="24"/>
  <c r="BK438" i="24"/>
  <c r="BK274" i="24"/>
  <c r="BK197" i="24"/>
  <c r="BK479" i="24"/>
  <c r="J363" i="24"/>
  <c r="J239" i="24"/>
  <c r="BK559" i="24"/>
  <c r="BK417" i="24"/>
  <c r="BK239" i="24"/>
  <c r="BK454" i="24"/>
  <c r="BK373" i="24"/>
  <c r="BK189" i="24"/>
  <c r="J575" i="24"/>
  <c r="J369" i="24"/>
  <c r="BK555" i="24"/>
  <c r="BK296" i="24"/>
  <c r="J234" i="24"/>
  <c r="BK484" i="24"/>
  <c r="J176" i="24"/>
  <c r="J440" i="24"/>
  <c r="BK389" i="24"/>
  <c r="J328" i="24"/>
  <c r="BK305" i="24"/>
  <c r="J405" i="24"/>
  <c r="BK176" i="24"/>
  <c r="BK450" i="24"/>
  <c r="J262" i="24"/>
  <c r="BK460" i="24"/>
  <c r="J476" i="24"/>
  <c r="J330" i="24"/>
  <c r="J316" i="24"/>
  <c r="BK301" i="24"/>
  <c r="J206" i="24"/>
  <c r="BK422" i="24"/>
  <c r="BK229" i="24"/>
  <c r="J132" i="25"/>
  <c r="J168" i="25"/>
  <c r="BK174" i="25"/>
  <c r="BK183" i="25"/>
  <c r="BK147" i="25"/>
  <c r="BK181" i="25"/>
  <c r="J199" i="25"/>
  <c r="J137" i="25"/>
  <c r="BK199" i="25"/>
  <c r="J145" i="25"/>
  <c r="J183" i="25"/>
  <c r="BK201" i="25"/>
  <c r="BK152" i="25"/>
  <c r="J174" i="25"/>
  <c r="BK137" i="25"/>
  <c r="BK136" i="25"/>
  <c r="J180" i="25"/>
  <c r="BK182" i="25"/>
  <c r="J152" i="25"/>
  <c r="BK138" i="25"/>
  <c r="BK148" i="26"/>
  <c r="BK176" i="26"/>
  <c r="J179" i="26"/>
  <c r="J155" i="26"/>
  <c r="BK140" i="26"/>
  <c r="J142" i="26"/>
  <c r="J165" i="26"/>
  <c r="BK152" i="26"/>
  <c r="J174" i="26"/>
  <c r="J168" i="26"/>
  <c r="J161" i="26"/>
  <c r="BK169" i="26"/>
  <c r="J152" i="26"/>
  <c r="BK142" i="26"/>
  <c r="J141" i="26"/>
  <c r="BK156" i="26"/>
  <c r="BK161" i="26"/>
  <c r="J160" i="26"/>
  <c r="J135" i="26"/>
  <c r="J149" i="27"/>
  <c r="J128" i="27"/>
  <c r="BK193" i="27"/>
  <c r="J213" i="27"/>
  <c r="J193" i="27"/>
  <c r="J153" i="27"/>
  <c r="BK214" i="27"/>
  <c r="BK203" i="27"/>
  <c r="BK211" i="27"/>
  <c r="J166" i="27"/>
  <c r="J200" i="27"/>
  <c r="J181" i="27"/>
  <c r="J194" i="27"/>
  <c r="J201" i="27"/>
  <c r="J175" i="27"/>
  <c r="BK138" i="28"/>
  <c r="BK278" i="28"/>
  <c r="J255" i="28"/>
  <c r="BK197" i="28"/>
  <c r="BK168" i="28"/>
  <c r="J137" i="28"/>
  <c r="J195" i="28"/>
  <c r="J162" i="28"/>
  <c r="BK136" i="28"/>
  <c r="BK213" i="28"/>
  <c r="BK195" i="28"/>
  <c r="J158" i="28"/>
  <c r="BK148" i="28"/>
  <c r="J226" i="28"/>
  <c r="BK128" i="28"/>
  <c r="BK179" i="28"/>
  <c r="BK150" i="28"/>
  <c r="BK249" i="28"/>
  <c r="J208" i="28"/>
  <c r="BK188" i="28"/>
  <c r="J272" i="28"/>
  <c r="J241" i="28"/>
  <c r="J181" i="28"/>
  <c r="J144" i="28"/>
  <c r="J266" i="28"/>
  <c r="BK223" i="28"/>
  <c r="J217" i="28"/>
  <c r="BK202" i="28"/>
  <c r="J148" i="28"/>
  <c r="BK257" i="28"/>
  <c r="J278" i="28"/>
  <c r="J240" i="28"/>
  <c r="J147" i="28"/>
  <c r="J233" i="28"/>
  <c r="J187" i="28"/>
  <c r="J230" i="28"/>
  <c r="J140" i="28"/>
  <c r="BK240" i="28"/>
  <c r="J228" i="28"/>
  <c r="J201" i="28"/>
  <c r="J136" i="28"/>
  <c r="BK220" i="28"/>
  <c r="J236" i="28"/>
  <c r="J157" i="28"/>
  <c r="BK255" i="28"/>
  <c r="BK134" i="28"/>
  <c r="BK227" i="28"/>
  <c r="J213" i="28"/>
  <c r="BK147" i="28"/>
  <c r="BK146" i="29"/>
  <c r="J178" i="29"/>
  <c r="J145" i="29"/>
  <c r="BK200" i="29"/>
  <c r="BK152" i="29"/>
  <c r="BK163" i="29"/>
  <c r="J163" i="29"/>
  <c r="J174" i="29"/>
  <c r="BK175" i="29"/>
  <c r="J160" i="29"/>
  <c r="J152" i="29"/>
  <c r="J164" i="29"/>
  <c r="BK185" i="29"/>
  <c r="BK135" i="29"/>
  <c r="J148" i="29"/>
  <c r="BK168" i="29"/>
  <c r="J146" i="29"/>
  <c r="J175" i="29"/>
  <c r="J173" i="30"/>
  <c r="J164" i="30"/>
  <c r="BK148" i="30"/>
  <c r="BK178" i="30"/>
  <c r="BK172" i="30"/>
  <c r="BK171" i="30"/>
  <c r="BK165" i="30"/>
  <c r="J156" i="30"/>
  <c r="BK170" i="30"/>
  <c r="BK159" i="30"/>
  <c r="BK156" i="30"/>
  <c r="J166" i="30"/>
  <c r="J160" i="30"/>
  <c r="BK155" i="30"/>
  <c r="J155" i="30"/>
  <c r="J154" i="30"/>
  <c r="BK151" i="30"/>
  <c r="J151" i="30"/>
  <c r="J143" i="30"/>
  <c r="BK142" i="30"/>
  <c r="J139" i="30"/>
  <c r="BK154" i="30"/>
  <c r="J153" i="30"/>
  <c r="J152" i="30"/>
  <c r="J150" i="30"/>
  <c r="BK147" i="30"/>
  <c r="BK146" i="30"/>
  <c r="BK153" i="30"/>
  <c r="BK152" i="30"/>
  <c r="BK150" i="30"/>
  <c r="BK149" i="30"/>
  <c r="J146" i="30"/>
  <c r="J141" i="30"/>
  <c r="J137" i="30"/>
  <c r="J134" i="30"/>
  <c r="J148" i="30"/>
  <c r="BK145" i="30"/>
  <c r="J144" i="30"/>
  <c r="BK143" i="30"/>
  <c r="BK138" i="30"/>
  <c r="BK137" i="30"/>
  <c r="BK144" i="30"/>
  <c r="J140" i="30"/>
  <c r="BK133" i="30"/>
  <c r="BK130" i="30"/>
  <c r="J129" i="30"/>
  <c r="J128" i="30"/>
  <c r="J149" i="30"/>
  <c r="J138" i="30"/>
  <c r="J133" i="30"/>
  <c r="BK132" i="30"/>
  <c r="J131" i="30"/>
  <c r="J142" i="30"/>
  <c r="BK141" i="30"/>
  <c r="BK165" i="31"/>
  <c r="J163" i="31"/>
  <c r="J162" i="31"/>
  <c r="BK155" i="31"/>
  <c r="BK128" i="31"/>
  <c r="J160" i="31"/>
  <c r="BK159" i="31"/>
  <c r="BK158" i="31"/>
  <c r="BK149" i="31"/>
  <c r="J145" i="31"/>
  <c r="BK144" i="31"/>
  <c r="BK143" i="31"/>
  <c r="J129" i="31"/>
  <c r="J165" i="31"/>
  <c r="BK162" i="31"/>
  <c r="BK153" i="31"/>
  <c r="BK142" i="31"/>
  <c r="J157" i="31"/>
  <c r="BK163" i="31"/>
  <c r="BK156" i="31"/>
  <c r="J153" i="31"/>
  <c r="J137" i="31"/>
  <c r="BK136" i="31"/>
  <c r="BK133" i="31"/>
  <c r="J131" i="31"/>
  <c r="J130" i="31"/>
  <c r="J159" i="31"/>
  <c r="BK134" i="31"/>
  <c r="J156" i="31"/>
  <c r="BK140" i="31"/>
  <c r="BK154" i="31"/>
  <c r="BK160" i="31"/>
  <c r="BK151" i="31"/>
  <c r="J148" i="31"/>
  <c r="J144" i="31"/>
  <c r="J142" i="31"/>
  <c r="J140" i="31"/>
  <c r="BK138" i="31"/>
  <c r="BK137" i="31"/>
  <c r="J155" i="31"/>
  <c r="J128" i="31"/>
  <c r="BK157" i="31"/>
  <c r="J154" i="31"/>
  <c r="J151" i="31"/>
  <c r="J139" i="31"/>
  <c r="J158" i="31"/>
  <c r="BK139" i="31"/>
  <c r="J149" i="31"/>
  <c r="BK132" i="31"/>
  <c r="BK148" i="31"/>
  <c r="J134" i="31"/>
  <c r="J132" i="31"/>
  <c r="BK129" i="31"/>
  <c r="J152" i="31"/>
  <c r="J147" i="31"/>
  <c r="J146" i="31"/>
  <c r="J143" i="31"/>
  <c r="BK152" i="31"/>
  <c r="BK147" i="31"/>
  <c r="BK145" i="31"/>
  <c r="J141" i="31"/>
  <c r="BK135" i="31"/>
  <c r="BK131" i="31"/>
  <c r="BK146" i="31"/>
  <c r="BK141" i="31"/>
  <c r="J138" i="31"/>
  <c r="J136" i="31"/>
  <c r="J133" i="31"/>
  <c r="BK130" i="31"/>
  <c r="J135" i="31"/>
  <c r="J174" i="32"/>
  <c r="BK173" i="32"/>
  <c r="BK171" i="32"/>
  <c r="BK151" i="32"/>
  <c r="BK149" i="32"/>
  <c r="BK168" i="32"/>
  <c r="J166" i="32"/>
  <c r="J161" i="32"/>
  <c r="BK160" i="32"/>
  <c r="BK158" i="32"/>
  <c r="BK154" i="32"/>
  <c r="BK142" i="32"/>
  <c r="BK140" i="32"/>
  <c r="BK139" i="32"/>
  <c r="BK137" i="32"/>
  <c r="BK134" i="32"/>
  <c r="J173" i="32"/>
  <c r="J170" i="32"/>
  <c r="BK150" i="32"/>
  <c r="BK172" i="32"/>
  <c r="J168" i="32"/>
  <c r="BK161" i="32"/>
  <c r="BK156" i="32"/>
  <c r="BK155" i="32"/>
  <c r="J147" i="32"/>
  <c r="BK176" i="32"/>
  <c r="BK144" i="32"/>
  <c r="J143" i="32"/>
  <c r="BK138" i="32"/>
  <c r="J136" i="32"/>
  <c r="J157" i="32"/>
  <c r="J155" i="32"/>
  <c r="J144" i="32"/>
  <c r="J140" i="32"/>
  <c r="J137" i="32"/>
  <c r="BK136" i="32"/>
  <c r="J133" i="32"/>
  <c r="BK131" i="32"/>
  <c r="BK127" i="32"/>
  <c r="J176" i="32"/>
  <c r="J167" i="32"/>
  <c r="J164" i="32"/>
  <c r="J148" i="32"/>
  <c r="BK143" i="32"/>
  <c r="J132" i="32"/>
  <c r="BK128" i="32"/>
  <c r="J126" i="32"/>
  <c r="BK174" i="32"/>
  <c r="J152" i="32"/>
  <c r="J151" i="32"/>
  <c r="J149" i="32"/>
  <c r="J172" i="32"/>
  <c r="BK135" i="32"/>
  <c r="J163" i="32"/>
  <c r="J159" i="32"/>
  <c r="J158" i="32"/>
  <c r="J156" i="32"/>
  <c r="BK170" i="32"/>
  <c r="BK157" i="32"/>
  <c r="BK169" i="32"/>
  <c r="BK152" i="32"/>
  <c r="BK126" i="32"/>
  <c r="J146" i="32"/>
  <c r="J134" i="32"/>
  <c r="J169" i="32"/>
  <c r="J171" i="32"/>
  <c r="BK167" i="32"/>
  <c r="BK166" i="32"/>
  <c r="BK164" i="32"/>
  <c r="J160" i="32"/>
  <c r="J153" i="32"/>
  <c r="J150" i="32"/>
  <c r="J145" i="32"/>
  <c r="BK133" i="32"/>
  <c r="J127" i="32"/>
  <c r="BK163" i="32"/>
  <c r="J154" i="32"/>
  <c r="BK146" i="32"/>
  <c r="J141" i="32"/>
  <c r="BK159" i="32"/>
  <c r="J135" i="32"/>
  <c r="BK129" i="32"/>
  <c r="BK162" i="32"/>
  <c r="BK145" i="32"/>
  <c r="J162" i="32"/>
  <c r="BK148" i="32"/>
  <c r="BK147" i="32"/>
  <c r="BK141" i="32"/>
  <c r="J139" i="32"/>
  <c r="J138" i="32"/>
  <c r="BK153" i="32"/>
  <c r="J142" i="32"/>
  <c r="BK132" i="32"/>
  <c r="J131" i="32"/>
  <c r="J129" i="32"/>
  <c r="J128" i="32"/>
  <c r="J228" i="33"/>
  <c r="J225" i="33"/>
  <c r="BK221" i="33"/>
  <c r="BK220" i="33"/>
  <c r="J218" i="33"/>
  <c r="BK194" i="33"/>
  <c r="J154" i="33"/>
  <c r="BK152" i="33"/>
  <c r="BK134" i="33"/>
  <c r="BK215" i="33"/>
  <c r="J212" i="33"/>
  <c r="J209" i="33"/>
  <c r="BK153" i="33"/>
  <c r="J201" i="33"/>
  <c r="BK197" i="33"/>
  <c r="BK167" i="33"/>
  <c r="J224" i="33"/>
  <c r="J222" i="33"/>
  <c r="J220" i="33"/>
  <c r="BK218" i="33"/>
  <c r="J186" i="33"/>
  <c r="J185" i="33"/>
  <c r="BK184" i="33"/>
  <c r="BK183" i="33"/>
  <c r="BK165" i="33"/>
  <c r="BK155" i="33"/>
  <c r="J138" i="33"/>
  <c r="J129" i="33"/>
  <c r="BK128" i="33"/>
  <c r="J127" i="33"/>
  <c r="J206" i="33"/>
  <c r="J202" i="33"/>
  <c r="J172" i="33"/>
  <c r="J171" i="33"/>
  <c r="BK170" i="33"/>
  <c r="BK151" i="33"/>
  <c r="BK150" i="33"/>
  <c r="J227" i="33"/>
  <c r="BK207" i="33"/>
  <c r="J203" i="33"/>
  <c r="J200" i="33"/>
  <c r="BK182" i="33"/>
  <c r="BK178" i="33"/>
  <c r="BK164" i="33"/>
  <c r="J161" i="33"/>
  <c r="J130" i="33"/>
  <c r="BK227" i="33"/>
  <c r="J204" i="33"/>
  <c r="BK202" i="33"/>
  <c r="BK200" i="33"/>
  <c r="J199" i="33"/>
  <c r="J191" i="33"/>
  <c r="J173" i="33"/>
  <c r="BK163" i="33"/>
  <c r="BK162" i="33"/>
  <c r="BK160" i="33"/>
  <c r="BK149" i="33"/>
  <c r="J148" i="33"/>
  <c r="BK147" i="33"/>
  <c r="BK146" i="33"/>
  <c r="BK145" i="33"/>
  <c r="BK144" i="33"/>
  <c r="BK143" i="33"/>
  <c r="BK142" i="33"/>
  <c r="J141" i="33"/>
  <c r="BK140" i="33"/>
  <c r="J236" i="33"/>
  <c r="J233" i="33"/>
  <c r="J232" i="33"/>
  <c r="J207" i="33"/>
  <c r="BK204" i="33"/>
  <c r="BK201" i="33"/>
  <c r="J168" i="33"/>
  <c r="BK239" i="33"/>
  <c r="BK237" i="33"/>
  <c r="BK232" i="33"/>
  <c r="BK228" i="33"/>
  <c r="BK223" i="33"/>
  <c r="BK222" i="33"/>
  <c r="J221" i="33"/>
  <c r="J215" i="33"/>
  <c r="BK214" i="33"/>
  <c r="BK212" i="33"/>
  <c r="BK206" i="33"/>
  <c r="BK205" i="33"/>
  <c r="BK203" i="33"/>
  <c r="J163" i="33"/>
  <c r="J162" i="33"/>
  <c r="BK157" i="33"/>
  <c r="J150" i="33"/>
  <c r="J131" i="33"/>
  <c r="BK126" i="33"/>
  <c r="J239" i="33"/>
  <c r="BK230" i="33"/>
  <c r="BK229" i="33"/>
  <c r="J213" i="33"/>
  <c r="BK210" i="33"/>
  <c r="J196" i="33"/>
  <c r="J192" i="33"/>
  <c r="J182" i="33"/>
  <c r="J181" i="33"/>
  <c r="J165" i="33"/>
  <c r="J164" i="33"/>
  <c r="BK159" i="33"/>
  <c r="BK158" i="33"/>
  <c r="J155" i="33"/>
  <c r="BK130" i="33"/>
  <c r="BK226" i="33"/>
  <c r="J197" i="33"/>
  <c r="BK192" i="33"/>
  <c r="BK189" i="33"/>
  <c r="J187" i="33"/>
  <c r="J183" i="33"/>
  <c r="BK179" i="33"/>
  <c r="J177" i="33"/>
  <c r="BK175" i="33"/>
  <c r="J174" i="33"/>
  <c r="BK166" i="33"/>
  <c r="J140" i="33"/>
  <c r="BK188" i="33"/>
  <c r="J156" i="33"/>
  <c r="J235" i="33"/>
  <c r="J230" i="33"/>
  <c r="BK211" i="33"/>
  <c r="J210" i="33"/>
  <c r="BK173" i="33"/>
  <c r="J169" i="33"/>
  <c r="BK161" i="33"/>
  <c r="J160" i="33"/>
  <c r="J158" i="33"/>
  <c r="BK154" i="33"/>
  <c r="J153" i="33"/>
  <c r="J152" i="33"/>
  <c r="J237" i="33"/>
  <c r="J195" i="33"/>
  <c r="J194" i="33"/>
  <c r="J189" i="33"/>
  <c r="BK181" i="33"/>
  <c r="BK180" i="33"/>
  <c r="J229" i="33"/>
  <c r="BK213" i="33"/>
  <c r="J176" i="33"/>
  <c r="J149" i="33"/>
  <c r="BK148" i="33"/>
  <c r="J147" i="33"/>
  <c r="J146" i="33"/>
  <c r="J145" i="33"/>
  <c r="J144" i="33"/>
  <c r="J143" i="33"/>
  <c r="J142" i="33"/>
  <c r="BK141" i="33"/>
  <c r="J139" i="33"/>
  <c r="BK236" i="33"/>
  <c r="BK233" i="33"/>
  <c r="J216" i="33"/>
  <c r="J214" i="33"/>
  <c r="J211" i="33"/>
  <c r="BK209" i="33"/>
  <c r="J208" i="33"/>
  <c r="J198" i="33"/>
  <c r="BK196" i="33"/>
  <c r="BK193" i="33"/>
  <c r="J190" i="33"/>
  <c r="BK187" i="33"/>
  <c r="BK185" i="33"/>
  <c r="J184" i="33"/>
  <c r="J179" i="33"/>
  <c r="J178" i="33"/>
  <c r="BK177" i="33"/>
  <c r="J175" i="33"/>
  <c r="BK136" i="33"/>
  <c r="BK129" i="33"/>
  <c r="BK235" i="33"/>
  <c r="BK217" i="33"/>
  <c r="BK139" i="33"/>
  <c r="BK138" i="33"/>
  <c r="J134" i="33"/>
  <c r="J133" i="33"/>
  <c r="BK132" i="33"/>
  <c r="BK225" i="33"/>
  <c r="J180" i="33"/>
  <c r="J205" i="33"/>
  <c r="BK156" i="33"/>
  <c r="BK137" i="33"/>
  <c r="BK216" i="33"/>
  <c r="BK208" i="33"/>
  <c r="BK168" i="33"/>
  <c r="J137" i="33"/>
  <c r="BK191" i="33"/>
  <c r="BK186" i="33"/>
  <c r="J157" i="33"/>
  <c r="J135" i="33"/>
  <c r="J193" i="33"/>
  <c r="BK190" i="33"/>
  <c r="J188" i="33"/>
  <c r="J128" i="33"/>
  <c r="J126" i="33"/>
  <c r="BK224" i="33"/>
  <c r="J219" i="33"/>
  <c r="BK127" i="33"/>
  <c r="J226" i="33"/>
  <c r="BK219" i="33"/>
  <c r="J159" i="33"/>
  <c r="BK174" i="33"/>
  <c r="BK198" i="33"/>
  <c r="BK171" i="33"/>
  <c r="J136" i="34"/>
  <c r="J126" i="34"/>
  <c r="J137" i="34"/>
  <c r="J127" i="34"/>
  <c r="BK132" i="34"/>
  <c r="J121" i="34"/>
  <c r="BK122" i="34"/>
  <c r="BK158" i="35"/>
  <c r="J140" i="35"/>
  <c r="BK209" i="35"/>
  <c r="BK191" i="35"/>
  <c r="BK205" i="35"/>
  <c r="J189" i="35"/>
  <c r="J175" i="35"/>
  <c r="J136" i="35"/>
  <c r="J188" i="35"/>
  <c r="J202" i="35"/>
  <c r="BK160" i="35"/>
  <c r="BK163" i="35"/>
  <c r="BK173" i="35"/>
  <c r="J157" i="35"/>
  <c r="BK198" i="35"/>
  <c r="J163" i="35"/>
  <c r="J139" i="35"/>
  <c r="J130" i="35"/>
  <c r="BK176" i="35"/>
  <c r="J138" i="35"/>
  <c r="BK183" i="35"/>
  <c r="BK187" i="35"/>
  <c r="BK167" i="35"/>
  <c r="J143" i="35"/>
  <c r="BK138" i="35"/>
  <c r="BK153" i="35"/>
  <c r="BK159" i="35"/>
  <c r="J181" i="36"/>
  <c r="BK169" i="36"/>
  <c r="J231" i="36"/>
  <c r="J196" i="36"/>
  <c r="J187" i="36"/>
  <c r="J163" i="36"/>
  <c r="BK153" i="36"/>
  <c r="J218" i="36"/>
  <c r="J170" i="36"/>
  <c r="J145" i="36"/>
  <c r="BK197" i="36"/>
  <c r="BK224" i="36"/>
  <c r="J198" i="36"/>
  <c r="BK143" i="36"/>
  <c r="J232" i="36"/>
  <c r="BK136" i="36"/>
  <c r="J228" i="36"/>
  <c r="BK171" i="36"/>
  <c r="J158" i="36"/>
  <c r="J254" i="36"/>
  <c r="J213" i="36"/>
  <c r="BK163" i="36"/>
  <c r="J143" i="36"/>
  <c r="J128" i="36"/>
  <c r="BK167" i="36"/>
  <c r="BK148" i="36"/>
  <c r="J203" i="36"/>
  <c r="J130" i="36"/>
  <c r="J208" i="36"/>
  <c r="BK247" i="36"/>
  <c r="BK198" i="36"/>
  <c r="BK133" i="36"/>
  <c r="J249" i="36"/>
  <c r="J184" i="36"/>
  <c r="BK226" i="36"/>
  <c r="J222" i="36"/>
  <c r="BK196" i="36"/>
  <c r="BK178" i="36"/>
  <c r="J144" i="36"/>
  <c r="BK208" i="36"/>
  <c r="J234" i="36"/>
  <c r="BK200" i="37"/>
  <c r="BK149" i="37"/>
  <c r="J211" i="37"/>
  <c r="J217" i="37"/>
  <c r="J214" i="37"/>
  <c r="BK164" i="37"/>
  <c r="J160" i="37"/>
  <c r="BK166" i="37"/>
  <c r="BK204" i="37"/>
  <c r="J194" i="37"/>
  <c r="J140" i="37"/>
  <c r="BK148" i="37"/>
  <c r="J212" i="37"/>
  <c r="J142" i="37"/>
  <c r="J180" i="37"/>
  <c r="J153" i="37"/>
  <c r="J206" i="37"/>
  <c r="BK212" i="37"/>
  <c r="J159" i="37"/>
  <c r="BK190" i="37"/>
  <c r="J216" i="37"/>
  <c r="BK146" i="37"/>
  <c r="BK160" i="37"/>
  <c r="BK165" i="37"/>
  <c r="BK138" i="37"/>
  <c r="J166" i="37"/>
  <c r="BK142" i="37"/>
  <c r="J202" i="37"/>
  <c r="J168" i="37"/>
  <c r="J185" i="37"/>
  <c r="BK157" i="38"/>
  <c r="BK131" i="38"/>
  <c r="J186" i="38"/>
  <c r="J173" i="38"/>
  <c r="J163" i="38"/>
  <c r="BK155" i="38"/>
  <c r="J130" i="38"/>
  <c r="BK139" i="38"/>
  <c r="BK189" i="38"/>
  <c r="BK187" i="38"/>
  <c r="BK138" i="38"/>
  <c r="BK143" i="38"/>
  <c r="J157" i="38"/>
  <c r="BK167" i="38"/>
  <c r="J179" i="38"/>
  <c r="J128" i="38"/>
  <c r="BK129" i="38"/>
  <c r="BK161" i="38"/>
  <c r="J144" i="38"/>
  <c r="BK174" i="38"/>
  <c r="J167" i="38"/>
  <c r="BK126" i="38"/>
  <c r="J185" i="39"/>
  <c r="J158" i="39"/>
  <c r="J170" i="39"/>
  <c r="BK185" i="39"/>
  <c r="BK136" i="39"/>
  <c r="BK142" i="39"/>
  <c r="BK158" i="39"/>
  <c r="BK214" i="40"/>
  <c r="BK144" i="40"/>
  <c r="J213" i="40"/>
  <c r="BK161" i="40"/>
  <c r="J194" i="40"/>
  <c r="J178" i="40"/>
  <c r="BK171" i="40"/>
  <c r="J259" i="40"/>
  <c r="J226" i="40"/>
  <c r="J183" i="40"/>
  <c r="J238" i="40"/>
  <c r="BK192" i="40"/>
  <c r="BK150" i="40"/>
  <c r="BK209" i="40"/>
  <c r="J274" i="40"/>
  <c r="J269" i="40"/>
  <c r="J188" i="40"/>
  <c r="BK149" i="40"/>
  <c r="BK251" i="40"/>
  <c r="BK194" i="40"/>
  <c r="J267" i="40"/>
  <c r="BK262" i="40"/>
  <c r="BK216" i="40"/>
  <c r="J175" i="40"/>
  <c r="BK275" i="40"/>
  <c r="J149" i="40"/>
  <c r="J262" i="40"/>
  <c r="BK219" i="40"/>
  <c r="J171" i="40"/>
  <c r="J239" i="40"/>
  <c r="BK153" i="40"/>
  <c r="BK261" i="40"/>
  <c r="BK186" i="40"/>
  <c r="BK255" i="40"/>
  <c r="BK226" i="40"/>
  <c r="J266" i="40"/>
  <c r="BK242" i="40"/>
  <c r="J195" i="40"/>
  <c r="BK263" i="40"/>
  <c r="BK243" i="40"/>
  <c r="J227" i="40"/>
  <c r="J221" i="40"/>
  <c r="BK263" i="41"/>
  <c r="J183" i="41"/>
  <c r="BK258" i="41"/>
  <c r="BK259" i="41"/>
  <c r="J207" i="41"/>
  <c r="J149" i="41"/>
  <c r="J248" i="41"/>
  <c r="J230" i="41"/>
  <c r="J170" i="41"/>
  <c r="BK165" i="41"/>
  <c r="BK248" i="41"/>
  <c r="J267" i="41"/>
  <c r="BK243" i="41"/>
  <c r="J190" i="41"/>
  <c r="BK180" i="41"/>
  <c r="J151" i="41"/>
  <c r="BK241" i="41"/>
  <c r="BK280" i="41"/>
  <c r="J228" i="41"/>
  <c r="J217" i="41"/>
  <c r="BK183" i="41"/>
  <c r="BK160" i="41"/>
  <c r="BK283" i="41"/>
  <c r="J255" i="41"/>
  <c r="BK212" i="41"/>
  <c r="J201" i="41"/>
  <c r="J250" i="41"/>
  <c r="BK216" i="41"/>
  <c r="BK163" i="41"/>
  <c r="BK275" i="41"/>
  <c r="J236" i="41"/>
  <c r="J185" i="41"/>
  <c r="BK281" i="41"/>
  <c r="J261" i="41"/>
  <c r="J244" i="41"/>
  <c r="J214" i="41"/>
  <c r="J191" i="41"/>
  <c r="J270" i="41"/>
  <c r="BK228" i="41"/>
  <c r="J269" i="41"/>
  <c r="J205" i="41"/>
  <c r="BK189" i="41"/>
  <c r="J163" i="41"/>
  <c r="J165" i="41"/>
  <c r="BK151" i="41"/>
  <c r="J209" i="41"/>
  <c r="J249" i="41"/>
  <c r="J178" i="41"/>
  <c r="BK207" i="41"/>
  <c r="J160" i="41"/>
  <c r="J154" i="41"/>
  <c r="J223" i="41"/>
  <c r="J254" i="41"/>
  <c r="BK214" i="41"/>
  <c r="BK244" i="41"/>
  <c r="BK216" i="42"/>
  <c r="J166" i="42"/>
  <c r="BK135" i="42"/>
  <c r="BK179" i="42"/>
  <c r="J138" i="42"/>
  <c r="J207" i="42"/>
  <c r="BK213" i="42"/>
  <c r="J198" i="42"/>
  <c r="BK157" i="42"/>
  <c r="J218" i="42"/>
  <c r="J147" i="42"/>
  <c r="BK218" i="42"/>
  <c r="J190" i="42"/>
  <c r="J184" i="42"/>
  <c r="BK177" i="42"/>
  <c r="BK163" i="42"/>
  <c r="BK187" i="42"/>
  <c r="BK171" i="42"/>
  <c r="BK167" i="42"/>
  <c r="BK151" i="42"/>
  <c r="BK138" i="42"/>
  <c r="J178" i="42"/>
  <c r="J188" i="43"/>
  <c r="BK185" i="43"/>
  <c r="J180" i="43"/>
  <c r="BK154" i="43"/>
  <c r="J182" i="43"/>
  <c r="BK221" i="43"/>
  <c r="BK180" i="43"/>
  <c r="BK150" i="43"/>
  <c r="J191" i="43"/>
  <c r="J215" i="43"/>
  <c r="J154" i="43"/>
  <c r="BK207" i="43"/>
  <c r="BK147" i="43"/>
  <c r="BK219" i="43"/>
  <c r="BK217" i="43"/>
  <c r="J219" i="43"/>
  <c r="J210" i="43"/>
  <c r="J208" i="43"/>
  <c r="BK216" i="43"/>
  <c r="J192" i="43"/>
  <c r="BK172" i="43"/>
  <c r="J139" i="43"/>
  <c r="J164" i="43"/>
  <c r="J172" i="43"/>
  <c r="J141" i="43"/>
  <c r="J138" i="43"/>
  <c r="BK205" i="43"/>
  <c r="BK192" i="43"/>
  <c r="J158" i="43"/>
  <c r="J136" i="43"/>
  <c r="J202" i="43"/>
  <c r="J186" i="43"/>
  <c r="J160" i="43"/>
  <c r="J146" i="43"/>
  <c r="BK187" i="43"/>
  <c r="BK153" i="44"/>
  <c r="BK142" i="44"/>
  <c r="BK174" i="44"/>
  <c r="J141" i="44"/>
  <c r="J139" i="45"/>
  <c r="J144" i="45"/>
  <c r="BK156" i="45"/>
  <c r="J151" i="45"/>
  <c r="BK150" i="45"/>
  <c r="BK135" i="45"/>
  <c r="BK136" i="45"/>
  <c r="J132" i="46"/>
  <c r="BK162" i="46"/>
  <c r="BK163" i="46"/>
  <c r="BK156" i="46"/>
  <c r="BK131" i="46"/>
  <c r="BK158" i="46"/>
  <c r="J137" i="46"/>
  <c r="J148" i="46"/>
  <c r="J191" i="46"/>
  <c r="BK192" i="46"/>
  <c r="J181" i="46"/>
  <c r="J163" i="46"/>
  <c r="BK137" i="46"/>
  <c r="BK213" i="47"/>
  <c r="BK199" i="47"/>
  <c r="J203" i="47"/>
  <c r="BK155" i="47"/>
  <c r="BK132" i="47"/>
  <c r="J165" i="47"/>
  <c r="J154" i="47"/>
  <c r="J162" i="47"/>
  <c r="BK208" i="47"/>
  <c r="J156" i="47"/>
  <c r="J215" i="47"/>
  <c r="BK205" i="47"/>
  <c r="BK172" i="47"/>
  <c r="J161" i="47"/>
  <c r="BK133" i="47"/>
  <c r="BK202" i="47"/>
  <c r="J189" i="47"/>
  <c r="J149" i="47"/>
  <c r="BK180" i="47"/>
  <c r="BK188" i="47"/>
  <c r="J180" i="47"/>
  <c r="J142" i="47"/>
  <c r="BK179" i="47"/>
  <c r="BK131" i="47"/>
  <c r="J137" i="47"/>
  <c r="J132" i="47"/>
  <c r="BK171" i="47"/>
  <c r="BK193" i="47"/>
  <c r="BK160" i="47"/>
  <c r="BK150" i="47"/>
  <c r="BK166" i="47"/>
  <c r="BK141" i="47"/>
  <c r="J178" i="48"/>
  <c r="J192" i="48"/>
  <c r="J172" i="48"/>
  <c r="BK165" i="48"/>
  <c r="BK132" i="48"/>
  <c r="BK186" i="48"/>
  <c r="BK146" i="48"/>
  <c r="BK173" i="48"/>
  <c r="J140" i="48"/>
  <c r="J133" i="48"/>
  <c r="BK172" i="48"/>
  <c r="J153" i="48"/>
  <c r="J187" i="48"/>
  <c r="BK190" i="48"/>
  <c r="BK164" i="48"/>
  <c r="BK158" i="48"/>
  <c r="J142" i="48"/>
  <c r="J132" i="48"/>
  <c r="J185" i="48"/>
  <c r="BK136" i="48"/>
  <c r="BK150" i="48"/>
  <c r="J181" i="48"/>
  <c r="BK185" i="48"/>
  <c r="BK134" i="48"/>
  <c r="BK166" i="48"/>
  <c r="BK135" i="48"/>
  <c r="J150" i="48"/>
  <c r="J133" i="49"/>
  <c r="BK132" i="49"/>
  <c r="BK128" i="49"/>
  <c r="BK240" i="50"/>
  <c r="BK179" i="50"/>
  <c r="J241" i="50"/>
  <c r="J178" i="50"/>
  <c r="J137" i="50"/>
  <c r="J237" i="50"/>
  <c r="BK236" i="50"/>
  <c r="BK184" i="50"/>
  <c r="J202" i="50"/>
  <c r="BK159" i="50"/>
  <c r="J240" i="50"/>
  <c r="J229" i="50"/>
  <c r="BK197" i="50"/>
  <c r="J155" i="50"/>
  <c r="BK230" i="50"/>
  <c r="BK182" i="50"/>
  <c r="J139" i="50"/>
  <c r="J131" i="50"/>
  <c r="BK219" i="50"/>
  <c r="BK201" i="50"/>
  <c r="BK167" i="50"/>
  <c r="BK165" i="50"/>
  <c r="BK225" i="50"/>
  <c r="J220" i="50"/>
  <c r="J205" i="50"/>
  <c r="BK139" i="50"/>
  <c r="J235" i="50"/>
  <c r="J191" i="50"/>
  <c r="J184" i="50"/>
  <c r="J234" i="50"/>
  <c r="BK132" i="50"/>
  <c r="J181" i="50"/>
  <c r="BK172" i="50"/>
  <c r="J163" i="50"/>
  <c r="BK136" i="50"/>
  <c r="BK218" i="50"/>
  <c r="BK145" i="50"/>
  <c r="J222" i="50"/>
  <c r="BK140" i="50"/>
  <c r="BK222" i="50"/>
  <c r="J192" i="50"/>
  <c r="BK220" i="50"/>
  <c r="BK212" i="50"/>
  <c r="J168" i="50"/>
  <c r="BK164" i="51"/>
  <c r="J145" i="51"/>
  <c r="J163" i="51"/>
  <c r="BK188" i="51"/>
  <c r="J159" i="51"/>
  <c r="J178" i="51"/>
  <c r="BK178" i="51"/>
  <c r="BK190" i="51"/>
  <c r="BK174" i="51"/>
  <c r="J171" i="51"/>
  <c r="J160" i="51"/>
  <c r="BK156" i="51"/>
  <c r="BK177" i="51"/>
  <c r="BK169" i="51"/>
  <c r="J164" i="51"/>
  <c r="BK142" i="51"/>
  <c r="BK135" i="51"/>
  <c r="BK155" i="51"/>
  <c r="J158" i="51"/>
  <c r="J136" i="51"/>
  <c r="BK178" i="52"/>
  <c r="BK183" i="52"/>
  <c r="BK219" i="52"/>
  <c r="BK185" i="52"/>
  <c r="J189" i="52"/>
  <c r="BK182" i="52"/>
  <c r="J217" i="52"/>
  <c r="BK187" i="52"/>
  <c r="BK163" i="52"/>
  <c r="J199" i="52"/>
  <c r="BK161" i="52"/>
  <c r="J183" i="52"/>
  <c r="J224" i="52"/>
  <c r="BK176" i="52"/>
  <c r="J204" i="52"/>
  <c r="BK181" i="52"/>
  <c r="BK214" i="52"/>
  <c r="BK198" i="52"/>
  <c r="J203" i="52"/>
  <c r="J214" i="52"/>
  <c r="J146" i="52"/>
  <c r="J174" i="52"/>
  <c r="BK206" i="52"/>
  <c r="BK217" i="52"/>
  <c r="J153" i="52"/>
  <c r="J198" i="52"/>
  <c r="J163" i="52"/>
  <c r="BK189" i="53"/>
  <c r="J167" i="53"/>
  <c r="J152" i="53"/>
  <c r="BK147" i="53"/>
  <c r="BK199" i="53"/>
  <c r="J189" i="53"/>
  <c r="BK197" i="53"/>
  <c r="BK165" i="53"/>
  <c r="BK142" i="53"/>
  <c r="J183" i="53"/>
  <c r="BK140" i="53"/>
  <c r="BK195" i="53"/>
  <c r="J194" i="53"/>
  <c r="J195" i="53"/>
  <c r="BK161" i="53"/>
  <c r="BK187" i="53"/>
  <c r="BK181" i="53"/>
  <c r="J180" i="53"/>
  <c r="BK145" i="53"/>
  <c r="J139" i="53"/>
  <c r="BK160" i="53"/>
  <c r="J144" i="54"/>
  <c r="J160" i="54"/>
  <c r="BK166" i="54"/>
  <c r="BK164" i="54"/>
  <c r="BK155" i="54"/>
  <c r="BK158" i="54"/>
  <c r="J152" i="54"/>
  <c r="J150" i="54"/>
  <c r="BK144" i="54"/>
  <c r="BK146" i="55"/>
  <c r="BK176" i="55"/>
  <c r="J182" i="55"/>
  <c r="J188" i="55"/>
  <c r="J173" i="55"/>
  <c r="BK164" i="55"/>
  <c r="BK185" i="55"/>
  <c r="BK188" i="55"/>
  <c r="J177" i="55"/>
  <c r="BK151" i="55"/>
  <c r="J180" i="55"/>
  <c r="BK155" i="55"/>
  <c r="BK142" i="55"/>
  <c r="J140" i="55"/>
  <c r="BK139" i="55"/>
  <c r="BK158" i="55"/>
  <c r="J168" i="56"/>
  <c r="BK179" i="56"/>
  <c r="BK162" i="56"/>
  <c r="BK144" i="56"/>
  <c r="J171" i="56"/>
  <c r="J142" i="56"/>
  <c r="BK158" i="56"/>
  <c r="BK183" i="56"/>
  <c r="J166" i="56"/>
  <c r="BK177" i="56"/>
  <c r="J153" i="56"/>
  <c r="J139" i="56"/>
  <c r="BK166" i="56"/>
  <c r="J187" i="57"/>
  <c r="BK195" i="57"/>
  <c r="J183" i="57"/>
  <c r="BK192" i="57"/>
  <c r="J153" i="57"/>
  <c r="BK173" i="57"/>
  <c r="J157" i="57"/>
  <c r="J144" i="57"/>
  <c r="J169" i="57"/>
  <c r="J155" i="57"/>
  <c r="J170" i="57"/>
  <c r="BK139" i="57"/>
  <c r="BK151" i="57"/>
  <c r="BK145" i="57"/>
  <c r="J171" i="57"/>
  <c r="BK199" i="58"/>
  <c r="J146" i="58"/>
  <c r="BK182" i="58"/>
  <c r="J196" i="58"/>
  <c r="BK155" i="58"/>
  <c r="J193" i="58"/>
  <c r="J138" i="58"/>
  <c r="BK165" i="58"/>
  <c r="BK142" i="58"/>
  <c r="BK159" i="58"/>
  <c r="J173" i="58"/>
  <c r="BK195" i="58"/>
  <c r="BK183" i="58"/>
  <c r="BK139" i="58"/>
  <c r="BK153" i="58"/>
  <c r="J188" i="58"/>
  <c r="BK178" i="58"/>
  <c r="J175" i="58"/>
  <c r="J163" i="58"/>
  <c r="BK173" i="58"/>
  <c r="J157" i="58"/>
  <c r="BK181" i="59"/>
  <c r="J166" i="59"/>
  <c r="J181" i="59"/>
  <c r="J163" i="59"/>
  <c r="J173" i="59"/>
  <c r="BK142" i="59"/>
  <c r="BK152" i="59"/>
  <c r="J164" i="59"/>
  <c r="BK157" i="59"/>
  <c r="BK173" i="59"/>
  <c r="BK169" i="59"/>
  <c r="BK166" i="59"/>
  <c r="J158" i="59"/>
  <c r="BK172" i="60"/>
  <c r="BK163" i="60"/>
  <c r="BK160" i="60"/>
  <c r="BK221" i="60"/>
  <c r="BK190" i="60"/>
  <c r="BK148" i="60"/>
  <c r="J197" i="60"/>
  <c r="J214" i="60"/>
  <c r="BK218" i="60"/>
  <c r="BK211" i="60"/>
  <c r="BK165" i="60"/>
  <c r="BK204" i="60"/>
  <c r="J178" i="60"/>
  <c r="BK213" i="60"/>
  <c r="BK226" i="60"/>
  <c r="J169" i="60"/>
  <c r="J208" i="60"/>
  <c r="BK132" i="60"/>
  <c r="BK170" i="60"/>
  <c r="J145" i="60"/>
  <c r="J222" i="60"/>
  <c r="BK179" i="60"/>
  <c r="J179" i="60"/>
  <c r="BK205" i="60"/>
  <c r="BK145" i="60"/>
  <c r="J165" i="60"/>
  <c r="BK198" i="60"/>
  <c r="J211" i="60"/>
  <c r="BK184" i="60"/>
  <c r="J173" i="60"/>
  <c r="BK201" i="60"/>
  <c r="J189" i="60"/>
  <c r="J173" i="61"/>
  <c r="J222" i="61"/>
  <c r="J195" i="61"/>
  <c r="J218" i="61"/>
  <c r="J179" i="61"/>
  <c r="J210" i="61"/>
  <c r="BK203" i="61"/>
  <c r="J177" i="61"/>
  <c r="BK205" i="61"/>
  <c r="BK173" i="61"/>
  <c r="J185" i="61"/>
  <c r="BK195" i="61"/>
  <c r="J155" i="62"/>
  <c r="J169" i="62"/>
  <c r="J181" i="62"/>
  <c r="J189" i="62"/>
  <c r="BK179" i="62"/>
  <c r="BK187" i="62"/>
  <c r="BK151" i="62"/>
  <c r="BK153" i="62"/>
  <c r="BK157" i="62"/>
  <c r="J171" i="63"/>
  <c r="BK171" i="63"/>
  <c r="J164" i="63"/>
  <c r="BK168" i="63"/>
  <c r="BK164" i="63"/>
  <c r="BK152" i="63"/>
  <c r="J146" i="63"/>
  <c r="BK148" i="63"/>
  <c r="BK162" i="64"/>
  <c r="BK172" i="64"/>
  <c r="J182" i="64"/>
  <c r="J184" i="64"/>
  <c r="BK174" i="64"/>
  <c r="J152" i="64"/>
  <c r="J170" i="64"/>
  <c r="J156" i="64"/>
  <c r="BK306" i="11"/>
  <c r="BK255" i="11"/>
  <c r="BK1183" i="11"/>
  <c r="J925" i="11"/>
  <c r="BK895" i="11"/>
  <c r="BK865" i="11"/>
  <c r="BK816" i="11"/>
  <c r="J803" i="11"/>
  <c r="BK781" i="11"/>
  <c r="J766" i="11"/>
  <c r="BK424" i="11"/>
  <c r="BK359" i="11"/>
  <c r="J1286" i="11"/>
  <c r="J1255" i="11"/>
  <c r="BK1143" i="11"/>
  <c r="BK302" i="11"/>
  <c r="J261" i="11"/>
  <c r="BK246" i="11"/>
  <c r="J241" i="11"/>
  <c r="J312" i="11"/>
  <c r="J279" i="11"/>
  <c r="J1247" i="11"/>
  <c r="J251" i="11"/>
  <c r="BK370" i="11"/>
  <c r="BK1193" i="11"/>
  <c r="J357" i="11"/>
  <c r="J253" i="11"/>
  <c r="BK204" i="11"/>
  <c r="BK1204" i="11"/>
  <c r="J141" i="12"/>
  <c r="J224" i="12"/>
  <c r="BK207" i="12"/>
  <c r="BK236" i="12"/>
  <c r="J210" i="12"/>
  <c r="BK167" i="12"/>
  <c r="J220" i="12"/>
  <c r="J244" i="12"/>
  <c r="J145" i="12"/>
  <c r="J192" i="12"/>
  <c r="BK237" i="12"/>
  <c r="BK193" i="12"/>
  <c r="BK211" i="12"/>
  <c r="BK151" i="12"/>
  <c r="BK210" i="12"/>
  <c r="BK142" i="12"/>
  <c r="BK165" i="12"/>
  <c r="BK228" i="12"/>
  <c r="J214" i="12"/>
  <c r="BK170" i="12"/>
  <c r="J222" i="12"/>
  <c r="J271" i="13"/>
  <c r="J322" i="13"/>
  <c r="J235" i="13"/>
  <c r="BK129" i="13"/>
  <c r="BK234" i="13"/>
  <c r="J183" i="13"/>
  <c r="J289" i="13"/>
  <c r="BK269" i="13"/>
  <c r="J197" i="13"/>
  <c r="BK332" i="13"/>
  <c r="BK329" i="13"/>
  <c r="J285" i="13"/>
  <c r="J267" i="13"/>
  <c r="J165" i="13"/>
  <c r="BK314" i="13"/>
  <c r="BK308" i="13"/>
  <c r="BK241" i="13"/>
  <c r="BK305" i="13"/>
  <c r="J264" i="13"/>
  <c r="BK240" i="13"/>
  <c r="J283" i="13"/>
  <c r="BK207" i="13"/>
  <c r="BK328" i="13"/>
  <c r="BK221" i="13"/>
  <c r="J284" i="13"/>
  <c r="BK254" i="13"/>
  <c r="J304" i="13"/>
  <c r="BK326" i="13"/>
  <c r="J146" i="13"/>
  <c r="J205" i="13"/>
  <c r="J153" i="13"/>
  <c r="BK264" i="13"/>
  <c r="J310" i="13"/>
  <c r="BK225" i="13"/>
  <c r="BK260" i="13"/>
  <c r="BK315" i="13"/>
  <c r="J287" i="13"/>
  <c r="J147" i="13"/>
  <c r="BK227" i="14"/>
  <c r="J170" i="14"/>
  <c r="BK407" i="14"/>
  <c r="BK296" i="14"/>
  <c r="J163" i="14"/>
  <c r="J316" i="14"/>
  <c r="BK170" i="14"/>
  <c r="BK383" i="14"/>
  <c r="BK390" i="14"/>
  <c r="J320" i="14"/>
  <c r="J424" i="14"/>
  <c r="J333" i="14"/>
  <c r="J383" i="14"/>
  <c r="BK321" i="14"/>
  <c r="BK367" i="14"/>
  <c r="BK215" i="14"/>
  <c r="BK260" i="14"/>
  <c r="BK223" i="14"/>
  <c r="BK180" i="14"/>
  <c r="BK208" i="14"/>
  <c r="J353" i="14"/>
  <c r="J358" i="14"/>
  <c r="J208" i="14"/>
  <c r="J1240" i="15"/>
  <c r="BK1027" i="15"/>
  <c r="BK435" i="15"/>
  <c r="BK165" i="15"/>
  <c r="BK1156" i="15"/>
  <c r="BK1085" i="15"/>
  <c r="BK1019" i="15"/>
  <c r="BK977" i="15"/>
  <c r="BK808" i="15"/>
  <c r="BK521" i="15"/>
  <c r="BK240" i="15"/>
  <c r="J1088" i="15"/>
  <c r="BK980" i="15"/>
  <c r="BK964" i="15"/>
  <c r="BK914" i="15"/>
  <c r="BK780" i="15"/>
  <c r="J576" i="15"/>
  <c r="J516" i="15"/>
  <c r="BK209" i="15"/>
  <c r="BK1385" i="15"/>
  <c r="J869" i="15"/>
  <c r="BK444" i="15"/>
  <c r="BK315" i="15"/>
  <c r="BK153" i="15"/>
  <c r="J1020" i="15"/>
  <c r="J912" i="15"/>
  <c r="BK461" i="15"/>
  <c r="J287" i="15"/>
  <c r="J1649" i="15"/>
  <c r="J1228" i="15"/>
  <c r="BK1021" i="15"/>
  <c r="BK820" i="15"/>
  <c r="BK569" i="15"/>
  <c r="BK516" i="15"/>
  <c r="BK423" i="15"/>
  <c r="BK1443" i="15"/>
  <c r="J1323" i="15"/>
  <c r="J1244" i="15"/>
  <c r="J918" i="15"/>
  <c r="BK745" i="15"/>
  <c r="BK260" i="15"/>
  <c r="BK1649" i="15"/>
  <c r="BK1408" i="15"/>
  <c r="BK1346" i="15"/>
  <c r="J991" i="15"/>
  <c r="BK983" i="15"/>
  <c r="BK961" i="15"/>
  <c r="BK816" i="15"/>
  <c r="BK449" i="15"/>
  <c r="J240" i="15"/>
  <c r="J202" i="15"/>
  <c r="J1578" i="15"/>
  <c r="BK1341" i="15"/>
  <c r="J989" i="15"/>
  <c r="BK966" i="15"/>
  <c r="J820" i="15"/>
  <c r="J694" i="15"/>
  <c r="BK565" i="15"/>
  <c r="BK427" i="15"/>
  <c r="J1475" i="15"/>
  <c r="BK1228" i="15"/>
  <c r="J1677" i="15"/>
  <c r="J1480" i="15"/>
  <c r="BK1010" i="15"/>
  <c r="J953" i="15"/>
  <c r="J919" i="15"/>
  <c r="J908" i="15"/>
  <c r="BK829" i="15"/>
  <c r="BK664" i="15"/>
  <c r="BK245" i="15"/>
  <c r="J1693" i="15"/>
  <c r="BK1220" i="15"/>
  <c r="J1665" i="15"/>
  <c r="J1280" i="15"/>
  <c r="J1160" i="15"/>
  <c r="J1667" i="15"/>
  <c r="J1304" i="15"/>
  <c r="BK1086" i="15"/>
  <c r="BK800" i="15"/>
  <c r="BK1276" i="15"/>
  <c r="BK1208" i="15"/>
  <c r="BK1018" i="15"/>
  <c r="BK669" i="15"/>
  <c r="BK1423" i="15"/>
  <c r="BK1088" i="15"/>
  <c r="BK1000" i="15"/>
  <c r="J954" i="15"/>
  <c r="J615" i="15"/>
  <c r="J1010" i="15"/>
  <c r="BK968" i="15"/>
  <c r="J833" i="15"/>
  <c r="J523" i="15"/>
  <c r="BK279" i="15"/>
  <c r="BK227" i="16"/>
  <c r="J140" i="16"/>
  <c r="BK245" i="16"/>
  <c r="J208" i="16"/>
  <c r="BK160" i="16"/>
  <c r="BK269" i="16"/>
  <c r="BK189" i="16"/>
  <c r="BK159" i="16"/>
  <c r="BK254" i="16"/>
  <c r="J202" i="16"/>
  <c r="J267" i="16"/>
  <c r="J218" i="16"/>
  <c r="BK204" i="16"/>
  <c r="J248" i="16"/>
  <c r="BK173" i="16"/>
  <c r="J239" i="16"/>
  <c r="J263" i="16"/>
  <c r="BK196" i="16"/>
  <c r="BK261" i="16"/>
  <c r="BK199" i="16"/>
  <c r="BK264" i="16"/>
  <c r="BK246" i="16"/>
  <c r="BK234" i="16"/>
  <c r="BK236" i="16"/>
  <c r="J203" i="16"/>
  <c r="BK141" i="16"/>
  <c r="J251" i="16"/>
  <c r="J225" i="16"/>
  <c r="BK156" i="16"/>
  <c r="J256" i="16"/>
  <c r="J168" i="16"/>
  <c r="BK235" i="16"/>
  <c r="J162" i="16"/>
  <c r="J237" i="16"/>
  <c r="BK194" i="16"/>
  <c r="BK229" i="16"/>
  <c r="J207" i="16"/>
  <c r="BK213" i="16"/>
  <c r="BK170" i="16"/>
  <c r="J226" i="16"/>
  <c r="J219" i="16"/>
  <c r="J133" i="16"/>
  <c r="BK165" i="16"/>
  <c r="BK225" i="17"/>
  <c r="BK170" i="17"/>
  <c r="BK287" i="17"/>
  <c r="BK249" i="17"/>
  <c r="J275" i="17"/>
  <c r="BK215" i="17"/>
  <c r="BK271" i="17"/>
  <c r="BK192" i="17"/>
  <c r="BK172" i="17"/>
  <c r="J292" i="17"/>
  <c r="J201" i="17"/>
  <c r="J245" i="17"/>
  <c r="J243" i="17"/>
  <c r="J232" i="17"/>
  <c r="BK164" i="17"/>
  <c r="BK260" i="17"/>
  <c r="J287" i="17"/>
  <c r="J300" i="17"/>
  <c r="BK300" i="17"/>
  <c r="J194" i="17"/>
  <c r="BK280" i="17"/>
  <c r="J186" i="17"/>
  <c r="J295" i="17"/>
  <c r="BK224" i="17"/>
  <c r="J297" i="17"/>
  <c r="BK253" i="17"/>
  <c r="J204" i="17"/>
  <c r="J216" i="17"/>
  <c r="J197" i="17"/>
  <c r="J258" i="17"/>
  <c r="J210" i="17"/>
  <c r="J223" i="17"/>
  <c r="J262" i="17"/>
  <c r="BK234" i="17"/>
  <c r="BK181" i="17"/>
  <c r="J166" i="17"/>
  <c r="BK231" i="17"/>
  <c r="J205" i="18"/>
  <c r="J168" i="18"/>
  <c r="J177" i="18"/>
  <c r="J149" i="18"/>
  <c r="J232" i="18"/>
  <c r="BK176" i="18"/>
  <c r="J140" i="18"/>
  <c r="BK249" i="18"/>
  <c r="BK202" i="18"/>
  <c r="BK242" i="18"/>
  <c r="BK173" i="18"/>
  <c r="BK229" i="18"/>
  <c r="BK217" i="18"/>
  <c r="BK237" i="18"/>
  <c r="J195" i="18"/>
  <c r="BK140" i="18"/>
  <c r="BK231" i="18"/>
  <c r="BK253" i="18"/>
  <c r="BK186" i="18"/>
  <c r="BK179" i="18"/>
  <c r="J240" i="18"/>
  <c r="BK165" i="18"/>
  <c r="J238" i="18"/>
  <c r="J199" i="18"/>
  <c r="J236" i="18"/>
  <c r="J237" i="18"/>
  <c r="J196" i="18"/>
  <c r="BK187" i="18"/>
  <c r="J160" i="18"/>
  <c r="BK185" i="18"/>
  <c r="BK164" i="18"/>
  <c r="J158" i="18"/>
  <c r="J209" i="18"/>
  <c r="J155" i="18"/>
  <c r="J229" i="18"/>
  <c r="BK224" i="18"/>
  <c r="J147" i="18"/>
  <c r="J224" i="18"/>
  <c r="BK209" i="18"/>
  <c r="J198" i="18"/>
  <c r="J182" i="18"/>
  <c r="J164" i="18"/>
  <c r="J193" i="19"/>
  <c r="J173" i="19"/>
  <c r="J159" i="19"/>
  <c r="J202" i="19"/>
  <c r="J183" i="19"/>
  <c r="J147" i="19"/>
  <c r="J146" i="19"/>
  <c r="BK188" i="19"/>
  <c r="J199" i="19"/>
  <c r="BK185" i="19"/>
  <c r="BK146" i="19"/>
  <c r="J134" i="19"/>
  <c r="J208" i="19"/>
  <c r="BK216" i="19"/>
  <c r="J218" i="19"/>
  <c r="J192" i="19"/>
  <c r="J158" i="19"/>
  <c r="BK170" i="19"/>
  <c r="BK191" i="19"/>
  <c r="J156" i="19"/>
  <c r="BK161" i="19"/>
  <c r="J184" i="19"/>
  <c r="J170" i="19"/>
  <c r="BK140" i="19"/>
  <c r="BK224" i="20"/>
  <c r="BK172" i="20"/>
  <c r="BK159" i="20"/>
  <c r="BK212" i="20"/>
  <c r="J133" i="20"/>
  <c r="J257" i="20"/>
  <c r="J256" i="20"/>
  <c r="BK218" i="20"/>
  <c r="J261" i="20"/>
  <c r="BK209" i="20"/>
  <c r="J201" i="20"/>
  <c r="BK195" i="20"/>
  <c r="BK170" i="20"/>
  <c r="J215" i="20"/>
  <c r="J228" i="20"/>
  <c r="BK265" i="20"/>
  <c r="J129" i="20"/>
  <c r="BK237" i="20"/>
  <c r="J165" i="20"/>
  <c r="J140" i="20"/>
  <c r="BK262" i="20"/>
  <c r="BK130" i="20"/>
  <c r="J251" i="20"/>
  <c r="J217" i="20"/>
  <c r="BK154" i="20"/>
  <c r="BK181" i="20"/>
  <c r="BK232" i="20"/>
  <c r="J191" i="20"/>
  <c r="J182" i="20"/>
  <c r="J160" i="20"/>
  <c r="J149" i="20"/>
  <c r="J231" i="20"/>
  <c r="J248" i="20"/>
  <c r="J195" i="20"/>
  <c r="BK229" i="20"/>
  <c r="J150" i="20"/>
  <c r="J220" i="20"/>
  <c r="BK235" i="20"/>
  <c r="J204" i="20"/>
  <c r="BK140" i="20"/>
  <c r="BK247" i="20"/>
  <c r="BK219" i="21"/>
  <c r="BK218" i="21"/>
  <c r="J196" i="21"/>
  <c r="J195" i="21"/>
  <c r="BK194" i="21"/>
  <c r="BK193" i="21"/>
  <c r="J189" i="21"/>
  <c r="BK188" i="21"/>
  <c r="J145" i="21"/>
  <c r="J140" i="21"/>
  <c r="J134" i="21"/>
  <c r="J218" i="21"/>
  <c r="J215" i="21"/>
  <c r="J208" i="21"/>
  <c r="BK201" i="21"/>
  <c r="J198" i="21"/>
  <c r="BK197" i="21"/>
  <c r="J194" i="21"/>
  <c r="J192" i="21"/>
  <c r="BK190" i="21"/>
  <c r="BK202" i="21"/>
  <c r="BK205" i="21"/>
  <c r="J199" i="21"/>
  <c r="J222" i="21"/>
  <c r="J204" i="21"/>
  <c r="J200" i="21"/>
  <c r="BK199" i="21"/>
  <c r="BK174" i="21"/>
  <c r="BK143" i="21"/>
  <c r="BK142" i="21"/>
  <c r="BK141" i="21"/>
  <c r="J139" i="21"/>
  <c r="BK168" i="21"/>
  <c r="J155" i="21"/>
  <c r="BK154" i="21"/>
  <c r="J142" i="21"/>
  <c r="BK139" i="21"/>
  <c r="J128" i="21"/>
  <c r="BK221" i="21"/>
  <c r="BK182" i="21"/>
  <c r="BK176" i="21"/>
  <c r="BK145" i="21"/>
  <c r="BK180" i="21"/>
  <c r="BK134" i="21"/>
  <c r="J220" i="21"/>
  <c r="BK208" i="21"/>
  <c r="J207" i="21"/>
  <c r="BK206" i="21"/>
  <c r="J170" i="21"/>
  <c r="J153" i="21"/>
  <c r="J201" i="21"/>
  <c r="BK200" i="21"/>
  <c r="J180" i="21"/>
  <c r="BK177" i="21"/>
  <c r="J172" i="21"/>
  <c r="BK171" i="21"/>
  <c r="BK196" i="21"/>
  <c r="BK192" i="21"/>
  <c r="BK191" i="21"/>
  <c r="J187" i="21"/>
  <c r="J171" i="21"/>
  <c r="BK170" i="21"/>
  <c r="J168" i="21"/>
  <c r="J152" i="21"/>
  <c r="BK215" i="21"/>
  <c r="BK198" i="21"/>
  <c r="J202" i="21"/>
  <c r="J181" i="21"/>
  <c r="BK153" i="21"/>
  <c r="J265" i="22"/>
  <c r="J264" i="22"/>
  <c r="BK287" i="22"/>
  <c r="BK523" i="22"/>
  <c r="J302" i="22"/>
  <c r="J279" i="22"/>
  <c r="BK292" i="22"/>
  <c r="BK141" i="22"/>
  <c r="J535" i="22"/>
  <c r="BK264" i="22"/>
  <c r="BK302" i="22"/>
  <c r="J366" i="22"/>
  <c r="BK492" i="22"/>
  <c r="BK263" i="22"/>
  <c r="BK470" i="22"/>
  <c r="BK525" i="22"/>
  <c r="J508" i="22"/>
  <c r="J504" i="22"/>
  <c r="J287" i="22"/>
  <c r="BK271" i="22"/>
  <c r="J298" i="22"/>
  <c r="BK366" i="22"/>
  <c r="J480" i="22"/>
  <c r="BK514" i="22"/>
  <c r="BK504" i="22"/>
  <c r="J429" i="22"/>
  <c r="BK238" i="22"/>
  <c r="BK337" i="22"/>
  <c r="BK157" i="22"/>
  <c r="J161" i="23"/>
  <c r="BK583" i="24"/>
  <c r="BK495" i="24"/>
  <c r="BK594" i="24"/>
  <c r="J450" i="24"/>
  <c r="J382" i="24"/>
  <c r="BK234" i="24"/>
  <c r="J375" i="24"/>
  <c r="BK412" i="24"/>
  <c r="J573" i="24"/>
  <c r="BK486" i="24"/>
  <c r="BK255" i="24"/>
  <c r="J605" i="24"/>
  <c r="J410" i="24"/>
  <c r="BK315" i="24"/>
  <c r="BK586" i="24"/>
  <c r="BK467" i="24"/>
  <c r="J180" i="24"/>
  <c r="J490" i="24"/>
  <c r="BK292" i="24"/>
  <c r="J169" i="24"/>
  <c r="BK456" i="24"/>
  <c r="J467" i="24"/>
  <c r="BK225" i="24"/>
  <c r="J438" i="24"/>
  <c r="BK361" i="24"/>
  <c r="BK330" i="24"/>
  <c r="BK378" i="24"/>
  <c r="BK448" i="24"/>
  <c r="BK490" i="24"/>
  <c r="J212" i="24"/>
  <c r="J435" i="24"/>
  <c r="J403" i="24"/>
  <c r="J350" i="24"/>
  <c r="J327" i="24"/>
  <c r="J305" i="24"/>
  <c r="BK218" i="24"/>
  <c r="J205" i="24"/>
  <c r="BK433" i="24"/>
  <c r="J195" i="24"/>
  <c r="J202" i="25"/>
  <c r="BK162" i="25"/>
  <c r="BK193" i="25"/>
  <c r="BK166" i="25"/>
  <c r="BK172" i="25"/>
  <c r="BK143" i="25"/>
  <c r="BK168" i="25"/>
  <c r="J179" i="25"/>
  <c r="BK148" i="25"/>
  <c r="J182" i="25"/>
  <c r="BK163" i="25"/>
  <c r="J129" i="25"/>
  <c r="J148" i="25"/>
  <c r="BK194" i="25"/>
  <c r="BK146" i="25"/>
  <c r="BK164" i="25"/>
  <c r="J196" i="25"/>
  <c r="J135" i="25"/>
  <c r="J173" i="25"/>
  <c r="BK130" i="25"/>
  <c r="J139" i="25"/>
  <c r="BK165" i="26"/>
  <c r="J166" i="26"/>
  <c r="BK155" i="26"/>
  <c r="J145" i="26"/>
  <c r="BK131" i="26"/>
  <c r="BK148" i="27"/>
  <c r="J199" i="27"/>
  <c r="BK173" i="27"/>
  <c r="BK170" i="27"/>
  <c r="J139" i="27"/>
  <c r="BK217" i="27"/>
  <c r="J208" i="27"/>
  <c r="J163" i="27"/>
  <c r="BK208" i="27"/>
  <c r="J170" i="27"/>
  <c r="J212" i="27"/>
  <c r="BK182" i="27"/>
  <c r="J159" i="27"/>
  <c r="BK194" i="27"/>
  <c r="BK179" i="27"/>
  <c r="BK146" i="27"/>
  <c r="J202" i="27"/>
  <c r="BK158" i="27"/>
  <c r="BK145" i="27"/>
  <c r="J143" i="27"/>
  <c r="BK140" i="27"/>
  <c r="BK215" i="27"/>
  <c r="J216" i="27"/>
  <c r="BK177" i="27"/>
  <c r="BK155" i="27"/>
  <c r="J135" i="27"/>
  <c r="BK204" i="27"/>
  <c r="BK156" i="27"/>
  <c r="BK207" i="27"/>
  <c r="J161" i="27"/>
  <c r="BK160" i="27"/>
  <c r="J136" i="27"/>
  <c r="BK183" i="27"/>
  <c r="BK270" i="28"/>
  <c r="J171" i="28"/>
  <c r="BK264" i="28"/>
  <c r="BK275" i="28"/>
  <c r="J251" i="28"/>
  <c r="BK221" i="28"/>
  <c r="BK190" i="28"/>
  <c r="BK159" i="28"/>
  <c r="J221" i="28"/>
  <c r="BK170" i="28"/>
  <c r="BK146" i="28"/>
  <c r="BK228" i="28"/>
  <c r="BK189" i="28"/>
  <c r="J155" i="28"/>
  <c r="BK268" i="28"/>
  <c r="BK224" i="28"/>
  <c r="BK129" i="28"/>
  <c r="BK178" i="28"/>
  <c r="BK142" i="28"/>
  <c r="BK248" i="28"/>
  <c r="BK201" i="28"/>
  <c r="J189" i="28"/>
  <c r="BK174" i="28"/>
  <c r="BK266" i="28"/>
  <c r="BK226" i="28"/>
  <c r="BK176" i="28"/>
  <c r="BK141" i="28"/>
  <c r="BK229" i="28"/>
  <c r="J204" i="28"/>
  <c r="J234" i="28"/>
  <c r="J180" i="28"/>
  <c r="BK145" i="28"/>
  <c r="J252" i="28"/>
  <c r="BK272" i="28"/>
  <c r="BK237" i="28"/>
  <c r="J139" i="28"/>
  <c r="J188" i="28"/>
  <c r="J130" i="28"/>
  <c r="J237" i="28"/>
  <c r="J168" i="28"/>
  <c r="J135" i="28"/>
  <c r="BK236" i="28"/>
  <c r="J223" i="28"/>
  <c r="BK181" i="28"/>
  <c r="BK253" i="28"/>
  <c r="BK261" i="28"/>
  <c r="J169" i="28"/>
  <c r="J268" i="28"/>
  <c r="J132" i="28"/>
  <c r="J247" i="28"/>
  <c r="J214" i="28"/>
  <c r="J156" i="28"/>
  <c r="BK174" i="29"/>
  <c r="BK195" i="29"/>
  <c r="BK198" i="29"/>
  <c r="J168" i="29"/>
  <c r="BK154" i="29"/>
  <c r="J166" i="29"/>
  <c r="BK204" i="29"/>
  <c r="J184" i="29"/>
  <c r="BK197" i="29"/>
  <c r="BK179" i="29"/>
  <c r="J159" i="29"/>
  <c r="J189" i="29"/>
  <c r="BK176" i="29"/>
  <c r="J151" i="29"/>
  <c r="BK157" i="29"/>
  <c r="J179" i="29"/>
  <c r="BK177" i="29"/>
  <c r="BK181" i="30"/>
  <c r="BK176" i="30"/>
  <c r="J163" i="30"/>
  <c r="J181" i="30"/>
  <c r="BK162" i="30"/>
  <c r="J169" i="30"/>
  <c r="J170" i="30"/>
  <c r="BK128" i="30"/>
  <c r="J158" i="30"/>
  <c r="J165" i="30"/>
  <c r="J135" i="30"/>
  <c r="BK199" i="33"/>
  <c r="BK135" i="33"/>
  <c r="BK195" i="33"/>
  <c r="BK135" i="34"/>
  <c r="BK140" i="34"/>
  <c r="BK130" i="34"/>
  <c r="J133" i="34"/>
  <c r="J120" i="34"/>
  <c r="J125" i="34"/>
  <c r="J214" i="35"/>
  <c r="BK156" i="35"/>
  <c r="BK214" i="35"/>
  <c r="BK202" i="35"/>
  <c r="J210" i="35"/>
  <c r="J201" i="35"/>
  <c r="J185" i="35"/>
  <c r="BK186" i="35"/>
  <c r="J169" i="35"/>
  <c r="BK208" i="35"/>
  <c r="BK175" i="35"/>
  <c r="J195" i="35"/>
  <c r="BK152" i="35"/>
  <c r="J160" i="35"/>
  <c r="J166" i="35"/>
  <c r="J183" i="35"/>
  <c r="BK150" i="35"/>
  <c r="J164" i="35"/>
  <c r="J129" i="35"/>
  <c r="J168" i="35"/>
  <c r="BK146" i="35"/>
  <c r="J137" i="35"/>
  <c r="BK166" i="35"/>
  <c r="BK171" i="35"/>
  <c r="BK149" i="35"/>
  <c r="J178" i="35"/>
  <c r="BK135" i="35"/>
  <c r="BK177" i="35"/>
  <c r="J174" i="35"/>
  <c r="BK145" i="35"/>
  <c r="J175" i="36"/>
  <c r="J136" i="36"/>
  <c r="J199" i="36"/>
  <c r="BK165" i="36"/>
  <c r="J155" i="36"/>
  <c r="BK140" i="36"/>
  <c r="J171" i="36"/>
  <c r="BK144" i="36"/>
  <c r="BK134" i="36"/>
  <c r="J253" i="36"/>
  <c r="BK199" i="36"/>
  <c r="BK139" i="36"/>
  <c r="J237" i="36"/>
  <c r="J161" i="36"/>
  <c r="BK130" i="36"/>
  <c r="J220" i="36"/>
  <c r="J239" i="36"/>
  <c r="J189" i="36"/>
  <c r="J153" i="36"/>
  <c r="J245" i="36"/>
  <c r="J156" i="36"/>
  <c r="J141" i="36"/>
  <c r="BK231" i="36"/>
  <c r="BK166" i="36"/>
  <c r="J248" i="36"/>
  <c r="J255" i="36"/>
  <c r="BK225" i="36"/>
  <c r="J133" i="36"/>
  <c r="BK219" i="36"/>
  <c r="BK141" i="36"/>
  <c r="BK234" i="36"/>
  <c r="BK249" i="36"/>
  <c r="J209" i="36"/>
  <c r="J202" i="36"/>
  <c r="J193" i="36"/>
  <c r="BK173" i="36"/>
  <c r="J162" i="36"/>
  <c r="BK209" i="36"/>
  <c r="J197" i="36"/>
  <c r="BK217" i="37"/>
  <c r="J138" i="37"/>
  <c r="J136" i="37"/>
  <c r="BK197" i="37"/>
  <c r="BK147" i="37"/>
  <c r="J163" i="37"/>
  <c r="BK203" i="37"/>
  <c r="J178" i="37"/>
  <c r="BK180" i="37"/>
  <c r="J141" i="37"/>
  <c r="J190" i="38"/>
  <c r="J185" i="38"/>
  <c r="BK182" i="38"/>
  <c r="BK169" i="38"/>
  <c r="BK134" i="38"/>
  <c r="J131" i="38"/>
  <c r="BK150" i="38"/>
  <c r="BK148" i="38"/>
  <c r="BK190" i="38"/>
  <c r="BK183" i="38"/>
  <c r="J183" i="38"/>
  <c r="BK145" i="38"/>
  <c r="J150" i="38"/>
  <c r="BK164" i="38"/>
  <c r="BK147" i="38"/>
  <c r="BK130" i="38"/>
  <c r="J138" i="38"/>
  <c r="BK141" i="38"/>
  <c r="J170" i="38"/>
  <c r="BK135" i="38"/>
  <c r="BK142" i="38"/>
  <c r="BK192" i="39"/>
  <c r="J192" i="39"/>
  <c r="J183" i="39"/>
  <c r="BK166" i="39"/>
  <c r="J162" i="39"/>
  <c r="J166" i="39"/>
  <c r="BK130" i="39"/>
  <c r="BK260" i="40"/>
  <c r="BK145" i="40"/>
  <c r="J254" i="40"/>
  <c r="BK178" i="40"/>
  <c r="BK212" i="40"/>
  <c r="J177" i="40"/>
  <c r="J168" i="40"/>
  <c r="BK141" i="40"/>
  <c r="BK246" i="40"/>
  <c r="BK197" i="40"/>
  <c r="BK175" i="40"/>
  <c r="J189" i="40"/>
  <c r="BK223" i="40"/>
  <c r="BK183" i="40"/>
  <c r="BK259" i="40"/>
  <c r="BK217" i="40"/>
  <c r="J157" i="40"/>
  <c r="BK265" i="40"/>
  <c r="BK191" i="40"/>
  <c r="BK249" i="40"/>
  <c r="BK225" i="40"/>
  <c r="J173" i="40"/>
  <c r="J268" i="40"/>
  <c r="BK166" i="40"/>
  <c r="BK267" i="40"/>
  <c r="J237" i="40"/>
  <c r="J209" i="40"/>
  <c r="BK167" i="40"/>
  <c r="J275" i="40"/>
  <c r="J219" i="40"/>
  <c r="BK235" i="40"/>
  <c r="J216" i="40"/>
  <c r="J163" i="40"/>
  <c r="BK244" i="40"/>
  <c r="J228" i="40"/>
  <c r="J159" i="40"/>
  <c r="BK205" i="40"/>
  <c r="J242" i="40"/>
  <c r="J251" i="40"/>
  <c r="J232" i="40"/>
  <c r="J172" i="40"/>
  <c r="J277" i="41"/>
  <c r="BK205" i="41"/>
  <c r="BK144" i="41"/>
  <c r="BK269" i="41"/>
  <c r="J208" i="41"/>
  <c r="BK196" i="41"/>
  <c r="BK247" i="41"/>
  <c r="BK235" i="41"/>
  <c r="BK172" i="41"/>
  <c r="J167" i="41"/>
  <c r="J158" i="41"/>
  <c r="BK240" i="41"/>
  <c r="BK265" i="41"/>
  <c r="J225" i="41"/>
  <c r="J186" i="41"/>
  <c r="J177" i="41"/>
  <c r="BK150" i="41"/>
  <c r="BK208" i="41"/>
  <c r="J237" i="41"/>
  <c r="J229" i="41"/>
  <c r="J219" i="41"/>
  <c r="BK192" i="41"/>
  <c r="J161" i="41"/>
  <c r="J273" i="41"/>
  <c r="J227" i="41"/>
  <c r="J211" i="41"/>
  <c r="BK185" i="41"/>
  <c r="BK249" i="41"/>
  <c r="BK215" i="41"/>
  <c r="BK148" i="41"/>
  <c r="BK253" i="41"/>
  <c r="BK201" i="41"/>
  <c r="J180" i="41"/>
  <c r="J265" i="41"/>
  <c r="J280" i="41"/>
  <c r="J232" i="41"/>
  <c r="J206" i="41"/>
  <c r="BK238" i="41"/>
  <c r="BK206" i="41"/>
  <c r="J239" i="41"/>
  <c r="BK200" i="41"/>
  <c r="BK164" i="41"/>
  <c r="J173" i="41"/>
  <c r="BK141" i="41"/>
  <c r="BK227" i="41"/>
  <c r="J176" i="41"/>
  <c r="BK173" i="41"/>
  <c r="J143" i="41"/>
  <c r="BK176" i="41"/>
  <c r="BK157" i="41"/>
  <c r="J253" i="41"/>
  <c r="J242" i="41"/>
  <c r="J241" i="41"/>
  <c r="BK159" i="41"/>
  <c r="J243" i="41"/>
  <c r="BK212" i="42"/>
  <c r="J164" i="42"/>
  <c r="J222" i="42"/>
  <c r="BK146" i="42"/>
  <c r="J136" i="42"/>
  <c r="BK199" i="42"/>
  <c r="J209" i="42"/>
  <c r="J200" i="42"/>
  <c r="J135" i="42"/>
  <c r="J151" i="42"/>
  <c r="J195" i="42"/>
  <c r="BK144" i="42"/>
  <c r="BK202" i="42"/>
  <c r="BK186" i="42"/>
  <c r="J179" i="42"/>
  <c r="J167" i="42"/>
  <c r="J180" i="42"/>
  <c r="J159" i="42"/>
  <c r="BK140" i="42"/>
  <c r="BK137" i="42"/>
  <c r="J161" i="42"/>
  <c r="J172" i="42"/>
  <c r="J183" i="43"/>
  <c r="BK167" i="43"/>
  <c r="BK140" i="43"/>
  <c r="J176" i="43"/>
  <c r="J209" i="43"/>
  <c r="BK141" i="43"/>
  <c r="J216" i="43"/>
  <c r="J203" i="43"/>
  <c r="BK178" i="43"/>
  <c r="BK144" i="43"/>
  <c r="BK203" i="43"/>
  <c r="BK158" i="43"/>
  <c r="BK218" i="43"/>
  <c r="BK212" i="43"/>
  <c r="J185" i="43"/>
  <c r="BK136" i="43"/>
  <c r="J151" i="43"/>
  <c r="BK184" i="43"/>
  <c r="J149" i="43"/>
  <c r="J169" i="43"/>
  <c r="BK137" i="43"/>
  <c r="J144" i="43"/>
  <c r="J150" i="44"/>
  <c r="BK175" i="44"/>
  <c r="J145" i="44"/>
  <c r="BK150" i="44"/>
  <c r="BK167" i="44"/>
  <c r="J158" i="44"/>
  <c r="J134" i="44"/>
  <c r="J149" i="44"/>
  <c r="BK145" i="44"/>
  <c r="BK152" i="44"/>
  <c r="J146" i="44"/>
  <c r="J162" i="44"/>
  <c r="J156" i="44"/>
  <c r="J148" i="44"/>
  <c r="BK134" i="44"/>
  <c r="J155" i="45"/>
  <c r="J159" i="45"/>
  <c r="J148" i="45"/>
  <c r="J136" i="45"/>
  <c r="J138" i="45"/>
  <c r="BK159" i="45"/>
  <c r="BK134" i="45"/>
  <c r="J153" i="45"/>
  <c r="BK146" i="45"/>
  <c r="BK143" i="45"/>
  <c r="BK153" i="45"/>
  <c r="BK147" i="45"/>
  <c r="J135" i="45"/>
  <c r="BK187" i="46"/>
  <c r="BK189" i="46"/>
  <c r="J187" i="46"/>
  <c r="J193" i="46"/>
  <c r="BK142" i="46"/>
  <c r="J195" i="46"/>
  <c r="J141" i="46"/>
  <c r="J156" i="46"/>
  <c r="J147" i="46"/>
  <c r="J127" i="46"/>
  <c r="J188" i="46"/>
  <c r="J150" i="46"/>
  <c r="BK179" i="46"/>
  <c r="J213" i="47"/>
  <c r="J164" i="47"/>
  <c r="J210" i="47"/>
  <c r="BK152" i="47"/>
  <c r="J172" i="47"/>
  <c r="J157" i="47"/>
  <c r="BK140" i="47"/>
  <c r="BK210" i="47"/>
  <c r="J202" i="47"/>
  <c r="BK167" i="47"/>
  <c r="J200" i="47"/>
  <c r="J151" i="47"/>
  <c r="BK184" i="47"/>
  <c r="J136" i="47"/>
  <c r="J150" i="47"/>
  <c r="J179" i="47"/>
  <c r="J145" i="47"/>
  <c r="J187" i="47"/>
  <c r="BK187" i="47"/>
  <c r="BK204" i="47"/>
  <c r="BK164" i="47"/>
  <c r="J176" i="47"/>
  <c r="J182" i="47"/>
  <c r="BK144" i="47"/>
  <c r="BK186" i="47"/>
  <c r="BK154" i="47"/>
  <c r="J134" i="47"/>
  <c r="BK162" i="47"/>
  <c r="BK175" i="48"/>
  <c r="J148" i="48"/>
  <c r="BK187" i="48"/>
  <c r="BK167" i="48"/>
  <c r="BK139" i="48"/>
  <c r="J189" i="48"/>
  <c r="J138" i="48"/>
  <c r="J134" i="48"/>
  <c r="J163" i="48"/>
  <c r="J190" i="48"/>
  <c r="BK177" i="48"/>
  <c r="BK152" i="48"/>
  <c r="J171" i="48"/>
  <c r="BK160" i="48"/>
  <c r="BK155" i="48"/>
  <c r="J139" i="48"/>
  <c r="J130" i="48"/>
  <c r="BK181" i="48"/>
  <c r="J173" i="48"/>
  <c r="J131" i="48"/>
  <c r="J149" i="48"/>
  <c r="BK168" i="48"/>
  <c r="J180" i="48"/>
  <c r="J164" i="48"/>
  <c r="J182" i="48"/>
  <c r="J132" i="49"/>
  <c r="BK135" i="49"/>
  <c r="J131" i="49"/>
  <c r="J128" i="49"/>
  <c r="BK234" i="50"/>
  <c r="BK206" i="50"/>
  <c r="BK242" i="50"/>
  <c r="BK203" i="50"/>
  <c r="J142" i="50"/>
  <c r="BK238" i="50"/>
  <c r="J217" i="50"/>
  <c r="J195" i="50"/>
  <c r="J174" i="50"/>
  <c r="BK153" i="50"/>
  <c r="BK235" i="50"/>
  <c r="BK228" i="50"/>
  <c r="J176" i="50"/>
  <c r="BK161" i="50"/>
  <c r="BK231" i="50"/>
  <c r="BK154" i="50"/>
  <c r="BK241" i="50"/>
  <c r="J208" i="50"/>
  <c r="BK199" i="50"/>
  <c r="J189" i="50"/>
  <c r="BK185" i="50"/>
  <c r="BK160" i="50"/>
  <c r="J236" i="50"/>
  <c r="J219" i="50"/>
  <c r="BK210" i="50"/>
  <c r="J186" i="50"/>
  <c r="J211" i="50"/>
  <c r="BK174" i="50"/>
  <c r="J177" i="50"/>
  <c r="BK195" i="50"/>
  <c r="J180" i="50"/>
  <c r="J201" i="50"/>
  <c r="J154" i="50"/>
  <c r="BK143" i="50"/>
  <c r="J223" i="50"/>
  <c r="J166" i="50"/>
  <c r="BK151" i="50"/>
  <c r="BK183" i="50"/>
  <c r="J216" i="50"/>
  <c r="J193" i="50"/>
  <c r="BK168" i="50"/>
  <c r="J231" i="50"/>
  <c r="BK204" i="50"/>
  <c r="BK129" i="50"/>
  <c r="BK157" i="50"/>
  <c r="J143" i="50"/>
  <c r="BK143" i="51"/>
  <c r="BK185" i="51"/>
  <c r="BK151" i="51"/>
  <c r="BK180" i="51"/>
  <c r="J184" i="51"/>
  <c r="J186" i="51"/>
  <c r="J180" i="51"/>
  <c r="J182" i="51"/>
  <c r="J177" i="51"/>
  <c r="BK170" i="51"/>
  <c r="J185" i="51"/>
  <c r="J144" i="51"/>
  <c r="BK146" i="51"/>
  <c r="J170" i="51"/>
  <c r="J167" i="51"/>
  <c r="BK168" i="51"/>
  <c r="J156" i="51"/>
  <c r="J149" i="51"/>
  <c r="BK149" i="51"/>
  <c r="J137" i="51"/>
  <c r="BK202" i="52"/>
  <c r="J156" i="52"/>
  <c r="J202" i="52"/>
  <c r="BK143" i="52"/>
  <c r="J184" i="52"/>
  <c r="J155" i="52"/>
  <c r="J220" i="52"/>
  <c r="BK195" i="52"/>
  <c r="BK157" i="52"/>
  <c r="BK144" i="52"/>
  <c r="J193" i="52"/>
  <c r="BK194" i="52"/>
  <c r="J167" i="52"/>
  <c r="J209" i="52"/>
  <c r="BK146" i="52"/>
  <c r="J162" i="52"/>
  <c r="BK199" i="52"/>
  <c r="BK142" i="52"/>
  <c r="J165" i="52"/>
  <c r="BK203" i="52"/>
  <c r="BK140" i="52"/>
  <c r="J176" i="52"/>
  <c r="BK162" i="52"/>
  <c r="BK156" i="52"/>
  <c r="BK204" i="52"/>
  <c r="BK184" i="52"/>
  <c r="J142" i="52"/>
  <c r="BK204" i="53"/>
  <c r="BK155" i="53"/>
  <c r="J146" i="53"/>
  <c r="BK194" i="53"/>
  <c r="J171" i="53"/>
  <c r="BK192" i="53"/>
  <c r="J187" i="53"/>
  <c r="J196" i="53"/>
  <c r="J143" i="53"/>
  <c r="J138" i="53"/>
  <c r="J166" i="53"/>
  <c r="J184" i="53"/>
  <c r="BK159" i="53"/>
  <c r="J186" i="53"/>
  <c r="BK157" i="53"/>
  <c r="BK167" i="53"/>
  <c r="BK154" i="53"/>
  <c r="J150" i="53"/>
  <c r="BK144" i="53"/>
  <c r="BK180" i="53"/>
  <c r="BK160" i="54"/>
  <c r="J159" i="54"/>
  <c r="BK167" i="54"/>
  <c r="BK140" i="54"/>
  <c r="BK159" i="54"/>
  <c r="BK152" i="54"/>
  <c r="J142" i="54"/>
  <c r="BK143" i="54"/>
  <c r="BK143" i="55"/>
  <c r="J143" i="55"/>
  <c r="BK174" i="55"/>
  <c r="J144" i="55"/>
  <c r="BK167" i="55"/>
  <c r="BK175" i="55"/>
  <c r="BK194" i="55"/>
  <c r="BK191" i="55"/>
  <c r="J168" i="55"/>
  <c r="BK179" i="55"/>
  <c r="J175" i="55"/>
  <c r="BK166" i="55"/>
  <c r="BK144" i="55"/>
  <c r="J151" i="55"/>
  <c r="J153" i="55"/>
  <c r="J157" i="55"/>
  <c r="BK178" i="56"/>
  <c r="J185" i="56"/>
  <c r="J167" i="56"/>
  <c r="BK185" i="56"/>
  <c r="J164" i="56"/>
  <c r="J146" i="56"/>
  <c r="BK150" i="56"/>
  <c r="BK165" i="56"/>
  <c r="J143" i="56"/>
  <c r="J148" i="56"/>
  <c r="BK167" i="56"/>
  <c r="BK155" i="56"/>
  <c r="BK157" i="56"/>
  <c r="J169" i="56"/>
  <c r="J150" i="56"/>
  <c r="J186" i="57"/>
  <c r="BK161" i="57"/>
  <c r="J188" i="57"/>
  <c r="BK143" i="57"/>
  <c r="BK167" i="57"/>
  <c r="J178" i="57"/>
  <c r="J161" i="57"/>
  <c r="BK155" i="57"/>
  <c r="BK138" i="57"/>
  <c r="BK175" i="57"/>
  <c r="J142" i="57"/>
  <c r="BK178" i="57"/>
  <c r="BK147" i="57"/>
  <c r="BK153" i="57"/>
  <c r="BK142" i="57"/>
  <c r="BK196" i="58"/>
  <c r="BK149" i="58"/>
  <c r="J174" i="58"/>
  <c r="J187" i="58"/>
  <c r="J140" i="58"/>
  <c r="J139" i="58"/>
  <c r="J176" i="58"/>
  <c r="BK147" i="58"/>
  <c r="J170" i="58"/>
  <c r="BK179" i="58"/>
  <c r="BK167" i="58"/>
  <c r="J167" i="58"/>
  <c r="J149" i="58"/>
  <c r="BK187" i="58"/>
  <c r="BK172" i="58"/>
  <c r="J178" i="58"/>
  <c r="BK140" i="58"/>
  <c r="J172" i="58"/>
  <c r="J144" i="58"/>
  <c r="BK144" i="58"/>
  <c r="J167" i="59"/>
  <c r="J139" i="59"/>
  <c r="BK164" i="59"/>
  <c r="BK174" i="59"/>
  <c r="BK162" i="59"/>
  <c r="BK172" i="59"/>
  <c r="BK144" i="59"/>
  <c r="J159" i="59"/>
  <c r="BK150" i="59"/>
  <c r="J175" i="59"/>
  <c r="J138" i="59"/>
  <c r="J144" i="59"/>
  <c r="J156" i="59"/>
  <c r="BK171" i="60"/>
  <c r="J163" i="60"/>
  <c r="J161" i="60"/>
  <c r="BK158" i="60"/>
  <c r="J193" i="60"/>
  <c r="J170" i="60"/>
  <c r="J138" i="60"/>
  <c r="J176" i="60"/>
  <c r="BK187" i="60"/>
  <c r="J223" i="60"/>
  <c r="BK169" i="60"/>
  <c r="J140" i="60"/>
  <c r="BK189" i="60"/>
  <c r="BK180" i="60"/>
  <c r="BK227" i="60"/>
  <c r="BK167" i="60"/>
  <c r="J221" i="60"/>
  <c r="J209" i="60"/>
  <c r="BK202" i="60"/>
  <c r="BK175" i="60"/>
  <c r="J147" i="60"/>
  <c r="BK223" i="60"/>
  <c r="J196" i="60"/>
  <c r="BK197" i="60"/>
  <c r="BK142" i="60"/>
  <c r="J153" i="60"/>
  <c r="J175" i="60"/>
  <c r="J206" i="60"/>
  <c r="J183" i="60"/>
  <c r="BK207" i="60"/>
  <c r="BK174" i="60"/>
  <c r="J192" i="60"/>
  <c r="J213" i="60"/>
  <c r="BK181" i="60"/>
  <c r="J137" i="60"/>
  <c r="J167" i="61"/>
  <c r="BK222" i="61"/>
  <c r="BK191" i="61"/>
  <c r="BK213" i="61"/>
  <c r="J205" i="61"/>
  <c r="J221" i="61"/>
  <c r="BK181" i="61"/>
  <c r="BK218" i="61"/>
  <c r="BK221" i="61"/>
  <c r="BK165" i="61"/>
  <c r="J208" i="61"/>
  <c r="BK161" i="61"/>
  <c r="J207" i="61"/>
  <c r="J175" i="61"/>
  <c r="J185" i="62"/>
  <c r="J193" i="62"/>
  <c r="BK193" i="62"/>
  <c r="J195" i="62"/>
  <c r="J163" i="62"/>
  <c r="BK163" i="62"/>
  <c r="J173" i="62"/>
  <c r="BK185" i="62"/>
  <c r="J177" i="62"/>
  <c r="J153" i="62"/>
  <c r="J156" i="63"/>
  <c r="J170" i="63"/>
  <c r="BK172" i="63"/>
  <c r="BK167" i="63"/>
  <c r="BK159" i="63"/>
  <c r="BK141" i="63"/>
  <c r="J140" i="63"/>
  <c r="J144" i="63"/>
  <c r="J174" i="64"/>
  <c r="J160" i="64"/>
  <c r="BK160" i="64"/>
  <c r="BK184" i="64"/>
  <c r="J162" i="64"/>
  <c r="BK148" i="64"/>
  <c r="J166" i="64"/>
  <c r="BK170" i="64"/>
  <c r="BK154" i="64"/>
  <c r="J148" i="64"/>
  <c r="BK711" i="11"/>
  <c r="J626" i="11"/>
  <c r="BK721" i="11"/>
  <c r="J668" i="11"/>
  <c r="J651" i="11"/>
  <c r="BK642" i="11"/>
  <c r="J616" i="11"/>
  <c r="BK571" i="11"/>
  <c r="J552" i="11"/>
  <c r="BK526" i="11"/>
  <c r="BK507" i="11"/>
  <c r="BK479" i="11"/>
  <c r="BK464" i="11"/>
  <c r="J450" i="11"/>
  <c r="BK417" i="11"/>
  <c r="BK403" i="11"/>
  <c r="J374" i="11"/>
  <c r="BK310" i="11"/>
  <c r="J258" i="11"/>
  <c r="J369" i="11"/>
  <c r="J1257" i="11"/>
  <c r="BK317" i="11"/>
  <c r="BK1290" i="11"/>
  <c r="J1232" i="11"/>
  <c r="J324" i="11"/>
  <c r="J255" i="11"/>
  <c r="J1215" i="11"/>
  <c r="J1057" i="11"/>
  <c r="BK1020" i="11"/>
  <c r="BK969" i="11"/>
  <c r="BK917" i="11"/>
  <c r="J900" i="11"/>
  <c r="J884" i="11"/>
  <c r="BK563" i="11"/>
  <c r="J525" i="11"/>
  <c r="BK483" i="11"/>
  <c r="BK467" i="11"/>
  <c r="BK412" i="11"/>
  <c r="BK297" i="11"/>
  <c r="BK1289" i="11"/>
  <c r="J1183" i="11"/>
  <c r="BK379" i="11"/>
  <c r="J339" i="11"/>
  <c r="J260" i="11"/>
  <c r="J185" i="11"/>
  <c r="BK304" i="11"/>
  <c r="J203" i="11"/>
  <c r="BK183" i="11"/>
  <c r="BK372" i="11"/>
  <c r="BK1271" i="11"/>
  <c r="J380" i="11"/>
  <c r="J1250" i="11"/>
  <c r="J368" i="11"/>
  <c r="BK330" i="11"/>
  <c r="BK251" i="11"/>
  <c r="BK190" i="11"/>
  <c r="BK1200" i="11"/>
  <c r="BK1133" i="11"/>
  <c r="BK1051" i="11"/>
  <c r="J1027" i="11"/>
  <c r="BK331" i="11"/>
  <c r="J304" i="11"/>
  <c r="BK333" i="11"/>
  <c r="J250" i="11"/>
  <c r="BK201" i="11"/>
  <c r="BK1270" i="11"/>
  <c r="J166" i="12"/>
  <c r="J187" i="12"/>
  <c r="J268" i="13"/>
  <c r="BK154" i="13"/>
  <c r="J214" i="13"/>
  <c r="BK165" i="13"/>
  <c r="J300" i="13"/>
  <c r="BK171" i="2"/>
  <c r="J264" i="2"/>
  <c r="BK218" i="2"/>
  <c r="AS102" i="1"/>
  <c r="J261" i="2"/>
  <c r="J162" i="3"/>
  <c r="BK145" i="3"/>
  <c r="BK154" i="3"/>
  <c r="J153" i="3"/>
  <c r="BK133" i="3"/>
  <c r="BK176" i="4"/>
  <c r="J191" i="4"/>
  <c r="BK190" i="4"/>
  <c r="J171" i="4"/>
  <c r="J145" i="4"/>
  <c r="BK156" i="4"/>
  <c r="J199" i="4"/>
  <c r="J169" i="4"/>
  <c r="BK211" i="4"/>
  <c r="BK165" i="4"/>
  <c r="J189" i="4"/>
  <c r="J166" i="4"/>
  <c r="BK168" i="4"/>
  <c r="J187" i="4"/>
  <c r="J175" i="4"/>
  <c r="J188" i="5"/>
  <c r="J207" i="5"/>
  <c r="J211" i="5"/>
  <c r="BK165" i="5"/>
  <c r="J197" i="5"/>
  <c r="BK190" i="5"/>
  <c r="J162" i="5"/>
  <c r="BK210" i="5"/>
  <c r="J182" i="5"/>
  <c r="BK176" i="5"/>
  <c r="BK170" i="5"/>
  <c r="J179" i="5"/>
  <c r="J177" i="5"/>
  <c r="J187" i="5"/>
  <c r="J199" i="5"/>
  <c r="J183" i="5"/>
  <c r="BK148" i="5"/>
  <c r="J144" i="5"/>
  <c r="BK161" i="5"/>
  <c r="BK149" i="5"/>
  <c r="J139" i="5"/>
  <c r="J4067" i="6"/>
  <c r="BK4031" i="6"/>
  <c r="BK3990" i="6"/>
  <c r="BK3986" i="6"/>
  <c r="J3983" i="6"/>
  <c r="BK3976" i="6"/>
  <c r="BK3772" i="6"/>
  <c r="BK3701" i="6"/>
  <c r="J3633" i="6"/>
  <c r="BK3601" i="6"/>
  <c r="BK3421" i="6"/>
  <c r="J3418" i="6"/>
  <c r="BK3337" i="6"/>
  <c r="J3256" i="6"/>
  <c r="J3237" i="6"/>
  <c r="BK3188" i="6"/>
  <c r="J3180" i="6"/>
  <c r="BK3155" i="6"/>
  <c r="BK3146" i="6"/>
  <c r="BK3137" i="6"/>
  <c r="J3124" i="6"/>
  <c r="BK3090" i="6"/>
  <c r="BK3045" i="6"/>
  <c r="J3031" i="6"/>
  <c r="J3000" i="6"/>
  <c r="J2988" i="6"/>
  <c r="BK2956" i="6"/>
  <c r="BK2941" i="6"/>
  <c r="J2903" i="6"/>
  <c r="BK2809" i="6"/>
  <c r="BK2781" i="6"/>
  <c r="J2626" i="6"/>
  <c r="BK2436" i="6"/>
  <c r="J2348" i="6"/>
  <c r="BK2306" i="6"/>
  <c r="J2192" i="6"/>
  <c r="J2098" i="6"/>
  <c r="BK2048" i="6"/>
  <c r="J1781" i="6"/>
  <c r="BK1653" i="6"/>
  <c r="BK1630" i="6"/>
  <c r="J1606" i="6"/>
  <c r="J4053" i="6"/>
  <c r="BK3998" i="6"/>
  <c r="J3961" i="6"/>
  <c r="J3955" i="6"/>
  <c r="J3786" i="6"/>
  <c r="J3730" i="6"/>
  <c r="J3637" i="6"/>
  <c r="J3572" i="6"/>
  <c r="J3448" i="6"/>
  <c r="BK3416" i="6"/>
  <c r="BK3385" i="6"/>
  <c r="BK3325" i="6"/>
  <c r="BK3271" i="6"/>
  <c r="BK3249" i="6"/>
  <c r="BK3236" i="6"/>
  <c r="J3229" i="6"/>
  <c r="J3222" i="6"/>
  <c r="J3211" i="6"/>
  <c r="BK3196" i="6"/>
  <c r="J3179" i="6"/>
  <c r="J3154" i="6"/>
  <c r="J3128" i="6"/>
  <c r="J3118" i="6"/>
  <c r="J3114" i="6"/>
  <c r="J3108" i="6"/>
  <c r="J3072" i="6"/>
  <c r="J3029" i="6"/>
  <c r="BK3000" i="6"/>
  <c r="BK2980" i="6"/>
  <c r="J2964" i="6"/>
  <c r="BK1488" i="6"/>
  <c r="J1468" i="6"/>
  <c r="BK1397" i="6"/>
  <c r="J851" i="6"/>
  <c r="BK4104" i="6"/>
  <c r="BK4069" i="6"/>
  <c r="BK4060" i="6"/>
  <c r="J4047" i="6"/>
  <c r="J4020" i="6"/>
  <c r="BK3967" i="6"/>
  <c r="BK1033" i="6"/>
  <c r="BK780" i="6"/>
  <c r="J475" i="6"/>
  <c r="BK193" i="6"/>
  <c r="J1443" i="6"/>
  <c r="BK4076" i="6"/>
  <c r="J972" i="6"/>
  <c r="BK761" i="6"/>
  <c r="BK295" i="6"/>
  <c r="J209" i="6"/>
  <c r="BK4047" i="6"/>
  <c r="BK3970" i="6"/>
  <c r="J3789" i="6"/>
  <c r="BK3770" i="6"/>
  <c r="BK1304" i="6"/>
  <c r="J763" i="6"/>
  <c r="J670" i="6"/>
  <c r="J203" i="6"/>
  <c r="BK4111" i="6"/>
  <c r="BK4099" i="6"/>
  <c r="J4088" i="6"/>
  <c r="J4038" i="6"/>
  <c r="J4022" i="6"/>
  <c r="BK3953" i="6"/>
  <c r="BK3787" i="6"/>
  <c r="BK3613" i="6"/>
  <c r="BK3460" i="6"/>
  <c r="J3408" i="6"/>
  <c r="J3285" i="6"/>
  <c r="BK3257" i="6"/>
  <c r="J3241" i="6"/>
  <c r="BK3223" i="6"/>
  <c r="J3198" i="6"/>
  <c r="J3187" i="6"/>
  <c r="BK3145" i="6"/>
  <c r="BK2572" i="6"/>
  <c r="BK2450" i="6"/>
  <c r="J2322" i="6"/>
  <c r="BK2174" i="6"/>
  <c r="BK1833" i="6"/>
  <c r="BK1710" i="6"/>
  <c r="J1672" i="6"/>
  <c r="J1510" i="6"/>
  <c r="BK1434" i="6"/>
  <c r="J864" i="6"/>
  <c r="BK428" i="6"/>
  <c r="J250" i="6"/>
  <c r="BK5410" i="6"/>
  <c r="BK4713" i="6"/>
  <c r="J4433" i="6"/>
  <c r="BK4252" i="6"/>
  <c r="BK4184" i="6"/>
  <c r="J4138" i="6"/>
  <c r="BK1443" i="6"/>
  <c r="BK962" i="6"/>
  <c r="BK420" i="6"/>
  <c r="J193" i="6"/>
  <c r="J5286" i="6"/>
  <c r="BK5227" i="6"/>
  <c r="J4592" i="6"/>
  <c r="BK4410" i="6"/>
  <c r="J4156" i="6"/>
  <c r="J4129" i="6"/>
  <c r="BK4067" i="6"/>
  <c r="J4030" i="6"/>
  <c r="J4016" i="6"/>
  <c r="BK2939" i="6"/>
  <c r="J2886" i="6"/>
  <c r="J2808" i="6"/>
  <c r="J2761" i="6"/>
  <c r="BK2609" i="6"/>
  <c r="BK2520" i="6"/>
  <c r="J2411" i="6"/>
  <c r="BK2330" i="6"/>
  <c r="J2262" i="6"/>
  <c r="BK2214" i="6"/>
  <c r="BK2119" i="6"/>
  <c r="J2070" i="6"/>
  <c r="J1803" i="6"/>
  <c r="J1493" i="6"/>
  <c r="J1371" i="6"/>
  <c r="BK5460" i="6"/>
  <c r="J5390" i="6"/>
  <c r="BK4634" i="6"/>
  <c r="BK4893" i="6"/>
  <c r="J4268" i="6"/>
  <c r="J4103" i="6"/>
  <c r="J4048" i="6"/>
  <c r="J4011" i="6"/>
  <c r="BK3777" i="6"/>
  <c r="BK3574" i="6"/>
  <c r="BK3568" i="6"/>
  <c r="J3536" i="6"/>
  <c r="J3407" i="6"/>
  <c r="BK3246" i="6"/>
  <c r="BK3207" i="6"/>
  <c r="J3103" i="6"/>
  <c r="BK3085" i="6"/>
  <c r="BK3073" i="6"/>
  <c r="J3055" i="6"/>
  <c r="BK3031" i="6"/>
  <c r="BK910" i="6"/>
  <c r="J730" i="6"/>
  <c r="J275" i="6"/>
  <c r="BK250" i="6"/>
  <c r="J219" i="6"/>
  <c r="J5460" i="6"/>
  <c r="BK5386" i="6"/>
  <c r="J5223" i="6"/>
  <c r="BK4745" i="6"/>
  <c r="BK4545" i="6"/>
  <c r="J4185" i="6"/>
  <c r="J4092" i="6"/>
  <c r="J4085" i="6"/>
  <c r="BK4072" i="6"/>
  <c r="J4041" i="6"/>
  <c r="J4021" i="6"/>
  <c r="J3992" i="6"/>
  <c r="BK3968" i="6"/>
  <c r="J3942" i="6"/>
  <c r="BK3705" i="6"/>
  <c r="BK3629" i="6"/>
  <c r="BK3577" i="6"/>
  <c r="J3468" i="6"/>
  <c r="BK3432" i="6"/>
  <c r="J3413" i="6"/>
  <c r="J3357" i="6"/>
  <c r="BK3297" i="6"/>
  <c r="J3221" i="6"/>
  <c r="J3199" i="6"/>
  <c r="BK3190" i="6"/>
  <c r="J3155" i="6"/>
  <c r="J3149" i="6"/>
  <c r="J3107" i="6"/>
  <c r="BK3064" i="6"/>
  <c r="BK3052" i="6"/>
  <c r="J3024" i="6"/>
  <c r="J3005" i="6"/>
  <c r="J2991" i="6"/>
  <c r="J2972" i="6"/>
  <c r="BK2957" i="6"/>
  <c r="J2947" i="6"/>
  <c r="J2925" i="6"/>
  <c r="BK2903" i="6"/>
  <c r="J2812" i="6"/>
  <c r="J2799" i="6"/>
  <c r="BK2739" i="6"/>
  <c r="BK2400" i="6"/>
  <c r="J2258" i="6"/>
  <c r="J2174" i="6"/>
  <c r="BK2098" i="6"/>
  <c r="BK1885" i="6"/>
  <c r="J1682" i="6"/>
  <c r="J1537" i="6"/>
  <c r="BK1472" i="6"/>
  <c r="BK5308" i="6"/>
  <c r="BK4729" i="6"/>
  <c r="BK4608" i="6"/>
  <c r="BK4522" i="6"/>
  <c r="J4186" i="6"/>
  <c r="BK1027" i="6"/>
  <c r="BK864" i="6"/>
  <c r="J738" i="6"/>
  <c r="BK495" i="6"/>
  <c r="BK237" i="6"/>
  <c r="J5273" i="6"/>
  <c r="J4795" i="6"/>
  <c r="BK4707" i="6"/>
  <c r="BK4500" i="6"/>
  <c r="J1046" i="6"/>
  <c r="J5419" i="6"/>
  <c r="J5378" i="6"/>
  <c r="BK5314" i="6"/>
  <c r="J931" i="6"/>
  <c r="BK590" i="6"/>
  <c r="BK267" i="6"/>
  <c r="J5342" i="6"/>
  <c r="BK4781" i="6"/>
  <c r="BK4579" i="6"/>
  <c r="BK4421" i="6"/>
  <c r="BK4100" i="6"/>
  <c r="J4089" i="6"/>
  <c r="BK4018" i="6"/>
  <c r="BK3996" i="6"/>
  <c r="J3973" i="6"/>
  <c r="BK3810" i="6"/>
  <c r="J3791" i="6"/>
  <c r="BK3728" i="6"/>
  <c r="J3617" i="6"/>
  <c r="J3582" i="6"/>
  <c r="BK3532" i="6"/>
  <c r="J3434" i="6"/>
  <c r="J3422" i="6"/>
  <c r="J3415" i="6"/>
  <c r="BK3410" i="6"/>
  <c r="J3369" i="6"/>
  <c r="J3341" i="6"/>
  <c r="J3297" i="6"/>
  <c r="J3271" i="6"/>
  <c r="J3243" i="6"/>
  <c r="BK4876" i="6"/>
  <c r="BK4485" i="6"/>
  <c r="BK3242" i="6"/>
  <c r="J3219" i="6"/>
  <c r="BK3209" i="6"/>
  <c r="J569" i="6"/>
  <c r="J5382" i="6"/>
  <c r="BK4332" i="6"/>
  <c r="BK4185" i="6"/>
  <c r="BK4159" i="6"/>
  <c r="BK4151" i="6"/>
  <c r="BK1069" i="6"/>
  <c r="BK344" i="6"/>
  <c r="BK224" i="6"/>
  <c r="BK5262" i="6"/>
  <c r="BK5233" i="6"/>
  <c r="J4992" i="6"/>
  <c r="BK4535" i="6"/>
  <c r="BK4347" i="6"/>
  <c r="J4151" i="6"/>
  <c r="BK4109" i="6"/>
  <c r="BK4083" i="6"/>
  <c r="J4061" i="6"/>
  <c r="BK4020" i="6"/>
  <c r="J3993" i="6"/>
  <c r="BK3958" i="6"/>
  <c r="BK3801" i="6"/>
  <c r="BK3589" i="6"/>
  <c r="BK3552" i="6"/>
  <c r="J3452" i="6"/>
  <c r="J3385" i="6"/>
  <c r="J3321" i="6"/>
  <c r="BK3240" i="6"/>
  <c r="BK3193" i="6"/>
  <c r="J3106" i="6"/>
  <c r="BK3089" i="6"/>
  <c r="BK3051" i="6"/>
  <c r="BK3014" i="6"/>
  <c r="J2994" i="6"/>
  <c r="J2978" i="6"/>
  <c r="J2954" i="6"/>
  <c r="J2931" i="6"/>
  <c r="J2924" i="6"/>
  <c r="J2909" i="6"/>
  <c r="BK2831" i="6"/>
  <c r="BK2690" i="6"/>
  <c r="J2613" i="6"/>
  <c r="J2555" i="6"/>
  <c r="J2407" i="6"/>
  <c r="J2342" i="6"/>
  <c r="J2270" i="6"/>
  <c r="J2048" i="6"/>
  <c r="BK1814" i="6"/>
  <c r="BK1661" i="6"/>
  <c r="J1616" i="6"/>
  <c r="J987" i="6"/>
  <c r="BK475" i="6"/>
  <c r="J271" i="6"/>
  <c r="J215" i="6"/>
  <c r="BK4561" i="6"/>
  <c r="J4347" i="6"/>
  <c r="J4169" i="6"/>
  <c r="BK4134" i="6"/>
  <c r="J4060" i="6"/>
  <c r="BK4014" i="6"/>
  <c r="J3977" i="6"/>
  <c r="J3963" i="6"/>
  <c r="BK3942" i="6"/>
  <c r="J3681" i="6"/>
  <c r="BK3570" i="6"/>
  <c r="J3504" i="6"/>
  <c r="J3436" i="6"/>
  <c r="J3404" i="6"/>
  <c r="BK3256" i="6"/>
  <c r="J3046" i="6"/>
  <c r="BK3010" i="6"/>
  <c r="BK2997" i="6"/>
  <c r="BK2994" i="6"/>
  <c r="J2989" i="6"/>
  <c r="J2983" i="6"/>
  <c r="J2971" i="6"/>
  <c r="BK2963" i="6"/>
  <c r="J2960" i="6"/>
  <c r="J2949" i="6"/>
  <c r="J2941" i="6"/>
  <c r="BK2937" i="6"/>
  <c r="BK2921" i="6"/>
  <c r="BK2919" i="6"/>
  <c r="BK2913" i="6"/>
  <c r="J2871" i="6"/>
  <c r="J2861" i="6"/>
  <c r="J2804" i="6"/>
  <c r="J2790" i="6"/>
  <c r="J2787" i="6"/>
  <c r="J2781" i="6"/>
  <c r="BK2753" i="6"/>
  <c r="J2690" i="6"/>
  <c r="J2617" i="6"/>
  <c r="J2548" i="6"/>
  <c r="J2482" i="6"/>
  <c r="BK2407" i="6"/>
  <c r="BK2392" i="6"/>
  <c r="BK2375" i="6"/>
  <c r="J2326" i="6"/>
  <c r="J2129" i="6"/>
  <c r="BK2070" i="6"/>
  <c r="BK2017" i="6"/>
  <c r="BK1906" i="6"/>
  <c r="J1703" i="6"/>
  <c r="J1663" i="6"/>
  <c r="J1592" i="6"/>
  <c r="BK1508" i="6"/>
  <c r="J1491" i="6"/>
  <c r="J3790" i="6"/>
  <c r="BK3685" i="6"/>
  <c r="J3593" i="6"/>
  <c r="BK3569" i="6"/>
  <c r="J1397" i="6"/>
  <c r="J344" i="7"/>
  <c r="BK324" i="7"/>
  <c r="BK310" i="7"/>
  <c r="J268" i="7"/>
  <c r="BK294" i="7"/>
  <c r="BK267" i="7"/>
  <c r="J237" i="7"/>
  <c r="J190" i="7"/>
  <c r="BK223" i="7"/>
  <c r="J213" i="7"/>
  <c r="J178" i="7"/>
  <c r="J168" i="7"/>
  <c r="BK300" i="7"/>
  <c r="J229" i="7"/>
  <c r="BK207" i="7"/>
  <c r="J320" i="7"/>
  <c r="BK369" i="7"/>
  <c r="J331" i="7"/>
  <c r="J356" i="7"/>
  <c r="J236" i="7"/>
  <c r="J205" i="7"/>
  <c r="J189" i="7"/>
  <c r="J165" i="7"/>
  <c r="BK143" i="7"/>
  <c r="J351" i="7"/>
  <c r="BK338" i="7"/>
  <c r="J267" i="7"/>
  <c r="BK356" i="7"/>
  <c r="J324" i="7"/>
  <c r="BK256" i="7"/>
  <c r="BK251" i="7"/>
  <c r="J222" i="7"/>
  <c r="J218" i="7"/>
  <c r="J209" i="7"/>
  <c r="J182" i="7"/>
  <c r="BK155" i="7"/>
  <c r="BK140" i="7"/>
  <c r="BK344" i="7"/>
  <c r="J296" i="7"/>
  <c r="BK361" i="7"/>
  <c r="BK297" i="7"/>
  <c r="J251" i="7"/>
  <c r="BK222" i="7"/>
  <c r="J181" i="7"/>
  <c r="J297" i="7"/>
  <c r="J242" i="7"/>
  <c r="BK199" i="7"/>
  <c r="J193" i="7"/>
  <c r="J185" i="7"/>
  <c r="J154" i="7"/>
  <c r="BK293" i="7"/>
  <c r="J233" i="7"/>
  <c r="J352" i="7"/>
  <c r="BK305" i="7"/>
  <c r="BK270" i="7"/>
  <c r="J136" i="7"/>
  <c r="BK224" i="7"/>
  <c r="J194" i="7"/>
  <c r="BK165" i="7"/>
  <c r="J135" i="7"/>
  <c r="BK323" i="7"/>
  <c r="BK301" i="7"/>
  <c r="J332" i="7"/>
  <c r="BK312" i="7"/>
  <c r="BK268" i="7"/>
  <c r="BK246" i="7"/>
  <c r="J287" i="7"/>
  <c r="BK254" i="7"/>
  <c r="J211" i="7"/>
  <c r="J293" i="7"/>
  <c r="BK461" i="8"/>
  <c r="J368" i="8"/>
  <c r="J351" i="8"/>
  <c r="J273" i="8"/>
  <c r="BK213" i="8"/>
  <c r="J146" i="8"/>
  <c r="BK479" i="8"/>
  <c r="J454" i="8"/>
  <c r="BK384" i="8"/>
  <c r="BK501" i="8"/>
  <c r="BK452" i="8"/>
  <c r="J369" i="8"/>
  <c r="BK508" i="8"/>
  <c r="BK483" i="8"/>
  <c r="J429" i="8"/>
  <c r="BK374" i="8"/>
  <c r="BK348" i="8"/>
  <c r="BK285" i="8"/>
  <c r="BK475" i="8"/>
  <c r="J408" i="8"/>
  <c r="BK364" i="8"/>
  <c r="J288" i="8"/>
  <c r="BK224" i="8"/>
  <c r="J185" i="8"/>
  <c r="J169" i="8"/>
  <c r="BK139" i="8"/>
  <c r="BK523" i="8"/>
  <c r="BK513" i="8"/>
  <c r="J508" i="8"/>
  <c r="J451" i="8"/>
  <c r="J426" i="8"/>
  <c r="BK419" i="8"/>
  <c r="J338" i="8"/>
  <c r="J312" i="8"/>
  <c r="BK284" i="8"/>
  <c r="BK225" i="8"/>
  <c r="J150" i="8"/>
  <c r="J495" i="8"/>
  <c r="J444" i="8"/>
  <c r="BK408" i="8"/>
  <c r="BK322" i="8"/>
  <c r="BK234" i="8"/>
  <c r="BK146" i="8"/>
  <c r="BK481" i="8"/>
  <c r="J415" i="8"/>
  <c r="BK346" i="8"/>
  <c r="J274" i="8"/>
  <c r="BK165" i="8"/>
  <c r="J530" i="8"/>
  <c r="BK476" i="8"/>
  <c r="J419" i="8"/>
  <c r="J296" i="8"/>
  <c r="BK266" i="8"/>
  <c r="J192" i="8"/>
  <c r="J148" i="8"/>
  <c r="J513" i="8"/>
  <c r="J493" i="8"/>
  <c r="BK472" i="8"/>
  <c r="BK427" i="8"/>
  <c r="BK447" i="8"/>
  <c r="BK351" i="8"/>
  <c r="BK332" i="8"/>
  <c r="J299" i="8"/>
  <c r="J509" i="8"/>
  <c r="J459" i="8"/>
  <c r="J400" i="8"/>
  <c r="J318" i="8"/>
  <c r="BK306" i="8"/>
  <c r="BK246" i="8"/>
  <c r="BK162" i="8"/>
  <c r="BK525" i="8"/>
  <c r="BK506" i="8"/>
  <c r="J489" i="8"/>
  <c r="BK417" i="8"/>
  <c r="J379" i="8"/>
  <c r="BK371" i="8"/>
  <c r="BK323" i="8"/>
  <c r="J256" i="8"/>
  <c r="J250" i="8"/>
  <c r="J235" i="8"/>
  <c r="J181" i="8"/>
  <c r="J156" i="8"/>
  <c r="BK533" i="8"/>
  <c r="BK456" i="8"/>
  <c r="J397" i="8"/>
  <c r="J330" i="8"/>
  <c r="BK493" i="8"/>
  <c r="J403" i="8"/>
  <c r="BK316" i="8"/>
  <c r="J270" i="8"/>
  <c r="BK215" i="8"/>
  <c r="BK172" i="8"/>
  <c r="J523" i="8"/>
  <c r="BK345" i="8"/>
  <c r="J433" i="8"/>
  <c r="BK309" i="8"/>
  <c r="BK290" i="8"/>
  <c r="BK242" i="8"/>
  <c r="J226" i="8"/>
  <c r="J198" i="8"/>
  <c r="BK157" i="8"/>
  <c r="BK516" i="8"/>
  <c r="BK400" i="8"/>
  <c r="BK394" i="8"/>
  <c r="J383" i="8"/>
  <c r="BK375" i="8"/>
  <c r="BK280" i="8"/>
  <c r="BK216" i="8"/>
  <c r="BK163" i="8"/>
  <c r="BK326" i="8"/>
  <c r="J237" i="8"/>
  <c r="BK183" i="8"/>
  <c r="BK161" i="8"/>
  <c r="BK495" i="8"/>
  <c r="J336" i="8"/>
  <c r="BK286" i="8"/>
  <c r="J204" i="8"/>
  <c r="BK160" i="8"/>
  <c r="J484" i="8"/>
  <c r="J440" i="8"/>
  <c r="J373" i="8"/>
  <c r="BK305" i="8"/>
  <c r="J242" i="8"/>
  <c r="J166" i="8"/>
  <c r="BK135" i="8"/>
  <c r="J418" i="8"/>
  <c r="BK344" i="8"/>
  <c r="J253" i="8"/>
  <c r="BK200" i="8"/>
  <c r="J460" i="8"/>
  <c r="BK382" i="8"/>
  <c r="J302" i="8"/>
  <c r="J263" i="8"/>
  <c r="BK256" i="8"/>
  <c r="J227" i="8"/>
  <c r="BK207" i="8"/>
  <c r="J173" i="8"/>
  <c r="BK148" i="8"/>
  <c r="BK518" i="8"/>
  <c r="J391" i="8"/>
  <c r="J362" i="8"/>
  <c r="BK331" i="8"/>
  <c r="BK293" i="8"/>
  <c r="BK432" i="8"/>
  <c r="J382" i="8"/>
  <c r="J525" i="8"/>
  <c r="BK434" i="8"/>
  <c r="J413" i="8"/>
  <c r="BK341" i="8"/>
  <c r="J281" i="9"/>
  <c r="BK258" i="9"/>
  <c r="BK250" i="9"/>
  <c r="J234" i="9"/>
  <c r="J213" i="9"/>
  <c r="BK319" i="9"/>
  <c r="J259" i="9"/>
  <c r="BK235" i="9"/>
  <c r="BK216" i="9"/>
  <c r="J273" i="9"/>
  <c r="J150" i="9"/>
  <c r="J319" i="9"/>
  <c r="J240" i="9"/>
  <c r="J209" i="9"/>
  <c r="BK206" i="9"/>
  <c r="J204" i="9"/>
  <c r="BK200" i="9"/>
  <c r="J193" i="9"/>
  <c r="J168" i="9"/>
  <c r="BK260" i="9"/>
  <c r="BK247" i="9"/>
  <c r="J225" i="9"/>
  <c r="BK330" i="9"/>
  <c r="J303" i="9"/>
  <c r="J179" i="9"/>
  <c r="J333" i="9"/>
  <c r="J299" i="9"/>
  <c r="J291" i="9"/>
  <c r="BK281" i="9"/>
  <c r="BK273" i="9"/>
  <c r="BK246" i="9"/>
  <c r="BK196" i="9"/>
  <c r="J143" i="9"/>
  <c r="BK285" i="9"/>
  <c r="J262" i="9"/>
  <c r="BK242" i="9"/>
  <c r="J231" i="9"/>
  <c r="J194" i="9"/>
  <c r="BK168" i="9"/>
  <c r="BK154" i="9"/>
  <c r="J300" i="9"/>
  <c r="J172" i="9"/>
  <c r="J270" i="9"/>
  <c r="BK269" i="9"/>
  <c r="BK288" i="9"/>
  <c r="BK290" i="9"/>
  <c r="BK295" i="9"/>
  <c r="BK249" i="9"/>
  <c r="BK296" i="9"/>
  <c r="J235" i="9"/>
  <c r="J304" i="9"/>
  <c r="J267" i="9"/>
  <c r="J200" i="9"/>
  <c r="J188" i="9"/>
  <c r="J182" i="9"/>
  <c r="J174" i="9"/>
  <c r="BK156" i="9"/>
  <c r="J553" i="10"/>
  <c r="J484" i="10"/>
  <c r="BK403" i="10"/>
  <c r="BK364" i="10"/>
  <c r="BK563" i="10"/>
  <c r="J523" i="10"/>
  <c r="BK495" i="10"/>
  <c r="BK461" i="10"/>
  <c r="J372" i="10"/>
  <c r="BK345" i="10"/>
  <c r="J248" i="10"/>
  <c r="BK580" i="10"/>
  <c r="BK584" i="10"/>
  <c r="BK571" i="10"/>
  <c r="BK525" i="10"/>
  <c r="BK485" i="10"/>
  <c r="J471" i="10"/>
  <c r="BK420" i="10"/>
  <c r="J398" i="10"/>
  <c r="BK363" i="10"/>
  <c r="BK327" i="10"/>
  <c r="J510" i="10"/>
  <c r="BK504" i="10"/>
  <c r="J482" i="10"/>
  <c r="BK441" i="10"/>
  <c r="BK427" i="10"/>
  <c r="BK402" i="10"/>
  <c r="J373" i="10"/>
  <c r="J360" i="10"/>
  <c r="BK338" i="10"/>
  <c r="BK326" i="10"/>
  <c r="BK316" i="10"/>
  <c r="BK301" i="10"/>
  <c r="J274" i="10"/>
  <c r="J261" i="10"/>
  <c r="J235" i="10"/>
  <c r="J571" i="10"/>
  <c r="J540" i="10"/>
  <c r="J503" i="10"/>
  <c r="J495" i="10"/>
  <c r="J468" i="10"/>
  <c r="BK458" i="10"/>
  <c r="BK456" i="10"/>
  <c r="BK451" i="10"/>
  <c r="J439" i="10"/>
  <c r="BK432" i="10"/>
  <c r="J429" i="10"/>
  <c r="BK411" i="10"/>
  <c r="J396" i="10"/>
  <c r="J385" i="10"/>
  <c r="BK375" i="10"/>
  <c r="J328" i="10"/>
  <c r="J305" i="10"/>
  <c r="J291" i="10"/>
  <c r="BK276" i="10"/>
  <c r="J269" i="10"/>
  <c r="BK253" i="10"/>
  <c r="BK230" i="10"/>
  <c r="J214" i="10"/>
  <c r="J535" i="10"/>
  <c r="BK508" i="10"/>
  <c r="J188" i="10"/>
  <c r="J185" i="10"/>
  <c r="BK159" i="10"/>
  <c r="BK572" i="10"/>
  <c r="BK514" i="10"/>
  <c r="BK486" i="10"/>
  <c r="J444" i="10"/>
  <c r="J404" i="10"/>
  <c r="BK393" i="10"/>
  <c r="J386" i="10"/>
  <c r="BK590" i="10"/>
  <c r="BK214" i="10"/>
  <c r="J207" i="10"/>
  <c r="BK555" i="10"/>
  <c r="BK553" i="10"/>
  <c r="J202" i="10"/>
  <c r="BK187" i="10"/>
  <c r="J164" i="10"/>
  <c r="BK153" i="10"/>
  <c r="BK147" i="10"/>
  <c r="J575" i="10"/>
  <c r="BK202" i="10"/>
  <c r="BK557" i="10"/>
  <c r="BK168" i="10"/>
  <c r="BK143" i="10"/>
  <c r="J577" i="10"/>
  <c r="J562" i="10"/>
  <c r="J466" i="10"/>
  <c r="BK439" i="10"/>
  <c r="J417" i="10"/>
  <c r="J376" i="10"/>
  <c r="BK342" i="10"/>
  <c r="J326" i="10"/>
  <c r="J313" i="10"/>
  <c r="J284" i="10"/>
  <c r="J242" i="10"/>
  <c r="J227" i="10"/>
  <c r="BK216" i="10"/>
  <c r="J587" i="10"/>
  <c r="J513" i="10"/>
  <c r="J183" i="10"/>
  <c r="J173" i="10"/>
  <c r="BK157" i="10"/>
  <c r="BK556" i="10"/>
  <c r="J537" i="10"/>
  <c r="BK435" i="10"/>
  <c r="J415" i="10"/>
  <c r="BK392" i="10"/>
  <c r="BK357" i="10"/>
  <c r="J330" i="10"/>
  <c r="BK308" i="10"/>
  <c r="BK300" i="10"/>
  <c r="BK292" i="10"/>
  <c r="BK263" i="10"/>
  <c r="J251" i="10"/>
  <c r="BK243" i="10"/>
  <c r="J236" i="10"/>
  <c r="J231" i="10"/>
  <c r="J228" i="10"/>
  <c r="J198" i="10"/>
  <c r="BK190" i="10"/>
  <c r="BK166" i="10"/>
  <c r="BK161" i="10"/>
  <c r="J140" i="10"/>
  <c r="J550" i="10"/>
  <c r="BK516" i="10"/>
  <c r="J455" i="10"/>
  <c r="J451" i="10"/>
  <c r="BK445" i="10"/>
  <c r="J195" i="10"/>
  <c r="BK218" i="10"/>
  <c r="BK173" i="10"/>
  <c r="BK523" i="10"/>
  <c r="BK530" i="10"/>
  <c r="J559" i="10"/>
  <c r="BK212" i="10"/>
  <c r="BK188" i="10"/>
  <c r="BK539" i="10"/>
  <c r="J542" i="10"/>
  <c r="BK138" i="10"/>
  <c r="BK513" i="10"/>
  <c r="BK475" i="10"/>
  <c r="BK423" i="10"/>
  <c r="BK410" i="10"/>
  <c r="BK380" i="10"/>
  <c r="BK351" i="10"/>
  <c r="J332" i="10"/>
  <c r="BK283" i="10"/>
  <c r="BK274" i="10"/>
  <c r="J268" i="10"/>
  <c r="BK256" i="10"/>
  <c r="J244" i="10"/>
  <c r="J234" i="10"/>
  <c r="BK184" i="10"/>
  <c r="J177" i="10"/>
  <c r="BK534" i="10"/>
  <c r="BK443" i="10"/>
  <c r="J402" i="10"/>
  <c r="BK341" i="10"/>
  <c r="BK309" i="10"/>
  <c r="J293" i="10"/>
  <c r="BK278" i="10"/>
  <c r="BK269" i="10"/>
  <c r="BK252" i="10"/>
  <c r="J168" i="10"/>
  <c r="BK164" i="10"/>
  <c r="BK154" i="10"/>
  <c r="J148" i="10"/>
  <c r="BK548" i="10"/>
  <c r="J519" i="10"/>
  <c r="J485" i="10"/>
  <c r="J418" i="10"/>
  <c r="J375" i="10"/>
  <c r="J367" i="10"/>
  <c r="J364" i="10"/>
  <c r="J359" i="10"/>
  <c r="J342" i="10"/>
  <c r="J336" i="10"/>
  <c r="BK329" i="10"/>
  <c r="J304" i="10"/>
  <c r="BK296" i="10"/>
  <c r="J382" i="11"/>
  <c r="J379" i="11"/>
  <c r="BK367" i="11"/>
  <c r="BK345" i="11"/>
  <c r="J284" i="11"/>
  <c r="J235" i="11"/>
  <c r="BK1241" i="11"/>
  <c r="J1220" i="11"/>
  <c r="J1196" i="11"/>
  <c r="J1168" i="11"/>
  <c r="BK1160" i="11"/>
  <c r="J1145" i="11"/>
  <c r="J1131" i="11"/>
  <c r="J1116" i="11"/>
  <c r="J1071" i="11"/>
  <c r="J1019" i="11"/>
  <c r="BK965" i="11"/>
  <c r="BK942" i="11"/>
  <c r="J908" i="11"/>
  <c r="J891" i="11"/>
  <c r="BK871" i="11"/>
  <c r="BK859" i="11"/>
  <c r="J851" i="11"/>
  <c r="J824" i="11"/>
  <c r="BK802" i="11"/>
  <c r="BK779" i="11"/>
  <c r="BK764" i="11"/>
  <c r="J743" i="11"/>
  <c r="J717" i="11"/>
  <c r="BK707" i="11"/>
  <c r="J681" i="11"/>
  <c r="BK656" i="11"/>
  <c r="BK646" i="11"/>
  <c r="BK631" i="11"/>
  <c r="J611" i="11"/>
  <c r="BK586" i="11"/>
  <c r="J548" i="11"/>
  <c r="J538" i="11"/>
  <c r="J532" i="11"/>
  <c r="J523" i="11"/>
  <c r="BK499" i="11"/>
  <c r="J482" i="11"/>
  <c r="BK463" i="11"/>
  <c r="BK441" i="11"/>
  <c r="J429" i="11"/>
  <c r="J424" i="11"/>
  <c r="J406" i="11"/>
  <c r="J1234" i="11"/>
  <c r="BK1222" i="11"/>
  <c r="BK1194" i="11"/>
  <c r="BK1165" i="11"/>
  <c r="J1142" i="11"/>
  <c r="J1112" i="11"/>
  <c r="J1078" i="11"/>
  <c r="J1037" i="11"/>
  <c r="BK1010" i="11"/>
  <c r="BK999" i="11"/>
  <c r="BK979" i="11"/>
  <c r="J967" i="11"/>
  <c r="BK952" i="11"/>
  <c r="BK941" i="11"/>
  <c r="BK910" i="11"/>
  <c r="BK901" i="11"/>
  <c r="J865" i="11"/>
  <c r="J849" i="11"/>
  <c r="BK822" i="11"/>
  <c r="J810" i="11"/>
  <c r="J801" i="11"/>
  <c r="J786" i="11"/>
  <c r="J777" i="11"/>
  <c r="J770" i="11"/>
  <c r="BK731" i="11"/>
  <c r="J710" i="11"/>
  <c r="BK693" i="11"/>
  <c r="J679" i="11"/>
  <c r="BK668" i="11"/>
  <c r="BK653" i="11"/>
  <c r="BK628" i="11"/>
  <c r="BK617" i="11"/>
  <c r="J583" i="11"/>
  <c r="BK569" i="11"/>
  <c r="J551" i="11"/>
  <c r="J527" i="11"/>
  <c r="J519" i="11"/>
  <c r="J512" i="11"/>
  <c r="BK500" i="11"/>
  <c r="BK494" i="11"/>
  <c r="BK482" i="11"/>
  <c r="J466" i="11"/>
  <c r="BK446" i="11"/>
  <c r="J425" i="11"/>
  <c r="J418" i="11"/>
  <c r="J393" i="11"/>
  <c r="J377" i="11"/>
  <c r="BK325" i="11"/>
  <c r="BK243" i="11"/>
  <c r="J1227" i="11"/>
  <c r="BK1199" i="11"/>
  <c r="BK1188" i="11"/>
  <c r="BK341" i="11"/>
  <c r="J293" i="11"/>
  <c r="J232" i="11"/>
  <c r="J180" i="11"/>
  <c r="J1177" i="11"/>
  <c r="J1156" i="11"/>
  <c r="BK1131" i="11"/>
  <c r="J1124" i="11"/>
  <c r="BK1113" i="11"/>
  <c r="J1075" i="11"/>
  <c r="BK1039" i="11"/>
  <c r="BK1017" i="11"/>
  <c r="J985" i="11"/>
  <c r="BK935" i="11"/>
  <c r="J899" i="11"/>
  <c r="J873" i="11"/>
  <c r="J842" i="11"/>
  <c r="BK824" i="11"/>
  <c r="J811" i="11"/>
  <c r="J809" i="11"/>
  <c r="BK790" i="11"/>
  <c r="J773" i="11"/>
  <c r="BK751" i="11"/>
  <c r="J733" i="11"/>
  <c r="J713" i="11"/>
  <c r="J700" i="11"/>
  <c r="BK683" i="11"/>
  <c r="BK678" i="11"/>
  <c r="BK664" i="11"/>
  <c r="J639" i="11"/>
  <c r="J628" i="11"/>
  <c r="J623" i="11"/>
  <c r="BK603" i="11"/>
  <c r="J582" i="11"/>
  <c r="J572" i="11"/>
  <c r="J557" i="11"/>
  <c r="BK544" i="11"/>
  <c r="J540" i="11"/>
  <c r="J521" i="11"/>
  <c r="BK473" i="11"/>
  <c r="BK448" i="11"/>
  <c r="BK427" i="11"/>
  <c r="BK399" i="11"/>
  <c r="BK382" i="11"/>
  <c r="J341" i="11"/>
  <c r="BK334" i="11"/>
  <c r="J1219" i="11"/>
  <c r="BK1208" i="11"/>
  <c r="BK1147" i="11"/>
  <c r="BK1117" i="11"/>
  <c r="J1066" i="11"/>
  <c r="J1009" i="11"/>
  <c r="BK931" i="11"/>
  <c r="BK908" i="11"/>
  <c r="BK860" i="11"/>
  <c r="BK814" i="11"/>
  <c r="BK1230" i="11"/>
  <c r="BK1186" i="11"/>
  <c r="J1173" i="11"/>
  <c r="BK1150" i="11"/>
  <c r="BK1142" i="11"/>
  <c r="BK1116" i="11"/>
  <c r="J1053" i="11"/>
  <c r="J976" i="11"/>
  <c r="BK953" i="11"/>
  <c r="BK933" i="11"/>
  <c r="J907" i="11"/>
  <c r="J859" i="11"/>
  <c r="BK847" i="11"/>
  <c r="BK833" i="11"/>
  <c r="BK821" i="11"/>
  <c r="BK758" i="11"/>
  <c r="BK748" i="11"/>
  <c r="J730" i="11"/>
  <c r="BK700" i="11"/>
  <c r="J684" i="11"/>
  <c r="J667" i="11"/>
  <c r="BK652" i="11"/>
  <c r="BK636" i="11"/>
  <c r="BK626" i="11"/>
  <c r="BK583" i="11"/>
  <c r="BK574" i="11"/>
  <c r="J569" i="11"/>
  <c r="BK557" i="11"/>
  <c r="J549" i="11"/>
  <c r="BK525" i="11"/>
  <c r="BK486" i="11"/>
  <c r="BK477" i="11"/>
  <c r="J462" i="11"/>
  <c r="BK444" i="11"/>
  <c r="BK422" i="11"/>
  <c r="J402" i="11"/>
  <c r="BK369" i="11"/>
  <c r="J292" i="11"/>
  <c r="BK277" i="11"/>
  <c r="J265" i="11"/>
  <c r="BK189" i="11"/>
  <c r="J1297" i="11"/>
  <c r="J1258" i="11"/>
  <c r="J1194" i="11"/>
  <c r="BK1176" i="11"/>
  <c r="J1140" i="11"/>
  <c r="BK1121" i="11"/>
  <c r="J1104" i="11"/>
  <c r="BK1100" i="11"/>
  <c r="BK1097" i="11"/>
  <c r="BK1088" i="11"/>
  <c r="BK1080" i="11"/>
  <c r="J1074" i="11"/>
  <c r="BK1033" i="11"/>
  <c r="BK363" i="11"/>
  <c r="BK1266" i="11"/>
  <c r="BK1215" i="11"/>
  <c r="J1192" i="11"/>
  <c r="J1158" i="11"/>
  <c r="J1132" i="11"/>
  <c r="J1108" i="11"/>
  <c r="BK1085" i="11"/>
  <c r="BK1078" i="11"/>
  <c r="BK1066" i="11"/>
  <c r="BK1059" i="11"/>
  <c r="J1047" i="11"/>
  <c r="BK1037" i="11"/>
  <c r="J1018" i="11"/>
  <c r="BK994" i="11"/>
  <c r="BK983" i="11"/>
  <c r="J962" i="11"/>
  <c r="J930" i="11"/>
  <c r="J915" i="11"/>
  <c r="BK903" i="11"/>
  <c r="J879" i="11"/>
  <c r="J857" i="11"/>
  <c r="J830" i="11"/>
  <c r="J797" i="11"/>
  <c r="BK788" i="11"/>
  <c r="J767" i="11"/>
  <c r="BK501" i="11"/>
  <c r="BK492" i="11"/>
  <c r="J484" i="11"/>
  <c r="BK469" i="11"/>
  <c r="J457" i="11"/>
  <c r="J443" i="11"/>
  <c r="BK437" i="11"/>
  <c r="BK420" i="11"/>
  <c r="J405" i="11"/>
  <c r="J398" i="11"/>
  <c r="J390" i="11"/>
  <c r="J386" i="11"/>
  <c r="BK274" i="11"/>
  <c r="J266" i="11"/>
  <c r="BK237" i="11"/>
  <c r="BK188" i="11"/>
  <c r="BK1281" i="11"/>
  <c r="J1262" i="11"/>
  <c r="J329" i="11"/>
  <c r="BK299" i="11"/>
  <c r="BK273" i="11"/>
  <c r="BK239" i="11"/>
  <c r="J1296" i="11"/>
  <c r="BK1275" i="11"/>
  <c r="BK1272" i="11"/>
  <c r="BK1232" i="11"/>
  <c r="BK1167" i="11"/>
  <c r="J1164" i="11"/>
  <c r="BK1135" i="11"/>
  <c r="J1115" i="11"/>
  <c r="J1062" i="11"/>
  <c r="BK1050" i="11"/>
  <c r="J1039" i="11"/>
  <c r="J1026" i="11"/>
  <c r="J1006" i="11"/>
  <c r="J986" i="11"/>
  <c r="J957" i="11"/>
  <c r="J946" i="11"/>
  <c r="J921" i="11"/>
  <c r="BK889" i="11"/>
  <c r="J878" i="11"/>
  <c r="BK873" i="11"/>
  <c r="BK863" i="11"/>
  <c r="BK844" i="11"/>
  <c r="J831" i="11"/>
  <c r="J820" i="11"/>
  <c r="J814" i="11"/>
  <c r="J337" i="11"/>
  <c r="J1298" i="11"/>
  <c r="BK1287" i="11"/>
  <c r="BK926" i="11"/>
  <c r="BK890" i="11"/>
  <c r="J836" i="11"/>
  <c r="P149" i="62" l="1"/>
  <c r="P148" i="62" s="1"/>
  <c r="AU167" i="1" s="1"/>
  <c r="R149" i="62"/>
  <c r="R148" i="62" s="1"/>
  <c r="BK218" i="6"/>
  <c r="J218" i="6" s="1"/>
  <c r="J101" i="6" s="1"/>
  <c r="T361" i="6"/>
  <c r="P894" i="6"/>
  <c r="P1421" i="6"/>
  <c r="R1498" i="6"/>
  <c r="T1498" i="6"/>
  <c r="BK1576" i="6"/>
  <c r="J1576" i="6"/>
  <c r="J110" i="6" s="1"/>
  <c r="P1576" i="6"/>
  <c r="R1576" i="6"/>
  <c r="T1576" i="6"/>
  <c r="BK2175" i="6"/>
  <c r="J2175" i="6"/>
  <c r="J113" i="6" s="1"/>
  <c r="R2215" i="6"/>
  <c r="BK2347" i="6"/>
  <c r="J2347" i="6" s="1"/>
  <c r="J115" i="6" s="1"/>
  <c r="BK2788" i="6"/>
  <c r="J2788" i="6" s="1"/>
  <c r="J116" i="6" s="1"/>
  <c r="T2788" i="6"/>
  <c r="T3261" i="6"/>
  <c r="BK4501" i="6"/>
  <c r="J4501" i="6"/>
  <c r="J119" i="6" s="1"/>
  <c r="P4501" i="6"/>
  <c r="R4501" i="6"/>
  <c r="T4501" i="6"/>
  <c r="BK4511" i="6"/>
  <c r="J4511" i="6"/>
  <c r="J120" i="6" s="1"/>
  <c r="P4511" i="6"/>
  <c r="R4511" i="6"/>
  <c r="T4511" i="6"/>
  <c r="BK4560" i="6"/>
  <c r="J4560" i="6"/>
  <c r="J121" i="6" s="1"/>
  <c r="P4560" i="6"/>
  <c r="R4560" i="6"/>
  <c r="T4560" i="6"/>
  <c r="BK5189" i="6"/>
  <c r="J5189" i="6"/>
  <c r="J123" i="6" s="1"/>
  <c r="R5289" i="6"/>
  <c r="P5450" i="6"/>
  <c r="P134" i="7"/>
  <c r="P133" i="7" s="1"/>
  <c r="P148" i="7"/>
  <c r="P151" i="7"/>
  <c r="P183" i="7"/>
  <c r="R232" i="7"/>
  <c r="P316" i="7"/>
  <c r="P365" i="7"/>
  <c r="P364" i="7" s="1"/>
  <c r="BK133" i="8"/>
  <c r="J133" i="8"/>
  <c r="J99" i="8" s="1"/>
  <c r="BK269" i="8"/>
  <c r="J269" i="8" s="1"/>
  <c r="J102" i="8" s="1"/>
  <c r="T358" i="8"/>
  <c r="R473" i="8"/>
  <c r="BK144" i="9"/>
  <c r="R151" i="9"/>
  <c r="R160" i="9"/>
  <c r="P167" i="9"/>
  <c r="BK170" i="9"/>
  <c r="J170" i="9"/>
  <c r="J106" i="9" s="1"/>
  <c r="BK173" i="9"/>
  <c r="J173" i="9" s="1"/>
  <c r="J107" i="9" s="1"/>
  <c r="R173" i="9"/>
  <c r="P236" i="9"/>
  <c r="P136" i="10"/>
  <c r="R199" i="10"/>
  <c r="P203" i="10"/>
  <c r="T321" i="10"/>
  <c r="P544" i="10"/>
  <c r="R574" i="10"/>
  <c r="BK581" i="10"/>
  <c r="J581" i="10"/>
  <c r="J111" i="10" s="1"/>
  <c r="R588" i="10"/>
  <c r="T189" i="22"/>
  <c r="R291" i="22"/>
  <c r="BK472" i="22"/>
  <c r="J472" i="22" s="1"/>
  <c r="J111" i="22" s="1"/>
  <c r="P507" i="22"/>
  <c r="P522" i="22"/>
  <c r="T178" i="23"/>
  <c r="BK129" i="48"/>
  <c r="J129" i="48"/>
  <c r="J100" i="48" s="1"/>
  <c r="P174" i="48"/>
  <c r="P136" i="60"/>
  <c r="T216" i="60"/>
  <c r="P209" i="61"/>
  <c r="R217" i="61"/>
  <c r="T261" i="24"/>
  <c r="R436" i="24"/>
  <c r="P132" i="2"/>
  <c r="T235" i="2"/>
  <c r="R262" i="2"/>
  <c r="P144" i="3"/>
  <c r="BK152" i="4"/>
  <c r="J152" i="4"/>
  <c r="J103" i="4" s="1"/>
  <c r="T161" i="4"/>
  <c r="T180" i="4"/>
  <c r="T179" i="4" s="1"/>
  <c r="R143" i="5"/>
  <c r="R147" i="5"/>
  <c r="T186" i="5"/>
  <c r="P209" i="5"/>
  <c r="R177" i="11"/>
  <c r="T215" i="11"/>
  <c r="BK288" i="11"/>
  <c r="J288" i="11"/>
  <c r="J104" i="11" s="1"/>
  <c r="P326" i="11"/>
  <c r="R385" i="11"/>
  <c r="R452" i="11"/>
  <c r="T520" i="11"/>
  <c r="BK675" i="11"/>
  <c r="J675" i="11" s="1"/>
  <c r="J111" i="11" s="1"/>
  <c r="P675" i="11"/>
  <c r="R675" i="11"/>
  <c r="T675" i="11"/>
  <c r="P845" i="11"/>
  <c r="R867" i="11"/>
  <c r="T880" i="11"/>
  <c r="BK892" i="11"/>
  <c r="J892" i="11" s="1"/>
  <c r="J117" i="11" s="1"/>
  <c r="P897" i="11"/>
  <c r="R906" i="11"/>
  <c r="T912" i="11"/>
  <c r="T918" i="11"/>
  <c r="R927" i="11"/>
  <c r="R938" i="11"/>
  <c r="T945" i="11"/>
  <c r="BK956" i="11"/>
  <c r="J956" i="11"/>
  <c r="J127" i="11" s="1"/>
  <c r="P968" i="11"/>
  <c r="P993" i="11"/>
  <c r="T993" i="11"/>
  <c r="R1021" i="11"/>
  <c r="T1032" i="11"/>
  <c r="BK1056" i="11"/>
  <c r="J1056" i="11"/>
  <c r="J136" i="11" s="1"/>
  <c r="BK1067" i="11"/>
  <c r="J1067" i="11" s="1"/>
  <c r="J137" i="11" s="1"/>
  <c r="P1081" i="11"/>
  <c r="P1092" i="11"/>
  <c r="R1103" i="11"/>
  <c r="T1114" i="11"/>
  <c r="BK1141" i="11"/>
  <c r="J1141" i="11"/>
  <c r="J143" i="11" s="1"/>
  <c r="BK1155" i="11"/>
  <c r="J1155" i="11" s="1"/>
  <c r="J144" i="11" s="1"/>
  <c r="R1169" i="11"/>
  <c r="P1181" i="11"/>
  <c r="R1207" i="11"/>
  <c r="T1256" i="11"/>
  <c r="BK1282" i="11"/>
  <c r="J1282" i="11"/>
  <c r="J151" i="11" s="1"/>
  <c r="P1285" i="11"/>
  <c r="T137" i="12"/>
  <c r="BK194" i="12"/>
  <c r="J194" i="12" s="1"/>
  <c r="J104" i="12" s="1"/>
  <c r="T194" i="12"/>
  <c r="BK200" i="12"/>
  <c r="J200" i="12" s="1"/>
  <c r="J105" i="12" s="1"/>
  <c r="P200" i="12"/>
  <c r="R200" i="12"/>
  <c r="T200" i="12"/>
  <c r="R243" i="12"/>
  <c r="R242" i="12"/>
  <c r="BK128" i="13"/>
  <c r="J128" i="13" s="1"/>
  <c r="J100" i="13" s="1"/>
  <c r="R128" i="13"/>
  <c r="BK132" i="13"/>
  <c r="J132" i="13" s="1"/>
  <c r="J101" i="13" s="1"/>
  <c r="T132" i="13"/>
  <c r="P151" i="13"/>
  <c r="R151" i="13"/>
  <c r="BK179" i="14"/>
  <c r="J179" i="14" s="1"/>
  <c r="J102" i="14" s="1"/>
  <c r="BK376" i="14"/>
  <c r="J376" i="14"/>
  <c r="J110" i="14" s="1"/>
  <c r="R402" i="14"/>
  <c r="BK447" i="14"/>
  <c r="J447" i="14" s="1"/>
  <c r="J117" i="14" s="1"/>
  <c r="R148" i="15"/>
  <c r="BK244" i="15"/>
  <c r="J244" i="15"/>
  <c r="J104" i="15" s="1"/>
  <c r="T402" i="15"/>
  <c r="BK522" i="15"/>
  <c r="J522" i="15"/>
  <c r="J109" i="15" s="1"/>
  <c r="T522" i="15"/>
  <c r="T732" i="15"/>
  <c r="P907" i="15"/>
  <c r="BK915" i="15"/>
  <c r="J915" i="15" s="1"/>
  <c r="J115" i="15" s="1"/>
  <c r="T915" i="15"/>
  <c r="R1407" i="15"/>
  <c r="BK1680" i="15"/>
  <c r="J1680" i="15" s="1"/>
  <c r="J122" i="15" s="1"/>
  <c r="BK1713" i="15"/>
  <c r="J1713" i="15"/>
  <c r="J123" i="15" s="1"/>
  <c r="T144" i="16"/>
  <c r="R150" i="16"/>
  <c r="T150" i="16"/>
  <c r="R201" i="16"/>
  <c r="R274" i="16"/>
  <c r="R273" i="16" s="1"/>
  <c r="BK135" i="17"/>
  <c r="T138" i="17"/>
  <c r="T149" i="17"/>
  <c r="R179" i="17"/>
  <c r="T268" i="17"/>
  <c r="P137" i="18"/>
  <c r="P142" i="18"/>
  <c r="BK145" i="18"/>
  <c r="J145" i="18" s="1"/>
  <c r="J104" i="18" s="1"/>
  <c r="P145" i="18"/>
  <c r="BK191" i="18"/>
  <c r="J191" i="18"/>
  <c r="J106" i="18" s="1"/>
  <c r="R191" i="18"/>
  <c r="R248" i="18"/>
  <c r="BK133" i="19"/>
  <c r="J133" i="19" s="1"/>
  <c r="J100" i="19" s="1"/>
  <c r="T153" i="19"/>
  <c r="T203" i="19"/>
  <c r="BK136" i="20"/>
  <c r="R202" i="20"/>
  <c r="R189" i="22"/>
  <c r="T291" i="22"/>
  <c r="P300" i="24"/>
  <c r="R362" i="24"/>
  <c r="P466" i="24"/>
  <c r="P585" i="24"/>
  <c r="BK128" i="25"/>
  <c r="T133" i="25"/>
  <c r="R150" i="25"/>
  <c r="P197" i="25"/>
  <c r="R133" i="26"/>
  <c r="P170" i="26"/>
  <c r="R151" i="27"/>
  <c r="R150" i="27"/>
  <c r="BK209" i="28"/>
  <c r="J209" i="28"/>
  <c r="J103" i="28" s="1"/>
  <c r="P134" i="29"/>
  <c r="P131" i="29" s="1"/>
  <c r="T156" i="29"/>
  <c r="BK177" i="30"/>
  <c r="J177" i="30" s="1"/>
  <c r="J102" i="30" s="1"/>
  <c r="R127" i="31"/>
  <c r="R161" i="31"/>
  <c r="R125" i="32"/>
  <c r="R125" i="33"/>
  <c r="R124" i="33"/>
  <c r="R123" i="33" s="1"/>
  <c r="P128" i="35"/>
  <c r="P144" i="35"/>
  <c r="P200" i="35"/>
  <c r="T183" i="36"/>
  <c r="R252" i="36"/>
  <c r="R251" i="36"/>
  <c r="P132" i="37"/>
  <c r="T152" i="37"/>
  <c r="T156" i="37"/>
  <c r="BK198" i="37"/>
  <c r="J198" i="37"/>
  <c r="J103" i="37" s="1"/>
  <c r="BK221" i="37"/>
  <c r="BK220" i="37" s="1"/>
  <c r="J220" i="37" s="1"/>
  <c r="J108" i="37" s="1"/>
  <c r="T136" i="38"/>
  <c r="P125" i="39"/>
  <c r="P147" i="39"/>
  <c r="R178" i="39"/>
  <c r="P148" i="40"/>
  <c r="P184" i="40"/>
  <c r="T222" i="40"/>
  <c r="BK253" i="40"/>
  <c r="J253" i="40" s="1"/>
  <c r="J110" i="40" s="1"/>
  <c r="R257" i="40"/>
  <c r="R256" i="40" s="1"/>
  <c r="R166" i="41"/>
  <c r="BK195" i="41"/>
  <c r="J195" i="41" s="1"/>
  <c r="J107" i="41" s="1"/>
  <c r="P224" i="41"/>
  <c r="P210" i="41"/>
  <c r="T252" i="41"/>
  <c r="T251" i="41"/>
  <c r="BK271" i="41"/>
  <c r="J271" i="41" s="1"/>
  <c r="J112" i="41" s="1"/>
  <c r="P271" i="41"/>
  <c r="R271" i="41"/>
  <c r="T271" i="41"/>
  <c r="BK279" i="41"/>
  <c r="J279" i="41"/>
  <c r="J115" i="41" s="1"/>
  <c r="P279" i="41"/>
  <c r="P278" i="41" s="1"/>
  <c r="R279" i="41"/>
  <c r="R278" i="41" s="1"/>
  <c r="T279" i="41"/>
  <c r="T278" i="41"/>
  <c r="BK142" i="42"/>
  <c r="J142" i="42"/>
  <c r="J101" i="42"/>
  <c r="BK165" i="42"/>
  <c r="J165" i="42"/>
  <c r="J103" i="42" s="1"/>
  <c r="P173" i="42"/>
  <c r="R181" i="42"/>
  <c r="BK166" i="43"/>
  <c r="BK135" i="43" s="1"/>
  <c r="R132" i="44"/>
  <c r="T139" i="44"/>
  <c r="P147" i="44"/>
  <c r="BK154" i="44"/>
  <c r="J154" i="44" s="1"/>
  <c r="J106" i="44" s="1"/>
  <c r="BK157" i="44"/>
  <c r="J157" i="44"/>
  <c r="J107" i="44" s="1"/>
  <c r="BK133" i="45"/>
  <c r="J133" i="45" s="1"/>
  <c r="J101" i="45" s="1"/>
  <c r="R141" i="45"/>
  <c r="R145" i="45"/>
  <c r="R152" i="45"/>
  <c r="R126" i="46"/>
  <c r="T136" i="46"/>
  <c r="P130" i="47"/>
  <c r="R129" i="48"/>
  <c r="T151" i="48"/>
  <c r="P126" i="50"/>
  <c r="R200" i="50"/>
  <c r="T134" i="51"/>
  <c r="P161" i="51"/>
  <c r="P145" i="52"/>
  <c r="R164" i="52"/>
  <c r="P192" i="52"/>
  <c r="R137" i="53"/>
  <c r="R136" i="53" s="1"/>
  <c r="R156" i="53"/>
  <c r="T164" i="53"/>
  <c r="R172" i="53"/>
  <c r="BK141" i="54"/>
  <c r="J141" i="54"/>
  <c r="J103" i="54" s="1"/>
  <c r="P153" i="54"/>
  <c r="T171" i="55"/>
  <c r="P161" i="56"/>
  <c r="R141" i="57"/>
  <c r="BK193" i="57"/>
  <c r="J193" i="57" s="1"/>
  <c r="J111" i="57" s="1"/>
  <c r="P137" i="58"/>
  <c r="T177" i="58"/>
  <c r="T137" i="59"/>
  <c r="BK160" i="59"/>
  <c r="J160" i="59" s="1"/>
  <c r="J105" i="59" s="1"/>
  <c r="P171" i="59"/>
  <c r="P170" i="59" s="1"/>
  <c r="P179" i="59"/>
  <c r="P152" i="60"/>
  <c r="P151" i="60" s="1"/>
  <c r="R133" i="8"/>
  <c r="R228" i="8"/>
  <c r="BK358" i="8"/>
  <c r="J358" i="8" s="1"/>
  <c r="J103" i="8" s="1"/>
  <c r="R412" i="8"/>
  <c r="BK457" i="8"/>
  <c r="J457" i="8" s="1"/>
  <c r="J105" i="8" s="1"/>
  <c r="T457" i="8"/>
  <c r="BK520" i="8"/>
  <c r="J520" i="8" s="1"/>
  <c r="J107" i="8" s="1"/>
  <c r="BK137" i="9"/>
  <c r="J137" i="9"/>
  <c r="J101" i="9" s="1"/>
  <c r="T144" i="9"/>
  <c r="P184" i="9"/>
  <c r="T268" i="9"/>
  <c r="P211" i="10"/>
  <c r="P289" i="10"/>
  <c r="BK465" i="10"/>
  <c r="J465" i="10" s="1"/>
  <c r="J106" i="10" s="1"/>
  <c r="P150" i="16"/>
  <c r="BK201" i="16"/>
  <c r="J201" i="16"/>
  <c r="J105" i="16" s="1"/>
  <c r="P238" i="16"/>
  <c r="T274" i="16"/>
  <c r="T273" i="16" s="1"/>
  <c r="P135" i="17"/>
  <c r="P156" i="17"/>
  <c r="BK239" i="17"/>
  <c r="J239" i="17" s="1"/>
  <c r="J105" i="17" s="1"/>
  <c r="R251" i="17"/>
  <c r="T259" i="17"/>
  <c r="BK137" i="18"/>
  <c r="J137" i="18" s="1"/>
  <c r="J102" i="18" s="1"/>
  <c r="T142" i="18"/>
  <c r="T145" i="18"/>
  <c r="T211" i="18"/>
  <c r="BK143" i="19"/>
  <c r="J143" i="19"/>
  <c r="J101" i="19" s="1"/>
  <c r="P186" i="19"/>
  <c r="R136" i="20"/>
  <c r="BK157" i="21"/>
  <c r="J157" i="21"/>
  <c r="J103" i="21" s="1"/>
  <c r="P149" i="22"/>
  <c r="P310" i="22"/>
  <c r="T501" i="22"/>
  <c r="R519" i="22"/>
  <c r="P132" i="23"/>
  <c r="P390" i="24"/>
  <c r="R143" i="43"/>
  <c r="BK139" i="44"/>
  <c r="J139" i="44"/>
  <c r="J102" i="44" s="1"/>
  <c r="P160" i="44"/>
  <c r="R133" i="45"/>
  <c r="BK141" i="45"/>
  <c r="J141" i="45" s="1"/>
  <c r="J103" i="45" s="1"/>
  <c r="P145" i="45"/>
  <c r="T152" i="45"/>
  <c r="P160" i="46"/>
  <c r="P159" i="46" s="1"/>
  <c r="T130" i="47"/>
  <c r="P209" i="47"/>
  <c r="T239" i="23"/>
  <c r="T238" i="23"/>
  <c r="R261" i="24"/>
  <c r="P362" i="24"/>
  <c r="P572" i="24"/>
  <c r="R171" i="50"/>
  <c r="T200" i="50"/>
  <c r="R140" i="51"/>
  <c r="T176" i="51"/>
  <c r="T175" i="51" s="1"/>
  <c r="T145" i="52"/>
  <c r="P159" i="52"/>
  <c r="T164" i="52"/>
  <c r="P197" i="52"/>
  <c r="P196" i="52" s="1"/>
  <c r="BK222" i="52"/>
  <c r="J222" i="52" s="1"/>
  <c r="J114" i="52" s="1"/>
  <c r="T137" i="53"/>
  <c r="T136" i="53" s="1"/>
  <c r="BK153" i="53"/>
  <c r="J153" i="53" s="1"/>
  <c r="J103" i="53" s="1"/>
  <c r="T156" i="53"/>
  <c r="R164" i="53"/>
  <c r="BK172" i="53"/>
  <c r="J172" i="53" s="1"/>
  <c r="J107" i="53" s="1"/>
  <c r="P172" i="53"/>
  <c r="T172" i="53"/>
  <c r="R137" i="55"/>
  <c r="P154" i="55"/>
  <c r="BK184" i="55"/>
  <c r="J184" i="55" s="1"/>
  <c r="J108" i="55" s="1"/>
  <c r="P192" i="55"/>
  <c r="R137" i="56"/>
  <c r="R149" i="56"/>
  <c r="T176" i="56"/>
  <c r="T175" i="56"/>
  <c r="P141" i="57"/>
  <c r="T172" i="57"/>
  <c r="T154" i="58"/>
  <c r="BK137" i="59"/>
  <c r="J137" i="59"/>
  <c r="J102" i="59" s="1"/>
  <c r="R147" i="59"/>
  <c r="R139" i="60"/>
  <c r="R329" i="24"/>
  <c r="P156" i="42"/>
  <c r="R197" i="42"/>
  <c r="R196" i="42"/>
  <c r="BK181" i="43"/>
  <c r="J181" i="43" s="1"/>
  <c r="J107" i="43" s="1"/>
  <c r="T132" i="44"/>
  <c r="T151" i="44"/>
  <c r="T130" i="45"/>
  <c r="BK149" i="45"/>
  <c r="J149" i="45"/>
  <c r="J105" i="45" s="1"/>
  <c r="P144" i="46"/>
  <c r="R163" i="47"/>
  <c r="T129" i="48"/>
  <c r="P161" i="48"/>
  <c r="T152" i="60"/>
  <c r="T151" i="60"/>
  <c r="BK220" i="61"/>
  <c r="J220" i="61"/>
  <c r="J131" i="61" s="1"/>
  <c r="T132" i="2"/>
  <c r="T131" i="2"/>
  <c r="BK262" i="2"/>
  <c r="J262" i="2"/>
  <c r="J106" i="2" s="1"/>
  <c r="T132" i="3"/>
  <c r="P141" i="3"/>
  <c r="P144" i="4"/>
  <c r="T152" i="4"/>
  <c r="R161" i="4"/>
  <c r="P180" i="4"/>
  <c r="P179" i="4" s="1"/>
  <c r="T143" i="5"/>
  <c r="P160" i="5"/>
  <c r="P159" i="5" s="1"/>
  <c r="R202" i="5"/>
  <c r="P329" i="24"/>
  <c r="BK126" i="50"/>
  <c r="J126" i="50" s="1"/>
  <c r="J99" i="50" s="1"/>
  <c r="T147" i="50"/>
  <c r="BK213" i="50"/>
  <c r="J213" i="50"/>
  <c r="J103" i="50" s="1"/>
  <c r="P134" i="51"/>
  <c r="T140" i="51"/>
  <c r="P176" i="51"/>
  <c r="P175" i="51"/>
  <c r="P149" i="52"/>
  <c r="BK175" i="52"/>
  <c r="J175" i="52" s="1"/>
  <c r="J105" i="52" s="1"/>
  <c r="T197" i="52"/>
  <c r="T196" i="52" s="1"/>
  <c r="T222" i="52"/>
  <c r="T137" i="54"/>
  <c r="T137" i="55"/>
  <c r="P171" i="55"/>
  <c r="T137" i="57"/>
  <c r="BK172" i="57"/>
  <c r="J172" i="57" s="1"/>
  <c r="J105" i="57" s="1"/>
  <c r="P185" i="57"/>
  <c r="P184" i="57" s="1"/>
  <c r="R154" i="58"/>
  <c r="P192" i="58"/>
  <c r="P191" i="58"/>
  <c r="BK200" i="58"/>
  <c r="J200" i="58"/>
  <c r="J111" i="58"/>
  <c r="R152" i="60"/>
  <c r="R151" i="60"/>
  <c r="T152" i="6"/>
  <c r="BK361" i="6"/>
  <c r="J361" i="6" s="1"/>
  <c r="J102" i="6" s="1"/>
  <c r="P600" i="6"/>
  <c r="R600" i="6"/>
  <c r="T600" i="6"/>
  <c r="BK883" i="6"/>
  <c r="J883" i="6" s="1"/>
  <c r="J104" i="6" s="1"/>
  <c r="P883" i="6"/>
  <c r="R883" i="6"/>
  <c r="T883" i="6"/>
  <c r="BK1421" i="6"/>
  <c r="J1421" i="6" s="1"/>
  <c r="J106" i="6" s="1"/>
  <c r="P1498" i="6"/>
  <c r="R1705" i="6"/>
  <c r="BK2215" i="6"/>
  <c r="J2215" i="6" s="1"/>
  <c r="J114" i="6" s="1"/>
  <c r="T2347" i="6"/>
  <c r="BK3261" i="6"/>
  <c r="J3261" i="6"/>
  <c r="J118" i="6" s="1"/>
  <c r="T4635" i="6"/>
  <c r="T1497" i="6" s="1"/>
  <c r="T5189" i="6"/>
  <c r="BK5289" i="6"/>
  <c r="J5289" i="6"/>
  <c r="J125" i="6"/>
  <c r="R5450" i="6"/>
  <c r="T134" i="7"/>
  <c r="BK151" i="7"/>
  <c r="J151" i="7"/>
  <c r="J102" i="7" s="1"/>
  <c r="BK183" i="7"/>
  <c r="J183" i="7" s="1"/>
  <c r="J105" i="7" s="1"/>
  <c r="P232" i="7"/>
  <c r="T316" i="7"/>
  <c r="R269" i="8"/>
  <c r="T412" i="8"/>
  <c r="P457" i="8"/>
  <c r="R457" i="8"/>
  <c r="T520" i="8"/>
  <c r="P137" i="9"/>
  <c r="P151" i="9"/>
  <c r="P160" i="9"/>
  <c r="BK167" i="9"/>
  <c r="J167" i="9"/>
  <c r="J105" i="9" s="1"/>
  <c r="R167" i="9"/>
  <c r="R170" i="9"/>
  <c r="P173" i="9"/>
  <c r="T173" i="9"/>
  <c r="R268" i="9"/>
  <c r="T136" i="10"/>
  <c r="T199" i="10"/>
  <c r="R203" i="10"/>
  <c r="R321" i="10"/>
  <c r="BK544" i="10"/>
  <c r="J544" i="10"/>
  <c r="J107" i="10" s="1"/>
  <c r="P574" i="10"/>
  <c r="T588" i="10"/>
  <c r="P485" i="24"/>
  <c r="T341" i="24"/>
  <c r="BK150" i="31"/>
  <c r="J150" i="31"/>
  <c r="J101" i="31"/>
  <c r="P161" i="31"/>
  <c r="R165" i="32"/>
  <c r="R130" i="32" s="1"/>
  <c r="BK125" i="33"/>
  <c r="J125" i="33" s="1"/>
  <c r="J100" i="33" s="1"/>
  <c r="R119" i="34"/>
  <c r="R118" i="34"/>
  <c r="BK151" i="35"/>
  <c r="J151" i="35" s="1"/>
  <c r="J101" i="35" s="1"/>
  <c r="BK127" i="36"/>
  <c r="J127" i="36" s="1"/>
  <c r="J98" i="36" s="1"/>
  <c r="BK170" i="37"/>
  <c r="J170" i="37"/>
  <c r="J102" i="37" s="1"/>
  <c r="BK125" i="38"/>
  <c r="J125" i="38"/>
  <c r="J98" i="38"/>
  <c r="R125" i="38"/>
  <c r="BK165" i="38"/>
  <c r="J165" i="38" s="1"/>
  <c r="J101" i="38" s="1"/>
  <c r="BK178" i="38"/>
  <c r="J178" i="38"/>
  <c r="J102" i="38" s="1"/>
  <c r="BK147" i="39"/>
  <c r="J147" i="39" s="1"/>
  <c r="J99" i="39" s="1"/>
  <c r="R222" i="40"/>
  <c r="BK257" i="40"/>
  <c r="J257" i="40" s="1"/>
  <c r="J112" i="40" s="1"/>
  <c r="P271" i="40"/>
  <c r="P270" i="40"/>
  <c r="BK152" i="41"/>
  <c r="P175" i="41"/>
  <c r="R182" i="41"/>
  <c r="T224" i="41"/>
  <c r="T210" i="41" s="1"/>
  <c r="T156" i="42"/>
  <c r="P170" i="42"/>
  <c r="T181" i="42"/>
  <c r="BK157" i="43"/>
  <c r="J157" i="43" s="1"/>
  <c r="J102" i="43" s="1"/>
  <c r="BK173" i="43"/>
  <c r="J173" i="43" s="1"/>
  <c r="J106" i="43" s="1"/>
  <c r="R199" i="43"/>
  <c r="R198" i="43"/>
  <c r="P135" i="44"/>
  <c r="P143" i="44"/>
  <c r="BK160" i="44"/>
  <c r="J160" i="44"/>
  <c r="J108" i="44" s="1"/>
  <c r="P137" i="45"/>
  <c r="BK163" i="47"/>
  <c r="J163" i="47"/>
  <c r="J102" i="47" s="1"/>
  <c r="T171" i="50"/>
  <c r="BK134" i="51"/>
  <c r="J134" i="51"/>
  <c r="J100" i="51" s="1"/>
  <c r="BK140" i="51"/>
  <c r="R176" i="51"/>
  <c r="R175" i="51"/>
  <c r="R145" i="52"/>
  <c r="BK159" i="52"/>
  <c r="J159" i="52"/>
  <c r="J103" i="52"/>
  <c r="P164" i="52"/>
  <c r="BK197" i="52"/>
  <c r="J197" i="52" s="1"/>
  <c r="J109" i="52" s="1"/>
  <c r="P216" i="52"/>
  <c r="P215" i="52" s="1"/>
  <c r="R137" i="54"/>
  <c r="P145" i="54"/>
  <c r="R157" i="54"/>
  <c r="R156" i="54" s="1"/>
  <c r="R165" i="54"/>
  <c r="T141" i="55"/>
  <c r="T192" i="55"/>
  <c r="BK137" i="56"/>
  <c r="J137" i="56" s="1"/>
  <c r="J102" i="56" s="1"/>
  <c r="P141" i="56"/>
  <c r="P136" i="56" s="1"/>
  <c r="T161" i="56"/>
  <c r="P176" i="56"/>
  <c r="P175" i="56"/>
  <c r="BK184" i="56"/>
  <c r="J184" i="56" s="1"/>
  <c r="J111" i="56" s="1"/>
  <c r="BK141" i="57"/>
  <c r="J141" i="57" s="1"/>
  <c r="J103" i="57" s="1"/>
  <c r="R172" i="57"/>
  <c r="T185" i="57"/>
  <c r="T184" i="57" s="1"/>
  <c r="T193" i="57"/>
  <c r="T137" i="58"/>
  <c r="R177" i="58"/>
  <c r="R141" i="59"/>
  <c r="P220" i="61"/>
  <c r="P152" i="6"/>
  <c r="P218" i="6"/>
  <c r="R361" i="6"/>
  <c r="R894" i="6"/>
  <c r="T1421" i="6"/>
  <c r="P1705" i="6"/>
  <c r="P2165" i="6"/>
  <c r="P2175" i="6"/>
  <c r="R2175" i="6"/>
  <c r="T2175" i="6"/>
  <c r="R2347" i="6"/>
  <c r="R2788" i="6"/>
  <c r="P3261" i="6"/>
  <c r="R4635" i="6"/>
  <c r="BK5232" i="6"/>
  <c r="J5232" i="6"/>
  <c r="J124" i="6" s="1"/>
  <c r="P5232" i="6"/>
  <c r="R5232" i="6"/>
  <c r="T5232" i="6"/>
  <c r="BK5450" i="6"/>
  <c r="J5450" i="6"/>
  <c r="J126" i="6"/>
  <c r="BK134" i="7"/>
  <c r="J134" i="7"/>
  <c r="J100" i="7"/>
  <c r="BK160" i="7"/>
  <c r="P160" i="7"/>
  <c r="P159" i="7" s="1"/>
  <c r="R183" i="7"/>
  <c r="T183" i="7"/>
  <c r="BK304" i="7"/>
  <c r="J304" i="7"/>
  <c r="J107" i="7"/>
  <c r="P304" i="7"/>
  <c r="R304" i="7"/>
  <c r="T304" i="7"/>
  <c r="BK365" i="7"/>
  <c r="J365" i="7" s="1"/>
  <c r="J110" i="7" s="1"/>
  <c r="P269" i="8"/>
  <c r="P412" i="8"/>
  <c r="T473" i="8"/>
  <c r="T137" i="9"/>
  <c r="BK151" i="9"/>
  <c r="J151" i="9"/>
  <c r="J103" i="9"/>
  <c r="R184" i="9"/>
  <c r="P268" i="9"/>
  <c r="P323" i="9"/>
  <c r="T211" i="10"/>
  <c r="T289" i="10"/>
  <c r="T465" i="10"/>
  <c r="T574" i="10"/>
  <c r="R581" i="10"/>
  <c r="BK177" i="11"/>
  <c r="P215" i="11"/>
  <c r="T252" i="11"/>
  <c r="BK326" i="11"/>
  <c r="J326" i="11" s="1"/>
  <c r="J105" i="11" s="1"/>
  <c r="T385" i="11"/>
  <c r="P520" i="11"/>
  <c r="P602" i="11"/>
  <c r="R722" i="11"/>
  <c r="T845" i="11"/>
  <c r="BK880" i="11"/>
  <c r="J880" i="11" s="1"/>
  <c r="J115" i="11" s="1"/>
  <c r="R886" i="11"/>
  <c r="BK897" i="11"/>
  <c r="J897" i="11" s="1"/>
  <c r="J118" i="11" s="1"/>
  <c r="P906" i="11"/>
  <c r="R912" i="11"/>
  <c r="BK922" i="11"/>
  <c r="J922" i="11" s="1"/>
  <c r="J122" i="11"/>
  <c r="T927" i="11"/>
  <c r="BK945" i="11"/>
  <c r="J945" i="11"/>
  <c r="J125" i="11"/>
  <c r="P951" i="11"/>
  <c r="P956" i="11"/>
  <c r="T968" i="11"/>
  <c r="T1000" i="11"/>
  <c r="P1021" i="11"/>
  <c r="R1032" i="11"/>
  <c r="P1044" i="11"/>
  <c r="T1056" i="11"/>
  <c r="BK1081" i="11"/>
  <c r="J1081" i="11" s="1"/>
  <c r="J138" i="11" s="1"/>
  <c r="R1092" i="11"/>
  <c r="T1103" i="11"/>
  <c r="BK1127" i="11"/>
  <c r="J1127" i="11"/>
  <c r="J142" i="11"/>
  <c r="R1141" i="11"/>
  <c r="R1155" i="11"/>
  <c r="BK1181" i="11"/>
  <c r="J1181" i="11"/>
  <c r="J146" i="11" s="1"/>
  <c r="P1207" i="11"/>
  <c r="P1256" i="11"/>
  <c r="R1269" i="11"/>
  <c r="R1285" i="11"/>
  <c r="T184" i="12"/>
  <c r="BK205" i="12"/>
  <c r="BK204" i="12"/>
  <c r="J204" i="12" s="1"/>
  <c r="J106" i="12" s="1"/>
  <c r="BK243" i="12"/>
  <c r="BK242" i="12"/>
  <c r="J242" i="12" s="1"/>
  <c r="J108" i="12" s="1"/>
  <c r="BK175" i="13"/>
  <c r="BK174" i="13"/>
  <c r="J174" i="13"/>
  <c r="J103" i="13" s="1"/>
  <c r="P142" i="14"/>
  <c r="R142" i="14"/>
  <c r="BK169" i="14"/>
  <c r="J169" i="14"/>
  <c r="J101" i="14"/>
  <c r="R169" i="14"/>
  <c r="T366" i="14"/>
  <c r="T389" i="14"/>
  <c r="R447" i="14"/>
  <c r="R446" i="14"/>
  <c r="T148" i="15"/>
  <c r="T244" i="15"/>
  <c r="T448" i="15"/>
  <c r="R522" i="15"/>
  <c r="P732" i="15"/>
  <c r="T1001" i="15"/>
  <c r="P1330" i="15"/>
  <c r="BK1333" i="15"/>
  <c r="J1333" i="15" s="1"/>
  <c r="J118" i="15" s="1"/>
  <c r="T1333" i="15"/>
  <c r="P1380" i="15"/>
  <c r="R1380" i="15"/>
  <c r="BK1641" i="15"/>
  <c r="J1641" i="15"/>
  <c r="J121" i="15"/>
  <c r="P1680" i="15"/>
  <c r="P1713" i="15"/>
  <c r="R132" i="16"/>
  <c r="R131" i="16" s="1"/>
  <c r="R144" i="16"/>
  <c r="P201" i="16"/>
  <c r="R135" i="17"/>
  <c r="BK149" i="17"/>
  <c r="J149" i="17"/>
  <c r="J101" i="17" s="1"/>
  <c r="R149" i="17"/>
  <c r="T179" i="17"/>
  <c r="BK251" i="17"/>
  <c r="J251" i="17"/>
  <c r="J107" i="17"/>
  <c r="P251" i="17"/>
  <c r="P250" i="17" s="1"/>
  <c r="BK259" i="17"/>
  <c r="J259" i="17"/>
  <c r="J108" i="17"/>
  <c r="P259" i="17"/>
  <c r="R134" i="18"/>
  <c r="BK142" i="18"/>
  <c r="J142" i="18"/>
  <c r="J103" i="18" s="1"/>
  <c r="T154" i="18"/>
  <c r="BK211" i="18"/>
  <c r="J211" i="18" s="1"/>
  <c r="J107" i="18" s="1"/>
  <c r="BK248" i="18"/>
  <c r="J248" i="18"/>
  <c r="J108" i="18"/>
  <c r="T133" i="19"/>
  <c r="T143" i="19"/>
  <c r="T186" i="19"/>
  <c r="P210" i="19"/>
  <c r="P209" i="19" s="1"/>
  <c r="BK128" i="20"/>
  <c r="J128" i="20"/>
  <c r="J100" i="20" s="1"/>
  <c r="R128" i="20"/>
  <c r="R144" i="21"/>
  <c r="BK149" i="22"/>
  <c r="J149" i="22"/>
  <c r="J101" i="22"/>
  <c r="T310" i="22"/>
  <c r="R507" i="22"/>
  <c r="BK132" i="23"/>
  <c r="J132" i="23" s="1"/>
  <c r="J100" i="23" s="1"/>
  <c r="T263" i="23"/>
  <c r="T262" i="23" s="1"/>
  <c r="T130" i="23" s="1"/>
  <c r="BK341" i="24"/>
  <c r="J341" i="24" s="1"/>
  <c r="J105" i="24" s="1"/>
  <c r="R466" i="24"/>
  <c r="BK598" i="24"/>
  <c r="J598" i="24" s="1"/>
  <c r="J117" i="24" s="1"/>
  <c r="T136" i="20"/>
  <c r="R127" i="21"/>
  <c r="R126" i="21"/>
  <c r="BK338" i="22"/>
  <c r="J338" i="22"/>
  <c r="J110" i="22" s="1"/>
  <c r="P501" i="22"/>
  <c r="BK522" i="22"/>
  <c r="J522" i="22"/>
  <c r="J115" i="22"/>
  <c r="T466" i="24"/>
  <c r="BK145" i="52"/>
  <c r="J145" i="52"/>
  <c r="J101" i="52" s="1"/>
  <c r="BK164" i="52"/>
  <c r="J164" i="52"/>
  <c r="J104" i="52" s="1"/>
  <c r="BK192" i="52"/>
  <c r="J192" i="52" s="1"/>
  <c r="J107" i="52" s="1"/>
  <c r="R216" i="52"/>
  <c r="R215" i="52"/>
  <c r="P153" i="53"/>
  <c r="P141" i="54"/>
  <c r="T153" i="54"/>
  <c r="R171" i="55"/>
  <c r="P149" i="56"/>
  <c r="R184" i="56"/>
  <c r="T141" i="57"/>
  <c r="P154" i="58"/>
  <c r="P200" i="58"/>
  <c r="P147" i="59"/>
  <c r="T171" i="59"/>
  <c r="T170" i="59"/>
  <c r="BK152" i="60"/>
  <c r="J152" i="60"/>
  <c r="J105" i="60"/>
  <c r="T214" i="20"/>
  <c r="T205" i="20"/>
  <c r="T127" i="21"/>
  <c r="P338" i="22"/>
  <c r="BK239" i="23"/>
  <c r="J239" i="23" s="1"/>
  <c r="J104" i="23" s="1"/>
  <c r="P261" i="24"/>
  <c r="P377" i="24"/>
  <c r="P188" i="24"/>
  <c r="T329" i="24"/>
  <c r="R141" i="55"/>
  <c r="T137" i="56"/>
  <c r="T141" i="56"/>
  <c r="R176" i="56"/>
  <c r="R175" i="56" s="1"/>
  <c r="T184" i="56"/>
  <c r="BK137" i="57"/>
  <c r="P154" i="57"/>
  <c r="BK154" i="58"/>
  <c r="J154" i="58"/>
  <c r="J104" i="58" s="1"/>
  <c r="R137" i="59"/>
  <c r="T141" i="59"/>
  <c r="T136" i="60"/>
  <c r="BK216" i="60"/>
  <c r="J216" i="60"/>
  <c r="J106" i="60"/>
  <c r="T223" i="61"/>
  <c r="P235" i="2"/>
  <c r="P262" i="2"/>
  <c r="T144" i="3"/>
  <c r="R144" i="4"/>
  <c r="P167" i="4"/>
  <c r="BK174" i="4"/>
  <c r="J174" i="4"/>
  <c r="J109" i="4" s="1"/>
  <c r="R174" i="4"/>
  <c r="BK206" i="4"/>
  <c r="J206" i="4" s="1"/>
  <c r="J117" i="4" s="1"/>
  <c r="P147" i="5"/>
  <c r="BK186" i="5"/>
  <c r="T177" i="11"/>
  <c r="BK252" i="11"/>
  <c r="J252" i="11" s="1"/>
  <c r="J103" i="11" s="1"/>
  <c r="P288" i="11"/>
  <c r="R326" i="11"/>
  <c r="P385" i="11"/>
  <c r="R520" i="11"/>
  <c r="T602" i="11"/>
  <c r="P722" i="11"/>
  <c r="R845" i="11"/>
  <c r="P867" i="11"/>
  <c r="P880" i="11"/>
  <c r="P886" i="11"/>
  <c r="R892" i="11"/>
  <c r="T897" i="11"/>
  <c r="BK912" i="11"/>
  <c r="J912" i="11" s="1"/>
  <c r="J120" i="11" s="1"/>
  <c r="P918" i="11"/>
  <c r="R922" i="11"/>
  <c r="T922" i="11"/>
  <c r="BK938" i="11"/>
  <c r="J938" i="11"/>
  <c r="J124" i="11"/>
  <c r="P945" i="11"/>
  <c r="R951" i="11"/>
  <c r="T956" i="11"/>
  <c r="BK968" i="11"/>
  <c r="J968" i="11" s="1"/>
  <c r="J129" i="11" s="1"/>
  <c r="R993" i="11"/>
  <c r="P1000" i="11"/>
  <c r="P1013" i="11"/>
  <c r="R1013" i="11"/>
  <c r="T1021" i="11"/>
  <c r="BK1044" i="11"/>
  <c r="J1044" i="11"/>
  <c r="J135" i="11" s="1"/>
  <c r="P1056" i="11"/>
  <c r="P1067" i="11"/>
  <c r="T1081" i="11"/>
  <c r="BK1103" i="11"/>
  <c r="J1103" i="11"/>
  <c r="J140" i="11" s="1"/>
  <c r="P1114" i="11"/>
  <c r="R1127" i="11"/>
  <c r="P1141" i="11"/>
  <c r="T1155" i="11"/>
  <c r="T1169" i="11"/>
  <c r="BK1207" i="11"/>
  <c r="J1207" i="11"/>
  <c r="J148" i="11"/>
  <c r="BK1256" i="11"/>
  <c r="J1256" i="11"/>
  <c r="J149" i="11"/>
  <c r="P1269" i="11"/>
  <c r="P1282" i="11"/>
  <c r="R1282" i="11"/>
  <c r="T1282" i="11"/>
  <c r="R137" i="12"/>
  <c r="P184" i="12"/>
  <c r="R205" i="12"/>
  <c r="R204" i="12"/>
  <c r="P243" i="12"/>
  <c r="P242" i="12" s="1"/>
  <c r="T175" i="13"/>
  <c r="T174" i="13"/>
  <c r="P179" i="14"/>
  <c r="R366" i="14"/>
  <c r="BK389" i="14"/>
  <c r="J389" i="14"/>
  <c r="J112" i="14"/>
  <c r="T402" i="14"/>
  <c r="P447" i="14"/>
  <c r="P446" i="14"/>
  <c r="P191" i="15"/>
  <c r="P244" i="15"/>
  <c r="R402" i="15"/>
  <c r="P522" i="15"/>
  <c r="P580" i="15"/>
  <c r="BK732" i="15"/>
  <c r="J732" i="15" s="1"/>
  <c r="J113" i="15" s="1"/>
  <c r="R1001" i="15"/>
  <c r="BK1330" i="15"/>
  <c r="J1330" i="15" s="1"/>
  <c r="J117" i="15" s="1"/>
  <c r="R1330" i="15"/>
  <c r="T1330" i="15"/>
  <c r="P1333" i="15"/>
  <c r="R1333" i="15"/>
  <c r="BK1380" i="15"/>
  <c r="J1380" i="15" s="1"/>
  <c r="J119" i="15" s="1"/>
  <c r="T1380" i="15"/>
  <c r="P1641" i="15"/>
  <c r="R1680" i="15"/>
  <c r="T132" i="16"/>
  <c r="T131" i="16"/>
  <c r="BK167" i="16"/>
  <c r="J167" i="16" s="1"/>
  <c r="J104" i="16" s="1"/>
  <c r="T238" i="16"/>
  <c r="R138" i="17"/>
  <c r="BK156" i="17"/>
  <c r="J156" i="17" s="1"/>
  <c r="J102" i="17" s="1"/>
  <c r="T156" i="17"/>
  <c r="R239" i="17"/>
  <c r="R208" i="17" s="1"/>
  <c r="P268" i="17"/>
  <c r="P134" i="18"/>
  <c r="P133" i="18" s="1"/>
  <c r="T137" i="18"/>
  <c r="R154" i="18"/>
  <c r="P211" i="18"/>
  <c r="T248" i="18"/>
  <c r="R133" i="19"/>
  <c r="P153" i="19"/>
  <c r="R203" i="19"/>
  <c r="BK210" i="19"/>
  <c r="BK209" i="19" s="1"/>
  <c r="J209" i="19" s="1"/>
  <c r="J106" i="19" s="1"/>
  <c r="P136" i="20"/>
  <c r="P202" i="20"/>
  <c r="T202" i="20"/>
  <c r="BK127" i="21"/>
  <c r="T144" i="21"/>
  <c r="R149" i="22"/>
  <c r="P257" i="22"/>
  <c r="R310" i="22"/>
  <c r="BK501" i="22"/>
  <c r="J501" i="22" s="1"/>
  <c r="J112" i="22" s="1"/>
  <c r="P519" i="22"/>
  <c r="T390" i="24"/>
  <c r="R173" i="43"/>
  <c r="P132" i="44"/>
  <c r="BK151" i="44"/>
  <c r="J151" i="44" s="1"/>
  <c r="J105" i="44" s="1"/>
  <c r="BK130" i="45"/>
  <c r="J130" i="45"/>
  <c r="J100" i="45" s="1"/>
  <c r="T141" i="45"/>
  <c r="T149" i="45"/>
  <c r="BK160" i="46"/>
  <c r="J160" i="46" s="1"/>
  <c r="J103" i="46" s="1"/>
  <c r="P174" i="47"/>
  <c r="T209" i="47"/>
  <c r="T143" i="48"/>
  <c r="R130" i="49"/>
  <c r="R129" i="49"/>
  <c r="R125" i="49"/>
  <c r="BK133" i="25"/>
  <c r="J133" i="25" s="1"/>
  <c r="J100" i="25" s="1"/>
  <c r="P141" i="25"/>
  <c r="T150" i="25"/>
  <c r="R197" i="25"/>
  <c r="BK128" i="26"/>
  <c r="T133" i="26"/>
  <c r="R170" i="26"/>
  <c r="BK127" i="27"/>
  <c r="BK126" i="27" s="1"/>
  <c r="T127" i="27"/>
  <c r="T126" i="27" s="1"/>
  <c r="P206" i="27"/>
  <c r="BK161" i="28"/>
  <c r="J161" i="28"/>
  <c r="J99" i="28" s="1"/>
  <c r="R167" i="28"/>
  <c r="R200" i="28"/>
  <c r="BK134" i="29"/>
  <c r="J134" i="29" s="1"/>
  <c r="J101" i="29" s="1"/>
  <c r="R156" i="29"/>
  <c r="BK199" i="29"/>
  <c r="J199" i="29" s="1"/>
  <c r="J107" i="29" s="1"/>
  <c r="BK174" i="30"/>
  <c r="J174" i="30"/>
  <c r="J101" i="30" s="1"/>
  <c r="P150" i="31"/>
  <c r="BK128" i="35"/>
  <c r="J128" i="35" s="1"/>
  <c r="J98" i="35" s="1"/>
  <c r="BK144" i="35"/>
  <c r="J144" i="35"/>
  <c r="J99" i="35"/>
  <c r="P148" i="35"/>
  <c r="BK204" i="35"/>
  <c r="J204" i="35"/>
  <c r="J104" i="35"/>
  <c r="BK149" i="36"/>
  <c r="R149" i="36"/>
  <c r="BK179" i="36"/>
  <c r="J179" i="36" s="1"/>
  <c r="J100" i="36" s="1"/>
  <c r="P179" i="36"/>
  <c r="T179" i="36"/>
  <c r="BK244" i="36"/>
  <c r="J244" i="36" s="1"/>
  <c r="J103" i="36" s="1"/>
  <c r="T252" i="36"/>
  <c r="T251" i="36"/>
  <c r="P152" i="37"/>
  <c r="P156" i="37"/>
  <c r="R198" i="37"/>
  <c r="T210" i="37"/>
  <c r="T207" i="37" s="1"/>
  <c r="T125" i="38"/>
  <c r="T124" i="38"/>
  <c r="P160" i="38"/>
  <c r="R165" i="38"/>
  <c r="BK125" i="39"/>
  <c r="T147" i="39"/>
  <c r="T178" i="39"/>
  <c r="R148" i="40"/>
  <c r="T184" i="40"/>
  <c r="BK215" i="40"/>
  <c r="T152" i="41"/>
  <c r="T175" i="41"/>
  <c r="P187" i="41"/>
  <c r="T195" i="41"/>
  <c r="R165" i="42"/>
  <c r="P197" i="42"/>
  <c r="P196" i="42"/>
  <c r="BK143" i="43"/>
  <c r="R166" i="43"/>
  <c r="T199" i="43"/>
  <c r="T198" i="43"/>
  <c r="P139" i="44"/>
  <c r="BK147" i="44"/>
  <c r="J147" i="44" s="1"/>
  <c r="J104" i="44" s="1"/>
  <c r="R154" i="44"/>
  <c r="P130" i="45"/>
  <c r="T137" i="45"/>
  <c r="BK152" i="45"/>
  <c r="J152" i="45" s="1"/>
  <c r="J106" i="45"/>
  <c r="P136" i="46"/>
  <c r="P125" i="46" s="1"/>
  <c r="P124" i="46" s="1"/>
  <c r="AU148" i="1" s="1"/>
  <c r="BK192" i="47"/>
  <c r="J192" i="47" s="1"/>
  <c r="J104" i="47" s="1"/>
  <c r="BK143" i="48"/>
  <c r="J143" i="48"/>
  <c r="J101" i="48" s="1"/>
  <c r="BK161" i="48"/>
  <c r="J161" i="48"/>
  <c r="J103" i="48"/>
  <c r="R126" i="50"/>
  <c r="BK171" i="50"/>
  <c r="J171" i="50" s="1"/>
  <c r="J101" i="50" s="1"/>
  <c r="T213" i="50"/>
  <c r="T161" i="51"/>
  <c r="T149" i="52"/>
  <c r="T175" i="52"/>
  <c r="T192" i="52"/>
  <c r="T216" i="52"/>
  <c r="T215" i="52"/>
  <c r="T149" i="53"/>
  <c r="P156" i="53"/>
  <c r="P164" i="53"/>
  <c r="P148" i="53" s="1"/>
  <c r="R176" i="53"/>
  <c r="R175" i="53" s="1"/>
  <c r="BK137" i="54"/>
  <c r="J137" i="54" s="1"/>
  <c r="J102" i="54" s="1"/>
  <c r="BK145" i="54"/>
  <c r="J145" i="54" s="1"/>
  <c r="J104" i="54" s="1"/>
  <c r="BK153" i="54"/>
  <c r="J153" i="54"/>
  <c r="J106" i="54" s="1"/>
  <c r="T157" i="54"/>
  <c r="T156" i="54"/>
  <c r="BK165" i="54"/>
  <c r="J165" i="54" s="1"/>
  <c r="J111" i="54" s="1"/>
  <c r="BK141" i="55"/>
  <c r="J141" i="55"/>
  <c r="J103" i="55" s="1"/>
  <c r="BK171" i="55"/>
  <c r="J171" i="55"/>
  <c r="J105" i="55"/>
  <c r="R184" i="55"/>
  <c r="R183" i="55"/>
  <c r="BK192" i="55"/>
  <c r="J192" i="55"/>
  <c r="J111" i="55" s="1"/>
  <c r="P137" i="56"/>
  <c r="R141" i="56"/>
  <c r="BK161" i="56"/>
  <c r="J161" i="56"/>
  <c r="J105" i="56" s="1"/>
  <c r="P184" i="56"/>
  <c r="BK141" i="58"/>
  <c r="J141" i="58" s="1"/>
  <c r="J103" i="58" s="1"/>
  <c r="P177" i="58"/>
  <c r="R200" i="58"/>
  <c r="BK141" i="59"/>
  <c r="J141" i="59" s="1"/>
  <c r="J103" i="59" s="1"/>
  <c r="R160" i="59"/>
  <c r="BK139" i="63"/>
  <c r="J139" i="63" s="1"/>
  <c r="J102" i="63" s="1"/>
  <c r="BK150" i="63"/>
  <c r="J150" i="63" s="1"/>
  <c r="J106" i="63" s="1"/>
  <c r="P163" i="63"/>
  <c r="BK300" i="24"/>
  <c r="J300" i="24"/>
  <c r="J103" i="24" s="1"/>
  <c r="BK466" i="24"/>
  <c r="J466" i="24"/>
  <c r="J112" i="24"/>
  <c r="T174" i="48"/>
  <c r="BK211" i="10"/>
  <c r="J211" i="10"/>
  <c r="J103" i="10" s="1"/>
  <c r="BK289" i="10"/>
  <c r="J289" i="10" s="1"/>
  <c r="J104" i="10" s="1"/>
  <c r="R465" i="10"/>
  <c r="P581" i="10"/>
  <c r="BK142" i="24"/>
  <c r="T485" i="24"/>
  <c r="P598" i="24"/>
  <c r="P142" i="63"/>
  <c r="R147" i="63"/>
  <c r="BK160" i="63"/>
  <c r="J160" i="63" s="1"/>
  <c r="J110" i="63" s="1"/>
  <c r="T166" i="63"/>
  <c r="R132" i="3"/>
  <c r="BK141" i="3"/>
  <c r="J141" i="3" s="1"/>
  <c r="J103" i="3" s="1"/>
  <c r="R141" i="3"/>
  <c r="T144" i="4"/>
  <c r="T143" i="4" s="1"/>
  <c r="BK161" i="4"/>
  <c r="J161" i="4" s="1"/>
  <c r="J107" i="4" s="1"/>
  <c r="BK167" i="4"/>
  <c r="J167" i="4" s="1"/>
  <c r="J108" i="4" s="1"/>
  <c r="BK180" i="4"/>
  <c r="J180" i="4" s="1"/>
  <c r="J112" i="4" s="1"/>
  <c r="R206" i="4"/>
  <c r="R205" i="4"/>
  <c r="BK160" i="5"/>
  <c r="J160" i="5"/>
  <c r="J108" i="5" s="1"/>
  <c r="P186" i="5"/>
  <c r="BK209" i="5"/>
  <c r="J209" i="5" s="1"/>
  <c r="J112" i="5" s="1"/>
  <c r="R152" i="6"/>
  <c r="T218" i="6"/>
  <c r="BK600" i="6"/>
  <c r="J600" i="6"/>
  <c r="J103" i="6"/>
  <c r="BK894" i="6"/>
  <c r="J894" i="6"/>
  <c r="J105" i="6" s="1"/>
  <c r="R1421" i="6"/>
  <c r="BK1705" i="6"/>
  <c r="J1705" i="6" s="1"/>
  <c r="J111" i="6" s="1"/>
  <c r="BK2165" i="6"/>
  <c r="J2165" i="6" s="1"/>
  <c r="J112" i="6" s="1"/>
  <c r="T2165" i="6"/>
  <c r="T2215" i="6"/>
  <c r="BK2811" i="6"/>
  <c r="J2811" i="6"/>
  <c r="J117" i="6"/>
  <c r="P2811" i="6"/>
  <c r="R2811" i="6"/>
  <c r="T2811" i="6"/>
  <c r="P4635" i="6"/>
  <c r="R5189" i="6"/>
  <c r="P5289" i="6"/>
  <c r="T5450" i="6"/>
  <c r="R134" i="7"/>
  <c r="R148" i="7"/>
  <c r="T151" i="7"/>
  <c r="R160" i="7"/>
  <c r="R159" i="7"/>
  <c r="T232" i="7"/>
  <c r="T159" i="7" s="1"/>
  <c r="R316" i="7"/>
  <c r="T365" i="7"/>
  <c r="T364" i="7" s="1"/>
  <c r="T133" i="8"/>
  <c r="T228" i="8"/>
  <c r="P259" i="8"/>
  <c r="R259" i="8"/>
  <c r="P358" i="8"/>
  <c r="P144" i="9"/>
  <c r="BK160" i="9"/>
  <c r="J160" i="9" s="1"/>
  <c r="J104" i="9" s="1"/>
  <c r="T160" i="9"/>
  <c r="T167" i="9"/>
  <c r="P170" i="9"/>
  <c r="T170" i="9"/>
  <c r="BK236" i="9"/>
  <c r="J236" i="9" s="1"/>
  <c r="J109" i="9" s="1"/>
  <c r="R236" i="9"/>
  <c r="R323" i="9"/>
  <c r="R211" i="10"/>
  <c r="R289" i="10"/>
  <c r="P465" i="10"/>
  <c r="BK574" i="10"/>
  <c r="J574" i="10" s="1"/>
  <c r="J108" i="10" s="1"/>
  <c r="P588" i="10"/>
  <c r="T165" i="42"/>
  <c r="BK197" i="42"/>
  <c r="BK196" i="42"/>
  <c r="J196" i="42"/>
  <c r="J108" i="42"/>
  <c r="T143" i="43"/>
  <c r="T166" i="43"/>
  <c r="P199" i="43"/>
  <c r="P198" i="43"/>
  <c r="R143" i="44"/>
  <c r="R151" i="44"/>
  <c r="P154" i="44"/>
  <c r="P157" i="44"/>
  <c r="P126" i="46"/>
  <c r="BK136" i="46"/>
  <c r="J136" i="46" s="1"/>
  <c r="J99" i="46" s="1"/>
  <c r="R174" i="47"/>
  <c r="R129" i="47" s="1"/>
  <c r="R128" i="47" s="1"/>
  <c r="R127" i="47" s="1"/>
  <c r="R209" i="47"/>
  <c r="P129" i="48"/>
  <c r="R143" i="48"/>
  <c r="R174" i="48"/>
  <c r="BK130" i="49"/>
  <c r="J130" i="49"/>
  <c r="J102" i="49"/>
  <c r="P147" i="50"/>
  <c r="P213" i="50"/>
  <c r="P140" i="51"/>
  <c r="BK176" i="51"/>
  <c r="J176" i="51" s="1"/>
  <c r="J106" i="51" s="1"/>
  <c r="P138" i="52"/>
  <c r="R149" i="52"/>
  <c r="R175" i="52"/>
  <c r="BK137" i="53"/>
  <c r="J137" i="53"/>
  <c r="J100" i="53"/>
  <c r="P149" i="53"/>
  <c r="T145" i="54"/>
  <c r="P165" i="54"/>
  <c r="P137" i="55"/>
  <c r="R154" i="55"/>
  <c r="T184" i="55"/>
  <c r="T183" i="55"/>
  <c r="BK141" i="56"/>
  <c r="R161" i="56"/>
  <c r="BK176" i="56"/>
  <c r="BK175" i="56"/>
  <c r="J175" i="56"/>
  <c r="J107" i="56"/>
  <c r="R137" i="57"/>
  <c r="R154" i="57"/>
  <c r="R185" i="57"/>
  <c r="R184" i="57" s="1"/>
  <c r="R193" i="57"/>
  <c r="R137" i="58"/>
  <c r="R141" i="58"/>
  <c r="T192" i="58"/>
  <c r="T191" i="58"/>
  <c r="R136" i="60"/>
  <c r="R130" i="60"/>
  <c r="P216" i="60"/>
  <c r="R206" i="61"/>
  <c r="T209" i="61"/>
  <c r="P217" i="61"/>
  <c r="R338" i="22"/>
  <c r="BK507" i="22"/>
  <c r="J507" i="22" s="1"/>
  <c r="J113" i="22" s="1"/>
  <c r="T522" i="22"/>
  <c r="R132" i="23"/>
  <c r="T188" i="24"/>
  <c r="BK329" i="24"/>
  <c r="J329" i="24"/>
  <c r="J104" i="24" s="1"/>
  <c r="P436" i="24"/>
  <c r="P478" i="24"/>
  <c r="BK585" i="24"/>
  <c r="J585" i="24" s="1"/>
  <c r="J116" i="24" s="1"/>
  <c r="T128" i="25"/>
  <c r="R141" i="25"/>
  <c r="P150" i="25"/>
  <c r="BK197" i="25"/>
  <c r="J197" i="25" s="1"/>
  <c r="J104" i="25" s="1"/>
  <c r="P128" i="26"/>
  <c r="T128" i="26"/>
  <c r="BK154" i="26"/>
  <c r="J154" i="26"/>
  <c r="J102" i="26" s="1"/>
  <c r="T170" i="26"/>
  <c r="T151" i="27"/>
  <c r="T150" i="27"/>
  <c r="BK127" i="28"/>
  <c r="J127" i="28"/>
  <c r="J98" i="28"/>
  <c r="P161" i="28"/>
  <c r="P209" i="28"/>
  <c r="R276" i="28"/>
  <c r="R134" i="29"/>
  <c r="P156" i="29"/>
  <c r="R183" i="29"/>
  <c r="P199" i="29"/>
  <c r="BK127" i="30"/>
  <c r="J127" i="30"/>
  <c r="J100" i="30"/>
  <c r="BK165" i="32"/>
  <c r="J165" i="32"/>
  <c r="J101" i="32" s="1"/>
  <c r="R128" i="35"/>
  <c r="R144" i="35"/>
  <c r="T148" i="35"/>
  <c r="R200" i="35"/>
  <c r="T127" i="36"/>
  <c r="P149" i="36"/>
  <c r="R132" i="37"/>
  <c r="T170" i="37"/>
  <c r="R221" i="37"/>
  <c r="R220" i="37"/>
  <c r="P136" i="38"/>
  <c r="BK160" i="38"/>
  <c r="J160" i="38" s="1"/>
  <c r="J100" i="38" s="1"/>
  <c r="T165" i="38"/>
  <c r="BK169" i="40"/>
  <c r="J169" i="40" s="1"/>
  <c r="J102" i="40" s="1"/>
  <c r="BK184" i="40"/>
  <c r="J184" i="40"/>
  <c r="J104" i="40"/>
  <c r="P222" i="40"/>
  <c r="R248" i="40"/>
  <c r="R253" i="40"/>
  <c r="T271" i="40"/>
  <c r="T270" i="40" s="1"/>
  <c r="R152" i="41"/>
  <c r="BK175" i="41"/>
  <c r="J175" i="41" s="1"/>
  <c r="J103" i="41" s="1"/>
  <c r="T187" i="41"/>
  <c r="P252" i="41"/>
  <c r="P251" i="41"/>
  <c r="R142" i="42"/>
  <c r="R173" i="42"/>
  <c r="R169" i="42" s="1"/>
  <c r="T157" i="43"/>
  <c r="P181" i="43"/>
  <c r="R135" i="44"/>
  <c r="R160" i="44"/>
  <c r="R137" i="45"/>
  <c r="P149" i="45"/>
  <c r="R160" i="46"/>
  <c r="R159" i="46"/>
  <c r="T163" i="47"/>
  <c r="BK151" i="48"/>
  <c r="J151" i="48" s="1"/>
  <c r="J102" i="48" s="1"/>
  <c r="P160" i="63"/>
  <c r="P169" i="63"/>
  <c r="R132" i="2"/>
  <c r="T262" i="2"/>
  <c r="BK132" i="3"/>
  <c r="J132" i="3"/>
  <c r="J102" i="3"/>
  <c r="R144" i="3"/>
  <c r="BK144" i="4"/>
  <c r="J144" i="4"/>
  <c r="J102" i="4" s="1"/>
  <c r="P152" i="4"/>
  <c r="P161" i="4"/>
  <c r="P160" i="4" s="1"/>
  <c r="T167" i="4"/>
  <c r="P174" i="4"/>
  <c r="T174" i="4"/>
  <c r="T206" i="4"/>
  <c r="T205" i="4"/>
  <c r="P143" i="5"/>
  <c r="P137" i="5"/>
  <c r="T147" i="5"/>
  <c r="R186" i="5"/>
  <c r="R184" i="5" s="1"/>
  <c r="T202" i="5"/>
  <c r="P157" i="21"/>
  <c r="P156" i="21" s="1"/>
  <c r="BK310" i="22"/>
  <c r="J310" i="22" s="1"/>
  <c r="J109" i="22" s="1"/>
  <c r="R501" i="22"/>
  <c r="BK188" i="24"/>
  <c r="J188" i="24"/>
  <c r="J101" i="24"/>
  <c r="R341" i="24"/>
  <c r="T377" i="24"/>
  <c r="R478" i="24"/>
  <c r="T126" i="50"/>
  <c r="T125" i="50" s="1"/>
  <c r="P171" i="50"/>
  <c r="R213" i="50"/>
  <c r="R134" i="51"/>
  <c r="R161" i="51"/>
  <c r="R133" i="51" s="1"/>
  <c r="R132" i="51" s="1"/>
  <c r="BK138" i="52"/>
  <c r="BK149" i="52"/>
  <c r="J149" i="52" s="1"/>
  <c r="J102" i="52" s="1"/>
  <c r="P175" i="52"/>
  <c r="R192" i="52"/>
  <c r="BK216" i="52"/>
  <c r="BK215" i="52" s="1"/>
  <c r="J215" i="52" s="1"/>
  <c r="J112" i="52" s="1"/>
  <c r="R222" i="52"/>
  <c r="P137" i="53"/>
  <c r="P136" i="53"/>
  <c r="R149" i="53"/>
  <c r="BK156" i="53"/>
  <c r="J156" i="53" s="1"/>
  <c r="J104" i="53" s="1"/>
  <c r="BK164" i="53"/>
  <c r="J164" i="53"/>
  <c r="J105" i="53" s="1"/>
  <c r="BK176" i="53"/>
  <c r="J176" i="53"/>
  <c r="J109" i="53"/>
  <c r="P137" i="54"/>
  <c r="P136" i="54"/>
  <c r="R145" i="54"/>
  <c r="BK157" i="54"/>
  <c r="J157" i="54" s="1"/>
  <c r="J108" i="54" s="1"/>
  <c r="T165" i="54"/>
  <c r="BK137" i="55"/>
  <c r="T154" i="55"/>
  <c r="P184" i="55"/>
  <c r="P183" i="55"/>
  <c r="R192" i="55"/>
  <c r="P137" i="57"/>
  <c r="BK154" i="57"/>
  <c r="J154" i="57"/>
  <c r="J104" i="57" s="1"/>
  <c r="BK185" i="57"/>
  <c r="J185" i="57" s="1"/>
  <c r="J108" i="57" s="1"/>
  <c r="BK137" i="58"/>
  <c r="J137" i="58" s="1"/>
  <c r="J102" i="58" s="1"/>
  <c r="T141" i="58"/>
  <c r="R192" i="58"/>
  <c r="R191" i="58"/>
  <c r="P137" i="59"/>
  <c r="BK147" i="59"/>
  <c r="J147" i="59" s="1"/>
  <c r="J104" i="59" s="1"/>
  <c r="P160" i="59"/>
  <c r="R171" i="59"/>
  <c r="R170" i="59"/>
  <c r="BK179" i="59"/>
  <c r="J179" i="59"/>
  <c r="J111" i="59"/>
  <c r="P223" i="61"/>
  <c r="BK261" i="24"/>
  <c r="J261" i="24"/>
  <c r="J102" i="24"/>
  <c r="T436" i="24"/>
  <c r="T478" i="24"/>
  <c r="R585" i="24"/>
  <c r="BK150" i="25"/>
  <c r="J150" i="25"/>
  <c r="J102" i="25" s="1"/>
  <c r="P171" i="25"/>
  <c r="BK151" i="27"/>
  <c r="BK150" i="27" s="1"/>
  <c r="J150" i="27" s="1"/>
  <c r="J101" i="27"/>
  <c r="R206" i="27"/>
  <c r="R127" i="28"/>
  <c r="R161" i="28"/>
  <c r="R209" i="28"/>
  <c r="BK276" i="28"/>
  <c r="J276" i="28"/>
  <c r="J105" i="28" s="1"/>
  <c r="P142" i="29"/>
  <c r="T142" i="29"/>
  <c r="T183" i="29"/>
  <c r="T199" i="29"/>
  <c r="R127" i="30"/>
  <c r="T174" i="30"/>
  <c r="T177" i="30"/>
  <c r="T125" i="32"/>
  <c r="R151" i="35"/>
  <c r="T204" i="35"/>
  <c r="T203" i="35"/>
  <c r="P127" i="36"/>
  <c r="T149" i="36"/>
  <c r="R179" i="36"/>
  <c r="BK252" i="36"/>
  <c r="J252" i="36"/>
  <c r="J105" i="36"/>
  <c r="BK156" i="37"/>
  <c r="J156" i="37" s="1"/>
  <c r="J100" i="37" s="1"/>
  <c r="T198" i="37"/>
  <c r="T125" i="39"/>
  <c r="T124" i="39"/>
  <c r="T123" i="39" s="1"/>
  <c r="BK178" i="39"/>
  <c r="J178" i="39"/>
  <c r="J101" i="39" s="1"/>
  <c r="R169" i="40"/>
  <c r="P208" i="40"/>
  <c r="P215" i="40"/>
  <c r="P257" i="40"/>
  <c r="P256" i="40"/>
  <c r="BK182" i="41"/>
  <c r="J182" i="41" s="1"/>
  <c r="J105" i="41" s="1"/>
  <c r="P195" i="41"/>
  <c r="R252" i="41"/>
  <c r="R251" i="41"/>
  <c r="BK156" i="42"/>
  <c r="J156" i="42"/>
  <c r="J102" i="42"/>
  <c r="BK170" i="42"/>
  <c r="J170" i="42" s="1"/>
  <c r="J105" i="42" s="1"/>
  <c r="T197" i="42"/>
  <c r="T196" i="42" s="1"/>
  <c r="T135" i="44"/>
  <c r="T143" i="44"/>
  <c r="T160" i="44"/>
  <c r="T133" i="45"/>
  <c r="BK145" i="45"/>
  <c r="J145" i="45"/>
  <c r="J104" i="45"/>
  <c r="P152" i="45"/>
  <c r="BK144" i="46"/>
  <c r="J144" i="46" s="1"/>
  <c r="J100" i="46" s="1"/>
  <c r="BK130" i="47"/>
  <c r="J130" i="47"/>
  <c r="J101" i="47" s="1"/>
  <c r="P163" i="47"/>
  <c r="BK209" i="47"/>
  <c r="J209" i="47" s="1"/>
  <c r="J105" i="47" s="1"/>
  <c r="T130" i="49"/>
  <c r="T129" i="49" s="1"/>
  <c r="T125" i="49" s="1"/>
  <c r="BK136" i="60"/>
  <c r="J136" i="60" s="1"/>
  <c r="J101" i="60" s="1"/>
  <c r="P206" i="61"/>
  <c r="P157" i="61" s="1"/>
  <c r="P156" i="61" s="1"/>
  <c r="AU166" i="1" s="1"/>
  <c r="P212" i="61"/>
  <c r="T217" i="61"/>
  <c r="P150" i="63"/>
  <c r="R155" i="63"/>
  <c r="R160" i="63"/>
  <c r="P166" i="63"/>
  <c r="T142" i="24"/>
  <c r="BK485" i="24"/>
  <c r="J485" i="24"/>
  <c r="J114" i="24" s="1"/>
  <c r="T585" i="24"/>
  <c r="P128" i="25"/>
  <c r="BK141" i="25"/>
  <c r="J141" i="25"/>
  <c r="J101" i="25"/>
  <c r="BK171" i="25"/>
  <c r="J171" i="25"/>
  <c r="J103" i="25" s="1"/>
  <c r="T197" i="25"/>
  <c r="P133" i="26"/>
  <c r="T154" i="26"/>
  <c r="P151" i="27"/>
  <c r="P150" i="27"/>
  <c r="T206" i="27"/>
  <c r="BK167" i="28"/>
  <c r="J167" i="28"/>
  <c r="J101" i="28"/>
  <c r="P167" i="28"/>
  <c r="BK200" i="28"/>
  <c r="J200" i="28" s="1"/>
  <c r="J102" i="28" s="1"/>
  <c r="P200" i="28"/>
  <c r="P276" i="28"/>
  <c r="BK142" i="29"/>
  <c r="J142" i="29"/>
  <c r="J102" i="29"/>
  <c r="R142" i="29"/>
  <c r="BK183" i="29"/>
  <c r="J183" i="29"/>
  <c r="J106" i="29"/>
  <c r="P127" i="30"/>
  <c r="P174" i="30"/>
  <c r="R177" i="30"/>
  <c r="BK127" i="31"/>
  <c r="J127" i="31"/>
  <c r="J100" i="31" s="1"/>
  <c r="R150" i="31"/>
  <c r="T161" i="31"/>
  <c r="T119" i="34"/>
  <c r="T118" i="34"/>
  <c r="T151" i="35"/>
  <c r="P204" i="35"/>
  <c r="P203" i="35"/>
  <c r="P183" i="36"/>
  <c r="T244" i="36"/>
  <c r="T243" i="36" s="1"/>
  <c r="BK152" i="37"/>
  <c r="J152" i="37" s="1"/>
  <c r="J99" i="37" s="1"/>
  <c r="R170" i="37"/>
  <c r="R169" i="37" s="1"/>
  <c r="P210" i="37"/>
  <c r="P207" i="37"/>
  <c r="P221" i="37"/>
  <c r="P220" i="37"/>
  <c r="BK136" i="38"/>
  <c r="J136" i="38" s="1"/>
  <c r="J99" i="38" s="1"/>
  <c r="R160" i="38"/>
  <c r="T178" i="38"/>
  <c r="BK148" i="40"/>
  <c r="J148" i="40"/>
  <c r="J101" i="40" s="1"/>
  <c r="P169" i="40"/>
  <c r="P139" i="40" s="1"/>
  <c r="BK181" i="40"/>
  <c r="J181" i="40"/>
  <c r="J103" i="40" s="1"/>
  <c r="R181" i="40"/>
  <c r="R139" i="40" s="1"/>
  <c r="BK208" i="40"/>
  <c r="J208" i="40" s="1"/>
  <c r="J106" i="40" s="1"/>
  <c r="T208" i="40"/>
  <c r="T215" i="40"/>
  <c r="P248" i="40"/>
  <c r="T253" i="40"/>
  <c r="R271" i="40"/>
  <c r="R270" i="40"/>
  <c r="T166" i="41"/>
  <c r="P182" i="41"/>
  <c r="P181" i="41"/>
  <c r="R187" i="41"/>
  <c r="BK252" i="41"/>
  <c r="P142" i="42"/>
  <c r="T170" i="42"/>
  <c r="R157" i="43"/>
  <c r="T173" i="43"/>
  <c r="BK135" i="44"/>
  <c r="J135" i="44"/>
  <c r="J101" i="44"/>
  <c r="R147" i="44"/>
  <c r="R157" i="44"/>
  <c r="R130" i="45"/>
  <c r="R129" i="45" s="1"/>
  <c r="R128" i="45" s="1"/>
  <c r="P141" i="45"/>
  <c r="R149" i="45"/>
  <c r="T144" i="46"/>
  <c r="R192" i="47"/>
  <c r="R161" i="48"/>
  <c r="BK139" i="60"/>
  <c r="J139" i="60"/>
  <c r="J102" i="60"/>
  <c r="R216" i="60"/>
  <c r="BK206" i="61"/>
  <c r="J206" i="61" s="1"/>
  <c r="J126" i="61" s="1"/>
  <c r="BK209" i="61"/>
  <c r="J209" i="61" s="1"/>
  <c r="J127" i="61" s="1"/>
  <c r="R212" i="61"/>
  <c r="R220" i="61"/>
  <c r="P139" i="63"/>
  <c r="T142" i="63"/>
  <c r="T150" i="63"/>
  <c r="P155" i="63"/>
  <c r="T163" i="63"/>
  <c r="P177" i="11"/>
  <c r="R215" i="11"/>
  <c r="R252" i="11"/>
  <c r="T288" i="11"/>
  <c r="BK385" i="11"/>
  <c r="J385" i="11"/>
  <c r="J106" i="11" s="1"/>
  <c r="P452" i="11"/>
  <c r="BK520" i="11"/>
  <c r="J520" i="11" s="1"/>
  <c r="J108" i="11" s="1"/>
  <c r="R602" i="11"/>
  <c r="BK722" i="11"/>
  <c r="J722" i="11" s="1"/>
  <c r="J112" i="11" s="1"/>
  <c r="BK845" i="11"/>
  <c r="J845" i="11"/>
  <c r="J113" i="11"/>
  <c r="T867" i="11"/>
  <c r="BK886" i="11"/>
  <c r="J886" i="11"/>
  <c r="J116" i="11" s="1"/>
  <c r="P892" i="11"/>
  <c r="R897" i="11"/>
  <c r="T906" i="11"/>
  <c r="BK918" i="11"/>
  <c r="J918" i="11"/>
  <c r="J121" i="11" s="1"/>
  <c r="P922" i="11"/>
  <c r="P927" i="11"/>
  <c r="T938" i="11"/>
  <c r="BK951" i="11"/>
  <c r="J951" i="11"/>
  <c r="J126" i="11"/>
  <c r="R956" i="11"/>
  <c r="BK964" i="11"/>
  <c r="J964" i="11" s="1"/>
  <c r="J128" i="11" s="1"/>
  <c r="P964" i="11"/>
  <c r="R964" i="11"/>
  <c r="T964" i="11"/>
  <c r="BK993" i="11"/>
  <c r="J993" i="11" s="1"/>
  <c r="J130" i="11" s="1"/>
  <c r="BK1000" i="11"/>
  <c r="J1000" i="11"/>
  <c r="J131" i="11" s="1"/>
  <c r="BK1013" i="11"/>
  <c r="J1013" i="11" s="1"/>
  <c r="J132" i="11" s="1"/>
  <c r="T1013" i="11"/>
  <c r="BK1032" i="11"/>
  <c r="J1032" i="11"/>
  <c r="J134" i="11"/>
  <c r="T1044" i="11"/>
  <c r="R1067" i="11"/>
  <c r="R1081" i="11"/>
  <c r="T1092" i="11"/>
  <c r="BK1114" i="11"/>
  <c r="J1114" i="11"/>
  <c r="J141" i="11" s="1"/>
  <c r="P1127" i="11"/>
  <c r="T1141" i="11"/>
  <c r="BK1169" i="11"/>
  <c r="J1169" i="11"/>
  <c r="J145" i="11"/>
  <c r="T1181" i="11"/>
  <c r="BK1195" i="11"/>
  <c r="J1195" i="11"/>
  <c r="J147" i="11" s="1"/>
  <c r="P1195" i="11"/>
  <c r="R1195" i="11"/>
  <c r="T1195" i="11"/>
  <c r="R1256" i="11"/>
  <c r="T1269" i="11"/>
  <c r="T1285" i="11"/>
  <c r="BK137" i="12"/>
  <c r="J137" i="12"/>
  <c r="J102" i="12"/>
  <c r="BK184" i="12"/>
  <c r="J184" i="12"/>
  <c r="J103" i="12" s="1"/>
  <c r="P194" i="12"/>
  <c r="P205" i="12"/>
  <c r="P204" i="12" s="1"/>
  <c r="T243" i="12"/>
  <c r="T242" i="12"/>
  <c r="P128" i="13"/>
  <c r="T128" i="13"/>
  <c r="P132" i="13"/>
  <c r="R132" i="13"/>
  <c r="BK151" i="13"/>
  <c r="J151" i="13"/>
  <c r="J102" i="13"/>
  <c r="T151" i="13"/>
  <c r="R179" i="14"/>
  <c r="BK366" i="14"/>
  <c r="J366" i="14" s="1"/>
  <c r="J107" i="14" s="1"/>
  <c r="P376" i="14"/>
  <c r="BK402" i="14"/>
  <c r="J402" i="14"/>
  <c r="J114" i="14"/>
  <c r="T447" i="14"/>
  <c r="T446" i="14"/>
  <c r="BK148" i="15"/>
  <c r="J148" i="15" s="1"/>
  <c r="J100" i="15" s="1"/>
  <c r="T191" i="15"/>
  <c r="P216" i="15"/>
  <c r="T216" i="15"/>
  <c r="P402" i="15"/>
  <c r="P448" i="15"/>
  <c r="T580" i="15"/>
  <c r="P685" i="15"/>
  <c r="BK695" i="15"/>
  <c r="J695" i="15"/>
  <c r="J112" i="15"/>
  <c r="R695" i="15"/>
  <c r="BK1001" i="15"/>
  <c r="J1001" i="15" s="1"/>
  <c r="J116" i="15" s="1"/>
  <c r="P1407" i="15"/>
  <c r="T1641" i="15"/>
  <c r="T1713" i="15"/>
  <c r="BK150" i="16"/>
  <c r="J150" i="16" s="1"/>
  <c r="J103" i="16" s="1"/>
  <c r="R167" i="16"/>
  <c r="T201" i="16"/>
  <c r="P274" i="16"/>
  <c r="P273" i="16"/>
  <c r="P138" i="17"/>
  <c r="P149" i="17"/>
  <c r="P179" i="17"/>
  <c r="T239" i="17"/>
  <c r="T208" i="17"/>
  <c r="R268" i="17"/>
  <c r="BK134" i="18"/>
  <c r="J134" i="18"/>
  <c r="J101" i="18"/>
  <c r="R137" i="18"/>
  <c r="BK154" i="18"/>
  <c r="J154" i="18"/>
  <c r="J105" i="18" s="1"/>
  <c r="P191" i="18"/>
  <c r="T191" i="18"/>
  <c r="P248" i="18"/>
  <c r="P133" i="19"/>
  <c r="R153" i="19"/>
  <c r="P203" i="19"/>
  <c r="T210" i="19"/>
  <c r="T209" i="19"/>
  <c r="T157" i="21"/>
  <c r="T156" i="21" s="1"/>
  <c r="R257" i="22"/>
  <c r="T472" i="22"/>
  <c r="R522" i="22"/>
  <c r="P178" i="23"/>
  <c r="BK362" i="24"/>
  <c r="J362" i="24" s="1"/>
  <c r="J106" i="24" s="1"/>
  <c r="R139" i="63"/>
  <c r="T147" i="63"/>
  <c r="BK155" i="63"/>
  <c r="J155" i="63" s="1"/>
  <c r="J108" i="63" s="1"/>
  <c r="T160" i="63"/>
  <c r="R163" i="63"/>
  <c r="R175" i="13"/>
  <c r="R174" i="13" s="1"/>
  <c r="T179" i="14"/>
  <c r="R376" i="14"/>
  <c r="R389" i="14"/>
  <c r="P148" i="15"/>
  <c r="P147" i="15"/>
  <c r="R191" i="15"/>
  <c r="BK216" i="15"/>
  <c r="J216" i="15" s="1"/>
  <c r="J102" i="15" s="1"/>
  <c r="R216" i="15"/>
  <c r="BK402" i="15"/>
  <c r="J402" i="15" s="1"/>
  <c r="J105" i="15" s="1"/>
  <c r="R448" i="15"/>
  <c r="R580" i="15"/>
  <c r="BK685" i="15"/>
  <c r="J685" i="15"/>
  <c r="J111" i="15" s="1"/>
  <c r="R685" i="15"/>
  <c r="T685" i="15"/>
  <c r="P695" i="15"/>
  <c r="T695" i="15"/>
  <c r="P1001" i="15"/>
  <c r="T1407" i="15"/>
  <c r="T1680" i="15"/>
  <c r="BK132" i="16"/>
  <c r="P144" i="16"/>
  <c r="T167" i="16"/>
  <c r="BK238" i="16"/>
  <c r="J238" i="16" s="1"/>
  <c r="J106" i="16" s="1"/>
  <c r="BK274" i="16"/>
  <c r="J274" i="16" s="1"/>
  <c r="J108" i="16" s="1"/>
  <c r="T135" i="17"/>
  <c r="BK179" i="17"/>
  <c r="J179" i="17"/>
  <c r="J103" i="17" s="1"/>
  <c r="BK268" i="17"/>
  <c r="J268" i="17" s="1"/>
  <c r="J109" i="17" s="1"/>
  <c r="P154" i="18"/>
  <c r="P143" i="19"/>
  <c r="R186" i="19"/>
  <c r="P128" i="20"/>
  <c r="T128" i="20"/>
  <c r="BK202" i="20"/>
  <c r="J202" i="20" s="1"/>
  <c r="J102" i="20" s="1"/>
  <c r="R157" i="21"/>
  <c r="R156" i="21"/>
  <c r="BK257" i="22"/>
  <c r="J257" i="22" s="1"/>
  <c r="J105" i="22" s="1"/>
  <c r="P291" i="22"/>
  <c r="R472" i="22"/>
  <c r="T507" i="22"/>
  <c r="BK519" i="22"/>
  <c r="J519" i="22"/>
  <c r="J114" i="22" s="1"/>
  <c r="T519" i="22"/>
  <c r="R239" i="23"/>
  <c r="R238" i="23"/>
  <c r="R188" i="24"/>
  <c r="BK377" i="24"/>
  <c r="R144" i="46"/>
  <c r="T174" i="47"/>
  <c r="R151" i="48"/>
  <c r="BK142" i="63"/>
  <c r="J142" i="63"/>
  <c r="J103" i="63"/>
  <c r="R169" i="63"/>
  <c r="R143" i="19"/>
  <c r="R132" i="19" s="1"/>
  <c r="BK186" i="19"/>
  <c r="J186" i="19"/>
  <c r="J103" i="19" s="1"/>
  <c r="R210" i="19"/>
  <c r="R209" i="19" s="1"/>
  <c r="BK214" i="20"/>
  <c r="J214" i="20" s="1"/>
  <c r="J104" i="20" s="1"/>
  <c r="P144" i="21"/>
  <c r="T149" i="22"/>
  <c r="T139" i="22" s="1"/>
  <c r="T257" i="22"/>
  <c r="P472" i="22"/>
  <c r="T132" i="23"/>
  <c r="T131" i="23"/>
  <c r="P263" i="23"/>
  <c r="P262" i="23"/>
  <c r="R142" i="24"/>
  <c r="R390" i="24"/>
  <c r="T572" i="24"/>
  <c r="BK166" i="41"/>
  <c r="J166" i="41"/>
  <c r="J102" i="41" s="1"/>
  <c r="T182" i="41"/>
  <c r="T181" i="41"/>
  <c r="R224" i="41"/>
  <c r="R210" i="41" s="1"/>
  <c r="R156" i="42"/>
  <c r="R170" i="42"/>
  <c r="BK181" i="42"/>
  <c r="J181" i="42" s="1"/>
  <c r="J107" i="42" s="1"/>
  <c r="P157" i="43"/>
  <c r="P173" i="43"/>
  <c r="P170" i="43"/>
  <c r="R181" i="43"/>
  <c r="R170" i="43"/>
  <c r="BK143" i="44"/>
  <c r="J143" i="44"/>
  <c r="J103" i="44" s="1"/>
  <c r="T160" i="46"/>
  <c r="T159" i="46" s="1"/>
  <c r="R130" i="47"/>
  <c r="T192" i="47"/>
  <c r="P143" i="48"/>
  <c r="T161" i="48"/>
  <c r="BK169" i="63"/>
  <c r="J169" i="63" s="1"/>
  <c r="J113" i="63" s="1"/>
  <c r="BK132" i="2"/>
  <c r="BK235" i="2"/>
  <c r="J235" i="2" s="1"/>
  <c r="J103" i="2" s="1"/>
  <c r="BK144" i="3"/>
  <c r="J144" i="3" s="1"/>
  <c r="J104" i="3" s="1"/>
  <c r="R152" i="4"/>
  <c r="R167" i="4"/>
  <c r="R180" i="4"/>
  <c r="R179" i="4"/>
  <c r="P206" i="4"/>
  <c r="P205" i="4"/>
  <c r="BK147" i="5"/>
  <c r="J147" i="5" s="1"/>
  <c r="J105" i="5" s="1"/>
  <c r="T160" i="5"/>
  <c r="T159" i="5" s="1"/>
  <c r="BK202" i="5"/>
  <c r="J202" i="5"/>
  <c r="J111" i="5" s="1"/>
  <c r="R209" i="5"/>
  <c r="R300" i="24"/>
  <c r="T362" i="24"/>
  <c r="BK478" i="24"/>
  <c r="J478" i="24" s="1"/>
  <c r="J113" i="24" s="1"/>
  <c r="T598" i="24"/>
  <c r="R485" i="24"/>
  <c r="P147" i="63"/>
  <c r="R166" i="63"/>
  <c r="BK152" i="6"/>
  <c r="R218" i="6"/>
  <c r="P361" i="6"/>
  <c r="T894" i="6"/>
  <c r="BK1498" i="6"/>
  <c r="J1498" i="6" s="1"/>
  <c r="J109" i="6" s="1"/>
  <c r="T1705" i="6"/>
  <c r="R2165" i="6"/>
  <c r="P2215" i="6"/>
  <c r="P2347" i="6"/>
  <c r="P2788" i="6"/>
  <c r="R3261" i="6"/>
  <c r="BK4635" i="6"/>
  <c r="J4635" i="6"/>
  <c r="J122" i="6"/>
  <c r="P5189" i="6"/>
  <c r="T5289" i="6"/>
  <c r="BK148" i="7"/>
  <c r="J148" i="7"/>
  <c r="J101" i="7" s="1"/>
  <c r="T148" i="7"/>
  <c r="R151" i="7"/>
  <c r="T160" i="7"/>
  <c r="BK232" i="7"/>
  <c r="J232" i="7" s="1"/>
  <c r="J106" i="7" s="1"/>
  <c r="BK316" i="7"/>
  <c r="J316" i="7" s="1"/>
  <c r="J108" i="7" s="1"/>
  <c r="R365" i="7"/>
  <c r="R364" i="7" s="1"/>
  <c r="P133" i="8"/>
  <c r="T269" i="8"/>
  <c r="BK412" i="8"/>
  <c r="J412" i="8" s="1"/>
  <c r="J104" i="8" s="1"/>
  <c r="P473" i="8"/>
  <c r="R520" i="8"/>
  <c r="R144" i="9"/>
  <c r="T184" i="9"/>
  <c r="T236" i="9"/>
  <c r="T323" i="9"/>
  <c r="BK136" i="10"/>
  <c r="BK199" i="10"/>
  <c r="J199" i="10"/>
  <c r="J101" i="10"/>
  <c r="BK203" i="10"/>
  <c r="J203" i="10"/>
  <c r="J102" i="10" s="1"/>
  <c r="BK321" i="10"/>
  <c r="J321" i="10" s="1"/>
  <c r="J105" i="10" s="1"/>
  <c r="R544" i="10"/>
  <c r="BK588" i="10"/>
  <c r="J588" i="10" s="1"/>
  <c r="J112" i="10" s="1"/>
  <c r="BK215" i="11"/>
  <c r="J215" i="11" s="1"/>
  <c r="J102" i="11" s="1"/>
  <c r="P252" i="11"/>
  <c r="R288" i="11"/>
  <c r="T326" i="11"/>
  <c r="BK452" i="11"/>
  <c r="J452" i="11" s="1"/>
  <c r="J107" i="11" s="1"/>
  <c r="T452" i="11"/>
  <c r="BK602" i="11"/>
  <c r="J602" i="11" s="1"/>
  <c r="J109" i="11" s="1"/>
  <c r="T722" i="11"/>
  <c r="BK867" i="11"/>
  <c r="J867" i="11"/>
  <c r="J114" i="11" s="1"/>
  <c r="R880" i="11"/>
  <c r="T886" i="11"/>
  <c r="T892" i="11"/>
  <c r="BK906" i="11"/>
  <c r="J906" i="11"/>
  <c r="J119" i="11" s="1"/>
  <c r="P912" i="11"/>
  <c r="R918" i="11"/>
  <c r="BK927" i="11"/>
  <c r="J927" i="11" s="1"/>
  <c r="J123" i="11" s="1"/>
  <c r="P938" i="11"/>
  <c r="R945" i="11"/>
  <c r="T951" i="11"/>
  <c r="R968" i="11"/>
  <c r="R1000" i="11"/>
  <c r="BK1021" i="11"/>
  <c r="J1021" i="11" s="1"/>
  <c r="J133" i="11" s="1"/>
  <c r="P1032" i="11"/>
  <c r="R1044" i="11"/>
  <c r="R1056" i="11"/>
  <c r="T1067" i="11"/>
  <c r="BK1092" i="11"/>
  <c r="J1092" i="11"/>
  <c r="J139" i="11"/>
  <c r="P1103" i="11"/>
  <c r="R1114" i="11"/>
  <c r="T1127" i="11"/>
  <c r="P1155" i="11"/>
  <c r="P1169" i="11"/>
  <c r="R1181" i="11"/>
  <c r="T1207" i="11"/>
  <c r="BK1269" i="11"/>
  <c r="J1269" i="11" s="1"/>
  <c r="J150" i="11" s="1"/>
  <c r="BK1285" i="11"/>
  <c r="J1285" i="11"/>
  <c r="J152" i="11" s="1"/>
  <c r="P137" i="12"/>
  <c r="P136" i="12"/>
  <c r="P132" i="12" s="1"/>
  <c r="AU109" i="1" s="1"/>
  <c r="R184" i="12"/>
  <c r="R194" i="12"/>
  <c r="T205" i="12"/>
  <c r="T204" i="12"/>
  <c r="P175" i="13"/>
  <c r="P174" i="13"/>
  <c r="BK142" i="14"/>
  <c r="J142" i="14" s="1"/>
  <c r="J100" i="14" s="1"/>
  <c r="T142" i="14"/>
  <c r="P169" i="14"/>
  <c r="T169" i="14"/>
  <c r="P366" i="14"/>
  <c r="P356" i="14"/>
  <c r="T376" i="14"/>
  <c r="P389" i="14"/>
  <c r="P402" i="14"/>
  <c r="BK191" i="15"/>
  <c r="J191" i="15" s="1"/>
  <c r="J101" i="15" s="1"/>
  <c r="R244" i="15"/>
  <c r="BK448" i="15"/>
  <c r="J448" i="15" s="1"/>
  <c r="J108" i="15" s="1"/>
  <c r="BK580" i="15"/>
  <c r="J580" i="15"/>
  <c r="J110" i="15"/>
  <c r="R732" i="15"/>
  <c r="BK907" i="15"/>
  <c r="J907" i="15" s="1"/>
  <c r="J114" i="15" s="1"/>
  <c r="R907" i="15"/>
  <c r="T907" i="15"/>
  <c r="P915" i="15"/>
  <c r="R915" i="15"/>
  <c r="BK1407" i="15"/>
  <c r="J1407" i="15" s="1"/>
  <c r="J120" i="15" s="1"/>
  <c r="R1641" i="15"/>
  <c r="R1713" i="15"/>
  <c r="P132" i="16"/>
  <c r="P131" i="16"/>
  <c r="BK144" i="16"/>
  <c r="J144" i="16" s="1"/>
  <c r="J101" i="16" s="1"/>
  <c r="P167" i="16"/>
  <c r="R238" i="16"/>
  <c r="BK138" i="17"/>
  <c r="J138" i="17"/>
  <c r="J100" i="17" s="1"/>
  <c r="R156" i="17"/>
  <c r="P239" i="17"/>
  <c r="P208" i="17"/>
  <c r="T251" i="17"/>
  <c r="T250" i="17"/>
  <c r="R259" i="17"/>
  <c r="T134" i="18"/>
  <c r="T133" i="18" s="1"/>
  <c r="T132" i="18" s="1"/>
  <c r="T131" i="18" s="1"/>
  <c r="R142" i="18"/>
  <c r="R145" i="18"/>
  <c r="R211" i="18"/>
  <c r="BK153" i="19"/>
  <c r="J153" i="19"/>
  <c r="J102" i="19"/>
  <c r="BK203" i="19"/>
  <c r="J203" i="19" s="1"/>
  <c r="J104" i="19"/>
  <c r="P214" i="20"/>
  <c r="P205" i="20" s="1"/>
  <c r="P127" i="21"/>
  <c r="P126" i="21" s="1"/>
  <c r="P125" i="21" s="1"/>
  <c r="AU119" i="1" s="1"/>
  <c r="P239" i="23"/>
  <c r="P238" i="23" s="1"/>
  <c r="R263" i="23"/>
  <c r="R262" i="23"/>
  <c r="T300" i="24"/>
  <c r="BK436" i="24"/>
  <c r="J436" i="24"/>
  <c r="J111" i="24" s="1"/>
  <c r="BK572" i="24"/>
  <c r="J572" i="24" s="1"/>
  <c r="J115" i="24" s="1"/>
  <c r="R598" i="24"/>
  <c r="P133" i="25"/>
  <c r="P127" i="25"/>
  <c r="AU125" i="1" s="1"/>
  <c r="T141" i="25"/>
  <c r="T171" i="25"/>
  <c r="BK133" i="26"/>
  <c r="J133" i="26" s="1"/>
  <c r="J101" i="26" s="1"/>
  <c r="P154" i="26"/>
  <c r="BK170" i="26"/>
  <c r="J170" i="26" s="1"/>
  <c r="J103" i="26" s="1"/>
  <c r="P127" i="27"/>
  <c r="P126" i="27" s="1"/>
  <c r="P125" i="27" s="1"/>
  <c r="AU127" i="1" s="1"/>
  <c r="R127" i="27"/>
  <c r="R126" i="27"/>
  <c r="R125" i="27"/>
  <c r="BK206" i="27"/>
  <c r="J206" i="27"/>
  <c r="J103" i="27" s="1"/>
  <c r="T127" i="28"/>
  <c r="T209" i="28"/>
  <c r="T276" i="28"/>
  <c r="T127" i="30"/>
  <c r="T126" i="30"/>
  <c r="T125" i="30" s="1"/>
  <c r="R174" i="30"/>
  <c r="P177" i="30"/>
  <c r="P127" i="31"/>
  <c r="P126" i="31" s="1"/>
  <c r="P125" i="31" s="1"/>
  <c r="AU132" i="1" s="1"/>
  <c r="T150" i="31"/>
  <c r="BK125" i="32"/>
  <c r="J125" i="32" s="1"/>
  <c r="J99" i="32" s="1"/>
  <c r="T165" i="32"/>
  <c r="T130" i="32"/>
  <c r="T125" i="33"/>
  <c r="T124" i="33"/>
  <c r="T123" i="33"/>
  <c r="P119" i="34"/>
  <c r="P118" i="34"/>
  <c r="AU135" i="1"/>
  <c r="T128" i="35"/>
  <c r="T127" i="35" s="1"/>
  <c r="T126" i="35" s="1"/>
  <c r="T144" i="35"/>
  <c r="BK148" i="35"/>
  <c r="J148" i="35"/>
  <c r="J100" i="35" s="1"/>
  <c r="R148" i="35"/>
  <c r="BK200" i="35"/>
  <c r="J200" i="35" s="1"/>
  <c r="J102" i="35"/>
  <c r="T200" i="35"/>
  <c r="R127" i="36"/>
  <c r="BK183" i="36"/>
  <c r="J183" i="36" s="1"/>
  <c r="J101" i="36" s="1"/>
  <c r="P244" i="36"/>
  <c r="P243" i="36"/>
  <c r="P252" i="36"/>
  <c r="P251" i="36"/>
  <c r="BK132" i="37"/>
  <c r="BK131" i="37" s="1"/>
  <c r="R152" i="37"/>
  <c r="R156" i="37"/>
  <c r="P198" i="37"/>
  <c r="R210" i="37"/>
  <c r="R207" i="37"/>
  <c r="R136" i="38"/>
  <c r="T160" i="38"/>
  <c r="R178" i="38"/>
  <c r="R125" i="39"/>
  <c r="R147" i="39"/>
  <c r="P178" i="39"/>
  <c r="T169" i="40"/>
  <c r="P181" i="40"/>
  <c r="T181" i="40"/>
  <c r="T139" i="40" s="1"/>
  <c r="BK222" i="40"/>
  <c r="J222" i="40" s="1"/>
  <c r="J108" i="40" s="1"/>
  <c r="T248" i="40"/>
  <c r="T257" i="40"/>
  <c r="T256" i="40" s="1"/>
  <c r="P152" i="41"/>
  <c r="R175" i="41"/>
  <c r="R140" i="41" s="1"/>
  <c r="BK224" i="41"/>
  <c r="J224" i="41" s="1"/>
  <c r="J109" i="41" s="1"/>
  <c r="T142" i="42"/>
  <c r="T134" i="42"/>
  <c r="T173" i="42"/>
  <c r="BK199" i="43"/>
  <c r="J199" i="43"/>
  <c r="J110" i="43" s="1"/>
  <c r="BK132" i="44"/>
  <c r="P151" i="44"/>
  <c r="T157" i="44"/>
  <c r="P133" i="45"/>
  <c r="T145" i="45"/>
  <c r="T126" i="46"/>
  <c r="T125" i="46"/>
  <c r="BK174" i="47"/>
  <c r="J174" i="47"/>
  <c r="J103" i="47" s="1"/>
  <c r="P151" i="48"/>
  <c r="P130" i="49"/>
  <c r="P129" i="49" s="1"/>
  <c r="P125" i="49" s="1"/>
  <c r="AU152" i="1" s="1"/>
  <c r="T206" i="61"/>
  <c r="T157" i="61"/>
  <c r="T156" i="61" s="1"/>
  <c r="T220" i="61"/>
  <c r="BK228" i="8"/>
  <c r="J228" i="8"/>
  <c r="J100" i="8" s="1"/>
  <c r="P228" i="8"/>
  <c r="BK259" i="8"/>
  <c r="J259" i="8" s="1"/>
  <c r="J101" i="8" s="1"/>
  <c r="T259" i="8"/>
  <c r="R358" i="8"/>
  <c r="BK473" i="8"/>
  <c r="J473" i="8" s="1"/>
  <c r="J106" i="8" s="1"/>
  <c r="P520" i="8"/>
  <c r="R137" i="9"/>
  <c r="T151" i="9"/>
  <c r="BK184" i="9"/>
  <c r="J184" i="9" s="1"/>
  <c r="J108" i="9" s="1"/>
  <c r="BK268" i="9"/>
  <c r="J268" i="9"/>
  <c r="J110" i="9" s="1"/>
  <c r="BK323" i="9"/>
  <c r="J323" i="9" s="1"/>
  <c r="J111" i="9" s="1"/>
  <c r="R136" i="10"/>
  <c r="R135" i="10"/>
  <c r="R134" i="10" s="1"/>
  <c r="P199" i="10"/>
  <c r="T203" i="10"/>
  <c r="P321" i="10"/>
  <c r="T544" i="10"/>
  <c r="T581" i="10"/>
  <c r="P189" i="22"/>
  <c r="BK291" i="22"/>
  <c r="J291" i="22" s="1"/>
  <c r="J106" i="22" s="1"/>
  <c r="R178" i="23"/>
  <c r="BK263" i="23"/>
  <c r="J263" i="23" s="1"/>
  <c r="J108" i="23" s="1"/>
  <c r="BK147" i="50"/>
  <c r="J147" i="50"/>
  <c r="J100" i="50" s="1"/>
  <c r="BK200" i="50"/>
  <c r="BK125" i="50" s="1"/>
  <c r="J125" i="50" s="1"/>
  <c r="J98" i="50" s="1"/>
  <c r="BK161" i="51"/>
  <c r="J161" i="51" s="1"/>
  <c r="J103" i="51"/>
  <c r="R138" i="52"/>
  <c r="T159" i="52"/>
  <c r="R153" i="53"/>
  <c r="P176" i="53"/>
  <c r="P175" i="53"/>
  <c r="T141" i="54"/>
  <c r="P157" i="54"/>
  <c r="P156" i="54"/>
  <c r="P141" i="55"/>
  <c r="T149" i="56"/>
  <c r="T154" i="57"/>
  <c r="P193" i="57"/>
  <c r="P141" i="58"/>
  <c r="BK192" i="58"/>
  <c r="J192" i="58"/>
  <c r="J108" i="58" s="1"/>
  <c r="T200" i="58"/>
  <c r="T147" i="59"/>
  <c r="BK171" i="59"/>
  <c r="J171" i="59"/>
  <c r="J108" i="59" s="1"/>
  <c r="T179" i="59"/>
  <c r="T139" i="60"/>
  <c r="BK212" i="61"/>
  <c r="J212" i="61" s="1"/>
  <c r="J128" i="61" s="1"/>
  <c r="R223" i="61"/>
  <c r="R157" i="61" s="1"/>
  <c r="R156" i="61" s="1"/>
  <c r="R150" i="63"/>
  <c r="R214" i="20"/>
  <c r="R205" i="20" s="1"/>
  <c r="BK144" i="21"/>
  <c r="J144" i="21" s="1"/>
  <c r="J101" i="21" s="1"/>
  <c r="BK189" i="22"/>
  <c r="J189" i="22"/>
  <c r="J102" i="22" s="1"/>
  <c r="T338" i="22"/>
  <c r="BK178" i="23"/>
  <c r="J178" i="23" s="1"/>
  <c r="J101" i="23" s="1"/>
  <c r="BK390" i="24"/>
  <c r="J390" i="24"/>
  <c r="J110" i="24" s="1"/>
  <c r="R128" i="25"/>
  <c r="R133" i="25"/>
  <c r="R171" i="25"/>
  <c r="R128" i="26"/>
  <c r="R154" i="26"/>
  <c r="P127" i="28"/>
  <c r="P126" i="28"/>
  <c r="P125" i="28" s="1"/>
  <c r="AU128" i="1" s="1"/>
  <c r="T161" i="28"/>
  <c r="T167" i="28"/>
  <c r="T200" i="28"/>
  <c r="T134" i="29"/>
  <c r="T131" i="29" s="1"/>
  <c r="BK156" i="29"/>
  <c r="BK155" i="29" s="1"/>
  <c r="J155" i="29" s="1"/>
  <c r="J104" i="29" s="1"/>
  <c r="P183" i="29"/>
  <c r="R199" i="29"/>
  <c r="T127" i="31"/>
  <c r="T126" i="31" s="1"/>
  <c r="T125" i="31" s="1"/>
  <c r="BK161" i="31"/>
  <c r="J161" i="31" s="1"/>
  <c r="J102" i="31" s="1"/>
  <c r="P125" i="32"/>
  <c r="P165" i="32"/>
  <c r="P130" i="32" s="1"/>
  <c r="P125" i="33"/>
  <c r="P124" i="33"/>
  <c r="P123" i="33" s="1"/>
  <c r="AU134" i="1" s="1"/>
  <c r="BK119" i="34"/>
  <c r="J119" i="34" s="1"/>
  <c r="J97" i="34" s="1"/>
  <c r="P151" i="35"/>
  <c r="R204" i="35"/>
  <c r="R203" i="35"/>
  <c r="R183" i="36"/>
  <c r="R244" i="36"/>
  <c r="R243" i="36"/>
  <c r="T132" i="37"/>
  <c r="T131" i="37" s="1"/>
  <c r="P170" i="37"/>
  <c r="P169" i="37" s="1"/>
  <c r="BK210" i="37"/>
  <c r="T221" i="37"/>
  <c r="T220" i="37"/>
  <c r="P125" i="38"/>
  <c r="P124" i="38"/>
  <c r="P123" i="38" s="1"/>
  <c r="AU139" i="1" s="1"/>
  <c r="P165" i="38"/>
  <c r="P178" i="38"/>
  <c r="T148" i="40"/>
  <c r="R184" i="40"/>
  <c r="R208" i="40"/>
  <c r="R207" i="40" s="1"/>
  <c r="R215" i="40"/>
  <c r="BK248" i="40"/>
  <c r="J248" i="40" s="1"/>
  <c r="J109" i="40" s="1"/>
  <c r="P253" i="40"/>
  <c r="BK271" i="40"/>
  <c r="J271" i="40" s="1"/>
  <c r="J114" i="40" s="1"/>
  <c r="P166" i="41"/>
  <c r="BK187" i="41"/>
  <c r="J187" i="41" s="1"/>
  <c r="J106" i="41" s="1"/>
  <c r="R195" i="41"/>
  <c r="P165" i="42"/>
  <c r="BK173" i="42"/>
  <c r="J173" i="42"/>
  <c r="J106" i="42" s="1"/>
  <c r="P181" i="42"/>
  <c r="P143" i="43"/>
  <c r="P166" i="43"/>
  <c r="T181" i="43"/>
  <c r="R139" i="44"/>
  <c r="T147" i="44"/>
  <c r="T154" i="44"/>
  <c r="BK137" i="45"/>
  <c r="J137" i="45"/>
  <c r="J102" i="45"/>
  <c r="BK126" i="46"/>
  <c r="J126" i="46" s="1"/>
  <c r="J98" i="46"/>
  <c r="R136" i="46"/>
  <c r="P192" i="47"/>
  <c r="BK174" i="48"/>
  <c r="J174" i="48"/>
  <c r="J104" i="48" s="1"/>
  <c r="R142" i="63"/>
  <c r="R138" i="63" s="1"/>
  <c r="R137" i="63" s="1"/>
  <c r="T155" i="63"/>
  <c r="BK163" i="63"/>
  <c r="J163" i="63"/>
  <c r="J111" i="63"/>
  <c r="BK166" i="63"/>
  <c r="J166" i="63"/>
  <c r="J112" i="63" s="1"/>
  <c r="R235" i="2"/>
  <c r="P132" i="3"/>
  <c r="P131" i="3"/>
  <c r="P130" i="3" s="1"/>
  <c r="AU98" i="1" s="1"/>
  <c r="T141" i="3"/>
  <c r="BK143" i="5"/>
  <c r="J143" i="5"/>
  <c r="J103" i="5"/>
  <c r="R160" i="5"/>
  <c r="R159" i="5"/>
  <c r="P202" i="5"/>
  <c r="T209" i="5"/>
  <c r="P142" i="24"/>
  <c r="P141" i="24"/>
  <c r="P341" i="24"/>
  <c r="R377" i="24"/>
  <c r="R572" i="24"/>
  <c r="R147" i="50"/>
  <c r="P200" i="50"/>
  <c r="T138" i="52"/>
  <c r="T137" i="52" s="1"/>
  <c r="T136" i="52" s="1"/>
  <c r="R159" i="52"/>
  <c r="R197" i="52"/>
  <c r="R196" i="52" s="1"/>
  <c r="P222" i="52"/>
  <c r="BK149" i="53"/>
  <c r="J149" i="53"/>
  <c r="J102" i="53" s="1"/>
  <c r="T153" i="53"/>
  <c r="T176" i="53"/>
  <c r="T175" i="53"/>
  <c r="R141" i="54"/>
  <c r="R153" i="54"/>
  <c r="BK154" i="55"/>
  <c r="J154" i="55" s="1"/>
  <c r="J104" i="55" s="1"/>
  <c r="BK149" i="56"/>
  <c r="J149" i="56" s="1"/>
  <c r="J104" i="56" s="1"/>
  <c r="P172" i="57"/>
  <c r="BK177" i="58"/>
  <c r="J177" i="58"/>
  <c r="J105" i="58"/>
  <c r="P141" i="59"/>
  <c r="T160" i="59"/>
  <c r="R179" i="59"/>
  <c r="P139" i="60"/>
  <c r="R209" i="61"/>
  <c r="T212" i="61"/>
  <c r="BK217" i="61"/>
  <c r="J217" i="61"/>
  <c r="J130" i="61" s="1"/>
  <c r="BK223" i="61"/>
  <c r="J223" i="61"/>
  <c r="J132" i="61"/>
  <c r="T139" i="63"/>
  <c r="T138" i="63"/>
  <c r="T137" i="63" s="1"/>
  <c r="BK147" i="63"/>
  <c r="J147" i="63" s="1"/>
  <c r="J105" i="63" s="1"/>
  <c r="T169" i="63"/>
  <c r="BK198" i="61"/>
  <c r="J198" i="61" s="1"/>
  <c r="J122" i="61" s="1"/>
  <c r="BK150" i="62"/>
  <c r="J150" i="62"/>
  <c r="J102" i="62" s="1"/>
  <c r="BK154" i="62"/>
  <c r="J154" i="62" s="1"/>
  <c r="J104" i="62" s="1"/>
  <c r="BK170" i="62"/>
  <c r="J170" i="62"/>
  <c r="J112" i="62" s="1"/>
  <c r="BK213" i="4"/>
  <c r="J213" i="4" s="1"/>
  <c r="J118" i="4" s="1"/>
  <c r="BK157" i="5"/>
  <c r="J157" i="5"/>
  <c r="J106" i="5" s="1"/>
  <c r="BK369" i="14"/>
  <c r="J369" i="14" s="1"/>
  <c r="J108" i="14" s="1"/>
  <c r="BK393" i="14"/>
  <c r="J393" i="14"/>
  <c r="J113" i="14" s="1"/>
  <c r="BK208" i="17"/>
  <c r="J208" i="17" s="1"/>
  <c r="J104" i="17" s="1"/>
  <c r="BK208" i="37"/>
  <c r="J208" i="37"/>
  <c r="J106" i="37" s="1"/>
  <c r="BK176" i="39"/>
  <c r="J176" i="39" s="1"/>
  <c r="J100" i="39" s="1"/>
  <c r="BK196" i="39"/>
  <c r="J196" i="39"/>
  <c r="J103" i="39" s="1"/>
  <c r="BK276" i="41"/>
  <c r="J276" i="41" s="1"/>
  <c r="J113" i="41" s="1"/>
  <c r="BK282" i="41"/>
  <c r="J282" i="41"/>
  <c r="J116" i="41" s="1"/>
  <c r="BK171" i="43"/>
  <c r="J171" i="43" s="1"/>
  <c r="J105" i="43" s="1"/>
  <c r="BK182" i="57"/>
  <c r="J182" i="57"/>
  <c r="J106" i="57" s="1"/>
  <c r="BK172" i="61"/>
  <c r="J172" i="61" s="1"/>
  <c r="J109" i="61" s="1"/>
  <c r="BK174" i="62"/>
  <c r="J174" i="62"/>
  <c r="J114" i="62" s="1"/>
  <c r="BK534" i="8"/>
  <c r="J534" i="8" s="1"/>
  <c r="J110" i="8" s="1"/>
  <c r="BK299" i="17"/>
  <c r="J299" i="17"/>
  <c r="J111" i="17" s="1"/>
  <c r="BK217" i="19"/>
  <c r="J217" i="19" s="1"/>
  <c r="J109" i="19" s="1"/>
  <c r="BK543" i="22"/>
  <c r="J543" i="22"/>
  <c r="J116" i="22" s="1"/>
  <c r="BK168" i="62"/>
  <c r="J168" i="62" s="1"/>
  <c r="J111" i="62" s="1"/>
  <c r="BK194" i="51"/>
  <c r="J194" i="51"/>
  <c r="J110" i="51" s="1"/>
  <c r="BK170" i="53"/>
  <c r="J170" i="53" s="1"/>
  <c r="J106" i="53" s="1"/>
  <c r="BK198" i="53"/>
  <c r="BK175" i="53" s="1"/>
  <c r="J175" i="53" s="1"/>
  <c r="J108" i="53" s="1"/>
  <c r="J198" i="53"/>
  <c r="J110" i="53" s="1"/>
  <c r="BK190" i="55"/>
  <c r="J190" i="55" s="1"/>
  <c r="J110" i="55" s="1"/>
  <c r="BK173" i="56"/>
  <c r="J173" i="56" s="1"/>
  <c r="J106" i="56" s="1"/>
  <c r="BK198" i="58"/>
  <c r="J198" i="58" s="1"/>
  <c r="J110" i="58" s="1"/>
  <c r="BK134" i="49"/>
  <c r="J134" i="49" s="1"/>
  <c r="J103" i="49" s="1"/>
  <c r="BK255" i="2"/>
  <c r="J255" i="2" s="1"/>
  <c r="J104" i="2" s="1"/>
  <c r="BK200" i="4"/>
  <c r="J200" i="4" s="1"/>
  <c r="J113" i="4" s="1"/>
  <c r="BK203" i="4"/>
  <c r="J203" i="4" s="1"/>
  <c r="J115" i="4" s="1"/>
  <c r="BK203" i="53"/>
  <c r="J203" i="53" s="1"/>
  <c r="J113" i="53" s="1"/>
  <c r="BK163" i="54"/>
  <c r="BK162" i="54" s="1"/>
  <c r="J162" i="54" s="1"/>
  <c r="J109" i="54" s="1"/>
  <c r="BK5459" i="6"/>
  <c r="J5459" i="6"/>
  <c r="J127" i="6" s="1"/>
  <c r="BK332" i="9"/>
  <c r="J332" i="9"/>
  <c r="J112" i="9"/>
  <c r="BK354" i="14"/>
  <c r="J354" i="14"/>
  <c r="J103" i="14" s="1"/>
  <c r="BK374" i="14"/>
  <c r="J374" i="14" s="1"/>
  <c r="J109" i="14" s="1"/>
  <c r="BK257" i="18"/>
  <c r="J257" i="18"/>
  <c r="J109" i="18" s="1"/>
  <c r="BK252" i="22"/>
  <c r="J252" i="22"/>
  <c r="J104" i="22"/>
  <c r="BK252" i="23"/>
  <c r="J252" i="23"/>
  <c r="J105" i="23" s="1"/>
  <c r="BK374" i="24"/>
  <c r="J374" i="24" s="1"/>
  <c r="J107" i="24" s="1"/>
  <c r="BK231" i="60"/>
  <c r="J231" i="60"/>
  <c r="J107" i="60" s="1"/>
  <c r="BK160" i="61"/>
  <c r="J160" i="61"/>
  <c r="J103" i="61"/>
  <c r="BK181" i="55"/>
  <c r="J181" i="55"/>
  <c r="J106" i="55" s="1"/>
  <c r="BK182" i="56"/>
  <c r="J182" i="56" s="1"/>
  <c r="J110" i="56" s="1"/>
  <c r="BK189" i="58"/>
  <c r="J189" i="58"/>
  <c r="J106" i="58" s="1"/>
  <c r="BK131" i="60"/>
  <c r="J131" i="60"/>
  <c r="J100" i="60"/>
  <c r="BK190" i="61"/>
  <c r="J190" i="61"/>
  <c r="J118" i="61" s="1"/>
  <c r="BK155" i="4"/>
  <c r="J155" i="4" s="1"/>
  <c r="J104" i="4" s="1"/>
  <c r="BK384" i="14"/>
  <c r="J384" i="14"/>
  <c r="J111" i="14" s="1"/>
  <c r="BK445" i="15"/>
  <c r="J445" i="15"/>
  <c r="J106" i="15"/>
  <c r="BK1720" i="15"/>
  <c r="J1720" i="15"/>
  <c r="J124" i="15" s="1"/>
  <c r="BK203" i="29"/>
  <c r="J203" i="29" s="1"/>
  <c r="J108" i="29" s="1"/>
  <c r="BK191" i="38"/>
  <c r="J191" i="38"/>
  <c r="J103" i="38" s="1"/>
  <c r="BK221" i="42"/>
  <c r="J221" i="42"/>
  <c r="J110" i="42"/>
  <c r="BK173" i="51"/>
  <c r="J173" i="51"/>
  <c r="J104" i="51" s="1"/>
  <c r="BK201" i="53"/>
  <c r="J201" i="53" s="1"/>
  <c r="J112" i="53" s="1"/>
  <c r="BK151" i="54"/>
  <c r="J151" i="54"/>
  <c r="J105" i="54" s="1"/>
  <c r="BK178" i="62"/>
  <c r="J178" i="62"/>
  <c r="J116" i="62"/>
  <c r="BK190" i="62"/>
  <c r="J190" i="62"/>
  <c r="J122" i="62" s="1"/>
  <c r="BK1495" i="6"/>
  <c r="J1495" i="6" s="1"/>
  <c r="J107" i="6" s="1"/>
  <c r="BK5461" i="6"/>
  <c r="J5461" i="6"/>
  <c r="J128" i="6" s="1"/>
  <c r="BK157" i="46"/>
  <c r="J157" i="46"/>
  <c r="J101" i="46"/>
  <c r="BK190" i="52"/>
  <c r="J190" i="52"/>
  <c r="J106" i="52" s="1"/>
  <c r="BK213" i="52"/>
  <c r="J213" i="52" s="1"/>
  <c r="J111" i="52" s="1"/>
  <c r="BK191" i="57"/>
  <c r="J191" i="57"/>
  <c r="J110" i="57" s="1"/>
  <c r="BK194" i="61"/>
  <c r="J194" i="61"/>
  <c r="J120" i="61"/>
  <c r="BK196" i="61"/>
  <c r="J196" i="61"/>
  <c r="J121" i="61" s="1"/>
  <c r="BK204" i="61"/>
  <c r="J204" i="61" s="1"/>
  <c r="J125" i="61" s="1"/>
  <c r="BK158" i="62"/>
  <c r="J158" i="62"/>
  <c r="J106" i="62" s="1"/>
  <c r="BK164" i="62"/>
  <c r="J164" i="62"/>
  <c r="J109" i="62"/>
  <c r="BK176" i="62"/>
  <c r="J176" i="62"/>
  <c r="J115" i="62" s="1"/>
  <c r="BK186" i="62"/>
  <c r="J186" i="62" s="1"/>
  <c r="J120" i="62" s="1"/>
  <c r="BK188" i="62"/>
  <c r="J188" i="62"/>
  <c r="J121" i="62" s="1"/>
  <c r="BK165" i="28"/>
  <c r="J165" i="28"/>
  <c r="J100" i="28"/>
  <c r="BK274" i="28"/>
  <c r="J274" i="28"/>
  <c r="J104" i="28" s="1"/>
  <c r="BK132" i="29"/>
  <c r="BK127" i="49"/>
  <c r="J127" i="49"/>
  <c r="J100" i="49" s="1"/>
  <c r="BK180" i="62"/>
  <c r="J180" i="62" s="1"/>
  <c r="J117" i="62" s="1"/>
  <c r="BK161" i="3"/>
  <c r="J161" i="3"/>
  <c r="J106" i="3" s="1"/>
  <c r="BK177" i="4"/>
  <c r="J177" i="4" s="1"/>
  <c r="J110" i="4" s="1"/>
  <c r="BK138" i="5"/>
  <c r="J138" i="5"/>
  <c r="J102" i="5" s="1"/>
  <c r="BK247" i="22"/>
  <c r="J247" i="22" s="1"/>
  <c r="J103" i="22" s="1"/>
  <c r="BK138" i="51"/>
  <c r="J138" i="51"/>
  <c r="J101" i="51" s="1"/>
  <c r="BK189" i="51"/>
  <c r="BK175" i="51" s="1"/>
  <c r="J175" i="51" s="1"/>
  <c r="J105" i="51" s="1"/>
  <c r="BK192" i="51"/>
  <c r="J192" i="51"/>
  <c r="J109" i="51" s="1"/>
  <c r="BK168" i="59"/>
  <c r="J168" i="59" s="1"/>
  <c r="J106" i="59" s="1"/>
  <c r="BK177" i="59"/>
  <c r="J177" i="59"/>
  <c r="J110" i="59" s="1"/>
  <c r="BK604" i="24"/>
  <c r="J604" i="24" s="1"/>
  <c r="J118" i="24" s="1"/>
  <c r="BK130" i="32"/>
  <c r="J130" i="32"/>
  <c r="J100" i="32" s="1"/>
  <c r="BK175" i="32"/>
  <c r="J175" i="32" s="1"/>
  <c r="J102" i="32" s="1"/>
  <c r="BK194" i="39"/>
  <c r="J194" i="39"/>
  <c r="J102" i="39" s="1"/>
  <c r="BK194" i="46"/>
  <c r="J194" i="46" s="1"/>
  <c r="J104" i="46" s="1"/>
  <c r="BK200" i="61"/>
  <c r="J200" i="61"/>
  <c r="J123" i="61" s="1"/>
  <c r="BK172" i="62"/>
  <c r="J172" i="62" s="1"/>
  <c r="J113" i="62" s="1"/>
  <c r="BK182" i="62"/>
  <c r="J182" i="62"/>
  <c r="J118" i="62" s="1"/>
  <c r="BK145" i="63"/>
  <c r="J145" i="63" s="1"/>
  <c r="J104" i="63" s="1"/>
  <c r="BK153" i="29"/>
  <c r="J153" i="29"/>
  <c r="J103" i="29" s="1"/>
  <c r="BK180" i="30"/>
  <c r="J180" i="30" s="1"/>
  <c r="J103" i="30" s="1"/>
  <c r="BK213" i="35"/>
  <c r="J213" i="35"/>
  <c r="J106" i="35" s="1"/>
  <c r="BK205" i="37"/>
  <c r="BK169" i="37" s="1"/>
  <c r="J169" i="37" s="1"/>
  <c r="J101" i="37" s="1"/>
  <c r="BK196" i="43"/>
  <c r="J196" i="43"/>
  <c r="J108" i="43" s="1"/>
  <c r="BK191" i="48"/>
  <c r="J191" i="48" s="1"/>
  <c r="J105" i="48" s="1"/>
  <c r="BK168" i="61"/>
  <c r="J168" i="61"/>
  <c r="J107" i="61" s="1"/>
  <c r="BK174" i="61"/>
  <c r="J174" i="61" s="1"/>
  <c r="J110" i="61" s="1"/>
  <c r="BK176" i="61"/>
  <c r="J176" i="61"/>
  <c r="J111" i="61" s="1"/>
  <c r="BK186" i="61"/>
  <c r="J186" i="61" s="1"/>
  <c r="J116" i="61" s="1"/>
  <c r="BK188" i="61"/>
  <c r="J188" i="61"/>
  <c r="J117" i="61" s="1"/>
  <c r="BK152" i="62"/>
  <c r="J152" i="62" s="1"/>
  <c r="J103" i="62" s="1"/>
  <c r="BK134" i="12"/>
  <c r="J134" i="12"/>
  <c r="J100" i="12" s="1"/>
  <c r="BK301" i="17"/>
  <c r="J301" i="17" s="1"/>
  <c r="J112" i="17" s="1"/>
  <c r="J91" i="19"/>
  <c r="BK140" i="22"/>
  <c r="BK257" i="23"/>
  <c r="J257" i="23"/>
  <c r="J106" i="23" s="1"/>
  <c r="BK357" i="14"/>
  <c r="J357" i="14"/>
  <c r="J105" i="14"/>
  <c r="BK364" i="14"/>
  <c r="J364" i="14"/>
  <c r="J106" i="14" s="1"/>
  <c r="BK428" i="14"/>
  <c r="J428" i="14"/>
  <c r="J115" i="14"/>
  <c r="BK239" i="15"/>
  <c r="J239" i="15"/>
  <c r="J103" i="15" s="1"/>
  <c r="BK307" i="22"/>
  <c r="J307" i="22"/>
  <c r="J107" i="22"/>
  <c r="BK158" i="4"/>
  <c r="J158" i="4"/>
  <c r="J105" i="4" s="1"/>
  <c r="BK166" i="62"/>
  <c r="J166" i="62"/>
  <c r="J110" i="62"/>
  <c r="BK532" i="8"/>
  <c r="J532" i="8"/>
  <c r="J109" i="8" s="1"/>
  <c r="BK579" i="10"/>
  <c r="BK578" i="10"/>
  <c r="J578" i="10"/>
  <c r="J109" i="10" s="1"/>
  <c r="BK248" i="12"/>
  <c r="J248" i="12" s="1"/>
  <c r="J110" i="12" s="1"/>
  <c r="BK450" i="14"/>
  <c r="J450" i="14"/>
  <c r="J118" i="14" s="1"/>
  <c r="BK207" i="19"/>
  <c r="J207" i="19" s="1"/>
  <c r="J105" i="19" s="1"/>
  <c r="BK215" i="19"/>
  <c r="J215" i="19"/>
  <c r="J108" i="19" s="1"/>
  <c r="BK178" i="26"/>
  <c r="J178" i="26" s="1"/>
  <c r="J104" i="26" s="1"/>
  <c r="BK226" i="37"/>
  <c r="J226" i="37"/>
  <c r="J110" i="37" s="1"/>
  <c r="J91" i="44"/>
  <c r="BK202" i="61"/>
  <c r="J202" i="61" s="1"/>
  <c r="J124" i="61" s="1"/>
  <c r="BK156" i="62"/>
  <c r="J156" i="62" s="1"/>
  <c r="J105" i="62" s="1"/>
  <c r="BK162" i="62"/>
  <c r="J162" i="62" s="1"/>
  <c r="J108" i="62" s="1"/>
  <c r="BK192" i="62"/>
  <c r="J192" i="62" s="1"/>
  <c r="J123" i="62" s="1"/>
  <c r="BK236" i="23"/>
  <c r="J236" i="23" s="1"/>
  <c r="J102" i="23" s="1"/>
  <c r="BK158" i="61"/>
  <c r="J158" i="61" s="1"/>
  <c r="J102" i="61" s="1"/>
  <c r="BK162" i="61"/>
  <c r="J162" i="61" s="1"/>
  <c r="J104" i="61" s="1"/>
  <c r="BK170" i="61"/>
  <c r="J170" i="61" s="1"/>
  <c r="J108" i="61" s="1"/>
  <c r="BK178" i="61"/>
  <c r="J178" i="61" s="1"/>
  <c r="J112" i="61" s="1"/>
  <c r="BK180" i="61"/>
  <c r="J180" i="61" s="1"/>
  <c r="J113" i="61" s="1"/>
  <c r="BK182" i="61"/>
  <c r="J182" i="61"/>
  <c r="J114" i="61" s="1"/>
  <c r="BK184" i="61"/>
  <c r="J184" i="61"/>
  <c r="J115" i="61"/>
  <c r="BK215" i="61"/>
  <c r="J215" i="61"/>
  <c r="J129" i="61" s="1"/>
  <c r="BK160" i="62"/>
  <c r="J160" i="62"/>
  <c r="J107" i="62"/>
  <c r="BK204" i="25"/>
  <c r="J204" i="25"/>
  <c r="J105" i="25" s="1"/>
  <c r="BK164" i="31"/>
  <c r="J164" i="31"/>
  <c r="J103" i="31"/>
  <c r="BK238" i="33"/>
  <c r="J238" i="33"/>
  <c r="J101" i="33" s="1"/>
  <c r="BK139" i="34"/>
  <c r="J139" i="34"/>
  <c r="J98" i="34"/>
  <c r="BK276" i="40"/>
  <c r="J276" i="40"/>
  <c r="J115" i="40" s="1"/>
  <c r="BK222" i="43"/>
  <c r="J222" i="43"/>
  <c r="J111" i="43"/>
  <c r="BK184" i="62"/>
  <c r="J184" i="62"/>
  <c r="J119" i="62" s="1"/>
  <c r="BK194" i="62"/>
  <c r="J194" i="62"/>
  <c r="J124" i="62"/>
  <c r="BK151" i="64"/>
  <c r="J151" i="64"/>
  <c r="J104" i="64" s="1"/>
  <c r="BK153" i="64"/>
  <c r="J153" i="64"/>
  <c r="J105" i="64"/>
  <c r="BK155" i="64"/>
  <c r="J155" i="64"/>
  <c r="J106" i="64" s="1"/>
  <c r="BK159" i="64"/>
  <c r="J159" i="64"/>
  <c r="J108" i="64"/>
  <c r="BK161" i="64"/>
  <c r="J161" i="64"/>
  <c r="J109" i="64" s="1"/>
  <c r="BK163" i="64"/>
  <c r="J163" i="64"/>
  <c r="J110" i="64"/>
  <c r="BK167" i="64"/>
  <c r="J167" i="64"/>
  <c r="J112" i="64" s="1"/>
  <c r="BK173" i="64"/>
  <c r="J173" i="64"/>
  <c r="J115" i="64"/>
  <c r="BK175" i="64"/>
  <c r="J175" i="64"/>
  <c r="J116" i="64" s="1"/>
  <c r="BK181" i="64"/>
  <c r="J181" i="64"/>
  <c r="J119" i="64"/>
  <c r="BK260" i="2"/>
  <c r="J260" i="2"/>
  <c r="J105" i="2" s="1"/>
  <c r="BK149" i="60"/>
  <c r="J149" i="60"/>
  <c r="J103" i="60"/>
  <c r="BK164" i="61"/>
  <c r="J164" i="61"/>
  <c r="J105" i="61" s="1"/>
  <c r="BK166" i="61"/>
  <c r="J166" i="61"/>
  <c r="J106" i="61"/>
  <c r="BK192" i="61"/>
  <c r="J192" i="61"/>
  <c r="J119" i="61" s="1"/>
  <c r="BK153" i="63"/>
  <c r="J153" i="63"/>
  <c r="J107" i="63"/>
  <c r="BK158" i="63"/>
  <c r="J158" i="63"/>
  <c r="J109" i="63" s="1"/>
  <c r="BK147" i="64"/>
  <c r="BK149" i="64"/>
  <c r="J149" i="64"/>
  <c r="J103" i="64" s="1"/>
  <c r="BK157" i="64"/>
  <c r="J157" i="64" s="1"/>
  <c r="J107" i="64" s="1"/>
  <c r="BK165" i="64"/>
  <c r="J165" i="64"/>
  <c r="J111" i="64" s="1"/>
  <c r="BK169" i="64"/>
  <c r="J169" i="64" s="1"/>
  <c r="J113" i="64" s="1"/>
  <c r="BK171" i="64"/>
  <c r="J171" i="64"/>
  <c r="J114" i="64" s="1"/>
  <c r="BK177" i="64"/>
  <c r="J177" i="64" s="1"/>
  <c r="J117" i="64" s="1"/>
  <c r="BK179" i="64"/>
  <c r="J179" i="64"/>
  <c r="J118" i="64" s="1"/>
  <c r="BK183" i="64"/>
  <c r="J183" i="64" s="1"/>
  <c r="J120" i="64" s="1"/>
  <c r="BK185" i="64"/>
  <c r="J185" i="64"/>
  <c r="J121" i="64" s="1"/>
  <c r="J96" i="64"/>
  <c r="J139" i="64"/>
  <c r="BF150" i="64"/>
  <c r="BF160" i="64"/>
  <c r="BF180" i="64"/>
  <c r="E85" i="64"/>
  <c r="F96" i="64"/>
  <c r="BF148" i="64"/>
  <c r="BF152" i="64"/>
  <c r="BF154" i="64"/>
  <c r="BF156" i="64"/>
  <c r="BF164" i="64"/>
  <c r="BF158" i="64"/>
  <c r="BF178" i="64"/>
  <c r="BF172" i="64"/>
  <c r="BF162" i="64"/>
  <c r="BF168" i="64"/>
  <c r="BF174" i="64"/>
  <c r="BF170" i="64"/>
  <c r="BF176" i="64"/>
  <c r="BF166" i="64"/>
  <c r="BF182" i="64"/>
  <c r="BF184" i="64"/>
  <c r="BF186" i="64"/>
  <c r="E85" i="63"/>
  <c r="F134" i="63"/>
  <c r="BF148" i="63"/>
  <c r="BF140" i="63"/>
  <c r="BF143" i="63"/>
  <c r="J93" i="63"/>
  <c r="BF141" i="63"/>
  <c r="BF144" i="63"/>
  <c r="BF152" i="63"/>
  <c r="BF154" i="63"/>
  <c r="BF159" i="63"/>
  <c r="J96" i="63"/>
  <c r="BF146" i="63"/>
  <c r="BF156" i="63"/>
  <c r="BF151" i="63"/>
  <c r="BF157" i="63"/>
  <c r="BF149" i="63"/>
  <c r="BF161" i="63"/>
  <c r="BF164" i="63"/>
  <c r="BF162" i="63"/>
  <c r="BF167" i="63"/>
  <c r="BF168" i="63"/>
  <c r="BF170" i="63"/>
  <c r="BF171" i="63"/>
  <c r="BF172" i="63"/>
  <c r="BF165" i="63"/>
  <c r="J96" i="62"/>
  <c r="J142" i="62"/>
  <c r="BF151" i="62"/>
  <c r="BF163" i="62"/>
  <c r="BF173" i="62"/>
  <c r="E85" i="62"/>
  <c r="F96" i="62"/>
  <c r="BF171" i="62"/>
  <c r="BF181" i="62"/>
  <c r="BF157" i="62"/>
  <c r="BF159" i="62"/>
  <c r="BF169" i="62"/>
  <c r="BF177" i="62"/>
  <c r="BF191" i="62"/>
  <c r="BF179" i="62"/>
  <c r="BF189" i="62"/>
  <c r="BF155" i="62"/>
  <c r="BF183" i="62"/>
  <c r="BF161" i="62"/>
  <c r="BF185" i="62"/>
  <c r="BF195" i="62"/>
  <c r="BF153" i="62"/>
  <c r="BF165" i="62"/>
  <c r="BF167" i="62"/>
  <c r="BF175" i="62"/>
  <c r="BF187" i="62"/>
  <c r="BF193" i="62"/>
  <c r="BK130" i="60"/>
  <c r="J153" i="61"/>
  <c r="BF159" i="61"/>
  <c r="BF161" i="61"/>
  <c r="BF171" i="61"/>
  <c r="BF187" i="61"/>
  <c r="BF197" i="61"/>
  <c r="F96" i="61"/>
  <c r="BF208" i="61"/>
  <c r="BF169" i="61"/>
  <c r="BF173" i="61"/>
  <c r="BF177" i="61"/>
  <c r="J150" i="61"/>
  <c r="E142" i="61"/>
  <c r="BK151" i="60"/>
  <c r="J151" i="60"/>
  <c r="J104" i="60" s="1"/>
  <c r="BF163" i="61"/>
  <c r="BF183" i="61"/>
  <c r="BF199" i="61"/>
  <c r="BF205" i="61"/>
  <c r="BF214" i="61"/>
  <c r="BF175" i="61"/>
  <c r="BF179" i="61"/>
  <c r="BF189" i="61"/>
  <c r="BF181" i="61"/>
  <c r="BF222" i="61"/>
  <c r="BF195" i="61"/>
  <c r="BF219" i="61"/>
  <c r="BF167" i="61"/>
  <c r="BF203" i="61"/>
  <c r="BF210" i="61"/>
  <c r="BF213" i="61"/>
  <c r="BF218" i="61"/>
  <c r="BF185" i="61"/>
  <c r="BF191" i="61"/>
  <c r="BF224" i="61"/>
  <c r="BF165" i="61"/>
  <c r="BF207" i="61"/>
  <c r="BF216" i="61"/>
  <c r="BF221" i="61"/>
  <c r="BF193" i="61"/>
  <c r="BF201" i="61"/>
  <c r="BF211" i="61"/>
  <c r="BF225" i="61"/>
  <c r="E85" i="60"/>
  <c r="J91" i="60"/>
  <c r="BF138" i="60"/>
  <c r="BF144" i="60"/>
  <c r="BF209" i="60"/>
  <c r="BF202" i="60"/>
  <c r="BF174" i="60"/>
  <c r="BF175" i="60"/>
  <c r="BF196" i="60"/>
  <c r="BF203" i="60"/>
  <c r="BF181" i="60"/>
  <c r="BF190" i="60"/>
  <c r="BF208" i="60"/>
  <c r="BF215" i="60"/>
  <c r="BF148" i="60"/>
  <c r="BF177" i="60"/>
  <c r="BF189" i="60"/>
  <c r="F94" i="60"/>
  <c r="BF165" i="60"/>
  <c r="BF179" i="60"/>
  <c r="BF186" i="60"/>
  <c r="BF212" i="60"/>
  <c r="BF156" i="60"/>
  <c r="BF218" i="60"/>
  <c r="BF145" i="60"/>
  <c r="BF180" i="60"/>
  <c r="BK170" i="59"/>
  <c r="J170" i="59" s="1"/>
  <c r="J107" i="59" s="1"/>
  <c r="BF132" i="60"/>
  <c r="BF192" i="60"/>
  <c r="J94" i="60"/>
  <c r="BF217" i="60"/>
  <c r="BF224" i="60"/>
  <c r="BF142" i="60"/>
  <c r="BF155" i="60"/>
  <c r="BF168" i="60"/>
  <c r="BF171" i="60"/>
  <c r="BF173" i="60"/>
  <c r="BF185" i="60"/>
  <c r="BF204" i="60"/>
  <c r="BF211" i="60"/>
  <c r="BF137" i="60"/>
  <c r="BF141" i="60"/>
  <c r="BF188" i="60"/>
  <c r="BF193" i="60"/>
  <c r="BF198" i="60"/>
  <c r="BF199" i="60"/>
  <c r="BF201" i="60"/>
  <c r="BF219" i="60"/>
  <c r="BF220" i="60"/>
  <c r="BF221" i="60"/>
  <c r="BF226" i="60"/>
  <c r="BF187" i="60"/>
  <c r="BF205" i="60"/>
  <c r="BF230" i="60"/>
  <c r="BF197" i="60"/>
  <c r="BF200" i="60"/>
  <c r="BF213" i="60"/>
  <c r="BF222" i="60"/>
  <c r="BF166" i="60"/>
  <c r="BF183" i="60"/>
  <c r="BF206" i="60"/>
  <c r="BF223" i="60"/>
  <c r="BF225" i="60"/>
  <c r="BF227" i="60"/>
  <c r="BF232" i="60"/>
  <c r="BF178" i="60"/>
  <c r="BF153" i="60"/>
  <c r="BF154" i="60"/>
  <c r="BF170" i="60"/>
  <c r="BF172" i="60"/>
  <c r="BF169" i="60"/>
  <c r="BF140" i="60"/>
  <c r="BF207" i="60"/>
  <c r="BF210" i="60"/>
  <c r="BF214" i="60"/>
  <c r="BF228" i="60"/>
  <c r="BF147" i="60"/>
  <c r="BF150" i="60"/>
  <c r="BF176" i="60"/>
  <c r="BF229" i="60"/>
  <c r="BF157" i="60"/>
  <c r="BF158" i="60"/>
  <c r="BF159" i="60"/>
  <c r="BF160" i="60"/>
  <c r="BF161" i="60"/>
  <c r="BF162" i="60"/>
  <c r="BF163" i="60"/>
  <c r="BF164" i="60"/>
  <c r="BF167" i="60"/>
  <c r="BF184" i="60"/>
  <c r="BF144" i="59"/>
  <c r="BF152" i="59"/>
  <c r="E121" i="59"/>
  <c r="F96" i="59"/>
  <c r="J96" i="59"/>
  <c r="BF138" i="59"/>
  <c r="BF174" i="59"/>
  <c r="BF154" i="59"/>
  <c r="BF162" i="59"/>
  <c r="BF167" i="59"/>
  <c r="BF172" i="59"/>
  <c r="BF157" i="59"/>
  <c r="BK136" i="58"/>
  <c r="J129" i="59"/>
  <c r="BF140" i="59"/>
  <c r="BF148" i="59"/>
  <c r="BF150" i="59"/>
  <c r="BF155" i="59"/>
  <c r="BF163" i="59"/>
  <c r="BF165" i="59"/>
  <c r="BF166" i="59"/>
  <c r="BF175" i="59"/>
  <c r="BF158" i="59"/>
  <c r="BF178" i="59"/>
  <c r="BF146" i="59"/>
  <c r="BF159" i="59"/>
  <c r="BF161" i="59"/>
  <c r="BF181" i="59"/>
  <c r="BF180" i="59"/>
  <c r="BF139" i="59"/>
  <c r="BF142" i="59"/>
  <c r="BF143" i="59"/>
  <c r="BF156" i="59"/>
  <c r="BF164" i="59"/>
  <c r="BF169" i="59"/>
  <c r="BF173" i="59"/>
  <c r="BF163" i="58"/>
  <c r="BF170" i="58"/>
  <c r="BF144" i="58"/>
  <c r="BF153" i="58"/>
  <c r="BF175" i="58"/>
  <c r="BF176" i="58"/>
  <c r="BF147" i="58"/>
  <c r="BF180" i="58"/>
  <c r="E121" i="58"/>
  <c r="BF167" i="58"/>
  <c r="BF168" i="58"/>
  <c r="BF171" i="58"/>
  <c r="BF173" i="58"/>
  <c r="BF183" i="58"/>
  <c r="F96" i="58"/>
  <c r="BF138" i="58"/>
  <c r="BF165" i="58"/>
  <c r="BF185" i="58"/>
  <c r="BF159" i="58"/>
  <c r="J129" i="58"/>
  <c r="BF179" i="58"/>
  <c r="BF190" i="58"/>
  <c r="J96" i="58"/>
  <c r="BF161" i="58"/>
  <c r="BF186" i="58"/>
  <c r="BF149" i="58"/>
  <c r="BF172" i="58"/>
  <c r="BF181" i="58"/>
  <c r="BF194" i="58"/>
  <c r="BF143" i="58"/>
  <c r="BF145" i="58"/>
  <c r="BF155" i="58"/>
  <c r="BF174" i="58"/>
  <c r="BF178" i="58"/>
  <c r="BF140" i="58"/>
  <c r="BF193" i="58"/>
  <c r="BF146" i="58"/>
  <c r="BF151" i="58"/>
  <c r="BF187" i="58"/>
  <c r="J137" i="57"/>
  <c r="J102" i="57" s="1"/>
  <c r="BF182" i="58"/>
  <c r="BF142" i="58"/>
  <c r="BF157" i="58"/>
  <c r="BF184" i="58"/>
  <c r="BF199" i="58"/>
  <c r="BF188" i="58"/>
  <c r="BF169" i="58"/>
  <c r="BF196" i="58"/>
  <c r="BF139" i="58"/>
  <c r="BF195" i="58"/>
  <c r="BF201" i="58"/>
  <c r="BF202" i="58"/>
  <c r="F132" i="57"/>
  <c r="BF161" i="57"/>
  <c r="BF168" i="57"/>
  <c r="J176" i="56"/>
  <c r="J108" i="56"/>
  <c r="J129" i="57"/>
  <c r="J141" i="56"/>
  <c r="J103" i="56"/>
  <c r="BF167" i="57"/>
  <c r="BF149" i="57"/>
  <c r="BF178" i="57"/>
  <c r="J96" i="57"/>
  <c r="BF159" i="57"/>
  <c r="BF165" i="57"/>
  <c r="BF177" i="57"/>
  <c r="BF146" i="57"/>
  <c r="BF169" i="57"/>
  <c r="BF186" i="57"/>
  <c r="BF140" i="57"/>
  <c r="BF163" i="57"/>
  <c r="BF174" i="57"/>
  <c r="BF183" i="57"/>
  <c r="BF181" i="57"/>
  <c r="BF170" i="57"/>
  <c r="BF173" i="57"/>
  <c r="BF179" i="57"/>
  <c r="BF194" i="57"/>
  <c r="E121" i="57"/>
  <c r="BF145" i="57"/>
  <c r="BF157" i="57"/>
  <c r="BF195" i="57"/>
  <c r="BF142" i="57"/>
  <c r="BF144" i="57"/>
  <c r="BF175" i="57"/>
  <c r="BF176" i="57"/>
  <c r="BF180" i="57"/>
  <c r="BF138" i="57"/>
  <c r="BF139" i="57"/>
  <c r="BF143" i="57"/>
  <c r="BF171" i="57"/>
  <c r="BF147" i="57"/>
  <c r="BF151" i="57"/>
  <c r="BF153" i="57"/>
  <c r="BF187" i="57"/>
  <c r="BF189" i="57"/>
  <c r="BF192" i="57"/>
  <c r="BF155" i="57"/>
  <c r="BF188" i="57"/>
  <c r="BF153" i="56"/>
  <c r="BF151" i="56"/>
  <c r="BF162" i="56"/>
  <c r="BF166" i="56"/>
  <c r="BF146" i="56"/>
  <c r="BF144" i="56"/>
  <c r="BF148" i="56"/>
  <c r="BF155" i="56"/>
  <c r="E85" i="56"/>
  <c r="BF142" i="56"/>
  <c r="BF174" i="56"/>
  <c r="F132" i="56"/>
  <c r="BF143" i="56"/>
  <c r="BF170" i="56"/>
  <c r="BF167" i="56"/>
  <c r="BF159" i="56"/>
  <c r="BF163" i="56"/>
  <c r="J137" i="55"/>
  <c r="J102" i="55"/>
  <c r="BK183" i="55"/>
  <c r="J183" i="55"/>
  <c r="J107" i="55" s="1"/>
  <c r="BF150" i="56"/>
  <c r="BF164" i="56"/>
  <c r="BF165" i="56"/>
  <c r="BF172" i="56"/>
  <c r="BF160" i="56"/>
  <c r="BF177" i="56"/>
  <c r="BF158" i="56"/>
  <c r="J93" i="56"/>
  <c r="BF178" i="56"/>
  <c r="BF168" i="56"/>
  <c r="BF183" i="56"/>
  <c r="BF157" i="56"/>
  <c r="J96" i="56"/>
  <c r="BF171" i="56"/>
  <c r="BF179" i="56"/>
  <c r="BF139" i="56"/>
  <c r="BF180" i="56"/>
  <c r="BF138" i="56"/>
  <c r="BF140" i="56"/>
  <c r="BF169" i="56"/>
  <c r="BF185" i="56"/>
  <c r="BF186" i="56"/>
  <c r="BF142" i="55"/>
  <c r="BF164" i="55"/>
  <c r="BF144" i="55"/>
  <c r="BF166" i="55"/>
  <c r="F96" i="55"/>
  <c r="BF138" i="55"/>
  <c r="BF151" i="55"/>
  <c r="E85" i="55"/>
  <c r="BF162" i="55"/>
  <c r="BF160" i="55"/>
  <c r="J163" i="54"/>
  <c r="J110" i="54" s="1"/>
  <c r="BF145" i="55"/>
  <c r="BF158" i="55"/>
  <c r="BF170" i="55"/>
  <c r="J96" i="55"/>
  <c r="BF155" i="55"/>
  <c r="BF157" i="55"/>
  <c r="BF168" i="55"/>
  <c r="BF153" i="55"/>
  <c r="BF185" i="55"/>
  <c r="BF169" i="55"/>
  <c r="BF167" i="55"/>
  <c r="BF172" i="55"/>
  <c r="BF194" i="55"/>
  <c r="BF175" i="55"/>
  <c r="BF180" i="55"/>
  <c r="BF187" i="55"/>
  <c r="BF191" i="55"/>
  <c r="BF149" i="55"/>
  <c r="BF177" i="55"/>
  <c r="BF188" i="55"/>
  <c r="BF179" i="55"/>
  <c r="BF182" i="55"/>
  <c r="BF186" i="55"/>
  <c r="BF193" i="55"/>
  <c r="BK136" i="54"/>
  <c r="J136" i="54"/>
  <c r="J101" i="54" s="1"/>
  <c r="J93" i="55"/>
  <c r="BF140" i="55"/>
  <c r="BF146" i="55"/>
  <c r="BF173" i="55"/>
  <c r="BF174" i="55"/>
  <c r="BF176" i="55"/>
  <c r="BF178" i="55"/>
  <c r="BF143" i="55"/>
  <c r="BF139" i="55"/>
  <c r="BF147" i="55"/>
  <c r="BK148" i="53"/>
  <c r="J148" i="53" s="1"/>
  <c r="J101" i="53" s="1"/>
  <c r="BF138" i="54"/>
  <c r="BF142" i="54"/>
  <c r="BF143" i="54"/>
  <c r="BF148" i="54"/>
  <c r="BF147" i="54"/>
  <c r="BK200" i="53"/>
  <c r="J200" i="53"/>
  <c r="J111" i="53" s="1"/>
  <c r="BF139" i="54"/>
  <c r="F132" i="54"/>
  <c r="J93" i="54"/>
  <c r="BF140" i="54"/>
  <c r="BF152" i="54"/>
  <c r="E121" i="54"/>
  <c r="J132" i="54"/>
  <c r="BF161" i="54"/>
  <c r="BF146" i="54"/>
  <c r="BF149" i="54"/>
  <c r="BF155" i="54"/>
  <c r="BF144" i="54"/>
  <c r="BF150" i="54"/>
  <c r="BF154" i="54"/>
  <c r="BF158" i="54"/>
  <c r="BF160" i="54"/>
  <c r="BF166" i="54"/>
  <c r="BF164" i="54"/>
  <c r="BF159" i="54"/>
  <c r="BF167" i="54"/>
  <c r="BK196" i="52"/>
  <c r="J196" i="52"/>
  <c r="J108" i="52"/>
  <c r="J129" i="53"/>
  <c r="BF178" i="53"/>
  <c r="BF179" i="53"/>
  <c r="BF173" i="53"/>
  <c r="BF142" i="53"/>
  <c r="E85" i="53"/>
  <c r="F94" i="53"/>
  <c r="BF138" i="53"/>
  <c r="BF140" i="53"/>
  <c r="BF143" i="53"/>
  <c r="BF146" i="53"/>
  <c r="BF147" i="53"/>
  <c r="BF150" i="53"/>
  <c r="BF152" i="53"/>
  <c r="BF154" i="53"/>
  <c r="J94" i="53"/>
  <c r="BF181" i="53"/>
  <c r="J138" i="52"/>
  <c r="J100" i="52" s="1"/>
  <c r="J216" i="52"/>
  <c r="J113" i="52" s="1"/>
  <c r="BF157" i="53"/>
  <c r="BF166" i="53"/>
  <c r="BF168" i="53"/>
  <c r="BF141" i="53"/>
  <c r="BF160" i="53"/>
  <c r="BF163" i="53"/>
  <c r="BF186" i="53"/>
  <c r="BF189" i="53"/>
  <c r="BF139" i="53"/>
  <c r="BF167" i="53"/>
  <c r="BF177" i="53"/>
  <c r="BF159" i="53"/>
  <c r="BF185" i="53"/>
  <c r="BF192" i="53"/>
  <c r="BF202" i="53"/>
  <c r="BF169" i="53"/>
  <c r="BF171" i="53"/>
  <c r="BF180" i="53"/>
  <c r="BF188" i="53"/>
  <c r="BF195" i="53"/>
  <c r="BF197" i="53"/>
  <c r="BF182" i="53"/>
  <c r="BF183" i="53"/>
  <c r="BF184" i="53"/>
  <c r="BF187" i="53"/>
  <c r="BF161" i="53"/>
  <c r="BF165" i="53"/>
  <c r="BF174" i="53"/>
  <c r="BF196" i="53"/>
  <c r="BF194" i="53"/>
  <c r="BF144" i="53"/>
  <c r="BF145" i="53"/>
  <c r="BF151" i="53"/>
  <c r="BF155" i="53"/>
  <c r="BF158" i="53"/>
  <c r="BF190" i="53"/>
  <c r="BF199" i="53"/>
  <c r="BF204" i="53"/>
  <c r="BF147" i="52"/>
  <c r="BF170" i="52"/>
  <c r="BF178" i="52"/>
  <c r="BF184" i="52"/>
  <c r="BF150" i="52"/>
  <c r="J140" i="51"/>
  <c r="J102" i="51"/>
  <c r="BF195" i="52"/>
  <c r="BF155" i="52"/>
  <c r="BF161" i="52"/>
  <c r="BF221" i="52"/>
  <c r="BF183" i="52"/>
  <c r="BF139" i="52"/>
  <c r="BF140" i="52"/>
  <c r="BF166" i="52"/>
  <c r="BF167" i="52"/>
  <c r="BF168" i="52"/>
  <c r="BF186" i="52"/>
  <c r="BF188" i="52"/>
  <c r="BF193" i="52"/>
  <c r="BF223" i="52"/>
  <c r="BF163" i="52"/>
  <c r="BF176" i="52"/>
  <c r="BF198" i="52"/>
  <c r="BF207" i="52"/>
  <c r="BF208" i="52"/>
  <c r="BF211" i="52"/>
  <c r="J94" i="52"/>
  <c r="BF144" i="52"/>
  <c r="BF189" i="52"/>
  <c r="BF191" i="52"/>
  <c r="BF194" i="52"/>
  <c r="BF203" i="52"/>
  <c r="BF156" i="52"/>
  <c r="BF157" i="52"/>
  <c r="BF160" i="52"/>
  <c r="BF181" i="52"/>
  <c r="BF201" i="52"/>
  <c r="BF224" i="52"/>
  <c r="BF199" i="52"/>
  <c r="BF200" i="52"/>
  <c r="BF204" i="52"/>
  <c r="BF217" i="52"/>
  <c r="BF153" i="52"/>
  <c r="BF185" i="52"/>
  <c r="BF220" i="52"/>
  <c r="BF165" i="52"/>
  <c r="E85" i="52"/>
  <c r="F133" i="52"/>
  <c r="BF151" i="52"/>
  <c r="BF172" i="52"/>
  <c r="BF173" i="52"/>
  <c r="BF218" i="52"/>
  <c r="BF142" i="52"/>
  <c r="BF174" i="52"/>
  <c r="BF179" i="52"/>
  <c r="BF202" i="52"/>
  <c r="BF205" i="52"/>
  <c r="BF206" i="52"/>
  <c r="BF209" i="52"/>
  <c r="BF214" i="52"/>
  <c r="J130" i="52"/>
  <c r="BF187" i="52"/>
  <c r="BF210" i="52"/>
  <c r="BF219" i="52"/>
  <c r="BF162" i="52"/>
  <c r="BF177" i="52"/>
  <c r="BF182" i="52"/>
  <c r="BF141" i="52"/>
  <c r="BF143" i="52"/>
  <c r="BF146" i="52"/>
  <c r="BF148" i="52"/>
  <c r="BF152" i="52"/>
  <c r="BF180" i="52"/>
  <c r="BF154" i="52"/>
  <c r="BF139" i="51"/>
  <c r="J126" i="51"/>
  <c r="BF156" i="51"/>
  <c r="BF163" i="51"/>
  <c r="J94" i="51"/>
  <c r="BF141" i="51"/>
  <c r="BF146" i="51"/>
  <c r="BF149" i="51"/>
  <c r="BF158" i="51"/>
  <c r="BF135" i="51"/>
  <c r="BF144" i="51"/>
  <c r="BF157" i="51"/>
  <c r="BF164" i="51"/>
  <c r="BF155" i="51"/>
  <c r="BF159" i="51"/>
  <c r="BF181" i="51"/>
  <c r="BF151" i="51"/>
  <c r="BF169" i="51"/>
  <c r="BF171" i="51"/>
  <c r="BF174" i="51"/>
  <c r="BF177" i="51"/>
  <c r="BF154" i="51"/>
  <c r="BF160" i="51"/>
  <c r="BF142" i="51"/>
  <c r="BF147" i="51"/>
  <c r="BF180" i="51"/>
  <c r="BF162" i="51"/>
  <c r="BF165" i="51"/>
  <c r="BF168" i="51"/>
  <c r="BF170" i="51"/>
  <c r="BF172" i="51"/>
  <c r="BF193" i="51"/>
  <c r="BF183" i="51"/>
  <c r="BF195" i="51"/>
  <c r="BF190" i="51"/>
  <c r="BF186" i="51"/>
  <c r="E120" i="51"/>
  <c r="BF179" i="51"/>
  <c r="BF185" i="51"/>
  <c r="BF188" i="51"/>
  <c r="BF184" i="51"/>
  <c r="BF136" i="51"/>
  <c r="BF182" i="51"/>
  <c r="BF137" i="51"/>
  <c r="BF145" i="51"/>
  <c r="BF178" i="51"/>
  <c r="BF143" i="51"/>
  <c r="BF166" i="51"/>
  <c r="BF167" i="51"/>
  <c r="BF187" i="51"/>
  <c r="BF153" i="51"/>
  <c r="F94" i="51"/>
  <c r="BF131" i="50"/>
  <c r="BF141" i="50"/>
  <c r="BF218" i="50"/>
  <c r="BF222" i="50"/>
  <c r="BF226" i="50"/>
  <c r="BF190" i="50"/>
  <c r="E85" i="50"/>
  <c r="BF132" i="50"/>
  <c r="BF231" i="50"/>
  <c r="J91" i="50"/>
  <c r="BF137" i="50"/>
  <c r="BF149" i="50"/>
  <c r="BF191" i="50"/>
  <c r="BF130" i="50"/>
  <c r="BF215" i="50"/>
  <c r="BF221" i="50"/>
  <c r="BF128" i="50"/>
  <c r="BF178" i="50"/>
  <c r="BF229" i="50"/>
  <c r="F122" i="50"/>
  <c r="BF134" i="50"/>
  <c r="BF140" i="50"/>
  <c r="BF151" i="50"/>
  <c r="BF181" i="50"/>
  <c r="BF185" i="50"/>
  <c r="BF199" i="50"/>
  <c r="BF209" i="50"/>
  <c r="BF211" i="50"/>
  <c r="BF214" i="50"/>
  <c r="BF158" i="50"/>
  <c r="BF174" i="50"/>
  <c r="BF228" i="50"/>
  <c r="BF161" i="50"/>
  <c r="BF186" i="50"/>
  <c r="BF235" i="50"/>
  <c r="BF136" i="50"/>
  <c r="BF167" i="50"/>
  <c r="BF127" i="50"/>
  <c r="BF135" i="50"/>
  <c r="BF150" i="50"/>
  <c r="BF154" i="50"/>
  <c r="BF164" i="50"/>
  <c r="BF165" i="50"/>
  <c r="BF166" i="50"/>
  <c r="BF179" i="50"/>
  <c r="BF183" i="50"/>
  <c r="BF184" i="50"/>
  <c r="BF188" i="50"/>
  <c r="BF202" i="50"/>
  <c r="BF223" i="50"/>
  <c r="BF153" i="50"/>
  <c r="BF157" i="50"/>
  <c r="BF170" i="50"/>
  <c r="BF173" i="50"/>
  <c r="BF204" i="50"/>
  <c r="BK129" i="49"/>
  <c r="J94" i="50"/>
  <c r="BF148" i="50"/>
  <c r="BF168" i="50"/>
  <c r="BF172" i="50"/>
  <c r="BF192" i="50"/>
  <c r="BF198" i="50"/>
  <c r="BF208" i="50"/>
  <c r="BF216" i="50"/>
  <c r="BF220" i="50"/>
  <c r="BF232" i="50"/>
  <c r="BF234" i="50"/>
  <c r="BF152" i="50"/>
  <c r="BF155" i="50"/>
  <c r="BF156" i="50"/>
  <c r="BF177" i="50"/>
  <c r="BF189" i="50"/>
  <c r="BF240" i="50"/>
  <c r="BF242" i="50"/>
  <c r="BF129" i="50"/>
  <c r="BF142" i="50"/>
  <c r="BF159" i="50"/>
  <c r="BF182" i="50"/>
  <c r="BF195" i="50"/>
  <c r="BF196" i="50"/>
  <c r="BF243" i="50"/>
  <c r="BF133" i="50"/>
  <c r="BF175" i="50"/>
  <c r="BF176" i="50"/>
  <c r="BF180" i="50"/>
  <c r="BF187" i="50"/>
  <c r="BF194" i="50"/>
  <c r="BF197" i="50"/>
  <c r="BF203" i="50"/>
  <c r="BF205" i="50"/>
  <c r="BF210" i="50"/>
  <c r="BF212" i="50"/>
  <c r="BF217" i="50"/>
  <c r="BF219" i="50"/>
  <c r="BF244" i="50"/>
  <c r="BF237" i="50"/>
  <c r="BF239" i="50"/>
  <c r="BF241" i="50"/>
  <c r="BF233" i="50"/>
  <c r="BF138" i="50"/>
  <c r="BF139" i="50"/>
  <c r="BF143" i="50"/>
  <c r="BF144" i="50"/>
  <c r="BF145" i="50"/>
  <c r="BF146" i="50"/>
  <c r="BF169" i="50"/>
  <c r="BF193" i="50"/>
  <c r="BF201" i="50"/>
  <c r="BF206" i="50"/>
  <c r="BF238" i="50"/>
  <c r="BF160" i="50"/>
  <c r="BF163" i="50"/>
  <c r="BF207" i="50"/>
  <c r="BF230" i="50"/>
  <c r="BF245" i="50"/>
  <c r="BF246" i="50"/>
  <c r="BF224" i="50"/>
  <c r="BF225" i="50"/>
  <c r="BF227" i="50"/>
  <c r="BF236" i="50"/>
  <c r="BK128" i="48"/>
  <c r="J128" i="48"/>
  <c r="J99" i="48" s="1"/>
  <c r="E113" i="49"/>
  <c r="BF133" i="49"/>
  <c r="F94" i="49"/>
  <c r="BF135" i="49"/>
  <c r="J91" i="49"/>
  <c r="BF131" i="49"/>
  <c r="J94" i="49"/>
  <c r="BF128" i="49"/>
  <c r="BF132" i="49"/>
  <c r="BF131" i="48"/>
  <c r="BF152" i="48"/>
  <c r="J124" i="48"/>
  <c r="BF173" i="48"/>
  <c r="BF159" i="48"/>
  <c r="BF149" i="48"/>
  <c r="BF176" i="48"/>
  <c r="BF136" i="48"/>
  <c r="BF153" i="48"/>
  <c r="E85" i="48"/>
  <c r="BF147" i="48"/>
  <c r="BK129" i="47"/>
  <c r="J129" i="47" s="1"/>
  <c r="J100" i="47"/>
  <c r="BF182" i="48"/>
  <c r="BF133" i="48"/>
  <c r="BF156" i="48"/>
  <c r="BF169" i="48"/>
  <c r="BF171" i="48"/>
  <c r="BF178" i="48"/>
  <c r="BF183" i="48"/>
  <c r="BF187" i="48"/>
  <c r="BF134" i="48"/>
  <c r="BF139" i="48"/>
  <c r="BF142" i="48"/>
  <c r="BF164" i="48"/>
  <c r="BF135" i="48"/>
  <c r="BF138" i="48"/>
  <c r="BF144" i="48"/>
  <c r="BF130" i="48"/>
  <c r="BF166" i="48"/>
  <c r="BF190" i="48"/>
  <c r="BF170" i="48"/>
  <c r="BF185" i="48"/>
  <c r="BF148" i="48"/>
  <c r="BF192" i="48"/>
  <c r="J91" i="48"/>
  <c r="BF141" i="48"/>
  <c r="BF188" i="48"/>
  <c r="F94" i="48"/>
  <c r="BF137" i="48"/>
  <c r="BF163" i="48"/>
  <c r="BF175" i="48"/>
  <c r="BF177" i="48"/>
  <c r="BF154" i="48"/>
  <c r="BF155" i="48"/>
  <c r="BF157" i="48"/>
  <c r="BF179" i="48"/>
  <c r="BF180" i="48"/>
  <c r="BF181" i="48"/>
  <c r="BF132" i="48"/>
  <c r="BF140" i="48"/>
  <c r="BF150" i="48"/>
  <c r="BF184" i="48"/>
  <c r="BF146" i="48"/>
  <c r="BF158" i="48"/>
  <c r="BF160" i="48"/>
  <c r="BF168" i="48"/>
  <c r="BF145" i="48"/>
  <c r="BF162" i="48"/>
  <c r="BF165" i="48"/>
  <c r="BF172" i="48"/>
  <c r="BF189" i="48"/>
  <c r="BF167" i="48"/>
  <c r="BF186" i="48"/>
  <c r="BF155" i="47"/>
  <c r="BF170" i="47"/>
  <c r="BF173" i="47"/>
  <c r="BF177" i="47"/>
  <c r="BF180" i="47"/>
  <c r="BF176" i="47"/>
  <c r="BF156" i="47"/>
  <c r="BF166" i="47"/>
  <c r="BF183" i="47"/>
  <c r="BF144" i="47"/>
  <c r="BF148" i="47"/>
  <c r="BF167" i="47"/>
  <c r="BF141" i="47"/>
  <c r="BF190" i="47"/>
  <c r="F94" i="47"/>
  <c r="BF187" i="47"/>
  <c r="BF135" i="47"/>
  <c r="BF145" i="47"/>
  <c r="BF172" i="47"/>
  <c r="BF136" i="47"/>
  <c r="BF137" i="47"/>
  <c r="BF153" i="47"/>
  <c r="BF157" i="47"/>
  <c r="BF195" i="47"/>
  <c r="BF198" i="47"/>
  <c r="BF143" i="47"/>
  <c r="BF149" i="47"/>
  <c r="BF150" i="47"/>
  <c r="BF152" i="47"/>
  <c r="BF154" i="47"/>
  <c r="BF186" i="47"/>
  <c r="BF191" i="47"/>
  <c r="BK159" i="46"/>
  <c r="J159" i="46" s="1"/>
  <c r="J102" i="46" s="1"/>
  <c r="E85" i="47"/>
  <c r="BF139" i="47"/>
  <c r="BF133" i="47"/>
  <c r="BF138" i="47"/>
  <c r="BF140" i="47"/>
  <c r="BF146" i="47"/>
  <c r="BF188" i="47"/>
  <c r="BF196" i="47"/>
  <c r="BF178" i="47"/>
  <c r="BF181" i="47"/>
  <c r="BF206" i="47"/>
  <c r="BF193" i="47"/>
  <c r="BF194" i="47"/>
  <c r="BF199" i="47"/>
  <c r="BF207" i="47"/>
  <c r="BF208" i="47"/>
  <c r="BF212" i="47"/>
  <c r="BF161" i="47"/>
  <c r="BF162" i="47"/>
  <c r="BF164" i="47"/>
  <c r="BF175" i="47"/>
  <c r="BF202" i="47"/>
  <c r="J91" i="47"/>
  <c r="BF132" i="47"/>
  <c r="BF171" i="47"/>
  <c r="BF179" i="47"/>
  <c r="BF184" i="47"/>
  <c r="BF197" i="47"/>
  <c r="BF204" i="47"/>
  <c r="BF131" i="47"/>
  <c r="BF142" i="47"/>
  <c r="BF147" i="47"/>
  <c r="BF151" i="47"/>
  <c r="BF210" i="47"/>
  <c r="BF158" i="47"/>
  <c r="BF165" i="47"/>
  <c r="BF168" i="47"/>
  <c r="BF169" i="47"/>
  <c r="BF185" i="47"/>
  <c r="BF189" i="47"/>
  <c r="BF201" i="47"/>
  <c r="BF213" i="47"/>
  <c r="BF159" i="47"/>
  <c r="BF160" i="47"/>
  <c r="BF211" i="47"/>
  <c r="J94" i="47"/>
  <c r="BF134" i="47"/>
  <c r="BF182" i="47"/>
  <c r="BF200" i="47"/>
  <c r="BF203" i="47"/>
  <c r="BF205" i="47"/>
  <c r="BF214" i="47"/>
  <c r="BF215" i="47"/>
  <c r="BF131" i="46"/>
  <c r="BF142" i="46"/>
  <c r="BF147" i="46"/>
  <c r="BF179" i="46"/>
  <c r="BF141" i="46"/>
  <c r="BF190" i="46"/>
  <c r="BF188" i="46"/>
  <c r="BF191" i="46"/>
  <c r="J118" i="46"/>
  <c r="BF127" i="46"/>
  <c r="BF137" i="46"/>
  <c r="BF143" i="46"/>
  <c r="BF145" i="46"/>
  <c r="BF158" i="46"/>
  <c r="F92" i="46"/>
  <c r="BF150" i="46"/>
  <c r="BF181" i="46"/>
  <c r="BF195" i="46"/>
  <c r="BK129" i="45"/>
  <c r="BK128" i="45" s="1"/>
  <c r="J128" i="45" s="1"/>
  <c r="J98" i="45" s="1"/>
  <c r="BF161" i="46"/>
  <c r="BF187" i="46"/>
  <c r="BF132" i="46"/>
  <c r="BF148" i="46"/>
  <c r="BF162" i="46"/>
  <c r="J121" i="46"/>
  <c r="E114" i="46"/>
  <c r="BF151" i="46"/>
  <c r="BF156" i="46"/>
  <c r="BF163" i="46"/>
  <c r="BF192" i="46"/>
  <c r="BF189" i="46"/>
  <c r="BF193" i="46"/>
  <c r="E85" i="45"/>
  <c r="F94" i="45"/>
  <c r="J125" i="45"/>
  <c r="J91" i="45"/>
  <c r="BF138" i="45"/>
  <c r="BF142" i="45"/>
  <c r="BF143" i="45"/>
  <c r="BF144" i="45"/>
  <c r="BF146" i="45"/>
  <c r="BF151" i="45"/>
  <c r="BF134" i="45"/>
  <c r="BF150" i="45"/>
  <c r="J132" i="44"/>
  <c r="J100" i="44"/>
  <c r="BF148" i="45"/>
  <c r="BF139" i="45"/>
  <c r="BF140" i="45"/>
  <c r="BF153" i="45"/>
  <c r="BF147" i="45"/>
  <c r="BF155" i="45"/>
  <c r="BF135" i="45"/>
  <c r="BF136" i="45"/>
  <c r="BF154" i="45"/>
  <c r="BF156" i="45"/>
  <c r="BF159" i="45"/>
  <c r="BF131" i="45"/>
  <c r="BF157" i="45"/>
  <c r="BF161" i="45"/>
  <c r="BF132" i="45"/>
  <c r="BF158" i="45"/>
  <c r="BF160" i="45"/>
  <c r="J143" i="43"/>
  <c r="J101" i="43" s="1"/>
  <c r="BF153" i="44"/>
  <c r="J135" i="43"/>
  <c r="J100" i="43"/>
  <c r="E85" i="44"/>
  <c r="BF145" i="44"/>
  <c r="BF152" i="44"/>
  <c r="BF165" i="44"/>
  <c r="BF142" i="44"/>
  <c r="BF148" i="44"/>
  <c r="J94" i="44"/>
  <c r="BF133" i="44"/>
  <c r="BF134" i="44"/>
  <c r="BF138" i="44"/>
  <c r="BF150" i="44"/>
  <c r="BF155" i="44"/>
  <c r="BF159" i="44"/>
  <c r="BF164" i="44"/>
  <c r="BK198" i="43"/>
  <c r="J198" i="43" s="1"/>
  <c r="J109" i="43" s="1"/>
  <c r="F127" i="44"/>
  <c r="BF166" i="44"/>
  <c r="BF172" i="44"/>
  <c r="BF140" i="44"/>
  <c r="BF144" i="44"/>
  <c r="BF170" i="44"/>
  <c r="BF149" i="44"/>
  <c r="BF161" i="44"/>
  <c r="BF158" i="44"/>
  <c r="BF163" i="44"/>
  <c r="BF167" i="44"/>
  <c r="BF169" i="44"/>
  <c r="BF171" i="44"/>
  <c r="BF146" i="44"/>
  <c r="BF173" i="44"/>
  <c r="BF175" i="44"/>
  <c r="BF136" i="44"/>
  <c r="BF137" i="44"/>
  <c r="BF168" i="44"/>
  <c r="BF141" i="44"/>
  <c r="BF156" i="44"/>
  <c r="BF162" i="44"/>
  <c r="BF174" i="44"/>
  <c r="BF172" i="43"/>
  <c r="J197" i="42"/>
  <c r="J109" i="42"/>
  <c r="J130" i="43"/>
  <c r="BF144" i="43"/>
  <c r="BF163" i="43"/>
  <c r="BF180" i="43"/>
  <c r="BF191" i="43"/>
  <c r="BF212" i="43"/>
  <c r="BF161" i="43"/>
  <c r="BF194" i="43"/>
  <c r="BF207" i="43"/>
  <c r="BF213" i="43"/>
  <c r="BF190" i="43"/>
  <c r="F94" i="43"/>
  <c r="BF178" i="43"/>
  <c r="BF185" i="43"/>
  <c r="BF160" i="43"/>
  <c r="BF169" i="43"/>
  <c r="BF177" i="43"/>
  <c r="BF186" i="43"/>
  <c r="J127" i="43"/>
  <c r="BF154" i="43"/>
  <c r="BF156" i="43"/>
  <c r="BF176" i="43"/>
  <c r="BF165" i="43"/>
  <c r="BF182" i="43"/>
  <c r="BF195" i="43"/>
  <c r="BF204" i="43"/>
  <c r="BF211" i="43"/>
  <c r="BF140" i="43"/>
  <c r="BF148" i="43"/>
  <c r="BF174" i="43"/>
  <c r="BF152" i="43"/>
  <c r="BF187" i="43"/>
  <c r="BF188" i="43"/>
  <c r="BF193" i="43"/>
  <c r="BF217" i="43"/>
  <c r="BF147" i="43"/>
  <c r="BF150" i="43"/>
  <c r="BF151" i="43"/>
  <c r="BF197" i="43"/>
  <c r="BF200" i="43"/>
  <c r="BF202" i="43"/>
  <c r="BF219" i="43"/>
  <c r="BF221" i="43"/>
  <c r="BF203" i="43"/>
  <c r="BF209" i="43"/>
  <c r="BF216" i="43"/>
  <c r="BF189" i="43"/>
  <c r="BF210" i="43"/>
  <c r="BF214" i="43"/>
  <c r="BF215" i="43"/>
  <c r="BF223" i="43"/>
  <c r="BK169" i="42"/>
  <c r="J169" i="42" s="1"/>
  <c r="J104" i="42" s="1"/>
  <c r="E85" i="43"/>
  <c r="BF139" i="43"/>
  <c r="BF145" i="43"/>
  <c r="BF167" i="43"/>
  <c r="BF175" i="43"/>
  <c r="BF201" i="43"/>
  <c r="BF168" i="43"/>
  <c r="BF218" i="43"/>
  <c r="BF220" i="43"/>
  <c r="BF138" i="43"/>
  <c r="BF141" i="43"/>
  <c r="BF136" i="43"/>
  <c r="BF137" i="43"/>
  <c r="BF146" i="43"/>
  <c r="BF149" i="43"/>
  <c r="BF153" i="43"/>
  <c r="BF155" i="43"/>
  <c r="BF162" i="43"/>
  <c r="BF164" i="43"/>
  <c r="BF184" i="43"/>
  <c r="BF179" i="43"/>
  <c r="BF183" i="43"/>
  <c r="BF192" i="43"/>
  <c r="BK134" i="42"/>
  <c r="BK133" i="42" s="1"/>
  <c r="J133" i="42" s="1"/>
  <c r="J99" i="42" s="1"/>
  <c r="BF142" i="43"/>
  <c r="BF158" i="43"/>
  <c r="BF159" i="43"/>
  <c r="BF205" i="43"/>
  <c r="BF206" i="43"/>
  <c r="BF208" i="43"/>
  <c r="BF157" i="42"/>
  <c r="BF167" i="42"/>
  <c r="BF189" i="42"/>
  <c r="BF191" i="42"/>
  <c r="BK210" i="41"/>
  <c r="J210" i="41"/>
  <c r="J108" i="41"/>
  <c r="J91" i="42"/>
  <c r="F129" i="42"/>
  <c r="BF147" i="42"/>
  <c r="BF159" i="42"/>
  <c r="BF175" i="42"/>
  <c r="J129" i="42"/>
  <c r="BF140" i="42"/>
  <c r="BF158" i="42"/>
  <c r="BF188" i="42"/>
  <c r="BF138" i="42"/>
  <c r="BF136" i="42"/>
  <c r="BF141" i="42"/>
  <c r="BF198" i="42"/>
  <c r="BF150" i="42"/>
  <c r="BF154" i="42"/>
  <c r="BF202" i="42"/>
  <c r="BF155" i="42"/>
  <c r="BF163" i="42"/>
  <c r="BF164" i="42"/>
  <c r="BF166" i="42"/>
  <c r="BF180" i="42"/>
  <c r="BF183" i="42"/>
  <c r="BF184" i="42"/>
  <c r="J252" i="41"/>
  <c r="J111" i="41" s="1"/>
  <c r="BF135" i="42"/>
  <c r="BF144" i="42"/>
  <c r="BF146" i="42"/>
  <c r="BF151" i="42"/>
  <c r="BF193" i="42"/>
  <c r="E85" i="42"/>
  <c r="BF153" i="42"/>
  <c r="BF200" i="42"/>
  <c r="BF194" i="42"/>
  <c r="BF195" i="42"/>
  <c r="BF205" i="42"/>
  <c r="BF207" i="42"/>
  <c r="BF139" i="42"/>
  <c r="BF152" i="42"/>
  <c r="BF192" i="42"/>
  <c r="J152" i="41"/>
  <c r="J101" i="41"/>
  <c r="BF143" i="42"/>
  <c r="BF206" i="42"/>
  <c r="BF213" i="42"/>
  <c r="BF216" i="42"/>
  <c r="BF218" i="42"/>
  <c r="BF161" i="42"/>
  <c r="BF168" i="42"/>
  <c r="BF172" i="42"/>
  <c r="BF179" i="42"/>
  <c r="BF182" i="42"/>
  <c r="BF185" i="42"/>
  <c r="BF186" i="42"/>
  <c r="BF187" i="42"/>
  <c r="BF199" i="42"/>
  <c r="BF208" i="42"/>
  <c r="BF215" i="42"/>
  <c r="BF148" i="42"/>
  <c r="BF203" i="42"/>
  <c r="BF214" i="42"/>
  <c r="BF219" i="42"/>
  <c r="BF145" i="42"/>
  <c r="BF190" i="42"/>
  <c r="BF209" i="42"/>
  <c r="BF211" i="42"/>
  <c r="BF160" i="42"/>
  <c r="BF162" i="42"/>
  <c r="BF174" i="42"/>
  <c r="BF176" i="42"/>
  <c r="BF177" i="42"/>
  <c r="BF210" i="42"/>
  <c r="BF212" i="42"/>
  <c r="BF217" i="42"/>
  <c r="BF220" i="42"/>
  <c r="BF137" i="42"/>
  <c r="BF149" i="42"/>
  <c r="BF222" i="42"/>
  <c r="BK278" i="41"/>
  <c r="J278" i="41"/>
  <c r="J114" i="41" s="1"/>
  <c r="BF171" i="42"/>
  <c r="BF178" i="42"/>
  <c r="BF204" i="42"/>
  <c r="BF237" i="41"/>
  <c r="BF245" i="41"/>
  <c r="BF248" i="41"/>
  <c r="BF258" i="41"/>
  <c r="BF141" i="41"/>
  <c r="BF151" i="41"/>
  <c r="BF162" i="41"/>
  <c r="BF168" i="41"/>
  <c r="BF170" i="41"/>
  <c r="BF177" i="41"/>
  <c r="BF232" i="41"/>
  <c r="BF256" i="41"/>
  <c r="BF263" i="41"/>
  <c r="BK139" i="40"/>
  <c r="J215" i="40"/>
  <c r="J107" i="40"/>
  <c r="J135" i="41"/>
  <c r="BF264" i="41"/>
  <c r="BF148" i="41"/>
  <c r="BF171" i="41"/>
  <c r="BF190" i="41"/>
  <c r="BF180" i="41"/>
  <c r="BF183" i="41"/>
  <c r="BF184" i="41"/>
  <c r="BF262" i="41"/>
  <c r="BF212" i="41"/>
  <c r="BF223" i="41"/>
  <c r="BF229" i="41"/>
  <c r="BF231" i="41"/>
  <c r="BF242" i="41"/>
  <c r="BF247" i="41"/>
  <c r="BF161" i="41"/>
  <c r="BF174" i="41"/>
  <c r="BF157" i="41"/>
  <c r="BF158" i="41"/>
  <c r="BF207" i="41"/>
  <c r="BF228" i="41"/>
  <c r="BF234" i="41"/>
  <c r="BF235" i="41"/>
  <c r="BF270" i="41"/>
  <c r="E85" i="41"/>
  <c r="J91" i="41"/>
  <c r="BF142" i="41"/>
  <c r="BF167" i="41"/>
  <c r="BF176" i="41"/>
  <c r="BF203" i="41"/>
  <c r="BF226" i="41"/>
  <c r="BF230" i="41"/>
  <c r="BF240" i="41"/>
  <c r="BF243" i="41"/>
  <c r="BF277" i="41"/>
  <c r="BF172" i="41"/>
  <c r="BF179" i="41"/>
  <c r="BF192" i="41"/>
  <c r="BF193" i="41"/>
  <c r="BF199" i="41"/>
  <c r="BF204" i="41"/>
  <c r="BF241" i="41"/>
  <c r="BF269" i="41"/>
  <c r="BF273" i="41"/>
  <c r="BF173" i="41"/>
  <c r="BF198" i="41"/>
  <c r="BF202" i="41"/>
  <c r="BF227" i="41"/>
  <c r="BF246" i="41"/>
  <c r="BF249" i="41"/>
  <c r="BF153" i="41"/>
  <c r="BF165" i="41"/>
  <c r="BF169" i="41"/>
  <c r="BF201" i="41"/>
  <c r="BF255" i="41"/>
  <c r="BF272" i="41"/>
  <c r="BF280" i="41"/>
  <c r="BK256" i="40"/>
  <c r="J256" i="40" s="1"/>
  <c r="J111" i="40" s="1"/>
  <c r="BK270" i="40"/>
  <c r="J270" i="40"/>
  <c r="J113" i="40" s="1"/>
  <c r="BF143" i="41"/>
  <c r="BF144" i="41"/>
  <c r="BF149" i="41"/>
  <c r="BF186" i="41"/>
  <c r="BF205" i="41"/>
  <c r="BF206" i="41"/>
  <c r="BF217" i="41"/>
  <c r="BF221" i="41"/>
  <c r="BF239" i="41"/>
  <c r="BF250" i="41"/>
  <c r="BF275" i="41"/>
  <c r="BF197" i="41"/>
  <c r="BF267" i="41"/>
  <c r="BF211" i="41"/>
  <c r="BF220" i="41"/>
  <c r="BF233" i="41"/>
  <c r="BF254" i="41"/>
  <c r="BF281" i="41"/>
  <c r="BF238" i="41"/>
  <c r="BF213" i="41"/>
  <c r="F94" i="41"/>
  <c r="BF146" i="41"/>
  <c r="BF159" i="41"/>
  <c r="BF163" i="41"/>
  <c r="BF178" i="41"/>
  <c r="BF191" i="41"/>
  <c r="BF194" i="41"/>
  <c r="BF196" i="41"/>
  <c r="BF222" i="41"/>
  <c r="BF147" i="41"/>
  <c r="BF150" i="41"/>
  <c r="BF155" i="41"/>
  <c r="BF188" i="41"/>
  <c r="BF189" i="41"/>
  <c r="BF236" i="41"/>
  <c r="BF266" i="41"/>
  <c r="BF156" i="41"/>
  <c r="BF185" i="41"/>
  <c r="BF200" i="41"/>
  <c r="BF215" i="41"/>
  <c r="BF225" i="41"/>
  <c r="BF253" i="41"/>
  <c r="BF257" i="41"/>
  <c r="BF261" i="41"/>
  <c r="BF259" i="41"/>
  <c r="BF260" i="41"/>
  <c r="BF265" i="41"/>
  <c r="BF268" i="41"/>
  <c r="BF145" i="41"/>
  <c r="BF154" i="41"/>
  <c r="BF160" i="41"/>
  <c r="BF164" i="41"/>
  <c r="BF208" i="41"/>
  <c r="BF209" i="41"/>
  <c r="BF214" i="41"/>
  <c r="BF216" i="41"/>
  <c r="BF218" i="41"/>
  <c r="BF219" i="41"/>
  <c r="BF244" i="41"/>
  <c r="BF274" i="41"/>
  <c r="BF283" i="41"/>
  <c r="BF226" i="40"/>
  <c r="BF233" i="40"/>
  <c r="BF243" i="40"/>
  <c r="BF162" i="40"/>
  <c r="BF167" i="40"/>
  <c r="BF189" i="40"/>
  <c r="BF193" i="40"/>
  <c r="BF197" i="40"/>
  <c r="BF209" i="40"/>
  <c r="BF214" i="40"/>
  <c r="BF254" i="40"/>
  <c r="BF227" i="40"/>
  <c r="BF230" i="40"/>
  <c r="BF237" i="40"/>
  <c r="BF165" i="40"/>
  <c r="BF191" i="40"/>
  <c r="BF217" i="40"/>
  <c r="BF228" i="40"/>
  <c r="BF235" i="40"/>
  <c r="BF204" i="40"/>
  <c r="BF203" i="40"/>
  <c r="BF241" i="40"/>
  <c r="BF265" i="40"/>
  <c r="J131" i="40"/>
  <c r="BF151" i="40"/>
  <c r="BF161" i="40"/>
  <c r="BF174" i="40"/>
  <c r="BF211" i="40"/>
  <c r="BF213" i="40"/>
  <c r="BF242" i="40"/>
  <c r="BF244" i="40"/>
  <c r="BF247" i="40"/>
  <c r="F134" i="40"/>
  <c r="BF154" i="40"/>
  <c r="BF180" i="40"/>
  <c r="BF196" i="40"/>
  <c r="BF205" i="40"/>
  <c r="BF274" i="40"/>
  <c r="BF231" i="40"/>
  <c r="BF238" i="40"/>
  <c r="BF266" i="40"/>
  <c r="BF141" i="40"/>
  <c r="BF157" i="40"/>
  <c r="BF158" i="40"/>
  <c r="BF164" i="40"/>
  <c r="BF171" i="40"/>
  <c r="BF192" i="40"/>
  <c r="BF212" i="40"/>
  <c r="BF221" i="40"/>
  <c r="BF225" i="40"/>
  <c r="BF260" i="40"/>
  <c r="BF263" i="40"/>
  <c r="BF264" i="40"/>
  <c r="BF267" i="40"/>
  <c r="BF269" i="40"/>
  <c r="E125" i="40"/>
  <c r="J134" i="40"/>
  <c r="BF140" i="40"/>
  <c r="BF172" i="40"/>
  <c r="BF188" i="40"/>
  <c r="BF198" i="40"/>
  <c r="BF224" i="40"/>
  <c r="BF234" i="40"/>
  <c r="BF170" i="40"/>
  <c r="BF190" i="40"/>
  <c r="BF195" i="40"/>
  <c r="BF229" i="40"/>
  <c r="BF245" i="40"/>
  <c r="BF262" i="40"/>
  <c r="BF273" i="40"/>
  <c r="BF277" i="40"/>
  <c r="J125" i="39"/>
  <c r="J98" i="39" s="1"/>
  <c r="BF216" i="40"/>
  <c r="BF252" i="40"/>
  <c r="BF259" i="40"/>
  <c r="BF143" i="40"/>
  <c r="BF179" i="40"/>
  <c r="BF249" i="40"/>
  <c r="BF268" i="40"/>
  <c r="BF272" i="40"/>
  <c r="BF275" i="40"/>
  <c r="BF163" i="40"/>
  <c r="BF166" i="40"/>
  <c r="BF168" i="40"/>
  <c r="BF185" i="40"/>
  <c r="BF206" i="40"/>
  <c r="BF218" i="40"/>
  <c r="BF220" i="40"/>
  <c r="BF246" i="40"/>
  <c r="BF146" i="40"/>
  <c r="BF160" i="40"/>
  <c r="BF177" i="40"/>
  <c r="BF194" i="40"/>
  <c r="BF199" i="40"/>
  <c r="BF210" i="40"/>
  <c r="BF251" i="40"/>
  <c r="BF144" i="40"/>
  <c r="BF153" i="40"/>
  <c r="BF183" i="40"/>
  <c r="BF187" i="40"/>
  <c r="BF240" i="40"/>
  <c r="BF250" i="40"/>
  <c r="BF261" i="40"/>
  <c r="BF145" i="40"/>
  <c r="BF147" i="40"/>
  <c r="BF149" i="40"/>
  <c r="BF150" i="40"/>
  <c r="BF173" i="40"/>
  <c r="BF236" i="40"/>
  <c r="BF239" i="40"/>
  <c r="BF142" i="40"/>
  <c r="BF182" i="40"/>
  <c r="BF186" i="40"/>
  <c r="BF219" i="40"/>
  <c r="BF223" i="40"/>
  <c r="BF255" i="40"/>
  <c r="BF258" i="40"/>
  <c r="BF156" i="40"/>
  <c r="BF159" i="40"/>
  <c r="BF175" i="40"/>
  <c r="BF176" i="40"/>
  <c r="BF178" i="40"/>
  <c r="BF200" i="40"/>
  <c r="BF201" i="40"/>
  <c r="BF202" i="40"/>
  <c r="BF232" i="40"/>
  <c r="F120" i="39"/>
  <c r="J117" i="39"/>
  <c r="BK124" i="38"/>
  <c r="BK123" i="38" s="1"/>
  <c r="J123" i="38" s="1"/>
  <c r="J96" i="38" s="1"/>
  <c r="J120" i="39"/>
  <c r="BF130" i="39"/>
  <c r="BF152" i="39"/>
  <c r="BF142" i="39"/>
  <c r="BF166" i="39"/>
  <c r="BF139" i="39"/>
  <c r="BF148" i="39"/>
  <c r="BF174" i="39"/>
  <c r="BF170" i="39"/>
  <c r="BF179" i="39"/>
  <c r="E113" i="39"/>
  <c r="BF141" i="39"/>
  <c r="BF158" i="39"/>
  <c r="BF192" i="39"/>
  <c r="BF162" i="39"/>
  <c r="BF136" i="39"/>
  <c r="BF177" i="39"/>
  <c r="BF183" i="39"/>
  <c r="BF126" i="39"/>
  <c r="BF132" i="39"/>
  <c r="BF138" i="39"/>
  <c r="BF185" i="39"/>
  <c r="BF195" i="39"/>
  <c r="BF197" i="39"/>
  <c r="J132" i="37"/>
  <c r="J98" i="37" s="1"/>
  <c r="BF151" i="38"/>
  <c r="F92" i="38"/>
  <c r="BF139" i="38"/>
  <c r="J221" i="37"/>
  <c r="J109" i="37"/>
  <c r="BF138" i="38"/>
  <c r="BF163" i="38"/>
  <c r="BF164" i="38"/>
  <c r="J210" i="37"/>
  <c r="J107" i="37" s="1"/>
  <c r="BF132" i="38"/>
  <c r="BF154" i="38"/>
  <c r="BF131" i="38"/>
  <c r="BF161" i="38"/>
  <c r="BF167" i="38"/>
  <c r="BF170" i="38"/>
  <c r="E85" i="38"/>
  <c r="BF146" i="38"/>
  <c r="BF158" i="38"/>
  <c r="BF129" i="38"/>
  <c r="BF155" i="38"/>
  <c r="BF145" i="38"/>
  <c r="BF141" i="38"/>
  <c r="BF183" i="38"/>
  <c r="BF157" i="38"/>
  <c r="BF140" i="38"/>
  <c r="BF148" i="38"/>
  <c r="BF159" i="38"/>
  <c r="BF126" i="38"/>
  <c r="BF127" i="38"/>
  <c r="BF137" i="38"/>
  <c r="BF166" i="38"/>
  <c r="BF168" i="38"/>
  <c r="BF169" i="38"/>
  <c r="J131" i="37"/>
  <c r="J97" i="37" s="1"/>
  <c r="BF133" i="38"/>
  <c r="J89" i="38"/>
  <c r="BF144" i="38"/>
  <c r="BF153" i="38"/>
  <c r="BF187" i="38"/>
  <c r="BF180" i="38"/>
  <c r="BF184" i="38"/>
  <c r="BF134" i="38"/>
  <c r="BF142" i="38"/>
  <c r="BF147" i="38"/>
  <c r="BF181" i="38"/>
  <c r="BF150" i="38"/>
  <c r="BF152" i="38"/>
  <c r="BF179" i="38"/>
  <c r="BF185" i="38"/>
  <c r="BF186" i="38"/>
  <c r="BF188" i="38"/>
  <c r="BF156" i="38"/>
  <c r="BF135" i="38"/>
  <c r="BF162" i="38"/>
  <c r="BF171" i="38"/>
  <c r="BF172" i="38"/>
  <c r="BF173" i="38"/>
  <c r="BF174" i="38"/>
  <c r="BF175" i="38"/>
  <c r="BF176" i="38"/>
  <c r="BF177" i="38"/>
  <c r="BF149" i="38"/>
  <c r="BF182" i="38"/>
  <c r="J120" i="38"/>
  <c r="BF143" i="38"/>
  <c r="BF189" i="38"/>
  <c r="BF190" i="38"/>
  <c r="BF192" i="38"/>
  <c r="BF128" i="38"/>
  <c r="BF130" i="38"/>
  <c r="BK243" i="36"/>
  <c r="J243" i="36"/>
  <c r="J102" i="36"/>
  <c r="BK251" i="36"/>
  <c r="J251" i="36" s="1"/>
  <c r="J104" i="36"/>
  <c r="F92" i="37"/>
  <c r="BF134" i="37"/>
  <c r="BF160" i="37"/>
  <c r="BF164" i="37"/>
  <c r="BF167" i="37"/>
  <c r="BF173" i="37"/>
  <c r="BF190" i="37"/>
  <c r="BF175" i="37"/>
  <c r="BF178" i="37"/>
  <c r="BF184" i="37"/>
  <c r="BF186" i="37"/>
  <c r="J89" i="37"/>
  <c r="BF142" i="37"/>
  <c r="BF148" i="37"/>
  <c r="BF185" i="37"/>
  <c r="BF146" i="37"/>
  <c r="BF153" i="37"/>
  <c r="BF162" i="37"/>
  <c r="BF172" i="37"/>
  <c r="BF183" i="37"/>
  <c r="BF199" i="37"/>
  <c r="BF141" i="37"/>
  <c r="BF168" i="37"/>
  <c r="J149" i="36"/>
  <c r="J99" i="36" s="1"/>
  <c r="J92" i="37"/>
  <c r="BF140" i="37"/>
  <c r="BF147" i="37"/>
  <c r="BF196" i="37"/>
  <c r="BF136" i="37"/>
  <c r="BF137" i="37"/>
  <c r="BF171" i="37"/>
  <c r="BF179" i="37"/>
  <c r="BF180" i="37"/>
  <c r="BF187" i="37"/>
  <c r="BF189" i="37"/>
  <c r="BF209" i="37"/>
  <c r="BF224" i="37"/>
  <c r="BF215" i="37"/>
  <c r="E85" i="37"/>
  <c r="BF133" i="37"/>
  <c r="BF139" i="37"/>
  <c r="BF149" i="37"/>
  <c r="BF166" i="37"/>
  <c r="BF214" i="37"/>
  <c r="BF222" i="37"/>
  <c r="BF225" i="37"/>
  <c r="BF157" i="37"/>
  <c r="BF159" i="37"/>
  <c r="BF200" i="37"/>
  <c r="BF202" i="37"/>
  <c r="BF203" i="37"/>
  <c r="BF206" i="37"/>
  <c r="BF217" i="37"/>
  <c r="BF144" i="37"/>
  <c r="BF211" i="37"/>
  <c r="BF216" i="37"/>
  <c r="BF174" i="37"/>
  <c r="BF195" i="37"/>
  <c r="BF197" i="37"/>
  <c r="BF191" i="37"/>
  <c r="BF192" i="37"/>
  <c r="BF194" i="37"/>
  <c r="BF201" i="37"/>
  <c r="BF212" i="37"/>
  <c r="BF154" i="37"/>
  <c r="BF163" i="37"/>
  <c r="BF165" i="37"/>
  <c r="BF176" i="37"/>
  <c r="BF177" i="37"/>
  <c r="BF188" i="37"/>
  <c r="BF213" i="37"/>
  <c r="BF218" i="37"/>
  <c r="BF227" i="37"/>
  <c r="BF138" i="37"/>
  <c r="BF150" i="37"/>
  <c r="BF151" i="37"/>
  <c r="BF193" i="37"/>
  <c r="BF204" i="37"/>
  <c r="BF219" i="37"/>
  <c r="BF223" i="37"/>
  <c r="BF181" i="37"/>
  <c r="BF182" i="37"/>
  <c r="BF161" i="37"/>
  <c r="BF135" i="37"/>
  <c r="BF145" i="37"/>
  <c r="BF158" i="37"/>
  <c r="BF218" i="36"/>
  <c r="F92" i="36"/>
  <c r="J119" i="36"/>
  <c r="BF131" i="36"/>
  <c r="BF133" i="36"/>
  <c r="BF164" i="36"/>
  <c r="BF174" i="36"/>
  <c r="BF176" i="36"/>
  <c r="BF177" i="36"/>
  <c r="BF186" i="36"/>
  <c r="BF187" i="36"/>
  <c r="BF193" i="36"/>
  <c r="BF219" i="36"/>
  <c r="BF225" i="36"/>
  <c r="BF192" i="36"/>
  <c r="BK127" i="35"/>
  <c r="J127" i="35"/>
  <c r="J97" i="35"/>
  <c r="BF140" i="36"/>
  <c r="BF165" i="36"/>
  <c r="BF171" i="36"/>
  <c r="BF188" i="36"/>
  <c r="BF199" i="36"/>
  <c r="BF223" i="36"/>
  <c r="BF207" i="36"/>
  <c r="BF208" i="36"/>
  <c r="BF214" i="36"/>
  <c r="BF216" i="36"/>
  <c r="BF239" i="36"/>
  <c r="BF240" i="36"/>
  <c r="BF134" i="36"/>
  <c r="BF135" i="36"/>
  <c r="BF143" i="36"/>
  <c r="BF150" i="36"/>
  <c r="BF152" i="36"/>
  <c r="BF166" i="36"/>
  <c r="BF168" i="36"/>
  <c r="BF178" i="36"/>
  <c r="BF201" i="36"/>
  <c r="BF245" i="36"/>
  <c r="BF128" i="36"/>
  <c r="BF158" i="36"/>
  <c r="BF161" i="36"/>
  <c r="BF163" i="36"/>
  <c r="BF185" i="36"/>
  <c r="BF197" i="36"/>
  <c r="BF159" i="36"/>
  <c r="BF194" i="36"/>
  <c r="BF200" i="36"/>
  <c r="BF217" i="36"/>
  <c r="BF241" i="36"/>
  <c r="BF242" i="36"/>
  <c r="BF254" i="36"/>
  <c r="BF235" i="36"/>
  <c r="E115" i="36"/>
  <c r="BF151" i="36"/>
  <c r="BF154" i="36"/>
  <c r="BF155" i="36"/>
  <c r="BF160" i="36"/>
  <c r="BF169" i="36"/>
  <c r="BF184" i="36"/>
  <c r="BF213" i="36"/>
  <c r="BF227" i="36"/>
  <c r="BF130" i="36"/>
  <c r="BF145" i="36"/>
  <c r="BF173" i="36"/>
  <c r="BF175" i="36"/>
  <c r="BF180" i="36"/>
  <c r="BF189" i="36"/>
  <c r="BF210" i="36"/>
  <c r="BF215" i="36"/>
  <c r="BF246" i="36"/>
  <c r="BF250" i="36"/>
  <c r="BK203" i="35"/>
  <c r="J203" i="35"/>
  <c r="J103" i="35" s="1"/>
  <c r="BF156" i="36"/>
  <c r="BF170" i="36"/>
  <c r="BF206" i="36"/>
  <c r="BF209" i="36"/>
  <c r="BF247" i="36"/>
  <c r="BF248" i="36"/>
  <c r="BF253" i="36"/>
  <c r="BF204" i="36"/>
  <c r="BF222" i="36"/>
  <c r="BF231" i="36"/>
  <c r="J92" i="36"/>
  <c r="BF137" i="36"/>
  <c r="BF138" i="36"/>
  <c r="BF144" i="36"/>
  <c r="BF202" i="36"/>
  <c r="BF205" i="36"/>
  <c r="BF229" i="36"/>
  <c r="BF230" i="36"/>
  <c r="BF233" i="36"/>
  <c r="BF249" i="36"/>
  <c r="BF255" i="36"/>
  <c r="BF129" i="36"/>
  <c r="BF256" i="36"/>
  <c r="BF181" i="36"/>
  <c r="BF136" i="36"/>
  <c r="BF141" i="36"/>
  <c r="BF148" i="36"/>
  <c r="BF162" i="36"/>
  <c r="BF172" i="36"/>
  <c r="BF196" i="36"/>
  <c r="BF203" i="36"/>
  <c r="BF220" i="36"/>
  <c r="BF234" i="36"/>
  <c r="BF236" i="36"/>
  <c r="BF238" i="36"/>
  <c r="BF221" i="36"/>
  <c r="BF237" i="36"/>
  <c r="BF142" i="36"/>
  <c r="BF147" i="36"/>
  <c r="BF157" i="36"/>
  <c r="BF167" i="36"/>
  <c r="BF190" i="36"/>
  <c r="BF198" i="36"/>
  <c r="BF224" i="36"/>
  <c r="BF226" i="36"/>
  <c r="BF232" i="36"/>
  <c r="BF132" i="36"/>
  <c r="BF139" i="36"/>
  <c r="BF153" i="36"/>
  <c r="BF191" i="36"/>
  <c r="BF195" i="36"/>
  <c r="BF211" i="36"/>
  <c r="BF212" i="36"/>
  <c r="BF228" i="36"/>
  <c r="BF149" i="35"/>
  <c r="BF153" i="35"/>
  <c r="BF173" i="35"/>
  <c r="BF179" i="35"/>
  <c r="BF183" i="35"/>
  <c r="BF161" i="35"/>
  <c r="BF168" i="35"/>
  <c r="BF184" i="35"/>
  <c r="BF133" i="35"/>
  <c r="BF157" i="35"/>
  <c r="BF187" i="35"/>
  <c r="BF175" i="35"/>
  <c r="BF167" i="35"/>
  <c r="BF188" i="35"/>
  <c r="J92" i="35"/>
  <c r="J120" i="35"/>
  <c r="BF185" i="35"/>
  <c r="BF140" i="35"/>
  <c r="BF129" i="35"/>
  <c r="BF130" i="35"/>
  <c r="BF174" i="35"/>
  <c r="BF181" i="35"/>
  <c r="BF138" i="35"/>
  <c r="BF159" i="35"/>
  <c r="BF163" i="35"/>
  <c r="BK118" i="34"/>
  <c r="J118" i="34"/>
  <c r="E85" i="35"/>
  <c r="BF170" i="35"/>
  <c r="F92" i="35"/>
  <c r="BF135" i="35"/>
  <c r="BF136" i="35"/>
  <c r="BF154" i="35"/>
  <c r="BF160" i="35"/>
  <c r="BF162" i="35"/>
  <c r="BF186" i="35"/>
  <c r="BF189" i="35"/>
  <c r="BF190" i="35"/>
  <c r="BF195" i="35"/>
  <c r="BF178" i="35"/>
  <c r="BF152" i="35"/>
  <c r="BF155" i="35"/>
  <c r="BF180" i="35"/>
  <c r="BF206" i="35"/>
  <c r="BF156" i="35"/>
  <c r="BF158" i="35"/>
  <c r="BF208" i="35"/>
  <c r="BF146" i="35"/>
  <c r="BF182" i="35"/>
  <c r="BF192" i="35"/>
  <c r="BF193" i="35"/>
  <c r="BF198" i="35"/>
  <c r="BF145" i="35"/>
  <c r="BF172" i="35"/>
  <c r="BF197" i="35"/>
  <c r="BF131" i="35"/>
  <c r="BF132" i="35"/>
  <c r="BF134" i="35"/>
  <c r="BF137" i="35"/>
  <c r="BF139" i="35"/>
  <c r="BF164" i="35"/>
  <c r="BF165" i="35"/>
  <c r="BF150" i="35"/>
  <c r="BF166" i="35"/>
  <c r="BF169" i="35"/>
  <c r="BF201" i="35"/>
  <c r="BF176" i="35"/>
  <c r="BF177" i="35"/>
  <c r="BF202" i="35"/>
  <c r="BF171" i="35"/>
  <c r="BF191" i="35"/>
  <c r="BF207" i="35"/>
  <c r="BF194" i="35"/>
  <c r="BF196" i="35"/>
  <c r="BF199" i="35"/>
  <c r="BF205" i="35"/>
  <c r="BF209" i="35"/>
  <c r="BF210" i="35"/>
  <c r="BF211" i="35"/>
  <c r="BF141" i="35"/>
  <c r="BF143" i="35"/>
  <c r="BF214" i="35"/>
  <c r="BF122" i="34"/>
  <c r="E85" i="34"/>
  <c r="J112" i="34"/>
  <c r="BK124" i="33"/>
  <c r="BK123" i="33"/>
  <c r="J123" i="33" s="1"/>
  <c r="F115" i="34"/>
  <c r="BF125" i="34"/>
  <c r="BF126" i="34"/>
  <c r="BF129" i="34"/>
  <c r="BF121" i="34"/>
  <c r="BF123" i="34"/>
  <c r="BF134" i="34"/>
  <c r="J92" i="34"/>
  <c r="BF120" i="34"/>
  <c r="BF124" i="34"/>
  <c r="BF127" i="34"/>
  <c r="BF130" i="34"/>
  <c r="BF137" i="34"/>
  <c r="BF128" i="34"/>
  <c r="BF132" i="34"/>
  <c r="BF133" i="34"/>
  <c r="BF135" i="34"/>
  <c r="BF136" i="34"/>
  <c r="BF140" i="34"/>
  <c r="BF177" i="33"/>
  <c r="BF193" i="33"/>
  <c r="BF219" i="33"/>
  <c r="BF202" i="33"/>
  <c r="BF196" i="33"/>
  <c r="BF156" i="33"/>
  <c r="E85" i="33"/>
  <c r="F94" i="33"/>
  <c r="BF130" i="33"/>
  <c r="BF188" i="33"/>
  <c r="J91" i="33"/>
  <c r="BF126" i="33"/>
  <c r="BF155" i="33"/>
  <c r="BF175" i="33"/>
  <c r="BF225" i="33"/>
  <c r="BF131" i="33"/>
  <c r="BF220" i="33"/>
  <c r="BF163" i="33"/>
  <c r="BF132" i="33"/>
  <c r="BF135" i="33"/>
  <c r="BF168" i="33"/>
  <c r="BF172" i="33"/>
  <c r="BF213" i="33"/>
  <c r="BF139" i="33"/>
  <c r="BF165" i="33"/>
  <c r="BF167" i="33"/>
  <c r="BF169" i="33"/>
  <c r="BF176" i="33"/>
  <c r="BF186" i="33"/>
  <c r="BF212" i="33"/>
  <c r="J94" i="33"/>
  <c r="BF129" i="33"/>
  <c r="BF140" i="33"/>
  <c r="BF141" i="33"/>
  <c r="BF142" i="33"/>
  <c r="BF143" i="33"/>
  <c r="BF144" i="33"/>
  <c r="BF145" i="33"/>
  <c r="BF146" i="33"/>
  <c r="BF149" i="33"/>
  <c r="BF179" i="33"/>
  <c r="BF227" i="33"/>
  <c r="BF232" i="33"/>
  <c r="BF233" i="33"/>
  <c r="BF137" i="33"/>
  <c r="BF171" i="33"/>
  <c r="BF173" i="33"/>
  <c r="BF178" i="33"/>
  <c r="BF180" i="33"/>
  <c r="BF183" i="33"/>
  <c r="BF235" i="33"/>
  <c r="BF158" i="33"/>
  <c r="BF162" i="33"/>
  <c r="BF236" i="33"/>
  <c r="BF151" i="33"/>
  <c r="BF159" i="33"/>
  <c r="BF174" i="33"/>
  <c r="BF237" i="33"/>
  <c r="BF134" i="33"/>
  <c r="BF181" i="33"/>
  <c r="BF189" i="33"/>
  <c r="BF191" i="33"/>
  <c r="BF214" i="33"/>
  <c r="BF215" i="33"/>
  <c r="BF218" i="33"/>
  <c r="BF229" i="33"/>
  <c r="BF239" i="33"/>
  <c r="BF133" i="33"/>
  <c r="BF136" i="33"/>
  <c r="BF154" i="33"/>
  <c r="BF166" i="33"/>
  <c r="BF190" i="33"/>
  <c r="BF194" i="33"/>
  <c r="BF197" i="33"/>
  <c r="BF128" i="33"/>
  <c r="BF161" i="33"/>
  <c r="BF211" i="33"/>
  <c r="BF230" i="33"/>
  <c r="BF170" i="33"/>
  <c r="BF198" i="33"/>
  <c r="BF200" i="33"/>
  <c r="BF210" i="33"/>
  <c r="BF147" i="33"/>
  <c r="BF148" i="33"/>
  <c r="BF164" i="33"/>
  <c r="BF192" i="33"/>
  <c r="BF206" i="33"/>
  <c r="BF208" i="33"/>
  <c r="BF127" i="33"/>
  <c r="BF150" i="33"/>
  <c r="BF152" i="33"/>
  <c r="BF160" i="33"/>
  <c r="BF184" i="33"/>
  <c r="BF185" i="33"/>
  <c r="BF187" i="33"/>
  <c r="BF221" i="33"/>
  <c r="BF222" i="33"/>
  <c r="BF228" i="33"/>
  <c r="BF153" i="33"/>
  <c r="BF204" i="33"/>
  <c r="BF207" i="33"/>
  <c r="BF209" i="33"/>
  <c r="BF217" i="33"/>
  <c r="BF205" i="33"/>
  <c r="BF182" i="33"/>
  <c r="BF199" i="33"/>
  <c r="BF201" i="33"/>
  <c r="BF203" i="33"/>
  <c r="BF138" i="33"/>
  <c r="BF157" i="33"/>
  <c r="BF195" i="33"/>
  <c r="BF216" i="33"/>
  <c r="BF223" i="33"/>
  <c r="BF224" i="33"/>
  <c r="BF226" i="33"/>
  <c r="F121" i="32"/>
  <c r="BF146" i="32"/>
  <c r="BF160" i="32"/>
  <c r="BF131" i="32"/>
  <c r="BF132" i="32"/>
  <c r="BF134" i="32"/>
  <c r="J121" i="32"/>
  <c r="BF158" i="32"/>
  <c r="BF127" i="32"/>
  <c r="BF141" i="32"/>
  <c r="BF140" i="32"/>
  <c r="BF142" i="32"/>
  <c r="BF163" i="32"/>
  <c r="BF162" i="32"/>
  <c r="BF161" i="32"/>
  <c r="E112" i="32"/>
  <c r="BF126" i="32"/>
  <c r="BF139" i="32"/>
  <c r="BF153" i="32"/>
  <c r="BF156" i="32"/>
  <c r="BF172" i="32"/>
  <c r="J91" i="32"/>
  <c r="BF133" i="32"/>
  <c r="BF147" i="32"/>
  <c r="BF150" i="32"/>
  <c r="BF152" i="32"/>
  <c r="BF154" i="32"/>
  <c r="BF157" i="32"/>
  <c r="BF174" i="32"/>
  <c r="BF166" i="32"/>
  <c r="BF129" i="32"/>
  <c r="BF136" i="32"/>
  <c r="BF137" i="32"/>
  <c r="BF138" i="32"/>
  <c r="BF168" i="32"/>
  <c r="BK126" i="31"/>
  <c r="BK125" i="31"/>
  <c r="J125" i="31"/>
  <c r="J98" i="31"/>
  <c r="BF135" i="32"/>
  <c r="BF171" i="32"/>
  <c r="BF169" i="32"/>
  <c r="BF151" i="32"/>
  <c r="BF159" i="32"/>
  <c r="BF167" i="32"/>
  <c r="BF143" i="32"/>
  <c r="BF144" i="32"/>
  <c r="BF145" i="32"/>
  <c r="BF148" i="32"/>
  <c r="BF149" i="32"/>
  <c r="BF155" i="32"/>
  <c r="BF170" i="32"/>
  <c r="BF173" i="32"/>
  <c r="BF176" i="32"/>
  <c r="BF128" i="32"/>
  <c r="BF164" i="32"/>
  <c r="BF137" i="31"/>
  <c r="BF131" i="31"/>
  <c r="BF132" i="31"/>
  <c r="BF129" i="31"/>
  <c r="BF139" i="31"/>
  <c r="BF142" i="31"/>
  <c r="J94" i="31"/>
  <c r="J119" i="31"/>
  <c r="BF130" i="31"/>
  <c r="F122" i="31"/>
  <c r="BF133" i="31"/>
  <c r="BF135" i="31"/>
  <c r="BF141" i="31"/>
  <c r="BF145" i="31"/>
  <c r="BF138" i="31"/>
  <c r="BF140" i="31"/>
  <c r="BF148" i="31"/>
  <c r="BF149" i="31"/>
  <c r="BF153" i="31"/>
  <c r="BF152" i="31"/>
  <c r="E85" i="31"/>
  <c r="BF158" i="31"/>
  <c r="BF136" i="31"/>
  <c r="BF143" i="31"/>
  <c r="BK126" i="30"/>
  <c r="BK125" i="30" s="1"/>
  <c r="J125" i="30"/>
  <c r="J98" i="30" s="1"/>
  <c r="BF134" i="31"/>
  <c r="BF156" i="31"/>
  <c r="BF151" i="31"/>
  <c r="BF159" i="31"/>
  <c r="BF155" i="31"/>
  <c r="BF144" i="31"/>
  <c r="BF146" i="31"/>
  <c r="BF147" i="31"/>
  <c r="BF154" i="31"/>
  <c r="BF162" i="31"/>
  <c r="BF163" i="31"/>
  <c r="BF128" i="31"/>
  <c r="BF160" i="31"/>
  <c r="BF157" i="31"/>
  <c r="BF165" i="31"/>
  <c r="BF147" i="30"/>
  <c r="BF128" i="30"/>
  <c r="J132" i="29"/>
  <c r="J100" i="29" s="1"/>
  <c r="F94" i="30"/>
  <c r="BF145" i="30"/>
  <c r="BF133" i="30"/>
  <c r="BF139" i="30"/>
  <c r="BF140" i="30"/>
  <c r="BF142" i="30"/>
  <c r="BF132" i="30"/>
  <c r="BF135" i="30"/>
  <c r="BF144" i="30"/>
  <c r="BF150" i="30"/>
  <c r="BF151" i="30"/>
  <c r="J94" i="30"/>
  <c r="BF129" i="30"/>
  <c r="BF131" i="30"/>
  <c r="BF134" i="30"/>
  <c r="BF155" i="30"/>
  <c r="BF148" i="30"/>
  <c r="BF149" i="30"/>
  <c r="BF152" i="30"/>
  <c r="BF153" i="30"/>
  <c r="BF154" i="30"/>
  <c r="BF158" i="30"/>
  <c r="BF164" i="30"/>
  <c r="BF162" i="30"/>
  <c r="J119" i="30"/>
  <c r="BF138" i="30"/>
  <c r="BF137" i="30"/>
  <c r="BF141" i="30"/>
  <c r="BF160" i="30"/>
  <c r="BF167" i="30"/>
  <c r="BF157" i="30"/>
  <c r="BF169" i="30"/>
  <c r="J156" i="29"/>
  <c r="J105" i="29"/>
  <c r="BF166" i="30"/>
  <c r="E85" i="30"/>
  <c r="BF173" i="30"/>
  <c r="BF176" i="30"/>
  <c r="BF159" i="30"/>
  <c r="BF136" i="30"/>
  <c r="BF143" i="30"/>
  <c r="BF146" i="30"/>
  <c r="BF161" i="30"/>
  <c r="BF130" i="30"/>
  <c r="BF163" i="30"/>
  <c r="BF165" i="30"/>
  <c r="BF168" i="30"/>
  <c r="BF170" i="30"/>
  <c r="BF156" i="30"/>
  <c r="BF171" i="30"/>
  <c r="BF181" i="30"/>
  <c r="BF172" i="30"/>
  <c r="BF175" i="30"/>
  <c r="BF178" i="30"/>
  <c r="BF179" i="30"/>
  <c r="BF180" i="29"/>
  <c r="J91" i="29"/>
  <c r="F127" i="29"/>
  <c r="BF139" i="29"/>
  <c r="J127" i="29"/>
  <c r="BF135" i="29"/>
  <c r="BF176" i="29"/>
  <c r="BF163" i="29"/>
  <c r="BF133" i="29"/>
  <c r="BF196" i="29"/>
  <c r="E85" i="29"/>
  <c r="BF140" i="29"/>
  <c r="BF177" i="29"/>
  <c r="BF179" i="29"/>
  <c r="BF154" i="29"/>
  <c r="BF162" i="29"/>
  <c r="BF168" i="29"/>
  <c r="BF178" i="29"/>
  <c r="BF181" i="29"/>
  <c r="BF184" i="29"/>
  <c r="BF157" i="29"/>
  <c r="BF158" i="29"/>
  <c r="BF164" i="29"/>
  <c r="BF173" i="29"/>
  <c r="BF186" i="29"/>
  <c r="BF188" i="29"/>
  <c r="BF185" i="29"/>
  <c r="BF187" i="29"/>
  <c r="BF198" i="29"/>
  <c r="BF167" i="29"/>
  <c r="BF141" i="29"/>
  <c r="BF143" i="29"/>
  <c r="BF151" i="29"/>
  <c r="BF160" i="29"/>
  <c r="BF152" i="29"/>
  <c r="BF204" i="29"/>
  <c r="BF145" i="29"/>
  <c r="BF148" i="29"/>
  <c r="BF195" i="29"/>
  <c r="BF202" i="29"/>
  <c r="BF166" i="29"/>
  <c r="BF197" i="29"/>
  <c r="BF200" i="29"/>
  <c r="BF174" i="29"/>
  <c r="BF194" i="29"/>
  <c r="BF149" i="29"/>
  <c r="BF182" i="29"/>
  <c r="BF189" i="29"/>
  <c r="BF159" i="29"/>
  <c r="BF161" i="29"/>
  <c r="BF165" i="29"/>
  <c r="BF146" i="29"/>
  <c r="BF169" i="29"/>
  <c r="BF190" i="29"/>
  <c r="BF175" i="29"/>
  <c r="BF201" i="29"/>
  <c r="T125" i="27"/>
  <c r="BF141" i="28"/>
  <c r="BF148" i="28"/>
  <c r="BF204" i="28"/>
  <c r="BF205" i="28"/>
  <c r="BF260" i="28"/>
  <c r="BF261" i="28"/>
  <c r="BF136" i="28"/>
  <c r="BF143" i="28"/>
  <c r="BF208" i="28"/>
  <c r="BF248" i="28"/>
  <c r="BF257" i="28"/>
  <c r="BF234" i="28"/>
  <c r="BF262" i="28"/>
  <c r="BF212" i="28"/>
  <c r="BF263" i="28"/>
  <c r="BF170" i="28"/>
  <c r="BF173" i="28"/>
  <c r="BF240" i="28"/>
  <c r="BF242" i="28"/>
  <c r="BF206" i="28"/>
  <c r="BF249" i="28"/>
  <c r="BF269" i="28"/>
  <c r="BF132" i="28"/>
  <c r="BF182" i="28"/>
  <c r="BF203" i="28"/>
  <c r="BF219" i="28"/>
  <c r="BF220" i="28"/>
  <c r="BF222" i="28"/>
  <c r="BF225" i="28"/>
  <c r="BF231" i="28"/>
  <c r="BF239" i="28"/>
  <c r="J92" i="28"/>
  <c r="BF130" i="28"/>
  <c r="BF159" i="28"/>
  <c r="BF258" i="28"/>
  <c r="BF259" i="28"/>
  <c r="BF264" i="28"/>
  <c r="J126" i="27"/>
  <c r="J99" i="27"/>
  <c r="J127" i="27"/>
  <c r="J100" i="27" s="1"/>
  <c r="BF128" i="28"/>
  <c r="BF133" i="28"/>
  <c r="BF138" i="28"/>
  <c r="BF140" i="28"/>
  <c r="BF181" i="28"/>
  <c r="BF202" i="28"/>
  <c r="BF270" i="28"/>
  <c r="J151" i="27"/>
  <c r="J102" i="27"/>
  <c r="BF131" i="28"/>
  <c r="BF183" i="28"/>
  <c r="BF201" i="28"/>
  <c r="BF207" i="28"/>
  <c r="BF233" i="28"/>
  <c r="BF255" i="28"/>
  <c r="BF273" i="28"/>
  <c r="BF277" i="28"/>
  <c r="BF146" i="28"/>
  <c r="BF158" i="28"/>
  <c r="BF188" i="28"/>
  <c r="BF265" i="28"/>
  <c r="BF218" i="28"/>
  <c r="BF252" i="28"/>
  <c r="BF268" i="28"/>
  <c r="BF278" i="28"/>
  <c r="F92" i="28"/>
  <c r="BF129" i="28"/>
  <c r="BF134" i="28"/>
  <c r="BF145" i="28"/>
  <c r="BF171" i="28"/>
  <c r="BF179" i="28"/>
  <c r="BF187" i="28"/>
  <c r="BF192" i="28"/>
  <c r="BF217" i="28"/>
  <c r="BF227" i="28"/>
  <c r="BF228" i="28"/>
  <c r="BF256" i="28"/>
  <c r="BF267" i="28"/>
  <c r="BF155" i="28"/>
  <c r="BF156" i="28"/>
  <c r="BF177" i="28"/>
  <c r="BF194" i="28"/>
  <c r="BF211" i="28"/>
  <c r="BF251" i="28"/>
  <c r="BF144" i="28"/>
  <c r="BF153" i="28"/>
  <c r="BF163" i="28"/>
  <c r="BF166" i="28"/>
  <c r="BF174" i="28"/>
  <c r="BF175" i="28"/>
  <c r="BF190" i="28"/>
  <c r="BF235" i="28"/>
  <c r="BF243" i="28"/>
  <c r="BF246" i="28"/>
  <c r="E85" i="28"/>
  <c r="BF154" i="28"/>
  <c r="BF157" i="28"/>
  <c r="BF162" i="28"/>
  <c r="BF210" i="28"/>
  <c r="BF245" i="28"/>
  <c r="BF266" i="28"/>
  <c r="BF272" i="28"/>
  <c r="BF275" i="28"/>
  <c r="BF149" i="28"/>
  <c r="BF151" i="28"/>
  <c r="BF198" i="28"/>
  <c r="BF215" i="28"/>
  <c r="BF216" i="28"/>
  <c r="BF221" i="28"/>
  <c r="BF224" i="28"/>
  <c r="BF226" i="28"/>
  <c r="BF230" i="28"/>
  <c r="BF232" i="28"/>
  <c r="BF237" i="28"/>
  <c r="BF250" i="28"/>
  <c r="BF253" i="28"/>
  <c r="BF137" i="28"/>
  <c r="BF147" i="28"/>
  <c r="BF150" i="28"/>
  <c r="BF152" i="28"/>
  <c r="BF172" i="28"/>
  <c r="BF184" i="28"/>
  <c r="BF189" i="28"/>
  <c r="BF214" i="28"/>
  <c r="BF223" i="28"/>
  <c r="BF247" i="28"/>
  <c r="BF254" i="28"/>
  <c r="BF135" i="28"/>
  <c r="BF142" i="28"/>
  <c r="BF160" i="28"/>
  <c r="BF169" i="28"/>
  <c r="BF176" i="28"/>
  <c r="BF186" i="28"/>
  <c r="BF195" i="28"/>
  <c r="BF196" i="28"/>
  <c r="J89" i="28"/>
  <c r="BF139" i="28"/>
  <c r="BF168" i="28"/>
  <c r="BF178" i="28"/>
  <c r="BF180" i="28"/>
  <c r="BF185" i="28"/>
  <c r="BF197" i="28"/>
  <c r="BF199" i="28"/>
  <c r="BF213" i="28"/>
  <c r="BF229" i="28"/>
  <c r="BF236" i="28"/>
  <c r="BF238" i="28"/>
  <c r="BF241" i="28"/>
  <c r="BF244" i="28"/>
  <c r="BF271" i="28"/>
  <c r="BF188" i="27"/>
  <c r="BF189" i="27"/>
  <c r="BF191" i="27"/>
  <c r="J128" i="26"/>
  <c r="J100" i="26"/>
  <c r="J94" i="27"/>
  <c r="BF132" i="27"/>
  <c r="BF145" i="27"/>
  <c r="BF198" i="27"/>
  <c r="BF201" i="27"/>
  <c r="BF208" i="27"/>
  <c r="BF156" i="27"/>
  <c r="BF193" i="27"/>
  <c r="BF196" i="27"/>
  <c r="BF202" i="27"/>
  <c r="BF165" i="27"/>
  <c r="BF168" i="27"/>
  <c r="BF182" i="27"/>
  <c r="BF190" i="27"/>
  <c r="J91" i="27"/>
  <c r="F122" i="27"/>
  <c r="BF136" i="27"/>
  <c r="BF149" i="27"/>
  <c r="BF153" i="27"/>
  <c r="BF179" i="27"/>
  <c r="BF183" i="27"/>
  <c r="BF184" i="27"/>
  <c r="BF187" i="27"/>
  <c r="E85" i="27"/>
  <c r="BF129" i="27"/>
  <c r="BF137" i="27"/>
  <c r="BF164" i="27"/>
  <c r="BF167" i="27"/>
  <c r="BF170" i="27"/>
  <c r="BF192" i="27"/>
  <c r="BF213" i="27"/>
  <c r="BF134" i="27"/>
  <c r="BF138" i="27"/>
  <c r="BF139" i="27"/>
  <c r="BF140" i="27"/>
  <c r="BF141" i="27"/>
  <c r="BF142" i="27"/>
  <c r="BF143" i="27"/>
  <c r="BF144" i="27"/>
  <c r="BF158" i="27"/>
  <c r="BF166" i="27"/>
  <c r="BF171" i="27"/>
  <c r="BF177" i="27"/>
  <c r="BF199" i="27"/>
  <c r="BF135" i="27"/>
  <c r="BF197" i="27"/>
  <c r="BF200" i="27"/>
  <c r="BF205" i="27"/>
  <c r="BF207" i="27"/>
  <c r="BF211" i="27"/>
  <c r="BF216" i="27"/>
  <c r="BF148" i="27"/>
  <c r="BF154" i="27"/>
  <c r="BF195" i="27"/>
  <c r="BF210" i="27"/>
  <c r="BF155" i="27"/>
  <c r="BF169" i="27"/>
  <c r="BF172" i="27"/>
  <c r="BF175" i="27"/>
  <c r="BF133" i="27"/>
  <c r="BF160" i="27"/>
  <c r="BF162" i="27"/>
  <c r="BF163" i="27"/>
  <c r="BF174" i="27"/>
  <c r="BF181" i="27"/>
  <c r="BF128" i="27"/>
  <c r="BF131" i="27"/>
  <c r="BF146" i="27"/>
  <c r="BF147" i="27"/>
  <c r="BF173" i="27"/>
  <c r="BF176" i="27"/>
  <c r="BF180" i="27"/>
  <c r="BF194" i="27"/>
  <c r="BF203" i="27"/>
  <c r="BF204" i="27"/>
  <c r="BF209" i="27"/>
  <c r="BF178" i="27"/>
  <c r="BF215" i="27"/>
  <c r="BF185" i="27"/>
  <c r="BF186" i="27"/>
  <c r="BF217" i="27"/>
  <c r="BF130" i="27"/>
  <c r="BF152" i="27"/>
  <c r="BF157" i="27"/>
  <c r="BF159" i="27"/>
  <c r="BF161" i="27"/>
  <c r="BF212" i="27"/>
  <c r="BF214" i="27"/>
  <c r="BF218" i="27"/>
  <c r="E114" i="26"/>
  <c r="BF137" i="26"/>
  <c r="BF155" i="26"/>
  <c r="BF152" i="26"/>
  <c r="J94" i="26"/>
  <c r="BF132" i="26"/>
  <c r="F94" i="26"/>
  <c r="BF142" i="26"/>
  <c r="BF146" i="26"/>
  <c r="BF130" i="26"/>
  <c r="BF164" i="26"/>
  <c r="BF129" i="26"/>
  <c r="BF145" i="26"/>
  <c r="BF148" i="26"/>
  <c r="J128" i="25"/>
  <c r="J99" i="25"/>
  <c r="J120" i="26"/>
  <c r="BF151" i="26"/>
  <c r="BF165" i="26"/>
  <c r="BF167" i="26"/>
  <c r="BF161" i="26"/>
  <c r="BF141" i="26"/>
  <c r="BF153" i="26"/>
  <c r="BF134" i="26"/>
  <c r="BF143" i="26"/>
  <c r="BF163" i="26"/>
  <c r="BF131" i="26"/>
  <c r="BF174" i="26"/>
  <c r="BF144" i="26"/>
  <c r="BF166" i="26"/>
  <c r="BF169" i="26"/>
  <c r="BF171" i="26"/>
  <c r="BF175" i="26"/>
  <c r="BF150" i="26"/>
  <c r="BF156" i="26"/>
  <c r="BF158" i="26"/>
  <c r="BF173" i="26"/>
  <c r="BF138" i="26"/>
  <c r="BF140" i="26"/>
  <c r="BF177" i="26"/>
  <c r="BF149" i="26"/>
  <c r="BF135" i="26"/>
  <c r="BF139" i="26"/>
  <c r="BF157" i="26"/>
  <c r="BF159" i="26"/>
  <c r="BF172" i="26"/>
  <c r="BF176" i="26"/>
  <c r="BF160" i="26"/>
  <c r="BF162" i="26"/>
  <c r="BF179" i="26"/>
  <c r="BF136" i="26"/>
  <c r="BF168" i="26"/>
  <c r="J142" i="24"/>
  <c r="J100" i="24" s="1"/>
  <c r="E115" i="25"/>
  <c r="BF129" i="25"/>
  <c r="BF135" i="25"/>
  <c r="BF151" i="25"/>
  <c r="BF154" i="25"/>
  <c r="J377" i="24"/>
  <c r="J109" i="24"/>
  <c r="J94" i="25"/>
  <c r="BF161" i="25"/>
  <c r="BF136" i="25"/>
  <c r="BF174" i="25"/>
  <c r="BF146" i="25"/>
  <c r="F94" i="25"/>
  <c r="BF131" i="25"/>
  <c r="BF177" i="25"/>
  <c r="BF178" i="25"/>
  <c r="BF183" i="25"/>
  <c r="BF145" i="25"/>
  <c r="BF181" i="25"/>
  <c r="BF166" i="25"/>
  <c r="BF134" i="25"/>
  <c r="BF138" i="25"/>
  <c r="BF142" i="25"/>
  <c r="BF163" i="25"/>
  <c r="BF173" i="25"/>
  <c r="BF190" i="25"/>
  <c r="BF162" i="25"/>
  <c r="BF199" i="25"/>
  <c r="J91" i="25"/>
  <c r="BF148" i="25"/>
  <c r="BF194" i="25"/>
  <c r="BF156" i="25"/>
  <c r="BF180" i="25"/>
  <c r="BF187" i="25"/>
  <c r="BF132" i="25"/>
  <c r="BF193" i="25"/>
  <c r="BF144" i="25"/>
  <c r="BF172" i="25"/>
  <c r="BF188" i="25"/>
  <c r="BF153" i="25"/>
  <c r="BF157" i="25"/>
  <c r="BF167" i="25"/>
  <c r="BF176" i="25"/>
  <c r="BF198" i="25"/>
  <c r="BF201" i="25"/>
  <c r="BF203" i="25"/>
  <c r="BF130" i="25"/>
  <c r="BF152" i="25"/>
  <c r="BF155" i="25"/>
  <c r="BF137" i="25"/>
  <c r="BF139" i="25"/>
  <c r="BF182" i="25"/>
  <c r="BF192" i="25"/>
  <c r="BF195" i="25"/>
  <c r="BF184" i="25"/>
  <c r="BF159" i="25"/>
  <c r="BF175" i="25"/>
  <c r="BF202" i="25"/>
  <c r="BF205" i="25"/>
  <c r="BF160" i="25"/>
  <c r="BF164" i="25"/>
  <c r="BF165" i="25"/>
  <c r="BF179" i="25"/>
  <c r="BF185" i="25"/>
  <c r="BF186" i="25"/>
  <c r="BF189" i="25"/>
  <c r="BF196" i="25"/>
  <c r="BF200" i="25"/>
  <c r="BF149" i="25"/>
  <c r="BF170" i="25"/>
  <c r="BF140" i="25"/>
  <c r="BF147" i="25"/>
  <c r="BF168" i="25"/>
  <c r="BF143" i="25"/>
  <c r="BF158" i="25"/>
  <c r="BF169" i="25"/>
  <c r="BF191" i="25"/>
  <c r="BK238" i="23"/>
  <c r="J238" i="23" s="1"/>
  <c r="J103" i="23" s="1"/>
  <c r="J94" i="24"/>
  <c r="BF201" i="24"/>
  <c r="BF218" i="24"/>
  <c r="BF448" i="24"/>
  <c r="BF429" i="24"/>
  <c r="BF434" i="24"/>
  <c r="BF465" i="24"/>
  <c r="BF437" i="24"/>
  <c r="BF197" i="24"/>
  <c r="BF212" i="24"/>
  <c r="BF239" i="24"/>
  <c r="BF281" i="24"/>
  <c r="BF316" i="24"/>
  <c r="BF327" i="24"/>
  <c r="BF337" i="24"/>
  <c r="BF346" i="24"/>
  <c r="BF350" i="24"/>
  <c r="BF354" i="24"/>
  <c r="BF369" i="24"/>
  <c r="BF440" i="24"/>
  <c r="BF454" i="24"/>
  <c r="BF479" i="24"/>
  <c r="BF391" i="24"/>
  <c r="BF234" i="24"/>
  <c r="BF266" i="24"/>
  <c r="BF274" i="24"/>
  <c r="BF477" i="24"/>
  <c r="BF165" i="24"/>
  <c r="BF187" i="24"/>
  <c r="BF195" i="24"/>
  <c r="BF206" i="24"/>
  <c r="BF367" i="24"/>
  <c r="BF412" i="24"/>
  <c r="BF460" i="24"/>
  <c r="BF497" i="24"/>
  <c r="E85" i="24"/>
  <c r="F137" i="24"/>
  <c r="BF255" i="24"/>
  <c r="BF292" i="24"/>
  <c r="BF301" i="24"/>
  <c r="BF305" i="24"/>
  <c r="BF311" i="24"/>
  <c r="BF315" i="24"/>
  <c r="BF322" i="24"/>
  <c r="BF326" i="24"/>
  <c r="BF328" i="24"/>
  <c r="BF330" i="24"/>
  <c r="BF342" i="24"/>
  <c r="BF361" i="24"/>
  <c r="BF435" i="24"/>
  <c r="BF417" i="24"/>
  <c r="BF484" i="24"/>
  <c r="BF490" i="24"/>
  <c r="BF573" i="24"/>
  <c r="BF574" i="24"/>
  <c r="BF575" i="24"/>
  <c r="BF590" i="24"/>
  <c r="BF262" i="24"/>
  <c r="BF268" i="24"/>
  <c r="BF363" i="24"/>
  <c r="BF495" i="24"/>
  <c r="BF555" i="24"/>
  <c r="BF583" i="24"/>
  <c r="BF225" i="24"/>
  <c r="BF373" i="24"/>
  <c r="BF438" i="24"/>
  <c r="BF511" i="24"/>
  <c r="BF599" i="24"/>
  <c r="BK131" i="23"/>
  <c r="J131" i="23"/>
  <c r="J99" i="23" s="1"/>
  <c r="BF186" i="24"/>
  <c r="BF208" i="24"/>
  <c r="BF272" i="24"/>
  <c r="BF375" i="24"/>
  <c r="BF378" i="24"/>
  <c r="BF403" i="24"/>
  <c r="BF411" i="24"/>
  <c r="BF422" i="24"/>
  <c r="BF450" i="24"/>
  <c r="BF143" i="24"/>
  <c r="BF205" i="24"/>
  <c r="BF243" i="24"/>
  <c r="BF405" i="24"/>
  <c r="BF546" i="24"/>
  <c r="BF559" i="24"/>
  <c r="BF571" i="24"/>
  <c r="BF584" i="24"/>
  <c r="BK262" i="23"/>
  <c r="J262" i="23"/>
  <c r="J107" i="23"/>
  <c r="J91" i="24"/>
  <c r="BF147" i="24"/>
  <c r="BF149" i="24"/>
  <c r="BF169" i="24"/>
  <c r="BF247" i="24"/>
  <c r="BF396" i="24"/>
  <c r="BF398" i="24"/>
  <c r="BF410" i="24"/>
  <c r="BF427" i="24"/>
  <c r="BF476" i="24"/>
  <c r="BF605" i="24"/>
  <c r="BF530" i="24"/>
  <c r="BF176" i="24"/>
  <c r="BF235" i="24"/>
  <c r="BF296" i="24"/>
  <c r="BF433" i="24"/>
  <c r="BF472" i="24"/>
  <c r="BF480" i="24"/>
  <c r="BF498" i="24"/>
  <c r="BF586" i="24"/>
  <c r="BF229" i="24"/>
  <c r="BF291" i="24"/>
  <c r="BF310" i="24"/>
  <c r="BF550" i="24"/>
  <c r="BF467" i="24"/>
  <c r="BF594" i="24"/>
  <c r="BF180" i="24"/>
  <c r="BF189" i="24"/>
  <c r="BF207" i="24"/>
  <c r="BF382" i="24"/>
  <c r="BF499" i="24"/>
  <c r="BF384" i="24"/>
  <c r="BF389" i="24"/>
  <c r="BF496" i="24"/>
  <c r="BF456" i="24"/>
  <c r="BF486" i="24"/>
  <c r="BF603" i="24"/>
  <c r="BF166" i="23"/>
  <c r="BF167" i="23"/>
  <c r="J140" i="22"/>
  <c r="J100" i="22" s="1"/>
  <c r="E118" i="23"/>
  <c r="BK309" i="22"/>
  <c r="J309" i="22" s="1"/>
  <c r="J108" i="22" s="1"/>
  <c r="BF133" i="23"/>
  <c r="BF145" i="23"/>
  <c r="BF155" i="23"/>
  <c r="BF180" i="23"/>
  <c r="BF185" i="23"/>
  <c r="BF197" i="23"/>
  <c r="BF210" i="23"/>
  <c r="BF181" i="23"/>
  <c r="BF240" i="23"/>
  <c r="BF161" i="23"/>
  <c r="BF193" i="23"/>
  <c r="BF165" i="23"/>
  <c r="BF173" i="23"/>
  <c r="BF179" i="23"/>
  <c r="J124" i="23"/>
  <c r="BF192" i="23"/>
  <c r="F127" i="23"/>
  <c r="BF211" i="23"/>
  <c r="BF217" i="23"/>
  <c r="BF212" i="23"/>
  <c r="BF235" i="23"/>
  <c r="BF244" i="23"/>
  <c r="J127" i="23"/>
  <c r="BF253" i="23"/>
  <c r="BF230" i="23"/>
  <c r="BF237" i="23"/>
  <c r="BF248" i="23"/>
  <c r="BF268" i="23"/>
  <c r="BF137" i="23"/>
  <c r="BF141" i="23"/>
  <c r="BF149" i="23"/>
  <c r="BF191" i="23"/>
  <c r="BF201" i="23"/>
  <c r="BF205" i="23"/>
  <c r="BF214" i="23"/>
  <c r="BF215" i="23"/>
  <c r="BF223" i="23"/>
  <c r="BF258" i="23"/>
  <c r="BF264" i="23"/>
  <c r="R125" i="21"/>
  <c r="BF435" i="22"/>
  <c r="J94" i="22"/>
  <c r="BF163" i="22"/>
  <c r="BF220" i="22"/>
  <c r="BF298" i="22"/>
  <c r="BF208" i="22"/>
  <c r="BF308" i="22"/>
  <c r="BF335" i="22"/>
  <c r="BF201" i="22"/>
  <c r="BF206" i="22"/>
  <c r="BF226" i="22"/>
  <c r="BF264" i="22"/>
  <c r="BF292" i="22"/>
  <c r="E85" i="22"/>
  <c r="BF283" i="22"/>
  <c r="BF321" i="22"/>
  <c r="BF337" i="22"/>
  <c r="F135" i="22"/>
  <c r="BF230" i="22"/>
  <c r="BF248" i="22"/>
  <c r="BF258" i="22"/>
  <c r="BF272" i="22"/>
  <c r="BF339" i="22"/>
  <c r="BF404" i="22"/>
  <c r="BF246" i="22"/>
  <c r="BF253" i="22"/>
  <c r="BF473" i="22"/>
  <c r="BF150" i="22"/>
  <c r="BF234" i="22"/>
  <c r="BF304" i="22"/>
  <c r="BF305" i="22"/>
  <c r="BF170" i="22"/>
  <c r="BF179" i="22"/>
  <c r="BF505" i="22"/>
  <c r="BF506" i="22"/>
  <c r="BF514" i="22"/>
  <c r="BF518" i="22"/>
  <c r="BF520" i="22"/>
  <c r="BF523" i="22"/>
  <c r="BF524" i="22"/>
  <c r="J132" i="22"/>
  <c r="BF157" i="22"/>
  <c r="BF429" i="22"/>
  <c r="BF454" i="22"/>
  <c r="BF468" i="22"/>
  <c r="BF199" i="22"/>
  <c r="BF278" i="22"/>
  <c r="J127" i="21"/>
  <c r="J100" i="21" s="1"/>
  <c r="BF159" i="22"/>
  <c r="BF169" i="22"/>
  <c r="BF238" i="22"/>
  <c r="BF263" i="22"/>
  <c r="BF279" i="22"/>
  <c r="BF287" i="22"/>
  <c r="BF444" i="22"/>
  <c r="BF184" i="22"/>
  <c r="BF273" i="22"/>
  <c r="BF330" i="22"/>
  <c r="BF459" i="22"/>
  <c r="BF470" i="22"/>
  <c r="BF303" i="22"/>
  <c r="BF471" i="22"/>
  <c r="BF500" i="22"/>
  <c r="BF509" i="22"/>
  <c r="BF510" i="22"/>
  <c r="BF525" i="22"/>
  <c r="BF214" i="22"/>
  <c r="BF391" i="22"/>
  <c r="BF366" i="22"/>
  <c r="BF168" i="22"/>
  <c r="BF270" i="22"/>
  <c r="BF274" i="22"/>
  <c r="BF354" i="22"/>
  <c r="BF494" i="22"/>
  <c r="BF271" i="22"/>
  <c r="BF351" i="22"/>
  <c r="BF379" i="22"/>
  <c r="BF530" i="22"/>
  <c r="BF535" i="22"/>
  <c r="BK156" i="21"/>
  <c r="J156" i="21"/>
  <c r="J102" i="21"/>
  <c r="BF141" i="22"/>
  <c r="BF194" i="22"/>
  <c r="BF544" i="22"/>
  <c r="BF296" i="22"/>
  <c r="BF417" i="22"/>
  <c r="BF302" i="22"/>
  <c r="BF482" i="22"/>
  <c r="BF498" i="22"/>
  <c r="BF265" i="22"/>
  <c r="BF492" i="22"/>
  <c r="BF504" i="22"/>
  <c r="BF508" i="22"/>
  <c r="BF521" i="22"/>
  <c r="BF242" i="22"/>
  <c r="BF469" i="22"/>
  <c r="BF502" i="22"/>
  <c r="BF167" i="22"/>
  <c r="BF190" i="22"/>
  <c r="BF306" i="22"/>
  <c r="BF311" i="22"/>
  <c r="BF480" i="22"/>
  <c r="BF503" i="22"/>
  <c r="F94" i="21"/>
  <c r="BF128" i="21"/>
  <c r="BF139" i="21"/>
  <c r="BF155" i="21"/>
  <c r="BF171" i="21"/>
  <c r="BF172" i="21"/>
  <c r="BF196" i="21"/>
  <c r="BF197" i="21"/>
  <c r="BF168" i="21"/>
  <c r="BF169" i="21"/>
  <c r="BF170" i="21"/>
  <c r="BF177" i="21"/>
  <c r="BF189" i="21"/>
  <c r="BF190" i="21"/>
  <c r="BF152" i="21"/>
  <c r="BF191" i="21"/>
  <c r="BF178" i="21"/>
  <c r="BF188" i="21"/>
  <c r="BF192" i="21"/>
  <c r="J136" i="20"/>
  <c r="J101" i="20"/>
  <c r="E113" i="21"/>
  <c r="J119" i="21"/>
  <c r="BF179" i="21"/>
  <c r="BF181" i="21"/>
  <c r="J94" i="21"/>
  <c r="BF134" i="21"/>
  <c r="BF143" i="21"/>
  <c r="BF193" i="21"/>
  <c r="BF205" i="21"/>
  <c r="BF158" i="21"/>
  <c r="BF173" i="21"/>
  <c r="BK205" i="20"/>
  <c r="J205" i="20" s="1"/>
  <c r="J103" i="20"/>
  <c r="BF140" i="21"/>
  <c r="BF180" i="21"/>
  <c r="BF187" i="21"/>
  <c r="BF145" i="21"/>
  <c r="BF175" i="21"/>
  <c r="BF176" i="21"/>
  <c r="BF201" i="21"/>
  <c r="BF194" i="21"/>
  <c r="BF200" i="21"/>
  <c r="BF203" i="21"/>
  <c r="BF206" i="21"/>
  <c r="BF208" i="21"/>
  <c r="BF217" i="21"/>
  <c r="BF174" i="21"/>
  <c r="BF218" i="21"/>
  <c r="BF219" i="21"/>
  <c r="BF220" i="21"/>
  <c r="BF222" i="21"/>
  <c r="BF195" i="21"/>
  <c r="BF202" i="21"/>
  <c r="BF216" i="21"/>
  <c r="BF141" i="21"/>
  <c r="BF142" i="21"/>
  <c r="BF198" i="21"/>
  <c r="BF199" i="21"/>
  <c r="BF154" i="21"/>
  <c r="BF207" i="21"/>
  <c r="BF215" i="21"/>
  <c r="BF153" i="21"/>
  <c r="BF182" i="21"/>
  <c r="BF204" i="21"/>
  <c r="BF221" i="21"/>
  <c r="BF176" i="20"/>
  <c r="BF209" i="20"/>
  <c r="BF246" i="20"/>
  <c r="BF248" i="20"/>
  <c r="J120" i="20"/>
  <c r="F123" i="20"/>
  <c r="BF158" i="20"/>
  <c r="BF161" i="20"/>
  <c r="BF232" i="20"/>
  <c r="BF237" i="20"/>
  <c r="BF259" i="20"/>
  <c r="BF145" i="20"/>
  <c r="BF165" i="20"/>
  <c r="BF184" i="20"/>
  <c r="BF185" i="20"/>
  <c r="BF194" i="20"/>
  <c r="BF217" i="20"/>
  <c r="BF235" i="20"/>
  <c r="J210" i="19"/>
  <c r="J107" i="19" s="1"/>
  <c r="BF164" i="20"/>
  <c r="BF206" i="20"/>
  <c r="BF211" i="20"/>
  <c r="BF189" i="20"/>
  <c r="BF191" i="20"/>
  <c r="BF223" i="20"/>
  <c r="BF251" i="20"/>
  <c r="BK132" i="19"/>
  <c r="J132" i="19" s="1"/>
  <c r="J99" i="19" s="1"/>
  <c r="J94" i="20"/>
  <c r="BF154" i="20"/>
  <c r="BF143" i="20"/>
  <c r="BF146" i="20"/>
  <c r="BF147" i="20"/>
  <c r="BF151" i="20"/>
  <c r="BF156" i="20"/>
  <c r="BF159" i="20"/>
  <c r="BF187" i="20"/>
  <c r="BF213" i="20"/>
  <c r="BF240" i="20"/>
  <c r="BF207" i="20"/>
  <c r="BF226" i="20"/>
  <c r="BF152" i="20"/>
  <c r="BF155" i="20"/>
  <c r="BF167" i="20"/>
  <c r="BF168" i="20"/>
  <c r="BF175" i="20"/>
  <c r="BF180" i="20"/>
  <c r="BF197" i="20"/>
  <c r="BF233" i="20"/>
  <c r="BF261" i="20"/>
  <c r="BF249" i="20"/>
  <c r="BF266" i="20"/>
  <c r="BF230" i="20"/>
  <c r="BF262" i="20"/>
  <c r="BF131" i="20"/>
  <c r="BF138" i="20"/>
  <c r="BF153" i="20"/>
  <c r="BF157" i="20"/>
  <c r="BF134" i="20"/>
  <c r="BF144" i="20"/>
  <c r="BF166" i="20"/>
  <c r="BF172" i="20"/>
  <c r="BF215" i="20"/>
  <c r="BF222" i="20"/>
  <c r="BF252" i="20"/>
  <c r="BF264" i="20"/>
  <c r="BF265" i="20"/>
  <c r="BF267" i="20"/>
  <c r="BF132" i="20"/>
  <c r="BF160" i="20"/>
  <c r="BF221" i="20"/>
  <c r="BF254" i="20"/>
  <c r="BF269" i="20"/>
  <c r="E85" i="20"/>
  <c r="BF149" i="20"/>
  <c r="BF178" i="20"/>
  <c r="BF229" i="20"/>
  <c r="BF257" i="20"/>
  <c r="BF130" i="20"/>
  <c r="BF133" i="20"/>
  <c r="BF135" i="20"/>
  <c r="BF137" i="20"/>
  <c r="BF162" i="20"/>
  <c r="BF212" i="20"/>
  <c r="BF270" i="20"/>
  <c r="BF139" i="20"/>
  <c r="BF140" i="20"/>
  <c r="BF148" i="20"/>
  <c r="BF150" i="20"/>
  <c r="BF169" i="20"/>
  <c r="BF170" i="20"/>
  <c r="BF173" i="20"/>
  <c r="BF186" i="20"/>
  <c r="BF190" i="20"/>
  <c r="BF192" i="20"/>
  <c r="BF198" i="20"/>
  <c r="BF199" i="20"/>
  <c r="BF200" i="20"/>
  <c r="BF201" i="20"/>
  <c r="BF203" i="20"/>
  <c r="BF216" i="20"/>
  <c r="BF224" i="20"/>
  <c r="BF225" i="20"/>
  <c r="BF250" i="20"/>
  <c r="BF255" i="20"/>
  <c r="BF247" i="20"/>
  <c r="BF256" i="20"/>
  <c r="BF208" i="20"/>
  <c r="BF220" i="20"/>
  <c r="BF241" i="20"/>
  <c r="BF260" i="20"/>
  <c r="BF244" i="20"/>
  <c r="BF245" i="20"/>
  <c r="BF263" i="20"/>
  <c r="BF268" i="20"/>
  <c r="BF129" i="20"/>
  <c r="BF177" i="20"/>
  <c r="BF181" i="20"/>
  <c r="BF183" i="20"/>
  <c r="BF188" i="20"/>
  <c r="BF210" i="20"/>
  <c r="BF218" i="20"/>
  <c r="BF234" i="20"/>
  <c r="BF238" i="20"/>
  <c r="BF182" i="20"/>
  <c r="BF195" i="20"/>
  <c r="BF204" i="20"/>
  <c r="BF253" i="20"/>
  <c r="BF141" i="20"/>
  <c r="BF142" i="20"/>
  <c r="BF179" i="20"/>
  <c r="BF193" i="20"/>
  <c r="BF196" i="20"/>
  <c r="BF228" i="20"/>
  <c r="BF231" i="20"/>
  <c r="BF243" i="20"/>
  <c r="BF219" i="20"/>
  <c r="BF258" i="20"/>
  <c r="F94" i="19"/>
  <c r="BF137" i="19"/>
  <c r="BF154" i="19"/>
  <c r="BF176" i="19"/>
  <c r="BF178" i="19"/>
  <c r="BF197" i="19"/>
  <c r="BF194" i="19"/>
  <c r="BF182" i="19"/>
  <c r="BF155" i="19"/>
  <c r="BF174" i="19"/>
  <c r="J94" i="19"/>
  <c r="BF195" i="19"/>
  <c r="BF162" i="19"/>
  <c r="BF204" i="19"/>
  <c r="BF183" i="19"/>
  <c r="BF205" i="19"/>
  <c r="BF134" i="19"/>
  <c r="BF135" i="19"/>
  <c r="BF164" i="19"/>
  <c r="BF166" i="19"/>
  <c r="BF175" i="19"/>
  <c r="BF189" i="19"/>
  <c r="BF200" i="19"/>
  <c r="BF202" i="19"/>
  <c r="BF211" i="19"/>
  <c r="BF138" i="19"/>
  <c r="BF188" i="19"/>
  <c r="BF201" i="19"/>
  <c r="BF141" i="19"/>
  <c r="BF157" i="19"/>
  <c r="BF206" i="19"/>
  <c r="BF144" i="19"/>
  <c r="BF167" i="19"/>
  <c r="BF181" i="19"/>
  <c r="BF168" i="19"/>
  <c r="BF172" i="19"/>
  <c r="BF177" i="19"/>
  <c r="BF192" i="19"/>
  <c r="BK133" i="18"/>
  <c r="BK132" i="18" s="1"/>
  <c r="J132" i="18" s="1"/>
  <c r="J99" i="18" s="1"/>
  <c r="BF198" i="19"/>
  <c r="BF199" i="19"/>
  <c r="BF208" i="19"/>
  <c r="BF214" i="19"/>
  <c r="BF185" i="19"/>
  <c r="BF187" i="19"/>
  <c r="BF191" i="19"/>
  <c r="BF216" i="19"/>
  <c r="E85" i="19"/>
  <c r="BF136" i="19"/>
  <c r="BF146" i="19"/>
  <c r="BF148" i="19"/>
  <c r="BF150" i="19"/>
  <c r="BF159" i="19"/>
  <c r="BF165" i="19"/>
  <c r="BF184" i="19"/>
  <c r="BF218" i="19"/>
  <c r="BF213" i="19"/>
  <c r="BF173" i="19"/>
  <c r="BF140" i="19"/>
  <c r="BF139" i="19"/>
  <c r="BF142" i="19"/>
  <c r="BF147" i="19"/>
  <c r="BF151" i="19"/>
  <c r="BF145" i="19"/>
  <c r="BF169" i="19"/>
  <c r="BF171" i="19"/>
  <c r="BF196" i="19"/>
  <c r="BF190" i="19"/>
  <c r="BF149" i="19"/>
  <c r="BF156" i="19"/>
  <c r="BF158" i="19"/>
  <c r="BF179" i="19"/>
  <c r="BF193" i="19"/>
  <c r="BF212" i="19"/>
  <c r="BF152" i="19"/>
  <c r="BF170" i="19"/>
  <c r="BF160" i="19"/>
  <c r="BF161" i="19"/>
  <c r="BF163" i="19"/>
  <c r="BF180" i="19"/>
  <c r="BF160" i="18"/>
  <c r="BF220" i="18"/>
  <c r="BF196" i="18"/>
  <c r="BF201" i="18"/>
  <c r="BF206" i="18"/>
  <c r="BF216" i="18"/>
  <c r="BF223" i="18"/>
  <c r="BF224" i="18"/>
  <c r="BF225" i="18"/>
  <c r="BF226" i="18"/>
  <c r="BF190" i="18"/>
  <c r="BK250" i="17"/>
  <c r="J250" i="17" s="1"/>
  <c r="J106" i="17" s="1"/>
  <c r="BF149" i="18"/>
  <c r="BF158" i="18"/>
  <c r="BF159" i="18"/>
  <c r="BF176" i="18"/>
  <c r="BF215" i="18"/>
  <c r="BF221" i="18"/>
  <c r="BF167" i="18"/>
  <c r="J135" i="17"/>
  <c r="J99" i="17"/>
  <c r="BF151" i="18"/>
  <c r="BF177" i="18"/>
  <c r="BF180" i="18"/>
  <c r="BF181" i="18"/>
  <c r="E85" i="18"/>
  <c r="F94" i="18"/>
  <c r="BF136" i="18"/>
  <c r="BF138" i="18"/>
  <c r="BF171" i="18"/>
  <c r="BF179" i="18"/>
  <c r="BF185" i="18"/>
  <c r="BF227" i="18"/>
  <c r="BF229" i="18"/>
  <c r="BF232" i="18"/>
  <c r="BF217" i="18"/>
  <c r="BF249" i="18"/>
  <c r="BF178" i="18"/>
  <c r="BF189" i="18"/>
  <c r="BF197" i="18"/>
  <c r="BF210" i="18"/>
  <c r="BF255" i="18"/>
  <c r="BF247" i="18"/>
  <c r="BF239" i="18"/>
  <c r="BF244" i="18"/>
  <c r="BF245" i="18"/>
  <c r="BF246" i="18"/>
  <c r="BF256" i="18"/>
  <c r="BF242" i="18"/>
  <c r="BF243" i="18"/>
  <c r="BF251" i="18"/>
  <c r="BF194" i="18"/>
  <c r="BF200" i="18"/>
  <c r="BF208" i="18"/>
  <c r="BF212" i="18"/>
  <c r="BF214" i="18"/>
  <c r="BF218" i="18"/>
  <c r="BF155" i="18"/>
  <c r="BF162" i="18"/>
  <c r="BF172" i="18"/>
  <c r="BF173" i="18"/>
  <c r="BF228" i="18"/>
  <c r="BF230" i="18"/>
  <c r="BF233" i="18"/>
  <c r="BF235" i="18"/>
  <c r="BF241" i="18"/>
  <c r="BF150" i="18"/>
  <c r="BF152" i="18"/>
  <c r="BF153" i="18"/>
  <c r="BF174" i="18"/>
  <c r="BF184" i="18"/>
  <c r="BF186" i="18"/>
  <c r="BF199" i="18"/>
  <c r="BF252" i="18"/>
  <c r="BF163" i="18"/>
  <c r="BF202" i="18"/>
  <c r="BF204" i="18"/>
  <c r="BF187" i="18"/>
  <c r="BF192" i="18"/>
  <c r="BF219" i="18"/>
  <c r="BF253" i="18"/>
  <c r="J94" i="18"/>
  <c r="BF135" i="18"/>
  <c r="BF144" i="18"/>
  <c r="BF148" i="18"/>
  <c r="BF161" i="18"/>
  <c r="BF182" i="18"/>
  <c r="BF207" i="18"/>
  <c r="BF147" i="18"/>
  <c r="BF156" i="18"/>
  <c r="BF169" i="18"/>
  <c r="BF170" i="18"/>
  <c r="BF209" i="18"/>
  <c r="BF250" i="18"/>
  <c r="BF254" i="18"/>
  <c r="BF164" i="18"/>
  <c r="BF175" i="18"/>
  <c r="BF198" i="18"/>
  <c r="BF205" i="18"/>
  <c r="BF231" i="18"/>
  <c r="J91" i="18"/>
  <c r="BF139" i="18"/>
  <c r="BF140" i="18"/>
  <c r="BF141" i="18"/>
  <c r="BF143" i="18"/>
  <c r="BF146" i="18"/>
  <c r="BF195" i="18"/>
  <c r="BF234" i="18"/>
  <c r="BF237" i="18"/>
  <c r="BF157" i="18"/>
  <c r="BF165" i="18"/>
  <c r="BF168" i="18"/>
  <c r="BF222" i="18"/>
  <c r="BF238" i="18"/>
  <c r="BF166" i="18"/>
  <c r="BF188" i="18"/>
  <c r="BF193" i="18"/>
  <c r="BF203" i="18"/>
  <c r="BF213" i="18"/>
  <c r="BF236" i="18"/>
  <c r="BF240" i="18"/>
  <c r="BF258" i="18"/>
  <c r="BF233" i="17"/>
  <c r="J132" i="16"/>
  <c r="J100" i="16"/>
  <c r="E122" i="17"/>
  <c r="BF169" i="17"/>
  <c r="BF172" i="17"/>
  <c r="BF186" i="17"/>
  <c r="BF202" i="17"/>
  <c r="BF219" i="17"/>
  <c r="BF232" i="17"/>
  <c r="BF258" i="17"/>
  <c r="BF269" i="17"/>
  <c r="BF241" i="17"/>
  <c r="BF264" i="17"/>
  <c r="BF267" i="17"/>
  <c r="BF137" i="17"/>
  <c r="BF146" i="17"/>
  <c r="BF173" i="17"/>
  <c r="BF191" i="17"/>
  <c r="BF194" i="17"/>
  <c r="BF211" i="17"/>
  <c r="BF249" i="17"/>
  <c r="F94" i="17"/>
  <c r="BF164" i="17"/>
  <c r="BF198" i="17"/>
  <c r="BF224" i="17"/>
  <c r="BF234" i="17"/>
  <c r="BF235" i="17"/>
  <c r="BF236" i="17"/>
  <c r="BF265" i="17"/>
  <c r="BF293" i="17"/>
  <c r="BF142" i="17"/>
  <c r="BF147" i="17"/>
  <c r="BF159" i="17"/>
  <c r="BF161" i="17"/>
  <c r="BF162" i="17"/>
  <c r="BF163" i="17"/>
  <c r="BF187" i="17"/>
  <c r="BF190" i="17"/>
  <c r="BF200" i="17"/>
  <c r="BF201" i="17"/>
  <c r="BF221" i="17"/>
  <c r="BF252" i="17"/>
  <c r="BF287" i="17"/>
  <c r="BF140" i="17"/>
  <c r="BF151" i="17"/>
  <c r="BF152" i="17"/>
  <c r="BF168" i="17"/>
  <c r="BF181" i="17"/>
  <c r="BF240" i="17"/>
  <c r="BF243" i="17"/>
  <c r="BF290" i="17"/>
  <c r="BF291" i="17"/>
  <c r="BF195" i="17"/>
  <c r="BF207" i="17"/>
  <c r="BF214" i="17"/>
  <c r="BF247" i="17"/>
  <c r="BF285" i="17"/>
  <c r="BF153" i="17"/>
  <c r="BF158" i="17"/>
  <c r="BF160" i="17"/>
  <c r="BF210" i="17"/>
  <c r="BF283" i="17"/>
  <c r="BF297" i="17"/>
  <c r="BF136" i="17"/>
  <c r="BF182" i="17"/>
  <c r="BF292" i="17"/>
  <c r="J128" i="17"/>
  <c r="BF205" i="17"/>
  <c r="BF212" i="17"/>
  <c r="BF216" i="17"/>
  <c r="BF217" i="17"/>
  <c r="BF228" i="17"/>
  <c r="BF230" i="17"/>
  <c r="BF237" i="17"/>
  <c r="BF266" i="17"/>
  <c r="BF272" i="17"/>
  <c r="BF295" i="17"/>
  <c r="J94" i="17"/>
  <c r="BF166" i="17"/>
  <c r="BF170" i="17"/>
  <c r="BF180" i="17"/>
  <c r="BF184" i="17"/>
  <c r="BF193" i="17"/>
  <c r="BF197" i="17"/>
  <c r="BF199" i="17"/>
  <c r="BF231" i="17"/>
  <c r="BF246" i="17"/>
  <c r="BF277" i="17"/>
  <c r="BF288" i="17"/>
  <c r="BF226" i="17"/>
  <c r="BF281" i="17"/>
  <c r="BF139" i="17"/>
  <c r="BF155" i="17"/>
  <c r="BF171" i="17"/>
  <c r="BF174" i="17"/>
  <c r="BF178" i="17"/>
  <c r="BF185" i="17"/>
  <c r="BF189" i="17"/>
  <c r="BF209" i="17"/>
  <c r="BF260" i="17"/>
  <c r="BF261" i="17"/>
  <c r="BF262" i="17"/>
  <c r="BF273" i="17"/>
  <c r="BF280" i="17"/>
  <c r="BF302" i="17"/>
  <c r="BF143" i="17"/>
  <c r="BF144" i="17"/>
  <c r="BF165" i="17"/>
  <c r="BF192" i="17"/>
  <c r="BF196" i="17"/>
  <c r="BF203" i="17"/>
  <c r="BF222" i="17"/>
  <c r="BF238" i="17"/>
  <c r="BF274" i="17"/>
  <c r="BF282" i="17"/>
  <c r="BF244" i="17"/>
  <c r="BF284" i="17"/>
  <c r="BF157" i="17"/>
  <c r="BF242" i="17"/>
  <c r="BF245" i="17"/>
  <c r="BF248" i="17"/>
  <c r="BF254" i="17"/>
  <c r="BF271" i="17"/>
  <c r="BF276" i="17"/>
  <c r="BF278" i="17"/>
  <c r="BF286" i="17"/>
  <c r="BF225" i="17"/>
  <c r="BF229" i="17"/>
  <c r="BK273" i="16"/>
  <c r="J273" i="16"/>
  <c r="J107" i="16" s="1"/>
  <c r="BF145" i="17"/>
  <c r="BF176" i="17"/>
  <c r="BF183" i="17"/>
  <c r="BF204" i="17"/>
  <c r="BF253" i="17"/>
  <c r="BF255" i="17"/>
  <c r="BF256" i="17"/>
  <c r="BF275" i="17"/>
  <c r="BF289" i="17"/>
  <c r="BF167" i="17"/>
  <c r="BF177" i="17"/>
  <c r="BF188" i="17"/>
  <c r="BF206" i="17"/>
  <c r="BF215" i="17"/>
  <c r="BF223" i="17"/>
  <c r="BF227" i="17"/>
  <c r="BF263" i="17"/>
  <c r="BF294" i="17"/>
  <c r="BF279" i="17"/>
  <c r="BF296" i="17"/>
  <c r="BF300" i="17"/>
  <c r="BK149" i="16"/>
  <c r="J149" i="16"/>
  <c r="J102" i="16" s="1"/>
  <c r="BF141" i="17"/>
  <c r="BF148" i="17"/>
  <c r="BF150" i="17"/>
  <c r="BF154" i="17"/>
  <c r="BF175" i="17"/>
  <c r="BF213" i="17"/>
  <c r="BF218" i="17"/>
  <c r="BF220" i="17"/>
  <c r="BF270" i="17"/>
  <c r="BF137" i="16"/>
  <c r="E118" i="16"/>
  <c r="BF223" i="16"/>
  <c r="BF225" i="16"/>
  <c r="J91" i="16"/>
  <c r="BF141" i="16"/>
  <c r="BF166" i="16"/>
  <c r="BF172" i="16"/>
  <c r="J94" i="16"/>
  <c r="BF154" i="16"/>
  <c r="BF163" i="16"/>
  <c r="BF192" i="16"/>
  <c r="BF217" i="16"/>
  <c r="BF186" i="16"/>
  <c r="BF189" i="16"/>
  <c r="BF220" i="16"/>
  <c r="BF227" i="16"/>
  <c r="BF229" i="16"/>
  <c r="BF233" i="16"/>
  <c r="BF160" i="16"/>
  <c r="BF235" i="16"/>
  <c r="BF180" i="16"/>
  <c r="BF181" i="16"/>
  <c r="BF198" i="16"/>
  <c r="BF202" i="16"/>
  <c r="BF145" i="16"/>
  <c r="BF168" i="16"/>
  <c r="BF194" i="16"/>
  <c r="BF155" i="16"/>
  <c r="BF156" i="16"/>
  <c r="BF158" i="16"/>
  <c r="BF162" i="16"/>
  <c r="BF165" i="16"/>
  <c r="BF182" i="16"/>
  <c r="BF184" i="16"/>
  <c r="BF206" i="16"/>
  <c r="BF250" i="16"/>
  <c r="BF179" i="16"/>
  <c r="BF197" i="16"/>
  <c r="BF234" i="16"/>
  <c r="BF139" i="16"/>
  <c r="BF153" i="16"/>
  <c r="BF190" i="16"/>
  <c r="BF226" i="16"/>
  <c r="BF230" i="16"/>
  <c r="BF239" i="16"/>
  <c r="BF196" i="16"/>
  <c r="BF211" i="16"/>
  <c r="BF248" i="16"/>
  <c r="BF195" i="16"/>
  <c r="BF268" i="16"/>
  <c r="F127" i="16"/>
  <c r="BF159" i="16"/>
  <c r="BF247" i="16"/>
  <c r="BF188" i="16"/>
  <c r="BF199" i="16"/>
  <c r="BF214" i="16"/>
  <c r="BF216" i="16"/>
  <c r="BF218" i="16"/>
  <c r="BF231" i="16"/>
  <c r="BF243" i="16"/>
  <c r="BF253" i="16"/>
  <c r="BF221" i="16"/>
  <c r="BF136" i="16"/>
  <c r="BF142" i="16"/>
  <c r="BF205" i="16"/>
  <c r="BF213" i="16"/>
  <c r="BF256" i="16"/>
  <c r="BF261" i="16"/>
  <c r="BF140" i="16"/>
  <c r="BF171" i="16"/>
  <c r="BF191" i="16"/>
  <c r="BF219" i="16"/>
  <c r="BF237" i="16"/>
  <c r="BF241" i="16"/>
  <c r="BF259" i="16"/>
  <c r="BF275" i="16"/>
  <c r="BF185" i="16"/>
  <c r="BF187" i="16"/>
  <c r="BF232" i="16"/>
  <c r="BK447" i="15"/>
  <c r="J447" i="15"/>
  <c r="J107" i="15"/>
  <c r="BF164" i="16"/>
  <c r="BF203" i="16"/>
  <c r="BF207" i="16"/>
  <c r="BF254" i="16"/>
  <c r="BF176" i="16"/>
  <c r="BF245" i="16"/>
  <c r="BF267" i="16"/>
  <c r="BF270" i="16"/>
  <c r="BF147" i="16"/>
  <c r="BF200" i="16"/>
  <c r="BF215" i="16"/>
  <c r="BF236" i="16"/>
  <c r="BF262" i="16"/>
  <c r="BF263" i="16"/>
  <c r="BF265" i="16"/>
  <c r="BF209" i="16"/>
  <c r="BF249" i="16"/>
  <c r="BF271" i="16"/>
  <c r="BF272" i="16"/>
  <c r="BF276" i="16"/>
  <c r="BF148" i="16"/>
  <c r="BF151" i="16"/>
  <c r="BF178" i="16"/>
  <c r="BF222" i="16"/>
  <c r="BF224" i="16"/>
  <c r="BF240" i="16"/>
  <c r="BF246" i="16"/>
  <c r="BF255" i="16"/>
  <c r="BF133" i="16"/>
  <c r="BF135" i="16"/>
  <c r="BF138" i="16"/>
  <c r="BF143" i="16"/>
  <c r="BF152" i="16"/>
  <c r="BF157" i="16"/>
  <c r="BF208" i="16"/>
  <c r="BF210" i="16"/>
  <c r="BF212" i="16"/>
  <c r="BF251" i="16"/>
  <c r="BF252" i="16"/>
  <c r="BF258" i="16"/>
  <c r="BF264" i="16"/>
  <c r="BK147" i="15"/>
  <c r="J147" i="15"/>
  <c r="J99" i="15" s="1"/>
  <c r="BF134" i="16"/>
  <c r="BF146" i="16"/>
  <c r="BF161" i="16"/>
  <c r="BF169" i="16"/>
  <c r="BF170" i="16"/>
  <c r="BF173" i="16"/>
  <c r="BF174" i="16"/>
  <c r="BF175" i="16"/>
  <c r="BF257" i="16"/>
  <c r="BF260" i="16"/>
  <c r="BF177" i="16"/>
  <c r="BF183" i="16"/>
  <c r="BF269" i="16"/>
  <c r="BF193" i="16"/>
  <c r="BF204" i="16"/>
  <c r="BF228" i="16"/>
  <c r="BF242" i="16"/>
  <c r="BF244" i="16"/>
  <c r="BF266" i="16"/>
  <c r="BF173" i="15"/>
  <c r="BF260" i="15"/>
  <c r="BF516" i="15"/>
  <c r="BF521" i="15"/>
  <c r="BF530" i="15"/>
  <c r="BF604" i="15"/>
  <c r="BF696" i="15"/>
  <c r="BF723" i="15"/>
  <c r="BF820" i="15"/>
  <c r="BF882" i="15"/>
  <c r="BF962" i="15"/>
  <c r="BF966" i="15"/>
  <c r="BF981" i="15"/>
  <c r="BF1272" i="15"/>
  <c r="BF1276" i="15"/>
  <c r="BF1463" i="15"/>
  <c r="BF1469" i="15"/>
  <c r="BF1475" i="15"/>
  <c r="BF1494" i="15"/>
  <c r="E134" i="15"/>
  <c r="BF153" i="15"/>
  <c r="BF180" i="15"/>
  <c r="BF192" i="15"/>
  <c r="BF209" i="15"/>
  <c r="BF279" i="15"/>
  <c r="BF403" i="15"/>
  <c r="BF410" i="15"/>
  <c r="BF440" i="15"/>
  <c r="BF444" i="15"/>
  <c r="BF486" i="15"/>
  <c r="BF757" i="15"/>
  <c r="BF788" i="15"/>
  <c r="BF804" i="15"/>
  <c r="BF916" i="15"/>
  <c r="BF956" i="15"/>
  <c r="BF965" i="15"/>
  <c r="BF1003" i="15"/>
  <c r="BF1032" i="15"/>
  <c r="BF1112" i="15"/>
  <c r="BF1396" i="15"/>
  <c r="BF1414" i="15"/>
  <c r="BF431" i="15"/>
  <c r="BF441" i="15"/>
  <c r="BF539" i="15"/>
  <c r="BF576" i="15"/>
  <c r="BF610" i="15"/>
  <c r="BF673" i="15"/>
  <c r="BF741" i="15"/>
  <c r="BF869" i="15"/>
  <c r="BF922" i="15"/>
  <c r="BF1088" i="15"/>
  <c r="BF1108" i="15"/>
  <c r="BF1156" i="15"/>
  <c r="BF1184" i="15"/>
  <c r="BF1232" i="15"/>
  <c r="BF1418" i="15"/>
  <c r="BF1531" i="15"/>
  <c r="BF291" i="15"/>
  <c r="BF315" i="15"/>
  <c r="BF432" i="15"/>
  <c r="BF438" i="15"/>
  <c r="BF550" i="15"/>
  <c r="BF570" i="15"/>
  <c r="BF659" i="15"/>
  <c r="BF669" i="15"/>
  <c r="BF749" i="15"/>
  <c r="BF816" i="15"/>
  <c r="BF918" i="15"/>
  <c r="BF920" i="15"/>
  <c r="BF924" i="15"/>
  <c r="BF1011" i="15"/>
  <c r="BF1019" i="15"/>
  <c r="BF1021" i="15"/>
  <c r="BF1148" i="15"/>
  <c r="BF1196" i="15"/>
  <c r="BF1501" i="15"/>
  <c r="BF1352" i="15"/>
  <c r="BF1412" i="15"/>
  <c r="BF1687" i="15"/>
  <c r="BF1188" i="15"/>
  <c r="BF1192" i="15"/>
  <c r="BF1212" i="15"/>
  <c r="BF1449" i="15"/>
  <c r="BF1296" i="15"/>
  <c r="BF1390" i="15"/>
  <c r="BF1304" i="15"/>
  <c r="BF1423" i="15"/>
  <c r="BF1642" i="15"/>
  <c r="BF1665" i="15"/>
  <c r="BF161" i="15"/>
  <c r="BF185" i="15"/>
  <c r="BF278" i="15"/>
  <c r="BF664" i="15"/>
  <c r="BF682" i="15"/>
  <c r="BF714" i="15"/>
  <c r="BF718" i="15"/>
  <c r="BF898" i="15"/>
  <c r="BF914" i="15"/>
  <c r="BF954" i="15"/>
  <c r="BF969" i="15"/>
  <c r="BF973" i="15"/>
  <c r="BF977" i="15"/>
  <c r="BF978" i="15"/>
  <c r="BF1018" i="15"/>
  <c r="BF1028" i="15"/>
  <c r="BF1152" i="15"/>
  <c r="BF1009" i="15"/>
  <c r="BF1014" i="15"/>
  <c r="BF1124" i="15"/>
  <c r="BF1200" i="15"/>
  <c r="BF1240" i="15"/>
  <c r="BF1248" i="15"/>
  <c r="BF1408" i="15"/>
  <c r="BF1458" i="15"/>
  <c r="BF1526" i="15"/>
  <c r="BF1288" i="15"/>
  <c r="BF1329" i="15"/>
  <c r="BF1334" i="15"/>
  <c r="BF1578" i="15"/>
  <c r="BF1485" i="15"/>
  <c r="BF1083" i="15"/>
  <c r="BF1144" i="15"/>
  <c r="BF1224" i="15"/>
  <c r="BF1236" i="15"/>
  <c r="BF1280" i="15"/>
  <c r="BF1310" i="15"/>
  <c r="BF1359" i="15"/>
  <c r="BF1406" i="15"/>
  <c r="BF1515" i="15"/>
  <c r="BF710" i="15"/>
  <c r="BF784" i="15"/>
  <c r="BF825" i="15"/>
  <c r="BF999" i="15"/>
  <c r="BF1077" i="15"/>
  <c r="BF1084" i="15"/>
  <c r="BF1092" i="15"/>
  <c r="BF1136" i="15"/>
  <c r="BF1140" i="15"/>
  <c r="BF1160" i="15"/>
  <c r="BF1365" i="15"/>
  <c r="BF1385" i="15"/>
  <c r="BF1489" i="15"/>
  <c r="BF1677" i="15"/>
  <c r="BF1693" i="15"/>
  <c r="BF1718" i="15"/>
  <c r="BF929" i="15"/>
  <c r="BF1016" i="15"/>
  <c r="BF1023" i="15"/>
  <c r="BF1079" i="15"/>
  <c r="BF1082" i="15"/>
  <c r="BF1085" i="15"/>
  <c r="BF1164" i="15"/>
  <c r="BF1216" i="15"/>
  <c r="BF1346" i="15"/>
  <c r="BF1374" i="15"/>
  <c r="BF1480" i="15"/>
  <c r="BF254" i="15"/>
  <c r="BF259" i="15"/>
  <c r="BF414" i="15"/>
  <c r="BF459" i="15"/>
  <c r="BF633" i="15"/>
  <c r="BF678" i="15"/>
  <c r="BF690" i="15"/>
  <c r="BF694" i="15"/>
  <c r="BF833" i="15"/>
  <c r="BF913" i="15"/>
  <c r="BF953" i="15"/>
  <c r="BF961" i="15"/>
  <c r="BF963" i="15"/>
  <c r="BF1087" i="15"/>
  <c r="BF1132" i="15"/>
  <c r="BF1244" i="15"/>
  <c r="BF1547" i="15"/>
  <c r="BF1640" i="15"/>
  <c r="BK141" i="14"/>
  <c r="BF149" i="15"/>
  <c r="BF174" i="15"/>
  <c r="BF253" i="15"/>
  <c r="BF264" i="15"/>
  <c r="BF406" i="15"/>
  <c r="BF437" i="15"/>
  <c r="BF501" i="15"/>
  <c r="BF523" i="15"/>
  <c r="BF541" i="15"/>
  <c r="BF577" i="15"/>
  <c r="BF684" i="15"/>
  <c r="BF686" i="15"/>
  <c r="BF706" i="15"/>
  <c r="BF770" i="15"/>
  <c r="BF890" i="15"/>
  <c r="BF923" i="15"/>
  <c r="BF960" i="15"/>
  <c r="BF968" i="15"/>
  <c r="BF984" i="15"/>
  <c r="BF985" i="15"/>
  <c r="BF986" i="15"/>
  <c r="BF988" i="15"/>
  <c r="BF989" i="15"/>
  <c r="BF992" i="15"/>
  <c r="BF1012" i="15"/>
  <c r="BF1128" i="15"/>
  <c r="BF1609" i="15"/>
  <c r="BF1660" i="15"/>
  <c r="BF1681" i="15"/>
  <c r="BF1714" i="15"/>
  <c r="BF1721" i="15"/>
  <c r="F94" i="15"/>
  <c r="BF234" i="15"/>
  <c r="BF240" i="15"/>
  <c r="BF245" i="15"/>
  <c r="BF255" i="15"/>
  <c r="BF376" i="15"/>
  <c r="BF446" i="15"/>
  <c r="BF461" i="15"/>
  <c r="BF579" i="15"/>
  <c r="BF845" i="15"/>
  <c r="BF957" i="15"/>
  <c r="BF958" i="15"/>
  <c r="BF959" i="15"/>
  <c r="BF972" i="15"/>
  <c r="BF974" i="15"/>
  <c r="BF979" i="15"/>
  <c r="BF983" i="15"/>
  <c r="BF987" i="15"/>
  <c r="BF990" i="15"/>
  <c r="BF991" i="15"/>
  <c r="BF993" i="15"/>
  <c r="BF1033" i="15"/>
  <c r="BF1168" i="15"/>
  <c r="BF1284" i="15"/>
  <c r="BF1308" i="15"/>
  <c r="BF1332" i="15"/>
  <c r="BF1545" i="15"/>
  <c r="BF1667" i="15"/>
  <c r="BF1671" i="15"/>
  <c r="BF1673" i="15"/>
  <c r="BF1699" i="15"/>
  <c r="BF1707" i="15"/>
  <c r="BK446" i="14"/>
  <c r="J446" i="14"/>
  <c r="J116" i="14"/>
  <c r="BF314" i="15"/>
  <c r="BF737" i="15"/>
  <c r="BF861" i="15"/>
  <c r="BF894" i="15"/>
  <c r="BF908" i="15"/>
  <c r="BF921" i="15"/>
  <c r="BF997" i="15"/>
  <c r="BF998" i="15"/>
  <c r="BF1002" i="15"/>
  <c r="BF1004" i="15"/>
  <c r="BF1264" i="15"/>
  <c r="BF1292" i="15"/>
  <c r="BF1370" i="15"/>
  <c r="J143" i="15"/>
  <c r="BF165" i="15"/>
  <c r="BF226" i="15"/>
  <c r="BF230" i="15"/>
  <c r="BF283" i="15"/>
  <c r="BF364" i="15"/>
  <c r="BF422" i="15"/>
  <c r="BF497" i="15"/>
  <c r="BF731" i="15"/>
  <c r="BF980" i="15"/>
  <c r="BF1013" i="15"/>
  <c r="BF1086" i="15"/>
  <c r="BF1100" i="15"/>
  <c r="BF1649" i="15"/>
  <c r="BF1654" i="15"/>
  <c r="BF1679" i="15"/>
  <c r="BF208" i="15"/>
  <c r="BF269" i="15"/>
  <c r="BF404" i="15"/>
  <c r="BF443" i="15"/>
  <c r="BF475" i="15"/>
  <c r="BF532" i="15"/>
  <c r="BF557" i="15"/>
  <c r="BF569" i="15"/>
  <c r="BF829" i="15"/>
  <c r="BF841" i="15"/>
  <c r="BF919" i="15"/>
  <c r="BF952" i="15"/>
  <c r="BF964" i="15"/>
  <c r="BF967" i="15"/>
  <c r="BF1005" i="15"/>
  <c r="BF1006" i="15"/>
  <c r="BF1027" i="15"/>
  <c r="BF1096" i="15"/>
  <c r="BF1228" i="15"/>
  <c r="BF1252" i="15"/>
  <c r="BF1260" i="15"/>
  <c r="BF157" i="15"/>
  <c r="BF202" i="15"/>
  <c r="BF238" i="15"/>
  <c r="BF346" i="15"/>
  <c r="BF419" i="15"/>
  <c r="BF423" i="15"/>
  <c r="BF435" i="15"/>
  <c r="BF449" i="15"/>
  <c r="BF465" i="15"/>
  <c r="BF565" i="15"/>
  <c r="BF581" i="15"/>
  <c r="BF615" i="15"/>
  <c r="BF761" i="15"/>
  <c r="BF808" i="15"/>
  <c r="BF878" i="15"/>
  <c r="BF906" i="15"/>
  <c r="BF934" i="15"/>
  <c r="BF970" i="15"/>
  <c r="BF1000" i="15"/>
  <c r="BF1007" i="15"/>
  <c r="BF1010" i="15"/>
  <c r="BF1017" i="15"/>
  <c r="BF1116" i="15"/>
  <c r="BF1176" i="15"/>
  <c r="BF1180" i="15"/>
  <c r="BF1256" i="15"/>
  <c r="BF1268" i="15"/>
  <c r="BF1443" i="15"/>
  <c r="BF1499" i="15"/>
  <c r="BF1537" i="15"/>
  <c r="BF1104" i="15"/>
  <c r="BF1220" i="15"/>
  <c r="BF1316" i="15"/>
  <c r="BF1323" i="15"/>
  <c r="BF1401" i="15"/>
  <c r="BF169" i="15"/>
  <c r="BF196" i="15"/>
  <c r="BF213" i="15"/>
  <c r="BF401" i="15"/>
  <c r="BF733" i="15"/>
  <c r="BF753" i="15"/>
  <c r="BF765" i="15"/>
  <c r="BF771" i="15"/>
  <c r="BF912" i="15"/>
  <c r="BF925" i="15"/>
  <c r="BF975" i="15"/>
  <c r="BF982" i="15"/>
  <c r="BF1008" i="15"/>
  <c r="BF1015" i="15"/>
  <c r="BF271" i="15"/>
  <c r="BF400" i="15"/>
  <c r="BF427" i="15"/>
  <c r="BF549" i="15"/>
  <c r="BF571" i="15"/>
  <c r="BF727" i="15"/>
  <c r="BF772" i="15"/>
  <c r="BF780" i="15"/>
  <c r="BF800" i="15"/>
  <c r="BF812" i="15"/>
  <c r="BF873" i="15"/>
  <c r="BF877" i="15"/>
  <c r="BF886" i="15"/>
  <c r="BF955" i="15"/>
  <c r="BF971" i="15"/>
  <c r="BF976" i="15"/>
  <c r="BF1020" i="15"/>
  <c r="BF1022" i="15"/>
  <c r="BF1038" i="15"/>
  <c r="BF1120" i="15"/>
  <c r="BF1204" i="15"/>
  <c r="BF1208" i="15"/>
  <c r="BF1300" i="15"/>
  <c r="BF1379" i="15"/>
  <c r="BF1381" i="15"/>
  <c r="J91" i="15"/>
  <c r="BF189" i="15"/>
  <c r="BF215" i="15"/>
  <c r="BF217" i="15"/>
  <c r="BF222" i="15"/>
  <c r="BF287" i="15"/>
  <c r="BF347" i="15"/>
  <c r="BF356" i="15"/>
  <c r="BF421" i="15"/>
  <c r="BF434" i="15"/>
  <c r="BF548" i="15"/>
  <c r="BF745" i="15"/>
  <c r="BF776" i="15"/>
  <c r="BF792" i="15"/>
  <c r="BF840" i="15"/>
  <c r="BF849" i="15"/>
  <c r="BF902" i="15"/>
  <c r="BF917" i="15"/>
  <c r="BF1037" i="15"/>
  <c r="BF1081" i="15"/>
  <c r="BF1172" i="15"/>
  <c r="BF1331" i="15"/>
  <c r="BF1341" i="15"/>
  <c r="F94" i="14"/>
  <c r="BF236" i="14"/>
  <c r="BF315" i="14"/>
  <c r="BF296" i="14"/>
  <c r="BF307" i="14"/>
  <c r="E128" i="14"/>
  <c r="BF311" i="14"/>
  <c r="BF316" i="14"/>
  <c r="BF378" i="14"/>
  <c r="BF333" i="14"/>
  <c r="BF411" i="14"/>
  <c r="BF368" i="14"/>
  <c r="BF170" i="14"/>
  <c r="BF370" i="14"/>
  <c r="BF424" i="14"/>
  <c r="BF163" i="14"/>
  <c r="BF375" i="14"/>
  <c r="BF223" i="14"/>
  <c r="BF352" i="14"/>
  <c r="BF180" i="14"/>
  <c r="BF323" i="14"/>
  <c r="BK127" i="13"/>
  <c r="J127" i="13" s="1"/>
  <c r="J99" i="13"/>
  <c r="J175" i="13"/>
  <c r="J104" i="13"/>
  <c r="J91" i="14"/>
  <c r="BF365" i="14"/>
  <c r="BF278" i="14"/>
  <c r="BF297" i="14"/>
  <c r="BF321" i="14"/>
  <c r="BF367" i="14"/>
  <c r="BF448" i="14"/>
  <c r="BF208" i="14"/>
  <c r="BF227" i="14"/>
  <c r="BF245" i="14"/>
  <c r="J137" i="14"/>
  <c r="BF149" i="14"/>
  <c r="BF154" i="14"/>
  <c r="BF184" i="14"/>
  <c r="BF301" i="14"/>
  <c r="BF317" i="14"/>
  <c r="BF407" i="14"/>
  <c r="BF260" i="14"/>
  <c r="BF379" i="14"/>
  <c r="BF355" i="14"/>
  <c r="BF358" i="14"/>
  <c r="BF385" i="14"/>
  <c r="BF390" i="14"/>
  <c r="BF391" i="14"/>
  <c r="BF143" i="14"/>
  <c r="BF265" i="14"/>
  <c r="BF320" i="14"/>
  <c r="BF353" i="14"/>
  <c r="BF392" i="14"/>
  <c r="BF264" i="14"/>
  <c r="BF292" i="14"/>
  <c r="BF403" i="14"/>
  <c r="BF415" i="14"/>
  <c r="BF423" i="14"/>
  <c r="BF449" i="14"/>
  <c r="BF175" i="14"/>
  <c r="BF190" i="14"/>
  <c r="BF198" i="14"/>
  <c r="BF215" i="14"/>
  <c r="BF251" i="14"/>
  <c r="BF394" i="14"/>
  <c r="BF160" i="14"/>
  <c r="BF161" i="14"/>
  <c r="BF162" i="14"/>
  <c r="BF271" i="14"/>
  <c r="BF171" i="14"/>
  <c r="BF318" i="14"/>
  <c r="BF348" i="14"/>
  <c r="BF377" i="14"/>
  <c r="BF383" i="14"/>
  <c r="BF419" i="14"/>
  <c r="BF341" i="14"/>
  <c r="BF429" i="14"/>
  <c r="BF451" i="14"/>
  <c r="E114" i="13"/>
  <c r="BF197" i="13"/>
  <c r="BF199" i="13"/>
  <c r="BF201" i="13"/>
  <c r="BF206" i="13"/>
  <c r="BF223" i="13"/>
  <c r="BF296" i="13"/>
  <c r="BF312" i="13"/>
  <c r="BF208" i="13"/>
  <c r="BF211" i="13"/>
  <c r="BF225" i="13"/>
  <c r="BF228" i="13"/>
  <c r="BF234" i="13"/>
  <c r="BF253" i="13"/>
  <c r="BF313" i="13"/>
  <c r="BF257" i="13"/>
  <c r="BF262" i="13"/>
  <c r="BF305" i="13"/>
  <c r="BF209" i="13"/>
  <c r="BF241" i="13"/>
  <c r="BF247" i="13"/>
  <c r="BF250" i="13"/>
  <c r="BF294" i="13"/>
  <c r="BF293" i="13"/>
  <c r="BF216" i="13"/>
  <c r="BF222" i="13"/>
  <c r="BF233" i="13"/>
  <c r="BK136" i="12"/>
  <c r="J136" i="12" s="1"/>
  <c r="J101" i="12"/>
  <c r="J205" i="12"/>
  <c r="J107" i="12"/>
  <c r="J120" i="13"/>
  <c r="J123" i="13"/>
  <c r="BF129" i="13"/>
  <c r="BF147" i="13"/>
  <c r="BF171" i="13"/>
  <c r="BF172" i="13"/>
  <c r="BF191" i="13"/>
  <c r="BF200" i="13"/>
  <c r="BF300" i="13"/>
  <c r="BF304" i="13"/>
  <c r="BF214" i="13"/>
  <c r="BF239" i="13"/>
  <c r="BF291" i="13"/>
  <c r="BF310" i="13"/>
  <c r="J243" i="12"/>
  <c r="J109" i="12"/>
  <c r="BF226" i="13"/>
  <c r="BF229" i="13"/>
  <c r="BF231" i="13"/>
  <c r="BF279" i="13"/>
  <c r="BF289" i="13"/>
  <c r="BF297" i="13"/>
  <c r="BF302" i="13"/>
  <c r="BF306" i="13"/>
  <c r="BF323" i="13"/>
  <c r="BF314" i="13"/>
  <c r="BF173" i="13"/>
  <c r="BF263" i="13"/>
  <c r="BF267" i="13"/>
  <c r="BF311" i="13"/>
  <c r="BF130" i="13"/>
  <c r="BF131" i="13"/>
  <c r="BF140" i="13"/>
  <c r="BF148" i="13"/>
  <c r="BF170" i="13"/>
  <c r="BF196" i="13"/>
  <c r="BF203" i="13"/>
  <c r="BF205" i="13"/>
  <c r="BF275" i="13"/>
  <c r="BF333" i="13"/>
  <c r="BF272" i="13"/>
  <c r="BF277" i="13"/>
  <c r="BF284" i="13"/>
  <c r="BF287" i="13"/>
  <c r="BF322" i="13"/>
  <c r="BF204" i="13"/>
  <c r="BF244" i="13"/>
  <c r="BF245" i="13"/>
  <c r="BF261" i="13"/>
  <c r="BF288" i="13"/>
  <c r="BF292" i="13"/>
  <c r="BF301" i="13"/>
  <c r="BF307" i="13"/>
  <c r="BF324" i="13"/>
  <c r="BF183" i="13"/>
  <c r="BF198" i="13"/>
  <c r="BF221" i="13"/>
  <c r="BF240" i="13"/>
  <c r="BF246" i="13"/>
  <c r="BF273" i="13"/>
  <c r="BF328" i="13"/>
  <c r="BF256" i="13"/>
  <c r="BF258" i="13"/>
  <c r="BF259" i="13"/>
  <c r="BF264" i="13"/>
  <c r="BF269" i="13"/>
  <c r="BF270" i="13"/>
  <c r="BF276" i="13"/>
  <c r="BF278" i="13"/>
  <c r="BF308" i="13"/>
  <c r="BF315" i="13"/>
  <c r="BF331" i="13"/>
  <c r="BF212" i="13"/>
  <c r="BF230" i="13"/>
  <c r="BF237" i="13"/>
  <c r="BF243" i="13"/>
  <c r="BF248" i="13"/>
  <c r="BF252" i="13"/>
  <c r="BF255" i="13"/>
  <c r="BF274" i="13"/>
  <c r="BF309" i="13"/>
  <c r="BF326" i="13"/>
  <c r="BF332" i="13"/>
  <c r="BF334" i="13"/>
  <c r="BF149" i="13"/>
  <c r="BF153" i="13"/>
  <c r="BF158" i="13"/>
  <c r="BF202" i="13"/>
  <c r="BF207" i="13"/>
  <c r="BF224" i="13"/>
  <c r="BF242" i="13"/>
  <c r="BF299" i="13"/>
  <c r="F123" i="13"/>
  <c r="BF146" i="13"/>
  <c r="BF150" i="13"/>
  <c r="BF152" i="13"/>
  <c r="BF176" i="13"/>
  <c r="BF215" i="13"/>
  <c r="BF249" i="13"/>
  <c r="BF283" i="13"/>
  <c r="BF303" i="13"/>
  <c r="BF330" i="13"/>
  <c r="BF254" i="13"/>
  <c r="BF260" i="13"/>
  <c r="BF265" i="13"/>
  <c r="BF286" i="13"/>
  <c r="BF154" i="13"/>
  <c r="BF169" i="13"/>
  <c r="BF210" i="13"/>
  <c r="BF227" i="13"/>
  <c r="BF232" i="13"/>
  <c r="BF235" i="13"/>
  <c r="BF238" i="13"/>
  <c r="BF251" i="13"/>
  <c r="BF282" i="13"/>
  <c r="BF213" i="13"/>
  <c r="BF268" i="13"/>
  <c r="BF271" i="13"/>
  <c r="BF295" i="13"/>
  <c r="BF325" i="13"/>
  <c r="BF329" i="13"/>
  <c r="BF133" i="13"/>
  <c r="BF145" i="13"/>
  <c r="BF236" i="13"/>
  <c r="BF280" i="13"/>
  <c r="BF298" i="13"/>
  <c r="BF165" i="13"/>
  <c r="BF266" i="13"/>
  <c r="BF281" i="13"/>
  <c r="BF285" i="13"/>
  <c r="BF290" i="13"/>
  <c r="BF327" i="13"/>
  <c r="BF335" i="13"/>
  <c r="BF190" i="12"/>
  <c r="E120" i="12"/>
  <c r="BF191" i="12"/>
  <c r="BF212" i="12"/>
  <c r="BF214" i="12"/>
  <c r="BF173" i="12"/>
  <c r="BF210" i="12"/>
  <c r="BF222" i="12"/>
  <c r="BF165" i="12"/>
  <c r="BF170" i="12"/>
  <c r="BF193" i="12"/>
  <c r="BF211" i="12"/>
  <c r="BF224" i="12"/>
  <c r="BF225" i="12"/>
  <c r="BF231" i="12"/>
  <c r="BF157" i="12"/>
  <c r="BF177" i="12"/>
  <c r="BF196" i="12"/>
  <c r="BF201" i="12"/>
  <c r="BF208" i="12"/>
  <c r="J177" i="11"/>
  <c r="J101" i="11" s="1"/>
  <c r="J129" i="12"/>
  <c r="BF218" i="12"/>
  <c r="BF140" i="12"/>
  <c r="BF144" i="12"/>
  <c r="BF166" i="12"/>
  <c r="BF182" i="12"/>
  <c r="BF185" i="12"/>
  <c r="BF215" i="12"/>
  <c r="BF219" i="12"/>
  <c r="BF221" i="12"/>
  <c r="BF233" i="12"/>
  <c r="BF160" i="12"/>
  <c r="BF223" i="12"/>
  <c r="BF213" i="12"/>
  <c r="BF217" i="12"/>
  <c r="BF154" i="12"/>
  <c r="BF156" i="12"/>
  <c r="BF175" i="12"/>
  <c r="BF149" i="12"/>
  <c r="BF151" i="12"/>
  <c r="BF159" i="12"/>
  <c r="BF179" i="12"/>
  <c r="BF241" i="12"/>
  <c r="F129" i="12"/>
  <c r="BF162" i="12"/>
  <c r="BF195" i="12"/>
  <c r="BF198" i="12"/>
  <c r="BF135" i="12"/>
  <c r="BF141" i="12"/>
  <c r="BF147" i="12"/>
  <c r="BF206" i="12"/>
  <c r="BF203" i="12"/>
  <c r="BF146" i="12"/>
  <c r="BF172" i="12"/>
  <c r="BF163" i="12"/>
  <c r="BF180" i="12"/>
  <c r="BF181" i="12"/>
  <c r="BF192" i="12"/>
  <c r="BF239" i="12"/>
  <c r="BF245" i="12"/>
  <c r="J91" i="12"/>
  <c r="BF138" i="12"/>
  <c r="BF174" i="12"/>
  <c r="BF178" i="12"/>
  <c r="BF207" i="12"/>
  <c r="BF246" i="12"/>
  <c r="BF247" i="12"/>
  <c r="BF150" i="12"/>
  <c r="BF152" i="12"/>
  <c r="BF155" i="12"/>
  <c r="BF158" i="12"/>
  <c r="BF249" i="12"/>
  <c r="BF164" i="12"/>
  <c r="BF169" i="12"/>
  <c r="BF171" i="12"/>
  <c r="BF216" i="12"/>
  <c r="BF220" i="12"/>
  <c r="BF226" i="12"/>
  <c r="BF227" i="12"/>
  <c r="BF228" i="12"/>
  <c r="BF229" i="12"/>
  <c r="BF230" i="12"/>
  <c r="BF232" i="12"/>
  <c r="BF161" i="12"/>
  <c r="BF189" i="12"/>
  <c r="BF199" i="12"/>
  <c r="BF202" i="12"/>
  <c r="BF234" i="12"/>
  <c r="BF142" i="12"/>
  <c r="BF186" i="12"/>
  <c r="BF188" i="12"/>
  <c r="BF197" i="12"/>
  <c r="BF237" i="12"/>
  <c r="BF139" i="12"/>
  <c r="BF145" i="12"/>
  <c r="BF183" i="12"/>
  <c r="BF209" i="12"/>
  <c r="BF240" i="12"/>
  <c r="BF148" i="12"/>
  <c r="BF153" i="12"/>
  <c r="BF167" i="12"/>
  <c r="BF176" i="12"/>
  <c r="BF187" i="12"/>
  <c r="BF236" i="12"/>
  <c r="BF143" i="12"/>
  <c r="BF168" i="12"/>
  <c r="BF235" i="12"/>
  <c r="BF238" i="12"/>
  <c r="BF244" i="12"/>
  <c r="BF1215" i="11"/>
  <c r="BF1259" i="11"/>
  <c r="BF1261" i="11"/>
  <c r="BF1276" i="11"/>
  <c r="J91" i="11"/>
  <c r="BF182" i="11"/>
  <c r="BF200" i="11"/>
  <c r="BF205" i="11"/>
  <c r="BF236" i="11"/>
  <c r="BF300" i="11"/>
  <c r="BF319" i="11"/>
  <c r="BF347" i="11"/>
  <c r="BF1217" i="11"/>
  <c r="BF1251" i="11"/>
  <c r="BF302" i="11"/>
  <c r="BF335" i="11"/>
  <c r="BF1011" i="11"/>
  <c r="BF1050" i="11"/>
  <c r="BF1065" i="11"/>
  <c r="BF1078" i="11"/>
  <c r="BF1091" i="11"/>
  <c r="BF1108" i="11"/>
  <c r="BF1117" i="11"/>
  <c r="BF1165" i="11"/>
  <c r="BF1177" i="11"/>
  <c r="BF1180" i="11"/>
  <c r="BF1202" i="11"/>
  <c r="BF1212" i="11"/>
  <c r="BF1231" i="11"/>
  <c r="BF1242" i="11"/>
  <c r="BF1273" i="11"/>
  <c r="BF1278" i="11"/>
  <c r="BF189" i="11"/>
  <c r="BF190" i="11"/>
  <c r="BF208" i="11"/>
  <c r="BF209" i="11"/>
  <c r="BF214" i="11"/>
  <c r="BF232" i="11"/>
  <c r="BF235" i="11"/>
  <c r="BF256" i="11"/>
  <c r="BF289" i="11"/>
  <c r="BF291" i="11"/>
  <c r="BF295" i="11"/>
  <c r="BF303" i="11"/>
  <c r="BF305" i="11"/>
  <c r="BF308" i="11"/>
  <c r="BF331" i="11"/>
  <c r="BF373" i="11"/>
  <c r="BF383" i="11"/>
  <c r="BF1162" i="11"/>
  <c r="BF1194" i="11"/>
  <c r="BF1205" i="11"/>
  <c r="BF1252" i="11"/>
  <c r="BF363" i="11"/>
  <c r="BF365" i="11"/>
  <c r="BF374" i="11"/>
  <c r="BF376" i="11"/>
  <c r="BF378" i="11"/>
  <c r="BF1223" i="11"/>
  <c r="BF301" i="11"/>
  <c r="BF304" i="11"/>
  <c r="BF309" i="11"/>
  <c r="BF312" i="11"/>
  <c r="BF343" i="11"/>
  <c r="BF212" i="11"/>
  <c r="BF237" i="11"/>
  <c r="BF241" i="11"/>
  <c r="BF277" i="11"/>
  <c r="BF333" i="11"/>
  <c r="BF334" i="11"/>
  <c r="BF342" i="11"/>
  <c r="BF345" i="11"/>
  <c r="BF348" i="11"/>
  <c r="BF356" i="11"/>
  <c r="BF377" i="11"/>
  <c r="BF1275" i="11"/>
  <c r="BF183" i="11"/>
  <c r="BF195" i="11"/>
  <c r="BF199" i="11"/>
  <c r="BF204" i="11"/>
  <c r="BF220" i="11"/>
  <c r="BF221" i="11"/>
  <c r="BF224" i="11"/>
  <c r="BF225" i="11"/>
  <c r="BF226" i="11"/>
  <c r="BF227" i="11"/>
  <c r="BF229" i="11"/>
  <c r="BF264" i="11"/>
  <c r="BF269" i="11"/>
  <c r="BF272" i="11"/>
  <c r="BF278" i="11"/>
  <c r="BF311" i="11"/>
  <c r="BF323" i="11"/>
  <c r="BF1184" i="11"/>
  <c r="BF1187" i="11"/>
  <c r="BF1196" i="11"/>
  <c r="BF1274" i="11"/>
  <c r="BF1286" i="11"/>
  <c r="E162" i="11"/>
  <c r="J171" i="11"/>
  <c r="BF178" i="11"/>
  <c r="BF187" i="11"/>
  <c r="BF202" i="11"/>
  <c r="BF218" i="11"/>
  <c r="BF219" i="11"/>
  <c r="BF222" i="11"/>
  <c r="BF223" i="11"/>
  <c r="BF234" i="11"/>
  <c r="BF276" i="11"/>
  <c r="BF320" i="11"/>
  <c r="BF339" i="11"/>
  <c r="BF354" i="11"/>
  <c r="BF207" i="11"/>
  <c r="BF257" i="11"/>
  <c r="BF273" i="11"/>
  <c r="BF307" i="11"/>
  <c r="BF313" i="11"/>
  <c r="BF316" i="11"/>
  <c r="BF327" i="11"/>
  <c r="BF332" i="11"/>
  <c r="BF355" i="11"/>
  <c r="BF239" i="11"/>
  <c r="BF258" i="11"/>
  <c r="BF261" i="11"/>
  <c r="BF268" i="11"/>
  <c r="BF281" i="11"/>
  <c r="BF287" i="11"/>
  <c r="BF344" i="11"/>
  <c r="BF353" i="11"/>
  <c r="BF186" i="11"/>
  <c r="BF206" i="11"/>
  <c r="BF255" i="11"/>
  <c r="BF263" i="11"/>
  <c r="BF266" i="11"/>
  <c r="BF267" i="11"/>
  <c r="BF294" i="11"/>
  <c r="BF336" i="11"/>
  <c r="BF337" i="11"/>
  <c r="BF372" i="11"/>
  <c r="BF1146" i="11"/>
  <c r="BF1248" i="11"/>
  <c r="BF1249" i="11"/>
  <c r="BF1293" i="11"/>
  <c r="BF292" i="11"/>
  <c r="BF322" i="11"/>
  <c r="BF341" i="11"/>
  <c r="BF360" i="11"/>
  <c r="BF362" i="11"/>
  <c r="BF411" i="11"/>
  <c r="BF418" i="11"/>
  <c r="BF421" i="11"/>
  <c r="BF431" i="11"/>
  <c r="BF436" i="11"/>
  <c r="BF439" i="11"/>
  <c r="BF441" i="11"/>
  <c r="BF453" i="11"/>
  <c r="BF455" i="11"/>
  <c r="BF456" i="11"/>
  <c r="BF457" i="11"/>
  <c r="BF464" i="11"/>
  <c r="BF472" i="11"/>
  <c r="BF477" i="11"/>
  <c r="BF494" i="11"/>
  <c r="BF495" i="11"/>
  <c r="BF498" i="11"/>
  <c r="BF500" i="11"/>
  <c r="BF517" i="11"/>
  <c r="BF526" i="11"/>
  <c r="BF529" i="11"/>
  <c r="BF550" i="11"/>
  <c r="BF557" i="11"/>
  <c r="BF569" i="11"/>
  <c r="BF576" i="11"/>
  <c r="BF580" i="11"/>
  <c r="BF588" i="11"/>
  <c r="BF589" i="11"/>
  <c r="BF609" i="11"/>
  <c r="BF613" i="11"/>
  <c r="BF616" i="11"/>
  <c r="BF620" i="11"/>
  <c r="BF625" i="11"/>
  <c r="BF636" i="11"/>
  <c r="BF639" i="11"/>
  <c r="BF645" i="11"/>
  <c r="BF649" i="11"/>
  <c r="BF669" i="11"/>
  <c r="BF685" i="11"/>
  <c r="BF694" i="11"/>
  <c r="BF697" i="11"/>
  <c r="BF703" i="11"/>
  <c r="BF711" i="11"/>
  <c r="BF742" i="11"/>
  <c r="BF748" i="11"/>
  <c r="BF750" i="11"/>
  <c r="BF751" i="11"/>
  <c r="BF758" i="11"/>
  <c r="BF760" i="11"/>
  <c r="BF772" i="11"/>
  <c r="BF794" i="11"/>
  <c r="BF803" i="11"/>
  <c r="BF811" i="11"/>
  <c r="BF838" i="11"/>
  <c r="BF856" i="11"/>
  <c r="BF858" i="11"/>
  <c r="BF872" i="11"/>
  <c r="BF873" i="11"/>
  <c r="BF874" i="11"/>
  <c r="BF876" i="11"/>
  <c r="BF879" i="11"/>
  <c r="BF885" i="11"/>
  <c r="BF891" i="11"/>
  <c r="BF909" i="11"/>
  <c r="BF910" i="11"/>
  <c r="BF916" i="11"/>
  <c r="BF934" i="11"/>
  <c r="BF950" i="11"/>
  <c r="BF973" i="11"/>
  <c r="BF976" i="11"/>
  <c r="BF979" i="11"/>
  <c r="BF984" i="11"/>
  <c r="BF989" i="11"/>
  <c r="BF1018" i="11"/>
  <c r="BF1019" i="11"/>
  <c r="BF1043" i="11"/>
  <c r="BF1048" i="11"/>
  <c r="BF1073" i="11"/>
  <c r="BF1075" i="11"/>
  <c r="BF1084" i="11"/>
  <c r="BF1085" i="11"/>
  <c r="BF1094" i="11"/>
  <c r="BF1097" i="11"/>
  <c r="BF1145" i="11"/>
  <c r="BF1163" i="11"/>
  <c r="BF1190" i="11"/>
  <c r="BF1258" i="11"/>
  <c r="BF1262" i="11"/>
  <c r="BF1265" i="11"/>
  <c r="BF1271" i="11"/>
  <c r="BF1291" i="11"/>
  <c r="BF1245" i="11"/>
  <c r="BF1277" i="11"/>
  <c r="BF244" i="11"/>
  <c r="BF245" i="11"/>
  <c r="BF249" i="11"/>
  <c r="BF251" i="11"/>
  <c r="BF286" i="11"/>
  <c r="BF293" i="11"/>
  <c r="BF296" i="11"/>
  <c r="BF297" i="11"/>
  <c r="BF306" i="11"/>
  <c r="BF340" i="11"/>
  <c r="BF1171" i="11"/>
  <c r="BF1175" i="11"/>
  <c r="BF1243" i="11"/>
  <c r="BF1255" i="11"/>
  <c r="BF1294" i="11"/>
  <c r="BF1297" i="11"/>
  <c r="BF299" i="11"/>
  <c r="BF310" i="11"/>
  <c r="BF318" i="11"/>
  <c r="BF359" i="11"/>
  <c r="BF1173" i="11"/>
  <c r="BF1186" i="11"/>
  <c r="BF1189" i="11"/>
  <c r="BF1218" i="11"/>
  <c r="BF1219" i="11"/>
  <c r="BF1221" i="11"/>
  <c r="BF1239" i="11"/>
  <c r="BF1253" i="11"/>
  <c r="BF1254" i="11"/>
  <c r="BF1266" i="11"/>
  <c r="BF1268" i="11"/>
  <c r="BF1292" i="11"/>
  <c r="BF203" i="11"/>
  <c r="BF259" i="11"/>
  <c r="BF346" i="11"/>
  <c r="BF1288" i="11"/>
  <c r="BF1290" i="11"/>
  <c r="BF191" i="11"/>
  <c r="BF197" i="11"/>
  <c r="BF210" i="11"/>
  <c r="BF231" i="11"/>
  <c r="BF283" i="11"/>
  <c r="BF315" i="11"/>
  <c r="BF317" i="11"/>
  <c r="BF325" i="11"/>
  <c r="BF375" i="11"/>
  <c r="BF388" i="11"/>
  <c r="BF402" i="11"/>
  <c r="BF416" i="11"/>
  <c r="BF426" i="11"/>
  <c r="BF434" i="11"/>
  <c r="BF460" i="11"/>
  <c r="BF463" i="11"/>
  <c r="BF478" i="11"/>
  <c r="BF481" i="11"/>
  <c r="BF497" i="11"/>
  <c r="BF506" i="11"/>
  <c r="BF507" i="11"/>
  <c r="BF512" i="11"/>
  <c r="BF525" i="11"/>
  <c r="BF552" i="11"/>
  <c r="BF565" i="11"/>
  <c r="BF567" i="11"/>
  <c r="BF568" i="11"/>
  <c r="BF571" i="11"/>
  <c r="BF573" i="11"/>
  <c r="BF575" i="11"/>
  <c r="BF582" i="11"/>
  <c r="BF603" i="11"/>
  <c r="BF607" i="11"/>
  <c r="BF623" i="11"/>
  <c r="BF634" i="11"/>
  <c r="BF643" i="11"/>
  <c r="BF644" i="11"/>
  <c r="BF665" i="11"/>
  <c r="BF701" i="11"/>
  <c r="BF737" i="11"/>
  <c r="BF746" i="11"/>
  <c r="BF757" i="11"/>
  <c r="BF774" i="11"/>
  <c r="BF778" i="11"/>
  <c r="BF779" i="11"/>
  <c r="BF783" i="11"/>
  <c r="BF793" i="11"/>
  <c r="BF800" i="11"/>
  <c r="BF802" i="11"/>
  <c r="BF807" i="11"/>
  <c r="BF812" i="11"/>
  <c r="BF823" i="11"/>
  <c r="BF828" i="11"/>
  <c r="BF833" i="11"/>
  <c r="BF839" i="11"/>
  <c r="BF846" i="11"/>
  <c r="BF849" i="11"/>
  <c r="BF855" i="11"/>
  <c r="BF860" i="11"/>
  <c r="BF915" i="11"/>
  <c r="BF935" i="11"/>
  <c r="BF943" i="11"/>
  <c r="BF957" i="11"/>
  <c r="BF974" i="11"/>
  <c r="BF992" i="11"/>
  <c r="BF994" i="11"/>
  <c r="BF1006" i="11"/>
  <c r="BF1008" i="11"/>
  <c r="BF1009" i="11"/>
  <c r="BF1012" i="11"/>
  <c r="BF1014" i="11"/>
  <c r="BF1028" i="11"/>
  <c r="BF1031" i="11"/>
  <c r="BF1047" i="11"/>
  <c r="BF1049" i="11"/>
  <c r="BF1053" i="11"/>
  <c r="BF1063" i="11"/>
  <c r="BF1064" i="11"/>
  <c r="BF1086" i="11"/>
  <c r="BF1106" i="11"/>
  <c r="BF1107" i="11"/>
  <c r="BF1116" i="11"/>
  <c r="BF1121" i="11"/>
  <c r="BF1124" i="11"/>
  <c r="BF1147" i="11"/>
  <c r="BF1149" i="11"/>
  <c r="BF1151" i="11"/>
  <c r="BF1153" i="11"/>
  <c r="BF1172" i="11"/>
  <c r="BF1178" i="11"/>
  <c r="BF1179" i="11"/>
  <c r="BF1191" i="11"/>
  <c r="BF1193" i="11"/>
  <c r="BF1208" i="11"/>
  <c r="BF1226" i="11"/>
  <c r="BF1227" i="11"/>
  <c r="BF1233" i="11"/>
  <c r="BF1257" i="11"/>
  <c r="BF1264" i="11"/>
  <c r="BF1267" i="11"/>
  <c r="BF1270" i="11"/>
  <c r="BF1283" i="11"/>
  <c r="BF180" i="11"/>
  <c r="BF193" i="11"/>
  <c r="BF240" i="11"/>
  <c r="BF243" i="11"/>
  <c r="BF250" i="11"/>
  <c r="BF253" i="11"/>
  <c r="BF271" i="11"/>
  <c r="BF274" i="11"/>
  <c r="BF275" i="11"/>
  <c r="BF279" i="11"/>
  <c r="BF298" i="11"/>
  <c r="BF314" i="11"/>
  <c r="BF329" i="11"/>
  <c r="BF352" i="11"/>
  <c r="BF367" i="11"/>
  <c r="BF368" i="11"/>
  <c r="BF369" i="11"/>
  <c r="BF371" i="11"/>
  <c r="BF1272" i="11"/>
  <c r="BF1279" i="11"/>
  <c r="BF1289" i="11"/>
  <c r="BF1298" i="11"/>
  <c r="J136" i="10"/>
  <c r="J100" i="10"/>
  <c r="F94" i="11"/>
  <c r="BF192" i="11"/>
  <c r="BF198" i="11"/>
  <c r="BF233" i="11"/>
  <c r="BF262" i="11"/>
  <c r="BF321" i="11"/>
  <c r="BF338" i="11"/>
  <c r="BF357" i="11"/>
  <c r="BF384" i="11"/>
  <c r="BF396" i="11"/>
  <c r="BF410" i="11"/>
  <c r="BF415" i="11"/>
  <c r="BF417" i="11"/>
  <c r="BF422" i="11"/>
  <c r="BF425" i="11"/>
  <c r="BF427" i="11"/>
  <c r="BF428" i="11"/>
  <c r="BF438" i="11"/>
  <c r="BF450" i="11"/>
  <c r="BF459" i="11"/>
  <c r="BF465" i="11"/>
  <c r="BF490" i="11"/>
  <c r="BF513" i="11"/>
  <c r="BF514" i="11"/>
  <c r="BF519" i="11"/>
  <c r="BF521" i="11"/>
  <c r="BF524" i="11"/>
  <c r="BF536" i="11"/>
  <c r="BF537" i="11"/>
  <c r="BF540" i="11"/>
  <c r="BF541" i="11"/>
  <c r="BF544" i="11"/>
  <c r="BF564" i="11"/>
  <c r="BF570" i="11"/>
  <c r="BF581" i="11"/>
  <c r="BF587" i="11"/>
  <c r="BF591" i="11"/>
  <c r="BF592" i="11"/>
  <c r="BF593" i="11"/>
  <c r="BF594" i="11"/>
  <c r="BF595" i="11"/>
  <c r="BF596" i="11"/>
  <c r="BF597" i="11"/>
  <c r="BF598" i="11"/>
  <c r="BF599" i="11"/>
  <c r="BF600" i="11"/>
  <c r="BF601" i="11"/>
  <c r="BF606" i="11"/>
  <c r="BF610" i="11"/>
  <c r="BF618" i="11"/>
  <c r="BF619" i="11"/>
  <c r="BF628" i="11"/>
  <c r="BF633" i="11"/>
  <c r="BF641" i="11"/>
  <c r="BF658" i="11"/>
  <c r="BF661" i="11"/>
  <c r="BF662" i="11"/>
  <c r="BF664" i="11"/>
  <c r="BF667" i="11"/>
  <c r="BF668" i="11"/>
  <c r="BF691" i="11"/>
  <c r="BF692" i="11"/>
  <c r="BF695" i="11"/>
  <c r="BF705" i="11"/>
  <c r="BF714" i="11"/>
  <c r="BF715" i="11"/>
  <c r="BF718" i="11"/>
  <c r="BF731" i="11"/>
  <c r="BF762" i="11"/>
  <c r="BF773" i="11"/>
  <c r="BF775" i="11"/>
  <c r="BF780" i="11"/>
  <c r="BF782" i="11"/>
  <c r="BF786" i="11"/>
  <c r="BF791" i="11"/>
  <c r="BF792" i="11"/>
  <c r="BF795" i="11"/>
  <c r="BF797" i="11"/>
  <c r="BF801" i="11"/>
  <c r="BF813" i="11"/>
  <c r="BF814" i="11"/>
  <c r="BF825" i="11"/>
  <c r="BF826" i="11"/>
  <c r="BF829" i="11"/>
  <c r="BF851" i="11"/>
  <c r="BF864" i="11"/>
  <c r="BF865" i="11"/>
  <c r="BF875" i="11"/>
  <c r="BF881" i="11"/>
  <c r="BF883" i="11"/>
  <c r="BF884" i="11"/>
  <c r="BF895" i="11"/>
  <c r="BF914" i="11"/>
  <c r="BF917" i="11"/>
  <c r="BF931" i="11"/>
  <c r="BF936" i="11"/>
  <c r="BF937" i="11"/>
  <c r="BF953" i="11"/>
  <c r="BF975" i="11"/>
  <c r="BF980" i="11"/>
  <c r="BF982" i="11"/>
  <c r="BF987" i="11"/>
  <c r="BF999" i="11"/>
  <c r="BF1016" i="11"/>
  <c r="BF1022" i="11"/>
  <c r="BF1024" i="11"/>
  <c r="BF1027" i="11"/>
  <c r="BF1029" i="11"/>
  <c r="BF1042" i="11"/>
  <c r="BF1083" i="11"/>
  <c r="BF1087" i="11"/>
  <c r="BF1093" i="11"/>
  <c r="BF1118" i="11"/>
  <c r="BF1128" i="11"/>
  <c r="BF1139" i="11"/>
  <c r="BF1148" i="11"/>
  <c r="BF1154" i="11"/>
  <c r="BF1156" i="11"/>
  <c r="BF1188" i="11"/>
  <c r="BF1199" i="11"/>
  <c r="BF1200" i="11"/>
  <c r="BF1216" i="11"/>
  <c r="BF1235" i="11"/>
  <c r="BF1236" i="11"/>
  <c r="BF1260" i="11"/>
  <c r="BF1263" i="11"/>
  <c r="BF1281" i="11"/>
  <c r="BF1284" i="11"/>
  <c r="BF350" i="11"/>
  <c r="BF988" i="11"/>
  <c r="BF1010" i="11"/>
  <c r="BF1030" i="11"/>
  <c r="BF1035" i="11"/>
  <c r="BF1036" i="11"/>
  <c r="BF1052" i="11"/>
  <c r="BF1070" i="11"/>
  <c r="BF1072" i="11"/>
  <c r="BF1074" i="11"/>
  <c r="BF1096" i="11"/>
  <c r="BF1098" i="11"/>
  <c r="BF1099" i="11"/>
  <c r="BF1100" i="11"/>
  <c r="BF1101" i="11"/>
  <c r="BF1102" i="11"/>
  <c r="BF1104" i="11"/>
  <c r="BF1105" i="11"/>
  <c r="BF1120" i="11"/>
  <c r="BF1125" i="11"/>
  <c r="BF1126" i="11"/>
  <c r="BF1130" i="11"/>
  <c r="BF1131" i="11"/>
  <c r="BF1135" i="11"/>
  <c r="BF1150" i="11"/>
  <c r="BF1183" i="11"/>
  <c r="BF1197" i="11"/>
  <c r="BF1222" i="11"/>
  <c r="BF1244" i="11"/>
  <c r="BF1246" i="11"/>
  <c r="BF1280" i="11"/>
  <c r="BF1287" i="11"/>
  <c r="BF1295" i="11"/>
  <c r="BF1296" i="11"/>
  <c r="BF181" i="11"/>
  <c r="BF184" i="11"/>
  <c r="BF216" i="11"/>
  <c r="BF246" i="11"/>
  <c r="BF247" i="11"/>
  <c r="BF248" i="11"/>
  <c r="BF265" i="11"/>
  <c r="BF280" i="11"/>
  <c r="BF364" i="11"/>
  <c r="BF379" i="11"/>
  <c r="BF381" i="11"/>
  <c r="BF398" i="11"/>
  <c r="BF399" i="11"/>
  <c r="BF404" i="11"/>
  <c r="BF405" i="11"/>
  <c r="BF406" i="11"/>
  <c r="BF424" i="11"/>
  <c r="BF429" i="11"/>
  <c r="BF432" i="11"/>
  <c r="BF433" i="11"/>
  <c r="BF440" i="11"/>
  <c r="BF451" i="11"/>
  <c r="BF458" i="11"/>
  <c r="BF474" i="11"/>
  <c r="BF480" i="11"/>
  <c r="BF484" i="11"/>
  <c r="BF488" i="11"/>
  <c r="BF489" i="11"/>
  <c r="BF491" i="11"/>
  <c r="BF504" i="11"/>
  <c r="BF508" i="11"/>
  <c r="BF509" i="11"/>
  <c r="BF534" i="11"/>
  <c r="BF535" i="11"/>
  <c r="BF558" i="11"/>
  <c r="BF559" i="11"/>
  <c r="BF577" i="11"/>
  <c r="BF586" i="11"/>
  <c r="BF611" i="11"/>
  <c r="BF631" i="11"/>
  <c r="BF646" i="11"/>
  <c r="BF647" i="11"/>
  <c r="BF650" i="11"/>
  <c r="BF653" i="11"/>
  <c r="BF654" i="11"/>
  <c r="BF656" i="11"/>
  <c r="BF666" i="11"/>
  <c r="BF670" i="11"/>
  <c r="BF673" i="11"/>
  <c r="BF678" i="11"/>
  <c r="BF682" i="11"/>
  <c r="BF696" i="11"/>
  <c r="BF698" i="11"/>
  <c r="BF699" i="11"/>
  <c r="BF702" i="11"/>
  <c r="BF710" i="11"/>
  <c r="BF726" i="11"/>
  <c r="BF732" i="11"/>
  <c r="BF733" i="11"/>
  <c r="BF744" i="11"/>
  <c r="BF745" i="11"/>
  <c r="BF747" i="11"/>
  <c r="BF749" i="11"/>
  <c r="BF753" i="11"/>
  <c r="BF759" i="11"/>
  <c r="BF769" i="11"/>
  <c r="BF770" i="11"/>
  <c r="BF796" i="11"/>
  <c r="BF809" i="11"/>
  <c r="BF810" i="11"/>
  <c r="BF817" i="11"/>
  <c r="BF824" i="11"/>
  <c r="BF831" i="11"/>
  <c r="BF832" i="11"/>
  <c r="BF852" i="11"/>
  <c r="BF861" i="11"/>
  <c r="BF877" i="11"/>
  <c r="BF878" i="11"/>
  <c r="BF889" i="11"/>
  <c r="BF890" i="11"/>
  <c r="BF898" i="11"/>
  <c r="BF913" i="11"/>
  <c r="BF921" i="11"/>
  <c r="BF923" i="11"/>
  <c r="BF929" i="11"/>
  <c r="BF932" i="11"/>
  <c r="BF941" i="11"/>
  <c r="BF944" i="11"/>
  <c r="BF949" i="11"/>
  <c r="BF963" i="11"/>
  <c r="BF971" i="11"/>
  <c r="BF981" i="11"/>
  <c r="BF996" i="11"/>
  <c r="BF1001" i="11"/>
  <c r="BF1026" i="11"/>
  <c r="BF1033" i="11"/>
  <c r="BF1041" i="11"/>
  <c r="BF1051" i="11"/>
  <c r="BF1057" i="11"/>
  <c r="BF1061" i="11"/>
  <c r="BF1068" i="11"/>
  <c r="BF1109" i="11"/>
  <c r="BF1159" i="11"/>
  <c r="BF1160" i="11"/>
  <c r="BF1166" i="11"/>
  <c r="BF1167" i="11"/>
  <c r="BF1168" i="11"/>
  <c r="BF1176" i="11"/>
  <c r="BF1185" i="11"/>
  <c r="BF1201" i="11"/>
  <c r="BF1204" i="11"/>
  <c r="BF1211" i="11"/>
  <c r="BF1214" i="11"/>
  <c r="BF1240" i="11"/>
  <c r="BF712" i="11"/>
  <c r="BF723" i="11"/>
  <c r="BF728" i="11"/>
  <c r="BF752" i="11"/>
  <c r="BF754" i="11"/>
  <c r="BF765" i="11"/>
  <c r="BF776" i="11"/>
  <c r="BF781" i="11"/>
  <c r="BF784" i="11"/>
  <c r="BF788" i="11"/>
  <c r="BF806" i="11"/>
  <c r="BF819" i="11"/>
  <c r="BF827" i="11"/>
  <c r="BF843" i="11"/>
  <c r="BF853" i="11"/>
  <c r="BF857" i="11"/>
  <c r="BF894" i="11"/>
  <c r="BF911" i="11"/>
  <c r="BF919" i="11"/>
  <c r="BF928" i="11"/>
  <c r="BF933" i="11"/>
  <c r="BF939" i="11"/>
  <c r="BF958" i="11"/>
  <c r="BF961" i="11"/>
  <c r="BF965" i="11"/>
  <c r="BF985" i="11"/>
  <c r="BF991" i="11"/>
  <c r="BF997" i="11"/>
  <c r="BF1003" i="11"/>
  <c r="BF1005" i="11"/>
  <c r="BF1017" i="11"/>
  <c r="BF1025" i="11"/>
  <c r="BF1037" i="11"/>
  <c r="BF1039" i="11"/>
  <c r="BF1071" i="11"/>
  <c r="BF1080" i="11"/>
  <c r="BF1113" i="11"/>
  <c r="BF1115" i="11"/>
  <c r="BF1122" i="11"/>
  <c r="BF1134" i="11"/>
  <c r="BF1136" i="11"/>
  <c r="BF1138" i="11"/>
  <c r="BF1144" i="11"/>
  <c r="BF1152" i="11"/>
  <c r="BF349" i="11"/>
  <c r="BF366" i="11"/>
  <c r="BF380" i="11"/>
  <c r="BF389" i="11"/>
  <c r="BF390" i="11"/>
  <c r="BF392" i="11"/>
  <c r="BF395" i="11"/>
  <c r="BF397" i="11"/>
  <c r="BF400" i="11"/>
  <c r="BF403" i="11"/>
  <c r="BF408" i="11"/>
  <c r="BF423" i="11"/>
  <c r="BF430" i="11"/>
  <c r="BF435" i="11"/>
  <c r="BF437" i="11"/>
  <c r="BF443" i="11"/>
  <c r="BF444" i="11"/>
  <c r="BF445" i="11"/>
  <c r="BF466" i="11"/>
  <c r="BF486" i="11"/>
  <c r="BF492" i="11"/>
  <c r="BF501" i="11"/>
  <c r="BF516" i="11"/>
  <c r="BF527" i="11"/>
  <c r="BF528" i="11"/>
  <c r="BF532" i="11"/>
  <c r="BF538" i="11"/>
  <c r="BF542" i="11"/>
  <c r="BF543" i="11"/>
  <c r="BF545" i="11"/>
  <c r="BF547" i="11"/>
  <c r="BF548" i="11"/>
  <c r="BF549" i="11"/>
  <c r="BF551" i="11"/>
  <c r="BF553" i="11"/>
  <c r="BF555" i="11"/>
  <c r="BF563" i="11"/>
  <c r="BF574" i="11"/>
  <c r="BF590" i="11"/>
  <c r="BF605" i="11"/>
  <c r="BF608" i="11"/>
  <c r="BF626" i="11"/>
  <c r="BF642" i="11"/>
  <c r="BF652" i="11"/>
  <c r="BF655" i="11"/>
  <c r="BF659" i="11"/>
  <c r="BF672" i="11"/>
  <c r="BF676" i="11"/>
  <c r="BF681" i="11"/>
  <c r="BF689" i="11"/>
  <c r="BF690" i="11"/>
  <c r="BF693" i="11"/>
  <c r="BF707" i="11"/>
  <c r="BF717" i="11"/>
  <c r="BF725" i="11"/>
  <c r="BF727" i="11"/>
  <c r="BF729" i="11"/>
  <c r="BF730" i="11"/>
  <c r="BF743" i="11"/>
  <c r="BF771" i="11"/>
  <c r="BF808" i="11"/>
  <c r="BF815" i="11"/>
  <c r="BF816" i="11"/>
  <c r="BF840" i="11"/>
  <c r="BF850" i="11"/>
  <c r="BF863" i="11"/>
  <c r="BF866" i="11"/>
  <c r="BF869" i="11"/>
  <c r="BF871" i="11"/>
  <c r="BF893" i="11"/>
  <c r="BF901" i="11"/>
  <c r="BF902" i="11"/>
  <c r="BF903" i="11"/>
  <c r="BF904" i="11"/>
  <c r="BF905" i="11"/>
  <c r="BF924" i="11"/>
  <c r="BF925" i="11"/>
  <c r="BF926" i="11"/>
  <c r="BF930" i="11"/>
  <c r="BF952" i="11"/>
  <c r="BF986" i="11"/>
  <c r="BF1002" i="11"/>
  <c r="BF1045" i="11"/>
  <c r="BF1089" i="11"/>
  <c r="BF1095" i="11"/>
  <c r="BF1111" i="11"/>
  <c r="BF1112" i="11"/>
  <c r="BF1123" i="11"/>
  <c r="BF1142" i="11"/>
  <c r="BF1164" i="11"/>
  <c r="BF1182" i="11"/>
  <c r="BF1203" i="11"/>
  <c r="BF1220" i="11"/>
  <c r="BF1224" i="11"/>
  <c r="BF196" i="11"/>
  <c r="BF213" i="11"/>
  <c r="BF228" i="11"/>
  <c r="BF230" i="11"/>
  <c r="BF238" i="11"/>
  <c r="BF284" i="11"/>
  <c r="BF324" i="11"/>
  <c r="BF1198" i="11"/>
  <c r="BF1206" i="11"/>
  <c r="BF1210" i="11"/>
  <c r="BF1225" i="11"/>
  <c r="BF1241" i="11"/>
  <c r="BF185" i="11"/>
  <c r="BF188" i="11"/>
  <c r="BF194" i="11"/>
  <c r="BF201" i="11"/>
  <c r="BF211" i="11"/>
  <c r="BF260" i="11"/>
  <c r="BF351" i="11"/>
  <c r="BF358" i="11"/>
  <c r="BF361" i="11"/>
  <c r="BF382" i="11"/>
  <c r="BF386" i="11"/>
  <c r="BF391" i="11"/>
  <c r="BF394" i="11"/>
  <c r="BF407" i="11"/>
  <c r="BF413" i="11"/>
  <c r="BF414" i="11"/>
  <c r="BF461" i="11"/>
  <c r="BF467" i="11"/>
  <c r="BF468" i="11"/>
  <c r="BF470" i="11"/>
  <c r="BF471" i="11"/>
  <c r="BF475" i="11"/>
  <c r="BF476" i="11"/>
  <c r="BF479" i="11"/>
  <c r="BF483" i="11"/>
  <c r="BF485" i="11"/>
  <c r="BF493" i="11"/>
  <c r="BF496" i="11"/>
  <c r="BF499" i="11"/>
  <c r="BF505" i="11"/>
  <c r="BF515" i="11"/>
  <c r="BF523" i="11"/>
  <c r="BF530" i="11"/>
  <c r="BF531" i="11"/>
  <c r="BF533" i="11"/>
  <c r="BF539" i="11"/>
  <c r="BF546" i="11"/>
  <c r="BF554" i="11"/>
  <c r="BF566" i="11"/>
  <c r="BF572" i="11"/>
  <c r="BF578" i="11"/>
  <c r="BF579" i="11"/>
  <c r="BF584" i="11"/>
  <c r="BF612" i="11"/>
  <c r="BF621" i="11"/>
  <c r="BF624" i="11"/>
  <c r="BF627" i="11"/>
  <c r="BF637" i="11"/>
  <c r="BF638" i="11"/>
  <c r="BF648" i="11"/>
  <c r="BF651" i="11"/>
  <c r="BF657" i="11"/>
  <c r="BF660" i="11"/>
  <c r="BF684" i="11"/>
  <c r="BF686" i="11"/>
  <c r="BF688" i="11"/>
  <c r="BF700" i="11"/>
  <c r="BF704" i="11"/>
  <c r="BF708" i="11"/>
  <c r="BF709" i="11"/>
  <c r="BF713" i="11"/>
  <c r="BF716" i="11"/>
  <c r="BF720" i="11"/>
  <c r="BF721" i="11"/>
  <c r="BF735" i="11"/>
  <c r="BF740" i="11"/>
  <c r="BF741" i="11"/>
  <c r="BF755" i="11"/>
  <c r="BF756" i="11"/>
  <c r="BF768" i="11"/>
  <c r="BF785" i="11"/>
  <c r="BF787" i="11"/>
  <c r="BF804" i="11"/>
  <c r="BF805" i="11"/>
  <c r="BF821" i="11"/>
  <c r="BF834" i="11"/>
  <c r="BF835" i="11"/>
  <c r="BF847" i="11"/>
  <c r="BF848" i="11"/>
  <c r="BF854" i="11"/>
  <c r="BF859" i="11"/>
  <c r="BF862" i="11"/>
  <c r="BF899" i="11"/>
  <c r="BF900" i="11"/>
  <c r="BF907" i="11"/>
  <c r="BF908" i="11"/>
  <c r="BF942" i="11"/>
  <c r="BF946" i="11"/>
  <c r="BF948" i="11"/>
  <c r="BF955" i="11"/>
  <c r="BF969" i="11"/>
  <c r="BF972" i="11"/>
  <c r="BF978" i="11"/>
  <c r="BF983" i="11"/>
  <c r="BF990" i="11"/>
  <c r="BF998" i="11"/>
  <c r="BF1004" i="11"/>
  <c r="BF1038" i="11"/>
  <c r="BF1040" i="11"/>
  <c r="BF1054" i="11"/>
  <c r="BF1055" i="11"/>
  <c r="BF1079" i="11"/>
  <c r="BF1082" i="11"/>
  <c r="BF1088" i="11"/>
  <c r="BF1110" i="11"/>
  <c r="BF1119" i="11"/>
  <c r="BF1137" i="11"/>
  <c r="BF1143" i="11"/>
  <c r="BF1157" i="11"/>
  <c r="BF1209" i="11"/>
  <c r="BF1213" i="11"/>
  <c r="BF1228" i="11"/>
  <c r="BF1229" i="11"/>
  <c r="BF1230" i="11"/>
  <c r="BF1232" i="11"/>
  <c r="BF393" i="11"/>
  <c r="BF401" i="11"/>
  <c r="BF409" i="11"/>
  <c r="BF412" i="11"/>
  <c r="BF419" i="11"/>
  <c r="BF420" i="11"/>
  <c r="BF442" i="11"/>
  <c r="BF446" i="11"/>
  <c r="BF447" i="11"/>
  <c r="BF448" i="11"/>
  <c r="BF449" i="11"/>
  <c r="BF462" i="11"/>
  <c r="BF469" i="11"/>
  <c r="BF473" i="11"/>
  <c r="BF482" i="11"/>
  <c r="BF487" i="11"/>
  <c r="BF502" i="11"/>
  <c r="BF503" i="11"/>
  <c r="BF510" i="11"/>
  <c r="BF511" i="11"/>
  <c r="BF518" i="11"/>
  <c r="BF556" i="11"/>
  <c r="BF560" i="11"/>
  <c r="BF561" i="11"/>
  <c r="BF562" i="11"/>
  <c r="BF583" i="11"/>
  <c r="BF585" i="11"/>
  <c r="BF614" i="11"/>
  <c r="BF615" i="11"/>
  <c r="BF617" i="11"/>
  <c r="BF622" i="11"/>
  <c r="BF629" i="11"/>
  <c r="BF630" i="11"/>
  <c r="BF632" i="11"/>
  <c r="BF635" i="11"/>
  <c r="BF640" i="11"/>
  <c r="BF663" i="11"/>
  <c r="BF671" i="11"/>
  <c r="BF679" i="11"/>
  <c r="BF680" i="11"/>
  <c r="BF683" i="11"/>
  <c r="BF687" i="11"/>
  <c r="BF706" i="11"/>
  <c r="BF719" i="11"/>
  <c r="BF734" i="11"/>
  <c r="BF736" i="11"/>
  <c r="BF738" i="11"/>
  <c r="BF739" i="11"/>
  <c r="BF761" i="11"/>
  <c r="BF763" i="11"/>
  <c r="BF764" i="11"/>
  <c r="BF766" i="11"/>
  <c r="BF767" i="11"/>
  <c r="BF777" i="11"/>
  <c r="BF789" i="11"/>
  <c r="BF790" i="11"/>
  <c r="BF798" i="11"/>
  <c r="BF799" i="11"/>
  <c r="BF818" i="11"/>
  <c r="BF820" i="11"/>
  <c r="BF822" i="11"/>
  <c r="BF830" i="11"/>
  <c r="BF836" i="11"/>
  <c r="BF837" i="11"/>
  <c r="BF841" i="11"/>
  <c r="BF842" i="11"/>
  <c r="BF844" i="11"/>
  <c r="BF868" i="11"/>
  <c r="BF870" i="11"/>
  <c r="BF887" i="11"/>
  <c r="BF896" i="11"/>
  <c r="BF954" i="11"/>
  <c r="BF959" i="11"/>
  <c r="BF960" i="11"/>
  <c r="BF962" i="11"/>
  <c r="BF967" i="11"/>
  <c r="BF977" i="11"/>
  <c r="BF1020" i="11"/>
  <c r="BF1059" i="11"/>
  <c r="BF1062" i="11"/>
  <c r="BF1066" i="11"/>
  <c r="BF1076" i="11"/>
  <c r="BF1077" i="11"/>
  <c r="BF1090" i="11"/>
  <c r="BF1129" i="11"/>
  <c r="BF1132" i="11"/>
  <c r="BF1133" i="11"/>
  <c r="BF1140" i="11"/>
  <c r="BF1158" i="11"/>
  <c r="BF1161" i="11"/>
  <c r="BF1170" i="11"/>
  <c r="BF1174" i="11"/>
  <c r="BF1192" i="11"/>
  <c r="BF1234" i="11"/>
  <c r="BF1237" i="11"/>
  <c r="BF1238" i="11"/>
  <c r="BF242" i="11"/>
  <c r="BF270" i="11"/>
  <c r="BF282" i="11"/>
  <c r="BF285" i="11"/>
  <c r="BF330" i="11"/>
  <c r="BF370" i="11"/>
  <c r="BF1247" i="11"/>
  <c r="BF1250" i="11"/>
  <c r="BF295" i="10"/>
  <c r="BF316" i="10"/>
  <c r="BF355" i="10"/>
  <c r="BF359" i="10"/>
  <c r="BF361" i="10"/>
  <c r="BF376" i="10"/>
  <c r="BF417" i="10"/>
  <c r="BF418" i="10"/>
  <c r="BF427" i="10"/>
  <c r="BF430" i="10"/>
  <c r="BF461" i="10"/>
  <c r="BF463" i="10"/>
  <c r="BF513" i="10"/>
  <c r="BF514" i="10"/>
  <c r="BF516" i="10"/>
  <c r="E85" i="10"/>
  <c r="J94" i="10"/>
  <c r="BF143" i="10"/>
  <c r="BF149" i="10"/>
  <c r="BF154" i="10"/>
  <c r="BF155" i="10"/>
  <c r="BF172" i="10"/>
  <c r="BF176" i="10"/>
  <c r="BF195" i="10"/>
  <c r="BF196" i="10"/>
  <c r="BF197" i="10"/>
  <c r="BF220" i="10"/>
  <c r="BF222" i="10"/>
  <c r="BF224" i="10"/>
  <c r="BF228" i="10"/>
  <c r="BF245" i="10"/>
  <c r="BF248" i="10"/>
  <c r="BF254" i="10"/>
  <c r="BF264" i="10"/>
  <c r="BF269" i="10"/>
  <c r="BF270" i="10"/>
  <c r="BF277" i="10"/>
  <c r="BF288" i="10"/>
  <c r="BF313" i="10"/>
  <c r="BF330" i="10"/>
  <c r="BF342" i="10"/>
  <c r="BF346" i="10"/>
  <c r="BF353" i="10"/>
  <c r="BF356" i="10"/>
  <c r="BF367" i="10"/>
  <c r="BF387" i="10"/>
  <c r="BF428" i="10"/>
  <c r="BF435" i="10"/>
  <c r="BF471" i="10"/>
  <c r="BF477" i="10"/>
  <c r="BF478" i="10"/>
  <c r="BF499" i="10"/>
  <c r="BF535" i="10"/>
  <c r="BF541" i="10"/>
  <c r="J144" i="9"/>
  <c r="J102" i="9" s="1"/>
  <c r="J91" i="10"/>
  <c r="BF137" i="10"/>
  <c r="BF174" i="10"/>
  <c r="BF182" i="10"/>
  <c r="BF187" i="10"/>
  <c r="BF188" i="10"/>
  <c r="BF226" i="10"/>
  <c r="BF227" i="10"/>
  <c r="BF233" i="10"/>
  <c r="BF252" i="10"/>
  <c r="BF255" i="10"/>
  <c r="BF260" i="10"/>
  <c r="BF271" i="10"/>
  <c r="BF276" i="10"/>
  <c r="BF292" i="10"/>
  <c r="BF317" i="10"/>
  <c r="BF318" i="10"/>
  <c r="BF328" i="10"/>
  <c r="BF336" i="10"/>
  <c r="BF339" i="10"/>
  <c r="BF354" i="10"/>
  <c r="BF377" i="10"/>
  <c r="BF385" i="10"/>
  <c r="BF394" i="10"/>
  <c r="BF399" i="10"/>
  <c r="BF405" i="10"/>
  <c r="BF414" i="10"/>
  <c r="BF420" i="10"/>
  <c r="BF424" i="10"/>
  <c r="BF426" i="10"/>
  <c r="BF444" i="10"/>
  <c r="BF446" i="10"/>
  <c r="BF464" i="10"/>
  <c r="BF506" i="10"/>
  <c r="BF517" i="10"/>
  <c r="BF520" i="10"/>
  <c r="BF142" i="10"/>
  <c r="BF161" i="10"/>
  <c r="BF168" i="10"/>
  <c r="BF539" i="10"/>
  <c r="BF546" i="10"/>
  <c r="BF555" i="10"/>
  <c r="BF219" i="10"/>
  <c r="BF523" i="10"/>
  <c r="BF540" i="10"/>
  <c r="BF557" i="10"/>
  <c r="BF170" i="10"/>
  <c r="BF171" i="10"/>
  <c r="BF173" i="10"/>
  <c r="BF183" i="10"/>
  <c r="BF186" i="10"/>
  <c r="BF213" i="10"/>
  <c r="BF216" i="10"/>
  <c r="BF522" i="10"/>
  <c r="BF526" i="10"/>
  <c r="BF178" i="10"/>
  <c r="BF184" i="10"/>
  <c r="BF185" i="10"/>
  <c r="BF189" i="10"/>
  <c r="BF210" i="10"/>
  <c r="BF138" i="10"/>
  <c r="BF152" i="10"/>
  <c r="BF156" i="10"/>
  <c r="BF192" i="10"/>
  <c r="BF202" i="10"/>
  <c r="BF214" i="10"/>
  <c r="BF448" i="10"/>
  <c r="BF450" i="10"/>
  <c r="BF453" i="10"/>
  <c r="BF454" i="10"/>
  <c r="BF474" i="10"/>
  <c r="BF479" i="10"/>
  <c r="BF486" i="10"/>
  <c r="BF518" i="10"/>
  <c r="BF551" i="10"/>
  <c r="BF553" i="10"/>
  <c r="BF157" i="10"/>
  <c r="BF158" i="10"/>
  <c r="BF159" i="10"/>
  <c r="BF160" i="10"/>
  <c r="BF164" i="10"/>
  <c r="BF200" i="10"/>
  <c r="BF201" i="10"/>
  <c r="BF217" i="10"/>
  <c r="BF221" i="10"/>
  <c r="BF229" i="10"/>
  <c r="BF234" i="10"/>
  <c r="BF246" i="10"/>
  <c r="BF257" i="10"/>
  <c r="BF258" i="10"/>
  <c r="BF261" i="10"/>
  <c r="BF272" i="10"/>
  <c r="BF291" i="10"/>
  <c r="BF297" i="10"/>
  <c r="BF299" i="10"/>
  <c r="BF303" i="10"/>
  <c r="BF309" i="10"/>
  <c r="BF326" i="10"/>
  <c r="BF331" i="10"/>
  <c r="BF357" i="10"/>
  <c r="BF370" i="10"/>
  <c r="BF388" i="10"/>
  <c r="BF389" i="10"/>
  <c r="BF407" i="10"/>
  <c r="BF434" i="10"/>
  <c r="BF466" i="10"/>
  <c r="BF469" i="10"/>
  <c r="BF475" i="10"/>
  <c r="BF481" i="10"/>
  <c r="BF490" i="10"/>
  <c r="BF502" i="10"/>
  <c r="BF512" i="10"/>
  <c r="BF525" i="10"/>
  <c r="BF577" i="10"/>
  <c r="BF144" i="10"/>
  <c r="BF148" i="10"/>
  <c r="BF150" i="10"/>
  <c r="BF167" i="10"/>
  <c r="BF207" i="10"/>
  <c r="BF524" i="10"/>
  <c r="BF547" i="10"/>
  <c r="BF236" i="10"/>
  <c r="BF243" i="10"/>
  <c r="BF251" i="10"/>
  <c r="BF265" i="10"/>
  <c r="BF279" i="10"/>
  <c r="BF284" i="10"/>
  <c r="BF287" i="10"/>
  <c r="BF290" i="10"/>
  <c r="BF301" i="10"/>
  <c r="BF304" i="10"/>
  <c r="BF307" i="10"/>
  <c r="BF314" i="10"/>
  <c r="BF315" i="10"/>
  <c r="BF324" i="10"/>
  <c r="BF327" i="10"/>
  <c r="BF335" i="10"/>
  <c r="BF338" i="10"/>
  <c r="BF343" i="10"/>
  <c r="BF347" i="10"/>
  <c r="BF350" i="10"/>
  <c r="BF363" i="10"/>
  <c r="BF378" i="10"/>
  <c r="BF379" i="10"/>
  <c r="BF441" i="10"/>
  <c r="BF484" i="10"/>
  <c r="BF510" i="10"/>
  <c r="BF527" i="10"/>
  <c r="BF205" i="10"/>
  <c r="BF209" i="10"/>
  <c r="BF146" i="10"/>
  <c r="BF162" i="10"/>
  <c r="BF193" i="10"/>
  <c r="BF528" i="10"/>
  <c r="BF529" i="10"/>
  <c r="BF543" i="10"/>
  <c r="BF198" i="10"/>
  <c r="BF218" i="10"/>
  <c r="F94" i="10"/>
  <c r="BF139" i="10"/>
  <c r="BF140" i="10"/>
  <c r="BF151" i="10"/>
  <c r="BF163" i="10"/>
  <c r="BF175" i="10"/>
  <c r="BF177" i="10"/>
  <c r="BF180" i="10"/>
  <c r="BF191" i="10"/>
  <c r="BF223" i="10"/>
  <c r="BF549" i="10"/>
  <c r="BF560" i="10"/>
  <c r="BF561" i="10"/>
  <c r="BF562" i="10"/>
  <c r="BF564" i="10"/>
  <c r="BF571" i="10"/>
  <c r="BF145" i="10"/>
  <c r="BF147" i="10"/>
  <c r="BF153" i="10"/>
  <c r="BF165" i="10"/>
  <c r="BF169" i="10"/>
  <c r="BF181" i="10"/>
  <c r="BF215" i="10"/>
  <c r="BF384" i="10"/>
  <c r="BF400" i="10"/>
  <c r="BF401" i="10"/>
  <c r="BF402" i="10"/>
  <c r="BF406" i="10"/>
  <c r="BF408" i="10"/>
  <c r="BF423" i="10"/>
  <c r="BF442" i="10"/>
  <c r="BF460" i="10"/>
  <c r="BF482" i="10"/>
  <c r="BF487" i="10"/>
  <c r="BF491" i="10"/>
  <c r="BF508" i="10"/>
  <c r="BF511" i="10"/>
  <c r="BF530" i="10"/>
  <c r="BF554" i="10"/>
  <c r="BF556" i="10"/>
  <c r="BF572" i="10"/>
  <c r="BF573" i="10"/>
  <c r="BF583" i="10"/>
  <c r="BF586" i="10"/>
  <c r="BF589" i="10"/>
  <c r="BF141" i="10"/>
  <c r="BF166" i="10"/>
  <c r="BF179" i="10"/>
  <c r="BF194" i="10"/>
  <c r="BF212" i="10"/>
  <c r="BF225" i="10"/>
  <c r="BF590" i="10"/>
  <c r="BF495" i="10"/>
  <c r="BF509" i="10"/>
  <c r="BF563" i="10"/>
  <c r="BF566" i="10"/>
  <c r="BF569" i="10"/>
  <c r="BF587" i="10"/>
  <c r="BF230" i="10"/>
  <c r="BF232" i="10"/>
  <c r="BF239" i="10"/>
  <c r="BF247" i="10"/>
  <c r="BF256" i="10"/>
  <c r="BF262" i="10"/>
  <c r="BF263" i="10"/>
  <c r="BF266" i="10"/>
  <c r="BF267" i="10"/>
  <c r="BF274" i="10"/>
  <c r="BF275" i="10"/>
  <c r="BF282" i="10"/>
  <c r="BF293" i="10"/>
  <c r="BF312" i="10"/>
  <c r="BF320" i="10"/>
  <c r="BF325" i="10"/>
  <c r="BF340" i="10"/>
  <c r="BF344" i="10"/>
  <c r="BF345" i="10"/>
  <c r="BF352" i="10"/>
  <c r="BF375" i="10"/>
  <c r="BF380" i="10"/>
  <c r="BF398" i="10"/>
  <c r="BF403" i="10"/>
  <c r="BF410" i="10"/>
  <c r="BF411" i="10"/>
  <c r="BF425" i="10"/>
  <c r="BF433" i="10"/>
  <c r="BF436" i="10"/>
  <c r="BF445" i="10"/>
  <c r="BF447" i="10"/>
  <c r="BF451" i="10"/>
  <c r="BF452" i="10"/>
  <c r="BF455" i="10"/>
  <c r="BF456" i="10"/>
  <c r="BF457" i="10"/>
  <c r="BF458" i="10"/>
  <c r="BF459" i="10"/>
  <c r="BF462" i="10"/>
  <c r="BF470" i="10"/>
  <c r="BF473" i="10"/>
  <c r="BF488" i="10"/>
  <c r="BF538" i="10"/>
  <c r="BF558" i="10"/>
  <c r="BF559" i="10"/>
  <c r="BF565" i="10"/>
  <c r="BF567" i="10"/>
  <c r="BF584" i="10"/>
  <c r="BF206" i="10"/>
  <c r="BF231" i="10"/>
  <c r="BF237" i="10"/>
  <c r="BF238" i="10"/>
  <c r="BF240" i="10"/>
  <c r="BF241" i="10"/>
  <c r="BF242" i="10"/>
  <c r="BF244" i="10"/>
  <c r="BF249" i="10"/>
  <c r="BF250" i="10"/>
  <c r="BF253" i="10"/>
  <c r="BF259" i="10"/>
  <c r="BF273" i="10"/>
  <c r="BF278" i="10"/>
  <c r="BF280" i="10"/>
  <c r="BF281" i="10"/>
  <c r="BF285" i="10"/>
  <c r="BF298" i="10"/>
  <c r="BF300" i="10"/>
  <c r="BF305" i="10"/>
  <c r="BF306" i="10"/>
  <c r="BF308" i="10"/>
  <c r="BF310" i="10"/>
  <c r="BF319" i="10"/>
  <c r="BF323" i="10"/>
  <c r="BF332" i="10"/>
  <c r="BF333" i="10"/>
  <c r="BF337" i="10"/>
  <c r="BF349" i="10"/>
  <c r="BF360" i="10"/>
  <c r="BF364" i="10"/>
  <c r="BF372" i="10"/>
  <c r="BF381" i="10"/>
  <c r="BF383" i="10"/>
  <c r="BF391" i="10"/>
  <c r="BF419" i="10"/>
  <c r="BF421" i="10"/>
  <c r="BF429" i="10"/>
  <c r="BF438" i="10"/>
  <c r="BF472" i="10"/>
  <c r="BF485" i="10"/>
  <c r="BF492" i="10"/>
  <c r="BF500" i="10"/>
  <c r="BF501" i="10"/>
  <c r="BF532" i="10"/>
  <c r="BF542" i="10"/>
  <c r="BF329" i="10"/>
  <c r="BF348" i="10"/>
  <c r="BF351" i="10"/>
  <c r="BF365" i="10"/>
  <c r="BF396" i="10"/>
  <c r="BF416" i="10"/>
  <c r="BF422" i="10"/>
  <c r="BF431" i="10"/>
  <c r="BF437" i="10"/>
  <c r="BF439" i="10"/>
  <c r="BF443" i="10"/>
  <c r="BF449" i="10"/>
  <c r="BF467" i="10"/>
  <c r="BF468" i="10"/>
  <c r="BF476" i="10"/>
  <c r="BF531" i="10"/>
  <c r="BF533" i="10"/>
  <c r="BF550" i="10"/>
  <c r="BF568" i="10"/>
  <c r="BF570" i="10"/>
  <c r="BF575" i="10"/>
  <c r="BF580" i="10"/>
  <c r="BF505" i="10"/>
  <c r="BF507" i="10"/>
  <c r="BF521" i="10"/>
  <c r="BF534" i="10"/>
  <c r="BF585" i="10"/>
  <c r="BF190" i="10"/>
  <c r="BF204" i="10"/>
  <c r="BF208" i="10"/>
  <c r="BF552" i="10"/>
  <c r="BF235" i="10"/>
  <c r="BF268" i="10"/>
  <c r="BF283" i="10"/>
  <c r="BF286" i="10"/>
  <c r="BF294" i="10"/>
  <c r="BF296" i="10"/>
  <c r="BF302" i="10"/>
  <c r="BF311" i="10"/>
  <c r="BF322" i="10"/>
  <c r="BF334" i="10"/>
  <c r="BF341" i="10"/>
  <c r="BF366" i="10"/>
  <c r="BF369" i="10"/>
  <c r="BF373" i="10"/>
  <c r="BF382" i="10"/>
  <c r="BF386" i="10"/>
  <c r="BF390" i="10"/>
  <c r="BF393" i="10"/>
  <c r="BF397" i="10"/>
  <c r="BF412" i="10"/>
  <c r="BF432" i="10"/>
  <c r="BF483" i="10"/>
  <c r="BF493" i="10"/>
  <c r="BF497" i="10"/>
  <c r="BF504" i="10"/>
  <c r="BF515" i="10"/>
  <c r="BF519" i="10"/>
  <c r="BF536" i="10"/>
  <c r="BF537" i="10"/>
  <c r="BF545" i="10"/>
  <c r="BF548" i="10"/>
  <c r="BF358" i="10"/>
  <c r="BF362" i="10"/>
  <c r="BF368" i="10"/>
  <c r="BF371" i="10"/>
  <c r="BF374" i="10"/>
  <c r="BF392" i="10"/>
  <c r="BF395" i="10"/>
  <c r="BF404" i="10"/>
  <c r="BF409" i="10"/>
  <c r="BF413" i="10"/>
  <c r="BF415" i="10"/>
  <c r="BF440" i="10"/>
  <c r="BF480" i="10"/>
  <c r="BF489" i="10"/>
  <c r="BF494" i="10"/>
  <c r="BF496" i="10"/>
  <c r="BF498" i="10"/>
  <c r="BF503" i="10"/>
  <c r="BF576" i="10"/>
  <c r="BF582" i="10"/>
  <c r="BF286" i="9"/>
  <c r="BF149" i="9"/>
  <c r="BF157" i="9"/>
  <c r="BF158" i="9"/>
  <c r="BF164" i="9"/>
  <c r="BF181" i="9"/>
  <c r="BF189" i="9"/>
  <c r="BF217" i="9"/>
  <c r="BF269" i="9"/>
  <c r="BF275" i="9"/>
  <c r="BF294" i="9"/>
  <c r="BF156" i="9"/>
  <c r="BF161" i="9"/>
  <c r="BF163" i="9"/>
  <c r="BF185" i="9"/>
  <c r="BF187" i="9"/>
  <c r="BF259" i="9"/>
  <c r="BF292" i="9"/>
  <c r="BF240" i="9"/>
  <c r="BF256" i="9"/>
  <c r="BF278" i="9"/>
  <c r="BF281" i="9"/>
  <c r="BF296" i="9"/>
  <c r="BF273" i="9"/>
  <c r="BF305" i="9"/>
  <c r="BF288" i="9"/>
  <c r="BF303" i="9"/>
  <c r="BF317" i="9"/>
  <c r="BF321" i="9"/>
  <c r="BF250" i="9"/>
  <c r="BF252" i="9"/>
  <c r="BF260" i="9"/>
  <c r="BF283" i="9"/>
  <c r="BF310" i="9"/>
  <c r="BF175" i="9"/>
  <c r="BF211" i="9"/>
  <c r="BF232" i="9"/>
  <c r="BF248" i="9"/>
  <c r="BF277" i="9"/>
  <c r="BF279" i="9"/>
  <c r="BF142" i="9"/>
  <c r="BF146" i="9"/>
  <c r="BF159" i="9"/>
  <c r="BF179" i="9"/>
  <c r="BF183" i="9"/>
  <c r="BF190" i="9"/>
  <c r="BF192" i="9"/>
  <c r="BF242" i="9"/>
  <c r="BF246" i="9"/>
  <c r="BF257" i="9"/>
  <c r="BF261" i="9"/>
  <c r="BF285" i="9"/>
  <c r="BF319" i="9"/>
  <c r="BF324" i="9"/>
  <c r="BF318" i="9"/>
  <c r="BF145" i="9"/>
  <c r="BF174" i="9"/>
  <c r="BF177" i="9"/>
  <c r="BF186" i="9"/>
  <c r="BF191" i="9"/>
  <c r="BF194" i="9"/>
  <c r="BF215" i="9"/>
  <c r="BF216" i="9"/>
  <c r="BF227" i="9"/>
  <c r="BF239" i="9"/>
  <c r="BF264" i="9"/>
  <c r="BF304" i="9"/>
  <c r="BF306" i="9"/>
  <c r="BF297" i="9"/>
  <c r="BF302" i="9"/>
  <c r="BF138" i="9"/>
  <c r="BF166" i="9"/>
  <c r="BF172" i="9"/>
  <c r="BF198" i="9"/>
  <c r="BF214" i="9"/>
  <c r="BF241" i="9"/>
  <c r="BF270" i="9"/>
  <c r="BF291" i="9"/>
  <c r="BF325" i="9"/>
  <c r="BF320" i="9"/>
  <c r="BF176" i="9"/>
  <c r="BF178" i="9"/>
  <c r="BF218" i="9"/>
  <c r="BF228" i="9"/>
  <c r="BF245" i="9"/>
  <c r="BF253" i="9"/>
  <c r="BF258" i="9"/>
  <c r="BF280" i="9"/>
  <c r="BF299" i="9"/>
  <c r="BF331" i="9"/>
  <c r="E85" i="9"/>
  <c r="J128" i="9"/>
  <c r="BF143" i="9"/>
  <c r="BF148" i="9"/>
  <c r="BF165" i="9"/>
  <c r="BF169" i="9"/>
  <c r="BF225" i="9"/>
  <c r="BF265" i="9"/>
  <c r="BF266" i="9"/>
  <c r="BF267" i="9"/>
  <c r="BF272" i="9"/>
  <c r="BF282" i="9"/>
  <c r="BF327" i="9"/>
  <c r="BF330" i="9"/>
  <c r="J94" i="9"/>
  <c r="BF140" i="9"/>
  <c r="BF147" i="9"/>
  <c r="BF153" i="9"/>
  <c r="BF155" i="9"/>
  <c r="BF162" i="9"/>
  <c r="BF168" i="9"/>
  <c r="BF171" i="9"/>
  <c r="BF188" i="9"/>
  <c r="BF193" i="9"/>
  <c r="BF195" i="9"/>
  <c r="BF196" i="9"/>
  <c r="BF197" i="9"/>
  <c r="BF237" i="9"/>
  <c r="BF276" i="9"/>
  <c r="BF284" i="9"/>
  <c r="BF333" i="9"/>
  <c r="BF293" i="9"/>
  <c r="BF295" i="9"/>
  <c r="BF300" i="9"/>
  <c r="BF328" i="9"/>
  <c r="BF322" i="9"/>
  <c r="BF326" i="9"/>
  <c r="F94" i="9"/>
  <c r="BF150" i="9"/>
  <c r="BF180" i="9"/>
  <c r="BF182" i="9"/>
  <c r="BF201" i="9"/>
  <c r="BF202" i="9"/>
  <c r="BF203" i="9"/>
  <c r="BF204" i="9"/>
  <c r="BF205" i="9"/>
  <c r="BF206" i="9"/>
  <c r="BF207" i="9"/>
  <c r="BF208" i="9"/>
  <c r="BF209" i="9"/>
  <c r="BF210" i="9"/>
  <c r="BF212" i="9"/>
  <c r="BF213" i="9"/>
  <c r="BF226" i="9"/>
  <c r="BF233" i="9"/>
  <c r="BF235" i="9"/>
  <c r="BF238" i="9"/>
  <c r="BF243" i="9"/>
  <c r="BF249" i="9"/>
  <c r="BF263" i="9"/>
  <c r="BF274" i="9"/>
  <c r="BF313" i="9"/>
  <c r="BF329" i="9"/>
  <c r="BF314" i="9"/>
  <c r="BF139" i="9"/>
  <c r="BF141" i="9"/>
  <c r="BF152" i="9"/>
  <c r="BF154" i="9"/>
  <c r="BF199" i="9"/>
  <c r="BF219" i="9"/>
  <c r="BF220" i="9"/>
  <c r="BF221" i="9"/>
  <c r="BF230" i="9"/>
  <c r="BF247" i="9"/>
  <c r="BF251" i="9"/>
  <c r="BF271" i="9"/>
  <c r="BF308" i="9"/>
  <c r="BF312" i="9"/>
  <c r="BF307" i="9"/>
  <c r="BF309" i="9"/>
  <c r="BF311" i="9"/>
  <c r="BF316" i="9"/>
  <c r="BF200" i="9"/>
  <c r="BF223" i="9"/>
  <c r="BF231" i="9"/>
  <c r="BF234" i="9"/>
  <c r="BF255" i="9"/>
  <c r="BF262" i="9"/>
  <c r="BF289" i="9"/>
  <c r="BF290" i="9"/>
  <c r="BF224" i="9"/>
  <c r="BF229" i="9"/>
  <c r="BF244" i="9"/>
  <c r="BF254" i="9"/>
  <c r="BF287" i="9"/>
  <c r="BF298" i="9"/>
  <c r="BF301" i="9"/>
  <c r="BF315" i="9"/>
  <c r="BF339" i="8"/>
  <c r="BF460" i="8"/>
  <c r="BF513" i="8"/>
  <c r="BF512" i="8"/>
  <c r="BF516" i="8"/>
  <c r="BF347" i="8"/>
  <c r="BF363" i="8"/>
  <c r="BF369" i="8"/>
  <c r="BF395" i="8"/>
  <c r="BF494" i="8"/>
  <c r="BF498" i="8"/>
  <c r="BF272" i="8"/>
  <c r="BF284" i="8"/>
  <c r="BF321" i="8"/>
  <c r="BF373" i="8"/>
  <c r="BF400" i="8"/>
  <c r="BF441" i="8"/>
  <c r="BF143" i="8"/>
  <c r="BF168" i="8"/>
  <c r="BF173" i="8"/>
  <c r="BF198" i="8"/>
  <c r="BF199" i="8"/>
  <c r="BF201" i="8"/>
  <c r="BF222" i="8"/>
  <c r="BF225" i="8"/>
  <c r="BF234" i="8"/>
  <c r="BF238" i="8"/>
  <c r="BF255" i="8"/>
  <c r="BF258" i="8"/>
  <c r="BF260" i="8"/>
  <c r="BF261" i="8"/>
  <c r="BF263" i="8"/>
  <c r="BF264" i="8"/>
  <c r="BF265" i="8"/>
  <c r="BF279" i="8"/>
  <c r="BF289" i="8"/>
  <c r="BF300" i="8"/>
  <c r="BF365" i="8"/>
  <c r="BF391" i="8"/>
  <c r="BF396" i="8"/>
  <c r="BF169" i="8"/>
  <c r="BF181" i="8"/>
  <c r="BF226" i="8"/>
  <c r="BF243" i="8"/>
  <c r="BF292" i="8"/>
  <c r="BF296" i="8"/>
  <c r="BF304" i="8"/>
  <c r="BF368" i="8"/>
  <c r="BF413" i="8"/>
  <c r="BF436" i="8"/>
  <c r="J160" i="7"/>
  <c r="J104" i="7" s="1"/>
  <c r="BF153" i="8"/>
  <c r="BF174" i="8"/>
  <c r="BF185" i="8"/>
  <c r="BF187" i="8"/>
  <c r="BF208" i="8"/>
  <c r="BF217" i="8"/>
  <c r="BF227" i="8"/>
  <c r="BF244" i="8"/>
  <c r="BF293" i="8"/>
  <c r="BF313" i="8"/>
  <c r="BF320" i="8"/>
  <c r="BF344" i="8"/>
  <c r="BF351" i="8"/>
  <c r="BF425" i="8"/>
  <c r="BF434" i="8"/>
  <c r="BF138" i="8"/>
  <c r="BF140" i="8"/>
  <c r="BF148" i="8"/>
  <c r="BF157" i="8"/>
  <c r="BF158" i="8"/>
  <c r="BF163" i="8"/>
  <c r="BF189" i="8"/>
  <c r="BF191" i="8"/>
  <c r="BF213" i="8"/>
  <c r="BF268" i="8"/>
  <c r="BF278" i="8"/>
  <c r="BF298" i="8"/>
  <c r="BF308" i="8"/>
  <c r="BF312" i="8"/>
  <c r="BF343" i="8"/>
  <c r="BF397" i="8"/>
  <c r="BF515" i="8"/>
  <c r="BK364" i="7"/>
  <c r="J364" i="7" s="1"/>
  <c r="J109" i="7" s="1"/>
  <c r="BF183" i="8"/>
  <c r="BF184" i="8"/>
  <c r="BF197" i="8"/>
  <c r="BF214" i="8"/>
  <c r="BF224" i="8"/>
  <c r="BF252" i="8"/>
  <c r="BF274" i="8"/>
  <c r="BF277" i="8"/>
  <c r="BF338" i="8"/>
  <c r="BF342" i="8"/>
  <c r="BF360" i="8"/>
  <c r="BF361" i="8"/>
  <c r="BF367" i="8"/>
  <c r="BF378" i="8"/>
  <c r="BF393" i="8"/>
  <c r="BF490" i="8"/>
  <c r="BF497" i="8"/>
  <c r="BK133" i="7"/>
  <c r="J133" i="7"/>
  <c r="J99" i="7" s="1"/>
  <c r="J94" i="8"/>
  <c r="BF171" i="8"/>
  <c r="BF196" i="8"/>
  <c r="BF345" i="8"/>
  <c r="BF357" i="8"/>
  <c r="BF385" i="8"/>
  <c r="BF390" i="8"/>
  <c r="BF404" i="8"/>
  <c r="BF408" i="8"/>
  <c r="BF409" i="8"/>
  <c r="BF420" i="8"/>
  <c r="BF514" i="8"/>
  <c r="J91" i="8"/>
  <c r="BF137" i="8"/>
  <c r="BF156" i="8"/>
  <c r="BF165" i="8"/>
  <c r="BF180" i="8"/>
  <c r="BF200" i="8"/>
  <c r="BF205" i="8"/>
  <c r="BF239" i="8"/>
  <c r="BF254" i="8"/>
  <c r="BF270" i="8"/>
  <c r="BF273" i="8"/>
  <c r="BF275" i="8"/>
  <c r="BF329" i="8"/>
  <c r="BF384" i="8"/>
  <c r="BF435" i="8"/>
  <c r="BF324" i="8"/>
  <c r="BF362" i="8"/>
  <c r="BF372" i="8"/>
  <c r="BF377" i="8"/>
  <c r="BF500" i="8"/>
  <c r="BF159" i="8"/>
  <c r="BF176" i="8"/>
  <c r="BF179" i="8"/>
  <c r="BF190" i="8"/>
  <c r="BF195" i="8"/>
  <c r="BF240" i="8"/>
  <c r="BF291" i="8"/>
  <c r="BF305" i="8"/>
  <c r="BF310" i="8"/>
  <c r="BF340" i="8"/>
  <c r="BF341" i="8"/>
  <c r="BF371" i="8"/>
  <c r="BF387" i="8"/>
  <c r="BF446" i="8"/>
  <c r="BF491" i="8"/>
  <c r="BF523" i="8"/>
  <c r="BF529" i="8"/>
  <c r="BF333" i="8"/>
  <c r="BF336" i="8"/>
  <c r="BF352" i="8"/>
  <c r="BF426" i="8"/>
  <c r="BF428" i="8"/>
  <c r="BF432" i="8"/>
  <c r="BF438" i="8"/>
  <c r="BF440" i="8"/>
  <c r="BF444" i="8"/>
  <c r="BF449" i="8"/>
  <c r="BF458" i="8"/>
  <c r="BF459" i="8"/>
  <c r="BF463" i="8"/>
  <c r="BF465" i="8"/>
  <c r="BF469" i="8"/>
  <c r="BF470" i="8"/>
  <c r="BF517" i="8"/>
  <c r="BF519" i="8"/>
  <c r="BF526" i="8"/>
  <c r="BF528" i="8"/>
  <c r="BF160" i="8"/>
  <c r="BF172" i="8"/>
  <c r="BF175" i="8"/>
  <c r="BF212" i="8"/>
  <c r="BF231" i="8"/>
  <c r="BF232" i="8"/>
  <c r="BF241" i="8"/>
  <c r="BF246" i="8"/>
  <c r="BF256" i="8"/>
  <c r="BF257" i="8"/>
  <c r="BF262" i="8"/>
  <c r="BF317" i="8"/>
  <c r="BF337" i="8"/>
  <c r="BF346" i="8"/>
  <c r="BF405" i="8"/>
  <c r="BF406" i="8"/>
  <c r="BF437" i="8"/>
  <c r="BF461" i="8"/>
  <c r="BF462" i="8"/>
  <c r="BF492" i="8"/>
  <c r="BF493" i="8"/>
  <c r="BF496" i="8"/>
  <c r="BF499" i="8"/>
  <c r="BF503" i="8"/>
  <c r="BF527" i="8"/>
  <c r="F94" i="8"/>
  <c r="BF134" i="8"/>
  <c r="BF139" i="8"/>
  <c r="BF141" i="8"/>
  <c r="BF145" i="8"/>
  <c r="BF146" i="8"/>
  <c r="BF150" i="8"/>
  <c r="BF161" i="8"/>
  <c r="BF166" i="8"/>
  <c r="BF167" i="8"/>
  <c r="BF177" i="8"/>
  <c r="BF242" i="8"/>
  <c r="BF248" i="8"/>
  <c r="BF249" i="8"/>
  <c r="BF250" i="8"/>
  <c r="BF299" i="8"/>
  <c r="BF319" i="8"/>
  <c r="BF353" i="8"/>
  <c r="BF467" i="8"/>
  <c r="BF253" i="8"/>
  <c r="BF297" i="8"/>
  <c r="BF354" i="8"/>
  <c r="BF364" i="8"/>
  <c r="BF474" i="8"/>
  <c r="BF484" i="8"/>
  <c r="BF525" i="8"/>
  <c r="BF533" i="8"/>
  <c r="BF356" i="8"/>
  <c r="BF389" i="8"/>
  <c r="BF439" i="8"/>
  <c r="BF442" i="8"/>
  <c r="BF447" i="8"/>
  <c r="BF464" i="8"/>
  <c r="BF475" i="8"/>
  <c r="BF487" i="8"/>
  <c r="BF502" i="8"/>
  <c r="BF504" i="8"/>
  <c r="BF505" i="8"/>
  <c r="BF509" i="8"/>
  <c r="BF511" i="8"/>
  <c r="BF518" i="8"/>
  <c r="BF522" i="8"/>
  <c r="BF524" i="8"/>
  <c r="BF149" i="8"/>
  <c r="BF151" i="8"/>
  <c r="BF178" i="8"/>
  <c r="BF188" i="8"/>
  <c r="BF207" i="8"/>
  <c r="BF216" i="8"/>
  <c r="BF235" i="8"/>
  <c r="BF283" i="8"/>
  <c r="BF294" i="8"/>
  <c r="BF295" i="8"/>
  <c r="BF301" i="8"/>
  <c r="BF330" i="8"/>
  <c r="BF355" i="8"/>
  <c r="BF380" i="8"/>
  <c r="BF401" i="8"/>
  <c r="BF452" i="8"/>
  <c r="BF453" i="8"/>
  <c r="BF477" i="8"/>
  <c r="BF488" i="8"/>
  <c r="BF186" i="8"/>
  <c r="BF192" i="8"/>
  <c r="BF209" i="8"/>
  <c r="BF230" i="8"/>
  <c r="BF236" i="8"/>
  <c r="BF280" i="8"/>
  <c r="BF394" i="8"/>
  <c r="BF411" i="8"/>
  <c r="BF419" i="8"/>
  <c r="BF421" i="8"/>
  <c r="BF450" i="8"/>
  <c r="BF455" i="8"/>
  <c r="BF489" i="8"/>
  <c r="BF506" i="8"/>
  <c r="BF152" i="8"/>
  <c r="BF154" i="8"/>
  <c r="BF210" i="8"/>
  <c r="BF221" i="8"/>
  <c r="BF237" i="8"/>
  <c r="BF267" i="8"/>
  <c r="BF271" i="8"/>
  <c r="BF282" i="8"/>
  <c r="BF285" i="8"/>
  <c r="BF288" i="8"/>
  <c r="BF314" i="8"/>
  <c r="BF315" i="8"/>
  <c r="BF316" i="8"/>
  <c r="BF331" i="8"/>
  <c r="BF332" i="8"/>
  <c r="BF335" i="8"/>
  <c r="BF374" i="8"/>
  <c r="BF376" i="8"/>
  <c r="BF417" i="8"/>
  <c r="BF433" i="8"/>
  <c r="BF535" i="8"/>
  <c r="BF135" i="8"/>
  <c r="BF147" i="8"/>
  <c r="BF162" i="8"/>
  <c r="BF164" i="8"/>
  <c r="BF170" i="8"/>
  <c r="BF182" i="8"/>
  <c r="BF206" i="8"/>
  <c r="BF281" i="8"/>
  <c r="BF309" i="8"/>
  <c r="BF323" i="8"/>
  <c r="BF334" i="8"/>
  <c r="BF398" i="8"/>
  <c r="BF399" i="8"/>
  <c r="BF480" i="8"/>
  <c r="BF485" i="8"/>
  <c r="BF521" i="8"/>
  <c r="BF530" i="8"/>
  <c r="BF443" i="8"/>
  <c r="BF482" i="8"/>
  <c r="BF483" i="8"/>
  <c r="E85" i="8"/>
  <c r="BF136" i="8"/>
  <c r="BF142" i="8"/>
  <c r="BF144" i="8"/>
  <c r="BF155" i="8"/>
  <c r="BF194" i="8"/>
  <c r="BF202" i="8"/>
  <c r="BF203" i="8"/>
  <c r="BF204" i="8"/>
  <c r="BF211" i="8"/>
  <c r="BF215" i="8"/>
  <c r="BF218" i="8"/>
  <c r="BF219" i="8"/>
  <c r="BF220" i="8"/>
  <c r="BF229" i="8"/>
  <c r="BF245" i="8"/>
  <c r="BF247" i="8"/>
  <c r="BF251" i="8"/>
  <c r="BF276" i="8"/>
  <c r="BF290" i="8"/>
  <c r="BF318" i="8"/>
  <c r="BF322" i="8"/>
  <c r="BF348" i="8"/>
  <c r="BF379" i="8"/>
  <c r="BF471" i="8"/>
  <c r="BF472" i="8"/>
  <c r="BF478" i="8"/>
  <c r="BF507" i="8"/>
  <c r="BF287" i="8"/>
  <c r="BF303" i="8"/>
  <c r="BF306" i="8"/>
  <c r="BF307" i="8"/>
  <c r="BF311" i="8"/>
  <c r="BF375" i="8"/>
  <c r="BF386" i="8"/>
  <c r="BF388" i="8"/>
  <c r="BF402" i="8"/>
  <c r="BF414" i="8"/>
  <c r="BF415" i="8"/>
  <c r="BF422" i="8"/>
  <c r="BF423" i="8"/>
  <c r="BF424" i="8"/>
  <c r="BF476" i="8"/>
  <c r="BF481" i="8"/>
  <c r="BF486" i="8"/>
  <c r="BF327" i="8"/>
  <c r="BF350" i="8"/>
  <c r="BF392" i="8"/>
  <c r="BF407" i="8"/>
  <c r="BF410" i="8"/>
  <c r="BF429" i="8"/>
  <c r="BF454" i="8"/>
  <c r="BF468" i="8"/>
  <c r="BF508" i="8"/>
  <c r="BF366" i="8"/>
  <c r="BF381" i="8"/>
  <c r="BF416" i="8"/>
  <c r="BF448" i="8"/>
  <c r="BF456" i="8"/>
  <c r="BF495" i="8"/>
  <c r="BF193" i="8"/>
  <c r="BF223" i="8"/>
  <c r="BF233" i="8"/>
  <c r="BF266" i="8"/>
  <c r="BF286" i="8"/>
  <c r="BF302" i="8"/>
  <c r="BF325" i="8"/>
  <c r="BF326" i="8"/>
  <c r="BF328" i="8"/>
  <c r="BF349" i="8"/>
  <c r="BF359" i="8"/>
  <c r="BF370" i="8"/>
  <c r="BF382" i="8"/>
  <c r="BF383" i="8"/>
  <c r="BF403" i="8"/>
  <c r="BF418" i="8"/>
  <c r="BF427" i="8"/>
  <c r="BF430" i="8"/>
  <c r="BF431" i="8"/>
  <c r="BF445" i="8"/>
  <c r="BF451" i="8"/>
  <c r="BF479" i="8"/>
  <c r="BF501" i="8"/>
  <c r="BF510" i="8"/>
  <c r="BF258" i="7"/>
  <c r="BF259" i="7"/>
  <c r="BF266" i="7"/>
  <c r="BF268" i="7"/>
  <c r="BF273" i="7"/>
  <c r="BF291" i="7"/>
  <c r="BF306" i="7"/>
  <c r="BF182" i="7"/>
  <c r="BF189" i="7"/>
  <c r="BF190" i="7"/>
  <c r="BF191" i="7"/>
  <c r="BF193" i="7"/>
  <c r="BF208" i="7"/>
  <c r="BF218" i="7"/>
  <c r="BF220" i="7"/>
  <c r="BF230" i="7"/>
  <c r="BF241" i="7"/>
  <c r="BF245" i="7"/>
  <c r="BF279" i="7"/>
  <c r="BF284" i="7"/>
  <c r="BF288" i="7"/>
  <c r="BF297" i="7"/>
  <c r="BF317" i="7"/>
  <c r="BF354" i="7"/>
  <c r="BF227" i="7"/>
  <c r="BF270" i="7"/>
  <c r="BF276" i="7"/>
  <c r="BF303" i="7"/>
  <c r="BF350" i="7"/>
  <c r="BF287" i="7"/>
  <c r="BF302" i="7"/>
  <c r="BF318" i="7"/>
  <c r="BF321" i="7"/>
  <c r="BF325" i="7"/>
  <c r="BF326" i="7"/>
  <c r="BF327" i="7"/>
  <c r="F94" i="7"/>
  <c r="BF140" i="7"/>
  <c r="BF146" i="7"/>
  <c r="BF149" i="7"/>
  <c r="BF174" i="7"/>
  <c r="BF176" i="7"/>
  <c r="BF239" i="7"/>
  <c r="BF246" i="7"/>
  <c r="BF251" i="7"/>
  <c r="BF254" i="7"/>
  <c r="BF267" i="7"/>
  <c r="BF277" i="7"/>
  <c r="BF283" i="7"/>
  <c r="BF289" i="7"/>
  <c r="J129" i="7"/>
  <c r="BF137" i="7"/>
  <c r="BF150" i="7"/>
  <c r="BF178" i="7"/>
  <c r="BF212" i="7"/>
  <c r="BF215" i="7"/>
  <c r="BF228" i="7"/>
  <c r="BF242" i="7"/>
  <c r="BF256" i="7"/>
  <c r="BF257" i="7"/>
  <c r="BF262" i="7"/>
  <c r="BF264" i="7"/>
  <c r="BF280" i="7"/>
  <c r="BF281" i="7"/>
  <c r="BF309" i="7"/>
  <c r="BF313" i="7"/>
  <c r="BF320" i="7"/>
  <c r="BF322" i="7"/>
  <c r="BF324" i="7"/>
  <c r="BF213" i="7"/>
  <c r="BF235" i="7"/>
  <c r="BF240" i="7"/>
  <c r="BF244" i="7"/>
  <c r="BF269" i="7"/>
  <c r="BF285" i="7"/>
  <c r="BF329" i="7"/>
  <c r="BF338" i="7"/>
  <c r="BF347" i="7"/>
  <c r="BF290" i="7"/>
  <c r="BF312" i="7"/>
  <c r="BF315" i="7"/>
  <c r="BF352" i="7"/>
  <c r="BF356" i="7"/>
  <c r="BF298" i="7"/>
  <c r="E85" i="7"/>
  <c r="J126" i="7"/>
  <c r="BF141" i="7"/>
  <c r="BF152" i="7"/>
  <c r="BF154" i="7"/>
  <c r="BF167" i="7"/>
  <c r="BF170" i="7"/>
  <c r="BF173" i="7"/>
  <c r="BF175" i="7"/>
  <c r="BF186" i="7"/>
  <c r="BF197" i="7"/>
  <c r="BF198" i="7"/>
  <c r="BF206" i="7"/>
  <c r="BF210" i="7"/>
  <c r="BF249" i="7"/>
  <c r="BF260" i="7"/>
  <c r="BF263" i="7"/>
  <c r="BF274" i="7"/>
  <c r="BF300" i="7"/>
  <c r="BF275" i="7"/>
  <c r="BF282" i="7"/>
  <c r="BF286" i="7"/>
  <c r="BK1497" i="6"/>
  <c r="J1497" i="6" s="1"/>
  <c r="J108" i="6" s="1"/>
  <c r="BF153" i="7"/>
  <c r="BF157" i="7"/>
  <c r="BF163" i="7"/>
  <c r="BF188" i="7"/>
  <c r="BF200" i="7"/>
  <c r="BF202" i="7"/>
  <c r="BF224" i="7"/>
  <c r="BF226" i="7"/>
  <c r="BF231" i="7"/>
  <c r="BF252" i="7"/>
  <c r="BF265" i="7"/>
  <c r="BF293" i="7"/>
  <c r="BF295" i="7"/>
  <c r="BF360" i="7"/>
  <c r="BF136" i="7"/>
  <c r="BF156" i="7"/>
  <c r="BF184" i="7"/>
  <c r="BF194" i="7"/>
  <c r="BF209" i="7"/>
  <c r="BF214" i="7"/>
  <c r="BF229" i="7"/>
  <c r="BF236" i="7"/>
  <c r="BF248" i="7"/>
  <c r="BF328" i="7"/>
  <c r="BF331" i="7"/>
  <c r="BF345" i="7"/>
  <c r="BF333" i="7"/>
  <c r="BF355" i="7"/>
  <c r="BF359" i="7"/>
  <c r="BF362" i="7"/>
  <c r="BF363" i="7"/>
  <c r="BF366" i="7"/>
  <c r="BF135" i="7"/>
  <c r="BF139" i="7"/>
  <c r="BF158" i="7"/>
  <c r="BF162" i="7"/>
  <c r="BF196" i="7"/>
  <c r="BF203" i="7"/>
  <c r="BF207" i="7"/>
  <c r="BF216" i="7"/>
  <c r="BF219" i="7"/>
  <c r="BF225" i="7"/>
  <c r="BF233" i="7"/>
  <c r="BF272" i="7"/>
  <c r="BF299" i="7"/>
  <c r="BF323" i="7"/>
  <c r="BF348" i="7"/>
  <c r="BF351" i="7"/>
  <c r="BF357" i="7"/>
  <c r="BF369" i="7"/>
  <c r="J152" i="6"/>
  <c r="J100" i="6" s="1"/>
  <c r="BF155" i="7"/>
  <c r="BF164" i="7"/>
  <c r="BF177" i="7"/>
  <c r="BF179" i="7"/>
  <c r="BF187" i="7"/>
  <c r="BF199" i="7"/>
  <c r="BF211" i="7"/>
  <c r="BF237" i="7"/>
  <c r="BF294" i="7"/>
  <c r="BF301" i="7"/>
  <c r="BF336" i="7"/>
  <c r="BF349" i="7"/>
  <c r="BF138" i="7"/>
  <c r="BF144" i="7"/>
  <c r="BF165" i="7"/>
  <c r="BF166" i="7"/>
  <c r="BF172" i="7"/>
  <c r="BF192" i="7"/>
  <c r="BF201" i="7"/>
  <c r="BF221" i="7"/>
  <c r="BF247" i="7"/>
  <c r="BF278" i="7"/>
  <c r="BF305" i="7"/>
  <c r="BF308" i="7"/>
  <c r="BF314" i="7"/>
  <c r="BF335" i="7"/>
  <c r="BF337" i="7"/>
  <c r="BF346" i="7"/>
  <c r="BF353" i="7"/>
  <c r="BF307" i="7"/>
  <c r="BF358" i="7"/>
  <c r="BF361" i="7"/>
  <c r="BF367" i="7"/>
  <c r="BF368" i="7"/>
  <c r="BF310" i="7"/>
  <c r="BF339" i="7"/>
  <c r="BF143" i="7"/>
  <c r="BF145" i="7"/>
  <c r="BF180" i="7"/>
  <c r="BF185" i="7"/>
  <c r="BF195" i="7"/>
  <c r="BF204" i="7"/>
  <c r="BF217" i="7"/>
  <c r="BF243" i="7"/>
  <c r="BF250" i="7"/>
  <c r="BF271" i="7"/>
  <c r="BF332" i="7"/>
  <c r="BF169" i="7"/>
  <c r="BF181" i="7"/>
  <c r="BF205" i="7"/>
  <c r="BF222" i="7"/>
  <c r="BF234" i="7"/>
  <c r="BF238" i="7"/>
  <c r="BF261" i="7"/>
  <c r="BF340" i="7"/>
  <c r="BF142" i="7"/>
  <c r="BF147" i="7"/>
  <c r="BF161" i="7"/>
  <c r="BF168" i="7"/>
  <c r="BF171" i="7"/>
  <c r="BF223" i="7"/>
  <c r="BF253" i="7"/>
  <c r="BF292" i="7"/>
  <c r="BF296" i="7"/>
  <c r="BF334" i="7"/>
  <c r="BF255" i="7"/>
  <c r="BF311" i="7"/>
  <c r="BF319" i="7"/>
  <c r="BF330" i="7"/>
  <c r="BF341" i="7"/>
  <c r="BF342" i="7"/>
  <c r="BF343" i="7"/>
  <c r="BF344" i="7"/>
  <c r="BF1377" i="6"/>
  <c r="BF1430" i="6"/>
  <c r="BF3504" i="6"/>
  <c r="BF3560" i="6"/>
  <c r="BF3574" i="6"/>
  <c r="BF3581" i="6"/>
  <c r="BF3583" i="6"/>
  <c r="BF3597" i="6"/>
  <c r="BF3653" i="6"/>
  <c r="BF3669" i="6"/>
  <c r="BF3782" i="6"/>
  <c r="BF3783" i="6"/>
  <c r="BF3785" i="6"/>
  <c r="BF3801" i="6"/>
  <c r="BF3974" i="6"/>
  <c r="BF3977" i="6"/>
  <c r="BF3979" i="6"/>
  <c r="BF3980" i="6"/>
  <c r="BF3982" i="6"/>
  <c r="BF3998" i="6"/>
  <c r="BF4010" i="6"/>
  <c r="BF4024" i="6"/>
  <c r="BF4039" i="6"/>
  <c r="BF4054" i="6"/>
  <c r="BF4062" i="6"/>
  <c r="BF4086" i="6"/>
  <c r="BF4104" i="6"/>
  <c r="BF4139" i="6"/>
  <c r="BF4191" i="6"/>
  <c r="BF4332" i="6"/>
  <c r="BF4365" i="6"/>
  <c r="BF4485" i="6"/>
  <c r="BF4517" i="6"/>
  <c r="BF4561" i="6"/>
  <c r="BF4718" i="6"/>
  <c r="BF4861" i="6"/>
  <c r="BF4881" i="6"/>
  <c r="BF4893" i="6"/>
  <c r="BF5302" i="6"/>
  <c r="BF5320" i="6"/>
  <c r="BF271" i="6"/>
  <c r="BF355" i="6"/>
  <c r="BF385" i="6"/>
  <c r="BF420" i="6"/>
  <c r="BF665" i="6"/>
  <c r="BF738" i="6"/>
  <c r="BF759" i="6"/>
  <c r="BF762" i="6"/>
  <c r="BF864" i="6"/>
  <c r="BF879" i="6"/>
  <c r="BF955" i="6"/>
  <c r="BF1021" i="6"/>
  <c r="BF4102" i="6"/>
  <c r="BF4128" i="6"/>
  <c r="BF4130" i="6"/>
  <c r="BF4134" i="6"/>
  <c r="BF4155" i="6"/>
  <c r="BF4156" i="6"/>
  <c r="BF4157" i="6"/>
  <c r="BF4636" i="6"/>
  <c r="BF1288" i="6"/>
  <c r="BF1488" i="6"/>
  <c r="BF1490" i="6"/>
  <c r="BF1564" i="6"/>
  <c r="BF1577" i="6"/>
  <c r="BF1586" i="6"/>
  <c r="BF1588" i="6"/>
  <c r="BF1663" i="6"/>
  <c r="BF1672" i="6"/>
  <c r="BF1688" i="6"/>
  <c r="BF1789" i="6"/>
  <c r="BF1820" i="6"/>
  <c r="BF1828" i="6"/>
  <c r="BF1833" i="6"/>
  <c r="BF1874" i="6"/>
  <c r="BF1885" i="6"/>
  <c r="BF1890" i="6"/>
  <c r="BF1899" i="6"/>
  <c r="BF1927" i="6"/>
  <c r="BF1938" i="6"/>
  <c r="BF1943" i="6"/>
  <c r="BF1985" i="6"/>
  <c r="BF2019" i="6"/>
  <c r="BF2064" i="6"/>
  <c r="BF2129" i="6"/>
  <c r="BF2216" i="6"/>
  <c r="BF2258" i="6"/>
  <c r="BF2262" i="6"/>
  <c r="BF2356" i="6"/>
  <c r="BF2369" i="6"/>
  <c r="BF2375" i="6"/>
  <c r="BF2381" i="6"/>
  <c r="BF2388" i="6"/>
  <c r="BF2459" i="6"/>
  <c r="BF2466" i="6"/>
  <c r="BF2515" i="6"/>
  <c r="BF2579" i="6"/>
  <c r="BF2659" i="6"/>
  <c r="BF2675" i="6"/>
  <c r="BF2787" i="6"/>
  <c r="BF2798" i="6"/>
  <c r="BF2805" i="6"/>
  <c r="BF2807" i="6"/>
  <c r="BF2808" i="6"/>
  <c r="BF2836" i="6"/>
  <c r="BF2856" i="6"/>
  <c r="BF2871" i="6"/>
  <c r="BF2916" i="6"/>
  <c r="BF2920" i="6"/>
  <c r="BF2946" i="6"/>
  <c r="BF2954" i="6"/>
  <c r="BF2969" i="6"/>
  <c r="BF2972" i="6"/>
  <c r="BF2985" i="6"/>
  <c r="BF2990" i="6"/>
  <c r="BF2995" i="6"/>
  <c r="BF3005" i="6"/>
  <c r="BF3016" i="6"/>
  <c r="BF3022" i="6"/>
  <c r="BF3034" i="6"/>
  <c r="BF3046" i="6"/>
  <c r="BF3050" i="6"/>
  <c r="BF3052" i="6"/>
  <c r="BF3053" i="6"/>
  <c r="BF3062" i="6"/>
  <c r="BF3068" i="6"/>
  <c r="BF3081" i="6"/>
  <c r="BF3086" i="6"/>
  <c r="BF3092" i="6"/>
  <c r="BF3126" i="6"/>
  <c r="BF3142" i="6"/>
  <c r="BF3149" i="6"/>
  <c r="BF3151" i="6"/>
  <c r="BF3164" i="6"/>
  <c r="BF3182" i="6"/>
  <c r="BF3212" i="6"/>
  <c r="BF3219" i="6"/>
  <c r="BF3240" i="6"/>
  <c r="BF3263" i="6"/>
  <c r="BF3317" i="6"/>
  <c r="BF3401" i="6"/>
  <c r="BF3413" i="6"/>
  <c r="BF3421" i="6"/>
  <c r="BF3426" i="6"/>
  <c r="BF3444" i="6"/>
  <c r="BF3452" i="6"/>
  <c r="BF3468" i="6"/>
  <c r="BF3496" i="6"/>
  <c r="BF3508" i="6"/>
  <c r="BF3548" i="6"/>
  <c r="BF3573" i="6"/>
  <c r="BF3579" i="6"/>
  <c r="BF3621" i="6"/>
  <c r="BF3701" i="6"/>
  <c r="BF3705" i="6"/>
  <c r="BF3709" i="6"/>
  <c r="BF3780" i="6"/>
  <c r="BF3781" i="6"/>
  <c r="BF3810" i="6"/>
  <c r="BF3819" i="6"/>
  <c r="BF3968" i="6"/>
  <c r="BF3970" i="6"/>
  <c r="BF3971" i="6"/>
  <c r="BF3989" i="6"/>
  <c r="BF3995" i="6"/>
  <c r="BF4018" i="6"/>
  <c r="BF4019" i="6"/>
  <c r="BF4020" i="6"/>
  <c r="BF4022" i="6"/>
  <c r="BF4033" i="6"/>
  <c r="BF4046" i="6"/>
  <c r="BF4049" i="6"/>
  <c r="BF4057" i="6"/>
  <c r="BF4058" i="6"/>
  <c r="BF4069" i="6"/>
  <c r="BF4083" i="6"/>
  <c r="BF4085" i="6"/>
  <c r="BF4095" i="6"/>
  <c r="BF4268" i="6"/>
  <c r="BF4499" i="6"/>
  <c r="BF4566" i="6"/>
  <c r="BF5374" i="6"/>
  <c r="BF234" i="6"/>
  <c r="BF235" i="6"/>
  <c r="BF295" i="6"/>
  <c r="BF340" i="6"/>
  <c r="BF395" i="6"/>
  <c r="BF400" i="6"/>
  <c r="BF444" i="6"/>
  <c r="BF763" i="6"/>
  <c r="BF771" i="6"/>
  <c r="BF838" i="6"/>
  <c r="BF949" i="6"/>
  <c r="BF962" i="6"/>
  <c r="BF979" i="6"/>
  <c r="BF995" i="6"/>
  <c r="BF1224" i="6"/>
  <c r="BF1322" i="6"/>
  <c r="BF1464" i="6"/>
  <c r="BF1620" i="6"/>
  <c r="BF1630" i="6"/>
  <c r="BF1632" i="6"/>
  <c r="BF1653" i="6"/>
  <c r="BF1674" i="6"/>
  <c r="BF1824" i="6"/>
  <c r="BF2011" i="6"/>
  <c r="BF2035" i="6"/>
  <c r="BF2086" i="6"/>
  <c r="BF2090" i="6"/>
  <c r="BF2105" i="6"/>
  <c r="BF2115" i="6"/>
  <c r="BF2278" i="6"/>
  <c r="BF2338" i="6"/>
  <c r="BF2342" i="6"/>
  <c r="BF2346" i="6"/>
  <c r="BF2436" i="6"/>
  <c r="BF2613" i="6"/>
  <c r="BF2617" i="6"/>
  <c r="BF2800" i="6"/>
  <c r="BF2804" i="6"/>
  <c r="BF2806" i="6"/>
  <c r="BF2905" i="6"/>
  <c r="BF2913" i="6"/>
  <c r="BF2919" i="6"/>
  <c r="BF2921" i="6"/>
  <c r="BF2925" i="6"/>
  <c r="BF2928" i="6"/>
  <c r="BF2932" i="6"/>
  <c r="BF2936" i="6"/>
  <c r="BF2948" i="6"/>
  <c r="BF2971" i="6"/>
  <c r="BF2975" i="6"/>
  <c r="BF2978" i="6"/>
  <c r="BF2981" i="6"/>
  <c r="BF2984" i="6"/>
  <c r="BF2989" i="6"/>
  <c r="BF2991" i="6"/>
  <c r="BF2998" i="6"/>
  <c r="BF2999" i="6"/>
  <c r="BF3000" i="6"/>
  <c r="BF3001" i="6"/>
  <c r="BF3006" i="6"/>
  <c r="BF3010" i="6"/>
  <c r="BF3013" i="6"/>
  <c r="BF3048" i="6"/>
  <c r="BF3049" i="6"/>
  <c r="BF3083" i="6"/>
  <c r="BF3090" i="6"/>
  <c r="BF3100" i="6"/>
  <c r="BF3102" i="6"/>
  <c r="BF3103" i="6"/>
  <c r="BF3105" i="6"/>
  <c r="BF3107" i="6"/>
  <c r="BF3110" i="6"/>
  <c r="BF3128" i="6"/>
  <c r="BF3132" i="6"/>
  <c r="BF3135" i="6"/>
  <c r="BF3143" i="6"/>
  <c r="BF3154" i="6"/>
  <c r="BF3157" i="6"/>
  <c r="BF3181" i="6"/>
  <c r="BF3187" i="6"/>
  <c r="BF3204" i="6"/>
  <c r="BF3209" i="6"/>
  <c r="BF3221" i="6"/>
  <c r="BF3242" i="6"/>
  <c r="BF3243" i="6"/>
  <c r="BF3254" i="6"/>
  <c r="BF3270" i="6"/>
  <c r="BF3305" i="6"/>
  <c r="BF3404" i="6"/>
  <c r="BF3484" i="6"/>
  <c r="BF3512" i="6"/>
  <c r="BF3528" i="6"/>
  <c r="BF3609" i="6"/>
  <c r="BF3673" i="6"/>
  <c r="BF3771" i="6"/>
  <c r="BF3789" i="6"/>
  <c r="BF3820" i="6"/>
  <c r="BF3947" i="6"/>
  <c r="BF3963" i="6"/>
  <c r="BF3991" i="6"/>
  <c r="BF3996" i="6"/>
  <c r="BF3997" i="6"/>
  <c r="BF4016" i="6"/>
  <c r="BF4035" i="6"/>
  <c r="BF4051" i="6"/>
  <c r="BF4053" i="6"/>
  <c r="BF4055" i="6"/>
  <c r="BF4060" i="6"/>
  <c r="BF4061" i="6"/>
  <c r="BF4063" i="6"/>
  <c r="BF4074" i="6"/>
  <c r="BF4077" i="6"/>
  <c r="BF4081" i="6"/>
  <c r="BF4098" i="6"/>
  <c r="BF4101" i="6"/>
  <c r="BF4129" i="6"/>
  <c r="BF4132" i="6"/>
  <c r="BF4146" i="6"/>
  <c r="BF4149" i="6"/>
  <c r="BF4177" i="6"/>
  <c r="BF4510" i="6"/>
  <c r="BF4550" i="6"/>
  <c r="BF4851" i="6"/>
  <c r="BF4886" i="6"/>
  <c r="BF4992" i="6"/>
  <c r="BF5215" i="6"/>
  <c r="BF5219" i="6"/>
  <c r="BF5223" i="6"/>
  <c r="BF5227" i="6"/>
  <c r="BF5245" i="6"/>
  <c r="BF5262" i="6"/>
  <c r="BF391" i="6"/>
  <c r="BF786" i="6"/>
  <c r="BF860" i="6"/>
  <c r="BF903" i="6"/>
  <c r="BF4713" i="6"/>
  <c r="BF4175" i="6"/>
  <c r="BF4243" i="6"/>
  <c r="BF4508" i="6"/>
  <c r="BF4509" i="6"/>
  <c r="BF4554" i="6"/>
  <c r="BK159" i="5"/>
  <c r="J159" i="5"/>
  <c r="J107" i="5" s="1"/>
  <c r="BF215" i="6"/>
  <c r="BF288" i="6"/>
  <c r="BF351" i="6"/>
  <c r="BF475" i="6"/>
  <c r="BF601" i="6"/>
  <c r="BF724" i="6"/>
  <c r="BF780" i="6"/>
  <c r="BF873" i="6"/>
  <c r="BF919" i="6"/>
  <c r="BF1017" i="6"/>
  <c r="BF3211" i="6"/>
  <c r="BF3215" i="6"/>
  <c r="BF3224" i="6"/>
  <c r="BF3227" i="6"/>
  <c r="BF3228" i="6"/>
  <c r="BF3232" i="6"/>
  <c r="BF3236" i="6"/>
  <c r="BF3249" i="6"/>
  <c r="BF3289" i="6"/>
  <c r="BF3345" i="6"/>
  <c r="BF3393" i="6"/>
  <c r="BF3402" i="6"/>
  <c r="BF3416" i="6"/>
  <c r="BF3418" i="6"/>
  <c r="BF3460" i="6"/>
  <c r="BF3492" i="6"/>
  <c r="BF3500" i="6"/>
  <c r="BF3520" i="6"/>
  <c r="BF3524" i="6"/>
  <c r="BF3572" i="6"/>
  <c r="BF3575" i="6"/>
  <c r="BF3578" i="6"/>
  <c r="BF3601" i="6"/>
  <c r="BF3629" i="6"/>
  <c r="BF3772" i="6"/>
  <c r="BF3788" i="6"/>
  <c r="BF3792" i="6"/>
  <c r="BF3975" i="6"/>
  <c r="BF4001" i="6"/>
  <c r="BF4003" i="6"/>
  <c r="BF4025" i="6"/>
  <c r="BF4030" i="6"/>
  <c r="BF4052" i="6"/>
  <c r="BF4071" i="6"/>
  <c r="BF4080" i="6"/>
  <c r="BF4090" i="6"/>
  <c r="BF4093" i="6"/>
  <c r="BF4097" i="6"/>
  <c r="BF4136" i="6"/>
  <c r="BF4150" i="6"/>
  <c r="BF4158" i="6"/>
  <c r="BF4183" i="6"/>
  <c r="BF4185" i="6"/>
  <c r="BF4263" i="6"/>
  <c r="BF4347" i="6"/>
  <c r="BF4421" i="6"/>
  <c r="BF4429" i="6"/>
  <c r="BF4502" i="6"/>
  <c r="BF4527" i="6"/>
  <c r="BF4540" i="6"/>
  <c r="BF4592" i="6"/>
  <c r="BF4724" i="6"/>
  <c r="BF5405" i="6"/>
  <c r="BF1223" i="6"/>
  <c r="BF1256" i="6"/>
  <c r="BF1339" i="6"/>
  <c r="BF1367" i="6"/>
  <c r="BF1393" i="6"/>
  <c r="BF1397" i="6"/>
  <c r="BF1434" i="6"/>
  <c r="BF5342" i="6"/>
  <c r="J186" i="5"/>
  <c r="J110" i="5"/>
  <c r="E138" i="6"/>
  <c r="BF910" i="6"/>
  <c r="BF914" i="6"/>
  <c r="BF918" i="6"/>
  <c r="BF1013" i="6"/>
  <c r="BF1023" i="6"/>
  <c r="BF1027" i="6"/>
  <c r="BF1296" i="6"/>
  <c r="BF4358" i="6"/>
  <c r="BF4545" i="6"/>
  <c r="BF4634" i="6"/>
  <c r="BF4653" i="6"/>
  <c r="BF5194" i="6"/>
  <c r="BF5419" i="6"/>
  <c r="BF3235" i="6"/>
  <c r="BF3237" i="6"/>
  <c r="BF3239" i="6"/>
  <c r="BF3245" i="6"/>
  <c r="BF3266" i="6"/>
  <c r="BF3267" i="6"/>
  <c r="BF3273" i="6"/>
  <c r="BF3293" i="6"/>
  <c r="BF3373" i="6"/>
  <c r="BF3385" i="6"/>
  <c r="BF3410" i="6"/>
  <c r="BF3411" i="6"/>
  <c r="BF3417" i="6"/>
  <c r="BF3425" i="6"/>
  <c r="BF3432" i="6"/>
  <c r="BF3435" i="6"/>
  <c r="BF3448" i="6"/>
  <c r="BF3571" i="6"/>
  <c r="BF3580" i="6"/>
  <c r="BF3613" i="6"/>
  <c r="BF3633" i="6"/>
  <c r="BF3649" i="6"/>
  <c r="BF3693" i="6"/>
  <c r="BF3726" i="6"/>
  <c r="BF3728" i="6"/>
  <c r="BF3942" i="6"/>
  <c r="BF4013" i="6"/>
  <c r="BF4038" i="6"/>
  <c r="BF4040" i="6"/>
  <c r="BF4041" i="6"/>
  <c r="BF4065" i="6"/>
  <c r="BF4108" i="6"/>
  <c r="BF4109" i="6"/>
  <c r="BF4112" i="6"/>
  <c r="BF4140" i="6"/>
  <c r="BF4148" i="6"/>
  <c r="BF4186" i="6"/>
  <c r="BF4223" i="6"/>
  <c r="BF4522" i="6"/>
  <c r="BF4572" i="6"/>
  <c r="BF4734" i="6"/>
  <c r="BF4739" i="6"/>
  <c r="BF4768" i="6"/>
  <c r="BF4788" i="6"/>
  <c r="BF219" i="6"/>
  <c r="BF237" i="6"/>
  <c r="BF257" i="6"/>
  <c r="BF666" i="6"/>
  <c r="BF837" i="6"/>
  <c r="BF851" i="6"/>
  <c r="BF972" i="6"/>
  <c r="BF4822" i="6"/>
  <c r="BF5308" i="6"/>
  <c r="BF5326" i="6"/>
  <c r="BF5386" i="6"/>
  <c r="BF5395" i="6"/>
  <c r="BF5423" i="6"/>
  <c r="BF5427" i="6"/>
  <c r="BF4618" i="6"/>
  <c r="BF4626" i="6"/>
  <c r="BF4640" i="6"/>
  <c r="BF4642" i="6"/>
  <c r="BF4729" i="6"/>
  <c r="BF4895" i="6"/>
  <c r="BF5370" i="6"/>
  <c r="BF5460" i="6"/>
  <c r="F94" i="6"/>
  <c r="J144" i="6"/>
  <c r="BF173" i="6"/>
  <c r="BF208" i="6"/>
  <c r="BF362" i="6"/>
  <c r="BF569" i="6"/>
  <c r="BF589" i="6"/>
  <c r="BF712" i="6"/>
  <c r="BF983" i="6"/>
  <c r="BF1077" i="6"/>
  <c r="BF4169" i="6"/>
  <c r="BF4179" i="6"/>
  <c r="BF4451" i="6"/>
  <c r="BF4500" i="6"/>
  <c r="BF4512" i="6"/>
  <c r="BF4803" i="6"/>
  <c r="BF4836" i="6"/>
  <c r="BF1019" i="6"/>
  <c r="BF1476" i="6"/>
  <c r="BF1482" i="6"/>
  <c r="BF1499" i="6"/>
  <c r="BF1560" i="6"/>
  <c r="BF1606" i="6"/>
  <c r="BF1621" i="6"/>
  <c r="BF1641" i="6"/>
  <c r="BF1686" i="6"/>
  <c r="BF1687" i="6"/>
  <c r="BF1910" i="6"/>
  <c r="BF2059" i="6"/>
  <c r="BF2070" i="6"/>
  <c r="BF2111" i="6"/>
  <c r="BF2130" i="6"/>
  <c r="BF2142" i="6"/>
  <c r="BF2154" i="6"/>
  <c r="BF2214" i="6"/>
  <c r="BF2270" i="6"/>
  <c r="BF2282" i="6"/>
  <c r="BF2314" i="6"/>
  <c r="BF2429" i="6"/>
  <c r="BF2489" i="6"/>
  <c r="BF2508" i="6"/>
  <c r="BF2597" i="6"/>
  <c r="BF2601" i="6"/>
  <c r="BF2761" i="6"/>
  <c r="BF2767" i="6"/>
  <c r="BF2774" i="6"/>
  <c r="BF2792" i="6"/>
  <c r="BF2799" i="6"/>
  <c r="BF2847" i="6"/>
  <c r="BF2876" i="6"/>
  <c r="BF2907" i="6"/>
  <c r="BF2931" i="6"/>
  <c r="BF2937" i="6"/>
  <c r="BF2945" i="6"/>
  <c r="BF2947" i="6"/>
  <c r="BF2952" i="6"/>
  <c r="BF2955" i="6"/>
  <c r="BF2960" i="6"/>
  <c r="BF2963" i="6"/>
  <c r="BF2968" i="6"/>
  <c r="BF2976" i="6"/>
  <c r="BF2980" i="6"/>
  <c r="BF2982" i="6"/>
  <c r="BF2997" i="6"/>
  <c r="BF3012" i="6"/>
  <c r="BF3020" i="6"/>
  <c r="BF3024" i="6"/>
  <c r="BF3026" i="6"/>
  <c r="BF3038" i="6"/>
  <c r="BF3039" i="6"/>
  <c r="BF3043" i="6"/>
  <c r="BF3045" i="6"/>
  <c r="BF3047" i="6"/>
  <c r="BF3056" i="6"/>
  <c r="BF3057" i="6"/>
  <c r="BF3060" i="6"/>
  <c r="BF3063" i="6"/>
  <c r="BF3065" i="6"/>
  <c r="BF3067" i="6"/>
  <c r="BF3073" i="6"/>
  <c r="BF3130" i="6"/>
  <c r="BF3144" i="6"/>
  <c r="BF3160" i="6"/>
  <c r="BF3189" i="6"/>
  <c r="BF3191" i="6"/>
  <c r="BF3200" i="6"/>
  <c r="BF3203" i="6"/>
  <c r="BF3207" i="6"/>
  <c r="BF3210" i="6"/>
  <c r="BF3220" i="6"/>
  <c r="BF3222" i="6"/>
  <c r="BF3234" i="6"/>
  <c r="BF3246" i="6"/>
  <c r="BF3248" i="6"/>
  <c r="BF3258" i="6"/>
  <c r="BF3265" i="6"/>
  <c r="BF3325" i="6"/>
  <c r="BF3329" i="6"/>
  <c r="BF3406" i="6"/>
  <c r="BF3407" i="6"/>
  <c r="BF3428" i="6"/>
  <c r="BF3434" i="6"/>
  <c r="BF3536" i="6"/>
  <c r="BF3605" i="6"/>
  <c r="BF3641" i="6"/>
  <c r="BF3697" i="6"/>
  <c r="BF3727" i="6"/>
  <c r="BF3750" i="6"/>
  <c r="BF3768" i="6"/>
  <c r="BF3959" i="6"/>
  <c r="BF3994" i="6"/>
  <c r="BF4000" i="6"/>
  <c r="BF4007" i="6"/>
  <c r="BF4008" i="6"/>
  <c r="BF4056" i="6"/>
  <c r="BF4059" i="6"/>
  <c r="BF4067" i="6"/>
  <c r="BF4078" i="6"/>
  <c r="BF4094" i="6"/>
  <c r="BF4096" i="6"/>
  <c r="BF4100" i="6"/>
  <c r="BF4103" i="6"/>
  <c r="BF4110" i="6"/>
  <c r="BF4131" i="6"/>
  <c r="BF4133" i="6"/>
  <c r="BF4137" i="6"/>
  <c r="BF4138" i="6"/>
  <c r="BF4171" i="6"/>
  <c r="BF4173" i="6"/>
  <c r="BF4184" i="6"/>
  <c r="BF4196" i="6"/>
  <c r="BF4200" i="6"/>
  <c r="BF4242" i="6"/>
  <c r="BF4252" i="6"/>
  <c r="BF4308" i="6"/>
  <c r="BF4352" i="6"/>
  <c r="BF4392" i="6"/>
  <c r="BF4415" i="6"/>
  <c r="BF4462" i="6"/>
  <c r="BF4535" i="6"/>
  <c r="BF4647" i="6"/>
  <c r="BF4694" i="6"/>
  <c r="BF4707" i="6"/>
  <c r="BF4781" i="6"/>
  <c r="BF4797" i="6"/>
  <c r="BF5190" i="6"/>
  <c r="BF5358" i="6"/>
  <c r="BF5390" i="6"/>
  <c r="BF5451" i="6"/>
  <c r="BK137" i="5"/>
  <c r="J137" i="5" s="1"/>
  <c r="J101" i="5" s="1"/>
  <c r="J94" i="6"/>
  <c r="BF169" i="6"/>
  <c r="BF236" i="6"/>
  <c r="BF243" i="6"/>
  <c r="BF262" i="6"/>
  <c r="BF402" i="6"/>
  <c r="BF409" i="6"/>
  <c r="BF411" i="6"/>
  <c r="BF734" i="6"/>
  <c r="BF888" i="6"/>
  <c r="BF937" i="6"/>
  <c r="BF1032" i="6"/>
  <c r="BF1037" i="6"/>
  <c r="BF3019" i="6"/>
  <c r="BF3025" i="6"/>
  <c r="BF3028" i="6"/>
  <c r="BF3029" i="6"/>
  <c r="BF3030" i="6"/>
  <c r="BF3032" i="6"/>
  <c r="BF3051" i="6"/>
  <c r="BF3055" i="6"/>
  <c r="BF3058" i="6"/>
  <c r="BF3059" i="6"/>
  <c r="BF3079" i="6"/>
  <c r="BF3089" i="6"/>
  <c r="BF3096" i="6"/>
  <c r="BF3097" i="6"/>
  <c r="BF3098" i="6"/>
  <c r="BF3106" i="6"/>
  <c r="BF3125" i="6"/>
  <c r="BF3134" i="6"/>
  <c r="BF3136" i="6"/>
  <c r="BF3179" i="6"/>
  <c r="BF3199" i="6"/>
  <c r="BF3201" i="6"/>
  <c r="BF3213" i="6"/>
  <c r="BF3223" i="6"/>
  <c r="BF3230" i="6"/>
  <c r="BF3241" i="6"/>
  <c r="BF3247" i="6"/>
  <c r="BF3250" i="6"/>
  <c r="BF3255" i="6"/>
  <c r="BF3269" i="6"/>
  <c r="BF3272" i="6"/>
  <c r="BF3321" i="6"/>
  <c r="BF3349" i="6"/>
  <c r="BF3389" i="6"/>
  <c r="BF3405" i="6"/>
  <c r="BF3408" i="6"/>
  <c r="BF3464" i="6"/>
  <c r="BF3569" i="6"/>
  <c r="BF3593" i="6"/>
  <c r="BF3617" i="6"/>
  <c r="BF3645" i="6"/>
  <c r="BF3661" i="6"/>
  <c r="BF3787" i="6"/>
  <c r="BF3791" i="6"/>
  <c r="BF3954" i="6"/>
  <c r="BF3956" i="6"/>
  <c r="BF3960" i="6"/>
  <c r="BF3964" i="6"/>
  <c r="BF3966" i="6"/>
  <c r="BF3973" i="6"/>
  <c r="BF4002" i="6"/>
  <c r="BF4015" i="6"/>
  <c r="BF4036" i="6"/>
  <c r="BF4088" i="6"/>
  <c r="BF4091" i="6"/>
  <c r="BF4099" i="6"/>
  <c r="BF4152" i="6"/>
  <c r="BF4410" i="6"/>
  <c r="BF4608" i="6"/>
  <c r="BF4751" i="6"/>
  <c r="BF4759" i="6"/>
  <c r="BF4808" i="6"/>
  <c r="BF5231" i="6"/>
  <c r="BF5233" i="6"/>
  <c r="BF5264" i="6"/>
  <c r="BF5273" i="6"/>
  <c r="BF5286" i="6"/>
  <c r="BF5382" i="6"/>
  <c r="BF5400" i="6"/>
  <c r="BF868" i="6"/>
  <c r="BF925" i="6"/>
  <c r="BF931" i="6"/>
  <c r="BF991" i="6"/>
  <c r="BF1003" i="6"/>
  <c r="BF1349" i="6"/>
  <c r="BF4866" i="6"/>
  <c r="BF4876" i="6"/>
  <c r="BF153" i="6"/>
  <c r="BF299" i="6"/>
  <c r="BF336" i="6"/>
  <c r="BF565" i="6"/>
  <c r="BF590" i="6"/>
  <c r="BF852" i="6"/>
  <c r="BF5290" i="6"/>
  <c r="BF226" i="6"/>
  <c r="BF317" i="6"/>
  <c r="BF344" i="6"/>
  <c r="BF456" i="6"/>
  <c r="BF494" i="6"/>
  <c r="BF579" i="6"/>
  <c r="BF706" i="6"/>
  <c r="BF816" i="6"/>
  <c r="BF4585" i="6"/>
  <c r="BF4745" i="6"/>
  <c r="BF4795" i="6"/>
  <c r="BF4846" i="6"/>
  <c r="BF5247" i="6"/>
  <c r="BF5410" i="6"/>
  <c r="BF5415" i="6"/>
  <c r="BF5457" i="6"/>
  <c r="BF945" i="6"/>
  <c r="BF987" i="6"/>
  <c r="BF4151" i="6"/>
  <c r="BF4187" i="6"/>
  <c r="BF4247" i="6"/>
  <c r="BF4579" i="6"/>
  <c r="BF4702" i="6"/>
  <c r="BF4813" i="6"/>
  <c r="BF4841" i="6"/>
  <c r="BF5091" i="6"/>
  <c r="BF1047" i="6"/>
  <c r="BF1304" i="6"/>
  <c r="BF1389" i="6"/>
  <c r="BF1440" i="6"/>
  <c r="BF1485" i="6"/>
  <c r="BF1491" i="6"/>
  <c r="BF1493" i="6"/>
  <c r="BF1496" i="6"/>
  <c r="BF1500" i="6"/>
  <c r="BF1510" i="6"/>
  <c r="BF1608" i="6"/>
  <c r="BF1614" i="6"/>
  <c r="BF1703" i="6"/>
  <c r="BF1712" i="6"/>
  <c r="BF1767" i="6"/>
  <c r="BF1814" i="6"/>
  <c r="BF2025" i="6"/>
  <c r="BF2148" i="6"/>
  <c r="BF2172" i="6"/>
  <c r="BF2204" i="6"/>
  <c r="BF2266" i="6"/>
  <c r="BF2286" i="6"/>
  <c r="BF2290" i="6"/>
  <c r="BF2306" i="6"/>
  <c r="BF2318" i="6"/>
  <c r="BF2330" i="6"/>
  <c r="BF2348" i="6"/>
  <c r="BF2362" i="6"/>
  <c r="BF2392" i="6"/>
  <c r="BF2417" i="6"/>
  <c r="BF2450" i="6"/>
  <c r="BF2451" i="6"/>
  <c r="BF2501" i="6"/>
  <c r="BF2526" i="6"/>
  <c r="BF2548" i="6"/>
  <c r="BF2555" i="6"/>
  <c r="BF2559" i="6"/>
  <c r="BF2572" i="6"/>
  <c r="BF2625" i="6"/>
  <c r="BF2626" i="6"/>
  <c r="BF2630" i="6"/>
  <c r="BF2733" i="6"/>
  <c r="BF2781" i="6"/>
  <c r="BF2790" i="6"/>
  <c r="BF2810" i="6"/>
  <c r="BF2826" i="6"/>
  <c r="BF2831" i="6"/>
  <c r="BF2902" i="6"/>
  <c r="BF2904" i="6"/>
  <c r="BF2910" i="6"/>
  <c r="BF2912" i="6"/>
  <c r="BF2938" i="6"/>
  <c r="BF2950" i="6"/>
  <c r="BF2962" i="6"/>
  <c r="BF2970" i="6"/>
  <c r="BF2993" i="6"/>
  <c r="BF2994" i="6"/>
  <c r="BF3017" i="6"/>
  <c r="BF3023" i="6"/>
  <c r="BF3027" i="6"/>
  <c r="BF3035" i="6"/>
  <c r="BF3036" i="6"/>
  <c r="BF3042" i="6"/>
  <c r="BF3061" i="6"/>
  <c r="BF3066" i="6"/>
  <c r="BF3078" i="6"/>
  <c r="BF3085" i="6"/>
  <c r="BF3104" i="6"/>
  <c r="BF3108" i="6"/>
  <c r="BF3109" i="6"/>
  <c r="BF3111" i="6"/>
  <c r="BF3113" i="6"/>
  <c r="BF3118" i="6"/>
  <c r="BF3120" i="6"/>
  <c r="BF3122" i="6"/>
  <c r="BF3127" i="6"/>
  <c r="BF3129" i="6"/>
  <c r="BF3133" i="6"/>
  <c r="BF3145" i="6"/>
  <c r="BF3148" i="6"/>
  <c r="BF3150" i="6"/>
  <c r="BF3162" i="6"/>
  <c r="BF3180" i="6"/>
  <c r="BF3183" i="6"/>
  <c r="BF3185" i="6"/>
  <c r="BF3188" i="6"/>
  <c r="BF3225" i="6"/>
  <c r="BF3251" i="6"/>
  <c r="BF3257" i="6"/>
  <c r="BF3268" i="6"/>
  <c r="BF3301" i="6"/>
  <c r="BF3337" i="6"/>
  <c r="BF3424" i="6"/>
  <c r="BF3532" i="6"/>
  <c r="BF3657" i="6"/>
  <c r="BF3665" i="6"/>
  <c r="BF3681" i="6"/>
  <c r="BF3769" i="6"/>
  <c r="BF3778" i="6"/>
  <c r="BF3953" i="6"/>
  <c r="BF3957" i="6"/>
  <c r="BF3967" i="6"/>
  <c r="BF4011" i="6"/>
  <c r="BF4027" i="6"/>
  <c r="BF4031" i="6"/>
  <c r="BF4034" i="6"/>
  <c r="BF4037" i="6"/>
  <c r="BF4045" i="6"/>
  <c r="BF4064" i="6"/>
  <c r="BF4066" i="6"/>
  <c r="BF4073" i="6"/>
  <c r="BF4082" i="6"/>
  <c r="BF4084" i="6"/>
  <c r="BF4159" i="6"/>
  <c r="BF4160" i="6"/>
  <c r="BF4161" i="6"/>
  <c r="BF4168" i="6"/>
  <c r="BF4291" i="6"/>
  <c r="BF4342" i="6"/>
  <c r="BF4387" i="6"/>
  <c r="BF4425" i="6"/>
  <c r="BF5188" i="6"/>
  <c r="BF5255" i="6"/>
  <c r="BF5275" i="6"/>
  <c r="BF5280" i="6"/>
  <c r="BF5288" i="6"/>
  <c r="BF5334" i="6"/>
  <c r="BF5352" i="6"/>
  <c r="BF209" i="6"/>
  <c r="BF495" i="6"/>
  <c r="BF620" i="6"/>
  <c r="BF4776" i="6"/>
  <c r="BF4820" i="6"/>
  <c r="BF5314" i="6"/>
  <c r="BF5378" i="6"/>
  <c r="BF5436" i="6"/>
  <c r="BF4111" i="6"/>
  <c r="BF4135" i="6"/>
  <c r="BF4145" i="6"/>
  <c r="BF4147" i="6"/>
  <c r="BF4153" i="6"/>
  <c r="BF4154" i="6"/>
  <c r="BF4181" i="6"/>
  <c r="BF4205" i="6"/>
  <c r="BF4433" i="6"/>
  <c r="BF4495" i="6"/>
  <c r="BF4559" i="6"/>
  <c r="BF4856" i="6"/>
  <c r="BF4871" i="6"/>
  <c r="BF5201" i="6"/>
  <c r="BF5211" i="6"/>
  <c r="BF5431" i="6"/>
  <c r="BF5462" i="6"/>
  <c r="BF230" i="6"/>
  <c r="BF275" i="6"/>
  <c r="BF443" i="6"/>
  <c r="BF999" i="6"/>
  <c r="BF1126" i="6"/>
  <c r="BF1292" i="6"/>
  <c r="BF1300" i="6"/>
  <c r="BF1405" i="6"/>
  <c r="BF1428" i="6"/>
  <c r="BF1450" i="6"/>
  <c r="BF1459" i="6"/>
  <c r="BF1468" i="6"/>
  <c r="BF1472" i="6"/>
  <c r="BF1555" i="6"/>
  <c r="BF1575" i="6"/>
  <c r="BF1697" i="6"/>
  <c r="BF1706" i="6"/>
  <c r="BF1716" i="6"/>
  <c r="BF1781" i="6"/>
  <c r="BF2013" i="6"/>
  <c r="BF2017" i="6"/>
  <c r="BF2048" i="6"/>
  <c r="BF2192" i="6"/>
  <c r="BF2254" i="6"/>
  <c r="BF2294" i="6"/>
  <c r="BF2298" i="6"/>
  <c r="BF2310" i="6"/>
  <c r="BF2334" i="6"/>
  <c r="BF2355" i="6"/>
  <c r="BF2423" i="6"/>
  <c r="BF2428" i="6"/>
  <c r="BF2482" i="6"/>
  <c r="BF2593" i="6"/>
  <c r="BF2739" i="6"/>
  <c r="BF2791" i="6"/>
  <c r="BF2809" i="6"/>
  <c r="BF2903" i="6"/>
  <c r="BF2908" i="6"/>
  <c r="BF2909" i="6"/>
  <c r="BF2915" i="6"/>
  <c r="BF2918" i="6"/>
  <c r="BF2927" i="6"/>
  <c r="BF2930" i="6"/>
  <c r="BF2943" i="6"/>
  <c r="BF2944" i="6"/>
  <c r="BF2949" i="6"/>
  <c r="BF2959" i="6"/>
  <c r="BF2961" i="6"/>
  <c r="BF2973" i="6"/>
  <c r="BF2977" i="6"/>
  <c r="BF2979" i="6"/>
  <c r="BF2987" i="6"/>
  <c r="BF3003" i="6"/>
  <c r="BF3004" i="6"/>
  <c r="BF3009" i="6"/>
  <c r="BF3011" i="6"/>
  <c r="BF3014" i="6"/>
  <c r="BF3015" i="6"/>
  <c r="BF3031" i="6"/>
  <c r="BF3054" i="6"/>
  <c r="BF3064" i="6"/>
  <c r="BF3069" i="6"/>
  <c r="BF3070" i="6"/>
  <c r="BF3071" i="6"/>
  <c r="BF3076" i="6"/>
  <c r="BF3082" i="6"/>
  <c r="BF3087" i="6"/>
  <c r="BF3091" i="6"/>
  <c r="BF3119" i="6"/>
  <c r="BF3131" i="6"/>
  <c r="BF3137" i="6"/>
  <c r="BF3140" i="6"/>
  <c r="BF3146" i="6"/>
  <c r="BF3152" i="6"/>
  <c r="BF3155" i="6"/>
  <c r="BF3158" i="6"/>
  <c r="BF3196" i="6"/>
  <c r="BF3208" i="6"/>
  <c r="BF3214" i="6"/>
  <c r="BF3216" i="6"/>
  <c r="BF3217" i="6"/>
  <c r="BF3218" i="6"/>
  <c r="BF3229" i="6"/>
  <c r="BF3231" i="6"/>
  <c r="BF3252" i="6"/>
  <c r="BF3262" i="6"/>
  <c r="BF3264" i="6"/>
  <c r="BF3409" i="6"/>
  <c r="BF3412" i="6"/>
  <c r="BF3423" i="6"/>
  <c r="BF3427" i="6"/>
  <c r="BF3472" i="6"/>
  <c r="BF3480" i="6"/>
  <c r="BF3556" i="6"/>
  <c r="BF3570" i="6"/>
  <c r="BF3779" i="6"/>
  <c r="BF3802" i="6"/>
  <c r="BF3961" i="6"/>
  <c r="BF3965" i="6"/>
  <c r="BF3990" i="6"/>
  <c r="BF3992" i="6"/>
  <c r="BF3999" i="6"/>
  <c r="BF4005" i="6"/>
  <c r="BF4021" i="6"/>
  <c r="BF4023" i="6"/>
  <c r="BF4042" i="6"/>
  <c r="BF4089" i="6"/>
  <c r="BF4105" i="6"/>
  <c r="BF4106" i="6"/>
  <c r="BF4141" i="6"/>
  <c r="BF4143" i="6"/>
  <c r="BF193" i="6"/>
  <c r="BF207" i="6"/>
  <c r="BF267" i="6"/>
  <c r="BF745" i="6"/>
  <c r="BF749" i="6"/>
  <c r="BF884" i="6"/>
  <c r="BF938" i="6"/>
  <c r="BF944" i="6"/>
  <c r="BF1009" i="6"/>
  <c r="BF1041" i="6"/>
  <c r="BF1308" i="6"/>
  <c r="BF1354" i="6"/>
  <c r="BF3685" i="6"/>
  <c r="BF3770" i="6"/>
  <c r="BF3784" i="6"/>
  <c r="BF3786" i="6"/>
  <c r="BF3955" i="6"/>
  <c r="BF3962" i="6"/>
  <c r="BF3972" i="6"/>
  <c r="BF3976" i="6"/>
  <c r="BF3978" i="6"/>
  <c r="BF3988" i="6"/>
  <c r="BF3993" i="6"/>
  <c r="BF4029" i="6"/>
  <c r="BF4043" i="6"/>
  <c r="BF4048" i="6"/>
  <c r="BF4068" i="6"/>
  <c r="BF191" i="6"/>
  <c r="BF224" i="6"/>
  <c r="BF428" i="6"/>
  <c r="BF670" i="6"/>
  <c r="BF730" i="6"/>
  <c r="BF760" i="6"/>
  <c r="BF779" i="6"/>
  <c r="BF895" i="6"/>
  <c r="BF1073" i="6"/>
  <c r="BF1125" i="6"/>
  <c r="BF1318" i="6"/>
  <c r="BF1385" i="6"/>
  <c r="BF1401" i="6"/>
  <c r="BF1458" i="6"/>
  <c r="BF203" i="6"/>
  <c r="BF250" i="6"/>
  <c r="BF253" i="6"/>
  <c r="BF318" i="6"/>
  <c r="BF645" i="6"/>
  <c r="BF755" i="6"/>
  <c r="BF909" i="6"/>
  <c r="BF1371" i="6"/>
  <c r="BF1381" i="6"/>
  <c r="BF3969" i="6"/>
  <c r="BF4017" i="6"/>
  <c r="BF4044" i="6"/>
  <c r="BF4050" i="6"/>
  <c r="BF4070" i="6"/>
  <c r="BF4072" i="6"/>
  <c r="BF4076" i="6"/>
  <c r="BF4087" i="6"/>
  <c r="BF4092" i="6"/>
  <c r="BF4107" i="6"/>
  <c r="BF4144" i="6"/>
  <c r="BF646" i="6"/>
  <c r="BF761" i="6"/>
  <c r="BF1046" i="6"/>
  <c r="BF1069" i="6"/>
  <c r="BF1363" i="6"/>
  <c r="BF1422" i="6"/>
  <c r="BF1443" i="6"/>
  <c r="BF1484" i="6"/>
  <c r="BF1487" i="6"/>
  <c r="BF1494" i="6"/>
  <c r="BF1592" i="6"/>
  <c r="BF1616" i="6"/>
  <c r="BF1682" i="6"/>
  <c r="BF1695" i="6"/>
  <c r="BF1702" i="6"/>
  <c r="BF1710" i="6"/>
  <c r="BF1719" i="6"/>
  <c r="BF1803" i="6"/>
  <c r="BF1906" i="6"/>
  <c r="BF1921" i="6"/>
  <c r="BF1933" i="6"/>
  <c r="BF1990" i="6"/>
  <c r="BF1998" i="6"/>
  <c r="BF2007" i="6"/>
  <c r="BF2041" i="6"/>
  <c r="BF2054" i="6"/>
  <c r="BF2075" i="6"/>
  <c r="BF2079" i="6"/>
  <c r="BF2098" i="6"/>
  <c r="BF2124" i="6"/>
  <c r="BF2135" i="6"/>
  <c r="BF2162" i="6"/>
  <c r="BF2164" i="6"/>
  <c r="BF2166" i="6"/>
  <c r="BF2246" i="6"/>
  <c r="BF2250" i="6"/>
  <c r="BF2302" i="6"/>
  <c r="BF2322" i="6"/>
  <c r="BF2449" i="6"/>
  <c r="BF2531" i="6"/>
  <c r="BF2565" i="6"/>
  <c r="BF2573" i="6"/>
  <c r="BF2583" i="6"/>
  <c r="BF2609" i="6"/>
  <c r="BF2710" i="6"/>
  <c r="BF2801" i="6"/>
  <c r="BF2802" i="6"/>
  <c r="BF2914" i="6"/>
  <c r="BF2917" i="6"/>
  <c r="BF2922" i="6"/>
  <c r="BF2923" i="6"/>
  <c r="BF2924" i="6"/>
  <c r="BF2926" i="6"/>
  <c r="BF2929" i="6"/>
  <c r="BF2933" i="6"/>
  <c r="BF2935" i="6"/>
  <c r="BF2941" i="6"/>
  <c r="BF2956" i="6"/>
  <c r="BF2967" i="6"/>
  <c r="BF2974" i="6"/>
  <c r="BF2992" i="6"/>
  <c r="BF3007" i="6"/>
  <c r="BF3008" i="6"/>
  <c r="BF3041" i="6"/>
  <c r="BF3077" i="6"/>
  <c r="BF3080" i="6"/>
  <c r="BF3084" i="6"/>
  <c r="BF3112" i="6"/>
  <c r="BF3114" i="6"/>
  <c r="BF3115" i="6"/>
  <c r="BF3116" i="6"/>
  <c r="BF3117" i="6"/>
  <c r="BF3121" i="6"/>
  <c r="BF3124" i="6"/>
  <c r="BF3138" i="6"/>
  <c r="BF3139" i="6"/>
  <c r="BF3141" i="6"/>
  <c r="BF3147" i="6"/>
  <c r="BF3153" i="6"/>
  <c r="BF3159" i="6"/>
  <c r="BF3161" i="6"/>
  <c r="BF3192" i="6"/>
  <c r="BF3193" i="6"/>
  <c r="BF3194" i="6"/>
  <c r="BF3195" i="6"/>
  <c r="BF3197" i="6"/>
  <c r="BF3198" i="6"/>
  <c r="BF3205" i="6"/>
  <c r="BF3206" i="6"/>
  <c r="BF3226" i="6"/>
  <c r="BF3233" i="6"/>
  <c r="BF3244" i="6"/>
  <c r="BF3277" i="6"/>
  <c r="BF3281" i="6"/>
  <c r="BF3285" i="6"/>
  <c r="BF3297" i="6"/>
  <c r="BF3309" i="6"/>
  <c r="BF3313" i="6"/>
  <c r="BF3357" i="6"/>
  <c r="BF3381" i="6"/>
  <c r="BF3397" i="6"/>
  <c r="BF3403" i="6"/>
  <c r="BF3419" i="6"/>
  <c r="BF3420" i="6"/>
  <c r="BF3422" i="6"/>
  <c r="BF3433" i="6"/>
  <c r="BF3436" i="6"/>
  <c r="BF3440" i="6"/>
  <c r="BF3456" i="6"/>
  <c r="BF3488" i="6"/>
  <c r="BF3540" i="6"/>
  <c r="BF3544" i="6"/>
  <c r="BF3564" i="6"/>
  <c r="BF3568" i="6"/>
  <c r="BF3576" i="6"/>
  <c r="BF3582" i="6"/>
  <c r="BF3584" i="6"/>
  <c r="BF3585" i="6"/>
  <c r="BF3589" i="6"/>
  <c r="BF3689" i="6"/>
  <c r="BF3777" i="6"/>
  <c r="BF3958" i="6"/>
  <c r="BF4004" i="6"/>
  <c r="BF4009" i="6"/>
  <c r="BF4012" i="6"/>
  <c r="BF4028" i="6"/>
  <c r="BF4047" i="6"/>
  <c r="BF4075" i="6"/>
  <c r="BF1033" i="6"/>
  <c r="BF1463" i="6"/>
  <c r="BF1481" i="6"/>
  <c r="BF1508" i="6"/>
  <c r="BF1537" i="6"/>
  <c r="BF1597" i="6"/>
  <c r="BF1612" i="6"/>
  <c r="BF1629" i="6"/>
  <c r="BF1633" i="6"/>
  <c r="BF1646" i="6"/>
  <c r="BF1661" i="6"/>
  <c r="BF1696" i="6"/>
  <c r="BF1704" i="6"/>
  <c r="BF2030" i="6"/>
  <c r="BF2092" i="6"/>
  <c r="BF2109" i="6"/>
  <c r="BF2119" i="6"/>
  <c r="BF2174" i="6"/>
  <c r="BF2176" i="6"/>
  <c r="BF2274" i="6"/>
  <c r="BF2326" i="6"/>
  <c r="BF2400" i="6"/>
  <c r="BF2407" i="6"/>
  <c r="BF2411" i="6"/>
  <c r="BF2443" i="6"/>
  <c r="BF2452" i="6"/>
  <c r="BF2475" i="6"/>
  <c r="BF2520" i="6"/>
  <c r="BF2541" i="6"/>
  <c r="BF2605" i="6"/>
  <c r="BF2621" i="6"/>
  <c r="BF2690" i="6"/>
  <c r="BF2718" i="6"/>
  <c r="BF2746" i="6"/>
  <c r="BF2753" i="6"/>
  <c r="BF2789" i="6"/>
  <c r="BF2803" i="6"/>
  <c r="BF2812" i="6"/>
  <c r="BF2861" i="6"/>
  <c r="BF2866" i="6"/>
  <c r="BF2881" i="6"/>
  <c r="BF2886" i="6"/>
  <c r="BF2906" i="6"/>
  <c r="BF2911" i="6"/>
  <c r="BF2934" i="6"/>
  <c r="BF2939" i="6"/>
  <c r="BF2940" i="6"/>
  <c r="BF2942" i="6"/>
  <c r="BF2951" i="6"/>
  <c r="BF2953" i="6"/>
  <c r="BF2957" i="6"/>
  <c r="BF2958" i="6"/>
  <c r="BF2964" i="6"/>
  <c r="BF2965" i="6"/>
  <c r="BF2966" i="6"/>
  <c r="BF2983" i="6"/>
  <c r="BF2986" i="6"/>
  <c r="BF2988" i="6"/>
  <c r="BF2996" i="6"/>
  <c r="BF3002" i="6"/>
  <c r="BF3018" i="6"/>
  <c r="BF3021" i="6"/>
  <c r="BF3033" i="6"/>
  <c r="BF3037" i="6"/>
  <c r="BF3040" i="6"/>
  <c r="BF3044" i="6"/>
  <c r="BF3072" i="6"/>
  <c r="BF3074" i="6"/>
  <c r="BF3075" i="6"/>
  <c r="BF3088" i="6"/>
  <c r="BF3093" i="6"/>
  <c r="BF3094" i="6"/>
  <c r="BF3095" i="6"/>
  <c r="BF3099" i="6"/>
  <c r="BF3101" i="6"/>
  <c r="BF3123" i="6"/>
  <c r="BF3156" i="6"/>
  <c r="BF3163" i="6"/>
  <c r="BF3184" i="6"/>
  <c r="BF3186" i="6"/>
  <c r="BF3190" i="6"/>
  <c r="BF3202" i="6"/>
  <c r="BF3238" i="6"/>
  <c r="BF3253" i="6"/>
  <c r="BF3256" i="6"/>
  <c r="BF3259" i="6"/>
  <c r="BF3260" i="6"/>
  <c r="BF3271" i="6"/>
  <c r="BF3333" i="6"/>
  <c r="BF3341" i="6"/>
  <c r="BF3353" i="6"/>
  <c r="BF3361" i="6"/>
  <c r="BF3365" i="6"/>
  <c r="BF3369" i="6"/>
  <c r="BF3377" i="6"/>
  <c r="BF3414" i="6"/>
  <c r="BF3415" i="6"/>
  <c r="BF3476" i="6"/>
  <c r="BF3516" i="6"/>
  <c r="BF3552" i="6"/>
  <c r="BF3577" i="6"/>
  <c r="BF3625" i="6"/>
  <c r="BF3637" i="6"/>
  <c r="BF3677" i="6"/>
  <c r="BF3719" i="6"/>
  <c r="BF3729" i="6"/>
  <c r="BF3730" i="6"/>
  <c r="BF3790" i="6"/>
  <c r="BF3952" i="6"/>
  <c r="BF3981" i="6"/>
  <c r="BF3983" i="6"/>
  <c r="BF3984" i="6"/>
  <c r="BF3985" i="6"/>
  <c r="BF3986" i="6"/>
  <c r="BF3987" i="6"/>
  <c r="BF4006" i="6"/>
  <c r="BF4014" i="6"/>
  <c r="BF4026" i="6"/>
  <c r="BF4032" i="6"/>
  <c r="BF4079" i="6"/>
  <c r="BF153" i="5"/>
  <c r="BF192" i="5"/>
  <c r="E122" i="5"/>
  <c r="BK202" i="4"/>
  <c r="J202" i="4"/>
  <c r="J114" i="4"/>
  <c r="BF163" i="5"/>
  <c r="BF169" i="5"/>
  <c r="BK179" i="4"/>
  <c r="J179" i="4"/>
  <c r="J111" i="4" s="1"/>
  <c r="F133" i="5"/>
  <c r="BF183" i="5"/>
  <c r="BF164" i="5"/>
  <c r="BF144" i="5"/>
  <c r="J96" i="5"/>
  <c r="BF149" i="5"/>
  <c r="BF152" i="5"/>
  <c r="BF182" i="5"/>
  <c r="BF187" i="5"/>
  <c r="BF156" i="5"/>
  <c r="BF195" i="5"/>
  <c r="BF189" i="5"/>
  <c r="BK160" i="4"/>
  <c r="J160" i="4" s="1"/>
  <c r="J106" i="4" s="1"/>
  <c r="BF167" i="5"/>
  <c r="BF203" i="5"/>
  <c r="BF145" i="5"/>
  <c r="BF148" i="5"/>
  <c r="BF150" i="5"/>
  <c r="BF170" i="5"/>
  <c r="BF172" i="5"/>
  <c r="BF174" i="5"/>
  <c r="BF175" i="5"/>
  <c r="BF176" i="5"/>
  <c r="BF177" i="5"/>
  <c r="BF179" i="5"/>
  <c r="BF181" i="5"/>
  <c r="BF185" i="5"/>
  <c r="BF188" i="5"/>
  <c r="BF194" i="5"/>
  <c r="BF207" i="5"/>
  <c r="BF155" i="5"/>
  <c r="BF173" i="5"/>
  <c r="BF178" i="5"/>
  <c r="BF180" i="5"/>
  <c r="BF190" i="5"/>
  <c r="BF193" i="5"/>
  <c r="BF196" i="5"/>
  <c r="BF199" i="5"/>
  <c r="BK205" i="4"/>
  <c r="J205" i="4"/>
  <c r="J116" i="4"/>
  <c r="BF139" i="5"/>
  <c r="BF206" i="5"/>
  <c r="J93" i="5"/>
  <c r="BF208" i="5"/>
  <c r="BF211" i="5"/>
  <c r="BF204" i="5"/>
  <c r="BF210" i="5"/>
  <c r="BF165" i="5"/>
  <c r="BF191" i="5"/>
  <c r="BF198" i="5"/>
  <c r="BF200" i="5"/>
  <c r="BF205" i="5"/>
  <c r="BF166" i="5"/>
  <c r="BF168" i="5"/>
  <c r="BF171" i="5"/>
  <c r="BF197" i="5"/>
  <c r="BF158" i="5"/>
  <c r="BF162" i="5"/>
  <c r="BF212" i="5"/>
  <c r="BF161" i="5"/>
  <c r="BF201" i="5"/>
  <c r="BF191" i="4"/>
  <c r="BF178" i="4"/>
  <c r="BF156" i="4"/>
  <c r="BF187" i="4"/>
  <c r="BF195" i="4"/>
  <c r="BF188" i="4"/>
  <c r="BF196" i="4"/>
  <c r="J96" i="4"/>
  <c r="BF204" i="4"/>
  <c r="BF164" i="4"/>
  <c r="BF198" i="4"/>
  <c r="F96" i="4"/>
  <c r="BF210" i="4"/>
  <c r="E85" i="4"/>
  <c r="BF159" i="4"/>
  <c r="BK131" i="3"/>
  <c r="J131" i="3"/>
  <c r="J101" i="3" s="1"/>
  <c r="BF162" i="4"/>
  <c r="BF211" i="4"/>
  <c r="BF181" i="4"/>
  <c r="BF147" i="4"/>
  <c r="BF186" i="4"/>
  <c r="BF169" i="4"/>
  <c r="BF145" i="4"/>
  <c r="BF163" i="4"/>
  <c r="BF172" i="4"/>
  <c r="BF201" i="4"/>
  <c r="BF149" i="4"/>
  <c r="BF171" i="4"/>
  <c r="BF173" i="4"/>
  <c r="BF175" i="4"/>
  <c r="BF176" i="4"/>
  <c r="BF197" i="4"/>
  <c r="BF183" i="4"/>
  <c r="BF199" i="4"/>
  <c r="BF153" i="4"/>
  <c r="BF207" i="4"/>
  <c r="BF212" i="4"/>
  <c r="BF166" i="4"/>
  <c r="BF168" i="4"/>
  <c r="BF184" i="4"/>
  <c r="BF208" i="4"/>
  <c r="BF165" i="4"/>
  <c r="BF189" i="4"/>
  <c r="BF190" i="4"/>
  <c r="BF192" i="4"/>
  <c r="BF150" i="4"/>
  <c r="BF154" i="4"/>
  <c r="BF194" i="4"/>
  <c r="BF214" i="4"/>
  <c r="J136" i="4"/>
  <c r="BF146" i="4"/>
  <c r="BF148" i="4"/>
  <c r="BF182" i="4"/>
  <c r="BF209" i="4"/>
  <c r="J132" i="2"/>
  <c r="J102" i="2" s="1"/>
  <c r="E116" i="3"/>
  <c r="J124" i="3"/>
  <c r="BF148" i="3"/>
  <c r="BF142" i="3"/>
  <c r="F96" i="3"/>
  <c r="BF146" i="3"/>
  <c r="BF149" i="3"/>
  <c r="BF154" i="3"/>
  <c r="BF143" i="3"/>
  <c r="BF145" i="3"/>
  <c r="BF162" i="3"/>
  <c r="J96" i="3"/>
  <c r="BF153" i="3"/>
  <c r="BF133" i="3"/>
  <c r="BF155" i="3"/>
  <c r="BF156" i="3"/>
  <c r="BF137" i="3"/>
  <c r="BF250" i="2"/>
  <c r="BF251" i="2"/>
  <c r="BF256" i="2"/>
  <c r="BF155" i="2"/>
  <c r="BF261" i="2"/>
  <c r="BF187" i="2"/>
  <c r="BF231" i="2"/>
  <c r="BF204" i="2"/>
  <c r="BF210" i="2"/>
  <c r="BF236" i="2"/>
  <c r="BF263" i="2"/>
  <c r="BF175" i="2"/>
  <c r="BF143" i="2"/>
  <c r="BF151" i="2"/>
  <c r="BF163" i="2"/>
  <c r="BF171" i="2"/>
  <c r="BF240" i="2"/>
  <c r="BF264" i="2"/>
  <c r="J96" i="2"/>
  <c r="BF134" i="2"/>
  <c r="BF179" i="2"/>
  <c r="BF191" i="2"/>
  <c r="BF218" i="2"/>
  <c r="BF222" i="2"/>
  <c r="BF230" i="2"/>
  <c r="BF147" i="2"/>
  <c r="BF159" i="2"/>
  <c r="F127" i="2"/>
  <c r="J124" i="2"/>
  <c r="BF133" i="2"/>
  <c r="BF196" i="2"/>
  <c r="E116" i="2"/>
  <c r="BF139" i="2"/>
  <c r="BF167" i="2"/>
  <c r="BF183" i="2"/>
  <c r="BF195" i="2"/>
  <c r="BF242" i="2"/>
  <c r="BF248" i="2"/>
  <c r="BF247" i="2"/>
  <c r="BF249" i="2"/>
  <c r="F37" i="13"/>
  <c r="BB110" i="1" s="1"/>
  <c r="F39" i="17"/>
  <c r="BD115" i="1" s="1"/>
  <c r="F38" i="21"/>
  <c r="BC119" i="1" s="1"/>
  <c r="F35" i="24"/>
  <c r="AZ124" i="1"/>
  <c r="F36" i="35"/>
  <c r="BC136" i="1"/>
  <c r="F35" i="40"/>
  <c r="AZ142" i="1" s="1"/>
  <c r="F37" i="47"/>
  <c r="BB150" i="1" s="1"/>
  <c r="F40" i="54"/>
  <c r="BC158" i="1" s="1"/>
  <c r="J37" i="57"/>
  <c r="AV161" i="1" s="1"/>
  <c r="F39" i="61"/>
  <c r="BB166" i="1"/>
  <c r="F35" i="14"/>
  <c r="AZ112" i="1" s="1"/>
  <c r="F39" i="18"/>
  <c r="BD116" i="1" s="1"/>
  <c r="F39" i="22"/>
  <c r="BD121" i="1" s="1"/>
  <c r="F35" i="29"/>
  <c r="AZ130" i="1" s="1"/>
  <c r="F38" i="30"/>
  <c r="BC131" i="1" s="1"/>
  <c r="F38" i="32"/>
  <c r="BC133" i="1"/>
  <c r="F35" i="36"/>
  <c r="BB137" i="1" s="1"/>
  <c r="F37" i="42"/>
  <c r="BB144" i="1" s="1"/>
  <c r="F38" i="44"/>
  <c r="BC146" i="1" s="1"/>
  <c r="F35" i="46"/>
  <c r="BB148" i="1" s="1"/>
  <c r="J35" i="51"/>
  <c r="AV154" i="1" s="1"/>
  <c r="J37" i="55"/>
  <c r="AV159" i="1"/>
  <c r="F40" i="61"/>
  <c r="BC166" i="1" s="1"/>
  <c r="AS95" i="1"/>
  <c r="F37" i="3"/>
  <c r="AZ98" i="1"/>
  <c r="F41" i="3"/>
  <c r="BD98" i="1"/>
  <c r="F40" i="4"/>
  <c r="BC100" i="1"/>
  <c r="F37" i="6"/>
  <c r="BB103" i="1" s="1"/>
  <c r="F40" i="59"/>
  <c r="BC163" i="1" s="1"/>
  <c r="J37" i="64"/>
  <c r="AV169" i="1"/>
  <c r="F38" i="16"/>
  <c r="BC114" i="1"/>
  <c r="F37" i="20"/>
  <c r="BB118" i="1"/>
  <c r="F37" i="25"/>
  <c r="BB125" i="1"/>
  <c r="F38" i="27"/>
  <c r="BC127" i="1" s="1"/>
  <c r="J35" i="31"/>
  <c r="AV132" i="1" s="1"/>
  <c r="J35" i="32"/>
  <c r="AV133" i="1"/>
  <c r="F33" i="38"/>
  <c r="AZ139" i="1"/>
  <c r="F38" i="40"/>
  <c r="BC142" i="1"/>
  <c r="F38" i="48"/>
  <c r="BC151" i="1"/>
  <c r="F35" i="53"/>
  <c r="AZ156" i="1" s="1"/>
  <c r="J37" i="56"/>
  <c r="AV160" i="1" s="1"/>
  <c r="F37" i="60"/>
  <c r="BB164" i="1"/>
  <c r="J35" i="15"/>
  <c r="AV113" i="1" s="1"/>
  <c r="F39" i="11"/>
  <c r="BD108" i="1" s="1"/>
  <c r="F37" i="23"/>
  <c r="BB122" i="1"/>
  <c r="F37" i="27"/>
  <c r="BB127" i="1" s="1"/>
  <c r="F39" i="30"/>
  <c r="BD131" i="1" s="1"/>
  <c r="F38" i="33"/>
  <c r="BC134" i="1" s="1"/>
  <c r="F35" i="38"/>
  <c r="BB139" i="1" s="1"/>
  <c r="F39" i="40"/>
  <c r="BD142" i="1" s="1"/>
  <c r="F38" i="47"/>
  <c r="BC150" i="1"/>
  <c r="J37" i="54"/>
  <c r="AV158" i="1" s="1"/>
  <c r="F41" i="57"/>
  <c r="BD161" i="1" s="1"/>
  <c r="J35" i="60"/>
  <c r="AV164" i="1" s="1"/>
  <c r="F35" i="12"/>
  <c r="AZ109" i="1" s="1"/>
  <c r="F38" i="13"/>
  <c r="BC110" i="1" s="1"/>
  <c r="J35" i="17"/>
  <c r="AV115" i="1"/>
  <c r="F38" i="20"/>
  <c r="BC118" i="1" s="1"/>
  <c r="F35" i="26"/>
  <c r="AZ126" i="1" s="1"/>
  <c r="F35" i="28"/>
  <c r="BB128" i="1" s="1"/>
  <c r="J32" i="33"/>
  <c r="F33" i="35"/>
  <c r="AZ136" i="1"/>
  <c r="F35" i="39"/>
  <c r="BB140" i="1"/>
  <c r="J35" i="44"/>
  <c r="AV146" i="1"/>
  <c r="F35" i="44"/>
  <c r="AZ146" i="1"/>
  <c r="F33" i="46"/>
  <c r="AZ148" i="1"/>
  <c r="F38" i="51"/>
  <c r="BC154" i="1"/>
  <c r="F39" i="54"/>
  <c r="BB158" i="1"/>
  <c r="F39" i="58"/>
  <c r="BB162" i="1"/>
  <c r="J37" i="2"/>
  <c r="AV97" i="1"/>
  <c r="F39" i="5"/>
  <c r="BB101" i="1"/>
  <c r="F37" i="7"/>
  <c r="BB104" i="1" s="1"/>
  <c r="F39" i="7"/>
  <c r="BD104" i="1"/>
  <c r="J35" i="8"/>
  <c r="AV105" i="1"/>
  <c r="F39" i="8"/>
  <c r="BD105" i="1" s="1"/>
  <c r="F37" i="9"/>
  <c r="BB106" i="1"/>
  <c r="F35" i="10"/>
  <c r="AZ107" i="1"/>
  <c r="F39" i="10"/>
  <c r="BD107" i="1" s="1"/>
  <c r="J35" i="11"/>
  <c r="AV108" i="1" s="1"/>
  <c r="F38" i="23"/>
  <c r="BC122" i="1"/>
  <c r="F39" i="26"/>
  <c r="BD126" i="1" s="1"/>
  <c r="J35" i="29"/>
  <c r="AV130" i="1"/>
  <c r="F35" i="31"/>
  <c r="AZ132" i="1"/>
  <c r="F38" i="31"/>
  <c r="BC132" i="1" s="1"/>
  <c r="F33" i="34"/>
  <c r="AZ135" i="1" s="1"/>
  <c r="F37" i="36"/>
  <c r="BD137" i="1"/>
  <c r="J35" i="42"/>
  <c r="AV144" i="1" s="1"/>
  <c r="J35" i="45"/>
  <c r="AV147" i="1"/>
  <c r="F35" i="48"/>
  <c r="AZ151" i="1"/>
  <c r="J35" i="53"/>
  <c r="AV156" i="1" s="1"/>
  <c r="F41" i="55"/>
  <c r="BD159" i="1" s="1"/>
  <c r="F40" i="62"/>
  <c r="BC167" i="1"/>
  <c r="F35" i="15"/>
  <c r="AZ113" i="1" s="1"/>
  <c r="J35" i="12"/>
  <c r="AV109" i="1"/>
  <c r="F37" i="12"/>
  <c r="BB109" i="1"/>
  <c r="F39" i="13"/>
  <c r="BD110" i="1" s="1"/>
  <c r="F35" i="17"/>
  <c r="AZ115" i="1" s="1"/>
  <c r="F39" i="20"/>
  <c r="BD118" i="1"/>
  <c r="J35" i="25"/>
  <c r="AV125" i="1" s="1"/>
  <c r="F37" i="26"/>
  <c r="BB126" i="1"/>
  <c r="J33" i="28"/>
  <c r="AV128" i="1"/>
  <c r="F35" i="34"/>
  <c r="BB135" i="1" s="1"/>
  <c r="F35" i="37"/>
  <c r="BB138" i="1" s="1"/>
  <c r="J35" i="40"/>
  <c r="AV142" i="1"/>
  <c r="J35" i="48"/>
  <c r="AV151" i="1" s="1"/>
  <c r="F39" i="53"/>
  <c r="BD156" i="1"/>
  <c r="F37" i="56"/>
  <c r="AZ160" i="1"/>
  <c r="J37" i="61"/>
  <c r="AV166" i="1" s="1"/>
  <c r="AS149" i="1"/>
  <c r="F40" i="3"/>
  <c r="BC98" i="1"/>
  <c r="J37" i="3"/>
  <c r="AV98" i="1"/>
  <c r="F39" i="3"/>
  <c r="BB98" i="1"/>
  <c r="F39" i="4"/>
  <c r="BB100" i="1" s="1"/>
  <c r="F41" i="5"/>
  <c r="BD101" i="1" s="1"/>
  <c r="J35" i="7"/>
  <c r="AV104" i="1"/>
  <c r="F35" i="8"/>
  <c r="AZ105" i="1" s="1"/>
  <c r="F37" i="8"/>
  <c r="BB105" i="1" s="1"/>
  <c r="J35" i="9"/>
  <c r="AV106" i="1"/>
  <c r="F38" i="9"/>
  <c r="BC106" i="1" s="1"/>
  <c r="J35" i="10"/>
  <c r="AV107" i="1" s="1"/>
  <c r="F37" i="10"/>
  <c r="BB107" i="1"/>
  <c r="F37" i="11"/>
  <c r="BB108" i="1" s="1"/>
  <c r="J35" i="24"/>
  <c r="AV124" i="1" s="1"/>
  <c r="J30" i="34"/>
  <c r="F36" i="36"/>
  <c r="BC137" i="1"/>
  <c r="F39" i="42"/>
  <c r="BD144" i="1"/>
  <c r="F37" i="44"/>
  <c r="BB146" i="1" s="1"/>
  <c r="F37" i="46"/>
  <c r="BD148" i="1" s="1"/>
  <c r="F39" i="50"/>
  <c r="BD153" i="1"/>
  <c r="F39" i="60"/>
  <c r="BD164" i="1" s="1"/>
  <c r="F38" i="11"/>
  <c r="BC108" i="1"/>
  <c r="J35" i="23"/>
  <c r="AV122" i="1"/>
  <c r="F35" i="27"/>
  <c r="AZ127" i="1" s="1"/>
  <c r="F37" i="30"/>
  <c r="BB131" i="1" s="1"/>
  <c r="F37" i="31"/>
  <c r="BB132" i="1"/>
  <c r="F36" i="34"/>
  <c r="BC135" i="1" s="1"/>
  <c r="J33" i="36"/>
  <c r="AV137" i="1"/>
  <c r="F38" i="43"/>
  <c r="BC145" i="1"/>
  <c r="F35" i="45"/>
  <c r="AZ147" i="1" s="1"/>
  <c r="F35" i="47"/>
  <c r="AZ150" i="1" s="1"/>
  <c r="F37" i="53"/>
  <c r="BB156" i="1"/>
  <c r="F41" i="56"/>
  <c r="BD160" i="1" s="1"/>
  <c r="F41" i="61"/>
  <c r="BD166" i="1"/>
  <c r="F37" i="15"/>
  <c r="BB113" i="1"/>
  <c r="F35" i="52"/>
  <c r="AZ155" i="1" s="1"/>
  <c r="F40" i="57"/>
  <c r="BC161" i="1" s="1"/>
  <c r="J37" i="63"/>
  <c r="AV168" i="1"/>
  <c r="F39" i="16"/>
  <c r="BD114" i="1" s="1"/>
  <c r="F35" i="20"/>
  <c r="AZ118" i="1"/>
  <c r="F39" i="25"/>
  <c r="BD125" i="1"/>
  <c r="F39" i="27"/>
  <c r="BD127" i="1" s="1"/>
  <c r="F35" i="30"/>
  <c r="AZ131" i="1" s="1"/>
  <c r="F39" i="32"/>
  <c r="BD133" i="1"/>
  <c r="F33" i="37"/>
  <c r="AZ138" i="1" s="1"/>
  <c r="F35" i="41"/>
  <c r="AZ143" i="1"/>
  <c r="F39" i="49"/>
  <c r="BD152" i="1"/>
  <c r="F37" i="50"/>
  <c r="BB153" i="1" s="1"/>
  <c r="F35" i="60"/>
  <c r="AZ164" i="1" s="1"/>
  <c r="F38" i="14"/>
  <c r="BC112" i="1"/>
  <c r="F37" i="18"/>
  <c r="BB116" i="1" s="1"/>
  <c r="F37" i="22"/>
  <c r="BB121" i="1"/>
  <c r="F37" i="29"/>
  <c r="BB130" i="1"/>
  <c r="J35" i="33"/>
  <c r="AV134" i="1" s="1"/>
  <c r="F36" i="38"/>
  <c r="BC139" i="1" s="1"/>
  <c r="F35" i="42"/>
  <c r="AZ144" i="1"/>
  <c r="F39" i="44"/>
  <c r="BD146" i="1" s="1"/>
  <c r="F39" i="47"/>
  <c r="BD150" i="1"/>
  <c r="F41" i="54"/>
  <c r="BD158" i="1"/>
  <c r="F37" i="57"/>
  <c r="AZ161" i="1" s="1"/>
  <c r="F37" i="61"/>
  <c r="AZ166" i="1" s="1"/>
  <c r="J35" i="13"/>
  <c r="AV110" i="1" s="1"/>
  <c r="F38" i="17"/>
  <c r="BC115" i="1" s="1"/>
  <c r="F35" i="21"/>
  <c r="AZ119" i="1"/>
  <c r="F37" i="24"/>
  <c r="BB124" i="1"/>
  <c r="F35" i="35"/>
  <c r="BB136" i="1" s="1"/>
  <c r="F36" i="39"/>
  <c r="BC140" i="1" s="1"/>
  <c r="J35" i="43"/>
  <c r="AV145" i="1" s="1"/>
  <c r="J33" i="46"/>
  <c r="AV148" i="1" s="1"/>
  <c r="F39" i="51"/>
  <c r="BD154" i="1"/>
  <c r="F40" i="55"/>
  <c r="BC159" i="1"/>
  <c r="F41" i="62"/>
  <c r="BD167" i="1" s="1"/>
  <c r="F37" i="16"/>
  <c r="BB114" i="1" s="1"/>
  <c r="J35" i="20"/>
  <c r="AV118" i="1" s="1"/>
  <c r="F38" i="25"/>
  <c r="BC125" i="1" s="1"/>
  <c r="F36" i="28"/>
  <c r="BC128" i="1"/>
  <c r="F37" i="34"/>
  <c r="BD135" i="1"/>
  <c r="F36" i="37"/>
  <c r="BC138" i="1" s="1"/>
  <c r="F38" i="41"/>
  <c r="BC143" i="1" s="1"/>
  <c r="F37" i="49"/>
  <c r="BB152" i="1" s="1"/>
  <c r="J35" i="50"/>
  <c r="AV153" i="1" s="1"/>
  <c r="F40" i="63"/>
  <c r="BC168" i="1"/>
  <c r="F35" i="18"/>
  <c r="AZ116" i="1"/>
  <c r="F38" i="19"/>
  <c r="BC117" i="1" s="1"/>
  <c r="F39" i="21"/>
  <c r="BD119" i="1" s="1"/>
  <c r="F35" i="25"/>
  <c r="AZ125" i="1" s="1"/>
  <c r="J35" i="26"/>
  <c r="AV126" i="1" s="1"/>
  <c r="F33" i="28"/>
  <c r="AZ128" i="1"/>
  <c r="J33" i="34"/>
  <c r="AV135" i="1"/>
  <c r="F33" i="36"/>
  <c r="AZ137" i="1" s="1"/>
  <c r="F38" i="42"/>
  <c r="BC144" i="1" s="1"/>
  <c r="F37" i="45"/>
  <c r="BB147" i="1" s="1"/>
  <c r="J35" i="47"/>
  <c r="AV150" i="1" s="1"/>
  <c r="F37" i="54"/>
  <c r="AZ158" i="1"/>
  <c r="F39" i="56"/>
  <c r="BB160" i="1"/>
  <c r="F41" i="59"/>
  <c r="BD163" i="1" s="1"/>
  <c r="F41" i="63"/>
  <c r="BD168" i="1" s="1"/>
  <c r="J35" i="14"/>
  <c r="AV112" i="1" s="1"/>
  <c r="J35" i="19"/>
  <c r="AV117" i="1" s="1"/>
  <c r="F35" i="22"/>
  <c r="AZ121" i="1"/>
  <c r="F38" i="29"/>
  <c r="BC130" i="1"/>
  <c r="F37" i="32"/>
  <c r="BB133" i="1" s="1"/>
  <c r="F37" i="37"/>
  <c r="BD138" i="1" s="1"/>
  <c r="J35" i="41"/>
  <c r="AV143" i="1" s="1"/>
  <c r="J35" i="49"/>
  <c r="AV152" i="1" s="1"/>
  <c r="F35" i="51"/>
  <c r="AZ154" i="1"/>
  <c r="F39" i="55"/>
  <c r="BB159" i="1"/>
  <c r="F39" i="62"/>
  <c r="BB167" i="1" s="1"/>
  <c r="F39" i="12"/>
  <c r="BD109" i="1" s="1"/>
  <c r="J35" i="16"/>
  <c r="AV114" i="1" s="1"/>
  <c r="F37" i="19"/>
  <c r="BB117" i="1" s="1"/>
  <c r="F38" i="22"/>
  <c r="BC121" i="1"/>
  <c r="J35" i="30"/>
  <c r="AV131" i="1"/>
  <c r="F35" i="33"/>
  <c r="AZ134" i="1" s="1"/>
  <c r="J33" i="39"/>
  <c r="AV140" i="1" s="1"/>
  <c r="F35" i="43"/>
  <c r="AZ145" i="1" s="1"/>
  <c r="F36" i="46"/>
  <c r="BC148" i="1" s="1"/>
  <c r="F37" i="51"/>
  <c r="BB154" i="1"/>
  <c r="F37" i="55"/>
  <c r="AZ159" i="1"/>
  <c r="F37" i="62"/>
  <c r="AZ167" i="1" s="1"/>
  <c r="F39" i="2"/>
  <c r="BB97" i="1" s="1"/>
  <c r="F37" i="5"/>
  <c r="AZ101" i="1" s="1"/>
  <c r="F39" i="6"/>
  <c r="BD103" i="1" s="1"/>
  <c r="F41" i="58"/>
  <c r="BD162" i="1"/>
  <c r="F37" i="14"/>
  <c r="BB112" i="1"/>
  <c r="F38" i="18"/>
  <c r="BC116" i="1" s="1"/>
  <c r="F35" i="23"/>
  <c r="AZ122" i="1" s="1"/>
  <c r="J35" i="27"/>
  <c r="AV127" i="1" s="1"/>
  <c r="F39" i="31"/>
  <c r="BD132" i="1" s="1"/>
  <c r="F37" i="33"/>
  <c r="BB134" i="1"/>
  <c r="F37" i="38"/>
  <c r="BD139" i="1"/>
  <c r="F39" i="41"/>
  <c r="BD143" i="1" s="1"/>
  <c r="F35" i="50"/>
  <c r="AZ153" i="1" s="1"/>
  <c r="F37" i="63"/>
  <c r="AZ168" i="1" s="1"/>
  <c r="F37" i="2"/>
  <c r="AZ97" i="1" s="1"/>
  <c r="J37" i="5"/>
  <c r="AV101" i="1"/>
  <c r="F35" i="7"/>
  <c r="AZ104" i="1"/>
  <c r="F38" i="7"/>
  <c r="BC104" i="1" s="1"/>
  <c r="F38" i="8"/>
  <c r="BC105" i="1" s="1"/>
  <c r="F35" i="9"/>
  <c r="AZ106" i="1" s="1"/>
  <c r="F39" i="9"/>
  <c r="BD106" i="1" s="1"/>
  <c r="F38" i="10"/>
  <c r="BC107" i="1"/>
  <c r="F35" i="11"/>
  <c r="AZ108" i="1"/>
  <c r="F39" i="23"/>
  <c r="BD122" i="1" s="1"/>
  <c r="F38" i="26"/>
  <c r="BC126" i="1" s="1"/>
  <c r="F37" i="28"/>
  <c r="BD128" i="1" s="1"/>
  <c r="F39" i="33"/>
  <c r="BD134" i="1" s="1"/>
  <c r="J33" i="38"/>
  <c r="AV139" i="1"/>
  <c r="F37" i="40"/>
  <c r="BB142" i="1"/>
  <c r="F37" i="48"/>
  <c r="BB151" i="1" s="1"/>
  <c r="F39" i="52"/>
  <c r="BD155" i="1" s="1"/>
  <c r="F39" i="57"/>
  <c r="BB161" i="1" s="1"/>
  <c r="J37" i="62"/>
  <c r="AV167" i="1" s="1"/>
  <c r="F41" i="2"/>
  <c r="BD97" i="1"/>
  <c r="F41" i="4"/>
  <c r="BD100" i="1"/>
  <c r="J35" i="6"/>
  <c r="AV103" i="1" s="1"/>
  <c r="F39" i="59"/>
  <c r="BB163" i="1" s="1"/>
  <c r="F37" i="64"/>
  <c r="AZ169" i="1" s="1"/>
  <c r="F38" i="12"/>
  <c r="BC109" i="1" s="1"/>
  <c r="F38" i="15"/>
  <c r="BC113" i="1" s="1"/>
  <c r="F37" i="52"/>
  <c r="BB155" i="1"/>
  <c r="F37" i="58"/>
  <c r="AZ162" i="1" s="1"/>
  <c r="F39" i="15"/>
  <c r="BD113" i="1" s="1"/>
  <c r="J35" i="52"/>
  <c r="AV155" i="1" s="1"/>
  <c r="J37" i="58"/>
  <c r="AV162" i="1" s="1"/>
  <c r="F41" i="64"/>
  <c r="BD169" i="1"/>
  <c r="F35" i="13"/>
  <c r="AZ110" i="1"/>
  <c r="F37" i="17"/>
  <c r="BB115" i="1" s="1"/>
  <c r="J35" i="21"/>
  <c r="AV119" i="1" s="1"/>
  <c r="F38" i="24"/>
  <c r="BC124" i="1" s="1"/>
  <c r="F37" i="35"/>
  <c r="BD136" i="1" s="1"/>
  <c r="F37" i="39"/>
  <c r="BD140" i="1"/>
  <c r="F39" i="43"/>
  <c r="BD145" i="1"/>
  <c r="F39" i="45"/>
  <c r="BD147" i="1" s="1"/>
  <c r="F38" i="49"/>
  <c r="BC152" i="1" s="1"/>
  <c r="F35" i="49"/>
  <c r="AZ152" i="1" s="1"/>
  <c r="F38" i="50"/>
  <c r="BC153" i="1" s="1"/>
  <c r="F39" i="63"/>
  <c r="BB168" i="1"/>
  <c r="F35" i="16"/>
  <c r="AZ114" i="1"/>
  <c r="F39" i="19"/>
  <c r="BD117" i="1" s="1"/>
  <c r="J35" i="22"/>
  <c r="AV121" i="1" s="1"/>
  <c r="F39" i="29"/>
  <c r="BD130" i="1" s="1"/>
  <c r="F35" i="32"/>
  <c r="AZ133" i="1" s="1"/>
  <c r="J33" i="37"/>
  <c r="AV138" i="1" s="1"/>
  <c r="F37" i="41"/>
  <c r="BB143" i="1"/>
  <c r="F38" i="52"/>
  <c r="BC155" i="1" s="1"/>
  <c r="F40" i="58"/>
  <c r="BC162" i="1" s="1"/>
  <c r="F39" i="14"/>
  <c r="BD112" i="1" s="1"/>
  <c r="J35" i="18"/>
  <c r="AV116" i="1" s="1"/>
  <c r="F35" i="19"/>
  <c r="AZ117" i="1" s="1"/>
  <c r="F37" i="21"/>
  <c r="BB119" i="1"/>
  <c r="F39" i="24"/>
  <c r="BD124" i="1" s="1"/>
  <c r="J33" i="35"/>
  <c r="AV136" i="1" s="1"/>
  <c r="F33" i="39"/>
  <c r="AZ140" i="1" s="1"/>
  <c r="F37" i="43"/>
  <c r="BB145" i="1" s="1"/>
  <c r="F38" i="45"/>
  <c r="BC147" i="1"/>
  <c r="F39" i="48"/>
  <c r="BD151" i="1" s="1"/>
  <c r="F38" i="53"/>
  <c r="BC156" i="1"/>
  <c r="F40" i="56"/>
  <c r="BC160" i="1"/>
  <c r="F38" i="60"/>
  <c r="BC164" i="1"/>
  <c r="F40" i="2"/>
  <c r="BC97" i="1"/>
  <c r="J37" i="4"/>
  <c r="AV100" i="1"/>
  <c r="F40" i="5"/>
  <c r="BC101" i="1" s="1"/>
  <c r="F38" i="6"/>
  <c r="BC103" i="1"/>
  <c r="J37" i="59"/>
  <c r="AV163" i="1"/>
  <c r="F39" i="64"/>
  <c r="BB169" i="1"/>
  <c r="F37" i="4"/>
  <c r="AZ100" i="1"/>
  <c r="F35" i="6"/>
  <c r="AZ103" i="1" s="1"/>
  <c r="F37" i="59"/>
  <c r="AZ163" i="1" s="1"/>
  <c r="F40" i="64"/>
  <c r="BC169" i="1"/>
  <c r="BK170" i="43" l="1"/>
  <c r="J170" i="43" s="1"/>
  <c r="J104" i="43" s="1"/>
  <c r="BK156" i="54"/>
  <c r="J156" i="54" s="1"/>
  <c r="J107" i="54" s="1"/>
  <c r="J205" i="37"/>
  <c r="J104" i="37" s="1"/>
  <c r="J189" i="51"/>
  <c r="J107" i="51" s="1"/>
  <c r="BK189" i="55"/>
  <c r="J189" i="55" s="1"/>
  <c r="J109" i="55" s="1"/>
  <c r="J200" i="50"/>
  <c r="J102" i="50" s="1"/>
  <c r="P135" i="56"/>
  <c r="AU160" i="1" s="1"/>
  <c r="BK184" i="57"/>
  <c r="J184" i="57" s="1"/>
  <c r="J107" i="57" s="1"/>
  <c r="R136" i="9"/>
  <c r="R135" i="9" s="1"/>
  <c r="R134" i="9" s="1"/>
  <c r="T141" i="14"/>
  <c r="BK131" i="44"/>
  <c r="R131" i="19"/>
  <c r="J166" i="43"/>
  <c r="J103" i="43" s="1"/>
  <c r="BK131" i="29"/>
  <c r="J131" i="29"/>
  <c r="J99" i="29"/>
  <c r="R137" i="5"/>
  <c r="R136" i="5" s="1"/>
  <c r="BK146" i="64"/>
  <c r="J146" i="64" s="1"/>
  <c r="J101" i="64" s="1"/>
  <c r="P135" i="43"/>
  <c r="P134" i="43"/>
  <c r="P133" i="43"/>
  <c r="AU145" i="1" s="1"/>
  <c r="T124" i="46"/>
  <c r="BK140" i="41"/>
  <c r="BK127" i="20"/>
  <c r="J127" i="20"/>
  <c r="J99" i="20" s="1"/>
  <c r="T136" i="12"/>
  <c r="T132" i="12" s="1"/>
  <c r="R181" i="41"/>
  <c r="R139" i="41" s="1"/>
  <c r="R138" i="41" s="1"/>
  <c r="P1497" i="6"/>
  <c r="T129" i="45"/>
  <c r="T128" i="45" s="1"/>
  <c r="T160" i="4"/>
  <c r="T142" i="4"/>
  <c r="P127" i="13"/>
  <c r="P126" i="13" s="1"/>
  <c r="AU110" i="1" s="1"/>
  <c r="P134" i="42"/>
  <c r="R126" i="28"/>
  <c r="R125" i="28" s="1"/>
  <c r="P137" i="52"/>
  <c r="P136" i="52"/>
  <c r="AU155" i="1" s="1"/>
  <c r="R135" i="43"/>
  <c r="R134" i="43"/>
  <c r="R133" i="43" s="1"/>
  <c r="T136" i="59"/>
  <c r="T135" i="59" s="1"/>
  <c r="P132" i="7"/>
  <c r="AU104" i="1" s="1"/>
  <c r="BK131" i="16"/>
  <c r="J131" i="16" s="1"/>
  <c r="J99" i="16" s="1"/>
  <c r="P376" i="24"/>
  <c r="P140" i="24" s="1"/>
  <c r="AU124" i="1" s="1"/>
  <c r="P149" i="16"/>
  <c r="P130" i="16" s="1"/>
  <c r="AU114" i="1" s="1"/>
  <c r="R136" i="57"/>
  <c r="R135" i="57"/>
  <c r="R124" i="32"/>
  <c r="R131" i="44"/>
  <c r="R130" i="44" s="1"/>
  <c r="BK157" i="61"/>
  <c r="BK156" i="61"/>
  <c r="J156" i="61" s="1"/>
  <c r="J34" i="61" s="1"/>
  <c r="AG166" i="1" s="1"/>
  <c r="BK131" i="2"/>
  <c r="BK130" i="2"/>
  <c r="J130" i="2" s="1"/>
  <c r="J34" i="2" s="1"/>
  <c r="AG97" i="1" s="1"/>
  <c r="T129" i="47"/>
  <c r="T128" i="47" s="1"/>
  <c r="T127" i="47" s="1"/>
  <c r="R138" i="40"/>
  <c r="R137" i="40"/>
  <c r="T134" i="17"/>
  <c r="P126" i="36"/>
  <c r="P125" i="36"/>
  <c r="AU137" i="1" s="1"/>
  <c r="R126" i="31"/>
  <c r="R125" i="31"/>
  <c r="R175" i="11"/>
  <c r="R174" i="11"/>
  <c r="P124" i="32"/>
  <c r="AU133" i="1"/>
  <c r="P127" i="26"/>
  <c r="P126" i="26"/>
  <c r="AU126" i="1" s="1"/>
  <c r="T123" i="38"/>
  <c r="BK207" i="37"/>
  <c r="J207" i="37" s="1"/>
  <c r="J105" i="37" s="1"/>
  <c r="R127" i="25"/>
  <c r="T126" i="36"/>
  <c r="T125" i="36"/>
  <c r="R136" i="58"/>
  <c r="R135" i="58"/>
  <c r="P136" i="55"/>
  <c r="P135" i="55"/>
  <c r="AU159" i="1" s="1"/>
  <c r="R125" i="50"/>
  <c r="P129" i="45"/>
  <c r="P128" i="45" s="1"/>
  <c r="AU147" i="1" s="1"/>
  <c r="BK126" i="21"/>
  <c r="J126" i="21" s="1"/>
  <c r="J99" i="21" s="1"/>
  <c r="R447" i="15"/>
  <c r="P126" i="30"/>
  <c r="P125" i="30" s="1"/>
  <c r="AU131" i="1" s="1"/>
  <c r="R131" i="2"/>
  <c r="R130" i="2"/>
  <c r="R127" i="35"/>
  <c r="R126" i="35" s="1"/>
  <c r="R133" i="7"/>
  <c r="R132" i="7" s="1"/>
  <c r="T148" i="53"/>
  <c r="T135" i="53"/>
  <c r="P132" i="19"/>
  <c r="P131" i="19"/>
  <c r="AU117" i="1" s="1"/>
  <c r="P169" i="42"/>
  <c r="T128" i="48"/>
  <c r="T127" i="48"/>
  <c r="R134" i="42"/>
  <c r="R133" i="42" s="1"/>
  <c r="R132" i="42" s="1"/>
  <c r="R131" i="29"/>
  <c r="BK141" i="24"/>
  <c r="R155" i="29"/>
  <c r="P127" i="20"/>
  <c r="P126" i="20"/>
  <c r="AU118" i="1" s="1"/>
  <c r="R356" i="14"/>
  <c r="R143" i="4"/>
  <c r="BK136" i="57"/>
  <c r="J136" i="57"/>
  <c r="J101" i="57" s="1"/>
  <c r="T135" i="10"/>
  <c r="T134" i="10" s="1"/>
  <c r="R136" i="56"/>
  <c r="R135" i="56"/>
  <c r="P138" i="63"/>
  <c r="P137" i="63"/>
  <c r="AU168" i="1" s="1"/>
  <c r="AU165" i="1" s="1"/>
  <c r="P136" i="57"/>
  <c r="P135" i="57" s="1"/>
  <c r="AU161" i="1" s="1"/>
  <c r="R131" i="37"/>
  <c r="R130" i="37" s="1"/>
  <c r="R309" i="22"/>
  <c r="R138" i="22" s="1"/>
  <c r="T136" i="58"/>
  <c r="T135" i="58" s="1"/>
  <c r="R141" i="24"/>
  <c r="BK251" i="41"/>
  <c r="J251" i="41"/>
  <c r="J110" i="41" s="1"/>
  <c r="P136" i="59"/>
  <c r="P135" i="59" s="1"/>
  <c r="AU163" i="1" s="1"/>
  <c r="P128" i="48"/>
  <c r="P127" i="48" s="1"/>
  <c r="AU151" i="1" s="1"/>
  <c r="P141" i="14"/>
  <c r="P140" i="14"/>
  <c r="AU112" i="1"/>
  <c r="R136" i="54"/>
  <c r="R135" i="54"/>
  <c r="P131" i="37"/>
  <c r="P130" i="37" s="1"/>
  <c r="AU138" i="1" s="1"/>
  <c r="T132" i="19"/>
  <c r="T131" i="19"/>
  <c r="P131" i="2"/>
  <c r="P130" i="2"/>
  <c r="AU97" i="1" s="1"/>
  <c r="AU96" i="1" s="1"/>
  <c r="R376" i="24"/>
  <c r="P135" i="54"/>
  <c r="AU158" i="1" s="1"/>
  <c r="BK125" i="27"/>
  <c r="J125" i="27" s="1"/>
  <c r="J98" i="27" s="1"/>
  <c r="R139" i="22"/>
  <c r="R136" i="12"/>
  <c r="R132" i="12" s="1"/>
  <c r="R133" i="18"/>
  <c r="R132" i="18" s="1"/>
  <c r="R131" i="18" s="1"/>
  <c r="T141" i="24"/>
  <c r="T132" i="8"/>
  <c r="BK127" i="26"/>
  <c r="BK126" i="26" s="1"/>
  <c r="J126" i="26" s="1"/>
  <c r="J32" i="26" s="1"/>
  <c r="AG126" i="1" s="1"/>
  <c r="T175" i="11"/>
  <c r="T174" i="11"/>
  <c r="T130" i="60"/>
  <c r="T129" i="60" s="1"/>
  <c r="T136" i="56"/>
  <c r="T135" i="56" s="1"/>
  <c r="T136" i="57"/>
  <c r="T135" i="57"/>
  <c r="T133" i="51"/>
  <c r="T132" i="51"/>
  <c r="R160" i="4"/>
  <c r="P130" i="60"/>
  <c r="P129" i="60"/>
  <c r="AU164" i="1"/>
  <c r="P132" i="8"/>
  <c r="AU105" i="1" s="1"/>
  <c r="T127" i="25"/>
  <c r="BK159" i="7"/>
  <c r="J159" i="7"/>
  <c r="J103" i="7"/>
  <c r="T151" i="6"/>
  <c r="T150" i="6"/>
  <c r="P143" i="4"/>
  <c r="P142" i="4" s="1"/>
  <c r="AU100" i="1" s="1"/>
  <c r="R136" i="55"/>
  <c r="R135" i="55"/>
  <c r="P131" i="23"/>
  <c r="P130" i="23"/>
  <c r="AU122" i="1" s="1"/>
  <c r="P125" i="50"/>
  <c r="AU153" i="1"/>
  <c r="R127" i="26"/>
  <c r="R126" i="26"/>
  <c r="R147" i="15"/>
  <c r="R146" i="15" s="1"/>
  <c r="BK139" i="22"/>
  <c r="J139" i="22"/>
  <c r="J99" i="22"/>
  <c r="R124" i="39"/>
  <c r="R123" i="39"/>
  <c r="P447" i="15"/>
  <c r="P146" i="15"/>
  <c r="AU113" i="1"/>
  <c r="P175" i="11"/>
  <c r="P174" i="11"/>
  <c r="AU108" i="1" s="1"/>
  <c r="T169" i="42"/>
  <c r="T133" i="42"/>
  <c r="T132" i="42"/>
  <c r="P207" i="40"/>
  <c r="P138" i="40" s="1"/>
  <c r="P137" i="40" s="1"/>
  <c r="AU142" i="1" s="1"/>
  <c r="P155" i="29"/>
  <c r="P130" i="29"/>
  <c r="AU130" i="1" s="1"/>
  <c r="T140" i="41"/>
  <c r="T139" i="41" s="1"/>
  <c r="T138" i="41" s="1"/>
  <c r="T127" i="26"/>
  <c r="T126" i="26"/>
  <c r="P132" i="18"/>
  <c r="P131" i="18" s="1"/>
  <c r="AU116" i="1" s="1"/>
  <c r="R136" i="59"/>
  <c r="R135" i="59" s="1"/>
  <c r="T126" i="21"/>
  <c r="T125" i="21" s="1"/>
  <c r="R141" i="14"/>
  <c r="R140" i="14" s="1"/>
  <c r="T133" i="7"/>
  <c r="T132" i="7"/>
  <c r="P133" i="51"/>
  <c r="P132" i="51"/>
  <c r="AU154" i="1" s="1"/>
  <c r="BK124" i="39"/>
  <c r="J124" i="39" s="1"/>
  <c r="J97" i="39" s="1"/>
  <c r="T127" i="20"/>
  <c r="T126" i="20" s="1"/>
  <c r="T147" i="15"/>
  <c r="P139" i="22"/>
  <c r="P136" i="58"/>
  <c r="P135" i="58"/>
  <c r="AU162" i="1"/>
  <c r="P127" i="35"/>
  <c r="P126" i="35" s="1"/>
  <c r="AU136" i="1" s="1"/>
  <c r="BK127" i="25"/>
  <c r="J127" i="25"/>
  <c r="J98" i="25" s="1"/>
  <c r="R126" i="36"/>
  <c r="R125" i="36"/>
  <c r="T131" i="3"/>
  <c r="T130" i="3"/>
  <c r="T184" i="5"/>
  <c r="P309" i="22"/>
  <c r="R137" i="52"/>
  <c r="R136" i="52" s="1"/>
  <c r="P140" i="41"/>
  <c r="P139" i="41" s="1"/>
  <c r="P138" i="41" s="1"/>
  <c r="AU143" i="1" s="1"/>
  <c r="P135" i="53"/>
  <c r="AU156" i="1"/>
  <c r="T136" i="55"/>
  <c r="T135" i="55"/>
  <c r="T137" i="5"/>
  <c r="T136" i="5"/>
  <c r="R127" i="20"/>
  <c r="R126" i="20" s="1"/>
  <c r="R1497" i="6"/>
  <c r="T126" i="28"/>
  <c r="T125" i="28"/>
  <c r="T127" i="13"/>
  <c r="T126" i="13" s="1"/>
  <c r="T170" i="43"/>
  <c r="T207" i="40"/>
  <c r="T138" i="40"/>
  <c r="T137" i="40" s="1"/>
  <c r="P184" i="5"/>
  <c r="P136" i="5"/>
  <c r="AU101" i="1" s="1"/>
  <c r="T447" i="15"/>
  <c r="T136" i="9"/>
  <c r="T135" i="9"/>
  <c r="T134" i="9" s="1"/>
  <c r="T130" i="2"/>
  <c r="P134" i="17"/>
  <c r="AU115" i="1" s="1"/>
  <c r="R125" i="46"/>
  <c r="R124" i="46" s="1"/>
  <c r="BK135" i="10"/>
  <c r="J135" i="10"/>
  <c r="J99" i="10" s="1"/>
  <c r="BK151" i="6"/>
  <c r="J151" i="6" s="1"/>
  <c r="J99" i="6" s="1"/>
  <c r="R148" i="53"/>
  <c r="R135" i="53" s="1"/>
  <c r="R129" i="60"/>
  <c r="T309" i="22"/>
  <c r="T138" i="22"/>
  <c r="P136" i="9"/>
  <c r="P135" i="9"/>
  <c r="P134" i="9"/>
  <c r="AU106" i="1" s="1"/>
  <c r="T136" i="54"/>
  <c r="T135" i="54" s="1"/>
  <c r="T131" i="44"/>
  <c r="T130" i="44" s="1"/>
  <c r="P129" i="47"/>
  <c r="P128" i="47"/>
  <c r="P127" i="47" s="1"/>
  <c r="AU150" i="1" s="1"/>
  <c r="P151" i="6"/>
  <c r="P150" i="6"/>
  <c r="AU103" i="1"/>
  <c r="R124" i="38"/>
  <c r="R123" i="38"/>
  <c r="R250" i="17"/>
  <c r="R134" i="17"/>
  <c r="T155" i="29"/>
  <c r="T130" i="29" s="1"/>
  <c r="T149" i="16"/>
  <c r="T130" i="16" s="1"/>
  <c r="R126" i="30"/>
  <c r="R125" i="30" s="1"/>
  <c r="BK136" i="55"/>
  <c r="J136" i="55"/>
  <c r="J101" i="55" s="1"/>
  <c r="T135" i="43"/>
  <c r="T134" i="43" s="1"/>
  <c r="T133" i="43" s="1"/>
  <c r="R151" i="6"/>
  <c r="R150" i="6" s="1"/>
  <c r="R131" i="3"/>
  <c r="R130" i="3" s="1"/>
  <c r="BK126" i="36"/>
  <c r="J126" i="36" s="1"/>
  <c r="J97" i="36" s="1"/>
  <c r="P131" i="44"/>
  <c r="P130" i="44" s="1"/>
  <c r="AU146" i="1" s="1"/>
  <c r="BK175" i="11"/>
  <c r="J175" i="11"/>
  <c r="J99" i="11" s="1"/>
  <c r="BK376" i="24"/>
  <c r="J376" i="24"/>
  <c r="J108" i="24" s="1"/>
  <c r="BK137" i="52"/>
  <c r="J137" i="52" s="1"/>
  <c r="J99" i="52" s="1"/>
  <c r="T169" i="37"/>
  <c r="T130" i="37" s="1"/>
  <c r="R131" i="23"/>
  <c r="R130" i="23" s="1"/>
  <c r="BK136" i="56"/>
  <c r="J136" i="56" s="1"/>
  <c r="J101" i="56" s="1"/>
  <c r="T356" i="14"/>
  <c r="T140" i="14" s="1"/>
  <c r="P135" i="10"/>
  <c r="P134" i="10" s="1"/>
  <c r="AU107" i="1" s="1"/>
  <c r="BK136" i="9"/>
  <c r="J136" i="9" s="1"/>
  <c r="J100" i="9" s="1"/>
  <c r="T124" i="32"/>
  <c r="R132" i="8"/>
  <c r="P124" i="39"/>
  <c r="P123" i="39" s="1"/>
  <c r="AU140" i="1" s="1"/>
  <c r="R127" i="13"/>
  <c r="R126" i="13"/>
  <c r="T376" i="24"/>
  <c r="BK207" i="40"/>
  <c r="J207" i="40"/>
  <c r="J105" i="40" s="1"/>
  <c r="BK184" i="5"/>
  <c r="J184" i="5" s="1"/>
  <c r="J109" i="5" s="1"/>
  <c r="BK133" i="51"/>
  <c r="J133" i="51" s="1"/>
  <c r="J99" i="51" s="1"/>
  <c r="R128" i="48"/>
  <c r="R127" i="48"/>
  <c r="R149" i="16"/>
  <c r="R130" i="16"/>
  <c r="BK126" i="28"/>
  <c r="J126" i="28" s="1"/>
  <c r="J97" i="28" s="1"/>
  <c r="BK124" i="32"/>
  <c r="J124" i="32"/>
  <c r="J98" i="32" s="1"/>
  <c r="BK149" i="62"/>
  <c r="J149" i="62"/>
  <c r="J101" i="62" s="1"/>
  <c r="BK181" i="41"/>
  <c r="J181" i="41" s="1"/>
  <c r="J104" i="41" s="1"/>
  <c r="BK212" i="52"/>
  <c r="J212" i="52" s="1"/>
  <c r="J110" i="52" s="1"/>
  <c r="BK197" i="58"/>
  <c r="J197" i="58"/>
  <c r="J109" i="58" s="1"/>
  <c r="BK191" i="51"/>
  <c r="J191" i="51"/>
  <c r="J108" i="51" s="1"/>
  <c r="BK531" i="8"/>
  <c r="J531" i="8" s="1"/>
  <c r="J108" i="8" s="1"/>
  <c r="BK191" i="58"/>
  <c r="J191" i="58" s="1"/>
  <c r="J107" i="58" s="1"/>
  <c r="BK298" i="17"/>
  <c r="J298" i="17"/>
  <c r="J110" i="17" s="1"/>
  <c r="BK125" i="46"/>
  <c r="J125" i="46"/>
  <c r="J97" i="46" s="1"/>
  <c r="BK136" i="53"/>
  <c r="BK135" i="53" s="1"/>
  <c r="J135" i="53" s="1"/>
  <c r="J98" i="53" s="1"/>
  <c r="BK181" i="56"/>
  <c r="J181" i="56" s="1"/>
  <c r="J109" i="56" s="1"/>
  <c r="BK176" i="59"/>
  <c r="J176" i="59"/>
  <c r="J109" i="59" s="1"/>
  <c r="BK138" i="63"/>
  <c r="J138" i="63"/>
  <c r="J101" i="63" s="1"/>
  <c r="BK160" i="3"/>
  <c r="BK130" i="3" s="1"/>
  <c r="J130" i="3" s="1"/>
  <c r="J100" i="3" s="1"/>
  <c r="J579" i="10"/>
  <c r="J110" i="10" s="1"/>
  <c r="BK190" i="57"/>
  <c r="J190" i="57" s="1"/>
  <c r="J109" i="57" s="1"/>
  <c r="BK126" i="49"/>
  <c r="J126" i="49" s="1"/>
  <c r="J99" i="49" s="1"/>
  <c r="BK133" i="12"/>
  <c r="J133" i="12"/>
  <c r="J99" i="12" s="1"/>
  <c r="BK143" i="4"/>
  <c r="J143" i="4"/>
  <c r="J101" i="4" s="1"/>
  <c r="BK356" i="14"/>
  <c r="J356" i="14" s="1"/>
  <c r="J104" i="14" s="1"/>
  <c r="BK212" i="35"/>
  <c r="J212" i="35" s="1"/>
  <c r="J105" i="35" s="1"/>
  <c r="BK136" i="59"/>
  <c r="J136" i="59"/>
  <c r="J101" i="59" s="1"/>
  <c r="J147" i="64"/>
  <c r="J102" i="64"/>
  <c r="BK148" i="62"/>
  <c r="J148" i="62"/>
  <c r="J34" i="62" s="1"/>
  <c r="AG167" i="1" s="1"/>
  <c r="BK129" i="60"/>
  <c r="J129" i="60"/>
  <c r="J98" i="60" s="1"/>
  <c r="J130" i="60"/>
  <c r="J99" i="60"/>
  <c r="BK135" i="59"/>
  <c r="J135" i="59"/>
  <c r="J100" i="59" s="1"/>
  <c r="J136" i="58"/>
  <c r="J101" i="58"/>
  <c r="BK135" i="55"/>
  <c r="J135" i="55"/>
  <c r="J100" i="55" s="1"/>
  <c r="BK135" i="54"/>
  <c r="J135" i="54" s="1"/>
  <c r="J100" i="54" s="1"/>
  <c r="BK132" i="51"/>
  <c r="J132" i="51" s="1"/>
  <c r="J32" i="51" s="1"/>
  <c r="AG154" i="1" s="1"/>
  <c r="J129" i="49"/>
  <c r="J101" i="49" s="1"/>
  <c r="BK127" i="48"/>
  <c r="J127" i="48" s="1"/>
  <c r="J98" i="48" s="1"/>
  <c r="BK128" i="47"/>
  <c r="J128" i="47" s="1"/>
  <c r="J99" i="47" s="1"/>
  <c r="BK124" i="46"/>
  <c r="J124" i="46"/>
  <c r="J96" i="46" s="1"/>
  <c r="J129" i="45"/>
  <c r="J99" i="45"/>
  <c r="BK134" i="43"/>
  <c r="J134" i="43" s="1"/>
  <c r="J99" i="43" s="1"/>
  <c r="J134" i="42"/>
  <c r="J100" i="42" s="1"/>
  <c r="BK132" i="42"/>
  <c r="J132" i="42" s="1"/>
  <c r="J98" i="42" s="1"/>
  <c r="J139" i="40"/>
  <c r="J100" i="40" s="1"/>
  <c r="J124" i="38"/>
  <c r="J97" i="38" s="1"/>
  <c r="BK130" i="37"/>
  <c r="J130" i="37" s="1"/>
  <c r="J96" i="37" s="1"/>
  <c r="BK126" i="35"/>
  <c r="J126" i="35" s="1"/>
  <c r="J30" i="35" s="1"/>
  <c r="AG136" i="1" s="1"/>
  <c r="AG135" i="1"/>
  <c r="J96" i="34"/>
  <c r="AG134" i="1"/>
  <c r="J98" i="33"/>
  <c r="J124" i="33"/>
  <c r="J99" i="33"/>
  <c r="J126" i="31"/>
  <c r="J99" i="31"/>
  <c r="J126" i="30"/>
  <c r="J99" i="30"/>
  <c r="BK130" i="23"/>
  <c r="J130" i="23"/>
  <c r="BK138" i="22"/>
  <c r="J138" i="22" s="1"/>
  <c r="J98" i="22" s="1"/>
  <c r="BK126" i="20"/>
  <c r="J126" i="20"/>
  <c r="J98" i="20" s="1"/>
  <c r="BK131" i="19"/>
  <c r="J131" i="19" s="1"/>
  <c r="J98" i="19" s="1"/>
  <c r="J133" i="18"/>
  <c r="J100" i="18" s="1"/>
  <c r="BK131" i="18"/>
  <c r="J131" i="18" s="1"/>
  <c r="J98" i="18" s="1"/>
  <c r="BK134" i="17"/>
  <c r="J134" i="17" s="1"/>
  <c r="J32" i="17" s="1"/>
  <c r="AG115" i="1" s="1"/>
  <c r="BK130" i="16"/>
  <c r="J130" i="16" s="1"/>
  <c r="J98" i="16" s="1"/>
  <c r="BK146" i="15"/>
  <c r="J146" i="15" s="1"/>
  <c r="J98" i="15" s="1"/>
  <c r="J141" i="14"/>
  <c r="J99" i="14"/>
  <c r="BK126" i="13"/>
  <c r="J126" i="13"/>
  <c r="J98" i="13" s="1"/>
  <c r="BK132" i="12"/>
  <c r="J132" i="12" s="1"/>
  <c r="J98" i="12" s="1"/>
  <c r="BK132" i="7"/>
  <c r="J132" i="7" s="1"/>
  <c r="J32" i="7" s="1"/>
  <c r="AG104" i="1" s="1"/>
  <c r="BK142" i="4"/>
  <c r="J142" i="4"/>
  <c r="J100" i="4" s="1"/>
  <c r="F36" i="13"/>
  <c r="BA110" i="1"/>
  <c r="J36" i="26"/>
  <c r="AW126" i="1"/>
  <c r="AT126" i="1" s="1"/>
  <c r="F36" i="32"/>
  <c r="BA133" i="1" s="1"/>
  <c r="F34" i="38"/>
  <c r="BA139" i="1"/>
  <c r="AZ141" i="1"/>
  <c r="AV141" i="1"/>
  <c r="J36" i="48"/>
  <c r="AW151" i="1" s="1"/>
  <c r="AT151" i="1" s="1"/>
  <c r="BD157" i="1"/>
  <c r="F38" i="63"/>
  <c r="BA168" i="1" s="1"/>
  <c r="AZ99" i="1"/>
  <c r="AV99" i="1"/>
  <c r="J36" i="11"/>
  <c r="AW108" i="1"/>
  <c r="AT108" i="1" s="1"/>
  <c r="F38" i="3"/>
  <c r="BA98" i="1"/>
  <c r="J36" i="13"/>
  <c r="AW110" i="1"/>
  <c r="AT110" i="1" s="1"/>
  <c r="J36" i="27"/>
  <c r="AW127" i="1" s="1"/>
  <c r="AT127" i="1" s="1"/>
  <c r="J34" i="39"/>
  <c r="AW140" i="1" s="1"/>
  <c r="AT140" i="1" s="1"/>
  <c r="J36" i="44"/>
  <c r="AW146" i="1" s="1"/>
  <c r="AT146" i="1" s="1"/>
  <c r="J32" i="45"/>
  <c r="AG147" i="1" s="1"/>
  <c r="F36" i="51"/>
  <c r="BA154" i="1" s="1"/>
  <c r="J36" i="60"/>
  <c r="AW164" i="1"/>
  <c r="AT164" i="1" s="1"/>
  <c r="AS94" i="1"/>
  <c r="J36" i="8"/>
  <c r="AW105" i="1" s="1"/>
  <c r="AT105" i="1" s="1"/>
  <c r="BC141" i="1"/>
  <c r="AY141" i="1"/>
  <c r="F36" i="48"/>
  <c r="BA151" i="1"/>
  <c r="AZ157" i="1"/>
  <c r="AV157" i="1" s="1"/>
  <c r="J38" i="62"/>
  <c r="AW167" i="1" s="1"/>
  <c r="AT167" i="1" s="1"/>
  <c r="BD102" i="1"/>
  <c r="F36" i="15"/>
  <c r="BA113" i="1" s="1"/>
  <c r="F36" i="9"/>
  <c r="BA106" i="1" s="1"/>
  <c r="J36" i="25"/>
  <c r="AW125" i="1" s="1"/>
  <c r="AT125" i="1" s="1"/>
  <c r="J32" i="31"/>
  <c r="AG132" i="1" s="1"/>
  <c r="J36" i="33"/>
  <c r="AW134" i="1" s="1"/>
  <c r="AT134" i="1" s="1"/>
  <c r="AN134" i="1" s="1"/>
  <c r="F36" i="44"/>
  <c r="BA146" i="1"/>
  <c r="F36" i="45"/>
  <c r="BA147" i="1"/>
  <c r="F36" i="52"/>
  <c r="BA155" i="1" s="1"/>
  <c r="BB165" i="1"/>
  <c r="AX165" i="1" s="1"/>
  <c r="F36" i="6"/>
  <c r="BA103" i="1" s="1"/>
  <c r="BD99" i="1"/>
  <c r="F36" i="12"/>
  <c r="BA109" i="1"/>
  <c r="F36" i="20"/>
  <c r="BA118" i="1"/>
  <c r="BC123" i="1"/>
  <c r="AY123" i="1" s="1"/>
  <c r="F34" i="28"/>
  <c r="BA128" i="1" s="1"/>
  <c r="F36" i="41"/>
  <c r="BA143" i="1" s="1"/>
  <c r="F38" i="57"/>
  <c r="BA161" i="1"/>
  <c r="J36" i="19"/>
  <c r="AW117" i="1"/>
  <c r="AT117" i="1" s="1"/>
  <c r="BC120" i="1"/>
  <c r="AY120" i="1" s="1"/>
  <c r="F36" i="23"/>
  <c r="BA122" i="1"/>
  <c r="J32" i="30"/>
  <c r="AG131" i="1"/>
  <c r="J36" i="31"/>
  <c r="AW132" i="1" s="1"/>
  <c r="AT132" i="1" s="1"/>
  <c r="J34" i="35"/>
  <c r="AW136" i="1"/>
  <c r="AT136" i="1" s="1"/>
  <c r="BB141" i="1"/>
  <c r="AX141" i="1" s="1"/>
  <c r="F36" i="50"/>
  <c r="BA153" i="1"/>
  <c r="J36" i="10"/>
  <c r="AW107" i="1"/>
  <c r="AT107" i="1" s="1"/>
  <c r="J36" i="20"/>
  <c r="AW118" i="1"/>
  <c r="AT118" i="1" s="1"/>
  <c r="AZ123" i="1"/>
  <c r="AV123" i="1" s="1"/>
  <c r="J34" i="28"/>
  <c r="AW128" i="1" s="1"/>
  <c r="AT128" i="1" s="1"/>
  <c r="J36" i="42"/>
  <c r="AW144" i="1" s="1"/>
  <c r="AT144" i="1" s="1"/>
  <c r="J36" i="49"/>
  <c r="AW152" i="1" s="1"/>
  <c r="AT152" i="1" s="1"/>
  <c r="J38" i="55"/>
  <c r="AW159" i="1"/>
  <c r="AT159" i="1" s="1"/>
  <c r="F36" i="60"/>
  <c r="BA164" i="1"/>
  <c r="F36" i="7"/>
  <c r="BA104" i="1"/>
  <c r="AZ129" i="1"/>
  <c r="AV129" i="1" s="1"/>
  <c r="BD129" i="1"/>
  <c r="J34" i="36"/>
  <c r="AW137" i="1"/>
  <c r="AT137" i="1" s="1"/>
  <c r="J38" i="56"/>
  <c r="AW160" i="1" s="1"/>
  <c r="AT160" i="1" s="1"/>
  <c r="J38" i="4"/>
  <c r="AW100" i="1" s="1"/>
  <c r="AT100" i="1" s="1"/>
  <c r="F36" i="18"/>
  <c r="BA116" i="1" s="1"/>
  <c r="BB120" i="1"/>
  <c r="AX120" i="1" s="1"/>
  <c r="F36" i="24"/>
  <c r="BA124" i="1" s="1"/>
  <c r="F36" i="47"/>
  <c r="BA150" i="1" s="1"/>
  <c r="J38" i="61"/>
  <c r="AW166" i="1"/>
  <c r="AT166" i="1" s="1"/>
  <c r="BD96" i="1"/>
  <c r="J38" i="5"/>
  <c r="AW101" i="1"/>
  <c r="AT101" i="1" s="1"/>
  <c r="F36" i="17"/>
  <c r="BA115" i="1" s="1"/>
  <c r="BC111" i="1"/>
  <c r="AY111" i="1" s="1"/>
  <c r="J36" i="22"/>
  <c r="AW121" i="1"/>
  <c r="AT121" i="1" s="1"/>
  <c r="J36" i="41"/>
  <c r="AW143" i="1" s="1"/>
  <c r="AT143" i="1" s="1"/>
  <c r="F38" i="59"/>
  <c r="BA163" i="1" s="1"/>
  <c r="BD165" i="1"/>
  <c r="F36" i="8"/>
  <c r="BA105" i="1"/>
  <c r="F34" i="46"/>
  <c r="BA148" i="1" s="1"/>
  <c r="J38" i="58"/>
  <c r="AW162" i="1" s="1"/>
  <c r="AT162" i="1" s="1"/>
  <c r="BB96" i="1"/>
  <c r="F38" i="5"/>
  <c r="BA101" i="1"/>
  <c r="F36" i="16"/>
  <c r="BA114" i="1"/>
  <c r="BD111" i="1"/>
  <c r="AZ111" i="1"/>
  <c r="AV111" i="1" s="1"/>
  <c r="BD120" i="1"/>
  <c r="J36" i="23"/>
  <c r="AW122" i="1" s="1"/>
  <c r="AT122" i="1" s="1"/>
  <c r="J36" i="30"/>
  <c r="AW131" i="1" s="1"/>
  <c r="AT131" i="1" s="1"/>
  <c r="J34" i="34"/>
  <c r="AW135" i="1"/>
  <c r="AT135" i="1" s="1"/>
  <c r="AN135" i="1" s="1"/>
  <c r="F36" i="40"/>
  <c r="BA142" i="1" s="1"/>
  <c r="J36" i="51"/>
  <c r="AW154" i="1" s="1"/>
  <c r="AT154" i="1" s="1"/>
  <c r="BC157" i="1"/>
  <c r="AY157" i="1" s="1"/>
  <c r="J38" i="63"/>
  <c r="AW168" i="1" s="1"/>
  <c r="AT168" i="1" s="1"/>
  <c r="J36" i="12"/>
  <c r="AW109" i="1"/>
  <c r="AT109" i="1" s="1"/>
  <c r="J36" i="21"/>
  <c r="AW119" i="1"/>
  <c r="AT119" i="1" s="1"/>
  <c r="J36" i="29"/>
  <c r="AW130" i="1" s="1"/>
  <c r="AT130" i="1" s="1"/>
  <c r="J34" i="38"/>
  <c r="AW139" i="1" s="1"/>
  <c r="AT139" i="1" s="1"/>
  <c r="J36" i="45"/>
  <c r="AW147" i="1"/>
  <c r="AT147" i="1" s="1"/>
  <c r="F38" i="55"/>
  <c r="BA159" i="1"/>
  <c r="F38" i="62"/>
  <c r="BA167" i="1"/>
  <c r="F38" i="2"/>
  <c r="BA97" i="1" s="1"/>
  <c r="J36" i="14"/>
  <c r="AW112" i="1" s="1"/>
  <c r="AT112" i="1" s="1"/>
  <c r="BD123" i="1"/>
  <c r="BB123" i="1"/>
  <c r="AX123" i="1" s="1"/>
  <c r="F36" i="30"/>
  <c r="BA131" i="1"/>
  <c r="F34" i="35"/>
  <c r="BA136" i="1"/>
  <c r="BD141" i="1"/>
  <c r="F36" i="49"/>
  <c r="BA152" i="1"/>
  <c r="J36" i="53"/>
  <c r="AW156" i="1"/>
  <c r="AT156" i="1" s="1"/>
  <c r="J38" i="64"/>
  <c r="AW169" i="1" s="1"/>
  <c r="AT169" i="1" s="1"/>
  <c r="BB102" i="1"/>
  <c r="AX102" i="1" s="1"/>
  <c r="J36" i="15"/>
  <c r="AW113" i="1" s="1"/>
  <c r="AT113" i="1" s="1"/>
  <c r="F38" i="4"/>
  <c r="BA100" i="1" s="1"/>
  <c r="F36" i="19"/>
  <c r="BA117" i="1" s="1"/>
  <c r="F36" i="21"/>
  <c r="BA119" i="1"/>
  <c r="F36" i="29"/>
  <c r="BA130" i="1"/>
  <c r="F34" i="37"/>
  <c r="BA138" i="1" s="1"/>
  <c r="J36" i="50"/>
  <c r="AW153" i="1" s="1"/>
  <c r="AT153" i="1" s="1"/>
  <c r="J36" i="17"/>
  <c r="AW115" i="1"/>
  <c r="AT115" i="1" s="1"/>
  <c r="F36" i="33"/>
  <c r="BA134" i="1"/>
  <c r="F36" i="43"/>
  <c r="BA145" i="1" s="1"/>
  <c r="F36" i="53"/>
  <c r="BA156" i="1" s="1"/>
  <c r="F38" i="61"/>
  <c r="BA166" i="1" s="1"/>
  <c r="J36" i="7"/>
  <c r="AW104" i="1" s="1"/>
  <c r="AT104" i="1" s="1"/>
  <c r="BC129" i="1"/>
  <c r="AY129" i="1" s="1"/>
  <c r="BB129" i="1"/>
  <c r="AX129" i="1" s="1"/>
  <c r="J34" i="37"/>
  <c r="AW138" i="1"/>
  <c r="AT138" i="1" s="1"/>
  <c r="J32" i="50"/>
  <c r="AG153" i="1" s="1"/>
  <c r="J38" i="54"/>
  <c r="AW158" i="1"/>
  <c r="AT158" i="1" s="1"/>
  <c r="J38" i="59"/>
  <c r="AW163" i="1" s="1"/>
  <c r="AT163" i="1" s="1"/>
  <c r="J36" i="18"/>
  <c r="AW116" i="1" s="1"/>
  <c r="AT116" i="1" s="1"/>
  <c r="AZ120" i="1"/>
  <c r="AV120" i="1"/>
  <c r="J32" i="23"/>
  <c r="AG122" i="1" s="1"/>
  <c r="F36" i="25"/>
  <c r="BA125" i="1" s="1"/>
  <c r="F36" i="31"/>
  <c r="BA132" i="1" s="1"/>
  <c r="F34" i="34"/>
  <c r="BA135" i="1"/>
  <c r="F34" i="39"/>
  <c r="BA140" i="1"/>
  <c r="J36" i="43"/>
  <c r="AW145" i="1"/>
  <c r="AT145" i="1" s="1"/>
  <c r="F38" i="54"/>
  <c r="BA158" i="1"/>
  <c r="F38" i="58"/>
  <c r="BA162" i="1"/>
  <c r="J36" i="6"/>
  <c r="AW103" i="1" s="1"/>
  <c r="AT103" i="1" s="1"/>
  <c r="J38" i="2"/>
  <c r="AW97" i="1"/>
  <c r="AT97" i="1" s="1"/>
  <c r="BC102" i="1"/>
  <c r="AY102" i="1"/>
  <c r="J36" i="16"/>
  <c r="AW114" i="1" s="1"/>
  <c r="AT114" i="1" s="1"/>
  <c r="BB111" i="1"/>
  <c r="AX111" i="1" s="1"/>
  <c r="F36" i="22"/>
  <c r="BA121" i="1" s="1"/>
  <c r="F36" i="42"/>
  <c r="BA144" i="1" s="1"/>
  <c r="J34" i="46"/>
  <c r="AW148" i="1"/>
  <c r="AT148" i="1"/>
  <c r="J38" i="57"/>
  <c r="AW161" i="1" s="1"/>
  <c r="AT161" i="1" s="1"/>
  <c r="BC165" i="1"/>
  <c r="AY165" i="1" s="1"/>
  <c r="J38" i="3"/>
  <c r="AW98" i="1" s="1"/>
  <c r="AT98" i="1" s="1"/>
  <c r="AZ102" i="1"/>
  <c r="AV102" i="1" s="1"/>
  <c r="F36" i="14"/>
  <c r="BA112" i="1" s="1"/>
  <c r="F36" i="27"/>
  <c r="BA127" i="1" s="1"/>
  <c r="J30" i="38"/>
  <c r="AG139" i="1"/>
  <c r="J36" i="40"/>
  <c r="AW142" i="1"/>
  <c r="AT142" i="1" s="1"/>
  <c r="F38" i="56"/>
  <c r="BA160" i="1" s="1"/>
  <c r="AZ96" i="1"/>
  <c r="AV96" i="1"/>
  <c r="BB99" i="1"/>
  <c r="AX99" i="1"/>
  <c r="J36" i="9"/>
  <c r="AW106" i="1" s="1"/>
  <c r="AT106" i="1" s="1"/>
  <c r="J36" i="24"/>
  <c r="AW124" i="1"/>
  <c r="AT124" i="1" s="1"/>
  <c r="J36" i="47"/>
  <c r="AW150" i="1" s="1"/>
  <c r="AT150" i="1" s="1"/>
  <c r="BB157" i="1"/>
  <c r="AX157" i="1"/>
  <c r="AZ165" i="1"/>
  <c r="AV165" i="1"/>
  <c r="F36" i="26"/>
  <c r="BA126" i="1"/>
  <c r="J36" i="32"/>
  <c r="AW133" i="1"/>
  <c r="AT133" i="1" s="1"/>
  <c r="F34" i="36"/>
  <c r="BA137" i="1"/>
  <c r="J36" i="52"/>
  <c r="AW155" i="1"/>
  <c r="AT155" i="1" s="1"/>
  <c r="F38" i="64"/>
  <c r="BA169" i="1"/>
  <c r="BC96" i="1"/>
  <c r="F36" i="11"/>
  <c r="BA108" i="1" s="1"/>
  <c r="BC99" i="1"/>
  <c r="AY99" i="1"/>
  <c r="F36" i="10"/>
  <c r="BA107" i="1"/>
  <c r="AN97" i="1" l="1"/>
  <c r="AN166" i="1"/>
  <c r="BK136" i="5"/>
  <c r="J136" i="5" s="1"/>
  <c r="J100" i="5" s="1"/>
  <c r="BK130" i="44"/>
  <c r="J130" i="44" s="1"/>
  <c r="J131" i="44"/>
  <c r="J99" i="44" s="1"/>
  <c r="J160" i="3"/>
  <c r="J105" i="3" s="1"/>
  <c r="J136" i="53"/>
  <c r="J99" i="53" s="1"/>
  <c r="BK150" i="6"/>
  <c r="J150" i="6" s="1"/>
  <c r="J98" i="6" s="1"/>
  <c r="BK140" i="14"/>
  <c r="J140" i="14" s="1"/>
  <c r="J98" i="14" s="1"/>
  <c r="J32" i="32"/>
  <c r="AG133" i="1" s="1"/>
  <c r="BK125" i="28"/>
  <c r="J125" i="28" s="1"/>
  <c r="J96" i="28" s="1"/>
  <c r="T140" i="24"/>
  <c r="P138" i="22"/>
  <c r="AU121" i="1" s="1"/>
  <c r="AU120" i="1" s="1"/>
  <c r="T146" i="15"/>
  <c r="R142" i="4"/>
  <c r="BK140" i="24"/>
  <c r="J140" i="24"/>
  <c r="J32" i="24" s="1"/>
  <c r="AG124" i="1" s="1"/>
  <c r="R140" i="24"/>
  <c r="R130" i="29"/>
  <c r="P133" i="42"/>
  <c r="P132" i="42" s="1"/>
  <c r="AU144" i="1" s="1"/>
  <c r="AU141" i="1" s="1"/>
  <c r="BK139" i="41"/>
  <c r="J139" i="41"/>
  <c r="J99" i="41" s="1"/>
  <c r="BK135" i="57"/>
  <c r="J135" i="57" s="1"/>
  <c r="BK125" i="21"/>
  <c r="J125" i="21" s="1"/>
  <c r="J100" i="2"/>
  <c r="BK123" i="39"/>
  <c r="J123" i="39"/>
  <c r="BK135" i="56"/>
  <c r="J135" i="56"/>
  <c r="J100" i="56"/>
  <c r="J140" i="41"/>
  <c r="J100" i="41" s="1"/>
  <c r="J98" i="26"/>
  <c r="BK136" i="52"/>
  <c r="J136" i="52" s="1"/>
  <c r="J32" i="52" s="1"/>
  <c r="AG155" i="1" s="1"/>
  <c r="J141" i="24"/>
  <c r="J99" i="24"/>
  <c r="BK138" i="40"/>
  <c r="J138" i="40"/>
  <c r="J99" i="40" s="1"/>
  <c r="J131" i="2"/>
  <c r="J101" i="2"/>
  <c r="BK135" i="9"/>
  <c r="BK134" i="9" s="1"/>
  <c r="J134" i="9" s="1"/>
  <c r="J32" i="9" s="1"/>
  <c r="AG106" i="1" s="1"/>
  <c r="BK125" i="36"/>
  <c r="J125" i="36" s="1"/>
  <c r="J96" i="36" s="1"/>
  <c r="J157" i="61"/>
  <c r="J101" i="61" s="1"/>
  <c r="J100" i="61"/>
  <c r="BK132" i="8"/>
  <c r="J132" i="8"/>
  <c r="BK137" i="63"/>
  <c r="J137" i="63" s="1"/>
  <c r="J34" i="63" s="1"/>
  <c r="AG168" i="1" s="1"/>
  <c r="BK125" i="49"/>
  <c r="J125" i="49"/>
  <c r="J98" i="49"/>
  <c r="BK130" i="29"/>
  <c r="J130" i="29"/>
  <c r="J98" i="29"/>
  <c r="BK135" i="58"/>
  <c r="J135" i="58"/>
  <c r="J100" i="58" s="1"/>
  <c r="J127" i="26"/>
  <c r="J99" i="26"/>
  <c r="BK145" i="64"/>
  <c r="J145" i="64" s="1"/>
  <c r="J100" i="64" s="1"/>
  <c r="BK134" i="10"/>
  <c r="J134" i="10" s="1"/>
  <c r="J32" i="10" s="1"/>
  <c r="AG107" i="1" s="1"/>
  <c r="BK174" i="11"/>
  <c r="J174" i="11"/>
  <c r="J98" i="11" s="1"/>
  <c r="AN167" i="1"/>
  <c r="J100" i="62"/>
  <c r="J43" i="62"/>
  <c r="J43" i="61"/>
  <c r="AN154" i="1"/>
  <c r="J98" i="51"/>
  <c r="AN153" i="1"/>
  <c r="J41" i="51"/>
  <c r="J41" i="50"/>
  <c r="BK127" i="47"/>
  <c r="J127" i="47"/>
  <c r="J98" i="47" s="1"/>
  <c r="AN147" i="1"/>
  <c r="J41" i="45"/>
  <c r="BK133" i="43"/>
  <c r="J133" i="43"/>
  <c r="J98" i="43" s="1"/>
  <c r="AN139" i="1"/>
  <c r="J39" i="38"/>
  <c r="AN136" i="1"/>
  <c r="J96" i="35"/>
  <c r="J39" i="35"/>
  <c r="J39" i="34"/>
  <c r="AN133" i="1"/>
  <c r="J41" i="33"/>
  <c r="AN132" i="1"/>
  <c r="J41" i="32"/>
  <c r="AN131" i="1"/>
  <c r="J41" i="31"/>
  <c r="J41" i="30"/>
  <c r="J41" i="26"/>
  <c r="AN122" i="1"/>
  <c r="J98" i="23"/>
  <c r="J41" i="23"/>
  <c r="AN115" i="1"/>
  <c r="J98" i="17"/>
  <c r="J41" i="17"/>
  <c r="AN104" i="1"/>
  <c r="J98" i="7"/>
  <c r="J41" i="7"/>
  <c r="J43" i="2"/>
  <c r="AN126" i="1"/>
  <c r="AU157" i="1"/>
  <c r="AU102" i="1"/>
  <c r="AU123" i="1"/>
  <c r="AU129" i="1"/>
  <c r="AU99" i="1"/>
  <c r="J30" i="39"/>
  <c r="AG140" i="1" s="1"/>
  <c r="J32" i="27"/>
  <c r="AG127" i="1"/>
  <c r="J32" i="25"/>
  <c r="AG125" i="1" s="1"/>
  <c r="AX96" i="1"/>
  <c r="BA129" i="1"/>
  <c r="AW129" i="1" s="1"/>
  <c r="AT129" i="1" s="1"/>
  <c r="AZ149" i="1"/>
  <c r="AV149" i="1" s="1"/>
  <c r="J32" i="8"/>
  <c r="AG105" i="1"/>
  <c r="AU111" i="1"/>
  <c r="J32" i="13"/>
  <c r="AG110" i="1"/>
  <c r="AN110" i="1"/>
  <c r="BA123" i="1"/>
  <c r="AW123" i="1"/>
  <c r="AT123" i="1"/>
  <c r="BC149" i="1"/>
  <c r="AY149" i="1"/>
  <c r="J34" i="4"/>
  <c r="AG100" i="1"/>
  <c r="BA120" i="1"/>
  <c r="AW120" i="1" s="1"/>
  <c r="AT120" i="1" s="1"/>
  <c r="J30" i="46"/>
  <c r="AG148" i="1"/>
  <c r="AN148" i="1" s="1"/>
  <c r="BA99" i="1"/>
  <c r="AW99" i="1"/>
  <c r="AT99" i="1" s="1"/>
  <c r="J32" i="20"/>
  <c r="AG118" i="1" s="1"/>
  <c r="AN118" i="1" s="1"/>
  <c r="BA141" i="1"/>
  <c r="AW141" i="1" s="1"/>
  <c r="AT141" i="1" s="1"/>
  <c r="BD95" i="1"/>
  <c r="J32" i="19"/>
  <c r="AG117" i="1"/>
  <c r="AN117" i="1" s="1"/>
  <c r="BA157" i="1"/>
  <c r="AW157" i="1" s="1"/>
  <c r="AT157" i="1" s="1"/>
  <c r="AZ95" i="1"/>
  <c r="AV95" i="1" s="1"/>
  <c r="J32" i="22"/>
  <c r="AG121" i="1"/>
  <c r="AG120" i="1"/>
  <c r="J32" i="42"/>
  <c r="AG144" i="1"/>
  <c r="AN144" i="1"/>
  <c r="BB149" i="1"/>
  <c r="AX149" i="1"/>
  <c r="J32" i="48"/>
  <c r="AG151" i="1"/>
  <c r="AN151" i="1"/>
  <c r="BB95" i="1"/>
  <c r="AX95" i="1" s="1"/>
  <c r="J30" i="37"/>
  <c r="AG138" i="1"/>
  <c r="AN138" i="1" s="1"/>
  <c r="BA165" i="1"/>
  <c r="AW165" i="1" s="1"/>
  <c r="AT165" i="1" s="1"/>
  <c r="J32" i="12"/>
  <c r="AG109" i="1" s="1"/>
  <c r="AN109" i="1" s="1"/>
  <c r="J32" i="60"/>
  <c r="AG164" i="1"/>
  <c r="AN164" i="1" s="1"/>
  <c r="BC95" i="1"/>
  <c r="AY95" i="1"/>
  <c r="BA111" i="1"/>
  <c r="AW111" i="1"/>
  <c r="AT111" i="1" s="1"/>
  <c r="J34" i="55"/>
  <c r="AG159" i="1"/>
  <c r="AN159" i="1" s="1"/>
  <c r="BD149" i="1"/>
  <c r="J34" i="3"/>
  <c r="AG98" i="1"/>
  <c r="AG96" i="1" s="1"/>
  <c r="J32" i="18"/>
  <c r="AG116" i="1"/>
  <c r="AN116" i="1" s="1"/>
  <c r="J30" i="28"/>
  <c r="AG128" i="1" s="1"/>
  <c r="AN128" i="1" s="1"/>
  <c r="AY96" i="1"/>
  <c r="BA96" i="1"/>
  <c r="BA102" i="1"/>
  <c r="AW102" i="1"/>
  <c r="AT102" i="1"/>
  <c r="J34" i="59"/>
  <c r="AG163" i="1"/>
  <c r="AN163" i="1" s="1"/>
  <c r="J32" i="15"/>
  <c r="AG113" i="1"/>
  <c r="AN113" i="1" s="1"/>
  <c r="J34" i="54"/>
  <c r="AG158" i="1"/>
  <c r="J32" i="16"/>
  <c r="AG114" i="1" s="1"/>
  <c r="AN114" i="1" s="1"/>
  <c r="J34" i="5"/>
  <c r="AG101" i="1" s="1"/>
  <c r="AN101" i="1" s="1"/>
  <c r="J32" i="53"/>
  <c r="AG156" i="1"/>
  <c r="AN156" i="1"/>
  <c r="J32" i="21" l="1"/>
  <c r="AG119" i="1" s="1"/>
  <c r="AN119" i="1" s="1"/>
  <c r="J98" i="21"/>
  <c r="J34" i="57"/>
  <c r="AG161" i="1" s="1"/>
  <c r="AN161" i="1" s="1"/>
  <c r="J100" i="57"/>
  <c r="J32" i="6"/>
  <c r="AG103" i="1" s="1"/>
  <c r="J32" i="14"/>
  <c r="AG112" i="1" s="1"/>
  <c r="AG111" i="1" s="1"/>
  <c r="J98" i="44"/>
  <c r="J32" i="44"/>
  <c r="J41" i="52"/>
  <c r="J41" i="24"/>
  <c r="J41" i="8"/>
  <c r="J41" i="27"/>
  <c r="J43" i="63"/>
  <c r="J41" i="9"/>
  <c r="J41" i="10"/>
  <c r="J39" i="39"/>
  <c r="J41" i="25"/>
  <c r="BK138" i="41"/>
  <c r="J138" i="41"/>
  <c r="BK137" i="40"/>
  <c r="J137" i="40"/>
  <c r="J32" i="40" s="1"/>
  <c r="AG142" i="1" s="1"/>
  <c r="AN142" i="1" s="1"/>
  <c r="J96" i="39"/>
  <c r="J98" i="8"/>
  <c r="J98" i="10"/>
  <c r="J100" i="63"/>
  <c r="J135" i="9"/>
  <c r="J99" i="9"/>
  <c r="J98" i="52"/>
  <c r="J98" i="24"/>
  <c r="J98" i="9"/>
  <c r="J41" i="60"/>
  <c r="J43" i="59"/>
  <c r="J43" i="57"/>
  <c r="J43" i="55"/>
  <c r="J43" i="54"/>
  <c r="AN158" i="1"/>
  <c r="J41" i="53"/>
  <c r="J41" i="48"/>
  <c r="J39" i="46"/>
  <c r="J41" i="42"/>
  <c r="J39" i="37"/>
  <c r="J39" i="28"/>
  <c r="J41" i="22"/>
  <c r="AN121" i="1"/>
  <c r="J41" i="21"/>
  <c r="J41" i="20"/>
  <c r="J41" i="19"/>
  <c r="J41" i="18"/>
  <c r="J41" i="16"/>
  <c r="J41" i="15"/>
  <c r="J41" i="14"/>
  <c r="AN112" i="1"/>
  <c r="J41" i="13"/>
  <c r="J41" i="12"/>
  <c r="J41" i="6"/>
  <c r="AN103" i="1"/>
  <c r="J43" i="5"/>
  <c r="J43" i="4"/>
  <c r="AN100" i="1"/>
  <c r="J43" i="3"/>
  <c r="AN98" i="1"/>
  <c r="AN120" i="1"/>
  <c r="AN127" i="1"/>
  <c r="AN140" i="1"/>
  <c r="AN105" i="1"/>
  <c r="AU95" i="1"/>
  <c r="AN125" i="1"/>
  <c r="AN107" i="1"/>
  <c r="AN168" i="1"/>
  <c r="AN106" i="1"/>
  <c r="AN124" i="1"/>
  <c r="AN155" i="1"/>
  <c r="AU149" i="1"/>
  <c r="J32" i="11"/>
  <c r="AG108" i="1"/>
  <c r="AN108" i="1"/>
  <c r="J30" i="36"/>
  <c r="AG137" i="1"/>
  <c r="AN137" i="1"/>
  <c r="J32" i="41"/>
  <c r="AG143" i="1"/>
  <c r="AN143" i="1" s="1"/>
  <c r="J32" i="49"/>
  <c r="AG152" i="1"/>
  <c r="AN152" i="1"/>
  <c r="J34" i="58"/>
  <c r="AG162" i="1"/>
  <c r="AN162" i="1"/>
  <c r="J34" i="64"/>
  <c r="AG169" i="1"/>
  <c r="AG165" i="1" s="1"/>
  <c r="J34" i="56"/>
  <c r="AG160" i="1" s="1"/>
  <c r="AN160" i="1" s="1"/>
  <c r="J32" i="29"/>
  <c r="AG130" i="1"/>
  <c r="AN130" i="1"/>
  <c r="AG123" i="1"/>
  <c r="BA95" i="1"/>
  <c r="AW95" i="1"/>
  <c r="AT95" i="1"/>
  <c r="AG99" i="1"/>
  <c r="AZ94" i="1"/>
  <c r="W29" i="1"/>
  <c r="J32" i="47"/>
  <c r="AG150" i="1"/>
  <c r="BA149" i="1"/>
  <c r="AW149" i="1"/>
  <c r="AT149" i="1"/>
  <c r="BC94" i="1"/>
  <c r="AY94" i="1"/>
  <c r="AW96" i="1"/>
  <c r="AT96" i="1"/>
  <c r="AN96" i="1" s="1"/>
  <c r="J32" i="43"/>
  <c r="AG145" i="1" s="1"/>
  <c r="AN145" i="1" s="1"/>
  <c r="BD94" i="1"/>
  <c r="W33" i="1"/>
  <c r="BB94" i="1"/>
  <c r="W31" i="1" s="1"/>
  <c r="AG146" i="1" l="1"/>
  <c r="AN146" i="1" s="1"/>
  <c r="J41" i="44"/>
  <c r="J43" i="58"/>
  <c r="J41" i="40"/>
  <c r="J41" i="29"/>
  <c r="J41" i="41"/>
  <c r="J43" i="56"/>
  <c r="J39" i="36"/>
  <c r="J98" i="40"/>
  <c r="J98" i="41"/>
  <c r="J41" i="49"/>
  <c r="J41" i="11"/>
  <c r="J43" i="64"/>
  <c r="AN150" i="1"/>
  <c r="J41" i="47"/>
  <c r="J41" i="43"/>
  <c r="AN111" i="1"/>
  <c r="AN99" i="1"/>
  <c r="AU94" i="1"/>
  <c r="AN169" i="1"/>
  <c r="AN123" i="1"/>
  <c r="AN165" i="1"/>
  <c r="AG157" i="1"/>
  <c r="AG129" i="1"/>
  <c r="AN129" i="1"/>
  <c r="W32" i="1"/>
  <c r="AX94" i="1"/>
  <c r="AG102" i="1"/>
  <c r="AG95" i="1"/>
  <c r="BA94" i="1"/>
  <c r="W30" i="1"/>
  <c r="AV94" i="1"/>
  <c r="AK29" i="1"/>
  <c r="AG141" i="1" l="1"/>
  <c r="AN102" i="1"/>
  <c r="AN157" i="1"/>
  <c r="AN141" i="1"/>
  <c r="AN95" i="1"/>
  <c r="AG149" i="1"/>
  <c r="AW94" i="1"/>
  <c r="AK30" i="1" s="1"/>
  <c r="AN149" i="1" l="1"/>
  <c r="AG94" i="1"/>
  <c r="AT94" i="1"/>
  <c r="AN94" i="1" l="1"/>
  <c r="AK26" i="1"/>
  <c r="AK35" i="1"/>
</calcChain>
</file>

<file path=xl/sharedStrings.xml><?xml version="1.0" encoding="utf-8"?>
<sst xmlns="http://schemas.openxmlformats.org/spreadsheetml/2006/main" count="179465" uniqueCount="21592">
  <si>
    <t>Export Komplet</t>
  </si>
  <si>
    <t/>
  </si>
  <si>
    <t>2.0</t>
  </si>
  <si>
    <t>False</t>
  </si>
  <si>
    <t>{6bcfd212-b9d2-43bc-bd08-b30f4b59d3f5}</t>
  </si>
  <si>
    <t>&gt;&gt;  skryté stĺpce  &lt;&lt;</t>
  </si>
  <si>
    <t>0,01</t>
  </si>
  <si>
    <t>20</t>
  </si>
  <si>
    <t>REKAPITULÁCIA STAVBY</t>
  </si>
  <si>
    <t>v ---  nižšie sa nachádzajú doplnkové a pomocné údaje k zostavám  --- v</t>
  </si>
  <si>
    <t>Návod na vyplnenie</t>
  </si>
  <si>
    <t>0,001</t>
  </si>
  <si>
    <t>Kód:</t>
  </si>
  <si>
    <t>01-2-11-2</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</si>
  <si>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</si>
  <si>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</si>
  <si>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Dostavba a rekonštrukcia lôžkovej časti Nemocnice s poliklinikou v Spišskej Novej Vsi</t>
  </si>
  <si>
    <t>JKSO:</t>
  </si>
  <si>
    <t>KS:</t>
  </si>
  <si>
    <t>Miesto:</t>
  </si>
  <si>
    <t>parc.č.:1094/1,17,81,82,98,99,1095,1096,9243/18</t>
  </si>
  <si>
    <t>Dátum:</t>
  </si>
  <si>
    <t>6. 3. 2024</t>
  </si>
  <si>
    <t>Objednávateľ:</t>
  </si>
  <si>
    <t>IČO:</t>
  </si>
  <si>
    <t>Nemocnica s poliklinikou, Spišská Nová Ves</t>
  </si>
  <si>
    <t>IČ DPH:</t>
  </si>
  <si>
    <t>Zhotoviteľ:</t>
  </si>
  <si>
    <t>Vyplň údaj</t>
  </si>
  <si>
    <t>Projektant:</t>
  </si>
  <si>
    <t>d.g.A. design graphic architecture s.r.o.</t>
  </si>
  <si>
    <t>True</t>
  </si>
  <si>
    <t>Spracovateľ:</t>
  </si>
  <si>
    <t xml:space="preserve"> </t>
  </si>
  <si>
    <t>Poznámka:</t>
  </si>
  <si>
    <t>Výkaz výmer musí zahrňovať všetky práce a náklady nutné k riadnemu, úplnému a kvalitnému zhotoveniu diela a zohľadňuje všetky riziká a vplyvy súvisiace s realizáciou diela. V jednotlivých položkách výkazu výmer sú zakalkulované všetky náklady spojené s realizáciou diela, vrátane tých, ktoré nie sú výslovne uvedené vo výkaze výmer, avšak sú nutnou súčasťou alebo príslušenstvom jednotlivých položiek podľa technickej špecifikácie uvedenej v projektovej dokumentácii._x000D_
Všetky položky u ktorých je navrhnutý ekvivalent k referenčnému výrobku musia byť uvedené v zozname ekvivalentov výrobkov. _x000D_
Legenda farebného znčenia zmien - viď. rekapitulácia stavby._x000D_
Všetky výrobky, ktoré budú vyrábané podľa zamerania skutočných rozmerov na ich osadenie na stavbe uvažovať  s toleranciou rozmerov +-50mm._x000D_
Uvedené výmery sú čistými množstvami, prípadný odpad je súčasťou jednotkovej ceny. - Platí pre VV profesií.</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</si>
  <si>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</si>
  <si>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</si>
  <si>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</si>
  <si>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</si>
  <si>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</si>
  <si>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</si>
  <si>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</si>
  <si>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</si>
  <si>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</si>
  <si>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</si>
  <si>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</si>
  <si>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</si>
  <si>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</si>
  <si>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</si>
  <si>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</si>
  <si>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</si>
  <si>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</si>
  <si>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</si>
  <si>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</si>
  <si>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</si>
  <si>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</si>
  <si>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</si>
  <si>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</si>
  <si>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</si>
  <si>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</si>
  <si>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</si>
  <si>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</si>
  <si>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</si>
  <si>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</si>
  <si>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</si>
  <si>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</si>
  <si>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</si>
  <si>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</si>
  <si>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</si>
  <si>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</si>
  <si>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</si>
  <si>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</si>
  <si>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</si>
  <si>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</si>
  <si>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</si>
  <si>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</si>
  <si>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</si>
  <si>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</si>
  <si>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</si>
  <si>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01</t>
  </si>
  <si>
    <t>Prípravné práce</t>
  </si>
  <si>
    <t>STA</t>
  </si>
  <si>
    <t>1</t>
  </si>
  <si>
    <t>{6180e0b0-4adc-4b06-bb53-4447fc6f820f}</t>
  </si>
  <si>
    <t>SO 01.2</t>
  </si>
  <si>
    <t>HTU</t>
  </si>
  <si>
    <t>Časť</t>
  </si>
  <si>
    <t>2</t>
  </si>
  <si>
    <t>{b0daa81a-24ca-4242-9d79-02f2d38a161c}</t>
  </si>
  <si>
    <t>/</t>
  </si>
  <si>
    <t>SO 01.2.1</t>
  </si>
  <si>
    <t>3</t>
  </si>
  <si>
    <t>{3b86d512-7eeb-46ba-9783-f8c50af8f20f}</t>
  </si>
  <si>
    <t>SO 01.2.2</t>
  </si>
  <si>
    <t>HTU-Búracie práce</t>
  </si>
  <si>
    <t>{2541ef17-8c60-4f79-8366-0b5101eab646}</t>
  </si>
  <si>
    <t>SO 01.1</t>
  </si>
  <si>
    <t>Preložky</t>
  </si>
  <si>
    <t>{27150f6a-a3f2-4190-9781-bab83bfb676c}</t>
  </si>
  <si>
    <t>SO 01.1.4-5</t>
  </si>
  <si>
    <t>Preložka rozvodu mediciálnych plynov - kyslík, stlačený vzduch</t>
  </si>
  <si>
    <t>{4150869a-369c-4fb3-9b13-c5fab9bd1bd8}</t>
  </si>
  <si>
    <t>SO01.1.1</t>
  </si>
  <si>
    <t>Preložka NN káblových rozvodov</t>
  </si>
  <si>
    <t>{d2c09843-c528-4bd8-835b-74de2d4c073d}</t>
  </si>
  <si>
    <t>SO 02</t>
  </si>
  <si>
    <t>Hlavný stavebný objekt - dostavba NsP</t>
  </si>
  <si>
    <t>{57e95156-6b3d-4f7f-909c-19cd08458593}</t>
  </si>
  <si>
    <t>E.1</t>
  </si>
  <si>
    <t>Stavebná časť</t>
  </si>
  <si>
    <t>{5c7be422-3b25-4ca0-82f1-984e23786f33}</t>
  </si>
  <si>
    <t>E.3</t>
  </si>
  <si>
    <t>Zdravotechnika</t>
  </si>
  <si>
    <t>{460129b9-ddb2-482f-83c2-db2e6c2bb77d}</t>
  </si>
  <si>
    <t>E.4</t>
  </si>
  <si>
    <t>Elektroinštalácia - silnoprúd</t>
  </si>
  <si>
    <t>{a8caa988-ed7b-4b68-91d3-eb55721cd883}</t>
  </si>
  <si>
    <t>E.5</t>
  </si>
  <si>
    <t>Elektroinštalácia - slaboprúd</t>
  </si>
  <si>
    <t>{91de454d-3cf4-408e-a924-fdcfcbfe3674}</t>
  </si>
  <si>
    <t>E.6-E.7</t>
  </si>
  <si>
    <t>Vykurovanie a chladenie</t>
  </si>
  <si>
    <t>{5c58c793-62d3-4ce8-8660-bd20381fdde4}</t>
  </si>
  <si>
    <t>E.8</t>
  </si>
  <si>
    <t>Vzduchotechnika</t>
  </si>
  <si>
    <t>{8a0fc08f-5fe7-4813-8dfa-5a9aa4f16948}</t>
  </si>
  <si>
    <t>E.9</t>
  </si>
  <si>
    <t>Rozvod plynu</t>
  </si>
  <si>
    <t>{5b111174-d97d-41f2-9758-e18c1f17f133}</t>
  </si>
  <si>
    <t>E.1-M</t>
  </si>
  <si>
    <t>Zabudovaný mobiliár</t>
  </si>
  <si>
    <t>{2b3e1bf7-329a-4dc0-b4ba-9721bfc891ff}</t>
  </si>
  <si>
    <t>SO 03</t>
  </si>
  <si>
    <t>Rekonštrukcia lôžkového oddelenia NsP</t>
  </si>
  <si>
    <t>{4f6f7422-f6c2-4f2b-baf2-2147db268522}</t>
  </si>
  <si>
    <t>E.1.1</t>
  </si>
  <si>
    <t>Búracie práce</t>
  </si>
  <si>
    <t>{4bdafcbf-1f2f-4be6-9595-9f762e2d546f}</t>
  </si>
  <si>
    <t>E.1.2</t>
  </si>
  <si>
    <t>{9685d47f-26cb-42a0-97a8-aad653842271}</t>
  </si>
  <si>
    <t>{26fe4453-095d-432a-9791-6eb9b25f1747}</t>
  </si>
  <si>
    <t>{6cabf281-ea5c-4f14-90ca-076faa752a33}</t>
  </si>
  <si>
    <t>{db6c751b-6d4b-4191-b971-516c28761d37}</t>
  </si>
  <si>
    <t>{fe1417fa-9133-4f36-b63f-4bbbb0d98034}</t>
  </si>
  <si>
    <t>{c67659e8-fcd5-470b-abbb-54b62020439d}</t>
  </si>
  <si>
    <t>{f6d385c6-8d83-44a7-931b-17d7adbd9ddc}</t>
  </si>
  <si>
    <t>SO 04</t>
  </si>
  <si>
    <t>Sanácia podzemného spojovacieho objektu</t>
  </si>
  <si>
    <t>{5664937f-cc56-468c-b278-da8f91a2be94}</t>
  </si>
  <si>
    <t>{d0bb26a6-337c-4471-9516-5ce5b78730ac}</t>
  </si>
  <si>
    <t>{8e381e68-6c7f-40c4-9994-91c949478aff}</t>
  </si>
  <si>
    <t>SO 05</t>
  </si>
  <si>
    <t>Energoblok</t>
  </si>
  <si>
    <t>{6ccd2518-4970-4b8d-8cc9-bcc570e4cdd9}</t>
  </si>
  <si>
    <t>{54d4db95-615f-4ca9-8b99-5c49146abc57}</t>
  </si>
  <si>
    <t>{bf6f253c-4a53-4cf0-bbcf-b0e0228f7553}</t>
  </si>
  <si>
    <t>{c1a411af-88ba-46e9-b7d3-83a2016acefe}</t>
  </si>
  <si>
    <t>{055b083c-2692-471e-b3c6-c3396f74ac90}</t>
  </si>
  <si>
    <t>SO 06</t>
  </si>
  <si>
    <t>Komunikácie a spevnené plochy</t>
  </si>
  <si>
    <t>{89a07dd1-8d25-47b6-8999-db33a82185f6}</t>
  </si>
  <si>
    <t>SO 07</t>
  </si>
  <si>
    <t>Silnoprúdové rozvody</t>
  </si>
  <si>
    <t>{807cd6ef-8cde-4406-8826-f17e4a2a5c90}</t>
  </si>
  <si>
    <t>SO 07.1</t>
  </si>
  <si>
    <t>VN prípojka</t>
  </si>
  <si>
    <t>{718bc014-f9cb-4bdb-84cb-3cd9c27942e4}</t>
  </si>
  <si>
    <t>SO 07.2</t>
  </si>
  <si>
    <t>Trafostanica</t>
  </si>
  <si>
    <t>{786a7ee9-8cc1-4000-b27e-63c2a8e9486a}</t>
  </si>
  <si>
    <t>SO 07.3</t>
  </si>
  <si>
    <t>NN prípojka</t>
  </si>
  <si>
    <t>{9673d555-481a-486a-825e-84fdf5d923f7}</t>
  </si>
  <si>
    <t>SO0 7.4</t>
  </si>
  <si>
    <t>Náhradný zdroj</t>
  </si>
  <si>
    <t>{46fe294f-f8ed-4142-9c92-dc74d8856319}</t>
  </si>
  <si>
    <t>SO07.5</t>
  </si>
  <si>
    <t>FVE</t>
  </si>
  <si>
    <t>{cf67c81d-bd1a-41b2-8602-1d64da3b420f}</t>
  </si>
  <si>
    <t>SO 08</t>
  </si>
  <si>
    <t>Slaboprúdová prípojka</t>
  </si>
  <si>
    <t>{8c391dee-9ba7-4177-a346-9053492120d3}</t>
  </si>
  <si>
    <t>SO 09</t>
  </si>
  <si>
    <t>Areálový vodovod</t>
  </si>
  <si>
    <t>{4456f954-639a-4683-8743-a533c89cfac6}</t>
  </si>
  <si>
    <t>SO 10</t>
  </si>
  <si>
    <t>Areálová kanalizácia</t>
  </si>
  <si>
    <t>{165cebc3-326c-46c1-b7df-101408a8dbfd}</t>
  </si>
  <si>
    <t>SO 11</t>
  </si>
  <si>
    <t>Areálový plynovod</t>
  </si>
  <si>
    <t>{476a55c7-4ff8-4f4b-8853-70074d35323a}</t>
  </si>
  <si>
    <t>SO 12</t>
  </si>
  <si>
    <t>Areálové osvetlenie</t>
  </si>
  <si>
    <t>{4b8f0360-a152-4dda-b965-39af729b362b}</t>
  </si>
  <si>
    <t>SO 13</t>
  </si>
  <si>
    <t>Gabiónový oporný múr</t>
  </si>
  <si>
    <t>{cdaac419-315e-4edc-8cb4-1176fde5ad01}</t>
  </si>
  <si>
    <t>SO 14</t>
  </si>
  <si>
    <t>Sadové a terénne úpravy</t>
  </si>
  <si>
    <t>{886bcd90-71cb-4706-8e6e-5224ddc90a47}</t>
  </si>
  <si>
    <t>SO 14.1</t>
  </si>
  <si>
    <t xml:space="preserve">Terénne a sadové úpravy </t>
  </si>
  <si>
    <t>{095e2601-19e2-4b41-a526-2d6822f93e22}</t>
  </si>
  <si>
    <t>SO 14.2</t>
  </si>
  <si>
    <t>Terénne a sadové úpravy - Átrium A</t>
  </si>
  <si>
    <t>{594a54a4-042a-4c95-9b27-8d85f65e6dcf}</t>
  </si>
  <si>
    <t>SO 14.3</t>
  </si>
  <si>
    <t>Terénne a sadové úpravy - Átrium B</t>
  </si>
  <si>
    <t>{55e70465-651b-469c-83c0-889af132b057}</t>
  </si>
  <si>
    <t>SO 14.4</t>
  </si>
  <si>
    <t>Terénne a sadové úpravy - Átrium C</t>
  </si>
  <si>
    <t>{8f6dc4fe-350f-432d-a970-43f9cafe5113}</t>
  </si>
  <si>
    <t>SO 14.5</t>
  </si>
  <si>
    <t>Výrub zelene</t>
  </si>
  <si>
    <t>{6426542e-1b27-4930-89ad-a48635acd93f}</t>
  </si>
  <si>
    <t>SO 14.6</t>
  </si>
  <si>
    <t>Výrub zelene II.</t>
  </si>
  <si>
    <t>{90e69807-e448-47f5-b1c3-20e0ed4edc62}</t>
  </si>
  <si>
    <t>SO15</t>
  </si>
  <si>
    <t>Rekonštrukcia oplotenia</t>
  </si>
  <si>
    <t>{ef5cac61-69ff-48c1-9450-f527e0987095}</t>
  </si>
  <si>
    <t>PS</t>
  </si>
  <si>
    <t>Prevádzkové súbory</t>
  </si>
  <si>
    <t>{63e1cac2-8fa9-4fb9-b431-98bb34cae856}</t>
  </si>
  <si>
    <t>PS01</t>
  </si>
  <si>
    <t>Elektrická požiarna signalizácia</t>
  </si>
  <si>
    <t>{73fe09fd-244c-45d9-b45b-a610e467ee1b}</t>
  </si>
  <si>
    <t>PS02</t>
  </si>
  <si>
    <t>Hlasová signalizácia požiaru</t>
  </si>
  <si>
    <t>{9a2357d4-2421-424e-8d3b-f2bf0053d9ab}</t>
  </si>
  <si>
    <t>PS03</t>
  </si>
  <si>
    <t>Technológia výťahov a plošín</t>
  </si>
  <si>
    <t>{b9ccb994-82d5-40e6-a2a5-22bf29c04e18}</t>
  </si>
  <si>
    <t>PS04</t>
  </si>
  <si>
    <t>MaR</t>
  </si>
  <si>
    <t>{7244f321-c159-433a-930e-b5d7de42d5a0}</t>
  </si>
  <si>
    <t>PS05</t>
  </si>
  <si>
    <t>Rozšírenie kyslíkovej stanice a rozvod kyslíka</t>
  </si>
  <si>
    <t>{1f6a6c4b-4a83-49a8-a22c-c78a7229c539}</t>
  </si>
  <si>
    <t>PS06</t>
  </si>
  <si>
    <t>Kompresorová a vákuová stanica</t>
  </si>
  <si>
    <t>{16e9da3b-e786-443f-b767-06cb97324c45}</t>
  </si>
  <si>
    <t>PS07.</t>
  </si>
  <si>
    <t>Zdroj oxidu uhličitého CO2</t>
  </si>
  <si>
    <t>{be68b1bf-645d-43b6-8dec-fb64fc88c673}</t>
  </si>
  <si>
    <t>PS09</t>
  </si>
  <si>
    <t>Rozvody medicinálnych plynov</t>
  </si>
  <si>
    <t>{70f071ef-1f23-494b-ab42-cad30d744da2}</t>
  </si>
  <si>
    <t>PS09.1</t>
  </si>
  <si>
    <t>Rozvod vydych. anesteziolog. zmesí</t>
  </si>
  <si>
    <t>{f2a315f0-2807-4b17-8f8a-64e9ba0d3991}</t>
  </si>
  <si>
    <t>PS09.2</t>
  </si>
  <si>
    <t>Rozvod vákua V</t>
  </si>
  <si>
    <t>{5e0ddd7e-c22d-4a44-8838-cb656d72c417}</t>
  </si>
  <si>
    <t>PS09.3</t>
  </si>
  <si>
    <t>Rozvod stlačeného vzduchu T - 8barov (prístrojový)</t>
  </si>
  <si>
    <t>{81f1eac0-1bcf-43a3-b0fa-5acae47e55a6}</t>
  </si>
  <si>
    <t>PS09.4</t>
  </si>
  <si>
    <t>Rozvod stlačeného vzduchu T - 4bary</t>
  </si>
  <si>
    <t>{54745a48-d45a-4555-80a7-9a59ef487fbe}</t>
  </si>
  <si>
    <t>PS09.5</t>
  </si>
  <si>
    <t>Rozvod kyslíka</t>
  </si>
  <si>
    <t>{91315795-62ef-4493-be74-876c725811cb}</t>
  </si>
  <si>
    <t>PS09.6</t>
  </si>
  <si>
    <t>Rozvod CO2</t>
  </si>
  <si>
    <t>{83eb933e-a7fd-446c-a0c3-c1a790ee5dae}</t>
  </si>
  <si>
    <t>PS10</t>
  </si>
  <si>
    <t>Parkovací systém</t>
  </si>
  <si>
    <t>{6e197163-bf53-4cb8-87a9-5de3b8dbaa0c}</t>
  </si>
  <si>
    <t>PS11</t>
  </si>
  <si>
    <t>Medicinska technologia</t>
  </si>
  <si>
    <t>{b319d675-50e7-4de3-af19-0e3ee05104bd}</t>
  </si>
  <si>
    <t>PS11.1</t>
  </si>
  <si>
    <t>1.NP</t>
  </si>
  <si>
    <t>{89160b9c-0866-4642-ab3f-9a95839e7ca8}</t>
  </si>
  <si>
    <t>PS11.2</t>
  </si>
  <si>
    <t>2.NP</t>
  </si>
  <si>
    <t>{cd31b7ea-bf57-4d55-aad4-a261a92353c8}</t>
  </si>
  <si>
    <t>PS11.3</t>
  </si>
  <si>
    <t>3.NP</t>
  </si>
  <si>
    <t>{54eab298-b290-4916-b365-f2cf940e5fc3}</t>
  </si>
  <si>
    <t>PS11.4</t>
  </si>
  <si>
    <t>{ef8c2877-439c-44fd-ac6a-5557e064474b}</t>
  </si>
  <si>
    <t>KRYCÍ LIST ROZPOČTU</t>
  </si>
  <si>
    <t>Objekt:</t>
  </si>
  <si>
    <t>SO 01 - Prípravné práce</t>
  </si>
  <si>
    <t>Časť:</t>
  </si>
  <si>
    <t>SO 01.2 - HTU</t>
  </si>
  <si>
    <t>Úroveň 3:</t>
  </si>
  <si>
    <t>SO 01.2.1 - HTU</t>
  </si>
  <si>
    <t>Výkaz výmer musí zahrňovať všetky práce a náklady nutné k riadnemu, úplnému a kvalitnému zhotoveniu diela a zohľadňuje všetky riziká a vplyvy súvisiace s realizáciou diela. V jednotlivých položkách výkazu výmer sú zakalkulované všetky náklady spojené s realizáciou diela, vrátane tých, ktoré nie sú výslovne uvedené vo výkaze výmer, avšak sú nutnou súčasťou alebo príslušenstvom jednotlivých položiek podľa technickej špecifikácie uvedenej v projektovej dokumentácii. Všetky položky u ktorých je navrhnutý ekvivalent k referenčnému výrobku musia byť uvedené v zozname ekvivalentov výrobkov.  Legenda farebného znčenia zmien - viď. rekapitulácia stavby. Všetky výrobky, ktoré budú vyrábané podľa zamerania skutočných rozmerov na ich osadenie na stavbe uvažovať  s toleranciou rozmerov +-50mm. Uvedené výmery sú čistými množstvami, prípadný odpad je súčasťou jednotkovej ceny. - Platí pre VV profesií.</t>
  </si>
  <si>
    <t>REKAPITULÁCIA ROZPOČTU</t>
  </si>
  <si>
    <t>Kód dielu - Popis</t>
  </si>
  <si>
    <t>Cena celkom [EUR]</t>
  </si>
  <si>
    <t>Náklady z rozpočtu</t>
  </si>
  <si>
    <t>-1</t>
  </si>
  <si>
    <t>HSV - Práce a dodávky HSV</t>
  </si>
  <si>
    <t xml:space="preserve">    1 - Zemné práce</t>
  </si>
  <si>
    <t xml:space="preserve">    2 - Zakladanie</t>
  </si>
  <si>
    <t xml:space="preserve">    9 - Ostatné konštrukcie a práce-búranie</t>
  </si>
  <si>
    <t xml:space="preserve">    99 - Presun hmôt HSV</t>
  </si>
  <si>
    <t>VRN - Investičné náklady neobsiahnuté v cenách</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</si>
  <si>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</si>
  <si>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</si>
  <si>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</si>
  <si>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</si>
  <si>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</si>
  <si>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</si>
  <si>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</si>
  <si>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</si>
  <si>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</si>
  <si>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</si>
  <si>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</si>
  <si>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</si>
  <si>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</si>
  <si>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</si>
  <si>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</si>
  <si>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</si>
  <si>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</si>
  <si>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121101112.S</t>
  </si>
  <si>
    <t>Odstránenie ornice s premiestn. na hromady, so zložením na vzdialenosť do 100 m a do 1000 m3</t>
  </si>
  <si>
    <t>m3</t>
  </si>
  <si>
    <t>4</t>
  </si>
  <si>
    <t>238791928</t>
  </si>
  <si>
    <t>131101103.S</t>
  </si>
  <si>
    <t>Výkop nezapaženej jamy v hornine 1-2, nad 1000 do 10000 m3</t>
  </si>
  <si>
    <t>-326936502</t>
  </si>
  <si>
    <t>VV</t>
  </si>
  <si>
    <t>7469" F6 - ÍL</t>
  </si>
  <si>
    <t>6061"F4- ÍL</t>
  </si>
  <si>
    <t>Medzisúčet</t>
  </si>
  <si>
    <t>Súčet</t>
  </si>
  <si>
    <t>131201103.S</t>
  </si>
  <si>
    <t>Výkop nezapaženej jamy v hornine 3, nad 1000 do 10000 m3</t>
  </si>
  <si>
    <t>1535539135</t>
  </si>
  <si>
    <t>3166"G5 - štrk Ilový</t>
  </si>
  <si>
    <t>131201109.S</t>
  </si>
  <si>
    <t>Hĺbenie nezapažených jám a zárezov. Príplatok za lepivosť horniny 3</t>
  </si>
  <si>
    <t>2006258123</t>
  </si>
  <si>
    <t>3166/2</t>
  </si>
  <si>
    <t>5</t>
  </si>
  <si>
    <t>131301103.S</t>
  </si>
  <si>
    <t>Výkop nezapaženej jamy v hornine 4, nad 1000 do 10000 m3</t>
  </si>
  <si>
    <t>-1776029242</t>
  </si>
  <si>
    <t>10364"R6 pieskovce a ilovce</t>
  </si>
  <si>
    <t>6</t>
  </si>
  <si>
    <t>131301109.S</t>
  </si>
  <si>
    <t>Hĺbenie nezapažených jám a zárezov. Príplatok za lepivosť horniny 4</t>
  </si>
  <si>
    <t>-2090387384</t>
  </si>
  <si>
    <t>10364/2</t>
  </si>
  <si>
    <t>7</t>
  </si>
  <si>
    <t>132101101.S</t>
  </si>
  <si>
    <t>Výkop ryhy do šírky 600 mm v horn.1a2 do 100 m3</t>
  </si>
  <si>
    <t>275800360</t>
  </si>
  <si>
    <t>0,6*0,6*507*(0,276+0,224)</t>
  </si>
  <si>
    <t>8</t>
  </si>
  <si>
    <t>132111101.S</t>
  </si>
  <si>
    <t>Hĺbenie rýh šírky do 600 mm v  horninách tr. 1 a 2 súdržných - ručným náradím</t>
  </si>
  <si>
    <t>160666939</t>
  </si>
  <si>
    <t>0,3*1*507*(0,276+0,224)</t>
  </si>
  <si>
    <t>9</t>
  </si>
  <si>
    <t>132201101.S</t>
  </si>
  <si>
    <t>Výkop ryhy do šírky 600 mm v horn.3 do 100 m3</t>
  </si>
  <si>
    <t>-484652575</t>
  </si>
  <si>
    <t>0,6*0,6*507*0,117</t>
  </si>
  <si>
    <t>10</t>
  </si>
  <si>
    <t>132201109.S</t>
  </si>
  <si>
    <t>Príplatok k cene za lepivosť pri hĺbení rýh šírky do 600 mm zapažených i nezapažených s urovnaním dna v hornine 3</t>
  </si>
  <si>
    <t>-502137460</t>
  </si>
  <si>
    <t>21,355/2</t>
  </si>
  <si>
    <t>11</t>
  </si>
  <si>
    <t>132211101.S</t>
  </si>
  <si>
    <t>Hĺbenie rýh šírky do 600 mm v  hornine tr.3 súdržných - ručným náradím</t>
  </si>
  <si>
    <t>2094102150</t>
  </si>
  <si>
    <t>0,3*1*507*0,117</t>
  </si>
  <si>
    <t>12</t>
  </si>
  <si>
    <t>132211119.S</t>
  </si>
  <si>
    <t>Príplatok za lepivosť pri hĺbení rýh š do 600 mm ručným náradím v hornine tr. 3</t>
  </si>
  <si>
    <t>479434929</t>
  </si>
  <si>
    <t>17,796/2</t>
  </si>
  <si>
    <t>13</t>
  </si>
  <si>
    <t>132301101.S</t>
  </si>
  <si>
    <t>Výkop ryhy do šírky 600 mm v horn.4 do 100 m3</t>
  </si>
  <si>
    <t>-354984912</t>
  </si>
  <si>
    <t>0,6*0,6*408,5*0,383</t>
  </si>
  <si>
    <t>14</t>
  </si>
  <si>
    <t>132301109.S</t>
  </si>
  <si>
    <t>Príplatok za lepivosť pri hĺbení rýh šírky do 600 mm zapažených i nezapažených s urovnaním dna v hornine 4</t>
  </si>
  <si>
    <t>1243303003</t>
  </si>
  <si>
    <t>56,324/2</t>
  </si>
  <si>
    <t>15</t>
  </si>
  <si>
    <t>132311101.S</t>
  </si>
  <si>
    <t>Hĺbenie rýh šírky do 600 mm v  hornine tr.4 súdržných - ručným  alebo pneumatickým náradím</t>
  </si>
  <si>
    <t>1381787157</t>
  </si>
  <si>
    <t>0,3*1*408,5*0,383</t>
  </si>
  <si>
    <t>16</t>
  </si>
  <si>
    <t>132311119.S</t>
  </si>
  <si>
    <t>Príplatok za lepivosť pri hĺbení rýh š do 600 mm ručným alebo pneumatickým náradím v hornine tr. 4</t>
  </si>
  <si>
    <t>1839545125</t>
  </si>
  <si>
    <t>46,937/2</t>
  </si>
  <si>
    <t>17</t>
  </si>
  <si>
    <t>162301161.S</t>
  </si>
  <si>
    <t>Vodorovné premiestnenie výkopku po nespevnenej ceste z horniny tr.1-4, nad 1000 do 10000 m3 na vzdialenosť nad 50 do 500 m</t>
  </si>
  <si>
    <t>657607682</t>
  </si>
  <si>
    <t>18</t>
  </si>
  <si>
    <t>162301181.S</t>
  </si>
  <si>
    <t>Vodorovné premiestnenie výkopku po nespevnenej ceste z horniny tr.1-4, nad 10000 m3 na vzdialenosť nad 50 do 500 m</t>
  </si>
  <si>
    <t>-2071142303</t>
  </si>
  <si>
    <t>20150</t>
  </si>
  <si>
    <t>Medzisúčet stavebná jama</t>
  </si>
  <si>
    <t>0,6*0,6*507</t>
  </si>
  <si>
    <t>Medzisúčet rigól</t>
  </si>
  <si>
    <t>0,3*1*507</t>
  </si>
  <si>
    <t>Medzisúčet drenáž</t>
  </si>
  <si>
    <t>19</t>
  </si>
  <si>
    <t>167102102.S</t>
  </si>
  <si>
    <t>Nakladanie neuľahnutého výkopku z hornín tr.1-4 nad 1000 do 10000 m3</t>
  </si>
  <si>
    <t>519595136</t>
  </si>
  <si>
    <t>6910</t>
  </si>
  <si>
    <t>Medzisúčet zhutnený zásyp</t>
  </si>
  <si>
    <t>3390</t>
  </si>
  <si>
    <t>Medzisúčet ornica</t>
  </si>
  <si>
    <t>167102103.S</t>
  </si>
  <si>
    <t>Nakladanie neuľahnutého výkopku z hornín tr.1-4 nad 10000 m3</t>
  </si>
  <si>
    <t>-168934425</t>
  </si>
  <si>
    <t>27060-6910</t>
  </si>
  <si>
    <t>21</t>
  </si>
  <si>
    <t>171101104.SR</t>
  </si>
  <si>
    <t>Uloženie sypaniny do násypu  súdržnej horniny s mierou zhutnenia viď. po vrstvách Edef=70MPa (G5, R6)</t>
  </si>
  <si>
    <t>1539557848</t>
  </si>
  <si>
    <t>6910"G5, R6</t>
  </si>
  <si>
    <t>22</t>
  </si>
  <si>
    <t>171201101.S</t>
  </si>
  <si>
    <t>Uloženie sypaniny do násypov s rozprestretím sypaniny vo vrstvách, zhutnený, F4, F6</t>
  </si>
  <si>
    <t>-170578432</t>
  </si>
  <si>
    <t>23</t>
  </si>
  <si>
    <t>171209002.S</t>
  </si>
  <si>
    <t>Poplatok za skládku - zemina a kamenivo (17 05) ostatné</t>
  </si>
  <si>
    <t>t</t>
  </si>
  <si>
    <t>319591629</t>
  </si>
  <si>
    <t>24</t>
  </si>
  <si>
    <t>181301112.S</t>
  </si>
  <si>
    <t>Rozprestretie ornice v rovine, plocha nad 500 m2, hr.do 150 mm</t>
  </si>
  <si>
    <t>m2</t>
  </si>
  <si>
    <t>-1030108020</t>
  </si>
  <si>
    <t>3390,000/0,15</t>
  </si>
  <si>
    <t>Zakladanie</t>
  </si>
  <si>
    <t>25</t>
  </si>
  <si>
    <t>211971110.S</t>
  </si>
  <si>
    <t>Zhotovenie opláštenia výplne z geotextílie, v ryhe alebo v záreze so stenami šikmými o skl. do 1:2,5</t>
  </si>
  <si>
    <t>1749777215</t>
  </si>
  <si>
    <t>1,5*507</t>
  </si>
  <si>
    <t>26</t>
  </si>
  <si>
    <t>M</t>
  </si>
  <si>
    <t>693110004500.S</t>
  </si>
  <si>
    <t>Geotextília polypropylénová netkaná 300 g/m2</t>
  </si>
  <si>
    <t>-800038590</t>
  </si>
  <si>
    <t>760,5*1,02 'Prepočítané koeficientom množstva</t>
  </si>
  <si>
    <t>27</t>
  </si>
  <si>
    <t>212532111.S</t>
  </si>
  <si>
    <t>Lôžko pre trativod z kameniva hrubého drveného frakcie 16-32 mm</t>
  </si>
  <si>
    <t>326294823</t>
  </si>
  <si>
    <t>-(PI*0,1*0,1*507)"odpocet drenáž</t>
  </si>
  <si>
    <t>28</t>
  </si>
  <si>
    <t>212752245.S</t>
  </si>
  <si>
    <t>Montáž kontrolnej a preplachovacej šachty PE pre flexibilný drenážny systém DN 300</t>
  </si>
  <si>
    <t>ks</t>
  </si>
  <si>
    <t>-86340186</t>
  </si>
  <si>
    <t>29</t>
  </si>
  <si>
    <t>286610030810.S</t>
  </si>
  <si>
    <t>Drenážna šachta PE s lapačom/bez lapača DN 300</t>
  </si>
  <si>
    <t>-2025056976</t>
  </si>
  <si>
    <t>30</t>
  </si>
  <si>
    <t>286610030815.S</t>
  </si>
  <si>
    <t>Nastavná PE rúra k drenážnej šachte DN 315</t>
  </si>
  <si>
    <t>-565216440</t>
  </si>
  <si>
    <t>31</t>
  </si>
  <si>
    <t>286610030825.S</t>
  </si>
  <si>
    <t>Poklop k PE drenážnej šachte DN 315, tr. A15</t>
  </si>
  <si>
    <t>959509770</t>
  </si>
  <si>
    <t>32</t>
  </si>
  <si>
    <t>212756125.S</t>
  </si>
  <si>
    <t>Trativody z flexodrenážnych rúr, DN 200</t>
  </si>
  <si>
    <t>m</t>
  </si>
  <si>
    <t>-1395090526</t>
  </si>
  <si>
    <t>507</t>
  </si>
  <si>
    <t>Ostatné konštrukcie a práce-búranie</t>
  </si>
  <si>
    <t>33</t>
  </si>
  <si>
    <t>938909511.SR</t>
  </si>
  <si>
    <t>Čistenie komunikácií strojne</t>
  </si>
  <si>
    <t>-653580436</t>
  </si>
  <si>
    <t>300*6</t>
  </si>
  <si>
    <t>99</t>
  </si>
  <si>
    <t>Presun hmôt HSV</t>
  </si>
  <si>
    <t>34</t>
  </si>
  <si>
    <t>998276101.S</t>
  </si>
  <si>
    <t>Presun hmôt pre rúrové vedenie hĺbené z rúr z plast., hmôt alebo sklolamin. v otvorenom výkope</t>
  </si>
  <si>
    <t>1694495848</t>
  </si>
  <si>
    <t>VRN</t>
  </si>
  <si>
    <t>Investičné náklady neobsiahnuté v cenách</t>
  </si>
  <si>
    <t>35</t>
  </si>
  <si>
    <t>000600021.S</t>
  </si>
  <si>
    <t>Zariadenie staveniska - prevádzkové oplotenie staveniska (cca 650m v zmysle PD), vr. montáže demontáže a údržby (príp. prenájmu počas celej doby stavby)</t>
  </si>
  <si>
    <t>eur</t>
  </si>
  <si>
    <t>1024</t>
  </si>
  <si>
    <t>-860114640</t>
  </si>
  <si>
    <t>36</t>
  </si>
  <si>
    <t>000900023.SR</t>
  </si>
  <si>
    <t>-1213353053</t>
  </si>
  <si>
    <t>SO 01.2.2 - HTU-Búracie práce</t>
  </si>
  <si>
    <t xml:space="preserve">    8 - Rúrové vedenie</t>
  </si>
  <si>
    <t>M - Práce a dodávky M</t>
  </si>
  <si>
    <t xml:space="preserve">    21-M - Elektromontáže</t>
  </si>
  <si>
    <t>113307232.S</t>
  </si>
  <si>
    <t>Odstránenie podkladu v ploche nad 200 m2 z betónu, hr. vrstvy nad 150 do 300 mm,  -0,50000t</t>
  </si>
  <si>
    <t>-17548846</t>
  </si>
  <si>
    <t>1180</t>
  </si>
  <si>
    <t>113307244.S</t>
  </si>
  <si>
    <t>Odstránenie podkladu asfaltového v ploche nad 200 m2, hr.nad 150 do 200 mm,  -0,50000t</t>
  </si>
  <si>
    <t>-175426584</t>
  </si>
  <si>
    <t>830</t>
  </si>
  <si>
    <t>Rúrové vedenie</t>
  </si>
  <si>
    <t>871429011.SR</t>
  </si>
  <si>
    <t xml:space="preserve">Demontáž vodovodného potrubia </t>
  </si>
  <si>
    <t>1326780446</t>
  </si>
  <si>
    <t>871429011.SR1</t>
  </si>
  <si>
    <t xml:space="preserve">Demontáž plynového potrubia potrubia </t>
  </si>
  <si>
    <t>380589078</t>
  </si>
  <si>
    <t>979081111.S</t>
  </si>
  <si>
    <t>Odvoz sutiny a vybúraných hmôt na skládku do 1 km</t>
  </si>
  <si>
    <t>-1674457370</t>
  </si>
  <si>
    <t>979081121.S</t>
  </si>
  <si>
    <t>Odvoz sutiny a vybúraných hmôt na skládku za každý ďalší 1 km</t>
  </si>
  <si>
    <t>951965330</t>
  </si>
  <si>
    <t>1116,164*19 'Prepočítané koeficientom množstva</t>
  </si>
  <si>
    <t>979087212.S</t>
  </si>
  <si>
    <t>Nakladanie na dopravné prostriedky pre vodorovnú dopravu sutiny</t>
  </si>
  <si>
    <t>1497712823</t>
  </si>
  <si>
    <t>979089012.S</t>
  </si>
  <si>
    <t>Poplatok za skládku - betón, tehly, dlaždice (17 01) ostatné</t>
  </si>
  <si>
    <t>1368111047</t>
  </si>
  <si>
    <t>1382,5-647,5</t>
  </si>
  <si>
    <t>979089212.S</t>
  </si>
  <si>
    <t>Poplatok za skládku - bitúmenové zmesi, uholný decht, dechtové výrobky (17 03 ), ostatné</t>
  </si>
  <si>
    <t>1128592429</t>
  </si>
  <si>
    <t>979093111.S</t>
  </si>
  <si>
    <t>Uloženie sutiny na skládku s hrubým urovnaním bez zhutnenia</t>
  </si>
  <si>
    <t>1338105728</t>
  </si>
  <si>
    <t>979093512.S</t>
  </si>
  <si>
    <t>Drvenie stavebného odpadu z demolácií (recyklácia bez kov. mat.) z muriva z betónu prostého</t>
  </si>
  <si>
    <t>-1017170518</t>
  </si>
  <si>
    <t>981012713.SR</t>
  </si>
  <si>
    <t>Demolácia budov z ŽB,  s podielom konštrukcií do 20%,  -0,42000t</t>
  </si>
  <si>
    <t>1043237678</t>
  </si>
  <si>
    <t>250</t>
  </si>
  <si>
    <t>Práce a dodávky M</t>
  </si>
  <si>
    <t>21-M</t>
  </si>
  <si>
    <t>Elektromontáže</t>
  </si>
  <si>
    <t>210969637.SR</t>
  </si>
  <si>
    <t>Demontáž - vedenie NN</t>
  </si>
  <si>
    <t>64</t>
  </si>
  <si>
    <t>-773431628</t>
  </si>
  <si>
    <t>SO 01.1 - Preložky</t>
  </si>
  <si>
    <t>SO 01.1.4-5 - Preložka rozvodu mediciálnych plynov - kyslík, stlačený vzduch</t>
  </si>
  <si>
    <t>D1 - PRÁCE A DODÁVKY HSV</t>
  </si>
  <si>
    <t xml:space="preserve">    1 - ZEMNE PRÁCE</t>
  </si>
  <si>
    <t xml:space="preserve">    4 - VODOROVNÉ KONŠTRUKCIE</t>
  </si>
  <si>
    <t xml:space="preserve">    5 - KOMUNIKÁCIE</t>
  </si>
  <si>
    <t xml:space="preserve">    9 - OSTATNÉ KONŠTRUKCIE A PRÁCE</t>
  </si>
  <si>
    <t>D2 - PRÁCE A DODÁVKY PSV</t>
  </si>
  <si>
    <t xml:space="preserve">    723 - Vnútorný plynovod</t>
  </si>
  <si>
    <t xml:space="preserve">    733 - Rozvod potrubia</t>
  </si>
  <si>
    <t xml:space="preserve">    734 - Armatúry</t>
  </si>
  <si>
    <t xml:space="preserve">    783 - Nátery</t>
  </si>
  <si>
    <t>D3 - PRÁCE A DODÁVKY M</t>
  </si>
  <si>
    <t xml:space="preserve">    272 - Vedenia rúrové vonkajšie - plynovody</t>
  </si>
  <si>
    <t xml:space="preserve">    270 - Montáž potrubia ( M23 okrem plynovodov )</t>
  </si>
  <si>
    <t>D4 - PRÁCE A DODÁVKY INÉ</t>
  </si>
  <si>
    <t xml:space="preserve">    PRÁCE A DODÁVKY INÉ - PRÁCE A DODÁVKY INÉ</t>
  </si>
  <si>
    <t>D5 - OSTATNÉ</t>
  </si>
  <si>
    <t xml:space="preserve">    OSTATNÉ - OSTATNÉ</t>
  </si>
  <si>
    <t>D1</t>
  </si>
  <si>
    <t>PRÁCE A DODÁVKY HSV</t>
  </si>
  <si>
    <t>ZEMNE PRÁCE</t>
  </si>
  <si>
    <t>45.11.21 13130-2509</t>
  </si>
  <si>
    <t>Príplatok za lepivosť horniny tr.4</t>
  </si>
  <si>
    <t>45.11.21 131311101</t>
  </si>
  <si>
    <t>Hĺbenie jám v hornine 4 ručne</t>
  </si>
  <si>
    <t>45.11.21 13232-1228</t>
  </si>
  <si>
    <t>Hĺbenie rýh š. 80, hl. 100, zem. tr. 4</t>
  </si>
  <si>
    <t>45.11.21 17410-1101</t>
  </si>
  <si>
    <t>Zásyp zhutnený jám, rýh, šachiet alebo okolo objektu</t>
  </si>
  <si>
    <t>45.11.21 17530-1101</t>
  </si>
  <si>
    <t>Lôžko a obsyp potrubia pieskom</t>
  </si>
  <si>
    <t>14.21.11 583371010</t>
  </si>
  <si>
    <t>Štrkopiesok 0-8 B1</t>
  </si>
  <si>
    <t>P</t>
  </si>
  <si>
    <t>Poznámka k položke:_x000D_
výkop - 7,56m3 + pod šachtou 0,2m3 = 7,76m3</t>
  </si>
  <si>
    <t>VODOROVNÉ KONŠTRUKCIE</t>
  </si>
  <si>
    <t>45.25.50 4604900111</t>
  </si>
  <si>
    <t>Výstražná fólia PVC</t>
  </si>
  <si>
    <t>28.22.13 460490012</t>
  </si>
  <si>
    <t>Fólia PVC 33cm</t>
  </si>
  <si>
    <t>KOMUNIKÁCIE</t>
  </si>
  <si>
    <t>45.23.11 56425-1111</t>
  </si>
  <si>
    <t>Podklad zo štrkopiesku hr. 150 mm</t>
  </si>
  <si>
    <t>Poznámka k položke:_x000D_
výkop - 50,4 + pod šachtou - 1,3 m2 =51,7</t>
  </si>
  <si>
    <t>OSTATNÉ KONŠTRUKCIE A PRÁCE</t>
  </si>
  <si>
    <t>45.11.11 97104-2361</t>
  </si>
  <si>
    <t>Vybúr. otvorov do 0,09 m2 v betón. murive hr. do 60 cm</t>
  </si>
  <si>
    <t>kus</t>
  </si>
  <si>
    <t>D2</t>
  </si>
  <si>
    <t>PRÁCE A DODÁVKY PSV</t>
  </si>
  <si>
    <t>723</t>
  </si>
  <si>
    <t>Vnútorný plynovod</t>
  </si>
  <si>
    <t>48</t>
  </si>
  <si>
    <t>45.33.30 72313-0207</t>
  </si>
  <si>
    <t>Potrubie plyn. ocel. rúrok bralen. závit 11353 DN 50</t>
  </si>
  <si>
    <t>-200145796</t>
  </si>
  <si>
    <t>49</t>
  </si>
  <si>
    <t>45.33.30 72313-0209</t>
  </si>
  <si>
    <t>Potrubie plyn. ocel. rúrok bralen. závit 11353 DN 80</t>
  </si>
  <si>
    <t>-504951237</t>
  </si>
  <si>
    <t>.  .   72313-9205</t>
  </si>
  <si>
    <t>Príplatok za potrubie upravené denso páskou na potr. 28x1,5mm</t>
  </si>
  <si>
    <t>.  .   72313-9208</t>
  </si>
  <si>
    <t>Príplatok za potrubie upravené denso páskou na potr. 54x2mm</t>
  </si>
  <si>
    <t>45.33.30 72319-0907</t>
  </si>
  <si>
    <t>Odvzdušnenie a napustenie potrubia</t>
  </si>
  <si>
    <t>733</t>
  </si>
  <si>
    <t>Rozvod potrubia</t>
  </si>
  <si>
    <t>45.33.11 73322-3209</t>
  </si>
  <si>
    <t>Potrubie Cu tvrdé-tvrdé pájkovanie d 64</t>
  </si>
  <si>
    <t>.  .   286161240</t>
  </si>
  <si>
    <t>Uchytenie potrubia</t>
  </si>
  <si>
    <t>Poznámka k položke:_x000D_
Nosník L 5/50/50, kotva so závitom, tyč zavitova, objímky, podložky, matice</t>
  </si>
  <si>
    <t>45.33.11 73329-1103</t>
  </si>
  <si>
    <t>Úradná skúška podľa vyhl. 508/2009</t>
  </si>
  <si>
    <t>%</t>
  </si>
  <si>
    <t>45.33.11 73329-110.1</t>
  </si>
  <si>
    <t>Revízna správa</t>
  </si>
  <si>
    <t>45.33.11 73329-1912</t>
  </si>
  <si>
    <t>734</t>
  </si>
  <si>
    <t>Armatúry</t>
  </si>
  <si>
    <t>45.33.11 73420-9118</t>
  </si>
  <si>
    <t>Montáž armatúr s dvoma závitmi G 2</t>
  </si>
  <si>
    <t>38</t>
  </si>
  <si>
    <t>29.13.20 551012610</t>
  </si>
  <si>
    <t>Ventil DN10, PN40 so skrutkovaním</t>
  </si>
  <si>
    <t>40</t>
  </si>
  <si>
    <t>783</t>
  </si>
  <si>
    <t>Nátery</t>
  </si>
  <si>
    <t>45.44.21 783424340</t>
  </si>
  <si>
    <t>Nátery synt. potrubia do DN 50mm dvojnás. 1x email +zákl.</t>
  </si>
  <si>
    <t>42</t>
  </si>
  <si>
    <t>D3</t>
  </si>
  <si>
    <t>PRÁCE A DODÁVKY M</t>
  </si>
  <si>
    <t>272</t>
  </si>
  <si>
    <t>Vedenia rúrové vonkajšie - plynovody</t>
  </si>
  <si>
    <t>45.21.42 80210-1032</t>
  </si>
  <si>
    <t>Uloženie medeného potrubia do ryhy 28x1,5mm - T</t>
  </si>
  <si>
    <t>44</t>
  </si>
  <si>
    <t>27.44.26 196329820</t>
  </si>
  <si>
    <t>Tvarovky Cu oblúk 90st.  28x1,5mm - T</t>
  </si>
  <si>
    <t>46</t>
  </si>
  <si>
    <t>27.44.26 196330200</t>
  </si>
  <si>
    <t>Tvarovky Cu T-kus  28x1,5mm</t>
  </si>
  <si>
    <t>25.21.22 286139820</t>
  </si>
  <si>
    <t>Rúrka medená bezšvová STN 428710.22 TDP STN 421320.42 mat.STN423005.21 28x1,5mm - T</t>
  </si>
  <si>
    <t>50</t>
  </si>
  <si>
    <t>Poznámka k položke:_x000D_
potrubie vedené v zemi 63m + 22m v chodbe</t>
  </si>
  <si>
    <t>25.21.22 286139850</t>
  </si>
  <si>
    <t>52</t>
  </si>
  <si>
    <t>25.21.22 286139900</t>
  </si>
  <si>
    <t>54</t>
  </si>
  <si>
    <t>.  .   2863I05066</t>
  </si>
  <si>
    <t>Rôzne tvarovky pre montáž potrubia, redukcie f28x1,5</t>
  </si>
  <si>
    <t>56</t>
  </si>
  <si>
    <t>45.21.42 80210-1050</t>
  </si>
  <si>
    <t>Uloženie medeného potrubia do ryhy  54x2mm -K</t>
  </si>
  <si>
    <t>58</t>
  </si>
  <si>
    <t>27.44.26 196329850</t>
  </si>
  <si>
    <t>Tvarovky Cu oblúk 90st. 54x2mm - K</t>
  </si>
  <si>
    <t>60</t>
  </si>
  <si>
    <t>27.44.26 196330230</t>
  </si>
  <si>
    <t>Tvarovky Cu T-kus  54x2mm</t>
  </si>
  <si>
    <t>62</t>
  </si>
  <si>
    <t>25.21.22 286139840</t>
  </si>
  <si>
    <t>Rúrka medená bezšvová STN 428710.22 TDP STN 421320.42 mat.STN423005.21 54x2mm - K</t>
  </si>
  <si>
    <t>.  .   2863I05074</t>
  </si>
  <si>
    <t>Rôzne tvarovky pre montáž potrubia , redukcie f54x2mm</t>
  </si>
  <si>
    <t>66</t>
  </si>
  <si>
    <t>45.21.42 803410010</t>
  </si>
  <si>
    <t>Príprava na tlakovú skúšku</t>
  </si>
  <si>
    <t>súbor</t>
  </si>
  <si>
    <t>68</t>
  </si>
  <si>
    <t>45.21.42 80343-0040</t>
  </si>
  <si>
    <t>Skúška tesnosti potrubia DN do 40</t>
  </si>
  <si>
    <t>70</t>
  </si>
  <si>
    <t>45.21.42 80343-0080</t>
  </si>
  <si>
    <t>Skúška tesnosti potrubia DN nad 40 do 80</t>
  </si>
  <si>
    <t>72</t>
  </si>
  <si>
    <t>37</t>
  </si>
  <si>
    <t>45.21.42 80344-0150</t>
  </si>
  <si>
    <t>Hlavná tlaková skúška vzduchom</t>
  </si>
  <si>
    <t>74</t>
  </si>
  <si>
    <t>31.62.13 3589C0017</t>
  </si>
  <si>
    <t>Štítok na označenie potrubia samolepiaci</t>
  </si>
  <si>
    <t>76</t>
  </si>
  <si>
    <t>270</t>
  </si>
  <si>
    <t>Montáž potrubia ( M23 okrem plynovodov )</t>
  </si>
  <si>
    <t>39</t>
  </si>
  <si>
    <t>45.21.42 80708-0620</t>
  </si>
  <si>
    <t>Rezanie potrubia  do DN 80</t>
  </si>
  <si>
    <t>78</t>
  </si>
  <si>
    <t>D4</t>
  </si>
  <si>
    <t>PRÁCE A DODÁVKY INÉ</t>
  </si>
  <si>
    <t>.  .   01011-1170</t>
  </si>
  <si>
    <t>80</t>
  </si>
  <si>
    <t>D5</t>
  </si>
  <si>
    <t>OSTATNÉ</t>
  </si>
  <si>
    <t>41</t>
  </si>
  <si>
    <t>25.21.22 2865M9426</t>
  </si>
  <si>
    <t>Poklop 1200/2polovice</t>
  </si>
  <si>
    <t>86</t>
  </si>
  <si>
    <t>25.21.22 2865M9427</t>
  </si>
  <si>
    <t>Vyrovnávací prstenec</t>
  </si>
  <si>
    <t>88</t>
  </si>
  <si>
    <t>43</t>
  </si>
  <si>
    <t>25.21.22 2865M9427.1</t>
  </si>
  <si>
    <t>Tesnenie (studniarska pena)</t>
  </si>
  <si>
    <t>90</t>
  </si>
  <si>
    <t>25.21.22 2865M9428</t>
  </si>
  <si>
    <t>Skruž predĺžovacia DN1000/500 so stupačkami</t>
  </si>
  <si>
    <t>92</t>
  </si>
  <si>
    <t>45</t>
  </si>
  <si>
    <t>25.21.22 2865M9428.1</t>
  </si>
  <si>
    <t>Skruž predĺžovacia DN1000/250 so stupačkami</t>
  </si>
  <si>
    <t>94</t>
  </si>
  <si>
    <t>25.21.22 2865M9430</t>
  </si>
  <si>
    <t>Dno šachtové priame DN1000</t>
  </si>
  <si>
    <t>96</t>
  </si>
  <si>
    <t>47</t>
  </si>
  <si>
    <t>000400022.S</t>
  </si>
  <si>
    <t>Vypracovanie dokumentácie skutočného vyhotovenia vrátane digitálnej formy v pdf aj editovateľnom formáte (.doc, .xls, .dwg a pod.)</t>
  </si>
  <si>
    <t>vyhotoveni</t>
  </si>
  <si>
    <t>-404842947</t>
  </si>
  <si>
    <t>SO01.1.1 - Preložka NN káblových rozvodov</t>
  </si>
  <si>
    <t>HSV - Preložky vnútroareálových rozvodov</t>
  </si>
  <si>
    <t xml:space="preserve">    2 - Zakladanie   </t>
  </si>
  <si>
    <t xml:space="preserve">    5 - Komunikácie   </t>
  </si>
  <si>
    <t xml:space="preserve">M - Práce a dodávky M   </t>
  </si>
  <si>
    <t xml:space="preserve">    21-M - Elektromontáže   </t>
  </si>
  <si>
    <t xml:space="preserve">HZS - Hodinové zúčtovacie sadzby   </t>
  </si>
  <si>
    <t xml:space="preserve">    46-M - Zemné práce vykonávané pri externých montážnych prácach   </t>
  </si>
  <si>
    <t xml:space="preserve">    95-M - Revízie   </t>
  </si>
  <si>
    <t>Preložky vnútroareálových rozvodov</t>
  </si>
  <si>
    <t>113107144.S</t>
  </si>
  <si>
    <t>Odstránenie krytu asfaltového v ploche do 200 m2, hr. nad 150 do 200 mm,  -0,50000t</t>
  </si>
  <si>
    <t>-445760992</t>
  </si>
  <si>
    <t>55*0,5</t>
  </si>
  <si>
    <t xml:space="preserve">Zakladanie   </t>
  </si>
  <si>
    <t>572983112.S</t>
  </si>
  <si>
    <t>Vyspravenie krytu vozovky po prekopoch inžinierskych sietí do 15 m2 studenou asfaltovou zmesou hr. nad 40 do 60 mm</t>
  </si>
  <si>
    <t>-1463897356</t>
  </si>
  <si>
    <t>589410004500.S</t>
  </si>
  <si>
    <t>Studená asfaltová obaľovaná zmes z kameniva fr. 2-5 mm, 4-8 mm a asfaltového spojiva pre vyspravenie výtlkov</t>
  </si>
  <si>
    <t>128</t>
  </si>
  <si>
    <t>-1099916671</t>
  </si>
  <si>
    <t xml:space="preserve">Komunikácie   </t>
  </si>
  <si>
    <t>919735114.S</t>
  </si>
  <si>
    <t>Rezanie existujúceho asfaltového krytu alebo podkladu hĺbky nad 150 do 200 mm</t>
  </si>
  <si>
    <t>778716542</t>
  </si>
  <si>
    <t>57</t>
  </si>
  <si>
    <t>598708628</t>
  </si>
  <si>
    <t>-34945399</t>
  </si>
  <si>
    <t>13,75*19 'Prepočítané koeficientom množstva</t>
  </si>
  <si>
    <t>59</t>
  </si>
  <si>
    <t>979082111.S</t>
  </si>
  <si>
    <t>Vnútrostavenisková doprava sutiny a vybúraných hmôt do 10 m</t>
  </si>
  <si>
    <t>1479776757</t>
  </si>
  <si>
    <t>979082121.S</t>
  </si>
  <si>
    <t>Vnútrostavenisková doprava sutiny a vybúraných hmôt za každých ďalších 5 m</t>
  </si>
  <si>
    <t>-1870532158</t>
  </si>
  <si>
    <t>13,75*5 'Prepočítané koeficientom množstva</t>
  </si>
  <si>
    <t>61</t>
  </si>
  <si>
    <t>-1806780839</t>
  </si>
  <si>
    <t>1543081179</t>
  </si>
  <si>
    <t>63</t>
  </si>
  <si>
    <t>998225111.S</t>
  </si>
  <si>
    <t>Presun hmôt pre pozemnú komunikáciu a letisko s krytom asfaltovým akejkoľvek dĺžky objektu</t>
  </si>
  <si>
    <t>-1527933125</t>
  </si>
  <si>
    <t xml:space="preserve">Práce a dodávky M   </t>
  </si>
  <si>
    <t xml:space="preserve">Elektromontáže   </t>
  </si>
  <si>
    <t>210010080.S</t>
  </si>
  <si>
    <t>Rúrka ohybná elektroinštalačná z HDPE, D 110 uložená voľne</t>
  </si>
  <si>
    <t>1642997646</t>
  </si>
  <si>
    <t>286130072400.S</t>
  </si>
  <si>
    <t>Chránička tuhá dvojplášťová korugovaná DN 110, HDPE</t>
  </si>
  <si>
    <t>1718099672</t>
  </si>
  <si>
    <t>210010097.S</t>
  </si>
  <si>
    <t>Rúrka ohybná elektroinštalačná z HDPE, D 200 uložená voľne</t>
  </si>
  <si>
    <t>-1158893111</t>
  </si>
  <si>
    <t>345710006280</t>
  </si>
  <si>
    <t>Chránička tuhá dvojplášťová korugovaná DN 200, HDPE</t>
  </si>
  <si>
    <t>509748924</t>
  </si>
  <si>
    <t>210100022.S</t>
  </si>
  <si>
    <t>Ukončenie vodičov v rozvádzač. vrátane zapojenia a vodičovej koncovky do 240 mm2 pre vonkajšie práce</t>
  </si>
  <si>
    <t>-116054408</t>
  </si>
  <si>
    <t>354310029700.S</t>
  </si>
  <si>
    <t>Káblové oko medené lisovacie CU 240x2x16 KU-V DIN</t>
  </si>
  <si>
    <t>-1113995947</t>
  </si>
  <si>
    <t>210902113.S</t>
  </si>
  <si>
    <t>Kábel hliníkový silový uložený pevne 1-AYKY 0,6/1 kV 3x240+120</t>
  </si>
  <si>
    <t>-988899809</t>
  </si>
  <si>
    <t>341110030400.S</t>
  </si>
  <si>
    <t>Kábel hliníkový 1-AYKY 3x240+120 mm2</t>
  </si>
  <si>
    <t>1362552314</t>
  </si>
  <si>
    <t>343430005900.S</t>
  </si>
  <si>
    <t>1037283159</t>
  </si>
  <si>
    <t>345820040538.S</t>
  </si>
  <si>
    <t>-166472983</t>
  </si>
  <si>
    <t>210821047.S</t>
  </si>
  <si>
    <t>Vodič medený silový uložený voľne 3,6/6 kV 1x240</t>
  </si>
  <si>
    <t>-569628906</t>
  </si>
  <si>
    <t>210881165.S</t>
  </si>
  <si>
    <t>Vodič medený silový uložený voľne 3,6/6 kV 1x120</t>
  </si>
  <si>
    <t>-1765368798</t>
  </si>
  <si>
    <t>341110007700.S</t>
  </si>
  <si>
    <t>Kábel zemný medený 1-CXKH-R 1x240 mm2</t>
  </si>
  <si>
    <t>256</t>
  </si>
  <si>
    <t>-1335649043</t>
  </si>
  <si>
    <t>-1696916509</t>
  </si>
  <si>
    <t>51</t>
  </si>
  <si>
    <t>341610019900.S</t>
  </si>
  <si>
    <t>Kábel zemný medený CHKE-V 1x120 e90 B2cas1d1a1</t>
  </si>
  <si>
    <t>320087784</t>
  </si>
  <si>
    <t>210950203.SS</t>
  </si>
  <si>
    <t>Kábel zemný medený CHKE-V 1x240 e90 B2cas1d1a1</t>
  </si>
  <si>
    <t>-106966176</t>
  </si>
  <si>
    <t>210950203.S</t>
  </si>
  <si>
    <t>Príplatok na zaťahovanie káblov, váha kábla do 4 kg</t>
  </si>
  <si>
    <t>51186377</t>
  </si>
  <si>
    <t>998921291.S</t>
  </si>
  <si>
    <t>498249996</t>
  </si>
  <si>
    <t>MV</t>
  </si>
  <si>
    <t>-1942858619</t>
  </si>
  <si>
    <t>PM</t>
  </si>
  <si>
    <t>-1415025176</t>
  </si>
  <si>
    <t>PPV</t>
  </si>
  <si>
    <t>-818442740</t>
  </si>
  <si>
    <t>JV</t>
  </si>
  <si>
    <t>Zhotovenie prestupu jadrovým vŕtaním do priemeru 200mm v ŽB konštrukcii do šírky konštrukcie 1m vrátane osadenia vodotesného prestupu pre kabeláž</t>
  </si>
  <si>
    <t>-215014806</t>
  </si>
  <si>
    <t>JV.1</t>
  </si>
  <si>
    <t>Vodotesný prestup pre kabeláž do fi 200</t>
  </si>
  <si>
    <t>-1528368408</t>
  </si>
  <si>
    <t>HZS</t>
  </si>
  <si>
    <t xml:space="preserve">Hodinové zúčtovacie sadzby   </t>
  </si>
  <si>
    <t>HZS000114.S</t>
  </si>
  <si>
    <t>197346372</t>
  </si>
  <si>
    <t>46-M</t>
  </si>
  <si>
    <t xml:space="preserve">Zemné práce vykonávané pri externých montážnych prácach   </t>
  </si>
  <si>
    <t>460010011</t>
  </si>
  <si>
    <t>Vytýčenie trasy vonkajšieho silového vedenia,v prehľadnom teréne vedenie NN (tiež v obci)</t>
  </si>
  <si>
    <t>km</t>
  </si>
  <si>
    <t>-1695577224</t>
  </si>
  <si>
    <t>460030021.S</t>
  </si>
  <si>
    <t>Odstránenie drevnatého porastu, priemer kmeňov do 5 cm,stredne hustý mäkký porast 3 ks/m2</t>
  </si>
  <si>
    <t>-2056057557</t>
  </si>
  <si>
    <t>460200263.S</t>
  </si>
  <si>
    <t>Hĺbenie káblovej ryhy ručne 65 cm širokej a 120 cm hlbokej, v zemine triedy 3</t>
  </si>
  <si>
    <t>1990539929</t>
  </si>
  <si>
    <t>460420022.S</t>
  </si>
  <si>
    <t>Zriadenie, rekonšt. káblového lôžka z piesku bez zakrytia, v ryhe šír. do 65 cm, hrúbky vrstvy 10 cm</t>
  </si>
  <si>
    <t>1327296241</t>
  </si>
  <si>
    <t>460200163.S</t>
  </si>
  <si>
    <t>Hĺbenie káblovej ryhy ručne 35 cm širokej a 80 cm hlbokej, v zemine triedy 3</t>
  </si>
  <si>
    <t>-229286858</t>
  </si>
  <si>
    <t>581530000300.S</t>
  </si>
  <si>
    <t>Piesok technický triedený</t>
  </si>
  <si>
    <t>997638718</t>
  </si>
  <si>
    <t>460490012.S</t>
  </si>
  <si>
    <t>Rozvinutie a uloženie výstražnej fólie z PE do ryhy, šírka do 33 cm</t>
  </si>
  <si>
    <t>-131951066</t>
  </si>
  <si>
    <t>283230008000.S</t>
  </si>
  <si>
    <t>Výstražná fóla PE, š. 300, farba červená</t>
  </si>
  <si>
    <t>-123446924</t>
  </si>
  <si>
    <t>460560263.S</t>
  </si>
  <si>
    <t>Ručný zásyp nezap. káblovej ryhy bez zhutn. zeminy, 65 cm širokej, 120 cm hlbokej v zemine tr. 3</t>
  </si>
  <si>
    <t>-878549659</t>
  </si>
  <si>
    <t>460560163.S</t>
  </si>
  <si>
    <t>Ručný zásyp nezap. káblovej ryhy bez zhutn. zeminy, 35 cm širokej, 80 cm hlbokej v zemine tr. 3</t>
  </si>
  <si>
    <t>-1731285190</t>
  </si>
  <si>
    <t>460620006.S</t>
  </si>
  <si>
    <t>Osiatie povrchu trávnym semenom ručne, zasekanie hrablami,postrek,</t>
  </si>
  <si>
    <t>2126451445</t>
  </si>
  <si>
    <t>460620013.S</t>
  </si>
  <si>
    <t>Proviz. úprava terénu v zemine tr. 3, aby nerovnosti terénu neboli väčšie ako 2 cm od vodor.hladiny</t>
  </si>
  <si>
    <t>855266805</t>
  </si>
  <si>
    <t>MD</t>
  </si>
  <si>
    <t>673453468</t>
  </si>
  <si>
    <t>PD</t>
  </si>
  <si>
    <t>1583003423</t>
  </si>
  <si>
    <t>361731525</t>
  </si>
  <si>
    <t>95-M</t>
  </si>
  <si>
    <t xml:space="preserve">Revízie   </t>
  </si>
  <si>
    <t>950106001.S</t>
  </si>
  <si>
    <t>Meranie pri revíziách meranie izolačných odporov na prívode do prípojkovej skrine rozvádzača alebo rozvodnice</t>
  </si>
  <si>
    <t>mer.</t>
  </si>
  <si>
    <t>-480270798</t>
  </si>
  <si>
    <t>950106004.S</t>
  </si>
  <si>
    <t>Meranie pri revíziách jednofázového alebo trojfázového okruhu rozvádzača alebo rozvodnice do 5 vývodov</t>
  </si>
  <si>
    <t>1449733345</t>
  </si>
  <si>
    <t>950106009.S</t>
  </si>
  <si>
    <t>Meranie pri revíziách impedancia slučky vypínača na rozvodnom zariadení spotrebičoch alebo prístrojoch</t>
  </si>
  <si>
    <t>-1180281244</t>
  </si>
  <si>
    <t>950106017.S</t>
  </si>
  <si>
    <t>Meranie pri revíziách kontrola sledu fází</t>
  </si>
  <si>
    <t>-350945063</t>
  </si>
  <si>
    <t>950107001.S</t>
  </si>
  <si>
    <t>Pomocné práce pri revíziách vypnutie vedenia, preskúšanie a zaistenie vypnutého stavu, zapnutie v jednom objekte</t>
  </si>
  <si>
    <t>836377587</t>
  </si>
  <si>
    <t>950107004.S</t>
  </si>
  <si>
    <t>Pomocné práce pri revíziách demontáž a opätovná montáž krytu rozvádzača, rozvodnice</t>
  </si>
  <si>
    <t>598994666</t>
  </si>
  <si>
    <t>000700011.S</t>
  </si>
  <si>
    <t>-1678821666</t>
  </si>
  <si>
    <t>000700041.S</t>
  </si>
  <si>
    <t>1821339791</t>
  </si>
  <si>
    <t>-343007729</t>
  </si>
  <si>
    <t>SO 02 - Hlavný stavebný objekt - dostavba NsP</t>
  </si>
  <si>
    <t>E.1 - Stavebná časť</t>
  </si>
  <si>
    <t xml:space="preserve">    3 - Zvislé a kompletné konštrukcie</t>
  </si>
  <si>
    <t xml:space="preserve">    4 - Vodorovné konštrukcie</t>
  </si>
  <si>
    <t xml:space="preserve">    5 - Komunikácie</t>
  </si>
  <si>
    <t xml:space="preserve">    6 - Úpravy povrchov, podlahy, osadenie</t>
  </si>
  <si>
    <t>PSV - Práce a dodávky PSV</t>
  </si>
  <si>
    <t xml:space="preserve">    711 - Izolácie proti vode a vlhkosti</t>
  </si>
  <si>
    <t xml:space="preserve">    712 - Izolácie striech, povlakové krytiny</t>
  </si>
  <si>
    <t xml:space="preserve">    713 - Izolácie tepelné</t>
  </si>
  <si>
    <t xml:space="preserve">    714 - Akustické a protiotrasové opatrenie</t>
  </si>
  <si>
    <t xml:space="preserve">    722 - Zdravotechnika - vnútorný vodovod</t>
  </si>
  <si>
    <t xml:space="preserve">    725 - Zdravotechnika - zariaďovacie predmety</t>
  </si>
  <si>
    <t xml:space="preserve">    763 - Konštrukcie - drevostavby</t>
  </si>
  <si>
    <t xml:space="preserve">    764 - Konštrukcie klampiarske</t>
  </si>
  <si>
    <t xml:space="preserve">    766 - Konštrukcie stolárske</t>
  </si>
  <si>
    <t xml:space="preserve">    767 - Konštrukcie doplnkové kovové</t>
  </si>
  <si>
    <t xml:space="preserve">    769 - Montáže vzduchotechnických zariadení</t>
  </si>
  <si>
    <t xml:space="preserve">    771 - Podlahy z dlaždíc</t>
  </si>
  <si>
    <t xml:space="preserve">    775 - Podlahy vlysové a parketové</t>
  </si>
  <si>
    <t xml:space="preserve">    776 - Podlahy povlakové</t>
  </si>
  <si>
    <t xml:space="preserve">    777 - Podlahy syntetické</t>
  </si>
  <si>
    <t xml:space="preserve">    781 - Obklady</t>
  </si>
  <si>
    <t xml:space="preserve">    785 - Tapetovanie</t>
  </si>
  <si>
    <t>OST - Ostatné</t>
  </si>
  <si>
    <t>131201102.SR</t>
  </si>
  <si>
    <t>Výkop nezapaženej jamy v hornine viď. PD, nad 100 do 1000 m3</t>
  </si>
  <si>
    <t>-1027066917</t>
  </si>
  <si>
    <t>0,4*38,94*68,570"S1</t>
  </si>
  <si>
    <t>0,4*38,94*15,97"S4</t>
  </si>
  <si>
    <t>0,4*1,25*8,33"S1 odskok</t>
  </si>
  <si>
    <t>0,4*3,4*13,005"S2</t>
  </si>
  <si>
    <t>0,4*6,2*13,005"S3</t>
  </si>
  <si>
    <t>Medzisúčet hlavné stavebne jamy</t>
  </si>
  <si>
    <t>1,62*5,4*8,725</t>
  </si>
  <si>
    <t>1,62*0,935*35,73/2</t>
  </si>
  <si>
    <t>1,62*15,4*3,275</t>
  </si>
  <si>
    <t>1,62*5,4*5</t>
  </si>
  <si>
    <t>1,62*55,73/2</t>
  </si>
  <si>
    <t>0,92*2,25*6,6</t>
  </si>
  <si>
    <t>0,92*2,19*2,9</t>
  </si>
  <si>
    <t>Medzisúčet výkopy v jame S1</t>
  </si>
  <si>
    <t>131201109.SR</t>
  </si>
  <si>
    <t>Hĺbenie nezapažených jám a zárezov. Príplatok za lepivosť horniny viď. PD</t>
  </si>
  <si>
    <t>870784182</t>
  </si>
  <si>
    <t>1664,376/2</t>
  </si>
  <si>
    <t>132201101.SR</t>
  </si>
  <si>
    <t>Výkop ryhy do šírky 600 mm v horn.viď. PD do 100 m3</t>
  </si>
  <si>
    <t>566657476</t>
  </si>
  <si>
    <t>0,45*0,5*12,49"2.1</t>
  </si>
  <si>
    <t>0,45*0,5*3,4"2.2</t>
  </si>
  <si>
    <t>0,45*0,5*12,49"2.3</t>
  </si>
  <si>
    <t>0,1*0,5*0,9"1.26</t>
  </si>
  <si>
    <t>0,1*0,5*3,4"1.27</t>
  </si>
  <si>
    <t>0,1*0,5*0,9"1.28</t>
  </si>
  <si>
    <t>0,3*0,5*12,49"3.1</t>
  </si>
  <si>
    <t>0,3*0,5*6,2"3.2</t>
  </si>
  <si>
    <t>0,3*0,5*12,49"3.3</t>
  </si>
  <si>
    <t>0,1*0,5*0,9"1.29</t>
  </si>
  <si>
    <t>0,1*0,5*6,2"1.30</t>
  </si>
  <si>
    <t>0,1*0,5*0,9"1.31</t>
  </si>
  <si>
    <t>0,92*0,5*1,8</t>
  </si>
  <si>
    <t>132201109.SR</t>
  </si>
  <si>
    <t>Príplatok k cene za lepivosť pri hĺbení rýh šírky do 600 mm zapažených i nezapažených s urovnaním dna v hornine viď. PD</t>
  </si>
  <si>
    <t>-1508446327</t>
  </si>
  <si>
    <t>12,551/2</t>
  </si>
  <si>
    <t>162201102.S</t>
  </si>
  <si>
    <t>Vodorovné premiestnenie výkopku z horniny 1-4 nad 20-50m</t>
  </si>
  <si>
    <t>-1546980009</t>
  </si>
  <si>
    <t>1664,376"jama</t>
  </si>
  <si>
    <t>12,551"pásy</t>
  </si>
  <si>
    <t>(PI*0,25*0,25*8)*114"P1</t>
  </si>
  <si>
    <t>(PI*0,25*0,25*6)*73"P2</t>
  </si>
  <si>
    <t>(PI*0,25*0,25*4)*84"P4</t>
  </si>
  <si>
    <t>(PI*0,25*0,25*4)*211"P3</t>
  </si>
  <si>
    <t>Medzisúčet piloty</t>
  </si>
  <si>
    <t>162501142.S</t>
  </si>
  <si>
    <t>Vodorovné premiestnenie výkopku po spevnenej ceste z horniny tr.1-4, nad 1000 do 10000 m3 na vzdialenosť do 3000 m</t>
  </si>
  <si>
    <t>-1950631803</t>
  </si>
  <si>
    <t>2173,691</t>
  </si>
  <si>
    <t>288201827</t>
  </si>
  <si>
    <t>Uloženie sypaniny do násypov s rozprestretím sypaniny vo vrstvách a s hrubým urovnaním nezhutnených</t>
  </si>
  <si>
    <t>1352391383</t>
  </si>
  <si>
    <t>174101002.S</t>
  </si>
  <si>
    <t>Zásyp sypaninou so zhutnením jám, šachiet, rýh, zárezov alebo okolo objektov nad 100 do 1000 m3</t>
  </si>
  <si>
    <t>816338664</t>
  </si>
  <si>
    <t>1*0,85*(36,89*2+87,37*2)</t>
  </si>
  <si>
    <t>Medzisúčet okolo objektu</t>
  </si>
  <si>
    <t>3,9*6/2*36,89</t>
  </si>
  <si>
    <t>Medzisúčet 1pp</t>
  </si>
  <si>
    <t>583410004400.SR</t>
  </si>
  <si>
    <t>Štrkodrva frakcia 16-63 mm (1/3 objemu)</t>
  </si>
  <si>
    <t>1878470400</t>
  </si>
  <si>
    <t>642,855*0,33</t>
  </si>
  <si>
    <t>212,142*1,8 'Prepočítané koeficientom množstva</t>
  </si>
  <si>
    <t>Zhotovenie opláštenia výplne z geotextílie, v ryhe alebo v záreze so stenami šikmými o skl. do 1:2,5, DR</t>
  </si>
  <si>
    <t>610661712</t>
  </si>
  <si>
    <t>(2*PI*0,075*0,075+2*PI*0,075*760)"obalenie rúr</t>
  </si>
  <si>
    <t>760*1,2"obalenie lôžka</t>
  </si>
  <si>
    <t>693110004500.SR</t>
  </si>
  <si>
    <t>Geotextília polypropylénová netkaná, DR</t>
  </si>
  <si>
    <t>839445630</t>
  </si>
  <si>
    <t>1270,177*1,02 'Prepočítané koeficientom množstva</t>
  </si>
  <si>
    <t>Lôžko pre trativod z kameniva hrubého drveného frakcie 16-32 mm, DR</t>
  </si>
  <si>
    <t>1965215570</t>
  </si>
  <si>
    <t>760*0,45*0,3</t>
  </si>
  <si>
    <t>Medzisúčet DR</t>
  </si>
  <si>
    <t>-1958448261</t>
  </si>
  <si>
    <t>Drenážna šachta PE s lapačom/bez lapača DN 300, DR</t>
  </si>
  <si>
    <t>925836704</t>
  </si>
  <si>
    <t>Nastavná PE rúra k drenážnej šachte DN 315, DR</t>
  </si>
  <si>
    <t>-1803000115</t>
  </si>
  <si>
    <t>286610030820.SR</t>
  </si>
  <si>
    <t>Poklop k PE drenážnej šachte DN 315</t>
  </si>
  <si>
    <t>554541458</t>
  </si>
  <si>
    <t>212756121.S</t>
  </si>
  <si>
    <t>Trativody z flexodrenážnych rúr, DN 160, DR</t>
  </si>
  <si>
    <t>1662494935</t>
  </si>
  <si>
    <t>38,94*2*5</t>
  </si>
  <si>
    <t>88,94*2*2</t>
  </si>
  <si>
    <t>3,5*2*2</t>
  </si>
  <si>
    <t>224311221.SR</t>
  </si>
  <si>
    <t>Výplň pilót z troskoportlandského betónu prostého vodostavebného tr. viď. PD</t>
  </si>
  <si>
    <t>461465262</t>
  </si>
  <si>
    <t>229942123.SR</t>
  </si>
  <si>
    <t>Rúrkové mikropilóty, priemer do 115 mm, viď. PD</t>
  </si>
  <si>
    <t>893586698</t>
  </si>
  <si>
    <t>7*(4+4+6+6+6)</t>
  </si>
  <si>
    <t>229946123.SR</t>
  </si>
  <si>
    <t>Hlava rúrkovej mikropilóty do 115 mm, viď. PD</t>
  </si>
  <si>
    <t>2004920869</t>
  </si>
  <si>
    <t>(4+4+6+6+6)</t>
  </si>
  <si>
    <t>264311311.SR</t>
  </si>
  <si>
    <t>Vrty pre pilóty nezapažené, zvislé, priemeru nad 450 do 550 mm, v hĺbke od 0 do 5 m v hornine viď. PD</t>
  </si>
  <si>
    <t>-1808847239</t>
  </si>
  <si>
    <t>4*211"P3</t>
  </si>
  <si>
    <t>4*84"P4</t>
  </si>
  <si>
    <t>264311312.SR</t>
  </si>
  <si>
    <t>Vrty pre pilóty nezapažené, zvislé, priemeru nad 450 do 550 mm, v hĺbke nad 5 m v hornine viď. PD</t>
  </si>
  <si>
    <t>-1454796102</t>
  </si>
  <si>
    <t>6*73"P2</t>
  </si>
  <si>
    <t>114*8"P1</t>
  </si>
  <si>
    <t>271573001.S</t>
  </si>
  <si>
    <t>Násyp pod základové konštrukcie so zhutnením zo štrkopiesku fr.0-32 mm (Edef2 50Mpa)</t>
  </si>
  <si>
    <t>-581108978</t>
  </si>
  <si>
    <t>0,35*6,9*6,9</t>
  </si>
  <si>
    <t>Medzisúčet pod dosku žeriava</t>
  </si>
  <si>
    <t>273313611.SR</t>
  </si>
  <si>
    <t>Betón základových dosiek, prostý tr. C12/15 X0, PD</t>
  </si>
  <si>
    <t>-1155743118</t>
  </si>
  <si>
    <t>316,35"100mm</t>
  </si>
  <si>
    <t>803</t>
  </si>
  <si>
    <t>273321311.SR</t>
  </si>
  <si>
    <t>Betón základových dosiek, železový (bez výstuže), tr. C 16/20 - základ vod VZT jednotky, 4.NP</t>
  </si>
  <si>
    <t>1931530947</t>
  </si>
  <si>
    <t>0,1*1,43*5,44</t>
  </si>
  <si>
    <t>0,1*1,495*1,905</t>
  </si>
  <si>
    <t>0,1*1,625*2,66</t>
  </si>
  <si>
    <t>0,1*4,92*2,66</t>
  </si>
  <si>
    <t>0,1*1,93*2,66</t>
  </si>
  <si>
    <t>0,1*2,065*9,25</t>
  </si>
  <si>
    <t>0,1*1,75*2,58</t>
  </si>
  <si>
    <t>0,1*1,75*4,92</t>
  </si>
  <si>
    <t>0,1*0,525*1,75</t>
  </si>
  <si>
    <t>0,1*1,225*7,84</t>
  </si>
  <si>
    <t>Medzisúčet pod VZT, 4.NP</t>
  </si>
  <si>
    <t>273321511.SR</t>
  </si>
  <si>
    <t>Betón základových dosiek, železový (bez výstuže), tr. C30/37 (90) XC3 - CL 04-Dmax16-S3 viď. PD</t>
  </si>
  <si>
    <t>47300206</t>
  </si>
  <si>
    <t>73,39"600mm</t>
  </si>
  <si>
    <t>2418,82"800mm</t>
  </si>
  <si>
    <t>0,35*6,5*6,5"350mm doska žeriavu</t>
  </si>
  <si>
    <t>802</t>
  </si>
  <si>
    <t>206443001</t>
  </si>
  <si>
    <t>Tekutá plastifikačná prísada do betónu s kryštalickým tesniacim účinkom, 6kg/m3, viď. PD</t>
  </si>
  <si>
    <t>kg</t>
  </si>
  <si>
    <t>771325208</t>
  </si>
  <si>
    <t>2506,998*6</t>
  </si>
  <si>
    <t>273351215.S</t>
  </si>
  <si>
    <t>Debnenie stien základových dosiek, zhotovenie-dielce</t>
  </si>
  <si>
    <t>1559638103</t>
  </si>
  <si>
    <t>0,9*248,5</t>
  </si>
  <si>
    <t>0,9*(58,39+40,08)</t>
  </si>
  <si>
    <t>0,35*6,5*4"doska žeriavu</t>
  </si>
  <si>
    <t>0,1*(1,43*2+5,44*2)</t>
  </si>
  <si>
    <t>0,1*(1,495*2+1,905*2)</t>
  </si>
  <si>
    <t>0,1*(1,625*2+2,66*2)</t>
  </si>
  <si>
    <t>0,1*(4,92*2+2,66*2)</t>
  </si>
  <si>
    <t>0,1*(1,93*2+2,66*2)</t>
  </si>
  <si>
    <t>0,1*(2,065*2+9,25*2)</t>
  </si>
  <si>
    <t>0,1*(1,75*2+2,58*2)</t>
  </si>
  <si>
    <t>0,1*(1,75*2+4,92*2)</t>
  </si>
  <si>
    <t>0,1*(0,525*2+1,75*2)</t>
  </si>
  <si>
    <t>0,1*(1,225*2+7,84*2)</t>
  </si>
  <si>
    <t>273351216.S</t>
  </si>
  <si>
    <t>Debnenie stien základových dosiek, odstránenie-dielce</t>
  </si>
  <si>
    <t>1370549939</t>
  </si>
  <si>
    <t>273361821.S</t>
  </si>
  <si>
    <t>Výstuž základových dosiek z ocele B500 (10505)</t>
  </si>
  <si>
    <t>-932674960</t>
  </si>
  <si>
    <t>55948,3/1000</t>
  </si>
  <si>
    <t>Medzisúčet STA-08 R-01</t>
  </si>
  <si>
    <t>67564,95/1000</t>
  </si>
  <si>
    <t>Medzisúčet STA-09 R-01</t>
  </si>
  <si>
    <t>65923,25/1000</t>
  </si>
  <si>
    <t>Medzisúčet STA-10 R-01</t>
  </si>
  <si>
    <t>22404,14/1000</t>
  </si>
  <si>
    <t>Medzisúčet STA-11 R-01</t>
  </si>
  <si>
    <t>22156,31/1000</t>
  </si>
  <si>
    <t>Medzisúčet STA-12</t>
  </si>
  <si>
    <t>9880,32/1000</t>
  </si>
  <si>
    <t>Medzisúčet STA-13 R-01</t>
  </si>
  <si>
    <t>3066,38/1000</t>
  </si>
  <si>
    <t>Medzisúčet STA-75</t>
  </si>
  <si>
    <t>10740,27/1000</t>
  </si>
  <si>
    <t>Medzisúčet STA-78 R-01</t>
  </si>
  <si>
    <t>273362021.S</t>
  </si>
  <si>
    <t>Výstuž základových dosiek zo zvár. sietí KARI</t>
  </si>
  <si>
    <t>486570647</t>
  </si>
  <si>
    <t>0,648</t>
  </si>
  <si>
    <t>Medzisúčet doska žeriavu</t>
  </si>
  <si>
    <t>804</t>
  </si>
  <si>
    <t>273362422.SR</t>
  </si>
  <si>
    <t>Výstuž základových dosiek zo zvár. sietí KARI, priemer drôtu 6/6 mm, veľkosť oka 150x150 mm - pod VZT, 4.NP</t>
  </si>
  <si>
    <t>-1738056690</t>
  </si>
  <si>
    <t>7,592/0,1</t>
  </si>
  <si>
    <t>273362512.SR</t>
  </si>
  <si>
    <t>Montáź lepenej výstuže betónových konštrukcií betonárskou oceľov, D 12 mm -0.00001t, (materiál zarátaný v celkovej hmotnosti výstuže), viď. PD</t>
  </si>
  <si>
    <t>cm</t>
  </si>
  <si>
    <t>473099020</t>
  </si>
  <si>
    <t>20*48"STA-15</t>
  </si>
  <si>
    <t>15*48"STA-17</t>
  </si>
  <si>
    <t>15*88"STA-18</t>
  </si>
  <si>
    <t>20*192"STA-22</t>
  </si>
  <si>
    <t>273362516.SR</t>
  </si>
  <si>
    <t>Montáź lepenej výstuže betónových konštrukcií betonárskou oceľov, D 16 mm -0.00001t, (materiál zarátaný v celkovej hmotnosti výstuže), viď. PD</t>
  </si>
  <si>
    <t>-1917932620</t>
  </si>
  <si>
    <t>25*8"sta-31</t>
  </si>
  <si>
    <t>Medzisúčet sta -31</t>
  </si>
  <si>
    <t>274313711.SR</t>
  </si>
  <si>
    <t>Betón základových pásov, prostý tr. C30/37 XC2, viď. PD</t>
  </si>
  <si>
    <t>1015409100</t>
  </si>
  <si>
    <t>0,82</t>
  </si>
  <si>
    <t>Medzisúčet hr. 300mm</t>
  </si>
  <si>
    <t>14,72</t>
  </si>
  <si>
    <t>Medzisúčet hr. 500mm</t>
  </si>
  <si>
    <t>Zvislé a kompletné konštrukcie</t>
  </si>
  <si>
    <t>311101212.SR</t>
  </si>
  <si>
    <t>Vytvorenie prestupov v múroch a stropoch z betónu a železobetónu vložkami s vonkajšou prierezovou plochou nad 0,02-0,05 m2, CH1-CH4</t>
  </si>
  <si>
    <t>169956445</t>
  </si>
  <si>
    <t>0,25*2"CH1 kruhová</t>
  </si>
  <si>
    <t>0,25*3"CH2 kruhová</t>
  </si>
  <si>
    <t>0,25*7"CH3 obdlzniková</t>
  </si>
  <si>
    <t>Medzisúčet sta-03 R-01</t>
  </si>
  <si>
    <t>0,25*6"CH1 kruhová</t>
  </si>
  <si>
    <t>0,25*7"CH2 kruhová</t>
  </si>
  <si>
    <t>0,25*8"CH3 obdlzniková R-01</t>
  </si>
  <si>
    <t>Medzisúčet sta-04 R-01</t>
  </si>
  <si>
    <t>0,25*9"CH1 kruhová</t>
  </si>
  <si>
    <t>Medzisúčet sta-05</t>
  </si>
  <si>
    <t>0,25*14"CH1 kruhová</t>
  </si>
  <si>
    <t>0,25*1"CH4 kruhová</t>
  </si>
  <si>
    <t>0,25*6"CH3 obdlzniková</t>
  </si>
  <si>
    <t>0,25*2"Ch4</t>
  </si>
  <si>
    <t>Medzisúčet sta-06 R-01</t>
  </si>
  <si>
    <t>0,25*5"CH1 kruhová</t>
  </si>
  <si>
    <t>0,25*6"CH2 kruhová</t>
  </si>
  <si>
    <t>0,25*2"CH3 obdlzniková</t>
  </si>
  <si>
    <t>Medzisúčet sta-07 R-01</t>
  </si>
  <si>
    <t>311235231.S</t>
  </si>
  <si>
    <t>Murivo (m3) z tehál pálených dierovaných brúsených na pero a drážku hrúbky 200 mm, na maltu pre tenké škáry, viď. PD</t>
  </si>
  <si>
    <t>1570567883</t>
  </si>
  <si>
    <t>1,9"1.NP</t>
  </si>
  <si>
    <t>1,12"3.np</t>
  </si>
  <si>
    <t>6,61"4.np</t>
  </si>
  <si>
    <t>311233161.SR</t>
  </si>
  <si>
    <t>Murivo (m3) z tehál pálených dierovaných brúsených na pero a drážku hrúbky 250 mm, na maltu pre tenké škáry, viď PD</t>
  </si>
  <si>
    <t>-256755645</t>
  </si>
  <si>
    <t>5,94</t>
  </si>
  <si>
    <t>311301001.SR</t>
  </si>
  <si>
    <t>Tesnenie pracovných škár v betónových konštrukciách termoplastický pás</t>
  </si>
  <si>
    <t>-1541886109</t>
  </si>
  <si>
    <t>110"stena - doska</t>
  </si>
  <si>
    <t>13,5"stena doska</t>
  </si>
  <si>
    <t>Medzisúčet STA - 02</t>
  </si>
  <si>
    <t>207222001</t>
  </si>
  <si>
    <t xml:space="preserve">Termoplastický napučiavací pás k utesneniu pracovných škár _x000D_
</t>
  </si>
  <si>
    <t>-694522165</t>
  </si>
  <si>
    <t>123,5*1,1 'Prepočítané koeficientom množstva</t>
  </si>
  <si>
    <t>311301003.SR</t>
  </si>
  <si>
    <t>Montáž injektážnych hadičiek</t>
  </si>
  <si>
    <t>-856144764</t>
  </si>
  <si>
    <t>126"doska-doska - vodor</t>
  </si>
  <si>
    <t>110"doska-stena - vodor</t>
  </si>
  <si>
    <t>10,2"stena-stena zvisl</t>
  </si>
  <si>
    <t>110"stena doska</t>
  </si>
  <si>
    <t>Medzisúčet STA-02</t>
  </si>
  <si>
    <t>207201001</t>
  </si>
  <si>
    <t xml:space="preserve">Injektážna hadička k utesneniu pracovných škár v betóne  viď. PD_x000D_
</t>
  </si>
  <si>
    <t>-559525014</t>
  </si>
  <si>
    <t>356,2*1,1 'Prepočítané koeficientom množstva</t>
  </si>
  <si>
    <t>331321610.SR</t>
  </si>
  <si>
    <t>Betón stĺpov a pilierov hranatých, ťahadiel, rámových stojok, vzpier, železový (bez výstuže) tr. C30/37 XC1, viď. PD</t>
  </si>
  <si>
    <t>-1595458046</t>
  </si>
  <si>
    <t>3,053"300x400</t>
  </si>
  <si>
    <t>13,114"400x400</t>
  </si>
  <si>
    <t>Medzisúčet 2.np</t>
  </si>
  <si>
    <t>13,144"400x400</t>
  </si>
  <si>
    <t>Medzisúčet 3.np</t>
  </si>
  <si>
    <t>7,234"400x400</t>
  </si>
  <si>
    <t>Medzisúčet 4.np</t>
  </si>
  <si>
    <t>806</t>
  </si>
  <si>
    <t>331321711.S</t>
  </si>
  <si>
    <t>Betón stĺpov a pilierov hranatých, ťahadiel, rámových stojok, vzpier, železový (bez výstuže) tr. C 40/50 XC1, viď. PD</t>
  </si>
  <si>
    <t>-488542393</t>
  </si>
  <si>
    <t>12,797"400x400</t>
  </si>
  <si>
    <t>Medzisúčet 1.pp</t>
  </si>
  <si>
    <t>2,304"300x400</t>
  </si>
  <si>
    <t>13,182"400x400</t>
  </si>
  <si>
    <t>Medzisúčet 1.np</t>
  </si>
  <si>
    <t>331351101.S</t>
  </si>
  <si>
    <t>Debnenie hranatých stĺpov prierezu pravouhlého štvoruholníka výšky do 4 m, zhotovenie-dielce</t>
  </si>
  <si>
    <t>198567710</t>
  </si>
  <si>
    <t>26240/1000*(0,3*2+0,4*2)"300x400mm</t>
  </si>
  <si>
    <t>86880/1000*(0,4*4)"400x400mm</t>
  </si>
  <si>
    <t>20000/1000*(0,3*2+0,4*2)"300x400mm</t>
  </si>
  <si>
    <t>83010/1000*(0,4*4)"400x400mm</t>
  </si>
  <si>
    <t>25440/1000*(0,3*2+0,4*2)"300x400mm</t>
  </si>
  <si>
    <t>82770/1000*(0,4*4)"400x400mm</t>
  </si>
  <si>
    <t>45780/1000*(0,4*4)"400x400mm</t>
  </si>
  <si>
    <t>331351102.S</t>
  </si>
  <si>
    <t>Debnenie hranatých stĺpov prierezu pravouhlého štvoruholníka výšky do 4 m, odstránenie-dielce</t>
  </si>
  <si>
    <t>-915019751</t>
  </si>
  <si>
    <t>331361821.S</t>
  </si>
  <si>
    <t>Výstuž stĺpov, pilierov, stojok hranatých z bet. ocele B500 (10505)</t>
  </si>
  <si>
    <t>1359270532</t>
  </si>
  <si>
    <t>4373,18/1000</t>
  </si>
  <si>
    <t>Medzisúčet STA-14 R-01</t>
  </si>
  <si>
    <t>4653,44/1000</t>
  </si>
  <si>
    <t>Medzisúčet STA-25 R-01</t>
  </si>
  <si>
    <t>3857,19/1000</t>
  </si>
  <si>
    <t>Medzisúčet STA-36 R-01</t>
  </si>
  <si>
    <t>3422,20/1000</t>
  </si>
  <si>
    <t>Medzisúčet STA-47 R-01</t>
  </si>
  <si>
    <t>1770,41/1000</t>
  </si>
  <si>
    <t>Medzisúčet STA-58 R-01</t>
  </si>
  <si>
    <t>341321410.SR</t>
  </si>
  <si>
    <t>Betón stien a priečok, železový (bez výstuže) tr. C30/37 XC1, viď. PD</t>
  </si>
  <si>
    <t>-1966578272</t>
  </si>
  <si>
    <t>776,784*0,2"200mm</t>
  </si>
  <si>
    <t>549,33*0,25"250mm</t>
  </si>
  <si>
    <t>3,69*0,3"300mm</t>
  </si>
  <si>
    <t>62,383*0,4"400mm</t>
  </si>
  <si>
    <t>69,6*0,8"800mm</t>
  </si>
  <si>
    <t>1398,505*0,2"200mm</t>
  </si>
  <si>
    <t>20,792*0,25"250mm</t>
  </si>
  <si>
    <t>1392,896*0,2"200mm</t>
  </si>
  <si>
    <t>1489,699*0,2"200mm</t>
  </si>
  <si>
    <t>6,445*0,15"150mm</t>
  </si>
  <si>
    <t>16,5*0,34*0,15"150mm, atika strojovňa VZT</t>
  </si>
  <si>
    <t>695,873*0,2"200</t>
  </si>
  <si>
    <t>341351105.S</t>
  </si>
  <si>
    <t>Debnenie stien a priečok obojstranné zhotovenie-dielce</t>
  </si>
  <si>
    <t>832588462</t>
  </si>
  <si>
    <t>776,784*2"200mm</t>
  </si>
  <si>
    <t>549,33*2"250mm</t>
  </si>
  <si>
    <t>3,69*2"300mm</t>
  </si>
  <si>
    <t>62,383*2"400mm</t>
  </si>
  <si>
    <t>69,6*2"800mm</t>
  </si>
  <si>
    <t>1398,505*2"200mm</t>
  </si>
  <si>
    <t>20,792*2"250mm</t>
  </si>
  <si>
    <t>1392,896*2"200mm</t>
  </si>
  <si>
    <t>1489,699*2"200mm</t>
  </si>
  <si>
    <t>6,445*2"150mm</t>
  </si>
  <si>
    <t>16,5*0,34*2"150mm, atika strojovňa VZT</t>
  </si>
  <si>
    <t>695,873*2"200</t>
  </si>
  <si>
    <t>341351106.S</t>
  </si>
  <si>
    <t>Debnenie stien a priečok obojstranné odstránenie-dielce</t>
  </si>
  <si>
    <t>637633630</t>
  </si>
  <si>
    <t>341361821.S</t>
  </si>
  <si>
    <t>Výstuž stien a priečok B500 (10505)</t>
  </si>
  <si>
    <t>-1495560218</t>
  </si>
  <si>
    <t>8913,04/1000</t>
  </si>
  <si>
    <t>Medzisúčet STA-15 R-01</t>
  </si>
  <si>
    <t>3970,20/1000</t>
  </si>
  <si>
    <t>Medzisúčet STA-16 R-01</t>
  </si>
  <si>
    <t>6567,29/1000</t>
  </si>
  <si>
    <t>Medzisúčet STA-17 R-01</t>
  </si>
  <si>
    <t>4652,10/1000</t>
  </si>
  <si>
    <t>Medzisúčet STA-18 R-01</t>
  </si>
  <si>
    <t>4877,11/1000</t>
  </si>
  <si>
    <t>Medzisúčet STA-19 R-01</t>
  </si>
  <si>
    <t>5361,6/1000</t>
  </si>
  <si>
    <t>Medzisúčet STA-20 R-01</t>
  </si>
  <si>
    <t>8101,16/1000</t>
  </si>
  <si>
    <t>Medzisúčet STA-21 R-01</t>
  </si>
  <si>
    <t>3442,59/1000</t>
  </si>
  <si>
    <t>Medzisúčet STA-22 R-01</t>
  </si>
  <si>
    <t>12368,39/1000</t>
  </si>
  <si>
    <t>Medzisúčet STA-26 R-01</t>
  </si>
  <si>
    <t>7977,98/1000</t>
  </si>
  <si>
    <t>Medzisúčet STA-27 R-01</t>
  </si>
  <si>
    <t>9086,97/1000</t>
  </si>
  <si>
    <t>Medzisúčet STA-28 R-01</t>
  </si>
  <si>
    <t>9321,82/1000</t>
  </si>
  <si>
    <t>Medzisúčet STA-29 R-01</t>
  </si>
  <si>
    <t>6858,17/1000</t>
  </si>
  <si>
    <t>Medzisúčet STA-30 R-01</t>
  </si>
  <si>
    <t>8753,71/1000</t>
  </si>
  <si>
    <t>Medzisúčet STA-31 R-01</t>
  </si>
  <si>
    <t>4769,35/1000</t>
  </si>
  <si>
    <t>Medzisúčet STA-32 R-01</t>
  </si>
  <si>
    <t>3669,83/1000</t>
  </si>
  <si>
    <t>Medzisúčet STA-33 R-01</t>
  </si>
  <si>
    <t>13080,16/1000</t>
  </si>
  <si>
    <t>Medzisúčet STA-37 R-01</t>
  </si>
  <si>
    <t>8371,11/1000</t>
  </si>
  <si>
    <t>Medzisúčet STA-38 R-01</t>
  </si>
  <si>
    <t>9381,65/1000</t>
  </si>
  <si>
    <t>Medzisúčet STA-39 R-01</t>
  </si>
  <si>
    <t>7953,9/1000</t>
  </si>
  <si>
    <t>Medzisúčet STA-40 R-01</t>
  </si>
  <si>
    <t>6072,17/1000</t>
  </si>
  <si>
    <t>Medzisúčet STA-41 R-01</t>
  </si>
  <si>
    <t>6508,38/1000</t>
  </si>
  <si>
    <t>Medzisúčet STA-42 R-01</t>
  </si>
  <si>
    <t>4525,34/1000</t>
  </si>
  <si>
    <t>Medzisúčet STA-43 R-01</t>
  </si>
  <si>
    <t>3879,33/1000</t>
  </si>
  <si>
    <t>Medzisúčet STA-44 R-01</t>
  </si>
  <si>
    <t>14371,23/1000</t>
  </si>
  <si>
    <t>Medzisúčet STA-48 R-01</t>
  </si>
  <si>
    <t>9322,34/1000</t>
  </si>
  <si>
    <t>Medzisúčet STA-49 R-01</t>
  </si>
  <si>
    <t>12773,16/1000</t>
  </si>
  <si>
    <t>Medzisúčet STA-50 R-01</t>
  </si>
  <si>
    <t>8147,81/1000</t>
  </si>
  <si>
    <t>Medzisúčet STA-51 R-01</t>
  </si>
  <si>
    <t>6702,99/1000</t>
  </si>
  <si>
    <t>Medzisúčet STA-52 R-01</t>
  </si>
  <si>
    <t>8639,78/1000</t>
  </si>
  <si>
    <t>Medzisúčet STA-53 R-01</t>
  </si>
  <si>
    <t>4857,81/1000</t>
  </si>
  <si>
    <t>Medzisúčet STA-54 R-01</t>
  </si>
  <si>
    <t>3940,47/1000</t>
  </si>
  <si>
    <t>Medzisúčet STA-55 R-01</t>
  </si>
  <si>
    <t>22421,62/1000</t>
  </si>
  <si>
    <t>Medzisúčet STA-59 R-01</t>
  </si>
  <si>
    <t>7342,90/1000</t>
  </si>
  <si>
    <t>Medzisúčet STA-60 R-01</t>
  </si>
  <si>
    <t>1309</t>
  </si>
  <si>
    <t>342272051.S</t>
  </si>
  <si>
    <t>Priečky z pórobetónových tvárnic hladkých s objemovou hmotnosťou do 600 kg/m3 hrúbky 150 mm, (strojovňa VZT)</t>
  </si>
  <si>
    <t>-285864438</t>
  </si>
  <si>
    <t>10,1</t>
  </si>
  <si>
    <t>345321515.SR</t>
  </si>
  <si>
    <t>Betón múrikov parapetných, atikových, schodiskových, zábradelných, železový (bez výstuže) tr. C30/37 XC1, viď. PD</t>
  </si>
  <si>
    <t>-1950278986</t>
  </si>
  <si>
    <t>9,36*0,2"200</t>
  </si>
  <si>
    <t>19,721*0,2"200</t>
  </si>
  <si>
    <t>520,665*0,2"200</t>
  </si>
  <si>
    <t>107,34*0,2"200</t>
  </si>
  <si>
    <t>Medzisúčet strecha</t>
  </si>
  <si>
    <t>345351101.S</t>
  </si>
  <si>
    <t>Debnenie múrikov parapet., atik., zábradl., plnostenných- zhotovenie</t>
  </si>
  <si>
    <t>1398773835</t>
  </si>
  <si>
    <t>9,36*2"200</t>
  </si>
  <si>
    <t>19,721*2"200</t>
  </si>
  <si>
    <t>520,665*2"200</t>
  </si>
  <si>
    <t>107,34*2"200</t>
  </si>
  <si>
    <t>345351102.S</t>
  </si>
  <si>
    <t>Debnenie múrikov parapet., atik., zábradl., plnostenných- odstránenie</t>
  </si>
  <si>
    <t>-1591540814</t>
  </si>
  <si>
    <t>345361821.S</t>
  </si>
  <si>
    <t>Výstuž múrikov parapet., atik., schodisk., zábradl., z betonárskej ocele B500 (10505)</t>
  </si>
  <si>
    <t>-1902158859</t>
  </si>
  <si>
    <t>9414,60/1000</t>
  </si>
  <si>
    <t>Medzisúčet STA-63 R-01</t>
  </si>
  <si>
    <t>2766,17/1000</t>
  </si>
  <si>
    <t>Medzisúčet STA-64 R-01</t>
  </si>
  <si>
    <t>331,29/1000</t>
  </si>
  <si>
    <t>Medzisúčet STA-73 R-04</t>
  </si>
  <si>
    <t>813,53/1000</t>
  </si>
  <si>
    <t>Medzisúčet STA-83 R-01</t>
  </si>
  <si>
    <t>Vodorovné konštrukcie</t>
  </si>
  <si>
    <t>53</t>
  </si>
  <si>
    <t>411321616.SR</t>
  </si>
  <si>
    <t>Betón stropov doskových a trámových,  železový tr. C30/37 XC1, viď. PD</t>
  </si>
  <si>
    <t>109506623</t>
  </si>
  <si>
    <t>70,962*0,2"200mm</t>
  </si>
  <si>
    <t>42,12*0,24"240mm</t>
  </si>
  <si>
    <t>2086,028*0,25"250mm</t>
  </si>
  <si>
    <t>262,784*0,25"250mm</t>
  </si>
  <si>
    <t>71,259*0,2"200mm</t>
  </si>
  <si>
    <t>2529,544*0,25"250mm</t>
  </si>
  <si>
    <t>81,432*0,2"200mm</t>
  </si>
  <si>
    <t>2529,443*0,25"250mm</t>
  </si>
  <si>
    <t>15,84*0,2"200mm</t>
  </si>
  <si>
    <t>3,4*0,2"200mm</t>
  </si>
  <si>
    <t>2562,556*0,28"280mm</t>
  </si>
  <si>
    <t>Medzisúčet 4.np R-01</t>
  </si>
  <si>
    <t>602,012*0,25"250mm</t>
  </si>
  <si>
    <t>Medzisúčet strecha R-01</t>
  </si>
  <si>
    <t>411351101.S</t>
  </si>
  <si>
    <t>Debnenie stropov doskových zhotovenie-dielce</t>
  </si>
  <si>
    <t>-2071518824</t>
  </si>
  <si>
    <t>70,962"200mm</t>
  </si>
  <si>
    <t>42,12"240mm</t>
  </si>
  <si>
    <t>2086,028"250mm</t>
  </si>
  <si>
    <t>262,784"250mm</t>
  </si>
  <si>
    <t>71,259"200mm</t>
  </si>
  <si>
    <t>2529,544"250mm</t>
  </si>
  <si>
    <t>81,432"200mm</t>
  </si>
  <si>
    <t>2529,443"250mm</t>
  </si>
  <si>
    <t>15,84"200mm</t>
  </si>
  <si>
    <t>3,4"200mm</t>
  </si>
  <si>
    <t>2562,556"250mm</t>
  </si>
  <si>
    <t>602,012"250mm</t>
  </si>
  <si>
    <t>0,25*(205,478+60,58)"1PP boky dosky</t>
  </si>
  <si>
    <t>0,25*(246,79+66,41+66,415)"1.NP boky dosky</t>
  </si>
  <si>
    <t>0,25*(246,788+66,41+66,415)"2.np boky dosky</t>
  </si>
  <si>
    <t>0,28*(246,788+66,41+66,415)"3.np boky dosky R-01</t>
  </si>
  <si>
    <t>0,25*108,12"4.np boky dosky</t>
  </si>
  <si>
    <t>Medzisúčet boky dosiek</t>
  </si>
  <si>
    <t>55</t>
  </si>
  <si>
    <t>411351102.S</t>
  </si>
  <si>
    <t>Debnenie stropov doskových odstránenie-dielce</t>
  </si>
  <si>
    <t>-531037314</t>
  </si>
  <si>
    <t>411354173.SR</t>
  </si>
  <si>
    <t>Podporná konštrukcia stropov výšky do 4 m pre zaťaženie viď. PD</t>
  </si>
  <si>
    <t>-1245518494</t>
  </si>
  <si>
    <t>411354174.SR</t>
  </si>
  <si>
    <t>Podporná konštrukcia stropov výšky do 4 m pre zaťaženie viď. PD, odstránenie</t>
  </si>
  <si>
    <t>-430450630</t>
  </si>
  <si>
    <t>411354264.SR</t>
  </si>
  <si>
    <t>Debnenie stropu, zabudované s plechom vlnitým pozinkovaným, výšky vĺn do 85 mm hr. 1,5 mm</t>
  </si>
  <si>
    <t>-2077871642</t>
  </si>
  <si>
    <t>Medzisúčet  STA-76 - Plechodoska</t>
  </si>
  <si>
    <t>411361821.S</t>
  </si>
  <si>
    <t>Výstuž stropov doskových, trámových, vložkových,konzolových alebo balkónových, B500 (10505)</t>
  </si>
  <si>
    <t>1089062909</t>
  </si>
  <si>
    <t>33556,99/1000</t>
  </si>
  <si>
    <t>Medzisúčet STA-23 R-01</t>
  </si>
  <si>
    <t>31495,84/1000</t>
  </si>
  <si>
    <t>Medzisúčet STA-24 R-01</t>
  </si>
  <si>
    <t>42874,34/1000</t>
  </si>
  <si>
    <t>Medzisúčet STA-34 R-01</t>
  </si>
  <si>
    <t>34837,78/1000</t>
  </si>
  <si>
    <t>Medzisúčet STA-35 R-01</t>
  </si>
  <si>
    <t>43508,20/1000</t>
  </si>
  <si>
    <t>Medzisúčet STA-45 R-01</t>
  </si>
  <si>
    <t>34999,19/1000</t>
  </si>
  <si>
    <t>Medzisúčet STA-46 R-01</t>
  </si>
  <si>
    <t>44950,35/1000</t>
  </si>
  <si>
    <t>Medzisúčet STA-56 R-01</t>
  </si>
  <si>
    <t>38072,59/1000</t>
  </si>
  <si>
    <t>Medzisúčet STA-57 R-01</t>
  </si>
  <si>
    <t>9304,07/1000</t>
  </si>
  <si>
    <t>Medzisúčet STA-61 R-01</t>
  </si>
  <si>
    <t>9405,34/1000</t>
  </si>
  <si>
    <t>Medzisúčet STA-62 R-01</t>
  </si>
  <si>
    <t>11746,17/1000</t>
  </si>
  <si>
    <t>Medzisúčet STA-74 R-01</t>
  </si>
  <si>
    <t>5903,18/1000</t>
  </si>
  <si>
    <t>Medzisúčet STA-79 R-01</t>
  </si>
  <si>
    <t>6660,19/1000</t>
  </si>
  <si>
    <t>Medzisúčet STA-80 R-01</t>
  </si>
  <si>
    <t>1693,03/1000</t>
  </si>
  <si>
    <t>Medzisúčet STA-81 R-01</t>
  </si>
  <si>
    <t>448,09/1000</t>
  </si>
  <si>
    <t>Medzisúčet STA-82 R-01</t>
  </si>
  <si>
    <t>118/1000</t>
  </si>
  <si>
    <t>Medzisúčet STA-76 - plechodoska</t>
  </si>
  <si>
    <t>411362021.S</t>
  </si>
  <si>
    <t>Výstuž stropov doskových, trámových, vložkových,konzolových alebo balkónových, zo zváraných sietí KARI</t>
  </si>
  <si>
    <t>-2014155173</t>
  </si>
  <si>
    <t>151,2/1000</t>
  </si>
  <si>
    <t>Medzisúčet STA-82</t>
  </si>
  <si>
    <t>292/1000</t>
  </si>
  <si>
    <t>787</t>
  </si>
  <si>
    <t>411362501.SR1</t>
  </si>
  <si>
    <t>Montáž šmykovej lišty 2 tŕne v stropných doskách priemeru 10 - 16 mm</t>
  </si>
  <si>
    <t>70790390</t>
  </si>
  <si>
    <t>202"dl. 300mm</t>
  </si>
  <si>
    <t>Medzisúčet 1.PP</t>
  </si>
  <si>
    <t>196"dl.300mm</t>
  </si>
  <si>
    <t>Medzisúčet 1.NP</t>
  </si>
  <si>
    <t>208"dl 300mm</t>
  </si>
  <si>
    <t>Medzisúčet 2.NP</t>
  </si>
  <si>
    <t>194"dl 340mm</t>
  </si>
  <si>
    <t>52"300mm</t>
  </si>
  <si>
    <t>788</t>
  </si>
  <si>
    <t>589580004300.SR</t>
  </si>
  <si>
    <t>Šmyková lišta typ 1, počet tŕňov 2, dl. 300mm, v. 205mm, dn 14mm</t>
  </si>
  <si>
    <t>-2129328590</t>
  </si>
  <si>
    <t>202</t>
  </si>
  <si>
    <t>196</t>
  </si>
  <si>
    <t>208</t>
  </si>
  <si>
    <t>789</t>
  </si>
  <si>
    <t>589580004500.SR</t>
  </si>
  <si>
    <t>Šmyková lišta typ 1, počet tŕňov 2, dl. 340mm, v. 235mm, dn 14mm</t>
  </si>
  <si>
    <t>-1691422427</t>
  </si>
  <si>
    <t>194</t>
  </si>
  <si>
    <t>790</t>
  </si>
  <si>
    <t>589580004500.SR1</t>
  </si>
  <si>
    <t>Šmyková lišta typ 1, počet tŕňov 2, dl. 300mm, v. 205mm, dn 12mm</t>
  </si>
  <si>
    <t>1865624212</t>
  </si>
  <si>
    <t>791</t>
  </si>
  <si>
    <t>411362511.SR</t>
  </si>
  <si>
    <t>Montáž šmykovej výstuže s 3 kotvami v stropných doskách priemeru 10 - 16 mm</t>
  </si>
  <si>
    <t>824782221</t>
  </si>
  <si>
    <t>165"450mm</t>
  </si>
  <si>
    <t>278"450mm</t>
  </si>
  <si>
    <t>294"510mm</t>
  </si>
  <si>
    <t>64"450mm</t>
  </si>
  <si>
    <t>792</t>
  </si>
  <si>
    <t>589580014700.SR</t>
  </si>
  <si>
    <t>Šmyková lišta typ 2, počet tŕňov 3, dl. 450mm, v. 205mm, dn 12mm</t>
  </si>
  <si>
    <t>800992696</t>
  </si>
  <si>
    <t>793</t>
  </si>
  <si>
    <t>589580016600.SR</t>
  </si>
  <si>
    <t>Šmyková lišta typ 2, počet tŕňov 3, dl. 450mm, v. 205mm, dn 14mm</t>
  </si>
  <si>
    <t>-892559397</t>
  </si>
  <si>
    <t>167</t>
  </si>
  <si>
    <t>278</t>
  </si>
  <si>
    <t>260</t>
  </si>
  <si>
    <t>794</t>
  </si>
  <si>
    <t>589580016800.SR</t>
  </si>
  <si>
    <t>Šmyková lišta typ 2, počet tŕňov 3, dl. 510mm, v. 235mm, dn 14mm</t>
  </si>
  <si>
    <t>312062143</t>
  </si>
  <si>
    <t>294</t>
  </si>
  <si>
    <t>411362521.SR</t>
  </si>
  <si>
    <t>-1531795671</t>
  </si>
  <si>
    <t>STA- H1</t>
  </si>
  <si>
    <t>906132480</t>
  </si>
  <si>
    <t>STA- H2</t>
  </si>
  <si>
    <t>-278076859</t>
  </si>
  <si>
    <t>STA- H3</t>
  </si>
  <si>
    <t>-627799533</t>
  </si>
  <si>
    <t>65</t>
  </si>
  <si>
    <t>413321414.SR</t>
  </si>
  <si>
    <t>Betón nosníkov, železový tr.C30/37 XC1, viď. PD</t>
  </si>
  <si>
    <t>1673500135</t>
  </si>
  <si>
    <t>25,271*0,4</t>
  </si>
  <si>
    <t>44,928*0,4</t>
  </si>
  <si>
    <t>11,216*0,4</t>
  </si>
  <si>
    <t>413351107.S</t>
  </si>
  <si>
    <t>Debnenie nosníka zhotovenie-dielce</t>
  </si>
  <si>
    <t>1435886769</t>
  </si>
  <si>
    <t>25,271*2</t>
  </si>
  <si>
    <t>44,928*2</t>
  </si>
  <si>
    <t>11,216*2</t>
  </si>
  <si>
    <t>67</t>
  </si>
  <si>
    <t>413351108.S</t>
  </si>
  <si>
    <t>Debnenie nosníka odstránenie-dielce</t>
  </si>
  <si>
    <t>1724569595</t>
  </si>
  <si>
    <t>430321616.S</t>
  </si>
  <si>
    <t>Schodiskové konštrukcie, betón železový tr. C 30/37 XC1, viď. PD</t>
  </si>
  <si>
    <t>-163981980</t>
  </si>
  <si>
    <t>23,84"hlavne 1PP-4.NP</t>
  </si>
  <si>
    <t>11,52"unikové lave 1.PP-3.NP</t>
  </si>
  <si>
    <t>7,96"unikove prave 1.PP-3.NP</t>
  </si>
  <si>
    <t>69</t>
  </si>
  <si>
    <t>430361821.S</t>
  </si>
  <si>
    <t>Výstuž schodiskových konštrukcií z betonárskej ocele B500 (10505)</t>
  </si>
  <si>
    <t>-1383372069</t>
  </si>
  <si>
    <t>871,62/1000</t>
  </si>
  <si>
    <t>Medzisúčet STA-65</t>
  </si>
  <si>
    <t>991,08/1000</t>
  </si>
  <si>
    <t>Medzisúčet STA-66</t>
  </si>
  <si>
    <t>Medzisúčet STA-67</t>
  </si>
  <si>
    <t>990,7/1000</t>
  </si>
  <si>
    <t>Medzisúčet STA-68</t>
  </si>
  <si>
    <t>(326,99+93,66)/1000</t>
  </si>
  <si>
    <t>Medzisúčet STA-69 R-01</t>
  </si>
  <si>
    <t>(326,99+93,66+93,01)/1000</t>
  </si>
  <si>
    <t>Medzisúčet STA-70 R-01</t>
  </si>
  <si>
    <t>Medzisúčet STA-71 R-01</t>
  </si>
  <si>
    <t>(327,1+93,01)/1000</t>
  </si>
  <si>
    <t>Medzisúčet STA-72 R-01</t>
  </si>
  <si>
    <t>117,7/1000"PSCHR1</t>
  </si>
  <si>
    <t>160,26/1000"PSCHR2</t>
  </si>
  <si>
    <t>Medzisúčet STA-69</t>
  </si>
  <si>
    <t>153,91/1000*2"PSCHR3</t>
  </si>
  <si>
    <t>160,3/1000*2"PSCHR4</t>
  </si>
  <si>
    <t>Medzisúčet STA-70</t>
  </si>
  <si>
    <t>160,3/1000"PSCHR4</t>
  </si>
  <si>
    <t>123,21/1000"PSCHR5</t>
  </si>
  <si>
    <t>Medzisúčet STA-71</t>
  </si>
  <si>
    <t>Medzisúčet STA-72</t>
  </si>
  <si>
    <t>431351121.S</t>
  </si>
  <si>
    <t>Debnenie do 4 m výšky - podest a podstupňových dosiek pôdorysne priamočiarych zhotovenie</t>
  </si>
  <si>
    <t>-2006786370</t>
  </si>
  <si>
    <t>1,82*1,65*4*4"podesta 001-301</t>
  </si>
  <si>
    <t>(2,082+2,356+1,682+1,15)*4"rameno 001-301</t>
  </si>
  <si>
    <t>1,675*3,5+2*3,5"podesty 002</t>
  </si>
  <si>
    <t>1,65*3,766</t>
  </si>
  <si>
    <t>1,65*3,166</t>
  </si>
  <si>
    <t>Medzisúčet Schody 002</t>
  </si>
  <si>
    <t>1,65*3,5*2+2*3,5*2</t>
  </si>
  <si>
    <t>3,777*1,65*2</t>
  </si>
  <si>
    <t>3,882*1,65*2</t>
  </si>
  <si>
    <t>Medzisúčet Schodisk 102 a 202</t>
  </si>
  <si>
    <t>3,5*2+1,29*3,5</t>
  </si>
  <si>
    <t>1,65*3,777</t>
  </si>
  <si>
    <t>1,65*3,531</t>
  </si>
  <si>
    <t>Medzisúčet schodisk  103</t>
  </si>
  <si>
    <t>2*3,5+1,29*3,5</t>
  </si>
  <si>
    <t>1,65*3,882</t>
  </si>
  <si>
    <t>Medzisúčet schodisk 203</t>
  </si>
  <si>
    <t>71</t>
  </si>
  <si>
    <t>431351122.S</t>
  </si>
  <si>
    <t>Debnenie do 4 m výšky - podest a podstupňových dosiek pôdorysne priamočiarych odstránenie</t>
  </si>
  <si>
    <t>-298653972</t>
  </si>
  <si>
    <t>434351141.S</t>
  </si>
  <si>
    <t>Debnenie stupňov na podstupňovej doske alebo na teréne pôdorysne priamočiarych zhotovenie</t>
  </si>
  <si>
    <t>1644869522</t>
  </si>
  <si>
    <t>1,65*13*0,166</t>
  </si>
  <si>
    <t>1,65*12*0,166</t>
  </si>
  <si>
    <t>Medzisúčet 203</t>
  </si>
  <si>
    <t>Medzisúčet 103</t>
  </si>
  <si>
    <t>1,65*13*2*0,166</t>
  </si>
  <si>
    <t>1,65*12*2*0,166</t>
  </si>
  <si>
    <t>Medzisúčet 102, 202</t>
  </si>
  <si>
    <t>1,65*24*4*0,169</t>
  </si>
  <si>
    <t>Medzisúčet hlavne schody</t>
  </si>
  <si>
    <t>73</t>
  </si>
  <si>
    <t>434351142.S</t>
  </si>
  <si>
    <t>Debnenie stupňov na podstupňovej doske alebo na teréne pôdorysne priamočiarych odstránenie</t>
  </si>
  <si>
    <t>301732719</t>
  </si>
  <si>
    <t>435121011.S</t>
  </si>
  <si>
    <t>Montáž schodiskového ramena bez podesty, hmotnosti do 1,5 t</t>
  </si>
  <si>
    <t>391191210</t>
  </si>
  <si>
    <t>1"PSCHR1</t>
  </si>
  <si>
    <t>1"PSCHR2</t>
  </si>
  <si>
    <t>2+2"PSCHR3</t>
  </si>
  <si>
    <t>3+2"PSCHR4</t>
  </si>
  <si>
    <t>1"PSCHR5</t>
  </si>
  <si>
    <t>75</t>
  </si>
  <si>
    <t>593720000400.SR1</t>
  </si>
  <si>
    <t>Prefabrikované schodiskové rameno, viď PD, PSCHR1</t>
  </si>
  <si>
    <t>1199613333</t>
  </si>
  <si>
    <t>1"STA-69</t>
  </si>
  <si>
    <t>593720000400.SR2</t>
  </si>
  <si>
    <t>Prefabrikované schodiskové rameno, viď PD, PSCHR2</t>
  </si>
  <si>
    <t>-742586383</t>
  </si>
  <si>
    <t>77</t>
  </si>
  <si>
    <t>593720000400.SR3</t>
  </si>
  <si>
    <t>Prefabrikované schodiskové rameno, viď PD, PSCHR3</t>
  </si>
  <si>
    <t>-1046019230</t>
  </si>
  <si>
    <t>2"STA-70</t>
  </si>
  <si>
    <t>2"STA-72</t>
  </si>
  <si>
    <t>593720000400.SR4</t>
  </si>
  <si>
    <t>Prefabrikované schodiskové rameno, viď PD, PSCHR4</t>
  </si>
  <si>
    <t>1818627427</t>
  </si>
  <si>
    <t>1"STA-71</t>
  </si>
  <si>
    <t>79</t>
  </si>
  <si>
    <t>593720000400.SR5</t>
  </si>
  <si>
    <t>Prefabrikované schodiskové rameno, viď PD, PSCHR5</t>
  </si>
  <si>
    <t>-1632605646</t>
  </si>
  <si>
    <t>Komunikácie</t>
  </si>
  <si>
    <t>561291111.SR</t>
  </si>
  <si>
    <t>Podklad plochy z vápennocementovej stabilizácie, stupeň zhutnenia Edef2 min 50PPa, viď. PD - statika</t>
  </si>
  <si>
    <t>1696194559</t>
  </si>
  <si>
    <t>0,4*87,4*36,7*1,05</t>
  </si>
  <si>
    <t>81</t>
  </si>
  <si>
    <t>564782111.SR</t>
  </si>
  <si>
    <t>Štrkový okapový pás. hr. 300 mm, XO</t>
  </si>
  <si>
    <t>1223441850</t>
  </si>
  <si>
    <t>0,35*(7,49+33,15+6,575+7,2+20,8+5,7+4,02)</t>
  </si>
  <si>
    <t>0,35*(28,195+37,361+29,202)</t>
  </si>
  <si>
    <t>Úpravy povrchov, podlahy, osadenie</t>
  </si>
  <si>
    <t>82</t>
  </si>
  <si>
    <t>611460115.S</t>
  </si>
  <si>
    <t>Príprava vnútorného podkladu stropov pre uzatvorenie a elimináciu vyplavovania látok z podkladu uzatváracím základom, M3</t>
  </si>
  <si>
    <t>-440855946</t>
  </si>
  <si>
    <t>24,19+15,84+25,38+11,4+1,04"1.pp</t>
  </si>
  <si>
    <t>24,19+25,38+25,38+12,17"1.np</t>
  </si>
  <si>
    <t>24,19+24,48+25,38"2.np</t>
  </si>
  <si>
    <t>24,19+25,38"3.np</t>
  </si>
  <si>
    <t>12,8+7,35+49,12+377,23+13,25+15,84+11,55"4.np</t>
  </si>
  <si>
    <t>Medzisúčet M3</t>
  </si>
  <si>
    <t>831</t>
  </si>
  <si>
    <t>611481119.S</t>
  </si>
  <si>
    <t>Potiahnutie vnútorných stropov sklotextilnou mriežkou s celoplošným prilepením - 2. vrstva, PK13, PK14</t>
  </si>
  <si>
    <t>-176013877</t>
  </si>
  <si>
    <t>278,23</t>
  </si>
  <si>
    <t>Medzisúčet PK13</t>
  </si>
  <si>
    <t>13,5</t>
  </si>
  <si>
    <t>Medzisúčet PK14</t>
  </si>
  <si>
    <t>83</t>
  </si>
  <si>
    <t>612460124.S</t>
  </si>
  <si>
    <t>Príprava vnútorného podkladu stien penetráciou pod omietky a nátery, D2</t>
  </si>
  <si>
    <t>354614488</t>
  </si>
  <si>
    <t>84</t>
  </si>
  <si>
    <t>612460272.S</t>
  </si>
  <si>
    <t>Vnútorná omietka stien sadrová, viď. PD, D2</t>
  </si>
  <si>
    <t>-1678916456</t>
  </si>
  <si>
    <t>441,81</t>
  </si>
  <si>
    <t>838</t>
  </si>
  <si>
    <t>621255041.S</t>
  </si>
  <si>
    <t>Montáž podhľadu prevetrávanej fasády z fasádnych dosiek, s hliníkovou konštrukcou, uchytenie na nity, bez tepelnej izolácie, vrátane podkonštrukcie, PK14</t>
  </si>
  <si>
    <t>281770416</t>
  </si>
  <si>
    <t>13,5"1.PP</t>
  </si>
  <si>
    <t>839</t>
  </si>
  <si>
    <t>591510000100.S</t>
  </si>
  <si>
    <t>Cementokompozitná doska, hr. 8mm, farba tmavosivá (RGB: 76/73/72), PK14</t>
  </si>
  <si>
    <t>552662320</t>
  </si>
  <si>
    <t>835</t>
  </si>
  <si>
    <t>621461052.SR</t>
  </si>
  <si>
    <t>Vonkajšia omietka podhľadov pastovitá silikónová, škrabaná, vysoko vodeodpudivá, hr. cca 1,5 mm, viď. PD, tmavo sivá (RGB 76/73/72), PK13, PK14</t>
  </si>
  <si>
    <t>182946876</t>
  </si>
  <si>
    <t>834</t>
  </si>
  <si>
    <t>621464912R</t>
  </si>
  <si>
    <t>Vonkajšia penetrácia podhľadov silikónová farebná pod omietky  silikónové fasádne, PK13, PK14</t>
  </si>
  <si>
    <t>-1043139309</t>
  </si>
  <si>
    <t>85</t>
  </si>
  <si>
    <t>622255041.SR</t>
  </si>
  <si>
    <t>Montáž stien prevetrávanej fasády z fasádnych dosiek, s hliníkovou konštrukcou, uchytenie viď. PD, bez tepelnej izolácie, KP1, KP2, KP3</t>
  </si>
  <si>
    <t>-990133645</t>
  </si>
  <si>
    <t>28,92"KP1</t>
  </si>
  <si>
    <t>316,66"KP2</t>
  </si>
  <si>
    <t>31,36"KP3</t>
  </si>
  <si>
    <t>591510000100.SR</t>
  </si>
  <si>
    <t>Alumíniový kompozitný panel, hr. 4mm, viď. PD, KP1, KP2, KP3</t>
  </si>
  <si>
    <t>-1959850647</t>
  </si>
  <si>
    <t>87</t>
  </si>
  <si>
    <t>622255110.S</t>
  </si>
  <si>
    <t>Montáž tepelnej izolácie stien prevetrávanej fasády doskami z minerálnej vlny, hrúbky 200 mm, OP5, OP9</t>
  </si>
  <si>
    <t>764637743</t>
  </si>
  <si>
    <t>318,59</t>
  </si>
  <si>
    <t>Medzisúčet OP5</t>
  </si>
  <si>
    <t>28,02</t>
  </si>
  <si>
    <t>Medzisúčet OP9</t>
  </si>
  <si>
    <t>631440038000.SR</t>
  </si>
  <si>
    <t>Doska z minerálnej vlny hr. 200 mm s jednostranne nakašírovanou netkanou fóliou, pre prevetrávané fasády, OP5, OP9</t>
  </si>
  <si>
    <t>1266227834</t>
  </si>
  <si>
    <t>89</t>
  </si>
  <si>
    <t>622461052.SR</t>
  </si>
  <si>
    <t>Vonkajšia omietka stien pastovitá silikónová, škrabaná, vysoko vodeodpudivá, hr. cca 1,5 mm, viď. PD, biela (RGB 222/225/222)</t>
  </si>
  <si>
    <t>-1723737790</t>
  </si>
  <si>
    <t>4163,81</t>
  </si>
  <si>
    <t>622461052.SR1</t>
  </si>
  <si>
    <t>Vonkajšia omietka stien pastovitá silikónová, škrabaná, vysoko vodeodpudivá, hr. cca 1,5 mm, viď. PD, tmavo sivá (RGB 76/73/72)</t>
  </si>
  <si>
    <t>17640634</t>
  </si>
  <si>
    <t>1399,37</t>
  </si>
  <si>
    <t>31,47</t>
  </si>
  <si>
    <t>Medzisúčet OP7</t>
  </si>
  <si>
    <t>91</t>
  </si>
  <si>
    <t>622467491R</t>
  </si>
  <si>
    <t>Vonkajšia penetrácia stien silikónová (vo farbe omietky) pod omietky ušlachtilé, pastovité, silikónové fasádne, viď. PD</t>
  </si>
  <si>
    <t>-659157193</t>
  </si>
  <si>
    <t>4163,81"biela</t>
  </si>
  <si>
    <t>1399,37"Sivá</t>
  </si>
  <si>
    <t>622481119.SR</t>
  </si>
  <si>
    <t>Potiahnutie vonkajších stien sklotextilnou mriežkou s celoplošným prilepením, 2. vrstva, OP1,  OP2, OP4, OP6, OP7</t>
  </si>
  <si>
    <t>59437453</t>
  </si>
  <si>
    <t>188,07"OP1</t>
  </si>
  <si>
    <t>339,08"OP2</t>
  </si>
  <si>
    <t>676,67"OP4, OP6</t>
  </si>
  <si>
    <t>Medzisúčet OP4, OP6</t>
  </si>
  <si>
    <t>773</t>
  </si>
  <si>
    <t>624601111.SR</t>
  </si>
  <si>
    <t>Dilatácia schodiskového ramena tvrdým PU tmelom, D1 R-01</t>
  </si>
  <si>
    <t>-1981983238</t>
  </si>
  <si>
    <t>3,5</t>
  </si>
  <si>
    <t>10,5</t>
  </si>
  <si>
    <t>Medzisúčet D1 R-01</t>
  </si>
  <si>
    <t>836</t>
  </si>
  <si>
    <t>625250121.S</t>
  </si>
  <si>
    <t>Príplatok za zhotovenie vodorovnej podhľadovej konštrukcie z kontaktného zatepľovacieho systému z MW hr. do 190 mm, PK14</t>
  </si>
  <si>
    <t>1770358543</t>
  </si>
  <si>
    <t>833</t>
  </si>
  <si>
    <t>625250122.S</t>
  </si>
  <si>
    <t>Príplatok za zhotovenie vodorovnej podhľadovej konštrukcie z kontaktného zatepľovacieho systému z MW hr. nad 190 mm, PK13</t>
  </si>
  <si>
    <t>152309474</t>
  </si>
  <si>
    <t>278,23"1.PP</t>
  </si>
  <si>
    <t>93</t>
  </si>
  <si>
    <t>625250561.SR-OP1</t>
  </si>
  <si>
    <t>Kontaktný zatepľovací systém soklovej alebo vodou namáhanej časti hr. 240 mm, skrutkovacie kotvy, viď. PD, OP1, OP1*</t>
  </si>
  <si>
    <t>1088010878</t>
  </si>
  <si>
    <t>837</t>
  </si>
  <si>
    <t>625250708.S</t>
  </si>
  <si>
    <t>Kontaktný zatepľovací systém z minerálnej vlny hr. 120 mm, skrutkovacie kotvy, PK14</t>
  </si>
  <si>
    <t>-115878355</t>
  </si>
  <si>
    <t>625250709.SR</t>
  </si>
  <si>
    <t>Kontaktný zatepľovací systém z minerálnej vlny hr. 140 mm, Rmin: 4,25m2K/W, skrutkovacie kotvy, OP7</t>
  </si>
  <si>
    <t>-1127664790</t>
  </si>
  <si>
    <t>95</t>
  </si>
  <si>
    <t>625250710.SR</t>
  </si>
  <si>
    <t>Kontaktný zatepľovací systém z minerálnej vlny hr. 150 mm,  Rmin: 4,25m2K/W, skrutkovacie kotvy, viď. PD, OP4, OP6</t>
  </si>
  <si>
    <t>1165764522</t>
  </si>
  <si>
    <t>676,67</t>
  </si>
  <si>
    <t>625250715.SR</t>
  </si>
  <si>
    <t>Kontaktný zatepľovací systém z minerálnej vlny hr. 240 mm, Rmin: 6,25m2K/W, skrutkovacie kotvy, systémové riešenie vrátane príslušentva, viď. PD, OP2, OP3</t>
  </si>
  <si>
    <t>-1162845053</t>
  </si>
  <si>
    <t>339,08</t>
  </si>
  <si>
    <t>Medzisúčet OP2</t>
  </si>
  <si>
    <t>4013,24</t>
  </si>
  <si>
    <t>Medzisúčet OP3</t>
  </si>
  <si>
    <t>832</t>
  </si>
  <si>
    <t>625250715.SR2</t>
  </si>
  <si>
    <t>Kontaktný zatepľovací systém z minerálnej vlny hr. 240 mm, skrutkovacie kotvy, PK13</t>
  </si>
  <si>
    <t>-1627341398</t>
  </si>
  <si>
    <t>97</t>
  </si>
  <si>
    <t>625255117.SR</t>
  </si>
  <si>
    <t>Tesniace pásy dilatácie Dil.1, viď. PD</t>
  </si>
  <si>
    <t>-481883558</t>
  </si>
  <si>
    <t>30,16*3</t>
  </si>
  <si>
    <t>98</t>
  </si>
  <si>
    <t>TESN. PAS-01</t>
  </si>
  <si>
    <t>Tesiaci pás vnútorný, Dil.1</t>
  </si>
  <si>
    <t>1329179611</t>
  </si>
  <si>
    <t>90,480/3</t>
  </si>
  <si>
    <t>TESN. PAS-02</t>
  </si>
  <si>
    <t>Tesiaci pás vonkajší, Dil.1</t>
  </si>
  <si>
    <t>220495073</t>
  </si>
  <si>
    <t>100</t>
  </si>
  <si>
    <t>TESN. PAS-03</t>
  </si>
  <si>
    <t>Tesiaci pás ukončovací, Dil.1</t>
  </si>
  <si>
    <t>-532694325</t>
  </si>
  <si>
    <t>101</t>
  </si>
  <si>
    <t>631315711.S</t>
  </si>
  <si>
    <t>Mazanina z betónu prostého (m3) tr. C 25/30 hr.nad 120 do 240 mm</t>
  </si>
  <si>
    <t>1936124057</t>
  </si>
  <si>
    <t>7,5</t>
  </si>
  <si>
    <t>Medzisúčet plechodoska 1.np, STA-76</t>
  </si>
  <si>
    <t>102</t>
  </si>
  <si>
    <t>631319111.S</t>
  </si>
  <si>
    <t>Vytvorenie odtokového žľabu v podlahe, 250x20mm, viď. PD - líniový žľab, OD</t>
  </si>
  <si>
    <t>-644983037</t>
  </si>
  <si>
    <t>19,95</t>
  </si>
  <si>
    <t>35,75</t>
  </si>
  <si>
    <t>631319111.SR1</t>
  </si>
  <si>
    <t>Vytvorenie odtokového žľabu v podlahe, 300x40mm, viď. PD, P33</t>
  </si>
  <si>
    <t>1289272351</t>
  </si>
  <si>
    <t>103</t>
  </si>
  <si>
    <t>631319155.S</t>
  </si>
  <si>
    <t>Príplatok za prehlad. povrchu betónovej mazaniny min. tr.C 8/10 oceľ. hlad. hr. 120-240 mm</t>
  </si>
  <si>
    <t>1837651850</t>
  </si>
  <si>
    <t>104</t>
  </si>
  <si>
    <t>631319175.S</t>
  </si>
  <si>
    <t>Príplatok za strhnutie povrchu mazaniny latou pre hr. obidvoch vrstiev mazaniny nad 120 do 240 mm</t>
  </si>
  <si>
    <t>-214031789</t>
  </si>
  <si>
    <t>105</t>
  </si>
  <si>
    <t>631351101.S</t>
  </si>
  <si>
    <t>Debnenie stien, rýh a otvorov v podlahách zhotovenie - liniový žľab, OD</t>
  </si>
  <si>
    <t>851766820</t>
  </si>
  <si>
    <t>19,95*0,02*2</t>
  </si>
  <si>
    <t>35,75*0,02*2</t>
  </si>
  <si>
    <t>106</t>
  </si>
  <si>
    <t>631351102.S</t>
  </si>
  <si>
    <t>Debnenie stien, rýh a otvorov v podlahách odstránenie - líniový žľab, OD</t>
  </si>
  <si>
    <t>-2104115781</t>
  </si>
  <si>
    <t>107</t>
  </si>
  <si>
    <t>631362442.S</t>
  </si>
  <si>
    <t>Výstuž mazanín z betónov (z kameniva) a z ľahkých betónov zo sietí KARI, priemer drôtu 8/8 mm, veľkosť oka 150x150 mm, P9, P20, P21, P22, P23, P24, P25, P30, P31, P33</t>
  </si>
  <si>
    <t>319901639</t>
  </si>
  <si>
    <t>(138,56+25,02+27,62+27,14+11,73+11,64)*2"1.PP</t>
  </si>
  <si>
    <t>Medzisúčet  P9</t>
  </si>
  <si>
    <t>375,02*2"4.np</t>
  </si>
  <si>
    <t>Medzisúčet P20</t>
  </si>
  <si>
    <t>13,25"4.np</t>
  </si>
  <si>
    <t>Medzisúčet P22</t>
  </si>
  <si>
    <t>12,8+38,49"4.NP</t>
  </si>
  <si>
    <t>Medzisúčet P23</t>
  </si>
  <si>
    <t>6,2"4.NP</t>
  </si>
  <si>
    <t>Medzisúčet P24</t>
  </si>
  <si>
    <t>4,71"4.NP</t>
  </si>
  <si>
    <t>Medzisúčet P25</t>
  </si>
  <si>
    <t>21,13*2"1.PP</t>
  </si>
  <si>
    <t>Medzisúčet P30</t>
  </si>
  <si>
    <t>9,13"3.np</t>
  </si>
  <si>
    <t>Medzisúčet P31</t>
  </si>
  <si>
    <t>15,81"4.NP</t>
  </si>
  <si>
    <t>Medzisúčet P21</t>
  </si>
  <si>
    <t>235,2*2"1PP</t>
  </si>
  <si>
    <t>Medzisúčet P33</t>
  </si>
  <si>
    <t>108</t>
  </si>
  <si>
    <t>631571015.SR</t>
  </si>
  <si>
    <t>Násyp - ochranná krycia vrstva z praného kameniva s utlačením a urovnaním povrchu pre ploché strechy, S1, S2, S4</t>
  </si>
  <si>
    <t>-1359149288</t>
  </si>
  <si>
    <t>159,71*0,23</t>
  </si>
  <si>
    <t>Medzisúčet S4</t>
  </si>
  <si>
    <t>109</t>
  </si>
  <si>
    <t>631680013.S</t>
  </si>
  <si>
    <t>Násyp - vegetačná vrstva zo substrátu s utlačením a urovnaním povrchu pre zelené strechy do 5°, S3</t>
  </si>
  <si>
    <t>313142272</t>
  </si>
  <si>
    <t>45,12*0,06</t>
  </si>
  <si>
    <t>Medzisúčet S3</t>
  </si>
  <si>
    <t>110</t>
  </si>
  <si>
    <t>632001011.S</t>
  </si>
  <si>
    <t>Zhotovenie separačnej fólie v podlahových vrstvách z PE, statika, P4, P4*, P6, P8, P9, P12, P14, P15, P17, P20, P21, P22, P23, P24, P25, P28, P29, P30, P31, P33</t>
  </si>
  <si>
    <t>807586714</t>
  </si>
  <si>
    <t>6000</t>
  </si>
  <si>
    <t>Medzisúčet sta-02</t>
  </si>
  <si>
    <t>4,75"4.np</t>
  </si>
  <si>
    <t>Medzisúčet P28</t>
  </si>
  <si>
    <t>10,88"4.np</t>
  </si>
  <si>
    <t>Medzisúčet P29</t>
  </si>
  <si>
    <t>21,13"1.PP</t>
  </si>
  <si>
    <t>46,86"P4 1.PP</t>
  </si>
  <si>
    <t>4,24"P4 1.NP</t>
  </si>
  <si>
    <t>38,77"P4 1.PP</t>
  </si>
  <si>
    <t>Medzisúčet P4, P4* akt</t>
  </si>
  <si>
    <t>11,4"1.PP</t>
  </si>
  <si>
    <t>Medzisúčet P6</t>
  </si>
  <si>
    <t>28,29"1.PP</t>
  </si>
  <si>
    <t>Medzisúčet P8</t>
  </si>
  <si>
    <t>138,56+25,02+27,62+27,14+11,73+11,64"1.PP</t>
  </si>
  <si>
    <t>38,99"1.NP</t>
  </si>
  <si>
    <t>66,36"2.NP</t>
  </si>
  <si>
    <t>13,23"3.NP</t>
  </si>
  <si>
    <t>Medzisúčet P12</t>
  </si>
  <si>
    <t>431,4"P14</t>
  </si>
  <si>
    <t>Medzisúčet P14</t>
  </si>
  <si>
    <t>12,17"1.NP</t>
  </si>
  <si>
    <t>Medzisúčet P15</t>
  </si>
  <si>
    <t>1,92+2,7"1.NP</t>
  </si>
  <si>
    <t>3,45+5,28+4,97"2.np</t>
  </si>
  <si>
    <t>22,93"3.np</t>
  </si>
  <si>
    <t>Medzisúčet P17</t>
  </si>
  <si>
    <t>375,02 "4.NP</t>
  </si>
  <si>
    <t>15,84"4.NP</t>
  </si>
  <si>
    <t>235,2"1-PP</t>
  </si>
  <si>
    <t>111</t>
  </si>
  <si>
    <t>283290003600R</t>
  </si>
  <si>
    <t>Separačná fólia PE, statika, P4, P4*, P6, P8, P9, P12, P14, P15, P17, P20, P21, P22, P23, P24, P25, P28, P29, P30, P31, P33</t>
  </si>
  <si>
    <t>1750143822</t>
  </si>
  <si>
    <t>112</t>
  </si>
  <si>
    <t>632001051.S</t>
  </si>
  <si>
    <t>Zhotovenie jednonásobného penetračného náteru pre potery a stierky, P1, P2, P3, P3*, P3**, P4, P4*, P5, P6, P7, P8, P9, P10, P11, P12, P13, P14, P15, P16, P16*, P16**, P17, P18, P18*,  P19, P20, P21, P22, P23, P24, P25, P26, P27, P28, P29, P30, P31, P32</t>
  </si>
  <si>
    <t>-1576290445</t>
  </si>
  <si>
    <t>965,35"1.PP</t>
  </si>
  <si>
    <t>486,66"1.NP</t>
  </si>
  <si>
    <t>Medzisúčet P1 akt</t>
  </si>
  <si>
    <t>6"1.PP</t>
  </si>
  <si>
    <t>4,37"1.NP</t>
  </si>
  <si>
    <t>Medzisúčet P2 akt</t>
  </si>
  <si>
    <t>3,17"P3 1.PP</t>
  </si>
  <si>
    <t>17,16"P3 1.NP</t>
  </si>
  <si>
    <t>27,65"P3* 1.PP</t>
  </si>
  <si>
    <t>94,73"P3** 1.PP</t>
  </si>
  <si>
    <t>64,28"P3** 1.NP</t>
  </si>
  <si>
    <t>Medzisúčet P3, P3*, P3** akt</t>
  </si>
  <si>
    <t>24,89+2,04+1,91+24,45+22,85+2,22+2,12+22,88+2,28+2,33+24,94+17,16+16,75"1.PP</t>
  </si>
  <si>
    <t>16,95"1.np</t>
  </si>
  <si>
    <t>Medzisúčet P5</t>
  </si>
  <si>
    <t>25,38+48,89"1.PP</t>
  </si>
  <si>
    <t>25,38"1.NP</t>
  </si>
  <si>
    <t>Medzisúčet P7</t>
  </si>
  <si>
    <t>14,15+13,7"1.pp</t>
  </si>
  <si>
    <t>Medzisúčet P10</t>
  </si>
  <si>
    <t>1174,9"1.NP</t>
  </si>
  <si>
    <t>1352,1"2.NP</t>
  </si>
  <si>
    <t>923,601"3.NP</t>
  </si>
  <si>
    <t>Medzisúčet P11 akt</t>
  </si>
  <si>
    <t>Medzisúčet P12 akt</t>
  </si>
  <si>
    <t>258,59"1.NP</t>
  </si>
  <si>
    <t>568,42"2.NP</t>
  </si>
  <si>
    <t>583,11"3.NP</t>
  </si>
  <si>
    <t>Medzisúčet P13 akt</t>
  </si>
  <si>
    <t>431,4"3.np</t>
  </si>
  <si>
    <t>Medzisúčet P14 akt</t>
  </si>
  <si>
    <t>12,17"1.PP</t>
  </si>
  <si>
    <t>30,44"P16, 1.NP</t>
  </si>
  <si>
    <t>55,62"P16 2.NP</t>
  </si>
  <si>
    <t>44,27"P16 3.NP</t>
  </si>
  <si>
    <t>22,41"P16* 1.NP</t>
  </si>
  <si>
    <t>21,38"P16* 3.NP</t>
  </si>
  <si>
    <t>112,99"P16** 1.NP</t>
  </si>
  <si>
    <t>124,69"P16** 2.NP</t>
  </si>
  <si>
    <t>93,32"P16** 3.NP</t>
  </si>
  <si>
    <t>Medzisúčet P16, P16*, P16**</t>
  </si>
  <si>
    <t>8,35"1.NP</t>
  </si>
  <si>
    <t>16,7"2.NP</t>
  </si>
  <si>
    <t>16,65"3.NP</t>
  </si>
  <si>
    <t>Medzisúčet P18</t>
  </si>
  <si>
    <t>37,16+19,54"2.NP</t>
  </si>
  <si>
    <t>51,88"3.nP</t>
  </si>
  <si>
    <t>Medzisúčet P19</t>
  </si>
  <si>
    <t>375,02"4.np</t>
  </si>
  <si>
    <t>69,58"1.np</t>
  </si>
  <si>
    <t>69,38"2.np</t>
  </si>
  <si>
    <t>Medzisúčet P26</t>
  </si>
  <si>
    <t>24,19+16,8"4.np</t>
  </si>
  <si>
    <t>Medzisúčet P27</t>
  </si>
  <si>
    <t>10,88"P29</t>
  </si>
  <si>
    <t>140,28</t>
  </si>
  <si>
    <t>Medzisúčet P18*</t>
  </si>
  <si>
    <t>23,82*1,1"1.PP</t>
  </si>
  <si>
    <t>Medzisúčet P32</t>
  </si>
  <si>
    <t>113</t>
  </si>
  <si>
    <t>585520008700.S</t>
  </si>
  <si>
    <t>Penetr. náter na nasiak. podklady pod potery, samoniv. hmoty a stav. lepidlá, P1, P2, P3, P3*, P3**, P4, P4*, P5, P6, P7, P8, P9, P10, P11, P12, P13, P14, P15, P16, P16*, P16**, P17, P18, P18*, P19, P20, P21, P22, P23, P25, P26, P27, P28, P29, P30,P31,P32</t>
  </si>
  <si>
    <t>-1309256999</t>
  </si>
  <si>
    <t>114</t>
  </si>
  <si>
    <t>632440615.S</t>
  </si>
  <si>
    <t>Anhydritová samonivelizačná stierka, pevnosti v tlaku min 30 MPa, hr. cca 5 mm, P1, P2, P5, P10, P11, P12, P13, P14, P19, P27</t>
  </si>
  <si>
    <t>-376419346</t>
  </si>
  <si>
    <t>4,37"1.np</t>
  </si>
  <si>
    <t>Medzisúčet P11</t>
  </si>
  <si>
    <t>Medzisúčet P13</t>
  </si>
  <si>
    <t>115</t>
  </si>
  <si>
    <t>632440158.SR</t>
  </si>
  <si>
    <t>Anhydritový samonivelizačný poter, pevnosti v tlaku min 30 MPa, hr. cca 53 resp. 73 mm, oddilatovaný od stien okrajovými PE pásikmi hr. 10mm, viď. PD, P1, P2, P5, P10, P11, P12, P13, P14, P19, P27</t>
  </si>
  <si>
    <t>1678864724</t>
  </si>
  <si>
    <t>116</t>
  </si>
  <si>
    <t>632452286.SR</t>
  </si>
  <si>
    <t>Cementový poter (vhodný aj ako spádový), pevnosti v tlaku min 30 MPa, hr. cca 10-40 mm, oddilatovaný od stien okrajovými PE pásikmi hr. 10mm, viď. PD, P20</t>
  </si>
  <si>
    <t>-328307300</t>
  </si>
  <si>
    <t>117</t>
  </si>
  <si>
    <t>632452288.SR</t>
  </si>
  <si>
    <t>Cementový poter (vhodný aj ako spádový), pevnosti v tlaku min 30 MPa, hr. cca 25-40 mm, oddilatovaný od stien okrajovými PE pásikmi hr. 10mm, viď. PD, P23</t>
  </si>
  <si>
    <t>258671635</t>
  </si>
  <si>
    <t>118</t>
  </si>
  <si>
    <t>632452289.SR</t>
  </si>
  <si>
    <t>Cementový poter (vhodný aj ako spádový), pevnosti v tlaku min 30 MPa, hr. cca 40-50 mm, oddilatovaný od stien okrajovými PE pásikmi hr. 10mm, viď. PD, P25</t>
  </si>
  <si>
    <t>-459476000</t>
  </si>
  <si>
    <t>119</t>
  </si>
  <si>
    <t>632452291.SR</t>
  </si>
  <si>
    <t>Cementový poter (vhodný aj ako spádový), pevnosti v tlaku min 30 MPa, hr. cca 50-60 mm, oddilatovaný od stien okrajovými PE pásikmi hr. 10mm, viď. PD, P24</t>
  </si>
  <si>
    <t>1484921161</t>
  </si>
  <si>
    <t>120</t>
  </si>
  <si>
    <t>632452290.SR.</t>
  </si>
  <si>
    <t>Cementový poter (vhodný aj ako spádový), pevnosti v tlaku min 30 MPa, hr. cca 50 mm, oddilatovaný od stien okrajovými PE pásikmi hr. 10mm, viď. PD, P27</t>
  </si>
  <si>
    <t>1803402609</t>
  </si>
  <si>
    <t>121</t>
  </si>
  <si>
    <t>632452291.SR1</t>
  </si>
  <si>
    <t>Cementový poter (vhodný aj ako spádový), pevnosti v tlaku min 30 MPa, hr. cc 55 mm, oddilatovaný od stien okrajovými PE pásikmi hr. 10mm, viď. PD, P4, P4*, P17</t>
  </si>
  <si>
    <t>-807493431</t>
  </si>
  <si>
    <t>122</t>
  </si>
  <si>
    <t>632452292.SR1</t>
  </si>
  <si>
    <t>Cementový poter (vhodný aj ako spádový), pevnosti v tlaku min 30 MPa, hr. cca 50 resp. 70 mm, oddilatovaný od stien okrajovými PE pásikmi hr. 10mm, viď. PD, P32</t>
  </si>
  <si>
    <t>352294883</t>
  </si>
  <si>
    <t>23,82"P32</t>
  </si>
  <si>
    <t>123</t>
  </si>
  <si>
    <t>632452293.SR</t>
  </si>
  <si>
    <t>Cementový poter (vhodný aj ako spádový), pevnosti v tlaku min 30 MPa, hr. cca 55, resp. 75 mm, oddilatovaný od stien okrajovými PE pásikmi hr. 10mm, viď. PD, P3, P3*, P3**, P16, P16*, P16**</t>
  </si>
  <si>
    <t>-544298318</t>
  </si>
  <si>
    <t>124</t>
  </si>
  <si>
    <t>632452293.SR2</t>
  </si>
  <si>
    <t>Cementový poter (vhodný aj ako spádový), pevnosti v tlaku min 30 MPa, hr. cca 63 mm, oddilatovaný od stien okrajovými PE pásikmi hr. 10mm, viď. PD, P6, P8, P15, P29</t>
  </si>
  <si>
    <t>1114338961</t>
  </si>
  <si>
    <t>10,88"4nPP</t>
  </si>
  <si>
    <t>125</t>
  </si>
  <si>
    <t>632452293.SR3</t>
  </si>
  <si>
    <t>Cementový poter (vhodný aj ako spádový), pevnosti v tlaku min 30 MPa, hr. cca 58, resp. 73 mm, oddilatovaný od stien okrajovými PE pásikmi hr. 10mm, viď. PD, P26</t>
  </si>
  <si>
    <t>749590485</t>
  </si>
  <si>
    <t>126</t>
  </si>
  <si>
    <t>632452295.SR</t>
  </si>
  <si>
    <t>Cementový poter (vhodný aj ako spádový), pevnosti v tlaku min 30 MPa, hr. cca 68 resp. 83 mm, oddilatovaný od stien okrajovými PE pásikmi hr. 10mm, viď. PD, P7, P18</t>
  </si>
  <si>
    <t>1808788917</t>
  </si>
  <si>
    <t>127</t>
  </si>
  <si>
    <t>632452295.SR1</t>
  </si>
  <si>
    <t>Cementový poter (vhodný aj ako spádový), pevnosti v tlaku min 30 MPa, hr. cca 73 mm, oddilatovaný od stien okrajovými PE pásikmi hr. 10mm, viď. PD, P28</t>
  </si>
  <si>
    <t>-1250059153</t>
  </si>
  <si>
    <t>632452297.SR.</t>
  </si>
  <si>
    <t>Cementový poter (vhodný aj ako spádový), pevnosti v tlaku min 30 MPa, hr. cca 85 mm, oddilatovaný od stien okrajovými PE pásikmi hr. 10mm, viď. PD, P30</t>
  </si>
  <si>
    <t>1832770935</t>
  </si>
  <si>
    <t>129</t>
  </si>
  <si>
    <t>632452299.SR</t>
  </si>
  <si>
    <t>Cementový poter (vhodný aj ako spádový), pevnosti v tlaku min 30 MPa, hr. cca 98 mm, oddilatovaný od stien okrajovými PE pásikmi hr. 10mm, viď. PD, P20, P21</t>
  </si>
  <si>
    <t>2129093023</t>
  </si>
  <si>
    <t>130</t>
  </si>
  <si>
    <t>632452299.SR1</t>
  </si>
  <si>
    <t>Cementový poter (vhodný aj ako spádový), pevnosti v tlaku min 30 MPa, hr. cca 86-96 mm, oddilatovaný od stien okrajovými PE pásikmi hr. 10mm, viď. PD, P31</t>
  </si>
  <si>
    <t>669906312</t>
  </si>
  <si>
    <t>131</t>
  </si>
  <si>
    <t>632452300.SR</t>
  </si>
  <si>
    <t>Cementový poter (vhodný aj ako spádový), pevnosti v tlaku min 30 MPa, hr. cca 98 mm, oddilatovaný od stien okrajovými PE pásikmi hr. 10mm, viď. PD, P23</t>
  </si>
  <si>
    <t>3910611</t>
  </si>
  <si>
    <t>132</t>
  </si>
  <si>
    <t>632452300.SR1</t>
  </si>
  <si>
    <t>Cementový poter (vhodný aj ako spádový), pevnosti v tlaku min 30 MPa, cca hr. 93-103 mm, oddilatovaný od stien okrajovými PE pásikmi hr. 10mm, viď. PD, P24</t>
  </si>
  <si>
    <t>208159617</t>
  </si>
  <si>
    <t>133</t>
  </si>
  <si>
    <t>632452300.SR2</t>
  </si>
  <si>
    <t>Cementový poter (vhodný aj ako spádový), pevnosti v tlaku min 30 MPa, hr. cca 108 mm, oddilatovaný od stien okrajovými PE pásikmi hr. 10mm, viď. PD, P25</t>
  </si>
  <si>
    <t>442737423</t>
  </si>
  <si>
    <t>134</t>
  </si>
  <si>
    <t>632452300.SR3</t>
  </si>
  <si>
    <t>Cementový poter (vhodný aj ako spádový), pevnosti v tlaku min 30 MPa, hr. cca 104-124 mm, oddilatovaný od stien okrajovými PE pásikmi hr. 10mm, viď. PD, P9</t>
  </si>
  <si>
    <t>-1380784637</t>
  </si>
  <si>
    <t>135</t>
  </si>
  <si>
    <t>632452300.SR4</t>
  </si>
  <si>
    <t>Cementový poter (vhodný aj ako spádový), pevnosti v tlaku min 30 MPa, hr. cca 93 mm, oddilatovaný od stien okrajovými PE pásikmi hr. 10mm, viď. PD, P22</t>
  </si>
  <si>
    <t>-1914686850</t>
  </si>
  <si>
    <t>13,25"4.NP</t>
  </si>
  <si>
    <t>829</t>
  </si>
  <si>
    <t>632452300.SR5</t>
  </si>
  <si>
    <t>Cementový poter (vhodný aj ako spádový), pevnosti v tlaku min 30 MPa, hr. cca 115-130 mm, oddilatovaný od stien okrajovými PE pásikmi hr. 10mm, viď. PD, P33</t>
  </si>
  <si>
    <t>57503408</t>
  </si>
  <si>
    <t>235,2"1.PP</t>
  </si>
  <si>
    <t>Medzisúčet  P33</t>
  </si>
  <si>
    <t>136</t>
  </si>
  <si>
    <t>632452684.S</t>
  </si>
  <si>
    <t>Cementová samonivelizačná stierka, pevnosti v tlaku min 30 MPa, hr. cca 5 mm, P6, P15, P20, P21, P22, P24, P28</t>
  </si>
  <si>
    <t>1645581386</t>
  </si>
  <si>
    <t>377,23"4.np</t>
  </si>
  <si>
    <t>137</t>
  </si>
  <si>
    <t>917832111.S</t>
  </si>
  <si>
    <t>Osadenie chodník. obrubníka betónového stojatého do lôžka z betónu prosteho tr. C 12/15 bez bočnej opory, XO</t>
  </si>
  <si>
    <t>1421182475</t>
  </si>
  <si>
    <t>13,975+28,245+37,83+29,305</t>
  </si>
  <si>
    <t>7,403+14,22+33,1+6,575+2+2+7,3+2+2+20,8+2+2+5,7+2+2+4,02</t>
  </si>
  <si>
    <t>138</t>
  </si>
  <si>
    <t>592170001800.S</t>
  </si>
  <si>
    <t>Obrubník parkový, lxšxv cca 1000x50x200 mm, prírodný, XO</t>
  </si>
  <si>
    <t>1261942470</t>
  </si>
  <si>
    <t>224,473*1,01 'Prepočítané koeficientom množstva</t>
  </si>
  <si>
    <t>139</t>
  </si>
  <si>
    <t>918101113.S</t>
  </si>
  <si>
    <t>Lôžko pod obrubníky, krajníky alebo obruby z dlažobných kociek z betónu prostého tr. C 20/25, XO</t>
  </si>
  <si>
    <t>-467392259</t>
  </si>
  <si>
    <t>224,473*0,3*0,3</t>
  </si>
  <si>
    <t>140</t>
  </si>
  <si>
    <t>939941112.SR</t>
  </si>
  <si>
    <t xml:space="preserve">Zhotovenie tesnenia pracovnej škáry oceľovým plechom </t>
  </si>
  <si>
    <t>761045949</t>
  </si>
  <si>
    <t>141</t>
  </si>
  <si>
    <t>261113</t>
  </si>
  <si>
    <t xml:space="preserve">Stierková izolácia - tesniaci plech do pracovných špár  </t>
  </si>
  <si>
    <t>1798570304</t>
  </si>
  <si>
    <t>Poznámka k položke:_x000D_
minerálne a kryštalické tesniace hmoty</t>
  </si>
  <si>
    <t>246,2*1,1 'Prepočítané koeficientom množstva</t>
  </si>
  <si>
    <t>142</t>
  </si>
  <si>
    <t>941941032.S</t>
  </si>
  <si>
    <t>Montáž lešenia ľahkého pracovného radového s podlahami šírky od 0,80 do 1,00 m, výšky nad 10 do 30 m</t>
  </si>
  <si>
    <t>1070052187</t>
  </si>
  <si>
    <t>1656,4*1,1</t>
  </si>
  <si>
    <t>1533,9*1,1</t>
  </si>
  <si>
    <t>771,99*1,1</t>
  </si>
  <si>
    <t>1121,77*1,1</t>
  </si>
  <si>
    <t>143</t>
  </si>
  <si>
    <t>941941192.S</t>
  </si>
  <si>
    <t>Príplatok za prvý a každý ďalší i začatý mesiac použitia lešenia ľahkého pracovného radového s podlahami šírky od 0,80 do 1,00 m, výšky nad 10 do 30 m</t>
  </si>
  <si>
    <t>-82012710</t>
  </si>
  <si>
    <t>5592,466*10 'Prepočítané koeficientom množstva</t>
  </si>
  <si>
    <t>144</t>
  </si>
  <si>
    <t>941941832.S</t>
  </si>
  <si>
    <t>Demontáž lešenia ľahkého pracovného radového s podlahami šírky nad 0,80 do 1,00 m, výšky nad 10 do 30 m</t>
  </si>
  <si>
    <t>947612201</t>
  </si>
  <si>
    <t>145</t>
  </si>
  <si>
    <t>941955002.S</t>
  </si>
  <si>
    <t>Lešenie ľahké pracovné pomocné s výškou lešeňovej podlahy nad 1,20 do 1,90 m</t>
  </si>
  <si>
    <t>-1596182912</t>
  </si>
  <si>
    <t>9335,36</t>
  </si>
  <si>
    <t>146</t>
  </si>
  <si>
    <t>952901111.S</t>
  </si>
  <si>
    <t>Vyčistenie budov pri výške podlaží do 4 m</t>
  </si>
  <si>
    <t>-848518010</t>
  </si>
  <si>
    <t>147</t>
  </si>
  <si>
    <t>959941141.SR</t>
  </si>
  <si>
    <t>Chemická kotva s kotevným svorníkom tesnená chemickou ampulkou do betónu, ŽB, kameňa, s vyvŕtaním otvoru M12/260 mm</t>
  </si>
  <si>
    <t>-1847868721</t>
  </si>
  <si>
    <t>Medzisúčet kotvenie Z7 - schody klietka</t>
  </si>
  <si>
    <t>148</t>
  </si>
  <si>
    <t>959941152.SR</t>
  </si>
  <si>
    <t>Chemická kotva s kotevným svorníkom tesnená chemickou ampulkou do betónu, ŽB, kameňa, s vyvŕtaním otvoru M20/300 mm, STA-88</t>
  </si>
  <si>
    <t>-1940072061</t>
  </si>
  <si>
    <t>4*(33+54)</t>
  </si>
  <si>
    <t>149</t>
  </si>
  <si>
    <t>971056015.S</t>
  </si>
  <si>
    <t>Jadrové vrty diamantovými korunkami do D 160 mm do stien - železobetónových -0,00048t</t>
  </si>
  <si>
    <t>-1407940632</t>
  </si>
  <si>
    <t>50*20</t>
  </si>
  <si>
    <t>150</t>
  </si>
  <si>
    <t>972056015.S</t>
  </si>
  <si>
    <t>Jadrové vrty diamantovými korunkami do D 160 mm do stropov - železobetónových -0,00048t</t>
  </si>
  <si>
    <t>-1172995703</t>
  </si>
  <si>
    <t>150*25*4"1.PP-4.NP</t>
  </si>
  <si>
    <t>40*25"4.np</t>
  </si>
  <si>
    <t>151</t>
  </si>
  <si>
    <t>979011111.S</t>
  </si>
  <si>
    <t>Zvislá doprava sutiny a vybúraných hmôt za prvé podlažie nad alebo pod základným podlažím</t>
  </si>
  <si>
    <t>-1531668900</t>
  </si>
  <si>
    <t>152</t>
  </si>
  <si>
    <t>979011121.S</t>
  </si>
  <si>
    <t>Zvislá doprava sutiny a vybúraných hmôt za každé ďalšie podlažie</t>
  </si>
  <si>
    <t>956169204</t>
  </si>
  <si>
    <t>8,16*4 'Prepočítané koeficientom množstva</t>
  </si>
  <si>
    <t>153</t>
  </si>
  <si>
    <t>979011131.S</t>
  </si>
  <si>
    <t>Zvislá doprava sutiny po schodoch ručne do 3,5 m</t>
  </si>
  <si>
    <t>-1739915879</t>
  </si>
  <si>
    <t>154</t>
  </si>
  <si>
    <t>979011141.S</t>
  </si>
  <si>
    <t>Zvislá doprava sutiny po schodoch ručne, príplatok za každých ďalších 3,5 m</t>
  </si>
  <si>
    <t>-145036936</t>
  </si>
  <si>
    <t>8,16*6 'Prepočítané koeficientom množstva</t>
  </si>
  <si>
    <t>155</t>
  </si>
  <si>
    <t>2073571199</t>
  </si>
  <si>
    <t>156</t>
  </si>
  <si>
    <t>-137485839</t>
  </si>
  <si>
    <t>8,16*20 'Prepočítané koeficientom množstva</t>
  </si>
  <si>
    <t>157</t>
  </si>
  <si>
    <t>1674652664</t>
  </si>
  <si>
    <t>158</t>
  </si>
  <si>
    <t>-1459649798</t>
  </si>
  <si>
    <t>159</t>
  </si>
  <si>
    <t>-356950791</t>
  </si>
  <si>
    <t>160</t>
  </si>
  <si>
    <t>979089712.S</t>
  </si>
  <si>
    <t>212651795</t>
  </si>
  <si>
    <t>161</t>
  </si>
  <si>
    <t>998011003.S</t>
  </si>
  <si>
    <t>Presun hmôt pre budovy (801, 803, 812), zvislá konštr. z tehál, tvárnic, z kovu výšky do 24 m</t>
  </si>
  <si>
    <t>-1087607313</t>
  </si>
  <si>
    <t>PSV</t>
  </si>
  <si>
    <t>Práce a dodávky PSV</t>
  </si>
  <si>
    <t>711</t>
  </si>
  <si>
    <t>Izolácie proti vode a vlhkosti</t>
  </si>
  <si>
    <t>162</t>
  </si>
  <si>
    <t>711111211.SR1</t>
  </si>
  <si>
    <t>-1360119895</t>
  </si>
  <si>
    <t>163</t>
  </si>
  <si>
    <t>711132107.S</t>
  </si>
  <si>
    <t>Zhotovenie izolácie proti zemnej vlhkosti nopovou fóloiu položenou voľne na ploche zvislej, OP0, OP9*, OP1*</t>
  </si>
  <si>
    <t>-1927403665</t>
  </si>
  <si>
    <t>289,58"OP0</t>
  </si>
  <si>
    <t>5,38"OP9*</t>
  </si>
  <si>
    <t>Medzisúčet OP9*</t>
  </si>
  <si>
    <t>Medzisúčet OP1*</t>
  </si>
  <si>
    <t>164</t>
  </si>
  <si>
    <t>283230002700.SR</t>
  </si>
  <si>
    <t>Nopová HDPE fólia hrúbky min 0,5 mm, výška nopu 8 mm, proti zemnej vlhkosti, min. 480g/m2, pre spodnú stavbu, viď. PD, OP0, OP9*, OP1*</t>
  </si>
  <si>
    <t>-1336156894</t>
  </si>
  <si>
    <t>399,96*1,15 'Prepočítané koeficientom množstva</t>
  </si>
  <si>
    <t>165</t>
  </si>
  <si>
    <t>711211001.SR</t>
  </si>
  <si>
    <t>Tekutá izolácia a základný spevňovací náter na vnútorne použitie, rohy vystužiť izolačnou páskou podľa syst. detailov, vodorovná, P3, P3*, P3**, P4, P4*, P16, P16*, P16**, P17, P30</t>
  </si>
  <si>
    <t>1214531502</t>
  </si>
  <si>
    <t>166</t>
  </si>
  <si>
    <t>711211551R</t>
  </si>
  <si>
    <t>Dvojzložk. cementová hydroizolačná stierka proti tlakovej vode, so zapracovaním rohov podľa syst. detailu (cca 3kg/m2), vrátane penetračnej vrstvy a vyspravenia podkladu, s vytiahnutim na steny do v 500mm, P20, P22, P23, P24, P25, P28, P29, P31</t>
  </si>
  <si>
    <t>-1015581634</t>
  </si>
  <si>
    <t>375,02*1,2"4.np</t>
  </si>
  <si>
    <t>(12,8+38,49)*1,2" 4.NP</t>
  </si>
  <si>
    <t>4,17"4,71</t>
  </si>
  <si>
    <t>Medzisúčet p29</t>
  </si>
  <si>
    <t>711212001.SR</t>
  </si>
  <si>
    <t>Tekutá izolácia a základný spevňovací náter na vnútorne použitie, rohy vystužiť izolačnou páskou podľa syst. detailov, zvislá</t>
  </si>
  <si>
    <t>1854987284</t>
  </si>
  <si>
    <t>1,5*1,2*(127+4+26)"umývadlá</t>
  </si>
  <si>
    <t>2*0,9*3*84"sprchovacie kúty</t>
  </si>
  <si>
    <t>801</t>
  </si>
  <si>
    <t>711411411.SR</t>
  </si>
  <si>
    <t>Izolácia proti tlakovej vode, protiradónová, stierka hydroizolačná bitúmenová, betón. podklad, vodorovná, systémové riešenie, vrátane penetračnej vrstvy a vyspravenia podkladu a viď. PD - dufart</t>
  </si>
  <si>
    <t>1852848096</t>
  </si>
  <si>
    <t>37*6,75</t>
  </si>
  <si>
    <t>Medzisúčet dufart</t>
  </si>
  <si>
    <t>168</t>
  </si>
  <si>
    <t>711411421.SR</t>
  </si>
  <si>
    <t>Izolácia proti tlakovej vode, dvojzložková stierka hydroizolačná bitúmenová, betón. podklad, zvislá, systémové riešenie, vrátane penetračnej vrstvy a vyspravenia podkladu a viď. PD, OP0, OP1, OP1*, OP9*</t>
  </si>
  <si>
    <t>1959289456</t>
  </si>
  <si>
    <t>Medzisúčet OP0</t>
  </si>
  <si>
    <t>Medzisúčet OP1</t>
  </si>
  <si>
    <t>37*0,5*2</t>
  </si>
  <si>
    <t>520,03*1,03 'Prepočítané koeficientom množstva</t>
  </si>
  <si>
    <t>169</t>
  </si>
  <si>
    <t>998711103.S</t>
  </si>
  <si>
    <t>Presun hmôt pre izoláciu proti vode v objektoch výšky nad 12 do 60 m</t>
  </si>
  <si>
    <t>-1690230013</t>
  </si>
  <si>
    <t>712</t>
  </si>
  <si>
    <t>Izolácie striech, povlakové krytiny</t>
  </si>
  <si>
    <t>170</t>
  </si>
  <si>
    <t>712311101.S</t>
  </si>
  <si>
    <t>Zhotovenie povlakovej krytiny striech plochých do 10° za studena náterom penetračným, S1, S2, S3, S4, A1-A4</t>
  </si>
  <si>
    <t>269836639</t>
  </si>
  <si>
    <t>714,741"S1 + A1</t>
  </si>
  <si>
    <t>2648,8302"S2+A2 nad 3.np</t>
  </si>
  <si>
    <t>38,198"S2 nad malým spojovacím krckom</t>
  </si>
  <si>
    <t>99,93"S2 nad velkým spojov. krckom+A2</t>
  </si>
  <si>
    <t>79,45"S3+A3</t>
  </si>
  <si>
    <t>195,55"S4+A4 energoblok, Atrium B</t>
  </si>
  <si>
    <t>Medzisúčet revizia 02</t>
  </si>
  <si>
    <t>171</t>
  </si>
  <si>
    <t>245620001200.S</t>
  </si>
  <si>
    <t>Náter penetračný bitúmenový, adhézny spojovací mostík pod asfaltové pásy a stierky, S1, S2, S3, S4, A1-A4</t>
  </si>
  <si>
    <t>-1605333333</t>
  </si>
  <si>
    <t>3776,699*0,25 'Prepočítané koeficientom množstva</t>
  </si>
  <si>
    <t>172</t>
  </si>
  <si>
    <t>712331105.S</t>
  </si>
  <si>
    <t>Zhotovenie povlak. krytiny striech plochých do 10° samolepiacim asfaltovým pásom, S4</t>
  </si>
  <si>
    <t>-586880317</t>
  </si>
  <si>
    <t>170,1+3,5+21,95</t>
  </si>
  <si>
    <t>173</t>
  </si>
  <si>
    <t>628420000400.S</t>
  </si>
  <si>
    <t>Modifikovaný asfaltový pás samolepiaci pre hydroizoláciu striech, hr. 3,0 mm, S4</t>
  </si>
  <si>
    <t>454912193</t>
  </si>
  <si>
    <t>195,55*1,15 'Prepočítané koeficientom množstva</t>
  </si>
  <si>
    <t>174</t>
  </si>
  <si>
    <t>712341559.S</t>
  </si>
  <si>
    <t>Zhotovenie povlak. krytiny striech plochých do 10° pásmi pritav. NAIP na celej ploche, oxidované pásy, S1, S2, S3, S4, A1-A4</t>
  </si>
  <si>
    <t>-955393943</t>
  </si>
  <si>
    <t>175</t>
  </si>
  <si>
    <t>628310001200.S</t>
  </si>
  <si>
    <t>Pás asfaltový s jemným posypom hr. min 4,0 mm vystužený sklenenou rohožou a hliníkovou fóliou (parotesná vrstva a poistná hydroizolácia), S1, S2, S3, S4, A1-A4</t>
  </si>
  <si>
    <t>83584830</t>
  </si>
  <si>
    <t>3776,699*1,15 'Prepočítané koeficientom množstva</t>
  </si>
  <si>
    <t>176</t>
  </si>
  <si>
    <t>712341759.S</t>
  </si>
  <si>
    <t>Zhotovenie povlakovej krytiny striech plochých do 10° pásmi pritavením NAIP na celej ploche, modifikované pásy v dvoch vrstvách, S4</t>
  </si>
  <si>
    <t>1109827312</t>
  </si>
  <si>
    <t>177</t>
  </si>
  <si>
    <t>628310000800.SR</t>
  </si>
  <si>
    <t>Pás asfaltový SBS s jemným posypom hr. min 4,0 mm, S4</t>
  </si>
  <si>
    <t>-1155512406</t>
  </si>
  <si>
    <t>178</t>
  </si>
  <si>
    <t>628330000100.SR</t>
  </si>
  <si>
    <t>Pás asfaltový SBS s posypom hr. min 5,2 mm s aditívami proti prerastaniu korienkov, S4</t>
  </si>
  <si>
    <t>256682245</t>
  </si>
  <si>
    <t>808</t>
  </si>
  <si>
    <t>712370060.S</t>
  </si>
  <si>
    <t xml:space="preserve">Zhotovenie povlakovej krytiny striech plochých do 10° PVC-P fóliou celoplošne lepenou so zvarením spoju - SPP </t>
  </si>
  <si>
    <t>-1889003210</t>
  </si>
  <si>
    <t>916,2</t>
  </si>
  <si>
    <t>Medzisúčet SPP rev 03</t>
  </si>
  <si>
    <t>809</t>
  </si>
  <si>
    <t>283220003100.S</t>
  </si>
  <si>
    <t>Hydroizolačná fólia PVC-P hr. 2,5 mm izolácia balkónov, vystužená skleneným rúnom - SPP</t>
  </si>
  <si>
    <t>1997211282</t>
  </si>
  <si>
    <t>179</t>
  </si>
  <si>
    <t>712370070.S</t>
  </si>
  <si>
    <t>Zhotovenie povlakovej krytiny striech plochých do 10° PVC-P fóliou upevnenou prikotvením so zvarením spoju, S1, S2, S3, A1-A3</t>
  </si>
  <si>
    <t>-1695397966</t>
  </si>
  <si>
    <t>180</t>
  </si>
  <si>
    <t>283220002200.S</t>
  </si>
  <si>
    <t>792724370</t>
  </si>
  <si>
    <t>807</t>
  </si>
  <si>
    <t>283220002300.S</t>
  </si>
  <si>
    <t>Hydroizolačná fólia PVC-P hr. 2,0 mm izolácia plochých striech, S1, S2, S3, A1-A3, RAL 7035</t>
  </si>
  <si>
    <t>-205933958</t>
  </si>
  <si>
    <t>3583,505*1,133 'Prepočítané koeficientom množstva</t>
  </si>
  <si>
    <t>181</t>
  </si>
  <si>
    <t>311970001200.SR</t>
  </si>
  <si>
    <t>Kotviaci prvok, S1, S2, S3, A1-A3</t>
  </si>
  <si>
    <t>411008529</t>
  </si>
  <si>
    <t>182</t>
  </si>
  <si>
    <t>712370391.S</t>
  </si>
  <si>
    <t>Zhotovenie hydroakumulačnej vrstvy z profilovaných nopových fólií na zraz pre zelené strechy do 5°, S3, S4, A4</t>
  </si>
  <si>
    <t>-1215689125</t>
  </si>
  <si>
    <t>45,13+2,65</t>
  </si>
  <si>
    <t>159,71</t>
  </si>
  <si>
    <t>2,7+4,7"A-4</t>
  </si>
  <si>
    <t>Medzisúčet atiky A4</t>
  </si>
  <si>
    <t>183</t>
  </si>
  <si>
    <t>283230006615.S</t>
  </si>
  <si>
    <t>Fólia profilovaná drenážna a vodoakumulačná z recyklovaného HDPE pre zelené strechy, výška nopov 60 mm, S3</t>
  </si>
  <si>
    <t>-875108635</t>
  </si>
  <si>
    <t>47,78*1,15 'Prepočítané koeficientom množstva</t>
  </si>
  <si>
    <t>184</t>
  </si>
  <si>
    <t>283230006600.S</t>
  </si>
  <si>
    <t>Fólia profilovaná drenážna a vodoakumulačná z recyklovaného HDPE pre zelené strechy, výška nopov 20 mm, S4, A4</t>
  </si>
  <si>
    <t>72844399</t>
  </si>
  <si>
    <t>167,11*1,15 'Prepočítané koeficientom množstva</t>
  </si>
  <si>
    <t>810</t>
  </si>
  <si>
    <t>712391255.S</t>
  </si>
  <si>
    <t>Zhotovenie elektricky vodivej detekčnej vrstvy pre iskrové skúšky striech plochých do 10° fóliou AL/PE prikotvením, S1, S2, S3, A1-A3</t>
  </si>
  <si>
    <t>-691450127</t>
  </si>
  <si>
    <t>Medzisúčet revizia 03</t>
  </si>
  <si>
    <t>811</t>
  </si>
  <si>
    <t>283230007650.S</t>
  </si>
  <si>
    <t>Separačná fólia hliníková, vodivá, detekčná hr. 0,16 mm, PE, S1, S2, S3, A1-A3</t>
  </si>
  <si>
    <t>-571373859</t>
  </si>
  <si>
    <t>3581,149*1,15 'Prepočítané koeficientom množstva</t>
  </si>
  <si>
    <t>185</t>
  </si>
  <si>
    <t>712990040.S</t>
  </si>
  <si>
    <t>Položenie geotextílie vodorovne alebo zvislo na strechy ploché do 10°, S1, S2, S3, S4, A1-A3</t>
  </si>
  <si>
    <t>1752680053</t>
  </si>
  <si>
    <t>714,741*2"S1 + A1</t>
  </si>
  <si>
    <t>2648,8302*2"S2+A2 nad 3.np</t>
  </si>
  <si>
    <t>38,198*2"S2 nad malým spojovacím krckom</t>
  </si>
  <si>
    <t>99,93*2"S2 nad velkým spojov. krckom+A2</t>
  </si>
  <si>
    <t>79,45*2"S3+A3</t>
  </si>
  <si>
    <t>186</t>
  </si>
  <si>
    <t>Geotextília polypropylénová netkaná 300 g/m2, S1, S2, S3, A1-A3</t>
  </si>
  <si>
    <t>847672420</t>
  </si>
  <si>
    <t>7357,848*1,15 'Prepočítané koeficientom množstva</t>
  </si>
  <si>
    <t>812</t>
  </si>
  <si>
    <t>712990400.S</t>
  </si>
  <si>
    <t>Vykonanie iskrovej skúšky striech z povlakových krytín, nevodivých fólií, S1, S2, S3, A1-A3</t>
  </si>
  <si>
    <t>1510782723</t>
  </si>
  <si>
    <t>187</t>
  </si>
  <si>
    <t>712991010.S</t>
  </si>
  <si>
    <t>Montáž podkladnej konštrukcie z OSB dosiek na atike šírky 200 - 250 mm pod klampiarske konštrukcie, K3</t>
  </si>
  <si>
    <t>-294783351</t>
  </si>
  <si>
    <t>32,59"K3</t>
  </si>
  <si>
    <t>188</t>
  </si>
  <si>
    <t>311970001100R</t>
  </si>
  <si>
    <t xml:space="preserve">Kotviaci prvok </t>
  </si>
  <si>
    <t>-302494582</t>
  </si>
  <si>
    <t>189</t>
  </si>
  <si>
    <t>607260000450.S</t>
  </si>
  <si>
    <t>Doska OSB nebrúsená hr. 25 mm</t>
  </si>
  <si>
    <t>702029820</t>
  </si>
  <si>
    <t>190</t>
  </si>
  <si>
    <t>712991030.S</t>
  </si>
  <si>
    <t>Montáž podkladnej konštrukcie z OSB dosiek na atike šírky 311 - 410 mm pod klampiarske konštrukcie, K4, K5, K6, K7</t>
  </si>
  <si>
    <t>1573454547</t>
  </si>
  <si>
    <t>28"K4</t>
  </si>
  <si>
    <t>7,28"K5</t>
  </si>
  <si>
    <t>7,28"K6</t>
  </si>
  <si>
    <t>12,45+12,18*2+4,2*2"K7</t>
  </si>
  <si>
    <t>191</t>
  </si>
  <si>
    <t>-775446338</t>
  </si>
  <si>
    <t>192</t>
  </si>
  <si>
    <t>1230767223</t>
  </si>
  <si>
    <t>193</t>
  </si>
  <si>
    <t>712991040.S</t>
  </si>
  <si>
    <t>Montáž podkladnej konštrukcie z OSB dosiek na atike šírky 411 - 620 mm pod klampiarske konštrukcie, K1, K2</t>
  </si>
  <si>
    <t>-839761454</t>
  </si>
  <si>
    <t>363,98"K1</t>
  </si>
  <si>
    <t>139,84"K2</t>
  </si>
  <si>
    <t>324013129</t>
  </si>
  <si>
    <t>195</t>
  </si>
  <si>
    <t>646149777</t>
  </si>
  <si>
    <t>998712104.S</t>
  </si>
  <si>
    <t>Presun hmôt pre izoláciu povlakovej krytiny v objektoch výšky nad 24 do 36 m</t>
  </si>
  <si>
    <t>12092680</t>
  </si>
  <si>
    <t>713</t>
  </si>
  <si>
    <t>Izolácie tepelné</t>
  </si>
  <si>
    <t>197</t>
  </si>
  <si>
    <t>713111121.SR-PK11</t>
  </si>
  <si>
    <t>Montáž tepelnej izolácie stropov rovných minerálnou vlnou, spodkom s úpravou viazacím drôtom, PK11</t>
  </si>
  <si>
    <t>1424395570</t>
  </si>
  <si>
    <t>241,04</t>
  </si>
  <si>
    <t>Medzisúčet PK11 1.pp  R-01</t>
  </si>
  <si>
    <t>198</t>
  </si>
  <si>
    <t>631440004400.SR-PK11</t>
  </si>
  <si>
    <t>Doska z minerálnej vlny hr. 160 mm, izolácia pre šikmé strechy, nezaťažené stropy, priečky, PK11</t>
  </si>
  <si>
    <t>1261718725</t>
  </si>
  <si>
    <t>241,04*1,02 'Prepočítané koeficientom množstva</t>
  </si>
  <si>
    <t>199</t>
  </si>
  <si>
    <t>713111125.SR-PK10</t>
  </si>
  <si>
    <t>Montáž tepelnej izolácie stropov rovných minerálnou vlnou, spodkom prilepením, PK10</t>
  </si>
  <si>
    <t>-90343607</t>
  </si>
  <si>
    <t>77,82"1.pp</t>
  </si>
  <si>
    <t>200</t>
  </si>
  <si>
    <t>606872-PK10</t>
  </si>
  <si>
    <t>Tepelné izolácie stropov, minerálna izolácia s nástrekom (silikátovým), kolmé vlákno - lamela 60x200x1000, zrezané hrany po obvode, max. 0,037W/m.K, obj. hmotn. cca 70kg/m3, PK10</t>
  </si>
  <si>
    <t>1060494092</t>
  </si>
  <si>
    <t>Poznámka k položke:_x000D_
?D=0,037 W / m.K,  hustota izolácie ?=75 kg.m-3, lepené stropy</t>
  </si>
  <si>
    <t>77,82*1,02 'Prepočítané koeficientom množstva</t>
  </si>
  <si>
    <t>201</t>
  </si>
  <si>
    <t>713122111.S</t>
  </si>
  <si>
    <t>Montáž tepelnej izolácie podláh polystyrénom, kladeným voľne v jednej vrstve, P1, P3, P3*, P3**, P5, P7, P10, P11, P13, P19, P20, P22, P23, P24, P25, P27, P28, P32, P33</t>
  </si>
  <si>
    <t>-930365631</t>
  </si>
  <si>
    <t>375,02"P4</t>
  </si>
  <si>
    <t>12,8+38,49"4.np</t>
  </si>
  <si>
    <t>6,2"4.np</t>
  </si>
  <si>
    <t>4,71"4.np</t>
  </si>
  <si>
    <t>23,83"1.PP</t>
  </si>
  <si>
    <t>235,2"1.pp</t>
  </si>
  <si>
    <t>Medzisúčet"P33</t>
  </si>
  <si>
    <t>283760013100.SR</t>
  </si>
  <si>
    <t>Tepelná izolácia z expandovaného samozhášavého polystyrénu s prísadou grafitu, max. 0,031 W/m-k., hr. 10 mm, pevnosť v tlaku pre 10% stlačení min. 100kPa, viď. PD, P11, P13, P19</t>
  </si>
  <si>
    <t>-1301044598</t>
  </si>
  <si>
    <t>4969,301*1,02 'Prepočítané koeficientom množstva</t>
  </si>
  <si>
    <t>203</t>
  </si>
  <si>
    <t>283760013500.SR1</t>
  </si>
  <si>
    <t>Tepelná izolácia z expandovaného samozháśavého polystyrénu s prísadou grafitu, max. 0,031 W/m-k., hr. 50 mm, pevnosť v tlaku pre 10% stlačení min. 100kPa, viď. PD, P32, P20, P23</t>
  </si>
  <si>
    <t>695831559</t>
  </si>
  <si>
    <t>23,82"1.pp</t>
  </si>
  <si>
    <t>204</t>
  </si>
  <si>
    <t>283760013600.SR</t>
  </si>
  <si>
    <t>Tepelná izolácia z expandovaného samozháśavého polystyrénu s prísadou grafitu, max. 0,031 W/m-k., hr. 60 mm, pevnosť v tlaku pre 10% stlačení min. 100kPa, viď. PD, P3, P3*, P3**, P7, P27</t>
  </si>
  <si>
    <t>-2144251972</t>
  </si>
  <si>
    <t>347,63*1,02 'Prepočítané koeficientom množstva</t>
  </si>
  <si>
    <t>205</t>
  </si>
  <si>
    <t>283760013700.SR</t>
  </si>
  <si>
    <t>Tepelná izolácia z expandovaného samozhášavého polystyrénu s prísadou grafitu, max. 0,031 W/m-k., hr. 70 mm, pevnosť v tlaku pre 10% stlačení min. 100kPa, viď. PD, P1, P5, P10</t>
  </si>
  <si>
    <t>278730598</t>
  </si>
  <si>
    <t>1663,63*1,02 'Prepočítané koeficientom množstva</t>
  </si>
  <si>
    <t>206</t>
  </si>
  <si>
    <t>283760014000.SR</t>
  </si>
  <si>
    <t>Tepelná izolácia z expandovaného samozhášavého polystyrénu s prísadou grafitu, max. 0,031 W/m-k., hr. 100mm, pevnosť v tlaku pre 10% stlačení min. 100kPa, viď. PD, P22, P28</t>
  </si>
  <si>
    <t>790528238</t>
  </si>
  <si>
    <t>207</t>
  </si>
  <si>
    <t>283760014000.SR2</t>
  </si>
  <si>
    <t>Tepelná izolácia z expandovaného samozhášavého polystyrénu s prísadou grafitu, max. 0,031 W/m-k., hr. 100mm, pevnosť v tlaku pre 10% stlačení min. 200kPa, viď. PD, P24</t>
  </si>
  <si>
    <t>-350735923</t>
  </si>
  <si>
    <t>6,2"P24</t>
  </si>
  <si>
    <t>827</t>
  </si>
  <si>
    <t>283750001800.SR</t>
  </si>
  <si>
    <t>Tepelná izolácia z extrudovaného polystrénu, max 0,033W/m-k., hr. 50mm, pevnosť v tlaku pre 10% stlačení min. 300kPa, viď. PD, P33</t>
  </si>
  <si>
    <t>2042497748</t>
  </si>
  <si>
    <t>283760021200.SR</t>
  </si>
  <si>
    <t>Doska spádová EPS, sivý expandovaný spádový polystyrén, max. 0,031 W/m-k., hr. 60-200mm, viď. PD, pevnosť v tlaku pre 10% stlačení min. 200kPa, P25</t>
  </si>
  <si>
    <t>2018004588</t>
  </si>
  <si>
    <t>4,71*0,15"4.np</t>
  </si>
  <si>
    <t>0,707*1,05 'Prepočítané koeficientom množstva</t>
  </si>
  <si>
    <t>209</t>
  </si>
  <si>
    <t>713122121.S</t>
  </si>
  <si>
    <t>Montáž tepelnej izolácie podláh polystyrénom, kladeným voľne v dvoch vrstvách, P2, P4, P4*, P6, P8, P9, P12, P14, P15, P17, P21, P22, P24, P28, P29, P30, P31</t>
  </si>
  <si>
    <t>726411872</t>
  </si>
  <si>
    <t>Medzisúčet P4, P4*</t>
  </si>
  <si>
    <t>7,45"4.np</t>
  </si>
  <si>
    <t>10,88"4.NP</t>
  </si>
  <si>
    <t>9,13"3.NP</t>
  </si>
  <si>
    <t>210</t>
  </si>
  <si>
    <t>283760013200.SR</t>
  </si>
  <si>
    <t>Tepelná izolácia z expandovaného samozháśavého polystyrénu s prísadou grafitu, max. 0,031 W/m-k., hr. 20 mm, pevnosť v tlaku pre 10% stlačení min. 100kPa, viď. PD, P15, P17, P21</t>
  </si>
  <si>
    <t>640335567</t>
  </si>
  <si>
    <t>69,26*1,02 'Prepočítané koeficientom množstva</t>
  </si>
  <si>
    <t>211</t>
  </si>
  <si>
    <t>283760013200.SR1</t>
  </si>
  <si>
    <t>Tepelná izolácia z expandovaného samozháśavého polystyrénu s prísadou grafitu, max. 0,031 W/m-k., hr. 20 mm, pevnosť v tlaku pre 10% stlačení min. 200kPa, viď. PD, P29</t>
  </si>
  <si>
    <t>-380383728</t>
  </si>
  <si>
    <t>10,88*1,02 'Prepočítané koeficientom množstva</t>
  </si>
  <si>
    <t>212</t>
  </si>
  <si>
    <t>283760013300.SR</t>
  </si>
  <si>
    <t>Tepelná izolácia z expandovaného samozháśavého polystyrénu s prísadou grafitu, max. 0,031 W/m-k., hr. 30 mm, pevnosť v tlaku pre 10% stlačení min. 100kPa, viď. PD, P12, P14</t>
  </si>
  <si>
    <t>1689489863</t>
  </si>
  <si>
    <t>549,98*1,02 'Prepočítané koeficientom množstva</t>
  </si>
  <si>
    <t>213</t>
  </si>
  <si>
    <t>283760013300.SR1</t>
  </si>
  <si>
    <t>Tepelná izolácia z expandovaného samozháśavého polystyrénu s prísadou grafitu, max. 0,031 W/m-k., hr. 30 mm, pevnosť v tlaku pre 10% stlačení min. 200kPa, viď. PD, P9, P30</t>
  </si>
  <si>
    <t>1442021190</t>
  </si>
  <si>
    <t>283,97*1,02 'Prepočítané koeficientom množstva</t>
  </si>
  <si>
    <t>214</t>
  </si>
  <si>
    <t>283760013500.SR</t>
  </si>
  <si>
    <t>Tepelná izolácia z expandovaného samozháśavého polystyrénu s prísadou grafitu, max. 0,031 W/m-k., hr. 50 mm, pevnosť v tlaku pre 10% stlačení min. 200kPa, viď. PD, P31</t>
  </si>
  <si>
    <t>-1437161097</t>
  </si>
  <si>
    <t>215</t>
  </si>
  <si>
    <t>283760013800.SR</t>
  </si>
  <si>
    <t>Tepelná izolácia z expandovaného samozháśavého polystyrénu s prísadou grafitu, max. 0,031 W/m-k., hr. 80 mm, pevnosť v tlaku pre 10% stlačení min. 100kPa, viď. PD, P4, P4*, P6, P8</t>
  </si>
  <si>
    <t>1920667191</t>
  </si>
  <si>
    <t>129,56*1,02 'Prepočítané koeficientom množstva</t>
  </si>
  <si>
    <t>216</t>
  </si>
  <si>
    <t>283760013800.SR1</t>
  </si>
  <si>
    <t>Tepelná izolácia z expandovaného samozháśavého polystyrénu s prísadou grafitu, max. 0,031 W/m-k., hr. 80 mm, pevnosť v tlaku pre 10% stlačení min. 200kPa, viď. PD, P24</t>
  </si>
  <si>
    <t>562642382</t>
  </si>
  <si>
    <t>53,06*1,02 'Prepočítané koeficientom množstva</t>
  </si>
  <si>
    <t>217</t>
  </si>
  <si>
    <t>283760013900.SR</t>
  </si>
  <si>
    <t>Tepelná izolácia z expandovaného samozháśavého polystyrénu s prísadou grafitu, max. 0,031 W/m-k., hr. 90 mm, pevnosť v tlaku pre 10% stlačení min. 100kPa, viď. PD, P2</t>
  </si>
  <si>
    <t>1295967368</t>
  </si>
  <si>
    <t>Medzisúčet P2</t>
  </si>
  <si>
    <t>10,37*1,02 'Prepočítané koeficientom množstva</t>
  </si>
  <si>
    <t>218</t>
  </si>
  <si>
    <t>283760014400.SR</t>
  </si>
  <si>
    <t>Tepelná izolácia z expandovaného samozháśavého polystyrénu s prísadou grafitu, max. 0,031 W/m-k., hr. 140 mm, pevnosť v tlaku pre 10% stlačení min. 100kPa, viď. PD, P22</t>
  </si>
  <si>
    <t>-567816432</t>
  </si>
  <si>
    <t>13,25*1,02 'Prepočítané koeficientom množstva</t>
  </si>
  <si>
    <t>219</t>
  </si>
  <si>
    <t>283760014600.SR</t>
  </si>
  <si>
    <t>Tepelná izolácia z expandovaného samozháśavého polystyrénu s prísadou grafitu, max. 0,031 W/m-k., hr. 160 mm, pevnosť v tlaku pre 10% stlačení min. 100kPa, viď. PD, P28</t>
  </si>
  <si>
    <t>-622925856</t>
  </si>
  <si>
    <t>7,45"P24</t>
  </si>
  <si>
    <t>7,45*1,02 'Prepočítané koeficientom množstva</t>
  </si>
  <si>
    <t>220</t>
  </si>
  <si>
    <t>283720003000.SR</t>
  </si>
  <si>
    <t>Doska EPS max. zaťaženie 5 kN/m2 hr. 30 mm, max. 0,038 W/m.K., pre podlahy, P2, P4, P4*, P6, P8, P9, P12, P14, P15, P17, P21, P22, P24, P28, P29, P30, P31</t>
  </si>
  <si>
    <t>2019590310</t>
  </si>
  <si>
    <t>1066,22*1,02 'Prepočítané koeficientom množstva</t>
  </si>
  <si>
    <t>221</t>
  </si>
  <si>
    <t>283720002900.SR</t>
  </si>
  <si>
    <t>Doska EPS max. zaťaženie 5 kN/m2 hr. 20 mm, pre podlahy, max. 0,038 W/m.K., pre podlahy,  P9</t>
  </si>
  <si>
    <t>-476515958</t>
  </si>
  <si>
    <t>241,71*1,02 'Prepočítané koeficientom množstva</t>
  </si>
  <si>
    <t>222</t>
  </si>
  <si>
    <t>713131144.S</t>
  </si>
  <si>
    <t>Montáž paropriepustnej fólie na steny, OP5, OP9, OP9*</t>
  </si>
  <si>
    <t>201508305</t>
  </si>
  <si>
    <t>223</t>
  </si>
  <si>
    <t>283230007940R</t>
  </si>
  <si>
    <t>Paropriepustná fólia, UV stabilná, čierna, viď. PD, OP5, OP9, OP9*</t>
  </si>
  <si>
    <t>869794979</t>
  </si>
  <si>
    <t>351,99*1,15 'Prepočítané koeficientom množstva</t>
  </si>
  <si>
    <t>224</t>
  </si>
  <si>
    <t>713132132.S</t>
  </si>
  <si>
    <t>Montáž tepelnej izolácie stien polystyrénom, prikotvením, OP4*, OP4**, OP8, OP8*</t>
  </si>
  <si>
    <t>-20033713</t>
  </si>
  <si>
    <t>195,15</t>
  </si>
  <si>
    <t>225</t>
  </si>
  <si>
    <t>283750002500.SR1</t>
  </si>
  <si>
    <t>Doska XPS  hr. 150 mm, zakladanie stavieb, podlahy, obrátené ploché strechy, OP4*, OP4**, OP8, OP8*</t>
  </si>
  <si>
    <t>-1526914752</t>
  </si>
  <si>
    <t>195,15*1,02 'Prepočítané koeficientom množstva</t>
  </si>
  <si>
    <t>226</t>
  </si>
  <si>
    <t>713132134.S</t>
  </si>
  <si>
    <t>Montáž tepelnej izolácie stien polystyrénom, vložením voľne v jednej vrstve, Dil.1</t>
  </si>
  <si>
    <t>448022484</t>
  </si>
  <si>
    <t>30,16*0,9</t>
  </si>
  <si>
    <t>227</t>
  </si>
  <si>
    <t>283720022200.SR</t>
  </si>
  <si>
    <t>Doska EPS hr. 40 mm, Dil.1</t>
  </si>
  <si>
    <t>-1202116856</t>
  </si>
  <si>
    <t>27,144*1,02 'Prepočítané koeficientom množstva</t>
  </si>
  <si>
    <t>228</t>
  </si>
  <si>
    <t>713132211.SR</t>
  </si>
  <si>
    <t>Montáž tepelnej izolácie podzemných stien a základov xps celoplošným prilepením a prikotvením, OP0, OP9*</t>
  </si>
  <si>
    <t>-2090952639</t>
  </si>
  <si>
    <t>229</t>
  </si>
  <si>
    <t>283750002100.SR</t>
  </si>
  <si>
    <t>Doska XPS hr. 100 mm, zakladanie stavieb, podlahy, obrátené ploché strechy, OP0</t>
  </si>
  <si>
    <t>-1284197654</t>
  </si>
  <si>
    <t>289,58*1,02 'Prepočítané koeficientom množstva</t>
  </si>
  <si>
    <t>230</t>
  </si>
  <si>
    <t>283750002600.SR</t>
  </si>
  <si>
    <t>Doska XPS 300 hr. 200 mm, zakladanie stavieb, podlahy, obrátené ploché strechy, OP9*</t>
  </si>
  <si>
    <t>-2020956903</t>
  </si>
  <si>
    <t>5,38*1,02 'Prepočítané koeficientom množstva</t>
  </si>
  <si>
    <t>825</t>
  </si>
  <si>
    <t>713141155.S</t>
  </si>
  <si>
    <t>Montáž tepelnej izolácie striech plochých do 10° minerálnou vlnou, rozloženej v jednej vrstve, prikotvením, (III. vrstva), S2, S1</t>
  </si>
  <si>
    <t>-1830586672</t>
  </si>
  <si>
    <t>1902,58+100,33</t>
  </si>
  <si>
    <t>Medzisúčet S2</t>
  </si>
  <si>
    <t>567,58</t>
  </si>
  <si>
    <t>Medzisúčet S1</t>
  </si>
  <si>
    <t>814</t>
  </si>
  <si>
    <t>325273</t>
  </si>
  <si>
    <t>Veľmi tuhá ťažká doska z kamennej vlny, hr.100 mm, pre ploché strechy, S1, S2</t>
  </si>
  <si>
    <t>-434180928</t>
  </si>
  <si>
    <t>2570,49*1,02 'Prepočítané koeficientom množstva</t>
  </si>
  <si>
    <t>817</t>
  </si>
  <si>
    <t>713141160.S</t>
  </si>
  <si>
    <t>Montáž tepelnej izolácie striech plochých do 10° spádovými doskami z minerálnej vlny v jednej vrstve, S1, S2</t>
  </si>
  <si>
    <t>-69720957</t>
  </si>
  <si>
    <t>819</t>
  </si>
  <si>
    <t>325252R</t>
  </si>
  <si>
    <t>Tuhá ťažká doska spádová z kamennej vlny, hr. 20-140 mm, pre ploché strechy,S2</t>
  </si>
  <si>
    <t>-676170166</t>
  </si>
  <si>
    <t>2002,91*1,02 'Prepočítané koeficientom množstva</t>
  </si>
  <si>
    <t>820</t>
  </si>
  <si>
    <t>325260R</t>
  </si>
  <si>
    <t>Tuhá ťažká doska spádová z kamennej vlny, hr. 20-280 mm, pre ploché strechy, S1</t>
  </si>
  <si>
    <t>1533207321</t>
  </si>
  <si>
    <t>567,58*1,02 'Prepočítané koeficientom množstva</t>
  </si>
  <si>
    <t>813</t>
  </si>
  <si>
    <t>713141255.S</t>
  </si>
  <si>
    <t>Montáž tepelnej izolácie striech plochých do 10° minerálnou vlnou, rozloženej v dvoch vrstvách, prikotvením, (I.+II. vrstva), S1, S2</t>
  </si>
  <si>
    <t>-145456801</t>
  </si>
  <si>
    <t>826</t>
  </si>
  <si>
    <t>325291</t>
  </si>
  <si>
    <t>Tuhá doska z kamennej vlny, hr. 120 mm, pre ploché strechy, (II. vrstva), S2</t>
  </si>
  <si>
    <t>-40609001</t>
  </si>
  <si>
    <t>815</t>
  </si>
  <si>
    <t>325289</t>
  </si>
  <si>
    <t>Tuhá doska z kamennej vlny, hr. 100 mm, pre ploché strechy, (II. vrstva),  S1</t>
  </si>
  <si>
    <t>435852618</t>
  </si>
  <si>
    <t>816</t>
  </si>
  <si>
    <t>325291R</t>
  </si>
  <si>
    <t>Tuhá doska z kamennej vlny, hr. 120 mm, pre ploché strechy, (I. vrstva), S1, S2</t>
  </si>
  <si>
    <t>-2112694821</t>
  </si>
  <si>
    <t>231</t>
  </si>
  <si>
    <t>713142131.S</t>
  </si>
  <si>
    <t>Montáž tepelnej izolácie striech plochých do 10° polystyrénom, jednovrstvová prilep. za studena, S4</t>
  </si>
  <si>
    <t>396037551</t>
  </si>
  <si>
    <t>232</t>
  </si>
  <si>
    <t>726555008</t>
  </si>
  <si>
    <t>Expandovaný samozhášavý polystyrén s prísadou grafitu, pevn v tlaku min. 150kPa, Rmin 3,85m2k/W, hrúbka 80mm, S4</t>
  </si>
  <si>
    <t>532118339</t>
  </si>
  <si>
    <t>159,71*1,02 'Prepočítané koeficientom množstva</t>
  </si>
  <si>
    <t>233</t>
  </si>
  <si>
    <t>713142160.S</t>
  </si>
  <si>
    <t>Montáž tepelnej izolácie striech plochých do 10° spádovými doskami z polystyrénu v jednej vrstve, S3, S4</t>
  </si>
  <si>
    <t>311593772</t>
  </si>
  <si>
    <t>45,13</t>
  </si>
  <si>
    <t>234</t>
  </si>
  <si>
    <t>283760007500.SR</t>
  </si>
  <si>
    <t>Doska spádová EPS, pevnosť v tlaku min 150 kPa, polystyrén pre vyspádovanie plochých striech, S3, S4</t>
  </si>
  <si>
    <t>83780060</t>
  </si>
  <si>
    <t>45,13*0,05</t>
  </si>
  <si>
    <t>159,71*0,085</t>
  </si>
  <si>
    <t>15,832*1,02 'Prepočítané koeficientom množstva</t>
  </si>
  <si>
    <t>235</t>
  </si>
  <si>
    <t>713142255.S</t>
  </si>
  <si>
    <t>Montáž tepelnej izolácie striech plochých do 10° polystyrénom, rozloženej v dvoch vrstvách, prikotvením, S3</t>
  </si>
  <si>
    <t>1588162989</t>
  </si>
  <si>
    <t>236</t>
  </si>
  <si>
    <t>726555015R</t>
  </si>
  <si>
    <t>1405654732</t>
  </si>
  <si>
    <t>0*2,04 'Prepočítané koeficientom množstva</t>
  </si>
  <si>
    <t>237</t>
  </si>
  <si>
    <t>726555016R</t>
  </si>
  <si>
    <t>Expandovaný samozhášavý polystyrén s prísadou grafitu, pevn v tlaku min. 150kPa, Rmin 3,85m2k/W, hrúbka 160 mm, S3</t>
  </si>
  <si>
    <t>774875694</t>
  </si>
  <si>
    <t>238</t>
  </si>
  <si>
    <t>726555018R</t>
  </si>
  <si>
    <t>Expandovaný samozhášavý polystyrén s prísadou grafitu, pevn v tlaku min. 150kPa, Rmin 3,85m2k/W, hrúbka 180 mm, S3</t>
  </si>
  <si>
    <t>-311927777</t>
  </si>
  <si>
    <t>239</t>
  </si>
  <si>
    <t>713144020.S</t>
  </si>
  <si>
    <t>Montáž tepelnej izolácie na atiku polystyrénom do lepidla A3</t>
  </si>
  <si>
    <t>-2125056009</t>
  </si>
  <si>
    <t>21,85"boky 150mm</t>
  </si>
  <si>
    <t>3,84" vrch 100mm</t>
  </si>
  <si>
    <t>240</t>
  </si>
  <si>
    <t>283760014500.S</t>
  </si>
  <si>
    <t>Doska fasádna EPS F grafitová hr. 150 mm, A3</t>
  </si>
  <si>
    <t>1485112307</t>
  </si>
  <si>
    <t>21,85*1,02 'Prepočítané koeficientom množstva</t>
  </si>
  <si>
    <t>241</t>
  </si>
  <si>
    <t>283760013500.S</t>
  </si>
  <si>
    <t>599550487</t>
  </si>
  <si>
    <t>824</t>
  </si>
  <si>
    <t>283760014000.S</t>
  </si>
  <si>
    <t>Doska fasádna EPS F grafitová hr. 100 mm, A3</t>
  </si>
  <si>
    <t>-859327455</t>
  </si>
  <si>
    <t>3,84*1,02 'Prepočítané koeficientom množstva</t>
  </si>
  <si>
    <t>821</t>
  </si>
  <si>
    <t>713144050.S</t>
  </si>
  <si>
    <t>Montáž tepelnej izolácie na atiku minerálnou vlnou do lepidla, A1, A2</t>
  </si>
  <si>
    <t>1344121458</t>
  </si>
  <si>
    <t>109"A1 z zo zadu</t>
  </si>
  <si>
    <t>21,968"A1 z hora</t>
  </si>
  <si>
    <t xml:space="preserve">639,322"A2 zo zadu </t>
  </si>
  <si>
    <t>76,952" A2 z hora</t>
  </si>
  <si>
    <t>822</t>
  </si>
  <si>
    <t>325257R</t>
  </si>
  <si>
    <t>Tuhá ťažká doska z kamennej vlny, šxlxhr 1200x2020x150 mm, pre ploché strechy, A1, A2</t>
  </si>
  <si>
    <t>-1788433882</t>
  </si>
  <si>
    <t>748,322*1,02 'Prepočítané koeficientom množstva</t>
  </si>
  <si>
    <t>823</t>
  </si>
  <si>
    <t>325252R1</t>
  </si>
  <si>
    <t>Tuhá ťažká doska z kamennej vlny, šxlxhr 1200x2020x100 mm, pre ploché strechy, A1, A2</t>
  </si>
  <si>
    <t>447912219</t>
  </si>
  <si>
    <t>98,92*1,02 'Prepočítané koeficientom množstva</t>
  </si>
  <si>
    <t>713411111.SR</t>
  </si>
  <si>
    <t>Montáž izolácie akustickej, technologických rozvodov cez deliace konštrukcie, MW, AIP</t>
  </si>
  <si>
    <t>701227347</t>
  </si>
  <si>
    <t>115,95"1.PP</t>
  </si>
  <si>
    <t>163,5"1.np</t>
  </si>
  <si>
    <t>181,5"2.np</t>
  </si>
  <si>
    <t>107,1"3.np</t>
  </si>
  <si>
    <t>70,5"4.np</t>
  </si>
  <si>
    <t>Medzisúčet AIP</t>
  </si>
  <si>
    <t>784</t>
  </si>
  <si>
    <t>631650001400.SR</t>
  </si>
  <si>
    <t>Minerálna vlna, min. 55kg/m3, AIP</t>
  </si>
  <si>
    <t>65611631</t>
  </si>
  <si>
    <t>638,55*1,1 'Prepočítané koeficientom množstva</t>
  </si>
  <si>
    <t>242</t>
  </si>
  <si>
    <t>998713103.S</t>
  </si>
  <si>
    <t>Presun hmôt pre izolácie tepelné v objektoch výšky nad 12 m do 24 m</t>
  </si>
  <si>
    <t>-796354286</t>
  </si>
  <si>
    <t>714</t>
  </si>
  <si>
    <t>Akustické a protiotrasové opatrenie</t>
  </si>
  <si>
    <t>243</t>
  </si>
  <si>
    <t>714111301.SR</t>
  </si>
  <si>
    <t>Montáž akustických panelov</t>
  </si>
  <si>
    <t>-1756601939</t>
  </si>
  <si>
    <t>136*4</t>
  </si>
  <si>
    <t>Medzisúčet akustická stena</t>
  </si>
  <si>
    <t>55,2</t>
  </si>
  <si>
    <t>Medzisúčet mobilná protihluková stena</t>
  </si>
  <si>
    <t>244</t>
  </si>
  <si>
    <t>714-000</t>
  </si>
  <si>
    <t>Akustický panel (perf. plech, akustické jadro, nepriezv. zložka, nosný oceľový profil), viď. PD</t>
  </si>
  <si>
    <t>-470686945</t>
  </si>
  <si>
    <t>599,2*1,05 'Prepočítané koeficientom množstva</t>
  </si>
  <si>
    <t>245</t>
  </si>
  <si>
    <t>998714203.S</t>
  </si>
  <si>
    <t>Presun hmôt pre izolácie akustické a protiotrasové opatrenia v objektoch výšky (hĺbky) nad 12 do 24m</t>
  </si>
  <si>
    <t>1746362576</t>
  </si>
  <si>
    <t>722</t>
  </si>
  <si>
    <t>Zdravotechnika - vnútorný vodovod</t>
  </si>
  <si>
    <t>246</t>
  </si>
  <si>
    <t>722250180.S</t>
  </si>
  <si>
    <t>Montáž hasiaceho prístroja na stenu</t>
  </si>
  <si>
    <t>-511588069</t>
  </si>
  <si>
    <t>11"praskovy 6KG</t>
  </si>
  <si>
    <t>4"vodný 9kg</t>
  </si>
  <si>
    <t>10"praskovy 6KG</t>
  </si>
  <si>
    <t>2"vodný 9kg</t>
  </si>
  <si>
    <t>9"praskovy 6KG</t>
  </si>
  <si>
    <t>1"vodný 9kg</t>
  </si>
  <si>
    <t>Medzisúčet 3.NP</t>
  </si>
  <si>
    <t>4"praskovy 6KG</t>
  </si>
  <si>
    <t>Medzisúčet 4.NP</t>
  </si>
  <si>
    <t>247</t>
  </si>
  <si>
    <t>449170000900.S</t>
  </si>
  <si>
    <t>Prenosný hasiaci prístroj práškový P6Če 6 kg, 21A</t>
  </si>
  <si>
    <t>-1638682119</t>
  </si>
  <si>
    <t>248</t>
  </si>
  <si>
    <t>449170000800.SR</t>
  </si>
  <si>
    <t>Prenosný hasiaci prístroj vodný 9 kg</t>
  </si>
  <si>
    <t>-1587369425</t>
  </si>
  <si>
    <t>249</t>
  </si>
  <si>
    <t>998722203.S</t>
  </si>
  <si>
    <t>Presun hmôt pre vnútorný vodovod v objektoch výšky nad 12 do 24 m</t>
  </si>
  <si>
    <t>1590704325</t>
  </si>
  <si>
    <t>725</t>
  </si>
  <si>
    <t>Zdravotechnika - zariaďovacie predmety</t>
  </si>
  <si>
    <t>725190151.SR</t>
  </si>
  <si>
    <t xml:space="preserve">Montáž sanitárnej priečky z drevotrieskových DTD dosiek na WC  kabíny/boxy </t>
  </si>
  <si>
    <t>-889863950</t>
  </si>
  <si>
    <t>2,1*(1,25+0,93)"WC1_1.PP</t>
  </si>
  <si>
    <t>2,1*(1,825+1,25)"WC2_1.pp</t>
  </si>
  <si>
    <t>2,1*(1,8+1,125)*2"WC3, WC4_1.pp</t>
  </si>
  <si>
    <t>2,1*(2,83+1,25*3)"WC5_1.pp</t>
  </si>
  <si>
    <t>2,1*1,35"WC6_1.pp</t>
  </si>
  <si>
    <t>2,1*(5,7+1,25*5)"WC7_1.PP</t>
  </si>
  <si>
    <t>2,1*(1,57+1,285+0,465)"WC8_1.np</t>
  </si>
  <si>
    <t>2,1*(1,9*2+1,215)"WC9_1.np</t>
  </si>
  <si>
    <t>2,1*(1,85+1,675)"WC10_1.np</t>
  </si>
  <si>
    <t>2,1*(2+2+1,215)"WC11_1.NP</t>
  </si>
  <si>
    <t>2,1*(1,7+1,52)"WC12_1.NP</t>
  </si>
  <si>
    <t>2,1*(1,83+1,83+1,215)"WC13_1.NP</t>
  </si>
  <si>
    <t>2,1*(1,95+1,8)"WC14_2.nP</t>
  </si>
  <si>
    <t>2,1*(2,1+2,1+1,215)"WC15_2.np</t>
  </si>
  <si>
    <t>2,1*(1,68+1,505)"WC16_2.np</t>
  </si>
  <si>
    <t>2,1*(1,83+1,83+2,215)"WC17_2.np</t>
  </si>
  <si>
    <t>2,1*(1,25)"WC18_3.np</t>
  </si>
  <si>
    <t>2,1*(1,25)"WC19_3.np</t>
  </si>
  <si>
    <t>2,1*(1,95+1,255)"WC20_3.np</t>
  </si>
  <si>
    <t>2,1*(2+1,215)"WC21_3.np</t>
  </si>
  <si>
    <t>2,1*(1,8+0,925+1,27)"WC22_3.np</t>
  </si>
  <si>
    <t>2,1*(1,825+1,825+1,255)"WC23_3.np</t>
  </si>
  <si>
    <t>2,1*(1,65+4,475)"WC24_3.np</t>
  </si>
  <si>
    <t>2,1*(1,825+1,825+1,215)"WC25_3.np</t>
  </si>
  <si>
    <t>251</t>
  </si>
  <si>
    <t>SP-WC1</t>
  </si>
  <si>
    <t>SANIT. DEL. PRIEČKA (WC KABÍNKA) Z DTD DOSIEK hr. 28mm S MELAMÍNOVANÝM POVRCHOM ODOLN. VOČI POŠKRIANANIU, S ABS HRANOU, CELK. V. 2100mm, OSAD. 120mm ODPODLAHY,  1x ČELNÁ STENA cca 1825x2100mm, 2x DVERE 700/2070 ĽAVÉ, 1x DELIACA STENA cca 1250x2100mm, WC1</t>
  </si>
  <si>
    <t>-129837254</t>
  </si>
  <si>
    <t>252</t>
  </si>
  <si>
    <t>SP-WC2</t>
  </si>
  <si>
    <t>SANIT. DEL. PRIEČKA (WC KABÍNKA) Z DTD DOSIEK hr. 28mm S MELAMÍNOVANÝM POVRCHOM ODOLN. VOČI POŠKRIANANIU, S ABS HRANOU, CELK. V. 2100mm, OSAD. 120mm ODPODLAHY,  1x ČELNÁ STENA 930x2100mm, 1x DVERE 700/2070 PRAVÉ, 1x BOČNÁ STENA  cca 1250x2100mm, WC2</t>
  </si>
  <si>
    <t>-1780181473</t>
  </si>
  <si>
    <t>253</t>
  </si>
  <si>
    <t>SP-WC3</t>
  </si>
  <si>
    <t>SANIT. DEL. PRIEČKA (WC KABÍNKA) Z DTD DOSIEK hr. 28mm S MELAMÍNOVANÝM POVRCHOM ODOLN. VOČI POŠKRIANANIU, S ABS HRANOU, CELK. V. 2100mm, OSAD. 120mm ODPODLAHY, 1x ČELNÁ STENA cca1800x2100mm, 2x DVERE 700/2070 ĽAVÉ , 1x DELIACA STENA cca1125x2100mm, WC3</t>
  </si>
  <si>
    <t>159635451</t>
  </si>
  <si>
    <t>2,1*(1,8+1,125)"WC3,</t>
  </si>
  <si>
    <t>254</t>
  </si>
  <si>
    <t>SP-WC4</t>
  </si>
  <si>
    <t>SANIT. DEL. PRIEČKA (WC KABÍNKA) Z DTD DOSIEK hr. 28mm S MELAMÍNOVANÝM POVRCHOM ODOLN. VOČI POŠKRIANANIU, S ABS HRANOU, CELK. V. 2100mm, OSAD. 120mm ODPODLAHY, 1x ČELNÁ STENA cca 1800x2100mm, 2x DVERE 700/2070 ĽAVÉ , 1x DELIACA STENA cca 1125x2100mm, WC4</t>
  </si>
  <si>
    <t>817785266</t>
  </si>
  <si>
    <t>2,1*(1,8+1,125)"WC4</t>
  </si>
  <si>
    <t>255</t>
  </si>
  <si>
    <t>SP-WC5</t>
  </si>
  <si>
    <t>SANIT. DEL. PRIEČKA (WC KAB.) Z DTD DOSIEK hr. 28mm S MELAMÍNOVANÝM POVRCHOM ODOLN. VOČI POŠKRIANANIU, S ABS HRANOU, CELK. V. 2100mm, OSAD. 120mm ODP., 1x ČELNÁ STENA cca2830x2100mm, 3x DVERE 700/2070 PRAVÉ, 2x DELIACA STENA cca1250x2100, 1X BOČ STEN, WC5</t>
  </si>
  <si>
    <t>916925875</t>
  </si>
  <si>
    <t>SP-WC6</t>
  </si>
  <si>
    <t>SANIT. DEL. PRIEČKA (WC KABÍNKA) Z DTD DOSIEK hr. 28mm S MELAMÍNOVANÝM POVRCHOM ODOLN. VOČI POŠKRIANANIU, S ABS HRANOU, CELK. V. 2100mm, OSAD. 120mm ODPODL., 1x ČELNÁ STENA cca 1350x2100mm, 1x DVERE 700/2070 PRAVÉ, WC6</t>
  </si>
  <si>
    <t>-697175550</t>
  </si>
  <si>
    <t>257</t>
  </si>
  <si>
    <t>SP-WC7</t>
  </si>
  <si>
    <t>SANIT. DEL. PRIEČKA (WC KABÍNKA) Z DTD DOSIEK hr. 28mm S MELAMÍNOVANÝM POVRCHOM ODOLN. VOČI POŠKRIANANIU, S ABS HRANOU, CELK. V. 2100mm, OSAD. 120mm ODPODL., 1x ČELNÁ STENA cca 5700x2100mm, 6x DVERE 700/2070 PRAVÉ, 5x DELIACA STENA cca 1250x2100mm, WC7</t>
  </si>
  <si>
    <t>405061720</t>
  </si>
  <si>
    <t>258</t>
  </si>
  <si>
    <t>SP-WC8</t>
  </si>
  <si>
    <t>SANIT. DEL. PRIEČKA (WC KAB) Z DTD DOSIEK hr. 28mm S MELAMÍN. POVRCHOM ODOLN. VOČI POŠKRIAB., S ABS HRANOU, CELK. V. 2100mm, OSAD. 120mm ODPODL., 1x Č. STENA cca 1750x2100, 1x DVERE 700/2070 PRAVÉ , 1x DELIACA STENA cca 1575x2100, 1x DVERE 700/2070MM, WC8</t>
  </si>
  <si>
    <t>-12986039</t>
  </si>
  <si>
    <t>259</t>
  </si>
  <si>
    <t>SP-WC9</t>
  </si>
  <si>
    <t>SANIT. DEL. PRIEČKA (WC KABÍNKA) Z DTD DOSIEK hr. 28mm S MELAMÍN. POVRCHOM ODOLN. VOČI POŠKRIAB., S ABS HRANOU, CELK. V. 2100mm, OSAD. 120mm ODPODL., 1x ČEL STEN cca 1900x2100mm x2 ,1x DVERE 700/2070x2, DVERE 700x2100, 1x DELIACA STENA cca1215x2100mm, WC9</t>
  </si>
  <si>
    <t>-1076874543</t>
  </si>
  <si>
    <t>SP-WC10</t>
  </si>
  <si>
    <t>SANIT. DEL. PRIEČKA (WC KABÍNKA) Z DTD DOSIEK hr. 28mm S MELAMÍN. POVRCHOM ODOLN. VOČI POŠKRIAB., S ABS HRANOU, CELK. V. 2100mm, OSAD. 120mm ODPODL., 1x ČEL STEN cca 1850x2100, 1x DVERE 700/2070x2, 1x DELIACA STENA cca 1675x2100mm, WC10</t>
  </si>
  <si>
    <t>1457503793</t>
  </si>
  <si>
    <t>261</t>
  </si>
  <si>
    <t>SP-WC11</t>
  </si>
  <si>
    <t>SANIT. DEL. PRIEČKA (WC KABÍNKA) Z DTD DOSIEK hr. 28mm S MELAMÍN. POVRCHOM ODOLN. VOČI POŠKRIAB., S ABS HRANOU, CELK. V. 2100mm, OSAD. 120mm ODPODL., 1x ČELNÁ STENA cca 2000x2100, 1x DVERE 700/2070x3, 1x ČELNÁ STENA cca 2000x2100mm, WC11</t>
  </si>
  <si>
    <t>404690678</t>
  </si>
  <si>
    <t>262</t>
  </si>
  <si>
    <t>SP-WC12</t>
  </si>
  <si>
    <t>SANIT. DEL. PRIEČKA (WC KABÍNKA) Z DTD DOSIEK hr. 28mm S MELAMÍN. POVRCHOM ODOLN. VOČI POŠKRIAB., S ABS HRANOU, CELK. V. 2100mm, OSAD. 120mm ODPODL., 1x ČELNÁ STENA cca  1700x2100, 1x DVERE 700/2070x2, 1x ČELNÁ STENA cca 1525x2100mm, WC12</t>
  </si>
  <si>
    <t>1677377904</t>
  </si>
  <si>
    <t>263</t>
  </si>
  <si>
    <t>SP-WC13</t>
  </si>
  <si>
    <t>SANIT. DEL. PRIEČKA (WC KAB) Z DTD DOSIEK hr. 28mm S MELAMÍN. POVRCHOM ODOLN. VOČI POŠKRIAB., S ABS HRANOU, CELK. V. 2100mm, OSAD. 120mm ODPODL., 1x ČELNÁ STENA cca 1830x2100, 1x DVERE 700/2070x2, 1x DVERE 700/2100, 1x DELIACA STENA cca 1215x2100mm, WC13</t>
  </si>
  <si>
    <t>212916751</t>
  </si>
  <si>
    <t>264</t>
  </si>
  <si>
    <t>SP-WC14</t>
  </si>
  <si>
    <t>SANIT. DEL. PRIEČKA (WC KABÍNKA) Z DTD DOSIEK hr. 28mm S MELAMÍN. POVRCHOM ODOLN. VOČI POŠKRIAB., S ABS HRANOU, CELK. V. 2100mm, OSAD. 120mm ODPODL., 1x ČELNÁ STENA cca 1950x2100, 1x DVERE 700/2070x2, 1x ČELNÁ STENA cca 1800x2100mm, WC14</t>
  </si>
  <si>
    <t>-1469963756</t>
  </si>
  <si>
    <t>265</t>
  </si>
  <si>
    <t>SP-WC15</t>
  </si>
  <si>
    <t>SANIT. DEL. PRIEČKA (WC KABÍNKA) Z DTD DOSIEK hr. 28mm S MELAMÍN. POVRCHOM ODOLN. VOČI POŠKRIAB., S ABS HRANOU, CELK. V. 2100mm, OSAD. 120mm ODPODL., 1x ČELNÁ STENA cca 2100x2100, 1x DVERE 700/2070x3, 1x DELIACA STENA cca 1215x2100mm, WC48</t>
  </si>
  <si>
    <t>414805229</t>
  </si>
  <si>
    <t>266</t>
  </si>
  <si>
    <t>SP-WC16</t>
  </si>
  <si>
    <t>SANIT. DEL. PRIEČKA (WC KABÍNKA) Z DTD DOSIEK hr. 28mm S MELAMÍN. POVRCHOM ODOLN. VOČI POŠKRIAB., S ABS HRANOU, CELK. V. 2100mm, OSAD. 120mm ODPODL., 1x ČELNÁ STENA cca 1680x2100, 1x DVERE 700/2070x2, 1x ČELNÁ STENA cca 1505x2100mm, WC16</t>
  </si>
  <si>
    <t>1335234523</t>
  </si>
  <si>
    <t>267</t>
  </si>
  <si>
    <t>SP-WC17</t>
  </si>
  <si>
    <t>SANIT. DEL. PRIEČKA (WC KAB) Z DTD DOSIEK hr. 28mm S MELAMÍN. POVRCHOM ODOLN. VOČI POŠKRIAB., S ABS HRANOU, CELK. V. 2100mm, OSAD. 120mm ODPODL., 1x ČELNÁ STENA cca 1830x2100, 1x DVERE 700/2070x2, 1x DVERE 700/2100, 1x DELIACA STENA cca 1215x2100mm, WC17</t>
  </si>
  <si>
    <t>-629847647</t>
  </si>
  <si>
    <t>268</t>
  </si>
  <si>
    <t>SP-WC18</t>
  </si>
  <si>
    <t>SANIT. DEL. PRIEČKA (WC KABÍNKA) Z DTD DOSIEK hr. 28mm S MELAMÍN. POVRCHOM ODOLN. VOČI POŠKRIAB., S ABS HRANOU, CELK. V. 2100mm, OSAD. 120mm ODPODL., 1x ČELNÁ STENA cca 1250x2100mm, 1x DVERE 700/2070 ĽAVÉ, WC18</t>
  </si>
  <si>
    <t>-1283333050</t>
  </si>
  <si>
    <t>269</t>
  </si>
  <si>
    <t>SP-WC19</t>
  </si>
  <si>
    <t>SANIT. DEL. PRIEČKA (WC KABÍNKA) Z DTD DOSIEK hr. 28mm S MELAMÍN. POVRCHOM ODOLN. VOČI POŠKRIAB., S ABS HRANOU, CELK. V. 2100mm, OSAD. 120mm ODPODL., 1x ČELNÁ STENA cca 1225x2100mm, 1x DVERE 700/2070 PRAVÉ, WC19</t>
  </si>
  <si>
    <t>-886672470</t>
  </si>
  <si>
    <t>2,1*(1,225)"WC19_3.np</t>
  </si>
  <si>
    <t>SP-WC20</t>
  </si>
  <si>
    <t>SANIT. DEL. PRIEČKA (WC KABÍNKA) Z DTD DOSIEK hr. 28mm S MELAMÍN. POVRCHOM ODOLN. VOČI POŠKRIAB., S ABS HRANOU, CELK. V. 2100mm, OSAD. 120mm ODPODL., 1x ČELNÁ STENA cca 1950x2100, 1x DVERE 700/2070x2, 1x DELIACA STENA cca 1255x2100mm, WC20</t>
  </si>
  <si>
    <t>-1988301340</t>
  </si>
  <si>
    <t>271</t>
  </si>
  <si>
    <t>SP-WC21</t>
  </si>
  <si>
    <t>SANIT. DEL. PRIEČKA (WC KABÍNKA) Z DTD DOSIEK hr. 28mm S MELAMÍN. POVRCHOM ODOLN. VOČI POŠKRIAB., S ABS HRANOU, CELK. V. 2100mm, OSAD. 120mm ODPODL.,1x ČELNÁ STENA cca 2000x2100, 1x DVERE 700/2070x2, 1x DELIACA STENA cca 1215x2100mm, WC21</t>
  </si>
  <si>
    <t>-79660321</t>
  </si>
  <si>
    <t>SP-WC22</t>
  </si>
  <si>
    <t>SANIT. DEL. PRIEČKA (WC KAB) Z DTD DOSIEK hr. 28mm S MELAMÍN. POVRCHOM ODOLN. VOČI POŠKR., S ABS HRANOU, CELK. V. 2100mm, OSAD. 120mm ODPODL., 1x ČELNÁ STENA cca 1800x2100mm, 1x DVERE 700/2070x2, 1x ČELNÁ STENA 925x2100, 1x BOČNÁ STENA cca1270x2100mm,WC22</t>
  </si>
  <si>
    <t>-133383820</t>
  </si>
  <si>
    <t>273</t>
  </si>
  <si>
    <t>SP-WC23</t>
  </si>
  <si>
    <t>SANIT. DEL. PRIEČKA (WC KAB) Z DTD DOSIEK hr. 28mm S MELAMÍN. POVRCHOM ODOLN. VOČI POŠKR., S ABS HRANOU, CELK. V. 2100mm, OSAD. 120mm ODPODL., 1x ČELNÁ STENA 1000x2100,2x DVERE 700/2070mm PRAVÉ,1x ČELNÁ STENA cca 1000x2100, WC23</t>
  </si>
  <si>
    <t>2003351898</t>
  </si>
  <si>
    <t>274</t>
  </si>
  <si>
    <t>SP-WC24</t>
  </si>
  <si>
    <t>SANIT. DEL. PRIEČKA (WC KABÍNKA) Z DTD DOSIEK hr. 28mm S MELAMÍN. POVRCHOM ODOLN. VOČI POŠKRIAB., S ABS HRANOU, CELK. V. 2100mm, OSAD. 120mm ODPODL., 1x ČELNÁ STENA cca 1650x2100, 1x DVERE 700/2070x2, 1x ČELNÁ STENA cca 1475x2100mm, GW24</t>
  </si>
  <si>
    <t>866301641</t>
  </si>
  <si>
    <t>275</t>
  </si>
  <si>
    <t>SP-WC25</t>
  </si>
  <si>
    <t>SANIT. DEL. PRIEČKA (WC KAB) Z DTD DOSIEK hr. 28mm S MELAMÍN. POVRCHOM ODOLN. VOČI POŠKR., S ABS HRANOU, CELK. V. 2100mm, OSAD. 120mm ODPODL.,1x ČELN STENA cca 1825x2100, 1x DVERE 700/2070x3, 1x ČELN STENA cca1825x2100, 1x DEL. STENA cca1215x2100mm, WC 25</t>
  </si>
  <si>
    <t>2111559118</t>
  </si>
  <si>
    <t>276</t>
  </si>
  <si>
    <t>998725203.S</t>
  </si>
  <si>
    <t>Presun hmôt pre zariaďovacie predmety v objektoch výšky nad 12 do 24 m</t>
  </si>
  <si>
    <t>-782041755</t>
  </si>
  <si>
    <t>763</t>
  </si>
  <si>
    <t>Konštrukcie - drevostavby</t>
  </si>
  <si>
    <t>277</t>
  </si>
  <si>
    <t>763111212.SR-SDP5</t>
  </si>
  <si>
    <t>Priečka SDK hr. 112,5 mm, kca R-CW 75,  oplástená doskou SDK 2x12,5mm a SDK 1x12,5mm, bez TI, SDP5</t>
  </si>
  <si>
    <t>1355395874</t>
  </si>
  <si>
    <t>18,88+0,91"1.pp</t>
  </si>
  <si>
    <t>33,22"1.np</t>
  </si>
  <si>
    <t>38,91"2.np</t>
  </si>
  <si>
    <t>59,69+1,5"3.np</t>
  </si>
  <si>
    <t>763112314.SR-SDP11</t>
  </si>
  <si>
    <t>Priečka SDK hr. 300 mm, kca 2xR-CW 75, dvojito opláštená doskou SDKrtg 2x12,5 mm + SDK 2x12,5mm, TI 200 mm, EI60, Q3, SDP11</t>
  </si>
  <si>
    <t>1328279056</t>
  </si>
  <si>
    <t>279</t>
  </si>
  <si>
    <t>763112314.SR-SDP13</t>
  </si>
  <si>
    <t>Priečka SDK hr. 200 mm, kca R-CW 150 (vyrábaný na zákazku), dvojito opláštená doskou štandardnou SDK 2x12,5mm, TI 100 mm,  Rw:56, Rw´: 48, EI60, Q3, SDP13</t>
  </si>
  <si>
    <t>-1287305101</t>
  </si>
  <si>
    <t>85,13"1pp</t>
  </si>
  <si>
    <t>53,62"1.np</t>
  </si>
  <si>
    <t>26,18"2.np</t>
  </si>
  <si>
    <t>280</t>
  </si>
  <si>
    <t>763112314.SR-SDP14</t>
  </si>
  <si>
    <t>Priečka SDK hr. 200 mm, kca R-CW 150 (vyrábaný na zákazku), dvojito opláštená doskou štandardnou SDK 2x12,5mm - SDKi 2x12,5mm, TI 100 mm,  Rw:56, Rw´: 48, EI60, Q1, Q3, SDP14</t>
  </si>
  <si>
    <t>-270569381</t>
  </si>
  <si>
    <t>7,76"1.pp</t>
  </si>
  <si>
    <t>13,97"1.np</t>
  </si>
  <si>
    <t>65,52"2.np</t>
  </si>
  <si>
    <t>44,38"3.np</t>
  </si>
  <si>
    <t>281</t>
  </si>
  <si>
    <t>763112314.SR-SDP15</t>
  </si>
  <si>
    <t>Priečka SDK hr. 200 mm, kca R-CW 150 (vyrábaný na zákazku), dvojito opláštená doskou štandardnou SDKi 2x12,5mm - SDK 2x12,5mm, TI 100 mm,  Rw:56, Rw´: 48, EI60, Q1, SDP15</t>
  </si>
  <si>
    <t>-958810186</t>
  </si>
  <si>
    <t>18,09"1.NP</t>
  </si>
  <si>
    <t>24.97"2.np</t>
  </si>
  <si>
    <t>7,31"3.NP</t>
  </si>
  <si>
    <t>282</t>
  </si>
  <si>
    <t>763115112.SR-SDP7</t>
  </si>
  <si>
    <t>Priečka SDK hr. 100 mm, kca R-CW 75, jednoducho opláštená doskou štandardnou SDK 12,5 mm, TI 75 mm, Q3, SDP7</t>
  </si>
  <si>
    <t>1659503589</t>
  </si>
  <si>
    <t>2,66"1.pp</t>
  </si>
  <si>
    <t>1,88"1.np</t>
  </si>
  <si>
    <t>7,04"3.pp</t>
  </si>
  <si>
    <t>283</t>
  </si>
  <si>
    <t>763115513.SR-SDP6</t>
  </si>
  <si>
    <t>Priečka SDK hr. 125 mm, kca R-CW 75, dvojito opláštená doskou štandardnou SDK 2x12,5 mm, TI 75 mm, Q3, SDP6</t>
  </si>
  <si>
    <t>-2065305297</t>
  </si>
  <si>
    <t>25,90"1.pp</t>
  </si>
  <si>
    <t>85,87"1.np</t>
  </si>
  <si>
    <t>81,28"2.np</t>
  </si>
  <si>
    <t>33,09"3.np</t>
  </si>
  <si>
    <t>284</t>
  </si>
  <si>
    <t>763115514.SR-SDP12</t>
  </si>
  <si>
    <t>Priečka SDK hr. 150 mm, kca R-CW 100, dvojito opláštená doskou akustickou SDKaku 2x12,5 mm, TI 100 mm, Q3, SDP12</t>
  </si>
  <si>
    <t>2000977817</t>
  </si>
  <si>
    <t>209,09"1.np</t>
  </si>
  <si>
    <t>285</t>
  </si>
  <si>
    <t>763115514.S-SDP1</t>
  </si>
  <si>
    <t>Priečka SDK hr. 150 mm, kca R-CW  100, dvojito opláštená doskou SDK 2x12,5 mm, TI 100 mm, Rw:56, Rw´: 48, EI60, Q3, SDP1</t>
  </si>
  <si>
    <t>-822517369</t>
  </si>
  <si>
    <t>887,03"1.pp</t>
  </si>
  <si>
    <t>1343,12"1.np</t>
  </si>
  <si>
    <t>1561,54"2.np</t>
  </si>
  <si>
    <t>1409,88"3.np</t>
  </si>
  <si>
    <t>166,61"4.np</t>
  </si>
  <si>
    <t>286</t>
  </si>
  <si>
    <t>763115514.S-SDP1.</t>
  </si>
  <si>
    <t>Priečka SDK hr. 150 mm, kca R-CW  100, dvojito opláštená doskou SDK 2x12,5 mm, TI 100 mm, Rw:56, Rw´: 48, EI60, Q3, nadpražie zasklených stien z UA profilov, SDP1*</t>
  </si>
  <si>
    <t>1168689898</t>
  </si>
  <si>
    <t>4,72"1.pp</t>
  </si>
  <si>
    <t>29,76"1.np</t>
  </si>
  <si>
    <t>189,03"2.np</t>
  </si>
  <si>
    <t>50,78"3.np</t>
  </si>
  <si>
    <t>287</t>
  </si>
  <si>
    <t>763115614.SR-SDP10</t>
  </si>
  <si>
    <t>Priečka SDK hr. 150 mm, kca R-CW 100, dvojito opláštená doskou  SDKrtg 2x12,5mm + SDK 2x12,5mm , TI 100 mm, Rw:56, Rw´: 48, EI90, Q3, SDP10</t>
  </si>
  <si>
    <t>-550179855</t>
  </si>
  <si>
    <t>98,54"3.NP</t>
  </si>
  <si>
    <t>288</t>
  </si>
  <si>
    <t>763115614.SR-SDP4</t>
  </si>
  <si>
    <t>Priečka SDK hr. 150 mm, kca R-CW 100, dvojito opláštená doskou protipožiarnou SDKf 2x12,5mm , TI 100 mm, Rw:59, Rw´: 51, EI90, Q3, SDP4</t>
  </si>
  <si>
    <t>-422461012</t>
  </si>
  <si>
    <t>88,40"1.pp</t>
  </si>
  <si>
    <t>192,16"2.np</t>
  </si>
  <si>
    <t>88,26"3.np</t>
  </si>
  <si>
    <t>289</t>
  </si>
  <si>
    <t>763115713.SR-SDP8</t>
  </si>
  <si>
    <t>Priečka SDK hr. 125 mm, kca R-CW 75, dvojito opláštená doskou SDKi 2x12,5 mm + SDK 2x12,5mm, TI 75 mm, Q1, Q3, SDP8</t>
  </si>
  <si>
    <t>1763832676</t>
  </si>
  <si>
    <t>9,28"1.np</t>
  </si>
  <si>
    <t>10,88"2.np</t>
  </si>
  <si>
    <t>16,22"3.NP</t>
  </si>
  <si>
    <t>290</t>
  </si>
  <si>
    <t>763115713.SR-SDP9</t>
  </si>
  <si>
    <t>Priečka SDK hr. 125 mm, kca R-CW 75, dvojito opláštená doskou impregnovanou SDKi, 2x12,5 mm, TI 75 mm, Q1</t>
  </si>
  <si>
    <t>-2096791438</t>
  </si>
  <si>
    <t>28,59"2.NP</t>
  </si>
  <si>
    <t>54,54"3.np</t>
  </si>
  <si>
    <t>291</t>
  </si>
  <si>
    <t>763115714.SR-SDP16</t>
  </si>
  <si>
    <t>Priečka SDK hr. 150 mm, kca R-CW 100 + UA100, dvojito opláštená doskou SDKaq 2x12,5mm , TI 100 mm, Rw:56, Rw´: 48, EI60, Q1, SDP16</t>
  </si>
  <si>
    <t>2137622203</t>
  </si>
  <si>
    <t>292</t>
  </si>
  <si>
    <t>763115714.SR-SDP-2</t>
  </si>
  <si>
    <t>Priečka SDK hr. 150 mm, kca R-CW 100, dvojito opláštená doskou impregnovanou SDK 2x12,5 mm - SDKi 2x12,5mm , TI 100 mm, Rw:56, Rw´: 48, EI60, Q1, Q3, SDP2</t>
  </si>
  <si>
    <t>1754504180</t>
  </si>
  <si>
    <t>377,58"1.pp</t>
  </si>
  <si>
    <t>1144,79"1.np</t>
  </si>
  <si>
    <t>724,19"2.np</t>
  </si>
  <si>
    <t>530,48"3.np</t>
  </si>
  <si>
    <t>293</t>
  </si>
  <si>
    <t>763115714.SR-SDP3</t>
  </si>
  <si>
    <t>Priečka SDK hr. 150 mm, kca R-CW 100, dvojito opláštená doskou impregnovanou SDKi 2x12,5mm , TI 100 mm, Rw:56, Rw´: 48, EI60, Q3, SDP3</t>
  </si>
  <si>
    <t>-194594283</t>
  </si>
  <si>
    <t>67,19"1.pp</t>
  </si>
  <si>
    <t>59,84"1.np</t>
  </si>
  <si>
    <t>86,17"2.np</t>
  </si>
  <si>
    <t>73,39"3.np</t>
  </si>
  <si>
    <t>763119120.SR</t>
  </si>
  <si>
    <t>Ochrana hran (rohov) voľne stojacich priečok lištou Al šírky 51 mm, OPR3, OPR4, OPR5</t>
  </si>
  <si>
    <t>1269874474</t>
  </si>
  <si>
    <t>1*147"OPR3</t>
  </si>
  <si>
    <t>2,18*56"OPR4</t>
  </si>
  <si>
    <t>3*107"OPR8</t>
  </si>
  <si>
    <t>295</t>
  </si>
  <si>
    <t>763-001</t>
  </si>
  <si>
    <t>Ochranný kryt rohov, odolný a ľahko čistiteľný, dl. 1,0m,  š. 51mm s robustnou AL konštrukciou a voľne plávajucim krytom, viď. PD, OPR3</t>
  </si>
  <si>
    <t>-514187365</t>
  </si>
  <si>
    <t>296</t>
  </si>
  <si>
    <t>763-002</t>
  </si>
  <si>
    <t>Ochranný kryt rohov, odolný a ľahko čistiteľný, dl. 2,18m,  š. 51mm s robustnou AL konštrukciou a voľne plávajucim krytom, viď. PD, OPR4</t>
  </si>
  <si>
    <t>-2099151389</t>
  </si>
  <si>
    <t>297</t>
  </si>
  <si>
    <t>763-003</t>
  </si>
  <si>
    <t>Ochranný kryt rohov, odolný a ľahko čistiteľný, dl. 3,00m,  š. 51mm s robustnou AL konštrukciou a voľne plávajucim krytom, viď. PD, OPR5</t>
  </si>
  <si>
    <t>-2087392266</t>
  </si>
  <si>
    <t>298</t>
  </si>
  <si>
    <t>763124112.SR-SKP-9</t>
  </si>
  <si>
    <t>Predsadená SDK stena hr. 100 mm, kca R-CW 75, dvojito opláštená doskou SDK 2x12.5 mm, bez TI, viď. PD, Q3, SKP9</t>
  </si>
  <si>
    <t>-391046782</t>
  </si>
  <si>
    <t>22,46"1.pp</t>
  </si>
  <si>
    <t>3,59"1.np</t>
  </si>
  <si>
    <t>56,09"2.np</t>
  </si>
  <si>
    <t>21,56"3.np</t>
  </si>
  <si>
    <t>299</t>
  </si>
  <si>
    <t>763124113.SR-SKP2</t>
  </si>
  <si>
    <t>Predsadená SDK stena hr. 125 mm, kca R-CW100, dvojito opláštená doskou SDK 2x12.5 mm, TI 100 mm, viď. PD, Q3, SKP2</t>
  </si>
  <si>
    <t>-497976141</t>
  </si>
  <si>
    <t>11,74"1.pp</t>
  </si>
  <si>
    <t>31,13"1.np</t>
  </si>
  <si>
    <t>4,49"2.np</t>
  </si>
  <si>
    <t>2,25"3.np</t>
  </si>
  <si>
    <t>300</t>
  </si>
  <si>
    <t>763124113.SR-SKP8</t>
  </si>
  <si>
    <t>Predsadená SDK stena hr. 125 mm, kca R-CW100, dvojito opláštená doskou SDK 2x12.5 mm, bez TI, Q3, vid. PD, SKP8</t>
  </si>
  <si>
    <t>-133704859</t>
  </si>
  <si>
    <t>2,89+61,88"1.pp</t>
  </si>
  <si>
    <t>37,68+119,59"1.np</t>
  </si>
  <si>
    <t>54,48+94,37"2.np</t>
  </si>
  <si>
    <t>63,63"3.np</t>
  </si>
  <si>
    <t>9,2</t>
  </si>
  <si>
    <t>Medzisúčet R-01</t>
  </si>
  <si>
    <t>301</t>
  </si>
  <si>
    <t>763124133.SR-SKP1</t>
  </si>
  <si>
    <t>Predsadená SDK stena hr. 125 mm, kca R-CW 100, dvojito opláštená doskou SDKi 2x12.5 mm, TI 100 mm, viď. PD, Q1, SKP1</t>
  </si>
  <si>
    <t>546184097</t>
  </si>
  <si>
    <t>26,17"1.pp</t>
  </si>
  <si>
    <t>109,73"1.np</t>
  </si>
  <si>
    <t>95,63"2.np</t>
  </si>
  <si>
    <t>23,45"3.np</t>
  </si>
  <si>
    <t>302</t>
  </si>
  <si>
    <t>763124133.SR-SKP3</t>
  </si>
  <si>
    <t>Predsadená SDK stena hr. 125 mm, kca R-CW 100, dvojito opláštená doskou SDKi 2x12.5 mm, bez TI, Q1, viď. PD, SKP3</t>
  </si>
  <si>
    <t>2055940702</t>
  </si>
  <si>
    <t>89,46"1.pp</t>
  </si>
  <si>
    <t>151,42"1.np</t>
  </si>
  <si>
    <t>149,01"2.np</t>
  </si>
  <si>
    <t>172,43"3.np</t>
  </si>
  <si>
    <t>303</t>
  </si>
  <si>
    <t>763126600.SR-SKP4</t>
  </si>
  <si>
    <t>Predsadená SDK stena, doska SDK hr. 15 mm lepená malty, viď. PD, Q3, SKP4</t>
  </si>
  <si>
    <t>1238313336</t>
  </si>
  <si>
    <t>101,54"1.pp</t>
  </si>
  <si>
    <t>125,15"1.np</t>
  </si>
  <si>
    <t>117,6"2.np</t>
  </si>
  <si>
    <t>72,25"3.np</t>
  </si>
  <si>
    <t>44,85"1.pp</t>
  </si>
  <si>
    <t>81,75"1.np</t>
  </si>
  <si>
    <t>53,3"2.np</t>
  </si>
  <si>
    <t>29,41"3.np</t>
  </si>
  <si>
    <t>Medzisúčet ostenia</t>
  </si>
  <si>
    <t>304</t>
  </si>
  <si>
    <t>763126602.SR-SKP5</t>
  </si>
  <si>
    <t>Predsadená SDK stena, doska SDKi 15mm , lepená do malty, viď. PD, Q1, SKP5</t>
  </si>
  <si>
    <t>1661025154</t>
  </si>
  <si>
    <t>1,15"1.pp</t>
  </si>
  <si>
    <t>4,24"1.np</t>
  </si>
  <si>
    <t>2,94"2.np</t>
  </si>
  <si>
    <t>3,61"3.np</t>
  </si>
  <si>
    <t>305</t>
  </si>
  <si>
    <t>763126620.SR</t>
  </si>
  <si>
    <t>Predsadená SDK stena spriahnutá  hr. 52 mm, na konštrukcií R-CD 27+priame závesy, dvojito opláštená doskou SDK 2x12.5 mm, bez TI, viď. PD, Q3, SKP10</t>
  </si>
  <si>
    <t>-1147591261</t>
  </si>
  <si>
    <t>448,87"1.pp</t>
  </si>
  <si>
    <t>784,41"1.np</t>
  </si>
  <si>
    <t>830,199"2.np</t>
  </si>
  <si>
    <t>791,96"3.np</t>
  </si>
  <si>
    <t>306</t>
  </si>
  <si>
    <t>763126622.SR-SKP11</t>
  </si>
  <si>
    <t>Predsadená SDK stena spriahnutá hr. 52 mm, na konštrukcií R-CD 27+priame závesy, dvojito opláštená doskou SDKi 2x12.5 mm, bez TI, viď. PD, Q1, SKP11</t>
  </si>
  <si>
    <t>1370285470</t>
  </si>
  <si>
    <t>9,16"1.np</t>
  </si>
  <si>
    <t>0,3"3.np</t>
  </si>
  <si>
    <t>307</t>
  </si>
  <si>
    <t>763126681.SR-SKP6</t>
  </si>
  <si>
    <t>Predsadená SDK stena hr. 130 mm, kca 2xR-C 100, 2xSDKf 15mm, TI 100 mm, Rw:39, Rw´: 31, EI60, viď. PD, Q3, SKP6</t>
  </si>
  <si>
    <t>125408778</t>
  </si>
  <si>
    <t>10,9"1.PP</t>
  </si>
  <si>
    <t>45"1.np</t>
  </si>
  <si>
    <t>64,49"4.np</t>
  </si>
  <si>
    <t>308</t>
  </si>
  <si>
    <t>763126681.SR-SKP7</t>
  </si>
  <si>
    <t>Predsadená SDK stena hr. 145 mm, kca 2xR-CW 100, 3xSDKf 15mm, TI 100 mm, Rw:39, Rw´: 31, EI90, viď. PD, Q3, SKP7</t>
  </si>
  <si>
    <t>-1734263544</t>
  </si>
  <si>
    <t>78,59"2.np</t>
  </si>
  <si>
    <t>127,97"3.NP</t>
  </si>
  <si>
    <t>309</t>
  </si>
  <si>
    <t>763134540.SR-PK2</t>
  </si>
  <si>
    <t>Podhľad z minerálnych kaziet hygienický a akustický, rozmer 600x600 mm, konštrukcia systémová, súčiniteľ zvukovej absorcie =0,95 (EN ISO 11654), svetlá výška viď. PD, farebný odtieň - TRUFFIC WHITE RAL 9016, PK2</t>
  </si>
  <si>
    <t>-2130271932</t>
  </si>
  <si>
    <t>630,84</t>
  </si>
  <si>
    <t>1093,19</t>
  </si>
  <si>
    <t>1287,48</t>
  </si>
  <si>
    <t>Medzisúčet 2.np R-01</t>
  </si>
  <si>
    <t>834,36</t>
  </si>
  <si>
    <t>Medzisúčet 3.np R-01</t>
  </si>
  <si>
    <t>310</t>
  </si>
  <si>
    <t>763134540.SR-PK5</t>
  </si>
  <si>
    <t>Podhľad z miner. kaziet akustický, rozm. kaziet š.150,300a600 mm,hr. 20mm,  konštrukcia syst. samon. čiernej farby - poloskrytá, súč. zv. abs. =0,90 (EN ISO 11654), svetlá výška viď. PD, far. odtieň - TRUFFIC WHITE RAL 9016, PK5</t>
  </si>
  <si>
    <t>-1661675392</t>
  </si>
  <si>
    <t>235,75"1.PP</t>
  </si>
  <si>
    <t>153,56"1.NP</t>
  </si>
  <si>
    <t>52,67"2.NP</t>
  </si>
  <si>
    <t>83,78"3.NP</t>
  </si>
  <si>
    <t>311</t>
  </si>
  <si>
    <t>763134540.SR-PK8</t>
  </si>
  <si>
    <t>Podhľad z minerálnych kaziet hygienický a akustický,do vlhkých priestorov triedy C3, rozmer 600x600 mm, hr. 20mm,  konštrukcia systémová, súčiniteľ zvukovej absorcie =0,85 (EN ISO 11654), svetlá výška viď. PD, farebný odtieň - TRUFFIC WHITE RAL 9016, PK8</t>
  </si>
  <si>
    <t>-1683758234</t>
  </si>
  <si>
    <t>152,28"1.PP</t>
  </si>
  <si>
    <t>190,22"1.NP</t>
  </si>
  <si>
    <t>119,98"2.NP</t>
  </si>
  <si>
    <t>158,29"3.NP</t>
  </si>
  <si>
    <t>312</t>
  </si>
  <si>
    <t>763134540.SR-PK9</t>
  </si>
  <si>
    <t>Podhľad z minerálnych kaziet hygienický a akustický, rozmer 600x600 mm,hr. 15mm,  konštrukcia systémová z UW a CW, súčiniteľ zvukovej absorcie =0,95 (EN ISO 11654), svetlá výška viď. PD, farebný odtieň - TRUFFIC WHITE RAL 9016, PK9</t>
  </si>
  <si>
    <t>1574685300</t>
  </si>
  <si>
    <t>422,29</t>
  </si>
  <si>
    <t>313</t>
  </si>
  <si>
    <t>763134550.SR-PK3</t>
  </si>
  <si>
    <t>Podhľad z minerálnych kaziet hygienický a akustický, rozmer 600x1200 mm, konštrukcia systémová z UW a CW profilov, súćiniteľ  zvukovej absorcie = 0,95 (EN ISO 11654), svetlá výška viď. PD, farebný odtieň - TRUFFIC WHITE RAL 9016, PK3</t>
  </si>
  <si>
    <t>34162239</t>
  </si>
  <si>
    <t>511,83</t>
  </si>
  <si>
    <t>498,48</t>
  </si>
  <si>
    <t>314</t>
  </si>
  <si>
    <t>763135035.SR-PK1</t>
  </si>
  <si>
    <t>MINERÁLNY AKUSTICKÝ KAZETOVÝ PODHĽAD hr.15mm NA SYSTÉMOVEJ PODKONŠTRUKCII, SÚČINITEĽ ZVUKOVEJ ABSORBCIE αw = 1,0 (EN ISO 11654), ROZMER KAZETY 600x600mm, FAREBNÝ ODTIEŇ - TRUFFIC WHITE RAL 9016, PK1</t>
  </si>
  <si>
    <t>1458708406</t>
  </si>
  <si>
    <t>221,8"1.PP</t>
  </si>
  <si>
    <t>148,41"1.NP</t>
  </si>
  <si>
    <t>162,45"2.NP</t>
  </si>
  <si>
    <t>197,87"3.NP</t>
  </si>
  <si>
    <t>805</t>
  </si>
  <si>
    <t>763138220.SR</t>
  </si>
  <si>
    <t>Opláštenie bokov podhľadu z SDK, na oceľovej podkonštrukcií CD+UD, doska štandardná A 12.5 mm, PK12</t>
  </si>
  <si>
    <t>-652576646</t>
  </si>
  <si>
    <t>315</t>
  </si>
  <si>
    <t>763138220.SR-PK7</t>
  </si>
  <si>
    <t>Podhľad SDK plný, závesný na systémovej podkonštrukcii, doska štandardná SDK 12.5 mm, viď. PD, PK7</t>
  </si>
  <si>
    <t>1724665458</t>
  </si>
  <si>
    <t>25,86"1.NP</t>
  </si>
  <si>
    <t>28,43"2.NP</t>
  </si>
  <si>
    <t>0,71"3.np</t>
  </si>
  <si>
    <t>316</t>
  </si>
  <si>
    <t>763138221.SR-PK11</t>
  </si>
  <si>
    <t>Podhľad SDK plný, závesný na systémovej podkonštrukcií , doska protipožiarna SDKf 12.5 mm, trieda reakcia na oheň A1, viď. PD, PK11</t>
  </si>
  <si>
    <t>-373883873</t>
  </si>
  <si>
    <t>241,05</t>
  </si>
  <si>
    <t>Medzisúčet PK11 R-01</t>
  </si>
  <si>
    <t>317</t>
  </si>
  <si>
    <t>763138252.SR-PK6</t>
  </si>
  <si>
    <t>Protipožiarny podhľad SDK závesný na systémovej oceľovej podkonštrukcií, El60D1, doska protipožiarna SDKf 2x15 mm, TI 60 mm, viď. PD, PK6</t>
  </si>
  <si>
    <t>-628389003</t>
  </si>
  <si>
    <t>123,38</t>
  </si>
  <si>
    <t>Medzisúčet 1.pp R-01</t>
  </si>
  <si>
    <t>59,92</t>
  </si>
  <si>
    <t>38,97</t>
  </si>
  <si>
    <t>54,86</t>
  </si>
  <si>
    <t>318</t>
  </si>
  <si>
    <t>763138252.SR-PK6.1</t>
  </si>
  <si>
    <t>Protipožiarny podhľad SDK závesný na systémovej oceľovej podkonštrukcií, El60D1, doska protipožiarna SDKf 2x15 mm, TI 60 mm, viď. PD, PK6.1</t>
  </si>
  <si>
    <t>-515127812</t>
  </si>
  <si>
    <t>26,1</t>
  </si>
  <si>
    <t>319</t>
  </si>
  <si>
    <t>763138252.SR-PK6.2</t>
  </si>
  <si>
    <t>Protipožiarny podhľad SDK závesný na systémovej oceľovej podkonštrukcií, El60D1, doska protipožiarna SDKf 2x15 mm, TI 60 mm, viď. PD, PK6.2</t>
  </si>
  <si>
    <t>2105184559</t>
  </si>
  <si>
    <t>16,07</t>
  </si>
  <si>
    <t>320</t>
  </si>
  <si>
    <t>763138252.SR-PK6.3</t>
  </si>
  <si>
    <t>Protipožiarny podhľad SDK závesný na systémovej oceľovej podkonštrukcií, El60D1, doska protipožiarna SDKf 2x15 mm, TI 60 mm, viď. PD, PK6.3</t>
  </si>
  <si>
    <t>1701089136</t>
  </si>
  <si>
    <t>53,4</t>
  </si>
  <si>
    <t>321</t>
  </si>
  <si>
    <t>763138252.SR-PK6.4</t>
  </si>
  <si>
    <t>Protipožiarny podhľad SDK závesný na systémovej oceľovej podkonštrukcií, El60D1, doska protipožiarna SDKf 2x15 mm, TI 60 mm, viď. PD, PK6.4</t>
  </si>
  <si>
    <t>-278244725</t>
  </si>
  <si>
    <t>31,91</t>
  </si>
  <si>
    <t>322</t>
  </si>
  <si>
    <t>763138252.SR-PK6.5</t>
  </si>
  <si>
    <t>Protipožiarny podhľad SDK závesný na systémovej oceľovej podkonštrukcií, El60D1, doska protipožiarna SDKf 2x15 mm, TI 60 mm, viď. PD, PK6.5</t>
  </si>
  <si>
    <t>832991485</t>
  </si>
  <si>
    <t>40,99</t>
  </si>
  <si>
    <t>323</t>
  </si>
  <si>
    <t>763170072.SR-RD1</t>
  </si>
  <si>
    <t>Revízne dvierka cca 400x500 mm protipožiarne EI60 pre SDK stropy, PUSH, skryté pánty, viď. PD, RD1</t>
  </si>
  <si>
    <t>304837069</t>
  </si>
  <si>
    <t>324</t>
  </si>
  <si>
    <t>763170072.SR-RD2</t>
  </si>
  <si>
    <t>Revízne dvierka cca 550x550 mm protipožiarne EI60 pre SDK stropy, PUSH, skryté pánty, viď. PD, RD2</t>
  </si>
  <si>
    <t>-1476982592</t>
  </si>
  <si>
    <t>9+4+8+3+1</t>
  </si>
  <si>
    <t>325</t>
  </si>
  <si>
    <t>763170073.SR-RD3</t>
  </si>
  <si>
    <t>Revízne dvierka cca 650x650 mm protipožiarne EI60 pre SDK stropy, PUSH, skryté pánty, viď. PD, RD3</t>
  </si>
  <si>
    <t>1324180285</t>
  </si>
  <si>
    <t>13+3+9+5</t>
  </si>
  <si>
    <t>326</t>
  </si>
  <si>
    <t>763170073.SR-RD4</t>
  </si>
  <si>
    <t>-423770143</t>
  </si>
  <si>
    <t>796</t>
  </si>
  <si>
    <t>763170073.SR-RD5</t>
  </si>
  <si>
    <t>Revízne dvierka cca 200x200 mm protipožiarne EI60 pre SDK stropy, PUSH, skryté pánty, viď. PD, RD5</t>
  </si>
  <si>
    <t>1562971145</t>
  </si>
  <si>
    <t>327</t>
  </si>
  <si>
    <t>763182291.SR</t>
  </si>
  <si>
    <t>Montáž zárubní oceľových ostatných pre SDK priečky výšky do 4,75 m jednokrídlových</t>
  </si>
  <si>
    <t>-75996856</t>
  </si>
  <si>
    <t>1"AH</t>
  </si>
  <si>
    <t>4"F</t>
  </si>
  <si>
    <t>4"F1</t>
  </si>
  <si>
    <t>1"G</t>
  </si>
  <si>
    <t>2"AV</t>
  </si>
  <si>
    <t>1"J</t>
  </si>
  <si>
    <t>2"G1</t>
  </si>
  <si>
    <t>1"G2</t>
  </si>
  <si>
    <t>4"AX</t>
  </si>
  <si>
    <t>2"H</t>
  </si>
  <si>
    <t>5"h1</t>
  </si>
  <si>
    <t>2"H2</t>
  </si>
  <si>
    <t>2"I</t>
  </si>
  <si>
    <t xml:space="preserve">Medzisúčet vykres požiarn dverí </t>
  </si>
  <si>
    <t>34"A</t>
  </si>
  <si>
    <t>42"B</t>
  </si>
  <si>
    <t>3"B1</t>
  </si>
  <si>
    <t>2"B2</t>
  </si>
  <si>
    <t>4"B3</t>
  </si>
  <si>
    <t>119"C</t>
  </si>
  <si>
    <t>33"C1</t>
  </si>
  <si>
    <t>5"D</t>
  </si>
  <si>
    <t>9"E</t>
  </si>
  <si>
    <t>3"E1</t>
  </si>
  <si>
    <t>4"L</t>
  </si>
  <si>
    <t>1"M</t>
  </si>
  <si>
    <t>Medzisúčet vykaz interiérových dverí</t>
  </si>
  <si>
    <t>328</t>
  </si>
  <si>
    <t>553310010306.SR</t>
  </si>
  <si>
    <t>Zárubňa požiarna oceľová, pre SDK, šxvxhr 800-1100x150 mm, viď, PD</t>
  </si>
  <si>
    <t>1150040664</t>
  </si>
  <si>
    <t>329</t>
  </si>
  <si>
    <t>553310012600.SR</t>
  </si>
  <si>
    <t>Zárubňa oceľová pre sadrokartónové priečky hr. do 150 mm, šxv viď. 800-1300x2150, viď. PD</t>
  </si>
  <si>
    <t>-1470091004</t>
  </si>
  <si>
    <t>330</t>
  </si>
  <si>
    <t>763182292.S</t>
  </si>
  <si>
    <t>Montáž zárubní oceľových ostatných pre SDK priečky výšky do 4,75 m dvojkrídlových</t>
  </si>
  <si>
    <t>-1250882927</t>
  </si>
  <si>
    <t>1"AF</t>
  </si>
  <si>
    <t>2"AI</t>
  </si>
  <si>
    <t>2"AJ</t>
  </si>
  <si>
    <t>2"PI</t>
  </si>
  <si>
    <t>Medzisúčet výkaz požiarnych dverí</t>
  </si>
  <si>
    <t>14"K</t>
  </si>
  <si>
    <t>1"K1</t>
  </si>
  <si>
    <t>4"N</t>
  </si>
  <si>
    <t>1"O</t>
  </si>
  <si>
    <t>3"O1</t>
  </si>
  <si>
    <t>1"O2</t>
  </si>
  <si>
    <t>1"P</t>
  </si>
  <si>
    <t>1"Q</t>
  </si>
  <si>
    <t>3"AM</t>
  </si>
  <si>
    <t>2"AN</t>
  </si>
  <si>
    <t>1"AT</t>
  </si>
  <si>
    <t>5"AV</t>
  </si>
  <si>
    <t>Medzisúčet výkaz interiérových dverí</t>
  </si>
  <si>
    <t>331</t>
  </si>
  <si>
    <t>553310012700R</t>
  </si>
  <si>
    <t>Zárubňa oceľová protipožiarna  1900x150mm, pre sadrokartón, viď. PD</t>
  </si>
  <si>
    <t>1785135803</t>
  </si>
  <si>
    <t>Poznámka k položke:_x000D_
Štandardné rozmery - štandardný čistý priechod je 1970 mm.</t>
  </si>
  <si>
    <t>332</t>
  </si>
  <si>
    <t>553310012600.SR1</t>
  </si>
  <si>
    <t>Zárubňa oceľová pre sadrokartónové priečky hr. viď. PD, šxv 1300-2300x2150, viď. PD</t>
  </si>
  <si>
    <t>-215454389</t>
  </si>
  <si>
    <t>774</t>
  </si>
  <si>
    <t>767-VD-01</t>
  </si>
  <si>
    <t xml:space="preserve">D+M Vystuženie SDK konštrukcie systémovou výstuhou (TZV. traverzou) v. 600mm (2x300mm), (osadenie: S.H.=1300mm, nad podlahou) - uchytenie pre mediciálne rampy, viď. PD </t>
  </si>
  <si>
    <t>896796991</t>
  </si>
  <si>
    <t>105,2"1.np</t>
  </si>
  <si>
    <t>42,17"2.np</t>
  </si>
  <si>
    <t>31,83"3.np</t>
  </si>
  <si>
    <t>775</t>
  </si>
  <si>
    <t>767-VD-02</t>
  </si>
  <si>
    <t>D+M Vystuženie SDK konštrukcie systémovou výstuhou (TZV. traverzou) v. 300mm, (osadenie: S.H.=800mm, nad podlahou) - uchytenie madiel v komunikačných priestoroch, viď. PD</t>
  </si>
  <si>
    <t>-1586155096</t>
  </si>
  <si>
    <t>24,15"1.pp</t>
  </si>
  <si>
    <t>161"1.np</t>
  </si>
  <si>
    <t>155,43"2.np</t>
  </si>
  <si>
    <t>58,98"3.np</t>
  </si>
  <si>
    <t>776</t>
  </si>
  <si>
    <t>767-VD-03</t>
  </si>
  <si>
    <t>D+M Vystuženie SDK konštrukcie systémovou výstuhou (TZV. traverzou) v. 900mm (3x300mm), (osadenie: S.H.=1300mm, nad podlahou) - uchytenie pre horné skrinky liniek, viď. PD</t>
  </si>
  <si>
    <t>2109568007</t>
  </si>
  <si>
    <t>15,85"1.pp</t>
  </si>
  <si>
    <t>33,56"1.np</t>
  </si>
  <si>
    <t>93,61"2.np</t>
  </si>
  <si>
    <t>44,45"3.np</t>
  </si>
  <si>
    <t>777</t>
  </si>
  <si>
    <t>767-VD-04</t>
  </si>
  <si>
    <t>D+M Vystuženie SDK konštrukcie systémovou výstuhou (TZV. traverzou) v. 900mm (3x300mm), (osadenie: S.H.=800mm, nad podlahou) - uchytenie pre hydranty, viď. PD</t>
  </si>
  <si>
    <t>1396754647</t>
  </si>
  <si>
    <t>3,2"1.pp</t>
  </si>
  <si>
    <t>5,26"1.np</t>
  </si>
  <si>
    <t>2,47"2.np</t>
  </si>
  <si>
    <t>3,96"3.np</t>
  </si>
  <si>
    <t>0,8"4.np</t>
  </si>
  <si>
    <t>778</t>
  </si>
  <si>
    <t>767-VD-05</t>
  </si>
  <si>
    <t>D+M Vystuženie SDK konštrukcie systémovou výstuhou (TZV. traverzou) v. 300mm, (osadenie: S.H.=400mm, nad podlahou) - uchytenie pre sprchové sedátko, viď. PD</t>
  </si>
  <si>
    <t>-1492185373</t>
  </si>
  <si>
    <t>7,28"1.np</t>
  </si>
  <si>
    <t>6,86"2.np</t>
  </si>
  <si>
    <t>0,62"3.np</t>
  </si>
  <si>
    <t>779</t>
  </si>
  <si>
    <t>767-VD-06</t>
  </si>
  <si>
    <t>D+M Vystuženie SDK konštrukcie systémovou výstuhou (TZV. traverzou) v. 300mm, (osadenie: S.H.=800mm, nad podlahou) - uchytenie pre umývadlá, viď. PD</t>
  </si>
  <si>
    <t>2046952227</t>
  </si>
  <si>
    <t>32,95"1.pp</t>
  </si>
  <si>
    <t>44,29"1.np</t>
  </si>
  <si>
    <t>39,05"2.np</t>
  </si>
  <si>
    <t>37,03"3.np</t>
  </si>
  <si>
    <t>780</t>
  </si>
  <si>
    <t>767-VD-07</t>
  </si>
  <si>
    <t>D+M Akustická SDK doska v. 1000mm - osadenie za skriňu rozdeľovača, s presahom 150mm</t>
  </si>
  <si>
    <t>-969367290</t>
  </si>
  <si>
    <t>11,3"1.pp</t>
  </si>
  <si>
    <t>23,94"1.np</t>
  </si>
  <si>
    <t>23,5"2.np</t>
  </si>
  <si>
    <t>23,57"3.np</t>
  </si>
  <si>
    <t>781</t>
  </si>
  <si>
    <t>767-VD-08</t>
  </si>
  <si>
    <t>D+M Vystuženie SDK konštrukcie systémovou výstuhou (TZV. traverzou) v. 300mm, (osadenie: S.H.=400mm, nad podlahou) - uchytenie pre výlevku</t>
  </si>
  <si>
    <t>1954867757</t>
  </si>
  <si>
    <t>1,4"1.np</t>
  </si>
  <si>
    <t>3,7"2.np</t>
  </si>
  <si>
    <t>1,76"3.np</t>
  </si>
  <si>
    <t>333</t>
  </si>
  <si>
    <t>998763303.S</t>
  </si>
  <si>
    <t>Presun hmôt pre sadrokartónové konštrukcie v objektoch výšky od 7 do 24 m</t>
  </si>
  <si>
    <t>2076787067</t>
  </si>
  <si>
    <t>764</t>
  </si>
  <si>
    <t>Konštrukcie klampiarske</t>
  </si>
  <si>
    <t>334</t>
  </si>
  <si>
    <t>764326220.SR-K3</t>
  </si>
  <si>
    <t>Oplechovanie z pozinkovaného farbeného PZf plechu, okapový nos, r.š. 510 mm, K3</t>
  </si>
  <si>
    <t>142917561</t>
  </si>
  <si>
    <t>335</t>
  </si>
  <si>
    <t>764326230.SR-K5</t>
  </si>
  <si>
    <t>Oplechovanie z pozinkovaného farbeného PZf plechu, r.š. 640 mm, K5</t>
  </si>
  <si>
    <t>1769996101</t>
  </si>
  <si>
    <t>336</t>
  </si>
  <si>
    <t>764326260.SR-K6</t>
  </si>
  <si>
    <t>Oplechovanie z pozinkovaného farbeného PZf plechu,  r.š. 880 mm, K6</t>
  </si>
  <si>
    <t>24733225</t>
  </si>
  <si>
    <t>337</t>
  </si>
  <si>
    <t>764331420.SR-K7</t>
  </si>
  <si>
    <t>Krycí plech z pozinkovaného farbeného PZf plechu, r.š. 135 mm, viď. PD, K7</t>
  </si>
  <si>
    <t>956221970</t>
  </si>
  <si>
    <t>4,15*3</t>
  </si>
  <si>
    <t>12,18*2</t>
  </si>
  <si>
    <t>4,21*2</t>
  </si>
  <si>
    <t>338</t>
  </si>
  <si>
    <t>764331520.SR-KL1</t>
  </si>
  <si>
    <t>Okapničková lišta, AL plech hr, 0,7mm, r.š. 105mm, viď. PD - dodávka fasádneho systému - KL1</t>
  </si>
  <si>
    <t>1614385846</t>
  </si>
  <si>
    <t>339</t>
  </si>
  <si>
    <t>764331520.SR-KL2</t>
  </si>
  <si>
    <t>Okapničková lišta, AL plech hr, 0,7mm, r.š. 175mm, viď. PD - dodávka fasádneho systému - KL2</t>
  </si>
  <si>
    <t>-76787879</t>
  </si>
  <si>
    <t>340</t>
  </si>
  <si>
    <t>764331520.SR-KL3</t>
  </si>
  <si>
    <t>Okapničková lišta, AL plech hr, 0,7mm, r.š. 120mm, viď. PD - dodávka fasádneho systému - KL3</t>
  </si>
  <si>
    <t>543394637</t>
  </si>
  <si>
    <t>341</t>
  </si>
  <si>
    <t>764331520.SR-KL4</t>
  </si>
  <si>
    <t>Okapničková lišta, AL plech hr, 0,7mm, r.š. 65mm, viď. PD - dodávka fasádneho systému - KL4</t>
  </si>
  <si>
    <t>-184928383</t>
  </si>
  <si>
    <t>342</t>
  </si>
  <si>
    <t>764331520.SR-KL5</t>
  </si>
  <si>
    <t>Okapničková lišta, AL plech hr, 0,7mm, r.š. 170mm, viď. PD - dodávka fasádneho systému - KL5</t>
  </si>
  <si>
    <t>-670930684</t>
  </si>
  <si>
    <t>343</t>
  </si>
  <si>
    <t>764331520.SR-KL6</t>
  </si>
  <si>
    <t>Krycia lišta, AL plech hr, 0,7mm, r.š. 115mm, viď. PD - dodávka fasádneho systému - KL6</t>
  </si>
  <si>
    <t>293588187</t>
  </si>
  <si>
    <t>344</t>
  </si>
  <si>
    <t>764331520.SR-KL7</t>
  </si>
  <si>
    <t>Okapničková lišta, AL plech hr, 0,7mm, r.š. 135mm, viď. PD - dodávka fasádneho systému - KL7</t>
  </si>
  <si>
    <t>-209670613</t>
  </si>
  <si>
    <t>345</t>
  </si>
  <si>
    <t>764331520.SR-KL9</t>
  </si>
  <si>
    <t>Okapničková lišta, AL plech hr, 0,7mm, r.š. 65mm, viď. PD - dodávka fasádneho systému - KL9</t>
  </si>
  <si>
    <t>2071085966</t>
  </si>
  <si>
    <t>346</t>
  </si>
  <si>
    <t>764331530.SR-KL8</t>
  </si>
  <si>
    <t>Krycia lišta AL plech h.r. 0,7mm, r.š. 310mm, viď PD, dodávka fasádneho systému - KL8</t>
  </si>
  <si>
    <t>1117024895</t>
  </si>
  <si>
    <t>347</t>
  </si>
  <si>
    <t>764430440.SR-K2</t>
  </si>
  <si>
    <t>Oplechovanie muriva a atík z pozinkovaného farbeného PZf plechu, vrátane rohov r.š. 500 mm</t>
  </si>
  <si>
    <t>-407903045</t>
  </si>
  <si>
    <t>348</t>
  </si>
  <si>
    <t>764430450.SR-K1</t>
  </si>
  <si>
    <t>Oplechovanie muriva a atík z pozinkovaného farbeného PZf plechu, vrátane rohov r.š. 590 mm</t>
  </si>
  <si>
    <t>1090694597</t>
  </si>
  <si>
    <t>349</t>
  </si>
  <si>
    <t>764430450.SR-K4</t>
  </si>
  <si>
    <t>Oplechovanie muriva a atík z pozinkovaného farbeného PZf plechu, vrátane rohov r.š. 550 mm, K4</t>
  </si>
  <si>
    <t>-464396021</t>
  </si>
  <si>
    <t>350</t>
  </si>
  <si>
    <t>998764103.S</t>
  </si>
  <si>
    <t>Presun hmôt pre konštrukcie klampiarske v objektoch výšky nad 12 do 24 m</t>
  </si>
  <si>
    <t>1275445941</t>
  </si>
  <si>
    <t>766</t>
  </si>
  <si>
    <t>Konštrukcie stolárske</t>
  </si>
  <si>
    <t>351</t>
  </si>
  <si>
    <t>766414133.SR</t>
  </si>
  <si>
    <t>Montáž oblož. stien, viď. PD, C3, C3*, C7</t>
  </si>
  <si>
    <t>-479418918</t>
  </si>
  <si>
    <t>602,784"104ksx2,07x2,8m</t>
  </si>
  <si>
    <t>Medzisúčet C3</t>
  </si>
  <si>
    <t>69,552"C3*  12ksx2,07x2,8m</t>
  </si>
  <si>
    <t>Medzisúčet C3*</t>
  </si>
  <si>
    <t>399,924"1pp 69ksx2,07x2,8m verejny priestor</t>
  </si>
  <si>
    <t>2,1"pvc vzor tatry</t>
  </si>
  <si>
    <t>2,05"PVC dusty yellow</t>
  </si>
  <si>
    <t>2,05"dusty brick</t>
  </si>
  <si>
    <t>162,288"26ksx2,07x2,8mm verejny priestor 1.NP</t>
  </si>
  <si>
    <t>23,184"4x2,07x2,8 pietna miestnost</t>
  </si>
  <si>
    <t>28,98"zadverie 1.PP 01.001</t>
  </si>
  <si>
    <t>Medzisúčet C7</t>
  </si>
  <si>
    <t>352</t>
  </si>
  <si>
    <t>766-01</t>
  </si>
  <si>
    <t>Drevený obklad stien, viď. PD, C3</t>
  </si>
  <si>
    <t>-1643490583</t>
  </si>
  <si>
    <t>602,784*1,1 'Prepočítané koeficientom množstva</t>
  </si>
  <si>
    <t>353</t>
  </si>
  <si>
    <t>766-02</t>
  </si>
  <si>
    <t>Drevený obklad stien, viď. PD, C3*</t>
  </si>
  <si>
    <t>-1144023930</t>
  </si>
  <si>
    <t>69,552*1,1 'Prepočítané koeficientom množstva</t>
  </si>
  <si>
    <t>354</t>
  </si>
  <si>
    <t>766-03</t>
  </si>
  <si>
    <t>Drevený obklad stien, viď. PD, C7</t>
  </si>
  <si>
    <t>-354421138</t>
  </si>
  <si>
    <t>620,576*1,1 'Prepočítané koeficientom množstva</t>
  </si>
  <si>
    <t>1310</t>
  </si>
  <si>
    <t>766416112.SR</t>
  </si>
  <si>
    <t>Montáž oblož. stien,  panelmi (odoberateľný servisný panel), SOP1- SOP6</t>
  </si>
  <si>
    <t>-671880454</t>
  </si>
  <si>
    <t>1*0,6*2"SOP1</t>
  </si>
  <si>
    <t>1,1*0,6*4"SOP2</t>
  </si>
  <si>
    <t>1,3*0,6*2"SOP3</t>
  </si>
  <si>
    <t>1,4*0,6*11"SOP4</t>
  </si>
  <si>
    <t>1,6*0,6*1"SOP5</t>
  </si>
  <si>
    <t>1,8*0,6*1"SOP6</t>
  </si>
  <si>
    <t>1311</t>
  </si>
  <si>
    <t>607210000500.S1</t>
  </si>
  <si>
    <t>Doska drevotriesková obojstranne laminovaná (DTDL) pre použitie v interiéri vo farbe, 1000x600mm, hrúbky 18 mm, viď. PD, SOP1</t>
  </si>
  <si>
    <t>-1338028174</t>
  </si>
  <si>
    <t>1*0,6*2</t>
  </si>
  <si>
    <t>1,2*1,1 'Prepočítané koeficientom množstva</t>
  </si>
  <si>
    <t>1312</t>
  </si>
  <si>
    <t>607210000500.S2</t>
  </si>
  <si>
    <t>Doska drevotriesková obojstranne laminovaná (DTDL) pre použitie v interiéri vo farbe, 1100x600mm, hrúbky 18 mm, viď. PD, SOP2</t>
  </si>
  <si>
    <t>-1875224569</t>
  </si>
  <si>
    <t>1,1*0,6*4</t>
  </si>
  <si>
    <t>2,64*1,1 'Prepočítané koeficientom množstva</t>
  </si>
  <si>
    <t>1313</t>
  </si>
  <si>
    <t>607210000500.S3</t>
  </si>
  <si>
    <t>Doska drevotriesková obojstranne laminovaná (DTDL) pre použitie v interiéri vo farbe, 1300x600mm, hrúbky 18 mm, viď. PD, SOP3</t>
  </si>
  <si>
    <t>-983917865</t>
  </si>
  <si>
    <t>1,3*0,6*2</t>
  </si>
  <si>
    <t>1,56*1,1 'Prepočítané koeficientom množstva</t>
  </si>
  <si>
    <t>1314</t>
  </si>
  <si>
    <t>607210000500.S4</t>
  </si>
  <si>
    <t>Doska drevotriesková obojstranne laminovaná (DTDL) pre použitie v interiéri vo farbe, 1400x600mm, hrúbky 18 mm, viď. PD, SOP4</t>
  </si>
  <si>
    <t>-840258385</t>
  </si>
  <si>
    <t>1,4*0,6*11</t>
  </si>
  <si>
    <t>9,24*1,1 'Prepočítané koeficientom množstva</t>
  </si>
  <si>
    <t>1315</t>
  </si>
  <si>
    <t>607210000500.S5</t>
  </si>
  <si>
    <t>Doska drevotriesková obojstranne laminovaná (DTDL) pre použitie v interiéri vo farbe, 1600x600mm, hrúbky 18 mm, viď. PD, SOP5</t>
  </si>
  <si>
    <t>-1909329316</t>
  </si>
  <si>
    <t>1,6*0,6*1</t>
  </si>
  <si>
    <t>0,96*1,1 'Prepočítané koeficientom množstva</t>
  </si>
  <si>
    <t>1316</t>
  </si>
  <si>
    <t>607210000500.S6</t>
  </si>
  <si>
    <t>Doska drevotriesková obojstranne laminovaná (DTDL) pre použitie v interiéri vo farbe, 1800x600mm, hrúbky 18 mm, viď. PD, SOP6</t>
  </si>
  <si>
    <t>758996426</t>
  </si>
  <si>
    <t>1,8*0,6*1</t>
  </si>
  <si>
    <t>1,08*1,1 'Prepočítané koeficientom množstva</t>
  </si>
  <si>
    <t>355</t>
  </si>
  <si>
    <t>766662112.S</t>
  </si>
  <si>
    <t>Montáž dverového krídla otočného jednokrídlového poldrážkového, do existujúcej zárubne, vrátane kovania</t>
  </si>
  <si>
    <t>950760943</t>
  </si>
  <si>
    <t>2"K2</t>
  </si>
  <si>
    <t>356</t>
  </si>
  <si>
    <t>549150000600.S</t>
  </si>
  <si>
    <t>Kľučka dverová a rozeta 2x, viď. PD</t>
  </si>
  <si>
    <t>333982294</t>
  </si>
  <si>
    <t>357</t>
  </si>
  <si>
    <t>611610001500.SR-001</t>
  </si>
  <si>
    <t>INTERIÉROVÉ DVERE; 700 x 2100mm, viď. PD, D.II.001, (A)</t>
  </si>
  <si>
    <t>1554443829</t>
  </si>
  <si>
    <t>930</t>
  </si>
  <si>
    <t>611610001500.SR-1-01</t>
  </si>
  <si>
    <t>INTERIÉROVÉ DVERE; 700 x 2100mm, viď. PD, D.II.002, (A)</t>
  </si>
  <si>
    <t>-1863561063</t>
  </si>
  <si>
    <t>931</t>
  </si>
  <si>
    <t>611610001500.SR-1-02</t>
  </si>
  <si>
    <t>INTERIÉROVÉ DVERE; 700 x 2100mm, viď. PD, D.II.003, (A)</t>
  </si>
  <si>
    <t>-1717747762</t>
  </si>
  <si>
    <t>932</t>
  </si>
  <si>
    <t>611610001500.SR-1-03</t>
  </si>
  <si>
    <t>INTERIÉROVÉ DVERE; 700 x 2100mm, viď. PD, D.II.005, (A)</t>
  </si>
  <si>
    <t>-342378947</t>
  </si>
  <si>
    <t>933</t>
  </si>
  <si>
    <t>611610001500.SR-1-04</t>
  </si>
  <si>
    <t>INTERIÉROVÉ DVERE; 700 x 2100mm, viď. PD, D.II.006, (A)</t>
  </si>
  <si>
    <t>-1002239327</t>
  </si>
  <si>
    <t>934</t>
  </si>
  <si>
    <t>611610001500.SR-1-05</t>
  </si>
  <si>
    <t>INTERIÉROVÉ DVERE; 700 x 2100mm, viď. PD, D.II.007, (A)</t>
  </si>
  <si>
    <t>-1117395023</t>
  </si>
  <si>
    <t>935</t>
  </si>
  <si>
    <t>611610001500.SR-1-06</t>
  </si>
  <si>
    <t>INTERIÉROVÉ DVERE; 700 x 2100mm, viď. PD, D.II.008, (A)</t>
  </si>
  <si>
    <t>-1978307183</t>
  </si>
  <si>
    <t>936</t>
  </si>
  <si>
    <t>611610001500.SR-1-07</t>
  </si>
  <si>
    <t>INTERIÉROVÉ DVERE; 700 x 2100mm, viď. PD, D.II.009, (A)</t>
  </si>
  <si>
    <t>1142815458</t>
  </si>
  <si>
    <t>937</t>
  </si>
  <si>
    <t>611610001500.SR-1-08</t>
  </si>
  <si>
    <t>INTERIÉROVÉ DVERE; 700 x 2100mm, viď. PD, D.II.010, (A)</t>
  </si>
  <si>
    <t>-1066914762</t>
  </si>
  <si>
    <t>938</t>
  </si>
  <si>
    <t>611610001500.SR-1-09</t>
  </si>
  <si>
    <t>INTERIÉROVÉ DVERE; 700 x 2100mm, viď. PD, D.II.011, (A)</t>
  </si>
  <si>
    <t>428634753</t>
  </si>
  <si>
    <t>939</t>
  </si>
  <si>
    <t>611610001500.SR-1-10</t>
  </si>
  <si>
    <t>INTERIÉROVÉ DVERE; 700 x 2100mm, viď. PD, D.II.012, (A)</t>
  </si>
  <si>
    <t>-1627220199</t>
  </si>
  <si>
    <t>940</t>
  </si>
  <si>
    <t>611610001500.SR-1-11</t>
  </si>
  <si>
    <t>INTERIÉROVÉ DVERE; 700 x 2100mm, viď. PD, D.II.013, (A)</t>
  </si>
  <si>
    <t>1944833665</t>
  </si>
  <si>
    <t>941</t>
  </si>
  <si>
    <t>611610001500.SR-1-12</t>
  </si>
  <si>
    <t>INTERIÉROVÉ DVERE; 700 x 2100mm, viď. PD, D.II.015, (A)</t>
  </si>
  <si>
    <t>-1963265266</t>
  </si>
  <si>
    <t>942</t>
  </si>
  <si>
    <t>611610001500.SR-1-13</t>
  </si>
  <si>
    <t>INTERIÉROVÉ DVERE; 700 x 2100mm, viď. PD, D.II.016, (A)</t>
  </si>
  <si>
    <t>1898193397</t>
  </si>
  <si>
    <t>943</t>
  </si>
  <si>
    <t>611610001500.SR-1-14</t>
  </si>
  <si>
    <t>INTERIÉROVÉ DVERE; 700 x 2100mm, viď. PD, D.II.017, (A)</t>
  </si>
  <si>
    <t>-1488049504</t>
  </si>
  <si>
    <t>944</t>
  </si>
  <si>
    <t>611610001500.SR-1-15</t>
  </si>
  <si>
    <t>INTERIÉROVÉ DVERE; 700 x 2100mm, viď. PD, D.II.020, (A)</t>
  </si>
  <si>
    <t>-1097108622</t>
  </si>
  <si>
    <t>945</t>
  </si>
  <si>
    <t>611610001500.SR-1-16</t>
  </si>
  <si>
    <t>INTERIÉROVÉ DVERE; 700 x 2100mm, viď. PD, D.II.021, (A)</t>
  </si>
  <si>
    <t>93660552</t>
  </si>
  <si>
    <t>946</t>
  </si>
  <si>
    <t>611610001500.SR-1-17</t>
  </si>
  <si>
    <t>INTERIÉROVÉ DVERE; 700 x 2100mm, viď. PD, D.II.022, (A)</t>
  </si>
  <si>
    <t>1979768314</t>
  </si>
  <si>
    <t>947</t>
  </si>
  <si>
    <t>611610001500.SR-1-18</t>
  </si>
  <si>
    <t>INTERIÉROVÉ DVERE; 700 x 2100mm, viď. PD, D.II.023, (A)</t>
  </si>
  <si>
    <t>-2142401020</t>
  </si>
  <si>
    <t>948</t>
  </si>
  <si>
    <t>611610001500.SR-1-19</t>
  </si>
  <si>
    <t>INTERIÉROVÉ DVERE; 700 x 2100mm, viď. PD, D.II.024, (A)</t>
  </si>
  <si>
    <t>1791513516</t>
  </si>
  <si>
    <t>949</t>
  </si>
  <si>
    <t>611610001500.SR-1-20</t>
  </si>
  <si>
    <t>INTERIÉROVÉ DVERE; 700 x 2100mm, viď. PD, D.II.025, (A)</t>
  </si>
  <si>
    <t>1173739653</t>
  </si>
  <si>
    <t>950</t>
  </si>
  <si>
    <t>611610001500.SR-1-21</t>
  </si>
  <si>
    <t>INTERIÉROVÉ DVERE; 700 x 2100mm, viď. PD, D.III.006, (A)</t>
  </si>
  <si>
    <t>-1420734902</t>
  </si>
  <si>
    <t>951</t>
  </si>
  <si>
    <t>611610001500.SR-1-22</t>
  </si>
  <si>
    <t>INTERIÉROVÉ DVERE; 700 x 2100mm, viď. PD, D.IV.003, (A)</t>
  </si>
  <si>
    <t>624102896</t>
  </si>
  <si>
    <t>952</t>
  </si>
  <si>
    <t>611610001500.SR-1-23</t>
  </si>
  <si>
    <t>INTERIÉROVÉ DVERE; 700 x 2100mm, viď. PD, D.XI.029, (A)</t>
  </si>
  <si>
    <t>-204678374</t>
  </si>
  <si>
    <t>953</t>
  </si>
  <si>
    <t>611610001500.SR-1-24</t>
  </si>
  <si>
    <t>INTERIÉROVÉ DVERE; 700 x 2100mm, viď. PD, D.XI.030, (A)</t>
  </si>
  <si>
    <t>-1153774648</t>
  </si>
  <si>
    <t>954</t>
  </si>
  <si>
    <t>611610001500.SR-1-25</t>
  </si>
  <si>
    <t>INTERIÉROVÉ DVERE; 700 x 2100mm, viď. PD, D.XI.031, (A)</t>
  </si>
  <si>
    <t>-560817116</t>
  </si>
  <si>
    <t>955</t>
  </si>
  <si>
    <t>611610001500.SR-1-26</t>
  </si>
  <si>
    <t>INTERIÉROVÉ DVERE; 700 x 2100mm, viď. PD, D.XI.032, (A)</t>
  </si>
  <si>
    <t>-2077776516</t>
  </si>
  <si>
    <t>956</t>
  </si>
  <si>
    <t>611610001500.SR-1-27</t>
  </si>
  <si>
    <t>INTERIÉROVÉ DVERE; 700 x 2100mm, viď. PD, D.XI.035, (A)</t>
  </si>
  <si>
    <t>719752512</t>
  </si>
  <si>
    <t>957</t>
  </si>
  <si>
    <t>611610001500.SR-1-28</t>
  </si>
  <si>
    <t>INTERIÉROVÉ DVERE; 700 x 2100mm, viď. PD, D.XI.036, (A)</t>
  </si>
  <si>
    <t>-712521227</t>
  </si>
  <si>
    <t>958</t>
  </si>
  <si>
    <t>611610001500.SR-1-29</t>
  </si>
  <si>
    <t>INTERIÉROVÉ DVERE; 700 x 2100mm, viď. PD, D.XI.037, (A)</t>
  </si>
  <si>
    <t>-599901911</t>
  </si>
  <si>
    <t>959</t>
  </si>
  <si>
    <t>611610001500.SR-1-30</t>
  </si>
  <si>
    <t>INTERIÉROVÉ DVERE; 700 x 2100mm, viď. PD, D.XI.038, (A)</t>
  </si>
  <si>
    <t>-2085058702</t>
  </si>
  <si>
    <t>960</t>
  </si>
  <si>
    <t>611610001500.SR-1-31</t>
  </si>
  <si>
    <t>INTERIÉROVÉ DVERE; 700 x 2100mm, viď. PD, D.XVII.022, (A)</t>
  </si>
  <si>
    <t>1161503456</t>
  </si>
  <si>
    <t>961</t>
  </si>
  <si>
    <t>611610001500.SR-1-32</t>
  </si>
  <si>
    <t>INTERIÉROVÉ DVERE; 700 x 2100mm, viď. PD, D.XVII.023, (A)</t>
  </si>
  <si>
    <t>311338547</t>
  </si>
  <si>
    <t>962</t>
  </si>
  <si>
    <t>611610001500.SR-1-33</t>
  </si>
  <si>
    <t>INTERIÉROVÉ DVERE; 700 x 2100mm, viď. PD, D.XII.016, (A)</t>
  </si>
  <si>
    <t>-916117532</t>
  </si>
  <si>
    <t>358</t>
  </si>
  <si>
    <t>611610001500.SR-002</t>
  </si>
  <si>
    <t>INTERIÉROVÉ DVERE; 800 x 2100mm, viď. PD, D.II.031, (B)</t>
  </si>
  <si>
    <t>-809475220</t>
  </si>
  <si>
    <t>963</t>
  </si>
  <si>
    <t>611610001500.SR02-01</t>
  </si>
  <si>
    <t>INTERIÉROVÉ DVERE; 800 x 2100mm, viď. PD, D.III.003, (B)</t>
  </si>
  <si>
    <t>-913768258</t>
  </si>
  <si>
    <t>964</t>
  </si>
  <si>
    <t>611610001500.SR02-02</t>
  </si>
  <si>
    <t>INTERIÉROVÉ DVERE; 800 x 2100mm, viď. PD, D.III.005, (B)</t>
  </si>
  <si>
    <t>393693045</t>
  </si>
  <si>
    <t>965</t>
  </si>
  <si>
    <t>611610001500.SR02-03</t>
  </si>
  <si>
    <t>INTERIÉROVÉ DVERE; 800 x 2100mm, viď. PD, D.VII.020, (B)</t>
  </si>
  <si>
    <t>971387334</t>
  </si>
  <si>
    <t>966</t>
  </si>
  <si>
    <t>611610001500.SR02-04</t>
  </si>
  <si>
    <t>INTERIÉROVÉ DVERE; 800 x 2100mm, viď. PD, D.VII.030, (B)</t>
  </si>
  <si>
    <t>1662550838</t>
  </si>
  <si>
    <t>967</t>
  </si>
  <si>
    <t>611610001500.SR02-05</t>
  </si>
  <si>
    <t>INTERIÉROVÉ DVERE; 800 x 2100mm, viď. PD, D.VI.008, (B)</t>
  </si>
  <si>
    <t>534314358</t>
  </si>
  <si>
    <t>968</t>
  </si>
  <si>
    <t>611610001500.SR02-06</t>
  </si>
  <si>
    <t>INTERIÉROVÉ DVERE; 800 x 2100mm, viď. PD, D.VIII.020, (B)</t>
  </si>
  <si>
    <t>-1913175784</t>
  </si>
  <si>
    <t>969</t>
  </si>
  <si>
    <t>611610001500.SR02-07</t>
  </si>
  <si>
    <t>INTERIÉROVÉ DVERE; 800 x 2100mm, viď. PD, D.VIII.022, (B)</t>
  </si>
  <si>
    <t>2115420871</t>
  </si>
  <si>
    <t>970</t>
  </si>
  <si>
    <t>611610001500.SR02-08</t>
  </si>
  <si>
    <t>INTERIÉROVÉ DVERE; 800 x 2100mm, viď. PD, D.VIII.024, (B)</t>
  </si>
  <si>
    <t>-129340566</t>
  </si>
  <si>
    <t>971</t>
  </si>
  <si>
    <t>611610001500.SR02-09</t>
  </si>
  <si>
    <t>INTERIÉROVÉ DVERE; 800 x 2100mm, viď. PD, D.VIII.025, (B)</t>
  </si>
  <si>
    <t>443228566</t>
  </si>
  <si>
    <t>972</t>
  </si>
  <si>
    <t>611610001500.SR02-10</t>
  </si>
  <si>
    <t>INTERIÉROVÉ DVERE; 800 x 2100mm, viď. PD, D.VIII.026, (B)</t>
  </si>
  <si>
    <t>-408306288</t>
  </si>
  <si>
    <t>973</t>
  </si>
  <si>
    <t>611610001500.SR02-11</t>
  </si>
  <si>
    <t>INTERIÉROVÉ DVERE; 800 x 2100mm, viď. PD, D.VIII.034, (B)</t>
  </si>
  <si>
    <t>1230692769</t>
  </si>
  <si>
    <t>974</t>
  </si>
  <si>
    <t>611610001500.SR02-12</t>
  </si>
  <si>
    <t>INTERIÉROVÉ DVERE; 800 x 2100mm, viď. PD, D.VIII.036, (B)</t>
  </si>
  <si>
    <t>-661795339</t>
  </si>
  <si>
    <t>975</t>
  </si>
  <si>
    <t>611610001500.SR02-13</t>
  </si>
  <si>
    <t>INTERIÉROVÉ DVERE; 800 x 2100mm, viď. PD, D.VIII.037, (B)</t>
  </si>
  <si>
    <t>348527054</t>
  </si>
  <si>
    <t>976</t>
  </si>
  <si>
    <t>611610001500.SR02-14</t>
  </si>
  <si>
    <t>INTERIÉROVÉ DVERE; 800 x 2100mm, viď. PD, D.XI.018, (B)</t>
  </si>
  <si>
    <t>2034834014</t>
  </si>
  <si>
    <t>977</t>
  </si>
  <si>
    <t>611610001500.SR02-15</t>
  </si>
  <si>
    <t>INTERIÉROVÉ DVERE; 800 x 2100mm, viď. PD, D.XI.025, (B)</t>
  </si>
  <si>
    <t>-212498942</t>
  </si>
  <si>
    <t>978</t>
  </si>
  <si>
    <t>611610001500.SR02-16</t>
  </si>
  <si>
    <t>INTERIÉROVÉ DVERE; 800 x 2100mm, viď. PD, D.XI.040, (B)</t>
  </si>
  <si>
    <t>-868330176</t>
  </si>
  <si>
    <t>979</t>
  </si>
  <si>
    <t>611610001500.SR02-17</t>
  </si>
  <si>
    <t>INTERIÉROVÉ DVERE; 800 x 2100mm, viď. PD, D.XII.006, (B)</t>
  </si>
  <si>
    <t>-1109996914</t>
  </si>
  <si>
    <t>980</t>
  </si>
  <si>
    <t>611610001500.SR02-18</t>
  </si>
  <si>
    <t>INTERIÉROVÉ DVERE; 800 x 2100mm, viď. PD, D.XII.012, (B)</t>
  </si>
  <si>
    <t>-1177838460</t>
  </si>
  <si>
    <t>981</t>
  </si>
  <si>
    <t>611610001500.SR02-19</t>
  </si>
  <si>
    <t>INTERIÉROVÉ DVERE; 800 x 2100mm, viď. PD, D.XII.013, (B)</t>
  </si>
  <si>
    <t>-477959390</t>
  </si>
  <si>
    <t>982</t>
  </si>
  <si>
    <t>611610001500.SR02-20</t>
  </si>
  <si>
    <t>INTERIÉROVÉ DVERE; 800 x 2100mm, viď. PD, D.XII.014, (B)</t>
  </si>
  <si>
    <t>1813556400</t>
  </si>
  <si>
    <t>983</t>
  </si>
  <si>
    <t>611610001500.SR02-21</t>
  </si>
  <si>
    <t>INTERIÉROVÉ DVERE; 800 x 2100mm, viď. PD, D.XII.015, (B)</t>
  </si>
  <si>
    <t>-1115288490</t>
  </si>
  <si>
    <t>984</t>
  </si>
  <si>
    <t>611610001500.SR02-22</t>
  </si>
  <si>
    <t>INTERIÉROVÉ DVERE; 800 x 2100mm, viď. PD, D.XII.017, (B)</t>
  </si>
  <si>
    <t>-345318536</t>
  </si>
  <si>
    <t>985</t>
  </si>
  <si>
    <t>611610001500.SR02-23</t>
  </si>
  <si>
    <t>INTERIÉROVÉ DVERE; 800 x 2100mm, viď. PD, D.XII.030, (B)</t>
  </si>
  <si>
    <t>1653747976</t>
  </si>
  <si>
    <t>986</t>
  </si>
  <si>
    <t>611610001500.SR02-24</t>
  </si>
  <si>
    <t>INTERIÉROVÉ DVERE; 800 x 2100mm, viď. PD, D.XII.031, (B)</t>
  </si>
  <si>
    <t>2097330464</t>
  </si>
  <si>
    <t>987</t>
  </si>
  <si>
    <t>611610001500.SR02-25</t>
  </si>
  <si>
    <t>INTERIÉROVÉ DVERE; 800 x 2100mm, viď. PD, D.XI.010, (B)</t>
  </si>
  <si>
    <t>668034178</t>
  </si>
  <si>
    <t>988</t>
  </si>
  <si>
    <t>611610001500.SR02-26</t>
  </si>
  <si>
    <t>INTERIÉROVÉ DVERE; 800 x 2100mm, viď. PD, D.XV.002, (B)</t>
  </si>
  <si>
    <t>1790660378</t>
  </si>
  <si>
    <t>989</t>
  </si>
  <si>
    <t>611610001500.SR02-27</t>
  </si>
  <si>
    <t>INTERIÉROVÉ DVERE; 800 x 2100mm, viď. PD, D.XV.005, (B)</t>
  </si>
  <si>
    <t>-1168673644</t>
  </si>
  <si>
    <t>990</t>
  </si>
  <si>
    <t>611610001500.SR02-28</t>
  </si>
  <si>
    <t>INTERIÉROVÉ DVERE; 800 x 2100mm, viď. PD, D.XV.008, (B)</t>
  </si>
  <si>
    <t>-1783533186</t>
  </si>
  <si>
    <t>991</t>
  </si>
  <si>
    <t>611610001500.SR02-29</t>
  </si>
  <si>
    <t>INTERIÉROVÉ DVERE; 800 x 2100mm, viď. PD, D.XV.011, (B)</t>
  </si>
  <si>
    <t>1315668471</t>
  </si>
  <si>
    <t>992</t>
  </si>
  <si>
    <t>611610001500.SR02-30</t>
  </si>
  <si>
    <t>INTERIÉROVÉ DVERE; 800 x 2100mm, viď. PD, D.XV.012, (B)</t>
  </si>
  <si>
    <t>312234231</t>
  </si>
  <si>
    <t>993</t>
  </si>
  <si>
    <t>611610001500.SR02-31</t>
  </si>
  <si>
    <t>INTERIÉROVÉ DVERE; 800 x 2100mm, viď. PD, D.XV.021, (B)</t>
  </si>
  <si>
    <t>-1165540780</t>
  </si>
  <si>
    <t>994</t>
  </si>
  <si>
    <t>611610001500.SR02-32</t>
  </si>
  <si>
    <t>INTERIÉROVÉ DVERE; 800 x 2100mm, viď. PD, D.XV.026, (B)</t>
  </si>
  <si>
    <t>-1213389508</t>
  </si>
  <si>
    <t>995</t>
  </si>
  <si>
    <t>611610001500.SR02-33</t>
  </si>
  <si>
    <t>INTERIÉROVÉ DVERE; 800 x 2100mm, viď. PD, D.XVI.001, (B)</t>
  </si>
  <si>
    <t>1995261223</t>
  </si>
  <si>
    <t>996</t>
  </si>
  <si>
    <t>611610001500.SR02-34</t>
  </si>
  <si>
    <t>INTERIÉROVÉ DVERE; 800 x 2100mm, viď. PD, D.XVI.002, (B)</t>
  </si>
  <si>
    <t>-1918578913</t>
  </si>
  <si>
    <t>997</t>
  </si>
  <si>
    <t>611610001500.SR02-35</t>
  </si>
  <si>
    <t>INTERIÉROVÉ DVERE; 800 x 2100mm, viď. PD, D.XVI.004, (B)</t>
  </si>
  <si>
    <t>-189563011</t>
  </si>
  <si>
    <t>998</t>
  </si>
  <si>
    <t>611610001500.SR02-36</t>
  </si>
  <si>
    <t>INTERIÉROVÉ DVERE; 800 x 2100mm, viď. PD, D.XVI.009, (B)</t>
  </si>
  <si>
    <t>-1325474571</t>
  </si>
  <si>
    <t>999</t>
  </si>
  <si>
    <t>611610001500.SR02-37</t>
  </si>
  <si>
    <t>INTERIÉROVÉ DVERE; 800 x 2100mm, viď. PD, D.XVI.011, (B)</t>
  </si>
  <si>
    <t>1700608601</t>
  </si>
  <si>
    <t>1000</t>
  </si>
  <si>
    <t>611610001500.SR02-38</t>
  </si>
  <si>
    <t>INTERIÉROVÉ DVERE; 800 x 2100mm, viď. PD, D.XVI.024, (B)</t>
  </si>
  <si>
    <t>1142775599</t>
  </si>
  <si>
    <t>1001</t>
  </si>
  <si>
    <t>611610001500.SR02-39</t>
  </si>
  <si>
    <t>INTERIÉROVÉ DVERE; 800 x 2100mm, viď. PD, D.XVI.027, (B)</t>
  </si>
  <si>
    <t>1950425997</t>
  </si>
  <si>
    <t>1002</t>
  </si>
  <si>
    <t>611610001500.SR02-40</t>
  </si>
  <si>
    <t>INTERIÉROVÉ DVERE; 800 x 2100mm, viď. PD, D.XVI.028, (B)</t>
  </si>
  <si>
    <t>516937856</t>
  </si>
  <si>
    <t>1003</t>
  </si>
  <si>
    <t>611610001500.SR02-41</t>
  </si>
  <si>
    <t>INTERIÉROVÉ DVERE; 800 x 2100mm, viď. PD, D.XVII.001, (B)</t>
  </si>
  <si>
    <t>375227594</t>
  </si>
  <si>
    <t>359</t>
  </si>
  <si>
    <t>611610001500.SR-003</t>
  </si>
  <si>
    <t>INTERIÉROVÉ DVERE DO ČISTÝCH PRIESTOROV; 900 x 2040mm, viď. PD,  D.VIII.008, (B1)</t>
  </si>
  <si>
    <t>-586609465</t>
  </si>
  <si>
    <t>865</t>
  </si>
  <si>
    <t>611610001500.SR-03-1</t>
  </si>
  <si>
    <t>INTERIÉROVÉ DVERE DO ČISTÝCH PRIESTOROV; 900 x 2040mm, viď. PD,  D.VIII.011, (B1)</t>
  </si>
  <si>
    <t>-371536924</t>
  </si>
  <si>
    <t>866</t>
  </si>
  <si>
    <t>611610001500.SR-03-2</t>
  </si>
  <si>
    <t>INTERIÉROVÉ DVERE DO ČISTÝCH PRIESTOROV; 900 x 2040mm, viď. PD,  D.XI.007, (B1)</t>
  </si>
  <si>
    <t>910097121</t>
  </si>
  <si>
    <t>360</t>
  </si>
  <si>
    <t>611610001500.SR-004</t>
  </si>
  <si>
    <t>INTERIÉROVÉ DVERE; 800 x 2100mm, viď. PD, D.VIII.038, (B2)</t>
  </si>
  <si>
    <t>-1334495237</t>
  </si>
  <si>
    <t>1004</t>
  </si>
  <si>
    <t>611610001500.SR-4-01</t>
  </si>
  <si>
    <t>INTERIÉROVÉ DVERE; 800 x 2100mm, viď. PD, D.XI.055, (B2)</t>
  </si>
  <si>
    <t>288261870</t>
  </si>
  <si>
    <t>361</t>
  </si>
  <si>
    <t>611610001500.SR-005</t>
  </si>
  <si>
    <t>INTERIÉROVÉ DVERE DO ČISTÝCH PRIESTOROV; 900 x 2040mm, viď. PD, D.VIII.007, (B3)</t>
  </si>
  <si>
    <t>-589366038</t>
  </si>
  <si>
    <t>862</t>
  </si>
  <si>
    <t>611610001500.SR-05-1</t>
  </si>
  <si>
    <t>INTERIÉROVÉ DVERE DO ČISTÝCH PRIESTOROV; 900 x 2040mm, viď. PD, D.VIII.009, (B3)</t>
  </si>
  <si>
    <t>1076330031</t>
  </si>
  <si>
    <t>863</t>
  </si>
  <si>
    <t>611610001500.SR-05-2</t>
  </si>
  <si>
    <t>INTERIÉROVÉ DVERE DO ČISTÝCH PRIESTOROV; 900 x 2040mm, viď. PD, D.VIII.010, (B3)</t>
  </si>
  <si>
    <t>-1308760628</t>
  </si>
  <si>
    <t>864</t>
  </si>
  <si>
    <t>611610001500.SR-05-3</t>
  </si>
  <si>
    <t>INTERIÉROVÉ DVERE DO ČISTÝCH PRIESTOROV; 900 x 2040mm, viď. PD, D.XI.006, (B3)</t>
  </si>
  <si>
    <t>-1992732307</t>
  </si>
  <si>
    <t>362</t>
  </si>
  <si>
    <t>611610001500.SR-006</t>
  </si>
  <si>
    <t>INTERIÉROVÉ DVERE; 900 x 2100mm, viď. PD, D.IV.001, (C)</t>
  </si>
  <si>
    <t>-1161603537</t>
  </si>
  <si>
    <t>1005</t>
  </si>
  <si>
    <t>611610001500.SR6-001</t>
  </si>
  <si>
    <t>INTERIÉROVÉ DVERE; 900 x 2100mm, viď. PD, D.IV.002, (C)</t>
  </si>
  <si>
    <t>-1431854576</t>
  </si>
  <si>
    <t>1006</t>
  </si>
  <si>
    <t>611610001500.SR6-002</t>
  </si>
  <si>
    <t>INTERIÉROVÉ DVERE; 900 x 2100mm, viď. PD, D.IV.003, (C)</t>
  </si>
  <si>
    <t>1349350549</t>
  </si>
  <si>
    <t>1007</t>
  </si>
  <si>
    <t>611610001500.SR6-003</t>
  </si>
  <si>
    <t>INTERIÉROVÉ DVERE; 900 x 2100mm, viď. PD, D.IV.004, (C)</t>
  </si>
  <si>
    <t>1511302655</t>
  </si>
  <si>
    <t>1008</t>
  </si>
  <si>
    <t>611610001500.SR6-004</t>
  </si>
  <si>
    <t>INTERIÉROVÉ DVERE; 900 x 2100mm, viď. PD, D.IV.006, (C)</t>
  </si>
  <si>
    <t>-1305023116</t>
  </si>
  <si>
    <t>1009</t>
  </si>
  <si>
    <t>611610001500.SR6-005</t>
  </si>
  <si>
    <t>INTERIÉROVÉ DVERE; 900 x 2100mm, viď. PD, D.IV.008, (C)</t>
  </si>
  <si>
    <t>1627758888</t>
  </si>
  <si>
    <t>1010</t>
  </si>
  <si>
    <t>611610001500.SR6-006</t>
  </si>
  <si>
    <t>INTERIÉROVÉ DVERE; 900 x 2100mm, viď. PD, D.VII.011, (C)</t>
  </si>
  <si>
    <t>206962035</t>
  </si>
  <si>
    <t>1011</t>
  </si>
  <si>
    <t>611610001500.SR6-007</t>
  </si>
  <si>
    <t>INTERIÉROVÉ DVERE; 900 x 2100mm, viď. PD, D.VII.014, (C)</t>
  </si>
  <si>
    <t>-1594708263</t>
  </si>
  <si>
    <t>1012</t>
  </si>
  <si>
    <t>611610001500.SR6-008</t>
  </si>
  <si>
    <t>INTERIÉROVÉ DVERE; 900 x 2100mm, viď. PD, D.VII.021, (C)</t>
  </si>
  <si>
    <t>1263351478</t>
  </si>
  <si>
    <t>1013</t>
  </si>
  <si>
    <t>611610001500.SR6-009</t>
  </si>
  <si>
    <t>INTERIÉROVÉ DVERE; 900 x 2100mm, viď. PD, D.VII.022, (C)</t>
  </si>
  <si>
    <t>-855553756</t>
  </si>
  <si>
    <t>1014</t>
  </si>
  <si>
    <t>611610001500.SR6-010</t>
  </si>
  <si>
    <t>INTERIÉROVÉ DVERE; 900 x 2100mm, viď. PD, D.VII.023, (C)</t>
  </si>
  <si>
    <t>1371595041</t>
  </si>
  <si>
    <t>1015</t>
  </si>
  <si>
    <t>611610001500.SR6-011</t>
  </si>
  <si>
    <t>INTERIÉROVÉ DVERE; 900 x 2100mm, viď. PD, D.VII.024, (C)</t>
  </si>
  <si>
    <t>1697679201</t>
  </si>
  <si>
    <t>1016</t>
  </si>
  <si>
    <t>611610001500.SR6-012</t>
  </si>
  <si>
    <t>INTERIÉROVÉ DVERE; 900 x 2100mm, viď. PD, D.VII.025, (C)</t>
  </si>
  <si>
    <t>-839246942</t>
  </si>
  <si>
    <t>1017</t>
  </si>
  <si>
    <t>611610001500.SR6-013</t>
  </si>
  <si>
    <t>INTERIÉROVÉ DVERE; 900 x 2100mm, viď. PD, D.VII.026, (C)</t>
  </si>
  <si>
    <t>973668595</t>
  </si>
  <si>
    <t>1018</t>
  </si>
  <si>
    <t>611610001500.SR6-014</t>
  </si>
  <si>
    <t>INTERIÉROVÉ DVERE; 900 x 2100mm, viď. PD, D.VIII.005, (C)</t>
  </si>
  <si>
    <t>1718043630</t>
  </si>
  <si>
    <t>1019</t>
  </si>
  <si>
    <t>611610001500.SR6-015</t>
  </si>
  <si>
    <t>INTERIÉROVÉ DVERE; 900 x 2100mm, viď. PD, D.VIII.006, (C)</t>
  </si>
  <si>
    <t>2035901957</t>
  </si>
  <si>
    <t>1020</t>
  </si>
  <si>
    <t>611610001500.SR6-016</t>
  </si>
  <si>
    <t>INTERIÉROVÉ DVERE; 900 x 2100mm, viď. PD, D.VIII.012, (C)</t>
  </si>
  <si>
    <t>-128997293</t>
  </si>
  <si>
    <t>1021</t>
  </si>
  <si>
    <t>611610001500.SR6-017</t>
  </si>
  <si>
    <t>INTERIÉROVÉ DVERE; 900 x 2100mm, viď. PD, D.VIII.013, (C)</t>
  </si>
  <si>
    <t>-634861372</t>
  </si>
  <si>
    <t>1022</t>
  </si>
  <si>
    <t>611610001500.SR6-018</t>
  </si>
  <si>
    <t>INTERIÉROVÉ DVERE; 900 x 2100mm, viď. PD, D.VIII.014, (C)</t>
  </si>
  <si>
    <t>469414616</t>
  </si>
  <si>
    <t>1023</t>
  </si>
  <si>
    <t>611610001500.SR6-019</t>
  </si>
  <si>
    <t>INTERIÉROVÉ DVERE; 900 x 2100mm, viď. PD, D.VIII.015, (C)</t>
  </si>
  <si>
    <t>2034022206</t>
  </si>
  <si>
    <t>611610001500.SR6-020</t>
  </si>
  <si>
    <t>INTERIÉROVÉ DVERE; 900 x 2100mm, viď. PD, D.VIII.016, (C)</t>
  </si>
  <si>
    <t>443097980</t>
  </si>
  <si>
    <t>1025</t>
  </si>
  <si>
    <t>611610001500.SR6-021</t>
  </si>
  <si>
    <t>INTERIÉROVÉ DVERE; 900 x 2100mm, viď. PD, D.VIII.017, (C)</t>
  </si>
  <si>
    <t>-478531409</t>
  </si>
  <si>
    <t>1026</t>
  </si>
  <si>
    <t>611610001500.SR6-022</t>
  </si>
  <si>
    <t>INTERIÉROVÉ DVERE; 900 x 2100mm, viď. PD, D.VIII.018, (C)</t>
  </si>
  <si>
    <t>-8411264</t>
  </si>
  <si>
    <t>1027</t>
  </si>
  <si>
    <t>611610001500.SR6-023</t>
  </si>
  <si>
    <t>INTERIÉROVÉ DVERE; 900 x 2100mm, viď. PD, D.VIII.019, (C)</t>
  </si>
  <si>
    <t>-727056821</t>
  </si>
  <si>
    <t>1028</t>
  </si>
  <si>
    <t>611610001500.SR6-024</t>
  </si>
  <si>
    <t>INTERIÉROVÉ DVERE; 900 x 2100mm, viď. PD, D.VIII.028, (C)</t>
  </si>
  <si>
    <t>1806810061</t>
  </si>
  <si>
    <t>1029</t>
  </si>
  <si>
    <t>611610001500.SR6-025</t>
  </si>
  <si>
    <t>INTERIÉROVÉ DVERE; 900 x 2100mm, viď. PD, D.VIII.029, (C)</t>
  </si>
  <si>
    <t>-1919674911</t>
  </si>
  <si>
    <t>1030</t>
  </si>
  <si>
    <t>611610001500.SR6-026</t>
  </si>
  <si>
    <t>INTERIÉROVÉ DVERE; 900 x 2100mm, viď. PD, D.VIII.030, (C)</t>
  </si>
  <si>
    <t>578608688</t>
  </si>
  <si>
    <t>1031</t>
  </si>
  <si>
    <t>611610001500.SR6-027</t>
  </si>
  <si>
    <t>INTERIÉROVÉ DVERE; 900 x 2100mm, viď. PD, D.VIII.043, (C)</t>
  </si>
  <si>
    <t>-884739731</t>
  </si>
  <si>
    <t>1032</t>
  </si>
  <si>
    <t>611610001500.SR6-029</t>
  </si>
  <si>
    <t>INTERIÉROVÉ DVERE; 900 x 2100mm, viď. PD, D.XI.001, (C)</t>
  </si>
  <si>
    <t>-838665570</t>
  </si>
  <si>
    <t>1033</t>
  </si>
  <si>
    <t>611610001500.SR6-030</t>
  </si>
  <si>
    <t>INTERIÉROVÉ DVERE; 900 x 2100mm, viď. PD, D.XI.002, (C)</t>
  </si>
  <si>
    <t>-148559164</t>
  </si>
  <si>
    <t>1034</t>
  </si>
  <si>
    <t>611610001500.SR6-031</t>
  </si>
  <si>
    <t>INTERIÉROVÉ DVERE; 900 x 2100mm, viď. PD, D.XI.003, (C)</t>
  </si>
  <si>
    <t>467477125</t>
  </si>
  <si>
    <t>1035</t>
  </si>
  <si>
    <t>611610001500.SR6-032</t>
  </si>
  <si>
    <t>INTERIÉROVÉ DVERE; 900 x 2100mm, viď. PD, D.XI.004, (C)</t>
  </si>
  <si>
    <t>525060398</t>
  </si>
  <si>
    <t>1036</t>
  </si>
  <si>
    <t>611610001500.SR6-033</t>
  </si>
  <si>
    <t>INTERIÉROVÉ DVERE; 900 x 2100mm, viď. PD, D.XI.005, (C)</t>
  </si>
  <si>
    <t>1669294180</t>
  </si>
  <si>
    <t>1037</t>
  </si>
  <si>
    <t>611610001500.SR6-034</t>
  </si>
  <si>
    <t>INTERIÉROVÉ DVERE; 900 x 2100mm, viď. PD, D.XI.008, (C)</t>
  </si>
  <si>
    <t>-2042507086</t>
  </si>
  <si>
    <t>1038</t>
  </si>
  <si>
    <t>611610001500.SR6-035</t>
  </si>
  <si>
    <t>INTERIÉROVÉ DVERE; 900 x 2100mm, viď. PD, D.XI.009, (C)</t>
  </si>
  <si>
    <t>-948583690</t>
  </si>
  <si>
    <t>1039</t>
  </si>
  <si>
    <t>611610001500.SR6-036</t>
  </si>
  <si>
    <t>INTERIÉROVÉ DVERE; 900 x 2100mm, viď. PD, D.XI.014, (C)</t>
  </si>
  <si>
    <t>-384267082</t>
  </si>
  <si>
    <t>1040</t>
  </si>
  <si>
    <t>611610001500.SR6-037</t>
  </si>
  <si>
    <t>INTERIÉROVÉ DVERE; 900 x 2100mm, viď. PD, D.XI.015, (C)</t>
  </si>
  <si>
    <t>1770932823</t>
  </si>
  <si>
    <t>1041</t>
  </si>
  <si>
    <t>611610001500.SR6-038</t>
  </si>
  <si>
    <t>INTERIÉROVÉ DVERE; 900 x 2100mm, viď. PD, D.XI.016, (C)</t>
  </si>
  <si>
    <t>-1764426315</t>
  </si>
  <si>
    <t>1042</t>
  </si>
  <si>
    <t>611610001500.SR6-039</t>
  </si>
  <si>
    <t>INTERIÉROVÉ DVERE; 900 x 2100mm, viď. PD, D.XI.019, (C)</t>
  </si>
  <si>
    <t>2022646060</t>
  </si>
  <si>
    <t>1043</t>
  </si>
  <si>
    <t>611610001500.SR6-040</t>
  </si>
  <si>
    <t>INTERIÉROVÉ DVERE; 900 x 2100mm, viď. PD, D.XI.020, (C)</t>
  </si>
  <si>
    <t>385376999</t>
  </si>
  <si>
    <t>1044</t>
  </si>
  <si>
    <t>611610001500.SR6-041</t>
  </si>
  <si>
    <t>INTERIÉROVÉ DVERE; 900 x 2100mm, viď. PD, D.XI.021, (C)</t>
  </si>
  <si>
    <t>-1896636885</t>
  </si>
  <si>
    <t>1045</t>
  </si>
  <si>
    <t>611610001500.SR6-042</t>
  </si>
  <si>
    <t>INTERIÉROVÉ DVERE; 900 x 2100mm, viď. PD, D.XI.022, (C)</t>
  </si>
  <si>
    <t>-499005409</t>
  </si>
  <si>
    <t>1046</t>
  </si>
  <si>
    <t>611610001500.SR6-043</t>
  </si>
  <si>
    <t>INTERIÉROVÉ DVERE; 900 x 2100mm, viď. PD, D.XI.023, (C)</t>
  </si>
  <si>
    <t>1082022134</t>
  </si>
  <si>
    <t>1047</t>
  </si>
  <si>
    <t>611610001500.SR6-044</t>
  </si>
  <si>
    <t>INTERIÉROVÉ DVERE; 900 x 2100mm, viď. PD, D.XI.024, (C)</t>
  </si>
  <si>
    <t>-1593836172</t>
  </si>
  <si>
    <t>1048</t>
  </si>
  <si>
    <t>611610001500.SR6-045</t>
  </si>
  <si>
    <t>INTERIÉROVÉ DVERE; 900 x 2100mm, viď. PD, D.XI.028, (C)</t>
  </si>
  <si>
    <t>896988474</t>
  </si>
  <si>
    <t>1049</t>
  </si>
  <si>
    <t>611610001500.SR6-046</t>
  </si>
  <si>
    <t>INTERIÉROVÉ DVERE; 900 x 2100mm, viď. PD, D.XI.033, (C)</t>
  </si>
  <si>
    <t>-1012589633</t>
  </si>
  <si>
    <t>1050</t>
  </si>
  <si>
    <t>611610001500.SR6-047</t>
  </si>
  <si>
    <t>INTERIÉROVÉ DVERE; 900 x 2100mm, viď. PD, D.XI.034, (C)</t>
  </si>
  <si>
    <t>1480157702</t>
  </si>
  <si>
    <t>1051</t>
  </si>
  <si>
    <t>611610001500.SR6-048</t>
  </si>
  <si>
    <t>INTERIÉROVÉ DVERE; 900 x 2100mm, viď. PD, D.XI.039, (C)</t>
  </si>
  <si>
    <t>1377217649</t>
  </si>
  <si>
    <t>1052</t>
  </si>
  <si>
    <t>611610001500.SR6-049</t>
  </si>
  <si>
    <t>INTERIÉROVÉ DVERE; 900 x 2100mm, viď. PD, D.XI.045, (C)</t>
  </si>
  <si>
    <t>500601854</t>
  </si>
  <si>
    <t>1053</t>
  </si>
  <si>
    <t>611610001500.SR6-050</t>
  </si>
  <si>
    <t>INTERIÉROVÉ DVERE; 900 x 2100mm, viď. PD, D.XI.046, (C)</t>
  </si>
  <si>
    <t>-1086321486</t>
  </si>
  <si>
    <t>1054</t>
  </si>
  <si>
    <t>611610001500.SR6-051</t>
  </si>
  <si>
    <t>INTERIÉROVÉ DVERE; 900 x 2100mm, viď. PD, D.XI.047, (C)</t>
  </si>
  <si>
    <t>-1246634332</t>
  </si>
  <si>
    <t>1055</t>
  </si>
  <si>
    <t>611610001500.SR6-052</t>
  </si>
  <si>
    <t>INTERIÉROVÉ DVERE; 900 x 2100mm, viď. PD, D.XI.048, (C)</t>
  </si>
  <si>
    <t>2063265029</t>
  </si>
  <si>
    <t>1056</t>
  </si>
  <si>
    <t>611610001500.SR6-053</t>
  </si>
  <si>
    <t>INTERIÉROVÉ DVERE; 900 x 2100mm, viď. PD, D.XI.049, (C)</t>
  </si>
  <si>
    <t>-505303176</t>
  </si>
  <si>
    <t>1057</t>
  </si>
  <si>
    <t>611610001500.SR6-054</t>
  </si>
  <si>
    <t>INTERIÉROVÉ DVERE; 900 x 2100mm, viď. PD, D.XI.050, (C)</t>
  </si>
  <si>
    <t>1722251834</t>
  </si>
  <si>
    <t>1058</t>
  </si>
  <si>
    <t>611610001500.SR6-055</t>
  </si>
  <si>
    <t>INTERIÉROVÉ DVERE; 900 x 2100mm, viď. PD, D.XI.051, (C)</t>
  </si>
  <si>
    <t>-596035712</t>
  </si>
  <si>
    <t>1059</t>
  </si>
  <si>
    <t>611610001500.SR6-056</t>
  </si>
  <si>
    <t>INTERIÉROVÉ DVERE; 900 x 2100mm, viď. PD, D.XI.052, (C)</t>
  </si>
  <si>
    <t>-1247373472</t>
  </si>
  <si>
    <t>1060</t>
  </si>
  <si>
    <t>611610001500.SR6-057</t>
  </si>
  <si>
    <t>INTERIÉROVÉ DVERE; 900 x 2100mm, viď. PD, D.XI.053, (C)</t>
  </si>
  <si>
    <t>-1341200249</t>
  </si>
  <si>
    <t>1061</t>
  </si>
  <si>
    <t>611610001500.SR6-058</t>
  </si>
  <si>
    <t>INTERIÉROVÉ DVERE; 900 x 2100mm, viď. PD, D.XI.054, (C)</t>
  </si>
  <si>
    <t>1761860268</t>
  </si>
  <si>
    <t>1062</t>
  </si>
  <si>
    <t>611610001500.SR6-059</t>
  </si>
  <si>
    <t>INTERIÉROVÉ DVERE; 900 x 2100mm, viď. PD, D.XII.003, (C)</t>
  </si>
  <si>
    <t>-1223310497</t>
  </si>
  <si>
    <t>1063</t>
  </si>
  <si>
    <t>611610001500.SR6-060</t>
  </si>
  <si>
    <t>INTERIÉROVÉ DVERE; 900 x 2100mm, viď. PD, D.XII.007, (C)</t>
  </si>
  <si>
    <t>921681510</t>
  </si>
  <si>
    <t>1064</t>
  </si>
  <si>
    <t>611610001500.SR6-061</t>
  </si>
  <si>
    <t>INTERIÉROVÉ DVERE; 900 x 2100mm, viď. PD, D.XII.008, (C)</t>
  </si>
  <si>
    <t>224718997</t>
  </si>
  <si>
    <t>1065</t>
  </si>
  <si>
    <t>611610001500.SR6-062</t>
  </si>
  <si>
    <t>INTERIÉROVÉ DVERE; 900 x 2100mm, viď. PD, D.XII.009, (C)</t>
  </si>
  <si>
    <t>1467197153</t>
  </si>
  <si>
    <t>1066</t>
  </si>
  <si>
    <t>611610001500.SR6-063</t>
  </si>
  <si>
    <t>INTERIÉROVÉ DVERE; 900 x 2100mm, viď. PD, D.XII.010, (C)</t>
  </si>
  <si>
    <t>-1492591493</t>
  </si>
  <si>
    <t>1067</t>
  </si>
  <si>
    <t>611610001500.SR6-064</t>
  </si>
  <si>
    <t>INTERIÉROVÉ DVERE; 900 x 2100mm, viď. PD, D.XII.018, (C)</t>
  </si>
  <si>
    <t>599199130</t>
  </si>
  <si>
    <t>1068</t>
  </si>
  <si>
    <t>611610001500.SR6-065</t>
  </si>
  <si>
    <t>INTERIÉROVÉ DVERE; 900 x 2100mm, viď. PD, D.XII.023, (C)</t>
  </si>
  <si>
    <t>519052574</t>
  </si>
  <si>
    <t>1069</t>
  </si>
  <si>
    <t>611610001500.SR6-066</t>
  </si>
  <si>
    <t>INTERIÉROVÉ DVERE; 900 x 2100mm, viď. PD, D.XII.024, (C)</t>
  </si>
  <si>
    <t>421156161</t>
  </si>
  <si>
    <t>1070</t>
  </si>
  <si>
    <t>611610001500.SR6-067</t>
  </si>
  <si>
    <t>INTERIÉROVÉ DVERE; 900 x 2100mm, viď. PD, D.XII.025, (C)</t>
  </si>
  <si>
    <t>-227888152</t>
  </si>
  <si>
    <t>1071</t>
  </si>
  <si>
    <t>611610001500.SR6-068</t>
  </si>
  <si>
    <t>INTERIÉROVÉ DVERE; 900 x 2100mm, viď. PD, D.XII.026, (C)</t>
  </si>
  <si>
    <t>-1444104556</t>
  </si>
  <si>
    <t>1072</t>
  </si>
  <si>
    <t>611610001500.SR6-069</t>
  </si>
  <si>
    <t>INTERIÉROVÉ DVERE; 900 x 2100mm, viď. PD, D.XII.028, (C)</t>
  </si>
  <si>
    <t>-1197690586</t>
  </si>
  <si>
    <t>1073</t>
  </si>
  <si>
    <t>611610001500.SR6-070</t>
  </si>
  <si>
    <t>INTERIÉROVÉ DVERE; 900 x 2100mm, viď. PD, D.XII.034, (C)</t>
  </si>
  <si>
    <t>1005556369</t>
  </si>
  <si>
    <t>1074</t>
  </si>
  <si>
    <t>611610001500.SR6-071</t>
  </si>
  <si>
    <t>INTERIÉROVÉ DVERE; 900 x 2100mm, viď. PD, D.XIV.001, (C)</t>
  </si>
  <si>
    <t>-163844553</t>
  </si>
  <si>
    <t>1075</t>
  </si>
  <si>
    <t>611610001500.SR6-072</t>
  </si>
  <si>
    <t>INTERIÉROVÉ DVERE; 900 x 2100mm, viď. PD, D.XIV.002, (C)</t>
  </si>
  <si>
    <t>-1917478743</t>
  </si>
  <si>
    <t>1076</t>
  </si>
  <si>
    <t>611610001500.SR6-073</t>
  </si>
  <si>
    <t>INTERIÉROVÉ DVERE; 900 x 2100mm, viď. PD, D.XIV.003, (C)</t>
  </si>
  <si>
    <t>1945850050</t>
  </si>
  <si>
    <t>1077</t>
  </si>
  <si>
    <t>611610001500.SR6-074</t>
  </si>
  <si>
    <t>INTERIÉROVÉ DVERE; 900 x 2100mm, viď. PD, D.XV.001, (C)</t>
  </si>
  <si>
    <t>-883604825</t>
  </si>
  <si>
    <t>1078</t>
  </si>
  <si>
    <t>611610001500.SR6-075</t>
  </si>
  <si>
    <t>INTERIÉROVÉ DVERE; 900 x 2100mm, viď. PD, D.XV.003, (C)</t>
  </si>
  <si>
    <t>1836382312</t>
  </si>
  <si>
    <t>1079</t>
  </si>
  <si>
    <t>611610001500.SR6-076</t>
  </si>
  <si>
    <t>INTERIÉROVÉ DVERE; 900 x 2100mm, viď. PD, D.XV.006, (C)</t>
  </si>
  <si>
    <t>-1407635840</t>
  </si>
  <si>
    <t>1080</t>
  </si>
  <si>
    <t>611610001500.SR6-077</t>
  </si>
  <si>
    <t>INTERIÉROVÉ DVERE; 900 x 2100mm, viď. PD, D.XV.007, (C)</t>
  </si>
  <si>
    <t>-1059532371</t>
  </si>
  <si>
    <t>1081</t>
  </si>
  <si>
    <t>611610001500.SR6-078</t>
  </si>
  <si>
    <t>INTERIÉROVÉ DVERE; 900 x 2100mm, viď. PD, D.XV.009, (C)</t>
  </si>
  <si>
    <t>714368316</t>
  </si>
  <si>
    <t>1082</t>
  </si>
  <si>
    <t>611610001500.SR6-079</t>
  </si>
  <si>
    <t>INTERIÉROVÉ DVERE; 900 x 2100mm, viď. PD, D.XV.010, (C)</t>
  </si>
  <si>
    <t>-499230869</t>
  </si>
  <si>
    <t>1083</t>
  </si>
  <si>
    <t>611610001500.SR6-080</t>
  </si>
  <si>
    <t>INTERIÉROVÉ DVERE; 900 x 2100mm, viď. PD, D.XV.015, (C)</t>
  </si>
  <si>
    <t>934916256</t>
  </si>
  <si>
    <t>1084</t>
  </si>
  <si>
    <t>611610001500.SR6-081</t>
  </si>
  <si>
    <t>INTERIÉROVÉ DVERE; 900 x 2100mm, viď. PD, D.XV.016, (C)</t>
  </si>
  <si>
    <t>9538363</t>
  </si>
  <si>
    <t>1085</t>
  </si>
  <si>
    <t>611610001500.SR6-082</t>
  </si>
  <si>
    <t>INTERIÉROVÉ DVERE; 900 x 2100mm, viď. PD, D.XV.017, (C)</t>
  </si>
  <si>
    <t>940837996</t>
  </si>
  <si>
    <t>1086</t>
  </si>
  <si>
    <t>611610001500.SR6-083</t>
  </si>
  <si>
    <t>INTERIÉROVÉ DVERE; 900 x 2100mm, viď. PD, D.XV.018, (C)</t>
  </si>
  <si>
    <t>-2117594347</t>
  </si>
  <si>
    <t>1087</t>
  </si>
  <si>
    <t>611610001500.SR6-084</t>
  </si>
  <si>
    <t>INTERIÉROVÉ DVERE; 900 x 2100mm, viď. PD, D.XV.020, (C)</t>
  </si>
  <si>
    <t>-2037753314</t>
  </si>
  <si>
    <t>1088</t>
  </si>
  <si>
    <t>611610001500.SR6-085</t>
  </si>
  <si>
    <t>INTERIÉROVÉ DVERE; 900 x 2100mm, viď. PD, D.XV.023, (C)</t>
  </si>
  <si>
    <t>-257112667</t>
  </si>
  <si>
    <t>1089</t>
  </si>
  <si>
    <t>611610001500.SR6-086</t>
  </si>
  <si>
    <t>INTERIÉROVÉ DVERE; 900 x 2100mm, viď. PD, D.XV.024, (C)</t>
  </si>
  <si>
    <t>136234857</t>
  </si>
  <si>
    <t>1090</t>
  </si>
  <si>
    <t>611610001500.SR6-087</t>
  </si>
  <si>
    <t>INTERIÉROVÉ DVERE; 900 x 2100mm, viď. PD, D.XV.025, (C)</t>
  </si>
  <si>
    <t>1845875269</t>
  </si>
  <si>
    <t>1091</t>
  </si>
  <si>
    <t>611610001500.SR6-088</t>
  </si>
  <si>
    <t>INTERIÉROVÉ DVERE; 900 x 2100mm, viď. PD, D.XV.027, (C)</t>
  </si>
  <si>
    <t>1933559872</t>
  </si>
  <si>
    <t>1092</t>
  </si>
  <si>
    <t>611610001500.SR6-089</t>
  </si>
  <si>
    <t>INTERIÉROVÉ DVERE; 900 x 2100mm, viď. PD, D.XVI.007, (C)</t>
  </si>
  <si>
    <t>-237657205</t>
  </si>
  <si>
    <t>1093</t>
  </si>
  <si>
    <t>611610001500.SR6-090</t>
  </si>
  <si>
    <t>INTERIÉROVÉ DVERE; 900 x 2100mm, viď. PD, D.XVI.008, (C)</t>
  </si>
  <si>
    <t>149109801</t>
  </si>
  <si>
    <t>1094</t>
  </si>
  <si>
    <t>611610001500.SR6-091</t>
  </si>
  <si>
    <t>INTERIÉROVÉ DVERE; 900 x 2100mm, viď. PD, D.XVI.015, (C)</t>
  </si>
  <si>
    <t>-836943748</t>
  </si>
  <si>
    <t>1095</t>
  </si>
  <si>
    <t>611610001500.SR6-092</t>
  </si>
  <si>
    <t>INTERIÉROVÉ DVERE; 900 x 2100mm, viď. PD, D.XVI.016, (C)</t>
  </si>
  <si>
    <t>-1992307186</t>
  </si>
  <si>
    <t>1096</t>
  </si>
  <si>
    <t>611610001500.SR6-093</t>
  </si>
  <si>
    <t>INTERIÉROVÉ DVERE; 900 x 2100mm, viď. PD, D.XVI.017, (C)</t>
  </si>
  <si>
    <t>1821317545</t>
  </si>
  <si>
    <t>1097</t>
  </si>
  <si>
    <t>611610001500.SR6-094</t>
  </si>
  <si>
    <t>INTERIÉROVÉ DVERE; 900 x 2100mm, viď. PD, D.XVI.018, (C)</t>
  </si>
  <si>
    <t>-705456548</t>
  </si>
  <si>
    <t>1098</t>
  </si>
  <si>
    <t>611610001500.SR6-095</t>
  </si>
  <si>
    <t>INTERIÉROVÉ DVERE; 900 x 2100mm, viď. PD, D.XVI.021, (C)</t>
  </si>
  <si>
    <t>1182797986</t>
  </si>
  <si>
    <t>1099</t>
  </si>
  <si>
    <t>611610001500.SR6-096</t>
  </si>
  <si>
    <t>INTERIÉROVÉ DVERE; 900 x 2100mm, viď. PD, D.XVI.022, (C)</t>
  </si>
  <si>
    <t>1457456954</t>
  </si>
  <si>
    <t>1100</t>
  </si>
  <si>
    <t>611610001500.SR6-097</t>
  </si>
  <si>
    <t>INTERIÉROVÉ DVERE; 900 x 2100mm, viď. PD, D.XVI.023, (C)</t>
  </si>
  <si>
    <t>1774151097</t>
  </si>
  <si>
    <t>1101</t>
  </si>
  <si>
    <t>611610001500.SR6-098</t>
  </si>
  <si>
    <t>INTERIÉROVÉ DVERE; 900 x 2100mm, viď. PD, D.XVI.025, (C)</t>
  </si>
  <si>
    <t>7063897</t>
  </si>
  <si>
    <t>1102</t>
  </si>
  <si>
    <t>611610001500.SR6-099</t>
  </si>
  <si>
    <t>INTERIÉROVÉ DVERE; 900 x 2100mm, viď. PD, D.XVI.026, (C)</t>
  </si>
  <si>
    <t>-1153927955</t>
  </si>
  <si>
    <t>1103</t>
  </si>
  <si>
    <t>611610001500.SR6-100</t>
  </si>
  <si>
    <t>INTERIÉROVÉ DVERE; 900 x 2100mm, viď. PD, D.XVI.031, (C)</t>
  </si>
  <si>
    <t>1552821156</t>
  </si>
  <si>
    <t>1104</t>
  </si>
  <si>
    <t>611610001500.SR6-101</t>
  </si>
  <si>
    <t>INTERIÉROVÉ DVERE; 900 x 2100mm, viď. PD, D.XVI.037, (C)</t>
  </si>
  <si>
    <t>-1753070272</t>
  </si>
  <si>
    <t>1105</t>
  </si>
  <si>
    <t>611610001500.SR6-102</t>
  </si>
  <si>
    <t>INTERIÉROVÉ DVERE; 900 x 2100mm, viď. PD, D.XVI.038, (C)</t>
  </si>
  <si>
    <t>1619392463</t>
  </si>
  <si>
    <t>1106</t>
  </si>
  <si>
    <t>611610001500.SR6-103</t>
  </si>
  <si>
    <t>INTERIÉROVÉ DVERE; 900 x 2100mm, viď. PD, D.XVI.039, (C)</t>
  </si>
  <si>
    <t>1191953246</t>
  </si>
  <si>
    <t>1107</t>
  </si>
  <si>
    <t>611610001500.SR6-104</t>
  </si>
  <si>
    <t>INTERIÉROVÉ DVERE; 900 x 2100mm, viď. PD, D.XVI.040, (C)</t>
  </si>
  <si>
    <t>-132491907</t>
  </si>
  <si>
    <t>1108</t>
  </si>
  <si>
    <t>611610001500.SR6-105</t>
  </si>
  <si>
    <t>INTERIÉROVÉ DVERE; 900 x 2100mm, viď. PD, D.XVII.004, (C)</t>
  </si>
  <si>
    <t>776509756</t>
  </si>
  <si>
    <t>1109</t>
  </si>
  <si>
    <t>611610001500.SR6-106</t>
  </si>
  <si>
    <t>INTERIÉROVÉ DVERE; 900 x 2100mm, viď. PD, D.XVII.005, (C)</t>
  </si>
  <si>
    <t>-1649727397</t>
  </si>
  <si>
    <t>1110</t>
  </si>
  <si>
    <t>611610001500.SR6-107</t>
  </si>
  <si>
    <t>INTERIÉROVÉ DVERE; 900 x 2100mm, viď. PD, D.XVII.006, (C)</t>
  </si>
  <si>
    <t>-752047188</t>
  </si>
  <si>
    <t>1111</t>
  </si>
  <si>
    <t>611610001500.SR6-108</t>
  </si>
  <si>
    <t>INTERIÉROVÉ DVERE; 900 x 2100mm, viď. PD, D.XVII.007, (C)</t>
  </si>
  <si>
    <t>1954011463</t>
  </si>
  <si>
    <t>1112</t>
  </si>
  <si>
    <t>611610001500.SR6-109</t>
  </si>
  <si>
    <t>INTERIÉROVÉ DVERE; 900 x 2100mm, viď. PD, D.XVII.008, (C)</t>
  </si>
  <si>
    <t>1850169965</t>
  </si>
  <si>
    <t>1113</t>
  </si>
  <si>
    <t>611610001500.SR6-110</t>
  </si>
  <si>
    <t>INTERIÉROVÉ DVERE; 900 x 2100mm, viď. PD, D.XVII.009, (C)</t>
  </si>
  <si>
    <t>761880964</t>
  </si>
  <si>
    <t>1114</t>
  </si>
  <si>
    <t>611610001500.SR6-111</t>
  </si>
  <si>
    <t>INTERIÉROVÉ DVERE; 900 x 2100mm, viď. PD, D.XVII.010, (C)</t>
  </si>
  <si>
    <t>-894663787</t>
  </si>
  <si>
    <t>1115</t>
  </si>
  <si>
    <t>611610001500.SR6-112</t>
  </si>
  <si>
    <t>INTERIÉROVÉ DVERE; 900 x 2100mm, viď. PD, D.XVII.011, (C)</t>
  </si>
  <si>
    <t>-708489979</t>
  </si>
  <si>
    <t>1116</t>
  </si>
  <si>
    <t>611610001500.SR6-113</t>
  </si>
  <si>
    <t>INTERIÉROVÉ DVERE; 900 x 2100mm, viď. PD, D.XVII.013, (C)</t>
  </si>
  <si>
    <t>926377700</t>
  </si>
  <si>
    <t>1117</t>
  </si>
  <si>
    <t>611610001500.SR6-114</t>
  </si>
  <si>
    <t>INTERIÉROVÉ DVERE; 900 x 2100mm, viď. PD, D.XVII.014, (C)</t>
  </si>
  <si>
    <t>-707151678</t>
  </si>
  <si>
    <t>1118</t>
  </si>
  <si>
    <t>611610001500.SR6-115</t>
  </si>
  <si>
    <t>INTERIÉROVÉ DVERE; 900 x 2100mm, viď. PD, D.XVII.016, (C)</t>
  </si>
  <si>
    <t>621478540</t>
  </si>
  <si>
    <t>1119</t>
  </si>
  <si>
    <t>611610001500.SR6-116</t>
  </si>
  <si>
    <t>INTERIÉROVÉ DVERE; 900 x 2100mm, viď. PD, D.XVII.017, (C)</t>
  </si>
  <si>
    <t>1388251265</t>
  </si>
  <si>
    <t>1120</t>
  </si>
  <si>
    <t>611610001500.SR6-117</t>
  </si>
  <si>
    <t>INTERIÉROVÉ DVERE; 900 x 2100mm, viď. PD, D.XVII.018, (C)</t>
  </si>
  <si>
    <t>-1782933380</t>
  </si>
  <si>
    <t>1121</t>
  </si>
  <si>
    <t>611610001500.SR6-118</t>
  </si>
  <si>
    <t>INTERIÉROVÉ DVERE; 900 x 2100mm, viď. PD, D.XVII.020, (C)</t>
  </si>
  <si>
    <t>357361127</t>
  </si>
  <si>
    <t>1122</t>
  </si>
  <si>
    <t>611610001500.SR6-119</t>
  </si>
  <si>
    <t>INTERIÉROVÉ DVERE; 900 x 2100mm, viď. PD, D.XVII.021, (C)</t>
  </si>
  <si>
    <t>-1932053937</t>
  </si>
  <si>
    <t>363</t>
  </si>
  <si>
    <t>611610001500.SR-007</t>
  </si>
  <si>
    <t>INTERIÉROVÉ DVERE; 900 x 2100mm, viď. PD, D.IV.005, (C1)</t>
  </si>
  <si>
    <t>-1196788805</t>
  </si>
  <si>
    <t>1123</t>
  </si>
  <si>
    <t>611610001500.SR-7-01</t>
  </si>
  <si>
    <t>INTERIÉROVÉ DVERE; 900 x 2100mm, viď. PD, D.IV.007, (C1)</t>
  </si>
  <si>
    <t>-1035754706</t>
  </si>
  <si>
    <t>1124</t>
  </si>
  <si>
    <t>611610001500.SR-7-02</t>
  </si>
  <si>
    <t>INTERIÉROVÉ DVERE; 900 x 2100mm, viď. PD, D.VII.012, (C1)</t>
  </si>
  <si>
    <t>1691056604</t>
  </si>
  <si>
    <t>1125</t>
  </si>
  <si>
    <t>611610001500.SR-7-03</t>
  </si>
  <si>
    <t>INTERIÉROVÉ DVERE; 900 x 2100mm, viď. PD, D.VII.013, (C1)</t>
  </si>
  <si>
    <t>-311506727</t>
  </si>
  <si>
    <t>1126</t>
  </si>
  <si>
    <t>611610001500.SR-7-04</t>
  </si>
  <si>
    <t>INTERIÉROVÉ DVERE; 900 x 2100mm, viď. PD, D.VIII.039, (C1)</t>
  </si>
  <si>
    <t>-1338734452</t>
  </si>
  <si>
    <t>1127</t>
  </si>
  <si>
    <t>611610001500.SR-7-05</t>
  </si>
  <si>
    <t>INTERIÉROVÉ DVERE; 900 x 2100mm, viď. PD, D.XI.012, (C1)</t>
  </si>
  <si>
    <t>1611049084</t>
  </si>
  <si>
    <t>1128</t>
  </si>
  <si>
    <t>611610001500.SR-7-06</t>
  </si>
  <si>
    <t>INTERIÉROVÉ DVERE; 900 x 2100mm, viď. PD, D.XI.017, (C1)</t>
  </si>
  <si>
    <t>196239405</t>
  </si>
  <si>
    <t>1129</t>
  </si>
  <si>
    <t>611610001500.SR-7-07</t>
  </si>
  <si>
    <t>INTERIÉROVÉ DVERE; 900 x 2100mm, viď. PD, D.XI.027, (C1)</t>
  </si>
  <si>
    <t>1607685965</t>
  </si>
  <si>
    <t>1130</t>
  </si>
  <si>
    <t>611610001500.SR-7-08</t>
  </si>
  <si>
    <t>INTERIÉROVÉ DVERE; 900 x 2100mm, viď. PD, D.XI.041, (C1)</t>
  </si>
  <si>
    <t>-79649028</t>
  </si>
  <si>
    <t>1131</t>
  </si>
  <si>
    <t>611610001500.SR-7-09</t>
  </si>
  <si>
    <t>INTERIÉROVÉ DVERE; 900 x 2100mm, viď. PD, D.XI.042, (C1)</t>
  </si>
  <si>
    <t>-1302899753</t>
  </si>
  <si>
    <t>1132</t>
  </si>
  <si>
    <t>611610001500.SR-7-10</t>
  </si>
  <si>
    <t>INTERIÉROVÉ DVERE; 900 x 2100mm, viď. PD, D.XI.043, (C1)</t>
  </si>
  <si>
    <t>1733474921</t>
  </si>
  <si>
    <t>1133</t>
  </si>
  <si>
    <t>611610001500.SR-7-11</t>
  </si>
  <si>
    <t>INTERIÉROVÉ DVERE; 900 x 2100mm, viď. PD, D.XI.044, (C1)</t>
  </si>
  <si>
    <t>-585340588</t>
  </si>
  <si>
    <t>1134</t>
  </si>
  <si>
    <t>611610001500.SR-7-12</t>
  </si>
  <si>
    <t>INTERIÉROVÉ DVERE; 900 x 2100mm, viď. PD, D.XII.004, (C1)</t>
  </si>
  <si>
    <t>-1271427828</t>
  </si>
  <si>
    <t>1135</t>
  </si>
  <si>
    <t>611610001500.SR-7-13</t>
  </si>
  <si>
    <t>INTERIÉROVÉ DVERE; 900 x 2100mm, viď. PD, D.XII.005, (C1)</t>
  </si>
  <si>
    <t>1703970748</t>
  </si>
  <si>
    <t>1136</t>
  </si>
  <si>
    <t>611610001500.SR-7-14</t>
  </si>
  <si>
    <t>INTERIÉROVÉ DVERE; 900 x 2100mm, viď. PD, D.XII.011, (C1)</t>
  </si>
  <si>
    <t>434819874</t>
  </si>
  <si>
    <t>1137</t>
  </si>
  <si>
    <t>611610001500.SR-7-15</t>
  </si>
  <si>
    <t>INTERIÉROVÉ DVERE; 900 x 2100mm, viď. PD, D.XII.019, (C1)</t>
  </si>
  <si>
    <t>-1765786720</t>
  </si>
  <si>
    <t>1138</t>
  </si>
  <si>
    <t>611610001500.SR-7-16</t>
  </si>
  <si>
    <t>INTERIÉROVÉ DVERE; 900 x 2100mm, viď. PD, D.XII.027, (C1)</t>
  </si>
  <si>
    <t>-2080457766</t>
  </si>
  <si>
    <t>1139</t>
  </si>
  <si>
    <t>611610001500.SR-7-17</t>
  </si>
  <si>
    <t>INTERIÉROVÉ DVERE; 900 x 2100mm, viď. PD, D.XV.013, (C1)</t>
  </si>
  <si>
    <t>1174291595</t>
  </si>
  <si>
    <t>1140</t>
  </si>
  <si>
    <t>611610001500.SR-7-18</t>
  </si>
  <si>
    <t>INTERIÉROVÉ DVERE; 900 x 2100mm, viď. PD, D.XV.014, (C1)</t>
  </si>
  <si>
    <t>-1671361120</t>
  </si>
  <si>
    <t>1141</t>
  </si>
  <si>
    <t>611610001500.SR-7-19</t>
  </si>
  <si>
    <t>INTERIÉROVÉ DVERE; 900 x 2100mm, viď. PD, D.XV.019, (C1)</t>
  </si>
  <si>
    <t>1309431447</t>
  </si>
  <si>
    <t>1142</t>
  </si>
  <si>
    <t>611610001500.SR-7-20</t>
  </si>
  <si>
    <t>INTERIÉROVÉ DVERE; 900 x 2100mm, viď. PD, D.XV.022, (C1)</t>
  </si>
  <si>
    <t>222975912</t>
  </si>
  <si>
    <t>1143</t>
  </si>
  <si>
    <t>611610001500.SR-7-21</t>
  </si>
  <si>
    <t>INTERIÉROVÉ DVERE; 900 x 2100mm, viď. PD, D.XVI.013, (C1)</t>
  </si>
  <si>
    <t>1581324092</t>
  </si>
  <si>
    <t>1144</t>
  </si>
  <si>
    <t>611610001500.SR-7-22</t>
  </si>
  <si>
    <t>INTERIÉROVÉ DVERE; 900 x 2100mm, viď. PD, D.XVI.014, (C1)</t>
  </si>
  <si>
    <t>-90072076</t>
  </si>
  <si>
    <t>1145</t>
  </si>
  <si>
    <t>611610001500.SR-7-23</t>
  </si>
  <si>
    <t>INTERIÉROVÉ DVERE; 900 x 2100mm, viď. PD, D.XVI.019, (C1)</t>
  </si>
  <si>
    <t>-1369163779</t>
  </si>
  <si>
    <t>1146</t>
  </si>
  <si>
    <t>611610001500.SR-7-24</t>
  </si>
  <si>
    <t>INTERIÉROVÉ DVERE; 900 x 2100mm, viď. PD, D.XVI.020, (C1)</t>
  </si>
  <si>
    <t>929313162</t>
  </si>
  <si>
    <t>1147</t>
  </si>
  <si>
    <t>611610001500.SR-7-25</t>
  </si>
  <si>
    <t>INTERIÉROVÉ DVERE; 900 x 2100mm, viď. PD, D.XVI.032, (C1)</t>
  </si>
  <si>
    <t>455489791</t>
  </si>
  <si>
    <t>1148</t>
  </si>
  <si>
    <t>611610001500.SR-7-26</t>
  </si>
  <si>
    <t>INTERIÉROVÉ DVERE; 900 x 2100mm, viď. PD, D.XVI.034, (C1)</t>
  </si>
  <si>
    <t>437250055</t>
  </si>
  <si>
    <t>1149</t>
  </si>
  <si>
    <t>611610001500.SR-7-27</t>
  </si>
  <si>
    <t>INTERIÉROVÉ DVERE; 900 x 2100mm, viď. PD, D.XVI.035, (C1)</t>
  </si>
  <si>
    <t>799717549</t>
  </si>
  <si>
    <t>1150</t>
  </si>
  <si>
    <t>611610001500.SR-7-28</t>
  </si>
  <si>
    <t>INTERIÉROVÉ DVERE; 900 x 2100mm, viď. PD, D.XVI.036, (C1)</t>
  </si>
  <si>
    <t>1127321128</t>
  </si>
  <si>
    <t>1151</t>
  </si>
  <si>
    <t>611610001500.SR-7-29</t>
  </si>
  <si>
    <t>INTERIÉROVÉ DVERE; 900 x 2100mm, viď. PD, D.XVII.002, (C1)</t>
  </si>
  <si>
    <t>-983080311</t>
  </si>
  <si>
    <t>1152</t>
  </si>
  <si>
    <t>611610001500.SR-7-30</t>
  </si>
  <si>
    <t>INTERIÉROVÉ DVERE; 900 x 2100mm, viď. PD, D.XVII.003, (C1)</t>
  </si>
  <si>
    <t>201083579</t>
  </si>
  <si>
    <t>1153</t>
  </si>
  <si>
    <t>611610001500.SR-7-31</t>
  </si>
  <si>
    <t>INTERIÉROVÉ DVERE; 900 x 2100mm, viď. PD, D.XVII.012, (C1)</t>
  </si>
  <si>
    <t>790164799</t>
  </si>
  <si>
    <t>1154</t>
  </si>
  <si>
    <t>611610001500.SR-7-32</t>
  </si>
  <si>
    <t>INTERIÉROVÉ DVERE; 900 x 2100mm, viď. PD, D.XVII.015, (C1)</t>
  </si>
  <si>
    <t>379487913</t>
  </si>
  <si>
    <t>1317</t>
  </si>
  <si>
    <t>611610001500.SR-7-33</t>
  </si>
  <si>
    <t>INTERIÉROVÉ DVERE; 900 x 2100mm, viď. PD, DD.XVII.002, (K2)</t>
  </si>
  <si>
    <t>626985299</t>
  </si>
  <si>
    <t>1318</t>
  </si>
  <si>
    <t>611610001500.SR-7-34</t>
  </si>
  <si>
    <t>INTERIÉROVÉ DVERE; 900 x 2100mm, viď. PD, DD.XVII.003, (K2)</t>
  </si>
  <si>
    <t>-907478393</t>
  </si>
  <si>
    <t>364</t>
  </si>
  <si>
    <t>611610001500.SR-8-01</t>
  </si>
  <si>
    <t>INTERIÉROVÉ DVERE; 1000 x 2100mm, viď. PD, D.XI.013, (D)</t>
  </si>
  <si>
    <t>-1683855682</t>
  </si>
  <si>
    <t>1155</t>
  </si>
  <si>
    <t>611610001500.SR-8-02</t>
  </si>
  <si>
    <t>INTERIÉROVÉ DVERE; 1000 x 2100mm, viď. PD, D.XVI.006, (D)</t>
  </si>
  <si>
    <t>1532912898</t>
  </si>
  <si>
    <t>1156</t>
  </si>
  <si>
    <t>611610001500.SR-8-03</t>
  </si>
  <si>
    <t>INTERIÉROVÉ DVERE; 1000 x 2100mm, viď. PD, D.XVI.041, (D)</t>
  </si>
  <si>
    <t>223693091</t>
  </si>
  <si>
    <t>1157</t>
  </si>
  <si>
    <t>611610001500.SR-8-04</t>
  </si>
  <si>
    <t>INTERIÉROVÉ DVERE; 1000 x 2100mm, viď. PD, D.XVI.042, (D)</t>
  </si>
  <si>
    <t>-59534389</t>
  </si>
  <si>
    <t>1158</t>
  </si>
  <si>
    <t>611610001500.SR-8-05</t>
  </si>
  <si>
    <t>INTERIÉROVÉ DVERE; 1000 x 2100mm, viď. PD, D.XVI.043, (D)</t>
  </si>
  <si>
    <t>-289276580</t>
  </si>
  <si>
    <t>365</t>
  </si>
  <si>
    <t>611610001500.SR-009</t>
  </si>
  <si>
    <t>INTERIÉROVÉ DVERE ; 1000 x 2100mm, viď. PD, D.I.007, (E)</t>
  </si>
  <si>
    <t>100310683</t>
  </si>
  <si>
    <t>922</t>
  </si>
  <si>
    <t>611610001500.SR-9-01</t>
  </si>
  <si>
    <t>INTERIÉROVÉ DVERE ; 1000 x 2100mm, viď. PD, D.I.008, (E)</t>
  </si>
  <si>
    <t>1729746920</t>
  </si>
  <si>
    <t>923</t>
  </si>
  <si>
    <t>611610001500.SR-9-02</t>
  </si>
  <si>
    <t>INTERIÉROVÉ DVERE ; 1000 x 2100mm, viď. PD, D.III.001, (E)</t>
  </si>
  <si>
    <t>84205530</t>
  </si>
  <si>
    <t>924</t>
  </si>
  <si>
    <t>611610001500.SR-9-03</t>
  </si>
  <si>
    <t>INTERIÉROVÉ DVERE ; 1000 x 2100mm, viď. PD, D.III.002, (E)</t>
  </si>
  <si>
    <t>992346737</t>
  </si>
  <si>
    <t>925</t>
  </si>
  <si>
    <t>611610001500.SR-9-04</t>
  </si>
  <si>
    <t>INTERIÉROVÉ DVERE ; 1000 x 2100mm, viď. PD, D.III.004, (E)</t>
  </si>
  <si>
    <t>596554252</t>
  </si>
  <si>
    <t>926</t>
  </si>
  <si>
    <t>611610001500.SR-9-05</t>
  </si>
  <si>
    <t>INTERIÉROVÉ DVERE ; 1000 x 2100mm, viď. PD, D.VII.034, (E)</t>
  </si>
  <si>
    <t>198220970</t>
  </si>
  <si>
    <t>927</t>
  </si>
  <si>
    <t>611610001500.SR-9-06</t>
  </si>
  <si>
    <t>INTERIÉROVÉ DVERE ; 1000 x 2100mm, viď. PD, D.VII.040, (E)</t>
  </si>
  <si>
    <t>-1143186710</t>
  </si>
  <si>
    <t>928</t>
  </si>
  <si>
    <t>611610001500.SR-9-07</t>
  </si>
  <si>
    <t>INTERIÉROVÉ DVERE ; 1000 x 2100mm, viď. PD, D.XII.021, (E)</t>
  </si>
  <si>
    <t>1576412774</t>
  </si>
  <si>
    <t>929</t>
  </si>
  <si>
    <t>611610001500.SR-9-08</t>
  </si>
  <si>
    <t>INTERIÉROVÉ DVERE ; 1000 x 2100mm, viď. PD, D.XIV.004, (E)</t>
  </si>
  <si>
    <t>1082326893</t>
  </si>
  <si>
    <t>366</t>
  </si>
  <si>
    <t>611610001500.SR-010</t>
  </si>
  <si>
    <t>INTERIÉROVÉ DVERE; 1000 x 2100mm, viď. PD, D.VIII.041, (E1)</t>
  </si>
  <si>
    <t>1565365001</t>
  </si>
  <si>
    <t>1233</t>
  </si>
  <si>
    <t>611610001500.SR-0101</t>
  </si>
  <si>
    <t>INTERIÉROVÉ DVERE; 1000 x 2100mm, viď. PD, D.VIII.042, (E1)</t>
  </si>
  <si>
    <t>361654311</t>
  </si>
  <si>
    <t>1234</t>
  </si>
  <si>
    <t>611610001500.SR-0102</t>
  </si>
  <si>
    <t>INTERIÉROVÉ DVERE; 1000 x 2100mm, viď. PD, D.XI.026, (E1)</t>
  </si>
  <si>
    <t>1196370230</t>
  </si>
  <si>
    <t>367</t>
  </si>
  <si>
    <t>611610001500.SR-011</t>
  </si>
  <si>
    <t>INTERIÉROVÉ DVERE; 700 x 2100mm, viď. PD, D.XVI.003, (L)</t>
  </si>
  <si>
    <t>21861247</t>
  </si>
  <si>
    <t>1306</t>
  </si>
  <si>
    <t>611610001500.SR-0111</t>
  </si>
  <si>
    <t>INTERIÉROVÉ DVERE; 700 x 2100mm, viď. PD, D.XVI.005, (L)</t>
  </si>
  <si>
    <t>-1772211633</t>
  </si>
  <si>
    <t>1307</t>
  </si>
  <si>
    <t>611610001500.SR-0112</t>
  </si>
  <si>
    <t>INTERIÉROVÉ DVERE; 700 x 2100mm, viď. PD, D.XVI.010, (L)</t>
  </si>
  <si>
    <t>13112741</t>
  </si>
  <si>
    <t>1308</t>
  </si>
  <si>
    <t>611610001500.SR-0113</t>
  </si>
  <si>
    <t>INTERIÉROVÉ DVERE; 700 x 2100mm, viď. PD, D.XVI.012, (L)</t>
  </si>
  <si>
    <t>580711857</t>
  </si>
  <si>
    <t>368</t>
  </si>
  <si>
    <t>611610001500.SR-012</t>
  </si>
  <si>
    <t>INTERIÉROVÉ DVERE V OCEĽOVEJ ZÁRUBNI; 1200 x 2100mm, viď. PD, D.XVI.029, (M)</t>
  </si>
  <si>
    <t>-1300830014</t>
  </si>
  <si>
    <t>369</t>
  </si>
  <si>
    <t>766662132.S</t>
  </si>
  <si>
    <t>Montáž dverového krídla otočného dvojkrídlového poldrážkového, do existujúcej zárubne, vrátane kovania</t>
  </si>
  <si>
    <t>-1835418629</t>
  </si>
  <si>
    <t>13"K</t>
  </si>
  <si>
    <t>370</t>
  </si>
  <si>
    <t>-979877787</t>
  </si>
  <si>
    <t>371</t>
  </si>
  <si>
    <t>611610001500.SR-201</t>
  </si>
  <si>
    <t>INTERIÉROVÉ DVOJKRÍDLOVÉ DVERE; 1300 x 2100mm, viď. PD, DD.I.009, (K)</t>
  </si>
  <si>
    <t>1017635563</t>
  </si>
  <si>
    <t>1246</t>
  </si>
  <si>
    <t>611610001500.SR-2-01</t>
  </si>
  <si>
    <t>INTERIÉROVÉ DVOJKRÍDLOVÉ DVERE; 1300 x 2100mm, viď. PD, DD.VII.001, (K)</t>
  </si>
  <si>
    <t>2058455465</t>
  </si>
  <si>
    <t>1247</t>
  </si>
  <si>
    <t>611610001500.SR-2-02</t>
  </si>
  <si>
    <t>INTERIÉROVÉ DVOJKRÍDLOVÉ DVERE; 1300 x 2100mm, viď. PD, DD.VIII.001, (K)</t>
  </si>
  <si>
    <t>-559061168</t>
  </si>
  <si>
    <t>1248</t>
  </si>
  <si>
    <t>611610001500.SR-2-03</t>
  </si>
  <si>
    <t>INTERIÉROVÉ DVOJKRÍDLOVÉ DVERE; 1300 x 2100mm, viď. PD, DD.VIII.002, (K)</t>
  </si>
  <si>
    <t>-510746452</t>
  </si>
  <si>
    <t>1249</t>
  </si>
  <si>
    <t>611610001500.SR-2-04</t>
  </si>
  <si>
    <t>INTERIÉROVÉ DVOJKRÍDLOVÉ DVERE; 1300 x 2100mm, viď. PD, DD.XV.001, (K)</t>
  </si>
  <si>
    <t>856463367</t>
  </si>
  <si>
    <t>1250</t>
  </si>
  <si>
    <t>611610001500.SR-2-05</t>
  </si>
  <si>
    <t>INTERIÉROVÉ DVOJKRÍDLOVÉ DVERE; 1300 x 2100mm, viď. PD, DD.XVI.001, (K)</t>
  </si>
  <si>
    <t>-1872649866</t>
  </si>
  <si>
    <t>1251</t>
  </si>
  <si>
    <t>611610001500.SR-2-06</t>
  </si>
  <si>
    <t>INTERIÉROVÉ DVOJKRÍDLOVÉ DVERE; 1300 x 2100mm, viď. PD, DD.XVI.002, (K)</t>
  </si>
  <si>
    <t>-916060822</t>
  </si>
  <si>
    <t>1252</t>
  </si>
  <si>
    <t>611610001500.SR-2-07</t>
  </si>
  <si>
    <t>INTERIÉROVÉ DVOJKRÍDLOVÉ DVERE; 1300 x 2100mm, viď. PD, DD.XVI.003, (K)</t>
  </si>
  <si>
    <t>-302333343</t>
  </si>
  <si>
    <t>1253</t>
  </si>
  <si>
    <t>611610001500.SR-2-08</t>
  </si>
  <si>
    <t>INTERIÉROVÉ DVOJKRÍDLOVÉ DVERE; 1300 x 2100mm, viď. PD, DD.XVI.004, (K)</t>
  </si>
  <si>
    <t>-823095786</t>
  </si>
  <si>
    <t>1254</t>
  </si>
  <si>
    <t>611610001500.SR-2-09</t>
  </si>
  <si>
    <t>INTERIÉROVÉ DVOJKRÍDLOVÉ DVERE; 1300 x 2100mm, viď. PD, DD.XVI.005, (K)</t>
  </si>
  <si>
    <t>1543786538</t>
  </si>
  <si>
    <t>1255</t>
  </si>
  <si>
    <t>611610001500.SR-2-10</t>
  </si>
  <si>
    <t>INTERIÉROVÉ DVOJKRÍDLOVÉ DVERE; 1300 x 2100mm, viď. PD, DD.XVI.006, (K)</t>
  </si>
  <si>
    <t>1380357037</t>
  </si>
  <si>
    <t>1256</t>
  </si>
  <si>
    <t>611610001500.SR-2-11</t>
  </si>
  <si>
    <t>INTERIÉROVÉ DVOJKRÍDLOVÉ DVERE; 1300 x 2100mm, viď. PD, DD.XVI.007, (K)</t>
  </si>
  <si>
    <t>211916127</t>
  </si>
  <si>
    <t>1258</t>
  </si>
  <si>
    <t>611610001500.SR-2-13</t>
  </si>
  <si>
    <t>INTERIÉROVÉ DVOJKRÍDLOVÉ DVERE; 1300 x 2100mm, viď. PD, DD.X.001, (K)</t>
  </si>
  <si>
    <t>1824934643</t>
  </si>
  <si>
    <t>372</t>
  </si>
  <si>
    <t>611610001500.SR-202</t>
  </si>
  <si>
    <t>INTERIÉROVÉ DVOJKRÍDLOVÉ DVERE; 1500 x 2100mm, viď. PD, D.VIII.040, (K1)</t>
  </si>
  <si>
    <t>586879231</t>
  </si>
  <si>
    <t>373</t>
  </si>
  <si>
    <t>611610001500.SR-203</t>
  </si>
  <si>
    <t>INTERIÉROVÉ DVOJKRÍDLOVÉ DVERE; 1300 x 2100mm, viď. PD, DD.I.007, (N)</t>
  </si>
  <si>
    <t>-186549864</t>
  </si>
  <si>
    <t>1243</t>
  </si>
  <si>
    <t>611610001500.SR-23-1</t>
  </si>
  <si>
    <t>INTERIÉROVÉ DVOJKRÍDLOVÉ DVERE; 1300 x 2100mm, viď. PD, DD.I.008, (N)</t>
  </si>
  <si>
    <t>-514810768</t>
  </si>
  <si>
    <t>1244</t>
  </si>
  <si>
    <t>611610001500.SR-23-2</t>
  </si>
  <si>
    <t>INTERIÉROVÉ DVOJKRÍDLOVÉ DVERE; 1300 x 2100mm, viď. PD, DD.VII.002, (N)</t>
  </si>
  <si>
    <t>2140264494</t>
  </si>
  <si>
    <t>1245</t>
  </si>
  <si>
    <t>611610001500.SR-23-4</t>
  </si>
  <si>
    <t>INTERIÉROVÉ DVOJKRÍDLOVÉ DVERE; 1300 x 2100mm, viď. PD, DD.VI.003, (N)</t>
  </si>
  <si>
    <t>1200009643</t>
  </si>
  <si>
    <t>374</t>
  </si>
  <si>
    <t>611610001500.SR-204</t>
  </si>
  <si>
    <t>INTERIÉROVÉ DVOJKRÍDLOVÉ DVERE; 1800 x 2200mm, viď. PD, DD.I.003, (O)</t>
  </si>
  <si>
    <t>-2005243195</t>
  </si>
  <si>
    <t>375</t>
  </si>
  <si>
    <t>611610001500.SR-205</t>
  </si>
  <si>
    <t>INTERIÉROVÉ DVOJKRÍDLOVÉ DVERE; 1800 x 2200mm, viď. PD, DD.I.001, (O1)</t>
  </si>
  <si>
    <t>-830227011</t>
  </si>
  <si>
    <t>1235</t>
  </si>
  <si>
    <t>611610001500.SR-25-1</t>
  </si>
  <si>
    <t>INTERIÉROVÉ DVOJKRÍDLOVÉ DVERE; 1800 x 2200mm, viď. PD, DD.III.001, (O1)</t>
  </si>
  <si>
    <t>-1365501554</t>
  </si>
  <si>
    <t>1236</t>
  </si>
  <si>
    <t>611610001500.SR-25-2</t>
  </si>
  <si>
    <t>INTERIÉROVÉ DVOJKRÍDLOVÉ DVERE; 1800 x 2200mm, viď. PD, DD.III.002, (O1)</t>
  </si>
  <si>
    <t>-326608284</t>
  </si>
  <si>
    <t>376</t>
  </si>
  <si>
    <t>611610001500.SR-206</t>
  </si>
  <si>
    <t>INTERIÉROVÉ DVOJKRÍDLOVÉ DVERE; 1800 x 2200mm, viď. PD, DD.I.002, (O2)</t>
  </si>
  <si>
    <t>875998579</t>
  </si>
  <si>
    <t>377</t>
  </si>
  <si>
    <t>611610001500.SR-207</t>
  </si>
  <si>
    <t>INTERIÉROVÉ DVOJKRÍDLOVÉ PROTIPOŽIARNÉ DVERE; 1800 x 2200mm, EI45/D3-C, viď. PD, DDP.003, (P)</t>
  </si>
  <si>
    <t>761451808</t>
  </si>
  <si>
    <t>378</t>
  </si>
  <si>
    <t>611610001500.SR-208</t>
  </si>
  <si>
    <t>INTERIÉROVÉ DVOJKRÍDLOVÉ DVERE; 1800 x 2100mm, viď. PD, DD.I.004, (Q)</t>
  </si>
  <si>
    <t>882625063</t>
  </si>
  <si>
    <t>379</t>
  </si>
  <si>
    <t>611610001500.SR-209</t>
  </si>
  <si>
    <t>INTERIÉROVÉ DVOJKRÍDLOVÉ DVERE; 1300 x 2100mm, viď. PD, DD.I.005, (AM)</t>
  </si>
  <si>
    <t>-729828322</t>
  </si>
  <si>
    <t>1237</t>
  </si>
  <si>
    <t>611610001500.SR-29-1</t>
  </si>
  <si>
    <t>INTERIÉROVÉ DVOJKRÍDLOVÉ DVERE; 1300 x 2100mm, viď. PD, DD.I.006, (AM)</t>
  </si>
  <si>
    <t>772299065</t>
  </si>
  <si>
    <t>1238</t>
  </si>
  <si>
    <t>611610001500.SR-29-2</t>
  </si>
  <si>
    <t>INTERIÉROVÉ DVOJKRÍDLOVÉ DVERE; 1300 x 2100mm, viď. PD, DD.VI.001, (AM)</t>
  </si>
  <si>
    <t>1069528487</t>
  </si>
  <si>
    <t>380</t>
  </si>
  <si>
    <t>611610001500.SR-210</t>
  </si>
  <si>
    <t>INTERIÉROVÉ DVOJKRÍDLOVÉ DVERE; 1800 x 2100mm, viď. PD, D.I.009, AN</t>
  </si>
  <si>
    <t>-2035128986</t>
  </si>
  <si>
    <t>1159</t>
  </si>
  <si>
    <t>611610001500.SR-21-1</t>
  </si>
  <si>
    <t>INTERIÉROVÉ DVOJKRÍDLOVÉ DVERE; 1200 x 2100mm, viď. PD, D.VII.029, AN</t>
  </si>
  <si>
    <t>-392973195</t>
  </si>
  <si>
    <t>381</t>
  </si>
  <si>
    <t>611610001500.SR-211</t>
  </si>
  <si>
    <t>INTERIÉROVÉ DVOJKRÍDLOVÉ DVERE; 2200 x 2100mm, viď. PD, DD.VI.002, (AT)</t>
  </si>
  <si>
    <t>-1600474820</t>
  </si>
  <si>
    <t>382</t>
  </si>
  <si>
    <t>611610001500.SR-212</t>
  </si>
  <si>
    <t>-568869132</t>
  </si>
  <si>
    <t>1240</t>
  </si>
  <si>
    <t>611610001500.SR-214</t>
  </si>
  <si>
    <t>INTERIÉROVÉ DVOJKRÍDLOVÉ DVERE; 1700 x 2100mm, viď. PD, DD.XI.001, (AV)</t>
  </si>
  <si>
    <t>-382491656</t>
  </si>
  <si>
    <t>1241</t>
  </si>
  <si>
    <t>611610001500.SR-215</t>
  </si>
  <si>
    <t>INTERIÉROVÉ DVOJKRÍDLOVÉ DVERE; 1700 x 2100mm, viď. PD, DD.XI.002, (AV)</t>
  </si>
  <si>
    <t>-1941861370</t>
  </si>
  <si>
    <t>1242</t>
  </si>
  <si>
    <t>611610001500.SR-216</t>
  </si>
  <si>
    <t>INTERIÉROVÉ DVOJKRÍDLOVÉ DVERE; 1700 x 2100mm, viď. PD, DD.XI.003, (AV)</t>
  </si>
  <si>
    <t>-9205683</t>
  </si>
  <si>
    <t>383</t>
  </si>
  <si>
    <t>766-ISD-01</t>
  </si>
  <si>
    <t>INTERIÉROVÉ SERVISNÉ DVERE; 300 x 2100mm, viď. PD, D.S.001, (AD)</t>
  </si>
  <si>
    <t>987387554</t>
  </si>
  <si>
    <t>870</t>
  </si>
  <si>
    <t>766-ISD-01-1</t>
  </si>
  <si>
    <t>INTERIÉROVÉ SERVISNÉ DVERE; 300 x 2100mm, viď. PD, D.S.002, (AD)</t>
  </si>
  <si>
    <t>-458040793</t>
  </si>
  <si>
    <t>871</t>
  </si>
  <si>
    <t>766-ISD-01-2</t>
  </si>
  <si>
    <t>INTERIÉROVÉ SERVISNÉ DVERE; 300 x 2100mm, viď. PD, D.S.004, (AD)</t>
  </si>
  <si>
    <t>-1317879402</t>
  </si>
  <si>
    <t>872</t>
  </si>
  <si>
    <t>766-ISD-01-3</t>
  </si>
  <si>
    <t>INTERIÉROVÉ SERVISNÉ DVERE; 300 x 2100mm, viď. PD, D.S.005, (AD)</t>
  </si>
  <si>
    <t>-389607921</t>
  </si>
  <si>
    <t>873</t>
  </si>
  <si>
    <t>766-ISD-01-4</t>
  </si>
  <si>
    <t>INTERIÉROVÉ SERVISNÉ DVERE; 300 x 2100mm, viď. PD, D.S.007, (AD)</t>
  </si>
  <si>
    <t>1363853740</t>
  </si>
  <si>
    <t>874</t>
  </si>
  <si>
    <t>766-ISD-01-5</t>
  </si>
  <si>
    <t>INTERIÉROVÉ SERVISNÉ DVERE; 300 x 2100mm, viď. PD, D.S.008, (AD)</t>
  </si>
  <si>
    <t>1529801755</t>
  </si>
  <si>
    <t>875</t>
  </si>
  <si>
    <t>766-ISD-01-6</t>
  </si>
  <si>
    <t>INTERIÉROVÉ SERVISNÉ DVERE; 300 x 2100mm, viď. PD, D.S.011, (AD)</t>
  </si>
  <si>
    <t>-2063987496</t>
  </si>
  <si>
    <t>876</t>
  </si>
  <si>
    <t>766-ISD-01-7</t>
  </si>
  <si>
    <t>INTERIÉROVÉ SERVISNÉ DVERE; 300 x 2100mm, viď. PD, D.S.013, (AD)</t>
  </si>
  <si>
    <t>-307227474</t>
  </si>
  <si>
    <t>877</t>
  </si>
  <si>
    <t>766-ISD-01-8</t>
  </si>
  <si>
    <t>INTERIÉROVÉ SERVISNÉ DVERE; 300 x 2100mm, viď. PD, D.S.015, (AD)</t>
  </si>
  <si>
    <t>-1905907971</t>
  </si>
  <si>
    <t>878</t>
  </si>
  <si>
    <t>766-ISD-01-9</t>
  </si>
  <si>
    <t>INTERIÉROVÉ SERVISNÉ DVERE; 300 x 2100mm, viď. PD, D.S.016, (AD)</t>
  </si>
  <si>
    <t>-1960702028</t>
  </si>
  <si>
    <t>879</t>
  </si>
  <si>
    <t>766-ISD-01-10</t>
  </si>
  <si>
    <t>INTERIÉROVÉ SERVISNÉ DVERE; 300 x 2100mm, viď. PD, D.S.019, (AD)</t>
  </si>
  <si>
    <t>1101123060</t>
  </si>
  <si>
    <t>880</t>
  </si>
  <si>
    <t>766-ISD-01-11</t>
  </si>
  <si>
    <t>INTERIÉROVÉ SERVISNÉ DVERE; 300 x 2100mm, viď. PD, D.S.022, (AD)</t>
  </si>
  <si>
    <t>-406353034</t>
  </si>
  <si>
    <t>881</t>
  </si>
  <si>
    <t>766-ISD-01-12</t>
  </si>
  <si>
    <t>INTERIÉROVÉ SERVISNÉ DVERE; 300 x 2100mm, viď. PD, D.S.023, (AD)</t>
  </si>
  <si>
    <t>1646304381</t>
  </si>
  <si>
    <t>882</t>
  </si>
  <si>
    <t>766-ISD-01-13</t>
  </si>
  <si>
    <t>INTERIÉROVÉ SERVISNÉ DVERE; 300 x 2100mm, viď. PD, D.S.024, (AD)</t>
  </si>
  <si>
    <t>-1757415601</t>
  </si>
  <si>
    <t>883</t>
  </si>
  <si>
    <t>766-ISD-01-14</t>
  </si>
  <si>
    <t>INTERIÉROVÉ SERVISNÉ DVERE; 300 x 2100mm, viď. PD, D.S.027, (AD)</t>
  </si>
  <si>
    <t>-1437724347</t>
  </si>
  <si>
    <t>884</t>
  </si>
  <si>
    <t>766-ISD-01-15</t>
  </si>
  <si>
    <t>INTERIÉROVÉ SERVISNÉ DVERE; 300 x 2100mm, viď. PD, D.S.028, (AD)</t>
  </si>
  <si>
    <t>-90730211</t>
  </si>
  <si>
    <t>885</t>
  </si>
  <si>
    <t>766-ISD-01-16</t>
  </si>
  <si>
    <t>INTERIÉROVÉ SERVISNÉ DVERE; 300 x 2100mm, viď. PD, D.S.030, (AD)</t>
  </si>
  <si>
    <t>380507098</t>
  </si>
  <si>
    <t>886</t>
  </si>
  <si>
    <t>766-ISD-01-17</t>
  </si>
  <si>
    <t>INTERIÉROVÉ SERVISNÉ DVERE; 300 x 2100mm, viď. PD, D.S.032, (AD)</t>
  </si>
  <si>
    <t>-1243867333</t>
  </si>
  <si>
    <t>887</t>
  </si>
  <si>
    <t>766-ISD-01-18</t>
  </si>
  <si>
    <t>INTERIÉROVÉ SERVISNÉ DVERE; 300 x 2100mm, viď. PD, D.S.033, (AD)</t>
  </si>
  <si>
    <t>472370122</t>
  </si>
  <si>
    <t>888</t>
  </si>
  <si>
    <t>766-ISD-01-19</t>
  </si>
  <si>
    <t>INTERIÉROVÉ SERVISNÉ DVERE; 300 x 2100mm, viď. PD, D.S.037, (AD)</t>
  </si>
  <si>
    <t>-2125878275</t>
  </si>
  <si>
    <t>889</t>
  </si>
  <si>
    <t>766-ISD-01-20</t>
  </si>
  <si>
    <t>INTERIÉROVÉ SERVISNÉ DVERE; 300 x 2100mm, viď. PD, D.S.038, (AD)</t>
  </si>
  <si>
    <t>350069606</t>
  </si>
  <si>
    <t>890</t>
  </si>
  <si>
    <t>766-ISD-01-21</t>
  </si>
  <si>
    <t>INTERIÉROVÉ SERVISNÉ DVERE; 300 x 2100mm, viď. PD, D.S.041, (AD)</t>
  </si>
  <si>
    <t>357909579</t>
  </si>
  <si>
    <t>384</t>
  </si>
  <si>
    <t>766-ISD-02</t>
  </si>
  <si>
    <t>INTERIÉROVÉ SERVISNÉ DVERE; 700 x 2100mm, viď. PD, D.S.003, (AE)</t>
  </si>
  <si>
    <t>1663780564</t>
  </si>
  <si>
    <t>891</t>
  </si>
  <si>
    <t>766-ISD-02-1</t>
  </si>
  <si>
    <t>INTERIÉROVÉ SERVISNÉ DVERE; 700 x 2100mm, viď. PD, D.S.006, (AE)</t>
  </si>
  <si>
    <t>-426524392</t>
  </si>
  <si>
    <t>892</t>
  </si>
  <si>
    <t>766-ISD-02-2</t>
  </si>
  <si>
    <t>INTERIÉROVÉ SERVISNÉ DVERE; 700 x 2100mm, viď. PD, D.S.009, (AE)</t>
  </si>
  <si>
    <t>845379007</t>
  </si>
  <si>
    <t>893</t>
  </si>
  <si>
    <t>766-ISD-02-3</t>
  </si>
  <si>
    <t>INTERIÉROVÉ SERVISNÉ DVERE; 700 x 2100mm, viď. PD, D.S.012, (AE)</t>
  </si>
  <si>
    <t>-937736203</t>
  </si>
  <si>
    <t>894</t>
  </si>
  <si>
    <t>766-ISD-02-4</t>
  </si>
  <si>
    <t>INTERIÉROVÉ SERVISNÉ DVERE; 700 x 2100mm, viď. PD, D.S.014, (AE)</t>
  </si>
  <si>
    <t>-1065233410</t>
  </si>
  <si>
    <t>895</t>
  </si>
  <si>
    <t>766-ISD-02-5</t>
  </si>
  <si>
    <t>INTERIÉROVÉ SERVISNÉ DVERE; 700 x 2100mm, viď. PD, D.S.018, (AE)</t>
  </si>
  <si>
    <t>-515078043</t>
  </si>
  <si>
    <t>896</t>
  </si>
  <si>
    <t>766-ISD-02-6</t>
  </si>
  <si>
    <t>INTERIÉROVÉ SERVISNÉ DVERE; 700 x 2100mm, viď. PD, D.S.020, (AE)</t>
  </si>
  <si>
    <t>816839526</t>
  </si>
  <si>
    <t>897</t>
  </si>
  <si>
    <t>766-ISD-02-7</t>
  </si>
  <si>
    <t>INTERIÉROVÉ SERVISNÉ DVERE; 700 x 2100mm, viď. PD, D.S.021, (AE)</t>
  </si>
  <si>
    <t>-572793691</t>
  </si>
  <si>
    <t>898</t>
  </si>
  <si>
    <t>766-ISD-02-8</t>
  </si>
  <si>
    <t>INTERIÉROVÉ SERVISNÉ DVERE; 700 x 2100mm, viď. PD, D.S.029, (AE)</t>
  </si>
  <si>
    <t>1992569563</t>
  </si>
  <si>
    <t>899</t>
  </si>
  <si>
    <t>766-ISD-02-9</t>
  </si>
  <si>
    <t>INTERIÉROVÉ SERVISNÉ DVERE; 700 x 2100mm, viď. PD, D.S.031, (AE)</t>
  </si>
  <si>
    <t>1872334692</t>
  </si>
  <si>
    <t>900</t>
  </si>
  <si>
    <t>766-ISD-02-10</t>
  </si>
  <si>
    <t>INTERIÉROVÉ SERVISNÉ DVERE; 700 x 2100mm, viď. PD, D.S.034, (AE)</t>
  </si>
  <si>
    <t>-595075632</t>
  </si>
  <si>
    <t>901</t>
  </si>
  <si>
    <t>766-ISD-02-11</t>
  </si>
  <si>
    <t>INTERIÉROVÉ SERVISNÉ DVERE; 700 x 2100mm, viď. PD, D.S.036, (AE)</t>
  </si>
  <si>
    <t>1351656465</t>
  </si>
  <si>
    <t>902</t>
  </si>
  <si>
    <t>766-ISD-02-12</t>
  </si>
  <si>
    <t>INTERIÉROVÉ SERVISNÉ DVERE; 700 x 2100mm, viď. PD, D.S.039, (AE)</t>
  </si>
  <si>
    <t>-292040333</t>
  </si>
  <si>
    <t>903</t>
  </si>
  <si>
    <t>766-ISD-02-13</t>
  </si>
  <si>
    <t>INTERIÉROVÉ SERVISNÉ DVERE; 700 x 2100mm, viď. PD, D.S.040, (AE)</t>
  </si>
  <si>
    <t>-360366920</t>
  </si>
  <si>
    <t>904</t>
  </si>
  <si>
    <t>766-ISD-02-14</t>
  </si>
  <si>
    <t>INTERIÉROVÉ SERVISNÉ DVERE; 700 x 2100mm, viď. PD, D.S.042, (AE)</t>
  </si>
  <si>
    <t>-1211224476</t>
  </si>
  <si>
    <t>905</t>
  </si>
  <si>
    <t>766-ISD-02-15</t>
  </si>
  <si>
    <t>INTERIÉROVÉ SERVISNÉ DVERE; 700 x 2100mm, viď. PD, D.S.043, (AE)</t>
  </si>
  <si>
    <t>-630871457</t>
  </si>
  <si>
    <t>906</t>
  </si>
  <si>
    <t>766-ISD-02-16</t>
  </si>
  <si>
    <t>INTERIÉROVÉ SERVISNÉ DVERE; 700 x 2100mm, viď. PD, D.S.044, (AE)</t>
  </si>
  <si>
    <t>1353274792</t>
  </si>
  <si>
    <t>907</t>
  </si>
  <si>
    <t>766-ISD-02-17</t>
  </si>
  <si>
    <t>INTERIÉROVÉ SERVISNÉ DVERE; 700 x 2100mm, viď. PD, D.S.045, (AE)</t>
  </si>
  <si>
    <t>1779485582</t>
  </si>
  <si>
    <t>385</t>
  </si>
  <si>
    <t>766-ISD-03</t>
  </si>
  <si>
    <t>INTERIÉROVÉ SERVISNÉ DVERE; 900 x 2100mm, viď. PD, D.D.017, (AG)</t>
  </si>
  <si>
    <t>2112484271</t>
  </si>
  <si>
    <t>908</t>
  </si>
  <si>
    <t>766-ISD-03-1</t>
  </si>
  <si>
    <t>INTERIÉROVÉ SERVISNÉ DVERE; 900 x 2100mm, viď. PD, D.D.026, (AG)</t>
  </si>
  <si>
    <t>1658255257</t>
  </si>
  <si>
    <t>909</t>
  </si>
  <si>
    <t>766-ISD-03-2</t>
  </si>
  <si>
    <t>INTERIÉROVÉ SERVISNÉ DVERE; 900 x 2100mm, viď. PD, D.D.035, (AG)</t>
  </si>
  <si>
    <t>1587887259</t>
  </si>
  <si>
    <t>386</t>
  </si>
  <si>
    <t>766-ISD-04</t>
  </si>
  <si>
    <t>INTERIÉROVÉ SERVISNÉ DVERE; 500 x 2100mm, viď. PD, D.S.010, (AS)</t>
  </si>
  <si>
    <t>-425063369</t>
  </si>
  <si>
    <t>910</t>
  </si>
  <si>
    <t>766-ISD-05</t>
  </si>
  <si>
    <t>INTERIÉROVÉ SERVISNÉ DVERE; 500 x 500mm, viď. PD, D.S.046, (AY)</t>
  </si>
  <si>
    <t>1911679937</t>
  </si>
  <si>
    <t>387</t>
  </si>
  <si>
    <t>998766203.S</t>
  </si>
  <si>
    <t>Presun hmot pre konštrukcie stolárske v objektoch výšky nad 12 do 24 m</t>
  </si>
  <si>
    <t>1627586455</t>
  </si>
  <si>
    <t>767</t>
  </si>
  <si>
    <t>Konštrukcie doplnkové kovové</t>
  </si>
  <si>
    <t>388</t>
  </si>
  <si>
    <t>767-001</t>
  </si>
  <si>
    <t>D+M INTERIÉROVÉ PRESKLENÉ DVERE; 900 x 2080mm, viď. PD, D.VII.035, (R)</t>
  </si>
  <si>
    <t>-1177582863</t>
  </si>
  <si>
    <t>1223</t>
  </si>
  <si>
    <t>767-001-01</t>
  </si>
  <si>
    <t>D+M INTERIÉROVÉ PRESKLENÉ DVERE; 900 x 2080mm, viď. PD, D.VIII.001, (R)</t>
  </si>
  <si>
    <t>1742812230</t>
  </si>
  <si>
    <t>1224</t>
  </si>
  <si>
    <t>767-001-02</t>
  </si>
  <si>
    <t>D+M INTERIÉROVÉ PRESKLENÉ DVERE; 900 x 2080mm, viď. PD, D.VIII.002, (R)</t>
  </si>
  <si>
    <t>647121641</t>
  </si>
  <si>
    <t>1225</t>
  </si>
  <si>
    <t>767-001-03</t>
  </si>
  <si>
    <t>D+M INTERIÉROVÉ PRESKLENÉ DVERE; 900 x 2080mm, viď. PD, D.VIII.003, (R)</t>
  </si>
  <si>
    <t>-1393927134</t>
  </si>
  <si>
    <t>1226</t>
  </si>
  <si>
    <t>767-001-04</t>
  </si>
  <si>
    <t>D+M INTERIÉROVÉ PRESKLENÉ DVERE; 900 x 2080mm, viď. PD, D.VIII.004, (R)</t>
  </si>
  <si>
    <t>-183540756</t>
  </si>
  <si>
    <t>1227</t>
  </si>
  <si>
    <t>767-001-05</t>
  </si>
  <si>
    <t>D+M INTERIÉROVÉ PRESKLENÉ DVERE; 900 x 2080mm, viď. PD, D.VIII.021, (R)</t>
  </si>
  <si>
    <t>1347872258</t>
  </si>
  <si>
    <t>1228</t>
  </si>
  <si>
    <t>767-001-06</t>
  </si>
  <si>
    <t>D+M INTERIÉROVÉ PRESKLENÉ DVERE; 900 x 2080mm, viď. PD, D.VIII.023, (R)</t>
  </si>
  <si>
    <t>-1412572965</t>
  </si>
  <si>
    <t>1229</t>
  </si>
  <si>
    <t>767-001-07</t>
  </si>
  <si>
    <t>D+M INTERIÉROVÉ PRESKLENÉ DVERE; 900 x 2080mm, viď. PD, D.VIII.027, (R)</t>
  </si>
  <si>
    <t>1676995913</t>
  </si>
  <si>
    <t>1230</t>
  </si>
  <si>
    <t>767-001-08</t>
  </si>
  <si>
    <t>D+M INTERIÉROVÉ PRESKLENÉ DVERE; 900 x 2080mm, viď. PD, D.VIII.032, (R)</t>
  </si>
  <si>
    <t>-904186980</t>
  </si>
  <si>
    <t>1231</t>
  </si>
  <si>
    <t>767-001-09</t>
  </si>
  <si>
    <t>D+M INTERIÉROVÉ PRESKLENÉ DVERE; 900 x 2080mm, viď. PD, D.VIII.033, (R)</t>
  </si>
  <si>
    <t>-658956221</t>
  </si>
  <si>
    <t>1232</t>
  </si>
  <si>
    <t>767-001-10</t>
  </si>
  <si>
    <t>D+M INTERIÉROVÉ PRESKLENÉ DVERE; 900 x 2080mm, viď. PD, D.VIII.035, (R)</t>
  </si>
  <si>
    <t>1972264248</t>
  </si>
  <si>
    <t>389</t>
  </si>
  <si>
    <t>767-002</t>
  </si>
  <si>
    <t>INTERIÉROVÉ PRESKLENÉ DVERE; 900 x 2080mm, viď. PD, D.X.001, (R1)</t>
  </si>
  <si>
    <t>1987966087</t>
  </si>
  <si>
    <t>390</t>
  </si>
  <si>
    <t>767-003</t>
  </si>
  <si>
    <t>INTERIÉROVÉ PRESKLENÉ DVERE; 1200 x 2080mm, viď. PD, D.VII.001, (S)</t>
  </si>
  <si>
    <t>117875498</t>
  </si>
  <si>
    <t>1167</t>
  </si>
  <si>
    <t>767-003-01</t>
  </si>
  <si>
    <t>INTERIÉROVÉ PRESKLENÉ DVERE; 1200 x 2080mm, viď. PD, D.VII.002, (S)</t>
  </si>
  <si>
    <t>-730929784</t>
  </si>
  <si>
    <t>1168</t>
  </si>
  <si>
    <t>767-003-02</t>
  </si>
  <si>
    <t>INTERIÉROVÉ PRESKLENÉ DVERE; 1200 x 2080mm, viď. PD, D.VII.003, (S)</t>
  </si>
  <si>
    <t>-1529844274</t>
  </si>
  <si>
    <t>1169</t>
  </si>
  <si>
    <t>767-003-03</t>
  </si>
  <si>
    <t>INTERIÉROVÉ PRESKLENÉ DVERE; 1200 x 2080mm, viď. PD, D.VII.004, (S)</t>
  </si>
  <si>
    <t>-1168881368</t>
  </si>
  <si>
    <t>1170</t>
  </si>
  <si>
    <t>767-003-04</t>
  </si>
  <si>
    <t>INTERIÉROVÉ PRESKLENÉ DVERE; 1200 x 2080mm, viď. PD, D.VII.005, (S)</t>
  </si>
  <si>
    <t>-637818175</t>
  </si>
  <si>
    <t>1171</t>
  </si>
  <si>
    <t>767-003-05</t>
  </si>
  <si>
    <t>INTERIÉROVÉ PRESKLENÉ DVERE; 1200 x 2080mm, viď. PD, D.VII.006, (S)</t>
  </si>
  <si>
    <t>470519823</t>
  </si>
  <si>
    <t>1172</t>
  </si>
  <si>
    <t>767-003-06</t>
  </si>
  <si>
    <t>INTERIÉROVÉ PRESKLENÉ DVERE; 1200 x 2080mm, viď. PD, D.VII.007, (S)</t>
  </si>
  <si>
    <t>-1501617831</t>
  </si>
  <si>
    <t>1173</t>
  </si>
  <si>
    <t>767-003-07</t>
  </si>
  <si>
    <t>INTERIÉROVÉ PRESKLENÉ DVERE; 1200 x 2080mm, viď. PD, D.VII.008, (S)</t>
  </si>
  <si>
    <t>-913561581</t>
  </si>
  <si>
    <t>1174</t>
  </si>
  <si>
    <t>767-003-08</t>
  </si>
  <si>
    <t>INTERIÉROVÉ PRESKLENÉ DVERE; 1200 x 2080mm, viď. PD, D.VII.009, (S)</t>
  </si>
  <si>
    <t>-2099742856</t>
  </si>
  <si>
    <t>1175</t>
  </si>
  <si>
    <t>767-003-09</t>
  </si>
  <si>
    <t>INTERIÉROVÉ PRESKLENÉ DVERE; 1200 x 2080mm, viď. PD, D.VII.010, (S)</t>
  </si>
  <si>
    <t>-872218002</t>
  </si>
  <si>
    <t>1176</t>
  </si>
  <si>
    <t>767-003-10</t>
  </si>
  <si>
    <t>INTERIÉROVÉ PRESKLENÉ DVERE; 1200 x 2080mm, viď. PD, D.VII.015, (S)</t>
  </si>
  <si>
    <t>1278847739</t>
  </si>
  <si>
    <t>1177</t>
  </si>
  <si>
    <t>767-003-11</t>
  </si>
  <si>
    <t>INTERIÉROVÉ PRESKLENÉ DVERE; 1200 x 2080mm, viď. PD, D.VII.016, (S)</t>
  </si>
  <si>
    <t>-789074820</t>
  </si>
  <si>
    <t>1178</t>
  </si>
  <si>
    <t>767-003-12</t>
  </si>
  <si>
    <t>INTERIÉROVÉ PRESKLENÉ DVERE; 1200 x 2080mm, viď. PD, D.VII.017, (S)</t>
  </si>
  <si>
    <t>-347491892</t>
  </si>
  <si>
    <t>1179</t>
  </si>
  <si>
    <t>767-003-13</t>
  </si>
  <si>
    <t>INTERIÉROVÉ PRESKLENÉ DVERE; 1200 x 2080mm, viď. PD, D.VII.018, (S)</t>
  </si>
  <si>
    <t>-432946743</t>
  </si>
  <si>
    <t>767-003-14</t>
  </si>
  <si>
    <t>INTERIÉROVÉ PRESKLENÉ DVERE; 1200 x 2080mm, viď. PD, D.VII.019, (S)</t>
  </si>
  <si>
    <t>-138837358</t>
  </si>
  <si>
    <t>1181</t>
  </si>
  <si>
    <t>767-003-15</t>
  </si>
  <si>
    <t>INTERIÉROVÉ PRESKLENÉ DVERE; 1200 x 2080mm, viď. PD, D.VII.027, (S)</t>
  </si>
  <si>
    <t>892543804</t>
  </si>
  <si>
    <t>1182</t>
  </si>
  <si>
    <t>767-003-16</t>
  </si>
  <si>
    <t>INTERIÉROVÉ PRESKLENÉ DVERE; 1200 x 2080mm, viď. PD, D.VII.028, (S)</t>
  </si>
  <si>
    <t>-1931141041</t>
  </si>
  <si>
    <t>1183</t>
  </si>
  <si>
    <t>767-003-17</t>
  </si>
  <si>
    <t>INTERIÉROVÉ PRESKLENÉ DVERE; 1200 x 2080mm, viď. PD, D.VII.031, (S)</t>
  </si>
  <si>
    <t>1575931001</t>
  </si>
  <si>
    <t>1184</t>
  </si>
  <si>
    <t>767-003-18</t>
  </si>
  <si>
    <t>INTERIÉROVÉ PRESKLENÉ DVERE; 1200 x 2080mm, viď. PD, D.VII.032, (S)</t>
  </si>
  <si>
    <t>1696398268</t>
  </si>
  <si>
    <t>1185</t>
  </si>
  <si>
    <t>767-003-19</t>
  </si>
  <si>
    <t>INTERIÉROVÉ PRESKLENÉ DVERE; 1200 x 2080mm, viď. PD, D.VII.033, (S)</t>
  </si>
  <si>
    <t>909268207</t>
  </si>
  <si>
    <t>1186</t>
  </si>
  <si>
    <t>767-003-20</t>
  </si>
  <si>
    <t>INTERIÉROVÉ PRESKLENÉ DVERE; 1200 x 2080mm, viď. PD, D.VII.036, (S)</t>
  </si>
  <si>
    <t>1799057829</t>
  </si>
  <si>
    <t>1187</t>
  </si>
  <si>
    <t>767-003-21</t>
  </si>
  <si>
    <t>INTERIÉROVÉ PRESKLENÉ DVERE; 1200 x 2080mm, viď. PD, D.VII.037, (S)</t>
  </si>
  <si>
    <t>1830236780</t>
  </si>
  <si>
    <t>1188</t>
  </si>
  <si>
    <t>767-003-22</t>
  </si>
  <si>
    <t>INTERIÉROVÉ PRESKLENÉ DVERE; 1200 x 2080mm, viď. PD, D.VII.038, (S)</t>
  </si>
  <si>
    <t>-1309641917</t>
  </si>
  <si>
    <t>1189</t>
  </si>
  <si>
    <t>767-003-23</t>
  </si>
  <si>
    <t>INTERIÉROVÉ PRESKLENÉ DVERE; 1200 x 2080mm, viď. PD, D.VII.039, (S)</t>
  </si>
  <si>
    <t>2013556222</t>
  </si>
  <si>
    <t>1190</t>
  </si>
  <si>
    <t>767-003-24</t>
  </si>
  <si>
    <t>INTERIÉROVÉ PRESKLENÉ DVERE; 1200 x 2080mm, viď. PD, D.VIII.031, (S)</t>
  </si>
  <si>
    <t>-1152741233</t>
  </si>
  <si>
    <t>1191</t>
  </si>
  <si>
    <t>767-003-25</t>
  </si>
  <si>
    <t>INTERIÉROVÉ PRESKLENÉ DVERE; 1200 x 2080mm, viď. PD, D.D.XII.001, (S)</t>
  </si>
  <si>
    <t>-2081535315</t>
  </si>
  <si>
    <t>1192</t>
  </si>
  <si>
    <t>767-003-26</t>
  </si>
  <si>
    <t>INTERIÉROVÉ PRESKLENÉ DVERE; 1200 x 2080mm, viď. PD, D.D.XII.002, (S)</t>
  </si>
  <si>
    <t>2041903102</t>
  </si>
  <si>
    <t>1193</t>
  </si>
  <si>
    <t>767-003-27</t>
  </si>
  <si>
    <t>INTERIÉROVÉ PRESKLENÉ DVERE; 1200 x 2080mm, viď. PD, D.D.XII.020, (S)</t>
  </si>
  <si>
    <t>910996742</t>
  </si>
  <si>
    <t>1194</t>
  </si>
  <si>
    <t>767-003-28</t>
  </si>
  <si>
    <t>INTERIÉROVÉ PRESKLENÉ DVERE; 1200 x 2080mm, viď. PD, D.D.XII.022, (S)</t>
  </si>
  <si>
    <t>-150293699</t>
  </si>
  <si>
    <t>1195</t>
  </si>
  <si>
    <t>767-003-29</t>
  </si>
  <si>
    <t>INTERIÉROVÉ PRESKLENÉ DVERE; 1200 x 2080mm, viď. PD, D.D.XII.032, (S)</t>
  </si>
  <si>
    <t>-82066031</t>
  </si>
  <si>
    <t>1196</t>
  </si>
  <si>
    <t>767-003-30</t>
  </si>
  <si>
    <t>INTERIÉROVÉ PRESKLENÉ DVERE; 1200 x 2080mm, viď. PD, D.D.XII.035, (S)</t>
  </si>
  <si>
    <t>-1389051909</t>
  </si>
  <si>
    <t>391</t>
  </si>
  <si>
    <t>767-004</t>
  </si>
  <si>
    <t>INTERIÉROVÉ PRESKLENÉ POSUVNÉ DVERE; 1300x2100mm, viď. PD, Dp.VII.001, (T)</t>
  </si>
  <si>
    <t>-1230477544</t>
  </si>
  <si>
    <t>1197</t>
  </si>
  <si>
    <t>767-004-01</t>
  </si>
  <si>
    <t>INTERIÉROVÉ PRESKLENÉ POSUVNÉ DVERE; 1300x2100mm, viď. PD, Dp.VIII.003, (T)</t>
  </si>
  <si>
    <t>-1312035327</t>
  </si>
  <si>
    <t>1206</t>
  </si>
  <si>
    <t>767-004-010</t>
  </si>
  <si>
    <t>INTERIÉROVÉ PRESKLENÉ POSUVNÉ DVERE; 1300x2100mm, viď. PD, Dp.XI.013, (T)</t>
  </si>
  <si>
    <t>818221851</t>
  </si>
  <si>
    <t>1198</t>
  </si>
  <si>
    <t>767-004-02</t>
  </si>
  <si>
    <t>INTERIÉROVÉ PRESKLENÉ POSUVNÉ DVERE; 1300x2100mm, viď. PD, Dp.VIII.004, (T)</t>
  </si>
  <si>
    <t>726210014</t>
  </si>
  <si>
    <t>1199</t>
  </si>
  <si>
    <t>767-004-03</t>
  </si>
  <si>
    <t>INTERIÉROVÉ PRESKLENÉ POSUVNÉ DVERE; 1300x2100mm, viď. PD, Dp.VIII.005, (T)</t>
  </si>
  <si>
    <t>-258660299</t>
  </si>
  <si>
    <t>1200</t>
  </si>
  <si>
    <t>767-004-04</t>
  </si>
  <si>
    <t>INTERIÉROVÉ PRESKLENÉ POSUVNÉ DVERE; 1300x2100mm, viď. PD, Dp.VIII.006, (T)</t>
  </si>
  <si>
    <t>872868790</t>
  </si>
  <si>
    <t>1201</t>
  </si>
  <si>
    <t>767-004-05</t>
  </si>
  <si>
    <t>INTERIÉROVÉ PRESKLENÉ POSUVNÉ DVERE; 1300x2100mm, viď. PD, Dp.VIII.007, (T)</t>
  </si>
  <si>
    <t>1601954193</t>
  </si>
  <si>
    <t>1202</t>
  </si>
  <si>
    <t>767-004-06</t>
  </si>
  <si>
    <t>INTERIÉROVÉ PRESKLENÉ POSUVNÉ DVERE; 1300x2100mm, viď. PD, Dp.VIII.008, (T)</t>
  </si>
  <si>
    <t>-462985344</t>
  </si>
  <si>
    <t>1203</t>
  </si>
  <si>
    <t>767-004-07</t>
  </si>
  <si>
    <t>INTERIÉROVÉ PRESKLENÉ POSUVNÉ DVERE; 1300x2100mm, viď. PD, Dp.VIII.009, (T)</t>
  </si>
  <si>
    <t>-1809812809</t>
  </si>
  <si>
    <t>1204</t>
  </si>
  <si>
    <t>767-004-08</t>
  </si>
  <si>
    <t>INTERIÉROVÉ PRESKLENÉ POSUVNÉ DVERE; 1300x2100mm, viď. PD, Dp.XI.001, (T)</t>
  </si>
  <si>
    <t>-806008386</t>
  </si>
  <si>
    <t>1205</t>
  </si>
  <si>
    <t>767-004-09</t>
  </si>
  <si>
    <t>INTERIÉROVÉ PRESKLENÉ POSUVNÉ DVERE; 1300x2100mm, viď. PD, Dp.XI.012, (T)</t>
  </si>
  <si>
    <t>-1746173476</t>
  </si>
  <si>
    <t>1207</t>
  </si>
  <si>
    <t>767-004-10</t>
  </si>
  <si>
    <t>1472705604</t>
  </si>
  <si>
    <t>1208</t>
  </si>
  <si>
    <t>767-004-11</t>
  </si>
  <si>
    <t>INTERIÉROVÉ PRESKLENÉ POSUVNÉ DVERE; 1300x2100mm, viď. PD, Dp.XI.014, (T)</t>
  </si>
  <si>
    <t>1931926756</t>
  </si>
  <si>
    <t>1209</t>
  </si>
  <si>
    <t>767-004-12</t>
  </si>
  <si>
    <t>INTERIÉROVÉ PRESKLENÉ POSUVNÉ DVERE; 1300x2100mm, viď. PD, Dp.XI.016, (T)</t>
  </si>
  <si>
    <t>24923749</t>
  </si>
  <si>
    <t>1210</t>
  </si>
  <si>
    <t>767-004-13</t>
  </si>
  <si>
    <t>INTERIÉROVÉ PRESKLENÉ POSUVNÉ DVERE; 1300x2100mm, viď. PD, Dp.XI.017, (T)</t>
  </si>
  <si>
    <t>1014345128</t>
  </si>
  <si>
    <t>1211</t>
  </si>
  <si>
    <t>767-004-14</t>
  </si>
  <si>
    <t>INTERIÉROVÉ PRESKLENÉ POSUVNÉ DVERE; 1300x2100mm, viď. PD, Dp.XI.020, (T)</t>
  </si>
  <si>
    <t>-762875477</t>
  </si>
  <si>
    <t>1212</t>
  </si>
  <si>
    <t>767-004-15</t>
  </si>
  <si>
    <t>INTERIÉROVÉ PRESKLENÉ POSUVNÉ DVERE; 1300x2100mm, viď. PD, Dp.XI.021, (T)</t>
  </si>
  <si>
    <t>439169172</t>
  </si>
  <si>
    <t>1213</t>
  </si>
  <si>
    <t>767-004-16</t>
  </si>
  <si>
    <t>INTERIÉROVÉ PRESKLENÉ POSUVNÉ DVERE; 1300x2100mm, viď. PD, Dp.XII.005, (T)</t>
  </si>
  <si>
    <t>-787529217</t>
  </si>
  <si>
    <t>1214</t>
  </si>
  <si>
    <t>767-004-17</t>
  </si>
  <si>
    <t>INTERIÉROVÉ PRESKLENÉ POSUVNÉ DVERE; 1300x2100mm, viď. PD, Dp.XII.006, (T)</t>
  </si>
  <si>
    <t>-1100787128</t>
  </si>
  <si>
    <t>1215</t>
  </si>
  <si>
    <t>767-004-18</t>
  </si>
  <si>
    <t>INTERIÉROVÉ PRESKLENÉ POSUVNÉ DVERE; 1300x2100mm, viď. PD, Dp.XII.007, (T)</t>
  </si>
  <si>
    <t>1157812601</t>
  </si>
  <si>
    <t>1216</t>
  </si>
  <si>
    <t>767-004-19</t>
  </si>
  <si>
    <t>INTERIÉROVÉ PRESKLENÉ POSUVNÉ DVERE; 1300x2100mm, viď. PD, Dp.XII.013, (T)</t>
  </si>
  <si>
    <t>-903762573</t>
  </si>
  <si>
    <t>1217</t>
  </si>
  <si>
    <t>767-004-20</t>
  </si>
  <si>
    <t>INTERIÉROVÉ PRESKLENÉ POSUVNÉ DVERE; 1300x2100mm, viď. PD, Dp.XII.014, (T)</t>
  </si>
  <si>
    <t>-2126894123</t>
  </si>
  <si>
    <t>1218</t>
  </si>
  <si>
    <t>767-004-21</t>
  </si>
  <si>
    <t>INTERIÉROVÉ PRESKLENÉ POSUVNÉ DVERE; 1300x2100mm, viď. PD, Dp.XII.015, (T)</t>
  </si>
  <si>
    <t>-784477468</t>
  </si>
  <si>
    <t>1219</t>
  </si>
  <si>
    <t>767-004-22</t>
  </si>
  <si>
    <t>INTERIÉROVÉ PRESKLENÉ POSUVNÉ DVERE; 1300x2100mm, viď. PD, Dp.XII.016, (T)</t>
  </si>
  <si>
    <t>1712590322</t>
  </si>
  <si>
    <t>1220</t>
  </si>
  <si>
    <t>767-004-23</t>
  </si>
  <si>
    <t>INTERIÉROVÉ PRESKLENÉ POSUVNÉ DVERE; 1300x2100mm, viď. PD, Dp.XV.004, (T)</t>
  </si>
  <si>
    <t>-857180596</t>
  </si>
  <si>
    <t>1221</t>
  </si>
  <si>
    <t>767-004-24</t>
  </si>
  <si>
    <t>INTERIÉROVÉ PRESKLENÉ POSUVNÉ DVERE; 1300x2100mm, viď. PD, Dp.XVI.005, (T)</t>
  </si>
  <si>
    <t>245641292</t>
  </si>
  <si>
    <t>1222</t>
  </si>
  <si>
    <t>767-004-25</t>
  </si>
  <si>
    <t>INTERIÉROVÉ PRESKLENÉ POSUVNÉ DVERE; 1300x2100mm, viď. PD, Dp.XVI.006, (T)</t>
  </si>
  <si>
    <t>-205266234</t>
  </si>
  <si>
    <t>392</t>
  </si>
  <si>
    <t>767-005</t>
  </si>
  <si>
    <t>INTERIÉROVÉ DVERE; 900 x 2080mm, viď. PD, D.XVI.030, (U)</t>
  </si>
  <si>
    <t>-1722314537</t>
  </si>
  <si>
    <t>1"D.XVI.030</t>
  </si>
  <si>
    <t>393</t>
  </si>
  <si>
    <t>767-006</t>
  </si>
  <si>
    <t>INTERIÉROVÉ POSUVNÉ DVERE DO ČISTÝCH PRIESTOROV; 1300 x 2040mm, viď. PD, Dp.VIII.001, (U1)</t>
  </si>
  <si>
    <t>-2120575856</t>
  </si>
  <si>
    <t>867</t>
  </si>
  <si>
    <t>767-006-1</t>
  </si>
  <si>
    <t>INTERIÉROVÉ POSUVNÉ DVERE DO ČISTÝCH PRIESTOROV; 1300 x 2040mm, viď. PD, Dp.VIII.002, (U1)</t>
  </si>
  <si>
    <t>-1552283087</t>
  </si>
  <si>
    <t>868</t>
  </si>
  <si>
    <t>767-006-2</t>
  </si>
  <si>
    <t>INTERIÉROVÉ POSUVNÉ DVERE DO ČISTÝCH PRIESTOROV; 1300 x 2040mm, viď. PD, Dp.XI.018, (U1)</t>
  </si>
  <si>
    <t>-520739987</t>
  </si>
  <si>
    <t>869</t>
  </si>
  <si>
    <t>767-006-3</t>
  </si>
  <si>
    <t>INTERIÉROVÉ POSUVNÉ DVERE DO ČISTÝCH PRIESTOROV; 1300 x 2040mm, viď. PD, Dp.XI.019, (U1)</t>
  </si>
  <si>
    <t>-329821512</t>
  </si>
  <si>
    <t>394</t>
  </si>
  <si>
    <t>767-007-00</t>
  </si>
  <si>
    <t>INTERIÉROVÉ PLNÉ POSUVNÉ DVERE; 900 x 2100mm, viď. PD, Dp.VII.002, (V)</t>
  </si>
  <si>
    <t>1922857055</t>
  </si>
  <si>
    <t>1259</t>
  </si>
  <si>
    <t>767-007-01</t>
  </si>
  <si>
    <t>INTERIÉROVÉ PLNÉ POSUVNÉ DVERE; 900 x 2100mm, viď. PD, Dp.VII.003, (V)</t>
  </si>
  <si>
    <t>1068351106</t>
  </si>
  <si>
    <t>1260</t>
  </si>
  <si>
    <t>767-007-02</t>
  </si>
  <si>
    <t>INTERIÉROVÉ PLNÉ POSUVNÉ DVERE; 900 x 2100mm, viď. PD, Dp.VII.004, (V)</t>
  </si>
  <si>
    <t>-614698530</t>
  </si>
  <si>
    <t>1261</t>
  </si>
  <si>
    <t>767-007-03</t>
  </si>
  <si>
    <t>INTERIÉROVÉ PLNÉ POSUVNÉ DVERE; 900 x 2100mm, viď. PD, Dp.VII.005, (V)</t>
  </si>
  <si>
    <t>-1247752454</t>
  </si>
  <si>
    <t>1262</t>
  </si>
  <si>
    <t>767-007-04</t>
  </si>
  <si>
    <t>INTERIÉROVÉ PLNÉ POSUVNÉ DVERE; 900 x 2100mm, viď. PD, Dp.VII.006, (V)</t>
  </si>
  <si>
    <t>2003967623</t>
  </si>
  <si>
    <t>1263</t>
  </si>
  <si>
    <t>767-007-05</t>
  </si>
  <si>
    <t>INTERIÉROVÉ PLNÉ POSUVNÉ DVERE; 900 x 2100mm, viď. PD, Dp.VII.007, (V)</t>
  </si>
  <si>
    <t>293023507</t>
  </si>
  <si>
    <t>1264</t>
  </si>
  <si>
    <t>767-007-06</t>
  </si>
  <si>
    <t>INTERIÉROVÉ PLNÉ POSUVNÉ DVERE; 900 x 2100mm, viď. PD, Dp.VII.008, (V)</t>
  </si>
  <si>
    <t>1699967049</t>
  </si>
  <si>
    <t>1265</t>
  </si>
  <si>
    <t>767-007-07</t>
  </si>
  <si>
    <t>INTERIÉROVÉ PLNÉ POSUVNÉ DVERE; 900 x 2100mm, viď. PD, Dp.VII.009, (V)</t>
  </si>
  <si>
    <t>2136705544</t>
  </si>
  <si>
    <t>1266</t>
  </si>
  <si>
    <t>767-007-08</t>
  </si>
  <si>
    <t>INTERIÉROVÉ PLNÉ POSUVNÉ DVERE; 900 x 2100mm, viď. PD, Dp.VII.010, (V)</t>
  </si>
  <si>
    <t>346986669</t>
  </si>
  <si>
    <t>1267</t>
  </si>
  <si>
    <t>767-007-09</t>
  </si>
  <si>
    <t>INTERIÉROVÉ PLNÉ POSUVNÉ DVERE; 900 x 2100mm, viď. PD, Dp.VII.011, (V)</t>
  </si>
  <si>
    <t>123735221</t>
  </si>
  <si>
    <t>1268</t>
  </si>
  <si>
    <t>767-007-10</t>
  </si>
  <si>
    <t>INTERIÉROVÉ PLNÉ POSUVNÉ DVERE; 900 x 2100mm, viď. PD, Dp.VII.012, (V)</t>
  </si>
  <si>
    <t>-156579289</t>
  </si>
  <si>
    <t>1269</t>
  </si>
  <si>
    <t>767-007-11</t>
  </si>
  <si>
    <t>INTERIÉROVÉ PLNÉ POSUVNÉ DVERE; 900 x 2100mm, viď. PD, Dp.VII.013, (V)</t>
  </si>
  <si>
    <t>-1680522328</t>
  </si>
  <si>
    <t>1270</t>
  </si>
  <si>
    <t>767-007-12</t>
  </si>
  <si>
    <t>INTERIÉROVÉ PLNÉ POSUVNÉ DVERE; 900 x 2100mm, viď. PD, Dp.VII.014, (V)</t>
  </si>
  <si>
    <t>-1258338918</t>
  </si>
  <si>
    <t>1271</t>
  </si>
  <si>
    <t>767-007-13</t>
  </si>
  <si>
    <t>INTERIÉROVÉ PLNÉ POSUVNÉ DVERE; 900 x 2100mm, viď. PD, Dp.VII.015, (V)</t>
  </si>
  <si>
    <t>-1486049116</t>
  </si>
  <si>
    <t>1272</t>
  </si>
  <si>
    <t>767-007-14</t>
  </si>
  <si>
    <t>INTERIÉROVÉ PLNÉ POSUVNÉ DVERE; 900 x 2100mm, viď. PD, Dp.VII.016, (V)</t>
  </si>
  <si>
    <t>-1235625251</t>
  </si>
  <si>
    <t>1273</t>
  </si>
  <si>
    <t>767-007-15</t>
  </si>
  <si>
    <t>INTERIÉROVÉ PLNÉ POSUVNÉ DVERE; 900 x 2100mm, viď. PD, Dp.VII.017, (V)</t>
  </si>
  <si>
    <t>1492318314</t>
  </si>
  <si>
    <t>1274</t>
  </si>
  <si>
    <t>767-007-16</t>
  </si>
  <si>
    <t>INTERIÉROVÉ PLNÉ POSUVNÉ DVERE; 900 x 2100mm, viď. PD, Dp.VII.018, (V)</t>
  </si>
  <si>
    <t>-1279199291</t>
  </si>
  <si>
    <t>1275</t>
  </si>
  <si>
    <t>767-007-17</t>
  </si>
  <si>
    <t>INTERIÉROVÉ PLNÉ POSUVNÉ DVERE; 900 x 2100mm, viď. PD, Dp.VII.019, (V)</t>
  </si>
  <si>
    <t>-39583284</t>
  </si>
  <si>
    <t>1276</t>
  </si>
  <si>
    <t>767-007-18</t>
  </si>
  <si>
    <t>INTERIÉROVÉ PLNÉ POSUVNÉ DVERE; 900 x 2100mm, viď. PD, Dp.VII.020, (V)</t>
  </si>
  <si>
    <t>-428057588</t>
  </si>
  <si>
    <t>1277</t>
  </si>
  <si>
    <t>767-007-19</t>
  </si>
  <si>
    <t>INTERIÉROVÉ PLNÉ POSUVNÉ DVERE; 900 x 2100mm, viď. PD, Dp.VII.021, (V)</t>
  </si>
  <si>
    <t>1611449115</t>
  </si>
  <si>
    <t>1278</t>
  </si>
  <si>
    <t>767-007-20</t>
  </si>
  <si>
    <t>INTERIÉROVÉ PLNÉ POSUVNÉ DVERE; 900 x 2100mm, viď. PD, Dp.VII.022, (V)</t>
  </si>
  <si>
    <t>1919222600</t>
  </si>
  <si>
    <t>1279</t>
  </si>
  <si>
    <t>767-007-21</t>
  </si>
  <si>
    <t>INTERIÉROVÉ PLNÉ POSUVNÉ DVERE; 900 x 2100mm, viď. PD, Dp.VII.023, (V)</t>
  </si>
  <si>
    <t>1307202642</t>
  </si>
  <si>
    <t>1280</t>
  </si>
  <si>
    <t>767-007-22</t>
  </si>
  <si>
    <t>INTERIÉROVÉ PLNÉ POSUVNÉ DVERE; 900 x 2100mm, viď. PD, Dp.VII.024, (V)</t>
  </si>
  <si>
    <t>-367929931</t>
  </si>
  <si>
    <t>1281</t>
  </si>
  <si>
    <t>767-007-23</t>
  </si>
  <si>
    <t>INTERIÉROVÉ PLNÉ POSUVNÉ DVERE; 900 x 2100mm, viď. PD, Dp.VII.025, (V)</t>
  </si>
  <si>
    <t>524205238</t>
  </si>
  <si>
    <t>1282</t>
  </si>
  <si>
    <t>767-007-24</t>
  </si>
  <si>
    <t>INTERIÉROVÉ PLNÉ POSUVNÉ DVERE; 900 x 2100mm, viď. PD, Dp.VIII.010, (V)</t>
  </si>
  <si>
    <t>-1830114640</t>
  </si>
  <si>
    <t>1283</t>
  </si>
  <si>
    <t>767-007-25</t>
  </si>
  <si>
    <t>INTERIÉROVÉ PLNÉ POSUVNÉ DVERE; 900 x 2100mm, viď. PD, Dp.XII.001, (V)</t>
  </si>
  <si>
    <t>1303422651</t>
  </si>
  <si>
    <t>1284</t>
  </si>
  <si>
    <t>767-007-26</t>
  </si>
  <si>
    <t>INTERIÉROVÉ PLNÉ POSUVNÉ DVERE; 900 x 2100mm, viď. PD, Dp.XII.002, (V)</t>
  </si>
  <si>
    <t>-2117748959</t>
  </si>
  <si>
    <t>1285</t>
  </si>
  <si>
    <t>767-007-27</t>
  </si>
  <si>
    <t>INTERIÉROVÉ PLNÉ POSUVNÉ DVERE; 900 x 2100mm, viď. PD, Dp.XII.003, (V)</t>
  </si>
  <si>
    <t>-1024140805</t>
  </si>
  <si>
    <t>1286</t>
  </si>
  <si>
    <t>767-007-28</t>
  </si>
  <si>
    <t>INTERIÉROVÉ PLNÉ POSUVNÉ DVERE; 900 x 2100mm, viď. PD, Dp.XII.004, (V)</t>
  </si>
  <si>
    <t>1904121720</t>
  </si>
  <si>
    <t>1287</t>
  </si>
  <si>
    <t>767-007-29</t>
  </si>
  <si>
    <t>INTERIÉROVÉ PLNÉ POSUVNÉ DVERE; 900 x 2100mm, viď. PD, Dp.XII.008, (V)</t>
  </si>
  <si>
    <t>-1805499092</t>
  </si>
  <si>
    <t>1288</t>
  </si>
  <si>
    <t>767-007-30</t>
  </si>
  <si>
    <t>INTERIÉROVÉ PLNÉ POSUVNÉ DVERE; 900 x 2100mm, viď. PD, Dp.XII.009, (V)</t>
  </si>
  <si>
    <t>-882685691</t>
  </si>
  <si>
    <t>1289</t>
  </si>
  <si>
    <t>767-007-31</t>
  </si>
  <si>
    <t>INTERIÉROVÉ PLNÉ POSUVNÉ DVERE; 900 x 2100mm, viď. PD, Dp.XII.017, (V)</t>
  </si>
  <si>
    <t>854589176</t>
  </si>
  <si>
    <t>1290</t>
  </si>
  <si>
    <t>767-007-32</t>
  </si>
  <si>
    <t>INTERIÉROVÉ PLNÉ POSUVNÉ DVERE; 900 x 2100mm, viď. PD, Dp.XII.018, (V)</t>
  </si>
  <si>
    <t>-1478839411</t>
  </si>
  <si>
    <t>395</t>
  </si>
  <si>
    <t>767-008</t>
  </si>
  <si>
    <t>INTERIÉROVÉ PRESKLENÉ POSUVNÉ DVERE; 900 x 2100mm, viď. PD, Dp.XI.005, (W)</t>
  </si>
  <si>
    <t>2087029330</t>
  </si>
  <si>
    <t>1291</t>
  </si>
  <si>
    <t>767-008-01</t>
  </si>
  <si>
    <t>INTERIÉROVÉ PRESKLENÉ POSUVNÉ DVERE; 900 x 2100mm, viď. PD, Dp.XI.006, (W)</t>
  </si>
  <si>
    <t>994682280</t>
  </si>
  <si>
    <t>1292</t>
  </si>
  <si>
    <t>767-008-02</t>
  </si>
  <si>
    <t>INTERIÉROVÉ PRESKLENÉ POSUVNÉ DVERE; 900 x 2100mm, viď. PD, Dp.XI.007, (W)</t>
  </si>
  <si>
    <t>-964068723</t>
  </si>
  <si>
    <t>1293</t>
  </si>
  <si>
    <t>767-008-03</t>
  </si>
  <si>
    <t>INTERIÉROVÉ PRESKLENÉ POSUVNÉ DVERE; 900 x 2100mm, viď. PD, Dp.XI.008, (W)</t>
  </si>
  <si>
    <t>-2140591413</t>
  </si>
  <si>
    <t>1294</t>
  </si>
  <si>
    <t>767-008-04</t>
  </si>
  <si>
    <t>INTERIÉROVÉ PRESKLENÉ POSUVNÉ DVERE; 900 x 2100mm, viď. PD, Dp.XI.009, (W)</t>
  </si>
  <si>
    <t>1557057943</t>
  </si>
  <si>
    <t>1295</t>
  </si>
  <si>
    <t>767-008-05</t>
  </si>
  <si>
    <t>INTERIÉROVÉ PRESKLENÉ POSUVNÉ DVERE; 900 x 2100mm, viď. PD, Dp.XI.010, (W)</t>
  </si>
  <si>
    <t>-638987827</t>
  </si>
  <si>
    <t>1296</t>
  </si>
  <si>
    <t>767-008-06</t>
  </si>
  <si>
    <t>INTERIÉROVÉ PRESKLENÉ POSUVNÉ DVERE; 900 x 2100mm, viď. PD, Dp.XI.011, (W)</t>
  </si>
  <si>
    <t>1844335711</t>
  </si>
  <si>
    <t>1297</t>
  </si>
  <si>
    <t>767-008-07</t>
  </si>
  <si>
    <t>INTERIÉROVÉ PRESKLENÉ POSUVNÉ DVERE; 900 x 2100mm, viď. PD, Dp.XII.010, (W)</t>
  </si>
  <si>
    <t>-440707494</t>
  </si>
  <si>
    <t>1298</t>
  </si>
  <si>
    <t>767-008-08</t>
  </si>
  <si>
    <t>INTERIÉROVÉ PRESKLENÉ POSUVNÉ DVERE; 900 x 2100mm, viď. PD, Dp.XII.011, (W)</t>
  </si>
  <si>
    <t>-151200692</t>
  </si>
  <si>
    <t>1299</t>
  </si>
  <si>
    <t>767-008-09</t>
  </si>
  <si>
    <t>INTERIÉROVÉ PRESKLENÉ POSUVNÉ DVERE; 900 x 2100mm, viď. PD, Dp.XII.012, (W)</t>
  </si>
  <si>
    <t>-1572395458</t>
  </si>
  <si>
    <t>396</t>
  </si>
  <si>
    <t>767-009</t>
  </si>
  <si>
    <t>INTERIÉROVÉ PRESKLENÉ POSUVNÉ DVERE; 800 x 2100mm, viď. PD, Dp.XI.003, (X)</t>
  </si>
  <si>
    <t>-958330792</t>
  </si>
  <si>
    <t>1300</t>
  </si>
  <si>
    <t>767-009-01</t>
  </si>
  <si>
    <t>INTERIÉROVÉ PRESKLENÉ POSUVNÉ DVERE; 800 x 2100mm, viď. PD, Dp.XI.004, (X)</t>
  </si>
  <si>
    <t>-1916226161</t>
  </si>
  <si>
    <t>397</t>
  </si>
  <si>
    <t>767-010</t>
  </si>
  <si>
    <t>INTERIÉROVÉ PRESKLENÉ POSUVNÉ DVERE; 1400 x 2100mm, viď. PD, Dp.XV.001, (Y)</t>
  </si>
  <si>
    <t>-577387614</t>
  </si>
  <si>
    <t>1301</t>
  </si>
  <si>
    <t>767-010-01</t>
  </si>
  <si>
    <t>INTERIÉROVÉ PRESKLENÉ POSUVNÉ DVERE; 1400 x 2100mm, viď. PD, Dp.XVI.001, (Y)</t>
  </si>
  <si>
    <t>-1476548404</t>
  </si>
  <si>
    <t>1302</t>
  </si>
  <si>
    <t>767-010-02</t>
  </si>
  <si>
    <t>INTERIÉROVÉ PRESKLENÉ POSUVNÉ DVERE; 1400 x 2100mm, viď. PD, Dp.XVI.002, (Y)</t>
  </si>
  <si>
    <t>-1952417234</t>
  </si>
  <si>
    <t>1303</t>
  </si>
  <si>
    <t>767-010-03</t>
  </si>
  <si>
    <t>INTERIÉROVÉ PRESKLENÉ POSUVNÉ DVERE; 1400 x 2100mm, viď. PD, Dp.XVII.001, (Y)</t>
  </si>
  <si>
    <t>2085206676</t>
  </si>
  <si>
    <t>1304</t>
  </si>
  <si>
    <t>767-010-04</t>
  </si>
  <si>
    <t>INTERIÉROVÉ PRESKLENÉ POSUVNÉ DVERE; 1400 x 2100mm, viď. PD, Dp.XVII.002, (Y)</t>
  </si>
  <si>
    <t>-1865528730</t>
  </si>
  <si>
    <t>398</t>
  </si>
  <si>
    <t>767-012</t>
  </si>
  <si>
    <t>INTERIÉROVÉ PRESKLENÉ POSUVNÉ DVERE; 1400 x 2100mm, viď. PD, Dp.XV.003, (Z1)</t>
  </si>
  <si>
    <t>-1855344002</t>
  </si>
  <si>
    <t>399</t>
  </si>
  <si>
    <t>767-013</t>
  </si>
  <si>
    <t>INTERIÉROVÉ POSUVNÉ DVERE; 1200 x 2100mm viď. PD, Dp.XB.002, (AA)</t>
  </si>
  <si>
    <t>-178989050</t>
  </si>
  <si>
    <t>400</t>
  </si>
  <si>
    <t>767-014</t>
  </si>
  <si>
    <t>INTERIÉROVÉ PRESKLENÉ POSUVNÉ DVERE; 1800 x 2100mm, viď. PD, Dp.XV.005, (AB)</t>
  </si>
  <si>
    <t>479632577</t>
  </si>
  <si>
    <t>401</t>
  </si>
  <si>
    <t>767-015</t>
  </si>
  <si>
    <t>INTERIÉROVÉ PRESKLENÉ POSUVNÉ DVERE; 1800 x 2100mm, viď. PD, Dp.XVI.003, (AC)</t>
  </si>
  <si>
    <t>1860877488</t>
  </si>
  <si>
    <t>1305</t>
  </si>
  <si>
    <t>767-015-01</t>
  </si>
  <si>
    <t>INTERIÉROVÉ PRESKLENÉ POSUVNÉ DVERE; 1800 x 2100mm, viď. PD, Dp.XVI.004, (AC)</t>
  </si>
  <si>
    <t>408107036</t>
  </si>
  <si>
    <t>402</t>
  </si>
  <si>
    <t>767-016</t>
  </si>
  <si>
    <t>INTERIÉROVÉ DVERE; 800 x 2100mm, viď. PD, D.II.018, (AK)</t>
  </si>
  <si>
    <t>652777331</t>
  </si>
  <si>
    <t>1160</t>
  </si>
  <si>
    <t>767-016-01</t>
  </si>
  <si>
    <t>INTERIÉROVÉ DVERE; 800 x 2100mm, viď. PD, D.II.027, (AK)</t>
  </si>
  <si>
    <t>1381880982</t>
  </si>
  <si>
    <t>1161</t>
  </si>
  <si>
    <t>767-016-02</t>
  </si>
  <si>
    <t>INTERIÉROVÉ DVERE; 800 x 2100mm, viď. PD, D.II.028, (AK)</t>
  </si>
  <si>
    <t>-2001585822</t>
  </si>
  <si>
    <t>1162</t>
  </si>
  <si>
    <t>767-016-03</t>
  </si>
  <si>
    <t>INTERIÉROVÉ DVERE; 800 x 2100mm, viď. PD, D.II.032, (AK)</t>
  </si>
  <si>
    <t>132101106</t>
  </si>
  <si>
    <t>1163</t>
  </si>
  <si>
    <t>767-016-04</t>
  </si>
  <si>
    <t>INTERIÉROVÉ DVERE; 800 x 2100mm, viď. PD, D.II.033, (AK)</t>
  </si>
  <si>
    <t>-1958474122</t>
  </si>
  <si>
    <t>1164</t>
  </si>
  <si>
    <t>767-016-05</t>
  </si>
  <si>
    <t>INTERIÉROVÉ DVERE; 800 x 2100mm, viď. PD, D.II.030, (AK)</t>
  </si>
  <si>
    <t>874601652</t>
  </si>
  <si>
    <t>1165</t>
  </si>
  <si>
    <t>767-016-06</t>
  </si>
  <si>
    <t>INTERIÉROVÉ DVERE; 800 x 2100mm, viď. PD, D.II.034, (AK)</t>
  </si>
  <si>
    <t>1154605292</t>
  </si>
  <si>
    <t>1166</t>
  </si>
  <si>
    <t>767-016-07</t>
  </si>
  <si>
    <t>INTERIÉROVÉ DVERE; 800 x 2100mm, viď. PD, D.VI.004, (AK)</t>
  </si>
  <si>
    <t>-25209708</t>
  </si>
  <si>
    <t>403</t>
  </si>
  <si>
    <t>767-017</t>
  </si>
  <si>
    <t>INTERIÉROVÉ DVERE; 900 x 2100mm, viď. PD, D.I.001, (AL)</t>
  </si>
  <si>
    <t>1857581296</t>
  </si>
  <si>
    <t>911</t>
  </si>
  <si>
    <t>767-017-01</t>
  </si>
  <si>
    <t>INTERIÉROVÉ DVERE; 900 x 2100mm, viď. PD, D.I.002, (AL)</t>
  </si>
  <si>
    <t>-1348948509</t>
  </si>
  <si>
    <t>912</t>
  </si>
  <si>
    <t>767-017-02</t>
  </si>
  <si>
    <t>INTERIÉROVÉ DVERE; 900 x 2100mm, viď. PD, D.I.003, (AL)</t>
  </si>
  <si>
    <t>1291874149</t>
  </si>
  <si>
    <t>913</t>
  </si>
  <si>
    <t>767-017-03</t>
  </si>
  <si>
    <t>INTERIÉROVÉ DVERE; 900 x 2100mm, viď. PD, D.I.004, (AL)</t>
  </si>
  <si>
    <t>-6048937</t>
  </si>
  <si>
    <t>914</t>
  </si>
  <si>
    <t>767-017-04</t>
  </si>
  <si>
    <t>INTERIÉROVÉ DVERE; 900 x 2100mm, viď. PD, D.I.005, (AL)</t>
  </si>
  <si>
    <t>-2090552105</t>
  </si>
  <si>
    <t>915</t>
  </si>
  <si>
    <t>767-017-05</t>
  </si>
  <si>
    <t>INTERIÉROVÉ DVERE; 900 x 2100mm, viď. PD, D.II.004, (AL)</t>
  </si>
  <si>
    <t>1470292086</t>
  </si>
  <si>
    <t>916</t>
  </si>
  <si>
    <t>767-017-06</t>
  </si>
  <si>
    <t>INTERIÉROVÉ DVERE; 900 x 2100mm, viď. PD, D.II.014, (AL)</t>
  </si>
  <si>
    <t>544652608</t>
  </si>
  <si>
    <t>917</t>
  </si>
  <si>
    <t>767-017-07</t>
  </si>
  <si>
    <t>INTERIÉROVÉ DVERE; 900 x 2100mm, viď. PD, D.II.019, (AL)</t>
  </si>
  <si>
    <t>1109762623</t>
  </si>
  <si>
    <t>918</t>
  </si>
  <si>
    <t>767-017-08</t>
  </si>
  <si>
    <t>INTERIÉROVÉ DVERE; 900 x 2100mm, viď. PD, D.II.026, (AL)</t>
  </si>
  <si>
    <t>173947868</t>
  </si>
  <si>
    <t>919</t>
  </si>
  <si>
    <t>767-017-09</t>
  </si>
  <si>
    <t>INTERIÉROVÉ DVERE; 900 x 2100mm, viď. PD, D.VI.005, (AL)</t>
  </si>
  <si>
    <t>-1765975773</t>
  </si>
  <si>
    <t>920</t>
  </si>
  <si>
    <t>767-017-10</t>
  </si>
  <si>
    <t>INTERIÉROVÉ DVERE; 900 x 2100mm, viď. PD, D.VI.006, (AL)</t>
  </si>
  <si>
    <t>658113923</t>
  </si>
  <si>
    <t>921</t>
  </si>
  <si>
    <t>767-017-11</t>
  </si>
  <si>
    <t>INTERIÉROVÉ DVERE; 900 x 2100mm, viď. PD, D.VI.007, (AL)</t>
  </si>
  <si>
    <t>-1785972860</t>
  </si>
  <si>
    <t>404</t>
  </si>
  <si>
    <t>767-018</t>
  </si>
  <si>
    <t>INTERIÉROVÉ DVERE; 1200 x 2100mm, viď. PD, D.II.029, (AO)</t>
  </si>
  <si>
    <t>337198264</t>
  </si>
  <si>
    <t>405</t>
  </si>
  <si>
    <t>767-019</t>
  </si>
  <si>
    <t>INTERIÉROVÉ DVERE; 800 x 2100mm, viď. PD, D.XI.011, (AP)</t>
  </si>
  <si>
    <t>-1250154815</t>
  </si>
  <si>
    <t>406</t>
  </si>
  <si>
    <t>767-020</t>
  </si>
  <si>
    <t>INTERIÉROVÉ DVERE; 800 x 2100mm, viď. PD, Dp.XI.002, (AR)</t>
  </si>
  <si>
    <t>1938589607</t>
  </si>
  <si>
    <t>407</t>
  </si>
  <si>
    <t>767-021</t>
  </si>
  <si>
    <t>INTERIÉROVÉ DVERE; 900 x 2100mm, viď. PD, D.XII.029, (AU)</t>
  </si>
  <si>
    <t>-268119763</t>
  </si>
  <si>
    <t>408</t>
  </si>
  <si>
    <t>767-022</t>
  </si>
  <si>
    <t>INTERIÉROVÉ DVERE; 800 x 2100mm, viď. PD, D.VI.002, (AK1)</t>
  </si>
  <si>
    <t>1313687304</t>
  </si>
  <si>
    <t>409</t>
  </si>
  <si>
    <t>767-023</t>
  </si>
  <si>
    <t>INTERIÉROVÉ DVERE POŽIARNE; 1000 x 2100mm, EW30/D3-C, viď. PD, DP.021, (G3)</t>
  </si>
  <si>
    <t>463070451</t>
  </si>
  <si>
    <t>410</t>
  </si>
  <si>
    <t>767164111.SR</t>
  </si>
  <si>
    <t>Montáž madla ochranného a bezpečnostného, OPR1, OPR2</t>
  </si>
  <si>
    <t>-1372610929</t>
  </si>
  <si>
    <t>24,2"1.PP</t>
  </si>
  <si>
    <t>15,1"1.NP</t>
  </si>
  <si>
    <t>52,3+22"2.NP</t>
  </si>
  <si>
    <t>42,7+16,2"3.NP</t>
  </si>
  <si>
    <t>Medzisúčet OPR1 bezpecnostné madlo</t>
  </si>
  <si>
    <t>191,7"1.np</t>
  </si>
  <si>
    <t>91,3"2.NP</t>
  </si>
  <si>
    <t>Medzisúčet OPR2 narazové madlo</t>
  </si>
  <si>
    <t>411</t>
  </si>
  <si>
    <t>631260001030.SR-01</t>
  </si>
  <si>
    <t>Madlo bezpečnostné, kruhové baktericídne, na AL konzolách, vr. koncových uzáverov, RAL 7024 GRAPHITE GREY, viď. PD, OPR1</t>
  </si>
  <si>
    <t>1142464877</t>
  </si>
  <si>
    <t>24,2"1.pp</t>
  </si>
  <si>
    <t>15,1"1.np</t>
  </si>
  <si>
    <t>22,0"2.np</t>
  </si>
  <si>
    <t>16,2"3.np</t>
  </si>
  <si>
    <t>Medzisúčet OPR1</t>
  </si>
  <si>
    <t>412</t>
  </si>
  <si>
    <t>631260001030.SR-02</t>
  </si>
  <si>
    <t>Madlo bezpečnostné, kruhové baktericídne, na AL konzolách, vr. koncových uzáverov, RAL 1019 GREY BAIGE, viď. PD, OPR1</t>
  </si>
  <si>
    <t>-512619612</t>
  </si>
  <si>
    <t>413</t>
  </si>
  <si>
    <t>631260001030.SR-03</t>
  </si>
  <si>
    <t>Madlo bezpečnostné, kruhové baktericídne, na AL konzolách, vr. koncových uzáverov, odtieň MINT TORQUOISE, viď. PD, OPR1</t>
  </si>
  <si>
    <t>-1976517390</t>
  </si>
  <si>
    <t>414</t>
  </si>
  <si>
    <t>631260001030.SR-04</t>
  </si>
  <si>
    <t>Madlo nárazové, v zaoblenom dizajne, voľne plávajúce na konzolách, vrátane koncových uzáverov, odtieň 3011 BROWN RED</t>
  </si>
  <si>
    <t>-849315283</t>
  </si>
  <si>
    <t>415</t>
  </si>
  <si>
    <t>631260001030.SR-05</t>
  </si>
  <si>
    <t>Madlo nárazové,  v zaoblenom dizajne, voľne plávajúce na konzolách, vrátane koncových uzáverov, odtieň 1019 GREY BAIGE</t>
  </si>
  <si>
    <t>550233084</t>
  </si>
  <si>
    <t>416</t>
  </si>
  <si>
    <t>767222120.SR</t>
  </si>
  <si>
    <t>Montáž zábradlí schodiskových z profilovej ocele s hmotnosťou 1m zábradlia nad 20 do 40 kg</t>
  </si>
  <si>
    <t>716690582</t>
  </si>
  <si>
    <t>1,9*8"Z1.A</t>
  </si>
  <si>
    <t>1,55*1"Z1,B</t>
  </si>
  <si>
    <t>1,55*2"Z1.C</t>
  </si>
  <si>
    <t>1,44*1"Z1.D</t>
  </si>
  <si>
    <t>1,6*4"Z1.E</t>
  </si>
  <si>
    <t>1,72*1"Z2</t>
  </si>
  <si>
    <t>Medzisúčet schodisko C 0.1.009, 1.VI.001, 2.X.001, 3.XIV.001</t>
  </si>
  <si>
    <t>3,205*1"Z1.A</t>
  </si>
  <si>
    <t>3,625*5"Z1.B</t>
  </si>
  <si>
    <t>1,735"Z2</t>
  </si>
  <si>
    <t>Medzisúčet schodisko A 0.I.015, 1.VI.017, 2.X009, 3.XIV.010</t>
  </si>
  <si>
    <t>3,625*4"Z1</t>
  </si>
  <si>
    <t>1,735*1"Z2</t>
  </si>
  <si>
    <t>Medzisúčet schodisko B 1.VI.016, 2.X.008, 3.VIV.009</t>
  </si>
  <si>
    <t>4,11*2"Z5</t>
  </si>
  <si>
    <t>Medzisúčet exterier schodisko D</t>
  </si>
  <si>
    <t>1,319*2</t>
  </si>
  <si>
    <t>Medzisúčet schody klietka Z7</t>
  </si>
  <si>
    <t>417</t>
  </si>
  <si>
    <t>767230070.S</t>
  </si>
  <si>
    <t>Montáž schodiskového madla na stenu</t>
  </si>
  <si>
    <t>-1372549693</t>
  </si>
  <si>
    <t>7,392"Z3.A</t>
  </si>
  <si>
    <t>7,439"Z3.B</t>
  </si>
  <si>
    <t>7,444"Z3.C</t>
  </si>
  <si>
    <t>9,051"Z3.D</t>
  </si>
  <si>
    <t>16,933"Z4.A</t>
  </si>
  <si>
    <t>17,256"Z4.B</t>
  </si>
  <si>
    <t>17,256"Z4.C</t>
  </si>
  <si>
    <t>14,496"Z4.D</t>
  </si>
  <si>
    <t>25,105"Z3</t>
  </si>
  <si>
    <t>14,866"Z4.A</t>
  </si>
  <si>
    <t>29,854"Z4.B</t>
  </si>
  <si>
    <t>17,711"Z3</t>
  </si>
  <si>
    <t>6,161"Z4.A</t>
  </si>
  <si>
    <t>6,389"Z4.B</t>
  </si>
  <si>
    <t>14,543"Z4.C</t>
  </si>
  <si>
    <t>418</t>
  </si>
  <si>
    <t>55360000000R1</t>
  </si>
  <si>
    <t>M_Kovová podpora kruhová 2, RAY 1019 GREY BEIGR, viď. PD</t>
  </si>
  <si>
    <t>-273788114</t>
  </si>
  <si>
    <t>419</t>
  </si>
  <si>
    <t>55360000000R2</t>
  </si>
  <si>
    <t>M_Kovová podpora kruhová 2, RAL 311 BROWN RED, viď. PD</t>
  </si>
  <si>
    <t>-2026282270</t>
  </si>
  <si>
    <t>420</t>
  </si>
  <si>
    <t>55360000000R3</t>
  </si>
  <si>
    <t>M_Kovová podpora kruhová 2, RAL 6033 MINT TORUISE, viď. PD</t>
  </si>
  <si>
    <t>1540471112</t>
  </si>
  <si>
    <t>421</t>
  </si>
  <si>
    <t>55360000000R4</t>
  </si>
  <si>
    <t>M_Kovová podpora kruhová 2, RAL 7024 GRAPHITE GREY, viď. PD</t>
  </si>
  <si>
    <t>-890446984</t>
  </si>
  <si>
    <t>422</t>
  </si>
  <si>
    <t>55360000000R5</t>
  </si>
  <si>
    <t>M_Kovová podpora kruhová 2, RAL 9016 TRAFFIC WHITE, viď. PD</t>
  </si>
  <si>
    <t>-1583186666</t>
  </si>
  <si>
    <t>423</t>
  </si>
  <si>
    <t>553520003500.SR-Z3A1</t>
  </si>
  <si>
    <t>Madlo schodiskové, ocel trubka, RAL 7024 GRAPHITE GREY, viď. PD, Z3.A</t>
  </si>
  <si>
    <t>1181556984</t>
  </si>
  <si>
    <t>424</t>
  </si>
  <si>
    <t>553520003500.SR-Z3B1</t>
  </si>
  <si>
    <t>Madlo schodiskové, ocel trubka, RAL 3011 BROWN RED, viď. PD, Z3.B</t>
  </si>
  <si>
    <t>-1348052852</t>
  </si>
  <si>
    <t>425</t>
  </si>
  <si>
    <t>553520003500.SR-Z3C1</t>
  </si>
  <si>
    <t>Madlo schodiskové, ocel trubka, RAL 1019 GREY BEIGE, viď. PD, Z3.C</t>
  </si>
  <si>
    <t>1105396484</t>
  </si>
  <si>
    <t>426</t>
  </si>
  <si>
    <t>553520003500.SR-Z3D1</t>
  </si>
  <si>
    <t>Madlo schodiskové, ocel trubka, RAL 6033 MINT TORQUOISE, viď. PD, Z3.D</t>
  </si>
  <si>
    <t>339634667</t>
  </si>
  <si>
    <t>427</t>
  </si>
  <si>
    <t>553520003500.SR-Z4A1</t>
  </si>
  <si>
    <t>Madlo schodiskové, ocel trubka, RAL 7024 GRAPHIC GREY, viď. PD, Z4.A</t>
  </si>
  <si>
    <t>484584704</t>
  </si>
  <si>
    <t>428</t>
  </si>
  <si>
    <t>553520003500.SR-Z4B1</t>
  </si>
  <si>
    <t>Madlo schodiskové, ocel trubka, RAL 3011 BROWN RED, viď. PD, Z4.B</t>
  </si>
  <si>
    <t>314776611</t>
  </si>
  <si>
    <t>429</t>
  </si>
  <si>
    <t>553520003500.SR-Z4C1</t>
  </si>
  <si>
    <t>Madlo schodiskové, ocel trubka, RAL 1019 GREY BEIGE, viď. PD, Z4.C</t>
  </si>
  <si>
    <t>1403720091</t>
  </si>
  <si>
    <t>430</t>
  </si>
  <si>
    <t>553520003500.SR-Z4D1</t>
  </si>
  <si>
    <t>Madlo schodiskové, ocel trubka, RAL 6033 MINT TORQUOISE, viď. PD, Z4.D</t>
  </si>
  <si>
    <t>-1200529517</t>
  </si>
  <si>
    <t>431</t>
  </si>
  <si>
    <t>553520003500.SR-Z3</t>
  </si>
  <si>
    <t>Madlo schodiskové, ocel trubka, RAL 9016 TRAFFIC WHITE, viď. PD, Z3</t>
  </si>
  <si>
    <t>-777962824</t>
  </si>
  <si>
    <t>432</t>
  </si>
  <si>
    <t>553520003500.SR-Z4A2</t>
  </si>
  <si>
    <t>Madlo schodiskové, ocel trubka, RAL 9016 TRAFFIC WHITE, viď. PD, Z4.A</t>
  </si>
  <si>
    <t>-1475412712</t>
  </si>
  <si>
    <t>433</t>
  </si>
  <si>
    <t>553520003500.SR-Z4B2</t>
  </si>
  <si>
    <t>Madlo schodiskové, ocel trubka, RAL 9016 TRAFFIC WHITE, viď. PD, Z4.B</t>
  </si>
  <si>
    <t>-331898629</t>
  </si>
  <si>
    <t>434</t>
  </si>
  <si>
    <t>553520003500.SR-Z3.2</t>
  </si>
  <si>
    <t>-1743153019</t>
  </si>
  <si>
    <t>435</t>
  </si>
  <si>
    <t>553520003500.SR-Z4A3</t>
  </si>
  <si>
    <t>896861822</t>
  </si>
  <si>
    <t>436</t>
  </si>
  <si>
    <t>553520003500.SR-Z4B3</t>
  </si>
  <si>
    <t>-1525959266</t>
  </si>
  <si>
    <t>437</t>
  </si>
  <si>
    <t>553520003500.SR-Z4C3</t>
  </si>
  <si>
    <t>Madlo schodiskové, ocel trubka, RAL 9016 TRAFFIC WHITE, viď. PD, Z4.C</t>
  </si>
  <si>
    <t>377790982</t>
  </si>
  <si>
    <t>438</t>
  </si>
  <si>
    <t>767590200.S</t>
  </si>
  <si>
    <t>Montáž čistiacej rohože z hliníkového profilu na podlahu, ČRe, ČRi1-5</t>
  </si>
  <si>
    <t>-1485896687</t>
  </si>
  <si>
    <t>15,79"ČRe</t>
  </si>
  <si>
    <t>17,63"ČRi1</t>
  </si>
  <si>
    <t>4,13"ČRi2</t>
  </si>
  <si>
    <t>6,88"ČRi3</t>
  </si>
  <si>
    <t>4,7"ČRi4</t>
  </si>
  <si>
    <t>3,15"ČRi5</t>
  </si>
  <si>
    <t>439</t>
  </si>
  <si>
    <t>697510001200.SR-ČRe</t>
  </si>
  <si>
    <t>EXTERIÉROVÁ ČISTIACA ROHOŽ, viď. PD, ČRe</t>
  </si>
  <si>
    <t>344993069</t>
  </si>
  <si>
    <t>440</t>
  </si>
  <si>
    <t>697510001200.SR-ČRi</t>
  </si>
  <si>
    <t>INTERIÉROVÁ ČISTIACA ROHOŽ, viď. PD, ČRi1-5</t>
  </si>
  <si>
    <t>562163731</t>
  </si>
  <si>
    <t>441</t>
  </si>
  <si>
    <t>767590225.S</t>
  </si>
  <si>
    <t>Montáž hliníkového rámu L k čistiacim rohožiam, ČRe, ČRi1-5</t>
  </si>
  <si>
    <t>-1646288142</t>
  </si>
  <si>
    <t>4,29*2+3,68*2"ČRe</t>
  </si>
  <si>
    <t>4,605*2+3,985*2"ČRi1</t>
  </si>
  <si>
    <t>1,65*2+2,5*2"ČRi2</t>
  </si>
  <si>
    <t>2,15*2+3,2*2"ČRi3</t>
  </si>
  <si>
    <t>1,65*2+2,85*2"ČRi4</t>
  </si>
  <si>
    <t>1,8*2+1,75*2"ČRi5</t>
  </si>
  <si>
    <t>442</t>
  </si>
  <si>
    <t>697590000100.S</t>
  </si>
  <si>
    <t>Zápustný hliníkový rám L 30x30x3mm; k čistiacej rohoži, viď. PD, ČRe, ČRi1-5</t>
  </si>
  <si>
    <t>-54277727</t>
  </si>
  <si>
    <t>443</t>
  </si>
  <si>
    <t>767612100.SR</t>
  </si>
  <si>
    <t>Montáž výplní otvorov hliníkových s hydroizolačnými ISO páskami (exteriérová a interiérová)</t>
  </si>
  <si>
    <t>1892217005</t>
  </si>
  <si>
    <t>12,37*2+2,98*2"ZSe01</t>
  </si>
  <si>
    <t>29,09*2+2,98*2"ZSe02</t>
  </si>
  <si>
    <t>1,2*2+2,98*2"Zse03</t>
  </si>
  <si>
    <t>1,8*2+2,98*2"ZSe04</t>
  </si>
  <si>
    <t>1,8*2+2,98*2"ZSe05</t>
  </si>
  <si>
    <t>1,2*2+2,98*2"ZSe06</t>
  </si>
  <si>
    <t>2*2+2,38*2"ZSe07</t>
  </si>
  <si>
    <t>1,2*2+2,38*2"Zse08</t>
  </si>
  <si>
    <t>2*2+2,38*2"ZSe09</t>
  </si>
  <si>
    <t>1,8*2+2,38*2"ZSe10</t>
  </si>
  <si>
    <t>2*2+2,98*2"ZSe11</t>
  </si>
  <si>
    <t>2*2+2,38*2"ZSe12</t>
  </si>
  <si>
    <t>2*2+2,38*2"ZSe14</t>
  </si>
  <si>
    <t>2*2+2,38*2"ZSe15</t>
  </si>
  <si>
    <t>2*2+2,38*2"ZSe16</t>
  </si>
  <si>
    <t>1,25*2+2,38*2"17</t>
  </si>
  <si>
    <t>1,8*2*2,38"18</t>
  </si>
  <si>
    <t>18,96*2+2,98*2"19</t>
  </si>
  <si>
    <t>10,76*2+2,98*2"20</t>
  </si>
  <si>
    <t>2*2+2,5*2"21</t>
  </si>
  <si>
    <t>2*2+2,8*2"22</t>
  </si>
  <si>
    <t>1,8*2+2,5*2"23</t>
  </si>
  <si>
    <t>1,2*2+2,5*2"24</t>
  </si>
  <si>
    <t>14,24*2+12,39*2"25</t>
  </si>
  <si>
    <t>14,24*2+12,39*2"26</t>
  </si>
  <si>
    <t>14,24*2+12,39*2"27</t>
  </si>
  <si>
    <t>14,24*2+12,39*2"28</t>
  </si>
  <si>
    <t>(1,5*2+1,8*2)*4"O1</t>
  </si>
  <si>
    <t>(1,5*2+1,8*2)*1"O2</t>
  </si>
  <si>
    <t>(2,6*2+1,8*2)"O3</t>
  </si>
  <si>
    <t>(2*2+1,8*2)*11"O4</t>
  </si>
  <si>
    <t>(2*2+1,8*2)*22"o4</t>
  </si>
  <si>
    <t>2,7*2+1,8*2"O5</t>
  </si>
  <si>
    <t>3*2+1,8*2"O6</t>
  </si>
  <si>
    <t>(2,5*2+1,8*2)*2"O7</t>
  </si>
  <si>
    <t>(3*2+1,8*2)*(14+13+15)"O8</t>
  </si>
  <si>
    <t>(1,5*2+1,8*2)*2"O9</t>
  </si>
  <si>
    <t>(2*2+1,8*2)*(1+11+23)"O10</t>
  </si>
  <si>
    <t>(2,5*2+1,8*2)*6"O11</t>
  </si>
  <si>
    <t>(3*2+1,8*2)*(5+9+10)"O12</t>
  </si>
  <si>
    <t>(1*2+1,8*2)"O13</t>
  </si>
  <si>
    <t>(2*2+1,8*2)*(1+5+3)"O14</t>
  </si>
  <si>
    <t>(1*2+1,8*2)"O15</t>
  </si>
  <si>
    <t>(1,2*2+1,8*2)*(1+1)"O16</t>
  </si>
  <si>
    <t>2,5*2+1,8*2"O17</t>
  </si>
  <si>
    <t>1,5*2+1,8*2"O18</t>
  </si>
  <si>
    <t>(2,4*2+1,8*2)*5"O19</t>
  </si>
  <si>
    <t>(1,5*2+1,8*2)*(3+6)"O20</t>
  </si>
  <si>
    <t>(1*2+1,8*2)*(2+1+2)"O21</t>
  </si>
  <si>
    <t>(2,75*2+1,8*2)*(2+4)"O22</t>
  </si>
  <si>
    <t>0,9*2+1,8*2"O23</t>
  </si>
  <si>
    <t>(1,2*2+1,8*2)*(1+3+2)"O24</t>
  </si>
  <si>
    <t>1,75*2+1,8*2"O25</t>
  </si>
  <si>
    <t>(2*2+1,8*2)*2"O26</t>
  </si>
  <si>
    <t>(1*2+1,8*2)*(2+1)"O27</t>
  </si>
  <si>
    <t>(1,2*2+1,8*2)"O28</t>
  </si>
  <si>
    <t>(2*2+1,8*2)*2"O29</t>
  </si>
  <si>
    <t>3*2+1,8*2"O30</t>
  </si>
  <si>
    <t>2*2*1,8*2"O31</t>
  </si>
  <si>
    <t>3,4*2+2,4*2"Zsi5</t>
  </si>
  <si>
    <t>1,78*2+2,15*2"Zsi17</t>
  </si>
  <si>
    <t>3,725*2+2,8*2"Zsi20</t>
  </si>
  <si>
    <t>4*2+2,8*2"Zsi21</t>
  </si>
  <si>
    <t>2,5*2+2,15*2"Zsi26</t>
  </si>
  <si>
    <t>3,25*2+215*2"Zsi27</t>
  </si>
  <si>
    <t>1,975*2+2,8*2"Zsi28</t>
  </si>
  <si>
    <t>2,25*2+2,8*2"Zsi29</t>
  </si>
  <si>
    <t>2,65*2+2,15*2"zSI31</t>
  </si>
  <si>
    <t>2,375*2+2,15*2"zSI32</t>
  </si>
  <si>
    <t>4,775*2+2,15*2"Zsi33</t>
  </si>
  <si>
    <t>4,775*2+2,15*2"Zsi34</t>
  </si>
  <si>
    <t>1,9*2+1,25*2"Zsi35</t>
  </si>
  <si>
    <t>1,9*2+1,25*2"Zsi36</t>
  </si>
  <si>
    <t>1,4*2+2,15*2"Zsi38</t>
  </si>
  <si>
    <t>2*2+1,25"Zsi44</t>
  </si>
  <si>
    <t>2,925*2+1,25*2"Zsi47</t>
  </si>
  <si>
    <t>2,925*2+1,25*2"Zsi48</t>
  </si>
  <si>
    <t>2*2+1,25*2"Zsi50</t>
  </si>
  <si>
    <t>1,9*2+1,25*2"52</t>
  </si>
  <si>
    <t>1,9*2+1,25*2"53</t>
  </si>
  <si>
    <t>6,77*2+2,15*2"55</t>
  </si>
  <si>
    <t>6,295*2+2,15*2"56</t>
  </si>
  <si>
    <t>2,65*2+2,8*2"57</t>
  </si>
  <si>
    <t>2,65*2+2,6*2"62</t>
  </si>
  <si>
    <t>2,15*2+2,8*2"77</t>
  </si>
  <si>
    <t>2,74*2+1,25*2"79</t>
  </si>
  <si>
    <t>1*2+1,25*2"82</t>
  </si>
  <si>
    <t>2,725*2+2,8*2"Zsi03</t>
  </si>
  <si>
    <t>1,65*2+2,15*2"04</t>
  </si>
  <si>
    <t>4,2*2+2,8*2"06</t>
  </si>
  <si>
    <t>2,8*2+2,8*2"07</t>
  </si>
  <si>
    <t>1,7*2+2,15*2"08</t>
  </si>
  <si>
    <t>4,2*2+2,8*2"10</t>
  </si>
  <si>
    <t>2,15*2+2,8*2"11</t>
  </si>
  <si>
    <t>1,95*2+2,8*2"13</t>
  </si>
  <si>
    <t>1,95*2+2,8*2"14</t>
  </si>
  <si>
    <t>2,4*2+2,8*2"15</t>
  </si>
  <si>
    <t>2,15*2+2,8*2"18</t>
  </si>
  <si>
    <t>3,22*2+2,8*2"19</t>
  </si>
  <si>
    <t>1,7*2+2,15*2"22</t>
  </si>
  <si>
    <t>1,5*2+2,15*2"23</t>
  </si>
  <si>
    <t>1,975*2+2,8*2"25</t>
  </si>
  <si>
    <t>2,2*2+2,8*2"39</t>
  </si>
  <si>
    <t>1,3*2+2,8*2"40</t>
  </si>
  <si>
    <t>2,55*2+2,8*2"42</t>
  </si>
  <si>
    <t>2,15*+2,8*2"58</t>
  </si>
  <si>
    <t>4,2*2+2,8*2"59</t>
  </si>
  <si>
    <t>1,7*2+2,15*2"60</t>
  </si>
  <si>
    <t>2,15*2+2,8*2"61</t>
  </si>
  <si>
    <t>2,5*2+2,8*2"65</t>
  </si>
  <si>
    <t>2,5*2+2,8*2"71</t>
  </si>
  <si>
    <t>1,95*2+2,15*2"72</t>
  </si>
  <si>
    <t>1,975*2+2,8*2"73</t>
  </si>
  <si>
    <t>2,15*2+2,8*2"76</t>
  </si>
  <si>
    <t>1,35*2+2,25*2"78</t>
  </si>
  <si>
    <t>444</t>
  </si>
  <si>
    <t>283290006100.S</t>
  </si>
  <si>
    <t>Tesniaca paropriepustná fólia polymér-flísová, š. cca 290 mm, dĺ. 30 m, pre tesnenie pripájacej škáry okenného rámu a muriva z exteriéru</t>
  </si>
  <si>
    <t>-622331171</t>
  </si>
  <si>
    <t>3239,548</t>
  </si>
  <si>
    <t>3239,548*1,05 'Prepočítané koeficientom množstva</t>
  </si>
  <si>
    <t>445</t>
  </si>
  <si>
    <t>283290006200.S</t>
  </si>
  <si>
    <t>Tesniaca paronepriepustná fólia polymér-flísová, š. cca 70 mm, dĺ. 30 m, pre tesnenie pripájacej škáry okenného rámu a muriva z interiéru</t>
  </si>
  <si>
    <t>1606442658</t>
  </si>
  <si>
    <t>446</t>
  </si>
  <si>
    <t>553410009700.S-ZSe01</t>
  </si>
  <si>
    <t>HLINÍKOVÁ ZASKLENÁ STENA, cca 12130 x 2980 mm, viď. PD, ZSe.01</t>
  </si>
  <si>
    <t>861605328</t>
  </si>
  <si>
    <t>447</t>
  </si>
  <si>
    <t>553410009700.S-ZSe02</t>
  </si>
  <si>
    <t>HLINÍKOVÁ ZASKLENÁ STENA, cca 29020 x 2980 mm, viď. PD, ZSe.02</t>
  </si>
  <si>
    <t>-1418142329</t>
  </si>
  <si>
    <t>448</t>
  </si>
  <si>
    <t>553410009700.S-ZSe03</t>
  </si>
  <si>
    <t>HLINÍKOVÁ ZASKLENÁ STENA, cca 1200 x 2980 mm, viď. PD, ZSe.03</t>
  </si>
  <si>
    <t>-1502105407</t>
  </si>
  <si>
    <t>449</t>
  </si>
  <si>
    <t>553410009700.S-ZSe04</t>
  </si>
  <si>
    <t>HLINÍKOVÁ ZASKLENÁ STENA, cca 1800 x 2980 mm, viď. PD, ZSe.04</t>
  </si>
  <si>
    <t>-848612278</t>
  </si>
  <si>
    <t>450</t>
  </si>
  <si>
    <t>553410009700.S-ZSe05</t>
  </si>
  <si>
    <t>HLINÍKOVÁ ZASKLENÁ STENA, cca 1800 x 2980 mm, viď. PD, ZSe.05</t>
  </si>
  <si>
    <t>1790474656</t>
  </si>
  <si>
    <t>451</t>
  </si>
  <si>
    <t>553410009700.S-ZSe06</t>
  </si>
  <si>
    <t>HLINÍKOVÁ ZASKLENÁ STENA, cca 1200 x 2380 mm, viď. PD, ZSe.06</t>
  </si>
  <si>
    <t>980795618</t>
  </si>
  <si>
    <t>452</t>
  </si>
  <si>
    <t>553410009700.S-ZSe07</t>
  </si>
  <si>
    <t>HLINÍKOVÁ ZASKLENÁ STENA, cca  2000 x 2380 mm, viď. PD, ZSe.07</t>
  </si>
  <si>
    <t>-1766903194</t>
  </si>
  <si>
    <t>453</t>
  </si>
  <si>
    <t>553410009700.S-ZSe08</t>
  </si>
  <si>
    <t>HLINÍKOVÁ ZASKLENÁ STENA, cca  1200 x 2380 mm, viď. PD, ZSe.08</t>
  </si>
  <si>
    <t>739761073</t>
  </si>
  <si>
    <t>454</t>
  </si>
  <si>
    <t>553410009700.S-ZSe09</t>
  </si>
  <si>
    <t>HLINÍKOVÁ ZASKLENÁ STENA, cca  2000 x 2380 mm, viď. PD, ZSe.09</t>
  </si>
  <si>
    <t>-56338483</t>
  </si>
  <si>
    <t>455</t>
  </si>
  <si>
    <t>553410009700.S-ZSe10</t>
  </si>
  <si>
    <t>HLINÍKOVÁ ZASKLENÁ STENA, cca 1800 x 2380 mm, viď. PD, ZSe.10</t>
  </si>
  <si>
    <t>-1708985838</t>
  </si>
  <si>
    <t>456</t>
  </si>
  <si>
    <t>553410009700.S-ZSe11</t>
  </si>
  <si>
    <t>HLINÍKOVÁ ZASKLENÁ STENA, cca 2000 x 2980 mm, viď. PD, ZSe.11</t>
  </si>
  <si>
    <t>2131813698</t>
  </si>
  <si>
    <t>457</t>
  </si>
  <si>
    <t>553410009700.S-ZSe12</t>
  </si>
  <si>
    <t>HLINÍKOVÁ ZASKLENÁ STENA, cca 2000 x 2380 mm, viď. PD, ZSe.12</t>
  </si>
  <si>
    <t>-1315302396</t>
  </si>
  <si>
    <t>458</t>
  </si>
  <si>
    <t>553410009700.S-ZSe13</t>
  </si>
  <si>
    <t>HLINÍKOVÁ ZASKLENÁ STENA, cca 2000 x 2380 mm, viď. PD, ZSe.13</t>
  </si>
  <si>
    <t>168355872</t>
  </si>
  <si>
    <t>459</t>
  </si>
  <si>
    <t>553410009700.S-ZSe14</t>
  </si>
  <si>
    <t>HLINÍKOVÁ ZASKLENÁ STENA, cca 2000 x 2380 mm, viď. PD, ZSe.14</t>
  </si>
  <si>
    <t>981628434</t>
  </si>
  <si>
    <t>460</t>
  </si>
  <si>
    <t>553410009700.S-ZSe15</t>
  </si>
  <si>
    <t>HLINÍKOVÁ ZASKLENÁ STENA, cca 2000 x 2380 mm, viď. PD, ZSe.15</t>
  </si>
  <si>
    <t>1271712962</t>
  </si>
  <si>
    <t>461</t>
  </si>
  <si>
    <t>553410009700.S-ZSe16</t>
  </si>
  <si>
    <t>HLINÍKOVÁ ZASKLENÁ STENA, cca 2000 x 2380 mm, viď. PD, ZSe.16</t>
  </si>
  <si>
    <t>395637194</t>
  </si>
  <si>
    <t>462</t>
  </si>
  <si>
    <t>553410009700.S-ZSe17</t>
  </si>
  <si>
    <t>HLINÍKOVÁ ZASKLENÁ STENA, cca 1250 x 2380 mm, viď. PD, ZSe.17</t>
  </si>
  <si>
    <t>-1406817168</t>
  </si>
  <si>
    <t>463</t>
  </si>
  <si>
    <t>553410009700.S-ZSe18</t>
  </si>
  <si>
    <t>HLINÍKOVÁ ZASKLENÁ STENA, cca 1800 x 2380 mm, viď. PD, ZSe.18</t>
  </si>
  <si>
    <t>-1291084842</t>
  </si>
  <si>
    <t>464</t>
  </si>
  <si>
    <t>553410009700.S-ZSe19</t>
  </si>
  <si>
    <t>HLINÍKOVÁ ZASKLENÁ STENA, cca 18960 x 2980 mm, viď. PD, ZSe.19</t>
  </si>
  <si>
    <t>-1081201589</t>
  </si>
  <si>
    <t>465</t>
  </si>
  <si>
    <t>553410009700.S-ZSe20</t>
  </si>
  <si>
    <t>HLINÍKOVÁ ZASKLENÁ STENA, cca 10760 x 2980 mm, viď. PD, ZSe.20</t>
  </si>
  <si>
    <t>1287194109</t>
  </si>
  <si>
    <t>466</t>
  </si>
  <si>
    <t>553410009700.S-ZSe21</t>
  </si>
  <si>
    <t>HLINÍKOVÁ ZASKLENÁ STENA, cca 2000 x 2500 mm, viď. PD, ZSe.21</t>
  </si>
  <si>
    <t>-1170104936</t>
  </si>
  <si>
    <t>467</t>
  </si>
  <si>
    <t>553410009700.S-ZSe22</t>
  </si>
  <si>
    <t>HLINÍKOVÁ ZASKLENÁ STENA, cca 2000 x 2800 mm, viď. PD, ZSe.22</t>
  </si>
  <si>
    <t>-1038727247</t>
  </si>
  <si>
    <t>468</t>
  </si>
  <si>
    <t>553410009700.S-ZSe23</t>
  </si>
  <si>
    <t>HLINÍKOVÁ ZASKLENÁ STENA, cca 1800 x 2500 mm, viď. PD, ZSe.23</t>
  </si>
  <si>
    <t>1231274937</t>
  </si>
  <si>
    <t>469</t>
  </si>
  <si>
    <t>553410009700.S-ZSe24</t>
  </si>
  <si>
    <t>HLINÍKOVÁ ZASKLENÁ STENA, cca 1200 x 2500 mm, viď. PD, ZSe.24</t>
  </si>
  <si>
    <t>1805205214</t>
  </si>
  <si>
    <t>470</t>
  </si>
  <si>
    <t>553410009700.S-ZSe25</t>
  </si>
  <si>
    <t>HLINÍKOVÁ ZASKLENÁ STENA, cca 14240 x 12390(0) mm, viď. PD, ZSe.25</t>
  </si>
  <si>
    <t>1655046816</t>
  </si>
  <si>
    <t>471</t>
  </si>
  <si>
    <t>553410009700.S-ZSe26</t>
  </si>
  <si>
    <t>HLINÍKOVÁ ZASKLENÁ STENA, cca  14240 x 12390(0) mm, viď. PD, ZSe.26</t>
  </si>
  <si>
    <t>-481708784</t>
  </si>
  <si>
    <t>472</t>
  </si>
  <si>
    <t>553410009700.S-ZSe27</t>
  </si>
  <si>
    <t>HLINÍKOVÁ ZASKLENÁ STENA, cca  14240 x 12360 mm, viď. PD, ZSe.27</t>
  </si>
  <si>
    <t>1669669574</t>
  </si>
  <si>
    <t>473</t>
  </si>
  <si>
    <t>553410009700.S-ZSe28</t>
  </si>
  <si>
    <t>HLINÍKOVÁ ZASKLENÁ STENA, cca   14240 x 12360 mm, viď. PD, ZSe.28</t>
  </si>
  <si>
    <t>-969703552</t>
  </si>
  <si>
    <t>474</t>
  </si>
  <si>
    <t>553410009700.S-O1</t>
  </si>
  <si>
    <t>EXTERIÉROVÉ HLINÍKOVÉ OKNO, cca 2000 x 1800mm, viď. PD, O1</t>
  </si>
  <si>
    <t>741163656</t>
  </si>
  <si>
    <t>475</t>
  </si>
  <si>
    <t>553410009700.S-O2</t>
  </si>
  <si>
    <t>EXTERIÉROVÉ HLINÍKOVÉ OKNO S POŽIARNOU ODOLNOSŤOU EI45/D3-C, cca 1500 x 1800mm, viď. PD, O2</t>
  </si>
  <si>
    <t>966409982</t>
  </si>
  <si>
    <t>476</t>
  </si>
  <si>
    <t>553410009700.S-O3</t>
  </si>
  <si>
    <t>EXTERIÉROVÉ HLINÍKOVÉ OKNO, cca 2600 x 1800mm, viď. PD, O3</t>
  </si>
  <si>
    <t>-1848157921</t>
  </si>
  <si>
    <t>477</t>
  </si>
  <si>
    <t>553410009700.S-O4A</t>
  </si>
  <si>
    <t>EXTERIÉROVÉ HLINÍKOVÉ OKNO, cca 2000 x 1800mm, viď. PD, O4A</t>
  </si>
  <si>
    <t>-1229799400</t>
  </si>
  <si>
    <t>478</t>
  </si>
  <si>
    <t>553410009700.S-O4B</t>
  </si>
  <si>
    <t>EXTERIÉROVÉ HLINÍKOVÉ OKNO, cca 2000 x 1800mm, viď. PD, O4B</t>
  </si>
  <si>
    <t>405953731</t>
  </si>
  <si>
    <t>479</t>
  </si>
  <si>
    <t>553410009700.S-O5</t>
  </si>
  <si>
    <t>EXTERIÉROVÉ HLINÍKOVÉ OKNO, cca 2700 x 1800mm, viď. PD, O5</t>
  </si>
  <si>
    <t>2093566688</t>
  </si>
  <si>
    <t>480</t>
  </si>
  <si>
    <t>553410009700.S-O6A</t>
  </si>
  <si>
    <t>EXTERIÉROVÉ HLINÍKOVÉ OKNO,  cca 3000 x 1800mm, viď. PD, O6A</t>
  </si>
  <si>
    <t>-1694005129</t>
  </si>
  <si>
    <t>481</t>
  </si>
  <si>
    <t>553410009700.S-O6B</t>
  </si>
  <si>
    <t>EXTERIÉROVÉ HLINÍKOVÉ OKNO, cca  3000 x 1800mm, viď. PD, O6B</t>
  </si>
  <si>
    <t>-730227202</t>
  </si>
  <si>
    <t>482</t>
  </si>
  <si>
    <t>553410009700.S-O7</t>
  </si>
  <si>
    <t>EXTERIÉROVÉ HLINÍKOVÉ OKNO, cca  2500 x 1800mm, viď. PD, O7</t>
  </si>
  <si>
    <t>-1775305023</t>
  </si>
  <si>
    <t>483</t>
  </si>
  <si>
    <t>553410009700.S-O8</t>
  </si>
  <si>
    <t>EXTERIÉROVÉ HLINÍKOVÉ OKNO, cca  3000 x 1800mm, viď. PD, O8</t>
  </si>
  <si>
    <t>-1852663999</t>
  </si>
  <si>
    <t>484</t>
  </si>
  <si>
    <t>553410009700.S-O8B</t>
  </si>
  <si>
    <t>EXTERIÉROVÉ HLINÍKOVÉ OKNO, cca  3000 x 1800mm, viď. PD, OB</t>
  </si>
  <si>
    <t>-1839441013</t>
  </si>
  <si>
    <t>485</t>
  </si>
  <si>
    <t>553410009700.S-O8C</t>
  </si>
  <si>
    <t>EXTERIÉROVÉ HLINÍKOVÉ OKNO, cca  3000 x 1800mm, viď. PD, O8C</t>
  </si>
  <si>
    <t>49871578</t>
  </si>
  <si>
    <t>486</t>
  </si>
  <si>
    <t>553410009700.S-O9</t>
  </si>
  <si>
    <t>EXTERIÉROVÉ HLINÍKOVÉ OKNO, cca  1500 x 1800mm, viď. PD, O9</t>
  </si>
  <si>
    <t>-1039724114</t>
  </si>
  <si>
    <t>487</t>
  </si>
  <si>
    <t>553410009700.S-O10A</t>
  </si>
  <si>
    <t>EXTERIÉROVÉ HLINÍKOVÉ OKNO, cca 2000 x 1800mm, viď. PD, O10A</t>
  </si>
  <si>
    <t>1970351064</t>
  </si>
  <si>
    <t>488</t>
  </si>
  <si>
    <t>553410009700.S-O10B</t>
  </si>
  <si>
    <t>EXTERIÉROVÉ HLINÍKOVÉ OKNO, cca  2000 x 1800mm, viď. PD, O10B</t>
  </si>
  <si>
    <t>-64594574</t>
  </si>
  <si>
    <t>489</t>
  </si>
  <si>
    <t>553410009700.S-O10C</t>
  </si>
  <si>
    <t>EXTERIÉROVÉ HLINÍKOVÉ OKNO, cca  2000 x 1800mm, viď. PD, O10C</t>
  </si>
  <si>
    <t>383557689</t>
  </si>
  <si>
    <t>490</t>
  </si>
  <si>
    <t>553410009700.S-O11</t>
  </si>
  <si>
    <t>EXTERIÉROVÉ HLINÍKOVÉ OKNO, cca  2500 x 1800mm, viď. PD, O11</t>
  </si>
  <si>
    <t>-1726500252</t>
  </si>
  <si>
    <t>491</t>
  </si>
  <si>
    <t>553410009700.S-O12A</t>
  </si>
  <si>
    <t>EXTERIÉROVÉ HLINÍKOVÉ OKNO, cca  3000 x 1800mm, viď. PD, O12A</t>
  </si>
  <si>
    <t>-746503679</t>
  </si>
  <si>
    <t>492</t>
  </si>
  <si>
    <t>553410009700.S-O12B</t>
  </si>
  <si>
    <t>EXTERIÉROVÉ HLINÍKOVÉ OKNO, cca  3000 x 1800mm, viď. PD, O12B</t>
  </si>
  <si>
    <t>-1083522639</t>
  </si>
  <si>
    <t>493</t>
  </si>
  <si>
    <t>553410009700.S-O12C</t>
  </si>
  <si>
    <t>EXTERIÉROVÉ HLINÍKOVÉ OKNO, cca  3000 x 1800mm, viď. PD, O12C</t>
  </si>
  <si>
    <t>-1838530277</t>
  </si>
  <si>
    <t>494</t>
  </si>
  <si>
    <t>553410009700.S-O13</t>
  </si>
  <si>
    <t>EXTERIÉROVÉ HLINÍKOVÉ OKNO, cca  1000 x 1800mm, viď. PD, O13</t>
  </si>
  <si>
    <t>1791704954</t>
  </si>
  <si>
    <t>495</t>
  </si>
  <si>
    <t>553410009700.S-O14A</t>
  </si>
  <si>
    <t>EXTERIÉROVÉ HLINÍKOVÉ OKNO, cca  2000 x 1800mm, viď. PD, O14A</t>
  </si>
  <si>
    <t>-146391409</t>
  </si>
  <si>
    <t>496</t>
  </si>
  <si>
    <t>553410009700.S-O14B</t>
  </si>
  <si>
    <t>EXTERIÉROVÉ HLINÍKOVÉ OKNO, cca  2000 x 1800mm, viď. PD, O14B</t>
  </si>
  <si>
    <t>1874859030</t>
  </si>
  <si>
    <t>497</t>
  </si>
  <si>
    <t>553410009700.S-O14C</t>
  </si>
  <si>
    <t>EXTERIÉROVÉ HLINÍKOVÉ OKNO, cca  2000 x 1800mm, viď. PD, O14C</t>
  </si>
  <si>
    <t>-1108530555</t>
  </si>
  <si>
    <t>498</t>
  </si>
  <si>
    <t>553410009700.S-O15</t>
  </si>
  <si>
    <t>EXTERIÉROVÉ HLINÍKOVÉ OKNO, cca  1000 x 1800mm, viď. PD, O15</t>
  </si>
  <si>
    <t>-988339293</t>
  </si>
  <si>
    <t>499</t>
  </si>
  <si>
    <t>553410009700.S-O16B</t>
  </si>
  <si>
    <t>EXTERIÉROVÉ HLINÍKOVÉ OKNO, cca  1200 x 1800mm, viď. PD, O16B</t>
  </si>
  <si>
    <t>219605425</t>
  </si>
  <si>
    <t>500</t>
  </si>
  <si>
    <t>553410009700.S-O16C</t>
  </si>
  <si>
    <t>EXTERIÉROVÉ HLINÍKOVÉ OKNO, cca  1200 x 1800mm, viď. PD, O16C</t>
  </si>
  <si>
    <t>2030720724</t>
  </si>
  <si>
    <t>501</t>
  </si>
  <si>
    <t>553410009700.S-O17</t>
  </si>
  <si>
    <t>EXTERIÉROVÉ HLINÍKOVÉ OKNO, cca  2500 x 1800mm, viď. PD, O17</t>
  </si>
  <si>
    <t>194760619</t>
  </si>
  <si>
    <t>502</t>
  </si>
  <si>
    <t>553410009700.S-O18</t>
  </si>
  <si>
    <t>EXTERIÉROVÉ HLINÍKOVÉ OKNO, cca  1500 x 1800mm, viď. PD, O18</t>
  </si>
  <si>
    <t>-1350168381</t>
  </si>
  <si>
    <t>503</t>
  </si>
  <si>
    <t>553410009700.S-O19</t>
  </si>
  <si>
    <t>EXTERIÉROVÉ HLINÍKOVÉ OKNO, cca  2400 x 1800mm, viď. PD, O19</t>
  </si>
  <si>
    <t>-1924626207</t>
  </si>
  <si>
    <t>504</t>
  </si>
  <si>
    <t>553410009700.S-O20B</t>
  </si>
  <si>
    <t>EXTERIÉROVÉ HLINÍKOVÉ OKNO, cca  1500 x 1800mm, viď. PD, O20B</t>
  </si>
  <si>
    <t>759490869</t>
  </si>
  <si>
    <t>505</t>
  </si>
  <si>
    <t>553410009700.S-O20C</t>
  </si>
  <si>
    <t>EXTERIÉROVÉ HLINÍKOVÉ OKNO, cca  1500 x 1800mm, viď. PD, O20C</t>
  </si>
  <si>
    <t>1553103648</t>
  </si>
  <si>
    <t>506</t>
  </si>
  <si>
    <t>553410009700.S-O21</t>
  </si>
  <si>
    <t>EXTERIÉROVÉ HLINÍKOVÉ OKNO, cca  1000 x 1800mm, viď. PD, O21</t>
  </si>
  <si>
    <t>100126582</t>
  </si>
  <si>
    <t>553410009700.S-O21B</t>
  </si>
  <si>
    <t>EXTERIÉROVÉ HLINÍKOVÉ OKNO, cca  1000 x 1800mm, viď. PD, O21B</t>
  </si>
  <si>
    <t>-731969130</t>
  </si>
  <si>
    <t>508</t>
  </si>
  <si>
    <t>553410009700.S-O21C</t>
  </si>
  <si>
    <t>EXTERIÉROVÉ HLINÍKOVÉ OKNO, cca  1000 x 1800mm, viď. PD, O21C</t>
  </si>
  <si>
    <t>-1435487117</t>
  </si>
  <si>
    <t>509</t>
  </si>
  <si>
    <t>553410009700.S-O22B</t>
  </si>
  <si>
    <t>EXTERIÉROVÉ HLINÍKOVÉ OKNO,  cca 2750 x 1800mm, viď. PD, O22B</t>
  </si>
  <si>
    <t>-1799188370</t>
  </si>
  <si>
    <t>510</t>
  </si>
  <si>
    <t>553410009700.S-O22C</t>
  </si>
  <si>
    <t>EXTERIÉROVÉ HLINÍKOVÉ OKNO, cca  2750 x 1800mm, viď. PD, O22C</t>
  </si>
  <si>
    <t>1801119104</t>
  </si>
  <si>
    <t>511</t>
  </si>
  <si>
    <t>553410009700.S-O23</t>
  </si>
  <si>
    <t>EXTERIÉROVÉ HLINÍKOVÉ OKNO, cca  900 x 1800mm, viď. PD, O23</t>
  </si>
  <si>
    <t>1550894765</t>
  </si>
  <si>
    <t>512</t>
  </si>
  <si>
    <t>553410009700.S-O24A</t>
  </si>
  <si>
    <t>EXTERIÉROVÉ HLINÍKOVÉ OKNO, cca  1200 x 1800mm, viď. PD, O24A</t>
  </si>
  <si>
    <t>-717320362</t>
  </si>
  <si>
    <t>513</t>
  </si>
  <si>
    <t>553410009700.S-O24B</t>
  </si>
  <si>
    <t>EXTERIÉROVÉ HLINÍKOVÉ OKNO, cca  1200 x 1800mm, viď. PD, O24B</t>
  </si>
  <si>
    <t>1987631892</t>
  </si>
  <si>
    <t>514</t>
  </si>
  <si>
    <t>553410009700.S-O24C</t>
  </si>
  <si>
    <t>EXTERIÉROVÉ HLINÍKOVÉ OKNO, cca  1200 x 1800mm, viď. PD, O24C</t>
  </si>
  <si>
    <t>-1085106297</t>
  </si>
  <si>
    <t>515</t>
  </si>
  <si>
    <t>553410009700.S-O25</t>
  </si>
  <si>
    <t>EXTERIÉROVÉ HLINÍKOVÉ OKNO, cca  1750 x 1800mm, viď. PD, O25</t>
  </si>
  <si>
    <t>2042627462</t>
  </si>
  <si>
    <t>516</t>
  </si>
  <si>
    <t>553410009700.S-O26</t>
  </si>
  <si>
    <t>EXTERIÉROVÉ HLINÍKOVÉ OKNO, cca  2000 x 1800mm, viď. PD, O26</t>
  </si>
  <si>
    <t>-656434660</t>
  </si>
  <si>
    <t>517</t>
  </si>
  <si>
    <t>553410009700.S-O27B</t>
  </si>
  <si>
    <t>EXTERIÉROVÉ HLINÍKOVÉ OKNO, cca  1000 x 1800mm, viď. PD, O27B</t>
  </si>
  <si>
    <t>2039606017</t>
  </si>
  <si>
    <t>518</t>
  </si>
  <si>
    <t>553410009700.S-O27C</t>
  </si>
  <si>
    <t>EXTERIÉROVÉ HLINÍKOVÉ OKNO, cca  1000 x 1800mm, viď. PD, O27C</t>
  </si>
  <si>
    <t>1134888904</t>
  </si>
  <si>
    <t>519</t>
  </si>
  <si>
    <t>553410009700.S-O28</t>
  </si>
  <si>
    <t>EXTERIÉROVÉ HLINÍKOVÉ OKNO, cca  1200 x 1800mm, viď. PD, O28</t>
  </si>
  <si>
    <t>-829190483</t>
  </si>
  <si>
    <t>520</t>
  </si>
  <si>
    <t>553410009700.S-O29B</t>
  </si>
  <si>
    <t>EXTERIÉROVÉ HLINÍKOVÉ OKNO S POŽIARNOU ODOLNOSŤOU EI60/D1, cca  2000 x 1800mm, EI60/D1, viď. PD, O29B</t>
  </si>
  <si>
    <t>-1443280659</t>
  </si>
  <si>
    <t>521</t>
  </si>
  <si>
    <t>553410009700.S-O29C</t>
  </si>
  <si>
    <t>EXTERIÉROVÉ HLINÍKOVÉ OKNO S POŽIARNOU ODOLNOSŤOU EI60/D1, cca  2000 x 1800mm, EI60/D1, viď. PD, O29C</t>
  </si>
  <si>
    <t>-1235314630</t>
  </si>
  <si>
    <t>522</t>
  </si>
  <si>
    <t>553410009700.S-O30</t>
  </si>
  <si>
    <t>EXTERIÉROVÉ HLINÍKOVÉ OKNO S POŽIARNOU ODOLNOSŤOU EI45/D1, cca  3000 x 1800mm, viď. PD, O30</t>
  </si>
  <si>
    <t>213497143</t>
  </si>
  <si>
    <t>523</t>
  </si>
  <si>
    <t>553410009700.S-O31</t>
  </si>
  <si>
    <t>EXTERIÉROVÉ HLINÍKOVÉ OKNO S POŽIARNOU ODOLNOSŤOU EI45/D1-C, cca  2000 x 1800mm, viď. PD, O31</t>
  </si>
  <si>
    <t>-1642977106</t>
  </si>
  <si>
    <t>524</t>
  </si>
  <si>
    <t>553410009700.S-ZSi05</t>
  </si>
  <si>
    <t>HLINÍKOVÁ ZASKLENÁ STENA, cca 3400 x 2800mm, viď. PD, ZSi.05</t>
  </si>
  <si>
    <t>-1741199794</t>
  </si>
  <si>
    <t>525</t>
  </si>
  <si>
    <t>553410009700.S-ZSi17</t>
  </si>
  <si>
    <t>HLINÍKOVÁ ZASKLENÁ STENA, cca 1780 x 2150mm, viď. PD, ZSi.17</t>
  </si>
  <si>
    <t>-2068327888</t>
  </si>
  <si>
    <t>526</t>
  </si>
  <si>
    <t>553410009700.S-ZSi20</t>
  </si>
  <si>
    <t>HLINÍKOVÁ ZASKLENÁ STENA, cca 3725 x 2800mm, viď. PD, ZSi.20</t>
  </si>
  <si>
    <t>131465403</t>
  </si>
  <si>
    <t>527</t>
  </si>
  <si>
    <t>553410009700.S-ZSi21</t>
  </si>
  <si>
    <t>HLINÍKOVÁ ZASKLENÁ STENA, cca 4000 x 2800mm, viď. PD, ZSi.21</t>
  </si>
  <si>
    <t>426728514</t>
  </si>
  <si>
    <t>528</t>
  </si>
  <si>
    <t>553410009700.S-ZSi26</t>
  </si>
  <si>
    <t>HLINÍKOVÁ ZASKLENÁ STENA, cca 2500 x 2150mm, viď. PD, ZSi.26</t>
  </si>
  <si>
    <t>1912258833</t>
  </si>
  <si>
    <t>529</t>
  </si>
  <si>
    <t>553410009700.S-ZSi27</t>
  </si>
  <si>
    <t>HLINÍKOVÁ ZASKLENÁ STENA, cca 3250 x 2150mm, viď. PD, ZSi.27</t>
  </si>
  <si>
    <t>-464014599</t>
  </si>
  <si>
    <t>530</t>
  </si>
  <si>
    <t>553410009700.S-ZSi28</t>
  </si>
  <si>
    <t>HLINÍKOVÁ ZASKLENÁ STENA, cca 1975 x 2800mm, viď. PD, ZSi.28</t>
  </si>
  <si>
    <t>461672213</t>
  </si>
  <si>
    <t>531</t>
  </si>
  <si>
    <t>553410009700.S-ZSi29</t>
  </si>
  <si>
    <t>HLINÍKOVÁ ZASKLENÁ STENA, cca 2250 x 2800mm, viď. PD, ZSi.29</t>
  </si>
  <si>
    <t>1199170935</t>
  </si>
  <si>
    <t>532</t>
  </si>
  <si>
    <t>553410009700.S-ZSi30</t>
  </si>
  <si>
    <t>HLINÍKOVÁ ZASKLENÁ STENA, cca 6250 x 2150mm, viď. PD, ZSi.30</t>
  </si>
  <si>
    <t>1171107136</t>
  </si>
  <si>
    <t>533</t>
  </si>
  <si>
    <t>553410009700.S-ZSi31</t>
  </si>
  <si>
    <t>HLINÍKOVÁ ZASKLENÁ STENA, cca 2770 x 1250mm, viď. PD, ZSi.31</t>
  </si>
  <si>
    <t>868336454</t>
  </si>
  <si>
    <t>534</t>
  </si>
  <si>
    <t>553410009700.S-ZSi32</t>
  </si>
  <si>
    <t>HLINÍKOVÁ ZASKLENÁ STENA, cca 2375 x 2150mm, viď. PD, ZSi.32</t>
  </si>
  <si>
    <t>1095098717</t>
  </si>
  <si>
    <t>535</t>
  </si>
  <si>
    <t>553410009700.S-ZSi33</t>
  </si>
  <si>
    <t>HLINÍKOVÁ ZASKLENÁ STENA, cca 4775 x 2150mm, viď. PD, ZSi.33</t>
  </si>
  <si>
    <t>1997578186</t>
  </si>
  <si>
    <t>536</t>
  </si>
  <si>
    <t>553410009700.S-ZSi34</t>
  </si>
  <si>
    <t>HLINÍKOVÁ ZASKLENÁ STENA, cca 4775 x 2150mm, viď. PD, ZSi.34</t>
  </si>
  <si>
    <t>-394663783</t>
  </si>
  <si>
    <t>537</t>
  </si>
  <si>
    <t>553410009700.S-ZSi35</t>
  </si>
  <si>
    <t>HLINÍKOVÁ ZASKLENÁ STENA, cca 1900 x 1250mm, viď. PD, ZSi.35</t>
  </si>
  <si>
    <t>462223184</t>
  </si>
  <si>
    <t>538</t>
  </si>
  <si>
    <t>553410009700.S-ZSi36</t>
  </si>
  <si>
    <t>HLINÍKOVÁ ZASKLENÁ STENA, cca 1900 x 1250mm, viď. PD, ZSi.36</t>
  </si>
  <si>
    <t>-974908278</t>
  </si>
  <si>
    <t>539</t>
  </si>
  <si>
    <t>553410009700.S-ZSi38</t>
  </si>
  <si>
    <t>HLINÍKOVÁ ZASKLENÁ STENA, cca 1400 x 2150mm, viď. PD, ZSi.38</t>
  </si>
  <si>
    <t>1846281122</t>
  </si>
  <si>
    <t>540</t>
  </si>
  <si>
    <t>553410009700.S-ZSi44</t>
  </si>
  <si>
    <t>HLINÍKOVÁ ZASKLENÁ STENA, cca 2000 x 1250mm, viď. PD, ZSi.44</t>
  </si>
  <si>
    <t>62314464</t>
  </si>
  <si>
    <t>541</t>
  </si>
  <si>
    <t>553410009700.S-ZSi47</t>
  </si>
  <si>
    <t>HLINÍKOVÁ ZASKLENÁ STENA, cca 2925 x 1250mm, viď. PD, ZSi.47</t>
  </si>
  <si>
    <t>-327824725</t>
  </si>
  <si>
    <t>542</t>
  </si>
  <si>
    <t>553410009700.S-ZSi48</t>
  </si>
  <si>
    <t>HLINÍKOVÁ ZASKLENÁ STENA, cca 2925 x 1250mm, viď. PD, ZSi.48</t>
  </si>
  <si>
    <t>-1145133628</t>
  </si>
  <si>
    <t>543</t>
  </si>
  <si>
    <t>553410009700.S-ZSi50</t>
  </si>
  <si>
    <t>HLINÍKOVÁ ZASKLENÁ STENA, cca 2000 x 1250mm, viď. PD, ZSi.50</t>
  </si>
  <si>
    <t>-1547947271</t>
  </si>
  <si>
    <t>544</t>
  </si>
  <si>
    <t>553410009700.S-ZSi52</t>
  </si>
  <si>
    <t>HLINÍKOVÁ ZASKLENÁ STENA, cca 1900 x 1250mm, viď. PD, ZSi.52</t>
  </si>
  <si>
    <t>-1177175845</t>
  </si>
  <si>
    <t>545</t>
  </si>
  <si>
    <t>553410009700.S-ZSi53</t>
  </si>
  <si>
    <t>HLINÍKOVÁ ZASKLENÁ STENA, cca 1900 x 1250mm, viď. PD, ZSi.53</t>
  </si>
  <si>
    <t>836067375</t>
  </si>
  <si>
    <t>546</t>
  </si>
  <si>
    <t>553410009700.S-ZSi55</t>
  </si>
  <si>
    <t>HLINÍKOVÁ ZASKLENÁ STENA, cca 6770 x 2150mm, viď. PD, ZSi.55</t>
  </si>
  <si>
    <t>-572242145</t>
  </si>
  <si>
    <t>547</t>
  </si>
  <si>
    <t>553410009700.S-ZSi56</t>
  </si>
  <si>
    <t>HLINÍKOVÁ ZASKLENÁ STENA, cca 6295 x 2150mm, viď. PD, ZSi.56</t>
  </si>
  <si>
    <t>80523760</t>
  </si>
  <si>
    <t>548</t>
  </si>
  <si>
    <t>553410009700.S-ZSi57</t>
  </si>
  <si>
    <t>HLINÍKOVÁ ZASKLENÁ STENA, cca 2650 x 2800mm, viď. PD, ZSi.57</t>
  </si>
  <si>
    <t>1959054833</t>
  </si>
  <si>
    <t>549</t>
  </si>
  <si>
    <t>553410009700.S-ZSi62</t>
  </si>
  <si>
    <t>HLINÍKOVÁ ZASKLENÁ STENA, cca 2650 x 2800mm, viď. PD, ZSi.62</t>
  </si>
  <si>
    <t>-999450193</t>
  </si>
  <si>
    <t>550</t>
  </si>
  <si>
    <t>553410009700.S-ZSi77</t>
  </si>
  <si>
    <t>HLINÍKOVÁ ZASKLENÁ STENA, cca 2150 x 2800mm, viď. PD, ZSi.77</t>
  </si>
  <si>
    <t>-2027948380</t>
  </si>
  <si>
    <t>551</t>
  </si>
  <si>
    <t>553410009700.S-ZSi79</t>
  </si>
  <si>
    <t>HLINÍKOVÁ ZASKLENÁ STENA, cca 2740 x 1250mm, viď. PD, ZSi.79</t>
  </si>
  <si>
    <t>-1167526957</t>
  </si>
  <si>
    <t>552</t>
  </si>
  <si>
    <t>553410009700.S-ZSi82</t>
  </si>
  <si>
    <t>HLINÍKOVÁ ZASKLENÁ STENA, cca 1000 x 1250mm, viď. PD, ZSi.82</t>
  </si>
  <si>
    <t>1881279160</t>
  </si>
  <si>
    <t>553</t>
  </si>
  <si>
    <t>553410009700.S-ZSi03</t>
  </si>
  <si>
    <t>HLINÍKOVÁ ZASKLENÁ STENA INTERIÉROVÁ POŽIARNA, cca 2725 x 2800mm, viď. PD, EI45/D3-C, ZSi.03</t>
  </si>
  <si>
    <t>-1748560948</t>
  </si>
  <si>
    <t>554</t>
  </si>
  <si>
    <t>553410009700.S-ZSi04</t>
  </si>
  <si>
    <t>HLINÍKOVÁ ZASKLENÁ STENA INTERIÉROVÁ POŽIARNA, cca 1650 x 2150mm, viď. PD, ZSi.04</t>
  </si>
  <si>
    <t>176577168</t>
  </si>
  <si>
    <t>555</t>
  </si>
  <si>
    <t>553410009700.S-ZSi06</t>
  </si>
  <si>
    <t>HLINÍKOVÁ ZASKLENÁ STENA INTERIÉROVÁ POŽIARNA, cca 4200 x 2800mm, viď. PD, EI45/D3-C, ZSi.06</t>
  </si>
  <si>
    <t>395747843</t>
  </si>
  <si>
    <t>556</t>
  </si>
  <si>
    <t>553410009700.S-ZSi07</t>
  </si>
  <si>
    <t>HLINÍKOVÁ ZASKLENÁ STENA INTERIÉROVÁ POŽIARNA, cca 2800 x 2800mm, viď. PD, EI45/D3-C, ZSi.07</t>
  </si>
  <si>
    <t>-1501095545</t>
  </si>
  <si>
    <t>557</t>
  </si>
  <si>
    <t>553410009700.S-ZSi08</t>
  </si>
  <si>
    <t>HLINÍKOVÁ ZASKLENÁ STENA INTERIÉROVÁ POŽIARNA, cca 1700 x 2150mm, viď. PD, ZSi.08</t>
  </si>
  <si>
    <t>-675931633</t>
  </si>
  <si>
    <t>558</t>
  </si>
  <si>
    <t>553410009700.S-ZSi10</t>
  </si>
  <si>
    <t>HLINÍKOVÁ ZASKLENÁ STENA INTERIÉROVÁ POŽIARNA, cca  4200 x 2800mm, viď. PD, EI45/D3-C, ZSi.10</t>
  </si>
  <si>
    <t>788770044</t>
  </si>
  <si>
    <t>559</t>
  </si>
  <si>
    <t>553410009700.S-ZSi11</t>
  </si>
  <si>
    <t>HLINÍKOVÁ ZASKLENÁ STENA INTERIÉROVÁ POŽIARNA, cca  2150 x 2800mm, viď. PD, EI45/D3-C, ZSi.11</t>
  </si>
  <si>
    <t>793699589</t>
  </si>
  <si>
    <t>560</t>
  </si>
  <si>
    <t>553410009700.S-ZSi13</t>
  </si>
  <si>
    <t>HLINÍKOVÁ ZASKLENÁ STENA INTERIÉROVÁ POŽIARNA, cca  1950 x 2800mm, viď. PD, EW30/D3-C, ZSi.13</t>
  </si>
  <si>
    <t>-697090511</t>
  </si>
  <si>
    <t>561</t>
  </si>
  <si>
    <t>553410009700.S-ZSi14</t>
  </si>
  <si>
    <t>HLINÍKOVÁ ZASKLENÁ STENA INTERIÉROVÁ POŽIARNA, cca  1950 x 2800mm, viď. PD, EW30/D3-C, ZSi.14</t>
  </si>
  <si>
    <t>1539445888</t>
  </si>
  <si>
    <t>562</t>
  </si>
  <si>
    <t>553410009700.S-ZSi15</t>
  </si>
  <si>
    <t>HLINÍKOVÁ ZASKLENÁ STENA INTERIÉROVÁ POŽIARNA, cca  2400 x 2800mm, viď. PD, EW30/D3-C, ZSi.15</t>
  </si>
  <si>
    <t>-1931144754</t>
  </si>
  <si>
    <t>563</t>
  </si>
  <si>
    <t>553410009700.S-ZSi18</t>
  </si>
  <si>
    <t>HLINÍKOVÁ ZASKLENÁ STENA INTERIÉROVÁ POŽIARNA, cca  2150 x 2800mm, viď. PD, EI45/D3-C, ZSi.18</t>
  </si>
  <si>
    <t>-1039527323</t>
  </si>
  <si>
    <t>564</t>
  </si>
  <si>
    <t>553410009700.S-ZSi19</t>
  </si>
  <si>
    <t>HLINÍKOVÁ ZASKLENÁ STENA INTERIÉROVÁ POŽIARNA, cca  3220 x 2800mm, viď. PD, EI45/D3-C, ZSi.19</t>
  </si>
  <si>
    <t>1214775715</t>
  </si>
  <si>
    <t>565</t>
  </si>
  <si>
    <t>553410009700.S-ZSi22</t>
  </si>
  <si>
    <t>HLINÍKOVÁ ZASKLENÁ STENA INTERIÉROVÁ POŽIARNA, cca  1700 x 2150mm, viď. PD, S-C, ZSi.22</t>
  </si>
  <si>
    <t>-331287585</t>
  </si>
  <si>
    <t>566</t>
  </si>
  <si>
    <t>553410009700.S-ZSi23</t>
  </si>
  <si>
    <t>HLINÍKOVÁ ZASKLENÁ STENA INTERIÉROVÁ POŽIARNA, cca  1500 x 2150mm, viď. PD, EI60/D1-C, ZSi.23</t>
  </si>
  <si>
    <t>-453840679</t>
  </si>
  <si>
    <t>567</t>
  </si>
  <si>
    <t>553410009700.S-ZSi25</t>
  </si>
  <si>
    <t>HLINÍKOVÁ ZASKLENÁ STENA INTERIÉROVÁ POŽIARNA, cca  1975 x 2800mm, viď. PD, EI60/D1-CZSi.25</t>
  </si>
  <si>
    <t>-220659594</t>
  </si>
  <si>
    <t>568</t>
  </si>
  <si>
    <t>553410009700.S-ZSi39</t>
  </si>
  <si>
    <t>HLINÍKOVÁ ZASKLENÁ STENA INTERIÉROVÁ POŽIARNA, cca  2200 x 2800mm, viď. PD, EI60/D1-C, ZSi.39</t>
  </si>
  <si>
    <t>711427839</t>
  </si>
  <si>
    <t>569</t>
  </si>
  <si>
    <t>553410009700.S-ZSi40</t>
  </si>
  <si>
    <t>HLINÍKOVÁ ZASKLENÁ STENA INTERIÉROVÁ POŽIARNA, cca  1300 x 2800mm, viď. PD, EW60/D1-C, ZSi.40</t>
  </si>
  <si>
    <t>-997569804</t>
  </si>
  <si>
    <t>570</t>
  </si>
  <si>
    <t>553410009700.S-ZSi42</t>
  </si>
  <si>
    <t>HLINÍKOVÁ ZASKLENÁ STENA INTERIÉROVÁ POŽIARNA, cca  2550 x 2800mm, viď. PD, EI60/D1-C, ZSi.42</t>
  </si>
  <si>
    <t>-1819934413</t>
  </si>
  <si>
    <t>571</t>
  </si>
  <si>
    <t>553410009700.S-ZSi58</t>
  </si>
  <si>
    <t>HLINÍKOVÁ ZASKLENÁ STENA INTERIÉROVÁ POŽIARNA, cca  2150 x 2800mm, viď. PD, EI60/D1-C, ZSi.58</t>
  </si>
  <si>
    <t>945136787</t>
  </si>
  <si>
    <t>572</t>
  </si>
  <si>
    <t>553410009700.S-ZSi59</t>
  </si>
  <si>
    <t>HLINÍKOVÁ ZASKLENÁ STENA INTERIÉROVÁ POŽIARNA, cca  4200 x 2800mm, viď. PD, EI45/D3-C, ZSi.59</t>
  </si>
  <si>
    <t>-1892764324</t>
  </si>
  <si>
    <t>573</t>
  </si>
  <si>
    <t>553410009700.S-ZSi60</t>
  </si>
  <si>
    <t>HLINÍKOVÁ ZASKLENÁ STENA INTERIÉROVÁ POŽIARNA, cca  1700 x 2150mm, viď. PD, S-C, ZSi.60</t>
  </si>
  <si>
    <t>-1157245120</t>
  </si>
  <si>
    <t>574</t>
  </si>
  <si>
    <t>553410009700.S-ZSi61</t>
  </si>
  <si>
    <t>HLINÍKOVÁ ZASKLENÁ STENA INTERIÉROVÁ POŽIARNA, cca  2150 x 2800mm, viď. PD, EI45/D3-C, ZSi.61</t>
  </si>
  <si>
    <t>1448629680</t>
  </si>
  <si>
    <t>575</t>
  </si>
  <si>
    <t>553410009700.S-ZSi65</t>
  </si>
  <si>
    <t>HLINÍKOVÁ ZASKLENÁ STENA INTERIÉROVÁ POŽIARNA, cca  2500 x 2800mm, viď. PD, EW45/D3-C, ZSi.65</t>
  </si>
  <si>
    <t>-1850080945</t>
  </si>
  <si>
    <t>576</t>
  </si>
  <si>
    <t>553410009700.S-ZSi71</t>
  </si>
  <si>
    <t>HLINÍKOVÁ ZASKLENÁ STENA INTERIÉROVÁ POŽIARNA, cca  2500 x 2800mm, viď. PD, EW45/D3-C, ZSi.71</t>
  </si>
  <si>
    <t>2015570366</t>
  </si>
  <si>
    <t>577</t>
  </si>
  <si>
    <t>553410009700.S-ZSi72</t>
  </si>
  <si>
    <t>HLINÍKOVÁ ZASKLENÁ STENA INTERIÉROVÁ POŽIARNA, cca  1950 x 2150mm, viď. PD, EW45/D3-C, ZSi.72</t>
  </si>
  <si>
    <t>-1657344266</t>
  </si>
  <si>
    <t>578</t>
  </si>
  <si>
    <t>553410009700.S-ZSi73</t>
  </si>
  <si>
    <t>HLINÍKOVÁ ZASKLENÁ STENA INTERIÉROVÁ POŽIARNA, cca  1975 x 2800mm, viď. PD, EW45/D3-C, ZSi.73</t>
  </si>
  <si>
    <t>703785322</t>
  </si>
  <si>
    <t>579</t>
  </si>
  <si>
    <t>553410009700.S-ZSi76</t>
  </si>
  <si>
    <t>HLINÍKOVÁ ZASKLENÁ STENA INTERIÉROVÁ POŽIARNA, cca  2150 x 2800mm, viď. PD, EW45/D3-C, ZSi.76</t>
  </si>
  <si>
    <t>-1300946579</t>
  </si>
  <si>
    <t>580</t>
  </si>
  <si>
    <t>553410009700.S-ZSi78</t>
  </si>
  <si>
    <t>HLINÍKOVÁ ZASKLENÁ STENA INTERIÉROVÁ POŽIARNA, cca  1350 x 2250mm, viď. PD, S-C, ZSi.78</t>
  </si>
  <si>
    <t>1342891134</t>
  </si>
  <si>
    <t>581</t>
  </si>
  <si>
    <t>553410009700.S-ZSi01</t>
  </si>
  <si>
    <t>D+M HLINÍKOVÁ ZASKLENÁ STENA INTERIÉROVÁ AUTOMATICKÁ, cca 4600 x 2800mm, viď. PD, ZSi.01</t>
  </si>
  <si>
    <t>-158062697</t>
  </si>
  <si>
    <t>582</t>
  </si>
  <si>
    <t>553410009700.S-ZSi02</t>
  </si>
  <si>
    <t>D+M HLINÍKOVÁ ZASKLENÁ STENA INTERIÉROVÁ AUTOMATICKÁ, 2725 x 2800mm, viď. PD, ZSi.02</t>
  </si>
  <si>
    <t>-337077450</t>
  </si>
  <si>
    <t>583</t>
  </si>
  <si>
    <t>553410009700.S-ZSi09</t>
  </si>
  <si>
    <t>D+M HLINÍKOVÁ ZASKLENÁ STENA INTERIÉROVÁ AUTOMATICKÁ, cca 3400 x 2800mm, viď. PD, ZSi.09</t>
  </si>
  <si>
    <t>79522381</t>
  </si>
  <si>
    <t>584</t>
  </si>
  <si>
    <t>553410009700.S-ZSi12</t>
  </si>
  <si>
    <t>D+M HLINÍKOVÁ ZASKLENÁ STENA INTERIÉROVÁ AUTOMATICKÁ, cca 2250 x 2800mm, viď. PD, ZSi.12</t>
  </si>
  <si>
    <t>2108517973</t>
  </si>
  <si>
    <t>585</t>
  </si>
  <si>
    <t>553410009700.S-ZSi16</t>
  </si>
  <si>
    <t>D+M HLINÍKOVÁ ZASKLENÁ STENA INTERIÉROVÁ AUTOMATICKÁ, cca 4625 x 2150mm, viď. PD, ZSi.16</t>
  </si>
  <si>
    <t>1912723757</t>
  </si>
  <si>
    <t>586</t>
  </si>
  <si>
    <t>553410009700.S-ZSi24</t>
  </si>
  <si>
    <t>D+M HLINÍKOVÁ ZASKLENÁ STENA INTERIÉROVÁ AUTOMATICKÁ, cca 4900 x 2800mm, viď. PD, ZSi.24</t>
  </si>
  <si>
    <t>-1778268474</t>
  </si>
  <si>
    <t>587</t>
  </si>
  <si>
    <t>553410009700.S-ZSi37</t>
  </si>
  <si>
    <t>D+M HLINÍKOVÁ ZASKLENÁ STENA INTERIÉROVÁ AUTOMATICKÁ, cca 2200 x 2800mm, viď. PD, ZSi.37</t>
  </si>
  <si>
    <t>39971018</t>
  </si>
  <si>
    <t>588</t>
  </si>
  <si>
    <t>553410009700.S-ZSi41</t>
  </si>
  <si>
    <t>D+M HLINÍKOVÁ ZASKLENÁ STENA INTERIÉROVÁ AUTOMATICKÁ, cca 2500 x 2800mm, viď. PD, ZSi.41</t>
  </si>
  <si>
    <t>-1197696916</t>
  </si>
  <si>
    <t>589</t>
  </si>
  <si>
    <t>553410009700.S-ZSi43</t>
  </si>
  <si>
    <t>D+M HLINÍKOVÁ ZASKLENÁ STENA INTERIÉROVÁ AUTOMATICKÁ, cca 2800 x 2150mm, viď. PD, ZSi.43</t>
  </si>
  <si>
    <t>1798122989</t>
  </si>
  <si>
    <t>590</t>
  </si>
  <si>
    <t>553410009700.S-ZSi45</t>
  </si>
  <si>
    <t>D+M HLINÍKOVÁ ZASKLENÁ STENA INTERIÉROVÁ AUTOMATICKÁ, cca 2800 x 2150mm, viď. PD, ZSi.45</t>
  </si>
  <si>
    <t>-1334517714</t>
  </si>
  <si>
    <t>591</t>
  </si>
  <si>
    <t>553410009700.S-ZSi46</t>
  </si>
  <si>
    <t>D+M HLINÍKOVÁ ZASKLENÁ STENA INTERIÉROVÁ AUTOMATICKÁ, cca  2800 x 2150mm, viď. PD, ZSi.46</t>
  </si>
  <si>
    <t>895939153</t>
  </si>
  <si>
    <t>592</t>
  </si>
  <si>
    <t>553410009700.S-ZSi49</t>
  </si>
  <si>
    <t>D+M HLINÍKOVÁ ZASKLENÁ STENA INTERIÉROVÁ AUTOMATICKÁ, cca  2800 x 1250mm, viď. PD, ZSi.49</t>
  </si>
  <si>
    <t>1653143331</t>
  </si>
  <si>
    <t>593</t>
  </si>
  <si>
    <t>553410009700.S-ZSi51</t>
  </si>
  <si>
    <t>D+M HLINÍKOVÁ ZASKLENÁ STENA INTERIÉROVÁ AUTOMATICKÁ, cca  3000 x 2150mm, viď. PD, ZSi.51</t>
  </si>
  <si>
    <t>153830222</t>
  </si>
  <si>
    <t>594</t>
  </si>
  <si>
    <t>553410009700.S-ZSi54</t>
  </si>
  <si>
    <t>D+M HLINÍKOVÁ ZASKLENÁ STENA INTERIÉROVÁ AUTOMATICKÁ, cca  3000 x 2150mm, viď. PD, ZSi.54</t>
  </si>
  <si>
    <t>80407353</t>
  </si>
  <si>
    <t>595</t>
  </si>
  <si>
    <t>553410009700.S-ZSi63</t>
  </si>
  <si>
    <t>D+M HLINÍKOVÁ ZASKLENÁ STENA INTERIÉROVÁ AUTOMATICKÁ, cca  2500 x 2800mm, viď. PD, ZSi.63</t>
  </si>
  <si>
    <t>-1845576206</t>
  </si>
  <si>
    <t>596</t>
  </si>
  <si>
    <t>553410009700.S-ZSi64</t>
  </si>
  <si>
    <t>D+M HLINÍKOVÁ ZASKLENÁ STENA INTERIÉROVÁ AUTOMATICKÁ, cca  2500 x 2800mm, viď. PD, ZSi.64</t>
  </si>
  <si>
    <t>939695600</t>
  </si>
  <si>
    <t>597</t>
  </si>
  <si>
    <t>553410009700.S-ZSi66</t>
  </si>
  <si>
    <t>D+M HLINÍKOVÁ ZASKLENÁ STENA INTERIÉROVÁ AUTOMATICKÁ, cca  3400 x 2150mm, viď. PD, ZSi.66</t>
  </si>
  <si>
    <t>-1611225258</t>
  </si>
  <si>
    <t>598</t>
  </si>
  <si>
    <t>553410009700.S-ZSi67</t>
  </si>
  <si>
    <t>D+M HLINÍKOVÁ ZASKLENÁ STENA INTERIÉROVÁ AUTOMATICKÁ, cca  3600 x 2150mm, viď. PD, ZSi.67</t>
  </si>
  <si>
    <t>-589715784</t>
  </si>
  <si>
    <t>599</t>
  </si>
  <si>
    <t>553410009700.S-ZSi68</t>
  </si>
  <si>
    <t>D+M HLINÍKOVÁ ZASKLENÁ STENA INTERIÉROVÁ AUTOMATICKÁ, cca  3200 x 2150mm, viď. PD, ZSi.68</t>
  </si>
  <si>
    <t>580069390</t>
  </si>
  <si>
    <t>600</t>
  </si>
  <si>
    <t>553410009700.S-ZSi69</t>
  </si>
  <si>
    <t>D+M HLINÍKOVÁ ZASKLENÁ STENA INTERIÉROVÁ AUTOMATICKÁ, cca  2450 x 2800mm, viď. PD, ZSi.69</t>
  </si>
  <si>
    <t>-1330128343</t>
  </si>
  <si>
    <t>601</t>
  </si>
  <si>
    <t>553410009700.S-ZSi70</t>
  </si>
  <si>
    <t>D+M HLINÍKOVÁ ZASKLENÁ STENA INTERIÉROVÁ AUTOMATICKÁ, cca  2450 x 2800mm, viď. PD, ZSi.70</t>
  </si>
  <si>
    <t>1047550582</t>
  </si>
  <si>
    <t>602</t>
  </si>
  <si>
    <t>553410009700.S-ZSi74</t>
  </si>
  <si>
    <t>D+M HLINÍKOVÁ ZASKLENÁ STENA INTERIÉROVÁ AUTOMATICKÁ, cca  1975 x 2800mm, viď. PD, ZSi.74</t>
  </si>
  <si>
    <t>-1002559085</t>
  </si>
  <si>
    <t>603</t>
  </si>
  <si>
    <t>553410009700.S-ZSi75</t>
  </si>
  <si>
    <t>D+M HLINÍKOVÁ ZASKLENÁ STENA INTERIÉROVÁ AUTOMATICKÁ, cca  2150 x 2800mm, viď. PD, ZSi.75</t>
  </si>
  <si>
    <t>-757150940</t>
  </si>
  <si>
    <t>604</t>
  </si>
  <si>
    <t>553410009700.S-ZSi80</t>
  </si>
  <si>
    <t>D+M HLINÍKOVÁ ZASKLENÁ STENA INTERIÉROVÁ AUTOMATICKÁ, cca  2800 x 2150mm, viď. PD, ZSi.80</t>
  </si>
  <si>
    <t>-291395829</t>
  </si>
  <si>
    <t>605</t>
  </si>
  <si>
    <t>553410009700.S-ZSi81</t>
  </si>
  <si>
    <t>D+M HLINÍKOVÁ ZASKLENÁ STENA INTERIÉROVÁ AUTOMATICKÁ, cca  2800 x 2150mm, viď. PD, ZSi.81</t>
  </si>
  <si>
    <t>-202685737</t>
  </si>
  <si>
    <t>606</t>
  </si>
  <si>
    <t>767641110.S</t>
  </si>
  <si>
    <t>Montáž kovového dverového krídla otočného jednokrídlového, do existujúcej zárubne, vrátane kovania</t>
  </si>
  <si>
    <t>-1748255448</t>
  </si>
  <si>
    <t>607</t>
  </si>
  <si>
    <t>-1321738904</t>
  </si>
  <si>
    <t>608</t>
  </si>
  <si>
    <t>DP.019</t>
  </si>
  <si>
    <t>INTERIÉROVÉ PROTIPOŽIARNÉ DVERE; 1000 x 2200mm, EW30/D3-C, viď. PD, DP.019, (AH)</t>
  </si>
  <si>
    <t>577358908</t>
  </si>
  <si>
    <t>609</t>
  </si>
  <si>
    <t>DP.001</t>
  </si>
  <si>
    <t>INTERIÉROVÉ PROTIPOŽIARNÉ DVERE; 900 x 2100mm, EW30/D3-C,  viď. PD, DP.001, ( F)</t>
  </si>
  <si>
    <t>-534006676</t>
  </si>
  <si>
    <t>842</t>
  </si>
  <si>
    <t>DP.001-01</t>
  </si>
  <si>
    <t>INTERIÉROVÉ PROTIPOŽIARNÉ DVERE; 900 x 2100mm, EW45/D3-C,  viď. PD, DP.002, ( F)</t>
  </si>
  <si>
    <t>-1462873711</t>
  </si>
  <si>
    <t>843</t>
  </si>
  <si>
    <t>DP.001-02</t>
  </si>
  <si>
    <t>INTERIÉROVÉ PROTIPOŽIARNÉ DVERE; 900 x 2100mm, EW45/D3-C,  viď. PD, DP.003, ( F)</t>
  </si>
  <si>
    <t>3500895</t>
  </si>
  <si>
    <t>844</t>
  </si>
  <si>
    <t>DP.001-03</t>
  </si>
  <si>
    <t>INTERIÉROVÉ PROTIPOŽIARNÉ DVERE; 900 x 2100mm, EW45/D3-C,  viď. PD, DP.007, ( F)</t>
  </si>
  <si>
    <t>-325810340</t>
  </si>
  <si>
    <t>610</t>
  </si>
  <si>
    <t>DP.Š2.001</t>
  </si>
  <si>
    <t>INTERIÉROVÉ PROTIPOŽIARNÉ DVERE; 900 x 2100mm, EW30/D3-C, viď. PD, DP.Š2.001, (F1)</t>
  </si>
  <si>
    <t>2060033399</t>
  </si>
  <si>
    <t>857</t>
  </si>
  <si>
    <t>DP.Š2.001-1</t>
  </si>
  <si>
    <t>INTERIÉROVÉ PROTIPOŽIARNÉ DVERE; 900 x 2100mm, EW30/D3-C, viď. PD, DP.Š2.002, (F1)</t>
  </si>
  <si>
    <t>-922512289</t>
  </si>
  <si>
    <t>858</t>
  </si>
  <si>
    <t>DP.Š2.001-2</t>
  </si>
  <si>
    <t>INTERIÉROVÉ PROTIPOŽIARNÉ DVERE; 900 x 2100mm, EW90/D1-C, viď. PD, DP.Š2.003, (F1)</t>
  </si>
  <si>
    <t>604177536</t>
  </si>
  <si>
    <t>859</t>
  </si>
  <si>
    <t>DP.Š2.001-3</t>
  </si>
  <si>
    <t>INTERIÉROVÉ PROTIPOŽIARNÉ DVERE; 900 x 2100mm, EI45/D3-C, viď. PD, DP.Š2.004, (F1)</t>
  </si>
  <si>
    <t>1293751667</t>
  </si>
  <si>
    <t>611</t>
  </si>
  <si>
    <t>DP.005</t>
  </si>
  <si>
    <t>INTERIÉROVÉ PROTIPOŽIARNÉ DVERE ; 1100 x 2150mm, EI45-D3-C, viď. PD, DP.005, (G)</t>
  </si>
  <si>
    <t>796962215</t>
  </si>
  <si>
    <t>612</t>
  </si>
  <si>
    <t>DP.006</t>
  </si>
  <si>
    <t>INTERIÉROVÉ PROTIPOŽIARNÉ DVERE; 900 x 2100mm, EI60/D1-C, viď. PD, DP.004, (AW)</t>
  </si>
  <si>
    <t>-1308492710</t>
  </si>
  <si>
    <t>845</t>
  </si>
  <si>
    <t>DP.006-01</t>
  </si>
  <si>
    <t>INTERIÉROVÉ PROTIPOŽIARNÉ DVERE; 900 x 2100mm, EI45/D3-C, viď. PD, DP.023, (AW)</t>
  </si>
  <si>
    <t>-1010993973</t>
  </si>
  <si>
    <t>613</t>
  </si>
  <si>
    <t>DDP.008</t>
  </si>
  <si>
    <t>INTERIÉROVÉ PROTIPOŽIARNÉ DVERE ; 800 x 2100mm, EW30/D3-C, viď. PD, DP.008, J</t>
  </si>
  <si>
    <t>998027148</t>
  </si>
  <si>
    <t>Poznámka k položke:_x000D_
Vrátane oceľovej zárubne EI45 na hr. múru 100 mm</t>
  </si>
  <si>
    <t>614</t>
  </si>
  <si>
    <t>DP.009</t>
  </si>
  <si>
    <t>INTERIÉROVÉ PROTIPOŽIARNÉ DVERE; 1000 x 2100mm, EI45/D3-C, viď. PD, DP.009, (G1)</t>
  </si>
  <si>
    <t>590683551</t>
  </si>
  <si>
    <t>856</t>
  </si>
  <si>
    <t>DP.009-1</t>
  </si>
  <si>
    <t>INTERIÉROVÉ PROTIPOŽIARNÉ DVERE; 1000 x 2100mm, EI45/D3-C, viď. PD, DP.0022, (G1)</t>
  </si>
  <si>
    <t>-916656427</t>
  </si>
  <si>
    <t>615</t>
  </si>
  <si>
    <t>DP.013</t>
  </si>
  <si>
    <t>INTERIÉROVÉ PROTIPOŽIARNÉ DVERE; 1100 x 2150mm, EI60/D1-C,  viď. PD, DP.013, (G2)</t>
  </si>
  <si>
    <t>-289512744</t>
  </si>
  <si>
    <t>616</t>
  </si>
  <si>
    <t>DP.024</t>
  </si>
  <si>
    <t>INTERIÉROVÉ PROTIPOŽIARNÉ DVERE; 800 x 2100mm, EI60/D1-C, viď. PD, DP.024, (AX)</t>
  </si>
  <si>
    <t>-290632245</t>
  </si>
  <si>
    <t>853</t>
  </si>
  <si>
    <t>DP.024-1</t>
  </si>
  <si>
    <t>INTERIÉROVÉ PROTIPOŽIARNÉ DVERE; 800 x 2100mm, EI90/D1-C, viď. PD, DP.025, (AX)</t>
  </si>
  <si>
    <t>652614186</t>
  </si>
  <si>
    <t>854</t>
  </si>
  <si>
    <t>DP.024-2</t>
  </si>
  <si>
    <t>INTERIÉROVÉ PROTIPOŽIARNÉ DVERE; 800 x 2100mm, EI90/D1-C, viď. PD, DP.026, (AX)</t>
  </si>
  <si>
    <t>-297777684</t>
  </si>
  <si>
    <t>855</t>
  </si>
  <si>
    <t>DP.024-3</t>
  </si>
  <si>
    <t>INTERIÉROVÉ PROTIPOŽIARNÉ DVERE; 800 x 2100mm, EI90/D1-C, viď. PD, DP.027, (AX)</t>
  </si>
  <si>
    <t>-1289648089</t>
  </si>
  <si>
    <t>617</t>
  </si>
  <si>
    <t>DP.031</t>
  </si>
  <si>
    <t>INTERIÉROVÉ PROTIPOŽIARNÉ DVERE; 900 x 2100mm, EI30/D3-C, viď. PD, DP.006, (H)</t>
  </si>
  <si>
    <t>1227940608</t>
  </si>
  <si>
    <t>846</t>
  </si>
  <si>
    <t>DP.031-1</t>
  </si>
  <si>
    <t>INTERIÉROVÉ PROTIPOŽIARNÉ DVERE; 900 x 2100mm, EI30/D3-C, viď. PD, DP.028, (H)</t>
  </si>
  <si>
    <t>-1877028982</t>
  </si>
  <si>
    <t>618</t>
  </si>
  <si>
    <t>DP.032</t>
  </si>
  <si>
    <t>INTERIÉROVÉ PROTIPOŽIARNÉ DVERE; 900x2100mm, EI30/D3-C,  viď. PD, DP.010, (H1)</t>
  </si>
  <si>
    <t>1947460429</t>
  </si>
  <si>
    <t>847</t>
  </si>
  <si>
    <t>DP.032-1</t>
  </si>
  <si>
    <t>INTERIÉROVÉ PROTIPOŽIARNÉ DVERE; 900x2100mm, EI60/D1-C,  viď. PD, DP.011, (H1)</t>
  </si>
  <si>
    <t>-861467577</t>
  </si>
  <si>
    <t>848</t>
  </si>
  <si>
    <t>DP.032-2</t>
  </si>
  <si>
    <t>INTERIÉROVÉ PROTIPOŽIARNÉ DVERE; 900x2100mm, EI60/D1-C,  viď. PD, DP.012, (H1)</t>
  </si>
  <si>
    <t>1499620885</t>
  </si>
  <si>
    <t>849</t>
  </si>
  <si>
    <t>DP.032-3</t>
  </si>
  <si>
    <t>INTERIÉROVÉ PROTIPOŽIARNÉ DVERE; 900x2100mm, EI45/D3-C,  viď. PD, DP.016, (H1)</t>
  </si>
  <si>
    <t>-2068299797</t>
  </si>
  <si>
    <t>850</t>
  </si>
  <si>
    <t>DP.032-4</t>
  </si>
  <si>
    <t>INTERIÉROVÉ PROTIPOŽIARNÉ DVERE; 900x2100mm, EI45/D3-C,  viď. PD, DP.019, (H1)</t>
  </si>
  <si>
    <t>-2143571269</t>
  </si>
  <si>
    <t>619</t>
  </si>
  <si>
    <t>DP.033</t>
  </si>
  <si>
    <t>INTERIÉROVÉ PROTIPOŽIARNÉ DVERE; 900 x 2100mm, EI60/D1-C, viď. PD, DP0.15, (H2)</t>
  </si>
  <si>
    <t>-681991544</t>
  </si>
  <si>
    <t>851</t>
  </si>
  <si>
    <t>DP.033-1</t>
  </si>
  <si>
    <t>INTERIÉROVÉ PROTIPOŽIARNÉ DVERE; 900 x 2100mm, EI45/D3-C, viď. PD, DP0.15, (H2)</t>
  </si>
  <si>
    <t>1833856159</t>
  </si>
  <si>
    <t>620</t>
  </si>
  <si>
    <t>DP.034</t>
  </si>
  <si>
    <t>INTERIÉROVÉ PROTIPOŽIARNÉ DVERE; 1000 x 2100mm, EI60/D1-C, DP.014,  (I)</t>
  </si>
  <si>
    <t>585613001</t>
  </si>
  <si>
    <t>852</t>
  </si>
  <si>
    <t>DP.034-1</t>
  </si>
  <si>
    <t>INTERIÉROVÉ PROTIPOŽIARNÉ DVERE; 1000 x 2100mm, EI45/D3-C, DP.018,  (I)</t>
  </si>
  <si>
    <t>-1550421559</t>
  </si>
  <si>
    <t>621</t>
  </si>
  <si>
    <t>767641120.S</t>
  </si>
  <si>
    <t>Montáž kovového dverového krídla otočného dvojkrídlového, do existujúcej zárubne, vrátane kovania</t>
  </si>
  <si>
    <t>1965363347</t>
  </si>
  <si>
    <t>622</t>
  </si>
  <si>
    <t>-2079298544</t>
  </si>
  <si>
    <t>623</t>
  </si>
  <si>
    <t>DDP.005</t>
  </si>
  <si>
    <t>INTERIÉROVÉ DVOJKRÍDLOVÉ PROTIPOŽIARNÉ DVERE; 1500 x 2200mm, EW/D3-C, viď. PD, DDP.005, (AF)</t>
  </si>
  <si>
    <t>-651394936</t>
  </si>
  <si>
    <t>624</t>
  </si>
  <si>
    <t>DDP.006</t>
  </si>
  <si>
    <t>INTERIÉROVÉ DVOJKRÍDLOVÉ PROTIPOŽIARNÉ DVERE ; 1800 x 2200mm, EI30-D3-Cviď. PD, DDP.006, (AI)</t>
  </si>
  <si>
    <t>344401420</t>
  </si>
  <si>
    <t>860</t>
  </si>
  <si>
    <t>DDP.006-1</t>
  </si>
  <si>
    <t>INTERIÉROVÉ DVOJKRÍDLOVÉ PROTIPOŽIARNÉ DVERE ; 1800 x 2200mm, EI30-D3-Cviď. PD, DDP.009, (AI)</t>
  </si>
  <si>
    <t>1967321392</t>
  </si>
  <si>
    <t>625</t>
  </si>
  <si>
    <t>DDP.007</t>
  </si>
  <si>
    <t>INTERIÉROVÉ PROTIPOŽIARNÉ DVERE; 1800 x 2200mm, EW15/D3-C, viď. PD, DDP.007, (AJ)</t>
  </si>
  <si>
    <t>1739069651</t>
  </si>
  <si>
    <t>861</t>
  </si>
  <si>
    <t>DDP.007-1</t>
  </si>
  <si>
    <t>INTERIÉROVÉ PROTIPOŽIARNÉ DVERE; 1800 x 2200mm, EW30/D3-C, viď. PD, DDP.008, (AJ)</t>
  </si>
  <si>
    <t>1321700540</t>
  </si>
  <si>
    <t>626</t>
  </si>
  <si>
    <t>DDP.003</t>
  </si>
  <si>
    <t>INTERIÉROVÉ DVOJKRÍDLOVÉ PROTIPOŽIARNÉ DVERE 1800 x 2250mm, EI60/D1-C, viď. PD, DDP.001, (P1)</t>
  </si>
  <si>
    <t>180562010</t>
  </si>
  <si>
    <t>840</t>
  </si>
  <si>
    <t>DDP.003-01</t>
  </si>
  <si>
    <t>INTERIÉROVÉ DVOJKRÍDLOVÉ PROTIPOŽIARNÉ DVERE 1800 x 2250mm, EI45/D3-C, viď. PD, DDP.002, (P1)</t>
  </si>
  <si>
    <t>-1071722353</t>
  </si>
  <si>
    <t>785</t>
  </si>
  <si>
    <t>767661500.S</t>
  </si>
  <si>
    <t>627339224</t>
  </si>
  <si>
    <t>786</t>
  </si>
  <si>
    <t>611530061400.SR</t>
  </si>
  <si>
    <t>-1673318245</t>
  </si>
  <si>
    <t>627</t>
  </si>
  <si>
    <t>767832100.SR</t>
  </si>
  <si>
    <t>Montáž rebríka, Z9</t>
  </si>
  <si>
    <t>-666199679</t>
  </si>
  <si>
    <t>628</t>
  </si>
  <si>
    <t>767834102.S</t>
  </si>
  <si>
    <t>Montáž ochranného koša zváraním, Z9</t>
  </si>
  <si>
    <t>-2005168717</t>
  </si>
  <si>
    <t>629</t>
  </si>
  <si>
    <t>767995101.SR</t>
  </si>
  <si>
    <t>Montáž ostatných atypických kovových stavebných doplnkových konštrukcií do 5 kg, Z13</t>
  </si>
  <si>
    <t>-1871050099</t>
  </si>
  <si>
    <t>372,92"L50x50x5mm, Z13</t>
  </si>
  <si>
    <t xml:space="preserve">Medzisúčet </t>
  </si>
  <si>
    <t>630</t>
  </si>
  <si>
    <t>133310002400.S</t>
  </si>
  <si>
    <t>Tyč oceľová prierezu L rovnoramenný uholník 50x50x5 mm, Z13</t>
  </si>
  <si>
    <t>-1317399125</t>
  </si>
  <si>
    <t>348,53/1000</t>
  </si>
  <si>
    <t>Medzisúčet Z13</t>
  </si>
  <si>
    <t>0,349*1,07 'Prepočítané koeficientom množstva</t>
  </si>
  <si>
    <t>631</t>
  </si>
  <si>
    <t>767995101.SR1</t>
  </si>
  <si>
    <t>Montáž ostatných atypických kovových stavebných doplnkových konštrukcií do 5 kg, ST1</t>
  </si>
  <si>
    <t>-319672700</t>
  </si>
  <si>
    <t>57,3</t>
  </si>
  <si>
    <t>Medzisúčet šachtová stupačka ST1</t>
  </si>
  <si>
    <t>632</t>
  </si>
  <si>
    <t>145520000100.SR5</t>
  </si>
  <si>
    <t>Oceľ, vr. povrchovej úpravy, viď. PD, ST1</t>
  </si>
  <si>
    <t>-1190167882</t>
  </si>
  <si>
    <t>57,3/1000</t>
  </si>
  <si>
    <t>0,057*1,07 'Prepočítané koeficientom množstva</t>
  </si>
  <si>
    <t>633</t>
  </si>
  <si>
    <t>767995102.SR</t>
  </si>
  <si>
    <t>Montáž ostatných atypických kovových stavebných doplnkových konštrukcií - statika</t>
  </si>
  <si>
    <t>40890425</t>
  </si>
  <si>
    <t>(7,9+10,4+15,4+13,4)</t>
  </si>
  <si>
    <t>Medzisúčet STA-74</t>
  </si>
  <si>
    <t>3886,6</t>
  </si>
  <si>
    <t>Medzisúčet STA-76</t>
  </si>
  <si>
    <t>918,6</t>
  </si>
  <si>
    <t>Medzisúčet STA-84</t>
  </si>
  <si>
    <t>1714,9</t>
  </si>
  <si>
    <t>Medzisúčet STA-85 R-01</t>
  </si>
  <si>
    <t>5333,2</t>
  </si>
  <si>
    <t>Medzisúčet STA-86</t>
  </si>
  <si>
    <t>15723,5</t>
  </si>
  <si>
    <t>Medzisúčet STA-87 R-01</t>
  </si>
  <si>
    <t>15967,1</t>
  </si>
  <si>
    <t>Medzisúčet STA-88 R-01</t>
  </si>
  <si>
    <t>3848,6</t>
  </si>
  <si>
    <t>Medzisúčet malá protihluková stena R-01</t>
  </si>
  <si>
    <t>634</t>
  </si>
  <si>
    <t>134810000600.SR</t>
  </si>
  <si>
    <t>Oceľ, viď statika</t>
  </si>
  <si>
    <t>1252790935</t>
  </si>
  <si>
    <t>(7,9+10,4+15,4+13,4)/1000</t>
  </si>
  <si>
    <t>3886,6/1000</t>
  </si>
  <si>
    <t>918,6/1000</t>
  </si>
  <si>
    <t>1714,9/1000</t>
  </si>
  <si>
    <t>5333,2/1000</t>
  </si>
  <si>
    <t>15723,5/1000*1,02</t>
  </si>
  <si>
    <t>15967,1/1000*1,02</t>
  </si>
  <si>
    <t>Medzisúčet STA-88</t>
  </si>
  <si>
    <t>3848,6/1000</t>
  </si>
  <si>
    <t>Medzisúčet malá protihluková stena</t>
  </si>
  <si>
    <t>48,074*1,1 'Prepočítané koeficientom množstva</t>
  </si>
  <si>
    <t>635</t>
  </si>
  <si>
    <t>TG-001</t>
  </si>
  <si>
    <t>Technická guma PL10x300, viď. statika</t>
  </si>
  <si>
    <t>-76229135</t>
  </si>
  <si>
    <t>636</t>
  </si>
  <si>
    <t>767995102.SR-CH</t>
  </si>
  <si>
    <t>Montáž ostatných atypických kovových stavebných doplnkových konštrukcií nad 5 do 10 kg . chráničky CH1-CH4</t>
  </si>
  <si>
    <t>-1745944486</t>
  </si>
  <si>
    <t>1555,4</t>
  </si>
  <si>
    <t>Medzisúčet sta-74 R-01</t>
  </si>
  <si>
    <t>637</t>
  </si>
  <si>
    <t>145520000100.SR-CH</t>
  </si>
  <si>
    <t>Oceľ, vr. povrchovej úpravy, viď. PD, CH1-CH4</t>
  </si>
  <si>
    <t>-1644669834</t>
  </si>
  <si>
    <t>1555,4/1000</t>
  </si>
  <si>
    <t>1,555*1,12 'Prepočítané koeficientom množstva</t>
  </si>
  <si>
    <t>638</t>
  </si>
  <si>
    <t>767995103.SR</t>
  </si>
  <si>
    <t>Montáž ostatných atypických kovových stavebných doplnkových konštrukcií , KPZ.1, KPZ.2, KPZ.3, KPZ.4, KPZ.5, KPZ.6, KPZ.7, KPZ.8</t>
  </si>
  <si>
    <t>411521700</t>
  </si>
  <si>
    <t>55,98*5"KPZ1</t>
  </si>
  <si>
    <t>163,33*2"KPZ2</t>
  </si>
  <si>
    <t>158,18*2"KPZ3</t>
  </si>
  <si>
    <t>197,74*1"KPZ4</t>
  </si>
  <si>
    <t>196,88*1"KPZ5</t>
  </si>
  <si>
    <t>353,82*1"KPZ6</t>
  </si>
  <si>
    <t>370,72*1"KPZ7</t>
  </si>
  <si>
    <t>317,77*1"KPZ8</t>
  </si>
  <si>
    <t>639</t>
  </si>
  <si>
    <t>145520000100.SR3</t>
  </si>
  <si>
    <t>Oceľ, vr. povrchovej úpravy, viď. PD, KPZ1-8</t>
  </si>
  <si>
    <t>1286185135</t>
  </si>
  <si>
    <t>2359,85/1000</t>
  </si>
  <si>
    <t>Medzisúčet KPZ1-8</t>
  </si>
  <si>
    <t>2,36*1,07 'Prepočítané koeficientom množstva</t>
  </si>
  <si>
    <t>640</t>
  </si>
  <si>
    <t>767995103.SR2</t>
  </si>
  <si>
    <t>Montáž ostatných atypických kovových stavebných doplnkových konštrukcií PR1-7</t>
  </si>
  <si>
    <t>-1507977266</t>
  </si>
  <si>
    <t>75,61</t>
  </si>
  <si>
    <t>141,748"pororošt</t>
  </si>
  <si>
    <t>Medzisúčet PR1</t>
  </si>
  <si>
    <t>73,02</t>
  </si>
  <si>
    <t>47,8"pororošt</t>
  </si>
  <si>
    <t>Medzisúčet PR2</t>
  </si>
  <si>
    <t>47,4</t>
  </si>
  <si>
    <t>140,41"pororošt</t>
  </si>
  <si>
    <t>Medzisúčet PR3</t>
  </si>
  <si>
    <t>72,99</t>
  </si>
  <si>
    <t>124,302"pororošt</t>
  </si>
  <si>
    <t>Medzisúčet PR4</t>
  </si>
  <si>
    <t>9,86</t>
  </si>
  <si>
    <t>20,134"Pororošt</t>
  </si>
  <si>
    <t>Medzisúčet PR6</t>
  </si>
  <si>
    <t>59,83</t>
  </si>
  <si>
    <t>168,429"pororošt</t>
  </si>
  <si>
    <t>Medzisúčet PR7</t>
  </si>
  <si>
    <t>641</t>
  </si>
  <si>
    <t>145520000100.SR4</t>
  </si>
  <si>
    <t>Oceľ, vr. povrchovej úpravy, viď. PD, PR1-7</t>
  </si>
  <si>
    <t>-36549993</t>
  </si>
  <si>
    <t>75,61/1000</t>
  </si>
  <si>
    <t>73,02/1000</t>
  </si>
  <si>
    <t>47,4/1000</t>
  </si>
  <si>
    <t>72,99/1000</t>
  </si>
  <si>
    <t>9,86/1000</t>
  </si>
  <si>
    <t>59,83/1000</t>
  </si>
  <si>
    <t>0,412*1,07 'Prepočítané koeficientom množstva</t>
  </si>
  <si>
    <t>642</t>
  </si>
  <si>
    <t>553430010115.SR1</t>
  </si>
  <si>
    <t>POROROŠT, vr. povrchovej úpravy, viď. PD, PR1-7</t>
  </si>
  <si>
    <t>1920082769</t>
  </si>
  <si>
    <t>1,2*1,65</t>
  </si>
  <si>
    <t>1,18*1,65</t>
  </si>
  <si>
    <t>0,68*0,9</t>
  </si>
  <si>
    <t>0,9*0,9</t>
  </si>
  <si>
    <t>1,17*1,45</t>
  </si>
  <si>
    <t>1,28*2,07*2</t>
  </si>
  <si>
    <t>0,95*1,695*2</t>
  </si>
  <si>
    <t>0,875*0,875</t>
  </si>
  <si>
    <t>0,875*0,785</t>
  </si>
  <si>
    <t>4,674</t>
  </si>
  <si>
    <t>0,87*0,87</t>
  </si>
  <si>
    <t>0,73*0,98*2</t>
  </si>
  <si>
    <t>0,73*0,95</t>
  </si>
  <si>
    <t>0,6*0,67*9</t>
  </si>
  <si>
    <t>0,67*0,88</t>
  </si>
  <si>
    <t>643</t>
  </si>
  <si>
    <t>767995103.SR3</t>
  </si>
  <si>
    <t>Montáž ostatných atypických kovových stavebných doplnkových konštrukcií  Z14.1-Z14.7</t>
  </si>
  <si>
    <t>-1738296918</t>
  </si>
  <si>
    <t>17,52*6</t>
  </si>
  <si>
    <t>21,37*3</t>
  </si>
  <si>
    <t>32,59*3</t>
  </si>
  <si>
    <t>44,94*9</t>
  </si>
  <si>
    <t>40,56*3</t>
  </si>
  <si>
    <t>45,81*12</t>
  </si>
  <si>
    <t>39,68*3</t>
  </si>
  <si>
    <t>Medzisúčet Z14</t>
  </si>
  <si>
    <t>644</t>
  </si>
  <si>
    <t>145520000400.SR6</t>
  </si>
  <si>
    <t>Oceľ, vr. povrchovej úpravy, viď. PD - Deliaca konštrukcia výťahovej šachty, viď. PD, Z14.1-Z14.7</t>
  </si>
  <si>
    <t>575639337</t>
  </si>
  <si>
    <t>1461,9/1000</t>
  </si>
  <si>
    <t>1,462*1,1 'Prepočítané koeficientom množstva</t>
  </si>
  <si>
    <t>645</t>
  </si>
  <si>
    <t>767995200.S</t>
  </si>
  <si>
    <t>Výroba atypického výrobku - mreže, Z8</t>
  </si>
  <si>
    <t>-2069788205</t>
  </si>
  <si>
    <t>793,79"jokel</t>
  </si>
  <si>
    <t>70,21"tahokov</t>
  </si>
  <si>
    <t>Medzisúčet Z8</t>
  </si>
  <si>
    <t>646</t>
  </si>
  <si>
    <t>145520000100.SR1</t>
  </si>
  <si>
    <t>Oceľ, vr. povrchovej úpravy, viď. PD, Z8</t>
  </si>
  <si>
    <t>816234076</t>
  </si>
  <si>
    <t>793,79/1000"jokel</t>
  </si>
  <si>
    <t>70,21/1000"tahokov</t>
  </si>
  <si>
    <t>0,864*1,07 'Prepočítané koeficientom množstva</t>
  </si>
  <si>
    <t>647</t>
  </si>
  <si>
    <t>553430010115.SR</t>
  </si>
  <si>
    <t>Rošt z ťahokovu, vr. povrchovej úpravy, viď. PD, Z8</t>
  </si>
  <si>
    <t>-1258917720</t>
  </si>
  <si>
    <t>0,35*0,65*2</t>
  </si>
  <si>
    <t>0,2*0,65*2</t>
  </si>
  <si>
    <t>0,35*1,45*11</t>
  </si>
  <si>
    <t>0,2*1,45*11</t>
  </si>
  <si>
    <t>648</t>
  </si>
  <si>
    <t>767995210.S</t>
  </si>
  <si>
    <t>Výroba atypického zábradlia šikmého z profilovanej ocele</t>
  </si>
  <si>
    <t>250207722</t>
  </si>
  <si>
    <t>1,9*8*35,66"Z1.A</t>
  </si>
  <si>
    <t>1,55*1*35,66"Z1,B</t>
  </si>
  <si>
    <t>1,55*2*35,66"Z1.C</t>
  </si>
  <si>
    <t>1,44*1*35,66"Z1.D</t>
  </si>
  <si>
    <t>1,6*4*35,66"Z1.E</t>
  </si>
  <si>
    <t>1,72*1*36,48"Z2</t>
  </si>
  <si>
    <t>3,205*1*35,66"Z1.A</t>
  </si>
  <si>
    <t>3,625*5*35,66"Z1.B</t>
  </si>
  <si>
    <t>1,735*36,48"Z2</t>
  </si>
  <si>
    <t>3,625*4*35,66"Z1</t>
  </si>
  <si>
    <t>1,735*1*36,48"Z2</t>
  </si>
  <si>
    <t>4,11*2*28,82"Z5</t>
  </si>
  <si>
    <t>104,18"Z7</t>
  </si>
  <si>
    <t>39,2"pororošt</t>
  </si>
  <si>
    <t>14,2"ťahokov</t>
  </si>
  <si>
    <t>649</t>
  </si>
  <si>
    <t>145520000400.SR</t>
  </si>
  <si>
    <t xml:space="preserve">Oceľ, vr. povrchovej úpravy, viď. PD - schodiská, </t>
  </si>
  <si>
    <t>-1716905292</t>
  </si>
  <si>
    <t>2848,935/1000</t>
  </si>
  <si>
    <t>Medzisúčet zábradlia viď. PD</t>
  </si>
  <si>
    <t>2,849*1,1 'Prepočítané koeficientom množstva</t>
  </si>
  <si>
    <t>650</t>
  </si>
  <si>
    <t>767995220.SR</t>
  </si>
  <si>
    <t>Výroba atypického zábradlia šikmého - madlo</t>
  </si>
  <si>
    <t>-1333963609</t>
  </si>
  <si>
    <t>7,392*3,4"Z3.A</t>
  </si>
  <si>
    <t>7,439*3,4"Z3.B</t>
  </si>
  <si>
    <t>7,444*3,4"Z3.C</t>
  </si>
  <si>
    <t>9,051*3,4"Z3.D</t>
  </si>
  <si>
    <t>16,933*3,4"Z4.A</t>
  </si>
  <si>
    <t>17,256*3,4"Z4.B</t>
  </si>
  <si>
    <t>17,256*3,4"Z4.C</t>
  </si>
  <si>
    <t>14,496*3,4"Z4.D</t>
  </si>
  <si>
    <t>25,105*3,4"Z3</t>
  </si>
  <si>
    <t>14,866*3,4"Z4.A</t>
  </si>
  <si>
    <t>29,854*3,4"Z4.B</t>
  </si>
  <si>
    <t>17,711*3,4"Z3</t>
  </si>
  <si>
    <t>6,161*3,4"Z4.A</t>
  </si>
  <si>
    <t>6,389*3,4"Z4.B</t>
  </si>
  <si>
    <t>14,543*3,4"Z4.C</t>
  </si>
  <si>
    <t>651</t>
  </si>
  <si>
    <t>767995225.SR</t>
  </si>
  <si>
    <t>Výroba atypického výrobku - rebríka, Z9</t>
  </si>
  <si>
    <t>2004035300</t>
  </si>
  <si>
    <t>259,777</t>
  </si>
  <si>
    <t>30,505"rošt</t>
  </si>
  <si>
    <t>Medzisúčet poziarny rebrík Z9</t>
  </si>
  <si>
    <t>652</t>
  </si>
  <si>
    <t>145520000100.SR2</t>
  </si>
  <si>
    <t>Oceľ, vr. povrchovej úpravy, viď. PD, Z9</t>
  </si>
  <si>
    <t>1046423522</t>
  </si>
  <si>
    <t>259,777/1000</t>
  </si>
  <si>
    <t>30,505/1000"rošt</t>
  </si>
  <si>
    <t>0,291*1,07 'Prepočítané koeficientom množstva</t>
  </si>
  <si>
    <t>653</t>
  </si>
  <si>
    <t>767995235.SR</t>
  </si>
  <si>
    <t>Výroba doplnku stavebného atypického - Z13</t>
  </si>
  <si>
    <t>-813227210</t>
  </si>
  <si>
    <t>654</t>
  </si>
  <si>
    <t>767995235.SR2</t>
  </si>
  <si>
    <t>Výroba doplnku stavebného atypického, ST1</t>
  </si>
  <si>
    <t>-1516188958</t>
  </si>
  <si>
    <t>Medzisúčet Šachtová stupačka ST1</t>
  </si>
  <si>
    <t>1319</t>
  </si>
  <si>
    <t>767995235.SRE01</t>
  </si>
  <si>
    <t>Výroba a dodávka doplnku stavebného atypického - lemovanie VZT prestupov strechy, plech pozinkovaný, hr. 3mm, r.š. 1100mm, Z15</t>
  </si>
  <si>
    <t>-1763619752</t>
  </si>
  <si>
    <t>76,7</t>
  </si>
  <si>
    <t>655</t>
  </si>
  <si>
    <t>767995335.SR</t>
  </si>
  <si>
    <t>Výroba doplnku stavebného atypickéhom, viď. PD - statika</t>
  </si>
  <si>
    <t>-1089863648</t>
  </si>
  <si>
    <t>656</t>
  </si>
  <si>
    <t>767995335.SR2</t>
  </si>
  <si>
    <t>Výroba doplnku stavebného atypickéhom, viď. PD, KPZ1-8</t>
  </si>
  <si>
    <t>-131911298</t>
  </si>
  <si>
    <t>657</t>
  </si>
  <si>
    <t>767995335.SR3</t>
  </si>
  <si>
    <t>Výroba doplnku stavebného atypickéhom, viď. PD, PR1-7</t>
  </si>
  <si>
    <t>-312950462</t>
  </si>
  <si>
    <t>658</t>
  </si>
  <si>
    <t>767995335.SR4</t>
  </si>
  <si>
    <t>Výroba doplnku stavebného atypickéhom, viď. PD, Z14.1-Z14.7</t>
  </si>
  <si>
    <t>930155670</t>
  </si>
  <si>
    <t>659</t>
  </si>
  <si>
    <t>767995335.SR-CH</t>
  </si>
  <si>
    <t>Výroba doplnku stavebného atypického, viď. PD, CH1-CH4</t>
  </si>
  <si>
    <t>106040975</t>
  </si>
  <si>
    <t>Medzisúčet sta-74</t>
  </si>
  <si>
    <t>660</t>
  </si>
  <si>
    <t>767-KTS</t>
  </si>
  <si>
    <t>Kotviaci bezpečnostný systém, nehrdzavejúce kotviace body pre ploché strechy, dn stĺpika 16mm, kotvenie pomocou rozpernej kotvy do ŽB konštrukcie, 16ksm nehrdzavejúce lano dn 8mm, dl. 82m, vr. všetkých prvkov a doplnkov,  viď, PD, KTS</t>
  </si>
  <si>
    <t>kpl</t>
  </si>
  <si>
    <t>2087109216</t>
  </si>
  <si>
    <t>661</t>
  </si>
  <si>
    <t>998767203.S</t>
  </si>
  <si>
    <t>Presun hmôt pre kovové stavebné doplnkové konštrukcie v objektoch výšky nad 12 do 24 m</t>
  </si>
  <si>
    <t>265169369</t>
  </si>
  <si>
    <t>769</t>
  </si>
  <si>
    <t>Montáže vzduchotechnických zariadení</t>
  </si>
  <si>
    <t>797</t>
  </si>
  <si>
    <t>769035000.S</t>
  </si>
  <si>
    <t>Montáž dvernej mriežky do prierezu 0.080 m2, DVM_1</t>
  </si>
  <si>
    <t>1427800984</t>
  </si>
  <si>
    <t>78"DVM_1</t>
  </si>
  <si>
    <t>29"DVM_2</t>
  </si>
  <si>
    <t>2"DVM_3</t>
  </si>
  <si>
    <t>798</t>
  </si>
  <si>
    <t>429720248700.SR</t>
  </si>
  <si>
    <t>Mriežka dverová, hliníková nepriehľadná, rozmery šxv 300x100 mm, vr. inštalačného rámčeka, RAL 9016 DVM_1</t>
  </si>
  <si>
    <t>1143422081</t>
  </si>
  <si>
    <t>799</t>
  </si>
  <si>
    <t>429720250000.SR</t>
  </si>
  <si>
    <t>Mriežka dverová, hliníková nepriehľadná, rozmery šxv 400x200 mm, vr. inštalačného rámčeka, RAL 9016 DVM_2</t>
  </si>
  <si>
    <t>768727520</t>
  </si>
  <si>
    <t>800</t>
  </si>
  <si>
    <t>429720252700.SR</t>
  </si>
  <si>
    <t>Mriežka dverová, hliníková nepriehľadná, rozmery šxv 600x400 mm, vr. inštalačného rámčeka, RAL 9016 DVM_3</t>
  </si>
  <si>
    <t>967777557</t>
  </si>
  <si>
    <t>771</t>
  </si>
  <si>
    <t>Podlahy z dlaždíc</t>
  </si>
  <si>
    <t>662</t>
  </si>
  <si>
    <t>771575530.SR</t>
  </si>
  <si>
    <t>Montáž podláh z dlaždíc keramických do tmelu veľ. 300 x 600 mm</t>
  </si>
  <si>
    <t>1723895967</t>
  </si>
  <si>
    <t>68,27+47,09+70,49+69,19"P3, P4, P16, P17, P30</t>
  </si>
  <si>
    <t>35,04"P4*</t>
  </si>
  <si>
    <t>663</t>
  </si>
  <si>
    <t>597740003510.SR</t>
  </si>
  <si>
    <t>Protišmyková keramická dlažba, trieda R10, lxvxhr cca 298x598x10 mm, tech. priestory, odtieň viď. PD, P3, P4, P16, P17, P30</t>
  </si>
  <si>
    <t>1731492217</t>
  </si>
  <si>
    <t>255,04*1,06 'Prepočítané koeficientom množstva</t>
  </si>
  <si>
    <t>664</t>
  </si>
  <si>
    <t>597740003510.SR1</t>
  </si>
  <si>
    <t>Protišmyková keramická dlažba, trieda R11, lxvxhr cca 298x598x10 mm, tech. priestory, odtieň viď. PD, P4*</t>
  </si>
  <si>
    <t>1480464830</t>
  </si>
  <si>
    <t>35,04*1,06 'Prepočítané koeficientom množstva</t>
  </si>
  <si>
    <t>665</t>
  </si>
  <si>
    <t>771575546.S</t>
  </si>
  <si>
    <t>Montáž podláh z dlaždíc keramických do tmelu veľ. 600 x 600 mm</t>
  </si>
  <si>
    <t>1941228115</t>
  </si>
  <si>
    <t>86,63+51,97+66,61+76,35"P3**, P16**</t>
  </si>
  <si>
    <t>9,9+124,03+65,16+20"P3, P16</t>
  </si>
  <si>
    <t>21"P16**</t>
  </si>
  <si>
    <t>666</t>
  </si>
  <si>
    <t>597740003300.SR3</t>
  </si>
  <si>
    <t>Protišmyková keramická dlažba, trieda R10, lxvxhr cca 598x598x8 mm,  hygiena personal, odtieň viď. PD, P3**, P16**</t>
  </si>
  <si>
    <t>716710020</t>
  </si>
  <si>
    <t>281,56*1,06 'Prepočítané koeficientom množstva</t>
  </si>
  <si>
    <t>667</t>
  </si>
  <si>
    <t>597740003300.SR4</t>
  </si>
  <si>
    <t>Protišmyková keramická dlažba, trieda R10, lxvxhr cca 600x600x10 mm,  hygiena pacienti, odtieň viď. PD, P3**, P16**</t>
  </si>
  <si>
    <t>1291360493</t>
  </si>
  <si>
    <t>9,9+124,03+65,16+20"P3**, P16**</t>
  </si>
  <si>
    <t>219,09*1,06 'Prepočítané koeficientom množstva</t>
  </si>
  <si>
    <t>668</t>
  </si>
  <si>
    <t>597740003300.SR5</t>
  </si>
  <si>
    <t>Protišmyková keramická dlažba, trieda R10, lxvxhr cca 600x600x10 mm,  hygiena pôrodné boxy, odtieň viď. PD, P16**</t>
  </si>
  <si>
    <t>-1644813023</t>
  </si>
  <si>
    <t>21*1,06 'Prepočítané koeficientom množstva</t>
  </si>
  <si>
    <t>669</t>
  </si>
  <si>
    <t>771575546.SR4</t>
  </si>
  <si>
    <t>Montáž podláh z dlaždíc keramických do tmelu veľ. 1200 x 600 mm</t>
  </si>
  <si>
    <t>1311760653</t>
  </si>
  <si>
    <t>28,1+22,87+19,19"P3*, P16*</t>
  </si>
  <si>
    <t>670</t>
  </si>
  <si>
    <t>597740003300.SR7</t>
  </si>
  <si>
    <t>Protišmyková keramická dlažba, trieda R10, lxvxhr cca 1200x600x11 mm, WC verejnosť, P3*, P16*</t>
  </si>
  <si>
    <t>2137042549</t>
  </si>
  <si>
    <t>70,16*1,06 'Prepočítané koeficientom množstva</t>
  </si>
  <si>
    <t>671</t>
  </si>
  <si>
    <t>998771103.S</t>
  </si>
  <si>
    <t>Presun hmôt pre podlahy z dlaždíc v objektoch výšky nad 12 do 24 m</t>
  </si>
  <si>
    <t>-1317071759</t>
  </si>
  <si>
    <t>Podlahy vlysové a parketové</t>
  </si>
  <si>
    <t>672</t>
  </si>
  <si>
    <t>775-001PS</t>
  </si>
  <si>
    <t>D+M Nábytkový sokel z SDK, viď. PD, v.220mm, PS</t>
  </si>
  <si>
    <t>-1764280399</t>
  </si>
  <si>
    <t>36,85*0,2"1.NP</t>
  </si>
  <si>
    <t>7,7*2"2.NP</t>
  </si>
  <si>
    <t>673</t>
  </si>
  <si>
    <t>775413120.SR</t>
  </si>
  <si>
    <t>Montáž podlahových soklíkov alebo líšt obvodových, A4</t>
  </si>
  <si>
    <t>-1930368498</t>
  </si>
  <si>
    <t>92,5"1pp verejny priestor</t>
  </si>
  <si>
    <t>48"1.np verejny priestor</t>
  </si>
  <si>
    <t>4,25"pietna miestnost</t>
  </si>
  <si>
    <t>674</t>
  </si>
  <si>
    <t>775-001R-A4</t>
  </si>
  <si>
    <t>AL soklová lišta, povrchová úprava Aluminium anodized stainless steel, cca 15x60mm, (recepcia, lobby...), v.60mm, realizovať bez rohových prvkoch, rezaním pod 45st uhlom "Jolly hrany", viď. PD, A4</t>
  </si>
  <si>
    <t>-1751375916</t>
  </si>
  <si>
    <t>144,75*1,06 'Prepočítané koeficientom množstva</t>
  </si>
  <si>
    <t>675</t>
  </si>
  <si>
    <t>775413220.SR</t>
  </si>
  <si>
    <t>Montáž lišty objektovej dilatácie, L.5</t>
  </si>
  <si>
    <t>116893181</t>
  </si>
  <si>
    <t>15,96"1.PP</t>
  </si>
  <si>
    <t>7,16"1.NP</t>
  </si>
  <si>
    <t>4,15"2.NP</t>
  </si>
  <si>
    <t>676</t>
  </si>
  <si>
    <t>611990000800.SR</t>
  </si>
  <si>
    <t>Lišta objektovej dilatácie - podlahový profil objektovej dilatácie pre vinylové podlahy, hliník s koextrudovaným pružným pásom, L.5</t>
  </si>
  <si>
    <t>2120329697</t>
  </si>
  <si>
    <t>27,27*1,06 'Prepočítané koeficientom množstva</t>
  </si>
  <si>
    <t>677</t>
  </si>
  <si>
    <t>775413330.SR1</t>
  </si>
  <si>
    <t>Montáž ukončovacej lišty, L.1, L.3</t>
  </si>
  <si>
    <t>-1091362114</t>
  </si>
  <si>
    <t>122,93".PP</t>
  </si>
  <si>
    <t>12,02"1.NP</t>
  </si>
  <si>
    <t>12,64"2.NP</t>
  </si>
  <si>
    <t>13,22"3.NP</t>
  </si>
  <si>
    <t>6,29"4.NP</t>
  </si>
  <si>
    <t>63,81"schodiská</t>
  </si>
  <si>
    <t>Medzisúčet L.1</t>
  </si>
  <si>
    <t>0"schodiská</t>
  </si>
  <si>
    <t>Medzisúčet L.2 (R-01)</t>
  </si>
  <si>
    <t>25,41"1.PP</t>
  </si>
  <si>
    <t>46,61"1.NP</t>
  </si>
  <si>
    <t>38,87"2.NP</t>
  </si>
  <si>
    <t>32,81"3.NP</t>
  </si>
  <si>
    <t>Medzisúčet L.3</t>
  </si>
  <si>
    <t>678</t>
  </si>
  <si>
    <t>611990004300.SR</t>
  </si>
  <si>
    <t>Lišta ukončovacia PVC - epoxidovej podlahy, AL ukončovacia lišta cca 21x3,5x2mm, eloxovaný hliník, L.1</t>
  </si>
  <si>
    <t>1834267807</t>
  </si>
  <si>
    <t>230,91*1,05 'Prepočítané koeficientom množstva</t>
  </si>
  <si>
    <t>679</t>
  </si>
  <si>
    <t>611990004300.SR1</t>
  </si>
  <si>
    <t>1159658076</t>
  </si>
  <si>
    <t>35"schodiská</t>
  </si>
  <si>
    <t>0*1,05 'Prepočítané koeficientom množstva</t>
  </si>
  <si>
    <t>680</t>
  </si>
  <si>
    <t>611990004300.SR2</t>
  </si>
  <si>
    <t>Ukončovacia lišta keramickej podlahy, AL ukončovacia lišta cca 46,5x15x1,5mm, eloxovaný hliník, L.3</t>
  </si>
  <si>
    <t>-1356263585</t>
  </si>
  <si>
    <t>143,7*1,05 'Prepočítané koeficientom množstva</t>
  </si>
  <si>
    <t>681</t>
  </si>
  <si>
    <t>998775203.S</t>
  </si>
  <si>
    <t>Presun hmôt pre podlahy vlysové a parketové v objektoch výšky nad 12 do 24 m</t>
  </si>
  <si>
    <t>481262361</t>
  </si>
  <si>
    <t>Podlahy povlakové</t>
  </si>
  <si>
    <t>682</t>
  </si>
  <si>
    <t>776270117.S</t>
  </si>
  <si>
    <t>Lepenie schodových hrán, L.4</t>
  </si>
  <si>
    <t>-2109197474</t>
  </si>
  <si>
    <t>153,17</t>
  </si>
  <si>
    <t>Medzisúčet schodiská (R-01)</t>
  </si>
  <si>
    <t>683</t>
  </si>
  <si>
    <t>697590000400.SR</t>
  </si>
  <si>
    <t>Schodiskový profil - PVC schodová hrana  cca 40x65x3,2mm, PVC farba čierna, L.4</t>
  </si>
  <si>
    <t>-2095766813</t>
  </si>
  <si>
    <t>153,17*1,06 'Prepočítané koeficientom množstva</t>
  </si>
  <si>
    <t>684</t>
  </si>
  <si>
    <t>776270450.SR</t>
  </si>
  <si>
    <t xml:space="preserve">Lepenie povlakových podláh na schodiskových stupňoch a podestách </t>
  </si>
  <si>
    <t>-1735438169</t>
  </si>
  <si>
    <t>16,69"4.np</t>
  </si>
  <si>
    <t>106,45"schody</t>
  </si>
  <si>
    <t>685</t>
  </si>
  <si>
    <t>284110004300.SR-12</t>
  </si>
  <si>
    <t>Homogénny vinyl s obnoviteľným zmäkčovadlom hr.2mm, verejné priestory schodiska, chodba 4.NP, farebný odtieň RGB  135, 133, 129, P1*, P27</t>
  </si>
  <si>
    <t>-1704113500</t>
  </si>
  <si>
    <t>123,14*1,03 'Prepočítané koeficientom množstva</t>
  </si>
  <si>
    <t>686</t>
  </si>
  <si>
    <t>776420011.SR</t>
  </si>
  <si>
    <t>Montáž podlahových soklov z homogénneho vinylu - fabión vr, tvarovacieho profilu, viď. PD, A1, A2</t>
  </si>
  <si>
    <t>-629667092</t>
  </si>
  <si>
    <t>244,57</t>
  </si>
  <si>
    <t>448,82</t>
  </si>
  <si>
    <t>656,84</t>
  </si>
  <si>
    <t>Medzisúčet A1.1 R-01</t>
  </si>
  <si>
    <t>226,48</t>
  </si>
  <si>
    <t>Medzisúčet A1.2</t>
  </si>
  <si>
    <t>43,62</t>
  </si>
  <si>
    <t>9,9</t>
  </si>
  <si>
    <t>Medzisúčet A1.3</t>
  </si>
  <si>
    <t>408,31</t>
  </si>
  <si>
    <t>Medzisúčet A1.4</t>
  </si>
  <si>
    <t>101,01</t>
  </si>
  <si>
    <t>9,72</t>
  </si>
  <si>
    <t>Medzisúčet A1.5</t>
  </si>
  <si>
    <t>414,51</t>
  </si>
  <si>
    <t>Medzisúčet A1.6</t>
  </si>
  <si>
    <t>129,09</t>
  </si>
  <si>
    <t>Medzisúčet A1.7</t>
  </si>
  <si>
    <t>217,69</t>
  </si>
  <si>
    <t>Medzisúčet A1.8</t>
  </si>
  <si>
    <t>30,06</t>
  </si>
  <si>
    <t>10,26</t>
  </si>
  <si>
    <t>Medzisúčet A1.9</t>
  </si>
  <si>
    <t>12,17</t>
  </si>
  <si>
    <t>57,5</t>
  </si>
  <si>
    <t>Medzisúčet A1.10</t>
  </si>
  <si>
    <t>25,93</t>
  </si>
  <si>
    <t>187,96</t>
  </si>
  <si>
    <t>79,68</t>
  </si>
  <si>
    <t>228,06</t>
  </si>
  <si>
    <t>Medzisúčet A1.11 (R-01)</t>
  </si>
  <si>
    <t>113,46</t>
  </si>
  <si>
    <t>106,3</t>
  </si>
  <si>
    <t>50,23</t>
  </si>
  <si>
    <t>387,23</t>
  </si>
  <si>
    <t>10,59</t>
  </si>
  <si>
    <t>Medzisúčet A2.1 (R-01)</t>
  </si>
  <si>
    <t>687</t>
  </si>
  <si>
    <t>284130001300.SE-A1.1</t>
  </si>
  <si>
    <t>Sokel z homogénneho vinylu, s fabiónom (vr. tvarovacieho profilu z extrud PVC pod fabión), farebny odtieň, WHITE SAND, A1.1</t>
  </si>
  <si>
    <t>15578708</t>
  </si>
  <si>
    <t>Medzisúčet A1.1</t>
  </si>
  <si>
    <t>1634,23*1,06 'Prepočítané koeficientom množstva</t>
  </si>
  <si>
    <t>688</t>
  </si>
  <si>
    <t>284130001300.SE-A1.2</t>
  </si>
  <si>
    <t>Sokel z homogénneho vinylu, s fabiónom (vr. tvarovacieho profilu z extrud PVC pod fabión), farebny odtieň, DUSTY WHITE, A1.2</t>
  </si>
  <si>
    <t>-984730348</t>
  </si>
  <si>
    <t>226,48*1,06 'Prepočítané koeficientom množstva</t>
  </si>
  <si>
    <t>689</t>
  </si>
  <si>
    <t>284130001300.SE-A1.3</t>
  </si>
  <si>
    <t>Sokel z homogénneho vinylu, s fabiónom (vr. tvarovacieho profilu z extrud PVC pod fabión), farebny odtieň, DUSTY BLUE, A1.3</t>
  </si>
  <si>
    <t>1075496913</t>
  </si>
  <si>
    <t>53,52*1,06 'Prepočítané koeficientom množstva</t>
  </si>
  <si>
    <t>690</t>
  </si>
  <si>
    <t>284130001300.SE-A1.4</t>
  </si>
  <si>
    <t>Sokel z homogénneho vinylu, s fabiónom (vr. tvarovacieho profilu z extrud PVC pod fabión), farebny odtieň, DUSTY BEIGE, A1.4</t>
  </si>
  <si>
    <t>-1346787216</t>
  </si>
  <si>
    <t>408,31*1,06 'Prepočítané koeficientom množstva</t>
  </si>
  <si>
    <t>691</t>
  </si>
  <si>
    <t>284130001300.SE-A1.5</t>
  </si>
  <si>
    <t>Sokel z homogénneho vinylu, s fabiónom (vr. tvarovacieho profilu z extrud PVC pod fabión), farebny odtieň, DUSTY BRICK, A1.5</t>
  </si>
  <si>
    <t>578158015</t>
  </si>
  <si>
    <t>110,73*1,06 'Prepočítané koeficientom množstva</t>
  </si>
  <si>
    <t>692</t>
  </si>
  <si>
    <t>284130001300.SE-A1.6</t>
  </si>
  <si>
    <t>Sokel z homogénneho vinylu, s fabiónom (vr. tvarovacieho profilu z extrud PVC pod fabión), farebny odtieň, DUSTY SAND, A1.6</t>
  </si>
  <si>
    <t>-747563565</t>
  </si>
  <si>
    <t>414,51*1,06 'Prepočítané koeficientom množstva</t>
  </si>
  <si>
    <t>693</t>
  </si>
  <si>
    <t>284130001300.SE-A1.7</t>
  </si>
  <si>
    <t>Sokel z homogénneho vinylu, s fabiónom (vr. tvarovacieho profilu z extrud PVC pod fabión), farebny odtieň, DUSTY YELLOW, A1.7</t>
  </si>
  <si>
    <t>487527082</t>
  </si>
  <si>
    <t>9,72*1,06 'Prepočítané koeficientom množstva</t>
  </si>
  <si>
    <t>694</t>
  </si>
  <si>
    <t>284130001300.SE-A1.8</t>
  </si>
  <si>
    <t>Sokel z homogénneho vinylu, s fabiónom (vr. tvarovacieho profilu z extrud PVC pod fabión), farebny odtieň, DUSTY GREY, A1.8</t>
  </si>
  <si>
    <t>-1008317938</t>
  </si>
  <si>
    <t>217,69*1,06 'Prepočítané koeficientom množstva</t>
  </si>
  <si>
    <t>695</t>
  </si>
  <si>
    <t>284130001300.SE-A1.9</t>
  </si>
  <si>
    <t>Sokel z homogénneho vinylu, s fabiónom (vr. tvarovacieho profilu z extrud PVC pod fabión), farebny odtieň, DUSTY GREEN, A1.9</t>
  </si>
  <si>
    <t>-1329251198</t>
  </si>
  <si>
    <t>40,32*1,06 'Prepočítané koeficientom množstva</t>
  </si>
  <si>
    <t>696</t>
  </si>
  <si>
    <t>284130001300.SEA1.10</t>
  </si>
  <si>
    <t>Sokel z homogénneho vinylu, s fabiónom (vr. tvarovacieho profilu z extrud PVC pod fabión), farebny odtieň, DUSTY GREEN, A1.10</t>
  </si>
  <si>
    <t>712883401</t>
  </si>
  <si>
    <t>69,67*1,06 'Prepočítané koeficientom množstva</t>
  </si>
  <si>
    <t>770</t>
  </si>
  <si>
    <t>284130001300.SEA1.11</t>
  </si>
  <si>
    <t>Sokel z homogénneho vinylu, s fabiónom (vr. tvarovacieho profilu z extrud PVC pod fabión), v. 130m farebny odtieň, WHITE SAND, A1.11 (R-01)</t>
  </si>
  <si>
    <t>-1792649504</t>
  </si>
  <si>
    <t>521,63*1,06 'Prepočítané koeficientom množstva</t>
  </si>
  <si>
    <t>284130001300.SEA2.1</t>
  </si>
  <si>
    <t>Sokel z homogénneho vinylu, z antistatickej el. vodivej podlahy, s fabiónom (vr. tvarovacieho profilu z extrud PVC pod fabión), v. 100mm farebny odtieň, LIGHT GREY, A2.1 (R-01)</t>
  </si>
  <si>
    <t>-2082839241</t>
  </si>
  <si>
    <t>667,81*1,06 'Prepočítané koeficientom množstva</t>
  </si>
  <si>
    <t>697</t>
  </si>
  <si>
    <t>776420011.SR1</t>
  </si>
  <si>
    <t>Montáž podlahových soklov z homogénneho protišmykového vinylu - fabión vr, tvarovacieho profilu, viď. PD, A3</t>
  </si>
  <si>
    <t>-655522107</t>
  </si>
  <si>
    <t>38,2</t>
  </si>
  <si>
    <t>Medzisúčet A.3.1 R-01</t>
  </si>
  <si>
    <t>30,23</t>
  </si>
  <si>
    <t>14,16</t>
  </si>
  <si>
    <t>42,47</t>
  </si>
  <si>
    <t>Medzisúčet A3.2 R-01</t>
  </si>
  <si>
    <t>698</t>
  </si>
  <si>
    <t>284130001300.SE-A3.1</t>
  </si>
  <si>
    <t>Sokel z homogénneho protišmykového vinylu, s fabiónom (vr. tvarovacieho profilu z extrud PVC pod fabión), v.100mm, sokel prekryť stenovým PVC, farebny odtieň GRANIT GREY, A3.1 (R1)</t>
  </si>
  <si>
    <t>1725309726</t>
  </si>
  <si>
    <t>38,2*1,06 'Prepočítané koeficientom množstva</t>
  </si>
  <si>
    <t>772</t>
  </si>
  <si>
    <t>284130001300.SEA3.2</t>
  </si>
  <si>
    <t>Sokel z homogénneho vinylu, s fabiónom (vr. tvarovacieho profilu z extrud PVC pod fabión),v. 130mm, sokel prekriť stenovým PVC, viď. detaily, farebny odtieň, GRANIT GREY, A3.2 (R-01)</t>
  </si>
  <si>
    <t>-1864599925</t>
  </si>
  <si>
    <t>86,86*1,06 'Prepočítané koeficientom množstva</t>
  </si>
  <si>
    <t>699</t>
  </si>
  <si>
    <t>776460011.SR</t>
  </si>
  <si>
    <t>Montáž podlahových soklov z homogénnej vinylovej el. vodivej podlahy - fabión vr, tvarovacieho profilu, viď. PD, A2</t>
  </si>
  <si>
    <t>-18566268</t>
  </si>
  <si>
    <t>24,59</t>
  </si>
  <si>
    <t>125,29</t>
  </si>
  <si>
    <t>322,83</t>
  </si>
  <si>
    <t>242,04</t>
  </si>
  <si>
    <t>Medzisúčet A2.2</t>
  </si>
  <si>
    <t>700</t>
  </si>
  <si>
    <t>284140000900.SE-A2</t>
  </si>
  <si>
    <t>Sokel z homogénneho vinylu el. antistatického vodivého s fabiónom (vr. tvarovacieho profilu z extrud PVC pod fabión), v. 100mm,  farebny odtieň  SV LIGHT GREY, A2.2</t>
  </si>
  <si>
    <t>-435538035</t>
  </si>
  <si>
    <t>714,75*1,06 'Prepočítané koeficientom množstva</t>
  </si>
  <si>
    <t>701</t>
  </si>
  <si>
    <t>776521230.SR</t>
  </si>
  <si>
    <t>Lepenie povlakových podláh, homogénny vinyl, antistatický el. vodivý, hr. 2mm</t>
  </si>
  <si>
    <t>-948134013</t>
  </si>
  <si>
    <t>181,43+292,19+574,17+1030,74+7,62"P5, P13, P15, P28</t>
  </si>
  <si>
    <t>3,52"P13</t>
  </si>
  <si>
    <t>702</t>
  </si>
  <si>
    <t>284130000100.SR</t>
  </si>
  <si>
    <t>Homogénny vinyl, antistatický el.vodivý, hr. 2mm, ambulancie, vyšetrovne, farebný odtieň RGB 169, 172 168, P5, P13, P15, P28</t>
  </si>
  <si>
    <t>-121233268</t>
  </si>
  <si>
    <t>2086,15*1,03 'Prepočítané koeficientom množstva</t>
  </si>
  <si>
    <t>703</t>
  </si>
  <si>
    <t>284130000100.SR1</t>
  </si>
  <si>
    <t>Homogénny vinyl, antistatický el.vodivý, hr. 2mm, chodba 3.NP, farebný odtieň RGB 169, 172 168, P13</t>
  </si>
  <si>
    <t>742125083</t>
  </si>
  <si>
    <t>3,52*1,03 'Prepočítané koeficientom množstva</t>
  </si>
  <si>
    <t>704</t>
  </si>
  <si>
    <t>776541300.SR</t>
  </si>
  <si>
    <t>Lepenie obkladov stien PVC vinyl, presný farebný odtieň viď. PD, C2</t>
  </si>
  <si>
    <t>-212904326</t>
  </si>
  <si>
    <t>255,69"1.pp</t>
  </si>
  <si>
    <t>666,58"1.nP</t>
  </si>
  <si>
    <t>1753,4"2.np</t>
  </si>
  <si>
    <t>1469,12"3.np</t>
  </si>
  <si>
    <t>705</t>
  </si>
  <si>
    <t>284110004000.SR</t>
  </si>
  <si>
    <t>Obklad stien z homogénneho vinylu, hrúbka 1,5 mm, odtieň TISSE LIGHT GREY, viď. PD, C2</t>
  </si>
  <si>
    <t>26266434</t>
  </si>
  <si>
    <t>4144,79*1,03 'Prepočítané koeficientom množstva</t>
  </si>
  <si>
    <t>706</t>
  </si>
  <si>
    <t>776541300.SR,</t>
  </si>
  <si>
    <t xml:space="preserve">Lepenie povlakových podláh PVC vinyl </t>
  </si>
  <si>
    <t>1980772532</t>
  </si>
  <si>
    <t>484,44" P1, P2</t>
  </si>
  <si>
    <t>103,99"P1</t>
  </si>
  <si>
    <t>735,55"P11, P12</t>
  </si>
  <si>
    <t>200,93"P11, P12</t>
  </si>
  <si>
    <t>650,95"P11, P12</t>
  </si>
  <si>
    <t>183,42"P11</t>
  </si>
  <si>
    <t>306,13"P11, P12</t>
  </si>
  <si>
    <t>64,66"P11</t>
  </si>
  <si>
    <t>389,76+832,23+656,79+567,65"11, P12</t>
  </si>
  <si>
    <t>Medzisúčet homogénny vinyl</t>
  </si>
  <si>
    <t>28,61+57,00+52,03"P10, P19</t>
  </si>
  <si>
    <t>Medzisúčet homogénny vinyl protišmykový</t>
  </si>
  <si>
    <t>707</t>
  </si>
  <si>
    <t>284110004300.SR-01</t>
  </si>
  <si>
    <t>Homogénny vinyl s obnoviteľným zmäkčovadlom hr.2mm, verejné priestory 1.PP, farebný odtieň RGB  211, 211, 207, P1, P2</t>
  </si>
  <si>
    <t>457154635</t>
  </si>
  <si>
    <t>484,44*1,03 'Prepočítané koeficientom množstva</t>
  </si>
  <si>
    <t>708</t>
  </si>
  <si>
    <t>284110004300.SR-02</t>
  </si>
  <si>
    <t>Homogénny vinyl s obnoviteľným zmäkčovadlom hr.2mm, verejné priestory 1.PP, farebný odtieň RGB  106, 124, 131, P1</t>
  </si>
  <si>
    <t>582905805</t>
  </si>
  <si>
    <t>103,99*1,03 'Prepočítané koeficientom množstva</t>
  </si>
  <si>
    <t>709</t>
  </si>
  <si>
    <t>284110004300.SR-03</t>
  </si>
  <si>
    <t>Homogénny vinyl s obnoviteľným zmäkčovadlom hr.2mm, verejné priestory 1.NP, farebný odtieň RGB  217, 204, 191, P11, P12</t>
  </si>
  <si>
    <t>251449085</t>
  </si>
  <si>
    <t>735,55*1,03 'Prepočítané koeficientom množstva</t>
  </si>
  <si>
    <t>710</t>
  </si>
  <si>
    <t>284110004300.SR-04</t>
  </si>
  <si>
    <t>Homogénny vinyl s obnoviteľným zmäkčovadlom hr.2mm, verejné priestory 1.NP, farebný odtieň RGB  165, 118, 108, P11, P12</t>
  </si>
  <si>
    <t>221843868</t>
  </si>
  <si>
    <t>200,93*1,03 'Prepočítané koeficientom množstva</t>
  </si>
  <si>
    <t>284110004300.SR-05</t>
  </si>
  <si>
    <t>Homogénny vinyl s obnoviteľným zmäkčovadlom hr.2mm, verejné priestory 2.NP, farebný odtieň RGB  203, 193, 177, P11, P12</t>
  </si>
  <si>
    <t>-862225955</t>
  </si>
  <si>
    <t>650,95*1,03 'Prepočítané koeficientom množstva</t>
  </si>
  <si>
    <t>284110004300.SR-06</t>
  </si>
  <si>
    <t>Homogénny vinyl s obnoviteľným zmäkčovadlom hr.2mm, verejné priestory 2.NP, farebný odtieň RGB  186, 165, 115, P11</t>
  </si>
  <si>
    <t>-1009852297</t>
  </si>
  <si>
    <t>183,42*1,03 'Prepočítané koeficientom množstva</t>
  </si>
  <si>
    <t>284110004300.SR-07</t>
  </si>
  <si>
    <t>Homogénny vinyl s obnoviteľným zmäkčovadlom hr.2mm, verejné priestory 3.NP, farebný odtieň RGB  187, 184, 175, P11, P12</t>
  </si>
  <si>
    <t>-830745176</t>
  </si>
  <si>
    <t>306,13*1,03 'Prepočítané koeficientom množstva</t>
  </si>
  <si>
    <t>284110004300.SR-08</t>
  </si>
  <si>
    <t>Homogénny vinyl s obnoviteľným zmäkčovadlom hr.2mm, verejné priestory 3.NP, farebný odtieň RGB  137, 149, 132, P11</t>
  </si>
  <si>
    <t>1994573488</t>
  </si>
  <si>
    <t>64,66*1,03 'Prepočítané koeficientom množstva</t>
  </si>
  <si>
    <t>715</t>
  </si>
  <si>
    <t>284110004300.SR-09</t>
  </si>
  <si>
    <t>Homogénny vinyl s obnoviteľným zmäkčovadlom hr.2mm, izby, denné miestnosti, farebný odtieň RGB  233, 224, 210, P11, P12</t>
  </si>
  <si>
    <t>892093955</t>
  </si>
  <si>
    <t>2446,43*1,03 'Prepočítané koeficientom množstva</t>
  </si>
  <si>
    <t>716</t>
  </si>
  <si>
    <t>284110004300.SR-10</t>
  </si>
  <si>
    <t>Homogénny protišmykový vinyl s obnoviteľným zmäkčovadlom hr.2mm, izby, denné miestnosti, farebný odtieň RGB  233, 224, 210, P10, P19</t>
  </si>
  <si>
    <t>-378515081</t>
  </si>
  <si>
    <t>137,64*1,03 'Prepočítané koeficientom množstva</t>
  </si>
  <si>
    <t>717</t>
  </si>
  <si>
    <t>776560040.SR</t>
  </si>
  <si>
    <t>Montáž obkladu stien z ochranných látov hr. 2mm, v. obkladu 1000mm, lepený lepidlom na pláty, (styk obkladu a podlahy podlepiť samolepiacou butyl-kalučukovou páskou - viď. detail B), viď. PD, C1</t>
  </si>
  <si>
    <t>-6709943</t>
  </si>
  <si>
    <t>152,34"1.PP</t>
  </si>
  <si>
    <t>308,51"1.np</t>
  </si>
  <si>
    <t>401,60"2.NP</t>
  </si>
  <si>
    <t>417,27"3.NP</t>
  </si>
  <si>
    <t>718</t>
  </si>
  <si>
    <t>284140001030.SR</t>
  </si>
  <si>
    <t>Ochranný plát hr. 2mm, viď. PD, C1</t>
  </si>
  <si>
    <t>763778843</t>
  </si>
  <si>
    <t>1279,72*1,03 'Prepočítané koeficientom množstva</t>
  </si>
  <si>
    <t>719</t>
  </si>
  <si>
    <t>776990105.SR</t>
  </si>
  <si>
    <t>Vysávanie podkladu pred kladením podláh, P1, P2, P3, P3*, P3**, P4, P4**, P5, P6, P7, P8, P9, P10, P11, P12, P13, P14, P15, P16, P16*, P16**, P17, P18, P18*, P19, P20, P21, P22, P23, P24, P25, P26, P27, P28, P29, P30, P31, P32</t>
  </si>
  <si>
    <t>-1148393838</t>
  </si>
  <si>
    <t>23,82"1.PP</t>
  </si>
  <si>
    <t>Medzisúčet p32</t>
  </si>
  <si>
    <t>720</t>
  </si>
  <si>
    <t>776990110.SR</t>
  </si>
  <si>
    <t>Penetrovanie podkladu pred kladením podláh - fixácia, P1, P2, P3, P3*, P3**, P4, P4*, P5, P6, P7, P8, P9, P10, P11, P12, P13, P14, P15, P16, P16*, P16**, P17, P18, P19, P20, P21, P22, P23, P24, P25, P26, P27, P28, P29, P30, P31, P32</t>
  </si>
  <si>
    <t>196138758</t>
  </si>
  <si>
    <t>22,73"1.NP</t>
  </si>
  <si>
    <t>45,42"2.NP</t>
  </si>
  <si>
    <t>45,42"3.NP</t>
  </si>
  <si>
    <t>721</t>
  </si>
  <si>
    <t>776992200.S</t>
  </si>
  <si>
    <t>Príprava podkladu prebrúsením strojne brúskou na betón, P1, P2, P3, P3*, P3**, P4, P4*, P5, P6, P7, P8, P9, P10, P11, P12, P13, P14, P15, P16, P16*, P16**, P17, P18, P18*, P19, P20, P21, P22, P23, P24, P25, P26, P27, P28, P29, P30, P31, P32</t>
  </si>
  <si>
    <t>643571498</t>
  </si>
  <si>
    <t>998776103.S</t>
  </si>
  <si>
    <t>Presun hmôt pre podlahy povlakové v objektoch výšky nad 12 do 24 m</t>
  </si>
  <si>
    <t>845925917</t>
  </si>
  <si>
    <t>Podlahy syntetické</t>
  </si>
  <si>
    <t>777130020.SR</t>
  </si>
  <si>
    <t>Pečatiaca obrusn. vrstv. polyuret. syst. (cca 0,75kg/m2) RAL7032v vyť. na sok. 100mm, syst. polyur. podl. so schopn. preklen. stat. trhl. s hydroiz membránov, viď. PD, P20, P21, P22, P23, P24, P25, P29</t>
  </si>
  <si>
    <t>488030086</t>
  </si>
  <si>
    <t>481,81</t>
  </si>
  <si>
    <t>724</t>
  </si>
  <si>
    <t>777511022.SR</t>
  </si>
  <si>
    <t>Epox. st. liata, penetr. vrst epox. syst (cca 0,4kg/m2), plný presyp krem. pieskom fr. 0,1-0,3mm (cca 0,9kg/m2), uzatv. epox. vrstva (cca1,8kg/m2), (epoxid. liata stierka hr. cca 2,0mm), s vytiahn. na sokel stien a stĺpov do výšky 100mm, P8,P9, P18</t>
  </si>
  <si>
    <t>760232374</t>
  </si>
  <si>
    <t>130,17"1.PP</t>
  </si>
  <si>
    <t>33,72"1.NP</t>
  </si>
  <si>
    <t>16,64"3.nP</t>
  </si>
  <si>
    <t>777511022.SR-A5</t>
  </si>
  <si>
    <t>Epoxidový sokel, prevedený systémovým detailom, v. 100mm, viď. PD, A5</t>
  </si>
  <si>
    <t>-1486095499</t>
  </si>
  <si>
    <t>207,56"schody</t>
  </si>
  <si>
    <t>204,27"1.PP</t>
  </si>
  <si>
    <t>14,04"1.np</t>
  </si>
  <si>
    <t>14,31"2.np</t>
  </si>
  <si>
    <t>14,3"3.np</t>
  </si>
  <si>
    <t>144,28"4.np</t>
  </si>
  <si>
    <t>Medzisúčet A5</t>
  </si>
  <si>
    <t>726</t>
  </si>
  <si>
    <t>777531015.SR</t>
  </si>
  <si>
    <t>Systémová polyuretán-cementová podlaha so zvýšenou chemickou odolnosťou do 70°C a protišmykom tr. R10, (8,0kg/m2), hr. cca 4,0mm, RAL 7032, s vytiahnutím na stenu fabiónom s ukončovacou lištou 50x50mm, penetr. (cca 0,4kg/m2), vr. kotv. drážok, P31</t>
  </si>
  <si>
    <t>-1715116265</t>
  </si>
  <si>
    <t>8"3.np</t>
  </si>
  <si>
    <t>727</t>
  </si>
  <si>
    <t>777531015.SR1</t>
  </si>
  <si>
    <t>Systémová polyuretán-cementová podlaha, (14,0kg/m2), hr. cca 6,0mm, RAL 7032, s vytiahnutím na sokel stien a stĺpov do v. 100mm, P9</t>
  </si>
  <si>
    <t>-1025845194</t>
  </si>
  <si>
    <t>232,39</t>
  </si>
  <si>
    <t>Medzisúčet P9</t>
  </si>
  <si>
    <t>728</t>
  </si>
  <si>
    <t>777610015.SR</t>
  </si>
  <si>
    <t>Uzatvárací epoxidový náter (cca 0,20kg/m2) epoxidového systému (cca 0,15kg/m2) s tixotropnou úpravou s vytiahnutím na sokel stien a stĺpov do v.100mm, RAL 7030, viď. PD, P32</t>
  </si>
  <si>
    <t>-382327410</t>
  </si>
  <si>
    <t>53,04</t>
  </si>
  <si>
    <t>795</t>
  </si>
  <si>
    <t>777610015.SR1</t>
  </si>
  <si>
    <t>Uzatvárací epoxidový náter (cca 0,20kg/m2) epoxidového systému (cca 0,15kg/m2) s tixotropnou úpravou s vytiahnutím na sokel stien a stĺpov do v.100mm, RAL 7030, viď. PD, P18*</t>
  </si>
  <si>
    <t>-2025107361</t>
  </si>
  <si>
    <t>828</t>
  </si>
  <si>
    <t>777610235.SR</t>
  </si>
  <si>
    <t>Bezprašný transparentný fixačný resp. uzatvárací náter, P33</t>
  </si>
  <si>
    <t>-78525086</t>
  </si>
  <si>
    <t>235,2" 1.PP</t>
  </si>
  <si>
    <t>729</t>
  </si>
  <si>
    <t>998777103.S</t>
  </si>
  <si>
    <t>Presun hmôt pre podlahy syntetické v objektoch výšky nad 12 do 24 m</t>
  </si>
  <si>
    <t>-637429933</t>
  </si>
  <si>
    <t>Obklady</t>
  </si>
  <si>
    <t>730</t>
  </si>
  <si>
    <t>781445107.S</t>
  </si>
  <si>
    <t>Montáž obkladov vnútor. stien z obkladačiek kladených do tmelu veľ. 598x298 mm, C6, C6.3</t>
  </si>
  <si>
    <t>2053096633</t>
  </si>
  <si>
    <t>319,64"1.PP</t>
  </si>
  <si>
    <t>198,16"1.NP</t>
  </si>
  <si>
    <t>294,49"2.np</t>
  </si>
  <si>
    <t>304,17"3.np</t>
  </si>
  <si>
    <t>Medzisúčet C6</t>
  </si>
  <si>
    <t>310,79"1.pp</t>
  </si>
  <si>
    <t>225,49"1.np</t>
  </si>
  <si>
    <t>318,73"2.np</t>
  </si>
  <si>
    <t>385,23"3.np</t>
  </si>
  <si>
    <t>Medzisúčet C6.3</t>
  </si>
  <si>
    <t>731</t>
  </si>
  <si>
    <t>597640001800.S</t>
  </si>
  <si>
    <t>Obkladačky keramické lxvxhr cca 598x298x10 mm, viď. PD, C6</t>
  </si>
  <si>
    <t>989977168</t>
  </si>
  <si>
    <t>1116,46*1,06 'Prepočítané koeficientom množstva</t>
  </si>
  <si>
    <t>732</t>
  </si>
  <si>
    <t>597640001800.SR3</t>
  </si>
  <si>
    <t>Obkladačky keramické lxvxhr cca 598x298x10 mm, viď. PD, C6.3</t>
  </si>
  <si>
    <t>871188445</t>
  </si>
  <si>
    <t>1240,24*1,06 'Prepočítané koeficientom množstva</t>
  </si>
  <si>
    <t>781445107.SR2</t>
  </si>
  <si>
    <t>Montáž obkladov vnútor. stien z obkladačiek kladených do tmelu veľ. 300x600 mm, C6.4</t>
  </si>
  <si>
    <t>-1273704227</t>
  </si>
  <si>
    <t>3,92"1.PP</t>
  </si>
  <si>
    <t>21,07"1.np</t>
  </si>
  <si>
    <t>30,56"2.np</t>
  </si>
  <si>
    <t>18,44"3.np</t>
  </si>
  <si>
    <t>597640001800.SR4</t>
  </si>
  <si>
    <t>Obkladačky keramické lxvxhr cca 600x300x10 mm, viď. PD, C6.4</t>
  </si>
  <si>
    <t>477435364</t>
  </si>
  <si>
    <t>73,99*1,06 'Prepočítané koeficientom množstva</t>
  </si>
  <si>
    <t>735</t>
  </si>
  <si>
    <t>781445109.SR</t>
  </si>
  <si>
    <t>Montáž obkladov vnútor. stien z obkladačiek kladených do tmelu veľ. 600x600 mm, C6.1, C6.5</t>
  </si>
  <si>
    <t>-258700323</t>
  </si>
  <si>
    <t>63,66"1.pp</t>
  </si>
  <si>
    <t>706,4"1.np</t>
  </si>
  <si>
    <t>329,67"2.np</t>
  </si>
  <si>
    <t>104,51"3.np</t>
  </si>
  <si>
    <t>Medzisúčet c6.1</t>
  </si>
  <si>
    <t>31,57"1.np</t>
  </si>
  <si>
    <t>Medzisúčet c6.5</t>
  </si>
  <si>
    <t>736</t>
  </si>
  <si>
    <t>597740003300.SR</t>
  </si>
  <si>
    <t>Obkladačkz keramické, lxvxhr cca 600x600x10 mm, viď. PD, C6.1</t>
  </si>
  <si>
    <t>-1779738563</t>
  </si>
  <si>
    <t>1204,24*1,06 'Prepočítané koeficientom množstva</t>
  </si>
  <si>
    <t>737</t>
  </si>
  <si>
    <t>597740003300.SR1</t>
  </si>
  <si>
    <t>Obkladačky keramické, lxvxhr cca 600x600x10 mm, viď. PD, C6.5</t>
  </si>
  <si>
    <t>-921471010</t>
  </si>
  <si>
    <t>31,57*1,06 'Prepočítané koeficientom množstva</t>
  </si>
  <si>
    <t>738</t>
  </si>
  <si>
    <t>781445109.SR2</t>
  </si>
  <si>
    <t>Montáž obkladov vnútor. stien z obkladačiek kladených do tmelu veľ. 1200x600mm, C6.2</t>
  </si>
  <si>
    <t>-706567648</t>
  </si>
  <si>
    <t>113,87"1.PP</t>
  </si>
  <si>
    <t>96,74"1.NP</t>
  </si>
  <si>
    <t>94,18"3.np</t>
  </si>
  <si>
    <t>739</t>
  </si>
  <si>
    <t>597740003300.SR2</t>
  </si>
  <si>
    <t>Obkladačky keramické, lxvxhr cca 1200x600x10 mm, viď. PD, C6.2</t>
  </si>
  <si>
    <t>-98260302</t>
  </si>
  <si>
    <t>304,79*1,06 'Prepočítané koeficientom množstva</t>
  </si>
  <si>
    <t>740</t>
  </si>
  <si>
    <t>998781103.S</t>
  </si>
  <si>
    <t>Presun hmôt pre obklady keramické v objektoch výšky nad 12 do 24 m</t>
  </si>
  <si>
    <t>-1671849390</t>
  </si>
  <si>
    <t>741</t>
  </si>
  <si>
    <t>783-001</t>
  </si>
  <si>
    <t>Povrchová úprava oceľových konštrukcií - žiarový zinok</t>
  </si>
  <si>
    <t>715342585</t>
  </si>
  <si>
    <t>17610,3</t>
  </si>
  <si>
    <t>Medzisúčet STA-87 - 70μ (pre rošty 55μ) R-01</t>
  </si>
  <si>
    <t>Medzisúčet STA-86 - 70μ (pre rošty 55μ)</t>
  </si>
  <si>
    <t>Medzisúčet STA-84 -  70μ (pre rošty 55μ)</t>
  </si>
  <si>
    <t>Medzisúčet STA-88 - 70μ R</t>
  </si>
  <si>
    <t>Medzisúčet malá protihluková stena 85μ</t>
  </si>
  <si>
    <t>742</t>
  </si>
  <si>
    <t>783180165.SR</t>
  </si>
  <si>
    <t>Nátery oceľových konštrukcií protipožiarne, nástrek, odolnosť 30 minút, viď. PD</t>
  </si>
  <si>
    <t>-1457279827</t>
  </si>
  <si>
    <t>4,4+0,2+35,5+8,1+0,1+0,1+0,6+0,2+13,3+0,5+0,4+0,2+0,6+0,8+0,6+0,6+0,1+0,1+0,4+0,8+0,8+0,2+0,3+1,4+0,8+1,2+0,5+3,2+12,4+0,7+2,7+4,1+22,5+0,7</t>
  </si>
  <si>
    <t>Medzisúčet STA-76 - OK malého traktu</t>
  </si>
  <si>
    <t>8,4+34,9+2,4</t>
  </si>
  <si>
    <t>Medzisúčet STA-85</t>
  </si>
  <si>
    <t>743</t>
  </si>
  <si>
    <t>783180169.S</t>
  </si>
  <si>
    <t>Nátery oceľových konštrukcií protipožiarne, nástrek, odolnosť 60 minút, viď. PD</t>
  </si>
  <si>
    <t>1328595</t>
  </si>
  <si>
    <t>14,9+16+0,1+0,3+2,4+0,7+0,1+0,4+0,6+0,3+1,4+0,7+67,9+51,4+13,5+0,7+3+3,1+1,1+5,6+34,4+2,9</t>
  </si>
  <si>
    <t>0,2+0,4+1,5+1,1+8,4+33,3+2,4</t>
  </si>
  <si>
    <t>744</t>
  </si>
  <si>
    <t>783222100.SR</t>
  </si>
  <si>
    <t>Nátery kov.stav.doplnk.konštr. syntetické farby na vzduchu schnúce dvojnásobné, RAL viď. PD</t>
  </si>
  <si>
    <t>1663374560</t>
  </si>
  <si>
    <t>4,8</t>
  </si>
  <si>
    <t>12,1+0,7+0,5+0,1+0,4+0,4+0,8+2,2+6,5+2,2+4,3</t>
  </si>
  <si>
    <t>745</t>
  </si>
  <si>
    <t>783226100.SR</t>
  </si>
  <si>
    <t>Nátery kov.stav.doplnk.konštr. syntetické na vzduchu schnúce základný, viď. PD</t>
  </si>
  <si>
    <t>1421585315</t>
  </si>
  <si>
    <t>746</t>
  </si>
  <si>
    <t>783251017.SR</t>
  </si>
  <si>
    <t>Nástrek kov.stav.doplnk.konštr. epoxidové, základný- 40µm</t>
  </si>
  <si>
    <t>1801542940</t>
  </si>
  <si>
    <t>747</t>
  </si>
  <si>
    <t>783251017.SR1</t>
  </si>
  <si>
    <t>Nástrek kov.stav.doplnk.konštr. epoxidové, základný- 80µm</t>
  </si>
  <si>
    <t>-175961509</t>
  </si>
  <si>
    <t>3,6+10,7+39,6+1,7+235,2+6,3</t>
  </si>
  <si>
    <t>126*0,906</t>
  </si>
  <si>
    <t>Medzisúčet mala protihlukova stena R-01</t>
  </si>
  <si>
    <t>748</t>
  </si>
  <si>
    <t>783172510.SR1</t>
  </si>
  <si>
    <t>Nástrek oceľ.konštr. polyuretánové, vrchný - 2x40μm</t>
  </si>
  <si>
    <t>1353884974</t>
  </si>
  <si>
    <t>100*0,906</t>
  </si>
  <si>
    <t>749</t>
  </si>
  <si>
    <t>783172510.SR</t>
  </si>
  <si>
    <t>Nástrek oceľ.konštr. polyuretánové, vrchný - 60μm</t>
  </si>
  <si>
    <t>113272941</t>
  </si>
  <si>
    <t>750</t>
  </si>
  <si>
    <t>783894612.SR-PK6</t>
  </si>
  <si>
    <t>Náter farbami ekologickými riediteľnými vodou, náter sadrokartónových stropov umývateľný - 3vrstvy, farebný odtieň RAL9016, PK6, PK11</t>
  </si>
  <si>
    <t>-1865586994</t>
  </si>
  <si>
    <t>Medzisúčet 1.pp PK6 R-01</t>
  </si>
  <si>
    <t>Medzisúčet 1.np PK6</t>
  </si>
  <si>
    <t>Medzisúčet 2.np PK6 R-01</t>
  </si>
  <si>
    <t>Medzisúčet 3.np PK6 R-01</t>
  </si>
  <si>
    <t>Medzisúčet PK11 1.pp</t>
  </si>
  <si>
    <t>751</t>
  </si>
  <si>
    <t>783894612.SR-PK6.1</t>
  </si>
  <si>
    <t>Náter farbami ekologickými riediteľnými vodou, náter sadrokartónových stropov umývateľný - 3vrstvy, farebný odtieň RGB 106,124,131, PK6.1</t>
  </si>
  <si>
    <t>-1986524135</t>
  </si>
  <si>
    <t>752</t>
  </si>
  <si>
    <t>783894612.SR-PK6.2</t>
  </si>
  <si>
    <t>Náter farbami ekologickými riediteľnými vodou, náter sadrokartónových stropov umývateľný - 3vrstvy, farebný odtieň RGB 165,118,108, PK6.2</t>
  </si>
  <si>
    <t>1352016661</t>
  </si>
  <si>
    <t>753</t>
  </si>
  <si>
    <t>783894612.SR-PK6.3</t>
  </si>
  <si>
    <t>Náter farbami ekologickými riediteľnými vodou, náter sadrokartónových stropov umývateľný - 3vrstvy, farebný odtieň RGB 186,165,115, PK6.3</t>
  </si>
  <si>
    <t>-593126297</t>
  </si>
  <si>
    <t>754</t>
  </si>
  <si>
    <t>783894612.SR-PK6.4</t>
  </si>
  <si>
    <t>Náter farbami ekologickými riediteľnými vodou, náter sadrokartónových stropov umývateľný - 3vrstvy, farebný odtieň RGB 137,149,132, PK6.4</t>
  </si>
  <si>
    <t>1728014331</t>
  </si>
  <si>
    <t>755</t>
  </si>
  <si>
    <t>783894612.SR-PK6.5</t>
  </si>
  <si>
    <t>Náter farbami ekologickými riediteľnými vodou, náter sadrokartónových stropov umývateľný - 3vrstvy, farebný odtieň RGB 135,133,129, PK6.5</t>
  </si>
  <si>
    <t>313760373</t>
  </si>
  <si>
    <t>756</t>
  </si>
  <si>
    <t>783894622.SR1</t>
  </si>
  <si>
    <t>Náter farbami ekologickými riediteľnými vodou, náter stien - 3vrstvy, neotierateľný, RGB 106, 124, 131, M1.1</t>
  </si>
  <si>
    <t>302522486</t>
  </si>
  <si>
    <t>84,12</t>
  </si>
  <si>
    <t>-26,1</t>
  </si>
  <si>
    <t>757</t>
  </si>
  <si>
    <t>783894622.SR2</t>
  </si>
  <si>
    <t>Náter farbami ekologickými riediteľnými vodou, náter stien - 3vrstvy, neotierateľný, RGB 165, 118, 108, M1.2</t>
  </si>
  <si>
    <t>-1282372757</t>
  </si>
  <si>
    <t>54,43</t>
  </si>
  <si>
    <t>-16,07</t>
  </si>
  <si>
    <t>758</t>
  </si>
  <si>
    <t>783894622.SR3</t>
  </si>
  <si>
    <t>Náter farbami ekologickými riediteľnými vodou, náter stien - 3vrstvy, neotierateľný, RGB 137, 149, 132, M1.3</t>
  </si>
  <si>
    <t>131753739</t>
  </si>
  <si>
    <t>105,46</t>
  </si>
  <si>
    <t>-53,4</t>
  </si>
  <si>
    <t>759</t>
  </si>
  <si>
    <t>783894622.SR4</t>
  </si>
  <si>
    <t>Náter farbami ekologickými riediteľnými vodou, náter stien - 3vrstvy, neotierateľný, RGB 137, 149, 132, M1.4</t>
  </si>
  <si>
    <t>-2142258639</t>
  </si>
  <si>
    <t>105,11</t>
  </si>
  <si>
    <t>-31,91</t>
  </si>
  <si>
    <t>760</t>
  </si>
  <si>
    <t>783894622.SR5</t>
  </si>
  <si>
    <t>Náter farbami ekologickými riediteľnými vodou, náter stien - 3vrstvy, neotierateľný, RGB 135,133,129, M1.5</t>
  </si>
  <si>
    <t>-2085568260</t>
  </si>
  <si>
    <t>60,8</t>
  </si>
  <si>
    <t>-40,99</t>
  </si>
  <si>
    <t>761</t>
  </si>
  <si>
    <t>783894622.SR6</t>
  </si>
  <si>
    <t>Náter farbami ekologickými riediteľnými vodou, náter stien - 3vrstvy, neotierateľný, biela, M1</t>
  </si>
  <si>
    <t>-870175403</t>
  </si>
  <si>
    <t>3561,14"1.PP</t>
  </si>
  <si>
    <t>762</t>
  </si>
  <si>
    <t>783894622.SR7</t>
  </si>
  <si>
    <t>Náter farbami ekologickými riediteľnými vodou, náter stien - 3vrstvy, neotierateľný, biela, M2</t>
  </si>
  <si>
    <t>-1830164620</t>
  </si>
  <si>
    <t>3858,21"1.NP</t>
  </si>
  <si>
    <t>783894622.SR8</t>
  </si>
  <si>
    <t>Náter farbami ekologickými riediteľnými vodou, náter stien - 3vrstvy, neotierateľný, biela, M3</t>
  </si>
  <si>
    <t>1556355416</t>
  </si>
  <si>
    <t>3858,36"2.NP</t>
  </si>
  <si>
    <t>783894622.SR9</t>
  </si>
  <si>
    <t>Náter farbami ekologickými riediteľnými vodou, náter stien - 3vrstvy, neotierateľný, biela, M4</t>
  </si>
  <si>
    <t>749058295</t>
  </si>
  <si>
    <t>2959,38"3.NP</t>
  </si>
  <si>
    <t>765</t>
  </si>
  <si>
    <t>783894622.SR10</t>
  </si>
  <si>
    <t>Náter farbami ekologickými riediteľnými vodou, náter stien - 3vrstvy, neotierateľný, biela, M5</t>
  </si>
  <si>
    <t>1243812274</t>
  </si>
  <si>
    <t>613,36"4.NP</t>
  </si>
  <si>
    <t>2,5"PK12</t>
  </si>
  <si>
    <t>783903811.S</t>
  </si>
  <si>
    <t>Ostatné práce odmastenie chemickými rozpúšťadlami</t>
  </si>
  <si>
    <t>31990466</t>
  </si>
  <si>
    <t>2,9+8,6+33,7+168,8+5,2</t>
  </si>
  <si>
    <t>Tapetovanie</t>
  </si>
  <si>
    <t>785000210.S</t>
  </si>
  <si>
    <t>Lepenie tapiet vinylových na stenu výšky do 3,80 m, C4</t>
  </si>
  <si>
    <t>-1887427654</t>
  </si>
  <si>
    <t>61,87"1.PP</t>
  </si>
  <si>
    <t>302,53"1.np</t>
  </si>
  <si>
    <t>165,45"2.np</t>
  </si>
  <si>
    <t>768</t>
  </si>
  <si>
    <t>624620000100.SR</t>
  </si>
  <si>
    <t>Vinylová tapeta, resp. umývateľná fólia so zadnou stranou z vliesu, s grafickou potlačou, na stenu, viď. PD, C4</t>
  </si>
  <si>
    <t>-149377368</t>
  </si>
  <si>
    <t>529,85*1,1 'Prepočítané koeficientom množstva</t>
  </si>
  <si>
    <t>OST</t>
  </si>
  <si>
    <t>Ostatné</t>
  </si>
  <si>
    <t>782</t>
  </si>
  <si>
    <t>OST-01</t>
  </si>
  <si>
    <t>D+M Svetelné logo na fasádu</t>
  </si>
  <si>
    <t>164583275</t>
  </si>
  <si>
    <t>2122739545</t>
  </si>
  <si>
    <t>E.3 - Zdravotechnika</t>
  </si>
  <si>
    <t>D1 - Práce HSV</t>
  </si>
  <si>
    <t xml:space="preserve">    1 - ZEMNÉ PRÁCE</t>
  </si>
  <si>
    <t xml:space="preserve">    8 - ŠACHTY</t>
  </si>
  <si>
    <t>D2 - Práce PSV</t>
  </si>
  <si>
    <t xml:space="preserve">    713 - IZOLÁCIE TEPELNÉ BEŽNÝCH STAVEBNÝCH KONŠTRUKCIÍ</t>
  </si>
  <si>
    <t xml:space="preserve">    721 - ZTI - VNÚTORNA KANALIZÁCIA</t>
  </si>
  <si>
    <t xml:space="preserve">    722 - ZTI - VNÚTORNÝ VODOVOD</t>
  </si>
  <si>
    <t xml:space="preserve">    724 - ZTI - STROJNÉ VYBAVENIE</t>
  </si>
  <si>
    <t xml:space="preserve">    725 - ZTI - ZARIAĎOVACIE PREDMETY</t>
  </si>
  <si>
    <t>D3 - OSTATNÉ</t>
  </si>
  <si>
    <t xml:space="preserve">    985 - OSTATNÉ</t>
  </si>
  <si>
    <t>Práce HSV</t>
  </si>
  <si>
    <t>ZEMNÉ PRÁCE</t>
  </si>
  <si>
    <t>132201102</t>
  </si>
  <si>
    <t>Hľbenie rýh do šírky 600 mm v hornine 3 nad 100 m3</t>
  </si>
  <si>
    <t>132201109</t>
  </si>
  <si>
    <t>Príplatok k cene za lepivosť horniny 3</t>
  </si>
  <si>
    <t>174101103</t>
  </si>
  <si>
    <t>Zásyp sypaninou so zhutnením zárezov okolo objektov zriadených v týchto zárezoch</t>
  </si>
  <si>
    <t>M3</t>
  </si>
  <si>
    <t>175101101</t>
  </si>
  <si>
    <t>Obsyp potrubia sypaninou z vhodných hornín 1 až 4 bez prehodenia sypaniny</t>
  </si>
  <si>
    <t>583311370</t>
  </si>
  <si>
    <t>Kamenivo ťažené drobné frakcia 0-2  tr. N I</t>
  </si>
  <si>
    <t>151101101</t>
  </si>
  <si>
    <t>Zriadenie paženia a rozopretia stien rýh pre podzemné vedenie príložné hĺbky do 2 m</t>
  </si>
  <si>
    <t>151101111</t>
  </si>
  <si>
    <t>Odstránenie paženia a rozopretia stien rýh pre podzemné vedenie príložné hĺbky do 2 m</t>
  </si>
  <si>
    <t>175101109</t>
  </si>
  <si>
    <t>Príplatok k cene za prehodenie sypaniny</t>
  </si>
  <si>
    <t>161101101</t>
  </si>
  <si>
    <t>Zvislé premiestnenie výkopku bez naloženia z horniny 1 až 4, pri hĺbke výkopu nad 1 m do 2,5 m</t>
  </si>
  <si>
    <t>162301121.S</t>
  </si>
  <si>
    <t>Vodorovné premiestnenie výkopku po spevnenej ceste z horniny tr.1-4, nad 100 do 1000 m3 na vzdialenosť nad 50 do 500 m</t>
  </si>
  <si>
    <t>-925413702</t>
  </si>
  <si>
    <t>167101102.S</t>
  </si>
  <si>
    <t>Nakladanie neuľahnutého výkopku z hornín tr.1-4 nad 100 do 1000 m3</t>
  </si>
  <si>
    <t>1957840748</t>
  </si>
  <si>
    <t>171101101.S</t>
  </si>
  <si>
    <t>Uloženie sypaniny do násypu súdržnej horniny s mierou zhutnenia podľa Proctor-Standard na 95 %</t>
  </si>
  <si>
    <t>1785581426</t>
  </si>
  <si>
    <t>162401101</t>
  </si>
  <si>
    <t>451541111</t>
  </si>
  <si>
    <t>Lôžko pod potrubie, stoky a drobné objekty, v otvorenom výkope zo štrkodrvy 0-63 mm</t>
  </si>
  <si>
    <t>583372130</t>
  </si>
  <si>
    <t>Štrkopiesok / A3 / frakcia 0-32  tr. Z</t>
  </si>
  <si>
    <t>ŠACHTY</t>
  </si>
  <si>
    <t>894421111</t>
  </si>
  <si>
    <t>Zriadenie šachiet prefabrikovaných do 4t</t>
  </si>
  <si>
    <t>899101111</t>
  </si>
  <si>
    <t>Osadenie poklopov liatinových a oceľových vrátane rámov hmotn. do 50 kg</t>
  </si>
  <si>
    <t>271wavin01</t>
  </si>
  <si>
    <t>Šachtové dno plastové 300 Dy200 priebežné priame- dodávka</t>
  </si>
  <si>
    <t>271wavin02</t>
  </si>
  <si>
    <t>Šachtové dno plastové 300 Dy200 priebežné 2x odbočné 90st. - dodávka</t>
  </si>
  <si>
    <t>271wavin03</t>
  </si>
  <si>
    <t>Korugovaná šachtová rúra DN600 1mt. - dodávka</t>
  </si>
  <si>
    <t>5524214200</t>
  </si>
  <si>
    <t>Poklop platový T-300P- dodávka</t>
  </si>
  <si>
    <t>5531</t>
  </si>
  <si>
    <t>Šachta pre uzatvárecie ventily pre závlahu plastová typová (tvar: obdlžík, oval,..) so zeleným poklopom min. rozmer 200x200mm, min hlbka 200mm- dodávka</t>
  </si>
  <si>
    <t>Práce PSV</t>
  </si>
  <si>
    <t>IZOLÁCIE TEPELNÉ BEŽNÝCH STAVEBNÝCH KONŠTRUKCIÍ</t>
  </si>
  <si>
    <t>713U001</t>
  </si>
  <si>
    <t>Tep.iz. potrubia z mineralnej vlny s nalep páskou hr.20 mm  s AL pre DN10- dodávka</t>
  </si>
  <si>
    <t>713U01</t>
  </si>
  <si>
    <t>Tep.iz. potrubia z mineralnej vlny s nalep páskou hr.20 mm  s AL pre DN15- dodávka</t>
  </si>
  <si>
    <t>713U02</t>
  </si>
  <si>
    <t>Tep.iz. potrubia z mineralnej vlny s nalep páskou hr.20 mm  s AL pre DN20- dodávka</t>
  </si>
  <si>
    <t>713URSA07</t>
  </si>
  <si>
    <t>Tep.iz. potrubiaz mineralnej vlny s nalep páskou hr.20 mm  s AL pre DN25- dodávka</t>
  </si>
  <si>
    <t>713URSA06</t>
  </si>
  <si>
    <t>Tep.iz. potrubia z mineralnej vlnys nalep páskou hr.20 mm  s AL pre DN32- dodávka</t>
  </si>
  <si>
    <t>713URSA05</t>
  </si>
  <si>
    <t>Tep.iz. potrubiaz mineralnej vlny  s nalep páskou hr.30 mm  s AL pre DN40- dodávka</t>
  </si>
  <si>
    <t>713U02.1</t>
  </si>
  <si>
    <t>Tep.iz. potrubia hr.30 mm  (mineralna vlna pre potrubie s nalep páskou) pre DN50- dodávka</t>
  </si>
  <si>
    <t>713U001.1</t>
  </si>
  <si>
    <t>Tep.iz. potrubia hr.40 mm (mineralna vlna pre potrubie s nalep páskou)  pre DN80- dodávka</t>
  </si>
  <si>
    <t>713U01.1</t>
  </si>
  <si>
    <t>Tep.iz. potrubia hr.40 mm (mineralna vlna pre potrubie s nalep páskou) pre DN100- dodávka</t>
  </si>
  <si>
    <t>713U10</t>
  </si>
  <si>
    <t>Hliníková páska samolepiaca 50mm/50m</t>
  </si>
  <si>
    <t>713U12</t>
  </si>
  <si>
    <t>Montáž izolácie hr.20mm a  viac</t>
  </si>
  <si>
    <t>713T001</t>
  </si>
  <si>
    <t>713T01</t>
  </si>
  <si>
    <t>Tep.iz. potrubia izolačná trubica PE hr.9 mm  22x9 pre DN15- dodávka</t>
  </si>
  <si>
    <t>713U04</t>
  </si>
  <si>
    <t>Tep.iz. potrubia izolačná trubica PE  hr.10 mm pre DN20</t>
  </si>
  <si>
    <t>713U02.2</t>
  </si>
  <si>
    <t>Tep.iz. potrubia izolačná trubica PE  hr.10 mm pre DN25- dodávka</t>
  </si>
  <si>
    <t>713URSA05.1</t>
  </si>
  <si>
    <t>Tep.iz. potrubia izolačná trubica PE  hr.10 mm pre DN32- dodávka</t>
  </si>
  <si>
    <t>713URSA06.1</t>
  </si>
  <si>
    <t>Tep.iz. potrubiaizolačná trubica PE  hr.10 mm pre DN40- dodávka</t>
  </si>
  <si>
    <t>713URSA05.2</t>
  </si>
  <si>
    <t>Tep.iz. potrubia izolačná trubica PE  hr.10 mm pre DN50- dodávka</t>
  </si>
  <si>
    <t>713URSA06.2</t>
  </si>
  <si>
    <t>Tep.iz. potrubia izolačná trubica PE  hr.10 mm pre DN80- dodávka</t>
  </si>
  <si>
    <t>713URSA07.1</t>
  </si>
  <si>
    <t>Tep.iz. potrubia izolačná trubica PE  hr.10 mm pre DN100- dodávka</t>
  </si>
  <si>
    <t>713T07</t>
  </si>
  <si>
    <t>Montáž tep.iz. potrubia hr. do 10mm</t>
  </si>
  <si>
    <t>Preizolovanie potrubia v mieste križovanie + dodávka materialu - izolačné pásy z mineralnej vlny hr. 80mm</t>
  </si>
  <si>
    <t>ZTI - VNÚTORNA KANALIZÁCIA</t>
  </si>
  <si>
    <t>721173204</t>
  </si>
  <si>
    <t>Potrubie z HD-PE zvárané kanalizačné zvukovoizolované potubie s hrdlovými tvarovkami D 75 dodávka  (potrubie, odbočky , spojky, uchyty a protipožiarná uzávery) - dodávka</t>
  </si>
  <si>
    <t>721173205</t>
  </si>
  <si>
    <t>Potrubie z HT -PP pripájacie zvukovoizolovanéD 50 dodávka  (potrubie, odbočky , spojky, uchyty a protipožiarná uzávery)- dodávka</t>
  </si>
  <si>
    <t>721173206</t>
  </si>
  <si>
    <t>Potrubie z HT -PP pripájacie zvukovoizolovanéD 75 dodávka  (potrubie, odbočky , spojky, uchyty a protipožiarná uzávery)- dodávka</t>
  </si>
  <si>
    <t>721171111</t>
  </si>
  <si>
    <t>Potrubie z HT PP rúr  odpadové hrdlové s protihlukovou úpravou D 75 dodávka  potrubia a príslušných tvaroviek( spojky, uchyty a protipožiarná uzávery,zvuková izolácia)- dodávka</t>
  </si>
  <si>
    <t>721171109</t>
  </si>
  <si>
    <t>Potrubie z HT PP odpadové hrdlové s protihlukovou úpravou D 110 dodávka a montáž potrubia a príslušných tvaroviek( spojky, uchyty a protipožiarná uzávery,zvuková izolácia)- dodávka</t>
  </si>
  <si>
    <t>721171109.1</t>
  </si>
  <si>
    <t>Potrubie z PVC SN8 rúr  odpadové D 125 dodávka  (odbočky , spojky, ) - dodávka</t>
  </si>
  <si>
    <t>721171111.1</t>
  </si>
  <si>
    <t>Potrubie z PVC SN8 rúr  odpadové D 160 dodávka  (odbočky , spojky, ) - dodávka</t>
  </si>
  <si>
    <t>721171208</t>
  </si>
  <si>
    <t>Potrubie z PVC SN8 rúr  odpadové D 200 dodávka  (odbočky , spojky, )</t>
  </si>
  <si>
    <t>721pc 02</t>
  </si>
  <si>
    <t>Potrubie plastové PPR od klimatizačných jednotiek odpadné D50 - dodávka</t>
  </si>
  <si>
    <t>721pc 02.1</t>
  </si>
  <si>
    <t>Potrubie plastové PPR od klimatizačných jednotiek odpadné D 25x2,3</t>
  </si>
  <si>
    <t>721pc 02.2</t>
  </si>
  <si>
    <t>Potrubie plastové PPR od klimatizačných jednotiek odpadné D40 - dodávka</t>
  </si>
  <si>
    <t>721194105</t>
  </si>
  <si>
    <t>Zriadenie prípojok na potrubí vyvedenie a upevnenie odpadových výpustiek D 50x1,8</t>
  </si>
  <si>
    <t>KUS</t>
  </si>
  <si>
    <t>721pc 03</t>
  </si>
  <si>
    <t>Potrubie tlakové pre odpadnú vodu s tvarovkami  z HD PE D25 - zavlažovanie - dodávka</t>
  </si>
  <si>
    <t>721pc 04</t>
  </si>
  <si>
    <t>Montáž tlakových potrubí pre odpadnú vodu</t>
  </si>
  <si>
    <t>722290226</t>
  </si>
  <si>
    <t>Ostatné tlakové skúšky tlakového potrubia  do DN 50</t>
  </si>
  <si>
    <t>722290234</t>
  </si>
  <si>
    <t>Prepláchnutie a dezinfekcia tlakového potrubia do DN 80</t>
  </si>
  <si>
    <t>Montáž kanalizačných potrubí plastových netlakových</t>
  </si>
  <si>
    <t>721194104</t>
  </si>
  <si>
    <t>Zriadenie prípojok na potrubí vyvedenie a upevnenie odpadových výpustiek D 40x1,8</t>
  </si>
  <si>
    <t>721194105.1</t>
  </si>
  <si>
    <t>Zriadenie prípojok na potrubí vyvedenie a upevnenie odpadových výpustiek D 110x1,8</t>
  </si>
  <si>
    <t>721290123</t>
  </si>
  <si>
    <t>Ostatné - skúška tesnosti kanalizácie v objektoch dymom do DN 300</t>
  </si>
  <si>
    <t>721290112</t>
  </si>
  <si>
    <t>Ostatné - skúška tesnosti kanalizácie v objektoch vodou DN 150 alebo DN 200</t>
  </si>
  <si>
    <t>721HL30</t>
  </si>
  <si>
    <t>Montáž výrobkov kanalizačných prvkov</t>
  </si>
  <si>
    <t>721HL11</t>
  </si>
  <si>
    <t>Strešný vtok s tep- izoláciou, el. ohrevom a asf. prírubou DN100 - dodávka</t>
  </si>
  <si>
    <t>721HL111</t>
  </si>
  <si>
    <t>Strešný vtok pre vegetačné strechy - dvojúrovňový vtok s nadstavbovou rúrou  s el. ohrevom a a asf. prírubou - dodávka</t>
  </si>
  <si>
    <t>721pc 03.1</t>
  </si>
  <si>
    <t>Zapachová uzavierka  pre kojeneckú vaničku s odpadným ventilom - dodávka</t>
  </si>
  <si>
    <t>721HL192</t>
  </si>
  <si>
    <t>Zapachová uzavierka  pre umývadlo nerezová s odpadným ventilom - dodávka</t>
  </si>
  <si>
    <t>Kanalizačné koleno 45 st pre pripjenie závesných WC - dodávka</t>
  </si>
  <si>
    <t>721pc 03.2</t>
  </si>
  <si>
    <t>Kanalizačná prípojková tvarovka priama pre pripojenie závesných WC - dodávka</t>
  </si>
  <si>
    <t>721pc 04.1</t>
  </si>
  <si>
    <t>Kovové revízne dvierka 200x200 z lisovaného plechu farba biela - dodávka</t>
  </si>
  <si>
    <t>721HL141</t>
  </si>
  <si>
    <t>Podomietková zápachová uzavierka podomietková s integrovaným prívodom vody a práčkovým ventilom na hadicu - dodávka</t>
  </si>
  <si>
    <t>721HL11.1</t>
  </si>
  <si>
    <t>Podlahový   vtok s s ležatým odtokom s  nerezovou mrežou zápach. uzáverou aj na suchý stav  DN50 - dodávka</t>
  </si>
  <si>
    <t>721HL15</t>
  </si>
  <si>
    <t>Podlahová vpusť so zvislým odtokom s nerezovou mrežou a zápachovým uzáverom na sucho DN50 - dodávka</t>
  </si>
  <si>
    <t>721HL09</t>
  </si>
  <si>
    <t>Podlahový žľab sprchovací z nerezovej ocele so zabudovanou zápach uzávierkou , nerezovou krytkou ,  montáž ku stene, dl. 785mm, odtok DN50 variabilný - dodávka</t>
  </si>
  <si>
    <t>721HL04</t>
  </si>
  <si>
    <t>Podlahová vpusť so zvislým odtokom s dvourovňovým vtokom nerezovou mrežou a zápachovým uzáverom na sucho DN50 - dodávka</t>
  </si>
  <si>
    <t>721HL08</t>
  </si>
  <si>
    <t>Podlahová vpusť so zvislým odtokom a nerezovou mrežou DN100 s uzáverom proti vzdutej vode - dodávka</t>
  </si>
  <si>
    <t>Podlahová vpusť veľkokapacitná - dvorný vtok DN100 plastová s liatinovou mrežou 260x260so zvislým odtokom aj na suchý stav DN100 - dodávka</t>
  </si>
  <si>
    <t>721HL26</t>
  </si>
  <si>
    <t>Zachová uzávierka podomietková kondenzačná aj pre suchý stav pre klimatizačné jednotky DN40 - dodávka</t>
  </si>
  <si>
    <t>721HL061</t>
  </si>
  <si>
    <t>Privzdušňovacia hlavica plastová s mriežkou - dodávka</t>
  </si>
  <si>
    <t>721HL061.1</t>
  </si>
  <si>
    <t>Privzdušňovací ventil pre pripojovacie potrubia s tvarovkou T s mriežkou na stenu - dodávka</t>
  </si>
  <si>
    <t>721HL05</t>
  </si>
  <si>
    <t>Vetracia hlavica plastová PP DN75 - dodávka</t>
  </si>
  <si>
    <t>721HL06</t>
  </si>
  <si>
    <t>Vetracia hlavica plastová PP DN110 - dodávka</t>
  </si>
  <si>
    <t>721HL141.1</t>
  </si>
  <si>
    <t>Zápachová uzavierka pre veľkokapacitné pračky DN100 - dodávka</t>
  </si>
  <si>
    <t>721HL17</t>
  </si>
  <si>
    <t>Zápachová uzávierka pre drez - chróm - dodávka</t>
  </si>
  <si>
    <t>721HL09.1</t>
  </si>
  <si>
    <t>Čistiaca tvarovka DN100 k zabudovaniu do podlahy tesná s krytkou z nerezovej ocele 150x150mm s odbočnou tvarovkou s uhlom 45 st. s DN100 a odbočkou 45 stupňovou (O200/110, resp . 160/110)- dodávka</t>
  </si>
  <si>
    <t>721HL18</t>
  </si>
  <si>
    <t>Zápach. uzavierka pre dvojdrez chromová - dodávka</t>
  </si>
  <si>
    <t>721274103</t>
  </si>
  <si>
    <t>Montáž požiarných prestupov</t>
  </si>
  <si>
    <t>721HL01</t>
  </si>
  <si>
    <t>Požiarné prestupy pre potrubie plastové D75 - dodávka</t>
  </si>
  <si>
    <t>721HL01.1</t>
  </si>
  <si>
    <t>Požiarné prestupy pre potrubie plastové D110 - dodávka</t>
  </si>
  <si>
    <t>ZTI - VNÚTORNÝ VODOVOD</t>
  </si>
  <si>
    <t>722130223</t>
  </si>
  <si>
    <t>Potrubie z oceľových rúrok závitových pozinkovaných bežných, STN 42 5710.4 - akosť 10 004.0 DN 25</t>
  </si>
  <si>
    <t>722130224</t>
  </si>
  <si>
    <t>Potrubie z oceľových rúrok závitových pozinkovaných bežných, STN 42 5710.4 - akosť 10 004.0 DN 32</t>
  </si>
  <si>
    <t>722130227</t>
  </si>
  <si>
    <t>Potrubie z oceľových rúrok závitových pozinkovaných bežných, STN 42 5710.4 - akosť 10 004.0 DN 80</t>
  </si>
  <si>
    <t>722130226</t>
  </si>
  <si>
    <t>Potrubie z oceľových rúrok závitových pozinkovaných bežných, STN 42 5710.4 - akosť 10 004.0 DN 50</t>
  </si>
  <si>
    <t>722131116</t>
  </si>
  <si>
    <t>Potrubie z ušlachtilej ocele 1.4401, rúry DN20 (D22) s tvarovkami,  uchytávacím materialom a kompenzátormi na dlžkovú dilatáciu</t>
  </si>
  <si>
    <t>722131117</t>
  </si>
  <si>
    <t>Potrubie z ušlachtilej ocele 1.4401, rúry DN32 (D35) s tvarovkami,  uchytávacím materialom a kompenzátormi na dlžkovú dilatáciu</t>
  </si>
  <si>
    <t>722HERZ006</t>
  </si>
  <si>
    <t>Potrubie z ušlachtilej ocele 1.4401, rúry DN40 (D42) s tvarovkami,  uchytávacím materialom a kompenzátormi na dlžkovú dilatáciu</t>
  </si>
  <si>
    <t>722HERZ001</t>
  </si>
  <si>
    <t>Potrubie z ušlachtilej ocele 1.4401, rúry DN50 (D54) s tvarovkami,  uchytávacím materialom a kompenzátormi na dlžkovú dilatáciu</t>
  </si>
  <si>
    <t>722HERZ031</t>
  </si>
  <si>
    <t>Potrubie z ušlachtilej ocele 1.4401, rúry DN80 (D89) s tvarovkami,  uchytávacím materialom a kompenzátormi na dlžkovú dilatáciu</t>
  </si>
  <si>
    <t>722HERZ004</t>
  </si>
  <si>
    <t>Potrubie z ušlachtilej ocele 1.4401, rúry DN100 (D108) s tvarovkami,  uchytávacím materialom a kompenzátormi na dlžkovú dilatáciu</t>
  </si>
  <si>
    <t>72230</t>
  </si>
  <si>
    <t>Montáž vodovodného potrubia z kovových materialov</t>
  </si>
  <si>
    <t>722HERZ001.1</t>
  </si>
  <si>
    <t>Potrubie vodovodné PE plasthlinik  v kotúčoch D16x2 dodávka   s tvarovkami,  uchytávacím materialom a kompenzátormi na dlžkovú dilatáciu</t>
  </si>
  <si>
    <t>722HERZ002</t>
  </si>
  <si>
    <t>Potrubie vodovodné PE  plasthliník v kotúčoch D20x2 dodávka   s tvarovkami,  uchytávacím materialom - korýtka , pevné body s klzné objímky a kompenzátormi na dlžkovú dilatáciu</t>
  </si>
  <si>
    <t>722HERZ005</t>
  </si>
  <si>
    <t>Potrubie vodovodné PE  plasthliník v kotúčoch D26 dodávka a montáž v tyčiach s tvarovkami,  uchytávacím materialom a kompenzátormi na dlžkovú dilatáciu&amp; požiarnými ucpávkami</t>
  </si>
  <si>
    <t>722HERZ004.1</t>
  </si>
  <si>
    <t>Potrubie vodovodné PE  plasthliník v tyčiach D32 dodávka   s tvarovkami,  uchytávacím materialom - korýtka , pevné body s klzné objímky a kompenzátormi na dlžkovú dilatáciu</t>
  </si>
  <si>
    <t>722HERZ003</t>
  </si>
  <si>
    <t>Potrubie vodovodné PE  plasthliník v tyčiach D40 dodávka   s tvarovkami,  uchytávacím materialom - korýtka , pevné body s klzné objímky a kompenzátormi na dlžkovú dilatáciu</t>
  </si>
  <si>
    <t>722HERZ006.1</t>
  </si>
  <si>
    <t>Potrubie vodovodné PE  plasthliník v tyčiach D50 dodávka   s tvarovkami,  uchytávacím materialom - korýtka , pevné body s klzné objímky a kompenzátormi na dlžkovú dilatáciu</t>
  </si>
  <si>
    <t>722HERZ005.1</t>
  </si>
  <si>
    <t>Potrubie vodovodné PE  plasthliník v tyčiach D63 dodávka   s tvarovkami,  uchytávacím materialom - korýtka , pevné body s klzné objímky a kompenzátormi na dlžkovú dilatáciu</t>
  </si>
  <si>
    <t>72230.1</t>
  </si>
  <si>
    <t>Montáž vodovodného potrubia PE- plasthliník</t>
  </si>
  <si>
    <t>722290234.1</t>
  </si>
  <si>
    <t>Prepláchnutie a dezinfekcia vodovodného potrubia do DN 100</t>
  </si>
  <si>
    <t>722290226.1</t>
  </si>
  <si>
    <t>Tlakové skúšky vodovodného potrubia  do DN 100</t>
  </si>
  <si>
    <t>722pc04</t>
  </si>
  <si>
    <t>Požiarny hadicový navyjak D25 s objemovo stálou hadicou dodávka komplet skriňa kovová pre požiarny navyjak D25 s výbavou</t>
  </si>
  <si>
    <t>KPL</t>
  </si>
  <si>
    <t>722251113</t>
  </si>
  <si>
    <t>Montáž požiarnych nástenných hadicových navyjakov</t>
  </si>
  <si>
    <t>722220121</t>
  </si>
  <si>
    <t>Montáž armatúr závitových s jedným závitom  násteniek pre batériu G 1/2</t>
  </si>
  <si>
    <t>PÁR</t>
  </si>
  <si>
    <t>5531.1</t>
  </si>
  <si>
    <t>Nástenky pre batériu 150mm G1/2"</t>
  </si>
  <si>
    <t>par</t>
  </si>
  <si>
    <t>722190401</t>
  </si>
  <si>
    <t>Vyvedenie a upevnenie výpustiek   DN 15</t>
  </si>
  <si>
    <t>722IVAR04</t>
  </si>
  <si>
    <t>Guľový kohút  vodovodný  1/2"</t>
  </si>
  <si>
    <t>722IVAR01</t>
  </si>
  <si>
    <t>Guľový kohút  vodovodný  3/4"</t>
  </si>
  <si>
    <t>722IVAR04.1</t>
  </si>
  <si>
    <t>Guľový kohút  vodovodný  1"</t>
  </si>
  <si>
    <t>722IVAR01.1</t>
  </si>
  <si>
    <t>Guľový kohút  vodovodný  5/4"</t>
  </si>
  <si>
    <t>722IVAR01.2</t>
  </si>
  <si>
    <t>Guľový kohút  vodovodný  6/4"</t>
  </si>
  <si>
    <t>722IVAR03</t>
  </si>
  <si>
    <t>Guľový kohút  vodovodný  2"</t>
  </si>
  <si>
    <t>722IVAR06</t>
  </si>
  <si>
    <t>Guľový kohút  vodovodný s vypúšťaním  1/2"</t>
  </si>
  <si>
    <t>722IVAR01.3</t>
  </si>
  <si>
    <t>Guľový kohút  vodovodný s vypúšťaním  3/4"</t>
  </si>
  <si>
    <t>722IVAR06.1</t>
  </si>
  <si>
    <t>Guľový kohút  vodovodný s vypúšťaním  1"</t>
  </si>
  <si>
    <t>722IVAR05</t>
  </si>
  <si>
    <t>Guľový kohút  vodovodný s vypúšťaním  5/4"</t>
  </si>
  <si>
    <t>722IVAR01.4</t>
  </si>
  <si>
    <t>Guľový kohút  vodovodný s vypúšťaním  6/4"</t>
  </si>
  <si>
    <t>722IVAR03.1</t>
  </si>
  <si>
    <t>Guľový kohút  vodovodný s vypúšťaním  2"</t>
  </si>
  <si>
    <t>722IVAR13</t>
  </si>
  <si>
    <t>Spätná klapka vodovodná  5/4"</t>
  </si>
  <si>
    <t>722IVAR11</t>
  </si>
  <si>
    <t>Spätná klapka vodovodná  6/4"</t>
  </si>
  <si>
    <t>722IVAR13.1</t>
  </si>
  <si>
    <t>722Gama07</t>
  </si>
  <si>
    <t>Guľový kohút  1/2" výtokový s pripojením na hadicu cez rýchlospojku</t>
  </si>
  <si>
    <t>722Gama08</t>
  </si>
  <si>
    <t>Guľový kohút 3/4" výtokový s pripojením na hadicu cez rýchlospojku</t>
  </si>
  <si>
    <t>722pc 01</t>
  </si>
  <si>
    <t>Vodovodné závitové armatury  montáž</t>
  </si>
  <si>
    <t>722IVAR06.2</t>
  </si>
  <si>
    <t>Ventil na regulaciu prietoku cirkulacie - priamy vyvvažovací ventil G1/2 s meracími ventilčekmi ore pitnú vodu - mosadz</t>
  </si>
  <si>
    <t>722IVAR06.3</t>
  </si>
  <si>
    <t>Ventil na regulaciu prietoku cirkulacie - priamy vyvvažovací ventil G3/4 s meracími ventilčekmi ore pitnú vodu - mosadz</t>
  </si>
  <si>
    <t>722IVAR06.4</t>
  </si>
  <si>
    <t>Ventil na regulaciu prietoku cirkulacie - priamy vyvvažovací ventil G1 s meracími ventilčekmi ore pitnú vodu - mosadz</t>
  </si>
  <si>
    <t>722IVAR06.5</t>
  </si>
  <si>
    <t>Ventil na regulaciu prietoku cirkulacie - priamy vyvvažovací ventil G5/4 s meracími ventilčekmi ore pitnú vodu - mosadz</t>
  </si>
  <si>
    <t>722IVAR14</t>
  </si>
  <si>
    <t>Spätná klapka prírubová - pitná voda DN80 s protiprírubami</t>
  </si>
  <si>
    <t>722IVAR15</t>
  </si>
  <si>
    <t>Spätná klapka prírubová dvojitá  typ BA - pitná voda DN80 s protiprírubami</t>
  </si>
  <si>
    <t>722IVAR06.2.1</t>
  </si>
  <si>
    <t>Spätná klapka prírubová - pitná voda DN100 s protiprírubami</t>
  </si>
  <si>
    <t>722IVAR15.1</t>
  </si>
  <si>
    <t>Guľový kohút prírubový vodovodný  DN80 s protiprírubami</t>
  </si>
  <si>
    <t>JMA 01</t>
  </si>
  <si>
    <t>Guľový kohút prírubový vodovodný  DN100 s protiprírubami</t>
  </si>
  <si>
    <t>JMA 02</t>
  </si>
  <si>
    <t>Filter prírubový so spätným preplachom DN100</t>
  </si>
  <si>
    <t>722 pc21</t>
  </si>
  <si>
    <t>Vodovodné prírubové armatury  montáž</t>
  </si>
  <si>
    <t>722pc08</t>
  </si>
  <si>
    <t>Vodomer s impulz.vystupom a modulom na dieľkový odpočet (M-BUS) pre S.V. Qn3,5</t>
  </si>
  <si>
    <t>722pc06</t>
  </si>
  <si>
    <t>Vodomer  s impulz.vystupom a modulom na dieľkový odpočet(M-BUS) pre S.V. Qn6</t>
  </si>
  <si>
    <t>722pc08.1</t>
  </si>
  <si>
    <t>Vodomer  s impulz.vystupom a modulom na dieľkový odpočet  (M-BUS) pre S.V. Qn2,5</t>
  </si>
  <si>
    <t>722254127</t>
  </si>
  <si>
    <t>Montáž vodomerov s impulzným výstupom</t>
  </si>
  <si>
    <t>súb</t>
  </si>
  <si>
    <t>722pc01</t>
  </si>
  <si>
    <t>Rýchlospojka nerezová závitová G1/2</t>
  </si>
  <si>
    <t>722pc01.1</t>
  </si>
  <si>
    <t>Rýchlospojka nerezová závitová G3/4</t>
  </si>
  <si>
    <t>Prechodka plast ocel DxDN 63x2"</t>
  </si>
  <si>
    <t>722pc 01.1</t>
  </si>
  <si>
    <t>Prechodka plast ocel DxDN 40x5/4"</t>
  </si>
  <si>
    <t>722233001</t>
  </si>
  <si>
    <t>Montáž prechodiek a rýchlospojek</t>
  </si>
  <si>
    <t>72230.2</t>
  </si>
  <si>
    <t>Montáž požiarných prestupov potrubia vodovodného</t>
  </si>
  <si>
    <t>722HONEY02</t>
  </si>
  <si>
    <t>Požiarny prestup potrubia vodovodného DN100- 4"</t>
  </si>
  <si>
    <t>722HONEY03</t>
  </si>
  <si>
    <t>Požiarny prestup potrubia vodovodného DN80 - 3"</t>
  </si>
  <si>
    <t>722HONEY04</t>
  </si>
  <si>
    <t>Požiarny prestup potrubia vodovodného DN50 - 2"</t>
  </si>
  <si>
    <t>722HONEY05</t>
  </si>
  <si>
    <t>Požiarny prestup potrubia vodovodného DN40 - 6/4"</t>
  </si>
  <si>
    <t>722HONEY06</t>
  </si>
  <si>
    <t>Požiarny prestup potrubia vodovodného  do DN32 - 5/4"</t>
  </si>
  <si>
    <t>ZTI - STROJNÉ VYBAVENIE</t>
  </si>
  <si>
    <t>724Grundfo22</t>
  </si>
  <si>
    <t>Antivibračné položky pod čerpadlá (silentblok) 1 sada =4 ks</t>
  </si>
  <si>
    <t>sada</t>
  </si>
  <si>
    <t>722IVAR20</t>
  </si>
  <si>
    <t>Pryžový kompenzáror  prírubový  vodovodný - pitná voda  DN80</t>
  </si>
  <si>
    <t>724Grundfo01</t>
  </si>
  <si>
    <t>Tlaková  nádoba 300 l pre vyrovnanie tlaku v potrubí a odstánenie rázov v kvalite pre pitnú vodu  s prietočným Tkus-om DN80/32</t>
  </si>
  <si>
    <t>724Grundfo02</t>
  </si>
  <si>
    <t xml:space="preserve">Čerpadlo  vertikálne odstredivé viacstupňové v kvalite pre pitnú vodu s modulom pre pre možnosť napajania čerpadla pomocou zbernice ms M-BUS a snímanie pravádzkových statvov - chod, porucha - prevedenie nerez  o výkone min 2l/s dopravná výška min 6 barr  </t>
  </si>
  <si>
    <t>Montáž strojnej časti zvyšovania tlaku vo vodovodnom potrubí - čerpadlo osadené na silentbloku s pripojením cez prýžové kompenzátory a tlaková nádoba</t>
  </si>
  <si>
    <t>724EZV 01100</t>
  </si>
  <si>
    <t>Úprava vody pre DEMI vodu o výkone cca 600 l/hod, vstup:  - pitná voda (VEOLIA Spišská N/V resp. podľa rozboru vody, výstup 20microS/cm) - filtrácia, dechlorizácia , reverzná osmoza, nádrž 1000 l, ATS Q:1m3/hod, H35m s modulom pre pre možnosť napajania úp</t>
  </si>
  <si>
    <t>724EZV 01100.1</t>
  </si>
  <si>
    <t>Doúprava vody pre DEMI vody o výkone cca 600 l/hod, vstup: 20microS/cm, výstup 15 a 5 microS/cm)  - demineralizačné patróny s dvojitým výstupom pre rôznu kvalitu DEMI vody s modulom pre pre možnosť napajania doúpravy vody  pomocou zbernice ms M-BUS a sním</t>
  </si>
  <si>
    <t>724EZV 02</t>
  </si>
  <si>
    <t>montáž upravy vody pre DEMI vodu - upravňa a doúprava, nastavenie a zaškolenie</t>
  </si>
  <si>
    <t>724JMA01</t>
  </si>
  <si>
    <t>Vychladzovacia nádrž  zváraná z plechu z ušľachtilej ocele o hr. 5mm s vekom bez tesnenia cca1500x1100, výčka 1200 s navareným odtokom D40</t>
  </si>
  <si>
    <t>724JMA01.1</t>
  </si>
  <si>
    <t>Vychladzovacia nádrž  zváraná z plechu z ušľachtilej ocele o hr. 5mm s vekom bez tesnenia cca1500x2000, výčka 200 s navareným odtokom D40</t>
  </si>
  <si>
    <t>Montáž vychladzovacej nádrže  zváraná z plechu z ušľachtilej ocele o hr. 5mm s vekom bez tesnenia</t>
  </si>
  <si>
    <t>ZTI - ZARIAĎOVACIE PREDMETY</t>
  </si>
  <si>
    <t>725332320</t>
  </si>
  <si>
    <t>Výlevka so závesnou konštrukciou keramická s odtokom DN100  s mriežkouna vedrá a zápach uzávierkou</t>
  </si>
  <si>
    <t>725pc04</t>
  </si>
  <si>
    <t>WC závesné - misa zavesná - keramika biela s doskou- bielou zabudovanou nádržkou sovládačom na dvojité splachovanie - biele +závesná konštrukcia do ľakkých priečok bez možnosti uchytenia do zadnej steny</t>
  </si>
  <si>
    <t>klp</t>
  </si>
  <si>
    <t>725pc042</t>
  </si>
  <si>
    <t>WC závesné - misa zavesná - keramika biela s doskou- bielou zabudovanou nádržkou s ovládačom na dvojité splachovanie - biele +závesná konštrukcia pre uchytenie do zadnej nosnej steny</t>
  </si>
  <si>
    <t>725pc04.1</t>
  </si>
  <si>
    <t>WC závesné sprchovacie - misa zavesná - keramika biela s doskou- bielou zabudovanou nádržkou sovládačom na dvojité splachovanie - biele s vysúvacou tryskou+závesná konštrukcia do ľakkých priečok bez možnosti uchytenia do zadnej steny</t>
  </si>
  <si>
    <t>725pc042.1</t>
  </si>
  <si>
    <t>WC závesné pre imobilných misa zvýšená biela s doskou- bielou zabudovanou nádr s ovládačom na  dve množstvá vody  závesná konštr. pre WC a madlá  do ľahkých priečok a jedno madlo pevné a jedno sklopné dl.: 800mm</t>
  </si>
  <si>
    <t>725pc024</t>
  </si>
  <si>
    <t>Umyvadlo keramické biele cca dl. 600 s jedným otvorom  a príslušenstvom, so závesnou konštrukciou do ľahkých priečoku  a s polostlpom</t>
  </si>
  <si>
    <t>725pc024.1</t>
  </si>
  <si>
    <t>Umyvatko keramické biele cca dl. 450 s jedným otvorom  a príslušenstvom, so závesnou konštrukciou do ľahkých priečoku  a s polostlpom</t>
  </si>
  <si>
    <t>725pc023</t>
  </si>
  <si>
    <t>Umyvadlo diturvitové pre imobilných s predným vykrojením s pomocnými opierkamia a  so zapach uzavierkou pre imobilných</t>
  </si>
  <si>
    <t>725pc02</t>
  </si>
  <si>
    <t>Umyvadlo keramické oválne  cca 550/400 s odkladadacou plochou hranatou 1000x550 s jedným otvorom  a príslušenstvom, so závesnou konštrukciou do ľahkých priečoku</t>
  </si>
  <si>
    <t>725pc031</t>
  </si>
  <si>
    <t>Drez  nerezový  zapustený  do kuchynskej linky s otvorom pre batériu hrananatý s odkapávacou plochou  cca 800x400</t>
  </si>
  <si>
    <t>725pc041</t>
  </si>
  <si>
    <t>Drez  nerezový  zapustený  do kuchynskej linky s otvorom pre batériu okrúhly priemercca  400mm</t>
  </si>
  <si>
    <t>725pc05</t>
  </si>
  <si>
    <t>Pisoárová misa keramika biela so zapusteným prívodom vody a ovládaním s pisoár zapach. uzávierkous konštrukciou pre zavesenie do ľahkých priečok</t>
  </si>
  <si>
    <t>725pc022</t>
  </si>
  <si>
    <t>montáž zariaďovacích predmetov</t>
  </si>
  <si>
    <t>725pc021-01-1</t>
  </si>
  <si>
    <t>Montáž zariaďovacích predmetov  (nerezové vaničky)</t>
  </si>
  <si>
    <t>-71174551</t>
  </si>
  <si>
    <t>725pc023.</t>
  </si>
  <si>
    <t>Kojenecká vanička nerezová v spodnej skrinke so spodným odtokom  o rozmere 750x500</t>
  </si>
  <si>
    <t>-125126768</t>
  </si>
  <si>
    <t>725pc021</t>
  </si>
  <si>
    <t>Montáž zariaďovacích predmetov dodaných investorom (nerezové drezy ...)</t>
  </si>
  <si>
    <t>725pc10</t>
  </si>
  <si>
    <t>Pisoárový splachovač mechanický podomietkový</t>
  </si>
  <si>
    <t>725pc10.1</t>
  </si>
  <si>
    <t>Pisoárový splachovač so sensorovým ovládaním na prítomnosť osoby</t>
  </si>
  <si>
    <t>725pc072</t>
  </si>
  <si>
    <t>napajací zdroj pre senzor splachovače pre pisoar</t>
  </si>
  <si>
    <t>725pc022.1</t>
  </si>
  <si>
    <t>montáž pisoárových splachovačov</t>
  </si>
  <si>
    <t>725pc072.1</t>
  </si>
  <si>
    <t>Bateria nástenná jednopáková s predlžovacím ramenom</t>
  </si>
  <si>
    <t>725pc09</t>
  </si>
  <si>
    <t>Bateria jednopáková sprchovacia podomietková  -ovládanie sprchovej batérie</t>
  </si>
  <si>
    <t>725pc09.1</t>
  </si>
  <si>
    <t>Sprchovacia sada  k podomietkovej baterii  ružica s voľným ramenom so sprch. hadocou</t>
  </si>
  <si>
    <t>725pc07</t>
  </si>
  <si>
    <t>Bateria stojanková umyvadlová  paková - chrom</t>
  </si>
  <si>
    <t>725pc08</t>
  </si>
  <si>
    <t>Bateria stojanková jednopáková drezová</t>
  </si>
  <si>
    <t>725pc09.2</t>
  </si>
  <si>
    <t>Batéria stojanková vyťahovacia so sprchovacou ružicou pre kojenecké vaničky</t>
  </si>
  <si>
    <t>725pc09.3</t>
  </si>
  <si>
    <t>Batéria nástenná  lekárska na senzorové ovládanie s miešaním SV a TV s napájacim zdrojom</t>
  </si>
  <si>
    <t>725pc072.2</t>
  </si>
  <si>
    <t>Batéria stojanková   lekárska s predlženým ramenom na senzorové ovládanie s miešaním SV a TV s napájacim zdrojom</t>
  </si>
  <si>
    <t>725pc021.1</t>
  </si>
  <si>
    <t>Montáž vodovodných batérii</t>
  </si>
  <si>
    <t>725810403</t>
  </si>
  <si>
    <t>Ventily rohové s pripájacou rúrkou  1/2</t>
  </si>
  <si>
    <t>Montáž ventilov rohových</t>
  </si>
  <si>
    <t>725pc061</t>
  </si>
  <si>
    <t>ROHOVÁ ZÁSTENA PRE SPRCHOVACÍ KÚT, CELKOVÝ ROZMER STRÁN cca.700+1110mm, VÝŠKA cca.2000mm, S OTVÁRAVÝMI ROHOVÝMI DVOJKRÍDLOVÝMI DVERAMI ŠÍRKY cca.600+600mm, BEZPEČNOSTNÉ SKLO S POTLAČOU hr.8mm, Z1</t>
  </si>
  <si>
    <t>ROHpc062</t>
  </si>
  <si>
    <t>ROHOVÁ ZÁSTENA PRE SPRCHOVACÍ KÚT, CELKOVÝ ROZMER STRÁN cca.700+1110mm, VÝŠKA cca.2000mm, S OTVÁRAVÝMI JEDNOKRÍDLOVÝMI DVERAMI ŠÍRKY cca.600mm, BEZPEČNOSTNÉ SKLO S POTLAČOU hr.8mm, Z2</t>
  </si>
  <si>
    <t>-487356636</t>
  </si>
  <si>
    <t>725pc063</t>
  </si>
  <si>
    <t>ROHOVÁ ZÁSTENA PRE SPRCHOVACÍ KÚT, CELKOVÝ ROZMER STRÁN cca.900+910mm, VÝŠKA cca.2000mm, S OTVÁRAVÝMI JEDNOKRÍDLOVÝMI DVERAMI ŠÍRKY cca.600mm, BEZPEČNOSTNÉ SKLO S POTLAČOU hr.8mm, Z3</t>
  </si>
  <si>
    <t>204080598</t>
  </si>
  <si>
    <t>725pc064</t>
  </si>
  <si>
    <t>PRIAMA ZÁSTENA PRE SPRCHOVACÍ KÚT, CELKOVÝ ROZMER cca.1500mm, VÝŠKA cca.2000mm, S JEDNOKRÍDLOVÝMI POSUVNÝMI DVERAMI ŠÍRKY cca.700mm, BEZPEČNOSTNÉ SKLO S POTLAĆOU hr.8mm, Z4</t>
  </si>
  <si>
    <t>1927508713</t>
  </si>
  <si>
    <t>725pc065</t>
  </si>
  <si>
    <t>PRIAMA ZÁSTENA PRE SPRCHOVACÍ KÚT, CELKOVÝ ROZMER cca.900mm, VÝŠKA cca.2000mm, S DVOJKRÍDLOVÝMI OTVÁRAVÝMI DVERAMI ŠÍRKY cca.450+450mm, BEZPEČNOSTNÉ SKLO S POTLAĆOU hr.8mm, Z5</t>
  </si>
  <si>
    <t>299317147</t>
  </si>
  <si>
    <t>725pc066</t>
  </si>
  <si>
    <t>ROHOVÁ ZÁSTENA PRE SPRCHOVACÍ KÚT, CELKOVÝ ROZMER STRÁN cca.900+910mm, VÝŠKA cca.2000mm, S OTVÁRAVÝMI ROHOVÝMI DVOJKRÍDLOVÝMI DVERAMI ŠÍRKY cca.600+600mm, BEZPEČNOSTNÉ SKLO S POTLAČOU hr.8mm, Z6</t>
  </si>
  <si>
    <t>943522113</t>
  </si>
  <si>
    <t>725pc067</t>
  </si>
  <si>
    <t>PRIAMA ZÁSTENA PRE SPRCHOVACÍ KÚT, CELKOVÝ ROZMER cca.2075mm, VÝŠKA cca.2000mm, S JEDNOKRÍDLOVÝMI POSUVNÝMI DVERAMI ŠÍRKY cca.1000mm, BEZPEČNOSTNÉ SKLO S POTLAĆOU hr.8mm, Z7</t>
  </si>
  <si>
    <t>2033235290</t>
  </si>
  <si>
    <t>725pc067-1</t>
  </si>
  <si>
    <t>PRIAMA ZÁSTENA PRE SPRCHOVACÍ KÚT, CELKOVÝ ROZMER cca.1350mm, VÝŠKA cca.2000mm, S JEDNOKRÍDLOVÝMI POSUVNÝMI DVERAMI ŠÍRKY cca.700mm, BEZPEČNOSTNÉ SKLO S POTLAĆOU hr.8mm, Z7.1</t>
  </si>
  <si>
    <t>-1803032176</t>
  </si>
  <si>
    <t>725pc067-2</t>
  </si>
  <si>
    <t>PRIAMA ZÁSTENA PRE SPRCHOVACÍ KÚT, CELKOVÝ ROZMER cca.1375mm, VÝŠKA cca.2000mm, S JEDNOKRÍDLOVÝMI POSUVNÝMI DVERAMI ŠÍRKY cca.700mm, BEZPEČNOSTNÉ SKLO S POTLAĆOU hr.8mm, Z7.2</t>
  </si>
  <si>
    <t>2053418498</t>
  </si>
  <si>
    <t>725pc067-3</t>
  </si>
  <si>
    <t>PRIAMA ZÁSTENA PRE SPRCHOVACÍ KÚT, CELKOVÝ ROZMER cca.1450mm, VÝŠKA cca.2000mm, S JEDNOKRÍDLOVÝMI POSUVNÝMI DVERAMI ŠÍRKY cca.700mm, BEZPEČNOSTNÉ SKLO S POTLAĆOU hr.8mm, Z7.3</t>
  </si>
  <si>
    <t>-2093334147</t>
  </si>
  <si>
    <t>725pc068</t>
  </si>
  <si>
    <t>ROHOVÁ ZÁSTENA PRE SPRCHOVACÍ KÚT, CELKOVÝ ROZMER STRÁN cca.700+910mm, VÝŠKA cca.2000mm, S OTVÁRAVÝMI ROHOVÝMI DVOJKRÍDLOVÝMI DVERAMI ŠÍRKY cca.600+600mm, BEZPEČNOSTNÉ SKLO S POTLAČOU hr.8mm, Z8</t>
  </si>
  <si>
    <t>-431807911</t>
  </si>
  <si>
    <t>725pc069</t>
  </si>
  <si>
    <t>PRIAMA ZÁSTENA PRE SPRCHOVACÍ KÚT, CELKOVÝ ROZMER cca.2075mm, VÝŠKA cca.2000mm, S JEDNOKRÍDLOVÝMI POSUVNÝMI DVERAMI ŠÍRKY cca.1000mm, BEZPEČNOSTNÉ SKLO S POTLAĆOU hr.8mm, Z9</t>
  </si>
  <si>
    <t>-653217031</t>
  </si>
  <si>
    <t>725pc070</t>
  </si>
  <si>
    <t>ROHOVÁ ZÁSTENA PRE SPRCHOVACÍ KÚT, CELKOVÝ ROZMER STRÁN cca.900+900mm, VÝŠKA cca.2000mm, S OTVÁRAVÝMI JEDNOKRÍDLOVÝMI DVERAMI ŠÍRKY cca.450+450mm, BEZPEČNOSTNÉ SKLO S POTLAČOU hr.8mm, Z10</t>
  </si>
  <si>
    <t>-1424298904</t>
  </si>
  <si>
    <t>725pc062</t>
  </si>
  <si>
    <t>Montáž sprchovacích stien a tmeliaci material</t>
  </si>
  <si>
    <t>725pc06</t>
  </si>
  <si>
    <t>Sprchovacie sedátko sklopné cca 400x320 s nohami a sprchovacie držadlo cca 400mm</t>
  </si>
  <si>
    <t>Montáž sedátok do sprch</t>
  </si>
  <si>
    <t>111111113</t>
  </si>
  <si>
    <t>111111113.1</t>
  </si>
  <si>
    <t>Osvedčenie projektovej dokumentácie a vydanie stnoviska OPO (oprávnená právnická osoba)</t>
  </si>
  <si>
    <t>111111113.2</t>
  </si>
  <si>
    <t>Vykonanie 1. úradnej skúška - vykoná OPO pri uvedení do prevádzky</t>
  </si>
  <si>
    <t>111111113.3</t>
  </si>
  <si>
    <t>E.4 - Elektroinštalácia - silnoprúd</t>
  </si>
  <si>
    <t>1 - Rozvádzače</t>
  </si>
  <si>
    <t>2 - Svietidlá</t>
  </si>
  <si>
    <t>3 - Núdzové osvetlenie</t>
  </si>
  <si>
    <t>4 - Kabeláže</t>
  </si>
  <si>
    <t>5 - Káblové trasy</t>
  </si>
  <si>
    <t>6 - Prístroje</t>
  </si>
  <si>
    <t>7 - Uzemnenie</t>
  </si>
  <si>
    <t>8 - Bleskozvod</t>
  </si>
  <si>
    <t>9 - Ostatné</t>
  </si>
  <si>
    <t>D4 - OSTATNÉ</t>
  </si>
  <si>
    <t>Rozvádzače</t>
  </si>
  <si>
    <t>RH-S</t>
  </si>
  <si>
    <t>Rozvádzač RH-S v zmysle jednopólovej schémy</t>
  </si>
  <si>
    <t>-496127357</t>
  </si>
  <si>
    <t>RH-S.M</t>
  </si>
  <si>
    <t>Montáž rozvádzača RH-S v zmysle jednopólovej schémy, vrátane ukončenia vodičov</t>
  </si>
  <si>
    <t>657615037</t>
  </si>
  <si>
    <t>RH-D</t>
  </si>
  <si>
    <t>Rozvádzač RH-D v zmysle jednopólovej schémy</t>
  </si>
  <si>
    <t>-1626681438</t>
  </si>
  <si>
    <t>RH-D.M</t>
  </si>
  <si>
    <t>Montáž rozvádzača RH-D v zmysle jednopólovej schémy, vrátane ukončenia vodičov</t>
  </si>
  <si>
    <t>1058429915</t>
  </si>
  <si>
    <t>RH-U</t>
  </si>
  <si>
    <t>Rozvádzač RH-U v zmysle jednopólovej schémy</t>
  </si>
  <si>
    <t>733823575</t>
  </si>
  <si>
    <t>RH-U.M</t>
  </si>
  <si>
    <t>Montáž rozvádzača RH-U v zmysle jednopólovej schémy, vrátane ukončenia vodičov</t>
  </si>
  <si>
    <t>1861101915</t>
  </si>
  <si>
    <t>R0.1</t>
  </si>
  <si>
    <t>Rozvádzač R0.1 v zmysle jednopólovej schémy</t>
  </si>
  <si>
    <t>-604187679</t>
  </si>
  <si>
    <t>R0.1.M</t>
  </si>
  <si>
    <t>Montáž rozvádzača R0.1 v zmysle jednopólovej schémy, vrátane ukončenia vodičov</t>
  </si>
  <si>
    <t>1021060398</t>
  </si>
  <si>
    <t>R0</t>
  </si>
  <si>
    <t>Rozvádzač R0 v zmysle jednopólovej schémy</t>
  </si>
  <si>
    <t>508088211</t>
  </si>
  <si>
    <t>R0.M</t>
  </si>
  <si>
    <t>Montáž rozvádzača R0 v zmysle jednopólovej schémy, vrátane ukončenia vodičov</t>
  </si>
  <si>
    <t>1973913516</t>
  </si>
  <si>
    <t>R0.2</t>
  </si>
  <si>
    <t>Rozvádzač R0.2 v zmysle jednopólovej schémy</t>
  </si>
  <si>
    <t>1966662163</t>
  </si>
  <si>
    <t>R0.2.M</t>
  </si>
  <si>
    <t>Montáž rozvádzača R0.2 v zmysle jednopólovej schémy, vrátane ukončenia vodičov</t>
  </si>
  <si>
    <t>-1567780793</t>
  </si>
  <si>
    <t>R0.2-TECH</t>
  </si>
  <si>
    <t>Rozvádzač R0.2-TECH v zmysle jednopólovej schémy</t>
  </si>
  <si>
    <t>-752411509</t>
  </si>
  <si>
    <t>R0.2-TECH.M</t>
  </si>
  <si>
    <t>Montáž rozvádzača R0.2-TECH v zmysle jednopólovej schémy, vrátane ukončenia vodičov</t>
  </si>
  <si>
    <t>-385901512</t>
  </si>
  <si>
    <t>R1</t>
  </si>
  <si>
    <t>Rozvádzač R1 v zmysle jednopólovej schémy</t>
  </si>
  <si>
    <t>979987637</t>
  </si>
  <si>
    <t>R1.M</t>
  </si>
  <si>
    <t>Montáž rozvádzača R1 v zmysle jednopólovej schémy, vrátane ukončenia vodičov</t>
  </si>
  <si>
    <t>-1790607290</t>
  </si>
  <si>
    <t>R1.1</t>
  </si>
  <si>
    <t>Rozvádzač R1.1 v zmysle jednopólovej schémy</t>
  </si>
  <si>
    <t>-2051560081</t>
  </si>
  <si>
    <t>R1.1.M</t>
  </si>
  <si>
    <t>Montáž rozvádzača R1.1 v zmysle jednopólovej schémy, vrátane ukončenia vodičov</t>
  </si>
  <si>
    <t>1909344151</t>
  </si>
  <si>
    <t>R1.2</t>
  </si>
  <si>
    <t>Rozvádzač R1.2 v zmysle jednopólovej schémy</t>
  </si>
  <si>
    <t>-589278703</t>
  </si>
  <si>
    <t>R1.2.M</t>
  </si>
  <si>
    <t>Montáž rozvádzača R1.2 v zmysle jednopólovej schémy, vrátane ukončenia vodičov</t>
  </si>
  <si>
    <t>-476902442</t>
  </si>
  <si>
    <t>R1.3</t>
  </si>
  <si>
    <t>Rozvádzač R1.3 v zmysle jednopólovej schémy</t>
  </si>
  <si>
    <t>1791913633</t>
  </si>
  <si>
    <t>R1.3.M</t>
  </si>
  <si>
    <t>Montáž rozvádzača R1.3 v zmysle jednopólovej schémy, vrátane ukončenia vodičov</t>
  </si>
  <si>
    <t>961256967</t>
  </si>
  <si>
    <t>R1.4</t>
  </si>
  <si>
    <t>Rozvádzač R1.4 v zmysle jednopólovej schémy</t>
  </si>
  <si>
    <t>-1597183974</t>
  </si>
  <si>
    <t>R1.4.M</t>
  </si>
  <si>
    <t>Montáž rozvádzača R1.4 v zmysle jednopólovej schémy, vrátane ukončenia vodičov</t>
  </si>
  <si>
    <t>2113018529</t>
  </si>
  <si>
    <t>R1.5</t>
  </si>
  <si>
    <t>Rozvádzač R1.5 v zmysle jednopólovej schémy</t>
  </si>
  <si>
    <t>-188204908</t>
  </si>
  <si>
    <t>R1.5.M</t>
  </si>
  <si>
    <t>Montáž rozvádzača R1.5 v zmysle jednopólovej schémy, vrátane ukončenia vodičov</t>
  </si>
  <si>
    <t>-264078202</t>
  </si>
  <si>
    <t>R1.6</t>
  </si>
  <si>
    <t>Rozvádzač R1.6 v zmysle jednopólovej schémy</t>
  </si>
  <si>
    <t>-1182446353</t>
  </si>
  <si>
    <t>R1.6.M</t>
  </si>
  <si>
    <t>Montáž rozvádzača R1.6 v zmysle jednopólovej schémy, vrátane ukončenia vodičov</t>
  </si>
  <si>
    <t>-921033186</t>
  </si>
  <si>
    <t>R2</t>
  </si>
  <si>
    <t>Rozvádzač R2 v zmysle jednopólovej schémy</t>
  </si>
  <si>
    <t>1765521828</t>
  </si>
  <si>
    <t>R2.M</t>
  </si>
  <si>
    <t>Montáž rozvádzača R2 v zmysle jednopólovej schémy, vrátane ukončenia vodičov</t>
  </si>
  <si>
    <t>931316248</t>
  </si>
  <si>
    <t>R2.1</t>
  </si>
  <si>
    <t>Rozvádzač R2.1 v zmysle jednopólovej schémy</t>
  </si>
  <si>
    <t>850775478</t>
  </si>
  <si>
    <t>R2.1.M</t>
  </si>
  <si>
    <t>Montáž rozvádzača R2.1 v zmysle jednopólovej schémy, vrátane ukončenia vodičov</t>
  </si>
  <si>
    <t>2048789055</t>
  </si>
  <si>
    <t>R2.2</t>
  </si>
  <si>
    <t>Rozvádzač R2.2 v zmysle jednopólovej schémy</t>
  </si>
  <si>
    <t>-1139719593</t>
  </si>
  <si>
    <t>R2.2.M</t>
  </si>
  <si>
    <t>Montáž rozvádzača R2.2 v zmysle jednopólovej schémy, vrátane ukončenia vodičov</t>
  </si>
  <si>
    <t>-1778792749</t>
  </si>
  <si>
    <t>R2.3</t>
  </si>
  <si>
    <t>Rozvádzač R2.3 v zmysle jednopólovej schémy</t>
  </si>
  <si>
    <t>-774006477</t>
  </si>
  <si>
    <t>R2.3.M</t>
  </si>
  <si>
    <t>Montáž rozvádzača R2.3 v zmysle jednopólovej schémy, vrátane ukončenia vodičov</t>
  </si>
  <si>
    <t>485970228</t>
  </si>
  <si>
    <t>R2.4</t>
  </si>
  <si>
    <t>Rozvádzač R2.4 v zmysle jednopólovej schémy</t>
  </si>
  <si>
    <t>-786463031</t>
  </si>
  <si>
    <t>R2.4.M</t>
  </si>
  <si>
    <t>Montáž rozvádzača R2.4 v zmysle jednopólovej schémy, vrátane ukončenia vodičov</t>
  </si>
  <si>
    <t>-1297773063</t>
  </si>
  <si>
    <t>R2.5</t>
  </si>
  <si>
    <t>Rozvádzač R2.5 v zmysle jednopólovej schémy</t>
  </si>
  <si>
    <t>-1361507503</t>
  </si>
  <si>
    <t>R2.5.M</t>
  </si>
  <si>
    <t>Montáž rozvádzača R2.5 v zmysle jednopólovej schémy, vrátane ukončenia vodičov</t>
  </si>
  <si>
    <t>643053431</t>
  </si>
  <si>
    <t>R2.6</t>
  </si>
  <si>
    <t>Rozvádzač R2.6 v zmysle jednopólovej schémy</t>
  </si>
  <si>
    <t>5294728</t>
  </si>
  <si>
    <t>R2.6.M</t>
  </si>
  <si>
    <t>Montáž rozvádzača R2.6 v zmysle jednopólovej schémy, vrátane ukončenia vodičov</t>
  </si>
  <si>
    <t>-1716319814</t>
  </si>
  <si>
    <t>R2.7</t>
  </si>
  <si>
    <t>Rozvádzač R2.7 v zmysle jednopólovej schémy</t>
  </si>
  <si>
    <t>-605824897</t>
  </si>
  <si>
    <t>R2.7.M</t>
  </si>
  <si>
    <t>Montáž rozvádzača R2.7 v zmysle jednopólovej schémy, vrátane ukončenia vodičov</t>
  </si>
  <si>
    <t>1809538993</t>
  </si>
  <si>
    <t>R3</t>
  </si>
  <si>
    <t>Rozvádzač R3 v zmysle jednopólovej schémy</t>
  </si>
  <si>
    <t>-342978426</t>
  </si>
  <si>
    <t>R3.M</t>
  </si>
  <si>
    <t>Montáž rozvádzača R3 v zmysle jednopólovej schémy, vrátane ukončenia vodičov</t>
  </si>
  <si>
    <t>-942274955</t>
  </si>
  <si>
    <t>R3.1</t>
  </si>
  <si>
    <t>Rozvádzač R3.1 v zmysle jednopólovej schémy</t>
  </si>
  <si>
    <t>-197388171</t>
  </si>
  <si>
    <t>R3.1.M</t>
  </si>
  <si>
    <t>Montáž rozvádzača R3.1 v zmysle jednopólovej schémy, vrátane ukončenia vodičov</t>
  </si>
  <si>
    <t>-1085830465</t>
  </si>
  <si>
    <t>R3.2</t>
  </si>
  <si>
    <t>Rozvádzač R3.2 v zmysle jednopólovej schémy</t>
  </si>
  <si>
    <t>1864465793</t>
  </si>
  <si>
    <t>R3.2.M</t>
  </si>
  <si>
    <t>Montáž rozvádzača R3.2 v zmysle jednopólovej schémy, vrátane ukončenia vodičov</t>
  </si>
  <si>
    <t>1974710925</t>
  </si>
  <si>
    <t>R3.3</t>
  </si>
  <si>
    <t>Rozvádzač R3.3 v zmysle jednopólovej schémy</t>
  </si>
  <si>
    <t>-962899462</t>
  </si>
  <si>
    <t>R3.3.M</t>
  </si>
  <si>
    <t>Montáž rozvádzača R3.3 v zmysle jednopólovej schémy, vrátane ukončenia vodičov</t>
  </si>
  <si>
    <t>-445896582</t>
  </si>
  <si>
    <t>R3.4</t>
  </si>
  <si>
    <t>Rozvádzač R3.4 v zmysle jednopólovej schémy</t>
  </si>
  <si>
    <t>830073614</t>
  </si>
  <si>
    <t>R3.4.M</t>
  </si>
  <si>
    <t>Montáž rozvádzača R3.4 v zmysle jednopólovej schémy, vrátane ukončenia vodičov</t>
  </si>
  <si>
    <t>-1604239514</t>
  </si>
  <si>
    <t>R3.5</t>
  </si>
  <si>
    <t>Rozvádzač R3.5 v zmysle jednopólovej schémy</t>
  </si>
  <si>
    <t>1704101968</t>
  </si>
  <si>
    <t>R3.5.M</t>
  </si>
  <si>
    <t>Montáž rozvádzača R3.5 v zmysle jednopólovej schémy, vrátane ukončenia vodičov</t>
  </si>
  <si>
    <t>1539781791</t>
  </si>
  <si>
    <t>R3.6</t>
  </si>
  <si>
    <t>Rozvádzač R3.6 v zmysle jednopólovej schémy</t>
  </si>
  <si>
    <t>-542614146</t>
  </si>
  <si>
    <t>R3.6.M</t>
  </si>
  <si>
    <t>Montáž rozvádzača R3.6 v zmysle jednopólovej schémy, vrátane ukončenia vodičov</t>
  </si>
  <si>
    <t>1948158533</t>
  </si>
  <si>
    <t>R3.7</t>
  </si>
  <si>
    <t>Rozvádzač R3.7 v zmysle jednopólovej schémy</t>
  </si>
  <si>
    <t>1211527087</t>
  </si>
  <si>
    <t>R3.7.M</t>
  </si>
  <si>
    <t>Montáž rozvádzača R3.7 v zmysle jednopólovej schémy, vrátane ukončenia vodičov</t>
  </si>
  <si>
    <t>1996702529</t>
  </si>
  <si>
    <t>R3.8</t>
  </si>
  <si>
    <t>Rozvádzač R3.8 v zmysle jednopólovej schémy</t>
  </si>
  <si>
    <t>-104206792</t>
  </si>
  <si>
    <t>R3.8.M</t>
  </si>
  <si>
    <t>Montáž rozvádzača R3.8 v zmysle jednopólovej schémy, vrátane ukončenia vodičov</t>
  </si>
  <si>
    <t>-1871046594</t>
  </si>
  <si>
    <t>R3.9</t>
  </si>
  <si>
    <t>Rozvádzač R3.9 v zmysle jednopólovej schémy</t>
  </si>
  <si>
    <t>-2030653532</t>
  </si>
  <si>
    <t>R3.9.M</t>
  </si>
  <si>
    <t>Montáž rozvádzača R3.9 v zmysle jednopólovej schémy, vrátane ukončenia vodičov</t>
  </si>
  <si>
    <t>1185856025</t>
  </si>
  <si>
    <t>R3.10</t>
  </si>
  <si>
    <t>Rozvádzač R3.10 v zmysle jednopólovej schémy</t>
  </si>
  <si>
    <t>1251567737</t>
  </si>
  <si>
    <t>R3.10.M</t>
  </si>
  <si>
    <t>Montáž rozvádzača R3.10 v zmysle jednopólovej schémy, vrátane ukončenia vodičov</t>
  </si>
  <si>
    <t>-54957735</t>
  </si>
  <si>
    <t>R3.11</t>
  </si>
  <si>
    <t>Rozvádzač R3.11 v zmysle jednopólovej schémy</t>
  </si>
  <si>
    <t>-458023065</t>
  </si>
  <si>
    <t>R3.11.M</t>
  </si>
  <si>
    <t>Montáž rozvádzača R3.11 v zmysle jednopólovej schémy, vrátane ukončenia vodičov</t>
  </si>
  <si>
    <t>-1192119493</t>
  </si>
  <si>
    <t>R3.12</t>
  </si>
  <si>
    <t>Rozvádzač R3.12 v zmysle jednopólovej schémy</t>
  </si>
  <si>
    <t>492040921</t>
  </si>
  <si>
    <t>R3.12.M</t>
  </si>
  <si>
    <t>Montáž rozvádzača R3.12 v zmysle jednopólovej schémy, vrátane ukončenia vodičov</t>
  </si>
  <si>
    <t>2035465984</t>
  </si>
  <si>
    <t>R4</t>
  </si>
  <si>
    <t>Rozvádzač R4 v zmysle jednopólovej schémy</t>
  </si>
  <si>
    <t>1056183992</t>
  </si>
  <si>
    <t>R4.M</t>
  </si>
  <si>
    <t>Montáž rozvádzača R4 v zmysle jednopólovej schémy, vrátane ukončenia vodičov</t>
  </si>
  <si>
    <t>-2076256680</t>
  </si>
  <si>
    <t>R4-VZT</t>
  </si>
  <si>
    <t>Rozvádzač R4-VZT v zmysle jednopólovej schémy</t>
  </si>
  <si>
    <t>453165340</t>
  </si>
  <si>
    <t>R4-VZT.M</t>
  </si>
  <si>
    <t>Montáž rozvádzača R4-VZT v zmysle jednopólovej schémy, vrátane ukončenia vodičov</t>
  </si>
  <si>
    <t>377073832</t>
  </si>
  <si>
    <t>RCS-TS</t>
  </si>
  <si>
    <t>Rozvádzač CS,TS v zmysle jednopólovej schémy</t>
  </si>
  <si>
    <t>-182833490</t>
  </si>
  <si>
    <t>RCS-TS.M</t>
  </si>
  <si>
    <t>Montáž rozvádzača CS,TS v zmysle jednopólovej schémy, vrátane ukončenia vodičov</t>
  </si>
  <si>
    <t>-2069039908</t>
  </si>
  <si>
    <t>SN1</t>
  </si>
  <si>
    <t>Signalizácia napájania v zmysle ovládacej schémy RH-S, R0.2, R1.3, R3.12 a R4</t>
  </si>
  <si>
    <t>1864458587</t>
  </si>
  <si>
    <t>SN1.M</t>
  </si>
  <si>
    <t>-947111601</t>
  </si>
  <si>
    <t>SN2</t>
  </si>
  <si>
    <t>Signalizácia napájania v zmysle ovládacej schémy RH-D, RV3, RV4, R3.10, R3.11, RV1 a RV2</t>
  </si>
  <si>
    <t>559135785</t>
  </si>
  <si>
    <t>SN2.M</t>
  </si>
  <si>
    <t>-11848422</t>
  </si>
  <si>
    <t>SN3</t>
  </si>
  <si>
    <t>Signalizácia napájania v zmysle ovládacej schémy RH-U</t>
  </si>
  <si>
    <t>893870929</t>
  </si>
  <si>
    <t>SN3.M</t>
  </si>
  <si>
    <t>-1941838239</t>
  </si>
  <si>
    <t>SN4</t>
  </si>
  <si>
    <t>Signalizácia napájania v zmysle ovládacej schémy R0, R0.1, R0.2-TECH, R1.4, R1.5, R1.6 a R4-VZT</t>
  </si>
  <si>
    <t>-1247162816</t>
  </si>
  <si>
    <t>SN4.M</t>
  </si>
  <si>
    <t>-1277374787</t>
  </si>
  <si>
    <t>SN5</t>
  </si>
  <si>
    <t>Signalizácia napájania v zmysle ovládacej schémy R1, R2 a R3</t>
  </si>
  <si>
    <t>1219293252</t>
  </si>
  <si>
    <t>SN5.M</t>
  </si>
  <si>
    <t>963830552</t>
  </si>
  <si>
    <t>SN6</t>
  </si>
  <si>
    <t>Signalizácia napájania v zmysle ovládacej schémy R1.1, R1.2, R2.1, R2.2, R2.3, R2.4, R2.5, R2.6, R2.7, R3.1, R3.2, R3.3, R3.4, R3.5, R3.6, R3.7, R3.8 a R3.9</t>
  </si>
  <si>
    <t>1118003255</t>
  </si>
  <si>
    <t>SN6.M</t>
  </si>
  <si>
    <t>1424662172</t>
  </si>
  <si>
    <t>SCH</t>
  </si>
  <si>
    <t>Signalizačná zostava chodu sietí pozostávajúca z kontroliek (oranžová/zelená) vo vyhotovení Modul 45 v dvojrámčeku vrátane inštalačnej krabice s kabelážou do príslušného rozvádzača</t>
  </si>
  <si>
    <t>-446422324</t>
  </si>
  <si>
    <t>-539705843</t>
  </si>
  <si>
    <t>SCH1</t>
  </si>
  <si>
    <t>Rozvádzač R-EXTERIER v zmysle jednopólovej schémy REV02</t>
  </si>
  <si>
    <t>-770715746</t>
  </si>
  <si>
    <t>Montáž rozvádzača R-EXTERIER v zmysle jednopólovej schémy REV02, vrátane ukončenia vodičov</t>
  </si>
  <si>
    <t>1940297123</t>
  </si>
  <si>
    <t>210190001.S</t>
  </si>
  <si>
    <t>Montáž oceľoplechovej rozvodnice do váhy 20 kg</t>
  </si>
  <si>
    <t>-390298652</t>
  </si>
  <si>
    <t>FV2.3</t>
  </si>
  <si>
    <t>Nástenná skrinka osadená 1ks zvodičmi typu T1+T2 25kA, krytie min IP55, predistenie 160A gG</t>
  </si>
  <si>
    <t>-648044638</t>
  </si>
  <si>
    <t>Svietidlá</t>
  </si>
  <si>
    <t>SV1</t>
  </si>
  <si>
    <t>Prisadené svietidlo (cca 1100x92x90 mm), LED svetelný zdroj (cca 5220lm, 4000K), min CRI 80, MacAdam 3, IP66, DALI, cca 134lm/W,</t>
  </si>
  <si>
    <t>-740756346</t>
  </si>
  <si>
    <t>SV2</t>
  </si>
  <si>
    <t>Svietidlo do kazetového stropu (min 596x596x34 mm), LED svetelný zdroj (cca 4100lm, 4000K), min CRI 80, MacAdam 3,  IP44_IP20, DALI, cca 122lm/W,</t>
  </si>
  <si>
    <t>-946880350</t>
  </si>
  <si>
    <t>SV3</t>
  </si>
  <si>
    <t>Svietidlo do kazetového stropu - čisté priestory (cca 598x598x100 mm), LED svetelný zdroj (cca 4590lm, 4000K), min CRI 80, MacAdam 3, IP50_IP65, DALI, cca 124lm/W,</t>
  </si>
  <si>
    <t>-139015479</t>
  </si>
  <si>
    <t>SV4</t>
  </si>
  <si>
    <t>Svietidlo do podhľadu kruhové (Фcca 195x100 mm), LED svetelný zdroj (cca2048 lm, 4000K), min CRI 80, MacAdam 3, IP44_IP20, DALI, cca 126lm/W,</t>
  </si>
  <si>
    <t>-28164964</t>
  </si>
  <si>
    <t>SV5</t>
  </si>
  <si>
    <t xml:space="preserve">Prisadené svietidlo líniové (cca 1808x30x67 mm), LED svetelný zdroj (cca4480 lm, 4000K),min CRI 80, MacAdam 4, IP20, DALI, cca148lm/W, </t>
  </si>
  <si>
    <t>362519120</t>
  </si>
  <si>
    <t>SV6</t>
  </si>
  <si>
    <t xml:space="preserve">Dizajnové závesné svietidlo s kruhovým podstavcom (Фcca1000mm) pre 24ks, LED svetelný zdroj (cca 2700 - 3000K), minCRI 90, MacAdam 3-step,cca 350mA, dĺžka závesov pre svetelné zdroje 0,3m - 20m </t>
  </si>
  <si>
    <t>-886033825</t>
  </si>
  <si>
    <t>SV7</t>
  </si>
  <si>
    <t xml:space="preserve">Svietidlo do kazetového stropu (cca1197x597x12 mm), LED svetelný zdroj (cca 3250lm, 4000K), min CRI 80, MacAdam 4, IP44, DALI, cca 81lm/W, </t>
  </si>
  <si>
    <t>-1855882032</t>
  </si>
  <si>
    <t>SV8</t>
  </si>
  <si>
    <t>Prisadené líniové svietidlo (cca 1508x30x67 mm), LED svetelný zdroj (cca 760lm, 4000K), minCRI 80, MacAdam 4, IP20, DALI, cca 144lm/W,</t>
  </si>
  <si>
    <t>244312783</t>
  </si>
  <si>
    <t>SV9</t>
  </si>
  <si>
    <t xml:space="preserve">Prisadené líniové svietidlo (cca 1208x30x67 mm), LED svetelný zdroj (cca 3040lm, 4000K), min CRI 80, MacAdam 4, IP20, DALI, cca 141lm/W, </t>
  </si>
  <si>
    <t>590069195</t>
  </si>
  <si>
    <t>SV10</t>
  </si>
  <si>
    <t>Prisadené líniové svietidlo (cca 608x30x67 mm), LED svetelný zdroj (cca1500lm, 4000K), min CRI 80, MacAdam 4, IP20, DALI, cca 125lm/W,</t>
  </si>
  <si>
    <t>-547728136</t>
  </si>
  <si>
    <t>SV11</t>
  </si>
  <si>
    <t xml:space="preserve">Prisadené líniové svietidlo (cca 608x30x67 mm), LED svetelný zdroj (cca1500lm, 4000K), min CRI 80, MacAdam 4, IP20, DALI, cca 125lm/W, </t>
  </si>
  <si>
    <t>-1824319160</t>
  </si>
  <si>
    <t>SV12</t>
  </si>
  <si>
    <t xml:space="preserve">Prisadené svietidlo so zvýšeným krytím (cca 1100x92x90 mm), LED svetelný zdroj (cca 4690lm, 4000K), min CRI 80, MacAdam 3, IP66, cca 147lm/W, </t>
  </si>
  <si>
    <t>1928143889</t>
  </si>
  <si>
    <t>SV13</t>
  </si>
  <si>
    <t xml:space="preserve">Hliníkový profil pre LED pásiky (cca 1000x15x6 mm) + opálový difúzor (cca 1000 mm), Napájací zdroj pre LED pásik (230V AC/ 24V DC, cca 100W , LED pásik (24VDC, cca 9,6W/m,4500K,min  CRI80,cca  820lm/W </t>
  </si>
  <si>
    <t>992125765</t>
  </si>
  <si>
    <t>SV15</t>
  </si>
  <si>
    <t>Prisadené exteriérové svietidlo (cca 1501x72x85 mm), LED svetelný zdroj (cca 5410lm, 6500K), min CRI 80, MacAdam 2, IP64, cca 174lm/W,</t>
  </si>
  <si>
    <t>652932290</t>
  </si>
  <si>
    <t>NEV</t>
  </si>
  <si>
    <t>Svietidlo s piktogramom NEVSTUPOVAŤ</t>
  </si>
  <si>
    <t>1049488834</t>
  </si>
  <si>
    <t>GŽ.M</t>
  </si>
  <si>
    <t>Montáž a zapojenie germicídneho žiariča</t>
  </si>
  <si>
    <t>-1057352686</t>
  </si>
  <si>
    <t>210201081.S</t>
  </si>
  <si>
    <t>Zapojenie LED svietidla IP20 - IP40, stropného - nástenného</t>
  </si>
  <si>
    <t>-2142617494</t>
  </si>
  <si>
    <t>210201903.S</t>
  </si>
  <si>
    <t>Montáž svietidla interiérového</t>
  </si>
  <si>
    <t>-684411738</t>
  </si>
  <si>
    <t>SV1-1</t>
  </si>
  <si>
    <t>Prisadené svietidlo nástenné (cca 1240x73x94 mm), LED svetelný zdroj (min 6600lm, 4000K), min CRI 80, 72W IP66, DALI, cca 92lm/W,</t>
  </si>
  <si>
    <t>132504035</t>
  </si>
  <si>
    <t>SV19_CBS</t>
  </si>
  <si>
    <t>Núdzové svietidlo univerzálne KSC s priehľadným krytom s doplnkovým osvetlením únikovej cesty (pre CBS, centrálne ovládanie, cca 250x34x174 mm), LED svetelný zdroj  (230V AC/DC,cca  200lm), pozorovacia vzdialenosť 30m, IP65,cca 520lm</t>
  </si>
  <si>
    <t>1052211692</t>
  </si>
  <si>
    <t>SV20_CBS</t>
  </si>
  <si>
    <t>Núdzové svietidlo nástenné bez piktogramu, farba telesa čierna (pre CBS, centrálne ovládanie, cca 250x34x174 mm), LED svetelný zdroj  (230V AC/DC,cca  200lm), pozorovacia vzdialenosť 30m, IP65,cca 520lm</t>
  </si>
  <si>
    <t>-1790577065</t>
  </si>
  <si>
    <t>SV21_CBS</t>
  </si>
  <si>
    <t>Núdzové svietidlo stropné bez piktogramu, farba telesa čierna (pre CBS, centrálne ovládanie, cca 250x34x174 mm), LED svetelný zdroj  (230V AC/DC,cca  200lm), pozorovacia vzdialenosť 30m, IP65,cca 520lm</t>
  </si>
  <si>
    <t>-178315328</t>
  </si>
  <si>
    <t>210020371.S.E90</t>
  </si>
  <si>
    <t>Káblový žľab požiarne odolný - káblový nosný systém, pozink., vrátane príslušenstva, 450x60 mm bez veka vrátane podpery</t>
  </si>
  <si>
    <t>2088727167</t>
  </si>
  <si>
    <t>345750010101.S.E90.1</t>
  </si>
  <si>
    <t>Žľab káblový, neperforovaný, šxv 450x60 mm, z pozinkovanej ocele, E90</t>
  </si>
  <si>
    <t>-293637172</t>
  </si>
  <si>
    <t>210190001.S-11</t>
  </si>
  <si>
    <t>-1017573747</t>
  </si>
  <si>
    <t>FV2,3</t>
  </si>
  <si>
    <t>1341970081</t>
  </si>
  <si>
    <t>210881110.S</t>
  </si>
  <si>
    <t>Kábel bezhalogénový, medený uložený pevne CXKH-R, B2ca, s1,d1,a1 0,6/1,0 kV  1x95mm2</t>
  </si>
  <si>
    <t>1273374724</t>
  </si>
  <si>
    <t>341610017602.SR2</t>
  </si>
  <si>
    <t>140556427</t>
  </si>
  <si>
    <t>210881313.S.1</t>
  </si>
  <si>
    <t>Vodič medený bezhalogenový N2XH B2ca s1,d1,a1 150 mm2</t>
  </si>
  <si>
    <t>1232113798</t>
  </si>
  <si>
    <t>341610023800.S.1</t>
  </si>
  <si>
    <t>Vodič medený bezhalogenový N2XH B2ca s1,d1,a1 15 mm2</t>
  </si>
  <si>
    <t>-712995783</t>
  </si>
  <si>
    <t>Núdzové osvetlenie</t>
  </si>
  <si>
    <t>CBS1</t>
  </si>
  <si>
    <t>Ústredňa centrálneho batériového systému, 32 okruhov, kapacita batérií 55Ah, nabíjač 5A</t>
  </si>
  <si>
    <t>-1373049078</t>
  </si>
  <si>
    <t>CBS1.M</t>
  </si>
  <si>
    <t>Montáž ústredňa centrálneho batériového systému, vrátane osadenia, pripojenia 16 liniek a periférnych modulov, konfigurácie systému a uvedenia do prevádzky</t>
  </si>
  <si>
    <t>1414131256</t>
  </si>
  <si>
    <t>SV16_CBS</t>
  </si>
  <si>
    <t>Núdzové svietidlo univerzálne KSC s priehľadným krytom s doplnkovým osvetlením únikovej cesty (pre CBS, centrálne ovládanie, cca 250x34x174 mm), LED svetelný zdroj  (230V AC/DC,cca  200lm), pozorovacia vzdialenosť 30m, IP40,cca 520lm</t>
  </si>
  <si>
    <t>-307159869</t>
  </si>
  <si>
    <t>SV17_CBS</t>
  </si>
  <si>
    <t>Zapustené núdzové svietidlo (pre CBS, centrálne ovládanie, Фcca122x90 mm), ERT-LED svetelný zdroj (230V AC/DC, cca 360lm), IP20,</t>
  </si>
  <si>
    <t>520195307</t>
  </si>
  <si>
    <t>SV18_CBS</t>
  </si>
  <si>
    <t>Prisadené núdzové svietidlo (pre CBS, centrálne ovládanie, Фcca 99x36mm), ERT-LED svetelný zdroj (230V AC/DC, cca 360lm), IP20,</t>
  </si>
  <si>
    <t>924733863</t>
  </si>
  <si>
    <t>210201521.S</t>
  </si>
  <si>
    <t>Zapojenie svietidla 1x svetelný zdroj, núdzového, podhľadového, LED - stály režim</t>
  </si>
  <si>
    <t>-1490778307</t>
  </si>
  <si>
    <t>210201912.S</t>
  </si>
  <si>
    <t>Montáž svietidla</t>
  </si>
  <si>
    <t>-1485100980</t>
  </si>
  <si>
    <t>210010383.S</t>
  </si>
  <si>
    <t>Krabica E90, bezhalogénová 150x116 mm, IP 66, IK07 vrátane ukotvenia, ukončenia káblov a zapojenia vodičov</t>
  </si>
  <si>
    <t>716247061</t>
  </si>
  <si>
    <t>345410015040.S</t>
  </si>
  <si>
    <t>Krabica E90, bezhalogénová cca 150x116 mm, IP 66, IK07 vrátane ukotvenia, ukončenia káblov a zapojenia vodičov</t>
  </si>
  <si>
    <t>-1398927286</t>
  </si>
  <si>
    <t>Kabeláže</t>
  </si>
  <si>
    <t>VM.M</t>
  </si>
  <si>
    <t>Kábel uložený pevne LiYY 2x1,5</t>
  </si>
  <si>
    <t>1599731915</t>
  </si>
  <si>
    <t>VM</t>
  </si>
  <si>
    <t>333564522</t>
  </si>
  <si>
    <t>210880233.S</t>
  </si>
  <si>
    <t>Kábel JE-H(St)H 4x2x0,8 B2ca, s1,d1,a1 E90</t>
  </si>
  <si>
    <t>-503694417</t>
  </si>
  <si>
    <t>341610011800.S</t>
  </si>
  <si>
    <t>846410089</t>
  </si>
  <si>
    <t>210880236.S</t>
  </si>
  <si>
    <t>Kábel JE-H(St)H 8x2x0,8 B2ca, s1,d1,a1 E90</t>
  </si>
  <si>
    <t>-1444000379</t>
  </si>
  <si>
    <t>341610012100.S</t>
  </si>
  <si>
    <t>-1153687611</t>
  </si>
  <si>
    <t>210881067.S</t>
  </si>
  <si>
    <t>Kábel bezhalogénový, medený uložený pevne 1-CXKH-R, B2ca, s1,d1,a1 0,6/1,0 kV  1x240mm2</t>
  </si>
  <si>
    <t>-802138124</t>
  </si>
  <si>
    <t>341610013500.S</t>
  </si>
  <si>
    <t>-1261139098</t>
  </si>
  <si>
    <t>210881065.S</t>
  </si>
  <si>
    <t>Kábel bezhalogénový, medený uložený pevne 1-CXKH-R, B2ca, s1,d1,a1 0,6/1,0 kV  1x150mm2</t>
  </si>
  <si>
    <t>-553109016</t>
  </si>
  <si>
    <t>341610013300.S</t>
  </si>
  <si>
    <t>-648432601</t>
  </si>
  <si>
    <t>210881109.S</t>
  </si>
  <si>
    <t>Kábel bezhalogénový, medený uložený pevne 1-CXKH-R, B2ca, s1,d1,a1 0,6/1,0 kV  5x25mm2</t>
  </si>
  <si>
    <t>819439121</t>
  </si>
  <si>
    <t>210881066.S</t>
  </si>
  <si>
    <t>Kábel bezhalogénový, medený uložený pevne 1-CXKH-R, B2ca, s1,d1,a1 0,6/1,0 kV  1x185mm2</t>
  </si>
  <si>
    <t>-179613365</t>
  </si>
  <si>
    <t>341610013400.S</t>
  </si>
  <si>
    <t>-216072541</t>
  </si>
  <si>
    <t>341610018700.S</t>
  </si>
  <si>
    <t>1375027859</t>
  </si>
  <si>
    <t>210881204.S</t>
  </si>
  <si>
    <t>Kábel bezhalogénový, medený uložený pevne 1-CHKE-V, B2ca, s1,d1,a1 0,6/1,0 kV  1x50mm2 E90</t>
  </si>
  <si>
    <t>-758831565</t>
  </si>
  <si>
    <t>341610019600.S</t>
  </si>
  <si>
    <t>391859904</t>
  </si>
  <si>
    <t>210881204.S.</t>
  </si>
  <si>
    <t>Kábel bezhalogénový, medený uložený pevne 1-CHKE-V, B2ca, s1,d1,a1 0,6/1,0 kV  1x150mm2 E90</t>
  </si>
  <si>
    <t>-1683630256</t>
  </si>
  <si>
    <t>341610019600.S.</t>
  </si>
  <si>
    <t>-254787777</t>
  </si>
  <si>
    <t>210881098.S</t>
  </si>
  <si>
    <t>Kábel bezhalogénový, medený uložený pevne CXKH-R, B2ca, s1,d1,a1 0,6/1,0 kV  5x35mm2</t>
  </si>
  <si>
    <t>1511399068</t>
  </si>
  <si>
    <t>341610016600.S</t>
  </si>
  <si>
    <t>939952911</t>
  </si>
  <si>
    <t>210881205.S</t>
  </si>
  <si>
    <t>Kábel bezhalogénový, medený uložený pevne 1-CHKE-V, B2ca, s1,d1,a1 0,6/1,0 kV  1x70mm2 E90</t>
  </si>
  <si>
    <t>-613802901</t>
  </si>
  <si>
    <t>341610019700.S</t>
  </si>
  <si>
    <t>-280892322</t>
  </si>
  <si>
    <t>210881210.S</t>
  </si>
  <si>
    <t>Kábel bezhalogénový, medený uložený pevne 1-CHKE-V, B2ca, s1,d1,a1 0,6/1,0 kV  1x240mm2 E90</t>
  </si>
  <si>
    <t>-507650987</t>
  </si>
  <si>
    <t>341610020200.S</t>
  </si>
  <si>
    <t>-298946559</t>
  </si>
  <si>
    <t>210881196.S</t>
  </si>
  <si>
    <t>Kábel bezhalogénový, medený uložený pevne 1-CHKE-V, B2ca, s1,d1,a1 0,6/1,0 kV  5x25mm2 E90</t>
  </si>
  <si>
    <t>-1989844656</t>
  </si>
  <si>
    <t>341610023100.S</t>
  </si>
  <si>
    <t>1846384075</t>
  </si>
  <si>
    <t>210881075.S</t>
  </si>
  <si>
    <t>Kábel bezhalogénový, medený uložený pevne CXKH-R, B2ca, s1,d1,a1 0,6/1,0 kV  3x1,5mm2</t>
  </si>
  <si>
    <t>1784366538</t>
  </si>
  <si>
    <t>341610014300.S</t>
  </si>
  <si>
    <t>77248747</t>
  </si>
  <si>
    <t>210881076.S</t>
  </si>
  <si>
    <t>Kábel bezhalogénový, medený uložený pevne CXKH-R, B2ca, s1,d1,a1 0,6/1,0 kV  3x2,5mm2</t>
  </si>
  <si>
    <t>-398230298</t>
  </si>
  <si>
    <t>341610014400.S</t>
  </si>
  <si>
    <t>2120491638</t>
  </si>
  <si>
    <t>210881239.S</t>
  </si>
  <si>
    <t>Kábel bezhalogénový, medený uložený pevne 1-CHKE-V, B2ca, s1,d1,a1 0,6/1,0 kV  7x1,5mm2 E90</t>
  </si>
  <si>
    <t>-2107085154</t>
  </si>
  <si>
    <t>341610023200.S</t>
  </si>
  <si>
    <t>-907533739</t>
  </si>
  <si>
    <t>210881103.S</t>
  </si>
  <si>
    <t>Kábel bezhalogénový, medený uložený pevne CXKH-R, B2ca, s1,d1,a1 0,6/1,0 kV  5x6mm2</t>
  </si>
  <si>
    <t>197149185</t>
  </si>
  <si>
    <t>341610017100.S</t>
  </si>
  <si>
    <t>849459245</t>
  </si>
  <si>
    <t>210881102.S</t>
  </si>
  <si>
    <t>Kábel bezhalogénový, medený uložený pevne CXKH-R, B2ca, s1,d1,a1 0,6/1,0 kV  5x4mm2</t>
  </si>
  <si>
    <t>973939684</t>
  </si>
  <si>
    <t>341610017000.S</t>
  </si>
  <si>
    <t>1718816455</t>
  </si>
  <si>
    <t>210881244.S</t>
  </si>
  <si>
    <t>Kábel bezhalogénový, medený uložený pevne 1-CHKE-V, B2ca, s1,d1,a1 0,6/1,0 kV  5x50mm2 E90</t>
  </si>
  <si>
    <t>-268699347</t>
  </si>
  <si>
    <t>341610023601.S</t>
  </si>
  <si>
    <t>788775418</t>
  </si>
  <si>
    <t>210881234.S</t>
  </si>
  <si>
    <t>Kábel bezhalogénový, medený uložený pevne 1-CHKE-V, B2ca, s1,d1,a1 0,6/1,0 kV  5x4mm2 E90</t>
  </si>
  <si>
    <t>-479012405</t>
  </si>
  <si>
    <t>341610022700.S</t>
  </si>
  <si>
    <t>1116556509</t>
  </si>
  <si>
    <t>210881100.S</t>
  </si>
  <si>
    <t>Kábel bezhalogénový, medený uložený pevne CXKH-R, B2ca, s1,d1,a1 0,6/1,0 kV  5x1,5mm2</t>
  </si>
  <si>
    <t>832263616</t>
  </si>
  <si>
    <t>341610016800.S</t>
  </si>
  <si>
    <t>-1227108045</t>
  </si>
  <si>
    <t>210881232.S</t>
  </si>
  <si>
    <t>Kábel bezhalogénový, medený uložený pevne 1-CHKE-V, B2ca, s1,d1,a1 0,6/1,0 kV  5x1,5mm2 E90</t>
  </si>
  <si>
    <t>1513165014</t>
  </si>
  <si>
    <t>341610022500.S</t>
  </si>
  <si>
    <t>762446019</t>
  </si>
  <si>
    <t>210881167.S</t>
  </si>
  <si>
    <t>Kábel bezhalogénový, medený uložený pevne 1-CHKE-V, B2ca, s1,d1,a1 0,6/1,0 kV  1x185mm2 E90</t>
  </si>
  <si>
    <t>646323692</t>
  </si>
  <si>
    <t>341610020100.S</t>
  </si>
  <si>
    <t>-1007782799</t>
  </si>
  <si>
    <t>210881305.S</t>
  </si>
  <si>
    <t>Kábel bezhalogénový, medený uložený pevne 1-CHKE-V, B2ca, s1,d1,a1 0,6/1,0 kV  5x16mm2 E90</t>
  </si>
  <si>
    <t>1477091421</t>
  </si>
  <si>
    <t>341610029200.S</t>
  </si>
  <si>
    <t>-1891874124</t>
  </si>
  <si>
    <t>210881304.S</t>
  </si>
  <si>
    <t>Kábel bezhalogénový, medený uložený pevne 1-CHKE-V, B2ca, s1,d1,a1 0,6/1,0 kV  5x10mm2 E90</t>
  </si>
  <si>
    <t>2001657948</t>
  </si>
  <si>
    <t>341610029100.S</t>
  </si>
  <si>
    <t>984068758</t>
  </si>
  <si>
    <t>210881307.S</t>
  </si>
  <si>
    <t>Kábel bezhalogénový, medený uložený pevne 1-CHKE-V, B2ca, s1,d1,a1 0,6/1,0 kV  5x35mm2 E90</t>
  </si>
  <si>
    <t>1412100192</t>
  </si>
  <si>
    <t>341610029301.S</t>
  </si>
  <si>
    <t>-1983369150</t>
  </si>
  <si>
    <t>210881061.S</t>
  </si>
  <si>
    <t>Kábel bezhalogénový, medený uložený pevne 1-CXKH-R, B2ca, s1,d1,a1 0,6/1,0 kV  1x50mm2</t>
  </si>
  <si>
    <t>-310291342</t>
  </si>
  <si>
    <t>341610012900.S</t>
  </si>
  <si>
    <t>1958374741</t>
  </si>
  <si>
    <t>210881193.S</t>
  </si>
  <si>
    <t>Kábel bezhalogénový, medený uložený pevne 1-CHKE-V, B2ca, s1,d1,a1 0,6/1,0 kV  5x6mm2 E90</t>
  </si>
  <si>
    <t>162221045</t>
  </si>
  <si>
    <t>341610022800.S</t>
  </si>
  <si>
    <t>1511010645</t>
  </si>
  <si>
    <t>210881059.S</t>
  </si>
  <si>
    <t>Kábel bezhalogénový, medený uložený pevne 1-CXKH-R, B2ca, s1,d1,a1 0,6/1,0 kV  1x25mm2</t>
  </si>
  <si>
    <t>1278942801</t>
  </si>
  <si>
    <t>341610012700.S</t>
  </si>
  <si>
    <t>1056488152</t>
  </si>
  <si>
    <t>210881104.S</t>
  </si>
  <si>
    <t>Kábel bezhalogénový, medený uložený pevne CXKH-R, B2ca, s1,d1,a1 0,6/1,0 kV  5x10mm2</t>
  </si>
  <si>
    <t>-1861156830</t>
  </si>
  <si>
    <t>341610017200.S</t>
  </si>
  <si>
    <t>1688359229</t>
  </si>
  <si>
    <t>210881058.S</t>
  </si>
  <si>
    <t>Kábel bezhalogénový, medený uložený pevne 1-CXKH-R, B2ca, s1,d1,a1 0,6/1,0 kV  1x16mm2</t>
  </si>
  <si>
    <t>-2028459617</t>
  </si>
  <si>
    <t>341610012600.S</t>
  </si>
  <si>
    <t>-483612503</t>
  </si>
  <si>
    <t>210881101.S</t>
  </si>
  <si>
    <t>Kábel bezhalogénový, medený uložený pevne CXKH-R, B2ca, s1,d1,a1 0,6/1,0 kV  5x2,5mm2</t>
  </si>
  <si>
    <t>411875446</t>
  </si>
  <si>
    <t>341610016900.S</t>
  </si>
  <si>
    <t>-1706146234</t>
  </si>
  <si>
    <t>210881105.S</t>
  </si>
  <si>
    <t>Kábel bezhalogénový, medený uložený pevne CXKH-R, B2ca, s1,d1,a1 0,6/1,0 kV  7x1,5mm2</t>
  </si>
  <si>
    <t>1216737592</t>
  </si>
  <si>
    <t>341610017300.S</t>
  </si>
  <si>
    <t>-2020716577</t>
  </si>
  <si>
    <t>Kábel bezhalogénový, medený uložený pevne CXKH-R, B2ca, s1,d1,a1 0,6/1,0 kV  5x95mm2</t>
  </si>
  <si>
    <t>800790218</t>
  </si>
  <si>
    <t>341610017602.S</t>
  </si>
  <si>
    <t>-1245845085</t>
  </si>
  <si>
    <t>210881110.S.</t>
  </si>
  <si>
    <t>1162075087</t>
  </si>
  <si>
    <t>341610017602.S.</t>
  </si>
  <si>
    <t>210881077.S</t>
  </si>
  <si>
    <t>Kábel bezhalogénový, medený uložený pevne CXKH-R, B2ca, s1,d1,a1 0,6/1,0 kV  3x4mm2</t>
  </si>
  <si>
    <t>-1884684993</t>
  </si>
  <si>
    <t>341610014500.S</t>
  </si>
  <si>
    <t>-1125445893</t>
  </si>
  <si>
    <t>210881237.S</t>
  </si>
  <si>
    <t>Kábel bezhalogénový, medený uložený pevne CXKH-R, B2ca, s1,d1,a1 0,6/1,0 kV  5x16mm2</t>
  </si>
  <si>
    <t>-2032969511</t>
  </si>
  <si>
    <t>341610023000.S</t>
  </si>
  <si>
    <t>-389210282</t>
  </si>
  <si>
    <t>210881233.S</t>
  </si>
  <si>
    <t>Kábel bezhalogénový, medený uložený pevne 1-CHKE-V, B2ca, s1,d1,a1 0,6/1,0 kV  5x2,5mm2 E90</t>
  </si>
  <si>
    <t>-314415513</t>
  </si>
  <si>
    <t>341610022600.S</t>
  </si>
  <si>
    <t>710423820</t>
  </si>
  <si>
    <t>210881216.S</t>
  </si>
  <si>
    <t>Kábel bezhalogénový, medený uložený pevne 1-CHKE-V, B2ca, s1,d1,a1 0,6/1,0 kV  3x1,5mm2 E90</t>
  </si>
  <si>
    <t>1335507327</t>
  </si>
  <si>
    <t>341610020900.S</t>
  </si>
  <si>
    <t>-1729794328</t>
  </si>
  <si>
    <t>210881218.S</t>
  </si>
  <si>
    <t>Kábel bezhalogénový, medený uložený pevne 1-CHKE-V, B2ca, s1,d1,a1 0,6/1,0 kV  3x4mm2 E90</t>
  </si>
  <si>
    <t>124275920</t>
  </si>
  <si>
    <t>341610021100.S</t>
  </si>
  <si>
    <t>-1094228286</t>
  </si>
  <si>
    <t>210881140.S</t>
  </si>
  <si>
    <t>Kábel bezhalogénový, medený uložený pevne 1-CHKE-V, B2ca, s1,d1,a1 0,6/1,0 kV  3x2,5mm2 E90</t>
  </si>
  <si>
    <t>-1115630067</t>
  </si>
  <si>
    <t>341610018000.S</t>
  </si>
  <si>
    <t>1252306663</t>
  </si>
  <si>
    <t>210881312.S</t>
  </si>
  <si>
    <t>Vodič bezhalogénový, medený uložený pevne N2XH B2ca s1,d1,a1 0,6/1,0 kV  4mm2</t>
  </si>
  <si>
    <t>380675582</t>
  </si>
  <si>
    <t>341610023700.S</t>
  </si>
  <si>
    <t>Vodič medený bezhalogenový N2XH B2ca s1,d1,a1 4 mm2</t>
  </si>
  <si>
    <t>-344059647</t>
  </si>
  <si>
    <t>210881313.S</t>
  </si>
  <si>
    <t>Vodič medený bezhalogenový N2XH B2ca s1,d1,a1 10 mm2</t>
  </si>
  <si>
    <t>1890074600</t>
  </si>
  <si>
    <t>341610023800.S</t>
  </si>
  <si>
    <t>-1210153126</t>
  </si>
  <si>
    <t>210881313.S.</t>
  </si>
  <si>
    <t>-1446317565</t>
  </si>
  <si>
    <t>341610023800.S.</t>
  </si>
  <si>
    <t>737498419</t>
  </si>
  <si>
    <t>Káblové trasy</t>
  </si>
  <si>
    <t>210020203.S</t>
  </si>
  <si>
    <t>Káblový rebrík š 400mm, vrátane kotvenia a príchytiek</t>
  </si>
  <si>
    <t>1731109206</t>
  </si>
  <si>
    <t>345760001000.S</t>
  </si>
  <si>
    <t>Káblový rebrík š400m E90, vrátane kotvenia  a príchytiek</t>
  </si>
  <si>
    <t>-1663359733</t>
  </si>
  <si>
    <t>210020203.S.E90</t>
  </si>
  <si>
    <t>Káblový rebrík š 400mm E90, vrátane kotvenia  a príchytiek, E90</t>
  </si>
  <si>
    <t>2142522097</t>
  </si>
  <si>
    <t>345760001000.S.E90</t>
  </si>
  <si>
    <t>Káblový rebrík š400m E90, vrátane kotvenia  a príchytiek, E90</t>
  </si>
  <si>
    <t>1935788098</t>
  </si>
  <si>
    <t>210020305.S.E90</t>
  </si>
  <si>
    <t>Káblový rebrík požiarne odolný - káblový nosný systém, pozink., vrátane príslušenstva, 100x60 mm</t>
  </si>
  <si>
    <t>-1280684995</t>
  </si>
  <si>
    <t>345750010101.S.E90</t>
  </si>
  <si>
    <t>Káblový žľab, neperforovaný,vrátane veka, šxv 100x60 mm, z pozinkovanej ocele, E90</t>
  </si>
  <si>
    <t>-185274427</t>
  </si>
  <si>
    <t>CPE90</t>
  </si>
  <si>
    <t>Montážny c profil 41x41mm l=2m E90</t>
  </si>
  <si>
    <t>-1769003831</t>
  </si>
  <si>
    <t>RKM10</t>
  </si>
  <si>
    <t>Rektifikačná kovová kotva M10 E90</t>
  </si>
  <si>
    <t>-1730362526</t>
  </si>
  <si>
    <t>SM10.1</t>
  </si>
  <si>
    <t>Matica M10 s podložkou</t>
  </si>
  <si>
    <t>-40341828</t>
  </si>
  <si>
    <t>ZTM10</t>
  </si>
  <si>
    <t>Závitová tyč M10, l=2m</t>
  </si>
  <si>
    <t>535993982</t>
  </si>
  <si>
    <t>210020310.S</t>
  </si>
  <si>
    <t>Káblový žľab - káblový nosný systém, pozink., vrátane príslušenstva, 200x110 mm bez veka vrátane podpery</t>
  </si>
  <si>
    <t>-610450974</t>
  </si>
  <si>
    <t>345750010400.S</t>
  </si>
  <si>
    <t>Žľab káblový, neperforovaný, šxv 200x110 mm, z pozinkovanej ocele</t>
  </si>
  <si>
    <t>765055537</t>
  </si>
  <si>
    <t>210020309.S</t>
  </si>
  <si>
    <t>Káblový žľab - káblový nosný systém, pozink., vrátane príslušenstva, 300x110 mm bez veka vrátane podpery</t>
  </si>
  <si>
    <t>-1477754674</t>
  </si>
  <si>
    <t>345750008900.S</t>
  </si>
  <si>
    <t>Žľab káblový, neperforovaný, šxv 300x110 mm, z pozinkovanej ocele</t>
  </si>
  <si>
    <t>301325570</t>
  </si>
  <si>
    <t>210020311.S</t>
  </si>
  <si>
    <t>Káblový žľab - káblový nosný systém, pozink., vrátane príslušenstva, 400x110 mm bez veka vrátane podpery</t>
  </si>
  <si>
    <t>-1476702521</t>
  </si>
  <si>
    <t>345750010401.S</t>
  </si>
  <si>
    <t>Žľab káblový, neperforovaný, šxv 400x110 mm, z pozinkovanej ocele</t>
  </si>
  <si>
    <t>-1573736893</t>
  </si>
  <si>
    <t>210020313.S</t>
  </si>
  <si>
    <t>Káblový žľab - káblový nosný systém, pozink., vrátane príslušenstva, 500x110 mm bez veka vrátane podpery</t>
  </si>
  <si>
    <t>1454302674</t>
  </si>
  <si>
    <t>345750010700.S</t>
  </si>
  <si>
    <t>Žľab káblový, neperforovaný, šxv 500x110 mm, z pozinkovanej ocele</t>
  </si>
  <si>
    <t>1935175714</t>
  </si>
  <si>
    <t>210020323.S</t>
  </si>
  <si>
    <t>Káblový žľab - káblový nosný systém, pozink., vrátane príslušenstva, 600x110 mm bez veka vrátane podpery</t>
  </si>
  <si>
    <t>-1000338586</t>
  </si>
  <si>
    <t>345750010706.S</t>
  </si>
  <si>
    <t>Žľab káblový, neperforovaný, šxv 600x110 mm, z pozinkovanej ocele</t>
  </si>
  <si>
    <t>1451439655</t>
  </si>
  <si>
    <t>210020310.S.E90</t>
  </si>
  <si>
    <t>Káblový žľab požiarne odolný - káblový nosný systém, pozink., vrátane príslušenstva, 200x60 mm bez veka vrátane podpery</t>
  </si>
  <si>
    <t>-1150526741</t>
  </si>
  <si>
    <t>345750010400.S.E90</t>
  </si>
  <si>
    <t>Žľab káblový, neperforovaný, šxv 200x60 mm, z pozinkovanej ocele, E90</t>
  </si>
  <si>
    <t>-1737856367</t>
  </si>
  <si>
    <t>210020309.S.E90</t>
  </si>
  <si>
    <t>Káblový žľab požiarne odolný - káblový nosný systém, pozink., vrátane príslušenstva, 300x60 mm bez veka vrátane podpery</t>
  </si>
  <si>
    <t>1177182660</t>
  </si>
  <si>
    <t>345750008900.S.E90</t>
  </si>
  <si>
    <t>Žľab káblový, neperforovaný, šxv 300x60 mm, z pozinkovanej ocele, E90</t>
  </si>
  <si>
    <t>-348184010</t>
  </si>
  <si>
    <t>210020311.S.E90</t>
  </si>
  <si>
    <t>Káblový žľab požiarne odolný - káblový nosný systém, pozink., vrátane príslušenstva, 400x60 mm bez veka vrátane podpery</t>
  </si>
  <si>
    <t>-650436609</t>
  </si>
  <si>
    <t>345750010401.S.E90</t>
  </si>
  <si>
    <t>Žľab káblový, neperforovaný, šxv 400x60 mm, z pozinkovanej ocele, E90</t>
  </si>
  <si>
    <t>-783114175</t>
  </si>
  <si>
    <t>345750054300.S</t>
  </si>
  <si>
    <t>Spojovacia sada pre káblový žlab, M8</t>
  </si>
  <si>
    <t>704573938</t>
  </si>
  <si>
    <t>OP</t>
  </si>
  <si>
    <t>Ochranné pospojovanie žľabov (0,2m CYA6 ZŽ, 2x káblové oko M8)</t>
  </si>
  <si>
    <t>-701605974</t>
  </si>
  <si>
    <t>OP.M</t>
  </si>
  <si>
    <t>-364153409</t>
  </si>
  <si>
    <t>CP</t>
  </si>
  <si>
    <t>Montážny c profil 41x41mm l=2m</t>
  </si>
  <si>
    <t>249453766</t>
  </si>
  <si>
    <t>1933568734</t>
  </si>
  <si>
    <t>RKM8</t>
  </si>
  <si>
    <t>Rektifikačná kovová kotva M8</t>
  </si>
  <si>
    <t>1414662453</t>
  </si>
  <si>
    <t>372507061</t>
  </si>
  <si>
    <t>SM8</t>
  </si>
  <si>
    <t>Skurtka M8x25, s podložkou</t>
  </si>
  <si>
    <t>143571156</t>
  </si>
  <si>
    <t>SM10</t>
  </si>
  <si>
    <t>Skurtka M10x25, s podložkou</t>
  </si>
  <si>
    <t>1290090401</t>
  </si>
  <si>
    <t>ZTM8</t>
  </si>
  <si>
    <t>Závitová tyč M8, l=2m</t>
  </si>
  <si>
    <t>-95170179</t>
  </si>
  <si>
    <t>-1241913500</t>
  </si>
  <si>
    <t>210010572.S</t>
  </si>
  <si>
    <t>Rúrka ohybná elektroinštalačná bezhalogenová, D 20 uložená pevne</t>
  </si>
  <si>
    <t>-1186137886</t>
  </si>
  <si>
    <t>345710011425.S</t>
  </si>
  <si>
    <t>Rúrka ohybná bezhalogénová samozhášavá, D20 mm, B2ca s1,d1,a1, vrátane príchytiek a spojok</t>
  </si>
  <si>
    <t>-1870578861</t>
  </si>
  <si>
    <t>210010592.S</t>
  </si>
  <si>
    <t>Rúrka tuhá elektroinštalačná bezhalogénová z PC ABS, D 20 uložená pevne</t>
  </si>
  <si>
    <t>701416075</t>
  </si>
  <si>
    <t>345710001220.S</t>
  </si>
  <si>
    <t>Rúrka tuhá hrdlovaná, bezhalogénová samozhášavá, D 20 mm, B2ca s1,d1,a1, vrátane príchytiek a spojok</t>
  </si>
  <si>
    <t>124137217</t>
  </si>
  <si>
    <t>210010552.S</t>
  </si>
  <si>
    <t>Rúrka ohybná elektroinštalačná bezhalogenová, D 25 uložená pevne</t>
  </si>
  <si>
    <t>-835783810</t>
  </si>
  <si>
    <t>345710005465.S</t>
  </si>
  <si>
    <t>Rúrka ohybná bezhalogénová samozhášavá, D25 mm, B2ca s1,d1,a1, vrátane príchytiek a spojok</t>
  </si>
  <si>
    <t>509064657</t>
  </si>
  <si>
    <t>210010593.S</t>
  </si>
  <si>
    <t>Rúrka tuhá elektroinštalačná bezhalogénová z PC ABS, D 25 uložená pevne</t>
  </si>
  <si>
    <t>1647255239</t>
  </si>
  <si>
    <t>345710001230.S</t>
  </si>
  <si>
    <t>Rúrka tuhá hrdlovaná, bezhalogénová samozhášavá, D 25 mm, B2ca s1,d1,a1, vrátane príchytiek a spojok</t>
  </si>
  <si>
    <t>1653789745</t>
  </si>
  <si>
    <t>ZD15</t>
  </si>
  <si>
    <t>Zväzkový držiak 33x60mm vrátane skurtky a hmožidnky</t>
  </si>
  <si>
    <t>-1863316813</t>
  </si>
  <si>
    <t>ZD15.1</t>
  </si>
  <si>
    <t>Montáž zväzkového držiaku 33x60mm vrátane skurtky a hmožidnky</t>
  </si>
  <si>
    <t>1191860669</t>
  </si>
  <si>
    <t>ZD30</t>
  </si>
  <si>
    <t>Zväzkový držiak 47x85 vrátane skrutky a hmoždinky</t>
  </si>
  <si>
    <t>-1673210130</t>
  </si>
  <si>
    <t>ZD30.1</t>
  </si>
  <si>
    <t>Montáž zväzkového držiaku 47x85mm vrátane skurtky a hmožidnky</t>
  </si>
  <si>
    <t>1698415938</t>
  </si>
  <si>
    <t>KP_E90</t>
  </si>
  <si>
    <t>Káblová príchytka funkčne odolná v požiari E90, vrátane skrutkovej, alebo nastreľovanej kotvy pre kábel priemeru do 14mm</t>
  </si>
  <si>
    <t>-1642646540</t>
  </si>
  <si>
    <t>KP_E90.M</t>
  </si>
  <si>
    <t>Montáž káblovej príchytky E90</t>
  </si>
  <si>
    <t>-17639338</t>
  </si>
  <si>
    <t>ZD30.E90</t>
  </si>
  <si>
    <t>Zväzkový držiak 47x85 vrátane skrutky a hmoždinky E90</t>
  </si>
  <si>
    <t>-1560672805</t>
  </si>
  <si>
    <t>ZD30.1.E90</t>
  </si>
  <si>
    <t>615199359</t>
  </si>
  <si>
    <t>Prístroje</t>
  </si>
  <si>
    <t>210111603.S</t>
  </si>
  <si>
    <t>Zásuvka zapustená vrátane zapojenia 10/16 A 250 V 2P + Z</t>
  </si>
  <si>
    <t>-1278332176</t>
  </si>
  <si>
    <t>Z1</t>
  </si>
  <si>
    <t>Zásuvka biela IP20, zapustená, 250V/16A, antibakteriálne vyhotovenie</t>
  </si>
  <si>
    <t>1047912404</t>
  </si>
  <si>
    <t>Z1IP44</t>
  </si>
  <si>
    <t>Zásuvka biela IP44, zapustená, 250V/16A,  antibakteriálne vyhotovenie</t>
  </si>
  <si>
    <t>1138970278</t>
  </si>
  <si>
    <t>Z2</t>
  </si>
  <si>
    <t>Zásuvka oranžová IP20, zapustená, 250V/16A, so signalizáciou,  antibakteriálne vyhotovenie</t>
  </si>
  <si>
    <t>450489701</t>
  </si>
  <si>
    <t>Z3</t>
  </si>
  <si>
    <t>Zásuvka žltá IP20, zapustená, 250V/16A, so signalizáciou,  antibakteriálne vyhotovenie</t>
  </si>
  <si>
    <t>652089355</t>
  </si>
  <si>
    <t>Z4</t>
  </si>
  <si>
    <t>Zásuvka zelená IP20, zapustená, 250V/16A,  antibakteriálne vyhotovenie</t>
  </si>
  <si>
    <t>-1153420188</t>
  </si>
  <si>
    <t>210111003.S</t>
  </si>
  <si>
    <t>Zásuvka vstavaná 400 V / 16A vrátane zapojenia, vyhotovenie 4P, 5P</t>
  </si>
  <si>
    <t>-944131609</t>
  </si>
  <si>
    <t>345540007708.S</t>
  </si>
  <si>
    <t>Zásuvka vstavaná priemyslová šikmá IEN 1643, 3P + PE, IP 54 - 400V, 16A</t>
  </si>
  <si>
    <t>-1915881454</t>
  </si>
  <si>
    <t>ZS</t>
  </si>
  <si>
    <t>Montáž a zapojenie zásuvkovej skrine na povrch</t>
  </si>
  <si>
    <t>175255887</t>
  </si>
  <si>
    <t>ZS.D</t>
  </si>
  <si>
    <t>Montáž zásuvková skriňa istená 4x230V/16A, 1x400V/16A, 1x400V/32A</t>
  </si>
  <si>
    <t>1250862259</t>
  </si>
  <si>
    <t>210111606.S</t>
  </si>
  <si>
    <t>Ekvipotenciálna zásuvka antibakteriálna</t>
  </si>
  <si>
    <t>4804842</t>
  </si>
  <si>
    <t>210111606.S.D</t>
  </si>
  <si>
    <t>-845231661</t>
  </si>
  <si>
    <t>210010325.S</t>
  </si>
  <si>
    <t>Krabica (KUL 68 kruhová) do dutých stien odbočná s viečkom, svorkovnicou vrátane zapojenia</t>
  </si>
  <si>
    <t>1227885007</t>
  </si>
  <si>
    <t>345410015010.S</t>
  </si>
  <si>
    <t>Krabica inštalačná 68mm HF</t>
  </si>
  <si>
    <t>453531501</t>
  </si>
  <si>
    <t>210222040.S</t>
  </si>
  <si>
    <t>Svorka na potrubie "BERNARD" vrátane pásika Cu, pre vonkajšie práce</t>
  </si>
  <si>
    <t>-1714141626</t>
  </si>
  <si>
    <t>354410006200.S</t>
  </si>
  <si>
    <t>Svorka uzemňovacia Bernard ZSA 16</t>
  </si>
  <si>
    <t>1606757243</t>
  </si>
  <si>
    <t>354410066900.S</t>
  </si>
  <si>
    <t>Páska CU, bleskozvodný a uzemňovací materiál, dĺžka 0,5 m</t>
  </si>
  <si>
    <t>-514779871</t>
  </si>
  <si>
    <t>210222300.S</t>
  </si>
  <si>
    <t>Ochranné pospájanie v práčovniach, kúpeľniach, voľné uloženie CY 4-6 mm2, pre vonkajšie práce</t>
  </si>
  <si>
    <t>-649208172</t>
  </si>
  <si>
    <t>210222300.S.M</t>
  </si>
  <si>
    <t>Svorka ZS4 pod batériu</t>
  </si>
  <si>
    <t>-297687477</t>
  </si>
  <si>
    <t>210222301.S</t>
  </si>
  <si>
    <t>Ochranné pospájanie hydrantov, Rackov, sedadiel, zárubní, madiel, okien a pod.</t>
  </si>
  <si>
    <t>1390807123</t>
  </si>
  <si>
    <t>210222301.S.M</t>
  </si>
  <si>
    <t>Káblové oko pre ochranné pospojovanie vrátane skrutky</t>
  </si>
  <si>
    <t>-1540362046</t>
  </si>
  <si>
    <t>210220031.S</t>
  </si>
  <si>
    <t>Ekvipotenciálna svorkovnica v krabici do dutej steny, PA mostík do 30 pripojení</t>
  </si>
  <si>
    <t>760644216</t>
  </si>
  <si>
    <t>345410000400.S</t>
  </si>
  <si>
    <t>Krabica odbočná z PVC s viečkom pod omietku KO 125 E</t>
  </si>
  <si>
    <t>-1136990561</t>
  </si>
  <si>
    <t>345610005100.S</t>
  </si>
  <si>
    <t>Svorkovnica ekvipotencionálna - mostík do 30 pripojení</t>
  </si>
  <si>
    <t>-799713246</t>
  </si>
  <si>
    <t>210110041.S</t>
  </si>
  <si>
    <t>Spínač polozapustený a zapustený vrátane zapojenia jednopólový - radenie 1</t>
  </si>
  <si>
    <t>-125440936</t>
  </si>
  <si>
    <t>V1</t>
  </si>
  <si>
    <t>Spínač radenie 1, 10A/250V, antibakteriálna úprava</t>
  </si>
  <si>
    <t>-881710735</t>
  </si>
  <si>
    <t>210110051.S</t>
  </si>
  <si>
    <t>Jednopólové tlačítko - radenie 1/0, polozapustené a zapustené, vrátane zapojenia</t>
  </si>
  <si>
    <t>1601729459</t>
  </si>
  <si>
    <t>V1/0</t>
  </si>
  <si>
    <t>Jednopólové tlačítko, antibakteriálna úprava</t>
  </si>
  <si>
    <t>271269417</t>
  </si>
  <si>
    <t>210110045.S</t>
  </si>
  <si>
    <t>Spínač polozapustený a zapustený vrátane zapojenia stried.prep.- radenie 6</t>
  </si>
  <si>
    <t>478464535</t>
  </si>
  <si>
    <t>V6</t>
  </si>
  <si>
    <t>Spínač radenie 6, 10A/250V, antibakteriálna úprava</t>
  </si>
  <si>
    <t>107303679</t>
  </si>
  <si>
    <t>210110046.S</t>
  </si>
  <si>
    <t>Spínač polozapustený a zapustený vrátane zapojenia krížový prep.- radenie 7</t>
  </si>
  <si>
    <t>755529523</t>
  </si>
  <si>
    <t>V7</t>
  </si>
  <si>
    <t>Spínač radenie 7, 10A/250V, antibakteriálna úprava</t>
  </si>
  <si>
    <t>-1218102916</t>
  </si>
  <si>
    <t>210110096.S</t>
  </si>
  <si>
    <t>Spínač žaluziový ovládač tlačítkový</t>
  </si>
  <si>
    <t>-1244762009</t>
  </si>
  <si>
    <t>ŽS</t>
  </si>
  <si>
    <t>Žalúziový spínač, vrátane doplneného relé pre centrálne spínanie žalúzií</t>
  </si>
  <si>
    <t>-1505969605</t>
  </si>
  <si>
    <t>PIR</t>
  </si>
  <si>
    <t>Prítomnostný spínač, DALI zbernicový, detekčný rádius 8m pre prítomnosť, 11m kolmo (referenčný výrobok PD-C360i/24 DUO DALI)</t>
  </si>
  <si>
    <t>-1674854154</t>
  </si>
  <si>
    <t>PIR.M</t>
  </si>
  <si>
    <t>Montáž prítomnostného spínača vrátane zapojenia na zbernicu</t>
  </si>
  <si>
    <t>922981555</t>
  </si>
  <si>
    <t>PIR2</t>
  </si>
  <si>
    <t>Prítomnosný spínač pre germicídne žiariče, vrátane doplnkového pomocného relé 1xNO/1NC 16A/250V inštalovaného v krabici pod SPH</t>
  </si>
  <si>
    <t>-857135907</t>
  </si>
  <si>
    <t>PIR2.M</t>
  </si>
  <si>
    <t>Montáž prítomnostného snímača vrátane zapojenia pomocného relé</t>
  </si>
  <si>
    <t>681857614</t>
  </si>
  <si>
    <t>SPH</t>
  </si>
  <si>
    <t>Spínacie hodiny pre ovládanie germicídnych žiaričov</t>
  </si>
  <si>
    <t>1680218455</t>
  </si>
  <si>
    <t>SPH.M</t>
  </si>
  <si>
    <t>Montáž a zapojenie spínacích hodín pre ovládanie germicídnych žiaričov</t>
  </si>
  <si>
    <t>-542016213</t>
  </si>
  <si>
    <t>ZISP</t>
  </si>
  <si>
    <t>Signalizačný panel pre ZIS - kompatibilný so systémom v rozvádzačoch</t>
  </si>
  <si>
    <t>-1529255677</t>
  </si>
  <si>
    <t>ZISP.M</t>
  </si>
  <si>
    <t>Montáž signalizačného panelu ZIS</t>
  </si>
  <si>
    <t>-1539256321</t>
  </si>
  <si>
    <t>UPS1</t>
  </si>
  <si>
    <t>Batériový náhradný zdroj - UPS v zmysle PD</t>
  </si>
  <si>
    <t>-1409737789</t>
  </si>
  <si>
    <t>UPS1.1</t>
  </si>
  <si>
    <t>-1452905454</t>
  </si>
  <si>
    <t>Uzemnenie</t>
  </si>
  <si>
    <t>210222001.S</t>
  </si>
  <si>
    <t>Uzemňovacie vedenie na povrchu FeZn, pre vonkajšie práce</t>
  </si>
  <si>
    <t>2016454396</t>
  </si>
  <si>
    <t>354410054800.S</t>
  </si>
  <si>
    <t>Drôt bleskozvodový FeZn, d 10 mm</t>
  </si>
  <si>
    <t>-1462456398</t>
  </si>
  <si>
    <t>210222250.S</t>
  </si>
  <si>
    <t>Svorka FeZn univerzálna SU</t>
  </si>
  <si>
    <t>-1302305139</t>
  </si>
  <si>
    <t>354410005800.S</t>
  </si>
  <si>
    <t>Svorka FeZn univerzálna označenie SU</t>
  </si>
  <si>
    <t>-1376997528</t>
  </si>
  <si>
    <t>210222253.S</t>
  </si>
  <si>
    <t>Svorka FeZn uzemňovacia SR03, pre vonkajšie práce</t>
  </si>
  <si>
    <t>1829599700</t>
  </si>
  <si>
    <t>354410000900.S</t>
  </si>
  <si>
    <t>Svorka FeZn uzemňovacia označenie SR 03 A</t>
  </si>
  <si>
    <t>-2037054253</t>
  </si>
  <si>
    <t>210220601.S</t>
  </si>
  <si>
    <t>Uzemňovacie vedenie v zemi nerez 1.4301</t>
  </si>
  <si>
    <t>-620078906</t>
  </si>
  <si>
    <t>354410063310.S</t>
  </si>
  <si>
    <t>Pásovina uzemňovacia nerez akosť 1.4301 označenie 30 x 3,5 mm A4</t>
  </si>
  <si>
    <t>187896722</t>
  </si>
  <si>
    <t>695*0,83334 'Prepočítané koeficientom množstva</t>
  </si>
  <si>
    <t>210220662.S</t>
  </si>
  <si>
    <t>Svorka nerez 1.4301 odbočovacia spojovacia SR01, SR02</t>
  </si>
  <si>
    <t>-1726266311</t>
  </si>
  <si>
    <t>354410021000.S</t>
  </si>
  <si>
    <t>Svorka odbočná spojovacia nerez akosť 1.4301 označenie SR 01 A4</t>
  </si>
  <si>
    <t>-1450192034</t>
  </si>
  <si>
    <t>210220001.S</t>
  </si>
  <si>
    <t>Uzemňovacie vedenie na povrchu FeZn drôt zvodový Ø 8-10</t>
  </si>
  <si>
    <t>1002950283</t>
  </si>
  <si>
    <t>1497472161</t>
  </si>
  <si>
    <t>PB</t>
  </si>
  <si>
    <t>Uzemňovací bod s osou M10/M12</t>
  </si>
  <si>
    <t>-949274344</t>
  </si>
  <si>
    <t>PB.M</t>
  </si>
  <si>
    <t>Montáž uzemňovacieho bodu</t>
  </si>
  <si>
    <t>-1760245141</t>
  </si>
  <si>
    <t>Bleskozvod</t>
  </si>
  <si>
    <t>210220800.S</t>
  </si>
  <si>
    <t>Uzemňovacie vedenie na povrchu AlMgSi drôt zvodový Ø 8-10 mm</t>
  </si>
  <si>
    <t>-40651731</t>
  </si>
  <si>
    <t>354410064200.S</t>
  </si>
  <si>
    <t>Drôt bleskozvodový zliatina AlMgSi, d 8 mm, Al</t>
  </si>
  <si>
    <t>-342548278</t>
  </si>
  <si>
    <t>210220810.S</t>
  </si>
  <si>
    <t>Podpery vedenia zliatina AlMgSi na plochú strechu PV21</t>
  </si>
  <si>
    <t>351409571</t>
  </si>
  <si>
    <t>354410034900.S</t>
  </si>
  <si>
    <t>Podložka plastová k podpere vedenia FeZn označenie podložka k PV 21</t>
  </si>
  <si>
    <t>1883643452</t>
  </si>
  <si>
    <t>354410035000.S</t>
  </si>
  <si>
    <t>Podpera vedenia FeZn na ploché strechy označenie PV 21 plast</t>
  </si>
  <si>
    <t>121185523</t>
  </si>
  <si>
    <t>210220853.S</t>
  </si>
  <si>
    <t>Svorka zliatina AlMgSi spojovacia SS</t>
  </si>
  <si>
    <t>-574449945</t>
  </si>
  <si>
    <t>354410012900.S</t>
  </si>
  <si>
    <t>Svorka spojovacia zliatina AlMgSi označenie SS 2 skrutky s príložkou Al</t>
  </si>
  <si>
    <t>1590733154</t>
  </si>
  <si>
    <t>210220831.S</t>
  </si>
  <si>
    <t>Zachytávacia tyč zliatina AlMgSi bez osadenia 1-6m</t>
  </si>
  <si>
    <t>1651017219</t>
  </si>
  <si>
    <t>354410030400.S</t>
  </si>
  <si>
    <t>Tyč zachytávacia zliatina AlMgSi 1m</t>
  </si>
  <si>
    <t>494256083</t>
  </si>
  <si>
    <t>354410030500.S</t>
  </si>
  <si>
    <t>Tyč zachytávacia zliatina AlMgSi 2m</t>
  </si>
  <si>
    <t>1107129766</t>
  </si>
  <si>
    <t>354410030600.S</t>
  </si>
  <si>
    <t xml:space="preserve">Tyč zachytávacia zliatina AlMgSi 3m </t>
  </si>
  <si>
    <t>208221932</t>
  </si>
  <si>
    <t>354410030600.SS</t>
  </si>
  <si>
    <t xml:space="preserve">Tyč zachytávacia zliatina AlMgSi 4m </t>
  </si>
  <si>
    <t>1891717324</t>
  </si>
  <si>
    <t>354410030700.S</t>
  </si>
  <si>
    <t>Tyč zachytávacia zliatina AlMgSi 6m</t>
  </si>
  <si>
    <t>2059929195</t>
  </si>
  <si>
    <t>DZT</t>
  </si>
  <si>
    <t>Držiak zachytávacej tyče o stenu</t>
  </si>
  <si>
    <t>-320147072</t>
  </si>
  <si>
    <t>-1049563919</t>
  </si>
  <si>
    <t>210220885.S</t>
  </si>
  <si>
    <t>Trojnožka so vzájomnou vzdialenocťou podpier od tyče 2900/2</t>
  </si>
  <si>
    <t>533657867</t>
  </si>
  <si>
    <t>354410064165.S</t>
  </si>
  <si>
    <t>2090427955</t>
  </si>
  <si>
    <t>210220835.S</t>
  </si>
  <si>
    <t>Podstavec betónový zliatina AlMgSi k zachytávacej tyči JP</t>
  </si>
  <si>
    <t>-741336155</t>
  </si>
  <si>
    <t>354410024825.S</t>
  </si>
  <si>
    <t>Podstavec betónový k zachytávacej tyči FeZn k JP a OB, d 330 mm</t>
  </si>
  <si>
    <t>1067910545</t>
  </si>
  <si>
    <t>354410030650.S</t>
  </si>
  <si>
    <t>Podložka ochranná AlMgSi k betónovému podstavcu, d 330 mm</t>
  </si>
  <si>
    <t>-1049743581</t>
  </si>
  <si>
    <t>ZBP</t>
  </si>
  <si>
    <t>Základňa pre betónový podstavec</t>
  </si>
  <si>
    <t>-1006046244</t>
  </si>
  <si>
    <t>-851241861</t>
  </si>
  <si>
    <t>ZTB</t>
  </si>
  <si>
    <t>Závitová tyč pre 4 kusy betónových podstavcov</t>
  </si>
  <si>
    <t>1559139150</t>
  </si>
  <si>
    <t>ZT</t>
  </si>
  <si>
    <t>1723228477</t>
  </si>
  <si>
    <t>Pripojovacaia doska pre 1 pripojenie koncovky izolovaného vodiča</t>
  </si>
  <si>
    <t>1615748335</t>
  </si>
  <si>
    <t>-287483696</t>
  </si>
  <si>
    <t>210220240.S</t>
  </si>
  <si>
    <t>Svorka pre pripojenie izolovaného zvodu k potenciálu</t>
  </si>
  <si>
    <t>-970296250</t>
  </si>
  <si>
    <t>SPP</t>
  </si>
  <si>
    <t>118363849</t>
  </si>
  <si>
    <t>210220245.S</t>
  </si>
  <si>
    <t>Svorka FeZn pripojovacia SP</t>
  </si>
  <si>
    <t>-1155098230</t>
  </si>
  <si>
    <t>354410004000.S</t>
  </si>
  <si>
    <t>Svorka FeZn pripájaca označenie SP 1</t>
  </si>
  <si>
    <t>-1762690003</t>
  </si>
  <si>
    <t>210220241.S</t>
  </si>
  <si>
    <t>Svorka FeZn krížová SK a diagonálna krížová DKS</t>
  </si>
  <si>
    <t>10079695</t>
  </si>
  <si>
    <t>354410002500.S</t>
  </si>
  <si>
    <t>Svorka FeZn krížová označenie SK</t>
  </si>
  <si>
    <t>1796497909</t>
  </si>
  <si>
    <t>IZS2</t>
  </si>
  <si>
    <t>Izolovaný zachytávací stožar s bočným vývodom, výška 6m</t>
  </si>
  <si>
    <t>-561452247</t>
  </si>
  <si>
    <t>IZS</t>
  </si>
  <si>
    <t>1516247430</t>
  </si>
  <si>
    <t>1785153000</t>
  </si>
  <si>
    <t>DIZ</t>
  </si>
  <si>
    <t>Držiak izolovanej zachytávacej tyče o stenu/ konštrukciu</t>
  </si>
  <si>
    <t>-611517771</t>
  </si>
  <si>
    <t>IZ</t>
  </si>
  <si>
    <t>Izolovaný vodič nahrádzajúci dostatočnú vzdialenosť min. 75cm vrátane koncoviek (4ks)</t>
  </si>
  <si>
    <t>1655450389</t>
  </si>
  <si>
    <t>IZ.M</t>
  </si>
  <si>
    <t>Montáž izolovaného vodiča</t>
  </si>
  <si>
    <t>1116849995</t>
  </si>
  <si>
    <t>IZP</t>
  </si>
  <si>
    <t>Podpery k izolovanému vodiču 1m, vrátane úchytov</t>
  </si>
  <si>
    <t>1756102480</t>
  </si>
  <si>
    <t>IZP.M</t>
  </si>
  <si>
    <t>Podpery k izolovanému vodiču 1m</t>
  </si>
  <si>
    <t>-1275795879</t>
  </si>
  <si>
    <t>210800628.S</t>
  </si>
  <si>
    <t>Vodič medený uložený pevne H07V-K (CYA)  450/750 V 6</t>
  </si>
  <si>
    <t>69532728</t>
  </si>
  <si>
    <t>341310009100.S</t>
  </si>
  <si>
    <t>Vodič medený flexibilný H07V-K 6 mm2</t>
  </si>
  <si>
    <t>-683107435</t>
  </si>
  <si>
    <t>210100002.S</t>
  </si>
  <si>
    <t>Ukončenie vodičov vrátane zapojenia a vodičovej koncovky do 6 mm2</t>
  </si>
  <si>
    <t>-666138124</t>
  </si>
  <si>
    <t>354310018000.S</t>
  </si>
  <si>
    <t>Káblové oko medené lisovacie CU 4x6 KU-L</t>
  </si>
  <si>
    <t>485977799</t>
  </si>
  <si>
    <t>210220030.S</t>
  </si>
  <si>
    <t>Ekvipotenciálna svorkovnica</t>
  </si>
  <si>
    <t>515299845</t>
  </si>
  <si>
    <t>345610005000.S</t>
  </si>
  <si>
    <t>Svorkovnica ekvipotencionálna EPS 3, z PP</t>
  </si>
  <si>
    <t>903592590</t>
  </si>
  <si>
    <t>210021017.S</t>
  </si>
  <si>
    <t>Zhotovenie profilových a kruhových otvorov v sadrokartóne D do 100 mm</t>
  </si>
  <si>
    <t>-380268254</t>
  </si>
  <si>
    <t>TP</t>
  </si>
  <si>
    <t>779209952</t>
  </si>
  <si>
    <t>210980101</t>
  </si>
  <si>
    <t>1371471090</t>
  </si>
  <si>
    <t>210980102</t>
  </si>
  <si>
    <t>1348484245</t>
  </si>
  <si>
    <t>210980103</t>
  </si>
  <si>
    <t>-1895878716</t>
  </si>
  <si>
    <t>210980104</t>
  </si>
  <si>
    <t>434478544</t>
  </si>
  <si>
    <t>210980105</t>
  </si>
  <si>
    <t>995235721</t>
  </si>
  <si>
    <t>HZS016</t>
  </si>
  <si>
    <t>Vykonanie OPaOS, prvej úradnej skúšky</t>
  </si>
  <si>
    <t>-963463143</t>
  </si>
  <si>
    <t>PP</t>
  </si>
  <si>
    <t>Zhotovenie požiarnych prestupov</t>
  </si>
  <si>
    <t>1618879271</t>
  </si>
  <si>
    <t>PP.M</t>
  </si>
  <si>
    <t>-584848478</t>
  </si>
  <si>
    <t>-1151758873</t>
  </si>
  <si>
    <t>-776235172</t>
  </si>
  <si>
    <t>E.5 - Elektroinštalácia - slaboprúd</t>
  </si>
  <si>
    <t>22-M - Montáže oznamovacích a zabezpečovacích zariadení</t>
  </si>
  <si>
    <t xml:space="preserve">    D1 - Dátové rozvádzače</t>
  </si>
  <si>
    <t xml:space="preserve">      DR0._ - Dátový rozvádzač DR0._   </t>
  </si>
  <si>
    <t xml:space="preserve">      DR1._ - Dátový rozvádzač DR1._   </t>
  </si>
  <si>
    <t xml:space="preserve">      DR2._ - Dátový rozvádzač DR2._   </t>
  </si>
  <si>
    <t xml:space="preserve">      DR3._ - Dátový rozvádzač DR3._   </t>
  </si>
  <si>
    <t xml:space="preserve">      DR4 - Dátový rozvádzač DR4</t>
  </si>
  <si>
    <t xml:space="preserve">      DR-H - Dátový rozvádzač DR-H</t>
  </si>
  <si>
    <t xml:space="preserve">    D2 - Káble a vodiče</t>
  </si>
  <si>
    <t xml:space="preserve">    D3 - Elektoinštalačný materiál</t>
  </si>
  <si>
    <t xml:space="preserve">    D4 - Káblové trasy</t>
  </si>
  <si>
    <t xml:space="preserve">    D5 - Systém pacient sestra</t>
  </si>
  <si>
    <t xml:space="preserve">    OST - Ostatné</t>
  </si>
  <si>
    <t>22-M</t>
  </si>
  <si>
    <t>Montáže oznamovacích a zabezpečovacích zariadení</t>
  </si>
  <si>
    <t>Dátové rozvádzače</t>
  </si>
  <si>
    <t>DR0._</t>
  </si>
  <si>
    <t xml:space="preserve">Dátový rozvádzač DR0._   </t>
  </si>
  <si>
    <t>Dátový rozvádzač pre 1PP DR0.1 vrátane výzbroje v zmysle projektovej dokumentácie</t>
  </si>
  <si>
    <t>DR0.1</t>
  </si>
  <si>
    <t>Dátový rozvádzač pre 1PP DR0.1 - montáž vrátane výzbroje v zmysle projektovej dokumentácie</t>
  </si>
  <si>
    <t>DR0.2</t>
  </si>
  <si>
    <t>Dátový rozvádzač pre 1PP DR0.2 vrátane výzbroje v zmysle projektovej dokumentácie</t>
  </si>
  <si>
    <t>Dátový rozvádzač pre 1PP DR0.2 - montáž vrátane výzbroje v zmysle projektovej dokumentácie</t>
  </si>
  <si>
    <t>DR0.3</t>
  </si>
  <si>
    <t>Dátový rozvádzač pre 1PP DR0.3 vrátane výzbroje v zmysle projektovej dokumentácie</t>
  </si>
  <si>
    <t>Dátový rozvádzač pre 1PP DR0.3 - montáž vrátane výzbroje v zmysle projektovej dokumentácie</t>
  </si>
  <si>
    <t>DR1._</t>
  </si>
  <si>
    <t xml:space="preserve">Dátový rozvádzač DR1._   </t>
  </si>
  <si>
    <t>DR1.1</t>
  </si>
  <si>
    <t>Dátový rozvádzač pre 1NP DR1.1 vrátane výzbroje v zmysle projektovej dokumentácie</t>
  </si>
  <si>
    <t>Dátový rozvádzač pre 1NP DR1.1 - montáž vrátane výzbroje v zmysle projektovej dokumentácie</t>
  </si>
  <si>
    <t>DR1.2</t>
  </si>
  <si>
    <t>Dátový rozvádzač pre 1NP DR1.2 vrátane výzbroje v zmysle projektovej dokumentácie</t>
  </si>
  <si>
    <t>Dátový rozvádzač pre 1NP DR1.2 - montáž vrátane výzbroje v zmysle projektovej dokumentácie</t>
  </si>
  <si>
    <t>DR1.3</t>
  </si>
  <si>
    <t>Dátový rozvádzač pre 1NP DR1.3 vrátane výzbroje v zmysle projektovej dokumentácie</t>
  </si>
  <si>
    <t>Dátový rozvádzač pre 1NP DR1.3 - montáž vrátane výzbroje v zmysle projektovej dokumentácie</t>
  </si>
  <si>
    <t>DR2._</t>
  </si>
  <si>
    <t xml:space="preserve">Dátový rozvádzač DR2._   </t>
  </si>
  <si>
    <t>DR2.1</t>
  </si>
  <si>
    <t>Dátový rozvádzač pre 2NP DR2.1 vrátane výzbroje v zmysle projektovej dokumentácie</t>
  </si>
  <si>
    <t>Dátový rozvádzač pre 2NP DR2.1 - montáž vrátane výzbroje v zmysle projektovej dokumentácie</t>
  </si>
  <si>
    <t>DR2.2</t>
  </si>
  <si>
    <t>Dátový rozvádzač pre 2NP DR2.2 vrátane výzbroje v zmysle projektovej dokumentácie</t>
  </si>
  <si>
    <t>Dátový rozvádzač pre 2NP DR2.2 - montáž vrátane výzbroje v zmysle projektovej dokumentácie</t>
  </si>
  <si>
    <t>DR2.3</t>
  </si>
  <si>
    <t>Dátový rozvádzač pre 2NP DR2.3 vrátane výzbroje v zmysle projektovej dokumentácie</t>
  </si>
  <si>
    <t>Dátový rozvádzač pre 2NP DR2.3 - montáž vrátane výzbroje v zmysle projektovej dokumentácie</t>
  </si>
  <si>
    <t>DR2.4</t>
  </si>
  <si>
    <t>Dátový rozvádzač pre 2NP DR2.4 vrátane výzbroje v zmysle projektovej dokumentácie</t>
  </si>
  <si>
    <t>Dátový rozvádzač pre 2NP DR2.4 - montáž vrátane výzbroje v zmysle projektovej dokumentácie</t>
  </si>
  <si>
    <t>DR3._</t>
  </si>
  <si>
    <t xml:space="preserve">Dátový rozvádzač DR3._   </t>
  </si>
  <si>
    <t>DR3.1</t>
  </si>
  <si>
    <t>Dátový rozvádzač pre 3NP DR3.1 vrátane výzbroje v zmysle projektovej dokumentácie</t>
  </si>
  <si>
    <t>Dátový rozvádzač pre 3NP DR3.1 - montáž vrátane výzbroje v zmysle projektovej dokumentácie</t>
  </si>
  <si>
    <t>DR3.2</t>
  </si>
  <si>
    <t>Dátový rozvádzač pre 3NP DR3.2 vrátane výzbroje v zmysle projektovej dokumentácie</t>
  </si>
  <si>
    <t>Dátový rozvádzač pre 3NP DR3.2 - montáž vrátane výzbroje v zmysle projektovej dokumentácie</t>
  </si>
  <si>
    <t>DR3.3</t>
  </si>
  <si>
    <t>Dátový rozvádzač pre 3NP DR3.3 vrátane výzbroje v zmysle projektovej dokumentácie</t>
  </si>
  <si>
    <t>Dátový rozvádzač pre 3NP DR3.3 - montáž vrátane výzbroje v zmysle projektovej dokumentácie</t>
  </si>
  <si>
    <t>DR4</t>
  </si>
  <si>
    <t>Dátový rozvádzač DR4</t>
  </si>
  <si>
    <t>Dátový rozvádzač pre 4NP DR4 vrátane výzbroje v zmysle projektovej dokumentácie</t>
  </si>
  <si>
    <t>Dátový rozvádzač pre 4NP DR4 - montáž vrátane výzbroje v zmysle projektovej dokumentácie</t>
  </si>
  <si>
    <t>DR-H</t>
  </si>
  <si>
    <t>Dátový rozvádzač DR-H</t>
  </si>
  <si>
    <t>Dátový rozvádzač DR-H vrátane výzbroje v zmysle projektovej dokumentácie</t>
  </si>
  <si>
    <t>Dátový rozvádzač DR-H - montáž vrátane výzbroje v zmysle projektovej dokumentácie</t>
  </si>
  <si>
    <t>Káble a vodiče</t>
  </si>
  <si>
    <t>601116</t>
  </si>
  <si>
    <t>Optický kábel 8 párov SM</t>
  </si>
  <si>
    <t>-187714566</t>
  </si>
  <si>
    <t>220065021.S_8</t>
  </si>
  <si>
    <t xml:space="preserve">Montáž optického kábla (8 párov), miestna sieť </t>
  </si>
  <si>
    <t>-592846665</t>
  </si>
  <si>
    <t>601104</t>
  </si>
  <si>
    <t>Optický kábel 2 páry SM</t>
  </si>
  <si>
    <t>-504154081</t>
  </si>
  <si>
    <t>220065021.S_2</t>
  </si>
  <si>
    <t xml:space="preserve">Montáž optického kábla (2 párov), miestna sieť </t>
  </si>
  <si>
    <t>1454086343</t>
  </si>
  <si>
    <t>601102</t>
  </si>
  <si>
    <t>Optický kábel 1 pár SM</t>
  </si>
  <si>
    <t>-1886148480</t>
  </si>
  <si>
    <t>220065021.S_1</t>
  </si>
  <si>
    <t xml:space="preserve">Montáž optického kábla (1 párov), miestna sieť </t>
  </si>
  <si>
    <t>-423042206</t>
  </si>
  <si>
    <t>501300</t>
  </si>
  <si>
    <t>Kábel dátový Cat.6A FTP, B2ca s1a1d1</t>
  </si>
  <si>
    <t>1415679233</t>
  </si>
  <si>
    <t>220511031.S</t>
  </si>
  <si>
    <t>Kábel v rúrkach, v žľaboch alebo zväzkových držiakoch</t>
  </si>
  <si>
    <t>1184309384</t>
  </si>
  <si>
    <t>803500</t>
  </si>
  <si>
    <t>Kábel J-Y(St)Y 4x2x0,8, B2ca s1a1d1</t>
  </si>
  <si>
    <t>-1370264448</t>
  </si>
  <si>
    <t>210872142.S1</t>
  </si>
  <si>
    <t>-159738030</t>
  </si>
  <si>
    <t>Elektoinštalačný materiál</t>
  </si>
  <si>
    <t>383150000200.S2</t>
  </si>
  <si>
    <t>Zásuvka dátová 2xRJ45 Cat 6 FTP</t>
  </si>
  <si>
    <t>-976588775</t>
  </si>
  <si>
    <t>220511002.S</t>
  </si>
  <si>
    <t>Montáž zásuvky 2xRJ45 pod omietku</t>
  </si>
  <si>
    <t>1601931765</t>
  </si>
  <si>
    <t>383150000200.S1</t>
  </si>
  <si>
    <t>Zásuvka dátová 1xRJ45 Cat 6 FTP</t>
  </si>
  <si>
    <t>1024556771</t>
  </si>
  <si>
    <t>220511001.S</t>
  </si>
  <si>
    <t>Montáž zásuvky 1xRJ45 pod omietku</t>
  </si>
  <si>
    <t>345168449</t>
  </si>
  <si>
    <t>2061447828</t>
  </si>
  <si>
    <t>-887205033</t>
  </si>
  <si>
    <t>345410004200.S</t>
  </si>
  <si>
    <t>Krabica univerálna z PA do betónových podlah KUP 80</t>
  </si>
  <si>
    <t>305417511</t>
  </si>
  <si>
    <t>210010420.S</t>
  </si>
  <si>
    <t>Krabica univerzálna viacnásobná do podlahy (KUP 57, KUP 80)</t>
  </si>
  <si>
    <t>-1513158315</t>
  </si>
  <si>
    <t>345410004300.S</t>
  </si>
  <si>
    <t>Krabica pristrojová z PA podlahová KPP 80</t>
  </si>
  <si>
    <t>397719612</t>
  </si>
  <si>
    <t>210010421.S</t>
  </si>
  <si>
    <t>Krabica prístrojová viacnásobná do podlahy (KPP 80)</t>
  </si>
  <si>
    <t>364129856</t>
  </si>
  <si>
    <t>345410004500.S</t>
  </si>
  <si>
    <t>Rám pre podlahovú krabicu typ 80, šxvxh 330x260x62 mm</t>
  </si>
  <si>
    <t>-15715203</t>
  </si>
  <si>
    <t>210010422.S</t>
  </si>
  <si>
    <t>Rám podlahovej krabici - BOX</t>
  </si>
  <si>
    <t>-1047312253</t>
  </si>
  <si>
    <t>345410006310.S</t>
  </si>
  <si>
    <t>Podložka prístrojová PP 80/45 LB z PA</t>
  </si>
  <si>
    <t>196079182</t>
  </si>
  <si>
    <t>210010423.S</t>
  </si>
  <si>
    <t>Prístrojová podložka</t>
  </si>
  <si>
    <t>738393354</t>
  </si>
  <si>
    <t>OZ</t>
  </si>
  <si>
    <t>Optícká zásuvka 2xLC</t>
  </si>
  <si>
    <t>806500131</t>
  </si>
  <si>
    <t>Optická zásuvka 2xLC</t>
  </si>
  <si>
    <t>198709966</t>
  </si>
  <si>
    <t>K1</t>
  </si>
  <si>
    <t>Kamera vnútorná</t>
  </si>
  <si>
    <t>-1299043981</t>
  </si>
  <si>
    <t>K2</t>
  </si>
  <si>
    <t>Kamera vnútorná 360°</t>
  </si>
  <si>
    <t>292003295</t>
  </si>
  <si>
    <t>K3</t>
  </si>
  <si>
    <t>Kamera vonkajšie so zvodičom prepätia</t>
  </si>
  <si>
    <t>-1448568334</t>
  </si>
  <si>
    <t>Montáž kamery</t>
  </si>
  <si>
    <t>-738602243</t>
  </si>
  <si>
    <t>Vrátnik</t>
  </si>
  <si>
    <t>IP video vrátnik PoE</t>
  </si>
  <si>
    <t>-595532406</t>
  </si>
  <si>
    <t>914286115</t>
  </si>
  <si>
    <t>čítačka</t>
  </si>
  <si>
    <t>Prístupová čítačka, čítanie bezkontaktných kariet a kľúčeniek, IP 65, exteriérové použitie, povrchová montáž</t>
  </si>
  <si>
    <t>1244653454</t>
  </si>
  <si>
    <t>Montáž čítačky</t>
  </si>
  <si>
    <t>1658594534</t>
  </si>
  <si>
    <t>NT</t>
  </si>
  <si>
    <t>Núdzové tlačidlo</t>
  </si>
  <si>
    <t>-503592723</t>
  </si>
  <si>
    <t>Montáž tlačidla</t>
  </si>
  <si>
    <t>-986392091</t>
  </si>
  <si>
    <t>345310000710.S1</t>
  </si>
  <si>
    <t>Ovládač prístroj polozapustený a zapustený, radenie 1/0, kryt + rámček</t>
  </si>
  <si>
    <t>-1318684517</t>
  </si>
  <si>
    <t>-518995311</t>
  </si>
  <si>
    <t>986211929</t>
  </si>
  <si>
    <t>-1279968435</t>
  </si>
  <si>
    <t>DS</t>
  </si>
  <si>
    <t>Dochádzkový systém</t>
  </si>
  <si>
    <t>-1534562275</t>
  </si>
  <si>
    <t>Montáž dochádzkového systému vrátane oživenia</t>
  </si>
  <si>
    <t>447614815</t>
  </si>
  <si>
    <t>220035481</t>
  </si>
  <si>
    <t>Keystone RJ45</t>
  </si>
  <si>
    <t>1371128719</t>
  </si>
  <si>
    <t>220511025.S</t>
  </si>
  <si>
    <t>Montáž Keystone6A</t>
  </si>
  <si>
    <t>1708817624</t>
  </si>
  <si>
    <t>220035482</t>
  </si>
  <si>
    <t>Ukončenie kábla FTP/UTP</t>
  </si>
  <si>
    <t>-301854340</t>
  </si>
  <si>
    <t>220035483</t>
  </si>
  <si>
    <t>Prístupový bod</t>
  </si>
  <si>
    <t>-1676092059</t>
  </si>
  <si>
    <t>IP_kontrolér</t>
  </si>
  <si>
    <t>IP prístupový kontrolér</t>
  </si>
  <si>
    <t>234811281</t>
  </si>
  <si>
    <t>Poznámka k položke:_x000D_
IP prístupový kontrolér, prevedenie plošný spoj, pripojenie 4x RFID čítačiek , ovládanie 4 dvier jednosmerne , kapacita 30 000 užívateľov, 100 000 udalostí, komunikácia s PC cez TCP/IP alebo RS485, LED signalizácia stavov, 4x NO/NC relé zámku (5A/30VDC), 4x relé vstup dverného kontaktu, 4x relé vstup odchodového tlačidla, 4x relé univerzálny AUX vstup, 4x relé univerzálny AUX výstup (2A/30VDC), SD slot pre export udalostí</t>
  </si>
  <si>
    <t>Box</t>
  </si>
  <si>
    <t>Univerzálny plechový box pre prístupový kontrolér, súčasťou napájací zdroj 12VDC/3,2A, uzamykateľné dvierka, povrchová montáž, miesto pre akumulátor TP 12-7</t>
  </si>
  <si>
    <t>567077225</t>
  </si>
  <si>
    <t>AKU1</t>
  </si>
  <si>
    <t>Akumulátor 12 V - 7 Ah</t>
  </si>
  <si>
    <t>1110782390</t>
  </si>
  <si>
    <t>Kontroléer</t>
  </si>
  <si>
    <t>Montáž IP kontroléra do boxu s akumulátrom</t>
  </si>
  <si>
    <t>1959124794</t>
  </si>
  <si>
    <t>EZS</t>
  </si>
  <si>
    <t>Ústredňa EZS, vrátane expandérov a napájacieho zdroja a VV modulov, 1ks systémová klávesnica</t>
  </si>
  <si>
    <t>1447793585</t>
  </si>
  <si>
    <t>Montáž ústredňe EZS vrátane oživenia</t>
  </si>
  <si>
    <t>552025203</t>
  </si>
  <si>
    <t>EZS_MG</t>
  </si>
  <si>
    <t>Magnetický kontakt pre EZS</t>
  </si>
  <si>
    <t>-1780804191</t>
  </si>
  <si>
    <t>Montáž magnetického kontaktu</t>
  </si>
  <si>
    <t>8641897</t>
  </si>
  <si>
    <t>EZS_DR</t>
  </si>
  <si>
    <t>Detektor rozbitia skla pre EZS</t>
  </si>
  <si>
    <t>-2134250059</t>
  </si>
  <si>
    <t>Montáž detektoru rozbitia skla</t>
  </si>
  <si>
    <t>761781551</t>
  </si>
  <si>
    <t>EXP.D</t>
  </si>
  <si>
    <t>Vstupno-výstupný expandér systému EZS</t>
  </si>
  <si>
    <t>603287571</t>
  </si>
  <si>
    <t>EXP.M</t>
  </si>
  <si>
    <t>-1784362435</t>
  </si>
  <si>
    <t>TDS</t>
  </si>
  <si>
    <t>Terminál pre dochádzkový systém v zmysle PD</t>
  </si>
  <si>
    <t>68012013</t>
  </si>
  <si>
    <t>TDS.M</t>
  </si>
  <si>
    <t>2113202519</t>
  </si>
  <si>
    <t>2100203029.S</t>
  </si>
  <si>
    <t>Káblový žľab - káblový nosný systém, pozink., vrátane príslušenstva, 100x110 mm bez veka vrátane podpery</t>
  </si>
  <si>
    <t>-1486222204</t>
  </si>
  <si>
    <t>345345750010420.S</t>
  </si>
  <si>
    <t>Žľab káblový, neperforovaný, šxv 100x110 mm, z pozinkovanej ocele</t>
  </si>
  <si>
    <t>-1952898620</t>
  </si>
  <si>
    <t>Káblový žľab - káblový nosný systém, pozink., vrátane príslušenstva, 150x110 mm bez veka vrátane podpery</t>
  </si>
  <si>
    <t>-1470613515</t>
  </si>
  <si>
    <t>Žľab káblový, neperforovaný, šxv 150x110 mm, z pozinkovanej ocele</t>
  </si>
  <si>
    <t>1991446729</t>
  </si>
  <si>
    <t>2042852495</t>
  </si>
  <si>
    <t>1839029325</t>
  </si>
  <si>
    <t>1365853562</t>
  </si>
  <si>
    <t>-1911440532</t>
  </si>
  <si>
    <t>Káblový žľab - káblový nosný systém, pozink., vrátane príslušenstva, 450x110 mm bez veka vrátane podpery</t>
  </si>
  <si>
    <t>-368764305</t>
  </si>
  <si>
    <t>Žľab káblový, neperforovaný, šxv 450x110 mm, z pozinkovanej ocele</t>
  </si>
  <si>
    <t>-1790909464</t>
  </si>
  <si>
    <t>-812717277</t>
  </si>
  <si>
    <t>-1292554058</t>
  </si>
  <si>
    <t>217736605</t>
  </si>
  <si>
    <t>1298529539</t>
  </si>
  <si>
    <t>440721475</t>
  </si>
  <si>
    <t>-2056640278</t>
  </si>
  <si>
    <t>137727740</t>
  </si>
  <si>
    <t>-1585328883</t>
  </si>
  <si>
    <t>-631747641</t>
  </si>
  <si>
    <t>210020133.S5</t>
  </si>
  <si>
    <t>Káblový rošt šírky 500 mm, pre voľné i pevné uloženie káblov</t>
  </si>
  <si>
    <t>1775589162</t>
  </si>
  <si>
    <t>345760001600.S</t>
  </si>
  <si>
    <t>Rošt s priečkou pozinkovaný šírky 500mm dĺžka 3 m</t>
  </si>
  <si>
    <t>2117482196</t>
  </si>
  <si>
    <t>220261142.S.2</t>
  </si>
  <si>
    <t>Príchytka káblová kovová pre pripevnenie káblovej príchytky na konštrukciu</t>
  </si>
  <si>
    <t>437858420</t>
  </si>
  <si>
    <t>345710036600.2</t>
  </si>
  <si>
    <t>Príchytka káblová kovová SONAP - dvojitá</t>
  </si>
  <si>
    <t>-1211444286</t>
  </si>
  <si>
    <t>14992544</t>
  </si>
  <si>
    <t>731487326</t>
  </si>
  <si>
    <t>-2133693485</t>
  </si>
  <si>
    <t>486966514</t>
  </si>
  <si>
    <t>210010145.S2</t>
  </si>
  <si>
    <t>Parapetný kanál dutý z PVC 220x65, s prepážkou, vrátane príslušenstva</t>
  </si>
  <si>
    <t>41964703</t>
  </si>
  <si>
    <t>345750058400.S2</t>
  </si>
  <si>
    <t>Kanál parapetný dutý z PVC, 220X65 mm</t>
  </si>
  <si>
    <t>845524907</t>
  </si>
  <si>
    <t>210010151.S</t>
  </si>
  <si>
    <t>Rúrka ohybná elektroinštalačná z HDPE, D 63 uložená pevne</t>
  </si>
  <si>
    <t>1903720423</t>
  </si>
  <si>
    <t>345710005700.S</t>
  </si>
  <si>
    <t>Rúrka ohybná 09063 dvojplášťová korugovaná z HDPE, bezhalogénová, D 63 mm</t>
  </si>
  <si>
    <t>-1617459248</t>
  </si>
  <si>
    <t>Systém pacient sestra</t>
  </si>
  <si>
    <t>SP001</t>
  </si>
  <si>
    <t xml:space="preserve">Komunikačná jednotka s displejom a RFID IP + Inštalačný rámik veľký </t>
  </si>
  <si>
    <t>1567575112</t>
  </si>
  <si>
    <t>-993158383</t>
  </si>
  <si>
    <t>SP002</t>
  </si>
  <si>
    <t xml:space="preserve">Lôžková jednotka IP </t>
  </si>
  <si>
    <t>451562018</t>
  </si>
  <si>
    <t>-562914469</t>
  </si>
  <si>
    <t>SP003</t>
  </si>
  <si>
    <t>Napájač 350W 24V IP</t>
  </si>
  <si>
    <t>-556666543</t>
  </si>
  <si>
    <t>1702480863</t>
  </si>
  <si>
    <t>SP004</t>
  </si>
  <si>
    <t>Signalizačná jednotka s RFID IP + Inštalačný rámik malý</t>
  </si>
  <si>
    <t>-1968378533</t>
  </si>
  <si>
    <t>436177987</t>
  </si>
  <si>
    <t>SP005</t>
  </si>
  <si>
    <t xml:space="preserve"> Switch modul  IP</t>
  </si>
  <si>
    <t>-859150945</t>
  </si>
  <si>
    <t>Switch modul  IP</t>
  </si>
  <si>
    <t>1197858944</t>
  </si>
  <si>
    <t>SP006</t>
  </si>
  <si>
    <t xml:space="preserve">Systémový server VoIP </t>
  </si>
  <si>
    <t>1113157003</t>
  </si>
  <si>
    <t>-1817767229</t>
  </si>
  <si>
    <t>SP007</t>
  </si>
  <si>
    <t>Svietidlo IP</t>
  </si>
  <si>
    <t>1635305651</t>
  </si>
  <si>
    <t>327115318</t>
  </si>
  <si>
    <t>SP008</t>
  </si>
  <si>
    <t>Switch 8 portov</t>
  </si>
  <si>
    <t>-1246886569</t>
  </si>
  <si>
    <t>-2136195612</t>
  </si>
  <si>
    <t>SP009</t>
  </si>
  <si>
    <t>Tlačidlo núdzového volania IP + Inštalačný rámik malý</t>
  </si>
  <si>
    <t>1691963020</t>
  </si>
  <si>
    <t>-2021285658</t>
  </si>
  <si>
    <t>SP010</t>
  </si>
  <si>
    <t>Terminál personálu s RFID IP</t>
  </si>
  <si>
    <t>-1117324183</t>
  </si>
  <si>
    <t>-410002314</t>
  </si>
  <si>
    <t>SP011</t>
  </si>
  <si>
    <t>Terminál personálu signalizačný IP</t>
  </si>
  <si>
    <t>-175608875</t>
  </si>
  <si>
    <t>-951122758</t>
  </si>
  <si>
    <t>SP012</t>
  </si>
  <si>
    <t>Tiahlo nudzového volania s tlačidlom IP</t>
  </si>
  <si>
    <t>-965839368</t>
  </si>
  <si>
    <t>1279799752</t>
  </si>
  <si>
    <t>SP013</t>
  </si>
  <si>
    <t>Zásuvka ethernet IP + Inštalačný rámik malý</t>
  </si>
  <si>
    <t>-885960791</t>
  </si>
  <si>
    <t>-1136830178</t>
  </si>
  <si>
    <t>SP014</t>
  </si>
  <si>
    <t>Záves lôžkovej jednotky s konektorom IP</t>
  </si>
  <si>
    <t>-1010681874</t>
  </si>
  <si>
    <t>399717536</t>
  </si>
  <si>
    <t>SP015</t>
  </si>
  <si>
    <t>"Komunikačná jednotka s displejom bezdrôtová s RFID IP"</t>
  </si>
  <si>
    <t>287511940</t>
  </si>
  <si>
    <t>-1789349142</t>
  </si>
  <si>
    <t>SP016</t>
  </si>
  <si>
    <t>Signalizačná jednotka bezdrôtová 868 s RFID IP</t>
  </si>
  <si>
    <t>338671911</t>
  </si>
  <si>
    <t>323943318</t>
  </si>
  <si>
    <t>SP017</t>
  </si>
  <si>
    <t>Tiahlo núdzového volania IP  + Inštalačný rámik malý</t>
  </si>
  <si>
    <t>-1975434233</t>
  </si>
  <si>
    <t>-2031324714</t>
  </si>
  <si>
    <t>SP018</t>
  </si>
  <si>
    <t>Volacia šnúra IP</t>
  </si>
  <si>
    <t>679170237</t>
  </si>
  <si>
    <t>914850692</t>
  </si>
  <si>
    <t>SP019</t>
  </si>
  <si>
    <t>Služobná jednotka s displejem IP</t>
  </si>
  <si>
    <t>-2033309321</t>
  </si>
  <si>
    <t>941654479</t>
  </si>
  <si>
    <t>SP020</t>
  </si>
  <si>
    <t>Zásuvka účastníka IP  +  Inštalačný rámik malý</t>
  </si>
  <si>
    <t>-1323575330</t>
  </si>
  <si>
    <t>1155542318</t>
  </si>
  <si>
    <t>SP021</t>
  </si>
  <si>
    <t>Kontrola a otestovanie rozvodného vedenia</t>
  </si>
  <si>
    <t>-1147275399</t>
  </si>
  <si>
    <t>SP022</t>
  </si>
  <si>
    <t>Kontrola prevádzky a zaškolenie</t>
  </si>
  <si>
    <t>1897370342</t>
  </si>
  <si>
    <t>SP023</t>
  </si>
  <si>
    <t>Naprogramovanie a konfiguracia systému</t>
  </si>
  <si>
    <t>1283204633</t>
  </si>
  <si>
    <t>SP024</t>
  </si>
  <si>
    <t>SW aktivacie združenej prevadzky</t>
  </si>
  <si>
    <t>841600891</t>
  </si>
  <si>
    <t>SP025</t>
  </si>
  <si>
    <t>SW historia volania</t>
  </si>
  <si>
    <t>-767002953</t>
  </si>
  <si>
    <t>SP026</t>
  </si>
  <si>
    <t>SW licencia Audio programu</t>
  </si>
  <si>
    <t>-1163889234</t>
  </si>
  <si>
    <t>SP027</t>
  </si>
  <si>
    <t>SW licencia účastníka</t>
  </si>
  <si>
    <t>-1065423324</t>
  </si>
  <si>
    <t>501301</t>
  </si>
  <si>
    <t>Kábel dátový Cat.5E FTP, B2ca s1a1d1</t>
  </si>
  <si>
    <t>987522417</t>
  </si>
  <si>
    <t>501302</t>
  </si>
  <si>
    <t>Kábel dátový Cat.5E UTP, B2ca s1a1d1</t>
  </si>
  <si>
    <t>981527731</t>
  </si>
  <si>
    <t>648984892</t>
  </si>
  <si>
    <t>341610013800.S</t>
  </si>
  <si>
    <t>Kábel 1-CHKE-R-O 2x2,5 mm2 B2ca,s1,d1,a1</t>
  </si>
  <si>
    <t>408627568</t>
  </si>
  <si>
    <t>210881070.S</t>
  </si>
  <si>
    <t>Kábel bezhalogénový, medený uložený pevne 1-CHKE-R-O 2x2,5 mm2 B2ca,s1,d1,a1</t>
  </si>
  <si>
    <t>432995064</t>
  </si>
  <si>
    <t>-1605031479</t>
  </si>
  <si>
    <t>210100001.S</t>
  </si>
  <si>
    <t>Ukončenie vodičov v rozvádzač. vrátane zapojenia a vodičovej koncovky do 2,5 mm2</t>
  </si>
  <si>
    <t>-228093469</t>
  </si>
  <si>
    <t>M001</t>
  </si>
  <si>
    <t>-252243713</t>
  </si>
  <si>
    <t>K002</t>
  </si>
  <si>
    <t>Meranie opt vlákien  – vrátane protokolu</t>
  </si>
  <si>
    <t>1302748359</t>
  </si>
  <si>
    <t>K003</t>
  </si>
  <si>
    <t>Meranie portu – panel – zásuvka – vrátane protokolu</t>
  </si>
  <si>
    <t>-1652717581</t>
  </si>
  <si>
    <t>K004</t>
  </si>
  <si>
    <t>Protipožiarne utesnenie káb. prestupov, vrátane materiálu</t>
  </si>
  <si>
    <t>-1455004722</t>
  </si>
  <si>
    <t>-987818108</t>
  </si>
  <si>
    <t>K005</t>
  </si>
  <si>
    <t>1286191917</t>
  </si>
  <si>
    <t>K006</t>
  </si>
  <si>
    <t>1350379161</t>
  </si>
  <si>
    <t>K007</t>
  </si>
  <si>
    <t>Východisková revízia el. zariadenia v zmysle STN 33 2000-6, vrátane vydania písomnej správy</t>
  </si>
  <si>
    <t>%.</t>
  </si>
  <si>
    <t>-1633606925</t>
  </si>
  <si>
    <t>399980373</t>
  </si>
  <si>
    <t>E.6-E.7 - Vykurovanie a chladenie</t>
  </si>
  <si>
    <t xml:space="preserve">    731 - Ústredné kúrenie - kotolne</t>
  </si>
  <si>
    <t xml:space="preserve">    732 - Ústredné kúrenie - strojovne</t>
  </si>
  <si>
    <t xml:space="preserve">    733 - Ústredné kúrenie - rozvodné potrubie</t>
  </si>
  <si>
    <t xml:space="preserve">    734 - Ústredné kúrenie - armatúry</t>
  </si>
  <si>
    <t xml:space="preserve">    735 - Ústredné kúrenie - vykurovacie telesá</t>
  </si>
  <si>
    <t xml:space="preserve">    95-M - Revízie</t>
  </si>
  <si>
    <t>HZS - Hodinové zúčtovacie sadzby</t>
  </si>
  <si>
    <t>713412111.S</t>
  </si>
  <si>
    <t>Montáž izolácie tepelnej potrubia puzdrami z minerálnej vlny DN 15</t>
  </si>
  <si>
    <t>283310030000.S</t>
  </si>
  <si>
    <t>Izolačné púzdro z čadičovej vlny s hliníkovou fóliou AL, vnútorný priemer d 21 mm, hr. 20 mm</t>
  </si>
  <si>
    <t>713412112.S</t>
  </si>
  <si>
    <t>Montáž izolácie tepelnej potrubia puzdrami z minerálnej vlny DN 20</t>
  </si>
  <si>
    <t>283310030800.S</t>
  </si>
  <si>
    <t>Izolačné púzdro z čadičovej vlny s hliníkovou fóliou AL, vnútorný priemer d 28 mm, hr. 20 mm</t>
  </si>
  <si>
    <t>713412113.S</t>
  </si>
  <si>
    <t>Montáž izolácie tepelnej potrubia puzdrami z minerálnej vlny DN 25</t>
  </si>
  <si>
    <t>283310031700.S</t>
  </si>
  <si>
    <t>Izolačné púzdro z čadičovej vlny s hliníkovou fóliou AL, vnútorný priemer d 34 mm, hr. 25 mm</t>
  </si>
  <si>
    <t>713412114.S</t>
  </si>
  <si>
    <t>Montáž izolácie tepelnej potrubia puzdrami z minerálnej vlny DN 32</t>
  </si>
  <si>
    <t>283310032500.S</t>
  </si>
  <si>
    <t>Izolačné púzdro z čadičovej vlny s hliníkovou fóliou AL, vnútorný priemer d 42 mm, hr. 25 mm</t>
  </si>
  <si>
    <t>713412115.S</t>
  </si>
  <si>
    <t>Montáž izolácie tepelnej potrubia puzdrami z minerálnej vlny DN 40</t>
  </si>
  <si>
    <t>283310033300.S</t>
  </si>
  <si>
    <t>Izolačné púzdro z čadičovej vlny s hliníkovou fóliou AL, vnútorný priemer d 49 mm, hr. 25 mm</t>
  </si>
  <si>
    <t>713412116.S</t>
  </si>
  <si>
    <t>Montáž izolácie tepelnej potrubia puzdrami z minerálnej vlny DN 50</t>
  </si>
  <si>
    <t>283310034200.S</t>
  </si>
  <si>
    <t>Izolačné púzdro z čadičovej vlny s hliníkovou fóliou AL, vnútorný priemer d 54 mm, hr. 30 mm</t>
  </si>
  <si>
    <t>713412117.S</t>
  </si>
  <si>
    <t>Montáž izolácie tepelnej potrubia puzdrami z minerálnej vlny DN 65</t>
  </si>
  <si>
    <t>283310036700.S</t>
  </si>
  <si>
    <t>Izolačné púzdro z čadičovej vlny s hliníkovou fóliou AL, vnútorný priemer d 76 mm, hr. 40 mm</t>
  </si>
  <si>
    <t>713412118.S</t>
  </si>
  <si>
    <t>Montáž izolácie tepelnej potrubia puzdrami z minerálnej vlny DN 80</t>
  </si>
  <si>
    <t>283310038300.S</t>
  </si>
  <si>
    <t>Izolačné púzdro z čadičovej vlny s hliníkovou fóliou AL, vnútorný priemer d 89 mm, hr. 40 mm</t>
  </si>
  <si>
    <t>713412119.S</t>
  </si>
  <si>
    <t>Montáž izolácie tepelnej potrubia puzdrami z minerálnej vlny DN 100</t>
  </si>
  <si>
    <t>283310039900.S</t>
  </si>
  <si>
    <t>Izolačné púzdro z čadičovej vlny s hliníkovou fóliou AL, vnútorný priemer d 108 mm, hr. 50 mm</t>
  </si>
  <si>
    <t>713412120.S</t>
  </si>
  <si>
    <t>Montáž izolácie tepelnej potrubia puzdrami z minerálnej vlny DN 125</t>
  </si>
  <si>
    <t>283310041400.S</t>
  </si>
  <si>
    <t>Izolačné púzdro z čadičovej vlny s hliníkovou fóliou AL, vnútorný priemer d 133 mm, hr. 65 mm</t>
  </si>
  <si>
    <t>713412121.S</t>
  </si>
  <si>
    <t>Montáž izolácie tepelnej potrubia puzdrami z minerálnej vlny DN 150</t>
  </si>
  <si>
    <t>283310042800.S</t>
  </si>
  <si>
    <t>Izolačné púzdro z čadičovej vlny s hliníkovou fóliou AL, vnútorný priemer d 159 mm, hr. 80 mm</t>
  </si>
  <si>
    <t>713412122.S</t>
  </si>
  <si>
    <t>Montáž izolácie tepelnej potrubia puzdrami z minerálnej vlny DN 200</t>
  </si>
  <si>
    <t>283310044100.S</t>
  </si>
  <si>
    <t>Izolačné púzdro z čadičovej vlny s hliníkovou fóliou AL, vnútorný priemer d 219 mm, hr. 100 mm</t>
  </si>
  <si>
    <t>713482162.S</t>
  </si>
  <si>
    <t>Montáž trubíc z EPDM, DN 20</t>
  </si>
  <si>
    <t>283310046700.S</t>
  </si>
  <si>
    <t>Izolačná trubica z kaučukovej peny EPDM, dxhr. 28x9 mm, pre izoláciu potrubia</t>
  </si>
  <si>
    <t>713482163.S</t>
  </si>
  <si>
    <t>Montáž trubíc z EPDM, DN 25</t>
  </si>
  <si>
    <t>283310049300.S</t>
  </si>
  <si>
    <t>Izolačná trubica z kaučukovej peny EPDM, dxhr. 35x13 mm, pre izoláciu potrubia</t>
  </si>
  <si>
    <t>283310051500.S</t>
  </si>
  <si>
    <t>Izolačná trubica z kaučukovej peny EPDM, dxhr. 35x19 mm, pre izoláciu potrubia</t>
  </si>
  <si>
    <t>713482164.S</t>
  </si>
  <si>
    <t>Montáž trubíc z EPDM, DN 32</t>
  </si>
  <si>
    <t>283310051600.S</t>
  </si>
  <si>
    <t>Izolačná trubica z kaučukovej peny EPDM, dxhr. 42x19 mm, pre izoláciu potrubia</t>
  </si>
  <si>
    <t>283310053600.S</t>
  </si>
  <si>
    <t>Izolačná trubica z kaučukovej peny EPDM, dxhr. 42x25 mm, pre izoláciu potrubia</t>
  </si>
  <si>
    <t>713482165.S</t>
  </si>
  <si>
    <t>Montáž trubíc z EPDM, DN 40</t>
  </si>
  <si>
    <t>283310051800.S</t>
  </si>
  <si>
    <t>Izolačná trubica z kaučukovej peny EPDM, dxhr. 48x19 mm, pre izoláciu potrubia</t>
  </si>
  <si>
    <t>283310053700.S</t>
  </si>
  <si>
    <t>Izolačná trubica z kaučukovej peny EPDM, dxhr. 48x25 mm, pre izoláciu potrubia</t>
  </si>
  <si>
    <t>713482166.S</t>
  </si>
  <si>
    <t>Montáž trubíc z EPDM, DN 50</t>
  </si>
  <si>
    <t>283310052000.S</t>
  </si>
  <si>
    <t>Izolačná trubica z kaučukovej peny EPDM, dxhr. 60x19 mm, pre izoláciu potrubia</t>
  </si>
  <si>
    <t>713482167.S</t>
  </si>
  <si>
    <t>Montáž trubíc z EPDM, DN 65</t>
  </si>
  <si>
    <t>283310052300.S</t>
  </si>
  <si>
    <t>Izolačná trubica z kaučukovej peny EPDM, dxhr. 76x19 mm, pre izoláciu potrubia</t>
  </si>
  <si>
    <t>713482168.S</t>
  </si>
  <si>
    <t>Montáž trubíc z EPDM, DN 80</t>
  </si>
  <si>
    <t>283310054300.S</t>
  </si>
  <si>
    <t>Izolačná trubica z kaučukovej peny EPDM, dxhr. 89x25 mm, pre izoláciu potrubia</t>
  </si>
  <si>
    <t>713482169.S</t>
  </si>
  <si>
    <t>Montáž trubíc z EPDM, DN 100</t>
  </si>
  <si>
    <t>283310054400.S</t>
  </si>
  <si>
    <t>Izolačná trubica z kaučukovej peny EPDM, dxhr. 108x25 mm, pre izoláciu potrubia</t>
  </si>
  <si>
    <t>713482170.S</t>
  </si>
  <si>
    <t>Montáž trubíc z EPDM, DN 125</t>
  </si>
  <si>
    <t>283310056500.S</t>
  </si>
  <si>
    <t>Izolačná trubica z kaučukovej peny EPDM, dxhr. 133x32 mm, pre izoláciu potrubia</t>
  </si>
  <si>
    <t>283310056500.S1</t>
  </si>
  <si>
    <t>Izolačná trubica z kaučukovej peny EPDM, dxhr. 133x65 mm, pre izoláciu potrubia</t>
  </si>
  <si>
    <t>713482171.S</t>
  </si>
  <si>
    <t>Montáž trubíc z EPDM, DN 150</t>
  </si>
  <si>
    <t>283310056700.S</t>
  </si>
  <si>
    <t>Izolačná trubica z kaučukovej peny EPDM, dxhr. 160x32 mm, pre izoláciu potrubia</t>
  </si>
  <si>
    <t>713482172.S</t>
  </si>
  <si>
    <t>Montáž trubíc z EPDM, DN 200</t>
  </si>
  <si>
    <t>283310063400.S</t>
  </si>
  <si>
    <t>Izolačná trubica z kaučukovej peny EPDM, dxhr. 219x32 mm, pre izoláciu potrubia</t>
  </si>
  <si>
    <t>713482173.S</t>
  </si>
  <si>
    <t>Montáž trubíc z EPDM, DN 250</t>
  </si>
  <si>
    <t>283310065300.S</t>
  </si>
  <si>
    <t>Izolačná trubica z kaučukovej peny EPDM, dxhr. 274x32 mm, pre izoláciu potrubia</t>
  </si>
  <si>
    <t>713482308.S</t>
  </si>
  <si>
    <t>Montaž trubíc na báze PE peny hr. od 13 mm, vnút.priemer do 65 - 76 mm</t>
  </si>
  <si>
    <t>283310004800</t>
  </si>
  <si>
    <t>Izolačná PE trubica  28x20 mm (d potrubia x hr. izolácie), nadrezaná</t>
  </si>
  <si>
    <t>283310005400</t>
  </si>
  <si>
    <t>Izolačná PE trubica 76x20 mm (d potrubia x hr. izolácie), nadrezaná</t>
  </si>
  <si>
    <t>283310006800</t>
  </si>
  <si>
    <t>Izolačná PE trubica 60x30 mm (d potrubia x hr. izolácie), rozrezaná</t>
  </si>
  <si>
    <t>713482309.S</t>
  </si>
  <si>
    <t>Montaž trubíc na báze PE peny hr. od 13 mm, vnút.priemer od 77 mm</t>
  </si>
  <si>
    <t>283310007000</t>
  </si>
  <si>
    <t>Izolačná PE trubica 89x40 mm (d potrubia x hr. izolácie), rozrezaná</t>
  </si>
  <si>
    <t>283310006000</t>
  </si>
  <si>
    <t>Izolačná PE trubica 89x25 mm (d potrubia x hr. izolácie), rozrezaná</t>
  </si>
  <si>
    <t>283310007100</t>
  </si>
  <si>
    <t>Izolačná PE trubica 133x30 mm (d potrubia x hr. izolácie), rozrezaná</t>
  </si>
  <si>
    <t>713530225.S</t>
  </si>
  <si>
    <t>Požiarne ošetrenie kovového potrubia s horľavou izoláciou</t>
  </si>
  <si>
    <t>zostava</t>
  </si>
  <si>
    <t>998713201.S</t>
  </si>
  <si>
    <t>Presun hmôt pre izolácie tepelné v objektoch výšky do 6 m</t>
  </si>
  <si>
    <t>722262152.S</t>
  </si>
  <si>
    <t>Montáž vodomeru DN 80</t>
  </si>
  <si>
    <t>388240000500.S</t>
  </si>
  <si>
    <t>Vodomer prírubový DN 80</t>
  </si>
  <si>
    <t>998722201.S</t>
  </si>
  <si>
    <t>Presun hmôt pre vnútorný vodovod v objektoch výšky do 6 m</t>
  </si>
  <si>
    <t>Ústredné kúrenie - kotolne</t>
  </si>
  <si>
    <t>731161020.S</t>
  </si>
  <si>
    <t>Montáž plynového kotla  201-300 kW</t>
  </si>
  <si>
    <t>484120001000.S</t>
  </si>
  <si>
    <t>Plynový kondenzačný kotol min 250kW, Qt=25-246kW pri 40/30°C, 230V, 50Hz, príslušenstvo</t>
  </si>
  <si>
    <t>4841120001000.S</t>
  </si>
  <si>
    <t>Riadiací systém kotla</t>
  </si>
  <si>
    <t>4841220001000.S</t>
  </si>
  <si>
    <t>Neutralizátor kondenzátu</t>
  </si>
  <si>
    <t>731380100.S</t>
  </si>
  <si>
    <t>Odvod spalín - montáž, revízia</t>
  </si>
  <si>
    <t>4841220001000.S1</t>
  </si>
  <si>
    <t>Kompletný komínový systém, viď. PD, TŠ1</t>
  </si>
  <si>
    <t>998731201.S</t>
  </si>
  <si>
    <t>Presun hmôt pre kotolne umiestnené vo výške (hĺbke) do 6 m</t>
  </si>
  <si>
    <t>Ústredné kúrenie - strojovne</t>
  </si>
  <si>
    <t>732111407.S</t>
  </si>
  <si>
    <t>Montáž rozdeľovača a zberača (modul 300 mm)</t>
  </si>
  <si>
    <t>484650000700.S</t>
  </si>
  <si>
    <t>Systém rozdeľovača vykurovania vrátane komponentov, viď. PD, TŠ2</t>
  </si>
  <si>
    <t>4846500007010.S</t>
  </si>
  <si>
    <t>Systém zberača vykurovania vrátane komponentov, viď. PD, TŠ3</t>
  </si>
  <si>
    <t>484650000700a.S</t>
  </si>
  <si>
    <t>Systém zberača vykurovania vrátane komponentov, viď. PD, TŠ4</t>
  </si>
  <si>
    <t>4846500007010a.S</t>
  </si>
  <si>
    <t>Systém zberača chladenia vrátane komponentov, viď. PD, TŠ5</t>
  </si>
  <si>
    <t>732219225.S</t>
  </si>
  <si>
    <t>Montáž zásobníkového ohrievača vody pre ohrev pitnej vody v spojení s kotlami objem 750-1000 l</t>
  </si>
  <si>
    <t>484420017800.S</t>
  </si>
  <si>
    <t>Zásobník pitnej vody 1000 l</t>
  </si>
  <si>
    <t>732222055.S</t>
  </si>
  <si>
    <t>Montáž doskového výmenníka tepla do 350kW</t>
  </si>
  <si>
    <t>484320005170.S</t>
  </si>
  <si>
    <t>Doskový výmenník tepla min 315kW (prim. etylénglykol 25% 8/13°C, sek. Voda 54m3/h, 10/15°C), pripojovacie šrúbenie,konzola, izolácia</t>
  </si>
  <si>
    <t>484320005180.S</t>
  </si>
  <si>
    <t>Doskový výmenník tepla celonerezový min 250kW (voda/voda, prim. 35/45°C, sek. 10/38°C), pripojovacie šrúbenie,konzola, izolácia</t>
  </si>
  <si>
    <t>484320005190.S</t>
  </si>
  <si>
    <t>Doskový výmenník tepla celonerezový min 250kW (voda/voda, prim. 45(30)°C/65°C, sek. 38(10)°C/60°C), pripojovacie šrúbenie,konzola, izolácia</t>
  </si>
  <si>
    <t>Pol1</t>
  </si>
  <si>
    <t>Doskový výmenník tepla min 250kW (prim. Voda 70/50°C, sek. Voda 65/45°C), pripojovacie šrúbenie,konzola, izolácia</t>
  </si>
  <si>
    <t>732230015.S</t>
  </si>
  <si>
    <t>Montáž akumulačnej nádoby vykurovacej vody bez výmenníka s izoláciou objem nad 1100 do 2000 l</t>
  </si>
  <si>
    <t>484420001100.S</t>
  </si>
  <si>
    <t>Akumulačná nádoba pre vykurovanie min 1500 l so separačnou prepážkou</t>
  </si>
  <si>
    <t>Pol2</t>
  </si>
  <si>
    <t>Akumulačná nádoba pre vykurovanie min 1000 l</t>
  </si>
  <si>
    <t>484420001100.S1</t>
  </si>
  <si>
    <t>Akumulačná nádoba pre chladenie min 1500 l</t>
  </si>
  <si>
    <t>732331003.S</t>
  </si>
  <si>
    <t>Montáž expanznej nádoby tlak do 6 bar s membránou 12l</t>
  </si>
  <si>
    <t>484630006100.S</t>
  </si>
  <si>
    <t>Nádoba expanzná s membránou, objem min 12 l, 3/1,5 bar, 6/1,5 bar + servisný ventil</t>
  </si>
  <si>
    <t>484620007800.S</t>
  </si>
  <si>
    <t>Nádoba expanzná min 12 l, 10 bar,  + servisný ventil</t>
  </si>
  <si>
    <t>732331015.S</t>
  </si>
  <si>
    <t>Montáž expanznej nádoby tlak do 6 bar s membránou 50 l</t>
  </si>
  <si>
    <t>484630006500.S</t>
  </si>
  <si>
    <t>Nádoba expanzná s membránou, objem min 50 l, 3/1,5 bar, 6/1,5 bar + servisný ventil</t>
  </si>
  <si>
    <t>732331162.S</t>
  </si>
  <si>
    <t>Montáž expanznej nádoby tlak 10 barov s vymeniteľným vakom objem 200 l</t>
  </si>
  <si>
    <t>484620010000.S</t>
  </si>
  <si>
    <t>Nádoba expanzná s vymeniteľným vakom, objem min 200 l, 10 bar + servisný ventil</t>
  </si>
  <si>
    <t>732331214.S</t>
  </si>
  <si>
    <t>Montáž nádoby expanznej tlakovej stojatej vo vykurovacích systémoch PN 0,6 objemu 1600 l</t>
  </si>
  <si>
    <t>súb.</t>
  </si>
  <si>
    <t>484630002600.S</t>
  </si>
  <si>
    <t>Nádoba expanzná tlaková stacionárna objem min 1500 l, priemer 1200 mm, 0,60 MPa + servisný ventil</t>
  </si>
  <si>
    <t>732331910.S</t>
  </si>
  <si>
    <t>Generátor chlordioxidu vráatane komponentov, viď, PD, TŠ6</t>
  </si>
  <si>
    <t>732331911.S</t>
  </si>
  <si>
    <t>Chemická úprava vody Mix-bed WG 1054 - 2ks, filter mechanických nečistôt FF06-1AA, montážny blok 1", nerezová hadica 600mm, 1", tabletová soľ, uvedenie do prevádzky</t>
  </si>
  <si>
    <t>732331932.S</t>
  </si>
  <si>
    <t>Expanzný doplňovací automat s odplynením Variomat VS 1, základná nádoba VG min 800L, Expanzná nádoba 50L, 6bar</t>
  </si>
  <si>
    <t>732331933.S</t>
  </si>
  <si>
    <t>Expanzný doplňovací automat s odplynením Variomat VS 1, základná nádoba VG min 300L, Expanzná nádoba 50L, 6bar</t>
  </si>
  <si>
    <t>732331933.S1</t>
  </si>
  <si>
    <t>Uvedenie do prevádzky čerpadlový automat</t>
  </si>
  <si>
    <t>Pol3</t>
  </si>
  <si>
    <t>Montáž čerpadla (do potrubia) obehového špirálového DN 25</t>
  </si>
  <si>
    <t>Pol4</t>
  </si>
  <si>
    <t>Obehové čerpadlo, viď. PD, TŠ25</t>
  </si>
  <si>
    <t>Pol5</t>
  </si>
  <si>
    <t>Obehové čerpadlo, viď. PD, TŠ26</t>
  </si>
  <si>
    <t>Pol6</t>
  </si>
  <si>
    <t>Obehové čerpadlo, viď. PD, TŠ27</t>
  </si>
  <si>
    <t>Pol7</t>
  </si>
  <si>
    <t>Obehové čerpadlo, viď. PD, TŠ28</t>
  </si>
  <si>
    <t>Pol8</t>
  </si>
  <si>
    <t>Obehové čerpadlo, viď. PD, TŠ29</t>
  </si>
  <si>
    <t>Pol9</t>
  </si>
  <si>
    <t>Obehové čerpadlo, viď. PD, TŠ30</t>
  </si>
  <si>
    <t>Pol10</t>
  </si>
  <si>
    <t>Obehové čerpadlo, viď. PD, TŠ32</t>
  </si>
  <si>
    <t>Pol11</t>
  </si>
  <si>
    <t>Obehové čerpadlo, viď. PD, TŠ35</t>
  </si>
  <si>
    <t>Pol12</t>
  </si>
  <si>
    <t>Obehové čerpadlo, viď. PD, TŠ37</t>
  </si>
  <si>
    <t>Pol13</t>
  </si>
  <si>
    <t>Obehové čerpadlo, viď. PD, TŠ38</t>
  </si>
  <si>
    <t>Pol14</t>
  </si>
  <si>
    <t>Obehové čerpadlo, viď. PD, TŠ39</t>
  </si>
  <si>
    <t>Pol15</t>
  </si>
  <si>
    <t>Montáž čerpadla (do potrubia) obehového špirálového DN 32</t>
  </si>
  <si>
    <t>Pol16</t>
  </si>
  <si>
    <t>Obehové čerpadlo, viď. PD, TŠ33</t>
  </si>
  <si>
    <t>Pol17</t>
  </si>
  <si>
    <t>Obehové čerpadlo, viď. PD, TŠ40</t>
  </si>
  <si>
    <t>Pol18</t>
  </si>
  <si>
    <t>Obehové čerpadlo, viď. PD, TŠ41</t>
  </si>
  <si>
    <t>Pol19</t>
  </si>
  <si>
    <t>Obehové čerpadlo, viď. PD, TŠ43</t>
  </si>
  <si>
    <t>732429112.S</t>
  </si>
  <si>
    <t>Montáž čerpadla (do potrubia) obehového špirálového DN 40</t>
  </si>
  <si>
    <t>426110006200</t>
  </si>
  <si>
    <t>Obehové čerpadlo, viď. PD, TŠ7</t>
  </si>
  <si>
    <t>Pol20</t>
  </si>
  <si>
    <t>Obehové čerpadlo, viď. PD, TŠ24</t>
  </si>
  <si>
    <t>426110006300</t>
  </si>
  <si>
    <t>Obehové čerpadlo, viď. PD, TŠ8</t>
  </si>
  <si>
    <t>Pol21</t>
  </si>
  <si>
    <t>Obehové čerpadlo, viď. PD, TŠ31</t>
  </si>
  <si>
    <t>Pol22</t>
  </si>
  <si>
    <t>Obehové čerpadlo, viď. PD, TŠ36</t>
  </si>
  <si>
    <t>732429113.S</t>
  </si>
  <si>
    <t>Montáž čerpadla (do potrubia) obehového špirálového DN 50</t>
  </si>
  <si>
    <t>426110007800</t>
  </si>
  <si>
    <t>Obehové čerpadlo, viď. PD, TŠ9</t>
  </si>
  <si>
    <t>426110007400</t>
  </si>
  <si>
    <t>426110043290</t>
  </si>
  <si>
    <t>Obehové čerpadlo, viď. PD, TŠ11</t>
  </si>
  <si>
    <t>Pol23</t>
  </si>
  <si>
    <t>Obehové čerpadlo, viď. PD, TŠ34</t>
  </si>
  <si>
    <t>Pol24</t>
  </si>
  <si>
    <t>Obehové čerpadlo, viď. PD, TŠ42</t>
  </si>
  <si>
    <t>732429114.S</t>
  </si>
  <si>
    <t>Montáž čerpadla (do potrubia) obehového špirálového DN 65</t>
  </si>
  <si>
    <t>426110041050</t>
  </si>
  <si>
    <t>Obehové čerpadlo, viď. PD, TŠ12</t>
  </si>
  <si>
    <t>732429115.S</t>
  </si>
  <si>
    <t>Montáž čerpadla (do potrubia) obehového špirálového DN 80</t>
  </si>
  <si>
    <t>426110043100</t>
  </si>
  <si>
    <t>Obehové čerpadlo, viď. PD, TŠ13</t>
  </si>
  <si>
    <t>Pol25</t>
  </si>
  <si>
    <t>Obehové čerpadlo, viď. PD, TŠ23</t>
  </si>
  <si>
    <t>426110010000</t>
  </si>
  <si>
    <t>732429116.S</t>
  </si>
  <si>
    <t>Montáž čerpadla (do potrubia) obehového špirálového DN 100</t>
  </si>
  <si>
    <t>426110041170</t>
  </si>
  <si>
    <t>Obehové čerpadlo, viď. PD, TŠ15</t>
  </si>
  <si>
    <t>426110043250</t>
  </si>
  <si>
    <t>Obehové čerpadlo, viď. PD, TŠ16</t>
  </si>
  <si>
    <t>426110001700</t>
  </si>
  <si>
    <t>Obehové čerpadlo, vid. DP, TŠ17</t>
  </si>
  <si>
    <t>732429118.S</t>
  </si>
  <si>
    <t>Montáž čerpadla (do potrubia) obehového špirálového DN 150</t>
  </si>
  <si>
    <t>426110043360</t>
  </si>
  <si>
    <t>Obehové čerpadlo, viď. PD, TŠ18</t>
  </si>
  <si>
    <t>732460612.S</t>
  </si>
  <si>
    <t>Montáž tepelného čerpadla (zem-voda) do 400 kW.</t>
  </si>
  <si>
    <t>484730002784.S</t>
  </si>
  <si>
    <t>Reverzibilné tepelné čerpadlo zem/voda, viď. PD, TŠ19</t>
  </si>
  <si>
    <t>732462010.S</t>
  </si>
  <si>
    <t>Montáž tepelného čerpadla (vzduch-voda) do 300kWz</t>
  </si>
  <si>
    <t>484730002742.S</t>
  </si>
  <si>
    <t>Reverzibilné tepelné čerpadlo zem/voda, viď. PD, TŠ20</t>
  </si>
  <si>
    <t>732462010.S1</t>
  </si>
  <si>
    <t>Uvedenie TČ do prevádzky, zaškolenie obsluhy</t>
  </si>
  <si>
    <t>998732201.S</t>
  </si>
  <si>
    <t>Presun hmôt pre strojovne v objektoch výšky do 6 m</t>
  </si>
  <si>
    <t>Ústredné kúrenie - rozvodné potrubie</t>
  </si>
  <si>
    <t>733111113.S</t>
  </si>
  <si>
    <t>Potrubie z rúrok závitových oceľových bezšvových bežných strednotlakových DN 15</t>
  </si>
  <si>
    <t>733111114.S</t>
  </si>
  <si>
    <t>Potrubie z rúrok závitových oceľových bezšvových bežných strednotlakových DN 20</t>
  </si>
  <si>
    <t>733111115.S</t>
  </si>
  <si>
    <t>Potrubie z rúrok závitových oceľových bezšvových bežných strednotlakových DN 25</t>
  </si>
  <si>
    <t>733111116.S</t>
  </si>
  <si>
    <t>Potrubie z rúrok závitových oceľových bezšvových bežných strednotlakových DN 32</t>
  </si>
  <si>
    <t>733111117.S</t>
  </si>
  <si>
    <t>Potrubie z rúrok závitových oceľových bezšvových bežných strednotlakových DN 40</t>
  </si>
  <si>
    <t>733111118.S</t>
  </si>
  <si>
    <t>Potrubie z rúrok závitových oceľových bezšvových bežných strednotlakových DN 50</t>
  </si>
  <si>
    <t>733121122.S</t>
  </si>
  <si>
    <t>Potrubie z rúrok hladkých bezšvových nízkotlakových priemer 76/3,2</t>
  </si>
  <si>
    <t>733121125.S</t>
  </si>
  <si>
    <t>Potrubie z rúrok hladkých bezšvových nízkotlakových priemer 89/3,6</t>
  </si>
  <si>
    <t>733121128.S</t>
  </si>
  <si>
    <t>Potrubie z rúrok hladkých bezšvových nízkotlakových priemer 108/4,0</t>
  </si>
  <si>
    <t>733121132.S</t>
  </si>
  <si>
    <t>Potrubie z rúrok hladkých bezšvových nízkotlakových priemer 133/4,5</t>
  </si>
  <si>
    <t>733121135.S</t>
  </si>
  <si>
    <t>Potrubie z rúrok hladkých bezšvových nízkotlakových priemer 159/4,5</t>
  </si>
  <si>
    <t>733121139.S</t>
  </si>
  <si>
    <t>Potrubie z rúrok hladkých bezšvových nízkotlakových priemer 219/6,3</t>
  </si>
  <si>
    <t>733121142.S</t>
  </si>
  <si>
    <t>Potrubie z rúrok hladkých nízkotlakových priemer 273/7,0</t>
  </si>
  <si>
    <t>733121143.S</t>
  </si>
  <si>
    <t>733141009.S</t>
  </si>
  <si>
    <t>Potrubie z nerezových rúrok DN25</t>
  </si>
  <si>
    <t>733141018.S</t>
  </si>
  <si>
    <t>Potrubie z nerezových rúrok DN50</t>
  </si>
  <si>
    <t>733141021.S</t>
  </si>
  <si>
    <t>Potrubie z nerezových rúrok DN65</t>
  </si>
  <si>
    <t>733141024.S</t>
  </si>
  <si>
    <t>Potrubie z nerezových rúrok DN80</t>
  </si>
  <si>
    <t>733190107.SR</t>
  </si>
  <si>
    <t>Tlaková skúška potrubia z nerezových rúrok</t>
  </si>
  <si>
    <t>-1859762387</t>
  </si>
  <si>
    <t>Pol26</t>
  </si>
  <si>
    <t>Montáž plastového predizolovaného potrubného vedenia z rúr Pe-Xa s polyuretánovou izoláciou, viď PD, TŠ 44</t>
  </si>
  <si>
    <t>Pol27</t>
  </si>
  <si>
    <t>Plastové predizolované potrubné vedenie z rúr Pe-Xa s polyuretánovou izoláciou, viď PD, TŠ 44</t>
  </si>
  <si>
    <t>733190107.S</t>
  </si>
  <si>
    <t>Tlaková skúška potrubia z oceľových rúrok závitových</t>
  </si>
  <si>
    <t>733190217.S</t>
  </si>
  <si>
    <t>Tlaková skúška potrubia z oceľových rúrok do priemeru 89/5</t>
  </si>
  <si>
    <t>733190232.S</t>
  </si>
  <si>
    <t>Tlaková skúška potrubia z oceľových rúrok nad 89/5 do priemeru 133/5,0</t>
  </si>
  <si>
    <t>733190235.S</t>
  </si>
  <si>
    <t>Tlaková skúška potrubia z oceľových rúrok nad 133/5 do priemeru 159/6,3</t>
  </si>
  <si>
    <t>733190239.S</t>
  </si>
  <si>
    <t>Tlaková skúška potrubia z oceľových rúrok nad 159/6, 3 do priemeru 219/6,3</t>
  </si>
  <si>
    <t>733190243.S</t>
  </si>
  <si>
    <t>733190244.S</t>
  </si>
  <si>
    <t>Tlaková skúška potrubia z oceľových rúrok nad 245/6 do priemeru 273/7,0</t>
  </si>
  <si>
    <t>733190245.S</t>
  </si>
  <si>
    <t>998733201.S</t>
  </si>
  <si>
    <t>Presun hmôt pre rozvody potrubia v objektoch výšky do 6 m</t>
  </si>
  <si>
    <t>998733203.S</t>
  </si>
  <si>
    <t>Presun hmôt pre rozvody potrubia v objektoch výšky nad 6 do 24 m</t>
  </si>
  <si>
    <t>Ústredné kúrenie - armatúry</t>
  </si>
  <si>
    <t>734109215.S</t>
  </si>
  <si>
    <t>Montáž armatúry prírubovej s dvomi prírubami PN 1,6 DN 50</t>
  </si>
  <si>
    <t>Pol28</t>
  </si>
  <si>
    <t>Pryžový kompenzátor prírubový DN 50</t>
  </si>
  <si>
    <t>734109215.S.1</t>
  </si>
  <si>
    <t>Montáž armatúry prírubovej s dvomi prírubami PN 1,6 DN 65</t>
  </si>
  <si>
    <t>422820000300</t>
  </si>
  <si>
    <t>Klapka spätná DN 65</t>
  </si>
  <si>
    <t>551210044314.S</t>
  </si>
  <si>
    <t>422810002300.S</t>
  </si>
  <si>
    <t>Medziprírubová klapka uzatváracia pre vodu DN 65</t>
  </si>
  <si>
    <t>422010001100</t>
  </si>
  <si>
    <t>Prírubový filter, DN 65</t>
  </si>
  <si>
    <t>422010001100R</t>
  </si>
  <si>
    <t>Pryžový kompenzátor prírubový DN 65</t>
  </si>
  <si>
    <t>193301428</t>
  </si>
  <si>
    <t>Pol29</t>
  </si>
  <si>
    <t>Tlakovo nezávislý vyvažovací a regulačný ventil s automatickým obmedzovačom prietoku DN65 (4150-24100l/h) s pohonom 0-10V</t>
  </si>
  <si>
    <t>4220100011002</t>
  </si>
  <si>
    <t>Dvojcestný regulačný ventil s pohonom DN65, kvs=58m3/h, pohon 0-10V</t>
  </si>
  <si>
    <t>734109216.S</t>
  </si>
  <si>
    <t>Montáž armatúry prírubovej s dvomi prírubami PN 1,6 DN 80</t>
  </si>
  <si>
    <t>422820000400</t>
  </si>
  <si>
    <t>Klapka spätná DN 80</t>
  </si>
  <si>
    <t>422810002400.S</t>
  </si>
  <si>
    <t>Medziprírubová klapka uzatváracia pre vodu DN 80</t>
  </si>
  <si>
    <t>Pol30</t>
  </si>
  <si>
    <t>Ventil vyvažovací s meracími ventilčekmi DN80</t>
  </si>
  <si>
    <t>422010001200</t>
  </si>
  <si>
    <t>Prírubový filter, DN 80</t>
  </si>
  <si>
    <t>Pol31</t>
  </si>
  <si>
    <t>Pryžový kompenzátor prírubový DN 80</t>
  </si>
  <si>
    <t>Pol32</t>
  </si>
  <si>
    <t>Tlakovo nezávislý vyvažovací a regulačný ventil s automatickým obmedzovačom prietoku DN80 (5850-37300l/h) s pohonom 0-10V</t>
  </si>
  <si>
    <t>4220100012001</t>
  </si>
  <si>
    <t>Elektoromagnetická úpravňa vody DN80</t>
  </si>
  <si>
    <t>734109217.S</t>
  </si>
  <si>
    <t>Montáž armatúry prírubovej s dvomi prírubami PN 1,6 DN 100</t>
  </si>
  <si>
    <t>422820000500</t>
  </si>
  <si>
    <t>Klapka spätná DN 100</t>
  </si>
  <si>
    <t>422810002500.S</t>
  </si>
  <si>
    <t>Medziprírubová klapka uzatváracia pre vodu DN 100</t>
  </si>
  <si>
    <t>422010001300</t>
  </si>
  <si>
    <t>Prírubový filter, DN 100</t>
  </si>
  <si>
    <t>551810002200.S</t>
  </si>
  <si>
    <t>Pryžový kompenzátor prírubový DN 100</t>
  </si>
  <si>
    <t>551810002200.1S</t>
  </si>
  <si>
    <t>Dvojcestný elektouzatvárací ventil s pohonom DN100, pohon 24V</t>
  </si>
  <si>
    <t>734109218.S</t>
  </si>
  <si>
    <t>Montáž armatúry prírubovej s dvomi prírubami PN 1,6 DN 125</t>
  </si>
  <si>
    <t>422820000600</t>
  </si>
  <si>
    <t>Klapka spätná DN 125</t>
  </si>
  <si>
    <t>422810002600.S</t>
  </si>
  <si>
    <t>Medziprírubová klapka uzatváracia pre vodu DN 125</t>
  </si>
  <si>
    <t>Pol33</t>
  </si>
  <si>
    <t>Ventil vyvažovací s meracími ventilčekmi DN125</t>
  </si>
  <si>
    <t>422010001400</t>
  </si>
  <si>
    <t>Prírubový filter, DN 125</t>
  </si>
  <si>
    <t>551810002300.S</t>
  </si>
  <si>
    <t>Pryžový kompenzátor prírubový DN 125</t>
  </si>
  <si>
    <t>551810002300.S1</t>
  </si>
  <si>
    <t>Dvojcestný elektrouzatvárací ventil s pohonom DN125, pohon 24V</t>
  </si>
  <si>
    <t>734109219.S</t>
  </si>
  <si>
    <t>Montáž armatúry prírubovej s dvomi prírubami PN 1,6 DN 150</t>
  </si>
  <si>
    <t>422820000700</t>
  </si>
  <si>
    <t>Klapka spätná DN 150</t>
  </si>
  <si>
    <t>422810002700.S</t>
  </si>
  <si>
    <t>Medziprírubová klapka uzatváracia pre vodu DN 150</t>
  </si>
  <si>
    <t>422010001500</t>
  </si>
  <si>
    <t>Prírubový filter, DN 150</t>
  </si>
  <si>
    <t>551810002400.S</t>
  </si>
  <si>
    <t>Pryžový kompenzátor prírubový DN 150</t>
  </si>
  <si>
    <t>551810002400.S1</t>
  </si>
  <si>
    <t>551810002400.R1</t>
  </si>
  <si>
    <t>Vyvažovací ventil s meracími ventilčekmi  DN150</t>
  </si>
  <si>
    <t>-495357039</t>
  </si>
  <si>
    <t>734109220.S</t>
  </si>
  <si>
    <t>Montáž armatúry prírubovej s dvomi prírubami PN 1,6 DN 200</t>
  </si>
  <si>
    <t>422820000800</t>
  </si>
  <si>
    <t>Klapka spätná DN 200</t>
  </si>
  <si>
    <t>422810002800.S</t>
  </si>
  <si>
    <t>Medziprírubová klapka uzatváracia pre vodu DN 200</t>
  </si>
  <si>
    <t>422010001600</t>
  </si>
  <si>
    <t>Prírubový filter, DN 200</t>
  </si>
  <si>
    <t>551810002500.S</t>
  </si>
  <si>
    <t>Pryžový kompenzátor prírubový DN 200</t>
  </si>
  <si>
    <t>734109221.S</t>
  </si>
  <si>
    <t>Montáž armatúry prírubovej s dvomi prírubami PN 1,6 DN 250</t>
  </si>
  <si>
    <t>422810002900.S</t>
  </si>
  <si>
    <t>Medziprírubová klapka uzatváracia pre vodu DN 250</t>
  </si>
  <si>
    <t>734109416.S</t>
  </si>
  <si>
    <t>Montáž armatúry prírubovej s tromi prírubami PN 1,6 DN 80</t>
  </si>
  <si>
    <t>422810002900.S1</t>
  </si>
  <si>
    <t>Trojcestný regulačný ventil DN80, kvs=90, pohon 0-10V</t>
  </si>
  <si>
    <t>734109419.S</t>
  </si>
  <si>
    <t>Montáž armatúry prírubovej s tromi prírubami PN 1,6 DN 150</t>
  </si>
  <si>
    <t>359210010600.S</t>
  </si>
  <si>
    <t>Trojcestný prepínací ventil DN150, pohon 24V</t>
  </si>
  <si>
    <t>734209114.S</t>
  </si>
  <si>
    <t>Montáž závitovej armatúry s 2 závitmi G 3/4</t>
  </si>
  <si>
    <t>Pol34</t>
  </si>
  <si>
    <t>Tlakovo nezávislý vyvažovací a regulačný ventil s automatickým obmedzovačom prietoku DN20 (200-975l/h) s pohonom 0-10V</t>
  </si>
  <si>
    <t>551210044304.S1</t>
  </si>
  <si>
    <t>551210044304.S2</t>
  </si>
  <si>
    <t>Guľový uzáver MK 3/4"</t>
  </si>
  <si>
    <t>734209115.S</t>
  </si>
  <si>
    <t>Montáž závitovej armatúry s 2 závitmi G 1</t>
  </si>
  <si>
    <t>551210044304.S12</t>
  </si>
  <si>
    <t>Guľový uzáver MK 1"</t>
  </si>
  <si>
    <t>Pol35</t>
  </si>
  <si>
    <t>Tlakovo nezávislý vyvažovací a regulačný ventil s automatickým obmedzovačom prietoku DN25 (340-1750l/h) s pohonom 0-10V</t>
  </si>
  <si>
    <t>Pol36</t>
  </si>
  <si>
    <t>Montáž závitovej armatúry s 2 závitmi G 5/4</t>
  </si>
  <si>
    <t>Pol37</t>
  </si>
  <si>
    <t>Tlakovo nezávislý vyvažovací a regulačný ventil s automatickým obmedzovačom prietoku DN32 (720-3600l/h)s pohonom 0-10V</t>
  </si>
  <si>
    <t>Pol37-1</t>
  </si>
  <si>
    <t>Vyvažovací ventil s meracími ventilčekmi  DN20</t>
  </si>
  <si>
    <t>-1954682211</t>
  </si>
  <si>
    <t>734209117.S</t>
  </si>
  <si>
    <t>Montáž závitovej armatúry s 2 závitmi G 6/4</t>
  </si>
  <si>
    <t>Pol38</t>
  </si>
  <si>
    <t>Tlakovo nezávislý vyvažovací a regulačný ventil pre plynulú reguláciu s automatickým obmedzovačom prietoku DN40 (1000-6500l/h) s pohonom 0-10V</t>
  </si>
  <si>
    <t>551210044310.S2</t>
  </si>
  <si>
    <t>734209118.S</t>
  </si>
  <si>
    <t>Montáž závitovej armatúry s 2 závitmi G 2</t>
  </si>
  <si>
    <t>Pol39</t>
  </si>
  <si>
    <t>Tlakovo nezávislý vyvažovací a regulačný ventil pre plynulú reguláciu s automatickým obmedzovačom prietoku DN50 (2150-11200l/h)s pohonom 0-10V</t>
  </si>
  <si>
    <t>551210044312.S1</t>
  </si>
  <si>
    <t>Dvojcestný regulačný ventil s pohonom DN50, kvs=40m3/h, pohon 0-10V</t>
  </si>
  <si>
    <t>734209122.S</t>
  </si>
  <si>
    <t>Montáž závitovej armatúry s 6 závitmi do G 1/2</t>
  </si>
  <si>
    <t>551210037300.S</t>
  </si>
  <si>
    <t>Armatúra 6-cestná, viď. PD, TŠ21</t>
  </si>
  <si>
    <t>734209124.S</t>
  </si>
  <si>
    <t>Montáž závitovej armatúry s 6 závitmi G 3/4</t>
  </si>
  <si>
    <t>551210037300.S1</t>
  </si>
  <si>
    <t>Armatúra 6-cestná, viď. PD, TŠ22</t>
  </si>
  <si>
    <t>734209124.S1</t>
  </si>
  <si>
    <t>Odborné spustenie a nastavenie prietoku pre letný a zimný režim na 6CV</t>
  </si>
  <si>
    <t>734209128.S</t>
  </si>
  <si>
    <t>Montáž závitovej armatúry s 3 závitmi G 2</t>
  </si>
  <si>
    <t>551210038100.S</t>
  </si>
  <si>
    <t>Trojcestný regulačný ventil DN50, kvs=40, pohon 0-10V</t>
  </si>
  <si>
    <t>734213240.S</t>
  </si>
  <si>
    <t>Montáž ventilu odvzdušňovacieho závitového automatického G 3/8</t>
  </si>
  <si>
    <t>551210009100.S</t>
  </si>
  <si>
    <t>Ventil odvzdušňovací automatický 3/8”</t>
  </si>
  <si>
    <t>734213250.S</t>
  </si>
  <si>
    <t>Montáž ventilu odvzdušňovacieho závitového automatického G 1/2</t>
  </si>
  <si>
    <t>551210009500.S</t>
  </si>
  <si>
    <t>Ventil odvzdušňovací automatický, 1/2"</t>
  </si>
  <si>
    <t>734223150.S</t>
  </si>
  <si>
    <t>Montáž vyvažovacieho ventilu priameho pre kúrenie DN 15</t>
  </si>
  <si>
    <t>551210044302.S</t>
  </si>
  <si>
    <t>Ventil vyvažovací DN 15, s meracími ventilčekmi</t>
  </si>
  <si>
    <t>734223152.S</t>
  </si>
  <si>
    <t>Montáž vyvažovacieho ventilu priameho pre kúrenie DN 20</t>
  </si>
  <si>
    <t>551210044304.S</t>
  </si>
  <si>
    <t>Ventil vyvažovací DN 20, s meracími ventilčekmi</t>
  </si>
  <si>
    <t>734223154.S</t>
  </si>
  <si>
    <t>Montáž vyvažovacieho ventilu priameho pre kúrenie DN 25</t>
  </si>
  <si>
    <t>551210044306.S</t>
  </si>
  <si>
    <t>Ventil vyvažovací DN 25, s meracími ventilčekmi</t>
  </si>
  <si>
    <t>734223156.S</t>
  </si>
  <si>
    <t>Montáž vyvažovacieho ventilu priameho pre kúrenie DN 32</t>
  </si>
  <si>
    <t>551210044308.S</t>
  </si>
  <si>
    <t>Ventil vyvažovací DN 32, s meracími ventilčekmi</t>
  </si>
  <si>
    <t>734223158.S</t>
  </si>
  <si>
    <t>Montáž vyvažovacieho ventilu priameho pre kúrenie DN 40</t>
  </si>
  <si>
    <t>551210044310.S</t>
  </si>
  <si>
    <t>Ventil vyvažovací DN 40, s meracími ventilčekmi</t>
  </si>
  <si>
    <t>734223160.S</t>
  </si>
  <si>
    <t>Montáž vyvažovacieho ventilu priameho pre kúrenie DN 50</t>
  </si>
  <si>
    <t>551210044312.S</t>
  </si>
  <si>
    <t>Ventil vyvažovací DN 50, s meracími ventilčekmi</t>
  </si>
  <si>
    <t>734224006.S</t>
  </si>
  <si>
    <t>Montáž guľového kohúta závitového G 1/2</t>
  </si>
  <si>
    <t>551110011200.S</t>
  </si>
  <si>
    <t>Guľový uzáver vypúšťací s páčkou, 1/2" M, mosadz</t>
  </si>
  <si>
    <t>Pol40</t>
  </si>
  <si>
    <t>Pol41</t>
  </si>
  <si>
    <t>Guľový ventil 1/2, páčka chróm</t>
  </si>
  <si>
    <t>734224009.S</t>
  </si>
  <si>
    <t>Montáž guľového kohúta závitového G 3/4</t>
  </si>
  <si>
    <t>551210044700.S</t>
  </si>
  <si>
    <t>Guľový ventil 3/4”, páčka chróm</t>
  </si>
  <si>
    <t>734224012.S</t>
  </si>
  <si>
    <t>Montáž guľového kohúta závitového G 1</t>
  </si>
  <si>
    <t>551210044800.S</t>
  </si>
  <si>
    <t>Guľový ventil 1”, páčka chróm</t>
  </si>
  <si>
    <t>734224015.S</t>
  </si>
  <si>
    <t>Montáž guľového kohúta závitového G 5/4</t>
  </si>
  <si>
    <t>551210044900.S</t>
  </si>
  <si>
    <t>Guľový ventil 1 1/4”, páčka chróm</t>
  </si>
  <si>
    <t>734224018.S</t>
  </si>
  <si>
    <t>Montáž guľového kohúta závitového G 6/4</t>
  </si>
  <si>
    <t>551210045000.S</t>
  </si>
  <si>
    <t>Guľový ventil 1 1/2”, páčka chróm</t>
  </si>
  <si>
    <t>734224021.S</t>
  </si>
  <si>
    <t>Montáž guľového kohúta závitového G 2</t>
  </si>
  <si>
    <t>551210045100.S</t>
  </si>
  <si>
    <t>Guľový ventil 2”, páčka chróm</t>
  </si>
  <si>
    <t>734240010.S</t>
  </si>
  <si>
    <t>Montáž spätnej klapky závitovej G 1</t>
  </si>
  <si>
    <t>551190001000.S</t>
  </si>
  <si>
    <t>Spätná klapka vodorovná závitová 1", PN 10, pre vodu, mosadz</t>
  </si>
  <si>
    <t>734240015.S</t>
  </si>
  <si>
    <t>Montáž spätnej klapky závitovej G 5/4</t>
  </si>
  <si>
    <t>551190001100.S</t>
  </si>
  <si>
    <t>Spätná klapka vodorovná závitová 5/4", PN 10, pre vodu, mosadz</t>
  </si>
  <si>
    <t>734240020.S</t>
  </si>
  <si>
    <t>Montáž spätnej klapky závitovej G 6/4</t>
  </si>
  <si>
    <t>551190001200.S</t>
  </si>
  <si>
    <t>Spätná klapka vodorovná závitová 6/4", PN 10, pre vodu, mosadz</t>
  </si>
  <si>
    <t>734240025.S</t>
  </si>
  <si>
    <t>Montáž spätnej klapky závitovej G 2</t>
  </si>
  <si>
    <t>551190001300.S</t>
  </si>
  <si>
    <t>Spätná klapka vodorovná závitová 2", PN 10, pre vodu, mosadz</t>
  </si>
  <si>
    <t>734252110.S</t>
  </si>
  <si>
    <t>Montáž ventilu poistného rohového G 1/2</t>
  </si>
  <si>
    <t>551210023300</t>
  </si>
  <si>
    <t>Ventil poistný pre vykurovanie, 1/2" FF, 3 bar</t>
  </si>
  <si>
    <t>734252120.S</t>
  </si>
  <si>
    <t>Montáž ventilu poistného rohového G 3/4</t>
  </si>
  <si>
    <t>551210023600</t>
  </si>
  <si>
    <t>Ventil poistný pre vykurovanie, 3/4" FF, 3 bar</t>
  </si>
  <si>
    <t>734252130.S</t>
  </si>
  <si>
    <t>Montáž ventilu poistného rohového G 1</t>
  </si>
  <si>
    <t>551210025500</t>
  </si>
  <si>
    <t>Ventil poistný pre vykurovanie, 1" 3 bar</t>
  </si>
  <si>
    <t>Pol42</t>
  </si>
  <si>
    <t>Ventil poistný pre vykurovanie, 1" 6 bar</t>
  </si>
  <si>
    <t>734291340.S</t>
  </si>
  <si>
    <t>Montáž filtra závitového G 1</t>
  </si>
  <si>
    <t>422010003100.S</t>
  </si>
  <si>
    <t>Filter závitový na vodu 1", FF, PN 20, mosadz</t>
  </si>
  <si>
    <t>734291350.S</t>
  </si>
  <si>
    <t>Montáž filtra závitového G 1 1/4</t>
  </si>
  <si>
    <t>422010003200.S</t>
  </si>
  <si>
    <t>Filter závitový na vodu 5/4", FF, PN 20, mosadz</t>
  </si>
  <si>
    <t>734291360.S</t>
  </si>
  <si>
    <t>Montáž filtra závitového G 1 1/2</t>
  </si>
  <si>
    <t>422010003300.S</t>
  </si>
  <si>
    <t>Filter závitový na vodu 6/4", FF, PN 20, mosadz</t>
  </si>
  <si>
    <t>734291370.S</t>
  </si>
  <si>
    <t>Montáž filtra závitového G 2 PN</t>
  </si>
  <si>
    <t>422010003400.S</t>
  </si>
  <si>
    <t>Filter závitový na vodu 2", FF, PN 20, mosadz</t>
  </si>
  <si>
    <t>734411111.S</t>
  </si>
  <si>
    <t>Teplomer</t>
  </si>
  <si>
    <t>734412452.S</t>
  </si>
  <si>
    <t>Montáž merača tepla ultrazvukového prietok do 154 m3/hy</t>
  </si>
  <si>
    <t>389510008790.S1</t>
  </si>
  <si>
    <t>389510008790.S2</t>
  </si>
  <si>
    <t>Ultrazvukový merač tepla a chladu, M=59,3m3/h, M-BUS</t>
  </si>
  <si>
    <t>389510008790.S3</t>
  </si>
  <si>
    <t>Ultrazvukový merač tepla, M=58,3m3/h, M-BUS</t>
  </si>
  <si>
    <t>389510008790.S4</t>
  </si>
  <si>
    <t>Ultrazvukový merač tepla, M=25m3/h, M-BUS</t>
  </si>
  <si>
    <t>389510008790.S5</t>
  </si>
  <si>
    <t>Ultrazvukový merač chladu, M=154,4m3/h, M-BUS</t>
  </si>
  <si>
    <t>389510008790.S6</t>
  </si>
  <si>
    <t>Ultrazvukový merač chladu, M=60m3/h, M-BUS</t>
  </si>
  <si>
    <t>389510008790.S7</t>
  </si>
  <si>
    <t>Ultrazvukový merač tepla, M=0,7m3/h, M-BUS</t>
  </si>
  <si>
    <t>389510008790.S8</t>
  </si>
  <si>
    <t>389510008790.S9</t>
  </si>
  <si>
    <t>Ultrazvukový merač tepla, M=10,7m3/h, M-BUS</t>
  </si>
  <si>
    <t>Pol43</t>
  </si>
  <si>
    <t>Ultrazvukový merač tepla a chladu, M=79,5m3/h, M-BUS</t>
  </si>
  <si>
    <t>734424110.S</t>
  </si>
  <si>
    <t>Montáž tlakomera</t>
  </si>
  <si>
    <t>388430004100</t>
  </si>
  <si>
    <t>Manometer</t>
  </si>
  <si>
    <t>7344241101.S</t>
  </si>
  <si>
    <t>Havarijný termostat</t>
  </si>
  <si>
    <t>734494213.S</t>
  </si>
  <si>
    <t>Návarok na snímač tlaku</t>
  </si>
  <si>
    <t>7134494213.S</t>
  </si>
  <si>
    <t>Návarok pre snímač teploty</t>
  </si>
  <si>
    <t>998734201.S</t>
  </si>
  <si>
    <t>Presun hmôt pre armatúry v objektoch výšky do 6 m</t>
  </si>
  <si>
    <t>Ústredné kúrenie - vykurovacie telesá</t>
  </si>
  <si>
    <t>735311206</t>
  </si>
  <si>
    <t>Podlahové kúrenie s izolovanou systémovou doskou  30-2 - montáž</t>
  </si>
  <si>
    <t>735311236</t>
  </si>
  <si>
    <t>Podlahové kúrenie systém TACKER so systémovou doskou 30-2</t>
  </si>
  <si>
    <t>283330002300.S</t>
  </si>
  <si>
    <t>Systémová doska hr. 30-2</t>
  </si>
  <si>
    <t>28613000490051</t>
  </si>
  <si>
    <t>Tacker doska 30-2 mm, EPS 040 DES sg, 5,0 kN/m2, R</t>
  </si>
  <si>
    <t>286130004900</t>
  </si>
  <si>
    <t>Rúra vykurovacia D 17x2 mm, kotúč 500 m, vysokotlakovo zosieťovaný polyetylén (PE-Xa)</t>
  </si>
  <si>
    <t>2861300049001</t>
  </si>
  <si>
    <t>Rúra vykurovacia D 20x2 mm, kotúč 120 m, vysokotlakovo zosieťovaný polyetylén (PE-Xa)</t>
  </si>
  <si>
    <t>2861300049002</t>
  </si>
  <si>
    <t>Okrajová izolačná páska s obojstranným lepiacim pásikom</t>
  </si>
  <si>
    <t>28613000490039</t>
  </si>
  <si>
    <t>Kolenová pripojovacia garnitúra 17 x 2,0 / 16 x 1,5 / ML 16 /250 mm</t>
  </si>
  <si>
    <t>28613000490040</t>
  </si>
  <si>
    <t>Kolenová pripojovacia garnitúra 20 x 2,0 / 250 mm</t>
  </si>
  <si>
    <t>28613000490041</t>
  </si>
  <si>
    <t>Násuvná objímka 17 x 2,0</t>
  </si>
  <si>
    <t>28613000490042</t>
  </si>
  <si>
    <t>Ochranná rúrka DN 19, čierna, pre rúrku 16/17</t>
  </si>
  <si>
    <t>28613000490043</t>
  </si>
  <si>
    <t>Ochranná rúrka DN 23, čierna, pre rúrku 20</t>
  </si>
  <si>
    <t>28613000490044</t>
  </si>
  <si>
    <t>Príchytka</t>
  </si>
  <si>
    <t>28613000490045</t>
  </si>
  <si>
    <t>Izolačná páska šedá, pre rúry 14-17</t>
  </si>
  <si>
    <t>28613000490046</t>
  </si>
  <si>
    <t>Spojka 17x2,0-17x2,0/16x1,5-16x1,5 / ML16-ML16</t>
  </si>
  <si>
    <t>28613000490047</t>
  </si>
  <si>
    <t>Súprava pripoj. skrut. spojov G 3/4 - 15</t>
  </si>
  <si>
    <t>28613000490048</t>
  </si>
  <si>
    <t>Svorné šróbenie 17 x 2,0</t>
  </si>
  <si>
    <t>28613000490049</t>
  </si>
  <si>
    <t>Svorné šróbenie 20 x 2,0</t>
  </si>
  <si>
    <t>28613000490050</t>
  </si>
  <si>
    <t>Škárový dilatačný profil PE-LD-pena</t>
  </si>
  <si>
    <t>28613000490052</t>
  </si>
  <si>
    <t>Vodiaci oblúk 90 stup. pre rúrku 16 / 17 mm</t>
  </si>
  <si>
    <t>28613000490054</t>
  </si>
  <si>
    <t>Vodiaci oblúk 90 stup. pre rúrku 20 mm</t>
  </si>
  <si>
    <t>28613000490055</t>
  </si>
  <si>
    <t>Spojovací pás pre systémovú dosku</t>
  </si>
  <si>
    <t>735311515.S</t>
  </si>
  <si>
    <t>Montáž zostavy rozdeľovač / zberač na stenu typ 2 cestný</t>
  </si>
  <si>
    <t>484650035400.S</t>
  </si>
  <si>
    <t>Rozdeľovač s prietokomermi z ušľachtilej ocele, šxvxhĺ cca 196x341x89 mm, 2 vykurovacie okruhy, ušľachtilá oceľ</t>
  </si>
  <si>
    <t>551240011900.S</t>
  </si>
  <si>
    <t>Set guľových kohútov 1“ (2 ks ) na pripojenie k rozdeľovaču</t>
  </si>
  <si>
    <t>735311520.S</t>
  </si>
  <si>
    <t>Montáž zostavy rozdeľovač / zberač na stenu typ 3 cestný</t>
  </si>
  <si>
    <t>484650035500.S</t>
  </si>
  <si>
    <t>Rozdeľovač s prietokomermi z ušľachtilej ocele, šxvxhĺ cca 246x341x89 mm, 3 vykurovacie okruhy, ušľachtilá oceľ</t>
  </si>
  <si>
    <t>735311530.S</t>
  </si>
  <si>
    <t>Montáž zostavy rozdeľovač / zberač na stenu typ 4 cestný</t>
  </si>
  <si>
    <t>484650035600.S</t>
  </si>
  <si>
    <t>Rozdeľovač s prietokomermi z ušľachtilej ocele, šxvxhĺ cca 296x341x89 mm, 4 vykurovacie okruhy, ušľachtilá oceľ</t>
  </si>
  <si>
    <t>735311540.S</t>
  </si>
  <si>
    <t>Montáž zostavy rozdeľovač / zberač na stenu typ 5 cestný</t>
  </si>
  <si>
    <t>484650035700.S</t>
  </si>
  <si>
    <t>Rozdeľovač s prietokomermi z ušľachtilej ocele, šxvxhĺ cca 346x341x89 mm, 5 vykurovacích okruhov, ušľachtilá oceľ</t>
  </si>
  <si>
    <t>735311550.S</t>
  </si>
  <si>
    <t>Montáž zostavy rozdeľovač / zberač na stenu typ 6 cestný</t>
  </si>
  <si>
    <t>484650035800.S</t>
  </si>
  <si>
    <t>Rozdeľovač s prietokomermi z ušľachtilej ocele, šxvxhĺ cca 396x341x89 mm, 6 vykurovacích okruhov, ušľachtilá oceľ</t>
  </si>
  <si>
    <t>551240012000.S</t>
  </si>
  <si>
    <t>735311560.S</t>
  </si>
  <si>
    <t>Montáž zostavy rozdeľovač / zberač na stenu typ 7 cestný</t>
  </si>
  <si>
    <t>484650035900.S</t>
  </si>
  <si>
    <t>Rozdeľovač s prietokomermi z ušľachtilej ocele, šxvxhĺ cca 446x341x89 mm, 7 vykurovacích okruhov, ušľachtilá oceľ</t>
  </si>
  <si>
    <t>551240012000.S1</t>
  </si>
  <si>
    <t>735311570.S</t>
  </si>
  <si>
    <t>Montáž zostavy rozdeľovač / zberač na stenu typ 8 cestný</t>
  </si>
  <si>
    <t>484650036000.S</t>
  </si>
  <si>
    <t>Rozdeľovač s prietokomermi z ušľachtilej ocele, šxvxhĺ cca 496x341x89 mm, 8 vykurovacích okruhov, ušľachtilá oceľ</t>
  </si>
  <si>
    <t>735311580.S</t>
  </si>
  <si>
    <t>Montáž zostavy rozdeľovač / zberač na stenu typ 9 cestný</t>
  </si>
  <si>
    <t>484650036100.S</t>
  </si>
  <si>
    <t>Rozdeľovač s prietokomermi z ušľachtilej ocele, šxvxhĺ cca 546x341x89 mm, 9 vykurovacích okruhov, ušľachtilá oceľ</t>
  </si>
  <si>
    <t>735311590.S</t>
  </si>
  <si>
    <t>Montáž zostavy rozdeľovač / zberač na stenu typ 10 cestný</t>
  </si>
  <si>
    <t>484650036200.S</t>
  </si>
  <si>
    <t>Rozdeľovač s prietokomermi z ušľachtilej ocele, šxvxhĺ cca 596x341x89 mm, 10 vykurovacích okruhov, ušľachtilá oceľ</t>
  </si>
  <si>
    <t>735311610.S</t>
  </si>
  <si>
    <t>Montáž zostavy rozdeľovač / zberač na stenu typ 11 cestný</t>
  </si>
  <si>
    <t>484650036300.S</t>
  </si>
  <si>
    <t>Rozdeľovač s prietokomermi z ušľachtilej ocele, šxvxhĺ cca 646x341x89 mm, 11 vykurovacích okruhov, ušľachtilá oceľ</t>
  </si>
  <si>
    <t>735311620.S</t>
  </si>
  <si>
    <t>Montáž zostavy rozdeľovač / zberač na stenu typ 12 cestný</t>
  </si>
  <si>
    <t>484650036400.S</t>
  </si>
  <si>
    <t>Rozdeľovač s prietokomermi z ušľachtilej ocele, šxvxhĺ cca 696x341x89 mm, 12 vykurovacích okruhov, ušľachtilá oceľ</t>
  </si>
  <si>
    <t>551240011900.S3</t>
  </si>
  <si>
    <t>Set guľových kohútov 1“ (2 ks rohové 90° ) na pripojenie k rozdeľovaču</t>
  </si>
  <si>
    <t>735311622.S</t>
  </si>
  <si>
    <t>Montáž zostavy rozdeľovač / zberač na stenu typ 13 cestný</t>
  </si>
  <si>
    <t>484650036500.S</t>
  </si>
  <si>
    <t>Rozdeľovač s prietokomermi z ušľachtilej ocele, šxvxhĺ cca 746x341x89 mm, 13 vykurovacích okruhov, ušľachtilá oceľ</t>
  </si>
  <si>
    <t>735311624.S</t>
  </si>
  <si>
    <t>Montáž zostavy rozdeľovač / zberač na stenu typ 14 cestný</t>
  </si>
  <si>
    <t>484650036600.S</t>
  </si>
  <si>
    <t>Rozdeľovač s prietokomermi z ušľachtilej ocele, šxvxhĺ cca 796x341x89 mm, 14 vykurovacích okruhov, ušľachtilá oceľ</t>
  </si>
  <si>
    <t>735311750.S</t>
  </si>
  <si>
    <t>Montáž skrinky rozdeľovača pod omietku 2-4 okruhy</t>
  </si>
  <si>
    <t>484650041600.S</t>
  </si>
  <si>
    <t>Skrinka rozdelovača pre montáž pod omietku, 2 - 4 okruhy, šxvxhĺ cca 550x715-895x110-150 mm, oceľový plech</t>
  </si>
  <si>
    <t>735311760.S</t>
  </si>
  <si>
    <t>Montáž skrinky rozdeľovača pod omietku 5-8 okruhov</t>
  </si>
  <si>
    <t>484650041700.S</t>
  </si>
  <si>
    <t>Skrinka rozdelovača pre montáž pod omietku, 5 - 8 okruhov, šxvxhĺ cca 750x715-895x110-150 mm, oceľový plech</t>
  </si>
  <si>
    <t>735311770.S</t>
  </si>
  <si>
    <t>Montáž skrinky rozdeľovača pod omietku 9-12 okruhov</t>
  </si>
  <si>
    <t>484650041800.S</t>
  </si>
  <si>
    <t>Skrinka rozdelovača pre montáž pod omietku, 9 - 12 okruhov, šxvxhĺ cca 950x715-895x110-150 mm, oceľový plech</t>
  </si>
  <si>
    <t>735311780.S</t>
  </si>
  <si>
    <t>Montáž skrinky rozdeľovača pod omietku 13-15 okruhov</t>
  </si>
  <si>
    <t>484650041900.S</t>
  </si>
  <si>
    <t>Skrinka rozdelovača pre montáž pod omietku, 13 -15 okruhov, šxvxhĺ cca 1150x715-895x110-150 mm, oceľový plech</t>
  </si>
  <si>
    <t>735311790.S</t>
  </si>
  <si>
    <t>Montáž skrinky rozdeľovača na omietku 2-5 okruhy</t>
  </si>
  <si>
    <t>484650043700.S</t>
  </si>
  <si>
    <t>Skrinka rozdelovača pre montáž na omietku, 2 - 5 okruhov, šxvxhĺ cca 605x730x130 mm, oceľový plech</t>
  </si>
  <si>
    <t>735311810.S</t>
  </si>
  <si>
    <t>Montáž skrinky rozdeľovača na omietku 6-9 okruhov</t>
  </si>
  <si>
    <t>484650043800.S</t>
  </si>
  <si>
    <t>Skrinka rozdelovača pre montáž na omietku, 6 - 9 okruhov, šxvxhĺ cca 805x730x130 mm, oceľový plech</t>
  </si>
  <si>
    <t>735311820.S</t>
  </si>
  <si>
    <t>Montáž skrinky rozdeľovača na omietku 10-13 okruhov</t>
  </si>
  <si>
    <t>484650043900.S</t>
  </si>
  <si>
    <t>Skrinka rozdelovača pre montáž na omietku, 10 - 13 okruhov, šxvxhĺ cca 1005x730x130 mm, oceľový plech</t>
  </si>
  <si>
    <t>735311820.S1</t>
  </si>
  <si>
    <t>Montáž servopohonov</t>
  </si>
  <si>
    <t>484650043900.S7</t>
  </si>
  <si>
    <t>Servopohon 24 V</t>
  </si>
  <si>
    <t>998735201.S</t>
  </si>
  <si>
    <t>Presun hmôt pre vykurovacie telesá v objektoch výšky do 6 m</t>
  </si>
  <si>
    <t>767995101.S</t>
  </si>
  <si>
    <t>Montáž ostatných atypických kovových stavebných doplnkových konštrukcií do 5 kg - montáž nosného systému</t>
  </si>
  <si>
    <t>JZ-01</t>
  </si>
  <si>
    <t>Jednoduchý záves pre ležaté potrubie vykurovania do ŽB</t>
  </si>
  <si>
    <t>JZ-03</t>
  </si>
  <si>
    <t>Jednoduchý záves pre ležaté potrubie chladenia do ŽB</t>
  </si>
  <si>
    <t>JZ-04</t>
  </si>
  <si>
    <t>Jednoduchý záves pre ležaté potrubiechladenia do ŽB, nad DN125, vrátane</t>
  </si>
  <si>
    <t>-1453545250</t>
  </si>
  <si>
    <t>ZZ-01</t>
  </si>
  <si>
    <t>Združený záves pre 4xDN</t>
  </si>
  <si>
    <t>ZZ-02</t>
  </si>
  <si>
    <t>Združený záves pre 4x DN pod sebou</t>
  </si>
  <si>
    <t>89583277</t>
  </si>
  <si>
    <t>ZZ-03</t>
  </si>
  <si>
    <t>Rám v potrubnom kanáli pre 4x DN</t>
  </si>
  <si>
    <t>-1907136925</t>
  </si>
  <si>
    <t>ZZ-02.1</t>
  </si>
  <si>
    <t>Združený záves pre 2x DN, pod sebou</t>
  </si>
  <si>
    <t>2146548115</t>
  </si>
  <si>
    <t>ZZ-04.1</t>
  </si>
  <si>
    <t>Združený záves pre 2x DN pod sebou, pre potrubia vykurovania</t>
  </si>
  <si>
    <t>-815410749</t>
  </si>
  <si>
    <t>ZZ-05.1</t>
  </si>
  <si>
    <t>Združený záves pre 2x DN pod sebou, pre potrubia chladenia</t>
  </si>
  <si>
    <t>909594045</t>
  </si>
  <si>
    <t>UK DN</t>
  </si>
  <si>
    <t>Objimky pre potrubia vykurovania pre ZZ-01</t>
  </si>
  <si>
    <t>CHL DN</t>
  </si>
  <si>
    <t>Objimky pre potrubia chladenia pre ZZ-01</t>
  </si>
  <si>
    <t>PB-01</t>
  </si>
  <si>
    <t>Pevný bod pre ležaté potrubie do 4kN</t>
  </si>
  <si>
    <t>JZ-01.1</t>
  </si>
  <si>
    <t>JZ-02</t>
  </si>
  <si>
    <t>Jednoduchý záves pre potrubie na DN125</t>
  </si>
  <si>
    <t>R-01</t>
  </si>
  <si>
    <t>Nízky rám pre 4xDN v interiéri</t>
  </si>
  <si>
    <t>R-02</t>
  </si>
  <si>
    <t>Vysoký rám pre 4xDN pod sebou v interiéri</t>
  </si>
  <si>
    <t>UK DN.1</t>
  </si>
  <si>
    <t>818</t>
  </si>
  <si>
    <t>R-03</t>
  </si>
  <si>
    <t>Vysoký rám v exteriéri pre 2xDN</t>
  </si>
  <si>
    <t>R-04</t>
  </si>
  <si>
    <t>Vysoký rám v exteriéri pre 4xDN</t>
  </si>
  <si>
    <t>R-01.1</t>
  </si>
  <si>
    <t>Nízky rám pre 2x DN v interiéri</t>
  </si>
  <si>
    <t>-216807373</t>
  </si>
  <si>
    <t>R-02.1</t>
  </si>
  <si>
    <t>Nízky rám pre 4x DN v interiéri</t>
  </si>
  <si>
    <t>635836632</t>
  </si>
  <si>
    <t>UK DN.2</t>
  </si>
  <si>
    <t>KU-01</t>
  </si>
  <si>
    <t>Klzné uloženie do ŽB</t>
  </si>
  <si>
    <t>KU-02</t>
  </si>
  <si>
    <t>Klzné uloženie na oceľovú konštrukciu</t>
  </si>
  <si>
    <t>PB-02</t>
  </si>
  <si>
    <t>Pevný bod pre zvislé potrubie do 8kN, do ŽB</t>
  </si>
  <si>
    <t>PB-03</t>
  </si>
  <si>
    <t>Pevný bod na päte stúpacieho potrubia pre 2xDN200</t>
  </si>
  <si>
    <t>PB-03.1</t>
  </si>
  <si>
    <t>Objímky pre rám</t>
  </si>
  <si>
    <t>1695553896</t>
  </si>
  <si>
    <t>767995101.S1</t>
  </si>
  <si>
    <t>Spojovací materiál, skrutky, matice, podložky, rezné kotúče</t>
  </si>
  <si>
    <t>783424340.S</t>
  </si>
  <si>
    <t>Nátery kov.potr.a armatúr syntetické potrubie do DN 50 mm dvojnás. základný náter + vrchný náter</t>
  </si>
  <si>
    <t>783425350.S</t>
  </si>
  <si>
    <t>Nátery kov.potr.a armatúr syntetické potrubie do DN 100 mm dvojnás. základný náter + vrchný náter</t>
  </si>
  <si>
    <t>783426360.S</t>
  </si>
  <si>
    <t>Nátery kov.potr.a armatúr syntetické potrubie do DN 150 mm dvojnás. základný náter + vrchný náter</t>
  </si>
  <si>
    <t>Revízie</t>
  </si>
  <si>
    <t>950507310.S</t>
  </si>
  <si>
    <t>Plynové kotle nad 50 kW-kontrola funkcie uvedenie kotla do prevádzky + zaškolenie obsluhy</t>
  </si>
  <si>
    <t>Hodinové zúčtovacie sadzby</t>
  </si>
  <si>
    <t>HZS000111.S</t>
  </si>
  <si>
    <t>262144</t>
  </si>
  <si>
    <t>HZS000111.S1</t>
  </si>
  <si>
    <t>HZZ00002222</t>
  </si>
  <si>
    <t>HZS000112.S</t>
  </si>
  <si>
    <t>Pol44</t>
  </si>
  <si>
    <t>Odborné a úradné škúšky</t>
  </si>
  <si>
    <t>HZS0001121.S</t>
  </si>
  <si>
    <t>Pol45</t>
  </si>
  <si>
    <t>Dielenská dokumentácia podpornej konštrukcie vypracovaná zhotoviteľom</t>
  </si>
  <si>
    <t>E.8 - Vzduchotechnika</t>
  </si>
  <si>
    <t xml:space="preserve">    D1 - Zariadenie č. L1.1</t>
  </si>
  <si>
    <t xml:space="preserve">    D2 - Zariadenie č. L2.1</t>
  </si>
  <si>
    <t xml:space="preserve">    D3 - Zariadenie č. L3.1</t>
  </si>
  <si>
    <t xml:space="preserve">    D4 - Zariadenie č. L4.1</t>
  </si>
  <si>
    <t xml:space="preserve">    D5 - Zariadenie č. L5.1</t>
  </si>
  <si>
    <t xml:space="preserve">    D6 - Zariadenie č. L6.1</t>
  </si>
  <si>
    <t xml:space="preserve">    D7 - Zariadenie č. L7.1</t>
  </si>
  <si>
    <t xml:space="preserve">    D8 - Zariadenie č. L8.1</t>
  </si>
  <si>
    <t xml:space="preserve">    D9 - Zariadenie č. L9.1</t>
  </si>
  <si>
    <t xml:space="preserve">    D10 - Zariadenie č. L10.1 - zrušené - neobsadené</t>
  </si>
  <si>
    <t xml:space="preserve">    D11 - Zariadenie č. L11.1</t>
  </si>
  <si>
    <t xml:space="preserve">    D12 - Zariadenie č. L12.1</t>
  </si>
  <si>
    <t xml:space="preserve">    D13 - Zariadenie č. L13.1 - Vetranie márnice a priestorov na 1.pp</t>
  </si>
  <si>
    <t xml:space="preserve">    D14 - Zariadenie č. L14.1 - Vetranie technickej miestnosti UK, CHL - prevádzkové</t>
  </si>
  <si>
    <t xml:space="preserve">    D15.1 - Zariadenie č. L 15.1 - Vetranie technickej miestnosti ÚK, CHL - havarijné-prívod</t>
  </si>
  <si>
    <t xml:space="preserve">    D15.2 - Zariadenie č. L 15.2 - Vetranie technickej miestnosti ÚK, CHL - havarijné-odvod</t>
  </si>
  <si>
    <t xml:space="preserve">    D15.3 - Zariadenie č. L 15.3 - Vetranie technickej miestnosti ÚK, CHL - havarijné - ohrev vzduchu</t>
  </si>
  <si>
    <t xml:space="preserve">    D16.1 - Zariadenie č. L 16.1 - Vetranie vákuovej a kompresorovej stanice</t>
  </si>
  <si>
    <t xml:space="preserve">    D17.1 - Zariadenie č. L 17.1 - Odsávanie od kompresorov</t>
  </si>
  <si>
    <t xml:space="preserve">    D17.2 - Zariadenie č. L 17.2 - Odsávanie od kompresorov</t>
  </si>
  <si>
    <t xml:space="preserve">    D18.1 - Zariadenie č. L 18.1 - Havaríjne vetranie - Zdroj CO2</t>
  </si>
  <si>
    <t xml:space="preserve">    D19.1 - Zariadenie č. L 19.1 - Vetranie laboratória 3.XVI.048L</t>
  </si>
  <si>
    <t xml:space="preserve">    D20.1 - Zariadenie č. L 20.1 -  Vetranie technickej miestnosti VZT - prevádzkové</t>
  </si>
  <si>
    <t xml:space="preserve">    D21.1 - Zariadenie č. L 21.1 - Odsávanie od myčiek</t>
  </si>
  <si>
    <t xml:space="preserve">    D22.1 - Zariadenie č. L 22.1 - Odsávanie anestez.plynov</t>
  </si>
  <si>
    <t xml:space="preserve">    D23.1 - Zariadenie č. L 23.1 - Bežné vetranie schodiska -prívod</t>
  </si>
  <si>
    <t xml:space="preserve">    D23.2 - Zariadenie č. L 23.2 - Bežné vetranie schodiska -odvod</t>
  </si>
  <si>
    <t xml:space="preserve">    D30.1 - Zariadenie č. L 30.1</t>
  </si>
  <si>
    <t xml:space="preserve">    D-PV1 - Zariadenie č. PV1 - Požiarne vetranie CHUC - typu C, predsieň</t>
  </si>
  <si>
    <t xml:space="preserve">    D-PV2.1 - Zariadenie č. PV2.1 - Prívod vzduchu</t>
  </si>
  <si>
    <t xml:space="preserve">    D-PV3 - Zariadenie č. PV3 - Požiarne vetranie CHUC - typu A (os A), schodisko-odvod</t>
  </si>
  <si>
    <t xml:space="preserve">    D-PV4 - Zariadenie č. PV4 - Požiarne vetranie CHUC - typu A (os L), schodisko</t>
  </si>
  <si>
    <t xml:space="preserve">    D-PV5 - Zariadenie č. PV5 - Požiarne vetranie - požiarnej predsiene - čisté priestory 3.NP OS-B</t>
  </si>
  <si>
    <t xml:space="preserve">    D-PV6 - Zariadenie č. PV6 - Požiarne vetranie - požiarna predsieň - čisté priestory 3.NP OS-L</t>
  </si>
  <si>
    <t xml:space="preserve">    D-PV7 - Zariadenie č. PV7 - Požiarne vetranie - požiarna predsieň - čisté priestory 2.NP OS-F</t>
  </si>
  <si>
    <t xml:space="preserve">    D-PV8.1, PV8.2 - Zariadenie č. PV8.1, PV8.2 - Požiarne vetranie - evakuačného výťahu</t>
  </si>
  <si>
    <t xml:space="preserve">    D-KL1 - Zariadenie č. KL1 - Klimatizácia m.č. 0.V.068 - serverovňa</t>
  </si>
  <si>
    <t xml:space="preserve">    D-KL2 - Zariadenie č. KL2 - Klimatizácia m.č. 0.III.046 - biologický odpad-Split systém na 15°C</t>
  </si>
  <si>
    <t xml:space="preserve">    D-KL3 - Zariadenie č. KL3 - Klimatizácia m.č. 0.III.049 - biologický odpad - Split systém na 15°C</t>
  </si>
  <si>
    <t xml:space="preserve">    D-KL4 - Zariadenie č. KL4 - Klimatizácia m.č. 0.III.050 - márnica-Split systém na 15°C</t>
  </si>
  <si>
    <t xml:space="preserve">    D-KL5 - Zariadenie č. KL5 - Klimatizácia m.č. 0.V.069 - NN rozvodňa</t>
  </si>
  <si>
    <t xml:space="preserve">    D-KL6 - Zariadenie č. KL6 - Klimatizácia m.č. 0.V.075 - tech. Miestnosť pristávacej plochy</t>
  </si>
  <si>
    <t xml:space="preserve">    D-KL7 - Zariadenie č. KL7 - Klimatizácia m.č. 2.XI.068 - sanitačná miestnosť</t>
  </si>
  <si>
    <t xml:space="preserve">    D-KL8 - Zariadenie č. KL8 - Klimatizácia m.č. 3.XVI.048 - laboratórium</t>
  </si>
  <si>
    <t xml:space="preserve">    D-KL9 - Zariadenie č. KL9 - Klimatizácia priestoru sterilizácie (os 3-4)</t>
  </si>
  <si>
    <t xml:space="preserve">    D-KL10 - Zariadenie č. KL10 - Klimatizácia m.č. 4.XIX.004 - Pracovňa IT / sklad - Split systém, 100% záloha</t>
  </si>
  <si>
    <t xml:space="preserve">    D-KL11 - Zariadenie č. KL11 - Klimatizácia m.č.1.IX.131- serverovňa-Split systém, 100% záloha</t>
  </si>
  <si>
    <t xml:space="preserve">    D-KL12 - Zariadenie č. KL12 - Chladenie rozvádzačov a rackov - VRV IV+ vonk., rekuperacia tepla, 400V</t>
  </si>
  <si>
    <t xml:space="preserve">    D-KL13 - Zariadenie č. KL13 - Klimatizácia m.č. 0.III.052 - pračovňa mopov</t>
  </si>
  <si>
    <t xml:space="preserve">    D-KL14 - Zariadenie č. KL14 - Klimatizácia m.č. 3.XVI.080 - biologický odpad</t>
  </si>
  <si>
    <t>HZS - Ostatné</t>
  </si>
  <si>
    <t>Zariadenie č. L1.1</t>
  </si>
  <si>
    <t>L1.1</t>
  </si>
  <si>
    <t>Kompaktné rekuperačné VZ 09/06 v hygienickom prevedení _ REMAK alebo ekvivalentný</t>
  </si>
  <si>
    <t>235696530</t>
  </si>
  <si>
    <t>Poznámka k položke:_x000D_
Poznámka k položke:   Projektovaný prietok vzduchu: 4550/4385 m3/h   Projektovaný externý statický tlak: 900/350 Pa   Prietok vzduchu -rezerva(10%): 5005/4824 m3/h   Externý statický tlak - rezerva (21%): 1089/424 Pa</t>
  </si>
  <si>
    <t>ZVL1</t>
  </si>
  <si>
    <t>Parný vyvíjač</t>
  </si>
  <si>
    <t>1440527702</t>
  </si>
  <si>
    <t>Rozdeľovač na DS80 - GS65-90 (2xDS80)</t>
  </si>
  <si>
    <t>-933878368</t>
  </si>
  <si>
    <t>M002</t>
  </si>
  <si>
    <t>System distribúcie pary 2/800/500</t>
  </si>
  <si>
    <t>1416381997</t>
  </si>
  <si>
    <t>M003</t>
  </si>
  <si>
    <t>Montážna podpora 450-950mm</t>
  </si>
  <si>
    <t>-81465315</t>
  </si>
  <si>
    <t>M004</t>
  </si>
  <si>
    <t>DS80 parná hadica (57/45mm) do 45 kg/h</t>
  </si>
  <si>
    <t>bm</t>
  </si>
  <si>
    <t>-1243462269</t>
  </si>
  <si>
    <t>M005</t>
  </si>
  <si>
    <t>KS10 Kondenzačná hadica</t>
  </si>
  <si>
    <t>-1110054761</t>
  </si>
  <si>
    <t>M006</t>
  </si>
  <si>
    <t>nerezové prepojovacie potrubie 75mm</t>
  </si>
  <si>
    <t>1918123214</t>
  </si>
  <si>
    <t>M007</t>
  </si>
  <si>
    <t>Izolácia so sklennou vatou, hr. 60mm</t>
  </si>
  <si>
    <t>2078082588</t>
  </si>
  <si>
    <t>M008</t>
  </si>
  <si>
    <t>El.vyhrievacie káble</t>
  </si>
  <si>
    <t>924370359</t>
  </si>
  <si>
    <t>M009</t>
  </si>
  <si>
    <t>Zostava odvodu spalín</t>
  </si>
  <si>
    <t>1861098483</t>
  </si>
  <si>
    <t>M0010-1</t>
  </si>
  <si>
    <t>1434284756</t>
  </si>
  <si>
    <t>M010</t>
  </si>
  <si>
    <t>Kotevné prvky pre upevnenie potrubia spalín</t>
  </si>
  <si>
    <t>-1453232767</t>
  </si>
  <si>
    <t>TH1.1</t>
  </si>
  <si>
    <t>Tlmič hluku TVH-950x665/2500_počet tlmiacich kulís:5ks, šírka kulisy:100mm, hygienické prevedenie</t>
  </si>
  <si>
    <t>900843807</t>
  </si>
  <si>
    <t>TH1.2</t>
  </si>
  <si>
    <t>1687332483</t>
  </si>
  <si>
    <t>TH1.3</t>
  </si>
  <si>
    <t>Tlmič hluku TVH-500x400/1000_počet tlmiacich kulís:5ks, šírka kulisy:100mm, hygienické prevedenie</t>
  </si>
  <si>
    <t>663718535</t>
  </si>
  <si>
    <t>TH1.4</t>
  </si>
  <si>
    <t>Tlmič hluku TVH-450x400/1000_počet tlmiacich kulís:5ks, šírka kulisy:100mm, hygienické prevedenie</t>
  </si>
  <si>
    <t>1188101538</t>
  </si>
  <si>
    <t>RVP1.1</t>
  </si>
  <si>
    <t>Regulátor variabilného prietoku 250 - regulátor riadený detektorom CO2 ,  teplotou, tlakovou diferenciou v miestnosti a pohybovým senzorom, servopohon s integrovaním do MaR</t>
  </si>
  <si>
    <t>1641860634</t>
  </si>
  <si>
    <t>RVP1.2</t>
  </si>
  <si>
    <t>Regulátor variabilného prietoku 315 - regulátor riadený detektorom CO2 ,   teplotou, tlakovou diferenciou v miestnosti a pohybovým senzorom, servopohon s integrovaním do MaR</t>
  </si>
  <si>
    <t>-1490417895</t>
  </si>
  <si>
    <t>RVP1.3</t>
  </si>
  <si>
    <t>Regulátor variabilného prietoku 400x400 - regulátor riadený detektorom CO2 ,   teplotou, tlakovou diferenciou v miestnosti a pohybovým senzorom, servopohon s integrovaním do MaR</t>
  </si>
  <si>
    <t>244985625</t>
  </si>
  <si>
    <t>RVP1.4</t>
  </si>
  <si>
    <t>Regulátor variabilného prietoku 600x450 - regulátor riadený detektorom CO2 ,   teplotou, tlakovou diferenciou v miestnosti a pohybovým senzorom, servopohon s integrovaním do MaR</t>
  </si>
  <si>
    <t>-1509878166</t>
  </si>
  <si>
    <t>A1.1</t>
  </si>
  <si>
    <t>Stropný difúzor s Hepa filtrom H14_CDHb 60-315-1-2-4V</t>
  </si>
  <si>
    <t>387077176</t>
  </si>
  <si>
    <t>B1.1</t>
  </si>
  <si>
    <t>Odsávací stropný difúzor 250-600</t>
  </si>
  <si>
    <t>89200622</t>
  </si>
  <si>
    <t>B1.2</t>
  </si>
  <si>
    <t>Odsávacia jednotka s plenum boxom zadné pripojenie 500x300</t>
  </si>
  <si>
    <t>1371512281</t>
  </si>
  <si>
    <t>B1.3</t>
  </si>
  <si>
    <t>Odsávacia jednotka s atypickým plenum boxom 450x300hĺbkou150 a prípojom potrubia 450x150 s dopojením odsávacieho difúzora</t>
  </si>
  <si>
    <t>-2135194902</t>
  </si>
  <si>
    <t>M011</t>
  </si>
  <si>
    <t>Spiro potrubie D250 vrátane tvaroviek 35%, skupina HD1, trieda tesnosti C, hygienické prevedenie</t>
  </si>
  <si>
    <t>-1689082222</t>
  </si>
  <si>
    <t>M012</t>
  </si>
  <si>
    <t>Spiro potrubie D400 vrátane tvaroviek 35%, skupina HD1, trieda tesnosti C, hygienické prevedenie</t>
  </si>
  <si>
    <t>-1379653394</t>
  </si>
  <si>
    <t>M013</t>
  </si>
  <si>
    <t>Štvorhranné potrubie skI.do obvodu  3000  vrátane tvaroviek 35%, skupina HD1, trieda tesnosti C, hygienické prevedenie</t>
  </si>
  <si>
    <t>-1454606393</t>
  </si>
  <si>
    <t>M014</t>
  </si>
  <si>
    <t>Štvorhranné potrubie skI.do obvodu  5000  vrátane tvaroviek 35%, skupina HD1, trieda tesnosti C, hygienické prevedenie</t>
  </si>
  <si>
    <t>-2029047163</t>
  </si>
  <si>
    <t>M015</t>
  </si>
  <si>
    <t>Čistiaci kus do štvorhranného potrubia</t>
  </si>
  <si>
    <t>-1374947487</t>
  </si>
  <si>
    <t>M016</t>
  </si>
  <si>
    <t>Čistiaci kus do SPIRO potrubia</t>
  </si>
  <si>
    <t>-1195469892</t>
  </si>
  <si>
    <t>M017</t>
  </si>
  <si>
    <t>Ohybné hadice - dopojenie distribučných prvkov D250, hygienické prevedenie</t>
  </si>
  <si>
    <t>-1276169827</t>
  </si>
  <si>
    <t>M018</t>
  </si>
  <si>
    <t>Ohybné hadice - dopojenie distribučných prvkov D400, hygienické prevedenie</t>
  </si>
  <si>
    <t>-143167729</t>
  </si>
  <si>
    <t>M019</t>
  </si>
  <si>
    <t>Izolácie - kaučuková +hliníková hygienická fólia hr. 30 mm - interiér</t>
  </si>
  <si>
    <t>1619568035</t>
  </si>
  <si>
    <t>M020</t>
  </si>
  <si>
    <t>Izolácie -   protipožiarna, odolnosť 30min.+ oplechovanie, hr.50mm - exteriér</t>
  </si>
  <si>
    <t>1502588459</t>
  </si>
  <si>
    <t>K021</t>
  </si>
  <si>
    <t>Montáž zariadenia č. L1.1 vrátane komponentov VZT, distribučných elementov VZT potrubia a izolácie</t>
  </si>
  <si>
    <t>-1055778125</t>
  </si>
  <si>
    <t>Zariadenie č. L2.1</t>
  </si>
  <si>
    <t>L2.1</t>
  </si>
  <si>
    <t>Kompaktné rekuperačné VZ 09/09 v hygienickom prevedení _ REMAK alebo ekvivalentný</t>
  </si>
  <si>
    <t>1488960651</t>
  </si>
  <si>
    <t>Poznámka k položke:_x000D_
Poznámka k položke:  Projektovaný prietok vzduchu: 5470/5270 m3/h  Projektovaný externý statický tlak: 900/350 Pa  Prietok vzduchu -rezerva(10%):6017/5797 m3/h  Externý statický tlak - rezerva (21%): 1089/424 Pa</t>
  </si>
  <si>
    <t>ZVL2</t>
  </si>
  <si>
    <t>-467051492</t>
  </si>
  <si>
    <t>1841306018</t>
  </si>
  <si>
    <t>M022</t>
  </si>
  <si>
    <t>Parná trubica DV81-800</t>
  </si>
  <si>
    <t>1041433959</t>
  </si>
  <si>
    <t>2037167425</t>
  </si>
  <si>
    <t>-406099380</t>
  </si>
  <si>
    <t>-1579374642</t>
  </si>
  <si>
    <t>1952994601</t>
  </si>
  <si>
    <t>-108158285</t>
  </si>
  <si>
    <t>980012010</t>
  </si>
  <si>
    <t>-552705557</t>
  </si>
  <si>
    <t>-684858969</t>
  </si>
  <si>
    <t>TH2.1</t>
  </si>
  <si>
    <t>Tlmič hluku TVH-950x950/2500_počet tlmiacich kulís:5ks, šírka kulisy:100mm, hygienické prevedenie</t>
  </si>
  <si>
    <t>-704520173</t>
  </si>
  <si>
    <t>TH2.2</t>
  </si>
  <si>
    <t>Tlmič hluku TVH-950x950/2000_počet tlmiacich kulís:5ks, šírka kulisy:100mm, hygienické prevedenie</t>
  </si>
  <si>
    <t>151818799</t>
  </si>
  <si>
    <t>TH2.3</t>
  </si>
  <si>
    <t>Tlmič hluku TVH-650x400/1000_počet tlmiacich kulís:5ks, šírka kulisy:100mm, hygienické prevedenie</t>
  </si>
  <si>
    <t>-105412212</t>
  </si>
  <si>
    <t>TH2.4</t>
  </si>
  <si>
    <t>Tlmič hluku TVH-450x450/800_počet tlmiacich kulís:5ks, šírka kulisy:100mm, hygienické prevedenie</t>
  </si>
  <si>
    <t>1874351255</t>
  </si>
  <si>
    <t>TH2.5</t>
  </si>
  <si>
    <t>Tlmič hluku TVH-500x450/500_počet tlmiacich kulís:5ks, šírka kulisy:100mm, hygienické prevedenie</t>
  </si>
  <si>
    <t>1465214206</t>
  </si>
  <si>
    <t>RVP2.1</t>
  </si>
  <si>
    <t>Regulátor variabilného prietoku 650x400 - regulátor riadený detektorom CO2 ,   teplotou, tlakovou diferenciou v miestnosti a pohybovým senzorom, servopohon s integrovaním do MaR</t>
  </si>
  <si>
    <t>1077002622</t>
  </si>
  <si>
    <t>RVP2.2</t>
  </si>
  <si>
    <t>Regulátor variabilného prietoku 500x450 - regulátor riadený detektorom CO2 ,   teplotou, tlakovou diferenciou v miestnosti a pohybovým senzorom, servopohon s integrovaním do MaR</t>
  </si>
  <si>
    <t>1103469876</t>
  </si>
  <si>
    <t>RVP2.3</t>
  </si>
  <si>
    <t>Regulátor variabilného prietoku 600x450 - regulátor riadený detektorom CO2 ,    teplotou, tlakovou diferenciou v miestnosti a pohybovým senzorom, servopohon s integrovaním do MaR</t>
  </si>
  <si>
    <t>-2009405052</t>
  </si>
  <si>
    <t>RVP2.4</t>
  </si>
  <si>
    <t>Regulátor variabilného prietoku 250 - regulátor riadený detektorom CO2 ,   teplotou, tlakovou diferenciou v miestnosti a pohybovým senzorom, servopohon s integrovaním do MaR</t>
  </si>
  <si>
    <t>-1173350381</t>
  </si>
  <si>
    <t>RVP2.5</t>
  </si>
  <si>
    <t>Regulátor variabilného prietoku 315 - regulátor riadený detektorom CO2 ,  teplotou, tlakovou diferenciou v miestnosti a pohybovým senzorom, servopohon s integrovaním do MaR</t>
  </si>
  <si>
    <t>304327823</t>
  </si>
  <si>
    <t>A2.1</t>
  </si>
  <si>
    <t>-1424751135</t>
  </si>
  <si>
    <t>B2.1</t>
  </si>
  <si>
    <t>-2141852125</t>
  </si>
  <si>
    <t>621012137</t>
  </si>
  <si>
    <t>-228902314</t>
  </si>
  <si>
    <t>M023</t>
  </si>
  <si>
    <t>Štvorhranné potrubie skI. do obvodu  3000  vrátane tvaroviek 35%, skupina HD1, trieda tesnosti C, hygienické prevedenie</t>
  </si>
  <si>
    <t>963704075</t>
  </si>
  <si>
    <t>-577716308</t>
  </si>
  <si>
    <t>1081227970</t>
  </si>
  <si>
    <t>604003617</t>
  </si>
  <si>
    <t>-493273594</t>
  </si>
  <si>
    <t>-750905850</t>
  </si>
  <si>
    <t>1938546818</t>
  </si>
  <si>
    <t>1531233942</t>
  </si>
  <si>
    <t>K024</t>
  </si>
  <si>
    <t>Montáž zariadenia č. L2.1 vrátane komponentov VZT, distribučných elementov VZT potrubia a izolácie</t>
  </si>
  <si>
    <t>817097921</t>
  </si>
  <si>
    <t>Zariadenie č. L3.1</t>
  </si>
  <si>
    <t>L3.1</t>
  </si>
  <si>
    <t>Kompaktné rekuperačné VZ 09/09 v hygienickom prevedení _ REMAK  alebo ekvivalentný</t>
  </si>
  <si>
    <t>-1341022453</t>
  </si>
  <si>
    <t>Poznámka k položke:_x000D_
Poznámka k položke:   Projektovaný prietok vzduchu: 5470/5270 m3/h   Projektovaný externý statický tlak: 900/350 Pa   Prietok vzduchu -rezerva(10%):6017/5797 m3/h   Externý statický tlak - rezerva (21%): 1089/424 Pa</t>
  </si>
  <si>
    <t>ZVL3</t>
  </si>
  <si>
    <t>-823109891</t>
  </si>
  <si>
    <t>313203620</t>
  </si>
  <si>
    <t>1497683686</t>
  </si>
  <si>
    <t>450249996</t>
  </si>
  <si>
    <t>-509596976</t>
  </si>
  <si>
    <t>-837733655</t>
  </si>
  <si>
    <t>-613551870</t>
  </si>
  <si>
    <t>1852315645</t>
  </si>
  <si>
    <t>-1425070126</t>
  </si>
  <si>
    <t>-1334376737</t>
  </si>
  <si>
    <t>TH3.1</t>
  </si>
  <si>
    <t>-1266779173</t>
  </si>
  <si>
    <t>TH3.2</t>
  </si>
  <si>
    <t>-270505612</t>
  </si>
  <si>
    <t>TH3.3</t>
  </si>
  <si>
    <t>Tlmič hluku TVH-1000x400/1000_počet tlmiacich kulís:5ks, šírka kulisy:100mm, hygienické prevedenie</t>
  </si>
  <si>
    <t>66568229</t>
  </si>
  <si>
    <t>TH3.4</t>
  </si>
  <si>
    <t>-2145339459</t>
  </si>
  <si>
    <t>TH3.5</t>
  </si>
  <si>
    <t>Tlmič hluku TVH-450x450/1000_počet tlmiacich kulís:5ks, šírka kulisy:100mm, hygienické prevedenie</t>
  </si>
  <si>
    <t>-277941271</t>
  </si>
  <si>
    <t>TH3.6</t>
  </si>
  <si>
    <t>-616557998</t>
  </si>
  <si>
    <t>RVP3.1</t>
  </si>
  <si>
    <t>Regulátor variabilného prietoku 500x400 - regulátor riadený detektorom CO2 ,   teplotou, tlakovou diferenciou v miestnosti a pohybovým senzorom, servopohon s integrovaním do MaR</t>
  </si>
  <si>
    <t>2094390764</t>
  </si>
  <si>
    <t>RVP3.2</t>
  </si>
  <si>
    <t>Regulátor variabilného prietoku 450x450 - regulátor riadený detektorom CO2 ,   teplotou, tlakovou diferenciou v miestnosti a pohybovým senzorom, servopohon s integrovaním do MaR</t>
  </si>
  <si>
    <t>40976707</t>
  </si>
  <si>
    <t>RVP3.3</t>
  </si>
  <si>
    <t>-1059477026</t>
  </si>
  <si>
    <t>RVP3.4</t>
  </si>
  <si>
    <t>1981999267</t>
  </si>
  <si>
    <t>A3.1</t>
  </si>
  <si>
    <t>-1098608617</t>
  </si>
  <si>
    <t>B3.1</t>
  </si>
  <si>
    <t>-907967374</t>
  </si>
  <si>
    <t>-231723151</t>
  </si>
  <si>
    <t>998240008</t>
  </si>
  <si>
    <t>-194510715</t>
  </si>
  <si>
    <t>M025</t>
  </si>
  <si>
    <t>do obvodu  5000  vrátane tvaroviek 35%, skupina HD1, trieda tesnosti C, hygienické prevedenie</t>
  </si>
  <si>
    <t>667600257</t>
  </si>
  <si>
    <t>2010289705</t>
  </si>
  <si>
    <t>-1242101210</t>
  </si>
  <si>
    <t>M026</t>
  </si>
  <si>
    <t>-1410254120</t>
  </si>
  <si>
    <t>M027</t>
  </si>
  <si>
    <t>-1047094194</t>
  </si>
  <si>
    <t>1762443296</t>
  </si>
  <si>
    <t>200351158</t>
  </si>
  <si>
    <t>K028</t>
  </si>
  <si>
    <t>Montáž zariadenia č. L 3.1 vrátane komponentov VZT, distribučných elementov VZT potrubia a izolácie</t>
  </si>
  <si>
    <t>-1921042403</t>
  </si>
  <si>
    <t>Zariadenie č. L4.1</t>
  </si>
  <si>
    <t>L4.1</t>
  </si>
  <si>
    <t>2063621228</t>
  </si>
  <si>
    <t>Poznámka k položke:_x000D_
Poznámka k položke: Projektovaný prietok vzduchu: 6140/5890 m3/h Projektovaný externý statický tlak: 900/350 Pa Prietok vzduchu -rezerva(10%):6754/6479 m3/h Externý statický tlak - rezerva (21%): 1089/424 Pa</t>
  </si>
  <si>
    <t>ZVL4</t>
  </si>
  <si>
    <t>977398013</t>
  </si>
  <si>
    <t>-414441313</t>
  </si>
  <si>
    <t>-1731396928</t>
  </si>
  <si>
    <t>-2142664940</t>
  </si>
  <si>
    <t>-238600859</t>
  </si>
  <si>
    <t>1878679048</t>
  </si>
  <si>
    <t>1810009194</t>
  </si>
  <si>
    <t>-1296425341</t>
  </si>
  <si>
    <t>1103250707</t>
  </si>
  <si>
    <t>-909798319</t>
  </si>
  <si>
    <t>227857946</t>
  </si>
  <si>
    <t>TH4.1</t>
  </si>
  <si>
    <t>1964383903</t>
  </si>
  <si>
    <t>TH4.2</t>
  </si>
  <si>
    <t>185621014</t>
  </si>
  <si>
    <t>TH4.3</t>
  </si>
  <si>
    <t>Tlmič hluku TVH-710x400/1000_počet tlmiacich kulís:5ks, šírka kulisy:100mm, hygienické prevedenie</t>
  </si>
  <si>
    <t>-797663790</t>
  </si>
  <si>
    <t>TH4.3.1</t>
  </si>
  <si>
    <t>Tlmič hluku TVH-630x400/1000_počet tlmiacich kulís:5ks, šírka kulisy:100mm, hygienické prevedenie</t>
  </si>
  <si>
    <t>-1025440248</t>
  </si>
  <si>
    <t>TH4.4</t>
  </si>
  <si>
    <t>Tlmič hluku TVH-450x450/500_počet tlmiacich kulís:5ks, šírka kulisy:100mm, hygienické prevedenie</t>
  </si>
  <si>
    <t>-911337189</t>
  </si>
  <si>
    <t>RVP4.1</t>
  </si>
  <si>
    <t>Regulátor variabilného prietoku 550x400 - regulátor riadený detektorom CO2 ,  teplotou, tlakovou diferenciou v miestnosti a pohybovým senzorom, servopohon s integrovaním do MaR</t>
  </si>
  <si>
    <t>-1755098331</t>
  </si>
  <si>
    <t>RVP4.2</t>
  </si>
  <si>
    <t>-1220425644</t>
  </si>
  <si>
    <t>RVP4.3</t>
  </si>
  <si>
    <t>-1375731775</t>
  </si>
  <si>
    <t>RVP4.4</t>
  </si>
  <si>
    <t>1283926750</t>
  </si>
  <si>
    <t>RK4.1</t>
  </si>
  <si>
    <t>Regulačná klapka štvorhranná 315x400</t>
  </si>
  <si>
    <t>-1974013379</t>
  </si>
  <si>
    <t>A4.1</t>
  </si>
  <si>
    <t>1348581901</t>
  </si>
  <si>
    <t>A4.2</t>
  </si>
  <si>
    <t>Stropný difúzor s Hepa filtrom H14_OPLb 3500, resp. ekvivalent</t>
  </si>
  <si>
    <t>139080076</t>
  </si>
  <si>
    <t>B4.1</t>
  </si>
  <si>
    <t>840650189</t>
  </si>
  <si>
    <t>2027296609</t>
  </si>
  <si>
    <t>-1756141207</t>
  </si>
  <si>
    <t>M029</t>
  </si>
  <si>
    <t>Štvorhranné potrubie skI. do obvodu 3000  vrátane tvaroviek 35%, skupina HD1, trieda tesnosti C, hygienické prevedenie</t>
  </si>
  <si>
    <t>-1922672927</t>
  </si>
  <si>
    <t>M030</t>
  </si>
  <si>
    <t>Štvorhranné potrubie skI. do obvodu 5000  vrátane tvaroviek 35%, skupina HD1, trieda tesnosti C, hygienické prevedenie</t>
  </si>
  <si>
    <t>-813653300</t>
  </si>
  <si>
    <t>963928883</t>
  </si>
  <si>
    <t>-527608307</t>
  </si>
  <si>
    <t>1329401560</t>
  </si>
  <si>
    <t>-1926336237</t>
  </si>
  <si>
    <t>59421737</t>
  </si>
  <si>
    <t>-1143021173</t>
  </si>
  <si>
    <t>K031</t>
  </si>
  <si>
    <t>Montáž zariadenia L 4.1 vrátane komponentov VZT, distribučných elementov VZT potrubia a izolácie</t>
  </si>
  <si>
    <t>-625627702</t>
  </si>
  <si>
    <t>Zariadenie č. L5.1</t>
  </si>
  <si>
    <t>L5.1</t>
  </si>
  <si>
    <t>Kompaktné rekuperačné VZ 18/12 /  18/09 v hygienickom prevedení _ REMAK alebo ekvivalentný</t>
  </si>
  <si>
    <t>-1544998513</t>
  </si>
  <si>
    <t>Poznámka k položke:_x000D_
Poznámka k položke:   Projektovaný prietok vzduchu: 13660/13480 m3/h   Projektovaný externý statický tlak: 900/400 Pa   Prietok vzduchu -rezerva(7,5%):14685/14491 m3/h   Externý statický tlak - rezerva (16%): 1044/464 Pa</t>
  </si>
  <si>
    <t>ZVL5</t>
  </si>
  <si>
    <t>-323271932</t>
  </si>
  <si>
    <t>M021</t>
  </si>
  <si>
    <t>Rozdeľovač na DS80 - GS130 (3xDS80)</t>
  </si>
  <si>
    <t>-1238044667</t>
  </si>
  <si>
    <t>M024</t>
  </si>
  <si>
    <t>Parná trubica DV81-1500</t>
  </si>
  <si>
    <t>-1316185474</t>
  </si>
  <si>
    <t>-80070363</t>
  </si>
  <si>
    <t>588612449</t>
  </si>
  <si>
    <t>-1415873481</t>
  </si>
  <si>
    <t>M028</t>
  </si>
  <si>
    <t>1466509987</t>
  </si>
  <si>
    <t>M0010-2</t>
  </si>
  <si>
    <t>-504922773</t>
  </si>
  <si>
    <t>-1454034758</t>
  </si>
  <si>
    <t>TH5.1</t>
  </si>
  <si>
    <t>Tlmič hluku TVH-1840x950/3000_počet tlmiacich kulís:5ks, šírka kulisy:100mm, hygienické prevedenie</t>
  </si>
  <si>
    <t>-1231182510</t>
  </si>
  <si>
    <t>TH5.2</t>
  </si>
  <si>
    <t>Tlmič hluku TVH-1840x1000/1500_počet tlmiacich kulís:5ks, šírka kulisy:100mm, hygienické prevedenie</t>
  </si>
  <si>
    <t>-1280475032</t>
  </si>
  <si>
    <t>TH5.3</t>
  </si>
  <si>
    <t>Tlmič hluku TVH-1250x1000/1500_počet tlmiacich kulís:5ks, šírka kulisy:100mm, hygienické prevedenie</t>
  </si>
  <si>
    <t>1438844155</t>
  </si>
  <si>
    <t>TH5.4</t>
  </si>
  <si>
    <t>Tlmič hluku TVH-1000x600/2000_počet tlmiacich kulís:5ks, šírka kulisy:100mm, hygienické prevedenie</t>
  </si>
  <si>
    <t>211036485</t>
  </si>
  <si>
    <t>TH5.5</t>
  </si>
  <si>
    <t>Tlmič hluku TVH-1840x600/1000_počet tlmiacich kulís:5ks, šírka kulisy:100mm, hygienické prevedenie</t>
  </si>
  <si>
    <t>1174168255</t>
  </si>
  <si>
    <t>TH5.6</t>
  </si>
  <si>
    <t>Tlmič hluku TVH-400x400/1000_počet tlmiacich kulís:5ks, šírka kulisy:100mm, hygienické prevedenie</t>
  </si>
  <si>
    <t>1541853310</t>
  </si>
  <si>
    <t>TH5.7</t>
  </si>
  <si>
    <t>Tlmič hluku pre kruhové potrubie D315, hygienické prevedenie</t>
  </si>
  <si>
    <t>1873991621</t>
  </si>
  <si>
    <t>RVP5.1</t>
  </si>
  <si>
    <t>Regulátor variabilného prietoku 160 - regulátor riadený detektorom CO2 ,   teplotou, tlakovou diferenciou v miestnosti a pohybovým senzorom, servopohon s integrovaním do MaR</t>
  </si>
  <si>
    <t>366858257</t>
  </si>
  <si>
    <t>RVP5.2</t>
  </si>
  <si>
    <t>Regulátor variabilného prietoku 200 - regulátor riadený detektorom CO2 ,   teplotou, tlakovou diferenciou v miestnosti a pohybovým senzorom, servopohon s integrovaním do MaR</t>
  </si>
  <si>
    <t>-159377912</t>
  </si>
  <si>
    <t>RVP5.3</t>
  </si>
  <si>
    <t>1131178112</t>
  </si>
  <si>
    <t>RVP5.4</t>
  </si>
  <si>
    <t>-1664016598</t>
  </si>
  <si>
    <t>RVP5.5</t>
  </si>
  <si>
    <t>-161363928</t>
  </si>
  <si>
    <t>RKP5.1</t>
  </si>
  <si>
    <t>Regulátor konštantného prietoku 125, s ručným nastavením, bez integrácie do MaR a bez servopohonu</t>
  </si>
  <si>
    <t>792840825</t>
  </si>
  <si>
    <t>RKP5.2</t>
  </si>
  <si>
    <t>Regulátor konštantného prietoku 160, s ručným nastavením, bez integrácie do MaR a bez servopohonu</t>
  </si>
  <si>
    <t>-921857119</t>
  </si>
  <si>
    <t>RKP5.3</t>
  </si>
  <si>
    <t>Regulátor konštantného prietoku 200, s ručným nastavením, bez integrácie do MaR a bez servopohonu</t>
  </si>
  <si>
    <t>1234824083</t>
  </si>
  <si>
    <t>A5.1</t>
  </si>
  <si>
    <t>797537507</t>
  </si>
  <si>
    <t>A5.2</t>
  </si>
  <si>
    <t>Perforovaný stropný difúzor s Hepa filtrom H14 CDHb 60-315-1-1-open-4V</t>
  </si>
  <si>
    <t>-1938724996</t>
  </si>
  <si>
    <t>A5.3</t>
  </si>
  <si>
    <t>Stropný difúzor s Hepa filtrom H14_CDHb 33-160-1-2-4V</t>
  </si>
  <si>
    <t>1507162099</t>
  </si>
  <si>
    <t>A5.4</t>
  </si>
  <si>
    <t>Stropný difúzor 200-600</t>
  </si>
  <si>
    <t>-345899217</t>
  </si>
  <si>
    <t>A5.5</t>
  </si>
  <si>
    <t>Stropný difúzor 200-400</t>
  </si>
  <si>
    <t>-1909301267</t>
  </si>
  <si>
    <t>B5.1</t>
  </si>
  <si>
    <t>Odsávací stropný difúzor  315-600</t>
  </si>
  <si>
    <t>-1206132227</t>
  </si>
  <si>
    <t>B5.2</t>
  </si>
  <si>
    <t>1789604141</t>
  </si>
  <si>
    <t>B5.3</t>
  </si>
  <si>
    <t>Odsávací stropný difúzor 200-600</t>
  </si>
  <si>
    <t>706513911</t>
  </si>
  <si>
    <t>B5.4</t>
  </si>
  <si>
    <t>Odsávací stropný difúzor 200-400</t>
  </si>
  <si>
    <t>935294266</t>
  </si>
  <si>
    <t>B5.5</t>
  </si>
  <si>
    <t>Odsávací stropný difúzor 125-400</t>
  </si>
  <si>
    <t>-1529520152</t>
  </si>
  <si>
    <t>B5.6</t>
  </si>
  <si>
    <t>Odsávací stropný difúzor 160-400</t>
  </si>
  <si>
    <t>-771548511</t>
  </si>
  <si>
    <t>G5.1</t>
  </si>
  <si>
    <t>Tanierový ventil TV100</t>
  </si>
  <si>
    <t>817593701</t>
  </si>
  <si>
    <t>PK5.1</t>
  </si>
  <si>
    <t>Požiarna klapka hranatá 800x710, servopohon B230T/G230T</t>
  </si>
  <si>
    <t>1975502462</t>
  </si>
  <si>
    <t>PK5.2</t>
  </si>
  <si>
    <t>Požiarna klapka hranatá 1000x1000, servopohon B230T/G230T</t>
  </si>
  <si>
    <t>1811359019</t>
  </si>
  <si>
    <t>PK5.3</t>
  </si>
  <si>
    <t>Požiarna klapka hranatá 630x710, servopohon B230T/G230T</t>
  </si>
  <si>
    <t>833446873</t>
  </si>
  <si>
    <t>PZ5.1</t>
  </si>
  <si>
    <t>Protidažďová žalúzia PZ 1000x600, servopohon B230T/G230T</t>
  </si>
  <si>
    <t>-189639632</t>
  </si>
  <si>
    <t>RKK5.1</t>
  </si>
  <si>
    <t>Regulačná klapka kruhová f 100</t>
  </si>
  <si>
    <t>-933050986</t>
  </si>
  <si>
    <t>RKK5.2</t>
  </si>
  <si>
    <t>Regulačná klapka kruhová f 160</t>
  </si>
  <si>
    <t>-269471103</t>
  </si>
  <si>
    <t>M031</t>
  </si>
  <si>
    <t>Spiro potrubie D160 vrátane tvaroviek 35%, skupina HD1, trieda tesnosti C, hygienické prevedenie</t>
  </si>
  <si>
    <t>942550435</t>
  </si>
  <si>
    <t>-1381942329</t>
  </si>
  <si>
    <t>378690762</t>
  </si>
  <si>
    <t>M033</t>
  </si>
  <si>
    <t>Štvorhranné potrubie skI. do obvodu  1000  vrátane tvaroviek 35%, skupina HD1, trieda tesnosti C, hygienické prevedenie</t>
  </si>
  <si>
    <t>1623439731</t>
  </si>
  <si>
    <t>1360098458</t>
  </si>
  <si>
    <t>-2069559281</t>
  </si>
  <si>
    <t>M032</t>
  </si>
  <si>
    <t>-1370951484</t>
  </si>
  <si>
    <t>-1944728435</t>
  </si>
  <si>
    <t>M034</t>
  </si>
  <si>
    <t>Ohybné hadice - dopojenie distribučných prvkov D160, hygienické prevedenie</t>
  </si>
  <si>
    <t>1968628259</t>
  </si>
  <si>
    <t>-1863458434</t>
  </si>
  <si>
    <t>2098445093</t>
  </si>
  <si>
    <t>M035</t>
  </si>
  <si>
    <t>Izolácia protipožiarna hr.40 - s odolnosťou do 45min</t>
  </si>
  <si>
    <t>-2138781012</t>
  </si>
  <si>
    <t>481640172</t>
  </si>
  <si>
    <t>K036</t>
  </si>
  <si>
    <t>Montáž zariadenia č. L 5.1 vrátane komponentov VZT, distribučných elementov VZT potrubia a izolácie</t>
  </si>
  <si>
    <t>-983709411</t>
  </si>
  <si>
    <t>D6</t>
  </si>
  <si>
    <t>Zariadenie č. L6.1</t>
  </si>
  <si>
    <t>L6.1</t>
  </si>
  <si>
    <t>1760425769</t>
  </si>
  <si>
    <t>Poznámka k položke:_x000D_
Poznámka k položke:  Projektovaný prietok vzduchu: 5710/5700 m3/h  Projektovaný externý statický tlak:  350/350 Pa  Prietok vzduchu -rezerva(10%):6281/6270 m3/h  Externý statický tlak - rezerva (21%): 424/424 Pa</t>
  </si>
  <si>
    <t>ZVL6</t>
  </si>
  <si>
    <t>844806140</t>
  </si>
  <si>
    <t>692454481</t>
  </si>
  <si>
    <t>M037</t>
  </si>
  <si>
    <t>System distribúcie pary 2/800/800</t>
  </si>
  <si>
    <t>1696728873</t>
  </si>
  <si>
    <t>M038</t>
  </si>
  <si>
    <t>Montážna podpora 950-1350mm</t>
  </si>
  <si>
    <t>-808869782</t>
  </si>
  <si>
    <t>-436472484</t>
  </si>
  <si>
    <t>970599439</t>
  </si>
  <si>
    <t>-841232300</t>
  </si>
  <si>
    <t>1445047276</t>
  </si>
  <si>
    <t>-1646944716</t>
  </si>
  <si>
    <t>996698616</t>
  </si>
  <si>
    <t>TH6.1</t>
  </si>
  <si>
    <t>Tlmič hluku TVH-950x950/2500_počet tlmiacich kulís:5ks, šírka kulisy:100mm, štandardné prevedenie</t>
  </si>
  <si>
    <t>774635224</t>
  </si>
  <si>
    <t>TH6.2</t>
  </si>
  <si>
    <t>Tlmič hluku TVH-1250x500/1000_počet tlmiacich kulís:5ks, šírka kulisy:100mm, štandardné prevedenie</t>
  </si>
  <si>
    <t>712772430</t>
  </si>
  <si>
    <t>TH6.3</t>
  </si>
  <si>
    <t>Tlmič hluku TVH-1250x500/2000_počet tlmiacich kulís:5ks, šírka kulisy:100mm,  štandardné prevedenie</t>
  </si>
  <si>
    <t>797267908</t>
  </si>
  <si>
    <t>TH6.4</t>
  </si>
  <si>
    <t>Tlmič hluku TVH-950x950/500_počet tlmiacich kulís:5ks, šírka kulisy:100mm,  štandardné prevedenie</t>
  </si>
  <si>
    <t>1162025656</t>
  </si>
  <si>
    <t>TH6.5</t>
  </si>
  <si>
    <t>Tlmič hluku TVH-950x630/1000_počet tlmiacich kulís:5ks, šírka kulisy:100mm,  štandardné prevedenie</t>
  </si>
  <si>
    <t>819637844</t>
  </si>
  <si>
    <t>TH6.6</t>
  </si>
  <si>
    <t>Tlmič hluku TVH-950x450/2000_počet tlmiacich kulís:5ks, šírka kulisy:100mm,  štandardné prevedenie</t>
  </si>
  <si>
    <t>-2097785966</t>
  </si>
  <si>
    <t>A6.1</t>
  </si>
  <si>
    <t>Stropný difúzor 250-600</t>
  </si>
  <si>
    <t>-469518680</t>
  </si>
  <si>
    <t>A6.2</t>
  </si>
  <si>
    <t>-313121825</t>
  </si>
  <si>
    <t>A6.3</t>
  </si>
  <si>
    <t>1093062583</t>
  </si>
  <si>
    <t>A6.4</t>
  </si>
  <si>
    <t>Stropný difúzor 160-400</t>
  </si>
  <si>
    <t>-1618764122</t>
  </si>
  <si>
    <t>A6.5</t>
  </si>
  <si>
    <t>Stropný difúzor 125-400</t>
  </si>
  <si>
    <t>1406136438</t>
  </si>
  <si>
    <t>A6.6</t>
  </si>
  <si>
    <t>-1394755313</t>
  </si>
  <si>
    <t>B6.1</t>
  </si>
  <si>
    <t>-41101516</t>
  </si>
  <si>
    <t>B6.2</t>
  </si>
  <si>
    <t>1629966825</t>
  </si>
  <si>
    <t>B6.3</t>
  </si>
  <si>
    <t>706925438</t>
  </si>
  <si>
    <t>B6.4</t>
  </si>
  <si>
    <t>-848073669</t>
  </si>
  <si>
    <t>B6.5</t>
  </si>
  <si>
    <t>-1218072002</t>
  </si>
  <si>
    <t>G6.1</t>
  </si>
  <si>
    <t>1907687480</t>
  </si>
  <si>
    <t>RK6.1</t>
  </si>
  <si>
    <t>567429379</t>
  </si>
  <si>
    <t>RK6.2</t>
  </si>
  <si>
    <t>Regulačná klapka kruhová f 200</t>
  </si>
  <si>
    <t>-511871522</t>
  </si>
  <si>
    <t>RK6.3</t>
  </si>
  <si>
    <t>Regulačná klapka kruhová f 355</t>
  </si>
  <si>
    <t>-2002549366</t>
  </si>
  <si>
    <t>RK6.4</t>
  </si>
  <si>
    <t>Regulačná klapka kruhová f 250</t>
  </si>
  <si>
    <t>-1722619040</t>
  </si>
  <si>
    <t>RK6.5</t>
  </si>
  <si>
    <t>Regulačná klapka kruhová f 125</t>
  </si>
  <si>
    <t>432091246</t>
  </si>
  <si>
    <t>RK6.6</t>
  </si>
  <si>
    <t>753182565</t>
  </si>
  <si>
    <t>RK6.7</t>
  </si>
  <si>
    <t>Regulačná klapka štvorhranná 300x250</t>
  </si>
  <si>
    <t>1844501390</t>
  </si>
  <si>
    <t>RK6.8</t>
  </si>
  <si>
    <t>Regulačná klapka štvorhranná 315x315</t>
  </si>
  <si>
    <t>-2130073106</t>
  </si>
  <si>
    <t>RKK6.9</t>
  </si>
  <si>
    <t>1177989350</t>
  </si>
  <si>
    <t>RKK6.10</t>
  </si>
  <si>
    <t>-232355957</t>
  </si>
  <si>
    <t>RKK6.11</t>
  </si>
  <si>
    <t>1211398366</t>
  </si>
  <si>
    <t>RKK6.12</t>
  </si>
  <si>
    <t>-542861968</t>
  </si>
  <si>
    <t>RK6.13</t>
  </si>
  <si>
    <t>Regulačná klapka kruhová f 315</t>
  </si>
  <si>
    <t>479427248</t>
  </si>
  <si>
    <t>PK6.1</t>
  </si>
  <si>
    <t>Požiarna klapka hranatá 1250x500, servopohon B230T/G230T</t>
  </si>
  <si>
    <t>1200100610</t>
  </si>
  <si>
    <t>PK6.2</t>
  </si>
  <si>
    <t>Požiarna klapka hranatá 900x450, servopohon B230T/G230T</t>
  </si>
  <si>
    <t>1331722022</t>
  </si>
  <si>
    <t>PK6.3</t>
  </si>
  <si>
    <t>Požiarna klapka hranatá 560x400, servopohon B230T/G230T</t>
  </si>
  <si>
    <t>985421131</t>
  </si>
  <si>
    <t>PK6.4</t>
  </si>
  <si>
    <t>Požiarna klapka hranatá 1000x355, servopohon B230T/G230T</t>
  </si>
  <si>
    <t>2062263168</t>
  </si>
  <si>
    <t>PK6.5</t>
  </si>
  <si>
    <t>Požiarna klapka hranatá 500x400, servopohon B230T/G230T</t>
  </si>
  <si>
    <t>-996548692</t>
  </si>
  <si>
    <t>PK6.6</t>
  </si>
  <si>
    <t>Požiarna klapka hranatá 900x400, servopohon B230T/G230T</t>
  </si>
  <si>
    <t>-909719936</t>
  </si>
  <si>
    <t>PK6.7</t>
  </si>
  <si>
    <t>Požiarna klapka kruhová f 250, servopohon B230T/G230T</t>
  </si>
  <si>
    <t>474380244</t>
  </si>
  <si>
    <t>PK6.8</t>
  </si>
  <si>
    <t>1961109428</t>
  </si>
  <si>
    <t>M039</t>
  </si>
  <si>
    <t>Spiro potrubie φ160 vrátane tvaroviek 35%, skupina ND, trieda tesnosti B, štandardné prevedenie</t>
  </si>
  <si>
    <t>-1152551513</t>
  </si>
  <si>
    <t>M040</t>
  </si>
  <si>
    <t>Spiro potrubie φ250 vrátane tvaroviek 35%, skupina ND, trieda tesnosti B, štandardné prevedenie</t>
  </si>
  <si>
    <t>1067458366</t>
  </si>
  <si>
    <t>M041</t>
  </si>
  <si>
    <t>Spiro potrubie φ400 vrátane tvaroviek 35%, skupina ND, trieda tesnosti B, štandardné prevedenie</t>
  </si>
  <si>
    <t>-1429464988</t>
  </si>
  <si>
    <t>M042</t>
  </si>
  <si>
    <t>Štvorhranné potrubie skI.do obvodu 1000  vrátane tvaroviek 35%, skupina ND, trieda tesnosti B, , štandardné prevedenie</t>
  </si>
  <si>
    <t>-1974023948</t>
  </si>
  <si>
    <t>M0131</t>
  </si>
  <si>
    <t>Štvorhranné potrubie skI.do obvodu  3000  vrátane tvaroviek 35%, skupina ND, trieda tesnosti B, , štandardné prevedenie</t>
  </si>
  <si>
    <t>-680946391</t>
  </si>
  <si>
    <t>M0141</t>
  </si>
  <si>
    <t>Štvorhranné potrubie skI.do obvodu  5000  vrátane tvaroviek 35%, skupina ND, trieda tesnosti B, , štandardné prevedenie</t>
  </si>
  <si>
    <t>-741718201</t>
  </si>
  <si>
    <t>1840242024</t>
  </si>
  <si>
    <t>-407498440</t>
  </si>
  <si>
    <t>M043</t>
  </si>
  <si>
    <t>Ohybné hadice - dopojenie distribučných prvkovφ160</t>
  </si>
  <si>
    <t>-1889046245</t>
  </si>
  <si>
    <t>M044</t>
  </si>
  <si>
    <t>Ohybné hadice - dopojenie distribučných prvkovφ250</t>
  </si>
  <si>
    <t>190255859</t>
  </si>
  <si>
    <t>M045</t>
  </si>
  <si>
    <t>Ohybné hadice - dopojenie distribučných prvkovφ315</t>
  </si>
  <si>
    <t>26942850</t>
  </si>
  <si>
    <t>1043151594</t>
  </si>
  <si>
    <t>-1813260136</t>
  </si>
  <si>
    <t>M019-01</t>
  </si>
  <si>
    <t>Akustická izolácia, Akustický útlm 13dB pri prietoku 4l/s, podľa UNE-EN 14366. Hrúbka 4,75mm, hustota:2,01kg/m3</t>
  </si>
  <si>
    <t>1476254328</t>
  </si>
  <si>
    <t>K046</t>
  </si>
  <si>
    <t>Montáž zariadenia č. L 6.1 vrátane komponentov VZT, distribučných elementov VZT potrubia a izolácie</t>
  </si>
  <si>
    <t>-145910926</t>
  </si>
  <si>
    <t>D7</t>
  </si>
  <si>
    <t>Zariadenie č. L7.1</t>
  </si>
  <si>
    <t>L7.1</t>
  </si>
  <si>
    <t>Kompaktné rekuperačné VZ 21/12 v hygienickom prevedení _ REMAK  alebo ekvivalentný</t>
  </si>
  <si>
    <t>-413866320</t>
  </si>
  <si>
    <t>Poznámka k položke:_x000D_
Poznámka k položke:
Poznámka k položke:   Projektovaný prietok vzduchu: 19290/19855 m3/h   Projektovaný externý statický tlak:  900/450 Pa   Prietok vzduchu -rezerva(5%):20254/20847 m3/h   Externý statický tlak - rezerva (10%): 990/495 Pa</t>
  </si>
  <si>
    <t>ZVL7</t>
  </si>
  <si>
    <t>-1427724903</t>
  </si>
  <si>
    <t>M047</t>
  </si>
  <si>
    <t>Adaptér pre odvod spalín (GS200/240)</t>
  </si>
  <si>
    <t>-782603898</t>
  </si>
  <si>
    <t>M048</t>
  </si>
  <si>
    <t>Parná trubica DV81-1800</t>
  </si>
  <si>
    <t>-1839622966</t>
  </si>
  <si>
    <t>1359758216</t>
  </si>
  <si>
    <t>-1542739105</t>
  </si>
  <si>
    <t>-766335507</t>
  </si>
  <si>
    <t>1756058485</t>
  </si>
  <si>
    <t>-2122945127</t>
  </si>
  <si>
    <t>TH7.1</t>
  </si>
  <si>
    <t>Tlmič hluku TVH-2150x1225/3000_počet tlmiacich kulís:5ks, šírka kulisy:100mm, hygienické prevedenie</t>
  </si>
  <si>
    <t>285266272</t>
  </si>
  <si>
    <t>TH7.2</t>
  </si>
  <si>
    <t>Tlmič hluku TVH-2150x1225/2000_počet tlmiacich kulís:5ks, šírka kulisy:100mm, hygienické prevedenie</t>
  </si>
  <si>
    <t>1880697807</t>
  </si>
  <si>
    <t>TH7.3</t>
  </si>
  <si>
    <t>-1322972183</t>
  </si>
  <si>
    <t>TH7.4</t>
  </si>
  <si>
    <t>Tlmič hluku TVH-2150x1225/1000_počet tlmiacich kulís:5ks, šírka kulisy:100mm, hygienické prevedenie</t>
  </si>
  <si>
    <t>1265050903</t>
  </si>
  <si>
    <t>TH7.5</t>
  </si>
  <si>
    <t>Tlmič hluku TVH-355x315/600_počet tlmiacich kulís:5ks, šírka kulisy:100mm, hygienické prevedenie</t>
  </si>
  <si>
    <t>2051576945</t>
  </si>
  <si>
    <t>TH7.6</t>
  </si>
  <si>
    <t>Tlmič hluku TVH-355x355/600_počet tlmiacich kulís:5ks, šírka kulisy:100mm, hygienické prevedenie</t>
  </si>
  <si>
    <t>1440348030</t>
  </si>
  <si>
    <t>TH7.7</t>
  </si>
  <si>
    <t>Tlmič hluku pre kruhové potrubie 250-500, hygienické prevedenie</t>
  </si>
  <si>
    <t>-1140295249</t>
  </si>
  <si>
    <t>TH7.8</t>
  </si>
  <si>
    <t>Tlmič hluku pre kruhové potrubie 315-500, hygienické prevedenie</t>
  </si>
  <si>
    <t>1445626567</t>
  </si>
  <si>
    <t>TH7.9</t>
  </si>
  <si>
    <t>Tlmič hluku pre kruhové potrubie 400-500, hygienické prevedenie</t>
  </si>
  <si>
    <t>1979096219</t>
  </si>
  <si>
    <t>RVP7.1</t>
  </si>
  <si>
    <t>-589929599</t>
  </si>
  <si>
    <t>RVP7.2</t>
  </si>
  <si>
    <t>913966350</t>
  </si>
  <si>
    <t>RVP7.3</t>
  </si>
  <si>
    <t>-1737676108</t>
  </si>
  <si>
    <t>RVP7.4</t>
  </si>
  <si>
    <t>Regulátor variabilného prietoku 315 - regulátor riadený detektorom CO2 ,    teplotou, tlakovou diferenciou v miestnosti a pohybovým senzorom, servopohon s integrovaním do MaR</t>
  </si>
  <si>
    <t>-1983384393</t>
  </si>
  <si>
    <t>RVP7.5</t>
  </si>
  <si>
    <t>Regulátor variabilného prietoku 400 - regulátor riadený detektorom CO2 ,   teplotou, tlakovou diferenciou v miestnosti a pohybovým senzorom, servopohon s integrovaním do MaR</t>
  </si>
  <si>
    <t>1669387206</t>
  </si>
  <si>
    <t>RVP7.6</t>
  </si>
  <si>
    <t>Regulátor variabilného prietoku 350x300 - regulátor riadený detektorom CO2 ,   teplotou, tlakovou diferenciou v miestnosti a pohybovým senzorom, servopohon s integrovaním do MaR</t>
  </si>
  <si>
    <t>-1378452035</t>
  </si>
  <si>
    <t>RVP7.8</t>
  </si>
  <si>
    <t>Regulátor variabilného prietoku 350x350 - regulátor riadený detektorom CO2 ,  teplotou, tlakovou diferenciou v miestnosti a pohybovým senzorom, servopohon s integrovaním do MaR</t>
  </si>
  <si>
    <t>723614029</t>
  </si>
  <si>
    <t>RVP7.7</t>
  </si>
  <si>
    <t>Regulátor variabilného prietoku 400x300 - regulátor riadený detektorom CO2 ,   teplotou, tlakovou diferenciou v miestnosti a pohybovým senzorom, servopohon s integrovaním do MaR</t>
  </si>
  <si>
    <t>-656921993</t>
  </si>
  <si>
    <t>RVP7.9</t>
  </si>
  <si>
    <t>620496239</t>
  </si>
  <si>
    <t>RKP7.1</t>
  </si>
  <si>
    <t>-1415640134</t>
  </si>
  <si>
    <t>A7.1</t>
  </si>
  <si>
    <t>-1538322796</t>
  </si>
  <si>
    <t>A7.2</t>
  </si>
  <si>
    <t>947905134</t>
  </si>
  <si>
    <t>A7.3</t>
  </si>
  <si>
    <t>-953379785</t>
  </si>
  <si>
    <t>A7.4</t>
  </si>
  <si>
    <t>Stropný difúzor s Hepa filtrom H14_CDHb 33-160-1-1-open-4V</t>
  </si>
  <si>
    <t>96157875</t>
  </si>
  <si>
    <t>A7.4.1</t>
  </si>
  <si>
    <t>-1561717811</t>
  </si>
  <si>
    <t>A7.5</t>
  </si>
  <si>
    <t>345102521</t>
  </si>
  <si>
    <t>B7.1</t>
  </si>
  <si>
    <t>1787672284</t>
  </si>
  <si>
    <t>B7.2</t>
  </si>
  <si>
    <t>1945813259</t>
  </si>
  <si>
    <t>B7.3</t>
  </si>
  <si>
    <t>128088296</t>
  </si>
  <si>
    <t>B7.4</t>
  </si>
  <si>
    <t>Odsávací stropný difúzor  200-400</t>
  </si>
  <si>
    <t>1771035204</t>
  </si>
  <si>
    <t>B7.5</t>
  </si>
  <si>
    <t>Odsávací stropný difúzor  160-400</t>
  </si>
  <si>
    <t>855201257</t>
  </si>
  <si>
    <t>B7.6</t>
  </si>
  <si>
    <t>Odsávací stropný difúzor  125-400</t>
  </si>
  <si>
    <t>1017112220</t>
  </si>
  <si>
    <t>F14.3</t>
  </si>
  <si>
    <t>Stropný difúzor s Hepa filtrom H14 CDHb 33-160-1-2-4V</t>
  </si>
  <si>
    <t>1792172265</t>
  </si>
  <si>
    <t>G7.1</t>
  </si>
  <si>
    <t>-432875034</t>
  </si>
  <si>
    <t>G7.2</t>
  </si>
  <si>
    <t>Tanierový ventil TV160</t>
  </si>
  <si>
    <t>-1633791110</t>
  </si>
  <si>
    <t>RKK7.1</t>
  </si>
  <si>
    <t>-92485171</t>
  </si>
  <si>
    <t>PK7.1</t>
  </si>
  <si>
    <t>Požiarna klapka hranatá 450x400, B230T/G230T</t>
  </si>
  <si>
    <t>135086440</t>
  </si>
  <si>
    <t>PK7.2</t>
  </si>
  <si>
    <t>1697632759</t>
  </si>
  <si>
    <t>PK7.3</t>
  </si>
  <si>
    <t>Požiarna klapka hranatá 1000x500, B230T/G230T</t>
  </si>
  <si>
    <t>252276254</t>
  </si>
  <si>
    <t>PK7.4</t>
  </si>
  <si>
    <t>Požiarna klapka hranatá 900x400, B230T/G230T</t>
  </si>
  <si>
    <t>2075675513</t>
  </si>
  <si>
    <t>PK7.5</t>
  </si>
  <si>
    <t>Požiarna klapka hranatá 710x400, B230T/G230T</t>
  </si>
  <si>
    <t>-1604706538</t>
  </si>
  <si>
    <t>PK7.6</t>
  </si>
  <si>
    <t>Požiarna klapka hranatá 1200x560, B230T/G230T</t>
  </si>
  <si>
    <t>1629583503</t>
  </si>
  <si>
    <t>PK7.7</t>
  </si>
  <si>
    <t>Požiarna klapka hranatá 1200x400, B230T/G230T</t>
  </si>
  <si>
    <t>1454709379</t>
  </si>
  <si>
    <t>M039.1</t>
  </si>
  <si>
    <t>Spiro potrubie φ160 vrátane tvaroviek 35%, skupina HD1, trieda tesnosti C, hygienické prevedenie</t>
  </si>
  <si>
    <t>1682314367</t>
  </si>
  <si>
    <t>M040.1</t>
  </si>
  <si>
    <t>Spiro potrubie φ250 vrátane tvaroviek 35%, skupina HD1, trieda tesnosti C, hygienické prevedenie</t>
  </si>
  <si>
    <t>-44019898</t>
  </si>
  <si>
    <t>M041.1</t>
  </si>
  <si>
    <t>Spiro potrubie φ400 vrátane tvaroviek 35%, skupina HD1, trieda tesnosti C, hygienické prevedenie</t>
  </si>
  <si>
    <t>1907627447</t>
  </si>
  <si>
    <t>687558001</t>
  </si>
  <si>
    <t>M049.2</t>
  </si>
  <si>
    <t>Štvorhranné potrubie skI. do obvodu  5000  vrátane tvaroviek 35%, skupina HD1, trieda tesnosti C, hygienické prevedenie</t>
  </si>
  <si>
    <t>779986332</t>
  </si>
  <si>
    <t>-1284308655</t>
  </si>
  <si>
    <t>1497409771</t>
  </si>
  <si>
    <t>M050</t>
  </si>
  <si>
    <t>Ohybné hadice - dopojenie distribučných prvkov 160, hygienické prevedenie</t>
  </si>
  <si>
    <t>-1746661113</t>
  </si>
  <si>
    <t>M051</t>
  </si>
  <si>
    <t>Ohybné hadice - dopojenie distribučných prvkov 250, hygienické prevedenie</t>
  </si>
  <si>
    <t>604093956</t>
  </si>
  <si>
    <t>M052</t>
  </si>
  <si>
    <t>Ohybné hadice - dopojenie distribučných prvkov 315, hygienické prevedenie</t>
  </si>
  <si>
    <t>360240727</t>
  </si>
  <si>
    <t>-1288147587</t>
  </si>
  <si>
    <t>-1131016254</t>
  </si>
  <si>
    <t>-311999268</t>
  </si>
  <si>
    <t>M020-01</t>
  </si>
  <si>
    <t>719261411</t>
  </si>
  <si>
    <t>K053</t>
  </si>
  <si>
    <t>Montáž zariadenia č. L 7.1 vrátane komponentov VZT, distribučných elementov VZT potrubia a izolácie</t>
  </si>
  <si>
    <t>-1624913638</t>
  </si>
  <si>
    <t>D8</t>
  </si>
  <si>
    <t>Zariadenie č. L8.1</t>
  </si>
  <si>
    <t>L8.1</t>
  </si>
  <si>
    <t>Kompaktné rekuperačné VZ 27/12 v hygienickom prevedení _ REMAK  alebo ekvivalentný</t>
  </si>
  <si>
    <t>-196860175</t>
  </si>
  <si>
    <t>Poznámka k položke:_x000D_
Poznámka k položke:    Projektovaný prietok vzduchu: 26875/26125 m3/h    Projektovaný externý statický tlak: 900/450 Pa    Prietok vzduchu -rezerva(5%):28219/27431 m3/h    Externý statický tlak - rezerva (10%): 990/495 Pa</t>
  </si>
  <si>
    <t>ZVL8</t>
  </si>
  <si>
    <t>-755149832</t>
  </si>
  <si>
    <t>M047.1</t>
  </si>
  <si>
    <t>-261425904</t>
  </si>
  <si>
    <t>M054</t>
  </si>
  <si>
    <t>Parná trubica DV81-2300</t>
  </si>
  <si>
    <t>1142483507</t>
  </si>
  <si>
    <t>-1948699093</t>
  </si>
  <si>
    <t>-407894008</t>
  </si>
  <si>
    <t>1375475008</t>
  </si>
  <si>
    <t>-1470505858</t>
  </si>
  <si>
    <t>10877112</t>
  </si>
  <si>
    <t>TH8.1</t>
  </si>
  <si>
    <t>Tlmič hluku TVH-2755x1225/3000_počet tlmiacich kulís:5ks, šírka kulisy:100mm, hygienické prevedenie</t>
  </si>
  <si>
    <t>1727794179</t>
  </si>
  <si>
    <t>TH8.2</t>
  </si>
  <si>
    <t>Tlmič hluku TVH-1000x1000/2000_počet tlmiacich kulís:5ks, šírka kulisy:100mm, hygienické prevedenie</t>
  </si>
  <si>
    <t>-435304317</t>
  </si>
  <si>
    <t>TH8.3</t>
  </si>
  <si>
    <t>Tlmič hluku TVH-1200x1200/1050_počet tlmiacich kulís:5ks, šírka kulisy:100mm, hygienické prevedenie</t>
  </si>
  <si>
    <t>-2075728539</t>
  </si>
  <si>
    <t>TH8.4</t>
  </si>
  <si>
    <t>-572584885</t>
  </si>
  <si>
    <t>TH8.5</t>
  </si>
  <si>
    <t>Tlmič hluku TVH-1550x1200/2000_počet tlmiacich kulís:5ks, šírka kulisy:100mm, hygienické prevedenie</t>
  </si>
  <si>
    <t>-827755233</t>
  </si>
  <si>
    <t>M055</t>
  </si>
  <si>
    <t>Tlmič hluku TVH-400x350/1000_počet tlmiacich kulís:5ks, šírka kulisy:100mm, hygienické prevedenie</t>
  </si>
  <si>
    <t>-1861065582</t>
  </si>
  <si>
    <t>TH8.6</t>
  </si>
  <si>
    <t>Tlmič hluku TVH-500x350/1000_počet tlmiacich kulís:5ks, šírka kulisy:100mm, hygienické prevedenie</t>
  </si>
  <si>
    <t>-1730905301</t>
  </si>
  <si>
    <t>TH8.7</t>
  </si>
  <si>
    <t>-324802035</t>
  </si>
  <si>
    <t>TH8.8</t>
  </si>
  <si>
    <t>Tlmič hluku TVH-800x400/1000_počet tlmiacich kulís:5ks, šírka kulisy:100mm, hygienické prevedenie</t>
  </si>
  <si>
    <t>1044025318</t>
  </si>
  <si>
    <t>TH8.9</t>
  </si>
  <si>
    <t>Tlmič hluku pre kruhové potrubie 160-500, hygienické prevedenie</t>
  </si>
  <si>
    <t>-1217293648</t>
  </si>
  <si>
    <t>TH8.10</t>
  </si>
  <si>
    <t>Tlmič hkulu pre kruhové potrubie 250-500, hygienické prevedenie</t>
  </si>
  <si>
    <t>1720381368</t>
  </si>
  <si>
    <t>TH8.11</t>
  </si>
  <si>
    <t>Tlmič hluku pre kurhové potrubie 315-500, hygienické prevedenie</t>
  </si>
  <si>
    <t>1619894517</t>
  </si>
  <si>
    <t>TH8.12</t>
  </si>
  <si>
    <t>-1938918561</t>
  </si>
  <si>
    <t>RVP8.1</t>
  </si>
  <si>
    <t>Regulátor variabilného prietoku 125 - regulátor riadený detektorom CO2 ,    teplotou, tlakovou diferenciou v miestnosti a pohybovým senzorom, servopohon s integrovaním do MaR</t>
  </si>
  <si>
    <t>263684172</t>
  </si>
  <si>
    <t>RVP8.2</t>
  </si>
  <si>
    <t>1083559214</t>
  </si>
  <si>
    <t>RVP8.3</t>
  </si>
  <si>
    <t>-1062341894</t>
  </si>
  <si>
    <t>RVP8.4</t>
  </si>
  <si>
    <t>35618791</t>
  </si>
  <si>
    <t>RVP8.5</t>
  </si>
  <si>
    <t>-530083175</t>
  </si>
  <si>
    <t>RVP8.6</t>
  </si>
  <si>
    <t>Regulátor variabilného prietoku 355 - regulátor riadený detektorom CO2 ,   teplotou, tlakovou diferenciou v miestnosti a pohybovým senzorom, servopohon s integrovaním do MaR</t>
  </si>
  <si>
    <t>-839346377</t>
  </si>
  <si>
    <t>RVP8.7</t>
  </si>
  <si>
    <t>Regulátor variabilného prietoku 400x350 - regulátor riadený detektorom CO2 ,  teplotou, tlakovou diferenciou v miestnosti a pohybovým senzorom, servopohon s integrovaním do MaR</t>
  </si>
  <si>
    <t>624225798</t>
  </si>
  <si>
    <t>RVP8.8</t>
  </si>
  <si>
    <t>Regulátor variabilného prietoku 500x350 - regulátor riadený detektorom CO2 ,  teplotou, tlakovou diferenciou v miestnosti a pohybovým senzorom, servopohon s integrovaním do MaR</t>
  </si>
  <si>
    <t>122055464</t>
  </si>
  <si>
    <t>RVP8.9</t>
  </si>
  <si>
    <t>Regulátor variabilného prietoku 800x400 - regulátor riadený detektorom CO2 ,   teplotou, tlakovou diferenciou v miestnosti a pohybovým senzorom, servopohon s integrovaním do MaR</t>
  </si>
  <si>
    <t>669797504</t>
  </si>
  <si>
    <t>RKP8.1</t>
  </si>
  <si>
    <t>690031597</t>
  </si>
  <si>
    <t>RKP8.2</t>
  </si>
  <si>
    <t>-505457329</t>
  </si>
  <si>
    <t>RKP8.3</t>
  </si>
  <si>
    <t>-1857546121</t>
  </si>
  <si>
    <t>A8.1</t>
  </si>
  <si>
    <t>-290402820</t>
  </si>
  <si>
    <t>A8.2</t>
  </si>
  <si>
    <t>-1147023606</t>
  </si>
  <si>
    <t>A8.3</t>
  </si>
  <si>
    <t>Perforovaný stropný difúzor s Hepa filtrom H14_CDHb 60-315-1-1-open-4V</t>
  </si>
  <si>
    <t>831351211</t>
  </si>
  <si>
    <t>A8.4</t>
  </si>
  <si>
    <t>-915857746</t>
  </si>
  <si>
    <t>A8.5</t>
  </si>
  <si>
    <t>694439606</t>
  </si>
  <si>
    <t>B8.1</t>
  </si>
  <si>
    <t>908115064</t>
  </si>
  <si>
    <t>B8.2</t>
  </si>
  <si>
    <t>-1909340097</t>
  </si>
  <si>
    <t>B8.3</t>
  </si>
  <si>
    <t>Odsávací stropný difúzor 160-600</t>
  </si>
  <si>
    <t>-1887479268</t>
  </si>
  <si>
    <t>B8.4</t>
  </si>
  <si>
    <t>257191869</t>
  </si>
  <si>
    <t>B8.5</t>
  </si>
  <si>
    <t>Odsávací stropný difúzor  200-600</t>
  </si>
  <si>
    <t>-1610325638</t>
  </si>
  <si>
    <t>B8.6</t>
  </si>
  <si>
    <t>Odsávací stropný difúzor  250-600</t>
  </si>
  <si>
    <t>1482976529</t>
  </si>
  <si>
    <t>B8.7</t>
  </si>
  <si>
    <t>-2123747857</t>
  </si>
  <si>
    <t>B12</t>
  </si>
  <si>
    <t>-62010297</t>
  </si>
  <si>
    <t>G8.1</t>
  </si>
  <si>
    <t>-585453412</t>
  </si>
  <si>
    <t>RKH8.1</t>
  </si>
  <si>
    <t>Regulačná klapka štvorhranná 900x355</t>
  </si>
  <si>
    <t>-98523619</t>
  </si>
  <si>
    <t>RKH8.2</t>
  </si>
  <si>
    <t>Regulačná klapka štvorhranná 355x355</t>
  </si>
  <si>
    <t>-759519078</t>
  </si>
  <si>
    <t>RKK8.1</t>
  </si>
  <si>
    <t>423823431</t>
  </si>
  <si>
    <t>RKK8.2</t>
  </si>
  <si>
    <t>-261656495</t>
  </si>
  <si>
    <t>RKK8.3</t>
  </si>
  <si>
    <t>-690172859</t>
  </si>
  <si>
    <t>RKK8.4</t>
  </si>
  <si>
    <t>-189847638</t>
  </si>
  <si>
    <t>PK8.1</t>
  </si>
  <si>
    <t>Požiarna klapka hranatá 800x400, servopohon B230T/G230T</t>
  </si>
  <si>
    <t>1295847336</t>
  </si>
  <si>
    <t>PK8.2</t>
  </si>
  <si>
    <t>Požiarna klapka hranatá 900x355, servopohon B230T/G230T</t>
  </si>
  <si>
    <t>-1355229942</t>
  </si>
  <si>
    <t>PK8.3</t>
  </si>
  <si>
    <t>Požiarna klapka hranatá 1120x400, servopohon B230T/G230T</t>
  </si>
  <si>
    <t>123085008</t>
  </si>
  <si>
    <t>PK8.4</t>
  </si>
  <si>
    <t>1683323581</t>
  </si>
  <si>
    <t>PK8.5</t>
  </si>
  <si>
    <t>Požiarna klapka hranatá 1200x315, servopohon B230T/G230T</t>
  </si>
  <si>
    <t>652879808</t>
  </si>
  <si>
    <t>PK8.6</t>
  </si>
  <si>
    <t>Požiarna klapka hranatá 500x450, servopohon B230T/G230T</t>
  </si>
  <si>
    <t>240710825</t>
  </si>
  <si>
    <t>PK8.7</t>
  </si>
  <si>
    <t>Požiarna klapka hranatá 800x450, servopohon B230T/G230T</t>
  </si>
  <si>
    <t>-996578186</t>
  </si>
  <si>
    <t>PK8.8</t>
  </si>
  <si>
    <t>Požiarna klapka hranatá 450x450, servopohon B230T/G230T</t>
  </si>
  <si>
    <t>1212122878</t>
  </si>
  <si>
    <t>PK8.9</t>
  </si>
  <si>
    <t>825959427</t>
  </si>
  <si>
    <t>PK8.10</t>
  </si>
  <si>
    <t>950424031</t>
  </si>
  <si>
    <t>PK8.11</t>
  </si>
  <si>
    <t>Požiarna klapka hranatá 1200x500, servopohon B230T/G230T</t>
  </si>
  <si>
    <t>1879483945</t>
  </si>
  <si>
    <t>M039.2</t>
  </si>
  <si>
    <t>-1601581740</t>
  </si>
  <si>
    <t>M040.2</t>
  </si>
  <si>
    <t>410119341</t>
  </si>
  <si>
    <t>M041.2</t>
  </si>
  <si>
    <t>-1097526532</t>
  </si>
  <si>
    <t>1186319737</t>
  </si>
  <si>
    <t>M049.1</t>
  </si>
  <si>
    <t>1106654154</t>
  </si>
  <si>
    <t>117638086</t>
  </si>
  <si>
    <t>1707511840</t>
  </si>
  <si>
    <t>M050.1</t>
  </si>
  <si>
    <t>Ohybné hadice - dopojenie distribučných prvkov φ160</t>
  </si>
  <si>
    <t>-1882124393</t>
  </si>
  <si>
    <t>M056</t>
  </si>
  <si>
    <t>Ohybné hadice - dopojenie distribučných prvkov φ200</t>
  </si>
  <si>
    <t>1186884916</t>
  </si>
  <si>
    <t>M052.1</t>
  </si>
  <si>
    <t>Ohybné hadice - dopojenie distribučných prvkov φ315</t>
  </si>
  <si>
    <t>-399930012</t>
  </si>
  <si>
    <t>1700681903</t>
  </si>
  <si>
    <t>-968238904</t>
  </si>
  <si>
    <t>1686532428</t>
  </si>
  <si>
    <t>M020-011</t>
  </si>
  <si>
    <t>-571711639</t>
  </si>
  <si>
    <t>K057</t>
  </si>
  <si>
    <t>Montáž zariadenia č. L 8.1 vrátane komponentov VZT, distribučných elementov VZT potrubia a izolácie</t>
  </si>
  <si>
    <t>-996060965</t>
  </si>
  <si>
    <t>D9</t>
  </si>
  <si>
    <t>Zariadenie č. L9.1</t>
  </si>
  <si>
    <t>L9.1</t>
  </si>
  <si>
    <t>Kompaktné rekuperačné VZ 15/09 v hygienickom prevedení _ REMAK alebo ekvivalentný</t>
  </si>
  <si>
    <t>-1155920977</t>
  </si>
  <si>
    <t>Poznámka k položke:_x000D_
Poznámka k položke: Projektovaný prietok vzduchu: 9635/9815 m3/h Projektovaný externý statický tlak:  500/500 Pa Prietok vzduchu -rezerva(7,5%):10358/10552 m3/h Externý statický tlak - rezerva (16%): 580/580 Pa</t>
  </si>
  <si>
    <t>ZVL9</t>
  </si>
  <si>
    <t>1684600869</t>
  </si>
  <si>
    <t>506495747</t>
  </si>
  <si>
    <t>M058</t>
  </si>
  <si>
    <t>System distribúcie pary 2/1200/800</t>
  </si>
  <si>
    <t>2054533688</t>
  </si>
  <si>
    <t>1066416365</t>
  </si>
  <si>
    <t>937842535</t>
  </si>
  <si>
    <t>-2016554071</t>
  </si>
  <si>
    <t>-1264448693</t>
  </si>
  <si>
    <t>M009.1</t>
  </si>
  <si>
    <t>-354018604</t>
  </si>
  <si>
    <t>M0010-1.</t>
  </si>
  <si>
    <t>Komínová strieška nerez DN80</t>
  </si>
  <si>
    <t>906655340</t>
  </si>
  <si>
    <t>-1187014397</t>
  </si>
  <si>
    <t>TH9.1</t>
  </si>
  <si>
    <t>Tlmič hluku TVH-1550x950/2500_počet tlmiacich kulís:5ks, šírka kulisy:100mm, hygienické prevedenie</t>
  </si>
  <si>
    <t>-626416417</t>
  </si>
  <si>
    <t>TH9.2</t>
  </si>
  <si>
    <t>Tlmič hluku TVH-950x1550/2000_počet tlmiacich kulís:5ks, šírka kulisy:100mm, hygienické prevedenie</t>
  </si>
  <si>
    <t>-334645857</t>
  </si>
  <si>
    <t>TH9.3</t>
  </si>
  <si>
    <t>Tlmič hluku TVH-1000x400/1500_počet tlmiacich kulís:5ks, šírka kulisy:100mm, hygienické prevedenie</t>
  </si>
  <si>
    <t>-1159419883</t>
  </si>
  <si>
    <t>TH9.4</t>
  </si>
  <si>
    <t>Tlmič hluku TVH-1000x500/1000_počet tlmiacich kulís:5ks, šírka kulisy:100mm, hygienické prevedenie</t>
  </si>
  <si>
    <t>-714677382</t>
  </si>
  <si>
    <t>TH9.5</t>
  </si>
  <si>
    <t>Tlmič hluku TVH-800x800/1500_počet tlmiacich kulís:5ks, šírka kulisy:100mm, hygienické prevedenie</t>
  </si>
  <si>
    <t>-644198650</t>
  </si>
  <si>
    <t>TH9.6</t>
  </si>
  <si>
    <t>Tlmič hluku TVH-800x500/1500_počet tlmiacich kulís:5ks, šírka kulisy:100mm, hygienické prevedenie</t>
  </si>
  <si>
    <t>752842291</t>
  </si>
  <si>
    <t>TH9.7</t>
  </si>
  <si>
    <t>Tlmič hluku TVH-1000x500/1500_počet tlmiacich kulís:5ks, šírka kulisy:100mm, hygienické prevedenie</t>
  </si>
  <si>
    <t>1813638401</t>
  </si>
  <si>
    <t>TH9.8</t>
  </si>
  <si>
    <t>Tlmič hluku 200-500, hygienické prevedenie</t>
  </si>
  <si>
    <t>995425925</t>
  </si>
  <si>
    <t>TH9.9</t>
  </si>
  <si>
    <t>Tlmič hluku 250-500, hygienické prevedenie</t>
  </si>
  <si>
    <t>-477410639</t>
  </si>
  <si>
    <t>G9.1</t>
  </si>
  <si>
    <t>Tanierový ventil LVS vel. 100</t>
  </si>
  <si>
    <t>-36236689</t>
  </si>
  <si>
    <t>G9.2</t>
  </si>
  <si>
    <t>Tanierový ventil LVS vel. 160</t>
  </si>
  <si>
    <t>218916077</t>
  </si>
  <si>
    <t>RKP9.1</t>
  </si>
  <si>
    <t>-1705812021</t>
  </si>
  <si>
    <t>RKP9.2</t>
  </si>
  <si>
    <t>Regulátor konštantného prietoku 250, s ručným nastavením, bez integrácie do MaR a bez servopohonu</t>
  </si>
  <si>
    <t>-485446478</t>
  </si>
  <si>
    <t>A9.2</t>
  </si>
  <si>
    <t>-545765831</t>
  </si>
  <si>
    <t>A9.1</t>
  </si>
  <si>
    <t>-520487171</t>
  </si>
  <si>
    <t>A9.2.1</t>
  </si>
  <si>
    <t>1632847449</t>
  </si>
  <si>
    <t>A9.1.1</t>
  </si>
  <si>
    <t>-2093893884</t>
  </si>
  <si>
    <t>B9.5</t>
  </si>
  <si>
    <t>1257858363</t>
  </si>
  <si>
    <t>B9.4</t>
  </si>
  <si>
    <t>225145971</t>
  </si>
  <si>
    <t>B9.3</t>
  </si>
  <si>
    <t>686030811</t>
  </si>
  <si>
    <t>B9.2</t>
  </si>
  <si>
    <t>-992841398</t>
  </si>
  <si>
    <t>B9.1</t>
  </si>
  <si>
    <t>990037412</t>
  </si>
  <si>
    <t>F</t>
  </si>
  <si>
    <t>Výustka do štvorhranného potrubia 400x200</t>
  </si>
  <si>
    <t>589683657</t>
  </si>
  <si>
    <t>RK</t>
  </si>
  <si>
    <t>Regulačná klapka kruhová</t>
  </si>
  <si>
    <t>-965753543</t>
  </si>
  <si>
    <t>TH</t>
  </si>
  <si>
    <t>Tlmič hluku štvorhranný</t>
  </si>
  <si>
    <t>-1373200938</t>
  </si>
  <si>
    <t>PK9.1</t>
  </si>
  <si>
    <t>Požiarna klapka hranatá 1000x500, servopohon B230T/G230T</t>
  </si>
  <si>
    <t>1060026452</t>
  </si>
  <si>
    <t>PK9.2</t>
  </si>
  <si>
    <t>Požiarna klapka hranatá 800x500, servopohon B230T/G230T</t>
  </si>
  <si>
    <t>-618377101</t>
  </si>
  <si>
    <t>PK9.3</t>
  </si>
  <si>
    <t>Požiarna klapka hranatá 450x1000, servopohon B230T/G230T</t>
  </si>
  <si>
    <t>2054595585</t>
  </si>
  <si>
    <t>PK9.4</t>
  </si>
  <si>
    <t>1881546611</t>
  </si>
  <si>
    <t>PK9.6</t>
  </si>
  <si>
    <t>Požiarna klapka hranatá 500x500, servopohon B230T/G230T</t>
  </si>
  <si>
    <t>-1694189764</t>
  </si>
  <si>
    <t>PK9.7</t>
  </si>
  <si>
    <t>Požiarna klapka hranatá 400x200, servopohon B230T/G230T</t>
  </si>
  <si>
    <t>-1018999997</t>
  </si>
  <si>
    <t>PK9.8</t>
  </si>
  <si>
    <t>Požiarna klapka hranatá 560x355, servopohon B230T/G230T</t>
  </si>
  <si>
    <t>-1160946179</t>
  </si>
  <si>
    <t>PK9.9</t>
  </si>
  <si>
    <t>-405215333</t>
  </si>
  <si>
    <t>PK9.10</t>
  </si>
  <si>
    <t>Požiarna klapka hranatá 800x355, servopohon B230T/G230T</t>
  </si>
  <si>
    <t>-1142927139</t>
  </si>
  <si>
    <t>G9.1.1</t>
  </si>
  <si>
    <t>-1689270101</t>
  </si>
  <si>
    <t>G9.2.1</t>
  </si>
  <si>
    <t>1269276451</t>
  </si>
  <si>
    <t>PZ6.1</t>
  </si>
  <si>
    <t>Protidažďové žalúzie PZ 630x950</t>
  </si>
  <si>
    <t>-1832375447</t>
  </si>
  <si>
    <t>PZ9.1</t>
  </si>
  <si>
    <t>Protidažďové žalúzie PZ 800x800</t>
  </si>
  <si>
    <t>-564219969</t>
  </si>
  <si>
    <t>PZ9.1.1</t>
  </si>
  <si>
    <t>Protidažďové žalúzie PZ 2000x1250</t>
  </si>
  <si>
    <t>-367732400</t>
  </si>
  <si>
    <t>RKK9.1</t>
  </si>
  <si>
    <t>278906413</t>
  </si>
  <si>
    <t>RKK9.2</t>
  </si>
  <si>
    <t>1427305635</t>
  </si>
  <si>
    <t>RKK9.3</t>
  </si>
  <si>
    <t>-1097124021</t>
  </si>
  <si>
    <t>RKK9.4</t>
  </si>
  <si>
    <t>-248120840</t>
  </si>
  <si>
    <t>M059</t>
  </si>
  <si>
    <t>Spiro potrubie</t>
  </si>
  <si>
    <t>791255113</t>
  </si>
  <si>
    <t>M039.3</t>
  </si>
  <si>
    <t>Spiro potrubie φ160 vrátane tvaroviek 35%, skupina ND, trieda tesnosti B, hygienické prevedenie</t>
  </si>
  <si>
    <t>-989069876</t>
  </si>
  <si>
    <t>M060.1</t>
  </si>
  <si>
    <t>Spiro potrubie φ200 vrátane tvaroviek 35%, skupina ND, trieda tesnosti B, hygienické prevedenie</t>
  </si>
  <si>
    <t>1449451679</t>
  </si>
  <si>
    <t>M041.11</t>
  </si>
  <si>
    <t>Spiro potrubie φ400 vrátane tvaroviek 35%, skupina ND, trieda tesnosti B, hygienické prevedenie</t>
  </si>
  <si>
    <t>-386280839</t>
  </si>
  <si>
    <t>M061.1</t>
  </si>
  <si>
    <t>Štvorhranné potrubie skI. do obvodu  1000  vrátane tvaroviek 35%, skupina ND, trieda tesnosti B, hygienické prevedenie</t>
  </si>
  <si>
    <t>1018487067</t>
  </si>
  <si>
    <t>M023.1</t>
  </si>
  <si>
    <t>Štvorhranné potrubie skI. do obvodu  3000  vrátane tvaroviek 35%, skupina ND, trieda tesnosti B, hygienické prevedenie</t>
  </si>
  <si>
    <t>926035646</t>
  </si>
  <si>
    <t>M014.1</t>
  </si>
  <si>
    <t>Štvorhranné potrubie skI.do obvodu  5000  vrátane tvaroviek 35%, skupina ND, trieda tesnosti B, hygienické prevedenie</t>
  </si>
  <si>
    <t>79846078</t>
  </si>
  <si>
    <t>126565784</t>
  </si>
  <si>
    <t>1148708018</t>
  </si>
  <si>
    <t>734300946</t>
  </si>
  <si>
    <t>-1001425612</t>
  </si>
  <si>
    <t>422029044</t>
  </si>
  <si>
    <t>-1922687846</t>
  </si>
  <si>
    <t>-626376737</t>
  </si>
  <si>
    <t>M019-011</t>
  </si>
  <si>
    <t>190096340</t>
  </si>
  <si>
    <t>K062</t>
  </si>
  <si>
    <t>Montáž zariadenia č. L9.1 vrátane komponentov VZT, distribučných elementov VZT potrubia a izolácie</t>
  </si>
  <si>
    <t>1235611606</t>
  </si>
  <si>
    <t>D10</t>
  </si>
  <si>
    <t>Zariadenie č. L10.1 - zrušené - neobsadené</t>
  </si>
  <si>
    <t>D11</t>
  </si>
  <si>
    <t>Zariadenie č. L11.1</t>
  </si>
  <si>
    <t>L11.1</t>
  </si>
  <si>
    <t>Kompaktné rekuperačné VZ 12/09 v hygienickom prevedení _ REMAK  alebo ekvivalentný</t>
  </si>
  <si>
    <t>512367000</t>
  </si>
  <si>
    <t>Poznámka k položke:_x000D_
Poznámka k položke: Projektovaný prietok vzduchu: 6765/6765 m3/h Projektovaný externý statický tlak:  450/450 Pa Prietok vzduchu -rezerva(10%):7442/7442 m3/h Externý statický tlak - rezerva (21%): 545/545 Pa</t>
  </si>
  <si>
    <t>TH11.1</t>
  </si>
  <si>
    <t>Tlmič hluku TVH-1250x950/1500_počet tlmiacich kulís:5ks, šírka kulisy:100mm, štandardné prevedenie</t>
  </si>
  <si>
    <t>-519138973</t>
  </si>
  <si>
    <t>TH11.2</t>
  </si>
  <si>
    <t>Tlmič hluku TVH-1250x950/2000_počet tlmiacich kulís:5ks, šírka kulisy:100mm, štandardné prevedenie</t>
  </si>
  <si>
    <t>1792044045</t>
  </si>
  <si>
    <t>TH11.3</t>
  </si>
  <si>
    <t>Tlmič hluku TVH-800x560/1000_počet tlmiacich kulís:5ks, šírka kulisy:100mm, štandardné prevedenie</t>
  </si>
  <si>
    <t>1686757924</t>
  </si>
  <si>
    <t>TH11.4</t>
  </si>
  <si>
    <t>Tlmič hluku TVH-2000x1250/2000_počet tlmiacich kulís:5ks, šírka kulisy:100mm, štandardné prevedenie</t>
  </si>
  <si>
    <t>-2074818442</t>
  </si>
  <si>
    <t>TH11.5</t>
  </si>
  <si>
    <t>2117958967</t>
  </si>
  <si>
    <t>TH11.6</t>
  </si>
  <si>
    <t>-575733090</t>
  </si>
  <si>
    <t>RVP11.1</t>
  </si>
  <si>
    <t>-1679256162</t>
  </si>
  <si>
    <t>RK11.1</t>
  </si>
  <si>
    <t>Regulačná štvorhranná klapka 250x250</t>
  </si>
  <si>
    <t>-1394317144</t>
  </si>
  <si>
    <t>RK11.2</t>
  </si>
  <si>
    <t>Regulačná kruhová klapka 125</t>
  </si>
  <si>
    <t>-1680534093</t>
  </si>
  <si>
    <t>RK11.3</t>
  </si>
  <si>
    <t>Regulačná kruhová klapka 160</t>
  </si>
  <si>
    <t>443071356</t>
  </si>
  <si>
    <t>RK11.4</t>
  </si>
  <si>
    <t>Regulačná kruhová klapka 200</t>
  </si>
  <si>
    <t>1488693769</t>
  </si>
  <si>
    <t>RK11.5</t>
  </si>
  <si>
    <t>Regulačná kruhová klapka 250</t>
  </si>
  <si>
    <t>1591593490</t>
  </si>
  <si>
    <t>RKP11.1</t>
  </si>
  <si>
    <t>1700967167</t>
  </si>
  <si>
    <t>A11.1</t>
  </si>
  <si>
    <t>Stropný difúzor  250-600</t>
  </si>
  <si>
    <t>-1089596809</t>
  </si>
  <si>
    <t>A11.2</t>
  </si>
  <si>
    <t>Stropný difúzor  200-600</t>
  </si>
  <si>
    <t>-259018800</t>
  </si>
  <si>
    <t>A11.3</t>
  </si>
  <si>
    <t>-1429038717</t>
  </si>
  <si>
    <t>A11.4</t>
  </si>
  <si>
    <t>-352395329</t>
  </si>
  <si>
    <t>B11.1</t>
  </si>
  <si>
    <t>-743177706</t>
  </si>
  <si>
    <t>B11.2</t>
  </si>
  <si>
    <t>Odsávací stropný difúzor  160-600</t>
  </si>
  <si>
    <t>420804759</t>
  </si>
  <si>
    <t>B11.3</t>
  </si>
  <si>
    <t>-132244652</t>
  </si>
  <si>
    <t>C11.1</t>
  </si>
  <si>
    <t>Štrbinový difúzor KSV 2 1050 --AN+PB-KSV-2-10</t>
  </si>
  <si>
    <t>-867103002</t>
  </si>
  <si>
    <t>PK11.1</t>
  </si>
  <si>
    <t>Požiarna klapka hranatá 950x560, servopohon B230T/G230T</t>
  </si>
  <si>
    <t>-185484896</t>
  </si>
  <si>
    <t>PK11.2</t>
  </si>
  <si>
    <t>Požiarna klapka hranatá 800x560, servopohon B230T/G230T</t>
  </si>
  <si>
    <t>734902766</t>
  </si>
  <si>
    <t>PK 11.3</t>
  </si>
  <si>
    <t>Požiarna klapka hranatá 400x250, servopohon B230T/G230T</t>
  </si>
  <si>
    <t>-1086264583</t>
  </si>
  <si>
    <t>PK11.4</t>
  </si>
  <si>
    <t>652115672</t>
  </si>
  <si>
    <t>PK11.5</t>
  </si>
  <si>
    <t>Požiarna klapka hranatá 355x355, servopohon B230T/G230T</t>
  </si>
  <si>
    <t>764492194</t>
  </si>
  <si>
    <t>PK11.6</t>
  </si>
  <si>
    <t>-806524806</t>
  </si>
  <si>
    <t>PK11.7</t>
  </si>
  <si>
    <t>Požiarna klapka hranatá 710x450, servopohon B230T/G230T</t>
  </si>
  <si>
    <t>2081312478</t>
  </si>
  <si>
    <t>PK11.8</t>
  </si>
  <si>
    <t>-966881288</t>
  </si>
  <si>
    <t>PK11.9</t>
  </si>
  <si>
    <t>Požiarna klapka hranatá 500x250, servopohon B230T/G230T</t>
  </si>
  <si>
    <t>1310297797</t>
  </si>
  <si>
    <t>PK11.10</t>
  </si>
  <si>
    <t>-1133977153</t>
  </si>
  <si>
    <t>PK11.11</t>
  </si>
  <si>
    <t>2013984645</t>
  </si>
  <si>
    <t>-1739800609</t>
  </si>
  <si>
    <t>-2060160566</t>
  </si>
  <si>
    <t>M061.2</t>
  </si>
  <si>
    <t>-243196159</t>
  </si>
  <si>
    <t>M023.2</t>
  </si>
  <si>
    <t>-574886755</t>
  </si>
  <si>
    <t>M049.3</t>
  </si>
  <si>
    <t>Štvorhranné potrubie skI. do obvodu  5000  vrátane tvaroviek 35%, skupina ND, trieda tesnosti B, hygienické prevedenie</t>
  </si>
  <si>
    <t>-1893266806</t>
  </si>
  <si>
    <t>-1329266804</t>
  </si>
  <si>
    <t>-887168824</t>
  </si>
  <si>
    <t>-26319503</t>
  </si>
  <si>
    <t>2060823397</t>
  </si>
  <si>
    <t>140746335</t>
  </si>
  <si>
    <t>592363667</t>
  </si>
  <si>
    <t>K063</t>
  </si>
  <si>
    <t>Montáž zariadenia č. L 11.1 vrátane komponentov VZT, distribučných elementov VZT potrubia a izolácie</t>
  </si>
  <si>
    <t>-813712626</t>
  </si>
  <si>
    <t>D12</t>
  </si>
  <si>
    <t>Zariadenie č. L12.1</t>
  </si>
  <si>
    <t>L12.1</t>
  </si>
  <si>
    <t>Kompaktné rekuperačné VZ 24/12 v hygienickom prevedení _ REMAK  alebo ekvivalentný</t>
  </si>
  <si>
    <t>-424824256</t>
  </si>
  <si>
    <t>Poznámka k položke:_x000D_
Poznámka k položke: Projektovaný prietok vzduchu: 22555/22190 m3/h Projektovaný externý statický tlak: 500/500 Pa Prietok vzduchu -rezerva(5%):23683/23300 m3/h Externý statický tlak - rezerva (10%): 550/550 Pa</t>
  </si>
  <si>
    <t>ZVL12</t>
  </si>
  <si>
    <t>1407346069</t>
  </si>
  <si>
    <t>M064</t>
  </si>
  <si>
    <t>Rozdeľovač na DS80 - GS195 (4xDS80)</t>
  </si>
  <si>
    <t>-254044422</t>
  </si>
  <si>
    <t>M065</t>
  </si>
  <si>
    <t>Parná trubica DV81-2000</t>
  </si>
  <si>
    <t>-1491102301</t>
  </si>
  <si>
    <t>326386605</t>
  </si>
  <si>
    <t>209015495</t>
  </si>
  <si>
    <t>M006.1</t>
  </si>
  <si>
    <t>nerezové prepojovacie potrubie 100mm</t>
  </si>
  <si>
    <t>1697201489</t>
  </si>
  <si>
    <t>M066</t>
  </si>
  <si>
    <t>-1394997393</t>
  </si>
  <si>
    <t>M0010-3</t>
  </si>
  <si>
    <t>-1416009957</t>
  </si>
  <si>
    <t>-22020395</t>
  </si>
  <si>
    <t>TH12.1</t>
  </si>
  <si>
    <t>Tlmič hluku TVH-2460x1225/3000_počet tlmiacich kulís:5ks, šírka kulisy:100mm, štandardné prevedenie</t>
  </si>
  <si>
    <t>-564863098</t>
  </si>
  <si>
    <t>TH12.2</t>
  </si>
  <si>
    <t>Tlmič hluku TVH-2460x800/2000_počet tlmiacich kulís:5ks, šírka kulisy:100mm, štandardné prevedenie</t>
  </si>
  <si>
    <t>-991915110</t>
  </si>
  <si>
    <t>TH12.3</t>
  </si>
  <si>
    <t>Tlmič hluku TVH-1600x500/2000_počet tlmiacich kulís:5ks, šírka kulisy:100mm, štandardné prevedenie</t>
  </si>
  <si>
    <t>914466798</t>
  </si>
  <si>
    <t>TH12.4</t>
  </si>
  <si>
    <t>Tlmič hluku TVH-2460x1250/1500_počet tlmiacich kulís:5ks, šírka kulisy:100mm, štandardné prevedenie</t>
  </si>
  <si>
    <t>1022015408</t>
  </si>
  <si>
    <t>TH12.5</t>
  </si>
  <si>
    <t>Tlmič hluku TVH-1250x710/2000_počet tlmiacich kulís:5ks, šírka kulisy:100mm, štandardné prevedenie</t>
  </si>
  <si>
    <t>1604650024</t>
  </si>
  <si>
    <t>TH12.6</t>
  </si>
  <si>
    <t>Tlmič hluku TVH-1000x800/1000_počet tlmiacich kulís:5ks, šírka kulisy:100mm, štandardné prevedenie</t>
  </si>
  <si>
    <t>-1206862660</t>
  </si>
  <si>
    <t>RKP12.1</t>
  </si>
  <si>
    <t>-69627221</t>
  </si>
  <si>
    <t>RKP12.2</t>
  </si>
  <si>
    <t>-101235921</t>
  </si>
  <si>
    <t>RKP12.3</t>
  </si>
  <si>
    <t>-73867202</t>
  </si>
  <si>
    <t>A12.1</t>
  </si>
  <si>
    <t>-628679791</t>
  </si>
  <si>
    <t>A12.2</t>
  </si>
  <si>
    <t>260460646</t>
  </si>
  <si>
    <t>A12.3</t>
  </si>
  <si>
    <t>Stropný difúzor 160-600</t>
  </si>
  <si>
    <t>1190315675</t>
  </si>
  <si>
    <t>A12.4</t>
  </si>
  <si>
    <t>-140651618</t>
  </si>
  <si>
    <t>A12.5</t>
  </si>
  <si>
    <t>Stropný difúzor  160-400</t>
  </si>
  <si>
    <t>1829866690</t>
  </si>
  <si>
    <t>A12.6</t>
  </si>
  <si>
    <t>-1169407267</t>
  </si>
  <si>
    <t>B12.6</t>
  </si>
  <si>
    <t>Stropný difúzor s plenum boxom 125-400+100/125</t>
  </si>
  <si>
    <t>-495003831</t>
  </si>
  <si>
    <t>B11.4</t>
  </si>
  <si>
    <t>865802963</t>
  </si>
  <si>
    <t>B12.1</t>
  </si>
  <si>
    <t>1152755820</t>
  </si>
  <si>
    <t>B12.1.1</t>
  </si>
  <si>
    <t>-1013938179</t>
  </si>
  <si>
    <t>B12.2</t>
  </si>
  <si>
    <t>1981127093</t>
  </si>
  <si>
    <t>B12.3</t>
  </si>
  <si>
    <t>698265009</t>
  </si>
  <si>
    <t>B12.4</t>
  </si>
  <si>
    <t>1016418495</t>
  </si>
  <si>
    <t>B12.5</t>
  </si>
  <si>
    <t>454428215</t>
  </si>
  <si>
    <t>C12.1</t>
  </si>
  <si>
    <t>Štrbinový difúzor KSV-2-1050-()-0-AN+PB-KSV-2-10</t>
  </si>
  <si>
    <t>150582652</t>
  </si>
  <si>
    <t>C12.2</t>
  </si>
  <si>
    <t>Štrbinový difúzor KSV-3-1050-()-0-AN+PB-KSV-3-10</t>
  </si>
  <si>
    <t>-139437681</t>
  </si>
  <si>
    <t>F12.1</t>
  </si>
  <si>
    <t>Výustka do štvorhranného potubia 800x200</t>
  </si>
  <si>
    <t>-256687267</t>
  </si>
  <si>
    <t>F12.2</t>
  </si>
  <si>
    <t>Výustka do štvorhranného potrubia 500x150</t>
  </si>
  <si>
    <t>1905501445</t>
  </si>
  <si>
    <t>F12.3</t>
  </si>
  <si>
    <t>-312455871</t>
  </si>
  <si>
    <t>F12.4</t>
  </si>
  <si>
    <t>Výustka do štvorhranného potrubia 400x100</t>
  </si>
  <si>
    <t>1864854201</t>
  </si>
  <si>
    <t>F12.5</t>
  </si>
  <si>
    <t>Výustka do štvorhranného potrubia 300x100</t>
  </si>
  <si>
    <t>1200221860</t>
  </si>
  <si>
    <t>G12.1</t>
  </si>
  <si>
    <t>908331700</t>
  </si>
  <si>
    <t>G12.2</t>
  </si>
  <si>
    <t>Tanierový ventil TV125</t>
  </si>
  <si>
    <t>-1578600503</t>
  </si>
  <si>
    <t>G12.3</t>
  </si>
  <si>
    <t>Tanierový ventil TV200</t>
  </si>
  <si>
    <t>-1407545119</t>
  </si>
  <si>
    <t>G12.4</t>
  </si>
  <si>
    <t>-668957866</t>
  </si>
  <si>
    <t>PZ12.1</t>
  </si>
  <si>
    <t>Protidažďová žalúzia PZ1250</t>
  </si>
  <si>
    <t>-723395424</t>
  </si>
  <si>
    <t>PZ12.2</t>
  </si>
  <si>
    <t>-725056357</t>
  </si>
  <si>
    <t>RK12.1</t>
  </si>
  <si>
    <t>Regulačná klapka štvorhranná 160x140</t>
  </si>
  <si>
    <t>1631084497</t>
  </si>
  <si>
    <t>RK12.2</t>
  </si>
  <si>
    <t>Regulačná klapka štvorhranná 200x200</t>
  </si>
  <si>
    <t>-1945943363</t>
  </si>
  <si>
    <t>RK12.3</t>
  </si>
  <si>
    <t>Regulačná klapka štvorhranná 200x355</t>
  </si>
  <si>
    <t>-1764679128</t>
  </si>
  <si>
    <t>RK12.4</t>
  </si>
  <si>
    <t>Regulačná klapka štvorhranná 200x250</t>
  </si>
  <si>
    <t>201362065</t>
  </si>
  <si>
    <t>RK12.5</t>
  </si>
  <si>
    <t>Regulačná klapka štvorhranná 200x500</t>
  </si>
  <si>
    <t>-423237771</t>
  </si>
  <si>
    <t>RK12.6</t>
  </si>
  <si>
    <t>Regulačná klapka štvorhranná 200x400</t>
  </si>
  <si>
    <t>-1381225566</t>
  </si>
  <si>
    <t>RK12.7</t>
  </si>
  <si>
    <t>Regulačná klapka štvorhranná 250x250</t>
  </si>
  <si>
    <t>-1998674406</t>
  </si>
  <si>
    <t>RK12.8</t>
  </si>
  <si>
    <t>Regulačná klapka štvorhranná 250x200</t>
  </si>
  <si>
    <t>-1118542526</t>
  </si>
  <si>
    <t>RK12.9</t>
  </si>
  <si>
    <t>Regulačná klapka štvorhranná 250x500</t>
  </si>
  <si>
    <t>949517545</t>
  </si>
  <si>
    <t>RK12.10</t>
  </si>
  <si>
    <t>Regulačná klapka štvorhranná 300x200</t>
  </si>
  <si>
    <t>-449497828</t>
  </si>
  <si>
    <t>RK12.11</t>
  </si>
  <si>
    <t>Regulačná klapka štvorhranná 355x100</t>
  </si>
  <si>
    <t>477811940</t>
  </si>
  <si>
    <t>RK12.12</t>
  </si>
  <si>
    <t>Regulačná klapka štvohranná 355x250</t>
  </si>
  <si>
    <t>1922029367</t>
  </si>
  <si>
    <t>RK12.13</t>
  </si>
  <si>
    <t>Regulačná klapka štvorhranná 400x100</t>
  </si>
  <si>
    <t>768805924</t>
  </si>
  <si>
    <t>RK12.14</t>
  </si>
  <si>
    <t>Regulačná klapka štvorhranná 400x250</t>
  </si>
  <si>
    <t>-1769457190</t>
  </si>
  <si>
    <t>RK12.15</t>
  </si>
  <si>
    <t>Regulačná klapka štvorhranná 500x400</t>
  </si>
  <si>
    <t>298466493</t>
  </si>
  <si>
    <t>RK12.16</t>
  </si>
  <si>
    <t>Regulačná klapka štvorhranná 500x200</t>
  </si>
  <si>
    <t>11221196</t>
  </si>
  <si>
    <t>RK12.17</t>
  </si>
  <si>
    <t>Regulačná klapka štvorhranná 500x315</t>
  </si>
  <si>
    <t>-515443717</t>
  </si>
  <si>
    <t>RKK12.1</t>
  </si>
  <si>
    <t>Regulačná klapka kruhová 160</t>
  </si>
  <si>
    <t>-233512222</t>
  </si>
  <si>
    <t>RKK12.2</t>
  </si>
  <si>
    <t>Regulačná klapka kruhová 200</t>
  </si>
  <si>
    <t>-1307373046</t>
  </si>
  <si>
    <t>RKK12.3</t>
  </si>
  <si>
    <t>Regulačná klapka kruhová 125</t>
  </si>
  <si>
    <t>1595745416</t>
  </si>
  <si>
    <t>RKK12.4</t>
  </si>
  <si>
    <t>Regulačná klapka kruhová 250</t>
  </si>
  <si>
    <t>-294634633</t>
  </si>
  <si>
    <t>RKK12.5</t>
  </si>
  <si>
    <t>Regulačná klapka kruhová 100</t>
  </si>
  <si>
    <t>-1839652996</t>
  </si>
  <si>
    <t>RKP12.1.1</t>
  </si>
  <si>
    <t>1827315993</t>
  </si>
  <si>
    <t>RKP12.2.1</t>
  </si>
  <si>
    <t>-448013664</t>
  </si>
  <si>
    <t>RKP12.3.1</t>
  </si>
  <si>
    <t>980695543</t>
  </si>
  <si>
    <t>PK12.1</t>
  </si>
  <si>
    <t>Požiarna klapka hranatá 1250x710, servopohon B230T/G230T</t>
  </si>
  <si>
    <t>-629457384</t>
  </si>
  <si>
    <t>PK12.2</t>
  </si>
  <si>
    <t>103306172</t>
  </si>
  <si>
    <t>PK12.3</t>
  </si>
  <si>
    <t>Požiarna klapka hranatá 1000x800, servopohon B230T/G230T</t>
  </si>
  <si>
    <t>726929391</t>
  </si>
  <si>
    <t>PK12.4</t>
  </si>
  <si>
    <t>-399957312</t>
  </si>
  <si>
    <t>PK12.5</t>
  </si>
  <si>
    <t>1861035492</t>
  </si>
  <si>
    <t>PK12.6</t>
  </si>
  <si>
    <t>-1835841780</t>
  </si>
  <si>
    <t>PK12.7</t>
  </si>
  <si>
    <t>196675676</t>
  </si>
  <si>
    <t>PK12.8</t>
  </si>
  <si>
    <t>-1941184138</t>
  </si>
  <si>
    <t>PK12.9</t>
  </si>
  <si>
    <t>946890530</t>
  </si>
  <si>
    <t>PK12.10</t>
  </si>
  <si>
    <t>732329376</t>
  </si>
  <si>
    <t>PK12.11</t>
  </si>
  <si>
    <t>781863917</t>
  </si>
  <si>
    <t>PK12.12.1</t>
  </si>
  <si>
    <t>350196830</t>
  </si>
  <si>
    <t>60522869</t>
  </si>
  <si>
    <t>PK12.13</t>
  </si>
  <si>
    <t>325962455</t>
  </si>
  <si>
    <t>PK12.14</t>
  </si>
  <si>
    <t>Požiarna klapka hranatá 450x710, servopohon B230T/G230T</t>
  </si>
  <si>
    <t>-18739525</t>
  </si>
  <si>
    <t>PK12.15</t>
  </si>
  <si>
    <t>Požiarna klapka hranatá 800x250, servopohon B230T/G230T</t>
  </si>
  <si>
    <t>-368303989</t>
  </si>
  <si>
    <t>PK12.16</t>
  </si>
  <si>
    <t>Požiarna klapka hranatá 630x315, servopohon B230T/G230T</t>
  </si>
  <si>
    <t>67341817</t>
  </si>
  <si>
    <t>PK12.17</t>
  </si>
  <si>
    <t>Požiarna klapka hranatá 710x400, servopohon B230T/G230T</t>
  </si>
  <si>
    <t>1055216842</t>
  </si>
  <si>
    <t>PK12.18</t>
  </si>
  <si>
    <t>1864833043</t>
  </si>
  <si>
    <t>PK12.20</t>
  </si>
  <si>
    <t>Požiarna klapka hranatá 710x200, servopohon B230T/G230T</t>
  </si>
  <si>
    <t>1729631217</t>
  </si>
  <si>
    <t>PK12.21</t>
  </si>
  <si>
    <t>-1132879043</t>
  </si>
  <si>
    <t>PK12.22</t>
  </si>
  <si>
    <t>Požiarna klapka hranatá 630x280, servopohon B230T/G230T</t>
  </si>
  <si>
    <t>1354473165</t>
  </si>
  <si>
    <t>PK12.23</t>
  </si>
  <si>
    <t>373930391</t>
  </si>
  <si>
    <t>PK12.24</t>
  </si>
  <si>
    <t>367366667</t>
  </si>
  <si>
    <t>PK12.25</t>
  </si>
  <si>
    <t>Požiarna klapka hranatá 500x200, servopohon B230T/G230T</t>
  </si>
  <si>
    <t>1996617317</t>
  </si>
  <si>
    <t>PK12.26</t>
  </si>
  <si>
    <t>1763071871</t>
  </si>
  <si>
    <t>PK12.27</t>
  </si>
  <si>
    <t>446323215</t>
  </si>
  <si>
    <t>PK12.28</t>
  </si>
  <si>
    <t>-1011021445</t>
  </si>
  <si>
    <t>PK12.29</t>
  </si>
  <si>
    <t>Požiarna klapka hranatá 600x300, servopohon B230T/G230T</t>
  </si>
  <si>
    <t>1041478433</t>
  </si>
  <si>
    <t>PK12.30</t>
  </si>
  <si>
    <t>1764426228</t>
  </si>
  <si>
    <t>PK12.31</t>
  </si>
  <si>
    <t>Požiarna klapka hranatá 630x200, servopohon B230T/G230T</t>
  </si>
  <si>
    <t>502825688</t>
  </si>
  <si>
    <t>PK12.32</t>
  </si>
  <si>
    <t>Požiarna klapka hranatá 355x200, servopohon B230T/G230T</t>
  </si>
  <si>
    <t>-1125051538</t>
  </si>
  <si>
    <t>PK12.33</t>
  </si>
  <si>
    <t>1137112402</t>
  </si>
  <si>
    <t>PK12.34</t>
  </si>
  <si>
    <t>Požiarna klapka hranatá 250x200, servopohon B230T/G230T</t>
  </si>
  <si>
    <t>-636020772</t>
  </si>
  <si>
    <t>PK12.35</t>
  </si>
  <si>
    <t>-112159427</t>
  </si>
  <si>
    <t>PK12.36</t>
  </si>
  <si>
    <t>Požiarna klapka hranatá 560x200, servopohon B230T/G230T</t>
  </si>
  <si>
    <t>1084803302</t>
  </si>
  <si>
    <t>PK12.37</t>
  </si>
  <si>
    <t>-65694275</t>
  </si>
  <si>
    <t>423634956</t>
  </si>
  <si>
    <t>1037194463</t>
  </si>
  <si>
    <t>M061.3</t>
  </si>
  <si>
    <t>Štvorhranné potrubie skI. do obvodu  1000  vrátane tvaroviek 35%, skupina ND, trieda tesnosti B, štandardné prevedenie</t>
  </si>
  <si>
    <t>-2056654888</t>
  </si>
  <si>
    <t>M023.3</t>
  </si>
  <si>
    <t>Štvorhranné potrubie skI. do obvodu  3000  vrátane tvaroviek 35%, skupina ND, trieda tesnosti B, štandardné prevedenie</t>
  </si>
  <si>
    <t>-14178571</t>
  </si>
  <si>
    <t>M049.4</t>
  </si>
  <si>
    <t>Štvorhranné potrubie skI. do obvodu  5000  vrátane tvaroviek 35%, skupina ND, trieda tesnosti B, štandardné prevedenie</t>
  </si>
  <si>
    <t>925680049</t>
  </si>
  <si>
    <t>413872782</t>
  </si>
  <si>
    <t>-607488642</t>
  </si>
  <si>
    <t>-2046050634</t>
  </si>
  <si>
    <t>M051.1</t>
  </si>
  <si>
    <t>Ohybné hadice - dopojenie distribučných prvkov φ250</t>
  </si>
  <si>
    <t>962147372</t>
  </si>
  <si>
    <t>-856317633</t>
  </si>
  <si>
    <t>-1659897467</t>
  </si>
  <si>
    <t>M019-0111</t>
  </si>
  <si>
    <t>1402940561</t>
  </si>
  <si>
    <t>K067</t>
  </si>
  <si>
    <t>Montáž zariadenia č. L12.1 vrátane komponentov VZT, distribučných elementov VZT potrubia a izolácie</t>
  </si>
  <si>
    <t>1149161465</t>
  </si>
  <si>
    <t>D13</t>
  </si>
  <si>
    <t>Zariadenie č. L13.1 - Vetranie márnice a priestorov na 1.pp</t>
  </si>
  <si>
    <t>L13.1</t>
  </si>
  <si>
    <t>Vetracia jednotka s rekup.tepla, 230 V, VAM1500J8 alebo ekvivalentný</t>
  </si>
  <si>
    <t>719125948</t>
  </si>
  <si>
    <t>M036</t>
  </si>
  <si>
    <t>Plénum pre VAM1500-2000J, EKPLEN200 alebo ekvivalentný</t>
  </si>
  <si>
    <t>328806634</t>
  </si>
  <si>
    <t>M046</t>
  </si>
  <si>
    <t>Káblový ovládač Madoka, biely BRC1H52W alebo ekvivalentný</t>
  </si>
  <si>
    <t>-215222745</t>
  </si>
  <si>
    <t>M053</t>
  </si>
  <si>
    <t>El.potr.predhr. VAM1500-2000, DN355, 3,0 kW, GSIEKA35530 alebo ekvivalentný</t>
  </si>
  <si>
    <t>-1543389738</t>
  </si>
  <si>
    <t>TH13</t>
  </si>
  <si>
    <t>Tlmič hluku do kruhového (SPIRO) potrubia  Ø250, dĺžka: 600mm</t>
  </si>
  <si>
    <t>1430264815</t>
  </si>
  <si>
    <t>A13.1</t>
  </si>
  <si>
    <t>283866547</t>
  </si>
  <si>
    <t>A13.2</t>
  </si>
  <si>
    <t>-1245466126</t>
  </si>
  <si>
    <t>A13.3</t>
  </si>
  <si>
    <t>410222060</t>
  </si>
  <si>
    <t>B13.1</t>
  </si>
  <si>
    <t>-635460532</t>
  </si>
  <si>
    <t>B13.2</t>
  </si>
  <si>
    <t>1002970071</t>
  </si>
  <si>
    <t>B13.3</t>
  </si>
  <si>
    <t>-1673622704</t>
  </si>
  <si>
    <t>G13.1</t>
  </si>
  <si>
    <t>-1942621771</t>
  </si>
  <si>
    <t>IGC13.1</t>
  </si>
  <si>
    <t>Mriežka 315</t>
  </si>
  <si>
    <t>809671598</t>
  </si>
  <si>
    <t>RKK13.1</t>
  </si>
  <si>
    <t>314422618</t>
  </si>
  <si>
    <t>RKK13.2</t>
  </si>
  <si>
    <t>1687285184</t>
  </si>
  <si>
    <t>PK13.1</t>
  </si>
  <si>
    <t>-1609670090</t>
  </si>
  <si>
    <t>PK13.2</t>
  </si>
  <si>
    <t>1708818019</t>
  </si>
  <si>
    <t>M040.3</t>
  </si>
  <si>
    <t>Spiro potrubie φ250 vrátane tvaroviek 35%, skupina ND, trieda tesnosti A, štandardné prevedenie</t>
  </si>
  <si>
    <t>-1672088244</t>
  </si>
  <si>
    <t>M041.3</t>
  </si>
  <si>
    <t>Spiro potrubie φ400 vrátane tvaroviek 35%, skupina ND, trieda tesnosti A, štandardné prevedenie</t>
  </si>
  <si>
    <t>-772886906</t>
  </si>
  <si>
    <t>M019.1</t>
  </si>
  <si>
    <t>Izolácie - kaučuková +hliníková  fólia hr. 19 mm - interiér</t>
  </si>
  <si>
    <t>736985931</t>
  </si>
  <si>
    <t>K054</t>
  </si>
  <si>
    <t>Montáž zariadenia č. L 13.1 vrátane komponentov VZT, distribučných elementov VZT potrubia a izolácie</t>
  </si>
  <si>
    <t>2124579732</t>
  </si>
  <si>
    <t>D14</t>
  </si>
  <si>
    <t>Zariadenie č. L14.1 - Vetranie technickej miestnosti UK, CHL - prevádzkové</t>
  </si>
  <si>
    <t>L14.1</t>
  </si>
  <si>
    <t>Vetracia jedn.s rekup.tepla, 230V, VAM1500J8, alebo ekvivalentný</t>
  </si>
  <si>
    <t>-1103354956</t>
  </si>
  <si>
    <t>M057</t>
  </si>
  <si>
    <t>Plénum pre VAM1500-2000J EKPLEN200  alebo ekvivalentný</t>
  </si>
  <si>
    <t>-1501843715</t>
  </si>
  <si>
    <t>-1030944404</t>
  </si>
  <si>
    <t>M062</t>
  </si>
  <si>
    <t>El.potr.predhr. VAM1500-2000, DN355, 3,0kW, GSIEKA35530  alebo ekvivalentný</t>
  </si>
  <si>
    <t>-391631073</t>
  </si>
  <si>
    <t>TH14</t>
  </si>
  <si>
    <t>Tlmič hluku do kruhového (SPIRO) potrubia  Ø315, dĺžka: 1000mm</t>
  </si>
  <si>
    <t>235954729</t>
  </si>
  <si>
    <t>F14.1</t>
  </si>
  <si>
    <t>-1943854786</t>
  </si>
  <si>
    <t>IGC14.1</t>
  </si>
  <si>
    <t>-332160223</t>
  </si>
  <si>
    <t>PK14.1</t>
  </si>
  <si>
    <t>Požiarna klapka kruhová f 315, servopohon B230T/G230T</t>
  </si>
  <si>
    <t>-2001662808</t>
  </si>
  <si>
    <t>PK14.2</t>
  </si>
  <si>
    <t>-681930555</t>
  </si>
  <si>
    <t>M041.4</t>
  </si>
  <si>
    <t>-1456964828</t>
  </si>
  <si>
    <t>-147056966</t>
  </si>
  <si>
    <t>K064</t>
  </si>
  <si>
    <t>Montáž zariadenia č. L 14.1 vrátane komponentov VZT, distribučných elementov VZT potrubia a izolácie</t>
  </si>
  <si>
    <t>-1263835780</t>
  </si>
  <si>
    <t>D15.1</t>
  </si>
  <si>
    <t>Zariadenie č. L 15.1 - Vetranie technickej miestnosti ÚK, CHL - havarijné-prívod</t>
  </si>
  <si>
    <t>L15.1</t>
  </si>
  <si>
    <t>Potrubný ventilátor prio 250E2 circular duct fan 50Hz alebo ekvivalentný</t>
  </si>
  <si>
    <t>1462138980</t>
  </si>
  <si>
    <t>Poznámka k položke:_x000D_
Poznámka k položke: Prietok vzduchu: 500 m3/h Externý statický tlak: 80 Pa</t>
  </si>
  <si>
    <t>PK15.1</t>
  </si>
  <si>
    <t>1046848960</t>
  </si>
  <si>
    <t>IGC15.1</t>
  </si>
  <si>
    <t>Mriežka 250</t>
  </si>
  <si>
    <t>1652639443</t>
  </si>
  <si>
    <t>K065</t>
  </si>
  <si>
    <t>Montáž zariadenia č. L 15.1 vrátane komponentov VZT, distribučných elementov</t>
  </si>
  <si>
    <t>1918271757</t>
  </si>
  <si>
    <t>D15.2</t>
  </si>
  <si>
    <t>Zariadenie č. L 15.2 - Vetranie technickej miestnosti ÚK, CHL - havarijné-odvod</t>
  </si>
  <si>
    <t>L15.2</t>
  </si>
  <si>
    <t>8603653</t>
  </si>
  <si>
    <t>PK15.2</t>
  </si>
  <si>
    <t>104613048</t>
  </si>
  <si>
    <t>IGC15.2</t>
  </si>
  <si>
    <t>-827734698</t>
  </si>
  <si>
    <t>K066</t>
  </si>
  <si>
    <t>Montáž zariadenia č. L 15.2 vrátane komponentov VZT, distribučných elementov</t>
  </si>
  <si>
    <t>-238248720</t>
  </si>
  <si>
    <t>D15.3</t>
  </si>
  <si>
    <t>Zariadenie č. L 15.3 - Vetranie technickej miestnosti ÚK, CHL - havarijné - ohrev vzduchu</t>
  </si>
  <si>
    <t>L15.3</t>
  </si>
  <si>
    <t>Elektrický ohrievač vzduchu f 250, Príkon: cca 6kW, 400V + termostat, snímač teploty</t>
  </si>
  <si>
    <t>1275882898</t>
  </si>
  <si>
    <t>M040.4</t>
  </si>
  <si>
    <t>1478511995</t>
  </si>
  <si>
    <t>-193631921</t>
  </si>
  <si>
    <t>K068</t>
  </si>
  <si>
    <t>Montáž zariadenia č. L 15.3 vrátane komponentov VZT, distribučných elementov, VZT potrubia a izolácie</t>
  </si>
  <si>
    <t>1054900424</t>
  </si>
  <si>
    <t>D16.1</t>
  </si>
  <si>
    <t>Zariadenie č. L 16.1 - Vetranie vákuovej a kompresorovej stanice</t>
  </si>
  <si>
    <t>M069</t>
  </si>
  <si>
    <t>Prívodná VZ jednotka TLP 160_pp alebo ekvivalentný</t>
  </si>
  <si>
    <t>-100080135</t>
  </si>
  <si>
    <t>TH16</t>
  </si>
  <si>
    <t>Tlmič hluku kruhový</t>
  </si>
  <si>
    <t>1658354643</t>
  </si>
  <si>
    <t>G16.1</t>
  </si>
  <si>
    <t>-797400154</t>
  </si>
  <si>
    <t>IGC16.1</t>
  </si>
  <si>
    <t>Mriežka 200</t>
  </si>
  <si>
    <t>-1218930247</t>
  </si>
  <si>
    <t>VK16.1</t>
  </si>
  <si>
    <t>Pretlaková mriežka VK20</t>
  </si>
  <si>
    <t>-1777582389</t>
  </si>
  <si>
    <t>M0401</t>
  </si>
  <si>
    <t>Spiro potrubie φ200 vrátane tvaroviek 35%, skupina ND, trieda tesnosti A, štandardné prevedenie</t>
  </si>
  <si>
    <t>338798030</t>
  </si>
  <si>
    <t>-1827476390</t>
  </si>
  <si>
    <t>K070</t>
  </si>
  <si>
    <t>Montáž zariadenia č. L 16.1 vrátane komponentov VZT, distribučných elementov, VZT potrubia a izolácie</t>
  </si>
  <si>
    <t>877082266</t>
  </si>
  <si>
    <t>D17.1</t>
  </si>
  <si>
    <t>Zariadenie č. L 17.1 - Odsávanie od kompresorov</t>
  </si>
  <si>
    <t>L17.1</t>
  </si>
  <si>
    <t>Potrubný ventilátor prio 250E2 circulator duct fan 50Hz alebo ekvivalentný + regulátor otáčok</t>
  </si>
  <si>
    <t>-1517735155</t>
  </si>
  <si>
    <t>PK17.1</t>
  </si>
  <si>
    <t>Požiarna klapka kruhová f 355</t>
  </si>
  <si>
    <t>1865506387</t>
  </si>
  <si>
    <t>RKK17.1</t>
  </si>
  <si>
    <t>1157671530</t>
  </si>
  <si>
    <t>M040.5</t>
  </si>
  <si>
    <t>1985607371</t>
  </si>
  <si>
    <t>K071</t>
  </si>
  <si>
    <t>Montáž zariadenia č. L 17.1 vrátane komponentov VZT, distribučných elementov, VZT potrubia</t>
  </si>
  <si>
    <t>-727755401</t>
  </si>
  <si>
    <t>D17.2</t>
  </si>
  <si>
    <t>Zariadenie č. L 17.2 - Odsávanie od kompresorov</t>
  </si>
  <si>
    <t>L17.2</t>
  </si>
  <si>
    <t>-546939457</t>
  </si>
  <si>
    <t>M040.6</t>
  </si>
  <si>
    <t>832110183</t>
  </si>
  <si>
    <t>M072</t>
  </si>
  <si>
    <t>Spiro potrubie φ355 vrátane tvaroviek 35%</t>
  </si>
  <si>
    <t>-1503672380</t>
  </si>
  <si>
    <t>M073</t>
  </si>
  <si>
    <t>Izolácia protipožiarna hr. 40 - s odolnosťou do 30min</t>
  </si>
  <si>
    <t>930204965</t>
  </si>
  <si>
    <t>K074</t>
  </si>
  <si>
    <t>Montáž zariadenia č. L 17.2  vrátane komponentov VZT, distribučných elementov, VZT potrubia a izolácie</t>
  </si>
  <si>
    <t>-1502407625</t>
  </si>
  <si>
    <t>D18.1</t>
  </si>
  <si>
    <t>Zariadenie č. L 18.1 - Havaríjne vetranie - Zdroj CO2</t>
  </si>
  <si>
    <t>L18.1</t>
  </si>
  <si>
    <t>Axiálny stenový ventilátor, Ø 250 (snímanie CO2 dodávka MaR)</t>
  </si>
  <si>
    <t>-720342740</t>
  </si>
  <si>
    <t>Poznámka k položke:_x000D_
Poznámka k položke: Prietok vzduchu: 600 m3/h Externý statický tlak: 30 Pa</t>
  </si>
  <si>
    <t>K075</t>
  </si>
  <si>
    <t>Montáž zariadenia č. L 18.1</t>
  </si>
  <si>
    <t>-838206915</t>
  </si>
  <si>
    <t>D19.1</t>
  </si>
  <si>
    <t>Zariadenie č. L 19.1 - Vetranie laboratória 3.XVI.048L</t>
  </si>
  <si>
    <t>L19.1</t>
  </si>
  <si>
    <t>Strešný ventilátor DVS 190EZ sileo Roof fan 50Hz alebo ekvivalentný</t>
  </si>
  <si>
    <t>309270290</t>
  </si>
  <si>
    <t>M040.7</t>
  </si>
  <si>
    <t>-944253666</t>
  </si>
  <si>
    <t>-2119602280</t>
  </si>
  <si>
    <t>K076</t>
  </si>
  <si>
    <t>Montáž zariadenia č. L 19.1  vrátane komponentov VZT, distribučných elementov, VZT potrubia a izolácie</t>
  </si>
  <si>
    <t>862005423</t>
  </si>
  <si>
    <t>D20.1</t>
  </si>
  <si>
    <t>Zariadenie č. L 20.1 -  Vetranie technickej miestnosti VZT - prevádzkové</t>
  </si>
  <si>
    <t>L20.1</t>
  </si>
  <si>
    <t>Vetracia jednotka s rekup.tepla, 230V, VAM2000J8 alebo ekvivalentný</t>
  </si>
  <si>
    <t>728536481</t>
  </si>
  <si>
    <t>305392961</t>
  </si>
  <si>
    <t>M077</t>
  </si>
  <si>
    <t>Káblový ovládač Madoka, biely, BRC1H52W alebo ekvivalentný</t>
  </si>
  <si>
    <t>1873738319</t>
  </si>
  <si>
    <t>536910552</t>
  </si>
  <si>
    <t>F20.1</t>
  </si>
  <si>
    <t>Výustka do štvorhranného potrubia  500x150</t>
  </si>
  <si>
    <t>-915145628</t>
  </si>
  <si>
    <t>RK20.1</t>
  </si>
  <si>
    <t>Regulačná klapka štvorhranná  400x250</t>
  </si>
  <si>
    <t>1710740458</t>
  </si>
  <si>
    <t>M041.8</t>
  </si>
  <si>
    <t>79905219</t>
  </si>
  <si>
    <t>M023.5</t>
  </si>
  <si>
    <t>Štvorhranné potrubie skI. do obvodu  3000  vrátane tvaroviek 35%, skupina ND, trieda tesnosti A, štandardné prevedenie</t>
  </si>
  <si>
    <t>-376171186</t>
  </si>
  <si>
    <t>-617460563</t>
  </si>
  <si>
    <t>K078</t>
  </si>
  <si>
    <t>Montáž zariadenia č. L 20.1  vrátane komponentov VZT, distribučných elementov, VZT potrubia a izolácie</t>
  </si>
  <si>
    <t>65787104</t>
  </si>
  <si>
    <t>D21.1</t>
  </si>
  <si>
    <t>Zariadenie č. L 21.1 - Odsávanie od myčiek</t>
  </si>
  <si>
    <t>L21.1</t>
  </si>
  <si>
    <t>Odsávací potrubný ventilátor K200 L sileo alebo ekvivalentný</t>
  </si>
  <si>
    <t>-1366008921</t>
  </si>
  <si>
    <t>Poznámka k položke:_x000D_
Poznámka k položke: zariadenie umiestnené v 3.XV.024</t>
  </si>
  <si>
    <t>M060</t>
  </si>
  <si>
    <t>317483324</t>
  </si>
  <si>
    <t>M079</t>
  </si>
  <si>
    <t>Spiro potrubie φ80 vrátane tvaroviek 35%, skupina ND, trieda tesnosti A, štandardné prevedenie</t>
  </si>
  <si>
    <t>-1993529478</t>
  </si>
  <si>
    <t>656988110</t>
  </si>
  <si>
    <t>K080</t>
  </si>
  <si>
    <t>Montáž zariadenia č. L 21.1  vrátane komponentov VZT, distribučných elementov, VZT potrubia a izolácie</t>
  </si>
  <si>
    <t>-1700798615</t>
  </si>
  <si>
    <t>D22.1</t>
  </si>
  <si>
    <t>Zariadenie č. L 22.1 - Odsávanie anestez.plynov</t>
  </si>
  <si>
    <t>-2146839472</t>
  </si>
  <si>
    <t>Poznámka k položke:_x000D_
Poznámka k položke: Prietok vzduchu: 550 m3/h Externý statický tlak: 120 Pa</t>
  </si>
  <si>
    <t>M039.4</t>
  </si>
  <si>
    <t>Spiro potrubie φ160 vrátane tvaroviek 35%, skupina ND, trieda tesnosti A, štandardné prevedenie</t>
  </si>
  <si>
    <t>-1406569887</t>
  </si>
  <si>
    <t>1742896479</t>
  </si>
  <si>
    <t>K081</t>
  </si>
  <si>
    <t>Montáž zariadenia č. L 22.1  vrátane komponentov VZT, distribučných elementov, VZT potrubia a izolácie</t>
  </si>
  <si>
    <t>-1191618761</t>
  </si>
  <si>
    <t>D23.1</t>
  </si>
  <si>
    <t>Zariadenie č. L 23.1 - Bežné vetranie schodiska -prívod</t>
  </si>
  <si>
    <t>L23.1</t>
  </si>
  <si>
    <t>Prívodná VZ jednotka TLP 315-pp alebo ekvivalentný</t>
  </si>
  <si>
    <t>-1233264489</t>
  </si>
  <si>
    <t>TH23.1</t>
  </si>
  <si>
    <t>Tlmič hluku do kruhového (SPIRO) potrubia  Ø315, dĺžka: 600mm</t>
  </si>
  <si>
    <t>-456646361</t>
  </si>
  <si>
    <t>RKS23.1</t>
  </si>
  <si>
    <t>-1327012530</t>
  </si>
  <si>
    <t>K082</t>
  </si>
  <si>
    <t>Montáž zariadenia č. L 23.1  vrátane komponentov VZT</t>
  </si>
  <si>
    <t>1474729579</t>
  </si>
  <si>
    <t>D23.2</t>
  </si>
  <si>
    <t>Zariadenie č. L 23.2 - Bežné vetranie schodiska -odvod</t>
  </si>
  <si>
    <t>L23.2</t>
  </si>
  <si>
    <t>Odsávací ventilátor MUB 025 315EC Multibox Straigh alebo ekvivalentný</t>
  </si>
  <si>
    <t>-784666757</t>
  </si>
  <si>
    <t>M041.9</t>
  </si>
  <si>
    <t>996319238</t>
  </si>
  <si>
    <t>M023.6</t>
  </si>
  <si>
    <t>1585065326</t>
  </si>
  <si>
    <t>-1765425952</t>
  </si>
  <si>
    <t>RKS23.2</t>
  </si>
  <si>
    <t>Regulačná klapka štvorhranná 378x378</t>
  </si>
  <si>
    <t>751715974</t>
  </si>
  <si>
    <t>TH23.2</t>
  </si>
  <si>
    <t>Tlmič hluku štvorhranný 378x378, tlmiaca vložka šírky 100mm, počet vložiek:2ks</t>
  </si>
  <si>
    <t>-1778457056</t>
  </si>
  <si>
    <t>K083</t>
  </si>
  <si>
    <t>Montáž zariadenia č. L 23.2 vrátane komponentov VZT, distribučných elementov, VZT potrubia a izolácie</t>
  </si>
  <si>
    <t>914633294</t>
  </si>
  <si>
    <t>D30.1</t>
  </si>
  <si>
    <t>Zariadenie č. L 30.1</t>
  </si>
  <si>
    <t>L30.1</t>
  </si>
  <si>
    <t>Dverná clona s el.ohrevom PAF2520E10YD alebo ekvivalentný</t>
  </si>
  <si>
    <t>-1003954160</t>
  </si>
  <si>
    <t>Poznámka k položke:_x000D_
Poznámka k položke: el.ohrievač 3x400V/50Hz, 14,4A,  Qt=10kW, L=2m, krytie IP 20,</t>
  </si>
  <si>
    <t>K084</t>
  </si>
  <si>
    <t>Montáž zariadenia č. L 30.1</t>
  </si>
  <si>
    <t>299317875</t>
  </si>
  <si>
    <t>D-PV1</t>
  </si>
  <si>
    <t>Zariadenie č. PV1 - Požiarne vetranie CHUC - typu C, predsieň</t>
  </si>
  <si>
    <t>PV1- PV1</t>
  </si>
  <si>
    <t>VZT jednotka AeroMaster XP 22 alebo ekvivalentný, prívod/odvod</t>
  </si>
  <si>
    <t>2013323284</t>
  </si>
  <si>
    <t>Poznámka k položke:_x000D_
Poznámka k položke: Prietok vzduchu Qvp = 22000 m3/h  /  Qvo = 18000 m3/h Externá tlaková rezerva 622 Pa / 559 Pa</t>
  </si>
  <si>
    <t>F12.1.1</t>
  </si>
  <si>
    <t>-1312858688</t>
  </si>
  <si>
    <t>-347481282</t>
  </si>
  <si>
    <t>F12.3.1</t>
  </si>
  <si>
    <t>Výustka do štvorhranného potrubia 800x200</t>
  </si>
  <si>
    <t>777360100</t>
  </si>
  <si>
    <t>-1520007935</t>
  </si>
  <si>
    <t>IGC16.2</t>
  </si>
  <si>
    <t>490589925</t>
  </si>
  <si>
    <t>-1946389168</t>
  </si>
  <si>
    <t>317496105</t>
  </si>
  <si>
    <t>RK12.3.1</t>
  </si>
  <si>
    <t>-747984886</t>
  </si>
  <si>
    <t>RK12.4.1</t>
  </si>
  <si>
    <t>-1196885454</t>
  </si>
  <si>
    <t>RK12.5.1</t>
  </si>
  <si>
    <t>-1232012796</t>
  </si>
  <si>
    <t>RK12.6.1</t>
  </si>
  <si>
    <t>Regulačná klapka štvorhranná 315x500</t>
  </si>
  <si>
    <t>-1597012796</t>
  </si>
  <si>
    <t>RK12.7.1</t>
  </si>
  <si>
    <t>Regulačná klapka štvorhranná 355x250</t>
  </si>
  <si>
    <t>806373602</t>
  </si>
  <si>
    <t>RK12.8.1</t>
  </si>
  <si>
    <t>1875047190</t>
  </si>
  <si>
    <t>RK12.9.1</t>
  </si>
  <si>
    <t>Regulačná klapka štvorhranná 800x400</t>
  </si>
  <si>
    <t>-2014807767</t>
  </si>
  <si>
    <t>RKS PV1.1</t>
  </si>
  <si>
    <t>Regulačná klapka štvorhranná 1220x400 so servopohonom 230V</t>
  </si>
  <si>
    <t>1722789809</t>
  </si>
  <si>
    <t>RKS PV1.2</t>
  </si>
  <si>
    <t>Regulačná klapka štvorhranná  780x780 so servopohonom 230V</t>
  </si>
  <si>
    <t>1942605944</t>
  </si>
  <si>
    <t>F PV1.1</t>
  </si>
  <si>
    <t>1022051763</t>
  </si>
  <si>
    <t>M061.4</t>
  </si>
  <si>
    <t>Štvorhranné potrubie skI. do obvodu  1000  vrátane tvaroviek 35%, skupina ND, trieda tesnosti A, štandardné prevedenie</t>
  </si>
  <si>
    <t>-2519918</t>
  </si>
  <si>
    <t>M023.10</t>
  </si>
  <si>
    <t>-18183404</t>
  </si>
  <si>
    <t>M049</t>
  </si>
  <si>
    <t>Štvorhranné potrubie skI. do obvodu  5000  vrátane tvaroviek 35%, skupina ND, trieda tesnosti A, štandardné prevedenie</t>
  </si>
  <si>
    <t>-1371998105</t>
  </si>
  <si>
    <t>-1132334061</t>
  </si>
  <si>
    <t>K085</t>
  </si>
  <si>
    <t>Montáž zariadenia č. PV1 vrátane komponentov VZT, distribučných elementov, VZT potrubia a izolácie</t>
  </si>
  <si>
    <t>2120663323</t>
  </si>
  <si>
    <t>D-PV2.1</t>
  </si>
  <si>
    <t>Zariadenie č. PV2.1 - Prívod vzduchu</t>
  </si>
  <si>
    <t>PV2.1</t>
  </si>
  <si>
    <t>VZT jednotka, Druh: Vento 90-50, alebo ekvivalentný</t>
  </si>
  <si>
    <t>-1048997084</t>
  </si>
  <si>
    <t>Poznámka k položke:_x000D_
Poznámka k položke: Prietok vzduchu 7500 m3/h Externá tlaková rezerva 396 Pa</t>
  </si>
  <si>
    <t>RKS PV2.1</t>
  </si>
  <si>
    <t>Regulačná klapka štvorhranná 600x350so servopohonom 230V</t>
  </si>
  <si>
    <t>449891200</t>
  </si>
  <si>
    <t>M023.11</t>
  </si>
  <si>
    <t>-1672048822</t>
  </si>
  <si>
    <t>1045600164</t>
  </si>
  <si>
    <t>K086</t>
  </si>
  <si>
    <t>Montáž zariadenia č. PV2.1 vrátane komponentov VZT, distribučných elementov, VZT potrubia a izolácie</t>
  </si>
  <si>
    <t>328703669</t>
  </si>
  <si>
    <t>D-PV3</t>
  </si>
  <si>
    <t>Zariadenie č. PV3 - Požiarne vetranie CHUC - typu A (os A), schodisko-odvod</t>
  </si>
  <si>
    <t>PV2.2</t>
  </si>
  <si>
    <t>VZT jednotka - prívod/odvod Remak X alebo ekvivalentný</t>
  </si>
  <si>
    <t>-1428308047</t>
  </si>
  <si>
    <t>RKS PV2.2</t>
  </si>
  <si>
    <t>Regulačná klapka štvorhranná 714x714 so servopohonom 230V</t>
  </si>
  <si>
    <t>-1794139343</t>
  </si>
  <si>
    <t>M023.12</t>
  </si>
  <si>
    <t>298675973</t>
  </si>
  <si>
    <t>KM PV2</t>
  </si>
  <si>
    <t>Krycia mriežka 717x714</t>
  </si>
  <si>
    <t>-769717146</t>
  </si>
  <si>
    <t>K086.1</t>
  </si>
  <si>
    <t>Montáž zariadenia č. PV2.2 vrátane komponentov VZT, distribučných elementov, VZT potrubia a izolácie</t>
  </si>
  <si>
    <t>-1483450055</t>
  </si>
  <si>
    <t>PV3- PV3</t>
  </si>
  <si>
    <t>VZT jednotka Vento RF71 alebo ekvivalentný</t>
  </si>
  <si>
    <t>643841776</t>
  </si>
  <si>
    <t>Poznámka k položke:_x000D_
Poznámka k položke: Prietok vzduchu 3800 m3/h  / Externá tlaková rezerva 142 Pa</t>
  </si>
  <si>
    <t>RKS PV3</t>
  </si>
  <si>
    <t>Regulačná klapka štvorhranná cca 714x714 so servopohonom 230V</t>
  </si>
  <si>
    <t>-541207635</t>
  </si>
  <si>
    <t>M023.13</t>
  </si>
  <si>
    <t>224882794</t>
  </si>
  <si>
    <t>KM PV3</t>
  </si>
  <si>
    <t>Krycia mriežka cca 717x714</t>
  </si>
  <si>
    <t>269254892</t>
  </si>
  <si>
    <t>-1097631547</t>
  </si>
  <si>
    <t>K087</t>
  </si>
  <si>
    <t>Montáž zariadenia č. PV3 vrátane komponentov VZT, distribučných elementov, VZT potrubia a izolácie</t>
  </si>
  <si>
    <t>1832915076</t>
  </si>
  <si>
    <t>D-PV4</t>
  </si>
  <si>
    <t>Zariadenie č. PV4 - Požiarne vetranie CHUC - typu A (os L), schodisko</t>
  </si>
  <si>
    <t>PV4- PV4</t>
  </si>
  <si>
    <t>VZT jednotka - odvod Vento RF 56, alebo ekvivalentný</t>
  </si>
  <si>
    <t>-1434099470</t>
  </si>
  <si>
    <t>Poznámka k položke:_x000D_
Poznámka k položke: Prietok vzduchu 3000 m3/h Externá tlaková rezerva 222 Pa</t>
  </si>
  <si>
    <t>RKS PV4</t>
  </si>
  <si>
    <t>Regulačná klapka štvorhranná cca 564x564 so servopohonom 230V</t>
  </si>
  <si>
    <t>-745500107</t>
  </si>
  <si>
    <t>M023.15</t>
  </si>
  <si>
    <t>910541082</t>
  </si>
  <si>
    <t>KM PV4</t>
  </si>
  <si>
    <t>Krycia mriežka 564x564</t>
  </si>
  <si>
    <t>1962074160</t>
  </si>
  <si>
    <t>-243582506</t>
  </si>
  <si>
    <t>K088</t>
  </si>
  <si>
    <t>Montáž zariadenia č. PV4 vrátane komponentov VZT, distribučných elementov, VZT potrubia a izolácie</t>
  </si>
  <si>
    <t>-1531339043</t>
  </si>
  <si>
    <t>D-PV5</t>
  </si>
  <si>
    <t>Zariadenie č. PV5 - Požiarne vetranie - požiarnej predsiene - čisté priestory 3.NP OS-B</t>
  </si>
  <si>
    <t>PV5- PV5</t>
  </si>
  <si>
    <t>VZT jednotka - prívod/odvod Remak X, alebo ekvivalentný</t>
  </si>
  <si>
    <t>-1205212938</t>
  </si>
  <si>
    <t>Poznámka k položke:_x000D_
Poznámka k položke: Prietok vzduchu 630 m3/h  /  630 m3/h Externá tlaková strata 350 Pa  /  350 Pa</t>
  </si>
  <si>
    <t>RKS PV5</t>
  </si>
  <si>
    <t>Regulačná klapka štvorhranná 450x450 so servopohonom 230V</t>
  </si>
  <si>
    <t>1417443014</t>
  </si>
  <si>
    <t>F 5.1</t>
  </si>
  <si>
    <t>1658106276</t>
  </si>
  <si>
    <t>F 14.2</t>
  </si>
  <si>
    <t>Výustka do štvorhranného potrubia 200x200</t>
  </si>
  <si>
    <t>1185971095</t>
  </si>
  <si>
    <t>M061.6</t>
  </si>
  <si>
    <t>731556785</t>
  </si>
  <si>
    <t>M023.16</t>
  </si>
  <si>
    <t>-279502542</t>
  </si>
  <si>
    <t>960001016</t>
  </si>
  <si>
    <t>M089</t>
  </si>
  <si>
    <t>Izolácie -   protipožiarna, odolnosť 30min.+ oplechovanie, hr.30mm - exteriér</t>
  </si>
  <si>
    <t>-2008634486</t>
  </si>
  <si>
    <t>K090</t>
  </si>
  <si>
    <t>Montáž zariadenia č. PV5 vrátane komponentov VZT, distribučných elementov, VZT potrubia a izolácie</t>
  </si>
  <si>
    <t>856035060</t>
  </si>
  <si>
    <t>D-PV6</t>
  </si>
  <si>
    <t>Zariadenie č. PV6 - Požiarne vetranie - požiarna predsieň - čisté priestory 3.NP OS-L</t>
  </si>
  <si>
    <t>PV6- PV6</t>
  </si>
  <si>
    <t>-397338074</t>
  </si>
  <si>
    <t>Poznámka k položke:_x000D_
Poznámka k položke: Prietok vzduchu 1090 m3/h  /  1090 m3/h Externá tlaková strata 350 Pa  /  350 Pa</t>
  </si>
  <si>
    <t>RKS PV6</t>
  </si>
  <si>
    <t>Regulačná klapka štvorhranná  450x450 so servopohonom 230V</t>
  </si>
  <si>
    <t>1338794612</t>
  </si>
  <si>
    <t>F PV6.1</t>
  </si>
  <si>
    <t>1476200970</t>
  </si>
  <si>
    <t>F PV6.2</t>
  </si>
  <si>
    <t>543546135</t>
  </si>
  <si>
    <t>RK PV6.1</t>
  </si>
  <si>
    <t>-1109854461</t>
  </si>
  <si>
    <t>M061.7</t>
  </si>
  <si>
    <t>627740885</t>
  </si>
  <si>
    <t>M023.17</t>
  </si>
  <si>
    <t>1435050564</t>
  </si>
  <si>
    <t>-1472777790</t>
  </si>
  <si>
    <t>-1869359939</t>
  </si>
  <si>
    <t>K091</t>
  </si>
  <si>
    <t>Montáž zariadenia č. PV6 vrátane komponentov VZT, distribučných elementov, VZT potrubia a izolácie</t>
  </si>
  <si>
    <t>-1966731880</t>
  </si>
  <si>
    <t>D-PV7</t>
  </si>
  <si>
    <t>Zariadenie č. PV7 - Požiarne vetranie - požiarna predsieň - čisté priestory 2.NP OS-F</t>
  </si>
  <si>
    <t>PV7- PV7</t>
  </si>
  <si>
    <t>500161845</t>
  </si>
  <si>
    <t>Poznámka k položke:_x000D_
Poznámka k položke: Prietok vzduchu 380 m3/h  /  380 m3/h Externá tlaková strata 350 Pa  /  350 Pa</t>
  </si>
  <si>
    <t>RKS PV7</t>
  </si>
  <si>
    <t>Regulačná klapka štvorhranná 200x140 so servopohonom 230V</t>
  </si>
  <si>
    <t>1762934056</t>
  </si>
  <si>
    <t>F PV7.1</t>
  </si>
  <si>
    <t>393772293</t>
  </si>
  <si>
    <t>F PV7.2</t>
  </si>
  <si>
    <t>-842541943</t>
  </si>
  <si>
    <t>F14.4</t>
  </si>
  <si>
    <t>Výustka do štvorhranného potrubia 100x300</t>
  </si>
  <si>
    <t>1378305840</t>
  </si>
  <si>
    <t>F14.5</t>
  </si>
  <si>
    <t>-736959163</t>
  </si>
  <si>
    <t>M061.8</t>
  </si>
  <si>
    <t>422586062</t>
  </si>
  <si>
    <t>-2011457143</t>
  </si>
  <si>
    <t>-1157231542</t>
  </si>
  <si>
    <t>K092</t>
  </si>
  <si>
    <t>Montáž zariadenia č. PV7 vrátane komponentov VZT, distribučných elementov, VZT potrubia a izolácie</t>
  </si>
  <si>
    <t>1888494850</t>
  </si>
  <si>
    <t>D-PV8.1, PV8.2</t>
  </si>
  <si>
    <t>Zariadenie č. PV8.1, PV8.2 - Požiarne vetranie - evakuačného výťahu</t>
  </si>
  <si>
    <t>PV8.1</t>
  </si>
  <si>
    <t>Prívodný nástenný ventilátor  vrátane príslušenstva</t>
  </si>
  <si>
    <t>-1436055698</t>
  </si>
  <si>
    <t>Poznámka k položke:_x000D_
Poznámka k položke: Qvp= 5500m3/h, 200Pa, štartovací prúd 21A, Pozor.zapínanie/vypínanie iba cez vstup 0-10V ovládanie od EPS ( súbežnme zabezpečiť ovládanie RKS klapky so servopohonom 230V s vratnou pružinou umiestnenou v odvodnom potrubí)</t>
  </si>
  <si>
    <t>PV8.2</t>
  </si>
  <si>
    <t>-566215667</t>
  </si>
  <si>
    <t>RKS 8.1</t>
  </si>
  <si>
    <t>Regulačná a uzatváracia klapka 400x400 so servopohonom 230V s vratnou pružinou</t>
  </si>
  <si>
    <t>-382807589</t>
  </si>
  <si>
    <t>RKS 8.2</t>
  </si>
  <si>
    <t>Regulačná a uzatváracia klapka  400x400 so servopohonom 230V s vratnou pružinou</t>
  </si>
  <si>
    <t>160788553</t>
  </si>
  <si>
    <t>M041.6</t>
  </si>
  <si>
    <t>-1441586070</t>
  </si>
  <si>
    <t>M023.18</t>
  </si>
  <si>
    <t>1308839841</t>
  </si>
  <si>
    <t>-1850668467</t>
  </si>
  <si>
    <t>K093</t>
  </si>
  <si>
    <t>Montáž zariadenia č. PV8.1, PV8.2 vrátane komponentov VZT, distribučných elementov, VZT potrubia a izolácie</t>
  </si>
  <si>
    <t>804663955</t>
  </si>
  <si>
    <t>D-KL1</t>
  </si>
  <si>
    <t>Zariadenie č. KL1 - Klimatizácia m.č. 0.V.068 - serverovňa</t>
  </si>
  <si>
    <t>M094</t>
  </si>
  <si>
    <t>Vonkajšia kondenzačná jednotka _RZAG35A alebo ekvivalentný</t>
  </si>
  <si>
    <t>357800931</t>
  </si>
  <si>
    <t>Poznámka k položke:_x000D_
Poznámka k položke: chladivo R32,  230V/50Hz,  PI=0,69kW, Qch=4kW, istič  16A</t>
  </si>
  <si>
    <t>M095</t>
  </si>
  <si>
    <t>SkyAir vnútorná podstropná, UNI  FHA50A9 alebo ekvivalent   Qch=4kW, 230V/50Hz alebo ekvivalentný</t>
  </si>
  <si>
    <t>-716056514</t>
  </si>
  <si>
    <t>M096</t>
  </si>
  <si>
    <t>Káblový ovládač Madoka, biely_BRC1H52W alebo ekvivalentný</t>
  </si>
  <si>
    <t>1113417090</t>
  </si>
  <si>
    <t>M097</t>
  </si>
  <si>
    <t>Redukcia pre asymetrické pripojenie _ ASYCPIR alebo ekvivalentný</t>
  </si>
  <si>
    <t>-1716688266</t>
  </si>
  <si>
    <t>M098-1</t>
  </si>
  <si>
    <t>Konzoly pod vonkajšie jednoky (uholníky + rošt)</t>
  </si>
  <si>
    <t>276776012</t>
  </si>
  <si>
    <t>M099</t>
  </si>
  <si>
    <t>Cu potrubie vrátane izolácie (izolácia kaučuková) Ø6</t>
  </si>
  <si>
    <t>1138608256</t>
  </si>
  <si>
    <t>M100</t>
  </si>
  <si>
    <t>Cu potrubie vrátane izolácie (izolácia kaučuková) Ø10</t>
  </si>
  <si>
    <t>-1305758763</t>
  </si>
  <si>
    <t>K101</t>
  </si>
  <si>
    <t>Tlakové skúšky potrubí Ø6</t>
  </si>
  <si>
    <t>616392761</t>
  </si>
  <si>
    <t>K102</t>
  </si>
  <si>
    <t>Tlakové skúšky potrubí Ø10</t>
  </si>
  <si>
    <t>-484843507</t>
  </si>
  <si>
    <t>M103</t>
  </si>
  <si>
    <t>Komunikačný kábel</t>
  </si>
  <si>
    <t>-1854295501</t>
  </si>
  <si>
    <t>M104</t>
  </si>
  <si>
    <t>Doplnenie chladiva - R32</t>
  </si>
  <si>
    <t>1789482777</t>
  </si>
  <si>
    <t>K105</t>
  </si>
  <si>
    <t>Montáž zariadenia č. KL1 vrátane Cu potrubia</t>
  </si>
  <si>
    <t>-212551662</t>
  </si>
  <si>
    <t>D-KL2</t>
  </si>
  <si>
    <t>Zariadenie č. KL2 - Klimatizácia m.č. 0.III.046 - biologický odpad-Split systém na 15°C</t>
  </si>
  <si>
    <t>M106</t>
  </si>
  <si>
    <t>Vonkajšia kondenzačná jednotka_RDV207EA12S3A alebo ekvivalentný</t>
  </si>
  <si>
    <t>-1530651396</t>
  </si>
  <si>
    <t>M107</t>
  </si>
  <si>
    <t>Vnútorná jednotka s výparníkom RDV207EA12S3B alebo ekvivalentný</t>
  </si>
  <si>
    <t>-1445870101</t>
  </si>
  <si>
    <t>M098-2</t>
  </si>
  <si>
    <t>255367369</t>
  </si>
  <si>
    <t>-2121491310</t>
  </si>
  <si>
    <t>M108</t>
  </si>
  <si>
    <t>Cu potrubie vrátane izolácie (izolácia kaučuková) Ø16</t>
  </si>
  <si>
    <t>1207575383</t>
  </si>
  <si>
    <t>841</t>
  </si>
  <si>
    <t>-245006320</t>
  </si>
  <si>
    <t>K109</t>
  </si>
  <si>
    <t>Tlakové skúšky potrubí Ø16</t>
  </si>
  <si>
    <t>-1789622299</t>
  </si>
  <si>
    <t>959787553</t>
  </si>
  <si>
    <t>M110</t>
  </si>
  <si>
    <t>Doplnenie chladiva -  R134</t>
  </si>
  <si>
    <t>1748187407</t>
  </si>
  <si>
    <t>K111</t>
  </si>
  <si>
    <t>Montáž zariadenia č. KL2  vrátane Cu potrubia</t>
  </si>
  <si>
    <t>-167182984</t>
  </si>
  <si>
    <t>D-KL3</t>
  </si>
  <si>
    <t>Zariadenie č. KL3 - Klimatizácia m.č. 0.III.049 - biologický odpad - Split systém na 15°C</t>
  </si>
  <si>
    <t>-1772576216</t>
  </si>
  <si>
    <t>M112</t>
  </si>
  <si>
    <t>Vnútorná jednotka s výparníkom_RDV207EA12S3B alebo ekvivalentný</t>
  </si>
  <si>
    <t>744431757</t>
  </si>
  <si>
    <t>M098-3</t>
  </si>
  <si>
    <t>1098157838</t>
  </si>
  <si>
    <t>-607839470</t>
  </si>
  <si>
    <t>M113</t>
  </si>
  <si>
    <t>Cu potrubie vrátane izolácie (izolácia kaučuková)Ø16</t>
  </si>
  <si>
    <t>53692714</t>
  </si>
  <si>
    <t>-97738063</t>
  </si>
  <si>
    <t>789504307</t>
  </si>
  <si>
    <t>-729000071</t>
  </si>
  <si>
    <t>M114</t>
  </si>
  <si>
    <t>Doplnenie chladiva - R134</t>
  </si>
  <si>
    <t>1045364162</t>
  </si>
  <si>
    <t>K115</t>
  </si>
  <si>
    <t>Montáž zariadenia č. KL3  vrátane Cu potrubia</t>
  </si>
  <si>
    <t>-1039749363</t>
  </si>
  <si>
    <t>D-KL4</t>
  </si>
  <si>
    <t>Zariadenie č. KL4 - Klimatizácia m.č. 0.III.050 - márnica-Split systém na 15°C</t>
  </si>
  <si>
    <t>M116</t>
  </si>
  <si>
    <t>Vonkajšia kondenzačná jednotka_SAS320EB10SSA alebo ekvivalentný</t>
  </si>
  <si>
    <t>49351345</t>
  </si>
  <si>
    <t>M117</t>
  </si>
  <si>
    <t>Vnútorná jednotka s výparníkom_SAS320EB10SSB alebo ekvivalentný</t>
  </si>
  <si>
    <t>-1303191157</t>
  </si>
  <si>
    <t>M098-4</t>
  </si>
  <si>
    <t>735319424</t>
  </si>
  <si>
    <t>M118</t>
  </si>
  <si>
    <t>Cu potrubie vrátane izolácie (izolácia kaučuková) Ø12</t>
  </si>
  <si>
    <t>-699031825</t>
  </si>
  <si>
    <t>M119</t>
  </si>
  <si>
    <t>Cu potrubie vrátane izolácie (izolácia kaučuková) Ø22</t>
  </si>
  <si>
    <t>609770400</t>
  </si>
  <si>
    <t>K120</t>
  </si>
  <si>
    <t>Tlakové skúšky potrubí Ø12</t>
  </si>
  <si>
    <t>734852186</t>
  </si>
  <si>
    <t>K121</t>
  </si>
  <si>
    <t>Tlakové skúšky potrubí Ø22</t>
  </si>
  <si>
    <t>-974301332</t>
  </si>
  <si>
    <t>-1042631200</t>
  </si>
  <si>
    <t>934675826</t>
  </si>
  <si>
    <t>K122</t>
  </si>
  <si>
    <t>Montáž zariadenia č. KL4  vrátane Cu potrubia</t>
  </si>
  <si>
    <t>1243512365</t>
  </si>
  <si>
    <t>D-KL5</t>
  </si>
  <si>
    <t>Zariadenie č. KL5 - Klimatizácia m.č. 0.V.069 - NN rozvodňa</t>
  </si>
  <si>
    <t>M123</t>
  </si>
  <si>
    <t>Mini SkyAir, inv., tep.čerpadlo_RZAG50A alebo ekvivalentný</t>
  </si>
  <si>
    <t>1830727465</t>
  </si>
  <si>
    <t>M124</t>
  </si>
  <si>
    <t>Vnútorná nástenná Perfera_ FTXM60R, IČ ovl., WiFi, R32 alebo ekvivalentný</t>
  </si>
  <si>
    <t>896688257</t>
  </si>
  <si>
    <t>M125</t>
  </si>
  <si>
    <t>Adaptér F1/F2 pre Split_KRP928A2S alebo ekvivalentný</t>
  </si>
  <si>
    <t>-1928060836</t>
  </si>
  <si>
    <t>M126</t>
  </si>
  <si>
    <t>Pripojovací káblik portu S21_EKRS21 alebo ekvivalentný</t>
  </si>
  <si>
    <t>-908566760</t>
  </si>
  <si>
    <t>M098-5</t>
  </si>
  <si>
    <t>901704231</t>
  </si>
  <si>
    <t>-1337138521</t>
  </si>
  <si>
    <t>-881034275</t>
  </si>
  <si>
    <t>208810737</t>
  </si>
  <si>
    <t>-209361055</t>
  </si>
  <si>
    <t>350151554</t>
  </si>
  <si>
    <t>M127</t>
  </si>
  <si>
    <t>Doplnenie chladiva  - R32</t>
  </si>
  <si>
    <t>972301454</t>
  </si>
  <si>
    <t>K128</t>
  </si>
  <si>
    <t>Montáž zariadenia č. KL5  vrátane Cu potrubia</t>
  </si>
  <si>
    <t>-308354905</t>
  </si>
  <si>
    <t>D-KL6</t>
  </si>
  <si>
    <t>Zariadenie č. KL6 - Klimatizácia m.č. 0.V.075 - tech. Miestnosť pristávacej plochy</t>
  </si>
  <si>
    <t>M129</t>
  </si>
  <si>
    <t>Mini SkyAir, inv., tep.čerpadlo_RZAG35A, R32, 230V alebo ekvivalentný</t>
  </si>
  <si>
    <t>-159278163</t>
  </si>
  <si>
    <t>M130</t>
  </si>
  <si>
    <t>Vnútorná nástenná Perfera_ FTXM50R, IČ ovl., WiFi, R32 alebo ekvivalentný</t>
  </si>
  <si>
    <t>-1307059129</t>
  </si>
  <si>
    <t>M131</t>
  </si>
  <si>
    <t>Redukcia pre asymetrické pripojenie_ASYCPIR alebo ekvivalentný</t>
  </si>
  <si>
    <t>-496103439</t>
  </si>
  <si>
    <t>1526099165</t>
  </si>
  <si>
    <t>-1034129787</t>
  </si>
  <si>
    <t>M098-6</t>
  </si>
  <si>
    <t>-962628608</t>
  </si>
  <si>
    <t>2067913167</t>
  </si>
  <si>
    <t>-2124473410</t>
  </si>
  <si>
    <t>575056970</t>
  </si>
  <si>
    <t>-493976188</t>
  </si>
  <si>
    <t>287077458</t>
  </si>
  <si>
    <t>-1313861100</t>
  </si>
  <si>
    <t>K132</t>
  </si>
  <si>
    <t>Montáž zariadenia č. KL6  vrátane Cu potrubia</t>
  </si>
  <si>
    <t>-398166418</t>
  </si>
  <si>
    <t>D-KL7</t>
  </si>
  <si>
    <t>Zariadenie č. KL7 - Klimatizácia m.č. 2.XI.068 - sanitačná miestnosť</t>
  </si>
  <si>
    <t>-1115587248</t>
  </si>
  <si>
    <t>646544930</t>
  </si>
  <si>
    <t>-72717795</t>
  </si>
  <si>
    <t>73146289</t>
  </si>
  <si>
    <t>M126.1</t>
  </si>
  <si>
    <t>Pripojovací káblik portu S21_EKRS2 alebo ekvivalentný</t>
  </si>
  <si>
    <t>-436945790</t>
  </si>
  <si>
    <t>M098-7</t>
  </si>
  <si>
    <t>2127167379</t>
  </si>
  <si>
    <t>-566748822</t>
  </si>
  <si>
    <t>-1885828304</t>
  </si>
  <si>
    <t>-454633344</t>
  </si>
  <si>
    <t>-1832528425</t>
  </si>
  <si>
    <t>668050797</t>
  </si>
  <si>
    <t>-1215473084</t>
  </si>
  <si>
    <t>K001</t>
  </si>
  <si>
    <t>Montáž zariadenia č. KL7  vrátane Cu potrubia</t>
  </si>
  <si>
    <t>-956183078</t>
  </si>
  <si>
    <t>D-KL8</t>
  </si>
  <si>
    <t>Zariadenie č. KL8 - Klimatizácia m.č. 3.XVI.048 - laboratórium</t>
  </si>
  <si>
    <t>73871347</t>
  </si>
  <si>
    <t>-850856027</t>
  </si>
  <si>
    <t>-2095699572</t>
  </si>
  <si>
    <t>865618080</t>
  </si>
  <si>
    <t>1409450494</t>
  </si>
  <si>
    <t>M098-8</t>
  </si>
  <si>
    <t>1762724862</t>
  </si>
  <si>
    <t>1349228331</t>
  </si>
  <si>
    <t>-582044523</t>
  </si>
  <si>
    <t>M063</t>
  </si>
  <si>
    <t>-1950244049</t>
  </si>
  <si>
    <t>M067</t>
  </si>
  <si>
    <t>1736031530</t>
  </si>
  <si>
    <t>-328623062</t>
  </si>
  <si>
    <t>-873862312</t>
  </si>
  <si>
    <t>K069</t>
  </si>
  <si>
    <t>Montáž zariadenia č. KL8  vrátane Cu potrubia</t>
  </si>
  <si>
    <t>-890523092</t>
  </si>
  <si>
    <t>D-KL9</t>
  </si>
  <si>
    <t>Zariadenie č. KL9 - Klimatizácia priestoru sterilizácie (os 3-4)</t>
  </si>
  <si>
    <t>M070</t>
  </si>
  <si>
    <t>SkyAir Alpha, inv., tep.čerpadlo_RZAG71NY1 alebo ekvivalentný, R32, 400V</t>
  </si>
  <si>
    <t>-1416810885</t>
  </si>
  <si>
    <t>M071</t>
  </si>
  <si>
    <t>SkyAir vnút. Kanálová _ FBA71A9 alebo ekvivalentný, inv.,30-150Pa,UNI</t>
  </si>
  <si>
    <t>-1411529261</t>
  </si>
  <si>
    <t>-1744241988</t>
  </si>
  <si>
    <t>M098-9</t>
  </si>
  <si>
    <t>-1359003772</t>
  </si>
  <si>
    <t>-718959152</t>
  </si>
  <si>
    <t>1757289289</t>
  </si>
  <si>
    <t>-1534812091</t>
  </si>
  <si>
    <t>-381219573</t>
  </si>
  <si>
    <t>-1808136968</t>
  </si>
  <si>
    <t>837628048</t>
  </si>
  <si>
    <t>K072</t>
  </si>
  <si>
    <t>Montáž zariadenia č. KL9  vrátane Cu potrubia</t>
  </si>
  <si>
    <t>535761178</t>
  </si>
  <si>
    <t>D-KL10</t>
  </si>
  <si>
    <t>Zariadenie č. KL10 - Klimatizácia m.č. 4.XIX.004 - Pracovňa IT / sklad - Split systém, 100% záloha</t>
  </si>
  <si>
    <t>M074</t>
  </si>
  <si>
    <t>Mini SkyAir, inv., tep.čerpadlo_RZAG60A alebo ekvivalentný,  R32, 230V</t>
  </si>
  <si>
    <t>-842188791</t>
  </si>
  <si>
    <t>M075</t>
  </si>
  <si>
    <t>Vnútorná nástenná Perfera_ FTXM71R alebo ekvivalentný, IČ ovl., WiFi, R32</t>
  </si>
  <si>
    <t>-2077200541</t>
  </si>
  <si>
    <t>-2030190876</t>
  </si>
  <si>
    <t>1297705219</t>
  </si>
  <si>
    <t>1966819160</t>
  </si>
  <si>
    <t>M098-10</t>
  </si>
  <si>
    <t>-435259284</t>
  </si>
  <si>
    <t>-391329006</t>
  </si>
  <si>
    <t>1767028621</t>
  </si>
  <si>
    <t>-1034386469</t>
  </si>
  <si>
    <t>-1345745569</t>
  </si>
  <si>
    <t>M076</t>
  </si>
  <si>
    <t>Komunikačný kábel (50bm)</t>
  </si>
  <si>
    <t>1044368845</t>
  </si>
  <si>
    <t>2080054737</t>
  </si>
  <si>
    <t>K077</t>
  </si>
  <si>
    <t>Montáž zariadenia č. KL10  vrátane Cu potrubia</t>
  </si>
  <si>
    <t>1262712753</t>
  </si>
  <si>
    <t>D-KL11</t>
  </si>
  <si>
    <t>Zariadenie č. KL11 - Klimatizácia m.č.1.IX.131- serverovňa-Split systém, 100% záloha</t>
  </si>
  <si>
    <t>M078</t>
  </si>
  <si>
    <t>SkyAir Alpha, inv., tep.čerpadlo_ RZAG140NY1 alebo ekvivalentný, R32, 400V</t>
  </si>
  <si>
    <t>-342690429</t>
  </si>
  <si>
    <t>M080</t>
  </si>
  <si>
    <t>SkyAir vnútorná podstropná_FHA140A alebo ekvivalentný, R32</t>
  </si>
  <si>
    <t>1417720679</t>
  </si>
  <si>
    <t>M096.1</t>
  </si>
  <si>
    <t>Káblový ovládač Madoka, biely_BRC1H52 alebo ekvivalentný</t>
  </si>
  <si>
    <t>1537010317</t>
  </si>
  <si>
    <t>M098</t>
  </si>
  <si>
    <t>-1452148276</t>
  </si>
  <si>
    <t>1713016694</t>
  </si>
  <si>
    <t>-1280500017</t>
  </si>
  <si>
    <t>-1566000370</t>
  </si>
  <si>
    <t>-1777064296</t>
  </si>
  <si>
    <t>2012372944</t>
  </si>
  <si>
    <t>-922569931</t>
  </si>
  <si>
    <t>K089</t>
  </si>
  <si>
    <t>Montáž zariadenia č. KL11  vrátane Cu potrubia</t>
  </si>
  <si>
    <t>1072423446</t>
  </si>
  <si>
    <t>D-KL12</t>
  </si>
  <si>
    <t>Zariadenie č. KL12 - Chladenie rozvádzačov a rackov - VRV IV+ vonk., rekuperacia tepla, 400V</t>
  </si>
  <si>
    <t>KL12.1</t>
  </si>
  <si>
    <t>Vonkajšie kondenzačné  jednotky - VRF systém_REYQ8U alebo ekvivalentný</t>
  </si>
  <si>
    <t>-1193912330</t>
  </si>
  <si>
    <t>58949515</t>
  </si>
  <si>
    <t>-1482588750</t>
  </si>
  <si>
    <t>678205465</t>
  </si>
  <si>
    <t>365430455</t>
  </si>
  <si>
    <t>M090</t>
  </si>
  <si>
    <t>Cu potrubie vrátane izolácie (izolácia kaučuková) Ø18</t>
  </si>
  <si>
    <t>219874660</t>
  </si>
  <si>
    <t>592257545</t>
  </si>
  <si>
    <t>-1801656117</t>
  </si>
  <si>
    <t>-1032289367</t>
  </si>
  <si>
    <t>661719241</t>
  </si>
  <si>
    <t>K094</t>
  </si>
  <si>
    <t>Tlakové skúšky potrubí Ø18</t>
  </si>
  <si>
    <t>1877493414</t>
  </si>
  <si>
    <t>K095</t>
  </si>
  <si>
    <t>Montáž zariadenia č. KL12.1  vrátane Cu potrubia</t>
  </si>
  <si>
    <t>-1487681472</t>
  </si>
  <si>
    <t>KL12.2</t>
  </si>
  <si>
    <t>Vonkajšie kondenzačné  jednotky - VRF systém_REYQ10U alebo ekvivalentný</t>
  </si>
  <si>
    <t>-1542292646</t>
  </si>
  <si>
    <t>946090038</t>
  </si>
  <si>
    <t>1233262568</t>
  </si>
  <si>
    <t>1411301354</t>
  </si>
  <si>
    <t>-2037390213</t>
  </si>
  <si>
    <t>678645262</t>
  </si>
  <si>
    <t>1605835011</t>
  </si>
  <si>
    <t>-2097174322</t>
  </si>
  <si>
    <t>2040659047</t>
  </si>
  <si>
    <t>1694698631</t>
  </si>
  <si>
    <t>2090260764</t>
  </si>
  <si>
    <t>-726067637</t>
  </si>
  <si>
    <t>1230850199</t>
  </si>
  <si>
    <t>K096</t>
  </si>
  <si>
    <t>Montáž zariadenia č. KL12.2  vrátane Cu potrubia</t>
  </si>
  <si>
    <t>-986822775</t>
  </si>
  <si>
    <t>KL12.3</t>
  </si>
  <si>
    <t>Vonkajšie kondenzačné  jednotky - VRF systém_REYQ8U alebo ekvivalentný, VRV IV+ vonk., rekuperacia tepla, 400V</t>
  </si>
  <si>
    <t>2030094901</t>
  </si>
  <si>
    <t>904148741</t>
  </si>
  <si>
    <t>1363671743</t>
  </si>
  <si>
    <t>-1128485871</t>
  </si>
  <si>
    <t>1076499911</t>
  </si>
  <si>
    <t>-175911904</t>
  </si>
  <si>
    <t>268905313</t>
  </si>
  <si>
    <t>-306259183</t>
  </si>
  <si>
    <t>627498648</t>
  </si>
  <si>
    <t>687243428</t>
  </si>
  <si>
    <t>-474923233</t>
  </si>
  <si>
    <t>K097</t>
  </si>
  <si>
    <t>Montáž zariadenia č. KL12.3  vrátane Cu potrubia</t>
  </si>
  <si>
    <t>639375893</t>
  </si>
  <si>
    <t>KL12.1.x</t>
  </si>
  <si>
    <t>Vnútorné nástenné jednotky_FXAQ15A, 230V alebo ekvivaletný</t>
  </si>
  <si>
    <t>-275481932</t>
  </si>
  <si>
    <t>KL12.2.x</t>
  </si>
  <si>
    <t>Vnútorné nástenné jednotky_FXAQ20A, 230V alebo ekvivalentný</t>
  </si>
  <si>
    <t>-446086927</t>
  </si>
  <si>
    <t>KL12.3.x</t>
  </si>
  <si>
    <t>Vnútorná kazetová jednotka FXZQ15A, 230V alebo ekvivalentný</t>
  </si>
  <si>
    <t>442524745</t>
  </si>
  <si>
    <t>M101</t>
  </si>
  <si>
    <t>Refnet VRV HeRec (mm) KHRQM23M20T alebo ekvivalentný</t>
  </si>
  <si>
    <t>1860600378</t>
  </si>
  <si>
    <t>M102</t>
  </si>
  <si>
    <t>Refnet VRV HeRec (mm) KHRQM23M29T alebo ekvivaletný</t>
  </si>
  <si>
    <t>1982522397</t>
  </si>
  <si>
    <t>M105</t>
  </si>
  <si>
    <t>ModBus brána, 64 adries, 230V, EKMBDXB alebo ekvivalentný</t>
  </si>
  <si>
    <t>-357515096</t>
  </si>
  <si>
    <t>-786753124</t>
  </si>
  <si>
    <t>M109</t>
  </si>
  <si>
    <t>Dekoračný panel biely 600x600, BYFQ60CW alebo ekvivalentný</t>
  </si>
  <si>
    <t>-209306184</t>
  </si>
  <si>
    <t>BS box 1 portový, VRV HeRec BS1Q10A</t>
  </si>
  <si>
    <t>1556986653</t>
  </si>
  <si>
    <t>K110</t>
  </si>
  <si>
    <t>Montáž zariadenia č. KL12.1.x, KL12.2.x, KL12.3.x</t>
  </si>
  <si>
    <t>-1361314056</t>
  </si>
  <si>
    <t>D-KL13</t>
  </si>
  <si>
    <t>Zariadenie č. KL13 - Klimatizácia m.č. 0.III.052 - pračovňa mopov</t>
  </si>
  <si>
    <t>M111</t>
  </si>
  <si>
    <t>Mini SkyAir, inv., tep.čerpadlo_RZAG50A, R32, 230V alebo ekvivalentný</t>
  </si>
  <si>
    <t>1051981686</t>
  </si>
  <si>
    <t>-100819063</t>
  </si>
  <si>
    <t>-815365207</t>
  </si>
  <si>
    <t>-890916531</t>
  </si>
  <si>
    <t>M098-11</t>
  </si>
  <si>
    <t>-1069773927</t>
  </si>
  <si>
    <t>1192206439</t>
  </si>
  <si>
    <t>-840170706</t>
  </si>
  <si>
    <t>-1102400793</t>
  </si>
  <si>
    <t>1303813536</t>
  </si>
  <si>
    <t>-999176472</t>
  </si>
  <si>
    <t>-1669509019</t>
  </si>
  <si>
    <t>K112</t>
  </si>
  <si>
    <t>Montáž zariadenia č. KL13  vrátane Cu potrubia</t>
  </si>
  <si>
    <t>-412681987</t>
  </si>
  <si>
    <t>D-KL14</t>
  </si>
  <si>
    <t>Zariadenie č. KL14 - Klimatizácia m.č. 3.XVI.080 - biologický odpad</t>
  </si>
  <si>
    <t>-1609291252</t>
  </si>
  <si>
    <t>1326151714</t>
  </si>
  <si>
    <t>-1548665485</t>
  </si>
  <si>
    <t>-1148127758</t>
  </si>
  <si>
    <t>M098-12</t>
  </si>
  <si>
    <t>1733248723</t>
  </si>
  <si>
    <t>1724408497</t>
  </si>
  <si>
    <t>-530780753</t>
  </si>
  <si>
    <t>-336175662</t>
  </si>
  <si>
    <t>-567377504</t>
  </si>
  <si>
    <t>-43849653</t>
  </si>
  <si>
    <t>M115</t>
  </si>
  <si>
    <t>Doplnenie chladiva - cca 4kg - R32</t>
  </si>
  <si>
    <t>1835041517</t>
  </si>
  <si>
    <t>K116</t>
  </si>
  <si>
    <t>Montáž zariadenia č. KL14  vrátane Cu potrubia</t>
  </si>
  <si>
    <t>1153783783</t>
  </si>
  <si>
    <t>767995108.S</t>
  </si>
  <si>
    <t>Montáž ostatných atypických kovových stavebných doplnkových konštrukcií nad 500 kg</t>
  </si>
  <si>
    <t>-1081642965</t>
  </si>
  <si>
    <t>429530034650.S</t>
  </si>
  <si>
    <t>Montážny a spojovací materiál pre vyhotovenie kotvení</t>
  </si>
  <si>
    <t>1208287881</t>
  </si>
  <si>
    <t>HZS000111</t>
  </si>
  <si>
    <t>-968324777</t>
  </si>
  <si>
    <t>-1580515274</t>
  </si>
  <si>
    <t>HZS000112.S1</t>
  </si>
  <si>
    <t>1670258361</t>
  </si>
  <si>
    <t>HZS000112.S2</t>
  </si>
  <si>
    <t>Komplexné vyskúšanie vzduchotechnického a klimaizačného zariadenia, potrebné úpravy potrubia,  zaregulovanie vzduchových množstiev</t>
  </si>
  <si>
    <t>-96303427</t>
  </si>
  <si>
    <t>HZS000112.S3</t>
  </si>
  <si>
    <t>Oboznámenie obsluhovateľa s funkciou a zaškolenie personálu</t>
  </si>
  <si>
    <t>-1527638246</t>
  </si>
  <si>
    <t>HZS000112.S4</t>
  </si>
  <si>
    <t>2127811631</t>
  </si>
  <si>
    <t>HZS000112.S5</t>
  </si>
  <si>
    <t>Vypracovanie dokumentácie skutočného vyhotovenia vrátane digitálnej formy v pdf aj editovateľnom formáte (.doc, .xls, .dwg a pod.) / jednotka: vyhotovenie, počet 5</t>
  </si>
  <si>
    <t>1238603347</t>
  </si>
  <si>
    <t>HZS000112.S6</t>
  </si>
  <si>
    <t>Vykonanie prvej odbornej prehliadky, odbornej skúšky a prvej úradnej skúšky</t>
  </si>
  <si>
    <t>-1256383825</t>
  </si>
  <si>
    <t>HZS000112.S7</t>
  </si>
  <si>
    <t>Požiarne prestupy - viď PD VZT</t>
  </si>
  <si>
    <t>1689563136</t>
  </si>
  <si>
    <t>HZS000112.S8</t>
  </si>
  <si>
    <t>Zariadenie staveniska a prevádzka stavby - bunkovisko stavebníka, bunkovisko investora a dozora (podľa špecifikácie od vKOR) atď.</t>
  </si>
  <si>
    <t>-168919079</t>
  </si>
  <si>
    <t>HZS000112.S81</t>
  </si>
  <si>
    <t>690679570</t>
  </si>
  <si>
    <t>HZS000112.S9</t>
  </si>
  <si>
    <t>Posúdenie PD VZT na TI</t>
  </si>
  <si>
    <t>-582685975</t>
  </si>
  <si>
    <t>-1282797670</t>
  </si>
  <si>
    <t>E.9 - Rozvod plynu</t>
  </si>
  <si>
    <t xml:space="preserve">    5 - SPEVNENÉ PLOCHY</t>
  </si>
  <si>
    <t xml:space="preserve">    723 - ZTI - VNÚTORNÝ PLYNOVOD</t>
  </si>
  <si>
    <t xml:space="preserve">    734 - ÚSTREDNÉ VYKUROVANIE - ARMATÚRY</t>
  </si>
  <si>
    <t xml:space="preserve">    767 - KOVOVÉ DOPLNKOVÉ KONŠTRUKCIE</t>
  </si>
  <si>
    <t xml:space="preserve">    783 - NÁTERY</t>
  </si>
  <si>
    <t>D3 - Montážne práce</t>
  </si>
  <si>
    <t xml:space="preserve">    923 - M-23 MONTÁŽ PRIEMYSELNÉHO POTRUBIA</t>
  </si>
  <si>
    <t>SPEVNENÉ PLOCHY</t>
  </si>
  <si>
    <t>567121115</t>
  </si>
  <si>
    <t>Podklad z betónu prostého tr.B 7.5(zn.0) hr.150mm položenie a dodávka</t>
  </si>
  <si>
    <t>M2</t>
  </si>
  <si>
    <t>ZTI - VNÚTORNÝ PLYNOVOD</t>
  </si>
  <si>
    <t>723 GAMA02</t>
  </si>
  <si>
    <t>Plyn. guľový kohut prírubový DN150 s dvoma prírubami - dodávka</t>
  </si>
  <si>
    <t>723 GAMA04</t>
  </si>
  <si>
    <t>Plyn. guľový kohut DN80 s dvoma prírubami</t>
  </si>
  <si>
    <t>723 GAMA06</t>
  </si>
  <si>
    <t>Plyn. guľový kohut prírubový DN50  s protiprírubami dodávka</t>
  </si>
  <si>
    <t>723 pc04</t>
  </si>
  <si>
    <t>Plynový prírubový prachový filter DN150 s protiprírubami dodávka</t>
  </si>
  <si>
    <t>723 pc04.1</t>
  </si>
  <si>
    <t>Plynový axialny kompenzátor pnutia DN80 s protiprírubami</t>
  </si>
  <si>
    <t>723 pc04.2</t>
  </si>
  <si>
    <t>Plynový prírubový prachový filter DN50 s protiprírubami</t>
  </si>
  <si>
    <t>723 pc04.3</t>
  </si>
  <si>
    <t>Plynomer rotačný G100 s impulznými výstupmi a prepočítavačom množstva plynu v závislosti od teploty a tlaku v výstupmi na B-BUS</t>
  </si>
  <si>
    <t>723 pc04.4</t>
  </si>
  <si>
    <t>Plynomer rotačný G25 s impulznými výstupmi a prepočítavačom množstva plynu v závislosti od teploty a tlaku v výstupmi na B-BUS</t>
  </si>
  <si>
    <t>723150355</t>
  </si>
  <si>
    <t>Montáž plynomerov s prepočítavačom množstva plynu v závislosti od teploty a tlaku</t>
  </si>
  <si>
    <t>723150352</t>
  </si>
  <si>
    <t>Montáž plynových armatúr prírubových</t>
  </si>
  <si>
    <t>723 GAMA06.1</t>
  </si>
  <si>
    <t>Plyn. guľový kohut G 1/2" dodávka</t>
  </si>
  <si>
    <t>723 GAMA06.2</t>
  </si>
  <si>
    <t>Plyn. guľový kohut G 3/4" - dodávka</t>
  </si>
  <si>
    <t>723 GAMA01</t>
  </si>
  <si>
    <t>Plyn. guľový kohut G 1" dodávka</t>
  </si>
  <si>
    <t>723 GAMA05</t>
  </si>
  <si>
    <t>Plyn. guľový kohut  G5/4" dodávka</t>
  </si>
  <si>
    <t>723239104</t>
  </si>
  <si>
    <t>Montáž plynových armatúr s dvoma závitmi do G 5/4</t>
  </si>
  <si>
    <t>723 GAMA01.1</t>
  </si>
  <si>
    <t>Plyn. guľový kohut  vzorkovací 1/2"</t>
  </si>
  <si>
    <t>723221133</t>
  </si>
  <si>
    <t>Montáž armatúr závitové s jedným závitom kohútiky hadicové vypušťacie  G 1/2</t>
  </si>
  <si>
    <t>723120205</t>
  </si>
  <si>
    <t>Potrubie z oceľových rúrok závitových čiernych spájaných zvarovaním - akosť 11 353.0 DN 32</t>
  </si>
  <si>
    <t>723120202</t>
  </si>
  <si>
    <t>Potrubie z oceľových rúrok závitových čiernych spájaných zvarovaním - akosť 11 353.0 DN 15</t>
  </si>
  <si>
    <t>723120206</t>
  </si>
  <si>
    <t>Potrubie z oceľových rúrok závitových čiernych spájaných zvarovaním - akosť 11 353.0 DN 20</t>
  </si>
  <si>
    <t>723120204</t>
  </si>
  <si>
    <t>Potrubie z oceľových rúrok závitových čiernych spájaných zvarovaním - akosť 11 353.0 DN 25</t>
  </si>
  <si>
    <t>723110201</t>
  </si>
  <si>
    <t>Montáž potrubia z oceľových rúrok závitových čiernych spojovaných na závit - akosť 11 353.0 s tvarovkami  do  DN 32</t>
  </si>
  <si>
    <t>723150373</t>
  </si>
  <si>
    <t>Potrubie z oceľových rúrok hladkých čiernych chráničky D 159/4,5</t>
  </si>
  <si>
    <t>723150371</t>
  </si>
  <si>
    <t>Potrubie z oceľových rúrok hladkých čiernych chráničky D 108/4</t>
  </si>
  <si>
    <t>Potrubie z oceľových rúrok hladkých čiernych, chráničky D 216/4,5</t>
  </si>
  <si>
    <t>723150369</t>
  </si>
  <si>
    <t>Potrubie z oceľových rúrok hladkých čiernych chráničky D 89/3,6</t>
  </si>
  <si>
    <t>723150365</t>
  </si>
  <si>
    <t>Zhotovenie chráničiek s pretesnením</t>
  </si>
  <si>
    <t>723150344</t>
  </si>
  <si>
    <t>Potrubie z oceľových rúrok hladkých čiernych redukcia - zhotovenie kovaním  nad 1 DN DN 50/40</t>
  </si>
  <si>
    <t>723150345</t>
  </si>
  <si>
    <t>Potrubie z oceľových rúrok hladkých čiernych redukcia - zhotovenie kovaním  nad 1 DN DN 150/100</t>
  </si>
  <si>
    <t>723150343</t>
  </si>
  <si>
    <t>Potrubie z oceľových rúrok hladkých čiernych redukcia - zhotovenie kovaním  nad 1 DN DN 150/80</t>
  </si>
  <si>
    <t>723150341</t>
  </si>
  <si>
    <t>Potrubie z oceľových rúrok hladkých čiernych redukcia - zhotovenie kovaním  nad 1 DN DN 25/20</t>
  </si>
  <si>
    <t>723150343.1</t>
  </si>
  <si>
    <t>723130207</t>
  </si>
  <si>
    <t>Potrubie z oceľových rúrok s izol. poplastovanín pre plynové potrubia do zeme DN150</t>
  </si>
  <si>
    <t>723150317</t>
  </si>
  <si>
    <t>Montáž potrubia z oceľových rúrok poplastovaných DN150</t>
  </si>
  <si>
    <t>723hutira2</t>
  </si>
  <si>
    <t>Montáž a uvedenie do prevádzky elektromagnetického membránového ventila</t>
  </si>
  <si>
    <t>723 pc03</t>
  </si>
  <si>
    <t>Plyn. elektromagnet. membrán. uzáver  DN50- NT, prevedenie do výbuchu, SOLO,  230V</t>
  </si>
  <si>
    <t>723 pc03.1</t>
  </si>
  <si>
    <t>Plyn. elektromagnet. membrán. uzáver  DN150- NT, prevedenie do výbuchu, SOLO,  230V</t>
  </si>
  <si>
    <t>HZS-Revízie plynu  a odborné skúšky</t>
  </si>
  <si>
    <t>HOD</t>
  </si>
  <si>
    <t>253569</t>
  </si>
  <si>
    <t>T kus oceľový zvarovaný redukovaný 200/25</t>
  </si>
  <si>
    <t>253529</t>
  </si>
  <si>
    <t>T kus oceľový zvarovaný redukovaný 200/50</t>
  </si>
  <si>
    <t>253529.1</t>
  </si>
  <si>
    <t>T kus oceľový zvarovaný redukovaný 150/100</t>
  </si>
  <si>
    <t>253529.2</t>
  </si>
  <si>
    <t>T kus oceľový zvarovaný redukovaný 100/25</t>
  </si>
  <si>
    <t>253529.3</t>
  </si>
  <si>
    <t>T kus oceľový zvarovaný redukovaný 100/80</t>
  </si>
  <si>
    <t>253529.4</t>
  </si>
  <si>
    <t>T kus oceľový zvarovaný redukovaný 150/50</t>
  </si>
  <si>
    <t>253529.5</t>
  </si>
  <si>
    <t>Montáž potrubných kusov zváraním</t>
  </si>
  <si>
    <t>723190909</t>
  </si>
  <si>
    <t>Opravy plynovodného potrubia neúradná tlaková  skúška</t>
  </si>
  <si>
    <t>ÚSTREDNÉ VYKUROVANIE - ARMATÚRY</t>
  </si>
  <si>
    <t>734173214</t>
  </si>
  <si>
    <t>prírubové spoje PN 0,6/I, 200° C DN 150</t>
  </si>
  <si>
    <t>734173214.1</t>
  </si>
  <si>
    <t>prírubové spoje PN 0,6/I, 200° C DN 50</t>
  </si>
  <si>
    <t>734173217</t>
  </si>
  <si>
    <t>Prírubové spoje PN 0,6/I, 200° C DN 80</t>
  </si>
  <si>
    <t>734109111</t>
  </si>
  <si>
    <t>Montáž  prírubových spojov  PN 0,6</t>
  </si>
  <si>
    <t>734391114</t>
  </si>
  <si>
    <t>Ostatné horúcovodné armatúry kondenzačné slučky na privarení STN 13 7531.1 - zahnuté</t>
  </si>
  <si>
    <t>734421130</t>
  </si>
  <si>
    <t>Montáž tlakomerov so sľučkami</t>
  </si>
  <si>
    <t>734261213</t>
  </si>
  <si>
    <t>Šrúbenie V 4300 - priame G 1/2"</t>
  </si>
  <si>
    <t>Tlakomery deformačné kruhové b s bronzovou trubicou,so spodným prípojom STN 25 7210 roz.0-6 kPa, nízkotlakové  priem. 160</t>
  </si>
  <si>
    <t>734494213</t>
  </si>
  <si>
    <t>Ostatné meracie armatúry návarky s rúrkovým závitom akosť mat. 22 353.0 G 1/2</t>
  </si>
  <si>
    <t>KOVOVÉ DOPLNKOVÉ KONŠTRUKCIE</t>
  </si>
  <si>
    <t>723hutira3</t>
  </si>
  <si>
    <t>Skriňa min. 2100x2100x500 - dodávka  s dvernými krídlami náter RAL 7021 BLACK GREY</t>
  </si>
  <si>
    <t>723hutira3.1</t>
  </si>
  <si>
    <t>Skriňa min. 2000x1500x500 - dodávka  s dvernými krídlami náter RAL 7021 BLACK GREY</t>
  </si>
  <si>
    <t>767995104</t>
  </si>
  <si>
    <t>Montáž a osadeni  kovových skríň pre plynové armatúry</t>
  </si>
  <si>
    <t>767995102</t>
  </si>
  <si>
    <t>Kovové konštrukcie - montáž  ostatných atypických doplkových konštrukcií o hmotnosti 5-10 kg - podpery a uchytenie</t>
  </si>
  <si>
    <t>KG</t>
  </si>
  <si>
    <t>133315620</t>
  </si>
  <si>
    <t>Závesný  a uchytávací material</t>
  </si>
  <si>
    <t>NÁTERY</t>
  </si>
  <si>
    <t>783229111</t>
  </si>
  <si>
    <t>Nátery kovových stavebných doplnkových konštrukcií syntetické farby šedej - príplatok za email 1x farba žltá</t>
  </si>
  <si>
    <t>783414340</t>
  </si>
  <si>
    <t>Nátery kovových potrubí syntetické farby žltéj do DN 50 mm dvojnás. 1x email a zákl. náter</t>
  </si>
  <si>
    <t>783415150</t>
  </si>
  <si>
    <t>Nátery kovového potrubia  do DN 100 mm dvojnás. so základným náterom + 1x email</t>
  </si>
  <si>
    <t>Montážne práce</t>
  </si>
  <si>
    <t>M-23 MONTÁŽ PRIEMYSELNÉHO POTRUBIA</t>
  </si>
  <si>
    <t>230020391</t>
  </si>
  <si>
    <t>Príplatok za zhotovenie oblúkov zváraných dvojdielnych, tr. 11 - 13 D x t 89 x 3.6</t>
  </si>
  <si>
    <t>230020396</t>
  </si>
  <si>
    <t>Príplatok za zhotovenie oblúkov zváraných dvojdielnych, tr. 11 - 13 D x t 108 x 4</t>
  </si>
  <si>
    <t>230020405</t>
  </si>
  <si>
    <t>Príplatok k cene za zhotovenie dvojdielneho zváraného oblúka triedy 11 až 13 DxT 159x4,5</t>
  </si>
  <si>
    <t>230020391.1</t>
  </si>
  <si>
    <t>Príplatok za zhotovenie oblúkov zváraných dvojdielnych, tr. 11 - 13 D x t 57 x 2,9</t>
  </si>
  <si>
    <t>230011057</t>
  </si>
  <si>
    <t>Montáž potrubia z oceľových rúr trieda 11 - 13 D x t 216   x  6,0</t>
  </si>
  <si>
    <t>230011038</t>
  </si>
  <si>
    <t>Montáž potrubia z oceľových rúr trieda 11 - 13 D x t 57   x 2.9</t>
  </si>
  <si>
    <t>230011057.1</t>
  </si>
  <si>
    <t>Montáž potrubia z oceľových rúr trieda 11 - 13 D x t 89   x  3.6</t>
  </si>
  <si>
    <t>230011067</t>
  </si>
  <si>
    <t>Montáž potrubia z oceľových rúr trieda 11 - 13 D x t 108  x  4</t>
  </si>
  <si>
    <t>230011088</t>
  </si>
  <si>
    <t>Montáž potrubia z oceľových rúr trieda 11 - 13 D x t 159  x  4.5</t>
  </si>
  <si>
    <t>230020657</t>
  </si>
  <si>
    <t>Zhotovenie odbočky tr. 11 - 13 D x t 57 x 3.6</t>
  </si>
  <si>
    <t>230020391.2</t>
  </si>
  <si>
    <t>230020396.1</t>
  </si>
  <si>
    <t>230020684</t>
  </si>
  <si>
    <t>Zhotovenie odbočky tr. 11 - 13 D x t na 159 x 4</t>
  </si>
  <si>
    <t>230020663</t>
  </si>
  <si>
    <t>230020684.1</t>
  </si>
  <si>
    <t>Zhotovenie odbočky tr. 11 - 13 D x t 108 x 4</t>
  </si>
  <si>
    <t>141253910</t>
  </si>
  <si>
    <t>Rúrky oc. bezošvé normal nekotl. akosť 11353.0 D59 hr st. 3,6 mm</t>
  </si>
  <si>
    <t>141253910.1</t>
  </si>
  <si>
    <t>Rúrky oc. bezošvé normal nekotl. akosť 11353.0 D89 hr st. 3,6 mm</t>
  </si>
  <si>
    <t>141308500</t>
  </si>
  <si>
    <t>Rúrky bezošvé oc. normal. akosť 11353.0 D108 hr. steny 4,0 mm</t>
  </si>
  <si>
    <t>142159100</t>
  </si>
  <si>
    <t>Rúrky bezošvé akosť 11353 vonk. D159mm hr. steny 4,5 mm</t>
  </si>
  <si>
    <t>142212910</t>
  </si>
  <si>
    <t>Rúrky bezošvé akosť 11353.0 vonk. D219 mm hr. steny 6,3 mm</t>
  </si>
  <si>
    <t>723MANDIK14</t>
  </si>
  <si>
    <t>OC plyn  hadice FLEXI 1" 1m - dodávka</t>
  </si>
  <si>
    <t>141dno03</t>
  </si>
  <si>
    <t>Dno oceľové klenutá ON 13 1825 DN200</t>
  </si>
  <si>
    <t>141dno03.1</t>
  </si>
  <si>
    <t>Dno oceľové klenutá ON 13 1825 DN100</t>
  </si>
  <si>
    <t>230230016</t>
  </si>
  <si>
    <t>Hlavná tlaková skúška vzduchom 0,6 MPa - STN 38 6413 do DN 50</t>
  </si>
  <si>
    <t>230230002</t>
  </si>
  <si>
    <t>Predbežná tlaková skúška vodou DN 80</t>
  </si>
  <si>
    <t>230230005</t>
  </si>
  <si>
    <t>Predbežná tlaková skúška vodou DN 150</t>
  </si>
  <si>
    <t>230230003</t>
  </si>
  <si>
    <t>Predbežná tlaková skúška vodou  DN 100</t>
  </si>
  <si>
    <t>230230001</t>
  </si>
  <si>
    <t>Predbežná tlaková skúška vodou do DN 50</t>
  </si>
  <si>
    <t>230230018</t>
  </si>
  <si>
    <t>Hlavná tlaková skúška vzduchom 0,6 MPa - STN 38 6413 DN 100</t>
  </si>
  <si>
    <t>230230017</t>
  </si>
  <si>
    <t>Hlavná tlaková skúška vzduchom 0,6 MPa - STN 38 6413 DN 80</t>
  </si>
  <si>
    <t>230170002</t>
  </si>
  <si>
    <t>Príprava pre skúšku tesnosti DN 50 - 200</t>
  </si>
  <si>
    <t>úsek</t>
  </si>
  <si>
    <t>230230016.1</t>
  </si>
  <si>
    <t>Hlavná tlaková skúška vzduchom 0,6 MPa - STN 38 6413 do DN 200</t>
  </si>
  <si>
    <t>723MANDIK14.1</t>
  </si>
  <si>
    <t>Prechodka potrubia plast-oceľ DN160/DN150</t>
  </si>
  <si>
    <t>230220006</t>
  </si>
  <si>
    <t>Montáž montáž požiarných prechodov potrubia plynového</t>
  </si>
  <si>
    <t>134808250</t>
  </si>
  <si>
    <t>Požiarny prechod potrubia plynového DN200</t>
  </si>
  <si>
    <t>134808250.1</t>
  </si>
  <si>
    <t>Požiarny prechod potrubia plynového DN100</t>
  </si>
  <si>
    <t>E.1-M - Zabudovaný mobiliár</t>
  </si>
  <si>
    <t xml:space="preserve">    OST-01 - Verejný priestor</t>
  </si>
  <si>
    <t xml:space="preserve">    OST-02 - WC hyg., sklady, uprat - verejný priestor</t>
  </si>
  <si>
    <t xml:space="preserve">    OST-03 - Zázemie - personál</t>
  </si>
  <si>
    <t>Ostatné - Ostatné</t>
  </si>
  <si>
    <t xml:space="preserve">    OST-04 - Oddelenia</t>
  </si>
  <si>
    <t>Verejný priestor</t>
  </si>
  <si>
    <t>I.1.3</t>
  </si>
  <si>
    <t>Dodávka + montáž - I.1 RECEPČNÝ PULT SO ZÁPULTÍM, cca 4000+2700mm, viď. PD, I.1.3</t>
  </si>
  <si>
    <t>901379913</t>
  </si>
  <si>
    <t>I.1.2</t>
  </si>
  <si>
    <t>Dodávka + montáž - I.1 RECEPČNÝ PULT SO ZÁPULTÍM, cca 5275mm, viď. PD, I.1.2</t>
  </si>
  <si>
    <t>1398395724</t>
  </si>
  <si>
    <t>I.1.1</t>
  </si>
  <si>
    <t>Dodávka + montáž - I.1 RECEPČNÝ PULT SO ZÁPULTÍM, cca 2150+3491+2047mm, viď. PD, I.1.1</t>
  </si>
  <si>
    <t>-793367724</t>
  </si>
  <si>
    <t>OST-02</t>
  </si>
  <si>
    <t>WC hyg., sklady, uprat - verejný priestor</t>
  </si>
  <si>
    <t>725900952.SR</t>
  </si>
  <si>
    <t>Upevnenie doplnkového zariadenia (napr.zásobník na mydlo, sušič...) priskrutkovaním</t>
  </si>
  <si>
    <t>1734631404</t>
  </si>
  <si>
    <t>36"dávk mydl</t>
  </si>
  <si>
    <t>8"zás utierok</t>
  </si>
  <si>
    <t>16"zás na toaletný papier</t>
  </si>
  <si>
    <t>16"zás utierok</t>
  </si>
  <si>
    <t>725291113.S</t>
  </si>
  <si>
    <t>Montaž doplnkov zariadení kúpeľní a záchodov, drobné predmety (držiak na uterák, vešiak, atd.)</t>
  </si>
  <si>
    <t>-398535069</t>
  </si>
  <si>
    <t>8"vešiak</t>
  </si>
  <si>
    <t>16"wc kefa</t>
  </si>
  <si>
    <t>I.18</t>
  </si>
  <si>
    <t>AUTOMATICKÝ DÁVKOVAČ MYDLA, viď. PD, I.18</t>
  </si>
  <si>
    <t>450515292</t>
  </si>
  <si>
    <t>I.19</t>
  </si>
  <si>
    <t>ZÁSOBNIK PAPIEROVÝCH UTIEROK, viď. PD, I.19</t>
  </si>
  <si>
    <t>875003905</t>
  </si>
  <si>
    <t>I.20</t>
  </si>
  <si>
    <t>WC KEFA, viď. PD, I.20</t>
  </si>
  <si>
    <t>1685299809</t>
  </si>
  <si>
    <t>I.22</t>
  </si>
  <si>
    <t>ZÁSOBNÍK NA TOALETNÝ PAPIER</t>
  </si>
  <si>
    <t>-1710214565</t>
  </si>
  <si>
    <t>I.23</t>
  </si>
  <si>
    <t>NÁBYTKOVÝ VEŠIAK-HÁČIK</t>
  </si>
  <si>
    <t>-1911700810</t>
  </si>
  <si>
    <t>I.26</t>
  </si>
  <si>
    <t>ZÁSOBNÍK UTIEROK AUTOMATICKÝ</t>
  </si>
  <si>
    <t>-1782233482</t>
  </si>
  <si>
    <t>OST-03</t>
  </si>
  <si>
    <t>Zázemie - personál</t>
  </si>
  <si>
    <t>I.29</t>
  </si>
  <si>
    <t>Dodávka + montáž - VSTAVANÁ SKRIŇA cca 850x450x2100mm, viď. PD, I.29</t>
  </si>
  <si>
    <t>-849916085</t>
  </si>
  <si>
    <t>I.30</t>
  </si>
  <si>
    <t>Dodávka + montáž - VSTAVANÁ SKRIŇA cca 1400x500x2100mm, viď. PD, I.30</t>
  </si>
  <si>
    <t>1493414542</t>
  </si>
  <si>
    <t>-1449870150</t>
  </si>
  <si>
    <t>48"zás pap utier</t>
  </si>
  <si>
    <t>1719014674</t>
  </si>
  <si>
    <t>86"nást vešiak</t>
  </si>
  <si>
    <t>53" drziak toal papier</t>
  </si>
  <si>
    <t>53"wc kefa</t>
  </si>
  <si>
    <t>12"držiak mopov</t>
  </si>
  <si>
    <t>766811013.SR</t>
  </si>
  <si>
    <t>Montáž poličky</t>
  </si>
  <si>
    <t>1317325905</t>
  </si>
  <si>
    <t>29"polička</t>
  </si>
  <si>
    <t>I.48</t>
  </si>
  <si>
    <t>WC KEFA, viď. PD, I.48</t>
  </si>
  <si>
    <t>1008052356</t>
  </si>
  <si>
    <t>I.49</t>
  </si>
  <si>
    <t>DRŽIAK TOALETNÉHO PAPIERA, viď. PD, I.49</t>
  </si>
  <si>
    <t>-1995330674</t>
  </si>
  <si>
    <t>I.50</t>
  </si>
  <si>
    <t>ZÁSOBNIK PAPIEROVÝCH UTIEROK, viď. PD, I.49</t>
  </si>
  <si>
    <t>-292495123</t>
  </si>
  <si>
    <t>I.51</t>
  </si>
  <si>
    <t>NÁSTENNÝ VEŠIAK/ HÁČIK NA UTERÁK, viď. PD, I.51</t>
  </si>
  <si>
    <t>-1840578620</t>
  </si>
  <si>
    <t>I.53</t>
  </si>
  <si>
    <t>KÚPEĽŇOVÁ POLICA dl.600mm, viď. PD, I.53</t>
  </si>
  <si>
    <t>1690481736</t>
  </si>
  <si>
    <t>OST-04</t>
  </si>
  <si>
    <t>Oddelenia</t>
  </si>
  <si>
    <t>-1969581763</t>
  </si>
  <si>
    <t>98"zásobník papier utierok</t>
  </si>
  <si>
    <t>93"drziak papierových utierok</t>
  </si>
  <si>
    <t>43"stropný zaves</t>
  </si>
  <si>
    <t>33"dezinfekcia na ruky automatická</t>
  </si>
  <si>
    <t>-65363405</t>
  </si>
  <si>
    <t>56"wc kefa</t>
  </si>
  <si>
    <t>54"držiak toaletného papiera</t>
  </si>
  <si>
    <t>118"nástenný vešiak háčik</t>
  </si>
  <si>
    <t>272"dávkovac mydla manualny</t>
  </si>
  <si>
    <t>178"dezinfekcia</t>
  </si>
  <si>
    <t>-1463162529</t>
  </si>
  <si>
    <t>56"polička</t>
  </si>
  <si>
    <t>6"polica na prádlo</t>
  </si>
  <si>
    <t>I.62</t>
  </si>
  <si>
    <t>WC KEFA, viď. PD, I.62</t>
  </si>
  <si>
    <t>-1186391388</t>
  </si>
  <si>
    <t>I.63</t>
  </si>
  <si>
    <t>DRŽIAK TOALETNÉHO PAPIERA, viď. PD, I.63</t>
  </si>
  <si>
    <t>-1436014250</t>
  </si>
  <si>
    <t>I.64</t>
  </si>
  <si>
    <t>ZÁSOBNIK PAPIEROVÝCH UTIEROK, viď. PD, I.64</t>
  </si>
  <si>
    <t>-234351746</t>
  </si>
  <si>
    <t>MZ</t>
  </si>
  <si>
    <t>Montáž zrkadla</t>
  </si>
  <si>
    <t>-1416601646</t>
  </si>
  <si>
    <t>I.65.1</t>
  </si>
  <si>
    <t>ZRKADLO cca 600x600x3, viď. PD, I.65.1</t>
  </si>
  <si>
    <t>-1688190824</t>
  </si>
  <si>
    <t>I.65.2</t>
  </si>
  <si>
    <t>ZRKADLO cca 700x600x3, viď. PD, I.65.2</t>
  </si>
  <si>
    <t>296042819</t>
  </si>
  <si>
    <t>I.65.3</t>
  </si>
  <si>
    <t>ZRKADLO cca 800x600x3, viď. PD, I.65.3</t>
  </si>
  <si>
    <t>1847327172</t>
  </si>
  <si>
    <t>I.65.4</t>
  </si>
  <si>
    <t>ZRKADLO cca 800x700x3, viď. PD, I.65.4</t>
  </si>
  <si>
    <t>1667129912</t>
  </si>
  <si>
    <t>I.65.5</t>
  </si>
  <si>
    <t>ZRKADLO cca 800x800x3, viď. PD, I.65.5</t>
  </si>
  <si>
    <t>1412015524</t>
  </si>
  <si>
    <t>I.65.6</t>
  </si>
  <si>
    <t>ZRKADLO cca 1000x600x3, viď. PD, I.65.6</t>
  </si>
  <si>
    <t>1099830806</t>
  </si>
  <si>
    <t>I.65.7</t>
  </si>
  <si>
    <t>ZRKADLO cca 1350x600x3, viď. PD, I.65.7</t>
  </si>
  <si>
    <t>-1957276297</t>
  </si>
  <si>
    <t>I.65.9</t>
  </si>
  <si>
    <t>ZRKADLO cca 1500x600x3, viď. PD, I.65.9</t>
  </si>
  <si>
    <t>-1973352500</t>
  </si>
  <si>
    <t>I.65.10</t>
  </si>
  <si>
    <t>ZRKADLO cca 1600x600x3, viď. PD, I.65.10</t>
  </si>
  <si>
    <t>-924084685</t>
  </si>
  <si>
    <t>I.65.11</t>
  </si>
  <si>
    <t>ZRKADLO cca 1700x600x3, viď. PD, I.65.11</t>
  </si>
  <si>
    <t>-1678589431</t>
  </si>
  <si>
    <t>I.65.12</t>
  </si>
  <si>
    <t>ZRKADLO cca 1850x600x3, viď. PD, I.65.12</t>
  </si>
  <si>
    <t>-66655185</t>
  </si>
  <si>
    <t>I.65.13</t>
  </si>
  <si>
    <t>ZRKADLO cca 2000x600x3, viď. PD, I.65.13</t>
  </si>
  <si>
    <t>-1245637641</t>
  </si>
  <si>
    <t>I.65.14</t>
  </si>
  <si>
    <t>ZRKADLO cca2100x600x3, viď. PD, I.65.14</t>
  </si>
  <si>
    <t>1113990844</t>
  </si>
  <si>
    <t>I.65.15</t>
  </si>
  <si>
    <t>ZRKADLO cca 2300x600x3, viď. PD, I.65.15</t>
  </si>
  <si>
    <t>-1215418422</t>
  </si>
  <si>
    <t>I.66</t>
  </si>
  <si>
    <t>KÚPEĽŇOVÁ POLICA, viď. PD, I.66</t>
  </si>
  <si>
    <t>1119713621</t>
  </si>
  <si>
    <t>I.68</t>
  </si>
  <si>
    <t>NÁSTENNÝ VEŠIAK/ HÁČIK, viď. PD, I.68</t>
  </si>
  <si>
    <t>2010549019</t>
  </si>
  <si>
    <t>725291115.S</t>
  </si>
  <si>
    <t>Montáž doplnkov zariadení kúpeľní a záchodov, sedačka do sprchy alebo vane</t>
  </si>
  <si>
    <t>201551745</t>
  </si>
  <si>
    <t>I.70</t>
  </si>
  <si>
    <t>SPRCHOVÉ SEDATKO SKLOPNÉ , viď. PD, I.70</t>
  </si>
  <si>
    <t>393631087</t>
  </si>
  <si>
    <t>I.71</t>
  </si>
  <si>
    <t>KÚPEĽŇOVÉ SEDATKO , viď. PD, I.71</t>
  </si>
  <si>
    <t>-1662713933</t>
  </si>
  <si>
    <t>I.72</t>
  </si>
  <si>
    <t>Dodávka + montáž - NEREZOVÝ REGÁL 1000x400x2000mm, viď. PD, I.72</t>
  </si>
  <si>
    <t>298736069</t>
  </si>
  <si>
    <t>I.77</t>
  </si>
  <si>
    <t>STROPNÝ ZÁVES, viď. PD, I.77</t>
  </si>
  <si>
    <t>1428974883</t>
  </si>
  <si>
    <t>I.80.01</t>
  </si>
  <si>
    <t>Dodávka + montáž - PRACOVNÁ LINKA cca 600x1418mm, viď. PD, I.80.01</t>
  </si>
  <si>
    <t>583280739</t>
  </si>
  <si>
    <t>I.80.02</t>
  </si>
  <si>
    <t>Dodávka + montáž - PRACOVNÁ LINKA cca 600x1418mm, viď. PD, I.80.02</t>
  </si>
  <si>
    <t>-1644799610</t>
  </si>
  <si>
    <t>I.80.03</t>
  </si>
  <si>
    <t>Dodávka + montáž - PRACOVNÁ LINKA cca 600x2018mm, viď. PD, I.80.03</t>
  </si>
  <si>
    <t>1016238581</t>
  </si>
  <si>
    <t>I.80.04</t>
  </si>
  <si>
    <t>Dodávka + montáž - PRACOVNÁ LINKA cca 600x2018mm, viď. PD, I.80.04</t>
  </si>
  <si>
    <t>-240870457</t>
  </si>
  <si>
    <t>I.80.05</t>
  </si>
  <si>
    <t>Dodávka + montáž - PRACOVNÁ LINKA cca 600x1968mm, viď. PD, I.80.05</t>
  </si>
  <si>
    <t>1077915609</t>
  </si>
  <si>
    <t>I.80.06</t>
  </si>
  <si>
    <t>Dodávka + montáž - PRACOVNÁ LINKA cca 600x2818mm, viď. PD, I.80.06</t>
  </si>
  <si>
    <t>46917521</t>
  </si>
  <si>
    <t>I.80.07</t>
  </si>
  <si>
    <t>Dodávka + montáž - PRACOVNÁ LINKA cca 600x1918mm, viď. PD, I.80.07</t>
  </si>
  <si>
    <t>-1457848270</t>
  </si>
  <si>
    <t>I.80.08</t>
  </si>
  <si>
    <t>Dodávka + montáž - PRACOVNÁ LINKA cca 600x2275mm, viď. PD, I.80.08</t>
  </si>
  <si>
    <t>-441429200</t>
  </si>
  <si>
    <t>I.80.09</t>
  </si>
  <si>
    <t>Dodávka + montáž - PRACOVNÁ LINKA cca 600x2618mm, viď. PD, I.80.09</t>
  </si>
  <si>
    <t>685587940</t>
  </si>
  <si>
    <t>I.80.10</t>
  </si>
  <si>
    <t>Dodávka + montáž - PRACOVNÁ LINKA cca 600x2550mm, viď. PD, I.80.10</t>
  </si>
  <si>
    <t>-456340482</t>
  </si>
  <si>
    <t>I.80.11</t>
  </si>
  <si>
    <t>Dodávka + montáž - PRACOVNÁ LINKA cca 600x2618mm, viď. PD, I.80.11</t>
  </si>
  <si>
    <t>-1335875136</t>
  </si>
  <si>
    <t>I.80.12</t>
  </si>
  <si>
    <t>Dodávka + montáž - PRACOVNÁ LINKA cca 600x2018mm, viď. PD, I.80.12</t>
  </si>
  <si>
    <t>1517111424</t>
  </si>
  <si>
    <t>I.80.13</t>
  </si>
  <si>
    <t>Dodávka + montáž - PRACOVNÁ LINKA cca 600x1818mm, viď. PD, I.80.13</t>
  </si>
  <si>
    <t>633895981</t>
  </si>
  <si>
    <t>I.80.14</t>
  </si>
  <si>
    <t>Dodávka + montáž - PRACOVNÁ LINKA cca 600x2050mm, viď. PD, I.80.14</t>
  </si>
  <si>
    <t>-1663086747</t>
  </si>
  <si>
    <t>I.80.15</t>
  </si>
  <si>
    <t>Dodávka + montáž - PRACOVNÁ LINKA cca 600x1725mm, viď. PD, I.80.15</t>
  </si>
  <si>
    <t>27552987</t>
  </si>
  <si>
    <t>I.80.16</t>
  </si>
  <si>
    <t>Dodávka + montáž - PRACOVNÁ LINKA cca 600x2618mm, viď. PD, I.80.16</t>
  </si>
  <si>
    <t>-1522696881</t>
  </si>
  <si>
    <t>I.80.17</t>
  </si>
  <si>
    <t>Dodávka + montáž - PRACOVNÁ LINKA cca 600x3018mm, viď. PD, I.80.17</t>
  </si>
  <si>
    <t>751427542</t>
  </si>
  <si>
    <t>I.80.18</t>
  </si>
  <si>
    <t>Dodávka + montáž - PRACOVNÁ LINKA cca 600x4368mm, viď. PD, I.80.18</t>
  </si>
  <si>
    <t>-1951655762</t>
  </si>
  <si>
    <t>I.80.19</t>
  </si>
  <si>
    <t>Dodávka + montáž - PRACOVNÁ LINKA cca 600x2618mm, viď. PD, I.80.19</t>
  </si>
  <si>
    <t>-654902444</t>
  </si>
  <si>
    <t>I.80.20</t>
  </si>
  <si>
    <t>Dodávka + montáž - PRACOVNÁ LINKA cca 600x3018mm, viď. PD, I.80.20</t>
  </si>
  <si>
    <t>1003592240</t>
  </si>
  <si>
    <t>I.80.21</t>
  </si>
  <si>
    <t>Dodávka + montáž - PRACOVNÁ LINKA cca 600x2368mm, viď. PD, I.80.21</t>
  </si>
  <si>
    <t>-445795911</t>
  </si>
  <si>
    <t>I.80.22</t>
  </si>
  <si>
    <t>Dodávka + montáž - PRACOVNÁ LINKA cca 600x2400mm, viď. PD, I.80.22</t>
  </si>
  <si>
    <t>-837417653</t>
  </si>
  <si>
    <t>I.80.23</t>
  </si>
  <si>
    <t>Dodávka + montáž - PRACOVNÁ LINKA cca 600x2968mm, viď. PD, I.80.23</t>
  </si>
  <si>
    <t>919745808</t>
  </si>
  <si>
    <t>I.80.24</t>
  </si>
  <si>
    <t>Dodávka + montáž - PRACOVNÁ LINKA cca 600x2618mm, viď. PD, I.80.24</t>
  </si>
  <si>
    <t>-277985750</t>
  </si>
  <si>
    <t>I.80.25</t>
  </si>
  <si>
    <t>Dodávka + montáž - PRACOVNÁ LINKA cca 600x2700mm, viď. PD, I.80.25</t>
  </si>
  <si>
    <t>654799028</t>
  </si>
  <si>
    <t>I.80.26</t>
  </si>
  <si>
    <t>Dodávka + montáž - PRACOVNÁ LINKA cca 600x4575mm, viď. PD, I.80.26</t>
  </si>
  <si>
    <t>-1091940425</t>
  </si>
  <si>
    <t>I.80.27</t>
  </si>
  <si>
    <t>Dodávka + montáž - PRACOVNÁ LINKA cca 600x4885mm, viď. PD, I.80.27</t>
  </si>
  <si>
    <t>650348980</t>
  </si>
  <si>
    <t>I.80.28</t>
  </si>
  <si>
    <t>Dodávka + montáž - PRACOVNÁ LINKA cca 600x4300mm, viď. PD, I.80.28</t>
  </si>
  <si>
    <t>774503069</t>
  </si>
  <si>
    <t>I.80.29</t>
  </si>
  <si>
    <t>Dodávka + montáž - PRACOVNÁ LINKA cca 600x2018mm, viď. PD, I.80.29</t>
  </si>
  <si>
    <t>709487012</t>
  </si>
  <si>
    <t>I.80.30</t>
  </si>
  <si>
    <t>Dodávka + montáž - PRACOVNÁ LINKA cca 600x2018mm, viď. PD, I.80.30</t>
  </si>
  <si>
    <t>790874046</t>
  </si>
  <si>
    <t>I.80.31</t>
  </si>
  <si>
    <t>Dodávka + montáž - PRACOVNÁ LINKA cca 600x3650mm, viď. PD, I.80.31</t>
  </si>
  <si>
    <t>1292286805</t>
  </si>
  <si>
    <t>I.80.32</t>
  </si>
  <si>
    <t>Dodávka + montáž - PRACOVNÁ LINKA cca 600x2818mm, viď. PD, I.80.32</t>
  </si>
  <si>
    <t>-1282023690</t>
  </si>
  <si>
    <t>I.80.33</t>
  </si>
  <si>
    <t>Dodávka + montáž - PRACOVNÁ LINKA cca 600x2800mm, viď. PD, I.80.33</t>
  </si>
  <si>
    <t>1883830666</t>
  </si>
  <si>
    <t>I.80.34</t>
  </si>
  <si>
    <t>Dodávka + montáž - PRACOVNÁ LINKA cca 600x3000mm, viď. PD, I.80.34</t>
  </si>
  <si>
    <t>-784939354</t>
  </si>
  <si>
    <t>I.80.35</t>
  </si>
  <si>
    <t>Dodávka + montáž - PRACOVNÁ LINKA cca 600x2818mm, viď. PD, I.80.35</t>
  </si>
  <si>
    <t>-1103698392</t>
  </si>
  <si>
    <t>I.80.36</t>
  </si>
  <si>
    <t>Dodávka + montáž - PRACOVNÁ LINKA cca 600x2818mm, viď. PD, I.80.36</t>
  </si>
  <si>
    <t>-806854633</t>
  </si>
  <si>
    <t>I.80.37</t>
  </si>
  <si>
    <t>Dodávka + montáž - PRACOVNÁ LINKA cca 600x2618mm, viď. PD, I.80.37</t>
  </si>
  <si>
    <t>-1356103497</t>
  </si>
  <si>
    <t>I.80.38</t>
  </si>
  <si>
    <t>Dodávka + montáž - PRACOVNÁ LINKA cca 600x2500x2675mm, viď. PD, I.80.38</t>
  </si>
  <si>
    <t>30400710</t>
  </si>
  <si>
    <t>I.80.39</t>
  </si>
  <si>
    <t>Dodávka + montáž - PRACOVNÁ LINKA cca 600x1418mm, viď. PD, I.80.39</t>
  </si>
  <si>
    <t>1286049045</t>
  </si>
  <si>
    <t>I.80.40</t>
  </si>
  <si>
    <t>Dodávka + montáž - PRACOVNÁ LINKA cca 600x2618mm, viď. PD, I.80.40</t>
  </si>
  <si>
    <t>560718297</t>
  </si>
  <si>
    <t>I.80.41</t>
  </si>
  <si>
    <t>Dodávka + montáž - PRACOVNÁ LINKA cca 600x968mm, viď. PD, I.80.41</t>
  </si>
  <si>
    <t>53642144</t>
  </si>
  <si>
    <t>I.80.42</t>
  </si>
  <si>
    <t>Dodávka + montáž - PRACOVNÁ LINKA cca 600x968mm, viď. PD, I.80.42</t>
  </si>
  <si>
    <t>1385840286</t>
  </si>
  <si>
    <t>I.80.43</t>
  </si>
  <si>
    <t>Dodávka + montáž - PRACOVNÁ LINKA cca 600x2400x3310mm, viď. PD, I.80.43</t>
  </si>
  <si>
    <t>-2090723780</t>
  </si>
  <si>
    <t>I.80.44</t>
  </si>
  <si>
    <t>Dodávka + montáž - PRACOVNÁ LINKA cca 600x2650mm, viď. PD, I.80.44</t>
  </si>
  <si>
    <t>-1747788502</t>
  </si>
  <si>
    <t>I.80.45</t>
  </si>
  <si>
    <t>Dodávka + montáž - PRACOVNÁ LINKA cca 600x2318mm, viď. PD, I.80.45</t>
  </si>
  <si>
    <t>-13595349</t>
  </si>
  <si>
    <t>I.80.46</t>
  </si>
  <si>
    <t>Dodávka + montáž - PRACOVNÁ LINKA cca 600x2568mm, viď. PD, I.80.46</t>
  </si>
  <si>
    <t>-1222881352</t>
  </si>
  <si>
    <t>I.80.47</t>
  </si>
  <si>
    <t>Dodávka + montáž - PRACOVNÁ LINKA cca 600x4990mm, viď. PD, I.80.47</t>
  </si>
  <si>
    <t>1596543996</t>
  </si>
  <si>
    <t>I.80.48</t>
  </si>
  <si>
    <t>Dodávka + montáž - PRACOVNÁ LINKA cca 600x3018mm, viď. PD, I.80.48</t>
  </si>
  <si>
    <t>-1837118451</t>
  </si>
  <si>
    <t>I.80.49</t>
  </si>
  <si>
    <t>Dodávka + montáž - PRACOVNÁ LINKA cca 600x2110mm, viď. PD, I.80.49</t>
  </si>
  <si>
    <t>1704063459</t>
  </si>
  <si>
    <t>I.80.50</t>
  </si>
  <si>
    <t>Dodávka + montáž - PRACOVNÁ LINKA cca 600x3618mm, viď. PD, I.80.50</t>
  </si>
  <si>
    <t>-486794441</t>
  </si>
  <si>
    <t>I.80.51</t>
  </si>
  <si>
    <t>Dodávka + montáž - PRACOVNÁ LINKA cca 600x2568mm, viď. PD, I.80.51</t>
  </si>
  <si>
    <t>1265870787</t>
  </si>
  <si>
    <t>I.80.52</t>
  </si>
  <si>
    <t>Dodávka + montáž - PRACOVNÁ LINKA cca 600x2568mm, viď. PD, I.80.52</t>
  </si>
  <si>
    <t>1352191038</t>
  </si>
  <si>
    <t>I.80.53</t>
  </si>
  <si>
    <t>Dodávka + montáž - PRACOVNÁ LINKA cca 600x3800mm, viď. PD, I.80.53</t>
  </si>
  <si>
    <t>-55646979</t>
  </si>
  <si>
    <t>I.80.54</t>
  </si>
  <si>
    <t>Dodávka + montáž - PRACOVNÁ LINKA cca 600x2568mm, viď. PD, I.80.54</t>
  </si>
  <si>
    <t>-919589124</t>
  </si>
  <si>
    <t>I.80.55</t>
  </si>
  <si>
    <t>Dodávka + montáž - PRACOVNÁ LINKA cca 600x4125mm, viď. PD, I.80.55</t>
  </si>
  <si>
    <t>-1604569967</t>
  </si>
  <si>
    <t>I.80.56</t>
  </si>
  <si>
    <t>Dodávka + montáž - PRACOVNÁ LINKA cca 600x4125mm, viď. PD, I.80.56</t>
  </si>
  <si>
    <t>1119021529</t>
  </si>
  <si>
    <t>I.80.57</t>
  </si>
  <si>
    <t>Dodávka + montáž - PRACOVNÁ LINKA cca 600x2268mm, viď. PD, I.80.57</t>
  </si>
  <si>
    <t>837794303</t>
  </si>
  <si>
    <t>I.85.01</t>
  </si>
  <si>
    <t>Dodávka + montáž - PULT NA UMÝVANIE A PREBAĽOVANIE, PORODNÁ MIESTNOSŤ cca 700x2600mm, viď. PD, I.85.01</t>
  </si>
  <si>
    <t>843978127</t>
  </si>
  <si>
    <t>I.85.02</t>
  </si>
  <si>
    <t>Dodávka + montáž - PULT NA UMÝVANIE A PREBAĽOVANIE, PORODNÁ MIESTNOSŤ cca 700x2600mm, viď. PD, I.85.02</t>
  </si>
  <si>
    <t>529067258</t>
  </si>
  <si>
    <t>I.88.01</t>
  </si>
  <si>
    <t>Dodávka + montáž - PULT NA UMÝVANIE A PREBAĽOVANIE cca 700x1800mm, viď. PD, I.88.01</t>
  </si>
  <si>
    <t>-1702381838</t>
  </si>
  <si>
    <t>I.88.02</t>
  </si>
  <si>
    <t>Dodávka + montáž - PULT NA UMÝVANIE A PREBAĽOVANIE cca 700x1800mm, viď. PD, I.88.02</t>
  </si>
  <si>
    <t>-1060720069</t>
  </si>
  <si>
    <t>I.89</t>
  </si>
  <si>
    <t>Dodávka + montáž - PULT NA UMÝVANIE A PREBAĽOVANIE cca 700x1800mm, viď. PD, I.89</t>
  </si>
  <si>
    <t>1033522513</t>
  </si>
  <si>
    <t>I.90.01</t>
  </si>
  <si>
    <t>Dodávka + montáž - PULT NA UMÝVANIE A PREBAĽOVANIE cca 700x4625mm, viď. PD, I.90.01</t>
  </si>
  <si>
    <t>1494585493</t>
  </si>
  <si>
    <t>I.90.02</t>
  </si>
  <si>
    <t>Dodávka + montáž - PULT NA UMÝVANIE A PREBAĽOVANIE cca 700x3190mm, viď. PD, I.90.02</t>
  </si>
  <si>
    <t>1930917723</t>
  </si>
  <si>
    <t>I.91.01</t>
  </si>
  <si>
    <t>Dodávka + montáž - PULT NA UMÝVANIE A PREBAĽOVANIE cca 700x2850mm, viď. PD, I.91.01</t>
  </si>
  <si>
    <t>1677659767</t>
  </si>
  <si>
    <t>I.91.02</t>
  </si>
  <si>
    <t>Dodávka + montáž - PULT NA UMÝVANIE A PREBAĽOVANIE cca 700x2850mm, viď. PD, I.91.02</t>
  </si>
  <si>
    <t>131618964</t>
  </si>
  <si>
    <t>I.92</t>
  </si>
  <si>
    <t>Dodávka + montáž - PULT NA UMÝVANIE A PREBAĽOVANIE cca 700x3725mmmm, viď. PD, I.92</t>
  </si>
  <si>
    <t>-1983845171</t>
  </si>
  <si>
    <t>I.93.01</t>
  </si>
  <si>
    <t>Dodávka + montáž - PULT NA UMÝVANIE A PREBAĽOVANIE, PORODNÁ MIESTNOSŤ cca 700x4200mm, viď. PD, I.93.01</t>
  </si>
  <si>
    <t>-1658625023</t>
  </si>
  <si>
    <t>I.93.02</t>
  </si>
  <si>
    <t>Dodávka + montáž - PULT NA UMÝVANIE A PREBAĽOVANIE, PORODNÁ MIESTNOSŤ cca 700x4200mm, viď. PD, I.93.02</t>
  </si>
  <si>
    <t>-1064744905</t>
  </si>
  <si>
    <t>I.93.03</t>
  </si>
  <si>
    <t>Dodávka + montáž - PULT NA UMÝVANIE A PREBAĽOVANIE, PORODNÁ MIESTNOSŤ cca 700x4525mm, viď. PD, I.93.03</t>
  </si>
  <si>
    <t>1681439013</t>
  </si>
  <si>
    <t>766414133.S</t>
  </si>
  <si>
    <t>2122445357</t>
  </si>
  <si>
    <t>I.95</t>
  </si>
  <si>
    <t>-1785549068</t>
  </si>
  <si>
    <t>785000510.S</t>
  </si>
  <si>
    <t>-1707588748</t>
  </si>
  <si>
    <t>I.96</t>
  </si>
  <si>
    <t>2025567420</t>
  </si>
  <si>
    <t>I.97.01</t>
  </si>
  <si>
    <t>Dodávka + montáž - SESTERSKÝ PULT SO ZÁPULTÍM cca 3400x4000mm, viď. PD, I.97</t>
  </si>
  <si>
    <t>-1929453997</t>
  </si>
  <si>
    <t>I.97.02</t>
  </si>
  <si>
    <t>Dodávka + montáž - SESTERSKÝ PULT SO ZÁPULTÍM cca 2600x4525mm, viď. PD, I.97.02</t>
  </si>
  <si>
    <t>820512720</t>
  </si>
  <si>
    <t>I.103</t>
  </si>
  <si>
    <t>Dodávka + montáž - VSTAVANÁ SKRIŇA cca  2850x500x2100mm viď. PD, I.103</t>
  </si>
  <si>
    <t>-1184443908</t>
  </si>
  <si>
    <t>I.105</t>
  </si>
  <si>
    <t>Dodávka + montáž - VSTAVANÁ SKRIŇA cca  1400x500x2100mm viď. PD, I.105</t>
  </si>
  <si>
    <t>-770295697</t>
  </si>
  <si>
    <t>I.105.1</t>
  </si>
  <si>
    <t>Dodávka + montáž - VSTAVANÁ SKRIŇA cca  1350x500x2100mm viď. PD, I.105.1</t>
  </si>
  <si>
    <t>-1541784803</t>
  </si>
  <si>
    <t>I.105.2</t>
  </si>
  <si>
    <t>Dodávka + montáž - VSTAVANÁ SKRIŇA cca  2600x500x2100mm viď. PD, I.105.2</t>
  </si>
  <si>
    <t>-692138846</t>
  </si>
  <si>
    <t>I.106</t>
  </si>
  <si>
    <t>Dodávka + montáž - VSTAVANÁ SKRIŇA cca 1050x500x2100mm viď. PD, I.106</t>
  </si>
  <si>
    <t>-1391151535</t>
  </si>
  <si>
    <t>I.106.1</t>
  </si>
  <si>
    <t>Dodávka + montáž - VSTAVANÁ SKRIŇA cca 1225x500x2100mm viď. PD, I.106.1</t>
  </si>
  <si>
    <t>1719976319</t>
  </si>
  <si>
    <t>I.106.2</t>
  </si>
  <si>
    <t>Dodávka + montáž - VSTAVANÁ SKRIŇA cca 1900x500x2100mm viď. PD, I.106.2</t>
  </si>
  <si>
    <t>1427368244</t>
  </si>
  <si>
    <t>I.112</t>
  </si>
  <si>
    <t>Dodávka + montáž - NEREZOVÝ REGÁL cca 800x400x2000mm viď. PD, I.112</t>
  </si>
  <si>
    <t>-850206217</t>
  </si>
  <si>
    <t>I.113</t>
  </si>
  <si>
    <t>Dodávka + montáž - SKRINKA S DVOJDREZOM cca 900x600mm, viď. PD, I.113</t>
  </si>
  <si>
    <t>-253452083</t>
  </si>
  <si>
    <t>I.114a.1</t>
  </si>
  <si>
    <t>486120430</t>
  </si>
  <si>
    <t>I.114b.1</t>
  </si>
  <si>
    <t>1421843846</t>
  </si>
  <si>
    <t>I.114b.2</t>
  </si>
  <si>
    <t>1291551706</t>
  </si>
  <si>
    <t>725190005.SR</t>
  </si>
  <si>
    <t xml:space="preserve">Montáž pisoárovej deliacej steny </t>
  </si>
  <si>
    <t>170305347</t>
  </si>
  <si>
    <t>I.120</t>
  </si>
  <si>
    <t>DELIACA ZASTENA - PISOÁR, viď. PD, I.120</t>
  </si>
  <si>
    <t>1279717816</t>
  </si>
  <si>
    <t>725291114.S</t>
  </si>
  <si>
    <t>Montáž doplnkov zariadení kúpeľní a záchodov, madlá</t>
  </si>
  <si>
    <t>-888614507</t>
  </si>
  <si>
    <t>55"WC madlo</t>
  </si>
  <si>
    <t>48"sprcha</t>
  </si>
  <si>
    <t>21"wc</t>
  </si>
  <si>
    <t>30"sklopné</t>
  </si>
  <si>
    <t>I.121</t>
  </si>
  <si>
    <t>MADLO WC IMOBILNÝ SKLOPNÉ, viď. PD, I.121</t>
  </si>
  <si>
    <t>-1189163184</t>
  </si>
  <si>
    <t>I.122</t>
  </si>
  <si>
    <t>DÁVKOVAČ MYDLA - MANUÁLNY, viď. PD, I.122</t>
  </si>
  <si>
    <t>-1142385922</t>
  </si>
  <si>
    <t>I.123</t>
  </si>
  <si>
    <t>DEZINFEKCIA NA RUKY, viď. PD, I.123</t>
  </si>
  <si>
    <t>-235239508</t>
  </si>
  <si>
    <t>I.124</t>
  </si>
  <si>
    <t>DRŽIAK PAPIEROVÝCH UTIEROK, viď. PD, I.124</t>
  </si>
  <si>
    <t>-2133879166</t>
  </si>
  <si>
    <t>I.125</t>
  </si>
  <si>
    <t>DEZINFEKCIA NA RUKY - AUTOMATICKÁ, viď. PD, I.125</t>
  </si>
  <si>
    <t>1844464811</t>
  </si>
  <si>
    <t>767661561.SR</t>
  </si>
  <si>
    <t>-1113213692</t>
  </si>
  <si>
    <t>I.133</t>
  </si>
  <si>
    <t>657159810</t>
  </si>
  <si>
    <t>I.141</t>
  </si>
  <si>
    <t>MADLO  SPRCHA, viď. PD, I.141</t>
  </si>
  <si>
    <t>-462797665</t>
  </si>
  <si>
    <t>I.142</t>
  </si>
  <si>
    <t>MADLO WC, viď. PD, I.142</t>
  </si>
  <si>
    <t>-1114215345</t>
  </si>
  <si>
    <t>I.143</t>
  </si>
  <si>
    <t>WC MADLO SKLOPNE, viď. PD, I.143</t>
  </si>
  <si>
    <t>1632421236</t>
  </si>
  <si>
    <t>I.155</t>
  </si>
  <si>
    <t>DRŽIAK MOPOV 6ks, viď. PD, I.155</t>
  </si>
  <si>
    <t>-1268195343</t>
  </si>
  <si>
    <t>230310051.SR</t>
  </si>
  <si>
    <t>Montáž hadicového navijáku</t>
  </si>
  <si>
    <t>192698997</t>
  </si>
  <si>
    <t>I.157</t>
  </si>
  <si>
    <t>HADICOVÝ NAVIJÁK, viď. PD, I.157</t>
  </si>
  <si>
    <t>-1892243534</t>
  </si>
  <si>
    <t>I.164</t>
  </si>
  <si>
    <t>POLICA NA PRÁDLO, viď. PD, I.164</t>
  </si>
  <si>
    <t>298382642</t>
  </si>
  <si>
    <t>SO 03 - Rekonštrukcia lôžkového oddelenia NsP</t>
  </si>
  <si>
    <t>E.1.1 - Búracie práce</t>
  </si>
  <si>
    <t xml:space="preserve">    723 - Zdravotechnika - vnútorný plynovod</t>
  </si>
  <si>
    <t xml:space="preserve">    787 - Zasklievanie</t>
  </si>
  <si>
    <t xml:space="preserve">    22-M - Montáže oznamovacích a zabezpečovacích zariadení</t>
  </si>
  <si>
    <t>131211101.S</t>
  </si>
  <si>
    <t>Hĺbenie jám v  hornine tr.3 súdržných - ručným náradím, B14, B20</t>
  </si>
  <si>
    <t>-1308081165</t>
  </si>
  <si>
    <t>18,4-2,867</t>
  </si>
  <si>
    <t>Medzisúčet B14</t>
  </si>
  <si>
    <t>16,7*0,8</t>
  </si>
  <si>
    <t>Medzisúčet B20</t>
  </si>
  <si>
    <t>131211119.S</t>
  </si>
  <si>
    <t>Príplatok za lepivosť pri hĺbení jám ručným náradím v hornine tr. 3, B14, B20</t>
  </si>
  <si>
    <t>-1064758708</t>
  </si>
  <si>
    <t>15,533/2</t>
  </si>
  <si>
    <t>13,36/2</t>
  </si>
  <si>
    <t>161101501.S</t>
  </si>
  <si>
    <t>Zvislé premiestnenie výkopku z horniny I až IV, nosením za každé 3 m výšky, B14, B20</t>
  </si>
  <si>
    <t>1824965546</t>
  </si>
  <si>
    <t>Vodorovné premiestnenie výkopku z horniny 1-4 nad 20-50m, B14, B20</t>
  </si>
  <si>
    <t>-505979175</t>
  </si>
  <si>
    <t>162301101.S</t>
  </si>
  <si>
    <t>Vodorovné premiestnenie výkopku po spevnenej ceste z horniny tr.1-4, do 100 m3 na vzdialenosť do 500 m, B14, B20</t>
  </si>
  <si>
    <t>523528350</t>
  </si>
  <si>
    <t>167101101.S</t>
  </si>
  <si>
    <t>Nakladanie neuľahnutého výkopku z hornín tr.1-4 do 100 m3, B14, B20</t>
  </si>
  <si>
    <t>-1323244581</t>
  </si>
  <si>
    <t>Uloženie sypaniny do násypov s rozprestretím sypaniny vo vrstvách a s hrubým urovnaním nezhutnených, B14, B20</t>
  </si>
  <si>
    <t>-270044500</t>
  </si>
  <si>
    <t>311272511</t>
  </si>
  <si>
    <t>Murivo nosné (m3) z tvárnicpórobetónových hr. 250 mm P3-450 PD, na MVC a maltu</t>
  </si>
  <si>
    <t>804878523</t>
  </si>
  <si>
    <t>342272104</t>
  </si>
  <si>
    <t>Priečky z tvárnic pórobetónových hr. 150 mm P2-500 hladkých, na MVC a maltu</t>
  </si>
  <si>
    <t>654880813</t>
  </si>
  <si>
    <t>1,4/0,15</t>
  </si>
  <si>
    <t>389381001.SR</t>
  </si>
  <si>
    <t>Dobetónovanie jestvujúcich otvorov v stropnej doske, B30</t>
  </si>
  <si>
    <t>579672552</t>
  </si>
  <si>
    <t>3,35*0,6*0,25</t>
  </si>
  <si>
    <t>Lešenie ľahké pracovné pomocné s výškou lešeňovej podlahy nad 1,20 do 1,90 m, B16</t>
  </si>
  <si>
    <t>-237484524</t>
  </si>
  <si>
    <t>280,65</t>
  </si>
  <si>
    <t>Medzisúčet B16</t>
  </si>
  <si>
    <t>-2140229214</t>
  </si>
  <si>
    <t>326,5</t>
  </si>
  <si>
    <t>1569,74</t>
  </si>
  <si>
    <t>194,11</t>
  </si>
  <si>
    <t>961055111.S</t>
  </si>
  <si>
    <t>Búranie základov alebo vybúranie otvorov plochy nad 4 m2 v základoch železobetónových,  -2,40000t, B14, B20, B23</t>
  </si>
  <si>
    <t>189211981</t>
  </si>
  <si>
    <t>2,95*3,9*0,25</t>
  </si>
  <si>
    <t>16,7*0,2</t>
  </si>
  <si>
    <t>29,87*0,8</t>
  </si>
  <si>
    <t>Medzisúčet B23</t>
  </si>
  <si>
    <t>962032231.S</t>
  </si>
  <si>
    <t>Búranie muriva alebo vybúranie otvorov plochy nad 4 m2 nadzákladového z tehál pálených, vápenopieskových, cementových na maltu,  -1,90500t, B1, B5, B11, B27</t>
  </si>
  <si>
    <t>920886063</t>
  </si>
  <si>
    <t>312,19</t>
  </si>
  <si>
    <t>Medzisúčet, B1</t>
  </si>
  <si>
    <t>0,552</t>
  </si>
  <si>
    <t>Medzisúčet B5</t>
  </si>
  <si>
    <t>13,87</t>
  </si>
  <si>
    <t>Medzisúčet B11</t>
  </si>
  <si>
    <t>2,55</t>
  </si>
  <si>
    <t>MedzisúčetB 27</t>
  </si>
  <si>
    <t>962052211.S</t>
  </si>
  <si>
    <t>Búranie muriva alebo vybúranie otvorov plochy nad 4 m2 železobetonového nadzákladného,  -2,40000t, B28, B10</t>
  </si>
  <si>
    <t>1837079508</t>
  </si>
  <si>
    <t>7,87"B28</t>
  </si>
  <si>
    <t>15,9"B26</t>
  </si>
  <si>
    <t>9,6"B10</t>
  </si>
  <si>
    <t>963012510.S</t>
  </si>
  <si>
    <t>Búranie stropov z dosiek alebo panelov zo železobetónu prefabrikovaných s dutinami hr. do 140 mm,  -2,10000t, B12, B25, B31</t>
  </si>
  <si>
    <t>-936337301</t>
  </si>
  <si>
    <t>13,1</t>
  </si>
  <si>
    <t>Medzisúčet B12</t>
  </si>
  <si>
    <t>29,87*0,3</t>
  </si>
  <si>
    <t>Medzisúčet B25</t>
  </si>
  <si>
    <t>0,8*0,4*0,3</t>
  </si>
  <si>
    <t>Medzisúčet B31</t>
  </si>
  <si>
    <t>963051113.SR</t>
  </si>
  <si>
    <t>Búranie železobetónových schodísk (vrátane okapového chodníka),  -2,40000t, B19</t>
  </si>
  <si>
    <t>898256096</t>
  </si>
  <si>
    <t>7,2</t>
  </si>
  <si>
    <t>Medzisúčet B19</t>
  </si>
  <si>
    <t>965042141.S</t>
  </si>
  <si>
    <t>Búranie podkladov pod dlažby, liatych dlažieb a mazanín,betón alebo liaty asfalt hr.do 100 mm, plochy nad 4 m2 -2,20000t, B4, B4*</t>
  </si>
  <si>
    <t>1207148100</t>
  </si>
  <si>
    <t>270,63*0,1"Pod dlažbu</t>
  </si>
  <si>
    <t>1139,91*0,1"pod PVC</t>
  </si>
  <si>
    <t>198,114*0,1"poter</t>
  </si>
  <si>
    <t>Medzisúčet B4</t>
  </si>
  <si>
    <t>55,87*0,15"keram dlazba</t>
  </si>
  <si>
    <t>429,83*0,15"PVC</t>
  </si>
  <si>
    <t>Medzisúčet B4*</t>
  </si>
  <si>
    <t>965044201.S</t>
  </si>
  <si>
    <t>Brúsenie existujúcich betónových podláh, zbrúsenie hrúbky do 3 mm -0,00600t, B4, B4*</t>
  </si>
  <si>
    <t>1119701754</t>
  </si>
  <si>
    <t>270,63"Pod dlažbu</t>
  </si>
  <si>
    <t>1139,91"pod PVC</t>
  </si>
  <si>
    <t>198,114"poter</t>
  </si>
  <si>
    <t>55,87"keram dlazba</t>
  </si>
  <si>
    <t>429,83"PVC</t>
  </si>
  <si>
    <t>965081712.S</t>
  </si>
  <si>
    <t>Búranie dlažieb, bez podklad. lôžka z xylolit., alebo keramických dlaždíc hr. do 10 mm,  -0,02000t, B4, B4*</t>
  </si>
  <si>
    <t>1610448389</t>
  </si>
  <si>
    <t>270,663</t>
  </si>
  <si>
    <t>55,87</t>
  </si>
  <si>
    <t>MedzisúčetB4*</t>
  </si>
  <si>
    <t>968061125.S</t>
  </si>
  <si>
    <t>Vyvesenie dreveného dverného krídla do suti plochy do 2 m2, -0,02400t, B2</t>
  </si>
  <si>
    <t>-1261119647</t>
  </si>
  <si>
    <t>42"600</t>
  </si>
  <si>
    <t>42"800</t>
  </si>
  <si>
    <t>14"900</t>
  </si>
  <si>
    <t>20*2"1450</t>
  </si>
  <si>
    <t>2*2"1600</t>
  </si>
  <si>
    <t>2*2"16500</t>
  </si>
  <si>
    <t>Medzisúčet B2</t>
  </si>
  <si>
    <t>968061126.S</t>
  </si>
  <si>
    <t>Vyvesenie dreveného dverného krídla do suti plochy nad 2 m2, -0,02700t, B2</t>
  </si>
  <si>
    <t>-544671006</t>
  </si>
  <si>
    <t>13"1100</t>
  </si>
  <si>
    <t>968072246.S</t>
  </si>
  <si>
    <t>Vybúranie kovových rámov okien jednoduchých plochy do 4 m2,  -0,03400t, B24</t>
  </si>
  <si>
    <t>1255631666</t>
  </si>
  <si>
    <t>968072455.S</t>
  </si>
  <si>
    <t>Vybúranie kovových dverových zárubní plochy do 2 m2,  -0,07600t, B2</t>
  </si>
  <si>
    <t>693066901</t>
  </si>
  <si>
    <t>2,02*0,6*42"600</t>
  </si>
  <si>
    <t>2,02*0,8*42"800</t>
  </si>
  <si>
    <t>2,02*0,9*14"900</t>
  </si>
  <si>
    <t>968072456.S</t>
  </si>
  <si>
    <t>Vybúranie kovových dverových zárubní plochy nad 2 m2,  -0,06300t, B2</t>
  </si>
  <si>
    <t>-2104826601</t>
  </si>
  <si>
    <t>2,02*1,1*13"1100</t>
  </si>
  <si>
    <t>2,02*1,45*20"1450</t>
  </si>
  <si>
    <t>2,02*1,6*2"1600</t>
  </si>
  <si>
    <t>2,02*1,65*2"1650</t>
  </si>
  <si>
    <t>968081115.SR</t>
  </si>
  <si>
    <t>Demontáž výplní otvorov, 1 bm obvodu - 0,007t, B8, B24</t>
  </si>
  <si>
    <t>1890489710</t>
  </si>
  <si>
    <t>2,3*2+0,6*2</t>
  </si>
  <si>
    <t>1,2*2+1,2*2</t>
  </si>
  <si>
    <t>1,2*2+1,8*2</t>
  </si>
  <si>
    <t>(1,2*2+2,3*2)*18</t>
  </si>
  <si>
    <t>1,2*2+3,35*2</t>
  </si>
  <si>
    <t>(1,8*2+2,3*2)*3</t>
  </si>
  <si>
    <t>1,8*2+3,35*2</t>
  </si>
  <si>
    <t>Medzisúčet okná B8</t>
  </si>
  <si>
    <t>1,1*2+2,65*2</t>
  </si>
  <si>
    <t>(1,6*2+2,65*2)*2</t>
  </si>
  <si>
    <t>2,38*2+2,65*2</t>
  </si>
  <si>
    <t>Medzisúčet dvere B8</t>
  </si>
  <si>
    <t>968081115.SR1</t>
  </si>
  <si>
    <t>Demontáž výplní otvorov, 1 bm obvodu - na spätnú montáž - 0,00t, B9</t>
  </si>
  <si>
    <t>-1154162574</t>
  </si>
  <si>
    <t>(1,8*2+2,3*2)*11</t>
  </si>
  <si>
    <t>Medzisúčet okná B9</t>
  </si>
  <si>
    <t>968082354.SR</t>
  </si>
  <si>
    <t>Vybúranie interiérových zasklených stien v plnom rozsahu, viď. PD,  -0,07400t, B3</t>
  </si>
  <si>
    <t>-913546859</t>
  </si>
  <si>
    <t>972056020.S</t>
  </si>
  <si>
    <t>Jadrové vrty diamantovými korunkami do D 250 mm do stropov - železobetónových -0,00118t, B31</t>
  </si>
  <si>
    <t>248305407</t>
  </si>
  <si>
    <t>35*3</t>
  </si>
  <si>
    <t>978011191.S</t>
  </si>
  <si>
    <t>Otlčenie omietok stropov vnútorných vápenných alebo vápennocementových v rozsahu do 100 %,  -0,05000t? B21</t>
  </si>
  <si>
    <t>-645244514</t>
  </si>
  <si>
    <t>2090,35</t>
  </si>
  <si>
    <t>Medzisúčet B21</t>
  </si>
  <si>
    <t>146,87</t>
  </si>
  <si>
    <t>Medzisúčet R03</t>
  </si>
  <si>
    <t>978013191.S</t>
  </si>
  <si>
    <t>Otlčenie omietok stien vnútorných vápenných alebo vápennocementových v rozsahu do 100 %,  -0,04600t, B22</t>
  </si>
  <si>
    <t>2024035811</t>
  </si>
  <si>
    <t>602,75</t>
  </si>
  <si>
    <t>Medzisúčet B22</t>
  </si>
  <si>
    <t>978059631.S</t>
  </si>
  <si>
    <t>Odsekanie a odobratie obkladov stien z obkladačiek vonkajších vrátane podkladovej omietky nad 2 m2,  -0,08900t, B15</t>
  </si>
  <si>
    <t>-907566327</t>
  </si>
  <si>
    <t>260,25</t>
  </si>
  <si>
    <t>Medzisúčet B15</t>
  </si>
  <si>
    <t>1478374013</t>
  </si>
  <si>
    <t>816447189</t>
  </si>
  <si>
    <t>-1954494586</t>
  </si>
  <si>
    <t>-278735088</t>
  </si>
  <si>
    <t>1605,413*19 'Prepočítané koeficientom množstva</t>
  </si>
  <si>
    <t>1920117790</t>
  </si>
  <si>
    <t>-2016091973</t>
  </si>
  <si>
    <t>1605,413*10 'Prepočítané koeficientom množstva</t>
  </si>
  <si>
    <t>-1027243306</t>
  </si>
  <si>
    <t>1556,148</t>
  </si>
  <si>
    <t>-7,47</t>
  </si>
  <si>
    <t>-12,605</t>
  </si>
  <si>
    <t>80,088-57,048</t>
  </si>
  <si>
    <t>7,343</t>
  </si>
  <si>
    <t>979089112.S</t>
  </si>
  <si>
    <t>Poplatok za skládku - drevo, sklo, plasty (17 02 ), ostatné</t>
  </si>
  <si>
    <t>87190674</t>
  </si>
  <si>
    <t>3,408</t>
  </si>
  <si>
    <t>0,351</t>
  </si>
  <si>
    <t>1,681</t>
  </si>
  <si>
    <t>1,547</t>
  </si>
  <si>
    <t>0,483</t>
  </si>
  <si>
    <t>979089312.S</t>
  </si>
  <si>
    <t>Poplatok za skládku - kovy (meď, bronz, mosadz atď.) (17 04 ), ostatné</t>
  </si>
  <si>
    <t>-1044743444</t>
  </si>
  <si>
    <t>18,833</t>
  </si>
  <si>
    <t>0,082 "R03</t>
  </si>
  <si>
    <t>0,032</t>
  </si>
  <si>
    <t>979089512.S</t>
  </si>
  <si>
    <t>Poplatok za skládku - stavebné materiály na báze sadry (17 08 ), ostatné</t>
  </si>
  <si>
    <t>-764699348</t>
  </si>
  <si>
    <t>12,605</t>
  </si>
  <si>
    <t>-1385423976</t>
  </si>
  <si>
    <t>999-01</t>
  </si>
  <si>
    <t xml:space="preserve"> Odpojenia a a demontáźe bazénovej technológie, B10</t>
  </si>
  <si>
    <t>1652780670</t>
  </si>
  <si>
    <t>999281111.S</t>
  </si>
  <si>
    <t>Presun hmôt pre opravy a údržbu objektov vrátane vonkajších plášťov výšky do 25 m</t>
  </si>
  <si>
    <t>-1743644681</t>
  </si>
  <si>
    <t>713000043.SR</t>
  </si>
  <si>
    <t>Odstránenie vrstiev strešnej konštrukcie, B12</t>
  </si>
  <si>
    <t>1708560104</t>
  </si>
  <si>
    <t>29,87</t>
  </si>
  <si>
    <t>722120811.SR</t>
  </si>
  <si>
    <t>Demontáž jestvujícich rozvodov ZTI,  (vrátane zaslepenia/zaizolovania ukončenia rozvodov), B6</t>
  </si>
  <si>
    <t>907117710</t>
  </si>
  <si>
    <t>Zdravotechnika - vnútorný plynovod</t>
  </si>
  <si>
    <t>723120804.SR</t>
  </si>
  <si>
    <t>Demontáž potrubia zvarovaného z oceľových rúrok závitových do DN 25,  -0,00215t (rozvod kyslíka), B35</t>
  </si>
  <si>
    <t>91836651</t>
  </si>
  <si>
    <t>723150804.SR</t>
  </si>
  <si>
    <t>Demontáž potrubia  z oceľových rúrok hladkých nad D 76 mm do D 108 mm,  -0,00981t, B34</t>
  </si>
  <si>
    <t>888975657</t>
  </si>
  <si>
    <t>725110814.SR</t>
  </si>
  <si>
    <t>Demontáž zariaďovacích predmetov,  -0,03420t, B6</t>
  </si>
  <si>
    <t>-859664773</t>
  </si>
  <si>
    <t>Medzisúčet B6</t>
  </si>
  <si>
    <t>735151822.SR</t>
  </si>
  <si>
    <t>Demontáž vykurovacieho telesa,  -0,04675t, B7</t>
  </si>
  <si>
    <t>-8153933</t>
  </si>
  <si>
    <t>763119521.SR</t>
  </si>
  <si>
    <t>Demontáž dočasnej sadrokartónovej predsteny, jednoduchá nosná oceľová konštrukcia, jednoduché opláštenie, -0,03036t</t>
  </si>
  <si>
    <t>1246032719</t>
  </si>
  <si>
    <t>763123112.SR</t>
  </si>
  <si>
    <t>Predsadená SDK stena CW+UW 100, jednoducho opláštená doskou štandardnou A 12.5 mm, - dočasná protiprašná stena</t>
  </si>
  <si>
    <t>684497095</t>
  </si>
  <si>
    <t>763139532.SR</t>
  </si>
  <si>
    <t>Demontáž sadrokartónového podhľadu s nosnou konštrukciou z oceľových profilov, vrátane jestvujúcich inštalačných rozvodov -0,03460t, B16</t>
  </si>
  <si>
    <t>-1027597558</t>
  </si>
  <si>
    <t>1177468483</t>
  </si>
  <si>
    <t>766621400.SR</t>
  </si>
  <si>
    <t>Spätná montáž okien, B9</t>
  </si>
  <si>
    <t>922458556</t>
  </si>
  <si>
    <t>769051018.SR</t>
  </si>
  <si>
    <t>Montáž VZT jednotky, B17</t>
  </si>
  <si>
    <t>670769086</t>
  </si>
  <si>
    <t>769082275.SR</t>
  </si>
  <si>
    <t>Demontáž VZT jednotky,  -0,0340 t, B17</t>
  </si>
  <si>
    <t>-539281558</t>
  </si>
  <si>
    <t>769083135.SR</t>
  </si>
  <si>
    <t>Demontáž VZT potrubia, (vrátane zaslepenia/zaizolovania ukončenia rozvodov) -0,0101 t, B18</t>
  </si>
  <si>
    <t>1189725696</t>
  </si>
  <si>
    <t>776511820.S</t>
  </si>
  <si>
    <t>Odstránenie povlakových podláh z nášľapnej plochy lepených s podložkou,  -0,00100t, B4, B13, B4*</t>
  </si>
  <si>
    <t>1943956811</t>
  </si>
  <si>
    <t>1139,91" PVC</t>
  </si>
  <si>
    <t>111,07"PVC</t>
  </si>
  <si>
    <t>Medzisúčet B13</t>
  </si>
  <si>
    <t>429,83</t>
  </si>
  <si>
    <t>Nástrek oceľ.konštr. polyuretánové, vrchný - 2x40μm, viď. PD, B32</t>
  </si>
  <si>
    <t>-1720484681</t>
  </si>
  <si>
    <t>46,8</t>
  </si>
  <si>
    <t>Medzisúčet B26</t>
  </si>
  <si>
    <t>783201821.SR</t>
  </si>
  <si>
    <t>Odstránenie starých náterov z kovových stavebných doplnkových konštrukcií  - zábradlie (mreže), B32</t>
  </si>
  <si>
    <t>762701009</t>
  </si>
  <si>
    <t>Nástrek kov.stav.doplnk.konštr. epoxidové, základný- 40µm, B32</t>
  </si>
  <si>
    <t>1439797002</t>
  </si>
  <si>
    <t>783601813.SR</t>
  </si>
  <si>
    <t>Odstránenie starých náterov zo stolárskych výrobkov oškrabaním s obrúsením - madlo, B33</t>
  </si>
  <si>
    <t>925112151</t>
  </si>
  <si>
    <t>18,6</t>
  </si>
  <si>
    <t>Medzisúčet B27</t>
  </si>
  <si>
    <t>783612100.SR</t>
  </si>
  <si>
    <t>Nátery stolárskych výrobkov olejové, dvojnásobné, B33</t>
  </si>
  <si>
    <t>1357293307</t>
  </si>
  <si>
    <t>783616000.S</t>
  </si>
  <si>
    <t>Nátery stolárskych výrobkov olejové farby bielej napustením, B33</t>
  </si>
  <si>
    <t>-789848207</t>
  </si>
  <si>
    <t>Ostatné práce odmastenie chemickými rozpúšťadlami, B32</t>
  </si>
  <si>
    <t>-765089108</t>
  </si>
  <si>
    <t>Zasklievanie</t>
  </si>
  <si>
    <t>787600802.SR</t>
  </si>
  <si>
    <t>Vysklievanie okien a dverí skla plochého,  -0,01400t, B8, B24</t>
  </si>
  <si>
    <t>-1847240881</t>
  </si>
  <si>
    <t>2,3*0,6</t>
  </si>
  <si>
    <t>1,2*1,2</t>
  </si>
  <si>
    <t>1,2*1,8</t>
  </si>
  <si>
    <t>1,2*2,3*18</t>
  </si>
  <si>
    <t>1,2*3,35</t>
  </si>
  <si>
    <t>1,8*2,3*3</t>
  </si>
  <si>
    <t>1,8*3,35</t>
  </si>
  <si>
    <t>1,1*2,65</t>
  </si>
  <si>
    <t>1,6*2,65*2</t>
  </si>
  <si>
    <t>2,38*2,65</t>
  </si>
  <si>
    <t>14,2</t>
  </si>
  <si>
    <t>Medzisúčet B24</t>
  </si>
  <si>
    <t>210964324.S</t>
  </si>
  <si>
    <t>Demontáž do sute - svietidla, vrátane odpojenia   -0,00500 t, B29</t>
  </si>
  <si>
    <t>571335181</t>
  </si>
  <si>
    <t>210967208.SR</t>
  </si>
  <si>
    <t>Demontáž - rozvody EPS, HSP, (vrátane vykonania tlakovej skúšky)   -0,00003 t, B36</t>
  </si>
  <si>
    <t>251559028</t>
  </si>
  <si>
    <t>229330151.SR</t>
  </si>
  <si>
    <t>Demontáž prvkov systému EPS a HSP na omietku v normálnom prostredí, B36</t>
  </si>
  <si>
    <t>-508120932</t>
  </si>
  <si>
    <t>E.1.2 - Stavebná časť</t>
  </si>
  <si>
    <t>Násyp pod základové konštrukcie so zhutnením zo štrkopiesku fr.0-32 mm</t>
  </si>
  <si>
    <t>-1771945551</t>
  </si>
  <si>
    <t>0,5*(0,25+2,3+0,4+0,15)*(0,15+0,4+3,1+0,4)</t>
  </si>
  <si>
    <t>Medzisúčet STA-03</t>
  </si>
  <si>
    <t>271573001.SR</t>
  </si>
  <si>
    <t>Násyp pod základové konštrukcie so zhutnením zo štrkopiesku fr.0-16 mm</t>
  </si>
  <si>
    <t>-93487834</t>
  </si>
  <si>
    <t>6*2,1*0,3</t>
  </si>
  <si>
    <t>Medzisúčet sta-04</t>
  </si>
  <si>
    <t>273313521.S</t>
  </si>
  <si>
    <t>Betón základových dosiek, prostý tr. C 12/15</t>
  </si>
  <si>
    <t>1867291047</t>
  </si>
  <si>
    <t>0,1*(0,25+2,3+0,4+0,15)*(0,15+0,4+3,1+0,4)</t>
  </si>
  <si>
    <t>273321411.S</t>
  </si>
  <si>
    <t>Betón základových dosiek, železový (bez výstuže), tr. C 25/30</t>
  </si>
  <si>
    <t>-338574097</t>
  </si>
  <si>
    <t>(0,36*2+6)*(0,36*2+2,1)*0,15</t>
  </si>
  <si>
    <t>273321511.S</t>
  </si>
  <si>
    <t>Betón základových dosiek, železový (bez výstuže), tr. C 30/37</t>
  </si>
  <si>
    <t>310093643</t>
  </si>
  <si>
    <t>0,4*(0,25+2,3+0,4+0,15)*(0,15+0,4+3,1+0,4)</t>
  </si>
  <si>
    <t>-1701290632</t>
  </si>
  <si>
    <t>0,15*(0,36*4+0,21*2+6*2)</t>
  </si>
  <si>
    <t>685783703</t>
  </si>
  <si>
    <t>273361821.SR</t>
  </si>
  <si>
    <t>Výstuž základových dosiek a múrov z ocele B500 (10505)</t>
  </si>
  <si>
    <t>-1348503755</t>
  </si>
  <si>
    <t>1094,36/1000</t>
  </si>
  <si>
    <t>40,53/1000</t>
  </si>
  <si>
    <t>Medzisúčet STA -04</t>
  </si>
  <si>
    <t>1302994990</t>
  </si>
  <si>
    <t>328/1000</t>
  </si>
  <si>
    <t>17,7/1000</t>
  </si>
  <si>
    <t>Medzisúčet sta - 04</t>
  </si>
  <si>
    <t>289971211.S</t>
  </si>
  <si>
    <t>Zhotovenie vrstvy z geotextílie na upravenom povrchu sklon do 1 : 5 , šírky od 0 do 3 m</t>
  </si>
  <si>
    <t>873375294</t>
  </si>
  <si>
    <t>(0,25+2,3+0,4+0,15)*(0,15+0,4+3,1+0,4)</t>
  </si>
  <si>
    <t>-1199401032</t>
  </si>
  <si>
    <t>12,555*1,02 'Prepočítané koeficientom množstva</t>
  </si>
  <si>
    <t>Murivo nosné (m3) z pórobetónových tvárnic  hr. 250 mm min P3-450 PD, na MVC a maltu  - atika</t>
  </si>
  <si>
    <t>1992942063</t>
  </si>
  <si>
    <t>4,259</t>
  </si>
  <si>
    <t>311321511.S</t>
  </si>
  <si>
    <t>Betón nadzákladových múrov, železový (bez výstuže) tr. C 30/37</t>
  </si>
  <si>
    <t>-1785848409</t>
  </si>
  <si>
    <t>0,4*1,15*(3,1+0,4*2)</t>
  </si>
  <si>
    <t>0,4*1,15*(2,3+2,3)</t>
  </si>
  <si>
    <t>0,25*1,15*(3,1+0,25)</t>
  </si>
  <si>
    <t>311351105.S</t>
  </si>
  <si>
    <t>Debnenie nadzákladových múrov obojstranné zhotovenie-dielce</t>
  </si>
  <si>
    <t>-1429390046</t>
  </si>
  <si>
    <t>2*1,15*(3,1+0,4*2)</t>
  </si>
  <si>
    <t>2*1,15*(2,3+2,3)</t>
  </si>
  <si>
    <t>1*1,15*(3,1)</t>
  </si>
  <si>
    <t>311351106.S</t>
  </si>
  <si>
    <t>Debnenie nadzákladových múrov obojstranné odstránenie-dielce</t>
  </si>
  <si>
    <t>-1908613397</t>
  </si>
  <si>
    <t>345321615.S</t>
  </si>
  <si>
    <t>Betón múrikov parapetných, atikových, schodiskových, zábradelných, železový (bez výstuže) tr. viď. PD</t>
  </si>
  <si>
    <t>842569790</t>
  </si>
  <si>
    <t>3,97"200mm</t>
  </si>
  <si>
    <t>1159402074</t>
  </si>
  <si>
    <t>19,84*2</t>
  </si>
  <si>
    <t>-1819762285</t>
  </si>
  <si>
    <t>411321414.S</t>
  </si>
  <si>
    <t>Betón stropov doskových a trámových,  železový tr. C 25/30</t>
  </si>
  <si>
    <t>849663719</t>
  </si>
  <si>
    <t>4,24*3,3*0,06</t>
  </si>
  <si>
    <t>4,24*3,3*0,085*0,75</t>
  </si>
  <si>
    <t>411354242.SR</t>
  </si>
  <si>
    <t>Debnenie stropu, zabudované s plechom vlnitým lesklým, výšky vĺn  85 mm hr. 1,0 mm</t>
  </si>
  <si>
    <t>272558560</t>
  </si>
  <si>
    <t>(3,74+0,17*2)*(2,8+0,125)</t>
  </si>
  <si>
    <t>Medzisúčet sta -04</t>
  </si>
  <si>
    <t>-1089655727</t>
  </si>
  <si>
    <t>17/1000</t>
  </si>
  <si>
    <t>413321616.S</t>
  </si>
  <si>
    <t>Betón nosníkov, železový tr. viď. PD</t>
  </si>
  <si>
    <t>-408815350</t>
  </si>
  <si>
    <t>30,32"400mm</t>
  </si>
  <si>
    <t>-643800681</t>
  </si>
  <si>
    <t>75,8*3</t>
  </si>
  <si>
    <t>-1657519347</t>
  </si>
  <si>
    <t>-529616530</t>
  </si>
  <si>
    <t>168,7*0,55</t>
  </si>
  <si>
    <t>611460124.S</t>
  </si>
  <si>
    <t>Príprava vnútorného podkladu stropov penetráciou pod omietky a nátery</t>
  </si>
  <si>
    <t>1254463531</t>
  </si>
  <si>
    <t>37,66</t>
  </si>
  <si>
    <t>22,72</t>
  </si>
  <si>
    <t>22,47</t>
  </si>
  <si>
    <t>26,85</t>
  </si>
  <si>
    <t>37,17</t>
  </si>
  <si>
    <t>611460273.SR</t>
  </si>
  <si>
    <t>Vnútorná omietka stropov sadrová</t>
  </si>
  <si>
    <t>-128185078</t>
  </si>
  <si>
    <t>-1922778407</t>
  </si>
  <si>
    <t>1339848364</t>
  </si>
  <si>
    <t>257,96</t>
  </si>
  <si>
    <t>Medzisúčet schodisko + schodiskový priestor</t>
  </si>
  <si>
    <t>622460124.S</t>
  </si>
  <si>
    <t>Príprava vonkajšieho podkladu stien penetráciou pod omietky a nátery, N8</t>
  </si>
  <si>
    <t>355674854</t>
  </si>
  <si>
    <t>622460151.S</t>
  </si>
  <si>
    <t>Príprava vonkajšieho podkladu stien cementovým prednástrekom, hr. cca 3 mm, N8</t>
  </si>
  <si>
    <t>-692447713</t>
  </si>
  <si>
    <t>344,9</t>
  </si>
  <si>
    <t>Medzisúčet N8</t>
  </si>
  <si>
    <t>622460243.S</t>
  </si>
  <si>
    <t>Vonkajšia omietka stien vápennocementová jadrová (hrubá), hr. cca 20 mm (50% opravovanej plochy), N8</t>
  </si>
  <si>
    <t>-872989522</t>
  </si>
  <si>
    <t>344,9/2</t>
  </si>
  <si>
    <t>168,7*1,5</t>
  </si>
  <si>
    <t>622460365.S</t>
  </si>
  <si>
    <t>Vonkajšia omietka stien vápennocementová jednovrstvová, hr. cca 20 mm, N8</t>
  </si>
  <si>
    <t>855944312</t>
  </si>
  <si>
    <t>172,450*2</t>
  </si>
  <si>
    <t>Vonkajšia omietka stien pastovitá silikónová, škrabaná, vysoko vodeodpudivá, hr cca. 1,5 mm, viď. PD, biela (RGB 222/225/222), N8, As1</t>
  </si>
  <si>
    <t>-1144231117</t>
  </si>
  <si>
    <t>344,8</t>
  </si>
  <si>
    <t>Medzisúčet fasada N8</t>
  </si>
  <si>
    <t>10,973</t>
  </si>
  <si>
    <t>3,516</t>
  </si>
  <si>
    <t>Medzisúčet As1</t>
  </si>
  <si>
    <t>622481119.S</t>
  </si>
  <si>
    <t>Potiahnutie vonkajších stien sklotextilnou mriežkou s celoplošným prilepením, N8</t>
  </si>
  <si>
    <t>-1304297108</t>
  </si>
  <si>
    <t>625250560.S</t>
  </si>
  <si>
    <t>Kontaktný zatepľovací systém soklovej alebo vodou namáhanej časti hr. 220 mm, skrutkovacie kotvy, As1</t>
  </si>
  <si>
    <t>1954729516</t>
  </si>
  <si>
    <t>Kontaktný zatepľovací systém z minerálnej vlny hr. 240 mm, Rmin: 6,25m2K/W, skrutkovacie kotvy, systémové riešenie vrátane príslušentva, As1</t>
  </si>
  <si>
    <t>2082022428</t>
  </si>
  <si>
    <t>1639848130</t>
  </si>
  <si>
    <t>8,321*0,06</t>
  </si>
  <si>
    <t>Medzisúčet Ss1</t>
  </si>
  <si>
    <t>Zhotovenie separačnej fólie v podlahových vrstvách z PE, statika, Ps1, Ps2, Ps3, PS3*, Ps4, Ps6, Ps8, Ps9</t>
  </si>
  <si>
    <t>-972874931</t>
  </si>
  <si>
    <t>44,96"2.PP</t>
  </si>
  <si>
    <t>90,69"1.PP</t>
  </si>
  <si>
    <t>1029,23"1.NP</t>
  </si>
  <si>
    <t>30,98"2.NP</t>
  </si>
  <si>
    <t>24,42"3.NP</t>
  </si>
  <si>
    <t>MedzisúčetPS1</t>
  </si>
  <si>
    <t>30,03"1.np</t>
  </si>
  <si>
    <t>Medzisúčet PS2</t>
  </si>
  <si>
    <t>9,01"1.PP</t>
  </si>
  <si>
    <t>34,77"1.np</t>
  </si>
  <si>
    <t>Medzisúčet Ps3</t>
  </si>
  <si>
    <t>62,47"1.np</t>
  </si>
  <si>
    <t>Medzisúčet Ps3*</t>
  </si>
  <si>
    <t>29,71"1.NP</t>
  </si>
  <si>
    <t>Medzisúčet Ps4</t>
  </si>
  <si>
    <t>350,86"1.np</t>
  </si>
  <si>
    <t>Medzisúčet Ps6</t>
  </si>
  <si>
    <t>66,93"1.NP</t>
  </si>
  <si>
    <t>Medzisúčet Ps8</t>
  </si>
  <si>
    <t>16,41"1.NP</t>
  </si>
  <si>
    <t>Medzisúčet Ps9</t>
  </si>
  <si>
    <t>Separačná fólia PE, statika, Ps1, Ps2, Ps3, Ps3*, Ps4, Ps6, Ps8, Ps9</t>
  </si>
  <si>
    <t>785064460</t>
  </si>
  <si>
    <t>Zhotovenie jednonásobného penetračného náteru pre potery a stierky, Ps1, Ps2, Ps3, Ps3*, Ps4, Ps5, Ps6, Ps7, Ps8</t>
  </si>
  <si>
    <t>824714280</t>
  </si>
  <si>
    <t>24,71"2.PP</t>
  </si>
  <si>
    <t>22,29"1.PP</t>
  </si>
  <si>
    <t>21,22"1.NP</t>
  </si>
  <si>
    <t>21,22"2.np</t>
  </si>
  <si>
    <t>21.94"3.NP</t>
  </si>
  <si>
    <t>Medzisúčet Ps5</t>
  </si>
  <si>
    <t>5,77"1.NP</t>
  </si>
  <si>
    <t>Medzisúčet Ps7</t>
  </si>
  <si>
    <t>Penetr. náter na nasiak. podklady pod potery, samonivelizačné hmoty a stavebné lepidlá, Ps1, Ps2, Ps3, Ps3*, Ps4, Ps5, Ps6, Ps7, Ps8, Ps9</t>
  </si>
  <si>
    <t>969879868</t>
  </si>
  <si>
    <t>632452289.SR1</t>
  </si>
  <si>
    <t>Cementový poter (vhodný aj ako spádový), pevnosti v tlaku min 30 MPa, hr. cca 47 mm, oddilatovaný od stien okrajovými PE pásikmi hr. 10mm, viď. PD, Ps3, Ps3*, Ps4</t>
  </si>
  <si>
    <t>389188596</t>
  </si>
  <si>
    <t>Cementový poter (vhodný aj ako spádový), pevnosti v tlaku min 30 MPa, hr. cca 50 mm, oddilatovaný od stien okrajovými PE pásikmi hr. 10mm, viď. PD, Ps7, Ps8, Ps9</t>
  </si>
  <si>
    <t>-1545465312</t>
  </si>
  <si>
    <t>Cementový poter (vhodný aj ako spádový), pevnosti v tlaku min 30 MPa, hr. cca 55 mm, oddilatovaný od stien okrajovými PE pásikmi hr. 10mm, viď. PD, Ps1, Ps2, Ps6</t>
  </si>
  <si>
    <t>1153812141</t>
  </si>
  <si>
    <t>Cementová samonivelizačná stierka, pevnosti v tlaku min 30 MPa, hr. cca 5 mm, Ps1, Ps2, Ps5, Ps6, Ps7, Ps8, Ps9</t>
  </si>
  <si>
    <t>1197855350</t>
  </si>
  <si>
    <t>642942111.S</t>
  </si>
  <si>
    <t>Osadenie oceľovej dverovej zárubne alebo rámu, plochy otvoru do 2,5 m2</t>
  </si>
  <si>
    <t>-347542715</t>
  </si>
  <si>
    <t>553310001700.S</t>
  </si>
  <si>
    <t>Zárubňa kovová šxv 300-1195x500-1970 a 2100 mm, jednodielna zamurovacia</t>
  </si>
  <si>
    <t>1861035213</t>
  </si>
  <si>
    <t>2057152431</t>
  </si>
  <si>
    <t>-1962478688</t>
  </si>
  <si>
    <t>168,7*1,01 'Prepočítané koeficientom množstva</t>
  </si>
  <si>
    <t>-1544248284</t>
  </si>
  <si>
    <t>168,7*0,3*0,3</t>
  </si>
  <si>
    <t>941941031.S</t>
  </si>
  <si>
    <t>Montáž lešenia ľahkého pracovného radového s podlahami šírky od 0,80 do 1,00 m, výšky do 10 m</t>
  </si>
  <si>
    <t>-1092021467</t>
  </si>
  <si>
    <t>344,9*1,1</t>
  </si>
  <si>
    <t>941941191.S</t>
  </si>
  <si>
    <t>Príplatok za prvý a každý ďalší i začatý mesiac použitia lešenia ľahkého pracovného radového s podlahami šírky od 0,80 do 1,00 m, výšky do 10 m</t>
  </si>
  <si>
    <t>39041676</t>
  </si>
  <si>
    <t>379,39*2 'Prepočítané koeficientom množstva</t>
  </si>
  <si>
    <t>941941831.S</t>
  </si>
  <si>
    <t>Demontáž lešenia ľahkého pracovného radového s podlahami šírky nad 0,80 do 1,00 m, výšky do 10 m</t>
  </si>
  <si>
    <t>-14447937</t>
  </si>
  <si>
    <t>189,695*2 'Prepočítané koeficientom množstva</t>
  </si>
  <si>
    <t>-738356306</t>
  </si>
  <si>
    <t>1197404025</t>
  </si>
  <si>
    <t>959941122.SR</t>
  </si>
  <si>
    <t>Mechanická kotva do betónu, ŽB, kameňa, s vyvŕtaním otvoru M12, viď PD</t>
  </si>
  <si>
    <t>639980196</t>
  </si>
  <si>
    <t>3*2*(4+8+4+4+4+2)</t>
  </si>
  <si>
    <t>-1698788067</t>
  </si>
  <si>
    <t>50*30</t>
  </si>
  <si>
    <t>-2059097511</t>
  </si>
  <si>
    <t>-160102813</t>
  </si>
  <si>
    <t>0,72*4 'Prepočítané koeficientom množstva</t>
  </si>
  <si>
    <t>-1354664835</t>
  </si>
  <si>
    <t>-1719576308</t>
  </si>
  <si>
    <t>0,72*6 'Prepočítané koeficientom množstva</t>
  </si>
  <si>
    <t>-1964901712</t>
  </si>
  <si>
    <t>623656507</t>
  </si>
  <si>
    <t>0,72*20 'Prepočítané koeficientom množstva</t>
  </si>
  <si>
    <t>106119749</t>
  </si>
  <si>
    <t>1716740524</t>
  </si>
  <si>
    <t>-1908323366</t>
  </si>
  <si>
    <t>-1612871719</t>
  </si>
  <si>
    <t>-647868030</t>
  </si>
  <si>
    <t>711111001.S</t>
  </si>
  <si>
    <t>Zhotovenie izolácie proti zemnej vlhkosti vodorovná náterom penetračným za studena, Ps6, Ps7, Ps8, Ps9</t>
  </si>
  <si>
    <t>-651528637</t>
  </si>
  <si>
    <t>246170000900.S</t>
  </si>
  <si>
    <t>Lak asfaltový penetračný, Ps6, Ps7, Ps8, Ps9</t>
  </si>
  <si>
    <t>1971346496</t>
  </si>
  <si>
    <t>439,97*0,0003 'Prepočítané koeficientom množstva</t>
  </si>
  <si>
    <t>711111221.S</t>
  </si>
  <si>
    <t>Izolácia proti zemnej vlhkosti, protiradónová, stierka hydroizolačná bitúmenová, betón. podklad, zvislá</t>
  </si>
  <si>
    <t>-607683877</t>
  </si>
  <si>
    <t>711141559.S</t>
  </si>
  <si>
    <t>Zhotovenie  izolácie proti zemnej vlhkosti a tlakovej vode vodorovná NAIP pritavením, Ps6, Ps7, Ps8, Ps9</t>
  </si>
  <si>
    <t>1007538571</t>
  </si>
  <si>
    <t>350,86*2"1.np</t>
  </si>
  <si>
    <t>5,77*2"1.NP</t>
  </si>
  <si>
    <t>66,93*2"1.NP</t>
  </si>
  <si>
    <t>16,41*2"1.NP</t>
  </si>
  <si>
    <t>Modifikovaný asfaltový pás samolepiaci pre hydroizoláciu striech, hr. min 3,0 mm, Ps6, Ps7, Ps8, Ps9</t>
  </si>
  <si>
    <t>748649489</t>
  </si>
  <si>
    <t>506,9*1,15 'Prepočítané koeficientom množstva</t>
  </si>
  <si>
    <t>628310000800.S</t>
  </si>
  <si>
    <t>Pás asfaltový s jemným posypom hr. min 4,0 mm vystužený vložkou zo sklenenej tkaniny, Ps6, Ps7, PS8, Ps9</t>
  </si>
  <si>
    <t>728569074</t>
  </si>
  <si>
    <t>711142101.S</t>
  </si>
  <si>
    <t>Izolácia proti zemnej vlhkosti s protiradonovou odolnosťou nopovou HDPE fóliou hrúbky 0,5 mm, výška nopu 8 mm šírka 2 m zvislá</t>
  </si>
  <si>
    <t>603991933</t>
  </si>
  <si>
    <t>168,7*1,2</t>
  </si>
  <si>
    <t>Tekutá izolácia a základný spevňovací náter na vnútorne použitie, rohy vystužiť izolačnou páskou podľa syst. detailov, vodorovná, Ps3, Ps3*, Ps4, Ps7, Ps8, Ps9</t>
  </si>
  <si>
    <t>-1948663072</t>
  </si>
  <si>
    <t>1680961829</t>
  </si>
  <si>
    <t>1,5*1,2*(31+5+3)"umývadlá</t>
  </si>
  <si>
    <t>(2*0,9+1,6)*2,6*22"sprchovacie kúty</t>
  </si>
  <si>
    <t>998711101.S</t>
  </si>
  <si>
    <t>Presun hmôt pre izoláciu proti vode v objektoch výšky do 6 m</t>
  </si>
  <si>
    <t>-2120715006</t>
  </si>
  <si>
    <t>Zhotovenie povlakovej krytiny striech plochých do 10° za studena náterom penetračným, Ss1, As1</t>
  </si>
  <si>
    <t>-923497172</t>
  </si>
  <si>
    <t>8,321</t>
  </si>
  <si>
    <t>Medzisúčet SS1</t>
  </si>
  <si>
    <t>6,09"plocha</t>
  </si>
  <si>
    <t>7,93"vrch</t>
  </si>
  <si>
    <t>Náter penetračný bitúmenový, adhézny spojovací mostík pod asfaltové pásy a stierky, Ss1, As1</t>
  </si>
  <si>
    <t>874874213</t>
  </si>
  <si>
    <t>22,341*0,25 'Prepočítané koeficientom množstva</t>
  </si>
  <si>
    <t>Zhotovenie povlak. krytiny striech plochých do 10° pásmi pritav. NAIP na celej ploche, oxidované pásy, Ss1, As1</t>
  </si>
  <si>
    <t>1026329246</t>
  </si>
  <si>
    <t>Pás asfaltový s jemným posypom hr. min 4,0 mm vystužený sklenenou rohožou a hliníkovou fóliou, Ss1</t>
  </si>
  <si>
    <t>-953505922</t>
  </si>
  <si>
    <t>22,81*1,15 'Prepočítané koeficientom množstva</t>
  </si>
  <si>
    <t>Zhotovenie povlakovej krytiny striech plochých do 10° PVC-P fóliou upevnenou prikotvením so zvarením spoju, Ss1, As1</t>
  </si>
  <si>
    <t>-9294288</t>
  </si>
  <si>
    <t>Hydroizolačná fólia z mäkčeného PVC, hr. min 1,8 mm izolácia plochých striech, Ss1, As1</t>
  </si>
  <si>
    <t>-21802064</t>
  </si>
  <si>
    <t>294555392</t>
  </si>
  <si>
    <t>Položenie geotextílie vodorovne alebo zvislo na strechy ploché do 10°, Ss1, As1</t>
  </si>
  <si>
    <t>-382134839</t>
  </si>
  <si>
    <t>8,321*2</t>
  </si>
  <si>
    <t>Geotextília polypropylénová netkaná 300 g/m2, Ss1, As1</t>
  </si>
  <si>
    <t>455744791</t>
  </si>
  <si>
    <t>16,642"SS1</t>
  </si>
  <si>
    <t>30,662*1,15 'Prepočítané koeficientom množstva</t>
  </si>
  <si>
    <t>Montáž podkladnej konštrukcie z OSB dosiek na atike šírky 311 - 410 mm pod klampiarske konštrukcie, Ks3</t>
  </si>
  <si>
    <t>1973585884</t>
  </si>
  <si>
    <t>2,97</t>
  </si>
  <si>
    <t>Medzisúčet Ks3</t>
  </si>
  <si>
    <t>1535176484</t>
  </si>
  <si>
    <t>1498402282</t>
  </si>
  <si>
    <t>712991060.S</t>
  </si>
  <si>
    <t>Montáž podkladnej konštrukcie z OSB dosiek na atike šírky 801 - 1000 mm pod klampiarske konštrukcie, Ks1, Ks2</t>
  </si>
  <si>
    <t>-526857891</t>
  </si>
  <si>
    <t>11,43"Ks1</t>
  </si>
  <si>
    <t>1,16"Ks2</t>
  </si>
  <si>
    <t>-2084582636</t>
  </si>
  <si>
    <t>-1847815842</t>
  </si>
  <si>
    <t>12,95*1,05 'Prepočítané koeficientom množstva</t>
  </si>
  <si>
    <t>998712102.S</t>
  </si>
  <si>
    <t>Presun hmôt pre izoláciu povlakovej krytiny v objektoch výšky nad 6 do 12 m</t>
  </si>
  <si>
    <t>1091196645</t>
  </si>
  <si>
    <t>Montáž tepelnej izolácie podláh polystyrénom, kladeným voľne v dvoch vrstvách, Ps1, Ps2, Ps3, Ps3*, Ps4, Ps6, Ps7, Ps8</t>
  </si>
  <si>
    <t>1674317215</t>
  </si>
  <si>
    <t>Tepelná izolácia z expandovaného samozháśavého polystyrénu s prísadou grafitu, max 0,031 W/m-k., hr. 50 mm, viď. PD, Ps7</t>
  </si>
  <si>
    <t>1855602902</t>
  </si>
  <si>
    <t>283760013600.SR.</t>
  </si>
  <si>
    <t>Tepelná izolácia z expandovaného samozháśavého polystyrénu s prísadou grafitu,max 0,031 W/m-k., hr. 60 mm, viď. PD, Ps6</t>
  </si>
  <si>
    <t>-719325171</t>
  </si>
  <si>
    <t>350,86*1,02 'Prepočítané koeficientom množstva</t>
  </si>
  <si>
    <t>Tepelná izolácia z expandovaného samozhášavého polystyrénu s prísadou grafitu, max 0,031 W/m-k., hr. 10 mm, viď. PD, Ps1, Ps2, Ps3, Ps3*, Ps4</t>
  </si>
  <si>
    <t>1804148060</t>
  </si>
  <si>
    <t>1386,27*1,02 'Prepočítané koeficientom množstva</t>
  </si>
  <si>
    <t>Doska EPS max. zaťaženie 5 kN/m2 hr. 30 mm, max 0,038 W/m.K., pre podlahy, Ps1, Ps2, Ps3, Ps3*, Ps4, Ps6, Ps7, Ps8, Ps9</t>
  </si>
  <si>
    <t>-1870317986</t>
  </si>
  <si>
    <t>1826,24*1,02 'Prepočítané koeficientom množstva</t>
  </si>
  <si>
    <t>Montáž tepelnej izolácie stien polystyrénom, celoplošným prilepením, As1</t>
  </si>
  <si>
    <t>1815413190</t>
  </si>
  <si>
    <t>6,09</t>
  </si>
  <si>
    <t>7,93</t>
  </si>
  <si>
    <t>Doska fasádna EPS F grafitová hr. 150 mm, As1</t>
  </si>
  <si>
    <t>380028728</t>
  </si>
  <si>
    <t>14,02</t>
  </si>
  <si>
    <t>14,02*1,02 'Prepočítané koeficientom množstva</t>
  </si>
  <si>
    <t>Montáž tepelnej izolácie striech plochých do 10° spádovými doskami z polystyrénu v jednej vrstve, Ss1</t>
  </si>
  <si>
    <t>-55310359</t>
  </si>
  <si>
    <t>Doska spádová EPS, pevnosť v tlaku 150 kPa, polystyrén pre vyspádovanie plochých striech, Ss1</t>
  </si>
  <si>
    <t>883487995</t>
  </si>
  <si>
    <t>0,499*1,02 'Prepočítané koeficientom množstva</t>
  </si>
  <si>
    <t>Montáž tepelnej izolácie striech plochých do 10° polystyrénom, rozloženej v dvoch vrstvách, prikotvením, Ss1</t>
  </si>
  <si>
    <t>-501580686</t>
  </si>
  <si>
    <t>Expandovaný samozhášavý polystyrén s prísadou grafitu, pevn v tlaku min. 150kPa, Rmin 3,85m2k/W, hrúbka 180 mm, Ss1</t>
  </si>
  <si>
    <t>-1445297333</t>
  </si>
  <si>
    <t>8,321*2,02 'Prepočítané koeficientom množstva</t>
  </si>
  <si>
    <t>998713101.S</t>
  </si>
  <si>
    <t>1468425587</t>
  </si>
  <si>
    <t>-2039073348</t>
  </si>
  <si>
    <t>8"praskovy 6KG</t>
  </si>
  <si>
    <t>-1425413836</t>
  </si>
  <si>
    <t>998722101.S</t>
  </si>
  <si>
    <t>720204785</t>
  </si>
  <si>
    <t>947542832</t>
  </si>
  <si>
    <t>2,1*(1,645+1,945)"WC1 1.np</t>
  </si>
  <si>
    <t>2,1*(1,185+2,1*2)"WC2 1.np</t>
  </si>
  <si>
    <t>2,1*(1,83*2+1,185)"WC3 1.NP</t>
  </si>
  <si>
    <t>2,1*(2,215)"WC4 1.NP</t>
  </si>
  <si>
    <t>2,1*(2,28+1,185)"WC4 1.np</t>
  </si>
  <si>
    <t>2,1*(1,5+1,92)"WC5 1.np</t>
  </si>
  <si>
    <t>2,1*(2,76+1,46*2+1,2)"WC6 1.,np</t>
  </si>
  <si>
    <t>SANIT. DEL. PRIEČKA (WC KABÍNKA) Z DTD DOSIEK hr. 28mm S MELAMÍNOVANÝM POVRCHOM ODOLN. VOČI POŠKRIANANIU, S ABS HRANOU, CELK. V. 2100mm, OSAD. 120mm ODPODLAHY,  1x ČELNÁ STENA cca 1945x2100mm, 2x DVERE 700/2070 ĽAVÉ, 1x ČELNÁ STENA cca1645x2100mm, WC1</t>
  </si>
  <si>
    <t>1253550488</t>
  </si>
  <si>
    <t>SANIT. DEL. PRIEČKA (WC KABÍNKA) Z DTD DOSIEK hr. 28mm S MELAMÍNOVANÝM POVRCHOM ODOLN. VOČI POŠKRIANANIU, S ABS HRANOU, CELK. V. 2100mm, OSAD. 120mm ODPODLAHY,  2x ČELNÁ STENA cca 2100x2100mm, 3x DVERE 700/2070 ĽAVÉ, 1x DELIACA STENA cca 1185x2100mm, WC2</t>
  </si>
  <si>
    <t>-1492027124</t>
  </si>
  <si>
    <t>SANIT. DEL. PRIEČKA (WC KABÍNKA) Z DTD DOSIEK hr. 28mm S MELAMÍNOVANÝM POVRCHOM ODOLN. VOČI POŠKRIANANIU, S ABS HRANOU, CELK. V. 2100mm, OSAD. 120mm ODPODLAHY,  2x ČELNÁ STENA cca 2100x2100mm, 3x DVERE 700/2070 ĽAVÉ, 1x DELIACA STENA cca 1185x2100mm, WC3</t>
  </si>
  <si>
    <t>-1661057198</t>
  </si>
  <si>
    <t>SANIT. DEL. PRIEČKA (WC KAB) Z DTD DOSIEK hr. 28mm S MELAMÍNOVANÝM POVRCHOM ODOLN. VOČI POŠKR., S ABS HRANOU, CELK. V. 2100mm, OSAD. 120mm ODPODLAHY,  1x ČELNÁ STENA cca 2215x2100mm, 3x DVERE 700/2070, 1xČEL ST. cca 2280x2100, 1x DEL.ST. cca1185x2100, WC4</t>
  </si>
  <si>
    <t>-1112392033</t>
  </si>
  <si>
    <t>SANIT. DEL. PRIEČKA (WC KABÍNKA) Z DTD DOSIEK hr. 28mm S MELAMÍNOVANÝM POVRCHOM ODOLN. VOČI POŠKRIANANIU, S ABS HRANOU, CELK. V. 2100mm, OSAD. 120mm ODPODLAHY,  1x ČELNÁ STENA cca 1920x2100mm, 2x DVERE 700/2070, 1xČELNÁ STENA cca 1500x2100, 1, WC5</t>
  </si>
  <si>
    <t>-41660826</t>
  </si>
  <si>
    <t>SANIT. DEL. PRIEČKA (WC KAB) Z DTD DOSIEK hr. 28mm S MELAMÍN. POVRCHOM ODOLN. VOČI POŠKR., S ABS HRANOU, CELK. V. 2100, OSAD. 120mm ODPODL.,  1x ČELNÁ STENA cca 1200x2100, 4x DVERE 700/2070, 1xČELNÁ STENA cca2760x2100, 2x DELIACA STENA cca 1460x2100, WC6</t>
  </si>
  <si>
    <t>714912979</t>
  </si>
  <si>
    <t>998725201.S</t>
  </si>
  <si>
    <t>Presun hmôt pre zariaďovacie predmety v objektoch výšky do 6 m</t>
  </si>
  <si>
    <t>-328455461</t>
  </si>
  <si>
    <t>-644792169</t>
  </si>
  <si>
    <t>7,17</t>
  </si>
  <si>
    <t>1270821318</t>
  </si>
  <si>
    <t>15,58</t>
  </si>
  <si>
    <t>2121467423</t>
  </si>
  <si>
    <t>13,27</t>
  </si>
  <si>
    <t>-1615374118</t>
  </si>
  <si>
    <t>2,02</t>
  </si>
  <si>
    <t>259547005</t>
  </si>
  <si>
    <t>18,45</t>
  </si>
  <si>
    <t>1709653752</t>
  </si>
  <si>
    <t>1038,75</t>
  </si>
  <si>
    <t>Medzisúčet R-03</t>
  </si>
  <si>
    <t>575803935</t>
  </si>
  <si>
    <t>640,61</t>
  </si>
  <si>
    <t>-356767263</t>
  </si>
  <si>
    <t>101,71</t>
  </si>
  <si>
    <t>Ochrana hran (rohov) voľne stojacich priečok lištou Al šírky 51 mm, OPR3, OPR5</t>
  </si>
  <si>
    <t>-1204799308</t>
  </si>
  <si>
    <t>1*12"OPR3</t>
  </si>
  <si>
    <t>3*52"OPR5</t>
  </si>
  <si>
    <t>Ochranný kryt rohov, odolný a ľahko čistiteľný, dl. 1,0m,  š. cca 51mm s robustnou AL konštrukciou a voľne plávajucim krytom, viď. PD, OPR3</t>
  </si>
  <si>
    <t>1534233960</t>
  </si>
  <si>
    <t>948468320</t>
  </si>
  <si>
    <t>-781716923</t>
  </si>
  <si>
    <t>12,73</t>
  </si>
  <si>
    <t>1829600165</t>
  </si>
  <si>
    <t>224,29</t>
  </si>
  <si>
    <t>-2075675194</t>
  </si>
  <si>
    <t>110,11</t>
  </si>
  <si>
    <t>-862539038</t>
  </si>
  <si>
    <t>44,47</t>
  </si>
  <si>
    <t>58431050</t>
  </si>
  <si>
    <t>215,07</t>
  </si>
  <si>
    <t>-355988730</t>
  </si>
  <si>
    <t>737,37</t>
  </si>
  <si>
    <t>158,72</t>
  </si>
  <si>
    <t>54,76</t>
  </si>
  <si>
    <t>Medzisúčet nadpražie</t>
  </si>
  <si>
    <t>-423819568</t>
  </si>
  <si>
    <t>17,61</t>
  </si>
  <si>
    <t>572357208</t>
  </si>
  <si>
    <t>355,69</t>
  </si>
  <si>
    <t>-393831405</t>
  </si>
  <si>
    <t>17,44</t>
  </si>
  <si>
    <t>Podhľad z minerálnych kaziet hygienický a akustický, rozmer 600x600 mm, konštrukcia systémová, súčiniteľ zvukovej absorcie =cca 0,95 (EN ISO 11654), svetlá výška viď. PD, farebný odtieň - TRUFFIC WHITE RAL 9016, PK2</t>
  </si>
  <si>
    <t>426309687</t>
  </si>
  <si>
    <t>653,55</t>
  </si>
  <si>
    <t>1866095323</t>
  </si>
  <si>
    <t>31,12"1.np</t>
  </si>
  <si>
    <t>Medzisúčet PK5</t>
  </si>
  <si>
    <t>Podhľad z minerálnych kaziet hygien. a akustický,do vlhkých priestorov triedy C3, rozmer 600x600 mm, hr. 20mm,  konštrukcia systémová, súčiniteľ zvukovej absorcie =cca 0,85 (EN ISO 11654), svetlá výška viď. PD, farebný odtieň - TRUFFIC WHITE RAL 9016, PK8</t>
  </si>
  <si>
    <t>1374276688</t>
  </si>
  <si>
    <t>4,72"1.PP</t>
  </si>
  <si>
    <t>196,06"1.NP</t>
  </si>
  <si>
    <t>Medzisúčet PK8</t>
  </si>
  <si>
    <t>463145373</t>
  </si>
  <si>
    <t>80,54</t>
  </si>
  <si>
    <t>Medzisúčet 3.np R03</t>
  </si>
  <si>
    <t>Podhľad z minerálnych kaziet hygienický a akustický, rozmer 600x1200 mm, konštrukcia systémová z UW a CW profilov, súćiniteľ  zvukovej absorcie = cca 0,95 (EN ISO 11654), svetlá výška viď. PD, farebný odtieň - TRUFFIC WHITE RAL 9016, PK3</t>
  </si>
  <si>
    <t>-490919672</t>
  </si>
  <si>
    <t>401,76"1.np</t>
  </si>
  <si>
    <t>Medzisúčet PK3</t>
  </si>
  <si>
    <t>MINERÁLNY AKUSTICKÝ KAZETOVÝ PODHĽAD hr.15mm NA SYSTÉMOVEJ PODKONŠTRUKCII, SÚČINITEĽ ZVUKOVEJ ABSORBCIE αw = cca 1,0 (EN ISO 11654), ROZMER KAZETY 600x600mm, FAREBNÝ ODTIEŇ - TRUFFIC WHITE RAL 9016, PK1</t>
  </si>
  <si>
    <t>-613812816</t>
  </si>
  <si>
    <t>21,32"3.np</t>
  </si>
  <si>
    <t>23"2.np</t>
  </si>
  <si>
    <t>75,48"1.np</t>
  </si>
  <si>
    <t>67,31"1.PP</t>
  </si>
  <si>
    <t>Medzisúčet PK1 R03</t>
  </si>
  <si>
    <t>-1213280759</t>
  </si>
  <si>
    <t>1073268574</t>
  </si>
  <si>
    <t>140,03"1.np</t>
  </si>
  <si>
    <t>2003575995</t>
  </si>
  <si>
    <t>23,32"1.np</t>
  </si>
  <si>
    <t>1937994536</t>
  </si>
  <si>
    <t>Medzisúčet poziarne</t>
  </si>
  <si>
    <t>17"1000</t>
  </si>
  <si>
    <t>4"1000</t>
  </si>
  <si>
    <t>4"900</t>
  </si>
  <si>
    <t>5"600</t>
  </si>
  <si>
    <t>Zárubňa oceľová pre sadrokartónové priečky hr. 150 mm, šxv viď. 800-1300x2150, viď. PD</t>
  </si>
  <si>
    <t>1800387217</t>
  </si>
  <si>
    <t>1234396832</t>
  </si>
  <si>
    <t>-253188553</t>
  </si>
  <si>
    <t>1090002888</t>
  </si>
  <si>
    <t>-896210088</t>
  </si>
  <si>
    <t>66,91</t>
  </si>
  <si>
    <t>-1117552562</t>
  </si>
  <si>
    <t>120,42</t>
  </si>
  <si>
    <t>-1175873349</t>
  </si>
  <si>
    <t>16,02</t>
  </si>
  <si>
    <t>-694441040</t>
  </si>
  <si>
    <t>1,5</t>
  </si>
  <si>
    <t>706675209</t>
  </si>
  <si>
    <t>13,85</t>
  </si>
  <si>
    <t>254614299</t>
  </si>
  <si>
    <t>34,05</t>
  </si>
  <si>
    <t>-257792920</t>
  </si>
  <si>
    <t>0,6</t>
  </si>
  <si>
    <t>998763301.S</t>
  </si>
  <si>
    <t>Presun hmôt pre sadrokartónové konštrukcie v objektoch výšky do 7 m</t>
  </si>
  <si>
    <t>-530905203</t>
  </si>
  <si>
    <t>764430460.SR</t>
  </si>
  <si>
    <t>Oplechovanie muriva a atík z pozinkovaného farbeného PZf plechu, vrátane rohov r.š. 880 mm, Ks1</t>
  </si>
  <si>
    <t>-1196187408</t>
  </si>
  <si>
    <t>11,43</t>
  </si>
  <si>
    <t>764430460.SR1</t>
  </si>
  <si>
    <t>Oplechovanie ok, nos z pozinkovaného farbeného PZf plechu, vrátane rohov r.š. 830 mm, Ks3</t>
  </si>
  <si>
    <t>1065510619</t>
  </si>
  <si>
    <t>764430498.SR</t>
  </si>
  <si>
    <t>Oplechovania muriva a atík z pozinkovaného farbeného PZf plechu, vrátane rohov, r.š. 1130mm, Ks2</t>
  </si>
  <si>
    <t>1055938188</t>
  </si>
  <si>
    <t>998764101.S</t>
  </si>
  <si>
    <t>Presun hmôt pre konštrukcie klampiarske v objektoch výšky do 6 m</t>
  </si>
  <si>
    <t>-548226307</t>
  </si>
  <si>
    <t>766-001</t>
  </si>
  <si>
    <t>D+M INTERIÉROVÉ SERVISNÉ DVERE; 300 x 2100mm, viď. PD, D.S.002, (sJ)</t>
  </si>
  <si>
    <t>-289984034</t>
  </si>
  <si>
    <t>766-001-01</t>
  </si>
  <si>
    <t>D+M INTERIÉROVÉ SERVISNÉ DVERE; 300 x 2100mm, viď. PD, D.S.003, (sJ)</t>
  </si>
  <si>
    <t>934515267</t>
  </si>
  <si>
    <t>766-001-02</t>
  </si>
  <si>
    <t>D+M INTERIÉROVÉ SERVISNÉ DVERE; 300 x 2100mm, viď. PD, D.S.007, (sJ)</t>
  </si>
  <si>
    <t>-390598541</t>
  </si>
  <si>
    <t>766-001-03</t>
  </si>
  <si>
    <t>D+M INTERIÉROVÉ SERVISNÉ DVERE; 300 x 2100mm, viď. PD, D.S.008, (sJ)</t>
  </si>
  <si>
    <t>-120346720</t>
  </si>
  <si>
    <t>766-002</t>
  </si>
  <si>
    <t>D+M INTERIÉROVÉ SERVISNÉ DVERE; 700 x 2100mm, viď. PD, D.S.001, (sK)</t>
  </si>
  <si>
    <t>-1679218760</t>
  </si>
  <si>
    <t>766-002-01</t>
  </si>
  <si>
    <t>D+M INTERIÉROVÉ SERVISNÉ DVERE; 700 x 2100mm, viď. PD, D.S.004, (sK)</t>
  </si>
  <si>
    <t>1396670289</t>
  </si>
  <si>
    <t>766-002-02</t>
  </si>
  <si>
    <t>D+M INTERIÉROVÉ SERVISNÉ DVERE; 700 x 2100mm, viď. PD, D.S.005, (sK)</t>
  </si>
  <si>
    <t>-2033146752</t>
  </si>
  <si>
    <t>766-002-03</t>
  </si>
  <si>
    <t>D+M INTERIÉROVÉ SERVISNÉ DVERE; 700 x 2100mm, viď. PD, D.S.006, (sK)</t>
  </si>
  <si>
    <t>1035291361</t>
  </si>
  <si>
    <t>766-002-04</t>
  </si>
  <si>
    <t>D+M INTERIÉROVÉ SERVISNÉ DVERE; 700 x 2100mm, viď. PD, D.S.009, (sK)</t>
  </si>
  <si>
    <t>887039478</t>
  </si>
  <si>
    <t>Montáž oblož. stien, viď. PD, C3</t>
  </si>
  <si>
    <t>-459821554</t>
  </si>
  <si>
    <t>229,83</t>
  </si>
  <si>
    <t>1953806419</t>
  </si>
  <si>
    <t>229,83*1,1 'Prepočítané koeficientom množstva</t>
  </si>
  <si>
    <t>1225282326</t>
  </si>
  <si>
    <t>Medzisúčet protipožiarne</t>
  </si>
  <si>
    <t>Medzisúčet SC</t>
  </si>
  <si>
    <t>Medzisúčet SD</t>
  </si>
  <si>
    <t>Medzisúčet SE</t>
  </si>
  <si>
    <t>Medzisúčet sN</t>
  </si>
  <si>
    <t>Medzisúčet sO</t>
  </si>
  <si>
    <t>Medzisúčet sL</t>
  </si>
  <si>
    <t>-1187462172</t>
  </si>
  <si>
    <t>INTERIÉROVÉ PROTIPOŽIARNÉ DVERE; 900 x 2100mm, viď. PD, EI30/D3-C, viď. PD, D.P.001 (sA)</t>
  </si>
  <si>
    <t>-442017689</t>
  </si>
  <si>
    <t>INTERIÉROVÉ PROTIPOŽIARNÉ DVERE; 900 x 1970mm, viď. PD, EI30/D1-C, viď. PD, DP.V.001 (sM)</t>
  </si>
  <si>
    <t>1399886070</t>
  </si>
  <si>
    <t>INTERIÉROVÉ PROTIPOŽIARNÉ DVERE; 800 x 1970mm, viď. PD, EW30/D3-C-C, viď. PD, DP.V.002 (sP)</t>
  </si>
  <si>
    <t>38802942</t>
  </si>
  <si>
    <t>611610001500.SR-sC01</t>
  </si>
  <si>
    <t>INTERIÉROVÉ DVERE; 900 x 2100mm, viď. PD,  D.A.008, (sC)</t>
  </si>
  <si>
    <t>2010777154</t>
  </si>
  <si>
    <t>611610001500.SR-sC02</t>
  </si>
  <si>
    <t>INTERIÉROVÉ DVERE; 900 x 2100mm, viď. PD,  D.A.009, (sC)</t>
  </si>
  <si>
    <t>-1416503362</t>
  </si>
  <si>
    <t>611610001500.SR-sC03</t>
  </si>
  <si>
    <t>INTERIÉROVÉ DVERE; 900 x 2100mm, viď. PD,  D.A.018, (sC)</t>
  </si>
  <si>
    <t>-1415541161</t>
  </si>
  <si>
    <t>611610001500.SR-sC04</t>
  </si>
  <si>
    <t>INTERIÉROVÉ DVERE; 900 x 2100mm, viď. PD,  D.A.019, (sC)</t>
  </si>
  <si>
    <t>-1035380978</t>
  </si>
  <si>
    <t>611610001500.SR-sC05</t>
  </si>
  <si>
    <t>INTERIÉROVÉ DVERE; 900 x 2100mm, viď. PD,  D.A.038, (sC)</t>
  </si>
  <si>
    <t>-1040782452</t>
  </si>
  <si>
    <t>611610001500.SR-sC06</t>
  </si>
  <si>
    <t>INTERIÉROVÉ DVERE; 900 x 2100mm, viď. PD,  D.A.023, (sC)</t>
  </si>
  <si>
    <t>-602786991</t>
  </si>
  <si>
    <t>611610001500.SR-sC07</t>
  </si>
  <si>
    <t>INTERIÉROVÉ DVERE; 900 x 2100mm, viď. PD,  D.A.033, (sC)</t>
  </si>
  <si>
    <t>2132384758</t>
  </si>
  <si>
    <t>611610001500.SR-sC08</t>
  </si>
  <si>
    <t>INTERIÉROVÉ DVERE; 900 x 2100mm, viď. PD,  D.A.035, (sC)</t>
  </si>
  <si>
    <t>-1241197783</t>
  </si>
  <si>
    <t>611610001500.SR-sC09</t>
  </si>
  <si>
    <t>INTERIÉROVÉ DVERE; 900 x 2100mm, viď. PD,  D.A.036, (sC)</t>
  </si>
  <si>
    <t>-950567109</t>
  </si>
  <si>
    <t>611610001500.SR-sC10</t>
  </si>
  <si>
    <t>INTERIÉROVÉ DVERE; 900 x 2100mm, viď. PD,  D.B.003, (sC)</t>
  </si>
  <si>
    <t>433782077</t>
  </si>
  <si>
    <t>611610001500.SR-sC11</t>
  </si>
  <si>
    <t>INTERIÉROVÉ DVERE; 900 x 2100mm, viď. PD,  D.B.005, (sC)</t>
  </si>
  <si>
    <t>-367631562</t>
  </si>
  <si>
    <t>611610001500.SR-sC12</t>
  </si>
  <si>
    <t>INTERIÉROVÉ DVERE; 900 x 2100mm, viď. PD,  D.B.013, (sC)</t>
  </si>
  <si>
    <t>906042229</t>
  </si>
  <si>
    <t>611610001500.SR-sC13</t>
  </si>
  <si>
    <t>INTERIÉROVÉ DVERE; 900 x 2100mm, viď. PD,  D.B.015, (sC)</t>
  </si>
  <si>
    <t>-396853812</t>
  </si>
  <si>
    <t>611610001500.SR-sC14</t>
  </si>
  <si>
    <t>INTERIÉROVÉ DVERE; 900 x 2100mm, viď. PD,  D.C.001, (sC)</t>
  </si>
  <si>
    <t>-388534465</t>
  </si>
  <si>
    <t>611610001500.SR-sC15</t>
  </si>
  <si>
    <t>INTERIÉROVÉ DVERE; 900 x 2100mm, viď. PD,  D.C.002, (sC)</t>
  </si>
  <si>
    <t>1789512520</t>
  </si>
  <si>
    <t>611610001500.SR-sC16</t>
  </si>
  <si>
    <t>INTERIÉROVÉ DVERE; 900 x 2100mm, viď. PD,  D.C.003, (sC)</t>
  </si>
  <si>
    <t>954832388</t>
  </si>
  <si>
    <t>611610001500.SR-sC17</t>
  </si>
  <si>
    <t>INTERIÉROVÉ DVERE; 900 x 2100mm, viď. PD,  D.C.004, (sC)</t>
  </si>
  <si>
    <t>1409199599</t>
  </si>
  <si>
    <t>INTERIÉROVÉ DVERE; 900 x 2100mm, viď. PD, D.A.001, (sD)</t>
  </si>
  <si>
    <t>968130863</t>
  </si>
  <si>
    <t>611610001500.SR-0051</t>
  </si>
  <si>
    <t>INTERIÉROVÉ DVERE; 900 x 2100mm, viď. PD, D.A.011, (sD)</t>
  </si>
  <si>
    <t>-1707176314</t>
  </si>
  <si>
    <t>611610001500.SR-0052</t>
  </si>
  <si>
    <t>INTERIÉROVÉ DVERE; 900 x 2100mm, viď. PD, D.A.034, (sD)</t>
  </si>
  <si>
    <t>-168616275</t>
  </si>
  <si>
    <t>611610001500.SR-0053</t>
  </si>
  <si>
    <t>INTERIÉROVÉ DVERE; 900 x 2100mm, viď. PD, D.A.037, (sD)</t>
  </si>
  <si>
    <t>1205652390</t>
  </si>
  <si>
    <t>INTERIÉROVÉ DVERE; 800 x 21000mm, viď. PD, D.A.010, (sE)</t>
  </si>
  <si>
    <t>1072800579</t>
  </si>
  <si>
    <t>611610001500.SR-6-01</t>
  </si>
  <si>
    <t>INTERIÉROVÉ DVERE; 800 x 21000mm, viď. PD, D.B.004, (sE)</t>
  </si>
  <si>
    <t>-1817561661</t>
  </si>
  <si>
    <t>611610001500.SR-6-02</t>
  </si>
  <si>
    <t>INTERIÉROVÉ DVERE; 800 x 21000mm, viď. PD, D.B.006, (sE)</t>
  </si>
  <si>
    <t>1241785323</t>
  </si>
  <si>
    <t>611610001500.SR-6-03</t>
  </si>
  <si>
    <t>INTERIÉROVÉ DVERE; 800 x 21000mm, viď. PD, D.B.014, (sE)</t>
  </si>
  <si>
    <t>1583291328</t>
  </si>
  <si>
    <t>INTERIÉROVÉ DVERE; 800 x 1970mm, viď. PD, D.V.005, (sN)</t>
  </si>
  <si>
    <t>1740878221</t>
  </si>
  <si>
    <t>611610001500.SR-07-1</t>
  </si>
  <si>
    <t>INTERIÉROVÉ DVERE; 800 x 1970mm, viď. PD, D.V.006, (sN)</t>
  </si>
  <si>
    <t>-1563638104</t>
  </si>
  <si>
    <t>611610001500.SR-007-</t>
  </si>
  <si>
    <t>INTERIÉROVÉ PROTIPOŽIARNÉ DVERE; 800 x 1970mm, viď. PD, EI45/D1-C-C, viď. PD, D.V.004 (sT)</t>
  </si>
  <si>
    <t>-191408768</t>
  </si>
  <si>
    <t>611610001500.SR-007_</t>
  </si>
  <si>
    <t>INTERIÉROVÉ PROTIPOŽIARNÉ DVERE; 800 x 1970mm, viď. PD, EI30/D3-C-C, viď. PD, D.V.007, (sT)</t>
  </si>
  <si>
    <t>2089586529</t>
  </si>
  <si>
    <t>611610001500.SR-08</t>
  </si>
  <si>
    <t>INTERIÉROVÉ DVERE ; 600 x 1970mm, viď. PD,D.V.008,  (sO)</t>
  </si>
  <si>
    <t>376311342</t>
  </si>
  <si>
    <t>611610001500.SR-08-1</t>
  </si>
  <si>
    <t>INTERIÉROVÉ DVERE ; 600 x 1970mm, viď. PD,D.V.009,  (sO)</t>
  </si>
  <si>
    <t>141684765</t>
  </si>
  <si>
    <t>611610001500.SR-08-2</t>
  </si>
  <si>
    <t>INTERIÉROVÉ DVERE ; 600 x 1970mm, viď. PD,D.V.010,  (sO)</t>
  </si>
  <si>
    <t>-1112015269</t>
  </si>
  <si>
    <t>611610001500.SR-08-3</t>
  </si>
  <si>
    <t>INTERIÉROVÉ DVERE ; 600 x 1970mm, viď. PD,D.V.011,  (sO)</t>
  </si>
  <si>
    <t>497032152</t>
  </si>
  <si>
    <t>611610001500.SR-08-4</t>
  </si>
  <si>
    <t>INTERIÉROVÉ DVERE ; 600 x 1970mm, viď. PD,D.V.012,  (sO)</t>
  </si>
  <si>
    <t>-1503161936</t>
  </si>
  <si>
    <t>INTERIÉROVÉ DVERE; 800 x 1970mm, viď. PD, D.V.002, (sL)</t>
  </si>
  <si>
    <t>1748763306</t>
  </si>
  <si>
    <t>611610001500.SR-09-1</t>
  </si>
  <si>
    <t>INTERIÉROVÉ DVERE; 800 x 1970mm, viď. PD, D.V.003, (sL)</t>
  </si>
  <si>
    <t>27057617</t>
  </si>
  <si>
    <t>611610001500.SR-009-</t>
  </si>
  <si>
    <t>INTERIÉROVÉ PROTIPOŽIARNÉ DVERE; 800 x 1970mm, viď. PD, EI30/D1-C, viď. PD, D.V.001, sR</t>
  </si>
  <si>
    <t>-781940152</t>
  </si>
  <si>
    <t>663649533</t>
  </si>
  <si>
    <t>1044113372</t>
  </si>
  <si>
    <t>611610001500.SR-229</t>
  </si>
  <si>
    <t>INTERIÉROVÉ DVOJKRÍDLOVÉ DVERE; 1300 x 2100mm, viď. PD, DD.A.001, (sI)</t>
  </si>
  <si>
    <t>-935579068</t>
  </si>
  <si>
    <t>611610001500.SR-229_</t>
  </si>
  <si>
    <t>INTERIÉROVÉ PROTIPOŽIARNÉ DVOJKRÍDLOVÉ DVERE; 1500 x 1970mm, viď. PD, EI30/D3-C, viď. PD, DP.V.003, (sU)</t>
  </si>
  <si>
    <t>-582524983</t>
  </si>
  <si>
    <t>998766201.S</t>
  </si>
  <si>
    <t>Presun hmot pre konštrukcie stolárske v objektoch výšky do 6 m</t>
  </si>
  <si>
    <t>1749564359</t>
  </si>
  <si>
    <t>D+M INTERIÉROVÉ PRESKLENÉ POSUVNÉ DVERE; 1300 x 2100mm, viď. PD, Dp.A.009, (sG)</t>
  </si>
  <si>
    <t>6565202</t>
  </si>
  <si>
    <t>D+M INTERIÉROVÉ PLNÉ POSUVNÉ DVERE; 900 x 2100mm, viď. PD, D.A.028, (sH)</t>
  </si>
  <si>
    <t>-2081628495</t>
  </si>
  <si>
    <t>767-002-1</t>
  </si>
  <si>
    <t>D+M INTERIÉROVÉ PLNÉ POSUVNÉ DVERE; 900 x 2100mm, viď. PD, Dp.A.005, (sH1)</t>
  </si>
  <si>
    <t>-668422458</t>
  </si>
  <si>
    <t>767-002-1-1</t>
  </si>
  <si>
    <t>D+M INTERIÉROVÉ PLNÉ POSUVNÉ DVERE; 900 x 2100mm, viď. PD, D.A.030, (sH)</t>
  </si>
  <si>
    <t>1209195045</t>
  </si>
  <si>
    <t>767-002-2</t>
  </si>
  <si>
    <t>D+M INTERIÉROVÉ PLNÉ POSUVNÉ DVERE; 900 x 2100mm, viď. PD, Dp.A.001, (sH)</t>
  </si>
  <si>
    <t>-438749224</t>
  </si>
  <si>
    <t>767-002-3</t>
  </si>
  <si>
    <t>D+M INTERIÉROVÉ PLNÉ POSUVNÉ DVERE; 900 x 2100mm, viď. PD, Dp.A.002, (sH)</t>
  </si>
  <si>
    <t>1097730980</t>
  </si>
  <si>
    <t>767-002-4</t>
  </si>
  <si>
    <t>D+M INTERIÉROVÉ PLNÉ POSUVNÉ DVERE; 900 x 2100mm, viď. PD, Dp.A.003, (sH)</t>
  </si>
  <si>
    <t>515807161</t>
  </si>
  <si>
    <t>767-002-5</t>
  </si>
  <si>
    <t>D+M INTERIÉROVÉ PLNÉ POSUVNÉ DVERE; 900 x 2100mm, viď. PD, Dp.A.004, (sH)</t>
  </si>
  <si>
    <t>-1266136367</t>
  </si>
  <si>
    <t>767-002-6</t>
  </si>
  <si>
    <t>D+M INTERIÉROVÉ PLNÉ POSUVNÉ DVERE; 900 x 2100mm, viď. PD, Dp.A.006, (sH)</t>
  </si>
  <si>
    <t>-1014095526</t>
  </si>
  <si>
    <t>767-002-7</t>
  </si>
  <si>
    <t>D+M INTERIÉROVÉ PLNÉ POSUVNÉ DVERE; 900 x 2100mm, viď. PD, Dp.A.007, (sH)</t>
  </si>
  <si>
    <t>1487415538</t>
  </si>
  <si>
    <t>767-002-8</t>
  </si>
  <si>
    <t>D+M INTERIÉROVÉ PLNÉ POSUVNÉ DVERE; 900 x 2100mm, viď. PD, Dp.A.008, (sH)</t>
  </si>
  <si>
    <t>1480331782</t>
  </si>
  <si>
    <t>767-002-9</t>
  </si>
  <si>
    <t>D+M INTERIÉROVÉ PLNÉ POSUVNÉ DVERE; 900 x 2100mm, viď. PD, Dp.A.010, (sH)</t>
  </si>
  <si>
    <t>906448091</t>
  </si>
  <si>
    <t>767-002-10</t>
  </si>
  <si>
    <t>D+M INTERIÉROVÉ PLNÉ POSUVNÉ DVERE; 900 x 2100mm, viď. PD, Dp.A.011, (sH)</t>
  </si>
  <si>
    <t>1555740320</t>
  </si>
  <si>
    <t>767-002-11</t>
  </si>
  <si>
    <t>D+M INTERIÉROVÉ PLNÉ POSUVNÉ DVERE; 900 x 2100mm, viď. PD, Dp.A.012, (sH)</t>
  </si>
  <si>
    <t>359036805</t>
  </si>
  <si>
    <t>767-002-12</t>
  </si>
  <si>
    <t>D+M INTERIÉROVÉ PLNÉ POSUVNÉ DVERE; 900 x 2100mm, viď. PD, Dp.A.013, (sH)</t>
  </si>
  <si>
    <t>-618739948</t>
  </si>
  <si>
    <t>767-002-13</t>
  </si>
  <si>
    <t>D+M INTERIÉROVÉ PLNÉ POSUVNÉ DVERE; 900 x 2100mm, viď. PD, Dp.A.014, (sH)</t>
  </si>
  <si>
    <t>134847817</t>
  </si>
  <si>
    <t>767-002-14</t>
  </si>
  <si>
    <t>D+M INTERIÉROVÉ PLNÉ POSUVNÉ DVERE; 900 x 2100mm, viď. PD, Dp.A.015, (sH)</t>
  </si>
  <si>
    <t>-1263262410</t>
  </si>
  <si>
    <t>767-002-15</t>
  </si>
  <si>
    <t>D+M INTERIÉROVÉ PLNÉ POSUVNÉ DVERE; 900 x 2100mm, viď. PD, Dp.A.016, (sH)</t>
  </si>
  <si>
    <t>-1068477394</t>
  </si>
  <si>
    <t>767-002-16</t>
  </si>
  <si>
    <t>D+M INTERIÉROVÉ PLNÉ POSUVNÉ DVERE; 900 x 2100mm, viď. PD, Dp.A.017, (sH)</t>
  </si>
  <si>
    <t>-678958459</t>
  </si>
  <si>
    <t>767-002-17</t>
  </si>
  <si>
    <t>D+M INTERIÉROVÉ PLNÉ POSUVNÉ DVERE; 900 x 2100mm, viď. PD, Dp.A.018, (sH)</t>
  </si>
  <si>
    <t>1858464256</t>
  </si>
  <si>
    <t>767-002-18</t>
  </si>
  <si>
    <t>D+M INTERIÉROVÉ PLNÉ POSUVNÉ DVERE; 900 x 2100mm, viď. PD, Dp.A.019, (sH)</t>
  </si>
  <si>
    <t>-2128654953</t>
  </si>
  <si>
    <t>Montáž madla ochranného a bezpečnostného, OPR2</t>
  </si>
  <si>
    <t>-1239066920</t>
  </si>
  <si>
    <t>114,1</t>
  </si>
  <si>
    <t>44188464</t>
  </si>
  <si>
    <t>Montáž čistiacej rohože z hliníkového profilu na podlahu, sČRe</t>
  </si>
  <si>
    <t>-32445972</t>
  </si>
  <si>
    <t>4"ČRe</t>
  </si>
  <si>
    <t>1515337395</t>
  </si>
  <si>
    <t>-1447358968</t>
  </si>
  <si>
    <t>2*4"ČRe</t>
  </si>
  <si>
    <t>Zápustný hliníkový rám L 30x30x3mm; k čistiacej rohoži, viď. PD, sČRe</t>
  </si>
  <si>
    <t>1727324501</t>
  </si>
  <si>
    <t>Montáž výplní otvorov s hydroizolačnými ISO páskami (exteriérová a interiérová)</t>
  </si>
  <si>
    <t>-477485211</t>
  </si>
  <si>
    <t>1,6*2+2,6*2"Zse1</t>
  </si>
  <si>
    <t>1,1*2+2,6*2"2</t>
  </si>
  <si>
    <t>1,2*2+2,6*2"3</t>
  </si>
  <si>
    <t>2,3*2+2,6*2"4</t>
  </si>
  <si>
    <t>(1*2+1,85*2)*7"NO1</t>
  </si>
  <si>
    <t>(1,25*2+1,85*2)*3"2</t>
  </si>
  <si>
    <t>(1,5*2+1,8*2)*1"3</t>
  </si>
  <si>
    <t>(1,7*2+1,8*2)"4</t>
  </si>
  <si>
    <t>(2*2+1,8*2)*8"5</t>
  </si>
  <si>
    <t>(1,2*2+1,6*2)*6"6</t>
  </si>
  <si>
    <t>1*2+1,75*2"7</t>
  </si>
  <si>
    <t>2*2+2,6"ZsiA05</t>
  </si>
  <si>
    <t>1,425*2+2,02*2"ZsiA13</t>
  </si>
  <si>
    <t>2,1*2+2,68*2"01</t>
  </si>
  <si>
    <t>5*2+2,6*2"02</t>
  </si>
  <si>
    <t>2*2+2,6*2"03 R-01</t>
  </si>
  <si>
    <t>2,225*2+2,6*2"04 R-01</t>
  </si>
  <si>
    <t>2,55*2+2,6*2"06</t>
  </si>
  <si>
    <t>1,8*2+2,6*2"07 R-01</t>
  </si>
  <si>
    <t>2,25*2+2,6*2"08 R-01</t>
  </si>
  <si>
    <t>2,3*2+2,6*2"09</t>
  </si>
  <si>
    <t>2,25*2+2,6*2"10</t>
  </si>
  <si>
    <t>1,75*2+2,02*2"11</t>
  </si>
  <si>
    <t>1,75*2+2,02*2"12</t>
  </si>
  <si>
    <t>1,55*2+2,02*2"15</t>
  </si>
  <si>
    <t>1,55*2+2,02*2"14</t>
  </si>
  <si>
    <t>1,55*2+2,02*2"16</t>
  </si>
  <si>
    <t>1,55*2+2,02*2"17</t>
  </si>
  <si>
    <t>1,55*2+2,02*2"18</t>
  </si>
  <si>
    <t>1,55*2+2,02*2"19</t>
  </si>
  <si>
    <t>1,9*2+2,02*2"20 R-01</t>
  </si>
  <si>
    <t>1,975*2+2,02*2"21 R-01</t>
  </si>
  <si>
    <t>(0,95*2+2,15*2)*8</t>
  </si>
  <si>
    <t>(1,35*2+2,15*2)*21</t>
  </si>
  <si>
    <t>705975056</t>
  </si>
  <si>
    <t>580,95*1,05 'Prepočítané koeficientom množstva</t>
  </si>
  <si>
    <t>-2069827817</t>
  </si>
  <si>
    <t>PLASTOVÁ ZASKLENÁ STENA, cca 1600 x 2600 mm, viď. PD, ZSe.01</t>
  </si>
  <si>
    <t>1456699249</t>
  </si>
  <si>
    <t>PLASTOVÁ ZASKLENÁ STENA, cca 1100 x 2600 mm, viď. PD, ZSe.02</t>
  </si>
  <si>
    <t>-1363003171</t>
  </si>
  <si>
    <t>PLASTOVÁ ZASKLENÁ STENA, cca 1200 x 2600 mm, viď. PD, ZSe.03</t>
  </si>
  <si>
    <t>1966035568</t>
  </si>
  <si>
    <t>PLASTOVÁ ZASKLENÁ STENA, cca 2300 x 2600 mm, viď. PD, ZSe.04</t>
  </si>
  <si>
    <t>688428231</t>
  </si>
  <si>
    <t>553410009700.S-NO1</t>
  </si>
  <si>
    <t>OKNO, cca 1000 x 1850 mm, viď. PD, NO1</t>
  </si>
  <si>
    <t>-1813024550</t>
  </si>
  <si>
    <t>553410009700.S-NO2</t>
  </si>
  <si>
    <t>OKNO, cca 1250 x 1850 mm, viď. PD, NO2</t>
  </si>
  <si>
    <t>335055951</t>
  </si>
  <si>
    <t>553410009700.S-NO3</t>
  </si>
  <si>
    <t>OKNO, cca 1500 x 1800 mm, viď. PD, NO3</t>
  </si>
  <si>
    <t>1793682494</t>
  </si>
  <si>
    <t>553410009700.S-NO4</t>
  </si>
  <si>
    <t>OKNO, cca 1700 x 1800 mm, viď. PD, NO4</t>
  </si>
  <si>
    <t>344249968</t>
  </si>
  <si>
    <t>553410009700.S-NO5</t>
  </si>
  <si>
    <t>OKNO, cca 2000 x 1800 mm, viď. PD, NO5</t>
  </si>
  <si>
    <t>-40287911</t>
  </si>
  <si>
    <t>553410009700.S-NO6</t>
  </si>
  <si>
    <t>OKNO, cca 1200 x 1600 mm, viď. PD, NO6</t>
  </si>
  <si>
    <t>2132037368</t>
  </si>
  <si>
    <t>553410009700.S-NO7</t>
  </si>
  <si>
    <t>OKNO, cca 1000 x 1750 mm, viď. PD, NO7</t>
  </si>
  <si>
    <t>-1449489784</t>
  </si>
  <si>
    <t>553410009.S-ZSi.A.05</t>
  </si>
  <si>
    <t>HLINÍKOVÁ ZASKLENÁ STENA cca 2000 x 2600mm, viď. PD, ZSi.A.05</t>
  </si>
  <si>
    <t>681143655</t>
  </si>
  <si>
    <t>553410009.S-ZSi.A.13</t>
  </si>
  <si>
    <t>HLINÍKOVÁ ZASKLENÁ STENA cca 1425 x 2020mm, viď. PD, ZSi.A.13</t>
  </si>
  <si>
    <t>427429885</t>
  </si>
  <si>
    <t>553410009.S-ZSi.A.01</t>
  </si>
  <si>
    <t>INTERIÉROVÁ HLINÍKOVÁ ZASKLENÁ STENA POŽIARNA cca 2100 x 2680mm, viď. PD, EW30/D3-C, ZSi.A.01</t>
  </si>
  <si>
    <t>1779809852</t>
  </si>
  <si>
    <t>553410009.S-ZSi.A.02</t>
  </si>
  <si>
    <t>INTERIÉROVÁ HLINÍKOVÁ ZASKLENÁ STENA POŽIARNA cca 5000 x 2600mm, viď. PD, ZSi.A.02</t>
  </si>
  <si>
    <t>-964620575</t>
  </si>
  <si>
    <t>553410009.S-ZSi.A.03</t>
  </si>
  <si>
    <t>INTERIÉROVÁ HLINÍKOVÁ ZASKLENÁ STENA POŽIARNA cca 2000 x 2600mm, viď. PD, EI30/D3-C, ZSi.A.03</t>
  </si>
  <si>
    <t>-312007159</t>
  </si>
  <si>
    <t>553410009.S-ZSi.A.04</t>
  </si>
  <si>
    <t>INTERIÉROVÁ HLINÍKOVÁ ZASKLENÁ STENA POŽIARNA cca 2225 x 2600mm, viď. PD, EW30/D3-C, ZSi.A.04</t>
  </si>
  <si>
    <t>-1550574184</t>
  </si>
  <si>
    <t>553410009.S-ZSi.A.06</t>
  </si>
  <si>
    <t>INTERIÉROVÁ HLINÍKOVÁ ZASKLENÁ STENA POŽIARNA cca 2550 x 2600mm, viď. PD, EI30/D3-C, ZSi.A.06</t>
  </si>
  <si>
    <t>1403364033</t>
  </si>
  <si>
    <t>553410009.S-ZSi.A.07</t>
  </si>
  <si>
    <t>INTERIÉROVÁ HLINÍKOVÁ ZASKLENÁ STENA POŽIARNA cca 1800 x 2600mm, viď. PD, EI30/D3-C, ZSi.A.07</t>
  </si>
  <si>
    <t>-1383766401</t>
  </si>
  <si>
    <t>553410009.S-ZSi.A.08</t>
  </si>
  <si>
    <t>INTERIÉROVÁ HLINÍKOVÁ ZASKLENÁ STENA POŽIARNA cca 2225 x 2600mm, viď. PD, EW30/D3-C, ZSi.A.08</t>
  </si>
  <si>
    <t>-698583356</t>
  </si>
  <si>
    <t>553410009.S-ZSi.A.09</t>
  </si>
  <si>
    <t>INTERIÉROVÁ HLINÍKOVÁ ZASKLENÁ STENA POŽIARNA cca 2300 x 2600mm, viď. PD, EW30/D3-C, ZSi.A.09</t>
  </si>
  <si>
    <t>1055949418</t>
  </si>
  <si>
    <t>553410009.S-ZSi.A.10</t>
  </si>
  <si>
    <t>INTERIÉROVÁ HLINÍKOVÁ ZASKLENÁ STENA POŽIARNA cca 2250 x 2600mm, viď. PD, EW45/D1-C, ZSi.A.10</t>
  </si>
  <si>
    <t>-1043090763</t>
  </si>
  <si>
    <t>553410009.S-ZSi.A.11</t>
  </si>
  <si>
    <t>INTERIÉROVÁ HLINÍKOVÁ ZASKLENÁ STENA POŽIARNA cca 1750 x 2020mm, viď. PD, EI60/D1-C, ZSi.A.11</t>
  </si>
  <si>
    <t>1875548439</t>
  </si>
  <si>
    <t>553410009.S-ZSi.A.12</t>
  </si>
  <si>
    <t>INTERIÉROVÁ HLINÍKOVÁ ZASKLENÁ STENA POŽIARNA cca 1750 x 2020mm, viď. PD, EI15/D1-C, ZSi.A.12</t>
  </si>
  <si>
    <t>1941163650</t>
  </si>
  <si>
    <t>553410009.S-ZSi.A.15</t>
  </si>
  <si>
    <t>INTERIÉROVÁ HLINÍKOVÁ ZASKLENÁ STENA POŽIARNA cca 1550 x 2020mm, viď. PD, EI30/D3-C, ZSi.A.15</t>
  </si>
  <si>
    <t>-1197930710</t>
  </si>
  <si>
    <t>553410009.S-ZSi.A.14</t>
  </si>
  <si>
    <t>INTERIÉROVÁ HLINÍKOVÁ ZASKLENÁ STENA POŽIARNA cca 1550 x 2020mm, viď. PD, ZSi.A.14</t>
  </si>
  <si>
    <t>-2021425570</t>
  </si>
  <si>
    <t>553410009.S-ZSi.A.16</t>
  </si>
  <si>
    <t>INTERIÉROVÁ HLINÍKOVÁ ZASKLENÁ STENA POŽIARNA cca 1550 x 2020mm, viď. PD, ZSi.A.16</t>
  </si>
  <si>
    <t>798122655</t>
  </si>
  <si>
    <t>553410009.S-ZSi.A.17</t>
  </si>
  <si>
    <t>INTERIÉROVÁ HLINÍKOVÁ ZASKLENÁ STENA POŽIARNA cca 1550 x 2020mm, viď. PD, ZSi.A.17</t>
  </si>
  <si>
    <t>-1717590405</t>
  </si>
  <si>
    <t>553410009.S-ZSi.A.18</t>
  </si>
  <si>
    <t>INTERIÉROVÁ HLINÍKOVÁ ZASKLENÁ STENA POŽIARNA cca 1550 x 2020mm, viď. PD, ZSi.A.18</t>
  </si>
  <si>
    <t>-989154953</t>
  </si>
  <si>
    <t>553410009.S-ZSi.A.19</t>
  </si>
  <si>
    <t>INTERIÉROVÁ HLINÍKOVÁ ZASKLENÁ STENA POŽIARNA cca 1550 x 2020mm, viď. PD, ZSi.A.19</t>
  </si>
  <si>
    <t>350205102</t>
  </si>
  <si>
    <t>553410009.S-ZSi.A.20</t>
  </si>
  <si>
    <t>INTERIÉROVÁ HLINÍKOVÁ ZASKLENÁ STENA POŽIARNA cca 1900 x 2020mm, viď. PD, EI45/D1-C, ZSi.A.20</t>
  </si>
  <si>
    <t>2101479789</t>
  </si>
  <si>
    <t>553410009.S-ZSi.A.21</t>
  </si>
  <si>
    <t>INTERIÉROVÁ HLINÍKOVÁ ZASKLENÁ STENA POŽIARNA cca 1975 x 2020mm, viď. PD, EI30/D3, ZSi.A.21</t>
  </si>
  <si>
    <t>1618515421</t>
  </si>
  <si>
    <t>553410009.S-AL_D-01</t>
  </si>
  <si>
    <t>INTERIÉROVÉ PRESKLENÉ DVERE 800x2080mm, viď, PD, D.B.001, (sB)</t>
  </si>
  <si>
    <t>-693587042</t>
  </si>
  <si>
    <t>553410009.S-AL_D01-1</t>
  </si>
  <si>
    <t>INTERIÉROVÉ PRESKLENÉ DVERE 800x2080mm, viď, PD, D.B.002, (sB)</t>
  </si>
  <si>
    <t>1558415034</t>
  </si>
  <si>
    <t>553410009.S-AL_D01-2</t>
  </si>
  <si>
    <t>INTERIÉROVÉ PRESKLENÉ DVERE 800x2080mm, viď, PD, D.B.007, (sB)</t>
  </si>
  <si>
    <t>79849950</t>
  </si>
  <si>
    <t>553410009.S-AL_D01-3</t>
  </si>
  <si>
    <t>INTERIÉROVÉ PRESKLENÉ DVERE 800x2080mm, viď, PD, D.B.008, (sB)</t>
  </si>
  <si>
    <t>872717112</t>
  </si>
  <si>
    <t>553410009.S-AL_D01-4</t>
  </si>
  <si>
    <t>INTERIÉROVÉ PRESKLENÉ DVERE 800x2080mm, viď, PD, D.B.009, (sB)</t>
  </si>
  <si>
    <t>-230362854</t>
  </si>
  <si>
    <t>553410009.S-AL_D01-5</t>
  </si>
  <si>
    <t>INTERIÉROVÉ PRESKLENÉ DVERE 800x2080mm, viď, PD, D.B.010, (sB)</t>
  </si>
  <si>
    <t>-1447658508</t>
  </si>
  <si>
    <t>553410009.S-AL_D01-6</t>
  </si>
  <si>
    <t>INTERIÉROVÉ PRESKLENÉ DVERE 800x2080mm, viď, PD, D.B.011, (sB)</t>
  </si>
  <si>
    <t>-1679635880</t>
  </si>
  <si>
    <t>553410009.S-AL_D01-7</t>
  </si>
  <si>
    <t>INTERIÉROVÉ PRESKLENÉ DVERE 800x2080mm, viď, PD, D.B.012, (sB)</t>
  </si>
  <si>
    <t>-1479246342</t>
  </si>
  <si>
    <t>553410009.S-AL_D-02</t>
  </si>
  <si>
    <t>INTERIÉROVÉ PRESKLENÉ DVERE, 1200 x 2080mm, viď, PD, D.A.002, (sF)</t>
  </si>
  <si>
    <t>1941851026</t>
  </si>
  <si>
    <t>553410009.S-AL_SF-01</t>
  </si>
  <si>
    <t>INTERIÉROVÉ PRESKLENÉ DVERE, 1200 x 2080mm, viď, PD, D.A.003, (sF)</t>
  </si>
  <si>
    <t>-1784321659</t>
  </si>
  <si>
    <t>553410009.S-AL_SF-02</t>
  </si>
  <si>
    <t>INTERIÉROVÉ PRESKLENÉ DVERE, 1200 x 2080mm, viď, PD, D.A.004, (sF)</t>
  </si>
  <si>
    <t>272179134</t>
  </si>
  <si>
    <t>553410009.S-AL_SF-03</t>
  </si>
  <si>
    <t>INTERIÉROVÉ PRESKLENÉ DVERE, 1200 x 2080mm, viď, PD, D.A.005, (sF)</t>
  </si>
  <si>
    <t>-1644128122</t>
  </si>
  <si>
    <t>553410009.S-AL_SF-04</t>
  </si>
  <si>
    <t>INTERIÉROVÉ PRESKLENÉ DVERE, 1200 x 2080mm, viď, PD, D.A.006, (sF)</t>
  </si>
  <si>
    <t>-302012730</t>
  </si>
  <si>
    <t>553410009.S-AL_SF-05</t>
  </si>
  <si>
    <t>INTERIÉROVÉ PRESKLENÉ DVERE, 1200 x 2080mm, viď, PD, D.A.007, (sF)</t>
  </si>
  <si>
    <t>1881513898</t>
  </si>
  <si>
    <t>553410009.S-AL_SF-06</t>
  </si>
  <si>
    <t>INTERIÉROVÉ PRESKLENÉ DVERE, 1200 x 2080mm, viď, PD, D.A.012, (sF)</t>
  </si>
  <si>
    <t>-1902122338</t>
  </si>
  <si>
    <t>553410009.S-AL_SF-07</t>
  </si>
  <si>
    <t>INTERIÉROVÉ PRESKLENÉ DVERE, 1200 x 2080mm, viď, PD, D.A.013, (sF)</t>
  </si>
  <si>
    <t>-1623472374</t>
  </si>
  <si>
    <t>553410009.S-AL_SF-08</t>
  </si>
  <si>
    <t>INTERIÉROVÉ PRESKLENÉ DVERE, 1200 x 2080mm, viď, PD, D.A.014, (sF)</t>
  </si>
  <si>
    <t>1287426568</t>
  </si>
  <si>
    <t>553410009.S-AL_SF-09</t>
  </si>
  <si>
    <t>INTERIÉROVÉ PRESKLENÉ DVERE, 1200 x 2080mm, viď, PD, D.A.015, (sF)</t>
  </si>
  <si>
    <t>898382110</t>
  </si>
  <si>
    <t>553410009.S-AL_SF-10</t>
  </si>
  <si>
    <t>INTERIÉROVÉ PRESKLENÉ DVERE, 1200 x 2080mm, viď, PD, D.A.016, (sF)</t>
  </si>
  <si>
    <t>-1120304058</t>
  </si>
  <si>
    <t>553410009.S-AL_SF-11</t>
  </si>
  <si>
    <t>INTERIÉROVÉ PRESKLENÉ DVERE, 1200 x 2080mm, viď, PD, D.A.017, (sF)</t>
  </si>
  <si>
    <t>-1351252899</t>
  </si>
  <si>
    <t>553410009.S-AL_SF-12</t>
  </si>
  <si>
    <t>INTERIÉROVÉ PRESKLENÉ DVERE, 1200 x 2080mm, viď, PD, D.A.020, (sF)</t>
  </si>
  <si>
    <t>-1557483986</t>
  </si>
  <si>
    <t>553410009.S-AL_SF-13</t>
  </si>
  <si>
    <t>INTERIÉROVÉ PRESKLENÉ DVERE, 1200 x 2080mm, viď, PD, D.A.021, (sF)</t>
  </si>
  <si>
    <t>372495852</t>
  </si>
  <si>
    <t>553410009.S-AL_SF-14</t>
  </si>
  <si>
    <t>INTERIÉROVÉ PRESKLENÉ DVERE, 1200 x 2080mm, viď, PD, D.A.022, (sF)</t>
  </si>
  <si>
    <t>1075385774</t>
  </si>
  <si>
    <t>553410009.S-AL_SF-15</t>
  </si>
  <si>
    <t>INTERIÉROVÉ PRESKLENÉ DVERE, 1200 x 2080mm, viď, PD, D.A.025, (sF)</t>
  </si>
  <si>
    <t>72758963</t>
  </si>
  <si>
    <t>553410009.S-AL_SF-16</t>
  </si>
  <si>
    <t>INTERIÉROVÉ PRESKLENÉ DVERE, 1200 x 2080mm, viď, PD, D.A.026, (sF)</t>
  </si>
  <si>
    <t>29859244</t>
  </si>
  <si>
    <t>553410009.S-AL_SF-17</t>
  </si>
  <si>
    <t>INTERIÉROVÉ PRESKLENÉ DVERE, 1200 x 2080mm, viď, PD, D.A.027, (sF)</t>
  </si>
  <si>
    <t>1026060539</t>
  </si>
  <si>
    <t>553410009.S-AL_SF-18</t>
  </si>
  <si>
    <t>INTERIÉROVÉ PRESKLENÉ DVERE, 1200 x 2080mm, viď, PD, D.A.029, (sF)</t>
  </si>
  <si>
    <t>-1266539622</t>
  </si>
  <si>
    <t>553410009.S-AL_SF-19</t>
  </si>
  <si>
    <t>INTERIÉROVÉ PRESKLENÉ DVERE, 1200 x 2080mm, viď, PD, D.A.031, (sF)</t>
  </si>
  <si>
    <t>1671988115</t>
  </si>
  <si>
    <t>553410009.S-AL_SF-20</t>
  </si>
  <si>
    <t>INTERIÉROVÉ PRESKLENÉ DVERE, 1200 x 2080mm, viď, PD, D.A.032, (sF)</t>
  </si>
  <si>
    <t>-747092516</t>
  </si>
  <si>
    <t>767896120.SR</t>
  </si>
  <si>
    <t>Montáž nerezového okopový plech, A4</t>
  </si>
  <si>
    <t>-336411925</t>
  </si>
  <si>
    <t>4,46"1.NP</t>
  </si>
  <si>
    <t>Medzisúčet (R-01)</t>
  </si>
  <si>
    <t>5534300000R</t>
  </si>
  <si>
    <t>Nerezový okopový plech, v. 100mm, A4</t>
  </si>
  <si>
    <t>-816364429</t>
  </si>
  <si>
    <t>4,46*1,05 'Prepočítané koeficientom množstva</t>
  </si>
  <si>
    <t>Montáž ostatných atypických kovových stavebných doplnkových konštrukcií</t>
  </si>
  <si>
    <t>529316626</t>
  </si>
  <si>
    <t>8439,2</t>
  </si>
  <si>
    <t>Medzisúčet STA-01</t>
  </si>
  <si>
    <t>680,5</t>
  </si>
  <si>
    <t>729323195</t>
  </si>
  <si>
    <t>8439,2/1000</t>
  </si>
  <si>
    <t>680,5/1000</t>
  </si>
  <si>
    <t>9,12*1,1 'Prepočítané koeficientom množstva</t>
  </si>
  <si>
    <t>Výroba doplnku stavebného atypickéhom, viď. PD</t>
  </si>
  <si>
    <t>-1928739938</t>
  </si>
  <si>
    <t>998767201.S</t>
  </si>
  <si>
    <t>Presun hmôt pre kovové stavebné doplnkové konštrukcie v objektoch výšky do 6 m</t>
  </si>
  <si>
    <t>-1350292005</t>
  </si>
  <si>
    <t>-1227665922</t>
  </si>
  <si>
    <t>429720248700.S</t>
  </si>
  <si>
    <t>Mriežka dverová, hliníková nepriehľadná, rozmery šxv 300x100 mm, vr. inštalačného rámčeka, RAL 9016</t>
  </si>
  <si>
    <t>-1597028816</t>
  </si>
  <si>
    <t>-1444516299</t>
  </si>
  <si>
    <t>31,86"Ps3, Ps7</t>
  </si>
  <si>
    <t>Medzisúčet Ps3, Ps7 R-01</t>
  </si>
  <si>
    <t>51,65"1.NP</t>
  </si>
  <si>
    <t>Medzisúčet Ps3*, Ps8</t>
  </si>
  <si>
    <t>Protišmyková keramická dlažba, trieda R10, lxvxhr cca 298x598x10 mm, tech. priestory, odtieň viď. PD, Ps3, Ps7</t>
  </si>
  <si>
    <t>1992525712</t>
  </si>
  <si>
    <t>31,86*1,06 'Prepočítané koeficientom množstva</t>
  </si>
  <si>
    <t>Protišmyková keramická dlažba, trieda R11, lxvxhr cca 298x598x10 mm, hygiena personál, odtieň viď. PD, Ps3*, Ps8</t>
  </si>
  <si>
    <t>722414150</t>
  </si>
  <si>
    <t>60,66*1,06 'Prepočítané koeficientom množstva</t>
  </si>
  <si>
    <t>1237269526</t>
  </si>
  <si>
    <t>102,75"Ps3*</t>
  </si>
  <si>
    <t>Medzisúčet Ps3* R-01</t>
  </si>
  <si>
    <t>-1377741946</t>
  </si>
  <si>
    <t>Protišmyková keramická dlažba, trieda R10, lxvxhr cca 600x600x10 mm,  hygiena pacienti, odtieň viď. PD, Ps3*</t>
  </si>
  <si>
    <t>719895371</t>
  </si>
  <si>
    <t>102,75*1,06 'Prepočítané koeficientom množstva</t>
  </si>
  <si>
    <t>168454045</t>
  </si>
  <si>
    <t>Protišmyková keramická dlažba, trieda R10, lxvxhr cca 1200x600x11 mm, WC verejnosť, Ps4</t>
  </si>
  <si>
    <t>-1688561472</t>
  </si>
  <si>
    <t>29,71*1,06 'Prepočítané koeficientom množstva</t>
  </si>
  <si>
    <t>998771101.S</t>
  </si>
  <si>
    <t>Presun hmôt pre podlahy z dlaždíc v objektoch výšky do 6m</t>
  </si>
  <si>
    <t>-1002606998</t>
  </si>
  <si>
    <t>900410793</t>
  </si>
  <si>
    <t>26,65"1.NP</t>
  </si>
  <si>
    <t>Medzisúčet L.5</t>
  </si>
  <si>
    <t>-503573023</t>
  </si>
  <si>
    <t>26,65*1,06 'Prepočítané koeficientom množstva</t>
  </si>
  <si>
    <t>Montáž ukončovacej lišty, L.1,  L.3</t>
  </si>
  <si>
    <t>-15993010</t>
  </si>
  <si>
    <t>60,8"schodiská</t>
  </si>
  <si>
    <t>33,38"1.np</t>
  </si>
  <si>
    <t>Medzisúčet L.3 R-01</t>
  </si>
  <si>
    <t>1893683789</t>
  </si>
  <si>
    <t>60,8*1,05 'Prepočítané koeficientom množstva</t>
  </si>
  <si>
    <t>1273711281</t>
  </si>
  <si>
    <t>33,38*1,05 'Prepočítané koeficientom množstva</t>
  </si>
  <si>
    <t>998775101.S</t>
  </si>
  <si>
    <t>Presun hmôt pre podlahy vlysové a parketové v objektoch výšky do 6 m</t>
  </si>
  <si>
    <t>1214691775</t>
  </si>
  <si>
    <t>1208316596</t>
  </si>
  <si>
    <t>113,00"schodiská</t>
  </si>
  <si>
    <t>Medzisúčet L.4</t>
  </si>
  <si>
    <t>Schodiskový profil - PVC schodová hrana cca 40x65x3,2mm, PVC farba čierna, L.4</t>
  </si>
  <si>
    <t>-1479664527</t>
  </si>
  <si>
    <t>113*1,06 'Prepočítané koeficientom množstva</t>
  </si>
  <si>
    <t>-1917270078</t>
  </si>
  <si>
    <t>112,67"schodiská</t>
  </si>
  <si>
    <t>Homogénny vinyl s obnoviteľným zmäkčovadlom hr.2mm, verejné priestory schodiska, chodba 4.NP, farebný odtieň RGB  135, 133, 129, Ps5</t>
  </si>
  <si>
    <t>-1028467861</t>
  </si>
  <si>
    <t>112,67*1,03 'Prepočítané koeficientom množstva</t>
  </si>
  <si>
    <t>Montáž podlahových soklov z homogénneho vinylu - fabión vr, tvarovacieho profilu, viď. PD, A1</t>
  </si>
  <si>
    <t>1496918746</t>
  </si>
  <si>
    <t>17,41"1.PP</t>
  </si>
  <si>
    <t>626,6"1.np</t>
  </si>
  <si>
    <t>52,28"2.PP</t>
  </si>
  <si>
    <t>37,08"1.PP</t>
  </si>
  <si>
    <t>264,90"1.NP</t>
  </si>
  <si>
    <t>48,5"2.NP</t>
  </si>
  <si>
    <t>37,89"3.NP</t>
  </si>
  <si>
    <t>Medzisúčet A1.4 R-01</t>
  </si>
  <si>
    <t>6,93"1.NP</t>
  </si>
  <si>
    <t>Medzisúčet A1.5 R-01</t>
  </si>
  <si>
    <t>41,16"1.PP</t>
  </si>
  <si>
    <t>55,54"2.NP</t>
  </si>
  <si>
    <t>Medzisúčet A1.11 R-01</t>
  </si>
  <si>
    <t>11,09"1.PP</t>
  </si>
  <si>
    <t>21,13"1.NP</t>
  </si>
  <si>
    <t>Medzisúčet A2.2 (R-01)</t>
  </si>
  <si>
    <t>1853867190</t>
  </si>
  <si>
    <t>644,01*1,06 'Prepočítané koeficientom množstva</t>
  </si>
  <si>
    <t>1239166799</t>
  </si>
  <si>
    <t>440,65*1,06 'Prepočítané koeficientom množstva</t>
  </si>
  <si>
    <t>-851442534</t>
  </si>
  <si>
    <t>6,93*1,06 'Prepočítané koeficientom množstva</t>
  </si>
  <si>
    <t>-1791907556</t>
  </si>
  <si>
    <t>55,54"1.NP</t>
  </si>
  <si>
    <t>96,7*1,06 'Prepočítané koeficientom množstva</t>
  </si>
  <si>
    <t>1022842070</t>
  </si>
  <si>
    <t>11,09</t>
  </si>
  <si>
    <t>Medzisúčet A2.1 R-01</t>
  </si>
  <si>
    <t>21,13</t>
  </si>
  <si>
    <t>Medzisúčet A2.2 R-01</t>
  </si>
  <si>
    <t>-1809401776</t>
  </si>
  <si>
    <t>11,09*1,06 'Prepočítané koeficientom množstva</t>
  </si>
  <si>
    <t>284130001300.SEA2.2</t>
  </si>
  <si>
    <t>Sokel z homogénneho vinylu, z antistatickej el. vodivej podlahy, s fabiónom (vr. tvarovacieho profilu z extrud PVC pod fabión), v. 130mm farebny odtieň, A2.2 (R-01)</t>
  </si>
  <si>
    <t>-217320377</t>
  </si>
  <si>
    <t>21,13*1,06 'Prepočítané koeficientom množstva</t>
  </si>
  <si>
    <t>-481926342</t>
  </si>
  <si>
    <t>32,03"1.nP</t>
  </si>
  <si>
    <t>Medzisúčet Ps2</t>
  </si>
  <si>
    <t>Homogénny vinyl, antistatický el.vodivý, hr. 2mm, ambulancie, vyšetrovne, farebný odtieň RGB 169, 172 168, Ps2</t>
  </si>
  <si>
    <t>1101815594</t>
  </si>
  <si>
    <t>32,03*1,03 'Prepočítané koeficientom množstva</t>
  </si>
  <si>
    <t>198449952</t>
  </si>
  <si>
    <t>107,86"1.PP</t>
  </si>
  <si>
    <t>196,52"1.NP</t>
  </si>
  <si>
    <t>Obklad stien z homogénneho vinylu, hrúbka 1,5 mm, viď. PD, C2</t>
  </si>
  <si>
    <t>-1356733636</t>
  </si>
  <si>
    <t>304,38*1,03 'Prepočítané koeficientom množstva</t>
  </si>
  <si>
    <t>766038467</t>
  </si>
  <si>
    <t>63,4"2.PP</t>
  </si>
  <si>
    <t>63,68"1.PP</t>
  </si>
  <si>
    <t>580,63"1.NP</t>
  </si>
  <si>
    <t>53,2"2.NP</t>
  </si>
  <si>
    <t>46,82"3.NP</t>
  </si>
  <si>
    <t>36,07"schodiska</t>
  </si>
  <si>
    <t>Medzisúčet Ps1, Ps5, Ps6 R-01</t>
  </si>
  <si>
    <t>29,82"1.NP</t>
  </si>
  <si>
    <t>Medzisúčet Ps1, Ps6</t>
  </si>
  <si>
    <t>56,57"1.PP</t>
  </si>
  <si>
    <t>794,65"1.NP</t>
  </si>
  <si>
    <t>Medzisúčet PS1, Ps5, Ps6</t>
  </si>
  <si>
    <t>Homogénny vinyl s obnoviteľným zmäkčovadlom hr.2mm, verejné priestory 1.NP, farebný odtieň RGB  217, 204, 191, Ps1, Ps5, Ps6</t>
  </si>
  <si>
    <t>-1229700105</t>
  </si>
  <si>
    <t>Medzisúčet Ps1, Ps5, Ps6</t>
  </si>
  <si>
    <t>843,8*1,03 'Prepočítané koeficientom množstva</t>
  </si>
  <si>
    <t>Homogénny vinyl s obnoviteľným zmäkčovadlom hr.2mm, verejné priestory 1.NP, farebný odtieň RGB  165, 118, 108, Ps1, Ps6</t>
  </si>
  <si>
    <t>-637665700</t>
  </si>
  <si>
    <t>29,82*1,03 'Prepočítané koeficientom množstva</t>
  </si>
  <si>
    <t>Homogénny vinyl s obnoviteľným zmäkčovadlom hr.2mm, izby, denné miestnosti, farebný odtieň RGB  233, 224, 210, Ps1, Ps5, Ps6</t>
  </si>
  <si>
    <t>38616785</t>
  </si>
  <si>
    <t>851,22*1,03 'Prepočítané koeficientom množstva</t>
  </si>
  <si>
    <t>Montáž obkladu stien z ochranných látov hr. 2mm, v. obkladu 1000mm, lepený lepidlom na pláty, ukončeny v hornej časti dekoračnou lištou, viď. det. C, (styk obkladu a podlahy podlepiť samolepiacou butyl-kalučukovou páskou - viď. detail B), viď. PD, C1</t>
  </si>
  <si>
    <t>-895372157</t>
  </si>
  <si>
    <t>46,21"2.PP</t>
  </si>
  <si>
    <t>50,69"1.PP</t>
  </si>
  <si>
    <t>253,67"1.NP</t>
  </si>
  <si>
    <t>40,41"2.NP</t>
  </si>
  <si>
    <t>39,30"3.NP</t>
  </si>
  <si>
    <t>Medzisúčet C1 R-01</t>
  </si>
  <si>
    <t>1841240294</t>
  </si>
  <si>
    <t>430,28*1,03 'Prepočítané koeficientom množstva</t>
  </si>
  <si>
    <t>Vysávanie podkladu pred kladením podláh, Ps1, Ps2, Ps3, Ps3*, Ps4, Ps5, Ps6, Ps7, Ps8, Ps9</t>
  </si>
  <si>
    <t>355262775</t>
  </si>
  <si>
    <t>Penetrovanie podkladu pred kladením podláh - fixácia, Ps1, Ps2, Ps3, Ps3*, Ps4, Ps5, Ps6, Ps7, Ps8, Ps9</t>
  </si>
  <si>
    <t>1584485718</t>
  </si>
  <si>
    <t>Príprava podkladu prebrúsením strojne brúskou na betón, Ps1, Ps2, Ps3, PS3*, Ps4, Ps4, Ps6, Ps7, Ps8, Ps9</t>
  </si>
  <si>
    <t>426514034</t>
  </si>
  <si>
    <t>998776101.S</t>
  </si>
  <si>
    <t>Presun hmôt pre podlahy povlakové v objektoch výšky do 6 m</t>
  </si>
  <si>
    <t>-1090417568</t>
  </si>
  <si>
    <t>1503622106</t>
  </si>
  <si>
    <t>126,997</t>
  </si>
  <si>
    <t>54,89"1.PP</t>
  </si>
  <si>
    <t>175,73"1.np</t>
  </si>
  <si>
    <t>275031566</t>
  </si>
  <si>
    <t>126,997*1,06 'Prepočítané koeficientom množstva</t>
  </si>
  <si>
    <t>1080877480</t>
  </si>
  <si>
    <t>230,62*1,06 'Prepočítané koeficientom množstva</t>
  </si>
  <si>
    <t>-1130590345</t>
  </si>
  <si>
    <t>5,03"1.pp</t>
  </si>
  <si>
    <t>7,31"1.np</t>
  </si>
  <si>
    <t>647817964</t>
  </si>
  <si>
    <t>12,34*1,06 'Prepočítané koeficientom množstva</t>
  </si>
  <si>
    <t>Montáž obkladov vnútor. stien z obkladačiek kladených do tmelu veľ. 600x600 mm, C6.1</t>
  </si>
  <si>
    <t>-1812502795</t>
  </si>
  <si>
    <t>438,6</t>
  </si>
  <si>
    <t>Medzisúčet C6.1 R-01</t>
  </si>
  <si>
    <t>Obkladačky keramické, lxvxhr cca 600x600x10 mm, viď. PD, C6.1</t>
  </si>
  <si>
    <t>-40349253</t>
  </si>
  <si>
    <t>438,6*1,06 'Prepočítané koeficientom množstva</t>
  </si>
  <si>
    <t>764858878</t>
  </si>
  <si>
    <t>102,94</t>
  </si>
  <si>
    <t>1132286914</t>
  </si>
  <si>
    <t>102,94*1,06 'Prepočítané koeficientom množstva</t>
  </si>
  <si>
    <t>998781101.S</t>
  </si>
  <si>
    <t>Presun hmôt pre obklady keramické v objektoch výšky do 6 m</t>
  </si>
  <si>
    <t>-2052303912</t>
  </si>
  <si>
    <t>670612193</t>
  </si>
  <si>
    <t>0,2+4,4+1+17,1+0,4+0,5+0,3+0,3+0,4+0,5+0,5+0,6+46,3+48,8+13,8+95,1+14,3+0,8</t>
  </si>
  <si>
    <t>Medzisúčet sta-01</t>
  </si>
  <si>
    <t>0,3+0,6+1,6+1,1+0,6+0,1+0,1+0,1+7+7,1</t>
  </si>
  <si>
    <t>-668716433</t>
  </si>
  <si>
    <t>-1156423413</t>
  </si>
  <si>
    <t>783894612.SR</t>
  </si>
  <si>
    <t>Náter farbami ekologickými riediteľnými vodou, náter stien a  stropov umývateľný - 3vrstvy</t>
  </si>
  <si>
    <t>1595669381</t>
  </si>
  <si>
    <t>3848,41</t>
  </si>
  <si>
    <t>146,87-131,73</t>
  </si>
  <si>
    <t>43,1</t>
  </si>
  <si>
    <t>Medzisúčet PK12</t>
  </si>
  <si>
    <t>83767866</t>
  </si>
  <si>
    <t>-681201088</t>
  </si>
  <si>
    <t>68,7</t>
  </si>
  <si>
    <t>-1763868497</t>
  </si>
  <si>
    <t>68,7*1,1 'Prepočítané koeficientom množstva</t>
  </si>
  <si>
    <t>899179202</t>
  </si>
  <si>
    <t>Hľbenie rýh do šírky 600 mm v hornine 3 nad 100 m3 ručný výkop</t>
  </si>
  <si>
    <t>Vodorovné premiestnenie výkopku po spevnenej ceste z horniny tr.1-4, do 100 m3 na vzdialenosť do 500 m</t>
  </si>
  <si>
    <t>-86966552</t>
  </si>
  <si>
    <t>Nakladanie neuľahnutého výkopku z hornín tr.1-4 do 100 m3</t>
  </si>
  <si>
    <t>-650222709</t>
  </si>
  <si>
    <t>1879593813</t>
  </si>
  <si>
    <t>PC125</t>
  </si>
  <si>
    <t>SPATNÉ ZAMUROVANIE MONTÁŽNYCH OTVOROV VRÁTANE VYSPRAVENIA FINÁLNEJ POVRCHOVEJ ÚPRAVY DO POVODNÉHO STAVU (T.J. OMIETKA, MAĽBA, KERAMICKÝ OBKLAD A POD.)</t>
  </si>
  <si>
    <t>-142454717</t>
  </si>
  <si>
    <t>PC126</t>
  </si>
  <si>
    <t>VYBÚRANIE MONTÁŽNEHO OTVORU ROZMERU cca. 1,0x1,0m VRATANE PRÍPADNÉHO OSADENIE PREKLADU, PRE ZHOTOVENIE NAPOJENIA NAVRHOVANÝCH ROZVODOV ZTI NA EXISTUJÚCE ROZVODY</t>
  </si>
  <si>
    <t>-1139244499</t>
  </si>
  <si>
    <t>Tep.iz. potrubia z mineralnej vlny s nalep páskou hr.20 mm  s AL pre DN15</t>
  </si>
  <si>
    <t>Tep.iz. potrubia z mineralnej vlny s nalep páskou hr.20 mm  s AL pre DN20</t>
  </si>
  <si>
    <t>Tep.iz. potrubiaz mineralnej vlny s nalep páskou hr.20 mm URSA s AL pre DN25</t>
  </si>
  <si>
    <t>Tep.iz. potrubia z mineralnej vlnys nalep páskou hr.20 mm URSA s AL pre DN32</t>
  </si>
  <si>
    <t>Tep.iz. potrubiaz mineralnej vlny  s nalep páskou hr.30 mm URSA s AL pre DN40</t>
  </si>
  <si>
    <t>Tep.iz. potrubia hr.30 mm  (mineralna vlna pre potrubie s nalep páskou) pre DN50</t>
  </si>
  <si>
    <t>Hliniková páska samolepiaca 50mm/50m</t>
  </si>
  <si>
    <t>Tep.iz. potrubia izolačná trubica PE hr.9 mm  22x9 pre DN15</t>
  </si>
  <si>
    <t>Tep.iz. potrubia izolačná trubica PE  hr.10 mm pre DN25</t>
  </si>
  <si>
    <t>Tep.iz. potrubia izolačná trubica PE  hr.10 mm pre DN32</t>
  </si>
  <si>
    <t>Tep.iz. potrubiaizolačná trubica PE  hr.10 mm pre DN40</t>
  </si>
  <si>
    <t>Tep.iz. potrubia izolačná trubica PE  hr.10 mm pre DN50</t>
  </si>
  <si>
    <t>Potrubie z HT -PP pripájacie zvukovoizolované D 50x1,8 dodávka a montáž (odbočky , spojky, uchyty a protipožiarná uzávery)</t>
  </si>
  <si>
    <t>Potrubie z HT-PP pripájacie zvukovoizolované D 75 dodávka a montáž (odbočky , spojky, uchyty a protipožiarná uzávery)</t>
  </si>
  <si>
    <t>Potrubie z HT PP rúr  odpadové hrdlové s protihlukovou úpravou D 75 dodávka a montáž potrubia a príslušných tvaroviek( spojky, uchyty a protipožiarná uzávery,zvuková izolácia)</t>
  </si>
  <si>
    <t>Potrubie z HT PP odpadové hrdlové s protihlukovou úpravou D 110 dodávka a montáž potrubia a príslušných tvaroviek( spojky, uchyty a protipožiarná uzávery,zvuková izolácia)</t>
  </si>
  <si>
    <t>Potrubie z PVC SN8 rúr  odpadové D 110 dodávka a montáž (odbočky , spojky, )</t>
  </si>
  <si>
    <t>Potrubie z PVC SN8 rúr  odpadové D 160 dodávka a montáž (odbočky , spojky, )</t>
  </si>
  <si>
    <t>Potrubie z PVC SN8 rúr  odpadové D 200 dodávka a montáž (odbočky , spojky, )</t>
  </si>
  <si>
    <t>Zapachová uzavierka  pre umývadlo nerezová</t>
  </si>
  <si>
    <t>Kanalizačné koleno 45 st pre pripjenie závesných WC</t>
  </si>
  <si>
    <t>Zápachová uzávierka pre drez  - chrom</t>
  </si>
  <si>
    <t>Kanalizačná prípojková tvarovka priama pre pripojenie závesných WC</t>
  </si>
  <si>
    <t>Kovové revízne dvierka 200x200 z lisovaného plechu farba biela</t>
  </si>
  <si>
    <t>Zápachová uzávierka pre dvojdrez  - chrom</t>
  </si>
  <si>
    <t>Privzdušňovacia hlavica plastová s mriežkou</t>
  </si>
  <si>
    <t>Privzdušňovací venti na pripojovacom potrubí s mriežkou</t>
  </si>
  <si>
    <t>Podlahová vpusť so zvislým odtokom s nerezovou mrežou a zápachovým uzáverom na sucho DN50</t>
  </si>
  <si>
    <t>Podlahový žľab sprchovací z nerezovej ocele so zabudovanou zápach uzávierkou , nerezovou krytkou ,  montáž ku stene, dl. 785mm, odtok DN50 variabilný</t>
  </si>
  <si>
    <t>721pc 01</t>
  </si>
  <si>
    <t>Demotáž vnútornej kanalizácie</t>
  </si>
  <si>
    <t>hod</t>
  </si>
  <si>
    <t>721pc 04.2</t>
  </si>
  <si>
    <t>Kanalizačné záslepky</t>
  </si>
  <si>
    <t>721140905</t>
  </si>
  <si>
    <t>Opravy odpadového potrubia liatinového vsadenie odbočky do potrubia DN 100</t>
  </si>
  <si>
    <t>721140925</t>
  </si>
  <si>
    <t>Opravy odpadového potrubia liatinového krátenie rúr DN 100</t>
  </si>
  <si>
    <t>721140913</t>
  </si>
  <si>
    <t>zaslepenie odstránených kanalizačných potrubí. Dimenzie podľa odstránených potrubí.</t>
  </si>
  <si>
    <t>721140915</t>
  </si>
  <si>
    <t>Opravy odpadového potrubia liatinového prepojenie doterajšieho potrubia DN 100</t>
  </si>
  <si>
    <t>Demotáž vnútorného vodovodu</t>
  </si>
  <si>
    <t>722pc15</t>
  </si>
  <si>
    <t>Demotáž vodovodných uzatváracích ventilov na prípojkách z hlavného rozvodu na 1.PP po uzatvorení hlavného potrubia s vypustením vody</t>
  </si>
  <si>
    <t>-754979494</t>
  </si>
  <si>
    <t>Montáž vodovodného potrubia plasthlinikového</t>
  </si>
  <si>
    <t>Potrubie vodovodné PE  plasthliník v kotúčoch D20x2 dodávka a montáž  s tvarovkami,  uchytávacím materialom - korýtka , pevné body s klzné objímky a kompenzátormi na dlžkovú dilatáciu</t>
  </si>
  <si>
    <t>Potrubie vodovodné PE  plasthliník v tyčiach D32 dodávka a montáž  s tvarovkami,  uchytávacím materialom - korýtka , pevné body s klzné objímky a kompenzátormi na dlžkovú dilatáciu</t>
  </si>
  <si>
    <t>Potrubie vodovodné PE  plasthliník v tyčiach D40 dodávka a montáž  s tvarovkami,  uchytávacím materialom - korýtka , pevné body s klzné objímky a kompenzátormi na dlžkovú dilatáciu</t>
  </si>
  <si>
    <t>Potrubie vodovodné PE  plasthliník v kotúčoch D50 dodávka a montáž  s tvarovkami,  uchytávacím materialom - korýtka , pevné body s klzné objímky a kompenzátormi na dlžkovú dilatáciu</t>
  </si>
  <si>
    <t>Tlakové skúšky vodovodného potrubia  do DN 50</t>
  </si>
  <si>
    <t>Prepláchnutie a dezinfekcia vodovodného potrubia do DN 80</t>
  </si>
  <si>
    <t>722IVAR05.1</t>
  </si>
  <si>
    <t>Vypúšťacie kohúty na vodorovnom potrubí G1/2"</t>
  </si>
  <si>
    <t>Vodovodné armatury závitové  montáž</t>
  </si>
  <si>
    <t>722131918</t>
  </si>
  <si>
    <t>Opravy vodovodného potrubia závitového vsadenie odbočky do potrubia DN 80</t>
  </si>
  <si>
    <t>722131938</t>
  </si>
  <si>
    <t>Oprava vodovodného potrubia závitového prepojenie doterajšieho potrubia DN 80</t>
  </si>
  <si>
    <t>722HERZ101</t>
  </si>
  <si>
    <t>Montáž prechodiek</t>
  </si>
  <si>
    <t>Prechodka plast ocel DxDN 50x6/4"</t>
  </si>
  <si>
    <t>Prechodka plast ocel DxDN 32x1"</t>
  </si>
  <si>
    <t>722130916</t>
  </si>
  <si>
    <t>Opravy vodovodného potrubia závitového prerezanie oceľovej rúrky nad 25 do DN 50</t>
  </si>
  <si>
    <t>Tlakové záslepky pre vodovodné potrubie po odstránení potrubia</t>
  </si>
  <si>
    <t>722pc 02</t>
  </si>
  <si>
    <t>Tlakové zaslepenie odstránených vodovodných potrubí. Dimenzie podľa odstránených potrubí.</t>
  </si>
  <si>
    <t>725pc 01</t>
  </si>
  <si>
    <t>Demotáž jestvujúcich zariaďovacích predmetov a vodovodných batérii</t>
  </si>
  <si>
    <t>Umyvadlo keramické biele dl. 600 s jedným otvorom  a príslušenstvom, so závesnou konštrukciou do ľahkých priečoku  a s polostlpom</t>
  </si>
  <si>
    <t>Umyvadlo keramické oválne cca 550/400 s odkladadacou plochou hranatou 1000x550 s jedným otvorom  a príslušenstvom, so závesnou konštrukciou do ľahkých priečoku</t>
  </si>
  <si>
    <t>Montáž zariaďovacích predmetov dodaných investorom (nerezové drezy , vaničky,..)</t>
  </si>
  <si>
    <t>629104004</t>
  </si>
  <si>
    <t>PRIAMA ZÁSTENA PRE SPRCHOVACÍ KÚT, CELKOVÝ ROZMER cca.1025mm, VÝŠKA cca.2000mm, S DVOJKRÍDLOVÝMI OTVÁRAVÝMI DVERAMI ŠÍRKY cca.450+450mm, BEZPEČNOSTNÉ SKLO S POTLAĆOU hr.8mm, Z5.1</t>
  </si>
  <si>
    <t>-288206167</t>
  </si>
  <si>
    <t>725pc071</t>
  </si>
  <si>
    <t>PRIAMA ZÁSTENA PRE SPRCHOVACÍ KÚT, CELKOVÝ ROZMER cca.1700mm, VÝŠKA cca.2000mm, S JEDNOKRÍDLOVÝMI POSUVNÝMI DVERAMI ŠÍRKY cca.700mm, BEZPEČNOSTNÉ SKLO S POTLAĆOU hr.8mm, Z11</t>
  </si>
  <si>
    <t>-2070177769</t>
  </si>
  <si>
    <t>725pc071-1</t>
  </si>
  <si>
    <t>PRIAMA ZÁSTENA PRE SPRCHOVACÍ KÚT, CELKOVÝ ROZMER cca.1735mm, VÝŠKA cca.2000mm, S JEDNOKRÍDLOVÝMI POSUVNÝMI DVERAMI ŠÍRKY cca.700mm, BEZPEČNOSTNÉ SKLO S POTLAĆOU hr.8mm, Z11.1</t>
  </si>
  <si>
    <t>756663744</t>
  </si>
  <si>
    <t>725pc072.</t>
  </si>
  <si>
    <t>PRIAMA ZÁSTENA PRE SPRCHOVACÍ KÚT, CELKOVÝ ROZMER cca.1600mm, VÝŠKA cca.2000mm, S JEDNOKRÍDLOVÝMI POSUVNÝMI DVERAMI ŠÍRKY cca.700mm, BEZPEČNOSTNÉ SKLO S POTLAĆOU hr.8mm, Z12</t>
  </si>
  <si>
    <t>-433962962</t>
  </si>
  <si>
    <t>725pc073</t>
  </si>
  <si>
    <t>PRIAMA ZÁSTENA PRE SPRCHOVACÍ KÚT, CELKOVÝ ROZMER cca.1000mm, VÝŠKA cca.2000mm, S JEDNOKRÍDLOVÝMI POSUVNÝMI DVERAMI ŠÍRKY cca.500mm, BEZPEČNOSTNÉ SKLO S POTLAĆOU hr.8mm, Z13</t>
  </si>
  <si>
    <t>-1831488291</t>
  </si>
  <si>
    <t xml:space="preserve">    7 - Ostatné</t>
  </si>
  <si>
    <t xml:space="preserve">    8.1 - Uzemnenie</t>
  </si>
  <si>
    <t xml:space="preserve">    8.2 - Zvody</t>
  </si>
  <si>
    <t>8.3 - Strecha</t>
  </si>
  <si>
    <t>RH-SD</t>
  </si>
  <si>
    <t>Rozvádzač RH-S+D v zmysle jednopólovej schémy</t>
  </si>
  <si>
    <t>-863480526</t>
  </si>
  <si>
    <t>Montáž rozvádzača RH-S+D v zmysle jednopólovej schémy, vrátane ukončenia vodičov</t>
  </si>
  <si>
    <t>1547204472</t>
  </si>
  <si>
    <t>Svietidlo do kazetového stropu (cca 596x596x34 mm), LED svetelný zdroj cca4100lm, 4000K), minCRI 80, MacAdam 3,  IP44_IP20, DALI, cca 122lm/W,</t>
  </si>
  <si>
    <t>134333584</t>
  </si>
  <si>
    <t>Svietidlo do podhľadu kruhové (Фcca 195x100 mm), LED svetelný zdroj (cca, 2048 lm, 4000K), minCRI 80, MacAdam 3, IP44_IP20, DALI, cca 126lm/W,</t>
  </si>
  <si>
    <t>-1715702834</t>
  </si>
  <si>
    <t>Svietidlo do kazetového stropu (cca1197x597x12 mm), LED svetelný zdroj (cca, 3250lm, 4000K), minCRI 80, MacAdam 4, IP44, DALI,cca 81lm/W,</t>
  </si>
  <si>
    <t>1937659399</t>
  </si>
  <si>
    <t xml:space="preserve">Svietidlo do kazetového stropu (cca1197x597x12 mm), LED svetelný zdroj (cca, 3250lm, 4000K), minCRI 80, MacAdam 4, IP44, DALI,cca 81lm/W, </t>
  </si>
  <si>
    <t>473800719</t>
  </si>
  <si>
    <t>Prisadené líniové svietidlo (cca 1208x30x67 mm), LED svetelný zdroj (cca 3040lm, 4000K), minCRI 80, MacAdam 4, IP20, DALI,cca 141lm/W,</t>
  </si>
  <si>
    <t>120207728</t>
  </si>
  <si>
    <t>Prisadené líniové svietidlo (cca 608x30x67 mm), LED svetelný zdroj (cca1500lm, 4000K), minCRI 80, MacAdam 4, IP20, DALI, cca125lm/W,</t>
  </si>
  <si>
    <t>1865255560</t>
  </si>
  <si>
    <t xml:space="preserve">Prisadené líniové svietidlo (cca608x30x67 mm), LED svetelný zdroj (cca1500lm, 4000K), min CRI 80, MacAdam 4, IP20, DALI,cca 125lm/W, </t>
  </si>
  <si>
    <t>-866688430</t>
  </si>
  <si>
    <t>677214223</t>
  </si>
  <si>
    <t>-177266603</t>
  </si>
  <si>
    <t>-1114166106</t>
  </si>
  <si>
    <t>-667027701</t>
  </si>
  <si>
    <t>123516244</t>
  </si>
  <si>
    <t>-846718494</t>
  </si>
  <si>
    <t>-1820110662</t>
  </si>
  <si>
    <t>Núdzové svietidlo univerzálne KSC s priehľadným krytom s doplnkovým osvetlením únikovej cesty (pre CBS, centrálne ovládanie, 250x34x174 mm), LED svetelný zdroj  (230V AC/DC, 200lm), pozorovacia vzdialenosť 30m, IP40, 0,80kg, 520lm (ref. NLKXU039EL - alebo</t>
  </si>
  <si>
    <t>1110496698</t>
  </si>
  <si>
    <t>Zapustené núdzové svietidlo (pre CBS, centrálne ovládanie, Ф122x90 mm), ERT-LED svetelný zdroj (230V AC/DC, 360lm), IP20, 0,35kg (ref. Schrack IL 1x3W - alebo technický ekvivalent)</t>
  </si>
  <si>
    <t>729712800</t>
  </si>
  <si>
    <t>-1170552046</t>
  </si>
  <si>
    <t>2087017418</t>
  </si>
  <si>
    <t>210881062.S</t>
  </si>
  <si>
    <t>Kábel bezhalogénový, medený uložený pevne 1-CXKH-R, B2ca, s1,d1,a1 0,6/1,0 kV  1x35mm2</t>
  </si>
  <si>
    <t>-838285035</t>
  </si>
  <si>
    <t>341610012902.S</t>
  </si>
  <si>
    <t>-1429496542</t>
  </si>
  <si>
    <t>976509040</t>
  </si>
  <si>
    <t>2092848107</t>
  </si>
  <si>
    <t>1311131614</t>
  </si>
  <si>
    <t>1698338377</t>
  </si>
  <si>
    <t>1464072915</t>
  </si>
  <si>
    <t>-1345097227</t>
  </si>
  <si>
    <t>634081140</t>
  </si>
  <si>
    <t>1305876072</t>
  </si>
  <si>
    <t>745153739</t>
  </si>
  <si>
    <t>463048961</t>
  </si>
  <si>
    <t>-718139032</t>
  </si>
  <si>
    <t>-175579178</t>
  </si>
  <si>
    <t>-867971844</t>
  </si>
  <si>
    <t>-1907160252</t>
  </si>
  <si>
    <t>-1010271924</t>
  </si>
  <si>
    <t>1555992717</t>
  </si>
  <si>
    <t>345121066</t>
  </si>
  <si>
    <t>-1456785953</t>
  </si>
  <si>
    <t>1056335441</t>
  </si>
  <si>
    <t>635611092</t>
  </si>
  <si>
    <t>631781537</t>
  </si>
  <si>
    <t>-1630095249</t>
  </si>
  <si>
    <t>386957352</t>
  </si>
  <si>
    <t>-1288367869</t>
  </si>
  <si>
    <t>-1818025461</t>
  </si>
  <si>
    <t>-597861784</t>
  </si>
  <si>
    <t>-1263550781</t>
  </si>
  <si>
    <t>-1129455817</t>
  </si>
  <si>
    <t>1730396251</t>
  </si>
  <si>
    <t>-1380781897</t>
  </si>
  <si>
    <t>941650358</t>
  </si>
  <si>
    <t>-95836978</t>
  </si>
  <si>
    <t>220119094</t>
  </si>
  <si>
    <t>-588539420</t>
  </si>
  <si>
    <t>1763026219</t>
  </si>
  <si>
    <t>-1761936792</t>
  </si>
  <si>
    <t>-1652132466</t>
  </si>
  <si>
    <t>-1772469104</t>
  </si>
  <si>
    <t>797063167</t>
  </si>
  <si>
    <t>758778054</t>
  </si>
  <si>
    <t>1562918258</t>
  </si>
  <si>
    <t>2065340544</t>
  </si>
  <si>
    <t>2138357365</t>
  </si>
  <si>
    <t>1933549724</t>
  </si>
  <si>
    <t>1783732625</t>
  </si>
  <si>
    <t>-4210359</t>
  </si>
  <si>
    <t>1210869061</t>
  </si>
  <si>
    <t>1750429379</t>
  </si>
  <si>
    <t>-733444230</t>
  </si>
  <si>
    <t>Spínač radenie 1, 10A/250V, antibakteriálne vyhotovenie</t>
  </si>
  <si>
    <t>699596495</t>
  </si>
  <si>
    <t>-887101254</t>
  </si>
  <si>
    <t>Jednopólové tlačidlo nakonfigurované v DALI ako radenie 6, natibakterialne vyhotovenie</t>
  </si>
  <si>
    <t>1073993718</t>
  </si>
  <si>
    <t>-564734656</t>
  </si>
  <si>
    <t>Jednopólové tlačítko, antibakterialne vyhotovenie</t>
  </si>
  <si>
    <t>86005179</t>
  </si>
  <si>
    <t>7511412</t>
  </si>
  <si>
    <t>-1849656852</t>
  </si>
  <si>
    <t>779245727</t>
  </si>
  <si>
    <t>764571463</t>
  </si>
  <si>
    <t>-1791206985</t>
  </si>
  <si>
    <t>Zásuvka biela IP20, zapustená, 250V/16A, antibakterialne vyhotovenie</t>
  </si>
  <si>
    <t>1060629800</t>
  </si>
  <si>
    <t>Zásuvka biela IP44, zapustená, 250V/16A, antibakterialne vyhotovenie</t>
  </si>
  <si>
    <t>28069266</t>
  </si>
  <si>
    <t>Zásuvka zelená IP20, zapustená, 250V/16A, antibakterialne vyhotovenie</t>
  </si>
  <si>
    <t>-1402194583</t>
  </si>
  <si>
    <t>-56559699</t>
  </si>
  <si>
    <t>-1371784150</t>
  </si>
  <si>
    <t>1082735648</t>
  </si>
  <si>
    <t>259489352</t>
  </si>
  <si>
    <t>-258506315</t>
  </si>
  <si>
    <t>Svorka na potrubie vrátane pásika Cu, pre vonkajšie práce</t>
  </si>
  <si>
    <t>1533215025</t>
  </si>
  <si>
    <t>-621382271</t>
  </si>
  <si>
    <t>1621321038</t>
  </si>
  <si>
    <t>-1555284312</t>
  </si>
  <si>
    <t>Svorka pod batériu</t>
  </si>
  <si>
    <t>1954238830</t>
  </si>
  <si>
    <t>550692833</t>
  </si>
  <si>
    <t>-1133302292</t>
  </si>
  <si>
    <t>1864324174</t>
  </si>
  <si>
    <t>-1316973417</t>
  </si>
  <si>
    <t>-365368208</t>
  </si>
  <si>
    <t>-826857891</t>
  </si>
  <si>
    <t>2101295850</t>
  </si>
  <si>
    <t>-142999625</t>
  </si>
  <si>
    <t>872472197</t>
  </si>
  <si>
    <t>-117786293</t>
  </si>
  <si>
    <t>1053389080</t>
  </si>
  <si>
    <t>1484353576</t>
  </si>
  <si>
    <t>-1236680824</t>
  </si>
  <si>
    <t>1585740055</t>
  </si>
  <si>
    <t>8.1</t>
  </si>
  <si>
    <t>3549070O00.1</t>
  </si>
  <si>
    <t xml:space="preserve">Rozpojovacia skriňa - podlahová (čierna liatina) </t>
  </si>
  <si>
    <t>610889006</t>
  </si>
  <si>
    <t>210220402</t>
  </si>
  <si>
    <t>Montáž podlahovej krabice do betónu, pre SZ, rozpojovaciu svorku</t>
  </si>
  <si>
    <t>-666153984</t>
  </si>
  <si>
    <t>354410021500.S</t>
  </si>
  <si>
    <t>Svorka odbočná spojovacia nerez akosť 1.4301 označenie SR 03 A A2</t>
  </si>
  <si>
    <t>1496117785</t>
  </si>
  <si>
    <t>210220663.S</t>
  </si>
  <si>
    <t>Svorka nerez 1.4301 uzemňovacia SR03</t>
  </si>
  <si>
    <t>-607603244</t>
  </si>
  <si>
    <t>354410063300.S</t>
  </si>
  <si>
    <t>Pásovina uzemňovacia nerez akosť 1.4301 označenie 30 x 3,5 mm A2</t>
  </si>
  <si>
    <t>424791943</t>
  </si>
  <si>
    <t>205*0,83334 'Prepočítané koeficientom množstva</t>
  </si>
  <si>
    <t>-1972215435</t>
  </si>
  <si>
    <t>8.2</t>
  </si>
  <si>
    <t>Zvody</t>
  </si>
  <si>
    <t>347036621</t>
  </si>
  <si>
    <t>-716239972</t>
  </si>
  <si>
    <t>-1126742670</t>
  </si>
  <si>
    <t>1845057778</t>
  </si>
  <si>
    <t>1509343777</t>
  </si>
  <si>
    <t>-678404526</t>
  </si>
  <si>
    <t>210220657.S</t>
  </si>
  <si>
    <t>Pripojovací prvok na izolovaný zvod skúšaný na 200kA</t>
  </si>
  <si>
    <t>-1697804019</t>
  </si>
  <si>
    <t>PPI</t>
  </si>
  <si>
    <t>227194875</t>
  </si>
  <si>
    <t>8.3</t>
  </si>
  <si>
    <t>Strecha</t>
  </si>
  <si>
    <t>-1039947732</t>
  </si>
  <si>
    <t>1000065037</t>
  </si>
  <si>
    <t>-1147083169</t>
  </si>
  <si>
    <t>-1637399488</t>
  </si>
  <si>
    <t>1033760854</t>
  </si>
  <si>
    <t>-1227826113</t>
  </si>
  <si>
    <t>550322524</t>
  </si>
  <si>
    <t>Podstavec betónový k zachytávacej tyči FeZn k JP a OB, d cca 330 mm</t>
  </si>
  <si>
    <t>13148411</t>
  </si>
  <si>
    <t>Podložka ochranná AlMgSi k betónovému podstavcu, d cca 330 mm</t>
  </si>
  <si>
    <t>1076740284</t>
  </si>
  <si>
    <t>183871156</t>
  </si>
  <si>
    <t>-174181450</t>
  </si>
  <si>
    <t>-1104095870</t>
  </si>
  <si>
    <t>-1695609786</t>
  </si>
  <si>
    <t>PD1</t>
  </si>
  <si>
    <t>Pripojovacaia doska pre 2 pripojenie koncovky izolovaného vodiča</t>
  </si>
  <si>
    <t>-1415662886</t>
  </si>
  <si>
    <t>1693185508</t>
  </si>
  <si>
    <t>551753036</t>
  </si>
  <si>
    <t>-421381791</t>
  </si>
  <si>
    <t>277811984</t>
  </si>
  <si>
    <t>-892813995</t>
  </si>
  <si>
    <t>Izolovaný zachytávací stožar s bočným vývodom, výška 4m</t>
  </si>
  <si>
    <t>-1193948478</t>
  </si>
  <si>
    <t>-381202031</t>
  </si>
  <si>
    <t>1340602848</t>
  </si>
  <si>
    <t>-417250059</t>
  </si>
  <si>
    <t>-662652288</t>
  </si>
  <si>
    <t>2018737191</t>
  </si>
  <si>
    <t>1960108230</t>
  </si>
  <si>
    <t>-1003208119</t>
  </si>
  <si>
    <t>800161138</t>
  </si>
  <si>
    <t>279472618</t>
  </si>
  <si>
    <t>-1500701496</t>
  </si>
  <si>
    <t>512348999</t>
  </si>
  <si>
    <t xml:space="preserve">      Rack - Jestvujúci switchový rack - 1PP</t>
  </si>
  <si>
    <t>Rack</t>
  </si>
  <si>
    <t>Jestvujúci switchový rack - 1PP</t>
  </si>
  <si>
    <t>OPT-ZVAR</t>
  </si>
  <si>
    <t>Zvarovanie, ochrana, premeranie a upevnenie optického vlákna, vrátane dodávky spotrebného materiálu a ostatné práce</t>
  </si>
  <si>
    <t>365106351</t>
  </si>
  <si>
    <t>603109</t>
  </si>
  <si>
    <t>pigtail pre zriadenie a zváranie opt. konektoru</t>
  </si>
  <si>
    <t>858815701</t>
  </si>
  <si>
    <t>patch</t>
  </si>
  <si>
    <t>Patch kábel cat. 6A</t>
  </si>
  <si>
    <t>-1625869711</t>
  </si>
  <si>
    <t>-1901877319</t>
  </si>
  <si>
    <t>HDMI</t>
  </si>
  <si>
    <t>Kábel HDMI</t>
  </si>
  <si>
    <t>1140713679</t>
  </si>
  <si>
    <t>-2098096557</t>
  </si>
  <si>
    <t>HDMIz</t>
  </si>
  <si>
    <t>Zásuvka HDMI</t>
  </si>
  <si>
    <t>-1322084069</t>
  </si>
  <si>
    <t>Montáž HDMI zásuvky</t>
  </si>
  <si>
    <t>265959868</t>
  </si>
  <si>
    <t>AKU</t>
  </si>
  <si>
    <t>2048671263</t>
  </si>
  <si>
    <t>-687872284</t>
  </si>
  <si>
    <t>263766184</t>
  </si>
  <si>
    <t>Protipožiarne utesnenie káb. prestupov</t>
  </si>
  <si>
    <t>2108129039</t>
  </si>
  <si>
    <t>Drobné murárske a sekačské práce</t>
  </si>
  <si>
    <t>-15144272</t>
  </si>
  <si>
    <t>Uved.rozvodu do chodu, prepoj.zariadenia, preverenie a premeranie</t>
  </si>
  <si>
    <t>-747618012</t>
  </si>
  <si>
    <t xml:space="preserve">    23-M - Montáže potrubia</t>
  </si>
  <si>
    <t>Pol46</t>
  </si>
  <si>
    <t>Demontáž izolácie tepelnej potrubia puzdrami z minerálnej vlny DN 40</t>
  </si>
  <si>
    <t>283111111111.S</t>
  </si>
  <si>
    <t>Hliníková páska</t>
  </si>
  <si>
    <t>733110803.S</t>
  </si>
  <si>
    <t>Demontáž potrubia z oceľových rúrok závitových do DN 15,  -0,00100t</t>
  </si>
  <si>
    <t>733110806.S</t>
  </si>
  <si>
    <t>Demontáž potrubia z oceľových rúrok závitových nad 15 do DN 32,  -0,00320t</t>
  </si>
  <si>
    <t>Pol47</t>
  </si>
  <si>
    <t>Demontáž potrubia z oceľových rúrok závitových oceľových bezšvových bežných nízkotlakových DN 40</t>
  </si>
  <si>
    <t>733111103.S</t>
  </si>
  <si>
    <t>Potrubie z rúrok závitových oceľových bezšvových bežných nízkotlakových DN 15</t>
  </si>
  <si>
    <t>-354748764</t>
  </si>
  <si>
    <t>733111104.S</t>
  </si>
  <si>
    <t>Potrubie z rúrok závitových oceľových bezšvových bežných nízkotlakových DN 20</t>
  </si>
  <si>
    <t>733111105.S</t>
  </si>
  <si>
    <t>733111106.S</t>
  </si>
  <si>
    <t>733111107.S</t>
  </si>
  <si>
    <t>Potrubie z rúrok závitových oceľových bezšvových bežných nízkotlakových DN 40</t>
  </si>
  <si>
    <t>734200821.S</t>
  </si>
  <si>
    <t>Demontáž armatúry závitovej s dvomi závitmi do G 1/2 -0,00045t</t>
  </si>
  <si>
    <t>734200822.SR1</t>
  </si>
  <si>
    <t>Demontáž armatúry závitovej s dvomi závitmi do G 3/4 -0,00045t</t>
  </si>
  <si>
    <t>-1851070179</t>
  </si>
  <si>
    <t>734200822.SR2</t>
  </si>
  <si>
    <t>Demontáž armatúry závitovej s dvomi závitmi do G 1 -0,00045t</t>
  </si>
  <si>
    <t>2140147445</t>
  </si>
  <si>
    <t>734200823.SR1</t>
  </si>
  <si>
    <t>Demontáž armatúry závitovej s dvomi závitmi do G 1 1/4 -0,00045t</t>
  </si>
  <si>
    <t>239233042</t>
  </si>
  <si>
    <t>734200823.SR2</t>
  </si>
  <si>
    <t>Demontáž armatúry závitovej s dvomi závitmi do G 1 1/2 -0,00045t</t>
  </si>
  <si>
    <t>1506916332</t>
  </si>
  <si>
    <t>Pol48</t>
  </si>
  <si>
    <t>734209112.S</t>
  </si>
  <si>
    <t>Montáž závitovej armatúry s 2 závitmi do G 1/2</t>
  </si>
  <si>
    <t>551290010700.S</t>
  </si>
  <si>
    <t>Termostatický regulačný ventil DN15, priamy</t>
  </si>
  <si>
    <t>551290010600</t>
  </si>
  <si>
    <t>Regulačné šrúbenie DN15, priame</t>
  </si>
  <si>
    <t>551001</t>
  </si>
  <si>
    <t>Vyvažovací ventil s meracími ventilčekmi DN15</t>
  </si>
  <si>
    <t>2117159015</t>
  </si>
  <si>
    <t>551002</t>
  </si>
  <si>
    <t>Vypúšťací kohút DN15</t>
  </si>
  <si>
    <t>-133464440</t>
  </si>
  <si>
    <t>551003</t>
  </si>
  <si>
    <t>Zaslepovacia zátka DN15</t>
  </si>
  <si>
    <t>300564038</t>
  </si>
  <si>
    <t>551004</t>
  </si>
  <si>
    <t>Zaslepovacia zátka DN10</t>
  </si>
  <si>
    <t>-2075769320</t>
  </si>
  <si>
    <t>551005</t>
  </si>
  <si>
    <t>Prechod oceľ/uhlíková oceľ DN15</t>
  </si>
  <si>
    <t>-1984678076</t>
  </si>
  <si>
    <t>551006</t>
  </si>
  <si>
    <t>Prechod oceľ/uhlíková oceľ DN10/15</t>
  </si>
  <si>
    <t>1541907108</t>
  </si>
  <si>
    <t>Pol49</t>
  </si>
  <si>
    <t>734223208.S</t>
  </si>
  <si>
    <t>Montáž termostatickej hlavice kvapalinovej jednoduchej</t>
  </si>
  <si>
    <t>551280002000.S</t>
  </si>
  <si>
    <t>Termostatická hlavica</t>
  </si>
  <si>
    <t>551007</t>
  </si>
  <si>
    <t>Montáž závitovej armatúry s 2 závitmi do G 3/4</t>
  </si>
  <si>
    <t>502017472</t>
  </si>
  <si>
    <t>0001</t>
  </si>
  <si>
    <t>Guľový kohút s vnút.a vonk.závitom DN20</t>
  </si>
  <si>
    <t>1732109172</t>
  </si>
  <si>
    <t>0002</t>
  </si>
  <si>
    <t>Vyvažovací ventil s meracími ventilčekmi DN20</t>
  </si>
  <si>
    <t>-965795133</t>
  </si>
  <si>
    <t>551008</t>
  </si>
  <si>
    <t>Montáž závitovej armatúry s 2 závitmi do G 1</t>
  </si>
  <si>
    <t>15422849</t>
  </si>
  <si>
    <t>0003</t>
  </si>
  <si>
    <t>Guľový kohút s vnút.a vonk.závitom DN25</t>
  </si>
  <si>
    <t>463692084</t>
  </si>
  <si>
    <t>0004</t>
  </si>
  <si>
    <t>Vyvažovací ventil s meracími ventilčekmi DN25</t>
  </si>
  <si>
    <t>1898496615</t>
  </si>
  <si>
    <t>551009</t>
  </si>
  <si>
    <t>Montáž závitovej armatúry s 2 závitmi do G 1 1/4</t>
  </si>
  <si>
    <t>-627451335</t>
  </si>
  <si>
    <t>0005</t>
  </si>
  <si>
    <t>Guľový kohút s vnút.a vonk.závitom DN32</t>
  </si>
  <si>
    <t>-832343672</t>
  </si>
  <si>
    <t>0006</t>
  </si>
  <si>
    <t>Vyvažovací ventil s meracími ventilčekmi DN32</t>
  </si>
  <si>
    <t>548944976</t>
  </si>
  <si>
    <t>5510010</t>
  </si>
  <si>
    <t>Montáž závitovej armatúry s 2 závitmi do G 1 1/2</t>
  </si>
  <si>
    <t>-1885715337</t>
  </si>
  <si>
    <t>0007</t>
  </si>
  <si>
    <t>Guľový kohút s vnút.a vonk.závitom DN40</t>
  </si>
  <si>
    <t>-691133728</t>
  </si>
  <si>
    <t>735111810.S</t>
  </si>
  <si>
    <t>Demontáž vykurovacích telies liatinových článkových,  -0,02380t</t>
  </si>
  <si>
    <t>735154040.S</t>
  </si>
  <si>
    <t>Montáž vykurovacieho telesa panelového jednoradového 600 mm/ dĺžky 400-600 mm</t>
  </si>
  <si>
    <t>484530015791.S</t>
  </si>
  <si>
    <t>Teleso vykurovacie doskové jednopanelové oceľové 10K, 600x600</t>
  </si>
  <si>
    <t>484530050055</t>
  </si>
  <si>
    <t>Teleso vykurovacie doskové jednopanelové oceľové 11K, 600x600 mm</t>
  </si>
  <si>
    <t>735154041.S</t>
  </si>
  <si>
    <t>Montáž vykurovacieho telesa panelového jednoradového 600 mm/ dĺžky 700-900 mm</t>
  </si>
  <si>
    <t>484530050057</t>
  </si>
  <si>
    <t>Teleso vykurovacie doskové jednopanelové oceľové 11K, 600x800 mm</t>
  </si>
  <si>
    <t>484530050058</t>
  </si>
  <si>
    <t>Teleso vykurovacie doskové jednopanelové oceľové 11K, 600x1000 mm</t>
  </si>
  <si>
    <t>735154142.S</t>
  </si>
  <si>
    <t>Montáž vykurovacieho telesa panelového dvojradového výšky 600 mm/ dĺžky 1000-1200 mm</t>
  </si>
  <si>
    <t>484530066300</t>
  </si>
  <si>
    <t>Teleso vykurovacie doskové dvojpanelové oceľové 21K,  600x1200 mm</t>
  </si>
  <si>
    <t>484530066100</t>
  </si>
  <si>
    <t>Teleso vykurovacie doskové dvojpanelové oceľové 22K, 600x1200 mm</t>
  </si>
  <si>
    <t>484530066200</t>
  </si>
  <si>
    <t xml:space="preserve">Teleso vykurovacie doskové dvojpanelové oceľové 22K, 600x1000 mm </t>
  </si>
  <si>
    <t>735154143.S</t>
  </si>
  <si>
    <t>Montáž vykurovacieho telesa panelového dvojradového výšky 600 mm/ dĺžky 1400-1800 mm</t>
  </si>
  <si>
    <t>484530066500</t>
  </si>
  <si>
    <t>Teleso vykurovacie doskové dvojpanelové oceľové 22K, 600x1400 mm</t>
  </si>
  <si>
    <t>484530066900.S</t>
  </si>
  <si>
    <t>Teleso vykurovacie doskové dvojpanelové oceľové 22K, 600x1800 mm</t>
  </si>
  <si>
    <t>735191910.S</t>
  </si>
  <si>
    <t>Napustenie vody do vykurovacieho systému vrátane potrubia o v. pl. vykurovacích telies</t>
  </si>
  <si>
    <t>Montáž ostatných atypických kovových stavebných doplnkových konštrukcií do 5 kg</t>
  </si>
  <si>
    <t>552810004102.S</t>
  </si>
  <si>
    <t>Jednoduchý záves - nosník 21, natlkávacia skrutka 2x, závit.tyč M10 2x, pogumovaná objímka 2x</t>
  </si>
  <si>
    <t>5528100041021.S</t>
  </si>
  <si>
    <t>Nátery kov.potr.a armatúr syntetické potrubie do DN 50 mm dvojnás. 1x email a základný náter - 140µm</t>
  </si>
  <si>
    <t>23-M</t>
  </si>
  <si>
    <t>Montáže potrubia</t>
  </si>
  <si>
    <t>230120041.1S</t>
  </si>
  <si>
    <t>23-M-0001</t>
  </si>
  <si>
    <t>Demontáž armatúr DN15-DN40  po zmrazení</t>
  </si>
  <si>
    <t>1936715892</t>
  </si>
  <si>
    <t>23-M-0002</t>
  </si>
  <si>
    <t>Montáž armatúr DN15-DN40 a rozmrazenie</t>
  </si>
  <si>
    <t>760152600</t>
  </si>
  <si>
    <t>230120041.S</t>
  </si>
  <si>
    <t>Čistenie potrubia prefúkavaním alebo preplachovaním DN 32</t>
  </si>
  <si>
    <t>HZS000113.S</t>
  </si>
  <si>
    <t xml:space="preserve">    D1 - Dostavba výťahu</t>
  </si>
  <si>
    <t>713483011.S</t>
  </si>
  <si>
    <t>Montáž technickej izolácie samolepiacej rohože hr. 30 mm na potrubia s rovnou plochou</t>
  </si>
  <si>
    <t>-1722039524</t>
  </si>
  <si>
    <t>azf1526</t>
  </si>
  <si>
    <t>2033613095</t>
  </si>
  <si>
    <t>713483013.S</t>
  </si>
  <si>
    <t>Montáž technickej izolácie samolepiacej rohože hr. 50 mm na potrubia s rovnou plochou</t>
  </si>
  <si>
    <t>65787653</t>
  </si>
  <si>
    <t>azf1262</t>
  </si>
  <si>
    <t>Izolácie -   kaučuková hr.50mm - exteriér</t>
  </si>
  <si>
    <t>1091179283</t>
  </si>
  <si>
    <t>713491121.S</t>
  </si>
  <si>
    <t>Izolácia tepelná - montáž oplechovania snímateľného - potrubia</t>
  </si>
  <si>
    <t>351472356</t>
  </si>
  <si>
    <t>138210000600.S</t>
  </si>
  <si>
    <t>Plech hladký pozinkovaný, hr. 1,00 mm</t>
  </si>
  <si>
    <t>-709099912</t>
  </si>
  <si>
    <t>1701618653</t>
  </si>
  <si>
    <t>769052015.S</t>
  </si>
  <si>
    <t>Montáž rekuperačnej jednotky na stenu prietok 480 m3/h</t>
  </si>
  <si>
    <t>-1778500105</t>
  </si>
  <si>
    <t>VAM500J8</t>
  </si>
  <si>
    <t>Vetracia jedn.s rekup.tepla_VAM500J8, 230V alebo ekvivalentný Qv=400/400m3/h, 90Pa alebo ekvivalent (Rekuperácia - Ovládanie zariadenia bude zabezpečovať vlastný systém MaR VZT jednotky (ktorý je súčasťou dodávky VZT  jednotky).</t>
  </si>
  <si>
    <t>700121599</t>
  </si>
  <si>
    <t>BRC1H52W</t>
  </si>
  <si>
    <t>Káblový ovládač Madoka_BRC1H52W, biely alebo ekvivalentný</t>
  </si>
  <si>
    <t>1767304574</t>
  </si>
  <si>
    <t>769052015.S1</t>
  </si>
  <si>
    <t>Montáž el. potrubného predohrievača</t>
  </si>
  <si>
    <t>-907793499</t>
  </si>
  <si>
    <t>GSIEKA20024</t>
  </si>
  <si>
    <t>El.potrubný predohrievač  VAM350-500, GSIEKA20024, 2,4kW alebo ekvivalentný</t>
  </si>
  <si>
    <t>-2037405805</t>
  </si>
  <si>
    <t>769025066.S</t>
  </si>
  <si>
    <t>Montáž tlmiča hluku pre kruhové potrubie priemeru 160-250 mm</t>
  </si>
  <si>
    <t>35152002</t>
  </si>
  <si>
    <t>PR460100090</t>
  </si>
  <si>
    <t>Tlmič hluku kruhový  200/600</t>
  </si>
  <si>
    <t>-2118200038</t>
  </si>
  <si>
    <t>769037024.S</t>
  </si>
  <si>
    <t>Montáž tanierového ventilu kovového priemer montážneho otvoru do 100 mm</t>
  </si>
  <si>
    <t>262342235</t>
  </si>
  <si>
    <t>429720342800.S1</t>
  </si>
  <si>
    <t>Prívodný tanierový ventil kovový 100</t>
  </si>
  <si>
    <t>642695945</t>
  </si>
  <si>
    <t>429720342800.S2</t>
  </si>
  <si>
    <t>Odvodný tanierový ventil 100</t>
  </si>
  <si>
    <t>-937457288</t>
  </si>
  <si>
    <t>769037027.S</t>
  </si>
  <si>
    <t>Montáž tanierového ventilu kovového priemer montážneho otvoru do 125 mm</t>
  </si>
  <si>
    <t>-1785575780</t>
  </si>
  <si>
    <t>429720342900.S1</t>
  </si>
  <si>
    <t>Prívodný tanierový ventil kovový 125</t>
  </si>
  <si>
    <t>1208905936</t>
  </si>
  <si>
    <t>429720342900.S2</t>
  </si>
  <si>
    <t>Odvodný tanierový ventil kovový 125</t>
  </si>
  <si>
    <t>1229312365</t>
  </si>
  <si>
    <t>769021496.S</t>
  </si>
  <si>
    <t>889081777</t>
  </si>
  <si>
    <t>429720001400.S1</t>
  </si>
  <si>
    <t>-1484764306</t>
  </si>
  <si>
    <t>429720001400.S2</t>
  </si>
  <si>
    <t>1367032581</t>
  </si>
  <si>
    <t>429720001400.S3</t>
  </si>
  <si>
    <t>674093180</t>
  </si>
  <si>
    <t>429720001400.S4</t>
  </si>
  <si>
    <t>2112102425</t>
  </si>
  <si>
    <t>769021000.S</t>
  </si>
  <si>
    <t>Montáž spiro potrubia do DN 100</t>
  </si>
  <si>
    <t>-1548699154</t>
  </si>
  <si>
    <t>429810000200.S</t>
  </si>
  <si>
    <t>Potrubie kruhové spiro DN 100 vrátane tvaroviek 35%</t>
  </si>
  <si>
    <t>-586781753</t>
  </si>
  <si>
    <t>769021003.S</t>
  </si>
  <si>
    <t>Montáž spiro potrubia DN 125-140</t>
  </si>
  <si>
    <t>-2064227677</t>
  </si>
  <si>
    <t>429810000300.S</t>
  </si>
  <si>
    <t>Potrubie kruhové spiro DN 125 vrátane tvaroviek 35%</t>
  </si>
  <si>
    <t>506611857</t>
  </si>
  <si>
    <t>769021006.S</t>
  </si>
  <si>
    <t>Montáž spiro potrubia DN 160-180</t>
  </si>
  <si>
    <t>536350222</t>
  </si>
  <si>
    <t>429810000500.S</t>
  </si>
  <si>
    <t>Potrubie kruhové spiro DN 160 vrátane 35% tvaroviek</t>
  </si>
  <si>
    <t>1040169128</t>
  </si>
  <si>
    <t>769021009.S</t>
  </si>
  <si>
    <t>Montáž spiro potrubia DN 200-225</t>
  </si>
  <si>
    <t>1228880779</t>
  </si>
  <si>
    <t>429810000700.S</t>
  </si>
  <si>
    <t>Potrubie kruhové spiro DN 200 vrátane 35% tvaroviek</t>
  </si>
  <si>
    <t>-21447560</t>
  </si>
  <si>
    <t>Poznámka k položke:_x000D_
Poznámky:                                                                   Potrubie Spiro z pozinkovaného plechu s vrstvou zinku 275 g/m2, vrátane tvaroviek, montážneho, tesniaceho a spojovacieho materiálu a závesov potrubia, trieda tesnosti B - odvod, Trieda tesnosti C-prívod</t>
  </si>
  <si>
    <t>769021199.S</t>
  </si>
  <si>
    <t>Montáž ohybnej Al hadice s tepelnou izoláciou priemeru 100-130 mm</t>
  </si>
  <si>
    <t>1780982904</t>
  </si>
  <si>
    <t>429840007200.S</t>
  </si>
  <si>
    <t>Hadica ohybná tepelne izolovaná, hliníková d 127 mm, izolácia hr. 25 mm</t>
  </si>
  <si>
    <t>891620142</t>
  </si>
  <si>
    <t>429840007200</t>
  </si>
  <si>
    <t>Hadica ohybná tepelne izolovaná, hliníková d 102 mm, izolácia hr. 25 mm</t>
  </si>
  <si>
    <t>1943101922</t>
  </si>
  <si>
    <t>769021202.S</t>
  </si>
  <si>
    <t>Montáž ohybnej Al hadice s tepelnou izoláciou priemeru 150-180 mm</t>
  </si>
  <si>
    <t>373992768</t>
  </si>
  <si>
    <t>429840018300.S</t>
  </si>
  <si>
    <t>Hadica ohybná tepelne izolovaná, hliníková d 152 mm, izolácia hr. 25 mm</t>
  </si>
  <si>
    <t>-1137881932</t>
  </si>
  <si>
    <t>769021036</t>
  </si>
  <si>
    <t>Montáž štvorhranného potrubia tesnosti I dĺžky 1000 mm do obvodu 1000 mm</t>
  </si>
  <si>
    <t>1362526945</t>
  </si>
  <si>
    <t>4298200001001</t>
  </si>
  <si>
    <t>Potrubie štvorhranné, rovné dĺ. 1000 mm, rozmer do obvodu 1000 mm / 30% tvaroviek</t>
  </si>
  <si>
    <t>690564385</t>
  </si>
  <si>
    <t>Poznámka k položke:_x000D_
Rozmer potrubia sa počíta do obvodu. Vo výrobnom sortimente je i výroba celozváraného potrubia spájaného oceľovými L prírubami. Ceny sú poskytované individuálne pre konkrétnu špecifikáciu. Plošná výmera je určovaná podľa DIN 18379.</t>
  </si>
  <si>
    <t>769021040.S</t>
  </si>
  <si>
    <t>Montáž štvorhranného potrubia tesnosti I dĺžky 1000 mm do obvodu 1500 mm</t>
  </si>
  <si>
    <t>-51902658</t>
  </si>
  <si>
    <t>429820000200</t>
  </si>
  <si>
    <t>Potrubie štvorhranné, rovné dĺ. 1000 mm, rozmer do obvodu 1500 mm / 30% tvaroviek</t>
  </si>
  <si>
    <t>875703969</t>
  </si>
  <si>
    <t>769011200.S</t>
  </si>
  <si>
    <t>Montáž ventilátora malého radiálneho na stenu veľkosť: 100</t>
  </si>
  <si>
    <t>1262030572</t>
  </si>
  <si>
    <t>429120000400.S</t>
  </si>
  <si>
    <t>Odsávací radiálny ventilátor Quadro Micro 100 IT HCS alebo ekvivalentný, 230V/50Hz,  28W, 0,13A, 1600ot/min,  krytie IP X4, Qvmin=65m3/h -max90m3/h , max výtlak 216Pa,Príslušenstvo: sada SCB pre zapustenú montáž</t>
  </si>
  <si>
    <t>-262347702</t>
  </si>
  <si>
    <t>769060230.S</t>
  </si>
  <si>
    <t>Montáž klimatizačnej jednotky vonkajšej jednofázové napájanie (max. 2 vnút. jednotky)</t>
  </si>
  <si>
    <t>400503437</t>
  </si>
  <si>
    <t>429520006500.S</t>
  </si>
  <si>
    <t>Vonkajšia kondenzačná jedoitka Mini SkyAir, inv., tep.čerpadlo_RZAG35A, R32, 230V alebo ekvivalentný</t>
  </si>
  <si>
    <t>-1735137551</t>
  </si>
  <si>
    <t>769060005.S</t>
  </si>
  <si>
    <t>Montáž klimatizačnej jednotky vnútornej nástennej</t>
  </si>
  <si>
    <t>-810241927</t>
  </si>
  <si>
    <t>FTXM50R</t>
  </si>
  <si>
    <t>Perfera nástenná_FTXM50R, IČ ovl., WiFi, R32 alebo ekvivalentný</t>
  </si>
  <si>
    <t>2092012734</t>
  </si>
  <si>
    <t>ASYCPIR</t>
  </si>
  <si>
    <t>76246741</t>
  </si>
  <si>
    <t>769060235.S</t>
  </si>
  <si>
    <t>Montáž klimatizačnej jednotky vonkajšej jednofázové napájanie (max. 3 vnút. jednotky)</t>
  </si>
  <si>
    <t>-208013187</t>
  </si>
  <si>
    <t>429520007100.S</t>
  </si>
  <si>
    <t>Vonkajšia kondenzačná jednotka MSplit vonk., inv., tep.čerpadlo_3MXM68A9, R32, 230V alebo ekvivalentný</t>
  </si>
  <si>
    <t>10341905</t>
  </si>
  <si>
    <t>769060005.S1</t>
  </si>
  <si>
    <t>538657780</t>
  </si>
  <si>
    <t>FTXM25R</t>
  </si>
  <si>
    <t>Perfera nástenná_FTXM25R, IČ ovl., WiFi, R32 alebo ekvivalentný</t>
  </si>
  <si>
    <t>523671518</t>
  </si>
  <si>
    <t>769060245.S</t>
  </si>
  <si>
    <t>Montáž klimatizačnej jednotky vonkajšej jednofázové napájanie (max. 5 vnút. jednotiek)</t>
  </si>
  <si>
    <t>-1087936493</t>
  </si>
  <si>
    <t>5MXM90A9</t>
  </si>
  <si>
    <t>Vonkajšia kondenzačná jednotka MSplit vonk., inv., tep.čerpadlo_5MXM90A9, R32, 230V alebo ekvivalentný</t>
  </si>
  <si>
    <t>-1041446873</t>
  </si>
  <si>
    <t>769060005.S2</t>
  </si>
  <si>
    <t>-351085685</t>
  </si>
  <si>
    <t>FTXM35R</t>
  </si>
  <si>
    <t>Perfera nástenná_FTXM35R, IČ ovl., WiFi, R32 alebo ekvivalentný</t>
  </si>
  <si>
    <t>1599545134</t>
  </si>
  <si>
    <t>KRP92</t>
  </si>
  <si>
    <t>-263991266</t>
  </si>
  <si>
    <t>EKRS21</t>
  </si>
  <si>
    <t>-1029848593</t>
  </si>
  <si>
    <t>769060500.S</t>
  </si>
  <si>
    <t>Montáž medeného potrubia predizolovaného d 6 mm (1/4"x0,8)</t>
  </si>
  <si>
    <t>-1605571728</t>
  </si>
  <si>
    <t>196350001600.S</t>
  </si>
  <si>
    <t>Rúra medená predizolovaná d 6 mm (1/4"x0,8), pre chladiarensku techniku</t>
  </si>
  <si>
    <t>-1426374232</t>
  </si>
  <si>
    <t>769060510.S</t>
  </si>
  <si>
    <t>Montáž medeného potrubia predizolovaného d 12 mm (1/2"x0,8)</t>
  </si>
  <si>
    <t>-1439804572</t>
  </si>
  <si>
    <t>196350001800.S</t>
  </si>
  <si>
    <t>Rúra medená predizolovaná d 12 mm (1/2"x0,8), pre chladiarensku techniku</t>
  </si>
  <si>
    <t>247552691</t>
  </si>
  <si>
    <t>196350001800.S1</t>
  </si>
  <si>
    <t>2117279114</t>
  </si>
  <si>
    <t>196350001800.S2</t>
  </si>
  <si>
    <t>Doplnenie chladiva R32</t>
  </si>
  <si>
    <t>737229836</t>
  </si>
  <si>
    <t>769071009.S</t>
  </si>
  <si>
    <t>Montáž konzoly</t>
  </si>
  <si>
    <t>1980972602</t>
  </si>
  <si>
    <t>POL60</t>
  </si>
  <si>
    <t>Konzola pre vonkajšiu jednotku</t>
  </si>
  <si>
    <t>-418791748</t>
  </si>
  <si>
    <t>733191201.S</t>
  </si>
  <si>
    <t>Tlaková skúška medeného potrubia do D 35 mm</t>
  </si>
  <si>
    <t>1949264377</t>
  </si>
  <si>
    <t>998769201.S</t>
  </si>
  <si>
    <t>Presun hmôt pre montáž vzduchotechnických zariadení v stavbe (objekte) výšky do 7 m</t>
  </si>
  <si>
    <t>-70621578</t>
  </si>
  <si>
    <t>-1273837175</t>
  </si>
  <si>
    <t>438793333</t>
  </si>
  <si>
    <t>-1776732771</t>
  </si>
  <si>
    <t>-1313387750</t>
  </si>
  <si>
    <t>-550251750</t>
  </si>
  <si>
    <t>1458301092</t>
  </si>
  <si>
    <t>-1078782914</t>
  </si>
  <si>
    <t>vyhotovení</t>
  </si>
  <si>
    <t>454617461</t>
  </si>
  <si>
    <t>222940229</t>
  </si>
  <si>
    <t>-252560240</t>
  </si>
  <si>
    <t>Dostavba výťahu</t>
  </si>
  <si>
    <t>769081200.S</t>
  </si>
  <si>
    <t>Demontáž ventilátora malého radiálneho veľkosť: 100,  -0,00200 t</t>
  </si>
  <si>
    <t>154116118</t>
  </si>
  <si>
    <t>769083050.S</t>
  </si>
  <si>
    <t>Demontáž spiro potrubia do DN 100,  -0,00053 t</t>
  </si>
  <si>
    <t>-952071807</t>
  </si>
  <si>
    <t>769083055.S</t>
  </si>
  <si>
    <t>Demontáž spiro potrubia DN 125-140,  -0,00077 t</t>
  </si>
  <si>
    <t>1720782725</t>
  </si>
  <si>
    <t>769083065.S</t>
  </si>
  <si>
    <t>Demontáž spiro potrubia DN 200-225,  -0,00127 t</t>
  </si>
  <si>
    <t>-1334218038</t>
  </si>
  <si>
    <t>769083160.S</t>
  </si>
  <si>
    <t>Demontáž ohybnej Al hadice priemeru 100-130 mm,  -0,00006 t</t>
  </si>
  <si>
    <t>378308108</t>
  </si>
  <si>
    <t>769083170.S</t>
  </si>
  <si>
    <t>Demontáž ohybnej Al hadice priemeru 200-230 mm,  -0,00008 t</t>
  </si>
  <si>
    <t>1210738095</t>
  </si>
  <si>
    <t>769082990.S</t>
  </si>
  <si>
    <t>Demontáž tanierového ventilu priemeru 125 mm,  -0,00031 t</t>
  </si>
  <si>
    <t>-897993333</t>
  </si>
  <si>
    <t>769083005.S</t>
  </si>
  <si>
    <t>Demontáž tanierového ventilu priemeru 200 mm,  -0,00066 t</t>
  </si>
  <si>
    <t>-1974097726</t>
  </si>
  <si>
    <t>769086185.S</t>
  </si>
  <si>
    <t>Demontáž medeného potrubia predizolovaného d 6 mm (1/4"x0,8),  -0,00014 t</t>
  </si>
  <si>
    <t>1342221973</t>
  </si>
  <si>
    <t>769086190.S</t>
  </si>
  <si>
    <t>Demontáž medeného potrubia predizolovaného d 10 mm (3/8"x0,8),  -0,00025 t</t>
  </si>
  <si>
    <t>-1035133089</t>
  </si>
  <si>
    <t>769011425.S</t>
  </si>
  <si>
    <t>Montáž radiálneho ventilátora do kruhového potrubia veľkosť: 125</t>
  </si>
  <si>
    <t>-1745248969</t>
  </si>
  <si>
    <t>429140006000.S</t>
  </si>
  <si>
    <t>Ventilátor do kruhového potrubia, radiálny, plastový, D125 mm</t>
  </si>
  <si>
    <t>-1013914663</t>
  </si>
  <si>
    <t>Poznámka k položke:_x000D_
Vo=150 m3/h_x000D_
dP=45 Pa_x000D_
ovládanie na časový dobeh od osvetlenia</t>
  </si>
  <si>
    <t>769021000.S1</t>
  </si>
  <si>
    <t>-1780435953</t>
  </si>
  <si>
    <t>429810000200.S1</t>
  </si>
  <si>
    <t>Potrubie kruhové spiro DN 100 vrátane tvaroviek 30%</t>
  </si>
  <si>
    <t>489822356</t>
  </si>
  <si>
    <t>769021003.S1</t>
  </si>
  <si>
    <t>-1452391875</t>
  </si>
  <si>
    <t>429810000300.S1</t>
  </si>
  <si>
    <t>Potrubie kruhové spiro DN 125 vrátane tvaroviek 30%</t>
  </si>
  <si>
    <t>1704169443</t>
  </si>
  <si>
    <t>769021006.S1</t>
  </si>
  <si>
    <t>-903724915</t>
  </si>
  <si>
    <t>429810000500.S1</t>
  </si>
  <si>
    <t>Potrubie kruhové spiro DN 160 vrátane 30% tvaroviek</t>
  </si>
  <si>
    <t>-1178720898</t>
  </si>
  <si>
    <t>769021009.S1</t>
  </si>
  <si>
    <t>-588999363</t>
  </si>
  <si>
    <t>429810000700.S1</t>
  </si>
  <si>
    <t>Potrubie kruhové spiro DN 200 vrátane 30% tvaroviek</t>
  </si>
  <si>
    <t>1222640020</t>
  </si>
  <si>
    <t>769021036.S</t>
  </si>
  <si>
    <t>-830190197</t>
  </si>
  <si>
    <t>429820000100</t>
  </si>
  <si>
    <t>1239718727</t>
  </si>
  <si>
    <t>769021043.S</t>
  </si>
  <si>
    <t>Montáž štvorhranného potrubia tesnosti I dĺžky 1000 mm do obvodu 2000 mm</t>
  </si>
  <si>
    <t>1917368969</t>
  </si>
  <si>
    <t>429820000300</t>
  </si>
  <si>
    <t>Potrubie štvorhranné, rovné dĺ. 1000 mm, rozmer do obvodu 2000 mm / 80% tvaroviek</t>
  </si>
  <si>
    <t>-2009795391</t>
  </si>
  <si>
    <t>769021199.S1</t>
  </si>
  <si>
    <t>-829919992</t>
  </si>
  <si>
    <t>429840007200.S1</t>
  </si>
  <si>
    <t>1386434339</t>
  </si>
  <si>
    <t>429840007300.S1</t>
  </si>
  <si>
    <t>-1109837624</t>
  </si>
  <si>
    <t>769021205.S</t>
  </si>
  <si>
    <t>Montáž ohybnej Al hadice s tepelnou izoláciou priemeru 200-230 mm</t>
  </si>
  <si>
    <t>-975614919</t>
  </si>
  <si>
    <t>429840007700.S</t>
  </si>
  <si>
    <t>Hadica ohybná tepelne izolovaná, hliníková d 203 mm, izolácia hr. 25 mm</t>
  </si>
  <si>
    <t>-883006305</t>
  </si>
  <si>
    <t>713483011.S1</t>
  </si>
  <si>
    <t>-1966028265</t>
  </si>
  <si>
    <t>azf15261</t>
  </si>
  <si>
    <t xml:space="preserve">Izolácie - kaučuková +hliníková hygienická fólia hr. 30 mm </t>
  </si>
  <si>
    <t>-1719277747</t>
  </si>
  <si>
    <t>713483011.S1-1</t>
  </si>
  <si>
    <t>Montáž akustickej izolácie</t>
  </si>
  <si>
    <t>-454562244</t>
  </si>
  <si>
    <t>azf15261-01</t>
  </si>
  <si>
    <t>-1508752108</t>
  </si>
  <si>
    <t>769035093.S</t>
  </si>
  <si>
    <t>Montáž krycej mriežky kruhovej do priemeru 160 mm</t>
  </si>
  <si>
    <t>-2117902199</t>
  </si>
  <si>
    <t>429720209100.S</t>
  </si>
  <si>
    <t>Mriežka krycia kruhová, priemer 125 mm</t>
  </si>
  <si>
    <t>1616183150</t>
  </si>
  <si>
    <t>769037027.S1</t>
  </si>
  <si>
    <t>1491960614</t>
  </si>
  <si>
    <t>429720342900</t>
  </si>
  <si>
    <t>Ventil tanierový kovový odvodný TV 125</t>
  </si>
  <si>
    <t>-1305891619</t>
  </si>
  <si>
    <t>429720343800</t>
  </si>
  <si>
    <t>Ventil tanierový kovový prívodný TV 125</t>
  </si>
  <si>
    <t>-1362872176</t>
  </si>
  <si>
    <t>769037036.S</t>
  </si>
  <si>
    <t>Montáž tanierového ventilu kovového priemer montážneho otvoru do 200 mm</t>
  </si>
  <si>
    <t>-718652079</t>
  </si>
  <si>
    <t>429720343200</t>
  </si>
  <si>
    <t>Ventil tanierový kovový odvodný TV 200</t>
  </si>
  <si>
    <t>-2088489196</t>
  </si>
  <si>
    <t>429720344100</t>
  </si>
  <si>
    <t>Ventil tanierový kovový prívodný TV 200</t>
  </si>
  <si>
    <t>924980089</t>
  </si>
  <si>
    <t>769031153.S</t>
  </si>
  <si>
    <t>Montáž hliníkovej výustky na štvorhranné potrubie do prierezu 0.030 m2</t>
  </si>
  <si>
    <t>-311977791</t>
  </si>
  <si>
    <t>429720275900.S</t>
  </si>
  <si>
    <t>Výustka do štvorhranného potrubia so skrutkami, dvojradová, šxv 425x125 mm s reguláciou R1 a horizontálnymi lamelami</t>
  </si>
  <si>
    <t>-449737309</t>
  </si>
  <si>
    <t>769060500.S1</t>
  </si>
  <si>
    <t>1349088610</t>
  </si>
  <si>
    <t>196350001600</t>
  </si>
  <si>
    <t>Rúra medená predizolovaná d 6 mm (1/4"x0,8) pre chladiarensku techniku</t>
  </si>
  <si>
    <t>438275515</t>
  </si>
  <si>
    <t>769060505.S1</t>
  </si>
  <si>
    <t>Montáž medeného potrubia predizolovaného d 10 mm (3/8"x0,8)</t>
  </si>
  <si>
    <t>921256839</t>
  </si>
  <si>
    <t>196350001700</t>
  </si>
  <si>
    <t>Rúra medená predizolovaná d 10 mm (3/8"x0,8) pre chladiarensku techniku</t>
  </si>
  <si>
    <t>-502164250</t>
  </si>
  <si>
    <t>767995105.S</t>
  </si>
  <si>
    <t>Montáž ostatných atypických kovových stavebných doplnkových konštrukcií nad 50 do 100 kg</t>
  </si>
  <si>
    <t>-32886419</t>
  </si>
  <si>
    <t>429530034650.S1</t>
  </si>
  <si>
    <t>2051868981</t>
  </si>
  <si>
    <t>Dopravné náklady</t>
  </si>
  <si>
    <t>-1145677152</t>
  </si>
  <si>
    <t>Presun existujúcej VZT jednotky a ohrievača na novú pozíciu (demontáž+uskladnenie+inštalácia na novú pozíciu)</t>
  </si>
  <si>
    <t>-1664164515</t>
  </si>
  <si>
    <t>HZS000112.S10</t>
  </si>
  <si>
    <t>Presun existujúceho ventilátora na novú pozíciu (demontáž+uskladnenie+inštalácia na novú pozíciu)</t>
  </si>
  <si>
    <t>1696805946</t>
  </si>
  <si>
    <t>-2043489461</t>
  </si>
  <si>
    <t>5"wc kefa</t>
  </si>
  <si>
    <t>5"zásobník na toaletný papier</t>
  </si>
  <si>
    <t>5"nábytk vešiak</t>
  </si>
  <si>
    <t>334546645</t>
  </si>
  <si>
    <t>7"autom dávkovač mydla</t>
  </si>
  <si>
    <t>3" zásobn utierok automat</t>
  </si>
  <si>
    <t>-225481818</t>
  </si>
  <si>
    <t>7"wc kefa</t>
  </si>
  <si>
    <t>7"drziak toal papiera</t>
  </si>
  <si>
    <t>31"zásobn papier utierok</t>
  </si>
  <si>
    <t>7"hácik</t>
  </si>
  <si>
    <t>345884297</t>
  </si>
  <si>
    <t>23"wc kefa</t>
  </si>
  <si>
    <t>22"držiak toaletného papiera</t>
  </si>
  <si>
    <t>48"háčik</t>
  </si>
  <si>
    <t>45"dávkovac mydla</t>
  </si>
  <si>
    <t>34"dezifekcia na ruky</t>
  </si>
  <si>
    <t>8"držiak papierových utierok</t>
  </si>
  <si>
    <t>1"držiak mopov</t>
  </si>
  <si>
    <t>1621733372</t>
  </si>
  <si>
    <t>2095844035</t>
  </si>
  <si>
    <t>-1517102234</t>
  </si>
  <si>
    <t>1989304650</t>
  </si>
  <si>
    <t>1158150083</t>
  </si>
  <si>
    <t>2088860064</t>
  </si>
  <si>
    <t>I.65.16</t>
  </si>
  <si>
    <t>ZRKADLO cca 1900x600x3, viď. PD, I.65.16</t>
  </si>
  <si>
    <t>831156678</t>
  </si>
  <si>
    <t>I.65.17</t>
  </si>
  <si>
    <t>ZRKADLO cca 2400x600x3, viď. PD, I.65.17</t>
  </si>
  <si>
    <t>1099908460</t>
  </si>
  <si>
    <t>I.65.18</t>
  </si>
  <si>
    <t>ZRKADLO cca 2500x600x3, viď. PD, I.65.18</t>
  </si>
  <si>
    <t>-698732977</t>
  </si>
  <si>
    <t>1334929183</t>
  </si>
  <si>
    <t>1753667087</t>
  </si>
  <si>
    <t>20"sprchové sedátko</t>
  </si>
  <si>
    <t>2"kúpelnové sedátko</t>
  </si>
  <si>
    <t>I.80.r.01</t>
  </si>
  <si>
    <t>Dodávka + montáž - PRACOVNÁ LINKA cca 600x2725mm, viď. PD, I.80.r.01</t>
  </si>
  <si>
    <t>1552594071</t>
  </si>
  <si>
    <t>I.80.r.02</t>
  </si>
  <si>
    <t>Dodávka + montáž - PRACOVNÁ LINKA cca 600x2400mm, viď. PD, I.80.r.02</t>
  </si>
  <si>
    <t>-641924556</t>
  </si>
  <si>
    <t>I.80.r.03</t>
  </si>
  <si>
    <t>Dodávka + montáž - PRACOVNÁ LINKA cca 600x3018mm, viď. PD, I.80.r.03</t>
  </si>
  <si>
    <t>-2086160979</t>
  </si>
  <si>
    <t>I.80.r.04</t>
  </si>
  <si>
    <t>Dodávka + montáž - PRACOVNÁ LINKA cca 600x3100mm, viď. PD, I.80.r.04</t>
  </si>
  <si>
    <t>-311428647</t>
  </si>
  <si>
    <t>I.80.r.05</t>
  </si>
  <si>
    <t>Dodávka + montáž - PRACOVNÁ LINKA cca 600x2418mm, viď. PD, I.80.r.05</t>
  </si>
  <si>
    <t>-1346103546</t>
  </si>
  <si>
    <t>I.80.r.06</t>
  </si>
  <si>
    <t>Dodávka + montáž - PRACOVNÁ LINKA cca 600x2418mm, viď. PD, I.80.r.06</t>
  </si>
  <si>
    <t>-194295916</t>
  </si>
  <si>
    <t>818979280</t>
  </si>
  <si>
    <t>2055475052</t>
  </si>
  <si>
    <t>959179315</t>
  </si>
  <si>
    <t>1318472226</t>
  </si>
  <si>
    <t>I.97.04</t>
  </si>
  <si>
    <t>Dodávka + montáž - SESTERSKÝ PULT SO ZÁPULTÍM, viď. PD, I.97.04</t>
  </si>
  <si>
    <t>-1764668980</t>
  </si>
  <si>
    <t>I.103.1</t>
  </si>
  <si>
    <t>Dodávka + montáž - VSTAVANÁ SKRIŇA cca  3000x500x2100mm viď. PD, I.103.1</t>
  </si>
  <si>
    <t>305707631</t>
  </si>
  <si>
    <t>I.104</t>
  </si>
  <si>
    <t>Dodávka + montáž - VSTAVANÁ SKRIŇA cca  1800x500x2100mm viď. PD, I.104</t>
  </si>
  <si>
    <t>769977343</t>
  </si>
  <si>
    <t>I.104.1</t>
  </si>
  <si>
    <t>Dodávka + montáž - VSTAVANÁ SKRIŇA cca  1900x500x2100mm viď. PD, I.104.1</t>
  </si>
  <si>
    <t>-751667120</t>
  </si>
  <si>
    <t>I.107</t>
  </si>
  <si>
    <t>Dodávka + montáž - VSTAVANÁ SKRIŇA cca  1800x500x2100mm viď. PD, I.107</t>
  </si>
  <si>
    <t>1601525746</t>
  </si>
  <si>
    <t>I.109</t>
  </si>
  <si>
    <t>Dodávka + montáž - VSTAVANÁ SKRIŇA cca 2100x500x2100mm viď. PD, I.109</t>
  </si>
  <si>
    <t>265456180</t>
  </si>
  <si>
    <t>-1245857626</t>
  </si>
  <si>
    <t>-84244269</t>
  </si>
  <si>
    <t>-701307247</t>
  </si>
  <si>
    <t>7"WC madlo</t>
  </si>
  <si>
    <t>20"sprcha</t>
  </si>
  <si>
    <t>15"wc</t>
  </si>
  <si>
    <t>2"sklopné</t>
  </si>
  <si>
    <t>SO 04 - Sanácia podzemného spojovacieho objektu</t>
  </si>
  <si>
    <t>E.1.1 - Stavebná časť</t>
  </si>
  <si>
    <t>174101001.S</t>
  </si>
  <si>
    <t>Zásyp sypaninou so zhutnením jám, šachiet, rýh, zárezov alebo okolo objektov do 100 m3, S2, S3, S3*</t>
  </si>
  <si>
    <t>-1856702178</t>
  </si>
  <si>
    <t>4,05*2,12*0,45"S2</t>
  </si>
  <si>
    <t>4,05*5,98*0,2778"S3</t>
  </si>
  <si>
    <t>4,05*6,2*0,215/2"S3*</t>
  </si>
  <si>
    <t>Medzisúčet S3*</t>
  </si>
  <si>
    <t>Zhotovenie opláštenia výplne z geotextílie, v ryhe alebo v záreze so stenami šikmými o skl. do 1:2,5, DR, XO</t>
  </si>
  <si>
    <t>1881580587</t>
  </si>
  <si>
    <t>(17,633+1,925+17,60+12,938+12,169+20,79)*1,2"</t>
  </si>
  <si>
    <t>(2*PI*0,075*0,075+2*PI*0,075*((17,633+1,925+17,60+12,938+12,169+20,79)))"obal rúr</t>
  </si>
  <si>
    <t>19,331*1,1</t>
  </si>
  <si>
    <t>Medzisúčet XO</t>
  </si>
  <si>
    <t>924349396</t>
  </si>
  <si>
    <t>160,104*1,02 'Prepočítané koeficientom množstva</t>
  </si>
  <si>
    <t>861267245</t>
  </si>
  <si>
    <t>83,057*0,45*0,3</t>
  </si>
  <si>
    <t>1005598992</t>
  </si>
  <si>
    <t>-1501620119</t>
  </si>
  <si>
    <t>1274180611</t>
  </si>
  <si>
    <t>-1817152270</t>
  </si>
  <si>
    <t>-343566915</t>
  </si>
  <si>
    <t>17,633</t>
  </si>
  <si>
    <t>1,925</t>
  </si>
  <si>
    <t>17,602</t>
  </si>
  <si>
    <t>12,938</t>
  </si>
  <si>
    <t>12,169</t>
  </si>
  <si>
    <t>20,79</t>
  </si>
  <si>
    <t>1472536158</t>
  </si>
  <si>
    <t>0,12*0,6*(18,571+16,84)</t>
  </si>
  <si>
    <t>0,12*0,6*(12,128)</t>
  </si>
  <si>
    <t>274321511.S</t>
  </si>
  <si>
    <t>Betón základových pásov, železový (bez výstuže), tr. C 30/37</t>
  </si>
  <si>
    <t>1934354553</t>
  </si>
  <si>
    <t>0,6*0,6*(18,571+16,84)</t>
  </si>
  <si>
    <t>0,6*0,6*(12,128)</t>
  </si>
  <si>
    <t>311234560</t>
  </si>
  <si>
    <t>Murivo nosné (m3) z tehál pálených min P 12 brúsených na pero a drážku, na maltu  cca 300x250x249</t>
  </si>
  <si>
    <t>-1890681689</t>
  </si>
  <si>
    <t>1,6</t>
  </si>
  <si>
    <t>Medzisúčet zamurovanie otvorov po oknách</t>
  </si>
  <si>
    <t>-1801466523</t>
  </si>
  <si>
    <t>(17,93+17,00)*2</t>
  </si>
  <si>
    <t>(12,975+13,814)*2</t>
  </si>
  <si>
    <t>Medzisúčet STA - 01</t>
  </si>
  <si>
    <t xml:space="preserve">Termoplastický napučiavací pás k utesneniu pracovných škár </t>
  </si>
  <si>
    <t>-62246538</t>
  </si>
  <si>
    <t>123,438*1,1 'Prepočítané koeficientom množstva</t>
  </si>
  <si>
    <t>-1525428034</t>
  </si>
  <si>
    <t>(17,93+17,00)</t>
  </si>
  <si>
    <t>(12,975+13,814)</t>
  </si>
  <si>
    <t>Injektážna hadička k utesneniu pracovných škár v betóne viď. PD</t>
  </si>
  <si>
    <t>1511405491</t>
  </si>
  <si>
    <t>61,719*1,1 'Prepočítané koeficientom množstva</t>
  </si>
  <si>
    <t>341321610.S</t>
  </si>
  <si>
    <t>Betón stien a priečok, železový (bez výstuže) tr. C 30/37</t>
  </si>
  <si>
    <t>1345761174</t>
  </si>
  <si>
    <t>0,2*3*(13,814+12,795+0,3)"S101, S102</t>
  </si>
  <si>
    <t>0,2*3*(17,93+17)"S103, S104</t>
  </si>
  <si>
    <t>6,92*0,2*2"101,103</t>
  </si>
  <si>
    <t>341351101.S</t>
  </si>
  <si>
    <t>Debnenie  stien a priečok jednostranné, zhotovenie-dielce</t>
  </si>
  <si>
    <t>-1546552835</t>
  </si>
  <si>
    <t>3*(13,814+12,795+0,3)"S101, S102</t>
  </si>
  <si>
    <t>3*(17,93+17)"S103, S104</t>
  </si>
  <si>
    <t>6,92*2"101,103</t>
  </si>
  <si>
    <t>341351102.S</t>
  </si>
  <si>
    <t>Debnenie  stien a priečok jednostranné, odstránenie-dielce</t>
  </si>
  <si>
    <t>-1327736812</t>
  </si>
  <si>
    <t>341361821.SR</t>
  </si>
  <si>
    <t>Výstuž  B500 (10505)</t>
  </si>
  <si>
    <t>138772973</t>
  </si>
  <si>
    <t>5969,60/1000</t>
  </si>
  <si>
    <t>Medzisúčet sta 02 R-01</t>
  </si>
  <si>
    <t>341362021.SR</t>
  </si>
  <si>
    <t>Výstuž zo zváraných sietí KARI</t>
  </si>
  <si>
    <t>-1220478240</t>
  </si>
  <si>
    <t>4333,37/1000</t>
  </si>
  <si>
    <t>Medzisúčet sta 02</t>
  </si>
  <si>
    <t>Betón múrikov parapetných, atikových, schodiskových, zábradelných, železový (bez výstuže) tr. C 30/37</t>
  </si>
  <si>
    <t>-986180763</t>
  </si>
  <si>
    <t>0,25*1,2*(12,5)</t>
  </si>
  <si>
    <t>Medzisúčet atika</t>
  </si>
  <si>
    <t>778700407</t>
  </si>
  <si>
    <t>1523792838</t>
  </si>
  <si>
    <t>2*1,2*(12,5)</t>
  </si>
  <si>
    <t>1604482073</t>
  </si>
  <si>
    <t>411321616.S</t>
  </si>
  <si>
    <t>Betón stropov doskových a trámových,  železový tr. C 30/37</t>
  </si>
  <si>
    <t>919946373</t>
  </si>
  <si>
    <t>0,25*4,3*(11,789+6,191+13,2)</t>
  </si>
  <si>
    <t>-336845624</t>
  </si>
  <si>
    <t>14,87*1,3</t>
  </si>
  <si>
    <t>611465113.SR</t>
  </si>
  <si>
    <t>Vnútorný sanačný systém stropov, sanačný prednástrek, krytie 100%, D1</t>
  </si>
  <si>
    <t>-1739466460</t>
  </si>
  <si>
    <t>3*0,9</t>
  </si>
  <si>
    <t>3*(13,5+3)</t>
  </si>
  <si>
    <t>611465163.SR</t>
  </si>
  <si>
    <t>Vnútorný sanačný systém stropov, sanačná omietka, hr. do 20 mm, D1</t>
  </si>
  <si>
    <t>-1114687656</t>
  </si>
  <si>
    <t>611481121.S</t>
  </si>
  <si>
    <t>Potiahnutie vnútorných stropov sklotextilnou mriežkou s vložením bez lepidla, D1</t>
  </si>
  <si>
    <t>-663712255</t>
  </si>
  <si>
    <t>612465113.SR</t>
  </si>
  <si>
    <t>Vnútorný sanačný systém stien, sanačný prednástrek, krytie 100%, D1</t>
  </si>
  <si>
    <t>1933104989</t>
  </si>
  <si>
    <t>2,9*(13,5+16,5+5,429+2,409)</t>
  </si>
  <si>
    <t>2,9*12,244*2</t>
  </si>
  <si>
    <t>612465123.SR</t>
  </si>
  <si>
    <t>Vnútorný sanačný systém stien, podkladová / vyrovnávacia omietka, hr. do 20 mm, D1</t>
  </si>
  <si>
    <t>-1088735553</t>
  </si>
  <si>
    <t>612465131.SR</t>
  </si>
  <si>
    <t>Vnútorný sanačný systém stien,  jadrová omietka, hr. do 10 mm, D1</t>
  </si>
  <si>
    <t>-1633070234</t>
  </si>
  <si>
    <t>612481121.S</t>
  </si>
  <si>
    <t>Potiahnutie vnútorných stien sklotextilnou mriežkou s vložením bez lepidla, D1</t>
  </si>
  <si>
    <t>206623036</t>
  </si>
  <si>
    <t>622422731.SR</t>
  </si>
  <si>
    <t>Oprava vonkajších omietok vápenných a vápenocementových, VO</t>
  </si>
  <si>
    <t>-704907458</t>
  </si>
  <si>
    <t>622460115.S</t>
  </si>
  <si>
    <t>Príprava vonkajšieho podkladu stien pre uzatvorenie a elimináciu vyplavovania látok z podkladu uzatváracím základom, OP2</t>
  </si>
  <si>
    <t>672933371</t>
  </si>
  <si>
    <t>23,5</t>
  </si>
  <si>
    <t>622491310.S</t>
  </si>
  <si>
    <t>Fasádny náter silikátový, dvojnásobný, VO</t>
  </si>
  <si>
    <t>-731387233</t>
  </si>
  <si>
    <t>Násyp - vegetačná vrstva zo substrátu s utlačením a urovnaním povrchu pre zelené strechy do 5°, S1</t>
  </si>
  <si>
    <t>1021474259</t>
  </si>
  <si>
    <t>4,05*17,07*0,69</t>
  </si>
  <si>
    <t>632452254.SR</t>
  </si>
  <si>
    <t>Cementový poter (vhodný aj ako spádový), pevnosti v tlaku viď. PD, hr. 40-90 mm, S1</t>
  </si>
  <si>
    <t>1012678849</t>
  </si>
  <si>
    <t>4,05*17,07</t>
  </si>
  <si>
    <t>632452257.S</t>
  </si>
  <si>
    <t>Cementový poter (vhodný aj ako spádový), pevnosti v tlaku 25 MPa, hr. 40-140 mm, S2</t>
  </si>
  <si>
    <t>-836803330</t>
  </si>
  <si>
    <t>4,05*2,12"S2</t>
  </si>
  <si>
    <t>-1940142950</t>
  </si>
  <si>
    <t>(0,8+13,7+1,45+13,1+0,55)*1,2</t>
  </si>
  <si>
    <t>376604340</t>
  </si>
  <si>
    <t>35,52*1,01 'Prepočítané koeficientom množstva</t>
  </si>
  <si>
    <t>-2097644411</t>
  </si>
  <si>
    <t>(29,6*0,3*0,3)*1,3</t>
  </si>
  <si>
    <t>-18886562</t>
  </si>
  <si>
    <t>-1326849197</t>
  </si>
  <si>
    <t>959941121.SR</t>
  </si>
  <si>
    <t>Chemická kotva s kotevným svorníkom tesnená chemickou ampulkou do betónu, ŽB, kameňa, s vyvŕtaním otvoru , Z1</t>
  </si>
  <si>
    <t>-86763373</t>
  </si>
  <si>
    <t>Brúsenie existujúcich betónových podláh, zbrúsenie hrúbky do 3 mm -0,00600t, P1</t>
  </si>
  <si>
    <t>1496578110</t>
  </si>
  <si>
    <t>965044291.S</t>
  </si>
  <si>
    <t>Príplatok k brúseniu existujúcich betónových podláh, za každý ďalší 1 mm hrúbky -0,00200t, P1</t>
  </si>
  <si>
    <t>1844445437</t>
  </si>
  <si>
    <t>1501050511</t>
  </si>
  <si>
    <t>711111211.SR</t>
  </si>
  <si>
    <t>Dvojzložkový bitumenový hydroizolačný systém proti tlakovej vode so zapracovaním rohov podľa systémového detailu vytendrovaného výrobcu, vodorovná, S1, S2, S3, S3*</t>
  </si>
  <si>
    <t>717476712</t>
  </si>
  <si>
    <t>4,05*5,98"S3</t>
  </si>
  <si>
    <t>4,05*6,2"S3*</t>
  </si>
  <si>
    <t>711111221.SR</t>
  </si>
  <si>
    <t>Dvojzložkový bitumenový hydroizolačný systém proti tlakovej vode so zapracovaním rohov podľa systémového detailu vytendrovaného výrobcu, zvislá, OP1, S1, A1</t>
  </si>
  <si>
    <t>1097422515</t>
  </si>
  <si>
    <t>0,77*(16,7+14,65)</t>
  </si>
  <si>
    <t>Medzisúčet S1 boky</t>
  </si>
  <si>
    <t>(1,195+0,26)*12,5"A1</t>
  </si>
  <si>
    <t>Medzisúčet A1</t>
  </si>
  <si>
    <t>3,43*(13,061+13,586+0,6+17,942+0,305)</t>
  </si>
  <si>
    <t>49,82</t>
  </si>
  <si>
    <t>Medzisúčet OP1, OP1*</t>
  </si>
  <si>
    <t>Zhotovenie izolácie proti zemnej vlhkosti nopovou fóloiu položenou voľne na ploche zvislej, OP1, OP1*</t>
  </si>
  <si>
    <t>-594125929</t>
  </si>
  <si>
    <t>283230002700.Sr</t>
  </si>
  <si>
    <t>Nopová HDPE fólia hrúbky cca 0,5 mm, výška nopu 8 mm, proti zemnej vlhkosti, pre spodnú stavbu, OP1, OP1*</t>
  </si>
  <si>
    <t>-846659606</t>
  </si>
  <si>
    <t>205,864*1,15 'Prepočítané koeficientom množstva</t>
  </si>
  <si>
    <t>-2090785994</t>
  </si>
  <si>
    <t>712290051.S</t>
  </si>
  <si>
    <t>Zhotovenie separačnej alebo klznej vrstvy z parozábrany pre zelené strechy do 5°, S1, S2, S3, S3*, A1</t>
  </si>
  <si>
    <t>-1696028240</t>
  </si>
  <si>
    <t>283230000600R</t>
  </si>
  <si>
    <t>HDPE fólia klzná, min 950g/m2, hr. 0,8mm, S1, S2, S3, S3*, A1</t>
  </si>
  <si>
    <t>1095675548</t>
  </si>
  <si>
    <t>Poznámka k položke:_x000D_
Samolepiaca zvislá a vodorovná hydroizolácia proti zemnej vlhkosti. Kombinácia krížom laminovanej HDPE fólie a bitumenkaučukovej lepiacej hmoty. Pokladá sa na rovný penetrovaný povrch. Hrúbka 1,5 mm, hmotnosť 1,6 kg /m2</t>
  </si>
  <si>
    <t>145,237*1,15 'Prepočítané koeficientom množstva</t>
  </si>
  <si>
    <t>Zhotovenie povlak. krytiny striech plochých do 10° samolepiacim asfaltovým pásom, S1, S2, S3, S3*, A1</t>
  </si>
  <si>
    <t>1910288440</t>
  </si>
  <si>
    <t>Modifikovaný asfaltový pás samolepiaci pre hydroizoláciu striech, hr. min 3,0 mm, S1, S2, S3, S3*, A1</t>
  </si>
  <si>
    <t>1486733988</t>
  </si>
  <si>
    <t>Zhotovenie povlakovej krytiny striech plochých do 10° pásmi pritavením NAIP na celej ploche, modifikované pásy v dvoch vrstvách, S1, S2, S3, S3*, A1</t>
  </si>
  <si>
    <t>1433000737</t>
  </si>
  <si>
    <t>Pás asfaltový SBS s jemným posypom hr. min 4,0 mm, S1, S2, S3, S3*, A1</t>
  </si>
  <si>
    <t>-71979124</t>
  </si>
  <si>
    <t>Pás asfaltový SBS s posypom hr. min 5,2 mm s aditívami proti prerastaniu korienkov, S1, S2, S3, S3*, A1</t>
  </si>
  <si>
    <t>1302993070</t>
  </si>
  <si>
    <t>Zhotovenie hydroakumulačnej vrstvy z profilovaných nopových fólií na zraz pre zelené strechy do 5°, S1, S2, S3, S3*, A1</t>
  </si>
  <si>
    <t>-740748696</t>
  </si>
  <si>
    <t>Fólia profilovaná drenážna a vodoakumulačná z recyklovaného HDPE pre zelené strechy, výška nopov 20 mm, S1, A1</t>
  </si>
  <si>
    <t>-1515915271</t>
  </si>
  <si>
    <t>Medzisúčet A11</t>
  </si>
  <si>
    <t>693410003200.SR</t>
  </si>
  <si>
    <t>Drenážna rohož , plošná hmotnosť 900 g/m2  dvojvrstvová, S2, S3</t>
  </si>
  <si>
    <t>231955572</t>
  </si>
  <si>
    <t>57,915*1,15 'Prepočítané koeficientom množstva</t>
  </si>
  <si>
    <t>Položenie geotextílie vodorovne alebo zvislo na strechy ploché do 10°, S1, S2, S3, S3*</t>
  </si>
  <si>
    <t>1378274727</t>
  </si>
  <si>
    <t>Geotextília polypropylénová netkaná 300 g/m2, S1</t>
  </si>
  <si>
    <t>2003805927</t>
  </si>
  <si>
    <t>69,134*1,15 'Prepočítané koeficientom množstva</t>
  </si>
  <si>
    <t>693110003200.S</t>
  </si>
  <si>
    <t>Geotextília polypropylénová netkaná 500 g/m2, S2, S3, S3*</t>
  </si>
  <si>
    <t>972952786</t>
  </si>
  <si>
    <t>Montáž podkladnej konštrukcie z OSB dosiek na atike šírky 311 - 410 mm pod klampiarske konštrukcie, K1</t>
  </si>
  <si>
    <t>-1766004382</t>
  </si>
  <si>
    <t>Kotviaci prvok, K1</t>
  </si>
  <si>
    <t>-726922887</t>
  </si>
  <si>
    <t>Doska OSB nebrúsená hr. 25 mm, K1</t>
  </si>
  <si>
    <t>-1780166902</t>
  </si>
  <si>
    <t>998712101.S</t>
  </si>
  <si>
    <t>Presun hmôt pre izoláciu povlakovej krytiny v objektoch výšky do 6 m</t>
  </si>
  <si>
    <t>-432189381</t>
  </si>
  <si>
    <t>713132213.S</t>
  </si>
  <si>
    <t>Montáž tepelnej izolácie podzemných stien a základov xps kotvením, OP1, OP1*,  S1</t>
  </si>
  <si>
    <t>1215367841</t>
  </si>
  <si>
    <t>283750010900.SR</t>
  </si>
  <si>
    <t>Doska XPS hr. 50 mm, pre extrémne zaťaženie, parkoviská, haly, OP1, OP1*, S1</t>
  </si>
  <si>
    <t>-448118642</t>
  </si>
  <si>
    <t>230,004*1,02 'Prepočítané koeficientom množstva</t>
  </si>
  <si>
    <t>Montáž tepelnej izolácie striech plochých do 10° polystyrénom, jednovrstvová prilep. za studena, S1, S2, S3, S3*</t>
  </si>
  <si>
    <t>-279905403</t>
  </si>
  <si>
    <t>283750003900.S</t>
  </si>
  <si>
    <t>Doska XPS 700 hr. 120 mm, pre extrémne zaťaženie, parkoviská, haly, S1, S2, S3, S3*</t>
  </si>
  <si>
    <t>669898744</t>
  </si>
  <si>
    <t>127,049*1,02 'Prepočítané koeficientom množstva</t>
  </si>
  <si>
    <t>713144080.S</t>
  </si>
  <si>
    <t>Montáž tepelnej izolácie na atiku z XPS do lepidla, A1</t>
  </si>
  <si>
    <t>1112843958</t>
  </si>
  <si>
    <t>0,65*12,5"A1</t>
  </si>
  <si>
    <t>283750003500.S</t>
  </si>
  <si>
    <t>Doska XPS 700 hr. 50 mm, pre extrémne zaťaženie, parkoviská, haly, A1</t>
  </si>
  <si>
    <t>1278190635</t>
  </si>
  <si>
    <t>8,125*1,02 'Prepočítané koeficientom množstva</t>
  </si>
  <si>
    <t>-428614806</t>
  </si>
  <si>
    <t>764430310.SR</t>
  </si>
  <si>
    <t>Oplechovanie dilatácie z hliníkového Al plechu, vrátane rohov r.š. 240 mm, viď. PD, K2</t>
  </si>
  <si>
    <t>-1382155506</t>
  </si>
  <si>
    <t>764430340.S</t>
  </si>
  <si>
    <t>Oplechovanie muriva a atík z hliníkového Al plechu, vrátane rohov r.š. 520 mm, K1</t>
  </si>
  <si>
    <t>723855428</t>
  </si>
  <si>
    <t>764441411.S</t>
  </si>
  <si>
    <t>Montáž chrliča dĺžky do 500 mm, CHR</t>
  </si>
  <si>
    <t>-738921441</t>
  </si>
  <si>
    <t>283770006550.SR</t>
  </si>
  <si>
    <t>Chrlič viď. PD, CHR</t>
  </si>
  <si>
    <t>-966797478</t>
  </si>
  <si>
    <t>-170964034</t>
  </si>
  <si>
    <t>767-01</t>
  </si>
  <si>
    <t>D+M Hliníkovej perforovanej ochrannej šachty (príslušentvo ku chrličom), CHR</t>
  </si>
  <si>
    <t>1698697573</t>
  </si>
  <si>
    <t>767162150.SR</t>
  </si>
  <si>
    <t>Montáž zábradlia rovného z profilovej ocele, Z1</t>
  </si>
  <si>
    <t>533134766</t>
  </si>
  <si>
    <t>767995205.S</t>
  </si>
  <si>
    <t>Výroba atypického zábradlia rovného z profilovanej ocele, Z1</t>
  </si>
  <si>
    <t>752898949</t>
  </si>
  <si>
    <t>347,52</t>
  </si>
  <si>
    <t>Medzisúčet, Z1</t>
  </si>
  <si>
    <t>145520000700.S</t>
  </si>
  <si>
    <t>Profil oceľový 50x20x3 mm zváraný tenkostenný uzavretý obdĺžnikový,  Z1</t>
  </si>
  <si>
    <t>1847298769</t>
  </si>
  <si>
    <t>347,52/1000*1,1</t>
  </si>
  <si>
    <t>998767101.S</t>
  </si>
  <si>
    <t>-1968066131</t>
  </si>
  <si>
    <t>777610240.SR</t>
  </si>
  <si>
    <t>Difúzny polymérový fixačný, transparentný podlahový náter, povrch odpudzujúci znečisťujúce látky  (voda, olej), P1</t>
  </si>
  <si>
    <t>1747603574</t>
  </si>
  <si>
    <t>998777101.S</t>
  </si>
  <si>
    <t>Presun hmôt pre podlahy syntetické v objektoch výšky do 6 m</t>
  </si>
  <si>
    <t>395394827</t>
  </si>
  <si>
    <t>Nátery kov.stav.doplnk.konštr. syntetické farby bielej na vzduchu schnúce dvojnásobné, M2</t>
  </si>
  <si>
    <t>2035062422</t>
  </si>
  <si>
    <t>Nátery kov.stav.doplnk.konštr. syntetické na vzduchu schnúce základný, M2</t>
  </si>
  <si>
    <t>922028184</t>
  </si>
  <si>
    <t>783811120.SR</t>
  </si>
  <si>
    <t>Nátery neotieravé farby bielej omietok stropov, 3x, M1</t>
  </si>
  <si>
    <t>-272937639</t>
  </si>
  <si>
    <t>783812120.SR</t>
  </si>
  <si>
    <t>Nátery neotieravé farby bielej omietok stien, 3x, M1</t>
  </si>
  <si>
    <t>247304230</t>
  </si>
  <si>
    <t>Ostatné práce odmastenie chemickými rozpúšťadlami, M2</t>
  </si>
  <si>
    <t>910789611</t>
  </si>
  <si>
    <t>45,8</t>
  </si>
  <si>
    <t>Medzisúčet strop</t>
  </si>
  <si>
    <t>(0,05*2+0,02*2)*(12+12)</t>
  </si>
  <si>
    <t>(0,05*2+0,01*2)*12,72</t>
  </si>
  <si>
    <t>(0,05*2+0,006*2)*89,04</t>
  </si>
  <si>
    <t>Medzisúčet Z1</t>
  </si>
  <si>
    <t>-196055475</t>
  </si>
  <si>
    <t>E.1.2 - Búracie práce</t>
  </si>
  <si>
    <t xml:space="preserve">    25-M - Povrchová úprava strojov a zariadení</t>
  </si>
  <si>
    <t>113107112.S</t>
  </si>
  <si>
    <t>Odstránenie krytu v ploche do 200 m2 z kameniva ťaženého, hr.100 do 200 mm,  -0,24000t, B3</t>
  </si>
  <si>
    <t>-1318860136</t>
  </si>
  <si>
    <t>(13,695+0,1+0,3+3+0,3)*3</t>
  </si>
  <si>
    <t>113107123.S</t>
  </si>
  <si>
    <t>Odstránenie krytu v ploche  do 200 m2 z kameniva hrubého drveného, hr.200 do 300 mm,  -0,40000t, B3</t>
  </si>
  <si>
    <t>954270478</t>
  </si>
  <si>
    <t>113107142.S</t>
  </si>
  <si>
    <t>Odstránenie krytu asfaltového v ploche do 200 m2, hr. nad 50 do 100 mm,  -0,25000t, B3</t>
  </si>
  <si>
    <t>186749989</t>
  </si>
  <si>
    <t>113206111.S</t>
  </si>
  <si>
    <t>Vytrhanie obrúb betónových, s vybúraním lôžka, z krajníkov alebo obrubníkov stojatých,  -0,14500t, B3</t>
  </si>
  <si>
    <t>1263869712</t>
  </si>
  <si>
    <t>(13,695+0,1+0,3+3+0,3)*2</t>
  </si>
  <si>
    <t>Výkop nezapaženej jamy v hornine viď. PD, nad 100 do 1000 m3, B2, B4</t>
  </si>
  <si>
    <t>1991589120</t>
  </si>
  <si>
    <t>955,6</t>
  </si>
  <si>
    <t>122,4</t>
  </si>
  <si>
    <t>Hĺbenie nezapažených jám a zárezov. Príplatok za lepivosť horniny tr. viď. PD, B2, B4</t>
  </si>
  <si>
    <t>-1742971594</t>
  </si>
  <si>
    <t>955,6/2</t>
  </si>
  <si>
    <t>122,4/2</t>
  </si>
  <si>
    <t>162301131.S</t>
  </si>
  <si>
    <t>Vodorovné premiestnenie výkopku po nespevnenej ceste z horniny tr.1-4, nad 100 do 1000 m3 na vzdialenosť nad 50 do 500 m</t>
  </si>
  <si>
    <t>1490344877</t>
  </si>
  <si>
    <t>1078*0,66</t>
  </si>
  <si>
    <t>1835969577</t>
  </si>
  <si>
    <t>1323397442</t>
  </si>
  <si>
    <t>Zásyp sypaninou so zhutnením jám, šachiet, rýh, zárezov alebo okolo objektov nad 100 do 1000 m3, B2, B4</t>
  </si>
  <si>
    <t>-1521318845</t>
  </si>
  <si>
    <t>Medzisúčet, použitá zemina z výkopu, B2</t>
  </si>
  <si>
    <t>Medzisúčet, použitá zemina z výkopu, B4</t>
  </si>
  <si>
    <t>-1497352059</t>
  </si>
  <si>
    <t>1078*0,33</t>
  </si>
  <si>
    <t>355,74*1,8 'Prepočítané koeficientom množstva</t>
  </si>
  <si>
    <t>831334468</t>
  </si>
  <si>
    <t>2144135016</t>
  </si>
  <si>
    <t>962031132.S</t>
  </si>
  <si>
    <t>Búranie priečok alebo vybúranie otvorov plochy nad 4 m2 z tehál pálených, plných alebo dutých hr. do 150 mm,  -0,19600t - ochranná prímurovka, B6</t>
  </si>
  <si>
    <t>-150880443</t>
  </si>
  <si>
    <t>35,2</t>
  </si>
  <si>
    <t>Medzisúčet, B6 prímurovka</t>
  </si>
  <si>
    <t>Búranie muriva alebo vybúranie otvorov plochy nad 4 m2 železobetonového nadzákladného,  -2,40000t, B5, B10</t>
  </si>
  <si>
    <t>1671523666</t>
  </si>
  <si>
    <t>15,35</t>
  </si>
  <si>
    <t>Medzisúčet B5 atika</t>
  </si>
  <si>
    <t>20,2</t>
  </si>
  <si>
    <t>Medzisúčet B10, ŽB stena</t>
  </si>
  <si>
    <t>Brúsenie existujúcich betónových podláh, zbrúsenie hrúbky do 3 mm -0,00600t, B13</t>
  </si>
  <si>
    <t>1455879547</t>
  </si>
  <si>
    <t>968061112.SR</t>
  </si>
  <si>
    <t>Vyvesenie okenného krídla do suti plochy do 1,5 m2, -0,01200t, B1</t>
  </si>
  <si>
    <t>-1421494387</t>
  </si>
  <si>
    <t>Demontáž okien, 1 bm obvodu - 0,007t, B1</t>
  </si>
  <si>
    <t>1958807177</t>
  </si>
  <si>
    <t>(1,2*2+0,6*2)*6</t>
  </si>
  <si>
    <t>Medzisúčet B1</t>
  </si>
  <si>
    <t>976071111.S</t>
  </si>
  <si>
    <t>Vybúranie kovových madiel a zábradlí,  -0,03700t, B9</t>
  </si>
  <si>
    <t>-1688376919</t>
  </si>
  <si>
    <t>Medzisúčet B9</t>
  </si>
  <si>
    <t>Otlčenie omietok stropov vnútorných vápenných alebo vápennocementových v rozsahu do 100 %,  -0,05000t, B11</t>
  </si>
  <si>
    <t>1415648733</t>
  </si>
  <si>
    <t>3*(0,95+13,5+3)</t>
  </si>
  <si>
    <t>Otlčenie omietok stien vnútorných vápenných alebo vápennocementových v rozsahu do 100 %,  -0,04600t, B11</t>
  </si>
  <si>
    <t>-862416924</t>
  </si>
  <si>
    <t>289,1</t>
  </si>
  <si>
    <t>-52,35"strop</t>
  </si>
  <si>
    <t>-833496120</t>
  </si>
  <si>
    <t>740625455</t>
  </si>
  <si>
    <t>828962120</t>
  </si>
  <si>
    <t>158,913*19 'Prepočítané koeficientom množstva</t>
  </si>
  <si>
    <t>-200094329</t>
  </si>
  <si>
    <t>766480277</t>
  </si>
  <si>
    <t>158,913*4 'Prepočítané koeficientom množstva</t>
  </si>
  <si>
    <t>999898307</t>
  </si>
  <si>
    <t>158,913</t>
  </si>
  <si>
    <t>-0,284</t>
  </si>
  <si>
    <t>-0,724</t>
  </si>
  <si>
    <t>66580971</t>
  </si>
  <si>
    <t>0,018</t>
  </si>
  <si>
    <t>0,072</t>
  </si>
  <si>
    <t>0,151</t>
  </si>
  <si>
    <t>0,043</t>
  </si>
  <si>
    <t>512931643</t>
  </si>
  <si>
    <t>0,095</t>
  </si>
  <si>
    <t>0,629</t>
  </si>
  <si>
    <t>962597368</t>
  </si>
  <si>
    <t>-152281766</t>
  </si>
  <si>
    <t>764331860.SR</t>
  </si>
  <si>
    <t>Demontáž lemovania múrov. rš 660 a 750 mm,  -0,00415t, B8</t>
  </si>
  <si>
    <t>1625351035</t>
  </si>
  <si>
    <t>Medzisúčet B8</t>
  </si>
  <si>
    <t>764410850.S</t>
  </si>
  <si>
    <t>Demontáž oplechovania parapetov rš od 100 do 330 mm,  -0,00135t, B1</t>
  </si>
  <si>
    <t>1138012194</t>
  </si>
  <si>
    <t>1,2*6</t>
  </si>
  <si>
    <t>764454801.SR</t>
  </si>
  <si>
    <t>Demontáž plastových odvodň. chrličov, podľa PD,  -0,00226t, B7</t>
  </si>
  <si>
    <t>1014004079</t>
  </si>
  <si>
    <t>10*0,65</t>
  </si>
  <si>
    <t>Medzisúčet, B7</t>
  </si>
  <si>
    <t>766694985.SR</t>
  </si>
  <si>
    <t>Demontáž parapetnej dosky vnútornej, šírky do 300 mm, dĺžky do 1600 mm, -0,003t, B1</t>
  </si>
  <si>
    <t>-378751782</t>
  </si>
  <si>
    <t>787600801.S</t>
  </si>
  <si>
    <t>Vysklievanie okien a dverí skla plochého do 1 m2,  -0,01000t, B1</t>
  </si>
  <si>
    <t>-1055477890</t>
  </si>
  <si>
    <t>1,2*0,6*6</t>
  </si>
  <si>
    <t>25-M</t>
  </si>
  <si>
    <t>Povrchová úprava strojov a zariadení</t>
  </si>
  <si>
    <t>250041102.SR</t>
  </si>
  <si>
    <t>Otryskávanie vnútorného povrchu stropu (VSŽ plech) kremičitým pieskom, B12</t>
  </si>
  <si>
    <t>-1750394790</t>
  </si>
  <si>
    <t>581530000700.S</t>
  </si>
  <si>
    <t>Piesok kremičitý, B12</t>
  </si>
  <si>
    <t>425668393</t>
  </si>
  <si>
    <t>45,8*0,096 'Prepočítané koeficientom množstva</t>
  </si>
  <si>
    <t>SO 05 - Energoblok</t>
  </si>
  <si>
    <t>131201101.SR</t>
  </si>
  <si>
    <t>Výkop nezapaženej jamy v hornine viď. PD</t>
  </si>
  <si>
    <t>-1632219976</t>
  </si>
  <si>
    <t>0,4*32,5*8,35</t>
  </si>
  <si>
    <t>Medzisúčet odkopané po realizácii HTU</t>
  </si>
  <si>
    <t>1800616130</t>
  </si>
  <si>
    <t>108,550/2</t>
  </si>
  <si>
    <t>Výkop ryhy do šírky 600 mm v horn.viď. PD</t>
  </si>
  <si>
    <t>476328734</t>
  </si>
  <si>
    <t>0,18*7,714*0,55"7.3</t>
  </si>
  <si>
    <t>0,8*0,285*0,55"7.4</t>
  </si>
  <si>
    <t>0,18*0,5*4,65"7.2</t>
  </si>
  <si>
    <t>0,8*0,5*0,725"7.1</t>
  </si>
  <si>
    <t>0,18*8,775*0,5"6.2</t>
  </si>
  <si>
    <t>0,41*0,725*0,5"6.1</t>
  </si>
  <si>
    <t>0,55*0,87*0,4"1.19</t>
  </si>
  <si>
    <t>0,55*0,89*0,8"1.20</t>
  </si>
  <si>
    <t>0,55*0,9*1"1.21</t>
  </si>
  <si>
    <t>0,55*0,9*1"1.22</t>
  </si>
  <si>
    <t>0,55*0,6*1"1.23</t>
  </si>
  <si>
    <t>Medzisúčet výkop I. etapa</t>
  </si>
  <si>
    <t>0,18*0,55*16,175"5.1</t>
  </si>
  <si>
    <t>Medzisúčet výkop II. etapa</t>
  </si>
  <si>
    <t>-1977101488</t>
  </si>
  <si>
    <t>6,041/2</t>
  </si>
  <si>
    <t>132201201.S</t>
  </si>
  <si>
    <t>Výkop ryhy šírky 600-2000mm horn. viď. PD do 100m3</t>
  </si>
  <si>
    <t>1560030640</t>
  </si>
  <si>
    <t>0,1*1,4*6,35"5.1</t>
  </si>
  <si>
    <t>0,1*(0,75+1,4+1)*1,6"5.1</t>
  </si>
  <si>
    <t>0,92*7,215*2,25"1.25</t>
  </si>
  <si>
    <t>0,92*2,19*2,9"1.24</t>
  </si>
  <si>
    <t>Medzisúčet II. etapa výkopu</t>
  </si>
  <si>
    <t>132201209.S</t>
  </si>
  <si>
    <t>Príplatok k cenám za lepivosť pri hĺbení rýh š. nad 600 do 2 000 mm zapaž. i nezapažených, s urovnaním dna v hornine viď. PD</t>
  </si>
  <si>
    <t>-82913527</t>
  </si>
  <si>
    <t>22,171/2</t>
  </si>
  <si>
    <t>1342392046</t>
  </si>
  <si>
    <t>108,55</t>
  </si>
  <si>
    <t>6,041</t>
  </si>
  <si>
    <t>22,171</t>
  </si>
  <si>
    <t>-1897874514</t>
  </si>
  <si>
    <t>-2128217281</t>
  </si>
  <si>
    <t>1033645099</t>
  </si>
  <si>
    <t>(2*PI*0,075*0,075+2*PI*0,075*68)</t>
  </si>
  <si>
    <t>Medzisúčet opláštenie rúry</t>
  </si>
  <si>
    <t>67,8*0,3*0,3</t>
  </si>
  <si>
    <t>324661919</t>
  </si>
  <si>
    <t>38,182*1,02 'Prepočítané koeficientom množstva</t>
  </si>
  <si>
    <t>461239890</t>
  </si>
  <si>
    <t>1242725448</t>
  </si>
  <si>
    <t>289223161</t>
  </si>
  <si>
    <t>-67637575</t>
  </si>
  <si>
    <t>525265391</t>
  </si>
  <si>
    <t>765230120</t>
  </si>
  <si>
    <t>39+10,5+7,3+3+8</t>
  </si>
  <si>
    <t>273313611.S</t>
  </si>
  <si>
    <t>Betón základových dosiek, prostý tr. C 16/20</t>
  </si>
  <si>
    <t>-543085498</t>
  </si>
  <si>
    <t>13,62+8,69</t>
  </si>
  <si>
    <t>Medzisúčet z dosák</t>
  </si>
  <si>
    <t>5,78</t>
  </si>
  <si>
    <t>Medzisúčet zo stien</t>
  </si>
  <si>
    <t>-1407670083</t>
  </si>
  <si>
    <t>4,16"200mm</t>
  </si>
  <si>
    <t>3,78"300mm</t>
  </si>
  <si>
    <t>81,96"400mm</t>
  </si>
  <si>
    <t>11,43"600mm</t>
  </si>
  <si>
    <t>-989982265</t>
  </si>
  <si>
    <t>101,33*6</t>
  </si>
  <si>
    <t>-589938898</t>
  </si>
  <si>
    <t>0,4*88</t>
  </si>
  <si>
    <t>0,2*15,6</t>
  </si>
  <si>
    <t>-1804477966</t>
  </si>
  <si>
    <t>-771127534</t>
  </si>
  <si>
    <t>12695,65/1000</t>
  </si>
  <si>
    <t>Medzisúčet Sta-02 R-01</t>
  </si>
  <si>
    <t>1120839059</t>
  </si>
  <si>
    <t>162/1000</t>
  </si>
  <si>
    <t>Medzisúčet sta 01</t>
  </si>
  <si>
    <t>273362510.S</t>
  </si>
  <si>
    <t>Dodatočné vystužovanie betónových konštrukcií betonárskou oceľovou chemickou injektážnou kotvou VME, D 10 mm -0.00001t - výstuž obsahuje položka č. 32</t>
  </si>
  <si>
    <t>281397304</t>
  </si>
  <si>
    <t>20*44</t>
  </si>
  <si>
    <t>174706374</t>
  </si>
  <si>
    <t>1,64"300</t>
  </si>
  <si>
    <t>10,48"500</t>
  </si>
  <si>
    <t>2,81"550</t>
  </si>
  <si>
    <t>7,84</t>
  </si>
  <si>
    <t>279321511.S</t>
  </si>
  <si>
    <t>Betón základových múrov, železový (bez výstuže), tr. C 30/37</t>
  </si>
  <si>
    <t>688840630</t>
  </si>
  <si>
    <t>1,62</t>
  </si>
  <si>
    <t>2,33</t>
  </si>
  <si>
    <t>0,23</t>
  </si>
  <si>
    <t>Tesnenie pracovných škár v betónových konštrukciách termplastický pás</t>
  </si>
  <si>
    <t>-702934372</t>
  </si>
  <si>
    <t>-1330893764</t>
  </si>
  <si>
    <t>90*1,1 'Prepočítané koeficientom množstva</t>
  </si>
  <si>
    <t>-567960819</t>
  </si>
  <si>
    <t>90"stena doska</t>
  </si>
  <si>
    <t>Injektážna hadička k utesneniu pracovných škár v betóne, viď. PD</t>
  </si>
  <si>
    <t>1198627979</t>
  </si>
  <si>
    <t>2138000763</t>
  </si>
  <si>
    <t>66,52"250mm</t>
  </si>
  <si>
    <t>3,72"400mm</t>
  </si>
  <si>
    <t>0,8"300mm</t>
  </si>
  <si>
    <t>6,47"400mm</t>
  </si>
  <si>
    <t>294831355</t>
  </si>
  <si>
    <t>266,42*2"250mm</t>
  </si>
  <si>
    <t>9,3*2"400mm</t>
  </si>
  <si>
    <t>2,68*2"300mm</t>
  </si>
  <si>
    <t>16,2*2"400mm</t>
  </si>
  <si>
    <t>Medzisúčet steny</t>
  </si>
  <si>
    <t>7,86*2</t>
  </si>
  <si>
    <t>0,04*2</t>
  </si>
  <si>
    <t>1044933764</t>
  </si>
  <si>
    <t>1041513374</t>
  </si>
  <si>
    <t>(2267,5+37,06)/1000</t>
  </si>
  <si>
    <t>Medzisúčet sta-03  R-01</t>
  </si>
  <si>
    <t>341362021.S</t>
  </si>
  <si>
    <t>Výstuž stien a priečok zo zváraných sietí KARI</t>
  </si>
  <si>
    <t>-513920535</t>
  </si>
  <si>
    <t>4012,8/1000</t>
  </si>
  <si>
    <t>329036699</t>
  </si>
  <si>
    <t>65,7</t>
  </si>
  <si>
    <t>-2056790440</t>
  </si>
  <si>
    <t>262,78"plocha</t>
  </si>
  <si>
    <t>0,25*84"boky</t>
  </si>
  <si>
    <t>628994187</t>
  </si>
  <si>
    <t>411354171.S</t>
  </si>
  <si>
    <t>Podporná konštrukcia stropov výšky do 4 m pre zaťaženie do 5 kPa zhotovenie</t>
  </si>
  <si>
    <t>1339128938</t>
  </si>
  <si>
    <t>262,78</t>
  </si>
  <si>
    <t>411354172.S</t>
  </si>
  <si>
    <t>Podporná konštrukcia stropov výšky do 4 m pre zaťaženie do 5 kPa odstránenie</t>
  </si>
  <si>
    <t>-1823507191</t>
  </si>
  <si>
    <t>936479083</t>
  </si>
  <si>
    <t>6801,15/1000</t>
  </si>
  <si>
    <t>1728,28/1000</t>
  </si>
  <si>
    <t>Medzisúčet sta-05 R-01</t>
  </si>
  <si>
    <t>-512037998</t>
  </si>
  <si>
    <t>1749,6/1000</t>
  </si>
  <si>
    <t>431121001.SR</t>
  </si>
  <si>
    <t>Montáž prefabrikovaného parapetného dielca do 3,0 t</t>
  </si>
  <si>
    <t>-368816866</t>
  </si>
  <si>
    <t>593230000100.SR</t>
  </si>
  <si>
    <t>Prefabrikovaný parapetný dielec, rozmer 2200x500x250 mm (výstuž prefabrikátu v položke č. 32)</t>
  </si>
  <si>
    <t>-53519082</t>
  </si>
  <si>
    <t>593230000100.SR1</t>
  </si>
  <si>
    <t>Prefabrikovaný parapetný dielec, rozmer 2200x250x250 mm (výstuž prefabrikátu v položke č. 32)</t>
  </si>
  <si>
    <t>1299898889</t>
  </si>
  <si>
    <t>2053087127</t>
  </si>
  <si>
    <t>4,16/0,2*0,3*1,05"200mm</t>
  </si>
  <si>
    <t>3,78*1,05"300mm</t>
  </si>
  <si>
    <t>81,96*1,05"400mm</t>
  </si>
  <si>
    <t>11,43/0,6*0,4*1,05"600mm</t>
  </si>
  <si>
    <t>191533935</t>
  </si>
  <si>
    <t>47,85*0,35</t>
  </si>
  <si>
    <t>611460115.SR</t>
  </si>
  <si>
    <t>Príprava vnútorného podkladu stien a stropov pre uzatvorenie a elimináciu vyplavovania látok z podkladu uzatváracím základom, M3</t>
  </si>
  <si>
    <t>469948879</t>
  </si>
  <si>
    <t>409,7875</t>
  </si>
  <si>
    <t>624601221.SR</t>
  </si>
  <si>
    <t>Tmelenie škár hydroizolačným tmelom (s dodaním hmôt) - po osadení prefabr. parapetných dielcov</t>
  </si>
  <si>
    <t>887066873</t>
  </si>
  <si>
    <t>2,2+2,2+0,5*2+0,25*2</t>
  </si>
  <si>
    <t>Násyp - vegetačná vrstva zo substrátu s utlačením a urovnaním povrchu pre zelené strechy do 5°, Se1</t>
  </si>
  <si>
    <t>-471353280</t>
  </si>
  <si>
    <t>301,11*0,420"plocha Se1</t>
  </si>
  <si>
    <t>Zhotovenie separačnej fólie v podlahových vrstvách z PE, statika, Pe1</t>
  </si>
  <si>
    <t>-2144518551</t>
  </si>
  <si>
    <t>4,16/0,2"200mm</t>
  </si>
  <si>
    <t>3,78/0,3"300mm</t>
  </si>
  <si>
    <t>81,96/0,4"400mm</t>
  </si>
  <si>
    <t>11,43/0,6"600mm</t>
  </si>
  <si>
    <t>Separačná fólia PE, statika, Pe1</t>
  </si>
  <si>
    <t>537326725</t>
  </si>
  <si>
    <t>1625954280</t>
  </si>
  <si>
    <t>47,85</t>
  </si>
  <si>
    <t>158864586</t>
  </si>
  <si>
    <t>47,85*1,01 'Prepočítané koeficientom množstva</t>
  </si>
  <si>
    <t>-853399377</t>
  </si>
  <si>
    <t>47,85*0,3*0,3</t>
  </si>
  <si>
    <t>Chemická kotva s kotevným svorníkom tesnená chemickou ampulkou do betónu, ŽB, kameňa, s vyvŕtaním otvoru viď. PD, Z6</t>
  </si>
  <si>
    <t>-574433534</t>
  </si>
  <si>
    <t>998011001.S</t>
  </si>
  <si>
    <t>Presun hmôt pre budovy (801, 803, 812), zvislá konštr. z tehál, tvárnic, z kovu výšky do 6 m</t>
  </si>
  <si>
    <t>-1357699458</t>
  </si>
  <si>
    <t>Zhotovenie izolácie proti zemnej vlhkosti nopovou fóloiu položenou voľne na ploche zvislej, OPe2</t>
  </si>
  <si>
    <t>1878615457</t>
  </si>
  <si>
    <t>111,8</t>
  </si>
  <si>
    <t>Medzisúčet zadná stena OPe2</t>
  </si>
  <si>
    <t>Nopová HDPE fólia hrúbky cca 0,5 mm, výška nopu 8 mm, proti zemnej vlhkosti, min. 480g/m2, pre spodnú stavbu, viď. PD, OPe2</t>
  </si>
  <si>
    <t>-1087392243</t>
  </si>
  <si>
    <t>111,8*1,15 'Prepočítané koeficientom množstva</t>
  </si>
  <si>
    <t>Izolácia proti tlakovej vode, dvojzložková stierka hydroizolačná bitúmenová, betón. podklad, zvislá, systémové riešenie, viď. PD, OPe2</t>
  </si>
  <si>
    <t>-2053127408</t>
  </si>
  <si>
    <t>111,8*1,03 'Prepočítané koeficientom množstva</t>
  </si>
  <si>
    <t>599030574</t>
  </si>
  <si>
    <t>Zhotovenie povlakovej krytiny striech plochých do 10° za studena náterom penetračným, Se1, Ae1</t>
  </si>
  <si>
    <t>1504648127</t>
  </si>
  <si>
    <t>301,11"plocha Se1</t>
  </si>
  <si>
    <t>(0,5+0,25)*(7,5+7,5+17,765+15,635)"atika Ae1 (z vnutornej strany)</t>
  </si>
  <si>
    <t>Náter penetračný bitúmenový, adhézny spojovací mostík pod asfaltové pásy a stierky, Se1, Ae1</t>
  </si>
  <si>
    <t>1926490949</t>
  </si>
  <si>
    <t>337,41*0,25 'Prepočítané koeficientom množstva</t>
  </si>
  <si>
    <t>Zhotovenie povlak. krytiny striech plochých do 10° pásmi pritav. NAIP na celej ploche, oxidované pásy, Se1, Ae1</t>
  </si>
  <si>
    <t>-605982902</t>
  </si>
  <si>
    <t>Pás asfaltový s jemným posypom hr. min 4,0 mm vystužený sklenenou rohožou a hliníkovou fóliou, Se1, Ae1</t>
  </si>
  <si>
    <t>-1069001353</t>
  </si>
  <si>
    <t>337,41*1,15 'Prepočítané koeficientom množstva</t>
  </si>
  <si>
    <t>Zhotovenie povlakovej krytiny striech plochých do 10° PVC-P fóliou upevnenou prikotvením so zvarením spoju, Se1</t>
  </si>
  <si>
    <t>-1711350895</t>
  </si>
  <si>
    <t>Hydroizolačná fólia PVC-P hr. cca 1,8 mm izolácia plochých striech, Se1</t>
  </si>
  <si>
    <t>-1257628864</t>
  </si>
  <si>
    <t>Kotviaci prvok, Se1</t>
  </si>
  <si>
    <t>-2136883044</t>
  </si>
  <si>
    <t>Zhotovenie hydroakumulačnej vrstvy z profilovaných nopových fólií na zraz pre zelené strechy do 5°, Se1</t>
  </si>
  <si>
    <t>-1426588581</t>
  </si>
  <si>
    <t>Fólia profilovaná drenážna a vodoakumulačná z recyklovaného HDPE pre zelené strechy, výška nopov 20 mm, Se1</t>
  </si>
  <si>
    <t>-437912220</t>
  </si>
  <si>
    <t>Položenie geotextílie vodorovne alebo zvislo na strechy ploché do 10°, Se1</t>
  </si>
  <si>
    <t>85259244</t>
  </si>
  <si>
    <t>301,11*2"plocha Se1</t>
  </si>
  <si>
    <t>(0,5+0,25)*(7,5+7,5+17,765+15,635)*2"atika Ae1 (z vnutornej strany)</t>
  </si>
  <si>
    <t>Geotextília polypropylénová netkaná 300 g/m2, Se1</t>
  </si>
  <si>
    <t>1785678961</t>
  </si>
  <si>
    <t>674,82*1,15 'Prepočítané koeficientom množstva</t>
  </si>
  <si>
    <t>712991020.S</t>
  </si>
  <si>
    <t>Montáž podkladnej konštrukcie z OSB dosiek na atike šírky 251 - 310 mm pod klampiarske konštrukcie, Ke.1</t>
  </si>
  <si>
    <t>1234814895</t>
  </si>
  <si>
    <t>41,62</t>
  </si>
  <si>
    <t>311970001100.SR</t>
  </si>
  <si>
    <t>Kotviaci prvok</t>
  </si>
  <si>
    <t>1933823631</t>
  </si>
  <si>
    <t>813141203</t>
  </si>
  <si>
    <t>-1065387878</t>
  </si>
  <si>
    <t>713111125.S</t>
  </si>
  <si>
    <t>Montáž tepelnej izolácie stropov rovných minerálnou vlnou, spodkom prilepením, AI</t>
  </si>
  <si>
    <t>-832595001</t>
  </si>
  <si>
    <t>631440034600</t>
  </si>
  <si>
    <t>Doska z kamennej vlny hr. 100, s povrchovou úpravou, AI</t>
  </si>
  <si>
    <t>-460185144</t>
  </si>
  <si>
    <t>53,19*1,02 'Prepočítané koeficientom množstva</t>
  </si>
  <si>
    <t>713131132.SR</t>
  </si>
  <si>
    <t>Montáž tepelnej izolácie stien minerálnou vlnou, celoplošným prilepením, AI</t>
  </si>
  <si>
    <t>1015796621</t>
  </si>
  <si>
    <t>27,73*2</t>
  </si>
  <si>
    <t>3,215*9,25</t>
  </si>
  <si>
    <t>2,781*9,25</t>
  </si>
  <si>
    <t>-1,1*2,4</t>
  </si>
  <si>
    <t>-2,2*2,8*2</t>
  </si>
  <si>
    <t>Medzisúčet AI R-01</t>
  </si>
  <si>
    <t>1210825171</t>
  </si>
  <si>
    <t>95,963*1,02 'Prepočítané koeficientom množstva</t>
  </si>
  <si>
    <t>713132211.S</t>
  </si>
  <si>
    <t>Montáž tepelnej izolácie podzemných stien a základov xps celoplošným prilepením, OPe2</t>
  </si>
  <si>
    <t>-163916759</t>
  </si>
  <si>
    <t>Doska XPS  hr. 50 mm, zakladanie stavieb, podlahy, obrátené ploché strechy, OPe2</t>
  </si>
  <si>
    <t>-979371776</t>
  </si>
  <si>
    <t>111,8*1,02 'Prepočítané koeficientom množstva</t>
  </si>
  <si>
    <t>Montáž tepelnej izolácie striech plochých do 10° spádovými doskami z polystyrénu v jednej vrstve, Se1</t>
  </si>
  <si>
    <t>-739664530</t>
  </si>
  <si>
    <t>Doska spádová EPS, pevnosť v tlaku min 150 kPa, polystyrén pre vyspádovanie plochých striech, Se1</t>
  </si>
  <si>
    <t>-1420236413</t>
  </si>
  <si>
    <t>301,11*0,12"plocha Se1</t>
  </si>
  <si>
    <t>36,133*1,02 'Prepočítané koeficientom množstva</t>
  </si>
  <si>
    <t>-2038748416</t>
  </si>
  <si>
    <t>-826740446</t>
  </si>
  <si>
    <t>5"praskovy 6KG</t>
  </si>
  <si>
    <t>2"CO2  R-01</t>
  </si>
  <si>
    <t>512761452</t>
  </si>
  <si>
    <t>449170000800.S</t>
  </si>
  <si>
    <t>Prenosný hasiaci prístroj snehový CO2 S5Če 5 kg</t>
  </si>
  <si>
    <t>296585755</t>
  </si>
  <si>
    <t>334402112</t>
  </si>
  <si>
    <t>764430430.SR</t>
  </si>
  <si>
    <t>Okapový nos z pozinkovaného farbeného PZf plechu,r.š. 370 mm, Ke.2</t>
  </si>
  <si>
    <t>186130012</t>
  </si>
  <si>
    <t>764430440.SR</t>
  </si>
  <si>
    <t>Oplechovanie muriva a atík z pozinkovaného farbeného PZf plechu, vrátane rohov r.š. 525 mm, Ke.1</t>
  </si>
  <si>
    <t>-1712828800</t>
  </si>
  <si>
    <t>-56324688</t>
  </si>
  <si>
    <t>Montáž zábradlí schodiskových z profilovej ocele s hmotnosťou 1m zábradlia nad 20 do 40 kg, Z6</t>
  </si>
  <si>
    <t>-1109003887</t>
  </si>
  <si>
    <t>40,817</t>
  </si>
  <si>
    <t>Medzisúčet Z6</t>
  </si>
  <si>
    <t>767646520.SR</t>
  </si>
  <si>
    <t>Montáž dverí kovových - vonkajších so zárubňou, 1 m obvodu dverí</t>
  </si>
  <si>
    <t>1815447014</t>
  </si>
  <si>
    <t>(2,4*2+2*2)*3"DE1, DE2, DE4</t>
  </si>
  <si>
    <t>(2,4*2+2*2)*1" DE3</t>
  </si>
  <si>
    <t>553410013558.SR-DE1</t>
  </si>
  <si>
    <t>Dvere exteriérové oceľové, dvojkrídlové, šxv 2000x3000 mm, viď. PD, DE1</t>
  </si>
  <si>
    <t>1734170176</t>
  </si>
  <si>
    <t>553410013558.SR-DE2</t>
  </si>
  <si>
    <t>Dvere exteriérové oceľové, dvojkrídlové, šxv 2000x3000 mm, viď. PD, DE2</t>
  </si>
  <si>
    <t>-1448484031</t>
  </si>
  <si>
    <t>553410013528.SR-DE3</t>
  </si>
  <si>
    <t>Dvere exteriérové oceľové, šxv 1100x2400 mm, viď. PD, DE3</t>
  </si>
  <si>
    <t>1344964770</t>
  </si>
  <si>
    <t>553410013528.SR-DE4</t>
  </si>
  <si>
    <t>Dvere exteriérové oceľové, šxv 2000x2400 mm, viď. PD, DE4</t>
  </si>
  <si>
    <t>1805650444</t>
  </si>
  <si>
    <t>Montáž ostatných atypických kovových stavebných doplnkových konštrukcií , BR1, Br2, ST2, PR6, PR7</t>
  </si>
  <si>
    <t>-1284466535</t>
  </si>
  <si>
    <t>338,53</t>
  </si>
  <si>
    <t>Medzisúčet brána Br1</t>
  </si>
  <si>
    <t>297,79</t>
  </si>
  <si>
    <t>Medzisúčet brána Br2</t>
  </si>
  <si>
    <t>21,46</t>
  </si>
  <si>
    <t>Medzisúčet ST2</t>
  </si>
  <si>
    <t>10,55+21,543</t>
  </si>
  <si>
    <t>Medzisúčet Poklop PR6</t>
  </si>
  <si>
    <t>64,02+180,219</t>
  </si>
  <si>
    <t>Medzisúčet pororost PR7</t>
  </si>
  <si>
    <t>145520000200.SR</t>
  </si>
  <si>
    <t>Oceľ. viď. PD, Rr1, Br2, ST2, Z6, PR6</t>
  </si>
  <si>
    <t>338,53/1000</t>
  </si>
  <si>
    <t>-7,44/1000</t>
  </si>
  <si>
    <t>-16,468/1000</t>
  </si>
  <si>
    <t>-5,742/1000</t>
  </si>
  <si>
    <t>297,79/1000</t>
  </si>
  <si>
    <t>-30,146/1000</t>
  </si>
  <si>
    <t>21,46/1000</t>
  </si>
  <si>
    <t>1263,36/1000</t>
  </si>
  <si>
    <t>10,55/1000</t>
  </si>
  <si>
    <t>64,02/1000</t>
  </si>
  <si>
    <t>1,937*1,07 'Prepočítané koeficientom množstva</t>
  </si>
  <si>
    <t>Rošt z ťahokovu, viď. PD, Br1, Br2, PR6</t>
  </si>
  <si>
    <t>0,395*2,355*2</t>
  </si>
  <si>
    <t>0,985*2,3*2</t>
  </si>
  <si>
    <t>2,9*0,495</t>
  </si>
  <si>
    <t>Medzisúčet Br1</t>
  </si>
  <si>
    <t>0,89*2,29*2</t>
  </si>
  <si>
    <t>Medzisúčet Br2</t>
  </si>
  <si>
    <t>19,046*1,07 'Prepočítané koeficientom množstva</t>
  </si>
  <si>
    <t>767995104.SR</t>
  </si>
  <si>
    <t xml:space="preserve">Osadenie koľajnice </t>
  </si>
  <si>
    <t>1368405486</t>
  </si>
  <si>
    <t>3,6*4*24,4</t>
  </si>
  <si>
    <t>767-0001</t>
  </si>
  <si>
    <t>Koľanica - viď. PD</t>
  </si>
  <si>
    <t>-896622498</t>
  </si>
  <si>
    <t>351,36*1,1 'Prepočítané koeficientom množstva</t>
  </si>
  <si>
    <t>Výroba atypického zábradlia šikmého z profilovanej ocele, Z6</t>
  </si>
  <si>
    <t>-954993196</t>
  </si>
  <si>
    <t>1263,36</t>
  </si>
  <si>
    <t>767995265.SR</t>
  </si>
  <si>
    <t>Výroba doplnku stavebného atypického, Br1, Br2, ST2, PR6, PR7</t>
  </si>
  <si>
    <t>594348765</t>
  </si>
  <si>
    <t>2002404416</t>
  </si>
  <si>
    <t>769036000.S</t>
  </si>
  <si>
    <t>Montáž protidažďovej žalúzie do prierezu 0.100 m2</t>
  </si>
  <si>
    <t>-1602980044</t>
  </si>
  <si>
    <t>429720045900.SR</t>
  </si>
  <si>
    <t>Žalúzia protidažďová 300x300mm</t>
  </si>
  <si>
    <t>-1545170274</t>
  </si>
  <si>
    <t>769036036.SR</t>
  </si>
  <si>
    <t>Montáž protidažďovej žalúzie, Z10, Z11, Z12</t>
  </si>
  <si>
    <t>1672957664</t>
  </si>
  <si>
    <t>0,6*2,5*2</t>
  </si>
  <si>
    <t>Medzisúčet Z10 R-01</t>
  </si>
  <si>
    <t>2,2*2,55*1</t>
  </si>
  <si>
    <t>Medzisúčet Z11 R-01</t>
  </si>
  <si>
    <t>2,3*2*1</t>
  </si>
  <si>
    <t>Medzisúčet Z12 R-01</t>
  </si>
  <si>
    <t>429720055500.SR</t>
  </si>
  <si>
    <t>Žalúzia protidažďová , viď. PD, RAL 7021 Black Grey, Z10, Z11, Z12</t>
  </si>
  <si>
    <t>835310101</t>
  </si>
  <si>
    <t>714898157</t>
  </si>
  <si>
    <t>Vysávanie podkladu pred kladením podláh, Pe1</t>
  </si>
  <si>
    <t>502366786</t>
  </si>
  <si>
    <t>180,5</t>
  </si>
  <si>
    <t>Medzisúčet Pe1</t>
  </si>
  <si>
    <t>Penetrovanie podkladu pred kladením podláh - fixácia, Pe1</t>
  </si>
  <si>
    <t>-72726149</t>
  </si>
  <si>
    <t>Príprava podkladu prebrúsením strojne brúskou na betón, Pe1</t>
  </si>
  <si>
    <t>-968048825</t>
  </si>
  <si>
    <t>Systémová polyuretán-cementová podlaha so zvýšenou chemickou odolnosťou do 70°C a protišmykom tr. R10, (cca 8,0kg/m2), hr. cca 4,0mm, RAL 7032, s vytiahnutím na stenu fabiónom s ukončovacou lištou 50x50mm, penetr. (cca 0,4kg/m2), vr. kotv. drážok, Pe1</t>
  </si>
  <si>
    <t>1107532006</t>
  </si>
  <si>
    <t>-776165816</t>
  </si>
  <si>
    <t>-1217236133</t>
  </si>
  <si>
    <t>5 - Káblové trasy a prístroje</t>
  </si>
  <si>
    <t>6 - Uzemnenie a zachytávacia sústava</t>
  </si>
  <si>
    <t>7 - Ostatné</t>
  </si>
  <si>
    <t>SV_SO05</t>
  </si>
  <si>
    <t>Svietidlo prachotesné LED stropné, cca 26W, 4200lm, IP66</t>
  </si>
  <si>
    <t>-1854012985</t>
  </si>
  <si>
    <t>SV_SO05_Ex</t>
  </si>
  <si>
    <t>Svietidlo prachotesné LED stropné, 26W, 4200lm, IP66, pre Ex prostredie</t>
  </si>
  <si>
    <t>280552284</t>
  </si>
  <si>
    <t>210201081.S.IP</t>
  </si>
  <si>
    <t>Zapojenie LED svietidla IP66, stropného - nástenného</t>
  </si>
  <si>
    <t>-1641133277</t>
  </si>
  <si>
    <t>210201081.S.IP.Ex</t>
  </si>
  <si>
    <t>Zapojenie LED svietidla IP66, stropného - nástenného pre Ex prostredie</t>
  </si>
  <si>
    <t>-1186471057</t>
  </si>
  <si>
    <t>Krabica E90, bezhalogénová cca150x116 mm, IP 66, IK07 vrátane ukotvenia, ukončenia káblov a zapojenia vodičov</t>
  </si>
  <si>
    <t>-1053544767</t>
  </si>
  <si>
    <t>Krabica E90, bezhalogénová cca  150x116 mm, IP 66, IK07 vrátane ukotvenia, ukončenia káblov a zapojenia vodičov</t>
  </si>
  <si>
    <t>-1543916208</t>
  </si>
  <si>
    <t>75701334</t>
  </si>
  <si>
    <t>-961720128</t>
  </si>
  <si>
    <t xml:space="preserve">Núdzové svietidlo univerzálne KSC s priehľadným krytom s doplnkovým osvetlením únikovej cesty (pre CBS, centrálne ovládanie, cca 250x34x174 mm), LED svetelný zdroj  (230V AC/DC, cca 200lm), pozorovacia vzdialenosť 30m, IP40, </t>
  </si>
  <si>
    <t>182460166</t>
  </si>
  <si>
    <t>SV16_CBS.Ex</t>
  </si>
  <si>
    <t>Núdzové svietidlo Ex pre CBS prisadené</t>
  </si>
  <si>
    <t>2006741513</t>
  </si>
  <si>
    <t xml:space="preserve">Zapustené núdzové svietidlo (pre CBS, centrálne ovládanie, Фcca 122x90 mm), ERT-LED svetelný zdroj (230V AC/DC, cca 360lm), IP20, </t>
  </si>
  <si>
    <t>565530746</t>
  </si>
  <si>
    <t>-1265271485</t>
  </si>
  <si>
    <t>-1591678539</t>
  </si>
  <si>
    <t>-495034512</t>
  </si>
  <si>
    <t>1940795035</t>
  </si>
  <si>
    <t>-1963331667</t>
  </si>
  <si>
    <t>568604454</t>
  </si>
  <si>
    <t>210881069.S</t>
  </si>
  <si>
    <t>Kábel bezhalogénový, medený uložený pevne CXKH-R, B2ca, s1,d1,a1 0,6/1,0 kV  2x1,5mm2</t>
  </si>
  <si>
    <t>1507978038</t>
  </si>
  <si>
    <t>341610013700.S</t>
  </si>
  <si>
    <t>-1890547789</t>
  </si>
  <si>
    <t>Káblové trasy a prístroje</t>
  </si>
  <si>
    <t>-757693724</t>
  </si>
  <si>
    <t>-1670803145</t>
  </si>
  <si>
    <t>336335329</t>
  </si>
  <si>
    <t>1711607709</t>
  </si>
  <si>
    <t>PIR3</t>
  </si>
  <si>
    <t>Pohybový snímač 360°, prisadený IP44, rádius detekcie 10m</t>
  </si>
  <si>
    <t>-1924217280</t>
  </si>
  <si>
    <t>PIR3.M</t>
  </si>
  <si>
    <t>1873221536</t>
  </si>
  <si>
    <t>-1373100670</t>
  </si>
  <si>
    <t>-2097022638</t>
  </si>
  <si>
    <t>210010353.S</t>
  </si>
  <si>
    <t>Krabicová rozvodka z lisovaného izolantu vrátane ukončenia káblov a zapojenia vodičov typ 6454-30 do 10</t>
  </si>
  <si>
    <t>-182992307</t>
  </si>
  <si>
    <t>345410013300.S</t>
  </si>
  <si>
    <t>Krabica rozvodná PVC na stenu 6454-30, IP 66</t>
  </si>
  <si>
    <t>-1436142707</t>
  </si>
  <si>
    <t>210020302.S</t>
  </si>
  <si>
    <t>Káblový žľab - káblový nosný systém, pozink., vrátane príslušenstva, 50/50 mm bez veka vrátane podpery</t>
  </si>
  <si>
    <t>-1528709365</t>
  </si>
  <si>
    <t>345750008600.S</t>
  </si>
  <si>
    <t>Žľab káblový, šxv 50x50 mm, z pozinkovanej ocele s vekom</t>
  </si>
  <si>
    <t>-1751696093</t>
  </si>
  <si>
    <t>NV</t>
  </si>
  <si>
    <t>Nástenný výložník 100mm, vrátane spojovacieho materiálu</t>
  </si>
  <si>
    <t>-2070338580</t>
  </si>
  <si>
    <t>NV.1</t>
  </si>
  <si>
    <t>-1949974477</t>
  </si>
  <si>
    <t>210111031.S</t>
  </si>
  <si>
    <t>Zásuvka na povrchovú montáž IP 44, 250V / 16A, vrátane zapojenia 2P + PE</t>
  </si>
  <si>
    <t>-791258183</t>
  </si>
  <si>
    <t>345510001210.S</t>
  </si>
  <si>
    <t>Zásuvka jednonásobná na povrch, radenie 2P+PE, IP 44</t>
  </si>
  <si>
    <t>2115675335</t>
  </si>
  <si>
    <t>210110001.S</t>
  </si>
  <si>
    <t>Jednopólový spínač - radenie 1, nástenný IP 44, vrátane zapojenia</t>
  </si>
  <si>
    <t>367630525</t>
  </si>
  <si>
    <t>345340003000.S</t>
  </si>
  <si>
    <t>Spínač jednopólový nástenný IP 44</t>
  </si>
  <si>
    <t>698624384</t>
  </si>
  <si>
    <t>345340003000.S.Ex</t>
  </si>
  <si>
    <t>Spínač jednopólový nástenný IP 44 pre prostredie Ex</t>
  </si>
  <si>
    <t>-1297796800</t>
  </si>
  <si>
    <t>345340003000.S.Ex.M</t>
  </si>
  <si>
    <t>966813449</t>
  </si>
  <si>
    <t>Uzemnenie a zachytávacia sústava</t>
  </si>
  <si>
    <t>2095976927</t>
  </si>
  <si>
    <t>-1175488706</t>
  </si>
  <si>
    <t>-266257551</t>
  </si>
  <si>
    <t>1688938891</t>
  </si>
  <si>
    <t>221573775</t>
  </si>
  <si>
    <t>210220600.S</t>
  </si>
  <si>
    <t>Uzemňovacie vedenie na povrchu nerez drôt zvodový d 8-10 mm</t>
  </si>
  <si>
    <t>746232993</t>
  </si>
  <si>
    <t>354410061260.S</t>
  </si>
  <si>
    <t>Drôt bleskozvodový nerez akosť 1.4301, d 10 mm, A2</t>
  </si>
  <si>
    <t>1670344218</t>
  </si>
  <si>
    <t>-1644352872</t>
  </si>
  <si>
    <t>-1272720750</t>
  </si>
  <si>
    <t>280051275</t>
  </si>
  <si>
    <t>-803093765</t>
  </si>
  <si>
    <t>DP</t>
  </si>
  <si>
    <t>Dilatačná prepojka pre základový uzemňovač</t>
  </si>
  <si>
    <t>1914935474</t>
  </si>
  <si>
    <t>DP.M</t>
  </si>
  <si>
    <t>569192335</t>
  </si>
  <si>
    <t>867526512</t>
  </si>
  <si>
    <t>-2024040476</t>
  </si>
  <si>
    <t>-1935618471</t>
  </si>
  <si>
    <t>-65726728</t>
  </si>
  <si>
    <t>99900648</t>
  </si>
  <si>
    <t>-855250395</t>
  </si>
  <si>
    <t>TPOD</t>
  </si>
  <si>
    <t>Trojnožka pre zachytávaciu tyč so vzájomnou vzdialenosťou podpier od tyče 2900/2</t>
  </si>
  <si>
    <t>-831685813</t>
  </si>
  <si>
    <t>TPOD.M</t>
  </si>
  <si>
    <t>-1751772228</t>
  </si>
  <si>
    <t>210220655.S</t>
  </si>
  <si>
    <t>Svorka nerez 1.4301 pripojovacia SP</t>
  </si>
  <si>
    <t>886587216</t>
  </si>
  <si>
    <t>354410018600.S</t>
  </si>
  <si>
    <t>Svorka pripojovacia nerez akosť 1.4301 označenie SP 1 A2</t>
  </si>
  <si>
    <t>-885858769</t>
  </si>
  <si>
    <t>NK</t>
  </si>
  <si>
    <t>-19905469</t>
  </si>
  <si>
    <t>NK.1</t>
  </si>
  <si>
    <t>-691091863</t>
  </si>
  <si>
    <t>-51257897</t>
  </si>
  <si>
    <t>-550190909</t>
  </si>
  <si>
    <t>1291752147</t>
  </si>
  <si>
    <t>-802555782</t>
  </si>
  <si>
    <t>-2115098689</t>
  </si>
  <si>
    <t>338837169</t>
  </si>
  <si>
    <t>-620936358</t>
  </si>
  <si>
    <t>2000451721</t>
  </si>
  <si>
    <t>-326057182</t>
  </si>
  <si>
    <t>1254668806</t>
  </si>
  <si>
    <t>1466365784</t>
  </si>
  <si>
    <t>-1378343083</t>
  </si>
  <si>
    <t>-456863224</t>
  </si>
  <si>
    <t>210010026.S</t>
  </si>
  <si>
    <t>Rúrka ohybná elektroinštalačná z PVC typ FXP 25, uložená pevne</t>
  </si>
  <si>
    <t>1245933689</t>
  </si>
  <si>
    <t>345710009200.S</t>
  </si>
  <si>
    <t>Rúrka ohybná vlnitá pancierová so strednou mechanickou odolnosťou z PVC-U, D 25</t>
  </si>
  <si>
    <t>788070684</t>
  </si>
  <si>
    <t>345710017900.S</t>
  </si>
  <si>
    <t>Spojka nasúvacia z PVC pre elektroinštal. rúrky, D 25 mm</t>
  </si>
  <si>
    <t>-104932018</t>
  </si>
  <si>
    <t>345710037400</t>
  </si>
  <si>
    <t>Príchytka pre rúrku z PVC CL 25</t>
  </si>
  <si>
    <t>984349663</t>
  </si>
  <si>
    <t>210020310.S1</t>
  </si>
  <si>
    <t>Káblový žľab - káblový nosný systém, pozink., vrátane príslušenstva, 100x100 mm bez veka vrátane podpery</t>
  </si>
  <si>
    <t>210020310.S1.1</t>
  </si>
  <si>
    <t>Káblový žľab - káblový nosný systém, pozink., vrátane príslušenstva, 100x100 mm vrátane veka a podpery</t>
  </si>
  <si>
    <t>-1828726945</t>
  </si>
  <si>
    <t>345750010400.S1</t>
  </si>
  <si>
    <t>Žľab káblový, neperforovaný, šxv 100x100 mm, z pozinkovanej ocele</t>
  </si>
  <si>
    <t>345750010400.S1.1</t>
  </si>
  <si>
    <t>Veko na žľab, šxv 100x100 mm, z pozinkovanej ocele</t>
  </si>
  <si>
    <t>-720831875</t>
  </si>
  <si>
    <t>1621277690</t>
  </si>
  <si>
    <t xml:space="preserve">    1 - Zemné práce - realizácia prepojenia vrtov a plnenia</t>
  </si>
  <si>
    <t>Zemné práce - realizácia prepojenia vrtov a plnenia</t>
  </si>
  <si>
    <t>130101001.S1</t>
  </si>
  <si>
    <t>132201203.S</t>
  </si>
  <si>
    <t>Výkop ryhy šírky 600-2000mm horn.3 nad 1000 do 10000m3</t>
  </si>
  <si>
    <t>Príplatok k cenám za lepivosť pri hĺbení rýh š. nad 600 do 2 000 mm zapaž. i nezapažených, s urovnaním dna v hornine 3 - POZOR!!! MAX 1/2 mnozstva vykopu</t>
  </si>
  <si>
    <t>162301141.S</t>
  </si>
  <si>
    <t>Vodorovné premiestnenie výkopku po spevnenej ceste z horniny tr.1-4, nad 1000 do 10000 m3 na vzdialenosť nad 50 do 500 m</t>
  </si>
  <si>
    <t>174101003.S</t>
  </si>
  <si>
    <t>Zásyp sypaninou so zhutnením jám, šachiet, rýh, zárezov alebo okolo objektov nad 1000 do 10000 m3  - POZOR!!! len práca bez materiálu</t>
  </si>
  <si>
    <t>175101101.S</t>
  </si>
  <si>
    <t>Obsyp potrubia sypaninou z vhodných hornín 1 až 4 bez prehodenia sypaniny -  - POZOR!!! len práca bez materiálu</t>
  </si>
  <si>
    <t>451572111.S</t>
  </si>
  <si>
    <t>Lôžko pod potrubie, stoky a drobné objekty, v otvorenom výkope z kameniva drobného ťaženého 0-4 mm</t>
  </si>
  <si>
    <t>130101001.S2</t>
  </si>
  <si>
    <t>Prepojenie d40 - pokládka, zváranie potrubia</t>
  </si>
  <si>
    <t>130101001.S3</t>
  </si>
  <si>
    <t>Usadenie kruhovej šachty</t>
  </si>
  <si>
    <t>130101001.S4</t>
  </si>
  <si>
    <t>PV1, PV2, PV4, PV5, PV6 a PV7 hlavné potrubie d125 - pokládka a zváranie potrubia</t>
  </si>
  <si>
    <t>130101001.S5</t>
  </si>
  <si>
    <t>PV3 hlavné potrubie d90 - pokládka a zváranie potrubia</t>
  </si>
  <si>
    <t>130101001.S6</t>
  </si>
  <si>
    <t>PV8 hlavné potrubie d160 - pokládka a zváranie potrubia</t>
  </si>
  <si>
    <t>130101001.S7</t>
  </si>
  <si>
    <t>PV9, PV10, PV11 a PV12 hlavné potrubie d200 - pokládka a zváranie potrubia</t>
  </si>
  <si>
    <t>130101001.S8</t>
  </si>
  <si>
    <t>PV13 hlavné potrubie d250 - pokládka a zváranie potrubia (vonkajšia časť)</t>
  </si>
  <si>
    <t>130101001.S9</t>
  </si>
  <si>
    <t>PV13 hlavé vedenie d250 - montáž, zváranie, izolovanie a kotvenie (vnútorná časť)</t>
  </si>
  <si>
    <t>130101001.S10</t>
  </si>
  <si>
    <t>Inštalácia T-kusov</t>
  </si>
  <si>
    <t>130101001.S11</t>
  </si>
  <si>
    <t>Montáž klapiek DN200</t>
  </si>
  <si>
    <t>130101001.S12</t>
  </si>
  <si>
    <t>Tlaková skúška celého systému (3 fázy)</t>
  </si>
  <si>
    <t>130101001.S13</t>
  </si>
  <si>
    <t>Preplach, plnenie a čiastočné odvzdušnenie primárneho okruhu teplonosnou kvapalinou (po uzatváracie klapky DN200)</t>
  </si>
  <si>
    <t>l</t>
  </si>
  <si>
    <t>130101001.S14</t>
  </si>
  <si>
    <t>Regulácia prietokov pre jednotlivé vrty</t>
  </si>
  <si>
    <t>7324606121</t>
  </si>
  <si>
    <t>"Vrtné práce 98x 150 m                                                                                                                                                             - vŕtanie rotačne príklepovou technológiou so vzduchovým výplachom - úvodný</t>
  </si>
  <si>
    <t>7324606122</t>
  </si>
  <si>
    <t>"Vystrojenie vrtov dvoj-okruhovou geotermálnou sondou - vystrojenie geotermálnou sondou 4x d32x 2,9 mm á150 m (SDR11, PN16) - potrubie vyrobené podľa normy PAS 1075 typ II - dĺžková signatúra potrubia po každom metre - dvojité navinutie potrubia pre ľahši</t>
  </si>
  <si>
    <t>7324606124</t>
  </si>
  <si>
    <t>"Injektážne potrubie PE100 d25x 2,3 mm á150 m (* v prípade realizácie bez zavádzacích tyčí = náhrada kovového adaptéra)"</t>
  </si>
  <si>
    <t>7324606125</t>
  </si>
  <si>
    <t>"Závažie pre geotermálne sondy - 10 kg  (* v prípade realizácie bez zavádzacích tyčí = náhrada kovového adaptéra)"</t>
  </si>
  <si>
    <t>7324606126</t>
  </si>
  <si>
    <t>"Tlaková injektáž s tepelnou vodivosťou 2,0 W/m*K od počvy k ústiu vrtu - hotová zmes - počítané pre priemerný vrtný priemer 130 mm - injektáž oddeľuje jednotlivé zvodne, zvyšuje prenos tepla medzi sondou a okolitou horninou - tepelná vodivosť zmesi min.</t>
  </si>
  <si>
    <t>14217681P</t>
  </si>
  <si>
    <t>"Redukcia počtu vetiev 32-32-40 priama - 1x Y-kus 32-32-40 - 2x elektrospojka d32 (SDR11, PN16) - 1x elektrospojka d40 (SDR11, PN16)"</t>
  </si>
  <si>
    <t>14217682P</t>
  </si>
  <si>
    <t>"Potrubie PE-RC d40 x 3,7 mm (SDR11, PN16) - potrubie je vybavené vonkajšou ochrannou signálnou vrstvou zelenej farby - potrubie vyrobené podľa normy PAS 1075 typ II"</t>
  </si>
  <si>
    <t>14217683P</t>
  </si>
  <si>
    <t>Elektrokoleno 45° d40 (SDR11, PN16)</t>
  </si>
  <si>
    <t>14217684P</t>
  </si>
  <si>
    <t>Elektrokoleno 90° d40 (SDR11, PN16)</t>
  </si>
  <si>
    <t>14217685P</t>
  </si>
  <si>
    <t>Elektrospojka d40 (SDR11, PN16)</t>
  </si>
  <si>
    <t>14217686P</t>
  </si>
  <si>
    <t>"Š1 - Kruhová šachta pre 18 okruhov s pojazdnosťou 12,5 tony - šachta s rozmermi ID = 1225 mm, výška = 1280 mm + 150-550 mm - telo rozdeľovača/zberača d125 umiestnené horizontálne - výstupy na hlavné vedenie d110 - rozdeľovač/zberač obsahuje 1"" guľové ko</t>
  </si>
  <si>
    <t>14217687P</t>
  </si>
  <si>
    <t>"Š2 - Kruhová šachta pre 22 okruhov s pojazdnosťou 1,5 tony - šachta s rozmermi ID = 1225 mm, výška = 1280 mm + 130-430 mm - telo rozdeľovača/zberača d125 umiestnené horizontálne - výstupy na hlavné vedenie d110 - rozdeľovač/zberač obsahuje 1"" guľové koh</t>
  </si>
  <si>
    <t>14217688P</t>
  </si>
  <si>
    <t>"Š3 - Kruhová šachta pre 7 okruhov s pojazdnosťou 1,5 tony - šachta s rozmermi ID = 1225 mm, výška = 1280 mm + 130-430 mm - telo rozdeľovača/zberača d110 umiestnené horizontálne - výstupy na hlavné vedenie d90 - rozdeľovač/zberač obsahuje 1"" guľové kohút</t>
  </si>
  <si>
    <t>14217689P</t>
  </si>
  <si>
    <t>"Š4 - Kruhová šachta pre 12 okruhov s pojazdnosťou 12,5 tony - šachta s rozmermi ID = 1225 mm, výška = 1280 mm + 150-550 mm - telo rozdeľovača/zberača d90 umiestnené horizontálne - výstupy na hlavné vedenie d90 - rozdeľovač/zberač obsahuje 1"" guľové kohú</t>
  </si>
  <si>
    <t>142176810P</t>
  </si>
  <si>
    <t>"Š5 - Kruhová šachta pre 17 okruhov s pojazdnosťou 1,5 tony - šachta s rozmermi ID = 1225 mm, výška = 1280 mm + 130-430 mm - telo rozdeľovača/zberača d125 umiestnené horizontálne - výstupy na hlavné vedenie d110 - rozdeľovač/zberač obsahuje 1"" guľové koh</t>
  </si>
  <si>
    <t>142176811P</t>
  </si>
  <si>
    <t>"Š6, Š7 - Kruhová šachta pre 12 okruhov s pojazdnosťou 1,5 tony - šachta s rozmermi ID = 1225 mm, výška = 1280 mm + 130-430 mm - telo rozdeľovača/zberača d90 umiestnené horizontálne - výstupy na hlavné vedenie d90 - rozdeľovač/zberač obsahuje 1"" guľové k</t>
  </si>
  <si>
    <t>142176812P</t>
  </si>
  <si>
    <t>Elektrospojka d90 (SDR11, PN16)</t>
  </si>
  <si>
    <t>142176813P</t>
  </si>
  <si>
    <t>Elektrospojka d110 (SDR11, PN16)</t>
  </si>
  <si>
    <t>142176814P</t>
  </si>
  <si>
    <t>Elektrospojka d125 (SDR11, PN16)</t>
  </si>
  <si>
    <t>142176815P</t>
  </si>
  <si>
    <t>Redukcia d125-110 (SDR11, PN16)</t>
  </si>
  <si>
    <t>142176816P</t>
  </si>
  <si>
    <t>Elektroredukcia d125-90 (SDR11, PN16)</t>
  </si>
  <si>
    <t>142176817P</t>
  </si>
  <si>
    <t>"PV1, PV2, PV4, PV5, PV6 a PV7- Hlavné vedenie  d125x 7,4 mm (SDR17, PN10) á6m - potrubie vyrobené podľa normy PAS 1075 typ II"</t>
  </si>
  <si>
    <t>142176818P</t>
  </si>
  <si>
    <t>142176819P</t>
  </si>
  <si>
    <t>Elektrokoleno 45° d125 (SDR11, PN16)</t>
  </si>
  <si>
    <t>142176820P</t>
  </si>
  <si>
    <t>Elektrokoleno 90° d125 (SDR11, PN16)</t>
  </si>
  <si>
    <t>142176821P</t>
  </si>
  <si>
    <t>"PV3 - Hlavné vedenie PE-RC d90x 5,4 mm (SDR17, PN10) á6m - potrubie vyrobené podľa normy PAS 1075 typ II"</t>
  </si>
  <si>
    <t>142176822P</t>
  </si>
  <si>
    <t>"PV8 - Hlavné vedenie PE-RC d160x 9,5 mm (SDR17, PN10) á6m - potrubie vyrobené podľa normy PAS 1075 typ II"</t>
  </si>
  <si>
    <t>142176823P</t>
  </si>
  <si>
    <t>Elektrospojka d160 (SDR11, PN16)</t>
  </si>
  <si>
    <t>142176824P</t>
  </si>
  <si>
    <t>Elektrokoleno 45° d160 (SDR11, PN16)</t>
  </si>
  <si>
    <t>142176825P</t>
  </si>
  <si>
    <t>"PV9, PV10, PV11 a PV12 - Hlavné vedenie PE-RC d200x 11,9 mm (SDR17, PN10) á6m - potrubie vyrobené podľa normy PAS 1075 typ II"</t>
  </si>
  <si>
    <t>142176826P</t>
  </si>
  <si>
    <t>Elektrospojka d200 (SDR17, PN10)</t>
  </si>
  <si>
    <t>142176827P</t>
  </si>
  <si>
    <t>Koleno 45° d200 (SDR17, PN10)</t>
  </si>
  <si>
    <t>142176828P</t>
  </si>
  <si>
    <t>"PV13 - Hlavné vedenie PE-RC d250x 14,8 mm (SDR17, PN10) á6m - potrubie vyrobené podľa normy PAS 1075 typ II"</t>
  </si>
  <si>
    <t>142176829P</t>
  </si>
  <si>
    <t>Výstup na hlavnom vedení d250 pre automatické odvzdušnenie na 6 m tyči</t>
  </si>
  <si>
    <t>142176830P</t>
  </si>
  <si>
    <t>Elektrospojka d250 (SDR17, PN10)</t>
  </si>
  <si>
    <t>142176831P</t>
  </si>
  <si>
    <t>Koleno 90° d250 (SDR17, PN10)</t>
  </si>
  <si>
    <t>142176831P1</t>
  </si>
  <si>
    <t>142176832P</t>
  </si>
  <si>
    <t>Kaučuková izolácia hr. 19 mm</t>
  </si>
  <si>
    <t>142176833P</t>
  </si>
  <si>
    <t>Inštalačné klzné objímky + kaučukové závesy pre potrubie d250</t>
  </si>
  <si>
    <t>142176834P</t>
  </si>
  <si>
    <t>"T1 - T-Kus (PV1, PV2 a PV11) - 2x T-kus 90° d160 (SDR17, PN10) - 6x elektrospojka d160 (SDR17, PN10) - 4x redukcia d160-125 (SDR11, PN16) - 4x elektrospojka d125 (SDR11, PN16) - 2x redukcia d200-160 (SDR11, PN16) - 2x elektrospojka d200 (SDR17, PN10)"</t>
  </si>
  <si>
    <t>142176835P</t>
  </si>
  <si>
    <t>"T2 - T-Kus (PV3, PV11 a PV12) - 2x T-kus 90° d200 (SDR17, PN10) - 6x elektrospojka d200 (SDR17, PN10) - 2x redukcia d200-160 (SDR11, PN16) - 2x elektroredukcia d160-90 (SDR11, PN16)"</t>
  </si>
  <si>
    <t>142176836P</t>
  </si>
  <si>
    <t>"T3 - T-Kus (PV6, PV7 a PV8) - 2x T-kus 90° d160 (SDR17, PN10) - 6x elektrospojka d160 (SDR17, PN10) - 4x redukcia d160-125 (SDR11, PN16) - 4x elektrospojka d125 (SDR11, PN16)"</t>
  </si>
  <si>
    <t>142176837P</t>
  </si>
  <si>
    <t>"T4 - T-Kus (PV4, PV8 a PV9) - 2x T-kus 90° d160 (SDR17, PN10) - 6x elektrospojka d160 (SDR17, PN10) - 2x redukcia d160-125 (SDR11, PN16) - 2x elektrospojka d125 (SDR11, PN16) - 2x redukcia d200-160 (SDR11, PN16) - 2x elektrospojka d200 (SDR17, PN10)"</t>
  </si>
  <si>
    <t>142176838P</t>
  </si>
  <si>
    <t>"T5 - T-Kus (PV5, PV9 a PV10) - 2x T-kus 90° d200 (SDR17, PN10) - 6x elektrospojka d200 (SDR17, PN10) - 2x redukcia d200-160 (SDR11, PN16) - 2x elektrospojka d160 (SDR11, PN16) - 2x redukcia d160-125 (SDR11, PN16) - 2x elektrospojka d125 (SDR11, PN16)"</t>
  </si>
  <si>
    <t>142176839P</t>
  </si>
  <si>
    <t>"T6 - T-Kus (PV10, PV12 a PV13) - 2x T-kus 90° d250 (SDR17, PN10) - 6x elektrospojka d250 (SDR17, PN10) - 4x redukcia d250-200 (SDR17, PN10) - 4x elektrospojka d200 (SDR17, PN10)"</t>
  </si>
  <si>
    <t>142176840P</t>
  </si>
  <si>
    <t>142176841P</t>
  </si>
  <si>
    <t>Redukcia d250-225 (SDR17, PN10)</t>
  </si>
  <si>
    <t>142176842P</t>
  </si>
  <si>
    <t>Elektrospojka d225 (SDR17, PN10)</t>
  </si>
  <si>
    <t>142176843P</t>
  </si>
  <si>
    <t>Lemový nákružok d225 (SDR17, PN10)</t>
  </si>
  <si>
    <t>142176844P</t>
  </si>
  <si>
    <t>Otočná príruba PP-Oceľ d225 (DN200) 8xM20</t>
  </si>
  <si>
    <t>142176845P</t>
  </si>
  <si>
    <t>Medziprírubová uzatváracia klapka d200-225 (DN200) - PVC-U</t>
  </si>
  <si>
    <t>142176846P</t>
  </si>
  <si>
    <t>Zaslepovacia príruba PVC-U d225 + ploché tesnenie</t>
  </si>
  <si>
    <t>142176847P</t>
  </si>
  <si>
    <t>"Ostatné príslušenstvo</t>
  </si>
  <si>
    <t>142176848P</t>
  </si>
  <si>
    <t>"Teplonosná kvapalina - koncentrát (prim</t>
  </si>
  <si>
    <t>000500011.S1</t>
  </si>
  <si>
    <t>000700011.S1</t>
  </si>
  <si>
    <t>000700011.S2</t>
  </si>
  <si>
    <t>000700011.S3</t>
  </si>
  <si>
    <t>000700011.S4</t>
  </si>
  <si>
    <t>000700011.S5</t>
  </si>
  <si>
    <t>000700011.S6</t>
  </si>
  <si>
    <t>Geodetické vytýčenie geotermálnych vrtov</t>
  </si>
  <si>
    <t>000700011.S7</t>
  </si>
  <si>
    <t>Geodetické vytýčenie prepojenia vrtov (po dokončení)</t>
  </si>
  <si>
    <t>000700011.S8</t>
  </si>
  <si>
    <t>000700011.S9</t>
  </si>
  <si>
    <t>000700011.S10</t>
  </si>
  <si>
    <t>Technická správa vrtných prác + potrebné podklady na získanie kolaudačného súhlasu</t>
  </si>
  <si>
    <t>SO 06 - Komunikácie a spevnené plochy</t>
  </si>
  <si>
    <t xml:space="preserve">HSV - Práce a dodávky HSV   </t>
  </si>
  <si>
    <t xml:space="preserve">    1 - Zemné práce   </t>
  </si>
  <si>
    <t xml:space="preserve">    4 - Vodorovné konštrukcie   </t>
  </si>
  <si>
    <t xml:space="preserve">    8 - Rúrové vedenie   </t>
  </si>
  <si>
    <t xml:space="preserve">    9 - Ostatné konštrukcie a práce-búranie   </t>
  </si>
  <si>
    <t xml:space="preserve">    99 - Presun hmôt HSV   </t>
  </si>
  <si>
    <t xml:space="preserve">Práce a dodávky HSV   </t>
  </si>
  <si>
    <t xml:space="preserve">Zemné práce   </t>
  </si>
  <si>
    <t>111101101.S</t>
  </si>
  <si>
    <t>Odstránenie travín a tŕstia s príp. premiestnením a uložením na hromady do 50 m, pri celkovej ploche do 1000m2</t>
  </si>
  <si>
    <t>113106612.S</t>
  </si>
  <si>
    <t>Rozoberanie zámkovej dlažby všetkých druhov v ploche nad 20 m2,  -0,26000t</t>
  </si>
  <si>
    <t>113107131.S</t>
  </si>
  <si>
    <t>Odstránenie krytu v ploche do 200 m2 z betónu prostého, hr. vrstvy do 150 mm,  -0,22500t</t>
  </si>
  <si>
    <t>113107242.S</t>
  </si>
  <si>
    <t>Odstránenie krytu asfaltového v ploche nad 200 m2, hr. nad 50 do 100 mm,  -0,25000t - búrané chodníky z asfaltu</t>
  </si>
  <si>
    <t>113107243.S</t>
  </si>
  <si>
    <t>Odstránenie krytu asfaltového v ploche nad 200 m2, hr. nad 100 do 150 mm,  -0,37500t - búrané komunikácie</t>
  </si>
  <si>
    <t>113152530.S</t>
  </si>
  <si>
    <t>Frézovanie asf. podkladu alebo krytu bez prek., plochy cez 1000 do 10000 m2, pruh š. do 1 m, hr. 50 mm  0,125 t - 100% - figúra KA</t>
  </si>
  <si>
    <t>Vytrhanie obrúb betónových, s vybúraním lôžka, z krajníkov alebo obrubníkov stojatých,  -0,14500t</t>
  </si>
  <si>
    <t>113307222.S</t>
  </si>
  <si>
    <t>Odstránenie podkladu v ploche nad 200 m2 z kameniva hrubého drveného, hr.100 do 200 mm,  -0,23500t - podklad asfaltovývh chodníkov</t>
  </si>
  <si>
    <t>113307223.S</t>
  </si>
  <si>
    <t>Odstránenie podkladu v ploche nad 200 m2 z kameniva hrubého drveného, hr.200 do 300 m,  -0,40000t - búraný podklad komunikácií, betónových plôch a dláždených chodníkov</t>
  </si>
  <si>
    <t>113307231.S</t>
  </si>
  <si>
    <t>Odstránenie podkladu v ploche nad 200 m2 z betónu prostého, hr. vrstvy do 150 mm,  -0,22500t - búranie podkladu asfaltových chodníkov</t>
  </si>
  <si>
    <t>Odstránenie podkladu v ploche nad 200 m2 z betónu prostého, hr. vrstvy nad 150 do 300 mm,  -0,50000t - búranie podkladu komunikácií</t>
  </si>
  <si>
    <t>122201103.S</t>
  </si>
  <si>
    <t>Odkopávka a prekopávka nezapažená v hornine 3, nad 1000 do 10000 m3</t>
  </si>
  <si>
    <t>122201109</t>
  </si>
  <si>
    <t>Odkopávky a prekopávky nezapažené. Príplatok k cenám za lepivosť horniny 3</t>
  </si>
  <si>
    <t>Výkop ryhy do šírky 600 mm v horn.3 do 100 m3 - trativod + kanalizačná prípojka</t>
  </si>
  <si>
    <t>132201202.S</t>
  </si>
  <si>
    <t>Výkop ryhy šírky 600-2000mm horn.3 od 100 do 1000 m3 - priekopa</t>
  </si>
  <si>
    <t>Príplatok k cenám za lepivosť pri hĺbení rýh š. nad 600 do 2 000 mm zapaž. i nezapažených, s urovnaním dna v hornine 3</t>
  </si>
  <si>
    <t>133201201</t>
  </si>
  <si>
    <t>Výkop šachty nezapaženej, hornina 3 do 100 m3 - uličné vpusty nové</t>
  </si>
  <si>
    <t>133201209</t>
  </si>
  <si>
    <t>Príplatok k cenám za lepivosť horniny tr.3</t>
  </si>
  <si>
    <t>Vodorovné premiestnenie výkopku po nespevnenej ceste z horniny tr.1-4, nad 1000 do 10000 m3 na vzdialenosť nad 50 do 500 m - z výkopov na medziskládku</t>
  </si>
  <si>
    <t>162301161.S.1</t>
  </si>
  <si>
    <t>Vodorovné premiestnenie výkopku po nespevnenej ceste z horniny tr.1-4, nad 1000 do 10000 m3 na vzdialenosť nad 50 do 500 m - vhodná zemina z medziskládky do násypov</t>
  </si>
  <si>
    <t>Nakladanie neuľahnutého výkopku z hornín tr.1-4 nad 1000 do 10000 m3 - z výkopov pre medziskládku</t>
  </si>
  <si>
    <t>167102102.S.1</t>
  </si>
  <si>
    <t>Nakladanie neuľahnutého výkopku z hornín tr.1-4 nad 1000 do 10000 m3 - nakladanie vhodnej zeminy do násypov z medziskládky</t>
  </si>
  <si>
    <t>171101104.S</t>
  </si>
  <si>
    <t>Uloženie sypaniny do násypu  súdržnej horniny s mierou zhutnenia nad 100 do 102 % podľa Proctor-Standard</t>
  </si>
  <si>
    <t>171151101.S</t>
  </si>
  <si>
    <t>Hutnenie bokov násypov z hornín súdržných a sypkých</t>
  </si>
  <si>
    <t>171201203.S</t>
  </si>
  <si>
    <t>Uloženie sypaniny na skládky nad 1000 do 10000 m3</t>
  </si>
  <si>
    <t>Zásyp sypaninou so zhutnením jám, šachiet, rýh, zárezov alebo okolo objektov do 100 m3 - trativod a prípojka</t>
  </si>
  <si>
    <t>175101202.S</t>
  </si>
  <si>
    <t>Obsyp objektov sypaninou z vhodných hornín 1 až 4 s prehodením sypaniny - kanalizačná prípojka</t>
  </si>
  <si>
    <t>583310002700.S</t>
  </si>
  <si>
    <t>Štrkopiesok frakcia 0-8 mm</t>
  </si>
  <si>
    <t>180405114.S</t>
  </si>
  <si>
    <t>Založenie trávnika vo vegetačných prefabrikátoch výsevom zmesi ornice a semena v rovine alebo na svahu do 1:5 - figúra PZ 30%</t>
  </si>
  <si>
    <t>005720001400.S</t>
  </si>
  <si>
    <t>Osivá tráv - semená parkovej zmesi</t>
  </si>
  <si>
    <t>181101102</t>
  </si>
  <si>
    <t>Úprava pláne v zárezoch v hornine 1-4 so zhutnením</t>
  </si>
  <si>
    <t>212755266.S</t>
  </si>
  <si>
    <t>Trativod z drenážnych rúrok bez lôžka, vnútorného priem. rúrok 160 mm - figúra T</t>
  </si>
  <si>
    <t>286120012200</t>
  </si>
  <si>
    <t>Rúra plnostenná drenážna, PVC DN 160, SN 8, celoperforovaná, obalená v priepustnej geotextílii</t>
  </si>
  <si>
    <t>Poznámka k položke:_x000D_
podľa normy STN EN 1401</t>
  </si>
  <si>
    <t xml:space="preserve">Vodorovné konštrukcie   </t>
  </si>
  <si>
    <t>Lôžko pod potrubie, stoky a drobné objekty, v otvorenom výkope z kameniva drobného ťaženého 0-4 mm - trativod, prípojka, priekopa a vpusty</t>
  </si>
  <si>
    <t>564521111.S</t>
  </si>
  <si>
    <t>Zhotovenie výplne vegetačnych tvárnic zo sypaniny, po zhutnení hr. 80 mm - 30% plochy PZ</t>
  </si>
  <si>
    <t>581530000400.S</t>
  </si>
  <si>
    <t>Piesok technický netriedený - pomer výplne: 2</t>
  </si>
  <si>
    <t>581250000100.S</t>
  </si>
  <si>
    <t>Humus - pomer výplne: 1</t>
  </si>
  <si>
    <t>564851111.S</t>
  </si>
  <si>
    <t>Podklad zo štrkodrviny s rozprestretím a zhutnením, po zhutnení hr. 150 mm - ochranná vrstva chodníkov dláždených (D-vstup,VAP+SIP) + podkladná vrstva zatrávnených parkovísk (PZ)</t>
  </si>
  <si>
    <t>564861111</t>
  </si>
  <si>
    <t>Podklad zo štrkodrviny s rozprestretím a zhutnením, po zhutnení hr. 200 mm - ochranná vrstva komunikácií (K) + dláždených parkovísk (PD) + chodníkov z asfaltu (A) + betónových plôch (B)</t>
  </si>
  <si>
    <t>567122111.S</t>
  </si>
  <si>
    <t>Podklad z kameniva stmeleného cementom, s rozprestretím a zhutnením CBGM C 8/10 (C 6/8), po zhutnení hr. 120 mm - podkladná vrstva všetkých chodníkov (D+A)</t>
  </si>
  <si>
    <t>567122114.S</t>
  </si>
  <si>
    <t>Podklad z kameniva stmeleného cementom s rozprestretím a zhutnením, CBGM C 8/10 22, po zhutnení hr. 150 mm - podkladná vrtsva parkovísk z betónovej dlažby (PD) + betónových plôch (B)</t>
  </si>
  <si>
    <t>567132113.S</t>
  </si>
  <si>
    <t>Podklad z kameniva stmeleného cementom, s rozprestretím a zhutnením CBGM C 8/10 22, po zhutnení hr. 180 mm - podkladná vrtsva komunikácií (K)</t>
  </si>
  <si>
    <t>573191111</t>
  </si>
  <si>
    <t>Náter infiltračný katiónaktívnou emulziou v množstve 1, 00 kg/m2 - komunikácie (K), komunikácie + výmena krytu (KA) 100% + chodníky z asfaltu (A)</t>
  </si>
  <si>
    <t>573211111</t>
  </si>
  <si>
    <t>Postrek asfaltový spojovací bez posypu kamenivom z asfaltu cestného v množstve od 0, 50 do 0,70 kg/m2 - komunikácie (K)</t>
  </si>
  <si>
    <t>577144111.S</t>
  </si>
  <si>
    <t>Asfaltový betón vrstva obrusná AC 8 O v pruhu š. do 3 m z nemodifik. asfaltu tr. II, po zhutnení hr. 50 mm - chodníky, figúra A</t>
  </si>
  <si>
    <t>577144231.S</t>
  </si>
  <si>
    <t>Asfaltový betón vrstva obrusná AC 11 O v pruhu š. do 3 m z nemodifik. asfaltu tr. II, po zhutnení hr. 50 mm - komunikácie, figúra K</t>
  </si>
  <si>
    <t>577154231.S</t>
  </si>
  <si>
    <t>Asfaltový betón vrstva obrusná AC 11 O v pruhu š. do 3 m z nemodifik. asfaltu tr. II, po zhutnení, 100% plochy, priemerná hr. úpravy 60 mm - komunikácie, len výmena krycej vrstvy, figúra KA</t>
  </si>
  <si>
    <t>577164431.S</t>
  </si>
  <si>
    <t>Asfaltový betón vrstva ložná AC 22 L v pruhu š. do 3 m z nemodifik. asfaltu tr. II, po zhutnení hr. 70 mm - komunikácie, figúra K</t>
  </si>
  <si>
    <t>581130315.S</t>
  </si>
  <si>
    <t>Kryt cementobetónový cestných komunikácií skupiny CB III pre TDZ IV, V a VI, hr. 200 mm - figúra B</t>
  </si>
  <si>
    <t>596811330.S</t>
  </si>
  <si>
    <t>Kladenie betónovej dlažby s vyplnením škár do lôžka z cementovej malty, veľ. do 0,09 m2 plochy do 50 m2 - hlavný vstup</t>
  </si>
  <si>
    <t>592460017300</t>
  </si>
  <si>
    <t>Dlažba betónová systémová s fázou, rozmer cca 100x100 až cca 300x300x60 mm, sivá</t>
  </si>
  <si>
    <t>596911144.S</t>
  </si>
  <si>
    <t>Kladenie betónovej zámkovej dlažby komunikácií pre peších hr. 60 mm pre peších nad 300 m2 so zriadením lôžka z kameniva hr. 40 mm - figúra D bez vstupu</t>
  </si>
  <si>
    <t>596911164.S</t>
  </si>
  <si>
    <t>Kladenie betónovej zámkovej dlažby pre parkoviská hr. 80 mm nad 300 m2 so zriadením lôžka z kameniva hr. 40 mm - figúra PD</t>
  </si>
  <si>
    <t>592460017900</t>
  </si>
  <si>
    <t>Dlažba betónová systémová s fázou, rozmer cca 100x200 x80 mm, sivá</t>
  </si>
  <si>
    <t>596911331.S</t>
  </si>
  <si>
    <t>Kladenie dlažby pre nevidiacich hr. 60 mm do lôžka z kameniva ťaženého hr. 40 mm s vyplnením škár - varovné (VAP) a signálne (SIP) pásy z dlažby</t>
  </si>
  <si>
    <t>592460006800</t>
  </si>
  <si>
    <t>Dlažba betónová pre nevidiacich, nopková, rozmer cca 200x200x60 mm, červená</t>
  </si>
  <si>
    <t>Poznámka k položke:_x000D_
Spotreba 25 ks/m2</t>
  </si>
  <si>
    <t>592460006900</t>
  </si>
  <si>
    <t>Dlažba betónová pre nevidiacich drážková, rozmer cca 200x200x60 mm, červená</t>
  </si>
  <si>
    <t>596912214.S</t>
  </si>
  <si>
    <t>Kladenie betónovej dlažby z vegetačných tvárnic hr. 80 mm, do lôžka z kameniva ťaženého, veľkosti do 0,25 m2, plochy nad 300 m2 - figúra PZ</t>
  </si>
  <si>
    <t>592460020100.S</t>
  </si>
  <si>
    <t>Dlažba betónová zatrávňovacia, rozmer cca 200x200x80 mm, farba sivá</t>
  </si>
  <si>
    <t>597962123</t>
  </si>
  <si>
    <t>Montáž uzavretáho žľabu SV 150, do lôžka z betónu prostého tr.C 20/25</t>
  </si>
  <si>
    <t>5524178500</t>
  </si>
  <si>
    <t>Žľab svetlosti cca 150 mm - šxv= cca 210x305-400 mm</t>
  </si>
  <si>
    <t>5524175000</t>
  </si>
  <si>
    <t>Liatinový kryt, štrbina cca 120 x 20 mm, trieda D 600, dxšxv= cca 500x225x40 mm</t>
  </si>
  <si>
    <t>5922960580</t>
  </si>
  <si>
    <t>Odtokový vpust svetlosti cca 150 mm, s oceľov. poz. r. s lapačom z poz. oc. cca 500x210x570 mm</t>
  </si>
  <si>
    <t xml:space="preserve">Rúrové vedenie   </t>
  </si>
  <si>
    <t>817354111.S</t>
  </si>
  <si>
    <t>Montáž útesu s hrdlom na betónovom a železobetónovom potrubí</t>
  </si>
  <si>
    <t>871356006.S</t>
  </si>
  <si>
    <t>Montáž kanalizačného PVC-U potrubia hladkého viacvrstvového DN 200</t>
  </si>
  <si>
    <t>286110000200.S</t>
  </si>
  <si>
    <t>Rúra PVC-U hladký, kanalizačný, gravitačný systém Dxr cca 200x5,9 mm, dĺ. 5m, SN8 - napenená (viacvrstvová)</t>
  </si>
  <si>
    <t>877356006.S</t>
  </si>
  <si>
    <t>Montáž kanalizačného PVC-U kolena DN 200</t>
  </si>
  <si>
    <t>286510004800.S</t>
  </si>
  <si>
    <t>Koleno PVC-U, DN cca 200x15°, 30°, 45° pre hladký, kanalizačný, gravitačný systém</t>
  </si>
  <si>
    <t>895941111.S</t>
  </si>
  <si>
    <t>Zriadenie kanalizačného vpustu uličného z betónových dielcov - figúra U</t>
  </si>
  <si>
    <t>895000000006</t>
  </si>
  <si>
    <t>Univerzálny odtokový vpust troj. s oc. poz. r. s liat. kryt. trieda E600, s košom z poz. oc. cca 510x390x850mm</t>
  </si>
  <si>
    <t>899331111.S</t>
  </si>
  <si>
    <t>Výšková úprava uličného vstupu alebo vpuste do 200 mm zvýšením poklopu</t>
  </si>
  <si>
    <t xml:space="preserve">Ostatné konštrukcie a práce-búranie   </t>
  </si>
  <si>
    <t>911332322.S</t>
  </si>
  <si>
    <t>Osadenie a montáž cestného zvodidla oceľového jednostranného úrovne zachytenia H1 so zabaranením stĺpikov pri vz. 2,0 m - figúra Z</t>
  </si>
  <si>
    <t>553550000400.S</t>
  </si>
  <si>
    <t>Zvodidlo cestné jednostranné oceľové, vzdialenosť stĺpikov 2,0 m, JSNH4 / H1, komplet</t>
  </si>
  <si>
    <t>914001111</t>
  </si>
  <si>
    <t>Osadenie a montáž cestnej zvislej dopravnej značky na stľpik, stľp,konzolu alebo objekt - TDZ + DDZ</t>
  </si>
  <si>
    <t>914812211.S</t>
  </si>
  <si>
    <t>Montáž dočasnej dopravnej značky kompletnej základnej na podstavci</t>
  </si>
  <si>
    <t>404410033905</t>
  </si>
  <si>
    <t>Regulačná značka ZDZ 201 "Daj prednosť v jazde", Zn lisovaná, V1-630 mm, RA2, P3, E2, SP1 - TDZ</t>
  </si>
  <si>
    <t>404410033925</t>
  </si>
  <si>
    <t>Regulačná značka ZDZ 202 "Stoj, daj prednosť v jazde", Zn lisovaná, V2-900 x 900 mm, RA2, P3, E2, SP1 - DDZ</t>
  </si>
  <si>
    <t>404410034615</t>
  </si>
  <si>
    <t>Regulačná značka ZDZ 210-10 "Prikázaný smer jazdy (vľavo)", Zn lisovaná, V1 - kruh 420 mm, RA2, P3, E2, SP1 - TDZ</t>
  </si>
  <si>
    <t>404410034630</t>
  </si>
  <si>
    <t>Regulačná značka ZDZ 210-20 "Prikázaný smer jazdy (vpravo)", Zn lisovaná, V1 - kruh 420 mm, RA2, P3, E2, SP1 - TDZ</t>
  </si>
  <si>
    <t>404410034755</t>
  </si>
  <si>
    <t>Regulačná značka ZDZ 212-20 "Prikázaný smer obchádzania (vpravo)", Zn lisovaná, V1 - kruh 420 mm, RA2, P3, E2, SP1 - TDZ</t>
  </si>
  <si>
    <t>404410034770</t>
  </si>
  <si>
    <t>Regulačná značka ZDZ 213 "Kruhový objazd", Zn lisovaná, V1 - kruh 420 mm, RA2, P3, E2, SP1 - TDZ</t>
  </si>
  <si>
    <t>404410035895</t>
  </si>
  <si>
    <t>Regulačná značka ZDZ 231 "Zákaz vjazdu v oboch smeroch", Zn lisovaná, V1 - kruh 420 mm, RA2, P3, E2, SP1 - 1 ks TDZ + 3 ks DDZ</t>
  </si>
  <si>
    <t>404410036026</t>
  </si>
  <si>
    <t>Regulačná značka ZDZ 233-52 "Zákaz vjazdu (nákladné vozidlá)", Zn lisovaná, V1 - kruh 420 mm, RA2, P3, E2, SP1 - DDZ</t>
  </si>
  <si>
    <t>404410036215</t>
  </si>
  <si>
    <t>Regulačná značka ZDZ 253 -20 "Najvyššia dovolená rýchlosť (20 km/h)", Zn lisovaná, V1 - kruh 420 mm, RA2, P3, E2, SP1 - DDZ</t>
  </si>
  <si>
    <t>404410000885</t>
  </si>
  <si>
    <t>Výstražná značka ZDZ 101 "Nebezpečenstvo", Zn lisovaná, V1-630 mm, RA2, P3, E2, SP1 - DDZ</t>
  </si>
  <si>
    <t>404410179958</t>
  </si>
  <si>
    <t>Všeobecná dodatková tabuľa ZDZ 507-121 V1RA2 "Neplatí pre ...", rozmer 231x420 mm, Zn lisovaná, P3, E2, SP1 - DDZ</t>
  </si>
  <si>
    <t>404410179964</t>
  </si>
  <si>
    <t>Všeobecná dodatková tabuľa ZDZ 509-53 V1RA2 "Spresňujúce informácie (k značke 101: stavebná premávka)", rozmer 231x420 mm, Zn lisovaná, P3, E2, SP1 - DDZ</t>
  </si>
  <si>
    <t>404410037570</t>
  </si>
  <si>
    <t>Regulačná značka ZDZ 272 "Parkovanie", Zn lisovaná, V1 - 420 x x420 mm, RA2, P3, E2, SP1 - TDZ</t>
  </si>
  <si>
    <t>404410037445</t>
  </si>
  <si>
    <t>Regulačná značka ZDZ 270 "Zákaz zastavenia", Zn lisovaná, V1 - kruh 420 mm, RA2, P3, E2, SP1 - DDZ</t>
  </si>
  <si>
    <t>404410177652</t>
  </si>
  <si>
    <t>Pruhová značka ZDZ 422-20 "Zvýšenie počtu jazdných pruhov (vpravo, pokračujú 2 pruhy + regulačná značka)", Zn lisovaná, V2 - 1600x1200 mm, RA2, P3, E2, SP1 - TDZ</t>
  </si>
  <si>
    <t>404410179928</t>
  </si>
  <si>
    <t>Všeobecná dodatková tabuľa ZDZ 506-90 V1RA2 "Platí pre (vozidlá taxislužby)", rozmer 231x420 mm, Zn lisovaná, P3, E2, SP1 - TDZ</t>
  </si>
  <si>
    <t>404410180046</t>
  </si>
  <si>
    <t>Všeobecná dodatková tabuľa ZDZ 506-139r.2 V1RA2 "Platí pre (vozidlá vyznač.prevádzkovateľa-2 riadky)", rozmer 315x420 mm, Zn lisovaná, P3, E2, SP1 - TDZ</t>
  </si>
  <si>
    <t>404410180074</t>
  </si>
  <si>
    <t>Všeobecná dodatková tabuľa ZDZ 507-101 V1RA2 "Neplatí pre (dopravná obsluha)", rozmer 315x420 mm, Zn lisovaná, P3, E2, SP1 - TDZ</t>
  </si>
  <si>
    <t>404410037571</t>
  </si>
  <si>
    <t>Regulačná značka ZDZ 272-10 "Parkovanie (šikmo/pozdĺžne,vpravo-začiatok,vľavo-koniec)", Zn lisovaná, V1 -420x420 mm, RA2, P3, E2, SP1 - TDZ</t>
  </si>
  <si>
    <t>404410037572</t>
  </si>
  <si>
    <t>Regulačná značka ZDZ 272-20 "Parkovanie (šikmo/pozdĺžne,vpravo-koniec,vľavo-začiatok)", Zn lisovaná, V1 -420x420 mm, RA2, P3, E2, SP1 - TDZ</t>
  </si>
  <si>
    <t>404410112335</t>
  </si>
  <si>
    <t>Informatívna značka ZDZ 302 "Hlavná cesta", Zn lisovaná, V1-420 x 420 mm, RA2, P3, E2, SP1 - 2 ks TDZ + 1 ks DDZ</t>
  </si>
  <si>
    <t>404410175801</t>
  </si>
  <si>
    <t>Návesť ZDZ 325-10 "Priechod pre chodcov (informačná značka,umiestnenie vpravo)", Zn lisovaná, V1-600x600 mm, RA2, P3, E2, SP1 - TDZ</t>
  </si>
  <si>
    <t>404410175786</t>
  </si>
  <si>
    <t>Návesť ZDZ 328 "Slepá cesta", Zn lisovaná, V1-420x420 mm, RA2, P3, E2, SP1 - 1 ks TDZ + 2 ks DDZ</t>
  </si>
  <si>
    <t>404410179926</t>
  </si>
  <si>
    <t>Všeobecná dodatková tabuľa ZDZ 506-86 V1RA2 "Platí pre (osoby so zdravotným postihnutím)", rozmer 231x420 mm, Zn lisovaná, P3, E2, SP1 - TDZ</t>
  </si>
  <si>
    <t>404490008900.S</t>
  </si>
  <si>
    <t>Podstavec gumený, dxš 750x375 mm, pre stĺpiky dopravného značenia</t>
  </si>
  <si>
    <t>404490008500.S</t>
  </si>
  <si>
    <t>Stĺpik Zn, rozmer 40x40 mm, dĺžka 2 m, (červeno - biely reflexný polep), pre dopravné značky</t>
  </si>
  <si>
    <t>914501121</t>
  </si>
  <si>
    <t>Montáž stĺpika zvislej dopravnej značky dĺžky do 3,5 m do betónového základu</t>
  </si>
  <si>
    <t>404490008400</t>
  </si>
  <si>
    <t>Stĺpik Zn, d 60 mm/1 bm, pre dopravné značky</t>
  </si>
  <si>
    <t>404440000100</t>
  </si>
  <si>
    <t>Úchyt na stĺpik, d 60 mm, križový, Zn</t>
  </si>
  <si>
    <t>404490008600</t>
  </si>
  <si>
    <t>Krytka stĺpika, d 60 mm, plastová</t>
  </si>
  <si>
    <t>915711322.S</t>
  </si>
  <si>
    <t>Vodorovné dopravné značenie striekané farbou deliacich čiar prerušovaných šírky 125 mm žltá retroreflexná - DDZ</t>
  </si>
  <si>
    <t>915712512.S</t>
  </si>
  <si>
    <t>Vodorovné dopravné značenie termoplastom deliacich čiar súvislých šírky 125 mm biela retroreflexná - figúra 12P</t>
  </si>
  <si>
    <t>915712522.S</t>
  </si>
  <si>
    <t>Vodorovné dopravné značenie termoplastom deliacich čiar prerušovaných šírky 125 mm biela retroreflexná - figúra 12C</t>
  </si>
  <si>
    <t>915712622.S</t>
  </si>
  <si>
    <t>Vodorovné dopravné značenie termoplastom vodiacich čiar prerušovaných šírky 250 mm biela retroreflexná - figúra 25C</t>
  </si>
  <si>
    <t>915715112.S</t>
  </si>
  <si>
    <t>Varovný pás samolepiaci z plastových hmatových vodiacich platní šírky 400 mm - VAP</t>
  </si>
  <si>
    <t>915715122.S</t>
  </si>
  <si>
    <t>Signálny pás samolepiaci z plastových hmatových vodiacich platní šírky 800 mm - SIP</t>
  </si>
  <si>
    <t>915715132.S</t>
  </si>
  <si>
    <t>Vodiaca línia samolepiaca z plastových hmatových vodiacich platní šírky 400 mm - VOP</t>
  </si>
  <si>
    <t>915721512.S</t>
  </si>
  <si>
    <t>Vodorovné dopravné značenie termoplastom prechodov pre chodcov, šípky, symboly a pod., biela retroreflexná - figúra PL</t>
  </si>
  <si>
    <t>915791111.S</t>
  </si>
  <si>
    <t>Predznačenie pre značenie striekané farbou z náterových hmôt deliace čiary, vodiace prúžky</t>
  </si>
  <si>
    <t>915791112.S</t>
  </si>
  <si>
    <t>Predznačenie pre vodorovné značenie striekané farbou alebo vykonávané z náterových hmôt</t>
  </si>
  <si>
    <t>915940011.S</t>
  </si>
  <si>
    <t>Osadenie parkovacej plastovej dorazovej lišty</t>
  </si>
  <si>
    <t>404490004500.S</t>
  </si>
  <si>
    <t>Parkovacia dorazová lišta, rozmer cca 120x750x100 mm</t>
  </si>
  <si>
    <t>916362111</t>
  </si>
  <si>
    <t>Osadenie cestného obrubníka betónového stojatého do lôžka z betónu prostého tr. C 12/15 s bočnou oporou</t>
  </si>
  <si>
    <t>592170003800</t>
  </si>
  <si>
    <t>Obrubník cestný so skosením, lxšxv cca 1000x150x250 mm, sivá - figúra O</t>
  </si>
  <si>
    <t>592170003600</t>
  </si>
  <si>
    <t>Obrubník cestný so skosením, lxšxv cca 250x150x250 mm, sivá - figúra 3O</t>
  </si>
  <si>
    <t>592170004000</t>
  </si>
  <si>
    <t>Obrubník cestný, oblúkový, vonkajší polomer 1 m, lxšxv cca 520x150x250 mm, sivá - figúra 1O</t>
  </si>
  <si>
    <t>592170003900</t>
  </si>
  <si>
    <t>Obrubník cestný, oblúkový, vonkajší polomer 0,5 m, lxšxv cca 390x150x250 mm, sivá - figúra 0O</t>
  </si>
  <si>
    <t>592170002400.S</t>
  </si>
  <si>
    <t>Obrubník cestný nábehový, lxšxv cca 1000x200x150(100) mm + 1 prechodový prvok - figúra N + NP</t>
  </si>
  <si>
    <t>592170003500</t>
  </si>
  <si>
    <t>Obrubník rovný, lxšxv cca 1000x100x200 mm, sivá - figúra M</t>
  </si>
  <si>
    <t>592170002900</t>
  </si>
  <si>
    <t>Obrubník parkový, lxšxv cca 1000x50x200 mm, sivá - figúra C</t>
  </si>
  <si>
    <t>918101111</t>
  </si>
  <si>
    <t>Lôžko pod obrubníky, krajníky alebo obruby z dlažobných kociek z betónu prostého tr. C 12/15</t>
  </si>
  <si>
    <t>919413115.S</t>
  </si>
  <si>
    <t>Vtoková nádržka priekopy z betónu prostého tr. C 25/30</t>
  </si>
  <si>
    <t>919735113.S</t>
  </si>
  <si>
    <t>Rezanie existujúceho asfaltového krytu alebo podkladu hĺbky nad 100 do 150 mm</t>
  </si>
  <si>
    <t>935111111.S</t>
  </si>
  <si>
    <t>Osadenie rigolového žľabu z betónových tvárnic šírky do 500 mm - figúra R</t>
  </si>
  <si>
    <t>592270002100</t>
  </si>
  <si>
    <t>Odvodňovací žľab, lxšxv cca 500x250x140 mm, prehĺbenie 80 mm, sivá</t>
  </si>
  <si>
    <t>935112311.S</t>
  </si>
  <si>
    <t>Osadenie priekop. žľabu z betón. priekopových tvárnic šírky 800- 1200 mm do betónu C 12/15 - figúra P</t>
  </si>
  <si>
    <t>592270000400.S</t>
  </si>
  <si>
    <t>Tvárnica priekopová, rozmer cca 1125x350 mm</t>
  </si>
  <si>
    <t>979084212</t>
  </si>
  <si>
    <t>Poplatok za uloženie na skládke</t>
  </si>
  <si>
    <t>979084216</t>
  </si>
  <si>
    <t>Vodorovná doprava vybúraných hmôt po suchu bez naloženia, ale so zložením na vzdialenosť do 5 km</t>
  </si>
  <si>
    <t>979087213</t>
  </si>
  <si>
    <t>Nakladanie na dopravné prostriedky pre vodorovnú dopravu vybúraných hmôt</t>
  </si>
  <si>
    <t xml:space="preserve">Presun hmôt HSV   </t>
  </si>
  <si>
    <t>998225111</t>
  </si>
  <si>
    <t>-1524326755</t>
  </si>
  <si>
    <t>001100001.S</t>
  </si>
  <si>
    <t>Meranie - statické zaťažovacie skúšky</t>
  </si>
  <si>
    <t>mes</t>
  </si>
  <si>
    <t>SO 07 - Silnoprúdové rozvody</t>
  </si>
  <si>
    <t>SO 07.1 - VN prípojka</t>
  </si>
  <si>
    <t xml:space="preserve">    20-M - Energetik</t>
  </si>
  <si>
    <t xml:space="preserve">    46-M - Zemné práce vykonávané pri externých montážnych prácach</t>
  </si>
  <si>
    <t>1118984351</t>
  </si>
  <si>
    <t>-1797913990</t>
  </si>
  <si>
    <t>95*0,5</t>
  </si>
  <si>
    <t>-2105855113</t>
  </si>
  <si>
    <t>1478914264</t>
  </si>
  <si>
    <t>-1180593441</t>
  </si>
  <si>
    <t>-319997187</t>
  </si>
  <si>
    <t>95*2</t>
  </si>
  <si>
    <t>-990763761</t>
  </si>
  <si>
    <t>1104821064</t>
  </si>
  <si>
    <t>23,75*19 'Prepočítané koeficientom množstva</t>
  </si>
  <si>
    <t>144905598</t>
  </si>
  <si>
    <t>81918568</t>
  </si>
  <si>
    <t>23,75*5 'Prepočítané koeficientom množstva</t>
  </si>
  <si>
    <t>25303066</t>
  </si>
  <si>
    <t>3425957</t>
  </si>
  <si>
    <t>-114431485</t>
  </si>
  <si>
    <t>20-M</t>
  </si>
  <si>
    <t>Energetik</t>
  </si>
  <si>
    <t>210115016.S</t>
  </si>
  <si>
    <t>Odpínače 3P, 25kV, 38kV</t>
  </si>
  <si>
    <t>41698109</t>
  </si>
  <si>
    <t>357210017400.S</t>
  </si>
  <si>
    <t>Odpínáč 3P, 25 kV, 400 A, 16 kA vnútorné vrátane poistkových spodkov</t>
  </si>
  <si>
    <t>1854894548</t>
  </si>
  <si>
    <t>210070403.S</t>
  </si>
  <si>
    <t>Spojovacie vedenie Cu tyčí 40/10 mm</t>
  </si>
  <si>
    <t>-47766107</t>
  </si>
  <si>
    <t>196130002800.S</t>
  </si>
  <si>
    <t>Tyč z medi šxhr 40x10 mm, E Cu 99,9, plochá, ťahaná za studena</t>
  </si>
  <si>
    <t>1428028657</t>
  </si>
  <si>
    <t>210120821.S</t>
  </si>
  <si>
    <t>Poistky VN 10-38,5 kV</t>
  </si>
  <si>
    <t>-1097799589</t>
  </si>
  <si>
    <t>345290018400.S</t>
  </si>
  <si>
    <t>Poistková vložka vysokonapäťová 100A, veľkosť 64x442</t>
  </si>
  <si>
    <t>-1973027825</t>
  </si>
  <si>
    <t>210101397.S</t>
  </si>
  <si>
    <t>VN koncovky pre 1-žilové káble s plast. izoláciou a polovodivou vrstvou na žilách pre 10 kV, 22 kV a 35 kV (70-300 mm2)</t>
  </si>
  <si>
    <t>523838388</t>
  </si>
  <si>
    <t>345810013800.S</t>
  </si>
  <si>
    <t>Koncovka VN s polymérovou izoláciou POLT -24 D/1XI 70-240/340</t>
  </si>
  <si>
    <t>877800143</t>
  </si>
  <si>
    <t>210172552.S</t>
  </si>
  <si>
    <t>Montáž meracieho transformátora prúdu VN a VVN do 22 kV</t>
  </si>
  <si>
    <t>342554282</t>
  </si>
  <si>
    <t>MTP</t>
  </si>
  <si>
    <t>Merací transformátor prúdu 20/5A, 0,2s</t>
  </si>
  <si>
    <t>-1370438392</t>
  </si>
  <si>
    <t>210172502.S</t>
  </si>
  <si>
    <t>Montáž meracieho transformátora VN a VVN do 22 kV</t>
  </si>
  <si>
    <t>1039849206</t>
  </si>
  <si>
    <t>MTN</t>
  </si>
  <si>
    <t>Merací transformátor napätia 22000/√3//100/√3, 0,2</t>
  </si>
  <si>
    <t>-1627457021</t>
  </si>
  <si>
    <t>210930224.S</t>
  </si>
  <si>
    <t>Vodič hliníkový silový uložený voľne 22-AXEKVCEY 12,7/22 kV 1x150/25</t>
  </si>
  <si>
    <t>526979018</t>
  </si>
  <si>
    <t>285*3</t>
  </si>
  <si>
    <t>093436</t>
  </si>
  <si>
    <t>NA2XS(F)2Y 1x150/25 12,7/22kV</t>
  </si>
  <si>
    <t>1211839695</t>
  </si>
  <si>
    <t>210950111.S</t>
  </si>
  <si>
    <t>Zväzkovanie jednožilových káblov VN</t>
  </si>
  <si>
    <t>-2016987598</t>
  </si>
  <si>
    <t>247710004400.S</t>
  </si>
  <si>
    <t>Páska sťahovacia lxš 180x7,8 mm</t>
  </si>
  <si>
    <t>-137780726</t>
  </si>
  <si>
    <t>Pol01</t>
  </si>
  <si>
    <t>Príchytka káblová VN pre 3 vodiče</t>
  </si>
  <si>
    <t>-771097059</t>
  </si>
  <si>
    <t>971046014.S</t>
  </si>
  <si>
    <t>Jadrové vrty diamantovými korunkami do D 150 mm do stien - betónových, obkladov -0,00039t</t>
  </si>
  <si>
    <t>2050889310</t>
  </si>
  <si>
    <t>-705197445</t>
  </si>
  <si>
    <t>-687954787</t>
  </si>
  <si>
    <t>Pol02</t>
  </si>
  <si>
    <t>Utesnenie káblového prestupu</t>
  </si>
  <si>
    <t>762305720</t>
  </si>
  <si>
    <t>Utesnenie káblového prestupu napr. CFS-T RR3</t>
  </si>
  <si>
    <t>622749898</t>
  </si>
  <si>
    <t>-1685102674</t>
  </si>
  <si>
    <t>Zemné práce vykonávané pri externých montážnych prácach</t>
  </si>
  <si>
    <t>460200303.S</t>
  </si>
  <si>
    <t>Hĺbenie káblovej ryhy ručne 50 cm širokej a 120 cm hlbokej, v zemine triedy 3</t>
  </si>
  <si>
    <t>-650333716</t>
  </si>
  <si>
    <t>-917401095</t>
  </si>
  <si>
    <t>Piesok kopaný</t>
  </si>
  <si>
    <t>2103291541</t>
  </si>
  <si>
    <t>275321211.S</t>
  </si>
  <si>
    <t>Betón základových pätiek, železový (bez výstuže), tr. C 12/15</t>
  </si>
  <si>
    <t>-225701070</t>
  </si>
  <si>
    <t>-750966858</t>
  </si>
  <si>
    <t>-1592311530</t>
  </si>
  <si>
    <t>210010166.S</t>
  </si>
  <si>
    <t>Rúrka tuhá elektroinštalačná z HDPE, D 160 uložená voľne</t>
  </si>
  <si>
    <t>-28194006</t>
  </si>
  <si>
    <t>3*190</t>
  </si>
  <si>
    <t>-113155114</t>
  </si>
  <si>
    <t>286530130300.S</t>
  </si>
  <si>
    <t>Spojka nasúvacia 02160 pre korudované elektroinštal. rúrky z HDPE, D 160 mm</t>
  </si>
  <si>
    <t>1720963180</t>
  </si>
  <si>
    <t>345710006200.S</t>
  </si>
  <si>
    <t>Rúrka ohybná 09160 dvojplášťová korugovaná z HDPE, bezhalogénová, D 160 mm</t>
  </si>
  <si>
    <t>-1147872529</t>
  </si>
  <si>
    <t>460560303.S</t>
  </si>
  <si>
    <t>Ručný zásyp nezap. káblovej ryhy bez zhutn. zeminy, 50 cm širokej, 120 cm hlbokej v zemine tr. 3</t>
  </si>
  <si>
    <t>2012654092</t>
  </si>
  <si>
    <t>8701534</t>
  </si>
  <si>
    <t>Pol03</t>
  </si>
  <si>
    <t>Kenetronové skúšky</t>
  </si>
  <si>
    <t>-2031609776</t>
  </si>
  <si>
    <t>OPaOS</t>
  </si>
  <si>
    <t>Odborná prehliadka a odborná skúška</t>
  </si>
  <si>
    <t>278606426</t>
  </si>
  <si>
    <t>TI</t>
  </si>
  <si>
    <t>Úradná skúška</t>
  </si>
  <si>
    <t>-1930996284</t>
  </si>
  <si>
    <t>1158257656</t>
  </si>
  <si>
    <t>SO 07.2 - Trafostanica</t>
  </si>
  <si>
    <t>210171158.S</t>
  </si>
  <si>
    <t>Montáž silového transformátora vzduchového s výkonom do 1600 kVA</t>
  </si>
  <si>
    <t>-360501702</t>
  </si>
  <si>
    <t>Suchý transformátor 1600kVA v zmysle PD</t>
  </si>
  <si>
    <t>-427702366</t>
  </si>
  <si>
    <t>Mechanická zábrana pre transformátor, vyhotovenie z pletiva</t>
  </si>
  <si>
    <t>-463416193</t>
  </si>
  <si>
    <t>MZ.1</t>
  </si>
  <si>
    <t>-416105596</t>
  </si>
  <si>
    <t>210190431.S</t>
  </si>
  <si>
    <t>Montáž rozvádzača VN - vnútorné vyhotovenie za 1 pole do váhy 400 kg</t>
  </si>
  <si>
    <t>-1203709352</t>
  </si>
  <si>
    <t>VN rozvádzač 3 polia (prívodné pole, pole merania, pole vývodové) viď TS</t>
  </si>
  <si>
    <t>378770956</t>
  </si>
  <si>
    <t>210190053.S</t>
  </si>
  <si>
    <t>Montáž rozvádzača skriňového, panelového za l pole - delený rozvádzač do váhy 400 kg</t>
  </si>
  <si>
    <t>522582628</t>
  </si>
  <si>
    <t>Rozvádzač RH viď PD</t>
  </si>
  <si>
    <t>-1406249597</t>
  </si>
  <si>
    <t>210193271.S</t>
  </si>
  <si>
    <t>Rozvádzač oceľoplechový povrchová montáž , výška 550, 750 x šírka 510 mm</t>
  </si>
  <si>
    <t>208052053</t>
  </si>
  <si>
    <t>Pol04</t>
  </si>
  <si>
    <t>Rozvádzač ER</t>
  </si>
  <si>
    <t>-670440509</t>
  </si>
  <si>
    <t>210822003.S</t>
  </si>
  <si>
    <t>Vodič medený silový uložený voľne NA2XS(F)2Y 12,7/22 kV 1x70/16</t>
  </si>
  <si>
    <t>-799854457</t>
  </si>
  <si>
    <t>341130008100.S</t>
  </si>
  <si>
    <t>VN kábel hliníkový NA2XS(F)2Y  1x70/16 mm2</t>
  </si>
  <si>
    <t>-1971854446</t>
  </si>
  <si>
    <t>-589140448</t>
  </si>
  <si>
    <t>-631604828</t>
  </si>
  <si>
    <t>210812114.S</t>
  </si>
  <si>
    <t>148680248</t>
  </si>
  <si>
    <t>341110013900.S</t>
  </si>
  <si>
    <t>1216984618</t>
  </si>
  <si>
    <t>210821037.S</t>
  </si>
  <si>
    <t>Vodič medený silový uložený pevne 3-CHBU 1,8/3 kV 1x240</t>
  </si>
  <si>
    <t>-136845679</t>
  </si>
  <si>
    <t>341130004200.S</t>
  </si>
  <si>
    <t>Kábel medený 3-CHBU 1x240 mm2</t>
  </si>
  <si>
    <t>-1288766126</t>
  </si>
  <si>
    <t>210800120.S</t>
  </si>
  <si>
    <t>Kábel medený uložený voľne CYKY 450/750 V 5x2,5</t>
  </si>
  <si>
    <t>-750814570</t>
  </si>
  <si>
    <t>341110002000.S</t>
  </si>
  <si>
    <t>Kábel medený CYKY 5x2,5 mm2</t>
  </si>
  <si>
    <t>464181105</t>
  </si>
  <si>
    <t>210800121.S</t>
  </si>
  <si>
    <t>Kábel medený uložený voľne CYKY 450/750 V 5x4</t>
  </si>
  <si>
    <t>1551172365</t>
  </si>
  <si>
    <t>341110002100.S</t>
  </si>
  <si>
    <t>Kábel medený CYKY 5x4 mm2</t>
  </si>
  <si>
    <t>191249071</t>
  </si>
  <si>
    <t>210100012.S</t>
  </si>
  <si>
    <t>Ukončenie vodičov v rozvádzač. vrátane zapojenia a vodičovej koncovky do 400mm2</t>
  </si>
  <si>
    <t>-1661175543</t>
  </si>
  <si>
    <t>354310029500.S</t>
  </si>
  <si>
    <t>Káblové oko medené lisovacie CU 400x16 KU-L</t>
  </si>
  <si>
    <t>787709633</t>
  </si>
  <si>
    <t>210100277.S</t>
  </si>
  <si>
    <t>Ukončenie celoplastových káblov zmrašť. záklopkou alebo páskou do 1 x 400 mm2</t>
  </si>
  <si>
    <t>-838385302</t>
  </si>
  <si>
    <t>343430006300.S</t>
  </si>
  <si>
    <t>Bužírka zmrašťovacia 50,8x25,4 mm, dĺžka 1 m</t>
  </si>
  <si>
    <t>1261145801</t>
  </si>
  <si>
    <t>-756899443</t>
  </si>
  <si>
    <t>Ukončenie vodičov v rozvádzač. vrátane zapojenia a vodičovej koncovky do 6 mm2</t>
  </si>
  <si>
    <t>1758773477</t>
  </si>
  <si>
    <t>Pol05</t>
  </si>
  <si>
    <t>-365240504</t>
  </si>
  <si>
    <t>Káblový žľab - káblový nosný systém, pozink., vrátane príslušenstva, 400/100 mm vrátane  podpery</t>
  </si>
  <si>
    <t>1343038516</t>
  </si>
  <si>
    <t>Žľab káblový, šxv 400x100 mm, z pozinkovanej ocele</t>
  </si>
  <si>
    <t>1314237432</t>
  </si>
  <si>
    <t>345750014600.S</t>
  </si>
  <si>
    <t>Koleno 90° pre káblový žľab šxv 400x100 mm, z pozinkovanej ocele</t>
  </si>
  <si>
    <t>-706859207</t>
  </si>
  <si>
    <t>210220020.S</t>
  </si>
  <si>
    <t>Uzemňovacie vedenie v zemi FeZn do 120 mm2 vrátane izolácie spojov</t>
  </si>
  <si>
    <t>-474100025</t>
  </si>
  <si>
    <t>354410058800.S</t>
  </si>
  <si>
    <t>Pásovina uzemňovacia FeZn 30 x 4 mm</t>
  </si>
  <si>
    <t>-894363135</t>
  </si>
  <si>
    <t>210960656</t>
  </si>
  <si>
    <t>Káblový žľab š 600, vrátane príslušenstva</t>
  </si>
  <si>
    <t>-63048167</t>
  </si>
  <si>
    <t>345750009200</t>
  </si>
  <si>
    <t>-1716594522</t>
  </si>
  <si>
    <t>210220252.S</t>
  </si>
  <si>
    <t>Svorka FeZn odbočovacia spojovacia SR 01, SR 02 (pásovina do 120 mm2)</t>
  </si>
  <si>
    <t>-957079904</t>
  </si>
  <si>
    <t>354410000600.S</t>
  </si>
  <si>
    <t>Svorka FeZn odbočovacia spojovacia označenie SR 02 (M8)</t>
  </si>
  <si>
    <t>-2081568163</t>
  </si>
  <si>
    <t>210800617.S</t>
  </si>
  <si>
    <t>Vodič medený uložený voľne H07V-K (CYA)  450/750 V 35</t>
  </si>
  <si>
    <t>2094200436</t>
  </si>
  <si>
    <t>341310009500.S</t>
  </si>
  <si>
    <t>Vodič medený flexibilný H07V-K 35 mm2</t>
  </si>
  <si>
    <t>-186294717</t>
  </si>
  <si>
    <t>210800621.S</t>
  </si>
  <si>
    <t>Vodič medený uložený voľne H07V-K (CYA)  450/750 V 120</t>
  </si>
  <si>
    <t>1189653382</t>
  </si>
  <si>
    <t>341310009900.S</t>
  </si>
  <si>
    <t>Vodič medený flexibilný H07V-K 120 mm2</t>
  </si>
  <si>
    <t>744920243</t>
  </si>
  <si>
    <t>210800613.S</t>
  </si>
  <si>
    <t>Vodič medený uložený voľne H07V-K (CYA)  450/750 V 6</t>
  </si>
  <si>
    <t>317851190</t>
  </si>
  <si>
    <t>176856017</t>
  </si>
  <si>
    <t>210222031.S</t>
  </si>
  <si>
    <t>Ekvipotenciálna svorkovnica EPS 2 v krabici KO 125 E, pre vonkajšie práce</t>
  </si>
  <si>
    <t>-519227537</t>
  </si>
  <si>
    <t>274039844</t>
  </si>
  <si>
    <t>460201483.S</t>
  </si>
  <si>
    <t>Hĺbenie káblovej ryhy ručne 140 cm širokej a 120 cm hlbokej, v zemine triedy 3</t>
  </si>
  <si>
    <t>1843868241</t>
  </si>
  <si>
    <t>460561483.S</t>
  </si>
  <si>
    <t>Ručný zásyp nezap. káblovej ryhy bez zhutn. zeminy, 140 cm širokej, 120 cm hlbokej v zemine tr. 3</t>
  </si>
  <si>
    <t>-1288391745</t>
  </si>
  <si>
    <t>-1179267298</t>
  </si>
  <si>
    <t>-48724625</t>
  </si>
  <si>
    <t>-1951324367</t>
  </si>
  <si>
    <t>SO 07.3 - NN prípojka</t>
  </si>
  <si>
    <t>210881168.S</t>
  </si>
  <si>
    <t>Vodič bezhalogénový, medený uložený voľne 1-CHKE-V 0,6/1,0 kV  240</t>
  </si>
  <si>
    <t>-578208187</t>
  </si>
  <si>
    <t>Vodič medený bezhalogenový 1-CHKE-V 240 mm2, B2ca s1,d1,a1 E90</t>
  </si>
  <si>
    <t>-242030552</t>
  </si>
  <si>
    <t>210881013.S</t>
  </si>
  <si>
    <t>Vodič bezhalogénový, medený uložený voľne 1-CHKE - R 0,6/1,0 kV  240</t>
  </si>
  <si>
    <t>-222001921</t>
  </si>
  <si>
    <t>Kábel medený bezhalogenový1-CHKE - R 240 mm2</t>
  </si>
  <si>
    <t>-42399473</t>
  </si>
  <si>
    <t>Ukončenie vodičov v rozvádzač. vrátane zapojenia a vodičovej koncovky do 240 mm2</t>
  </si>
  <si>
    <t>1439494748</t>
  </si>
  <si>
    <t>354310029000.S</t>
  </si>
  <si>
    <t>Káblové oko medené lisovacie CU 240x12 KU-L</t>
  </si>
  <si>
    <t>2049506488</t>
  </si>
  <si>
    <t>Bužírka zmrašťovacia 38,1x19,0 mm, dĺžka 1 m</t>
  </si>
  <si>
    <t>205449469</t>
  </si>
  <si>
    <t>210193263.S</t>
  </si>
  <si>
    <t>-2051592797</t>
  </si>
  <si>
    <t>1205763032</t>
  </si>
  <si>
    <t>210120423.S</t>
  </si>
  <si>
    <t>-1177556871</t>
  </si>
  <si>
    <t>358240002700</t>
  </si>
  <si>
    <t>-1424519095</t>
  </si>
  <si>
    <t>633713304</t>
  </si>
  <si>
    <t>271015645</t>
  </si>
  <si>
    <t>-420071681</t>
  </si>
  <si>
    <t>401478825</t>
  </si>
  <si>
    <t>-1318913539</t>
  </si>
  <si>
    <t>129609636</t>
  </si>
  <si>
    <t>-59559512</t>
  </si>
  <si>
    <t>-1268924663</t>
  </si>
  <si>
    <t>M8</t>
  </si>
  <si>
    <t>Matica M8 s podložkou</t>
  </si>
  <si>
    <t>1686495240</t>
  </si>
  <si>
    <t>Káblový žľab - káblový nosný systém, pozink., vrátane príslušenstva, 500x110 mm vrátane veka, vrátane podpery</t>
  </si>
  <si>
    <t>-2100765452</t>
  </si>
  <si>
    <t>345750010701.S</t>
  </si>
  <si>
    <t>-236514626</t>
  </si>
  <si>
    <t>1279480199</t>
  </si>
  <si>
    <t>1776365431</t>
  </si>
  <si>
    <t>488813762</t>
  </si>
  <si>
    <t>1112194462</t>
  </si>
  <si>
    <t>-630211278</t>
  </si>
  <si>
    <t>210010091.S</t>
  </si>
  <si>
    <t>-1938249337</t>
  </si>
  <si>
    <t>286530129800</t>
  </si>
  <si>
    <t>-1181222728</t>
  </si>
  <si>
    <t>345710005700</t>
  </si>
  <si>
    <t>-555541452</t>
  </si>
  <si>
    <t>-2123000226</t>
  </si>
  <si>
    <t>-662468414</t>
  </si>
  <si>
    <t>1671938712</t>
  </si>
  <si>
    <t>-781783885</t>
  </si>
  <si>
    <t>957631413</t>
  </si>
  <si>
    <t>SO0 7.4 - Náhradný zdroj</t>
  </si>
  <si>
    <t>1 - DG</t>
  </si>
  <si>
    <t>2 - Kabeláže a elektroinštalačný materiál</t>
  </si>
  <si>
    <t xml:space="preserve">    3 - Ostatné</t>
  </si>
  <si>
    <t>DG</t>
  </si>
  <si>
    <t>RDG</t>
  </si>
  <si>
    <t>Rozvádzač ATS DG, In=1600A, 3x(800x800x2000) v zmysle projektovej dokumentácie</t>
  </si>
  <si>
    <t>-2053764124</t>
  </si>
  <si>
    <t>RDG.1</t>
  </si>
  <si>
    <t>-808838938</t>
  </si>
  <si>
    <t>Diesel generátor 1100kVA v zmysle PD, nádrž 1600l v ráme stroja, vrátane súvisiacich dodávok potrebných k pripojeniu spalinovodu, prívodu a vývodu vzduchu, vrátane plných stavov prevádzkových kvapalín</t>
  </si>
  <si>
    <t>-1543705425</t>
  </si>
  <si>
    <t>DG.1</t>
  </si>
  <si>
    <t>Montáž náhradného zdroja na miesto inštalácie, elektrické pripojenie, funkčná skúška, doplnenie nádrže PHM po funkčných skúškach na 100%</t>
  </si>
  <si>
    <t>-1152174313</t>
  </si>
  <si>
    <t>Kabeláže a elektroinštalačný materiál</t>
  </si>
  <si>
    <t>210812014.S</t>
  </si>
  <si>
    <t>Vodič medený silový uložený voľne NYY 0,6/1 kV 1x240</t>
  </si>
  <si>
    <t>687750225</t>
  </si>
  <si>
    <t>Vodič medený NYY-O 1x240 mm2 RM</t>
  </si>
  <si>
    <t>-2077745526</t>
  </si>
  <si>
    <t>210812011.S</t>
  </si>
  <si>
    <t>Vodič medený silový uložený voľne NYY 0,6/1 kV 1x120</t>
  </si>
  <si>
    <t>58848694</t>
  </si>
  <si>
    <t>341110013600.S</t>
  </si>
  <si>
    <t>Vodič medený NYY-J 1x120 mm2 RM</t>
  </si>
  <si>
    <t>-1707352510</t>
  </si>
  <si>
    <t>210881323.S</t>
  </si>
  <si>
    <t>Vodič bezhalogénový, medený uložený pevne NHXH-FE E90 0,6/1,0 kV  1x240 B2ca, s1,d1,a1</t>
  </si>
  <si>
    <t>1945436639</t>
  </si>
  <si>
    <t>341610024800.S</t>
  </si>
  <si>
    <t>-456070961</t>
  </si>
  <si>
    <t>210800247.S</t>
  </si>
  <si>
    <t>Kábel medený uložený pod omietkou CYKY  450/750 V  12x1,5mm2</t>
  </si>
  <si>
    <t>1053957850</t>
  </si>
  <si>
    <t>341110002800.S</t>
  </si>
  <si>
    <t>Kábel medený CYKY-J 12x1,5 mm2</t>
  </si>
  <si>
    <t>-768734167</t>
  </si>
  <si>
    <t>210800163.S</t>
  </si>
  <si>
    <t>Kábel medený uložený pevne CYKY 450/750 V 5x16</t>
  </si>
  <si>
    <t>-436589956</t>
  </si>
  <si>
    <t>341110002400.S</t>
  </si>
  <si>
    <t>Kábel medený CYKY-J 5x16 mm2</t>
  </si>
  <si>
    <t>1642511805</t>
  </si>
  <si>
    <t>210800636.S</t>
  </si>
  <si>
    <t>Vodič medený uložený pevne H07V-K (CYA)  450/750 V 120</t>
  </si>
  <si>
    <t>270342781</t>
  </si>
  <si>
    <t>302703049</t>
  </si>
  <si>
    <t>210800630.S</t>
  </si>
  <si>
    <t>Vodič medený uložený pevne H07V-K (CYA)  450/750 V 16</t>
  </si>
  <si>
    <t>1731312616</t>
  </si>
  <si>
    <t>341310009300.S</t>
  </si>
  <si>
    <t>Vodič medený flexibilný H07V-K 16 mm2</t>
  </si>
  <si>
    <t>289255637</t>
  </si>
  <si>
    <t>565893648</t>
  </si>
  <si>
    <t>-1052051260</t>
  </si>
  <si>
    <t>210220002.S</t>
  </si>
  <si>
    <t>Uzemňovacie vedenie na povrchu FeZn páska uzemňovacia do 120 mm2</t>
  </si>
  <si>
    <t>-1826099270</t>
  </si>
  <si>
    <t>-1842467638</t>
  </si>
  <si>
    <t>1129328160</t>
  </si>
  <si>
    <t>589048902</t>
  </si>
  <si>
    <t>210100009.S</t>
  </si>
  <si>
    <t>Ukončenie vodičov v rozvádzač. vrátane zapojenia a vodičovej koncovky do 120 mm2</t>
  </si>
  <si>
    <t>1771203411</t>
  </si>
  <si>
    <t>210100003.S</t>
  </si>
  <si>
    <t>Ukončenie vodičov v rozvádzač. vrátane zapojenia a vodičovej koncovky do 16 mm2</t>
  </si>
  <si>
    <t>-1429388959</t>
  </si>
  <si>
    <t>Káblový žľab - káblový nosný systém, pozink., vrátane príslušenstva, 600x85 mm</t>
  </si>
  <si>
    <t>-967923372</t>
  </si>
  <si>
    <t>Žľab káblový, neperforovaný, šxv 600x85 mm, z pozinkovanej ocele</t>
  </si>
  <si>
    <t>-937008035</t>
  </si>
  <si>
    <t>Nástenný výložník 600mm</t>
  </si>
  <si>
    <t>-1352899940</t>
  </si>
  <si>
    <t>Káblový rebrík požiarne odolný - káblový nosný systém, pozink., vrátane príslušenstva, 400x60 mm</t>
  </si>
  <si>
    <t>1472814175</t>
  </si>
  <si>
    <t>Káblový rebrík, vrátane káblových príchytiek a príslušenstva, šxv 400x60 mm, z pozinkovanej ocele, E90</t>
  </si>
  <si>
    <t>-866563569</t>
  </si>
  <si>
    <t>-581999789</t>
  </si>
  <si>
    <t>1129209354</t>
  </si>
  <si>
    <t>-906317384</t>
  </si>
  <si>
    <t>-8331521</t>
  </si>
  <si>
    <t>M10</t>
  </si>
  <si>
    <t>-898134184</t>
  </si>
  <si>
    <t>1995249812</t>
  </si>
  <si>
    <t>1148414272</t>
  </si>
  <si>
    <t>-1737073071</t>
  </si>
  <si>
    <t>-1720679976</t>
  </si>
  <si>
    <t>1560970610</t>
  </si>
  <si>
    <t>-2108876316</t>
  </si>
  <si>
    <t>-308105436</t>
  </si>
  <si>
    <t>-1096629749</t>
  </si>
  <si>
    <t>-1917793515</t>
  </si>
  <si>
    <t>413500492</t>
  </si>
  <si>
    <t>627055438</t>
  </si>
  <si>
    <t>561957538</t>
  </si>
  <si>
    <t>SO07.5 - FVE</t>
  </si>
  <si>
    <t>90558173</t>
  </si>
  <si>
    <t>-636171884</t>
  </si>
  <si>
    <t>354310026500.S</t>
  </si>
  <si>
    <t>Káblové oko medené lisovacie CU 120x16 KU-L</t>
  </si>
  <si>
    <t>-1846932923</t>
  </si>
  <si>
    <t>210100006.S</t>
  </si>
  <si>
    <t>Ukončenie vodičov v rozvádzač. vrátane zapojenia a vodičovej koncovky do 50 mm2</t>
  </si>
  <si>
    <t>718612435</t>
  </si>
  <si>
    <t>354310022400.S</t>
  </si>
  <si>
    <t>Káblové oko medené lisovacie CU 50x8 KU</t>
  </si>
  <si>
    <t>-787384929</t>
  </si>
  <si>
    <t>210100004.S</t>
  </si>
  <si>
    <t>Ukončenie vodičov v rozvádzač. vrátane zapojenia a vodičovej koncovky do 25 mm2</t>
  </si>
  <si>
    <t>16629298</t>
  </si>
  <si>
    <t>354310020500.S</t>
  </si>
  <si>
    <t>Káblové oko medené lisovacie CU 25x6 KU</t>
  </si>
  <si>
    <t>2039985185</t>
  </si>
  <si>
    <t>-390404477</t>
  </si>
  <si>
    <t>354310018500.S</t>
  </si>
  <si>
    <t>Káblové oko medené lisovacie CU 10x10 KU-L</t>
  </si>
  <si>
    <t>-328228378</t>
  </si>
  <si>
    <t>210100008.S</t>
  </si>
  <si>
    <t>Ukončenie vodičov v rozvádzač. vrátane zapojenia a vodičovej koncovky do 95 mm2</t>
  </si>
  <si>
    <t>1757934257</t>
  </si>
  <si>
    <t>354310024800.S</t>
  </si>
  <si>
    <t>Káblové oko medené lisovacie CU 95x08 KU-L</t>
  </si>
  <si>
    <t>-1203085283</t>
  </si>
  <si>
    <t>210501103.S</t>
  </si>
  <si>
    <t>Montáž a stringovanie fotovoltického panelu veľkoformátového</t>
  </si>
  <si>
    <t>1114432692</t>
  </si>
  <si>
    <t>346510000120.S</t>
  </si>
  <si>
    <t>Fotovoltický panel, monokryštalický, min 500 Wp, napätie naprázdno V0c= cca45,59V, Skratový prúd Isc=cca13,93A, Výstupne napätie nominálne Vmp=cca38,35V, Nominálny prúd Imp=cca13,04A Teplotný koeficient Voc - cca -0,275%°C</t>
  </si>
  <si>
    <t>-305396056</t>
  </si>
  <si>
    <t>210501265.S</t>
  </si>
  <si>
    <t>Montáž fotovoltického striedača trojfázového pre komerčné inštalácie</t>
  </si>
  <si>
    <t>-1524630041</t>
  </si>
  <si>
    <t>346510000730.S</t>
  </si>
  <si>
    <t>Fotovoltický striedač pre komerčné inštalácie,Max. vstupné napätie    1100V, Max. vstupný prúd na MPPT 30A, Max skratový prúd na MPPT  45A, Štartovacie napätie 200V, MPPT napäťový rozsah 180V–1000V, Počet MPP vstupov 10,Počet stringov na MPP 2, výkon 75kW</t>
  </si>
  <si>
    <t>382330939</t>
  </si>
  <si>
    <t>210800140.S</t>
  </si>
  <si>
    <t>Kábel medený uložený pevne CYKY 450/750 V 2x1,5</t>
  </si>
  <si>
    <t>1694393532</t>
  </si>
  <si>
    <t>341110000100.S</t>
  </si>
  <si>
    <t>Kábel medený CYKY-O 2x1,5 mm2</t>
  </si>
  <si>
    <t>411347664</t>
  </si>
  <si>
    <t>Vodič medený uložený pevne H1Z2Z2</t>
  </si>
  <si>
    <t>-592959893</t>
  </si>
  <si>
    <t>Vodič medený flexibilný H1Z2Z2 6 mm2</t>
  </si>
  <si>
    <t>918454892</t>
  </si>
  <si>
    <t>210810098.S</t>
  </si>
  <si>
    <t>Kábel medený silový uložený voľne 1-CYKY 0,6/1 kV 5x50 pre vonkajšie práce</t>
  </si>
  <si>
    <t>-1939786693</t>
  </si>
  <si>
    <t>341110006700.S</t>
  </si>
  <si>
    <t>Kábel medený 1-CYKY-J 5x50 mm2</t>
  </si>
  <si>
    <t>1246102749</t>
  </si>
  <si>
    <t>Kábel v rúrkach</t>
  </si>
  <si>
    <t>1688790914</t>
  </si>
  <si>
    <t>341230001300.S</t>
  </si>
  <si>
    <t>Kábel medený dátový FTP-AWG LSOH 4x2x24 mm2</t>
  </si>
  <si>
    <t>374415933</t>
  </si>
  <si>
    <t>Vodič medený uložený pevne H07V-U (CYA)  450/750 V 6</t>
  </si>
  <si>
    <t>1295359658</t>
  </si>
  <si>
    <t>341310009100.S.</t>
  </si>
  <si>
    <t>Vodič medený flexibilný H07V-U 6 mm2</t>
  </si>
  <si>
    <t>439333092</t>
  </si>
  <si>
    <t>220512123.S</t>
  </si>
  <si>
    <t>Montáž patch kábla FTP, Cat.5, 5E, 6 - od 3m, LSOH, uloženého v lište</t>
  </si>
  <si>
    <t>-426813713</t>
  </si>
  <si>
    <t>383150015100.S</t>
  </si>
  <si>
    <t>Patch kábel FTP, Cat.5E, LSOH bezhalogénový, 15 m</t>
  </si>
  <si>
    <t>760509575</t>
  </si>
  <si>
    <t>Vodič medený uložený pevne H07V-U (CYA)  450/750 V 16</t>
  </si>
  <si>
    <t>78610919</t>
  </si>
  <si>
    <t>Vodič medený flexibilný H07V-U 16 mm2</t>
  </si>
  <si>
    <t>-925505809</t>
  </si>
  <si>
    <t>210800631.S</t>
  </si>
  <si>
    <t>Vodič medený uložený pevne H07V-U (CYA)  450/750 V 25</t>
  </si>
  <si>
    <t>-1815715978</t>
  </si>
  <si>
    <t>341310009400.S</t>
  </si>
  <si>
    <t>Vodič medený flexibilný H07V-U 25 mm2</t>
  </si>
  <si>
    <t>-1796508801</t>
  </si>
  <si>
    <t>210800633.S</t>
  </si>
  <si>
    <t>Vodič medený uložený pevne H07V-U (CYA)  450/750 V 50</t>
  </si>
  <si>
    <t>2084777180</t>
  </si>
  <si>
    <t>341310009600.S</t>
  </si>
  <si>
    <t>Vodič medený flexibilný H07V-U 50 mm2</t>
  </si>
  <si>
    <t>-45554100</t>
  </si>
  <si>
    <t>Vodič medený uložený pevne H07V-U (CYA)  450/750 V 120</t>
  </si>
  <si>
    <t>1141445897</t>
  </si>
  <si>
    <t>Vodič medený flexibilný H07V-U 120 mm2</t>
  </si>
  <si>
    <t>935067691</t>
  </si>
  <si>
    <t>210810125.S</t>
  </si>
  <si>
    <t>Kábel medený silový uložený pevne 1-CYKY 0,6/1 kV 4x95 pre vonkajšie práce</t>
  </si>
  <si>
    <t>1841960612</t>
  </si>
  <si>
    <t>341110006400.S</t>
  </si>
  <si>
    <t>Kábel medený 1-CYKY-J 4x95 mm2</t>
  </si>
  <si>
    <t>1186817770</t>
  </si>
  <si>
    <t>MC4</t>
  </si>
  <si>
    <t>Konektor MC4</t>
  </si>
  <si>
    <t>1745768741</t>
  </si>
  <si>
    <t>KZ2.1</t>
  </si>
  <si>
    <t>Veko s otočnými západkami</t>
  </si>
  <si>
    <t>234381416</t>
  </si>
  <si>
    <t>MC4.1</t>
  </si>
  <si>
    <t>-887078602</t>
  </si>
  <si>
    <t>R-FVE</t>
  </si>
  <si>
    <t>Rozvádzač R-FVE podľa výkresu č.5 PD</t>
  </si>
  <si>
    <t>13865407</t>
  </si>
  <si>
    <t>R-DC1</t>
  </si>
  <si>
    <t>Rozvádzač R-DC1 podľa výkresu č.4</t>
  </si>
  <si>
    <t>-369732964</t>
  </si>
  <si>
    <t>R-DC2</t>
  </si>
  <si>
    <t>Rozvádzač R-DC2 podľa výkresu č.4</t>
  </si>
  <si>
    <t>482197489</t>
  </si>
  <si>
    <t>R-DC3</t>
  </si>
  <si>
    <t>Rozvádzač R-DC3 podľa výkresu č.4</t>
  </si>
  <si>
    <t>1391578043</t>
  </si>
  <si>
    <t>R-AXY</t>
  </si>
  <si>
    <t>Rozvádzač R-AXY</t>
  </si>
  <si>
    <t>917483678</t>
  </si>
  <si>
    <t>210190003.S</t>
  </si>
  <si>
    <t>Montáž oceľoplechovej rozvodnice do váhy 100 kg</t>
  </si>
  <si>
    <t>593440882</t>
  </si>
  <si>
    <t>OPTI.D</t>
  </si>
  <si>
    <t>Optimizér pre FVE, IP68, Min. výkonb panela 500Wp</t>
  </si>
  <si>
    <t>1171110775</t>
  </si>
  <si>
    <t>OPTI.M</t>
  </si>
  <si>
    <t>-704005000</t>
  </si>
  <si>
    <t>SVO</t>
  </si>
  <si>
    <t>Svorky pre spojenie OK</t>
  </si>
  <si>
    <t>-1023910421</t>
  </si>
  <si>
    <t>SVO.M</t>
  </si>
  <si>
    <t>-427138467</t>
  </si>
  <si>
    <t>EKVIP1</t>
  </si>
  <si>
    <t>Ekvipotenciálna prípojnica  s pérovými podložkami a izolátorom pre  12 pripojení</t>
  </si>
  <si>
    <t>-1870352037</t>
  </si>
  <si>
    <t>EKVIP1.1</t>
  </si>
  <si>
    <t>-1270009972</t>
  </si>
  <si>
    <t>EKVIP3</t>
  </si>
  <si>
    <t>Ekvipotenciálna prípojnica  s pérovými podložkami a izolátorom pre  6 pripojení</t>
  </si>
  <si>
    <t>-621868324</t>
  </si>
  <si>
    <t>EKVIP3.1</t>
  </si>
  <si>
    <t>-1748161550</t>
  </si>
  <si>
    <t>EKVIP2</t>
  </si>
  <si>
    <t>Ekvipotenciálna prípojnica UV odolná pripojenie 10 vodičov 2,5 - 95 mm2 alebo drôt Ø 10 mm, 1 pásovina do 30 x 4 mm</t>
  </si>
  <si>
    <t>-774608076</t>
  </si>
  <si>
    <t>EKVIP2.1</t>
  </si>
  <si>
    <t>-1247871663</t>
  </si>
  <si>
    <t>1967176157</t>
  </si>
  <si>
    <t>1065547289</t>
  </si>
  <si>
    <t>-1546948172</t>
  </si>
  <si>
    <t>354310017400.S</t>
  </si>
  <si>
    <t>Káblové oko medené lisovacie CU 1,5x3 KU-L</t>
  </si>
  <si>
    <t>-1382463327</t>
  </si>
  <si>
    <t>210100002.SS</t>
  </si>
  <si>
    <t>Solárna koncovka pre kábel 1x6 (pár)</t>
  </si>
  <si>
    <t>-805150230</t>
  </si>
  <si>
    <t>354310017900.S</t>
  </si>
  <si>
    <t>-1918470396</t>
  </si>
  <si>
    <t>210220253.S</t>
  </si>
  <si>
    <t>Svorka PV pre pripojenei oceľovej konštrukcie FVE k vodiču</t>
  </si>
  <si>
    <t>-363523021</t>
  </si>
  <si>
    <t>-140179650</t>
  </si>
  <si>
    <t>KZ1</t>
  </si>
  <si>
    <t>Káblový žľab 60x100 nedierovaný</t>
  </si>
  <si>
    <t>-26235599</t>
  </si>
  <si>
    <t>KZ1.1</t>
  </si>
  <si>
    <t>-1690819646</t>
  </si>
  <si>
    <t>KZ2</t>
  </si>
  <si>
    <t>-1186875290</t>
  </si>
  <si>
    <t>865593620</t>
  </si>
  <si>
    <t>PKŽ.M</t>
  </si>
  <si>
    <t>Kovová prepážka káblového žľabu pre žľab 100x60</t>
  </si>
  <si>
    <t>1275025735</t>
  </si>
  <si>
    <t>PKŽ</t>
  </si>
  <si>
    <t>-479377681</t>
  </si>
  <si>
    <t>KZ3</t>
  </si>
  <si>
    <t>Oblúk 90° 60x100</t>
  </si>
  <si>
    <t>687612435</t>
  </si>
  <si>
    <t>KZ3.1</t>
  </si>
  <si>
    <t>1577751227</t>
  </si>
  <si>
    <t>KZ4</t>
  </si>
  <si>
    <t>Nástenný a závesný výložník</t>
  </si>
  <si>
    <t>1062499570</t>
  </si>
  <si>
    <t>KZ4.1</t>
  </si>
  <si>
    <t>-1448143106</t>
  </si>
  <si>
    <t>KZ55</t>
  </si>
  <si>
    <t>Sada skrutiek so šesťhrannou hlavou pre káblový žľab</t>
  </si>
  <si>
    <t>-548436757</t>
  </si>
  <si>
    <t>KZ55.1</t>
  </si>
  <si>
    <t>1827919428</t>
  </si>
  <si>
    <t>KZ5</t>
  </si>
  <si>
    <t>Sada skrutiek so šesťhrannou a polguľatou hlavou pre káblový žľab</t>
  </si>
  <si>
    <t>1387393234</t>
  </si>
  <si>
    <t>KZ5.1</t>
  </si>
  <si>
    <t>-865750802</t>
  </si>
  <si>
    <t>KZ6</t>
  </si>
  <si>
    <t>Protipožiarna kotva M10/E90 vrátane skrutky</t>
  </si>
  <si>
    <t>-1716640061</t>
  </si>
  <si>
    <t>KZ6.1</t>
  </si>
  <si>
    <t>845855156</t>
  </si>
  <si>
    <t>KZ7</t>
  </si>
  <si>
    <t>-947305179</t>
  </si>
  <si>
    <t>KZ7.1</t>
  </si>
  <si>
    <t>1432066440</t>
  </si>
  <si>
    <t>KZ8</t>
  </si>
  <si>
    <t>T-diel žľabu 60x100</t>
  </si>
  <si>
    <t>-798542396</t>
  </si>
  <si>
    <t>KZ8.1</t>
  </si>
  <si>
    <t>-1741923491</t>
  </si>
  <si>
    <t>KR1</t>
  </si>
  <si>
    <t>Káblový rebrík 200mm vrátane príchytiek</t>
  </si>
  <si>
    <t>841968484</t>
  </si>
  <si>
    <t>KR1.1</t>
  </si>
  <si>
    <t>2006373053</t>
  </si>
  <si>
    <t>KR2</t>
  </si>
  <si>
    <t>Káblový rebrík 100mm vrátane príchytiek</t>
  </si>
  <si>
    <t>969121574</t>
  </si>
  <si>
    <t>KR2.1</t>
  </si>
  <si>
    <t>2063171947</t>
  </si>
  <si>
    <t>KZ9</t>
  </si>
  <si>
    <t>Koleno žľabu</t>
  </si>
  <si>
    <t>-1431878006</t>
  </si>
  <si>
    <t>KZ9.1.1</t>
  </si>
  <si>
    <t xml:space="preserve">Koleno žľabu </t>
  </si>
  <si>
    <t>-600236939</t>
  </si>
  <si>
    <t xml:space="preserve">T-diel žľabu </t>
  </si>
  <si>
    <t>6300336</t>
  </si>
  <si>
    <t>KZ8.1.1</t>
  </si>
  <si>
    <t>982631435</t>
  </si>
  <si>
    <t>S-01</t>
  </si>
  <si>
    <t>Konštrukcia rámu pre panel vo dvojici</t>
  </si>
  <si>
    <t>-1557786170</t>
  </si>
  <si>
    <t>S-01.1</t>
  </si>
  <si>
    <t>392681167</t>
  </si>
  <si>
    <t>S-02</t>
  </si>
  <si>
    <t>Konštrukcia rámu pre panely v pozícii portrétovo (na stojato)</t>
  </si>
  <si>
    <t>-146322879</t>
  </si>
  <si>
    <t>S-02.1</t>
  </si>
  <si>
    <t>-2086220211</t>
  </si>
  <si>
    <t>S-03</t>
  </si>
  <si>
    <t>Konštrukcia rámu pre panely v pozícii krajinkovo (na ležato)</t>
  </si>
  <si>
    <t>1383183289</t>
  </si>
  <si>
    <t>S-03.1</t>
  </si>
  <si>
    <t>-171371438</t>
  </si>
  <si>
    <t>PPU</t>
  </si>
  <si>
    <t>Protipožiarne utesnenie prestupov E90</t>
  </si>
  <si>
    <t>838143296</t>
  </si>
  <si>
    <t>PPU.1</t>
  </si>
  <si>
    <t>Protipožiarne utesnenie prestupov</t>
  </si>
  <si>
    <t>956097205</t>
  </si>
  <si>
    <t>DNM</t>
  </si>
  <si>
    <t>-2092722010</t>
  </si>
  <si>
    <t>OCL</t>
  </si>
  <si>
    <t>Oceľová konštrukcia všeobecne</t>
  </si>
  <si>
    <t>-678111134</t>
  </si>
  <si>
    <t>ON</t>
  </si>
  <si>
    <t>Ostatné nešpecifikované</t>
  </si>
  <si>
    <t>2112537279</t>
  </si>
  <si>
    <t>210220835.S11</t>
  </si>
  <si>
    <t>Podstavec betónový pre ŽĽABY</t>
  </si>
  <si>
    <t>-548189472</t>
  </si>
  <si>
    <t>Pol24.1</t>
  </si>
  <si>
    <t>Betónový podstavec 50x50x10cm pre ŽĽABY</t>
  </si>
  <si>
    <t>-1414450041</t>
  </si>
  <si>
    <t>Poznámka k položke:_x000D_
Ukotvenie rozvádzača</t>
  </si>
  <si>
    <t>210220835.S1</t>
  </si>
  <si>
    <t>Podstavec betónový pre FVE</t>
  </si>
  <si>
    <t>86497776</t>
  </si>
  <si>
    <t>Betónový podstavec 50x50x10cm pre FVE</t>
  </si>
  <si>
    <t>-546198556</t>
  </si>
  <si>
    <t>Vykonanie východiskovej OPaOS</t>
  </si>
  <si>
    <t>-690435630</t>
  </si>
  <si>
    <t>UDP</t>
  </si>
  <si>
    <t>Uvedenie systému do prevádzky, skúšobná prevádzka</t>
  </si>
  <si>
    <t>1041823878</t>
  </si>
  <si>
    <t>VP</t>
  </si>
  <si>
    <t>Vertikálny presun materiálov</t>
  </si>
  <si>
    <t>-992780831</t>
  </si>
  <si>
    <t>-1386750241</t>
  </si>
  <si>
    <t>SO 08 - Slaboprúdová prípojka</t>
  </si>
  <si>
    <t>08.2 - Vnútroareálový slaboprúdový rozvod</t>
  </si>
  <si>
    <t>08.2</t>
  </si>
  <si>
    <t>Vnútroareálový slaboprúdový rozvod</t>
  </si>
  <si>
    <t>220065055.S</t>
  </si>
  <si>
    <t>Spájanie optických vlákien, zvarovaním, miestna sieť</t>
  </si>
  <si>
    <t>-1224412603</t>
  </si>
  <si>
    <t>383150028500.S</t>
  </si>
  <si>
    <t>Ochrana zvaru, 40 mm, pre optickú kabeláž</t>
  </si>
  <si>
    <t>293859615</t>
  </si>
  <si>
    <t>385 200308</t>
  </si>
  <si>
    <t>Pigtail LC/UPC SM G657A1 , 2m</t>
  </si>
  <si>
    <t>-710638023</t>
  </si>
  <si>
    <t>220261642.S</t>
  </si>
  <si>
    <t>Osadenie príchytky, vyvŕt.diery,zatlač.príchytky,v tvrdom kameni,betóne,železobetóne D 8 mm</t>
  </si>
  <si>
    <t>785598836</t>
  </si>
  <si>
    <t>M0001</t>
  </si>
  <si>
    <t>Zväzkový držiak M 15</t>
  </si>
  <si>
    <t>1049542778</t>
  </si>
  <si>
    <t>220300653.S</t>
  </si>
  <si>
    <t>Ukončenie  optických káblov vyvedením vlákna v kazete</t>
  </si>
  <si>
    <t>-1723605554</t>
  </si>
  <si>
    <t>383150028100.S</t>
  </si>
  <si>
    <t>Kazeta pre 16 zvarov, pre optickú kabeláž</t>
  </si>
  <si>
    <t>-1510153673</t>
  </si>
  <si>
    <t>22035-0301</t>
  </si>
  <si>
    <t>Meranie prenosových parametrov siete a vyhotovenie meracieho protokolu</t>
  </si>
  <si>
    <t>603451675</t>
  </si>
  <si>
    <t>220512014.S</t>
  </si>
  <si>
    <t>Montáž optického patch panelu do mini rozvadzača</t>
  </si>
  <si>
    <t>-2005533684</t>
  </si>
  <si>
    <t>385 200306</t>
  </si>
  <si>
    <t>Optický výsuvný patchpanel 19" 1U 24xSC simplex/LC duplex/E2000, čierny</t>
  </si>
  <si>
    <t>-1305423643</t>
  </si>
  <si>
    <t>385 200310a</t>
  </si>
  <si>
    <t>Záslepka LC simplex čierna</t>
  </si>
  <si>
    <t>-1629756488</t>
  </si>
  <si>
    <t>Poznámka k položke:_x000D_
https://www.tesshop.sk/zaslepka-otvoru-sc-simplex-cierna_d821.html</t>
  </si>
  <si>
    <t>K0001</t>
  </si>
  <si>
    <t>Úprava terajšieho racku siete</t>
  </si>
  <si>
    <t>-2085407969</t>
  </si>
  <si>
    <t>K0002</t>
  </si>
  <si>
    <t>Kábel optický, uložený pevne</t>
  </si>
  <si>
    <t>2041588299</t>
  </si>
  <si>
    <t>341250011000</t>
  </si>
  <si>
    <t>Optický kábel CLT 8-vláknový OM3 (50/125µm), LSOH, 1000N</t>
  </si>
  <si>
    <t>-605064041</t>
  </si>
  <si>
    <t>K0003</t>
  </si>
  <si>
    <t>Prestup optického kábla cez stenu</t>
  </si>
  <si>
    <t>1870699237</t>
  </si>
  <si>
    <t>K0005</t>
  </si>
  <si>
    <t>Montáž adaptéra LC duplex</t>
  </si>
  <si>
    <t>-1316068658</t>
  </si>
  <si>
    <t>385 200309</t>
  </si>
  <si>
    <t>Adaptér LC/UPC-LC/UPC duplex</t>
  </si>
  <si>
    <t>559005873</t>
  </si>
  <si>
    <t>Poznámka k položke:_x000D_
https://www.eltrox.sk/adaptery-3/adapter-getfort-sc-upc-simplex/</t>
  </si>
  <si>
    <t>-1481960122</t>
  </si>
  <si>
    <t>SO 09 - Areálový vodovod</t>
  </si>
  <si>
    <t xml:space="preserve">    8 - POTRUBNÉ ROZVODY</t>
  </si>
  <si>
    <t>130001101</t>
  </si>
  <si>
    <t>Príplatok k cene hĺbených výkopov za zťaženie výkopu v blízkosti podzem.vedenia pre akúkoľvek triedu</t>
  </si>
  <si>
    <t>171209002</t>
  </si>
  <si>
    <t>132201201</t>
  </si>
  <si>
    <t>Hĺbenie rýh šírky cez 600 do 2000 mm, s urovnaním dna a spádu,s prehodením alebo nalož.výkopu v horn.3 do 100 m3</t>
  </si>
  <si>
    <t>132201209</t>
  </si>
  <si>
    <t>Príplatok k cenám 132 20-1201, -1202, -1203, -1204, za lepivosť horniny</t>
  </si>
  <si>
    <t>174101101</t>
  </si>
  <si>
    <t>Zásyp sypaninou so zhutnením jám,šachiet,rýh alebo okolo objektov v týchto vykopávkach</t>
  </si>
  <si>
    <t>175101209</t>
  </si>
  <si>
    <t>Príplatok k cene za prehodenie sypaniny pre pol.175 10 1201</t>
  </si>
  <si>
    <t>151101101.S</t>
  </si>
  <si>
    <t>Paženie a rozopretie stien rýh pre podzemné vedenie, príložné do 2 m</t>
  </si>
  <si>
    <t>151201111.S</t>
  </si>
  <si>
    <t>Odstránenie paženia rýh pre podzemné vedenie, záťažné hĺbky do 2 m</t>
  </si>
  <si>
    <t>161101501</t>
  </si>
  <si>
    <t>Zvislé premiestnenie výkopku nosením bez naloženia ale s vyprázdnením z horniny 1 až 4</t>
  </si>
  <si>
    <t>Vodorovné premiestnenie výkopku za sucha, z horniny 1 až 4, na vzdialenosť nad 1000 do 1500 m</t>
  </si>
  <si>
    <t>171201201</t>
  </si>
  <si>
    <t>Uloženie sypaniny na skládky</t>
  </si>
  <si>
    <t>163,677*1,45 'Prepočítané koeficientom množstva</t>
  </si>
  <si>
    <t>130201001</t>
  </si>
  <si>
    <t>Výkop jamy a ryhy v obmedzenom priestore horn. tr.3</t>
  </si>
  <si>
    <t>451573111</t>
  </si>
  <si>
    <t>Lôžko pod potrubie, stoky a drobné objekty v otvorenom výkope z piesku a štrkopiesku do 63 mm</t>
  </si>
  <si>
    <t>583371970</t>
  </si>
  <si>
    <t>Štrkopiesok 0-32 N1</t>
  </si>
  <si>
    <t>49,907*1,7 'Prepočítané koeficientom množstva</t>
  </si>
  <si>
    <t>8992</t>
  </si>
  <si>
    <t>Vytýčenie podzemných sietí</t>
  </si>
  <si>
    <t>subor</t>
  </si>
  <si>
    <t>8991</t>
  </si>
  <si>
    <t>Geodetické porealizačné zameranie</t>
  </si>
  <si>
    <t>POTRUBNÉ ROZVODY</t>
  </si>
  <si>
    <t>PREFA01</t>
  </si>
  <si>
    <t>Vodomerná šachta z vodoodolného betónu - prefabrikát o vnútornom rozmere min 1200x900 s komínom z betónových prefabrikátov cca 600x600 a poklopom kompozitným so zaťažením min. B 12,5t  cca. 600x600</t>
  </si>
  <si>
    <t>PREFA02</t>
  </si>
  <si>
    <t>Doprava vodomernej šachty</t>
  </si>
  <si>
    <t>PREFA03</t>
  </si>
  <si>
    <t>Montáž a osadenie vodomernej šachty s úpravou lôžka a zhutneným obsypom</t>
  </si>
  <si>
    <t>892241111</t>
  </si>
  <si>
    <t>Ostatné práce na rúrovom vedení, tlakové skúšky vodovodného potrubia DN do 160</t>
  </si>
  <si>
    <t>871261121</t>
  </si>
  <si>
    <t>Montáž potrubia z tlakových polyetylénových rúrok priemeru do DN150mm</t>
  </si>
  <si>
    <t>892273111</t>
  </si>
  <si>
    <t>Preplach a dezinfekcia vodovodného potrubia DN od 50 do 150</t>
  </si>
  <si>
    <t>552542160</t>
  </si>
  <si>
    <t>Presuvka hrdlová s temovaným spojom / U /  DN 150 mm</t>
  </si>
  <si>
    <t>552543160</t>
  </si>
  <si>
    <t>Tvarovka hrdlová s prírubovou odbočkou / A / s temov. spojom DN 150/150 mm</t>
  </si>
  <si>
    <t>5525581600</t>
  </si>
  <si>
    <t>Príruba prechodová - lemový nákružok s integrovanou prírubou s pevným jadrom - prechod liatina DN 150 - HDPE D160</t>
  </si>
  <si>
    <t>5525581200</t>
  </si>
  <si>
    <t>Príruba prechodová - lemový nákružok s integrovanou prírubou s pevným jadrom - prechod liatina DN100 - HDPE D110</t>
  </si>
  <si>
    <t>879172199</t>
  </si>
  <si>
    <t>montáž prechodových prírub DN do 150</t>
  </si>
  <si>
    <t>5525581600.1</t>
  </si>
  <si>
    <t>Príruba prechodová - lemový nákružok s integrovanou prírubou s pevným jadrom - prechod liatina DN80 - HDPE D90</t>
  </si>
  <si>
    <t>Vodárenské šúpatko prírubové PN16  DN80 s napojením na  zemnú teleskopicú súpravu</t>
  </si>
  <si>
    <t>JMA 01.1</t>
  </si>
  <si>
    <t>Vodárenské šúpatko prírubové PN16 s napojením na zemnú teleskopicú súpravu DN100</t>
  </si>
  <si>
    <t>271jma 01</t>
  </si>
  <si>
    <t>Vodárenské šupatko PN16 prírubové  DN80 s ručným ovládaním -páka</t>
  </si>
  <si>
    <t>MIVA22</t>
  </si>
  <si>
    <t>Teleskopická zemná súprava pre vodárenské uzávery prírubové DN80-DN1000</t>
  </si>
  <si>
    <t>891311111</t>
  </si>
  <si>
    <t>Montáž vodovodných armatúr prírubových  do  DN 100</t>
  </si>
  <si>
    <t>MIVA11</t>
  </si>
  <si>
    <t>Elektrotvarovka - objimka so záražkou MB D160</t>
  </si>
  <si>
    <t>84 40 140</t>
  </si>
  <si>
    <t>CE 4 mm2, vodič s PE izoláciou a plným Cu jadrom</t>
  </si>
  <si>
    <t>879172199.1</t>
  </si>
  <si>
    <t>Príplatok k cene za montáž vodovodných prípojok DN od 50 do 160</t>
  </si>
  <si>
    <t>850315121</t>
  </si>
  <si>
    <t>Výrez alebo výsek na potrubí z rúr liatinových tlakových DN 150</t>
  </si>
  <si>
    <t>84 30 650</t>
  </si>
  <si>
    <t>Fólia biela, na označenie vodovodov</t>
  </si>
  <si>
    <t>850355121</t>
  </si>
  <si>
    <t>Bod napojenia na existujúci - vodovod  T kus 160-160</t>
  </si>
  <si>
    <t>Výrez alebo výsek na potrubí z rúr PE  tlakových DN 150 s osadením T kusa PE D160-160</t>
  </si>
  <si>
    <t>MIVA02</t>
  </si>
  <si>
    <t>Vodovod. rúry HD-PE 100 SDR17, PN10 D90 x 5,4</t>
  </si>
  <si>
    <t>MIVA01</t>
  </si>
  <si>
    <t>Vodovod. rúry HD-PE 100 SDR11, PN10 D110x 6,6</t>
  </si>
  <si>
    <t>MIVA02.1</t>
  </si>
  <si>
    <t>Vodovod. rúry HD-PE 100 SDR11, PN16 D63x5,8</t>
  </si>
  <si>
    <t>MIVA03</t>
  </si>
  <si>
    <t>Vodovod. rúry HD-PE 100 SDR11, PN10 D160x 9,5</t>
  </si>
  <si>
    <t>MIVA11.1</t>
  </si>
  <si>
    <t>Elektrotvarovka - koleno s pätkou  90 st. W90F D160</t>
  </si>
  <si>
    <t>MIVA13</t>
  </si>
  <si>
    <t>Elektrotvarovka - koleno 90 st. W90 D160</t>
  </si>
  <si>
    <t>MIVA12</t>
  </si>
  <si>
    <t>Elektrotvarovka - koleno 90st. W90 D90</t>
  </si>
  <si>
    <t>MIVA15</t>
  </si>
  <si>
    <t>Elektrotvarovka - koleno 90 st.  W90 D110</t>
  </si>
  <si>
    <t>MIVA19</t>
  </si>
  <si>
    <t>Elektrotvarovka - kolená  90stup. s pätkou W90F D90</t>
  </si>
  <si>
    <t>MIVA15.1</t>
  </si>
  <si>
    <t>Elektrotvarovka - koleno 90 st. W90 D63</t>
  </si>
  <si>
    <t>Zavzdušňovacia a odvzdušňovacia súprava BEV-G s odvzd. ventilom DUOJET DN80  resp. ekvivalent</t>
  </si>
  <si>
    <t>Montáž zavzdušňovacej a odvzdušňovacej súprava  ventilom  DN80</t>
  </si>
  <si>
    <t>319465100</t>
  </si>
  <si>
    <t>Príruba zaslepovacia  DN 100 mm resp.- dno D110 - po demontáži vodovodnej prípojka pre zariadenie staveniska</t>
  </si>
  <si>
    <t>271hawle 04</t>
  </si>
  <si>
    <t>Liatinová rúra rovná prírubová DN80 dl.:200</t>
  </si>
  <si>
    <t>857313121</t>
  </si>
  <si>
    <t>Montáž liatin. tvaroviek  prírubových do DN150</t>
  </si>
  <si>
    <t>271hawle 03</t>
  </si>
  <si>
    <t>Liatinová rúra rovnáprírubová DN150 dl.:200</t>
  </si>
  <si>
    <t>MIVA19.1</t>
  </si>
  <si>
    <t>Elektrotvarovka - Tkus redukovaný  160-90</t>
  </si>
  <si>
    <t>MIVA19.2</t>
  </si>
  <si>
    <t>Elektrotvarovka - Tkus redukovaný  160-110</t>
  </si>
  <si>
    <t>MIVA19.3</t>
  </si>
  <si>
    <t>Elektrotvarovka -  Tkus redukovaný  160-63</t>
  </si>
  <si>
    <t>871371111</t>
  </si>
  <si>
    <t>Montáž elektrotvaroviek</t>
  </si>
  <si>
    <t>422735900</t>
  </si>
  <si>
    <t>Hydrant nadzemný DN80</t>
  </si>
  <si>
    <t>Montáž nadzemných hydrantov</t>
  </si>
  <si>
    <t>899401112</t>
  </si>
  <si>
    <t>Osadenie poklopov liatinových posúvačových</t>
  </si>
  <si>
    <t>4229135200</t>
  </si>
  <si>
    <t>Poklop Y 4504 posúvačový [šupátkový] stredný, voda</t>
  </si>
  <si>
    <t>917131111</t>
  </si>
  <si>
    <t>Osadenie betónových dielcov do lôžka z betónu prost.</t>
  </si>
  <si>
    <t>5838030300</t>
  </si>
  <si>
    <t>Betónový dilec z prostého betóbu 500x500x100</t>
  </si>
  <si>
    <t>722pc07</t>
  </si>
  <si>
    <t>Montáž .vodomerov</t>
  </si>
  <si>
    <t>Dodávka vodomeru DN25  - pre zariadenie staveniska</t>
  </si>
  <si>
    <t>484101721006</t>
  </si>
  <si>
    <t>Filter mosadzný závitový G2"</t>
  </si>
  <si>
    <t>722Gama06</t>
  </si>
  <si>
    <t>Guľový kohút G 2"</t>
  </si>
  <si>
    <t>722Gama10</t>
  </si>
  <si>
    <t>Spätná klapka  G2"</t>
  </si>
  <si>
    <t>722Gama15</t>
  </si>
  <si>
    <t>Montáž závitových armatúr</t>
  </si>
  <si>
    <t>722Gama16</t>
  </si>
  <si>
    <t>Demontáž zostavy vodomernej šachty pre zariadenie staveniska po ukončení stavby</t>
  </si>
  <si>
    <t>SO 10 - Areálová kanalizácia</t>
  </si>
  <si>
    <t xml:space="preserve">    3 - ZVISLÉ KONŠTRUKCIE</t>
  </si>
  <si>
    <t>Výkop jamy a ryhy v obmedzenom priestore horn. tr.3 ručne</t>
  </si>
  <si>
    <t>-1476561189</t>
  </si>
  <si>
    <t>912564701</t>
  </si>
  <si>
    <t>649136485</t>
  </si>
  <si>
    <t>151101103</t>
  </si>
  <si>
    <t>Zriadenie paženia a rozopretia stien rýh pre podzemné vedenia pre všetky š. rýhy, príložné, hĺbky do 8m</t>
  </si>
  <si>
    <t>151101113</t>
  </si>
  <si>
    <t>Odstránenie príložného paženia rýh pre podzemné vedenie hĺbky do 8 m</t>
  </si>
  <si>
    <t>151101102.S</t>
  </si>
  <si>
    <t>Paženie a rozopretie stien rýh pre podzemné vedenie, príložné do 4 m</t>
  </si>
  <si>
    <t>151201112</t>
  </si>
  <si>
    <t>Odstránenie paženia a rozopretia stien rýh pre podzemné vedenia s ulož.mater.do 3m od okraju výkopu, záťažné, hĺb.do 4m</t>
  </si>
  <si>
    <t>296,111*1,45 'Prepočítané koeficientom množstva</t>
  </si>
  <si>
    <t>Zvislé premiestnenie výkopku  z horniny 1 až 4</t>
  </si>
  <si>
    <t>ZVISLÉ KONŠTRUKCIE</t>
  </si>
  <si>
    <t>271 pc09</t>
  </si>
  <si>
    <t>Prestenec vyrovnávací betónový AR-V 625x60</t>
  </si>
  <si>
    <t>271 pc10</t>
  </si>
  <si>
    <t>Prestenec vyrovnávací  betónovýAR-V 625x100</t>
  </si>
  <si>
    <t>271 pc10.1</t>
  </si>
  <si>
    <t>Prestenec vyrovnávací  betónový AR-V 625x80</t>
  </si>
  <si>
    <t>271 pc071</t>
  </si>
  <si>
    <t>Šachtový betónový  konus s hrdlom  SH-M 1000/625x600</t>
  </si>
  <si>
    <t>271 pc08</t>
  </si>
  <si>
    <t>Dno šachtové pre kanalizačné šachty betónové DN1000</t>
  </si>
  <si>
    <t>271 pc071.1</t>
  </si>
  <si>
    <t>Dno šachtové spádiskové s čadičovým obkladom so spádiskovou hlavou DN300(T-kus 300/300 koleno 90st. DN300 + rovný úsek DN300), s výškou spádiska  cca. 2,31m pre kanalizačné šachty betónové DN1000</t>
  </si>
  <si>
    <t>286508430</t>
  </si>
  <si>
    <t>Prechodka šachtová kanal. D160 mm - prvky komplet. z nem.PVC pre rúrky odpad</t>
  </si>
  <si>
    <t>286508440</t>
  </si>
  <si>
    <t>Prechodka šachtová kanal. D200 mm - prvky komplet. z nem.PVC pre rúrky odpad</t>
  </si>
  <si>
    <t>286508450</t>
  </si>
  <si>
    <t>Prechodka šachtová kanal. D315 mm - prvky komplet. z nem.PVC pre rúrky odpad</t>
  </si>
  <si>
    <t>271 pc002</t>
  </si>
  <si>
    <t>Skruž šachtová  betónová SR-M 100x250 s kapsovou stúpačkou</t>
  </si>
  <si>
    <t>271 pc061</t>
  </si>
  <si>
    <t>Zakrytová doska betónová s hrdlom Ap-m 100/625x200</t>
  </si>
  <si>
    <t>271 pc002.1</t>
  </si>
  <si>
    <t>Skruž šachtová SR-M 100x500 s kapsovou stúpačkou</t>
  </si>
  <si>
    <t>271 pc003</t>
  </si>
  <si>
    <t>Skruž šachtová betónová SR-M 1001000 s kapsovou stúpačkou</t>
  </si>
  <si>
    <t>817364111</t>
  </si>
  <si>
    <t>Úprava existujúcich kanalizačných šácht  betónových vysekaním otvorov na betónovom dne</t>
  </si>
  <si>
    <t>894411121</t>
  </si>
  <si>
    <t>Zhotovenie šachiet kanaliz. s obložením dna betónom tr.-(zn.IV) DN n. 200-300 a osadením šachtových prechodiek</t>
  </si>
  <si>
    <t>896211111</t>
  </si>
  <si>
    <t>Spádovisko kanaliz. z betónu kruhové jednoduché s dnom z betónu s horným potrubím DN 250 alebo 300</t>
  </si>
  <si>
    <t>896290111</t>
  </si>
  <si>
    <t>Príplatok k cene za každých ďalších aj začatých 0,30 m výšky spádoviska jednoduchého alebo bočného</t>
  </si>
  <si>
    <t>899102111</t>
  </si>
  <si>
    <t>Osadenie poklopov liatinových a oceľových vrátane rámov hmotn. nad 50 do 100 kg</t>
  </si>
  <si>
    <t>271 pc05</t>
  </si>
  <si>
    <t>Poklop  liatinový v betonovom rame B12,5t DN600</t>
  </si>
  <si>
    <t>895941211</t>
  </si>
  <si>
    <t>Zriadenie kanalizačnej vpuste uličnej z betónových dielcov</t>
  </si>
  <si>
    <t>271 pc01540</t>
  </si>
  <si>
    <t>Vpusť uličná betonová TBV 5-66 - tvarnica prstenec pre mrežu</t>
  </si>
  <si>
    <t>271 pc02</t>
  </si>
  <si>
    <t>Vpusť uličná betonová TBV 6-50 - tvarnica - spodná časť odkalisko</t>
  </si>
  <si>
    <t>271 pc03</t>
  </si>
  <si>
    <t>Vpusť uličná betonová TBV 9-50 - tvarnica - odtoková časť</t>
  </si>
  <si>
    <t>271 pc04</t>
  </si>
  <si>
    <t>Vpusť uličná betonová TBV 11-300 - tvarnica stredná časť dl. 300mm</t>
  </si>
  <si>
    <t>271 pc04.1</t>
  </si>
  <si>
    <t>Vpusť uličná betonová TBV 10-600-  tvarnica stredná časť dl. 600mm</t>
  </si>
  <si>
    <t>271 pc01540.1</t>
  </si>
  <si>
    <t>Kôš kalový do uličnej vpuste DN600</t>
  </si>
  <si>
    <t>271 pc041</t>
  </si>
  <si>
    <t>Mreža na uličnnú vpusť s nálevkou štvorcová</t>
  </si>
  <si>
    <t>ZETR03</t>
  </si>
  <si>
    <t>Betónový prefabrikát - vyustný objekt maly pre DN300 INSEMPRE alebo ekvivalentný</t>
  </si>
  <si>
    <t>ZETR02</t>
  </si>
  <si>
    <t>Doprava, montáž a osadenie betónového prefabrikáta - vyustný objekt</t>
  </si>
  <si>
    <t>136,966*1,7 'Prepočítané koeficientom množstva</t>
  </si>
  <si>
    <t>271 pc12</t>
  </si>
  <si>
    <t>Rúra kanalizačná hrdlová PVC-U D200</t>
  </si>
  <si>
    <t>271 pc13</t>
  </si>
  <si>
    <t>Rúra kanalizačná hrdlováPVC -U D125</t>
  </si>
  <si>
    <t>271 pc13.1</t>
  </si>
  <si>
    <t>Rúra kanalizačná hrdlová PVC -U D110</t>
  </si>
  <si>
    <t>271 pc13.2</t>
  </si>
  <si>
    <t>Rúra kanalizačná hrdlová PVC-U D300</t>
  </si>
  <si>
    <t>871383121</t>
  </si>
  <si>
    <t>Montáž potrubia kanalizačného z hrdlových rúr - PVC-U do DN 300 mm</t>
  </si>
  <si>
    <t>271 pc131</t>
  </si>
  <si>
    <t>oblúk 45st kanalizačný hrdlový PVC DN160</t>
  </si>
  <si>
    <t>271 pc131.1</t>
  </si>
  <si>
    <t>koleno hrdlové PVC 90st. DN200</t>
  </si>
  <si>
    <t>271 pc132</t>
  </si>
  <si>
    <t>Odbočka kanalizačná hrdlová PVC DN300/DN160</t>
  </si>
  <si>
    <t>271 pc132.1</t>
  </si>
  <si>
    <t>Odbočka kanalizačná hrdlová PVC DN300/DN100</t>
  </si>
  <si>
    <t>271hawle 06</t>
  </si>
  <si>
    <t>Žabia koncová klapka DN300</t>
  </si>
  <si>
    <t>271hawle 10</t>
  </si>
  <si>
    <t>Vtok kanalizačný s lapačom nečistôt DN100</t>
  </si>
  <si>
    <t>271 pc0011</t>
  </si>
  <si>
    <t>Montáž kanalizačných tvaroviek</t>
  </si>
  <si>
    <t>892351000</t>
  </si>
  <si>
    <t>Skúška tesnosti kanalizácie do D 300</t>
  </si>
  <si>
    <t>271 MIVA02</t>
  </si>
  <si>
    <t>Plastová revízna kanalizačná šachta spádisková D1000 s so spádiskovou hlavou , výška spádiska cca 1,8m a plastovým poklopom</t>
  </si>
  <si>
    <t>Korugovaná šachtová rúra DN1000 1mt.</t>
  </si>
  <si>
    <t>271 pc0002</t>
  </si>
  <si>
    <t>Doprava a osadenie spádiskovej plastovej šachty</t>
  </si>
  <si>
    <t>271 MIVA02.1</t>
  </si>
  <si>
    <t>Plastová revízne šachta kanalizačná D600 - šactové dno a nastavbová kogugovaná rúra D600 s plastovým poklopom D600</t>
  </si>
  <si>
    <t>271 pc0002.1</t>
  </si>
  <si>
    <t>Doprava a osadenie plastovej šachty</t>
  </si>
  <si>
    <t>PURATOR02</t>
  </si>
  <si>
    <t>PURATOR03</t>
  </si>
  <si>
    <t>Montaž ORL a sedimentačnej nádrže a osadenie poklopov</t>
  </si>
  <si>
    <t>724 pc01</t>
  </si>
  <si>
    <t>Betónová nádrž min. 5m3 s pretesnením  2x poklopom , komínom a vstupom  - sedimentačná nádrž</t>
  </si>
  <si>
    <t>PURATOR01</t>
  </si>
  <si>
    <t>Odlučovač ropných látok   železobetónový min. 50 l/s  do 0,1 mg NEL/l so sorbčným filtrom a komínovým nadstavcom</t>
  </si>
  <si>
    <t>271 pc05.1</t>
  </si>
  <si>
    <t>Poklop pochôdzny pozinkovaný cca 600x600 ( pre armatúrne šachty)</t>
  </si>
  <si>
    <t>271 pc05.2</t>
  </si>
  <si>
    <t>Poklop pochôdzny pozinkovaný cca  600x800 ( pre retenčnú nádrž)</t>
  </si>
  <si>
    <t>Vodomerná šachta z vodoodolného betónu - prefabrikát o vnútornom rozmere min 2500x1500 s komínom</t>
  </si>
  <si>
    <t>PREFA01.1</t>
  </si>
  <si>
    <t>Armatúrna  šachta z vodoodolného betónu min. 4000 x 2500 s komínom</t>
  </si>
  <si>
    <t>Montáž a osadenie betónových  nádrží s úpravou lôžka a zhutneným obsypom a osadenie poklopov na betoónové nádrže</t>
  </si>
  <si>
    <t>pureco02</t>
  </si>
  <si>
    <t>Montáž a osadenie retenčnej  s úpravou lôžka a zhutneným obsypom</t>
  </si>
  <si>
    <t>pureco01</t>
  </si>
  <si>
    <t>Retenčná nádrž betónová z vodoodolného betónu o objeme min. 72 m3 s komínom</t>
  </si>
  <si>
    <t>892233111</t>
  </si>
  <si>
    <t>Preplach vodovodného potrubia DN  do 80</t>
  </si>
  <si>
    <t>Ostatné práce na rúrovom vedení, tlakové skúšky vodovodného potrubia DN do 80</t>
  </si>
  <si>
    <t>Montáž potrubia z tlakových rúrok priemeru do DN80mm</t>
  </si>
  <si>
    <t>Vodovod. rúry HD-PE 100 SDR11, PN10 D90</t>
  </si>
  <si>
    <t>Vodovod. rúry HD-PE 100 SDR11, PN16 D25</t>
  </si>
  <si>
    <t>Vodovod. rúry HD-PE 100 SDR11, PN16 D40</t>
  </si>
  <si>
    <t>Vodárenské šúpatko PN16  DN80</t>
  </si>
  <si>
    <t>Spätná klapka prírubová DN80</t>
  </si>
  <si>
    <t>Fiter vodovodný prírubový DN50</t>
  </si>
  <si>
    <t>Montáž vodovodných armatúr prírubových  do  DN 80</t>
  </si>
  <si>
    <t>Montážna vložka DN80</t>
  </si>
  <si>
    <t>271hawle 02</t>
  </si>
  <si>
    <t>Liatinová tvarovka  - rovný kus 200mm prírubový D80</t>
  </si>
  <si>
    <t>271hawle 01</t>
  </si>
  <si>
    <t>Liatinová tvarovka  - rovný kus 300mm prírubový D80</t>
  </si>
  <si>
    <t>Liatinová tvarovka  - rovný kus 1000mm prírubový D80</t>
  </si>
  <si>
    <t>271hawle 04.1</t>
  </si>
  <si>
    <t>Protipríruba DN80</t>
  </si>
  <si>
    <t>271hawle 04.2</t>
  </si>
  <si>
    <t>Liatinový prírubový prechod DN50/80</t>
  </si>
  <si>
    <t>271hawle 04.3</t>
  </si>
  <si>
    <t>Prechodová príruba - lemový nákružok D90 s integrovanoo prírubou s kovovým jadrom DN80</t>
  </si>
  <si>
    <t>montáž vodovodných tvaroviek DN do 100</t>
  </si>
  <si>
    <t>271hawle 04.4</t>
  </si>
  <si>
    <t>Guľový závitový vodovodný uzáver G5/4"</t>
  </si>
  <si>
    <t>Guľový závitový vodovodný uzáver G3/4"</t>
  </si>
  <si>
    <t>271hawle 04.5</t>
  </si>
  <si>
    <t>Spätná klapka závitová G5/4"</t>
  </si>
  <si>
    <t>271hawle 04.6</t>
  </si>
  <si>
    <t>Solenoidový ventil dvojcestný vodovodný závitový G1"</t>
  </si>
  <si>
    <t>891311111.1</t>
  </si>
  <si>
    <t>Montáž vodovodných armatúr závitových</t>
  </si>
  <si>
    <t>271hawle 04.7</t>
  </si>
  <si>
    <t>Vodomer závitový s impulzným výstupom na M-BUS Qn2,5 dodávka a montáž</t>
  </si>
  <si>
    <t>Dodávka  vodomeru ultrazvukového DN50 s impulzným výstupom na M-BUS</t>
  </si>
  <si>
    <t>AT-stanica  tlaková  nádoba min. 20 l pre vyrovnanie tlaku v potrubí a odstránenie rázov</t>
  </si>
  <si>
    <t>Čerpadlo  vertikálne odstredivé viacstupňové  -   o výkone min.  3 m3/h dopravná výška 25m - dodávka a montáž</t>
  </si>
  <si>
    <t>724Grundfo03</t>
  </si>
  <si>
    <t>Sústava čerpadiel vertikálne odstredivé  o výkone min.  Q: 45m3/h a výtlak 20m</t>
  </si>
  <si>
    <t>Sací kôš so spätnou klapkou prírubový  DN80 PN10</t>
  </si>
  <si>
    <t>Sací kôš so spätným  ventilom závitový DN32</t>
  </si>
  <si>
    <t>724Grundfo04</t>
  </si>
  <si>
    <t>Doprava a montáž technologickej časti armatúrnej šachty  a retenčnej nádrže</t>
  </si>
  <si>
    <t>Vykonanie 1. tlakovej  skúšky</t>
  </si>
  <si>
    <t>SO 11 - Areálový plynovod</t>
  </si>
  <si>
    <t xml:space="preserve">    921 - M-21 ELEKTROMONTÁŽE</t>
  </si>
  <si>
    <t>84 30 450</t>
  </si>
  <si>
    <t>Fólia žltá s potlačou ""POZOR PLYN""</t>
  </si>
  <si>
    <t>799718769</t>
  </si>
  <si>
    <t>317804563</t>
  </si>
  <si>
    <t>-532235216</t>
  </si>
  <si>
    <t>Zásyp sypaninou so zhutnením jám, šachiet, rýh, zárezov alebo okolo objektov v týchto vykopávkach</t>
  </si>
  <si>
    <t>10,001*1,45 'Prepočítané koeficientom množstva</t>
  </si>
  <si>
    <t>2,316*1,7 'Prepočítané koeficientom množstva</t>
  </si>
  <si>
    <t>84 44 000</t>
  </si>
  <si>
    <t>Autozásuvka, 7 pólová, 12 V, DIN/ISO 1724, nárazuvzdorný plast</t>
  </si>
  <si>
    <t>Prechodka  oceľ  - PE podzemná  D160xDN150 - lemový nákružok D160 , príruba s oceľovým jadrom a prírubové gumové tesnenie</t>
  </si>
  <si>
    <t>893132111</t>
  </si>
  <si>
    <t>Montáž prechodov podzemných</t>
  </si>
  <si>
    <t>230220031</t>
  </si>
  <si>
    <t>Dodávka čuchačky na chráničku</t>
  </si>
  <si>
    <t>Montáž čuchačky na chráničku PN 38 6724</t>
  </si>
  <si>
    <t>230220451</t>
  </si>
  <si>
    <t>Ukončenie vodiča v PO a SO a zapojenie do 2,5</t>
  </si>
  <si>
    <t>Skúšky a revízie plynu - vypracovanie revíznej správy pre mernie plynu a plynovú prípojku v srarej budove a prepoj medzi stavebnými objektami</t>
  </si>
  <si>
    <t>GAWAPL.06</t>
  </si>
  <si>
    <t>Plyn. rúry  HD-PE 11.122211 PE 100 SDR17 PN10 D160x9,5</t>
  </si>
  <si>
    <t>893122111</t>
  </si>
  <si>
    <t>Plyn. rúry  HD-PE 11.122211 PE 100 SDR17 PN10 D200x11,9 - chránička</t>
  </si>
  <si>
    <t>GAWAPL.32</t>
  </si>
  <si>
    <t>Plyn. rúry  HD-PE 11.122211 PE 100 SDR11 koleno 90°. elektrotvar. D160</t>
  </si>
  <si>
    <t>GAWAPL.20</t>
  </si>
  <si>
    <t>Montáž elektrotvaroviek - koleno W90 D160</t>
  </si>
  <si>
    <t>GAWAPL.31</t>
  </si>
  <si>
    <t>Montáž plynového plastového PE potrubia a plastových cháničiek do DN200</t>
  </si>
  <si>
    <t>723150804</t>
  </si>
  <si>
    <t>Demontáž potrubia zvarovaného z oceľových rúrok hladkých nad 76 do D108 0,00981 t</t>
  </si>
  <si>
    <t>723230802</t>
  </si>
  <si>
    <t>Demontáž stredotlakového regulátora tlaku plynu</t>
  </si>
  <si>
    <t>723230801</t>
  </si>
  <si>
    <t>Demontáž plynových armatúr</t>
  </si>
  <si>
    <t>Plyn. guľový kohut prírubový DN80 s dvoma prírubami - dodávka</t>
  </si>
  <si>
    <t>723219102</t>
  </si>
  <si>
    <t>Montáž plynových armatúr prírubových ostatné typy do DN80</t>
  </si>
  <si>
    <t>príprava na montáž s osadením medzikusa a montážnej dosky prepočítavača -plynomer rotačný G160 s impulznými výstupmi a prepočítavačom množstva plynu v závislosti od teploty a tlaku v výstupmi na B-BUS</t>
  </si>
  <si>
    <t>Plyn. guľový kohut  PN16 1/2"</t>
  </si>
  <si>
    <t>723 GAMA04.1</t>
  </si>
  <si>
    <t>Plyn. guľový kohut G 6/4" dodávka</t>
  </si>
  <si>
    <t>723232123</t>
  </si>
  <si>
    <t>Montáž armatúry závitovej s dvoma závitmi, nízkotlakový</t>
  </si>
  <si>
    <t>5419411000</t>
  </si>
  <si>
    <t>Montáž stredotlakých regulátorov</t>
  </si>
  <si>
    <t>723234212</t>
  </si>
  <si>
    <t>Strednotlakové regulátory tlaku plynu bez skrinky pre metán Q:  min. 140 m3/hod 100kPa/2,5kPa s integrovaným poistným ventilom a bezpečnostným rychlouzáverom - priamy dodávka a montáž</t>
  </si>
  <si>
    <t>Potrubie z oceľových rúrok závitových čiernych spájaných zvarovaním - akosť 11 353.0 DN 40</t>
  </si>
  <si>
    <t>723150374</t>
  </si>
  <si>
    <t>Potrubie z oceľových rúrok hladkých čiernych, chránička D 219/6,3</t>
  </si>
  <si>
    <t>Potrubie z oceľových rúrok hladkých čiernych, redukcia zhotovaná kovaním nad 2 DN DN 100/80</t>
  </si>
  <si>
    <t>723150357</t>
  </si>
  <si>
    <t>Potrubie z oceľových rúrok hladkých čiernych redukcia  - zhotovenie kovaním nad 2 DN DN 200/80</t>
  </si>
  <si>
    <t>723150355.1</t>
  </si>
  <si>
    <t>Potrubie z oceľových rúrok hladkých čiernych, redukcia zhotovaná kovaním nad 1 DN DN 150/40</t>
  </si>
  <si>
    <t>723 pc01</t>
  </si>
  <si>
    <t>Montáž oceľových plynových rúr závitových spájaných zvarovaním</t>
  </si>
  <si>
    <t>723 pc011</t>
  </si>
  <si>
    <t>Montáž oceľových plynových chráničiek</t>
  </si>
  <si>
    <t>723 pc012</t>
  </si>
  <si>
    <t>Montáž oceľových redukcii</t>
  </si>
  <si>
    <t>723190907</t>
  </si>
  <si>
    <t>Opravy plynovodného potrubia odvzdušnenie a napustenie potrubia</t>
  </si>
  <si>
    <t>Opravy plynovodného potrubia neúradná tlaková  skúška doterajšieho potrubia</t>
  </si>
  <si>
    <t>723190901</t>
  </si>
  <si>
    <t>Opravy plynovodného potrubia uzatvorenie alebo otvorenie plynovodného potrubia pri opravách</t>
  </si>
  <si>
    <t>Tlakomery deformačné kruhové  s bronzovou trubicou,so spodným prípojom STN 25 7210 roz.0-0,6 MPa, nízkotlakové  priem. 100</t>
  </si>
  <si>
    <t>734421150</t>
  </si>
  <si>
    <t>Tlakomery deformačné kruhové s bronzovou trubicou,so spodným prípojom STN 25 7210 roz.0-6 kPa, nízkotlakové  priem. 100</t>
  </si>
  <si>
    <t>Zhotovenie návarkov</t>
  </si>
  <si>
    <t>734Ivar10</t>
  </si>
  <si>
    <t>Montáž tlakomerov ukazovacích na kondenzačných sľučkách</t>
  </si>
  <si>
    <t>prírubové spoje PN 0,6/I, 200° C DN 80</t>
  </si>
  <si>
    <t>Kovové konštrukcie - montáž a dodávka ostatných atypických doplkových konštrukcií o hmotnosti 5-10 kg - podpery a uchytenie</t>
  </si>
  <si>
    <t>M-21 ELEKTROMONTÁŽE</t>
  </si>
  <si>
    <t>354900z21</t>
  </si>
  <si>
    <t>Vodič FeZn o 4mm</t>
  </si>
  <si>
    <t>Príprava pre skúšku tesnosti DN 50 - 150</t>
  </si>
  <si>
    <t>ÚSEK</t>
  </si>
  <si>
    <t>230170012</t>
  </si>
  <si>
    <t>Skúška tesnosti potrubia podľa STN 13 0020 DN 50 - 150</t>
  </si>
  <si>
    <t>Hlavná tlaková skúška vzduchom 0,6 MPa - STN 38 6413 DN 150</t>
  </si>
  <si>
    <t>SO 12 - Areálové osvetlenie</t>
  </si>
  <si>
    <t xml:space="preserve">    21-ND-03 - Dodávka svietidiel   </t>
  </si>
  <si>
    <t xml:space="preserve">ZP - Zemné práce   </t>
  </si>
  <si>
    <t xml:space="preserve">46-M - Zemné práce pri extr.mont.prácach   </t>
  </si>
  <si>
    <t>21-ND-03</t>
  </si>
  <si>
    <t xml:space="preserve">Dodávka svietidiel   </t>
  </si>
  <si>
    <t>210201761.S</t>
  </si>
  <si>
    <t>Zapojenie uličného svietidla IP65, 1x svetelný zdroj</t>
  </si>
  <si>
    <t>-1514177657</t>
  </si>
  <si>
    <t>210201855.S</t>
  </si>
  <si>
    <t>Montáž stožiara oceľového výšky 8 m so zemným koncom pre uličné svietidlá</t>
  </si>
  <si>
    <t>657757783</t>
  </si>
  <si>
    <t>Výložník na stožiar 1m</t>
  </si>
  <si>
    <t>1173156421</t>
  </si>
  <si>
    <t>210201962.S</t>
  </si>
  <si>
    <t>Montáž svietidla na stožiar do 2 kg</t>
  </si>
  <si>
    <t>466907263</t>
  </si>
  <si>
    <t>34821ND0301</t>
  </si>
  <si>
    <t>Svietidlo LED pre cesty 50 W na stĺpe 6m vysokom  - vlastná alternatíva</t>
  </si>
  <si>
    <t>-1680256942</t>
  </si>
  <si>
    <t>34821ND0303</t>
  </si>
  <si>
    <t>Svietidlo LED pre cesty stlpikové 50 W - vlastná alternatíva</t>
  </si>
  <si>
    <t>347313030</t>
  </si>
  <si>
    <t>Stožiar výšky 6m</t>
  </si>
  <si>
    <t>1247571007</t>
  </si>
  <si>
    <t>210204104.S</t>
  </si>
  <si>
    <t>Výložník oceľový jednoramenný na stožiar</t>
  </si>
  <si>
    <t>992675254</t>
  </si>
  <si>
    <t>M4</t>
  </si>
  <si>
    <t>Elektrovýstroj stožiara pre 1 okruh</t>
  </si>
  <si>
    <t>1604438796</t>
  </si>
  <si>
    <t>M4.1</t>
  </si>
  <si>
    <t>-901018833</t>
  </si>
  <si>
    <t>210220002</t>
  </si>
  <si>
    <t>Uzemňovacie vedenie na povrchu FeZn do 120 mm2</t>
  </si>
  <si>
    <t>1509238197</t>
  </si>
  <si>
    <t>3544223850</t>
  </si>
  <si>
    <t>Územňovacia pásovina   ocelová žiarovo zinkovaná  označenie   30 x 4 mm (25kg/bal)</t>
  </si>
  <si>
    <t>-1118601839</t>
  </si>
  <si>
    <t>210220021</t>
  </si>
  <si>
    <t>Uzemňovacie vedenie v zemi FeZn vrátane izolácie spojov O 10mm</t>
  </si>
  <si>
    <t>1066090203</t>
  </si>
  <si>
    <t>3544224150</t>
  </si>
  <si>
    <t>Územňovací vodič    ocelový žiarovo zinkovaný  označenie     O 10  (1kg=1,61m)</t>
  </si>
  <si>
    <t>-1608530162</t>
  </si>
  <si>
    <t>Svorka FeZn k zachytávacej, uzemňovacej tyči  SJ 02</t>
  </si>
  <si>
    <t>-799547718</t>
  </si>
  <si>
    <t>Pol488</t>
  </si>
  <si>
    <t>HR-Svorka SJ 02</t>
  </si>
  <si>
    <t>-1938046604</t>
  </si>
  <si>
    <t>210220245</t>
  </si>
  <si>
    <t>-79077398</t>
  </si>
  <si>
    <t>3544219850</t>
  </si>
  <si>
    <t>Svorka  pripojovacia  ocelová žiarovo zinkovaná  označenie  SP 1</t>
  </si>
  <si>
    <t>1951342317</t>
  </si>
  <si>
    <t>210220252</t>
  </si>
  <si>
    <t>Svorka FeZn odbočovacia spojovacia SR01-02</t>
  </si>
  <si>
    <t>-203557672</t>
  </si>
  <si>
    <t>3544221100</t>
  </si>
  <si>
    <t xml:space="preserve">Svorka  odbočná spojovacia  ocelová žiarovo zinkovaná  označenie  SR 02 </t>
  </si>
  <si>
    <t>1753250488</t>
  </si>
  <si>
    <t>210220253</t>
  </si>
  <si>
    <t>Svorka FeZn uzemňovacia SR 3B</t>
  </si>
  <si>
    <t>-1888737605</t>
  </si>
  <si>
    <t>3544221300</t>
  </si>
  <si>
    <t>Svorka  odbočná spojovacia  ocelová žiarovo zinkovaná  označenie  SR 3B</t>
  </si>
  <si>
    <t>-1825689410</t>
  </si>
  <si>
    <t>210220280</t>
  </si>
  <si>
    <t>Uzemňovacia tyč FeZn ZT</t>
  </si>
  <si>
    <t>-1514038156</t>
  </si>
  <si>
    <t>Pol489</t>
  </si>
  <si>
    <t xml:space="preserve">Uzemňovacia tyč 2m profilovaná </t>
  </si>
  <si>
    <t>-999066291</t>
  </si>
  <si>
    <t>210800107</t>
  </si>
  <si>
    <t>Kábel medený uložený voľne CYKY 450/750 V 3x1,5</t>
  </si>
  <si>
    <t>1366061238</t>
  </si>
  <si>
    <t>3410350085</t>
  </si>
  <si>
    <t>CYKY 3x1,5    Kábel pre pevné uloženie, medený STN</t>
  </si>
  <si>
    <t>-129421335</t>
  </si>
  <si>
    <t>210800122</t>
  </si>
  <si>
    <t>Kábel medený uložený voľne CYKY 450/750 V 5x6</t>
  </si>
  <si>
    <t>756370493</t>
  </si>
  <si>
    <t>3410350100</t>
  </si>
  <si>
    <t>CYKY-J 5x6   Kábel pre pevné uloženie, medený STN</t>
  </si>
  <si>
    <t>73259248</t>
  </si>
  <si>
    <t>210800123</t>
  </si>
  <si>
    <t>Kábel medený uložený voľne CYKY 450/750 V 5x10</t>
  </si>
  <si>
    <t>1590722595</t>
  </si>
  <si>
    <t>3410350101</t>
  </si>
  <si>
    <t>CYKY-J 5x10   Kábel pre pevné uloženie, medený STN</t>
  </si>
  <si>
    <t>1315403462</t>
  </si>
  <si>
    <t>210950202.S</t>
  </si>
  <si>
    <t>Príplatok na zaťahovanie káblov, váha kábla do 2 kg</t>
  </si>
  <si>
    <t>-315762276</t>
  </si>
  <si>
    <t>Pol385</t>
  </si>
  <si>
    <t>Náter asfaltom</t>
  </si>
  <si>
    <t>386070896</t>
  </si>
  <si>
    <t>354410055700.S1</t>
  </si>
  <si>
    <t>Asfaltový náter 5 kg</t>
  </si>
  <si>
    <t>bal</t>
  </si>
  <si>
    <t>-925344940</t>
  </si>
  <si>
    <t>ZP</t>
  </si>
  <si>
    <t>Vytvorenie káblového lôžka z piesku fr. O-2</t>
  </si>
  <si>
    <t>917275819</t>
  </si>
  <si>
    <t>K008</t>
  </si>
  <si>
    <t>Obsypanie káblového žľabu pieskovo- cementovou zmesou (iba v zeleni)</t>
  </si>
  <si>
    <t>-1862976864</t>
  </si>
  <si>
    <t>K011</t>
  </si>
  <si>
    <t>Uloženie výstražnej fólie z PVC</t>
  </si>
  <si>
    <t>43354282</t>
  </si>
  <si>
    <t>K012</t>
  </si>
  <si>
    <t>Zásyp sypaninou so zhutnením ryhy do 100 m3 (v zeleni)</t>
  </si>
  <si>
    <t>-1432923215</t>
  </si>
  <si>
    <t xml:space="preserve">Zemné práce pri extr.mont.prácach   </t>
  </si>
  <si>
    <t>2062207586</t>
  </si>
  <si>
    <t>460050003</t>
  </si>
  <si>
    <t>Jama pre jednoduchý stožiar nepätkovaný dĺžky 6-8 m, v rovine,zásyp a zhutnenie,zemina tr.3</t>
  </si>
  <si>
    <t>963289285</t>
  </si>
  <si>
    <t>-1200657526</t>
  </si>
  <si>
    <t>460200283.S</t>
  </si>
  <si>
    <t>Hĺbenie káblovej ryhy ručne 50 cm širokej a 100 cm hlbokej, v zemine triedy 3</t>
  </si>
  <si>
    <t>114164615</t>
  </si>
  <si>
    <t>460300006</t>
  </si>
  <si>
    <t>Zhutnenie zeminy po vrstvách pri zahrnutí rýh strojom, vrstva zeminy 20 cm</t>
  </si>
  <si>
    <t>-716242673</t>
  </si>
  <si>
    <t>5833110300</t>
  </si>
  <si>
    <t>Kamenivo ťažené drobné 0-1 B</t>
  </si>
  <si>
    <t>94613878</t>
  </si>
  <si>
    <t>460490012</t>
  </si>
  <si>
    <t>Rozvinutie a uloženie výstražnej fólie z PVC do ryhy,šírka 33 cm</t>
  </si>
  <si>
    <t>-108509930</t>
  </si>
  <si>
    <t>2830002000</t>
  </si>
  <si>
    <t>Fólia červená v m</t>
  </si>
  <si>
    <t>2105891977</t>
  </si>
  <si>
    <t>460510022</t>
  </si>
  <si>
    <t>Úplné zriadenie a osadenie káblového priestupu z PVC rúr svetlosti do 15,0 cm bez zemných prác</t>
  </si>
  <si>
    <t>2144028645</t>
  </si>
  <si>
    <t>3450705100</t>
  </si>
  <si>
    <t>I-Rúrka FXKVR 63</t>
  </si>
  <si>
    <t>-1676014884</t>
  </si>
  <si>
    <t>460560303</t>
  </si>
  <si>
    <t>-429268366</t>
  </si>
  <si>
    <t>460620013</t>
  </si>
  <si>
    <t>1520920511</t>
  </si>
  <si>
    <t>-543021126</t>
  </si>
  <si>
    <t>1525628804</t>
  </si>
  <si>
    <t>-192720014</t>
  </si>
  <si>
    <t>-1503208736</t>
  </si>
  <si>
    <t>2012414656</t>
  </si>
  <si>
    <t>HZS015</t>
  </si>
  <si>
    <t>Geodetické zameranie</t>
  </si>
  <si>
    <t>-399307161</t>
  </si>
  <si>
    <t>-305134208</t>
  </si>
  <si>
    <t>HZS017</t>
  </si>
  <si>
    <t>Manipulácia v sieti</t>
  </si>
  <si>
    <t>-1538698536</t>
  </si>
  <si>
    <t>HZS018</t>
  </si>
  <si>
    <t>Zaistenie vypnutého stavu</t>
  </si>
  <si>
    <t>379578886</t>
  </si>
  <si>
    <t>K014</t>
  </si>
  <si>
    <t>Vyhotovenie geodetického elaborátu</t>
  </si>
  <si>
    <t>-407385746</t>
  </si>
  <si>
    <t>Napojenie nového zariadenia VO</t>
  </si>
  <si>
    <t>456984225</t>
  </si>
  <si>
    <t>Skúšanie nového zariadenia VO</t>
  </si>
  <si>
    <t>2117638635</t>
  </si>
  <si>
    <t>144294632</t>
  </si>
  <si>
    <t>SO 13 - Gabiónový oporný múr</t>
  </si>
  <si>
    <t>-1388386824</t>
  </si>
  <si>
    <t>1048047170</t>
  </si>
  <si>
    <t>405,000/2</t>
  </si>
  <si>
    <t>162501102.S</t>
  </si>
  <si>
    <t>Vodorovné premiestnenie výkopku po spevnenej ceste z horniny tr.1-4, do 100 m3 na vzdialenosť do 3000 m</t>
  </si>
  <si>
    <t>293408204</t>
  </si>
  <si>
    <t>162501105.S</t>
  </si>
  <si>
    <t>Vodorovné premiestnenie výkopku po spevnenej ceste z horniny tr.1-4, do 100 m3, príplatok k cene za každých ďalšich a začatých 1000 m</t>
  </si>
  <si>
    <t>192143696</t>
  </si>
  <si>
    <t>405*10 'Prepočítané koeficientom množstva</t>
  </si>
  <si>
    <t>171201202.S</t>
  </si>
  <si>
    <t>Uloženie sypaniny na skládky nad 100 do 1000 m3</t>
  </si>
  <si>
    <t>1959006280</t>
  </si>
  <si>
    <t>-708263229</t>
  </si>
  <si>
    <t>405,000*2</t>
  </si>
  <si>
    <t>862974175</t>
  </si>
  <si>
    <t>583410004400.S</t>
  </si>
  <si>
    <t>Štrkodrva frakcia viď. PD (1/3 objemu zásypu)</t>
  </si>
  <si>
    <t>-853122225</t>
  </si>
  <si>
    <t>341/3</t>
  </si>
  <si>
    <t>113,667*1,89 'Prepočítané koeficientom množstva</t>
  </si>
  <si>
    <t>212752127.S</t>
  </si>
  <si>
    <t>Trativody z flexodrenážnych rúr DN 160, so zriadením lôžka</t>
  </si>
  <si>
    <t>1483473805</t>
  </si>
  <si>
    <t>1*(8,6+5,2+18,3+9+3,76+6,4)*1,1</t>
  </si>
  <si>
    <t>212971113.S</t>
  </si>
  <si>
    <t>Opláštenie drenážnych rúr filtračnou textíliou DN 160</t>
  </si>
  <si>
    <t>-322192972</t>
  </si>
  <si>
    <t>Medzisúčet opláštenie drenáže</t>
  </si>
  <si>
    <t>1,3*(8,6+5,2+18,3+9+3,76+6,4)*1,1</t>
  </si>
  <si>
    <t>Medzisúčet oplaštenie násypu</t>
  </si>
  <si>
    <t>271533001.S</t>
  </si>
  <si>
    <t>Násyp pod základové konštrukcie so zhutnením z  kameniva hrubého drveného fr.32-63 mm</t>
  </si>
  <si>
    <t>-1065818874</t>
  </si>
  <si>
    <t>0,5*142</t>
  </si>
  <si>
    <t>719502394</t>
  </si>
  <si>
    <t>0,3*142</t>
  </si>
  <si>
    <t>273362442.S</t>
  </si>
  <si>
    <t>Výstuž základových dosiek zo zvár. sietí KARI, priemer drôtu 8/8 mm, veľkosť oka 150x150 mm</t>
  </si>
  <si>
    <t>1936572960</t>
  </si>
  <si>
    <t>1,5*3,75*1,1</t>
  </si>
  <si>
    <t>Medzisúčet v mieste chráničky</t>
  </si>
  <si>
    <t>1049092252</t>
  </si>
  <si>
    <t>142*1,1</t>
  </si>
  <si>
    <t>286028211</t>
  </si>
  <si>
    <t>156,2*1,02 'Prepočítané koeficientom množstva</t>
  </si>
  <si>
    <t>327210230.SR</t>
  </si>
  <si>
    <t>Gabionový plot z drôtokamenných košov š. nad 0,5m výšky nad 1m zo zváraných panelov (rozmer oka cca 100x100mm, priemer drôtu min 4mm, spájanie košov pomocov špirál a C- hákov), povrchová úprava Zn+Al, výplň kamenivo lomové  fr.63-180mm, viď. PD</t>
  </si>
  <si>
    <t>-133031459</t>
  </si>
  <si>
    <t>935111112.SR</t>
  </si>
  <si>
    <t>Osadenie žľabu - cháničky z betónových dosiek akejkoľvek veľkosti</t>
  </si>
  <si>
    <t>-1329788021</t>
  </si>
  <si>
    <t>6*0,5*3</t>
  </si>
  <si>
    <t>592650000900.SR</t>
  </si>
  <si>
    <t>Žľab / chránička cca 500x300x270 mm, betónový</t>
  </si>
  <si>
    <t>-697041535</t>
  </si>
  <si>
    <t>5,8*1,02 'Prepočítané koeficientom množstva</t>
  </si>
  <si>
    <t>935111211.S</t>
  </si>
  <si>
    <t>Osadenie priekopového žľabu z betónových priekopových tvárnic šírky nad 500 do 800 mm</t>
  </si>
  <si>
    <t>-280228797</t>
  </si>
  <si>
    <t>13,6</t>
  </si>
  <si>
    <t>18,5</t>
  </si>
  <si>
    <t>9,055</t>
  </si>
  <si>
    <t>3,76</t>
  </si>
  <si>
    <t>592270000450.S</t>
  </si>
  <si>
    <t>Priekopová tvárnica, rozmer cca 620x300x154,5 mm</t>
  </si>
  <si>
    <t>-715163719</t>
  </si>
  <si>
    <t>44,915*3,36 'Prepočítané koeficientom množstva</t>
  </si>
  <si>
    <t>1273849308</t>
  </si>
  <si>
    <t>1768482441</t>
  </si>
  <si>
    <t>SO 14 - Sadové a terénne úpravy</t>
  </si>
  <si>
    <t xml:space="preserve">SO 14.1 - Terénne a sadové úpravy </t>
  </si>
  <si>
    <t xml:space="preserve">    231 - Plochy a úpravy územia</t>
  </si>
  <si>
    <t xml:space="preserve">      231/180 - Povrchové úpravy terénu</t>
  </si>
  <si>
    <t xml:space="preserve">      231/181 - Hĺbenie a výsadby</t>
  </si>
  <si>
    <t xml:space="preserve">      231/182 - Mulčovanie</t>
  </si>
  <si>
    <t xml:space="preserve">    1/DZ - Vodozádržná plocha na vodu</t>
  </si>
  <si>
    <t xml:space="preserve">    S - Materiál HSV</t>
  </si>
  <si>
    <t xml:space="preserve">      M1 - STROMY</t>
  </si>
  <si>
    <t xml:space="preserve">      M2 - KRY</t>
  </si>
  <si>
    <t xml:space="preserve">      S3 - TRVALKY</t>
  </si>
  <si>
    <t xml:space="preserve">      C - CIBUĽOVINY</t>
  </si>
  <si>
    <t>231/190 - Presun hmôt</t>
  </si>
  <si>
    <t>PTV - Prvky technického vybavenia</t>
  </si>
  <si>
    <t xml:space="preserve">    PSY - Oplotenie vodnej plochy</t>
  </si>
  <si>
    <t>3 - MOBILIÁR</t>
  </si>
  <si>
    <t xml:space="preserve">    Mo - Mobiliár</t>
  </si>
  <si>
    <t>Plochy a úpravy územia</t>
  </si>
  <si>
    <t>181301101.S</t>
  </si>
  <si>
    <t>Rozprestretie ornice v rovine, plocha do 500 m2, hr.do 100 mm</t>
  </si>
  <si>
    <t>-675974370</t>
  </si>
  <si>
    <t>0000000002.2</t>
  </si>
  <si>
    <t>Ornica vrátane dovozu</t>
  </si>
  <si>
    <t>-2071753930</t>
  </si>
  <si>
    <t>182001111.S</t>
  </si>
  <si>
    <t>Plošná úprava terénu pri nerovnostiach terénu nad 50-100mm v rovine alebo na svahu do 1:5 (Záhony + Trávnatá plocha 20%)</t>
  </si>
  <si>
    <t>1312155737</t>
  </si>
  <si>
    <t>183403114.S</t>
  </si>
  <si>
    <t xml:space="preserve">Obrobenie pôdy kultivátorovaním v rovine alebo na svahu do 1:5 </t>
  </si>
  <si>
    <t>-1791311756</t>
  </si>
  <si>
    <t>183403153.S</t>
  </si>
  <si>
    <t xml:space="preserve">Obrobenie pôdy hrabaním v rovine alebo na svahu do 1:5 </t>
  </si>
  <si>
    <t>-538204833</t>
  </si>
  <si>
    <t>183403161.S</t>
  </si>
  <si>
    <t>Obrobenie pôdy valcovaním v rovine alebo na svahu do 1:5</t>
  </si>
  <si>
    <t>-597595946</t>
  </si>
  <si>
    <t>184802111.S</t>
  </si>
  <si>
    <t>Chemické odburinenie pôdy v rovine alebo na svahu do 1:5 postrekom naširoko</t>
  </si>
  <si>
    <t>-577464052</t>
  </si>
  <si>
    <t>252340000100</t>
  </si>
  <si>
    <t>Postrekový prípravok Roundup biaktiv na ničenie burín, 1l balenie</t>
  </si>
  <si>
    <t>306707855</t>
  </si>
  <si>
    <t>231/180</t>
  </si>
  <si>
    <t>Povrchové úpravy terénu</t>
  </si>
  <si>
    <t>111151221.S</t>
  </si>
  <si>
    <t>Kosenie parkového trávnika od 1000 do 10 000 m2 s odvozom do 20 km a so zložením, v rovine alebo na svahu do 1:5</t>
  </si>
  <si>
    <t>842035614</t>
  </si>
  <si>
    <t>180402111.S</t>
  </si>
  <si>
    <t xml:space="preserve">Založenie trávnika parkového výsevom v rovine do 1:5 </t>
  </si>
  <si>
    <t>1714768509</t>
  </si>
  <si>
    <t>Osivá tráv - Parková trávniková zmes 35g/m2</t>
  </si>
  <si>
    <t>-592686850</t>
  </si>
  <si>
    <t>21595,2*0,035 'Prepočítané koeficientom množstva</t>
  </si>
  <si>
    <t>185802113</t>
  </si>
  <si>
    <t>Hnojenie pôdy v rovine alebo na svahu do 1:5 umelým hnojivom naširoko</t>
  </si>
  <si>
    <t>1443345271</t>
  </si>
  <si>
    <t>2519115500</t>
  </si>
  <si>
    <t>Hnojivo na trávnik s vysokým obsahom dusíka (30g/m2)</t>
  </si>
  <si>
    <t>-148908508</t>
  </si>
  <si>
    <t>21595,2*0,03 'Prepočítané koeficientom množstva</t>
  </si>
  <si>
    <t>185803111.S</t>
  </si>
  <si>
    <t xml:space="preserve">Ošetrenie trávnika v rovine alebo na svahu do 1:5 </t>
  </si>
  <si>
    <t>-75191355</t>
  </si>
  <si>
    <t>185803211.S</t>
  </si>
  <si>
    <t xml:space="preserve">Povalcovanie trávnika v rovine alebo na svahu do 1:5 </t>
  </si>
  <si>
    <t>-302292466</t>
  </si>
  <si>
    <t>185804312.S</t>
  </si>
  <si>
    <t>Zaliatie rastlín vodou, plochy jednotlivo nad 20 m2</t>
  </si>
  <si>
    <t>-251030209</t>
  </si>
  <si>
    <t>183205111.S</t>
  </si>
  <si>
    <t>Založenie záhonu na svahu nad 1:5 do 1:2 rovine alebo na svahu do 1:5 v hornine 1 až 2</t>
  </si>
  <si>
    <t>1799735070</t>
  </si>
  <si>
    <t>917511121.T</t>
  </si>
  <si>
    <t>Osadenie obruby výšky 50 mm</t>
  </si>
  <si>
    <t>-1340507608</t>
  </si>
  <si>
    <t>592170001000.T</t>
  </si>
  <si>
    <t>Obrubník záhradný, plast, 1000x50x80mm (koef. 1.03)</t>
  </si>
  <si>
    <t>1652249911</t>
  </si>
  <si>
    <t>592170001001.T</t>
  </si>
  <si>
    <t>Klinec plastový 240mm/16mm (koef. 1.03)</t>
  </si>
  <si>
    <t>194349587</t>
  </si>
  <si>
    <t>184921111</t>
  </si>
  <si>
    <t>Položenie mulčovacej textílie v rovine alebo na svahu do 1:2 (Z3,Z4,Z5,Z7)</t>
  </si>
  <si>
    <t>-303582873</t>
  </si>
  <si>
    <t>6936590000</t>
  </si>
  <si>
    <t>Mulčovacia EKOtextília s prírodnými vláknami, kalandrovaná 100g ( k 1.1)</t>
  </si>
  <si>
    <t>583356262</t>
  </si>
  <si>
    <t>5859291095</t>
  </si>
  <si>
    <t>Biodegradovateľná plastová tanierová kotva na uchytenie textílie z PLA 12,5cm</t>
  </si>
  <si>
    <t>893862551</t>
  </si>
  <si>
    <t>141970100520.SA</t>
  </si>
  <si>
    <t>Spony pre uchytenie kokosovej rohože z betónovej ocele, 10mm, dĺžka 80cm, zahnuté do U</t>
  </si>
  <si>
    <t>-1000269212</t>
  </si>
  <si>
    <t>184921112</t>
  </si>
  <si>
    <t>Položenie kokosovej siete na svahu do 1:2 (Z3,Z4,Z5,Z7)</t>
  </si>
  <si>
    <t>-244122947</t>
  </si>
  <si>
    <t>6731131000</t>
  </si>
  <si>
    <t>Kokosová sieť 700g/m2 (k1.1)</t>
  </si>
  <si>
    <t>1805413750</t>
  </si>
  <si>
    <t>231/181</t>
  </si>
  <si>
    <t>Hĺbenie a výsadby</t>
  </si>
  <si>
    <t>183101112.S</t>
  </si>
  <si>
    <t>Hĺbenie jamky v rovine alebo na svahu do 1:5, objem nad 0,01 do 0,02 m3</t>
  </si>
  <si>
    <t>72028603</t>
  </si>
  <si>
    <t>183101114.S</t>
  </si>
  <si>
    <t>Hĺbenie jamky v rovine alebo na svahu do 1:5, objem nad 0,05 do 0,125 m3</t>
  </si>
  <si>
    <t>-143207170</t>
  </si>
  <si>
    <t>183104131.S</t>
  </si>
  <si>
    <t>Hĺbenie ryhy v hornine 1-4 bez výmeny pôdy v rovine alebo na svahu do 1:5 , šírky do 600mm, hĺbky do 500mm (živý plot v dĺžke 43m)</t>
  </si>
  <si>
    <t>-1485954611</t>
  </si>
  <si>
    <t>183101221.S</t>
  </si>
  <si>
    <t>Hĺbenie jamiek pre výsadbu v horn. 1-4 s výmenou pôdy do 50% v rovine alebo na svahu do 1:5 objemu nad 0, 40 do 1,00 m3</t>
  </si>
  <si>
    <t>-556084388</t>
  </si>
  <si>
    <t>18410114</t>
  </si>
  <si>
    <t>Vysádzanie cibuľovín a hľúz</t>
  </si>
  <si>
    <t>1398604696</t>
  </si>
  <si>
    <t>184102110.S</t>
  </si>
  <si>
    <t>Výsadba dreviny s balom v rovine alebo na svahu do 1:5, priemer balu do 100 mm</t>
  </si>
  <si>
    <t>-1277245594</t>
  </si>
  <si>
    <t>184102111.S</t>
  </si>
  <si>
    <t>Výsadba dreviny s balom v rovine alebo na svahu do 1:5, priemer balu nad 100 do 200 mm</t>
  </si>
  <si>
    <t>1344037795</t>
  </si>
  <si>
    <t>184701111.S</t>
  </si>
  <si>
    <t>Výsadba živého plota do vopred vyhĺbenej ryhy v rovine alebo na svahu do 1:5 z drevín bez balu</t>
  </si>
  <si>
    <t>1313496698</t>
  </si>
  <si>
    <t>184102116.S</t>
  </si>
  <si>
    <t>Výsadba dreviny s balom v rovine alebo na svahu do 1:5, priemer balu nad 600 do 800 mm</t>
  </si>
  <si>
    <t>-1807502043</t>
  </si>
  <si>
    <t>184202112.S</t>
  </si>
  <si>
    <t>Zakotvenie dreviny troma a viac kolmi pri priemere kolov do 100 mm pri dĺžke kolov od 2 m do 3 m</t>
  </si>
  <si>
    <t>123044839</t>
  </si>
  <si>
    <t>052170000700.S</t>
  </si>
  <si>
    <t>Tyč ihličňanová tr. 3, hrúbka 10-12 cm, dĺžky 3-4 m bez kôry s priečkou</t>
  </si>
  <si>
    <t>-1239110190</t>
  </si>
  <si>
    <t>231/182</t>
  </si>
  <si>
    <t>Mulčovanie</t>
  </si>
  <si>
    <t>184921240.S</t>
  </si>
  <si>
    <t>Mulčovanie záhonu štrkom alebo štrkodrvou hr. vrstvy nad 50 do 100 mm v rovine alebo na svahu do 1:5 (Z1,Z2,Z6,Z8-Z17)</t>
  </si>
  <si>
    <t>1944233430</t>
  </si>
  <si>
    <t>583410001200.S</t>
  </si>
  <si>
    <t>Kamenivo drvené hrubé frakcia 8-16 mm, farba sivá</t>
  </si>
  <si>
    <t>350514877</t>
  </si>
  <si>
    <t>1/DZ</t>
  </si>
  <si>
    <t>Vodozádržná plocha na vodu</t>
  </si>
  <si>
    <t>131201101.S</t>
  </si>
  <si>
    <t>Výkop nezapaženej jamy v hornine 3, do 100 m3</t>
  </si>
  <si>
    <t>-745513816</t>
  </si>
  <si>
    <t>834349311</t>
  </si>
  <si>
    <t>181101102.S</t>
  </si>
  <si>
    <t>-1350612744</t>
  </si>
  <si>
    <t>451577877.S</t>
  </si>
  <si>
    <t>Podkladová vrstva pod jazierkovú fóliu v ploche vodorovnej alebo v sklone do 1:5 hr. 50mm zo štrkopiesku</t>
  </si>
  <si>
    <t>-213527815</t>
  </si>
  <si>
    <t>583310002900.S</t>
  </si>
  <si>
    <t>Štrkopiesok frakcia 0-16 mm</t>
  </si>
  <si>
    <t>-1033818642</t>
  </si>
  <si>
    <t>151300133</t>
  </si>
  <si>
    <t>451971112.S</t>
  </si>
  <si>
    <t>Položenie podkladovej vrstvy z geotextílie s prekrytím pásov 150 mm a uchytením sponami z betónovej ocele (x2)</t>
  </si>
  <si>
    <t>-44765636</t>
  </si>
  <si>
    <t>Geotextília polypropylénová netkaná 300 g/m2 (k 1.2)</t>
  </si>
  <si>
    <t>351432064</t>
  </si>
  <si>
    <t>693110001700.S</t>
  </si>
  <si>
    <t>Geotextília polypropylénová netkaná 1000 g/m2 (k 1.2)</t>
  </si>
  <si>
    <t>253293529</t>
  </si>
  <si>
    <t>141970100520.S</t>
  </si>
  <si>
    <t>Spony pre uchytenie geotextílie z betónovej ocele, 10mm, dĺžka 80cm, zahnuté do U</t>
  </si>
  <si>
    <t>-1688987653</t>
  </si>
  <si>
    <t>711531510.S</t>
  </si>
  <si>
    <t>Zhotovenie jazierkovej izolácie na ploche zvislej položením voľne, vrátane zvárania</t>
  </si>
  <si>
    <t>-1224232640</t>
  </si>
  <si>
    <t>283220003200.S</t>
  </si>
  <si>
    <t>Hydroizolačná fólia PVC hr.1,5 mm, pre izoláciu záhradných jazierok a iných vodných plôch, UV stabilná (16x35m)</t>
  </si>
  <si>
    <t>-1521648445</t>
  </si>
  <si>
    <t>174201101.S</t>
  </si>
  <si>
    <t>Zásyp sypaninou bez zhutnenia jám, šachiet, rýh, zárezov alebo okolo objektov do 100 m3</t>
  </si>
  <si>
    <t>-825880108</t>
  </si>
  <si>
    <t>Záhradnícky substrát 250l</t>
  </si>
  <si>
    <t>-669954172</t>
  </si>
  <si>
    <t>Piesok technický netriedený</t>
  </si>
  <si>
    <t>-1045827190</t>
  </si>
  <si>
    <t>181305111.S</t>
  </si>
  <si>
    <t>Prevrstvenie substrátu a piesku a zeminy na skládke 1:1:1</t>
  </si>
  <si>
    <t>1257649101</t>
  </si>
  <si>
    <t>174201101.SA</t>
  </si>
  <si>
    <t>Zásyp drenážneho kameniva bez zhutnenia jám, šachiet, rýh, zárezov alebo okolo objektov do 100 m3</t>
  </si>
  <si>
    <t>926770180</t>
  </si>
  <si>
    <t>583310001600.S</t>
  </si>
  <si>
    <t>Kamenivo ťažené hrubé frakcia 16-32 mm</t>
  </si>
  <si>
    <t>48223615</t>
  </si>
  <si>
    <t>DZ</t>
  </si>
  <si>
    <t>Osadenie bezpečnostného prepadu vodu D+M</t>
  </si>
  <si>
    <t>1507278750</t>
  </si>
  <si>
    <t>916561211.ST</t>
  </si>
  <si>
    <t>Osadenie záhonového alebo parkového obrubníka betónového, do lôžka zo suchého betónu tr. C 12/15 s bočnou oporou</t>
  </si>
  <si>
    <t>-1435663349</t>
  </si>
  <si>
    <t>Obrubník parkový, 1000x50x200 mm, prírodný</t>
  </si>
  <si>
    <t>966733131</t>
  </si>
  <si>
    <t>589720001310.S</t>
  </si>
  <si>
    <t>Suchý betón C 12/15-X0-Dmax 22</t>
  </si>
  <si>
    <t>-1390064000</t>
  </si>
  <si>
    <t>S</t>
  </si>
  <si>
    <t>Materiál HSV</t>
  </si>
  <si>
    <t>M1</t>
  </si>
  <si>
    <t>STROMY</t>
  </si>
  <si>
    <t>LS</t>
  </si>
  <si>
    <t>Liquidambar styraciflua 20/25</t>
  </si>
  <si>
    <t>1670606679</t>
  </si>
  <si>
    <t>Pinus sylvestris 20/25</t>
  </si>
  <si>
    <t>2012139787</t>
  </si>
  <si>
    <t>PLA</t>
  </si>
  <si>
    <t>Platanus x hispanica 20/25</t>
  </si>
  <si>
    <t>644762389</t>
  </si>
  <si>
    <t>SA</t>
  </si>
  <si>
    <t>Salix alba Tristis 20/25</t>
  </si>
  <si>
    <t>481105541</t>
  </si>
  <si>
    <t>TC</t>
  </si>
  <si>
    <t>Tilia cordata Greenspire 25/30</t>
  </si>
  <si>
    <t>180896996</t>
  </si>
  <si>
    <t>TBR</t>
  </si>
  <si>
    <t>Taxus baccata Robusta 11/12</t>
  </si>
  <si>
    <t>-943486223</t>
  </si>
  <si>
    <t>KRY</t>
  </si>
  <si>
    <t>DgR</t>
  </si>
  <si>
    <t>Deutzia gracillis Rosea</t>
  </si>
  <si>
    <t>189829943</t>
  </si>
  <si>
    <t>DgN</t>
  </si>
  <si>
    <t>Deutzia gracilis Nikko</t>
  </si>
  <si>
    <t>1508967151</t>
  </si>
  <si>
    <t>Hpp</t>
  </si>
  <si>
    <t>Hydrangea paniculata Little Lime</t>
  </si>
  <si>
    <t>-1730646460</t>
  </si>
  <si>
    <t>pl</t>
  </si>
  <si>
    <t>Prunus l. Otto Luyken</t>
  </si>
  <si>
    <t>-2136895900</t>
  </si>
  <si>
    <t>SjL</t>
  </si>
  <si>
    <t>Spiraea japonica Albiflora</t>
  </si>
  <si>
    <t>1453377568</t>
  </si>
  <si>
    <t>TCu</t>
  </si>
  <si>
    <t>Taxus cuspida 50 cm výška</t>
  </si>
  <si>
    <t>-1372751964</t>
  </si>
  <si>
    <t>S3</t>
  </si>
  <si>
    <t>TRVALKY</t>
  </si>
  <si>
    <t>aas</t>
  </si>
  <si>
    <t>Aster ageratoides Starshine</t>
  </si>
  <si>
    <t>-594231609</t>
  </si>
  <si>
    <t>alv</t>
  </si>
  <si>
    <t>Artemisia ludoviciana ´Valerie Finnis´</t>
  </si>
  <si>
    <t>300423229</t>
  </si>
  <si>
    <t>afm</t>
  </si>
  <si>
    <t>Achillea filipendulinaCloth of Gold</t>
  </si>
  <si>
    <t>899384934</t>
  </si>
  <si>
    <t>cra</t>
  </si>
  <si>
    <t>Centranthus ruber ´Albus´</t>
  </si>
  <si>
    <t>668250749</t>
  </si>
  <si>
    <t>epv</t>
  </si>
  <si>
    <t>Echinacea purpurea ´White Swan´</t>
  </si>
  <si>
    <t>-1838689796</t>
  </si>
  <si>
    <t>fg</t>
  </si>
  <si>
    <t>Festuca mairei</t>
  </si>
  <si>
    <t>-992191934</t>
  </si>
  <si>
    <t>gs</t>
  </si>
  <si>
    <t>Geranium x cantabrigiense Cambridge</t>
  </si>
  <si>
    <t>1000375881</t>
  </si>
  <si>
    <t>gal</t>
  </si>
  <si>
    <t>Gaura lindheimeri ´Elurra´</t>
  </si>
  <si>
    <t>1500933428</t>
  </si>
  <si>
    <t>hm</t>
  </si>
  <si>
    <t>Hakonechloa macra</t>
  </si>
  <si>
    <t>827955268</t>
  </si>
  <si>
    <t>pt</t>
  </si>
  <si>
    <t xml:space="preserve">Pachysandra terminalis </t>
  </si>
  <si>
    <t>-1450429035</t>
  </si>
  <si>
    <t>phl</t>
  </si>
  <si>
    <t>Phlomis russeliana</t>
  </si>
  <si>
    <t>-1873697200</t>
  </si>
  <si>
    <t>st</t>
  </si>
  <si>
    <t>Sedum telephium Matrona</t>
  </si>
  <si>
    <t>1719371711</t>
  </si>
  <si>
    <t>vm</t>
  </si>
  <si>
    <t>Vinca minor</t>
  </si>
  <si>
    <t>1236543869</t>
  </si>
  <si>
    <t>pvh</t>
  </si>
  <si>
    <t>Panucm virgatum Shenandoah</t>
  </si>
  <si>
    <t>1015706762</t>
  </si>
  <si>
    <t>ssh</t>
  </si>
  <si>
    <t>Schizachyrium scoparium Ha Ha Tonka</t>
  </si>
  <si>
    <t>-1983813245</t>
  </si>
  <si>
    <t>sas</t>
  </si>
  <si>
    <t>Salvia nomorosa Synchro Pink</t>
  </si>
  <si>
    <t>757767460</t>
  </si>
  <si>
    <t>ses</t>
  </si>
  <si>
    <t xml:space="preserve">Sesleria autumnalis </t>
  </si>
  <si>
    <t>-1005498939</t>
  </si>
  <si>
    <t>cn</t>
  </si>
  <si>
    <t>Carex nigra</t>
  </si>
  <si>
    <t>-1830192934</t>
  </si>
  <si>
    <t>gp</t>
  </si>
  <si>
    <t xml:space="preserve">Geranium palustris </t>
  </si>
  <si>
    <t>-1104693388</t>
  </si>
  <si>
    <t>ip</t>
  </si>
  <si>
    <t xml:space="preserve">Iris pseudoacorus </t>
  </si>
  <si>
    <t>-1854017241</t>
  </si>
  <si>
    <t>lsp</t>
  </si>
  <si>
    <t>Lytrhum salicaria</t>
  </si>
  <si>
    <t>1516957887</t>
  </si>
  <si>
    <t>je</t>
  </si>
  <si>
    <t>Juncus effusus</t>
  </si>
  <si>
    <t>2092096951</t>
  </si>
  <si>
    <t>pal</t>
  </si>
  <si>
    <t>Phalanis arundicea</t>
  </si>
  <si>
    <t>-153028425</t>
  </si>
  <si>
    <t>tl</t>
  </si>
  <si>
    <t>Typha latifolia</t>
  </si>
  <si>
    <t>2348587</t>
  </si>
  <si>
    <t>Tm</t>
  </si>
  <si>
    <t xml:space="preserve">Typha minima </t>
  </si>
  <si>
    <t>-1065953241</t>
  </si>
  <si>
    <t>C</t>
  </si>
  <si>
    <t>CIBUĽOVINY</t>
  </si>
  <si>
    <t>C1</t>
  </si>
  <si>
    <t>Crocus chrys</t>
  </si>
  <si>
    <t>352379798</t>
  </si>
  <si>
    <t>C2</t>
  </si>
  <si>
    <t>Narcisuss poeticus</t>
  </si>
  <si>
    <t>-194482312</t>
  </si>
  <si>
    <t>C4</t>
  </si>
  <si>
    <t>Allium sphaerocephallon</t>
  </si>
  <si>
    <t>1734100889</t>
  </si>
  <si>
    <t>C3</t>
  </si>
  <si>
    <t>Tulipa kaufmaniana SHowwinner</t>
  </si>
  <si>
    <t>1292726620</t>
  </si>
  <si>
    <t>231/190</t>
  </si>
  <si>
    <t>Presun hmôt</t>
  </si>
  <si>
    <t>998231311.S</t>
  </si>
  <si>
    <t>Presun hmôt pre sadovnícke a krajinárske úpravy do 5000 m vodorovne bez zvislého presunu</t>
  </si>
  <si>
    <t>601364882</t>
  </si>
  <si>
    <t>998312011.S</t>
  </si>
  <si>
    <t>Presun hmôt pre hydromeliorácie-sanácia územia akéhokoľvek rozsahu</t>
  </si>
  <si>
    <t>-1353227948</t>
  </si>
  <si>
    <t>PTV</t>
  </si>
  <si>
    <t>Prvky technického vybavenia</t>
  </si>
  <si>
    <t>PSY</t>
  </si>
  <si>
    <t>Oplotenie vodnej plochy</t>
  </si>
  <si>
    <t>183101214.S</t>
  </si>
  <si>
    <t>Hĺbenie jamiek pre stĺpiky v horn. 1-4 v rovine alebo na svahu do 1:5 objemu nad 0,05 do 0,125 m3</t>
  </si>
  <si>
    <t>1412435790</t>
  </si>
  <si>
    <t>338171212.S</t>
  </si>
  <si>
    <t>Osadzovanie stĺpika pre pletivové panelové ploty s výškou do 2 m zabetónovaním do vopred vykopaných dier</t>
  </si>
  <si>
    <t>1571299705</t>
  </si>
  <si>
    <t>589310000100.S</t>
  </si>
  <si>
    <t>Betón STN EN 206-1-C 8/10-X0 (SK)-Cl 1,0-Dmax 8 - S1 z cementu portlandského</t>
  </si>
  <si>
    <t>-485347801</t>
  </si>
  <si>
    <t>Ind. Kalk P2</t>
  </si>
  <si>
    <t xml:space="preserve">Montáž dvojkrídlovej bránky </t>
  </si>
  <si>
    <t>-479946733</t>
  </si>
  <si>
    <t>ind. kalk. P6</t>
  </si>
  <si>
    <t xml:space="preserve">Dvojkrídla bránka 5000/1250mm, zelená, jakel 40x40mm, zvárana sieťka </t>
  </si>
  <si>
    <t>-523767212</t>
  </si>
  <si>
    <t>ind. kalk. P1</t>
  </si>
  <si>
    <t xml:space="preserve">Montáž oplotenia </t>
  </si>
  <si>
    <t>-183627719</t>
  </si>
  <si>
    <t>ind. kalk. P3</t>
  </si>
  <si>
    <t>Plotový stĺpik - oceľový, PVC priemer 48mm, 1700mm</t>
  </si>
  <si>
    <t>-1902562342</t>
  </si>
  <si>
    <t>p2</t>
  </si>
  <si>
    <t>Vzpera PVC priemer 48, 1700mm</t>
  </si>
  <si>
    <t>1629560703</t>
  </si>
  <si>
    <t>p1</t>
  </si>
  <si>
    <t>Pletivo klasické - poplastované, oko 5x5cm, hrúbka d 3,0 mm, farba zelená, výška 125cm (k. 1.1)</t>
  </si>
  <si>
    <t>2039100304</t>
  </si>
  <si>
    <t>ind. kalk. P3.1</t>
  </si>
  <si>
    <t>Napínací drôt - PVC3,5/78 (koef.1.03)</t>
  </si>
  <si>
    <t>1165058053</t>
  </si>
  <si>
    <t>ind. kalk. P3.2</t>
  </si>
  <si>
    <t xml:space="preserve">Viazací drôt - PVC1,4/50 </t>
  </si>
  <si>
    <t>1769191463</t>
  </si>
  <si>
    <t>ind. kalk. P5</t>
  </si>
  <si>
    <t>Napinák na pletivo</t>
  </si>
  <si>
    <t>2136632668</t>
  </si>
  <si>
    <t>MOBILIÁR</t>
  </si>
  <si>
    <t>Mo</t>
  </si>
  <si>
    <t>Mobiliár</t>
  </si>
  <si>
    <t>LV1</t>
  </si>
  <si>
    <t>Parková lavička s operadlom a opierkami pod ruky, oceľová konštrukcia, agátové drevo, 780x840x1800mm</t>
  </si>
  <si>
    <t>1507015956</t>
  </si>
  <si>
    <t>LV1M</t>
  </si>
  <si>
    <t>Montáž a ukotvenie parkovej lavičky vrátane výkopu, lôžka a vytvorenia betónovej pätky (D+M)</t>
  </si>
  <si>
    <t>695473316</t>
  </si>
  <si>
    <t>kôš</t>
  </si>
  <si>
    <t xml:space="preserve">Odpadkový kôš so strieškou, oceľové telo, výplň z agátového dreva, 1055x580x370mm </t>
  </si>
  <si>
    <t>-1083581950</t>
  </si>
  <si>
    <t>kôšM</t>
  </si>
  <si>
    <t>Montáž odpadkového koša s ukotvením vrátane výkopu, lôžka a vytvorenia betónovej pätky (D+M)</t>
  </si>
  <si>
    <t>968550815</t>
  </si>
  <si>
    <t>Projektové práce - stavebná časť (stavebné objekty vrátane ich technického vybavenia). náklady na dokumentáciu skutočného zhotovenia stavby</t>
  </si>
  <si>
    <t>vyhotov</t>
  </si>
  <si>
    <t>1834874162</t>
  </si>
  <si>
    <t>SO 14.2 - Terénne a sadové úpravy - Átrium A</t>
  </si>
  <si>
    <t>PSV - STREŠNÉ ZÁHRADY PSV</t>
  </si>
  <si>
    <t xml:space="preserve">    NO9 - Závlaha</t>
  </si>
  <si>
    <t>SP - Spevnené plochy</t>
  </si>
  <si>
    <t xml:space="preserve">    1/12 - Kamenný liaty chodník</t>
  </si>
  <si>
    <t xml:space="preserve">    1/13 - Hĺbené vykopávky</t>
  </si>
  <si>
    <t xml:space="preserve">    1/14 - Presun hmôt</t>
  </si>
  <si>
    <t>Rozprestretie ornice v rovine, plocha do 500 m2, hr.do 200 mm</t>
  </si>
  <si>
    <t>205180048</t>
  </si>
  <si>
    <t>-2094742128</t>
  </si>
  <si>
    <t xml:space="preserve">Plošná úprava terénu pri nerovnostiach terénu nad 50-100mm v rovine alebo na svahu do 1:5 </t>
  </si>
  <si>
    <t>-527166534</t>
  </si>
  <si>
    <t>182201101.S</t>
  </si>
  <si>
    <t>Svahovanie trvalých svahov v násype max výška 0,8m</t>
  </si>
  <si>
    <t>1495834588</t>
  </si>
  <si>
    <t>182301125.S</t>
  </si>
  <si>
    <t xml:space="preserve">Rozprestretie miešaného substrátu na svahu so sklonom nad 1:5, plocha do 500 m2, hr.nad 400 do 600 mm </t>
  </si>
  <si>
    <t>-17528315</t>
  </si>
  <si>
    <t>Rašelina záhradná 250l</t>
  </si>
  <si>
    <t>-117776278</t>
  </si>
  <si>
    <t>ds1</t>
  </si>
  <si>
    <t>Mulčovacia kôra 70l fr.0-15mm</t>
  </si>
  <si>
    <t>1059137556</t>
  </si>
  <si>
    <t>-1992986529</t>
  </si>
  <si>
    <t>Prevrstvenie rašeliny, mulčovacej kôry a piesku na skládke 3:2:1</t>
  </si>
  <si>
    <t>765770850</t>
  </si>
  <si>
    <t>1382512956</t>
  </si>
  <si>
    <t>1732181927</t>
  </si>
  <si>
    <t>162301111.S</t>
  </si>
  <si>
    <t>Vodorovné premiestnenie štrku po nespevnenej ceste do átra z horniny tr.1-4, do 100 m3 na vzdialenosť nad 50 do 500 m</t>
  </si>
  <si>
    <t>351211500</t>
  </si>
  <si>
    <t>174101102.S</t>
  </si>
  <si>
    <t>Zásyp kamenivom v uzavretých priestoroch s urovnaním povrchu zásypu v hrúbke zásypu 50-70mm (štrková plocha)</t>
  </si>
  <si>
    <t>1900082726</t>
  </si>
  <si>
    <t>583410002000.S</t>
  </si>
  <si>
    <t>Kamenivo drvené hrubé frakcia 8-16 mm - (Dolomit svetlej farby)</t>
  </si>
  <si>
    <t>-139411614</t>
  </si>
  <si>
    <t>1484215952</t>
  </si>
  <si>
    <t>1148792973</t>
  </si>
  <si>
    <t>451971112.S.1</t>
  </si>
  <si>
    <t>Položenie podkladovej vrstvy z geotextílie s prekrytím pásov 150 mm a uchytením sponami z betónovej ocele (Štrková plocha)</t>
  </si>
  <si>
    <t>-950033487</t>
  </si>
  <si>
    <t>693110004500.S.1</t>
  </si>
  <si>
    <t>Geotextília polypropylénová netkaná 200 g/m2 (koef 1.2)</t>
  </si>
  <si>
    <t>1487661015</t>
  </si>
  <si>
    <t>-676557706</t>
  </si>
  <si>
    <t>767916550.S</t>
  </si>
  <si>
    <t>Osadenie kameňa balvanitého strojovo nad 50kg</t>
  </si>
  <si>
    <t>1960773379</t>
  </si>
  <si>
    <t>583820000800.S</t>
  </si>
  <si>
    <t>Kameň balvanitý, lomový, 50-400kg/ks (Dolomit svetlej farby)</t>
  </si>
  <si>
    <t>-1466372666</t>
  </si>
  <si>
    <t>-1802903798</t>
  </si>
  <si>
    <t>-151860730</t>
  </si>
  <si>
    <t>551192657</t>
  </si>
  <si>
    <t>-870672010</t>
  </si>
  <si>
    <t>-1938787842</t>
  </si>
  <si>
    <t>539100089</t>
  </si>
  <si>
    <t>-186146234</t>
  </si>
  <si>
    <t>-1649902858</t>
  </si>
  <si>
    <t>-224689757</t>
  </si>
  <si>
    <t>-962203620</t>
  </si>
  <si>
    <t>-2110075440</t>
  </si>
  <si>
    <t>162301111.S1</t>
  </si>
  <si>
    <t>Vodorovné premiestnenie štrku po nespevnenej ceste z horniny tr.1-4, do 100 m3 na vzdialenosť nad 50 do 500 m</t>
  </si>
  <si>
    <t>515243702</t>
  </si>
  <si>
    <t>Mulčovanie záhonu štrkom alebo štrkodrvou hr. vrstvy nad 50 do 100 mm v rovine alebo na svahu do 1:5</t>
  </si>
  <si>
    <t>-922717127</t>
  </si>
  <si>
    <t>Kamenivo drvené hrubé frakcia 16-32 mm (Dolomit svetlej farby)</t>
  </si>
  <si>
    <t>1158496613</t>
  </si>
  <si>
    <t>184921116.1</t>
  </si>
  <si>
    <t>Mulčovanie záhonov mulčovacou kôrou v rovine alebo na svahu do 1:5</t>
  </si>
  <si>
    <t>1196930759</t>
  </si>
  <si>
    <t>ds1.1</t>
  </si>
  <si>
    <t>Mulčovacia kôra 70l vrece</t>
  </si>
  <si>
    <t>1260970845</t>
  </si>
  <si>
    <t>AD</t>
  </si>
  <si>
    <t>Acer davidii 200-250</t>
  </si>
  <si>
    <t>-1925385205</t>
  </si>
  <si>
    <t>APB</t>
  </si>
  <si>
    <t>Carpinus betulus Fastigiata 2500-3000</t>
  </si>
  <si>
    <t>31349427</t>
  </si>
  <si>
    <t>-1943291295</t>
  </si>
  <si>
    <t>-1788013175</t>
  </si>
  <si>
    <t>Aj</t>
  </si>
  <si>
    <t xml:space="preserve">Azalea japonica </t>
  </si>
  <si>
    <t>-241423816</t>
  </si>
  <si>
    <t>Pj</t>
  </si>
  <si>
    <t>Pieris japonica</t>
  </si>
  <si>
    <t>-1055136913</t>
  </si>
  <si>
    <t>Rj</t>
  </si>
  <si>
    <t>Rhododendron japonica</t>
  </si>
  <si>
    <t>799680449</t>
  </si>
  <si>
    <t>Cq</t>
  </si>
  <si>
    <t>Cotoneaster Queen of Carpet</t>
  </si>
  <si>
    <t>518546169</t>
  </si>
  <si>
    <t>PlO</t>
  </si>
  <si>
    <t>Prunus laurocerasus Otto Luyken</t>
  </si>
  <si>
    <t>-948365936</t>
  </si>
  <si>
    <t>Hp</t>
  </si>
  <si>
    <t>Hydrangea paniculata</t>
  </si>
  <si>
    <t>1777613148</t>
  </si>
  <si>
    <t>TbF</t>
  </si>
  <si>
    <t xml:space="preserve">Taxus baccata Fastigiata 11/12 </t>
  </si>
  <si>
    <t>-1439833156</t>
  </si>
  <si>
    <t>AS</t>
  </si>
  <si>
    <t>Allium schoeneprasum</t>
  </si>
  <si>
    <t>1026119447</t>
  </si>
  <si>
    <t>AND</t>
  </si>
  <si>
    <t>Andromeda polifolia Blue Ice</t>
  </si>
  <si>
    <t>1376811412</t>
  </si>
  <si>
    <t>asj</t>
  </si>
  <si>
    <t>Astilbe japonica</t>
  </si>
  <si>
    <t>779066904</t>
  </si>
  <si>
    <t>ah</t>
  </si>
  <si>
    <t>Anemone hupehensis</t>
  </si>
  <si>
    <t>-1973735640</t>
  </si>
  <si>
    <t>Bm</t>
  </si>
  <si>
    <t>Brunnera macrophylla</t>
  </si>
  <si>
    <t>1761510634</t>
  </si>
  <si>
    <t>df</t>
  </si>
  <si>
    <t>Dryopteris filix-mas</t>
  </si>
  <si>
    <t>-2122753081</t>
  </si>
  <si>
    <t>ev</t>
  </si>
  <si>
    <t>Erica vulgaris</t>
  </si>
  <si>
    <t>-933081325</t>
  </si>
  <si>
    <t>fa</t>
  </si>
  <si>
    <t>Festuca gautieri</t>
  </si>
  <si>
    <t>-434213313</t>
  </si>
  <si>
    <t>-199419581</t>
  </si>
  <si>
    <t>he</t>
  </si>
  <si>
    <t>Heleborus niger</t>
  </si>
  <si>
    <t>794460368</t>
  </si>
  <si>
    <t>ha</t>
  </si>
  <si>
    <t>Hosta albomarginata</t>
  </si>
  <si>
    <t>-1236199738</t>
  </si>
  <si>
    <t>ste</t>
  </si>
  <si>
    <t>Sedum telephium Herbsfreude</t>
  </si>
  <si>
    <t>726710902</t>
  </si>
  <si>
    <t>sb</t>
  </si>
  <si>
    <t>Stachys byzantina</t>
  </si>
  <si>
    <t>374448642</t>
  </si>
  <si>
    <t>292660956</t>
  </si>
  <si>
    <t>STREŠNÉ ZÁHRADY PSV</t>
  </si>
  <si>
    <t>162501102</t>
  </si>
  <si>
    <t>Rozprestretie a uhrabanie substrátu (6cm rozchodníky, 15cm trvalky)</t>
  </si>
  <si>
    <t>-186218405</t>
  </si>
  <si>
    <t>5896100002</t>
  </si>
  <si>
    <t>Strešný Extenzívny substrát (vrátane dovozu a vertikálneho presunu)</t>
  </si>
  <si>
    <t>-1764609076</t>
  </si>
  <si>
    <t>18410114a</t>
  </si>
  <si>
    <t>Pokladanie rozchodníkových rohoží</t>
  </si>
  <si>
    <t>-1718672576</t>
  </si>
  <si>
    <t>Ind. kalk rozch.</t>
  </si>
  <si>
    <t>Rozchodníková rohož pre rovné strechy (2 druhy) k 1.03 vrátane vertikálneho presunu</t>
  </si>
  <si>
    <t>-1466191995</t>
  </si>
  <si>
    <t>Rozloženie geotextílie v rovine alebo na svahu do 1:5 (1x)</t>
  </si>
  <si>
    <t>813587288</t>
  </si>
  <si>
    <t>6936654900</t>
  </si>
  <si>
    <t>Separačná, filtračná a spevňovacia geotextília 300g/m2 k1.2</t>
  </si>
  <si>
    <t>1652592709</t>
  </si>
  <si>
    <t>184921210-1</t>
  </si>
  <si>
    <t>Vytvorenie drenážneho štrkového pásu pomocou oceľovej lišty a vysypaním štrku</t>
  </si>
  <si>
    <t>1015438647</t>
  </si>
  <si>
    <t>ind kalk O</t>
  </si>
  <si>
    <t>Štrková drenážna lišta, hliník, 60mm  (vrátane vertikálneho presunu) k1.03</t>
  </si>
  <si>
    <t>-419136897</t>
  </si>
  <si>
    <t>5833367800</t>
  </si>
  <si>
    <t>Štrk drenážny (vrátane dovozu a vertikálneho presunu)</t>
  </si>
  <si>
    <t>923981075</t>
  </si>
  <si>
    <t>-1918168458</t>
  </si>
  <si>
    <t>2519115500.1</t>
  </si>
  <si>
    <t>Hnojivo s pomalým rozpustením živín na 6 mesiacov pre strešné záhrady (30g/m2)</t>
  </si>
  <si>
    <t>2065867983</t>
  </si>
  <si>
    <t>Ind. Kalk. C4</t>
  </si>
  <si>
    <t xml:space="preserve">Rozloženie kalíškovej retenčnej fólie </t>
  </si>
  <si>
    <t>-1288059904</t>
  </si>
  <si>
    <t>6288000646</t>
  </si>
  <si>
    <t>Hydroakumulačná fólia s perforáciou, kašírovaná textíliou, výška nopu 20mm, pevnosť v tlaku 150kN/m2 (vr. vertikálneho presunu)</t>
  </si>
  <si>
    <t>-2112691231</t>
  </si>
  <si>
    <t>NO9</t>
  </si>
  <si>
    <t>Závlaha</t>
  </si>
  <si>
    <t>174101001.Sa</t>
  </si>
  <si>
    <t>Zásyp sypaninou so zhutnením jám, šachiet, rýh, zárezov alebo okolo objektov do 100 m3</t>
  </si>
  <si>
    <t>1298733179</t>
  </si>
  <si>
    <t>Ind. kalk D10</t>
  </si>
  <si>
    <t>Inštalácia kvapkovej závlahy</t>
  </si>
  <si>
    <t>391667766</t>
  </si>
  <si>
    <t>Ind. kalk. D10</t>
  </si>
  <si>
    <t>Prizemná kvapková hadica 16mm/30 k 1.03</t>
  </si>
  <si>
    <t>-607612822</t>
  </si>
  <si>
    <t>Ind. kalk. D14</t>
  </si>
  <si>
    <t>Plastnový kolík upevnovací ku kvapkovej závlahe</t>
  </si>
  <si>
    <t>865447277</t>
  </si>
  <si>
    <t>Ind. kalk D13</t>
  </si>
  <si>
    <t>Vodárenský regulátor tlaku vody</t>
  </si>
  <si>
    <t>-1038823093</t>
  </si>
  <si>
    <t>5815322000</t>
  </si>
  <si>
    <t>Piesok technický triedený 0/4</t>
  </si>
  <si>
    <t>-661282903</t>
  </si>
  <si>
    <t>28000009</t>
  </si>
  <si>
    <t>Vodná  šachtička 500x640x300mm</t>
  </si>
  <si>
    <t>-257723396</t>
  </si>
  <si>
    <t>280000010</t>
  </si>
  <si>
    <t>Rozvodný  pavúk 5+1 vývod</t>
  </si>
  <si>
    <t>-550202340</t>
  </si>
  <si>
    <t>280000011</t>
  </si>
  <si>
    <t>Vodárenská spojka 25  L - kus</t>
  </si>
  <si>
    <t>-662704267</t>
  </si>
  <si>
    <t>280000012</t>
  </si>
  <si>
    <t>Vodárenská spojka 25 T - kus</t>
  </si>
  <si>
    <t>-1776775568</t>
  </si>
  <si>
    <t>28000013</t>
  </si>
  <si>
    <t>Vodárenská spojka</t>
  </si>
  <si>
    <t>1715770847</t>
  </si>
  <si>
    <t>2800000014</t>
  </si>
  <si>
    <t>Guľový  ventil s výpustou  25</t>
  </si>
  <si>
    <t>-2078777064</t>
  </si>
  <si>
    <t>280000020</t>
  </si>
  <si>
    <t xml:space="preserve">Zrážkové  čidlo </t>
  </si>
  <si>
    <t>233797566</t>
  </si>
  <si>
    <t>Ind. kalk D11</t>
  </si>
  <si>
    <t>Výkop a osadenie závlahovej šachtičky</t>
  </si>
  <si>
    <t>1337999697</t>
  </si>
  <si>
    <t>2860017820</t>
  </si>
  <si>
    <t>PE hadica 25/2,3mm PN7</t>
  </si>
  <si>
    <t>474913464</t>
  </si>
  <si>
    <t>286001782032</t>
  </si>
  <si>
    <t>PE hadica 32/2,0mm PN7</t>
  </si>
  <si>
    <t>-1262500131</t>
  </si>
  <si>
    <t>Ind. kalk. D2</t>
  </si>
  <si>
    <t>Výkop ryhy a inštalácia vodovodných rozvodov</t>
  </si>
  <si>
    <t>983300021</t>
  </si>
  <si>
    <t>Ind. kalk CH</t>
  </si>
  <si>
    <t>Osadenie chráničky na káble a vodu</t>
  </si>
  <si>
    <t>-636205276</t>
  </si>
  <si>
    <t>286130073200</t>
  </si>
  <si>
    <t>Chránička dvojplášťová korugovaná  čierna, DN 40, HDPE</t>
  </si>
  <si>
    <t>1547068413</t>
  </si>
  <si>
    <t>Ind. kalk. D1</t>
  </si>
  <si>
    <t>Osadenie postrekovačov</t>
  </si>
  <si>
    <t>-712799509</t>
  </si>
  <si>
    <t>280000002</t>
  </si>
  <si>
    <t xml:space="preserve"> Statický postrekovač</t>
  </si>
  <si>
    <t>415878053</t>
  </si>
  <si>
    <t>Ind. kalk. D4</t>
  </si>
  <si>
    <t>Elektorinštalácia ventilov</t>
  </si>
  <si>
    <t>344170224</t>
  </si>
  <si>
    <t>Ind. kalk. D11</t>
  </si>
  <si>
    <t>Elektroventil 9V</t>
  </si>
  <si>
    <t>1468002480</t>
  </si>
  <si>
    <t>280000008</t>
  </si>
  <si>
    <t>Solenoid 9V</t>
  </si>
  <si>
    <t>-327495709</t>
  </si>
  <si>
    <t>Ind. kalk. D5</t>
  </si>
  <si>
    <t>Sprevádzkovanie riadiacej  jednotky  +  programovanie</t>
  </si>
  <si>
    <t>1651731830</t>
  </si>
  <si>
    <t>PROCC</t>
  </si>
  <si>
    <t>Riadiaca jednotka exteriérova 9V, uzatvárateľná, vodotesná pre 4 vetvy</t>
  </si>
  <si>
    <t>1817296413</t>
  </si>
  <si>
    <t>SP</t>
  </si>
  <si>
    <t>Spevnené plochy</t>
  </si>
  <si>
    <t>1/12</t>
  </si>
  <si>
    <t>Kamenný liaty chodník</t>
  </si>
  <si>
    <t>271563001.ST</t>
  </si>
  <si>
    <t>Násyp pod základové konštrukcie so zhutnením z kameniva drobného ťaženého 4-8 mm hr.50mm</t>
  </si>
  <si>
    <t>-1755800473</t>
  </si>
  <si>
    <t>583410001200.ST</t>
  </si>
  <si>
    <t>Kamenivo drvené hrubé frakcia 4-8 mm</t>
  </si>
  <si>
    <t>833962190</t>
  </si>
  <si>
    <t>271573001.ST</t>
  </si>
  <si>
    <t>Násyp pod základové konštrukcie so zhutnením zo štrkopiesku fr.16-32 mm hr.150mm</t>
  </si>
  <si>
    <t>-1429388279</t>
  </si>
  <si>
    <t>583410002900.ST</t>
  </si>
  <si>
    <t>Kamenivo drvené hrubé frakcia 16-32 mm</t>
  </si>
  <si>
    <t>821233929</t>
  </si>
  <si>
    <t>274313711.S</t>
  </si>
  <si>
    <t>Betón základových pásov, prostý tr. C 25/30</t>
  </si>
  <si>
    <t>-1275926040</t>
  </si>
  <si>
    <t>589310004500.S</t>
  </si>
  <si>
    <t>Betón STN EN 206-1-C 20/25-XC2 (SK)-Cl 0,4-Dmax 16 - S2 z cementu troskoportlandského</t>
  </si>
  <si>
    <t>-1815157464</t>
  </si>
  <si>
    <t>311362021.S</t>
  </si>
  <si>
    <t>Výstuž nadzákladových múrov, stien a priečok zo zváraných sietí KARI - 150x150mm, drôt D 6/6mm, vrátane materiálu</t>
  </si>
  <si>
    <t>-253438770</t>
  </si>
  <si>
    <t>313110006000.S</t>
  </si>
  <si>
    <t>966000894</t>
  </si>
  <si>
    <t>917511112.S</t>
  </si>
  <si>
    <t>Osadenie obruby oceľovej výšky 100 mm, spájanej na mieste, kotvené o betónarsku oceľ (spon 50cm), osadené do betónového lôžka s bočnou oporou (spon 50cm)</t>
  </si>
  <si>
    <t>1225198641</t>
  </si>
  <si>
    <t>pasovina</t>
  </si>
  <si>
    <t>Hladká pásovina PA 100x8mm (koef.1.03)</t>
  </si>
  <si>
    <t>-712481139</t>
  </si>
  <si>
    <t>-1783321147</t>
  </si>
  <si>
    <t>589570000300.S</t>
  </si>
  <si>
    <t>Kontinuálne strmienka z betonárskej ocele hrebienkovej, priemer 12 mm, rezaná na 0,5m</t>
  </si>
  <si>
    <t>-93260631</t>
  </si>
  <si>
    <t>KK2</t>
  </si>
  <si>
    <t>Bezprašné brúsenie a vysatie podkladu</t>
  </si>
  <si>
    <t>1334865238</t>
  </si>
  <si>
    <t>KK1</t>
  </si>
  <si>
    <t>Pokládka kamenného koberca, vodorovné plochy hr. 14mm</t>
  </si>
  <si>
    <t>-829603909</t>
  </si>
  <si>
    <t>KK3</t>
  </si>
  <si>
    <t>Penetrácia podkladu</t>
  </si>
  <si>
    <t>-746427708</t>
  </si>
  <si>
    <t>KP</t>
  </si>
  <si>
    <t xml:space="preserve">Penetrácia na kamenný koberec </t>
  </si>
  <si>
    <t>-1189750886</t>
  </si>
  <si>
    <t>KP2</t>
  </si>
  <si>
    <t>Epoxidová živica - pojivo na kamenné koberce, mrazuvzdorné</t>
  </si>
  <si>
    <t>-240566944</t>
  </si>
  <si>
    <t>PK3</t>
  </si>
  <si>
    <t>Kameň pre kamenný koberec, Farba: Rosso Verona, fr. 3-6mm, vrece bal. 25kg</t>
  </si>
  <si>
    <t>1584160053</t>
  </si>
  <si>
    <t>1/13</t>
  </si>
  <si>
    <t>Hĺbené vykopávky</t>
  </si>
  <si>
    <t>131201102.S</t>
  </si>
  <si>
    <t>Výkop nezapaženej jamy v hornine 3, nad 100 do 1000 m3</t>
  </si>
  <si>
    <t>-435054772</t>
  </si>
  <si>
    <t>1198819491</t>
  </si>
  <si>
    <t>-1361536756</t>
  </si>
  <si>
    <t>-41347237</t>
  </si>
  <si>
    <t>1/14</t>
  </si>
  <si>
    <t>998223011.S</t>
  </si>
  <si>
    <t>Presun hmôt pre pozemné komunikácie s krytom dláždeným (822 2.3, 822 5.3) akejkoľvek dĺžky objektu</t>
  </si>
  <si>
    <t>-1131918991</t>
  </si>
  <si>
    <t>-1553428147</t>
  </si>
  <si>
    <t>-175297766</t>
  </si>
  <si>
    <t>-459134874</t>
  </si>
  <si>
    <t>SO 14.3 - Terénne a sadové úpravy - Átrium B</t>
  </si>
  <si>
    <t>PSV - PSV</t>
  </si>
  <si>
    <t>1861021562</t>
  </si>
  <si>
    <t>1946733449</t>
  </si>
  <si>
    <t>965780511</t>
  </si>
  <si>
    <t xml:space="preserve">Rozprestretie ornice na svahu so sklonom nad 1:5, plocha do 500 m2, hr.nad 400 do 600 mm </t>
  </si>
  <si>
    <t>-886989598</t>
  </si>
  <si>
    <t>1869998974</t>
  </si>
  <si>
    <t>37464517</t>
  </si>
  <si>
    <t>1731850418</t>
  </si>
  <si>
    <t>1078344087</t>
  </si>
  <si>
    <t>529136718</t>
  </si>
  <si>
    <t>1948291964</t>
  </si>
  <si>
    <t>-1435459921</t>
  </si>
  <si>
    <t>-1047666377</t>
  </si>
  <si>
    <t>-1342816043</t>
  </si>
  <si>
    <t>-1331578236</t>
  </si>
  <si>
    <t>1947412349</t>
  </si>
  <si>
    <t>-715243410</t>
  </si>
  <si>
    <t>1528620278</t>
  </si>
  <si>
    <t>-635441140</t>
  </si>
  <si>
    <t>-1178980440</t>
  </si>
  <si>
    <t>-713062243</t>
  </si>
  <si>
    <t>-871255228</t>
  </si>
  <si>
    <t>1267527723</t>
  </si>
  <si>
    <t>-221720322</t>
  </si>
  <si>
    <t>105888966</t>
  </si>
  <si>
    <t>-1278597993</t>
  </si>
  <si>
    <t>-239862218</t>
  </si>
  <si>
    <t>266634098</t>
  </si>
  <si>
    <t>-691641682</t>
  </si>
  <si>
    <t>-27937668</t>
  </si>
  <si>
    <t>-1315323210</t>
  </si>
  <si>
    <t>1626629631</t>
  </si>
  <si>
    <t>-997252308</t>
  </si>
  <si>
    <t>1125247032</t>
  </si>
  <si>
    <t>Pm</t>
  </si>
  <si>
    <t>Prunus laurocerasus Mont Vernon</t>
  </si>
  <si>
    <t>508329360</t>
  </si>
  <si>
    <t>Ch</t>
  </si>
  <si>
    <t>Chaenomeles sp.</t>
  </si>
  <si>
    <t>1444459528</t>
  </si>
  <si>
    <t>Bt</t>
  </si>
  <si>
    <t>Berberis thumbergii</t>
  </si>
  <si>
    <t>-15320106</t>
  </si>
  <si>
    <t>Fg</t>
  </si>
  <si>
    <t>Fothergila gardenii</t>
  </si>
  <si>
    <t>857319267</t>
  </si>
  <si>
    <t>Haa</t>
  </si>
  <si>
    <t>Hydrangea arborescens</t>
  </si>
  <si>
    <t>-1081778751</t>
  </si>
  <si>
    <t>-1132901078</t>
  </si>
  <si>
    <t>Si</t>
  </si>
  <si>
    <t>Stephanandra incisa</t>
  </si>
  <si>
    <t>-1414965217</t>
  </si>
  <si>
    <t>ac</t>
  </si>
  <si>
    <t>Aquilegia caerulea</t>
  </si>
  <si>
    <t>-971666033</t>
  </si>
  <si>
    <t>1243351240</t>
  </si>
  <si>
    <t>as</t>
  </si>
  <si>
    <t>-666948550</t>
  </si>
  <si>
    <t>bc</t>
  </si>
  <si>
    <t>Bergenia cordata</t>
  </si>
  <si>
    <t>-1361469035</t>
  </si>
  <si>
    <t>ea</t>
  </si>
  <si>
    <t xml:space="preserve">Euphorbia amygdaloides </t>
  </si>
  <si>
    <t>442446011</t>
  </si>
  <si>
    <t>fj</t>
  </si>
  <si>
    <t>Fatsia japonica</t>
  </si>
  <si>
    <t>-412128666</t>
  </si>
  <si>
    <t>Geranium sanguineum</t>
  </si>
  <si>
    <t>-316330406</t>
  </si>
  <si>
    <t>1746382548</t>
  </si>
  <si>
    <t>hh</t>
  </si>
  <si>
    <t xml:space="preserve">Hedera helix </t>
  </si>
  <si>
    <t>-1580520754</t>
  </si>
  <si>
    <t>lc</t>
  </si>
  <si>
    <t>Lobelia cardinalis</t>
  </si>
  <si>
    <t>1338224099</t>
  </si>
  <si>
    <t>ld</t>
  </si>
  <si>
    <t>Ligularia dentata</t>
  </si>
  <si>
    <t>-1695620381</t>
  </si>
  <si>
    <t>lm</t>
  </si>
  <si>
    <t>Liriope muscari</t>
  </si>
  <si>
    <t>-1246042466</t>
  </si>
  <si>
    <t>-849135878</t>
  </si>
  <si>
    <t>tc</t>
  </si>
  <si>
    <t xml:space="preserve">Tiarella cordifolia </t>
  </si>
  <si>
    <t>335732307</t>
  </si>
  <si>
    <t>1467163165</t>
  </si>
  <si>
    <t>1399262680</t>
  </si>
  <si>
    <t>Prizemná kvapková hadica  16mm/30 k 1.03</t>
  </si>
  <si>
    <t>486461058</t>
  </si>
  <si>
    <t>229*1,03 'Prepočítané koeficientom množstva</t>
  </si>
  <si>
    <t>-261883170</t>
  </si>
  <si>
    <t>-832902068</t>
  </si>
  <si>
    <t>272534041</t>
  </si>
  <si>
    <t>-1855789687</t>
  </si>
  <si>
    <t>Rozvodný  pavúk 3+1 vývod</t>
  </si>
  <si>
    <t>162004329</t>
  </si>
  <si>
    <t>-1556258988</t>
  </si>
  <si>
    <t>973886627</t>
  </si>
  <si>
    <t>-1918594002</t>
  </si>
  <si>
    <t>276024425</t>
  </si>
  <si>
    <t>-771148557</t>
  </si>
  <si>
    <t>-332095942</t>
  </si>
  <si>
    <t>-1089695298</t>
  </si>
  <si>
    <t>1673972828</t>
  </si>
  <si>
    <t>88158625</t>
  </si>
  <si>
    <t>1718267656</t>
  </si>
  <si>
    <t xml:space="preserve"> Elektroventil 9V</t>
  </si>
  <si>
    <t>1101878984</t>
  </si>
  <si>
    <t>1027515799</t>
  </si>
  <si>
    <t>-243071699</t>
  </si>
  <si>
    <t>Riadiaca jednotka exteriérova 9V, uzatvárateľná, vodotesná pre 2 vetvy</t>
  </si>
  <si>
    <t>-2104307520</t>
  </si>
  <si>
    <t>-1847397501</t>
  </si>
  <si>
    <t>SO 14.4 - Terénne a sadové úpravy - Átrium C</t>
  </si>
  <si>
    <t>-413971185</t>
  </si>
  <si>
    <t>-184816542</t>
  </si>
  <si>
    <t>1480858911</t>
  </si>
  <si>
    <t>37065802</t>
  </si>
  <si>
    <t>1825752834</t>
  </si>
  <si>
    <t>382698474</t>
  </si>
  <si>
    <t>-1701173034</t>
  </si>
  <si>
    <t>115561969</t>
  </si>
  <si>
    <t>-322336094</t>
  </si>
  <si>
    <t>2057789378</t>
  </si>
  <si>
    <t>490217925</t>
  </si>
  <si>
    <t>2055183988</t>
  </si>
  <si>
    <t>517690497</t>
  </si>
  <si>
    <t>-800328591</t>
  </si>
  <si>
    <t>1330192620</t>
  </si>
  <si>
    <t>775153777</t>
  </si>
  <si>
    <t>1863995684</t>
  </si>
  <si>
    <t>665951571</t>
  </si>
  <si>
    <t>98576450</t>
  </si>
  <si>
    <t>-1092328274</t>
  </si>
  <si>
    <t>-388228803</t>
  </si>
  <si>
    <t>-1191643796</t>
  </si>
  <si>
    <t>-176480719</t>
  </si>
  <si>
    <t>-2094240856</t>
  </si>
  <si>
    <t>-2133888705</t>
  </si>
  <si>
    <t>1828766575</t>
  </si>
  <si>
    <t>219847226</t>
  </si>
  <si>
    <t>-761605352</t>
  </si>
  <si>
    <t>-186710814</t>
  </si>
  <si>
    <t>-1148416922</t>
  </si>
  <si>
    <t>142598779</t>
  </si>
  <si>
    <t>-2011850884</t>
  </si>
  <si>
    <t>Hb</t>
  </si>
  <si>
    <t>Hebe albicans</t>
  </si>
  <si>
    <t>257125352</t>
  </si>
  <si>
    <t>Dg</t>
  </si>
  <si>
    <t xml:space="preserve">Deutzia gracilis </t>
  </si>
  <si>
    <t>-1945355754</t>
  </si>
  <si>
    <t>Sj</t>
  </si>
  <si>
    <t>Spiraea japonica Golden Princess</t>
  </si>
  <si>
    <t>658509551</t>
  </si>
  <si>
    <t>Hc</t>
  </si>
  <si>
    <t xml:space="preserve">Hypericum calycinum </t>
  </si>
  <si>
    <t>-1876051150</t>
  </si>
  <si>
    <t>Ob</t>
  </si>
  <si>
    <t>Osmanthus burkwoodii</t>
  </si>
  <si>
    <t>714190001</t>
  </si>
  <si>
    <t>Pf</t>
  </si>
  <si>
    <t>Potentilla fruticosa Goldfinger</t>
  </si>
  <si>
    <t>-56012223</t>
  </si>
  <si>
    <t>Sa</t>
  </si>
  <si>
    <t>Syphoricarpus albus</t>
  </si>
  <si>
    <t>1425510815</t>
  </si>
  <si>
    <t>-658535157</t>
  </si>
  <si>
    <t>296917766</t>
  </si>
  <si>
    <t>60249479</t>
  </si>
  <si>
    <t>1658528215</t>
  </si>
  <si>
    <t>-130501697</t>
  </si>
  <si>
    <t>-1436487895</t>
  </si>
  <si>
    <t>-133605581</t>
  </si>
  <si>
    <t>774075525</t>
  </si>
  <si>
    <t>1376974585</t>
  </si>
  <si>
    <t>-1642675133</t>
  </si>
  <si>
    <t xml:space="preserve"> ks</t>
  </si>
  <si>
    <t>-1364327802</t>
  </si>
  <si>
    <t>767711187</t>
  </si>
  <si>
    <t>-1336129074</t>
  </si>
  <si>
    <t>205981346</t>
  </si>
  <si>
    <t>-2010971082</t>
  </si>
  <si>
    <t>-68563809</t>
  </si>
  <si>
    <t>-787227118</t>
  </si>
  <si>
    <t>-1465687815</t>
  </si>
  <si>
    <t>1167359626</t>
  </si>
  <si>
    <t>2048081338</t>
  </si>
  <si>
    <t>1890887974</t>
  </si>
  <si>
    <t xml:space="preserve"> Prizemná kvapková hadica 16mm/30 k 1.03</t>
  </si>
  <si>
    <t>-230585305</t>
  </si>
  <si>
    <t>2007657585</t>
  </si>
  <si>
    <t>-1779289894</t>
  </si>
  <si>
    <t>-295456511</t>
  </si>
  <si>
    <t>1856633311</t>
  </si>
  <si>
    <t>-1435904526</t>
  </si>
  <si>
    <t>-1342765113</t>
  </si>
  <si>
    <t>1881970703</t>
  </si>
  <si>
    <t>1416881930</t>
  </si>
  <si>
    <t>-531040152</t>
  </si>
  <si>
    <t>Zrážkové  čidlo</t>
  </si>
  <si>
    <t>375491390</t>
  </si>
  <si>
    <t>-833738085</t>
  </si>
  <si>
    <t>1422601856</t>
  </si>
  <si>
    <t>977620140</t>
  </si>
  <si>
    <t>-364885051</t>
  </si>
  <si>
    <t>-1660913143</t>
  </si>
  <si>
    <t>1596512958</t>
  </si>
  <si>
    <t>SO 14.5 - Výrub zelene</t>
  </si>
  <si>
    <t xml:space="preserve">    1 - Ostránenie krovín</t>
  </si>
  <si>
    <t xml:space="preserve">    VS0 - Odstránenie stromov do 200mm priemer</t>
  </si>
  <si>
    <t xml:space="preserve">    VS1 - Odstránenie stromov 200-300mm priemer</t>
  </si>
  <si>
    <t xml:space="preserve">    VS2 - Odstránenie stromov 300-400mm priemer</t>
  </si>
  <si>
    <t xml:space="preserve">    VS3 - Odstránenie stromov 400-500mm priemer</t>
  </si>
  <si>
    <t xml:space="preserve">    VS4 - Odstránenie stromov 500-600mm priemer</t>
  </si>
  <si>
    <t xml:space="preserve">    VS6 - Odstránenie stromov 700-800mm priemer</t>
  </si>
  <si>
    <t xml:space="preserve">    VS8 - Odstránenie stromov 900-1000mm priemer</t>
  </si>
  <si>
    <t xml:space="preserve">    OM - Odvoz materiálu</t>
  </si>
  <si>
    <t>Ostránenie krovín</t>
  </si>
  <si>
    <t>111201101.S</t>
  </si>
  <si>
    <t>Odstránenie krovín a stromov s koreňom s priemerom kmeňa do 100 mm</t>
  </si>
  <si>
    <t>622444860</t>
  </si>
  <si>
    <t>162301500.S</t>
  </si>
  <si>
    <t>Vodorovné premiestnenie vyklčovaných krovín do priemeru kmeňa 100 mm na vzdialenosť 3000 m</t>
  </si>
  <si>
    <t>-1272684263</t>
  </si>
  <si>
    <t>VS0</t>
  </si>
  <si>
    <t>Odstránenie stromov do 200mm priemer</t>
  </si>
  <si>
    <t>112101111.S</t>
  </si>
  <si>
    <t>Vyrúbanie stromu listnatého vo svahu do 1:5 priem. kmeňa do 200 mm</t>
  </si>
  <si>
    <t>1419409671</t>
  </si>
  <si>
    <t>112101221.S</t>
  </si>
  <si>
    <t>Vyrúbanie stromu ihl. v rovine alebo vo svahu do 1:5 priemer kmeňa do 200 mm</t>
  </si>
  <si>
    <t>-1731758646</t>
  </si>
  <si>
    <t>112201111.S</t>
  </si>
  <si>
    <t>Odstránenie pňa v rovine a na svahu do 1:5, priemer do 200 mm</t>
  </si>
  <si>
    <t>-1035487456</t>
  </si>
  <si>
    <t>VS1</t>
  </si>
  <si>
    <t>Odstránenie stromov 200-300mm priemer</t>
  </si>
  <si>
    <t>112101112.S</t>
  </si>
  <si>
    <t>Vyrúbanie stromu listnatého vo svahu do 1:5 priem. kmeňa nad 200 do 300 mm</t>
  </si>
  <si>
    <t>-1682317424</t>
  </si>
  <si>
    <t>112101222.S</t>
  </si>
  <si>
    <t>Vyrúbanie stromu ihl. na svahu do 1:5 priemer kmeňa nad 200 do 300 mm</t>
  </si>
  <si>
    <t>1814836137</t>
  </si>
  <si>
    <t>112201112.S</t>
  </si>
  <si>
    <t>Odstránenie pňa v rovine a na svahu do 1:5, priemer nad 200 do 300 mm</t>
  </si>
  <si>
    <t>563330270</t>
  </si>
  <si>
    <t>VS2</t>
  </si>
  <si>
    <t>Odstránenie stromov 300-400mm priemer</t>
  </si>
  <si>
    <t>112101113.S</t>
  </si>
  <si>
    <t>Vyrúbanie stromu listnatého vo svahu do 1:5 priem. kmeňa nad 300 do 400 mm</t>
  </si>
  <si>
    <t>1855759510</t>
  </si>
  <si>
    <t>112101223.S</t>
  </si>
  <si>
    <t>Vyrúbanie stromu ihl. na svahu do 1:5 priemer kmeňa nad 300 do 400 mm</t>
  </si>
  <si>
    <t>492853204</t>
  </si>
  <si>
    <t>112201113.S</t>
  </si>
  <si>
    <t>Odstránenie pňa v rovine a na svahu do 1:5, priemer nad 300 do 400 mm</t>
  </si>
  <si>
    <t>-1194583545</t>
  </si>
  <si>
    <t>VS3</t>
  </si>
  <si>
    <t>Odstránenie stromov 400-500mm priemer</t>
  </si>
  <si>
    <t>112101114.S</t>
  </si>
  <si>
    <t>Vyrúbanie stromu listnatého vo svahu do 1:5 priem. kmeňa nad 400 do 500 mm</t>
  </si>
  <si>
    <t>164304162</t>
  </si>
  <si>
    <t>112101224.S</t>
  </si>
  <si>
    <t>Vyrúbanie stromu ihl. na svahu do 1:5 priemer kmeňa nad 400 do 500 mm</t>
  </si>
  <si>
    <t>1841219532</t>
  </si>
  <si>
    <t>112201114.S</t>
  </si>
  <si>
    <t>Odstránenie pňa v rovine a na svahu do 1:5, priemer nad 400 do 500 mm</t>
  </si>
  <si>
    <t>-10253875</t>
  </si>
  <si>
    <t>VS4</t>
  </si>
  <si>
    <t>Odstránenie stromov 500-600mm priemer</t>
  </si>
  <si>
    <t>112101115.S</t>
  </si>
  <si>
    <t>Vyrúbanie stromu listnatého vo svahu do 1:5 priem. kmeňa nad 500 do 600 mm</t>
  </si>
  <si>
    <t>1965659676</t>
  </si>
  <si>
    <t>112201115.S</t>
  </si>
  <si>
    <t>Odstránenie pňa v rovine a na svahu do 1:5, priemer nad 500 do 600 mm</t>
  </si>
  <si>
    <t>-1517827762</t>
  </si>
  <si>
    <t>VS6</t>
  </si>
  <si>
    <t>Odstránenie stromov 700-800mm priemer</t>
  </si>
  <si>
    <t>112101117.S</t>
  </si>
  <si>
    <t>Vyrúbanie stromu listnatého vo svahu do 1:5 priem. kmeňa nad 700 do 800 mm</t>
  </si>
  <si>
    <t>-67575337</t>
  </si>
  <si>
    <t>112201117.S</t>
  </si>
  <si>
    <t>Odstránenie pňa v rovine a na svahu do 1:5, priemer nad 700 do 800 mm</t>
  </si>
  <si>
    <t>1953869299</t>
  </si>
  <si>
    <t>VS8</t>
  </si>
  <si>
    <t>Odstránenie stromov 900-1000mm priemer</t>
  </si>
  <si>
    <t>112101119.S</t>
  </si>
  <si>
    <t>Vyrúbanie stromu listnatého vo svahu do 1:5 priem. kmeňa nad 900 do 1000 mm</t>
  </si>
  <si>
    <t>9670607</t>
  </si>
  <si>
    <t>112201119.S</t>
  </si>
  <si>
    <t>Odstránenie pňa v rovine a na svahu do 1:5, priemer nad 900 do 1000 mm</t>
  </si>
  <si>
    <t>-1834943221</t>
  </si>
  <si>
    <t>OM</t>
  </si>
  <si>
    <t>Odvoz materiálu</t>
  </si>
  <si>
    <t>162401411.S</t>
  </si>
  <si>
    <t>Vodorovné premiestnenie konárov stromov nad 100 do 300 mm do 3000 m</t>
  </si>
  <si>
    <t>-962509401</t>
  </si>
  <si>
    <t>162401412.S</t>
  </si>
  <si>
    <t>Vodorovné premiestnenie konárov stromov nad 300 do 500 mm do 3000 m</t>
  </si>
  <si>
    <t>1855048185</t>
  </si>
  <si>
    <t>162401413.S</t>
  </si>
  <si>
    <t>Vodorovné premiestnenie konárov stromov nad 500 do 700 mm do 3000 m</t>
  </si>
  <si>
    <t>-549941905</t>
  </si>
  <si>
    <t>162401414.S</t>
  </si>
  <si>
    <t>Vodorovné premiestnenie konárov stromov nad 700 do 900 mm do 3000 m</t>
  </si>
  <si>
    <t>196321990</t>
  </si>
  <si>
    <t>162401415.S</t>
  </si>
  <si>
    <t>Vodorovné premiestnenie konárov stromov nad 900 mm do 3000 m</t>
  </si>
  <si>
    <t>-63511852</t>
  </si>
  <si>
    <t>162501411.S</t>
  </si>
  <si>
    <t>Vodorovné premiestnenie kmeňov nad 100 do 300 mm do 3000 m</t>
  </si>
  <si>
    <t>346107131</t>
  </si>
  <si>
    <t>162501412.S</t>
  </si>
  <si>
    <t>Vodorovné premiestnenie kmeňov nad 300 do 500 mm do 3000 m</t>
  </si>
  <si>
    <t>347478451</t>
  </si>
  <si>
    <t>162501413.S</t>
  </si>
  <si>
    <t>Vodorovné premiestnenie kmeňov nad 500 do 700 mm do 3000 m</t>
  </si>
  <si>
    <t>349229499</t>
  </si>
  <si>
    <t>162501414.S</t>
  </si>
  <si>
    <t>Vodorovné premiestnenie kmeňov nad 700 do 900 mm do 3000 m</t>
  </si>
  <si>
    <t>456601176</t>
  </si>
  <si>
    <t>162501415.S</t>
  </si>
  <si>
    <t>Vodorovné premiestnenie kmeňov nad 900 mm do 3000 m</t>
  </si>
  <si>
    <t>1882617429</t>
  </si>
  <si>
    <t>162601411.S</t>
  </si>
  <si>
    <t>Vodorovné premiestnenie pňov nad 100 do 300 mm do 3000 m</t>
  </si>
  <si>
    <t>-1748170730</t>
  </si>
  <si>
    <t>162601412.S</t>
  </si>
  <si>
    <t>Vodorovné premiestnenie pňov nad 300 do 500 mm do 3000 m</t>
  </si>
  <si>
    <t>-42965226</t>
  </si>
  <si>
    <t>162601413.S</t>
  </si>
  <si>
    <t>Vodorovné premiestnenie pňov nad 500 do 700 mm do 3000 m</t>
  </si>
  <si>
    <t>308358681</t>
  </si>
  <si>
    <t>162601414.S</t>
  </si>
  <si>
    <t>Vodorovné premiestnenie pňov nad 700 do 900 mm do 3000 m</t>
  </si>
  <si>
    <t>1768719331</t>
  </si>
  <si>
    <t>162601415.S</t>
  </si>
  <si>
    <t>Vodorovné premiestnenie pňov nad 900 mm do 3000 m</t>
  </si>
  <si>
    <t>491412980</t>
  </si>
  <si>
    <t>SO 14.6 - Výrub zelene II.</t>
  </si>
  <si>
    <t>SO15 - Rekonštrukcia oplotenia</t>
  </si>
  <si>
    <t>130901121.S</t>
  </si>
  <si>
    <t>Búranie konštrukcií z prostého betónu neprekladaného kameňom vo vykopávkach</t>
  </si>
  <si>
    <t>1602223152</t>
  </si>
  <si>
    <t>0,75*0,3*0,3*74</t>
  </si>
  <si>
    <t>-1701936387</t>
  </si>
  <si>
    <t>460300101.SR</t>
  </si>
  <si>
    <t>Vŕtanie jamy pre stĺpik, do max.hĺbky 900 mm a do D 300mm</t>
  </si>
  <si>
    <t>1488476408</t>
  </si>
  <si>
    <t>338171213.SR</t>
  </si>
  <si>
    <t>Osadzovanie stĺpika pre pletivové panelové ploty s výškou do 2 m s podhrabovou doskou, vrátane zabetónovania, C</t>
  </si>
  <si>
    <t>1842905639</t>
  </si>
  <si>
    <t>553510009850.SR</t>
  </si>
  <si>
    <t>Držiak podhrabovej dosky</t>
  </si>
  <si>
    <t>-1073120570</t>
  </si>
  <si>
    <t>553510030300.SR</t>
  </si>
  <si>
    <t>Stĺpik, výška 2,8 m, poplastovaný na pozinkovanej oceli, pre panelový plotový systém</t>
  </si>
  <si>
    <t>1871647618</t>
  </si>
  <si>
    <t>592330003110.SR</t>
  </si>
  <si>
    <t xml:space="preserve"> Podhrabová doska, cca 2500x250x50 mm (systémová)</t>
  </si>
  <si>
    <t>565693918</t>
  </si>
  <si>
    <t xml:space="preserve">Chemická kotva s kotevným svorníkom tesnená chemickou ampulkou do betónu, ŽB, kameňa, s vyvŕtaním otvoru </t>
  </si>
  <si>
    <t>1300574290</t>
  </si>
  <si>
    <t>16,000*4</t>
  </si>
  <si>
    <t>1491939137</t>
  </si>
  <si>
    <t>1579679164</t>
  </si>
  <si>
    <t>13,048*19 'Prepočítané koeficientom množstva</t>
  </si>
  <si>
    <t>-1807555775</t>
  </si>
  <si>
    <t>-493682667</t>
  </si>
  <si>
    <t>13,048</t>
  </si>
  <si>
    <t>-9,99</t>
  </si>
  <si>
    <t>-864680628</t>
  </si>
  <si>
    <t>-1711469749</t>
  </si>
  <si>
    <t>767654230.S</t>
  </si>
  <si>
    <t>Montáž vrát s automatickým priemyselným pohonom, s plochou nad 9 do 13 m2</t>
  </si>
  <si>
    <t>1894117795</t>
  </si>
  <si>
    <t>Brana s automatickým priemyselným pohonom cca š. 5000 x v. 2080mm, výplň 2D panel viď. PD</t>
  </si>
  <si>
    <t>-644005777</t>
  </si>
  <si>
    <t>767914150.S</t>
  </si>
  <si>
    <t>Montáž oplotenia panelového na stĺpiky výšky do 2,2 m, A, B, C</t>
  </si>
  <si>
    <t>337700760</t>
  </si>
  <si>
    <t>7,085</t>
  </si>
  <si>
    <t>31,983</t>
  </si>
  <si>
    <t>116,171</t>
  </si>
  <si>
    <t>32,567</t>
  </si>
  <si>
    <t>6,129</t>
  </si>
  <si>
    <t>Medzisúčet B</t>
  </si>
  <si>
    <t>7,270</t>
  </si>
  <si>
    <t>4,066</t>
  </si>
  <si>
    <t>Medzisúčet A</t>
  </si>
  <si>
    <t>0,1</t>
  </si>
  <si>
    <t>1,9</t>
  </si>
  <si>
    <t>17,897</t>
  </si>
  <si>
    <t>Medzisúčet C</t>
  </si>
  <si>
    <t>553510025100.SR</t>
  </si>
  <si>
    <t>Panel pre panelový plotový systém, veľkosť oka cca 200x50 mm, vxl 2,03x2,5 m, poplastovaný na pozinkovanej oceli</t>
  </si>
  <si>
    <t>-751397214</t>
  </si>
  <si>
    <t>233,577*0,411 'Prepočítané koeficientom množstva</t>
  </si>
  <si>
    <t>767914830.SR</t>
  </si>
  <si>
    <t>Demontáž oplotenia na oceľové stĺpiky, výšky nad 1 do 2 m (vr. stĺpikov),  -0,00900t</t>
  </si>
  <si>
    <t>-704307457</t>
  </si>
  <si>
    <t>16,2</t>
  </si>
  <si>
    <t>205,2</t>
  </si>
  <si>
    <t>-3*5"brány</t>
  </si>
  <si>
    <t>767916710.S</t>
  </si>
  <si>
    <t>Osadenie stĺpika pre pletivové panelové ploty, s výškou do 2 m na oceľovú platňu, A, C</t>
  </si>
  <si>
    <t>708619595</t>
  </si>
  <si>
    <t>553510029900.SR</t>
  </si>
  <si>
    <t>Stĺpik, výška 2,1 m, poplastovaný na pozinkovanej oceli, pre panelový plotový systém</t>
  </si>
  <si>
    <t>1646123349</t>
  </si>
  <si>
    <t>553510031000.S</t>
  </si>
  <si>
    <t>Platňa pre stĺpik nasadzovacia na priskrutkovanie - 4 otvory, pre panelový plotový systém</t>
  </si>
  <si>
    <t>2112073665</t>
  </si>
  <si>
    <t>767920260.S</t>
  </si>
  <si>
    <t>Montáž vrát a vrátok k oploteniu osadzovaných na stĺpiky oceľové, s plochou jednotl. nad 10 do 15m2</t>
  </si>
  <si>
    <t>1583565439</t>
  </si>
  <si>
    <t>553510011100.S</t>
  </si>
  <si>
    <t>Brána dvojkrídlová, cca š. 5000mm x v. 2080mm, výplň - 2D panel, viď. PD</t>
  </si>
  <si>
    <t>1655487435</t>
  </si>
  <si>
    <t>767920860.S</t>
  </si>
  <si>
    <t>Demontáž vrát a vrátok na oplotenie s plochou jednotlivo nad 10 do 20 m2,  -0,40000t</t>
  </si>
  <si>
    <t>2142261061</t>
  </si>
  <si>
    <t>-792137971</t>
  </si>
  <si>
    <t>369940212</t>
  </si>
  <si>
    <t>PS - Prevádzkové súbory</t>
  </si>
  <si>
    <t>PS01 - Elektrická požiarna signalizácia</t>
  </si>
  <si>
    <t>M - M</t>
  </si>
  <si>
    <t xml:space="preserve">      EPS-Diely - Dodávka dielov EPS</t>
  </si>
  <si>
    <t xml:space="preserve">      EPS-M, Prog, Rev - Montáž zariadenia</t>
  </si>
  <si>
    <t xml:space="preserve">      M-Det-kab - Montáž snímačov+kabeláž</t>
  </si>
  <si>
    <t xml:space="preserve">      MM - Montážny materiál - dodávka</t>
  </si>
  <si>
    <t>EPS-Diely</t>
  </si>
  <si>
    <t>Dodávka dielov EPS</t>
  </si>
  <si>
    <t>E--FX808397</t>
  </si>
  <si>
    <t>Ústredňa EPS FlexES Control FX18, ( možnosť pripojenia až 18 liniek)</t>
  </si>
  <si>
    <t>658919878</t>
  </si>
  <si>
    <t>E--FX808397-1</t>
  </si>
  <si>
    <t>Ústredňa EPS FlexES Control FX10, ( možnosť pripojenia až 10 liniek)</t>
  </si>
  <si>
    <t>E--FX808460</t>
  </si>
  <si>
    <t>Ovládacie tablo systému EPS</t>
  </si>
  <si>
    <t>-332569254</t>
  </si>
  <si>
    <t>E--784766</t>
  </si>
  <si>
    <t>Optický prevodník pre prepojenie ústrední systému EPS</t>
  </si>
  <si>
    <t>168727089</t>
  </si>
  <si>
    <t>E--FX808322</t>
  </si>
  <si>
    <t>Doska č. 1 s 4-mi pozíciami pre mikromoduly</t>
  </si>
  <si>
    <t>416390716</t>
  </si>
  <si>
    <t>E--FX808323</t>
  </si>
  <si>
    <t>Doska č. 3 s 4-mi pozíciami pre mikromoduly</t>
  </si>
  <si>
    <t>-819033834</t>
  </si>
  <si>
    <t>E--FX808332</t>
  </si>
  <si>
    <t>Mikromodul Esserbus/Essebus-Plus GT</t>
  </si>
  <si>
    <t>-1206431725</t>
  </si>
  <si>
    <t>E--FX808328.RE</t>
  </si>
  <si>
    <t xml:space="preserve">Redundantný riadiaci modul </t>
  </si>
  <si>
    <t>-2074812765</t>
  </si>
  <si>
    <t>E--FX808324</t>
  </si>
  <si>
    <t>Ovládací panel  5,7" 1/4 VGA</t>
  </si>
  <si>
    <t>614649690</t>
  </si>
  <si>
    <t>E--018006</t>
  </si>
  <si>
    <t>Akumulátor 12V VDC/ 24Ah</t>
  </si>
  <si>
    <t>-1308847116</t>
  </si>
  <si>
    <t>E--805590</t>
  </si>
  <si>
    <t>Pätica hlásiča IQ8Quad</t>
  </si>
  <si>
    <t>-1425895885</t>
  </si>
  <si>
    <t>E--802371</t>
  </si>
  <si>
    <t>Opticko-dymový hlásič iQ8Quad</t>
  </si>
  <si>
    <t>288783248</t>
  </si>
  <si>
    <t>E--802177</t>
  </si>
  <si>
    <t>Teplotný hlásič - termomaximálny IQ8Quad</t>
  </si>
  <si>
    <t>-1398829215</t>
  </si>
  <si>
    <t>E--781814</t>
  </si>
  <si>
    <t>Paralelná svetelná signalizácia 9X00 a IQ8Quad</t>
  </si>
  <si>
    <t>-989627445</t>
  </si>
  <si>
    <t>E--804955</t>
  </si>
  <si>
    <t>Elektronika tlačidlového hlásiča s oddeľovačom IQ8Q malé vyhotovenie</t>
  </si>
  <si>
    <t>-145735708</t>
  </si>
  <si>
    <t>E--704950</t>
  </si>
  <si>
    <t>Skrinka tlačidlovho červená malá tlačidlového hlásiča</t>
  </si>
  <si>
    <t>1274880974</t>
  </si>
  <si>
    <t>E--704960</t>
  </si>
  <si>
    <t>Sklíčko pro malé provedení, bal. 10 ks</t>
  </si>
  <si>
    <t>-1950444386</t>
  </si>
  <si>
    <t>E--704965</t>
  </si>
  <si>
    <t>Ochranný kryt pre malý tlačídlový hlásič, transparentný</t>
  </si>
  <si>
    <t>-1908015777</t>
  </si>
  <si>
    <t>E--788600</t>
  </si>
  <si>
    <t>Skrinka pre alarmový koppler</t>
  </si>
  <si>
    <t>-1018070578</t>
  </si>
  <si>
    <t>E--808623</t>
  </si>
  <si>
    <t>Vstupno vystupny modul alarmový koppler , 4 IN, 2 OUT</t>
  </si>
  <si>
    <t>928649638</t>
  </si>
  <si>
    <t>E--808610.10</t>
  </si>
  <si>
    <t>Esserbus® koppler 12 relé</t>
  </si>
  <si>
    <t>1801090184</t>
  </si>
  <si>
    <t>E--CWST-RR-S5</t>
  </si>
  <si>
    <t>Konvečný máják EN54-23 nástenný / stropný (W &amp; C class), červený, červené záblesky maják IQ8alarm Plus/F červený</t>
  </si>
  <si>
    <t>-2145999001</t>
  </si>
  <si>
    <t>E--CWSS-RR-S5</t>
  </si>
  <si>
    <t xml:space="preserve">Siréna s majákom EN54-23 nástenný / stropný (W&amp;C class), červený, červ. záblesky </t>
  </si>
  <si>
    <t>-605309076</t>
  </si>
  <si>
    <t>82450 BG</t>
  </si>
  <si>
    <t>Spínaný zdroj v kovovej skrinke 5A, Box B (bez AKU 2 x 17A)</t>
  </si>
  <si>
    <t>1421431028</t>
  </si>
  <si>
    <t>AKU17Ah</t>
  </si>
  <si>
    <t>Akumulátor 17Ah, 12V</t>
  </si>
  <si>
    <t>1688840772</t>
  </si>
  <si>
    <t>EFLX-020</t>
  </si>
  <si>
    <t>Kompletná nasávacia jednotka pre 2 vetvy</t>
  </si>
  <si>
    <t>sub</t>
  </si>
  <si>
    <t>-1520521059</t>
  </si>
  <si>
    <t>E--808623.40</t>
  </si>
  <si>
    <t>koppler pre špeciálne hlásiče</t>
  </si>
  <si>
    <t>-950728326</t>
  </si>
  <si>
    <t>337956794</t>
  </si>
  <si>
    <t>E--F-INF-25-RF</t>
  </si>
  <si>
    <t>Náhradná vložka pre externý filter</t>
  </si>
  <si>
    <t>-896618941</t>
  </si>
  <si>
    <t>E--PIP-001</t>
  </si>
  <si>
    <t>ASDrúrka , 25mm ABS červená , 3 m (1bal - 20 ks)</t>
  </si>
  <si>
    <t>-1826736471</t>
  </si>
  <si>
    <t>345710037400.S</t>
  </si>
  <si>
    <t>Príchytka z PVC pre elektroinštal. rúrky D 25 mm, samozhášavé</t>
  </si>
  <si>
    <t>-134820652</t>
  </si>
  <si>
    <t>e--NAS-PRISL</t>
  </si>
  <si>
    <t>Príslušestvo pre nasávací systém (3 cest. ventily, redukcie, kolena klipy a pod</t>
  </si>
  <si>
    <t>237516204</t>
  </si>
  <si>
    <t>EPS-M, Prog, Rev</t>
  </si>
  <si>
    <t>Montáž zariadenia</t>
  </si>
  <si>
    <t>220330191</t>
  </si>
  <si>
    <t>Meranie kontinuity, izolačného stavu a odporu 1 slučky(vedenia)od jedného signalizačného prvku k druhému</t>
  </si>
  <si>
    <t>234072085</t>
  </si>
  <si>
    <t>220330706.S</t>
  </si>
  <si>
    <t>Montáž požiarnej ústredne do osemnásť liniek, pripojenie vedení,oživenie</t>
  </si>
  <si>
    <t>-439146341</t>
  </si>
  <si>
    <t>220330706.T</t>
  </si>
  <si>
    <t>Montáž ovládacieho tabla systému EPS vrátane konfigurácie do systému</t>
  </si>
  <si>
    <t>1490271322</t>
  </si>
  <si>
    <t>220330741P</t>
  </si>
  <si>
    <t>Uvedenie požiarneho hlásica do trvalej prevádzky, preskúšanie funkcie, označenie</t>
  </si>
  <si>
    <t>-2087776931</t>
  </si>
  <si>
    <t>220711025-1</t>
  </si>
  <si>
    <t>Montáž a zapojenie doplnkového zdroja k EPS</t>
  </si>
  <si>
    <t>492231372</t>
  </si>
  <si>
    <t>EPS2</t>
  </si>
  <si>
    <t>Program konfiguračný, naprogramovanie systému EPS (1 adresa 2,42€)</t>
  </si>
  <si>
    <t>adresa</t>
  </si>
  <si>
    <t>188731967</t>
  </si>
  <si>
    <t>EPS-PK</t>
  </si>
  <si>
    <t>Prevádzková kniha EPS</t>
  </si>
  <si>
    <t>-1884630820</t>
  </si>
  <si>
    <t>Fire1</t>
  </si>
  <si>
    <t>Protipožiarne utesnenie káblov a prechodov cez steny</t>
  </si>
  <si>
    <t>722325990</t>
  </si>
  <si>
    <t>MPVV</t>
  </si>
  <si>
    <t>Práce vo výške, zabezpečenie pracoviska</t>
  </si>
  <si>
    <t>set</t>
  </si>
  <si>
    <t>-301753940</t>
  </si>
  <si>
    <t>O-N-S</t>
  </si>
  <si>
    <t>OŽIVENIE+NASTAVENIE ZARIADENIA+ODSKÚŠANIE FUNKCIÍ</t>
  </si>
  <si>
    <t>-1169834480</t>
  </si>
  <si>
    <t>M-Det-kab</t>
  </si>
  <si>
    <t>Montáž snímačov+kabeláž</t>
  </si>
  <si>
    <t>210010003</t>
  </si>
  <si>
    <t>Rúrka ohybná elektroinštalačná typ 23-25, uložená pod omietkou</t>
  </si>
  <si>
    <t>127506488</t>
  </si>
  <si>
    <t>210010026.EPS</t>
  </si>
  <si>
    <t>Rúrka ohybná elektroinštalačná z PVC typ D25, červená vrátane prípravy otvorov, uložená pevne</t>
  </si>
  <si>
    <t>1195024413</t>
  </si>
  <si>
    <t>210020305.R</t>
  </si>
  <si>
    <t>Káblový žľab - káblový nosný systém, požiarny  100/600 mm vrátane podpery</t>
  </si>
  <si>
    <t>1968810944</t>
  </si>
  <si>
    <t>210880249</t>
  </si>
  <si>
    <t>Kábel odolný voči zvýšeným teplotám, medený uložený pevne do priemeru 8mm</t>
  </si>
  <si>
    <t>-985153795</t>
  </si>
  <si>
    <t>220300601</t>
  </si>
  <si>
    <t>Ukončenie návestných káblov NCEY, NCYY zmršťovacou záklopkou a zapojenie vodičov do 5 x 1 alebo 1,5</t>
  </si>
  <si>
    <t>-1384806472</t>
  </si>
  <si>
    <t>220330101</t>
  </si>
  <si>
    <t>Zariadenie EPS, montáž tlacidlového hlásica,zapojenie, preskúšanie na omietku</t>
  </si>
  <si>
    <t>940000318</t>
  </si>
  <si>
    <t>220330111</t>
  </si>
  <si>
    <t>Zariadenie EPS, montáž zásuvky automatického hlásiča, zapojenie, preskúšanie na omietku</t>
  </si>
  <si>
    <t>263317558</t>
  </si>
  <si>
    <t>220330112.S</t>
  </si>
  <si>
    <t>Zariadenie EPS, montáž zásuvky automatického hlásiča, zapojenie, preskúšanie pod omietku</t>
  </si>
  <si>
    <t>188471120</t>
  </si>
  <si>
    <t>220330151</t>
  </si>
  <si>
    <t>EPS, montáž svetelného indikátora  na omietku v normálnom prostredí</t>
  </si>
  <si>
    <t>670892964</t>
  </si>
  <si>
    <t>220330166</t>
  </si>
  <si>
    <t>EPS, montáž poplachovej sirény, zapojenie, preskúšanie</t>
  </si>
  <si>
    <t>969620394</t>
  </si>
  <si>
    <t>220330530</t>
  </si>
  <si>
    <t>Montáž releovej jednotky, pripojenie vedení, oživenie</t>
  </si>
  <si>
    <t>-348010290</t>
  </si>
  <si>
    <t>971042131</t>
  </si>
  <si>
    <t>Vybúranie otvoru v betónových priečkach a stenách do profilu 60 mm, hr. do 150 mm,  -0,00100t</t>
  </si>
  <si>
    <t>-1698005241</t>
  </si>
  <si>
    <t>972033141</t>
  </si>
  <si>
    <t>Vybúranie otvoru z tehál plochy do 0,09 m2, do 150 mm,  -0,01500t</t>
  </si>
  <si>
    <t>1391950318</t>
  </si>
  <si>
    <t>974049310</t>
  </si>
  <si>
    <t>Vyrezanie rýh frézovaním v murive z betónu hĺbky 20 mm, š. 40 mm -0,00096t</t>
  </si>
  <si>
    <t>-504170971</t>
  </si>
  <si>
    <t>E9-125</t>
  </si>
  <si>
    <t>Kábel optický SM E9/125 vrátane konektorov</t>
  </si>
  <si>
    <t>-1224064396</t>
  </si>
  <si>
    <t>DMM2</t>
  </si>
  <si>
    <t>-39645474</t>
  </si>
  <si>
    <t>NP</t>
  </si>
  <si>
    <t>-1973857945</t>
  </si>
  <si>
    <t>MM</t>
  </si>
  <si>
    <t>Montážny materiál - dodávka</t>
  </si>
  <si>
    <t>JE-H(St)-2x</t>
  </si>
  <si>
    <t>Kábel inštalačný J-H(St) H 1x2x0,8 bezhalogénový, B2cas1d1a1</t>
  </si>
  <si>
    <t>-375264685</t>
  </si>
  <si>
    <t>JE-H(St) 2x2</t>
  </si>
  <si>
    <t>Kábel inštalačný JE-H(St)H 2x2x0,8 FE180/E60 bezhalogénový, požiarne odolný, B2cas1d1a1</t>
  </si>
  <si>
    <t>143633615</t>
  </si>
  <si>
    <t>JE-H(St) 1x2</t>
  </si>
  <si>
    <t>Kábel inštalačný JE-H(St)H 1x2x0,8 FE180/E60 bezhalogénový, požiarne odolný, B2cas1d1a1</t>
  </si>
  <si>
    <t>1422651943</t>
  </si>
  <si>
    <t>JE-H(St) 4x2.</t>
  </si>
  <si>
    <t>Kábel inštalačný JE-H(St)H 4x2x0,8 FE180/E60 bezhalogénový, požiarne odolný, B2cas1d1a1</t>
  </si>
  <si>
    <t>210881075.S.</t>
  </si>
  <si>
    <t>1955961215</t>
  </si>
  <si>
    <t>341610014300.S.</t>
  </si>
  <si>
    <t>518301658</t>
  </si>
  <si>
    <t>UDF-7</t>
  </si>
  <si>
    <t>Príchyka káblová Strader UDF 7</t>
  </si>
  <si>
    <t>-1416671404</t>
  </si>
  <si>
    <t>UTP-5E</t>
  </si>
  <si>
    <t>Kábel U/UTP Cat.5e 4x2xAWG24,</t>
  </si>
  <si>
    <t>1076002103</t>
  </si>
  <si>
    <t>Sprint6</t>
  </si>
  <si>
    <t>Vrut sprint</t>
  </si>
  <si>
    <t>1289001329</t>
  </si>
  <si>
    <t>HFXP 20</t>
  </si>
  <si>
    <t>Trubka ohybná HFXP 20 pod omietku</t>
  </si>
  <si>
    <t>-1513923248</t>
  </si>
  <si>
    <t>6047611</t>
  </si>
  <si>
    <t>Káblový žľab PS60, 100x60</t>
  </si>
  <si>
    <t>667839785</t>
  </si>
  <si>
    <t>NK-KZ</t>
  </si>
  <si>
    <t>Nosná konštrukcia a kotva prenormovaný káblový žľab</t>
  </si>
  <si>
    <t>1745777236</t>
  </si>
  <si>
    <t>lH-PM1</t>
  </si>
  <si>
    <t>Požiarne upchávky</t>
  </si>
  <si>
    <t>312794298</t>
  </si>
  <si>
    <t>H07Z-K 16žz</t>
  </si>
  <si>
    <t>Bezhalogénový flexibilný lankový vodič H07Z-K  16  žl/ze</t>
  </si>
  <si>
    <t>1151226416</t>
  </si>
  <si>
    <t>DMM1</t>
  </si>
  <si>
    <t>-1387962178</t>
  </si>
  <si>
    <t>E9-125.</t>
  </si>
  <si>
    <t>252107190</t>
  </si>
  <si>
    <t>DOP1,2</t>
  </si>
  <si>
    <t>-2012214198</t>
  </si>
  <si>
    <t>-1317851101</t>
  </si>
  <si>
    <t>OP-EPS</t>
  </si>
  <si>
    <t>Správa o východiskovej revízii, certifikáty, návod na obsluhu, zaškolenie</t>
  </si>
  <si>
    <t>844850292</t>
  </si>
  <si>
    <t>-686252928</t>
  </si>
  <si>
    <t>PRESUn</t>
  </si>
  <si>
    <t>Presun</t>
  </si>
  <si>
    <t>-252746500</t>
  </si>
  <si>
    <t>PSV-1</t>
  </si>
  <si>
    <t xml:space="preserve">Vypracovanie dokumentácie skutočného vyhotovenia vrátane digitálnej formy v pdf aj editovateľnom formáte (.doc, .xls, .dwg a pod.)_x000D_
Vypracovanie dokumentácie skutočného vyhotovenia vrátane digitálnej formy v pdf aj editovateľnom formáte (.doc, .xls, .dwg </t>
  </si>
  <si>
    <t>2034649229</t>
  </si>
  <si>
    <t>PS02 - Hlasová signalizácia požiaru</t>
  </si>
  <si>
    <t xml:space="preserve">    HSP-diely - montáž - Motáž dielov systému HSP</t>
  </si>
  <si>
    <t xml:space="preserve">    HSP-D-RACK - Dodávka a výstavba ústredne HSP</t>
  </si>
  <si>
    <t xml:space="preserve">    HSP-Inst_mat-Dodavka - Inštalačný materiál HSP  - material</t>
  </si>
  <si>
    <t xml:space="preserve">    HSP-inst_mat-montáž - Inštalácia rozvodov pre HSP</t>
  </si>
  <si>
    <t xml:space="preserve">    HSV-D - Dodávka dielov HSP</t>
  </si>
  <si>
    <t>HSP-diely - montáž</t>
  </si>
  <si>
    <t>Motáž dielov systému HSP</t>
  </si>
  <si>
    <t>-1249486113</t>
  </si>
  <si>
    <t>220370415</t>
  </si>
  <si>
    <t>Montáž pultu diaľkového ovládania na stôl</t>
  </si>
  <si>
    <t>1033887377</t>
  </si>
  <si>
    <t>220370421R</t>
  </si>
  <si>
    <t>Montáž jednotky zosilňovača do 4x500W upevnenie,nastavenie elektrických hodnôt a odskúšanie</t>
  </si>
  <si>
    <t>1599690072</t>
  </si>
  <si>
    <t>220370429</t>
  </si>
  <si>
    <t>Montáž rozhlasovej ústredne pre požiarný rozhlas</t>
  </si>
  <si>
    <t>170156836</t>
  </si>
  <si>
    <t>220370431</t>
  </si>
  <si>
    <t>Montáž modulačného zdroja mgf.,rádio,gramo,gong,upevnenie,zapoj.,nastavenie el.hodnôt a odskúšanie</t>
  </si>
  <si>
    <t>179889462</t>
  </si>
  <si>
    <t>220370436</t>
  </si>
  <si>
    <t>Montáž mixážneho pultu,upevnenie,zapojenie modulačných vedení vstupu a výstupu,nastavenie,odskúšanie</t>
  </si>
  <si>
    <t>-523539920</t>
  </si>
  <si>
    <t>DMPP</t>
  </si>
  <si>
    <t>1744126984</t>
  </si>
  <si>
    <t>Dopravne naklady</t>
  </si>
  <si>
    <t>1902511340</t>
  </si>
  <si>
    <t>FIRE-1</t>
  </si>
  <si>
    <t>170078406</t>
  </si>
  <si>
    <t>HSP-1</t>
  </si>
  <si>
    <t>Naprogramovanie ústredne, montáž</t>
  </si>
  <si>
    <t>-1287587217</t>
  </si>
  <si>
    <t>MP-VV</t>
  </si>
  <si>
    <t>-209515592</t>
  </si>
  <si>
    <t>OP-CE-NO-SK</t>
  </si>
  <si>
    <t>357716706</t>
  </si>
  <si>
    <t>769842821</t>
  </si>
  <si>
    <t>HSP-D-RACK</t>
  </si>
  <si>
    <t>Dodávka a výstavba ústredne HSP</t>
  </si>
  <si>
    <t>EVO42U6080</t>
  </si>
  <si>
    <t>Stojanový rozvádzač, 42U, š.600mm, hl.800mm, RAL 7035 + RA 5005</t>
  </si>
  <si>
    <t>-1637267845</t>
  </si>
  <si>
    <t>559214</t>
  </si>
  <si>
    <t>Podstavec pre dátový rozvádzač 600x800</t>
  </si>
  <si>
    <t>934063809</t>
  </si>
  <si>
    <t>559144</t>
  </si>
  <si>
    <t xml:space="preserve">Polica výsuvná 19" 600mm 1U </t>
  </si>
  <si>
    <t>850385585</t>
  </si>
  <si>
    <t>zas-pan</t>
  </si>
  <si>
    <t>19" zaslepovací panel, výška 1U, RAL7035</t>
  </si>
  <si>
    <t>1782815411</t>
  </si>
  <si>
    <t>VENT-4</t>
  </si>
  <si>
    <t>Ventilátor pre rozvádzač HSP</t>
  </si>
  <si>
    <t>400682218</t>
  </si>
  <si>
    <t>ACAR9</t>
  </si>
  <si>
    <t>Napájací panel s prepäťovou ochranou</t>
  </si>
  <si>
    <t>65717839</t>
  </si>
  <si>
    <t>PREP</t>
  </si>
  <si>
    <t>Prepojovací a podružný  materiál na zostavenie ústredne (svorky, 2x rev. zásuvka, 2xRJ45, Poist. odpojovač ...)</t>
  </si>
  <si>
    <t>866422191</t>
  </si>
  <si>
    <t>HSP-Inst_mat-Dodavka</t>
  </si>
  <si>
    <t>Inštalačný materiál HSP  - material</t>
  </si>
  <si>
    <t>N2XH 2x1,5  B2ca(s1,</t>
  </si>
  <si>
    <t>Kábel inštaklačný N2XH 2x1,5 B2ca(s1,d0) (HFCR) bezhalogénový, požarne odolný</t>
  </si>
  <si>
    <t>1926454908</t>
  </si>
  <si>
    <t>FTP-5E</t>
  </si>
  <si>
    <t>Kábel Dátový LSOH 5E</t>
  </si>
  <si>
    <t>-895185297</t>
  </si>
  <si>
    <t>Patch2m</t>
  </si>
  <si>
    <t>patch kábel Cat 5e 2m</t>
  </si>
  <si>
    <t>-180745516</t>
  </si>
  <si>
    <t>UDF9</t>
  </si>
  <si>
    <t>Príchyka káblová Strader UDF 9</t>
  </si>
  <si>
    <t>1626351718</t>
  </si>
  <si>
    <t>-317186524</t>
  </si>
  <si>
    <t>HFX 20</t>
  </si>
  <si>
    <t>1948671126</t>
  </si>
  <si>
    <t>HPM</t>
  </si>
  <si>
    <t>861842954</t>
  </si>
  <si>
    <t>H07Z-K 16</t>
  </si>
  <si>
    <t>-434251363</t>
  </si>
  <si>
    <t>DM1</t>
  </si>
  <si>
    <t>-1838756984</t>
  </si>
  <si>
    <t>HSP-inst_mat-montáž</t>
  </si>
  <si>
    <t>Inštalácia rozvodov pre HSP</t>
  </si>
  <si>
    <t>210010533</t>
  </si>
  <si>
    <t>Rúrka ohybná elektroinštalačná typ 1225, uložená voľne alebo pod omietkou</t>
  </si>
  <si>
    <t>-181947782</t>
  </si>
  <si>
    <t>210100201</t>
  </si>
  <si>
    <t>Ukončenie šnúry v gumenej hadici s prierezom do 2 x 4 mm2</t>
  </si>
  <si>
    <t>1515469120</t>
  </si>
  <si>
    <t>210881212.PO</t>
  </si>
  <si>
    <t>Kábel bezhalogénový, medený uložený pevne 1-CHKE-V 0,6/1,0 kV  2x1,5 na píchytkách</t>
  </si>
  <si>
    <t>-1391857165</t>
  </si>
  <si>
    <t>220370452</t>
  </si>
  <si>
    <t xml:space="preserve">Montáž reproduktora,upevnenie,pripojenie,nastavenie,skriňového do 6 W </t>
  </si>
  <si>
    <t>-1711995554</t>
  </si>
  <si>
    <t>220370453-150W</t>
  </si>
  <si>
    <t>Montáž reproduktoras výkonom do 150W, nastavenie, nasrovanie a montáž</t>
  </si>
  <si>
    <t>-1811326323</t>
  </si>
  <si>
    <t>220370456.S</t>
  </si>
  <si>
    <t>Montáž reproduktorového systému,kruhového a eliptického,upevnenie,pripojenie,nastavenie, vyerzanie kruhového otvoru, odľahčenie ťahu</t>
  </si>
  <si>
    <t>1559685707</t>
  </si>
  <si>
    <t>220511030.S</t>
  </si>
  <si>
    <t>Kábel volne uložený na stenu</t>
  </si>
  <si>
    <t>1993008363</t>
  </si>
  <si>
    <t>-1831842738</t>
  </si>
  <si>
    <t>-276166481</t>
  </si>
  <si>
    <t>Vyrezanie rýh frézovaním v murive z porobetónu hĺbky 20 mm, š. 40 mm -0,00096t</t>
  </si>
  <si>
    <t>-650272911</t>
  </si>
  <si>
    <t>DM-HSP</t>
  </si>
  <si>
    <t>1112654253</t>
  </si>
  <si>
    <t>Pol69</t>
  </si>
  <si>
    <t>OTVOR PRE REPRO KRUHOVY do 300mm</t>
  </si>
  <si>
    <t>-255013974</t>
  </si>
  <si>
    <t>HSV-D</t>
  </si>
  <si>
    <t>Dodávka dielov HSP</t>
  </si>
  <si>
    <t>V--583362.22</t>
  </si>
  <si>
    <t>Digitálny výstpný modul DOM 4-24 alebo ekvivalentný</t>
  </si>
  <si>
    <t>1926842341</t>
  </si>
  <si>
    <t>V--583362.22.</t>
  </si>
  <si>
    <t>Digitálny výstpný modul DOM 4-8 alebo ekvivalentný</t>
  </si>
  <si>
    <t>-792436392</t>
  </si>
  <si>
    <t>583331.21</t>
  </si>
  <si>
    <t>I-O modul UIM - Variodyn D1 alebo ekvivalentný</t>
  </si>
  <si>
    <t>1969969454</t>
  </si>
  <si>
    <t>V--580262</t>
  </si>
  <si>
    <t>Zesilovač výkonu 4XD500W</t>
  </si>
  <si>
    <t>514171843</t>
  </si>
  <si>
    <t>V--580262.</t>
  </si>
  <si>
    <t>Zesilovač výkonu 4XD125W</t>
  </si>
  <si>
    <t>1145898062</t>
  </si>
  <si>
    <t>V--583520</t>
  </si>
  <si>
    <t>Digitálna stanica hlásateľa DCS plus alebo ekvivalentný</t>
  </si>
  <si>
    <t>-574466479</t>
  </si>
  <si>
    <t>V--583526</t>
  </si>
  <si>
    <t>Rozšírenie digtálnej stanice hlásateľa DKM plus alebo ekvivalentný</t>
  </si>
  <si>
    <t>1156199994</t>
  </si>
  <si>
    <t>V--583496</t>
  </si>
  <si>
    <t>Kontrolní modul konce linky EOL pro</t>
  </si>
  <si>
    <t>-1835493336</t>
  </si>
  <si>
    <t>V--581722</t>
  </si>
  <si>
    <t>Záložný sieťový zdroj PSU, 24V, EN 54-4</t>
  </si>
  <si>
    <t>-1294256178</t>
  </si>
  <si>
    <t>AKU105Ah/12V DC</t>
  </si>
  <si>
    <t>Batérie 12V DC,  akumulátor 12V, 105 Ah</t>
  </si>
  <si>
    <t>-975156440</t>
  </si>
  <si>
    <t>AKU65Ah/12V DC</t>
  </si>
  <si>
    <t>Batérie 12V DC,  akumulátor 12V, 65 Ah</t>
  </si>
  <si>
    <t>-903233842</t>
  </si>
  <si>
    <t>DL 06-77/T-EN54</t>
  </si>
  <si>
    <t>Stropný reproduktor DL 06-77/T-EN54, 6W, D104mm, Požiarny kryt, EN 54-24 alebo ekvivalentný</t>
  </si>
  <si>
    <t>-1805389326</t>
  </si>
  <si>
    <t>PC-1865BS</t>
  </si>
  <si>
    <t>Stropný reproduktor PC-1865BS , 6W, D 120mm, Požiarny kryt, EN 54-24 alebo ekvivalentný</t>
  </si>
  <si>
    <t>688774582</t>
  </si>
  <si>
    <t>PMPO</t>
  </si>
  <si>
    <t>Požiarna krabica s keramickou svorkou plechová</t>
  </si>
  <si>
    <t>-421470132</t>
  </si>
  <si>
    <t>V--582470</t>
  </si>
  <si>
    <t>Nástenný reproduktor 6 W, 582470</t>
  </si>
  <si>
    <t>621555312</t>
  </si>
  <si>
    <t>HSP-PM1</t>
  </si>
  <si>
    <t>Prepojovacie šnúry + odpoj. Relé, napájač 24V.</t>
  </si>
  <si>
    <t>107044130</t>
  </si>
  <si>
    <t>2007780865</t>
  </si>
  <si>
    <t>PS03 - Technológia výťahov a plošín</t>
  </si>
  <si>
    <t xml:space="preserve">    33-M - Montáže dopravných zariadení, skladových zariadení a váh</t>
  </si>
  <si>
    <t>1830715287</t>
  </si>
  <si>
    <t>33-M</t>
  </si>
  <si>
    <t>Montáže dopravných zariadení, skladových zariadení a váh</t>
  </si>
  <si>
    <t>330030001.SR1</t>
  </si>
  <si>
    <t>D+M Výťahu V1, V2, evakuačný, viď. PD</t>
  </si>
  <si>
    <t>1339816667</t>
  </si>
  <si>
    <t>330030001.SR2</t>
  </si>
  <si>
    <t>D+M Výťahu V3, V4, evakuačný viď. PD</t>
  </si>
  <si>
    <t>1785297504</t>
  </si>
  <si>
    <t>330030001.SR3</t>
  </si>
  <si>
    <t>D+M Výťahu V5, viď. PD</t>
  </si>
  <si>
    <t>263664276</t>
  </si>
  <si>
    <t>1155621489</t>
  </si>
  <si>
    <t>PS04 - MaR</t>
  </si>
  <si>
    <t>01 - Rozvádzače</t>
  </si>
  <si>
    <t>02 - Externé moduly</t>
  </si>
  <si>
    <t>04 - Elektromontáže</t>
  </si>
  <si>
    <t>05 - Ostatné</t>
  </si>
  <si>
    <t>01</t>
  </si>
  <si>
    <t>RM-DT0</t>
  </si>
  <si>
    <t>Rozvádzač MaR v zmysle RPD RMDT0</t>
  </si>
  <si>
    <t>RM-DT0.M</t>
  </si>
  <si>
    <t>Montáž rozvádzača MaR RMDT0, vrátane ukončenia vodičov</t>
  </si>
  <si>
    <t>RM-DT1</t>
  </si>
  <si>
    <t>Rozvádzač MaR v zmysle RPD RMDT1</t>
  </si>
  <si>
    <t>RM-DT1.M</t>
  </si>
  <si>
    <t>Montáž rozvádzača MaR RMDT1, vrátane ukončenia vodičov</t>
  </si>
  <si>
    <t>RM-DT2</t>
  </si>
  <si>
    <t>Rozvádzač MaR v zmysle RPD RMDT2</t>
  </si>
  <si>
    <t>RM-DT2.M</t>
  </si>
  <si>
    <t>Montáž rozvádzača MaR RMDT2, vrátane ukončenia vodičov</t>
  </si>
  <si>
    <t>RM-DT3</t>
  </si>
  <si>
    <t>Rozvádzač MaR v zmysle RPD RMDT3</t>
  </si>
  <si>
    <t>RM-DT3.M</t>
  </si>
  <si>
    <t>Montáž rozvádzača MaR RMDT3, vrátane ukončenia vodičov</t>
  </si>
  <si>
    <t>RM-DT4</t>
  </si>
  <si>
    <t>Rozvádzač MaR v zmysle RPD RMDT4</t>
  </si>
  <si>
    <t>RM-DT4.M</t>
  </si>
  <si>
    <t>Montáž rozvádzača MaR RMDT4, vrátane ukončenia vodičov</t>
  </si>
  <si>
    <t>RUK0</t>
  </si>
  <si>
    <t>RUK0.M</t>
  </si>
  <si>
    <t>RUK1</t>
  </si>
  <si>
    <t>RUK1.M</t>
  </si>
  <si>
    <t>RUK2</t>
  </si>
  <si>
    <t>RUK2.M</t>
  </si>
  <si>
    <t>RUK3</t>
  </si>
  <si>
    <t>RUK3.M</t>
  </si>
  <si>
    <t>RUK4</t>
  </si>
  <si>
    <t>RUK4.M</t>
  </si>
  <si>
    <t>02</t>
  </si>
  <si>
    <t>Externé moduly</t>
  </si>
  <si>
    <t>RT</t>
  </si>
  <si>
    <t>Izbový termostat systému regulácie teploty</t>
  </si>
  <si>
    <t>RT.M</t>
  </si>
  <si>
    <t>Montáž izbového termostatu</t>
  </si>
  <si>
    <t>RKP</t>
  </si>
  <si>
    <t>Regulátor variabilného prietoku (RVP) - pripojenie do systému MaR</t>
  </si>
  <si>
    <t>KNA</t>
  </si>
  <si>
    <t>Pripojenie VK a KNA</t>
  </si>
  <si>
    <t>VK</t>
  </si>
  <si>
    <t>Montáž a pripojenie VK v zmysle RPD</t>
  </si>
  <si>
    <t>EV</t>
  </si>
  <si>
    <t>Montáž a pripojenie elektro ventilov</t>
  </si>
  <si>
    <t>LE</t>
  </si>
  <si>
    <t>Záplavový snímač vrátane elektród</t>
  </si>
  <si>
    <t>LE.M</t>
  </si>
  <si>
    <t>Montáž záplavového snímača</t>
  </si>
  <si>
    <t>EQ</t>
  </si>
  <si>
    <t>Pripojenie elektromerov do systému MaR</t>
  </si>
  <si>
    <t>QE-CO</t>
  </si>
  <si>
    <t>Snímač CO2</t>
  </si>
  <si>
    <t>QE-CO.M</t>
  </si>
  <si>
    <t>Montáž snímača CO2 vrátane zapojenia</t>
  </si>
  <si>
    <t>QE-CO.1</t>
  </si>
  <si>
    <t>Snímač O2</t>
  </si>
  <si>
    <t>QE-CO.M.1</t>
  </si>
  <si>
    <t>Montáž snímača O2 vrátane zapojenia</t>
  </si>
  <si>
    <t>FT-P</t>
  </si>
  <si>
    <t>Dodávka komunikačného modulu pre pripojenie meradla zemného plynu prostredníctvom M-BUS</t>
  </si>
  <si>
    <t>Poznámka k položke:_x000D_
Musí dodať dodávatel plynu</t>
  </si>
  <si>
    <t>FT-P.M</t>
  </si>
  <si>
    <t>Montáž komunikačného modulu pre meradlo ZP vrátane zapojenia</t>
  </si>
  <si>
    <t>FT-V</t>
  </si>
  <si>
    <t>Dodávka komunikačného modulu pre pripojenie meradla vody prostredníctvom M-BUS</t>
  </si>
  <si>
    <t>FT-V.M</t>
  </si>
  <si>
    <t>Montáž komunikačného modulu pre meradlo vody vrátane zapojenia</t>
  </si>
  <si>
    <t>QC</t>
  </si>
  <si>
    <t>Modul snímača kvality vzduchu</t>
  </si>
  <si>
    <t>QC.M</t>
  </si>
  <si>
    <t>Montáž modulu snímača kvality vzduchu vrátane zapojenia</t>
  </si>
  <si>
    <t>PDC</t>
  </si>
  <si>
    <t>Snímač tlakovej diferencie vrátane kapiláry a príslušenstva</t>
  </si>
  <si>
    <t>PDC.M</t>
  </si>
  <si>
    <t>Montáž priestorového snímača tlaku vrátane zapojenia</t>
  </si>
  <si>
    <t>PK</t>
  </si>
  <si>
    <t>Pripojenie požiarnej klapky do systému MaR (ovládanaie, snímanie polohy)</t>
  </si>
  <si>
    <t>04</t>
  </si>
  <si>
    <t>210010015</t>
  </si>
  <si>
    <t>Rúrka ohybná elektroinštalačná typ 1420, uložená voľne</t>
  </si>
  <si>
    <t>286120017300</t>
  </si>
  <si>
    <t>Rúra ohybná so strednou mechanickou odolnosťou 750 N, HF, svetlo šedá, vrátane príslušenstva</t>
  </si>
  <si>
    <t>210010592</t>
  </si>
  <si>
    <t>Rúrka tuhá elektroinštalačná UV stabilná bezhalogénová z HF, D 20 uložená pevne</t>
  </si>
  <si>
    <t>286120018200</t>
  </si>
  <si>
    <t>Rúra tuhá bezhalogénová hrdlová, so strednoumechanickou odolnosťou 750 N, HF, vrátane príslušenstva</t>
  </si>
  <si>
    <t>210020305</t>
  </si>
  <si>
    <t>345750008700</t>
  </si>
  <si>
    <t>345750011500</t>
  </si>
  <si>
    <t>210111031</t>
  </si>
  <si>
    <t>345510005900</t>
  </si>
  <si>
    <t>Zásuvka Praktik jednonásobná, radenie 2P + PE, IP44, na povrch, biela</t>
  </si>
  <si>
    <t>210222040</t>
  </si>
  <si>
    <t>354410066900</t>
  </si>
  <si>
    <t>EPS</t>
  </si>
  <si>
    <t>Ekvipotenciálna svorkovnica 12 pripojení</t>
  </si>
  <si>
    <t>EPS.1</t>
  </si>
  <si>
    <t>210800628</t>
  </si>
  <si>
    <t>341310009100</t>
  </si>
  <si>
    <t>210800630</t>
  </si>
  <si>
    <t>341310009300</t>
  </si>
  <si>
    <t>210872162</t>
  </si>
  <si>
    <t>Kábel signálny uložený v rúrkach J-H(St)H 2x2x0,8</t>
  </si>
  <si>
    <t>210872162.1</t>
  </si>
  <si>
    <t>Kábel signálny uložený v rúrkach J-H(St)H 2x2x0,8 B2ca, s1,d1,a1</t>
  </si>
  <si>
    <t>210872163</t>
  </si>
  <si>
    <t>Kábel signálny uložený v rúrkach J-H(St)H 4x2x0,8</t>
  </si>
  <si>
    <t>210872163.1</t>
  </si>
  <si>
    <t>Kábel signálny uložený v rúrkach J-H(St)H 4x2x0,8, B2ca  s1,d1,a1</t>
  </si>
  <si>
    <t>210872164</t>
  </si>
  <si>
    <t>Kábel signálny uložený v rúrkach JE-H(St)H 4x2x0,8 E90</t>
  </si>
  <si>
    <t>210872164.1</t>
  </si>
  <si>
    <t>Kábel signálny uložený v rúrkach JE-H(St)H 4x2x0,8 E90, B2ca  s1,d1,a1</t>
  </si>
  <si>
    <t>210881069</t>
  </si>
  <si>
    <t>Kábel bezhalogénový, medený uložený pevne NHXH 0,6/1,0 kV  3x1,5 B2ca s1,d1,a1 E90</t>
  </si>
  <si>
    <t>341610013700</t>
  </si>
  <si>
    <t>Kábel medený bezhalogenový NHXH 3x1,5 mm2, B2ca s1,d1,a1 E90</t>
  </si>
  <si>
    <t>TS</t>
  </si>
  <si>
    <t>Tlačidlo núdzového vypnutia, nástenné vyhotovenie, s ochranou neúmyselného zatlačenia, 1xNO a 1xNC</t>
  </si>
  <si>
    <t>TS.1</t>
  </si>
  <si>
    <t>05</t>
  </si>
  <si>
    <t>Vypracovanie softvéru podstanice na 1 I/O bod</t>
  </si>
  <si>
    <t>Oživenie softvérovej konfigurácie podstanice na 1 I/O</t>
  </si>
  <si>
    <t>03</t>
  </si>
  <si>
    <t>Vypracovanie softvéru podstanice pre dispečing pre 1 I/O bod</t>
  </si>
  <si>
    <t>Integrácia treťostranných VV modulov RS232/485</t>
  </si>
  <si>
    <t>Komplexné skúšky na 1 bod siete</t>
  </si>
  <si>
    <t>06</t>
  </si>
  <si>
    <t>OPaOS na 1 dátový bod</t>
  </si>
  <si>
    <t>07</t>
  </si>
  <si>
    <t>Projekt skutočného vyhotovenia na 1 dátový bod</t>
  </si>
  <si>
    <t>Ostatné nešpecifikované práce, koordinácia</t>
  </si>
  <si>
    <t>UPP</t>
  </si>
  <si>
    <t>UPP.1</t>
  </si>
  <si>
    <t>RM-DT1.03.M</t>
  </si>
  <si>
    <t>Montáž rozvádzača MaR RMDT1 SO 03, vrátane ukončenia vodičov</t>
  </si>
  <si>
    <t>1680693478</t>
  </si>
  <si>
    <t>RM-DT1.03</t>
  </si>
  <si>
    <t>Rozvádzač MaR v zmysle RPD RMDT1 SO 03</t>
  </si>
  <si>
    <t>-1663616407</t>
  </si>
  <si>
    <t>Modbus.M</t>
  </si>
  <si>
    <t>Montáž komunikačného modulu pre zariadenie</t>
  </si>
  <si>
    <t>966066334</t>
  </si>
  <si>
    <t>Modbus</t>
  </si>
  <si>
    <t>Dodávka komunikačného modulu pre pripojenie zariadenia modbus v zmysle PD</t>
  </si>
  <si>
    <t>398766034</t>
  </si>
  <si>
    <t>VZT1</t>
  </si>
  <si>
    <t>Montáž a zapojenie koncového prvku na VZT jednotke</t>
  </si>
  <si>
    <t>-905906129</t>
  </si>
  <si>
    <t>UK</t>
  </si>
  <si>
    <t>Montáž a zapojenie koncového prvku pre UK, CHLAD v kotolni a objekte SO 10</t>
  </si>
  <si>
    <t>790014967</t>
  </si>
  <si>
    <t>Priestorový snímač teploty</t>
  </si>
  <si>
    <t>-971524343</t>
  </si>
  <si>
    <t>TC.M</t>
  </si>
  <si>
    <t>Montáž priestorového snímača teploty</t>
  </si>
  <si>
    <t>-1077812516</t>
  </si>
  <si>
    <t>HOSP.M</t>
  </si>
  <si>
    <t>Pripojenie koncových zariadení do systému MaR napr. stativ a podobne</t>
  </si>
  <si>
    <t>-347663971</t>
  </si>
  <si>
    <t>VZT2</t>
  </si>
  <si>
    <t>Komunikačné zapojenie klimatizačných jednotiek (interierových a exterierových)</t>
  </si>
  <si>
    <t>-878010058</t>
  </si>
  <si>
    <t>F1/F2.M</t>
  </si>
  <si>
    <t>Kábel signálny uložený v rúrkach F1/F2</t>
  </si>
  <si>
    <t>-583627754</t>
  </si>
  <si>
    <t>F1/F2</t>
  </si>
  <si>
    <t>Kábel signálny F1/F2</t>
  </si>
  <si>
    <t>1479446331</t>
  </si>
  <si>
    <t>FM1</t>
  </si>
  <si>
    <t>Zapojenie frekvenčného meniča do výkonu 25kW</t>
  </si>
  <si>
    <t>-1008488687</t>
  </si>
  <si>
    <t>FM2</t>
  </si>
  <si>
    <t>Zapojenie frekvenčného meniča s výkonom nad 25kW</t>
  </si>
  <si>
    <t>783009270</t>
  </si>
  <si>
    <t>mar1.M</t>
  </si>
  <si>
    <t>Kábel tienený uložený v rúrkach N2XCH-J 5x2,5</t>
  </si>
  <si>
    <t>266768779</t>
  </si>
  <si>
    <t>mar1</t>
  </si>
  <si>
    <t>1370007594</t>
  </si>
  <si>
    <t>mar2.M</t>
  </si>
  <si>
    <t>Kábel tienený uložený v rúrkach N2XCH-J 5x70</t>
  </si>
  <si>
    <t>812321846</t>
  </si>
  <si>
    <t>mar2</t>
  </si>
  <si>
    <t>2005515502</t>
  </si>
  <si>
    <t>mar3.M</t>
  </si>
  <si>
    <t>Kábel tienený uložený v rúrkach N2XCH-J 5x95</t>
  </si>
  <si>
    <t>1976083608</t>
  </si>
  <si>
    <t>mar3</t>
  </si>
  <si>
    <t>-1801649802</t>
  </si>
  <si>
    <t>SE.M</t>
  </si>
  <si>
    <t>Montáž a zapojenie snímača výšky hladiny</t>
  </si>
  <si>
    <t>-64458702</t>
  </si>
  <si>
    <t>SE</t>
  </si>
  <si>
    <t>Snímač výšky hladiny v objekte SO 10</t>
  </si>
  <si>
    <t>812737082</t>
  </si>
  <si>
    <t>-1812446630</t>
  </si>
  <si>
    <t>1822126144</t>
  </si>
  <si>
    <t>800996847</t>
  </si>
  <si>
    <t>-974938860</t>
  </si>
  <si>
    <t>DPA2500VV.M</t>
  </si>
  <si>
    <t>-1001479312</t>
  </si>
  <si>
    <t>DPA2500VV</t>
  </si>
  <si>
    <t>-299211873</t>
  </si>
  <si>
    <t>-1380270655</t>
  </si>
  <si>
    <t>345345750010400.S</t>
  </si>
  <si>
    <t>-1451053431</t>
  </si>
  <si>
    <t>319741538</t>
  </si>
  <si>
    <t>-724199351</t>
  </si>
  <si>
    <t>PS05 - Rozšírenie kyslíkovej stanice a rozvod kyslíka</t>
  </si>
  <si>
    <t>D1 - PRÁCE A DODÁVKY PSV</t>
  </si>
  <si>
    <t>D2 - PRÁCE A DODÁVKY M</t>
  </si>
  <si>
    <t>D3 - PRÁCE A DODÁVKY INÉ</t>
  </si>
  <si>
    <t>.  .   71351-0211</t>
  </si>
  <si>
    <t>. .   71351-0407</t>
  </si>
  <si>
    <t>Zhotovenie protipož. prestupu potrubia  , izolácia tmelom</t>
  </si>
  <si>
    <t>-550633267</t>
  </si>
  <si>
    <t>.  .   2463J1358</t>
  </si>
  <si>
    <t>Požiarne prestupy do DN50</t>
  </si>
  <si>
    <t>1023978452</t>
  </si>
  <si>
    <t>.  .   73316-1601</t>
  </si>
  <si>
    <t>Montáž kovová skrinka 1700x910x290mm</t>
  </si>
  <si>
    <t>29.13.13 422435090</t>
  </si>
  <si>
    <t>Skrinka kovová 1700x910x290mm</t>
  </si>
  <si>
    <t>45.33.11 73322-3205</t>
  </si>
  <si>
    <t>Potrubie Cu tvrdé-tvrdé pájkovanie d 28</t>
  </si>
  <si>
    <t>45.33.11 73322-3207</t>
  </si>
  <si>
    <t>Potrubie Cu tvrdé-tvrdé pájkovanie d 42</t>
  </si>
  <si>
    <t>45.33.11 73322-3208</t>
  </si>
  <si>
    <t>Potrubie Cu tvrdé-tvrdé pájkovanie d 54</t>
  </si>
  <si>
    <t>Uchytenie potrubia U1</t>
  </si>
  <si>
    <t>Poznámka k položke:_x000D_
kotva so závitom, tyč zavitova, objímka</t>
  </si>
  <si>
    <t>.  .   286161250</t>
  </si>
  <si>
    <t>Uchytenie potrubia U2</t>
  </si>
  <si>
    <t>Poznámka k položke:_x000D_
kotva so závitom 2ks, tyč zavitova 2ks, objímka 2ks</t>
  </si>
  <si>
    <t>.  .   286161260</t>
  </si>
  <si>
    <t>Uchytenie potrubia U4</t>
  </si>
  <si>
    <t>Poznámka k položke:_x000D_
nosník 41/21/1,5, závitová tyč, objímky, kotva so závitom, matice, podložky</t>
  </si>
  <si>
    <t>.  .   286161260.1</t>
  </si>
  <si>
    <t>Uchytenie potrubia US6</t>
  </si>
  <si>
    <t>45.33.11 73329-2903</t>
  </si>
  <si>
    <t>Zaslepenie Cu potrubia do d 18</t>
  </si>
  <si>
    <t>-214923926</t>
  </si>
  <si>
    <t>45.33.11 73329-2907</t>
  </si>
  <si>
    <t>Zaslepenie Cu potrubia do d 42</t>
  </si>
  <si>
    <t>1779479757</t>
  </si>
  <si>
    <t>45.33.11 73329-3903</t>
  </si>
  <si>
    <t>Pripojenie odbočky-Cu potrubie d 18</t>
  </si>
  <si>
    <t>531217237</t>
  </si>
  <si>
    <t>45.33.11 73329-3907</t>
  </si>
  <si>
    <t>Pripojenie odbočky-Cu potrubie d 42</t>
  </si>
  <si>
    <t>-2078213855</t>
  </si>
  <si>
    <t>45.33.11 73420-9112</t>
  </si>
  <si>
    <t>Montáž armatúr s dvoma závitmi G 3/8</t>
  </si>
  <si>
    <t>29.13.20 551012600</t>
  </si>
  <si>
    <t>45.33.11 73420-9115</t>
  </si>
  <si>
    <t>Montáž armatúr s dvoma závitmi G 1</t>
  </si>
  <si>
    <t>29.13.20 551012620</t>
  </si>
  <si>
    <t>Ventil DN25, PN40 so skrutkovaním pre pripojenie rúry f28x1,5</t>
  </si>
  <si>
    <t>45.33.11 73420-9117</t>
  </si>
  <si>
    <t>Montáž armatúr s dvoma závitmi G 6/4</t>
  </si>
  <si>
    <t>29.13.20 551012620.1</t>
  </si>
  <si>
    <t>Ventil DN40, PN40 so skrutkovaním pre pripojenie rúry f42x1,5</t>
  </si>
  <si>
    <t>29.13.20 551012620.2</t>
  </si>
  <si>
    <t>Ventil DN50, PN40 so skrutkovaním pre pripojenie rúry f54x2</t>
  </si>
  <si>
    <t>45.33.11 73442-1130</t>
  </si>
  <si>
    <t>Tlakomery deformačné so spodným prípojom</t>
  </si>
  <si>
    <t>33.20.51 388408620</t>
  </si>
  <si>
    <t>Tlakomer  0-1MPa</t>
  </si>
  <si>
    <t>45.33.11 73442-4911</t>
  </si>
  <si>
    <t>Príslušenstvo tlakomerov, kohúty čapové K70-181-716 M 12x1,5</t>
  </si>
  <si>
    <t>Tvarovky Cu T-kus  28x1,5mm - T</t>
  </si>
  <si>
    <t>Rôzne tvarovky pre montáž potrubia, redukcie f28x1,5 - T</t>
  </si>
  <si>
    <t>27.44.26 196329840</t>
  </si>
  <si>
    <t>Tvarovky Cu oblúk 90st. 42x1,5</t>
  </si>
  <si>
    <t>Tvarovky Cu oblúk 90st. 54x2mm</t>
  </si>
  <si>
    <t>-73045212</t>
  </si>
  <si>
    <t>PS06 - Kompresorová a vákuová stanica</t>
  </si>
  <si>
    <t xml:space="preserve">    721 - Vnútorná kanalizácia</t>
  </si>
  <si>
    <t xml:space="preserve">    731 - Kotolne</t>
  </si>
  <si>
    <t xml:space="preserve">    732 - Strojovne</t>
  </si>
  <si>
    <t xml:space="preserve">    795 - Lokálne kúrenie</t>
  </si>
  <si>
    <t>Vnútorná kanalizácia</t>
  </si>
  <si>
    <t>.  .   72117-3601</t>
  </si>
  <si>
    <t>Potrubie kanalizačné z PE 3/8"</t>
  </si>
  <si>
    <t>.  .   286158050</t>
  </si>
  <si>
    <t>Rúrka PVC 3/8</t>
  </si>
  <si>
    <t>.  .   72117-3602</t>
  </si>
  <si>
    <t>Potrubie kanalizačné z PE 1/2"</t>
  </si>
  <si>
    <t>.  .   286158080</t>
  </si>
  <si>
    <t>Rúrka PVC 1/2</t>
  </si>
  <si>
    <t>45.33.20 721177008</t>
  </si>
  <si>
    <t>Odvod kondenzátu</t>
  </si>
  <si>
    <t>29.13.13 422605060</t>
  </si>
  <si>
    <t>Odvádzač kondenzátu EWD50 pre  max. výkonnosť kompresoru 33-50l/s</t>
  </si>
  <si>
    <t>45.33.30 72315-0366</t>
  </si>
  <si>
    <t>Chránička  potrubia DN40</t>
  </si>
  <si>
    <t>45.33.30 72315-0367</t>
  </si>
  <si>
    <t>Chránička  potrubia DN50</t>
  </si>
  <si>
    <t>Kotolne</t>
  </si>
  <si>
    <t>45.11.11 731119000</t>
  </si>
  <si>
    <t>Sprevádzkovanie kompresora prevádzky</t>
  </si>
  <si>
    <t>45.11.11 73110-0804</t>
  </si>
  <si>
    <t>Sprevádzkovanie vývevy do prevádzky</t>
  </si>
  <si>
    <t>45.33.11 73124-9123</t>
  </si>
  <si>
    <t>Montáž lamelovej vývevy</t>
  </si>
  <si>
    <t>28.22.12 484103350</t>
  </si>
  <si>
    <t>Lamelová výveva R5 RA 0100F + dopojenie</t>
  </si>
  <si>
    <t>28.22.12 484103350.1</t>
  </si>
  <si>
    <t>Potrebné príslušenstvo+ elektro rozvadzače + riadenie</t>
  </si>
  <si>
    <t>45.33.11 731249125</t>
  </si>
  <si>
    <t>Montáž kompresora</t>
  </si>
  <si>
    <t>29.12.36 427133020</t>
  </si>
  <si>
    <t>Kompresor  SF 22D-10, 30l/s, výkon 30kW</t>
  </si>
  <si>
    <t>29.12.36 427133030</t>
  </si>
  <si>
    <t>Equalizer 4.-4 samostatný riadiaci systém</t>
  </si>
  <si>
    <t>Poznámka k položke:_x000D_
nadriadený riadiaci systém pre 4 kompresory</t>
  </si>
  <si>
    <t>Strojovne</t>
  </si>
  <si>
    <t>45.33.11 73234-4511</t>
  </si>
  <si>
    <t>Nádoby tlakové, vzdušníky stojaté  1000 l</t>
  </si>
  <si>
    <t>29.12.43 427909000</t>
  </si>
  <si>
    <t>Vzdušník tlakový  LV1011 objem 1m3, max prac. tlak 11bar</t>
  </si>
  <si>
    <t>45.33.11 73234-4513</t>
  </si>
  <si>
    <t>Nádoby tlakové, vzdušníky stojaté 2000l</t>
  </si>
  <si>
    <t>.  .   427909500</t>
  </si>
  <si>
    <t>Vzdušník tlakový LV2011, 2000l</t>
  </si>
  <si>
    <t>45.33.11 73322-3206</t>
  </si>
  <si>
    <t>Potrubie Cu tvrdé-tvrdé pájkovanie d 35</t>
  </si>
  <si>
    <t>Uchytenie potrubia UZ</t>
  </si>
  <si>
    <t>Uchytenie potrubia UX</t>
  </si>
  <si>
    <t>Poznámka k položke:_x000D_
kotva so závitom , tyč zavitova , objímka</t>
  </si>
  <si>
    <t>45.33.11 73420-9116</t>
  </si>
  <si>
    <t>Montáž armatúr s dvoma závitmi G 5/4</t>
  </si>
  <si>
    <t>Ventil DN32, PN40</t>
  </si>
  <si>
    <t>Ventil DN40, PN40</t>
  </si>
  <si>
    <t>45.33.11 73424-1215</t>
  </si>
  <si>
    <t>Ventily spätné závitové G 1</t>
  </si>
  <si>
    <t>25.21.22 2865M7124</t>
  </si>
  <si>
    <t>Ventil spätný 1"</t>
  </si>
  <si>
    <t>45.33.11 73424-1217</t>
  </si>
  <si>
    <t>Ventily spätné závitové  G 6/4</t>
  </si>
  <si>
    <t>25.21.22 2865M7126</t>
  </si>
  <si>
    <t>Ventil spätný 6/4"</t>
  </si>
  <si>
    <t>45.33.11 73425-1115</t>
  </si>
  <si>
    <t>Ventily poistné mediciálne plyny</t>
  </si>
  <si>
    <t>33.20.51 388408600</t>
  </si>
  <si>
    <t>Tlakomer 0-1,6MPa</t>
  </si>
  <si>
    <t>33.20.51 3884A0301</t>
  </si>
  <si>
    <t>Manometer -100 - 0 kPa</t>
  </si>
  <si>
    <t>Lokálne kúrenie</t>
  </si>
  <si>
    <t>.  .   79590-4610</t>
  </si>
  <si>
    <t>Montáž vetracia mriežka</t>
  </si>
  <si>
    <t>29.23.30 429730630</t>
  </si>
  <si>
    <t>29.23.30 429730820</t>
  </si>
  <si>
    <t>Mriežka stenová 250x350mm so sieťovinou, protipožiarna</t>
  </si>
  <si>
    <t>.  .   802081227</t>
  </si>
  <si>
    <t>Montáž regulačnej typovej zostavy</t>
  </si>
  <si>
    <t>29.13.13 4224F4655</t>
  </si>
  <si>
    <t>Regulačná stanica - stlačený vzduch - 4bary</t>
  </si>
  <si>
    <t>súprava</t>
  </si>
  <si>
    <t>29.13.13 4224F4655.1</t>
  </si>
  <si>
    <t>Regulačná stanica - stlačený vzduch - 8barov</t>
  </si>
  <si>
    <t>Tvarovky Cu oblúk 90st.  28x1,5mm</t>
  </si>
  <si>
    <t>27.44.26 196329830</t>
  </si>
  <si>
    <t>Tvarovky Cu oblúk 90st.  35x1,5mm</t>
  </si>
  <si>
    <t>27.44.26 196330210</t>
  </si>
  <si>
    <t>Tvarovky Cu T-kus  35mm</t>
  </si>
  <si>
    <t>27.44.26 196330220</t>
  </si>
  <si>
    <t>Tvarovky Cu T-kus  42mm</t>
  </si>
  <si>
    <t>Rôzne tvarovky pre montáž potrubia, redukcie f28x1,5,  35x1,5mm</t>
  </si>
  <si>
    <t>Rôzne tvarovky pre montáž potrubia , redukcie f42x2mm</t>
  </si>
  <si>
    <t>.  .   M24013</t>
  </si>
  <si>
    <t>Montáž  fitra vzduchu</t>
  </si>
  <si>
    <t>28.22.13 4844A1521</t>
  </si>
  <si>
    <t>Filter vzduchu NW 500, NW 650 + tlmič výfuku ( na jednu vakuovú stanicu )</t>
  </si>
  <si>
    <t>28.22.13 4844A1522</t>
  </si>
  <si>
    <t>Tlmič výfuku</t>
  </si>
  <si>
    <t>.  .   M24015</t>
  </si>
  <si>
    <t>Montáž čističky vzduchu</t>
  </si>
  <si>
    <t>.  .   4843D0431</t>
  </si>
  <si>
    <t>Čistička vzduchu MED 35-10, 10bar, výkon 35l/s</t>
  </si>
  <si>
    <t>1501262706</t>
  </si>
  <si>
    <t>-1970260636</t>
  </si>
  <si>
    <t>PS07. - Zdroj oxidu uhličitého CO2</t>
  </si>
  <si>
    <t>D1 - PRÁCE A DODÁVKY INÉ</t>
  </si>
  <si>
    <t>29.13.11 4223K3302</t>
  </si>
  <si>
    <t>Prevádzkový poplachový alarm - oxid uhličitý</t>
  </si>
  <si>
    <t>33.20.65 3882A7704</t>
  </si>
  <si>
    <t>Snímač tlakový4-20mA, (0-0,5MPa), vratane príslušenstva - A30</t>
  </si>
  <si>
    <t>33.20.51 388408000</t>
  </si>
  <si>
    <t>Tlakomer  100, (0-0,5 MPa) vratane príslušenstva - A31</t>
  </si>
  <si>
    <t>29.13.13 4222G3029</t>
  </si>
  <si>
    <t>Redukčný panel RP54 (8,0/0,45MPa)</t>
  </si>
  <si>
    <t>29.13.13 4222G3032</t>
  </si>
  <si>
    <t>Dvojitý redukčný panel, vstup 1,0MPa, výstup 0,45MPa</t>
  </si>
  <si>
    <t>29.13.13 4222G3041</t>
  </si>
  <si>
    <t>Núdzový vstup</t>
  </si>
  <si>
    <t>29.13.11 4223K3308</t>
  </si>
  <si>
    <t>Pripojovacia špirála, DN8, PN250 s prevl. maticami</t>
  </si>
  <si>
    <t>29.13.11 4223K3308.1</t>
  </si>
  <si>
    <t>Vysokotlaká zbernica pre 2 fľaše</t>
  </si>
  <si>
    <t>29.13.11 4223K3308.2</t>
  </si>
  <si>
    <t>Ohrev plynu, 200W, 230V</t>
  </si>
  <si>
    <t>29.13.11 4223K3308.3</t>
  </si>
  <si>
    <t>Prepínacia jednotka Delta, vstup 10MPa, výstup 1,0MPa, poistný pretlak1,2MPa</t>
  </si>
  <si>
    <t>..   71351-040</t>
  </si>
  <si>
    <t>-254380298</t>
  </si>
  <si>
    <t>.. .   2463J135</t>
  </si>
  <si>
    <t>-357505521</t>
  </si>
  <si>
    <t>45.33.30 72315-0365</t>
  </si>
  <si>
    <t>Chránička  potrubia DN25</t>
  </si>
  <si>
    <t>45.33.30 72315-036.1</t>
  </si>
  <si>
    <t>Chránička  potrubia DN32</t>
  </si>
  <si>
    <t>45.33.11 73322-3201</t>
  </si>
  <si>
    <t>Potrubie Cu tvrdé-tvrdé pájkovanie d 12</t>
  </si>
  <si>
    <t>45.33.11 73322-3202</t>
  </si>
  <si>
    <t>Potrubie Cu tvrdé-tvrdé pájkovanie 16x3</t>
  </si>
  <si>
    <t>45.33.11 73322-3203</t>
  </si>
  <si>
    <t>Potrubie Cu tvrdé-tvrdé pájkovanie d 18</t>
  </si>
  <si>
    <t>Uchytenie potrubia , doplnkové konštrukcie</t>
  </si>
  <si>
    <t>28.74.12 311830800</t>
  </si>
  <si>
    <t>Držiak fliaš , vratane retiazky</t>
  </si>
  <si>
    <t>45.33.11 73420-9113</t>
  </si>
  <si>
    <t>Montáž armatúr s dvoma závitmi G 1/2</t>
  </si>
  <si>
    <t>29.13.20 551012510</t>
  </si>
  <si>
    <t>Kohút DN15, PN40, A21</t>
  </si>
  <si>
    <t>Kohút DN15, PN40-A14</t>
  </si>
  <si>
    <t>45.33.11 73424-1213</t>
  </si>
  <si>
    <t>Ventily spätné závitové</t>
  </si>
  <si>
    <t>Ventily poistné DN10, PN40 (0,5MPa) PV12-A20</t>
  </si>
  <si>
    <t>Mriežka stenová 250x250mm so sieťovinou</t>
  </si>
  <si>
    <t>27.44.26 196329770</t>
  </si>
  <si>
    <t>Tvarovky Cu oblúk 90st.  12</t>
  </si>
  <si>
    <t>27.44.26 196329780</t>
  </si>
  <si>
    <t>Tvarovky Cu oblúk 90st. 16x3</t>
  </si>
  <si>
    <t>27.44.26 196329800</t>
  </si>
  <si>
    <t>Tvarovky Cu oblúk 90st. 18x1mm</t>
  </si>
  <si>
    <t>27.44.26 196330180</t>
  </si>
  <si>
    <t>Tvarovky Cu T-kus  18mm</t>
  </si>
  <si>
    <t>Tvarovky Cu T-kus  18x1 - 12x1 - 18x1</t>
  </si>
  <si>
    <t>Rôzne tvarovky pre montáž potrubia, redukcie f16x3,  18x1mm</t>
  </si>
  <si>
    <t>Prechod 28x1,5 - 18x1</t>
  </si>
  <si>
    <t>Rôzne skrutkovacie tvarovky pre montáž potr. 12x1,28x1,5</t>
  </si>
  <si>
    <t>Tabuľka na ozn. armatur oxid uhličitý</t>
  </si>
  <si>
    <t>31.62.13 3589C0017.1</t>
  </si>
  <si>
    <t>Štítok označovací , samolepiaci - oxid uhličitý 8,0MPa</t>
  </si>
  <si>
    <t>31.62.13 3589C0017.2</t>
  </si>
  <si>
    <t>Štítok označovací , samolepiaci - oxid uhličitý 1,0MPa</t>
  </si>
  <si>
    <t>31.62.13 3589C0017.3</t>
  </si>
  <si>
    <t>Štítok označovací , samolepiaci - oxid uhličitý 0,45MPa</t>
  </si>
  <si>
    <t>31.62.13 3589C0017.4</t>
  </si>
  <si>
    <t>Štítok označovací , samolepiaci - oxid uhličitý  - odfuk</t>
  </si>
  <si>
    <t>Poznámka k položke:_x000D_
Bezpečnostné tabuľky: Sklad CO2, Tlaková stanica CO2, Nepovolaným vstup zakázaný, Zákaz manipulácie s otvoreným ohňom,</t>
  </si>
  <si>
    <t>25.13.20 4046A0201</t>
  </si>
  <si>
    <t>Bezpečnostné tabuľky:</t>
  </si>
  <si>
    <t>Poznámka k položke:_x000D_
sklad CO2, tlaková stanica oxidu uhličitého, nepovolaným vstup zakázaný, zákaz manipilácie s otvoreným ohňom, zákaz manipulácie _x000D_
s otvoreným ohňom do vzdialenosti 10m, zákaz fajčenia a manipulácie s otvoreným ohňom, počet fliaš 10ks oxid uhličitý</t>
  </si>
  <si>
    <t>Hlavná tlaková skúška</t>
  </si>
  <si>
    <t>45.21.42 80348-0800</t>
  </si>
  <si>
    <t>Ostatné skúšky podľa STN EN ISO 7396, revízna kniha</t>
  </si>
  <si>
    <t>45.21.42 80348-1000</t>
  </si>
  <si>
    <t>45.21.42 80348-100.1</t>
  </si>
  <si>
    <t>Komplexné vyskúšanie, zaškolenie obsluhy</t>
  </si>
  <si>
    <t>45.21.42 80733-0111</t>
  </si>
  <si>
    <t>Prepláchnutie rozvodu dusíkom</t>
  </si>
  <si>
    <t>ús</t>
  </si>
  <si>
    <t>1570945259</t>
  </si>
  <si>
    <t>PS09 - Rozvody medicinálnych plynov</t>
  </si>
  <si>
    <t>PS09.1 - Rozvod vydych. anesteziolog. zmesí</t>
  </si>
  <si>
    <t>-1075456496</t>
  </si>
  <si>
    <t>998853678</t>
  </si>
  <si>
    <t>-1928443135</t>
  </si>
  <si>
    <t>Mriežka so sieťovinou</t>
  </si>
  <si>
    <t>-1140955394</t>
  </si>
  <si>
    <t>-2092784672</t>
  </si>
  <si>
    <t>407042671</t>
  </si>
  <si>
    <t>PS09.2 - Rozvod vákua V</t>
  </si>
  <si>
    <t>-737950841</t>
  </si>
  <si>
    <t>-2066043355</t>
  </si>
  <si>
    <t>Chránička plyn. potrubia DN15</t>
  </si>
  <si>
    <t>Chránička plyn. potrubia DN25</t>
  </si>
  <si>
    <t>45.33.30 72315-036.2</t>
  </si>
  <si>
    <t>Chránička plyn. potrubia DN32</t>
  </si>
  <si>
    <t>Chránička plyn. potrubia DN40</t>
  </si>
  <si>
    <t>25.21.22 286138950</t>
  </si>
  <si>
    <t>Chránička trubka ohybná  20N</t>
  </si>
  <si>
    <t>232288814</t>
  </si>
  <si>
    <t>Poznámka k položke:_x000D_
1.NP -30m, 2.NP - 60m, 3.NP - 20m</t>
  </si>
  <si>
    <t>25.21.22 286138960</t>
  </si>
  <si>
    <t>Chránička trubka ohybná 25N</t>
  </si>
  <si>
    <t>-1228011414</t>
  </si>
  <si>
    <t>Poznámka k položke:_x000D_
1.NP - 20m, 2.NP - 28m, 3NP  - 40m</t>
  </si>
  <si>
    <t>25.21.22 286138960.1</t>
  </si>
  <si>
    <t>Chránička trubka ohybná  32N</t>
  </si>
  <si>
    <t>664098237</t>
  </si>
  <si>
    <t>Poznámka k položke:_x000D_
1.NP - 4m, 2.NP - 16m</t>
  </si>
  <si>
    <t>Poznámka k položke:_x000D_
1.NP - 34m, 2.NP - 64m, 3.NP - 130m_x000D_
34+64+130=228</t>
  </si>
  <si>
    <t>Potrubie Cu tvrdé-tvrdé pájkovanie d 15</t>
  </si>
  <si>
    <t>Poznámka k položke:_x000D_
1.NP - 69m, 2.NP - 142m, 3.NP - 136m_x000D_
69+142+136=347</t>
  </si>
  <si>
    <t>45.33.11 73322-3204</t>
  </si>
  <si>
    <t>Potrubie Cu tvrdé-tvrdé pájkovanie d 22</t>
  </si>
  <si>
    <t>Poznámka k položke:_x000D_
2.NP - 102m,</t>
  </si>
  <si>
    <t>Poznámka k položke:_x000D_
1.NP - 98m, 2.NP - 100m, 3.NP - 73m_x000D_
98+100+73=271</t>
  </si>
  <si>
    <t>Poznámka k položke:_x000D_
SO 03 1.NP - 2m, SO 02 1.PP - 38m, 1.NP - 93m,  2.NP - 5m, 3.NP - 5m_x000D_
2+38+93+5+5=143</t>
  </si>
  <si>
    <t>797378900</t>
  </si>
  <si>
    <t>1836552971</t>
  </si>
  <si>
    <t>Ventil DN32, PN40 so skrutkovaním pre pripojenie rúry f32x1,5</t>
  </si>
  <si>
    <t>-1285473529</t>
  </si>
  <si>
    <t>33.20.51 388410080</t>
  </si>
  <si>
    <t>Tlakomer -100 - 0 kPa</t>
  </si>
  <si>
    <t>1724497578</t>
  </si>
  <si>
    <t>.  .   73449-1101</t>
  </si>
  <si>
    <t>Lekársky panel - montáž</t>
  </si>
  <si>
    <t>33.20.44 3740365008</t>
  </si>
  <si>
    <t>Panel ukončenia rozvodu plynu do steny - vakuum</t>
  </si>
  <si>
    <t>659505408</t>
  </si>
  <si>
    <t>918344877</t>
  </si>
  <si>
    <t>248207782</t>
  </si>
  <si>
    <t>217720643</t>
  </si>
  <si>
    <t>PS09.3 - Rozvod stlačeného vzduchu T - 8barov (prístrojový)</t>
  </si>
  <si>
    <t>-576271032</t>
  </si>
  <si>
    <t>-701806145</t>
  </si>
  <si>
    <t>Chránička trubka ohybná 20mm</t>
  </si>
  <si>
    <t>Chránička trubka ohybná 25mm</t>
  </si>
  <si>
    <t>Poznámka k položke:_x000D_
1.NP - 40m, 2.NP - 160m, 3.NP - 86m_x000D_
40+160+86=286</t>
  </si>
  <si>
    <t>Poznámka k položke:_x000D_
2.NP - 22m,</t>
  </si>
  <si>
    <t>Poznámka k položke:_x000D_
1.NP - 100m, 2.NP - 102m, 3.NP - 66m_x000D_
100+102+66=268</t>
  </si>
  <si>
    <t>1115451740</t>
  </si>
  <si>
    <t>Ventil DN15, PN40</t>
  </si>
  <si>
    <t>515621770</t>
  </si>
  <si>
    <t>45.33.11 73420-9114</t>
  </si>
  <si>
    <t>Montáž armatúr s dvoma závitmi G 3/4</t>
  </si>
  <si>
    <t>Ventil DN20, PN40 so skrutkovaním pre pripojenie rúry f22x1</t>
  </si>
  <si>
    <t>Tlakomer  0-1,6MPa</t>
  </si>
  <si>
    <t>95531641</t>
  </si>
  <si>
    <t>-199266805</t>
  </si>
  <si>
    <t>PS09.4 - Rozvod stlačeného vzduchu T - 4bary</t>
  </si>
  <si>
    <t>-59340716</t>
  </si>
  <si>
    <t>-1376160967</t>
  </si>
  <si>
    <t>Chránička trubka ohybná 32N</t>
  </si>
  <si>
    <t>Potrubie Cu tvrdé-tvrdé pájkovanie d 10</t>
  </si>
  <si>
    <t>Poznámka k položke:_x000D_
1.NP - 40m, 2.NP - 108m, 3.NP - 61m_x000D_
40+108+61=209</t>
  </si>
  <si>
    <t>45.33.11 73322-320.1</t>
  </si>
  <si>
    <t>Poznámka k položke:_x000D_
1.NP - 8m, 2.NP - 46m, 3.NP - 23m_x000D_
8+46+23=77</t>
  </si>
  <si>
    <t>Panel ukončenia rozvodu plynu do steny - stlačený vzduch</t>
  </si>
  <si>
    <t>-1098988090</t>
  </si>
  <si>
    <t>1308752950</t>
  </si>
  <si>
    <t>PS09.5 - Rozvod kyslíka</t>
  </si>
  <si>
    <t>759589038</t>
  </si>
  <si>
    <t>641625481</t>
  </si>
  <si>
    <t>Chránička trubka ohybná 20N</t>
  </si>
  <si>
    <t>-102644178</t>
  </si>
  <si>
    <t>Poznámka k položke:_x000D_
1.PP - 10m, 1.NP -70m, 2.NP - 50m, 3.NP - 34m, SO 03 1.NP - 40</t>
  </si>
  <si>
    <t>-2058427349</t>
  </si>
  <si>
    <t>-1444749534</t>
  </si>
  <si>
    <t>Poznámka k položke:_x000D_
1.NP - 4m, 2.NP - 18m, SO 03 1.NP - 8m</t>
  </si>
  <si>
    <t>Poznámka k položke:_x000D_
SO 03 1.NP - 108m, SO 02 1.PP - 27m, 1.NP - 146m, 2.NP - 126m, 3.NP - 76m_x000D_
108+27+146+126+76=483</t>
  </si>
  <si>
    <t>Poznámka k položke:_x000D_
SO 03 1.NP - 20m, SO 02 1.PP - 22m, 1.NP - 45m, 2.NP - 62m, 3.NP - 42m_x000D_
20+22+45+62+42=191</t>
  </si>
  <si>
    <t>Poznámka k položke:_x000D_
SO 03 1.NP - 98m, SO 02 1.PP - 19m, 1.NP - 130m, 2.NP - 142m, 3.NP - 94m_x000D_
98+19+130+142+94=483</t>
  </si>
  <si>
    <t>Poznámka k položke:_x000D_
SO 03 1.NP - 22m, SO 02 1.PP - 0, 1.NP - 38m, 2.NP - 26m, 3.NP - 0_x000D_
22+38+26=86</t>
  </si>
  <si>
    <t>Poznámka k položke:_x000D_
SO 03 1.NP - 30m, SO 02 1.PP - 0, 1.NP - 100m, 2.NP - 100m, 3.NP - 70m_x000D_
30+100+100+70=300m</t>
  </si>
  <si>
    <t>45.33.11 73323-1103</t>
  </si>
  <si>
    <t>Montáž skupinového uzáveru</t>
  </si>
  <si>
    <t>.  .   1962C0101</t>
  </si>
  <si>
    <t>Skupinový uzáver  - 1plyn , tr. 12 - 22  do steny (vent. krabica)</t>
  </si>
  <si>
    <t>-1903906028</t>
  </si>
  <si>
    <t>.  .   1962C0101.1</t>
  </si>
  <si>
    <t>Skupinový uzáver  - 2plyny, tr. 12 - 22  do steny (vent. krabica)</t>
  </si>
  <si>
    <t>-1156906363</t>
  </si>
  <si>
    <t>.  .   1962C0101.2</t>
  </si>
  <si>
    <t>Skupinový uzáver  - 3plyny, tr. 12 - 22  do steny (vent. krabica)</t>
  </si>
  <si>
    <t>1908374100</t>
  </si>
  <si>
    <t>.  .   1962C0101.3</t>
  </si>
  <si>
    <t>Skupinový uzáver  - 4plyny, tr. 12 - 22  do steny (vent. krabica)</t>
  </si>
  <si>
    <t>1122924124</t>
  </si>
  <si>
    <t>.  .   1962C0101.4</t>
  </si>
  <si>
    <t>Skupinový uzáver  - 5plynov, tr. 12 - 22  do steny (vent. krabica)</t>
  </si>
  <si>
    <t>-1750045142</t>
  </si>
  <si>
    <t>-1786806092</t>
  </si>
  <si>
    <t>596370351</t>
  </si>
  <si>
    <t>-506183360</t>
  </si>
  <si>
    <t>652604099</t>
  </si>
  <si>
    <t>Panel ukončenia rozvodu plynu do steny - kyslík</t>
  </si>
  <si>
    <t>150013190</t>
  </si>
  <si>
    <t>.  .   73449-1101.1</t>
  </si>
  <si>
    <t>Digit. signal. hlásič klinického alarmu mont.</t>
  </si>
  <si>
    <t>32.20.20 382190T001</t>
  </si>
  <si>
    <t xml:space="preserve">Klinický núdzový alarm </t>
  </si>
  <si>
    <t>-1932663321</t>
  </si>
  <si>
    <t>1731407732</t>
  </si>
  <si>
    <t>-1066853453</t>
  </si>
  <si>
    <t>245197215</t>
  </si>
  <si>
    <t>PS09.6 - Rozvod CO2</t>
  </si>
  <si>
    <t>1960318926</t>
  </si>
  <si>
    <t>2085590494</t>
  </si>
  <si>
    <t>Chránička  potrubia DN15</t>
  </si>
  <si>
    <t>Chránička potrubia DN32</t>
  </si>
  <si>
    <t>29.13.20 551012600.1</t>
  </si>
  <si>
    <t>Ventil DN25, PN40 so skrutkovaním</t>
  </si>
  <si>
    <t>627379957</t>
  </si>
  <si>
    <t>-376301112</t>
  </si>
  <si>
    <t>PS10 - Parkovací systém</t>
  </si>
  <si>
    <t>1285556745</t>
  </si>
  <si>
    <t>110*0,5</t>
  </si>
  <si>
    <t>-1059865499</t>
  </si>
  <si>
    <t>1680925212</t>
  </si>
  <si>
    <t>1772693236</t>
  </si>
  <si>
    <t>-1174098496</t>
  </si>
  <si>
    <t>509514260</t>
  </si>
  <si>
    <t>27,5*19 'Prepočítané koeficientom množstva</t>
  </si>
  <si>
    <t>-268752198</t>
  </si>
  <si>
    <t>213120026</t>
  </si>
  <si>
    <t>27,5*5 'Prepočítané koeficientom množstva</t>
  </si>
  <si>
    <t>-286927804</t>
  </si>
  <si>
    <t>1245494749</t>
  </si>
  <si>
    <t>-8906162</t>
  </si>
  <si>
    <t>R-P2</t>
  </si>
  <si>
    <t>Rozvádzač R-P2 v zmysle jednopólovej schémy</t>
  </si>
  <si>
    <t>1419275387</t>
  </si>
  <si>
    <t>-530500300</t>
  </si>
  <si>
    <t>R-P3</t>
  </si>
  <si>
    <t>Rozvádzač R-P3 v zmysle jednopólovej schémy</t>
  </si>
  <si>
    <t>222656663</t>
  </si>
  <si>
    <t>Nástenná skrinka osadená 2ks zvodičmi typu T1+T2 25kA, krytie IP55</t>
  </si>
  <si>
    <t>1687269194</t>
  </si>
  <si>
    <t>210800147.S</t>
  </si>
  <si>
    <t>Kábel medený uložený pevne CYKY 450/750 V 3x2,5</t>
  </si>
  <si>
    <t>-641307353</t>
  </si>
  <si>
    <t>341110000800.S</t>
  </si>
  <si>
    <t>Kábel medený CYKY-J 3x2,5 mm2</t>
  </si>
  <si>
    <t>2023408791</t>
  </si>
  <si>
    <t>210800201.S</t>
  </si>
  <si>
    <t>Kábel medený uložený v rúrke CYKY 450/750 V 5x6</t>
  </si>
  <si>
    <t>-655602448</t>
  </si>
  <si>
    <t>341110002200.S</t>
  </si>
  <si>
    <t>Kábel medený CYKY-J 5x6 mm2</t>
  </si>
  <si>
    <t>-1680759115</t>
  </si>
  <si>
    <t>Kábel bezhalogénový, medený uložený pevne N2XH 0,6/1,0 kV  5x6</t>
  </si>
  <si>
    <t>-751086276</t>
  </si>
  <si>
    <t>Kábel medený bezhalogenový N2XH-J 5x6 mm2 RE, B2ca</t>
  </si>
  <si>
    <t>1645547303</t>
  </si>
  <si>
    <t>Kábel bezhalogénový, medený uložený pevne N2XH 0,6/1,0 kV  5x10</t>
  </si>
  <si>
    <t>628223588</t>
  </si>
  <si>
    <t>Kábel medený bezhalogenový N2XH-J 5x10 mm2 RE, B2ca</t>
  </si>
  <si>
    <t>300466830</t>
  </si>
  <si>
    <t>210800188.S</t>
  </si>
  <si>
    <t>Kábel medený uložený v rúrke CYKY 450/750 V 3x4</t>
  </si>
  <si>
    <t>-528206961</t>
  </si>
  <si>
    <t>341110000900.S</t>
  </si>
  <si>
    <t>Kábel medený CYKY-J 3x4 mm2</t>
  </si>
  <si>
    <t>-1547128473</t>
  </si>
  <si>
    <t>210800202.S</t>
  </si>
  <si>
    <t>Kábel medený uložený v rúrke CYKY 450/750 V 5x10</t>
  </si>
  <si>
    <t>2033145122</t>
  </si>
  <si>
    <t>341110002300.S</t>
  </si>
  <si>
    <t>Kábel medený CYKY-J 5x10 mm2</t>
  </si>
  <si>
    <t>92673322</t>
  </si>
  <si>
    <t>210800645.S</t>
  </si>
  <si>
    <t>Vodič medený uložený v rúrke H07V-K (CYA)  450/750 V 16</t>
  </si>
  <si>
    <t>-1424598625</t>
  </si>
  <si>
    <t>341110012500.S</t>
  </si>
  <si>
    <t>Vodič medený H07V-U 16 mm2</t>
  </si>
  <si>
    <t>-364133921</t>
  </si>
  <si>
    <t>-1161534822</t>
  </si>
  <si>
    <t>377778058</t>
  </si>
  <si>
    <t>-612570582</t>
  </si>
  <si>
    <t>210010090.S</t>
  </si>
  <si>
    <t>Rúrka ohybná elektroinštalačná z HDPE, D 50 uložená voľne</t>
  </si>
  <si>
    <t>-36517918</t>
  </si>
  <si>
    <t>345710005600</t>
  </si>
  <si>
    <t>Rúrka ohybná dvojplášťová HDPE</t>
  </si>
  <si>
    <t>1827348322</t>
  </si>
  <si>
    <t>210220280.S</t>
  </si>
  <si>
    <t>-1591640349</t>
  </si>
  <si>
    <t>354410055700.S</t>
  </si>
  <si>
    <t>Tyč uzemňovacia FeZn označenie ZT 2 m</t>
  </si>
  <si>
    <t>-851864800</t>
  </si>
  <si>
    <t>Svorka FeZn k zachytávacej, uzemňovacej tyči  SJ</t>
  </si>
  <si>
    <t>1802084085</t>
  </si>
  <si>
    <t>354410001500.S</t>
  </si>
  <si>
    <t>Svorka FeZn k uzemňovacej tyči označenie SJ 01</t>
  </si>
  <si>
    <t>-2096243627</t>
  </si>
  <si>
    <t>210220021.S</t>
  </si>
  <si>
    <t>Uzemňovacie vedenie v zemi FeZn vrátane izolácie spojov O 10 mm</t>
  </si>
  <si>
    <t>297799850</t>
  </si>
  <si>
    <t>1524149528</t>
  </si>
  <si>
    <t>40*0,625 'Prepočítané koeficientom množstva</t>
  </si>
  <si>
    <t>-614155556</t>
  </si>
  <si>
    <t>973443447</t>
  </si>
  <si>
    <t>1954849989</t>
  </si>
  <si>
    <t>-1866087732</t>
  </si>
  <si>
    <t>Svorka FeZn uzemňovacia SR03</t>
  </si>
  <si>
    <t>-187195316</t>
  </si>
  <si>
    <t>-1331998763</t>
  </si>
  <si>
    <t>401987705</t>
  </si>
  <si>
    <t>711111002.S</t>
  </si>
  <si>
    <t>Zhotovenie izolácie proti zemnej vlhkosti vodorovná asfaltovým lakom za studena</t>
  </si>
  <si>
    <t>1166285201</t>
  </si>
  <si>
    <t>246170000950</t>
  </si>
  <si>
    <t>Lak asfaltový penetračný organický</t>
  </si>
  <si>
    <t>1647951892</t>
  </si>
  <si>
    <t>Poznámka k položke:_x000D_
Elastická bitúmenová hmota modifikovaná syntetickým kaučukom, obsahuje chemické prísady umožňujúce hĺbkovú penetráciu a použitie u mierne vlhkých podkladov. Tento penetračný povlak je schopný vyplniť mikrotrhliny v podklade. Náter je odolný voči vode, slabým kyselinám a zásadám. Kvôli zápachu použitie iba v exteriéri. Počet vrstiev: 1 - penetrácia; 2-3 - ľahká izolácia proti vlhkosti.Hrúbka vrstvy 0,15 -0,3 penetrácia; 0,3 - 0,4 ľahká izolácia proti vlhkosti.</t>
  </si>
  <si>
    <t>1*0,00075 'Prepočítané koeficientom množstva</t>
  </si>
  <si>
    <t>460200143.S</t>
  </si>
  <si>
    <t>Hĺbenie káblovej ryhy ručne 35 cm širokej a 60 cm hlbokej, v zemine triedy 3</t>
  </si>
  <si>
    <t>-219806887</t>
  </si>
  <si>
    <t>Hĺbenie káblovej ryhy ručne 50 cm širokej a 80 cm hlbokej, v zemine triedy 3</t>
  </si>
  <si>
    <t>1745060654</t>
  </si>
  <si>
    <t>460420351.S</t>
  </si>
  <si>
    <t>Zriadenie káblového lôžka z piesku vrstvy 5 cm so zakrytím tehlami v smere kábla na šírku 35 cm</t>
  </si>
  <si>
    <t>-1041803447</t>
  </si>
  <si>
    <t>583310000100.S</t>
  </si>
  <si>
    <t>Kamenivo ťažené drobné frakcia 0-1 mm</t>
  </si>
  <si>
    <t>-235285734</t>
  </si>
  <si>
    <t>460560143.S</t>
  </si>
  <si>
    <t>Ručný zásyp nezap. káblovej ryhy vr. zhutn. zeminy, 35 cm širokej, 60 cm hlbokej v zemine tr. 3</t>
  </si>
  <si>
    <t>-1486304231</t>
  </si>
  <si>
    <t>Ručný zásyp nezap. káblovej ryhy vr. zhutn. zeminy, 35 cm širokej, 80 cm hlbokej v zemine tr. 3</t>
  </si>
  <si>
    <t>-1239697548</t>
  </si>
  <si>
    <t>1770859045</t>
  </si>
  <si>
    <t>-1045289280</t>
  </si>
  <si>
    <t>-710968770</t>
  </si>
  <si>
    <t>341230001200.S</t>
  </si>
  <si>
    <t>Kábel medený dátový FTP-AWG 4x2x24 mm2</t>
  </si>
  <si>
    <t>319944367</t>
  </si>
  <si>
    <t>Montáž konektoru (zástrčky)</t>
  </si>
  <si>
    <t>1411326409</t>
  </si>
  <si>
    <t>383150009510.S</t>
  </si>
  <si>
    <t>Konektor RJ45/s, beznástrojový, pre priamu montáž na inštalačné káble Cat 7A, Cat 7, Cat 6A</t>
  </si>
  <si>
    <t>-973926739</t>
  </si>
  <si>
    <t>Rúrka ohybná elektroinštalačná z HDPE, D 40 uložená voľne</t>
  </si>
  <si>
    <t>355726099</t>
  </si>
  <si>
    <t>345710005500</t>
  </si>
  <si>
    <t>1319226794</t>
  </si>
  <si>
    <t>220065001.S</t>
  </si>
  <si>
    <t>Zafúkanie 1x optického kábla, miestna sieť</t>
  </si>
  <si>
    <t>696778754</t>
  </si>
  <si>
    <t>341250017600.S</t>
  </si>
  <si>
    <t>Optický kábel 4-vláknový OS2 (9/125μm), Dca - s2, d1, a1</t>
  </si>
  <si>
    <t>803102941</t>
  </si>
  <si>
    <t>388795501.S</t>
  </si>
  <si>
    <t>Zafúkanie mikrotrubičky 1x HDPE do chráničky</t>
  </si>
  <si>
    <t>586598513</t>
  </si>
  <si>
    <t>286130078500.S</t>
  </si>
  <si>
    <t>Mikrotrubička s vnútornou lubrikačnou vrstvou pre zníženie trenia D 12/10 mm, HDPE</t>
  </si>
  <si>
    <t>817473810</t>
  </si>
  <si>
    <t>Spájanie, ukončovanie optických vlákien, zvarovaním, miestna sieť</t>
  </si>
  <si>
    <t>617891991</t>
  </si>
  <si>
    <t>220065055.S.1</t>
  </si>
  <si>
    <t>Spájanie, ukončovanie optických vlákien, zvarovaním, miestna sieť - konektory</t>
  </si>
  <si>
    <t>-1212221632</t>
  </si>
  <si>
    <t>1621147452</t>
  </si>
  <si>
    <t>807716426</t>
  </si>
  <si>
    <t>82595722</t>
  </si>
  <si>
    <t>275313612.S</t>
  </si>
  <si>
    <t>Betón základových pätiek, prostý tr. C 20/25</t>
  </si>
  <si>
    <t>-255002780</t>
  </si>
  <si>
    <t>2076242341</t>
  </si>
  <si>
    <t>Pripájanie zariadení tretích strán - silnoprúdové aj slaboprúdové(brána, závora, platobná stanica)</t>
  </si>
  <si>
    <t>756567484</t>
  </si>
  <si>
    <t>-1539670505</t>
  </si>
  <si>
    <t>-952790503</t>
  </si>
  <si>
    <t>-1210815454</t>
  </si>
  <si>
    <t>1815112070</t>
  </si>
  <si>
    <t>2065348896</t>
  </si>
  <si>
    <t>-1341045571</t>
  </si>
  <si>
    <t>Vyhotovenie geodetického elaborátu vr. geodetického zamerania</t>
  </si>
  <si>
    <t>1660981236</t>
  </si>
  <si>
    <t>Vykonanie OPaOS</t>
  </si>
  <si>
    <t>-313927926</t>
  </si>
  <si>
    <t>-38164181</t>
  </si>
  <si>
    <t>PS11 - Medicinska technologia</t>
  </si>
  <si>
    <t>PS11.1 - 1.NP</t>
  </si>
  <si>
    <t>1.NP - 1.NP</t>
  </si>
  <si>
    <t xml:space="preserve">    1.VII.025 - Izba pacienta - 1 lôžko</t>
  </si>
  <si>
    <t xml:space="preserve">    1.VII.028 - Izba pacienta - 1 lôžko</t>
  </si>
  <si>
    <t xml:space="preserve">    1.VII.032 - Izba pacienta - 2 lôžka</t>
  </si>
  <si>
    <t xml:space="preserve">    1.VII.034 - Izba pacienta - 1 lôžko</t>
  </si>
  <si>
    <t xml:space="preserve">    1.VII.035 - Izba pacienta - 2 lôžka</t>
  </si>
  <si>
    <t xml:space="preserve">    1.VII.040 - Izba pacienta - 1 lôžko</t>
  </si>
  <si>
    <t xml:space="preserve">    1.VII.041 - Izba pacienta - 2 lôžka</t>
  </si>
  <si>
    <t xml:space="preserve">    1.VII.042 - Izba pacienta - 2 lôžka</t>
  </si>
  <si>
    <t xml:space="preserve">    1.VII.043 - Izba pacienta - 1 lôžko</t>
  </si>
  <si>
    <t xml:space="preserve">    1.VII.047 - Izba pacienta - 2 lôžka</t>
  </si>
  <si>
    <t xml:space="preserve">    1.VII.055 - Izba pacienta - 2 lôžka</t>
  </si>
  <si>
    <t xml:space="preserve">    1.VII.056 - Izba pacienta - 2 lôžka</t>
  </si>
  <si>
    <t xml:space="preserve">    1.VII.057 - Izba pacienta - 2 lôžka</t>
  </si>
  <si>
    <t xml:space="preserve">    1.VII.062 - Izba pacienta - 2 lôžka</t>
  </si>
  <si>
    <t xml:space="preserve">    1.VII.063 - Izba pacienta - 1 lôžko</t>
  </si>
  <si>
    <t xml:space="preserve">    1.VII.064 - Izba pacienta - 1 lôžko</t>
  </si>
  <si>
    <t xml:space="preserve">    1.VII.065 - Izba pacienta - 2 lôžka</t>
  </si>
  <si>
    <t xml:space="preserve">    1.VII.070 - Izba pacienta - 1 lôžko</t>
  </si>
  <si>
    <t xml:space="preserve">    1.VII.071 - Izba pacienta - 2 lôžka</t>
  </si>
  <si>
    <t xml:space="preserve">    1.VII.072 - Izba pacienta - 2 lôžka</t>
  </si>
  <si>
    <t xml:space="preserve">    1.VII.076 - Izba pacienta - 2 lôžka</t>
  </si>
  <si>
    <t xml:space="preserve">    1.VII.077 - Izba pacienta - 2 lôžka</t>
  </si>
  <si>
    <t xml:space="preserve">    1.VII.080 - Izba pacienta - 2 lôžka</t>
  </si>
  <si>
    <t xml:space="preserve">    1.VII.081 - Izba pacienta - 2 lôžka</t>
  </si>
  <si>
    <t xml:space="preserve">    1.VIII.104 - Pôrodná miestnosť</t>
  </si>
  <si>
    <t xml:space="preserve">    1.VIII.106 - Pôrodná miestnosť</t>
  </si>
  <si>
    <t xml:space="preserve">    1.VIII.109 - Pôrodná miestnosť</t>
  </si>
  <si>
    <t xml:space="preserve">    1.VIII.111 - Resuscitačná miestnosť</t>
  </si>
  <si>
    <t xml:space="preserve">    1.VIII.112 - Pôrodná miestnosť</t>
  </si>
  <si>
    <t xml:space="preserve">    1.VIII.115 - Pôrodná miestnosť</t>
  </si>
  <si>
    <t xml:space="preserve">    1.VIII.121 - Zákroková miestnosť</t>
  </si>
  <si>
    <t>1.VII.025</t>
  </si>
  <si>
    <t>Izba pacienta - 1 lôžko</t>
  </si>
  <si>
    <t>1.VII.025-1</t>
  </si>
  <si>
    <t>nástenná lôžková rampa (1xO2, 2xZ,2xDO,2x2PA,1x2RJ45, doroz.zar=príprava, osv.:pr_nepr_noc, medilišta, nosič infúzií na medilištu, držiak na káble)</t>
  </si>
  <si>
    <t>1650 mm</t>
  </si>
  <si>
    <t>1.VII.028</t>
  </si>
  <si>
    <t>1.VII.028-1</t>
  </si>
  <si>
    <t>1.VII.032</t>
  </si>
  <si>
    <t>Izba pacienta - 2 lôžka</t>
  </si>
  <si>
    <t>1.VII.032-1</t>
  </si>
  <si>
    <t>1.VII.034</t>
  </si>
  <si>
    <t>1.VII.034-1</t>
  </si>
  <si>
    <t>1.VII.035</t>
  </si>
  <si>
    <t>1.VII.035-1</t>
  </si>
  <si>
    <t>1.VII.040</t>
  </si>
  <si>
    <t>1.VII.040-1</t>
  </si>
  <si>
    <t>1.VII.041</t>
  </si>
  <si>
    <t>1.VII.041-1</t>
  </si>
  <si>
    <t>1.VII.042</t>
  </si>
  <si>
    <t>1.VII.042-1</t>
  </si>
  <si>
    <t>1.VII.043</t>
  </si>
  <si>
    <t>1.VII.043-1</t>
  </si>
  <si>
    <t>1.VII.047</t>
  </si>
  <si>
    <t>1.VII.047-1</t>
  </si>
  <si>
    <t>1.VII.055</t>
  </si>
  <si>
    <t>1.VII.055-1</t>
  </si>
  <si>
    <t>1.VII.056</t>
  </si>
  <si>
    <t>1.VII.056-1</t>
  </si>
  <si>
    <t>1.VII.057</t>
  </si>
  <si>
    <t>1.VII.057-1</t>
  </si>
  <si>
    <t>1.VII.062</t>
  </si>
  <si>
    <t>1.VII.062-1</t>
  </si>
  <si>
    <t>1.VII.063</t>
  </si>
  <si>
    <t>1.VII.063-1</t>
  </si>
  <si>
    <t>1.VII.064</t>
  </si>
  <si>
    <t>1.VII.064-1</t>
  </si>
  <si>
    <t>1.VII.065</t>
  </si>
  <si>
    <t>1.VII.065-1</t>
  </si>
  <si>
    <t>1.VII.070</t>
  </si>
  <si>
    <t>1.VII.070-1</t>
  </si>
  <si>
    <t>1.VII.071</t>
  </si>
  <si>
    <t>1.VII.071-1</t>
  </si>
  <si>
    <t>1.VII.072</t>
  </si>
  <si>
    <t>1.VII.072-1</t>
  </si>
  <si>
    <t>1.VII.076</t>
  </si>
  <si>
    <t>1.VII.076-1</t>
  </si>
  <si>
    <t>1.VII.077</t>
  </si>
  <si>
    <t>1.VII.077-1</t>
  </si>
  <si>
    <t>1.VII.080</t>
  </si>
  <si>
    <t>1.VII.080-1</t>
  </si>
  <si>
    <t>1.VII.081</t>
  </si>
  <si>
    <t>1.VII.081-1</t>
  </si>
  <si>
    <t>1.VIII.104</t>
  </si>
  <si>
    <t>Pôrodná miestnosť</t>
  </si>
  <si>
    <t>1.VIII.104-3</t>
  </si>
  <si>
    <t>nástenná lôžková rampa - rodička  (1xO2,1xAIR,1xVAC, 8xZIS, 4x2PA,1x2RJ45, doroz.zar=príprava, osv.:nepr_noc, medilišta, nosič infúzií na medilištu, držiak na káble)</t>
  </si>
  <si>
    <t>2000 mm</t>
  </si>
  <si>
    <t>1.VIII.104-4</t>
  </si>
  <si>
    <t>nástenná lôžková rampa - novorodenec (2xO2,2xAIR,1xVAC, 8xZIS, 4x2PA,1x2RJ45, medilišta, nosič infúzií na medilištu, držiak na káble)</t>
  </si>
  <si>
    <t>1500 mm</t>
  </si>
  <si>
    <t>1.VIII.106</t>
  </si>
  <si>
    <t>1.VIII.106-3</t>
  </si>
  <si>
    <t>1.VIII.106-4</t>
  </si>
  <si>
    <t>1.VIII.109</t>
  </si>
  <si>
    <t>1.VIII.109-3</t>
  </si>
  <si>
    <t>nástenná lôžková rampa - rodička  (1xO2,1xAIR,1xVAC, 8xZIS, 4x2PA,1x2RJ45, doroz.zar=príprava, osv.:nepr_noc, medilišta, nosič infúzií na medilištu, držiak na káble, držiak na monitor)</t>
  </si>
  <si>
    <t>1.VIII.109-4</t>
  </si>
  <si>
    <t>1.VIII.111</t>
  </si>
  <si>
    <t>Resuscitačná miestnosť</t>
  </si>
  <si>
    <t>1.VIII.111-3</t>
  </si>
  <si>
    <t>nástenná lôžková rampa (2xO2, 2xAir, 1xVac, 3xVDO, 6xZIS,1xRTG, 4x2PA, 2x2RJ45, osv.:priame_nepriame, medilišta, nosič infúzií na medilištu, držiak na káble, držiak na monitor)</t>
  </si>
  <si>
    <t>1.VIII.112</t>
  </si>
  <si>
    <t>1.VIII.112-3</t>
  </si>
  <si>
    <t>1.VIII.112-4</t>
  </si>
  <si>
    <t>1.VIII.115</t>
  </si>
  <si>
    <t>1.VIII.115-3</t>
  </si>
  <si>
    <t>1.VIII.115-4</t>
  </si>
  <si>
    <t>1.VIII.121</t>
  </si>
  <si>
    <t>Zákroková miestnosť</t>
  </si>
  <si>
    <t>1.VIII.121-3</t>
  </si>
  <si>
    <t>dvojramenný stropný statív otočný výškovo nastaviteľný - anesteziologický, jednoduchý s pneumatickým zdvihom , (2xO2, 2xAir, 2xVac, 1xAGSS, 4xVDO, 8xZIS, 5x2PA, 2x2RJ45)</t>
  </si>
  <si>
    <t>1.VIII.121-4</t>
  </si>
  <si>
    <t>dvojramenný stropný statív otočný výškovo nastaviteľný - chirurgický s modulom a 3 policami  (2xO2, 2xAir, 2xVac, 4xVDO, 8xZIS, 5x2PA, 2x2RJ45)</t>
  </si>
  <si>
    <t>PS11.2 - 2.NP</t>
  </si>
  <si>
    <t>2.NP - 2.NP</t>
  </si>
  <si>
    <t xml:space="preserve">    2.XI.022 - ARO</t>
  </si>
  <si>
    <t xml:space="preserve">    2.XI.026 - ARO izolačka</t>
  </si>
  <si>
    <t xml:space="preserve">    2.XI.031 - ARO</t>
  </si>
  <si>
    <t xml:space="preserve">    2.XI.033 - ARO izolačka</t>
  </si>
  <si>
    <t xml:space="preserve">    2.XI.039 - Zákroková miestnosť</t>
  </si>
  <si>
    <t xml:space="preserve">    2.XI.042 - JIS</t>
  </si>
  <si>
    <t xml:space="preserve">    2.XI.046 - JIS izolačka</t>
  </si>
  <si>
    <t xml:space="preserve">    2.XI.050 - JIS</t>
  </si>
  <si>
    <t xml:space="preserve">    2.XI.053 - JIS izolačka</t>
  </si>
  <si>
    <t xml:space="preserve">    2.XI.054 - JIS izolačka</t>
  </si>
  <si>
    <t xml:space="preserve">    2.XI.055 - JIS</t>
  </si>
  <si>
    <t xml:space="preserve">    2.XI.061 - JIS izolačka</t>
  </si>
  <si>
    <t xml:space="preserve">    2.XI.062 - JIS</t>
  </si>
  <si>
    <t xml:space="preserve">    2.XII.090 - Izba pacienta - 1 lôžko</t>
  </si>
  <si>
    <t xml:space="preserve">    2.XII.093 - Izba pacienta - 1 lôžko</t>
  </si>
  <si>
    <t xml:space="preserve">    2.XII.094 - Izba pacienta - 1 lôžko</t>
  </si>
  <si>
    <t xml:space="preserve">    2.XII.100 - Izba pacienta - 1 lôžko</t>
  </si>
  <si>
    <t xml:space="preserve">    2.XII.104 - JIS neonatologická izolačka</t>
  </si>
  <si>
    <t xml:space="preserve">    2.XII.106 - JIS neonatologická</t>
  </si>
  <si>
    <t xml:space="preserve">    2.XII.109 - JIS neonatologická</t>
  </si>
  <si>
    <t xml:space="preserve">    2.XII.111 - JIS neonatologická</t>
  </si>
  <si>
    <t xml:space="preserve">    2.XII.120 - Inkubátory izolačka</t>
  </si>
  <si>
    <t xml:space="preserve">    2.XII.121 - Inkubátory</t>
  </si>
  <si>
    <t>2.XI.022</t>
  </si>
  <si>
    <t>ARO</t>
  </si>
  <si>
    <t>2.XI.022-1</t>
  </si>
  <si>
    <t>stropný zdrojový most                                                                                                                                            (12xIT,4xVDO,8x2PA,3x2RJ45, 2xO2,2xT,2xV, osv.priame,nepriame,nočné, otočný pojazd s 1 policou</t>
  </si>
  <si>
    <t>2.XI.026</t>
  </si>
  <si>
    <t>ARO izolačka</t>
  </si>
  <si>
    <t>2.XI.026-1</t>
  </si>
  <si>
    <t>2.XI.031</t>
  </si>
  <si>
    <t>2.XI.031-1</t>
  </si>
  <si>
    <t>2.XI.033</t>
  </si>
  <si>
    <t>2.XI.033-1</t>
  </si>
  <si>
    <t>2.XI.039</t>
  </si>
  <si>
    <t>398566379</t>
  </si>
  <si>
    <t>2.XI.042</t>
  </si>
  <si>
    <t>JIS</t>
  </si>
  <si>
    <t>2.XI.042-1</t>
  </si>
  <si>
    <t>nástenná lôžková rampa pre 3 lôžka (pre každé lôžko 12xIT,4xVDO,8x2PA,2x2RJ45, 2xO2,2xT,2xV, osv.priame,nepriame,nočné, medilišta, nosič infúzií na medilištu, držiak na káble, držiak na monitor)</t>
  </si>
  <si>
    <t>6000 mm</t>
  </si>
  <si>
    <t>2.XI.046</t>
  </si>
  <si>
    <t>JIS izolačka</t>
  </si>
  <si>
    <t>2.XI.046-1</t>
  </si>
  <si>
    <t>2.XI.050</t>
  </si>
  <si>
    <t>2.XI.050-1</t>
  </si>
  <si>
    <t>5800 mm</t>
  </si>
  <si>
    <t>2.XI.053</t>
  </si>
  <si>
    <t>2.XI.053-1</t>
  </si>
  <si>
    <t>2.XI.054</t>
  </si>
  <si>
    <t>2.XI.054-1</t>
  </si>
  <si>
    <t>2.XI.055</t>
  </si>
  <si>
    <t>2.XI.055-1</t>
  </si>
  <si>
    <t>2.XI.061</t>
  </si>
  <si>
    <t>2.XI.061-1</t>
  </si>
  <si>
    <t>2.XI.062</t>
  </si>
  <si>
    <t>2.XI.062-1</t>
  </si>
  <si>
    <t>2.XII.090</t>
  </si>
  <si>
    <t>2.XII.090-1</t>
  </si>
  <si>
    <t>nástenná lôžková rampa  pre 2 lôžka s vyšetrovacím svetlom pre inkubátor (vývody pre dieťa 12xIT,4xVDO,8x2PA,3x2RJ45,2xO2,2xT,2xV,LED trojfarebné vyšetrovacie svetlo, osv.priame, nepriame,nočné, medilišta, nosič infúzií na medilištu, držiak na káble, drži</t>
  </si>
  <si>
    <t>3650 mm</t>
  </si>
  <si>
    <t>2.XII.093</t>
  </si>
  <si>
    <t>2.XII.093-1</t>
  </si>
  <si>
    <t>2.XII.094</t>
  </si>
  <si>
    <t>2.XII.094-1</t>
  </si>
  <si>
    <t>2.XII.100</t>
  </si>
  <si>
    <t>2.XII.100-1</t>
  </si>
  <si>
    <t>2.XII.104</t>
  </si>
  <si>
    <t>JIS neonatologická izolačka</t>
  </si>
  <si>
    <t>2.XII.104-1</t>
  </si>
  <si>
    <t xml:space="preserve">stropný zdrojový most s integrovaným vyšetrovacím svetlom, LED, dvojrameno, 60 000 lux (12xIT,4xVDO,8x2PA,3x2RJ45, 2xO2,2xT,2xV, osv.priame,nepriame,nočné, otočný pojazd s 1 policou a košíkom, medilišta, nosič infúzií na rameno alebo na medilištu, držiak </t>
  </si>
  <si>
    <t>2.XII.106</t>
  </si>
  <si>
    <t>JIS neonatologická</t>
  </si>
  <si>
    <t>2.XII.106-1</t>
  </si>
  <si>
    <t>2.XII.109</t>
  </si>
  <si>
    <t>2.XII.109-1</t>
  </si>
  <si>
    <t>2.XII.111</t>
  </si>
  <si>
    <t>2.XII.111-1</t>
  </si>
  <si>
    <t>2.XII.120</t>
  </si>
  <si>
    <t>Inkubátory izolačka</t>
  </si>
  <si>
    <t>2.XII.120-1</t>
  </si>
  <si>
    <t>2.XII.121</t>
  </si>
  <si>
    <t>Inkubátory</t>
  </si>
  <si>
    <t>2.XII.121-1</t>
  </si>
  <si>
    <t>stropný zdrojový most pre 3 lôžka s integrovaným vyšetrovacím svetlom, LED, dvojrameno, 60 000 lux (pre každé lôžko 12xIT,4xVDO,8x2PA,3x2RJ45, 2xO2,2xT,2xV, osv.priame,nepriame,nočné, otočný pojazd s 1 policou a košíkom, medilišta, nosič infúzií na rameno</t>
  </si>
  <si>
    <t>PS11.3 - 3.NP</t>
  </si>
  <si>
    <t>D1 - 3.NP</t>
  </si>
  <si>
    <t xml:space="preserve">    D2 - Operačná sála č.1</t>
  </si>
  <si>
    <t xml:space="preserve">    D3 - Operačná sála č.2</t>
  </si>
  <si>
    <t xml:space="preserve">    D4 - Príprava pred operáciou</t>
  </si>
  <si>
    <t xml:space="preserve">    D5 - Operačná sála č.3</t>
  </si>
  <si>
    <t xml:space="preserve">    D6 - Operačná sála č.4</t>
  </si>
  <si>
    <t xml:space="preserve">    D7 - Príprava / dospávanie izolačka</t>
  </si>
  <si>
    <t xml:space="preserve">    D8 - Operačná sála č.5</t>
  </si>
  <si>
    <t xml:space="preserve">    D9 - Dospávanie</t>
  </si>
  <si>
    <t xml:space="preserve">    D10 - Operačná sála č.6</t>
  </si>
  <si>
    <t xml:space="preserve">    D11 - Operačná sála č.7</t>
  </si>
  <si>
    <t xml:space="preserve">    D12 - Operačná sála č.8</t>
  </si>
  <si>
    <t xml:space="preserve">    D13 - Príprava / prebúdzanie</t>
  </si>
  <si>
    <t>Operačná sála č.1</t>
  </si>
  <si>
    <t>dvojramenný stropný statív otočný výškovo nastaviteľný - anesteziologický + držiak anes.prístroja</t>
  </si>
  <si>
    <t>dvojramenný stropný statív otočný výškovo nastaviteľný - chirurgický + 4 police</t>
  </si>
  <si>
    <t>Operačná sála č.2</t>
  </si>
  <si>
    <t>Príprava pred operáciou</t>
  </si>
  <si>
    <t>nástenná lôžková rampa pre 3 lôžka (každé lôžko: 6xIT,3x2PA,2x2RJ45, 1xO2,1xT,1xV, dorozumievacie, zar. na stanovisko sestier, osv.pr_nepr, medilišta, nosič infúzií na medilištu, držiak na káble, držiak na monitor)</t>
  </si>
  <si>
    <t>5400 mm</t>
  </si>
  <si>
    <t>Operačná sála č.3</t>
  </si>
  <si>
    <t>Operačná sála č.4</t>
  </si>
  <si>
    <t>Príprava / dospávanie izolačka</t>
  </si>
  <si>
    <t>nástenná lôžková rampa  (6xIT,3x2PA,2x2RJ45, 1xO2,1xT,1xV,doroz.zar.,vyviesť na stanovisko sestier, osv.priame,nepriame, medilišta, nosič infúzií na medilištu, držiak na káble, držiak na monitor)</t>
  </si>
  <si>
    <t>Operačná sála č.5</t>
  </si>
  <si>
    <t>Dospávanie</t>
  </si>
  <si>
    <t>Operačná sála č.6</t>
  </si>
  <si>
    <t>Operačná sála č.7</t>
  </si>
  <si>
    <t>Operačná sála č.8</t>
  </si>
  <si>
    <t>Príprava / prebúdzanie</t>
  </si>
  <si>
    <t>nástenná lôžková rampa  (4xIT,2x2PA,1x2RJ45, 1xO2,1xV, osv.priame,nepriame, medilišta, nosič infúzií na medilištu, držiak na káble, držiak na monitor</t>
  </si>
  <si>
    <t>nástenná lôžková rampa  (10xIT,5x2PA,3x2RJ45, 3xO2,3xV, osv.priame,nepriame, medilišta, nosič infúzií na medilištu, držiak na káble, držiak na monitor)</t>
  </si>
  <si>
    <t>nástenná zvislá rampa + polica (8xIT,4x2PA,2x2RJ45, 2xO2,2xV, osv.priame,nepriame, medilišta, nosič infúzií na medilištu, držiak na káble, držiak na monitor)</t>
  </si>
  <si>
    <t>PS11.4 - SO 03</t>
  </si>
  <si>
    <t>D1 - SO 03</t>
  </si>
  <si>
    <t xml:space="preserve">    D2 - Izba pacienta VIP - 1 lôžko</t>
  </si>
  <si>
    <t xml:space="preserve">    D3 - Izba pacienta - 2 lôžka</t>
  </si>
  <si>
    <t>Izba pacienta VIP - 1 lôžko</t>
  </si>
  <si>
    <t>nástenná lôžková rampa pre 2 lôžka (vývody pre každé lôžko : 1xO2, 2xZ,2xDO,2x2PA,1x2RJ45, doroz.zar=príprava, osv.:pr_nepr_noc, medilišta, nosič infúzií na medilištu, držiak na káble)</t>
  </si>
  <si>
    <t>LEGENDA FAREBNÉHO ZNAČENIA REVIDOVANÝCH POLOŽIEK</t>
  </si>
  <si>
    <t>POLOŽKA SO ZMENENÝM MNOŽSTVOM</t>
  </si>
  <si>
    <t>POLOŽKA SO ZMENENÝM TEXTOM T.J. ŠPECIFIKÁCIOU</t>
  </si>
  <si>
    <t>POLOŽKA SO ZMENENÝM TEXTOM A MNOŽSTVOM</t>
  </si>
  <si>
    <t>POLOŽKA SO ZMENENOU MERNOU JEDNOTKOU</t>
  </si>
  <si>
    <t>POLOŽKA SO ZMENENOU MERNOU JEDNOTKOU A MNOŽSTVOM</t>
  </si>
  <si>
    <t xml:space="preserve">POLOŽKA SO ZMENENÝM TEXTOM A MERNOU JEDNOTKOU </t>
  </si>
  <si>
    <t>NOVÁ POLOŽKA</t>
  </si>
  <si>
    <t>ZRUŠENÁ POLOŽKA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</si>
</sst>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5">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0000A8"/>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
      <b/>
      <sz val="11"/>
      <color rgb="FFFF0000"/>
      <name val="Arial CE"/>
    </font>
    <font>
      <sz val="9"/>
      <color rgb="FF000000"/>
      <name val="Arial"/>
      <family val="2"/>
      <charset val="238"/>
    </font>
    <font>
      <sz val="8"/>
      <name val="Arial"/>
      <family val="2"/>
      <charset val="238"/>
    </font>
  </fonts>
  <fills count="15">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
      <patternFill patternType="solid">
        <fgColor rgb="FFFFD274"/>
      </patternFill>
    </fill>
    <fill>
      <patternFill patternType="solid">
        <fgColor rgb="FF83F0F7"/>
      </patternFill>
    </fill>
    <fill>
      <patternFill patternType="solid">
        <fgColor rgb="FFA7DC68"/>
      </patternFill>
    </fill>
    <fill>
      <patternFill patternType="solid">
        <fgColor rgb="FFC6A5F6"/>
      </patternFill>
    </fill>
    <fill>
      <patternFill patternType="solid">
        <fgColor rgb="FFFF9086"/>
      </patternFill>
    </fill>
    <fill>
      <patternFill patternType="solid">
        <fgColor theme="7" tint="0.39997558519241921"/>
        <bgColor indexed="64"/>
      </patternFill>
    </fill>
    <fill>
      <patternFill patternType="solid">
        <fgColor rgb="FF99FFCC"/>
        <bgColor indexed="64"/>
      </patternFill>
    </fill>
    <fill>
      <patternFill patternType="solid">
        <fgColor rgb="FFDA8787"/>
      </patternFill>
    </fill>
    <fill>
      <patternFill patternType="solid">
        <fgColor rgb="FFF1DEB1"/>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1" fillId="0" borderId="0" applyNumberFormat="0" applyFill="0" applyBorder="0" applyAlignment="0" applyProtection="0"/>
  </cellStyleXfs>
  <cellXfs count="275">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8" fillId="0" borderId="0" xfId="0" applyFont="1" applyAlignment="1">
      <alignment horizontal="left" vertical="center"/>
    </xf>
    <xf numFmtId="0" fontId="18" fillId="0" borderId="0" xfId="0" applyFont="1" applyAlignment="1">
      <alignment vertical="center"/>
    </xf>
    <xf numFmtId="0" fontId="18"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21"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3"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4" fillId="5" borderId="0" xfId="0" applyFont="1" applyFill="1" applyAlignment="1">
      <alignment horizontal="center" vertical="center"/>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6" fillId="0" borderId="0" xfId="0" applyFont="1" applyAlignment="1">
      <alignment horizontal="left" vertical="center"/>
    </xf>
    <xf numFmtId="0" fontId="26" fillId="0" borderId="0" xfId="0" applyFont="1" applyAlignment="1">
      <alignment vertical="center"/>
    </xf>
    <xf numFmtId="4" fontId="26" fillId="0" borderId="0" xfId="0" applyNumberFormat="1" applyFont="1" applyAlignment="1">
      <alignment vertical="center"/>
    </xf>
    <xf numFmtId="0" fontId="4" fillId="0" borderId="0" xfId="0" applyFont="1" applyAlignment="1">
      <alignment horizontal="center" vertical="center"/>
    </xf>
    <xf numFmtId="4" fontId="22" fillId="0" borderId="14" xfId="0" applyNumberFormat="1" applyFont="1" applyBorder="1" applyAlignment="1">
      <alignment vertical="center"/>
    </xf>
    <xf numFmtId="4" fontId="22" fillId="0" borderId="0" xfId="0" applyNumberFormat="1" applyFont="1" applyAlignment="1">
      <alignment vertical="center"/>
    </xf>
    <xf numFmtId="166" fontId="22" fillId="0" borderId="0" xfId="0" applyNumberFormat="1" applyFont="1" applyAlignment="1">
      <alignment vertical="center"/>
    </xf>
    <xf numFmtId="4" fontId="22" fillId="0" borderId="15" xfId="0" applyNumberFormat="1" applyFont="1" applyBorder="1" applyAlignment="1">
      <alignment vertical="center"/>
    </xf>
    <xf numFmtId="0" fontId="4" fillId="0" borderId="0" xfId="0" applyFont="1" applyAlignment="1">
      <alignment horizontal="left" vertical="center"/>
    </xf>
    <xf numFmtId="0" fontId="27" fillId="0" borderId="0" xfId="0" applyFont="1" applyAlignment="1">
      <alignment horizontal="left" vertical="center"/>
    </xf>
    <xf numFmtId="0" fontId="5" fillId="0" borderId="3" xfId="0" applyFont="1" applyBorder="1" applyAlignme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horizontal="center" vertical="center"/>
    </xf>
    <xf numFmtId="4" fontId="30" fillId="0" borderId="14" xfId="0" applyNumberFormat="1" applyFont="1" applyBorder="1" applyAlignment="1">
      <alignment vertical="center"/>
    </xf>
    <xf numFmtId="4" fontId="30" fillId="0" borderId="0" xfId="0" applyNumberFormat="1" applyFont="1" applyAlignment="1">
      <alignment vertical="center"/>
    </xf>
    <xf numFmtId="166" fontId="30" fillId="0" borderId="0" xfId="0" applyNumberFormat="1" applyFont="1" applyAlignment="1">
      <alignment vertical="center"/>
    </xf>
    <xf numFmtId="4" fontId="30" fillId="0" borderId="15" xfId="0" applyNumberFormat="1"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0" fontId="32" fillId="0" borderId="0" xfId="1" applyFont="1" applyAlignment="1">
      <alignment horizontal="center"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33" fillId="0" borderId="0" xfId="0" applyFont="1" applyAlignment="1">
      <alignment horizontal="left" vertical="center"/>
    </xf>
    <xf numFmtId="0" fontId="0" fillId="0" borderId="3" xfId="0" applyBorder="1" applyAlignment="1">
      <alignment vertical="center" wrapText="1"/>
    </xf>
    <xf numFmtId="0" fontId="17" fillId="0" borderId="0" xfId="0" applyFont="1" applyAlignment="1">
      <alignment horizontal="left" vertical="center"/>
    </xf>
    <xf numFmtId="4" fontId="18" fillId="0" borderId="0" xfId="0" applyNumberFormat="1" applyFont="1" applyAlignment="1">
      <alignment vertical="center"/>
    </xf>
    <xf numFmtId="0" fontId="12" fillId="0" borderId="0" xfId="0" applyFont="1" applyAlignment="1">
      <alignment vertical="center"/>
    </xf>
    <xf numFmtId="164" fontId="18" fillId="0" borderId="0" xfId="0" applyNumberFormat="1" applyFont="1" applyAlignment="1">
      <alignment horizontal="righ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4" fillId="5" borderId="0" xfId="0" applyFont="1" applyFill="1" applyAlignment="1">
      <alignment horizontal="left" vertical="center"/>
    </xf>
    <xf numFmtId="0" fontId="24" fillId="5" borderId="0" xfId="0" applyFont="1" applyFill="1" applyAlignment="1">
      <alignment horizontal="right" vertical="center"/>
    </xf>
    <xf numFmtId="0" fontId="34"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4" fillId="5" borderId="16"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0" xfId="0" applyFont="1" applyFill="1" applyAlignment="1">
      <alignment horizontal="center" vertical="center" wrapText="1"/>
    </xf>
    <xf numFmtId="4" fontId="26" fillId="0" borderId="0" xfId="0" applyNumberFormat="1" applyFont="1"/>
    <xf numFmtId="166" fontId="35" fillId="0" borderId="12" xfId="0" applyNumberFormat="1" applyFont="1" applyBorder="1"/>
    <xf numFmtId="166" fontId="35" fillId="0" borderId="13" xfId="0" applyNumberFormat="1" applyFont="1" applyBorder="1"/>
    <xf numFmtId="4" fontId="36"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4" fillId="0" borderId="22" xfId="0" applyFont="1" applyBorder="1" applyAlignment="1" applyProtection="1">
      <alignment horizontal="center" vertical="center"/>
      <protection locked="0"/>
    </xf>
    <xf numFmtId="49" fontId="24" fillId="0" borderId="22" xfId="0" applyNumberFormat="1" applyFont="1" applyBorder="1" applyAlignment="1" applyProtection="1">
      <alignment horizontal="left" vertical="center" wrapText="1"/>
      <protection locked="0"/>
    </xf>
    <xf numFmtId="0" fontId="24" fillId="0" borderId="22" xfId="0" applyFont="1" applyBorder="1" applyAlignment="1" applyProtection="1">
      <alignment horizontal="left" vertical="center" wrapText="1"/>
      <protection locked="0"/>
    </xf>
    <xf numFmtId="0" fontId="24" fillId="0" borderId="22" xfId="0" applyFont="1" applyBorder="1" applyAlignment="1" applyProtection="1">
      <alignment horizontal="center" vertical="center" wrapText="1"/>
      <protection locked="0"/>
    </xf>
    <xf numFmtId="167" fontId="24" fillId="0" borderId="22" xfId="0" applyNumberFormat="1" applyFont="1" applyBorder="1" applyAlignment="1" applyProtection="1">
      <alignment vertical="center"/>
      <protection locked="0"/>
    </xf>
    <xf numFmtId="4" fontId="24" fillId="3" borderId="22" xfId="0" applyNumberFormat="1" applyFont="1" applyFill="1" applyBorder="1" applyAlignment="1" applyProtection="1">
      <alignment vertical="center"/>
      <protection locked="0"/>
    </xf>
    <xf numFmtId="4" fontId="24"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5" fillId="3" borderId="14" xfId="0" applyFont="1" applyFill="1" applyBorder="1" applyAlignment="1" applyProtection="1">
      <alignment horizontal="left" vertical="center"/>
      <protection locked="0"/>
    </xf>
    <xf numFmtId="0" fontId="25" fillId="0" borderId="0" xfId="0" applyFont="1" applyAlignment="1">
      <alignment horizontal="center" vertical="center"/>
    </xf>
    <xf numFmtId="166" fontId="25" fillId="0" borderId="0" xfId="0" applyNumberFormat="1" applyFont="1" applyAlignment="1">
      <alignment vertical="center"/>
    </xf>
    <xf numFmtId="166" fontId="25" fillId="0" borderId="15" xfId="0" applyNumberFormat="1" applyFont="1" applyBorder="1" applyAlignment="1">
      <alignment vertical="center"/>
    </xf>
    <xf numFmtId="0" fontId="24"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7"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38" fillId="0" borderId="22" xfId="0" applyFont="1" applyBorder="1" applyAlignment="1" applyProtection="1">
      <alignment horizontal="center" vertical="center"/>
      <protection locked="0"/>
    </xf>
    <xf numFmtId="49" fontId="38" fillId="0" borderId="22" xfId="0" applyNumberFormat="1" applyFont="1" applyBorder="1" applyAlignment="1" applyProtection="1">
      <alignment horizontal="left" vertical="center" wrapText="1"/>
      <protection locked="0"/>
    </xf>
    <xf numFmtId="0" fontId="38" fillId="0" borderId="22" xfId="0" applyFont="1" applyBorder="1" applyAlignment="1" applyProtection="1">
      <alignment horizontal="left" vertical="center" wrapText="1"/>
      <protection locked="0"/>
    </xf>
    <xf numFmtId="0" fontId="38" fillId="0" borderId="22" xfId="0" applyFont="1" applyBorder="1" applyAlignment="1" applyProtection="1">
      <alignment horizontal="center" vertical="center" wrapText="1"/>
      <protection locked="0"/>
    </xf>
    <xf numFmtId="167" fontId="38" fillId="0" borderId="22" xfId="0" applyNumberFormat="1" applyFont="1" applyBorder="1" applyAlignment="1" applyProtection="1">
      <alignment vertical="center"/>
      <protection locked="0"/>
    </xf>
    <xf numFmtId="4" fontId="38" fillId="3"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protection locked="0"/>
    </xf>
    <xf numFmtId="0" fontId="39" fillId="0" borderId="22" xfId="0" applyFont="1" applyBorder="1" applyAlignment="1" applyProtection="1">
      <alignment vertical="center"/>
      <protection locked="0"/>
    </xf>
    <xf numFmtId="0" fontId="39" fillId="0" borderId="3" xfId="0" applyFont="1" applyBorder="1" applyAlignment="1">
      <alignment vertical="center"/>
    </xf>
    <xf numFmtId="0" fontId="38" fillId="3" borderId="14" xfId="0" applyFont="1" applyFill="1" applyBorder="1" applyAlignment="1" applyProtection="1">
      <alignment horizontal="left" vertical="center"/>
      <protection locked="0"/>
    </xf>
    <xf numFmtId="0" fontId="38" fillId="0" borderId="0" xfId="0" applyFont="1" applyAlignment="1">
      <alignment horizontal="center" vertical="center"/>
    </xf>
    <xf numFmtId="0" fontId="25" fillId="3" borderId="19" xfId="0" applyFont="1" applyFill="1" applyBorder="1" applyAlignment="1" applyProtection="1">
      <alignment horizontal="left" vertical="center"/>
      <protection locked="0"/>
    </xf>
    <xf numFmtId="0" fontId="25" fillId="0" borderId="20" xfId="0" applyFont="1" applyBorder="1" applyAlignment="1">
      <alignment horizontal="center" vertical="center"/>
    </xf>
    <xf numFmtId="0" fontId="0" fillId="0" borderId="20" xfId="0" applyBorder="1" applyAlignment="1">
      <alignment vertical="center"/>
    </xf>
    <xf numFmtId="166" fontId="25" fillId="0" borderId="20" xfId="0" applyNumberFormat="1" applyFont="1" applyBorder="1" applyAlignment="1">
      <alignment vertical="center"/>
    </xf>
    <xf numFmtId="166" fontId="25" fillId="0" borderId="21" xfId="0" applyNumberFormat="1" applyFont="1" applyBorder="1" applyAlignment="1">
      <alignment vertical="center"/>
    </xf>
    <xf numFmtId="0" fontId="40"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167" fontId="24" fillId="3" borderId="22" xfId="0" applyNumberFormat="1" applyFont="1" applyFill="1" applyBorder="1" applyAlignment="1" applyProtection="1">
      <alignment vertical="center"/>
      <protection locked="0"/>
    </xf>
    <xf numFmtId="0" fontId="24" fillId="6" borderId="22" xfId="0" applyFont="1" applyFill="1" applyBorder="1" applyAlignment="1" applyProtection="1">
      <alignment horizontal="center" vertical="center"/>
      <protection locked="0"/>
    </xf>
    <xf numFmtId="0" fontId="24" fillId="7" borderId="22" xfId="0" applyFont="1" applyFill="1" applyBorder="1" applyAlignment="1" applyProtection="1">
      <alignment horizontal="center" vertical="center"/>
      <protection locked="0"/>
    </xf>
    <xf numFmtId="0" fontId="38" fillId="7" borderId="22" xfId="0" applyFont="1" applyFill="1" applyBorder="1" applyAlignment="1" applyProtection="1">
      <alignment horizontal="center" vertical="center"/>
      <protection locked="0"/>
    </xf>
    <xf numFmtId="0" fontId="38" fillId="6" borderId="22" xfId="0" applyFont="1" applyFill="1" applyBorder="1" applyAlignment="1" applyProtection="1">
      <alignment horizontal="center" vertical="center"/>
      <protection locked="0"/>
    </xf>
    <xf numFmtId="0" fontId="38" fillId="8" borderId="22" xfId="0" applyFont="1" applyFill="1" applyBorder="1" applyAlignment="1" applyProtection="1">
      <alignment horizontal="center" vertical="center"/>
      <protection locked="0"/>
    </xf>
    <xf numFmtId="0" fontId="38" fillId="9" borderId="22" xfId="0" applyFont="1" applyFill="1" applyBorder="1" applyAlignment="1" applyProtection="1">
      <alignment horizontal="center" vertical="center"/>
      <protection locked="0"/>
    </xf>
    <xf numFmtId="0" fontId="38" fillId="10" borderId="22" xfId="0" applyFont="1" applyFill="1" applyBorder="1" applyAlignment="1" applyProtection="1">
      <alignment horizontal="center" vertical="center"/>
      <protection locked="0"/>
    </xf>
    <xf numFmtId="0" fontId="24" fillId="8" borderId="22" xfId="0" applyFont="1" applyFill="1" applyBorder="1" applyAlignment="1" applyProtection="1">
      <alignment horizontal="center" vertical="center"/>
      <protection locked="0"/>
    </xf>
    <xf numFmtId="0" fontId="24" fillId="9" borderId="22" xfId="0" applyFont="1" applyFill="1" applyBorder="1" applyAlignment="1" applyProtection="1">
      <alignment horizontal="center" vertical="center"/>
      <protection locked="0"/>
    </xf>
    <xf numFmtId="0" fontId="38" fillId="3" borderId="19" xfId="0" applyFont="1" applyFill="1" applyBorder="1" applyAlignment="1" applyProtection="1">
      <alignment horizontal="left" vertical="center"/>
      <protection locked="0"/>
    </xf>
    <xf numFmtId="0" fontId="38" fillId="0" borderId="20" xfId="0" applyFont="1" applyBorder="1" applyAlignment="1">
      <alignment horizontal="center"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24" fillId="10" borderId="22" xfId="0"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xf>
    <xf numFmtId="0" fontId="20"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8" fillId="0" borderId="0" xfId="0" applyFont="1" applyAlignment="1">
      <alignment vertical="center"/>
    </xf>
    <xf numFmtId="164" fontId="18" fillId="0" borderId="0" xfId="0" applyNumberFormat="1" applyFont="1" applyAlignment="1">
      <alignment horizontal="left" vertical="center"/>
    </xf>
    <xf numFmtId="4" fontId="20"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13" fillId="2" borderId="0" xfId="0" applyFont="1" applyFill="1" applyAlignment="1">
      <alignment horizontal="center" vertical="center"/>
    </xf>
    <xf numFmtId="4" fontId="7" fillId="0" borderId="0" xfId="0" applyNumberFormat="1" applyFont="1" applyAlignment="1">
      <alignment vertical="center"/>
    </xf>
    <xf numFmtId="0" fontId="7" fillId="0" borderId="0" xfId="0" applyFont="1" applyAlignment="1">
      <alignment vertical="center"/>
    </xf>
    <xf numFmtId="4" fontId="29" fillId="0" borderId="0" xfId="0" applyNumberFormat="1" applyFont="1" applyAlignment="1">
      <alignment vertical="center"/>
    </xf>
    <xf numFmtId="0" fontId="29" fillId="0" borderId="0" xfId="0" applyFont="1" applyAlignment="1">
      <alignment vertical="center"/>
    </xf>
    <xf numFmtId="4" fontId="29" fillId="0" borderId="0" xfId="0" applyNumberFormat="1" applyFont="1" applyAlignment="1">
      <alignment horizontal="right" vertical="center"/>
    </xf>
    <xf numFmtId="4" fontId="7"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0" fontId="24" fillId="5" borderId="6" xfId="0" applyFont="1" applyFill="1" applyBorder="1" applyAlignment="1">
      <alignment horizontal="center" vertical="center"/>
    </xf>
    <xf numFmtId="0" fontId="24" fillId="5" borderId="7" xfId="0" applyFont="1" applyFill="1" applyBorder="1" applyAlignment="1">
      <alignment horizontal="left" vertical="center"/>
    </xf>
    <xf numFmtId="0" fontId="24" fillId="5" borderId="7" xfId="0" applyFont="1" applyFill="1" applyBorder="1" applyAlignment="1">
      <alignment horizontal="center" vertical="center"/>
    </xf>
    <xf numFmtId="0" fontId="28" fillId="0" borderId="0" xfId="0" applyFont="1" applyAlignment="1">
      <alignment horizontal="left" vertical="center" wrapText="1"/>
    </xf>
    <xf numFmtId="0" fontId="31" fillId="0" borderId="0" xfId="0" applyFont="1" applyAlignment="1">
      <alignment horizontal="left" vertical="center" wrapText="1"/>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2" fillId="0" borderId="11" xfId="0" applyFont="1" applyBorder="1" applyAlignment="1">
      <alignment horizontal="center" vertical="center"/>
    </xf>
    <xf numFmtId="0" fontId="22" fillId="0" borderId="12" xfId="0" applyFont="1" applyBorder="1" applyAlignment="1">
      <alignment horizontal="left" vertical="center"/>
    </xf>
    <xf numFmtId="0" fontId="23" fillId="0" borderId="14" xfId="0" applyFont="1" applyBorder="1" applyAlignment="1">
      <alignment horizontal="left" vertical="center"/>
    </xf>
    <xf numFmtId="0" fontId="23" fillId="0" borderId="0" xfId="0" applyFont="1" applyAlignment="1">
      <alignment horizontal="left" vertical="center"/>
    </xf>
    <xf numFmtId="0" fontId="24" fillId="5" borderId="7" xfId="0" applyFont="1" applyFill="1" applyBorder="1" applyAlignment="1">
      <alignment horizontal="right" vertical="center"/>
    </xf>
    <xf numFmtId="0" fontId="24" fillId="5" borderId="8" xfId="0" applyFont="1" applyFill="1" applyBorder="1" applyAlignment="1">
      <alignment horizontal="left" vertical="center"/>
    </xf>
    <xf numFmtId="4" fontId="26" fillId="0" borderId="0" xfId="0" applyNumberFormat="1" applyFont="1" applyAlignment="1">
      <alignment horizontal="right" vertical="center"/>
    </xf>
    <xf numFmtId="4" fontId="26"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3" borderId="0" xfId="0" applyFont="1" applyFill="1" applyAlignment="1" applyProtection="1">
      <alignment horizontal="left" vertical="center"/>
      <protection locked="0"/>
    </xf>
    <xf numFmtId="0" fontId="42" fillId="0" borderId="0" xfId="0" applyFont="1" applyAlignment="1">
      <alignment horizontal="left" vertical="center" wrapText="1"/>
    </xf>
    <xf numFmtId="0" fontId="24" fillId="6" borderId="0" xfId="0" applyFont="1" applyFill="1" applyAlignment="1" applyProtection="1">
      <alignment horizontal="center" vertical="center"/>
      <protection locked="0"/>
    </xf>
    <xf numFmtId="0" fontId="24" fillId="11" borderId="0" xfId="0" applyFont="1" applyFill="1" applyAlignment="1" applyProtection="1">
      <alignment horizontal="center" vertical="center"/>
      <protection locked="0"/>
    </xf>
    <xf numFmtId="0" fontId="38" fillId="8" borderId="0" xfId="0" applyFont="1" applyFill="1" applyAlignment="1" applyProtection="1">
      <alignment horizontal="center" vertical="center"/>
      <protection locked="0"/>
    </xf>
    <xf numFmtId="0" fontId="43" fillId="12" borderId="0" xfId="0" applyFont="1" applyFill="1" applyAlignment="1">
      <alignment horizontal="center" vertical="center"/>
    </xf>
    <xf numFmtId="0" fontId="44" fillId="0" borderId="0" xfId="0" applyFont="1" applyAlignment="1">
      <alignment vertical="center"/>
    </xf>
    <xf numFmtId="0" fontId="38" fillId="13" borderId="0" xfId="0" applyFont="1" applyFill="1" applyAlignment="1" applyProtection="1">
      <alignment horizontal="center" vertical="center"/>
      <protection locked="0"/>
    </xf>
    <xf numFmtId="0" fontId="24" fillId="14" borderId="0" xfId="0" applyFont="1" applyFill="1" applyAlignment="1" applyProtection="1">
      <alignment horizontal="center" vertical="center"/>
      <protection locked="0"/>
    </xf>
    <xf numFmtId="0" fontId="38" fillId="7" borderId="0" xfId="0" applyFont="1" applyFill="1" applyAlignment="1" applyProtection="1">
      <alignment horizontal="center" vertical="center"/>
      <protection locked="0"/>
    </xf>
    <xf numFmtId="0" fontId="38" fillId="10" borderId="0" xfId="0" applyFont="1" applyFill="1" applyAlignment="1" applyProtection="1">
      <alignment horizontal="center" vertical="center"/>
      <protection locked="0"/>
    </xf>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87"/>
  <sheetViews>
    <sheetView showGridLines="0" tabSelected="1" workbookViewId="0">
      <selection activeCell="AC195" sqref="AC195"/>
    </sheetView>
  </sheetViews>
  <sheetFormatPr defaultRowHeight="14.5"/>
  <cols>
    <col min="1" max="1" width="8.33203125" customWidth="1"/>
    <col min="2" max="2" width="1.6640625" customWidth="1"/>
    <col min="3" max="3" width="4.109375" customWidth="1"/>
    <col min="4" max="33" width="2.6640625" customWidth="1"/>
    <col min="34" max="34" width="3.33203125" customWidth="1"/>
    <col min="35" max="35" width="31.6640625" customWidth="1"/>
    <col min="36" max="37" width="2.44140625" customWidth="1"/>
    <col min="38" max="38" width="8.33203125" customWidth="1"/>
    <col min="39" max="39" width="3.33203125" customWidth="1"/>
    <col min="40" max="40" width="13.33203125" customWidth="1"/>
    <col min="41" max="41" width="7.44140625" customWidth="1"/>
    <col min="42" max="42" width="4.109375" customWidth="1"/>
    <col min="43" max="43" width="15.6640625" hidden="1" customWidth="1"/>
    <col min="44" max="44" width="13.6640625" customWidth="1"/>
    <col min="45" max="47" width="25.77734375" hidden="1" customWidth="1"/>
    <col min="48" max="49" width="21.6640625" hidden="1" customWidth="1"/>
    <col min="50" max="51" width="25" hidden="1" customWidth="1"/>
    <col min="52" max="52" width="21.6640625" hidden="1" customWidth="1"/>
    <col min="53" max="53" width="19.109375" hidden="1" customWidth="1"/>
    <col min="54" max="54" width="25" hidden="1" customWidth="1"/>
    <col min="55" max="55" width="21.6640625" hidden="1" customWidth="1"/>
    <col min="56" max="56" width="19.109375" hidden="1" customWidth="1"/>
    <col min="57" max="57" width="66.44140625" customWidth="1"/>
    <col min="71" max="91" width="9.33203125" hidden="1"/>
  </cols>
  <sheetData>
    <row r="1" spans="1:74" ht="10">
      <c r="A1" s="15" t="s">
        <v>0</v>
      </c>
      <c r="AZ1" s="15" t="s">
        <v>1</v>
      </c>
      <c r="BA1" s="15" t="s">
        <v>2</v>
      </c>
      <c r="BB1" s="15" t="s">
        <v>1</v>
      </c>
      <c r="BT1" s="15" t="s">
        <v>3</v>
      </c>
      <c r="BU1" s="15" t="s">
        <v>3</v>
      </c>
      <c r="BV1" s="15" t="s">
        <v>4</v>
      </c>
    </row>
    <row r="2" spans="1:74" ht="37" customHeight="1">
      <c r="AR2" s="236" t="s">
        <v>5</v>
      </c>
      <c r="AS2" s="218"/>
      <c r="AT2" s="218"/>
      <c r="AU2" s="218"/>
      <c r="AV2" s="218"/>
      <c r="AW2" s="218"/>
      <c r="AX2" s="218"/>
      <c r="AY2" s="218"/>
      <c r="AZ2" s="218"/>
      <c r="BA2" s="218"/>
      <c r="BB2" s="218"/>
      <c r="BC2" s="218"/>
      <c r="BD2" s="218"/>
      <c r="BE2" s="218"/>
      <c r="BS2" s="16" t="s">
        <v>6</v>
      </c>
      <c r="BT2" s="16" t="s">
        <v>7</v>
      </c>
    </row>
    <row r="3" spans="1:74" ht="7"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7</v>
      </c>
    </row>
    <row r="4" spans="1:74" ht="25" customHeight="1">
      <c r="B4" s="19"/>
      <c r="D4" s="20" t="s">
        <v>8</v>
      </c>
      <c r="AR4" s="19"/>
      <c r="AS4" s="21" t="s">
        <v>9</v>
      </c>
      <c r="BE4" s="22" t="s">
        <v>10</v>
      </c>
      <c r="BS4" s="16" t="s">
        <v>11</v>
      </c>
    </row>
    <row r="5" spans="1:74" ht="12" customHeight="1">
      <c r="B5" s="19"/>
      <c r="D5" s="23" t="s">
        <v>12</v>
      </c>
      <c r="K5" s="217" t="s">
        <v>13</v>
      </c>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R5" s="19"/>
      <c r="BE5" s="214" t="s">
        <v>14</v>
      </c>
      <c r="BS5" s="16" t="s">
        <v>6</v>
      </c>
    </row>
    <row r="6" spans="1:74" ht="37" customHeight="1">
      <c r="B6" s="19"/>
      <c r="D6" s="25" t="s">
        <v>15</v>
      </c>
      <c r="K6" s="219" t="s">
        <v>16</v>
      </c>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R6" s="19"/>
      <c r="BE6" s="215"/>
      <c r="BS6" s="16" t="s">
        <v>6</v>
      </c>
    </row>
    <row r="7" spans="1:74" ht="12" customHeight="1">
      <c r="B7" s="19"/>
      <c r="D7" s="26" t="s">
        <v>17</v>
      </c>
      <c r="K7" s="24" t="s">
        <v>1</v>
      </c>
      <c r="AK7" s="26" t="s">
        <v>18</v>
      </c>
      <c r="AN7" s="24" t="s">
        <v>1</v>
      </c>
      <c r="AR7" s="19"/>
      <c r="BE7" s="215"/>
      <c r="BS7" s="16" t="s">
        <v>6</v>
      </c>
    </row>
    <row r="8" spans="1:74" ht="12" customHeight="1">
      <c r="B8" s="19"/>
      <c r="D8" s="26" t="s">
        <v>19</v>
      </c>
      <c r="K8" s="24" t="s">
        <v>20</v>
      </c>
      <c r="AK8" s="26" t="s">
        <v>21</v>
      </c>
      <c r="AN8" s="27" t="s">
        <v>22</v>
      </c>
      <c r="AR8" s="19"/>
      <c r="BE8" s="215"/>
      <c r="BS8" s="16" t="s">
        <v>6</v>
      </c>
    </row>
    <row r="9" spans="1:74" ht="14.4" customHeight="1">
      <c r="B9" s="19"/>
      <c r="AR9" s="19"/>
      <c r="BE9" s="215"/>
      <c r="BS9" s="16" t="s">
        <v>6</v>
      </c>
    </row>
    <row r="10" spans="1:74" ht="12" customHeight="1">
      <c r="B10" s="19"/>
      <c r="D10" s="26" t="s">
        <v>23</v>
      </c>
      <c r="AK10" s="26" t="s">
        <v>24</v>
      </c>
      <c r="AN10" s="24" t="s">
        <v>1</v>
      </c>
      <c r="AR10" s="19"/>
      <c r="BE10" s="215"/>
      <c r="BS10" s="16" t="s">
        <v>6</v>
      </c>
    </row>
    <row r="11" spans="1:74" ht="18.5" customHeight="1">
      <c r="B11" s="19"/>
      <c r="E11" s="24" t="s">
        <v>25</v>
      </c>
      <c r="AK11" s="26" t="s">
        <v>26</v>
      </c>
      <c r="AN11" s="24" t="s">
        <v>1</v>
      </c>
      <c r="AR11" s="19"/>
      <c r="BE11" s="215"/>
      <c r="BS11" s="16" t="s">
        <v>6</v>
      </c>
    </row>
    <row r="12" spans="1:74" ht="7" customHeight="1">
      <c r="B12" s="19"/>
      <c r="AR12" s="19"/>
      <c r="BE12" s="215"/>
      <c r="BS12" s="16" t="s">
        <v>6</v>
      </c>
    </row>
    <row r="13" spans="1:74" ht="12" customHeight="1">
      <c r="B13" s="19"/>
      <c r="D13" s="26" t="s">
        <v>27</v>
      </c>
      <c r="AK13" s="26" t="s">
        <v>24</v>
      </c>
      <c r="AN13" s="28" t="s">
        <v>28</v>
      </c>
      <c r="AR13" s="19"/>
      <c r="BE13" s="215"/>
      <c r="BS13" s="16" t="s">
        <v>6</v>
      </c>
    </row>
    <row r="14" spans="1:74" ht="12.5">
      <c r="B14" s="19"/>
      <c r="E14" s="220" t="s">
        <v>28</v>
      </c>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6" t="s">
        <v>26</v>
      </c>
      <c r="AN14" s="28" t="s">
        <v>28</v>
      </c>
      <c r="AR14" s="19"/>
      <c r="BE14" s="215"/>
      <c r="BS14" s="16" t="s">
        <v>6</v>
      </c>
    </row>
    <row r="15" spans="1:74" ht="7" customHeight="1">
      <c r="B15" s="19"/>
      <c r="AR15" s="19"/>
      <c r="BE15" s="215"/>
      <c r="BS15" s="16" t="s">
        <v>3</v>
      </c>
    </row>
    <row r="16" spans="1:74" ht="12" customHeight="1">
      <c r="B16" s="19"/>
      <c r="D16" s="26" t="s">
        <v>29</v>
      </c>
      <c r="AK16" s="26" t="s">
        <v>24</v>
      </c>
      <c r="AN16" s="24" t="s">
        <v>1</v>
      </c>
      <c r="AR16" s="19"/>
      <c r="BE16" s="215"/>
      <c r="BS16" s="16" t="s">
        <v>3</v>
      </c>
    </row>
    <row r="17" spans="2:71" ht="18.5" customHeight="1">
      <c r="B17" s="19"/>
      <c r="E17" s="24" t="s">
        <v>30</v>
      </c>
      <c r="AK17" s="26" t="s">
        <v>26</v>
      </c>
      <c r="AN17" s="24" t="s">
        <v>1</v>
      </c>
      <c r="AR17" s="19"/>
      <c r="BE17" s="215"/>
      <c r="BS17" s="16" t="s">
        <v>31</v>
      </c>
    </row>
    <row r="18" spans="2:71" ht="7" customHeight="1">
      <c r="B18" s="19"/>
      <c r="AR18" s="19"/>
      <c r="BE18" s="215"/>
      <c r="BS18" s="16" t="s">
        <v>6</v>
      </c>
    </row>
    <row r="19" spans="2:71" ht="12" customHeight="1">
      <c r="B19" s="19"/>
      <c r="D19" s="26" t="s">
        <v>32</v>
      </c>
      <c r="AK19" s="26" t="s">
        <v>24</v>
      </c>
      <c r="AN19" s="24" t="s">
        <v>1</v>
      </c>
      <c r="AR19" s="19"/>
      <c r="BE19" s="215"/>
      <c r="BS19" s="16" t="s">
        <v>6</v>
      </c>
    </row>
    <row r="20" spans="2:71" ht="18.5" customHeight="1">
      <c r="B20" s="19"/>
      <c r="E20" s="24" t="s">
        <v>33</v>
      </c>
      <c r="AK20" s="26" t="s">
        <v>26</v>
      </c>
      <c r="AN20" s="24" t="s">
        <v>1</v>
      </c>
      <c r="AR20" s="19"/>
      <c r="BE20" s="215"/>
      <c r="BS20" s="16" t="s">
        <v>31</v>
      </c>
    </row>
    <row r="21" spans="2:71" ht="7" customHeight="1">
      <c r="B21" s="19"/>
      <c r="AR21" s="19"/>
      <c r="BE21" s="215"/>
    </row>
    <row r="22" spans="2:71" ht="12" customHeight="1">
      <c r="B22" s="19"/>
      <c r="D22" s="26" t="s">
        <v>34</v>
      </c>
      <c r="AR22" s="19"/>
      <c r="BE22" s="215"/>
    </row>
    <row r="23" spans="2:71" ht="119.25" customHeight="1">
      <c r="B23" s="19"/>
      <c r="E23" s="222" t="s">
        <v>35</v>
      </c>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R23" s="19"/>
      <c r="BE23" s="215"/>
    </row>
    <row r="24" spans="2:71" ht="7" customHeight="1">
      <c r="B24" s="19"/>
      <c r="AR24" s="19"/>
      <c r="BE24" s="215"/>
    </row>
    <row r="25" spans="2:71" ht="7"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215"/>
    </row>
    <row r="26" spans="2:71" s="1" customFormat="1" ht="25.9" customHeight="1">
      <c r="B26" s="31"/>
      <c r="D26" s="32" t="s">
        <v>36</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23">
        <f>ROUND(AG94,2)</f>
        <v>0</v>
      </c>
      <c r="AL26" s="224"/>
      <c r="AM26" s="224"/>
      <c r="AN26" s="224"/>
      <c r="AO26" s="224"/>
      <c r="AR26" s="31"/>
      <c r="BE26" s="215"/>
    </row>
    <row r="27" spans="2:71" s="1" customFormat="1" ht="7" customHeight="1">
      <c r="B27" s="31"/>
      <c r="AR27" s="31"/>
      <c r="BE27" s="215"/>
    </row>
    <row r="28" spans="2:71" s="1" customFormat="1" ht="12.5">
      <c r="B28" s="31"/>
      <c r="L28" s="225" t="s">
        <v>37</v>
      </c>
      <c r="M28" s="225"/>
      <c r="N28" s="225"/>
      <c r="O28" s="225"/>
      <c r="P28" s="225"/>
      <c r="W28" s="225" t="s">
        <v>38</v>
      </c>
      <c r="X28" s="225"/>
      <c r="Y28" s="225"/>
      <c r="Z28" s="225"/>
      <c r="AA28" s="225"/>
      <c r="AB28" s="225"/>
      <c r="AC28" s="225"/>
      <c r="AD28" s="225"/>
      <c r="AE28" s="225"/>
      <c r="AK28" s="225" t="s">
        <v>39</v>
      </c>
      <c r="AL28" s="225"/>
      <c r="AM28" s="225"/>
      <c r="AN28" s="225"/>
      <c r="AO28" s="225"/>
      <c r="AR28" s="31"/>
      <c r="BE28" s="215"/>
    </row>
    <row r="29" spans="2:71" s="2" customFormat="1" ht="14.4" customHeight="1">
      <c r="B29" s="35"/>
      <c r="D29" s="26" t="s">
        <v>40</v>
      </c>
      <c r="F29" s="36" t="s">
        <v>41</v>
      </c>
      <c r="L29" s="228">
        <v>0.2</v>
      </c>
      <c r="M29" s="227"/>
      <c r="N29" s="227"/>
      <c r="O29" s="227"/>
      <c r="P29" s="227"/>
      <c r="Q29" s="37"/>
      <c r="R29" s="37"/>
      <c r="S29" s="37"/>
      <c r="T29" s="37"/>
      <c r="U29" s="37"/>
      <c r="V29" s="37"/>
      <c r="W29" s="226">
        <f>ROUND(AZ94, 2)</f>
        <v>0</v>
      </c>
      <c r="X29" s="227"/>
      <c r="Y29" s="227"/>
      <c r="Z29" s="227"/>
      <c r="AA29" s="227"/>
      <c r="AB29" s="227"/>
      <c r="AC29" s="227"/>
      <c r="AD29" s="227"/>
      <c r="AE29" s="227"/>
      <c r="AF29" s="37"/>
      <c r="AG29" s="37"/>
      <c r="AH29" s="37"/>
      <c r="AI29" s="37"/>
      <c r="AJ29" s="37"/>
      <c r="AK29" s="226">
        <f>ROUND(AV94, 2)</f>
        <v>0</v>
      </c>
      <c r="AL29" s="227"/>
      <c r="AM29" s="227"/>
      <c r="AN29" s="227"/>
      <c r="AO29" s="227"/>
      <c r="AP29" s="37"/>
      <c r="AQ29" s="37"/>
      <c r="AR29" s="38"/>
      <c r="AS29" s="37"/>
      <c r="AT29" s="37"/>
      <c r="AU29" s="37"/>
      <c r="AV29" s="37"/>
      <c r="AW29" s="37"/>
      <c r="AX29" s="37"/>
      <c r="AY29" s="37"/>
      <c r="AZ29" s="37"/>
      <c r="BE29" s="216"/>
    </row>
    <row r="30" spans="2:71" s="2" customFormat="1" ht="14.4" customHeight="1">
      <c r="B30" s="35"/>
      <c r="F30" s="36" t="s">
        <v>42</v>
      </c>
      <c r="L30" s="228">
        <v>0.2</v>
      </c>
      <c r="M30" s="227"/>
      <c r="N30" s="227"/>
      <c r="O30" s="227"/>
      <c r="P30" s="227"/>
      <c r="Q30" s="37"/>
      <c r="R30" s="37"/>
      <c r="S30" s="37"/>
      <c r="T30" s="37"/>
      <c r="U30" s="37"/>
      <c r="V30" s="37"/>
      <c r="W30" s="226">
        <f>ROUND(BA94, 2)</f>
        <v>0</v>
      </c>
      <c r="X30" s="227"/>
      <c r="Y30" s="227"/>
      <c r="Z30" s="227"/>
      <c r="AA30" s="227"/>
      <c r="AB30" s="227"/>
      <c r="AC30" s="227"/>
      <c r="AD30" s="227"/>
      <c r="AE30" s="227"/>
      <c r="AF30" s="37"/>
      <c r="AG30" s="37"/>
      <c r="AH30" s="37"/>
      <c r="AI30" s="37"/>
      <c r="AJ30" s="37"/>
      <c r="AK30" s="226">
        <f>ROUND(AW94, 2)</f>
        <v>0</v>
      </c>
      <c r="AL30" s="227"/>
      <c r="AM30" s="227"/>
      <c r="AN30" s="227"/>
      <c r="AO30" s="227"/>
      <c r="AP30" s="37"/>
      <c r="AQ30" s="37"/>
      <c r="AR30" s="38"/>
      <c r="AS30" s="37"/>
      <c r="AT30" s="37"/>
      <c r="AU30" s="37"/>
      <c r="AV30" s="37"/>
      <c r="AW30" s="37"/>
      <c r="AX30" s="37"/>
      <c r="AY30" s="37"/>
      <c r="AZ30" s="37"/>
      <c r="BE30" s="216"/>
    </row>
    <row r="31" spans="2:71" s="2" customFormat="1" ht="14.4" hidden="1" customHeight="1">
      <c r="B31" s="35"/>
      <c r="F31" s="26" t="s">
        <v>43</v>
      </c>
      <c r="L31" s="231">
        <v>0.2</v>
      </c>
      <c r="M31" s="230"/>
      <c r="N31" s="230"/>
      <c r="O31" s="230"/>
      <c r="P31" s="230"/>
      <c r="W31" s="229">
        <f>ROUND(BB94, 2)</f>
        <v>0</v>
      </c>
      <c r="X31" s="230"/>
      <c r="Y31" s="230"/>
      <c r="Z31" s="230"/>
      <c r="AA31" s="230"/>
      <c r="AB31" s="230"/>
      <c r="AC31" s="230"/>
      <c r="AD31" s="230"/>
      <c r="AE31" s="230"/>
      <c r="AK31" s="229">
        <v>0</v>
      </c>
      <c r="AL31" s="230"/>
      <c r="AM31" s="230"/>
      <c r="AN31" s="230"/>
      <c r="AO31" s="230"/>
      <c r="AR31" s="35"/>
      <c r="BE31" s="216"/>
    </row>
    <row r="32" spans="2:71" s="2" customFormat="1" ht="14.4" hidden="1" customHeight="1">
      <c r="B32" s="35"/>
      <c r="F32" s="26" t="s">
        <v>44</v>
      </c>
      <c r="L32" s="231">
        <v>0.2</v>
      </c>
      <c r="M32" s="230"/>
      <c r="N32" s="230"/>
      <c r="O32" s="230"/>
      <c r="P32" s="230"/>
      <c r="W32" s="229">
        <f>ROUND(BC94, 2)</f>
        <v>0</v>
      </c>
      <c r="X32" s="230"/>
      <c r="Y32" s="230"/>
      <c r="Z32" s="230"/>
      <c r="AA32" s="230"/>
      <c r="AB32" s="230"/>
      <c r="AC32" s="230"/>
      <c r="AD32" s="230"/>
      <c r="AE32" s="230"/>
      <c r="AK32" s="229">
        <v>0</v>
      </c>
      <c r="AL32" s="230"/>
      <c r="AM32" s="230"/>
      <c r="AN32" s="230"/>
      <c r="AO32" s="230"/>
      <c r="AR32" s="35"/>
      <c r="BE32" s="216"/>
    </row>
    <row r="33" spans="2:57" s="2" customFormat="1" ht="14.4" hidden="1" customHeight="1">
      <c r="B33" s="35"/>
      <c r="F33" s="36" t="s">
        <v>45</v>
      </c>
      <c r="L33" s="228">
        <v>0</v>
      </c>
      <c r="M33" s="227"/>
      <c r="N33" s="227"/>
      <c r="O33" s="227"/>
      <c r="P33" s="227"/>
      <c r="Q33" s="37"/>
      <c r="R33" s="37"/>
      <c r="S33" s="37"/>
      <c r="T33" s="37"/>
      <c r="U33" s="37"/>
      <c r="V33" s="37"/>
      <c r="W33" s="226">
        <f>ROUND(BD94, 2)</f>
        <v>0</v>
      </c>
      <c r="X33" s="227"/>
      <c r="Y33" s="227"/>
      <c r="Z33" s="227"/>
      <c r="AA33" s="227"/>
      <c r="AB33" s="227"/>
      <c r="AC33" s="227"/>
      <c r="AD33" s="227"/>
      <c r="AE33" s="227"/>
      <c r="AF33" s="37"/>
      <c r="AG33" s="37"/>
      <c r="AH33" s="37"/>
      <c r="AI33" s="37"/>
      <c r="AJ33" s="37"/>
      <c r="AK33" s="226">
        <v>0</v>
      </c>
      <c r="AL33" s="227"/>
      <c r="AM33" s="227"/>
      <c r="AN33" s="227"/>
      <c r="AO33" s="227"/>
      <c r="AP33" s="37"/>
      <c r="AQ33" s="37"/>
      <c r="AR33" s="38"/>
      <c r="AS33" s="37"/>
      <c r="AT33" s="37"/>
      <c r="AU33" s="37"/>
      <c r="AV33" s="37"/>
      <c r="AW33" s="37"/>
      <c r="AX33" s="37"/>
      <c r="AY33" s="37"/>
      <c r="AZ33" s="37"/>
      <c r="BE33" s="216"/>
    </row>
    <row r="34" spans="2:57" s="1" customFormat="1" ht="7" customHeight="1">
      <c r="B34" s="31"/>
      <c r="AR34" s="31"/>
      <c r="BE34" s="215"/>
    </row>
    <row r="35" spans="2:57" s="1" customFormat="1" ht="25.9" customHeight="1">
      <c r="B35" s="31"/>
      <c r="C35" s="39"/>
      <c r="D35" s="40" t="s">
        <v>46</v>
      </c>
      <c r="E35" s="41"/>
      <c r="F35" s="41"/>
      <c r="G35" s="41"/>
      <c r="H35" s="41"/>
      <c r="I35" s="41"/>
      <c r="J35" s="41"/>
      <c r="K35" s="41"/>
      <c r="L35" s="41"/>
      <c r="M35" s="41"/>
      <c r="N35" s="41"/>
      <c r="O35" s="41"/>
      <c r="P35" s="41"/>
      <c r="Q35" s="41"/>
      <c r="R35" s="41"/>
      <c r="S35" s="41"/>
      <c r="T35" s="42" t="s">
        <v>47</v>
      </c>
      <c r="U35" s="41"/>
      <c r="V35" s="41"/>
      <c r="W35" s="41"/>
      <c r="X35" s="235" t="s">
        <v>48</v>
      </c>
      <c r="Y35" s="233"/>
      <c r="Z35" s="233"/>
      <c r="AA35" s="233"/>
      <c r="AB35" s="233"/>
      <c r="AC35" s="41"/>
      <c r="AD35" s="41"/>
      <c r="AE35" s="41"/>
      <c r="AF35" s="41"/>
      <c r="AG35" s="41"/>
      <c r="AH35" s="41"/>
      <c r="AI35" s="41"/>
      <c r="AJ35" s="41"/>
      <c r="AK35" s="232">
        <f>SUM(AK26:AK33)</f>
        <v>0</v>
      </c>
      <c r="AL35" s="233"/>
      <c r="AM35" s="233"/>
      <c r="AN35" s="233"/>
      <c r="AO35" s="234"/>
      <c r="AP35" s="39"/>
      <c r="AQ35" s="39"/>
      <c r="AR35" s="31"/>
    </row>
    <row r="36" spans="2:57" s="1" customFormat="1" ht="7" customHeight="1">
      <c r="B36" s="31"/>
      <c r="AR36" s="31"/>
    </row>
    <row r="37" spans="2:57" s="1" customFormat="1" ht="14.4" customHeight="1">
      <c r="B37" s="31"/>
      <c r="AR37" s="31"/>
    </row>
    <row r="38" spans="2:57" ht="14.4" customHeight="1">
      <c r="B38" s="19"/>
      <c r="AR38" s="19"/>
    </row>
    <row r="39" spans="2:57" ht="14.4" customHeight="1">
      <c r="B39" s="19"/>
      <c r="AR39" s="19"/>
    </row>
    <row r="40" spans="2:57" ht="14.4" customHeight="1">
      <c r="B40" s="19"/>
      <c r="AR40" s="19"/>
    </row>
    <row r="41" spans="2:57" ht="14.4" customHeight="1">
      <c r="B41" s="19"/>
      <c r="AR41" s="19"/>
    </row>
    <row r="42" spans="2:57" ht="14.4" customHeight="1">
      <c r="B42" s="19"/>
      <c r="AR42" s="19"/>
    </row>
    <row r="43" spans="2:57" ht="14.4" customHeight="1">
      <c r="B43" s="19"/>
      <c r="AR43" s="19"/>
    </row>
    <row r="44" spans="2:57" ht="14.4" customHeight="1">
      <c r="B44" s="19"/>
      <c r="AR44" s="19"/>
    </row>
    <row r="45" spans="2:57" ht="14.4" customHeight="1">
      <c r="B45" s="19"/>
      <c r="AR45" s="19"/>
    </row>
    <row r="46" spans="2:57" ht="14.4" customHeight="1">
      <c r="B46" s="19"/>
      <c r="AR46" s="19"/>
    </row>
    <row r="47" spans="2:57" ht="14.4" customHeight="1">
      <c r="B47" s="19"/>
      <c r="AR47" s="19"/>
    </row>
    <row r="48" spans="2:57" ht="14.4" customHeight="1">
      <c r="B48" s="19"/>
      <c r="AR48" s="19"/>
    </row>
    <row r="49" spans="2:44" s="1" customFormat="1" ht="14.4" customHeight="1">
      <c r="B49" s="31"/>
      <c r="D49" s="43" t="s">
        <v>49</v>
      </c>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3" t="s">
        <v>50</v>
      </c>
      <c r="AI49" s="44"/>
      <c r="AJ49" s="44"/>
      <c r="AK49" s="44"/>
      <c r="AL49" s="44"/>
      <c r="AM49" s="44"/>
      <c r="AN49" s="44"/>
      <c r="AO49" s="44"/>
      <c r="AR49" s="31"/>
    </row>
    <row r="50" spans="2:44" ht="10">
      <c r="B50" s="19"/>
      <c r="AR50" s="19"/>
    </row>
    <row r="51" spans="2:44" ht="10">
      <c r="B51" s="19"/>
      <c r="AR51" s="19"/>
    </row>
    <row r="52" spans="2:44" ht="10">
      <c r="B52" s="19"/>
      <c r="AR52" s="19"/>
    </row>
    <row r="53" spans="2:44" ht="10">
      <c r="B53" s="19"/>
      <c r="AR53" s="19"/>
    </row>
    <row r="54" spans="2:44" ht="10">
      <c r="B54" s="19"/>
      <c r="AR54" s="19"/>
    </row>
    <row r="55" spans="2:44" ht="10">
      <c r="B55" s="19"/>
      <c r="AR55" s="19"/>
    </row>
    <row r="56" spans="2:44" ht="10">
      <c r="B56" s="19"/>
      <c r="AR56" s="19"/>
    </row>
    <row r="57" spans="2:44" ht="10">
      <c r="B57" s="19"/>
      <c r="AR57" s="19"/>
    </row>
    <row r="58" spans="2:44" ht="10">
      <c r="B58" s="19"/>
      <c r="AR58" s="19"/>
    </row>
    <row r="59" spans="2:44" ht="10">
      <c r="B59" s="19"/>
      <c r="AR59" s="19"/>
    </row>
    <row r="60" spans="2:44" s="1" customFormat="1" ht="12.5">
      <c r="B60" s="31"/>
      <c r="D60" s="45" t="s">
        <v>51</v>
      </c>
      <c r="E60" s="33"/>
      <c r="F60" s="33"/>
      <c r="G60" s="33"/>
      <c r="H60" s="33"/>
      <c r="I60" s="33"/>
      <c r="J60" s="33"/>
      <c r="K60" s="33"/>
      <c r="L60" s="33"/>
      <c r="M60" s="33"/>
      <c r="N60" s="33"/>
      <c r="O60" s="33"/>
      <c r="P60" s="33"/>
      <c r="Q60" s="33"/>
      <c r="R60" s="33"/>
      <c r="S60" s="33"/>
      <c r="T60" s="33"/>
      <c r="U60" s="33"/>
      <c r="V60" s="45" t="s">
        <v>52</v>
      </c>
      <c r="W60" s="33"/>
      <c r="X60" s="33"/>
      <c r="Y60" s="33"/>
      <c r="Z60" s="33"/>
      <c r="AA60" s="33"/>
      <c r="AB60" s="33"/>
      <c r="AC60" s="33"/>
      <c r="AD60" s="33"/>
      <c r="AE60" s="33"/>
      <c r="AF60" s="33"/>
      <c r="AG60" s="33"/>
      <c r="AH60" s="45" t="s">
        <v>51</v>
      </c>
      <c r="AI60" s="33"/>
      <c r="AJ60" s="33"/>
      <c r="AK60" s="33"/>
      <c r="AL60" s="33"/>
      <c r="AM60" s="45" t="s">
        <v>52</v>
      </c>
      <c r="AN60" s="33"/>
      <c r="AO60" s="33"/>
      <c r="AR60" s="31"/>
    </row>
    <row r="61" spans="2:44" ht="10">
      <c r="B61" s="19"/>
      <c r="AR61" s="19"/>
    </row>
    <row r="62" spans="2:44" ht="10">
      <c r="B62" s="19"/>
      <c r="AR62" s="19"/>
    </row>
    <row r="63" spans="2:44" ht="10">
      <c r="B63" s="19"/>
      <c r="AR63" s="19"/>
    </row>
    <row r="64" spans="2:44" s="1" customFormat="1" ht="13">
      <c r="B64" s="31"/>
      <c r="D64" s="43" t="s">
        <v>53</v>
      </c>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3" t="s">
        <v>54</v>
      </c>
      <c r="AI64" s="44"/>
      <c r="AJ64" s="44"/>
      <c r="AK64" s="44"/>
      <c r="AL64" s="44"/>
      <c r="AM64" s="44"/>
      <c r="AN64" s="44"/>
      <c r="AO64" s="44"/>
      <c r="AR64" s="31"/>
    </row>
    <row r="65" spans="2:44" ht="10">
      <c r="B65" s="19"/>
      <c r="AR65" s="19"/>
    </row>
    <row r="66" spans="2:44" ht="10">
      <c r="B66" s="19"/>
      <c r="AR66" s="19"/>
    </row>
    <row r="67" spans="2:44" ht="10">
      <c r="B67" s="19"/>
      <c r="AR67" s="19"/>
    </row>
    <row r="68" spans="2:44" ht="10">
      <c r="B68" s="19"/>
      <c r="AR68" s="19"/>
    </row>
    <row r="69" spans="2:44" ht="10">
      <c r="B69" s="19"/>
      <c r="AR69" s="19"/>
    </row>
    <row r="70" spans="2:44" ht="10">
      <c r="B70" s="19"/>
      <c r="AR70" s="19"/>
    </row>
    <row r="71" spans="2:44" ht="10">
      <c r="B71" s="19"/>
      <c r="AR71" s="19"/>
    </row>
    <row r="72" spans="2:44" ht="10">
      <c r="B72" s="19"/>
      <c r="AR72" s="19"/>
    </row>
    <row r="73" spans="2:44" ht="10">
      <c r="B73" s="19"/>
      <c r="AR73" s="19"/>
    </row>
    <row r="74" spans="2:44" ht="10">
      <c r="B74" s="19"/>
      <c r="AR74" s="19"/>
    </row>
    <row r="75" spans="2:44" s="1" customFormat="1" ht="12.5">
      <c r="B75" s="31"/>
      <c r="D75" s="45" t="s">
        <v>51</v>
      </c>
      <c r="E75" s="33"/>
      <c r="F75" s="33"/>
      <c r="G75" s="33"/>
      <c r="H75" s="33"/>
      <c r="I75" s="33"/>
      <c r="J75" s="33"/>
      <c r="K75" s="33"/>
      <c r="L75" s="33"/>
      <c r="M75" s="33"/>
      <c r="N75" s="33"/>
      <c r="O75" s="33"/>
      <c r="P75" s="33"/>
      <c r="Q75" s="33"/>
      <c r="R75" s="33"/>
      <c r="S75" s="33"/>
      <c r="T75" s="33"/>
      <c r="U75" s="33"/>
      <c r="V75" s="45" t="s">
        <v>52</v>
      </c>
      <c r="W75" s="33"/>
      <c r="X75" s="33"/>
      <c r="Y75" s="33"/>
      <c r="Z75" s="33"/>
      <c r="AA75" s="33"/>
      <c r="AB75" s="33"/>
      <c r="AC75" s="33"/>
      <c r="AD75" s="33"/>
      <c r="AE75" s="33"/>
      <c r="AF75" s="33"/>
      <c r="AG75" s="33"/>
      <c r="AH75" s="45" t="s">
        <v>51</v>
      </c>
      <c r="AI75" s="33"/>
      <c r="AJ75" s="33"/>
      <c r="AK75" s="33"/>
      <c r="AL75" s="33"/>
      <c r="AM75" s="45" t="s">
        <v>52</v>
      </c>
      <c r="AN75" s="33"/>
      <c r="AO75" s="33"/>
      <c r="AR75" s="31"/>
    </row>
    <row r="76" spans="2:44" s="1" customFormat="1" ht="10">
      <c r="B76" s="31"/>
      <c r="AR76" s="31"/>
    </row>
    <row r="77" spans="2:44" s="1" customFormat="1" ht="7" customHeight="1">
      <c r="B77" s="46"/>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31"/>
    </row>
    <row r="81" spans="2:91" s="1" customFormat="1" ht="7" customHeight="1">
      <c r="B81" s="48"/>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31"/>
    </row>
    <row r="82" spans="2:91" s="1" customFormat="1" ht="25" customHeight="1">
      <c r="B82" s="31"/>
      <c r="C82" s="20" t="s">
        <v>55</v>
      </c>
      <c r="AR82" s="31"/>
    </row>
    <row r="83" spans="2:91" s="1" customFormat="1" ht="7" customHeight="1">
      <c r="B83" s="31"/>
      <c r="AR83" s="31"/>
    </row>
    <row r="84" spans="2:91" s="3" customFormat="1" ht="12" customHeight="1">
      <c r="B84" s="50"/>
      <c r="C84" s="26" t="s">
        <v>12</v>
      </c>
      <c r="L84" s="3" t="str">
        <f>K5</f>
        <v>01-2-11-2</v>
      </c>
      <c r="AR84" s="50"/>
    </row>
    <row r="85" spans="2:91" s="4" customFormat="1" ht="37" customHeight="1">
      <c r="B85" s="51"/>
      <c r="C85" s="52" t="s">
        <v>15</v>
      </c>
      <c r="L85" s="243" t="str">
        <f>K6</f>
        <v>Dostavba a rekonštrukcia lôžkovej časti Nemocnice s poliklinikou v Spišskej Novej Vsi</v>
      </c>
      <c r="M85" s="244"/>
      <c r="N85" s="244"/>
      <c r="O85" s="244"/>
      <c r="P85" s="244"/>
      <c r="Q85" s="244"/>
      <c r="R85" s="244"/>
      <c r="S85" s="244"/>
      <c r="T85" s="244"/>
      <c r="U85" s="244"/>
      <c r="V85" s="244"/>
      <c r="W85" s="244"/>
      <c r="X85" s="244"/>
      <c r="Y85" s="244"/>
      <c r="Z85" s="244"/>
      <c r="AA85" s="244"/>
      <c r="AB85" s="244"/>
      <c r="AC85" s="244"/>
      <c r="AD85" s="244"/>
      <c r="AE85" s="244"/>
      <c r="AF85" s="244"/>
      <c r="AG85" s="244"/>
      <c r="AH85" s="244"/>
      <c r="AI85" s="244"/>
      <c r="AJ85" s="244"/>
      <c r="AR85" s="51"/>
    </row>
    <row r="86" spans="2:91" s="1" customFormat="1" ht="7" customHeight="1">
      <c r="B86" s="31"/>
      <c r="AR86" s="31"/>
    </row>
    <row r="87" spans="2:91" s="1" customFormat="1" ht="12" customHeight="1">
      <c r="B87" s="31"/>
      <c r="C87" s="26" t="s">
        <v>19</v>
      </c>
      <c r="L87" s="53" t="str">
        <f>IF(K8="","",K8)</f>
        <v>parc.č.:1094/1,17,81,82,98,99,1095,1096,9243/18</v>
      </c>
      <c r="AI87" s="26" t="s">
        <v>21</v>
      </c>
      <c r="AM87" s="250" t="str">
        <f>IF(AN8= "","",AN8)</f>
        <v>6. 3. 2024</v>
      </c>
      <c r="AN87" s="250"/>
      <c r="AR87" s="31"/>
    </row>
    <row r="88" spans="2:91" s="1" customFormat="1" ht="7" customHeight="1">
      <c r="B88" s="31"/>
      <c r="AR88" s="31"/>
    </row>
    <row r="89" spans="2:91" s="1" customFormat="1" ht="25.65" customHeight="1">
      <c r="B89" s="31"/>
      <c r="C89" s="26" t="s">
        <v>23</v>
      </c>
      <c r="L89" s="3" t="str">
        <f>IF(E11= "","",E11)</f>
        <v>Nemocnica s poliklinikou, Spišská Nová Ves</v>
      </c>
      <c r="AI89" s="26" t="s">
        <v>29</v>
      </c>
      <c r="AM89" s="251" t="str">
        <f>IF(E17="","",E17)</f>
        <v>d.g.A. design graphic architecture s.r.o.</v>
      </c>
      <c r="AN89" s="252"/>
      <c r="AO89" s="252"/>
      <c r="AP89" s="252"/>
      <c r="AR89" s="31"/>
      <c r="AS89" s="253" t="s">
        <v>56</v>
      </c>
      <c r="AT89" s="254"/>
      <c r="AU89" s="55"/>
      <c r="AV89" s="55"/>
      <c r="AW89" s="55"/>
      <c r="AX89" s="55"/>
      <c r="AY89" s="55"/>
      <c r="AZ89" s="55"/>
      <c r="BA89" s="55"/>
      <c r="BB89" s="55"/>
      <c r="BC89" s="55"/>
      <c r="BD89" s="56"/>
    </row>
    <row r="90" spans="2:91" s="1" customFormat="1" ht="15.15" customHeight="1">
      <c r="B90" s="31"/>
      <c r="C90" s="26" t="s">
        <v>27</v>
      </c>
      <c r="L90" s="3" t="str">
        <f>IF(E14= "Vyplň údaj","",E14)</f>
        <v/>
      </c>
      <c r="AI90" s="26" t="s">
        <v>32</v>
      </c>
      <c r="AM90" s="251" t="str">
        <f>IF(E20="","",E20)</f>
        <v xml:space="preserve"> </v>
      </c>
      <c r="AN90" s="252"/>
      <c r="AO90" s="252"/>
      <c r="AP90" s="252"/>
      <c r="AR90" s="31"/>
      <c r="AS90" s="255"/>
      <c r="AT90" s="256"/>
      <c r="BD90" s="58"/>
    </row>
    <row r="91" spans="2:91" s="1" customFormat="1" ht="10.75" customHeight="1">
      <c r="B91" s="31"/>
      <c r="AR91" s="31"/>
      <c r="AS91" s="255"/>
      <c r="AT91" s="256"/>
      <c r="BD91" s="58"/>
    </row>
    <row r="92" spans="2:91" s="1" customFormat="1" ht="29.25" customHeight="1">
      <c r="B92" s="31"/>
      <c r="C92" s="245" t="s">
        <v>57</v>
      </c>
      <c r="D92" s="246"/>
      <c r="E92" s="246"/>
      <c r="F92" s="246"/>
      <c r="G92" s="246"/>
      <c r="H92" s="59"/>
      <c r="I92" s="247" t="s">
        <v>58</v>
      </c>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57" t="s">
        <v>59</v>
      </c>
      <c r="AH92" s="246"/>
      <c r="AI92" s="246"/>
      <c r="AJ92" s="246"/>
      <c r="AK92" s="246"/>
      <c r="AL92" s="246"/>
      <c r="AM92" s="246"/>
      <c r="AN92" s="247" t="s">
        <v>60</v>
      </c>
      <c r="AO92" s="246"/>
      <c r="AP92" s="258"/>
      <c r="AQ92" s="60" t="s">
        <v>61</v>
      </c>
      <c r="AR92" s="31"/>
      <c r="AS92" s="61" t="s">
        <v>62</v>
      </c>
      <c r="AT92" s="62" t="s">
        <v>63</v>
      </c>
      <c r="AU92" s="62" t="s">
        <v>64</v>
      </c>
      <c r="AV92" s="62" t="s">
        <v>65</v>
      </c>
      <c r="AW92" s="62" t="s">
        <v>66</v>
      </c>
      <c r="AX92" s="62" t="s">
        <v>67</v>
      </c>
      <c r="AY92" s="62" t="s">
        <v>68</v>
      </c>
      <c r="AZ92" s="62" t="s">
        <v>69</v>
      </c>
      <c r="BA92" s="62" t="s">
        <v>70</v>
      </c>
      <c r="BB92" s="62" t="s">
        <v>71</v>
      </c>
      <c r="BC92" s="62" t="s">
        <v>72</v>
      </c>
      <c r="BD92" s="63" t="s">
        <v>73</v>
      </c>
    </row>
    <row r="93" spans="2:91" s="1" customFormat="1" ht="10.75" customHeight="1">
      <c r="B93" s="31"/>
      <c r="AR93" s="31"/>
      <c r="AS93" s="64"/>
      <c r="AT93" s="55"/>
      <c r="AU93" s="55"/>
      <c r="AV93" s="55"/>
      <c r="AW93" s="55"/>
      <c r="AX93" s="55"/>
      <c r="AY93" s="55"/>
      <c r="AZ93" s="55"/>
      <c r="BA93" s="55"/>
      <c r="BB93" s="55"/>
      <c r="BC93" s="55"/>
      <c r="BD93" s="56"/>
    </row>
    <row r="94" spans="2:91" s="5" customFormat="1" ht="32.4" customHeight="1">
      <c r="B94" s="65"/>
      <c r="C94" s="66" t="s">
        <v>74</v>
      </c>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259">
        <f>ROUND(AG95+AG102+AG111+AG120+AG123+AG128+AG129+SUM(AG135:AG141)+AG148+AG149,2)</f>
        <v>0</v>
      </c>
      <c r="AH94" s="259"/>
      <c r="AI94" s="259"/>
      <c r="AJ94" s="259"/>
      <c r="AK94" s="259"/>
      <c r="AL94" s="259"/>
      <c r="AM94" s="259"/>
      <c r="AN94" s="260">
        <f t="shared" ref="AN94:AN125" si="0">SUM(AG94,AT94)</f>
        <v>0</v>
      </c>
      <c r="AO94" s="260"/>
      <c r="AP94" s="260"/>
      <c r="AQ94" s="69" t="s">
        <v>1</v>
      </c>
      <c r="AR94" s="65"/>
      <c r="AS94" s="70">
        <f>ROUND(AS95+AS102+AS111+AS120+AS123+AS128+AS129+SUM(AS135:AS141)+AS148+AS149,2)</f>
        <v>0</v>
      </c>
      <c r="AT94" s="71">
        <f t="shared" ref="AT94:AT125" si="1">ROUND(SUM(AV94:AW94),2)</f>
        <v>0</v>
      </c>
      <c r="AU94" s="72">
        <f>ROUND(AU95+AU102+AU111+AU120+AU123+AU128+AU129+SUM(AU135:AU141)+AU148+AU149,5)</f>
        <v>0</v>
      </c>
      <c r="AV94" s="71">
        <f>ROUND(AZ94*L29,2)</f>
        <v>0</v>
      </c>
      <c r="AW94" s="71">
        <f>ROUND(BA94*L30,2)</f>
        <v>0</v>
      </c>
      <c r="AX94" s="71">
        <f>ROUND(BB94*L29,2)</f>
        <v>0</v>
      </c>
      <c r="AY94" s="71">
        <f>ROUND(BC94*L30,2)</f>
        <v>0</v>
      </c>
      <c r="AZ94" s="71">
        <f>ROUND(AZ95+AZ102+AZ111+AZ120+AZ123+AZ128+AZ129+SUM(AZ135:AZ141)+AZ148+AZ149,2)</f>
        <v>0</v>
      </c>
      <c r="BA94" s="71">
        <f>ROUND(BA95+BA102+BA111+BA120+BA123+BA128+BA129+SUM(BA135:BA141)+BA148+BA149,2)</f>
        <v>0</v>
      </c>
      <c r="BB94" s="71">
        <f>ROUND(BB95+BB102+BB111+BB120+BB123+BB128+BB129+SUM(BB135:BB141)+BB148+BB149,2)</f>
        <v>0</v>
      </c>
      <c r="BC94" s="71">
        <f>ROUND(BC95+BC102+BC111+BC120+BC123+BC128+BC129+SUM(BC135:BC141)+BC148+BC149,2)</f>
        <v>0</v>
      </c>
      <c r="BD94" s="73">
        <f>ROUND(BD95+BD102+BD111+BD120+BD123+BD128+BD129+SUM(BD135:BD141)+BD148+BD149,2)</f>
        <v>0</v>
      </c>
      <c r="BS94" s="74" t="s">
        <v>75</v>
      </c>
      <c r="BT94" s="74" t="s">
        <v>76</v>
      </c>
      <c r="BU94" s="75" t="s">
        <v>77</v>
      </c>
      <c r="BV94" s="74" t="s">
        <v>78</v>
      </c>
      <c r="BW94" s="74" t="s">
        <v>4</v>
      </c>
      <c r="BX94" s="74" t="s">
        <v>79</v>
      </c>
      <c r="CL94" s="74" t="s">
        <v>1</v>
      </c>
    </row>
    <row r="95" spans="2:91" s="6" customFormat="1" ht="16.5" customHeight="1">
      <c r="B95" s="76"/>
      <c r="C95" s="77"/>
      <c r="D95" s="248" t="s">
        <v>80</v>
      </c>
      <c r="E95" s="248"/>
      <c r="F95" s="248"/>
      <c r="G95" s="248"/>
      <c r="H95" s="248"/>
      <c r="I95" s="78"/>
      <c r="J95" s="248" t="s">
        <v>81</v>
      </c>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1">
        <f>ROUND(AG96+AG99,2)</f>
        <v>0</v>
      </c>
      <c r="AH95" s="240"/>
      <c r="AI95" s="240"/>
      <c r="AJ95" s="240"/>
      <c r="AK95" s="240"/>
      <c r="AL95" s="240"/>
      <c r="AM95" s="240"/>
      <c r="AN95" s="239">
        <f t="shared" si="0"/>
        <v>0</v>
      </c>
      <c r="AO95" s="240"/>
      <c r="AP95" s="240"/>
      <c r="AQ95" s="79" t="s">
        <v>82</v>
      </c>
      <c r="AR95" s="76"/>
      <c r="AS95" s="80">
        <f>ROUND(AS96+AS99,2)</f>
        <v>0</v>
      </c>
      <c r="AT95" s="81">
        <f t="shared" si="1"/>
        <v>0</v>
      </c>
      <c r="AU95" s="82">
        <f>ROUND(AU96+AU99,5)</f>
        <v>0</v>
      </c>
      <c r="AV95" s="81">
        <f>ROUND(AZ95*L29,2)</f>
        <v>0</v>
      </c>
      <c r="AW95" s="81">
        <f>ROUND(BA95*L30,2)</f>
        <v>0</v>
      </c>
      <c r="AX95" s="81">
        <f>ROUND(BB95*L29,2)</f>
        <v>0</v>
      </c>
      <c r="AY95" s="81">
        <f>ROUND(BC95*L30,2)</f>
        <v>0</v>
      </c>
      <c r="AZ95" s="81">
        <f>ROUND(AZ96+AZ99,2)</f>
        <v>0</v>
      </c>
      <c r="BA95" s="81">
        <f>ROUND(BA96+BA99,2)</f>
        <v>0</v>
      </c>
      <c r="BB95" s="81">
        <f>ROUND(BB96+BB99,2)</f>
        <v>0</v>
      </c>
      <c r="BC95" s="81">
        <f>ROUND(BC96+BC99,2)</f>
        <v>0</v>
      </c>
      <c r="BD95" s="83">
        <f>ROUND(BD96+BD99,2)</f>
        <v>0</v>
      </c>
      <c r="BS95" s="84" t="s">
        <v>75</v>
      </c>
      <c r="BT95" s="84" t="s">
        <v>83</v>
      </c>
      <c r="BU95" s="84" t="s">
        <v>77</v>
      </c>
      <c r="BV95" s="84" t="s">
        <v>78</v>
      </c>
      <c r="BW95" s="84" t="s">
        <v>84</v>
      </c>
      <c r="BX95" s="84" t="s">
        <v>4</v>
      </c>
      <c r="CL95" s="84" t="s">
        <v>1</v>
      </c>
      <c r="CM95" s="84" t="s">
        <v>76</v>
      </c>
    </row>
    <row r="96" spans="2:91" s="3" customFormat="1" ht="16.5" customHeight="1">
      <c r="B96" s="50"/>
      <c r="C96" s="9"/>
      <c r="D96" s="9"/>
      <c r="E96" s="249" t="s">
        <v>85</v>
      </c>
      <c r="F96" s="249"/>
      <c r="G96" s="249"/>
      <c r="H96" s="249"/>
      <c r="I96" s="249"/>
      <c r="J96" s="9"/>
      <c r="K96" s="249" t="s">
        <v>86</v>
      </c>
      <c r="L96" s="249"/>
      <c r="M96" s="249"/>
      <c r="N96" s="249"/>
      <c r="O96" s="249"/>
      <c r="P96" s="249"/>
      <c r="Q96" s="249"/>
      <c r="R96" s="249"/>
      <c r="S96" s="249"/>
      <c r="T96" s="249"/>
      <c r="U96" s="249"/>
      <c r="V96" s="249"/>
      <c r="W96" s="249"/>
      <c r="X96" s="249"/>
      <c r="Y96" s="249"/>
      <c r="Z96" s="249"/>
      <c r="AA96" s="249"/>
      <c r="AB96" s="249"/>
      <c r="AC96" s="249"/>
      <c r="AD96" s="249"/>
      <c r="AE96" s="249"/>
      <c r="AF96" s="249"/>
      <c r="AG96" s="242">
        <f>ROUND(SUM(AG97:AG98),2)</f>
        <v>0</v>
      </c>
      <c r="AH96" s="238"/>
      <c r="AI96" s="238"/>
      <c r="AJ96" s="238"/>
      <c r="AK96" s="238"/>
      <c r="AL96" s="238"/>
      <c r="AM96" s="238"/>
      <c r="AN96" s="237">
        <f t="shared" si="0"/>
        <v>0</v>
      </c>
      <c r="AO96" s="238"/>
      <c r="AP96" s="238"/>
      <c r="AQ96" s="85" t="s">
        <v>87</v>
      </c>
      <c r="AR96" s="50"/>
      <c r="AS96" s="86">
        <f>ROUND(SUM(AS97:AS98),2)</f>
        <v>0</v>
      </c>
      <c r="AT96" s="87">
        <f t="shared" si="1"/>
        <v>0</v>
      </c>
      <c r="AU96" s="88">
        <f>ROUND(SUM(AU97:AU98),5)</f>
        <v>0</v>
      </c>
      <c r="AV96" s="87">
        <f>ROUND(AZ96*L29,2)</f>
        <v>0</v>
      </c>
      <c r="AW96" s="87">
        <f>ROUND(BA96*L30,2)</f>
        <v>0</v>
      </c>
      <c r="AX96" s="87">
        <f>ROUND(BB96*L29,2)</f>
        <v>0</v>
      </c>
      <c r="AY96" s="87">
        <f>ROUND(BC96*L30,2)</f>
        <v>0</v>
      </c>
      <c r="AZ96" s="87">
        <f>ROUND(SUM(AZ97:AZ98),2)</f>
        <v>0</v>
      </c>
      <c r="BA96" s="87">
        <f>ROUND(SUM(BA97:BA98),2)</f>
        <v>0</v>
      </c>
      <c r="BB96" s="87">
        <f>ROUND(SUM(BB97:BB98),2)</f>
        <v>0</v>
      </c>
      <c r="BC96" s="87">
        <f>ROUND(SUM(BC97:BC98),2)</f>
        <v>0</v>
      </c>
      <c r="BD96" s="89">
        <f>ROUND(SUM(BD97:BD98),2)</f>
        <v>0</v>
      </c>
      <c r="BS96" s="24" t="s">
        <v>75</v>
      </c>
      <c r="BT96" s="24" t="s">
        <v>88</v>
      </c>
      <c r="BU96" s="24" t="s">
        <v>77</v>
      </c>
      <c r="BV96" s="24" t="s">
        <v>78</v>
      </c>
      <c r="BW96" s="24" t="s">
        <v>89</v>
      </c>
      <c r="BX96" s="24" t="s">
        <v>84</v>
      </c>
      <c r="CL96" s="24" t="s">
        <v>1</v>
      </c>
    </row>
    <row r="97" spans="1:91" s="3" customFormat="1" ht="23.25" customHeight="1">
      <c r="A97" s="90" t="s">
        <v>90</v>
      </c>
      <c r="B97" s="50"/>
      <c r="C97" s="9"/>
      <c r="D97" s="9"/>
      <c r="E97" s="9"/>
      <c r="F97" s="249" t="s">
        <v>91</v>
      </c>
      <c r="G97" s="249"/>
      <c r="H97" s="249"/>
      <c r="I97" s="249"/>
      <c r="J97" s="249"/>
      <c r="K97" s="9"/>
      <c r="L97" s="249" t="s">
        <v>86</v>
      </c>
      <c r="M97" s="249"/>
      <c r="N97" s="249"/>
      <c r="O97" s="249"/>
      <c r="P97" s="249"/>
      <c r="Q97" s="249"/>
      <c r="R97" s="249"/>
      <c r="S97" s="249"/>
      <c r="T97" s="249"/>
      <c r="U97" s="249"/>
      <c r="V97" s="249"/>
      <c r="W97" s="249"/>
      <c r="X97" s="249"/>
      <c r="Y97" s="249"/>
      <c r="Z97" s="249"/>
      <c r="AA97" s="249"/>
      <c r="AB97" s="249"/>
      <c r="AC97" s="249"/>
      <c r="AD97" s="249"/>
      <c r="AE97" s="249"/>
      <c r="AF97" s="249"/>
      <c r="AG97" s="237">
        <f>'SO 01.2.1 - HTU'!J34</f>
        <v>0</v>
      </c>
      <c r="AH97" s="238"/>
      <c r="AI97" s="238"/>
      <c r="AJ97" s="238"/>
      <c r="AK97" s="238"/>
      <c r="AL97" s="238"/>
      <c r="AM97" s="238"/>
      <c r="AN97" s="237">
        <f t="shared" si="0"/>
        <v>0</v>
      </c>
      <c r="AO97" s="238"/>
      <c r="AP97" s="238"/>
      <c r="AQ97" s="85" t="s">
        <v>87</v>
      </c>
      <c r="AR97" s="50"/>
      <c r="AS97" s="86">
        <v>0</v>
      </c>
      <c r="AT97" s="87">
        <f t="shared" si="1"/>
        <v>0</v>
      </c>
      <c r="AU97" s="88">
        <f>'SO 01.2.1 - HTU'!P130</f>
        <v>0</v>
      </c>
      <c r="AV97" s="87">
        <f>'SO 01.2.1 - HTU'!J37</f>
        <v>0</v>
      </c>
      <c r="AW97" s="87">
        <f>'SO 01.2.1 - HTU'!J38</f>
        <v>0</v>
      </c>
      <c r="AX97" s="87">
        <f>'SO 01.2.1 - HTU'!J39</f>
        <v>0</v>
      </c>
      <c r="AY97" s="87">
        <f>'SO 01.2.1 - HTU'!J40</f>
        <v>0</v>
      </c>
      <c r="AZ97" s="87">
        <f>'SO 01.2.1 - HTU'!F37</f>
        <v>0</v>
      </c>
      <c r="BA97" s="87">
        <f>'SO 01.2.1 - HTU'!F38</f>
        <v>0</v>
      </c>
      <c r="BB97" s="87">
        <f>'SO 01.2.1 - HTU'!F39</f>
        <v>0</v>
      </c>
      <c r="BC97" s="87">
        <f>'SO 01.2.1 - HTU'!F40</f>
        <v>0</v>
      </c>
      <c r="BD97" s="89">
        <f>'SO 01.2.1 - HTU'!F41</f>
        <v>0</v>
      </c>
      <c r="BT97" s="24" t="s">
        <v>92</v>
      </c>
      <c r="BV97" s="24" t="s">
        <v>78</v>
      </c>
      <c r="BW97" s="24" t="s">
        <v>93</v>
      </c>
      <c r="BX97" s="24" t="s">
        <v>89</v>
      </c>
      <c r="CL97" s="24" t="s">
        <v>1</v>
      </c>
    </row>
    <row r="98" spans="1:91" s="3" customFormat="1" ht="23.25" customHeight="1">
      <c r="A98" s="90" t="s">
        <v>90</v>
      </c>
      <c r="B98" s="50"/>
      <c r="C98" s="9"/>
      <c r="D98" s="9"/>
      <c r="E98" s="9"/>
      <c r="F98" s="249" t="s">
        <v>94</v>
      </c>
      <c r="G98" s="249"/>
      <c r="H98" s="249"/>
      <c r="I98" s="249"/>
      <c r="J98" s="249"/>
      <c r="K98" s="9"/>
      <c r="L98" s="249" t="s">
        <v>95</v>
      </c>
      <c r="M98" s="249"/>
      <c r="N98" s="249"/>
      <c r="O98" s="249"/>
      <c r="P98" s="249"/>
      <c r="Q98" s="249"/>
      <c r="R98" s="249"/>
      <c r="S98" s="249"/>
      <c r="T98" s="249"/>
      <c r="U98" s="249"/>
      <c r="V98" s="249"/>
      <c r="W98" s="249"/>
      <c r="X98" s="249"/>
      <c r="Y98" s="249"/>
      <c r="Z98" s="249"/>
      <c r="AA98" s="249"/>
      <c r="AB98" s="249"/>
      <c r="AC98" s="249"/>
      <c r="AD98" s="249"/>
      <c r="AE98" s="249"/>
      <c r="AF98" s="249"/>
      <c r="AG98" s="237">
        <f>'SO 01.2.2 - HTU-Búracie p...'!J34</f>
        <v>0</v>
      </c>
      <c r="AH98" s="238"/>
      <c r="AI98" s="238"/>
      <c r="AJ98" s="238"/>
      <c r="AK98" s="238"/>
      <c r="AL98" s="238"/>
      <c r="AM98" s="238"/>
      <c r="AN98" s="237">
        <f t="shared" si="0"/>
        <v>0</v>
      </c>
      <c r="AO98" s="238"/>
      <c r="AP98" s="238"/>
      <c r="AQ98" s="85" t="s">
        <v>87</v>
      </c>
      <c r="AR98" s="50"/>
      <c r="AS98" s="86">
        <v>0</v>
      </c>
      <c r="AT98" s="87">
        <f t="shared" si="1"/>
        <v>0</v>
      </c>
      <c r="AU98" s="88">
        <f>'SO 01.2.2 - HTU-Búracie p...'!P130</f>
        <v>0</v>
      </c>
      <c r="AV98" s="87">
        <f>'SO 01.2.2 - HTU-Búracie p...'!J37</f>
        <v>0</v>
      </c>
      <c r="AW98" s="87">
        <f>'SO 01.2.2 - HTU-Búracie p...'!J38</f>
        <v>0</v>
      </c>
      <c r="AX98" s="87">
        <f>'SO 01.2.2 - HTU-Búracie p...'!J39</f>
        <v>0</v>
      </c>
      <c r="AY98" s="87">
        <f>'SO 01.2.2 - HTU-Búracie p...'!J40</f>
        <v>0</v>
      </c>
      <c r="AZ98" s="87">
        <f>'SO 01.2.2 - HTU-Búracie p...'!F37</f>
        <v>0</v>
      </c>
      <c r="BA98" s="87">
        <f>'SO 01.2.2 - HTU-Búracie p...'!F38</f>
        <v>0</v>
      </c>
      <c r="BB98" s="87">
        <f>'SO 01.2.2 - HTU-Búracie p...'!F39</f>
        <v>0</v>
      </c>
      <c r="BC98" s="87">
        <f>'SO 01.2.2 - HTU-Búracie p...'!F40</f>
        <v>0</v>
      </c>
      <c r="BD98" s="89">
        <f>'SO 01.2.2 - HTU-Búracie p...'!F41</f>
        <v>0</v>
      </c>
      <c r="BT98" s="24" t="s">
        <v>92</v>
      </c>
      <c r="BV98" s="24" t="s">
        <v>78</v>
      </c>
      <c r="BW98" s="24" t="s">
        <v>96</v>
      </c>
      <c r="BX98" s="24" t="s">
        <v>89</v>
      </c>
      <c r="CL98" s="24" t="s">
        <v>1</v>
      </c>
    </row>
    <row r="99" spans="1:91" s="3" customFormat="1" ht="16.5" customHeight="1">
      <c r="B99" s="50"/>
      <c r="C99" s="9"/>
      <c r="D99" s="9"/>
      <c r="E99" s="249" t="s">
        <v>97</v>
      </c>
      <c r="F99" s="249"/>
      <c r="G99" s="249"/>
      <c r="H99" s="249"/>
      <c r="I99" s="249"/>
      <c r="J99" s="9"/>
      <c r="K99" s="249" t="s">
        <v>98</v>
      </c>
      <c r="L99" s="249"/>
      <c r="M99" s="249"/>
      <c r="N99" s="249"/>
      <c r="O99" s="249"/>
      <c r="P99" s="249"/>
      <c r="Q99" s="249"/>
      <c r="R99" s="249"/>
      <c r="S99" s="249"/>
      <c r="T99" s="249"/>
      <c r="U99" s="249"/>
      <c r="V99" s="249"/>
      <c r="W99" s="249"/>
      <c r="X99" s="249"/>
      <c r="Y99" s="249"/>
      <c r="Z99" s="249"/>
      <c r="AA99" s="249"/>
      <c r="AB99" s="249"/>
      <c r="AC99" s="249"/>
      <c r="AD99" s="249"/>
      <c r="AE99" s="249"/>
      <c r="AF99" s="249"/>
      <c r="AG99" s="242">
        <f>ROUND(SUM(AG100:AG101),2)</f>
        <v>0</v>
      </c>
      <c r="AH99" s="238"/>
      <c r="AI99" s="238"/>
      <c r="AJ99" s="238"/>
      <c r="AK99" s="238"/>
      <c r="AL99" s="238"/>
      <c r="AM99" s="238"/>
      <c r="AN99" s="237">
        <f t="shared" si="0"/>
        <v>0</v>
      </c>
      <c r="AO99" s="238"/>
      <c r="AP99" s="238"/>
      <c r="AQ99" s="85" t="s">
        <v>87</v>
      </c>
      <c r="AR99" s="50"/>
      <c r="AS99" s="86">
        <f>ROUND(SUM(AS100:AS101),2)</f>
        <v>0</v>
      </c>
      <c r="AT99" s="87">
        <f t="shared" si="1"/>
        <v>0</v>
      </c>
      <c r="AU99" s="88">
        <f>ROUND(SUM(AU100:AU101),5)</f>
        <v>0</v>
      </c>
      <c r="AV99" s="87">
        <f>ROUND(AZ99*L29,2)</f>
        <v>0</v>
      </c>
      <c r="AW99" s="87">
        <f>ROUND(BA99*L30,2)</f>
        <v>0</v>
      </c>
      <c r="AX99" s="87">
        <f>ROUND(BB99*L29,2)</f>
        <v>0</v>
      </c>
      <c r="AY99" s="87">
        <f>ROUND(BC99*L30,2)</f>
        <v>0</v>
      </c>
      <c r="AZ99" s="87">
        <f>ROUND(SUM(AZ100:AZ101),2)</f>
        <v>0</v>
      </c>
      <c r="BA99" s="87">
        <f>ROUND(SUM(BA100:BA101),2)</f>
        <v>0</v>
      </c>
      <c r="BB99" s="87">
        <f>ROUND(SUM(BB100:BB101),2)</f>
        <v>0</v>
      </c>
      <c r="BC99" s="87">
        <f>ROUND(SUM(BC100:BC101),2)</f>
        <v>0</v>
      </c>
      <c r="BD99" s="89">
        <f>ROUND(SUM(BD100:BD101),2)</f>
        <v>0</v>
      </c>
      <c r="BS99" s="24" t="s">
        <v>75</v>
      </c>
      <c r="BT99" s="24" t="s">
        <v>88</v>
      </c>
      <c r="BU99" s="24" t="s">
        <v>77</v>
      </c>
      <c r="BV99" s="24" t="s">
        <v>78</v>
      </c>
      <c r="BW99" s="24" t="s">
        <v>99</v>
      </c>
      <c r="BX99" s="24" t="s">
        <v>84</v>
      </c>
      <c r="CL99" s="24" t="s">
        <v>1</v>
      </c>
    </row>
    <row r="100" spans="1:91" s="3" customFormat="1" ht="23.25" customHeight="1">
      <c r="A100" s="90" t="s">
        <v>90</v>
      </c>
      <c r="B100" s="50"/>
      <c r="C100" s="9"/>
      <c r="D100" s="9"/>
      <c r="E100" s="9"/>
      <c r="F100" s="249" t="s">
        <v>100</v>
      </c>
      <c r="G100" s="249"/>
      <c r="H100" s="249"/>
      <c r="I100" s="249"/>
      <c r="J100" s="249"/>
      <c r="K100" s="9"/>
      <c r="L100" s="249" t="s">
        <v>101</v>
      </c>
      <c r="M100" s="249"/>
      <c r="N100" s="249"/>
      <c r="O100" s="249"/>
      <c r="P100" s="249"/>
      <c r="Q100" s="249"/>
      <c r="R100" s="249"/>
      <c r="S100" s="249"/>
      <c r="T100" s="249"/>
      <c r="U100" s="249"/>
      <c r="V100" s="249"/>
      <c r="W100" s="249"/>
      <c r="X100" s="249"/>
      <c r="Y100" s="249"/>
      <c r="Z100" s="249"/>
      <c r="AA100" s="249"/>
      <c r="AB100" s="249"/>
      <c r="AC100" s="249"/>
      <c r="AD100" s="249"/>
      <c r="AE100" s="249"/>
      <c r="AF100" s="249"/>
      <c r="AG100" s="237">
        <f>'SO 01.1.4-5 - Preložka ro...'!J34</f>
        <v>0</v>
      </c>
      <c r="AH100" s="238"/>
      <c r="AI100" s="238"/>
      <c r="AJ100" s="238"/>
      <c r="AK100" s="238"/>
      <c r="AL100" s="238"/>
      <c r="AM100" s="238"/>
      <c r="AN100" s="237">
        <f t="shared" si="0"/>
        <v>0</v>
      </c>
      <c r="AO100" s="238"/>
      <c r="AP100" s="238"/>
      <c r="AQ100" s="85" t="s">
        <v>87</v>
      </c>
      <c r="AR100" s="50"/>
      <c r="AS100" s="86">
        <v>0</v>
      </c>
      <c r="AT100" s="87">
        <f t="shared" si="1"/>
        <v>0</v>
      </c>
      <c r="AU100" s="88">
        <f>'SO 01.1.4-5 - Preložka ro...'!P142</f>
        <v>0</v>
      </c>
      <c r="AV100" s="87">
        <f>'SO 01.1.4-5 - Preložka ro...'!J37</f>
        <v>0</v>
      </c>
      <c r="AW100" s="87">
        <f>'SO 01.1.4-5 - Preložka ro...'!J38</f>
        <v>0</v>
      </c>
      <c r="AX100" s="87">
        <f>'SO 01.1.4-5 - Preložka ro...'!J39</f>
        <v>0</v>
      </c>
      <c r="AY100" s="87">
        <f>'SO 01.1.4-5 - Preložka ro...'!J40</f>
        <v>0</v>
      </c>
      <c r="AZ100" s="87">
        <f>'SO 01.1.4-5 - Preložka ro...'!F37</f>
        <v>0</v>
      </c>
      <c r="BA100" s="87">
        <f>'SO 01.1.4-5 - Preložka ro...'!F38</f>
        <v>0</v>
      </c>
      <c r="BB100" s="87">
        <f>'SO 01.1.4-5 - Preložka ro...'!F39</f>
        <v>0</v>
      </c>
      <c r="BC100" s="87">
        <f>'SO 01.1.4-5 - Preložka ro...'!F40</f>
        <v>0</v>
      </c>
      <c r="BD100" s="89">
        <f>'SO 01.1.4-5 - Preložka ro...'!F41</f>
        <v>0</v>
      </c>
      <c r="BT100" s="24" t="s">
        <v>92</v>
      </c>
      <c r="BV100" s="24" t="s">
        <v>78</v>
      </c>
      <c r="BW100" s="24" t="s">
        <v>102</v>
      </c>
      <c r="BX100" s="24" t="s">
        <v>99</v>
      </c>
      <c r="CL100" s="24" t="s">
        <v>1</v>
      </c>
    </row>
    <row r="101" spans="1:91" s="3" customFormat="1" ht="16.5" customHeight="1">
      <c r="A101" s="90" t="s">
        <v>90</v>
      </c>
      <c r="B101" s="50"/>
      <c r="C101" s="9"/>
      <c r="D101" s="9"/>
      <c r="E101" s="9"/>
      <c r="F101" s="249" t="s">
        <v>103</v>
      </c>
      <c r="G101" s="249"/>
      <c r="H101" s="249"/>
      <c r="I101" s="249"/>
      <c r="J101" s="249"/>
      <c r="K101" s="9"/>
      <c r="L101" s="249" t="s">
        <v>104</v>
      </c>
      <c r="M101" s="249"/>
      <c r="N101" s="249"/>
      <c r="O101" s="249"/>
      <c r="P101" s="249"/>
      <c r="Q101" s="249"/>
      <c r="R101" s="249"/>
      <c r="S101" s="249"/>
      <c r="T101" s="249"/>
      <c r="U101" s="249"/>
      <c r="V101" s="249"/>
      <c r="W101" s="249"/>
      <c r="X101" s="249"/>
      <c r="Y101" s="249"/>
      <c r="Z101" s="249"/>
      <c r="AA101" s="249"/>
      <c r="AB101" s="249"/>
      <c r="AC101" s="249"/>
      <c r="AD101" s="249"/>
      <c r="AE101" s="249"/>
      <c r="AF101" s="249"/>
      <c r="AG101" s="237">
        <f>'SO01.1.1 - Preložka NN ká...'!J34</f>
        <v>0</v>
      </c>
      <c r="AH101" s="238"/>
      <c r="AI101" s="238"/>
      <c r="AJ101" s="238"/>
      <c r="AK101" s="238"/>
      <c r="AL101" s="238"/>
      <c r="AM101" s="238"/>
      <c r="AN101" s="237">
        <f t="shared" si="0"/>
        <v>0</v>
      </c>
      <c r="AO101" s="238"/>
      <c r="AP101" s="238"/>
      <c r="AQ101" s="85" t="s">
        <v>87</v>
      </c>
      <c r="AR101" s="50"/>
      <c r="AS101" s="86">
        <v>0</v>
      </c>
      <c r="AT101" s="87">
        <f t="shared" si="1"/>
        <v>0</v>
      </c>
      <c r="AU101" s="88">
        <f>'SO01.1.1 - Preložka NN ká...'!P136</f>
        <v>0</v>
      </c>
      <c r="AV101" s="87">
        <f>'SO01.1.1 - Preložka NN ká...'!J37</f>
        <v>0</v>
      </c>
      <c r="AW101" s="87">
        <f>'SO01.1.1 - Preložka NN ká...'!J38</f>
        <v>0</v>
      </c>
      <c r="AX101" s="87">
        <f>'SO01.1.1 - Preložka NN ká...'!J39</f>
        <v>0</v>
      </c>
      <c r="AY101" s="87">
        <f>'SO01.1.1 - Preložka NN ká...'!J40</f>
        <v>0</v>
      </c>
      <c r="AZ101" s="87">
        <f>'SO01.1.1 - Preložka NN ká...'!F37</f>
        <v>0</v>
      </c>
      <c r="BA101" s="87">
        <f>'SO01.1.1 - Preložka NN ká...'!F38</f>
        <v>0</v>
      </c>
      <c r="BB101" s="87">
        <f>'SO01.1.1 - Preložka NN ká...'!F39</f>
        <v>0</v>
      </c>
      <c r="BC101" s="87">
        <f>'SO01.1.1 - Preložka NN ká...'!F40</f>
        <v>0</v>
      </c>
      <c r="BD101" s="89">
        <f>'SO01.1.1 - Preložka NN ká...'!F41</f>
        <v>0</v>
      </c>
      <c r="BT101" s="24" t="s">
        <v>92</v>
      </c>
      <c r="BV101" s="24" t="s">
        <v>78</v>
      </c>
      <c r="BW101" s="24" t="s">
        <v>105</v>
      </c>
      <c r="BX101" s="24" t="s">
        <v>99</v>
      </c>
      <c r="CL101" s="24" t="s">
        <v>1</v>
      </c>
    </row>
    <row r="102" spans="1:91" s="6" customFormat="1" ht="16.5" customHeight="1">
      <c r="B102" s="76"/>
      <c r="C102" s="77"/>
      <c r="D102" s="248" t="s">
        <v>106</v>
      </c>
      <c r="E102" s="248"/>
      <c r="F102" s="248"/>
      <c r="G102" s="248"/>
      <c r="H102" s="248"/>
      <c r="I102" s="78"/>
      <c r="J102" s="248" t="s">
        <v>107</v>
      </c>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1">
        <f>ROUND(SUM(AG103:AG110),2)</f>
        <v>0</v>
      </c>
      <c r="AH102" s="240"/>
      <c r="AI102" s="240"/>
      <c r="AJ102" s="240"/>
      <c r="AK102" s="240"/>
      <c r="AL102" s="240"/>
      <c r="AM102" s="240"/>
      <c r="AN102" s="239">
        <f t="shared" si="0"/>
        <v>0</v>
      </c>
      <c r="AO102" s="240"/>
      <c r="AP102" s="240"/>
      <c r="AQ102" s="79" t="s">
        <v>82</v>
      </c>
      <c r="AR102" s="76"/>
      <c r="AS102" s="80">
        <f>ROUND(SUM(AS103:AS110),2)</f>
        <v>0</v>
      </c>
      <c r="AT102" s="81">
        <f t="shared" si="1"/>
        <v>0</v>
      </c>
      <c r="AU102" s="82">
        <f>ROUND(SUM(AU103:AU110),5)</f>
        <v>0</v>
      </c>
      <c r="AV102" s="81">
        <f>ROUND(AZ102*L29,2)</f>
        <v>0</v>
      </c>
      <c r="AW102" s="81">
        <f>ROUND(BA102*L30,2)</f>
        <v>0</v>
      </c>
      <c r="AX102" s="81">
        <f>ROUND(BB102*L29,2)</f>
        <v>0</v>
      </c>
      <c r="AY102" s="81">
        <f>ROUND(BC102*L30,2)</f>
        <v>0</v>
      </c>
      <c r="AZ102" s="81">
        <f>ROUND(SUM(AZ103:AZ110),2)</f>
        <v>0</v>
      </c>
      <c r="BA102" s="81">
        <f>ROUND(SUM(BA103:BA110),2)</f>
        <v>0</v>
      </c>
      <c r="BB102" s="81">
        <f>ROUND(SUM(BB103:BB110),2)</f>
        <v>0</v>
      </c>
      <c r="BC102" s="81">
        <f>ROUND(SUM(BC103:BC110),2)</f>
        <v>0</v>
      </c>
      <c r="BD102" s="83">
        <f>ROUND(SUM(BD103:BD110),2)</f>
        <v>0</v>
      </c>
      <c r="BS102" s="84" t="s">
        <v>75</v>
      </c>
      <c r="BT102" s="84" t="s">
        <v>83</v>
      </c>
      <c r="BU102" s="84" t="s">
        <v>77</v>
      </c>
      <c r="BV102" s="84" t="s">
        <v>78</v>
      </c>
      <c r="BW102" s="84" t="s">
        <v>108</v>
      </c>
      <c r="BX102" s="84" t="s">
        <v>4</v>
      </c>
      <c r="CL102" s="84" t="s">
        <v>1</v>
      </c>
      <c r="CM102" s="84" t="s">
        <v>76</v>
      </c>
    </row>
    <row r="103" spans="1:91" s="3" customFormat="1" ht="16.5" customHeight="1">
      <c r="A103" s="90" t="s">
        <v>90</v>
      </c>
      <c r="B103" s="50"/>
      <c r="C103" s="9"/>
      <c r="D103" s="9"/>
      <c r="E103" s="249" t="s">
        <v>109</v>
      </c>
      <c r="F103" s="249"/>
      <c r="G103" s="249"/>
      <c r="H103" s="249"/>
      <c r="I103" s="249"/>
      <c r="J103" s="9"/>
      <c r="K103" s="249" t="s">
        <v>110</v>
      </c>
      <c r="L103" s="249"/>
      <c r="M103" s="249"/>
      <c r="N103" s="249"/>
      <c r="O103" s="249"/>
      <c r="P103" s="249"/>
      <c r="Q103" s="249"/>
      <c r="R103" s="249"/>
      <c r="S103" s="249"/>
      <c r="T103" s="249"/>
      <c r="U103" s="249"/>
      <c r="V103" s="249"/>
      <c r="W103" s="249"/>
      <c r="X103" s="249"/>
      <c r="Y103" s="249"/>
      <c r="Z103" s="249"/>
      <c r="AA103" s="249"/>
      <c r="AB103" s="249"/>
      <c r="AC103" s="249"/>
      <c r="AD103" s="249"/>
      <c r="AE103" s="249"/>
      <c r="AF103" s="249"/>
      <c r="AG103" s="237">
        <f>'E.1 - Stavebná časť'!J32</f>
        <v>0</v>
      </c>
      <c r="AH103" s="238"/>
      <c r="AI103" s="238"/>
      <c r="AJ103" s="238"/>
      <c r="AK103" s="238"/>
      <c r="AL103" s="238"/>
      <c r="AM103" s="238"/>
      <c r="AN103" s="237">
        <f t="shared" si="0"/>
        <v>0</v>
      </c>
      <c r="AO103" s="238"/>
      <c r="AP103" s="238"/>
      <c r="AQ103" s="85" t="s">
        <v>87</v>
      </c>
      <c r="AR103" s="50"/>
      <c r="AS103" s="86">
        <v>0</v>
      </c>
      <c r="AT103" s="87">
        <f t="shared" si="1"/>
        <v>0</v>
      </c>
      <c r="AU103" s="88">
        <f>'E.1 - Stavebná časť'!P150</f>
        <v>0</v>
      </c>
      <c r="AV103" s="87">
        <f>'E.1 - Stavebná časť'!J35</f>
        <v>0</v>
      </c>
      <c r="AW103" s="87">
        <f>'E.1 - Stavebná časť'!J36</f>
        <v>0</v>
      </c>
      <c r="AX103" s="87">
        <f>'E.1 - Stavebná časť'!J37</f>
        <v>0</v>
      </c>
      <c r="AY103" s="87">
        <f>'E.1 - Stavebná časť'!J38</f>
        <v>0</v>
      </c>
      <c r="AZ103" s="87">
        <f>'E.1 - Stavebná časť'!F35</f>
        <v>0</v>
      </c>
      <c r="BA103" s="87">
        <f>'E.1 - Stavebná časť'!F36</f>
        <v>0</v>
      </c>
      <c r="BB103" s="87">
        <f>'E.1 - Stavebná časť'!F37</f>
        <v>0</v>
      </c>
      <c r="BC103" s="87">
        <f>'E.1 - Stavebná časť'!F38</f>
        <v>0</v>
      </c>
      <c r="BD103" s="89">
        <f>'E.1 - Stavebná časť'!F39</f>
        <v>0</v>
      </c>
      <c r="BT103" s="24" t="s">
        <v>88</v>
      </c>
      <c r="BV103" s="24" t="s">
        <v>78</v>
      </c>
      <c r="BW103" s="24" t="s">
        <v>111</v>
      </c>
      <c r="BX103" s="24" t="s">
        <v>108</v>
      </c>
      <c r="CL103" s="24" t="s">
        <v>1</v>
      </c>
    </row>
    <row r="104" spans="1:91" s="3" customFormat="1" ht="16.5" customHeight="1">
      <c r="A104" s="90" t="s">
        <v>90</v>
      </c>
      <c r="B104" s="50"/>
      <c r="C104" s="9"/>
      <c r="D104" s="9"/>
      <c r="E104" s="249" t="s">
        <v>112</v>
      </c>
      <c r="F104" s="249"/>
      <c r="G104" s="249"/>
      <c r="H104" s="249"/>
      <c r="I104" s="249"/>
      <c r="J104" s="9"/>
      <c r="K104" s="249" t="s">
        <v>113</v>
      </c>
      <c r="L104" s="249"/>
      <c r="M104" s="249"/>
      <c r="N104" s="249"/>
      <c r="O104" s="249"/>
      <c r="P104" s="249"/>
      <c r="Q104" s="249"/>
      <c r="R104" s="249"/>
      <c r="S104" s="249"/>
      <c r="T104" s="249"/>
      <c r="U104" s="249"/>
      <c r="V104" s="249"/>
      <c r="W104" s="249"/>
      <c r="X104" s="249"/>
      <c r="Y104" s="249"/>
      <c r="Z104" s="249"/>
      <c r="AA104" s="249"/>
      <c r="AB104" s="249"/>
      <c r="AC104" s="249"/>
      <c r="AD104" s="249"/>
      <c r="AE104" s="249"/>
      <c r="AF104" s="249"/>
      <c r="AG104" s="237">
        <f>'E.3 - Zdravotechnika'!J32</f>
        <v>0</v>
      </c>
      <c r="AH104" s="238"/>
      <c r="AI104" s="238"/>
      <c r="AJ104" s="238"/>
      <c r="AK104" s="238"/>
      <c r="AL104" s="238"/>
      <c r="AM104" s="238"/>
      <c r="AN104" s="237">
        <f t="shared" si="0"/>
        <v>0</v>
      </c>
      <c r="AO104" s="238"/>
      <c r="AP104" s="238"/>
      <c r="AQ104" s="85" t="s">
        <v>87</v>
      </c>
      <c r="AR104" s="50"/>
      <c r="AS104" s="86">
        <v>0</v>
      </c>
      <c r="AT104" s="87">
        <f t="shared" si="1"/>
        <v>0</v>
      </c>
      <c r="AU104" s="88">
        <f>'E.3 - Zdravotechnika'!P132</f>
        <v>0</v>
      </c>
      <c r="AV104" s="87">
        <f>'E.3 - Zdravotechnika'!J35</f>
        <v>0</v>
      </c>
      <c r="AW104" s="87">
        <f>'E.3 - Zdravotechnika'!J36</f>
        <v>0</v>
      </c>
      <c r="AX104" s="87">
        <f>'E.3 - Zdravotechnika'!J37</f>
        <v>0</v>
      </c>
      <c r="AY104" s="87">
        <f>'E.3 - Zdravotechnika'!J38</f>
        <v>0</v>
      </c>
      <c r="AZ104" s="87">
        <f>'E.3 - Zdravotechnika'!F35</f>
        <v>0</v>
      </c>
      <c r="BA104" s="87">
        <f>'E.3 - Zdravotechnika'!F36</f>
        <v>0</v>
      </c>
      <c r="BB104" s="87">
        <f>'E.3 - Zdravotechnika'!F37</f>
        <v>0</v>
      </c>
      <c r="BC104" s="87">
        <f>'E.3 - Zdravotechnika'!F38</f>
        <v>0</v>
      </c>
      <c r="BD104" s="89">
        <f>'E.3 - Zdravotechnika'!F39</f>
        <v>0</v>
      </c>
      <c r="BT104" s="24" t="s">
        <v>88</v>
      </c>
      <c r="BV104" s="24" t="s">
        <v>78</v>
      </c>
      <c r="BW104" s="24" t="s">
        <v>114</v>
      </c>
      <c r="BX104" s="24" t="s">
        <v>108</v>
      </c>
      <c r="CL104" s="24" t="s">
        <v>1</v>
      </c>
    </row>
    <row r="105" spans="1:91" s="3" customFormat="1" ht="16.5" customHeight="1">
      <c r="A105" s="90" t="s">
        <v>90</v>
      </c>
      <c r="B105" s="50"/>
      <c r="C105" s="9"/>
      <c r="D105" s="9"/>
      <c r="E105" s="249" t="s">
        <v>115</v>
      </c>
      <c r="F105" s="249"/>
      <c r="G105" s="249"/>
      <c r="H105" s="249"/>
      <c r="I105" s="249"/>
      <c r="J105" s="9"/>
      <c r="K105" s="249" t="s">
        <v>116</v>
      </c>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37">
        <f>'E.4 - Elektroinštalácia -...'!J32</f>
        <v>0</v>
      </c>
      <c r="AH105" s="238"/>
      <c r="AI105" s="238"/>
      <c r="AJ105" s="238"/>
      <c r="AK105" s="238"/>
      <c r="AL105" s="238"/>
      <c r="AM105" s="238"/>
      <c r="AN105" s="237">
        <f t="shared" si="0"/>
        <v>0</v>
      </c>
      <c r="AO105" s="238"/>
      <c r="AP105" s="238"/>
      <c r="AQ105" s="85" t="s">
        <v>87</v>
      </c>
      <c r="AR105" s="50"/>
      <c r="AS105" s="86">
        <v>0</v>
      </c>
      <c r="AT105" s="87">
        <f t="shared" si="1"/>
        <v>0</v>
      </c>
      <c r="AU105" s="88">
        <f>'E.4 - Elektroinštalácia -...'!P132</f>
        <v>0</v>
      </c>
      <c r="AV105" s="87">
        <f>'E.4 - Elektroinštalácia -...'!J35</f>
        <v>0</v>
      </c>
      <c r="AW105" s="87">
        <f>'E.4 - Elektroinštalácia -...'!J36</f>
        <v>0</v>
      </c>
      <c r="AX105" s="87">
        <f>'E.4 - Elektroinštalácia -...'!J37</f>
        <v>0</v>
      </c>
      <c r="AY105" s="87">
        <f>'E.4 - Elektroinštalácia -...'!J38</f>
        <v>0</v>
      </c>
      <c r="AZ105" s="87">
        <f>'E.4 - Elektroinštalácia -...'!F35</f>
        <v>0</v>
      </c>
      <c r="BA105" s="87">
        <f>'E.4 - Elektroinštalácia -...'!F36</f>
        <v>0</v>
      </c>
      <c r="BB105" s="87">
        <f>'E.4 - Elektroinštalácia -...'!F37</f>
        <v>0</v>
      </c>
      <c r="BC105" s="87">
        <f>'E.4 - Elektroinštalácia -...'!F38</f>
        <v>0</v>
      </c>
      <c r="BD105" s="89">
        <f>'E.4 - Elektroinštalácia -...'!F39</f>
        <v>0</v>
      </c>
      <c r="BT105" s="24" t="s">
        <v>88</v>
      </c>
      <c r="BV105" s="24" t="s">
        <v>78</v>
      </c>
      <c r="BW105" s="24" t="s">
        <v>117</v>
      </c>
      <c r="BX105" s="24" t="s">
        <v>108</v>
      </c>
      <c r="CL105" s="24" t="s">
        <v>1</v>
      </c>
    </row>
    <row r="106" spans="1:91" s="3" customFormat="1" ht="16.5" customHeight="1">
      <c r="A106" s="90" t="s">
        <v>90</v>
      </c>
      <c r="B106" s="50"/>
      <c r="C106" s="9"/>
      <c r="D106" s="9"/>
      <c r="E106" s="249" t="s">
        <v>118</v>
      </c>
      <c r="F106" s="249"/>
      <c r="G106" s="249"/>
      <c r="H106" s="249"/>
      <c r="I106" s="249"/>
      <c r="J106" s="9"/>
      <c r="K106" s="249" t="s">
        <v>119</v>
      </c>
      <c r="L106" s="249"/>
      <c r="M106" s="249"/>
      <c r="N106" s="249"/>
      <c r="O106" s="249"/>
      <c r="P106" s="249"/>
      <c r="Q106" s="249"/>
      <c r="R106" s="249"/>
      <c r="S106" s="249"/>
      <c r="T106" s="249"/>
      <c r="U106" s="249"/>
      <c r="V106" s="249"/>
      <c r="W106" s="249"/>
      <c r="X106" s="249"/>
      <c r="Y106" s="249"/>
      <c r="Z106" s="249"/>
      <c r="AA106" s="249"/>
      <c r="AB106" s="249"/>
      <c r="AC106" s="249"/>
      <c r="AD106" s="249"/>
      <c r="AE106" s="249"/>
      <c r="AF106" s="249"/>
      <c r="AG106" s="237">
        <f>'E.5 - Elektroinštalácia -...'!J32</f>
        <v>0</v>
      </c>
      <c r="AH106" s="238"/>
      <c r="AI106" s="238"/>
      <c r="AJ106" s="238"/>
      <c r="AK106" s="238"/>
      <c r="AL106" s="238"/>
      <c r="AM106" s="238"/>
      <c r="AN106" s="237">
        <f t="shared" si="0"/>
        <v>0</v>
      </c>
      <c r="AO106" s="238"/>
      <c r="AP106" s="238"/>
      <c r="AQ106" s="85" t="s">
        <v>87</v>
      </c>
      <c r="AR106" s="50"/>
      <c r="AS106" s="86">
        <v>0</v>
      </c>
      <c r="AT106" s="87">
        <f t="shared" si="1"/>
        <v>0</v>
      </c>
      <c r="AU106" s="88">
        <f>'E.5 - Elektroinštalácia -...'!P134</f>
        <v>0</v>
      </c>
      <c r="AV106" s="87">
        <f>'E.5 - Elektroinštalácia -...'!J35</f>
        <v>0</v>
      </c>
      <c r="AW106" s="87">
        <f>'E.5 - Elektroinštalácia -...'!J36</f>
        <v>0</v>
      </c>
      <c r="AX106" s="87">
        <f>'E.5 - Elektroinštalácia -...'!J37</f>
        <v>0</v>
      </c>
      <c r="AY106" s="87">
        <f>'E.5 - Elektroinštalácia -...'!J38</f>
        <v>0</v>
      </c>
      <c r="AZ106" s="87">
        <f>'E.5 - Elektroinštalácia -...'!F35</f>
        <v>0</v>
      </c>
      <c r="BA106" s="87">
        <f>'E.5 - Elektroinštalácia -...'!F36</f>
        <v>0</v>
      </c>
      <c r="BB106" s="87">
        <f>'E.5 - Elektroinštalácia -...'!F37</f>
        <v>0</v>
      </c>
      <c r="BC106" s="87">
        <f>'E.5 - Elektroinštalácia -...'!F38</f>
        <v>0</v>
      </c>
      <c r="BD106" s="89">
        <f>'E.5 - Elektroinštalácia -...'!F39</f>
        <v>0</v>
      </c>
      <c r="BT106" s="24" t="s">
        <v>88</v>
      </c>
      <c r="BV106" s="24" t="s">
        <v>78</v>
      </c>
      <c r="BW106" s="24" t="s">
        <v>120</v>
      </c>
      <c r="BX106" s="24" t="s">
        <v>108</v>
      </c>
      <c r="CL106" s="24" t="s">
        <v>1</v>
      </c>
    </row>
    <row r="107" spans="1:91" s="3" customFormat="1" ht="16.5" customHeight="1">
      <c r="A107" s="90" t="s">
        <v>90</v>
      </c>
      <c r="B107" s="50"/>
      <c r="C107" s="9"/>
      <c r="D107" s="9"/>
      <c r="E107" s="249" t="s">
        <v>121</v>
      </c>
      <c r="F107" s="249"/>
      <c r="G107" s="249"/>
      <c r="H107" s="249"/>
      <c r="I107" s="249"/>
      <c r="J107" s="9"/>
      <c r="K107" s="249" t="s">
        <v>122</v>
      </c>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37">
        <f>'E.6-E.7 - Vykurovanie a c...'!J32</f>
        <v>0</v>
      </c>
      <c r="AH107" s="238"/>
      <c r="AI107" s="238"/>
      <c r="AJ107" s="238"/>
      <c r="AK107" s="238"/>
      <c r="AL107" s="238"/>
      <c r="AM107" s="238"/>
      <c r="AN107" s="237">
        <f t="shared" si="0"/>
        <v>0</v>
      </c>
      <c r="AO107" s="238"/>
      <c r="AP107" s="238"/>
      <c r="AQ107" s="85" t="s">
        <v>87</v>
      </c>
      <c r="AR107" s="50"/>
      <c r="AS107" s="86">
        <v>0</v>
      </c>
      <c r="AT107" s="87">
        <f t="shared" si="1"/>
        <v>0</v>
      </c>
      <c r="AU107" s="88">
        <f>'E.6-E.7 - Vykurovanie a c...'!P134</f>
        <v>0</v>
      </c>
      <c r="AV107" s="87">
        <f>'E.6-E.7 - Vykurovanie a c...'!J35</f>
        <v>0</v>
      </c>
      <c r="AW107" s="87">
        <f>'E.6-E.7 - Vykurovanie a c...'!J36</f>
        <v>0</v>
      </c>
      <c r="AX107" s="87">
        <f>'E.6-E.7 - Vykurovanie a c...'!J37</f>
        <v>0</v>
      </c>
      <c r="AY107" s="87">
        <f>'E.6-E.7 - Vykurovanie a c...'!J38</f>
        <v>0</v>
      </c>
      <c r="AZ107" s="87">
        <f>'E.6-E.7 - Vykurovanie a c...'!F35</f>
        <v>0</v>
      </c>
      <c r="BA107" s="87">
        <f>'E.6-E.7 - Vykurovanie a c...'!F36</f>
        <v>0</v>
      </c>
      <c r="BB107" s="87">
        <f>'E.6-E.7 - Vykurovanie a c...'!F37</f>
        <v>0</v>
      </c>
      <c r="BC107" s="87">
        <f>'E.6-E.7 - Vykurovanie a c...'!F38</f>
        <v>0</v>
      </c>
      <c r="BD107" s="89">
        <f>'E.6-E.7 - Vykurovanie a c...'!F39</f>
        <v>0</v>
      </c>
      <c r="BT107" s="24" t="s">
        <v>88</v>
      </c>
      <c r="BV107" s="24" t="s">
        <v>78</v>
      </c>
      <c r="BW107" s="24" t="s">
        <v>123</v>
      </c>
      <c r="BX107" s="24" t="s">
        <v>108</v>
      </c>
      <c r="CL107" s="24" t="s">
        <v>1</v>
      </c>
    </row>
    <row r="108" spans="1:91" s="3" customFormat="1" ht="16.5" customHeight="1">
      <c r="A108" s="90" t="s">
        <v>90</v>
      </c>
      <c r="B108" s="50"/>
      <c r="C108" s="9"/>
      <c r="D108" s="9"/>
      <c r="E108" s="249" t="s">
        <v>124</v>
      </c>
      <c r="F108" s="249"/>
      <c r="G108" s="249"/>
      <c r="H108" s="249"/>
      <c r="I108" s="249"/>
      <c r="J108" s="9"/>
      <c r="K108" s="249" t="s">
        <v>125</v>
      </c>
      <c r="L108" s="249"/>
      <c r="M108" s="249"/>
      <c r="N108" s="249"/>
      <c r="O108" s="249"/>
      <c r="P108" s="249"/>
      <c r="Q108" s="249"/>
      <c r="R108" s="249"/>
      <c r="S108" s="249"/>
      <c r="T108" s="249"/>
      <c r="U108" s="249"/>
      <c r="V108" s="249"/>
      <c r="W108" s="249"/>
      <c r="X108" s="249"/>
      <c r="Y108" s="249"/>
      <c r="Z108" s="249"/>
      <c r="AA108" s="249"/>
      <c r="AB108" s="249"/>
      <c r="AC108" s="249"/>
      <c r="AD108" s="249"/>
      <c r="AE108" s="249"/>
      <c r="AF108" s="249"/>
      <c r="AG108" s="237">
        <f>'E.8 - Vzduchotechnika'!J32</f>
        <v>0</v>
      </c>
      <c r="AH108" s="238"/>
      <c r="AI108" s="238"/>
      <c r="AJ108" s="238"/>
      <c r="AK108" s="238"/>
      <c r="AL108" s="238"/>
      <c r="AM108" s="238"/>
      <c r="AN108" s="237">
        <f t="shared" si="0"/>
        <v>0</v>
      </c>
      <c r="AO108" s="238"/>
      <c r="AP108" s="238"/>
      <c r="AQ108" s="85" t="s">
        <v>87</v>
      </c>
      <c r="AR108" s="50"/>
      <c r="AS108" s="86">
        <v>0</v>
      </c>
      <c r="AT108" s="87">
        <f t="shared" si="1"/>
        <v>0</v>
      </c>
      <c r="AU108" s="88">
        <f>'E.8 - Vzduchotechnika'!P174</f>
        <v>0</v>
      </c>
      <c r="AV108" s="87">
        <f>'E.8 - Vzduchotechnika'!J35</f>
        <v>0</v>
      </c>
      <c r="AW108" s="87">
        <f>'E.8 - Vzduchotechnika'!J36</f>
        <v>0</v>
      </c>
      <c r="AX108" s="87">
        <f>'E.8 - Vzduchotechnika'!J37</f>
        <v>0</v>
      </c>
      <c r="AY108" s="87">
        <f>'E.8 - Vzduchotechnika'!J38</f>
        <v>0</v>
      </c>
      <c r="AZ108" s="87">
        <f>'E.8 - Vzduchotechnika'!F35</f>
        <v>0</v>
      </c>
      <c r="BA108" s="87">
        <f>'E.8 - Vzduchotechnika'!F36</f>
        <v>0</v>
      </c>
      <c r="BB108" s="87">
        <f>'E.8 - Vzduchotechnika'!F37</f>
        <v>0</v>
      </c>
      <c r="BC108" s="87">
        <f>'E.8 - Vzduchotechnika'!F38</f>
        <v>0</v>
      </c>
      <c r="BD108" s="89">
        <f>'E.8 - Vzduchotechnika'!F39</f>
        <v>0</v>
      </c>
      <c r="BT108" s="24" t="s">
        <v>88</v>
      </c>
      <c r="BV108" s="24" t="s">
        <v>78</v>
      </c>
      <c r="BW108" s="24" t="s">
        <v>126</v>
      </c>
      <c r="BX108" s="24" t="s">
        <v>108</v>
      </c>
      <c r="CL108" s="24" t="s">
        <v>1</v>
      </c>
    </row>
    <row r="109" spans="1:91" s="3" customFormat="1" ht="16.5" customHeight="1">
      <c r="A109" s="90" t="s">
        <v>90</v>
      </c>
      <c r="B109" s="50"/>
      <c r="C109" s="9"/>
      <c r="D109" s="9"/>
      <c r="E109" s="249" t="s">
        <v>127</v>
      </c>
      <c r="F109" s="249"/>
      <c r="G109" s="249"/>
      <c r="H109" s="249"/>
      <c r="I109" s="249"/>
      <c r="J109" s="9"/>
      <c r="K109" s="249" t="s">
        <v>128</v>
      </c>
      <c r="L109" s="249"/>
      <c r="M109" s="249"/>
      <c r="N109" s="249"/>
      <c r="O109" s="249"/>
      <c r="P109" s="249"/>
      <c r="Q109" s="249"/>
      <c r="R109" s="249"/>
      <c r="S109" s="249"/>
      <c r="T109" s="249"/>
      <c r="U109" s="249"/>
      <c r="V109" s="249"/>
      <c r="W109" s="249"/>
      <c r="X109" s="249"/>
      <c r="Y109" s="249"/>
      <c r="Z109" s="249"/>
      <c r="AA109" s="249"/>
      <c r="AB109" s="249"/>
      <c r="AC109" s="249"/>
      <c r="AD109" s="249"/>
      <c r="AE109" s="249"/>
      <c r="AF109" s="249"/>
      <c r="AG109" s="237">
        <f>'E.9 - Rozvod plynu'!J32</f>
        <v>0</v>
      </c>
      <c r="AH109" s="238"/>
      <c r="AI109" s="238"/>
      <c r="AJ109" s="238"/>
      <c r="AK109" s="238"/>
      <c r="AL109" s="238"/>
      <c r="AM109" s="238"/>
      <c r="AN109" s="237">
        <f t="shared" si="0"/>
        <v>0</v>
      </c>
      <c r="AO109" s="238"/>
      <c r="AP109" s="238"/>
      <c r="AQ109" s="85" t="s">
        <v>87</v>
      </c>
      <c r="AR109" s="50"/>
      <c r="AS109" s="86">
        <v>0</v>
      </c>
      <c r="AT109" s="87">
        <f t="shared" si="1"/>
        <v>0</v>
      </c>
      <c r="AU109" s="88">
        <f>'E.9 - Rozvod plynu'!P132</f>
        <v>0</v>
      </c>
      <c r="AV109" s="87">
        <f>'E.9 - Rozvod plynu'!J35</f>
        <v>0</v>
      </c>
      <c r="AW109" s="87">
        <f>'E.9 - Rozvod plynu'!J36</f>
        <v>0</v>
      </c>
      <c r="AX109" s="87">
        <f>'E.9 - Rozvod plynu'!J37</f>
        <v>0</v>
      </c>
      <c r="AY109" s="87">
        <f>'E.9 - Rozvod plynu'!J38</f>
        <v>0</v>
      </c>
      <c r="AZ109" s="87">
        <f>'E.9 - Rozvod plynu'!F35</f>
        <v>0</v>
      </c>
      <c r="BA109" s="87">
        <f>'E.9 - Rozvod plynu'!F36</f>
        <v>0</v>
      </c>
      <c r="BB109" s="87">
        <f>'E.9 - Rozvod plynu'!F37</f>
        <v>0</v>
      </c>
      <c r="BC109" s="87">
        <f>'E.9 - Rozvod plynu'!F38</f>
        <v>0</v>
      </c>
      <c r="BD109" s="89">
        <f>'E.9 - Rozvod plynu'!F39</f>
        <v>0</v>
      </c>
      <c r="BT109" s="24" t="s">
        <v>88</v>
      </c>
      <c r="BV109" s="24" t="s">
        <v>78</v>
      </c>
      <c r="BW109" s="24" t="s">
        <v>129</v>
      </c>
      <c r="BX109" s="24" t="s">
        <v>108</v>
      </c>
      <c r="CL109" s="24" t="s">
        <v>1</v>
      </c>
    </row>
    <row r="110" spans="1:91" s="3" customFormat="1" ht="16.5" customHeight="1">
      <c r="A110" s="90" t="s">
        <v>90</v>
      </c>
      <c r="B110" s="50"/>
      <c r="C110" s="9"/>
      <c r="D110" s="9"/>
      <c r="E110" s="249" t="s">
        <v>130</v>
      </c>
      <c r="F110" s="249"/>
      <c r="G110" s="249"/>
      <c r="H110" s="249"/>
      <c r="I110" s="249"/>
      <c r="J110" s="9"/>
      <c r="K110" s="249" t="s">
        <v>131</v>
      </c>
      <c r="L110" s="249"/>
      <c r="M110" s="249"/>
      <c r="N110" s="249"/>
      <c r="O110" s="249"/>
      <c r="P110" s="249"/>
      <c r="Q110" s="249"/>
      <c r="R110" s="249"/>
      <c r="S110" s="249"/>
      <c r="T110" s="249"/>
      <c r="U110" s="249"/>
      <c r="V110" s="249"/>
      <c r="W110" s="249"/>
      <c r="X110" s="249"/>
      <c r="Y110" s="249"/>
      <c r="Z110" s="249"/>
      <c r="AA110" s="249"/>
      <c r="AB110" s="249"/>
      <c r="AC110" s="249"/>
      <c r="AD110" s="249"/>
      <c r="AE110" s="249"/>
      <c r="AF110" s="249"/>
      <c r="AG110" s="237">
        <f>'E.1-M - Zabudovaný mobiliár'!J32</f>
        <v>0</v>
      </c>
      <c r="AH110" s="238"/>
      <c r="AI110" s="238"/>
      <c r="AJ110" s="238"/>
      <c r="AK110" s="238"/>
      <c r="AL110" s="238"/>
      <c r="AM110" s="238"/>
      <c r="AN110" s="237">
        <f t="shared" si="0"/>
        <v>0</v>
      </c>
      <c r="AO110" s="238"/>
      <c r="AP110" s="238"/>
      <c r="AQ110" s="85" t="s">
        <v>87</v>
      </c>
      <c r="AR110" s="50"/>
      <c r="AS110" s="86">
        <v>0</v>
      </c>
      <c r="AT110" s="87">
        <f t="shared" si="1"/>
        <v>0</v>
      </c>
      <c r="AU110" s="88">
        <f>'E.1-M - Zabudovaný mobiliár'!P126</f>
        <v>0</v>
      </c>
      <c r="AV110" s="87">
        <f>'E.1-M - Zabudovaný mobiliár'!J35</f>
        <v>0</v>
      </c>
      <c r="AW110" s="87">
        <f>'E.1-M - Zabudovaný mobiliár'!J36</f>
        <v>0</v>
      </c>
      <c r="AX110" s="87">
        <f>'E.1-M - Zabudovaný mobiliár'!J37</f>
        <v>0</v>
      </c>
      <c r="AY110" s="87">
        <f>'E.1-M - Zabudovaný mobiliár'!J38</f>
        <v>0</v>
      </c>
      <c r="AZ110" s="87">
        <f>'E.1-M - Zabudovaný mobiliár'!F35</f>
        <v>0</v>
      </c>
      <c r="BA110" s="87">
        <f>'E.1-M - Zabudovaný mobiliár'!F36</f>
        <v>0</v>
      </c>
      <c r="BB110" s="87">
        <f>'E.1-M - Zabudovaný mobiliár'!F37</f>
        <v>0</v>
      </c>
      <c r="BC110" s="87">
        <f>'E.1-M - Zabudovaný mobiliár'!F38</f>
        <v>0</v>
      </c>
      <c r="BD110" s="89">
        <f>'E.1-M - Zabudovaný mobiliár'!F39</f>
        <v>0</v>
      </c>
      <c r="BT110" s="24" t="s">
        <v>88</v>
      </c>
      <c r="BV110" s="24" t="s">
        <v>78</v>
      </c>
      <c r="BW110" s="24" t="s">
        <v>132</v>
      </c>
      <c r="BX110" s="24" t="s">
        <v>108</v>
      </c>
      <c r="CL110" s="24" t="s">
        <v>1</v>
      </c>
    </row>
    <row r="111" spans="1:91" s="6" customFormat="1" ht="16.5" customHeight="1">
      <c r="B111" s="76"/>
      <c r="C111" s="77"/>
      <c r="D111" s="248" t="s">
        <v>133</v>
      </c>
      <c r="E111" s="248"/>
      <c r="F111" s="248"/>
      <c r="G111" s="248"/>
      <c r="H111" s="248"/>
      <c r="I111" s="78"/>
      <c r="J111" s="248" t="s">
        <v>134</v>
      </c>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1">
        <f>ROUND(SUM(AG112:AG119),2)</f>
        <v>0</v>
      </c>
      <c r="AH111" s="240"/>
      <c r="AI111" s="240"/>
      <c r="AJ111" s="240"/>
      <c r="AK111" s="240"/>
      <c r="AL111" s="240"/>
      <c r="AM111" s="240"/>
      <c r="AN111" s="239">
        <f t="shared" si="0"/>
        <v>0</v>
      </c>
      <c r="AO111" s="240"/>
      <c r="AP111" s="240"/>
      <c r="AQ111" s="79" t="s">
        <v>82</v>
      </c>
      <c r="AR111" s="76"/>
      <c r="AS111" s="80">
        <f>ROUND(SUM(AS112:AS119),2)</f>
        <v>0</v>
      </c>
      <c r="AT111" s="81">
        <f t="shared" si="1"/>
        <v>0</v>
      </c>
      <c r="AU111" s="82">
        <f>ROUND(SUM(AU112:AU119),5)</f>
        <v>0</v>
      </c>
      <c r="AV111" s="81">
        <f>ROUND(AZ111*L29,2)</f>
        <v>0</v>
      </c>
      <c r="AW111" s="81">
        <f>ROUND(BA111*L30,2)</f>
        <v>0</v>
      </c>
      <c r="AX111" s="81">
        <f>ROUND(BB111*L29,2)</f>
        <v>0</v>
      </c>
      <c r="AY111" s="81">
        <f>ROUND(BC111*L30,2)</f>
        <v>0</v>
      </c>
      <c r="AZ111" s="81">
        <f>ROUND(SUM(AZ112:AZ119),2)</f>
        <v>0</v>
      </c>
      <c r="BA111" s="81">
        <f>ROUND(SUM(BA112:BA119),2)</f>
        <v>0</v>
      </c>
      <c r="BB111" s="81">
        <f>ROUND(SUM(BB112:BB119),2)</f>
        <v>0</v>
      </c>
      <c r="BC111" s="81">
        <f>ROUND(SUM(BC112:BC119),2)</f>
        <v>0</v>
      </c>
      <c r="BD111" s="83">
        <f>ROUND(SUM(BD112:BD119),2)</f>
        <v>0</v>
      </c>
      <c r="BS111" s="84" t="s">
        <v>75</v>
      </c>
      <c r="BT111" s="84" t="s">
        <v>83</v>
      </c>
      <c r="BU111" s="84" t="s">
        <v>77</v>
      </c>
      <c r="BV111" s="84" t="s">
        <v>78</v>
      </c>
      <c r="BW111" s="84" t="s">
        <v>135</v>
      </c>
      <c r="BX111" s="84" t="s">
        <v>4</v>
      </c>
      <c r="CL111" s="84" t="s">
        <v>1</v>
      </c>
      <c r="CM111" s="84" t="s">
        <v>76</v>
      </c>
    </row>
    <row r="112" spans="1:91" s="3" customFormat="1" ht="16.5" customHeight="1">
      <c r="A112" s="90" t="s">
        <v>90</v>
      </c>
      <c r="B112" s="50"/>
      <c r="C112" s="9"/>
      <c r="D112" s="9"/>
      <c r="E112" s="249" t="s">
        <v>136</v>
      </c>
      <c r="F112" s="249"/>
      <c r="G112" s="249"/>
      <c r="H112" s="249"/>
      <c r="I112" s="249"/>
      <c r="J112" s="9"/>
      <c r="K112" s="249" t="s">
        <v>137</v>
      </c>
      <c r="L112" s="249"/>
      <c r="M112" s="249"/>
      <c r="N112" s="249"/>
      <c r="O112" s="249"/>
      <c r="P112" s="249"/>
      <c r="Q112" s="249"/>
      <c r="R112" s="249"/>
      <c r="S112" s="249"/>
      <c r="T112" s="249"/>
      <c r="U112" s="249"/>
      <c r="V112" s="249"/>
      <c r="W112" s="249"/>
      <c r="X112" s="249"/>
      <c r="Y112" s="249"/>
      <c r="Z112" s="249"/>
      <c r="AA112" s="249"/>
      <c r="AB112" s="249"/>
      <c r="AC112" s="249"/>
      <c r="AD112" s="249"/>
      <c r="AE112" s="249"/>
      <c r="AF112" s="249"/>
      <c r="AG112" s="237">
        <f>'E.1.1 - Búracie práce'!J32</f>
        <v>0</v>
      </c>
      <c r="AH112" s="238"/>
      <c r="AI112" s="238"/>
      <c r="AJ112" s="238"/>
      <c r="AK112" s="238"/>
      <c r="AL112" s="238"/>
      <c r="AM112" s="238"/>
      <c r="AN112" s="237">
        <f t="shared" si="0"/>
        <v>0</v>
      </c>
      <c r="AO112" s="238"/>
      <c r="AP112" s="238"/>
      <c r="AQ112" s="85" t="s">
        <v>87</v>
      </c>
      <c r="AR112" s="50"/>
      <c r="AS112" s="86">
        <v>0</v>
      </c>
      <c r="AT112" s="87">
        <f t="shared" si="1"/>
        <v>0</v>
      </c>
      <c r="AU112" s="88">
        <f>'E.1.1 - Búracie práce'!P140</f>
        <v>0</v>
      </c>
      <c r="AV112" s="87">
        <f>'E.1.1 - Búracie práce'!J35</f>
        <v>0</v>
      </c>
      <c r="AW112" s="87">
        <f>'E.1.1 - Búracie práce'!J36</f>
        <v>0</v>
      </c>
      <c r="AX112" s="87">
        <f>'E.1.1 - Búracie práce'!J37</f>
        <v>0</v>
      </c>
      <c r="AY112" s="87">
        <f>'E.1.1 - Búracie práce'!J38</f>
        <v>0</v>
      </c>
      <c r="AZ112" s="87">
        <f>'E.1.1 - Búracie práce'!F35</f>
        <v>0</v>
      </c>
      <c r="BA112" s="87">
        <f>'E.1.1 - Búracie práce'!F36</f>
        <v>0</v>
      </c>
      <c r="BB112" s="87">
        <f>'E.1.1 - Búracie práce'!F37</f>
        <v>0</v>
      </c>
      <c r="BC112" s="87">
        <f>'E.1.1 - Búracie práce'!F38</f>
        <v>0</v>
      </c>
      <c r="BD112" s="89">
        <f>'E.1.1 - Búracie práce'!F39</f>
        <v>0</v>
      </c>
      <c r="BT112" s="24" t="s">
        <v>88</v>
      </c>
      <c r="BV112" s="24" t="s">
        <v>78</v>
      </c>
      <c r="BW112" s="24" t="s">
        <v>138</v>
      </c>
      <c r="BX112" s="24" t="s">
        <v>135</v>
      </c>
      <c r="CL112" s="24" t="s">
        <v>1</v>
      </c>
    </row>
    <row r="113" spans="1:91" s="3" customFormat="1" ht="16.5" customHeight="1">
      <c r="A113" s="90" t="s">
        <v>90</v>
      </c>
      <c r="B113" s="50"/>
      <c r="C113" s="9"/>
      <c r="D113" s="9"/>
      <c r="E113" s="249" t="s">
        <v>139</v>
      </c>
      <c r="F113" s="249"/>
      <c r="G113" s="249"/>
      <c r="H113" s="249"/>
      <c r="I113" s="249"/>
      <c r="J113" s="9"/>
      <c r="K113" s="249" t="s">
        <v>110</v>
      </c>
      <c r="L113" s="249"/>
      <c r="M113" s="249"/>
      <c r="N113" s="249"/>
      <c r="O113" s="249"/>
      <c r="P113" s="249"/>
      <c r="Q113" s="249"/>
      <c r="R113" s="249"/>
      <c r="S113" s="249"/>
      <c r="T113" s="249"/>
      <c r="U113" s="249"/>
      <c r="V113" s="249"/>
      <c r="W113" s="249"/>
      <c r="X113" s="249"/>
      <c r="Y113" s="249"/>
      <c r="Z113" s="249"/>
      <c r="AA113" s="249"/>
      <c r="AB113" s="249"/>
      <c r="AC113" s="249"/>
      <c r="AD113" s="249"/>
      <c r="AE113" s="249"/>
      <c r="AF113" s="249"/>
      <c r="AG113" s="237">
        <f>'E.1.2 - Stavebná časť'!J32</f>
        <v>0</v>
      </c>
      <c r="AH113" s="238"/>
      <c r="AI113" s="238"/>
      <c r="AJ113" s="238"/>
      <c r="AK113" s="238"/>
      <c r="AL113" s="238"/>
      <c r="AM113" s="238"/>
      <c r="AN113" s="237">
        <f t="shared" si="0"/>
        <v>0</v>
      </c>
      <c r="AO113" s="238"/>
      <c r="AP113" s="238"/>
      <c r="AQ113" s="85" t="s">
        <v>87</v>
      </c>
      <c r="AR113" s="50"/>
      <c r="AS113" s="86">
        <v>0</v>
      </c>
      <c r="AT113" s="87">
        <f t="shared" si="1"/>
        <v>0</v>
      </c>
      <c r="AU113" s="88">
        <f>'E.1.2 - Stavebná časť'!P146</f>
        <v>0</v>
      </c>
      <c r="AV113" s="87">
        <f>'E.1.2 - Stavebná časť'!J35</f>
        <v>0</v>
      </c>
      <c r="AW113" s="87">
        <f>'E.1.2 - Stavebná časť'!J36</f>
        <v>0</v>
      </c>
      <c r="AX113" s="87">
        <f>'E.1.2 - Stavebná časť'!J37</f>
        <v>0</v>
      </c>
      <c r="AY113" s="87">
        <f>'E.1.2 - Stavebná časť'!J38</f>
        <v>0</v>
      </c>
      <c r="AZ113" s="87">
        <f>'E.1.2 - Stavebná časť'!F35</f>
        <v>0</v>
      </c>
      <c r="BA113" s="87">
        <f>'E.1.2 - Stavebná časť'!F36</f>
        <v>0</v>
      </c>
      <c r="BB113" s="87">
        <f>'E.1.2 - Stavebná časť'!F37</f>
        <v>0</v>
      </c>
      <c r="BC113" s="87">
        <f>'E.1.2 - Stavebná časť'!F38</f>
        <v>0</v>
      </c>
      <c r="BD113" s="89">
        <f>'E.1.2 - Stavebná časť'!F39</f>
        <v>0</v>
      </c>
      <c r="BT113" s="24" t="s">
        <v>88</v>
      </c>
      <c r="BV113" s="24" t="s">
        <v>78</v>
      </c>
      <c r="BW113" s="24" t="s">
        <v>140</v>
      </c>
      <c r="BX113" s="24" t="s">
        <v>135</v>
      </c>
      <c r="CL113" s="24" t="s">
        <v>1</v>
      </c>
    </row>
    <row r="114" spans="1:91" s="3" customFormat="1" ht="16.5" customHeight="1">
      <c r="A114" s="90" t="s">
        <v>90</v>
      </c>
      <c r="B114" s="50"/>
      <c r="C114" s="9"/>
      <c r="D114" s="9"/>
      <c r="E114" s="249" t="s">
        <v>112</v>
      </c>
      <c r="F114" s="249"/>
      <c r="G114" s="249"/>
      <c r="H114" s="249"/>
      <c r="I114" s="249"/>
      <c r="J114" s="9"/>
      <c r="K114" s="249" t="s">
        <v>113</v>
      </c>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37">
        <f>'E.3 - Zdravotechnika_01'!J32</f>
        <v>0</v>
      </c>
      <c r="AH114" s="238"/>
      <c r="AI114" s="238"/>
      <c r="AJ114" s="238"/>
      <c r="AK114" s="238"/>
      <c r="AL114" s="238"/>
      <c r="AM114" s="238"/>
      <c r="AN114" s="237">
        <f t="shared" si="0"/>
        <v>0</v>
      </c>
      <c r="AO114" s="238"/>
      <c r="AP114" s="238"/>
      <c r="AQ114" s="85" t="s">
        <v>87</v>
      </c>
      <c r="AR114" s="50"/>
      <c r="AS114" s="86">
        <v>0</v>
      </c>
      <c r="AT114" s="87">
        <f t="shared" si="1"/>
        <v>0</v>
      </c>
      <c r="AU114" s="88">
        <f>'E.3 - Zdravotechnika_01'!P130</f>
        <v>0</v>
      </c>
      <c r="AV114" s="87">
        <f>'E.3 - Zdravotechnika_01'!J35</f>
        <v>0</v>
      </c>
      <c r="AW114" s="87">
        <f>'E.3 - Zdravotechnika_01'!J36</f>
        <v>0</v>
      </c>
      <c r="AX114" s="87">
        <f>'E.3 - Zdravotechnika_01'!J37</f>
        <v>0</v>
      </c>
      <c r="AY114" s="87">
        <f>'E.3 - Zdravotechnika_01'!J38</f>
        <v>0</v>
      </c>
      <c r="AZ114" s="87">
        <f>'E.3 - Zdravotechnika_01'!F35</f>
        <v>0</v>
      </c>
      <c r="BA114" s="87">
        <f>'E.3 - Zdravotechnika_01'!F36</f>
        <v>0</v>
      </c>
      <c r="BB114" s="87">
        <f>'E.3 - Zdravotechnika_01'!F37</f>
        <v>0</v>
      </c>
      <c r="BC114" s="87">
        <f>'E.3 - Zdravotechnika_01'!F38</f>
        <v>0</v>
      </c>
      <c r="BD114" s="89">
        <f>'E.3 - Zdravotechnika_01'!F39</f>
        <v>0</v>
      </c>
      <c r="BT114" s="24" t="s">
        <v>88</v>
      </c>
      <c r="BV114" s="24" t="s">
        <v>78</v>
      </c>
      <c r="BW114" s="24" t="s">
        <v>141</v>
      </c>
      <c r="BX114" s="24" t="s">
        <v>135</v>
      </c>
      <c r="CL114" s="24" t="s">
        <v>1</v>
      </c>
    </row>
    <row r="115" spans="1:91" s="3" customFormat="1" ht="16.5" customHeight="1">
      <c r="A115" s="90" t="s">
        <v>90</v>
      </c>
      <c r="B115" s="50"/>
      <c r="C115" s="9"/>
      <c r="D115" s="9"/>
      <c r="E115" s="249" t="s">
        <v>115</v>
      </c>
      <c r="F115" s="249"/>
      <c r="G115" s="249"/>
      <c r="H115" s="249"/>
      <c r="I115" s="249"/>
      <c r="J115" s="9"/>
      <c r="K115" s="249" t="s">
        <v>116</v>
      </c>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37">
        <f>'E.4 - Elektroinštalácia -..._01'!J32</f>
        <v>0</v>
      </c>
      <c r="AH115" s="238"/>
      <c r="AI115" s="238"/>
      <c r="AJ115" s="238"/>
      <c r="AK115" s="238"/>
      <c r="AL115" s="238"/>
      <c r="AM115" s="238"/>
      <c r="AN115" s="237">
        <f t="shared" si="0"/>
        <v>0</v>
      </c>
      <c r="AO115" s="238"/>
      <c r="AP115" s="238"/>
      <c r="AQ115" s="85" t="s">
        <v>87</v>
      </c>
      <c r="AR115" s="50"/>
      <c r="AS115" s="86">
        <v>0</v>
      </c>
      <c r="AT115" s="87">
        <f t="shared" si="1"/>
        <v>0</v>
      </c>
      <c r="AU115" s="88">
        <f>'E.4 - Elektroinštalácia -..._01'!P134</f>
        <v>0</v>
      </c>
      <c r="AV115" s="87">
        <f>'E.4 - Elektroinštalácia -..._01'!J35</f>
        <v>0</v>
      </c>
      <c r="AW115" s="87">
        <f>'E.4 - Elektroinštalácia -..._01'!J36</f>
        <v>0</v>
      </c>
      <c r="AX115" s="87">
        <f>'E.4 - Elektroinštalácia -..._01'!J37</f>
        <v>0</v>
      </c>
      <c r="AY115" s="87">
        <f>'E.4 - Elektroinštalácia -..._01'!J38</f>
        <v>0</v>
      </c>
      <c r="AZ115" s="87">
        <f>'E.4 - Elektroinštalácia -..._01'!F35</f>
        <v>0</v>
      </c>
      <c r="BA115" s="87">
        <f>'E.4 - Elektroinštalácia -..._01'!F36</f>
        <v>0</v>
      </c>
      <c r="BB115" s="87">
        <f>'E.4 - Elektroinštalácia -..._01'!F37</f>
        <v>0</v>
      </c>
      <c r="BC115" s="87">
        <f>'E.4 - Elektroinštalácia -..._01'!F38</f>
        <v>0</v>
      </c>
      <c r="BD115" s="89">
        <f>'E.4 - Elektroinštalácia -..._01'!F39</f>
        <v>0</v>
      </c>
      <c r="BT115" s="24" t="s">
        <v>88</v>
      </c>
      <c r="BV115" s="24" t="s">
        <v>78</v>
      </c>
      <c r="BW115" s="24" t="s">
        <v>142</v>
      </c>
      <c r="BX115" s="24" t="s">
        <v>135</v>
      </c>
      <c r="CL115" s="24" t="s">
        <v>1</v>
      </c>
    </row>
    <row r="116" spans="1:91" s="3" customFormat="1" ht="16.5" customHeight="1">
      <c r="A116" s="90" t="s">
        <v>90</v>
      </c>
      <c r="B116" s="50"/>
      <c r="C116" s="9"/>
      <c r="D116" s="9"/>
      <c r="E116" s="249" t="s">
        <v>118</v>
      </c>
      <c r="F116" s="249"/>
      <c r="G116" s="249"/>
      <c r="H116" s="249"/>
      <c r="I116" s="249"/>
      <c r="J116" s="9"/>
      <c r="K116" s="249" t="s">
        <v>119</v>
      </c>
      <c r="L116" s="249"/>
      <c r="M116" s="249"/>
      <c r="N116" s="249"/>
      <c r="O116" s="249"/>
      <c r="P116" s="249"/>
      <c r="Q116" s="249"/>
      <c r="R116" s="249"/>
      <c r="S116" s="249"/>
      <c r="T116" s="249"/>
      <c r="U116" s="249"/>
      <c r="V116" s="249"/>
      <c r="W116" s="249"/>
      <c r="X116" s="249"/>
      <c r="Y116" s="249"/>
      <c r="Z116" s="249"/>
      <c r="AA116" s="249"/>
      <c r="AB116" s="249"/>
      <c r="AC116" s="249"/>
      <c r="AD116" s="249"/>
      <c r="AE116" s="249"/>
      <c r="AF116" s="249"/>
      <c r="AG116" s="237">
        <f>'E.5 - Elektroinštalácia -..._01'!J32</f>
        <v>0</v>
      </c>
      <c r="AH116" s="238"/>
      <c r="AI116" s="238"/>
      <c r="AJ116" s="238"/>
      <c r="AK116" s="238"/>
      <c r="AL116" s="238"/>
      <c r="AM116" s="238"/>
      <c r="AN116" s="237">
        <f t="shared" si="0"/>
        <v>0</v>
      </c>
      <c r="AO116" s="238"/>
      <c r="AP116" s="238"/>
      <c r="AQ116" s="85" t="s">
        <v>87</v>
      </c>
      <c r="AR116" s="50"/>
      <c r="AS116" s="86">
        <v>0</v>
      </c>
      <c r="AT116" s="87">
        <f t="shared" si="1"/>
        <v>0</v>
      </c>
      <c r="AU116" s="88">
        <f>'E.5 - Elektroinštalácia -..._01'!P131</f>
        <v>0</v>
      </c>
      <c r="AV116" s="87">
        <f>'E.5 - Elektroinštalácia -..._01'!J35</f>
        <v>0</v>
      </c>
      <c r="AW116" s="87">
        <f>'E.5 - Elektroinštalácia -..._01'!J36</f>
        <v>0</v>
      </c>
      <c r="AX116" s="87">
        <f>'E.5 - Elektroinštalácia -..._01'!J37</f>
        <v>0</v>
      </c>
      <c r="AY116" s="87">
        <f>'E.5 - Elektroinštalácia -..._01'!J38</f>
        <v>0</v>
      </c>
      <c r="AZ116" s="87">
        <f>'E.5 - Elektroinštalácia -..._01'!F35</f>
        <v>0</v>
      </c>
      <c r="BA116" s="87">
        <f>'E.5 - Elektroinštalácia -..._01'!F36</f>
        <v>0</v>
      </c>
      <c r="BB116" s="87">
        <f>'E.5 - Elektroinštalácia -..._01'!F37</f>
        <v>0</v>
      </c>
      <c r="BC116" s="87">
        <f>'E.5 - Elektroinštalácia -..._01'!F38</f>
        <v>0</v>
      </c>
      <c r="BD116" s="89">
        <f>'E.5 - Elektroinštalácia -..._01'!F39</f>
        <v>0</v>
      </c>
      <c r="BT116" s="24" t="s">
        <v>88</v>
      </c>
      <c r="BV116" s="24" t="s">
        <v>78</v>
      </c>
      <c r="BW116" s="24" t="s">
        <v>143</v>
      </c>
      <c r="BX116" s="24" t="s">
        <v>135</v>
      </c>
      <c r="CL116" s="24" t="s">
        <v>1</v>
      </c>
    </row>
    <row r="117" spans="1:91" s="3" customFormat="1" ht="16.5" customHeight="1">
      <c r="A117" s="90" t="s">
        <v>90</v>
      </c>
      <c r="B117" s="50"/>
      <c r="C117" s="9"/>
      <c r="D117" s="9"/>
      <c r="E117" s="249" t="s">
        <v>121</v>
      </c>
      <c r="F117" s="249"/>
      <c r="G117" s="249"/>
      <c r="H117" s="249"/>
      <c r="I117" s="249"/>
      <c r="J117" s="9"/>
      <c r="K117" s="249" t="s">
        <v>122</v>
      </c>
      <c r="L117" s="249"/>
      <c r="M117" s="249"/>
      <c r="N117" s="249"/>
      <c r="O117" s="249"/>
      <c r="P117" s="249"/>
      <c r="Q117" s="249"/>
      <c r="R117" s="249"/>
      <c r="S117" s="249"/>
      <c r="T117" s="249"/>
      <c r="U117" s="249"/>
      <c r="V117" s="249"/>
      <c r="W117" s="249"/>
      <c r="X117" s="249"/>
      <c r="Y117" s="249"/>
      <c r="Z117" s="249"/>
      <c r="AA117" s="249"/>
      <c r="AB117" s="249"/>
      <c r="AC117" s="249"/>
      <c r="AD117" s="249"/>
      <c r="AE117" s="249"/>
      <c r="AF117" s="249"/>
      <c r="AG117" s="237">
        <f>'E.6-E.7 - Vykurovanie a c..._01'!J32</f>
        <v>0</v>
      </c>
      <c r="AH117" s="238"/>
      <c r="AI117" s="238"/>
      <c r="AJ117" s="238"/>
      <c r="AK117" s="238"/>
      <c r="AL117" s="238"/>
      <c r="AM117" s="238"/>
      <c r="AN117" s="237">
        <f t="shared" si="0"/>
        <v>0</v>
      </c>
      <c r="AO117" s="238"/>
      <c r="AP117" s="238"/>
      <c r="AQ117" s="85" t="s">
        <v>87</v>
      </c>
      <c r="AR117" s="50"/>
      <c r="AS117" s="86">
        <v>0</v>
      </c>
      <c r="AT117" s="87">
        <f t="shared" si="1"/>
        <v>0</v>
      </c>
      <c r="AU117" s="88">
        <f>'E.6-E.7 - Vykurovanie a c..._01'!P131</f>
        <v>0</v>
      </c>
      <c r="AV117" s="87">
        <f>'E.6-E.7 - Vykurovanie a c..._01'!J35</f>
        <v>0</v>
      </c>
      <c r="AW117" s="87">
        <f>'E.6-E.7 - Vykurovanie a c..._01'!J36</f>
        <v>0</v>
      </c>
      <c r="AX117" s="87">
        <f>'E.6-E.7 - Vykurovanie a c..._01'!J37</f>
        <v>0</v>
      </c>
      <c r="AY117" s="87">
        <f>'E.6-E.7 - Vykurovanie a c..._01'!J38</f>
        <v>0</v>
      </c>
      <c r="AZ117" s="87">
        <f>'E.6-E.7 - Vykurovanie a c..._01'!F35</f>
        <v>0</v>
      </c>
      <c r="BA117" s="87">
        <f>'E.6-E.7 - Vykurovanie a c..._01'!F36</f>
        <v>0</v>
      </c>
      <c r="BB117" s="87">
        <f>'E.6-E.7 - Vykurovanie a c..._01'!F37</f>
        <v>0</v>
      </c>
      <c r="BC117" s="87">
        <f>'E.6-E.7 - Vykurovanie a c..._01'!F38</f>
        <v>0</v>
      </c>
      <c r="BD117" s="89">
        <f>'E.6-E.7 - Vykurovanie a c..._01'!F39</f>
        <v>0</v>
      </c>
      <c r="BT117" s="24" t="s">
        <v>88</v>
      </c>
      <c r="BV117" s="24" t="s">
        <v>78</v>
      </c>
      <c r="BW117" s="24" t="s">
        <v>144</v>
      </c>
      <c r="BX117" s="24" t="s">
        <v>135</v>
      </c>
      <c r="CL117" s="24" t="s">
        <v>1</v>
      </c>
    </row>
    <row r="118" spans="1:91" s="3" customFormat="1" ht="16.5" customHeight="1">
      <c r="A118" s="90" t="s">
        <v>90</v>
      </c>
      <c r="B118" s="50"/>
      <c r="C118" s="9"/>
      <c r="D118" s="9"/>
      <c r="E118" s="249" t="s">
        <v>124</v>
      </c>
      <c r="F118" s="249"/>
      <c r="G118" s="249"/>
      <c r="H118" s="249"/>
      <c r="I118" s="249"/>
      <c r="J118" s="9"/>
      <c r="K118" s="249" t="s">
        <v>125</v>
      </c>
      <c r="L118" s="249"/>
      <c r="M118" s="249"/>
      <c r="N118" s="249"/>
      <c r="O118" s="249"/>
      <c r="P118" s="249"/>
      <c r="Q118" s="249"/>
      <c r="R118" s="249"/>
      <c r="S118" s="249"/>
      <c r="T118" s="249"/>
      <c r="U118" s="249"/>
      <c r="V118" s="249"/>
      <c r="W118" s="249"/>
      <c r="X118" s="249"/>
      <c r="Y118" s="249"/>
      <c r="Z118" s="249"/>
      <c r="AA118" s="249"/>
      <c r="AB118" s="249"/>
      <c r="AC118" s="249"/>
      <c r="AD118" s="249"/>
      <c r="AE118" s="249"/>
      <c r="AF118" s="249"/>
      <c r="AG118" s="237">
        <f>'E.8 - Vzduchotechnika_01'!J32</f>
        <v>0</v>
      </c>
      <c r="AH118" s="238"/>
      <c r="AI118" s="238"/>
      <c r="AJ118" s="238"/>
      <c r="AK118" s="238"/>
      <c r="AL118" s="238"/>
      <c r="AM118" s="238"/>
      <c r="AN118" s="237">
        <f t="shared" si="0"/>
        <v>0</v>
      </c>
      <c r="AO118" s="238"/>
      <c r="AP118" s="238"/>
      <c r="AQ118" s="85" t="s">
        <v>87</v>
      </c>
      <c r="AR118" s="50"/>
      <c r="AS118" s="86">
        <v>0</v>
      </c>
      <c r="AT118" s="87">
        <f t="shared" si="1"/>
        <v>0</v>
      </c>
      <c r="AU118" s="88">
        <f>'E.8 - Vzduchotechnika_01'!P126</f>
        <v>0</v>
      </c>
      <c r="AV118" s="87">
        <f>'E.8 - Vzduchotechnika_01'!J35</f>
        <v>0</v>
      </c>
      <c r="AW118" s="87">
        <f>'E.8 - Vzduchotechnika_01'!J36</f>
        <v>0</v>
      </c>
      <c r="AX118" s="87">
        <f>'E.8 - Vzduchotechnika_01'!J37</f>
        <v>0</v>
      </c>
      <c r="AY118" s="87">
        <f>'E.8 - Vzduchotechnika_01'!J38</f>
        <v>0</v>
      </c>
      <c r="AZ118" s="87">
        <f>'E.8 - Vzduchotechnika_01'!F35</f>
        <v>0</v>
      </c>
      <c r="BA118" s="87">
        <f>'E.8 - Vzduchotechnika_01'!F36</f>
        <v>0</v>
      </c>
      <c r="BB118" s="87">
        <f>'E.8 - Vzduchotechnika_01'!F37</f>
        <v>0</v>
      </c>
      <c r="BC118" s="87">
        <f>'E.8 - Vzduchotechnika_01'!F38</f>
        <v>0</v>
      </c>
      <c r="BD118" s="89">
        <f>'E.8 - Vzduchotechnika_01'!F39</f>
        <v>0</v>
      </c>
      <c r="BT118" s="24" t="s">
        <v>88</v>
      </c>
      <c r="BV118" s="24" t="s">
        <v>78</v>
      </c>
      <c r="BW118" s="24" t="s">
        <v>145</v>
      </c>
      <c r="BX118" s="24" t="s">
        <v>135</v>
      </c>
      <c r="CL118" s="24" t="s">
        <v>1</v>
      </c>
    </row>
    <row r="119" spans="1:91" s="3" customFormat="1" ht="16.5" customHeight="1">
      <c r="A119" s="90" t="s">
        <v>90</v>
      </c>
      <c r="B119" s="50"/>
      <c r="C119" s="9"/>
      <c r="D119" s="9"/>
      <c r="E119" s="249" t="s">
        <v>130</v>
      </c>
      <c r="F119" s="249"/>
      <c r="G119" s="249"/>
      <c r="H119" s="249"/>
      <c r="I119" s="249"/>
      <c r="J119" s="9"/>
      <c r="K119" s="249" t="s">
        <v>131</v>
      </c>
      <c r="L119" s="249"/>
      <c r="M119" s="249"/>
      <c r="N119" s="249"/>
      <c r="O119" s="249"/>
      <c r="P119" s="249"/>
      <c r="Q119" s="249"/>
      <c r="R119" s="249"/>
      <c r="S119" s="249"/>
      <c r="T119" s="249"/>
      <c r="U119" s="249"/>
      <c r="V119" s="249"/>
      <c r="W119" s="249"/>
      <c r="X119" s="249"/>
      <c r="Y119" s="249"/>
      <c r="Z119" s="249"/>
      <c r="AA119" s="249"/>
      <c r="AB119" s="249"/>
      <c r="AC119" s="249"/>
      <c r="AD119" s="249"/>
      <c r="AE119" s="249"/>
      <c r="AF119" s="249"/>
      <c r="AG119" s="237">
        <f>'E.1-M - Zabudovaný mobiliár_01'!J32</f>
        <v>0</v>
      </c>
      <c r="AH119" s="238"/>
      <c r="AI119" s="238"/>
      <c r="AJ119" s="238"/>
      <c r="AK119" s="238"/>
      <c r="AL119" s="238"/>
      <c r="AM119" s="238"/>
      <c r="AN119" s="237">
        <f t="shared" si="0"/>
        <v>0</v>
      </c>
      <c r="AO119" s="238"/>
      <c r="AP119" s="238"/>
      <c r="AQ119" s="85" t="s">
        <v>87</v>
      </c>
      <c r="AR119" s="50"/>
      <c r="AS119" s="86">
        <v>0</v>
      </c>
      <c r="AT119" s="87">
        <f t="shared" si="1"/>
        <v>0</v>
      </c>
      <c r="AU119" s="88">
        <f>'E.1-M - Zabudovaný mobiliár_01'!P125</f>
        <v>0</v>
      </c>
      <c r="AV119" s="87">
        <f>'E.1-M - Zabudovaný mobiliár_01'!J35</f>
        <v>0</v>
      </c>
      <c r="AW119" s="87">
        <f>'E.1-M - Zabudovaný mobiliár_01'!J36</f>
        <v>0</v>
      </c>
      <c r="AX119" s="87">
        <f>'E.1-M - Zabudovaný mobiliár_01'!J37</f>
        <v>0</v>
      </c>
      <c r="AY119" s="87">
        <f>'E.1-M - Zabudovaný mobiliár_01'!J38</f>
        <v>0</v>
      </c>
      <c r="AZ119" s="87">
        <f>'E.1-M - Zabudovaný mobiliár_01'!F35</f>
        <v>0</v>
      </c>
      <c r="BA119" s="87">
        <f>'E.1-M - Zabudovaný mobiliár_01'!F36</f>
        <v>0</v>
      </c>
      <c r="BB119" s="87">
        <f>'E.1-M - Zabudovaný mobiliár_01'!F37</f>
        <v>0</v>
      </c>
      <c r="BC119" s="87">
        <f>'E.1-M - Zabudovaný mobiliár_01'!F38</f>
        <v>0</v>
      </c>
      <c r="BD119" s="89">
        <f>'E.1-M - Zabudovaný mobiliár_01'!F39</f>
        <v>0</v>
      </c>
      <c r="BT119" s="24" t="s">
        <v>88</v>
      </c>
      <c r="BV119" s="24" t="s">
        <v>78</v>
      </c>
      <c r="BW119" s="24" t="s">
        <v>146</v>
      </c>
      <c r="BX119" s="24" t="s">
        <v>135</v>
      </c>
      <c r="CL119" s="24" t="s">
        <v>1</v>
      </c>
    </row>
    <row r="120" spans="1:91" s="6" customFormat="1" ht="24.75" customHeight="1">
      <c r="B120" s="76"/>
      <c r="C120" s="77"/>
      <c r="D120" s="248" t="s">
        <v>147</v>
      </c>
      <c r="E120" s="248"/>
      <c r="F120" s="248"/>
      <c r="G120" s="248"/>
      <c r="H120" s="248"/>
      <c r="I120" s="78"/>
      <c r="J120" s="248" t="s">
        <v>148</v>
      </c>
      <c r="K120" s="248"/>
      <c r="L120" s="248"/>
      <c r="M120" s="248"/>
      <c r="N120" s="248"/>
      <c r="O120" s="248"/>
      <c r="P120" s="248"/>
      <c r="Q120" s="248"/>
      <c r="R120" s="248"/>
      <c r="S120" s="248"/>
      <c r="T120" s="248"/>
      <c r="U120" s="248"/>
      <c r="V120" s="248"/>
      <c r="W120" s="248"/>
      <c r="X120" s="248"/>
      <c r="Y120" s="248"/>
      <c r="Z120" s="248"/>
      <c r="AA120" s="248"/>
      <c r="AB120" s="248"/>
      <c r="AC120" s="248"/>
      <c r="AD120" s="248"/>
      <c r="AE120" s="248"/>
      <c r="AF120" s="248"/>
      <c r="AG120" s="241">
        <f>ROUND(SUM(AG121:AG122),2)</f>
        <v>0</v>
      </c>
      <c r="AH120" s="240"/>
      <c r="AI120" s="240"/>
      <c r="AJ120" s="240"/>
      <c r="AK120" s="240"/>
      <c r="AL120" s="240"/>
      <c r="AM120" s="240"/>
      <c r="AN120" s="239">
        <f t="shared" si="0"/>
        <v>0</v>
      </c>
      <c r="AO120" s="240"/>
      <c r="AP120" s="240"/>
      <c r="AQ120" s="79" t="s">
        <v>82</v>
      </c>
      <c r="AR120" s="76"/>
      <c r="AS120" s="80">
        <f>ROUND(SUM(AS121:AS122),2)</f>
        <v>0</v>
      </c>
      <c r="AT120" s="81">
        <f t="shared" si="1"/>
        <v>0</v>
      </c>
      <c r="AU120" s="82">
        <f>ROUND(SUM(AU121:AU122),5)</f>
        <v>0</v>
      </c>
      <c r="AV120" s="81">
        <f>ROUND(AZ120*L29,2)</f>
        <v>0</v>
      </c>
      <c r="AW120" s="81">
        <f>ROUND(BA120*L30,2)</f>
        <v>0</v>
      </c>
      <c r="AX120" s="81">
        <f>ROUND(BB120*L29,2)</f>
        <v>0</v>
      </c>
      <c r="AY120" s="81">
        <f>ROUND(BC120*L30,2)</f>
        <v>0</v>
      </c>
      <c r="AZ120" s="81">
        <f>ROUND(SUM(AZ121:AZ122),2)</f>
        <v>0</v>
      </c>
      <c r="BA120" s="81">
        <f>ROUND(SUM(BA121:BA122),2)</f>
        <v>0</v>
      </c>
      <c r="BB120" s="81">
        <f>ROUND(SUM(BB121:BB122),2)</f>
        <v>0</v>
      </c>
      <c r="BC120" s="81">
        <f>ROUND(SUM(BC121:BC122),2)</f>
        <v>0</v>
      </c>
      <c r="BD120" s="83">
        <f>ROUND(SUM(BD121:BD122),2)</f>
        <v>0</v>
      </c>
      <c r="BS120" s="84" t="s">
        <v>75</v>
      </c>
      <c r="BT120" s="84" t="s">
        <v>83</v>
      </c>
      <c r="BU120" s="84" t="s">
        <v>77</v>
      </c>
      <c r="BV120" s="84" t="s">
        <v>78</v>
      </c>
      <c r="BW120" s="84" t="s">
        <v>149</v>
      </c>
      <c r="BX120" s="84" t="s">
        <v>4</v>
      </c>
      <c r="CL120" s="84" t="s">
        <v>1</v>
      </c>
      <c r="CM120" s="84" t="s">
        <v>76</v>
      </c>
    </row>
    <row r="121" spans="1:91" s="3" customFormat="1" ht="16.5" customHeight="1">
      <c r="A121" s="90" t="s">
        <v>90</v>
      </c>
      <c r="B121" s="50"/>
      <c r="C121" s="9"/>
      <c r="D121" s="9"/>
      <c r="E121" s="249" t="s">
        <v>136</v>
      </c>
      <c r="F121" s="249"/>
      <c r="G121" s="249"/>
      <c r="H121" s="249"/>
      <c r="I121" s="249"/>
      <c r="J121" s="9"/>
      <c r="K121" s="249" t="s">
        <v>110</v>
      </c>
      <c r="L121" s="249"/>
      <c r="M121" s="249"/>
      <c r="N121" s="249"/>
      <c r="O121" s="249"/>
      <c r="P121" s="249"/>
      <c r="Q121" s="249"/>
      <c r="R121" s="249"/>
      <c r="S121" s="249"/>
      <c r="T121" s="249"/>
      <c r="U121" s="249"/>
      <c r="V121" s="249"/>
      <c r="W121" s="249"/>
      <c r="X121" s="249"/>
      <c r="Y121" s="249"/>
      <c r="Z121" s="249"/>
      <c r="AA121" s="249"/>
      <c r="AB121" s="249"/>
      <c r="AC121" s="249"/>
      <c r="AD121" s="249"/>
      <c r="AE121" s="249"/>
      <c r="AF121" s="249"/>
      <c r="AG121" s="237">
        <f>'E.1.1 - Stavebná časť'!J32</f>
        <v>0</v>
      </c>
      <c r="AH121" s="238"/>
      <c r="AI121" s="238"/>
      <c r="AJ121" s="238"/>
      <c r="AK121" s="238"/>
      <c r="AL121" s="238"/>
      <c r="AM121" s="238"/>
      <c r="AN121" s="237">
        <f t="shared" si="0"/>
        <v>0</v>
      </c>
      <c r="AO121" s="238"/>
      <c r="AP121" s="238"/>
      <c r="AQ121" s="85" t="s">
        <v>87</v>
      </c>
      <c r="AR121" s="50"/>
      <c r="AS121" s="86">
        <v>0</v>
      </c>
      <c r="AT121" s="87">
        <f t="shared" si="1"/>
        <v>0</v>
      </c>
      <c r="AU121" s="88">
        <f>'E.1.1 - Stavebná časť'!P138</f>
        <v>0</v>
      </c>
      <c r="AV121" s="87">
        <f>'E.1.1 - Stavebná časť'!J35</f>
        <v>0</v>
      </c>
      <c r="AW121" s="87">
        <f>'E.1.1 - Stavebná časť'!J36</f>
        <v>0</v>
      </c>
      <c r="AX121" s="87">
        <f>'E.1.1 - Stavebná časť'!J37</f>
        <v>0</v>
      </c>
      <c r="AY121" s="87">
        <f>'E.1.1 - Stavebná časť'!J38</f>
        <v>0</v>
      </c>
      <c r="AZ121" s="87">
        <f>'E.1.1 - Stavebná časť'!F35</f>
        <v>0</v>
      </c>
      <c r="BA121" s="87">
        <f>'E.1.1 - Stavebná časť'!F36</f>
        <v>0</v>
      </c>
      <c r="BB121" s="87">
        <f>'E.1.1 - Stavebná časť'!F37</f>
        <v>0</v>
      </c>
      <c r="BC121" s="87">
        <f>'E.1.1 - Stavebná časť'!F38</f>
        <v>0</v>
      </c>
      <c r="BD121" s="89">
        <f>'E.1.1 - Stavebná časť'!F39</f>
        <v>0</v>
      </c>
      <c r="BT121" s="24" t="s">
        <v>88</v>
      </c>
      <c r="BV121" s="24" t="s">
        <v>78</v>
      </c>
      <c r="BW121" s="24" t="s">
        <v>150</v>
      </c>
      <c r="BX121" s="24" t="s">
        <v>149</v>
      </c>
      <c r="CL121" s="24" t="s">
        <v>1</v>
      </c>
    </row>
    <row r="122" spans="1:91" s="3" customFormat="1" ht="16.5" customHeight="1">
      <c r="A122" s="90" t="s">
        <v>90</v>
      </c>
      <c r="B122" s="50"/>
      <c r="C122" s="9"/>
      <c r="D122" s="9"/>
      <c r="E122" s="249" t="s">
        <v>139</v>
      </c>
      <c r="F122" s="249"/>
      <c r="G122" s="249"/>
      <c r="H122" s="249"/>
      <c r="I122" s="249"/>
      <c r="J122" s="9"/>
      <c r="K122" s="249" t="s">
        <v>137</v>
      </c>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37">
        <f>'E.1.2 - Búracie práce'!J32</f>
        <v>0</v>
      </c>
      <c r="AH122" s="238"/>
      <c r="AI122" s="238"/>
      <c r="AJ122" s="238"/>
      <c r="AK122" s="238"/>
      <c r="AL122" s="238"/>
      <c r="AM122" s="238"/>
      <c r="AN122" s="237">
        <f t="shared" si="0"/>
        <v>0</v>
      </c>
      <c r="AO122" s="238"/>
      <c r="AP122" s="238"/>
      <c r="AQ122" s="85" t="s">
        <v>87</v>
      </c>
      <c r="AR122" s="50"/>
      <c r="AS122" s="86">
        <v>0</v>
      </c>
      <c r="AT122" s="87">
        <f t="shared" si="1"/>
        <v>0</v>
      </c>
      <c r="AU122" s="88">
        <f>'E.1.2 - Búracie práce'!P130</f>
        <v>0</v>
      </c>
      <c r="AV122" s="87">
        <f>'E.1.2 - Búracie práce'!J35</f>
        <v>0</v>
      </c>
      <c r="AW122" s="87">
        <f>'E.1.2 - Búracie práce'!J36</f>
        <v>0</v>
      </c>
      <c r="AX122" s="87">
        <f>'E.1.2 - Búracie práce'!J37</f>
        <v>0</v>
      </c>
      <c r="AY122" s="87">
        <f>'E.1.2 - Búracie práce'!J38</f>
        <v>0</v>
      </c>
      <c r="AZ122" s="87">
        <f>'E.1.2 - Búracie práce'!F35</f>
        <v>0</v>
      </c>
      <c r="BA122" s="87">
        <f>'E.1.2 - Búracie práce'!F36</f>
        <v>0</v>
      </c>
      <c r="BB122" s="87">
        <f>'E.1.2 - Búracie práce'!F37</f>
        <v>0</v>
      </c>
      <c r="BC122" s="87">
        <f>'E.1.2 - Búracie práce'!F38</f>
        <v>0</v>
      </c>
      <c r="BD122" s="89">
        <f>'E.1.2 - Búracie práce'!F39</f>
        <v>0</v>
      </c>
      <c r="BT122" s="24" t="s">
        <v>88</v>
      </c>
      <c r="BV122" s="24" t="s">
        <v>78</v>
      </c>
      <c r="BW122" s="24" t="s">
        <v>151</v>
      </c>
      <c r="BX122" s="24" t="s">
        <v>149</v>
      </c>
      <c r="CL122" s="24" t="s">
        <v>1</v>
      </c>
    </row>
    <row r="123" spans="1:91" s="6" customFormat="1" ht="16.5" customHeight="1">
      <c r="B123" s="76"/>
      <c r="C123" s="77"/>
      <c r="D123" s="248" t="s">
        <v>152</v>
      </c>
      <c r="E123" s="248"/>
      <c r="F123" s="248"/>
      <c r="G123" s="248"/>
      <c r="H123" s="248"/>
      <c r="I123" s="78"/>
      <c r="J123" s="248" t="s">
        <v>153</v>
      </c>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1">
        <f>ROUND(SUM(AG124:AG127),2)</f>
        <v>0</v>
      </c>
      <c r="AH123" s="240"/>
      <c r="AI123" s="240"/>
      <c r="AJ123" s="240"/>
      <c r="AK123" s="240"/>
      <c r="AL123" s="240"/>
      <c r="AM123" s="240"/>
      <c r="AN123" s="239">
        <f t="shared" si="0"/>
        <v>0</v>
      </c>
      <c r="AO123" s="240"/>
      <c r="AP123" s="240"/>
      <c r="AQ123" s="79" t="s">
        <v>82</v>
      </c>
      <c r="AR123" s="76"/>
      <c r="AS123" s="80">
        <f>ROUND(SUM(AS124:AS127),2)</f>
        <v>0</v>
      </c>
      <c r="AT123" s="81">
        <f t="shared" si="1"/>
        <v>0</v>
      </c>
      <c r="AU123" s="82">
        <f>ROUND(SUM(AU124:AU127),5)</f>
        <v>0</v>
      </c>
      <c r="AV123" s="81">
        <f>ROUND(AZ123*L29,2)</f>
        <v>0</v>
      </c>
      <c r="AW123" s="81">
        <f>ROUND(BA123*L30,2)</f>
        <v>0</v>
      </c>
      <c r="AX123" s="81">
        <f>ROUND(BB123*L29,2)</f>
        <v>0</v>
      </c>
      <c r="AY123" s="81">
        <f>ROUND(BC123*L30,2)</f>
        <v>0</v>
      </c>
      <c r="AZ123" s="81">
        <f>ROUND(SUM(AZ124:AZ127),2)</f>
        <v>0</v>
      </c>
      <c r="BA123" s="81">
        <f>ROUND(SUM(BA124:BA127),2)</f>
        <v>0</v>
      </c>
      <c r="BB123" s="81">
        <f>ROUND(SUM(BB124:BB127),2)</f>
        <v>0</v>
      </c>
      <c r="BC123" s="81">
        <f>ROUND(SUM(BC124:BC127),2)</f>
        <v>0</v>
      </c>
      <c r="BD123" s="83">
        <f>ROUND(SUM(BD124:BD127),2)</f>
        <v>0</v>
      </c>
      <c r="BS123" s="84" t="s">
        <v>75</v>
      </c>
      <c r="BT123" s="84" t="s">
        <v>83</v>
      </c>
      <c r="BU123" s="84" t="s">
        <v>77</v>
      </c>
      <c r="BV123" s="84" t="s">
        <v>78</v>
      </c>
      <c r="BW123" s="84" t="s">
        <v>154</v>
      </c>
      <c r="BX123" s="84" t="s">
        <v>4</v>
      </c>
      <c r="CL123" s="84" t="s">
        <v>1</v>
      </c>
      <c r="CM123" s="84" t="s">
        <v>76</v>
      </c>
    </row>
    <row r="124" spans="1:91" s="3" customFormat="1" ht="16.5" customHeight="1">
      <c r="A124" s="90" t="s">
        <v>90</v>
      </c>
      <c r="B124" s="50"/>
      <c r="C124" s="9"/>
      <c r="D124" s="9"/>
      <c r="E124" s="249" t="s">
        <v>109</v>
      </c>
      <c r="F124" s="249"/>
      <c r="G124" s="249"/>
      <c r="H124" s="249"/>
      <c r="I124" s="249"/>
      <c r="J124" s="9"/>
      <c r="K124" s="249" t="s">
        <v>110</v>
      </c>
      <c r="L124" s="249"/>
      <c r="M124" s="249"/>
      <c r="N124" s="249"/>
      <c r="O124" s="249"/>
      <c r="P124" s="249"/>
      <c r="Q124" s="249"/>
      <c r="R124" s="249"/>
      <c r="S124" s="249"/>
      <c r="T124" s="249"/>
      <c r="U124" s="249"/>
      <c r="V124" s="249"/>
      <c r="W124" s="249"/>
      <c r="X124" s="249"/>
      <c r="Y124" s="249"/>
      <c r="Z124" s="249"/>
      <c r="AA124" s="249"/>
      <c r="AB124" s="249"/>
      <c r="AC124" s="249"/>
      <c r="AD124" s="249"/>
      <c r="AE124" s="249"/>
      <c r="AF124" s="249"/>
      <c r="AG124" s="237">
        <f>'E.1 - Stavebná časť_01'!J32</f>
        <v>0</v>
      </c>
      <c r="AH124" s="238"/>
      <c r="AI124" s="238"/>
      <c r="AJ124" s="238"/>
      <c r="AK124" s="238"/>
      <c r="AL124" s="238"/>
      <c r="AM124" s="238"/>
      <c r="AN124" s="237">
        <f t="shared" si="0"/>
        <v>0</v>
      </c>
      <c r="AO124" s="238"/>
      <c r="AP124" s="238"/>
      <c r="AQ124" s="85" t="s">
        <v>87</v>
      </c>
      <c r="AR124" s="50"/>
      <c r="AS124" s="86">
        <v>0</v>
      </c>
      <c r="AT124" s="87">
        <f t="shared" si="1"/>
        <v>0</v>
      </c>
      <c r="AU124" s="88">
        <f>'E.1 - Stavebná časť_01'!P140</f>
        <v>0</v>
      </c>
      <c r="AV124" s="87">
        <f>'E.1 - Stavebná časť_01'!J35</f>
        <v>0</v>
      </c>
      <c r="AW124" s="87">
        <f>'E.1 - Stavebná časť_01'!J36</f>
        <v>0</v>
      </c>
      <c r="AX124" s="87">
        <f>'E.1 - Stavebná časť_01'!J37</f>
        <v>0</v>
      </c>
      <c r="AY124" s="87">
        <f>'E.1 - Stavebná časť_01'!J38</f>
        <v>0</v>
      </c>
      <c r="AZ124" s="87">
        <f>'E.1 - Stavebná časť_01'!F35</f>
        <v>0</v>
      </c>
      <c r="BA124" s="87">
        <f>'E.1 - Stavebná časť_01'!F36</f>
        <v>0</v>
      </c>
      <c r="BB124" s="87">
        <f>'E.1 - Stavebná časť_01'!F37</f>
        <v>0</v>
      </c>
      <c r="BC124" s="87">
        <f>'E.1 - Stavebná časť_01'!F38</f>
        <v>0</v>
      </c>
      <c r="BD124" s="89">
        <f>'E.1 - Stavebná časť_01'!F39</f>
        <v>0</v>
      </c>
      <c r="BT124" s="24" t="s">
        <v>88</v>
      </c>
      <c r="BV124" s="24" t="s">
        <v>78</v>
      </c>
      <c r="BW124" s="24" t="s">
        <v>155</v>
      </c>
      <c r="BX124" s="24" t="s">
        <v>154</v>
      </c>
      <c r="CL124" s="24" t="s">
        <v>1</v>
      </c>
    </row>
    <row r="125" spans="1:91" s="3" customFormat="1" ht="16.5" customHeight="1">
      <c r="A125" s="90" t="s">
        <v>90</v>
      </c>
      <c r="B125" s="50"/>
      <c r="C125" s="9"/>
      <c r="D125" s="9"/>
      <c r="E125" s="249" t="s">
        <v>115</v>
      </c>
      <c r="F125" s="249"/>
      <c r="G125" s="249"/>
      <c r="H125" s="249"/>
      <c r="I125" s="249"/>
      <c r="J125" s="9"/>
      <c r="K125" s="249" t="s">
        <v>116</v>
      </c>
      <c r="L125" s="249"/>
      <c r="M125" s="249"/>
      <c r="N125" s="249"/>
      <c r="O125" s="249"/>
      <c r="P125" s="249"/>
      <c r="Q125" s="249"/>
      <c r="R125" s="249"/>
      <c r="S125" s="249"/>
      <c r="T125" s="249"/>
      <c r="U125" s="249"/>
      <c r="V125" s="249"/>
      <c r="W125" s="249"/>
      <c r="X125" s="249"/>
      <c r="Y125" s="249"/>
      <c r="Z125" s="249"/>
      <c r="AA125" s="249"/>
      <c r="AB125" s="249"/>
      <c r="AC125" s="249"/>
      <c r="AD125" s="249"/>
      <c r="AE125" s="249"/>
      <c r="AF125" s="249"/>
      <c r="AG125" s="237">
        <f>'E.4 - Elektroinštalácia -..._02'!J32</f>
        <v>0</v>
      </c>
      <c r="AH125" s="238"/>
      <c r="AI125" s="238"/>
      <c r="AJ125" s="238"/>
      <c r="AK125" s="238"/>
      <c r="AL125" s="238"/>
      <c r="AM125" s="238"/>
      <c r="AN125" s="237">
        <f t="shared" si="0"/>
        <v>0</v>
      </c>
      <c r="AO125" s="238"/>
      <c r="AP125" s="238"/>
      <c r="AQ125" s="85" t="s">
        <v>87</v>
      </c>
      <c r="AR125" s="50"/>
      <c r="AS125" s="86">
        <v>0</v>
      </c>
      <c r="AT125" s="87">
        <f t="shared" si="1"/>
        <v>0</v>
      </c>
      <c r="AU125" s="88">
        <f>'E.4 - Elektroinštalácia -..._02'!P127</f>
        <v>0</v>
      </c>
      <c r="AV125" s="87">
        <f>'E.4 - Elektroinštalácia -..._02'!J35</f>
        <v>0</v>
      </c>
      <c r="AW125" s="87">
        <f>'E.4 - Elektroinštalácia -..._02'!J36</f>
        <v>0</v>
      </c>
      <c r="AX125" s="87">
        <f>'E.4 - Elektroinštalácia -..._02'!J37</f>
        <v>0</v>
      </c>
      <c r="AY125" s="87">
        <f>'E.4 - Elektroinštalácia -..._02'!J38</f>
        <v>0</v>
      </c>
      <c r="AZ125" s="87">
        <f>'E.4 - Elektroinštalácia -..._02'!F35</f>
        <v>0</v>
      </c>
      <c r="BA125" s="87">
        <f>'E.4 - Elektroinštalácia -..._02'!F36</f>
        <v>0</v>
      </c>
      <c r="BB125" s="87">
        <f>'E.4 - Elektroinštalácia -..._02'!F37</f>
        <v>0</v>
      </c>
      <c r="BC125" s="87">
        <f>'E.4 - Elektroinštalácia -..._02'!F38</f>
        <v>0</v>
      </c>
      <c r="BD125" s="89">
        <f>'E.4 - Elektroinštalácia -..._02'!F39</f>
        <v>0</v>
      </c>
      <c r="BT125" s="24" t="s">
        <v>88</v>
      </c>
      <c r="BV125" s="24" t="s">
        <v>78</v>
      </c>
      <c r="BW125" s="24" t="s">
        <v>156</v>
      </c>
      <c r="BX125" s="24" t="s">
        <v>154</v>
      </c>
      <c r="CL125" s="24" t="s">
        <v>1</v>
      </c>
    </row>
    <row r="126" spans="1:91" s="3" customFormat="1" ht="16.5" customHeight="1">
      <c r="A126" s="90" t="s">
        <v>90</v>
      </c>
      <c r="B126" s="50"/>
      <c r="C126" s="9"/>
      <c r="D126" s="9"/>
      <c r="E126" s="249" t="s">
        <v>118</v>
      </c>
      <c r="F126" s="249"/>
      <c r="G126" s="249"/>
      <c r="H126" s="249"/>
      <c r="I126" s="249"/>
      <c r="J126" s="9"/>
      <c r="K126" s="249" t="s">
        <v>119</v>
      </c>
      <c r="L126" s="249"/>
      <c r="M126" s="249"/>
      <c r="N126" s="249"/>
      <c r="O126" s="249"/>
      <c r="P126" s="249"/>
      <c r="Q126" s="249"/>
      <c r="R126" s="249"/>
      <c r="S126" s="249"/>
      <c r="T126" s="249"/>
      <c r="U126" s="249"/>
      <c r="V126" s="249"/>
      <c r="W126" s="249"/>
      <c r="X126" s="249"/>
      <c r="Y126" s="249"/>
      <c r="Z126" s="249"/>
      <c r="AA126" s="249"/>
      <c r="AB126" s="249"/>
      <c r="AC126" s="249"/>
      <c r="AD126" s="249"/>
      <c r="AE126" s="249"/>
      <c r="AF126" s="249"/>
      <c r="AG126" s="237">
        <f>'E.5 - Elektroinštalácia -..._02'!J32</f>
        <v>0</v>
      </c>
      <c r="AH126" s="238"/>
      <c r="AI126" s="238"/>
      <c r="AJ126" s="238"/>
      <c r="AK126" s="238"/>
      <c r="AL126" s="238"/>
      <c r="AM126" s="238"/>
      <c r="AN126" s="237">
        <f t="shared" ref="AN126:AN157" si="2">SUM(AG126,AT126)</f>
        <v>0</v>
      </c>
      <c r="AO126" s="238"/>
      <c r="AP126" s="238"/>
      <c r="AQ126" s="85" t="s">
        <v>87</v>
      </c>
      <c r="AR126" s="50"/>
      <c r="AS126" s="86">
        <v>0</v>
      </c>
      <c r="AT126" s="87">
        <f t="shared" ref="AT126:AT157" si="3">ROUND(SUM(AV126:AW126),2)</f>
        <v>0</v>
      </c>
      <c r="AU126" s="88">
        <f>'E.5 - Elektroinštalácia -..._02'!P126</f>
        <v>0</v>
      </c>
      <c r="AV126" s="87">
        <f>'E.5 - Elektroinštalácia -..._02'!J35</f>
        <v>0</v>
      </c>
      <c r="AW126" s="87">
        <f>'E.5 - Elektroinštalácia -..._02'!J36</f>
        <v>0</v>
      </c>
      <c r="AX126" s="87">
        <f>'E.5 - Elektroinštalácia -..._02'!J37</f>
        <v>0</v>
      </c>
      <c r="AY126" s="87">
        <f>'E.5 - Elektroinštalácia -..._02'!J38</f>
        <v>0</v>
      </c>
      <c r="AZ126" s="87">
        <f>'E.5 - Elektroinštalácia -..._02'!F35</f>
        <v>0</v>
      </c>
      <c r="BA126" s="87">
        <f>'E.5 - Elektroinštalácia -..._02'!F36</f>
        <v>0</v>
      </c>
      <c r="BB126" s="87">
        <f>'E.5 - Elektroinštalácia -..._02'!F37</f>
        <v>0</v>
      </c>
      <c r="BC126" s="87">
        <f>'E.5 - Elektroinštalácia -..._02'!F38</f>
        <v>0</v>
      </c>
      <c r="BD126" s="89">
        <f>'E.5 - Elektroinštalácia -..._02'!F39</f>
        <v>0</v>
      </c>
      <c r="BT126" s="24" t="s">
        <v>88</v>
      </c>
      <c r="BV126" s="24" t="s">
        <v>78</v>
      </c>
      <c r="BW126" s="24" t="s">
        <v>157</v>
      </c>
      <c r="BX126" s="24" t="s">
        <v>154</v>
      </c>
      <c r="CL126" s="24" t="s">
        <v>1</v>
      </c>
    </row>
    <row r="127" spans="1:91" s="3" customFormat="1" ht="16.5" customHeight="1">
      <c r="A127" s="90" t="s">
        <v>90</v>
      </c>
      <c r="B127" s="50"/>
      <c r="C127" s="9"/>
      <c r="D127" s="9"/>
      <c r="E127" s="249" t="s">
        <v>121</v>
      </c>
      <c r="F127" s="249"/>
      <c r="G127" s="249"/>
      <c r="H127" s="249"/>
      <c r="I127" s="249"/>
      <c r="J127" s="9"/>
      <c r="K127" s="249" t="s">
        <v>122</v>
      </c>
      <c r="L127" s="249"/>
      <c r="M127" s="249"/>
      <c r="N127" s="249"/>
      <c r="O127" s="249"/>
      <c r="P127" s="249"/>
      <c r="Q127" s="249"/>
      <c r="R127" s="249"/>
      <c r="S127" s="249"/>
      <c r="T127" s="249"/>
      <c r="U127" s="249"/>
      <c r="V127" s="249"/>
      <c r="W127" s="249"/>
      <c r="X127" s="249"/>
      <c r="Y127" s="249"/>
      <c r="Z127" s="249"/>
      <c r="AA127" s="249"/>
      <c r="AB127" s="249"/>
      <c r="AC127" s="249"/>
      <c r="AD127" s="249"/>
      <c r="AE127" s="249"/>
      <c r="AF127" s="249"/>
      <c r="AG127" s="237">
        <f>'E.6-E.7 - Vykurovanie a c..._02'!J32</f>
        <v>0</v>
      </c>
      <c r="AH127" s="238"/>
      <c r="AI127" s="238"/>
      <c r="AJ127" s="238"/>
      <c r="AK127" s="238"/>
      <c r="AL127" s="238"/>
      <c r="AM127" s="238"/>
      <c r="AN127" s="237">
        <f t="shared" si="2"/>
        <v>0</v>
      </c>
      <c r="AO127" s="238"/>
      <c r="AP127" s="238"/>
      <c r="AQ127" s="85" t="s">
        <v>87</v>
      </c>
      <c r="AR127" s="50"/>
      <c r="AS127" s="86">
        <v>0</v>
      </c>
      <c r="AT127" s="87">
        <f t="shared" si="3"/>
        <v>0</v>
      </c>
      <c r="AU127" s="88">
        <f>'E.6-E.7 - Vykurovanie a c..._02'!P125</f>
        <v>0</v>
      </c>
      <c r="AV127" s="87">
        <f>'E.6-E.7 - Vykurovanie a c..._02'!J35</f>
        <v>0</v>
      </c>
      <c r="AW127" s="87">
        <f>'E.6-E.7 - Vykurovanie a c..._02'!J36</f>
        <v>0</v>
      </c>
      <c r="AX127" s="87">
        <f>'E.6-E.7 - Vykurovanie a c..._02'!J37</f>
        <v>0</v>
      </c>
      <c r="AY127" s="87">
        <f>'E.6-E.7 - Vykurovanie a c..._02'!J38</f>
        <v>0</v>
      </c>
      <c r="AZ127" s="87">
        <f>'E.6-E.7 - Vykurovanie a c..._02'!F35</f>
        <v>0</v>
      </c>
      <c r="BA127" s="87">
        <f>'E.6-E.7 - Vykurovanie a c..._02'!F36</f>
        <v>0</v>
      </c>
      <c r="BB127" s="87">
        <f>'E.6-E.7 - Vykurovanie a c..._02'!F37</f>
        <v>0</v>
      </c>
      <c r="BC127" s="87">
        <f>'E.6-E.7 - Vykurovanie a c..._02'!F38</f>
        <v>0</v>
      </c>
      <c r="BD127" s="89">
        <f>'E.6-E.7 - Vykurovanie a c..._02'!F39</f>
        <v>0</v>
      </c>
      <c r="BT127" s="24" t="s">
        <v>88</v>
      </c>
      <c r="BV127" s="24" t="s">
        <v>78</v>
      </c>
      <c r="BW127" s="24" t="s">
        <v>158</v>
      </c>
      <c r="BX127" s="24" t="s">
        <v>154</v>
      </c>
      <c r="CL127" s="24" t="s">
        <v>1</v>
      </c>
    </row>
    <row r="128" spans="1:91" s="6" customFormat="1" ht="16.5" customHeight="1">
      <c r="A128" s="90" t="s">
        <v>90</v>
      </c>
      <c r="B128" s="76"/>
      <c r="C128" s="77"/>
      <c r="D128" s="248" t="s">
        <v>159</v>
      </c>
      <c r="E128" s="248"/>
      <c r="F128" s="248"/>
      <c r="G128" s="248"/>
      <c r="H128" s="248"/>
      <c r="I128" s="78"/>
      <c r="J128" s="248" t="s">
        <v>160</v>
      </c>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39">
        <f>'SO 06 - Komunikácie a spe...'!J30</f>
        <v>0</v>
      </c>
      <c r="AH128" s="240"/>
      <c r="AI128" s="240"/>
      <c r="AJ128" s="240"/>
      <c r="AK128" s="240"/>
      <c r="AL128" s="240"/>
      <c r="AM128" s="240"/>
      <c r="AN128" s="239">
        <f t="shared" si="2"/>
        <v>0</v>
      </c>
      <c r="AO128" s="240"/>
      <c r="AP128" s="240"/>
      <c r="AQ128" s="79" t="s">
        <v>82</v>
      </c>
      <c r="AR128" s="76"/>
      <c r="AS128" s="80">
        <v>0</v>
      </c>
      <c r="AT128" s="81">
        <f t="shared" si="3"/>
        <v>0</v>
      </c>
      <c r="AU128" s="82">
        <f>'SO 06 - Komunikácie a spe...'!P125</f>
        <v>0</v>
      </c>
      <c r="AV128" s="81">
        <f>'SO 06 - Komunikácie a spe...'!J33</f>
        <v>0</v>
      </c>
      <c r="AW128" s="81">
        <f>'SO 06 - Komunikácie a spe...'!J34</f>
        <v>0</v>
      </c>
      <c r="AX128" s="81">
        <f>'SO 06 - Komunikácie a spe...'!J35</f>
        <v>0</v>
      </c>
      <c r="AY128" s="81">
        <f>'SO 06 - Komunikácie a spe...'!J36</f>
        <v>0</v>
      </c>
      <c r="AZ128" s="81">
        <f>'SO 06 - Komunikácie a spe...'!F33</f>
        <v>0</v>
      </c>
      <c r="BA128" s="81">
        <f>'SO 06 - Komunikácie a spe...'!F34</f>
        <v>0</v>
      </c>
      <c r="BB128" s="81">
        <f>'SO 06 - Komunikácie a spe...'!F35</f>
        <v>0</v>
      </c>
      <c r="BC128" s="81">
        <f>'SO 06 - Komunikácie a spe...'!F36</f>
        <v>0</v>
      </c>
      <c r="BD128" s="83">
        <f>'SO 06 - Komunikácie a spe...'!F37</f>
        <v>0</v>
      </c>
      <c r="BT128" s="84" t="s">
        <v>83</v>
      </c>
      <c r="BV128" s="84" t="s">
        <v>78</v>
      </c>
      <c r="BW128" s="84" t="s">
        <v>161</v>
      </c>
      <c r="BX128" s="84" t="s">
        <v>4</v>
      </c>
      <c r="CL128" s="84" t="s">
        <v>1</v>
      </c>
      <c r="CM128" s="84" t="s">
        <v>76</v>
      </c>
    </row>
    <row r="129" spans="1:91" s="6" customFormat="1" ht="16.5" customHeight="1">
      <c r="B129" s="76"/>
      <c r="C129" s="77"/>
      <c r="D129" s="248" t="s">
        <v>162</v>
      </c>
      <c r="E129" s="248"/>
      <c r="F129" s="248"/>
      <c r="G129" s="248"/>
      <c r="H129" s="248"/>
      <c r="I129" s="78"/>
      <c r="J129" s="248" t="s">
        <v>163</v>
      </c>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1">
        <f>ROUND(SUM(AG130:AG134),2)</f>
        <v>0</v>
      </c>
      <c r="AH129" s="240"/>
      <c r="AI129" s="240"/>
      <c r="AJ129" s="240"/>
      <c r="AK129" s="240"/>
      <c r="AL129" s="240"/>
      <c r="AM129" s="240"/>
      <c r="AN129" s="239">
        <f t="shared" si="2"/>
        <v>0</v>
      </c>
      <c r="AO129" s="240"/>
      <c r="AP129" s="240"/>
      <c r="AQ129" s="79" t="s">
        <v>82</v>
      </c>
      <c r="AR129" s="76"/>
      <c r="AS129" s="80">
        <f>ROUND(SUM(AS130:AS134),2)</f>
        <v>0</v>
      </c>
      <c r="AT129" s="81">
        <f t="shared" si="3"/>
        <v>0</v>
      </c>
      <c r="AU129" s="82">
        <f>ROUND(SUM(AU130:AU134),5)</f>
        <v>0</v>
      </c>
      <c r="AV129" s="81">
        <f>ROUND(AZ129*L29,2)</f>
        <v>0</v>
      </c>
      <c r="AW129" s="81">
        <f>ROUND(BA129*L30,2)</f>
        <v>0</v>
      </c>
      <c r="AX129" s="81">
        <f>ROUND(BB129*L29,2)</f>
        <v>0</v>
      </c>
      <c r="AY129" s="81">
        <f>ROUND(BC129*L30,2)</f>
        <v>0</v>
      </c>
      <c r="AZ129" s="81">
        <f>ROUND(SUM(AZ130:AZ134),2)</f>
        <v>0</v>
      </c>
      <c r="BA129" s="81">
        <f>ROUND(SUM(BA130:BA134),2)</f>
        <v>0</v>
      </c>
      <c r="BB129" s="81">
        <f>ROUND(SUM(BB130:BB134),2)</f>
        <v>0</v>
      </c>
      <c r="BC129" s="81">
        <f>ROUND(SUM(BC130:BC134),2)</f>
        <v>0</v>
      </c>
      <c r="BD129" s="83">
        <f>ROUND(SUM(BD130:BD134),2)</f>
        <v>0</v>
      </c>
      <c r="BS129" s="84" t="s">
        <v>75</v>
      </c>
      <c r="BT129" s="84" t="s">
        <v>83</v>
      </c>
      <c r="BU129" s="84" t="s">
        <v>77</v>
      </c>
      <c r="BV129" s="84" t="s">
        <v>78</v>
      </c>
      <c r="BW129" s="84" t="s">
        <v>164</v>
      </c>
      <c r="BX129" s="84" t="s">
        <v>4</v>
      </c>
      <c r="CL129" s="84" t="s">
        <v>1</v>
      </c>
      <c r="CM129" s="84" t="s">
        <v>76</v>
      </c>
    </row>
    <row r="130" spans="1:91" s="3" customFormat="1" ht="16.5" customHeight="1">
      <c r="A130" s="90" t="s">
        <v>90</v>
      </c>
      <c r="B130" s="50"/>
      <c r="C130" s="9"/>
      <c r="D130" s="9"/>
      <c r="E130" s="249" t="s">
        <v>165</v>
      </c>
      <c r="F130" s="249"/>
      <c r="G130" s="249"/>
      <c r="H130" s="249"/>
      <c r="I130" s="249"/>
      <c r="J130" s="9"/>
      <c r="K130" s="249" t="s">
        <v>166</v>
      </c>
      <c r="L130" s="249"/>
      <c r="M130" s="249"/>
      <c r="N130" s="249"/>
      <c r="O130" s="249"/>
      <c r="P130" s="249"/>
      <c r="Q130" s="249"/>
      <c r="R130" s="249"/>
      <c r="S130" s="249"/>
      <c r="T130" s="249"/>
      <c r="U130" s="249"/>
      <c r="V130" s="249"/>
      <c r="W130" s="249"/>
      <c r="X130" s="249"/>
      <c r="Y130" s="249"/>
      <c r="Z130" s="249"/>
      <c r="AA130" s="249"/>
      <c r="AB130" s="249"/>
      <c r="AC130" s="249"/>
      <c r="AD130" s="249"/>
      <c r="AE130" s="249"/>
      <c r="AF130" s="249"/>
      <c r="AG130" s="237">
        <f>'SO 07.1 - VN prípojka'!J32</f>
        <v>0</v>
      </c>
      <c r="AH130" s="238"/>
      <c r="AI130" s="238"/>
      <c r="AJ130" s="238"/>
      <c r="AK130" s="238"/>
      <c r="AL130" s="238"/>
      <c r="AM130" s="238"/>
      <c r="AN130" s="237">
        <f t="shared" si="2"/>
        <v>0</v>
      </c>
      <c r="AO130" s="238"/>
      <c r="AP130" s="238"/>
      <c r="AQ130" s="85" t="s">
        <v>87</v>
      </c>
      <c r="AR130" s="50"/>
      <c r="AS130" s="86">
        <v>0</v>
      </c>
      <c r="AT130" s="87">
        <f t="shared" si="3"/>
        <v>0</v>
      </c>
      <c r="AU130" s="88">
        <f>'SO 07.1 - VN prípojka'!P130</f>
        <v>0</v>
      </c>
      <c r="AV130" s="87">
        <f>'SO 07.1 - VN prípojka'!J35</f>
        <v>0</v>
      </c>
      <c r="AW130" s="87">
        <f>'SO 07.1 - VN prípojka'!J36</f>
        <v>0</v>
      </c>
      <c r="AX130" s="87">
        <f>'SO 07.1 - VN prípojka'!J37</f>
        <v>0</v>
      </c>
      <c r="AY130" s="87">
        <f>'SO 07.1 - VN prípojka'!J38</f>
        <v>0</v>
      </c>
      <c r="AZ130" s="87">
        <f>'SO 07.1 - VN prípojka'!F35</f>
        <v>0</v>
      </c>
      <c r="BA130" s="87">
        <f>'SO 07.1 - VN prípojka'!F36</f>
        <v>0</v>
      </c>
      <c r="BB130" s="87">
        <f>'SO 07.1 - VN prípojka'!F37</f>
        <v>0</v>
      </c>
      <c r="BC130" s="87">
        <f>'SO 07.1 - VN prípojka'!F38</f>
        <v>0</v>
      </c>
      <c r="BD130" s="89">
        <f>'SO 07.1 - VN prípojka'!F39</f>
        <v>0</v>
      </c>
      <c r="BT130" s="24" t="s">
        <v>88</v>
      </c>
      <c r="BV130" s="24" t="s">
        <v>78</v>
      </c>
      <c r="BW130" s="24" t="s">
        <v>167</v>
      </c>
      <c r="BX130" s="24" t="s">
        <v>164</v>
      </c>
      <c r="CL130" s="24" t="s">
        <v>1</v>
      </c>
    </row>
    <row r="131" spans="1:91" s="3" customFormat="1" ht="16.5" customHeight="1">
      <c r="A131" s="90" t="s">
        <v>90</v>
      </c>
      <c r="B131" s="50"/>
      <c r="C131" s="9"/>
      <c r="D131" s="9"/>
      <c r="E131" s="249" t="s">
        <v>168</v>
      </c>
      <c r="F131" s="249"/>
      <c r="G131" s="249"/>
      <c r="H131" s="249"/>
      <c r="I131" s="249"/>
      <c r="J131" s="9"/>
      <c r="K131" s="249" t="s">
        <v>169</v>
      </c>
      <c r="L131" s="249"/>
      <c r="M131" s="249"/>
      <c r="N131" s="249"/>
      <c r="O131" s="249"/>
      <c r="P131" s="249"/>
      <c r="Q131" s="249"/>
      <c r="R131" s="249"/>
      <c r="S131" s="249"/>
      <c r="T131" s="249"/>
      <c r="U131" s="249"/>
      <c r="V131" s="249"/>
      <c r="W131" s="249"/>
      <c r="X131" s="249"/>
      <c r="Y131" s="249"/>
      <c r="Z131" s="249"/>
      <c r="AA131" s="249"/>
      <c r="AB131" s="249"/>
      <c r="AC131" s="249"/>
      <c r="AD131" s="249"/>
      <c r="AE131" s="249"/>
      <c r="AF131" s="249"/>
      <c r="AG131" s="237">
        <f>'SO 07.2 - Trafostanica'!J32</f>
        <v>0</v>
      </c>
      <c r="AH131" s="238"/>
      <c r="AI131" s="238"/>
      <c r="AJ131" s="238"/>
      <c r="AK131" s="238"/>
      <c r="AL131" s="238"/>
      <c r="AM131" s="238"/>
      <c r="AN131" s="237">
        <f t="shared" si="2"/>
        <v>0</v>
      </c>
      <c r="AO131" s="238"/>
      <c r="AP131" s="238"/>
      <c r="AQ131" s="85" t="s">
        <v>87</v>
      </c>
      <c r="AR131" s="50"/>
      <c r="AS131" s="86">
        <v>0</v>
      </c>
      <c r="AT131" s="87">
        <f t="shared" si="3"/>
        <v>0</v>
      </c>
      <c r="AU131" s="88">
        <f>'SO 07.2 - Trafostanica'!P125</f>
        <v>0</v>
      </c>
      <c r="AV131" s="87">
        <f>'SO 07.2 - Trafostanica'!J35</f>
        <v>0</v>
      </c>
      <c r="AW131" s="87">
        <f>'SO 07.2 - Trafostanica'!J36</f>
        <v>0</v>
      </c>
      <c r="AX131" s="87">
        <f>'SO 07.2 - Trafostanica'!J37</f>
        <v>0</v>
      </c>
      <c r="AY131" s="87">
        <f>'SO 07.2 - Trafostanica'!J38</f>
        <v>0</v>
      </c>
      <c r="AZ131" s="87">
        <f>'SO 07.2 - Trafostanica'!F35</f>
        <v>0</v>
      </c>
      <c r="BA131" s="87">
        <f>'SO 07.2 - Trafostanica'!F36</f>
        <v>0</v>
      </c>
      <c r="BB131" s="87">
        <f>'SO 07.2 - Trafostanica'!F37</f>
        <v>0</v>
      </c>
      <c r="BC131" s="87">
        <f>'SO 07.2 - Trafostanica'!F38</f>
        <v>0</v>
      </c>
      <c r="BD131" s="89">
        <f>'SO 07.2 - Trafostanica'!F39</f>
        <v>0</v>
      </c>
      <c r="BT131" s="24" t="s">
        <v>88</v>
      </c>
      <c r="BV131" s="24" t="s">
        <v>78</v>
      </c>
      <c r="BW131" s="24" t="s">
        <v>170</v>
      </c>
      <c r="BX131" s="24" t="s">
        <v>164</v>
      </c>
      <c r="CL131" s="24" t="s">
        <v>1</v>
      </c>
    </row>
    <row r="132" spans="1:91" s="3" customFormat="1" ht="16.5" customHeight="1">
      <c r="A132" s="90" t="s">
        <v>90</v>
      </c>
      <c r="B132" s="50"/>
      <c r="C132" s="9"/>
      <c r="D132" s="9"/>
      <c r="E132" s="249" t="s">
        <v>171</v>
      </c>
      <c r="F132" s="249"/>
      <c r="G132" s="249"/>
      <c r="H132" s="249"/>
      <c r="I132" s="249"/>
      <c r="J132" s="9"/>
      <c r="K132" s="249" t="s">
        <v>172</v>
      </c>
      <c r="L132" s="249"/>
      <c r="M132" s="249"/>
      <c r="N132" s="249"/>
      <c r="O132" s="249"/>
      <c r="P132" s="249"/>
      <c r="Q132" s="249"/>
      <c r="R132" s="249"/>
      <c r="S132" s="249"/>
      <c r="T132" s="249"/>
      <c r="U132" s="249"/>
      <c r="V132" s="249"/>
      <c r="W132" s="249"/>
      <c r="X132" s="249"/>
      <c r="Y132" s="249"/>
      <c r="Z132" s="249"/>
      <c r="AA132" s="249"/>
      <c r="AB132" s="249"/>
      <c r="AC132" s="249"/>
      <c r="AD132" s="249"/>
      <c r="AE132" s="249"/>
      <c r="AF132" s="249"/>
      <c r="AG132" s="237">
        <f>'SO 07.3 - NN prípojka'!J32</f>
        <v>0</v>
      </c>
      <c r="AH132" s="238"/>
      <c r="AI132" s="238"/>
      <c r="AJ132" s="238"/>
      <c r="AK132" s="238"/>
      <c r="AL132" s="238"/>
      <c r="AM132" s="238"/>
      <c r="AN132" s="237">
        <f t="shared" si="2"/>
        <v>0</v>
      </c>
      <c r="AO132" s="238"/>
      <c r="AP132" s="238"/>
      <c r="AQ132" s="85" t="s">
        <v>87</v>
      </c>
      <c r="AR132" s="50"/>
      <c r="AS132" s="86">
        <v>0</v>
      </c>
      <c r="AT132" s="87">
        <f t="shared" si="3"/>
        <v>0</v>
      </c>
      <c r="AU132" s="88">
        <f>'SO 07.3 - NN prípojka'!P125</f>
        <v>0</v>
      </c>
      <c r="AV132" s="87">
        <f>'SO 07.3 - NN prípojka'!J35</f>
        <v>0</v>
      </c>
      <c r="AW132" s="87">
        <f>'SO 07.3 - NN prípojka'!J36</f>
        <v>0</v>
      </c>
      <c r="AX132" s="87">
        <f>'SO 07.3 - NN prípojka'!J37</f>
        <v>0</v>
      </c>
      <c r="AY132" s="87">
        <f>'SO 07.3 - NN prípojka'!J38</f>
        <v>0</v>
      </c>
      <c r="AZ132" s="87">
        <f>'SO 07.3 - NN prípojka'!F35</f>
        <v>0</v>
      </c>
      <c r="BA132" s="87">
        <f>'SO 07.3 - NN prípojka'!F36</f>
        <v>0</v>
      </c>
      <c r="BB132" s="87">
        <f>'SO 07.3 - NN prípojka'!F37</f>
        <v>0</v>
      </c>
      <c r="BC132" s="87">
        <f>'SO 07.3 - NN prípojka'!F38</f>
        <v>0</v>
      </c>
      <c r="BD132" s="89">
        <f>'SO 07.3 - NN prípojka'!F39</f>
        <v>0</v>
      </c>
      <c r="BT132" s="24" t="s">
        <v>88</v>
      </c>
      <c r="BV132" s="24" t="s">
        <v>78</v>
      </c>
      <c r="BW132" s="24" t="s">
        <v>173</v>
      </c>
      <c r="BX132" s="24" t="s">
        <v>164</v>
      </c>
      <c r="CL132" s="24" t="s">
        <v>1</v>
      </c>
    </row>
    <row r="133" spans="1:91" s="3" customFormat="1" ht="16.5" customHeight="1">
      <c r="A133" s="90" t="s">
        <v>90</v>
      </c>
      <c r="B133" s="50"/>
      <c r="C133" s="9"/>
      <c r="D133" s="9"/>
      <c r="E133" s="249" t="s">
        <v>174</v>
      </c>
      <c r="F133" s="249"/>
      <c r="G133" s="249"/>
      <c r="H133" s="249"/>
      <c r="I133" s="249"/>
      <c r="J133" s="9"/>
      <c r="K133" s="249" t="s">
        <v>175</v>
      </c>
      <c r="L133" s="249"/>
      <c r="M133" s="249"/>
      <c r="N133" s="249"/>
      <c r="O133" s="249"/>
      <c r="P133" s="249"/>
      <c r="Q133" s="249"/>
      <c r="R133" s="249"/>
      <c r="S133" s="249"/>
      <c r="T133" s="249"/>
      <c r="U133" s="249"/>
      <c r="V133" s="249"/>
      <c r="W133" s="249"/>
      <c r="X133" s="249"/>
      <c r="Y133" s="249"/>
      <c r="Z133" s="249"/>
      <c r="AA133" s="249"/>
      <c r="AB133" s="249"/>
      <c r="AC133" s="249"/>
      <c r="AD133" s="249"/>
      <c r="AE133" s="249"/>
      <c r="AF133" s="249"/>
      <c r="AG133" s="237">
        <f>'SO0 7.4 - Náhradný zdroj'!J32</f>
        <v>0</v>
      </c>
      <c r="AH133" s="238"/>
      <c r="AI133" s="238"/>
      <c r="AJ133" s="238"/>
      <c r="AK133" s="238"/>
      <c r="AL133" s="238"/>
      <c r="AM133" s="238"/>
      <c r="AN133" s="237">
        <f t="shared" si="2"/>
        <v>0</v>
      </c>
      <c r="AO133" s="238"/>
      <c r="AP133" s="238"/>
      <c r="AQ133" s="85" t="s">
        <v>87</v>
      </c>
      <c r="AR133" s="50"/>
      <c r="AS133" s="86">
        <v>0</v>
      </c>
      <c r="AT133" s="87">
        <f t="shared" si="3"/>
        <v>0</v>
      </c>
      <c r="AU133" s="88">
        <f>'SO0 7.4 - Náhradný zdroj'!P124</f>
        <v>0</v>
      </c>
      <c r="AV133" s="87">
        <f>'SO0 7.4 - Náhradný zdroj'!J35</f>
        <v>0</v>
      </c>
      <c r="AW133" s="87">
        <f>'SO0 7.4 - Náhradný zdroj'!J36</f>
        <v>0</v>
      </c>
      <c r="AX133" s="87">
        <f>'SO0 7.4 - Náhradný zdroj'!J37</f>
        <v>0</v>
      </c>
      <c r="AY133" s="87">
        <f>'SO0 7.4 - Náhradný zdroj'!J38</f>
        <v>0</v>
      </c>
      <c r="AZ133" s="87">
        <f>'SO0 7.4 - Náhradný zdroj'!F35</f>
        <v>0</v>
      </c>
      <c r="BA133" s="87">
        <f>'SO0 7.4 - Náhradný zdroj'!F36</f>
        <v>0</v>
      </c>
      <c r="BB133" s="87">
        <f>'SO0 7.4 - Náhradný zdroj'!F37</f>
        <v>0</v>
      </c>
      <c r="BC133" s="87">
        <f>'SO0 7.4 - Náhradný zdroj'!F38</f>
        <v>0</v>
      </c>
      <c r="BD133" s="89">
        <f>'SO0 7.4 - Náhradný zdroj'!F39</f>
        <v>0</v>
      </c>
      <c r="BT133" s="24" t="s">
        <v>88</v>
      </c>
      <c r="BV133" s="24" t="s">
        <v>78</v>
      </c>
      <c r="BW133" s="24" t="s">
        <v>176</v>
      </c>
      <c r="BX133" s="24" t="s">
        <v>164</v>
      </c>
      <c r="CL133" s="24" t="s">
        <v>1</v>
      </c>
    </row>
    <row r="134" spans="1:91" s="3" customFormat="1" ht="16.5" customHeight="1">
      <c r="A134" s="90" t="s">
        <v>90</v>
      </c>
      <c r="B134" s="50"/>
      <c r="C134" s="9"/>
      <c r="D134" s="9"/>
      <c r="E134" s="249" t="s">
        <v>177</v>
      </c>
      <c r="F134" s="249"/>
      <c r="G134" s="249"/>
      <c r="H134" s="249"/>
      <c r="I134" s="249"/>
      <c r="J134" s="9"/>
      <c r="K134" s="249" t="s">
        <v>178</v>
      </c>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37">
        <f>'SO07.5 - FVE'!J32</f>
        <v>0</v>
      </c>
      <c r="AH134" s="238"/>
      <c r="AI134" s="238"/>
      <c r="AJ134" s="238"/>
      <c r="AK134" s="238"/>
      <c r="AL134" s="238"/>
      <c r="AM134" s="238"/>
      <c r="AN134" s="237">
        <f t="shared" si="2"/>
        <v>0</v>
      </c>
      <c r="AO134" s="238"/>
      <c r="AP134" s="238"/>
      <c r="AQ134" s="85" t="s">
        <v>87</v>
      </c>
      <c r="AR134" s="50"/>
      <c r="AS134" s="86">
        <v>0</v>
      </c>
      <c r="AT134" s="87">
        <f t="shared" si="3"/>
        <v>0</v>
      </c>
      <c r="AU134" s="88">
        <f>'SO07.5 - FVE'!P123</f>
        <v>0</v>
      </c>
      <c r="AV134" s="87">
        <f>'SO07.5 - FVE'!J35</f>
        <v>0</v>
      </c>
      <c r="AW134" s="87">
        <f>'SO07.5 - FVE'!J36</f>
        <v>0</v>
      </c>
      <c r="AX134" s="87">
        <f>'SO07.5 - FVE'!J37</f>
        <v>0</v>
      </c>
      <c r="AY134" s="87">
        <f>'SO07.5 - FVE'!J38</f>
        <v>0</v>
      </c>
      <c r="AZ134" s="87">
        <f>'SO07.5 - FVE'!F35</f>
        <v>0</v>
      </c>
      <c r="BA134" s="87">
        <f>'SO07.5 - FVE'!F36</f>
        <v>0</v>
      </c>
      <c r="BB134" s="87">
        <f>'SO07.5 - FVE'!F37</f>
        <v>0</v>
      </c>
      <c r="BC134" s="87">
        <f>'SO07.5 - FVE'!F38</f>
        <v>0</v>
      </c>
      <c r="BD134" s="89">
        <f>'SO07.5 - FVE'!F39</f>
        <v>0</v>
      </c>
      <c r="BT134" s="24" t="s">
        <v>88</v>
      </c>
      <c r="BV134" s="24" t="s">
        <v>78</v>
      </c>
      <c r="BW134" s="24" t="s">
        <v>179</v>
      </c>
      <c r="BX134" s="24" t="s">
        <v>164</v>
      </c>
      <c r="CL134" s="24" t="s">
        <v>1</v>
      </c>
    </row>
    <row r="135" spans="1:91" s="6" customFormat="1" ht="16.5" customHeight="1">
      <c r="A135" s="90" t="s">
        <v>90</v>
      </c>
      <c r="B135" s="76"/>
      <c r="C135" s="77"/>
      <c r="D135" s="248" t="s">
        <v>180</v>
      </c>
      <c r="E135" s="248"/>
      <c r="F135" s="248"/>
      <c r="G135" s="248"/>
      <c r="H135" s="248"/>
      <c r="I135" s="78"/>
      <c r="J135" s="248" t="s">
        <v>181</v>
      </c>
      <c r="K135" s="248"/>
      <c r="L135" s="248"/>
      <c r="M135" s="248"/>
      <c r="N135" s="248"/>
      <c r="O135" s="248"/>
      <c r="P135" s="248"/>
      <c r="Q135" s="248"/>
      <c r="R135" s="248"/>
      <c r="S135" s="248"/>
      <c r="T135" s="248"/>
      <c r="U135" s="248"/>
      <c r="V135" s="248"/>
      <c r="W135" s="248"/>
      <c r="X135" s="248"/>
      <c r="Y135" s="248"/>
      <c r="Z135" s="248"/>
      <c r="AA135" s="248"/>
      <c r="AB135" s="248"/>
      <c r="AC135" s="248"/>
      <c r="AD135" s="248"/>
      <c r="AE135" s="248"/>
      <c r="AF135" s="248"/>
      <c r="AG135" s="239">
        <f>'SO 08 - Slaboprúdová príp...'!J30</f>
        <v>0</v>
      </c>
      <c r="AH135" s="240"/>
      <c r="AI135" s="240"/>
      <c r="AJ135" s="240"/>
      <c r="AK135" s="240"/>
      <c r="AL135" s="240"/>
      <c r="AM135" s="240"/>
      <c r="AN135" s="239">
        <f t="shared" si="2"/>
        <v>0</v>
      </c>
      <c r="AO135" s="240"/>
      <c r="AP135" s="240"/>
      <c r="AQ135" s="79" t="s">
        <v>82</v>
      </c>
      <c r="AR135" s="76"/>
      <c r="AS135" s="80">
        <v>0</v>
      </c>
      <c r="AT135" s="81">
        <f t="shared" si="3"/>
        <v>0</v>
      </c>
      <c r="AU135" s="82">
        <f>'SO 08 - Slaboprúdová príp...'!P118</f>
        <v>0</v>
      </c>
      <c r="AV135" s="81">
        <f>'SO 08 - Slaboprúdová príp...'!J33</f>
        <v>0</v>
      </c>
      <c r="AW135" s="81">
        <f>'SO 08 - Slaboprúdová príp...'!J34</f>
        <v>0</v>
      </c>
      <c r="AX135" s="81">
        <f>'SO 08 - Slaboprúdová príp...'!J35</f>
        <v>0</v>
      </c>
      <c r="AY135" s="81">
        <f>'SO 08 - Slaboprúdová príp...'!J36</f>
        <v>0</v>
      </c>
      <c r="AZ135" s="81">
        <f>'SO 08 - Slaboprúdová príp...'!F33</f>
        <v>0</v>
      </c>
      <c r="BA135" s="81">
        <f>'SO 08 - Slaboprúdová príp...'!F34</f>
        <v>0</v>
      </c>
      <c r="BB135" s="81">
        <f>'SO 08 - Slaboprúdová príp...'!F35</f>
        <v>0</v>
      </c>
      <c r="BC135" s="81">
        <f>'SO 08 - Slaboprúdová príp...'!F36</f>
        <v>0</v>
      </c>
      <c r="BD135" s="83">
        <f>'SO 08 - Slaboprúdová príp...'!F37</f>
        <v>0</v>
      </c>
      <c r="BT135" s="84" t="s">
        <v>83</v>
      </c>
      <c r="BV135" s="84" t="s">
        <v>78</v>
      </c>
      <c r="BW135" s="84" t="s">
        <v>182</v>
      </c>
      <c r="BX135" s="84" t="s">
        <v>4</v>
      </c>
      <c r="CL135" s="84" t="s">
        <v>1</v>
      </c>
      <c r="CM135" s="84" t="s">
        <v>76</v>
      </c>
    </row>
    <row r="136" spans="1:91" s="6" customFormat="1" ht="16.5" customHeight="1">
      <c r="A136" s="90" t="s">
        <v>90</v>
      </c>
      <c r="B136" s="76"/>
      <c r="C136" s="77"/>
      <c r="D136" s="248" t="s">
        <v>183</v>
      </c>
      <c r="E136" s="248"/>
      <c r="F136" s="248"/>
      <c r="G136" s="248"/>
      <c r="H136" s="248"/>
      <c r="I136" s="78"/>
      <c r="J136" s="248" t="s">
        <v>184</v>
      </c>
      <c r="K136" s="248"/>
      <c r="L136" s="248"/>
      <c r="M136" s="248"/>
      <c r="N136" s="248"/>
      <c r="O136" s="248"/>
      <c r="P136" s="248"/>
      <c r="Q136" s="248"/>
      <c r="R136" s="248"/>
      <c r="S136" s="248"/>
      <c r="T136" s="248"/>
      <c r="U136" s="248"/>
      <c r="V136" s="248"/>
      <c r="W136" s="248"/>
      <c r="X136" s="248"/>
      <c r="Y136" s="248"/>
      <c r="Z136" s="248"/>
      <c r="AA136" s="248"/>
      <c r="AB136" s="248"/>
      <c r="AC136" s="248"/>
      <c r="AD136" s="248"/>
      <c r="AE136" s="248"/>
      <c r="AF136" s="248"/>
      <c r="AG136" s="239">
        <f>'SO 09 - Areálový vodovod'!J30</f>
        <v>0</v>
      </c>
      <c r="AH136" s="240"/>
      <c r="AI136" s="240"/>
      <c r="AJ136" s="240"/>
      <c r="AK136" s="240"/>
      <c r="AL136" s="240"/>
      <c r="AM136" s="240"/>
      <c r="AN136" s="239">
        <f t="shared" si="2"/>
        <v>0</v>
      </c>
      <c r="AO136" s="240"/>
      <c r="AP136" s="240"/>
      <c r="AQ136" s="79" t="s">
        <v>82</v>
      </c>
      <c r="AR136" s="76"/>
      <c r="AS136" s="80">
        <v>0</v>
      </c>
      <c r="AT136" s="81">
        <f t="shared" si="3"/>
        <v>0</v>
      </c>
      <c r="AU136" s="82">
        <f>'SO 09 - Areálový vodovod'!P126</f>
        <v>0</v>
      </c>
      <c r="AV136" s="81">
        <f>'SO 09 - Areálový vodovod'!J33</f>
        <v>0</v>
      </c>
      <c r="AW136" s="81">
        <f>'SO 09 - Areálový vodovod'!J34</f>
        <v>0</v>
      </c>
      <c r="AX136" s="81">
        <f>'SO 09 - Areálový vodovod'!J35</f>
        <v>0</v>
      </c>
      <c r="AY136" s="81">
        <f>'SO 09 - Areálový vodovod'!J36</f>
        <v>0</v>
      </c>
      <c r="AZ136" s="81">
        <f>'SO 09 - Areálový vodovod'!F33</f>
        <v>0</v>
      </c>
      <c r="BA136" s="81">
        <f>'SO 09 - Areálový vodovod'!F34</f>
        <v>0</v>
      </c>
      <c r="BB136" s="81">
        <f>'SO 09 - Areálový vodovod'!F35</f>
        <v>0</v>
      </c>
      <c r="BC136" s="81">
        <f>'SO 09 - Areálový vodovod'!F36</f>
        <v>0</v>
      </c>
      <c r="BD136" s="83">
        <f>'SO 09 - Areálový vodovod'!F37</f>
        <v>0</v>
      </c>
      <c r="BT136" s="84" t="s">
        <v>83</v>
      </c>
      <c r="BV136" s="84" t="s">
        <v>78</v>
      </c>
      <c r="BW136" s="84" t="s">
        <v>185</v>
      </c>
      <c r="BX136" s="84" t="s">
        <v>4</v>
      </c>
      <c r="CL136" s="84" t="s">
        <v>1</v>
      </c>
      <c r="CM136" s="84" t="s">
        <v>76</v>
      </c>
    </row>
    <row r="137" spans="1:91" s="6" customFormat="1" ht="16.5" customHeight="1">
      <c r="A137" s="90" t="s">
        <v>90</v>
      </c>
      <c r="B137" s="76"/>
      <c r="C137" s="77"/>
      <c r="D137" s="248" t="s">
        <v>186</v>
      </c>
      <c r="E137" s="248"/>
      <c r="F137" s="248"/>
      <c r="G137" s="248"/>
      <c r="H137" s="248"/>
      <c r="I137" s="78"/>
      <c r="J137" s="248" t="s">
        <v>187</v>
      </c>
      <c r="K137" s="248"/>
      <c r="L137" s="248"/>
      <c r="M137" s="248"/>
      <c r="N137" s="248"/>
      <c r="O137" s="248"/>
      <c r="P137" s="248"/>
      <c r="Q137" s="248"/>
      <c r="R137" s="248"/>
      <c r="S137" s="248"/>
      <c r="T137" s="248"/>
      <c r="U137" s="248"/>
      <c r="V137" s="248"/>
      <c r="W137" s="248"/>
      <c r="X137" s="248"/>
      <c r="Y137" s="248"/>
      <c r="Z137" s="248"/>
      <c r="AA137" s="248"/>
      <c r="AB137" s="248"/>
      <c r="AC137" s="248"/>
      <c r="AD137" s="248"/>
      <c r="AE137" s="248"/>
      <c r="AF137" s="248"/>
      <c r="AG137" s="239">
        <f>'SO 10 - Areálová kanalizácia'!J30</f>
        <v>0</v>
      </c>
      <c r="AH137" s="240"/>
      <c r="AI137" s="240"/>
      <c r="AJ137" s="240"/>
      <c r="AK137" s="240"/>
      <c r="AL137" s="240"/>
      <c r="AM137" s="240"/>
      <c r="AN137" s="239">
        <f t="shared" si="2"/>
        <v>0</v>
      </c>
      <c r="AO137" s="240"/>
      <c r="AP137" s="240"/>
      <c r="AQ137" s="79" t="s">
        <v>82</v>
      </c>
      <c r="AR137" s="76"/>
      <c r="AS137" s="80">
        <v>0</v>
      </c>
      <c r="AT137" s="81">
        <f t="shared" si="3"/>
        <v>0</v>
      </c>
      <c r="AU137" s="82">
        <f>'SO 10 - Areálová kanalizácia'!P125</f>
        <v>0</v>
      </c>
      <c r="AV137" s="81">
        <f>'SO 10 - Areálová kanalizácia'!J33</f>
        <v>0</v>
      </c>
      <c r="AW137" s="81">
        <f>'SO 10 - Areálová kanalizácia'!J34</f>
        <v>0</v>
      </c>
      <c r="AX137" s="81">
        <f>'SO 10 - Areálová kanalizácia'!J35</f>
        <v>0</v>
      </c>
      <c r="AY137" s="81">
        <f>'SO 10 - Areálová kanalizácia'!J36</f>
        <v>0</v>
      </c>
      <c r="AZ137" s="81">
        <f>'SO 10 - Areálová kanalizácia'!F33</f>
        <v>0</v>
      </c>
      <c r="BA137" s="81">
        <f>'SO 10 - Areálová kanalizácia'!F34</f>
        <v>0</v>
      </c>
      <c r="BB137" s="81">
        <f>'SO 10 - Areálová kanalizácia'!F35</f>
        <v>0</v>
      </c>
      <c r="BC137" s="81">
        <f>'SO 10 - Areálová kanalizácia'!F36</f>
        <v>0</v>
      </c>
      <c r="BD137" s="83">
        <f>'SO 10 - Areálová kanalizácia'!F37</f>
        <v>0</v>
      </c>
      <c r="BT137" s="84" t="s">
        <v>83</v>
      </c>
      <c r="BV137" s="84" t="s">
        <v>78</v>
      </c>
      <c r="BW137" s="84" t="s">
        <v>188</v>
      </c>
      <c r="BX137" s="84" t="s">
        <v>4</v>
      </c>
      <c r="CL137" s="84" t="s">
        <v>1</v>
      </c>
      <c r="CM137" s="84" t="s">
        <v>76</v>
      </c>
    </row>
    <row r="138" spans="1:91" s="6" customFormat="1" ht="16.5" customHeight="1">
      <c r="A138" s="90" t="s">
        <v>90</v>
      </c>
      <c r="B138" s="76"/>
      <c r="C138" s="77"/>
      <c r="D138" s="248" t="s">
        <v>189</v>
      </c>
      <c r="E138" s="248"/>
      <c r="F138" s="248"/>
      <c r="G138" s="248"/>
      <c r="H138" s="248"/>
      <c r="I138" s="78"/>
      <c r="J138" s="248" t="s">
        <v>190</v>
      </c>
      <c r="K138" s="248"/>
      <c r="L138" s="248"/>
      <c r="M138" s="248"/>
      <c r="N138" s="248"/>
      <c r="O138" s="248"/>
      <c r="P138" s="248"/>
      <c r="Q138" s="248"/>
      <c r="R138" s="248"/>
      <c r="S138" s="248"/>
      <c r="T138" s="248"/>
      <c r="U138" s="248"/>
      <c r="V138" s="248"/>
      <c r="W138" s="248"/>
      <c r="X138" s="248"/>
      <c r="Y138" s="248"/>
      <c r="Z138" s="248"/>
      <c r="AA138" s="248"/>
      <c r="AB138" s="248"/>
      <c r="AC138" s="248"/>
      <c r="AD138" s="248"/>
      <c r="AE138" s="248"/>
      <c r="AF138" s="248"/>
      <c r="AG138" s="239">
        <f>'SO 11 - Areálový plynovod'!J30</f>
        <v>0</v>
      </c>
      <c r="AH138" s="240"/>
      <c r="AI138" s="240"/>
      <c r="AJ138" s="240"/>
      <c r="AK138" s="240"/>
      <c r="AL138" s="240"/>
      <c r="AM138" s="240"/>
      <c r="AN138" s="239">
        <f t="shared" si="2"/>
        <v>0</v>
      </c>
      <c r="AO138" s="240"/>
      <c r="AP138" s="240"/>
      <c r="AQ138" s="79" t="s">
        <v>82</v>
      </c>
      <c r="AR138" s="76"/>
      <c r="AS138" s="80">
        <v>0</v>
      </c>
      <c r="AT138" s="81">
        <f t="shared" si="3"/>
        <v>0</v>
      </c>
      <c r="AU138" s="82">
        <f>'SO 11 - Areálový plynovod'!P130</f>
        <v>0</v>
      </c>
      <c r="AV138" s="81">
        <f>'SO 11 - Areálový plynovod'!J33</f>
        <v>0</v>
      </c>
      <c r="AW138" s="81">
        <f>'SO 11 - Areálový plynovod'!J34</f>
        <v>0</v>
      </c>
      <c r="AX138" s="81">
        <f>'SO 11 - Areálový plynovod'!J35</f>
        <v>0</v>
      </c>
      <c r="AY138" s="81">
        <f>'SO 11 - Areálový plynovod'!J36</f>
        <v>0</v>
      </c>
      <c r="AZ138" s="81">
        <f>'SO 11 - Areálový plynovod'!F33</f>
        <v>0</v>
      </c>
      <c r="BA138" s="81">
        <f>'SO 11 - Areálový plynovod'!F34</f>
        <v>0</v>
      </c>
      <c r="BB138" s="81">
        <f>'SO 11 - Areálový plynovod'!F35</f>
        <v>0</v>
      </c>
      <c r="BC138" s="81">
        <f>'SO 11 - Areálový plynovod'!F36</f>
        <v>0</v>
      </c>
      <c r="BD138" s="83">
        <f>'SO 11 - Areálový plynovod'!F37</f>
        <v>0</v>
      </c>
      <c r="BT138" s="84" t="s">
        <v>83</v>
      </c>
      <c r="BV138" s="84" t="s">
        <v>78</v>
      </c>
      <c r="BW138" s="84" t="s">
        <v>191</v>
      </c>
      <c r="BX138" s="84" t="s">
        <v>4</v>
      </c>
      <c r="CL138" s="84" t="s">
        <v>1</v>
      </c>
      <c r="CM138" s="84" t="s">
        <v>76</v>
      </c>
    </row>
    <row r="139" spans="1:91" s="6" customFormat="1" ht="16.5" customHeight="1">
      <c r="A139" s="90" t="s">
        <v>90</v>
      </c>
      <c r="B139" s="76"/>
      <c r="C139" s="77"/>
      <c r="D139" s="248" t="s">
        <v>192</v>
      </c>
      <c r="E139" s="248"/>
      <c r="F139" s="248"/>
      <c r="G139" s="248"/>
      <c r="H139" s="248"/>
      <c r="I139" s="78"/>
      <c r="J139" s="248" t="s">
        <v>193</v>
      </c>
      <c r="K139" s="248"/>
      <c r="L139" s="248"/>
      <c r="M139" s="248"/>
      <c r="N139" s="248"/>
      <c r="O139" s="248"/>
      <c r="P139" s="248"/>
      <c r="Q139" s="248"/>
      <c r="R139" s="248"/>
      <c r="S139" s="248"/>
      <c r="T139" s="248"/>
      <c r="U139" s="248"/>
      <c r="V139" s="248"/>
      <c r="W139" s="248"/>
      <c r="X139" s="248"/>
      <c r="Y139" s="248"/>
      <c r="Z139" s="248"/>
      <c r="AA139" s="248"/>
      <c r="AB139" s="248"/>
      <c r="AC139" s="248"/>
      <c r="AD139" s="248"/>
      <c r="AE139" s="248"/>
      <c r="AF139" s="248"/>
      <c r="AG139" s="239">
        <f>'SO 12 - Areálové osvetlenie'!J30</f>
        <v>0</v>
      </c>
      <c r="AH139" s="240"/>
      <c r="AI139" s="240"/>
      <c r="AJ139" s="240"/>
      <c r="AK139" s="240"/>
      <c r="AL139" s="240"/>
      <c r="AM139" s="240"/>
      <c r="AN139" s="239">
        <f t="shared" si="2"/>
        <v>0</v>
      </c>
      <c r="AO139" s="240"/>
      <c r="AP139" s="240"/>
      <c r="AQ139" s="79" t="s">
        <v>82</v>
      </c>
      <c r="AR139" s="76"/>
      <c r="AS139" s="80">
        <v>0</v>
      </c>
      <c r="AT139" s="81">
        <f t="shared" si="3"/>
        <v>0</v>
      </c>
      <c r="AU139" s="82">
        <f>'SO 12 - Areálové osvetlenie'!P123</f>
        <v>0</v>
      </c>
      <c r="AV139" s="81">
        <f>'SO 12 - Areálové osvetlenie'!J33</f>
        <v>0</v>
      </c>
      <c r="AW139" s="81">
        <f>'SO 12 - Areálové osvetlenie'!J34</f>
        <v>0</v>
      </c>
      <c r="AX139" s="81">
        <f>'SO 12 - Areálové osvetlenie'!J35</f>
        <v>0</v>
      </c>
      <c r="AY139" s="81">
        <f>'SO 12 - Areálové osvetlenie'!J36</f>
        <v>0</v>
      </c>
      <c r="AZ139" s="81">
        <f>'SO 12 - Areálové osvetlenie'!F33</f>
        <v>0</v>
      </c>
      <c r="BA139" s="81">
        <f>'SO 12 - Areálové osvetlenie'!F34</f>
        <v>0</v>
      </c>
      <c r="BB139" s="81">
        <f>'SO 12 - Areálové osvetlenie'!F35</f>
        <v>0</v>
      </c>
      <c r="BC139" s="81">
        <f>'SO 12 - Areálové osvetlenie'!F36</f>
        <v>0</v>
      </c>
      <c r="BD139" s="83">
        <f>'SO 12 - Areálové osvetlenie'!F37</f>
        <v>0</v>
      </c>
      <c r="BT139" s="84" t="s">
        <v>83</v>
      </c>
      <c r="BV139" s="84" t="s">
        <v>78</v>
      </c>
      <c r="BW139" s="84" t="s">
        <v>194</v>
      </c>
      <c r="BX139" s="84" t="s">
        <v>4</v>
      </c>
      <c r="CL139" s="84" t="s">
        <v>1</v>
      </c>
      <c r="CM139" s="84" t="s">
        <v>76</v>
      </c>
    </row>
    <row r="140" spans="1:91" s="6" customFormat="1" ht="16.5" customHeight="1">
      <c r="A140" s="90" t="s">
        <v>90</v>
      </c>
      <c r="B140" s="76"/>
      <c r="C140" s="77"/>
      <c r="D140" s="248" t="s">
        <v>195</v>
      </c>
      <c r="E140" s="248"/>
      <c r="F140" s="248"/>
      <c r="G140" s="248"/>
      <c r="H140" s="248"/>
      <c r="I140" s="78"/>
      <c r="J140" s="248" t="s">
        <v>196</v>
      </c>
      <c r="K140" s="248"/>
      <c r="L140" s="248"/>
      <c r="M140" s="248"/>
      <c r="N140" s="248"/>
      <c r="O140" s="248"/>
      <c r="P140" s="248"/>
      <c r="Q140" s="248"/>
      <c r="R140" s="248"/>
      <c r="S140" s="248"/>
      <c r="T140" s="248"/>
      <c r="U140" s="248"/>
      <c r="V140" s="248"/>
      <c r="W140" s="248"/>
      <c r="X140" s="248"/>
      <c r="Y140" s="248"/>
      <c r="Z140" s="248"/>
      <c r="AA140" s="248"/>
      <c r="AB140" s="248"/>
      <c r="AC140" s="248"/>
      <c r="AD140" s="248"/>
      <c r="AE140" s="248"/>
      <c r="AF140" s="248"/>
      <c r="AG140" s="239">
        <f>'SO 13 - Gabiónový oporný múr'!J30</f>
        <v>0</v>
      </c>
      <c r="AH140" s="240"/>
      <c r="AI140" s="240"/>
      <c r="AJ140" s="240"/>
      <c r="AK140" s="240"/>
      <c r="AL140" s="240"/>
      <c r="AM140" s="240"/>
      <c r="AN140" s="239">
        <f t="shared" si="2"/>
        <v>0</v>
      </c>
      <c r="AO140" s="240"/>
      <c r="AP140" s="240"/>
      <c r="AQ140" s="79" t="s">
        <v>82</v>
      </c>
      <c r="AR140" s="76"/>
      <c r="AS140" s="80">
        <v>0</v>
      </c>
      <c r="AT140" s="81">
        <f t="shared" si="3"/>
        <v>0</v>
      </c>
      <c r="AU140" s="82">
        <f>'SO 13 - Gabiónový oporný múr'!P123</f>
        <v>0</v>
      </c>
      <c r="AV140" s="81">
        <f>'SO 13 - Gabiónový oporný múr'!J33</f>
        <v>0</v>
      </c>
      <c r="AW140" s="81">
        <f>'SO 13 - Gabiónový oporný múr'!J34</f>
        <v>0</v>
      </c>
      <c r="AX140" s="81">
        <f>'SO 13 - Gabiónový oporný múr'!J35</f>
        <v>0</v>
      </c>
      <c r="AY140" s="81">
        <f>'SO 13 - Gabiónový oporný múr'!J36</f>
        <v>0</v>
      </c>
      <c r="AZ140" s="81">
        <f>'SO 13 - Gabiónový oporný múr'!F33</f>
        <v>0</v>
      </c>
      <c r="BA140" s="81">
        <f>'SO 13 - Gabiónový oporný múr'!F34</f>
        <v>0</v>
      </c>
      <c r="BB140" s="81">
        <f>'SO 13 - Gabiónový oporný múr'!F35</f>
        <v>0</v>
      </c>
      <c r="BC140" s="81">
        <f>'SO 13 - Gabiónový oporný múr'!F36</f>
        <v>0</v>
      </c>
      <c r="BD140" s="83">
        <f>'SO 13 - Gabiónový oporný múr'!F37</f>
        <v>0</v>
      </c>
      <c r="BT140" s="84" t="s">
        <v>83</v>
      </c>
      <c r="BV140" s="84" t="s">
        <v>78</v>
      </c>
      <c r="BW140" s="84" t="s">
        <v>197</v>
      </c>
      <c r="BX140" s="84" t="s">
        <v>4</v>
      </c>
      <c r="CL140" s="84" t="s">
        <v>1</v>
      </c>
      <c r="CM140" s="84" t="s">
        <v>76</v>
      </c>
    </row>
    <row r="141" spans="1:91" s="6" customFormat="1" ht="16.5" customHeight="1">
      <c r="B141" s="76"/>
      <c r="C141" s="77"/>
      <c r="D141" s="248" t="s">
        <v>198</v>
      </c>
      <c r="E141" s="248"/>
      <c r="F141" s="248"/>
      <c r="G141" s="248"/>
      <c r="H141" s="248"/>
      <c r="I141" s="78"/>
      <c r="J141" s="248" t="s">
        <v>199</v>
      </c>
      <c r="K141" s="248"/>
      <c r="L141" s="248"/>
      <c r="M141" s="248"/>
      <c r="N141" s="248"/>
      <c r="O141" s="248"/>
      <c r="P141" s="248"/>
      <c r="Q141" s="248"/>
      <c r="R141" s="248"/>
      <c r="S141" s="248"/>
      <c r="T141" s="248"/>
      <c r="U141" s="248"/>
      <c r="V141" s="248"/>
      <c r="W141" s="248"/>
      <c r="X141" s="248"/>
      <c r="Y141" s="248"/>
      <c r="Z141" s="248"/>
      <c r="AA141" s="248"/>
      <c r="AB141" s="248"/>
      <c r="AC141" s="248"/>
      <c r="AD141" s="248"/>
      <c r="AE141" s="248"/>
      <c r="AF141" s="248"/>
      <c r="AG141" s="241">
        <f>ROUND(SUM(AG142:AG147),2)</f>
        <v>0</v>
      </c>
      <c r="AH141" s="240"/>
      <c r="AI141" s="240"/>
      <c r="AJ141" s="240"/>
      <c r="AK141" s="240"/>
      <c r="AL141" s="240"/>
      <c r="AM141" s="240"/>
      <c r="AN141" s="239">
        <f t="shared" si="2"/>
        <v>0</v>
      </c>
      <c r="AO141" s="240"/>
      <c r="AP141" s="240"/>
      <c r="AQ141" s="79" t="s">
        <v>82</v>
      </c>
      <c r="AR141" s="76"/>
      <c r="AS141" s="80">
        <f>ROUND(SUM(AS142:AS147),2)</f>
        <v>0</v>
      </c>
      <c r="AT141" s="81">
        <f t="shared" si="3"/>
        <v>0</v>
      </c>
      <c r="AU141" s="82">
        <f>ROUND(SUM(AU142:AU147),5)</f>
        <v>0</v>
      </c>
      <c r="AV141" s="81">
        <f>ROUND(AZ141*L29,2)</f>
        <v>0</v>
      </c>
      <c r="AW141" s="81">
        <f>ROUND(BA141*L30,2)</f>
        <v>0</v>
      </c>
      <c r="AX141" s="81">
        <f>ROUND(BB141*L29,2)</f>
        <v>0</v>
      </c>
      <c r="AY141" s="81">
        <f>ROUND(BC141*L30,2)</f>
        <v>0</v>
      </c>
      <c r="AZ141" s="81">
        <f>ROUND(SUM(AZ142:AZ147),2)</f>
        <v>0</v>
      </c>
      <c r="BA141" s="81">
        <f>ROUND(SUM(BA142:BA147),2)</f>
        <v>0</v>
      </c>
      <c r="BB141" s="81">
        <f>ROUND(SUM(BB142:BB147),2)</f>
        <v>0</v>
      </c>
      <c r="BC141" s="81">
        <f>ROUND(SUM(BC142:BC147),2)</f>
        <v>0</v>
      </c>
      <c r="BD141" s="83">
        <f>ROUND(SUM(BD142:BD147),2)</f>
        <v>0</v>
      </c>
      <c r="BS141" s="84" t="s">
        <v>75</v>
      </c>
      <c r="BT141" s="84" t="s">
        <v>83</v>
      </c>
      <c r="BU141" s="84" t="s">
        <v>77</v>
      </c>
      <c r="BV141" s="84" t="s">
        <v>78</v>
      </c>
      <c r="BW141" s="84" t="s">
        <v>200</v>
      </c>
      <c r="BX141" s="84" t="s">
        <v>4</v>
      </c>
      <c r="CL141" s="84" t="s">
        <v>1</v>
      </c>
      <c r="CM141" s="84" t="s">
        <v>76</v>
      </c>
    </row>
    <row r="142" spans="1:91" s="3" customFormat="1" ht="16.5" customHeight="1">
      <c r="A142" s="90" t="s">
        <v>90</v>
      </c>
      <c r="B142" s="50"/>
      <c r="C142" s="9"/>
      <c r="D142" s="9"/>
      <c r="E142" s="249" t="s">
        <v>201</v>
      </c>
      <c r="F142" s="249"/>
      <c r="G142" s="249"/>
      <c r="H142" s="249"/>
      <c r="I142" s="249"/>
      <c r="J142" s="9"/>
      <c r="K142" s="249" t="s">
        <v>202</v>
      </c>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37">
        <f>'SO 14.1 - Terénne a sadov...'!J32</f>
        <v>0</v>
      </c>
      <c r="AH142" s="238"/>
      <c r="AI142" s="238"/>
      <c r="AJ142" s="238"/>
      <c r="AK142" s="238"/>
      <c r="AL142" s="238"/>
      <c r="AM142" s="238"/>
      <c r="AN142" s="237">
        <f t="shared" si="2"/>
        <v>0</v>
      </c>
      <c r="AO142" s="238"/>
      <c r="AP142" s="238"/>
      <c r="AQ142" s="85" t="s">
        <v>87</v>
      </c>
      <c r="AR142" s="50"/>
      <c r="AS142" s="86">
        <v>0</v>
      </c>
      <c r="AT142" s="87">
        <f t="shared" si="3"/>
        <v>0</v>
      </c>
      <c r="AU142" s="88">
        <f>'SO 14.1 - Terénne a sadov...'!P137</f>
        <v>0</v>
      </c>
      <c r="AV142" s="87">
        <f>'SO 14.1 - Terénne a sadov...'!J35</f>
        <v>0</v>
      </c>
      <c r="AW142" s="87">
        <f>'SO 14.1 - Terénne a sadov...'!J36</f>
        <v>0</v>
      </c>
      <c r="AX142" s="87">
        <f>'SO 14.1 - Terénne a sadov...'!J37</f>
        <v>0</v>
      </c>
      <c r="AY142" s="87">
        <f>'SO 14.1 - Terénne a sadov...'!J38</f>
        <v>0</v>
      </c>
      <c r="AZ142" s="87">
        <f>'SO 14.1 - Terénne a sadov...'!F35</f>
        <v>0</v>
      </c>
      <c r="BA142" s="87">
        <f>'SO 14.1 - Terénne a sadov...'!F36</f>
        <v>0</v>
      </c>
      <c r="BB142" s="87">
        <f>'SO 14.1 - Terénne a sadov...'!F37</f>
        <v>0</v>
      </c>
      <c r="BC142" s="87">
        <f>'SO 14.1 - Terénne a sadov...'!F38</f>
        <v>0</v>
      </c>
      <c r="BD142" s="89">
        <f>'SO 14.1 - Terénne a sadov...'!F39</f>
        <v>0</v>
      </c>
      <c r="BT142" s="24" t="s">
        <v>88</v>
      </c>
      <c r="BV142" s="24" t="s">
        <v>78</v>
      </c>
      <c r="BW142" s="24" t="s">
        <v>203</v>
      </c>
      <c r="BX142" s="24" t="s">
        <v>200</v>
      </c>
      <c r="CL142" s="24" t="s">
        <v>1</v>
      </c>
    </row>
    <row r="143" spans="1:91" s="3" customFormat="1" ht="16.5" customHeight="1">
      <c r="A143" s="90" t="s">
        <v>90</v>
      </c>
      <c r="B143" s="50"/>
      <c r="C143" s="9"/>
      <c r="D143" s="9"/>
      <c r="E143" s="249" t="s">
        <v>204</v>
      </c>
      <c r="F143" s="249"/>
      <c r="G143" s="249"/>
      <c r="H143" s="249"/>
      <c r="I143" s="249"/>
      <c r="J143" s="9"/>
      <c r="K143" s="249" t="s">
        <v>205</v>
      </c>
      <c r="L143" s="249"/>
      <c r="M143" s="249"/>
      <c r="N143" s="249"/>
      <c r="O143" s="249"/>
      <c r="P143" s="249"/>
      <c r="Q143" s="249"/>
      <c r="R143" s="249"/>
      <c r="S143" s="249"/>
      <c r="T143" s="249"/>
      <c r="U143" s="249"/>
      <c r="V143" s="249"/>
      <c r="W143" s="249"/>
      <c r="X143" s="249"/>
      <c r="Y143" s="249"/>
      <c r="Z143" s="249"/>
      <c r="AA143" s="249"/>
      <c r="AB143" s="249"/>
      <c r="AC143" s="249"/>
      <c r="AD143" s="249"/>
      <c r="AE143" s="249"/>
      <c r="AF143" s="249"/>
      <c r="AG143" s="237">
        <f>'SO 14.2 - Terénne a sadov...'!J32</f>
        <v>0</v>
      </c>
      <c r="AH143" s="238"/>
      <c r="AI143" s="238"/>
      <c r="AJ143" s="238"/>
      <c r="AK143" s="238"/>
      <c r="AL143" s="238"/>
      <c r="AM143" s="238"/>
      <c r="AN143" s="237">
        <f t="shared" si="2"/>
        <v>0</v>
      </c>
      <c r="AO143" s="238"/>
      <c r="AP143" s="238"/>
      <c r="AQ143" s="85" t="s">
        <v>87</v>
      </c>
      <c r="AR143" s="50"/>
      <c r="AS143" s="86">
        <v>0</v>
      </c>
      <c r="AT143" s="87">
        <f t="shared" si="3"/>
        <v>0</v>
      </c>
      <c r="AU143" s="88">
        <f>'SO 14.2 - Terénne a sadov...'!P138</f>
        <v>0</v>
      </c>
      <c r="AV143" s="87">
        <f>'SO 14.2 - Terénne a sadov...'!J35</f>
        <v>0</v>
      </c>
      <c r="AW143" s="87">
        <f>'SO 14.2 - Terénne a sadov...'!J36</f>
        <v>0</v>
      </c>
      <c r="AX143" s="87">
        <f>'SO 14.2 - Terénne a sadov...'!J37</f>
        <v>0</v>
      </c>
      <c r="AY143" s="87">
        <f>'SO 14.2 - Terénne a sadov...'!J38</f>
        <v>0</v>
      </c>
      <c r="AZ143" s="87">
        <f>'SO 14.2 - Terénne a sadov...'!F35</f>
        <v>0</v>
      </c>
      <c r="BA143" s="87">
        <f>'SO 14.2 - Terénne a sadov...'!F36</f>
        <v>0</v>
      </c>
      <c r="BB143" s="87">
        <f>'SO 14.2 - Terénne a sadov...'!F37</f>
        <v>0</v>
      </c>
      <c r="BC143" s="87">
        <f>'SO 14.2 - Terénne a sadov...'!F38</f>
        <v>0</v>
      </c>
      <c r="BD143" s="89">
        <f>'SO 14.2 - Terénne a sadov...'!F39</f>
        <v>0</v>
      </c>
      <c r="BT143" s="24" t="s">
        <v>88</v>
      </c>
      <c r="BV143" s="24" t="s">
        <v>78</v>
      </c>
      <c r="BW143" s="24" t="s">
        <v>206</v>
      </c>
      <c r="BX143" s="24" t="s">
        <v>200</v>
      </c>
      <c r="CL143" s="24" t="s">
        <v>1</v>
      </c>
    </row>
    <row r="144" spans="1:91" s="3" customFormat="1" ht="16.5" customHeight="1">
      <c r="A144" s="90" t="s">
        <v>90</v>
      </c>
      <c r="B144" s="50"/>
      <c r="C144" s="9"/>
      <c r="D144" s="9"/>
      <c r="E144" s="249" t="s">
        <v>207</v>
      </c>
      <c r="F144" s="249"/>
      <c r="G144" s="249"/>
      <c r="H144" s="249"/>
      <c r="I144" s="249"/>
      <c r="J144" s="9"/>
      <c r="K144" s="249" t="s">
        <v>208</v>
      </c>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37">
        <f>'SO 14.3 - Terénne a sadov...'!J32</f>
        <v>0</v>
      </c>
      <c r="AH144" s="238"/>
      <c r="AI144" s="238"/>
      <c r="AJ144" s="238"/>
      <c r="AK144" s="238"/>
      <c r="AL144" s="238"/>
      <c r="AM144" s="238"/>
      <c r="AN144" s="237">
        <f t="shared" si="2"/>
        <v>0</v>
      </c>
      <c r="AO144" s="238"/>
      <c r="AP144" s="238"/>
      <c r="AQ144" s="85" t="s">
        <v>87</v>
      </c>
      <c r="AR144" s="50"/>
      <c r="AS144" s="86">
        <v>0</v>
      </c>
      <c r="AT144" s="87">
        <f t="shared" si="3"/>
        <v>0</v>
      </c>
      <c r="AU144" s="88">
        <f>'SO 14.3 - Terénne a sadov...'!P132</f>
        <v>0</v>
      </c>
      <c r="AV144" s="87">
        <f>'SO 14.3 - Terénne a sadov...'!J35</f>
        <v>0</v>
      </c>
      <c r="AW144" s="87">
        <f>'SO 14.3 - Terénne a sadov...'!J36</f>
        <v>0</v>
      </c>
      <c r="AX144" s="87">
        <f>'SO 14.3 - Terénne a sadov...'!J37</f>
        <v>0</v>
      </c>
      <c r="AY144" s="87">
        <f>'SO 14.3 - Terénne a sadov...'!J38</f>
        <v>0</v>
      </c>
      <c r="AZ144" s="87">
        <f>'SO 14.3 - Terénne a sadov...'!F35</f>
        <v>0</v>
      </c>
      <c r="BA144" s="87">
        <f>'SO 14.3 - Terénne a sadov...'!F36</f>
        <v>0</v>
      </c>
      <c r="BB144" s="87">
        <f>'SO 14.3 - Terénne a sadov...'!F37</f>
        <v>0</v>
      </c>
      <c r="BC144" s="87">
        <f>'SO 14.3 - Terénne a sadov...'!F38</f>
        <v>0</v>
      </c>
      <c r="BD144" s="89">
        <f>'SO 14.3 - Terénne a sadov...'!F39</f>
        <v>0</v>
      </c>
      <c r="BT144" s="24" t="s">
        <v>88</v>
      </c>
      <c r="BV144" s="24" t="s">
        <v>78</v>
      </c>
      <c r="BW144" s="24" t="s">
        <v>209</v>
      </c>
      <c r="BX144" s="24" t="s">
        <v>200</v>
      </c>
      <c r="CL144" s="24" t="s">
        <v>1</v>
      </c>
    </row>
    <row r="145" spans="1:91" s="3" customFormat="1" ht="16.5" customHeight="1">
      <c r="A145" s="90" t="s">
        <v>90</v>
      </c>
      <c r="B145" s="50"/>
      <c r="C145" s="9"/>
      <c r="D145" s="9"/>
      <c r="E145" s="249" t="s">
        <v>210</v>
      </c>
      <c r="F145" s="249"/>
      <c r="G145" s="249"/>
      <c r="H145" s="249"/>
      <c r="I145" s="249"/>
      <c r="J145" s="9"/>
      <c r="K145" s="249" t="s">
        <v>211</v>
      </c>
      <c r="L145" s="249"/>
      <c r="M145" s="249"/>
      <c r="N145" s="249"/>
      <c r="O145" s="249"/>
      <c r="P145" s="249"/>
      <c r="Q145" s="249"/>
      <c r="R145" s="249"/>
      <c r="S145" s="249"/>
      <c r="T145" s="249"/>
      <c r="U145" s="249"/>
      <c r="V145" s="249"/>
      <c r="W145" s="249"/>
      <c r="X145" s="249"/>
      <c r="Y145" s="249"/>
      <c r="Z145" s="249"/>
      <c r="AA145" s="249"/>
      <c r="AB145" s="249"/>
      <c r="AC145" s="249"/>
      <c r="AD145" s="249"/>
      <c r="AE145" s="249"/>
      <c r="AF145" s="249"/>
      <c r="AG145" s="237">
        <f>'SO 14.4 - Terénne a sadov...'!J32</f>
        <v>0</v>
      </c>
      <c r="AH145" s="238"/>
      <c r="AI145" s="238"/>
      <c r="AJ145" s="238"/>
      <c r="AK145" s="238"/>
      <c r="AL145" s="238"/>
      <c r="AM145" s="238"/>
      <c r="AN145" s="237">
        <f t="shared" si="2"/>
        <v>0</v>
      </c>
      <c r="AO145" s="238"/>
      <c r="AP145" s="238"/>
      <c r="AQ145" s="85" t="s">
        <v>87</v>
      </c>
      <c r="AR145" s="50"/>
      <c r="AS145" s="86">
        <v>0</v>
      </c>
      <c r="AT145" s="87">
        <f t="shared" si="3"/>
        <v>0</v>
      </c>
      <c r="AU145" s="88">
        <f>'SO 14.4 - Terénne a sadov...'!P133</f>
        <v>0</v>
      </c>
      <c r="AV145" s="87">
        <f>'SO 14.4 - Terénne a sadov...'!J35</f>
        <v>0</v>
      </c>
      <c r="AW145" s="87">
        <f>'SO 14.4 - Terénne a sadov...'!J36</f>
        <v>0</v>
      </c>
      <c r="AX145" s="87">
        <f>'SO 14.4 - Terénne a sadov...'!J37</f>
        <v>0</v>
      </c>
      <c r="AY145" s="87">
        <f>'SO 14.4 - Terénne a sadov...'!J38</f>
        <v>0</v>
      </c>
      <c r="AZ145" s="87">
        <f>'SO 14.4 - Terénne a sadov...'!F35</f>
        <v>0</v>
      </c>
      <c r="BA145" s="87">
        <f>'SO 14.4 - Terénne a sadov...'!F36</f>
        <v>0</v>
      </c>
      <c r="BB145" s="87">
        <f>'SO 14.4 - Terénne a sadov...'!F37</f>
        <v>0</v>
      </c>
      <c r="BC145" s="87">
        <f>'SO 14.4 - Terénne a sadov...'!F38</f>
        <v>0</v>
      </c>
      <c r="BD145" s="89">
        <f>'SO 14.4 - Terénne a sadov...'!F39</f>
        <v>0</v>
      </c>
      <c r="BT145" s="24" t="s">
        <v>88</v>
      </c>
      <c r="BV145" s="24" t="s">
        <v>78</v>
      </c>
      <c r="BW145" s="24" t="s">
        <v>212</v>
      </c>
      <c r="BX145" s="24" t="s">
        <v>200</v>
      </c>
      <c r="CL145" s="24" t="s">
        <v>1</v>
      </c>
    </row>
    <row r="146" spans="1:91" s="3" customFormat="1" ht="16.5" customHeight="1">
      <c r="A146" s="90" t="s">
        <v>90</v>
      </c>
      <c r="B146" s="50"/>
      <c r="C146" s="9"/>
      <c r="D146" s="9"/>
      <c r="E146" s="249" t="s">
        <v>213</v>
      </c>
      <c r="F146" s="249"/>
      <c r="G146" s="249"/>
      <c r="H146" s="249"/>
      <c r="I146" s="249"/>
      <c r="J146" s="9"/>
      <c r="K146" s="249" t="s">
        <v>214</v>
      </c>
      <c r="L146" s="249"/>
      <c r="M146" s="249"/>
      <c r="N146" s="249"/>
      <c r="O146" s="249"/>
      <c r="P146" s="249"/>
      <c r="Q146" s="249"/>
      <c r="R146" s="249"/>
      <c r="S146" s="249"/>
      <c r="T146" s="249"/>
      <c r="U146" s="249"/>
      <c r="V146" s="249"/>
      <c r="W146" s="249"/>
      <c r="X146" s="249"/>
      <c r="Y146" s="249"/>
      <c r="Z146" s="249"/>
      <c r="AA146" s="249"/>
      <c r="AB146" s="249"/>
      <c r="AC146" s="249"/>
      <c r="AD146" s="249"/>
      <c r="AE146" s="249"/>
      <c r="AF146" s="249"/>
      <c r="AG146" s="237">
        <f>'SO 14.5 - Výrub zelene'!J32</f>
        <v>0</v>
      </c>
      <c r="AH146" s="238"/>
      <c r="AI146" s="238"/>
      <c r="AJ146" s="238"/>
      <c r="AK146" s="238"/>
      <c r="AL146" s="238"/>
      <c r="AM146" s="238"/>
      <c r="AN146" s="237">
        <f t="shared" si="2"/>
        <v>0</v>
      </c>
      <c r="AO146" s="238"/>
      <c r="AP146" s="238"/>
      <c r="AQ146" s="85" t="s">
        <v>87</v>
      </c>
      <c r="AR146" s="50"/>
      <c r="AS146" s="86">
        <v>0</v>
      </c>
      <c r="AT146" s="87">
        <f t="shared" si="3"/>
        <v>0</v>
      </c>
      <c r="AU146" s="88">
        <f>'SO 14.5 - Výrub zelene'!P130</f>
        <v>0</v>
      </c>
      <c r="AV146" s="87">
        <f>'SO 14.5 - Výrub zelene'!J35</f>
        <v>0</v>
      </c>
      <c r="AW146" s="87">
        <f>'SO 14.5 - Výrub zelene'!J36</f>
        <v>0</v>
      </c>
      <c r="AX146" s="87">
        <f>'SO 14.5 - Výrub zelene'!J37</f>
        <v>0</v>
      </c>
      <c r="AY146" s="87">
        <f>'SO 14.5 - Výrub zelene'!J38</f>
        <v>0</v>
      </c>
      <c r="AZ146" s="87">
        <f>'SO 14.5 - Výrub zelene'!F35</f>
        <v>0</v>
      </c>
      <c r="BA146" s="87">
        <f>'SO 14.5 - Výrub zelene'!F36</f>
        <v>0</v>
      </c>
      <c r="BB146" s="87">
        <f>'SO 14.5 - Výrub zelene'!F37</f>
        <v>0</v>
      </c>
      <c r="BC146" s="87">
        <f>'SO 14.5 - Výrub zelene'!F38</f>
        <v>0</v>
      </c>
      <c r="BD146" s="89">
        <f>'SO 14.5 - Výrub zelene'!F39</f>
        <v>0</v>
      </c>
      <c r="BT146" s="24" t="s">
        <v>88</v>
      </c>
      <c r="BV146" s="24" t="s">
        <v>78</v>
      </c>
      <c r="BW146" s="24" t="s">
        <v>215</v>
      </c>
      <c r="BX146" s="24" t="s">
        <v>200</v>
      </c>
      <c r="CL146" s="24" t="s">
        <v>1</v>
      </c>
    </row>
    <row r="147" spans="1:91" s="3" customFormat="1" ht="16.5" customHeight="1">
      <c r="A147" s="90" t="s">
        <v>90</v>
      </c>
      <c r="B147" s="50"/>
      <c r="C147" s="9"/>
      <c r="D147" s="9"/>
      <c r="E147" s="249" t="s">
        <v>216</v>
      </c>
      <c r="F147" s="249"/>
      <c r="G147" s="249"/>
      <c r="H147" s="249"/>
      <c r="I147" s="249"/>
      <c r="J147" s="9"/>
      <c r="K147" s="249" t="s">
        <v>217</v>
      </c>
      <c r="L147" s="249"/>
      <c r="M147" s="249"/>
      <c r="N147" s="249"/>
      <c r="O147" s="249"/>
      <c r="P147" s="249"/>
      <c r="Q147" s="249"/>
      <c r="R147" s="249"/>
      <c r="S147" s="249"/>
      <c r="T147" s="249"/>
      <c r="U147" s="249"/>
      <c r="V147" s="249"/>
      <c r="W147" s="249"/>
      <c r="X147" s="249"/>
      <c r="Y147" s="249"/>
      <c r="Z147" s="249"/>
      <c r="AA147" s="249"/>
      <c r="AB147" s="249"/>
      <c r="AC147" s="249"/>
      <c r="AD147" s="249"/>
      <c r="AE147" s="249"/>
      <c r="AF147" s="249"/>
      <c r="AG147" s="237">
        <f>'SO 14.6 - Výrub zelene II.'!J32</f>
        <v>0</v>
      </c>
      <c r="AH147" s="238"/>
      <c r="AI147" s="238"/>
      <c r="AJ147" s="238"/>
      <c r="AK147" s="238"/>
      <c r="AL147" s="238"/>
      <c r="AM147" s="238"/>
      <c r="AN147" s="237">
        <f t="shared" si="2"/>
        <v>0</v>
      </c>
      <c r="AO147" s="238"/>
      <c r="AP147" s="238"/>
      <c r="AQ147" s="85" t="s">
        <v>87</v>
      </c>
      <c r="AR147" s="50"/>
      <c r="AS147" s="86">
        <v>0</v>
      </c>
      <c r="AT147" s="87">
        <f t="shared" si="3"/>
        <v>0</v>
      </c>
      <c r="AU147" s="88">
        <f>'SO 14.6 - Výrub zelene II.'!P128</f>
        <v>0</v>
      </c>
      <c r="AV147" s="87">
        <f>'SO 14.6 - Výrub zelene II.'!J35</f>
        <v>0</v>
      </c>
      <c r="AW147" s="87">
        <f>'SO 14.6 - Výrub zelene II.'!J36</f>
        <v>0</v>
      </c>
      <c r="AX147" s="87">
        <f>'SO 14.6 - Výrub zelene II.'!J37</f>
        <v>0</v>
      </c>
      <c r="AY147" s="87">
        <f>'SO 14.6 - Výrub zelene II.'!J38</f>
        <v>0</v>
      </c>
      <c r="AZ147" s="87">
        <f>'SO 14.6 - Výrub zelene II.'!F35</f>
        <v>0</v>
      </c>
      <c r="BA147" s="87">
        <f>'SO 14.6 - Výrub zelene II.'!F36</f>
        <v>0</v>
      </c>
      <c r="BB147" s="87">
        <f>'SO 14.6 - Výrub zelene II.'!F37</f>
        <v>0</v>
      </c>
      <c r="BC147" s="87">
        <f>'SO 14.6 - Výrub zelene II.'!F38</f>
        <v>0</v>
      </c>
      <c r="BD147" s="89">
        <f>'SO 14.6 - Výrub zelene II.'!F39</f>
        <v>0</v>
      </c>
      <c r="BT147" s="24" t="s">
        <v>88</v>
      </c>
      <c r="BV147" s="24" t="s">
        <v>78</v>
      </c>
      <c r="BW147" s="24" t="s">
        <v>218</v>
      </c>
      <c r="BX147" s="24" t="s">
        <v>200</v>
      </c>
      <c r="CL147" s="24" t="s">
        <v>1</v>
      </c>
    </row>
    <row r="148" spans="1:91" s="6" customFormat="1" ht="16.5" customHeight="1">
      <c r="A148" s="90" t="s">
        <v>90</v>
      </c>
      <c r="B148" s="76"/>
      <c r="C148" s="77"/>
      <c r="D148" s="248" t="s">
        <v>219</v>
      </c>
      <c r="E148" s="248"/>
      <c r="F148" s="248"/>
      <c r="G148" s="248"/>
      <c r="H148" s="248"/>
      <c r="I148" s="78"/>
      <c r="J148" s="248" t="s">
        <v>220</v>
      </c>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39">
        <f>'SO15 - Rekonštrukcia oplo...'!J30</f>
        <v>0</v>
      </c>
      <c r="AH148" s="240"/>
      <c r="AI148" s="240"/>
      <c r="AJ148" s="240"/>
      <c r="AK148" s="240"/>
      <c r="AL148" s="240"/>
      <c r="AM148" s="240"/>
      <c r="AN148" s="239">
        <f t="shared" si="2"/>
        <v>0</v>
      </c>
      <c r="AO148" s="240"/>
      <c r="AP148" s="240"/>
      <c r="AQ148" s="79" t="s">
        <v>82</v>
      </c>
      <c r="AR148" s="76"/>
      <c r="AS148" s="80">
        <v>0</v>
      </c>
      <c r="AT148" s="81">
        <f t="shared" si="3"/>
        <v>0</v>
      </c>
      <c r="AU148" s="82">
        <f>'SO15 - Rekonštrukcia oplo...'!P124</f>
        <v>0</v>
      </c>
      <c r="AV148" s="81">
        <f>'SO15 - Rekonštrukcia oplo...'!J33</f>
        <v>0</v>
      </c>
      <c r="AW148" s="81">
        <f>'SO15 - Rekonštrukcia oplo...'!J34</f>
        <v>0</v>
      </c>
      <c r="AX148" s="81">
        <f>'SO15 - Rekonštrukcia oplo...'!J35</f>
        <v>0</v>
      </c>
      <c r="AY148" s="81">
        <f>'SO15 - Rekonštrukcia oplo...'!J36</f>
        <v>0</v>
      </c>
      <c r="AZ148" s="81">
        <f>'SO15 - Rekonštrukcia oplo...'!F33</f>
        <v>0</v>
      </c>
      <c r="BA148" s="81">
        <f>'SO15 - Rekonštrukcia oplo...'!F34</f>
        <v>0</v>
      </c>
      <c r="BB148" s="81">
        <f>'SO15 - Rekonštrukcia oplo...'!F35</f>
        <v>0</v>
      </c>
      <c r="BC148" s="81">
        <f>'SO15 - Rekonštrukcia oplo...'!F36</f>
        <v>0</v>
      </c>
      <c r="BD148" s="83">
        <f>'SO15 - Rekonštrukcia oplo...'!F37</f>
        <v>0</v>
      </c>
      <c r="BT148" s="84" t="s">
        <v>83</v>
      </c>
      <c r="BV148" s="84" t="s">
        <v>78</v>
      </c>
      <c r="BW148" s="84" t="s">
        <v>221</v>
      </c>
      <c r="BX148" s="84" t="s">
        <v>4</v>
      </c>
      <c r="CL148" s="84" t="s">
        <v>1</v>
      </c>
      <c r="CM148" s="84" t="s">
        <v>76</v>
      </c>
    </row>
    <row r="149" spans="1:91" s="6" customFormat="1" ht="16.5" customHeight="1">
      <c r="B149" s="76"/>
      <c r="C149" s="77"/>
      <c r="D149" s="248" t="s">
        <v>222</v>
      </c>
      <c r="E149" s="248"/>
      <c r="F149" s="248"/>
      <c r="G149" s="248"/>
      <c r="H149" s="248"/>
      <c r="I149" s="78"/>
      <c r="J149" s="248" t="s">
        <v>223</v>
      </c>
      <c r="K149" s="248"/>
      <c r="L149" s="248"/>
      <c r="M149" s="248"/>
      <c r="N149" s="248"/>
      <c r="O149" s="248"/>
      <c r="P149" s="248"/>
      <c r="Q149" s="248"/>
      <c r="R149" s="248"/>
      <c r="S149" s="248"/>
      <c r="T149" s="248"/>
      <c r="U149" s="248"/>
      <c r="V149" s="248"/>
      <c r="W149" s="248"/>
      <c r="X149" s="248"/>
      <c r="Y149" s="248"/>
      <c r="Z149" s="248"/>
      <c r="AA149" s="248"/>
      <c r="AB149" s="248"/>
      <c r="AC149" s="248"/>
      <c r="AD149" s="248"/>
      <c r="AE149" s="248"/>
      <c r="AF149" s="248"/>
      <c r="AG149" s="241">
        <f>ROUND(AG150+SUM(AG151:AG157)+AG164+AG165,2)</f>
        <v>0</v>
      </c>
      <c r="AH149" s="240"/>
      <c r="AI149" s="240"/>
      <c r="AJ149" s="240"/>
      <c r="AK149" s="240"/>
      <c r="AL149" s="240"/>
      <c r="AM149" s="240"/>
      <c r="AN149" s="239">
        <f t="shared" si="2"/>
        <v>0</v>
      </c>
      <c r="AO149" s="240"/>
      <c r="AP149" s="240"/>
      <c r="AQ149" s="79" t="s">
        <v>82</v>
      </c>
      <c r="AR149" s="76"/>
      <c r="AS149" s="80">
        <f>ROUND(AS150+SUM(AS151:AS157)+AS164+AS165,2)</f>
        <v>0</v>
      </c>
      <c r="AT149" s="81">
        <f t="shared" si="3"/>
        <v>0</v>
      </c>
      <c r="AU149" s="82">
        <f>ROUND(AU150+SUM(AU151:AU157)+AU164+AU165,5)</f>
        <v>0</v>
      </c>
      <c r="AV149" s="81">
        <f>ROUND(AZ149*L29,2)</f>
        <v>0</v>
      </c>
      <c r="AW149" s="81">
        <f>ROUND(BA149*L30,2)</f>
        <v>0</v>
      </c>
      <c r="AX149" s="81">
        <f>ROUND(BB149*L29,2)</f>
        <v>0</v>
      </c>
      <c r="AY149" s="81">
        <f>ROUND(BC149*L30,2)</f>
        <v>0</v>
      </c>
      <c r="AZ149" s="81">
        <f>ROUND(AZ150+SUM(AZ151:AZ157)+AZ164+AZ165,2)</f>
        <v>0</v>
      </c>
      <c r="BA149" s="81">
        <f>ROUND(BA150+SUM(BA151:BA157)+BA164+BA165,2)</f>
        <v>0</v>
      </c>
      <c r="BB149" s="81">
        <f>ROUND(BB150+SUM(BB151:BB157)+BB164+BB165,2)</f>
        <v>0</v>
      </c>
      <c r="BC149" s="81">
        <f>ROUND(BC150+SUM(BC151:BC157)+BC164+BC165,2)</f>
        <v>0</v>
      </c>
      <c r="BD149" s="83">
        <f>ROUND(BD150+SUM(BD151:BD157)+BD164+BD165,2)</f>
        <v>0</v>
      </c>
      <c r="BS149" s="84" t="s">
        <v>75</v>
      </c>
      <c r="BT149" s="84" t="s">
        <v>83</v>
      </c>
      <c r="BU149" s="84" t="s">
        <v>77</v>
      </c>
      <c r="BV149" s="84" t="s">
        <v>78</v>
      </c>
      <c r="BW149" s="84" t="s">
        <v>224</v>
      </c>
      <c r="BX149" s="84" t="s">
        <v>4</v>
      </c>
      <c r="CL149" s="84" t="s">
        <v>1</v>
      </c>
      <c r="CM149" s="84" t="s">
        <v>76</v>
      </c>
    </row>
    <row r="150" spans="1:91" s="3" customFormat="1" ht="16.5" customHeight="1">
      <c r="A150" s="90" t="s">
        <v>90</v>
      </c>
      <c r="B150" s="50"/>
      <c r="C150" s="9"/>
      <c r="D150" s="9"/>
      <c r="E150" s="249" t="s">
        <v>225</v>
      </c>
      <c r="F150" s="249"/>
      <c r="G150" s="249"/>
      <c r="H150" s="249"/>
      <c r="I150" s="249"/>
      <c r="J150" s="9"/>
      <c r="K150" s="249" t="s">
        <v>226</v>
      </c>
      <c r="L150" s="249"/>
      <c r="M150" s="249"/>
      <c r="N150" s="249"/>
      <c r="O150" s="249"/>
      <c r="P150" s="249"/>
      <c r="Q150" s="249"/>
      <c r="R150" s="249"/>
      <c r="S150" s="249"/>
      <c r="T150" s="249"/>
      <c r="U150" s="249"/>
      <c r="V150" s="249"/>
      <c r="W150" s="249"/>
      <c r="X150" s="249"/>
      <c r="Y150" s="249"/>
      <c r="Z150" s="249"/>
      <c r="AA150" s="249"/>
      <c r="AB150" s="249"/>
      <c r="AC150" s="249"/>
      <c r="AD150" s="249"/>
      <c r="AE150" s="249"/>
      <c r="AF150" s="249"/>
      <c r="AG150" s="237">
        <f>'PS01 - Elektrická požiarn...'!J32</f>
        <v>0</v>
      </c>
      <c r="AH150" s="238"/>
      <c r="AI150" s="238"/>
      <c r="AJ150" s="238"/>
      <c r="AK150" s="238"/>
      <c r="AL150" s="238"/>
      <c r="AM150" s="238"/>
      <c r="AN150" s="237">
        <f t="shared" si="2"/>
        <v>0</v>
      </c>
      <c r="AO150" s="238"/>
      <c r="AP150" s="238"/>
      <c r="AQ150" s="85" t="s">
        <v>87</v>
      </c>
      <c r="AR150" s="50"/>
      <c r="AS150" s="86">
        <v>0</v>
      </c>
      <c r="AT150" s="87">
        <f t="shared" si="3"/>
        <v>0</v>
      </c>
      <c r="AU150" s="88">
        <f>'PS01 - Elektrická požiarn...'!P127</f>
        <v>0</v>
      </c>
      <c r="AV150" s="87">
        <f>'PS01 - Elektrická požiarn...'!J35</f>
        <v>0</v>
      </c>
      <c r="AW150" s="87">
        <f>'PS01 - Elektrická požiarn...'!J36</f>
        <v>0</v>
      </c>
      <c r="AX150" s="87">
        <f>'PS01 - Elektrická požiarn...'!J37</f>
        <v>0</v>
      </c>
      <c r="AY150" s="87">
        <f>'PS01 - Elektrická požiarn...'!J38</f>
        <v>0</v>
      </c>
      <c r="AZ150" s="87">
        <f>'PS01 - Elektrická požiarn...'!F35</f>
        <v>0</v>
      </c>
      <c r="BA150" s="87">
        <f>'PS01 - Elektrická požiarn...'!F36</f>
        <v>0</v>
      </c>
      <c r="BB150" s="87">
        <f>'PS01 - Elektrická požiarn...'!F37</f>
        <v>0</v>
      </c>
      <c r="BC150" s="87">
        <f>'PS01 - Elektrická požiarn...'!F38</f>
        <v>0</v>
      </c>
      <c r="BD150" s="89">
        <f>'PS01 - Elektrická požiarn...'!F39</f>
        <v>0</v>
      </c>
      <c r="BT150" s="24" t="s">
        <v>88</v>
      </c>
      <c r="BV150" s="24" t="s">
        <v>78</v>
      </c>
      <c r="BW150" s="24" t="s">
        <v>227</v>
      </c>
      <c r="BX150" s="24" t="s">
        <v>224</v>
      </c>
      <c r="CL150" s="24" t="s">
        <v>1</v>
      </c>
    </row>
    <row r="151" spans="1:91" s="3" customFormat="1" ht="16.5" customHeight="1">
      <c r="A151" s="90" t="s">
        <v>90</v>
      </c>
      <c r="B151" s="50"/>
      <c r="C151" s="9"/>
      <c r="D151" s="9"/>
      <c r="E151" s="249" t="s">
        <v>228</v>
      </c>
      <c r="F151" s="249"/>
      <c r="G151" s="249"/>
      <c r="H151" s="249"/>
      <c r="I151" s="249"/>
      <c r="J151" s="9"/>
      <c r="K151" s="249" t="s">
        <v>229</v>
      </c>
      <c r="L151" s="249"/>
      <c r="M151" s="249"/>
      <c r="N151" s="249"/>
      <c r="O151" s="249"/>
      <c r="P151" s="249"/>
      <c r="Q151" s="249"/>
      <c r="R151" s="249"/>
      <c r="S151" s="249"/>
      <c r="T151" s="249"/>
      <c r="U151" s="249"/>
      <c r="V151" s="249"/>
      <c r="W151" s="249"/>
      <c r="X151" s="249"/>
      <c r="Y151" s="249"/>
      <c r="Z151" s="249"/>
      <c r="AA151" s="249"/>
      <c r="AB151" s="249"/>
      <c r="AC151" s="249"/>
      <c r="AD151" s="249"/>
      <c r="AE151" s="249"/>
      <c r="AF151" s="249"/>
      <c r="AG151" s="237">
        <f>'PS02 - Hlasová signalizác...'!J32</f>
        <v>0</v>
      </c>
      <c r="AH151" s="238"/>
      <c r="AI151" s="238"/>
      <c r="AJ151" s="238"/>
      <c r="AK151" s="238"/>
      <c r="AL151" s="238"/>
      <c r="AM151" s="238"/>
      <c r="AN151" s="237">
        <f t="shared" si="2"/>
        <v>0</v>
      </c>
      <c r="AO151" s="238"/>
      <c r="AP151" s="238"/>
      <c r="AQ151" s="85" t="s">
        <v>87</v>
      </c>
      <c r="AR151" s="50"/>
      <c r="AS151" s="86">
        <v>0</v>
      </c>
      <c r="AT151" s="87">
        <f t="shared" si="3"/>
        <v>0</v>
      </c>
      <c r="AU151" s="88">
        <f>'PS02 - Hlasová signalizác...'!P127</f>
        <v>0</v>
      </c>
      <c r="AV151" s="87">
        <f>'PS02 - Hlasová signalizác...'!J35</f>
        <v>0</v>
      </c>
      <c r="AW151" s="87">
        <f>'PS02 - Hlasová signalizác...'!J36</f>
        <v>0</v>
      </c>
      <c r="AX151" s="87">
        <f>'PS02 - Hlasová signalizác...'!J37</f>
        <v>0</v>
      </c>
      <c r="AY151" s="87">
        <f>'PS02 - Hlasová signalizác...'!J38</f>
        <v>0</v>
      </c>
      <c r="AZ151" s="87">
        <f>'PS02 - Hlasová signalizác...'!F35</f>
        <v>0</v>
      </c>
      <c r="BA151" s="87">
        <f>'PS02 - Hlasová signalizác...'!F36</f>
        <v>0</v>
      </c>
      <c r="BB151" s="87">
        <f>'PS02 - Hlasová signalizác...'!F37</f>
        <v>0</v>
      </c>
      <c r="BC151" s="87">
        <f>'PS02 - Hlasová signalizác...'!F38</f>
        <v>0</v>
      </c>
      <c r="BD151" s="89">
        <f>'PS02 - Hlasová signalizác...'!F39</f>
        <v>0</v>
      </c>
      <c r="BT151" s="24" t="s">
        <v>88</v>
      </c>
      <c r="BV151" s="24" t="s">
        <v>78</v>
      </c>
      <c r="BW151" s="24" t="s">
        <v>230</v>
      </c>
      <c r="BX151" s="24" t="s">
        <v>224</v>
      </c>
      <c r="CL151" s="24" t="s">
        <v>1</v>
      </c>
    </row>
    <row r="152" spans="1:91" s="3" customFormat="1" ht="16.5" customHeight="1">
      <c r="A152" s="90" t="s">
        <v>90</v>
      </c>
      <c r="B152" s="50"/>
      <c r="C152" s="9"/>
      <c r="D152" s="9"/>
      <c r="E152" s="249" t="s">
        <v>231</v>
      </c>
      <c r="F152" s="249"/>
      <c r="G152" s="249"/>
      <c r="H152" s="249"/>
      <c r="I152" s="249"/>
      <c r="J152" s="9"/>
      <c r="K152" s="249" t="s">
        <v>232</v>
      </c>
      <c r="L152" s="249"/>
      <c r="M152" s="249"/>
      <c r="N152" s="249"/>
      <c r="O152" s="249"/>
      <c r="P152" s="249"/>
      <c r="Q152" s="249"/>
      <c r="R152" s="249"/>
      <c r="S152" s="249"/>
      <c r="T152" s="249"/>
      <c r="U152" s="249"/>
      <c r="V152" s="249"/>
      <c r="W152" s="249"/>
      <c r="X152" s="249"/>
      <c r="Y152" s="249"/>
      <c r="Z152" s="249"/>
      <c r="AA152" s="249"/>
      <c r="AB152" s="249"/>
      <c r="AC152" s="249"/>
      <c r="AD152" s="249"/>
      <c r="AE152" s="249"/>
      <c r="AF152" s="249"/>
      <c r="AG152" s="237">
        <f>'PS03 - Technológia výťaho...'!J32</f>
        <v>0</v>
      </c>
      <c r="AH152" s="238"/>
      <c r="AI152" s="238"/>
      <c r="AJ152" s="238"/>
      <c r="AK152" s="238"/>
      <c r="AL152" s="238"/>
      <c r="AM152" s="238"/>
      <c r="AN152" s="237">
        <f t="shared" si="2"/>
        <v>0</v>
      </c>
      <c r="AO152" s="238"/>
      <c r="AP152" s="238"/>
      <c r="AQ152" s="85" t="s">
        <v>87</v>
      </c>
      <c r="AR152" s="50"/>
      <c r="AS152" s="86">
        <v>0</v>
      </c>
      <c r="AT152" s="87">
        <f t="shared" si="3"/>
        <v>0</v>
      </c>
      <c r="AU152" s="88">
        <f>'PS03 - Technológia výťaho...'!P125</f>
        <v>0</v>
      </c>
      <c r="AV152" s="87">
        <f>'PS03 - Technológia výťaho...'!J35</f>
        <v>0</v>
      </c>
      <c r="AW152" s="87">
        <f>'PS03 - Technológia výťaho...'!J36</f>
        <v>0</v>
      </c>
      <c r="AX152" s="87">
        <f>'PS03 - Technológia výťaho...'!J37</f>
        <v>0</v>
      </c>
      <c r="AY152" s="87">
        <f>'PS03 - Technológia výťaho...'!J38</f>
        <v>0</v>
      </c>
      <c r="AZ152" s="87">
        <f>'PS03 - Technológia výťaho...'!F35</f>
        <v>0</v>
      </c>
      <c r="BA152" s="87">
        <f>'PS03 - Technológia výťaho...'!F36</f>
        <v>0</v>
      </c>
      <c r="BB152" s="87">
        <f>'PS03 - Technológia výťaho...'!F37</f>
        <v>0</v>
      </c>
      <c r="BC152" s="87">
        <f>'PS03 - Technológia výťaho...'!F38</f>
        <v>0</v>
      </c>
      <c r="BD152" s="89">
        <f>'PS03 - Technológia výťaho...'!F39</f>
        <v>0</v>
      </c>
      <c r="BT152" s="24" t="s">
        <v>88</v>
      </c>
      <c r="BV152" s="24" t="s">
        <v>78</v>
      </c>
      <c r="BW152" s="24" t="s">
        <v>233</v>
      </c>
      <c r="BX152" s="24" t="s">
        <v>224</v>
      </c>
      <c r="CL152" s="24" t="s">
        <v>1</v>
      </c>
    </row>
    <row r="153" spans="1:91" s="3" customFormat="1" ht="16.5" customHeight="1">
      <c r="A153" s="90" t="s">
        <v>90</v>
      </c>
      <c r="B153" s="50"/>
      <c r="C153" s="9"/>
      <c r="D153" s="9"/>
      <c r="E153" s="249" t="s">
        <v>234</v>
      </c>
      <c r="F153" s="249"/>
      <c r="G153" s="249"/>
      <c r="H153" s="249"/>
      <c r="I153" s="249"/>
      <c r="J153" s="9"/>
      <c r="K153" s="249" t="s">
        <v>235</v>
      </c>
      <c r="L153" s="249"/>
      <c r="M153" s="249"/>
      <c r="N153" s="249"/>
      <c r="O153" s="249"/>
      <c r="P153" s="249"/>
      <c r="Q153" s="249"/>
      <c r="R153" s="249"/>
      <c r="S153" s="249"/>
      <c r="T153" s="249"/>
      <c r="U153" s="249"/>
      <c r="V153" s="249"/>
      <c r="W153" s="249"/>
      <c r="X153" s="249"/>
      <c r="Y153" s="249"/>
      <c r="Z153" s="249"/>
      <c r="AA153" s="249"/>
      <c r="AB153" s="249"/>
      <c r="AC153" s="249"/>
      <c r="AD153" s="249"/>
      <c r="AE153" s="249"/>
      <c r="AF153" s="249"/>
      <c r="AG153" s="237">
        <f>'PS04 - MaR'!J32</f>
        <v>0</v>
      </c>
      <c r="AH153" s="238"/>
      <c r="AI153" s="238"/>
      <c r="AJ153" s="238"/>
      <c r="AK153" s="238"/>
      <c r="AL153" s="238"/>
      <c r="AM153" s="238"/>
      <c r="AN153" s="237">
        <f t="shared" si="2"/>
        <v>0</v>
      </c>
      <c r="AO153" s="238"/>
      <c r="AP153" s="238"/>
      <c r="AQ153" s="85" t="s">
        <v>87</v>
      </c>
      <c r="AR153" s="50"/>
      <c r="AS153" s="86">
        <v>0</v>
      </c>
      <c r="AT153" s="87">
        <f t="shared" si="3"/>
        <v>0</v>
      </c>
      <c r="AU153" s="88">
        <f>'PS04 - MaR'!P125</f>
        <v>0</v>
      </c>
      <c r="AV153" s="87">
        <f>'PS04 - MaR'!J35</f>
        <v>0</v>
      </c>
      <c r="AW153" s="87">
        <f>'PS04 - MaR'!J36</f>
        <v>0</v>
      </c>
      <c r="AX153" s="87">
        <f>'PS04 - MaR'!J37</f>
        <v>0</v>
      </c>
      <c r="AY153" s="87">
        <f>'PS04 - MaR'!J38</f>
        <v>0</v>
      </c>
      <c r="AZ153" s="87">
        <f>'PS04 - MaR'!F35</f>
        <v>0</v>
      </c>
      <c r="BA153" s="87">
        <f>'PS04 - MaR'!F36</f>
        <v>0</v>
      </c>
      <c r="BB153" s="87">
        <f>'PS04 - MaR'!F37</f>
        <v>0</v>
      </c>
      <c r="BC153" s="87">
        <f>'PS04 - MaR'!F38</f>
        <v>0</v>
      </c>
      <c r="BD153" s="89">
        <f>'PS04 - MaR'!F39</f>
        <v>0</v>
      </c>
      <c r="BT153" s="24" t="s">
        <v>88</v>
      </c>
      <c r="BV153" s="24" t="s">
        <v>78</v>
      </c>
      <c r="BW153" s="24" t="s">
        <v>236</v>
      </c>
      <c r="BX153" s="24" t="s">
        <v>224</v>
      </c>
      <c r="CL153" s="24" t="s">
        <v>1</v>
      </c>
    </row>
    <row r="154" spans="1:91" s="3" customFormat="1" ht="23.25" customHeight="1">
      <c r="A154" s="90" t="s">
        <v>90</v>
      </c>
      <c r="B154" s="50"/>
      <c r="C154" s="9"/>
      <c r="D154" s="9"/>
      <c r="E154" s="249" t="s">
        <v>237</v>
      </c>
      <c r="F154" s="249"/>
      <c r="G154" s="249"/>
      <c r="H154" s="249"/>
      <c r="I154" s="249"/>
      <c r="J154" s="9"/>
      <c r="K154" s="249" t="s">
        <v>238</v>
      </c>
      <c r="L154" s="249"/>
      <c r="M154" s="249"/>
      <c r="N154" s="249"/>
      <c r="O154" s="249"/>
      <c r="P154" s="249"/>
      <c r="Q154" s="249"/>
      <c r="R154" s="249"/>
      <c r="S154" s="249"/>
      <c r="T154" s="249"/>
      <c r="U154" s="249"/>
      <c r="V154" s="249"/>
      <c r="W154" s="249"/>
      <c r="X154" s="249"/>
      <c r="Y154" s="249"/>
      <c r="Z154" s="249"/>
      <c r="AA154" s="249"/>
      <c r="AB154" s="249"/>
      <c r="AC154" s="249"/>
      <c r="AD154" s="249"/>
      <c r="AE154" s="249"/>
      <c r="AF154" s="249"/>
      <c r="AG154" s="237">
        <f>'PS05 - Rozšírenie kyslíko...'!J32</f>
        <v>0</v>
      </c>
      <c r="AH154" s="238"/>
      <c r="AI154" s="238"/>
      <c r="AJ154" s="238"/>
      <c r="AK154" s="238"/>
      <c r="AL154" s="238"/>
      <c r="AM154" s="238"/>
      <c r="AN154" s="237">
        <f t="shared" si="2"/>
        <v>0</v>
      </c>
      <c r="AO154" s="238"/>
      <c r="AP154" s="238"/>
      <c r="AQ154" s="85" t="s">
        <v>87</v>
      </c>
      <c r="AR154" s="50"/>
      <c r="AS154" s="86">
        <v>0</v>
      </c>
      <c r="AT154" s="87">
        <f t="shared" si="3"/>
        <v>0</v>
      </c>
      <c r="AU154" s="88">
        <f>'PS05 - Rozšírenie kyslíko...'!P132</f>
        <v>0</v>
      </c>
      <c r="AV154" s="87">
        <f>'PS05 - Rozšírenie kyslíko...'!J35</f>
        <v>0</v>
      </c>
      <c r="AW154" s="87">
        <f>'PS05 - Rozšírenie kyslíko...'!J36</f>
        <v>0</v>
      </c>
      <c r="AX154" s="87">
        <f>'PS05 - Rozšírenie kyslíko...'!J37</f>
        <v>0</v>
      </c>
      <c r="AY154" s="87">
        <f>'PS05 - Rozšírenie kyslíko...'!J38</f>
        <v>0</v>
      </c>
      <c r="AZ154" s="87">
        <f>'PS05 - Rozšírenie kyslíko...'!F35</f>
        <v>0</v>
      </c>
      <c r="BA154" s="87">
        <f>'PS05 - Rozšírenie kyslíko...'!F36</f>
        <v>0</v>
      </c>
      <c r="BB154" s="87">
        <f>'PS05 - Rozšírenie kyslíko...'!F37</f>
        <v>0</v>
      </c>
      <c r="BC154" s="87">
        <f>'PS05 - Rozšírenie kyslíko...'!F38</f>
        <v>0</v>
      </c>
      <c r="BD154" s="89">
        <f>'PS05 - Rozšírenie kyslíko...'!F39</f>
        <v>0</v>
      </c>
      <c r="BT154" s="24" t="s">
        <v>88</v>
      </c>
      <c r="BV154" s="24" t="s">
        <v>78</v>
      </c>
      <c r="BW154" s="24" t="s">
        <v>239</v>
      </c>
      <c r="BX154" s="24" t="s">
        <v>224</v>
      </c>
      <c r="CL154" s="24" t="s">
        <v>1</v>
      </c>
    </row>
    <row r="155" spans="1:91" s="3" customFormat="1" ht="16.5" customHeight="1">
      <c r="A155" s="90" t="s">
        <v>90</v>
      </c>
      <c r="B155" s="50"/>
      <c r="C155" s="9"/>
      <c r="D155" s="9"/>
      <c r="E155" s="249" t="s">
        <v>240</v>
      </c>
      <c r="F155" s="249"/>
      <c r="G155" s="249"/>
      <c r="H155" s="249"/>
      <c r="I155" s="249"/>
      <c r="J155" s="9"/>
      <c r="K155" s="249" t="s">
        <v>241</v>
      </c>
      <c r="L155" s="249"/>
      <c r="M155" s="249"/>
      <c r="N155" s="249"/>
      <c r="O155" s="249"/>
      <c r="P155" s="249"/>
      <c r="Q155" s="249"/>
      <c r="R155" s="249"/>
      <c r="S155" s="249"/>
      <c r="T155" s="249"/>
      <c r="U155" s="249"/>
      <c r="V155" s="249"/>
      <c r="W155" s="249"/>
      <c r="X155" s="249"/>
      <c r="Y155" s="249"/>
      <c r="Z155" s="249"/>
      <c r="AA155" s="249"/>
      <c r="AB155" s="249"/>
      <c r="AC155" s="249"/>
      <c r="AD155" s="249"/>
      <c r="AE155" s="249"/>
      <c r="AF155" s="249"/>
      <c r="AG155" s="237">
        <f>'PS06 - Kompresorová a vák...'!J32</f>
        <v>0</v>
      </c>
      <c r="AH155" s="238"/>
      <c r="AI155" s="238"/>
      <c r="AJ155" s="238"/>
      <c r="AK155" s="238"/>
      <c r="AL155" s="238"/>
      <c r="AM155" s="238"/>
      <c r="AN155" s="237">
        <f t="shared" si="2"/>
        <v>0</v>
      </c>
      <c r="AO155" s="238"/>
      <c r="AP155" s="238"/>
      <c r="AQ155" s="85" t="s">
        <v>87</v>
      </c>
      <c r="AR155" s="50"/>
      <c r="AS155" s="86">
        <v>0</v>
      </c>
      <c r="AT155" s="87">
        <f t="shared" si="3"/>
        <v>0</v>
      </c>
      <c r="AU155" s="88">
        <f>'PS06 - Kompresorová a vák...'!P136</f>
        <v>0</v>
      </c>
      <c r="AV155" s="87">
        <f>'PS06 - Kompresorová a vák...'!J35</f>
        <v>0</v>
      </c>
      <c r="AW155" s="87">
        <f>'PS06 - Kompresorová a vák...'!J36</f>
        <v>0</v>
      </c>
      <c r="AX155" s="87">
        <f>'PS06 - Kompresorová a vák...'!J37</f>
        <v>0</v>
      </c>
      <c r="AY155" s="87">
        <f>'PS06 - Kompresorová a vák...'!J38</f>
        <v>0</v>
      </c>
      <c r="AZ155" s="87">
        <f>'PS06 - Kompresorová a vák...'!F35</f>
        <v>0</v>
      </c>
      <c r="BA155" s="87">
        <f>'PS06 - Kompresorová a vák...'!F36</f>
        <v>0</v>
      </c>
      <c r="BB155" s="87">
        <f>'PS06 - Kompresorová a vák...'!F37</f>
        <v>0</v>
      </c>
      <c r="BC155" s="87">
        <f>'PS06 - Kompresorová a vák...'!F38</f>
        <v>0</v>
      </c>
      <c r="BD155" s="89">
        <f>'PS06 - Kompresorová a vák...'!F39</f>
        <v>0</v>
      </c>
      <c r="BT155" s="24" t="s">
        <v>88</v>
      </c>
      <c r="BV155" s="24" t="s">
        <v>78</v>
      </c>
      <c r="BW155" s="24" t="s">
        <v>242</v>
      </c>
      <c r="BX155" s="24" t="s">
        <v>224</v>
      </c>
      <c r="CL155" s="24" t="s">
        <v>1</v>
      </c>
    </row>
    <row r="156" spans="1:91" s="3" customFormat="1" ht="16.5" customHeight="1">
      <c r="A156" s="90" t="s">
        <v>90</v>
      </c>
      <c r="B156" s="50"/>
      <c r="C156" s="9"/>
      <c r="D156" s="9"/>
      <c r="E156" s="249" t="s">
        <v>243</v>
      </c>
      <c r="F156" s="249"/>
      <c r="G156" s="249"/>
      <c r="H156" s="249"/>
      <c r="I156" s="249"/>
      <c r="J156" s="9"/>
      <c r="K156" s="249" t="s">
        <v>244</v>
      </c>
      <c r="L156" s="249"/>
      <c r="M156" s="249"/>
      <c r="N156" s="249"/>
      <c r="O156" s="249"/>
      <c r="P156" s="249"/>
      <c r="Q156" s="249"/>
      <c r="R156" s="249"/>
      <c r="S156" s="249"/>
      <c r="T156" s="249"/>
      <c r="U156" s="249"/>
      <c r="V156" s="249"/>
      <c r="W156" s="249"/>
      <c r="X156" s="249"/>
      <c r="Y156" s="249"/>
      <c r="Z156" s="249"/>
      <c r="AA156" s="249"/>
      <c r="AB156" s="249"/>
      <c r="AC156" s="249"/>
      <c r="AD156" s="249"/>
      <c r="AE156" s="249"/>
      <c r="AF156" s="249"/>
      <c r="AG156" s="237">
        <f>'PS07. - Zdroj oxidu uhlič...'!J32</f>
        <v>0</v>
      </c>
      <c r="AH156" s="238"/>
      <c r="AI156" s="238"/>
      <c r="AJ156" s="238"/>
      <c r="AK156" s="238"/>
      <c r="AL156" s="238"/>
      <c r="AM156" s="238"/>
      <c r="AN156" s="237">
        <f t="shared" si="2"/>
        <v>0</v>
      </c>
      <c r="AO156" s="238"/>
      <c r="AP156" s="238"/>
      <c r="AQ156" s="85" t="s">
        <v>87</v>
      </c>
      <c r="AR156" s="50"/>
      <c r="AS156" s="86">
        <v>0</v>
      </c>
      <c r="AT156" s="87">
        <f t="shared" si="3"/>
        <v>0</v>
      </c>
      <c r="AU156" s="88">
        <f>'PS07. - Zdroj oxidu uhlič...'!P135</f>
        <v>0</v>
      </c>
      <c r="AV156" s="87">
        <f>'PS07. - Zdroj oxidu uhlič...'!J35</f>
        <v>0</v>
      </c>
      <c r="AW156" s="87">
        <f>'PS07. - Zdroj oxidu uhlič...'!J36</f>
        <v>0</v>
      </c>
      <c r="AX156" s="87">
        <f>'PS07. - Zdroj oxidu uhlič...'!J37</f>
        <v>0</v>
      </c>
      <c r="AY156" s="87">
        <f>'PS07. - Zdroj oxidu uhlič...'!J38</f>
        <v>0</v>
      </c>
      <c r="AZ156" s="87">
        <f>'PS07. - Zdroj oxidu uhlič...'!F35</f>
        <v>0</v>
      </c>
      <c r="BA156" s="87">
        <f>'PS07. - Zdroj oxidu uhlič...'!F36</f>
        <v>0</v>
      </c>
      <c r="BB156" s="87">
        <f>'PS07. - Zdroj oxidu uhlič...'!F37</f>
        <v>0</v>
      </c>
      <c r="BC156" s="87">
        <f>'PS07. - Zdroj oxidu uhlič...'!F38</f>
        <v>0</v>
      </c>
      <c r="BD156" s="89">
        <f>'PS07. - Zdroj oxidu uhlič...'!F39</f>
        <v>0</v>
      </c>
      <c r="BT156" s="24" t="s">
        <v>88</v>
      </c>
      <c r="BV156" s="24" t="s">
        <v>78</v>
      </c>
      <c r="BW156" s="24" t="s">
        <v>245</v>
      </c>
      <c r="BX156" s="24" t="s">
        <v>224</v>
      </c>
      <c r="CL156" s="24" t="s">
        <v>1</v>
      </c>
    </row>
    <row r="157" spans="1:91" s="3" customFormat="1" ht="16.5" customHeight="1">
      <c r="B157" s="50"/>
      <c r="C157" s="9"/>
      <c r="D157" s="9"/>
      <c r="E157" s="249" t="s">
        <v>246</v>
      </c>
      <c r="F157" s="249"/>
      <c r="G157" s="249"/>
      <c r="H157" s="249"/>
      <c r="I157" s="249"/>
      <c r="J157" s="9"/>
      <c r="K157" s="249" t="s">
        <v>247</v>
      </c>
      <c r="L157" s="249"/>
      <c r="M157" s="249"/>
      <c r="N157" s="249"/>
      <c r="O157" s="249"/>
      <c r="P157" s="249"/>
      <c r="Q157" s="249"/>
      <c r="R157" s="249"/>
      <c r="S157" s="249"/>
      <c r="T157" s="249"/>
      <c r="U157" s="249"/>
      <c r="V157" s="249"/>
      <c r="W157" s="249"/>
      <c r="X157" s="249"/>
      <c r="Y157" s="249"/>
      <c r="Z157" s="249"/>
      <c r="AA157" s="249"/>
      <c r="AB157" s="249"/>
      <c r="AC157" s="249"/>
      <c r="AD157" s="249"/>
      <c r="AE157" s="249"/>
      <c r="AF157" s="249"/>
      <c r="AG157" s="242">
        <f>ROUND(SUM(AG158:AG163),2)</f>
        <v>0</v>
      </c>
      <c r="AH157" s="238"/>
      <c r="AI157" s="238"/>
      <c r="AJ157" s="238"/>
      <c r="AK157" s="238"/>
      <c r="AL157" s="238"/>
      <c r="AM157" s="238"/>
      <c r="AN157" s="237">
        <f t="shared" si="2"/>
        <v>0</v>
      </c>
      <c r="AO157" s="238"/>
      <c r="AP157" s="238"/>
      <c r="AQ157" s="85" t="s">
        <v>87</v>
      </c>
      <c r="AR157" s="50"/>
      <c r="AS157" s="86">
        <f>ROUND(SUM(AS158:AS163),2)</f>
        <v>0</v>
      </c>
      <c r="AT157" s="87">
        <f t="shared" si="3"/>
        <v>0</v>
      </c>
      <c r="AU157" s="88">
        <f>ROUND(SUM(AU158:AU163),5)</f>
        <v>0</v>
      </c>
      <c r="AV157" s="87">
        <f>ROUND(AZ157*L29,2)</f>
        <v>0</v>
      </c>
      <c r="AW157" s="87">
        <f>ROUND(BA157*L30,2)</f>
        <v>0</v>
      </c>
      <c r="AX157" s="87">
        <f>ROUND(BB157*L29,2)</f>
        <v>0</v>
      </c>
      <c r="AY157" s="87">
        <f>ROUND(BC157*L30,2)</f>
        <v>0</v>
      </c>
      <c r="AZ157" s="87">
        <f>ROUND(SUM(AZ158:AZ163),2)</f>
        <v>0</v>
      </c>
      <c r="BA157" s="87">
        <f>ROUND(SUM(BA158:BA163),2)</f>
        <v>0</v>
      </c>
      <c r="BB157" s="87">
        <f>ROUND(SUM(BB158:BB163),2)</f>
        <v>0</v>
      </c>
      <c r="BC157" s="87">
        <f>ROUND(SUM(BC158:BC163),2)</f>
        <v>0</v>
      </c>
      <c r="BD157" s="89">
        <f>ROUND(SUM(BD158:BD163),2)</f>
        <v>0</v>
      </c>
      <c r="BS157" s="24" t="s">
        <v>75</v>
      </c>
      <c r="BT157" s="24" t="s">
        <v>88</v>
      </c>
      <c r="BU157" s="24" t="s">
        <v>77</v>
      </c>
      <c r="BV157" s="24" t="s">
        <v>78</v>
      </c>
      <c r="BW157" s="24" t="s">
        <v>248</v>
      </c>
      <c r="BX157" s="24" t="s">
        <v>224</v>
      </c>
      <c r="CL157" s="24" t="s">
        <v>1</v>
      </c>
    </row>
    <row r="158" spans="1:91" s="3" customFormat="1" ht="16.5" customHeight="1">
      <c r="A158" s="90" t="s">
        <v>90</v>
      </c>
      <c r="B158" s="50"/>
      <c r="C158" s="9"/>
      <c r="D158" s="9"/>
      <c r="E158" s="9"/>
      <c r="F158" s="249" t="s">
        <v>249</v>
      </c>
      <c r="G158" s="249"/>
      <c r="H158" s="249"/>
      <c r="I158" s="249"/>
      <c r="J158" s="249"/>
      <c r="K158" s="9"/>
      <c r="L158" s="249" t="s">
        <v>250</v>
      </c>
      <c r="M158" s="249"/>
      <c r="N158" s="249"/>
      <c r="O158" s="249"/>
      <c r="P158" s="249"/>
      <c r="Q158" s="249"/>
      <c r="R158" s="249"/>
      <c r="S158" s="249"/>
      <c r="T158" s="249"/>
      <c r="U158" s="249"/>
      <c r="V158" s="249"/>
      <c r="W158" s="249"/>
      <c r="X158" s="249"/>
      <c r="Y158" s="249"/>
      <c r="Z158" s="249"/>
      <c r="AA158" s="249"/>
      <c r="AB158" s="249"/>
      <c r="AC158" s="249"/>
      <c r="AD158" s="249"/>
      <c r="AE158" s="249"/>
      <c r="AF158" s="249"/>
      <c r="AG158" s="237">
        <f>'PS09.1 - Rozvod vydych. a...'!J34</f>
        <v>0</v>
      </c>
      <c r="AH158" s="238"/>
      <c r="AI158" s="238"/>
      <c r="AJ158" s="238"/>
      <c r="AK158" s="238"/>
      <c r="AL158" s="238"/>
      <c r="AM158" s="238"/>
      <c r="AN158" s="237">
        <f t="shared" ref="AN158:AN169" si="4">SUM(AG158,AT158)</f>
        <v>0</v>
      </c>
      <c r="AO158" s="238"/>
      <c r="AP158" s="238"/>
      <c r="AQ158" s="85" t="s">
        <v>87</v>
      </c>
      <c r="AR158" s="50"/>
      <c r="AS158" s="86">
        <v>0</v>
      </c>
      <c r="AT158" s="87">
        <f t="shared" ref="AT158:AT169" si="5">ROUND(SUM(AV158:AW158),2)</f>
        <v>0</v>
      </c>
      <c r="AU158" s="88">
        <f>'PS09.1 - Rozvod vydych. a...'!P135</f>
        <v>0</v>
      </c>
      <c r="AV158" s="87">
        <f>'PS09.1 - Rozvod vydych. a...'!J37</f>
        <v>0</v>
      </c>
      <c r="AW158" s="87">
        <f>'PS09.1 - Rozvod vydych. a...'!J38</f>
        <v>0</v>
      </c>
      <c r="AX158" s="87">
        <f>'PS09.1 - Rozvod vydych. a...'!J39</f>
        <v>0</v>
      </c>
      <c r="AY158" s="87">
        <f>'PS09.1 - Rozvod vydych. a...'!J40</f>
        <v>0</v>
      </c>
      <c r="AZ158" s="87">
        <f>'PS09.1 - Rozvod vydych. a...'!F37</f>
        <v>0</v>
      </c>
      <c r="BA158" s="87">
        <f>'PS09.1 - Rozvod vydych. a...'!F38</f>
        <v>0</v>
      </c>
      <c r="BB158" s="87">
        <f>'PS09.1 - Rozvod vydych. a...'!F39</f>
        <v>0</v>
      </c>
      <c r="BC158" s="87">
        <f>'PS09.1 - Rozvod vydych. a...'!F40</f>
        <v>0</v>
      </c>
      <c r="BD158" s="89">
        <f>'PS09.1 - Rozvod vydych. a...'!F41</f>
        <v>0</v>
      </c>
      <c r="BT158" s="24" t="s">
        <v>92</v>
      </c>
      <c r="BV158" s="24" t="s">
        <v>78</v>
      </c>
      <c r="BW158" s="24" t="s">
        <v>251</v>
      </c>
      <c r="BX158" s="24" t="s">
        <v>248</v>
      </c>
      <c r="CL158" s="24" t="s">
        <v>1</v>
      </c>
    </row>
    <row r="159" spans="1:91" s="3" customFormat="1" ht="16.5" customHeight="1">
      <c r="A159" s="90" t="s">
        <v>90</v>
      </c>
      <c r="B159" s="50"/>
      <c r="C159" s="9"/>
      <c r="D159" s="9"/>
      <c r="E159" s="9"/>
      <c r="F159" s="249" t="s">
        <v>252</v>
      </c>
      <c r="G159" s="249"/>
      <c r="H159" s="249"/>
      <c r="I159" s="249"/>
      <c r="J159" s="249"/>
      <c r="K159" s="9"/>
      <c r="L159" s="249" t="s">
        <v>253</v>
      </c>
      <c r="M159" s="249"/>
      <c r="N159" s="249"/>
      <c r="O159" s="249"/>
      <c r="P159" s="249"/>
      <c r="Q159" s="249"/>
      <c r="R159" s="249"/>
      <c r="S159" s="249"/>
      <c r="T159" s="249"/>
      <c r="U159" s="249"/>
      <c r="V159" s="249"/>
      <c r="W159" s="249"/>
      <c r="X159" s="249"/>
      <c r="Y159" s="249"/>
      <c r="Z159" s="249"/>
      <c r="AA159" s="249"/>
      <c r="AB159" s="249"/>
      <c r="AC159" s="249"/>
      <c r="AD159" s="249"/>
      <c r="AE159" s="249"/>
      <c r="AF159" s="249"/>
      <c r="AG159" s="237">
        <f>'PS09.2 - Rozvod vákua V'!J34</f>
        <v>0</v>
      </c>
      <c r="AH159" s="238"/>
      <c r="AI159" s="238"/>
      <c r="AJ159" s="238"/>
      <c r="AK159" s="238"/>
      <c r="AL159" s="238"/>
      <c r="AM159" s="238"/>
      <c r="AN159" s="237">
        <f t="shared" si="4"/>
        <v>0</v>
      </c>
      <c r="AO159" s="238"/>
      <c r="AP159" s="238"/>
      <c r="AQ159" s="85" t="s">
        <v>87</v>
      </c>
      <c r="AR159" s="50"/>
      <c r="AS159" s="86">
        <v>0</v>
      </c>
      <c r="AT159" s="87">
        <f t="shared" si="5"/>
        <v>0</v>
      </c>
      <c r="AU159" s="88">
        <f>'PS09.2 - Rozvod vákua V'!P135</f>
        <v>0</v>
      </c>
      <c r="AV159" s="87">
        <f>'PS09.2 - Rozvod vákua V'!J37</f>
        <v>0</v>
      </c>
      <c r="AW159" s="87">
        <f>'PS09.2 - Rozvod vákua V'!J38</f>
        <v>0</v>
      </c>
      <c r="AX159" s="87">
        <f>'PS09.2 - Rozvod vákua V'!J39</f>
        <v>0</v>
      </c>
      <c r="AY159" s="87">
        <f>'PS09.2 - Rozvod vákua V'!J40</f>
        <v>0</v>
      </c>
      <c r="AZ159" s="87">
        <f>'PS09.2 - Rozvod vákua V'!F37</f>
        <v>0</v>
      </c>
      <c r="BA159" s="87">
        <f>'PS09.2 - Rozvod vákua V'!F38</f>
        <v>0</v>
      </c>
      <c r="BB159" s="87">
        <f>'PS09.2 - Rozvod vákua V'!F39</f>
        <v>0</v>
      </c>
      <c r="BC159" s="87">
        <f>'PS09.2 - Rozvod vákua V'!F40</f>
        <v>0</v>
      </c>
      <c r="BD159" s="89">
        <f>'PS09.2 - Rozvod vákua V'!F41</f>
        <v>0</v>
      </c>
      <c r="BT159" s="24" t="s">
        <v>92</v>
      </c>
      <c r="BV159" s="24" t="s">
        <v>78</v>
      </c>
      <c r="BW159" s="24" t="s">
        <v>254</v>
      </c>
      <c r="BX159" s="24" t="s">
        <v>248</v>
      </c>
      <c r="CL159" s="24" t="s">
        <v>1</v>
      </c>
    </row>
    <row r="160" spans="1:91" s="3" customFormat="1" ht="23.25" customHeight="1">
      <c r="A160" s="90" t="s">
        <v>90</v>
      </c>
      <c r="B160" s="50"/>
      <c r="C160" s="9"/>
      <c r="D160" s="9"/>
      <c r="E160" s="9"/>
      <c r="F160" s="249" t="s">
        <v>255</v>
      </c>
      <c r="G160" s="249"/>
      <c r="H160" s="249"/>
      <c r="I160" s="249"/>
      <c r="J160" s="249"/>
      <c r="K160" s="9"/>
      <c r="L160" s="249" t="s">
        <v>256</v>
      </c>
      <c r="M160" s="249"/>
      <c r="N160" s="249"/>
      <c r="O160" s="249"/>
      <c r="P160" s="249"/>
      <c r="Q160" s="249"/>
      <c r="R160" s="249"/>
      <c r="S160" s="249"/>
      <c r="T160" s="249"/>
      <c r="U160" s="249"/>
      <c r="V160" s="249"/>
      <c r="W160" s="249"/>
      <c r="X160" s="249"/>
      <c r="Y160" s="249"/>
      <c r="Z160" s="249"/>
      <c r="AA160" s="249"/>
      <c r="AB160" s="249"/>
      <c r="AC160" s="249"/>
      <c r="AD160" s="249"/>
      <c r="AE160" s="249"/>
      <c r="AF160" s="249"/>
      <c r="AG160" s="237">
        <f>'PS09.3 - Rozvod stlačenéh...'!J34</f>
        <v>0</v>
      </c>
      <c r="AH160" s="238"/>
      <c r="AI160" s="238"/>
      <c r="AJ160" s="238"/>
      <c r="AK160" s="238"/>
      <c r="AL160" s="238"/>
      <c r="AM160" s="238"/>
      <c r="AN160" s="237">
        <f t="shared" si="4"/>
        <v>0</v>
      </c>
      <c r="AO160" s="238"/>
      <c r="AP160" s="238"/>
      <c r="AQ160" s="85" t="s">
        <v>87</v>
      </c>
      <c r="AR160" s="50"/>
      <c r="AS160" s="86">
        <v>0</v>
      </c>
      <c r="AT160" s="87">
        <f t="shared" si="5"/>
        <v>0</v>
      </c>
      <c r="AU160" s="88">
        <f>'PS09.3 - Rozvod stlačenéh...'!P135</f>
        <v>0</v>
      </c>
      <c r="AV160" s="87">
        <f>'PS09.3 - Rozvod stlačenéh...'!J37</f>
        <v>0</v>
      </c>
      <c r="AW160" s="87">
        <f>'PS09.3 - Rozvod stlačenéh...'!J38</f>
        <v>0</v>
      </c>
      <c r="AX160" s="87">
        <f>'PS09.3 - Rozvod stlačenéh...'!J39</f>
        <v>0</v>
      </c>
      <c r="AY160" s="87">
        <f>'PS09.3 - Rozvod stlačenéh...'!J40</f>
        <v>0</v>
      </c>
      <c r="AZ160" s="87">
        <f>'PS09.3 - Rozvod stlačenéh...'!F37</f>
        <v>0</v>
      </c>
      <c r="BA160" s="87">
        <f>'PS09.3 - Rozvod stlačenéh...'!F38</f>
        <v>0</v>
      </c>
      <c r="BB160" s="87">
        <f>'PS09.3 - Rozvod stlačenéh...'!F39</f>
        <v>0</v>
      </c>
      <c r="BC160" s="87">
        <f>'PS09.3 - Rozvod stlačenéh...'!F40</f>
        <v>0</v>
      </c>
      <c r="BD160" s="89">
        <f>'PS09.3 - Rozvod stlačenéh...'!F41</f>
        <v>0</v>
      </c>
      <c r="BT160" s="24" t="s">
        <v>92</v>
      </c>
      <c r="BV160" s="24" t="s">
        <v>78</v>
      </c>
      <c r="BW160" s="24" t="s">
        <v>257</v>
      </c>
      <c r="BX160" s="24" t="s">
        <v>248</v>
      </c>
      <c r="CL160" s="24" t="s">
        <v>1</v>
      </c>
    </row>
    <row r="161" spans="1:90" s="3" customFormat="1" ht="16.5" customHeight="1">
      <c r="A161" s="90" t="s">
        <v>90</v>
      </c>
      <c r="B161" s="50"/>
      <c r="C161" s="9"/>
      <c r="D161" s="9"/>
      <c r="E161" s="9"/>
      <c r="F161" s="249" t="s">
        <v>258</v>
      </c>
      <c r="G161" s="249"/>
      <c r="H161" s="249"/>
      <c r="I161" s="249"/>
      <c r="J161" s="249"/>
      <c r="K161" s="9"/>
      <c r="L161" s="249" t="s">
        <v>259</v>
      </c>
      <c r="M161" s="249"/>
      <c r="N161" s="249"/>
      <c r="O161" s="249"/>
      <c r="P161" s="249"/>
      <c r="Q161" s="249"/>
      <c r="R161" s="249"/>
      <c r="S161" s="249"/>
      <c r="T161" s="249"/>
      <c r="U161" s="249"/>
      <c r="V161" s="249"/>
      <c r="W161" s="249"/>
      <c r="X161" s="249"/>
      <c r="Y161" s="249"/>
      <c r="Z161" s="249"/>
      <c r="AA161" s="249"/>
      <c r="AB161" s="249"/>
      <c r="AC161" s="249"/>
      <c r="AD161" s="249"/>
      <c r="AE161" s="249"/>
      <c r="AF161" s="249"/>
      <c r="AG161" s="237">
        <f>'PS09.4 - Rozvod stlačenéh...'!J34</f>
        <v>0</v>
      </c>
      <c r="AH161" s="238"/>
      <c r="AI161" s="238"/>
      <c r="AJ161" s="238"/>
      <c r="AK161" s="238"/>
      <c r="AL161" s="238"/>
      <c r="AM161" s="238"/>
      <c r="AN161" s="237">
        <f t="shared" si="4"/>
        <v>0</v>
      </c>
      <c r="AO161" s="238"/>
      <c r="AP161" s="238"/>
      <c r="AQ161" s="85" t="s">
        <v>87</v>
      </c>
      <c r="AR161" s="50"/>
      <c r="AS161" s="86">
        <v>0</v>
      </c>
      <c r="AT161" s="87">
        <f t="shared" si="5"/>
        <v>0</v>
      </c>
      <c r="AU161" s="88">
        <f>'PS09.4 - Rozvod stlačenéh...'!P135</f>
        <v>0</v>
      </c>
      <c r="AV161" s="87">
        <f>'PS09.4 - Rozvod stlačenéh...'!J37</f>
        <v>0</v>
      </c>
      <c r="AW161" s="87">
        <f>'PS09.4 - Rozvod stlačenéh...'!J38</f>
        <v>0</v>
      </c>
      <c r="AX161" s="87">
        <f>'PS09.4 - Rozvod stlačenéh...'!J39</f>
        <v>0</v>
      </c>
      <c r="AY161" s="87">
        <f>'PS09.4 - Rozvod stlačenéh...'!J40</f>
        <v>0</v>
      </c>
      <c r="AZ161" s="87">
        <f>'PS09.4 - Rozvod stlačenéh...'!F37</f>
        <v>0</v>
      </c>
      <c r="BA161" s="87">
        <f>'PS09.4 - Rozvod stlačenéh...'!F38</f>
        <v>0</v>
      </c>
      <c r="BB161" s="87">
        <f>'PS09.4 - Rozvod stlačenéh...'!F39</f>
        <v>0</v>
      </c>
      <c r="BC161" s="87">
        <f>'PS09.4 - Rozvod stlačenéh...'!F40</f>
        <v>0</v>
      </c>
      <c r="BD161" s="89">
        <f>'PS09.4 - Rozvod stlačenéh...'!F41</f>
        <v>0</v>
      </c>
      <c r="BT161" s="24" t="s">
        <v>92</v>
      </c>
      <c r="BV161" s="24" t="s">
        <v>78</v>
      </c>
      <c r="BW161" s="24" t="s">
        <v>260</v>
      </c>
      <c r="BX161" s="24" t="s">
        <v>248</v>
      </c>
      <c r="CL161" s="24" t="s">
        <v>1</v>
      </c>
    </row>
    <row r="162" spans="1:90" s="3" customFormat="1" ht="16.5" customHeight="1">
      <c r="A162" s="90" t="s">
        <v>90</v>
      </c>
      <c r="B162" s="50"/>
      <c r="C162" s="9"/>
      <c r="D162" s="9"/>
      <c r="E162" s="9"/>
      <c r="F162" s="249" t="s">
        <v>261</v>
      </c>
      <c r="G162" s="249"/>
      <c r="H162" s="249"/>
      <c r="I162" s="249"/>
      <c r="J162" s="249"/>
      <c r="K162" s="9"/>
      <c r="L162" s="249" t="s">
        <v>262</v>
      </c>
      <c r="M162" s="249"/>
      <c r="N162" s="249"/>
      <c r="O162" s="249"/>
      <c r="P162" s="249"/>
      <c r="Q162" s="249"/>
      <c r="R162" s="249"/>
      <c r="S162" s="249"/>
      <c r="T162" s="249"/>
      <c r="U162" s="249"/>
      <c r="V162" s="249"/>
      <c r="W162" s="249"/>
      <c r="X162" s="249"/>
      <c r="Y162" s="249"/>
      <c r="Z162" s="249"/>
      <c r="AA162" s="249"/>
      <c r="AB162" s="249"/>
      <c r="AC162" s="249"/>
      <c r="AD162" s="249"/>
      <c r="AE162" s="249"/>
      <c r="AF162" s="249"/>
      <c r="AG162" s="237">
        <f>'PS09.5 - Rozvod kyslíka'!J34</f>
        <v>0</v>
      </c>
      <c r="AH162" s="238"/>
      <c r="AI162" s="238"/>
      <c r="AJ162" s="238"/>
      <c r="AK162" s="238"/>
      <c r="AL162" s="238"/>
      <c r="AM162" s="238"/>
      <c r="AN162" s="237">
        <f t="shared" si="4"/>
        <v>0</v>
      </c>
      <c r="AO162" s="238"/>
      <c r="AP162" s="238"/>
      <c r="AQ162" s="85" t="s">
        <v>87</v>
      </c>
      <c r="AR162" s="50"/>
      <c r="AS162" s="86">
        <v>0</v>
      </c>
      <c r="AT162" s="87">
        <f t="shared" si="5"/>
        <v>0</v>
      </c>
      <c r="AU162" s="88">
        <f>'PS09.5 - Rozvod kyslíka'!P135</f>
        <v>0</v>
      </c>
      <c r="AV162" s="87">
        <f>'PS09.5 - Rozvod kyslíka'!J37</f>
        <v>0</v>
      </c>
      <c r="AW162" s="87">
        <f>'PS09.5 - Rozvod kyslíka'!J38</f>
        <v>0</v>
      </c>
      <c r="AX162" s="87">
        <f>'PS09.5 - Rozvod kyslíka'!J39</f>
        <v>0</v>
      </c>
      <c r="AY162" s="87">
        <f>'PS09.5 - Rozvod kyslíka'!J40</f>
        <v>0</v>
      </c>
      <c r="AZ162" s="87">
        <f>'PS09.5 - Rozvod kyslíka'!F37</f>
        <v>0</v>
      </c>
      <c r="BA162" s="87">
        <f>'PS09.5 - Rozvod kyslíka'!F38</f>
        <v>0</v>
      </c>
      <c r="BB162" s="87">
        <f>'PS09.5 - Rozvod kyslíka'!F39</f>
        <v>0</v>
      </c>
      <c r="BC162" s="87">
        <f>'PS09.5 - Rozvod kyslíka'!F40</f>
        <v>0</v>
      </c>
      <c r="BD162" s="89">
        <f>'PS09.5 - Rozvod kyslíka'!F41</f>
        <v>0</v>
      </c>
      <c r="BT162" s="24" t="s">
        <v>92</v>
      </c>
      <c r="BV162" s="24" t="s">
        <v>78</v>
      </c>
      <c r="BW162" s="24" t="s">
        <v>263</v>
      </c>
      <c r="BX162" s="24" t="s">
        <v>248</v>
      </c>
      <c r="CL162" s="24" t="s">
        <v>1</v>
      </c>
    </row>
    <row r="163" spans="1:90" s="3" customFormat="1" ht="16.5" customHeight="1">
      <c r="A163" s="90" t="s">
        <v>90</v>
      </c>
      <c r="B163" s="50"/>
      <c r="C163" s="9"/>
      <c r="D163" s="9"/>
      <c r="E163" s="9"/>
      <c r="F163" s="249" t="s">
        <v>264</v>
      </c>
      <c r="G163" s="249"/>
      <c r="H163" s="249"/>
      <c r="I163" s="249"/>
      <c r="J163" s="249"/>
      <c r="K163" s="9"/>
      <c r="L163" s="249" t="s">
        <v>265</v>
      </c>
      <c r="M163" s="249"/>
      <c r="N163" s="249"/>
      <c r="O163" s="249"/>
      <c r="P163" s="249"/>
      <c r="Q163" s="249"/>
      <c r="R163" s="249"/>
      <c r="S163" s="249"/>
      <c r="T163" s="249"/>
      <c r="U163" s="249"/>
      <c r="V163" s="249"/>
      <c r="W163" s="249"/>
      <c r="X163" s="249"/>
      <c r="Y163" s="249"/>
      <c r="Z163" s="249"/>
      <c r="AA163" s="249"/>
      <c r="AB163" s="249"/>
      <c r="AC163" s="249"/>
      <c r="AD163" s="249"/>
      <c r="AE163" s="249"/>
      <c r="AF163" s="249"/>
      <c r="AG163" s="237">
        <f>'PS09.6 - Rozvod CO2'!J34</f>
        <v>0</v>
      </c>
      <c r="AH163" s="238"/>
      <c r="AI163" s="238"/>
      <c r="AJ163" s="238"/>
      <c r="AK163" s="238"/>
      <c r="AL163" s="238"/>
      <c r="AM163" s="238"/>
      <c r="AN163" s="237">
        <f t="shared" si="4"/>
        <v>0</v>
      </c>
      <c r="AO163" s="238"/>
      <c r="AP163" s="238"/>
      <c r="AQ163" s="85" t="s">
        <v>87</v>
      </c>
      <c r="AR163" s="50"/>
      <c r="AS163" s="86">
        <v>0</v>
      </c>
      <c r="AT163" s="87">
        <f t="shared" si="5"/>
        <v>0</v>
      </c>
      <c r="AU163" s="88">
        <f>'PS09.6 - Rozvod CO2'!P135</f>
        <v>0</v>
      </c>
      <c r="AV163" s="87">
        <f>'PS09.6 - Rozvod CO2'!J37</f>
        <v>0</v>
      </c>
      <c r="AW163" s="87">
        <f>'PS09.6 - Rozvod CO2'!J38</f>
        <v>0</v>
      </c>
      <c r="AX163" s="87">
        <f>'PS09.6 - Rozvod CO2'!J39</f>
        <v>0</v>
      </c>
      <c r="AY163" s="87">
        <f>'PS09.6 - Rozvod CO2'!J40</f>
        <v>0</v>
      </c>
      <c r="AZ163" s="87">
        <f>'PS09.6 - Rozvod CO2'!F37</f>
        <v>0</v>
      </c>
      <c r="BA163" s="87">
        <f>'PS09.6 - Rozvod CO2'!F38</f>
        <v>0</v>
      </c>
      <c r="BB163" s="87">
        <f>'PS09.6 - Rozvod CO2'!F39</f>
        <v>0</v>
      </c>
      <c r="BC163" s="87">
        <f>'PS09.6 - Rozvod CO2'!F40</f>
        <v>0</v>
      </c>
      <c r="BD163" s="89">
        <f>'PS09.6 - Rozvod CO2'!F41</f>
        <v>0</v>
      </c>
      <c r="BT163" s="24" t="s">
        <v>92</v>
      </c>
      <c r="BV163" s="24" t="s">
        <v>78</v>
      </c>
      <c r="BW163" s="24" t="s">
        <v>266</v>
      </c>
      <c r="BX163" s="24" t="s">
        <v>248</v>
      </c>
      <c r="CL163" s="24" t="s">
        <v>1</v>
      </c>
    </row>
    <row r="164" spans="1:90" s="3" customFormat="1" ht="16.5" customHeight="1">
      <c r="A164" s="90" t="s">
        <v>90</v>
      </c>
      <c r="B164" s="50"/>
      <c r="C164" s="9"/>
      <c r="D164" s="9"/>
      <c r="E164" s="249" t="s">
        <v>267</v>
      </c>
      <c r="F164" s="249"/>
      <c r="G164" s="249"/>
      <c r="H164" s="249"/>
      <c r="I164" s="249"/>
      <c r="J164" s="9"/>
      <c r="K164" s="249" t="s">
        <v>268</v>
      </c>
      <c r="L164" s="249"/>
      <c r="M164" s="249"/>
      <c r="N164" s="249"/>
      <c r="O164" s="249"/>
      <c r="P164" s="249"/>
      <c r="Q164" s="249"/>
      <c r="R164" s="249"/>
      <c r="S164" s="249"/>
      <c r="T164" s="249"/>
      <c r="U164" s="249"/>
      <c r="V164" s="249"/>
      <c r="W164" s="249"/>
      <c r="X164" s="249"/>
      <c r="Y164" s="249"/>
      <c r="Z164" s="249"/>
      <c r="AA164" s="249"/>
      <c r="AB164" s="249"/>
      <c r="AC164" s="249"/>
      <c r="AD164" s="249"/>
      <c r="AE164" s="249"/>
      <c r="AF164" s="249"/>
      <c r="AG164" s="237">
        <f>'PS10 - Parkovací systém'!J32</f>
        <v>0</v>
      </c>
      <c r="AH164" s="238"/>
      <c r="AI164" s="238"/>
      <c r="AJ164" s="238"/>
      <c r="AK164" s="238"/>
      <c r="AL164" s="238"/>
      <c r="AM164" s="238"/>
      <c r="AN164" s="237">
        <f t="shared" si="4"/>
        <v>0</v>
      </c>
      <c r="AO164" s="238"/>
      <c r="AP164" s="238"/>
      <c r="AQ164" s="85" t="s">
        <v>87</v>
      </c>
      <c r="AR164" s="50"/>
      <c r="AS164" s="86">
        <v>0</v>
      </c>
      <c r="AT164" s="87">
        <f t="shared" si="5"/>
        <v>0</v>
      </c>
      <c r="AU164" s="88">
        <f>'PS10 - Parkovací systém'!P129</f>
        <v>0</v>
      </c>
      <c r="AV164" s="87">
        <f>'PS10 - Parkovací systém'!J35</f>
        <v>0</v>
      </c>
      <c r="AW164" s="87">
        <f>'PS10 - Parkovací systém'!J36</f>
        <v>0</v>
      </c>
      <c r="AX164" s="87">
        <f>'PS10 - Parkovací systém'!J37</f>
        <v>0</v>
      </c>
      <c r="AY164" s="87">
        <f>'PS10 - Parkovací systém'!J38</f>
        <v>0</v>
      </c>
      <c r="AZ164" s="87">
        <f>'PS10 - Parkovací systém'!F35</f>
        <v>0</v>
      </c>
      <c r="BA164" s="87">
        <f>'PS10 - Parkovací systém'!F36</f>
        <v>0</v>
      </c>
      <c r="BB164" s="87">
        <f>'PS10 - Parkovací systém'!F37</f>
        <v>0</v>
      </c>
      <c r="BC164" s="87">
        <f>'PS10 - Parkovací systém'!F38</f>
        <v>0</v>
      </c>
      <c r="BD164" s="89">
        <f>'PS10 - Parkovací systém'!F39</f>
        <v>0</v>
      </c>
      <c r="BT164" s="24" t="s">
        <v>88</v>
      </c>
      <c r="BV164" s="24" t="s">
        <v>78</v>
      </c>
      <c r="BW164" s="24" t="s">
        <v>269</v>
      </c>
      <c r="BX164" s="24" t="s">
        <v>224</v>
      </c>
      <c r="CL164" s="24" t="s">
        <v>1</v>
      </c>
    </row>
    <row r="165" spans="1:90" s="3" customFormat="1" ht="16.5" customHeight="1">
      <c r="B165" s="50"/>
      <c r="C165" s="9"/>
      <c r="D165" s="9"/>
      <c r="E165" s="249" t="s">
        <v>270</v>
      </c>
      <c r="F165" s="249"/>
      <c r="G165" s="249"/>
      <c r="H165" s="249"/>
      <c r="I165" s="249"/>
      <c r="J165" s="9"/>
      <c r="K165" s="249" t="s">
        <v>271</v>
      </c>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2">
        <f>ROUND(SUM(AG166:AG169),2)</f>
        <v>0</v>
      </c>
      <c r="AH165" s="238"/>
      <c r="AI165" s="238"/>
      <c r="AJ165" s="238"/>
      <c r="AK165" s="238"/>
      <c r="AL165" s="238"/>
      <c r="AM165" s="238"/>
      <c r="AN165" s="237">
        <f t="shared" si="4"/>
        <v>0</v>
      </c>
      <c r="AO165" s="238"/>
      <c r="AP165" s="238"/>
      <c r="AQ165" s="85" t="s">
        <v>87</v>
      </c>
      <c r="AR165" s="50"/>
      <c r="AS165" s="86">
        <f>ROUND(SUM(AS166:AS169),2)</f>
        <v>0</v>
      </c>
      <c r="AT165" s="87">
        <f t="shared" si="5"/>
        <v>0</v>
      </c>
      <c r="AU165" s="88">
        <f>ROUND(SUM(AU166:AU169),5)</f>
        <v>0</v>
      </c>
      <c r="AV165" s="87">
        <f>ROUND(AZ165*L29,2)</f>
        <v>0</v>
      </c>
      <c r="AW165" s="87">
        <f>ROUND(BA165*L30,2)</f>
        <v>0</v>
      </c>
      <c r="AX165" s="87">
        <f>ROUND(BB165*L29,2)</f>
        <v>0</v>
      </c>
      <c r="AY165" s="87">
        <f>ROUND(BC165*L30,2)</f>
        <v>0</v>
      </c>
      <c r="AZ165" s="87">
        <f>ROUND(SUM(AZ166:AZ169),2)</f>
        <v>0</v>
      </c>
      <c r="BA165" s="87">
        <f>ROUND(SUM(BA166:BA169),2)</f>
        <v>0</v>
      </c>
      <c r="BB165" s="87">
        <f>ROUND(SUM(BB166:BB169),2)</f>
        <v>0</v>
      </c>
      <c r="BC165" s="87">
        <f>ROUND(SUM(BC166:BC169),2)</f>
        <v>0</v>
      </c>
      <c r="BD165" s="89">
        <f>ROUND(SUM(BD166:BD169),2)</f>
        <v>0</v>
      </c>
      <c r="BS165" s="24" t="s">
        <v>75</v>
      </c>
      <c r="BT165" s="24" t="s">
        <v>88</v>
      </c>
      <c r="BU165" s="24" t="s">
        <v>77</v>
      </c>
      <c r="BV165" s="24" t="s">
        <v>78</v>
      </c>
      <c r="BW165" s="24" t="s">
        <v>272</v>
      </c>
      <c r="BX165" s="24" t="s">
        <v>224</v>
      </c>
      <c r="CL165" s="24" t="s">
        <v>1</v>
      </c>
    </row>
    <row r="166" spans="1:90" s="3" customFormat="1" ht="16.5" customHeight="1">
      <c r="A166" s="90" t="s">
        <v>90</v>
      </c>
      <c r="B166" s="50"/>
      <c r="C166" s="9"/>
      <c r="D166" s="9"/>
      <c r="E166" s="9"/>
      <c r="F166" s="249" t="s">
        <v>273</v>
      </c>
      <c r="G166" s="249"/>
      <c r="H166" s="249"/>
      <c r="I166" s="249"/>
      <c r="J166" s="249"/>
      <c r="K166" s="9"/>
      <c r="L166" s="249" t="s">
        <v>274</v>
      </c>
      <c r="M166" s="249"/>
      <c r="N166" s="249"/>
      <c r="O166" s="249"/>
      <c r="P166" s="249"/>
      <c r="Q166" s="249"/>
      <c r="R166" s="249"/>
      <c r="S166" s="249"/>
      <c r="T166" s="249"/>
      <c r="U166" s="249"/>
      <c r="V166" s="249"/>
      <c r="W166" s="249"/>
      <c r="X166" s="249"/>
      <c r="Y166" s="249"/>
      <c r="Z166" s="249"/>
      <c r="AA166" s="249"/>
      <c r="AB166" s="249"/>
      <c r="AC166" s="249"/>
      <c r="AD166" s="249"/>
      <c r="AE166" s="249"/>
      <c r="AF166" s="249"/>
      <c r="AG166" s="237">
        <f>'PS11.1 - 1.NP'!J34</f>
        <v>0</v>
      </c>
      <c r="AH166" s="238"/>
      <c r="AI166" s="238"/>
      <c r="AJ166" s="238"/>
      <c r="AK166" s="238"/>
      <c r="AL166" s="238"/>
      <c r="AM166" s="238"/>
      <c r="AN166" s="237">
        <f t="shared" si="4"/>
        <v>0</v>
      </c>
      <c r="AO166" s="238"/>
      <c r="AP166" s="238"/>
      <c r="AQ166" s="85" t="s">
        <v>87</v>
      </c>
      <c r="AR166" s="50"/>
      <c r="AS166" s="86">
        <v>0</v>
      </c>
      <c r="AT166" s="87">
        <f t="shared" si="5"/>
        <v>0</v>
      </c>
      <c r="AU166" s="88">
        <f>'PS11.1 - 1.NP'!P156</f>
        <v>0</v>
      </c>
      <c r="AV166" s="87">
        <f>'PS11.1 - 1.NP'!J37</f>
        <v>0</v>
      </c>
      <c r="AW166" s="87">
        <f>'PS11.1 - 1.NP'!J38</f>
        <v>0</v>
      </c>
      <c r="AX166" s="87">
        <f>'PS11.1 - 1.NP'!J39</f>
        <v>0</v>
      </c>
      <c r="AY166" s="87">
        <f>'PS11.1 - 1.NP'!J40</f>
        <v>0</v>
      </c>
      <c r="AZ166" s="87">
        <f>'PS11.1 - 1.NP'!F37</f>
        <v>0</v>
      </c>
      <c r="BA166" s="87">
        <f>'PS11.1 - 1.NP'!F38</f>
        <v>0</v>
      </c>
      <c r="BB166" s="87">
        <f>'PS11.1 - 1.NP'!F39</f>
        <v>0</v>
      </c>
      <c r="BC166" s="87">
        <f>'PS11.1 - 1.NP'!F40</f>
        <v>0</v>
      </c>
      <c r="BD166" s="89">
        <f>'PS11.1 - 1.NP'!F41</f>
        <v>0</v>
      </c>
      <c r="BT166" s="24" t="s">
        <v>92</v>
      </c>
      <c r="BV166" s="24" t="s">
        <v>78</v>
      </c>
      <c r="BW166" s="24" t="s">
        <v>275</v>
      </c>
      <c r="BX166" s="24" t="s">
        <v>272</v>
      </c>
      <c r="CL166" s="24" t="s">
        <v>1</v>
      </c>
    </row>
    <row r="167" spans="1:90" s="3" customFormat="1" ht="16.5" customHeight="1">
      <c r="A167" s="90" t="s">
        <v>90</v>
      </c>
      <c r="B167" s="50"/>
      <c r="C167" s="9"/>
      <c r="D167" s="9"/>
      <c r="E167" s="9"/>
      <c r="F167" s="249" t="s">
        <v>276</v>
      </c>
      <c r="G167" s="249"/>
      <c r="H167" s="249"/>
      <c r="I167" s="249"/>
      <c r="J167" s="249"/>
      <c r="K167" s="9"/>
      <c r="L167" s="249" t="s">
        <v>277</v>
      </c>
      <c r="M167" s="249"/>
      <c r="N167" s="249"/>
      <c r="O167" s="249"/>
      <c r="P167" s="249"/>
      <c r="Q167" s="249"/>
      <c r="R167" s="249"/>
      <c r="S167" s="249"/>
      <c r="T167" s="249"/>
      <c r="U167" s="249"/>
      <c r="V167" s="249"/>
      <c r="W167" s="249"/>
      <c r="X167" s="249"/>
      <c r="Y167" s="249"/>
      <c r="Z167" s="249"/>
      <c r="AA167" s="249"/>
      <c r="AB167" s="249"/>
      <c r="AC167" s="249"/>
      <c r="AD167" s="249"/>
      <c r="AE167" s="249"/>
      <c r="AF167" s="249"/>
      <c r="AG167" s="237">
        <f>'PS11.2 - 2.NP'!J34</f>
        <v>0</v>
      </c>
      <c r="AH167" s="238"/>
      <c r="AI167" s="238"/>
      <c r="AJ167" s="238"/>
      <c r="AK167" s="238"/>
      <c r="AL167" s="238"/>
      <c r="AM167" s="238"/>
      <c r="AN167" s="237">
        <f t="shared" si="4"/>
        <v>0</v>
      </c>
      <c r="AO167" s="238"/>
      <c r="AP167" s="238"/>
      <c r="AQ167" s="85" t="s">
        <v>87</v>
      </c>
      <c r="AR167" s="50"/>
      <c r="AS167" s="86">
        <v>0</v>
      </c>
      <c r="AT167" s="87">
        <f t="shared" si="5"/>
        <v>0</v>
      </c>
      <c r="AU167" s="88">
        <f>'PS11.2 - 2.NP'!P148</f>
        <v>0</v>
      </c>
      <c r="AV167" s="87">
        <f>'PS11.2 - 2.NP'!J37</f>
        <v>0</v>
      </c>
      <c r="AW167" s="87">
        <f>'PS11.2 - 2.NP'!J38</f>
        <v>0</v>
      </c>
      <c r="AX167" s="87">
        <f>'PS11.2 - 2.NP'!J39</f>
        <v>0</v>
      </c>
      <c r="AY167" s="87">
        <f>'PS11.2 - 2.NP'!J40</f>
        <v>0</v>
      </c>
      <c r="AZ167" s="87">
        <f>'PS11.2 - 2.NP'!F37</f>
        <v>0</v>
      </c>
      <c r="BA167" s="87">
        <f>'PS11.2 - 2.NP'!F38</f>
        <v>0</v>
      </c>
      <c r="BB167" s="87">
        <f>'PS11.2 - 2.NP'!F39</f>
        <v>0</v>
      </c>
      <c r="BC167" s="87">
        <f>'PS11.2 - 2.NP'!F40</f>
        <v>0</v>
      </c>
      <c r="BD167" s="89">
        <f>'PS11.2 - 2.NP'!F41</f>
        <v>0</v>
      </c>
      <c r="BT167" s="24" t="s">
        <v>92</v>
      </c>
      <c r="BV167" s="24" t="s">
        <v>78</v>
      </c>
      <c r="BW167" s="24" t="s">
        <v>278</v>
      </c>
      <c r="BX167" s="24" t="s">
        <v>272</v>
      </c>
      <c r="CL167" s="24" t="s">
        <v>1</v>
      </c>
    </row>
    <row r="168" spans="1:90" s="3" customFormat="1" ht="16.5" customHeight="1">
      <c r="A168" s="90" t="s">
        <v>90</v>
      </c>
      <c r="B168" s="50"/>
      <c r="C168" s="9"/>
      <c r="D168" s="9"/>
      <c r="E168" s="9"/>
      <c r="F168" s="249" t="s">
        <v>279</v>
      </c>
      <c r="G168" s="249"/>
      <c r="H168" s="249"/>
      <c r="I168" s="249"/>
      <c r="J168" s="249"/>
      <c r="K168" s="9"/>
      <c r="L168" s="249" t="s">
        <v>280</v>
      </c>
      <c r="M168" s="249"/>
      <c r="N168" s="249"/>
      <c r="O168" s="249"/>
      <c r="P168" s="249"/>
      <c r="Q168" s="249"/>
      <c r="R168" s="249"/>
      <c r="S168" s="249"/>
      <c r="T168" s="249"/>
      <c r="U168" s="249"/>
      <c r="V168" s="249"/>
      <c r="W168" s="249"/>
      <c r="X168" s="249"/>
      <c r="Y168" s="249"/>
      <c r="Z168" s="249"/>
      <c r="AA168" s="249"/>
      <c r="AB168" s="249"/>
      <c r="AC168" s="249"/>
      <c r="AD168" s="249"/>
      <c r="AE168" s="249"/>
      <c r="AF168" s="249"/>
      <c r="AG168" s="237">
        <f>'PS11.3 - 3.NP'!J34</f>
        <v>0</v>
      </c>
      <c r="AH168" s="238"/>
      <c r="AI168" s="238"/>
      <c r="AJ168" s="238"/>
      <c r="AK168" s="238"/>
      <c r="AL168" s="238"/>
      <c r="AM168" s="238"/>
      <c r="AN168" s="237">
        <f t="shared" si="4"/>
        <v>0</v>
      </c>
      <c r="AO168" s="238"/>
      <c r="AP168" s="238"/>
      <c r="AQ168" s="85" t="s">
        <v>87</v>
      </c>
      <c r="AR168" s="50"/>
      <c r="AS168" s="86">
        <v>0</v>
      </c>
      <c r="AT168" s="87">
        <f t="shared" si="5"/>
        <v>0</v>
      </c>
      <c r="AU168" s="88">
        <f>'PS11.3 - 3.NP'!P137</f>
        <v>0</v>
      </c>
      <c r="AV168" s="87">
        <f>'PS11.3 - 3.NP'!J37</f>
        <v>0</v>
      </c>
      <c r="AW168" s="87">
        <f>'PS11.3 - 3.NP'!J38</f>
        <v>0</v>
      </c>
      <c r="AX168" s="87">
        <f>'PS11.3 - 3.NP'!J39</f>
        <v>0</v>
      </c>
      <c r="AY168" s="87">
        <f>'PS11.3 - 3.NP'!J40</f>
        <v>0</v>
      </c>
      <c r="AZ168" s="87">
        <f>'PS11.3 - 3.NP'!F37</f>
        <v>0</v>
      </c>
      <c r="BA168" s="87">
        <f>'PS11.3 - 3.NP'!F38</f>
        <v>0</v>
      </c>
      <c r="BB168" s="87">
        <f>'PS11.3 - 3.NP'!F39</f>
        <v>0</v>
      </c>
      <c r="BC168" s="87">
        <f>'PS11.3 - 3.NP'!F40</f>
        <v>0</v>
      </c>
      <c r="BD168" s="89">
        <f>'PS11.3 - 3.NP'!F41</f>
        <v>0</v>
      </c>
      <c r="BT168" s="24" t="s">
        <v>92</v>
      </c>
      <c r="BV168" s="24" t="s">
        <v>78</v>
      </c>
      <c r="BW168" s="24" t="s">
        <v>281</v>
      </c>
      <c r="BX168" s="24" t="s">
        <v>272</v>
      </c>
      <c r="CL168" s="24" t="s">
        <v>1</v>
      </c>
    </row>
    <row r="169" spans="1:90" s="3" customFormat="1" ht="16.5" customHeight="1">
      <c r="A169" s="90" t="s">
        <v>90</v>
      </c>
      <c r="B169" s="50"/>
      <c r="C169" s="9"/>
      <c r="D169" s="9"/>
      <c r="E169" s="9"/>
      <c r="F169" s="249" t="s">
        <v>282</v>
      </c>
      <c r="G169" s="249"/>
      <c r="H169" s="249"/>
      <c r="I169" s="249"/>
      <c r="J169" s="249"/>
      <c r="K169" s="9"/>
      <c r="L169" s="249" t="s">
        <v>133</v>
      </c>
      <c r="M169" s="249"/>
      <c r="N169" s="249"/>
      <c r="O169" s="249"/>
      <c r="P169" s="249"/>
      <c r="Q169" s="249"/>
      <c r="R169" s="249"/>
      <c r="S169" s="249"/>
      <c r="T169" s="249"/>
      <c r="U169" s="249"/>
      <c r="V169" s="249"/>
      <c r="W169" s="249"/>
      <c r="X169" s="249"/>
      <c r="Y169" s="249"/>
      <c r="Z169" s="249"/>
      <c r="AA169" s="249"/>
      <c r="AB169" s="249"/>
      <c r="AC169" s="249"/>
      <c r="AD169" s="249"/>
      <c r="AE169" s="249"/>
      <c r="AF169" s="249"/>
      <c r="AG169" s="237">
        <f>'PS11.4 - SO 03'!J34</f>
        <v>0</v>
      </c>
      <c r="AH169" s="238"/>
      <c r="AI169" s="238"/>
      <c r="AJ169" s="238"/>
      <c r="AK169" s="238"/>
      <c r="AL169" s="238"/>
      <c r="AM169" s="238"/>
      <c r="AN169" s="237">
        <f t="shared" si="4"/>
        <v>0</v>
      </c>
      <c r="AO169" s="238"/>
      <c r="AP169" s="238"/>
      <c r="AQ169" s="85" t="s">
        <v>87</v>
      </c>
      <c r="AR169" s="50"/>
      <c r="AS169" s="91">
        <v>0</v>
      </c>
      <c r="AT169" s="92">
        <f t="shared" si="5"/>
        <v>0</v>
      </c>
      <c r="AU169" s="93">
        <f>'PS11.4 - SO 03'!P145</f>
        <v>0</v>
      </c>
      <c r="AV169" s="92">
        <f>'PS11.4 - SO 03'!J37</f>
        <v>0</v>
      </c>
      <c r="AW169" s="92">
        <f>'PS11.4 - SO 03'!J38</f>
        <v>0</v>
      </c>
      <c r="AX169" s="92">
        <f>'PS11.4 - SO 03'!J39</f>
        <v>0</v>
      </c>
      <c r="AY169" s="92">
        <f>'PS11.4 - SO 03'!J40</f>
        <v>0</v>
      </c>
      <c r="AZ169" s="92">
        <f>'PS11.4 - SO 03'!F37</f>
        <v>0</v>
      </c>
      <c r="BA169" s="92">
        <f>'PS11.4 - SO 03'!F38</f>
        <v>0</v>
      </c>
      <c r="BB169" s="92">
        <f>'PS11.4 - SO 03'!F39</f>
        <v>0</v>
      </c>
      <c r="BC169" s="92">
        <f>'PS11.4 - SO 03'!F40</f>
        <v>0</v>
      </c>
      <c r="BD169" s="94">
        <f>'PS11.4 - SO 03'!F41</f>
        <v>0</v>
      </c>
      <c r="BT169" s="24" t="s">
        <v>92</v>
      </c>
      <c r="BV169" s="24" t="s">
        <v>78</v>
      </c>
      <c r="BW169" s="24" t="s">
        <v>283</v>
      </c>
      <c r="BX169" s="24" t="s">
        <v>272</v>
      </c>
      <c r="CL169" s="24" t="s">
        <v>1</v>
      </c>
    </row>
    <row r="170" spans="1:90" s="1" customFormat="1" ht="30" customHeight="1">
      <c r="B170" s="31"/>
      <c r="AR170" s="31"/>
    </row>
    <row r="171" spans="1:90" s="1" customFormat="1" ht="7" customHeight="1">
      <c r="B171" s="46"/>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31"/>
    </row>
    <row r="172" spans="1:90" ht="10"/>
    <row r="173" spans="1:90" ht="14">
      <c r="F173" s="265" t="s">
        <v>21583</v>
      </c>
      <c r="G173" s="265"/>
      <c r="H173" s="265"/>
      <c r="I173" s="265"/>
      <c r="J173" s="265"/>
      <c r="K173" s="265"/>
      <c r="L173" s="265"/>
      <c r="M173" s="265"/>
      <c r="N173" s="265"/>
      <c r="O173" s="265"/>
      <c r="P173" s="265"/>
      <c r="Q173" s="265"/>
      <c r="R173" s="265"/>
      <c r="S173" s="265"/>
      <c r="T173" s="265"/>
      <c r="U173" s="265"/>
      <c r="V173" s="265"/>
      <c r="W173" s="265"/>
      <c r="X173" s="265"/>
      <c r="Y173" s="265"/>
      <c r="Z173" s="265"/>
      <c r="AA173" s="265"/>
      <c r="AB173" s="265"/>
      <c r="AC173" s="265"/>
      <c r="AD173" s="265"/>
      <c r="AE173" s="265"/>
      <c r="AF173" s="265"/>
      <c r="AG173" s="265"/>
      <c r="AH173" s="265"/>
      <c r="AI173" s="265"/>
      <c r="AJ173" s="265"/>
    </row>
    <row r="174" spans="1:90" ht="10"/>
    <row r="175" spans="1:90" ht="11.5">
      <c r="F175" s="266"/>
      <c r="G175" s="266"/>
      <c r="H175" s="266"/>
      <c r="J175" s="1" t="s">
        <v>21584</v>
      </c>
    </row>
    <row r="176" spans="1:90" ht="11.5">
      <c r="F176" s="267"/>
      <c r="G176" s="267"/>
      <c r="H176" s="267"/>
      <c r="J176" s="1" t="s">
        <v>21585</v>
      </c>
    </row>
    <row r="177" spans="6:10" ht="12">
      <c r="F177" s="268"/>
      <c r="G177" s="268"/>
      <c r="H177" s="268"/>
      <c r="J177" s="1" t="s">
        <v>21586</v>
      </c>
    </row>
    <row r="178" spans="6:10" ht="11.5">
      <c r="F178" s="269"/>
      <c r="G178" s="269"/>
      <c r="H178" s="269"/>
      <c r="J178" s="270" t="s">
        <v>21587</v>
      </c>
    </row>
    <row r="179" spans="6:10" ht="12">
      <c r="F179" s="271"/>
      <c r="G179" s="271"/>
      <c r="H179" s="271"/>
      <c r="J179" s="1" t="s">
        <v>21588</v>
      </c>
    </row>
    <row r="180" spans="6:10" ht="11.5">
      <c r="F180" s="272"/>
      <c r="G180" s="272"/>
      <c r="H180" s="272"/>
      <c r="J180" s="1" t="s">
        <v>21589</v>
      </c>
    </row>
    <row r="181" spans="6:10" ht="12">
      <c r="F181" s="273"/>
      <c r="G181" s="273"/>
      <c r="H181" s="273"/>
      <c r="J181" s="1" t="s">
        <v>21590</v>
      </c>
    </row>
    <row r="182" spans="6:10" ht="12">
      <c r="F182" s="274"/>
      <c r="G182" s="274"/>
      <c r="H182" s="274"/>
      <c r="J182" s="1" t="s">
        <v>21591</v>
      </c>
    </row>
    <row r="183" spans="6:10" ht="10"/>
    <row r="184" spans="6:10" ht="10"/>
    <row r="185" spans="6:10" ht="10"/>
    <row r="186" spans="6:10" ht="10"/>
    <row r="187" spans="6:10" ht="10"/>
  </sheetData>
  <mergeCells count="347">
    <mergeCell ref="F176:H176"/>
    <mergeCell ref="F177:H177"/>
    <mergeCell ref="F178:H178"/>
    <mergeCell ref="F179:H179"/>
    <mergeCell ref="F180:H180"/>
    <mergeCell ref="F181:H181"/>
    <mergeCell ref="F182:H182"/>
    <mergeCell ref="F163:J163"/>
    <mergeCell ref="E164:I164"/>
    <mergeCell ref="E165:I165"/>
    <mergeCell ref="F166:J166"/>
    <mergeCell ref="F167:J167"/>
    <mergeCell ref="F168:J168"/>
    <mergeCell ref="F169:J169"/>
    <mergeCell ref="F173:AJ173"/>
    <mergeCell ref="F175:H175"/>
    <mergeCell ref="E154:I154"/>
    <mergeCell ref="E155:I155"/>
    <mergeCell ref="E156:I156"/>
    <mergeCell ref="E157:I157"/>
    <mergeCell ref="F158:J158"/>
    <mergeCell ref="F159:J159"/>
    <mergeCell ref="F160:J160"/>
    <mergeCell ref="F161:J161"/>
    <mergeCell ref="F162:J162"/>
    <mergeCell ref="E145:I145"/>
    <mergeCell ref="E146:I146"/>
    <mergeCell ref="E147:I147"/>
    <mergeCell ref="D148:H148"/>
    <mergeCell ref="D149:H149"/>
    <mergeCell ref="E150:I150"/>
    <mergeCell ref="E151:I151"/>
    <mergeCell ref="E152:I152"/>
    <mergeCell ref="E153:I153"/>
    <mergeCell ref="L167:AF167"/>
    <mergeCell ref="L168:AF168"/>
    <mergeCell ref="L169:AF169"/>
    <mergeCell ref="E124:I124"/>
    <mergeCell ref="E125:I125"/>
    <mergeCell ref="E126:I126"/>
    <mergeCell ref="E127:I127"/>
    <mergeCell ref="D128:H128"/>
    <mergeCell ref="D129:H129"/>
    <mergeCell ref="E130:I130"/>
    <mergeCell ref="E131:I131"/>
    <mergeCell ref="E132:I132"/>
    <mergeCell ref="E133:I133"/>
    <mergeCell ref="E134:I134"/>
    <mergeCell ref="D135:H135"/>
    <mergeCell ref="D136:H136"/>
    <mergeCell ref="D137:H137"/>
    <mergeCell ref="D138:H138"/>
    <mergeCell ref="D139:H139"/>
    <mergeCell ref="D140:H140"/>
    <mergeCell ref="D141:H141"/>
    <mergeCell ref="E142:I142"/>
    <mergeCell ref="E143:I143"/>
    <mergeCell ref="E144:I144"/>
    <mergeCell ref="L158:AF158"/>
    <mergeCell ref="L159:AF159"/>
    <mergeCell ref="L160:AF160"/>
    <mergeCell ref="L161:AF161"/>
    <mergeCell ref="L162:AF162"/>
    <mergeCell ref="L163:AF163"/>
    <mergeCell ref="K164:AF164"/>
    <mergeCell ref="K165:AF165"/>
    <mergeCell ref="L166:AF166"/>
    <mergeCell ref="J149:AF149"/>
    <mergeCell ref="K150:AF150"/>
    <mergeCell ref="K151:AF151"/>
    <mergeCell ref="K152:AF152"/>
    <mergeCell ref="K153:AF153"/>
    <mergeCell ref="K154:AF154"/>
    <mergeCell ref="K155:AF155"/>
    <mergeCell ref="K156:AF156"/>
    <mergeCell ref="K157:AF157"/>
    <mergeCell ref="J140:AF140"/>
    <mergeCell ref="J141:AF141"/>
    <mergeCell ref="K142:AF142"/>
    <mergeCell ref="K143:AF143"/>
    <mergeCell ref="K144:AF144"/>
    <mergeCell ref="K145:AF145"/>
    <mergeCell ref="K146:AF146"/>
    <mergeCell ref="K147:AF147"/>
    <mergeCell ref="J148:AF148"/>
    <mergeCell ref="K131:AF131"/>
    <mergeCell ref="K132:AF132"/>
    <mergeCell ref="K133:AF133"/>
    <mergeCell ref="K134:AF134"/>
    <mergeCell ref="J135:AF135"/>
    <mergeCell ref="J136:AF136"/>
    <mergeCell ref="J137:AF137"/>
    <mergeCell ref="J138:AF138"/>
    <mergeCell ref="J139:AF139"/>
    <mergeCell ref="E122:I122"/>
    <mergeCell ref="D123:H123"/>
    <mergeCell ref="K124:AF124"/>
    <mergeCell ref="K125:AF125"/>
    <mergeCell ref="K126:AF126"/>
    <mergeCell ref="K127:AF127"/>
    <mergeCell ref="J128:AF128"/>
    <mergeCell ref="J129:AF129"/>
    <mergeCell ref="K130:AF130"/>
    <mergeCell ref="K118:AF118"/>
    <mergeCell ref="K119:AF119"/>
    <mergeCell ref="J120:AF120"/>
    <mergeCell ref="K121:AF121"/>
    <mergeCell ref="K122:AF122"/>
    <mergeCell ref="J123:AF123"/>
    <mergeCell ref="E104:I104"/>
    <mergeCell ref="E105:I105"/>
    <mergeCell ref="E106:I106"/>
    <mergeCell ref="E107:I107"/>
    <mergeCell ref="E108:I108"/>
    <mergeCell ref="E109:I109"/>
    <mergeCell ref="E110:I110"/>
    <mergeCell ref="D111:H111"/>
    <mergeCell ref="E112:I112"/>
    <mergeCell ref="E113:I113"/>
    <mergeCell ref="E114:I114"/>
    <mergeCell ref="E115:I115"/>
    <mergeCell ref="E116:I116"/>
    <mergeCell ref="E117:I117"/>
    <mergeCell ref="E118:I118"/>
    <mergeCell ref="E119:I119"/>
    <mergeCell ref="D120:H120"/>
    <mergeCell ref="E121:I121"/>
    <mergeCell ref="K109:AF109"/>
    <mergeCell ref="K110:AF110"/>
    <mergeCell ref="J111:AF111"/>
    <mergeCell ref="K112:AF112"/>
    <mergeCell ref="K113:AF113"/>
    <mergeCell ref="K114:AF114"/>
    <mergeCell ref="K115:AF115"/>
    <mergeCell ref="K116:AF116"/>
    <mergeCell ref="K117:AF117"/>
    <mergeCell ref="AG100:AM100"/>
    <mergeCell ref="AN100:AP100"/>
    <mergeCell ref="AG94:AM94"/>
    <mergeCell ref="AN94:AP94"/>
    <mergeCell ref="K104:AF104"/>
    <mergeCell ref="K105:AF105"/>
    <mergeCell ref="K106:AF106"/>
    <mergeCell ref="K107:AF107"/>
    <mergeCell ref="K108:AF108"/>
    <mergeCell ref="AN169:AP169"/>
    <mergeCell ref="AG169:AM169"/>
    <mergeCell ref="L85:AJ85"/>
    <mergeCell ref="C92:G92"/>
    <mergeCell ref="I92:AF92"/>
    <mergeCell ref="J95:AF95"/>
    <mergeCell ref="D95:H95"/>
    <mergeCell ref="E96:I96"/>
    <mergeCell ref="K96:AF96"/>
    <mergeCell ref="L97:AF97"/>
    <mergeCell ref="F97:J97"/>
    <mergeCell ref="L98:AF98"/>
    <mergeCell ref="F98:J98"/>
    <mergeCell ref="K99:AF99"/>
    <mergeCell ref="E99:I99"/>
    <mergeCell ref="F100:J100"/>
    <mergeCell ref="L100:AF100"/>
    <mergeCell ref="F101:J101"/>
    <mergeCell ref="L101:AF101"/>
    <mergeCell ref="D102:H102"/>
    <mergeCell ref="J102:AF102"/>
    <mergeCell ref="E103:I103"/>
    <mergeCell ref="K103:AF103"/>
    <mergeCell ref="AM87:AN87"/>
    <mergeCell ref="AN164:AP164"/>
    <mergeCell ref="AG164:AM164"/>
    <mergeCell ref="AN165:AP165"/>
    <mergeCell ref="AG165:AM165"/>
    <mergeCell ref="AN166:AP166"/>
    <mergeCell ref="AG166:AM166"/>
    <mergeCell ref="AN167:AP167"/>
    <mergeCell ref="AG167:AM167"/>
    <mergeCell ref="AN168:AP168"/>
    <mergeCell ref="AG168:AM168"/>
    <mergeCell ref="AN159:AP159"/>
    <mergeCell ref="AG159:AM159"/>
    <mergeCell ref="AN160:AP160"/>
    <mergeCell ref="AG160:AM160"/>
    <mergeCell ref="AG161:AM161"/>
    <mergeCell ref="AN161:AP161"/>
    <mergeCell ref="AN162:AP162"/>
    <mergeCell ref="AG162:AM162"/>
    <mergeCell ref="AN163:AP163"/>
    <mergeCell ref="AG163:AM163"/>
    <mergeCell ref="AN154:AP154"/>
    <mergeCell ref="AG154:AM154"/>
    <mergeCell ref="AN155:AP155"/>
    <mergeCell ref="AG155:AM155"/>
    <mergeCell ref="AG156:AM156"/>
    <mergeCell ref="AN156:AP156"/>
    <mergeCell ref="AN157:AP157"/>
    <mergeCell ref="AG157:AM157"/>
    <mergeCell ref="AN158:AP158"/>
    <mergeCell ref="AG158:AM158"/>
    <mergeCell ref="AN149:AP149"/>
    <mergeCell ref="AG149:AM149"/>
    <mergeCell ref="AG150:AM150"/>
    <mergeCell ref="AN150:AP150"/>
    <mergeCell ref="AN151:AP151"/>
    <mergeCell ref="AG151:AM151"/>
    <mergeCell ref="AN152:AP152"/>
    <mergeCell ref="AG152:AM152"/>
    <mergeCell ref="AG153:AM153"/>
    <mergeCell ref="AN153:AP153"/>
    <mergeCell ref="AN144:AP144"/>
    <mergeCell ref="AG144:AM144"/>
    <mergeCell ref="AN145:AP145"/>
    <mergeCell ref="AG145:AM145"/>
    <mergeCell ref="AN146:AP146"/>
    <mergeCell ref="AG146:AM146"/>
    <mergeCell ref="AN147:AP147"/>
    <mergeCell ref="AG147:AM147"/>
    <mergeCell ref="AG148:AM148"/>
    <mergeCell ref="AN148:AP148"/>
    <mergeCell ref="AG139:AM139"/>
    <mergeCell ref="AN139:AP139"/>
    <mergeCell ref="AN140:AP140"/>
    <mergeCell ref="AG140:AM140"/>
    <mergeCell ref="AG141:AM141"/>
    <mergeCell ref="AN141:AP141"/>
    <mergeCell ref="AN142:AP142"/>
    <mergeCell ref="AG142:AM142"/>
    <mergeCell ref="AN143:AP143"/>
    <mergeCell ref="AG143:AM143"/>
    <mergeCell ref="AN134:AP134"/>
    <mergeCell ref="AG134:AM134"/>
    <mergeCell ref="AN135:AP135"/>
    <mergeCell ref="AG135:AM135"/>
    <mergeCell ref="AN136:AP136"/>
    <mergeCell ref="AG136:AM136"/>
    <mergeCell ref="AN137:AP137"/>
    <mergeCell ref="AG137:AM137"/>
    <mergeCell ref="AG138:AM138"/>
    <mergeCell ref="AN138:AP138"/>
    <mergeCell ref="AN129:AP129"/>
    <mergeCell ref="AG129:AM129"/>
    <mergeCell ref="AG130:AM130"/>
    <mergeCell ref="AN130:AP130"/>
    <mergeCell ref="AG131:AM131"/>
    <mergeCell ref="AN131:AP131"/>
    <mergeCell ref="AN132:AP132"/>
    <mergeCell ref="AG132:AM132"/>
    <mergeCell ref="AN133:AP133"/>
    <mergeCell ref="AG133:AM133"/>
    <mergeCell ref="AG124:AM124"/>
    <mergeCell ref="AN124:AP124"/>
    <mergeCell ref="AN125:AP125"/>
    <mergeCell ref="AG125:AM125"/>
    <mergeCell ref="AN126:AP126"/>
    <mergeCell ref="AG126:AM126"/>
    <mergeCell ref="AN127:AP127"/>
    <mergeCell ref="AG127:AM127"/>
    <mergeCell ref="AN128:AP128"/>
    <mergeCell ref="AG128:AM128"/>
    <mergeCell ref="AG119:AM119"/>
    <mergeCell ref="AN119:AP119"/>
    <mergeCell ref="AN120:AP120"/>
    <mergeCell ref="AG120:AM120"/>
    <mergeCell ref="AG121:AM121"/>
    <mergeCell ref="AN121:AP121"/>
    <mergeCell ref="AG122:AM122"/>
    <mergeCell ref="AN122:AP122"/>
    <mergeCell ref="AN123:AP123"/>
    <mergeCell ref="AG123:AM123"/>
    <mergeCell ref="AN114:AP114"/>
    <mergeCell ref="AG114:AM114"/>
    <mergeCell ref="AN115:AP115"/>
    <mergeCell ref="AG115:AM115"/>
    <mergeCell ref="AN116:AP116"/>
    <mergeCell ref="AG116:AM116"/>
    <mergeCell ref="AN117:AP117"/>
    <mergeCell ref="AG117:AM117"/>
    <mergeCell ref="AN118:AP118"/>
    <mergeCell ref="AG118:AM118"/>
    <mergeCell ref="AN109:AP109"/>
    <mergeCell ref="AG109:AM109"/>
    <mergeCell ref="AG110:AM110"/>
    <mergeCell ref="AN110:AP110"/>
    <mergeCell ref="AG111:AM111"/>
    <mergeCell ref="AN111:AP111"/>
    <mergeCell ref="AG112:AM112"/>
    <mergeCell ref="AN112:AP112"/>
    <mergeCell ref="AG113:AM113"/>
    <mergeCell ref="AN113:AP113"/>
    <mergeCell ref="AG104:AM104"/>
    <mergeCell ref="AN104:AP104"/>
    <mergeCell ref="AN105:AP105"/>
    <mergeCell ref="AG105:AM105"/>
    <mergeCell ref="AN106:AP106"/>
    <mergeCell ref="AG106:AM106"/>
    <mergeCell ref="AG107:AM107"/>
    <mergeCell ref="AN107:AP107"/>
    <mergeCell ref="AN108:AP108"/>
    <mergeCell ref="AG108:AM108"/>
    <mergeCell ref="AK35:AO35"/>
    <mergeCell ref="X35:AB35"/>
    <mergeCell ref="AR2:BE2"/>
    <mergeCell ref="AN101:AP101"/>
    <mergeCell ref="AG101:AM101"/>
    <mergeCell ref="AN102:AP102"/>
    <mergeCell ref="AG102:AM102"/>
    <mergeCell ref="AN103:AP103"/>
    <mergeCell ref="AG103:AM103"/>
    <mergeCell ref="AM89:AP89"/>
    <mergeCell ref="AS89:AT91"/>
    <mergeCell ref="AM90:AP90"/>
    <mergeCell ref="AG92:AM92"/>
    <mergeCell ref="AN92:AP92"/>
    <mergeCell ref="AG95:AM95"/>
    <mergeCell ref="AN95:AP95"/>
    <mergeCell ref="AN96:AP96"/>
    <mergeCell ref="AG96:AM96"/>
    <mergeCell ref="AN97:AP97"/>
    <mergeCell ref="AG97:AM97"/>
    <mergeCell ref="AN98:AP98"/>
    <mergeCell ref="AG98:AM98"/>
    <mergeCell ref="AN99:AP99"/>
    <mergeCell ref="AG99:AM99"/>
    <mergeCell ref="BE5:BE34"/>
    <mergeCell ref="K5:AJ5"/>
    <mergeCell ref="K6:AJ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s>
  <hyperlinks>
    <hyperlink ref="A97" location="'SO 01.2.1 - HTU'!C2" display="/" xr:uid="{00000000-0004-0000-0000-000000000000}"/>
    <hyperlink ref="A98" location="'SO 01.2.2 - HTU-Búracie p...'!C2" display="/" xr:uid="{00000000-0004-0000-0000-000001000000}"/>
    <hyperlink ref="A100" location="'SO 01.1.4-5 - Preložka ro...'!C2" display="/" xr:uid="{00000000-0004-0000-0000-000002000000}"/>
    <hyperlink ref="A101" location="'SO01.1.1 - Preložka NN ká...'!C2" display="/" xr:uid="{00000000-0004-0000-0000-000003000000}"/>
    <hyperlink ref="A103" location="'E.1 - Stavebná časť'!C2" display="/" xr:uid="{00000000-0004-0000-0000-000004000000}"/>
    <hyperlink ref="A104" location="'E.3 - Zdravotechnika'!C2" display="/" xr:uid="{00000000-0004-0000-0000-000005000000}"/>
    <hyperlink ref="A105" location="'E.4 - Elektroinštalácia -...'!C2" display="/" xr:uid="{00000000-0004-0000-0000-000006000000}"/>
    <hyperlink ref="A106" location="'E.5 - Elektroinštalácia -...'!C2" display="/" xr:uid="{00000000-0004-0000-0000-000007000000}"/>
    <hyperlink ref="A107" location="'E.6-E.7 - Vykurovanie a c...'!C2" display="/" xr:uid="{00000000-0004-0000-0000-000008000000}"/>
    <hyperlink ref="A108" location="'E.8 - Vzduchotechnika'!C2" display="/" xr:uid="{00000000-0004-0000-0000-000009000000}"/>
    <hyperlink ref="A109" location="'E.9 - Rozvod plynu'!C2" display="/" xr:uid="{00000000-0004-0000-0000-00000A000000}"/>
    <hyperlink ref="A110" location="'E.1-M - Zabudovaný mobiliár'!C2" display="/" xr:uid="{00000000-0004-0000-0000-00000B000000}"/>
    <hyperlink ref="A112" location="'E.1.1 - Búracie práce'!C2" display="/" xr:uid="{00000000-0004-0000-0000-00000C000000}"/>
    <hyperlink ref="A113" location="'E.1.2 - Stavebná časť'!C2" display="/" xr:uid="{00000000-0004-0000-0000-00000D000000}"/>
    <hyperlink ref="A114" location="'E.3 - Zdravotechnika_01'!C2" display="/" xr:uid="{00000000-0004-0000-0000-00000E000000}"/>
    <hyperlink ref="A115" location="'E.4 - Elektroinštalácia -..._01'!C2" display="/" xr:uid="{00000000-0004-0000-0000-00000F000000}"/>
    <hyperlink ref="A116" location="'E.5 - Elektroinštalácia -..._01'!C2" display="/" xr:uid="{00000000-0004-0000-0000-000010000000}"/>
    <hyperlink ref="A117" location="'E.6-E.7 - Vykurovanie a c..._01'!C2" display="/" xr:uid="{00000000-0004-0000-0000-000011000000}"/>
    <hyperlink ref="A118" location="'E.8 - Vzduchotechnika_01'!C2" display="/" xr:uid="{00000000-0004-0000-0000-000012000000}"/>
    <hyperlink ref="A119" location="'E.1-M - Zabudovaný mobiliár_01'!C2" display="/" xr:uid="{00000000-0004-0000-0000-000013000000}"/>
    <hyperlink ref="A121" location="'E.1.1 - Stavebná časť'!C2" display="/" xr:uid="{00000000-0004-0000-0000-000014000000}"/>
    <hyperlink ref="A122" location="'E.1.2 - Búracie práce'!C2" display="/" xr:uid="{00000000-0004-0000-0000-000015000000}"/>
    <hyperlink ref="A124" location="'E.1 - Stavebná časť_01'!C2" display="/" xr:uid="{00000000-0004-0000-0000-000016000000}"/>
    <hyperlink ref="A125" location="'E.4 - Elektroinštalácia -..._02'!C2" display="/" xr:uid="{00000000-0004-0000-0000-000017000000}"/>
    <hyperlink ref="A126" location="'E.5 - Elektroinštalácia -..._02'!C2" display="/" xr:uid="{00000000-0004-0000-0000-000018000000}"/>
    <hyperlink ref="A127" location="'E.6-E.7 - Vykurovanie a c..._02'!C2" display="/" xr:uid="{00000000-0004-0000-0000-000019000000}"/>
    <hyperlink ref="A128" location="'SO 06 - Komunikácie a spe...'!C2" display="/" xr:uid="{00000000-0004-0000-0000-00001A000000}"/>
    <hyperlink ref="A130" location="'SO 07.1 - VN prípojka'!C2" display="/" xr:uid="{00000000-0004-0000-0000-00001B000000}"/>
    <hyperlink ref="A131" location="'SO 07.2 - Trafostanica'!C2" display="/" xr:uid="{00000000-0004-0000-0000-00001C000000}"/>
    <hyperlink ref="A132" location="'SO 07.3 - NN prípojka'!C2" display="/" xr:uid="{00000000-0004-0000-0000-00001D000000}"/>
    <hyperlink ref="A133" location="'SO0 7.4 - Náhradný zdroj'!C2" display="/" xr:uid="{00000000-0004-0000-0000-00001E000000}"/>
    <hyperlink ref="A134" location="'SO07.5 - FVE'!C2" display="/" xr:uid="{00000000-0004-0000-0000-00001F000000}"/>
    <hyperlink ref="A135" location="'SO 08 - Slaboprúdová príp...'!C2" display="/" xr:uid="{00000000-0004-0000-0000-000020000000}"/>
    <hyperlink ref="A136" location="'SO 09 - Areálový vodovod'!C2" display="/" xr:uid="{00000000-0004-0000-0000-000021000000}"/>
    <hyperlink ref="A137" location="'SO 10 - Areálová kanalizácia'!C2" display="/" xr:uid="{00000000-0004-0000-0000-000022000000}"/>
    <hyperlink ref="A138" location="'SO 11 - Areálový plynovod'!C2" display="/" xr:uid="{00000000-0004-0000-0000-000023000000}"/>
    <hyperlink ref="A139" location="'SO 12 - Areálové osvetlenie'!C2" display="/" xr:uid="{00000000-0004-0000-0000-000024000000}"/>
    <hyperlink ref="A140" location="'SO 13 - Gabiónový oporný múr'!C2" display="/" xr:uid="{00000000-0004-0000-0000-000025000000}"/>
    <hyperlink ref="A142" location="'SO 14.1 - Terénne a sadov...'!C2" display="/" xr:uid="{00000000-0004-0000-0000-000026000000}"/>
    <hyperlink ref="A143" location="'SO 14.2 - Terénne a sadov...'!C2" display="/" xr:uid="{00000000-0004-0000-0000-000027000000}"/>
    <hyperlink ref="A144" location="'SO 14.3 - Terénne a sadov...'!C2" display="/" xr:uid="{00000000-0004-0000-0000-000028000000}"/>
    <hyperlink ref="A145" location="'SO 14.4 - Terénne a sadov...'!C2" display="/" xr:uid="{00000000-0004-0000-0000-000029000000}"/>
    <hyperlink ref="A146" location="'SO 14.5 - Výrub zelene'!C2" display="/" xr:uid="{00000000-0004-0000-0000-00002A000000}"/>
    <hyperlink ref="A147" location="'SO 14.6 - Výrub zelene II.'!C2" display="/" xr:uid="{00000000-0004-0000-0000-00002B000000}"/>
    <hyperlink ref="A148" location="'SO15 - Rekonštrukcia oplo...'!C2" display="/" xr:uid="{00000000-0004-0000-0000-00002C000000}"/>
    <hyperlink ref="A150" location="'PS01 - Elektrická požiarn...'!C2" display="/" xr:uid="{00000000-0004-0000-0000-00002D000000}"/>
    <hyperlink ref="A151" location="'PS02 - Hlasová signalizác...'!C2" display="/" xr:uid="{00000000-0004-0000-0000-00002E000000}"/>
    <hyperlink ref="A152" location="'PS03 - Technológia výťaho...'!C2" display="/" xr:uid="{00000000-0004-0000-0000-00002F000000}"/>
    <hyperlink ref="A153" location="'PS04 - MaR'!C2" display="/" xr:uid="{00000000-0004-0000-0000-000030000000}"/>
    <hyperlink ref="A154" location="'PS05 - Rozšírenie kyslíko...'!C2" display="/" xr:uid="{00000000-0004-0000-0000-000031000000}"/>
    <hyperlink ref="A155" location="'PS06 - Kompresorová a vák...'!C2" display="/" xr:uid="{00000000-0004-0000-0000-000032000000}"/>
    <hyperlink ref="A156" location="'PS07. - Zdroj oxidu uhlič...'!C2" display="/" xr:uid="{00000000-0004-0000-0000-000033000000}"/>
    <hyperlink ref="A158" location="'PS09.1 - Rozvod vydych. a...'!C2" display="/" xr:uid="{00000000-0004-0000-0000-000034000000}"/>
    <hyperlink ref="A159" location="'PS09.2 - Rozvod vákua V'!C2" display="/" xr:uid="{00000000-0004-0000-0000-000035000000}"/>
    <hyperlink ref="A160" location="'PS09.3 - Rozvod stlačenéh...'!C2" display="/" xr:uid="{00000000-0004-0000-0000-000036000000}"/>
    <hyperlink ref="A161" location="'PS09.4 - Rozvod stlačenéh...'!C2" display="/" xr:uid="{00000000-0004-0000-0000-000037000000}"/>
    <hyperlink ref="A162" location="'PS09.5 - Rozvod kyslíka'!C2" display="/" xr:uid="{00000000-0004-0000-0000-000038000000}"/>
    <hyperlink ref="A163" location="'PS09.6 - Rozvod CO2'!C2" display="/" xr:uid="{00000000-0004-0000-0000-000039000000}"/>
    <hyperlink ref="A164" location="'PS10 - Parkovací systém'!C2" display="/" xr:uid="{00000000-0004-0000-0000-00003A000000}"/>
    <hyperlink ref="A166" location="'PS11.1 - 1.NP'!C2" display="/" xr:uid="{00000000-0004-0000-0000-00003B000000}"/>
    <hyperlink ref="A167" location="'PS11.2 - 2.NP'!C2" display="/" xr:uid="{00000000-0004-0000-0000-00003C000000}"/>
    <hyperlink ref="A168" location="'PS11.3 - 3.NP'!C2" display="/" xr:uid="{00000000-0004-0000-0000-00003D000000}"/>
    <hyperlink ref="A169" location="'PS11.4 - SO 03'!C2" display="/" xr:uid="{00000000-0004-0000-0000-00003E000000}"/>
  </hyperlink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59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123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932</v>
      </c>
      <c r="F9" s="263"/>
      <c r="G9" s="263"/>
      <c r="H9" s="263"/>
      <c r="L9" s="31"/>
    </row>
    <row r="10" spans="2:46" s="1" customFormat="1" ht="12" customHeight="1">
      <c r="B10" s="31"/>
      <c r="D10" s="26" t="s">
        <v>287</v>
      </c>
      <c r="L10" s="31"/>
    </row>
    <row r="11" spans="2:46" s="1" customFormat="1" ht="16.5" customHeight="1">
      <c r="B11" s="31"/>
      <c r="E11" s="243" t="s">
        <v>9724</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ROUND(J134,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ROUND((SUM(BE134:BE590)),  2)</f>
        <v>0</v>
      </c>
      <c r="G35" s="99"/>
      <c r="H35" s="99"/>
      <c r="I35" s="100">
        <v>0.2</v>
      </c>
      <c r="J35" s="98">
        <f>ROUND(((SUM(BE134:BE590))*I35),  2)</f>
        <v>0</v>
      </c>
      <c r="L35" s="31"/>
    </row>
    <row r="36" spans="2:12" s="1" customFormat="1" ht="14.4" customHeight="1">
      <c r="B36" s="31"/>
      <c r="E36" s="36" t="s">
        <v>42</v>
      </c>
      <c r="F36" s="98">
        <f>ROUND((SUM(BF134:BF590)),  2)</f>
        <v>0</v>
      </c>
      <c r="G36" s="99"/>
      <c r="H36" s="99"/>
      <c r="I36" s="100">
        <v>0.2</v>
      </c>
      <c r="J36" s="98">
        <f>ROUND(((SUM(BF134:BF590))*I36),  2)</f>
        <v>0</v>
      </c>
      <c r="L36" s="31"/>
    </row>
    <row r="37" spans="2:12" s="1" customFormat="1" ht="14.4" hidden="1" customHeight="1">
      <c r="B37" s="31"/>
      <c r="E37" s="26" t="s">
        <v>43</v>
      </c>
      <c r="F37" s="87">
        <f>ROUND((SUM(BG134:BG590)),  2)</f>
        <v>0</v>
      </c>
      <c r="I37" s="101">
        <v>0.2</v>
      </c>
      <c r="J37" s="87">
        <f>0</f>
        <v>0</v>
      </c>
      <c r="L37" s="31"/>
    </row>
    <row r="38" spans="2:12" s="1" customFormat="1" ht="14.4" hidden="1" customHeight="1">
      <c r="B38" s="31"/>
      <c r="E38" s="26" t="s">
        <v>44</v>
      </c>
      <c r="F38" s="87">
        <f>ROUND((SUM(BH134:BH590)),  2)</f>
        <v>0</v>
      </c>
      <c r="I38" s="101">
        <v>0.2</v>
      </c>
      <c r="J38" s="87">
        <f>0</f>
        <v>0</v>
      </c>
      <c r="L38" s="31"/>
    </row>
    <row r="39" spans="2:12" s="1" customFormat="1" ht="14.4" hidden="1" customHeight="1">
      <c r="B39" s="31"/>
      <c r="E39" s="36" t="s">
        <v>45</v>
      </c>
      <c r="F39" s="98">
        <f>ROUND((SUM(BI134:BI590)),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932</v>
      </c>
      <c r="F87" s="263"/>
      <c r="G87" s="263"/>
      <c r="H87" s="263"/>
      <c r="L87" s="31"/>
    </row>
    <row r="88" spans="2:12" s="1" customFormat="1" ht="12" customHeight="1">
      <c r="B88" s="31"/>
      <c r="C88" s="26" t="s">
        <v>287</v>
      </c>
      <c r="L88" s="31"/>
    </row>
    <row r="89" spans="2:12" s="1" customFormat="1" ht="16.5" customHeight="1">
      <c r="B89" s="31"/>
      <c r="E89" s="243" t="str">
        <f>E11</f>
        <v>E.6-E.7 - Vykurovanie a chladenie</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J134</f>
        <v>0</v>
      </c>
      <c r="L98" s="31"/>
      <c r="AU98" s="16" t="s">
        <v>296</v>
      </c>
    </row>
    <row r="99" spans="2:47" s="8" customFormat="1" ht="25" customHeight="1">
      <c r="B99" s="113"/>
      <c r="D99" s="114" t="s">
        <v>938</v>
      </c>
      <c r="E99" s="115"/>
      <c r="F99" s="115"/>
      <c r="G99" s="115"/>
      <c r="H99" s="115"/>
      <c r="I99" s="115"/>
      <c r="J99" s="116">
        <f>J135</f>
        <v>0</v>
      </c>
      <c r="L99" s="113"/>
    </row>
    <row r="100" spans="2:47" s="9" customFormat="1" ht="19.899999999999999" customHeight="1">
      <c r="B100" s="117"/>
      <c r="D100" s="118" t="s">
        <v>941</v>
      </c>
      <c r="E100" s="119"/>
      <c r="F100" s="119"/>
      <c r="G100" s="119"/>
      <c r="H100" s="119"/>
      <c r="I100" s="119"/>
      <c r="J100" s="120">
        <f>J136</f>
        <v>0</v>
      </c>
      <c r="L100" s="117"/>
    </row>
    <row r="101" spans="2:47" s="9" customFormat="1" ht="19.899999999999999" customHeight="1">
      <c r="B101" s="117"/>
      <c r="D101" s="118" t="s">
        <v>943</v>
      </c>
      <c r="E101" s="119"/>
      <c r="F101" s="119"/>
      <c r="G101" s="119"/>
      <c r="H101" s="119"/>
      <c r="I101" s="119"/>
      <c r="J101" s="120">
        <f>J199</f>
        <v>0</v>
      </c>
      <c r="L101" s="117"/>
    </row>
    <row r="102" spans="2:47" s="9" customFormat="1" ht="19.899999999999999" customHeight="1">
      <c r="B102" s="117"/>
      <c r="D102" s="118" t="s">
        <v>9725</v>
      </c>
      <c r="E102" s="119"/>
      <c r="F102" s="119"/>
      <c r="G102" s="119"/>
      <c r="H102" s="119"/>
      <c r="I102" s="119"/>
      <c r="J102" s="120">
        <f>J203</f>
        <v>0</v>
      </c>
      <c r="L102" s="117"/>
    </row>
    <row r="103" spans="2:47" s="9" customFormat="1" ht="19.899999999999999" customHeight="1">
      <c r="B103" s="117"/>
      <c r="D103" s="118" t="s">
        <v>9726</v>
      </c>
      <c r="E103" s="119"/>
      <c r="F103" s="119"/>
      <c r="G103" s="119"/>
      <c r="H103" s="119"/>
      <c r="I103" s="119"/>
      <c r="J103" s="120">
        <f>J211</f>
        <v>0</v>
      </c>
      <c r="L103" s="117"/>
    </row>
    <row r="104" spans="2:47" s="9" customFormat="1" ht="19.899999999999999" customHeight="1">
      <c r="B104" s="117"/>
      <c r="D104" s="118" t="s">
        <v>9727</v>
      </c>
      <c r="E104" s="119"/>
      <c r="F104" s="119"/>
      <c r="G104" s="119"/>
      <c r="H104" s="119"/>
      <c r="I104" s="119"/>
      <c r="J104" s="120">
        <f>J289</f>
        <v>0</v>
      </c>
      <c r="L104" s="117"/>
    </row>
    <row r="105" spans="2:47" s="9" customFormat="1" ht="19.899999999999999" customHeight="1">
      <c r="B105" s="117"/>
      <c r="D105" s="118" t="s">
        <v>9728</v>
      </c>
      <c r="E105" s="119"/>
      <c r="F105" s="119"/>
      <c r="G105" s="119"/>
      <c r="H105" s="119"/>
      <c r="I105" s="119"/>
      <c r="J105" s="120">
        <f>J321</f>
        <v>0</v>
      </c>
      <c r="L105" s="117"/>
    </row>
    <row r="106" spans="2:47" s="9" customFormat="1" ht="19.899999999999999" customHeight="1">
      <c r="B106" s="117"/>
      <c r="D106" s="118" t="s">
        <v>9729</v>
      </c>
      <c r="E106" s="119"/>
      <c r="F106" s="119"/>
      <c r="G106" s="119"/>
      <c r="H106" s="119"/>
      <c r="I106" s="119"/>
      <c r="J106" s="120">
        <f>J465</f>
        <v>0</v>
      </c>
      <c r="L106" s="117"/>
    </row>
    <row r="107" spans="2:47" s="9" customFormat="1" ht="19.899999999999999" customHeight="1">
      <c r="B107" s="117"/>
      <c r="D107" s="118" t="s">
        <v>948</v>
      </c>
      <c r="E107" s="119"/>
      <c r="F107" s="119"/>
      <c r="G107" s="119"/>
      <c r="H107" s="119"/>
      <c r="I107" s="119"/>
      <c r="J107" s="120">
        <f>J544</f>
        <v>0</v>
      </c>
      <c r="L107" s="117"/>
    </row>
    <row r="108" spans="2:47" s="9" customFormat="1" ht="19.899999999999999" customHeight="1">
      <c r="B108" s="117"/>
      <c r="D108" s="118" t="s">
        <v>574</v>
      </c>
      <c r="E108" s="119"/>
      <c r="F108" s="119"/>
      <c r="G108" s="119"/>
      <c r="H108" s="119"/>
      <c r="I108" s="119"/>
      <c r="J108" s="120">
        <f>J574</f>
        <v>0</v>
      </c>
      <c r="L108" s="117"/>
    </row>
    <row r="109" spans="2:47" s="8" customFormat="1" ht="25" customHeight="1">
      <c r="B109" s="113"/>
      <c r="D109" s="114" t="s">
        <v>512</v>
      </c>
      <c r="E109" s="115"/>
      <c r="F109" s="115"/>
      <c r="G109" s="115"/>
      <c r="H109" s="115"/>
      <c r="I109" s="115"/>
      <c r="J109" s="116">
        <f>J578</f>
        <v>0</v>
      </c>
      <c r="L109" s="113"/>
    </row>
    <row r="110" spans="2:47" s="9" customFormat="1" ht="19.899999999999999" customHeight="1">
      <c r="B110" s="117"/>
      <c r="D110" s="118" t="s">
        <v>9730</v>
      </c>
      <c r="E110" s="119"/>
      <c r="F110" s="119"/>
      <c r="G110" s="119"/>
      <c r="H110" s="119"/>
      <c r="I110" s="119"/>
      <c r="J110" s="120">
        <f>J579</f>
        <v>0</v>
      </c>
      <c r="L110" s="117"/>
    </row>
    <row r="111" spans="2:47" s="8" customFormat="1" ht="25" customHeight="1">
      <c r="B111" s="113"/>
      <c r="D111" s="114" t="s">
        <v>9731</v>
      </c>
      <c r="E111" s="115"/>
      <c r="F111" s="115"/>
      <c r="G111" s="115"/>
      <c r="H111" s="115"/>
      <c r="I111" s="115"/>
      <c r="J111" s="116">
        <f>J581</f>
        <v>0</v>
      </c>
      <c r="L111" s="113"/>
    </row>
    <row r="112" spans="2:47" s="8" customFormat="1" ht="25" customHeight="1">
      <c r="B112" s="113"/>
      <c r="D112" s="114" t="s">
        <v>302</v>
      </c>
      <c r="E112" s="115"/>
      <c r="F112" s="115"/>
      <c r="G112" s="115"/>
      <c r="H112" s="115"/>
      <c r="I112" s="115"/>
      <c r="J112" s="116">
        <f>J588</f>
        <v>0</v>
      </c>
      <c r="L112" s="113"/>
    </row>
    <row r="113" spans="2:12" s="1" customFormat="1" ht="21.75" customHeight="1">
      <c r="B113" s="31"/>
      <c r="L113" s="31"/>
    </row>
    <row r="114" spans="2:12" s="1" customFormat="1" ht="7" customHeight="1">
      <c r="B114" s="46"/>
      <c r="C114" s="47"/>
      <c r="D114" s="47"/>
      <c r="E114" s="47"/>
      <c r="F114" s="47"/>
      <c r="G114" s="47"/>
      <c r="H114" s="47"/>
      <c r="I114" s="47"/>
      <c r="J114" s="47"/>
      <c r="K114" s="47"/>
      <c r="L114" s="31"/>
    </row>
    <row r="118" spans="2:12" s="1" customFormat="1" ht="7" customHeight="1">
      <c r="B118" s="48"/>
      <c r="C118" s="49"/>
      <c r="D118" s="49"/>
      <c r="E118" s="49"/>
      <c r="F118" s="49"/>
      <c r="G118" s="49"/>
      <c r="H118" s="49"/>
      <c r="I118" s="49"/>
      <c r="J118" s="49"/>
      <c r="K118" s="49"/>
      <c r="L118" s="31"/>
    </row>
    <row r="119" spans="2:12" s="1" customFormat="1" ht="25" customHeight="1">
      <c r="B119" s="31"/>
      <c r="C119" s="20" t="s">
        <v>303</v>
      </c>
      <c r="L119" s="31"/>
    </row>
    <row r="120" spans="2:12" s="1" customFormat="1" ht="7" customHeight="1">
      <c r="B120" s="31"/>
      <c r="L120" s="31"/>
    </row>
    <row r="121" spans="2:12" s="1" customFormat="1" ht="12" customHeight="1">
      <c r="B121" s="31"/>
      <c r="C121" s="26" t="s">
        <v>15</v>
      </c>
      <c r="L121" s="31"/>
    </row>
    <row r="122" spans="2:12" s="1" customFormat="1" ht="26.25" customHeight="1">
      <c r="B122" s="31"/>
      <c r="E122" s="261" t="str">
        <f>E7</f>
        <v>Dostavba a rekonštrukcia lôžkovej časti Nemocnice s poliklinikou v Spišskej Novej Vsi</v>
      </c>
      <c r="F122" s="262"/>
      <c r="G122" s="262"/>
      <c r="H122" s="262"/>
      <c r="L122" s="31"/>
    </row>
    <row r="123" spans="2:12" ht="12" customHeight="1">
      <c r="B123" s="19"/>
      <c r="C123" s="26" t="s">
        <v>285</v>
      </c>
      <c r="L123" s="19"/>
    </row>
    <row r="124" spans="2:12" s="1" customFormat="1" ht="16.5" customHeight="1">
      <c r="B124" s="31"/>
      <c r="E124" s="261" t="s">
        <v>932</v>
      </c>
      <c r="F124" s="263"/>
      <c r="G124" s="263"/>
      <c r="H124" s="263"/>
      <c r="L124" s="31"/>
    </row>
    <row r="125" spans="2:12" s="1" customFormat="1" ht="12" customHeight="1">
      <c r="B125" s="31"/>
      <c r="C125" s="26" t="s">
        <v>287</v>
      </c>
      <c r="L125" s="31"/>
    </row>
    <row r="126" spans="2:12" s="1" customFormat="1" ht="16.5" customHeight="1">
      <c r="B126" s="31"/>
      <c r="E126" s="243" t="str">
        <f>E11</f>
        <v>E.6-E.7 - Vykurovanie a chladenie</v>
      </c>
      <c r="F126" s="263"/>
      <c r="G126" s="263"/>
      <c r="H126" s="263"/>
      <c r="L126" s="31"/>
    </row>
    <row r="127" spans="2:12" s="1" customFormat="1" ht="7" customHeight="1">
      <c r="B127" s="31"/>
      <c r="L127" s="31"/>
    </row>
    <row r="128" spans="2:12" s="1" customFormat="1" ht="12" customHeight="1">
      <c r="B128" s="31"/>
      <c r="C128" s="26" t="s">
        <v>19</v>
      </c>
      <c r="F128" s="24" t="str">
        <f>F14</f>
        <v>parc.č.:1094/1,17,81,82,98,99,1095,1096,9243/18</v>
      </c>
      <c r="I128" s="26" t="s">
        <v>21</v>
      </c>
      <c r="J128" s="54" t="str">
        <f>IF(J14="","",J14)</f>
        <v>6. 3. 2024</v>
      </c>
      <c r="L128" s="31"/>
    </row>
    <row r="129" spans="2:65" s="1" customFormat="1" ht="7" customHeight="1">
      <c r="B129" s="31"/>
      <c r="L129" s="31"/>
    </row>
    <row r="130" spans="2:65" s="1" customFormat="1" ht="25.65" customHeight="1">
      <c r="B130" s="31"/>
      <c r="C130" s="26" t="s">
        <v>23</v>
      </c>
      <c r="F130" s="24" t="str">
        <f>E17</f>
        <v>Nemocnica s poliklinikou, Spišská Nová Ves</v>
      </c>
      <c r="I130" s="26" t="s">
        <v>29</v>
      </c>
      <c r="J130" s="29" t="str">
        <f>E23</f>
        <v>d.g.A. design graphic architecture s.r.o.</v>
      </c>
      <c r="L130" s="31"/>
    </row>
    <row r="131" spans="2:65" s="1" customFormat="1" ht="15.15" customHeight="1">
      <c r="B131" s="31"/>
      <c r="C131" s="26" t="s">
        <v>27</v>
      </c>
      <c r="F131" s="24" t="str">
        <f>IF(E20="","",E20)</f>
        <v>Vyplň údaj</v>
      </c>
      <c r="I131" s="26" t="s">
        <v>32</v>
      </c>
      <c r="J131" s="29" t="str">
        <f>E26</f>
        <v xml:space="preserve"> </v>
      </c>
      <c r="L131" s="31"/>
    </row>
    <row r="132" spans="2:65" s="1" customFormat="1" ht="10.25" customHeight="1">
      <c r="B132" s="31"/>
      <c r="L132" s="31"/>
    </row>
    <row r="133" spans="2:65" s="10" customFormat="1" ht="29.25" customHeight="1">
      <c r="B133" s="121"/>
      <c r="C133" s="122" t="s">
        <v>304</v>
      </c>
      <c r="D133" s="123" t="s">
        <v>61</v>
      </c>
      <c r="E133" s="123" t="s">
        <v>57</v>
      </c>
      <c r="F133" s="123" t="s">
        <v>58</v>
      </c>
      <c r="G133" s="123" t="s">
        <v>305</v>
      </c>
      <c r="H133" s="123" t="s">
        <v>306</v>
      </c>
      <c r="I133" s="123" t="s">
        <v>307</v>
      </c>
      <c r="J133" s="124" t="s">
        <v>294</v>
      </c>
      <c r="K133" s="125" t="s">
        <v>308</v>
      </c>
      <c r="L133" s="121"/>
      <c r="M133" s="61" t="s">
        <v>1</v>
      </c>
      <c r="N133" s="62" t="s">
        <v>40</v>
      </c>
      <c r="O133" s="62" t="s">
        <v>309</v>
      </c>
      <c r="P133" s="62" t="s">
        <v>310</v>
      </c>
      <c r="Q133" s="62" t="s">
        <v>311</v>
      </c>
      <c r="R133" s="62" t="s">
        <v>312</v>
      </c>
      <c r="S133" s="62" t="s">
        <v>313</v>
      </c>
      <c r="T133" s="63" t="s">
        <v>314</v>
      </c>
    </row>
    <row r="134" spans="2:65" s="1" customFormat="1" ht="22.75" customHeight="1">
      <c r="B134" s="31"/>
      <c r="C134" s="66" t="s">
        <v>295</v>
      </c>
      <c r="J134" s="126">
        <f>BK134</f>
        <v>0</v>
      </c>
      <c r="L134" s="31"/>
      <c r="M134" s="64"/>
      <c r="N134" s="55"/>
      <c r="O134" s="55"/>
      <c r="P134" s="127">
        <f>P135+P578+P581+P588</f>
        <v>0</v>
      </c>
      <c r="Q134" s="55"/>
      <c r="R134" s="127">
        <f>R135+R578+R581+R588</f>
        <v>0</v>
      </c>
      <c r="S134" s="55"/>
      <c r="T134" s="128">
        <f>T135+T578+T581+T588</f>
        <v>0</v>
      </c>
      <c r="AT134" s="16" t="s">
        <v>75</v>
      </c>
      <c r="AU134" s="16" t="s">
        <v>296</v>
      </c>
      <c r="BK134" s="129">
        <f>BK135+BK578+BK581+BK588</f>
        <v>0</v>
      </c>
    </row>
    <row r="135" spans="2:65" s="11" customFormat="1" ht="25.9" customHeight="1">
      <c r="B135" s="130"/>
      <c r="D135" s="131" t="s">
        <v>75</v>
      </c>
      <c r="E135" s="132" t="s">
        <v>2241</v>
      </c>
      <c r="F135" s="132" t="s">
        <v>2242</v>
      </c>
      <c r="I135" s="133"/>
      <c r="J135" s="134">
        <f>BK135</f>
        <v>0</v>
      </c>
      <c r="L135" s="130"/>
      <c r="M135" s="135"/>
      <c r="P135" s="136">
        <f>P136+P199+P203+P211+P289+P321+P465+P544+P574</f>
        <v>0</v>
      </c>
      <c r="R135" s="136">
        <f>R136+R199+R203+R211+R289+R321+R465+R544+R574</f>
        <v>0</v>
      </c>
      <c r="T135" s="137">
        <f>T136+T199+T203+T211+T289+T321+T465+T544+T574</f>
        <v>0</v>
      </c>
      <c r="AR135" s="131" t="s">
        <v>88</v>
      </c>
      <c r="AT135" s="138" t="s">
        <v>75</v>
      </c>
      <c r="AU135" s="138" t="s">
        <v>76</v>
      </c>
      <c r="AY135" s="131" t="s">
        <v>317</v>
      </c>
      <c r="BK135" s="139">
        <f>BK136+BK199+BK203+BK211+BK289+BK321+BK465+BK544+BK574</f>
        <v>0</v>
      </c>
    </row>
    <row r="136" spans="2:65" s="11" customFormat="1" ht="22.75" customHeight="1">
      <c r="B136" s="130"/>
      <c r="D136" s="131" t="s">
        <v>75</v>
      </c>
      <c r="E136" s="140" t="s">
        <v>2453</v>
      </c>
      <c r="F136" s="140" t="s">
        <v>2454</v>
      </c>
      <c r="I136" s="133"/>
      <c r="J136" s="141">
        <f>BK136</f>
        <v>0</v>
      </c>
      <c r="L136" s="130"/>
      <c r="M136" s="135"/>
      <c r="P136" s="136">
        <f>SUM(P137:P198)</f>
        <v>0</v>
      </c>
      <c r="R136" s="136">
        <f>SUM(R137:R198)</f>
        <v>0</v>
      </c>
      <c r="T136" s="137">
        <f>SUM(T137:T198)</f>
        <v>0</v>
      </c>
      <c r="AR136" s="131" t="s">
        <v>88</v>
      </c>
      <c r="AT136" s="138" t="s">
        <v>75</v>
      </c>
      <c r="AU136" s="138" t="s">
        <v>83</v>
      </c>
      <c r="AY136" s="131" t="s">
        <v>317</v>
      </c>
      <c r="BK136" s="139">
        <f>SUM(BK137:BK198)</f>
        <v>0</v>
      </c>
    </row>
    <row r="137" spans="2:65" s="1" customFormat="1" ht="24.15" customHeight="1">
      <c r="B137" s="142"/>
      <c r="C137" s="143" t="s">
        <v>83</v>
      </c>
      <c r="D137" s="143" t="s">
        <v>319</v>
      </c>
      <c r="E137" s="144" t="s">
        <v>9732</v>
      </c>
      <c r="F137" s="145" t="s">
        <v>9733</v>
      </c>
      <c r="G137" s="146" t="s">
        <v>484</v>
      </c>
      <c r="H137" s="147">
        <v>578</v>
      </c>
      <c r="I137" s="148"/>
      <c r="J137" s="149">
        <f t="shared" ref="J137:J168" si="0">ROUND(I137*H137,2)</f>
        <v>0</v>
      </c>
      <c r="K137" s="150"/>
      <c r="L137" s="31"/>
      <c r="M137" s="151" t="s">
        <v>1</v>
      </c>
      <c r="N137" s="152" t="s">
        <v>42</v>
      </c>
      <c r="P137" s="153">
        <f t="shared" ref="P137:P168" si="1">O137*H137</f>
        <v>0</v>
      </c>
      <c r="Q137" s="153">
        <v>0</v>
      </c>
      <c r="R137" s="153">
        <f t="shared" ref="R137:R168" si="2">Q137*H137</f>
        <v>0</v>
      </c>
      <c r="S137" s="153">
        <v>0</v>
      </c>
      <c r="T137" s="154">
        <f t="shared" ref="T137:T168" si="3">S137*H137</f>
        <v>0</v>
      </c>
      <c r="AR137" s="155" t="s">
        <v>396</v>
      </c>
      <c r="AT137" s="155" t="s">
        <v>319</v>
      </c>
      <c r="AU137" s="155" t="s">
        <v>88</v>
      </c>
      <c r="AY137" s="16" t="s">
        <v>317</v>
      </c>
      <c r="BE137" s="156">
        <f t="shared" ref="BE137:BE168" si="4">IF(N137="základná",J137,0)</f>
        <v>0</v>
      </c>
      <c r="BF137" s="156">
        <f t="shared" ref="BF137:BF168" si="5">IF(N137="znížená",J137,0)</f>
        <v>0</v>
      </c>
      <c r="BG137" s="156">
        <f t="shared" ref="BG137:BG168" si="6">IF(N137="zákl. prenesená",J137,0)</f>
        <v>0</v>
      </c>
      <c r="BH137" s="156">
        <f t="shared" ref="BH137:BH168" si="7">IF(N137="zníž. prenesená",J137,0)</f>
        <v>0</v>
      </c>
      <c r="BI137" s="156">
        <f t="shared" ref="BI137:BI168" si="8">IF(N137="nulová",J137,0)</f>
        <v>0</v>
      </c>
      <c r="BJ137" s="16" t="s">
        <v>88</v>
      </c>
      <c r="BK137" s="156">
        <f t="shared" ref="BK137:BK168" si="9">ROUND(I137*H137,2)</f>
        <v>0</v>
      </c>
      <c r="BL137" s="16" t="s">
        <v>396</v>
      </c>
      <c r="BM137" s="155" t="s">
        <v>88</v>
      </c>
    </row>
    <row r="138" spans="2:65" s="1" customFormat="1" ht="33" customHeight="1">
      <c r="B138" s="142"/>
      <c r="C138" s="179" t="s">
        <v>88</v>
      </c>
      <c r="D138" s="179" t="s">
        <v>454</v>
      </c>
      <c r="E138" s="180" t="s">
        <v>9734</v>
      </c>
      <c r="F138" s="181" t="s">
        <v>9735</v>
      </c>
      <c r="G138" s="182" t="s">
        <v>484</v>
      </c>
      <c r="H138" s="183">
        <v>550</v>
      </c>
      <c r="I138" s="184"/>
      <c r="J138" s="185">
        <f t="shared" si="0"/>
        <v>0</v>
      </c>
      <c r="K138" s="186"/>
      <c r="L138" s="187"/>
      <c r="M138" s="188" t="s">
        <v>1</v>
      </c>
      <c r="N138" s="189" t="s">
        <v>42</v>
      </c>
      <c r="P138" s="153">
        <f t="shared" si="1"/>
        <v>0</v>
      </c>
      <c r="Q138" s="153">
        <v>0</v>
      </c>
      <c r="R138" s="153">
        <f t="shared" si="2"/>
        <v>0</v>
      </c>
      <c r="S138" s="153">
        <v>0</v>
      </c>
      <c r="T138" s="154">
        <f t="shared" si="3"/>
        <v>0</v>
      </c>
      <c r="AR138" s="155" t="s">
        <v>481</v>
      </c>
      <c r="AT138" s="155" t="s">
        <v>454</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396</v>
      </c>
      <c r="BM138" s="155" t="s">
        <v>323</v>
      </c>
    </row>
    <row r="139" spans="2:65" s="1" customFormat="1" ht="24.15" customHeight="1">
      <c r="B139" s="142"/>
      <c r="C139" s="143" t="s">
        <v>92</v>
      </c>
      <c r="D139" s="143" t="s">
        <v>319</v>
      </c>
      <c r="E139" s="144" t="s">
        <v>9736</v>
      </c>
      <c r="F139" s="145" t="s">
        <v>9737</v>
      </c>
      <c r="G139" s="146" t="s">
        <v>484</v>
      </c>
      <c r="H139" s="147">
        <v>1410</v>
      </c>
      <c r="I139" s="148"/>
      <c r="J139" s="149">
        <f t="shared" si="0"/>
        <v>0</v>
      </c>
      <c r="K139" s="150"/>
      <c r="L139" s="31"/>
      <c r="M139" s="151" t="s">
        <v>1</v>
      </c>
      <c r="N139" s="152" t="s">
        <v>42</v>
      </c>
      <c r="P139" s="153">
        <f t="shared" si="1"/>
        <v>0</v>
      </c>
      <c r="Q139" s="153">
        <v>0</v>
      </c>
      <c r="R139" s="153">
        <f t="shared" si="2"/>
        <v>0</v>
      </c>
      <c r="S139" s="153">
        <v>0</v>
      </c>
      <c r="T139" s="154">
        <f t="shared" si="3"/>
        <v>0</v>
      </c>
      <c r="AR139" s="155" t="s">
        <v>396</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396</v>
      </c>
      <c r="BM139" s="155" t="s">
        <v>346</v>
      </c>
    </row>
    <row r="140" spans="2:65" s="1" customFormat="1" ht="33" customHeight="1">
      <c r="B140" s="142"/>
      <c r="C140" s="179" t="s">
        <v>323</v>
      </c>
      <c r="D140" s="179" t="s">
        <v>454</v>
      </c>
      <c r="E140" s="180" t="s">
        <v>9738</v>
      </c>
      <c r="F140" s="181" t="s">
        <v>9739</v>
      </c>
      <c r="G140" s="182" t="s">
        <v>484</v>
      </c>
      <c r="H140" s="183">
        <v>1342</v>
      </c>
      <c r="I140" s="184"/>
      <c r="J140" s="185">
        <f t="shared" si="0"/>
        <v>0</v>
      </c>
      <c r="K140" s="186"/>
      <c r="L140" s="187"/>
      <c r="M140" s="188" t="s">
        <v>1</v>
      </c>
      <c r="N140" s="189" t="s">
        <v>42</v>
      </c>
      <c r="P140" s="153">
        <f t="shared" si="1"/>
        <v>0</v>
      </c>
      <c r="Q140" s="153">
        <v>0</v>
      </c>
      <c r="R140" s="153">
        <f t="shared" si="2"/>
        <v>0</v>
      </c>
      <c r="S140" s="153">
        <v>0</v>
      </c>
      <c r="T140" s="154">
        <f t="shared" si="3"/>
        <v>0</v>
      </c>
      <c r="AR140" s="155" t="s">
        <v>481</v>
      </c>
      <c r="AT140" s="155" t="s">
        <v>454</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396</v>
      </c>
      <c r="BM140" s="155" t="s">
        <v>356</v>
      </c>
    </row>
    <row r="141" spans="2:65" s="1" customFormat="1" ht="24.15" customHeight="1">
      <c r="B141" s="142"/>
      <c r="C141" s="143" t="s">
        <v>341</v>
      </c>
      <c r="D141" s="143" t="s">
        <v>319</v>
      </c>
      <c r="E141" s="144" t="s">
        <v>9740</v>
      </c>
      <c r="F141" s="145" t="s">
        <v>9741</v>
      </c>
      <c r="G141" s="146" t="s">
        <v>484</v>
      </c>
      <c r="H141" s="147">
        <v>1710</v>
      </c>
      <c r="I141" s="148"/>
      <c r="J141" s="149">
        <f t="shared" si="0"/>
        <v>0</v>
      </c>
      <c r="K141" s="150"/>
      <c r="L141" s="31"/>
      <c r="M141" s="151" t="s">
        <v>1</v>
      </c>
      <c r="N141" s="152" t="s">
        <v>42</v>
      </c>
      <c r="P141" s="153">
        <f t="shared" si="1"/>
        <v>0</v>
      </c>
      <c r="Q141" s="153">
        <v>0</v>
      </c>
      <c r="R141" s="153">
        <f t="shared" si="2"/>
        <v>0</v>
      </c>
      <c r="S141" s="153">
        <v>0</v>
      </c>
      <c r="T141" s="154">
        <f t="shared" si="3"/>
        <v>0</v>
      </c>
      <c r="AR141" s="155" t="s">
        <v>396</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396</v>
      </c>
      <c r="BM141" s="155" t="s">
        <v>366</v>
      </c>
    </row>
    <row r="142" spans="2:65" s="1" customFormat="1" ht="33" customHeight="1">
      <c r="B142" s="142"/>
      <c r="C142" s="179" t="s">
        <v>346</v>
      </c>
      <c r="D142" s="179" t="s">
        <v>454</v>
      </c>
      <c r="E142" s="180" t="s">
        <v>9742</v>
      </c>
      <c r="F142" s="181" t="s">
        <v>9743</v>
      </c>
      <c r="G142" s="182" t="s">
        <v>484</v>
      </c>
      <c r="H142" s="183">
        <v>1628</v>
      </c>
      <c r="I142" s="184"/>
      <c r="J142" s="185">
        <f t="shared" si="0"/>
        <v>0</v>
      </c>
      <c r="K142" s="186"/>
      <c r="L142" s="187"/>
      <c r="M142" s="188" t="s">
        <v>1</v>
      </c>
      <c r="N142" s="189" t="s">
        <v>42</v>
      </c>
      <c r="P142" s="153">
        <f t="shared" si="1"/>
        <v>0</v>
      </c>
      <c r="Q142" s="153">
        <v>0</v>
      </c>
      <c r="R142" s="153">
        <f t="shared" si="2"/>
        <v>0</v>
      </c>
      <c r="S142" s="153">
        <v>0</v>
      </c>
      <c r="T142" s="154">
        <f t="shared" si="3"/>
        <v>0</v>
      </c>
      <c r="AR142" s="155" t="s">
        <v>481</v>
      </c>
      <c r="AT142" s="155" t="s">
        <v>454</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396</v>
      </c>
      <c r="BM142" s="155" t="s">
        <v>376</v>
      </c>
    </row>
    <row r="143" spans="2:65" s="1" customFormat="1" ht="24.15" customHeight="1">
      <c r="B143" s="142"/>
      <c r="C143" s="143" t="s">
        <v>351</v>
      </c>
      <c r="D143" s="143" t="s">
        <v>319</v>
      </c>
      <c r="E143" s="144" t="s">
        <v>9744</v>
      </c>
      <c r="F143" s="145" t="s">
        <v>9745</v>
      </c>
      <c r="G143" s="146" t="s">
        <v>484</v>
      </c>
      <c r="H143" s="147">
        <v>1687</v>
      </c>
      <c r="I143" s="148"/>
      <c r="J143" s="149">
        <f t="shared" si="0"/>
        <v>0</v>
      </c>
      <c r="K143" s="150"/>
      <c r="L143" s="31"/>
      <c r="M143" s="151" t="s">
        <v>1</v>
      </c>
      <c r="N143" s="152" t="s">
        <v>42</v>
      </c>
      <c r="P143" s="153">
        <f t="shared" si="1"/>
        <v>0</v>
      </c>
      <c r="Q143" s="153">
        <v>0</v>
      </c>
      <c r="R143" s="153">
        <f t="shared" si="2"/>
        <v>0</v>
      </c>
      <c r="S143" s="153">
        <v>0</v>
      </c>
      <c r="T143" s="154">
        <f t="shared" si="3"/>
        <v>0</v>
      </c>
      <c r="AR143" s="155" t="s">
        <v>396</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396</v>
      </c>
      <c r="BM143" s="155" t="s">
        <v>386</v>
      </c>
    </row>
    <row r="144" spans="2:65" s="1" customFormat="1" ht="33" customHeight="1">
      <c r="B144" s="142"/>
      <c r="C144" s="179" t="s">
        <v>356</v>
      </c>
      <c r="D144" s="179" t="s">
        <v>454</v>
      </c>
      <c r="E144" s="180" t="s">
        <v>9746</v>
      </c>
      <c r="F144" s="181" t="s">
        <v>9747</v>
      </c>
      <c r="G144" s="182" t="s">
        <v>484</v>
      </c>
      <c r="H144" s="183">
        <v>1606</v>
      </c>
      <c r="I144" s="184"/>
      <c r="J144" s="185">
        <f t="shared" si="0"/>
        <v>0</v>
      </c>
      <c r="K144" s="186"/>
      <c r="L144" s="187"/>
      <c r="M144" s="188" t="s">
        <v>1</v>
      </c>
      <c r="N144" s="189" t="s">
        <v>42</v>
      </c>
      <c r="P144" s="153">
        <f t="shared" si="1"/>
        <v>0</v>
      </c>
      <c r="Q144" s="153">
        <v>0</v>
      </c>
      <c r="R144" s="153">
        <f t="shared" si="2"/>
        <v>0</v>
      </c>
      <c r="S144" s="153">
        <v>0</v>
      </c>
      <c r="T144" s="154">
        <f t="shared" si="3"/>
        <v>0</v>
      </c>
      <c r="AR144" s="155" t="s">
        <v>481</v>
      </c>
      <c r="AT144" s="155" t="s">
        <v>454</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396</v>
      </c>
      <c r="BM144" s="155" t="s">
        <v>396</v>
      </c>
    </row>
    <row r="145" spans="2:65" s="1" customFormat="1" ht="24.15" customHeight="1">
      <c r="B145" s="142"/>
      <c r="C145" s="143" t="s">
        <v>361</v>
      </c>
      <c r="D145" s="143" t="s">
        <v>319</v>
      </c>
      <c r="E145" s="144" t="s">
        <v>9748</v>
      </c>
      <c r="F145" s="145" t="s">
        <v>9749</v>
      </c>
      <c r="G145" s="146" t="s">
        <v>484</v>
      </c>
      <c r="H145" s="147">
        <v>1281</v>
      </c>
      <c r="I145" s="148"/>
      <c r="J145" s="149">
        <f t="shared" si="0"/>
        <v>0</v>
      </c>
      <c r="K145" s="150"/>
      <c r="L145" s="31"/>
      <c r="M145" s="151" t="s">
        <v>1</v>
      </c>
      <c r="N145" s="152" t="s">
        <v>42</v>
      </c>
      <c r="P145" s="153">
        <f t="shared" si="1"/>
        <v>0</v>
      </c>
      <c r="Q145" s="153">
        <v>0</v>
      </c>
      <c r="R145" s="153">
        <f t="shared" si="2"/>
        <v>0</v>
      </c>
      <c r="S145" s="153">
        <v>0</v>
      </c>
      <c r="T145" s="154">
        <f t="shared" si="3"/>
        <v>0</v>
      </c>
      <c r="AR145" s="155" t="s">
        <v>396</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396</v>
      </c>
      <c r="BM145" s="155" t="s">
        <v>405</v>
      </c>
    </row>
    <row r="146" spans="2:65" s="1" customFormat="1" ht="33" customHeight="1">
      <c r="B146" s="142"/>
      <c r="C146" s="179" t="s">
        <v>366</v>
      </c>
      <c r="D146" s="179" t="s">
        <v>454</v>
      </c>
      <c r="E146" s="180" t="s">
        <v>9750</v>
      </c>
      <c r="F146" s="181" t="s">
        <v>9751</v>
      </c>
      <c r="G146" s="182" t="s">
        <v>484</v>
      </c>
      <c r="H146" s="183">
        <v>1220</v>
      </c>
      <c r="I146" s="184"/>
      <c r="J146" s="185">
        <f t="shared" si="0"/>
        <v>0</v>
      </c>
      <c r="K146" s="186"/>
      <c r="L146" s="187"/>
      <c r="M146" s="188" t="s">
        <v>1</v>
      </c>
      <c r="N146" s="189" t="s">
        <v>42</v>
      </c>
      <c r="P146" s="153">
        <f t="shared" si="1"/>
        <v>0</v>
      </c>
      <c r="Q146" s="153">
        <v>0</v>
      </c>
      <c r="R146" s="153">
        <f t="shared" si="2"/>
        <v>0</v>
      </c>
      <c r="S146" s="153">
        <v>0</v>
      </c>
      <c r="T146" s="154">
        <f t="shared" si="3"/>
        <v>0</v>
      </c>
      <c r="AR146" s="155" t="s">
        <v>481</v>
      </c>
      <c r="AT146" s="155" t="s">
        <v>454</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396</v>
      </c>
      <c r="BM146" s="155" t="s">
        <v>7</v>
      </c>
    </row>
    <row r="147" spans="2:65" s="1" customFormat="1" ht="24.15" customHeight="1">
      <c r="B147" s="142"/>
      <c r="C147" s="143" t="s">
        <v>371</v>
      </c>
      <c r="D147" s="143" t="s">
        <v>319</v>
      </c>
      <c r="E147" s="144" t="s">
        <v>9752</v>
      </c>
      <c r="F147" s="145" t="s">
        <v>9753</v>
      </c>
      <c r="G147" s="146" t="s">
        <v>484</v>
      </c>
      <c r="H147" s="147">
        <v>878</v>
      </c>
      <c r="I147" s="148"/>
      <c r="J147" s="149">
        <f t="shared" si="0"/>
        <v>0</v>
      </c>
      <c r="K147" s="150"/>
      <c r="L147" s="31"/>
      <c r="M147" s="151" t="s">
        <v>1</v>
      </c>
      <c r="N147" s="152" t="s">
        <v>42</v>
      </c>
      <c r="P147" s="153">
        <f t="shared" si="1"/>
        <v>0</v>
      </c>
      <c r="Q147" s="153">
        <v>0</v>
      </c>
      <c r="R147" s="153">
        <f t="shared" si="2"/>
        <v>0</v>
      </c>
      <c r="S147" s="153">
        <v>0</v>
      </c>
      <c r="T147" s="154">
        <f t="shared" si="3"/>
        <v>0</v>
      </c>
      <c r="AR147" s="155" t="s">
        <v>396</v>
      </c>
      <c r="AT147" s="155" t="s">
        <v>319</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396</v>
      </c>
      <c r="BM147" s="155" t="s">
        <v>432</v>
      </c>
    </row>
    <row r="148" spans="2:65" s="1" customFormat="1" ht="33" customHeight="1">
      <c r="B148" s="142"/>
      <c r="C148" s="179" t="s">
        <v>376</v>
      </c>
      <c r="D148" s="179" t="s">
        <v>454</v>
      </c>
      <c r="E148" s="180" t="s">
        <v>9754</v>
      </c>
      <c r="F148" s="181" t="s">
        <v>9755</v>
      </c>
      <c r="G148" s="182" t="s">
        <v>484</v>
      </c>
      <c r="H148" s="183">
        <v>836</v>
      </c>
      <c r="I148" s="184"/>
      <c r="J148" s="185">
        <f t="shared" si="0"/>
        <v>0</v>
      </c>
      <c r="K148" s="186"/>
      <c r="L148" s="187"/>
      <c r="M148" s="188" t="s">
        <v>1</v>
      </c>
      <c r="N148" s="189" t="s">
        <v>42</v>
      </c>
      <c r="P148" s="153">
        <f t="shared" si="1"/>
        <v>0</v>
      </c>
      <c r="Q148" s="153">
        <v>0</v>
      </c>
      <c r="R148" s="153">
        <f t="shared" si="2"/>
        <v>0</v>
      </c>
      <c r="S148" s="153">
        <v>0</v>
      </c>
      <c r="T148" s="154">
        <f t="shared" si="3"/>
        <v>0</v>
      </c>
      <c r="AR148" s="155" t="s">
        <v>481</v>
      </c>
      <c r="AT148" s="155" t="s">
        <v>454</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396</v>
      </c>
      <c r="BM148" s="155" t="s">
        <v>441</v>
      </c>
    </row>
    <row r="149" spans="2:65" s="1" customFormat="1" ht="24.15" customHeight="1">
      <c r="B149" s="142"/>
      <c r="C149" s="143" t="s">
        <v>381</v>
      </c>
      <c r="D149" s="143" t="s">
        <v>319</v>
      </c>
      <c r="E149" s="144" t="s">
        <v>9756</v>
      </c>
      <c r="F149" s="145" t="s">
        <v>9757</v>
      </c>
      <c r="G149" s="146" t="s">
        <v>484</v>
      </c>
      <c r="H149" s="147">
        <v>112</v>
      </c>
      <c r="I149" s="148"/>
      <c r="J149" s="149">
        <f t="shared" si="0"/>
        <v>0</v>
      </c>
      <c r="K149" s="150"/>
      <c r="L149" s="31"/>
      <c r="M149" s="151" t="s">
        <v>1</v>
      </c>
      <c r="N149" s="152" t="s">
        <v>42</v>
      </c>
      <c r="P149" s="153">
        <f t="shared" si="1"/>
        <v>0</v>
      </c>
      <c r="Q149" s="153">
        <v>0</v>
      </c>
      <c r="R149" s="153">
        <f t="shared" si="2"/>
        <v>0</v>
      </c>
      <c r="S149" s="153">
        <v>0</v>
      </c>
      <c r="T149" s="154">
        <f t="shared" si="3"/>
        <v>0</v>
      </c>
      <c r="AR149" s="155" t="s">
        <v>396</v>
      </c>
      <c r="AT149" s="155" t="s">
        <v>319</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396</v>
      </c>
      <c r="BM149" s="155" t="s">
        <v>453</v>
      </c>
    </row>
    <row r="150" spans="2:65" s="1" customFormat="1" ht="33" customHeight="1">
      <c r="B150" s="142"/>
      <c r="C150" s="179" t="s">
        <v>386</v>
      </c>
      <c r="D150" s="179" t="s">
        <v>454</v>
      </c>
      <c r="E150" s="180" t="s">
        <v>9758</v>
      </c>
      <c r="F150" s="181" t="s">
        <v>9759</v>
      </c>
      <c r="G150" s="182" t="s">
        <v>484</v>
      </c>
      <c r="H150" s="183">
        <v>117.6</v>
      </c>
      <c r="I150" s="184"/>
      <c r="J150" s="185">
        <f t="shared" si="0"/>
        <v>0</v>
      </c>
      <c r="K150" s="186"/>
      <c r="L150" s="187"/>
      <c r="M150" s="188" t="s">
        <v>1</v>
      </c>
      <c r="N150" s="189" t="s">
        <v>42</v>
      </c>
      <c r="P150" s="153">
        <f t="shared" si="1"/>
        <v>0</v>
      </c>
      <c r="Q150" s="153">
        <v>0</v>
      </c>
      <c r="R150" s="153">
        <f t="shared" si="2"/>
        <v>0</v>
      </c>
      <c r="S150" s="153">
        <v>0</v>
      </c>
      <c r="T150" s="154">
        <f t="shared" si="3"/>
        <v>0</v>
      </c>
      <c r="AR150" s="155" t="s">
        <v>481</v>
      </c>
      <c r="AT150" s="155" t="s">
        <v>454</v>
      </c>
      <c r="AU150" s="155" t="s">
        <v>88</v>
      </c>
      <c r="AY150" s="16" t="s">
        <v>317</v>
      </c>
      <c r="BE150" s="156">
        <f t="shared" si="4"/>
        <v>0</v>
      </c>
      <c r="BF150" s="156">
        <f t="shared" si="5"/>
        <v>0</v>
      </c>
      <c r="BG150" s="156">
        <f t="shared" si="6"/>
        <v>0</v>
      </c>
      <c r="BH150" s="156">
        <f t="shared" si="7"/>
        <v>0</v>
      </c>
      <c r="BI150" s="156">
        <f t="shared" si="8"/>
        <v>0</v>
      </c>
      <c r="BJ150" s="16" t="s">
        <v>88</v>
      </c>
      <c r="BK150" s="156">
        <f t="shared" si="9"/>
        <v>0</v>
      </c>
      <c r="BL150" s="16" t="s">
        <v>396</v>
      </c>
      <c r="BM150" s="155" t="s">
        <v>464</v>
      </c>
    </row>
    <row r="151" spans="2:65" s="1" customFormat="1" ht="24.15" customHeight="1">
      <c r="B151" s="142"/>
      <c r="C151" s="143" t="s">
        <v>391</v>
      </c>
      <c r="D151" s="143" t="s">
        <v>319</v>
      </c>
      <c r="E151" s="144" t="s">
        <v>9760</v>
      </c>
      <c r="F151" s="145" t="s">
        <v>9761</v>
      </c>
      <c r="G151" s="146" t="s">
        <v>484</v>
      </c>
      <c r="H151" s="147">
        <v>53</v>
      </c>
      <c r="I151" s="148"/>
      <c r="J151" s="149">
        <f t="shared" si="0"/>
        <v>0</v>
      </c>
      <c r="K151" s="150"/>
      <c r="L151" s="31"/>
      <c r="M151" s="151" t="s">
        <v>1</v>
      </c>
      <c r="N151" s="152" t="s">
        <v>42</v>
      </c>
      <c r="P151" s="153">
        <f t="shared" si="1"/>
        <v>0</v>
      </c>
      <c r="Q151" s="153">
        <v>0</v>
      </c>
      <c r="R151" s="153">
        <f t="shared" si="2"/>
        <v>0</v>
      </c>
      <c r="S151" s="153">
        <v>0</v>
      </c>
      <c r="T151" s="154">
        <f t="shared" si="3"/>
        <v>0</v>
      </c>
      <c r="AR151" s="155" t="s">
        <v>396</v>
      </c>
      <c r="AT151" s="155" t="s">
        <v>319</v>
      </c>
      <c r="AU151" s="155" t="s">
        <v>88</v>
      </c>
      <c r="AY151" s="16" t="s">
        <v>317</v>
      </c>
      <c r="BE151" s="156">
        <f t="shared" si="4"/>
        <v>0</v>
      </c>
      <c r="BF151" s="156">
        <f t="shared" si="5"/>
        <v>0</v>
      </c>
      <c r="BG151" s="156">
        <f t="shared" si="6"/>
        <v>0</v>
      </c>
      <c r="BH151" s="156">
        <f t="shared" si="7"/>
        <v>0</v>
      </c>
      <c r="BI151" s="156">
        <f t="shared" si="8"/>
        <v>0</v>
      </c>
      <c r="BJ151" s="16" t="s">
        <v>88</v>
      </c>
      <c r="BK151" s="156">
        <f t="shared" si="9"/>
        <v>0</v>
      </c>
      <c r="BL151" s="16" t="s">
        <v>396</v>
      </c>
      <c r="BM151" s="155" t="s">
        <v>473</v>
      </c>
    </row>
    <row r="152" spans="2:65" s="1" customFormat="1" ht="33" customHeight="1">
      <c r="B152" s="142"/>
      <c r="C152" s="179" t="s">
        <v>396</v>
      </c>
      <c r="D152" s="179" t="s">
        <v>454</v>
      </c>
      <c r="E152" s="180" t="s">
        <v>9762</v>
      </c>
      <c r="F152" s="181" t="s">
        <v>9763</v>
      </c>
      <c r="G152" s="182" t="s">
        <v>484</v>
      </c>
      <c r="H152" s="183">
        <v>55.65</v>
      </c>
      <c r="I152" s="184"/>
      <c r="J152" s="185">
        <f t="shared" si="0"/>
        <v>0</v>
      </c>
      <c r="K152" s="186"/>
      <c r="L152" s="187"/>
      <c r="M152" s="188" t="s">
        <v>1</v>
      </c>
      <c r="N152" s="189" t="s">
        <v>42</v>
      </c>
      <c r="P152" s="153">
        <f t="shared" si="1"/>
        <v>0</v>
      </c>
      <c r="Q152" s="153">
        <v>0</v>
      </c>
      <c r="R152" s="153">
        <f t="shared" si="2"/>
        <v>0</v>
      </c>
      <c r="S152" s="153">
        <v>0</v>
      </c>
      <c r="T152" s="154">
        <f t="shared" si="3"/>
        <v>0</v>
      </c>
      <c r="AR152" s="155" t="s">
        <v>481</v>
      </c>
      <c r="AT152" s="155" t="s">
        <v>454</v>
      </c>
      <c r="AU152" s="155" t="s">
        <v>88</v>
      </c>
      <c r="AY152" s="16" t="s">
        <v>317</v>
      </c>
      <c r="BE152" s="156">
        <f t="shared" si="4"/>
        <v>0</v>
      </c>
      <c r="BF152" s="156">
        <f t="shared" si="5"/>
        <v>0</v>
      </c>
      <c r="BG152" s="156">
        <f t="shared" si="6"/>
        <v>0</v>
      </c>
      <c r="BH152" s="156">
        <f t="shared" si="7"/>
        <v>0</v>
      </c>
      <c r="BI152" s="156">
        <f t="shared" si="8"/>
        <v>0</v>
      </c>
      <c r="BJ152" s="16" t="s">
        <v>88</v>
      </c>
      <c r="BK152" s="156">
        <f t="shared" si="9"/>
        <v>0</v>
      </c>
      <c r="BL152" s="16" t="s">
        <v>396</v>
      </c>
      <c r="BM152" s="155" t="s">
        <v>481</v>
      </c>
    </row>
    <row r="153" spans="2:65" s="1" customFormat="1" ht="24.15" customHeight="1">
      <c r="B153" s="142"/>
      <c r="C153" s="143" t="s">
        <v>401</v>
      </c>
      <c r="D153" s="143" t="s">
        <v>319</v>
      </c>
      <c r="E153" s="144" t="s">
        <v>9764</v>
      </c>
      <c r="F153" s="145" t="s">
        <v>9765</v>
      </c>
      <c r="G153" s="146" t="s">
        <v>484</v>
      </c>
      <c r="H153" s="147">
        <v>112</v>
      </c>
      <c r="I153" s="148"/>
      <c r="J153" s="149">
        <f t="shared" si="0"/>
        <v>0</v>
      </c>
      <c r="K153" s="150"/>
      <c r="L153" s="31"/>
      <c r="M153" s="151" t="s">
        <v>1</v>
      </c>
      <c r="N153" s="152" t="s">
        <v>42</v>
      </c>
      <c r="P153" s="153">
        <f t="shared" si="1"/>
        <v>0</v>
      </c>
      <c r="Q153" s="153">
        <v>0</v>
      </c>
      <c r="R153" s="153">
        <f t="shared" si="2"/>
        <v>0</v>
      </c>
      <c r="S153" s="153">
        <v>0</v>
      </c>
      <c r="T153" s="154">
        <f t="shared" si="3"/>
        <v>0</v>
      </c>
      <c r="AR153" s="155" t="s">
        <v>396</v>
      </c>
      <c r="AT153" s="155" t="s">
        <v>319</v>
      </c>
      <c r="AU153" s="155" t="s">
        <v>88</v>
      </c>
      <c r="AY153" s="16" t="s">
        <v>317</v>
      </c>
      <c r="BE153" s="156">
        <f t="shared" si="4"/>
        <v>0</v>
      </c>
      <c r="BF153" s="156">
        <f t="shared" si="5"/>
        <v>0</v>
      </c>
      <c r="BG153" s="156">
        <f t="shared" si="6"/>
        <v>0</v>
      </c>
      <c r="BH153" s="156">
        <f t="shared" si="7"/>
        <v>0</v>
      </c>
      <c r="BI153" s="156">
        <f t="shared" si="8"/>
        <v>0</v>
      </c>
      <c r="BJ153" s="16" t="s">
        <v>88</v>
      </c>
      <c r="BK153" s="156">
        <f t="shared" si="9"/>
        <v>0</v>
      </c>
      <c r="BL153" s="16" t="s">
        <v>396</v>
      </c>
      <c r="BM153" s="155" t="s">
        <v>495</v>
      </c>
    </row>
    <row r="154" spans="2:65" s="1" customFormat="1" ht="33" customHeight="1">
      <c r="B154" s="142"/>
      <c r="C154" s="179" t="s">
        <v>405</v>
      </c>
      <c r="D154" s="179" t="s">
        <v>454</v>
      </c>
      <c r="E154" s="180" t="s">
        <v>9766</v>
      </c>
      <c r="F154" s="181" t="s">
        <v>9767</v>
      </c>
      <c r="G154" s="182" t="s">
        <v>484</v>
      </c>
      <c r="H154" s="183">
        <v>117.6</v>
      </c>
      <c r="I154" s="184"/>
      <c r="J154" s="185">
        <f t="shared" si="0"/>
        <v>0</v>
      </c>
      <c r="K154" s="186"/>
      <c r="L154" s="187"/>
      <c r="M154" s="188" t="s">
        <v>1</v>
      </c>
      <c r="N154" s="189" t="s">
        <v>42</v>
      </c>
      <c r="P154" s="153">
        <f t="shared" si="1"/>
        <v>0</v>
      </c>
      <c r="Q154" s="153">
        <v>0</v>
      </c>
      <c r="R154" s="153">
        <f t="shared" si="2"/>
        <v>0</v>
      </c>
      <c r="S154" s="153">
        <v>0</v>
      </c>
      <c r="T154" s="154">
        <f t="shared" si="3"/>
        <v>0</v>
      </c>
      <c r="AR154" s="155" t="s">
        <v>481</v>
      </c>
      <c r="AT154" s="155" t="s">
        <v>454</v>
      </c>
      <c r="AU154" s="155" t="s">
        <v>88</v>
      </c>
      <c r="AY154" s="16" t="s">
        <v>317</v>
      </c>
      <c r="BE154" s="156">
        <f t="shared" si="4"/>
        <v>0</v>
      </c>
      <c r="BF154" s="156">
        <f t="shared" si="5"/>
        <v>0</v>
      </c>
      <c r="BG154" s="156">
        <f t="shared" si="6"/>
        <v>0</v>
      </c>
      <c r="BH154" s="156">
        <f t="shared" si="7"/>
        <v>0</v>
      </c>
      <c r="BI154" s="156">
        <f t="shared" si="8"/>
        <v>0</v>
      </c>
      <c r="BJ154" s="16" t="s">
        <v>88</v>
      </c>
      <c r="BK154" s="156">
        <f t="shared" si="9"/>
        <v>0</v>
      </c>
      <c r="BL154" s="16" t="s">
        <v>396</v>
      </c>
      <c r="BM154" s="155" t="s">
        <v>507</v>
      </c>
    </row>
    <row r="155" spans="2:65" s="1" customFormat="1" ht="24.15" customHeight="1">
      <c r="B155" s="142"/>
      <c r="C155" s="143" t="s">
        <v>415</v>
      </c>
      <c r="D155" s="143" t="s">
        <v>319</v>
      </c>
      <c r="E155" s="144" t="s">
        <v>9768</v>
      </c>
      <c r="F155" s="145" t="s">
        <v>9769</v>
      </c>
      <c r="G155" s="146" t="s">
        <v>484</v>
      </c>
      <c r="H155" s="147">
        <v>33</v>
      </c>
      <c r="I155" s="148"/>
      <c r="J155" s="149">
        <f t="shared" si="0"/>
        <v>0</v>
      </c>
      <c r="K155" s="150"/>
      <c r="L155" s="31"/>
      <c r="M155" s="151" t="s">
        <v>1</v>
      </c>
      <c r="N155" s="152" t="s">
        <v>42</v>
      </c>
      <c r="P155" s="153">
        <f t="shared" si="1"/>
        <v>0</v>
      </c>
      <c r="Q155" s="153">
        <v>0</v>
      </c>
      <c r="R155" s="153">
        <f t="shared" si="2"/>
        <v>0</v>
      </c>
      <c r="S155" s="153">
        <v>0</v>
      </c>
      <c r="T155" s="154">
        <f t="shared" si="3"/>
        <v>0</v>
      </c>
      <c r="AR155" s="155" t="s">
        <v>396</v>
      </c>
      <c r="AT155" s="155" t="s">
        <v>319</v>
      </c>
      <c r="AU155" s="155" t="s">
        <v>88</v>
      </c>
      <c r="AY155" s="16" t="s">
        <v>317</v>
      </c>
      <c r="BE155" s="156">
        <f t="shared" si="4"/>
        <v>0</v>
      </c>
      <c r="BF155" s="156">
        <f t="shared" si="5"/>
        <v>0</v>
      </c>
      <c r="BG155" s="156">
        <f t="shared" si="6"/>
        <v>0</v>
      </c>
      <c r="BH155" s="156">
        <f t="shared" si="7"/>
        <v>0</v>
      </c>
      <c r="BI155" s="156">
        <f t="shared" si="8"/>
        <v>0</v>
      </c>
      <c r="BJ155" s="16" t="s">
        <v>88</v>
      </c>
      <c r="BK155" s="156">
        <f t="shared" si="9"/>
        <v>0</v>
      </c>
      <c r="BL155" s="16" t="s">
        <v>396</v>
      </c>
      <c r="BM155" s="155" t="s">
        <v>647</v>
      </c>
    </row>
    <row r="156" spans="2:65" s="1" customFormat="1" ht="33" customHeight="1">
      <c r="B156" s="142"/>
      <c r="C156" s="179" t="s">
        <v>7</v>
      </c>
      <c r="D156" s="179" t="s">
        <v>454</v>
      </c>
      <c r="E156" s="180" t="s">
        <v>9770</v>
      </c>
      <c r="F156" s="181" t="s">
        <v>9771</v>
      </c>
      <c r="G156" s="182" t="s">
        <v>484</v>
      </c>
      <c r="H156" s="183">
        <v>34.65</v>
      </c>
      <c r="I156" s="184"/>
      <c r="J156" s="185">
        <f t="shared" si="0"/>
        <v>0</v>
      </c>
      <c r="K156" s="186"/>
      <c r="L156" s="187"/>
      <c r="M156" s="188" t="s">
        <v>1</v>
      </c>
      <c r="N156" s="189" t="s">
        <v>42</v>
      </c>
      <c r="P156" s="153">
        <f t="shared" si="1"/>
        <v>0</v>
      </c>
      <c r="Q156" s="153">
        <v>0</v>
      </c>
      <c r="R156" s="153">
        <f t="shared" si="2"/>
        <v>0</v>
      </c>
      <c r="S156" s="153">
        <v>0</v>
      </c>
      <c r="T156" s="154">
        <f t="shared" si="3"/>
        <v>0</v>
      </c>
      <c r="AR156" s="155" t="s">
        <v>481</v>
      </c>
      <c r="AT156" s="155" t="s">
        <v>454</v>
      </c>
      <c r="AU156" s="155" t="s">
        <v>88</v>
      </c>
      <c r="AY156" s="16" t="s">
        <v>317</v>
      </c>
      <c r="BE156" s="156">
        <f t="shared" si="4"/>
        <v>0</v>
      </c>
      <c r="BF156" s="156">
        <f t="shared" si="5"/>
        <v>0</v>
      </c>
      <c r="BG156" s="156">
        <f t="shared" si="6"/>
        <v>0</v>
      </c>
      <c r="BH156" s="156">
        <f t="shared" si="7"/>
        <v>0</v>
      </c>
      <c r="BI156" s="156">
        <f t="shared" si="8"/>
        <v>0</v>
      </c>
      <c r="BJ156" s="16" t="s">
        <v>88</v>
      </c>
      <c r="BK156" s="156">
        <f t="shared" si="9"/>
        <v>0</v>
      </c>
      <c r="BL156" s="16" t="s">
        <v>396</v>
      </c>
      <c r="BM156" s="155" t="s">
        <v>650</v>
      </c>
    </row>
    <row r="157" spans="2:65" s="1" customFormat="1" ht="24.15" customHeight="1">
      <c r="B157" s="142"/>
      <c r="C157" s="143" t="s">
        <v>427</v>
      </c>
      <c r="D157" s="143" t="s">
        <v>319</v>
      </c>
      <c r="E157" s="144" t="s">
        <v>9772</v>
      </c>
      <c r="F157" s="145" t="s">
        <v>9773</v>
      </c>
      <c r="G157" s="146" t="s">
        <v>484</v>
      </c>
      <c r="H157" s="147">
        <v>156</v>
      </c>
      <c r="I157" s="148"/>
      <c r="J157" s="149">
        <f t="shared" si="0"/>
        <v>0</v>
      </c>
      <c r="K157" s="150"/>
      <c r="L157" s="31"/>
      <c r="M157" s="151" t="s">
        <v>1</v>
      </c>
      <c r="N157" s="152" t="s">
        <v>42</v>
      </c>
      <c r="P157" s="153">
        <f t="shared" si="1"/>
        <v>0</v>
      </c>
      <c r="Q157" s="153">
        <v>0</v>
      </c>
      <c r="R157" s="153">
        <f t="shared" si="2"/>
        <v>0</v>
      </c>
      <c r="S157" s="153">
        <v>0</v>
      </c>
      <c r="T157" s="154">
        <f t="shared" si="3"/>
        <v>0</v>
      </c>
      <c r="AR157" s="155" t="s">
        <v>396</v>
      </c>
      <c r="AT157" s="155" t="s">
        <v>319</v>
      </c>
      <c r="AU157" s="155" t="s">
        <v>88</v>
      </c>
      <c r="AY157" s="16" t="s">
        <v>317</v>
      </c>
      <c r="BE157" s="156">
        <f t="shared" si="4"/>
        <v>0</v>
      </c>
      <c r="BF157" s="156">
        <f t="shared" si="5"/>
        <v>0</v>
      </c>
      <c r="BG157" s="156">
        <f t="shared" si="6"/>
        <v>0</v>
      </c>
      <c r="BH157" s="156">
        <f t="shared" si="7"/>
        <v>0</v>
      </c>
      <c r="BI157" s="156">
        <f t="shared" si="8"/>
        <v>0</v>
      </c>
      <c r="BJ157" s="16" t="s">
        <v>88</v>
      </c>
      <c r="BK157" s="156">
        <f t="shared" si="9"/>
        <v>0</v>
      </c>
      <c r="BL157" s="16" t="s">
        <v>396</v>
      </c>
      <c r="BM157" s="155" t="s">
        <v>655</v>
      </c>
    </row>
    <row r="158" spans="2:65" s="1" customFormat="1" ht="33" customHeight="1">
      <c r="B158" s="142"/>
      <c r="C158" s="179" t="s">
        <v>432</v>
      </c>
      <c r="D158" s="179" t="s">
        <v>454</v>
      </c>
      <c r="E158" s="180" t="s">
        <v>9774</v>
      </c>
      <c r="F158" s="181" t="s">
        <v>9775</v>
      </c>
      <c r="G158" s="182" t="s">
        <v>484</v>
      </c>
      <c r="H158" s="183">
        <v>163.80000000000001</v>
      </c>
      <c r="I158" s="184"/>
      <c r="J158" s="185">
        <f t="shared" si="0"/>
        <v>0</v>
      </c>
      <c r="K158" s="186"/>
      <c r="L158" s="187"/>
      <c r="M158" s="188" t="s">
        <v>1</v>
      </c>
      <c r="N158" s="189" t="s">
        <v>42</v>
      </c>
      <c r="P158" s="153">
        <f t="shared" si="1"/>
        <v>0</v>
      </c>
      <c r="Q158" s="153">
        <v>0</v>
      </c>
      <c r="R158" s="153">
        <f t="shared" si="2"/>
        <v>0</v>
      </c>
      <c r="S158" s="153">
        <v>0</v>
      </c>
      <c r="T158" s="154">
        <f t="shared" si="3"/>
        <v>0</v>
      </c>
      <c r="AR158" s="155" t="s">
        <v>481</v>
      </c>
      <c r="AT158" s="155" t="s">
        <v>454</v>
      </c>
      <c r="AU158" s="155" t="s">
        <v>88</v>
      </c>
      <c r="AY158" s="16" t="s">
        <v>317</v>
      </c>
      <c r="BE158" s="156">
        <f t="shared" si="4"/>
        <v>0</v>
      </c>
      <c r="BF158" s="156">
        <f t="shared" si="5"/>
        <v>0</v>
      </c>
      <c r="BG158" s="156">
        <f t="shared" si="6"/>
        <v>0</v>
      </c>
      <c r="BH158" s="156">
        <f t="shared" si="7"/>
        <v>0</v>
      </c>
      <c r="BI158" s="156">
        <f t="shared" si="8"/>
        <v>0</v>
      </c>
      <c r="BJ158" s="16" t="s">
        <v>88</v>
      </c>
      <c r="BK158" s="156">
        <f t="shared" si="9"/>
        <v>0</v>
      </c>
      <c r="BL158" s="16" t="s">
        <v>396</v>
      </c>
      <c r="BM158" s="155" t="s">
        <v>662</v>
      </c>
    </row>
    <row r="159" spans="2:65" s="1" customFormat="1" ht="24.15" customHeight="1">
      <c r="B159" s="142"/>
      <c r="C159" s="143" t="s">
        <v>436</v>
      </c>
      <c r="D159" s="143" t="s">
        <v>319</v>
      </c>
      <c r="E159" s="144" t="s">
        <v>9776</v>
      </c>
      <c r="F159" s="145" t="s">
        <v>9777</v>
      </c>
      <c r="G159" s="146" t="s">
        <v>484</v>
      </c>
      <c r="H159" s="147">
        <v>21</v>
      </c>
      <c r="I159" s="148"/>
      <c r="J159" s="149">
        <f t="shared" si="0"/>
        <v>0</v>
      </c>
      <c r="K159" s="150"/>
      <c r="L159" s="31"/>
      <c r="M159" s="151" t="s">
        <v>1</v>
      </c>
      <c r="N159" s="152" t="s">
        <v>42</v>
      </c>
      <c r="P159" s="153">
        <f t="shared" si="1"/>
        <v>0</v>
      </c>
      <c r="Q159" s="153">
        <v>0</v>
      </c>
      <c r="R159" s="153">
        <f t="shared" si="2"/>
        <v>0</v>
      </c>
      <c r="S159" s="153">
        <v>0</v>
      </c>
      <c r="T159" s="154">
        <f t="shared" si="3"/>
        <v>0</v>
      </c>
      <c r="AR159" s="155" t="s">
        <v>396</v>
      </c>
      <c r="AT159" s="155" t="s">
        <v>319</v>
      </c>
      <c r="AU159" s="155" t="s">
        <v>88</v>
      </c>
      <c r="AY159" s="16" t="s">
        <v>317</v>
      </c>
      <c r="BE159" s="156">
        <f t="shared" si="4"/>
        <v>0</v>
      </c>
      <c r="BF159" s="156">
        <f t="shared" si="5"/>
        <v>0</v>
      </c>
      <c r="BG159" s="156">
        <f t="shared" si="6"/>
        <v>0</v>
      </c>
      <c r="BH159" s="156">
        <f t="shared" si="7"/>
        <v>0</v>
      </c>
      <c r="BI159" s="156">
        <f t="shared" si="8"/>
        <v>0</v>
      </c>
      <c r="BJ159" s="16" t="s">
        <v>88</v>
      </c>
      <c r="BK159" s="156">
        <f t="shared" si="9"/>
        <v>0</v>
      </c>
      <c r="BL159" s="16" t="s">
        <v>396</v>
      </c>
      <c r="BM159" s="155" t="s">
        <v>665</v>
      </c>
    </row>
    <row r="160" spans="2:65" s="1" customFormat="1" ht="33" customHeight="1">
      <c r="B160" s="142"/>
      <c r="C160" s="179" t="s">
        <v>441</v>
      </c>
      <c r="D160" s="179" t="s">
        <v>454</v>
      </c>
      <c r="E160" s="180" t="s">
        <v>9778</v>
      </c>
      <c r="F160" s="181" t="s">
        <v>9779</v>
      </c>
      <c r="G160" s="182" t="s">
        <v>484</v>
      </c>
      <c r="H160" s="183">
        <v>22.05</v>
      </c>
      <c r="I160" s="184"/>
      <c r="J160" s="185">
        <f t="shared" si="0"/>
        <v>0</v>
      </c>
      <c r="K160" s="186"/>
      <c r="L160" s="187"/>
      <c r="M160" s="188" t="s">
        <v>1</v>
      </c>
      <c r="N160" s="189" t="s">
        <v>42</v>
      </c>
      <c r="P160" s="153">
        <f t="shared" si="1"/>
        <v>0</v>
      </c>
      <c r="Q160" s="153">
        <v>0</v>
      </c>
      <c r="R160" s="153">
        <f t="shared" si="2"/>
        <v>0</v>
      </c>
      <c r="S160" s="153">
        <v>0</v>
      </c>
      <c r="T160" s="154">
        <f t="shared" si="3"/>
        <v>0</v>
      </c>
      <c r="AR160" s="155" t="s">
        <v>481</v>
      </c>
      <c r="AT160" s="155" t="s">
        <v>454</v>
      </c>
      <c r="AU160" s="155" t="s">
        <v>88</v>
      </c>
      <c r="AY160" s="16" t="s">
        <v>317</v>
      </c>
      <c r="BE160" s="156">
        <f t="shared" si="4"/>
        <v>0</v>
      </c>
      <c r="BF160" s="156">
        <f t="shared" si="5"/>
        <v>0</v>
      </c>
      <c r="BG160" s="156">
        <f t="shared" si="6"/>
        <v>0</v>
      </c>
      <c r="BH160" s="156">
        <f t="shared" si="7"/>
        <v>0</v>
      </c>
      <c r="BI160" s="156">
        <f t="shared" si="8"/>
        <v>0</v>
      </c>
      <c r="BJ160" s="16" t="s">
        <v>88</v>
      </c>
      <c r="BK160" s="156">
        <f t="shared" si="9"/>
        <v>0</v>
      </c>
      <c r="BL160" s="16" t="s">
        <v>396</v>
      </c>
      <c r="BM160" s="155" t="s">
        <v>616</v>
      </c>
    </row>
    <row r="161" spans="2:65" s="1" customFormat="1" ht="16.5" customHeight="1">
      <c r="B161" s="142"/>
      <c r="C161" s="143" t="s">
        <v>448</v>
      </c>
      <c r="D161" s="143" t="s">
        <v>319</v>
      </c>
      <c r="E161" s="144" t="s">
        <v>9780</v>
      </c>
      <c r="F161" s="145" t="s">
        <v>9781</v>
      </c>
      <c r="G161" s="146" t="s">
        <v>484</v>
      </c>
      <c r="H161" s="147">
        <v>338</v>
      </c>
      <c r="I161" s="148"/>
      <c r="J161" s="149">
        <f t="shared" si="0"/>
        <v>0</v>
      </c>
      <c r="K161" s="150"/>
      <c r="L161" s="31"/>
      <c r="M161" s="151" t="s">
        <v>1</v>
      </c>
      <c r="N161" s="152" t="s">
        <v>42</v>
      </c>
      <c r="P161" s="153">
        <f t="shared" si="1"/>
        <v>0</v>
      </c>
      <c r="Q161" s="153">
        <v>0</v>
      </c>
      <c r="R161" s="153">
        <f t="shared" si="2"/>
        <v>0</v>
      </c>
      <c r="S161" s="153">
        <v>0</v>
      </c>
      <c r="T161" s="154">
        <f t="shared" si="3"/>
        <v>0</v>
      </c>
      <c r="AR161" s="155" t="s">
        <v>396</v>
      </c>
      <c r="AT161" s="155" t="s">
        <v>319</v>
      </c>
      <c r="AU161" s="155" t="s">
        <v>88</v>
      </c>
      <c r="AY161" s="16" t="s">
        <v>317</v>
      </c>
      <c r="BE161" s="156">
        <f t="shared" si="4"/>
        <v>0</v>
      </c>
      <c r="BF161" s="156">
        <f t="shared" si="5"/>
        <v>0</v>
      </c>
      <c r="BG161" s="156">
        <f t="shared" si="6"/>
        <v>0</v>
      </c>
      <c r="BH161" s="156">
        <f t="shared" si="7"/>
        <v>0</v>
      </c>
      <c r="BI161" s="156">
        <f t="shared" si="8"/>
        <v>0</v>
      </c>
      <c r="BJ161" s="16" t="s">
        <v>88</v>
      </c>
      <c r="BK161" s="156">
        <f t="shared" si="9"/>
        <v>0</v>
      </c>
      <c r="BL161" s="16" t="s">
        <v>396</v>
      </c>
      <c r="BM161" s="155" t="s">
        <v>670</v>
      </c>
    </row>
    <row r="162" spans="2:65" s="1" customFormat="1" ht="24.15" customHeight="1">
      <c r="B162" s="142"/>
      <c r="C162" s="179" t="s">
        <v>453</v>
      </c>
      <c r="D162" s="179" t="s">
        <v>454</v>
      </c>
      <c r="E162" s="180" t="s">
        <v>9782</v>
      </c>
      <c r="F162" s="181" t="s">
        <v>9783</v>
      </c>
      <c r="G162" s="182" t="s">
        <v>484</v>
      </c>
      <c r="H162" s="183">
        <v>354.9</v>
      </c>
      <c r="I162" s="184"/>
      <c r="J162" s="185">
        <f t="shared" si="0"/>
        <v>0</v>
      </c>
      <c r="K162" s="186"/>
      <c r="L162" s="187"/>
      <c r="M162" s="188" t="s">
        <v>1</v>
      </c>
      <c r="N162" s="189" t="s">
        <v>42</v>
      </c>
      <c r="P162" s="153">
        <f t="shared" si="1"/>
        <v>0</v>
      </c>
      <c r="Q162" s="153">
        <v>0</v>
      </c>
      <c r="R162" s="153">
        <f t="shared" si="2"/>
        <v>0</v>
      </c>
      <c r="S162" s="153">
        <v>0</v>
      </c>
      <c r="T162" s="154">
        <f t="shared" si="3"/>
        <v>0</v>
      </c>
      <c r="AR162" s="155" t="s">
        <v>481</v>
      </c>
      <c r="AT162" s="155" t="s">
        <v>454</v>
      </c>
      <c r="AU162" s="155" t="s">
        <v>88</v>
      </c>
      <c r="AY162" s="16" t="s">
        <v>317</v>
      </c>
      <c r="BE162" s="156">
        <f t="shared" si="4"/>
        <v>0</v>
      </c>
      <c r="BF162" s="156">
        <f t="shared" si="5"/>
        <v>0</v>
      </c>
      <c r="BG162" s="156">
        <f t="shared" si="6"/>
        <v>0</v>
      </c>
      <c r="BH162" s="156">
        <f t="shared" si="7"/>
        <v>0</v>
      </c>
      <c r="BI162" s="156">
        <f t="shared" si="8"/>
        <v>0</v>
      </c>
      <c r="BJ162" s="16" t="s">
        <v>88</v>
      </c>
      <c r="BK162" s="156">
        <f t="shared" si="9"/>
        <v>0</v>
      </c>
      <c r="BL162" s="16" t="s">
        <v>396</v>
      </c>
      <c r="BM162" s="155" t="s">
        <v>673</v>
      </c>
    </row>
    <row r="163" spans="2:65" s="1" customFormat="1" ht="16.5" customHeight="1">
      <c r="B163" s="142"/>
      <c r="C163" s="143" t="s">
        <v>459</v>
      </c>
      <c r="D163" s="143" t="s">
        <v>319</v>
      </c>
      <c r="E163" s="144" t="s">
        <v>9784</v>
      </c>
      <c r="F163" s="145" t="s">
        <v>9785</v>
      </c>
      <c r="G163" s="146" t="s">
        <v>484</v>
      </c>
      <c r="H163" s="147">
        <v>1522</v>
      </c>
      <c r="I163" s="148"/>
      <c r="J163" s="149">
        <f t="shared" si="0"/>
        <v>0</v>
      </c>
      <c r="K163" s="150"/>
      <c r="L163" s="31"/>
      <c r="M163" s="151" t="s">
        <v>1</v>
      </c>
      <c r="N163" s="152" t="s">
        <v>42</v>
      </c>
      <c r="P163" s="153">
        <f t="shared" si="1"/>
        <v>0</v>
      </c>
      <c r="Q163" s="153">
        <v>0</v>
      </c>
      <c r="R163" s="153">
        <f t="shared" si="2"/>
        <v>0</v>
      </c>
      <c r="S163" s="153">
        <v>0</v>
      </c>
      <c r="T163" s="154">
        <f t="shared" si="3"/>
        <v>0</v>
      </c>
      <c r="AR163" s="155" t="s">
        <v>396</v>
      </c>
      <c r="AT163" s="155" t="s">
        <v>319</v>
      </c>
      <c r="AU163" s="155" t="s">
        <v>88</v>
      </c>
      <c r="AY163" s="16" t="s">
        <v>317</v>
      </c>
      <c r="BE163" s="156">
        <f t="shared" si="4"/>
        <v>0</v>
      </c>
      <c r="BF163" s="156">
        <f t="shared" si="5"/>
        <v>0</v>
      </c>
      <c r="BG163" s="156">
        <f t="shared" si="6"/>
        <v>0</v>
      </c>
      <c r="BH163" s="156">
        <f t="shared" si="7"/>
        <v>0</v>
      </c>
      <c r="BI163" s="156">
        <f t="shared" si="8"/>
        <v>0</v>
      </c>
      <c r="BJ163" s="16" t="s">
        <v>88</v>
      </c>
      <c r="BK163" s="156">
        <f t="shared" si="9"/>
        <v>0</v>
      </c>
      <c r="BL163" s="16" t="s">
        <v>396</v>
      </c>
      <c r="BM163" s="155" t="s">
        <v>675</v>
      </c>
    </row>
    <row r="164" spans="2:65" s="1" customFormat="1" ht="24.15" customHeight="1">
      <c r="B164" s="142"/>
      <c r="C164" s="179" t="s">
        <v>464</v>
      </c>
      <c r="D164" s="179" t="s">
        <v>454</v>
      </c>
      <c r="E164" s="180" t="s">
        <v>9786</v>
      </c>
      <c r="F164" s="181" t="s">
        <v>9787</v>
      </c>
      <c r="G164" s="182" t="s">
        <v>484</v>
      </c>
      <c r="H164" s="183">
        <v>1282.05</v>
      </c>
      <c r="I164" s="184"/>
      <c r="J164" s="185">
        <f t="shared" si="0"/>
        <v>0</v>
      </c>
      <c r="K164" s="186"/>
      <c r="L164" s="187"/>
      <c r="M164" s="188" t="s">
        <v>1</v>
      </c>
      <c r="N164" s="189" t="s">
        <v>42</v>
      </c>
      <c r="P164" s="153">
        <f t="shared" si="1"/>
        <v>0</v>
      </c>
      <c r="Q164" s="153">
        <v>0</v>
      </c>
      <c r="R164" s="153">
        <f t="shared" si="2"/>
        <v>0</v>
      </c>
      <c r="S164" s="153">
        <v>0</v>
      </c>
      <c r="T164" s="154">
        <f t="shared" si="3"/>
        <v>0</v>
      </c>
      <c r="AR164" s="155" t="s">
        <v>481</v>
      </c>
      <c r="AT164" s="155" t="s">
        <v>454</v>
      </c>
      <c r="AU164" s="155" t="s">
        <v>88</v>
      </c>
      <c r="AY164" s="16" t="s">
        <v>317</v>
      </c>
      <c r="BE164" s="156">
        <f t="shared" si="4"/>
        <v>0</v>
      </c>
      <c r="BF164" s="156">
        <f t="shared" si="5"/>
        <v>0</v>
      </c>
      <c r="BG164" s="156">
        <f t="shared" si="6"/>
        <v>0</v>
      </c>
      <c r="BH164" s="156">
        <f t="shared" si="7"/>
        <v>0</v>
      </c>
      <c r="BI164" s="156">
        <f t="shared" si="8"/>
        <v>0</v>
      </c>
      <c r="BJ164" s="16" t="s">
        <v>88</v>
      </c>
      <c r="BK164" s="156">
        <f t="shared" si="9"/>
        <v>0</v>
      </c>
      <c r="BL164" s="16" t="s">
        <v>396</v>
      </c>
      <c r="BM164" s="155" t="s">
        <v>678</v>
      </c>
    </row>
    <row r="165" spans="2:65" s="1" customFormat="1" ht="24.15" customHeight="1">
      <c r="B165" s="142"/>
      <c r="C165" s="179" t="s">
        <v>469</v>
      </c>
      <c r="D165" s="179" t="s">
        <v>454</v>
      </c>
      <c r="E165" s="180" t="s">
        <v>9788</v>
      </c>
      <c r="F165" s="181" t="s">
        <v>9789</v>
      </c>
      <c r="G165" s="182" t="s">
        <v>484</v>
      </c>
      <c r="H165" s="183">
        <v>301</v>
      </c>
      <c r="I165" s="184"/>
      <c r="J165" s="185">
        <f t="shared" si="0"/>
        <v>0</v>
      </c>
      <c r="K165" s="186"/>
      <c r="L165" s="187"/>
      <c r="M165" s="188" t="s">
        <v>1</v>
      </c>
      <c r="N165" s="189" t="s">
        <v>42</v>
      </c>
      <c r="P165" s="153">
        <f t="shared" si="1"/>
        <v>0</v>
      </c>
      <c r="Q165" s="153">
        <v>0</v>
      </c>
      <c r="R165" s="153">
        <f t="shared" si="2"/>
        <v>0</v>
      </c>
      <c r="S165" s="153">
        <v>0</v>
      </c>
      <c r="T165" s="154">
        <f t="shared" si="3"/>
        <v>0</v>
      </c>
      <c r="AR165" s="155" t="s">
        <v>481</v>
      </c>
      <c r="AT165" s="155" t="s">
        <v>454</v>
      </c>
      <c r="AU165" s="155" t="s">
        <v>88</v>
      </c>
      <c r="AY165" s="16" t="s">
        <v>317</v>
      </c>
      <c r="BE165" s="156">
        <f t="shared" si="4"/>
        <v>0</v>
      </c>
      <c r="BF165" s="156">
        <f t="shared" si="5"/>
        <v>0</v>
      </c>
      <c r="BG165" s="156">
        <f t="shared" si="6"/>
        <v>0</v>
      </c>
      <c r="BH165" s="156">
        <f t="shared" si="7"/>
        <v>0</v>
      </c>
      <c r="BI165" s="156">
        <f t="shared" si="8"/>
        <v>0</v>
      </c>
      <c r="BJ165" s="16" t="s">
        <v>88</v>
      </c>
      <c r="BK165" s="156">
        <f t="shared" si="9"/>
        <v>0</v>
      </c>
      <c r="BL165" s="16" t="s">
        <v>396</v>
      </c>
      <c r="BM165" s="155" t="s">
        <v>681</v>
      </c>
    </row>
    <row r="166" spans="2:65" s="1" customFormat="1" ht="16.5" customHeight="1">
      <c r="B166" s="142"/>
      <c r="C166" s="143" t="s">
        <v>473</v>
      </c>
      <c r="D166" s="143" t="s">
        <v>319</v>
      </c>
      <c r="E166" s="144" t="s">
        <v>9790</v>
      </c>
      <c r="F166" s="145" t="s">
        <v>9791</v>
      </c>
      <c r="G166" s="146" t="s">
        <v>484</v>
      </c>
      <c r="H166" s="147">
        <v>654</v>
      </c>
      <c r="I166" s="148"/>
      <c r="J166" s="149">
        <f t="shared" si="0"/>
        <v>0</v>
      </c>
      <c r="K166" s="150"/>
      <c r="L166" s="31"/>
      <c r="M166" s="151" t="s">
        <v>1</v>
      </c>
      <c r="N166" s="152" t="s">
        <v>42</v>
      </c>
      <c r="P166" s="153">
        <f t="shared" si="1"/>
        <v>0</v>
      </c>
      <c r="Q166" s="153">
        <v>0</v>
      </c>
      <c r="R166" s="153">
        <f t="shared" si="2"/>
        <v>0</v>
      </c>
      <c r="S166" s="153">
        <v>0</v>
      </c>
      <c r="T166" s="154">
        <f t="shared" si="3"/>
        <v>0</v>
      </c>
      <c r="AR166" s="155" t="s">
        <v>396</v>
      </c>
      <c r="AT166" s="155" t="s">
        <v>319</v>
      </c>
      <c r="AU166" s="155" t="s">
        <v>88</v>
      </c>
      <c r="AY166" s="16" t="s">
        <v>317</v>
      </c>
      <c r="BE166" s="156">
        <f t="shared" si="4"/>
        <v>0</v>
      </c>
      <c r="BF166" s="156">
        <f t="shared" si="5"/>
        <v>0</v>
      </c>
      <c r="BG166" s="156">
        <f t="shared" si="6"/>
        <v>0</v>
      </c>
      <c r="BH166" s="156">
        <f t="shared" si="7"/>
        <v>0</v>
      </c>
      <c r="BI166" s="156">
        <f t="shared" si="8"/>
        <v>0</v>
      </c>
      <c r="BJ166" s="16" t="s">
        <v>88</v>
      </c>
      <c r="BK166" s="156">
        <f t="shared" si="9"/>
        <v>0</v>
      </c>
      <c r="BL166" s="16" t="s">
        <v>396</v>
      </c>
      <c r="BM166" s="155" t="s">
        <v>684</v>
      </c>
    </row>
    <row r="167" spans="2:65" s="1" customFormat="1" ht="24.15" customHeight="1">
      <c r="B167" s="142"/>
      <c r="C167" s="179" t="s">
        <v>477</v>
      </c>
      <c r="D167" s="179" t="s">
        <v>454</v>
      </c>
      <c r="E167" s="180" t="s">
        <v>9792</v>
      </c>
      <c r="F167" s="181" t="s">
        <v>9793</v>
      </c>
      <c r="G167" s="182" t="s">
        <v>484</v>
      </c>
      <c r="H167" s="183">
        <v>665.7</v>
      </c>
      <c r="I167" s="184"/>
      <c r="J167" s="185">
        <f t="shared" si="0"/>
        <v>0</v>
      </c>
      <c r="K167" s="186"/>
      <c r="L167" s="187"/>
      <c r="M167" s="188" t="s">
        <v>1</v>
      </c>
      <c r="N167" s="189" t="s">
        <v>42</v>
      </c>
      <c r="P167" s="153">
        <f t="shared" si="1"/>
        <v>0</v>
      </c>
      <c r="Q167" s="153">
        <v>0</v>
      </c>
      <c r="R167" s="153">
        <f t="shared" si="2"/>
        <v>0</v>
      </c>
      <c r="S167" s="153">
        <v>0</v>
      </c>
      <c r="T167" s="154">
        <f t="shared" si="3"/>
        <v>0</v>
      </c>
      <c r="AR167" s="155" t="s">
        <v>481</v>
      </c>
      <c r="AT167" s="155" t="s">
        <v>454</v>
      </c>
      <c r="AU167" s="155" t="s">
        <v>88</v>
      </c>
      <c r="AY167" s="16" t="s">
        <v>317</v>
      </c>
      <c r="BE167" s="156">
        <f t="shared" si="4"/>
        <v>0</v>
      </c>
      <c r="BF167" s="156">
        <f t="shared" si="5"/>
        <v>0</v>
      </c>
      <c r="BG167" s="156">
        <f t="shared" si="6"/>
        <v>0</v>
      </c>
      <c r="BH167" s="156">
        <f t="shared" si="7"/>
        <v>0</v>
      </c>
      <c r="BI167" s="156">
        <f t="shared" si="8"/>
        <v>0</v>
      </c>
      <c r="BJ167" s="16" t="s">
        <v>88</v>
      </c>
      <c r="BK167" s="156">
        <f t="shared" si="9"/>
        <v>0</v>
      </c>
      <c r="BL167" s="16" t="s">
        <v>396</v>
      </c>
      <c r="BM167" s="155" t="s">
        <v>687</v>
      </c>
    </row>
    <row r="168" spans="2:65" s="1" customFormat="1" ht="24.15" customHeight="1">
      <c r="B168" s="142"/>
      <c r="C168" s="179" t="s">
        <v>481</v>
      </c>
      <c r="D168" s="179" t="s">
        <v>454</v>
      </c>
      <c r="E168" s="180" t="s">
        <v>9794</v>
      </c>
      <c r="F168" s="181" t="s">
        <v>9795</v>
      </c>
      <c r="G168" s="182" t="s">
        <v>484</v>
      </c>
      <c r="H168" s="183">
        <v>20</v>
      </c>
      <c r="I168" s="184"/>
      <c r="J168" s="185">
        <f t="shared" si="0"/>
        <v>0</v>
      </c>
      <c r="K168" s="186"/>
      <c r="L168" s="187"/>
      <c r="M168" s="188" t="s">
        <v>1</v>
      </c>
      <c r="N168" s="189" t="s">
        <v>42</v>
      </c>
      <c r="P168" s="153">
        <f t="shared" si="1"/>
        <v>0</v>
      </c>
      <c r="Q168" s="153">
        <v>0</v>
      </c>
      <c r="R168" s="153">
        <f t="shared" si="2"/>
        <v>0</v>
      </c>
      <c r="S168" s="153">
        <v>0</v>
      </c>
      <c r="T168" s="154">
        <f t="shared" si="3"/>
        <v>0</v>
      </c>
      <c r="AR168" s="155" t="s">
        <v>481</v>
      </c>
      <c r="AT168" s="155" t="s">
        <v>454</v>
      </c>
      <c r="AU168" s="155" t="s">
        <v>88</v>
      </c>
      <c r="AY168" s="16" t="s">
        <v>317</v>
      </c>
      <c r="BE168" s="156">
        <f t="shared" si="4"/>
        <v>0</v>
      </c>
      <c r="BF168" s="156">
        <f t="shared" si="5"/>
        <v>0</v>
      </c>
      <c r="BG168" s="156">
        <f t="shared" si="6"/>
        <v>0</v>
      </c>
      <c r="BH168" s="156">
        <f t="shared" si="7"/>
        <v>0</v>
      </c>
      <c r="BI168" s="156">
        <f t="shared" si="8"/>
        <v>0</v>
      </c>
      <c r="BJ168" s="16" t="s">
        <v>88</v>
      </c>
      <c r="BK168" s="156">
        <f t="shared" si="9"/>
        <v>0</v>
      </c>
      <c r="BL168" s="16" t="s">
        <v>396</v>
      </c>
      <c r="BM168" s="155" t="s">
        <v>561</v>
      </c>
    </row>
    <row r="169" spans="2:65" s="1" customFormat="1" ht="16.5" customHeight="1">
      <c r="B169" s="142"/>
      <c r="C169" s="143" t="s">
        <v>488</v>
      </c>
      <c r="D169" s="143" t="s">
        <v>319</v>
      </c>
      <c r="E169" s="144" t="s">
        <v>9796</v>
      </c>
      <c r="F169" s="145" t="s">
        <v>9797</v>
      </c>
      <c r="G169" s="146" t="s">
        <v>484</v>
      </c>
      <c r="H169" s="147">
        <v>760</v>
      </c>
      <c r="I169" s="148"/>
      <c r="J169" s="149">
        <f t="shared" ref="J169:J200" si="10">ROUND(I169*H169,2)</f>
        <v>0</v>
      </c>
      <c r="K169" s="150"/>
      <c r="L169" s="31"/>
      <c r="M169" s="151" t="s">
        <v>1</v>
      </c>
      <c r="N169" s="152" t="s">
        <v>42</v>
      </c>
      <c r="P169" s="153">
        <f t="shared" ref="P169:P200" si="11">O169*H169</f>
        <v>0</v>
      </c>
      <c r="Q169" s="153">
        <v>0</v>
      </c>
      <c r="R169" s="153">
        <f t="shared" ref="R169:R200" si="12">Q169*H169</f>
        <v>0</v>
      </c>
      <c r="S169" s="153">
        <v>0</v>
      </c>
      <c r="T169" s="154">
        <f t="shared" ref="T169:T200" si="13">S169*H169</f>
        <v>0</v>
      </c>
      <c r="AR169" s="155" t="s">
        <v>396</v>
      </c>
      <c r="AT169" s="155" t="s">
        <v>319</v>
      </c>
      <c r="AU169" s="155" t="s">
        <v>88</v>
      </c>
      <c r="AY169" s="16" t="s">
        <v>317</v>
      </c>
      <c r="BE169" s="156">
        <f t="shared" ref="BE169:BE198" si="14">IF(N169="základná",J169,0)</f>
        <v>0</v>
      </c>
      <c r="BF169" s="156">
        <f t="shared" ref="BF169:BF198" si="15">IF(N169="znížená",J169,0)</f>
        <v>0</v>
      </c>
      <c r="BG169" s="156">
        <f t="shared" ref="BG169:BG198" si="16">IF(N169="zákl. prenesená",J169,0)</f>
        <v>0</v>
      </c>
      <c r="BH169" s="156">
        <f t="shared" ref="BH169:BH198" si="17">IF(N169="zníž. prenesená",J169,0)</f>
        <v>0</v>
      </c>
      <c r="BI169" s="156">
        <f t="shared" ref="BI169:BI198" si="18">IF(N169="nulová",J169,0)</f>
        <v>0</v>
      </c>
      <c r="BJ169" s="16" t="s">
        <v>88</v>
      </c>
      <c r="BK169" s="156">
        <f t="shared" ref="BK169:BK198" si="19">ROUND(I169*H169,2)</f>
        <v>0</v>
      </c>
      <c r="BL169" s="16" t="s">
        <v>396</v>
      </c>
      <c r="BM169" s="155" t="s">
        <v>692</v>
      </c>
    </row>
    <row r="170" spans="2:65" s="1" customFormat="1" ht="24.15" customHeight="1">
      <c r="B170" s="142"/>
      <c r="C170" s="179" t="s">
        <v>495</v>
      </c>
      <c r="D170" s="179" t="s">
        <v>454</v>
      </c>
      <c r="E170" s="180" t="s">
        <v>9798</v>
      </c>
      <c r="F170" s="181" t="s">
        <v>9799</v>
      </c>
      <c r="G170" s="182" t="s">
        <v>484</v>
      </c>
      <c r="H170" s="183">
        <v>400.05</v>
      </c>
      <c r="I170" s="184"/>
      <c r="J170" s="185">
        <f t="shared" si="10"/>
        <v>0</v>
      </c>
      <c r="K170" s="186"/>
      <c r="L170" s="187"/>
      <c r="M170" s="188" t="s">
        <v>1</v>
      </c>
      <c r="N170" s="189" t="s">
        <v>42</v>
      </c>
      <c r="P170" s="153">
        <f t="shared" si="11"/>
        <v>0</v>
      </c>
      <c r="Q170" s="153">
        <v>0</v>
      </c>
      <c r="R170" s="153">
        <f t="shared" si="12"/>
        <v>0</v>
      </c>
      <c r="S170" s="153">
        <v>0</v>
      </c>
      <c r="T170" s="154">
        <f t="shared" si="13"/>
        <v>0</v>
      </c>
      <c r="AR170" s="155" t="s">
        <v>481</v>
      </c>
      <c r="AT170" s="155" t="s">
        <v>454</v>
      </c>
      <c r="AU170" s="155" t="s">
        <v>88</v>
      </c>
      <c r="AY170" s="16" t="s">
        <v>317</v>
      </c>
      <c r="BE170" s="156">
        <f t="shared" si="14"/>
        <v>0</v>
      </c>
      <c r="BF170" s="156">
        <f t="shared" si="15"/>
        <v>0</v>
      </c>
      <c r="BG170" s="156">
        <f t="shared" si="16"/>
        <v>0</v>
      </c>
      <c r="BH170" s="156">
        <f t="shared" si="17"/>
        <v>0</v>
      </c>
      <c r="BI170" s="156">
        <f t="shared" si="18"/>
        <v>0</v>
      </c>
      <c r="BJ170" s="16" t="s">
        <v>88</v>
      </c>
      <c r="BK170" s="156">
        <f t="shared" si="19"/>
        <v>0</v>
      </c>
      <c r="BL170" s="16" t="s">
        <v>396</v>
      </c>
      <c r="BM170" s="155" t="s">
        <v>696</v>
      </c>
    </row>
    <row r="171" spans="2:65" s="1" customFormat="1" ht="24.15" customHeight="1">
      <c r="B171" s="142"/>
      <c r="C171" s="179" t="s">
        <v>501</v>
      </c>
      <c r="D171" s="179" t="s">
        <v>454</v>
      </c>
      <c r="E171" s="180" t="s">
        <v>9800</v>
      </c>
      <c r="F171" s="181" t="s">
        <v>9801</v>
      </c>
      <c r="G171" s="182" t="s">
        <v>484</v>
      </c>
      <c r="H171" s="183">
        <v>379</v>
      </c>
      <c r="I171" s="184"/>
      <c r="J171" s="185">
        <f t="shared" si="10"/>
        <v>0</v>
      </c>
      <c r="K171" s="186"/>
      <c r="L171" s="187"/>
      <c r="M171" s="188" t="s">
        <v>1</v>
      </c>
      <c r="N171" s="189" t="s">
        <v>42</v>
      </c>
      <c r="P171" s="153">
        <f t="shared" si="11"/>
        <v>0</v>
      </c>
      <c r="Q171" s="153">
        <v>0</v>
      </c>
      <c r="R171" s="153">
        <f t="shared" si="12"/>
        <v>0</v>
      </c>
      <c r="S171" s="153">
        <v>0</v>
      </c>
      <c r="T171" s="154">
        <f t="shared" si="13"/>
        <v>0</v>
      </c>
      <c r="AR171" s="155" t="s">
        <v>481</v>
      </c>
      <c r="AT171" s="155" t="s">
        <v>454</v>
      </c>
      <c r="AU171" s="155" t="s">
        <v>88</v>
      </c>
      <c r="AY171" s="16" t="s">
        <v>317</v>
      </c>
      <c r="BE171" s="156">
        <f t="shared" si="14"/>
        <v>0</v>
      </c>
      <c r="BF171" s="156">
        <f t="shared" si="15"/>
        <v>0</v>
      </c>
      <c r="BG171" s="156">
        <f t="shared" si="16"/>
        <v>0</v>
      </c>
      <c r="BH171" s="156">
        <f t="shared" si="17"/>
        <v>0</v>
      </c>
      <c r="BI171" s="156">
        <f t="shared" si="18"/>
        <v>0</v>
      </c>
      <c r="BJ171" s="16" t="s">
        <v>88</v>
      </c>
      <c r="BK171" s="156">
        <f t="shared" si="19"/>
        <v>0</v>
      </c>
      <c r="BL171" s="16" t="s">
        <v>396</v>
      </c>
      <c r="BM171" s="155" t="s">
        <v>699</v>
      </c>
    </row>
    <row r="172" spans="2:65" s="1" customFormat="1" ht="16.5" customHeight="1">
      <c r="B172" s="142"/>
      <c r="C172" s="143" t="s">
        <v>507</v>
      </c>
      <c r="D172" s="143" t="s">
        <v>319</v>
      </c>
      <c r="E172" s="144" t="s">
        <v>9802</v>
      </c>
      <c r="F172" s="145" t="s">
        <v>9803</v>
      </c>
      <c r="G172" s="146" t="s">
        <v>484</v>
      </c>
      <c r="H172" s="147">
        <v>273</v>
      </c>
      <c r="I172" s="148"/>
      <c r="J172" s="149">
        <f t="shared" si="10"/>
        <v>0</v>
      </c>
      <c r="K172" s="150"/>
      <c r="L172" s="31"/>
      <c r="M172" s="151" t="s">
        <v>1</v>
      </c>
      <c r="N172" s="152" t="s">
        <v>42</v>
      </c>
      <c r="P172" s="153">
        <f t="shared" si="11"/>
        <v>0</v>
      </c>
      <c r="Q172" s="153">
        <v>0</v>
      </c>
      <c r="R172" s="153">
        <f t="shared" si="12"/>
        <v>0</v>
      </c>
      <c r="S172" s="153">
        <v>0</v>
      </c>
      <c r="T172" s="154">
        <f t="shared" si="13"/>
        <v>0</v>
      </c>
      <c r="AR172" s="155" t="s">
        <v>396</v>
      </c>
      <c r="AT172" s="155" t="s">
        <v>319</v>
      </c>
      <c r="AU172" s="155" t="s">
        <v>88</v>
      </c>
      <c r="AY172" s="16" t="s">
        <v>317</v>
      </c>
      <c r="BE172" s="156">
        <f t="shared" si="14"/>
        <v>0</v>
      </c>
      <c r="BF172" s="156">
        <f t="shared" si="15"/>
        <v>0</v>
      </c>
      <c r="BG172" s="156">
        <f t="shared" si="16"/>
        <v>0</v>
      </c>
      <c r="BH172" s="156">
        <f t="shared" si="17"/>
        <v>0</v>
      </c>
      <c r="BI172" s="156">
        <f t="shared" si="18"/>
        <v>0</v>
      </c>
      <c r="BJ172" s="16" t="s">
        <v>88</v>
      </c>
      <c r="BK172" s="156">
        <f t="shared" si="19"/>
        <v>0</v>
      </c>
      <c r="BL172" s="16" t="s">
        <v>396</v>
      </c>
      <c r="BM172" s="155" t="s">
        <v>702</v>
      </c>
    </row>
    <row r="173" spans="2:65" s="1" customFormat="1" ht="24.15" customHeight="1">
      <c r="B173" s="142"/>
      <c r="C173" s="179" t="s">
        <v>703</v>
      </c>
      <c r="D173" s="179" t="s">
        <v>454</v>
      </c>
      <c r="E173" s="180" t="s">
        <v>9804</v>
      </c>
      <c r="F173" s="181" t="s">
        <v>9805</v>
      </c>
      <c r="G173" s="182" t="s">
        <v>484</v>
      </c>
      <c r="H173" s="183">
        <v>286.64999999999998</v>
      </c>
      <c r="I173" s="184"/>
      <c r="J173" s="185">
        <f t="shared" si="10"/>
        <v>0</v>
      </c>
      <c r="K173" s="186"/>
      <c r="L173" s="187"/>
      <c r="M173" s="188" t="s">
        <v>1</v>
      </c>
      <c r="N173" s="189" t="s">
        <v>42</v>
      </c>
      <c r="P173" s="153">
        <f t="shared" si="11"/>
        <v>0</v>
      </c>
      <c r="Q173" s="153">
        <v>0</v>
      </c>
      <c r="R173" s="153">
        <f t="shared" si="12"/>
        <v>0</v>
      </c>
      <c r="S173" s="153">
        <v>0</v>
      </c>
      <c r="T173" s="154">
        <f t="shared" si="13"/>
        <v>0</v>
      </c>
      <c r="AR173" s="155" t="s">
        <v>481</v>
      </c>
      <c r="AT173" s="155" t="s">
        <v>454</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396</v>
      </c>
      <c r="BM173" s="155" t="s">
        <v>706</v>
      </c>
    </row>
    <row r="174" spans="2:65" s="1" customFormat="1" ht="16.5" customHeight="1">
      <c r="B174" s="142"/>
      <c r="C174" s="143" t="s">
        <v>647</v>
      </c>
      <c r="D174" s="143" t="s">
        <v>319</v>
      </c>
      <c r="E174" s="144" t="s">
        <v>9806</v>
      </c>
      <c r="F174" s="145" t="s">
        <v>9807</v>
      </c>
      <c r="G174" s="146" t="s">
        <v>484</v>
      </c>
      <c r="H174" s="147">
        <v>74</v>
      </c>
      <c r="I174" s="148"/>
      <c r="J174" s="149">
        <f t="shared" si="10"/>
        <v>0</v>
      </c>
      <c r="K174" s="150"/>
      <c r="L174" s="31"/>
      <c r="M174" s="151" t="s">
        <v>1</v>
      </c>
      <c r="N174" s="152" t="s">
        <v>42</v>
      </c>
      <c r="P174" s="153">
        <f t="shared" si="11"/>
        <v>0</v>
      </c>
      <c r="Q174" s="153">
        <v>0</v>
      </c>
      <c r="R174" s="153">
        <f t="shared" si="12"/>
        <v>0</v>
      </c>
      <c r="S174" s="153">
        <v>0</v>
      </c>
      <c r="T174" s="154">
        <f t="shared" si="13"/>
        <v>0</v>
      </c>
      <c r="AR174" s="155" t="s">
        <v>396</v>
      </c>
      <c r="AT174" s="155" t="s">
        <v>319</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396</v>
      </c>
      <c r="BM174" s="155" t="s">
        <v>709</v>
      </c>
    </row>
    <row r="175" spans="2:65" s="1" customFormat="1" ht="24.15" customHeight="1">
      <c r="B175" s="142"/>
      <c r="C175" s="179" t="s">
        <v>712</v>
      </c>
      <c r="D175" s="179" t="s">
        <v>454</v>
      </c>
      <c r="E175" s="180" t="s">
        <v>9808</v>
      </c>
      <c r="F175" s="181" t="s">
        <v>9809</v>
      </c>
      <c r="G175" s="182" t="s">
        <v>484</v>
      </c>
      <c r="H175" s="183">
        <v>77.7</v>
      </c>
      <c r="I175" s="184"/>
      <c r="J175" s="185">
        <f t="shared" si="10"/>
        <v>0</v>
      </c>
      <c r="K175" s="186"/>
      <c r="L175" s="187"/>
      <c r="M175" s="188" t="s">
        <v>1</v>
      </c>
      <c r="N175" s="189" t="s">
        <v>42</v>
      </c>
      <c r="P175" s="153">
        <f t="shared" si="11"/>
        <v>0</v>
      </c>
      <c r="Q175" s="153">
        <v>0</v>
      </c>
      <c r="R175" s="153">
        <f t="shared" si="12"/>
        <v>0</v>
      </c>
      <c r="S175" s="153">
        <v>0</v>
      </c>
      <c r="T175" s="154">
        <f t="shared" si="13"/>
        <v>0</v>
      </c>
      <c r="AR175" s="155" t="s">
        <v>481</v>
      </c>
      <c r="AT175" s="155" t="s">
        <v>454</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396</v>
      </c>
      <c r="BM175" s="155" t="s">
        <v>715</v>
      </c>
    </row>
    <row r="176" spans="2:65" s="1" customFormat="1" ht="16.5" customHeight="1">
      <c r="B176" s="142"/>
      <c r="C176" s="143" t="s">
        <v>650</v>
      </c>
      <c r="D176" s="143" t="s">
        <v>319</v>
      </c>
      <c r="E176" s="144" t="s">
        <v>9810</v>
      </c>
      <c r="F176" s="145" t="s">
        <v>9811</v>
      </c>
      <c r="G176" s="146" t="s">
        <v>484</v>
      </c>
      <c r="H176" s="147">
        <v>24</v>
      </c>
      <c r="I176" s="148"/>
      <c r="J176" s="149">
        <f t="shared" si="10"/>
        <v>0</v>
      </c>
      <c r="K176" s="150"/>
      <c r="L176" s="31"/>
      <c r="M176" s="151" t="s">
        <v>1</v>
      </c>
      <c r="N176" s="152" t="s">
        <v>42</v>
      </c>
      <c r="P176" s="153">
        <f t="shared" si="11"/>
        <v>0</v>
      </c>
      <c r="Q176" s="153">
        <v>0</v>
      </c>
      <c r="R176" s="153">
        <f t="shared" si="12"/>
        <v>0</v>
      </c>
      <c r="S176" s="153">
        <v>0</v>
      </c>
      <c r="T176" s="154">
        <f t="shared" si="13"/>
        <v>0</v>
      </c>
      <c r="AR176" s="155" t="s">
        <v>396</v>
      </c>
      <c r="AT176" s="155" t="s">
        <v>319</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396</v>
      </c>
      <c r="BM176" s="155" t="s">
        <v>719</v>
      </c>
    </row>
    <row r="177" spans="2:65" s="1" customFormat="1" ht="24.15" customHeight="1">
      <c r="B177" s="142"/>
      <c r="C177" s="179" t="s">
        <v>722</v>
      </c>
      <c r="D177" s="179" t="s">
        <v>454</v>
      </c>
      <c r="E177" s="180" t="s">
        <v>9812</v>
      </c>
      <c r="F177" s="181" t="s">
        <v>9813</v>
      </c>
      <c r="G177" s="182" t="s">
        <v>484</v>
      </c>
      <c r="H177" s="183">
        <v>25.2</v>
      </c>
      <c r="I177" s="184"/>
      <c r="J177" s="185">
        <f t="shared" si="10"/>
        <v>0</v>
      </c>
      <c r="K177" s="186"/>
      <c r="L177" s="187"/>
      <c r="M177" s="188" t="s">
        <v>1</v>
      </c>
      <c r="N177" s="189" t="s">
        <v>42</v>
      </c>
      <c r="P177" s="153">
        <f t="shared" si="11"/>
        <v>0</v>
      </c>
      <c r="Q177" s="153">
        <v>0</v>
      </c>
      <c r="R177" s="153">
        <f t="shared" si="12"/>
        <v>0</v>
      </c>
      <c r="S177" s="153">
        <v>0</v>
      </c>
      <c r="T177" s="154">
        <f t="shared" si="13"/>
        <v>0</v>
      </c>
      <c r="AR177" s="155" t="s">
        <v>481</v>
      </c>
      <c r="AT177" s="155" t="s">
        <v>454</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396</v>
      </c>
      <c r="BM177" s="155" t="s">
        <v>1704</v>
      </c>
    </row>
    <row r="178" spans="2:65" s="1" customFormat="1" ht="16.5" customHeight="1">
      <c r="B178" s="142"/>
      <c r="C178" s="143" t="s">
        <v>655</v>
      </c>
      <c r="D178" s="143" t="s">
        <v>319</v>
      </c>
      <c r="E178" s="144" t="s">
        <v>9814</v>
      </c>
      <c r="F178" s="145" t="s">
        <v>9815</v>
      </c>
      <c r="G178" s="146" t="s">
        <v>484</v>
      </c>
      <c r="H178" s="147">
        <v>171</v>
      </c>
      <c r="I178" s="148"/>
      <c r="J178" s="149">
        <f t="shared" si="10"/>
        <v>0</v>
      </c>
      <c r="K178" s="150"/>
      <c r="L178" s="31"/>
      <c r="M178" s="151" t="s">
        <v>1</v>
      </c>
      <c r="N178" s="152" t="s">
        <v>42</v>
      </c>
      <c r="P178" s="153">
        <f t="shared" si="11"/>
        <v>0</v>
      </c>
      <c r="Q178" s="153">
        <v>0</v>
      </c>
      <c r="R178" s="153">
        <f t="shared" si="12"/>
        <v>0</v>
      </c>
      <c r="S178" s="153">
        <v>0</v>
      </c>
      <c r="T178" s="154">
        <f t="shared" si="13"/>
        <v>0</v>
      </c>
      <c r="AR178" s="155" t="s">
        <v>396</v>
      </c>
      <c r="AT178" s="155" t="s">
        <v>319</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396</v>
      </c>
      <c r="BM178" s="155" t="s">
        <v>1726</v>
      </c>
    </row>
    <row r="179" spans="2:65" s="1" customFormat="1" ht="24.15" customHeight="1">
      <c r="B179" s="142"/>
      <c r="C179" s="179" t="s">
        <v>729</v>
      </c>
      <c r="D179" s="179" t="s">
        <v>454</v>
      </c>
      <c r="E179" s="180" t="s">
        <v>9816</v>
      </c>
      <c r="F179" s="181" t="s">
        <v>9817</v>
      </c>
      <c r="G179" s="182" t="s">
        <v>484</v>
      </c>
      <c r="H179" s="183">
        <v>179.55</v>
      </c>
      <c r="I179" s="184"/>
      <c r="J179" s="185">
        <f t="shared" si="10"/>
        <v>0</v>
      </c>
      <c r="K179" s="186"/>
      <c r="L179" s="187"/>
      <c r="M179" s="188" t="s">
        <v>1</v>
      </c>
      <c r="N179" s="189" t="s">
        <v>42</v>
      </c>
      <c r="P179" s="153">
        <f t="shared" si="11"/>
        <v>0</v>
      </c>
      <c r="Q179" s="153">
        <v>0</v>
      </c>
      <c r="R179" s="153">
        <f t="shared" si="12"/>
        <v>0</v>
      </c>
      <c r="S179" s="153">
        <v>0</v>
      </c>
      <c r="T179" s="154">
        <f t="shared" si="13"/>
        <v>0</v>
      </c>
      <c r="AR179" s="155" t="s">
        <v>481</v>
      </c>
      <c r="AT179" s="155" t="s">
        <v>454</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396</v>
      </c>
      <c r="BM179" s="155" t="s">
        <v>725</v>
      </c>
    </row>
    <row r="180" spans="2:65" s="1" customFormat="1" ht="16.5" customHeight="1">
      <c r="B180" s="142"/>
      <c r="C180" s="143" t="s">
        <v>662</v>
      </c>
      <c r="D180" s="143" t="s">
        <v>319</v>
      </c>
      <c r="E180" s="144" t="s">
        <v>9818</v>
      </c>
      <c r="F180" s="145" t="s">
        <v>9819</v>
      </c>
      <c r="G180" s="146" t="s">
        <v>484</v>
      </c>
      <c r="H180" s="147">
        <v>149</v>
      </c>
      <c r="I180" s="148"/>
      <c r="J180" s="149">
        <f t="shared" si="10"/>
        <v>0</v>
      </c>
      <c r="K180" s="150"/>
      <c r="L180" s="31"/>
      <c r="M180" s="151" t="s">
        <v>1</v>
      </c>
      <c r="N180" s="152" t="s">
        <v>42</v>
      </c>
      <c r="P180" s="153">
        <f t="shared" si="11"/>
        <v>0</v>
      </c>
      <c r="Q180" s="153">
        <v>0</v>
      </c>
      <c r="R180" s="153">
        <f t="shared" si="12"/>
        <v>0</v>
      </c>
      <c r="S180" s="153">
        <v>0</v>
      </c>
      <c r="T180" s="154">
        <f t="shared" si="13"/>
        <v>0</v>
      </c>
      <c r="AR180" s="155" t="s">
        <v>396</v>
      </c>
      <c r="AT180" s="155" t="s">
        <v>319</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396</v>
      </c>
      <c r="BM180" s="155" t="s">
        <v>728</v>
      </c>
    </row>
    <row r="181" spans="2:65" s="1" customFormat="1" ht="24.15" customHeight="1">
      <c r="B181" s="142"/>
      <c r="C181" s="179" t="s">
        <v>736</v>
      </c>
      <c r="D181" s="179" t="s">
        <v>454</v>
      </c>
      <c r="E181" s="180" t="s">
        <v>9820</v>
      </c>
      <c r="F181" s="181" t="s">
        <v>9821</v>
      </c>
      <c r="G181" s="182" t="s">
        <v>484</v>
      </c>
      <c r="H181" s="183">
        <v>95.55</v>
      </c>
      <c r="I181" s="184"/>
      <c r="J181" s="185">
        <f t="shared" si="10"/>
        <v>0</v>
      </c>
      <c r="K181" s="186"/>
      <c r="L181" s="187"/>
      <c r="M181" s="188" t="s">
        <v>1</v>
      </c>
      <c r="N181" s="189" t="s">
        <v>42</v>
      </c>
      <c r="P181" s="153">
        <f t="shared" si="11"/>
        <v>0</v>
      </c>
      <c r="Q181" s="153">
        <v>0</v>
      </c>
      <c r="R181" s="153">
        <f t="shared" si="12"/>
        <v>0</v>
      </c>
      <c r="S181" s="153">
        <v>0</v>
      </c>
      <c r="T181" s="154">
        <f t="shared" si="13"/>
        <v>0</v>
      </c>
      <c r="AR181" s="155" t="s">
        <v>481</v>
      </c>
      <c r="AT181" s="155" t="s">
        <v>454</v>
      </c>
      <c r="AU181" s="155" t="s">
        <v>88</v>
      </c>
      <c r="AY181" s="16" t="s">
        <v>317</v>
      </c>
      <c r="BE181" s="156">
        <f t="shared" si="14"/>
        <v>0</v>
      </c>
      <c r="BF181" s="156">
        <f t="shared" si="15"/>
        <v>0</v>
      </c>
      <c r="BG181" s="156">
        <f t="shared" si="16"/>
        <v>0</v>
      </c>
      <c r="BH181" s="156">
        <f t="shared" si="17"/>
        <v>0</v>
      </c>
      <c r="BI181" s="156">
        <f t="shared" si="18"/>
        <v>0</v>
      </c>
      <c r="BJ181" s="16" t="s">
        <v>88</v>
      </c>
      <c r="BK181" s="156">
        <f t="shared" si="19"/>
        <v>0</v>
      </c>
      <c r="BL181" s="16" t="s">
        <v>396</v>
      </c>
      <c r="BM181" s="155" t="s">
        <v>732</v>
      </c>
    </row>
    <row r="182" spans="2:65" s="1" customFormat="1" ht="24.15" customHeight="1">
      <c r="B182" s="142"/>
      <c r="C182" s="179" t="s">
        <v>665</v>
      </c>
      <c r="D182" s="179" t="s">
        <v>454</v>
      </c>
      <c r="E182" s="180" t="s">
        <v>9822</v>
      </c>
      <c r="F182" s="181" t="s">
        <v>9823</v>
      </c>
      <c r="G182" s="182" t="s">
        <v>484</v>
      </c>
      <c r="H182" s="183">
        <v>60.9</v>
      </c>
      <c r="I182" s="184"/>
      <c r="J182" s="185">
        <f t="shared" si="10"/>
        <v>0</v>
      </c>
      <c r="K182" s="186"/>
      <c r="L182" s="187"/>
      <c r="M182" s="188" t="s">
        <v>1</v>
      </c>
      <c r="N182" s="189" t="s">
        <v>42</v>
      </c>
      <c r="P182" s="153">
        <f t="shared" si="11"/>
        <v>0</v>
      </c>
      <c r="Q182" s="153">
        <v>0</v>
      </c>
      <c r="R182" s="153">
        <f t="shared" si="12"/>
        <v>0</v>
      </c>
      <c r="S182" s="153">
        <v>0</v>
      </c>
      <c r="T182" s="154">
        <f t="shared" si="13"/>
        <v>0</v>
      </c>
      <c r="AR182" s="155" t="s">
        <v>481</v>
      </c>
      <c r="AT182" s="155" t="s">
        <v>454</v>
      </c>
      <c r="AU182" s="155" t="s">
        <v>88</v>
      </c>
      <c r="AY182" s="16" t="s">
        <v>317</v>
      </c>
      <c r="BE182" s="156">
        <f t="shared" si="14"/>
        <v>0</v>
      </c>
      <c r="BF182" s="156">
        <f t="shared" si="15"/>
        <v>0</v>
      </c>
      <c r="BG182" s="156">
        <f t="shared" si="16"/>
        <v>0</v>
      </c>
      <c r="BH182" s="156">
        <f t="shared" si="17"/>
        <v>0</v>
      </c>
      <c r="BI182" s="156">
        <f t="shared" si="18"/>
        <v>0</v>
      </c>
      <c r="BJ182" s="16" t="s">
        <v>88</v>
      </c>
      <c r="BK182" s="156">
        <f t="shared" si="19"/>
        <v>0</v>
      </c>
      <c r="BL182" s="16" t="s">
        <v>396</v>
      </c>
      <c r="BM182" s="155" t="s">
        <v>735</v>
      </c>
    </row>
    <row r="183" spans="2:65" s="1" customFormat="1" ht="16.5" customHeight="1">
      <c r="B183" s="142"/>
      <c r="C183" s="143" t="s">
        <v>743</v>
      </c>
      <c r="D183" s="143" t="s">
        <v>319</v>
      </c>
      <c r="E183" s="144" t="s">
        <v>9824</v>
      </c>
      <c r="F183" s="145" t="s">
        <v>9825</v>
      </c>
      <c r="G183" s="146" t="s">
        <v>484</v>
      </c>
      <c r="H183" s="147">
        <v>64</v>
      </c>
      <c r="I183" s="148"/>
      <c r="J183" s="149">
        <f t="shared" si="10"/>
        <v>0</v>
      </c>
      <c r="K183" s="150"/>
      <c r="L183" s="31"/>
      <c r="M183" s="151" t="s">
        <v>1</v>
      </c>
      <c r="N183" s="152" t="s">
        <v>42</v>
      </c>
      <c r="P183" s="153">
        <f t="shared" si="11"/>
        <v>0</v>
      </c>
      <c r="Q183" s="153">
        <v>0</v>
      </c>
      <c r="R183" s="153">
        <f t="shared" si="12"/>
        <v>0</v>
      </c>
      <c r="S183" s="153">
        <v>0</v>
      </c>
      <c r="T183" s="154">
        <f t="shared" si="13"/>
        <v>0</v>
      </c>
      <c r="AR183" s="155" t="s">
        <v>396</v>
      </c>
      <c r="AT183" s="155" t="s">
        <v>319</v>
      </c>
      <c r="AU183" s="155" t="s">
        <v>88</v>
      </c>
      <c r="AY183" s="16" t="s">
        <v>317</v>
      </c>
      <c r="BE183" s="156">
        <f t="shared" si="14"/>
        <v>0</v>
      </c>
      <c r="BF183" s="156">
        <f t="shared" si="15"/>
        <v>0</v>
      </c>
      <c r="BG183" s="156">
        <f t="shared" si="16"/>
        <v>0</v>
      </c>
      <c r="BH183" s="156">
        <f t="shared" si="17"/>
        <v>0</v>
      </c>
      <c r="BI183" s="156">
        <f t="shared" si="18"/>
        <v>0</v>
      </c>
      <c r="BJ183" s="16" t="s">
        <v>88</v>
      </c>
      <c r="BK183" s="156">
        <f t="shared" si="19"/>
        <v>0</v>
      </c>
      <c r="BL183" s="16" t="s">
        <v>396</v>
      </c>
      <c r="BM183" s="155" t="s">
        <v>739</v>
      </c>
    </row>
    <row r="184" spans="2:65" s="1" customFormat="1" ht="24.15" customHeight="1">
      <c r="B184" s="142"/>
      <c r="C184" s="179" t="s">
        <v>616</v>
      </c>
      <c r="D184" s="179" t="s">
        <v>454</v>
      </c>
      <c r="E184" s="180" t="s">
        <v>9826</v>
      </c>
      <c r="F184" s="181" t="s">
        <v>9827</v>
      </c>
      <c r="G184" s="182" t="s">
        <v>484</v>
      </c>
      <c r="H184" s="183">
        <v>67.2</v>
      </c>
      <c r="I184" s="184"/>
      <c r="J184" s="185">
        <f t="shared" si="10"/>
        <v>0</v>
      </c>
      <c r="K184" s="186"/>
      <c r="L184" s="187"/>
      <c r="M184" s="188" t="s">
        <v>1</v>
      </c>
      <c r="N184" s="189" t="s">
        <v>42</v>
      </c>
      <c r="P184" s="153">
        <f t="shared" si="11"/>
        <v>0</v>
      </c>
      <c r="Q184" s="153">
        <v>0</v>
      </c>
      <c r="R184" s="153">
        <f t="shared" si="12"/>
        <v>0</v>
      </c>
      <c r="S184" s="153">
        <v>0</v>
      </c>
      <c r="T184" s="154">
        <f t="shared" si="13"/>
        <v>0</v>
      </c>
      <c r="AR184" s="155" t="s">
        <v>481</v>
      </c>
      <c r="AT184" s="155" t="s">
        <v>454</v>
      </c>
      <c r="AU184" s="155" t="s">
        <v>88</v>
      </c>
      <c r="AY184" s="16" t="s">
        <v>317</v>
      </c>
      <c r="BE184" s="156">
        <f t="shared" si="14"/>
        <v>0</v>
      </c>
      <c r="BF184" s="156">
        <f t="shared" si="15"/>
        <v>0</v>
      </c>
      <c r="BG184" s="156">
        <f t="shared" si="16"/>
        <v>0</v>
      </c>
      <c r="BH184" s="156">
        <f t="shared" si="17"/>
        <v>0</v>
      </c>
      <c r="BI184" s="156">
        <f t="shared" si="18"/>
        <v>0</v>
      </c>
      <c r="BJ184" s="16" t="s">
        <v>88</v>
      </c>
      <c r="BK184" s="156">
        <f t="shared" si="19"/>
        <v>0</v>
      </c>
      <c r="BL184" s="16" t="s">
        <v>396</v>
      </c>
      <c r="BM184" s="155" t="s">
        <v>742</v>
      </c>
    </row>
    <row r="185" spans="2:65" s="1" customFormat="1" ht="16.5" customHeight="1">
      <c r="B185" s="142"/>
      <c r="C185" s="143" t="s">
        <v>620</v>
      </c>
      <c r="D185" s="143" t="s">
        <v>319</v>
      </c>
      <c r="E185" s="144" t="s">
        <v>9828</v>
      </c>
      <c r="F185" s="145" t="s">
        <v>9829</v>
      </c>
      <c r="G185" s="146" t="s">
        <v>484</v>
      </c>
      <c r="H185" s="147">
        <v>170</v>
      </c>
      <c r="I185" s="148"/>
      <c r="J185" s="149">
        <f t="shared" si="10"/>
        <v>0</v>
      </c>
      <c r="K185" s="150"/>
      <c r="L185" s="31"/>
      <c r="M185" s="151" t="s">
        <v>1</v>
      </c>
      <c r="N185" s="152" t="s">
        <v>42</v>
      </c>
      <c r="P185" s="153">
        <f t="shared" si="11"/>
        <v>0</v>
      </c>
      <c r="Q185" s="153">
        <v>0</v>
      </c>
      <c r="R185" s="153">
        <f t="shared" si="12"/>
        <v>0</v>
      </c>
      <c r="S185" s="153">
        <v>0</v>
      </c>
      <c r="T185" s="154">
        <f t="shared" si="13"/>
        <v>0</v>
      </c>
      <c r="AR185" s="155" t="s">
        <v>396</v>
      </c>
      <c r="AT185" s="155" t="s">
        <v>319</v>
      </c>
      <c r="AU185" s="155" t="s">
        <v>88</v>
      </c>
      <c r="AY185" s="16" t="s">
        <v>317</v>
      </c>
      <c r="BE185" s="156">
        <f t="shared" si="14"/>
        <v>0</v>
      </c>
      <c r="BF185" s="156">
        <f t="shared" si="15"/>
        <v>0</v>
      </c>
      <c r="BG185" s="156">
        <f t="shared" si="16"/>
        <v>0</v>
      </c>
      <c r="BH185" s="156">
        <f t="shared" si="17"/>
        <v>0</v>
      </c>
      <c r="BI185" s="156">
        <f t="shared" si="18"/>
        <v>0</v>
      </c>
      <c r="BJ185" s="16" t="s">
        <v>88</v>
      </c>
      <c r="BK185" s="156">
        <f t="shared" si="19"/>
        <v>0</v>
      </c>
      <c r="BL185" s="16" t="s">
        <v>396</v>
      </c>
      <c r="BM185" s="155" t="s">
        <v>1841</v>
      </c>
    </row>
    <row r="186" spans="2:65" s="1" customFormat="1" ht="24.15" customHeight="1">
      <c r="B186" s="142"/>
      <c r="C186" s="179" t="s">
        <v>670</v>
      </c>
      <c r="D186" s="179" t="s">
        <v>454</v>
      </c>
      <c r="E186" s="180" t="s">
        <v>9830</v>
      </c>
      <c r="F186" s="181" t="s">
        <v>9831</v>
      </c>
      <c r="G186" s="182" t="s">
        <v>484</v>
      </c>
      <c r="H186" s="183">
        <v>170</v>
      </c>
      <c r="I186" s="184"/>
      <c r="J186" s="185">
        <f t="shared" si="10"/>
        <v>0</v>
      </c>
      <c r="K186" s="186"/>
      <c r="L186" s="187"/>
      <c r="M186" s="188" t="s">
        <v>1</v>
      </c>
      <c r="N186" s="189" t="s">
        <v>42</v>
      </c>
      <c r="P186" s="153">
        <f t="shared" si="11"/>
        <v>0</v>
      </c>
      <c r="Q186" s="153">
        <v>0</v>
      </c>
      <c r="R186" s="153">
        <f t="shared" si="12"/>
        <v>0</v>
      </c>
      <c r="S186" s="153">
        <v>0</v>
      </c>
      <c r="T186" s="154">
        <f t="shared" si="13"/>
        <v>0</v>
      </c>
      <c r="AR186" s="155" t="s">
        <v>481</v>
      </c>
      <c r="AT186" s="155" t="s">
        <v>454</v>
      </c>
      <c r="AU186" s="155" t="s">
        <v>88</v>
      </c>
      <c r="AY186" s="16" t="s">
        <v>317</v>
      </c>
      <c r="BE186" s="156">
        <f t="shared" si="14"/>
        <v>0</v>
      </c>
      <c r="BF186" s="156">
        <f t="shared" si="15"/>
        <v>0</v>
      </c>
      <c r="BG186" s="156">
        <f t="shared" si="16"/>
        <v>0</v>
      </c>
      <c r="BH186" s="156">
        <f t="shared" si="17"/>
        <v>0</v>
      </c>
      <c r="BI186" s="156">
        <f t="shared" si="18"/>
        <v>0</v>
      </c>
      <c r="BJ186" s="16" t="s">
        <v>88</v>
      </c>
      <c r="BK186" s="156">
        <f t="shared" si="19"/>
        <v>0</v>
      </c>
      <c r="BL186" s="16" t="s">
        <v>396</v>
      </c>
      <c r="BM186" s="155" t="s">
        <v>1849</v>
      </c>
    </row>
    <row r="187" spans="2:65" s="1" customFormat="1" ht="16.5" customHeight="1">
      <c r="B187" s="142"/>
      <c r="C187" s="143" t="s">
        <v>834</v>
      </c>
      <c r="D187" s="143" t="s">
        <v>319</v>
      </c>
      <c r="E187" s="144" t="s">
        <v>9832</v>
      </c>
      <c r="F187" s="145" t="s">
        <v>9833</v>
      </c>
      <c r="G187" s="146" t="s">
        <v>484</v>
      </c>
      <c r="H187" s="147">
        <v>40</v>
      </c>
      <c r="I187" s="148"/>
      <c r="J187" s="149">
        <f t="shared" si="10"/>
        <v>0</v>
      </c>
      <c r="K187" s="150"/>
      <c r="L187" s="31"/>
      <c r="M187" s="151" t="s">
        <v>1</v>
      </c>
      <c r="N187" s="152" t="s">
        <v>42</v>
      </c>
      <c r="P187" s="153">
        <f t="shared" si="11"/>
        <v>0</v>
      </c>
      <c r="Q187" s="153">
        <v>0</v>
      </c>
      <c r="R187" s="153">
        <f t="shared" si="12"/>
        <v>0</v>
      </c>
      <c r="S187" s="153">
        <v>0</v>
      </c>
      <c r="T187" s="154">
        <f t="shared" si="13"/>
        <v>0</v>
      </c>
      <c r="AR187" s="155" t="s">
        <v>396</v>
      </c>
      <c r="AT187" s="155" t="s">
        <v>319</v>
      </c>
      <c r="AU187" s="155" t="s">
        <v>88</v>
      </c>
      <c r="AY187" s="16" t="s">
        <v>317</v>
      </c>
      <c r="BE187" s="156">
        <f t="shared" si="14"/>
        <v>0</v>
      </c>
      <c r="BF187" s="156">
        <f t="shared" si="15"/>
        <v>0</v>
      </c>
      <c r="BG187" s="156">
        <f t="shared" si="16"/>
        <v>0</v>
      </c>
      <c r="BH187" s="156">
        <f t="shared" si="17"/>
        <v>0</v>
      </c>
      <c r="BI187" s="156">
        <f t="shared" si="18"/>
        <v>0</v>
      </c>
      <c r="BJ187" s="16" t="s">
        <v>88</v>
      </c>
      <c r="BK187" s="156">
        <f t="shared" si="19"/>
        <v>0</v>
      </c>
      <c r="BL187" s="16" t="s">
        <v>396</v>
      </c>
      <c r="BM187" s="155" t="s">
        <v>1859</v>
      </c>
    </row>
    <row r="188" spans="2:65" s="1" customFormat="1" ht="24.15" customHeight="1">
      <c r="B188" s="142"/>
      <c r="C188" s="179" t="s">
        <v>673</v>
      </c>
      <c r="D188" s="179" t="s">
        <v>454</v>
      </c>
      <c r="E188" s="180" t="s">
        <v>9834</v>
      </c>
      <c r="F188" s="181" t="s">
        <v>9835</v>
      </c>
      <c r="G188" s="182" t="s">
        <v>484</v>
      </c>
      <c r="H188" s="183">
        <v>40</v>
      </c>
      <c r="I188" s="184"/>
      <c r="J188" s="185">
        <f t="shared" si="10"/>
        <v>0</v>
      </c>
      <c r="K188" s="186"/>
      <c r="L188" s="187"/>
      <c r="M188" s="188" t="s">
        <v>1</v>
      </c>
      <c r="N188" s="189" t="s">
        <v>42</v>
      </c>
      <c r="P188" s="153">
        <f t="shared" si="11"/>
        <v>0</v>
      </c>
      <c r="Q188" s="153">
        <v>0</v>
      </c>
      <c r="R188" s="153">
        <f t="shared" si="12"/>
        <v>0</v>
      </c>
      <c r="S188" s="153">
        <v>0</v>
      </c>
      <c r="T188" s="154">
        <f t="shared" si="13"/>
        <v>0</v>
      </c>
      <c r="AR188" s="155" t="s">
        <v>481</v>
      </c>
      <c r="AT188" s="155" t="s">
        <v>454</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396</v>
      </c>
      <c r="BM188" s="155" t="s">
        <v>1872</v>
      </c>
    </row>
    <row r="189" spans="2:65" s="1" customFormat="1" ht="24.15" customHeight="1">
      <c r="B189" s="142"/>
      <c r="C189" s="143" t="s">
        <v>1417</v>
      </c>
      <c r="D189" s="143" t="s">
        <v>319</v>
      </c>
      <c r="E189" s="144" t="s">
        <v>9836</v>
      </c>
      <c r="F189" s="145" t="s">
        <v>9837</v>
      </c>
      <c r="G189" s="146" t="s">
        <v>484</v>
      </c>
      <c r="H189" s="147">
        <v>48</v>
      </c>
      <c r="I189" s="148"/>
      <c r="J189" s="149">
        <f t="shared" si="10"/>
        <v>0</v>
      </c>
      <c r="K189" s="150"/>
      <c r="L189" s="31"/>
      <c r="M189" s="151" t="s">
        <v>1</v>
      </c>
      <c r="N189" s="152" t="s">
        <v>42</v>
      </c>
      <c r="P189" s="153">
        <f t="shared" si="11"/>
        <v>0</v>
      </c>
      <c r="Q189" s="153">
        <v>0</v>
      </c>
      <c r="R189" s="153">
        <f t="shared" si="12"/>
        <v>0</v>
      </c>
      <c r="S189" s="153">
        <v>0</v>
      </c>
      <c r="T189" s="154">
        <f t="shared" si="13"/>
        <v>0</v>
      </c>
      <c r="AR189" s="155" t="s">
        <v>396</v>
      </c>
      <c r="AT189" s="155" t="s">
        <v>319</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396</v>
      </c>
      <c r="BM189" s="155" t="s">
        <v>1882</v>
      </c>
    </row>
    <row r="190" spans="2:65" s="1" customFormat="1" ht="24.15" customHeight="1">
      <c r="B190" s="142"/>
      <c r="C190" s="179" t="s">
        <v>675</v>
      </c>
      <c r="D190" s="179" t="s">
        <v>454</v>
      </c>
      <c r="E190" s="180" t="s">
        <v>9838</v>
      </c>
      <c r="F190" s="181" t="s">
        <v>9839</v>
      </c>
      <c r="G190" s="182" t="s">
        <v>484</v>
      </c>
      <c r="H190" s="183">
        <v>29</v>
      </c>
      <c r="I190" s="184"/>
      <c r="J190" s="185">
        <f t="shared" si="10"/>
        <v>0</v>
      </c>
      <c r="K190" s="186"/>
      <c r="L190" s="187"/>
      <c r="M190" s="188" t="s">
        <v>1</v>
      </c>
      <c r="N190" s="189" t="s">
        <v>42</v>
      </c>
      <c r="P190" s="153">
        <f t="shared" si="11"/>
        <v>0</v>
      </c>
      <c r="Q190" s="153">
        <v>0</v>
      </c>
      <c r="R190" s="153">
        <f t="shared" si="12"/>
        <v>0</v>
      </c>
      <c r="S190" s="153">
        <v>0</v>
      </c>
      <c r="T190" s="154">
        <f t="shared" si="13"/>
        <v>0</v>
      </c>
      <c r="AR190" s="155" t="s">
        <v>481</v>
      </c>
      <c r="AT190" s="155" t="s">
        <v>454</v>
      </c>
      <c r="AU190" s="155" t="s">
        <v>88</v>
      </c>
      <c r="AY190" s="16" t="s">
        <v>317</v>
      </c>
      <c r="BE190" s="156">
        <f t="shared" si="14"/>
        <v>0</v>
      </c>
      <c r="BF190" s="156">
        <f t="shared" si="15"/>
        <v>0</v>
      </c>
      <c r="BG190" s="156">
        <f t="shared" si="16"/>
        <v>0</v>
      </c>
      <c r="BH190" s="156">
        <f t="shared" si="17"/>
        <v>0</v>
      </c>
      <c r="BI190" s="156">
        <f t="shared" si="18"/>
        <v>0</v>
      </c>
      <c r="BJ190" s="16" t="s">
        <v>88</v>
      </c>
      <c r="BK190" s="156">
        <f t="shared" si="19"/>
        <v>0</v>
      </c>
      <c r="BL190" s="16" t="s">
        <v>396</v>
      </c>
      <c r="BM190" s="155" t="s">
        <v>1910</v>
      </c>
    </row>
    <row r="191" spans="2:65" s="1" customFormat="1" ht="24.15" customHeight="1">
      <c r="B191" s="142"/>
      <c r="C191" s="179" t="s">
        <v>1456</v>
      </c>
      <c r="D191" s="179" t="s">
        <v>454</v>
      </c>
      <c r="E191" s="180" t="s">
        <v>9840</v>
      </c>
      <c r="F191" s="181" t="s">
        <v>9841</v>
      </c>
      <c r="G191" s="182" t="s">
        <v>484</v>
      </c>
      <c r="H191" s="183">
        <v>2</v>
      </c>
      <c r="I191" s="184"/>
      <c r="J191" s="185">
        <f t="shared" si="10"/>
        <v>0</v>
      </c>
      <c r="K191" s="186"/>
      <c r="L191" s="187"/>
      <c r="M191" s="188" t="s">
        <v>1</v>
      </c>
      <c r="N191" s="189" t="s">
        <v>42</v>
      </c>
      <c r="P191" s="153">
        <f t="shared" si="11"/>
        <v>0</v>
      </c>
      <c r="Q191" s="153">
        <v>0</v>
      </c>
      <c r="R191" s="153">
        <f t="shared" si="12"/>
        <v>0</v>
      </c>
      <c r="S191" s="153">
        <v>0</v>
      </c>
      <c r="T191" s="154">
        <f t="shared" si="13"/>
        <v>0</v>
      </c>
      <c r="AR191" s="155" t="s">
        <v>481</v>
      </c>
      <c r="AT191" s="155" t="s">
        <v>454</v>
      </c>
      <c r="AU191" s="155" t="s">
        <v>88</v>
      </c>
      <c r="AY191" s="16" t="s">
        <v>317</v>
      </c>
      <c r="BE191" s="156">
        <f t="shared" si="14"/>
        <v>0</v>
      </c>
      <c r="BF191" s="156">
        <f t="shared" si="15"/>
        <v>0</v>
      </c>
      <c r="BG191" s="156">
        <f t="shared" si="16"/>
        <v>0</v>
      </c>
      <c r="BH191" s="156">
        <f t="shared" si="17"/>
        <v>0</v>
      </c>
      <c r="BI191" s="156">
        <f t="shared" si="18"/>
        <v>0</v>
      </c>
      <c r="BJ191" s="16" t="s">
        <v>88</v>
      </c>
      <c r="BK191" s="156">
        <f t="shared" si="19"/>
        <v>0</v>
      </c>
      <c r="BL191" s="16" t="s">
        <v>396</v>
      </c>
      <c r="BM191" s="155" t="s">
        <v>1922</v>
      </c>
    </row>
    <row r="192" spans="2:65" s="1" customFormat="1" ht="24.15" customHeight="1">
      <c r="B192" s="142"/>
      <c r="C192" s="179" t="s">
        <v>678</v>
      </c>
      <c r="D192" s="179" t="s">
        <v>454</v>
      </c>
      <c r="E192" s="180" t="s">
        <v>9842</v>
      </c>
      <c r="F192" s="181" t="s">
        <v>9843</v>
      </c>
      <c r="G192" s="182" t="s">
        <v>484</v>
      </c>
      <c r="H192" s="183">
        <v>17</v>
      </c>
      <c r="I192" s="184"/>
      <c r="J192" s="185">
        <f t="shared" si="10"/>
        <v>0</v>
      </c>
      <c r="K192" s="186"/>
      <c r="L192" s="187"/>
      <c r="M192" s="188" t="s">
        <v>1</v>
      </c>
      <c r="N192" s="189" t="s">
        <v>42</v>
      </c>
      <c r="P192" s="153">
        <f t="shared" si="11"/>
        <v>0</v>
      </c>
      <c r="Q192" s="153">
        <v>0</v>
      </c>
      <c r="R192" s="153">
        <f t="shared" si="12"/>
        <v>0</v>
      </c>
      <c r="S192" s="153">
        <v>0</v>
      </c>
      <c r="T192" s="154">
        <f t="shared" si="13"/>
        <v>0</v>
      </c>
      <c r="AR192" s="155" t="s">
        <v>481</v>
      </c>
      <c r="AT192" s="155" t="s">
        <v>454</v>
      </c>
      <c r="AU192" s="155" t="s">
        <v>88</v>
      </c>
      <c r="AY192" s="16" t="s">
        <v>317</v>
      </c>
      <c r="BE192" s="156">
        <f t="shared" si="14"/>
        <v>0</v>
      </c>
      <c r="BF192" s="156">
        <f t="shared" si="15"/>
        <v>0</v>
      </c>
      <c r="BG192" s="156">
        <f t="shared" si="16"/>
        <v>0</v>
      </c>
      <c r="BH192" s="156">
        <f t="shared" si="17"/>
        <v>0</v>
      </c>
      <c r="BI192" s="156">
        <f t="shared" si="18"/>
        <v>0</v>
      </c>
      <c r="BJ192" s="16" t="s">
        <v>88</v>
      </c>
      <c r="BK192" s="156">
        <f t="shared" si="19"/>
        <v>0</v>
      </c>
      <c r="BL192" s="16" t="s">
        <v>396</v>
      </c>
      <c r="BM192" s="155" t="s">
        <v>1961</v>
      </c>
    </row>
    <row r="193" spans="2:65" s="1" customFormat="1" ht="24.15" customHeight="1">
      <c r="B193" s="142"/>
      <c r="C193" s="143" t="s">
        <v>774</v>
      </c>
      <c r="D193" s="143" t="s">
        <v>319</v>
      </c>
      <c r="E193" s="144" t="s">
        <v>9844</v>
      </c>
      <c r="F193" s="145" t="s">
        <v>9845</v>
      </c>
      <c r="G193" s="146" t="s">
        <v>484</v>
      </c>
      <c r="H193" s="147">
        <v>152</v>
      </c>
      <c r="I193" s="148"/>
      <c r="J193" s="149">
        <f t="shared" si="10"/>
        <v>0</v>
      </c>
      <c r="K193" s="150"/>
      <c r="L193" s="31"/>
      <c r="M193" s="151" t="s">
        <v>1</v>
      </c>
      <c r="N193" s="152" t="s">
        <v>42</v>
      </c>
      <c r="P193" s="153">
        <f t="shared" si="11"/>
        <v>0</v>
      </c>
      <c r="Q193" s="153">
        <v>0</v>
      </c>
      <c r="R193" s="153">
        <f t="shared" si="12"/>
        <v>0</v>
      </c>
      <c r="S193" s="153">
        <v>0</v>
      </c>
      <c r="T193" s="154">
        <f t="shared" si="13"/>
        <v>0</v>
      </c>
      <c r="AR193" s="155" t="s">
        <v>396</v>
      </c>
      <c r="AT193" s="155" t="s">
        <v>319</v>
      </c>
      <c r="AU193" s="155" t="s">
        <v>88</v>
      </c>
      <c r="AY193" s="16" t="s">
        <v>317</v>
      </c>
      <c r="BE193" s="156">
        <f t="shared" si="14"/>
        <v>0</v>
      </c>
      <c r="BF193" s="156">
        <f t="shared" si="15"/>
        <v>0</v>
      </c>
      <c r="BG193" s="156">
        <f t="shared" si="16"/>
        <v>0</v>
      </c>
      <c r="BH193" s="156">
        <f t="shared" si="17"/>
        <v>0</v>
      </c>
      <c r="BI193" s="156">
        <f t="shared" si="18"/>
        <v>0</v>
      </c>
      <c r="BJ193" s="16" t="s">
        <v>88</v>
      </c>
      <c r="BK193" s="156">
        <f t="shared" si="19"/>
        <v>0</v>
      </c>
      <c r="BL193" s="16" t="s">
        <v>396</v>
      </c>
      <c r="BM193" s="155" t="s">
        <v>2028</v>
      </c>
    </row>
    <row r="194" spans="2:65" s="1" customFormat="1" ht="24.15" customHeight="1">
      <c r="B194" s="142"/>
      <c r="C194" s="179" t="s">
        <v>681</v>
      </c>
      <c r="D194" s="179" t="s">
        <v>454</v>
      </c>
      <c r="E194" s="180" t="s">
        <v>9846</v>
      </c>
      <c r="F194" s="181" t="s">
        <v>9847</v>
      </c>
      <c r="G194" s="182" t="s">
        <v>484</v>
      </c>
      <c r="H194" s="183">
        <v>4</v>
      </c>
      <c r="I194" s="184"/>
      <c r="J194" s="185">
        <f t="shared" si="10"/>
        <v>0</v>
      </c>
      <c r="K194" s="186"/>
      <c r="L194" s="187"/>
      <c r="M194" s="188" t="s">
        <v>1</v>
      </c>
      <c r="N194" s="189" t="s">
        <v>42</v>
      </c>
      <c r="P194" s="153">
        <f t="shared" si="11"/>
        <v>0</v>
      </c>
      <c r="Q194" s="153">
        <v>0</v>
      </c>
      <c r="R194" s="153">
        <f t="shared" si="12"/>
        <v>0</v>
      </c>
      <c r="S194" s="153">
        <v>0</v>
      </c>
      <c r="T194" s="154">
        <f t="shared" si="13"/>
        <v>0</v>
      </c>
      <c r="AR194" s="155" t="s">
        <v>481</v>
      </c>
      <c r="AT194" s="155" t="s">
        <v>454</v>
      </c>
      <c r="AU194" s="155" t="s">
        <v>88</v>
      </c>
      <c r="AY194" s="16" t="s">
        <v>317</v>
      </c>
      <c r="BE194" s="156">
        <f t="shared" si="14"/>
        <v>0</v>
      </c>
      <c r="BF194" s="156">
        <f t="shared" si="15"/>
        <v>0</v>
      </c>
      <c r="BG194" s="156">
        <f t="shared" si="16"/>
        <v>0</v>
      </c>
      <c r="BH194" s="156">
        <f t="shared" si="17"/>
        <v>0</v>
      </c>
      <c r="BI194" s="156">
        <f t="shared" si="18"/>
        <v>0</v>
      </c>
      <c r="BJ194" s="16" t="s">
        <v>88</v>
      </c>
      <c r="BK194" s="156">
        <f t="shared" si="19"/>
        <v>0</v>
      </c>
      <c r="BL194" s="16" t="s">
        <v>396</v>
      </c>
      <c r="BM194" s="155" t="s">
        <v>2039</v>
      </c>
    </row>
    <row r="195" spans="2:65" s="1" customFormat="1" ht="24.15" customHeight="1">
      <c r="B195" s="142"/>
      <c r="C195" s="179" t="s">
        <v>778</v>
      </c>
      <c r="D195" s="179" t="s">
        <v>454</v>
      </c>
      <c r="E195" s="180" t="s">
        <v>9848</v>
      </c>
      <c r="F195" s="181" t="s">
        <v>9849</v>
      </c>
      <c r="G195" s="182" t="s">
        <v>484</v>
      </c>
      <c r="H195" s="183">
        <v>33</v>
      </c>
      <c r="I195" s="184"/>
      <c r="J195" s="185">
        <f t="shared" si="10"/>
        <v>0</v>
      </c>
      <c r="K195" s="186"/>
      <c r="L195" s="187"/>
      <c r="M195" s="188" t="s">
        <v>1</v>
      </c>
      <c r="N195" s="189" t="s">
        <v>42</v>
      </c>
      <c r="P195" s="153">
        <f t="shared" si="11"/>
        <v>0</v>
      </c>
      <c r="Q195" s="153">
        <v>0</v>
      </c>
      <c r="R195" s="153">
        <f t="shared" si="12"/>
        <v>0</v>
      </c>
      <c r="S195" s="153">
        <v>0</v>
      </c>
      <c r="T195" s="154">
        <f t="shared" si="13"/>
        <v>0</v>
      </c>
      <c r="AR195" s="155" t="s">
        <v>481</v>
      </c>
      <c r="AT195" s="155" t="s">
        <v>454</v>
      </c>
      <c r="AU195" s="155" t="s">
        <v>88</v>
      </c>
      <c r="AY195" s="16" t="s">
        <v>317</v>
      </c>
      <c r="BE195" s="156">
        <f t="shared" si="14"/>
        <v>0</v>
      </c>
      <c r="BF195" s="156">
        <f t="shared" si="15"/>
        <v>0</v>
      </c>
      <c r="BG195" s="156">
        <f t="shared" si="16"/>
        <v>0</v>
      </c>
      <c r="BH195" s="156">
        <f t="shared" si="17"/>
        <v>0</v>
      </c>
      <c r="BI195" s="156">
        <f t="shared" si="18"/>
        <v>0</v>
      </c>
      <c r="BJ195" s="16" t="s">
        <v>88</v>
      </c>
      <c r="BK195" s="156">
        <f t="shared" si="19"/>
        <v>0</v>
      </c>
      <c r="BL195" s="16" t="s">
        <v>396</v>
      </c>
      <c r="BM195" s="155" t="s">
        <v>2047</v>
      </c>
    </row>
    <row r="196" spans="2:65" s="1" customFormat="1" ht="24.15" customHeight="1">
      <c r="B196" s="142"/>
      <c r="C196" s="179" t="s">
        <v>684</v>
      </c>
      <c r="D196" s="179" t="s">
        <v>454</v>
      </c>
      <c r="E196" s="180" t="s">
        <v>9850</v>
      </c>
      <c r="F196" s="181" t="s">
        <v>9851</v>
      </c>
      <c r="G196" s="182" t="s">
        <v>484</v>
      </c>
      <c r="H196" s="183">
        <v>115</v>
      </c>
      <c r="I196" s="184"/>
      <c r="J196" s="185">
        <f t="shared" si="10"/>
        <v>0</v>
      </c>
      <c r="K196" s="186"/>
      <c r="L196" s="187"/>
      <c r="M196" s="188" t="s">
        <v>1</v>
      </c>
      <c r="N196" s="189" t="s">
        <v>42</v>
      </c>
      <c r="P196" s="153">
        <f t="shared" si="11"/>
        <v>0</v>
      </c>
      <c r="Q196" s="153">
        <v>0</v>
      </c>
      <c r="R196" s="153">
        <f t="shared" si="12"/>
        <v>0</v>
      </c>
      <c r="S196" s="153">
        <v>0</v>
      </c>
      <c r="T196" s="154">
        <f t="shared" si="13"/>
        <v>0</v>
      </c>
      <c r="AR196" s="155" t="s">
        <v>481</v>
      </c>
      <c r="AT196" s="155" t="s">
        <v>454</v>
      </c>
      <c r="AU196" s="155" t="s">
        <v>88</v>
      </c>
      <c r="AY196" s="16" t="s">
        <v>317</v>
      </c>
      <c r="BE196" s="156">
        <f t="shared" si="14"/>
        <v>0</v>
      </c>
      <c r="BF196" s="156">
        <f t="shared" si="15"/>
        <v>0</v>
      </c>
      <c r="BG196" s="156">
        <f t="shared" si="16"/>
        <v>0</v>
      </c>
      <c r="BH196" s="156">
        <f t="shared" si="17"/>
        <v>0</v>
      </c>
      <c r="BI196" s="156">
        <f t="shared" si="18"/>
        <v>0</v>
      </c>
      <c r="BJ196" s="16" t="s">
        <v>88</v>
      </c>
      <c r="BK196" s="156">
        <f t="shared" si="19"/>
        <v>0</v>
      </c>
      <c r="BL196" s="16" t="s">
        <v>396</v>
      </c>
      <c r="BM196" s="155" t="s">
        <v>2055</v>
      </c>
    </row>
    <row r="197" spans="2:65" s="1" customFormat="1" ht="24.15" customHeight="1">
      <c r="B197" s="142"/>
      <c r="C197" s="143" t="s">
        <v>786</v>
      </c>
      <c r="D197" s="143" t="s">
        <v>319</v>
      </c>
      <c r="E197" s="144" t="s">
        <v>9852</v>
      </c>
      <c r="F197" s="145" t="s">
        <v>9853</v>
      </c>
      <c r="G197" s="146" t="s">
        <v>9854</v>
      </c>
      <c r="H197" s="147">
        <v>134</v>
      </c>
      <c r="I197" s="148"/>
      <c r="J197" s="149">
        <f t="shared" si="10"/>
        <v>0</v>
      </c>
      <c r="K197" s="150"/>
      <c r="L197" s="31"/>
      <c r="M197" s="151" t="s">
        <v>1</v>
      </c>
      <c r="N197" s="152" t="s">
        <v>42</v>
      </c>
      <c r="P197" s="153">
        <f t="shared" si="11"/>
        <v>0</v>
      </c>
      <c r="Q197" s="153">
        <v>0</v>
      </c>
      <c r="R197" s="153">
        <f t="shared" si="12"/>
        <v>0</v>
      </c>
      <c r="S197" s="153">
        <v>0</v>
      </c>
      <c r="T197" s="154">
        <f t="shared" si="13"/>
        <v>0</v>
      </c>
      <c r="AR197" s="155" t="s">
        <v>396</v>
      </c>
      <c r="AT197" s="155" t="s">
        <v>319</v>
      </c>
      <c r="AU197" s="155" t="s">
        <v>88</v>
      </c>
      <c r="AY197" s="16" t="s">
        <v>317</v>
      </c>
      <c r="BE197" s="156">
        <f t="shared" si="14"/>
        <v>0</v>
      </c>
      <c r="BF197" s="156">
        <f t="shared" si="15"/>
        <v>0</v>
      </c>
      <c r="BG197" s="156">
        <f t="shared" si="16"/>
        <v>0</v>
      </c>
      <c r="BH197" s="156">
        <f t="shared" si="17"/>
        <v>0</v>
      </c>
      <c r="BI197" s="156">
        <f t="shared" si="18"/>
        <v>0</v>
      </c>
      <c r="BJ197" s="16" t="s">
        <v>88</v>
      </c>
      <c r="BK197" s="156">
        <f t="shared" si="19"/>
        <v>0</v>
      </c>
      <c r="BL197" s="16" t="s">
        <v>396</v>
      </c>
      <c r="BM197" s="155" t="s">
        <v>2063</v>
      </c>
    </row>
    <row r="198" spans="2:65" s="1" customFormat="1" ht="24.15" customHeight="1">
      <c r="B198" s="142"/>
      <c r="C198" s="143" t="s">
        <v>687</v>
      </c>
      <c r="D198" s="143" t="s">
        <v>319</v>
      </c>
      <c r="E198" s="144" t="s">
        <v>9855</v>
      </c>
      <c r="F198" s="145" t="s">
        <v>9856</v>
      </c>
      <c r="G198" s="146" t="s">
        <v>639</v>
      </c>
      <c r="H198" s="198"/>
      <c r="I198" s="148"/>
      <c r="J198" s="149">
        <f t="shared" si="10"/>
        <v>0</v>
      </c>
      <c r="K198" s="150"/>
      <c r="L198" s="31"/>
      <c r="M198" s="151" t="s">
        <v>1</v>
      </c>
      <c r="N198" s="152" t="s">
        <v>42</v>
      </c>
      <c r="P198" s="153">
        <f t="shared" si="11"/>
        <v>0</v>
      </c>
      <c r="Q198" s="153">
        <v>0</v>
      </c>
      <c r="R198" s="153">
        <f t="shared" si="12"/>
        <v>0</v>
      </c>
      <c r="S198" s="153">
        <v>0</v>
      </c>
      <c r="T198" s="154">
        <f t="shared" si="13"/>
        <v>0</v>
      </c>
      <c r="AR198" s="155" t="s">
        <v>396</v>
      </c>
      <c r="AT198" s="155" t="s">
        <v>319</v>
      </c>
      <c r="AU198" s="155" t="s">
        <v>88</v>
      </c>
      <c r="AY198" s="16" t="s">
        <v>317</v>
      </c>
      <c r="BE198" s="156">
        <f t="shared" si="14"/>
        <v>0</v>
      </c>
      <c r="BF198" s="156">
        <f t="shared" si="15"/>
        <v>0</v>
      </c>
      <c r="BG198" s="156">
        <f t="shared" si="16"/>
        <v>0</v>
      </c>
      <c r="BH198" s="156">
        <f t="shared" si="17"/>
        <v>0</v>
      </c>
      <c r="BI198" s="156">
        <f t="shared" si="18"/>
        <v>0</v>
      </c>
      <c r="BJ198" s="16" t="s">
        <v>88</v>
      </c>
      <c r="BK198" s="156">
        <f t="shared" si="19"/>
        <v>0</v>
      </c>
      <c r="BL198" s="16" t="s">
        <v>396</v>
      </c>
      <c r="BM198" s="155" t="s">
        <v>2072</v>
      </c>
    </row>
    <row r="199" spans="2:65" s="11" customFormat="1" ht="22.75" customHeight="1">
      <c r="B199" s="130"/>
      <c r="D199" s="131" t="s">
        <v>75</v>
      </c>
      <c r="E199" s="140" t="s">
        <v>2791</v>
      </c>
      <c r="F199" s="140" t="s">
        <v>2792</v>
      </c>
      <c r="I199" s="133"/>
      <c r="J199" s="141">
        <f>BK199</f>
        <v>0</v>
      </c>
      <c r="L199" s="130"/>
      <c r="M199" s="135"/>
      <c r="P199" s="136">
        <f>SUM(P200:P202)</f>
        <v>0</v>
      </c>
      <c r="R199" s="136">
        <f>SUM(R200:R202)</f>
        <v>0</v>
      </c>
      <c r="T199" s="137">
        <f>SUM(T200:T202)</f>
        <v>0</v>
      </c>
      <c r="AR199" s="131" t="s">
        <v>88</v>
      </c>
      <c r="AT199" s="138" t="s">
        <v>75</v>
      </c>
      <c r="AU199" s="138" t="s">
        <v>83</v>
      </c>
      <c r="AY199" s="131" t="s">
        <v>317</v>
      </c>
      <c r="BK199" s="139">
        <f>SUM(BK200:BK202)</f>
        <v>0</v>
      </c>
    </row>
    <row r="200" spans="2:65" s="1" customFormat="1" ht="16.5" customHeight="1">
      <c r="B200" s="142"/>
      <c r="C200" s="143" t="s">
        <v>789</v>
      </c>
      <c r="D200" s="143" t="s">
        <v>319</v>
      </c>
      <c r="E200" s="144" t="s">
        <v>9857</v>
      </c>
      <c r="F200" s="145" t="s">
        <v>9858</v>
      </c>
      <c r="G200" s="146" t="s">
        <v>467</v>
      </c>
      <c r="H200" s="147">
        <v>1</v>
      </c>
      <c r="I200" s="148"/>
      <c r="J200" s="149">
        <f>ROUND(I200*H200,2)</f>
        <v>0</v>
      </c>
      <c r="K200" s="150"/>
      <c r="L200" s="31"/>
      <c r="M200" s="151" t="s">
        <v>1</v>
      </c>
      <c r="N200" s="152" t="s">
        <v>42</v>
      </c>
      <c r="P200" s="153">
        <f>O200*H200</f>
        <v>0</v>
      </c>
      <c r="Q200" s="153">
        <v>0</v>
      </c>
      <c r="R200" s="153">
        <f>Q200*H200</f>
        <v>0</v>
      </c>
      <c r="S200" s="153">
        <v>0</v>
      </c>
      <c r="T200" s="154">
        <f>S200*H200</f>
        <v>0</v>
      </c>
      <c r="AR200" s="155" t="s">
        <v>396</v>
      </c>
      <c r="AT200" s="155" t="s">
        <v>319</v>
      </c>
      <c r="AU200" s="155" t="s">
        <v>88</v>
      </c>
      <c r="AY200" s="16" t="s">
        <v>317</v>
      </c>
      <c r="BE200" s="156">
        <f>IF(N200="základná",J200,0)</f>
        <v>0</v>
      </c>
      <c r="BF200" s="156">
        <f>IF(N200="znížená",J200,0)</f>
        <v>0</v>
      </c>
      <c r="BG200" s="156">
        <f>IF(N200="zákl. prenesená",J200,0)</f>
        <v>0</v>
      </c>
      <c r="BH200" s="156">
        <f>IF(N200="zníž. prenesená",J200,0)</f>
        <v>0</v>
      </c>
      <c r="BI200" s="156">
        <f>IF(N200="nulová",J200,0)</f>
        <v>0</v>
      </c>
      <c r="BJ200" s="16" t="s">
        <v>88</v>
      </c>
      <c r="BK200" s="156">
        <f>ROUND(I200*H200,2)</f>
        <v>0</v>
      </c>
      <c r="BL200" s="16" t="s">
        <v>396</v>
      </c>
      <c r="BM200" s="155" t="s">
        <v>2081</v>
      </c>
    </row>
    <row r="201" spans="2:65" s="1" customFormat="1" ht="16.5" customHeight="1">
      <c r="B201" s="142"/>
      <c r="C201" s="179" t="s">
        <v>561</v>
      </c>
      <c r="D201" s="179" t="s">
        <v>454</v>
      </c>
      <c r="E201" s="180" t="s">
        <v>9859</v>
      </c>
      <c r="F201" s="181" t="s">
        <v>9860</v>
      </c>
      <c r="G201" s="182" t="s">
        <v>467</v>
      </c>
      <c r="H201" s="183">
        <v>1</v>
      </c>
      <c r="I201" s="184"/>
      <c r="J201" s="185">
        <f>ROUND(I201*H201,2)</f>
        <v>0</v>
      </c>
      <c r="K201" s="186"/>
      <c r="L201" s="187"/>
      <c r="M201" s="188" t="s">
        <v>1</v>
      </c>
      <c r="N201" s="189" t="s">
        <v>42</v>
      </c>
      <c r="P201" s="153">
        <f>O201*H201</f>
        <v>0</v>
      </c>
      <c r="Q201" s="153">
        <v>0</v>
      </c>
      <c r="R201" s="153">
        <f>Q201*H201</f>
        <v>0</v>
      </c>
      <c r="S201" s="153">
        <v>0</v>
      </c>
      <c r="T201" s="154">
        <f>S201*H201</f>
        <v>0</v>
      </c>
      <c r="AR201" s="155" t="s">
        <v>481</v>
      </c>
      <c r="AT201" s="155" t="s">
        <v>454</v>
      </c>
      <c r="AU201" s="155" t="s">
        <v>88</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396</v>
      </c>
      <c r="BM201" s="155" t="s">
        <v>768</v>
      </c>
    </row>
    <row r="202" spans="2:65" s="1" customFormat="1" ht="24.15" customHeight="1">
      <c r="B202" s="142"/>
      <c r="C202" s="143" t="s">
        <v>1571</v>
      </c>
      <c r="D202" s="143" t="s">
        <v>319</v>
      </c>
      <c r="E202" s="144" t="s">
        <v>9861</v>
      </c>
      <c r="F202" s="145" t="s">
        <v>9862</v>
      </c>
      <c r="G202" s="146" t="s">
        <v>639</v>
      </c>
      <c r="H202" s="198"/>
      <c r="I202" s="148"/>
      <c r="J202" s="149">
        <f>ROUND(I202*H202,2)</f>
        <v>0</v>
      </c>
      <c r="K202" s="150"/>
      <c r="L202" s="31"/>
      <c r="M202" s="151" t="s">
        <v>1</v>
      </c>
      <c r="N202" s="152" t="s">
        <v>42</v>
      </c>
      <c r="P202" s="153">
        <f>O202*H202</f>
        <v>0</v>
      </c>
      <c r="Q202" s="153">
        <v>0</v>
      </c>
      <c r="R202" s="153">
        <f>Q202*H202</f>
        <v>0</v>
      </c>
      <c r="S202" s="153">
        <v>0</v>
      </c>
      <c r="T202" s="154">
        <f>S202*H202</f>
        <v>0</v>
      </c>
      <c r="AR202" s="155" t="s">
        <v>396</v>
      </c>
      <c r="AT202" s="155" t="s">
        <v>319</v>
      </c>
      <c r="AU202" s="155" t="s">
        <v>88</v>
      </c>
      <c r="AY202" s="16" t="s">
        <v>317</v>
      </c>
      <c r="BE202" s="156">
        <f>IF(N202="základná",J202,0)</f>
        <v>0</v>
      </c>
      <c r="BF202" s="156">
        <f>IF(N202="znížená",J202,0)</f>
        <v>0</v>
      </c>
      <c r="BG202" s="156">
        <f>IF(N202="zákl. prenesená",J202,0)</f>
        <v>0</v>
      </c>
      <c r="BH202" s="156">
        <f>IF(N202="zníž. prenesená",J202,0)</f>
        <v>0</v>
      </c>
      <c r="BI202" s="156">
        <f>IF(N202="nulová",J202,0)</f>
        <v>0</v>
      </c>
      <c r="BJ202" s="16" t="s">
        <v>88</v>
      </c>
      <c r="BK202" s="156">
        <f>ROUND(I202*H202,2)</f>
        <v>0</v>
      </c>
      <c r="BL202" s="16" t="s">
        <v>396</v>
      </c>
      <c r="BM202" s="155" t="s">
        <v>2096</v>
      </c>
    </row>
    <row r="203" spans="2:65" s="11" customFormat="1" ht="22.75" customHeight="1">
      <c r="B203" s="130"/>
      <c r="D203" s="131" t="s">
        <v>75</v>
      </c>
      <c r="E203" s="140" t="s">
        <v>7503</v>
      </c>
      <c r="F203" s="140" t="s">
        <v>9863</v>
      </c>
      <c r="I203" s="133"/>
      <c r="J203" s="141">
        <f>BK203</f>
        <v>0</v>
      </c>
      <c r="L203" s="130"/>
      <c r="M203" s="135"/>
      <c r="P203" s="136">
        <f>SUM(P204:P210)</f>
        <v>0</v>
      </c>
      <c r="R203" s="136">
        <f>SUM(R204:R210)</f>
        <v>0</v>
      </c>
      <c r="T203" s="137">
        <f>SUM(T204:T210)</f>
        <v>0</v>
      </c>
      <c r="AR203" s="131" t="s">
        <v>88</v>
      </c>
      <c r="AT203" s="138" t="s">
        <v>75</v>
      </c>
      <c r="AU203" s="138" t="s">
        <v>83</v>
      </c>
      <c r="AY203" s="131" t="s">
        <v>317</v>
      </c>
      <c r="BK203" s="139">
        <f>SUM(BK204:BK210)</f>
        <v>0</v>
      </c>
    </row>
    <row r="204" spans="2:65" s="1" customFormat="1" ht="16.5" customHeight="1">
      <c r="B204" s="142"/>
      <c r="C204" s="143" t="s">
        <v>692</v>
      </c>
      <c r="D204" s="143" t="s">
        <v>319</v>
      </c>
      <c r="E204" s="144" t="s">
        <v>9864</v>
      </c>
      <c r="F204" s="145" t="s">
        <v>9865</v>
      </c>
      <c r="G204" s="146" t="s">
        <v>467</v>
      </c>
      <c r="H204" s="147">
        <v>1</v>
      </c>
      <c r="I204" s="148"/>
      <c r="J204" s="149">
        <f t="shared" ref="J204:J210" si="20">ROUND(I204*H204,2)</f>
        <v>0</v>
      </c>
      <c r="K204" s="150"/>
      <c r="L204" s="31"/>
      <c r="M204" s="151" t="s">
        <v>1</v>
      </c>
      <c r="N204" s="152" t="s">
        <v>42</v>
      </c>
      <c r="P204" s="153">
        <f t="shared" ref="P204:P210" si="21">O204*H204</f>
        <v>0</v>
      </c>
      <c r="Q204" s="153">
        <v>0</v>
      </c>
      <c r="R204" s="153">
        <f t="shared" ref="R204:R210" si="22">Q204*H204</f>
        <v>0</v>
      </c>
      <c r="S204" s="153">
        <v>0</v>
      </c>
      <c r="T204" s="154">
        <f t="shared" ref="T204:T210" si="23">S204*H204</f>
        <v>0</v>
      </c>
      <c r="AR204" s="155" t="s">
        <v>396</v>
      </c>
      <c r="AT204" s="155" t="s">
        <v>319</v>
      </c>
      <c r="AU204" s="155" t="s">
        <v>88</v>
      </c>
      <c r="AY204" s="16" t="s">
        <v>317</v>
      </c>
      <c r="BE204" s="156">
        <f t="shared" ref="BE204:BE210" si="24">IF(N204="základná",J204,0)</f>
        <v>0</v>
      </c>
      <c r="BF204" s="156">
        <f t="shared" ref="BF204:BF210" si="25">IF(N204="znížená",J204,0)</f>
        <v>0</v>
      </c>
      <c r="BG204" s="156">
        <f t="shared" ref="BG204:BG210" si="26">IF(N204="zákl. prenesená",J204,0)</f>
        <v>0</v>
      </c>
      <c r="BH204" s="156">
        <f t="shared" ref="BH204:BH210" si="27">IF(N204="zníž. prenesená",J204,0)</f>
        <v>0</v>
      </c>
      <c r="BI204" s="156">
        <f t="shared" ref="BI204:BI210" si="28">IF(N204="nulová",J204,0)</f>
        <v>0</v>
      </c>
      <c r="BJ204" s="16" t="s">
        <v>88</v>
      </c>
      <c r="BK204" s="156">
        <f t="shared" ref="BK204:BK210" si="29">ROUND(I204*H204,2)</f>
        <v>0</v>
      </c>
      <c r="BL204" s="16" t="s">
        <v>396</v>
      </c>
      <c r="BM204" s="155" t="s">
        <v>2104</v>
      </c>
    </row>
    <row r="205" spans="2:65" s="1" customFormat="1" ht="24.15" customHeight="1">
      <c r="B205" s="142"/>
      <c r="C205" s="179" t="s">
        <v>1584</v>
      </c>
      <c r="D205" s="179" t="s">
        <v>454</v>
      </c>
      <c r="E205" s="180" t="s">
        <v>9866</v>
      </c>
      <c r="F205" s="181" t="s">
        <v>9867</v>
      </c>
      <c r="G205" s="182" t="s">
        <v>467</v>
      </c>
      <c r="H205" s="183">
        <v>1</v>
      </c>
      <c r="I205" s="184"/>
      <c r="J205" s="185">
        <f t="shared" si="20"/>
        <v>0</v>
      </c>
      <c r="K205" s="186"/>
      <c r="L205" s="187"/>
      <c r="M205" s="188" t="s">
        <v>1</v>
      </c>
      <c r="N205" s="189" t="s">
        <v>42</v>
      </c>
      <c r="P205" s="153">
        <f t="shared" si="21"/>
        <v>0</v>
      </c>
      <c r="Q205" s="153">
        <v>0</v>
      </c>
      <c r="R205" s="153">
        <f t="shared" si="22"/>
        <v>0</v>
      </c>
      <c r="S205" s="153">
        <v>0</v>
      </c>
      <c r="T205" s="154">
        <f t="shared" si="23"/>
        <v>0</v>
      </c>
      <c r="AR205" s="155" t="s">
        <v>481</v>
      </c>
      <c r="AT205" s="155" t="s">
        <v>454</v>
      </c>
      <c r="AU205" s="155" t="s">
        <v>88</v>
      </c>
      <c r="AY205" s="16" t="s">
        <v>317</v>
      </c>
      <c r="BE205" s="156">
        <f t="shared" si="24"/>
        <v>0</v>
      </c>
      <c r="BF205" s="156">
        <f t="shared" si="25"/>
        <v>0</v>
      </c>
      <c r="BG205" s="156">
        <f t="shared" si="26"/>
        <v>0</v>
      </c>
      <c r="BH205" s="156">
        <f t="shared" si="27"/>
        <v>0</v>
      </c>
      <c r="BI205" s="156">
        <f t="shared" si="28"/>
        <v>0</v>
      </c>
      <c r="BJ205" s="16" t="s">
        <v>88</v>
      </c>
      <c r="BK205" s="156">
        <f t="shared" si="29"/>
        <v>0</v>
      </c>
      <c r="BL205" s="16" t="s">
        <v>396</v>
      </c>
      <c r="BM205" s="155" t="s">
        <v>2112</v>
      </c>
    </row>
    <row r="206" spans="2:65" s="1" customFormat="1" ht="24.15" customHeight="1">
      <c r="B206" s="142"/>
      <c r="C206" s="179" t="s">
        <v>696</v>
      </c>
      <c r="D206" s="179" t="s">
        <v>454</v>
      </c>
      <c r="E206" s="180" t="s">
        <v>9868</v>
      </c>
      <c r="F206" s="181" t="s">
        <v>9869</v>
      </c>
      <c r="G206" s="182" t="s">
        <v>467</v>
      </c>
      <c r="H206" s="183">
        <v>1</v>
      </c>
      <c r="I206" s="184"/>
      <c r="J206" s="185">
        <f t="shared" si="20"/>
        <v>0</v>
      </c>
      <c r="K206" s="186"/>
      <c r="L206" s="187"/>
      <c r="M206" s="188" t="s">
        <v>1</v>
      </c>
      <c r="N206" s="189" t="s">
        <v>42</v>
      </c>
      <c r="P206" s="153">
        <f t="shared" si="21"/>
        <v>0</v>
      </c>
      <c r="Q206" s="153">
        <v>0</v>
      </c>
      <c r="R206" s="153">
        <f t="shared" si="22"/>
        <v>0</v>
      </c>
      <c r="S206" s="153">
        <v>0</v>
      </c>
      <c r="T206" s="154">
        <f t="shared" si="23"/>
        <v>0</v>
      </c>
      <c r="AR206" s="155" t="s">
        <v>481</v>
      </c>
      <c r="AT206" s="155" t="s">
        <v>454</v>
      </c>
      <c r="AU206" s="155" t="s">
        <v>88</v>
      </c>
      <c r="AY206" s="16" t="s">
        <v>317</v>
      </c>
      <c r="BE206" s="156">
        <f t="shared" si="24"/>
        <v>0</v>
      </c>
      <c r="BF206" s="156">
        <f t="shared" si="25"/>
        <v>0</v>
      </c>
      <c r="BG206" s="156">
        <f t="shared" si="26"/>
        <v>0</v>
      </c>
      <c r="BH206" s="156">
        <f t="shared" si="27"/>
        <v>0</v>
      </c>
      <c r="BI206" s="156">
        <f t="shared" si="28"/>
        <v>0</v>
      </c>
      <c r="BJ206" s="16" t="s">
        <v>88</v>
      </c>
      <c r="BK206" s="156">
        <f t="shared" si="29"/>
        <v>0</v>
      </c>
      <c r="BL206" s="16" t="s">
        <v>396</v>
      </c>
      <c r="BM206" s="155" t="s">
        <v>2127</v>
      </c>
    </row>
    <row r="207" spans="2:65" s="1" customFormat="1" ht="24.15" customHeight="1">
      <c r="B207" s="142"/>
      <c r="C207" s="179" t="s">
        <v>1594</v>
      </c>
      <c r="D207" s="179" t="s">
        <v>454</v>
      </c>
      <c r="E207" s="180" t="s">
        <v>9870</v>
      </c>
      <c r="F207" s="181" t="s">
        <v>9871</v>
      </c>
      <c r="G207" s="182" t="s">
        <v>467</v>
      </c>
      <c r="H207" s="183">
        <v>2</v>
      </c>
      <c r="I207" s="184"/>
      <c r="J207" s="185">
        <f t="shared" si="20"/>
        <v>0</v>
      </c>
      <c r="K207" s="186"/>
      <c r="L207" s="187"/>
      <c r="M207" s="188" t="s">
        <v>1</v>
      </c>
      <c r="N207" s="189" t="s">
        <v>42</v>
      </c>
      <c r="P207" s="153">
        <f t="shared" si="21"/>
        <v>0</v>
      </c>
      <c r="Q207" s="153">
        <v>0</v>
      </c>
      <c r="R207" s="153">
        <f t="shared" si="22"/>
        <v>0</v>
      </c>
      <c r="S207" s="153">
        <v>0</v>
      </c>
      <c r="T207" s="154">
        <f t="shared" si="23"/>
        <v>0</v>
      </c>
      <c r="AR207" s="155" t="s">
        <v>481</v>
      </c>
      <c r="AT207" s="155" t="s">
        <v>454</v>
      </c>
      <c r="AU207" s="155" t="s">
        <v>88</v>
      </c>
      <c r="AY207" s="16" t="s">
        <v>317</v>
      </c>
      <c r="BE207" s="156">
        <f t="shared" si="24"/>
        <v>0</v>
      </c>
      <c r="BF207" s="156">
        <f t="shared" si="25"/>
        <v>0</v>
      </c>
      <c r="BG207" s="156">
        <f t="shared" si="26"/>
        <v>0</v>
      </c>
      <c r="BH207" s="156">
        <f t="shared" si="27"/>
        <v>0</v>
      </c>
      <c r="BI207" s="156">
        <f t="shared" si="28"/>
        <v>0</v>
      </c>
      <c r="BJ207" s="16" t="s">
        <v>88</v>
      </c>
      <c r="BK207" s="156">
        <f t="shared" si="29"/>
        <v>0</v>
      </c>
      <c r="BL207" s="16" t="s">
        <v>396</v>
      </c>
      <c r="BM207" s="155" t="s">
        <v>2138</v>
      </c>
    </row>
    <row r="208" spans="2:65" s="1" customFormat="1" ht="16.5" customHeight="1">
      <c r="B208" s="142"/>
      <c r="C208" s="143" t="s">
        <v>699</v>
      </c>
      <c r="D208" s="143" t="s">
        <v>319</v>
      </c>
      <c r="E208" s="144" t="s">
        <v>9872</v>
      </c>
      <c r="F208" s="145" t="s">
        <v>9873</v>
      </c>
      <c r="G208" s="146" t="s">
        <v>467</v>
      </c>
      <c r="H208" s="147">
        <v>1</v>
      </c>
      <c r="I208" s="148"/>
      <c r="J208" s="149">
        <f t="shared" si="20"/>
        <v>0</v>
      </c>
      <c r="K208" s="150"/>
      <c r="L208" s="31"/>
      <c r="M208" s="151" t="s">
        <v>1</v>
      </c>
      <c r="N208" s="152" t="s">
        <v>42</v>
      </c>
      <c r="P208" s="153">
        <f t="shared" si="21"/>
        <v>0</v>
      </c>
      <c r="Q208" s="153">
        <v>0</v>
      </c>
      <c r="R208" s="153">
        <f t="shared" si="22"/>
        <v>0</v>
      </c>
      <c r="S208" s="153">
        <v>0</v>
      </c>
      <c r="T208" s="154">
        <f t="shared" si="23"/>
        <v>0</v>
      </c>
      <c r="AR208" s="155" t="s">
        <v>396</v>
      </c>
      <c r="AT208" s="155" t="s">
        <v>319</v>
      </c>
      <c r="AU208" s="155" t="s">
        <v>88</v>
      </c>
      <c r="AY208" s="16" t="s">
        <v>317</v>
      </c>
      <c r="BE208" s="156">
        <f t="shared" si="24"/>
        <v>0</v>
      </c>
      <c r="BF208" s="156">
        <f t="shared" si="25"/>
        <v>0</v>
      </c>
      <c r="BG208" s="156">
        <f t="shared" si="26"/>
        <v>0</v>
      </c>
      <c r="BH208" s="156">
        <f t="shared" si="27"/>
        <v>0</v>
      </c>
      <c r="BI208" s="156">
        <f t="shared" si="28"/>
        <v>0</v>
      </c>
      <c r="BJ208" s="16" t="s">
        <v>88</v>
      </c>
      <c r="BK208" s="156">
        <f t="shared" si="29"/>
        <v>0</v>
      </c>
      <c r="BL208" s="16" t="s">
        <v>396</v>
      </c>
      <c r="BM208" s="155" t="s">
        <v>2148</v>
      </c>
    </row>
    <row r="209" spans="2:65" s="1" customFormat="1" ht="24.15" customHeight="1">
      <c r="B209" s="142"/>
      <c r="C209" s="179" t="s">
        <v>1642</v>
      </c>
      <c r="D209" s="179" t="s">
        <v>454</v>
      </c>
      <c r="E209" s="180" t="s">
        <v>9874</v>
      </c>
      <c r="F209" s="181" t="s">
        <v>9875</v>
      </c>
      <c r="G209" s="182" t="s">
        <v>467</v>
      </c>
      <c r="H209" s="183">
        <v>1</v>
      </c>
      <c r="I209" s="184"/>
      <c r="J209" s="185">
        <f t="shared" si="20"/>
        <v>0</v>
      </c>
      <c r="K209" s="186"/>
      <c r="L209" s="187"/>
      <c r="M209" s="188" t="s">
        <v>1</v>
      </c>
      <c r="N209" s="189" t="s">
        <v>42</v>
      </c>
      <c r="P209" s="153">
        <f t="shared" si="21"/>
        <v>0</v>
      </c>
      <c r="Q209" s="153">
        <v>0</v>
      </c>
      <c r="R209" s="153">
        <f t="shared" si="22"/>
        <v>0</v>
      </c>
      <c r="S209" s="153">
        <v>0</v>
      </c>
      <c r="T209" s="154">
        <f t="shared" si="23"/>
        <v>0</v>
      </c>
      <c r="AR209" s="155" t="s">
        <v>481</v>
      </c>
      <c r="AT209" s="155" t="s">
        <v>454</v>
      </c>
      <c r="AU209" s="155" t="s">
        <v>88</v>
      </c>
      <c r="AY209" s="16" t="s">
        <v>317</v>
      </c>
      <c r="BE209" s="156">
        <f t="shared" si="24"/>
        <v>0</v>
      </c>
      <c r="BF209" s="156">
        <f t="shared" si="25"/>
        <v>0</v>
      </c>
      <c r="BG209" s="156">
        <f t="shared" si="26"/>
        <v>0</v>
      </c>
      <c r="BH209" s="156">
        <f t="shared" si="27"/>
        <v>0</v>
      </c>
      <c r="BI209" s="156">
        <f t="shared" si="28"/>
        <v>0</v>
      </c>
      <c r="BJ209" s="16" t="s">
        <v>88</v>
      </c>
      <c r="BK209" s="156">
        <f t="shared" si="29"/>
        <v>0</v>
      </c>
      <c r="BL209" s="16" t="s">
        <v>396</v>
      </c>
      <c r="BM209" s="155" t="s">
        <v>2158</v>
      </c>
    </row>
    <row r="210" spans="2:65" s="1" customFormat="1" ht="24.15" customHeight="1">
      <c r="B210" s="142"/>
      <c r="C210" s="143" t="s">
        <v>702</v>
      </c>
      <c r="D210" s="143" t="s">
        <v>319</v>
      </c>
      <c r="E210" s="144" t="s">
        <v>9876</v>
      </c>
      <c r="F210" s="145" t="s">
        <v>9877</v>
      </c>
      <c r="G210" s="146" t="s">
        <v>639</v>
      </c>
      <c r="H210" s="198"/>
      <c r="I210" s="148"/>
      <c r="J210" s="149">
        <f t="shared" si="20"/>
        <v>0</v>
      </c>
      <c r="K210" s="150"/>
      <c r="L210" s="31"/>
      <c r="M210" s="151" t="s">
        <v>1</v>
      </c>
      <c r="N210" s="152" t="s">
        <v>42</v>
      </c>
      <c r="P210" s="153">
        <f t="shared" si="21"/>
        <v>0</v>
      </c>
      <c r="Q210" s="153">
        <v>0</v>
      </c>
      <c r="R210" s="153">
        <f t="shared" si="22"/>
        <v>0</v>
      </c>
      <c r="S210" s="153">
        <v>0</v>
      </c>
      <c r="T210" s="154">
        <f t="shared" si="23"/>
        <v>0</v>
      </c>
      <c r="AR210" s="155" t="s">
        <v>396</v>
      </c>
      <c r="AT210" s="155" t="s">
        <v>319</v>
      </c>
      <c r="AU210" s="155" t="s">
        <v>88</v>
      </c>
      <c r="AY210" s="16" t="s">
        <v>317</v>
      </c>
      <c r="BE210" s="156">
        <f t="shared" si="24"/>
        <v>0</v>
      </c>
      <c r="BF210" s="156">
        <f t="shared" si="25"/>
        <v>0</v>
      </c>
      <c r="BG210" s="156">
        <f t="shared" si="26"/>
        <v>0</v>
      </c>
      <c r="BH210" s="156">
        <f t="shared" si="27"/>
        <v>0</v>
      </c>
      <c r="BI210" s="156">
        <f t="shared" si="28"/>
        <v>0</v>
      </c>
      <c r="BJ210" s="16" t="s">
        <v>88</v>
      </c>
      <c r="BK210" s="156">
        <f t="shared" si="29"/>
        <v>0</v>
      </c>
      <c r="BL210" s="16" t="s">
        <v>396</v>
      </c>
      <c r="BM210" s="155" t="s">
        <v>2171</v>
      </c>
    </row>
    <row r="211" spans="2:65" s="11" customFormat="1" ht="22.75" customHeight="1">
      <c r="B211" s="130"/>
      <c r="D211" s="131" t="s">
        <v>75</v>
      </c>
      <c r="E211" s="140" t="s">
        <v>7508</v>
      </c>
      <c r="F211" s="140" t="s">
        <v>9878</v>
      </c>
      <c r="I211" s="133"/>
      <c r="J211" s="141">
        <f>BK211</f>
        <v>0</v>
      </c>
      <c r="L211" s="130"/>
      <c r="M211" s="135"/>
      <c r="P211" s="136">
        <f>SUM(P212:P288)</f>
        <v>0</v>
      </c>
      <c r="R211" s="136">
        <f>SUM(R212:R288)</f>
        <v>0</v>
      </c>
      <c r="T211" s="137">
        <f>SUM(T212:T288)</f>
        <v>0</v>
      </c>
      <c r="AR211" s="131" t="s">
        <v>88</v>
      </c>
      <c r="AT211" s="138" t="s">
        <v>75</v>
      </c>
      <c r="AU211" s="138" t="s">
        <v>83</v>
      </c>
      <c r="AY211" s="131" t="s">
        <v>317</v>
      </c>
      <c r="BK211" s="139">
        <f>SUM(BK212:BK288)</f>
        <v>0</v>
      </c>
    </row>
    <row r="212" spans="2:65" s="1" customFormat="1" ht="16.5" customHeight="1">
      <c r="B212" s="142"/>
      <c r="C212" s="143" t="s">
        <v>1658</v>
      </c>
      <c r="D212" s="143" t="s">
        <v>319</v>
      </c>
      <c r="E212" s="144" t="s">
        <v>9879</v>
      </c>
      <c r="F212" s="145" t="s">
        <v>9880</v>
      </c>
      <c r="G212" s="146" t="s">
        <v>467</v>
      </c>
      <c r="H212" s="147">
        <v>4</v>
      </c>
      <c r="I212" s="148"/>
      <c r="J212" s="149">
        <f t="shared" ref="J212:J243" si="30">ROUND(I212*H212,2)</f>
        <v>0</v>
      </c>
      <c r="K212" s="150"/>
      <c r="L212" s="31"/>
      <c r="M212" s="151" t="s">
        <v>1</v>
      </c>
      <c r="N212" s="152" t="s">
        <v>42</v>
      </c>
      <c r="P212" s="153">
        <f t="shared" ref="P212:P243" si="31">O212*H212</f>
        <v>0</v>
      </c>
      <c r="Q212" s="153">
        <v>0</v>
      </c>
      <c r="R212" s="153">
        <f t="shared" ref="R212:R243" si="32">Q212*H212</f>
        <v>0</v>
      </c>
      <c r="S212" s="153">
        <v>0</v>
      </c>
      <c r="T212" s="154">
        <f t="shared" ref="T212:T243" si="33">S212*H212</f>
        <v>0</v>
      </c>
      <c r="AR212" s="155" t="s">
        <v>396</v>
      </c>
      <c r="AT212" s="155" t="s">
        <v>319</v>
      </c>
      <c r="AU212" s="155" t="s">
        <v>88</v>
      </c>
      <c r="AY212" s="16" t="s">
        <v>317</v>
      </c>
      <c r="BE212" s="156">
        <f t="shared" ref="BE212:BE243" si="34">IF(N212="základná",J212,0)</f>
        <v>0</v>
      </c>
      <c r="BF212" s="156">
        <f t="shared" ref="BF212:BF243" si="35">IF(N212="znížená",J212,0)</f>
        <v>0</v>
      </c>
      <c r="BG212" s="156">
        <f t="shared" ref="BG212:BG243" si="36">IF(N212="zákl. prenesená",J212,0)</f>
        <v>0</v>
      </c>
      <c r="BH212" s="156">
        <f t="shared" ref="BH212:BH243" si="37">IF(N212="zníž. prenesená",J212,0)</f>
        <v>0</v>
      </c>
      <c r="BI212" s="156">
        <f t="shared" ref="BI212:BI243" si="38">IF(N212="nulová",J212,0)</f>
        <v>0</v>
      </c>
      <c r="BJ212" s="16" t="s">
        <v>88</v>
      </c>
      <c r="BK212" s="156">
        <f t="shared" ref="BK212:BK243" si="39">ROUND(I212*H212,2)</f>
        <v>0</v>
      </c>
      <c r="BL212" s="16" t="s">
        <v>396</v>
      </c>
      <c r="BM212" s="155" t="s">
        <v>2180</v>
      </c>
    </row>
    <row r="213" spans="2:65" s="1" customFormat="1" ht="24.15" customHeight="1">
      <c r="B213" s="142"/>
      <c r="C213" s="179" t="s">
        <v>706</v>
      </c>
      <c r="D213" s="179" t="s">
        <v>454</v>
      </c>
      <c r="E213" s="180" t="s">
        <v>9881</v>
      </c>
      <c r="F213" s="181" t="s">
        <v>9882</v>
      </c>
      <c r="G213" s="182" t="s">
        <v>467</v>
      </c>
      <c r="H213" s="183">
        <v>1</v>
      </c>
      <c r="I213" s="184"/>
      <c r="J213" s="185">
        <f t="shared" si="30"/>
        <v>0</v>
      </c>
      <c r="K213" s="186"/>
      <c r="L213" s="187"/>
      <c r="M213" s="188" t="s">
        <v>1</v>
      </c>
      <c r="N213" s="189" t="s">
        <v>42</v>
      </c>
      <c r="P213" s="153">
        <f t="shared" si="31"/>
        <v>0</v>
      </c>
      <c r="Q213" s="153">
        <v>0</v>
      </c>
      <c r="R213" s="153">
        <f t="shared" si="32"/>
        <v>0</v>
      </c>
      <c r="S213" s="153">
        <v>0</v>
      </c>
      <c r="T213" s="154">
        <f t="shared" si="33"/>
        <v>0</v>
      </c>
      <c r="AR213" s="155" t="s">
        <v>481</v>
      </c>
      <c r="AT213" s="155" t="s">
        <v>454</v>
      </c>
      <c r="AU213" s="155" t="s">
        <v>88</v>
      </c>
      <c r="AY213" s="16" t="s">
        <v>317</v>
      </c>
      <c r="BE213" s="156">
        <f t="shared" si="34"/>
        <v>0</v>
      </c>
      <c r="BF213" s="156">
        <f t="shared" si="35"/>
        <v>0</v>
      </c>
      <c r="BG213" s="156">
        <f t="shared" si="36"/>
        <v>0</v>
      </c>
      <c r="BH213" s="156">
        <f t="shared" si="37"/>
        <v>0</v>
      </c>
      <c r="BI213" s="156">
        <f t="shared" si="38"/>
        <v>0</v>
      </c>
      <c r="BJ213" s="16" t="s">
        <v>88</v>
      </c>
      <c r="BK213" s="156">
        <f t="shared" si="39"/>
        <v>0</v>
      </c>
      <c r="BL213" s="16" t="s">
        <v>396</v>
      </c>
      <c r="BM213" s="155" t="s">
        <v>2189</v>
      </c>
    </row>
    <row r="214" spans="2:65" s="1" customFormat="1" ht="24.15" customHeight="1">
      <c r="B214" s="142"/>
      <c r="C214" s="179" t="s">
        <v>1670</v>
      </c>
      <c r="D214" s="179" t="s">
        <v>454</v>
      </c>
      <c r="E214" s="180" t="s">
        <v>9883</v>
      </c>
      <c r="F214" s="181" t="s">
        <v>9884</v>
      </c>
      <c r="G214" s="182" t="s">
        <v>467</v>
      </c>
      <c r="H214" s="183">
        <v>1</v>
      </c>
      <c r="I214" s="184"/>
      <c r="J214" s="185">
        <f t="shared" si="30"/>
        <v>0</v>
      </c>
      <c r="K214" s="186"/>
      <c r="L214" s="187"/>
      <c r="M214" s="188" t="s">
        <v>1</v>
      </c>
      <c r="N214" s="189" t="s">
        <v>42</v>
      </c>
      <c r="P214" s="153">
        <f t="shared" si="31"/>
        <v>0</v>
      </c>
      <c r="Q214" s="153">
        <v>0</v>
      </c>
      <c r="R214" s="153">
        <f t="shared" si="32"/>
        <v>0</v>
      </c>
      <c r="S214" s="153">
        <v>0</v>
      </c>
      <c r="T214" s="154">
        <f t="shared" si="33"/>
        <v>0</v>
      </c>
      <c r="AR214" s="155" t="s">
        <v>481</v>
      </c>
      <c r="AT214" s="155" t="s">
        <v>454</v>
      </c>
      <c r="AU214" s="155" t="s">
        <v>88</v>
      </c>
      <c r="AY214" s="16" t="s">
        <v>317</v>
      </c>
      <c r="BE214" s="156">
        <f t="shared" si="34"/>
        <v>0</v>
      </c>
      <c r="BF214" s="156">
        <f t="shared" si="35"/>
        <v>0</v>
      </c>
      <c r="BG214" s="156">
        <f t="shared" si="36"/>
        <v>0</v>
      </c>
      <c r="BH214" s="156">
        <f t="shared" si="37"/>
        <v>0</v>
      </c>
      <c r="BI214" s="156">
        <f t="shared" si="38"/>
        <v>0</v>
      </c>
      <c r="BJ214" s="16" t="s">
        <v>88</v>
      </c>
      <c r="BK214" s="156">
        <f t="shared" si="39"/>
        <v>0</v>
      </c>
      <c r="BL214" s="16" t="s">
        <v>396</v>
      </c>
      <c r="BM214" s="155" t="s">
        <v>2199</v>
      </c>
    </row>
    <row r="215" spans="2:65" s="1" customFormat="1" ht="24.15" customHeight="1">
      <c r="B215" s="142"/>
      <c r="C215" s="179" t="s">
        <v>709</v>
      </c>
      <c r="D215" s="179" t="s">
        <v>454</v>
      </c>
      <c r="E215" s="180" t="s">
        <v>9885</v>
      </c>
      <c r="F215" s="181" t="s">
        <v>9886</v>
      </c>
      <c r="G215" s="182" t="s">
        <v>467</v>
      </c>
      <c r="H215" s="183">
        <v>1</v>
      </c>
      <c r="I215" s="184"/>
      <c r="J215" s="185">
        <f t="shared" si="30"/>
        <v>0</v>
      </c>
      <c r="K215" s="186"/>
      <c r="L215" s="187"/>
      <c r="M215" s="188" t="s">
        <v>1</v>
      </c>
      <c r="N215" s="189" t="s">
        <v>42</v>
      </c>
      <c r="P215" s="153">
        <f t="shared" si="31"/>
        <v>0</v>
      </c>
      <c r="Q215" s="153">
        <v>0</v>
      </c>
      <c r="R215" s="153">
        <f t="shared" si="32"/>
        <v>0</v>
      </c>
      <c r="S215" s="153">
        <v>0</v>
      </c>
      <c r="T215" s="154">
        <f t="shared" si="33"/>
        <v>0</v>
      </c>
      <c r="AR215" s="155" t="s">
        <v>481</v>
      </c>
      <c r="AT215" s="155" t="s">
        <v>454</v>
      </c>
      <c r="AU215" s="155" t="s">
        <v>88</v>
      </c>
      <c r="AY215" s="16" t="s">
        <v>317</v>
      </c>
      <c r="BE215" s="156">
        <f t="shared" si="34"/>
        <v>0</v>
      </c>
      <c r="BF215" s="156">
        <f t="shared" si="35"/>
        <v>0</v>
      </c>
      <c r="BG215" s="156">
        <f t="shared" si="36"/>
        <v>0</v>
      </c>
      <c r="BH215" s="156">
        <f t="shared" si="37"/>
        <v>0</v>
      </c>
      <c r="BI215" s="156">
        <f t="shared" si="38"/>
        <v>0</v>
      </c>
      <c r="BJ215" s="16" t="s">
        <v>88</v>
      </c>
      <c r="BK215" s="156">
        <f t="shared" si="39"/>
        <v>0</v>
      </c>
      <c r="BL215" s="16" t="s">
        <v>396</v>
      </c>
      <c r="BM215" s="155" t="s">
        <v>2209</v>
      </c>
    </row>
    <row r="216" spans="2:65" s="1" customFormat="1" ht="24.15" customHeight="1">
      <c r="B216" s="142"/>
      <c r="C216" s="179" t="s">
        <v>1678</v>
      </c>
      <c r="D216" s="179" t="s">
        <v>454</v>
      </c>
      <c r="E216" s="180" t="s">
        <v>9887</v>
      </c>
      <c r="F216" s="181" t="s">
        <v>9888</v>
      </c>
      <c r="G216" s="182" t="s">
        <v>467</v>
      </c>
      <c r="H216" s="183">
        <v>1</v>
      </c>
      <c r="I216" s="184"/>
      <c r="J216" s="185">
        <f t="shared" si="30"/>
        <v>0</v>
      </c>
      <c r="K216" s="186"/>
      <c r="L216" s="187"/>
      <c r="M216" s="188" t="s">
        <v>1</v>
      </c>
      <c r="N216" s="189" t="s">
        <v>42</v>
      </c>
      <c r="P216" s="153">
        <f t="shared" si="31"/>
        <v>0</v>
      </c>
      <c r="Q216" s="153">
        <v>0</v>
      </c>
      <c r="R216" s="153">
        <f t="shared" si="32"/>
        <v>0</v>
      </c>
      <c r="S216" s="153">
        <v>0</v>
      </c>
      <c r="T216" s="154">
        <f t="shared" si="33"/>
        <v>0</v>
      </c>
      <c r="AR216" s="155" t="s">
        <v>481</v>
      </c>
      <c r="AT216" s="155" t="s">
        <v>454</v>
      </c>
      <c r="AU216" s="155" t="s">
        <v>88</v>
      </c>
      <c r="AY216" s="16" t="s">
        <v>317</v>
      </c>
      <c r="BE216" s="156">
        <f t="shared" si="34"/>
        <v>0</v>
      </c>
      <c r="BF216" s="156">
        <f t="shared" si="35"/>
        <v>0</v>
      </c>
      <c r="BG216" s="156">
        <f t="shared" si="36"/>
        <v>0</v>
      </c>
      <c r="BH216" s="156">
        <f t="shared" si="37"/>
        <v>0</v>
      </c>
      <c r="BI216" s="156">
        <f t="shared" si="38"/>
        <v>0</v>
      </c>
      <c r="BJ216" s="16" t="s">
        <v>88</v>
      </c>
      <c r="BK216" s="156">
        <f t="shared" si="39"/>
        <v>0</v>
      </c>
      <c r="BL216" s="16" t="s">
        <v>396</v>
      </c>
      <c r="BM216" s="155" t="s">
        <v>2218</v>
      </c>
    </row>
    <row r="217" spans="2:65" s="1" customFormat="1" ht="33" customHeight="1">
      <c r="B217" s="142"/>
      <c r="C217" s="143" t="s">
        <v>1688</v>
      </c>
      <c r="D217" s="143" t="s">
        <v>319</v>
      </c>
      <c r="E217" s="144" t="s">
        <v>9889</v>
      </c>
      <c r="F217" s="145" t="s">
        <v>9890</v>
      </c>
      <c r="G217" s="146" t="s">
        <v>467</v>
      </c>
      <c r="H217" s="147">
        <v>1</v>
      </c>
      <c r="I217" s="148"/>
      <c r="J217" s="149">
        <f t="shared" si="30"/>
        <v>0</v>
      </c>
      <c r="K217" s="150"/>
      <c r="L217" s="31"/>
      <c r="M217" s="151" t="s">
        <v>1</v>
      </c>
      <c r="N217" s="152" t="s">
        <v>42</v>
      </c>
      <c r="P217" s="153">
        <f t="shared" si="31"/>
        <v>0</v>
      </c>
      <c r="Q217" s="153">
        <v>0</v>
      </c>
      <c r="R217" s="153">
        <f t="shared" si="32"/>
        <v>0</v>
      </c>
      <c r="S217" s="153">
        <v>0</v>
      </c>
      <c r="T217" s="154">
        <f t="shared" si="33"/>
        <v>0</v>
      </c>
      <c r="AR217" s="155" t="s">
        <v>396</v>
      </c>
      <c r="AT217" s="155" t="s">
        <v>319</v>
      </c>
      <c r="AU217" s="155" t="s">
        <v>88</v>
      </c>
      <c r="AY217" s="16" t="s">
        <v>317</v>
      </c>
      <c r="BE217" s="156">
        <f t="shared" si="34"/>
        <v>0</v>
      </c>
      <c r="BF217" s="156">
        <f t="shared" si="35"/>
        <v>0</v>
      </c>
      <c r="BG217" s="156">
        <f t="shared" si="36"/>
        <v>0</v>
      </c>
      <c r="BH217" s="156">
        <f t="shared" si="37"/>
        <v>0</v>
      </c>
      <c r="BI217" s="156">
        <f t="shared" si="38"/>
        <v>0</v>
      </c>
      <c r="BJ217" s="16" t="s">
        <v>88</v>
      </c>
      <c r="BK217" s="156">
        <f t="shared" si="39"/>
        <v>0</v>
      </c>
      <c r="BL217" s="16" t="s">
        <v>396</v>
      </c>
      <c r="BM217" s="155" t="s">
        <v>2225</v>
      </c>
    </row>
    <row r="218" spans="2:65" s="1" customFormat="1" ht="16.5" customHeight="1">
      <c r="B218" s="142"/>
      <c r="C218" s="179" t="s">
        <v>719</v>
      </c>
      <c r="D218" s="179" t="s">
        <v>454</v>
      </c>
      <c r="E218" s="180" t="s">
        <v>9891</v>
      </c>
      <c r="F218" s="181" t="s">
        <v>9892</v>
      </c>
      <c r="G218" s="182" t="s">
        <v>467</v>
      </c>
      <c r="H218" s="183">
        <v>1</v>
      </c>
      <c r="I218" s="184"/>
      <c r="J218" s="185">
        <f t="shared" si="30"/>
        <v>0</v>
      </c>
      <c r="K218" s="186"/>
      <c r="L218" s="187"/>
      <c r="M218" s="188" t="s">
        <v>1</v>
      </c>
      <c r="N218" s="189" t="s">
        <v>42</v>
      </c>
      <c r="P218" s="153">
        <f t="shared" si="31"/>
        <v>0</v>
      </c>
      <c r="Q218" s="153">
        <v>0</v>
      </c>
      <c r="R218" s="153">
        <f t="shared" si="32"/>
        <v>0</v>
      </c>
      <c r="S218" s="153">
        <v>0</v>
      </c>
      <c r="T218" s="154">
        <f t="shared" si="33"/>
        <v>0</v>
      </c>
      <c r="AR218" s="155" t="s">
        <v>481</v>
      </c>
      <c r="AT218" s="155" t="s">
        <v>454</v>
      </c>
      <c r="AU218" s="155" t="s">
        <v>88</v>
      </c>
      <c r="AY218" s="16" t="s">
        <v>317</v>
      </c>
      <c r="BE218" s="156">
        <f t="shared" si="34"/>
        <v>0</v>
      </c>
      <c r="BF218" s="156">
        <f t="shared" si="35"/>
        <v>0</v>
      </c>
      <c r="BG218" s="156">
        <f t="shared" si="36"/>
        <v>0</v>
      </c>
      <c r="BH218" s="156">
        <f t="shared" si="37"/>
        <v>0</v>
      </c>
      <c r="BI218" s="156">
        <f t="shared" si="38"/>
        <v>0</v>
      </c>
      <c r="BJ218" s="16" t="s">
        <v>88</v>
      </c>
      <c r="BK218" s="156">
        <f t="shared" si="39"/>
        <v>0</v>
      </c>
      <c r="BL218" s="16" t="s">
        <v>396</v>
      </c>
      <c r="BM218" s="155" t="s">
        <v>2230</v>
      </c>
    </row>
    <row r="219" spans="2:65" s="1" customFormat="1" ht="16.5" customHeight="1">
      <c r="B219" s="142"/>
      <c r="C219" s="143" t="s">
        <v>1697</v>
      </c>
      <c r="D219" s="143" t="s">
        <v>319</v>
      </c>
      <c r="E219" s="144" t="s">
        <v>9893</v>
      </c>
      <c r="F219" s="145" t="s">
        <v>9894</v>
      </c>
      <c r="G219" s="146" t="s">
        <v>467</v>
      </c>
      <c r="H219" s="147">
        <v>6</v>
      </c>
      <c r="I219" s="148"/>
      <c r="J219" s="149">
        <f t="shared" si="30"/>
        <v>0</v>
      </c>
      <c r="K219" s="150"/>
      <c r="L219" s="31"/>
      <c r="M219" s="151" t="s">
        <v>1</v>
      </c>
      <c r="N219" s="152" t="s">
        <v>42</v>
      </c>
      <c r="P219" s="153">
        <f t="shared" si="31"/>
        <v>0</v>
      </c>
      <c r="Q219" s="153">
        <v>0</v>
      </c>
      <c r="R219" s="153">
        <f t="shared" si="32"/>
        <v>0</v>
      </c>
      <c r="S219" s="153">
        <v>0</v>
      </c>
      <c r="T219" s="154">
        <f t="shared" si="33"/>
        <v>0</v>
      </c>
      <c r="AR219" s="155" t="s">
        <v>396</v>
      </c>
      <c r="AT219" s="155" t="s">
        <v>319</v>
      </c>
      <c r="AU219" s="155" t="s">
        <v>88</v>
      </c>
      <c r="AY219" s="16" t="s">
        <v>317</v>
      </c>
      <c r="BE219" s="156">
        <f t="shared" si="34"/>
        <v>0</v>
      </c>
      <c r="BF219" s="156">
        <f t="shared" si="35"/>
        <v>0</v>
      </c>
      <c r="BG219" s="156">
        <f t="shared" si="36"/>
        <v>0</v>
      </c>
      <c r="BH219" s="156">
        <f t="shared" si="37"/>
        <v>0</v>
      </c>
      <c r="BI219" s="156">
        <f t="shared" si="38"/>
        <v>0</v>
      </c>
      <c r="BJ219" s="16" t="s">
        <v>88</v>
      </c>
      <c r="BK219" s="156">
        <f t="shared" si="39"/>
        <v>0</v>
      </c>
      <c r="BL219" s="16" t="s">
        <v>396</v>
      </c>
      <c r="BM219" s="155" t="s">
        <v>2234</v>
      </c>
    </row>
    <row r="220" spans="2:65" s="1" customFormat="1" ht="37.75" customHeight="1">
      <c r="B220" s="142"/>
      <c r="C220" s="179" t="s">
        <v>1704</v>
      </c>
      <c r="D220" s="179" t="s">
        <v>454</v>
      </c>
      <c r="E220" s="180" t="s">
        <v>9895</v>
      </c>
      <c r="F220" s="181" t="s">
        <v>9896</v>
      </c>
      <c r="G220" s="182" t="s">
        <v>467</v>
      </c>
      <c r="H220" s="183">
        <v>3</v>
      </c>
      <c r="I220" s="184"/>
      <c r="J220" s="185">
        <f t="shared" si="30"/>
        <v>0</v>
      </c>
      <c r="K220" s="186"/>
      <c r="L220" s="187"/>
      <c r="M220" s="188" t="s">
        <v>1</v>
      </c>
      <c r="N220" s="189" t="s">
        <v>42</v>
      </c>
      <c r="P220" s="153">
        <f t="shared" si="31"/>
        <v>0</v>
      </c>
      <c r="Q220" s="153">
        <v>0</v>
      </c>
      <c r="R220" s="153">
        <f t="shared" si="32"/>
        <v>0</v>
      </c>
      <c r="S220" s="153">
        <v>0</v>
      </c>
      <c r="T220" s="154">
        <f t="shared" si="33"/>
        <v>0</v>
      </c>
      <c r="AR220" s="155" t="s">
        <v>481</v>
      </c>
      <c r="AT220" s="155" t="s">
        <v>454</v>
      </c>
      <c r="AU220" s="155" t="s">
        <v>88</v>
      </c>
      <c r="AY220" s="16" t="s">
        <v>317</v>
      </c>
      <c r="BE220" s="156">
        <f t="shared" si="34"/>
        <v>0</v>
      </c>
      <c r="BF220" s="156">
        <f t="shared" si="35"/>
        <v>0</v>
      </c>
      <c r="BG220" s="156">
        <f t="shared" si="36"/>
        <v>0</v>
      </c>
      <c r="BH220" s="156">
        <f t="shared" si="37"/>
        <v>0</v>
      </c>
      <c r="BI220" s="156">
        <f t="shared" si="38"/>
        <v>0</v>
      </c>
      <c r="BJ220" s="16" t="s">
        <v>88</v>
      </c>
      <c r="BK220" s="156">
        <f t="shared" si="39"/>
        <v>0</v>
      </c>
      <c r="BL220" s="16" t="s">
        <v>396</v>
      </c>
      <c r="BM220" s="155" t="s">
        <v>2245</v>
      </c>
    </row>
    <row r="221" spans="2:65" s="1" customFormat="1" ht="37.75" customHeight="1">
      <c r="B221" s="142"/>
      <c r="C221" s="179" t="s">
        <v>1722</v>
      </c>
      <c r="D221" s="179" t="s">
        <v>454</v>
      </c>
      <c r="E221" s="180" t="s">
        <v>9897</v>
      </c>
      <c r="F221" s="181" t="s">
        <v>9898</v>
      </c>
      <c r="G221" s="182" t="s">
        <v>467</v>
      </c>
      <c r="H221" s="183">
        <v>1</v>
      </c>
      <c r="I221" s="184"/>
      <c r="J221" s="185">
        <f t="shared" si="30"/>
        <v>0</v>
      </c>
      <c r="K221" s="186"/>
      <c r="L221" s="187"/>
      <c r="M221" s="188" t="s">
        <v>1</v>
      </c>
      <c r="N221" s="189" t="s">
        <v>42</v>
      </c>
      <c r="P221" s="153">
        <f t="shared" si="31"/>
        <v>0</v>
      </c>
      <c r="Q221" s="153">
        <v>0</v>
      </c>
      <c r="R221" s="153">
        <f t="shared" si="32"/>
        <v>0</v>
      </c>
      <c r="S221" s="153">
        <v>0</v>
      </c>
      <c r="T221" s="154">
        <f t="shared" si="33"/>
        <v>0</v>
      </c>
      <c r="AR221" s="155" t="s">
        <v>481</v>
      </c>
      <c r="AT221" s="155" t="s">
        <v>454</v>
      </c>
      <c r="AU221" s="155" t="s">
        <v>88</v>
      </c>
      <c r="AY221" s="16" t="s">
        <v>317</v>
      </c>
      <c r="BE221" s="156">
        <f t="shared" si="34"/>
        <v>0</v>
      </c>
      <c r="BF221" s="156">
        <f t="shared" si="35"/>
        <v>0</v>
      </c>
      <c r="BG221" s="156">
        <f t="shared" si="36"/>
        <v>0</v>
      </c>
      <c r="BH221" s="156">
        <f t="shared" si="37"/>
        <v>0</v>
      </c>
      <c r="BI221" s="156">
        <f t="shared" si="38"/>
        <v>0</v>
      </c>
      <c r="BJ221" s="16" t="s">
        <v>88</v>
      </c>
      <c r="BK221" s="156">
        <f t="shared" si="39"/>
        <v>0</v>
      </c>
      <c r="BL221" s="16" t="s">
        <v>396</v>
      </c>
      <c r="BM221" s="155" t="s">
        <v>2256</v>
      </c>
    </row>
    <row r="222" spans="2:65" s="1" customFormat="1" ht="44.25" customHeight="1">
      <c r="B222" s="142"/>
      <c r="C222" s="179" t="s">
        <v>1726</v>
      </c>
      <c r="D222" s="179" t="s">
        <v>454</v>
      </c>
      <c r="E222" s="180" t="s">
        <v>9899</v>
      </c>
      <c r="F222" s="181" t="s">
        <v>9900</v>
      </c>
      <c r="G222" s="182" t="s">
        <v>467</v>
      </c>
      <c r="H222" s="183">
        <v>1</v>
      </c>
      <c r="I222" s="184"/>
      <c r="J222" s="185">
        <f t="shared" si="30"/>
        <v>0</v>
      </c>
      <c r="K222" s="186"/>
      <c r="L222" s="187"/>
      <c r="M222" s="188" t="s">
        <v>1</v>
      </c>
      <c r="N222" s="189" t="s">
        <v>42</v>
      </c>
      <c r="P222" s="153">
        <f t="shared" si="31"/>
        <v>0</v>
      </c>
      <c r="Q222" s="153">
        <v>0</v>
      </c>
      <c r="R222" s="153">
        <f t="shared" si="32"/>
        <v>0</v>
      </c>
      <c r="S222" s="153">
        <v>0</v>
      </c>
      <c r="T222" s="154">
        <f t="shared" si="33"/>
        <v>0</v>
      </c>
      <c r="AR222" s="155" t="s">
        <v>481</v>
      </c>
      <c r="AT222" s="155" t="s">
        <v>454</v>
      </c>
      <c r="AU222" s="155" t="s">
        <v>88</v>
      </c>
      <c r="AY222" s="16" t="s">
        <v>317</v>
      </c>
      <c r="BE222" s="156">
        <f t="shared" si="34"/>
        <v>0</v>
      </c>
      <c r="BF222" s="156">
        <f t="shared" si="35"/>
        <v>0</v>
      </c>
      <c r="BG222" s="156">
        <f t="shared" si="36"/>
        <v>0</v>
      </c>
      <c r="BH222" s="156">
        <f t="shared" si="37"/>
        <v>0</v>
      </c>
      <c r="BI222" s="156">
        <f t="shared" si="38"/>
        <v>0</v>
      </c>
      <c r="BJ222" s="16" t="s">
        <v>88</v>
      </c>
      <c r="BK222" s="156">
        <f t="shared" si="39"/>
        <v>0</v>
      </c>
      <c r="BL222" s="16" t="s">
        <v>396</v>
      </c>
      <c r="BM222" s="155" t="s">
        <v>2265</v>
      </c>
    </row>
    <row r="223" spans="2:65" s="1" customFormat="1" ht="37.75" customHeight="1">
      <c r="B223" s="142"/>
      <c r="C223" s="179" t="s">
        <v>4950</v>
      </c>
      <c r="D223" s="179" t="s">
        <v>454</v>
      </c>
      <c r="E223" s="180" t="s">
        <v>9901</v>
      </c>
      <c r="F223" s="181" t="s">
        <v>9902</v>
      </c>
      <c r="G223" s="182" t="s">
        <v>467</v>
      </c>
      <c r="H223" s="183">
        <v>1</v>
      </c>
      <c r="I223" s="184"/>
      <c r="J223" s="185">
        <f t="shared" si="30"/>
        <v>0</v>
      </c>
      <c r="K223" s="186"/>
      <c r="L223" s="187"/>
      <c r="M223" s="188" t="s">
        <v>1</v>
      </c>
      <c r="N223" s="189" t="s">
        <v>42</v>
      </c>
      <c r="P223" s="153">
        <f t="shared" si="31"/>
        <v>0</v>
      </c>
      <c r="Q223" s="153">
        <v>0</v>
      </c>
      <c r="R223" s="153">
        <f t="shared" si="32"/>
        <v>0</v>
      </c>
      <c r="S223" s="153">
        <v>0</v>
      </c>
      <c r="T223" s="154">
        <f t="shared" si="33"/>
        <v>0</v>
      </c>
      <c r="AR223" s="155" t="s">
        <v>481</v>
      </c>
      <c r="AT223" s="155" t="s">
        <v>454</v>
      </c>
      <c r="AU223" s="155" t="s">
        <v>88</v>
      </c>
      <c r="AY223" s="16" t="s">
        <v>317</v>
      </c>
      <c r="BE223" s="156">
        <f t="shared" si="34"/>
        <v>0</v>
      </c>
      <c r="BF223" s="156">
        <f t="shared" si="35"/>
        <v>0</v>
      </c>
      <c r="BG223" s="156">
        <f t="shared" si="36"/>
        <v>0</v>
      </c>
      <c r="BH223" s="156">
        <f t="shared" si="37"/>
        <v>0</v>
      </c>
      <c r="BI223" s="156">
        <f t="shared" si="38"/>
        <v>0</v>
      </c>
      <c r="BJ223" s="16" t="s">
        <v>88</v>
      </c>
      <c r="BK223" s="156">
        <f t="shared" si="39"/>
        <v>0</v>
      </c>
      <c r="BL223" s="16" t="s">
        <v>396</v>
      </c>
      <c r="BM223" s="155" t="s">
        <v>2284</v>
      </c>
    </row>
    <row r="224" spans="2:65" s="1" customFormat="1" ht="33" customHeight="1">
      <c r="B224" s="142"/>
      <c r="C224" s="143" t="s">
        <v>1748</v>
      </c>
      <c r="D224" s="143" t="s">
        <v>319</v>
      </c>
      <c r="E224" s="144" t="s">
        <v>9903</v>
      </c>
      <c r="F224" s="145" t="s">
        <v>9904</v>
      </c>
      <c r="G224" s="146" t="s">
        <v>467</v>
      </c>
      <c r="H224" s="147">
        <v>3</v>
      </c>
      <c r="I224" s="148"/>
      <c r="J224" s="149">
        <f t="shared" si="30"/>
        <v>0</v>
      </c>
      <c r="K224" s="150"/>
      <c r="L224" s="31"/>
      <c r="M224" s="151" t="s">
        <v>1</v>
      </c>
      <c r="N224" s="152" t="s">
        <v>42</v>
      </c>
      <c r="P224" s="153">
        <f t="shared" si="31"/>
        <v>0</v>
      </c>
      <c r="Q224" s="153">
        <v>0</v>
      </c>
      <c r="R224" s="153">
        <f t="shared" si="32"/>
        <v>0</v>
      </c>
      <c r="S224" s="153">
        <v>0</v>
      </c>
      <c r="T224" s="154">
        <f t="shared" si="33"/>
        <v>0</v>
      </c>
      <c r="AR224" s="155" t="s">
        <v>396</v>
      </c>
      <c r="AT224" s="155" t="s">
        <v>319</v>
      </c>
      <c r="AU224" s="155" t="s">
        <v>88</v>
      </c>
      <c r="AY224" s="16" t="s">
        <v>317</v>
      </c>
      <c r="BE224" s="156">
        <f t="shared" si="34"/>
        <v>0</v>
      </c>
      <c r="BF224" s="156">
        <f t="shared" si="35"/>
        <v>0</v>
      </c>
      <c r="BG224" s="156">
        <f t="shared" si="36"/>
        <v>0</v>
      </c>
      <c r="BH224" s="156">
        <f t="shared" si="37"/>
        <v>0</v>
      </c>
      <c r="BI224" s="156">
        <f t="shared" si="38"/>
        <v>0</v>
      </c>
      <c r="BJ224" s="16" t="s">
        <v>88</v>
      </c>
      <c r="BK224" s="156">
        <f t="shared" si="39"/>
        <v>0</v>
      </c>
      <c r="BL224" s="16" t="s">
        <v>396</v>
      </c>
      <c r="BM224" s="155" t="s">
        <v>2298</v>
      </c>
    </row>
    <row r="225" spans="2:65" s="1" customFormat="1" ht="24.15" customHeight="1">
      <c r="B225" s="142"/>
      <c r="C225" s="179" t="s">
        <v>725</v>
      </c>
      <c r="D225" s="179" t="s">
        <v>454</v>
      </c>
      <c r="E225" s="180" t="s">
        <v>9905</v>
      </c>
      <c r="F225" s="181" t="s">
        <v>9906</v>
      </c>
      <c r="G225" s="182" t="s">
        <v>467</v>
      </c>
      <c r="H225" s="183">
        <v>1</v>
      </c>
      <c r="I225" s="184"/>
      <c r="J225" s="185">
        <f t="shared" si="30"/>
        <v>0</v>
      </c>
      <c r="K225" s="186"/>
      <c r="L225" s="187"/>
      <c r="M225" s="188" t="s">
        <v>1</v>
      </c>
      <c r="N225" s="189" t="s">
        <v>42</v>
      </c>
      <c r="P225" s="153">
        <f t="shared" si="31"/>
        <v>0</v>
      </c>
      <c r="Q225" s="153">
        <v>0</v>
      </c>
      <c r="R225" s="153">
        <f t="shared" si="32"/>
        <v>0</v>
      </c>
      <c r="S225" s="153">
        <v>0</v>
      </c>
      <c r="T225" s="154">
        <f t="shared" si="33"/>
        <v>0</v>
      </c>
      <c r="AR225" s="155" t="s">
        <v>481</v>
      </c>
      <c r="AT225" s="155" t="s">
        <v>454</v>
      </c>
      <c r="AU225" s="155" t="s">
        <v>88</v>
      </c>
      <c r="AY225" s="16" t="s">
        <v>317</v>
      </c>
      <c r="BE225" s="156">
        <f t="shared" si="34"/>
        <v>0</v>
      </c>
      <c r="BF225" s="156">
        <f t="shared" si="35"/>
        <v>0</v>
      </c>
      <c r="BG225" s="156">
        <f t="shared" si="36"/>
        <v>0</v>
      </c>
      <c r="BH225" s="156">
        <f t="shared" si="37"/>
        <v>0</v>
      </c>
      <c r="BI225" s="156">
        <f t="shared" si="38"/>
        <v>0</v>
      </c>
      <c r="BJ225" s="16" t="s">
        <v>88</v>
      </c>
      <c r="BK225" s="156">
        <f t="shared" si="39"/>
        <v>0</v>
      </c>
      <c r="BL225" s="16" t="s">
        <v>396</v>
      </c>
      <c r="BM225" s="155" t="s">
        <v>2314</v>
      </c>
    </row>
    <row r="226" spans="2:65" s="1" customFormat="1" ht="16.5" customHeight="1">
      <c r="B226" s="142"/>
      <c r="C226" s="179" t="s">
        <v>4958</v>
      </c>
      <c r="D226" s="179" t="s">
        <v>454</v>
      </c>
      <c r="E226" s="180" t="s">
        <v>9907</v>
      </c>
      <c r="F226" s="181" t="s">
        <v>9908</v>
      </c>
      <c r="G226" s="182" t="s">
        <v>467</v>
      </c>
      <c r="H226" s="183">
        <v>1</v>
      </c>
      <c r="I226" s="184"/>
      <c r="J226" s="185">
        <f t="shared" si="30"/>
        <v>0</v>
      </c>
      <c r="K226" s="186"/>
      <c r="L226" s="187"/>
      <c r="M226" s="188" t="s">
        <v>1</v>
      </c>
      <c r="N226" s="189" t="s">
        <v>42</v>
      </c>
      <c r="P226" s="153">
        <f t="shared" si="31"/>
        <v>0</v>
      </c>
      <c r="Q226" s="153">
        <v>0</v>
      </c>
      <c r="R226" s="153">
        <f t="shared" si="32"/>
        <v>0</v>
      </c>
      <c r="S226" s="153">
        <v>0</v>
      </c>
      <c r="T226" s="154">
        <f t="shared" si="33"/>
        <v>0</v>
      </c>
      <c r="AR226" s="155" t="s">
        <v>481</v>
      </c>
      <c r="AT226" s="155" t="s">
        <v>454</v>
      </c>
      <c r="AU226" s="155" t="s">
        <v>88</v>
      </c>
      <c r="AY226" s="16" t="s">
        <v>317</v>
      </c>
      <c r="BE226" s="156">
        <f t="shared" si="34"/>
        <v>0</v>
      </c>
      <c r="BF226" s="156">
        <f t="shared" si="35"/>
        <v>0</v>
      </c>
      <c r="BG226" s="156">
        <f t="shared" si="36"/>
        <v>0</v>
      </c>
      <c r="BH226" s="156">
        <f t="shared" si="37"/>
        <v>0</v>
      </c>
      <c r="BI226" s="156">
        <f t="shared" si="38"/>
        <v>0</v>
      </c>
      <c r="BJ226" s="16" t="s">
        <v>88</v>
      </c>
      <c r="BK226" s="156">
        <f t="shared" si="39"/>
        <v>0</v>
      </c>
      <c r="BL226" s="16" t="s">
        <v>396</v>
      </c>
      <c r="BM226" s="155" t="s">
        <v>2324</v>
      </c>
    </row>
    <row r="227" spans="2:65" s="1" customFormat="1" ht="24.15" customHeight="1">
      <c r="B227" s="142"/>
      <c r="C227" s="179" t="s">
        <v>1758</v>
      </c>
      <c r="D227" s="179" t="s">
        <v>454</v>
      </c>
      <c r="E227" s="180" t="s">
        <v>9909</v>
      </c>
      <c r="F227" s="181" t="s">
        <v>9910</v>
      </c>
      <c r="G227" s="182" t="s">
        <v>467</v>
      </c>
      <c r="H227" s="183">
        <v>1</v>
      </c>
      <c r="I227" s="184"/>
      <c r="J227" s="185">
        <f t="shared" si="30"/>
        <v>0</v>
      </c>
      <c r="K227" s="186"/>
      <c r="L227" s="187"/>
      <c r="M227" s="188" t="s">
        <v>1</v>
      </c>
      <c r="N227" s="189" t="s">
        <v>42</v>
      </c>
      <c r="P227" s="153">
        <f t="shared" si="31"/>
        <v>0</v>
      </c>
      <c r="Q227" s="153">
        <v>0</v>
      </c>
      <c r="R227" s="153">
        <f t="shared" si="32"/>
        <v>0</v>
      </c>
      <c r="S227" s="153">
        <v>0</v>
      </c>
      <c r="T227" s="154">
        <f t="shared" si="33"/>
        <v>0</v>
      </c>
      <c r="AR227" s="155" t="s">
        <v>481</v>
      </c>
      <c r="AT227" s="155" t="s">
        <v>454</v>
      </c>
      <c r="AU227" s="155" t="s">
        <v>88</v>
      </c>
      <c r="AY227" s="16" t="s">
        <v>317</v>
      </c>
      <c r="BE227" s="156">
        <f t="shared" si="34"/>
        <v>0</v>
      </c>
      <c r="BF227" s="156">
        <f t="shared" si="35"/>
        <v>0</v>
      </c>
      <c r="BG227" s="156">
        <f t="shared" si="36"/>
        <v>0</v>
      </c>
      <c r="BH227" s="156">
        <f t="shared" si="37"/>
        <v>0</v>
      </c>
      <c r="BI227" s="156">
        <f t="shared" si="38"/>
        <v>0</v>
      </c>
      <c r="BJ227" s="16" t="s">
        <v>88</v>
      </c>
      <c r="BK227" s="156">
        <f t="shared" si="39"/>
        <v>0</v>
      </c>
      <c r="BL227" s="16" t="s">
        <v>396</v>
      </c>
      <c r="BM227" s="155" t="s">
        <v>2333</v>
      </c>
    </row>
    <row r="228" spans="2:65" s="1" customFormat="1" ht="24.15" customHeight="1">
      <c r="B228" s="142"/>
      <c r="C228" s="143" t="s">
        <v>728</v>
      </c>
      <c r="D228" s="143" t="s">
        <v>319</v>
      </c>
      <c r="E228" s="144" t="s">
        <v>9911</v>
      </c>
      <c r="F228" s="145" t="s">
        <v>9912</v>
      </c>
      <c r="G228" s="146" t="s">
        <v>467</v>
      </c>
      <c r="H228" s="147">
        <v>4</v>
      </c>
      <c r="I228" s="148"/>
      <c r="J228" s="149">
        <f t="shared" si="30"/>
        <v>0</v>
      </c>
      <c r="K228" s="150"/>
      <c r="L228" s="31"/>
      <c r="M228" s="151" t="s">
        <v>1</v>
      </c>
      <c r="N228" s="152" t="s">
        <v>42</v>
      </c>
      <c r="P228" s="153">
        <f t="shared" si="31"/>
        <v>0</v>
      </c>
      <c r="Q228" s="153">
        <v>0</v>
      </c>
      <c r="R228" s="153">
        <f t="shared" si="32"/>
        <v>0</v>
      </c>
      <c r="S228" s="153">
        <v>0</v>
      </c>
      <c r="T228" s="154">
        <f t="shared" si="33"/>
        <v>0</v>
      </c>
      <c r="AR228" s="155" t="s">
        <v>396</v>
      </c>
      <c r="AT228" s="155" t="s">
        <v>319</v>
      </c>
      <c r="AU228" s="155" t="s">
        <v>88</v>
      </c>
      <c r="AY228" s="16" t="s">
        <v>317</v>
      </c>
      <c r="BE228" s="156">
        <f t="shared" si="34"/>
        <v>0</v>
      </c>
      <c r="BF228" s="156">
        <f t="shared" si="35"/>
        <v>0</v>
      </c>
      <c r="BG228" s="156">
        <f t="shared" si="36"/>
        <v>0</v>
      </c>
      <c r="BH228" s="156">
        <f t="shared" si="37"/>
        <v>0</v>
      </c>
      <c r="BI228" s="156">
        <f t="shared" si="38"/>
        <v>0</v>
      </c>
      <c r="BJ228" s="16" t="s">
        <v>88</v>
      </c>
      <c r="BK228" s="156">
        <f t="shared" si="39"/>
        <v>0</v>
      </c>
      <c r="BL228" s="16" t="s">
        <v>396</v>
      </c>
      <c r="BM228" s="155" t="s">
        <v>2341</v>
      </c>
    </row>
    <row r="229" spans="2:65" s="1" customFormat="1" ht="24.15" customHeight="1">
      <c r="B229" s="142"/>
      <c r="C229" s="179" t="s">
        <v>1769</v>
      </c>
      <c r="D229" s="179" t="s">
        <v>454</v>
      </c>
      <c r="E229" s="180" t="s">
        <v>9913</v>
      </c>
      <c r="F229" s="181" t="s">
        <v>9914</v>
      </c>
      <c r="G229" s="182" t="s">
        <v>467</v>
      </c>
      <c r="H229" s="183">
        <v>1</v>
      </c>
      <c r="I229" s="184"/>
      <c r="J229" s="185">
        <f t="shared" si="30"/>
        <v>0</v>
      </c>
      <c r="K229" s="186"/>
      <c r="L229" s="187"/>
      <c r="M229" s="188" t="s">
        <v>1</v>
      </c>
      <c r="N229" s="189" t="s">
        <v>42</v>
      </c>
      <c r="P229" s="153">
        <f t="shared" si="31"/>
        <v>0</v>
      </c>
      <c r="Q229" s="153">
        <v>0</v>
      </c>
      <c r="R229" s="153">
        <f t="shared" si="32"/>
        <v>0</v>
      </c>
      <c r="S229" s="153">
        <v>0</v>
      </c>
      <c r="T229" s="154">
        <f t="shared" si="33"/>
        <v>0</v>
      </c>
      <c r="AR229" s="155" t="s">
        <v>481</v>
      </c>
      <c r="AT229" s="155" t="s">
        <v>454</v>
      </c>
      <c r="AU229" s="155" t="s">
        <v>88</v>
      </c>
      <c r="AY229" s="16" t="s">
        <v>317</v>
      </c>
      <c r="BE229" s="156">
        <f t="shared" si="34"/>
        <v>0</v>
      </c>
      <c r="BF229" s="156">
        <f t="shared" si="35"/>
        <v>0</v>
      </c>
      <c r="BG229" s="156">
        <f t="shared" si="36"/>
        <v>0</v>
      </c>
      <c r="BH229" s="156">
        <f t="shared" si="37"/>
        <v>0</v>
      </c>
      <c r="BI229" s="156">
        <f t="shared" si="38"/>
        <v>0</v>
      </c>
      <c r="BJ229" s="16" t="s">
        <v>88</v>
      </c>
      <c r="BK229" s="156">
        <f t="shared" si="39"/>
        <v>0</v>
      </c>
      <c r="BL229" s="16" t="s">
        <v>396</v>
      </c>
      <c r="BM229" s="155" t="s">
        <v>2359</v>
      </c>
    </row>
    <row r="230" spans="2:65" s="1" customFormat="1" ht="21.75" customHeight="1">
      <c r="B230" s="142"/>
      <c r="C230" s="179" t="s">
        <v>732</v>
      </c>
      <c r="D230" s="179" t="s">
        <v>454</v>
      </c>
      <c r="E230" s="180" t="s">
        <v>9915</v>
      </c>
      <c r="F230" s="181" t="s">
        <v>9916</v>
      </c>
      <c r="G230" s="182" t="s">
        <v>467</v>
      </c>
      <c r="H230" s="183">
        <v>3</v>
      </c>
      <c r="I230" s="184"/>
      <c r="J230" s="185">
        <f t="shared" si="30"/>
        <v>0</v>
      </c>
      <c r="K230" s="186"/>
      <c r="L230" s="187"/>
      <c r="M230" s="188" t="s">
        <v>1</v>
      </c>
      <c r="N230" s="189" t="s">
        <v>42</v>
      </c>
      <c r="P230" s="153">
        <f t="shared" si="31"/>
        <v>0</v>
      </c>
      <c r="Q230" s="153">
        <v>0</v>
      </c>
      <c r="R230" s="153">
        <f t="shared" si="32"/>
        <v>0</v>
      </c>
      <c r="S230" s="153">
        <v>0</v>
      </c>
      <c r="T230" s="154">
        <f t="shared" si="33"/>
        <v>0</v>
      </c>
      <c r="AR230" s="155" t="s">
        <v>481</v>
      </c>
      <c r="AT230" s="155" t="s">
        <v>454</v>
      </c>
      <c r="AU230" s="155" t="s">
        <v>88</v>
      </c>
      <c r="AY230" s="16" t="s">
        <v>317</v>
      </c>
      <c r="BE230" s="156">
        <f t="shared" si="34"/>
        <v>0</v>
      </c>
      <c r="BF230" s="156">
        <f t="shared" si="35"/>
        <v>0</v>
      </c>
      <c r="BG230" s="156">
        <f t="shared" si="36"/>
        <v>0</v>
      </c>
      <c r="BH230" s="156">
        <f t="shared" si="37"/>
        <v>0</v>
      </c>
      <c r="BI230" s="156">
        <f t="shared" si="38"/>
        <v>0</v>
      </c>
      <c r="BJ230" s="16" t="s">
        <v>88</v>
      </c>
      <c r="BK230" s="156">
        <f t="shared" si="39"/>
        <v>0</v>
      </c>
      <c r="BL230" s="16" t="s">
        <v>396</v>
      </c>
      <c r="BM230" s="155" t="s">
        <v>2371</v>
      </c>
    </row>
    <row r="231" spans="2:65" s="1" customFormat="1" ht="24.15" customHeight="1">
      <c r="B231" s="142"/>
      <c r="C231" s="143" t="s">
        <v>1780</v>
      </c>
      <c r="D231" s="143" t="s">
        <v>319</v>
      </c>
      <c r="E231" s="144" t="s">
        <v>9917</v>
      </c>
      <c r="F231" s="145" t="s">
        <v>9918</v>
      </c>
      <c r="G231" s="146" t="s">
        <v>467</v>
      </c>
      <c r="H231" s="147">
        <v>1</v>
      </c>
      <c r="I231" s="148"/>
      <c r="J231" s="149">
        <f t="shared" si="30"/>
        <v>0</v>
      </c>
      <c r="K231" s="150"/>
      <c r="L231" s="31"/>
      <c r="M231" s="151" t="s">
        <v>1</v>
      </c>
      <c r="N231" s="152" t="s">
        <v>42</v>
      </c>
      <c r="P231" s="153">
        <f t="shared" si="31"/>
        <v>0</v>
      </c>
      <c r="Q231" s="153">
        <v>0</v>
      </c>
      <c r="R231" s="153">
        <f t="shared" si="32"/>
        <v>0</v>
      </c>
      <c r="S231" s="153">
        <v>0</v>
      </c>
      <c r="T231" s="154">
        <f t="shared" si="33"/>
        <v>0</v>
      </c>
      <c r="AR231" s="155" t="s">
        <v>396</v>
      </c>
      <c r="AT231" s="155" t="s">
        <v>319</v>
      </c>
      <c r="AU231" s="155" t="s">
        <v>88</v>
      </c>
      <c r="AY231" s="16" t="s">
        <v>317</v>
      </c>
      <c r="BE231" s="156">
        <f t="shared" si="34"/>
        <v>0</v>
      </c>
      <c r="BF231" s="156">
        <f t="shared" si="35"/>
        <v>0</v>
      </c>
      <c r="BG231" s="156">
        <f t="shared" si="36"/>
        <v>0</v>
      </c>
      <c r="BH231" s="156">
        <f t="shared" si="37"/>
        <v>0</v>
      </c>
      <c r="BI231" s="156">
        <f t="shared" si="38"/>
        <v>0</v>
      </c>
      <c r="BJ231" s="16" t="s">
        <v>88</v>
      </c>
      <c r="BK231" s="156">
        <f t="shared" si="39"/>
        <v>0</v>
      </c>
      <c r="BL231" s="16" t="s">
        <v>396</v>
      </c>
      <c r="BM231" s="155" t="s">
        <v>2384</v>
      </c>
    </row>
    <row r="232" spans="2:65" s="1" customFormat="1" ht="24.15" customHeight="1">
      <c r="B232" s="142"/>
      <c r="C232" s="179" t="s">
        <v>735</v>
      </c>
      <c r="D232" s="179" t="s">
        <v>454</v>
      </c>
      <c r="E232" s="180" t="s">
        <v>9919</v>
      </c>
      <c r="F232" s="181" t="s">
        <v>9920</v>
      </c>
      <c r="G232" s="182" t="s">
        <v>467</v>
      </c>
      <c r="H232" s="183">
        <v>1</v>
      </c>
      <c r="I232" s="184"/>
      <c r="J232" s="185">
        <f t="shared" si="30"/>
        <v>0</v>
      </c>
      <c r="K232" s="186"/>
      <c r="L232" s="187"/>
      <c r="M232" s="188" t="s">
        <v>1</v>
      </c>
      <c r="N232" s="189" t="s">
        <v>42</v>
      </c>
      <c r="P232" s="153">
        <f t="shared" si="31"/>
        <v>0</v>
      </c>
      <c r="Q232" s="153">
        <v>0</v>
      </c>
      <c r="R232" s="153">
        <f t="shared" si="32"/>
        <v>0</v>
      </c>
      <c r="S232" s="153">
        <v>0</v>
      </c>
      <c r="T232" s="154">
        <f t="shared" si="33"/>
        <v>0</v>
      </c>
      <c r="AR232" s="155" t="s">
        <v>481</v>
      </c>
      <c r="AT232" s="155" t="s">
        <v>454</v>
      </c>
      <c r="AU232" s="155" t="s">
        <v>88</v>
      </c>
      <c r="AY232" s="16" t="s">
        <v>317</v>
      </c>
      <c r="BE232" s="156">
        <f t="shared" si="34"/>
        <v>0</v>
      </c>
      <c r="BF232" s="156">
        <f t="shared" si="35"/>
        <v>0</v>
      </c>
      <c r="BG232" s="156">
        <f t="shared" si="36"/>
        <v>0</v>
      </c>
      <c r="BH232" s="156">
        <f t="shared" si="37"/>
        <v>0</v>
      </c>
      <c r="BI232" s="156">
        <f t="shared" si="38"/>
        <v>0</v>
      </c>
      <c r="BJ232" s="16" t="s">
        <v>88</v>
      </c>
      <c r="BK232" s="156">
        <f t="shared" si="39"/>
        <v>0</v>
      </c>
      <c r="BL232" s="16" t="s">
        <v>396</v>
      </c>
      <c r="BM232" s="155" t="s">
        <v>2408</v>
      </c>
    </row>
    <row r="233" spans="2:65" s="1" customFormat="1" ht="24.15" customHeight="1">
      <c r="B233" s="142"/>
      <c r="C233" s="143" t="s">
        <v>1809</v>
      </c>
      <c r="D233" s="143" t="s">
        <v>319</v>
      </c>
      <c r="E233" s="144" t="s">
        <v>9921</v>
      </c>
      <c r="F233" s="145" t="s">
        <v>9922</v>
      </c>
      <c r="G233" s="146" t="s">
        <v>467</v>
      </c>
      <c r="H233" s="147">
        <v>1</v>
      </c>
      <c r="I233" s="148"/>
      <c r="J233" s="149">
        <f t="shared" si="30"/>
        <v>0</v>
      </c>
      <c r="K233" s="150"/>
      <c r="L233" s="31"/>
      <c r="M233" s="151" t="s">
        <v>1</v>
      </c>
      <c r="N233" s="152" t="s">
        <v>42</v>
      </c>
      <c r="P233" s="153">
        <f t="shared" si="31"/>
        <v>0</v>
      </c>
      <c r="Q233" s="153">
        <v>0</v>
      </c>
      <c r="R233" s="153">
        <f t="shared" si="32"/>
        <v>0</v>
      </c>
      <c r="S233" s="153">
        <v>0</v>
      </c>
      <c r="T233" s="154">
        <f t="shared" si="33"/>
        <v>0</v>
      </c>
      <c r="AR233" s="155" t="s">
        <v>396</v>
      </c>
      <c r="AT233" s="155" t="s">
        <v>319</v>
      </c>
      <c r="AU233" s="155" t="s">
        <v>88</v>
      </c>
      <c r="AY233" s="16" t="s">
        <v>317</v>
      </c>
      <c r="BE233" s="156">
        <f t="shared" si="34"/>
        <v>0</v>
      </c>
      <c r="BF233" s="156">
        <f t="shared" si="35"/>
        <v>0</v>
      </c>
      <c r="BG233" s="156">
        <f t="shared" si="36"/>
        <v>0</v>
      </c>
      <c r="BH233" s="156">
        <f t="shared" si="37"/>
        <v>0</v>
      </c>
      <c r="BI233" s="156">
        <f t="shared" si="38"/>
        <v>0</v>
      </c>
      <c r="BJ233" s="16" t="s">
        <v>88</v>
      </c>
      <c r="BK233" s="156">
        <f t="shared" si="39"/>
        <v>0</v>
      </c>
      <c r="BL233" s="16" t="s">
        <v>396</v>
      </c>
      <c r="BM233" s="155" t="s">
        <v>2421</v>
      </c>
    </row>
    <row r="234" spans="2:65" s="1" customFormat="1" ht="24.15" customHeight="1">
      <c r="B234" s="142"/>
      <c r="C234" s="179" t="s">
        <v>739</v>
      </c>
      <c r="D234" s="179" t="s">
        <v>454</v>
      </c>
      <c r="E234" s="180" t="s">
        <v>9923</v>
      </c>
      <c r="F234" s="181" t="s">
        <v>9924</v>
      </c>
      <c r="G234" s="182" t="s">
        <v>467</v>
      </c>
      <c r="H234" s="183">
        <v>1</v>
      </c>
      <c r="I234" s="184"/>
      <c r="J234" s="185">
        <f t="shared" si="30"/>
        <v>0</v>
      </c>
      <c r="K234" s="186"/>
      <c r="L234" s="187"/>
      <c r="M234" s="188" t="s">
        <v>1</v>
      </c>
      <c r="N234" s="189" t="s">
        <v>42</v>
      </c>
      <c r="P234" s="153">
        <f t="shared" si="31"/>
        <v>0</v>
      </c>
      <c r="Q234" s="153">
        <v>0</v>
      </c>
      <c r="R234" s="153">
        <f t="shared" si="32"/>
        <v>0</v>
      </c>
      <c r="S234" s="153">
        <v>0</v>
      </c>
      <c r="T234" s="154">
        <f t="shared" si="33"/>
        <v>0</v>
      </c>
      <c r="AR234" s="155" t="s">
        <v>481</v>
      </c>
      <c r="AT234" s="155" t="s">
        <v>454</v>
      </c>
      <c r="AU234" s="155" t="s">
        <v>88</v>
      </c>
      <c r="AY234" s="16" t="s">
        <v>317</v>
      </c>
      <c r="BE234" s="156">
        <f t="shared" si="34"/>
        <v>0</v>
      </c>
      <c r="BF234" s="156">
        <f t="shared" si="35"/>
        <v>0</v>
      </c>
      <c r="BG234" s="156">
        <f t="shared" si="36"/>
        <v>0</v>
      </c>
      <c r="BH234" s="156">
        <f t="shared" si="37"/>
        <v>0</v>
      </c>
      <c r="BI234" s="156">
        <f t="shared" si="38"/>
        <v>0</v>
      </c>
      <c r="BJ234" s="16" t="s">
        <v>88</v>
      </c>
      <c r="BK234" s="156">
        <f t="shared" si="39"/>
        <v>0</v>
      </c>
      <c r="BL234" s="16" t="s">
        <v>396</v>
      </c>
      <c r="BM234" s="155" t="s">
        <v>2429</v>
      </c>
    </row>
    <row r="235" spans="2:65" s="1" customFormat="1" ht="24.15" customHeight="1">
      <c r="B235" s="142"/>
      <c r="C235" s="143" t="s">
        <v>1820</v>
      </c>
      <c r="D235" s="143" t="s">
        <v>319</v>
      </c>
      <c r="E235" s="144" t="s">
        <v>9925</v>
      </c>
      <c r="F235" s="145" t="s">
        <v>9926</v>
      </c>
      <c r="G235" s="146" t="s">
        <v>9927</v>
      </c>
      <c r="H235" s="147">
        <v>3</v>
      </c>
      <c r="I235" s="148"/>
      <c r="J235" s="149">
        <f t="shared" si="30"/>
        <v>0</v>
      </c>
      <c r="K235" s="150"/>
      <c r="L235" s="31"/>
      <c r="M235" s="151" t="s">
        <v>1</v>
      </c>
      <c r="N235" s="152" t="s">
        <v>42</v>
      </c>
      <c r="P235" s="153">
        <f t="shared" si="31"/>
        <v>0</v>
      </c>
      <c r="Q235" s="153">
        <v>0</v>
      </c>
      <c r="R235" s="153">
        <f t="shared" si="32"/>
        <v>0</v>
      </c>
      <c r="S235" s="153">
        <v>0</v>
      </c>
      <c r="T235" s="154">
        <f t="shared" si="33"/>
        <v>0</v>
      </c>
      <c r="AR235" s="155" t="s">
        <v>396</v>
      </c>
      <c r="AT235" s="155" t="s">
        <v>319</v>
      </c>
      <c r="AU235" s="155" t="s">
        <v>88</v>
      </c>
      <c r="AY235" s="16" t="s">
        <v>317</v>
      </c>
      <c r="BE235" s="156">
        <f t="shared" si="34"/>
        <v>0</v>
      </c>
      <c r="BF235" s="156">
        <f t="shared" si="35"/>
        <v>0</v>
      </c>
      <c r="BG235" s="156">
        <f t="shared" si="36"/>
        <v>0</v>
      </c>
      <c r="BH235" s="156">
        <f t="shared" si="37"/>
        <v>0</v>
      </c>
      <c r="BI235" s="156">
        <f t="shared" si="38"/>
        <v>0</v>
      </c>
      <c r="BJ235" s="16" t="s">
        <v>88</v>
      </c>
      <c r="BK235" s="156">
        <f t="shared" si="39"/>
        <v>0</v>
      </c>
      <c r="BL235" s="16" t="s">
        <v>396</v>
      </c>
      <c r="BM235" s="155" t="s">
        <v>2439</v>
      </c>
    </row>
    <row r="236" spans="2:65" s="1" customFormat="1" ht="33" customHeight="1">
      <c r="B236" s="142"/>
      <c r="C236" s="179" t="s">
        <v>742</v>
      </c>
      <c r="D236" s="179" t="s">
        <v>454</v>
      </c>
      <c r="E236" s="180" t="s">
        <v>9928</v>
      </c>
      <c r="F236" s="181" t="s">
        <v>9929</v>
      </c>
      <c r="G236" s="182" t="s">
        <v>467</v>
      </c>
      <c r="H236" s="183">
        <v>3</v>
      </c>
      <c r="I236" s="184"/>
      <c r="J236" s="185">
        <f t="shared" si="30"/>
        <v>0</v>
      </c>
      <c r="K236" s="186"/>
      <c r="L236" s="187"/>
      <c r="M236" s="188" t="s">
        <v>1</v>
      </c>
      <c r="N236" s="189" t="s">
        <v>42</v>
      </c>
      <c r="P236" s="153">
        <f t="shared" si="31"/>
        <v>0</v>
      </c>
      <c r="Q236" s="153">
        <v>0</v>
      </c>
      <c r="R236" s="153">
        <f t="shared" si="32"/>
        <v>0</v>
      </c>
      <c r="S236" s="153">
        <v>0</v>
      </c>
      <c r="T236" s="154">
        <f t="shared" si="33"/>
        <v>0</v>
      </c>
      <c r="AR236" s="155" t="s">
        <v>481</v>
      </c>
      <c r="AT236" s="155" t="s">
        <v>454</v>
      </c>
      <c r="AU236" s="155" t="s">
        <v>88</v>
      </c>
      <c r="AY236" s="16" t="s">
        <v>317</v>
      </c>
      <c r="BE236" s="156">
        <f t="shared" si="34"/>
        <v>0</v>
      </c>
      <c r="BF236" s="156">
        <f t="shared" si="35"/>
        <v>0</v>
      </c>
      <c r="BG236" s="156">
        <f t="shared" si="36"/>
        <v>0</v>
      </c>
      <c r="BH236" s="156">
        <f t="shared" si="37"/>
        <v>0</v>
      </c>
      <c r="BI236" s="156">
        <f t="shared" si="38"/>
        <v>0</v>
      </c>
      <c r="BJ236" s="16" t="s">
        <v>88</v>
      </c>
      <c r="BK236" s="156">
        <f t="shared" si="39"/>
        <v>0</v>
      </c>
      <c r="BL236" s="16" t="s">
        <v>396</v>
      </c>
      <c r="BM236" s="155" t="s">
        <v>1534</v>
      </c>
    </row>
    <row r="237" spans="2:65" s="1" customFormat="1" ht="24.15" customHeight="1">
      <c r="B237" s="142"/>
      <c r="C237" s="143" t="s">
        <v>1836</v>
      </c>
      <c r="D237" s="143" t="s">
        <v>319</v>
      </c>
      <c r="E237" s="144" t="s">
        <v>9930</v>
      </c>
      <c r="F237" s="145" t="s">
        <v>9931</v>
      </c>
      <c r="G237" s="146" t="s">
        <v>467</v>
      </c>
      <c r="H237" s="147">
        <v>1</v>
      </c>
      <c r="I237" s="148"/>
      <c r="J237" s="149">
        <f t="shared" si="30"/>
        <v>0</v>
      </c>
      <c r="K237" s="150"/>
      <c r="L237" s="31"/>
      <c r="M237" s="151" t="s">
        <v>1</v>
      </c>
      <c r="N237" s="152" t="s">
        <v>42</v>
      </c>
      <c r="P237" s="153">
        <f t="shared" si="31"/>
        <v>0</v>
      </c>
      <c r="Q237" s="153">
        <v>0</v>
      </c>
      <c r="R237" s="153">
        <f t="shared" si="32"/>
        <v>0</v>
      </c>
      <c r="S237" s="153">
        <v>0</v>
      </c>
      <c r="T237" s="154">
        <f t="shared" si="33"/>
        <v>0</v>
      </c>
      <c r="AR237" s="155" t="s">
        <v>396</v>
      </c>
      <c r="AT237" s="155" t="s">
        <v>319</v>
      </c>
      <c r="AU237" s="155" t="s">
        <v>88</v>
      </c>
      <c r="AY237" s="16" t="s">
        <v>317</v>
      </c>
      <c r="BE237" s="156">
        <f t="shared" si="34"/>
        <v>0</v>
      </c>
      <c r="BF237" s="156">
        <f t="shared" si="35"/>
        <v>0</v>
      </c>
      <c r="BG237" s="156">
        <f t="shared" si="36"/>
        <v>0</v>
      </c>
      <c r="BH237" s="156">
        <f t="shared" si="37"/>
        <v>0</v>
      </c>
      <c r="BI237" s="156">
        <f t="shared" si="38"/>
        <v>0</v>
      </c>
      <c r="BJ237" s="16" t="s">
        <v>88</v>
      </c>
      <c r="BK237" s="156">
        <f t="shared" si="39"/>
        <v>0</v>
      </c>
      <c r="BL237" s="16" t="s">
        <v>396</v>
      </c>
      <c r="BM237" s="155" t="s">
        <v>1528</v>
      </c>
    </row>
    <row r="238" spans="2:65" s="1" customFormat="1" ht="49" customHeight="1">
      <c r="B238" s="142"/>
      <c r="C238" s="143" t="s">
        <v>1841</v>
      </c>
      <c r="D238" s="143" t="s">
        <v>319</v>
      </c>
      <c r="E238" s="144" t="s">
        <v>9932</v>
      </c>
      <c r="F238" s="145" t="s">
        <v>9933</v>
      </c>
      <c r="G238" s="146" t="s">
        <v>467</v>
      </c>
      <c r="H238" s="147">
        <v>1</v>
      </c>
      <c r="I238" s="148"/>
      <c r="J238" s="149">
        <f t="shared" si="30"/>
        <v>0</v>
      </c>
      <c r="K238" s="150"/>
      <c r="L238" s="31"/>
      <c r="M238" s="151" t="s">
        <v>1</v>
      </c>
      <c r="N238" s="152" t="s">
        <v>42</v>
      </c>
      <c r="P238" s="153">
        <f t="shared" si="31"/>
        <v>0</v>
      </c>
      <c r="Q238" s="153">
        <v>0</v>
      </c>
      <c r="R238" s="153">
        <f t="shared" si="32"/>
        <v>0</v>
      </c>
      <c r="S238" s="153">
        <v>0</v>
      </c>
      <c r="T238" s="154">
        <f t="shared" si="33"/>
        <v>0</v>
      </c>
      <c r="AR238" s="155" t="s">
        <v>396</v>
      </c>
      <c r="AT238" s="155" t="s">
        <v>319</v>
      </c>
      <c r="AU238" s="155" t="s">
        <v>88</v>
      </c>
      <c r="AY238" s="16" t="s">
        <v>317</v>
      </c>
      <c r="BE238" s="156">
        <f t="shared" si="34"/>
        <v>0</v>
      </c>
      <c r="BF238" s="156">
        <f t="shared" si="35"/>
        <v>0</v>
      </c>
      <c r="BG238" s="156">
        <f t="shared" si="36"/>
        <v>0</v>
      </c>
      <c r="BH238" s="156">
        <f t="shared" si="37"/>
        <v>0</v>
      </c>
      <c r="BI238" s="156">
        <f t="shared" si="38"/>
        <v>0</v>
      </c>
      <c r="BJ238" s="16" t="s">
        <v>88</v>
      </c>
      <c r="BK238" s="156">
        <f t="shared" si="39"/>
        <v>0</v>
      </c>
      <c r="BL238" s="16" t="s">
        <v>396</v>
      </c>
      <c r="BM238" s="155" t="s">
        <v>2461</v>
      </c>
    </row>
    <row r="239" spans="2:65" s="1" customFormat="1" ht="37.75" customHeight="1">
      <c r="B239" s="142"/>
      <c r="C239" s="143" t="s">
        <v>493</v>
      </c>
      <c r="D239" s="143" t="s">
        <v>319</v>
      </c>
      <c r="E239" s="144" t="s">
        <v>9934</v>
      </c>
      <c r="F239" s="145" t="s">
        <v>9935</v>
      </c>
      <c r="G239" s="146" t="s">
        <v>467</v>
      </c>
      <c r="H239" s="147">
        <v>1</v>
      </c>
      <c r="I239" s="148"/>
      <c r="J239" s="149">
        <f t="shared" si="30"/>
        <v>0</v>
      </c>
      <c r="K239" s="150"/>
      <c r="L239" s="31"/>
      <c r="M239" s="151" t="s">
        <v>1</v>
      </c>
      <c r="N239" s="152" t="s">
        <v>42</v>
      </c>
      <c r="P239" s="153">
        <f t="shared" si="31"/>
        <v>0</v>
      </c>
      <c r="Q239" s="153">
        <v>0</v>
      </c>
      <c r="R239" s="153">
        <f t="shared" si="32"/>
        <v>0</v>
      </c>
      <c r="S239" s="153">
        <v>0</v>
      </c>
      <c r="T239" s="154">
        <f t="shared" si="33"/>
        <v>0</v>
      </c>
      <c r="AR239" s="155" t="s">
        <v>396</v>
      </c>
      <c r="AT239" s="155" t="s">
        <v>319</v>
      </c>
      <c r="AU239" s="155" t="s">
        <v>88</v>
      </c>
      <c r="AY239" s="16" t="s">
        <v>317</v>
      </c>
      <c r="BE239" s="156">
        <f t="shared" si="34"/>
        <v>0</v>
      </c>
      <c r="BF239" s="156">
        <f t="shared" si="35"/>
        <v>0</v>
      </c>
      <c r="BG239" s="156">
        <f t="shared" si="36"/>
        <v>0</v>
      </c>
      <c r="BH239" s="156">
        <f t="shared" si="37"/>
        <v>0</v>
      </c>
      <c r="BI239" s="156">
        <f t="shared" si="38"/>
        <v>0</v>
      </c>
      <c r="BJ239" s="16" t="s">
        <v>88</v>
      </c>
      <c r="BK239" s="156">
        <f t="shared" si="39"/>
        <v>0</v>
      </c>
      <c r="BL239" s="16" t="s">
        <v>396</v>
      </c>
      <c r="BM239" s="155" t="s">
        <v>2471</v>
      </c>
    </row>
    <row r="240" spans="2:65" s="1" customFormat="1" ht="37.75" customHeight="1">
      <c r="B240" s="142"/>
      <c r="C240" s="143" t="s">
        <v>1849</v>
      </c>
      <c r="D240" s="143" t="s">
        <v>319</v>
      </c>
      <c r="E240" s="144" t="s">
        <v>9936</v>
      </c>
      <c r="F240" s="145" t="s">
        <v>9937</v>
      </c>
      <c r="G240" s="146" t="s">
        <v>467</v>
      </c>
      <c r="H240" s="147">
        <v>1</v>
      </c>
      <c r="I240" s="148"/>
      <c r="J240" s="149">
        <f t="shared" si="30"/>
        <v>0</v>
      </c>
      <c r="K240" s="150"/>
      <c r="L240" s="31"/>
      <c r="M240" s="151" t="s">
        <v>1</v>
      </c>
      <c r="N240" s="152" t="s">
        <v>42</v>
      </c>
      <c r="P240" s="153">
        <f t="shared" si="31"/>
        <v>0</v>
      </c>
      <c r="Q240" s="153">
        <v>0</v>
      </c>
      <c r="R240" s="153">
        <f t="shared" si="32"/>
        <v>0</v>
      </c>
      <c r="S240" s="153">
        <v>0</v>
      </c>
      <c r="T240" s="154">
        <f t="shared" si="33"/>
        <v>0</v>
      </c>
      <c r="AR240" s="155" t="s">
        <v>396</v>
      </c>
      <c r="AT240" s="155" t="s">
        <v>319</v>
      </c>
      <c r="AU240" s="155" t="s">
        <v>88</v>
      </c>
      <c r="AY240" s="16" t="s">
        <v>317</v>
      </c>
      <c r="BE240" s="156">
        <f t="shared" si="34"/>
        <v>0</v>
      </c>
      <c r="BF240" s="156">
        <f t="shared" si="35"/>
        <v>0</v>
      </c>
      <c r="BG240" s="156">
        <f t="shared" si="36"/>
        <v>0</v>
      </c>
      <c r="BH240" s="156">
        <f t="shared" si="37"/>
        <v>0</v>
      </c>
      <c r="BI240" s="156">
        <f t="shared" si="38"/>
        <v>0</v>
      </c>
      <c r="BJ240" s="16" t="s">
        <v>88</v>
      </c>
      <c r="BK240" s="156">
        <f t="shared" si="39"/>
        <v>0</v>
      </c>
      <c r="BL240" s="16" t="s">
        <v>396</v>
      </c>
      <c r="BM240" s="155" t="s">
        <v>1527</v>
      </c>
    </row>
    <row r="241" spans="2:65" s="1" customFormat="1" ht="16.5" customHeight="1">
      <c r="B241" s="142"/>
      <c r="C241" s="143" t="s">
        <v>1853</v>
      </c>
      <c r="D241" s="143" t="s">
        <v>319</v>
      </c>
      <c r="E241" s="144" t="s">
        <v>9938</v>
      </c>
      <c r="F241" s="145" t="s">
        <v>9939</v>
      </c>
      <c r="G241" s="146" t="s">
        <v>467</v>
      </c>
      <c r="H241" s="147">
        <v>2</v>
      </c>
      <c r="I241" s="148"/>
      <c r="J241" s="149">
        <f t="shared" si="30"/>
        <v>0</v>
      </c>
      <c r="K241" s="150"/>
      <c r="L241" s="31"/>
      <c r="M241" s="151" t="s">
        <v>1</v>
      </c>
      <c r="N241" s="152" t="s">
        <v>42</v>
      </c>
      <c r="P241" s="153">
        <f t="shared" si="31"/>
        <v>0</v>
      </c>
      <c r="Q241" s="153">
        <v>0</v>
      </c>
      <c r="R241" s="153">
        <f t="shared" si="32"/>
        <v>0</v>
      </c>
      <c r="S241" s="153">
        <v>0</v>
      </c>
      <c r="T241" s="154">
        <f t="shared" si="33"/>
        <v>0</v>
      </c>
      <c r="AR241" s="155" t="s">
        <v>396</v>
      </c>
      <c r="AT241" s="155" t="s">
        <v>319</v>
      </c>
      <c r="AU241" s="155" t="s">
        <v>88</v>
      </c>
      <c r="AY241" s="16" t="s">
        <v>317</v>
      </c>
      <c r="BE241" s="156">
        <f t="shared" si="34"/>
        <v>0</v>
      </c>
      <c r="BF241" s="156">
        <f t="shared" si="35"/>
        <v>0</v>
      </c>
      <c r="BG241" s="156">
        <f t="shared" si="36"/>
        <v>0</v>
      </c>
      <c r="BH241" s="156">
        <f t="shared" si="37"/>
        <v>0</v>
      </c>
      <c r="BI241" s="156">
        <f t="shared" si="38"/>
        <v>0</v>
      </c>
      <c r="BJ241" s="16" t="s">
        <v>88</v>
      </c>
      <c r="BK241" s="156">
        <f t="shared" si="39"/>
        <v>0</v>
      </c>
      <c r="BL241" s="16" t="s">
        <v>396</v>
      </c>
      <c r="BM241" s="155" t="s">
        <v>2497</v>
      </c>
    </row>
    <row r="242" spans="2:65" s="1" customFormat="1" ht="24.15" customHeight="1">
      <c r="B242" s="142"/>
      <c r="C242" s="143" t="s">
        <v>4964</v>
      </c>
      <c r="D242" s="143" t="s">
        <v>319</v>
      </c>
      <c r="E242" s="144" t="s">
        <v>9940</v>
      </c>
      <c r="F242" s="145" t="s">
        <v>9941</v>
      </c>
      <c r="G242" s="146" t="s">
        <v>467</v>
      </c>
      <c r="H242" s="147">
        <v>13</v>
      </c>
      <c r="I242" s="148"/>
      <c r="J242" s="149">
        <f t="shared" si="30"/>
        <v>0</v>
      </c>
      <c r="K242" s="150"/>
      <c r="L242" s="31"/>
      <c r="M242" s="151" t="s">
        <v>1</v>
      </c>
      <c r="N242" s="152" t="s">
        <v>42</v>
      </c>
      <c r="P242" s="153">
        <f t="shared" si="31"/>
        <v>0</v>
      </c>
      <c r="Q242" s="153">
        <v>0</v>
      </c>
      <c r="R242" s="153">
        <f t="shared" si="32"/>
        <v>0</v>
      </c>
      <c r="S242" s="153">
        <v>0</v>
      </c>
      <c r="T242" s="154">
        <f t="shared" si="33"/>
        <v>0</v>
      </c>
      <c r="AR242" s="155" t="s">
        <v>396</v>
      </c>
      <c r="AT242" s="155" t="s">
        <v>319</v>
      </c>
      <c r="AU242" s="155" t="s">
        <v>88</v>
      </c>
      <c r="AY242" s="16" t="s">
        <v>317</v>
      </c>
      <c r="BE242" s="156">
        <f t="shared" si="34"/>
        <v>0</v>
      </c>
      <c r="BF242" s="156">
        <f t="shared" si="35"/>
        <v>0</v>
      </c>
      <c r="BG242" s="156">
        <f t="shared" si="36"/>
        <v>0</v>
      </c>
      <c r="BH242" s="156">
        <f t="shared" si="37"/>
        <v>0</v>
      </c>
      <c r="BI242" s="156">
        <f t="shared" si="38"/>
        <v>0</v>
      </c>
      <c r="BJ242" s="16" t="s">
        <v>88</v>
      </c>
      <c r="BK242" s="156">
        <f t="shared" si="39"/>
        <v>0</v>
      </c>
      <c r="BL242" s="16" t="s">
        <v>396</v>
      </c>
      <c r="BM242" s="155" t="s">
        <v>2507</v>
      </c>
    </row>
    <row r="243" spans="2:65" s="1" customFormat="1" ht="16.5" customHeight="1">
      <c r="B243" s="142"/>
      <c r="C243" s="179" t="s">
        <v>5008</v>
      </c>
      <c r="D243" s="179" t="s">
        <v>454</v>
      </c>
      <c r="E243" s="180" t="s">
        <v>9942</v>
      </c>
      <c r="F243" s="181" t="s">
        <v>9943</v>
      </c>
      <c r="G243" s="182" t="s">
        <v>467</v>
      </c>
      <c r="H243" s="183">
        <v>1</v>
      </c>
      <c r="I243" s="184"/>
      <c r="J243" s="185">
        <f t="shared" si="30"/>
        <v>0</v>
      </c>
      <c r="K243" s="186"/>
      <c r="L243" s="187"/>
      <c r="M243" s="188" t="s">
        <v>1</v>
      </c>
      <c r="N243" s="189" t="s">
        <v>42</v>
      </c>
      <c r="P243" s="153">
        <f t="shared" si="31"/>
        <v>0</v>
      </c>
      <c r="Q243" s="153">
        <v>0</v>
      </c>
      <c r="R243" s="153">
        <f t="shared" si="32"/>
        <v>0</v>
      </c>
      <c r="S243" s="153">
        <v>0</v>
      </c>
      <c r="T243" s="154">
        <f t="shared" si="33"/>
        <v>0</v>
      </c>
      <c r="AR243" s="155" t="s">
        <v>481</v>
      </c>
      <c r="AT243" s="155" t="s">
        <v>454</v>
      </c>
      <c r="AU243" s="155" t="s">
        <v>88</v>
      </c>
      <c r="AY243" s="16" t="s">
        <v>317</v>
      </c>
      <c r="BE243" s="156">
        <f t="shared" si="34"/>
        <v>0</v>
      </c>
      <c r="BF243" s="156">
        <f t="shared" si="35"/>
        <v>0</v>
      </c>
      <c r="BG243" s="156">
        <f t="shared" si="36"/>
        <v>0</v>
      </c>
      <c r="BH243" s="156">
        <f t="shared" si="37"/>
        <v>0</v>
      </c>
      <c r="BI243" s="156">
        <f t="shared" si="38"/>
        <v>0</v>
      </c>
      <c r="BJ243" s="16" t="s">
        <v>88</v>
      </c>
      <c r="BK243" s="156">
        <f t="shared" si="39"/>
        <v>0</v>
      </c>
      <c r="BL243" s="16" t="s">
        <v>396</v>
      </c>
      <c r="BM243" s="155" t="s">
        <v>1529</v>
      </c>
    </row>
    <row r="244" spans="2:65" s="1" customFormat="1" ht="16.5" customHeight="1">
      <c r="B244" s="142"/>
      <c r="C244" s="179" t="s">
        <v>5012</v>
      </c>
      <c r="D244" s="179" t="s">
        <v>454</v>
      </c>
      <c r="E244" s="180" t="s">
        <v>9944</v>
      </c>
      <c r="F244" s="181" t="s">
        <v>9945</v>
      </c>
      <c r="G244" s="182" t="s">
        <v>467</v>
      </c>
      <c r="H244" s="183">
        <v>1</v>
      </c>
      <c r="I244" s="184"/>
      <c r="J244" s="185">
        <f t="shared" ref="J244:J275" si="40">ROUND(I244*H244,2)</f>
        <v>0</v>
      </c>
      <c r="K244" s="186"/>
      <c r="L244" s="187"/>
      <c r="M244" s="188" t="s">
        <v>1</v>
      </c>
      <c r="N244" s="189" t="s">
        <v>42</v>
      </c>
      <c r="P244" s="153">
        <f t="shared" ref="P244:P275" si="41">O244*H244</f>
        <v>0</v>
      </c>
      <c r="Q244" s="153">
        <v>0</v>
      </c>
      <c r="R244" s="153">
        <f t="shared" ref="R244:R275" si="42">Q244*H244</f>
        <v>0</v>
      </c>
      <c r="S244" s="153">
        <v>0</v>
      </c>
      <c r="T244" s="154">
        <f t="shared" ref="T244:T275" si="43">S244*H244</f>
        <v>0</v>
      </c>
      <c r="AR244" s="155" t="s">
        <v>481</v>
      </c>
      <c r="AT244" s="155" t="s">
        <v>454</v>
      </c>
      <c r="AU244" s="155" t="s">
        <v>88</v>
      </c>
      <c r="AY244" s="16" t="s">
        <v>317</v>
      </c>
      <c r="BE244" s="156">
        <f t="shared" ref="BE244:BE275" si="44">IF(N244="základná",J244,0)</f>
        <v>0</v>
      </c>
      <c r="BF244" s="156">
        <f t="shared" ref="BF244:BF275" si="45">IF(N244="znížená",J244,0)</f>
        <v>0</v>
      </c>
      <c r="BG244" s="156">
        <f t="shared" ref="BG244:BG275" si="46">IF(N244="zákl. prenesená",J244,0)</f>
        <v>0</v>
      </c>
      <c r="BH244" s="156">
        <f t="shared" ref="BH244:BH275" si="47">IF(N244="zníž. prenesená",J244,0)</f>
        <v>0</v>
      </c>
      <c r="BI244" s="156">
        <f t="shared" ref="BI244:BI275" si="48">IF(N244="nulová",J244,0)</f>
        <v>0</v>
      </c>
      <c r="BJ244" s="16" t="s">
        <v>88</v>
      </c>
      <c r="BK244" s="156">
        <f t="shared" ref="BK244:BK275" si="49">ROUND(I244*H244,2)</f>
        <v>0</v>
      </c>
      <c r="BL244" s="16" t="s">
        <v>396</v>
      </c>
      <c r="BM244" s="155" t="s">
        <v>2533</v>
      </c>
    </row>
    <row r="245" spans="2:65" s="1" customFormat="1" ht="16.5" customHeight="1">
      <c r="B245" s="142"/>
      <c r="C245" s="179" t="s">
        <v>5135</v>
      </c>
      <c r="D245" s="179" t="s">
        <v>454</v>
      </c>
      <c r="E245" s="180" t="s">
        <v>9946</v>
      </c>
      <c r="F245" s="181" t="s">
        <v>9947</v>
      </c>
      <c r="G245" s="182" t="s">
        <v>467</v>
      </c>
      <c r="H245" s="183">
        <v>2</v>
      </c>
      <c r="I245" s="184"/>
      <c r="J245" s="185">
        <f t="shared" si="40"/>
        <v>0</v>
      </c>
      <c r="K245" s="186"/>
      <c r="L245" s="187"/>
      <c r="M245" s="188" t="s">
        <v>1</v>
      </c>
      <c r="N245" s="189" t="s">
        <v>42</v>
      </c>
      <c r="P245" s="153">
        <f t="shared" si="41"/>
        <v>0</v>
      </c>
      <c r="Q245" s="153">
        <v>0</v>
      </c>
      <c r="R245" s="153">
        <f t="shared" si="42"/>
        <v>0</v>
      </c>
      <c r="S245" s="153">
        <v>0</v>
      </c>
      <c r="T245" s="154">
        <f t="shared" si="43"/>
        <v>0</v>
      </c>
      <c r="AR245" s="155" t="s">
        <v>481</v>
      </c>
      <c r="AT245" s="155" t="s">
        <v>454</v>
      </c>
      <c r="AU245" s="155" t="s">
        <v>88</v>
      </c>
      <c r="AY245" s="16" t="s">
        <v>317</v>
      </c>
      <c r="BE245" s="156">
        <f t="shared" si="44"/>
        <v>0</v>
      </c>
      <c r="BF245" s="156">
        <f t="shared" si="45"/>
        <v>0</v>
      </c>
      <c r="BG245" s="156">
        <f t="shared" si="46"/>
        <v>0</v>
      </c>
      <c r="BH245" s="156">
        <f t="shared" si="47"/>
        <v>0</v>
      </c>
      <c r="BI245" s="156">
        <f t="shared" si="48"/>
        <v>0</v>
      </c>
      <c r="BJ245" s="16" t="s">
        <v>88</v>
      </c>
      <c r="BK245" s="156">
        <f t="shared" si="49"/>
        <v>0</v>
      </c>
      <c r="BL245" s="16" t="s">
        <v>396</v>
      </c>
      <c r="BM245" s="155" t="s">
        <v>2543</v>
      </c>
    </row>
    <row r="246" spans="2:65" s="1" customFormat="1" ht="16.5" customHeight="1">
      <c r="B246" s="142"/>
      <c r="C246" s="179" t="s">
        <v>5242</v>
      </c>
      <c r="D246" s="179" t="s">
        <v>454</v>
      </c>
      <c r="E246" s="180" t="s">
        <v>9948</v>
      </c>
      <c r="F246" s="181" t="s">
        <v>9949</v>
      </c>
      <c r="G246" s="182" t="s">
        <v>467</v>
      </c>
      <c r="H246" s="183">
        <v>2</v>
      </c>
      <c r="I246" s="184"/>
      <c r="J246" s="185">
        <f t="shared" si="40"/>
        <v>0</v>
      </c>
      <c r="K246" s="186"/>
      <c r="L246" s="187"/>
      <c r="M246" s="188" t="s">
        <v>1</v>
      </c>
      <c r="N246" s="189" t="s">
        <v>42</v>
      </c>
      <c r="P246" s="153">
        <f t="shared" si="41"/>
        <v>0</v>
      </c>
      <c r="Q246" s="153">
        <v>0</v>
      </c>
      <c r="R246" s="153">
        <f t="shared" si="42"/>
        <v>0</v>
      </c>
      <c r="S246" s="153">
        <v>0</v>
      </c>
      <c r="T246" s="154">
        <f t="shared" si="43"/>
        <v>0</v>
      </c>
      <c r="AR246" s="155" t="s">
        <v>481</v>
      </c>
      <c r="AT246" s="155" t="s">
        <v>454</v>
      </c>
      <c r="AU246" s="155" t="s">
        <v>88</v>
      </c>
      <c r="AY246" s="16" t="s">
        <v>317</v>
      </c>
      <c r="BE246" s="156">
        <f t="shared" si="44"/>
        <v>0</v>
      </c>
      <c r="BF246" s="156">
        <f t="shared" si="45"/>
        <v>0</v>
      </c>
      <c r="BG246" s="156">
        <f t="shared" si="46"/>
        <v>0</v>
      </c>
      <c r="BH246" s="156">
        <f t="shared" si="47"/>
        <v>0</v>
      </c>
      <c r="BI246" s="156">
        <f t="shared" si="48"/>
        <v>0</v>
      </c>
      <c r="BJ246" s="16" t="s">
        <v>88</v>
      </c>
      <c r="BK246" s="156">
        <f t="shared" si="49"/>
        <v>0</v>
      </c>
      <c r="BL246" s="16" t="s">
        <v>396</v>
      </c>
      <c r="BM246" s="155" t="s">
        <v>2553</v>
      </c>
    </row>
    <row r="247" spans="2:65" s="1" customFormat="1" ht="16.5" customHeight="1">
      <c r="B247" s="142"/>
      <c r="C247" s="179" t="s">
        <v>5247</v>
      </c>
      <c r="D247" s="179" t="s">
        <v>454</v>
      </c>
      <c r="E247" s="180" t="s">
        <v>9950</v>
      </c>
      <c r="F247" s="181" t="s">
        <v>9951</v>
      </c>
      <c r="G247" s="182" t="s">
        <v>467</v>
      </c>
      <c r="H247" s="183">
        <v>1</v>
      </c>
      <c r="I247" s="184"/>
      <c r="J247" s="185">
        <f t="shared" si="40"/>
        <v>0</v>
      </c>
      <c r="K247" s="186"/>
      <c r="L247" s="187"/>
      <c r="M247" s="188" t="s">
        <v>1</v>
      </c>
      <c r="N247" s="189" t="s">
        <v>42</v>
      </c>
      <c r="P247" s="153">
        <f t="shared" si="41"/>
        <v>0</v>
      </c>
      <c r="Q247" s="153">
        <v>0</v>
      </c>
      <c r="R247" s="153">
        <f t="shared" si="42"/>
        <v>0</v>
      </c>
      <c r="S247" s="153">
        <v>0</v>
      </c>
      <c r="T247" s="154">
        <f t="shared" si="43"/>
        <v>0</v>
      </c>
      <c r="AR247" s="155" t="s">
        <v>481</v>
      </c>
      <c r="AT247" s="155" t="s">
        <v>454</v>
      </c>
      <c r="AU247" s="155" t="s">
        <v>88</v>
      </c>
      <c r="AY247" s="16" t="s">
        <v>317</v>
      </c>
      <c r="BE247" s="156">
        <f t="shared" si="44"/>
        <v>0</v>
      </c>
      <c r="BF247" s="156">
        <f t="shared" si="45"/>
        <v>0</v>
      </c>
      <c r="BG247" s="156">
        <f t="shared" si="46"/>
        <v>0</v>
      </c>
      <c r="BH247" s="156">
        <f t="shared" si="47"/>
        <v>0</v>
      </c>
      <c r="BI247" s="156">
        <f t="shared" si="48"/>
        <v>0</v>
      </c>
      <c r="BJ247" s="16" t="s">
        <v>88</v>
      </c>
      <c r="BK247" s="156">
        <f t="shared" si="49"/>
        <v>0</v>
      </c>
      <c r="BL247" s="16" t="s">
        <v>396</v>
      </c>
      <c r="BM247" s="155" t="s">
        <v>2562</v>
      </c>
    </row>
    <row r="248" spans="2:65" s="1" customFormat="1" ht="16.5" customHeight="1">
      <c r="B248" s="142"/>
      <c r="C248" s="179" t="s">
        <v>5263</v>
      </c>
      <c r="D248" s="179" t="s">
        <v>454</v>
      </c>
      <c r="E248" s="180" t="s">
        <v>9952</v>
      </c>
      <c r="F248" s="181" t="s">
        <v>9953</v>
      </c>
      <c r="G248" s="182" t="s">
        <v>467</v>
      </c>
      <c r="H248" s="183">
        <v>1</v>
      </c>
      <c r="I248" s="184"/>
      <c r="J248" s="185">
        <f t="shared" si="40"/>
        <v>0</v>
      </c>
      <c r="K248" s="186"/>
      <c r="L248" s="187"/>
      <c r="M248" s="188" t="s">
        <v>1</v>
      </c>
      <c r="N248" s="189" t="s">
        <v>42</v>
      </c>
      <c r="P248" s="153">
        <f t="shared" si="41"/>
        <v>0</v>
      </c>
      <c r="Q248" s="153">
        <v>0</v>
      </c>
      <c r="R248" s="153">
        <f t="shared" si="42"/>
        <v>0</v>
      </c>
      <c r="S248" s="153">
        <v>0</v>
      </c>
      <c r="T248" s="154">
        <f t="shared" si="43"/>
        <v>0</v>
      </c>
      <c r="AR248" s="155" t="s">
        <v>481</v>
      </c>
      <c r="AT248" s="155" t="s">
        <v>454</v>
      </c>
      <c r="AU248" s="155" t="s">
        <v>88</v>
      </c>
      <c r="AY248" s="16" t="s">
        <v>317</v>
      </c>
      <c r="BE248" s="156">
        <f t="shared" si="44"/>
        <v>0</v>
      </c>
      <c r="BF248" s="156">
        <f t="shared" si="45"/>
        <v>0</v>
      </c>
      <c r="BG248" s="156">
        <f t="shared" si="46"/>
        <v>0</v>
      </c>
      <c r="BH248" s="156">
        <f t="shared" si="47"/>
        <v>0</v>
      </c>
      <c r="BI248" s="156">
        <f t="shared" si="48"/>
        <v>0</v>
      </c>
      <c r="BJ248" s="16" t="s">
        <v>88</v>
      </c>
      <c r="BK248" s="156">
        <f t="shared" si="49"/>
        <v>0</v>
      </c>
      <c r="BL248" s="16" t="s">
        <v>396</v>
      </c>
      <c r="BM248" s="155" t="s">
        <v>2573</v>
      </c>
    </row>
    <row r="249" spans="2:65" s="1" customFormat="1" ht="16.5" customHeight="1">
      <c r="B249" s="142"/>
      <c r="C249" s="179" t="s">
        <v>5395</v>
      </c>
      <c r="D249" s="179" t="s">
        <v>454</v>
      </c>
      <c r="E249" s="180" t="s">
        <v>9954</v>
      </c>
      <c r="F249" s="181" t="s">
        <v>9955</v>
      </c>
      <c r="G249" s="182" t="s">
        <v>467</v>
      </c>
      <c r="H249" s="183">
        <v>1</v>
      </c>
      <c r="I249" s="184"/>
      <c r="J249" s="185">
        <f t="shared" si="40"/>
        <v>0</v>
      </c>
      <c r="K249" s="186"/>
      <c r="L249" s="187"/>
      <c r="M249" s="188" t="s">
        <v>1</v>
      </c>
      <c r="N249" s="189" t="s">
        <v>42</v>
      </c>
      <c r="P249" s="153">
        <f t="shared" si="41"/>
        <v>0</v>
      </c>
      <c r="Q249" s="153">
        <v>0</v>
      </c>
      <c r="R249" s="153">
        <f t="shared" si="42"/>
        <v>0</v>
      </c>
      <c r="S249" s="153">
        <v>0</v>
      </c>
      <c r="T249" s="154">
        <f t="shared" si="43"/>
        <v>0</v>
      </c>
      <c r="AR249" s="155" t="s">
        <v>481</v>
      </c>
      <c r="AT249" s="155" t="s">
        <v>454</v>
      </c>
      <c r="AU249" s="155" t="s">
        <v>88</v>
      </c>
      <c r="AY249" s="16" t="s">
        <v>317</v>
      </c>
      <c r="BE249" s="156">
        <f t="shared" si="44"/>
        <v>0</v>
      </c>
      <c r="BF249" s="156">
        <f t="shared" si="45"/>
        <v>0</v>
      </c>
      <c r="BG249" s="156">
        <f t="shared" si="46"/>
        <v>0</v>
      </c>
      <c r="BH249" s="156">
        <f t="shared" si="47"/>
        <v>0</v>
      </c>
      <c r="BI249" s="156">
        <f t="shared" si="48"/>
        <v>0</v>
      </c>
      <c r="BJ249" s="16" t="s">
        <v>88</v>
      </c>
      <c r="BK249" s="156">
        <f t="shared" si="49"/>
        <v>0</v>
      </c>
      <c r="BL249" s="16" t="s">
        <v>396</v>
      </c>
      <c r="BM249" s="155" t="s">
        <v>2584</v>
      </c>
    </row>
    <row r="250" spans="2:65" s="1" customFormat="1" ht="16.5" customHeight="1">
      <c r="B250" s="142"/>
      <c r="C250" s="179" t="s">
        <v>5435</v>
      </c>
      <c r="D250" s="179" t="s">
        <v>454</v>
      </c>
      <c r="E250" s="180" t="s">
        <v>9956</v>
      </c>
      <c r="F250" s="181" t="s">
        <v>9957</v>
      </c>
      <c r="G250" s="182" t="s">
        <v>467</v>
      </c>
      <c r="H250" s="183">
        <v>1</v>
      </c>
      <c r="I250" s="184"/>
      <c r="J250" s="185">
        <f t="shared" si="40"/>
        <v>0</v>
      </c>
      <c r="K250" s="186"/>
      <c r="L250" s="187"/>
      <c r="M250" s="188" t="s">
        <v>1</v>
      </c>
      <c r="N250" s="189" t="s">
        <v>42</v>
      </c>
      <c r="P250" s="153">
        <f t="shared" si="41"/>
        <v>0</v>
      </c>
      <c r="Q250" s="153">
        <v>0</v>
      </c>
      <c r="R250" s="153">
        <f t="shared" si="42"/>
        <v>0</v>
      </c>
      <c r="S250" s="153">
        <v>0</v>
      </c>
      <c r="T250" s="154">
        <f t="shared" si="43"/>
        <v>0</v>
      </c>
      <c r="AR250" s="155" t="s">
        <v>481</v>
      </c>
      <c r="AT250" s="155" t="s">
        <v>454</v>
      </c>
      <c r="AU250" s="155" t="s">
        <v>88</v>
      </c>
      <c r="AY250" s="16" t="s">
        <v>317</v>
      </c>
      <c r="BE250" s="156">
        <f t="shared" si="44"/>
        <v>0</v>
      </c>
      <c r="BF250" s="156">
        <f t="shared" si="45"/>
        <v>0</v>
      </c>
      <c r="BG250" s="156">
        <f t="shared" si="46"/>
        <v>0</v>
      </c>
      <c r="BH250" s="156">
        <f t="shared" si="47"/>
        <v>0</v>
      </c>
      <c r="BI250" s="156">
        <f t="shared" si="48"/>
        <v>0</v>
      </c>
      <c r="BJ250" s="16" t="s">
        <v>88</v>
      </c>
      <c r="BK250" s="156">
        <f t="shared" si="49"/>
        <v>0</v>
      </c>
      <c r="BL250" s="16" t="s">
        <v>396</v>
      </c>
      <c r="BM250" s="155" t="s">
        <v>2594</v>
      </c>
    </row>
    <row r="251" spans="2:65" s="1" customFormat="1" ht="16.5" customHeight="1">
      <c r="B251" s="142"/>
      <c r="C251" s="179" t="s">
        <v>5443</v>
      </c>
      <c r="D251" s="179" t="s">
        <v>454</v>
      </c>
      <c r="E251" s="180" t="s">
        <v>9958</v>
      </c>
      <c r="F251" s="181" t="s">
        <v>9959</v>
      </c>
      <c r="G251" s="182" t="s">
        <v>467</v>
      </c>
      <c r="H251" s="183">
        <v>1</v>
      </c>
      <c r="I251" s="184"/>
      <c r="J251" s="185">
        <f t="shared" si="40"/>
        <v>0</v>
      </c>
      <c r="K251" s="186"/>
      <c r="L251" s="187"/>
      <c r="M251" s="188" t="s">
        <v>1</v>
      </c>
      <c r="N251" s="189" t="s">
        <v>42</v>
      </c>
      <c r="P251" s="153">
        <f t="shared" si="41"/>
        <v>0</v>
      </c>
      <c r="Q251" s="153">
        <v>0</v>
      </c>
      <c r="R251" s="153">
        <f t="shared" si="42"/>
        <v>0</v>
      </c>
      <c r="S251" s="153">
        <v>0</v>
      </c>
      <c r="T251" s="154">
        <f t="shared" si="43"/>
        <v>0</v>
      </c>
      <c r="AR251" s="155" t="s">
        <v>481</v>
      </c>
      <c r="AT251" s="155" t="s">
        <v>454</v>
      </c>
      <c r="AU251" s="155" t="s">
        <v>88</v>
      </c>
      <c r="AY251" s="16" t="s">
        <v>317</v>
      </c>
      <c r="BE251" s="156">
        <f t="shared" si="44"/>
        <v>0</v>
      </c>
      <c r="BF251" s="156">
        <f t="shared" si="45"/>
        <v>0</v>
      </c>
      <c r="BG251" s="156">
        <f t="shared" si="46"/>
        <v>0</v>
      </c>
      <c r="BH251" s="156">
        <f t="shared" si="47"/>
        <v>0</v>
      </c>
      <c r="BI251" s="156">
        <f t="shared" si="48"/>
        <v>0</v>
      </c>
      <c r="BJ251" s="16" t="s">
        <v>88</v>
      </c>
      <c r="BK251" s="156">
        <f t="shared" si="49"/>
        <v>0</v>
      </c>
      <c r="BL251" s="16" t="s">
        <v>396</v>
      </c>
      <c r="BM251" s="155" t="s">
        <v>2603</v>
      </c>
    </row>
    <row r="252" spans="2:65" s="1" customFormat="1" ht="16.5" customHeight="1">
      <c r="B252" s="142"/>
      <c r="C252" s="179" t="s">
        <v>5463</v>
      </c>
      <c r="D252" s="179" t="s">
        <v>454</v>
      </c>
      <c r="E252" s="180" t="s">
        <v>9960</v>
      </c>
      <c r="F252" s="181" t="s">
        <v>9961</v>
      </c>
      <c r="G252" s="182" t="s">
        <v>467</v>
      </c>
      <c r="H252" s="183">
        <v>1</v>
      </c>
      <c r="I252" s="184"/>
      <c r="J252" s="185">
        <f t="shared" si="40"/>
        <v>0</v>
      </c>
      <c r="K252" s="186"/>
      <c r="L252" s="187"/>
      <c r="M252" s="188" t="s">
        <v>1</v>
      </c>
      <c r="N252" s="189" t="s">
        <v>42</v>
      </c>
      <c r="P252" s="153">
        <f t="shared" si="41"/>
        <v>0</v>
      </c>
      <c r="Q252" s="153">
        <v>0</v>
      </c>
      <c r="R252" s="153">
        <f t="shared" si="42"/>
        <v>0</v>
      </c>
      <c r="S252" s="153">
        <v>0</v>
      </c>
      <c r="T252" s="154">
        <f t="shared" si="43"/>
        <v>0</v>
      </c>
      <c r="AR252" s="155" t="s">
        <v>481</v>
      </c>
      <c r="AT252" s="155" t="s">
        <v>454</v>
      </c>
      <c r="AU252" s="155" t="s">
        <v>88</v>
      </c>
      <c r="AY252" s="16" t="s">
        <v>317</v>
      </c>
      <c r="BE252" s="156">
        <f t="shared" si="44"/>
        <v>0</v>
      </c>
      <c r="BF252" s="156">
        <f t="shared" si="45"/>
        <v>0</v>
      </c>
      <c r="BG252" s="156">
        <f t="shared" si="46"/>
        <v>0</v>
      </c>
      <c r="BH252" s="156">
        <f t="shared" si="47"/>
        <v>0</v>
      </c>
      <c r="BI252" s="156">
        <f t="shared" si="48"/>
        <v>0</v>
      </c>
      <c r="BJ252" s="16" t="s">
        <v>88</v>
      </c>
      <c r="BK252" s="156">
        <f t="shared" si="49"/>
        <v>0</v>
      </c>
      <c r="BL252" s="16" t="s">
        <v>396</v>
      </c>
      <c r="BM252" s="155" t="s">
        <v>2613</v>
      </c>
    </row>
    <row r="253" spans="2:65" s="1" customFormat="1" ht="16.5" customHeight="1">
      <c r="B253" s="142"/>
      <c r="C253" s="179" t="s">
        <v>5467</v>
      </c>
      <c r="D253" s="179" t="s">
        <v>454</v>
      </c>
      <c r="E253" s="180" t="s">
        <v>9962</v>
      </c>
      <c r="F253" s="181" t="s">
        <v>9963</v>
      </c>
      <c r="G253" s="182" t="s">
        <v>467</v>
      </c>
      <c r="H253" s="183">
        <v>1</v>
      </c>
      <c r="I253" s="184"/>
      <c r="J253" s="185">
        <f t="shared" si="40"/>
        <v>0</v>
      </c>
      <c r="K253" s="186"/>
      <c r="L253" s="187"/>
      <c r="M253" s="188" t="s">
        <v>1</v>
      </c>
      <c r="N253" s="189" t="s">
        <v>42</v>
      </c>
      <c r="P253" s="153">
        <f t="shared" si="41"/>
        <v>0</v>
      </c>
      <c r="Q253" s="153">
        <v>0</v>
      </c>
      <c r="R253" s="153">
        <f t="shared" si="42"/>
        <v>0</v>
      </c>
      <c r="S253" s="153">
        <v>0</v>
      </c>
      <c r="T253" s="154">
        <f t="shared" si="43"/>
        <v>0</v>
      </c>
      <c r="AR253" s="155" t="s">
        <v>481</v>
      </c>
      <c r="AT253" s="155" t="s">
        <v>454</v>
      </c>
      <c r="AU253" s="155" t="s">
        <v>88</v>
      </c>
      <c r="AY253" s="16" t="s">
        <v>317</v>
      </c>
      <c r="BE253" s="156">
        <f t="shared" si="44"/>
        <v>0</v>
      </c>
      <c r="BF253" s="156">
        <f t="shared" si="45"/>
        <v>0</v>
      </c>
      <c r="BG253" s="156">
        <f t="shared" si="46"/>
        <v>0</v>
      </c>
      <c r="BH253" s="156">
        <f t="shared" si="47"/>
        <v>0</v>
      </c>
      <c r="BI253" s="156">
        <f t="shared" si="48"/>
        <v>0</v>
      </c>
      <c r="BJ253" s="16" t="s">
        <v>88</v>
      </c>
      <c r="BK253" s="156">
        <f t="shared" si="49"/>
        <v>0</v>
      </c>
      <c r="BL253" s="16" t="s">
        <v>396</v>
      </c>
      <c r="BM253" s="155" t="s">
        <v>2623</v>
      </c>
    </row>
    <row r="254" spans="2:65" s="1" customFormat="1" ht="24.15" customHeight="1">
      <c r="B254" s="142"/>
      <c r="C254" s="143" t="s">
        <v>5471</v>
      </c>
      <c r="D254" s="143" t="s">
        <v>319</v>
      </c>
      <c r="E254" s="144" t="s">
        <v>9964</v>
      </c>
      <c r="F254" s="145" t="s">
        <v>9965</v>
      </c>
      <c r="G254" s="146" t="s">
        <v>467</v>
      </c>
      <c r="H254" s="147">
        <v>4</v>
      </c>
      <c r="I254" s="148"/>
      <c r="J254" s="149">
        <f t="shared" si="40"/>
        <v>0</v>
      </c>
      <c r="K254" s="150"/>
      <c r="L254" s="31"/>
      <c r="M254" s="151" t="s">
        <v>1</v>
      </c>
      <c r="N254" s="152" t="s">
        <v>42</v>
      </c>
      <c r="P254" s="153">
        <f t="shared" si="41"/>
        <v>0</v>
      </c>
      <c r="Q254" s="153">
        <v>0</v>
      </c>
      <c r="R254" s="153">
        <f t="shared" si="42"/>
        <v>0</v>
      </c>
      <c r="S254" s="153">
        <v>0</v>
      </c>
      <c r="T254" s="154">
        <f t="shared" si="43"/>
        <v>0</v>
      </c>
      <c r="AR254" s="155" t="s">
        <v>396</v>
      </c>
      <c r="AT254" s="155" t="s">
        <v>319</v>
      </c>
      <c r="AU254" s="155" t="s">
        <v>88</v>
      </c>
      <c r="AY254" s="16" t="s">
        <v>317</v>
      </c>
      <c r="BE254" s="156">
        <f t="shared" si="44"/>
        <v>0</v>
      </c>
      <c r="BF254" s="156">
        <f t="shared" si="45"/>
        <v>0</v>
      </c>
      <c r="BG254" s="156">
        <f t="shared" si="46"/>
        <v>0</v>
      </c>
      <c r="BH254" s="156">
        <f t="shared" si="47"/>
        <v>0</v>
      </c>
      <c r="BI254" s="156">
        <f t="shared" si="48"/>
        <v>0</v>
      </c>
      <c r="BJ254" s="16" t="s">
        <v>88</v>
      </c>
      <c r="BK254" s="156">
        <f t="shared" si="49"/>
        <v>0</v>
      </c>
      <c r="BL254" s="16" t="s">
        <v>396</v>
      </c>
      <c r="BM254" s="155" t="s">
        <v>2632</v>
      </c>
    </row>
    <row r="255" spans="2:65" s="1" customFormat="1" ht="16.5" customHeight="1">
      <c r="B255" s="142"/>
      <c r="C255" s="179" t="s">
        <v>5475</v>
      </c>
      <c r="D255" s="179" t="s">
        <v>454</v>
      </c>
      <c r="E255" s="180" t="s">
        <v>9966</v>
      </c>
      <c r="F255" s="181" t="s">
        <v>9967</v>
      </c>
      <c r="G255" s="182" t="s">
        <v>467</v>
      </c>
      <c r="H255" s="183">
        <v>1</v>
      </c>
      <c r="I255" s="184"/>
      <c r="J255" s="185">
        <f t="shared" si="40"/>
        <v>0</v>
      </c>
      <c r="K255" s="186"/>
      <c r="L255" s="187"/>
      <c r="M255" s="188" t="s">
        <v>1</v>
      </c>
      <c r="N255" s="189" t="s">
        <v>42</v>
      </c>
      <c r="P255" s="153">
        <f t="shared" si="41"/>
        <v>0</v>
      </c>
      <c r="Q255" s="153">
        <v>0</v>
      </c>
      <c r="R255" s="153">
        <f t="shared" si="42"/>
        <v>0</v>
      </c>
      <c r="S255" s="153">
        <v>0</v>
      </c>
      <c r="T255" s="154">
        <f t="shared" si="43"/>
        <v>0</v>
      </c>
      <c r="AR255" s="155" t="s">
        <v>481</v>
      </c>
      <c r="AT255" s="155" t="s">
        <v>454</v>
      </c>
      <c r="AU255" s="155" t="s">
        <v>88</v>
      </c>
      <c r="AY255" s="16" t="s">
        <v>317</v>
      </c>
      <c r="BE255" s="156">
        <f t="shared" si="44"/>
        <v>0</v>
      </c>
      <c r="BF255" s="156">
        <f t="shared" si="45"/>
        <v>0</v>
      </c>
      <c r="BG255" s="156">
        <f t="shared" si="46"/>
        <v>0</v>
      </c>
      <c r="BH255" s="156">
        <f t="shared" si="47"/>
        <v>0</v>
      </c>
      <c r="BI255" s="156">
        <f t="shared" si="48"/>
        <v>0</v>
      </c>
      <c r="BJ255" s="16" t="s">
        <v>88</v>
      </c>
      <c r="BK255" s="156">
        <f t="shared" si="49"/>
        <v>0</v>
      </c>
      <c r="BL255" s="16" t="s">
        <v>396</v>
      </c>
      <c r="BM255" s="155" t="s">
        <v>2684</v>
      </c>
    </row>
    <row r="256" spans="2:65" s="1" customFormat="1" ht="16.5" customHeight="1">
      <c r="B256" s="142"/>
      <c r="C256" s="179" t="s">
        <v>5483</v>
      </c>
      <c r="D256" s="179" t="s">
        <v>454</v>
      </c>
      <c r="E256" s="180" t="s">
        <v>9968</v>
      </c>
      <c r="F256" s="181" t="s">
        <v>9969</v>
      </c>
      <c r="G256" s="182" t="s">
        <v>467</v>
      </c>
      <c r="H256" s="183">
        <v>1</v>
      </c>
      <c r="I256" s="184"/>
      <c r="J256" s="185">
        <f t="shared" si="40"/>
        <v>0</v>
      </c>
      <c r="K256" s="186"/>
      <c r="L256" s="187"/>
      <c r="M256" s="188" t="s">
        <v>1</v>
      </c>
      <c r="N256" s="189" t="s">
        <v>42</v>
      </c>
      <c r="P256" s="153">
        <f t="shared" si="41"/>
        <v>0</v>
      </c>
      <c r="Q256" s="153">
        <v>0</v>
      </c>
      <c r="R256" s="153">
        <f t="shared" si="42"/>
        <v>0</v>
      </c>
      <c r="S256" s="153">
        <v>0</v>
      </c>
      <c r="T256" s="154">
        <f t="shared" si="43"/>
        <v>0</v>
      </c>
      <c r="AR256" s="155" t="s">
        <v>481</v>
      </c>
      <c r="AT256" s="155" t="s">
        <v>454</v>
      </c>
      <c r="AU256" s="155" t="s">
        <v>88</v>
      </c>
      <c r="AY256" s="16" t="s">
        <v>317</v>
      </c>
      <c r="BE256" s="156">
        <f t="shared" si="44"/>
        <v>0</v>
      </c>
      <c r="BF256" s="156">
        <f t="shared" si="45"/>
        <v>0</v>
      </c>
      <c r="BG256" s="156">
        <f t="shared" si="46"/>
        <v>0</v>
      </c>
      <c r="BH256" s="156">
        <f t="shared" si="47"/>
        <v>0</v>
      </c>
      <c r="BI256" s="156">
        <f t="shared" si="48"/>
        <v>0</v>
      </c>
      <c r="BJ256" s="16" t="s">
        <v>88</v>
      </c>
      <c r="BK256" s="156">
        <f t="shared" si="49"/>
        <v>0</v>
      </c>
      <c r="BL256" s="16" t="s">
        <v>396</v>
      </c>
      <c r="BM256" s="155" t="s">
        <v>2694</v>
      </c>
    </row>
    <row r="257" spans="2:65" s="1" customFormat="1" ht="16.5" customHeight="1">
      <c r="B257" s="142"/>
      <c r="C257" s="179" t="s">
        <v>5515</v>
      </c>
      <c r="D257" s="179" t="s">
        <v>454</v>
      </c>
      <c r="E257" s="180" t="s">
        <v>9970</v>
      </c>
      <c r="F257" s="181" t="s">
        <v>9971</v>
      </c>
      <c r="G257" s="182" t="s">
        <v>467</v>
      </c>
      <c r="H257" s="183">
        <v>1</v>
      </c>
      <c r="I257" s="184"/>
      <c r="J257" s="185">
        <f t="shared" si="40"/>
        <v>0</v>
      </c>
      <c r="K257" s="186"/>
      <c r="L257" s="187"/>
      <c r="M257" s="188" t="s">
        <v>1</v>
      </c>
      <c r="N257" s="189" t="s">
        <v>42</v>
      </c>
      <c r="P257" s="153">
        <f t="shared" si="41"/>
        <v>0</v>
      </c>
      <c r="Q257" s="153">
        <v>0</v>
      </c>
      <c r="R257" s="153">
        <f t="shared" si="42"/>
        <v>0</v>
      </c>
      <c r="S257" s="153">
        <v>0</v>
      </c>
      <c r="T257" s="154">
        <f t="shared" si="43"/>
        <v>0</v>
      </c>
      <c r="AR257" s="155" t="s">
        <v>481</v>
      </c>
      <c r="AT257" s="155" t="s">
        <v>454</v>
      </c>
      <c r="AU257" s="155" t="s">
        <v>88</v>
      </c>
      <c r="AY257" s="16" t="s">
        <v>317</v>
      </c>
      <c r="BE257" s="156">
        <f t="shared" si="44"/>
        <v>0</v>
      </c>
      <c r="BF257" s="156">
        <f t="shared" si="45"/>
        <v>0</v>
      </c>
      <c r="BG257" s="156">
        <f t="shared" si="46"/>
        <v>0</v>
      </c>
      <c r="BH257" s="156">
        <f t="shared" si="47"/>
        <v>0</v>
      </c>
      <c r="BI257" s="156">
        <f t="shared" si="48"/>
        <v>0</v>
      </c>
      <c r="BJ257" s="16" t="s">
        <v>88</v>
      </c>
      <c r="BK257" s="156">
        <f t="shared" si="49"/>
        <v>0</v>
      </c>
      <c r="BL257" s="16" t="s">
        <v>396</v>
      </c>
      <c r="BM257" s="155" t="s">
        <v>2705</v>
      </c>
    </row>
    <row r="258" spans="2:65" s="1" customFormat="1" ht="16.5" customHeight="1">
      <c r="B258" s="142"/>
      <c r="C258" s="179" t="s">
        <v>5563</v>
      </c>
      <c r="D258" s="179" t="s">
        <v>454</v>
      </c>
      <c r="E258" s="180" t="s">
        <v>9972</v>
      </c>
      <c r="F258" s="181" t="s">
        <v>9973</v>
      </c>
      <c r="G258" s="182" t="s">
        <v>467</v>
      </c>
      <c r="H258" s="183">
        <v>1</v>
      </c>
      <c r="I258" s="184"/>
      <c r="J258" s="185">
        <f t="shared" si="40"/>
        <v>0</v>
      </c>
      <c r="K258" s="186"/>
      <c r="L258" s="187"/>
      <c r="M258" s="188" t="s">
        <v>1</v>
      </c>
      <c r="N258" s="189" t="s">
        <v>42</v>
      </c>
      <c r="P258" s="153">
        <f t="shared" si="41"/>
        <v>0</v>
      </c>
      <c r="Q258" s="153">
        <v>0</v>
      </c>
      <c r="R258" s="153">
        <f t="shared" si="42"/>
        <v>0</v>
      </c>
      <c r="S258" s="153">
        <v>0</v>
      </c>
      <c r="T258" s="154">
        <f t="shared" si="43"/>
        <v>0</v>
      </c>
      <c r="AR258" s="155" t="s">
        <v>481</v>
      </c>
      <c r="AT258" s="155" t="s">
        <v>454</v>
      </c>
      <c r="AU258" s="155" t="s">
        <v>88</v>
      </c>
      <c r="AY258" s="16" t="s">
        <v>317</v>
      </c>
      <c r="BE258" s="156">
        <f t="shared" si="44"/>
        <v>0</v>
      </c>
      <c r="BF258" s="156">
        <f t="shared" si="45"/>
        <v>0</v>
      </c>
      <c r="BG258" s="156">
        <f t="shared" si="46"/>
        <v>0</v>
      </c>
      <c r="BH258" s="156">
        <f t="shared" si="47"/>
        <v>0</v>
      </c>
      <c r="BI258" s="156">
        <f t="shared" si="48"/>
        <v>0</v>
      </c>
      <c r="BJ258" s="16" t="s">
        <v>88</v>
      </c>
      <c r="BK258" s="156">
        <f t="shared" si="49"/>
        <v>0</v>
      </c>
      <c r="BL258" s="16" t="s">
        <v>396</v>
      </c>
      <c r="BM258" s="155" t="s">
        <v>2713</v>
      </c>
    </row>
    <row r="259" spans="2:65" s="1" customFormat="1" ht="24.15" customHeight="1">
      <c r="B259" s="142"/>
      <c r="C259" s="143" t="s">
        <v>1859</v>
      </c>
      <c r="D259" s="143" t="s">
        <v>319</v>
      </c>
      <c r="E259" s="144" t="s">
        <v>9974</v>
      </c>
      <c r="F259" s="145" t="s">
        <v>9975</v>
      </c>
      <c r="G259" s="146" t="s">
        <v>467</v>
      </c>
      <c r="H259" s="147">
        <v>5</v>
      </c>
      <c r="I259" s="148"/>
      <c r="J259" s="149">
        <f t="shared" si="40"/>
        <v>0</v>
      </c>
      <c r="K259" s="150"/>
      <c r="L259" s="31"/>
      <c r="M259" s="151" t="s">
        <v>1</v>
      </c>
      <c r="N259" s="152" t="s">
        <v>42</v>
      </c>
      <c r="P259" s="153">
        <f t="shared" si="41"/>
        <v>0</v>
      </c>
      <c r="Q259" s="153">
        <v>0</v>
      </c>
      <c r="R259" s="153">
        <f t="shared" si="42"/>
        <v>0</v>
      </c>
      <c r="S259" s="153">
        <v>0</v>
      </c>
      <c r="T259" s="154">
        <f t="shared" si="43"/>
        <v>0</v>
      </c>
      <c r="AR259" s="155" t="s">
        <v>396</v>
      </c>
      <c r="AT259" s="155" t="s">
        <v>319</v>
      </c>
      <c r="AU259" s="155" t="s">
        <v>88</v>
      </c>
      <c r="AY259" s="16" t="s">
        <v>317</v>
      </c>
      <c r="BE259" s="156">
        <f t="shared" si="44"/>
        <v>0</v>
      </c>
      <c r="BF259" s="156">
        <f t="shared" si="45"/>
        <v>0</v>
      </c>
      <c r="BG259" s="156">
        <f t="shared" si="46"/>
        <v>0</v>
      </c>
      <c r="BH259" s="156">
        <f t="shared" si="47"/>
        <v>0</v>
      </c>
      <c r="BI259" s="156">
        <f t="shared" si="48"/>
        <v>0</v>
      </c>
      <c r="BJ259" s="16" t="s">
        <v>88</v>
      </c>
      <c r="BK259" s="156">
        <f t="shared" si="49"/>
        <v>0</v>
      </c>
      <c r="BL259" s="16" t="s">
        <v>396</v>
      </c>
      <c r="BM259" s="155" t="s">
        <v>2723</v>
      </c>
    </row>
    <row r="260" spans="2:65" s="1" customFormat="1" ht="16.5" customHeight="1">
      <c r="B260" s="142"/>
      <c r="C260" s="179" t="s">
        <v>1868</v>
      </c>
      <c r="D260" s="179" t="s">
        <v>454</v>
      </c>
      <c r="E260" s="180" t="s">
        <v>9976</v>
      </c>
      <c r="F260" s="181" t="s">
        <v>9977</v>
      </c>
      <c r="G260" s="182" t="s">
        <v>467</v>
      </c>
      <c r="H260" s="183">
        <v>1</v>
      </c>
      <c r="I260" s="184"/>
      <c r="J260" s="185">
        <f t="shared" si="40"/>
        <v>0</v>
      </c>
      <c r="K260" s="186"/>
      <c r="L260" s="187"/>
      <c r="M260" s="188" t="s">
        <v>1</v>
      </c>
      <c r="N260" s="189" t="s">
        <v>42</v>
      </c>
      <c r="P260" s="153">
        <f t="shared" si="41"/>
        <v>0</v>
      </c>
      <c r="Q260" s="153">
        <v>0</v>
      </c>
      <c r="R260" s="153">
        <f t="shared" si="42"/>
        <v>0</v>
      </c>
      <c r="S260" s="153">
        <v>0</v>
      </c>
      <c r="T260" s="154">
        <f t="shared" si="43"/>
        <v>0</v>
      </c>
      <c r="AR260" s="155" t="s">
        <v>481</v>
      </c>
      <c r="AT260" s="155" t="s">
        <v>454</v>
      </c>
      <c r="AU260" s="155" t="s">
        <v>88</v>
      </c>
      <c r="AY260" s="16" t="s">
        <v>317</v>
      </c>
      <c r="BE260" s="156">
        <f t="shared" si="44"/>
        <v>0</v>
      </c>
      <c r="BF260" s="156">
        <f t="shared" si="45"/>
        <v>0</v>
      </c>
      <c r="BG260" s="156">
        <f t="shared" si="46"/>
        <v>0</v>
      </c>
      <c r="BH260" s="156">
        <f t="shared" si="47"/>
        <v>0</v>
      </c>
      <c r="BI260" s="156">
        <f t="shared" si="48"/>
        <v>0</v>
      </c>
      <c r="BJ260" s="16" t="s">
        <v>88</v>
      </c>
      <c r="BK260" s="156">
        <f t="shared" si="49"/>
        <v>0</v>
      </c>
      <c r="BL260" s="16" t="s">
        <v>396</v>
      </c>
      <c r="BM260" s="155" t="s">
        <v>2768</v>
      </c>
    </row>
    <row r="261" spans="2:65" s="1" customFormat="1" ht="16.5" customHeight="1">
      <c r="B261" s="142"/>
      <c r="C261" s="179" t="s">
        <v>5567</v>
      </c>
      <c r="D261" s="179" t="s">
        <v>454</v>
      </c>
      <c r="E261" s="180" t="s">
        <v>9978</v>
      </c>
      <c r="F261" s="181" t="s">
        <v>9979</v>
      </c>
      <c r="G261" s="182" t="s">
        <v>467</v>
      </c>
      <c r="H261" s="183">
        <v>1</v>
      </c>
      <c r="I261" s="184"/>
      <c r="J261" s="185">
        <f t="shared" si="40"/>
        <v>0</v>
      </c>
      <c r="K261" s="186"/>
      <c r="L261" s="187"/>
      <c r="M261" s="188" t="s">
        <v>1</v>
      </c>
      <c r="N261" s="189" t="s">
        <v>42</v>
      </c>
      <c r="P261" s="153">
        <f t="shared" si="41"/>
        <v>0</v>
      </c>
      <c r="Q261" s="153">
        <v>0</v>
      </c>
      <c r="R261" s="153">
        <f t="shared" si="42"/>
        <v>0</v>
      </c>
      <c r="S261" s="153">
        <v>0</v>
      </c>
      <c r="T261" s="154">
        <f t="shared" si="43"/>
        <v>0</v>
      </c>
      <c r="AR261" s="155" t="s">
        <v>481</v>
      </c>
      <c r="AT261" s="155" t="s">
        <v>454</v>
      </c>
      <c r="AU261" s="155" t="s">
        <v>88</v>
      </c>
      <c r="AY261" s="16" t="s">
        <v>317</v>
      </c>
      <c r="BE261" s="156">
        <f t="shared" si="44"/>
        <v>0</v>
      </c>
      <c r="BF261" s="156">
        <f t="shared" si="45"/>
        <v>0</v>
      </c>
      <c r="BG261" s="156">
        <f t="shared" si="46"/>
        <v>0</v>
      </c>
      <c r="BH261" s="156">
        <f t="shared" si="47"/>
        <v>0</v>
      </c>
      <c r="BI261" s="156">
        <f t="shared" si="48"/>
        <v>0</v>
      </c>
      <c r="BJ261" s="16" t="s">
        <v>88</v>
      </c>
      <c r="BK261" s="156">
        <f t="shared" si="49"/>
        <v>0</v>
      </c>
      <c r="BL261" s="16" t="s">
        <v>396</v>
      </c>
      <c r="BM261" s="155" t="s">
        <v>2782</v>
      </c>
    </row>
    <row r="262" spans="2:65" s="1" customFormat="1" ht="16.5" customHeight="1">
      <c r="B262" s="142"/>
      <c r="C262" s="179" t="s">
        <v>1872</v>
      </c>
      <c r="D262" s="179" t="s">
        <v>454</v>
      </c>
      <c r="E262" s="180" t="s">
        <v>9980</v>
      </c>
      <c r="F262" s="181" t="s">
        <v>9981</v>
      </c>
      <c r="G262" s="182" t="s">
        <v>467</v>
      </c>
      <c r="H262" s="183">
        <v>1</v>
      </c>
      <c r="I262" s="184"/>
      <c r="J262" s="185">
        <f t="shared" si="40"/>
        <v>0</v>
      </c>
      <c r="K262" s="186"/>
      <c r="L262" s="187"/>
      <c r="M262" s="188" t="s">
        <v>1</v>
      </c>
      <c r="N262" s="189" t="s">
        <v>42</v>
      </c>
      <c r="P262" s="153">
        <f t="shared" si="41"/>
        <v>0</v>
      </c>
      <c r="Q262" s="153">
        <v>0</v>
      </c>
      <c r="R262" s="153">
        <f t="shared" si="42"/>
        <v>0</v>
      </c>
      <c r="S262" s="153">
        <v>0</v>
      </c>
      <c r="T262" s="154">
        <f t="shared" si="43"/>
        <v>0</v>
      </c>
      <c r="AR262" s="155" t="s">
        <v>481</v>
      </c>
      <c r="AT262" s="155" t="s">
        <v>454</v>
      </c>
      <c r="AU262" s="155" t="s">
        <v>88</v>
      </c>
      <c r="AY262" s="16" t="s">
        <v>317</v>
      </c>
      <c r="BE262" s="156">
        <f t="shared" si="44"/>
        <v>0</v>
      </c>
      <c r="BF262" s="156">
        <f t="shared" si="45"/>
        <v>0</v>
      </c>
      <c r="BG262" s="156">
        <f t="shared" si="46"/>
        <v>0</v>
      </c>
      <c r="BH262" s="156">
        <f t="shared" si="47"/>
        <v>0</v>
      </c>
      <c r="BI262" s="156">
        <f t="shared" si="48"/>
        <v>0</v>
      </c>
      <c r="BJ262" s="16" t="s">
        <v>88</v>
      </c>
      <c r="BK262" s="156">
        <f t="shared" si="49"/>
        <v>0</v>
      </c>
      <c r="BL262" s="16" t="s">
        <v>396</v>
      </c>
      <c r="BM262" s="155" t="s">
        <v>2793</v>
      </c>
    </row>
    <row r="263" spans="2:65" s="1" customFormat="1" ht="16.5" customHeight="1">
      <c r="B263" s="142"/>
      <c r="C263" s="179" t="s">
        <v>5571</v>
      </c>
      <c r="D263" s="179" t="s">
        <v>454</v>
      </c>
      <c r="E263" s="180" t="s">
        <v>9982</v>
      </c>
      <c r="F263" s="181" t="s">
        <v>9983</v>
      </c>
      <c r="G263" s="182" t="s">
        <v>467</v>
      </c>
      <c r="H263" s="183">
        <v>1</v>
      </c>
      <c r="I263" s="184"/>
      <c r="J263" s="185">
        <f t="shared" si="40"/>
        <v>0</v>
      </c>
      <c r="K263" s="186"/>
      <c r="L263" s="187"/>
      <c r="M263" s="188" t="s">
        <v>1</v>
      </c>
      <c r="N263" s="189" t="s">
        <v>42</v>
      </c>
      <c r="P263" s="153">
        <f t="shared" si="41"/>
        <v>0</v>
      </c>
      <c r="Q263" s="153">
        <v>0</v>
      </c>
      <c r="R263" s="153">
        <f t="shared" si="42"/>
        <v>0</v>
      </c>
      <c r="S263" s="153">
        <v>0</v>
      </c>
      <c r="T263" s="154">
        <f t="shared" si="43"/>
        <v>0</v>
      </c>
      <c r="AR263" s="155" t="s">
        <v>481</v>
      </c>
      <c r="AT263" s="155" t="s">
        <v>454</v>
      </c>
      <c r="AU263" s="155" t="s">
        <v>88</v>
      </c>
      <c r="AY263" s="16" t="s">
        <v>317</v>
      </c>
      <c r="BE263" s="156">
        <f t="shared" si="44"/>
        <v>0</v>
      </c>
      <c r="BF263" s="156">
        <f t="shared" si="45"/>
        <v>0</v>
      </c>
      <c r="BG263" s="156">
        <f t="shared" si="46"/>
        <v>0</v>
      </c>
      <c r="BH263" s="156">
        <f t="shared" si="47"/>
        <v>0</v>
      </c>
      <c r="BI263" s="156">
        <f t="shared" si="48"/>
        <v>0</v>
      </c>
      <c r="BJ263" s="16" t="s">
        <v>88</v>
      </c>
      <c r="BK263" s="156">
        <f t="shared" si="49"/>
        <v>0</v>
      </c>
      <c r="BL263" s="16" t="s">
        <v>396</v>
      </c>
      <c r="BM263" s="155" t="s">
        <v>2810</v>
      </c>
    </row>
    <row r="264" spans="2:65" s="1" customFormat="1" ht="16.5" customHeight="1">
      <c r="B264" s="142"/>
      <c r="C264" s="179" t="s">
        <v>5575</v>
      </c>
      <c r="D264" s="179" t="s">
        <v>454</v>
      </c>
      <c r="E264" s="180" t="s">
        <v>9984</v>
      </c>
      <c r="F264" s="181" t="s">
        <v>9985</v>
      </c>
      <c r="G264" s="182" t="s">
        <v>467</v>
      </c>
      <c r="H264" s="183">
        <v>1</v>
      </c>
      <c r="I264" s="184"/>
      <c r="J264" s="185">
        <f t="shared" si="40"/>
        <v>0</v>
      </c>
      <c r="K264" s="186"/>
      <c r="L264" s="187"/>
      <c r="M264" s="188" t="s">
        <v>1</v>
      </c>
      <c r="N264" s="189" t="s">
        <v>42</v>
      </c>
      <c r="P264" s="153">
        <f t="shared" si="41"/>
        <v>0</v>
      </c>
      <c r="Q264" s="153">
        <v>0</v>
      </c>
      <c r="R264" s="153">
        <f t="shared" si="42"/>
        <v>0</v>
      </c>
      <c r="S264" s="153">
        <v>0</v>
      </c>
      <c r="T264" s="154">
        <f t="shared" si="43"/>
        <v>0</v>
      </c>
      <c r="AR264" s="155" t="s">
        <v>481</v>
      </c>
      <c r="AT264" s="155" t="s">
        <v>454</v>
      </c>
      <c r="AU264" s="155" t="s">
        <v>88</v>
      </c>
      <c r="AY264" s="16" t="s">
        <v>317</v>
      </c>
      <c r="BE264" s="156">
        <f t="shared" si="44"/>
        <v>0</v>
      </c>
      <c r="BF264" s="156">
        <f t="shared" si="45"/>
        <v>0</v>
      </c>
      <c r="BG264" s="156">
        <f t="shared" si="46"/>
        <v>0</v>
      </c>
      <c r="BH264" s="156">
        <f t="shared" si="47"/>
        <v>0</v>
      </c>
      <c r="BI264" s="156">
        <f t="shared" si="48"/>
        <v>0</v>
      </c>
      <c r="BJ264" s="16" t="s">
        <v>88</v>
      </c>
      <c r="BK264" s="156">
        <f t="shared" si="49"/>
        <v>0</v>
      </c>
      <c r="BL264" s="16" t="s">
        <v>396</v>
      </c>
      <c r="BM264" s="155" t="s">
        <v>555</v>
      </c>
    </row>
    <row r="265" spans="2:65" s="1" customFormat="1" ht="24.15" customHeight="1">
      <c r="B265" s="142"/>
      <c r="C265" s="143" t="s">
        <v>1876</v>
      </c>
      <c r="D265" s="143" t="s">
        <v>319</v>
      </c>
      <c r="E265" s="144" t="s">
        <v>9986</v>
      </c>
      <c r="F265" s="145" t="s">
        <v>9987</v>
      </c>
      <c r="G265" s="146" t="s">
        <v>9927</v>
      </c>
      <c r="H265" s="147">
        <v>5</v>
      </c>
      <c r="I265" s="148"/>
      <c r="J265" s="149">
        <f t="shared" si="40"/>
        <v>0</v>
      </c>
      <c r="K265" s="150"/>
      <c r="L265" s="31"/>
      <c r="M265" s="151" t="s">
        <v>1</v>
      </c>
      <c r="N265" s="152" t="s">
        <v>42</v>
      </c>
      <c r="P265" s="153">
        <f t="shared" si="41"/>
        <v>0</v>
      </c>
      <c r="Q265" s="153">
        <v>0</v>
      </c>
      <c r="R265" s="153">
        <f t="shared" si="42"/>
        <v>0</v>
      </c>
      <c r="S265" s="153">
        <v>0</v>
      </c>
      <c r="T265" s="154">
        <f t="shared" si="43"/>
        <v>0</v>
      </c>
      <c r="AR265" s="155" t="s">
        <v>396</v>
      </c>
      <c r="AT265" s="155" t="s">
        <v>319</v>
      </c>
      <c r="AU265" s="155" t="s">
        <v>88</v>
      </c>
      <c r="AY265" s="16" t="s">
        <v>317</v>
      </c>
      <c r="BE265" s="156">
        <f t="shared" si="44"/>
        <v>0</v>
      </c>
      <c r="BF265" s="156">
        <f t="shared" si="45"/>
        <v>0</v>
      </c>
      <c r="BG265" s="156">
        <f t="shared" si="46"/>
        <v>0</v>
      </c>
      <c r="BH265" s="156">
        <f t="shared" si="47"/>
        <v>0</v>
      </c>
      <c r="BI265" s="156">
        <f t="shared" si="48"/>
        <v>0</v>
      </c>
      <c r="BJ265" s="16" t="s">
        <v>88</v>
      </c>
      <c r="BK265" s="156">
        <f t="shared" si="49"/>
        <v>0</v>
      </c>
      <c r="BL265" s="16" t="s">
        <v>396</v>
      </c>
      <c r="BM265" s="155" t="s">
        <v>2851</v>
      </c>
    </row>
    <row r="266" spans="2:65" s="1" customFormat="1" ht="16.5" customHeight="1">
      <c r="B266" s="142"/>
      <c r="C266" s="179" t="s">
        <v>1882</v>
      </c>
      <c r="D266" s="179" t="s">
        <v>454</v>
      </c>
      <c r="E266" s="180" t="s">
        <v>9988</v>
      </c>
      <c r="F266" s="181" t="s">
        <v>9989</v>
      </c>
      <c r="G266" s="182" t="s">
        <v>467</v>
      </c>
      <c r="H266" s="183">
        <v>2</v>
      </c>
      <c r="I266" s="184"/>
      <c r="J266" s="185">
        <f t="shared" si="40"/>
        <v>0</v>
      </c>
      <c r="K266" s="186"/>
      <c r="L266" s="187"/>
      <c r="M266" s="188" t="s">
        <v>1</v>
      </c>
      <c r="N266" s="189" t="s">
        <v>42</v>
      </c>
      <c r="P266" s="153">
        <f t="shared" si="41"/>
        <v>0</v>
      </c>
      <c r="Q266" s="153">
        <v>0</v>
      </c>
      <c r="R266" s="153">
        <f t="shared" si="42"/>
        <v>0</v>
      </c>
      <c r="S266" s="153">
        <v>0</v>
      </c>
      <c r="T266" s="154">
        <f t="shared" si="43"/>
        <v>0</v>
      </c>
      <c r="AR266" s="155" t="s">
        <v>481</v>
      </c>
      <c r="AT266" s="155" t="s">
        <v>454</v>
      </c>
      <c r="AU266" s="155" t="s">
        <v>88</v>
      </c>
      <c r="AY266" s="16" t="s">
        <v>317</v>
      </c>
      <c r="BE266" s="156">
        <f t="shared" si="44"/>
        <v>0</v>
      </c>
      <c r="BF266" s="156">
        <f t="shared" si="45"/>
        <v>0</v>
      </c>
      <c r="BG266" s="156">
        <f t="shared" si="46"/>
        <v>0</v>
      </c>
      <c r="BH266" s="156">
        <f t="shared" si="47"/>
        <v>0</v>
      </c>
      <c r="BI266" s="156">
        <f t="shared" si="48"/>
        <v>0</v>
      </c>
      <c r="BJ266" s="16" t="s">
        <v>88</v>
      </c>
      <c r="BK266" s="156">
        <f t="shared" si="49"/>
        <v>0</v>
      </c>
      <c r="BL266" s="16" t="s">
        <v>396</v>
      </c>
      <c r="BM266" s="155" t="s">
        <v>2860</v>
      </c>
    </row>
    <row r="267" spans="2:65" s="1" customFormat="1" ht="16.5" customHeight="1">
      <c r="B267" s="142"/>
      <c r="C267" s="179" t="s">
        <v>1886</v>
      </c>
      <c r="D267" s="179" t="s">
        <v>454</v>
      </c>
      <c r="E267" s="180" t="s">
        <v>9990</v>
      </c>
      <c r="F267" s="181" t="s">
        <v>1</v>
      </c>
      <c r="G267" s="182" t="s">
        <v>1</v>
      </c>
      <c r="H267" s="183">
        <v>0</v>
      </c>
      <c r="I267" s="184"/>
      <c r="J267" s="185">
        <f t="shared" si="40"/>
        <v>0</v>
      </c>
      <c r="K267" s="186"/>
      <c r="L267" s="187"/>
      <c r="M267" s="188" t="s">
        <v>1</v>
      </c>
      <c r="N267" s="189" t="s">
        <v>42</v>
      </c>
      <c r="P267" s="153">
        <f t="shared" si="41"/>
        <v>0</v>
      </c>
      <c r="Q267" s="153">
        <v>0</v>
      </c>
      <c r="R267" s="153">
        <f t="shared" si="42"/>
        <v>0</v>
      </c>
      <c r="S267" s="153">
        <v>0</v>
      </c>
      <c r="T267" s="154">
        <f t="shared" si="43"/>
        <v>0</v>
      </c>
      <c r="AR267" s="155" t="s">
        <v>481</v>
      </c>
      <c r="AT267" s="155" t="s">
        <v>454</v>
      </c>
      <c r="AU267" s="155" t="s">
        <v>88</v>
      </c>
      <c r="AY267" s="16" t="s">
        <v>317</v>
      </c>
      <c r="BE267" s="156">
        <f t="shared" si="44"/>
        <v>0</v>
      </c>
      <c r="BF267" s="156">
        <f t="shared" si="45"/>
        <v>0</v>
      </c>
      <c r="BG267" s="156">
        <f t="shared" si="46"/>
        <v>0</v>
      </c>
      <c r="BH267" s="156">
        <f t="shared" si="47"/>
        <v>0</v>
      </c>
      <c r="BI267" s="156">
        <f t="shared" si="48"/>
        <v>0</v>
      </c>
      <c r="BJ267" s="16" t="s">
        <v>88</v>
      </c>
      <c r="BK267" s="156">
        <f t="shared" si="49"/>
        <v>0</v>
      </c>
      <c r="BL267" s="16" t="s">
        <v>396</v>
      </c>
      <c r="BM267" s="155" t="s">
        <v>831</v>
      </c>
    </row>
    <row r="268" spans="2:65" s="1" customFormat="1" ht="16.5" customHeight="1">
      <c r="B268" s="142"/>
      <c r="C268" s="179" t="s">
        <v>1910</v>
      </c>
      <c r="D268" s="179" t="s">
        <v>454</v>
      </c>
      <c r="E268" s="180" t="s">
        <v>9991</v>
      </c>
      <c r="F268" s="181" t="s">
        <v>9992</v>
      </c>
      <c r="G268" s="182" t="s">
        <v>467</v>
      </c>
      <c r="H268" s="183">
        <v>1</v>
      </c>
      <c r="I268" s="184"/>
      <c r="J268" s="185">
        <f t="shared" si="40"/>
        <v>0</v>
      </c>
      <c r="K268" s="186"/>
      <c r="L268" s="187"/>
      <c r="M268" s="188" t="s">
        <v>1</v>
      </c>
      <c r="N268" s="189" t="s">
        <v>42</v>
      </c>
      <c r="P268" s="153">
        <f t="shared" si="41"/>
        <v>0</v>
      </c>
      <c r="Q268" s="153">
        <v>0</v>
      </c>
      <c r="R268" s="153">
        <f t="shared" si="42"/>
        <v>0</v>
      </c>
      <c r="S268" s="153">
        <v>0</v>
      </c>
      <c r="T268" s="154">
        <f t="shared" si="43"/>
        <v>0</v>
      </c>
      <c r="AR268" s="155" t="s">
        <v>481</v>
      </c>
      <c r="AT268" s="155" t="s">
        <v>454</v>
      </c>
      <c r="AU268" s="155" t="s">
        <v>88</v>
      </c>
      <c r="AY268" s="16" t="s">
        <v>317</v>
      </c>
      <c r="BE268" s="156">
        <f t="shared" si="44"/>
        <v>0</v>
      </c>
      <c r="BF268" s="156">
        <f t="shared" si="45"/>
        <v>0</v>
      </c>
      <c r="BG268" s="156">
        <f t="shared" si="46"/>
        <v>0</v>
      </c>
      <c r="BH268" s="156">
        <f t="shared" si="47"/>
        <v>0</v>
      </c>
      <c r="BI268" s="156">
        <f t="shared" si="48"/>
        <v>0</v>
      </c>
      <c r="BJ268" s="16" t="s">
        <v>88</v>
      </c>
      <c r="BK268" s="156">
        <f t="shared" si="49"/>
        <v>0</v>
      </c>
      <c r="BL268" s="16" t="s">
        <v>396</v>
      </c>
      <c r="BM268" s="155" t="s">
        <v>2876</v>
      </c>
    </row>
    <row r="269" spans="2:65" s="1" customFormat="1" ht="16.5" customHeight="1">
      <c r="B269" s="142"/>
      <c r="C269" s="179" t="s">
        <v>5579</v>
      </c>
      <c r="D269" s="179" t="s">
        <v>454</v>
      </c>
      <c r="E269" s="180" t="s">
        <v>9993</v>
      </c>
      <c r="F269" s="181" t="s">
        <v>9994</v>
      </c>
      <c r="G269" s="182" t="s">
        <v>467</v>
      </c>
      <c r="H269" s="183">
        <v>1</v>
      </c>
      <c r="I269" s="184"/>
      <c r="J269" s="185">
        <f t="shared" si="40"/>
        <v>0</v>
      </c>
      <c r="K269" s="186"/>
      <c r="L269" s="187"/>
      <c r="M269" s="188" t="s">
        <v>1</v>
      </c>
      <c r="N269" s="189" t="s">
        <v>42</v>
      </c>
      <c r="P269" s="153">
        <f t="shared" si="41"/>
        <v>0</v>
      </c>
      <c r="Q269" s="153">
        <v>0</v>
      </c>
      <c r="R269" s="153">
        <f t="shared" si="42"/>
        <v>0</v>
      </c>
      <c r="S269" s="153">
        <v>0</v>
      </c>
      <c r="T269" s="154">
        <f t="shared" si="43"/>
        <v>0</v>
      </c>
      <c r="AR269" s="155" t="s">
        <v>481</v>
      </c>
      <c r="AT269" s="155" t="s">
        <v>454</v>
      </c>
      <c r="AU269" s="155" t="s">
        <v>88</v>
      </c>
      <c r="AY269" s="16" t="s">
        <v>317</v>
      </c>
      <c r="BE269" s="156">
        <f t="shared" si="44"/>
        <v>0</v>
      </c>
      <c r="BF269" s="156">
        <f t="shared" si="45"/>
        <v>0</v>
      </c>
      <c r="BG269" s="156">
        <f t="shared" si="46"/>
        <v>0</v>
      </c>
      <c r="BH269" s="156">
        <f t="shared" si="47"/>
        <v>0</v>
      </c>
      <c r="BI269" s="156">
        <f t="shared" si="48"/>
        <v>0</v>
      </c>
      <c r="BJ269" s="16" t="s">
        <v>88</v>
      </c>
      <c r="BK269" s="156">
        <f t="shared" si="49"/>
        <v>0</v>
      </c>
      <c r="BL269" s="16" t="s">
        <v>396</v>
      </c>
      <c r="BM269" s="155" t="s">
        <v>1557</v>
      </c>
    </row>
    <row r="270" spans="2:65" s="1" customFormat="1" ht="16.5" customHeight="1">
      <c r="B270" s="142"/>
      <c r="C270" s="179" t="s">
        <v>5583</v>
      </c>
      <c r="D270" s="179" t="s">
        <v>454</v>
      </c>
      <c r="E270" s="180" t="s">
        <v>9995</v>
      </c>
      <c r="F270" s="181" t="s">
        <v>9996</v>
      </c>
      <c r="G270" s="182" t="s">
        <v>467</v>
      </c>
      <c r="H270" s="183">
        <v>1</v>
      </c>
      <c r="I270" s="184"/>
      <c r="J270" s="185">
        <f t="shared" si="40"/>
        <v>0</v>
      </c>
      <c r="K270" s="186"/>
      <c r="L270" s="187"/>
      <c r="M270" s="188" t="s">
        <v>1</v>
      </c>
      <c r="N270" s="189" t="s">
        <v>42</v>
      </c>
      <c r="P270" s="153">
        <f t="shared" si="41"/>
        <v>0</v>
      </c>
      <c r="Q270" s="153">
        <v>0</v>
      </c>
      <c r="R270" s="153">
        <f t="shared" si="42"/>
        <v>0</v>
      </c>
      <c r="S270" s="153">
        <v>0</v>
      </c>
      <c r="T270" s="154">
        <f t="shared" si="43"/>
        <v>0</v>
      </c>
      <c r="AR270" s="155" t="s">
        <v>481</v>
      </c>
      <c r="AT270" s="155" t="s">
        <v>454</v>
      </c>
      <c r="AU270" s="155" t="s">
        <v>88</v>
      </c>
      <c r="AY270" s="16" t="s">
        <v>317</v>
      </c>
      <c r="BE270" s="156">
        <f t="shared" si="44"/>
        <v>0</v>
      </c>
      <c r="BF270" s="156">
        <f t="shared" si="45"/>
        <v>0</v>
      </c>
      <c r="BG270" s="156">
        <f t="shared" si="46"/>
        <v>0</v>
      </c>
      <c r="BH270" s="156">
        <f t="shared" si="47"/>
        <v>0</v>
      </c>
      <c r="BI270" s="156">
        <f t="shared" si="48"/>
        <v>0</v>
      </c>
      <c r="BJ270" s="16" t="s">
        <v>88</v>
      </c>
      <c r="BK270" s="156">
        <f t="shared" si="49"/>
        <v>0</v>
      </c>
      <c r="BL270" s="16" t="s">
        <v>396</v>
      </c>
      <c r="BM270" s="155" t="s">
        <v>2891</v>
      </c>
    </row>
    <row r="271" spans="2:65" s="1" customFormat="1" ht="24.15" customHeight="1">
      <c r="B271" s="142"/>
      <c r="C271" s="143" t="s">
        <v>1916</v>
      </c>
      <c r="D271" s="143" t="s">
        <v>319</v>
      </c>
      <c r="E271" s="144" t="s">
        <v>9997</v>
      </c>
      <c r="F271" s="145" t="s">
        <v>9998</v>
      </c>
      <c r="G271" s="146" t="s">
        <v>467</v>
      </c>
      <c r="H271" s="147">
        <v>2</v>
      </c>
      <c r="I271" s="148"/>
      <c r="J271" s="149">
        <f t="shared" si="40"/>
        <v>0</v>
      </c>
      <c r="K271" s="150"/>
      <c r="L271" s="31"/>
      <c r="M271" s="151" t="s">
        <v>1</v>
      </c>
      <c r="N271" s="152" t="s">
        <v>42</v>
      </c>
      <c r="P271" s="153">
        <f t="shared" si="41"/>
        <v>0</v>
      </c>
      <c r="Q271" s="153">
        <v>0</v>
      </c>
      <c r="R271" s="153">
        <f t="shared" si="42"/>
        <v>0</v>
      </c>
      <c r="S271" s="153">
        <v>0</v>
      </c>
      <c r="T271" s="154">
        <f t="shared" si="43"/>
        <v>0</v>
      </c>
      <c r="AR271" s="155" t="s">
        <v>396</v>
      </c>
      <c r="AT271" s="155" t="s">
        <v>319</v>
      </c>
      <c r="AU271" s="155" t="s">
        <v>88</v>
      </c>
      <c r="AY271" s="16" t="s">
        <v>317</v>
      </c>
      <c r="BE271" s="156">
        <f t="shared" si="44"/>
        <v>0</v>
      </c>
      <c r="BF271" s="156">
        <f t="shared" si="45"/>
        <v>0</v>
      </c>
      <c r="BG271" s="156">
        <f t="shared" si="46"/>
        <v>0</v>
      </c>
      <c r="BH271" s="156">
        <f t="shared" si="47"/>
        <v>0</v>
      </c>
      <c r="BI271" s="156">
        <f t="shared" si="48"/>
        <v>0</v>
      </c>
      <c r="BJ271" s="16" t="s">
        <v>88</v>
      </c>
      <c r="BK271" s="156">
        <f t="shared" si="49"/>
        <v>0</v>
      </c>
      <c r="BL271" s="16" t="s">
        <v>396</v>
      </c>
      <c r="BM271" s="155" t="s">
        <v>2899</v>
      </c>
    </row>
    <row r="272" spans="2:65" s="1" customFormat="1" ht="16.5" customHeight="1">
      <c r="B272" s="142"/>
      <c r="C272" s="179" t="s">
        <v>1922</v>
      </c>
      <c r="D272" s="179" t="s">
        <v>454</v>
      </c>
      <c r="E272" s="180" t="s">
        <v>9999</v>
      </c>
      <c r="F272" s="181" t="s">
        <v>10000</v>
      </c>
      <c r="G272" s="182" t="s">
        <v>467</v>
      </c>
      <c r="H272" s="183">
        <v>2</v>
      </c>
      <c r="I272" s="184"/>
      <c r="J272" s="185">
        <f t="shared" si="40"/>
        <v>0</v>
      </c>
      <c r="K272" s="186"/>
      <c r="L272" s="187"/>
      <c r="M272" s="188" t="s">
        <v>1</v>
      </c>
      <c r="N272" s="189" t="s">
        <v>42</v>
      </c>
      <c r="P272" s="153">
        <f t="shared" si="41"/>
        <v>0</v>
      </c>
      <c r="Q272" s="153">
        <v>0</v>
      </c>
      <c r="R272" s="153">
        <f t="shared" si="42"/>
        <v>0</v>
      </c>
      <c r="S272" s="153">
        <v>0</v>
      </c>
      <c r="T272" s="154">
        <f t="shared" si="43"/>
        <v>0</v>
      </c>
      <c r="AR272" s="155" t="s">
        <v>481</v>
      </c>
      <c r="AT272" s="155" t="s">
        <v>454</v>
      </c>
      <c r="AU272" s="155" t="s">
        <v>88</v>
      </c>
      <c r="AY272" s="16" t="s">
        <v>317</v>
      </c>
      <c r="BE272" s="156">
        <f t="shared" si="44"/>
        <v>0</v>
      </c>
      <c r="BF272" s="156">
        <f t="shared" si="45"/>
        <v>0</v>
      </c>
      <c r="BG272" s="156">
        <f t="shared" si="46"/>
        <v>0</v>
      </c>
      <c r="BH272" s="156">
        <f t="shared" si="47"/>
        <v>0</v>
      </c>
      <c r="BI272" s="156">
        <f t="shared" si="48"/>
        <v>0</v>
      </c>
      <c r="BJ272" s="16" t="s">
        <v>88</v>
      </c>
      <c r="BK272" s="156">
        <f t="shared" si="49"/>
        <v>0</v>
      </c>
      <c r="BL272" s="16" t="s">
        <v>396</v>
      </c>
      <c r="BM272" s="155" t="s">
        <v>2907</v>
      </c>
    </row>
    <row r="273" spans="2:65" s="1" customFormat="1" ht="24.15" customHeight="1">
      <c r="B273" s="142"/>
      <c r="C273" s="143" t="s">
        <v>1957</v>
      </c>
      <c r="D273" s="143" t="s">
        <v>319</v>
      </c>
      <c r="E273" s="144" t="s">
        <v>10001</v>
      </c>
      <c r="F273" s="145" t="s">
        <v>10002</v>
      </c>
      <c r="G273" s="146" t="s">
        <v>9927</v>
      </c>
      <c r="H273" s="147">
        <v>3</v>
      </c>
      <c r="I273" s="148"/>
      <c r="J273" s="149">
        <f t="shared" si="40"/>
        <v>0</v>
      </c>
      <c r="K273" s="150"/>
      <c r="L273" s="31"/>
      <c r="M273" s="151" t="s">
        <v>1</v>
      </c>
      <c r="N273" s="152" t="s">
        <v>42</v>
      </c>
      <c r="P273" s="153">
        <f t="shared" si="41"/>
        <v>0</v>
      </c>
      <c r="Q273" s="153">
        <v>0</v>
      </c>
      <c r="R273" s="153">
        <f t="shared" si="42"/>
        <v>0</v>
      </c>
      <c r="S273" s="153">
        <v>0</v>
      </c>
      <c r="T273" s="154">
        <f t="shared" si="43"/>
        <v>0</v>
      </c>
      <c r="AR273" s="155" t="s">
        <v>396</v>
      </c>
      <c r="AT273" s="155" t="s">
        <v>319</v>
      </c>
      <c r="AU273" s="155" t="s">
        <v>88</v>
      </c>
      <c r="AY273" s="16" t="s">
        <v>317</v>
      </c>
      <c r="BE273" s="156">
        <f t="shared" si="44"/>
        <v>0</v>
      </c>
      <c r="BF273" s="156">
        <f t="shared" si="45"/>
        <v>0</v>
      </c>
      <c r="BG273" s="156">
        <f t="shared" si="46"/>
        <v>0</v>
      </c>
      <c r="BH273" s="156">
        <f t="shared" si="47"/>
        <v>0</v>
      </c>
      <c r="BI273" s="156">
        <f t="shared" si="48"/>
        <v>0</v>
      </c>
      <c r="BJ273" s="16" t="s">
        <v>88</v>
      </c>
      <c r="BK273" s="156">
        <f t="shared" si="49"/>
        <v>0</v>
      </c>
      <c r="BL273" s="16" t="s">
        <v>396</v>
      </c>
      <c r="BM273" s="155" t="s">
        <v>2915</v>
      </c>
    </row>
    <row r="274" spans="2:65" s="1" customFormat="1" ht="16.5" customHeight="1">
      <c r="B274" s="142"/>
      <c r="C274" s="179" t="s">
        <v>1961</v>
      </c>
      <c r="D274" s="179" t="s">
        <v>454</v>
      </c>
      <c r="E274" s="180" t="s">
        <v>10003</v>
      </c>
      <c r="F274" s="181" t="s">
        <v>10004</v>
      </c>
      <c r="G274" s="182" t="s">
        <v>467</v>
      </c>
      <c r="H274" s="183">
        <v>2</v>
      </c>
      <c r="I274" s="184"/>
      <c r="J274" s="185">
        <f t="shared" si="40"/>
        <v>0</v>
      </c>
      <c r="K274" s="186"/>
      <c r="L274" s="187"/>
      <c r="M274" s="188" t="s">
        <v>1</v>
      </c>
      <c r="N274" s="189" t="s">
        <v>42</v>
      </c>
      <c r="P274" s="153">
        <f t="shared" si="41"/>
        <v>0</v>
      </c>
      <c r="Q274" s="153">
        <v>0</v>
      </c>
      <c r="R274" s="153">
        <f t="shared" si="42"/>
        <v>0</v>
      </c>
      <c r="S274" s="153">
        <v>0</v>
      </c>
      <c r="T274" s="154">
        <f t="shared" si="43"/>
        <v>0</v>
      </c>
      <c r="AR274" s="155" t="s">
        <v>481</v>
      </c>
      <c r="AT274" s="155" t="s">
        <v>454</v>
      </c>
      <c r="AU274" s="155" t="s">
        <v>88</v>
      </c>
      <c r="AY274" s="16" t="s">
        <v>317</v>
      </c>
      <c r="BE274" s="156">
        <f t="shared" si="44"/>
        <v>0</v>
      </c>
      <c r="BF274" s="156">
        <f t="shared" si="45"/>
        <v>0</v>
      </c>
      <c r="BG274" s="156">
        <f t="shared" si="46"/>
        <v>0</v>
      </c>
      <c r="BH274" s="156">
        <f t="shared" si="47"/>
        <v>0</v>
      </c>
      <c r="BI274" s="156">
        <f t="shared" si="48"/>
        <v>0</v>
      </c>
      <c r="BJ274" s="16" t="s">
        <v>88</v>
      </c>
      <c r="BK274" s="156">
        <f t="shared" si="49"/>
        <v>0</v>
      </c>
      <c r="BL274" s="16" t="s">
        <v>396</v>
      </c>
      <c r="BM274" s="155" t="s">
        <v>710</v>
      </c>
    </row>
    <row r="275" spans="2:65" s="1" customFormat="1" ht="16.5" customHeight="1">
      <c r="B275" s="142"/>
      <c r="C275" s="179" t="s">
        <v>5587</v>
      </c>
      <c r="D275" s="179" t="s">
        <v>454</v>
      </c>
      <c r="E275" s="180" t="s">
        <v>10005</v>
      </c>
      <c r="F275" s="181" t="s">
        <v>10006</v>
      </c>
      <c r="G275" s="182" t="s">
        <v>467</v>
      </c>
      <c r="H275" s="183">
        <v>1</v>
      </c>
      <c r="I275" s="184"/>
      <c r="J275" s="185">
        <f t="shared" si="40"/>
        <v>0</v>
      </c>
      <c r="K275" s="186"/>
      <c r="L275" s="187"/>
      <c r="M275" s="188" t="s">
        <v>1</v>
      </c>
      <c r="N275" s="189" t="s">
        <v>42</v>
      </c>
      <c r="P275" s="153">
        <f t="shared" si="41"/>
        <v>0</v>
      </c>
      <c r="Q275" s="153">
        <v>0</v>
      </c>
      <c r="R275" s="153">
        <f t="shared" si="42"/>
        <v>0</v>
      </c>
      <c r="S275" s="153">
        <v>0</v>
      </c>
      <c r="T275" s="154">
        <f t="shared" si="43"/>
        <v>0</v>
      </c>
      <c r="AR275" s="155" t="s">
        <v>481</v>
      </c>
      <c r="AT275" s="155" t="s">
        <v>454</v>
      </c>
      <c r="AU275" s="155" t="s">
        <v>88</v>
      </c>
      <c r="AY275" s="16" t="s">
        <v>317</v>
      </c>
      <c r="BE275" s="156">
        <f t="shared" si="44"/>
        <v>0</v>
      </c>
      <c r="BF275" s="156">
        <f t="shared" si="45"/>
        <v>0</v>
      </c>
      <c r="BG275" s="156">
        <f t="shared" si="46"/>
        <v>0</v>
      </c>
      <c r="BH275" s="156">
        <f t="shared" si="47"/>
        <v>0</v>
      </c>
      <c r="BI275" s="156">
        <f t="shared" si="48"/>
        <v>0</v>
      </c>
      <c r="BJ275" s="16" t="s">
        <v>88</v>
      </c>
      <c r="BK275" s="156">
        <f t="shared" si="49"/>
        <v>0</v>
      </c>
      <c r="BL275" s="16" t="s">
        <v>396</v>
      </c>
      <c r="BM275" s="155" t="s">
        <v>658</v>
      </c>
    </row>
    <row r="276" spans="2:65" s="1" customFormat="1" ht="16.5" customHeight="1">
      <c r="B276" s="142"/>
      <c r="C276" s="179" t="s">
        <v>2024</v>
      </c>
      <c r="D276" s="179" t="s">
        <v>454</v>
      </c>
      <c r="E276" s="180" t="s">
        <v>10007</v>
      </c>
      <c r="F276" s="181" t="s">
        <v>1</v>
      </c>
      <c r="G276" s="182" t="s">
        <v>1</v>
      </c>
      <c r="H276" s="183">
        <v>0</v>
      </c>
      <c r="I276" s="184"/>
      <c r="J276" s="185">
        <f t="shared" ref="J276:J307" si="50">ROUND(I276*H276,2)</f>
        <v>0</v>
      </c>
      <c r="K276" s="186"/>
      <c r="L276" s="187"/>
      <c r="M276" s="188" t="s">
        <v>1</v>
      </c>
      <c r="N276" s="189" t="s">
        <v>42</v>
      </c>
      <c r="P276" s="153">
        <f t="shared" ref="P276:P307" si="51">O276*H276</f>
        <v>0</v>
      </c>
      <c r="Q276" s="153">
        <v>0</v>
      </c>
      <c r="R276" s="153">
        <f t="shared" ref="R276:R307" si="52">Q276*H276</f>
        <v>0</v>
      </c>
      <c r="S276" s="153">
        <v>0</v>
      </c>
      <c r="T276" s="154">
        <f t="shared" ref="T276:T307" si="53">S276*H276</f>
        <v>0</v>
      </c>
      <c r="AR276" s="155" t="s">
        <v>481</v>
      </c>
      <c r="AT276" s="155" t="s">
        <v>454</v>
      </c>
      <c r="AU276" s="155" t="s">
        <v>88</v>
      </c>
      <c r="AY276" s="16" t="s">
        <v>317</v>
      </c>
      <c r="BE276" s="156">
        <f t="shared" ref="BE276:BE288" si="54">IF(N276="základná",J276,0)</f>
        <v>0</v>
      </c>
      <c r="BF276" s="156">
        <f t="shared" ref="BF276:BF288" si="55">IF(N276="znížená",J276,0)</f>
        <v>0</v>
      </c>
      <c r="BG276" s="156">
        <f t="shared" ref="BG276:BG288" si="56">IF(N276="zákl. prenesená",J276,0)</f>
        <v>0</v>
      </c>
      <c r="BH276" s="156">
        <f t="shared" ref="BH276:BH288" si="57">IF(N276="zníž. prenesená",J276,0)</f>
        <v>0</v>
      </c>
      <c r="BI276" s="156">
        <f t="shared" ref="BI276:BI288" si="58">IF(N276="nulová",J276,0)</f>
        <v>0</v>
      </c>
      <c r="BJ276" s="16" t="s">
        <v>88</v>
      </c>
      <c r="BK276" s="156">
        <f t="shared" ref="BK276:BK288" si="59">ROUND(I276*H276,2)</f>
        <v>0</v>
      </c>
      <c r="BL276" s="16" t="s">
        <v>396</v>
      </c>
      <c r="BM276" s="155" t="s">
        <v>2938</v>
      </c>
    </row>
    <row r="277" spans="2:65" s="1" customFormat="1" ht="24.15" customHeight="1">
      <c r="B277" s="142"/>
      <c r="C277" s="143" t="s">
        <v>2028</v>
      </c>
      <c r="D277" s="143" t="s">
        <v>319</v>
      </c>
      <c r="E277" s="144" t="s">
        <v>10008</v>
      </c>
      <c r="F277" s="145" t="s">
        <v>10009</v>
      </c>
      <c r="G277" s="146" t="s">
        <v>9927</v>
      </c>
      <c r="H277" s="147">
        <v>11</v>
      </c>
      <c r="I277" s="148"/>
      <c r="J277" s="149">
        <f t="shared" si="50"/>
        <v>0</v>
      </c>
      <c r="K277" s="150"/>
      <c r="L277" s="31"/>
      <c r="M277" s="151" t="s">
        <v>1</v>
      </c>
      <c r="N277" s="152" t="s">
        <v>42</v>
      </c>
      <c r="P277" s="153">
        <f t="shared" si="51"/>
        <v>0</v>
      </c>
      <c r="Q277" s="153">
        <v>0</v>
      </c>
      <c r="R277" s="153">
        <f t="shared" si="52"/>
        <v>0</v>
      </c>
      <c r="S277" s="153">
        <v>0</v>
      </c>
      <c r="T277" s="154">
        <f t="shared" si="53"/>
        <v>0</v>
      </c>
      <c r="AR277" s="155" t="s">
        <v>396</v>
      </c>
      <c r="AT277" s="155" t="s">
        <v>319</v>
      </c>
      <c r="AU277" s="155" t="s">
        <v>88</v>
      </c>
      <c r="AY277" s="16" t="s">
        <v>317</v>
      </c>
      <c r="BE277" s="156">
        <f t="shared" si="54"/>
        <v>0</v>
      </c>
      <c r="BF277" s="156">
        <f t="shared" si="55"/>
        <v>0</v>
      </c>
      <c r="BG277" s="156">
        <f t="shared" si="56"/>
        <v>0</v>
      </c>
      <c r="BH277" s="156">
        <f t="shared" si="57"/>
        <v>0</v>
      </c>
      <c r="BI277" s="156">
        <f t="shared" si="58"/>
        <v>0</v>
      </c>
      <c r="BJ277" s="16" t="s">
        <v>88</v>
      </c>
      <c r="BK277" s="156">
        <f t="shared" si="59"/>
        <v>0</v>
      </c>
      <c r="BL277" s="16" t="s">
        <v>396</v>
      </c>
      <c r="BM277" s="155" t="s">
        <v>2946</v>
      </c>
    </row>
    <row r="278" spans="2:65" s="1" customFormat="1" ht="16.5" customHeight="1">
      <c r="B278" s="142"/>
      <c r="C278" s="179" t="s">
        <v>2035</v>
      </c>
      <c r="D278" s="179" t="s">
        <v>454</v>
      </c>
      <c r="E278" s="180" t="s">
        <v>10010</v>
      </c>
      <c r="F278" s="181" t="s">
        <v>10011</v>
      </c>
      <c r="G278" s="182" t="s">
        <v>467</v>
      </c>
      <c r="H278" s="183">
        <v>2</v>
      </c>
      <c r="I278" s="184"/>
      <c r="J278" s="185">
        <f t="shared" si="50"/>
        <v>0</v>
      </c>
      <c r="K278" s="186"/>
      <c r="L278" s="187"/>
      <c r="M278" s="188" t="s">
        <v>1</v>
      </c>
      <c r="N278" s="189" t="s">
        <v>42</v>
      </c>
      <c r="P278" s="153">
        <f t="shared" si="51"/>
        <v>0</v>
      </c>
      <c r="Q278" s="153">
        <v>0</v>
      </c>
      <c r="R278" s="153">
        <f t="shared" si="52"/>
        <v>0</v>
      </c>
      <c r="S278" s="153">
        <v>0</v>
      </c>
      <c r="T278" s="154">
        <f t="shared" si="53"/>
        <v>0</v>
      </c>
      <c r="AR278" s="155" t="s">
        <v>481</v>
      </c>
      <c r="AT278" s="155" t="s">
        <v>454</v>
      </c>
      <c r="AU278" s="155" t="s">
        <v>88</v>
      </c>
      <c r="AY278" s="16" t="s">
        <v>317</v>
      </c>
      <c r="BE278" s="156">
        <f t="shared" si="54"/>
        <v>0</v>
      </c>
      <c r="BF278" s="156">
        <f t="shared" si="55"/>
        <v>0</v>
      </c>
      <c r="BG278" s="156">
        <f t="shared" si="56"/>
        <v>0</v>
      </c>
      <c r="BH278" s="156">
        <f t="shared" si="57"/>
        <v>0</v>
      </c>
      <c r="BI278" s="156">
        <f t="shared" si="58"/>
        <v>0</v>
      </c>
      <c r="BJ278" s="16" t="s">
        <v>88</v>
      </c>
      <c r="BK278" s="156">
        <f t="shared" si="59"/>
        <v>0</v>
      </c>
      <c r="BL278" s="16" t="s">
        <v>396</v>
      </c>
      <c r="BM278" s="155" t="s">
        <v>1556</v>
      </c>
    </row>
    <row r="279" spans="2:65" s="1" customFormat="1" ht="16.5" customHeight="1">
      <c r="B279" s="142"/>
      <c r="C279" s="179" t="s">
        <v>2039</v>
      </c>
      <c r="D279" s="179" t="s">
        <v>454</v>
      </c>
      <c r="E279" s="180" t="s">
        <v>10012</v>
      </c>
      <c r="F279" s="181" t="s">
        <v>10013</v>
      </c>
      <c r="G279" s="182" t="s">
        <v>467</v>
      </c>
      <c r="H279" s="183">
        <v>3</v>
      </c>
      <c r="I279" s="184"/>
      <c r="J279" s="185">
        <f t="shared" si="50"/>
        <v>0</v>
      </c>
      <c r="K279" s="186"/>
      <c r="L279" s="187"/>
      <c r="M279" s="188" t="s">
        <v>1</v>
      </c>
      <c r="N279" s="189" t="s">
        <v>42</v>
      </c>
      <c r="P279" s="153">
        <f t="shared" si="51"/>
        <v>0</v>
      </c>
      <c r="Q279" s="153">
        <v>0</v>
      </c>
      <c r="R279" s="153">
        <f t="shared" si="52"/>
        <v>0</v>
      </c>
      <c r="S279" s="153">
        <v>0</v>
      </c>
      <c r="T279" s="154">
        <f t="shared" si="53"/>
        <v>0</v>
      </c>
      <c r="AR279" s="155" t="s">
        <v>481</v>
      </c>
      <c r="AT279" s="155" t="s">
        <v>454</v>
      </c>
      <c r="AU279" s="155" t="s">
        <v>88</v>
      </c>
      <c r="AY279" s="16" t="s">
        <v>317</v>
      </c>
      <c r="BE279" s="156">
        <f t="shared" si="54"/>
        <v>0</v>
      </c>
      <c r="BF279" s="156">
        <f t="shared" si="55"/>
        <v>0</v>
      </c>
      <c r="BG279" s="156">
        <f t="shared" si="56"/>
        <v>0</v>
      </c>
      <c r="BH279" s="156">
        <f t="shared" si="57"/>
        <v>0</v>
      </c>
      <c r="BI279" s="156">
        <f t="shared" si="58"/>
        <v>0</v>
      </c>
      <c r="BJ279" s="16" t="s">
        <v>88</v>
      </c>
      <c r="BK279" s="156">
        <f t="shared" si="59"/>
        <v>0</v>
      </c>
      <c r="BL279" s="16" t="s">
        <v>396</v>
      </c>
      <c r="BM279" s="155" t="s">
        <v>2970</v>
      </c>
    </row>
    <row r="280" spans="2:65" s="1" customFormat="1" ht="16.5" customHeight="1">
      <c r="B280" s="142"/>
      <c r="C280" s="179" t="s">
        <v>2043</v>
      </c>
      <c r="D280" s="179" t="s">
        <v>454</v>
      </c>
      <c r="E280" s="180" t="s">
        <v>10014</v>
      </c>
      <c r="F280" s="181" t="s">
        <v>10015</v>
      </c>
      <c r="G280" s="182" t="s">
        <v>467</v>
      </c>
      <c r="H280" s="183">
        <v>6</v>
      </c>
      <c r="I280" s="184"/>
      <c r="J280" s="185">
        <f t="shared" si="50"/>
        <v>0</v>
      </c>
      <c r="K280" s="186"/>
      <c r="L280" s="187"/>
      <c r="M280" s="188" t="s">
        <v>1</v>
      </c>
      <c r="N280" s="189" t="s">
        <v>42</v>
      </c>
      <c r="P280" s="153">
        <f t="shared" si="51"/>
        <v>0</v>
      </c>
      <c r="Q280" s="153">
        <v>0</v>
      </c>
      <c r="R280" s="153">
        <f t="shared" si="52"/>
        <v>0</v>
      </c>
      <c r="S280" s="153">
        <v>0</v>
      </c>
      <c r="T280" s="154">
        <f t="shared" si="53"/>
        <v>0</v>
      </c>
      <c r="AR280" s="155" t="s">
        <v>481</v>
      </c>
      <c r="AT280" s="155" t="s">
        <v>454</v>
      </c>
      <c r="AU280" s="155" t="s">
        <v>88</v>
      </c>
      <c r="AY280" s="16" t="s">
        <v>317</v>
      </c>
      <c r="BE280" s="156">
        <f t="shared" si="54"/>
        <v>0</v>
      </c>
      <c r="BF280" s="156">
        <f t="shared" si="55"/>
        <v>0</v>
      </c>
      <c r="BG280" s="156">
        <f t="shared" si="56"/>
        <v>0</v>
      </c>
      <c r="BH280" s="156">
        <f t="shared" si="57"/>
        <v>0</v>
      </c>
      <c r="BI280" s="156">
        <f t="shared" si="58"/>
        <v>0</v>
      </c>
      <c r="BJ280" s="16" t="s">
        <v>88</v>
      </c>
      <c r="BK280" s="156">
        <f t="shared" si="59"/>
        <v>0</v>
      </c>
      <c r="BL280" s="16" t="s">
        <v>396</v>
      </c>
      <c r="BM280" s="155" t="s">
        <v>2985</v>
      </c>
    </row>
    <row r="281" spans="2:65" s="1" customFormat="1" ht="24.15" customHeight="1">
      <c r="B281" s="142"/>
      <c r="C281" s="143" t="s">
        <v>2047</v>
      </c>
      <c r="D281" s="143" t="s">
        <v>319</v>
      </c>
      <c r="E281" s="144" t="s">
        <v>10016</v>
      </c>
      <c r="F281" s="145" t="s">
        <v>10017</v>
      </c>
      <c r="G281" s="146" t="s">
        <v>467</v>
      </c>
      <c r="H281" s="147">
        <v>2</v>
      </c>
      <c r="I281" s="148"/>
      <c r="J281" s="149">
        <f t="shared" si="50"/>
        <v>0</v>
      </c>
      <c r="K281" s="150"/>
      <c r="L281" s="31"/>
      <c r="M281" s="151" t="s">
        <v>1</v>
      </c>
      <c r="N281" s="152" t="s">
        <v>42</v>
      </c>
      <c r="P281" s="153">
        <f t="shared" si="51"/>
        <v>0</v>
      </c>
      <c r="Q281" s="153">
        <v>0</v>
      </c>
      <c r="R281" s="153">
        <f t="shared" si="52"/>
        <v>0</v>
      </c>
      <c r="S281" s="153">
        <v>0</v>
      </c>
      <c r="T281" s="154">
        <f t="shared" si="53"/>
        <v>0</v>
      </c>
      <c r="AR281" s="155" t="s">
        <v>396</v>
      </c>
      <c r="AT281" s="155" t="s">
        <v>319</v>
      </c>
      <c r="AU281" s="155" t="s">
        <v>88</v>
      </c>
      <c r="AY281" s="16" t="s">
        <v>317</v>
      </c>
      <c r="BE281" s="156">
        <f t="shared" si="54"/>
        <v>0</v>
      </c>
      <c r="BF281" s="156">
        <f t="shared" si="55"/>
        <v>0</v>
      </c>
      <c r="BG281" s="156">
        <f t="shared" si="56"/>
        <v>0</v>
      </c>
      <c r="BH281" s="156">
        <f t="shared" si="57"/>
        <v>0</v>
      </c>
      <c r="BI281" s="156">
        <f t="shared" si="58"/>
        <v>0</v>
      </c>
      <c r="BJ281" s="16" t="s">
        <v>88</v>
      </c>
      <c r="BK281" s="156">
        <f t="shared" si="59"/>
        <v>0</v>
      </c>
      <c r="BL281" s="16" t="s">
        <v>396</v>
      </c>
      <c r="BM281" s="155" t="s">
        <v>3000</v>
      </c>
    </row>
    <row r="282" spans="2:65" s="1" customFormat="1" ht="16.5" customHeight="1">
      <c r="B282" s="142"/>
      <c r="C282" s="179" t="s">
        <v>2051</v>
      </c>
      <c r="D282" s="179" t="s">
        <v>454</v>
      </c>
      <c r="E282" s="180" t="s">
        <v>10018</v>
      </c>
      <c r="F282" s="181" t="s">
        <v>10019</v>
      </c>
      <c r="G282" s="182" t="s">
        <v>467</v>
      </c>
      <c r="H282" s="183">
        <v>2</v>
      </c>
      <c r="I282" s="184"/>
      <c r="J282" s="185">
        <f t="shared" si="50"/>
        <v>0</v>
      </c>
      <c r="K282" s="186"/>
      <c r="L282" s="187"/>
      <c r="M282" s="188" t="s">
        <v>1</v>
      </c>
      <c r="N282" s="189" t="s">
        <v>42</v>
      </c>
      <c r="P282" s="153">
        <f t="shared" si="51"/>
        <v>0</v>
      </c>
      <c r="Q282" s="153">
        <v>0</v>
      </c>
      <c r="R282" s="153">
        <f t="shared" si="52"/>
        <v>0</v>
      </c>
      <c r="S282" s="153">
        <v>0</v>
      </c>
      <c r="T282" s="154">
        <f t="shared" si="53"/>
        <v>0</v>
      </c>
      <c r="AR282" s="155" t="s">
        <v>481</v>
      </c>
      <c r="AT282" s="155" t="s">
        <v>454</v>
      </c>
      <c r="AU282" s="155" t="s">
        <v>88</v>
      </c>
      <c r="AY282" s="16" t="s">
        <v>317</v>
      </c>
      <c r="BE282" s="156">
        <f t="shared" si="54"/>
        <v>0</v>
      </c>
      <c r="BF282" s="156">
        <f t="shared" si="55"/>
        <v>0</v>
      </c>
      <c r="BG282" s="156">
        <f t="shared" si="56"/>
        <v>0</v>
      </c>
      <c r="BH282" s="156">
        <f t="shared" si="57"/>
        <v>0</v>
      </c>
      <c r="BI282" s="156">
        <f t="shared" si="58"/>
        <v>0</v>
      </c>
      <c r="BJ282" s="16" t="s">
        <v>88</v>
      </c>
      <c r="BK282" s="156">
        <f t="shared" si="59"/>
        <v>0</v>
      </c>
      <c r="BL282" s="16" t="s">
        <v>396</v>
      </c>
      <c r="BM282" s="155" t="s">
        <v>3014</v>
      </c>
    </row>
    <row r="283" spans="2:65" s="1" customFormat="1" ht="21.75" customHeight="1">
      <c r="B283" s="142"/>
      <c r="C283" s="143" t="s">
        <v>2055</v>
      </c>
      <c r="D283" s="143" t="s">
        <v>319</v>
      </c>
      <c r="E283" s="144" t="s">
        <v>10020</v>
      </c>
      <c r="F283" s="145" t="s">
        <v>10021</v>
      </c>
      <c r="G283" s="146" t="s">
        <v>467</v>
      </c>
      <c r="H283" s="147">
        <v>3</v>
      </c>
      <c r="I283" s="148"/>
      <c r="J283" s="149">
        <f t="shared" si="50"/>
        <v>0</v>
      </c>
      <c r="K283" s="150"/>
      <c r="L283" s="31"/>
      <c r="M283" s="151" t="s">
        <v>1</v>
      </c>
      <c r="N283" s="152" t="s">
        <v>42</v>
      </c>
      <c r="P283" s="153">
        <f t="shared" si="51"/>
        <v>0</v>
      </c>
      <c r="Q283" s="153">
        <v>0</v>
      </c>
      <c r="R283" s="153">
        <f t="shared" si="52"/>
        <v>0</v>
      </c>
      <c r="S283" s="153">
        <v>0</v>
      </c>
      <c r="T283" s="154">
        <f t="shared" si="53"/>
        <v>0</v>
      </c>
      <c r="AR283" s="155" t="s">
        <v>396</v>
      </c>
      <c r="AT283" s="155" t="s">
        <v>319</v>
      </c>
      <c r="AU283" s="155" t="s">
        <v>88</v>
      </c>
      <c r="AY283" s="16" t="s">
        <v>317</v>
      </c>
      <c r="BE283" s="156">
        <f t="shared" si="54"/>
        <v>0</v>
      </c>
      <c r="BF283" s="156">
        <f t="shared" si="55"/>
        <v>0</v>
      </c>
      <c r="BG283" s="156">
        <f t="shared" si="56"/>
        <v>0</v>
      </c>
      <c r="BH283" s="156">
        <f t="shared" si="57"/>
        <v>0</v>
      </c>
      <c r="BI283" s="156">
        <f t="shared" si="58"/>
        <v>0</v>
      </c>
      <c r="BJ283" s="16" t="s">
        <v>88</v>
      </c>
      <c r="BK283" s="156">
        <f t="shared" si="59"/>
        <v>0</v>
      </c>
      <c r="BL283" s="16" t="s">
        <v>396</v>
      </c>
      <c r="BM283" s="155" t="s">
        <v>3027</v>
      </c>
    </row>
    <row r="284" spans="2:65" s="1" customFormat="1" ht="21.75" customHeight="1">
      <c r="B284" s="142"/>
      <c r="C284" s="179" t="s">
        <v>2059</v>
      </c>
      <c r="D284" s="179" t="s">
        <v>454</v>
      </c>
      <c r="E284" s="180" t="s">
        <v>10022</v>
      </c>
      <c r="F284" s="181" t="s">
        <v>10023</v>
      </c>
      <c r="G284" s="182" t="s">
        <v>467</v>
      </c>
      <c r="H284" s="183">
        <v>3</v>
      </c>
      <c r="I284" s="184"/>
      <c r="J284" s="185">
        <f t="shared" si="50"/>
        <v>0</v>
      </c>
      <c r="K284" s="186"/>
      <c r="L284" s="187"/>
      <c r="M284" s="188" t="s">
        <v>1</v>
      </c>
      <c r="N284" s="189" t="s">
        <v>42</v>
      </c>
      <c r="P284" s="153">
        <f t="shared" si="51"/>
        <v>0</v>
      </c>
      <c r="Q284" s="153">
        <v>0</v>
      </c>
      <c r="R284" s="153">
        <f t="shared" si="52"/>
        <v>0</v>
      </c>
      <c r="S284" s="153">
        <v>0</v>
      </c>
      <c r="T284" s="154">
        <f t="shared" si="53"/>
        <v>0</v>
      </c>
      <c r="AR284" s="155" t="s">
        <v>481</v>
      </c>
      <c r="AT284" s="155" t="s">
        <v>454</v>
      </c>
      <c r="AU284" s="155" t="s">
        <v>88</v>
      </c>
      <c r="AY284" s="16" t="s">
        <v>317</v>
      </c>
      <c r="BE284" s="156">
        <f t="shared" si="54"/>
        <v>0</v>
      </c>
      <c r="BF284" s="156">
        <f t="shared" si="55"/>
        <v>0</v>
      </c>
      <c r="BG284" s="156">
        <f t="shared" si="56"/>
        <v>0</v>
      </c>
      <c r="BH284" s="156">
        <f t="shared" si="57"/>
        <v>0</v>
      </c>
      <c r="BI284" s="156">
        <f t="shared" si="58"/>
        <v>0</v>
      </c>
      <c r="BJ284" s="16" t="s">
        <v>88</v>
      </c>
      <c r="BK284" s="156">
        <f t="shared" si="59"/>
        <v>0</v>
      </c>
      <c r="BL284" s="16" t="s">
        <v>396</v>
      </c>
      <c r="BM284" s="155" t="s">
        <v>3041</v>
      </c>
    </row>
    <row r="285" spans="2:65" s="1" customFormat="1" ht="21.75" customHeight="1">
      <c r="B285" s="142"/>
      <c r="C285" s="143" t="s">
        <v>2063</v>
      </c>
      <c r="D285" s="143" t="s">
        <v>319</v>
      </c>
      <c r="E285" s="144" t="s">
        <v>10024</v>
      </c>
      <c r="F285" s="145" t="s">
        <v>10025</v>
      </c>
      <c r="G285" s="146" t="s">
        <v>467</v>
      </c>
      <c r="H285" s="147">
        <v>1</v>
      </c>
      <c r="I285" s="148"/>
      <c r="J285" s="149">
        <f t="shared" si="50"/>
        <v>0</v>
      </c>
      <c r="K285" s="150"/>
      <c r="L285" s="31"/>
      <c r="M285" s="151" t="s">
        <v>1</v>
      </c>
      <c r="N285" s="152" t="s">
        <v>42</v>
      </c>
      <c r="P285" s="153">
        <f t="shared" si="51"/>
        <v>0</v>
      </c>
      <c r="Q285" s="153">
        <v>0</v>
      </c>
      <c r="R285" s="153">
        <f t="shared" si="52"/>
        <v>0</v>
      </c>
      <c r="S285" s="153">
        <v>0</v>
      </c>
      <c r="T285" s="154">
        <f t="shared" si="53"/>
        <v>0</v>
      </c>
      <c r="AR285" s="155" t="s">
        <v>396</v>
      </c>
      <c r="AT285" s="155" t="s">
        <v>319</v>
      </c>
      <c r="AU285" s="155" t="s">
        <v>88</v>
      </c>
      <c r="AY285" s="16" t="s">
        <v>317</v>
      </c>
      <c r="BE285" s="156">
        <f t="shared" si="54"/>
        <v>0</v>
      </c>
      <c r="BF285" s="156">
        <f t="shared" si="55"/>
        <v>0</v>
      </c>
      <c r="BG285" s="156">
        <f t="shared" si="56"/>
        <v>0</v>
      </c>
      <c r="BH285" s="156">
        <f t="shared" si="57"/>
        <v>0</v>
      </c>
      <c r="BI285" s="156">
        <f t="shared" si="58"/>
        <v>0</v>
      </c>
      <c r="BJ285" s="16" t="s">
        <v>88</v>
      </c>
      <c r="BK285" s="156">
        <f t="shared" si="59"/>
        <v>0</v>
      </c>
      <c r="BL285" s="16" t="s">
        <v>396</v>
      </c>
      <c r="BM285" s="155" t="s">
        <v>3051</v>
      </c>
    </row>
    <row r="286" spans="2:65" s="1" customFormat="1" ht="21.75" customHeight="1">
      <c r="B286" s="142"/>
      <c r="C286" s="179" t="s">
        <v>2068</v>
      </c>
      <c r="D286" s="179" t="s">
        <v>454</v>
      </c>
      <c r="E286" s="180" t="s">
        <v>10026</v>
      </c>
      <c r="F286" s="181" t="s">
        <v>10027</v>
      </c>
      <c r="G286" s="182" t="s">
        <v>467</v>
      </c>
      <c r="H286" s="183">
        <v>1</v>
      </c>
      <c r="I286" s="184"/>
      <c r="J286" s="185">
        <f t="shared" si="50"/>
        <v>0</v>
      </c>
      <c r="K286" s="186"/>
      <c r="L286" s="187"/>
      <c r="M286" s="188" t="s">
        <v>1</v>
      </c>
      <c r="N286" s="189" t="s">
        <v>42</v>
      </c>
      <c r="P286" s="153">
        <f t="shared" si="51"/>
        <v>0</v>
      </c>
      <c r="Q286" s="153">
        <v>0</v>
      </c>
      <c r="R286" s="153">
        <f t="shared" si="52"/>
        <v>0</v>
      </c>
      <c r="S286" s="153">
        <v>0</v>
      </c>
      <c r="T286" s="154">
        <f t="shared" si="53"/>
        <v>0</v>
      </c>
      <c r="AR286" s="155" t="s">
        <v>481</v>
      </c>
      <c r="AT286" s="155" t="s">
        <v>454</v>
      </c>
      <c r="AU286" s="155" t="s">
        <v>88</v>
      </c>
      <c r="AY286" s="16" t="s">
        <v>317</v>
      </c>
      <c r="BE286" s="156">
        <f t="shared" si="54"/>
        <v>0</v>
      </c>
      <c r="BF286" s="156">
        <f t="shared" si="55"/>
        <v>0</v>
      </c>
      <c r="BG286" s="156">
        <f t="shared" si="56"/>
        <v>0</v>
      </c>
      <c r="BH286" s="156">
        <f t="shared" si="57"/>
        <v>0</v>
      </c>
      <c r="BI286" s="156">
        <f t="shared" si="58"/>
        <v>0</v>
      </c>
      <c r="BJ286" s="16" t="s">
        <v>88</v>
      </c>
      <c r="BK286" s="156">
        <f t="shared" si="59"/>
        <v>0</v>
      </c>
      <c r="BL286" s="16" t="s">
        <v>396</v>
      </c>
      <c r="BM286" s="155" t="s">
        <v>1562</v>
      </c>
    </row>
    <row r="287" spans="2:65" s="1" customFormat="1" ht="16.5" customHeight="1">
      <c r="B287" s="142"/>
      <c r="C287" s="143" t="s">
        <v>2072</v>
      </c>
      <c r="D287" s="143" t="s">
        <v>319</v>
      </c>
      <c r="E287" s="144" t="s">
        <v>10028</v>
      </c>
      <c r="F287" s="145" t="s">
        <v>10029</v>
      </c>
      <c r="G287" s="146" t="s">
        <v>467</v>
      </c>
      <c r="H287" s="147">
        <v>4</v>
      </c>
      <c r="I287" s="148"/>
      <c r="J287" s="149">
        <f t="shared" si="50"/>
        <v>0</v>
      </c>
      <c r="K287" s="150"/>
      <c r="L287" s="31"/>
      <c r="M287" s="151" t="s">
        <v>1</v>
      </c>
      <c r="N287" s="152" t="s">
        <v>42</v>
      </c>
      <c r="P287" s="153">
        <f t="shared" si="51"/>
        <v>0</v>
      </c>
      <c r="Q287" s="153">
        <v>0</v>
      </c>
      <c r="R287" s="153">
        <f t="shared" si="52"/>
        <v>0</v>
      </c>
      <c r="S287" s="153">
        <v>0</v>
      </c>
      <c r="T287" s="154">
        <f t="shared" si="53"/>
        <v>0</v>
      </c>
      <c r="AR287" s="155" t="s">
        <v>396</v>
      </c>
      <c r="AT287" s="155" t="s">
        <v>319</v>
      </c>
      <c r="AU287" s="155" t="s">
        <v>88</v>
      </c>
      <c r="AY287" s="16" t="s">
        <v>317</v>
      </c>
      <c r="BE287" s="156">
        <f t="shared" si="54"/>
        <v>0</v>
      </c>
      <c r="BF287" s="156">
        <f t="shared" si="55"/>
        <v>0</v>
      </c>
      <c r="BG287" s="156">
        <f t="shared" si="56"/>
        <v>0</v>
      </c>
      <c r="BH287" s="156">
        <f t="shared" si="57"/>
        <v>0</v>
      </c>
      <c r="BI287" s="156">
        <f t="shared" si="58"/>
        <v>0</v>
      </c>
      <c r="BJ287" s="16" t="s">
        <v>88</v>
      </c>
      <c r="BK287" s="156">
        <f t="shared" si="59"/>
        <v>0</v>
      </c>
      <c r="BL287" s="16" t="s">
        <v>396</v>
      </c>
      <c r="BM287" s="155" t="s">
        <v>3077</v>
      </c>
    </row>
    <row r="288" spans="2:65" s="1" customFormat="1" ht="21.75" customHeight="1">
      <c r="B288" s="142"/>
      <c r="C288" s="143" t="s">
        <v>2077</v>
      </c>
      <c r="D288" s="143" t="s">
        <v>319</v>
      </c>
      <c r="E288" s="144" t="s">
        <v>10030</v>
      </c>
      <c r="F288" s="145" t="s">
        <v>10031</v>
      </c>
      <c r="G288" s="146" t="s">
        <v>639</v>
      </c>
      <c r="H288" s="198"/>
      <c r="I288" s="148"/>
      <c r="J288" s="149">
        <f t="shared" si="50"/>
        <v>0</v>
      </c>
      <c r="K288" s="150"/>
      <c r="L288" s="31"/>
      <c r="M288" s="151" t="s">
        <v>1</v>
      </c>
      <c r="N288" s="152" t="s">
        <v>42</v>
      </c>
      <c r="P288" s="153">
        <f t="shared" si="51"/>
        <v>0</v>
      </c>
      <c r="Q288" s="153">
        <v>0</v>
      </c>
      <c r="R288" s="153">
        <f t="shared" si="52"/>
        <v>0</v>
      </c>
      <c r="S288" s="153">
        <v>0</v>
      </c>
      <c r="T288" s="154">
        <f t="shared" si="53"/>
        <v>0</v>
      </c>
      <c r="AR288" s="155" t="s">
        <v>396</v>
      </c>
      <c r="AT288" s="155" t="s">
        <v>319</v>
      </c>
      <c r="AU288" s="155" t="s">
        <v>88</v>
      </c>
      <c r="AY288" s="16" t="s">
        <v>317</v>
      </c>
      <c r="BE288" s="156">
        <f t="shared" si="54"/>
        <v>0</v>
      </c>
      <c r="BF288" s="156">
        <f t="shared" si="55"/>
        <v>0</v>
      </c>
      <c r="BG288" s="156">
        <f t="shared" si="56"/>
        <v>0</v>
      </c>
      <c r="BH288" s="156">
        <f t="shared" si="57"/>
        <v>0</v>
      </c>
      <c r="BI288" s="156">
        <f t="shared" si="58"/>
        <v>0</v>
      </c>
      <c r="BJ288" s="16" t="s">
        <v>88</v>
      </c>
      <c r="BK288" s="156">
        <f t="shared" si="59"/>
        <v>0</v>
      </c>
      <c r="BL288" s="16" t="s">
        <v>396</v>
      </c>
      <c r="BM288" s="155" t="s">
        <v>3085</v>
      </c>
    </row>
    <row r="289" spans="2:65" s="11" customFormat="1" ht="22.75" customHeight="1">
      <c r="B289" s="130"/>
      <c r="D289" s="131" t="s">
        <v>75</v>
      </c>
      <c r="E289" s="140" t="s">
        <v>630</v>
      </c>
      <c r="F289" s="140" t="s">
        <v>10032</v>
      </c>
      <c r="I289" s="133"/>
      <c r="J289" s="141">
        <f>BK289</f>
        <v>0</v>
      </c>
      <c r="L289" s="130"/>
      <c r="M289" s="135"/>
      <c r="P289" s="136">
        <f>SUM(P290:P320)</f>
        <v>0</v>
      </c>
      <c r="R289" s="136">
        <f>SUM(R290:R320)</f>
        <v>0</v>
      </c>
      <c r="T289" s="137">
        <f>SUM(T290:T320)</f>
        <v>0</v>
      </c>
      <c r="AR289" s="131" t="s">
        <v>88</v>
      </c>
      <c r="AT289" s="138" t="s">
        <v>75</v>
      </c>
      <c r="AU289" s="138" t="s">
        <v>83</v>
      </c>
      <c r="AY289" s="131" t="s">
        <v>317</v>
      </c>
      <c r="BK289" s="139">
        <f>SUM(BK290:BK320)</f>
        <v>0</v>
      </c>
    </row>
    <row r="290" spans="2:65" s="1" customFormat="1" ht="24.15" customHeight="1">
      <c r="B290" s="142"/>
      <c r="C290" s="143" t="s">
        <v>2081</v>
      </c>
      <c r="D290" s="143" t="s">
        <v>319</v>
      </c>
      <c r="E290" s="144" t="s">
        <v>10033</v>
      </c>
      <c r="F290" s="145" t="s">
        <v>10034</v>
      </c>
      <c r="G290" s="146" t="s">
        <v>484</v>
      </c>
      <c r="H290" s="147">
        <v>511</v>
      </c>
      <c r="I290" s="148"/>
      <c r="J290" s="149">
        <f t="shared" ref="J290:J320" si="60">ROUND(I290*H290,2)</f>
        <v>0</v>
      </c>
      <c r="K290" s="150"/>
      <c r="L290" s="31"/>
      <c r="M290" s="151" t="s">
        <v>1</v>
      </c>
      <c r="N290" s="152" t="s">
        <v>42</v>
      </c>
      <c r="P290" s="153">
        <f t="shared" ref="P290:P320" si="61">O290*H290</f>
        <v>0</v>
      </c>
      <c r="Q290" s="153">
        <v>0</v>
      </c>
      <c r="R290" s="153">
        <f t="shared" ref="R290:R320" si="62">Q290*H290</f>
        <v>0</v>
      </c>
      <c r="S290" s="153">
        <v>0</v>
      </c>
      <c r="T290" s="154">
        <f t="shared" ref="T290:T320" si="63">S290*H290</f>
        <v>0</v>
      </c>
      <c r="AR290" s="155" t="s">
        <v>396</v>
      </c>
      <c r="AT290" s="155" t="s">
        <v>319</v>
      </c>
      <c r="AU290" s="155" t="s">
        <v>88</v>
      </c>
      <c r="AY290" s="16" t="s">
        <v>317</v>
      </c>
      <c r="BE290" s="156">
        <f t="shared" ref="BE290:BE320" si="64">IF(N290="základná",J290,0)</f>
        <v>0</v>
      </c>
      <c r="BF290" s="156">
        <f t="shared" ref="BF290:BF320" si="65">IF(N290="znížená",J290,0)</f>
        <v>0</v>
      </c>
      <c r="BG290" s="156">
        <f t="shared" ref="BG290:BG320" si="66">IF(N290="zákl. prenesená",J290,0)</f>
        <v>0</v>
      </c>
      <c r="BH290" s="156">
        <f t="shared" ref="BH290:BH320" si="67">IF(N290="zníž. prenesená",J290,0)</f>
        <v>0</v>
      </c>
      <c r="BI290" s="156">
        <f t="shared" ref="BI290:BI320" si="68">IF(N290="nulová",J290,0)</f>
        <v>0</v>
      </c>
      <c r="BJ290" s="16" t="s">
        <v>88</v>
      </c>
      <c r="BK290" s="156">
        <f t="shared" ref="BK290:BK320" si="69">ROUND(I290*H290,2)</f>
        <v>0</v>
      </c>
      <c r="BL290" s="16" t="s">
        <v>396</v>
      </c>
      <c r="BM290" s="155" t="s">
        <v>3101</v>
      </c>
    </row>
    <row r="291" spans="2:65" s="1" customFormat="1" ht="24.15" customHeight="1">
      <c r="B291" s="142"/>
      <c r="C291" s="143" t="s">
        <v>2085</v>
      </c>
      <c r="D291" s="143" t="s">
        <v>319</v>
      </c>
      <c r="E291" s="144" t="s">
        <v>10035</v>
      </c>
      <c r="F291" s="145" t="s">
        <v>10036</v>
      </c>
      <c r="G291" s="146" t="s">
        <v>484</v>
      </c>
      <c r="H291" s="147">
        <v>1220</v>
      </c>
      <c r="I291" s="148"/>
      <c r="J291" s="149">
        <f t="shared" si="60"/>
        <v>0</v>
      </c>
      <c r="K291" s="150"/>
      <c r="L291" s="31"/>
      <c r="M291" s="151" t="s">
        <v>1</v>
      </c>
      <c r="N291" s="152" t="s">
        <v>42</v>
      </c>
      <c r="P291" s="153">
        <f t="shared" si="61"/>
        <v>0</v>
      </c>
      <c r="Q291" s="153">
        <v>0</v>
      </c>
      <c r="R291" s="153">
        <f t="shared" si="62"/>
        <v>0</v>
      </c>
      <c r="S291" s="153">
        <v>0</v>
      </c>
      <c r="T291" s="154">
        <f t="shared" si="63"/>
        <v>0</v>
      </c>
      <c r="AR291" s="155" t="s">
        <v>396</v>
      </c>
      <c r="AT291" s="155" t="s">
        <v>319</v>
      </c>
      <c r="AU291" s="155" t="s">
        <v>88</v>
      </c>
      <c r="AY291" s="16" t="s">
        <v>317</v>
      </c>
      <c r="BE291" s="156">
        <f t="shared" si="64"/>
        <v>0</v>
      </c>
      <c r="BF291" s="156">
        <f t="shared" si="65"/>
        <v>0</v>
      </c>
      <c r="BG291" s="156">
        <f t="shared" si="66"/>
        <v>0</v>
      </c>
      <c r="BH291" s="156">
        <f t="shared" si="67"/>
        <v>0</v>
      </c>
      <c r="BI291" s="156">
        <f t="shared" si="68"/>
        <v>0</v>
      </c>
      <c r="BJ291" s="16" t="s">
        <v>88</v>
      </c>
      <c r="BK291" s="156">
        <f t="shared" si="69"/>
        <v>0</v>
      </c>
      <c r="BL291" s="16" t="s">
        <v>396</v>
      </c>
      <c r="BM291" s="155" t="s">
        <v>3119</v>
      </c>
    </row>
    <row r="292" spans="2:65" s="1" customFormat="1" ht="24.15" customHeight="1">
      <c r="B292" s="142"/>
      <c r="C292" s="143" t="s">
        <v>768</v>
      </c>
      <c r="D292" s="143" t="s">
        <v>319</v>
      </c>
      <c r="E292" s="144" t="s">
        <v>10037</v>
      </c>
      <c r="F292" s="145" t="s">
        <v>10038</v>
      </c>
      <c r="G292" s="146" t="s">
        <v>484</v>
      </c>
      <c r="H292" s="147">
        <v>1500</v>
      </c>
      <c r="I292" s="148"/>
      <c r="J292" s="149">
        <f t="shared" si="60"/>
        <v>0</v>
      </c>
      <c r="K292" s="150"/>
      <c r="L292" s="31"/>
      <c r="M292" s="151" t="s">
        <v>1</v>
      </c>
      <c r="N292" s="152" t="s">
        <v>42</v>
      </c>
      <c r="P292" s="153">
        <f t="shared" si="61"/>
        <v>0</v>
      </c>
      <c r="Q292" s="153">
        <v>0</v>
      </c>
      <c r="R292" s="153">
        <f t="shared" si="62"/>
        <v>0</v>
      </c>
      <c r="S292" s="153">
        <v>0</v>
      </c>
      <c r="T292" s="154">
        <f t="shared" si="63"/>
        <v>0</v>
      </c>
      <c r="AR292" s="155" t="s">
        <v>396</v>
      </c>
      <c r="AT292" s="155" t="s">
        <v>319</v>
      </c>
      <c r="AU292" s="155" t="s">
        <v>88</v>
      </c>
      <c r="AY292" s="16" t="s">
        <v>317</v>
      </c>
      <c r="BE292" s="156">
        <f t="shared" si="64"/>
        <v>0</v>
      </c>
      <c r="BF292" s="156">
        <f t="shared" si="65"/>
        <v>0</v>
      </c>
      <c r="BG292" s="156">
        <f t="shared" si="66"/>
        <v>0</v>
      </c>
      <c r="BH292" s="156">
        <f t="shared" si="67"/>
        <v>0</v>
      </c>
      <c r="BI292" s="156">
        <f t="shared" si="68"/>
        <v>0</v>
      </c>
      <c r="BJ292" s="16" t="s">
        <v>88</v>
      </c>
      <c r="BK292" s="156">
        <f t="shared" si="69"/>
        <v>0</v>
      </c>
      <c r="BL292" s="16" t="s">
        <v>396</v>
      </c>
      <c r="BM292" s="155" t="s">
        <v>3140</v>
      </c>
    </row>
    <row r="293" spans="2:65" s="1" customFormat="1" ht="24.15" customHeight="1">
      <c r="B293" s="142"/>
      <c r="C293" s="143" t="s">
        <v>2092</v>
      </c>
      <c r="D293" s="143" t="s">
        <v>319</v>
      </c>
      <c r="E293" s="144" t="s">
        <v>10039</v>
      </c>
      <c r="F293" s="145" t="s">
        <v>10040</v>
      </c>
      <c r="G293" s="146" t="s">
        <v>484</v>
      </c>
      <c r="H293" s="147">
        <v>1460</v>
      </c>
      <c r="I293" s="148"/>
      <c r="J293" s="149">
        <f t="shared" si="60"/>
        <v>0</v>
      </c>
      <c r="K293" s="150"/>
      <c r="L293" s="31"/>
      <c r="M293" s="151" t="s">
        <v>1</v>
      </c>
      <c r="N293" s="152" t="s">
        <v>42</v>
      </c>
      <c r="P293" s="153">
        <f t="shared" si="61"/>
        <v>0</v>
      </c>
      <c r="Q293" s="153">
        <v>0</v>
      </c>
      <c r="R293" s="153">
        <f t="shared" si="62"/>
        <v>0</v>
      </c>
      <c r="S293" s="153">
        <v>0</v>
      </c>
      <c r="T293" s="154">
        <f t="shared" si="63"/>
        <v>0</v>
      </c>
      <c r="AR293" s="155" t="s">
        <v>396</v>
      </c>
      <c r="AT293" s="155" t="s">
        <v>319</v>
      </c>
      <c r="AU293" s="155" t="s">
        <v>88</v>
      </c>
      <c r="AY293" s="16" t="s">
        <v>317</v>
      </c>
      <c r="BE293" s="156">
        <f t="shared" si="64"/>
        <v>0</v>
      </c>
      <c r="BF293" s="156">
        <f t="shared" si="65"/>
        <v>0</v>
      </c>
      <c r="BG293" s="156">
        <f t="shared" si="66"/>
        <v>0</v>
      </c>
      <c r="BH293" s="156">
        <f t="shared" si="67"/>
        <v>0</v>
      </c>
      <c r="BI293" s="156">
        <f t="shared" si="68"/>
        <v>0</v>
      </c>
      <c r="BJ293" s="16" t="s">
        <v>88</v>
      </c>
      <c r="BK293" s="156">
        <f t="shared" si="69"/>
        <v>0</v>
      </c>
      <c r="BL293" s="16" t="s">
        <v>396</v>
      </c>
      <c r="BM293" s="155" t="s">
        <v>3156</v>
      </c>
    </row>
    <row r="294" spans="2:65" s="1" customFormat="1" ht="24.15" customHeight="1">
      <c r="B294" s="142"/>
      <c r="C294" s="143" t="s">
        <v>2096</v>
      </c>
      <c r="D294" s="143" t="s">
        <v>319</v>
      </c>
      <c r="E294" s="144" t="s">
        <v>10041</v>
      </c>
      <c r="F294" s="145" t="s">
        <v>10042</v>
      </c>
      <c r="G294" s="146" t="s">
        <v>484</v>
      </c>
      <c r="H294" s="147">
        <v>1108</v>
      </c>
      <c r="I294" s="148"/>
      <c r="J294" s="149">
        <f t="shared" si="60"/>
        <v>0</v>
      </c>
      <c r="K294" s="150"/>
      <c r="L294" s="31"/>
      <c r="M294" s="151" t="s">
        <v>1</v>
      </c>
      <c r="N294" s="152" t="s">
        <v>42</v>
      </c>
      <c r="P294" s="153">
        <f t="shared" si="61"/>
        <v>0</v>
      </c>
      <c r="Q294" s="153">
        <v>0</v>
      </c>
      <c r="R294" s="153">
        <f t="shared" si="62"/>
        <v>0</v>
      </c>
      <c r="S294" s="153">
        <v>0</v>
      </c>
      <c r="T294" s="154">
        <f t="shared" si="63"/>
        <v>0</v>
      </c>
      <c r="AR294" s="155" t="s">
        <v>396</v>
      </c>
      <c r="AT294" s="155" t="s">
        <v>319</v>
      </c>
      <c r="AU294" s="155" t="s">
        <v>88</v>
      </c>
      <c r="AY294" s="16" t="s">
        <v>317</v>
      </c>
      <c r="BE294" s="156">
        <f t="shared" si="64"/>
        <v>0</v>
      </c>
      <c r="BF294" s="156">
        <f t="shared" si="65"/>
        <v>0</v>
      </c>
      <c r="BG294" s="156">
        <f t="shared" si="66"/>
        <v>0</v>
      </c>
      <c r="BH294" s="156">
        <f t="shared" si="67"/>
        <v>0</v>
      </c>
      <c r="BI294" s="156">
        <f t="shared" si="68"/>
        <v>0</v>
      </c>
      <c r="BJ294" s="16" t="s">
        <v>88</v>
      </c>
      <c r="BK294" s="156">
        <f t="shared" si="69"/>
        <v>0</v>
      </c>
      <c r="BL294" s="16" t="s">
        <v>396</v>
      </c>
      <c r="BM294" s="155" t="s">
        <v>3169</v>
      </c>
    </row>
    <row r="295" spans="2:65" s="1" customFormat="1" ht="24.15" customHeight="1">
      <c r="B295" s="142"/>
      <c r="C295" s="143" t="s">
        <v>2100</v>
      </c>
      <c r="D295" s="143" t="s">
        <v>319</v>
      </c>
      <c r="E295" s="144" t="s">
        <v>10043</v>
      </c>
      <c r="F295" s="145" t="s">
        <v>10044</v>
      </c>
      <c r="G295" s="146" t="s">
        <v>484</v>
      </c>
      <c r="H295" s="147">
        <v>760</v>
      </c>
      <c r="I295" s="148"/>
      <c r="J295" s="149">
        <f t="shared" si="60"/>
        <v>0</v>
      </c>
      <c r="K295" s="150"/>
      <c r="L295" s="31"/>
      <c r="M295" s="151" t="s">
        <v>1</v>
      </c>
      <c r="N295" s="152" t="s">
        <v>42</v>
      </c>
      <c r="P295" s="153">
        <f t="shared" si="61"/>
        <v>0</v>
      </c>
      <c r="Q295" s="153">
        <v>0</v>
      </c>
      <c r="R295" s="153">
        <f t="shared" si="62"/>
        <v>0</v>
      </c>
      <c r="S295" s="153">
        <v>0</v>
      </c>
      <c r="T295" s="154">
        <f t="shared" si="63"/>
        <v>0</v>
      </c>
      <c r="AR295" s="155" t="s">
        <v>396</v>
      </c>
      <c r="AT295" s="155" t="s">
        <v>319</v>
      </c>
      <c r="AU295" s="155" t="s">
        <v>88</v>
      </c>
      <c r="AY295" s="16" t="s">
        <v>317</v>
      </c>
      <c r="BE295" s="156">
        <f t="shared" si="64"/>
        <v>0</v>
      </c>
      <c r="BF295" s="156">
        <f t="shared" si="65"/>
        <v>0</v>
      </c>
      <c r="BG295" s="156">
        <f t="shared" si="66"/>
        <v>0</v>
      </c>
      <c r="BH295" s="156">
        <f t="shared" si="67"/>
        <v>0</v>
      </c>
      <c r="BI295" s="156">
        <f t="shared" si="68"/>
        <v>0</v>
      </c>
      <c r="BJ295" s="16" t="s">
        <v>88</v>
      </c>
      <c r="BK295" s="156">
        <f t="shared" si="69"/>
        <v>0</v>
      </c>
      <c r="BL295" s="16" t="s">
        <v>396</v>
      </c>
      <c r="BM295" s="155" t="s">
        <v>3185</v>
      </c>
    </row>
    <row r="296" spans="2:65" s="1" customFormat="1" ht="24.15" customHeight="1">
      <c r="B296" s="142"/>
      <c r="C296" s="143" t="s">
        <v>2104</v>
      </c>
      <c r="D296" s="143" t="s">
        <v>319</v>
      </c>
      <c r="E296" s="144" t="s">
        <v>10045</v>
      </c>
      <c r="F296" s="145" t="s">
        <v>10046</v>
      </c>
      <c r="G296" s="146" t="s">
        <v>484</v>
      </c>
      <c r="H296" s="147">
        <v>224</v>
      </c>
      <c r="I296" s="148"/>
      <c r="J296" s="149">
        <f t="shared" si="60"/>
        <v>0</v>
      </c>
      <c r="K296" s="150"/>
      <c r="L296" s="31"/>
      <c r="M296" s="151" t="s">
        <v>1</v>
      </c>
      <c r="N296" s="152" t="s">
        <v>42</v>
      </c>
      <c r="P296" s="153">
        <f t="shared" si="61"/>
        <v>0</v>
      </c>
      <c r="Q296" s="153">
        <v>0</v>
      </c>
      <c r="R296" s="153">
        <f t="shared" si="62"/>
        <v>0</v>
      </c>
      <c r="S296" s="153">
        <v>0</v>
      </c>
      <c r="T296" s="154">
        <f t="shared" si="63"/>
        <v>0</v>
      </c>
      <c r="AR296" s="155" t="s">
        <v>396</v>
      </c>
      <c r="AT296" s="155" t="s">
        <v>319</v>
      </c>
      <c r="AU296" s="155" t="s">
        <v>88</v>
      </c>
      <c r="AY296" s="16" t="s">
        <v>317</v>
      </c>
      <c r="BE296" s="156">
        <f t="shared" si="64"/>
        <v>0</v>
      </c>
      <c r="BF296" s="156">
        <f t="shared" si="65"/>
        <v>0</v>
      </c>
      <c r="BG296" s="156">
        <f t="shared" si="66"/>
        <v>0</v>
      </c>
      <c r="BH296" s="156">
        <f t="shared" si="67"/>
        <v>0</v>
      </c>
      <c r="BI296" s="156">
        <f t="shared" si="68"/>
        <v>0</v>
      </c>
      <c r="BJ296" s="16" t="s">
        <v>88</v>
      </c>
      <c r="BK296" s="156">
        <f t="shared" si="69"/>
        <v>0</v>
      </c>
      <c r="BL296" s="16" t="s">
        <v>396</v>
      </c>
      <c r="BM296" s="155" t="s">
        <v>3201</v>
      </c>
    </row>
    <row r="297" spans="2:65" s="1" customFormat="1" ht="24.15" customHeight="1">
      <c r="B297" s="142"/>
      <c r="C297" s="143" t="s">
        <v>2108</v>
      </c>
      <c r="D297" s="143" t="s">
        <v>319</v>
      </c>
      <c r="E297" s="144" t="s">
        <v>10047</v>
      </c>
      <c r="F297" s="145" t="s">
        <v>10048</v>
      </c>
      <c r="G297" s="146" t="s">
        <v>484</v>
      </c>
      <c r="H297" s="147">
        <v>120</v>
      </c>
      <c r="I297" s="148"/>
      <c r="J297" s="149">
        <f t="shared" si="60"/>
        <v>0</v>
      </c>
      <c r="K297" s="150"/>
      <c r="L297" s="31"/>
      <c r="M297" s="151" t="s">
        <v>1</v>
      </c>
      <c r="N297" s="152" t="s">
        <v>42</v>
      </c>
      <c r="P297" s="153">
        <f t="shared" si="61"/>
        <v>0</v>
      </c>
      <c r="Q297" s="153">
        <v>0</v>
      </c>
      <c r="R297" s="153">
        <f t="shared" si="62"/>
        <v>0</v>
      </c>
      <c r="S297" s="153">
        <v>0</v>
      </c>
      <c r="T297" s="154">
        <f t="shared" si="63"/>
        <v>0</v>
      </c>
      <c r="AR297" s="155" t="s">
        <v>396</v>
      </c>
      <c r="AT297" s="155" t="s">
        <v>319</v>
      </c>
      <c r="AU297" s="155" t="s">
        <v>88</v>
      </c>
      <c r="AY297" s="16" t="s">
        <v>317</v>
      </c>
      <c r="BE297" s="156">
        <f t="shared" si="64"/>
        <v>0</v>
      </c>
      <c r="BF297" s="156">
        <f t="shared" si="65"/>
        <v>0</v>
      </c>
      <c r="BG297" s="156">
        <f t="shared" si="66"/>
        <v>0</v>
      </c>
      <c r="BH297" s="156">
        <f t="shared" si="67"/>
        <v>0</v>
      </c>
      <c r="BI297" s="156">
        <f t="shared" si="68"/>
        <v>0</v>
      </c>
      <c r="BJ297" s="16" t="s">
        <v>88</v>
      </c>
      <c r="BK297" s="156">
        <f t="shared" si="69"/>
        <v>0</v>
      </c>
      <c r="BL297" s="16" t="s">
        <v>396</v>
      </c>
      <c r="BM297" s="155" t="s">
        <v>3212</v>
      </c>
    </row>
    <row r="298" spans="2:65" s="1" customFormat="1" ht="24.15" customHeight="1">
      <c r="B298" s="142"/>
      <c r="C298" s="143" t="s">
        <v>2112</v>
      </c>
      <c r="D298" s="143" t="s">
        <v>319</v>
      </c>
      <c r="E298" s="144" t="s">
        <v>10049</v>
      </c>
      <c r="F298" s="145" t="s">
        <v>10050</v>
      </c>
      <c r="G298" s="146" t="s">
        <v>484</v>
      </c>
      <c r="H298" s="147">
        <v>310</v>
      </c>
      <c r="I298" s="148"/>
      <c r="J298" s="149">
        <f t="shared" si="60"/>
        <v>0</v>
      </c>
      <c r="K298" s="150"/>
      <c r="L298" s="31"/>
      <c r="M298" s="151" t="s">
        <v>1</v>
      </c>
      <c r="N298" s="152" t="s">
        <v>42</v>
      </c>
      <c r="P298" s="153">
        <f t="shared" si="61"/>
        <v>0</v>
      </c>
      <c r="Q298" s="153">
        <v>0</v>
      </c>
      <c r="R298" s="153">
        <f t="shared" si="62"/>
        <v>0</v>
      </c>
      <c r="S298" s="153">
        <v>0</v>
      </c>
      <c r="T298" s="154">
        <f t="shared" si="63"/>
        <v>0</v>
      </c>
      <c r="AR298" s="155" t="s">
        <v>396</v>
      </c>
      <c r="AT298" s="155" t="s">
        <v>319</v>
      </c>
      <c r="AU298" s="155" t="s">
        <v>88</v>
      </c>
      <c r="AY298" s="16" t="s">
        <v>317</v>
      </c>
      <c r="BE298" s="156">
        <f t="shared" si="64"/>
        <v>0</v>
      </c>
      <c r="BF298" s="156">
        <f t="shared" si="65"/>
        <v>0</v>
      </c>
      <c r="BG298" s="156">
        <f t="shared" si="66"/>
        <v>0</v>
      </c>
      <c r="BH298" s="156">
        <f t="shared" si="67"/>
        <v>0</v>
      </c>
      <c r="BI298" s="156">
        <f t="shared" si="68"/>
        <v>0</v>
      </c>
      <c r="BJ298" s="16" t="s">
        <v>88</v>
      </c>
      <c r="BK298" s="156">
        <f t="shared" si="69"/>
        <v>0</v>
      </c>
      <c r="BL298" s="16" t="s">
        <v>396</v>
      </c>
      <c r="BM298" s="155" t="s">
        <v>3231</v>
      </c>
    </row>
    <row r="299" spans="2:65" s="1" customFormat="1" ht="24.15" customHeight="1">
      <c r="B299" s="142"/>
      <c r="C299" s="143" t="s">
        <v>2116</v>
      </c>
      <c r="D299" s="143" t="s">
        <v>319</v>
      </c>
      <c r="E299" s="144" t="s">
        <v>10051</v>
      </c>
      <c r="F299" s="145" t="s">
        <v>10052</v>
      </c>
      <c r="G299" s="146" t="s">
        <v>484</v>
      </c>
      <c r="H299" s="147">
        <v>261</v>
      </c>
      <c r="I299" s="148"/>
      <c r="J299" s="149">
        <f t="shared" si="60"/>
        <v>0</v>
      </c>
      <c r="K299" s="150"/>
      <c r="L299" s="31"/>
      <c r="M299" s="151" t="s">
        <v>1</v>
      </c>
      <c r="N299" s="152" t="s">
        <v>42</v>
      </c>
      <c r="P299" s="153">
        <f t="shared" si="61"/>
        <v>0</v>
      </c>
      <c r="Q299" s="153">
        <v>0</v>
      </c>
      <c r="R299" s="153">
        <f t="shared" si="62"/>
        <v>0</v>
      </c>
      <c r="S299" s="153">
        <v>0</v>
      </c>
      <c r="T299" s="154">
        <f t="shared" si="63"/>
        <v>0</v>
      </c>
      <c r="AR299" s="155" t="s">
        <v>396</v>
      </c>
      <c r="AT299" s="155" t="s">
        <v>319</v>
      </c>
      <c r="AU299" s="155" t="s">
        <v>88</v>
      </c>
      <c r="AY299" s="16" t="s">
        <v>317</v>
      </c>
      <c r="BE299" s="156">
        <f t="shared" si="64"/>
        <v>0</v>
      </c>
      <c r="BF299" s="156">
        <f t="shared" si="65"/>
        <v>0</v>
      </c>
      <c r="BG299" s="156">
        <f t="shared" si="66"/>
        <v>0</v>
      </c>
      <c r="BH299" s="156">
        <f t="shared" si="67"/>
        <v>0</v>
      </c>
      <c r="BI299" s="156">
        <f t="shared" si="68"/>
        <v>0</v>
      </c>
      <c r="BJ299" s="16" t="s">
        <v>88</v>
      </c>
      <c r="BK299" s="156">
        <f t="shared" si="69"/>
        <v>0</v>
      </c>
      <c r="BL299" s="16" t="s">
        <v>396</v>
      </c>
      <c r="BM299" s="155" t="s">
        <v>3246</v>
      </c>
    </row>
    <row r="300" spans="2:65" s="1" customFormat="1" ht="24.15" customHeight="1">
      <c r="B300" s="142"/>
      <c r="C300" s="143" t="s">
        <v>2127</v>
      </c>
      <c r="D300" s="143" t="s">
        <v>319</v>
      </c>
      <c r="E300" s="144" t="s">
        <v>10053</v>
      </c>
      <c r="F300" s="145" t="s">
        <v>10054</v>
      </c>
      <c r="G300" s="146" t="s">
        <v>484</v>
      </c>
      <c r="H300" s="147">
        <v>241</v>
      </c>
      <c r="I300" s="148"/>
      <c r="J300" s="149">
        <f t="shared" si="60"/>
        <v>0</v>
      </c>
      <c r="K300" s="150"/>
      <c r="L300" s="31"/>
      <c r="M300" s="151" t="s">
        <v>1</v>
      </c>
      <c r="N300" s="152" t="s">
        <v>42</v>
      </c>
      <c r="P300" s="153">
        <f t="shared" si="61"/>
        <v>0</v>
      </c>
      <c r="Q300" s="153">
        <v>0</v>
      </c>
      <c r="R300" s="153">
        <f t="shared" si="62"/>
        <v>0</v>
      </c>
      <c r="S300" s="153">
        <v>0</v>
      </c>
      <c r="T300" s="154">
        <f t="shared" si="63"/>
        <v>0</v>
      </c>
      <c r="AR300" s="155" t="s">
        <v>396</v>
      </c>
      <c r="AT300" s="155" t="s">
        <v>319</v>
      </c>
      <c r="AU300" s="155" t="s">
        <v>88</v>
      </c>
      <c r="AY300" s="16" t="s">
        <v>317</v>
      </c>
      <c r="BE300" s="156">
        <f t="shared" si="64"/>
        <v>0</v>
      </c>
      <c r="BF300" s="156">
        <f t="shared" si="65"/>
        <v>0</v>
      </c>
      <c r="BG300" s="156">
        <f t="shared" si="66"/>
        <v>0</v>
      </c>
      <c r="BH300" s="156">
        <f t="shared" si="67"/>
        <v>0</v>
      </c>
      <c r="BI300" s="156">
        <f t="shared" si="68"/>
        <v>0</v>
      </c>
      <c r="BJ300" s="16" t="s">
        <v>88</v>
      </c>
      <c r="BK300" s="156">
        <f t="shared" si="69"/>
        <v>0</v>
      </c>
      <c r="BL300" s="16" t="s">
        <v>396</v>
      </c>
      <c r="BM300" s="155" t="s">
        <v>3256</v>
      </c>
    </row>
    <row r="301" spans="2:65" s="1" customFormat="1" ht="24.15" customHeight="1">
      <c r="B301" s="142"/>
      <c r="C301" s="143" t="s">
        <v>2132</v>
      </c>
      <c r="D301" s="143" t="s">
        <v>319</v>
      </c>
      <c r="E301" s="144" t="s">
        <v>10055</v>
      </c>
      <c r="F301" s="145" t="s">
        <v>10056</v>
      </c>
      <c r="G301" s="146" t="s">
        <v>484</v>
      </c>
      <c r="H301" s="147">
        <v>215</v>
      </c>
      <c r="I301" s="148"/>
      <c r="J301" s="149">
        <f t="shared" si="60"/>
        <v>0</v>
      </c>
      <c r="K301" s="150"/>
      <c r="L301" s="31"/>
      <c r="M301" s="151" t="s">
        <v>1</v>
      </c>
      <c r="N301" s="152" t="s">
        <v>42</v>
      </c>
      <c r="P301" s="153">
        <f t="shared" si="61"/>
        <v>0</v>
      </c>
      <c r="Q301" s="153">
        <v>0</v>
      </c>
      <c r="R301" s="153">
        <f t="shared" si="62"/>
        <v>0</v>
      </c>
      <c r="S301" s="153">
        <v>0</v>
      </c>
      <c r="T301" s="154">
        <f t="shared" si="63"/>
        <v>0</v>
      </c>
      <c r="AR301" s="155" t="s">
        <v>396</v>
      </c>
      <c r="AT301" s="155" t="s">
        <v>319</v>
      </c>
      <c r="AU301" s="155" t="s">
        <v>88</v>
      </c>
      <c r="AY301" s="16" t="s">
        <v>317</v>
      </c>
      <c r="BE301" s="156">
        <f t="shared" si="64"/>
        <v>0</v>
      </c>
      <c r="BF301" s="156">
        <f t="shared" si="65"/>
        <v>0</v>
      </c>
      <c r="BG301" s="156">
        <f t="shared" si="66"/>
        <v>0</v>
      </c>
      <c r="BH301" s="156">
        <f t="shared" si="67"/>
        <v>0</v>
      </c>
      <c r="BI301" s="156">
        <f t="shared" si="68"/>
        <v>0</v>
      </c>
      <c r="BJ301" s="16" t="s">
        <v>88</v>
      </c>
      <c r="BK301" s="156">
        <f t="shared" si="69"/>
        <v>0</v>
      </c>
      <c r="BL301" s="16" t="s">
        <v>396</v>
      </c>
      <c r="BM301" s="155" t="s">
        <v>3266</v>
      </c>
    </row>
    <row r="302" spans="2:65" s="1" customFormat="1" ht="24.15" customHeight="1">
      <c r="B302" s="142"/>
      <c r="C302" s="143" t="s">
        <v>2138</v>
      </c>
      <c r="D302" s="143" t="s">
        <v>319</v>
      </c>
      <c r="E302" s="144" t="s">
        <v>10057</v>
      </c>
      <c r="F302" s="145" t="s">
        <v>10058</v>
      </c>
      <c r="G302" s="146" t="s">
        <v>484</v>
      </c>
      <c r="H302" s="147">
        <v>83</v>
      </c>
      <c r="I302" s="148"/>
      <c r="J302" s="149">
        <f t="shared" si="60"/>
        <v>0</v>
      </c>
      <c r="K302" s="150"/>
      <c r="L302" s="31"/>
      <c r="M302" s="151" t="s">
        <v>1</v>
      </c>
      <c r="N302" s="152" t="s">
        <v>42</v>
      </c>
      <c r="P302" s="153">
        <f t="shared" si="61"/>
        <v>0</v>
      </c>
      <c r="Q302" s="153">
        <v>0</v>
      </c>
      <c r="R302" s="153">
        <f t="shared" si="62"/>
        <v>0</v>
      </c>
      <c r="S302" s="153">
        <v>0</v>
      </c>
      <c r="T302" s="154">
        <f t="shared" si="63"/>
        <v>0</v>
      </c>
      <c r="AR302" s="155" t="s">
        <v>396</v>
      </c>
      <c r="AT302" s="155" t="s">
        <v>319</v>
      </c>
      <c r="AU302" s="155" t="s">
        <v>88</v>
      </c>
      <c r="AY302" s="16" t="s">
        <v>317</v>
      </c>
      <c r="BE302" s="156">
        <f t="shared" si="64"/>
        <v>0</v>
      </c>
      <c r="BF302" s="156">
        <f t="shared" si="65"/>
        <v>0</v>
      </c>
      <c r="BG302" s="156">
        <f t="shared" si="66"/>
        <v>0</v>
      </c>
      <c r="BH302" s="156">
        <f t="shared" si="67"/>
        <v>0</v>
      </c>
      <c r="BI302" s="156">
        <f t="shared" si="68"/>
        <v>0</v>
      </c>
      <c r="BJ302" s="16" t="s">
        <v>88</v>
      </c>
      <c r="BK302" s="156">
        <f t="shared" si="69"/>
        <v>0</v>
      </c>
      <c r="BL302" s="16" t="s">
        <v>396</v>
      </c>
      <c r="BM302" s="155" t="s">
        <v>3275</v>
      </c>
    </row>
    <row r="303" spans="2:65" s="1" customFormat="1" ht="16.5" customHeight="1">
      <c r="B303" s="142"/>
      <c r="C303" s="143" t="s">
        <v>2143</v>
      </c>
      <c r="D303" s="143" t="s">
        <v>319</v>
      </c>
      <c r="E303" s="144" t="s">
        <v>10059</v>
      </c>
      <c r="F303" s="145" t="s">
        <v>1</v>
      </c>
      <c r="G303" s="146" t="s">
        <v>1</v>
      </c>
      <c r="H303" s="147">
        <v>0</v>
      </c>
      <c r="I303" s="148"/>
      <c r="J303" s="149">
        <f t="shared" si="60"/>
        <v>0</v>
      </c>
      <c r="K303" s="150"/>
      <c r="L303" s="31"/>
      <c r="M303" s="151" t="s">
        <v>1</v>
      </c>
      <c r="N303" s="152" t="s">
        <v>42</v>
      </c>
      <c r="P303" s="153">
        <f t="shared" si="61"/>
        <v>0</v>
      </c>
      <c r="Q303" s="153">
        <v>0</v>
      </c>
      <c r="R303" s="153">
        <f t="shared" si="62"/>
        <v>0</v>
      </c>
      <c r="S303" s="153">
        <v>0</v>
      </c>
      <c r="T303" s="154">
        <f t="shared" si="63"/>
        <v>0</v>
      </c>
      <c r="AR303" s="155" t="s">
        <v>396</v>
      </c>
      <c r="AT303" s="155" t="s">
        <v>319</v>
      </c>
      <c r="AU303" s="155" t="s">
        <v>88</v>
      </c>
      <c r="AY303" s="16" t="s">
        <v>317</v>
      </c>
      <c r="BE303" s="156">
        <f t="shared" si="64"/>
        <v>0</v>
      </c>
      <c r="BF303" s="156">
        <f t="shared" si="65"/>
        <v>0</v>
      </c>
      <c r="BG303" s="156">
        <f t="shared" si="66"/>
        <v>0</v>
      </c>
      <c r="BH303" s="156">
        <f t="shared" si="67"/>
        <v>0</v>
      </c>
      <c r="BI303" s="156">
        <f t="shared" si="68"/>
        <v>0</v>
      </c>
      <c r="BJ303" s="16" t="s">
        <v>88</v>
      </c>
      <c r="BK303" s="156">
        <f t="shared" si="69"/>
        <v>0</v>
      </c>
      <c r="BL303" s="16" t="s">
        <v>396</v>
      </c>
      <c r="BM303" s="155" t="s">
        <v>3285</v>
      </c>
    </row>
    <row r="304" spans="2:65" s="1" customFormat="1" ht="16.5" customHeight="1">
      <c r="B304" s="142"/>
      <c r="C304" s="143" t="s">
        <v>2148</v>
      </c>
      <c r="D304" s="143" t="s">
        <v>319</v>
      </c>
      <c r="E304" s="144" t="s">
        <v>10060</v>
      </c>
      <c r="F304" s="145" t="s">
        <v>10061</v>
      </c>
      <c r="G304" s="146" t="s">
        <v>484</v>
      </c>
      <c r="H304" s="147">
        <v>29</v>
      </c>
      <c r="I304" s="148"/>
      <c r="J304" s="149">
        <f t="shared" si="60"/>
        <v>0</v>
      </c>
      <c r="K304" s="150"/>
      <c r="L304" s="31"/>
      <c r="M304" s="151" t="s">
        <v>1</v>
      </c>
      <c r="N304" s="152" t="s">
        <v>42</v>
      </c>
      <c r="P304" s="153">
        <f t="shared" si="61"/>
        <v>0</v>
      </c>
      <c r="Q304" s="153">
        <v>0</v>
      </c>
      <c r="R304" s="153">
        <f t="shared" si="62"/>
        <v>0</v>
      </c>
      <c r="S304" s="153">
        <v>0</v>
      </c>
      <c r="T304" s="154">
        <f t="shared" si="63"/>
        <v>0</v>
      </c>
      <c r="AR304" s="155" t="s">
        <v>396</v>
      </c>
      <c r="AT304" s="155" t="s">
        <v>319</v>
      </c>
      <c r="AU304" s="155" t="s">
        <v>88</v>
      </c>
      <c r="AY304" s="16" t="s">
        <v>317</v>
      </c>
      <c r="BE304" s="156">
        <f t="shared" si="64"/>
        <v>0</v>
      </c>
      <c r="BF304" s="156">
        <f t="shared" si="65"/>
        <v>0</v>
      </c>
      <c r="BG304" s="156">
        <f t="shared" si="66"/>
        <v>0</v>
      </c>
      <c r="BH304" s="156">
        <f t="shared" si="67"/>
        <v>0</v>
      </c>
      <c r="BI304" s="156">
        <f t="shared" si="68"/>
        <v>0</v>
      </c>
      <c r="BJ304" s="16" t="s">
        <v>88</v>
      </c>
      <c r="BK304" s="156">
        <f t="shared" si="69"/>
        <v>0</v>
      </c>
      <c r="BL304" s="16" t="s">
        <v>396</v>
      </c>
      <c r="BM304" s="155" t="s">
        <v>3323</v>
      </c>
    </row>
    <row r="305" spans="2:65" s="1" customFormat="1" ht="16.5" customHeight="1">
      <c r="B305" s="142"/>
      <c r="C305" s="143" t="s">
        <v>2152</v>
      </c>
      <c r="D305" s="143" t="s">
        <v>319</v>
      </c>
      <c r="E305" s="144" t="s">
        <v>10062</v>
      </c>
      <c r="F305" s="145" t="s">
        <v>10063</v>
      </c>
      <c r="G305" s="146" t="s">
        <v>484</v>
      </c>
      <c r="H305" s="147">
        <v>17</v>
      </c>
      <c r="I305" s="148"/>
      <c r="J305" s="149">
        <f t="shared" si="60"/>
        <v>0</v>
      </c>
      <c r="K305" s="150"/>
      <c r="L305" s="31"/>
      <c r="M305" s="151" t="s">
        <v>1</v>
      </c>
      <c r="N305" s="152" t="s">
        <v>42</v>
      </c>
      <c r="P305" s="153">
        <f t="shared" si="61"/>
        <v>0</v>
      </c>
      <c r="Q305" s="153">
        <v>0</v>
      </c>
      <c r="R305" s="153">
        <f t="shared" si="62"/>
        <v>0</v>
      </c>
      <c r="S305" s="153">
        <v>0</v>
      </c>
      <c r="T305" s="154">
        <f t="shared" si="63"/>
        <v>0</v>
      </c>
      <c r="AR305" s="155" t="s">
        <v>396</v>
      </c>
      <c r="AT305" s="155" t="s">
        <v>319</v>
      </c>
      <c r="AU305" s="155" t="s">
        <v>88</v>
      </c>
      <c r="AY305" s="16" t="s">
        <v>317</v>
      </c>
      <c r="BE305" s="156">
        <f t="shared" si="64"/>
        <v>0</v>
      </c>
      <c r="BF305" s="156">
        <f t="shared" si="65"/>
        <v>0</v>
      </c>
      <c r="BG305" s="156">
        <f t="shared" si="66"/>
        <v>0</v>
      </c>
      <c r="BH305" s="156">
        <f t="shared" si="67"/>
        <v>0</v>
      </c>
      <c r="BI305" s="156">
        <f t="shared" si="68"/>
        <v>0</v>
      </c>
      <c r="BJ305" s="16" t="s">
        <v>88</v>
      </c>
      <c r="BK305" s="156">
        <f t="shared" si="69"/>
        <v>0</v>
      </c>
      <c r="BL305" s="16" t="s">
        <v>396</v>
      </c>
      <c r="BM305" s="155" t="s">
        <v>3331</v>
      </c>
    </row>
    <row r="306" spans="2:65" s="1" customFormat="1" ht="16.5" customHeight="1">
      <c r="B306" s="142"/>
      <c r="C306" s="143" t="s">
        <v>2158</v>
      </c>
      <c r="D306" s="143" t="s">
        <v>319</v>
      </c>
      <c r="E306" s="144" t="s">
        <v>10064</v>
      </c>
      <c r="F306" s="145" t="s">
        <v>10065</v>
      </c>
      <c r="G306" s="146" t="s">
        <v>484</v>
      </c>
      <c r="H306" s="147">
        <v>1</v>
      </c>
      <c r="I306" s="148"/>
      <c r="J306" s="149">
        <f t="shared" si="60"/>
        <v>0</v>
      </c>
      <c r="K306" s="150"/>
      <c r="L306" s="31"/>
      <c r="M306" s="151" t="s">
        <v>1</v>
      </c>
      <c r="N306" s="152" t="s">
        <v>42</v>
      </c>
      <c r="P306" s="153">
        <f t="shared" si="61"/>
        <v>0</v>
      </c>
      <c r="Q306" s="153">
        <v>0</v>
      </c>
      <c r="R306" s="153">
        <f t="shared" si="62"/>
        <v>0</v>
      </c>
      <c r="S306" s="153">
        <v>0</v>
      </c>
      <c r="T306" s="154">
        <f t="shared" si="63"/>
        <v>0</v>
      </c>
      <c r="AR306" s="155" t="s">
        <v>396</v>
      </c>
      <c r="AT306" s="155" t="s">
        <v>319</v>
      </c>
      <c r="AU306" s="155" t="s">
        <v>88</v>
      </c>
      <c r="AY306" s="16" t="s">
        <v>317</v>
      </c>
      <c r="BE306" s="156">
        <f t="shared" si="64"/>
        <v>0</v>
      </c>
      <c r="BF306" s="156">
        <f t="shared" si="65"/>
        <v>0</v>
      </c>
      <c r="BG306" s="156">
        <f t="shared" si="66"/>
        <v>0</v>
      </c>
      <c r="BH306" s="156">
        <f t="shared" si="67"/>
        <v>0</v>
      </c>
      <c r="BI306" s="156">
        <f t="shared" si="68"/>
        <v>0</v>
      </c>
      <c r="BJ306" s="16" t="s">
        <v>88</v>
      </c>
      <c r="BK306" s="156">
        <f t="shared" si="69"/>
        <v>0</v>
      </c>
      <c r="BL306" s="16" t="s">
        <v>396</v>
      </c>
      <c r="BM306" s="155" t="s">
        <v>3358</v>
      </c>
    </row>
    <row r="307" spans="2:65" s="1" customFormat="1" ht="16.5" customHeight="1">
      <c r="B307" s="142"/>
      <c r="C307" s="143" t="s">
        <v>2166</v>
      </c>
      <c r="D307" s="143" t="s">
        <v>319</v>
      </c>
      <c r="E307" s="144" t="s">
        <v>10066</v>
      </c>
      <c r="F307" s="145" t="s">
        <v>10067</v>
      </c>
      <c r="G307" s="146" t="s">
        <v>484</v>
      </c>
      <c r="H307" s="147">
        <v>3</v>
      </c>
      <c r="I307" s="148"/>
      <c r="J307" s="149">
        <f t="shared" si="60"/>
        <v>0</v>
      </c>
      <c r="K307" s="150"/>
      <c r="L307" s="31"/>
      <c r="M307" s="151" t="s">
        <v>1</v>
      </c>
      <c r="N307" s="152" t="s">
        <v>42</v>
      </c>
      <c r="P307" s="153">
        <f t="shared" si="61"/>
        <v>0</v>
      </c>
      <c r="Q307" s="153">
        <v>0</v>
      </c>
      <c r="R307" s="153">
        <f t="shared" si="62"/>
        <v>0</v>
      </c>
      <c r="S307" s="153">
        <v>0</v>
      </c>
      <c r="T307" s="154">
        <f t="shared" si="63"/>
        <v>0</v>
      </c>
      <c r="AR307" s="155" t="s">
        <v>396</v>
      </c>
      <c r="AT307" s="155" t="s">
        <v>319</v>
      </c>
      <c r="AU307" s="155" t="s">
        <v>88</v>
      </c>
      <c r="AY307" s="16" t="s">
        <v>317</v>
      </c>
      <c r="BE307" s="156">
        <f t="shared" si="64"/>
        <v>0</v>
      </c>
      <c r="BF307" s="156">
        <f t="shared" si="65"/>
        <v>0</v>
      </c>
      <c r="BG307" s="156">
        <f t="shared" si="66"/>
        <v>0</v>
      </c>
      <c r="BH307" s="156">
        <f t="shared" si="67"/>
        <v>0</v>
      </c>
      <c r="BI307" s="156">
        <f t="shared" si="68"/>
        <v>0</v>
      </c>
      <c r="BJ307" s="16" t="s">
        <v>88</v>
      </c>
      <c r="BK307" s="156">
        <f t="shared" si="69"/>
        <v>0</v>
      </c>
      <c r="BL307" s="16" t="s">
        <v>396</v>
      </c>
      <c r="BM307" s="155" t="s">
        <v>3430</v>
      </c>
    </row>
    <row r="308" spans="2:65" s="1" customFormat="1" ht="16.5" customHeight="1">
      <c r="B308" s="142"/>
      <c r="C308" s="143" t="s">
        <v>5760</v>
      </c>
      <c r="D308" s="143" t="s">
        <v>319</v>
      </c>
      <c r="E308" s="144" t="s">
        <v>10068</v>
      </c>
      <c r="F308" s="145" t="s">
        <v>10069</v>
      </c>
      <c r="G308" s="146" t="s">
        <v>484</v>
      </c>
      <c r="H308" s="147">
        <v>50</v>
      </c>
      <c r="I308" s="148"/>
      <c r="J308" s="149">
        <f t="shared" si="60"/>
        <v>0</v>
      </c>
      <c r="K308" s="150"/>
      <c r="L308" s="31"/>
      <c r="M308" s="151" t="s">
        <v>1</v>
      </c>
      <c r="N308" s="152" t="s">
        <v>42</v>
      </c>
      <c r="P308" s="153">
        <f t="shared" si="61"/>
        <v>0</v>
      </c>
      <c r="Q308" s="153">
        <v>0</v>
      </c>
      <c r="R308" s="153">
        <f t="shared" si="62"/>
        <v>0</v>
      </c>
      <c r="S308" s="153">
        <v>0</v>
      </c>
      <c r="T308" s="154">
        <f t="shared" si="63"/>
        <v>0</v>
      </c>
      <c r="AR308" s="155" t="s">
        <v>396</v>
      </c>
      <c r="AT308" s="155" t="s">
        <v>319</v>
      </c>
      <c r="AU308" s="155" t="s">
        <v>88</v>
      </c>
      <c r="AY308" s="16" t="s">
        <v>317</v>
      </c>
      <c r="BE308" s="156">
        <f t="shared" si="64"/>
        <v>0</v>
      </c>
      <c r="BF308" s="156">
        <f t="shared" si="65"/>
        <v>0</v>
      </c>
      <c r="BG308" s="156">
        <f t="shared" si="66"/>
        <v>0</v>
      </c>
      <c r="BH308" s="156">
        <f t="shared" si="67"/>
        <v>0</v>
      </c>
      <c r="BI308" s="156">
        <f t="shared" si="68"/>
        <v>0</v>
      </c>
      <c r="BJ308" s="16" t="s">
        <v>88</v>
      </c>
      <c r="BK308" s="156">
        <f t="shared" si="69"/>
        <v>0</v>
      </c>
      <c r="BL308" s="16" t="s">
        <v>396</v>
      </c>
      <c r="BM308" s="155" t="s">
        <v>10070</v>
      </c>
    </row>
    <row r="309" spans="2:65" s="1" customFormat="1" ht="37.75" customHeight="1">
      <c r="B309" s="142"/>
      <c r="C309" s="143" t="s">
        <v>5599</v>
      </c>
      <c r="D309" s="143" t="s">
        <v>319</v>
      </c>
      <c r="E309" s="144" t="s">
        <v>10071</v>
      </c>
      <c r="F309" s="145" t="s">
        <v>10072</v>
      </c>
      <c r="G309" s="146" t="s">
        <v>467</v>
      </c>
      <c r="H309" s="147">
        <v>1</v>
      </c>
      <c r="I309" s="148"/>
      <c r="J309" s="149">
        <f t="shared" si="60"/>
        <v>0</v>
      </c>
      <c r="K309" s="150"/>
      <c r="L309" s="31"/>
      <c r="M309" s="151" t="s">
        <v>1</v>
      </c>
      <c r="N309" s="152" t="s">
        <v>42</v>
      </c>
      <c r="P309" s="153">
        <f t="shared" si="61"/>
        <v>0</v>
      </c>
      <c r="Q309" s="153">
        <v>0</v>
      </c>
      <c r="R309" s="153">
        <f t="shared" si="62"/>
        <v>0</v>
      </c>
      <c r="S309" s="153">
        <v>0</v>
      </c>
      <c r="T309" s="154">
        <f t="shared" si="63"/>
        <v>0</v>
      </c>
      <c r="AR309" s="155" t="s">
        <v>396</v>
      </c>
      <c r="AT309" s="155" t="s">
        <v>319</v>
      </c>
      <c r="AU309" s="155" t="s">
        <v>88</v>
      </c>
      <c r="AY309" s="16" t="s">
        <v>317</v>
      </c>
      <c r="BE309" s="156">
        <f t="shared" si="64"/>
        <v>0</v>
      </c>
      <c r="BF309" s="156">
        <f t="shared" si="65"/>
        <v>0</v>
      </c>
      <c r="BG309" s="156">
        <f t="shared" si="66"/>
        <v>0</v>
      </c>
      <c r="BH309" s="156">
        <f t="shared" si="67"/>
        <v>0</v>
      </c>
      <c r="BI309" s="156">
        <f t="shared" si="68"/>
        <v>0</v>
      </c>
      <c r="BJ309" s="16" t="s">
        <v>88</v>
      </c>
      <c r="BK309" s="156">
        <f t="shared" si="69"/>
        <v>0</v>
      </c>
      <c r="BL309" s="16" t="s">
        <v>396</v>
      </c>
      <c r="BM309" s="155" t="s">
        <v>3438</v>
      </c>
    </row>
    <row r="310" spans="2:65" s="1" customFormat="1" ht="33" customHeight="1">
      <c r="B310" s="142"/>
      <c r="C310" s="179" t="s">
        <v>5608</v>
      </c>
      <c r="D310" s="179" t="s">
        <v>454</v>
      </c>
      <c r="E310" s="180" t="s">
        <v>10073</v>
      </c>
      <c r="F310" s="181" t="s">
        <v>10074</v>
      </c>
      <c r="G310" s="182" t="s">
        <v>467</v>
      </c>
      <c r="H310" s="183">
        <v>1</v>
      </c>
      <c r="I310" s="184"/>
      <c r="J310" s="185">
        <f t="shared" si="60"/>
        <v>0</v>
      </c>
      <c r="K310" s="186"/>
      <c r="L310" s="187"/>
      <c r="M310" s="188" t="s">
        <v>1</v>
      </c>
      <c r="N310" s="189" t="s">
        <v>42</v>
      </c>
      <c r="P310" s="153">
        <f t="shared" si="61"/>
        <v>0</v>
      </c>
      <c r="Q310" s="153">
        <v>0</v>
      </c>
      <c r="R310" s="153">
        <f t="shared" si="62"/>
        <v>0</v>
      </c>
      <c r="S310" s="153">
        <v>0</v>
      </c>
      <c r="T310" s="154">
        <f t="shared" si="63"/>
        <v>0</v>
      </c>
      <c r="AR310" s="155" t="s">
        <v>481</v>
      </c>
      <c r="AT310" s="155" t="s">
        <v>454</v>
      </c>
      <c r="AU310" s="155" t="s">
        <v>88</v>
      </c>
      <c r="AY310" s="16" t="s">
        <v>317</v>
      </c>
      <c r="BE310" s="156">
        <f t="shared" si="64"/>
        <v>0</v>
      </c>
      <c r="BF310" s="156">
        <f t="shared" si="65"/>
        <v>0</v>
      </c>
      <c r="BG310" s="156">
        <f t="shared" si="66"/>
        <v>0</v>
      </c>
      <c r="BH310" s="156">
        <f t="shared" si="67"/>
        <v>0</v>
      </c>
      <c r="BI310" s="156">
        <f t="shared" si="68"/>
        <v>0</v>
      </c>
      <c r="BJ310" s="16" t="s">
        <v>88</v>
      </c>
      <c r="BK310" s="156">
        <f t="shared" si="69"/>
        <v>0</v>
      </c>
      <c r="BL310" s="16" t="s">
        <v>396</v>
      </c>
      <c r="BM310" s="155" t="s">
        <v>3449</v>
      </c>
    </row>
    <row r="311" spans="2:65" s="1" customFormat="1" ht="21.75" customHeight="1">
      <c r="B311" s="142"/>
      <c r="C311" s="143" t="s">
        <v>2171</v>
      </c>
      <c r="D311" s="143" t="s">
        <v>319</v>
      </c>
      <c r="E311" s="144" t="s">
        <v>10075</v>
      </c>
      <c r="F311" s="145" t="s">
        <v>10076</v>
      </c>
      <c r="G311" s="146" t="s">
        <v>484</v>
      </c>
      <c r="H311" s="147">
        <v>6559</v>
      </c>
      <c r="I311" s="148"/>
      <c r="J311" s="149">
        <f t="shared" si="60"/>
        <v>0</v>
      </c>
      <c r="K311" s="150"/>
      <c r="L311" s="31"/>
      <c r="M311" s="151" t="s">
        <v>1</v>
      </c>
      <c r="N311" s="152" t="s">
        <v>42</v>
      </c>
      <c r="P311" s="153">
        <f t="shared" si="61"/>
        <v>0</v>
      </c>
      <c r="Q311" s="153">
        <v>0</v>
      </c>
      <c r="R311" s="153">
        <f t="shared" si="62"/>
        <v>0</v>
      </c>
      <c r="S311" s="153">
        <v>0</v>
      </c>
      <c r="T311" s="154">
        <f t="shared" si="63"/>
        <v>0</v>
      </c>
      <c r="AR311" s="155" t="s">
        <v>396</v>
      </c>
      <c r="AT311" s="155" t="s">
        <v>319</v>
      </c>
      <c r="AU311" s="155" t="s">
        <v>88</v>
      </c>
      <c r="AY311" s="16" t="s">
        <v>317</v>
      </c>
      <c r="BE311" s="156">
        <f t="shared" si="64"/>
        <v>0</v>
      </c>
      <c r="BF311" s="156">
        <f t="shared" si="65"/>
        <v>0</v>
      </c>
      <c r="BG311" s="156">
        <f t="shared" si="66"/>
        <v>0</v>
      </c>
      <c r="BH311" s="156">
        <f t="shared" si="67"/>
        <v>0</v>
      </c>
      <c r="BI311" s="156">
        <f t="shared" si="68"/>
        <v>0</v>
      </c>
      <c r="BJ311" s="16" t="s">
        <v>88</v>
      </c>
      <c r="BK311" s="156">
        <f t="shared" si="69"/>
        <v>0</v>
      </c>
      <c r="BL311" s="16" t="s">
        <v>396</v>
      </c>
      <c r="BM311" s="155" t="s">
        <v>3457</v>
      </c>
    </row>
    <row r="312" spans="2:65" s="1" customFormat="1" ht="24.15" customHeight="1">
      <c r="B312" s="142"/>
      <c r="C312" s="143" t="s">
        <v>2175</v>
      </c>
      <c r="D312" s="143" t="s">
        <v>319</v>
      </c>
      <c r="E312" s="144" t="s">
        <v>10077</v>
      </c>
      <c r="F312" s="145" t="s">
        <v>10078</v>
      </c>
      <c r="G312" s="146" t="s">
        <v>484</v>
      </c>
      <c r="H312" s="147">
        <v>344</v>
      </c>
      <c r="I312" s="148"/>
      <c r="J312" s="149">
        <f t="shared" si="60"/>
        <v>0</v>
      </c>
      <c r="K312" s="150"/>
      <c r="L312" s="31"/>
      <c r="M312" s="151" t="s">
        <v>1</v>
      </c>
      <c r="N312" s="152" t="s">
        <v>42</v>
      </c>
      <c r="P312" s="153">
        <f t="shared" si="61"/>
        <v>0</v>
      </c>
      <c r="Q312" s="153">
        <v>0</v>
      </c>
      <c r="R312" s="153">
        <f t="shared" si="62"/>
        <v>0</v>
      </c>
      <c r="S312" s="153">
        <v>0</v>
      </c>
      <c r="T312" s="154">
        <f t="shared" si="63"/>
        <v>0</v>
      </c>
      <c r="AR312" s="155" t="s">
        <v>396</v>
      </c>
      <c r="AT312" s="155" t="s">
        <v>319</v>
      </c>
      <c r="AU312" s="155" t="s">
        <v>88</v>
      </c>
      <c r="AY312" s="16" t="s">
        <v>317</v>
      </c>
      <c r="BE312" s="156">
        <f t="shared" si="64"/>
        <v>0</v>
      </c>
      <c r="BF312" s="156">
        <f t="shared" si="65"/>
        <v>0</v>
      </c>
      <c r="BG312" s="156">
        <f t="shared" si="66"/>
        <v>0</v>
      </c>
      <c r="BH312" s="156">
        <f t="shared" si="67"/>
        <v>0</v>
      </c>
      <c r="BI312" s="156">
        <f t="shared" si="68"/>
        <v>0</v>
      </c>
      <c r="BJ312" s="16" t="s">
        <v>88</v>
      </c>
      <c r="BK312" s="156">
        <f t="shared" si="69"/>
        <v>0</v>
      </c>
      <c r="BL312" s="16" t="s">
        <v>396</v>
      </c>
      <c r="BM312" s="155" t="s">
        <v>3465</v>
      </c>
    </row>
    <row r="313" spans="2:65" s="1" customFormat="1" ht="24.15" customHeight="1">
      <c r="B313" s="142"/>
      <c r="C313" s="143" t="s">
        <v>2180</v>
      </c>
      <c r="D313" s="143" t="s">
        <v>319</v>
      </c>
      <c r="E313" s="144" t="s">
        <v>10079</v>
      </c>
      <c r="F313" s="145" t="s">
        <v>10080</v>
      </c>
      <c r="G313" s="146" t="s">
        <v>484</v>
      </c>
      <c r="H313" s="147">
        <v>571</v>
      </c>
      <c r="I313" s="148"/>
      <c r="J313" s="149">
        <f t="shared" si="60"/>
        <v>0</v>
      </c>
      <c r="K313" s="150"/>
      <c r="L313" s="31"/>
      <c r="M313" s="151" t="s">
        <v>1</v>
      </c>
      <c r="N313" s="152" t="s">
        <v>42</v>
      </c>
      <c r="P313" s="153">
        <f t="shared" si="61"/>
        <v>0</v>
      </c>
      <c r="Q313" s="153">
        <v>0</v>
      </c>
      <c r="R313" s="153">
        <f t="shared" si="62"/>
        <v>0</v>
      </c>
      <c r="S313" s="153">
        <v>0</v>
      </c>
      <c r="T313" s="154">
        <f t="shared" si="63"/>
        <v>0</v>
      </c>
      <c r="AR313" s="155" t="s">
        <v>396</v>
      </c>
      <c r="AT313" s="155" t="s">
        <v>319</v>
      </c>
      <c r="AU313" s="155" t="s">
        <v>88</v>
      </c>
      <c r="AY313" s="16" t="s">
        <v>317</v>
      </c>
      <c r="BE313" s="156">
        <f t="shared" si="64"/>
        <v>0</v>
      </c>
      <c r="BF313" s="156">
        <f t="shared" si="65"/>
        <v>0</v>
      </c>
      <c r="BG313" s="156">
        <f t="shared" si="66"/>
        <v>0</v>
      </c>
      <c r="BH313" s="156">
        <f t="shared" si="67"/>
        <v>0</v>
      </c>
      <c r="BI313" s="156">
        <f t="shared" si="68"/>
        <v>0</v>
      </c>
      <c r="BJ313" s="16" t="s">
        <v>88</v>
      </c>
      <c r="BK313" s="156">
        <f t="shared" si="69"/>
        <v>0</v>
      </c>
      <c r="BL313" s="16" t="s">
        <v>396</v>
      </c>
      <c r="BM313" s="155" t="s">
        <v>3473</v>
      </c>
    </row>
    <row r="314" spans="2:65" s="1" customFormat="1" ht="24.15" customHeight="1">
      <c r="B314" s="142"/>
      <c r="C314" s="143" t="s">
        <v>2184</v>
      </c>
      <c r="D314" s="143" t="s">
        <v>319</v>
      </c>
      <c r="E314" s="144" t="s">
        <v>10081</v>
      </c>
      <c r="F314" s="145" t="s">
        <v>10082</v>
      </c>
      <c r="G314" s="146" t="s">
        <v>484</v>
      </c>
      <c r="H314" s="147">
        <v>241</v>
      </c>
      <c r="I314" s="148"/>
      <c r="J314" s="149">
        <f t="shared" si="60"/>
        <v>0</v>
      </c>
      <c r="K314" s="150"/>
      <c r="L314" s="31"/>
      <c r="M314" s="151" t="s">
        <v>1</v>
      </c>
      <c r="N314" s="152" t="s">
        <v>42</v>
      </c>
      <c r="P314" s="153">
        <f t="shared" si="61"/>
        <v>0</v>
      </c>
      <c r="Q314" s="153">
        <v>0</v>
      </c>
      <c r="R314" s="153">
        <f t="shared" si="62"/>
        <v>0</v>
      </c>
      <c r="S314" s="153">
        <v>0</v>
      </c>
      <c r="T314" s="154">
        <f t="shared" si="63"/>
        <v>0</v>
      </c>
      <c r="AR314" s="155" t="s">
        <v>396</v>
      </c>
      <c r="AT314" s="155" t="s">
        <v>319</v>
      </c>
      <c r="AU314" s="155" t="s">
        <v>88</v>
      </c>
      <c r="AY314" s="16" t="s">
        <v>317</v>
      </c>
      <c r="BE314" s="156">
        <f t="shared" si="64"/>
        <v>0</v>
      </c>
      <c r="BF314" s="156">
        <f t="shared" si="65"/>
        <v>0</v>
      </c>
      <c r="BG314" s="156">
        <f t="shared" si="66"/>
        <v>0</v>
      </c>
      <c r="BH314" s="156">
        <f t="shared" si="67"/>
        <v>0</v>
      </c>
      <c r="BI314" s="156">
        <f t="shared" si="68"/>
        <v>0</v>
      </c>
      <c r="BJ314" s="16" t="s">
        <v>88</v>
      </c>
      <c r="BK314" s="156">
        <f t="shared" si="69"/>
        <v>0</v>
      </c>
      <c r="BL314" s="16" t="s">
        <v>396</v>
      </c>
      <c r="BM314" s="155" t="s">
        <v>3481</v>
      </c>
    </row>
    <row r="315" spans="2:65" s="1" customFormat="1" ht="24.15" customHeight="1">
      <c r="B315" s="142"/>
      <c r="C315" s="143" t="s">
        <v>2189</v>
      </c>
      <c r="D315" s="143" t="s">
        <v>319</v>
      </c>
      <c r="E315" s="144" t="s">
        <v>10083</v>
      </c>
      <c r="F315" s="145" t="s">
        <v>10084</v>
      </c>
      <c r="G315" s="146" t="s">
        <v>484</v>
      </c>
      <c r="H315" s="147">
        <v>215</v>
      </c>
      <c r="I315" s="148"/>
      <c r="J315" s="149">
        <f t="shared" si="60"/>
        <v>0</v>
      </c>
      <c r="K315" s="150"/>
      <c r="L315" s="31"/>
      <c r="M315" s="151" t="s">
        <v>1</v>
      </c>
      <c r="N315" s="152" t="s">
        <v>42</v>
      </c>
      <c r="P315" s="153">
        <f t="shared" si="61"/>
        <v>0</v>
      </c>
      <c r="Q315" s="153">
        <v>0</v>
      </c>
      <c r="R315" s="153">
        <f t="shared" si="62"/>
        <v>0</v>
      </c>
      <c r="S315" s="153">
        <v>0</v>
      </c>
      <c r="T315" s="154">
        <f t="shared" si="63"/>
        <v>0</v>
      </c>
      <c r="AR315" s="155" t="s">
        <v>396</v>
      </c>
      <c r="AT315" s="155" t="s">
        <v>319</v>
      </c>
      <c r="AU315" s="155" t="s">
        <v>88</v>
      </c>
      <c r="AY315" s="16" t="s">
        <v>317</v>
      </c>
      <c r="BE315" s="156">
        <f t="shared" si="64"/>
        <v>0</v>
      </c>
      <c r="BF315" s="156">
        <f t="shared" si="65"/>
        <v>0</v>
      </c>
      <c r="BG315" s="156">
        <f t="shared" si="66"/>
        <v>0</v>
      </c>
      <c r="BH315" s="156">
        <f t="shared" si="67"/>
        <v>0</v>
      </c>
      <c r="BI315" s="156">
        <f t="shared" si="68"/>
        <v>0</v>
      </c>
      <c r="BJ315" s="16" t="s">
        <v>88</v>
      </c>
      <c r="BK315" s="156">
        <f t="shared" si="69"/>
        <v>0</v>
      </c>
      <c r="BL315" s="16" t="s">
        <v>396</v>
      </c>
      <c r="BM315" s="155" t="s">
        <v>3489</v>
      </c>
    </row>
    <row r="316" spans="2:65" s="1" customFormat="1" ht="16.5" customHeight="1">
      <c r="B316" s="142"/>
      <c r="C316" s="143" t="s">
        <v>2194</v>
      </c>
      <c r="D316" s="143" t="s">
        <v>319</v>
      </c>
      <c r="E316" s="144" t="s">
        <v>10085</v>
      </c>
      <c r="F316" s="145" t="s">
        <v>1</v>
      </c>
      <c r="G316" s="146" t="s">
        <v>1</v>
      </c>
      <c r="H316" s="147">
        <v>0</v>
      </c>
      <c r="I316" s="148"/>
      <c r="J316" s="149">
        <f t="shared" si="60"/>
        <v>0</v>
      </c>
      <c r="K316" s="150"/>
      <c r="L316" s="31"/>
      <c r="M316" s="151" t="s">
        <v>1</v>
      </c>
      <c r="N316" s="152" t="s">
        <v>42</v>
      </c>
      <c r="P316" s="153">
        <f t="shared" si="61"/>
        <v>0</v>
      </c>
      <c r="Q316" s="153">
        <v>0</v>
      </c>
      <c r="R316" s="153">
        <f t="shared" si="62"/>
        <v>0</v>
      </c>
      <c r="S316" s="153">
        <v>0</v>
      </c>
      <c r="T316" s="154">
        <f t="shared" si="63"/>
        <v>0</v>
      </c>
      <c r="AR316" s="155" t="s">
        <v>396</v>
      </c>
      <c r="AT316" s="155" t="s">
        <v>319</v>
      </c>
      <c r="AU316" s="155" t="s">
        <v>88</v>
      </c>
      <c r="AY316" s="16" t="s">
        <v>317</v>
      </c>
      <c r="BE316" s="156">
        <f t="shared" si="64"/>
        <v>0</v>
      </c>
      <c r="BF316" s="156">
        <f t="shared" si="65"/>
        <v>0</v>
      </c>
      <c r="BG316" s="156">
        <f t="shared" si="66"/>
        <v>0</v>
      </c>
      <c r="BH316" s="156">
        <f t="shared" si="67"/>
        <v>0</v>
      </c>
      <c r="BI316" s="156">
        <f t="shared" si="68"/>
        <v>0</v>
      </c>
      <c r="BJ316" s="16" t="s">
        <v>88</v>
      </c>
      <c r="BK316" s="156">
        <f t="shared" si="69"/>
        <v>0</v>
      </c>
      <c r="BL316" s="16" t="s">
        <v>396</v>
      </c>
      <c r="BM316" s="155" t="s">
        <v>3497</v>
      </c>
    </row>
    <row r="317" spans="2:65" s="1" customFormat="1" ht="24.15" customHeight="1">
      <c r="B317" s="142"/>
      <c r="C317" s="143" t="s">
        <v>2199</v>
      </c>
      <c r="D317" s="143" t="s">
        <v>319</v>
      </c>
      <c r="E317" s="144" t="s">
        <v>10086</v>
      </c>
      <c r="F317" s="145" t="s">
        <v>10087</v>
      </c>
      <c r="G317" s="146" t="s">
        <v>484</v>
      </c>
      <c r="H317" s="147">
        <v>83</v>
      </c>
      <c r="I317" s="148"/>
      <c r="J317" s="149">
        <f t="shared" si="60"/>
        <v>0</v>
      </c>
      <c r="K317" s="150"/>
      <c r="L317" s="31"/>
      <c r="M317" s="151" t="s">
        <v>1</v>
      </c>
      <c r="N317" s="152" t="s">
        <v>42</v>
      </c>
      <c r="P317" s="153">
        <f t="shared" si="61"/>
        <v>0</v>
      </c>
      <c r="Q317" s="153">
        <v>0</v>
      </c>
      <c r="R317" s="153">
        <f t="shared" si="62"/>
        <v>0</v>
      </c>
      <c r="S317" s="153">
        <v>0</v>
      </c>
      <c r="T317" s="154">
        <f t="shared" si="63"/>
        <v>0</v>
      </c>
      <c r="AR317" s="155" t="s">
        <v>396</v>
      </c>
      <c r="AT317" s="155" t="s">
        <v>319</v>
      </c>
      <c r="AU317" s="155" t="s">
        <v>88</v>
      </c>
      <c r="AY317" s="16" t="s">
        <v>317</v>
      </c>
      <c r="BE317" s="156">
        <f t="shared" si="64"/>
        <v>0</v>
      </c>
      <c r="BF317" s="156">
        <f t="shared" si="65"/>
        <v>0</v>
      </c>
      <c r="BG317" s="156">
        <f t="shared" si="66"/>
        <v>0</v>
      </c>
      <c r="BH317" s="156">
        <f t="shared" si="67"/>
        <v>0</v>
      </c>
      <c r="BI317" s="156">
        <f t="shared" si="68"/>
        <v>0</v>
      </c>
      <c r="BJ317" s="16" t="s">
        <v>88</v>
      </c>
      <c r="BK317" s="156">
        <f t="shared" si="69"/>
        <v>0</v>
      </c>
      <c r="BL317" s="16" t="s">
        <v>396</v>
      </c>
      <c r="BM317" s="155" t="s">
        <v>3519</v>
      </c>
    </row>
    <row r="318" spans="2:65" s="1" customFormat="1" ht="16.5" customHeight="1">
      <c r="B318" s="142"/>
      <c r="C318" s="143" t="s">
        <v>2205</v>
      </c>
      <c r="D318" s="143" t="s">
        <v>319</v>
      </c>
      <c r="E318" s="144" t="s">
        <v>10088</v>
      </c>
      <c r="F318" s="145" t="s">
        <v>1</v>
      </c>
      <c r="G318" s="146" t="s">
        <v>1</v>
      </c>
      <c r="H318" s="147">
        <v>0</v>
      </c>
      <c r="I318" s="148"/>
      <c r="J318" s="149">
        <f t="shared" si="60"/>
        <v>0</v>
      </c>
      <c r="K318" s="150"/>
      <c r="L318" s="31"/>
      <c r="M318" s="151" t="s">
        <v>1</v>
      </c>
      <c r="N318" s="152" t="s">
        <v>42</v>
      </c>
      <c r="P318" s="153">
        <f t="shared" si="61"/>
        <v>0</v>
      </c>
      <c r="Q318" s="153">
        <v>0</v>
      </c>
      <c r="R318" s="153">
        <f t="shared" si="62"/>
        <v>0</v>
      </c>
      <c r="S318" s="153">
        <v>0</v>
      </c>
      <c r="T318" s="154">
        <f t="shared" si="63"/>
        <v>0</v>
      </c>
      <c r="AR318" s="155" t="s">
        <v>396</v>
      </c>
      <c r="AT318" s="155" t="s">
        <v>319</v>
      </c>
      <c r="AU318" s="155" t="s">
        <v>88</v>
      </c>
      <c r="AY318" s="16" t="s">
        <v>317</v>
      </c>
      <c r="BE318" s="156">
        <f t="shared" si="64"/>
        <v>0</v>
      </c>
      <c r="BF318" s="156">
        <f t="shared" si="65"/>
        <v>0</v>
      </c>
      <c r="BG318" s="156">
        <f t="shared" si="66"/>
        <v>0</v>
      </c>
      <c r="BH318" s="156">
        <f t="shared" si="67"/>
        <v>0</v>
      </c>
      <c r="BI318" s="156">
        <f t="shared" si="68"/>
        <v>0</v>
      </c>
      <c r="BJ318" s="16" t="s">
        <v>88</v>
      </c>
      <c r="BK318" s="156">
        <f t="shared" si="69"/>
        <v>0</v>
      </c>
      <c r="BL318" s="16" t="s">
        <v>396</v>
      </c>
      <c r="BM318" s="155" t="s">
        <v>3529</v>
      </c>
    </row>
    <row r="319" spans="2:65" s="1" customFormat="1" ht="24.15" customHeight="1">
      <c r="B319" s="142"/>
      <c r="C319" s="143" t="s">
        <v>2209</v>
      </c>
      <c r="D319" s="143" t="s">
        <v>319</v>
      </c>
      <c r="E319" s="144" t="s">
        <v>10089</v>
      </c>
      <c r="F319" s="145" t="s">
        <v>10090</v>
      </c>
      <c r="G319" s="146" t="s">
        <v>639</v>
      </c>
      <c r="H319" s="198"/>
      <c r="I319" s="148"/>
      <c r="J319" s="149">
        <f t="shared" si="60"/>
        <v>0</v>
      </c>
      <c r="K319" s="150"/>
      <c r="L319" s="31"/>
      <c r="M319" s="151" t="s">
        <v>1</v>
      </c>
      <c r="N319" s="152" t="s">
        <v>42</v>
      </c>
      <c r="P319" s="153">
        <f t="shared" si="61"/>
        <v>0</v>
      </c>
      <c r="Q319" s="153">
        <v>0</v>
      </c>
      <c r="R319" s="153">
        <f t="shared" si="62"/>
        <v>0</v>
      </c>
      <c r="S319" s="153">
        <v>0</v>
      </c>
      <c r="T319" s="154">
        <f t="shared" si="63"/>
        <v>0</v>
      </c>
      <c r="AR319" s="155" t="s">
        <v>396</v>
      </c>
      <c r="AT319" s="155" t="s">
        <v>319</v>
      </c>
      <c r="AU319" s="155" t="s">
        <v>88</v>
      </c>
      <c r="AY319" s="16" t="s">
        <v>317</v>
      </c>
      <c r="BE319" s="156">
        <f t="shared" si="64"/>
        <v>0</v>
      </c>
      <c r="BF319" s="156">
        <f t="shared" si="65"/>
        <v>0</v>
      </c>
      <c r="BG319" s="156">
        <f t="shared" si="66"/>
        <v>0</v>
      </c>
      <c r="BH319" s="156">
        <f t="shared" si="67"/>
        <v>0</v>
      </c>
      <c r="BI319" s="156">
        <f t="shared" si="68"/>
        <v>0</v>
      </c>
      <c r="BJ319" s="16" t="s">
        <v>88</v>
      </c>
      <c r="BK319" s="156">
        <f t="shared" si="69"/>
        <v>0</v>
      </c>
      <c r="BL319" s="16" t="s">
        <v>396</v>
      </c>
      <c r="BM319" s="155" t="s">
        <v>3585</v>
      </c>
    </row>
    <row r="320" spans="2:65" s="1" customFormat="1" ht="24.15" customHeight="1">
      <c r="B320" s="142"/>
      <c r="C320" s="143" t="s">
        <v>2214</v>
      </c>
      <c r="D320" s="143" t="s">
        <v>319</v>
      </c>
      <c r="E320" s="144" t="s">
        <v>10091</v>
      </c>
      <c r="F320" s="145" t="s">
        <v>10092</v>
      </c>
      <c r="G320" s="146" t="s">
        <v>639</v>
      </c>
      <c r="H320" s="198"/>
      <c r="I320" s="148"/>
      <c r="J320" s="149">
        <f t="shared" si="60"/>
        <v>0</v>
      </c>
      <c r="K320" s="150"/>
      <c r="L320" s="31"/>
      <c r="M320" s="151" t="s">
        <v>1</v>
      </c>
      <c r="N320" s="152" t="s">
        <v>42</v>
      </c>
      <c r="P320" s="153">
        <f t="shared" si="61"/>
        <v>0</v>
      </c>
      <c r="Q320" s="153">
        <v>0</v>
      </c>
      <c r="R320" s="153">
        <f t="shared" si="62"/>
        <v>0</v>
      </c>
      <c r="S320" s="153">
        <v>0</v>
      </c>
      <c r="T320" s="154">
        <f t="shared" si="63"/>
        <v>0</v>
      </c>
      <c r="AR320" s="155" t="s">
        <v>396</v>
      </c>
      <c r="AT320" s="155" t="s">
        <v>319</v>
      </c>
      <c r="AU320" s="155" t="s">
        <v>88</v>
      </c>
      <c r="AY320" s="16" t="s">
        <v>317</v>
      </c>
      <c r="BE320" s="156">
        <f t="shared" si="64"/>
        <v>0</v>
      </c>
      <c r="BF320" s="156">
        <f t="shared" si="65"/>
        <v>0</v>
      </c>
      <c r="BG320" s="156">
        <f t="shared" si="66"/>
        <v>0</v>
      </c>
      <c r="BH320" s="156">
        <f t="shared" si="67"/>
        <v>0</v>
      </c>
      <c r="BI320" s="156">
        <f t="shared" si="68"/>
        <v>0</v>
      </c>
      <c r="BJ320" s="16" t="s">
        <v>88</v>
      </c>
      <c r="BK320" s="156">
        <f t="shared" si="69"/>
        <v>0</v>
      </c>
      <c r="BL320" s="16" t="s">
        <v>396</v>
      </c>
      <c r="BM320" s="155" t="s">
        <v>3725</v>
      </c>
    </row>
    <row r="321" spans="2:65" s="11" customFormat="1" ht="22.75" customHeight="1">
      <c r="B321" s="130"/>
      <c r="D321" s="131" t="s">
        <v>75</v>
      </c>
      <c r="E321" s="140" t="s">
        <v>643</v>
      </c>
      <c r="F321" s="140" t="s">
        <v>10093</v>
      </c>
      <c r="I321" s="133"/>
      <c r="J321" s="141">
        <f>BK321</f>
        <v>0</v>
      </c>
      <c r="L321" s="130"/>
      <c r="M321" s="135"/>
      <c r="P321" s="136">
        <f>SUM(P322:P464)</f>
        <v>0</v>
      </c>
      <c r="R321" s="136">
        <f>SUM(R322:R464)</f>
        <v>0</v>
      </c>
      <c r="T321" s="137">
        <f>SUM(T322:T464)</f>
        <v>0</v>
      </c>
      <c r="AR321" s="131" t="s">
        <v>88</v>
      </c>
      <c r="AT321" s="138" t="s">
        <v>75</v>
      </c>
      <c r="AU321" s="138" t="s">
        <v>83</v>
      </c>
      <c r="AY321" s="131" t="s">
        <v>317</v>
      </c>
      <c r="BK321" s="139">
        <f>SUM(BK322:BK464)</f>
        <v>0</v>
      </c>
    </row>
    <row r="322" spans="2:65" s="1" customFormat="1" ht="24.15" customHeight="1">
      <c r="B322" s="142"/>
      <c r="C322" s="143" t="s">
        <v>5612</v>
      </c>
      <c r="D322" s="143" t="s">
        <v>319</v>
      </c>
      <c r="E322" s="144" t="s">
        <v>10094</v>
      </c>
      <c r="F322" s="145" t="s">
        <v>10095</v>
      </c>
      <c r="G322" s="146" t="s">
        <v>9927</v>
      </c>
      <c r="H322" s="147">
        <v>2</v>
      </c>
      <c r="I322" s="148"/>
      <c r="J322" s="149">
        <f t="shared" ref="J322:J353" si="70">ROUND(I322*H322,2)</f>
        <v>0</v>
      </c>
      <c r="K322" s="150"/>
      <c r="L322" s="31"/>
      <c r="M322" s="151" t="s">
        <v>1</v>
      </c>
      <c r="N322" s="152" t="s">
        <v>42</v>
      </c>
      <c r="P322" s="153">
        <f t="shared" ref="P322:P353" si="71">O322*H322</f>
        <v>0</v>
      </c>
      <c r="Q322" s="153">
        <v>0</v>
      </c>
      <c r="R322" s="153">
        <f t="shared" ref="R322:R353" si="72">Q322*H322</f>
        <v>0</v>
      </c>
      <c r="S322" s="153">
        <v>0</v>
      </c>
      <c r="T322" s="154">
        <f t="shared" ref="T322:T353" si="73">S322*H322</f>
        <v>0</v>
      </c>
      <c r="AR322" s="155" t="s">
        <v>396</v>
      </c>
      <c r="AT322" s="155" t="s">
        <v>319</v>
      </c>
      <c r="AU322" s="155" t="s">
        <v>88</v>
      </c>
      <c r="AY322" s="16" t="s">
        <v>317</v>
      </c>
      <c r="BE322" s="156">
        <f t="shared" ref="BE322:BE353" si="74">IF(N322="základná",J322,0)</f>
        <v>0</v>
      </c>
      <c r="BF322" s="156">
        <f t="shared" ref="BF322:BF353" si="75">IF(N322="znížená",J322,0)</f>
        <v>0</v>
      </c>
      <c r="BG322" s="156">
        <f t="shared" ref="BG322:BG353" si="76">IF(N322="zákl. prenesená",J322,0)</f>
        <v>0</v>
      </c>
      <c r="BH322" s="156">
        <f t="shared" ref="BH322:BH353" si="77">IF(N322="zníž. prenesená",J322,0)</f>
        <v>0</v>
      </c>
      <c r="BI322" s="156">
        <f t="shared" ref="BI322:BI353" si="78">IF(N322="nulová",J322,0)</f>
        <v>0</v>
      </c>
      <c r="BJ322" s="16" t="s">
        <v>88</v>
      </c>
      <c r="BK322" s="156">
        <f t="shared" ref="BK322:BK353" si="79">ROUND(I322*H322,2)</f>
        <v>0</v>
      </c>
      <c r="BL322" s="16" t="s">
        <v>396</v>
      </c>
      <c r="BM322" s="155" t="s">
        <v>3905</v>
      </c>
    </row>
    <row r="323" spans="2:65" s="1" customFormat="1" ht="16.5" customHeight="1">
      <c r="B323" s="142"/>
      <c r="C323" s="179" t="s">
        <v>5616</v>
      </c>
      <c r="D323" s="179" t="s">
        <v>454</v>
      </c>
      <c r="E323" s="180" t="s">
        <v>10096</v>
      </c>
      <c r="F323" s="181" t="s">
        <v>10097</v>
      </c>
      <c r="G323" s="182" t="s">
        <v>467</v>
      </c>
      <c r="H323" s="183">
        <v>2</v>
      </c>
      <c r="I323" s="184"/>
      <c r="J323" s="185">
        <f t="shared" si="70"/>
        <v>0</v>
      </c>
      <c r="K323" s="186"/>
      <c r="L323" s="187"/>
      <c r="M323" s="188" t="s">
        <v>1</v>
      </c>
      <c r="N323" s="189" t="s">
        <v>42</v>
      </c>
      <c r="P323" s="153">
        <f t="shared" si="71"/>
        <v>0</v>
      </c>
      <c r="Q323" s="153">
        <v>0</v>
      </c>
      <c r="R323" s="153">
        <f t="shared" si="72"/>
        <v>0</v>
      </c>
      <c r="S323" s="153">
        <v>0</v>
      </c>
      <c r="T323" s="154">
        <f t="shared" si="73"/>
        <v>0</v>
      </c>
      <c r="AR323" s="155" t="s">
        <v>481</v>
      </c>
      <c r="AT323" s="155" t="s">
        <v>454</v>
      </c>
      <c r="AU323" s="155" t="s">
        <v>88</v>
      </c>
      <c r="AY323" s="16" t="s">
        <v>317</v>
      </c>
      <c r="BE323" s="156">
        <f t="shared" si="74"/>
        <v>0</v>
      </c>
      <c r="BF323" s="156">
        <f t="shared" si="75"/>
        <v>0</v>
      </c>
      <c r="BG323" s="156">
        <f t="shared" si="76"/>
        <v>0</v>
      </c>
      <c r="BH323" s="156">
        <f t="shared" si="77"/>
        <v>0</v>
      </c>
      <c r="BI323" s="156">
        <f t="shared" si="78"/>
        <v>0</v>
      </c>
      <c r="BJ323" s="16" t="s">
        <v>88</v>
      </c>
      <c r="BK323" s="156">
        <f t="shared" si="79"/>
        <v>0</v>
      </c>
      <c r="BL323" s="16" t="s">
        <v>396</v>
      </c>
      <c r="BM323" s="155" t="s">
        <v>3929</v>
      </c>
    </row>
    <row r="324" spans="2:65" s="1" customFormat="1" ht="24.15" customHeight="1">
      <c r="B324" s="142"/>
      <c r="C324" s="143" t="s">
        <v>2218</v>
      </c>
      <c r="D324" s="143" t="s">
        <v>319</v>
      </c>
      <c r="E324" s="144" t="s">
        <v>10098</v>
      </c>
      <c r="F324" s="145" t="s">
        <v>10099</v>
      </c>
      <c r="G324" s="146" t="s">
        <v>9927</v>
      </c>
      <c r="H324" s="147">
        <v>61</v>
      </c>
      <c r="I324" s="148"/>
      <c r="J324" s="149">
        <f t="shared" si="70"/>
        <v>0</v>
      </c>
      <c r="K324" s="150"/>
      <c r="L324" s="31"/>
      <c r="M324" s="151" t="s">
        <v>1</v>
      </c>
      <c r="N324" s="152" t="s">
        <v>42</v>
      </c>
      <c r="P324" s="153">
        <f t="shared" si="71"/>
        <v>0</v>
      </c>
      <c r="Q324" s="153">
        <v>0</v>
      </c>
      <c r="R324" s="153">
        <f t="shared" si="72"/>
        <v>0</v>
      </c>
      <c r="S324" s="153">
        <v>0</v>
      </c>
      <c r="T324" s="154">
        <f t="shared" si="73"/>
        <v>0</v>
      </c>
      <c r="AR324" s="155" t="s">
        <v>396</v>
      </c>
      <c r="AT324" s="155" t="s">
        <v>319</v>
      </c>
      <c r="AU324" s="155" t="s">
        <v>88</v>
      </c>
      <c r="AY324" s="16" t="s">
        <v>317</v>
      </c>
      <c r="BE324" s="156">
        <f t="shared" si="74"/>
        <v>0</v>
      </c>
      <c r="BF324" s="156">
        <f t="shared" si="75"/>
        <v>0</v>
      </c>
      <c r="BG324" s="156">
        <f t="shared" si="76"/>
        <v>0</v>
      </c>
      <c r="BH324" s="156">
        <f t="shared" si="77"/>
        <v>0</v>
      </c>
      <c r="BI324" s="156">
        <f t="shared" si="78"/>
        <v>0</v>
      </c>
      <c r="BJ324" s="16" t="s">
        <v>88</v>
      </c>
      <c r="BK324" s="156">
        <f t="shared" si="79"/>
        <v>0</v>
      </c>
      <c r="BL324" s="16" t="s">
        <v>396</v>
      </c>
      <c r="BM324" s="155" t="s">
        <v>4544</v>
      </c>
    </row>
    <row r="325" spans="2:65" s="1" customFormat="1" ht="16.5" customHeight="1">
      <c r="B325" s="142"/>
      <c r="C325" s="179" t="s">
        <v>2223</v>
      </c>
      <c r="D325" s="179" t="s">
        <v>454</v>
      </c>
      <c r="E325" s="180" t="s">
        <v>10100</v>
      </c>
      <c r="F325" s="181" t="s">
        <v>10101</v>
      </c>
      <c r="G325" s="182" t="s">
        <v>467</v>
      </c>
      <c r="H325" s="183">
        <v>12</v>
      </c>
      <c r="I325" s="184"/>
      <c r="J325" s="185">
        <f t="shared" si="70"/>
        <v>0</v>
      </c>
      <c r="K325" s="186"/>
      <c r="L325" s="187"/>
      <c r="M325" s="188" t="s">
        <v>1</v>
      </c>
      <c r="N325" s="189" t="s">
        <v>42</v>
      </c>
      <c r="P325" s="153">
        <f t="shared" si="71"/>
        <v>0</v>
      </c>
      <c r="Q325" s="153">
        <v>0</v>
      </c>
      <c r="R325" s="153">
        <f t="shared" si="72"/>
        <v>0</v>
      </c>
      <c r="S325" s="153">
        <v>0</v>
      </c>
      <c r="T325" s="154">
        <f t="shared" si="73"/>
        <v>0</v>
      </c>
      <c r="AR325" s="155" t="s">
        <v>481</v>
      </c>
      <c r="AT325" s="155" t="s">
        <v>454</v>
      </c>
      <c r="AU325" s="155" t="s">
        <v>88</v>
      </c>
      <c r="AY325" s="16" t="s">
        <v>317</v>
      </c>
      <c r="BE325" s="156">
        <f t="shared" si="74"/>
        <v>0</v>
      </c>
      <c r="BF325" s="156">
        <f t="shared" si="75"/>
        <v>0</v>
      </c>
      <c r="BG325" s="156">
        <f t="shared" si="76"/>
        <v>0</v>
      </c>
      <c r="BH325" s="156">
        <f t="shared" si="77"/>
        <v>0</v>
      </c>
      <c r="BI325" s="156">
        <f t="shared" si="78"/>
        <v>0</v>
      </c>
      <c r="BJ325" s="16" t="s">
        <v>88</v>
      </c>
      <c r="BK325" s="156">
        <f t="shared" si="79"/>
        <v>0</v>
      </c>
      <c r="BL325" s="16" t="s">
        <v>396</v>
      </c>
      <c r="BM325" s="155" t="s">
        <v>4600</v>
      </c>
    </row>
    <row r="326" spans="2:65" s="1" customFormat="1" ht="16.5" customHeight="1">
      <c r="B326" s="142"/>
      <c r="C326" s="179" t="s">
        <v>2225</v>
      </c>
      <c r="D326" s="179" t="s">
        <v>454</v>
      </c>
      <c r="E326" s="180" t="s">
        <v>10102</v>
      </c>
      <c r="F326" s="181" t="s">
        <v>1</v>
      </c>
      <c r="G326" s="182" t="s">
        <v>1</v>
      </c>
      <c r="H326" s="183">
        <v>0</v>
      </c>
      <c r="I326" s="184"/>
      <c r="J326" s="185">
        <f t="shared" si="70"/>
        <v>0</v>
      </c>
      <c r="K326" s="186"/>
      <c r="L326" s="187"/>
      <c r="M326" s="188" t="s">
        <v>1</v>
      </c>
      <c r="N326" s="189" t="s">
        <v>42</v>
      </c>
      <c r="P326" s="153">
        <f t="shared" si="71"/>
        <v>0</v>
      </c>
      <c r="Q326" s="153">
        <v>0</v>
      </c>
      <c r="R326" s="153">
        <f t="shared" si="72"/>
        <v>0</v>
      </c>
      <c r="S326" s="153">
        <v>0</v>
      </c>
      <c r="T326" s="154">
        <f t="shared" si="73"/>
        <v>0</v>
      </c>
      <c r="AR326" s="155" t="s">
        <v>481</v>
      </c>
      <c r="AT326" s="155" t="s">
        <v>454</v>
      </c>
      <c r="AU326" s="155" t="s">
        <v>88</v>
      </c>
      <c r="AY326" s="16" t="s">
        <v>317</v>
      </c>
      <c r="BE326" s="156">
        <f t="shared" si="74"/>
        <v>0</v>
      </c>
      <c r="BF326" s="156">
        <f t="shared" si="75"/>
        <v>0</v>
      </c>
      <c r="BG326" s="156">
        <f t="shared" si="76"/>
        <v>0</v>
      </c>
      <c r="BH326" s="156">
        <f t="shared" si="77"/>
        <v>0</v>
      </c>
      <c r="BI326" s="156">
        <f t="shared" si="78"/>
        <v>0</v>
      </c>
      <c r="BJ326" s="16" t="s">
        <v>88</v>
      </c>
      <c r="BK326" s="156">
        <f t="shared" si="79"/>
        <v>0</v>
      </c>
      <c r="BL326" s="16" t="s">
        <v>396</v>
      </c>
      <c r="BM326" s="155" t="s">
        <v>4628</v>
      </c>
    </row>
    <row r="327" spans="2:65" s="1" customFormat="1" ht="21.75" customHeight="1">
      <c r="B327" s="142"/>
      <c r="C327" s="179" t="s">
        <v>2228</v>
      </c>
      <c r="D327" s="179" t="s">
        <v>454</v>
      </c>
      <c r="E327" s="180" t="s">
        <v>10103</v>
      </c>
      <c r="F327" s="181" t="s">
        <v>10104</v>
      </c>
      <c r="G327" s="182" t="s">
        <v>467</v>
      </c>
      <c r="H327" s="183">
        <v>30</v>
      </c>
      <c r="I327" s="184"/>
      <c r="J327" s="185">
        <f t="shared" si="70"/>
        <v>0</v>
      </c>
      <c r="K327" s="186"/>
      <c r="L327" s="187"/>
      <c r="M327" s="188" t="s">
        <v>1</v>
      </c>
      <c r="N327" s="189" t="s">
        <v>42</v>
      </c>
      <c r="P327" s="153">
        <f t="shared" si="71"/>
        <v>0</v>
      </c>
      <c r="Q327" s="153">
        <v>0</v>
      </c>
      <c r="R327" s="153">
        <f t="shared" si="72"/>
        <v>0</v>
      </c>
      <c r="S327" s="153">
        <v>0</v>
      </c>
      <c r="T327" s="154">
        <f t="shared" si="73"/>
        <v>0</v>
      </c>
      <c r="AR327" s="155" t="s">
        <v>481</v>
      </c>
      <c r="AT327" s="155" t="s">
        <v>454</v>
      </c>
      <c r="AU327" s="155" t="s">
        <v>88</v>
      </c>
      <c r="AY327" s="16" t="s">
        <v>317</v>
      </c>
      <c r="BE327" s="156">
        <f t="shared" si="74"/>
        <v>0</v>
      </c>
      <c r="BF327" s="156">
        <f t="shared" si="75"/>
        <v>0</v>
      </c>
      <c r="BG327" s="156">
        <f t="shared" si="76"/>
        <v>0</v>
      </c>
      <c r="BH327" s="156">
        <f t="shared" si="77"/>
        <v>0</v>
      </c>
      <c r="BI327" s="156">
        <f t="shared" si="78"/>
        <v>0</v>
      </c>
      <c r="BJ327" s="16" t="s">
        <v>88</v>
      </c>
      <c r="BK327" s="156">
        <f t="shared" si="79"/>
        <v>0</v>
      </c>
      <c r="BL327" s="16" t="s">
        <v>396</v>
      </c>
      <c r="BM327" s="155" t="s">
        <v>4637</v>
      </c>
    </row>
    <row r="328" spans="2:65" s="1" customFormat="1" ht="16.5" customHeight="1">
      <c r="B328" s="142"/>
      <c r="C328" s="179" t="s">
        <v>2230</v>
      </c>
      <c r="D328" s="179" t="s">
        <v>454</v>
      </c>
      <c r="E328" s="180" t="s">
        <v>10105</v>
      </c>
      <c r="F328" s="181" t="s">
        <v>10106</v>
      </c>
      <c r="G328" s="182" t="s">
        <v>467</v>
      </c>
      <c r="H328" s="183">
        <v>9</v>
      </c>
      <c r="I328" s="184"/>
      <c r="J328" s="185">
        <f t="shared" si="70"/>
        <v>0</v>
      </c>
      <c r="K328" s="186"/>
      <c r="L328" s="187"/>
      <c r="M328" s="188" t="s">
        <v>1</v>
      </c>
      <c r="N328" s="189" t="s">
        <v>42</v>
      </c>
      <c r="P328" s="153">
        <f t="shared" si="71"/>
        <v>0</v>
      </c>
      <c r="Q328" s="153">
        <v>0</v>
      </c>
      <c r="R328" s="153">
        <f t="shared" si="72"/>
        <v>0</v>
      </c>
      <c r="S328" s="153">
        <v>0</v>
      </c>
      <c r="T328" s="154">
        <f t="shared" si="73"/>
        <v>0</v>
      </c>
      <c r="AR328" s="155" t="s">
        <v>481</v>
      </c>
      <c r="AT328" s="155" t="s">
        <v>454</v>
      </c>
      <c r="AU328" s="155" t="s">
        <v>88</v>
      </c>
      <c r="AY328" s="16" t="s">
        <v>317</v>
      </c>
      <c r="BE328" s="156">
        <f t="shared" si="74"/>
        <v>0</v>
      </c>
      <c r="BF328" s="156">
        <f t="shared" si="75"/>
        <v>0</v>
      </c>
      <c r="BG328" s="156">
        <f t="shared" si="76"/>
        <v>0</v>
      </c>
      <c r="BH328" s="156">
        <f t="shared" si="77"/>
        <v>0</v>
      </c>
      <c r="BI328" s="156">
        <f t="shared" si="78"/>
        <v>0</v>
      </c>
      <c r="BJ328" s="16" t="s">
        <v>88</v>
      </c>
      <c r="BK328" s="156">
        <f t="shared" si="79"/>
        <v>0</v>
      </c>
      <c r="BL328" s="16" t="s">
        <v>396</v>
      </c>
      <c r="BM328" s="155" t="s">
        <v>4691</v>
      </c>
    </row>
    <row r="329" spans="2:65" s="1" customFormat="1" ht="16.5" customHeight="1">
      <c r="B329" s="142"/>
      <c r="C329" s="179" t="s">
        <v>5770</v>
      </c>
      <c r="D329" s="179" t="s">
        <v>454</v>
      </c>
      <c r="E329" s="180" t="s">
        <v>10107</v>
      </c>
      <c r="F329" s="181" t="s">
        <v>10108</v>
      </c>
      <c r="G329" s="182" t="s">
        <v>467</v>
      </c>
      <c r="H329" s="183">
        <v>2</v>
      </c>
      <c r="I329" s="184"/>
      <c r="J329" s="185">
        <f t="shared" si="70"/>
        <v>0</v>
      </c>
      <c r="K329" s="186"/>
      <c r="L329" s="187"/>
      <c r="M329" s="188" t="s">
        <v>1</v>
      </c>
      <c r="N329" s="189" t="s">
        <v>42</v>
      </c>
      <c r="P329" s="153">
        <f t="shared" si="71"/>
        <v>0</v>
      </c>
      <c r="Q329" s="153">
        <v>0</v>
      </c>
      <c r="R329" s="153">
        <f t="shared" si="72"/>
        <v>0</v>
      </c>
      <c r="S329" s="153">
        <v>0</v>
      </c>
      <c r="T329" s="154">
        <f t="shared" si="73"/>
        <v>0</v>
      </c>
      <c r="AR329" s="155" t="s">
        <v>481</v>
      </c>
      <c r="AT329" s="155" t="s">
        <v>454</v>
      </c>
      <c r="AU329" s="155" t="s">
        <v>88</v>
      </c>
      <c r="AY329" s="16" t="s">
        <v>317</v>
      </c>
      <c r="BE329" s="156">
        <f t="shared" si="74"/>
        <v>0</v>
      </c>
      <c r="BF329" s="156">
        <f t="shared" si="75"/>
        <v>0</v>
      </c>
      <c r="BG329" s="156">
        <f t="shared" si="76"/>
        <v>0</v>
      </c>
      <c r="BH329" s="156">
        <f t="shared" si="77"/>
        <v>0</v>
      </c>
      <c r="BI329" s="156">
        <f t="shared" si="78"/>
        <v>0</v>
      </c>
      <c r="BJ329" s="16" t="s">
        <v>88</v>
      </c>
      <c r="BK329" s="156">
        <f t="shared" si="79"/>
        <v>0</v>
      </c>
      <c r="BL329" s="16" t="s">
        <v>396</v>
      </c>
      <c r="BM329" s="155" t="s">
        <v>10109</v>
      </c>
    </row>
    <row r="330" spans="2:65" s="1" customFormat="1" ht="37.75" customHeight="1">
      <c r="B330" s="142"/>
      <c r="C330" s="179" t="s">
        <v>5620</v>
      </c>
      <c r="D330" s="179" t="s">
        <v>454</v>
      </c>
      <c r="E330" s="180" t="s">
        <v>10110</v>
      </c>
      <c r="F330" s="181" t="s">
        <v>10111</v>
      </c>
      <c r="G330" s="182" t="s">
        <v>467</v>
      </c>
      <c r="H330" s="183">
        <v>2</v>
      </c>
      <c r="I330" s="184"/>
      <c r="J330" s="185">
        <f t="shared" si="70"/>
        <v>0</v>
      </c>
      <c r="K330" s="186"/>
      <c r="L330" s="187"/>
      <c r="M330" s="188" t="s">
        <v>1</v>
      </c>
      <c r="N330" s="189" t="s">
        <v>42</v>
      </c>
      <c r="P330" s="153">
        <f t="shared" si="71"/>
        <v>0</v>
      </c>
      <c r="Q330" s="153">
        <v>0</v>
      </c>
      <c r="R330" s="153">
        <f t="shared" si="72"/>
        <v>0</v>
      </c>
      <c r="S330" s="153">
        <v>0</v>
      </c>
      <c r="T330" s="154">
        <f t="shared" si="73"/>
        <v>0</v>
      </c>
      <c r="AR330" s="155" t="s">
        <v>481</v>
      </c>
      <c r="AT330" s="155" t="s">
        <v>454</v>
      </c>
      <c r="AU330" s="155" t="s">
        <v>88</v>
      </c>
      <c r="AY330" s="16" t="s">
        <v>317</v>
      </c>
      <c r="BE330" s="156">
        <f t="shared" si="74"/>
        <v>0</v>
      </c>
      <c r="BF330" s="156">
        <f t="shared" si="75"/>
        <v>0</v>
      </c>
      <c r="BG330" s="156">
        <f t="shared" si="76"/>
        <v>0</v>
      </c>
      <c r="BH330" s="156">
        <f t="shared" si="77"/>
        <v>0</v>
      </c>
      <c r="BI330" s="156">
        <f t="shared" si="78"/>
        <v>0</v>
      </c>
      <c r="BJ330" s="16" t="s">
        <v>88</v>
      </c>
      <c r="BK330" s="156">
        <f t="shared" si="79"/>
        <v>0</v>
      </c>
      <c r="BL330" s="16" t="s">
        <v>396</v>
      </c>
      <c r="BM330" s="155" t="s">
        <v>4711</v>
      </c>
    </row>
    <row r="331" spans="2:65" s="1" customFormat="1" ht="24.15" customHeight="1">
      <c r="B331" s="142"/>
      <c r="C331" s="179" t="s">
        <v>2232</v>
      </c>
      <c r="D331" s="179" t="s">
        <v>454</v>
      </c>
      <c r="E331" s="180" t="s">
        <v>10112</v>
      </c>
      <c r="F331" s="181" t="s">
        <v>10113</v>
      </c>
      <c r="G331" s="182" t="s">
        <v>467</v>
      </c>
      <c r="H331" s="183">
        <v>3</v>
      </c>
      <c r="I331" s="184"/>
      <c r="J331" s="185">
        <f t="shared" si="70"/>
        <v>0</v>
      </c>
      <c r="K331" s="186"/>
      <c r="L331" s="187"/>
      <c r="M331" s="188" t="s">
        <v>1</v>
      </c>
      <c r="N331" s="189" t="s">
        <v>42</v>
      </c>
      <c r="P331" s="153">
        <f t="shared" si="71"/>
        <v>0</v>
      </c>
      <c r="Q331" s="153">
        <v>0</v>
      </c>
      <c r="R331" s="153">
        <f t="shared" si="72"/>
        <v>0</v>
      </c>
      <c r="S331" s="153">
        <v>0</v>
      </c>
      <c r="T331" s="154">
        <f t="shared" si="73"/>
        <v>0</v>
      </c>
      <c r="AR331" s="155" t="s">
        <v>481</v>
      </c>
      <c r="AT331" s="155" t="s">
        <v>454</v>
      </c>
      <c r="AU331" s="155" t="s">
        <v>88</v>
      </c>
      <c r="AY331" s="16" t="s">
        <v>317</v>
      </c>
      <c r="BE331" s="156">
        <f t="shared" si="74"/>
        <v>0</v>
      </c>
      <c r="BF331" s="156">
        <f t="shared" si="75"/>
        <v>0</v>
      </c>
      <c r="BG331" s="156">
        <f t="shared" si="76"/>
        <v>0</v>
      </c>
      <c r="BH331" s="156">
        <f t="shared" si="77"/>
        <v>0</v>
      </c>
      <c r="BI331" s="156">
        <f t="shared" si="78"/>
        <v>0</v>
      </c>
      <c r="BJ331" s="16" t="s">
        <v>88</v>
      </c>
      <c r="BK331" s="156">
        <f t="shared" si="79"/>
        <v>0</v>
      </c>
      <c r="BL331" s="16" t="s">
        <v>396</v>
      </c>
      <c r="BM331" s="155" t="s">
        <v>4727</v>
      </c>
    </row>
    <row r="332" spans="2:65" s="1" customFormat="1" ht="24.15" customHeight="1">
      <c r="B332" s="142"/>
      <c r="C332" s="143" t="s">
        <v>2234</v>
      </c>
      <c r="D332" s="143" t="s">
        <v>319</v>
      </c>
      <c r="E332" s="144" t="s">
        <v>10114</v>
      </c>
      <c r="F332" s="145" t="s">
        <v>10115</v>
      </c>
      <c r="G332" s="146" t="s">
        <v>9927</v>
      </c>
      <c r="H332" s="147">
        <v>21</v>
      </c>
      <c r="I332" s="148"/>
      <c r="J332" s="149">
        <f t="shared" si="70"/>
        <v>0</v>
      </c>
      <c r="K332" s="150"/>
      <c r="L332" s="31"/>
      <c r="M332" s="151" t="s">
        <v>1</v>
      </c>
      <c r="N332" s="152" t="s">
        <v>42</v>
      </c>
      <c r="P332" s="153">
        <f t="shared" si="71"/>
        <v>0</v>
      </c>
      <c r="Q332" s="153">
        <v>0</v>
      </c>
      <c r="R332" s="153">
        <f t="shared" si="72"/>
        <v>0</v>
      </c>
      <c r="S332" s="153">
        <v>0</v>
      </c>
      <c r="T332" s="154">
        <f t="shared" si="73"/>
        <v>0</v>
      </c>
      <c r="AR332" s="155" t="s">
        <v>396</v>
      </c>
      <c r="AT332" s="155" t="s">
        <v>319</v>
      </c>
      <c r="AU332" s="155" t="s">
        <v>88</v>
      </c>
      <c r="AY332" s="16" t="s">
        <v>317</v>
      </c>
      <c r="BE332" s="156">
        <f t="shared" si="74"/>
        <v>0</v>
      </c>
      <c r="BF332" s="156">
        <f t="shared" si="75"/>
        <v>0</v>
      </c>
      <c r="BG332" s="156">
        <f t="shared" si="76"/>
        <v>0</v>
      </c>
      <c r="BH332" s="156">
        <f t="shared" si="77"/>
        <v>0</v>
      </c>
      <c r="BI332" s="156">
        <f t="shared" si="78"/>
        <v>0</v>
      </c>
      <c r="BJ332" s="16" t="s">
        <v>88</v>
      </c>
      <c r="BK332" s="156">
        <f t="shared" si="79"/>
        <v>0</v>
      </c>
      <c r="BL332" s="16" t="s">
        <v>396</v>
      </c>
      <c r="BM332" s="155" t="s">
        <v>4735</v>
      </c>
    </row>
    <row r="333" spans="2:65" s="1" customFormat="1" ht="16.5" customHeight="1">
      <c r="B333" s="142"/>
      <c r="C333" s="179" t="s">
        <v>2237</v>
      </c>
      <c r="D333" s="179" t="s">
        <v>454</v>
      </c>
      <c r="E333" s="180" t="s">
        <v>10116</v>
      </c>
      <c r="F333" s="181" t="s">
        <v>10117</v>
      </c>
      <c r="G333" s="182" t="s">
        <v>467</v>
      </c>
      <c r="H333" s="183">
        <v>2</v>
      </c>
      <c r="I333" s="184"/>
      <c r="J333" s="185">
        <f t="shared" si="70"/>
        <v>0</v>
      </c>
      <c r="K333" s="186"/>
      <c r="L333" s="187"/>
      <c r="M333" s="188" t="s">
        <v>1</v>
      </c>
      <c r="N333" s="189" t="s">
        <v>42</v>
      </c>
      <c r="P333" s="153">
        <f t="shared" si="71"/>
        <v>0</v>
      </c>
      <c r="Q333" s="153">
        <v>0</v>
      </c>
      <c r="R333" s="153">
        <f t="shared" si="72"/>
        <v>0</v>
      </c>
      <c r="S333" s="153">
        <v>0</v>
      </c>
      <c r="T333" s="154">
        <f t="shared" si="73"/>
        <v>0</v>
      </c>
      <c r="AR333" s="155" t="s">
        <v>481</v>
      </c>
      <c r="AT333" s="155" t="s">
        <v>454</v>
      </c>
      <c r="AU333" s="155" t="s">
        <v>88</v>
      </c>
      <c r="AY333" s="16" t="s">
        <v>317</v>
      </c>
      <c r="BE333" s="156">
        <f t="shared" si="74"/>
        <v>0</v>
      </c>
      <c r="BF333" s="156">
        <f t="shared" si="75"/>
        <v>0</v>
      </c>
      <c r="BG333" s="156">
        <f t="shared" si="76"/>
        <v>0</v>
      </c>
      <c r="BH333" s="156">
        <f t="shared" si="77"/>
        <v>0</v>
      </c>
      <c r="BI333" s="156">
        <f t="shared" si="78"/>
        <v>0</v>
      </c>
      <c r="BJ333" s="16" t="s">
        <v>88</v>
      </c>
      <c r="BK333" s="156">
        <f t="shared" si="79"/>
        <v>0</v>
      </c>
      <c r="BL333" s="16" t="s">
        <v>396</v>
      </c>
      <c r="BM333" s="155" t="s">
        <v>4751</v>
      </c>
    </row>
    <row r="334" spans="2:65" s="1" customFormat="1" ht="21.75" customHeight="1">
      <c r="B334" s="142"/>
      <c r="C334" s="179" t="s">
        <v>2245</v>
      </c>
      <c r="D334" s="179" t="s">
        <v>454</v>
      </c>
      <c r="E334" s="180" t="s">
        <v>10118</v>
      </c>
      <c r="F334" s="181" t="s">
        <v>10119</v>
      </c>
      <c r="G334" s="182" t="s">
        <v>467</v>
      </c>
      <c r="H334" s="183">
        <v>11</v>
      </c>
      <c r="I334" s="184"/>
      <c r="J334" s="185">
        <f t="shared" si="70"/>
        <v>0</v>
      </c>
      <c r="K334" s="186"/>
      <c r="L334" s="187"/>
      <c r="M334" s="188" t="s">
        <v>1</v>
      </c>
      <c r="N334" s="189" t="s">
        <v>42</v>
      </c>
      <c r="P334" s="153">
        <f t="shared" si="71"/>
        <v>0</v>
      </c>
      <c r="Q334" s="153">
        <v>0</v>
      </c>
      <c r="R334" s="153">
        <f t="shared" si="72"/>
        <v>0</v>
      </c>
      <c r="S334" s="153">
        <v>0</v>
      </c>
      <c r="T334" s="154">
        <f t="shared" si="73"/>
        <v>0</v>
      </c>
      <c r="AR334" s="155" t="s">
        <v>481</v>
      </c>
      <c r="AT334" s="155" t="s">
        <v>454</v>
      </c>
      <c r="AU334" s="155" t="s">
        <v>88</v>
      </c>
      <c r="AY334" s="16" t="s">
        <v>317</v>
      </c>
      <c r="BE334" s="156">
        <f t="shared" si="74"/>
        <v>0</v>
      </c>
      <c r="BF334" s="156">
        <f t="shared" si="75"/>
        <v>0</v>
      </c>
      <c r="BG334" s="156">
        <f t="shared" si="76"/>
        <v>0</v>
      </c>
      <c r="BH334" s="156">
        <f t="shared" si="77"/>
        <v>0</v>
      </c>
      <c r="BI334" s="156">
        <f t="shared" si="78"/>
        <v>0</v>
      </c>
      <c r="BJ334" s="16" t="s">
        <v>88</v>
      </c>
      <c r="BK334" s="156">
        <f t="shared" si="79"/>
        <v>0</v>
      </c>
      <c r="BL334" s="16" t="s">
        <v>396</v>
      </c>
      <c r="BM334" s="155" t="s">
        <v>4763</v>
      </c>
    </row>
    <row r="335" spans="2:65" s="1" customFormat="1" ht="16.5" customHeight="1">
      <c r="B335" s="142"/>
      <c r="C335" s="179" t="s">
        <v>5624</v>
      </c>
      <c r="D335" s="179" t="s">
        <v>454</v>
      </c>
      <c r="E335" s="180" t="s">
        <v>10120</v>
      </c>
      <c r="F335" s="181" t="s">
        <v>10121</v>
      </c>
      <c r="G335" s="182" t="s">
        <v>467</v>
      </c>
      <c r="H335" s="183">
        <v>3</v>
      </c>
      <c r="I335" s="184"/>
      <c r="J335" s="185">
        <f t="shared" si="70"/>
        <v>0</v>
      </c>
      <c r="K335" s="186"/>
      <c r="L335" s="187"/>
      <c r="M335" s="188" t="s">
        <v>1</v>
      </c>
      <c r="N335" s="189" t="s">
        <v>42</v>
      </c>
      <c r="P335" s="153">
        <f t="shared" si="71"/>
        <v>0</v>
      </c>
      <c r="Q335" s="153">
        <v>0</v>
      </c>
      <c r="R335" s="153">
        <f t="shared" si="72"/>
        <v>0</v>
      </c>
      <c r="S335" s="153">
        <v>0</v>
      </c>
      <c r="T335" s="154">
        <f t="shared" si="73"/>
        <v>0</v>
      </c>
      <c r="AR335" s="155" t="s">
        <v>481</v>
      </c>
      <c r="AT335" s="155" t="s">
        <v>454</v>
      </c>
      <c r="AU335" s="155" t="s">
        <v>88</v>
      </c>
      <c r="AY335" s="16" t="s">
        <v>317</v>
      </c>
      <c r="BE335" s="156">
        <f t="shared" si="74"/>
        <v>0</v>
      </c>
      <c r="BF335" s="156">
        <f t="shared" si="75"/>
        <v>0</v>
      </c>
      <c r="BG335" s="156">
        <f t="shared" si="76"/>
        <v>0</v>
      </c>
      <c r="BH335" s="156">
        <f t="shared" si="77"/>
        <v>0</v>
      </c>
      <c r="BI335" s="156">
        <f t="shared" si="78"/>
        <v>0</v>
      </c>
      <c r="BJ335" s="16" t="s">
        <v>88</v>
      </c>
      <c r="BK335" s="156">
        <f t="shared" si="79"/>
        <v>0</v>
      </c>
      <c r="BL335" s="16" t="s">
        <v>396</v>
      </c>
      <c r="BM335" s="155" t="s">
        <v>4866</v>
      </c>
    </row>
    <row r="336" spans="2:65" s="1" customFormat="1" ht="16.5" customHeight="1">
      <c r="B336" s="142"/>
      <c r="C336" s="179" t="s">
        <v>2248</v>
      </c>
      <c r="D336" s="179" t="s">
        <v>454</v>
      </c>
      <c r="E336" s="180" t="s">
        <v>10122</v>
      </c>
      <c r="F336" s="181" t="s">
        <v>10123</v>
      </c>
      <c r="G336" s="182" t="s">
        <v>467</v>
      </c>
      <c r="H336" s="183">
        <v>2</v>
      </c>
      <c r="I336" s="184"/>
      <c r="J336" s="185">
        <f t="shared" si="70"/>
        <v>0</v>
      </c>
      <c r="K336" s="186"/>
      <c r="L336" s="187"/>
      <c r="M336" s="188" t="s">
        <v>1</v>
      </c>
      <c r="N336" s="189" t="s">
        <v>42</v>
      </c>
      <c r="P336" s="153">
        <f t="shared" si="71"/>
        <v>0</v>
      </c>
      <c r="Q336" s="153">
        <v>0</v>
      </c>
      <c r="R336" s="153">
        <f t="shared" si="72"/>
        <v>0</v>
      </c>
      <c r="S336" s="153">
        <v>0</v>
      </c>
      <c r="T336" s="154">
        <f t="shared" si="73"/>
        <v>0</v>
      </c>
      <c r="AR336" s="155" t="s">
        <v>481</v>
      </c>
      <c r="AT336" s="155" t="s">
        <v>454</v>
      </c>
      <c r="AU336" s="155" t="s">
        <v>88</v>
      </c>
      <c r="AY336" s="16" t="s">
        <v>317</v>
      </c>
      <c r="BE336" s="156">
        <f t="shared" si="74"/>
        <v>0</v>
      </c>
      <c r="BF336" s="156">
        <f t="shared" si="75"/>
        <v>0</v>
      </c>
      <c r="BG336" s="156">
        <f t="shared" si="76"/>
        <v>0</v>
      </c>
      <c r="BH336" s="156">
        <f t="shared" si="77"/>
        <v>0</v>
      </c>
      <c r="BI336" s="156">
        <f t="shared" si="78"/>
        <v>0</v>
      </c>
      <c r="BJ336" s="16" t="s">
        <v>88</v>
      </c>
      <c r="BK336" s="156">
        <f t="shared" si="79"/>
        <v>0</v>
      </c>
      <c r="BL336" s="16" t="s">
        <v>396</v>
      </c>
      <c r="BM336" s="155" t="s">
        <v>4950</v>
      </c>
    </row>
    <row r="337" spans="2:65" s="1" customFormat="1" ht="16.5" customHeight="1">
      <c r="B337" s="142"/>
      <c r="C337" s="179" t="s">
        <v>5646</v>
      </c>
      <c r="D337" s="179" t="s">
        <v>454</v>
      </c>
      <c r="E337" s="180" t="s">
        <v>10124</v>
      </c>
      <c r="F337" s="181" t="s">
        <v>10125</v>
      </c>
      <c r="G337" s="182" t="s">
        <v>467</v>
      </c>
      <c r="H337" s="183">
        <v>2</v>
      </c>
      <c r="I337" s="184"/>
      <c r="J337" s="185">
        <f t="shared" si="70"/>
        <v>0</v>
      </c>
      <c r="K337" s="186"/>
      <c r="L337" s="187"/>
      <c r="M337" s="188" t="s">
        <v>1</v>
      </c>
      <c r="N337" s="189" t="s">
        <v>42</v>
      </c>
      <c r="P337" s="153">
        <f t="shared" si="71"/>
        <v>0</v>
      </c>
      <c r="Q337" s="153">
        <v>0</v>
      </c>
      <c r="R337" s="153">
        <f t="shared" si="72"/>
        <v>0</v>
      </c>
      <c r="S337" s="153">
        <v>0</v>
      </c>
      <c r="T337" s="154">
        <f t="shared" si="73"/>
        <v>0</v>
      </c>
      <c r="AR337" s="155" t="s">
        <v>481</v>
      </c>
      <c r="AT337" s="155" t="s">
        <v>454</v>
      </c>
      <c r="AU337" s="155" t="s">
        <v>88</v>
      </c>
      <c r="AY337" s="16" t="s">
        <v>317</v>
      </c>
      <c r="BE337" s="156">
        <f t="shared" si="74"/>
        <v>0</v>
      </c>
      <c r="BF337" s="156">
        <f t="shared" si="75"/>
        <v>0</v>
      </c>
      <c r="BG337" s="156">
        <f t="shared" si="76"/>
        <v>0</v>
      </c>
      <c r="BH337" s="156">
        <f t="shared" si="77"/>
        <v>0</v>
      </c>
      <c r="BI337" s="156">
        <f t="shared" si="78"/>
        <v>0</v>
      </c>
      <c r="BJ337" s="16" t="s">
        <v>88</v>
      </c>
      <c r="BK337" s="156">
        <f t="shared" si="79"/>
        <v>0</v>
      </c>
      <c r="BL337" s="16" t="s">
        <v>396</v>
      </c>
      <c r="BM337" s="155" t="s">
        <v>4964</v>
      </c>
    </row>
    <row r="338" spans="2:65" s="1" customFormat="1" ht="37.75" customHeight="1">
      <c r="B338" s="142"/>
      <c r="C338" s="179" t="s">
        <v>5665</v>
      </c>
      <c r="D338" s="179" t="s">
        <v>454</v>
      </c>
      <c r="E338" s="180" t="s">
        <v>10126</v>
      </c>
      <c r="F338" s="181" t="s">
        <v>10127</v>
      </c>
      <c r="G338" s="182" t="s">
        <v>467</v>
      </c>
      <c r="H338" s="183">
        <v>2</v>
      </c>
      <c r="I338" s="184"/>
      <c r="J338" s="185">
        <f t="shared" si="70"/>
        <v>0</v>
      </c>
      <c r="K338" s="186"/>
      <c r="L338" s="187"/>
      <c r="M338" s="188" t="s">
        <v>1</v>
      </c>
      <c r="N338" s="189" t="s">
        <v>42</v>
      </c>
      <c r="P338" s="153">
        <f t="shared" si="71"/>
        <v>0</v>
      </c>
      <c r="Q338" s="153">
        <v>0</v>
      </c>
      <c r="R338" s="153">
        <f t="shared" si="72"/>
        <v>0</v>
      </c>
      <c r="S338" s="153">
        <v>0</v>
      </c>
      <c r="T338" s="154">
        <f t="shared" si="73"/>
        <v>0</v>
      </c>
      <c r="AR338" s="155" t="s">
        <v>481</v>
      </c>
      <c r="AT338" s="155" t="s">
        <v>454</v>
      </c>
      <c r="AU338" s="155" t="s">
        <v>88</v>
      </c>
      <c r="AY338" s="16" t="s">
        <v>317</v>
      </c>
      <c r="BE338" s="156">
        <f t="shared" si="74"/>
        <v>0</v>
      </c>
      <c r="BF338" s="156">
        <f t="shared" si="75"/>
        <v>0</v>
      </c>
      <c r="BG338" s="156">
        <f t="shared" si="76"/>
        <v>0</v>
      </c>
      <c r="BH338" s="156">
        <f t="shared" si="77"/>
        <v>0</v>
      </c>
      <c r="BI338" s="156">
        <f t="shared" si="78"/>
        <v>0</v>
      </c>
      <c r="BJ338" s="16" t="s">
        <v>88</v>
      </c>
      <c r="BK338" s="156">
        <f t="shared" si="79"/>
        <v>0</v>
      </c>
      <c r="BL338" s="16" t="s">
        <v>396</v>
      </c>
      <c r="BM338" s="155" t="s">
        <v>5012</v>
      </c>
    </row>
    <row r="339" spans="2:65" s="1" customFormat="1" ht="16.5" customHeight="1">
      <c r="B339" s="142"/>
      <c r="C339" s="179" t="s">
        <v>2256</v>
      </c>
      <c r="D339" s="179" t="s">
        <v>454</v>
      </c>
      <c r="E339" s="180" t="s">
        <v>10128</v>
      </c>
      <c r="F339" s="181" t="s">
        <v>10129</v>
      </c>
      <c r="G339" s="182" t="s">
        <v>467</v>
      </c>
      <c r="H339" s="183">
        <v>1</v>
      </c>
      <c r="I339" s="184"/>
      <c r="J339" s="185">
        <f t="shared" si="70"/>
        <v>0</v>
      </c>
      <c r="K339" s="186"/>
      <c r="L339" s="187"/>
      <c r="M339" s="188" t="s">
        <v>1</v>
      </c>
      <c r="N339" s="189" t="s">
        <v>42</v>
      </c>
      <c r="P339" s="153">
        <f t="shared" si="71"/>
        <v>0</v>
      </c>
      <c r="Q339" s="153">
        <v>0</v>
      </c>
      <c r="R339" s="153">
        <f t="shared" si="72"/>
        <v>0</v>
      </c>
      <c r="S339" s="153">
        <v>0</v>
      </c>
      <c r="T339" s="154">
        <f t="shared" si="73"/>
        <v>0</v>
      </c>
      <c r="AR339" s="155" t="s">
        <v>481</v>
      </c>
      <c r="AT339" s="155" t="s">
        <v>454</v>
      </c>
      <c r="AU339" s="155" t="s">
        <v>88</v>
      </c>
      <c r="AY339" s="16" t="s">
        <v>317</v>
      </c>
      <c r="BE339" s="156">
        <f t="shared" si="74"/>
        <v>0</v>
      </c>
      <c r="BF339" s="156">
        <f t="shared" si="75"/>
        <v>0</v>
      </c>
      <c r="BG339" s="156">
        <f t="shared" si="76"/>
        <v>0</v>
      </c>
      <c r="BH339" s="156">
        <f t="shared" si="77"/>
        <v>0</v>
      </c>
      <c r="BI339" s="156">
        <f t="shared" si="78"/>
        <v>0</v>
      </c>
      <c r="BJ339" s="16" t="s">
        <v>88</v>
      </c>
      <c r="BK339" s="156">
        <f t="shared" si="79"/>
        <v>0</v>
      </c>
      <c r="BL339" s="16" t="s">
        <v>396</v>
      </c>
      <c r="BM339" s="155" t="s">
        <v>5242</v>
      </c>
    </row>
    <row r="340" spans="2:65" s="1" customFormat="1" ht="24.15" customHeight="1">
      <c r="B340" s="142"/>
      <c r="C340" s="143" t="s">
        <v>2261</v>
      </c>
      <c r="D340" s="143" t="s">
        <v>319</v>
      </c>
      <c r="E340" s="144" t="s">
        <v>10130</v>
      </c>
      <c r="F340" s="145" t="s">
        <v>10131</v>
      </c>
      <c r="G340" s="146" t="s">
        <v>9927</v>
      </c>
      <c r="H340" s="147">
        <v>65</v>
      </c>
      <c r="I340" s="148"/>
      <c r="J340" s="149">
        <f t="shared" si="70"/>
        <v>0</v>
      </c>
      <c r="K340" s="150"/>
      <c r="L340" s="31"/>
      <c r="M340" s="151" t="s">
        <v>1</v>
      </c>
      <c r="N340" s="152" t="s">
        <v>42</v>
      </c>
      <c r="P340" s="153">
        <f t="shared" si="71"/>
        <v>0</v>
      </c>
      <c r="Q340" s="153">
        <v>0</v>
      </c>
      <c r="R340" s="153">
        <f t="shared" si="72"/>
        <v>0</v>
      </c>
      <c r="S340" s="153">
        <v>0</v>
      </c>
      <c r="T340" s="154">
        <f t="shared" si="73"/>
        <v>0</v>
      </c>
      <c r="AR340" s="155" t="s">
        <v>396</v>
      </c>
      <c r="AT340" s="155" t="s">
        <v>319</v>
      </c>
      <c r="AU340" s="155" t="s">
        <v>88</v>
      </c>
      <c r="AY340" s="16" t="s">
        <v>317</v>
      </c>
      <c r="BE340" s="156">
        <f t="shared" si="74"/>
        <v>0</v>
      </c>
      <c r="BF340" s="156">
        <f t="shared" si="75"/>
        <v>0</v>
      </c>
      <c r="BG340" s="156">
        <f t="shared" si="76"/>
        <v>0</v>
      </c>
      <c r="BH340" s="156">
        <f t="shared" si="77"/>
        <v>0</v>
      </c>
      <c r="BI340" s="156">
        <f t="shared" si="78"/>
        <v>0</v>
      </c>
      <c r="BJ340" s="16" t="s">
        <v>88</v>
      </c>
      <c r="BK340" s="156">
        <f t="shared" si="79"/>
        <v>0</v>
      </c>
      <c r="BL340" s="16" t="s">
        <v>396</v>
      </c>
      <c r="BM340" s="155" t="s">
        <v>5263</v>
      </c>
    </row>
    <row r="341" spans="2:65" s="1" customFormat="1" ht="16.5" customHeight="1">
      <c r="B341" s="142"/>
      <c r="C341" s="179" t="s">
        <v>2265</v>
      </c>
      <c r="D341" s="179" t="s">
        <v>454</v>
      </c>
      <c r="E341" s="180" t="s">
        <v>10132</v>
      </c>
      <c r="F341" s="181" t="s">
        <v>10133</v>
      </c>
      <c r="G341" s="182" t="s">
        <v>467</v>
      </c>
      <c r="H341" s="183">
        <v>9</v>
      </c>
      <c r="I341" s="184"/>
      <c r="J341" s="185">
        <f t="shared" si="70"/>
        <v>0</v>
      </c>
      <c r="K341" s="186"/>
      <c r="L341" s="187"/>
      <c r="M341" s="188" t="s">
        <v>1</v>
      </c>
      <c r="N341" s="189" t="s">
        <v>42</v>
      </c>
      <c r="P341" s="153">
        <f t="shared" si="71"/>
        <v>0</v>
      </c>
      <c r="Q341" s="153">
        <v>0</v>
      </c>
      <c r="R341" s="153">
        <f t="shared" si="72"/>
        <v>0</v>
      </c>
      <c r="S341" s="153">
        <v>0</v>
      </c>
      <c r="T341" s="154">
        <f t="shared" si="73"/>
        <v>0</v>
      </c>
      <c r="AR341" s="155" t="s">
        <v>481</v>
      </c>
      <c r="AT341" s="155" t="s">
        <v>454</v>
      </c>
      <c r="AU341" s="155" t="s">
        <v>88</v>
      </c>
      <c r="AY341" s="16" t="s">
        <v>317</v>
      </c>
      <c r="BE341" s="156">
        <f t="shared" si="74"/>
        <v>0</v>
      </c>
      <c r="BF341" s="156">
        <f t="shared" si="75"/>
        <v>0</v>
      </c>
      <c r="BG341" s="156">
        <f t="shared" si="76"/>
        <v>0</v>
      </c>
      <c r="BH341" s="156">
        <f t="shared" si="77"/>
        <v>0</v>
      </c>
      <c r="BI341" s="156">
        <f t="shared" si="78"/>
        <v>0</v>
      </c>
      <c r="BJ341" s="16" t="s">
        <v>88</v>
      </c>
      <c r="BK341" s="156">
        <f t="shared" si="79"/>
        <v>0</v>
      </c>
      <c r="BL341" s="16" t="s">
        <v>396</v>
      </c>
      <c r="BM341" s="155" t="s">
        <v>5435</v>
      </c>
    </row>
    <row r="342" spans="2:65" s="1" customFormat="1" ht="21.75" customHeight="1">
      <c r="B342" s="142"/>
      <c r="C342" s="179" t="s">
        <v>1555</v>
      </c>
      <c r="D342" s="179" t="s">
        <v>454</v>
      </c>
      <c r="E342" s="180" t="s">
        <v>10134</v>
      </c>
      <c r="F342" s="181" t="s">
        <v>10135</v>
      </c>
      <c r="G342" s="182" t="s">
        <v>467</v>
      </c>
      <c r="H342" s="183">
        <v>30</v>
      </c>
      <c r="I342" s="184"/>
      <c r="J342" s="185">
        <f t="shared" si="70"/>
        <v>0</v>
      </c>
      <c r="K342" s="186"/>
      <c r="L342" s="187"/>
      <c r="M342" s="188" t="s">
        <v>1</v>
      </c>
      <c r="N342" s="189" t="s">
        <v>42</v>
      </c>
      <c r="P342" s="153">
        <f t="shared" si="71"/>
        <v>0</v>
      </c>
      <c r="Q342" s="153">
        <v>0</v>
      </c>
      <c r="R342" s="153">
        <f t="shared" si="72"/>
        <v>0</v>
      </c>
      <c r="S342" s="153">
        <v>0</v>
      </c>
      <c r="T342" s="154">
        <f t="shared" si="73"/>
        <v>0</v>
      </c>
      <c r="AR342" s="155" t="s">
        <v>481</v>
      </c>
      <c r="AT342" s="155" t="s">
        <v>454</v>
      </c>
      <c r="AU342" s="155" t="s">
        <v>88</v>
      </c>
      <c r="AY342" s="16" t="s">
        <v>317</v>
      </c>
      <c r="BE342" s="156">
        <f t="shared" si="74"/>
        <v>0</v>
      </c>
      <c r="BF342" s="156">
        <f t="shared" si="75"/>
        <v>0</v>
      </c>
      <c r="BG342" s="156">
        <f t="shared" si="76"/>
        <v>0</v>
      </c>
      <c r="BH342" s="156">
        <f t="shared" si="77"/>
        <v>0</v>
      </c>
      <c r="BI342" s="156">
        <f t="shared" si="78"/>
        <v>0</v>
      </c>
      <c r="BJ342" s="16" t="s">
        <v>88</v>
      </c>
      <c r="BK342" s="156">
        <f t="shared" si="79"/>
        <v>0</v>
      </c>
      <c r="BL342" s="16" t="s">
        <v>396</v>
      </c>
      <c r="BM342" s="155" t="s">
        <v>5463</v>
      </c>
    </row>
    <row r="343" spans="2:65" s="1" customFormat="1" ht="16.5" customHeight="1">
      <c r="B343" s="142"/>
      <c r="C343" s="179" t="s">
        <v>2284</v>
      </c>
      <c r="D343" s="179" t="s">
        <v>454</v>
      </c>
      <c r="E343" s="180" t="s">
        <v>10136</v>
      </c>
      <c r="F343" s="181" t="s">
        <v>10137</v>
      </c>
      <c r="G343" s="182" t="s">
        <v>467</v>
      </c>
      <c r="H343" s="183">
        <v>6</v>
      </c>
      <c r="I343" s="184"/>
      <c r="J343" s="185">
        <f t="shared" si="70"/>
        <v>0</v>
      </c>
      <c r="K343" s="186"/>
      <c r="L343" s="187"/>
      <c r="M343" s="188" t="s">
        <v>1</v>
      </c>
      <c r="N343" s="189" t="s">
        <v>42</v>
      </c>
      <c r="P343" s="153">
        <f t="shared" si="71"/>
        <v>0</v>
      </c>
      <c r="Q343" s="153">
        <v>0</v>
      </c>
      <c r="R343" s="153">
        <f t="shared" si="72"/>
        <v>0</v>
      </c>
      <c r="S343" s="153">
        <v>0</v>
      </c>
      <c r="T343" s="154">
        <f t="shared" si="73"/>
        <v>0</v>
      </c>
      <c r="AR343" s="155" t="s">
        <v>481</v>
      </c>
      <c r="AT343" s="155" t="s">
        <v>454</v>
      </c>
      <c r="AU343" s="155" t="s">
        <v>88</v>
      </c>
      <c r="AY343" s="16" t="s">
        <v>317</v>
      </c>
      <c r="BE343" s="156">
        <f t="shared" si="74"/>
        <v>0</v>
      </c>
      <c r="BF343" s="156">
        <f t="shared" si="75"/>
        <v>0</v>
      </c>
      <c r="BG343" s="156">
        <f t="shared" si="76"/>
        <v>0</v>
      </c>
      <c r="BH343" s="156">
        <f t="shared" si="77"/>
        <v>0</v>
      </c>
      <c r="BI343" s="156">
        <f t="shared" si="78"/>
        <v>0</v>
      </c>
      <c r="BJ343" s="16" t="s">
        <v>88</v>
      </c>
      <c r="BK343" s="156">
        <f t="shared" si="79"/>
        <v>0</v>
      </c>
      <c r="BL343" s="16" t="s">
        <v>396</v>
      </c>
      <c r="BM343" s="155" t="s">
        <v>5471</v>
      </c>
    </row>
    <row r="344" spans="2:65" s="1" customFormat="1" ht="16.5" customHeight="1">
      <c r="B344" s="142"/>
      <c r="C344" s="179" t="s">
        <v>2292</v>
      </c>
      <c r="D344" s="179" t="s">
        <v>454</v>
      </c>
      <c r="E344" s="180" t="s">
        <v>10138</v>
      </c>
      <c r="F344" s="181" t="s">
        <v>10139</v>
      </c>
      <c r="G344" s="182" t="s">
        <v>467</v>
      </c>
      <c r="H344" s="183">
        <v>19</v>
      </c>
      <c r="I344" s="184"/>
      <c r="J344" s="185">
        <f t="shared" si="70"/>
        <v>0</v>
      </c>
      <c r="K344" s="186"/>
      <c r="L344" s="187"/>
      <c r="M344" s="188" t="s">
        <v>1</v>
      </c>
      <c r="N344" s="189" t="s">
        <v>42</v>
      </c>
      <c r="P344" s="153">
        <f t="shared" si="71"/>
        <v>0</v>
      </c>
      <c r="Q344" s="153">
        <v>0</v>
      </c>
      <c r="R344" s="153">
        <f t="shared" si="72"/>
        <v>0</v>
      </c>
      <c r="S344" s="153">
        <v>0</v>
      </c>
      <c r="T344" s="154">
        <f t="shared" si="73"/>
        <v>0</v>
      </c>
      <c r="AR344" s="155" t="s">
        <v>481</v>
      </c>
      <c r="AT344" s="155" t="s">
        <v>454</v>
      </c>
      <c r="AU344" s="155" t="s">
        <v>88</v>
      </c>
      <c r="AY344" s="16" t="s">
        <v>317</v>
      </c>
      <c r="BE344" s="156">
        <f t="shared" si="74"/>
        <v>0</v>
      </c>
      <c r="BF344" s="156">
        <f t="shared" si="75"/>
        <v>0</v>
      </c>
      <c r="BG344" s="156">
        <f t="shared" si="76"/>
        <v>0</v>
      </c>
      <c r="BH344" s="156">
        <f t="shared" si="77"/>
        <v>0</v>
      </c>
      <c r="BI344" s="156">
        <f t="shared" si="78"/>
        <v>0</v>
      </c>
      <c r="BJ344" s="16" t="s">
        <v>88</v>
      </c>
      <c r="BK344" s="156">
        <f t="shared" si="79"/>
        <v>0</v>
      </c>
      <c r="BL344" s="16" t="s">
        <v>396</v>
      </c>
      <c r="BM344" s="155" t="s">
        <v>5483</v>
      </c>
    </row>
    <row r="345" spans="2:65" s="1" customFormat="1" ht="24.15" customHeight="1">
      <c r="B345" s="142"/>
      <c r="C345" s="179" t="s">
        <v>2298</v>
      </c>
      <c r="D345" s="179" t="s">
        <v>454</v>
      </c>
      <c r="E345" s="180" t="s">
        <v>10140</v>
      </c>
      <c r="F345" s="181" t="s">
        <v>10141</v>
      </c>
      <c r="G345" s="182" t="s">
        <v>467</v>
      </c>
      <c r="H345" s="183">
        <v>1</v>
      </c>
      <c r="I345" s="184"/>
      <c r="J345" s="185">
        <f t="shared" si="70"/>
        <v>0</v>
      </c>
      <c r="K345" s="186"/>
      <c r="L345" s="187"/>
      <c r="M345" s="188" t="s">
        <v>1</v>
      </c>
      <c r="N345" s="189" t="s">
        <v>42</v>
      </c>
      <c r="P345" s="153">
        <f t="shared" si="71"/>
        <v>0</v>
      </c>
      <c r="Q345" s="153">
        <v>0</v>
      </c>
      <c r="R345" s="153">
        <f t="shared" si="72"/>
        <v>0</v>
      </c>
      <c r="S345" s="153">
        <v>0</v>
      </c>
      <c r="T345" s="154">
        <f t="shared" si="73"/>
        <v>0</v>
      </c>
      <c r="AR345" s="155" t="s">
        <v>481</v>
      </c>
      <c r="AT345" s="155" t="s">
        <v>454</v>
      </c>
      <c r="AU345" s="155" t="s">
        <v>88</v>
      </c>
      <c r="AY345" s="16" t="s">
        <v>317</v>
      </c>
      <c r="BE345" s="156">
        <f t="shared" si="74"/>
        <v>0</v>
      </c>
      <c r="BF345" s="156">
        <f t="shared" si="75"/>
        <v>0</v>
      </c>
      <c r="BG345" s="156">
        <f t="shared" si="76"/>
        <v>0</v>
      </c>
      <c r="BH345" s="156">
        <f t="shared" si="77"/>
        <v>0</v>
      </c>
      <c r="BI345" s="156">
        <f t="shared" si="78"/>
        <v>0</v>
      </c>
      <c r="BJ345" s="16" t="s">
        <v>88</v>
      </c>
      <c r="BK345" s="156">
        <f t="shared" si="79"/>
        <v>0</v>
      </c>
      <c r="BL345" s="16" t="s">
        <v>396</v>
      </c>
      <c r="BM345" s="155" t="s">
        <v>5563</v>
      </c>
    </row>
    <row r="346" spans="2:65" s="1" customFormat="1" ht="24.15" customHeight="1">
      <c r="B346" s="142"/>
      <c r="C346" s="143" t="s">
        <v>2309</v>
      </c>
      <c r="D346" s="143" t="s">
        <v>319</v>
      </c>
      <c r="E346" s="144" t="s">
        <v>10142</v>
      </c>
      <c r="F346" s="145" t="s">
        <v>10143</v>
      </c>
      <c r="G346" s="146" t="s">
        <v>9927</v>
      </c>
      <c r="H346" s="147">
        <v>51</v>
      </c>
      <c r="I346" s="148"/>
      <c r="J346" s="149">
        <f t="shared" si="70"/>
        <v>0</v>
      </c>
      <c r="K346" s="150"/>
      <c r="L346" s="31"/>
      <c r="M346" s="151" t="s">
        <v>1</v>
      </c>
      <c r="N346" s="152" t="s">
        <v>42</v>
      </c>
      <c r="P346" s="153">
        <f t="shared" si="71"/>
        <v>0</v>
      </c>
      <c r="Q346" s="153">
        <v>0</v>
      </c>
      <c r="R346" s="153">
        <f t="shared" si="72"/>
        <v>0</v>
      </c>
      <c r="S346" s="153">
        <v>0</v>
      </c>
      <c r="T346" s="154">
        <f t="shared" si="73"/>
        <v>0</v>
      </c>
      <c r="AR346" s="155" t="s">
        <v>396</v>
      </c>
      <c r="AT346" s="155" t="s">
        <v>319</v>
      </c>
      <c r="AU346" s="155" t="s">
        <v>88</v>
      </c>
      <c r="AY346" s="16" t="s">
        <v>317</v>
      </c>
      <c r="BE346" s="156">
        <f t="shared" si="74"/>
        <v>0</v>
      </c>
      <c r="BF346" s="156">
        <f t="shared" si="75"/>
        <v>0</v>
      </c>
      <c r="BG346" s="156">
        <f t="shared" si="76"/>
        <v>0</v>
      </c>
      <c r="BH346" s="156">
        <f t="shared" si="77"/>
        <v>0</v>
      </c>
      <c r="BI346" s="156">
        <f t="shared" si="78"/>
        <v>0</v>
      </c>
      <c r="BJ346" s="16" t="s">
        <v>88</v>
      </c>
      <c r="BK346" s="156">
        <f t="shared" si="79"/>
        <v>0</v>
      </c>
      <c r="BL346" s="16" t="s">
        <v>396</v>
      </c>
      <c r="BM346" s="155" t="s">
        <v>5571</v>
      </c>
    </row>
    <row r="347" spans="2:65" s="1" customFormat="1" ht="16.5" customHeight="1">
      <c r="B347" s="142"/>
      <c r="C347" s="179" t="s">
        <v>2314</v>
      </c>
      <c r="D347" s="179" t="s">
        <v>454</v>
      </c>
      <c r="E347" s="180" t="s">
        <v>10144</v>
      </c>
      <c r="F347" s="181" t="s">
        <v>10145</v>
      </c>
      <c r="G347" s="182" t="s">
        <v>467</v>
      </c>
      <c r="H347" s="183">
        <v>8</v>
      </c>
      <c r="I347" s="184"/>
      <c r="J347" s="185">
        <f t="shared" si="70"/>
        <v>0</v>
      </c>
      <c r="K347" s="186"/>
      <c r="L347" s="187"/>
      <c r="M347" s="188" t="s">
        <v>1</v>
      </c>
      <c r="N347" s="189" t="s">
        <v>42</v>
      </c>
      <c r="P347" s="153">
        <f t="shared" si="71"/>
        <v>0</v>
      </c>
      <c r="Q347" s="153">
        <v>0</v>
      </c>
      <c r="R347" s="153">
        <f t="shared" si="72"/>
        <v>0</v>
      </c>
      <c r="S347" s="153">
        <v>0</v>
      </c>
      <c r="T347" s="154">
        <f t="shared" si="73"/>
        <v>0</v>
      </c>
      <c r="AR347" s="155" t="s">
        <v>481</v>
      </c>
      <c r="AT347" s="155" t="s">
        <v>454</v>
      </c>
      <c r="AU347" s="155" t="s">
        <v>88</v>
      </c>
      <c r="AY347" s="16" t="s">
        <v>317</v>
      </c>
      <c r="BE347" s="156">
        <f t="shared" si="74"/>
        <v>0</v>
      </c>
      <c r="BF347" s="156">
        <f t="shared" si="75"/>
        <v>0</v>
      </c>
      <c r="BG347" s="156">
        <f t="shared" si="76"/>
        <v>0</v>
      </c>
      <c r="BH347" s="156">
        <f t="shared" si="77"/>
        <v>0</v>
      </c>
      <c r="BI347" s="156">
        <f t="shared" si="78"/>
        <v>0</v>
      </c>
      <c r="BJ347" s="16" t="s">
        <v>88</v>
      </c>
      <c r="BK347" s="156">
        <f t="shared" si="79"/>
        <v>0</v>
      </c>
      <c r="BL347" s="16" t="s">
        <v>396</v>
      </c>
      <c r="BM347" s="155" t="s">
        <v>5579</v>
      </c>
    </row>
    <row r="348" spans="2:65" s="1" customFormat="1" ht="21.75" customHeight="1">
      <c r="B348" s="142"/>
      <c r="C348" s="179" t="s">
        <v>2319</v>
      </c>
      <c r="D348" s="179" t="s">
        <v>454</v>
      </c>
      <c r="E348" s="180" t="s">
        <v>10146</v>
      </c>
      <c r="F348" s="181" t="s">
        <v>10147</v>
      </c>
      <c r="G348" s="182" t="s">
        <v>467</v>
      </c>
      <c r="H348" s="183">
        <v>20</v>
      </c>
      <c r="I348" s="184"/>
      <c r="J348" s="185">
        <f t="shared" si="70"/>
        <v>0</v>
      </c>
      <c r="K348" s="186"/>
      <c r="L348" s="187"/>
      <c r="M348" s="188" t="s">
        <v>1</v>
      </c>
      <c r="N348" s="189" t="s">
        <v>42</v>
      </c>
      <c r="P348" s="153">
        <f t="shared" si="71"/>
        <v>0</v>
      </c>
      <c r="Q348" s="153">
        <v>0</v>
      </c>
      <c r="R348" s="153">
        <f t="shared" si="72"/>
        <v>0</v>
      </c>
      <c r="S348" s="153">
        <v>0</v>
      </c>
      <c r="T348" s="154">
        <f t="shared" si="73"/>
        <v>0</v>
      </c>
      <c r="AR348" s="155" t="s">
        <v>481</v>
      </c>
      <c r="AT348" s="155" t="s">
        <v>454</v>
      </c>
      <c r="AU348" s="155" t="s">
        <v>88</v>
      </c>
      <c r="AY348" s="16" t="s">
        <v>317</v>
      </c>
      <c r="BE348" s="156">
        <f t="shared" si="74"/>
        <v>0</v>
      </c>
      <c r="BF348" s="156">
        <f t="shared" si="75"/>
        <v>0</v>
      </c>
      <c r="BG348" s="156">
        <f t="shared" si="76"/>
        <v>0</v>
      </c>
      <c r="BH348" s="156">
        <f t="shared" si="77"/>
        <v>0</v>
      </c>
      <c r="BI348" s="156">
        <f t="shared" si="78"/>
        <v>0</v>
      </c>
      <c r="BJ348" s="16" t="s">
        <v>88</v>
      </c>
      <c r="BK348" s="156">
        <f t="shared" si="79"/>
        <v>0</v>
      </c>
      <c r="BL348" s="16" t="s">
        <v>396</v>
      </c>
      <c r="BM348" s="155" t="s">
        <v>5587</v>
      </c>
    </row>
    <row r="349" spans="2:65" s="1" customFormat="1" ht="16.5" customHeight="1">
      <c r="B349" s="142"/>
      <c r="C349" s="179" t="s">
        <v>5669</v>
      </c>
      <c r="D349" s="179" t="s">
        <v>454</v>
      </c>
      <c r="E349" s="180" t="s">
        <v>10148</v>
      </c>
      <c r="F349" s="181" t="s">
        <v>10149</v>
      </c>
      <c r="G349" s="182" t="s">
        <v>467</v>
      </c>
      <c r="H349" s="183">
        <v>12</v>
      </c>
      <c r="I349" s="184"/>
      <c r="J349" s="185">
        <f t="shared" si="70"/>
        <v>0</v>
      </c>
      <c r="K349" s="186"/>
      <c r="L349" s="187"/>
      <c r="M349" s="188" t="s">
        <v>1</v>
      </c>
      <c r="N349" s="189" t="s">
        <v>42</v>
      </c>
      <c r="P349" s="153">
        <f t="shared" si="71"/>
        <v>0</v>
      </c>
      <c r="Q349" s="153">
        <v>0</v>
      </c>
      <c r="R349" s="153">
        <f t="shared" si="72"/>
        <v>0</v>
      </c>
      <c r="S349" s="153">
        <v>0</v>
      </c>
      <c r="T349" s="154">
        <f t="shared" si="73"/>
        <v>0</v>
      </c>
      <c r="AR349" s="155" t="s">
        <v>481</v>
      </c>
      <c r="AT349" s="155" t="s">
        <v>454</v>
      </c>
      <c r="AU349" s="155" t="s">
        <v>88</v>
      </c>
      <c r="AY349" s="16" t="s">
        <v>317</v>
      </c>
      <c r="BE349" s="156">
        <f t="shared" si="74"/>
        <v>0</v>
      </c>
      <c r="BF349" s="156">
        <f t="shared" si="75"/>
        <v>0</v>
      </c>
      <c r="BG349" s="156">
        <f t="shared" si="76"/>
        <v>0</v>
      </c>
      <c r="BH349" s="156">
        <f t="shared" si="77"/>
        <v>0</v>
      </c>
      <c r="BI349" s="156">
        <f t="shared" si="78"/>
        <v>0</v>
      </c>
      <c r="BJ349" s="16" t="s">
        <v>88</v>
      </c>
      <c r="BK349" s="156">
        <f t="shared" si="79"/>
        <v>0</v>
      </c>
      <c r="BL349" s="16" t="s">
        <v>396</v>
      </c>
      <c r="BM349" s="155" t="s">
        <v>5608</v>
      </c>
    </row>
    <row r="350" spans="2:65" s="1" customFormat="1" ht="16.5" customHeight="1">
      <c r="B350" s="142"/>
      <c r="C350" s="179" t="s">
        <v>2324</v>
      </c>
      <c r="D350" s="179" t="s">
        <v>454</v>
      </c>
      <c r="E350" s="180" t="s">
        <v>10150</v>
      </c>
      <c r="F350" s="181" t="s">
        <v>10151</v>
      </c>
      <c r="G350" s="182" t="s">
        <v>467</v>
      </c>
      <c r="H350" s="183">
        <v>2</v>
      </c>
      <c r="I350" s="184"/>
      <c r="J350" s="185">
        <f t="shared" si="70"/>
        <v>0</v>
      </c>
      <c r="K350" s="186"/>
      <c r="L350" s="187"/>
      <c r="M350" s="188" t="s">
        <v>1</v>
      </c>
      <c r="N350" s="189" t="s">
        <v>42</v>
      </c>
      <c r="P350" s="153">
        <f t="shared" si="71"/>
        <v>0</v>
      </c>
      <c r="Q350" s="153">
        <v>0</v>
      </c>
      <c r="R350" s="153">
        <f t="shared" si="72"/>
        <v>0</v>
      </c>
      <c r="S350" s="153">
        <v>0</v>
      </c>
      <c r="T350" s="154">
        <f t="shared" si="73"/>
        <v>0</v>
      </c>
      <c r="AR350" s="155" t="s">
        <v>481</v>
      </c>
      <c r="AT350" s="155" t="s">
        <v>454</v>
      </c>
      <c r="AU350" s="155" t="s">
        <v>88</v>
      </c>
      <c r="AY350" s="16" t="s">
        <v>317</v>
      </c>
      <c r="BE350" s="156">
        <f t="shared" si="74"/>
        <v>0</v>
      </c>
      <c r="BF350" s="156">
        <f t="shared" si="75"/>
        <v>0</v>
      </c>
      <c r="BG350" s="156">
        <f t="shared" si="76"/>
        <v>0</v>
      </c>
      <c r="BH350" s="156">
        <f t="shared" si="77"/>
        <v>0</v>
      </c>
      <c r="BI350" s="156">
        <f t="shared" si="78"/>
        <v>0</v>
      </c>
      <c r="BJ350" s="16" t="s">
        <v>88</v>
      </c>
      <c r="BK350" s="156">
        <f t="shared" si="79"/>
        <v>0</v>
      </c>
      <c r="BL350" s="16" t="s">
        <v>396</v>
      </c>
      <c r="BM350" s="155" t="s">
        <v>5616</v>
      </c>
    </row>
    <row r="351" spans="2:65" s="1" customFormat="1" ht="16.5" customHeight="1">
      <c r="B351" s="142"/>
      <c r="C351" s="179" t="s">
        <v>2328</v>
      </c>
      <c r="D351" s="179" t="s">
        <v>454</v>
      </c>
      <c r="E351" s="180" t="s">
        <v>10152</v>
      </c>
      <c r="F351" s="181" t="s">
        <v>10153</v>
      </c>
      <c r="G351" s="182" t="s">
        <v>467</v>
      </c>
      <c r="H351" s="183">
        <v>5</v>
      </c>
      <c r="I351" s="184"/>
      <c r="J351" s="185">
        <f t="shared" si="70"/>
        <v>0</v>
      </c>
      <c r="K351" s="186"/>
      <c r="L351" s="187"/>
      <c r="M351" s="188" t="s">
        <v>1</v>
      </c>
      <c r="N351" s="189" t="s">
        <v>42</v>
      </c>
      <c r="P351" s="153">
        <f t="shared" si="71"/>
        <v>0</v>
      </c>
      <c r="Q351" s="153">
        <v>0</v>
      </c>
      <c r="R351" s="153">
        <f t="shared" si="72"/>
        <v>0</v>
      </c>
      <c r="S351" s="153">
        <v>0</v>
      </c>
      <c r="T351" s="154">
        <f t="shared" si="73"/>
        <v>0</v>
      </c>
      <c r="AR351" s="155" t="s">
        <v>481</v>
      </c>
      <c r="AT351" s="155" t="s">
        <v>454</v>
      </c>
      <c r="AU351" s="155" t="s">
        <v>88</v>
      </c>
      <c r="AY351" s="16" t="s">
        <v>317</v>
      </c>
      <c r="BE351" s="156">
        <f t="shared" si="74"/>
        <v>0</v>
      </c>
      <c r="BF351" s="156">
        <f t="shared" si="75"/>
        <v>0</v>
      </c>
      <c r="BG351" s="156">
        <f t="shared" si="76"/>
        <v>0</v>
      </c>
      <c r="BH351" s="156">
        <f t="shared" si="77"/>
        <v>0</v>
      </c>
      <c r="BI351" s="156">
        <f t="shared" si="78"/>
        <v>0</v>
      </c>
      <c r="BJ351" s="16" t="s">
        <v>88</v>
      </c>
      <c r="BK351" s="156">
        <f t="shared" si="79"/>
        <v>0</v>
      </c>
      <c r="BL351" s="16" t="s">
        <v>396</v>
      </c>
      <c r="BM351" s="155" t="s">
        <v>5624</v>
      </c>
    </row>
    <row r="352" spans="2:65" s="1" customFormat="1" ht="24.15" customHeight="1">
      <c r="B352" s="142"/>
      <c r="C352" s="179" t="s">
        <v>2333</v>
      </c>
      <c r="D352" s="179" t="s">
        <v>454</v>
      </c>
      <c r="E352" s="180" t="s">
        <v>10154</v>
      </c>
      <c r="F352" s="181" t="s">
        <v>10155</v>
      </c>
      <c r="G352" s="182" t="s">
        <v>467</v>
      </c>
      <c r="H352" s="183">
        <v>7</v>
      </c>
      <c r="I352" s="184"/>
      <c r="J352" s="185">
        <f t="shared" si="70"/>
        <v>0</v>
      </c>
      <c r="K352" s="186"/>
      <c r="L352" s="187"/>
      <c r="M352" s="188" t="s">
        <v>1</v>
      </c>
      <c r="N352" s="189" t="s">
        <v>42</v>
      </c>
      <c r="P352" s="153">
        <f t="shared" si="71"/>
        <v>0</v>
      </c>
      <c r="Q352" s="153">
        <v>0</v>
      </c>
      <c r="R352" s="153">
        <f t="shared" si="72"/>
        <v>0</v>
      </c>
      <c r="S352" s="153">
        <v>0</v>
      </c>
      <c r="T352" s="154">
        <f t="shared" si="73"/>
        <v>0</v>
      </c>
      <c r="AR352" s="155" t="s">
        <v>481</v>
      </c>
      <c r="AT352" s="155" t="s">
        <v>454</v>
      </c>
      <c r="AU352" s="155" t="s">
        <v>88</v>
      </c>
      <c r="AY352" s="16" t="s">
        <v>317</v>
      </c>
      <c r="BE352" s="156">
        <f t="shared" si="74"/>
        <v>0</v>
      </c>
      <c r="BF352" s="156">
        <f t="shared" si="75"/>
        <v>0</v>
      </c>
      <c r="BG352" s="156">
        <f t="shared" si="76"/>
        <v>0</v>
      </c>
      <c r="BH352" s="156">
        <f t="shared" si="77"/>
        <v>0</v>
      </c>
      <c r="BI352" s="156">
        <f t="shared" si="78"/>
        <v>0</v>
      </c>
      <c r="BJ352" s="16" t="s">
        <v>88</v>
      </c>
      <c r="BK352" s="156">
        <f t="shared" si="79"/>
        <v>0</v>
      </c>
      <c r="BL352" s="16" t="s">
        <v>396</v>
      </c>
      <c r="BM352" s="155" t="s">
        <v>5665</v>
      </c>
    </row>
    <row r="353" spans="2:65" s="1" customFormat="1" ht="24.15" customHeight="1">
      <c r="B353" s="142"/>
      <c r="C353" s="143" t="s">
        <v>2337</v>
      </c>
      <c r="D353" s="143" t="s">
        <v>319</v>
      </c>
      <c r="E353" s="144" t="s">
        <v>10156</v>
      </c>
      <c r="F353" s="145" t="s">
        <v>10157</v>
      </c>
      <c r="G353" s="146" t="s">
        <v>9927</v>
      </c>
      <c r="H353" s="147">
        <v>74</v>
      </c>
      <c r="I353" s="148"/>
      <c r="J353" s="149">
        <f t="shared" si="70"/>
        <v>0</v>
      </c>
      <c r="K353" s="150"/>
      <c r="L353" s="31"/>
      <c r="M353" s="151" t="s">
        <v>1</v>
      </c>
      <c r="N353" s="152" t="s">
        <v>42</v>
      </c>
      <c r="P353" s="153">
        <f t="shared" si="71"/>
        <v>0</v>
      </c>
      <c r="Q353" s="153">
        <v>0</v>
      </c>
      <c r="R353" s="153">
        <f t="shared" si="72"/>
        <v>0</v>
      </c>
      <c r="S353" s="153">
        <v>0</v>
      </c>
      <c r="T353" s="154">
        <f t="shared" si="73"/>
        <v>0</v>
      </c>
      <c r="AR353" s="155" t="s">
        <v>396</v>
      </c>
      <c r="AT353" s="155" t="s">
        <v>319</v>
      </c>
      <c r="AU353" s="155" t="s">
        <v>88</v>
      </c>
      <c r="AY353" s="16" t="s">
        <v>317</v>
      </c>
      <c r="BE353" s="156">
        <f t="shared" si="74"/>
        <v>0</v>
      </c>
      <c r="BF353" s="156">
        <f t="shared" si="75"/>
        <v>0</v>
      </c>
      <c r="BG353" s="156">
        <f t="shared" si="76"/>
        <v>0</v>
      </c>
      <c r="BH353" s="156">
        <f t="shared" si="77"/>
        <v>0</v>
      </c>
      <c r="BI353" s="156">
        <f t="shared" si="78"/>
        <v>0</v>
      </c>
      <c r="BJ353" s="16" t="s">
        <v>88</v>
      </c>
      <c r="BK353" s="156">
        <f t="shared" si="79"/>
        <v>0</v>
      </c>
      <c r="BL353" s="16" t="s">
        <v>396</v>
      </c>
      <c r="BM353" s="155" t="s">
        <v>5673</v>
      </c>
    </row>
    <row r="354" spans="2:65" s="1" customFormat="1" ht="16.5" customHeight="1">
      <c r="B354" s="142"/>
      <c r="C354" s="179" t="s">
        <v>2341</v>
      </c>
      <c r="D354" s="179" t="s">
        <v>454</v>
      </c>
      <c r="E354" s="180" t="s">
        <v>10158</v>
      </c>
      <c r="F354" s="181" t="s">
        <v>10159</v>
      </c>
      <c r="G354" s="182" t="s">
        <v>467</v>
      </c>
      <c r="H354" s="183">
        <v>16</v>
      </c>
      <c r="I354" s="184"/>
      <c r="J354" s="185">
        <f t="shared" ref="J354:J385" si="80">ROUND(I354*H354,2)</f>
        <v>0</v>
      </c>
      <c r="K354" s="186"/>
      <c r="L354" s="187"/>
      <c r="M354" s="188" t="s">
        <v>1</v>
      </c>
      <c r="N354" s="189" t="s">
        <v>42</v>
      </c>
      <c r="P354" s="153">
        <f t="shared" ref="P354:P385" si="81">O354*H354</f>
        <v>0</v>
      </c>
      <c r="Q354" s="153">
        <v>0</v>
      </c>
      <c r="R354" s="153">
        <f t="shared" ref="R354:R385" si="82">Q354*H354</f>
        <v>0</v>
      </c>
      <c r="S354" s="153">
        <v>0</v>
      </c>
      <c r="T354" s="154">
        <f t="shared" ref="T354:T385" si="83">S354*H354</f>
        <v>0</v>
      </c>
      <c r="AR354" s="155" t="s">
        <v>481</v>
      </c>
      <c r="AT354" s="155" t="s">
        <v>454</v>
      </c>
      <c r="AU354" s="155" t="s">
        <v>88</v>
      </c>
      <c r="AY354" s="16" t="s">
        <v>317</v>
      </c>
      <c r="BE354" s="156">
        <f t="shared" ref="BE354:BE385" si="84">IF(N354="základná",J354,0)</f>
        <v>0</v>
      </c>
      <c r="BF354" s="156">
        <f t="shared" ref="BF354:BF385" si="85">IF(N354="znížená",J354,0)</f>
        <v>0</v>
      </c>
      <c r="BG354" s="156">
        <f t="shared" ref="BG354:BG385" si="86">IF(N354="zákl. prenesená",J354,0)</f>
        <v>0</v>
      </c>
      <c r="BH354" s="156">
        <f t="shared" ref="BH354:BH385" si="87">IF(N354="zníž. prenesená",J354,0)</f>
        <v>0</v>
      </c>
      <c r="BI354" s="156">
        <f t="shared" ref="BI354:BI385" si="88">IF(N354="nulová",J354,0)</f>
        <v>0</v>
      </c>
      <c r="BJ354" s="16" t="s">
        <v>88</v>
      </c>
      <c r="BK354" s="156">
        <f t="shared" ref="BK354:BK385" si="89">ROUND(I354*H354,2)</f>
        <v>0</v>
      </c>
      <c r="BL354" s="16" t="s">
        <v>396</v>
      </c>
      <c r="BM354" s="155" t="s">
        <v>5681</v>
      </c>
    </row>
    <row r="355" spans="2:65" s="1" customFormat="1" ht="21.75" customHeight="1">
      <c r="B355" s="142"/>
      <c r="C355" s="179" t="s">
        <v>2355</v>
      </c>
      <c r="D355" s="179" t="s">
        <v>454</v>
      </c>
      <c r="E355" s="180" t="s">
        <v>10160</v>
      </c>
      <c r="F355" s="181" t="s">
        <v>10161</v>
      </c>
      <c r="G355" s="182" t="s">
        <v>467</v>
      </c>
      <c r="H355" s="183">
        <v>38</v>
      </c>
      <c r="I355" s="184"/>
      <c r="J355" s="185">
        <f t="shared" si="80"/>
        <v>0</v>
      </c>
      <c r="K355" s="186"/>
      <c r="L355" s="187"/>
      <c r="M355" s="188" t="s">
        <v>1</v>
      </c>
      <c r="N355" s="189" t="s">
        <v>42</v>
      </c>
      <c r="P355" s="153">
        <f t="shared" si="81"/>
        <v>0</v>
      </c>
      <c r="Q355" s="153">
        <v>0</v>
      </c>
      <c r="R355" s="153">
        <f t="shared" si="82"/>
        <v>0</v>
      </c>
      <c r="S355" s="153">
        <v>0</v>
      </c>
      <c r="T355" s="154">
        <f t="shared" si="83"/>
        <v>0</v>
      </c>
      <c r="AR355" s="155" t="s">
        <v>481</v>
      </c>
      <c r="AT355" s="155" t="s">
        <v>454</v>
      </c>
      <c r="AU355" s="155" t="s">
        <v>88</v>
      </c>
      <c r="AY355" s="16" t="s">
        <v>317</v>
      </c>
      <c r="BE355" s="156">
        <f t="shared" si="84"/>
        <v>0</v>
      </c>
      <c r="BF355" s="156">
        <f t="shared" si="85"/>
        <v>0</v>
      </c>
      <c r="BG355" s="156">
        <f t="shared" si="86"/>
        <v>0</v>
      </c>
      <c r="BH355" s="156">
        <f t="shared" si="87"/>
        <v>0</v>
      </c>
      <c r="BI355" s="156">
        <f t="shared" si="88"/>
        <v>0</v>
      </c>
      <c r="BJ355" s="16" t="s">
        <v>88</v>
      </c>
      <c r="BK355" s="156">
        <f t="shared" si="89"/>
        <v>0</v>
      </c>
      <c r="BL355" s="16" t="s">
        <v>396</v>
      </c>
      <c r="BM355" s="155" t="s">
        <v>5689</v>
      </c>
    </row>
    <row r="356" spans="2:65" s="1" customFormat="1" ht="16.5" customHeight="1">
      <c r="B356" s="142"/>
      <c r="C356" s="179" t="s">
        <v>2359</v>
      </c>
      <c r="D356" s="179" t="s">
        <v>454</v>
      </c>
      <c r="E356" s="180" t="s">
        <v>10162</v>
      </c>
      <c r="F356" s="181" t="s">
        <v>10163</v>
      </c>
      <c r="G356" s="182" t="s">
        <v>467</v>
      </c>
      <c r="H356" s="183">
        <v>9</v>
      </c>
      <c r="I356" s="184"/>
      <c r="J356" s="185">
        <f t="shared" si="80"/>
        <v>0</v>
      </c>
      <c r="K356" s="186"/>
      <c r="L356" s="187"/>
      <c r="M356" s="188" t="s">
        <v>1</v>
      </c>
      <c r="N356" s="189" t="s">
        <v>42</v>
      </c>
      <c r="P356" s="153">
        <f t="shared" si="81"/>
        <v>0</v>
      </c>
      <c r="Q356" s="153">
        <v>0</v>
      </c>
      <c r="R356" s="153">
        <f t="shared" si="82"/>
        <v>0</v>
      </c>
      <c r="S356" s="153">
        <v>0</v>
      </c>
      <c r="T356" s="154">
        <f t="shared" si="83"/>
        <v>0</v>
      </c>
      <c r="AR356" s="155" t="s">
        <v>481</v>
      </c>
      <c r="AT356" s="155" t="s">
        <v>454</v>
      </c>
      <c r="AU356" s="155" t="s">
        <v>88</v>
      </c>
      <c r="AY356" s="16" t="s">
        <v>317</v>
      </c>
      <c r="BE356" s="156">
        <f t="shared" si="84"/>
        <v>0</v>
      </c>
      <c r="BF356" s="156">
        <f t="shared" si="85"/>
        <v>0</v>
      </c>
      <c r="BG356" s="156">
        <f t="shared" si="86"/>
        <v>0</v>
      </c>
      <c r="BH356" s="156">
        <f t="shared" si="87"/>
        <v>0</v>
      </c>
      <c r="BI356" s="156">
        <f t="shared" si="88"/>
        <v>0</v>
      </c>
      <c r="BJ356" s="16" t="s">
        <v>88</v>
      </c>
      <c r="BK356" s="156">
        <f t="shared" si="89"/>
        <v>0</v>
      </c>
      <c r="BL356" s="16" t="s">
        <v>396</v>
      </c>
      <c r="BM356" s="155" t="s">
        <v>5697</v>
      </c>
    </row>
    <row r="357" spans="2:65" s="1" customFormat="1" ht="16.5" customHeight="1">
      <c r="B357" s="142"/>
      <c r="C357" s="179" t="s">
        <v>2367</v>
      </c>
      <c r="D357" s="179" t="s">
        <v>454</v>
      </c>
      <c r="E357" s="180" t="s">
        <v>10164</v>
      </c>
      <c r="F357" s="181" t="s">
        <v>10165</v>
      </c>
      <c r="G357" s="182" t="s">
        <v>467</v>
      </c>
      <c r="H357" s="183">
        <v>10</v>
      </c>
      <c r="I357" s="184"/>
      <c r="J357" s="185">
        <f t="shared" si="80"/>
        <v>0</v>
      </c>
      <c r="K357" s="186"/>
      <c r="L357" s="187"/>
      <c r="M357" s="188" t="s">
        <v>1</v>
      </c>
      <c r="N357" s="189" t="s">
        <v>42</v>
      </c>
      <c r="P357" s="153">
        <f t="shared" si="81"/>
        <v>0</v>
      </c>
      <c r="Q357" s="153">
        <v>0</v>
      </c>
      <c r="R357" s="153">
        <f t="shared" si="82"/>
        <v>0</v>
      </c>
      <c r="S357" s="153">
        <v>0</v>
      </c>
      <c r="T357" s="154">
        <f t="shared" si="83"/>
        <v>0</v>
      </c>
      <c r="AR357" s="155" t="s">
        <v>481</v>
      </c>
      <c r="AT357" s="155" t="s">
        <v>454</v>
      </c>
      <c r="AU357" s="155" t="s">
        <v>88</v>
      </c>
      <c r="AY357" s="16" t="s">
        <v>317</v>
      </c>
      <c r="BE357" s="156">
        <f t="shared" si="84"/>
        <v>0</v>
      </c>
      <c r="BF357" s="156">
        <f t="shared" si="85"/>
        <v>0</v>
      </c>
      <c r="BG357" s="156">
        <f t="shared" si="86"/>
        <v>0</v>
      </c>
      <c r="BH357" s="156">
        <f t="shared" si="87"/>
        <v>0</v>
      </c>
      <c r="BI357" s="156">
        <f t="shared" si="88"/>
        <v>0</v>
      </c>
      <c r="BJ357" s="16" t="s">
        <v>88</v>
      </c>
      <c r="BK357" s="156">
        <f t="shared" si="89"/>
        <v>0</v>
      </c>
      <c r="BL357" s="16" t="s">
        <v>396</v>
      </c>
      <c r="BM357" s="155" t="s">
        <v>5705</v>
      </c>
    </row>
    <row r="358" spans="2:65" s="1" customFormat="1" ht="24.15" customHeight="1">
      <c r="B358" s="142"/>
      <c r="C358" s="179" t="s">
        <v>2371</v>
      </c>
      <c r="D358" s="179" t="s">
        <v>454</v>
      </c>
      <c r="E358" s="180" t="s">
        <v>10166</v>
      </c>
      <c r="F358" s="181" t="s">
        <v>1</v>
      </c>
      <c r="G358" s="182" t="s">
        <v>1</v>
      </c>
      <c r="H358" s="183">
        <v>0</v>
      </c>
      <c r="I358" s="184"/>
      <c r="J358" s="185">
        <f t="shared" si="80"/>
        <v>0</v>
      </c>
      <c r="K358" s="186"/>
      <c r="L358" s="187"/>
      <c r="M358" s="188" t="s">
        <v>1</v>
      </c>
      <c r="N358" s="189" t="s">
        <v>42</v>
      </c>
      <c r="P358" s="153">
        <f t="shared" si="81"/>
        <v>0</v>
      </c>
      <c r="Q358" s="153">
        <v>0</v>
      </c>
      <c r="R358" s="153">
        <f t="shared" si="82"/>
        <v>0</v>
      </c>
      <c r="S358" s="153">
        <v>0</v>
      </c>
      <c r="T358" s="154">
        <f t="shared" si="83"/>
        <v>0</v>
      </c>
      <c r="AR358" s="155" t="s">
        <v>481</v>
      </c>
      <c r="AT358" s="155" t="s">
        <v>454</v>
      </c>
      <c r="AU358" s="155" t="s">
        <v>88</v>
      </c>
      <c r="AY358" s="16" t="s">
        <v>317</v>
      </c>
      <c r="BE358" s="156">
        <f t="shared" si="84"/>
        <v>0</v>
      </c>
      <c r="BF358" s="156">
        <f t="shared" si="85"/>
        <v>0</v>
      </c>
      <c r="BG358" s="156">
        <f t="shared" si="86"/>
        <v>0</v>
      </c>
      <c r="BH358" s="156">
        <f t="shared" si="87"/>
        <v>0</v>
      </c>
      <c r="BI358" s="156">
        <f t="shared" si="88"/>
        <v>0</v>
      </c>
      <c r="BJ358" s="16" t="s">
        <v>88</v>
      </c>
      <c r="BK358" s="156">
        <f t="shared" si="89"/>
        <v>0</v>
      </c>
      <c r="BL358" s="16" t="s">
        <v>396</v>
      </c>
      <c r="BM358" s="155" t="s">
        <v>5713</v>
      </c>
    </row>
    <row r="359" spans="2:65" s="1" customFormat="1" ht="24.15" customHeight="1">
      <c r="B359" s="142"/>
      <c r="C359" s="179" t="s">
        <v>5774</v>
      </c>
      <c r="D359" s="179" t="s">
        <v>454</v>
      </c>
      <c r="E359" s="180" t="s">
        <v>10167</v>
      </c>
      <c r="F359" s="181" t="s">
        <v>10168</v>
      </c>
      <c r="G359" s="182" t="s">
        <v>467</v>
      </c>
      <c r="H359" s="183">
        <v>1</v>
      </c>
      <c r="I359" s="184"/>
      <c r="J359" s="185">
        <f t="shared" si="80"/>
        <v>0</v>
      </c>
      <c r="K359" s="186"/>
      <c r="L359" s="187"/>
      <c r="M359" s="188" t="s">
        <v>1</v>
      </c>
      <c r="N359" s="189" t="s">
        <v>42</v>
      </c>
      <c r="P359" s="153">
        <f t="shared" si="81"/>
        <v>0</v>
      </c>
      <c r="Q359" s="153">
        <v>0</v>
      </c>
      <c r="R359" s="153">
        <f t="shared" si="82"/>
        <v>0</v>
      </c>
      <c r="S359" s="153">
        <v>0</v>
      </c>
      <c r="T359" s="154">
        <f t="shared" si="83"/>
        <v>0</v>
      </c>
      <c r="AR359" s="155" t="s">
        <v>481</v>
      </c>
      <c r="AT359" s="155" t="s">
        <v>454</v>
      </c>
      <c r="AU359" s="155" t="s">
        <v>88</v>
      </c>
      <c r="AY359" s="16" t="s">
        <v>317</v>
      </c>
      <c r="BE359" s="156">
        <f t="shared" si="84"/>
        <v>0</v>
      </c>
      <c r="BF359" s="156">
        <f t="shared" si="85"/>
        <v>0</v>
      </c>
      <c r="BG359" s="156">
        <f t="shared" si="86"/>
        <v>0</v>
      </c>
      <c r="BH359" s="156">
        <f t="shared" si="87"/>
        <v>0</v>
      </c>
      <c r="BI359" s="156">
        <f t="shared" si="88"/>
        <v>0</v>
      </c>
      <c r="BJ359" s="16" t="s">
        <v>88</v>
      </c>
      <c r="BK359" s="156">
        <f t="shared" si="89"/>
        <v>0</v>
      </c>
      <c r="BL359" s="16" t="s">
        <v>396</v>
      </c>
      <c r="BM359" s="155" t="s">
        <v>10169</v>
      </c>
    </row>
    <row r="360" spans="2:65" s="1" customFormat="1" ht="24.15" customHeight="1">
      <c r="B360" s="142"/>
      <c r="C360" s="143" t="s">
        <v>2379</v>
      </c>
      <c r="D360" s="143" t="s">
        <v>319</v>
      </c>
      <c r="E360" s="144" t="s">
        <v>10170</v>
      </c>
      <c r="F360" s="145" t="s">
        <v>10171</v>
      </c>
      <c r="G360" s="146" t="s">
        <v>9927</v>
      </c>
      <c r="H360" s="147">
        <v>30</v>
      </c>
      <c r="I360" s="148"/>
      <c r="J360" s="149">
        <f t="shared" si="80"/>
        <v>0</v>
      </c>
      <c r="K360" s="150"/>
      <c r="L360" s="31"/>
      <c r="M360" s="151" t="s">
        <v>1</v>
      </c>
      <c r="N360" s="152" t="s">
        <v>42</v>
      </c>
      <c r="P360" s="153">
        <f t="shared" si="81"/>
        <v>0</v>
      </c>
      <c r="Q360" s="153">
        <v>0</v>
      </c>
      <c r="R360" s="153">
        <f t="shared" si="82"/>
        <v>0</v>
      </c>
      <c r="S360" s="153">
        <v>0</v>
      </c>
      <c r="T360" s="154">
        <f t="shared" si="83"/>
        <v>0</v>
      </c>
      <c r="AR360" s="155" t="s">
        <v>396</v>
      </c>
      <c r="AT360" s="155" t="s">
        <v>319</v>
      </c>
      <c r="AU360" s="155" t="s">
        <v>88</v>
      </c>
      <c r="AY360" s="16" t="s">
        <v>317</v>
      </c>
      <c r="BE360" s="156">
        <f t="shared" si="84"/>
        <v>0</v>
      </c>
      <c r="BF360" s="156">
        <f t="shared" si="85"/>
        <v>0</v>
      </c>
      <c r="BG360" s="156">
        <f t="shared" si="86"/>
        <v>0</v>
      </c>
      <c r="BH360" s="156">
        <f t="shared" si="87"/>
        <v>0</v>
      </c>
      <c r="BI360" s="156">
        <f t="shared" si="88"/>
        <v>0</v>
      </c>
      <c r="BJ360" s="16" t="s">
        <v>88</v>
      </c>
      <c r="BK360" s="156">
        <f t="shared" si="89"/>
        <v>0</v>
      </c>
      <c r="BL360" s="16" t="s">
        <v>396</v>
      </c>
      <c r="BM360" s="155" t="s">
        <v>5721</v>
      </c>
    </row>
    <row r="361" spans="2:65" s="1" customFormat="1" ht="16.5" customHeight="1">
      <c r="B361" s="142"/>
      <c r="C361" s="179" t="s">
        <v>2384</v>
      </c>
      <c r="D361" s="179" t="s">
        <v>454</v>
      </c>
      <c r="E361" s="180" t="s">
        <v>10172</v>
      </c>
      <c r="F361" s="181" t="s">
        <v>10173</v>
      </c>
      <c r="G361" s="182" t="s">
        <v>467</v>
      </c>
      <c r="H361" s="183">
        <v>6</v>
      </c>
      <c r="I361" s="184"/>
      <c r="J361" s="185">
        <f t="shared" si="80"/>
        <v>0</v>
      </c>
      <c r="K361" s="186"/>
      <c r="L361" s="187"/>
      <c r="M361" s="188" t="s">
        <v>1</v>
      </c>
      <c r="N361" s="189" t="s">
        <v>42</v>
      </c>
      <c r="P361" s="153">
        <f t="shared" si="81"/>
        <v>0</v>
      </c>
      <c r="Q361" s="153">
        <v>0</v>
      </c>
      <c r="R361" s="153">
        <f t="shared" si="82"/>
        <v>0</v>
      </c>
      <c r="S361" s="153">
        <v>0</v>
      </c>
      <c r="T361" s="154">
        <f t="shared" si="83"/>
        <v>0</v>
      </c>
      <c r="AR361" s="155" t="s">
        <v>481</v>
      </c>
      <c r="AT361" s="155" t="s">
        <v>454</v>
      </c>
      <c r="AU361" s="155" t="s">
        <v>88</v>
      </c>
      <c r="AY361" s="16" t="s">
        <v>317</v>
      </c>
      <c r="BE361" s="156">
        <f t="shared" si="84"/>
        <v>0</v>
      </c>
      <c r="BF361" s="156">
        <f t="shared" si="85"/>
        <v>0</v>
      </c>
      <c r="BG361" s="156">
        <f t="shared" si="86"/>
        <v>0</v>
      </c>
      <c r="BH361" s="156">
        <f t="shared" si="87"/>
        <v>0</v>
      </c>
      <c r="BI361" s="156">
        <f t="shared" si="88"/>
        <v>0</v>
      </c>
      <c r="BJ361" s="16" t="s">
        <v>88</v>
      </c>
      <c r="BK361" s="156">
        <f t="shared" si="89"/>
        <v>0</v>
      </c>
      <c r="BL361" s="16" t="s">
        <v>396</v>
      </c>
      <c r="BM361" s="155" t="s">
        <v>5729</v>
      </c>
    </row>
    <row r="362" spans="2:65" s="1" customFormat="1" ht="21.75" customHeight="1">
      <c r="B362" s="142"/>
      <c r="C362" s="179" t="s">
        <v>2399</v>
      </c>
      <c r="D362" s="179" t="s">
        <v>454</v>
      </c>
      <c r="E362" s="180" t="s">
        <v>10174</v>
      </c>
      <c r="F362" s="181" t="s">
        <v>10175</v>
      </c>
      <c r="G362" s="182" t="s">
        <v>467</v>
      </c>
      <c r="H362" s="183">
        <v>22</v>
      </c>
      <c r="I362" s="184"/>
      <c r="J362" s="185">
        <f t="shared" si="80"/>
        <v>0</v>
      </c>
      <c r="K362" s="186"/>
      <c r="L362" s="187"/>
      <c r="M362" s="188" t="s">
        <v>1</v>
      </c>
      <c r="N362" s="189" t="s">
        <v>42</v>
      </c>
      <c r="P362" s="153">
        <f t="shared" si="81"/>
        <v>0</v>
      </c>
      <c r="Q362" s="153">
        <v>0</v>
      </c>
      <c r="R362" s="153">
        <f t="shared" si="82"/>
        <v>0</v>
      </c>
      <c r="S362" s="153">
        <v>0</v>
      </c>
      <c r="T362" s="154">
        <f t="shared" si="83"/>
        <v>0</v>
      </c>
      <c r="AR362" s="155" t="s">
        <v>481</v>
      </c>
      <c r="AT362" s="155" t="s">
        <v>454</v>
      </c>
      <c r="AU362" s="155" t="s">
        <v>88</v>
      </c>
      <c r="AY362" s="16" t="s">
        <v>317</v>
      </c>
      <c r="BE362" s="156">
        <f t="shared" si="84"/>
        <v>0</v>
      </c>
      <c r="BF362" s="156">
        <f t="shared" si="85"/>
        <v>0</v>
      </c>
      <c r="BG362" s="156">
        <f t="shared" si="86"/>
        <v>0</v>
      </c>
      <c r="BH362" s="156">
        <f t="shared" si="87"/>
        <v>0</v>
      </c>
      <c r="BI362" s="156">
        <f t="shared" si="88"/>
        <v>0</v>
      </c>
      <c r="BJ362" s="16" t="s">
        <v>88</v>
      </c>
      <c r="BK362" s="156">
        <f t="shared" si="89"/>
        <v>0</v>
      </c>
      <c r="BL362" s="16" t="s">
        <v>396</v>
      </c>
      <c r="BM362" s="155" t="s">
        <v>5735</v>
      </c>
    </row>
    <row r="363" spans="2:65" s="1" customFormat="1" ht="16.5" customHeight="1">
      <c r="B363" s="142"/>
      <c r="C363" s="179" t="s">
        <v>2408</v>
      </c>
      <c r="D363" s="179" t="s">
        <v>454</v>
      </c>
      <c r="E363" s="180" t="s">
        <v>10176</v>
      </c>
      <c r="F363" s="181" t="s">
        <v>10177</v>
      </c>
      <c r="G363" s="182" t="s">
        <v>467</v>
      </c>
      <c r="H363" s="183">
        <v>1</v>
      </c>
      <c r="I363" s="184"/>
      <c r="J363" s="185">
        <f t="shared" si="80"/>
        <v>0</v>
      </c>
      <c r="K363" s="186"/>
      <c r="L363" s="187"/>
      <c r="M363" s="188" t="s">
        <v>1</v>
      </c>
      <c r="N363" s="189" t="s">
        <v>42</v>
      </c>
      <c r="P363" s="153">
        <f t="shared" si="81"/>
        <v>0</v>
      </c>
      <c r="Q363" s="153">
        <v>0</v>
      </c>
      <c r="R363" s="153">
        <f t="shared" si="82"/>
        <v>0</v>
      </c>
      <c r="S363" s="153">
        <v>0</v>
      </c>
      <c r="T363" s="154">
        <f t="shared" si="83"/>
        <v>0</v>
      </c>
      <c r="AR363" s="155" t="s">
        <v>481</v>
      </c>
      <c r="AT363" s="155" t="s">
        <v>454</v>
      </c>
      <c r="AU363" s="155" t="s">
        <v>88</v>
      </c>
      <c r="AY363" s="16" t="s">
        <v>317</v>
      </c>
      <c r="BE363" s="156">
        <f t="shared" si="84"/>
        <v>0</v>
      </c>
      <c r="BF363" s="156">
        <f t="shared" si="85"/>
        <v>0</v>
      </c>
      <c r="BG363" s="156">
        <f t="shared" si="86"/>
        <v>0</v>
      </c>
      <c r="BH363" s="156">
        <f t="shared" si="87"/>
        <v>0</v>
      </c>
      <c r="BI363" s="156">
        <f t="shared" si="88"/>
        <v>0</v>
      </c>
      <c r="BJ363" s="16" t="s">
        <v>88</v>
      </c>
      <c r="BK363" s="156">
        <f t="shared" si="89"/>
        <v>0</v>
      </c>
      <c r="BL363" s="16" t="s">
        <v>396</v>
      </c>
      <c r="BM363" s="155" t="s">
        <v>5742</v>
      </c>
    </row>
    <row r="364" spans="2:65" s="1" customFormat="1" ht="16.5" customHeight="1">
      <c r="B364" s="142"/>
      <c r="C364" s="179" t="s">
        <v>2416</v>
      </c>
      <c r="D364" s="179" t="s">
        <v>454</v>
      </c>
      <c r="E364" s="180" t="s">
        <v>10178</v>
      </c>
      <c r="F364" s="181" t="s">
        <v>10179</v>
      </c>
      <c r="G364" s="182" t="s">
        <v>467</v>
      </c>
      <c r="H364" s="183">
        <v>4</v>
      </c>
      <c r="I364" s="184"/>
      <c r="J364" s="185">
        <f t="shared" si="80"/>
        <v>0</v>
      </c>
      <c r="K364" s="186"/>
      <c r="L364" s="187"/>
      <c r="M364" s="188" t="s">
        <v>1</v>
      </c>
      <c r="N364" s="189" t="s">
        <v>42</v>
      </c>
      <c r="P364" s="153">
        <f t="shared" si="81"/>
        <v>0</v>
      </c>
      <c r="Q364" s="153">
        <v>0</v>
      </c>
      <c r="R364" s="153">
        <f t="shared" si="82"/>
        <v>0</v>
      </c>
      <c r="S364" s="153">
        <v>0</v>
      </c>
      <c r="T364" s="154">
        <f t="shared" si="83"/>
        <v>0</v>
      </c>
      <c r="AR364" s="155" t="s">
        <v>481</v>
      </c>
      <c r="AT364" s="155" t="s">
        <v>454</v>
      </c>
      <c r="AU364" s="155" t="s">
        <v>88</v>
      </c>
      <c r="AY364" s="16" t="s">
        <v>317</v>
      </c>
      <c r="BE364" s="156">
        <f t="shared" si="84"/>
        <v>0</v>
      </c>
      <c r="BF364" s="156">
        <f t="shared" si="85"/>
        <v>0</v>
      </c>
      <c r="BG364" s="156">
        <f t="shared" si="86"/>
        <v>0</v>
      </c>
      <c r="BH364" s="156">
        <f t="shared" si="87"/>
        <v>0</v>
      </c>
      <c r="BI364" s="156">
        <f t="shared" si="88"/>
        <v>0</v>
      </c>
      <c r="BJ364" s="16" t="s">
        <v>88</v>
      </c>
      <c r="BK364" s="156">
        <f t="shared" si="89"/>
        <v>0</v>
      </c>
      <c r="BL364" s="16" t="s">
        <v>396</v>
      </c>
      <c r="BM364" s="155" t="s">
        <v>5756</v>
      </c>
    </row>
    <row r="365" spans="2:65" s="1" customFormat="1" ht="24.15" customHeight="1">
      <c r="B365" s="142"/>
      <c r="C365" s="143" t="s">
        <v>2421</v>
      </c>
      <c r="D365" s="143" t="s">
        <v>319</v>
      </c>
      <c r="E365" s="144" t="s">
        <v>10180</v>
      </c>
      <c r="F365" s="145" t="s">
        <v>10181</v>
      </c>
      <c r="G365" s="146" t="s">
        <v>467</v>
      </c>
      <c r="H365" s="147">
        <v>2</v>
      </c>
      <c r="I365" s="148"/>
      <c r="J365" s="149">
        <f t="shared" si="80"/>
        <v>0</v>
      </c>
      <c r="K365" s="150"/>
      <c r="L365" s="31"/>
      <c r="M365" s="151" t="s">
        <v>1</v>
      </c>
      <c r="N365" s="152" t="s">
        <v>42</v>
      </c>
      <c r="P365" s="153">
        <f t="shared" si="81"/>
        <v>0</v>
      </c>
      <c r="Q365" s="153">
        <v>0</v>
      </c>
      <c r="R365" s="153">
        <f t="shared" si="82"/>
        <v>0</v>
      </c>
      <c r="S365" s="153">
        <v>0</v>
      </c>
      <c r="T365" s="154">
        <f t="shared" si="83"/>
        <v>0</v>
      </c>
      <c r="AR365" s="155" t="s">
        <v>396</v>
      </c>
      <c r="AT365" s="155" t="s">
        <v>319</v>
      </c>
      <c r="AU365" s="155" t="s">
        <v>88</v>
      </c>
      <c r="AY365" s="16" t="s">
        <v>317</v>
      </c>
      <c r="BE365" s="156">
        <f t="shared" si="84"/>
        <v>0</v>
      </c>
      <c r="BF365" s="156">
        <f t="shared" si="85"/>
        <v>0</v>
      </c>
      <c r="BG365" s="156">
        <f t="shared" si="86"/>
        <v>0</v>
      </c>
      <c r="BH365" s="156">
        <f t="shared" si="87"/>
        <v>0</v>
      </c>
      <c r="BI365" s="156">
        <f t="shared" si="88"/>
        <v>0</v>
      </c>
      <c r="BJ365" s="16" t="s">
        <v>88</v>
      </c>
      <c r="BK365" s="156">
        <f t="shared" si="89"/>
        <v>0</v>
      </c>
      <c r="BL365" s="16" t="s">
        <v>396</v>
      </c>
      <c r="BM365" s="155" t="s">
        <v>5770</v>
      </c>
    </row>
    <row r="366" spans="2:65" s="1" customFormat="1" ht="21.75" customHeight="1">
      <c r="B366" s="142"/>
      <c r="C366" s="179" t="s">
        <v>2425</v>
      </c>
      <c r="D366" s="179" t="s">
        <v>454</v>
      </c>
      <c r="E366" s="180" t="s">
        <v>10182</v>
      </c>
      <c r="F366" s="181" t="s">
        <v>10183</v>
      </c>
      <c r="G366" s="182" t="s">
        <v>467</v>
      </c>
      <c r="H366" s="183">
        <v>2</v>
      </c>
      <c r="I366" s="184"/>
      <c r="J366" s="185">
        <f t="shared" si="80"/>
        <v>0</v>
      </c>
      <c r="K366" s="186"/>
      <c r="L366" s="187"/>
      <c r="M366" s="188" t="s">
        <v>1</v>
      </c>
      <c r="N366" s="189" t="s">
        <v>42</v>
      </c>
      <c r="P366" s="153">
        <f t="shared" si="81"/>
        <v>0</v>
      </c>
      <c r="Q366" s="153">
        <v>0</v>
      </c>
      <c r="R366" s="153">
        <f t="shared" si="82"/>
        <v>0</v>
      </c>
      <c r="S366" s="153">
        <v>0</v>
      </c>
      <c r="T366" s="154">
        <f t="shared" si="83"/>
        <v>0</v>
      </c>
      <c r="AR366" s="155" t="s">
        <v>481</v>
      </c>
      <c r="AT366" s="155" t="s">
        <v>454</v>
      </c>
      <c r="AU366" s="155" t="s">
        <v>88</v>
      </c>
      <c r="AY366" s="16" t="s">
        <v>317</v>
      </c>
      <c r="BE366" s="156">
        <f t="shared" si="84"/>
        <v>0</v>
      </c>
      <c r="BF366" s="156">
        <f t="shared" si="85"/>
        <v>0</v>
      </c>
      <c r="BG366" s="156">
        <f t="shared" si="86"/>
        <v>0</v>
      </c>
      <c r="BH366" s="156">
        <f t="shared" si="87"/>
        <v>0</v>
      </c>
      <c r="BI366" s="156">
        <f t="shared" si="88"/>
        <v>0</v>
      </c>
      <c r="BJ366" s="16" t="s">
        <v>88</v>
      </c>
      <c r="BK366" s="156">
        <f t="shared" si="89"/>
        <v>0</v>
      </c>
      <c r="BL366" s="16" t="s">
        <v>396</v>
      </c>
      <c r="BM366" s="155" t="s">
        <v>5893</v>
      </c>
    </row>
    <row r="367" spans="2:65" s="1" customFormat="1" ht="24.15" customHeight="1">
      <c r="B367" s="142"/>
      <c r="C367" s="143" t="s">
        <v>2429</v>
      </c>
      <c r="D367" s="143" t="s">
        <v>319</v>
      </c>
      <c r="E367" s="144" t="s">
        <v>10184</v>
      </c>
      <c r="F367" s="145" t="s">
        <v>10185</v>
      </c>
      <c r="G367" s="146" t="s">
        <v>9927</v>
      </c>
      <c r="H367" s="147">
        <v>1</v>
      </c>
      <c r="I367" s="148"/>
      <c r="J367" s="149">
        <f t="shared" si="80"/>
        <v>0</v>
      </c>
      <c r="K367" s="150"/>
      <c r="L367" s="31"/>
      <c r="M367" s="151" t="s">
        <v>1</v>
      </c>
      <c r="N367" s="152" t="s">
        <v>42</v>
      </c>
      <c r="P367" s="153">
        <f t="shared" si="81"/>
        <v>0</v>
      </c>
      <c r="Q367" s="153">
        <v>0</v>
      </c>
      <c r="R367" s="153">
        <f t="shared" si="82"/>
        <v>0</v>
      </c>
      <c r="S367" s="153">
        <v>0</v>
      </c>
      <c r="T367" s="154">
        <f t="shared" si="83"/>
        <v>0</v>
      </c>
      <c r="AR367" s="155" t="s">
        <v>396</v>
      </c>
      <c r="AT367" s="155" t="s">
        <v>319</v>
      </c>
      <c r="AU367" s="155" t="s">
        <v>88</v>
      </c>
      <c r="AY367" s="16" t="s">
        <v>317</v>
      </c>
      <c r="BE367" s="156">
        <f t="shared" si="84"/>
        <v>0</v>
      </c>
      <c r="BF367" s="156">
        <f t="shared" si="85"/>
        <v>0</v>
      </c>
      <c r="BG367" s="156">
        <f t="shared" si="86"/>
        <v>0</v>
      </c>
      <c r="BH367" s="156">
        <f t="shared" si="87"/>
        <v>0</v>
      </c>
      <c r="BI367" s="156">
        <f t="shared" si="88"/>
        <v>0</v>
      </c>
      <c r="BJ367" s="16" t="s">
        <v>88</v>
      </c>
      <c r="BK367" s="156">
        <f t="shared" si="89"/>
        <v>0</v>
      </c>
      <c r="BL367" s="16" t="s">
        <v>396</v>
      </c>
      <c r="BM367" s="155" t="s">
        <v>5903</v>
      </c>
    </row>
    <row r="368" spans="2:65" s="1" customFormat="1" ht="24.15" customHeight="1">
      <c r="B368" s="142"/>
      <c r="C368" s="179" t="s">
        <v>2437</v>
      </c>
      <c r="D368" s="179" t="s">
        <v>454</v>
      </c>
      <c r="E368" s="180" t="s">
        <v>10186</v>
      </c>
      <c r="F368" s="181" t="s">
        <v>10187</v>
      </c>
      <c r="G368" s="182" t="s">
        <v>467</v>
      </c>
      <c r="H368" s="183">
        <v>1</v>
      </c>
      <c r="I368" s="184"/>
      <c r="J368" s="185">
        <f t="shared" si="80"/>
        <v>0</v>
      </c>
      <c r="K368" s="186"/>
      <c r="L368" s="187"/>
      <c r="M368" s="188" t="s">
        <v>1</v>
      </c>
      <c r="N368" s="189" t="s">
        <v>42</v>
      </c>
      <c r="P368" s="153">
        <f t="shared" si="81"/>
        <v>0</v>
      </c>
      <c r="Q368" s="153">
        <v>0</v>
      </c>
      <c r="R368" s="153">
        <f t="shared" si="82"/>
        <v>0</v>
      </c>
      <c r="S368" s="153">
        <v>0</v>
      </c>
      <c r="T368" s="154">
        <f t="shared" si="83"/>
        <v>0</v>
      </c>
      <c r="AR368" s="155" t="s">
        <v>481</v>
      </c>
      <c r="AT368" s="155" t="s">
        <v>454</v>
      </c>
      <c r="AU368" s="155" t="s">
        <v>88</v>
      </c>
      <c r="AY368" s="16" t="s">
        <v>317</v>
      </c>
      <c r="BE368" s="156">
        <f t="shared" si="84"/>
        <v>0</v>
      </c>
      <c r="BF368" s="156">
        <f t="shared" si="85"/>
        <v>0</v>
      </c>
      <c r="BG368" s="156">
        <f t="shared" si="86"/>
        <v>0</v>
      </c>
      <c r="BH368" s="156">
        <f t="shared" si="87"/>
        <v>0</v>
      </c>
      <c r="BI368" s="156">
        <f t="shared" si="88"/>
        <v>0</v>
      </c>
      <c r="BJ368" s="16" t="s">
        <v>88</v>
      </c>
      <c r="BK368" s="156">
        <f t="shared" si="89"/>
        <v>0</v>
      </c>
      <c r="BL368" s="16" t="s">
        <v>396</v>
      </c>
      <c r="BM368" s="155" t="s">
        <v>5911</v>
      </c>
    </row>
    <row r="369" spans="2:65" s="1" customFormat="1" ht="24.15" customHeight="1">
      <c r="B369" s="142"/>
      <c r="C369" s="143" t="s">
        <v>2439</v>
      </c>
      <c r="D369" s="143" t="s">
        <v>319</v>
      </c>
      <c r="E369" s="144" t="s">
        <v>10188</v>
      </c>
      <c r="F369" s="145" t="s">
        <v>10189</v>
      </c>
      <c r="G369" s="146" t="s">
        <v>9927</v>
      </c>
      <c r="H369" s="147">
        <v>3</v>
      </c>
      <c r="I369" s="148"/>
      <c r="J369" s="149">
        <f t="shared" si="80"/>
        <v>0</v>
      </c>
      <c r="K369" s="150"/>
      <c r="L369" s="31"/>
      <c r="M369" s="151" t="s">
        <v>1</v>
      </c>
      <c r="N369" s="152" t="s">
        <v>42</v>
      </c>
      <c r="P369" s="153">
        <f t="shared" si="81"/>
        <v>0</v>
      </c>
      <c r="Q369" s="153">
        <v>0</v>
      </c>
      <c r="R369" s="153">
        <f t="shared" si="82"/>
        <v>0</v>
      </c>
      <c r="S369" s="153">
        <v>0</v>
      </c>
      <c r="T369" s="154">
        <f t="shared" si="83"/>
        <v>0</v>
      </c>
      <c r="AR369" s="155" t="s">
        <v>396</v>
      </c>
      <c r="AT369" s="155" t="s">
        <v>319</v>
      </c>
      <c r="AU369" s="155" t="s">
        <v>88</v>
      </c>
      <c r="AY369" s="16" t="s">
        <v>317</v>
      </c>
      <c r="BE369" s="156">
        <f t="shared" si="84"/>
        <v>0</v>
      </c>
      <c r="BF369" s="156">
        <f t="shared" si="85"/>
        <v>0</v>
      </c>
      <c r="BG369" s="156">
        <f t="shared" si="86"/>
        <v>0</v>
      </c>
      <c r="BH369" s="156">
        <f t="shared" si="87"/>
        <v>0</v>
      </c>
      <c r="BI369" s="156">
        <f t="shared" si="88"/>
        <v>0</v>
      </c>
      <c r="BJ369" s="16" t="s">
        <v>88</v>
      </c>
      <c r="BK369" s="156">
        <f t="shared" si="89"/>
        <v>0</v>
      </c>
      <c r="BL369" s="16" t="s">
        <v>396</v>
      </c>
      <c r="BM369" s="155" t="s">
        <v>5919</v>
      </c>
    </row>
    <row r="370" spans="2:65" s="1" customFormat="1" ht="16.5" customHeight="1">
      <c r="B370" s="142"/>
      <c r="C370" s="179" t="s">
        <v>2441</v>
      </c>
      <c r="D370" s="179" t="s">
        <v>454</v>
      </c>
      <c r="E370" s="180" t="s">
        <v>10190</v>
      </c>
      <c r="F370" s="181" t="s">
        <v>10191</v>
      </c>
      <c r="G370" s="182" t="s">
        <v>467</v>
      </c>
      <c r="H370" s="183">
        <v>3</v>
      </c>
      <c r="I370" s="184"/>
      <c r="J370" s="185">
        <f t="shared" si="80"/>
        <v>0</v>
      </c>
      <c r="K370" s="186"/>
      <c r="L370" s="187"/>
      <c r="M370" s="188" t="s">
        <v>1</v>
      </c>
      <c r="N370" s="189" t="s">
        <v>42</v>
      </c>
      <c r="P370" s="153">
        <f t="shared" si="81"/>
        <v>0</v>
      </c>
      <c r="Q370" s="153">
        <v>0</v>
      </c>
      <c r="R370" s="153">
        <f t="shared" si="82"/>
        <v>0</v>
      </c>
      <c r="S370" s="153">
        <v>0</v>
      </c>
      <c r="T370" s="154">
        <f t="shared" si="83"/>
        <v>0</v>
      </c>
      <c r="AR370" s="155" t="s">
        <v>481</v>
      </c>
      <c r="AT370" s="155" t="s">
        <v>454</v>
      </c>
      <c r="AU370" s="155" t="s">
        <v>88</v>
      </c>
      <c r="AY370" s="16" t="s">
        <v>317</v>
      </c>
      <c r="BE370" s="156">
        <f t="shared" si="84"/>
        <v>0</v>
      </c>
      <c r="BF370" s="156">
        <f t="shared" si="85"/>
        <v>0</v>
      </c>
      <c r="BG370" s="156">
        <f t="shared" si="86"/>
        <v>0</v>
      </c>
      <c r="BH370" s="156">
        <f t="shared" si="87"/>
        <v>0</v>
      </c>
      <c r="BI370" s="156">
        <f t="shared" si="88"/>
        <v>0</v>
      </c>
      <c r="BJ370" s="16" t="s">
        <v>88</v>
      </c>
      <c r="BK370" s="156">
        <f t="shared" si="89"/>
        <v>0</v>
      </c>
      <c r="BL370" s="16" t="s">
        <v>396</v>
      </c>
      <c r="BM370" s="155" t="s">
        <v>5927</v>
      </c>
    </row>
    <row r="371" spans="2:65" s="1" customFormat="1" ht="16.5" customHeight="1">
      <c r="B371" s="142"/>
      <c r="C371" s="143" t="s">
        <v>1534</v>
      </c>
      <c r="D371" s="143" t="s">
        <v>319</v>
      </c>
      <c r="E371" s="144" t="s">
        <v>10192</v>
      </c>
      <c r="F371" s="145" t="s">
        <v>10193</v>
      </c>
      <c r="G371" s="146" t="s">
        <v>467</v>
      </c>
      <c r="H371" s="147">
        <v>9</v>
      </c>
      <c r="I371" s="148"/>
      <c r="J371" s="149">
        <f t="shared" si="80"/>
        <v>0</v>
      </c>
      <c r="K371" s="150"/>
      <c r="L371" s="31"/>
      <c r="M371" s="151" t="s">
        <v>1</v>
      </c>
      <c r="N371" s="152" t="s">
        <v>42</v>
      </c>
      <c r="P371" s="153">
        <f t="shared" si="81"/>
        <v>0</v>
      </c>
      <c r="Q371" s="153">
        <v>0</v>
      </c>
      <c r="R371" s="153">
        <f t="shared" si="82"/>
        <v>0</v>
      </c>
      <c r="S371" s="153">
        <v>0</v>
      </c>
      <c r="T371" s="154">
        <f t="shared" si="83"/>
        <v>0</v>
      </c>
      <c r="AR371" s="155" t="s">
        <v>396</v>
      </c>
      <c r="AT371" s="155" t="s">
        <v>319</v>
      </c>
      <c r="AU371" s="155" t="s">
        <v>88</v>
      </c>
      <c r="AY371" s="16" t="s">
        <v>317</v>
      </c>
      <c r="BE371" s="156">
        <f t="shared" si="84"/>
        <v>0</v>
      </c>
      <c r="BF371" s="156">
        <f t="shared" si="85"/>
        <v>0</v>
      </c>
      <c r="BG371" s="156">
        <f t="shared" si="86"/>
        <v>0</v>
      </c>
      <c r="BH371" s="156">
        <f t="shared" si="87"/>
        <v>0</v>
      </c>
      <c r="BI371" s="156">
        <f t="shared" si="88"/>
        <v>0</v>
      </c>
      <c r="BJ371" s="16" t="s">
        <v>88</v>
      </c>
      <c r="BK371" s="156">
        <f t="shared" si="89"/>
        <v>0</v>
      </c>
      <c r="BL371" s="16" t="s">
        <v>396</v>
      </c>
      <c r="BM371" s="155" t="s">
        <v>5935</v>
      </c>
    </row>
    <row r="372" spans="2:65" s="1" customFormat="1" ht="37.75" customHeight="1">
      <c r="B372" s="142"/>
      <c r="C372" s="179" t="s">
        <v>5673</v>
      </c>
      <c r="D372" s="179" t="s">
        <v>454</v>
      </c>
      <c r="E372" s="180" t="s">
        <v>10194</v>
      </c>
      <c r="F372" s="181" t="s">
        <v>10195</v>
      </c>
      <c r="G372" s="182" t="s">
        <v>467</v>
      </c>
      <c r="H372" s="183">
        <v>3</v>
      </c>
      <c r="I372" s="184"/>
      <c r="J372" s="185">
        <f t="shared" si="80"/>
        <v>0</v>
      </c>
      <c r="K372" s="186"/>
      <c r="L372" s="187"/>
      <c r="M372" s="188" t="s">
        <v>1</v>
      </c>
      <c r="N372" s="189" t="s">
        <v>42</v>
      </c>
      <c r="P372" s="153">
        <f t="shared" si="81"/>
        <v>0</v>
      </c>
      <c r="Q372" s="153">
        <v>0</v>
      </c>
      <c r="R372" s="153">
        <f t="shared" si="82"/>
        <v>0</v>
      </c>
      <c r="S372" s="153">
        <v>0</v>
      </c>
      <c r="T372" s="154">
        <f t="shared" si="83"/>
        <v>0</v>
      </c>
      <c r="AR372" s="155" t="s">
        <v>481</v>
      </c>
      <c r="AT372" s="155" t="s">
        <v>454</v>
      </c>
      <c r="AU372" s="155" t="s">
        <v>88</v>
      </c>
      <c r="AY372" s="16" t="s">
        <v>317</v>
      </c>
      <c r="BE372" s="156">
        <f t="shared" si="84"/>
        <v>0</v>
      </c>
      <c r="BF372" s="156">
        <f t="shared" si="85"/>
        <v>0</v>
      </c>
      <c r="BG372" s="156">
        <f t="shared" si="86"/>
        <v>0</v>
      </c>
      <c r="BH372" s="156">
        <f t="shared" si="87"/>
        <v>0</v>
      </c>
      <c r="BI372" s="156">
        <f t="shared" si="88"/>
        <v>0</v>
      </c>
      <c r="BJ372" s="16" t="s">
        <v>88</v>
      </c>
      <c r="BK372" s="156">
        <f t="shared" si="89"/>
        <v>0</v>
      </c>
      <c r="BL372" s="16" t="s">
        <v>396</v>
      </c>
      <c r="BM372" s="155" t="s">
        <v>5943</v>
      </c>
    </row>
    <row r="373" spans="2:65" s="1" customFormat="1" ht="24.15" customHeight="1">
      <c r="B373" s="142"/>
      <c r="C373" s="179" t="s">
        <v>2448</v>
      </c>
      <c r="D373" s="179" t="s">
        <v>454</v>
      </c>
      <c r="E373" s="180" t="s">
        <v>10196</v>
      </c>
      <c r="F373" s="181" t="s">
        <v>1</v>
      </c>
      <c r="G373" s="182" t="s">
        <v>1</v>
      </c>
      <c r="H373" s="183">
        <v>0</v>
      </c>
      <c r="I373" s="184"/>
      <c r="J373" s="185">
        <f t="shared" si="80"/>
        <v>0</v>
      </c>
      <c r="K373" s="186"/>
      <c r="L373" s="187"/>
      <c r="M373" s="188" t="s">
        <v>1</v>
      </c>
      <c r="N373" s="189" t="s">
        <v>42</v>
      </c>
      <c r="P373" s="153">
        <f t="shared" si="81"/>
        <v>0</v>
      </c>
      <c r="Q373" s="153">
        <v>0</v>
      </c>
      <c r="R373" s="153">
        <f t="shared" si="82"/>
        <v>0</v>
      </c>
      <c r="S373" s="153">
        <v>0</v>
      </c>
      <c r="T373" s="154">
        <f t="shared" si="83"/>
        <v>0</v>
      </c>
      <c r="AR373" s="155" t="s">
        <v>481</v>
      </c>
      <c r="AT373" s="155" t="s">
        <v>454</v>
      </c>
      <c r="AU373" s="155" t="s">
        <v>88</v>
      </c>
      <c r="AY373" s="16" t="s">
        <v>317</v>
      </c>
      <c r="BE373" s="156">
        <f t="shared" si="84"/>
        <v>0</v>
      </c>
      <c r="BF373" s="156">
        <f t="shared" si="85"/>
        <v>0</v>
      </c>
      <c r="BG373" s="156">
        <f t="shared" si="86"/>
        <v>0</v>
      </c>
      <c r="BH373" s="156">
        <f t="shared" si="87"/>
        <v>0</v>
      </c>
      <c r="BI373" s="156">
        <f t="shared" si="88"/>
        <v>0</v>
      </c>
      <c r="BJ373" s="16" t="s">
        <v>88</v>
      </c>
      <c r="BK373" s="156">
        <f t="shared" si="89"/>
        <v>0</v>
      </c>
      <c r="BL373" s="16" t="s">
        <v>396</v>
      </c>
      <c r="BM373" s="155" t="s">
        <v>5951</v>
      </c>
    </row>
    <row r="374" spans="2:65" s="1" customFormat="1" ht="24.15" customHeight="1">
      <c r="B374" s="142"/>
      <c r="C374" s="179" t="s">
        <v>1528</v>
      </c>
      <c r="D374" s="179" t="s">
        <v>454</v>
      </c>
      <c r="E374" s="180" t="s">
        <v>10197</v>
      </c>
      <c r="F374" s="181" t="s">
        <v>10198</v>
      </c>
      <c r="G374" s="182" t="s">
        <v>467</v>
      </c>
      <c r="H374" s="183">
        <v>6</v>
      </c>
      <c r="I374" s="184"/>
      <c r="J374" s="185">
        <f t="shared" si="80"/>
        <v>0</v>
      </c>
      <c r="K374" s="186"/>
      <c r="L374" s="187"/>
      <c r="M374" s="188" t="s">
        <v>1</v>
      </c>
      <c r="N374" s="189" t="s">
        <v>42</v>
      </c>
      <c r="P374" s="153">
        <f t="shared" si="81"/>
        <v>0</v>
      </c>
      <c r="Q374" s="153">
        <v>0</v>
      </c>
      <c r="R374" s="153">
        <f t="shared" si="82"/>
        <v>0</v>
      </c>
      <c r="S374" s="153">
        <v>0</v>
      </c>
      <c r="T374" s="154">
        <f t="shared" si="83"/>
        <v>0</v>
      </c>
      <c r="AR374" s="155" t="s">
        <v>481</v>
      </c>
      <c r="AT374" s="155" t="s">
        <v>454</v>
      </c>
      <c r="AU374" s="155" t="s">
        <v>88</v>
      </c>
      <c r="AY374" s="16" t="s">
        <v>317</v>
      </c>
      <c r="BE374" s="156">
        <f t="shared" si="84"/>
        <v>0</v>
      </c>
      <c r="BF374" s="156">
        <f t="shared" si="85"/>
        <v>0</v>
      </c>
      <c r="BG374" s="156">
        <f t="shared" si="86"/>
        <v>0</v>
      </c>
      <c r="BH374" s="156">
        <f t="shared" si="87"/>
        <v>0</v>
      </c>
      <c r="BI374" s="156">
        <f t="shared" si="88"/>
        <v>0</v>
      </c>
      <c r="BJ374" s="16" t="s">
        <v>88</v>
      </c>
      <c r="BK374" s="156">
        <f t="shared" si="89"/>
        <v>0</v>
      </c>
      <c r="BL374" s="16" t="s">
        <v>396</v>
      </c>
      <c r="BM374" s="155" t="s">
        <v>5959</v>
      </c>
    </row>
    <row r="375" spans="2:65" s="1" customFormat="1" ht="16.5" customHeight="1">
      <c r="B375" s="142"/>
      <c r="C375" s="143" t="s">
        <v>2455</v>
      </c>
      <c r="D375" s="143" t="s">
        <v>319</v>
      </c>
      <c r="E375" s="144" t="s">
        <v>10199</v>
      </c>
      <c r="F375" s="145" t="s">
        <v>10200</v>
      </c>
      <c r="G375" s="146" t="s">
        <v>467</v>
      </c>
      <c r="H375" s="147">
        <v>11</v>
      </c>
      <c r="I375" s="148"/>
      <c r="J375" s="149">
        <f t="shared" si="80"/>
        <v>0</v>
      </c>
      <c r="K375" s="150"/>
      <c r="L375" s="31"/>
      <c r="M375" s="151" t="s">
        <v>1</v>
      </c>
      <c r="N375" s="152" t="s">
        <v>42</v>
      </c>
      <c r="P375" s="153">
        <f t="shared" si="81"/>
        <v>0</v>
      </c>
      <c r="Q375" s="153">
        <v>0</v>
      </c>
      <c r="R375" s="153">
        <f t="shared" si="82"/>
        <v>0</v>
      </c>
      <c r="S375" s="153">
        <v>0</v>
      </c>
      <c r="T375" s="154">
        <f t="shared" si="83"/>
        <v>0</v>
      </c>
      <c r="AR375" s="155" t="s">
        <v>396</v>
      </c>
      <c r="AT375" s="155" t="s">
        <v>319</v>
      </c>
      <c r="AU375" s="155" t="s">
        <v>88</v>
      </c>
      <c r="AY375" s="16" t="s">
        <v>317</v>
      </c>
      <c r="BE375" s="156">
        <f t="shared" si="84"/>
        <v>0</v>
      </c>
      <c r="BF375" s="156">
        <f t="shared" si="85"/>
        <v>0</v>
      </c>
      <c r="BG375" s="156">
        <f t="shared" si="86"/>
        <v>0</v>
      </c>
      <c r="BH375" s="156">
        <f t="shared" si="87"/>
        <v>0</v>
      </c>
      <c r="BI375" s="156">
        <f t="shared" si="88"/>
        <v>0</v>
      </c>
      <c r="BJ375" s="16" t="s">
        <v>88</v>
      </c>
      <c r="BK375" s="156">
        <f t="shared" si="89"/>
        <v>0</v>
      </c>
      <c r="BL375" s="16" t="s">
        <v>396</v>
      </c>
      <c r="BM375" s="155" t="s">
        <v>5967</v>
      </c>
    </row>
    <row r="376" spans="2:65" s="1" customFormat="1" ht="24.15" customHeight="1">
      <c r="B376" s="142"/>
      <c r="C376" s="179" t="s">
        <v>2461</v>
      </c>
      <c r="D376" s="179" t="s">
        <v>454</v>
      </c>
      <c r="E376" s="180" t="s">
        <v>10201</v>
      </c>
      <c r="F376" s="181" t="s">
        <v>10202</v>
      </c>
      <c r="G376" s="182" t="s">
        <v>467</v>
      </c>
      <c r="H376" s="183">
        <v>2</v>
      </c>
      <c r="I376" s="184"/>
      <c r="J376" s="185">
        <f t="shared" si="80"/>
        <v>0</v>
      </c>
      <c r="K376" s="186"/>
      <c r="L376" s="187"/>
      <c r="M376" s="188" t="s">
        <v>1</v>
      </c>
      <c r="N376" s="189" t="s">
        <v>42</v>
      </c>
      <c r="P376" s="153">
        <f t="shared" si="81"/>
        <v>0</v>
      </c>
      <c r="Q376" s="153">
        <v>0</v>
      </c>
      <c r="R376" s="153">
        <f t="shared" si="82"/>
        <v>0</v>
      </c>
      <c r="S376" s="153">
        <v>0</v>
      </c>
      <c r="T376" s="154">
        <f t="shared" si="83"/>
        <v>0</v>
      </c>
      <c r="AR376" s="155" t="s">
        <v>481</v>
      </c>
      <c r="AT376" s="155" t="s">
        <v>454</v>
      </c>
      <c r="AU376" s="155" t="s">
        <v>88</v>
      </c>
      <c r="AY376" s="16" t="s">
        <v>317</v>
      </c>
      <c r="BE376" s="156">
        <f t="shared" si="84"/>
        <v>0</v>
      </c>
      <c r="BF376" s="156">
        <f t="shared" si="85"/>
        <v>0</v>
      </c>
      <c r="BG376" s="156">
        <f t="shared" si="86"/>
        <v>0</v>
      </c>
      <c r="BH376" s="156">
        <f t="shared" si="87"/>
        <v>0</v>
      </c>
      <c r="BI376" s="156">
        <f t="shared" si="88"/>
        <v>0</v>
      </c>
      <c r="BJ376" s="16" t="s">
        <v>88</v>
      </c>
      <c r="BK376" s="156">
        <f t="shared" si="89"/>
        <v>0</v>
      </c>
      <c r="BL376" s="16" t="s">
        <v>396</v>
      </c>
      <c r="BM376" s="155" t="s">
        <v>5975</v>
      </c>
    </row>
    <row r="377" spans="2:65" s="1" customFormat="1" ht="37.75" customHeight="1">
      <c r="B377" s="142"/>
      <c r="C377" s="179" t="s">
        <v>5677</v>
      </c>
      <c r="D377" s="179" t="s">
        <v>454</v>
      </c>
      <c r="E377" s="180" t="s">
        <v>10203</v>
      </c>
      <c r="F377" s="181" t="s">
        <v>10204</v>
      </c>
      <c r="G377" s="182" t="s">
        <v>467</v>
      </c>
      <c r="H377" s="183">
        <v>9</v>
      </c>
      <c r="I377" s="184"/>
      <c r="J377" s="185">
        <f t="shared" si="80"/>
        <v>0</v>
      </c>
      <c r="K377" s="186"/>
      <c r="L377" s="187"/>
      <c r="M377" s="188" t="s">
        <v>1</v>
      </c>
      <c r="N377" s="189" t="s">
        <v>42</v>
      </c>
      <c r="P377" s="153">
        <f t="shared" si="81"/>
        <v>0</v>
      </c>
      <c r="Q377" s="153">
        <v>0</v>
      </c>
      <c r="R377" s="153">
        <f t="shared" si="82"/>
        <v>0</v>
      </c>
      <c r="S377" s="153">
        <v>0</v>
      </c>
      <c r="T377" s="154">
        <f t="shared" si="83"/>
        <v>0</v>
      </c>
      <c r="AR377" s="155" t="s">
        <v>481</v>
      </c>
      <c r="AT377" s="155" t="s">
        <v>454</v>
      </c>
      <c r="AU377" s="155" t="s">
        <v>88</v>
      </c>
      <c r="AY377" s="16" t="s">
        <v>317</v>
      </c>
      <c r="BE377" s="156">
        <f t="shared" si="84"/>
        <v>0</v>
      </c>
      <c r="BF377" s="156">
        <f t="shared" si="85"/>
        <v>0</v>
      </c>
      <c r="BG377" s="156">
        <f t="shared" si="86"/>
        <v>0</v>
      </c>
      <c r="BH377" s="156">
        <f t="shared" si="87"/>
        <v>0</v>
      </c>
      <c r="BI377" s="156">
        <f t="shared" si="88"/>
        <v>0</v>
      </c>
      <c r="BJ377" s="16" t="s">
        <v>88</v>
      </c>
      <c r="BK377" s="156">
        <f t="shared" si="89"/>
        <v>0</v>
      </c>
      <c r="BL377" s="16" t="s">
        <v>396</v>
      </c>
      <c r="BM377" s="155" t="s">
        <v>5983</v>
      </c>
    </row>
    <row r="378" spans="2:65" s="1" customFormat="1" ht="16.5" customHeight="1">
      <c r="B378" s="142"/>
      <c r="C378" s="143" t="s">
        <v>5681</v>
      </c>
      <c r="D378" s="143" t="s">
        <v>319</v>
      </c>
      <c r="E378" s="144" t="s">
        <v>10205</v>
      </c>
      <c r="F378" s="145" t="s">
        <v>10206</v>
      </c>
      <c r="G378" s="146" t="s">
        <v>467</v>
      </c>
      <c r="H378" s="147">
        <v>4</v>
      </c>
      <c r="I378" s="148"/>
      <c r="J378" s="149">
        <f t="shared" si="80"/>
        <v>0</v>
      </c>
      <c r="K378" s="150"/>
      <c r="L378" s="31"/>
      <c r="M378" s="151" t="s">
        <v>1</v>
      </c>
      <c r="N378" s="152" t="s">
        <v>42</v>
      </c>
      <c r="P378" s="153">
        <f t="shared" si="81"/>
        <v>0</v>
      </c>
      <c r="Q378" s="153">
        <v>0</v>
      </c>
      <c r="R378" s="153">
        <f t="shared" si="82"/>
        <v>0</v>
      </c>
      <c r="S378" s="153">
        <v>0</v>
      </c>
      <c r="T378" s="154">
        <f t="shared" si="83"/>
        <v>0</v>
      </c>
      <c r="AR378" s="155" t="s">
        <v>396</v>
      </c>
      <c r="AT378" s="155" t="s">
        <v>319</v>
      </c>
      <c r="AU378" s="155" t="s">
        <v>88</v>
      </c>
      <c r="AY378" s="16" t="s">
        <v>317</v>
      </c>
      <c r="BE378" s="156">
        <f t="shared" si="84"/>
        <v>0</v>
      </c>
      <c r="BF378" s="156">
        <f t="shared" si="85"/>
        <v>0</v>
      </c>
      <c r="BG378" s="156">
        <f t="shared" si="86"/>
        <v>0</v>
      </c>
      <c r="BH378" s="156">
        <f t="shared" si="87"/>
        <v>0</v>
      </c>
      <c r="BI378" s="156">
        <f t="shared" si="88"/>
        <v>0</v>
      </c>
      <c r="BJ378" s="16" t="s">
        <v>88</v>
      </c>
      <c r="BK378" s="156">
        <f t="shared" si="89"/>
        <v>0</v>
      </c>
      <c r="BL378" s="16" t="s">
        <v>396</v>
      </c>
      <c r="BM378" s="155" t="s">
        <v>5991</v>
      </c>
    </row>
    <row r="379" spans="2:65" s="1" customFormat="1" ht="37.75" customHeight="1">
      <c r="B379" s="142"/>
      <c r="C379" s="179" t="s">
        <v>5685</v>
      </c>
      <c r="D379" s="179" t="s">
        <v>454</v>
      </c>
      <c r="E379" s="180" t="s">
        <v>10207</v>
      </c>
      <c r="F379" s="181" t="s">
        <v>10208</v>
      </c>
      <c r="G379" s="182" t="s">
        <v>467</v>
      </c>
      <c r="H379" s="183">
        <v>4</v>
      </c>
      <c r="I379" s="184"/>
      <c r="J379" s="185">
        <f t="shared" si="80"/>
        <v>0</v>
      </c>
      <c r="K379" s="186"/>
      <c r="L379" s="187"/>
      <c r="M379" s="188" t="s">
        <v>1</v>
      </c>
      <c r="N379" s="189" t="s">
        <v>42</v>
      </c>
      <c r="P379" s="153">
        <f t="shared" si="81"/>
        <v>0</v>
      </c>
      <c r="Q379" s="153">
        <v>0</v>
      </c>
      <c r="R379" s="153">
        <f t="shared" si="82"/>
        <v>0</v>
      </c>
      <c r="S379" s="153">
        <v>0</v>
      </c>
      <c r="T379" s="154">
        <f t="shared" si="83"/>
        <v>0</v>
      </c>
      <c r="AR379" s="155" t="s">
        <v>481</v>
      </c>
      <c r="AT379" s="155" t="s">
        <v>454</v>
      </c>
      <c r="AU379" s="155" t="s">
        <v>88</v>
      </c>
      <c r="AY379" s="16" t="s">
        <v>317</v>
      </c>
      <c r="BE379" s="156">
        <f t="shared" si="84"/>
        <v>0</v>
      </c>
      <c r="BF379" s="156">
        <f t="shared" si="85"/>
        <v>0</v>
      </c>
      <c r="BG379" s="156">
        <f t="shared" si="86"/>
        <v>0</v>
      </c>
      <c r="BH379" s="156">
        <f t="shared" si="87"/>
        <v>0</v>
      </c>
      <c r="BI379" s="156">
        <f t="shared" si="88"/>
        <v>0</v>
      </c>
      <c r="BJ379" s="16" t="s">
        <v>88</v>
      </c>
      <c r="BK379" s="156">
        <f t="shared" si="89"/>
        <v>0</v>
      </c>
      <c r="BL379" s="16" t="s">
        <v>396</v>
      </c>
      <c r="BM379" s="155" t="s">
        <v>5999</v>
      </c>
    </row>
    <row r="380" spans="2:65" s="1" customFormat="1" ht="16.5" customHeight="1">
      <c r="B380" s="142"/>
      <c r="C380" s="179" t="s">
        <v>5893</v>
      </c>
      <c r="D380" s="179" t="s">
        <v>454</v>
      </c>
      <c r="E380" s="180" t="s">
        <v>10209</v>
      </c>
      <c r="F380" s="181" t="s">
        <v>10210</v>
      </c>
      <c r="G380" s="182" t="s">
        <v>467</v>
      </c>
      <c r="H380" s="183">
        <v>1</v>
      </c>
      <c r="I380" s="184"/>
      <c r="J380" s="185">
        <f t="shared" si="80"/>
        <v>0</v>
      </c>
      <c r="K380" s="186"/>
      <c r="L380" s="187"/>
      <c r="M380" s="188" t="s">
        <v>1</v>
      </c>
      <c r="N380" s="189" t="s">
        <v>42</v>
      </c>
      <c r="P380" s="153">
        <f t="shared" si="81"/>
        <v>0</v>
      </c>
      <c r="Q380" s="153">
        <v>0</v>
      </c>
      <c r="R380" s="153">
        <f t="shared" si="82"/>
        <v>0</v>
      </c>
      <c r="S380" s="153">
        <v>0</v>
      </c>
      <c r="T380" s="154">
        <f t="shared" si="83"/>
        <v>0</v>
      </c>
      <c r="AR380" s="155" t="s">
        <v>481</v>
      </c>
      <c r="AT380" s="155" t="s">
        <v>454</v>
      </c>
      <c r="AU380" s="155" t="s">
        <v>88</v>
      </c>
      <c r="AY380" s="16" t="s">
        <v>317</v>
      </c>
      <c r="BE380" s="156">
        <f t="shared" si="84"/>
        <v>0</v>
      </c>
      <c r="BF380" s="156">
        <f t="shared" si="85"/>
        <v>0</v>
      </c>
      <c r="BG380" s="156">
        <f t="shared" si="86"/>
        <v>0</v>
      </c>
      <c r="BH380" s="156">
        <f t="shared" si="87"/>
        <v>0</v>
      </c>
      <c r="BI380" s="156">
        <f t="shared" si="88"/>
        <v>0</v>
      </c>
      <c r="BJ380" s="16" t="s">
        <v>88</v>
      </c>
      <c r="BK380" s="156">
        <f t="shared" si="89"/>
        <v>0</v>
      </c>
      <c r="BL380" s="16" t="s">
        <v>396</v>
      </c>
      <c r="BM380" s="155" t="s">
        <v>10211</v>
      </c>
    </row>
    <row r="381" spans="2:65" s="1" customFormat="1" ht="16.5" customHeight="1">
      <c r="B381" s="142"/>
      <c r="C381" s="143" t="s">
        <v>2466</v>
      </c>
      <c r="D381" s="143" t="s">
        <v>319</v>
      </c>
      <c r="E381" s="144" t="s">
        <v>10212</v>
      </c>
      <c r="F381" s="145" t="s">
        <v>10213</v>
      </c>
      <c r="G381" s="146" t="s">
        <v>467</v>
      </c>
      <c r="H381" s="147">
        <v>5</v>
      </c>
      <c r="I381" s="148"/>
      <c r="J381" s="149">
        <f t="shared" si="80"/>
        <v>0</v>
      </c>
      <c r="K381" s="150"/>
      <c r="L381" s="31"/>
      <c r="M381" s="151" t="s">
        <v>1</v>
      </c>
      <c r="N381" s="152" t="s">
        <v>42</v>
      </c>
      <c r="P381" s="153">
        <f t="shared" si="81"/>
        <v>0</v>
      </c>
      <c r="Q381" s="153">
        <v>0</v>
      </c>
      <c r="R381" s="153">
        <f t="shared" si="82"/>
        <v>0</v>
      </c>
      <c r="S381" s="153">
        <v>0</v>
      </c>
      <c r="T381" s="154">
        <f t="shared" si="83"/>
        <v>0</v>
      </c>
      <c r="AR381" s="155" t="s">
        <v>396</v>
      </c>
      <c r="AT381" s="155" t="s">
        <v>319</v>
      </c>
      <c r="AU381" s="155" t="s">
        <v>88</v>
      </c>
      <c r="AY381" s="16" t="s">
        <v>317</v>
      </c>
      <c r="BE381" s="156">
        <f t="shared" si="84"/>
        <v>0</v>
      </c>
      <c r="BF381" s="156">
        <f t="shared" si="85"/>
        <v>0</v>
      </c>
      <c r="BG381" s="156">
        <f t="shared" si="86"/>
        <v>0</v>
      </c>
      <c r="BH381" s="156">
        <f t="shared" si="87"/>
        <v>0</v>
      </c>
      <c r="BI381" s="156">
        <f t="shared" si="88"/>
        <v>0</v>
      </c>
      <c r="BJ381" s="16" t="s">
        <v>88</v>
      </c>
      <c r="BK381" s="156">
        <f t="shared" si="89"/>
        <v>0</v>
      </c>
      <c r="BL381" s="16" t="s">
        <v>396</v>
      </c>
      <c r="BM381" s="155" t="s">
        <v>6007</v>
      </c>
    </row>
    <row r="382" spans="2:65" s="1" customFormat="1" ht="44.25" customHeight="1">
      <c r="B382" s="142"/>
      <c r="C382" s="179" t="s">
        <v>5689</v>
      </c>
      <c r="D382" s="179" t="s">
        <v>454</v>
      </c>
      <c r="E382" s="180" t="s">
        <v>10214</v>
      </c>
      <c r="F382" s="181" t="s">
        <v>10215</v>
      </c>
      <c r="G382" s="182" t="s">
        <v>467</v>
      </c>
      <c r="H382" s="183">
        <v>5</v>
      </c>
      <c r="I382" s="184"/>
      <c r="J382" s="185">
        <f t="shared" si="80"/>
        <v>0</v>
      </c>
      <c r="K382" s="186"/>
      <c r="L382" s="187"/>
      <c r="M382" s="188" t="s">
        <v>1</v>
      </c>
      <c r="N382" s="189" t="s">
        <v>42</v>
      </c>
      <c r="P382" s="153">
        <f t="shared" si="81"/>
        <v>0</v>
      </c>
      <c r="Q382" s="153">
        <v>0</v>
      </c>
      <c r="R382" s="153">
        <f t="shared" si="82"/>
        <v>0</v>
      </c>
      <c r="S382" s="153">
        <v>0</v>
      </c>
      <c r="T382" s="154">
        <f t="shared" si="83"/>
        <v>0</v>
      </c>
      <c r="AR382" s="155" t="s">
        <v>481</v>
      </c>
      <c r="AT382" s="155" t="s">
        <v>454</v>
      </c>
      <c r="AU382" s="155" t="s">
        <v>88</v>
      </c>
      <c r="AY382" s="16" t="s">
        <v>317</v>
      </c>
      <c r="BE382" s="156">
        <f t="shared" si="84"/>
        <v>0</v>
      </c>
      <c r="BF382" s="156">
        <f t="shared" si="85"/>
        <v>0</v>
      </c>
      <c r="BG382" s="156">
        <f t="shared" si="86"/>
        <v>0</v>
      </c>
      <c r="BH382" s="156">
        <f t="shared" si="87"/>
        <v>0</v>
      </c>
      <c r="BI382" s="156">
        <f t="shared" si="88"/>
        <v>0</v>
      </c>
      <c r="BJ382" s="16" t="s">
        <v>88</v>
      </c>
      <c r="BK382" s="156">
        <f t="shared" si="89"/>
        <v>0</v>
      </c>
      <c r="BL382" s="16" t="s">
        <v>396</v>
      </c>
      <c r="BM382" s="155" t="s">
        <v>6015</v>
      </c>
    </row>
    <row r="383" spans="2:65" s="1" customFormat="1" ht="24.15" customHeight="1">
      <c r="B383" s="142"/>
      <c r="C383" s="179" t="s">
        <v>2471</v>
      </c>
      <c r="D383" s="179" t="s">
        <v>454</v>
      </c>
      <c r="E383" s="180" t="s">
        <v>10216</v>
      </c>
      <c r="F383" s="181" t="s">
        <v>1</v>
      </c>
      <c r="G383" s="182" t="s">
        <v>1</v>
      </c>
      <c r="H383" s="183">
        <v>0</v>
      </c>
      <c r="I383" s="184"/>
      <c r="J383" s="185">
        <f t="shared" si="80"/>
        <v>0</v>
      </c>
      <c r="K383" s="186"/>
      <c r="L383" s="187"/>
      <c r="M383" s="188" t="s">
        <v>1</v>
      </c>
      <c r="N383" s="189" t="s">
        <v>42</v>
      </c>
      <c r="P383" s="153">
        <f t="shared" si="81"/>
        <v>0</v>
      </c>
      <c r="Q383" s="153">
        <v>0</v>
      </c>
      <c r="R383" s="153">
        <f t="shared" si="82"/>
        <v>0</v>
      </c>
      <c r="S383" s="153">
        <v>0</v>
      </c>
      <c r="T383" s="154">
        <f t="shared" si="83"/>
        <v>0</v>
      </c>
      <c r="AR383" s="155" t="s">
        <v>481</v>
      </c>
      <c r="AT383" s="155" t="s">
        <v>454</v>
      </c>
      <c r="AU383" s="155" t="s">
        <v>88</v>
      </c>
      <c r="AY383" s="16" t="s">
        <v>317</v>
      </c>
      <c r="BE383" s="156">
        <f t="shared" si="84"/>
        <v>0</v>
      </c>
      <c r="BF383" s="156">
        <f t="shared" si="85"/>
        <v>0</v>
      </c>
      <c r="BG383" s="156">
        <f t="shared" si="86"/>
        <v>0</v>
      </c>
      <c r="BH383" s="156">
        <f t="shared" si="87"/>
        <v>0</v>
      </c>
      <c r="BI383" s="156">
        <f t="shared" si="88"/>
        <v>0</v>
      </c>
      <c r="BJ383" s="16" t="s">
        <v>88</v>
      </c>
      <c r="BK383" s="156">
        <f t="shared" si="89"/>
        <v>0</v>
      </c>
      <c r="BL383" s="16" t="s">
        <v>396</v>
      </c>
      <c r="BM383" s="155" t="s">
        <v>6023</v>
      </c>
    </row>
    <row r="384" spans="2:65" s="1" customFormat="1" ht="16.5" customHeight="1">
      <c r="B384" s="142"/>
      <c r="C384" s="143" t="s">
        <v>2477</v>
      </c>
      <c r="D384" s="143" t="s">
        <v>319</v>
      </c>
      <c r="E384" s="144" t="s">
        <v>10217</v>
      </c>
      <c r="F384" s="145" t="s">
        <v>10218</v>
      </c>
      <c r="G384" s="146" t="s">
        <v>467</v>
      </c>
      <c r="H384" s="147">
        <v>7</v>
      </c>
      <c r="I384" s="148"/>
      <c r="J384" s="149">
        <f t="shared" si="80"/>
        <v>0</v>
      </c>
      <c r="K384" s="150"/>
      <c r="L384" s="31"/>
      <c r="M384" s="151" t="s">
        <v>1</v>
      </c>
      <c r="N384" s="152" t="s">
        <v>42</v>
      </c>
      <c r="P384" s="153">
        <f t="shared" si="81"/>
        <v>0</v>
      </c>
      <c r="Q384" s="153">
        <v>0</v>
      </c>
      <c r="R384" s="153">
        <f t="shared" si="82"/>
        <v>0</v>
      </c>
      <c r="S384" s="153">
        <v>0</v>
      </c>
      <c r="T384" s="154">
        <f t="shared" si="83"/>
        <v>0</v>
      </c>
      <c r="AR384" s="155" t="s">
        <v>396</v>
      </c>
      <c r="AT384" s="155" t="s">
        <v>319</v>
      </c>
      <c r="AU384" s="155" t="s">
        <v>88</v>
      </c>
      <c r="AY384" s="16" t="s">
        <v>317</v>
      </c>
      <c r="BE384" s="156">
        <f t="shared" si="84"/>
        <v>0</v>
      </c>
      <c r="BF384" s="156">
        <f t="shared" si="85"/>
        <v>0</v>
      </c>
      <c r="BG384" s="156">
        <f t="shared" si="86"/>
        <v>0</v>
      </c>
      <c r="BH384" s="156">
        <f t="shared" si="87"/>
        <v>0</v>
      </c>
      <c r="BI384" s="156">
        <f t="shared" si="88"/>
        <v>0</v>
      </c>
      <c r="BJ384" s="16" t="s">
        <v>88</v>
      </c>
      <c r="BK384" s="156">
        <f t="shared" si="89"/>
        <v>0</v>
      </c>
      <c r="BL384" s="16" t="s">
        <v>396</v>
      </c>
      <c r="BM384" s="155" t="s">
        <v>6031</v>
      </c>
    </row>
    <row r="385" spans="2:65" s="1" customFormat="1" ht="44.25" customHeight="1">
      <c r="B385" s="142"/>
      <c r="C385" s="179" t="s">
        <v>5693</v>
      </c>
      <c r="D385" s="179" t="s">
        <v>454</v>
      </c>
      <c r="E385" s="180" t="s">
        <v>10219</v>
      </c>
      <c r="F385" s="181" t="s">
        <v>10220</v>
      </c>
      <c r="G385" s="182" t="s">
        <v>467</v>
      </c>
      <c r="H385" s="183">
        <v>6</v>
      </c>
      <c r="I385" s="184"/>
      <c r="J385" s="185">
        <f t="shared" si="80"/>
        <v>0</v>
      </c>
      <c r="K385" s="186"/>
      <c r="L385" s="187"/>
      <c r="M385" s="188" t="s">
        <v>1</v>
      </c>
      <c r="N385" s="189" t="s">
        <v>42</v>
      </c>
      <c r="P385" s="153">
        <f t="shared" si="81"/>
        <v>0</v>
      </c>
      <c r="Q385" s="153">
        <v>0</v>
      </c>
      <c r="R385" s="153">
        <f t="shared" si="82"/>
        <v>0</v>
      </c>
      <c r="S385" s="153">
        <v>0</v>
      </c>
      <c r="T385" s="154">
        <f t="shared" si="83"/>
        <v>0</v>
      </c>
      <c r="AR385" s="155" t="s">
        <v>481</v>
      </c>
      <c r="AT385" s="155" t="s">
        <v>454</v>
      </c>
      <c r="AU385" s="155" t="s">
        <v>88</v>
      </c>
      <c r="AY385" s="16" t="s">
        <v>317</v>
      </c>
      <c r="BE385" s="156">
        <f t="shared" si="84"/>
        <v>0</v>
      </c>
      <c r="BF385" s="156">
        <f t="shared" si="85"/>
        <v>0</v>
      </c>
      <c r="BG385" s="156">
        <f t="shared" si="86"/>
        <v>0</v>
      </c>
      <c r="BH385" s="156">
        <f t="shared" si="87"/>
        <v>0</v>
      </c>
      <c r="BI385" s="156">
        <f t="shared" si="88"/>
        <v>0</v>
      </c>
      <c r="BJ385" s="16" t="s">
        <v>88</v>
      </c>
      <c r="BK385" s="156">
        <f t="shared" si="89"/>
        <v>0</v>
      </c>
      <c r="BL385" s="16" t="s">
        <v>396</v>
      </c>
      <c r="BM385" s="155" t="s">
        <v>6039</v>
      </c>
    </row>
    <row r="386" spans="2:65" s="1" customFormat="1" ht="24.15" customHeight="1">
      <c r="B386" s="142"/>
      <c r="C386" s="179" t="s">
        <v>1527</v>
      </c>
      <c r="D386" s="179" t="s">
        <v>454</v>
      </c>
      <c r="E386" s="180" t="s">
        <v>10221</v>
      </c>
      <c r="F386" s="181" t="s">
        <v>10222</v>
      </c>
      <c r="G386" s="182" t="s">
        <v>467</v>
      </c>
      <c r="H386" s="183">
        <v>1</v>
      </c>
      <c r="I386" s="184"/>
      <c r="J386" s="185">
        <f t="shared" ref="J386:J417" si="90">ROUND(I386*H386,2)</f>
        <v>0</v>
      </c>
      <c r="K386" s="186"/>
      <c r="L386" s="187"/>
      <c r="M386" s="188" t="s">
        <v>1</v>
      </c>
      <c r="N386" s="189" t="s">
        <v>42</v>
      </c>
      <c r="P386" s="153">
        <f t="shared" ref="P386:P417" si="91">O386*H386</f>
        <v>0</v>
      </c>
      <c r="Q386" s="153">
        <v>0</v>
      </c>
      <c r="R386" s="153">
        <f t="shared" ref="R386:R417" si="92">Q386*H386</f>
        <v>0</v>
      </c>
      <c r="S386" s="153">
        <v>0</v>
      </c>
      <c r="T386" s="154">
        <f t="shared" ref="T386:T417" si="93">S386*H386</f>
        <v>0</v>
      </c>
      <c r="AR386" s="155" t="s">
        <v>481</v>
      </c>
      <c r="AT386" s="155" t="s">
        <v>454</v>
      </c>
      <c r="AU386" s="155" t="s">
        <v>88</v>
      </c>
      <c r="AY386" s="16" t="s">
        <v>317</v>
      </c>
      <c r="BE386" s="156">
        <f t="shared" ref="BE386:BE417" si="94">IF(N386="základná",J386,0)</f>
        <v>0</v>
      </c>
      <c r="BF386" s="156">
        <f t="shared" ref="BF386:BF417" si="95">IF(N386="znížená",J386,0)</f>
        <v>0</v>
      </c>
      <c r="BG386" s="156">
        <f t="shared" ref="BG386:BG417" si="96">IF(N386="zákl. prenesená",J386,0)</f>
        <v>0</v>
      </c>
      <c r="BH386" s="156">
        <f t="shared" ref="BH386:BH417" si="97">IF(N386="zníž. prenesená",J386,0)</f>
        <v>0</v>
      </c>
      <c r="BI386" s="156">
        <f t="shared" ref="BI386:BI417" si="98">IF(N386="nulová",J386,0)</f>
        <v>0</v>
      </c>
      <c r="BJ386" s="16" t="s">
        <v>88</v>
      </c>
      <c r="BK386" s="156">
        <f t="shared" ref="BK386:BK417" si="99">ROUND(I386*H386,2)</f>
        <v>0</v>
      </c>
      <c r="BL386" s="16" t="s">
        <v>396</v>
      </c>
      <c r="BM386" s="155" t="s">
        <v>6047</v>
      </c>
    </row>
    <row r="387" spans="2:65" s="1" customFormat="1" ht="16.5" customHeight="1">
      <c r="B387" s="142"/>
      <c r="C387" s="143" t="s">
        <v>2492</v>
      </c>
      <c r="D387" s="143" t="s">
        <v>319</v>
      </c>
      <c r="E387" s="144" t="s">
        <v>10223</v>
      </c>
      <c r="F387" s="145" t="s">
        <v>10224</v>
      </c>
      <c r="G387" s="146" t="s">
        <v>467</v>
      </c>
      <c r="H387" s="147">
        <v>94</v>
      </c>
      <c r="I387" s="148"/>
      <c r="J387" s="149">
        <f t="shared" si="90"/>
        <v>0</v>
      </c>
      <c r="K387" s="150"/>
      <c r="L387" s="31"/>
      <c r="M387" s="151" t="s">
        <v>1</v>
      </c>
      <c r="N387" s="152" t="s">
        <v>42</v>
      </c>
      <c r="P387" s="153">
        <f t="shared" si="91"/>
        <v>0</v>
      </c>
      <c r="Q387" s="153">
        <v>0</v>
      </c>
      <c r="R387" s="153">
        <f t="shared" si="92"/>
        <v>0</v>
      </c>
      <c r="S387" s="153">
        <v>0</v>
      </c>
      <c r="T387" s="154">
        <f t="shared" si="93"/>
        <v>0</v>
      </c>
      <c r="AR387" s="155" t="s">
        <v>396</v>
      </c>
      <c r="AT387" s="155" t="s">
        <v>319</v>
      </c>
      <c r="AU387" s="155" t="s">
        <v>88</v>
      </c>
      <c r="AY387" s="16" t="s">
        <v>317</v>
      </c>
      <c r="BE387" s="156">
        <f t="shared" si="94"/>
        <v>0</v>
      </c>
      <c r="BF387" s="156">
        <f t="shared" si="95"/>
        <v>0</v>
      </c>
      <c r="BG387" s="156">
        <f t="shared" si="96"/>
        <v>0</v>
      </c>
      <c r="BH387" s="156">
        <f t="shared" si="97"/>
        <v>0</v>
      </c>
      <c r="BI387" s="156">
        <f t="shared" si="98"/>
        <v>0</v>
      </c>
      <c r="BJ387" s="16" t="s">
        <v>88</v>
      </c>
      <c r="BK387" s="156">
        <f t="shared" si="99"/>
        <v>0</v>
      </c>
      <c r="BL387" s="16" t="s">
        <v>396</v>
      </c>
      <c r="BM387" s="155" t="s">
        <v>6055</v>
      </c>
    </row>
    <row r="388" spans="2:65" s="1" customFormat="1" ht="16.5" customHeight="1">
      <c r="B388" s="142"/>
      <c r="C388" s="179" t="s">
        <v>2497</v>
      </c>
      <c r="D388" s="179" t="s">
        <v>454</v>
      </c>
      <c r="E388" s="180" t="s">
        <v>10225</v>
      </c>
      <c r="F388" s="181" t="s">
        <v>10226</v>
      </c>
      <c r="G388" s="182" t="s">
        <v>467</v>
      </c>
      <c r="H388" s="183">
        <v>94</v>
      </c>
      <c r="I388" s="184"/>
      <c r="J388" s="185">
        <f t="shared" si="90"/>
        <v>0</v>
      </c>
      <c r="K388" s="186"/>
      <c r="L388" s="187"/>
      <c r="M388" s="188" t="s">
        <v>1</v>
      </c>
      <c r="N388" s="189" t="s">
        <v>42</v>
      </c>
      <c r="P388" s="153">
        <f t="shared" si="91"/>
        <v>0</v>
      </c>
      <c r="Q388" s="153">
        <v>0</v>
      </c>
      <c r="R388" s="153">
        <f t="shared" si="92"/>
        <v>0</v>
      </c>
      <c r="S388" s="153">
        <v>0</v>
      </c>
      <c r="T388" s="154">
        <f t="shared" si="93"/>
        <v>0</v>
      </c>
      <c r="AR388" s="155" t="s">
        <v>481</v>
      </c>
      <c r="AT388" s="155" t="s">
        <v>454</v>
      </c>
      <c r="AU388" s="155" t="s">
        <v>88</v>
      </c>
      <c r="AY388" s="16" t="s">
        <v>317</v>
      </c>
      <c r="BE388" s="156">
        <f t="shared" si="94"/>
        <v>0</v>
      </c>
      <c r="BF388" s="156">
        <f t="shared" si="95"/>
        <v>0</v>
      </c>
      <c r="BG388" s="156">
        <f t="shared" si="96"/>
        <v>0</v>
      </c>
      <c r="BH388" s="156">
        <f t="shared" si="97"/>
        <v>0</v>
      </c>
      <c r="BI388" s="156">
        <f t="shared" si="98"/>
        <v>0</v>
      </c>
      <c r="BJ388" s="16" t="s">
        <v>88</v>
      </c>
      <c r="BK388" s="156">
        <f t="shared" si="99"/>
        <v>0</v>
      </c>
      <c r="BL388" s="16" t="s">
        <v>396</v>
      </c>
      <c r="BM388" s="155" t="s">
        <v>6063</v>
      </c>
    </row>
    <row r="389" spans="2:65" s="1" customFormat="1" ht="16.5" customHeight="1">
      <c r="B389" s="142"/>
      <c r="C389" s="143" t="s">
        <v>2502</v>
      </c>
      <c r="D389" s="143" t="s">
        <v>319</v>
      </c>
      <c r="E389" s="144" t="s">
        <v>10227</v>
      </c>
      <c r="F389" s="145" t="s">
        <v>10228</v>
      </c>
      <c r="G389" s="146" t="s">
        <v>467</v>
      </c>
      <c r="H389" s="147">
        <v>10</v>
      </c>
      <c r="I389" s="148"/>
      <c r="J389" s="149">
        <f t="shared" si="90"/>
        <v>0</v>
      </c>
      <c r="K389" s="150"/>
      <c r="L389" s="31"/>
      <c r="M389" s="151" t="s">
        <v>1</v>
      </c>
      <c r="N389" s="152" t="s">
        <v>42</v>
      </c>
      <c r="P389" s="153">
        <f t="shared" si="91"/>
        <v>0</v>
      </c>
      <c r="Q389" s="153">
        <v>0</v>
      </c>
      <c r="R389" s="153">
        <f t="shared" si="92"/>
        <v>0</v>
      </c>
      <c r="S389" s="153">
        <v>0</v>
      </c>
      <c r="T389" s="154">
        <f t="shared" si="93"/>
        <v>0</v>
      </c>
      <c r="AR389" s="155" t="s">
        <v>396</v>
      </c>
      <c r="AT389" s="155" t="s">
        <v>319</v>
      </c>
      <c r="AU389" s="155" t="s">
        <v>88</v>
      </c>
      <c r="AY389" s="16" t="s">
        <v>317</v>
      </c>
      <c r="BE389" s="156">
        <f t="shared" si="94"/>
        <v>0</v>
      </c>
      <c r="BF389" s="156">
        <f t="shared" si="95"/>
        <v>0</v>
      </c>
      <c r="BG389" s="156">
        <f t="shared" si="96"/>
        <v>0</v>
      </c>
      <c r="BH389" s="156">
        <f t="shared" si="97"/>
        <v>0</v>
      </c>
      <c r="BI389" s="156">
        <f t="shared" si="98"/>
        <v>0</v>
      </c>
      <c r="BJ389" s="16" t="s">
        <v>88</v>
      </c>
      <c r="BK389" s="156">
        <f t="shared" si="99"/>
        <v>0</v>
      </c>
      <c r="BL389" s="16" t="s">
        <v>396</v>
      </c>
      <c r="BM389" s="155" t="s">
        <v>6071</v>
      </c>
    </row>
    <row r="390" spans="2:65" s="1" customFormat="1" ht="24.15" customHeight="1">
      <c r="B390" s="142"/>
      <c r="C390" s="179" t="s">
        <v>2507</v>
      </c>
      <c r="D390" s="179" t="s">
        <v>454</v>
      </c>
      <c r="E390" s="180" t="s">
        <v>10229</v>
      </c>
      <c r="F390" s="181" t="s">
        <v>10230</v>
      </c>
      <c r="G390" s="182" t="s">
        <v>467</v>
      </c>
      <c r="H390" s="183">
        <v>10</v>
      </c>
      <c r="I390" s="184"/>
      <c r="J390" s="185">
        <f t="shared" si="90"/>
        <v>0</v>
      </c>
      <c r="K390" s="186"/>
      <c r="L390" s="187"/>
      <c r="M390" s="188" t="s">
        <v>1</v>
      </c>
      <c r="N390" s="189" t="s">
        <v>42</v>
      </c>
      <c r="P390" s="153">
        <f t="shared" si="91"/>
        <v>0</v>
      </c>
      <c r="Q390" s="153">
        <v>0</v>
      </c>
      <c r="R390" s="153">
        <f t="shared" si="92"/>
        <v>0</v>
      </c>
      <c r="S390" s="153">
        <v>0</v>
      </c>
      <c r="T390" s="154">
        <f t="shared" si="93"/>
        <v>0</v>
      </c>
      <c r="AR390" s="155" t="s">
        <v>481</v>
      </c>
      <c r="AT390" s="155" t="s">
        <v>454</v>
      </c>
      <c r="AU390" s="155" t="s">
        <v>88</v>
      </c>
      <c r="AY390" s="16" t="s">
        <v>317</v>
      </c>
      <c r="BE390" s="156">
        <f t="shared" si="94"/>
        <v>0</v>
      </c>
      <c r="BF390" s="156">
        <f t="shared" si="95"/>
        <v>0</v>
      </c>
      <c r="BG390" s="156">
        <f t="shared" si="96"/>
        <v>0</v>
      </c>
      <c r="BH390" s="156">
        <f t="shared" si="97"/>
        <v>0</v>
      </c>
      <c r="BI390" s="156">
        <f t="shared" si="98"/>
        <v>0</v>
      </c>
      <c r="BJ390" s="16" t="s">
        <v>88</v>
      </c>
      <c r="BK390" s="156">
        <f t="shared" si="99"/>
        <v>0</v>
      </c>
      <c r="BL390" s="16" t="s">
        <v>396</v>
      </c>
      <c r="BM390" s="155" t="s">
        <v>6079</v>
      </c>
    </row>
    <row r="391" spans="2:65" s="1" customFormat="1" ht="24.15" customHeight="1">
      <c r="B391" s="142"/>
      <c r="C391" s="143" t="s">
        <v>2511</v>
      </c>
      <c r="D391" s="143" t="s">
        <v>319</v>
      </c>
      <c r="E391" s="144" t="s">
        <v>10231</v>
      </c>
      <c r="F391" s="145" t="s">
        <v>10232</v>
      </c>
      <c r="G391" s="146" t="s">
        <v>467</v>
      </c>
      <c r="H391" s="147">
        <v>104</v>
      </c>
      <c r="I391" s="148"/>
      <c r="J391" s="149">
        <f t="shared" si="90"/>
        <v>0</v>
      </c>
      <c r="K391" s="150"/>
      <c r="L391" s="31"/>
      <c r="M391" s="151" t="s">
        <v>1</v>
      </c>
      <c r="N391" s="152" t="s">
        <v>42</v>
      </c>
      <c r="P391" s="153">
        <f t="shared" si="91"/>
        <v>0</v>
      </c>
      <c r="Q391" s="153">
        <v>0</v>
      </c>
      <c r="R391" s="153">
        <f t="shared" si="92"/>
        <v>0</v>
      </c>
      <c r="S391" s="153">
        <v>0</v>
      </c>
      <c r="T391" s="154">
        <f t="shared" si="93"/>
        <v>0</v>
      </c>
      <c r="AR391" s="155" t="s">
        <v>396</v>
      </c>
      <c r="AT391" s="155" t="s">
        <v>319</v>
      </c>
      <c r="AU391" s="155" t="s">
        <v>88</v>
      </c>
      <c r="AY391" s="16" t="s">
        <v>317</v>
      </c>
      <c r="BE391" s="156">
        <f t="shared" si="94"/>
        <v>0</v>
      </c>
      <c r="BF391" s="156">
        <f t="shared" si="95"/>
        <v>0</v>
      </c>
      <c r="BG391" s="156">
        <f t="shared" si="96"/>
        <v>0</v>
      </c>
      <c r="BH391" s="156">
        <f t="shared" si="97"/>
        <v>0</v>
      </c>
      <c r="BI391" s="156">
        <f t="shared" si="98"/>
        <v>0</v>
      </c>
      <c r="BJ391" s="16" t="s">
        <v>88</v>
      </c>
      <c r="BK391" s="156">
        <f t="shared" si="99"/>
        <v>0</v>
      </c>
      <c r="BL391" s="16" t="s">
        <v>396</v>
      </c>
      <c r="BM391" s="155" t="s">
        <v>6087</v>
      </c>
    </row>
    <row r="392" spans="2:65" s="1" customFormat="1" ht="16.5" customHeight="1">
      <c r="B392" s="142"/>
      <c r="C392" s="143" t="s">
        <v>1529</v>
      </c>
      <c r="D392" s="143" t="s">
        <v>319</v>
      </c>
      <c r="E392" s="144" t="s">
        <v>10233</v>
      </c>
      <c r="F392" s="145" t="s">
        <v>10234</v>
      </c>
      <c r="G392" s="146" t="s">
        <v>467</v>
      </c>
      <c r="H392" s="147">
        <v>1</v>
      </c>
      <c r="I392" s="148"/>
      <c r="J392" s="149">
        <f t="shared" si="90"/>
        <v>0</v>
      </c>
      <c r="K392" s="150"/>
      <c r="L392" s="31"/>
      <c r="M392" s="151" t="s">
        <v>1</v>
      </c>
      <c r="N392" s="152" t="s">
        <v>42</v>
      </c>
      <c r="P392" s="153">
        <f t="shared" si="91"/>
        <v>0</v>
      </c>
      <c r="Q392" s="153">
        <v>0</v>
      </c>
      <c r="R392" s="153">
        <f t="shared" si="92"/>
        <v>0</v>
      </c>
      <c r="S392" s="153">
        <v>0</v>
      </c>
      <c r="T392" s="154">
        <f t="shared" si="93"/>
        <v>0</v>
      </c>
      <c r="AR392" s="155" t="s">
        <v>396</v>
      </c>
      <c r="AT392" s="155" t="s">
        <v>319</v>
      </c>
      <c r="AU392" s="155" t="s">
        <v>88</v>
      </c>
      <c r="AY392" s="16" t="s">
        <v>317</v>
      </c>
      <c r="BE392" s="156">
        <f t="shared" si="94"/>
        <v>0</v>
      </c>
      <c r="BF392" s="156">
        <f t="shared" si="95"/>
        <v>0</v>
      </c>
      <c r="BG392" s="156">
        <f t="shared" si="96"/>
        <v>0</v>
      </c>
      <c r="BH392" s="156">
        <f t="shared" si="97"/>
        <v>0</v>
      </c>
      <c r="BI392" s="156">
        <f t="shared" si="98"/>
        <v>0</v>
      </c>
      <c r="BJ392" s="16" t="s">
        <v>88</v>
      </c>
      <c r="BK392" s="156">
        <f t="shared" si="99"/>
        <v>0</v>
      </c>
      <c r="BL392" s="16" t="s">
        <v>396</v>
      </c>
      <c r="BM392" s="155" t="s">
        <v>6095</v>
      </c>
    </row>
    <row r="393" spans="2:65" s="1" customFormat="1" ht="21.75" customHeight="1">
      <c r="B393" s="142"/>
      <c r="C393" s="179" t="s">
        <v>2525</v>
      </c>
      <c r="D393" s="179" t="s">
        <v>454</v>
      </c>
      <c r="E393" s="180" t="s">
        <v>10235</v>
      </c>
      <c r="F393" s="181" t="s">
        <v>10236</v>
      </c>
      <c r="G393" s="182" t="s">
        <v>467</v>
      </c>
      <c r="H393" s="183">
        <v>1</v>
      </c>
      <c r="I393" s="184"/>
      <c r="J393" s="185">
        <f t="shared" si="90"/>
        <v>0</v>
      </c>
      <c r="K393" s="186"/>
      <c r="L393" s="187"/>
      <c r="M393" s="188" t="s">
        <v>1</v>
      </c>
      <c r="N393" s="189" t="s">
        <v>42</v>
      </c>
      <c r="P393" s="153">
        <f t="shared" si="91"/>
        <v>0</v>
      </c>
      <c r="Q393" s="153">
        <v>0</v>
      </c>
      <c r="R393" s="153">
        <f t="shared" si="92"/>
        <v>0</v>
      </c>
      <c r="S393" s="153">
        <v>0</v>
      </c>
      <c r="T393" s="154">
        <f t="shared" si="93"/>
        <v>0</v>
      </c>
      <c r="AR393" s="155" t="s">
        <v>481</v>
      </c>
      <c r="AT393" s="155" t="s">
        <v>454</v>
      </c>
      <c r="AU393" s="155" t="s">
        <v>88</v>
      </c>
      <c r="AY393" s="16" t="s">
        <v>317</v>
      </c>
      <c r="BE393" s="156">
        <f t="shared" si="94"/>
        <v>0</v>
      </c>
      <c r="BF393" s="156">
        <f t="shared" si="95"/>
        <v>0</v>
      </c>
      <c r="BG393" s="156">
        <f t="shared" si="96"/>
        <v>0</v>
      </c>
      <c r="BH393" s="156">
        <f t="shared" si="97"/>
        <v>0</v>
      </c>
      <c r="BI393" s="156">
        <f t="shared" si="98"/>
        <v>0</v>
      </c>
      <c r="BJ393" s="16" t="s">
        <v>88</v>
      </c>
      <c r="BK393" s="156">
        <f t="shared" si="99"/>
        <v>0</v>
      </c>
      <c r="BL393" s="16" t="s">
        <v>396</v>
      </c>
      <c r="BM393" s="155" t="s">
        <v>6103</v>
      </c>
    </row>
    <row r="394" spans="2:65" s="1" customFormat="1" ht="24.15" customHeight="1">
      <c r="B394" s="142"/>
      <c r="C394" s="143" t="s">
        <v>2533</v>
      </c>
      <c r="D394" s="143" t="s">
        <v>319</v>
      </c>
      <c r="E394" s="144" t="s">
        <v>10237</v>
      </c>
      <c r="F394" s="145" t="s">
        <v>10238</v>
      </c>
      <c r="G394" s="146" t="s">
        <v>467</v>
      </c>
      <c r="H394" s="147">
        <v>89</v>
      </c>
      <c r="I394" s="148"/>
      <c r="J394" s="149">
        <f t="shared" si="90"/>
        <v>0</v>
      </c>
      <c r="K394" s="150"/>
      <c r="L394" s="31"/>
      <c r="M394" s="151" t="s">
        <v>1</v>
      </c>
      <c r="N394" s="152" t="s">
        <v>42</v>
      </c>
      <c r="P394" s="153">
        <f t="shared" si="91"/>
        <v>0</v>
      </c>
      <c r="Q394" s="153">
        <v>0</v>
      </c>
      <c r="R394" s="153">
        <f t="shared" si="92"/>
        <v>0</v>
      </c>
      <c r="S394" s="153">
        <v>0</v>
      </c>
      <c r="T394" s="154">
        <f t="shared" si="93"/>
        <v>0</v>
      </c>
      <c r="AR394" s="155" t="s">
        <v>396</v>
      </c>
      <c r="AT394" s="155" t="s">
        <v>319</v>
      </c>
      <c r="AU394" s="155" t="s">
        <v>88</v>
      </c>
      <c r="AY394" s="16" t="s">
        <v>317</v>
      </c>
      <c r="BE394" s="156">
        <f t="shared" si="94"/>
        <v>0</v>
      </c>
      <c r="BF394" s="156">
        <f t="shared" si="95"/>
        <v>0</v>
      </c>
      <c r="BG394" s="156">
        <f t="shared" si="96"/>
        <v>0</v>
      </c>
      <c r="BH394" s="156">
        <f t="shared" si="97"/>
        <v>0</v>
      </c>
      <c r="BI394" s="156">
        <f t="shared" si="98"/>
        <v>0</v>
      </c>
      <c r="BJ394" s="16" t="s">
        <v>88</v>
      </c>
      <c r="BK394" s="156">
        <f t="shared" si="99"/>
        <v>0</v>
      </c>
      <c r="BL394" s="16" t="s">
        <v>396</v>
      </c>
      <c r="BM394" s="155" t="s">
        <v>6111</v>
      </c>
    </row>
    <row r="395" spans="2:65" s="1" customFormat="1" ht="16.5" customHeight="1">
      <c r="B395" s="142"/>
      <c r="C395" s="179" t="s">
        <v>2538</v>
      </c>
      <c r="D395" s="179" t="s">
        <v>454</v>
      </c>
      <c r="E395" s="180" t="s">
        <v>10239</v>
      </c>
      <c r="F395" s="181" t="s">
        <v>10240</v>
      </c>
      <c r="G395" s="182" t="s">
        <v>467</v>
      </c>
      <c r="H395" s="183">
        <v>89</v>
      </c>
      <c r="I395" s="184"/>
      <c r="J395" s="185">
        <f t="shared" si="90"/>
        <v>0</v>
      </c>
      <c r="K395" s="186"/>
      <c r="L395" s="187"/>
      <c r="M395" s="188" t="s">
        <v>1</v>
      </c>
      <c r="N395" s="189" t="s">
        <v>42</v>
      </c>
      <c r="P395" s="153">
        <f t="shared" si="91"/>
        <v>0</v>
      </c>
      <c r="Q395" s="153">
        <v>0</v>
      </c>
      <c r="R395" s="153">
        <f t="shared" si="92"/>
        <v>0</v>
      </c>
      <c r="S395" s="153">
        <v>0</v>
      </c>
      <c r="T395" s="154">
        <f t="shared" si="93"/>
        <v>0</v>
      </c>
      <c r="AR395" s="155" t="s">
        <v>481</v>
      </c>
      <c r="AT395" s="155" t="s">
        <v>454</v>
      </c>
      <c r="AU395" s="155" t="s">
        <v>88</v>
      </c>
      <c r="AY395" s="16" t="s">
        <v>317</v>
      </c>
      <c r="BE395" s="156">
        <f t="shared" si="94"/>
        <v>0</v>
      </c>
      <c r="BF395" s="156">
        <f t="shared" si="95"/>
        <v>0</v>
      </c>
      <c r="BG395" s="156">
        <f t="shared" si="96"/>
        <v>0</v>
      </c>
      <c r="BH395" s="156">
        <f t="shared" si="97"/>
        <v>0</v>
      </c>
      <c r="BI395" s="156">
        <f t="shared" si="98"/>
        <v>0</v>
      </c>
      <c r="BJ395" s="16" t="s">
        <v>88</v>
      </c>
      <c r="BK395" s="156">
        <f t="shared" si="99"/>
        <v>0</v>
      </c>
      <c r="BL395" s="16" t="s">
        <v>396</v>
      </c>
      <c r="BM395" s="155" t="s">
        <v>6119</v>
      </c>
    </row>
    <row r="396" spans="2:65" s="1" customFormat="1" ht="24.15" customHeight="1">
      <c r="B396" s="142"/>
      <c r="C396" s="143" t="s">
        <v>2543</v>
      </c>
      <c r="D396" s="143" t="s">
        <v>319</v>
      </c>
      <c r="E396" s="144" t="s">
        <v>10241</v>
      </c>
      <c r="F396" s="145" t="s">
        <v>10242</v>
      </c>
      <c r="G396" s="146" t="s">
        <v>467</v>
      </c>
      <c r="H396" s="147">
        <v>6</v>
      </c>
      <c r="I396" s="148"/>
      <c r="J396" s="149">
        <f t="shared" si="90"/>
        <v>0</v>
      </c>
      <c r="K396" s="150"/>
      <c r="L396" s="31"/>
      <c r="M396" s="151" t="s">
        <v>1</v>
      </c>
      <c r="N396" s="152" t="s">
        <v>42</v>
      </c>
      <c r="P396" s="153">
        <f t="shared" si="91"/>
        <v>0</v>
      </c>
      <c r="Q396" s="153">
        <v>0</v>
      </c>
      <c r="R396" s="153">
        <f t="shared" si="92"/>
        <v>0</v>
      </c>
      <c r="S396" s="153">
        <v>0</v>
      </c>
      <c r="T396" s="154">
        <f t="shared" si="93"/>
        <v>0</v>
      </c>
      <c r="AR396" s="155" t="s">
        <v>396</v>
      </c>
      <c r="AT396" s="155" t="s">
        <v>319</v>
      </c>
      <c r="AU396" s="155" t="s">
        <v>88</v>
      </c>
      <c r="AY396" s="16" t="s">
        <v>317</v>
      </c>
      <c r="BE396" s="156">
        <f t="shared" si="94"/>
        <v>0</v>
      </c>
      <c r="BF396" s="156">
        <f t="shared" si="95"/>
        <v>0</v>
      </c>
      <c r="BG396" s="156">
        <f t="shared" si="96"/>
        <v>0</v>
      </c>
      <c r="BH396" s="156">
        <f t="shared" si="97"/>
        <v>0</v>
      </c>
      <c r="BI396" s="156">
        <f t="shared" si="98"/>
        <v>0</v>
      </c>
      <c r="BJ396" s="16" t="s">
        <v>88</v>
      </c>
      <c r="BK396" s="156">
        <f t="shared" si="99"/>
        <v>0</v>
      </c>
      <c r="BL396" s="16" t="s">
        <v>396</v>
      </c>
      <c r="BM396" s="155" t="s">
        <v>6127</v>
      </c>
    </row>
    <row r="397" spans="2:65" s="1" customFormat="1" ht="16.5" customHeight="1">
      <c r="B397" s="142"/>
      <c r="C397" s="179" t="s">
        <v>2548</v>
      </c>
      <c r="D397" s="179" t="s">
        <v>454</v>
      </c>
      <c r="E397" s="180" t="s">
        <v>10243</v>
      </c>
      <c r="F397" s="181" t="s">
        <v>10244</v>
      </c>
      <c r="G397" s="182" t="s">
        <v>467</v>
      </c>
      <c r="H397" s="183">
        <v>6</v>
      </c>
      <c r="I397" s="184"/>
      <c r="J397" s="185">
        <f t="shared" si="90"/>
        <v>0</v>
      </c>
      <c r="K397" s="186"/>
      <c r="L397" s="187"/>
      <c r="M397" s="188" t="s">
        <v>1</v>
      </c>
      <c r="N397" s="189" t="s">
        <v>42</v>
      </c>
      <c r="P397" s="153">
        <f t="shared" si="91"/>
        <v>0</v>
      </c>
      <c r="Q397" s="153">
        <v>0</v>
      </c>
      <c r="R397" s="153">
        <f t="shared" si="92"/>
        <v>0</v>
      </c>
      <c r="S397" s="153">
        <v>0</v>
      </c>
      <c r="T397" s="154">
        <f t="shared" si="93"/>
        <v>0</v>
      </c>
      <c r="AR397" s="155" t="s">
        <v>481</v>
      </c>
      <c r="AT397" s="155" t="s">
        <v>454</v>
      </c>
      <c r="AU397" s="155" t="s">
        <v>88</v>
      </c>
      <c r="AY397" s="16" t="s">
        <v>317</v>
      </c>
      <c r="BE397" s="156">
        <f t="shared" si="94"/>
        <v>0</v>
      </c>
      <c r="BF397" s="156">
        <f t="shared" si="95"/>
        <v>0</v>
      </c>
      <c r="BG397" s="156">
        <f t="shared" si="96"/>
        <v>0</v>
      </c>
      <c r="BH397" s="156">
        <f t="shared" si="97"/>
        <v>0</v>
      </c>
      <c r="BI397" s="156">
        <f t="shared" si="98"/>
        <v>0</v>
      </c>
      <c r="BJ397" s="16" t="s">
        <v>88</v>
      </c>
      <c r="BK397" s="156">
        <f t="shared" si="99"/>
        <v>0</v>
      </c>
      <c r="BL397" s="16" t="s">
        <v>396</v>
      </c>
      <c r="BM397" s="155" t="s">
        <v>6135</v>
      </c>
    </row>
    <row r="398" spans="2:65" s="1" customFormat="1" ht="24.15" customHeight="1">
      <c r="B398" s="142"/>
      <c r="C398" s="143" t="s">
        <v>2553</v>
      </c>
      <c r="D398" s="143" t="s">
        <v>319</v>
      </c>
      <c r="E398" s="144" t="s">
        <v>10245</v>
      </c>
      <c r="F398" s="145" t="s">
        <v>10246</v>
      </c>
      <c r="G398" s="146" t="s">
        <v>467</v>
      </c>
      <c r="H398" s="147">
        <v>19</v>
      </c>
      <c r="I398" s="148"/>
      <c r="J398" s="149">
        <f t="shared" si="90"/>
        <v>0</v>
      </c>
      <c r="K398" s="150"/>
      <c r="L398" s="31"/>
      <c r="M398" s="151" t="s">
        <v>1</v>
      </c>
      <c r="N398" s="152" t="s">
        <v>42</v>
      </c>
      <c r="P398" s="153">
        <f t="shared" si="91"/>
        <v>0</v>
      </c>
      <c r="Q398" s="153">
        <v>0</v>
      </c>
      <c r="R398" s="153">
        <f t="shared" si="92"/>
        <v>0</v>
      </c>
      <c r="S398" s="153">
        <v>0</v>
      </c>
      <c r="T398" s="154">
        <f t="shared" si="93"/>
        <v>0</v>
      </c>
      <c r="AR398" s="155" t="s">
        <v>396</v>
      </c>
      <c r="AT398" s="155" t="s">
        <v>319</v>
      </c>
      <c r="AU398" s="155" t="s">
        <v>88</v>
      </c>
      <c r="AY398" s="16" t="s">
        <v>317</v>
      </c>
      <c r="BE398" s="156">
        <f t="shared" si="94"/>
        <v>0</v>
      </c>
      <c r="BF398" s="156">
        <f t="shared" si="95"/>
        <v>0</v>
      </c>
      <c r="BG398" s="156">
        <f t="shared" si="96"/>
        <v>0</v>
      </c>
      <c r="BH398" s="156">
        <f t="shared" si="97"/>
        <v>0</v>
      </c>
      <c r="BI398" s="156">
        <f t="shared" si="98"/>
        <v>0</v>
      </c>
      <c r="BJ398" s="16" t="s">
        <v>88</v>
      </c>
      <c r="BK398" s="156">
        <f t="shared" si="99"/>
        <v>0</v>
      </c>
      <c r="BL398" s="16" t="s">
        <v>396</v>
      </c>
      <c r="BM398" s="155" t="s">
        <v>6143</v>
      </c>
    </row>
    <row r="399" spans="2:65" s="1" customFormat="1" ht="16.5" customHeight="1">
      <c r="B399" s="142"/>
      <c r="C399" s="179" t="s">
        <v>2557</v>
      </c>
      <c r="D399" s="179" t="s">
        <v>454</v>
      </c>
      <c r="E399" s="180" t="s">
        <v>10247</v>
      </c>
      <c r="F399" s="181" t="s">
        <v>10248</v>
      </c>
      <c r="G399" s="182" t="s">
        <v>467</v>
      </c>
      <c r="H399" s="183">
        <v>19</v>
      </c>
      <c r="I399" s="184"/>
      <c r="J399" s="185">
        <f t="shared" si="90"/>
        <v>0</v>
      </c>
      <c r="K399" s="186"/>
      <c r="L399" s="187"/>
      <c r="M399" s="188" t="s">
        <v>1</v>
      </c>
      <c r="N399" s="189" t="s">
        <v>42</v>
      </c>
      <c r="P399" s="153">
        <f t="shared" si="91"/>
        <v>0</v>
      </c>
      <c r="Q399" s="153">
        <v>0</v>
      </c>
      <c r="R399" s="153">
        <f t="shared" si="92"/>
        <v>0</v>
      </c>
      <c r="S399" s="153">
        <v>0</v>
      </c>
      <c r="T399" s="154">
        <f t="shared" si="93"/>
        <v>0</v>
      </c>
      <c r="AR399" s="155" t="s">
        <v>481</v>
      </c>
      <c r="AT399" s="155" t="s">
        <v>454</v>
      </c>
      <c r="AU399" s="155" t="s">
        <v>88</v>
      </c>
      <c r="AY399" s="16" t="s">
        <v>317</v>
      </c>
      <c r="BE399" s="156">
        <f t="shared" si="94"/>
        <v>0</v>
      </c>
      <c r="BF399" s="156">
        <f t="shared" si="95"/>
        <v>0</v>
      </c>
      <c r="BG399" s="156">
        <f t="shared" si="96"/>
        <v>0</v>
      </c>
      <c r="BH399" s="156">
        <f t="shared" si="97"/>
        <v>0</v>
      </c>
      <c r="BI399" s="156">
        <f t="shared" si="98"/>
        <v>0</v>
      </c>
      <c r="BJ399" s="16" t="s">
        <v>88</v>
      </c>
      <c r="BK399" s="156">
        <f t="shared" si="99"/>
        <v>0</v>
      </c>
      <c r="BL399" s="16" t="s">
        <v>396</v>
      </c>
      <c r="BM399" s="155" t="s">
        <v>6150</v>
      </c>
    </row>
    <row r="400" spans="2:65" s="1" customFormat="1" ht="24.15" customHeight="1">
      <c r="B400" s="142"/>
      <c r="C400" s="143" t="s">
        <v>2562</v>
      </c>
      <c r="D400" s="143" t="s">
        <v>319</v>
      </c>
      <c r="E400" s="144" t="s">
        <v>10249</v>
      </c>
      <c r="F400" s="145" t="s">
        <v>10250</v>
      </c>
      <c r="G400" s="146" t="s">
        <v>467</v>
      </c>
      <c r="H400" s="147">
        <v>32</v>
      </c>
      <c r="I400" s="148"/>
      <c r="J400" s="149">
        <f t="shared" si="90"/>
        <v>0</v>
      </c>
      <c r="K400" s="150"/>
      <c r="L400" s="31"/>
      <c r="M400" s="151" t="s">
        <v>1</v>
      </c>
      <c r="N400" s="152" t="s">
        <v>42</v>
      </c>
      <c r="P400" s="153">
        <f t="shared" si="91"/>
        <v>0</v>
      </c>
      <c r="Q400" s="153">
        <v>0</v>
      </c>
      <c r="R400" s="153">
        <f t="shared" si="92"/>
        <v>0</v>
      </c>
      <c r="S400" s="153">
        <v>0</v>
      </c>
      <c r="T400" s="154">
        <f t="shared" si="93"/>
        <v>0</v>
      </c>
      <c r="AR400" s="155" t="s">
        <v>396</v>
      </c>
      <c r="AT400" s="155" t="s">
        <v>319</v>
      </c>
      <c r="AU400" s="155" t="s">
        <v>88</v>
      </c>
      <c r="AY400" s="16" t="s">
        <v>317</v>
      </c>
      <c r="BE400" s="156">
        <f t="shared" si="94"/>
        <v>0</v>
      </c>
      <c r="BF400" s="156">
        <f t="shared" si="95"/>
        <v>0</v>
      </c>
      <c r="BG400" s="156">
        <f t="shared" si="96"/>
        <v>0</v>
      </c>
      <c r="BH400" s="156">
        <f t="shared" si="97"/>
        <v>0</v>
      </c>
      <c r="BI400" s="156">
        <f t="shared" si="98"/>
        <v>0</v>
      </c>
      <c r="BJ400" s="16" t="s">
        <v>88</v>
      </c>
      <c r="BK400" s="156">
        <f t="shared" si="99"/>
        <v>0</v>
      </c>
      <c r="BL400" s="16" t="s">
        <v>396</v>
      </c>
      <c r="BM400" s="155" t="s">
        <v>6158</v>
      </c>
    </row>
    <row r="401" spans="2:65" s="1" customFormat="1" ht="16.5" customHeight="1">
      <c r="B401" s="142"/>
      <c r="C401" s="179" t="s">
        <v>2567</v>
      </c>
      <c r="D401" s="179" t="s">
        <v>454</v>
      </c>
      <c r="E401" s="180" t="s">
        <v>10251</v>
      </c>
      <c r="F401" s="181" t="s">
        <v>10252</v>
      </c>
      <c r="G401" s="182" t="s">
        <v>467</v>
      </c>
      <c r="H401" s="183">
        <v>32</v>
      </c>
      <c r="I401" s="184"/>
      <c r="J401" s="185">
        <f t="shared" si="90"/>
        <v>0</v>
      </c>
      <c r="K401" s="186"/>
      <c r="L401" s="187"/>
      <c r="M401" s="188" t="s">
        <v>1</v>
      </c>
      <c r="N401" s="189" t="s">
        <v>42</v>
      </c>
      <c r="P401" s="153">
        <f t="shared" si="91"/>
        <v>0</v>
      </c>
      <c r="Q401" s="153">
        <v>0</v>
      </c>
      <c r="R401" s="153">
        <f t="shared" si="92"/>
        <v>0</v>
      </c>
      <c r="S401" s="153">
        <v>0</v>
      </c>
      <c r="T401" s="154">
        <f t="shared" si="93"/>
        <v>0</v>
      </c>
      <c r="AR401" s="155" t="s">
        <v>481</v>
      </c>
      <c r="AT401" s="155" t="s">
        <v>454</v>
      </c>
      <c r="AU401" s="155" t="s">
        <v>88</v>
      </c>
      <c r="AY401" s="16" t="s">
        <v>317</v>
      </c>
      <c r="BE401" s="156">
        <f t="shared" si="94"/>
        <v>0</v>
      </c>
      <c r="BF401" s="156">
        <f t="shared" si="95"/>
        <v>0</v>
      </c>
      <c r="BG401" s="156">
        <f t="shared" si="96"/>
        <v>0</v>
      </c>
      <c r="BH401" s="156">
        <f t="shared" si="97"/>
        <v>0</v>
      </c>
      <c r="BI401" s="156">
        <f t="shared" si="98"/>
        <v>0</v>
      </c>
      <c r="BJ401" s="16" t="s">
        <v>88</v>
      </c>
      <c r="BK401" s="156">
        <f t="shared" si="99"/>
        <v>0</v>
      </c>
      <c r="BL401" s="16" t="s">
        <v>396</v>
      </c>
      <c r="BM401" s="155" t="s">
        <v>6166</v>
      </c>
    </row>
    <row r="402" spans="2:65" s="1" customFormat="1" ht="24.15" customHeight="1">
      <c r="B402" s="142"/>
      <c r="C402" s="143" t="s">
        <v>2573</v>
      </c>
      <c r="D402" s="143" t="s">
        <v>319</v>
      </c>
      <c r="E402" s="144" t="s">
        <v>10253</v>
      </c>
      <c r="F402" s="145" t="s">
        <v>10254</v>
      </c>
      <c r="G402" s="146" t="s">
        <v>467</v>
      </c>
      <c r="H402" s="147">
        <v>8</v>
      </c>
      <c r="I402" s="148"/>
      <c r="J402" s="149">
        <f t="shared" si="90"/>
        <v>0</v>
      </c>
      <c r="K402" s="150"/>
      <c r="L402" s="31"/>
      <c r="M402" s="151" t="s">
        <v>1</v>
      </c>
      <c r="N402" s="152" t="s">
        <v>42</v>
      </c>
      <c r="P402" s="153">
        <f t="shared" si="91"/>
        <v>0</v>
      </c>
      <c r="Q402" s="153">
        <v>0</v>
      </c>
      <c r="R402" s="153">
        <f t="shared" si="92"/>
        <v>0</v>
      </c>
      <c r="S402" s="153">
        <v>0</v>
      </c>
      <c r="T402" s="154">
        <f t="shared" si="93"/>
        <v>0</v>
      </c>
      <c r="AR402" s="155" t="s">
        <v>396</v>
      </c>
      <c r="AT402" s="155" t="s">
        <v>319</v>
      </c>
      <c r="AU402" s="155" t="s">
        <v>88</v>
      </c>
      <c r="AY402" s="16" t="s">
        <v>317</v>
      </c>
      <c r="BE402" s="156">
        <f t="shared" si="94"/>
        <v>0</v>
      </c>
      <c r="BF402" s="156">
        <f t="shared" si="95"/>
        <v>0</v>
      </c>
      <c r="BG402" s="156">
        <f t="shared" si="96"/>
        <v>0</v>
      </c>
      <c r="BH402" s="156">
        <f t="shared" si="97"/>
        <v>0</v>
      </c>
      <c r="BI402" s="156">
        <f t="shared" si="98"/>
        <v>0</v>
      </c>
      <c r="BJ402" s="16" t="s">
        <v>88</v>
      </c>
      <c r="BK402" s="156">
        <f t="shared" si="99"/>
        <v>0</v>
      </c>
      <c r="BL402" s="16" t="s">
        <v>396</v>
      </c>
      <c r="BM402" s="155" t="s">
        <v>6174</v>
      </c>
    </row>
    <row r="403" spans="2:65" s="1" customFormat="1" ht="16.5" customHeight="1">
      <c r="B403" s="142"/>
      <c r="C403" s="179" t="s">
        <v>2578</v>
      </c>
      <c r="D403" s="179" t="s">
        <v>454</v>
      </c>
      <c r="E403" s="180" t="s">
        <v>10255</v>
      </c>
      <c r="F403" s="181" t="s">
        <v>10256</v>
      </c>
      <c r="G403" s="182" t="s">
        <v>467</v>
      </c>
      <c r="H403" s="183">
        <v>8</v>
      </c>
      <c r="I403" s="184"/>
      <c r="J403" s="185">
        <f t="shared" si="90"/>
        <v>0</v>
      </c>
      <c r="K403" s="186"/>
      <c r="L403" s="187"/>
      <c r="M403" s="188" t="s">
        <v>1</v>
      </c>
      <c r="N403" s="189" t="s">
        <v>42</v>
      </c>
      <c r="P403" s="153">
        <f t="shared" si="91"/>
        <v>0</v>
      </c>
      <c r="Q403" s="153">
        <v>0</v>
      </c>
      <c r="R403" s="153">
        <f t="shared" si="92"/>
        <v>0</v>
      </c>
      <c r="S403" s="153">
        <v>0</v>
      </c>
      <c r="T403" s="154">
        <f t="shared" si="93"/>
        <v>0</v>
      </c>
      <c r="AR403" s="155" t="s">
        <v>481</v>
      </c>
      <c r="AT403" s="155" t="s">
        <v>454</v>
      </c>
      <c r="AU403" s="155" t="s">
        <v>88</v>
      </c>
      <c r="AY403" s="16" t="s">
        <v>317</v>
      </c>
      <c r="BE403" s="156">
        <f t="shared" si="94"/>
        <v>0</v>
      </c>
      <c r="BF403" s="156">
        <f t="shared" si="95"/>
        <v>0</v>
      </c>
      <c r="BG403" s="156">
        <f t="shared" si="96"/>
        <v>0</v>
      </c>
      <c r="BH403" s="156">
        <f t="shared" si="97"/>
        <v>0</v>
      </c>
      <c r="BI403" s="156">
        <f t="shared" si="98"/>
        <v>0</v>
      </c>
      <c r="BJ403" s="16" t="s">
        <v>88</v>
      </c>
      <c r="BK403" s="156">
        <f t="shared" si="99"/>
        <v>0</v>
      </c>
      <c r="BL403" s="16" t="s">
        <v>396</v>
      </c>
      <c r="BM403" s="155" t="s">
        <v>6182</v>
      </c>
    </row>
    <row r="404" spans="2:65" s="1" customFormat="1" ht="24.15" customHeight="1">
      <c r="B404" s="142"/>
      <c r="C404" s="143" t="s">
        <v>2584</v>
      </c>
      <c r="D404" s="143" t="s">
        <v>319</v>
      </c>
      <c r="E404" s="144" t="s">
        <v>10257</v>
      </c>
      <c r="F404" s="145" t="s">
        <v>10258</v>
      </c>
      <c r="G404" s="146" t="s">
        <v>467</v>
      </c>
      <c r="H404" s="147">
        <v>7</v>
      </c>
      <c r="I404" s="148"/>
      <c r="J404" s="149">
        <f t="shared" si="90"/>
        <v>0</v>
      </c>
      <c r="K404" s="150"/>
      <c r="L404" s="31"/>
      <c r="M404" s="151" t="s">
        <v>1</v>
      </c>
      <c r="N404" s="152" t="s">
        <v>42</v>
      </c>
      <c r="P404" s="153">
        <f t="shared" si="91"/>
        <v>0</v>
      </c>
      <c r="Q404" s="153">
        <v>0</v>
      </c>
      <c r="R404" s="153">
        <f t="shared" si="92"/>
        <v>0</v>
      </c>
      <c r="S404" s="153">
        <v>0</v>
      </c>
      <c r="T404" s="154">
        <f t="shared" si="93"/>
        <v>0</v>
      </c>
      <c r="AR404" s="155" t="s">
        <v>396</v>
      </c>
      <c r="AT404" s="155" t="s">
        <v>319</v>
      </c>
      <c r="AU404" s="155" t="s">
        <v>88</v>
      </c>
      <c r="AY404" s="16" t="s">
        <v>317</v>
      </c>
      <c r="BE404" s="156">
        <f t="shared" si="94"/>
        <v>0</v>
      </c>
      <c r="BF404" s="156">
        <f t="shared" si="95"/>
        <v>0</v>
      </c>
      <c r="BG404" s="156">
        <f t="shared" si="96"/>
        <v>0</v>
      </c>
      <c r="BH404" s="156">
        <f t="shared" si="97"/>
        <v>0</v>
      </c>
      <c r="BI404" s="156">
        <f t="shared" si="98"/>
        <v>0</v>
      </c>
      <c r="BJ404" s="16" t="s">
        <v>88</v>
      </c>
      <c r="BK404" s="156">
        <f t="shared" si="99"/>
        <v>0</v>
      </c>
      <c r="BL404" s="16" t="s">
        <v>396</v>
      </c>
      <c r="BM404" s="155" t="s">
        <v>6190</v>
      </c>
    </row>
    <row r="405" spans="2:65" s="1" customFormat="1" ht="16.5" customHeight="1">
      <c r="B405" s="142"/>
      <c r="C405" s="179" t="s">
        <v>2589</v>
      </c>
      <c r="D405" s="179" t="s">
        <v>454</v>
      </c>
      <c r="E405" s="180" t="s">
        <v>10259</v>
      </c>
      <c r="F405" s="181" t="s">
        <v>10260</v>
      </c>
      <c r="G405" s="182" t="s">
        <v>467</v>
      </c>
      <c r="H405" s="183">
        <v>7</v>
      </c>
      <c r="I405" s="184"/>
      <c r="J405" s="185">
        <f t="shared" si="90"/>
        <v>0</v>
      </c>
      <c r="K405" s="186"/>
      <c r="L405" s="187"/>
      <c r="M405" s="188" t="s">
        <v>1</v>
      </c>
      <c r="N405" s="189" t="s">
        <v>42</v>
      </c>
      <c r="P405" s="153">
        <f t="shared" si="91"/>
        <v>0</v>
      </c>
      <c r="Q405" s="153">
        <v>0</v>
      </c>
      <c r="R405" s="153">
        <f t="shared" si="92"/>
        <v>0</v>
      </c>
      <c r="S405" s="153">
        <v>0</v>
      </c>
      <c r="T405" s="154">
        <f t="shared" si="93"/>
        <v>0</v>
      </c>
      <c r="AR405" s="155" t="s">
        <v>481</v>
      </c>
      <c r="AT405" s="155" t="s">
        <v>454</v>
      </c>
      <c r="AU405" s="155" t="s">
        <v>88</v>
      </c>
      <c r="AY405" s="16" t="s">
        <v>317</v>
      </c>
      <c r="BE405" s="156">
        <f t="shared" si="94"/>
        <v>0</v>
      </c>
      <c r="BF405" s="156">
        <f t="shared" si="95"/>
        <v>0</v>
      </c>
      <c r="BG405" s="156">
        <f t="shared" si="96"/>
        <v>0</v>
      </c>
      <c r="BH405" s="156">
        <f t="shared" si="97"/>
        <v>0</v>
      </c>
      <c r="BI405" s="156">
        <f t="shared" si="98"/>
        <v>0</v>
      </c>
      <c r="BJ405" s="16" t="s">
        <v>88</v>
      </c>
      <c r="BK405" s="156">
        <f t="shared" si="99"/>
        <v>0</v>
      </c>
      <c r="BL405" s="16" t="s">
        <v>396</v>
      </c>
      <c r="BM405" s="155" t="s">
        <v>6198</v>
      </c>
    </row>
    <row r="406" spans="2:65" s="1" customFormat="1" ht="24.15" customHeight="1">
      <c r="B406" s="142"/>
      <c r="C406" s="143" t="s">
        <v>2594</v>
      </c>
      <c r="D406" s="143" t="s">
        <v>319</v>
      </c>
      <c r="E406" s="144" t="s">
        <v>10261</v>
      </c>
      <c r="F406" s="145" t="s">
        <v>10262</v>
      </c>
      <c r="G406" s="146" t="s">
        <v>467</v>
      </c>
      <c r="H406" s="147">
        <v>5</v>
      </c>
      <c r="I406" s="148"/>
      <c r="J406" s="149">
        <f t="shared" si="90"/>
        <v>0</v>
      </c>
      <c r="K406" s="150"/>
      <c r="L406" s="31"/>
      <c r="M406" s="151" t="s">
        <v>1</v>
      </c>
      <c r="N406" s="152" t="s">
        <v>42</v>
      </c>
      <c r="P406" s="153">
        <f t="shared" si="91"/>
        <v>0</v>
      </c>
      <c r="Q406" s="153">
        <v>0</v>
      </c>
      <c r="R406" s="153">
        <f t="shared" si="92"/>
        <v>0</v>
      </c>
      <c r="S406" s="153">
        <v>0</v>
      </c>
      <c r="T406" s="154">
        <f t="shared" si="93"/>
        <v>0</v>
      </c>
      <c r="AR406" s="155" t="s">
        <v>396</v>
      </c>
      <c r="AT406" s="155" t="s">
        <v>319</v>
      </c>
      <c r="AU406" s="155" t="s">
        <v>88</v>
      </c>
      <c r="AY406" s="16" t="s">
        <v>317</v>
      </c>
      <c r="BE406" s="156">
        <f t="shared" si="94"/>
        <v>0</v>
      </c>
      <c r="BF406" s="156">
        <f t="shared" si="95"/>
        <v>0</v>
      </c>
      <c r="BG406" s="156">
        <f t="shared" si="96"/>
        <v>0</v>
      </c>
      <c r="BH406" s="156">
        <f t="shared" si="97"/>
        <v>0</v>
      </c>
      <c r="BI406" s="156">
        <f t="shared" si="98"/>
        <v>0</v>
      </c>
      <c r="BJ406" s="16" t="s">
        <v>88</v>
      </c>
      <c r="BK406" s="156">
        <f t="shared" si="99"/>
        <v>0</v>
      </c>
      <c r="BL406" s="16" t="s">
        <v>396</v>
      </c>
      <c r="BM406" s="155" t="s">
        <v>6206</v>
      </c>
    </row>
    <row r="407" spans="2:65" s="1" customFormat="1" ht="16.5" customHeight="1">
      <c r="B407" s="142"/>
      <c r="C407" s="179" t="s">
        <v>2598</v>
      </c>
      <c r="D407" s="179" t="s">
        <v>454</v>
      </c>
      <c r="E407" s="180" t="s">
        <v>10263</v>
      </c>
      <c r="F407" s="181" t="s">
        <v>10264</v>
      </c>
      <c r="G407" s="182" t="s">
        <v>467</v>
      </c>
      <c r="H407" s="183">
        <v>5</v>
      </c>
      <c r="I407" s="184"/>
      <c r="J407" s="185">
        <f t="shared" si="90"/>
        <v>0</v>
      </c>
      <c r="K407" s="186"/>
      <c r="L407" s="187"/>
      <c r="M407" s="188" t="s">
        <v>1</v>
      </c>
      <c r="N407" s="189" t="s">
        <v>42</v>
      </c>
      <c r="P407" s="153">
        <f t="shared" si="91"/>
        <v>0</v>
      </c>
      <c r="Q407" s="153">
        <v>0</v>
      </c>
      <c r="R407" s="153">
        <f t="shared" si="92"/>
        <v>0</v>
      </c>
      <c r="S407" s="153">
        <v>0</v>
      </c>
      <c r="T407" s="154">
        <f t="shared" si="93"/>
        <v>0</v>
      </c>
      <c r="AR407" s="155" t="s">
        <v>481</v>
      </c>
      <c r="AT407" s="155" t="s">
        <v>454</v>
      </c>
      <c r="AU407" s="155" t="s">
        <v>88</v>
      </c>
      <c r="AY407" s="16" t="s">
        <v>317</v>
      </c>
      <c r="BE407" s="156">
        <f t="shared" si="94"/>
        <v>0</v>
      </c>
      <c r="BF407" s="156">
        <f t="shared" si="95"/>
        <v>0</v>
      </c>
      <c r="BG407" s="156">
        <f t="shared" si="96"/>
        <v>0</v>
      </c>
      <c r="BH407" s="156">
        <f t="shared" si="97"/>
        <v>0</v>
      </c>
      <c r="BI407" s="156">
        <f t="shared" si="98"/>
        <v>0</v>
      </c>
      <c r="BJ407" s="16" t="s">
        <v>88</v>
      </c>
      <c r="BK407" s="156">
        <f t="shared" si="99"/>
        <v>0</v>
      </c>
      <c r="BL407" s="16" t="s">
        <v>396</v>
      </c>
      <c r="BM407" s="155" t="s">
        <v>6214</v>
      </c>
    </row>
    <row r="408" spans="2:65" s="1" customFormat="1" ht="24.15" customHeight="1">
      <c r="B408" s="142"/>
      <c r="C408" s="143" t="s">
        <v>2603</v>
      </c>
      <c r="D408" s="143" t="s">
        <v>319</v>
      </c>
      <c r="E408" s="144" t="s">
        <v>10265</v>
      </c>
      <c r="F408" s="145" t="s">
        <v>10266</v>
      </c>
      <c r="G408" s="146" t="s">
        <v>467</v>
      </c>
      <c r="H408" s="147">
        <v>8</v>
      </c>
      <c r="I408" s="148"/>
      <c r="J408" s="149">
        <f t="shared" si="90"/>
        <v>0</v>
      </c>
      <c r="K408" s="150"/>
      <c r="L408" s="31"/>
      <c r="M408" s="151" t="s">
        <v>1</v>
      </c>
      <c r="N408" s="152" t="s">
        <v>42</v>
      </c>
      <c r="P408" s="153">
        <f t="shared" si="91"/>
        <v>0</v>
      </c>
      <c r="Q408" s="153">
        <v>0</v>
      </c>
      <c r="R408" s="153">
        <f t="shared" si="92"/>
        <v>0</v>
      </c>
      <c r="S408" s="153">
        <v>0</v>
      </c>
      <c r="T408" s="154">
        <f t="shared" si="93"/>
        <v>0</v>
      </c>
      <c r="AR408" s="155" t="s">
        <v>396</v>
      </c>
      <c r="AT408" s="155" t="s">
        <v>319</v>
      </c>
      <c r="AU408" s="155" t="s">
        <v>88</v>
      </c>
      <c r="AY408" s="16" t="s">
        <v>317</v>
      </c>
      <c r="BE408" s="156">
        <f t="shared" si="94"/>
        <v>0</v>
      </c>
      <c r="BF408" s="156">
        <f t="shared" si="95"/>
        <v>0</v>
      </c>
      <c r="BG408" s="156">
        <f t="shared" si="96"/>
        <v>0</v>
      </c>
      <c r="BH408" s="156">
        <f t="shared" si="97"/>
        <v>0</v>
      </c>
      <c r="BI408" s="156">
        <f t="shared" si="98"/>
        <v>0</v>
      </c>
      <c r="BJ408" s="16" t="s">
        <v>88</v>
      </c>
      <c r="BK408" s="156">
        <f t="shared" si="99"/>
        <v>0</v>
      </c>
      <c r="BL408" s="16" t="s">
        <v>396</v>
      </c>
      <c r="BM408" s="155" t="s">
        <v>6222</v>
      </c>
    </row>
    <row r="409" spans="2:65" s="1" customFormat="1" ht="16.5" customHeight="1">
      <c r="B409" s="142"/>
      <c r="C409" s="179" t="s">
        <v>2608</v>
      </c>
      <c r="D409" s="179" t="s">
        <v>454</v>
      </c>
      <c r="E409" s="180" t="s">
        <v>10267</v>
      </c>
      <c r="F409" s="181" t="s">
        <v>10268</v>
      </c>
      <c r="G409" s="182" t="s">
        <v>467</v>
      </c>
      <c r="H409" s="183">
        <v>8</v>
      </c>
      <c r="I409" s="184"/>
      <c r="J409" s="185">
        <f t="shared" si="90"/>
        <v>0</v>
      </c>
      <c r="K409" s="186"/>
      <c r="L409" s="187"/>
      <c r="M409" s="188" t="s">
        <v>1</v>
      </c>
      <c r="N409" s="189" t="s">
        <v>42</v>
      </c>
      <c r="P409" s="153">
        <f t="shared" si="91"/>
        <v>0</v>
      </c>
      <c r="Q409" s="153">
        <v>0</v>
      </c>
      <c r="R409" s="153">
        <f t="shared" si="92"/>
        <v>0</v>
      </c>
      <c r="S409" s="153">
        <v>0</v>
      </c>
      <c r="T409" s="154">
        <f t="shared" si="93"/>
        <v>0</v>
      </c>
      <c r="AR409" s="155" t="s">
        <v>481</v>
      </c>
      <c r="AT409" s="155" t="s">
        <v>454</v>
      </c>
      <c r="AU409" s="155" t="s">
        <v>88</v>
      </c>
      <c r="AY409" s="16" t="s">
        <v>317</v>
      </c>
      <c r="BE409" s="156">
        <f t="shared" si="94"/>
        <v>0</v>
      </c>
      <c r="BF409" s="156">
        <f t="shared" si="95"/>
        <v>0</v>
      </c>
      <c r="BG409" s="156">
        <f t="shared" si="96"/>
        <v>0</v>
      </c>
      <c r="BH409" s="156">
        <f t="shared" si="97"/>
        <v>0</v>
      </c>
      <c r="BI409" s="156">
        <f t="shared" si="98"/>
        <v>0</v>
      </c>
      <c r="BJ409" s="16" t="s">
        <v>88</v>
      </c>
      <c r="BK409" s="156">
        <f t="shared" si="99"/>
        <v>0</v>
      </c>
      <c r="BL409" s="16" t="s">
        <v>396</v>
      </c>
      <c r="BM409" s="155" t="s">
        <v>6230</v>
      </c>
    </row>
    <row r="410" spans="2:65" s="1" customFormat="1" ht="16.5" customHeight="1">
      <c r="B410" s="142"/>
      <c r="C410" s="143" t="s">
        <v>2613</v>
      </c>
      <c r="D410" s="143" t="s">
        <v>319</v>
      </c>
      <c r="E410" s="144" t="s">
        <v>10269</v>
      </c>
      <c r="F410" s="145" t="s">
        <v>10270</v>
      </c>
      <c r="G410" s="146" t="s">
        <v>467</v>
      </c>
      <c r="H410" s="147">
        <v>203</v>
      </c>
      <c r="I410" s="148"/>
      <c r="J410" s="149">
        <f t="shared" si="90"/>
        <v>0</v>
      </c>
      <c r="K410" s="150"/>
      <c r="L410" s="31"/>
      <c r="M410" s="151" t="s">
        <v>1</v>
      </c>
      <c r="N410" s="152" t="s">
        <v>42</v>
      </c>
      <c r="P410" s="153">
        <f t="shared" si="91"/>
        <v>0</v>
      </c>
      <c r="Q410" s="153">
        <v>0</v>
      </c>
      <c r="R410" s="153">
        <f t="shared" si="92"/>
        <v>0</v>
      </c>
      <c r="S410" s="153">
        <v>0</v>
      </c>
      <c r="T410" s="154">
        <f t="shared" si="93"/>
        <v>0</v>
      </c>
      <c r="AR410" s="155" t="s">
        <v>396</v>
      </c>
      <c r="AT410" s="155" t="s">
        <v>319</v>
      </c>
      <c r="AU410" s="155" t="s">
        <v>88</v>
      </c>
      <c r="AY410" s="16" t="s">
        <v>317</v>
      </c>
      <c r="BE410" s="156">
        <f t="shared" si="94"/>
        <v>0</v>
      </c>
      <c r="BF410" s="156">
        <f t="shared" si="95"/>
        <v>0</v>
      </c>
      <c r="BG410" s="156">
        <f t="shared" si="96"/>
        <v>0</v>
      </c>
      <c r="BH410" s="156">
        <f t="shared" si="97"/>
        <v>0</v>
      </c>
      <c r="BI410" s="156">
        <f t="shared" si="98"/>
        <v>0</v>
      </c>
      <c r="BJ410" s="16" t="s">
        <v>88</v>
      </c>
      <c r="BK410" s="156">
        <f t="shared" si="99"/>
        <v>0</v>
      </c>
      <c r="BL410" s="16" t="s">
        <v>396</v>
      </c>
      <c r="BM410" s="155" t="s">
        <v>6238</v>
      </c>
    </row>
    <row r="411" spans="2:65" s="1" customFormat="1" ht="21.75" customHeight="1">
      <c r="B411" s="142"/>
      <c r="C411" s="179" t="s">
        <v>2618</v>
      </c>
      <c r="D411" s="179" t="s">
        <v>454</v>
      </c>
      <c r="E411" s="180" t="s">
        <v>10271</v>
      </c>
      <c r="F411" s="181" t="s">
        <v>10272</v>
      </c>
      <c r="G411" s="182" t="s">
        <v>467</v>
      </c>
      <c r="H411" s="183">
        <v>203</v>
      </c>
      <c r="I411" s="184"/>
      <c r="J411" s="185">
        <f t="shared" si="90"/>
        <v>0</v>
      </c>
      <c r="K411" s="186"/>
      <c r="L411" s="187"/>
      <c r="M411" s="188" t="s">
        <v>1</v>
      </c>
      <c r="N411" s="189" t="s">
        <v>42</v>
      </c>
      <c r="P411" s="153">
        <f t="shared" si="91"/>
        <v>0</v>
      </c>
      <c r="Q411" s="153">
        <v>0</v>
      </c>
      <c r="R411" s="153">
        <f t="shared" si="92"/>
        <v>0</v>
      </c>
      <c r="S411" s="153">
        <v>0</v>
      </c>
      <c r="T411" s="154">
        <f t="shared" si="93"/>
        <v>0</v>
      </c>
      <c r="AR411" s="155" t="s">
        <v>481</v>
      </c>
      <c r="AT411" s="155" t="s">
        <v>454</v>
      </c>
      <c r="AU411" s="155" t="s">
        <v>88</v>
      </c>
      <c r="AY411" s="16" t="s">
        <v>317</v>
      </c>
      <c r="BE411" s="156">
        <f t="shared" si="94"/>
        <v>0</v>
      </c>
      <c r="BF411" s="156">
        <f t="shared" si="95"/>
        <v>0</v>
      </c>
      <c r="BG411" s="156">
        <f t="shared" si="96"/>
        <v>0</v>
      </c>
      <c r="BH411" s="156">
        <f t="shared" si="97"/>
        <v>0</v>
      </c>
      <c r="BI411" s="156">
        <f t="shared" si="98"/>
        <v>0</v>
      </c>
      <c r="BJ411" s="16" t="s">
        <v>88</v>
      </c>
      <c r="BK411" s="156">
        <f t="shared" si="99"/>
        <v>0</v>
      </c>
      <c r="BL411" s="16" t="s">
        <v>396</v>
      </c>
      <c r="BM411" s="155" t="s">
        <v>6246</v>
      </c>
    </row>
    <row r="412" spans="2:65" s="1" customFormat="1" ht="16.5" customHeight="1">
      <c r="B412" s="142"/>
      <c r="C412" s="143" t="s">
        <v>5697</v>
      </c>
      <c r="D412" s="143" t="s">
        <v>319</v>
      </c>
      <c r="E412" s="144" t="s">
        <v>10273</v>
      </c>
      <c r="F412" s="145" t="s">
        <v>10270</v>
      </c>
      <c r="G412" s="146" t="s">
        <v>467</v>
      </c>
      <c r="H412" s="147">
        <v>113</v>
      </c>
      <c r="I412" s="148"/>
      <c r="J412" s="149">
        <f t="shared" si="90"/>
        <v>0</v>
      </c>
      <c r="K412" s="150"/>
      <c r="L412" s="31"/>
      <c r="M412" s="151" t="s">
        <v>1</v>
      </c>
      <c r="N412" s="152" t="s">
        <v>42</v>
      </c>
      <c r="P412" s="153">
        <f t="shared" si="91"/>
        <v>0</v>
      </c>
      <c r="Q412" s="153">
        <v>0</v>
      </c>
      <c r="R412" s="153">
        <f t="shared" si="92"/>
        <v>0</v>
      </c>
      <c r="S412" s="153">
        <v>0</v>
      </c>
      <c r="T412" s="154">
        <f t="shared" si="93"/>
        <v>0</v>
      </c>
      <c r="AR412" s="155" t="s">
        <v>396</v>
      </c>
      <c r="AT412" s="155" t="s">
        <v>319</v>
      </c>
      <c r="AU412" s="155" t="s">
        <v>88</v>
      </c>
      <c r="AY412" s="16" t="s">
        <v>317</v>
      </c>
      <c r="BE412" s="156">
        <f t="shared" si="94"/>
        <v>0</v>
      </c>
      <c r="BF412" s="156">
        <f t="shared" si="95"/>
        <v>0</v>
      </c>
      <c r="BG412" s="156">
        <f t="shared" si="96"/>
        <v>0</v>
      </c>
      <c r="BH412" s="156">
        <f t="shared" si="97"/>
        <v>0</v>
      </c>
      <c r="BI412" s="156">
        <f t="shared" si="98"/>
        <v>0</v>
      </c>
      <c r="BJ412" s="16" t="s">
        <v>88</v>
      </c>
      <c r="BK412" s="156">
        <f t="shared" si="99"/>
        <v>0</v>
      </c>
      <c r="BL412" s="16" t="s">
        <v>396</v>
      </c>
      <c r="BM412" s="155" t="s">
        <v>6254</v>
      </c>
    </row>
    <row r="413" spans="2:65" s="1" customFormat="1" ht="16.5" customHeight="1">
      <c r="B413" s="142"/>
      <c r="C413" s="179" t="s">
        <v>5701</v>
      </c>
      <c r="D413" s="179" t="s">
        <v>454</v>
      </c>
      <c r="E413" s="180" t="s">
        <v>10274</v>
      </c>
      <c r="F413" s="181" t="s">
        <v>10275</v>
      </c>
      <c r="G413" s="182" t="s">
        <v>467</v>
      </c>
      <c r="H413" s="183">
        <v>113</v>
      </c>
      <c r="I413" s="184"/>
      <c r="J413" s="185">
        <f t="shared" si="90"/>
        <v>0</v>
      </c>
      <c r="K413" s="186"/>
      <c r="L413" s="187"/>
      <c r="M413" s="188" t="s">
        <v>1</v>
      </c>
      <c r="N413" s="189" t="s">
        <v>42</v>
      </c>
      <c r="P413" s="153">
        <f t="shared" si="91"/>
        <v>0</v>
      </c>
      <c r="Q413" s="153">
        <v>0</v>
      </c>
      <c r="R413" s="153">
        <f t="shared" si="92"/>
        <v>0</v>
      </c>
      <c r="S413" s="153">
        <v>0</v>
      </c>
      <c r="T413" s="154">
        <f t="shared" si="93"/>
        <v>0</v>
      </c>
      <c r="AR413" s="155" t="s">
        <v>481</v>
      </c>
      <c r="AT413" s="155" t="s">
        <v>454</v>
      </c>
      <c r="AU413" s="155" t="s">
        <v>88</v>
      </c>
      <c r="AY413" s="16" t="s">
        <v>317</v>
      </c>
      <c r="BE413" s="156">
        <f t="shared" si="94"/>
        <v>0</v>
      </c>
      <c r="BF413" s="156">
        <f t="shared" si="95"/>
        <v>0</v>
      </c>
      <c r="BG413" s="156">
        <f t="shared" si="96"/>
        <v>0</v>
      </c>
      <c r="BH413" s="156">
        <f t="shared" si="97"/>
        <v>0</v>
      </c>
      <c r="BI413" s="156">
        <f t="shared" si="98"/>
        <v>0</v>
      </c>
      <c r="BJ413" s="16" t="s">
        <v>88</v>
      </c>
      <c r="BK413" s="156">
        <f t="shared" si="99"/>
        <v>0</v>
      </c>
      <c r="BL413" s="16" t="s">
        <v>396</v>
      </c>
      <c r="BM413" s="155" t="s">
        <v>6262</v>
      </c>
    </row>
    <row r="414" spans="2:65" s="1" customFormat="1" ht="16.5" customHeight="1">
      <c r="B414" s="142"/>
      <c r="C414" s="143" t="s">
        <v>2623</v>
      </c>
      <c r="D414" s="143" t="s">
        <v>319</v>
      </c>
      <c r="E414" s="144" t="s">
        <v>10276</v>
      </c>
      <c r="F414" s="145" t="s">
        <v>10277</v>
      </c>
      <c r="G414" s="146" t="s">
        <v>467</v>
      </c>
      <c r="H414" s="147">
        <v>186</v>
      </c>
      <c r="I414" s="148"/>
      <c r="J414" s="149">
        <f t="shared" si="90"/>
        <v>0</v>
      </c>
      <c r="K414" s="150"/>
      <c r="L414" s="31"/>
      <c r="M414" s="151" t="s">
        <v>1</v>
      </c>
      <c r="N414" s="152" t="s">
        <v>42</v>
      </c>
      <c r="P414" s="153">
        <f t="shared" si="91"/>
        <v>0</v>
      </c>
      <c r="Q414" s="153">
        <v>0</v>
      </c>
      <c r="R414" s="153">
        <f t="shared" si="92"/>
        <v>0</v>
      </c>
      <c r="S414" s="153">
        <v>0</v>
      </c>
      <c r="T414" s="154">
        <f t="shared" si="93"/>
        <v>0</v>
      </c>
      <c r="AR414" s="155" t="s">
        <v>396</v>
      </c>
      <c r="AT414" s="155" t="s">
        <v>319</v>
      </c>
      <c r="AU414" s="155" t="s">
        <v>88</v>
      </c>
      <c r="AY414" s="16" t="s">
        <v>317</v>
      </c>
      <c r="BE414" s="156">
        <f t="shared" si="94"/>
        <v>0</v>
      </c>
      <c r="BF414" s="156">
        <f t="shared" si="95"/>
        <v>0</v>
      </c>
      <c r="BG414" s="156">
        <f t="shared" si="96"/>
        <v>0</v>
      </c>
      <c r="BH414" s="156">
        <f t="shared" si="97"/>
        <v>0</v>
      </c>
      <c r="BI414" s="156">
        <f t="shared" si="98"/>
        <v>0</v>
      </c>
      <c r="BJ414" s="16" t="s">
        <v>88</v>
      </c>
      <c r="BK414" s="156">
        <f t="shared" si="99"/>
        <v>0</v>
      </c>
      <c r="BL414" s="16" t="s">
        <v>396</v>
      </c>
      <c r="BM414" s="155" t="s">
        <v>6270</v>
      </c>
    </row>
    <row r="415" spans="2:65" s="1" customFormat="1" ht="16.5" customHeight="1">
      <c r="B415" s="142"/>
      <c r="C415" s="179" t="s">
        <v>2627</v>
      </c>
      <c r="D415" s="179" t="s">
        <v>454</v>
      </c>
      <c r="E415" s="180" t="s">
        <v>10278</v>
      </c>
      <c r="F415" s="181" t="s">
        <v>10279</v>
      </c>
      <c r="G415" s="182" t="s">
        <v>467</v>
      </c>
      <c r="H415" s="183">
        <v>186</v>
      </c>
      <c r="I415" s="184"/>
      <c r="J415" s="185">
        <f t="shared" si="90"/>
        <v>0</v>
      </c>
      <c r="K415" s="186"/>
      <c r="L415" s="187"/>
      <c r="M415" s="188" t="s">
        <v>1</v>
      </c>
      <c r="N415" s="189" t="s">
        <v>42</v>
      </c>
      <c r="P415" s="153">
        <f t="shared" si="91"/>
        <v>0</v>
      </c>
      <c r="Q415" s="153">
        <v>0</v>
      </c>
      <c r="R415" s="153">
        <f t="shared" si="92"/>
        <v>0</v>
      </c>
      <c r="S415" s="153">
        <v>0</v>
      </c>
      <c r="T415" s="154">
        <f t="shared" si="93"/>
        <v>0</v>
      </c>
      <c r="AR415" s="155" t="s">
        <v>481</v>
      </c>
      <c r="AT415" s="155" t="s">
        <v>454</v>
      </c>
      <c r="AU415" s="155" t="s">
        <v>88</v>
      </c>
      <c r="AY415" s="16" t="s">
        <v>317</v>
      </c>
      <c r="BE415" s="156">
        <f t="shared" si="94"/>
        <v>0</v>
      </c>
      <c r="BF415" s="156">
        <f t="shared" si="95"/>
        <v>0</v>
      </c>
      <c r="BG415" s="156">
        <f t="shared" si="96"/>
        <v>0</v>
      </c>
      <c r="BH415" s="156">
        <f t="shared" si="97"/>
        <v>0</v>
      </c>
      <c r="BI415" s="156">
        <f t="shared" si="98"/>
        <v>0</v>
      </c>
      <c r="BJ415" s="16" t="s">
        <v>88</v>
      </c>
      <c r="BK415" s="156">
        <f t="shared" si="99"/>
        <v>0</v>
      </c>
      <c r="BL415" s="16" t="s">
        <v>396</v>
      </c>
      <c r="BM415" s="155" t="s">
        <v>6278</v>
      </c>
    </row>
    <row r="416" spans="2:65" s="1" customFormat="1" ht="16.5" customHeight="1">
      <c r="B416" s="142"/>
      <c r="C416" s="143" t="s">
        <v>2632</v>
      </c>
      <c r="D416" s="143" t="s">
        <v>319</v>
      </c>
      <c r="E416" s="144" t="s">
        <v>10280</v>
      </c>
      <c r="F416" s="145" t="s">
        <v>10281</v>
      </c>
      <c r="G416" s="146" t="s">
        <v>467</v>
      </c>
      <c r="H416" s="147">
        <v>212</v>
      </c>
      <c r="I416" s="148"/>
      <c r="J416" s="149">
        <f t="shared" si="90"/>
        <v>0</v>
      </c>
      <c r="K416" s="150"/>
      <c r="L416" s="31"/>
      <c r="M416" s="151" t="s">
        <v>1</v>
      </c>
      <c r="N416" s="152" t="s">
        <v>42</v>
      </c>
      <c r="P416" s="153">
        <f t="shared" si="91"/>
        <v>0</v>
      </c>
      <c r="Q416" s="153">
        <v>0</v>
      </c>
      <c r="R416" s="153">
        <f t="shared" si="92"/>
        <v>0</v>
      </c>
      <c r="S416" s="153">
        <v>0</v>
      </c>
      <c r="T416" s="154">
        <f t="shared" si="93"/>
        <v>0</v>
      </c>
      <c r="AR416" s="155" t="s">
        <v>396</v>
      </c>
      <c r="AT416" s="155" t="s">
        <v>319</v>
      </c>
      <c r="AU416" s="155" t="s">
        <v>88</v>
      </c>
      <c r="AY416" s="16" t="s">
        <v>317</v>
      </c>
      <c r="BE416" s="156">
        <f t="shared" si="94"/>
        <v>0</v>
      </c>
      <c r="BF416" s="156">
        <f t="shared" si="95"/>
        <v>0</v>
      </c>
      <c r="BG416" s="156">
        <f t="shared" si="96"/>
        <v>0</v>
      </c>
      <c r="BH416" s="156">
        <f t="shared" si="97"/>
        <v>0</v>
      </c>
      <c r="BI416" s="156">
        <f t="shared" si="98"/>
        <v>0</v>
      </c>
      <c r="BJ416" s="16" t="s">
        <v>88</v>
      </c>
      <c r="BK416" s="156">
        <f t="shared" si="99"/>
        <v>0</v>
      </c>
      <c r="BL416" s="16" t="s">
        <v>396</v>
      </c>
      <c r="BM416" s="155" t="s">
        <v>6286</v>
      </c>
    </row>
    <row r="417" spans="2:65" s="1" customFormat="1" ht="16.5" customHeight="1">
      <c r="B417" s="142"/>
      <c r="C417" s="179" t="s">
        <v>2680</v>
      </c>
      <c r="D417" s="179" t="s">
        <v>454</v>
      </c>
      <c r="E417" s="180" t="s">
        <v>10282</v>
      </c>
      <c r="F417" s="181" t="s">
        <v>10283</v>
      </c>
      <c r="G417" s="182" t="s">
        <v>467</v>
      </c>
      <c r="H417" s="183">
        <v>212</v>
      </c>
      <c r="I417" s="184"/>
      <c r="J417" s="185">
        <f t="shared" si="90"/>
        <v>0</v>
      </c>
      <c r="K417" s="186"/>
      <c r="L417" s="187"/>
      <c r="M417" s="188" t="s">
        <v>1</v>
      </c>
      <c r="N417" s="189" t="s">
        <v>42</v>
      </c>
      <c r="P417" s="153">
        <f t="shared" si="91"/>
        <v>0</v>
      </c>
      <c r="Q417" s="153">
        <v>0</v>
      </c>
      <c r="R417" s="153">
        <f t="shared" si="92"/>
        <v>0</v>
      </c>
      <c r="S417" s="153">
        <v>0</v>
      </c>
      <c r="T417" s="154">
        <f t="shared" si="93"/>
        <v>0</v>
      </c>
      <c r="AR417" s="155" t="s">
        <v>481</v>
      </c>
      <c r="AT417" s="155" t="s">
        <v>454</v>
      </c>
      <c r="AU417" s="155" t="s">
        <v>88</v>
      </c>
      <c r="AY417" s="16" t="s">
        <v>317</v>
      </c>
      <c r="BE417" s="156">
        <f t="shared" si="94"/>
        <v>0</v>
      </c>
      <c r="BF417" s="156">
        <f t="shared" si="95"/>
        <v>0</v>
      </c>
      <c r="BG417" s="156">
        <f t="shared" si="96"/>
        <v>0</v>
      </c>
      <c r="BH417" s="156">
        <f t="shared" si="97"/>
        <v>0</v>
      </c>
      <c r="BI417" s="156">
        <f t="shared" si="98"/>
        <v>0</v>
      </c>
      <c r="BJ417" s="16" t="s">
        <v>88</v>
      </c>
      <c r="BK417" s="156">
        <f t="shared" si="99"/>
        <v>0</v>
      </c>
      <c r="BL417" s="16" t="s">
        <v>396</v>
      </c>
      <c r="BM417" s="155" t="s">
        <v>6294</v>
      </c>
    </row>
    <row r="418" spans="2:65" s="1" customFormat="1" ht="16.5" customHeight="1">
      <c r="B418" s="142"/>
      <c r="C418" s="143" t="s">
        <v>2684</v>
      </c>
      <c r="D418" s="143" t="s">
        <v>319</v>
      </c>
      <c r="E418" s="144" t="s">
        <v>10284</v>
      </c>
      <c r="F418" s="145" t="s">
        <v>10285</v>
      </c>
      <c r="G418" s="146" t="s">
        <v>467</v>
      </c>
      <c r="H418" s="147">
        <v>56</v>
      </c>
      <c r="I418" s="148"/>
      <c r="J418" s="149">
        <f t="shared" ref="J418:J449" si="100">ROUND(I418*H418,2)</f>
        <v>0</v>
      </c>
      <c r="K418" s="150"/>
      <c r="L418" s="31"/>
      <c r="M418" s="151" t="s">
        <v>1</v>
      </c>
      <c r="N418" s="152" t="s">
        <v>42</v>
      </c>
      <c r="P418" s="153">
        <f t="shared" ref="P418:P449" si="101">O418*H418</f>
        <v>0</v>
      </c>
      <c r="Q418" s="153">
        <v>0</v>
      </c>
      <c r="R418" s="153">
        <f t="shared" ref="R418:R449" si="102">Q418*H418</f>
        <v>0</v>
      </c>
      <c r="S418" s="153">
        <v>0</v>
      </c>
      <c r="T418" s="154">
        <f t="shared" ref="T418:T449" si="103">S418*H418</f>
        <v>0</v>
      </c>
      <c r="AR418" s="155" t="s">
        <v>396</v>
      </c>
      <c r="AT418" s="155" t="s">
        <v>319</v>
      </c>
      <c r="AU418" s="155" t="s">
        <v>88</v>
      </c>
      <c r="AY418" s="16" t="s">
        <v>317</v>
      </c>
      <c r="BE418" s="156">
        <f t="shared" ref="BE418:BE449" si="104">IF(N418="základná",J418,0)</f>
        <v>0</v>
      </c>
      <c r="BF418" s="156">
        <f t="shared" ref="BF418:BF449" si="105">IF(N418="znížená",J418,0)</f>
        <v>0</v>
      </c>
      <c r="BG418" s="156">
        <f t="shared" ref="BG418:BG449" si="106">IF(N418="zákl. prenesená",J418,0)</f>
        <v>0</v>
      </c>
      <c r="BH418" s="156">
        <f t="shared" ref="BH418:BH449" si="107">IF(N418="zníž. prenesená",J418,0)</f>
        <v>0</v>
      </c>
      <c r="BI418" s="156">
        <f t="shared" ref="BI418:BI449" si="108">IF(N418="nulová",J418,0)</f>
        <v>0</v>
      </c>
      <c r="BJ418" s="16" t="s">
        <v>88</v>
      </c>
      <c r="BK418" s="156">
        <f t="shared" ref="BK418:BK449" si="109">ROUND(I418*H418,2)</f>
        <v>0</v>
      </c>
      <c r="BL418" s="16" t="s">
        <v>396</v>
      </c>
      <c r="BM418" s="155" t="s">
        <v>6302</v>
      </c>
    </row>
    <row r="419" spans="2:65" s="1" customFormat="1" ht="16.5" customHeight="1">
      <c r="B419" s="142"/>
      <c r="C419" s="179" t="s">
        <v>2689</v>
      </c>
      <c r="D419" s="179" t="s">
        <v>454</v>
      </c>
      <c r="E419" s="180" t="s">
        <v>10286</v>
      </c>
      <c r="F419" s="181" t="s">
        <v>10287</v>
      </c>
      <c r="G419" s="182" t="s">
        <v>467</v>
      </c>
      <c r="H419" s="183">
        <v>56</v>
      </c>
      <c r="I419" s="184"/>
      <c r="J419" s="185">
        <f t="shared" si="100"/>
        <v>0</v>
      </c>
      <c r="K419" s="186"/>
      <c r="L419" s="187"/>
      <c r="M419" s="188" t="s">
        <v>1</v>
      </c>
      <c r="N419" s="189" t="s">
        <v>42</v>
      </c>
      <c r="P419" s="153">
        <f t="shared" si="101"/>
        <v>0</v>
      </c>
      <c r="Q419" s="153">
        <v>0</v>
      </c>
      <c r="R419" s="153">
        <f t="shared" si="102"/>
        <v>0</v>
      </c>
      <c r="S419" s="153">
        <v>0</v>
      </c>
      <c r="T419" s="154">
        <f t="shared" si="103"/>
        <v>0</v>
      </c>
      <c r="AR419" s="155" t="s">
        <v>481</v>
      </c>
      <c r="AT419" s="155" t="s">
        <v>454</v>
      </c>
      <c r="AU419" s="155" t="s">
        <v>88</v>
      </c>
      <c r="AY419" s="16" t="s">
        <v>317</v>
      </c>
      <c r="BE419" s="156">
        <f t="shared" si="104"/>
        <v>0</v>
      </c>
      <c r="BF419" s="156">
        <f t="shared" si="105"/>
        <v>0</v>
      </c>
      <c r="BG419" s="156">
        <f t="shared" si="106"/>
        <v>0</v>
      </c>
      <c r="BH419" s="156">
        <f t="shared" si="107"/>
        <v>0</v>
      </c>
      <c r="BI419" s="156">
        <f t="shared" si="108"/>
        <v>0</v>
      </c>
      <c r="BJ419" s="16" t="s">
        <v>88</v>
      </c>
      <c r="BK419" s="156">
        <f t="shared" si="109"/>
        <v>0</v>
      </c>
      <c r="BL419" s="16" t="s">
        <v>396</v>
      </c>
      <c r="BM419" s="155" t="s">
        <v>6310</v>
      </c>
    </row>
    <row r="420" spans="2:65" s="1" customFormat="1" ht="16.5" customHeight="1">
      <c r="B420" s="142"/>
      <c r="C420" s="143" t="s">
        <v>2694</v>
      </c>
      <c r="D420" s="143" t="s">
        <v>319</v>
      </c>
      <c r="E420" s="144" t="s">
        <v>10288</v>
      </c>
      <c r="F420" s="145" t="s">
        <v>10289</v>
      </c>
      <c r="G420" s="146" t="s">
        <v>467</v>
      </c>
      <c r="H420" s="147">
        <v>2</v>
      </c>
      <c r="I420" s="148"/>
      <c r="J420" s="149">
        <f t="shared" si="100"/>
        <v>0</v>
      </c>
      <c r="K420" s="150"/>
      <c r="L420" s="31"/>
      <c r="M420" s="151" t="s">
        <v>1</v>
      </c>
      <c r="N420" s="152" t="s">
        <v>42</v>
      </c>
      <c r="P420" s="153">
        <f t="shared" si="101"/>
        <v>0</v>
      </c>
      <c r="Q420" s="153">
        <v>0</v>
      </c>
      <c r="R420" s="153">
        <f t="shared" si="102"/>
        <v>0</v>
      </c>
      <c r="S420" s="153">
        <v>0</v>
      </c>
      <c r="T420" s="154">
        <f t="shared" si="103"/>
        <v>0</v>
      </c>
      <c r="AR420" s="155" t="s">
        <v>396</v>
      </c>
      <c r="AT420" s="155" t="s">
        <v>319</v>
      </c>
      <c r="AU420" s="155" t="s">
        <v>88</v>
      </c>
      <c r="AY420" s="16" t="s">
        <v>317</v>
      </c>
      <c r="BE420" s="156">
        <f t="shared" si="104"/>
        <v>0</v>
      </c>
      <c r="BF420" s="156">
        <f t="shared" si="105"/>
        <v>0</v>
      </c>
      <c r="BG420" s="156">
        <f t="shared" si="106"/>
        <v>0</v>
      </c>
      <c r="BH420" s="156">
        <f t="shared" si="107"/>
        <v>0</v>
      </c>
      <c r="BI420" s="156">
        <f t="shared" si="108"/>
        <v>0</v>
      </c>
      <c r="BJ420" s="16" t="s">
        <v>88</v>
      </c>
      <c r="BK420" s="156">
        <f t="shared" si="109"/>
        <v>0</v>
      </c>
      <c r="BL420" s="16" t="s">
        <v>396</v>
      </c>
      <c r="BM420" s="155" t="s">
        <v>6318</v>
      </c>
    </row>
    <row r="421" spans="2:65" s="1" customFormat="1" ht="16.5" customHeight="1">
      <c r="B421" s="142"/>
      <c r="C421" s="179" t="s">
        <v>2701</v>
      </c>
      <c r="D421" s="179" t="s">
        <v>454</v>
      </c>
      <c r="E421" s="180" t="s">
        <v>10290</v>
      </c>
      <c r="F421" s="181" t="s">
        <v>10291</v>
      </c>
      <c r="G421" s="182" t="s">
        <v>467</v>
      </c>
      <c r="H421" s="183">
        <v>2</v>
      </c>
      <c r="I421" s="184"/>
      <c r="J421" s="185">
        <f t="shared" si="100"/>
        <v>0</v>
      </c>
      <c r="K421" s="186"/>
      <c r="L421" s="187"/>
      <c r="M421" s="188" t="s">
        <v>1</v>
      </c>
      <c r="N421" s="189" t="s">
        <v>42</v>
      </c>
      <c r="P421" s="153">
        <f t="shared" si="101"/>
        <v>0</v>
      </c>
      <c r="Q421" s="153">
        <v>0</v>
      </c>
      <c r="R421" s="153">
        <f t="shared" si="102"/>
        <v>0</v>
      </c>
      <c r="S421" s="153">
        <v>0</v>
      </c>
      <c r="T421" s="154">
        <f t="shared" si="103"/>
        <v>0</v>
      </c>
      <c r="AR421" s="155" t="s">
        <v>481</v>
      </c>
      <c r="AT421" s="155" t="s">
        <v>454</v>
      </c>
      <c r="AU421" s="155" t="s">
        <v>88</v>
      </c>
      <c r="AY421" s="16" t="s">
        <v>317</v>
      </c>
      <c r="BE421" s="156">
        <f t="shared" si="104"/>
        <v>0</v>
      </c>
      <c r="BF421" s="156">
        <f t="shared" si="105"/>
        <v>0</v>
      </c>
      <c r="BG421" s="156">
        <f t="shared" si="106"/>
        <v>0</v>
      </c>
      <c r="BH421" s="156">
        <f t="shared" si="107"/>
        <v>0</v>
      </c>
      <c r="BI421" s="156">
        <f t="shared" si="108"/>
        <v>0</v>
      </c>
      <c r="BJ421" s="16" t="s">
        <v>88</v>
      </c>
      <c r="BK421" s="156">
        <f t="shared" si="109"/>
        <v>0</v>
      </c>
      <c r="BL421" s="16" t="s">
        <v>396</v>
      </c>
      <c r="BM421" s="155" t="s">
        <v>6326</v>
      </c>
    </row>
    <row r="422" spans="2:65" s="1" customFormat="1" ht="16.5" customHeight="1">
      <c r="B422" s="142"/>
      <c r="C422" s="143" t="s">
        <v>2705</v>
      </c>
      <c r="D422" s="143" t="s">
        <v>319</v>
      </c>
      <c r="E422" s="144" t="s">
        <v>10292</v>
      </c>
      <c r="F422" s="145" t="s">
        <v>10293</v>
      </c>
      <c r="G422" s="146" t="s">
        <v>467</v>
      </c>
      <c r="H422" s="147">
        <v>19</v>
      </c>
      <c r="I422" s="148"/>
      <c r="J422" s="149">
        <f t="shared" si="100"/>
        <v>0</v>
      </c>
      <c r="K422" s="150"/>
      <c r="L422" s="31"/>
      <c r="M422" s="151" t="s">
        <v>1</v>
      </c>
      <c r="N422" s="152" t="s">
        <v>42</v>
      </c>
      <c r="P422" s="153">
        <f t="shared" si="101"/>
        <v>0</v>
      </c>
      <c r="Q422" s="153">
        <v>0</v>
      </c>
      <c r="R422" s="153">
        <f t="shared" si="102"/>
        <v>0</v>
      </c>
      <c r="S422" s="153">
        <v>0</v>
      </c>
      <c r="T422" s="154">
        <f t="shared" si="103"/>
        <v>0</v>
      </c>
      <c r="AR422" s="155" t="s">
        <v>396</v>
      </c>
      <c r="AT422" s="155" t="s">
        <v>319</v>
      </c>
      <c r="AU422" s="155" t="s">
        <v>88</v>
      </c>
      <c r="AY422" s="16" t="s">
        <v>317</v>
      </c>
      <c r="BE422" s="156">
        <f t="shared" si="104"/>
        <v>0</v>
      </c>
      <c r="BF422" s="156">
        <f t="shared" si="105"/>
        <v>0</v>
      </c>
      <c r="BG422" s="156">
        <f t="shared" si="106"/>
        <v>0</v>
      </c>
      <c r="BH422" s="156">
        <f t="shared" si="107"/>
        <v>0</v>
      </c>
      <c r="BI422" s="156">
        <f t="shared" si="108"/>
        <v>0</v>
      </c>
      <c r="BJ422" s="16" t="s">
        <v>88</v>
      </c>
      <c r="BK422" s="156">
        <f t="shared" si="109"/>
        <v>0</v>
      </c>
      <c r="BL422" s="16" t="s">
        <v>396</v>
      </c>
      <c r="BM422" s="155" t="s">
        <v>6334</v>
      </c>
    </row>
    <row r="423" spans="2:65" s="1" customFormat="1" ht="16.5" customHeight="1">
      <c r="B423" s="142"/>
      <c r="C423" s="179" t="s">
        <v>2709</v>
      </c>
      <c r="D423" s="179" t="s">
        <v>454</v>
      </c>
      <c r="E423" s="180" t="s">
        <v>10294</v>
      </c>
      <c r="F423" s="181" t="s">
        <v>10295</v>
      </c>
      <c r="G423" s="182" t="s">
        <v>467</v>
      </c>
      <c r="H423" s="183">
        <v>19</v>
      </c>
      <c r="I423" s="184"/>
      <c r="J423" s="185">
        <f t="shared" si="100"/>
        <v>0</v>
      </c>
      <c r="K423" s="186"/>
      <c r="L423" s="187"/>
      <c r="M423" s="188" t="s">
        <v>1</v>
      </c>
      <c r="N423" s="189" t="s">
        <v>42</v>
      </c>
      <c r="P423" s="153">
        <f t="shared" si="101"/>
        <v>0</v>
      </c>
      <c r="Q423" s="153">
        <v>0</v>
      </c>
      <c r="R423" s="153">
        <f t="shared" si="102"/>
        <v>0</v>
      </c>
      <c r="S423" s="153">
        <v>0</v>
      </c>
      <c r="T423" s="154">
        <f t="shared" si="103"/>
        <v>0</v>
      </c>
      <c r="AR423" s="155" t="s">
        <v>481</v>
      </c>
      <c r="AT423" s="155" t="s">
        <v>454</v>
      </c>
      <c r="AU423" s="155" t="s">
        <v>88</v>
      </c>
      <c r="AY423" s="16" t="s">
        <v>317</v>
      </c>
      <c r="BE423" s="156">
        <f t="shared" si="104"/>
        <v>0</v>
      </c>
      <c r="BF423" s="156">
        <f t="shared" si="105"/>
        <v>0</v>
      </c>
      <c r="BG423" s="156">
        <f t="shared" si="106"/>
        <v>0</v>
      </c>
      <c r="BH423" s="156">
        <f t="shared" si="107"/>
        <v>0</v>
      </c>
      <c r="BI423" s="156">
        <f t="shared" si="108"/>
        <v>0</v>
      </c>
      <c r="BJ423" s="16" t="s">
        <v>88</v>
      </c>
      <c r="BK423" s="156">
        <f t="shared" si="109"/>
        <v>0</v>
      </c>
      <c r="BL423" s="16" t="s">
        <v>396</v>
      </c>
      <c r="BM423" s="155" t="s">
        <v>6342</v>
      </c>
    </row>
    <row r="424" spans="2:65" s="1" customFormat="1" ht="16.5" customHeight="1">
      <c r="B424" s="142"/>
      <c r="C424" s="143" t="s">
        <v>2713</v>
      </c>
      <c r="D424" s="143" t="s">
        <v>319</v>
      </c>
      <c r="E424" s="144" t="s">
        <v>10296</v>
      </c>
      <c r="F424" s="145" t="s">
        <v>10297</v>
      </c>
      <c r="G424" s="146" t="s">
        <v>467</v>
      </c>
      <c r="H424" s="147">
        <v>10</v>
      </c>
      <c r="I424" s="148"/>
      <c r="J424" s="149">
        <f t="shared" si="100"/>
        <v>0</v>
      </c>
      <c r="K424" s="150"/>
      <c r="L424" s="31"/>
      <c r="M424" s="151" t="s">
        <v>1</v>
      </c>
      <c r="N424" s="152" t="s">
        <v>42</v>
      </c>
      <c r="P424" s="153">
        <f t="shared" si="101"/>
        <v>0</v>
      </c>
      <c r="Q424" s="153">
        <v>0</v>
      </c>
      <c r="R424" s="153">
        <f t="shared" si="102"/>
        <v>0</v>
      </c>
      <c r="S424" s="153">
        <v>0</v>
      </c>
      <c r="T424" s="154">
        <f t="shared" si="103"/>
        <v>0</v>
      </c>
      <c r="AR424" s="155" t="s">
        <v>396</v>
      </c>
      <c r="AT424" s="155" t="s">
        <v>319</v>
      </c>
      <c r="AU424" s="155" t="s">
        <v>88</v>
      </c>
      <c r="AY424" s="16" t="s">
        <v>317</v>
      </c>
      <c r="BE424" s="156">
        <f t="shared" si="104"/>
        <v>0</v>
      </c>
      <c r="BF424" s="156">
        <f t="shared" si="105"/>
        <v>0</v>
      </c>
      <c r="BG424" s="156">
        <f t="shared" si="106"/>
        <v>0</v>
      </c>
      <c r="BH424" s="156">
        <f t="shared" si="107"/>
        <v>0</v>
      </c>
      <c r="BI424" s="156">
        <f t="shared" si="108"/>
        <v>0</v>
      </c>
      <c r="BJ424" s="16" t="s">
        <v>88</v>
      </c>
      <c r="BK424" s="156">
        <f t="shared" si="109"/>
        <v>0</v>
      </c>
      <c r="BL424" s="16" t="s">
        <v>396</v>
      </c>
      <c r="BM424" s="155" t="s">
        <v>6350</v>
      </c>
    </row>
    <row r="425" spans="2:65" s="1" customFormat="1" ht="24.15" customHeight="1">
      <c r="B425" s="142"/>
      <c r="C425" s="179" t="s">
        <v>2717</v>
      </c>
      <c r="D425" s="179" t="s">
        <v>454</v>
      </c>
      <c r="E425" s="180" t="s">
        <v>10298</v>
      </c>
      <c r="F425" s="181" t="s">
        <v>10299</v>
      </c>
      <c r="G425" s="182" t="s">
        <v>467</v>
      </c>
      <c r="H425" s="183">
        <v>10</v>
      </c>
      <c r="I425" s="184"/>
      <c r="J425" s="185">
        <f t="shared" si="100"/>
        <v>0</v>
      </c>
      <c r="K425" s="186"/>
      <c r="L425" s="187"/>
      <c r="M425" s="188" t="s">
        <v>1</v>
      </c>
      <c r="N425" s="189" t="s">
        <v>42</v>
      </c>
      <c r="P425" s="153">
        <f t="shared" si="101"/>
        <v>0</v>
      </c>
      <c r="Q425" s="153">
        <v>0</v>
      </c>
      <c r="R425" s="153">
        <f t="shared" si="102"/>
        <v>0</v>
      </c>
      <c r="S425" s="153">
        <v>0</v>
      </c>
      <c r="T425" s="154">
        <f t="shared" si="103"/>
        <v>0</v>
      </c>
      <c r="AR425" s="155" t="s">
        <v>481</v>
      </c>
      <c r="AT425" s="155" t="s">
        <v>454</v>
      </c>
      <c r="AU425" s="155" t="s">
        <v>88</v>
      </c>
      <c r="AY425" s="16" t="s">
        <v>317</v>
      </c>
      <c r="BE425" s="156">
        <f t="shared" si="104"/>
        <v>0</v>
      </c>
      <c r="BF425" s="156">
        <f t="shared" si="105"/>
        <v>0</v>
      </c>
      <c r="BG425" s="156">
        <f t="shared" si="106"/>
        <v>0</v>
      </c>
      <c r="BH425" s="156">
        <f t="shared" si="107"/>
        <v>0</v>
      </c>
      <c r="BI425" s="156">
        <f t="shared" si="108"/>
        <v>0</v>
      </c>
      <c r="BJ425" s="16" t="s">
        <v>88</v>
      </c>
      <c r="BK425" s="156">
        <f t="shared" si="109"/>
        <v>0</v>
      </c>
      <c r="BL425" s="16" t="s">
        <v>396</v>
      </c>
      <c r="BM425" s="155" t="s">
        <v>6358</v>
      </c>
    </row>
    <row r="426" spans="2:65" s="1" customFormat="1" ht="16.5" customHeight="1">
      <c r="B426" s="142"/>
      <c r="C426" s="143" t="s">
        <v>2723</v>
      </c>
      <c r="D426" s="143" t="s">
        <v>319</v>
      </c>
      <c r="E426" s="144" t="s">
        <v>10300</v>
      </c>
      <c r="F426" s="145" t="s">
        <v>10301</v>
      </c>
      <c r="G426" s="146" t="s">
        <v>467</v>
      </c>
      <c r="H426" s="147">
        <v>19</v>
      </c>
      <c r="I426" s="148"/>
      <c r="J426" s="149">
        <f t="shared" si="100"/>
        <v>0</v>
      </c>
      <c r="K426" s="150"/>
      <c r="L426" s="31"/>
      <c r="M426" s="151" t="s">
        <v>1</v>
      </c>
      <c r="N426" s="152" t="s">
        <v>42</v>
      </c>
      <c r="P426" s="153">
        <f t="shared" si="101"/>
        <v>0</v>
      </c>
      <c r="Q426" s="153">
        <v>0</v>
      </c>
      <c r="R426" s="153">
        <f t="shared" si="102"/>
        <v>0</v>
      </c>
      <c r="S426" s="153">
        <v>0</v>
      </c>
      <c r="T426" s="154">
        <f t="shared" si="103"/>
        <v>0</v>
      </c>
      <c r="AR426" s="155" t="s">
        <v>396</v>
      </c>
      <c r="AT426" s="155" t="s">
        <v>319</v>
      </c>
      <c r="AU426" s="155" t="s">
        <v>88</v>
      </c>
      <c r="AY426" s="16" t="s">
        <v>317</v>
      </c>
      <c r="BE426" s="156">
        <f t="shared" si="104"/>
        <v>0</v>
      </c>
      <c r="BF426" s="156">
        <f t="shared" si="105"/>
        <v>0</v>
      </c>
      <c r="BG426" s="156">
        <f t="shared" si="106"/>
        <v>0</v>
      </c>
      <c r="BH426" s="156">
        <f t="shared" si="107"/>
        <v>0</v>
      </c>
      <c r="BI426" s="156">
        <f t="shared" si="108"/>
        <v>0</v>
      </c>
      <c r="BJ426" s="16" t="s">
        <v>88</v>
      </c>
      <c r="BK426" s="156">
        <f t="shared" si="109"/>
        <v>0</v>
      </c>
      <c r="BL426" s="16" t="s">
        <v>396</v>
      </c>
      <c r="BM426" s="155" t="s">
        <v>6366</v>
      </c>
    </row>
    <row r="427" spans="2:65" s="1" customFormat="1" ht="24.15" customHeight="1">
      <c r="B427" s="142"/>
      <c r="C427" s="179" t="s">
        <v>2728</v>
      </c>
      <c r="D427" s="179" t="s">
        <v>454</v>
      </c>
      <c r="E427" s="180" t="s">
        <v>10302</v>
      </c>
      <c r="F427" s="181" t="s">
        <v>10303</v>
      </c>
      <c r="G427" s="182" t="s">
        <v>467</v>
      </c>
      <c r="H427" s="183">
        <v>19</v>
      </c>
      <c r="I427" s="184"/>
      <c r="J427" s="185">
        <f t="shared" si="100"/>
        <v>0</v>
      </c>
      <c r="K427" s="186"/>
      <c r="L427" s="187"/>
      <c r="M427" s="188" t="s">
        <v>1</v>
      </c>
      <c r="N427" s="189" t="s">
        <v>42</v>
      </c>
      <c r="P427" s="153">
        <f t="shared" si="101"/>
        <v>0</v>
      </c>
      <c r="Q427" s="153">
        <v>0</v>
      </c>
      <c r="R427" s="153">
        <f t="shared" si="102"/>
        <v>0</v>
      </c>
      <c r="S427" s="153">
        <v>0</v>
      </c>
      <c r="T427" s="154">
        <f t="shared" si="103"/>
        <v>0</v>
      </c>
      <c r="AR427" s="155" t="s">
        <v>481</v>
      </c>
      <c r="AT427" s="155" t="s">
        <v>454</v>
      </c>
      <c r="AU427" s="155" t="s">
        <v>88</v>
      </c>
      <c r="AY427" s="16" t="s">
        <v>317</v>
      </c>
      <c r="BE427" s="156">
        <f t="shared" si="104"/>
        <v>0</v>
      </c>
      <c r="BF427" s="156">
        <f t="shared" si="105"/>
        <v>0</v>
      </c>
      <c r="BG427" s="156">
        <f t="shared" si="106"/>
        <v>0</v>
      </c>
      <c r="BH427" s="156">
        <f t="shared" si="107"/>
        <v>0</v>
      </c>
      <c r="BI427" s="156">
        <f t="shared" si="108"/>
        <v>0</v>
      </c>
      <c r="BJ427" s="16" t="s">
        <v>88</v>
      </c>
      <c r="BK427" s="156">
        <f t="shared" si="109"/>
        <v>0</v>
      </c>
      <c r="BL427" s="16" t="s">
        <v>396</v>
      </c>
      <c r="BM427" s="155" t="s">
        <v>6374</v>
      </c>
    </row>
    <row r="428" spans="2:65" s="1" customFormat="1" ht="16.5" customHeight="1">
      <c r="B428" s="142"/>
      <c r="C428" s="143" t="s">
        <v>2768</v>
      </c>
      <c r="D428" s="143" t="s">
        <v>319</v>
      </c>
      <c r="E428" s="144" t="s">
        <v>10304</v>
      </c>
      <c r="F428" s="145" t="s">
        <v>10305</v>
      </c>
      <c r="G428" s="146" t="s">
        <v>467</v>
      </c>
      <c r="H428" s="147">
        <v>8</v>
      </c>
      <c r="I428" s="148"/>
      <c r="J428" s="149">
        <f t="shared" si="100"/>
        <v>0</v>
      </c>
      <c r="K428" s="150"/>
      <c r="L428" s="31"/>
      <c r="M428" s="151" t="s">
        <v>1</v>
      </c>
      <c r="N428" s="152" t="s">
        <v>42</v>
      </c>
      <c r="P428" s="153">
        <f t="shared" si="101"/>
        <v>0</v>
      </c>
      <c r="Q428" s="153">
        <v>0</v>
      </c>
      <c r="R428" s="153">
        <f t="shared" si="102"/>
        <v>0</v>
      </c>
      <c r="S428" s="153">
        <v>0</v>
      </c>
      <c r="T428" s="154">
        <f t="shared" si="103"/>
        <v>0</v>
      </c>
      <c r="AR428" s="155" t="s">
        <v>396</v>
      </c>
      <c r="AT428" s="155" t="s">
        <v>319</v>
      </c>
      <c r="AU428" s="155" t="s">
        <v>88</v>
      </c>
      <c r="AY428" s="16" t="s">
        <v>317</v>
      </c>
      <c r="BE428" s="156">
        <f t="shared" si="104"/>
        <v>0</v>
      </c>
      <c r="BF428" s="156">
        <f t="shared" si="105"/>
        <v>0</v>
      </c>
      <c r="BG428" s="156">
        <f t="shared" si="106"/>
        <v>0</v>
      </c>
      <c r="BH428" s="156">
        <f t="shared" si="107"/>
        <v>0</v>
      </c>
      <c r="BI428" s="156">
        <f t="shared" si="108"/>
        <v>0</v>
      </c>
      <c r="BJ428" s="16" t="s">
        <v>88</v>
      </c>
      <c r="BK428" s="156">
        <f t="shared" si="109"/>
        <v>0</v>
      </c>
      <c r="BL428" s="16" t="s">
        <v>396</v>
      </c>
      <c r="BM428" s="155" t="s">
        <v>6382</v>
      </c>
    </row>
    <row r="429" spans="2:65" s="1" customFormat="1" ht="24.15" customHeight="1">
      <c r="B429" s="142"/>
      <c r="C429" s="179" t="s">
        <v>2774</v>
      </c>
      <c r="D429" s="179" t="s">
        <v>454</v>
      </c>
      <c r="E429" s="180" t="s">
        <v>10306</v>
      </c>
      <c r="F429" s="181" t="s">
        <v>10307</v>
      </c>
      <c r="G429" s="182" t="s">
        <v>467</v>
      </c>
      <c r="H429" s="183">
        <v>8</v>
      </c>
      <c r="I429" s="184"/>
      <c r="J429" s="185">
        <f t="shared" si="100"/>
        <v>0</v>
      </c>
      <c r="K429" s="186"/>
      <c r="L429" s="187"/>
      <c r="M429" s="188" t="s">
        <v>1</v>
      </c>
      <c r="N429" s="189" t="s">
        <v>42</v>
      </c>
      <c r="P429" s="153">
        <f t="shared" si="101"/>
        <v>0</v>
      </c>
      <c r="Q429" s="153">
        <v>0</v>
      </c>
      <c r="R429" s="153">
        <f t="shared" si="102"/>
        <v>0</v>
      </c>
      <c r="S429" s="153">
        <v>0</v>
      </c>
      <c r="T429" s="154">
        <f t="shared" si="103"/>
        <v>0</v>
      </c>
      <c r="AR429" s="155" t="s">
        <v>481</v>
      </c>
      <c r="AT429" s="155" t="s">
        <v>454</v>
      </c>
      <c r="AU429" s="155" t="s">
        <v>88</v>
      </c>
      <c r="AY429" s="16" t="s">
        <v>317</v>
      </c>
      <c r="BE429" s="156">
        <f t="shared" si="104"/>
        <v>0</v>
      </c>
      <c r="BF429" s="156">
        <f t="shared" si="105"/>
        <v>0</v>
      </c>
      <c r="BG429" s="156">
        <f t="shared" si="106"/>
        <v>0</v>
      </c>
      <c r="BH429" s="156">
        <f t="shared" si="107"/>
        <v>0</v>
      </c>
      <c r="BI429" s="156">
        <f t="shared" si="108"/>
        <v>0</v>
      </c>
      <c r="BJ429" s="16" t="s">
        <v>88</v>
      </c>
      <c r="BK429" s="156">
        <f t="shared" si="109"/>
        <v>0</v>
      </c>
      <c r="BL429" s="16" t="s">
        <v>396</v>
      </c>
      <c r="BM429" s="155" t="s">
        <v>6390</v>
      </c>
    </row>
    <row r="430" spans="2:65" s="1" customFormat="1" ht="16.5" customHeight="1">
      <c r="B430" s="142"/>
      <c r="C430" s="143" t="s">
        <v>2782</v>
      </c>
      <c r="D430" s="143" t="s">
        <v>319</v>
      </c>
      <c r="E430" s="144" t="s">
        <v>10308</v>
      </c>
      <c r="F430" s="145" t="s">
        <v>10309</v>
      </c>
      <c r="G430" s="146" t="s">
        <v>467</v>
      </c>
      <c r="H430" s="147">
        <v>7</v>
      </c>
      <c r="I430" s="148"/>
      <c r="J430" s="149">
        <f t="shared" si="100"/>
        <v>0</v>
      </c>
      <c r="K430" s="150"/>
      <c r="L430" s="31"/>
      <c r="M430" s="151" t="s">
        <v>1</v>
      </c>
      <c r="N430" s="152" t="s">
        <v>42</v>
      </c>
      <c r="P430" s="153">
        <f t="shared" si="101"/>
        <v>0</v>
      </c>
      <c r="Q430" s="153">
        <v>0</v>
      </c>
      <c r="R430" s="153">
        <f t="shared" si="102"/>
        <v>0</v>
      </c>
      <c r="S430" s="153">
        <v>0</v>
      </c>
      <c r="T430" s="154">
        <f t="shared" si="103"/>
        <v>0</v>
      </c>
      <c r="AR430" s="155" t="s">
        <v>396</v>
      </c>
      <c r="AT430" s="155" t="s">
        <v>319</v>
      </c>
      <c r="AU430" s="155" t="s">
        <v>88</v>
      </c>
      <c r="AY430" s="16" t="s">
        <v>317</v>
      </c>
      <c r="BE430" s="156">
        <f t="shared" si="104"/>
        <v>0</v>
      </c>
      <c r="BF430" s="156">
        <f t="shared" si="105"/>
        <v>0</v>
      </c>
      <c r="BG430" s="156">
        <f t="shared" si="106"/>
        <v>0</v>
      </c>
      <c r="BH430" s="156">
        <f t="shared" si="107"/>
        <v>0</v>
      </c>
      <c r="BI430" s="156">
        <f t="shared" si="108"/>
        <v>0</v>
      </c>
      <c r="BJ430" s="16" t="s">
        <v>88</v>
      </c>
      <c r="BK430" s="156">
        <f t="shared" si="109"/>
        <v>0</v>
      </c>
      <c r="BL430" s="16" t="s">
        <v>396</v>
      </c>
      <c r="BM430" s="155" t="s">
        <v>6398</v>
      </c>
    </row>
    <row r="431" spans="2:65" s="1" customFormat="1" ht="24.15" customHeight="1">
      <c r="B431" s="142"/>
      <c r="C431" s="179" t="s">
        <v>2787</v>
      </c>
      <c r="D431" s="179" t="s">
        <v>454</v>
      </c>
      <c r="E431" s="180" t="s">
        <v>10310</v>
      </c>
      <c r="F431" s="181" t="s">
        <v>10311</v>
      </c>
      <c r="G431" s="182" t="s">
        <v>467</v>
      </c>
      <c r="H431" s="183">
        <v>7</v>
      </c>
      <c r="I431" s="184"/>
      <c r="J431" s="185">
        <f t="shared" si="100"/>
        <v>0</v>
      </c>
      <c r="K431" s="186"/>
      <c r="L431" s="187"/>
      <c r="M431" s="188" t="s">
        <v>1</v>
      </c>
      <c r="N431" s="189" t="s">
        <v>42</v>
      </c>
      <c r="P431" s="153">
        <f t="shared" si="101"/>
        <v>0</v>
      </c>
      <c r="Q431" s="153">
        <v>0</v>
      </c>
      <c r="R431" s="153">
        <f t="shared" si="102"/>
        <v>0</v>
      </c>
      <c r="S431" s="153">
        <v>0</v>
      </c>
      <c r="T431" s="154">
        <f t="shared" si="103"/>
        <v>0</v>
      </c>
      <c r="AR431" s="155" t="s">
        <v>481</v>
      </c>
      <c r="AT431" s="155" t="s">
        <v>454</v>
      </c>
      <c r="AU431" s="155" t="s">
        <v>88</v>
      </c>
      <c r="AY431" s="16" t="s">
        <v>317</v>
      </c>
      <c r="BE431" s="156">
        <f t="shared" si="104"/>
        <v>0</v>
      </c>
      <c r="BF431" s="156">
        <f t="shared" si="105"/>
        <v>0</v>
      </c>
      <c r="BG431" s="156">
        <f t="shared" si="106"/>
        <v>0</v>
      </c>
      <c r="BH431" s="156">
        <f t="shared" si="107"/>
        <v>0</v>
      </c>
      <c r="BI431" s="156">
        <f t="shared" si="108"/>
        <v>0</v>
      </c>
      <c r="BJ431" s="16" t="s">
        <v>88</v>
      </c>
      <c r="BK431" s="156">
        <f t="shared" si="109"/>
        <v>0</v>
      </c>
      <c r="BL431" s="16" t="s">
        <v>396</v>
      </c>
      <c r="BM431" s="155" t="s">
        <v>6406</v>
      </c>
    </row>
    <row r="432" spans="2:65" s="1" customFormat="1" ht="16.5" customHeight="1">
      <c r="B432" s="142"/>
      <c r="C432" s="143" t="s">
        <v>2793</v>
      </c>
      <c r="D432" s="143" t="s">
        <v>319</v>
      </c>
      <c r="E432" s="144" t="s">
        <v>10312</v>
      </c>
      <c r="F432" s="145" t="s">
        <v>10313</v>
      </c>
      <c r="G432" s="146" t="s">
        <v>467</v>
      </c>
      <c r="H432" s="147">
        <v>6</v>
      </c>
      <c r="I432" s="148"/>
      <c r="J432" s="149">
        <f t="shared" si="100"/>
        <v>0</v>
      </c>
      <c r="K432" s="150"/>
      <c r="L432" s="31"/>
      <c r="M432" s="151" t="s">
        <v>1</v>
      </c>
      <c r="N432" s="152" t="s">
        <v>42</v>
      </c>
      <c r="P432" s="153">
        <f t="shared" si="101"/>
        <v>0</v>
      </c>
      <c r="Q432" s="153">
        <v>0</v>
      </c>
      <c r="R432" s="153">
        <f t="shared" si="102"/>
        <v>0</v>
      </c>
      <c r="S432" s="153">
        <v>0</v>
      </c>
      <c r="T432" s="154">
        <f t="shared" si="103"/>
        <v>0</v>
      </c>
      <c r="AR432" s="155" t="s">
        <v>396</v>
      </c>
      <c r="AT432" s="155" t="s">
        <v>319</v>
      </c>
      <c r="AU432" s="155" t="s">
        <v>88</v>
      </c>
      <c r="AY432" s="16" t="s">
        <v>317</v>
      </c>
      <c r="BE432" s="156">
        <f t="shared" si="104"/>
        <v>0</v>
      </c>
      <c r="BF432" s="156">
        <f t="shared" si="105"/>
        <v>0</v>
      </c>
      <c r="BG432" s="156">
        <f t="shared" si="106"/>
        <v>0</v>
      </c>
      <c r="BH432" s="156">
        <f t="shared" si="107"/>
        <v>0</v>
      </c>
      <c r="BI432" s="156">
        <f t="shared" si="108"/>
        <v>0</v>
      </c>
      <c r="BJ432" s="16" t="s">
        <v>88</v>
      </c>
      <c r="BK432" s="156">
        <f t="shared" si="109"/>
        <v>0</v>
      </c>
      <c r="BL432" s="16" t="s">
        <v>396</v>
      </c>
      <c r="BM432" s="155" t="s">
        <v>6414</v>
      </c>
    </row>
    <row r="433" spans="2:65" s="1" customFormat="1" ht="16.5" customHeight="1">
      <c r="B433" s="142"/>
      <c r="C433" s="179" t="s">
        <v>2806</v>
      </c>
      <c r="D433" s="179" t="s">
        <v>454</v>
      </c>
      <c r="E433" s="180" t="s">
        <v>10314</v>
      </c>
      <c r="F433" s="181" t="s">
        <v>10315</v>
      </c>
      <c r="G433" s="182" t="s">
        <v>467</v>
      </c>
      <c r="H433" s="183">
        <v>6</v>
      </c>
      <c r="I433" s="184"/>
      <c r="J433" s="185">
        <f t="shared" si="100"/>
        <v>0</v>
      </c>
      <c r="K433" s="186"/>
      <c r="L433" s="187"/>
      <c r="M433" s="188" t="s">
        <v>1</v>
      </c>
      <c r="N433" s="189" t="s">
        <v>42</v>
      </c>
      <c r="P433" s="153">
        <f t="shared" si="101"/>
        <v>0</v>
      </c>
      <c r="Q433" s="153">
        <v>0</v>
      </c>
      <c r="R433" s="153">
        <f t="shared" si="102"/>
        <v>0</v>
      </c>
      <c r="S433" s="153">
        <v>0</v>
      </c>
      <c r="T433" s="154">
        <f t="shared" si="103"/>
        <v>0</v>
      </c>
      <c r="AR433" s="155" t="s">
        <v>481</v>
      </c>
      <c r="AT433" s="155" t="s">
        <v>454</v>
      </c>
      <c r="AU433" s="155" t="s">
        <v>88</v>
      </c>
      <c r="AY433" s="16" t="s">
        <v>317</v>
      </c>
      <c r="BE433" s="156">
        <f t="shared" si="104"/>
        <v>0</v>
      </c>
      <c r="BF433" s="156">
        <f t="shared" si="105"/>
        <v>0</v>
      </c>
      <c r="BG433" s="156">
        <f t="shared" si="106"/>
        <v>0</v>
      </c>
      <c r="BH433" s="156">
        <f t="shared" si="107"/>
        <v>0</v>
      </c>
      <c r="BI433" s="156">
        <f t="shared" si="108"/>
        <v>0</v>
      </c>
      <c r="BJ433" s="16" t="s">
        <v>88</v>
      </c>
      <c r="BK433" s="156">
        <f t="shared" si="109"/>
        <v>0</v>
      </c>
      <c r="BL433" s="16" t="s">
        <v>396</v>
      </c>
      <c r="BM433" s="155" t="s">
        <v>6422</v>
      </c>
    </row>
    <row r="434" spans="2:65" s="1" customFormat="1" ht="16.5" customHeight="1">
      <c r="B434" s="142"/>
      <c r="C434" s="143" t="s">
        <v>2810</v>
      </c>
      <c r="D434" s="143" t="s">
        <v>319</v>
      </c>
      <c r="E434" s="144" t="s">
        <v>10316</v>
      </c>
      <c r="F434" s="145" t="s">
        <v>10317</v>
      </c>
      <c r="G434" s="146" t="s">
        <v>467</v>
      </c>
      <c r="H434" s="147">
        <v>5</v>
      </c>
      <c r="I434" s="148"/>
      <c r="J434" s="149">
        <f t="shared" si="100"/>
        <v>0</v>
      </c>
      <c r="K434" s="150"/>
      <c r="L434" s="31"/>
      <c r="M434" s="151" t="s">
        <v>1</v>
      </c>
      <c r="N434" s="152" t="s">
        <v>42</v>
      </c>
      <c r="P434" s="153">
        <f t="shared" si="101"/>
        <v>0</v>
      </c>
      <c r="Q434" s="153">
        <v>0</v>
      </c>
      <c r="R434" s="153">
        <f t="shared" si="102"/>
        <v>0</v>
      </c>
      <c r="S434" s="153">
        <v>0</v>
      </c>
      <c r="T434" s="154">
        <f t="shared" si="103"/>
        <v>0</v>
      </c>
      <c r="AR434" s="155" t="s">
        <v>396</v>
      </c>
      <c r="AT434" s="155" t="s">
        <v>319</v>
      </c>
      <c r="AU434" s="155" t="s">
        <v>88</v>
      </c>
      <c r="AY434" s="16" t="s">
        <v>317</v>
      </c>
      <c r="BE434" s="156">
        <f t="shared" si="104"/>
        <v>0</v>
      </c>
      <c r="BF434" s="156">
        <f t="shared" si="105"/>
        <v>0</v>
      </c>
      <c r="BG434" s="156">
        <f t="shared" si="106"/>
        <v>0</v>
      </c>
      <c r="BH434" s="156">
        <f t="shared" si="107"/>
        <v>0</v>
      </c>
      <c r="BI434" s="156">
        <f t="shared" si="108"/>
        <v>0</v>
      </c>
      <c r="BJ434" s="16" t="s">
        <v>88</v>
      </c>
      <c r="BK434" s="156">
        <f t="shared" si="109"/>
        <v>0</v>
      </c>
      <c r="BL434" s="16" t="s">
        <v>396</v>
      </c>
      <c r="BM434" s="155" t="s">
        <v>6430</v>
      </c>
    </row>
    <row r="435" spans="2:65" s="1" customFormat="1" ht="16.5" customHeight="1">
      <c r="B435" s="142"/>
      <c r="C435" s="179" t="s">
        <v>2814</v>
      </c>
      <c r="D435" s="179" t="s">
        <v>454</v>
      </c>
      <c r="E435" s="180" t="s">
        <v>10318</v>
      </c>
      <c r="F435" s="181" t="s">
        <v>10319</v>
      </c>
      <c r="G435" s="182" t="s">
        <v>467</v>
      </c>
      <c r="H435" s="183">
        <v>5</v>
      </c>
      <c r="I435" s="184"/>
      <c r="J435" s="185">
        <f t="shared" si="100"/>
        <v>0</v>
      </c>
      <c r="K435" s="186"/>
      <c r="L435" s="187"/>
      <c r="M435" s="188" t="s">
        <v>1</v>
      </c>
      <c r="N435" s="189" t="s">
        <v>42</v>
      </c>
      <c r="P435" s="153">
        <f t="shared" si="101"/>
        <v>0</v>
      </c>
      <c r="Q435" s="153">
        <v>0</v>
      </c>
      <c r="R435" s="153">
        <f t="shared" si="102"/>
        <v>0</v>
      </c>
      <c r="S435" s="153">
        <v>0</v>
      </c>
      <c r="T435" s="154">
        <f t="shared" si="103"/>
        <v>0</v>
      </c>
      <c r="AR435" s="155" t="s">
        <v>481</v>
      </c>
      <c r="AT435" s="155" t="s">
        <v>454</v>
      </c>
      <c r="AU435" s="155" t="s">
        <v>88</v>
      </c>
      <c r="AY435" s="16" t="s">
        <v>317</v>
      </c>
      <c r="BE435" s="156">
        <f t="shared" si="104"/>
        <v>0</v>
      </c>
      <c r="BF435" s="156">
        <f t="shared" si="105"/>
        <v>0</v>
      </c>
      <c r="BG435" s="156">
        <f t="shared" si="106"/>
        <v>0</v>
      </c>
      <c r="BH435" s="156">
        <f t="shared" si="107"/>
        <v>0</v>
      </c>
      <c r="BI435" s="156">
        <f t="shared" si="108"/>
        <v>0</v>
      </c>
      <c r="BJ435" s="16" t="s">
        <v>88</v>
      </c>
      <c r="BK435" s="156">
        <f t="shared" si="109"/>
        <v>0</v>
      </c>
      <c r="BL435" s="16" t="s">
        <v>396</v>
      </c>
      <c r="BM435" s="155" t="s">
        <v>6438</v>
      </c>
    </row>
    <row r="436" spans="2:65" s="1" customFormat="1" ht="16.5" customHeight="1">
      <c r="B436" s="142"/>
      <c r="C436" s="143" t="s">
        <v>555</v>
      </c>
      <c r="D436" s="143" t="s">
        <v>319</v>
      </c>
      <c r="E436" s="144" t="s">
        <v>10320</v>
      </c>
      <c r="F436" s="145" t="s">
        <v>10321</v>
      </c>
      <c r="G436" s="146" t="s">
        <v>467</v>
      </c>
      <c r="H436" s="147">
        <v>2</v>
      </c>
      <c r="I436" s="148"/>
      <c r="J436" s="149">
        <f t="shared" si="100"/>
        <v>0</v>
      </c>
      <c r="K436" s="150"/>
      <c r="L436" s="31"/>
      <c r="M436" s="151" t="s">
        <v>1</v>
      </c>
      <c r="N436" s="152" t="s">
        <v>42</v>
      </c>
      <c r="P436" s="153">
        <f t="shared" si="101"/>
        <v>0</v>
      </c>
      <c r="Q436" s="153">
        <v>0</v>
      </c>
      <c r="R436" s="153">
        <f t="shared" si="102"/>
        <v>0</v>
      </c>
      <c r="S436" s="153">
        <v>0</v>
      </c>
      <c r="T436" s="154">
        <f t="shared" si="103"/>
        <v>0</v>
      </c>
      <c r="AR436" s="155" t="s">
        <v>396</v>
      </c>
      <c r="AT436" s="155" t="s">
        <v>319</v>
      </c>
      <c r="AU436" s="155" t="s">
        <v>88</v>
      </c>
      <c r="AY436" s="16" t="s">
        <v>317</v>
      </c>
      <c r="BE436" s="156">
        <f t="shared" si="104"/>
        <v>0</v>
      </c>
      <c r="BF436" s="156">
        <f t="shared" si="105"/>
        <v>0</v>
      </c>
      <c r="BG436" s="156">
        <f t="shared" si="106"/>
        <v>0</v>
      </c>
      <c r="BH436" s="156">
        <f t="shared" si="107"/>
        <v>0</v>
      </c>
      <c r="BI436" s="156">
        <f t="shared" si="108"/>
        <v>0</v>
      </c>
      <c r="BJ436" s="16" t="s">
        <v>88</v>
      </c>
      <c r="BK436" s="156">
        <f t="shared" si="109"/>
        <v>0</v>
      </c>
      <c r="BL436" s="16" t="s">
        <v>396</v>
      </c>
      <c r="BM436" s="155" t="s">
        <v>6446</v>
      </c>
    </row>
    <row r="437" spans="2:65" s="1" customFormat="1" ht="16.5" customHeight="1">
      <c r="B437" s="142"/>
      <c r="C437" s="179" t="s">
        <v>2847</v>
      </c>
      <c r="D437" s="179" t="s">
        <v>454</v>
      </c>
      <c r="E437" s="180" t="s">
        <v>10322</v>
      </c>
      <c r="F437" s="181" t="s">
        <v>10323</v>
      </c>
      <c r="G437" s="182" t="s">
        <v>467</v>
      </c>
      <c r="H437" s="183">
        <v>1</v>
      </c>
      <c r="I437" s="184"/>
      <c r="J437" s="185">
        <f t="shared" si="100"/>
        <v>0</v>
      </c>
      <c r="K437" s="186"/>
      <c r="L437" s="187"/>
      <c r="M437" s="188" t="s">
        <v>1</v>
      </c>
      <c r="N437" s="189" t="s">
        <v>42</v>
      </c>
      <c r="P437" s="153">
        <f t="shared" si="101"/>
        <v>0</v>
      </c>
      <c r="Q437" s="153">
        <v>0</v>
      </c>
      <c r="R437" s="153">
        <f t="shared" si="102"/>
        <v>0</v>
      </c>
      <c r="S437" s="153">
        <v>0</v>
      </c>
      <c r="T437" s="154">
        <f t="shared" si="103"/>
        <v>0</v>
      </c>
      <c r="AR437" s="155" t="s">
        <v>481</v>
      </c>
      <c r="AT437" s="155" t="s">
        <v>454</v>
      </c>
      <c r="AU437" s="155" t="s">
        <v>88</v>
      </c>
      <c r="AY437" s="16" t="s">
        <v>317</v>
      </c>
      <c r="BE437" s="156">
        <f t="shared" si="104"/>
        <v>0</v>
      </c>
      <c r="BF437" s="156">
        <f t="shared" si="105"/>
        <v>0</v>
      </c>
      <c r="BG437" s="156">
        <f t="shared" si="106"/>
        <v>0</v>
      </c>
      <c r="BH437" s="156">
        <f t="shared" si="107"/>
        <v>0</v>
      </c>
      <c r="BI437" s="156">
        <f t="shared" si="108"/>
        <v>0</v>
      </c>
      <c r="BJ437" s="16" t="s">
        <v>88</v>
      </c>
      <c r="BK437" s="156">
        <f t="shared" si="109"/>
        <v>0</v>
      </c>
      <c r="BL437" s="16" t="s">
        <v>396</v>
      </c>
      <c r="BM437" s="155" t="s">
        <v>6454</v>
      </c>
    </row>
    <row r="438" spans="2:65" s="1" customFormat="1" ht="16.5" customHeight="1">
      <c r="B438" s="142"/>
      <c r="C438" s="179" t="s">
        <v>5705</v>
      </c>
      <c r="D438" s="179" t="s">
        <v>454</v>
      </c>
      <c r="E438" s="180" t="s">
        <v>10324</v>
      </c>
      <c r="F438" s="181" t="s">
        <v>10325</v>
      </c>
      <c r="G438" s="182" t="s">
        <v>467</v>
      </c>
      <c r="H438" s="183">
        <v>1</v>
      </c>
      <c r="I438" s="184"/>
      <c r="J438" s="185">
        <f t="shared" si="100"/>
        <v>0</v>
      </c>
      <c r="K438" s="186"/>
      <c r="L438" s="187"/>
      <c r="M438" s="188" t="s">
        <v>1</v>
      </c>
      <c r="N438" s="189" t="s">
        <v>42</v>
      </c>
      <c r="P438" s="153">
        <f t="shared" si="101"/>
        <v>0</v>
      </c>
      <c r="Q438" s="153">
        <v>0</v>
      </c>
      <c r="R438" s="153">
        <f t="shared" si="102"/>
        <v>0</v>
      </c>
      <c r="S438" s="153">
        <v>0</v>
      </c>
      <c r="T438" s="154">
        <f t="shared" si="103"/>
        <v>0</v>
      </c>
      <c r="AR438" s="155" t="s">
        <v>481</v>
      </c>
      <c r="AT438" s="155" t="s">
        <v>454</v>
      </c>
      <c r="AU438" s="155" t="s">
        <v>88</v>
      </c>
      <c r="AY438" s="16" t="s">
        <v>317</v>
      </c>
      <c r="BE438" s="156">
        <f t="shared" si="104"/>
        <v>0</v>
      </c>
      <c r="BF438" s="156">
        <f t="shared" si="105"/>
        <v>0</v>
      </c>
      <c r="BG438" s="156">
        <f t="shared" si="106"/>
        <v>0</v>
      </c>
      <c r="BH438" s="156">
        <f t="shared" si="107"/>
        <v>0</v>
      </c>
      <c r="BI438" s="156">
        <f t="shared" si="108"/>
        <v>0</v>
      </c>
      <c r="BJ438" s="16" t="s">
        <v>88</v>
      </c>
      <c r="BK438" s="156">
        <f t="shared" si="109"/>
        <v>0</v>
      </c>
      <c r="BL438" s="16" t="s">
        <v>396</v>
      </c>
      <c r="BM438" s="155" t="s">
        <v>6462</v>
      </c>
    </row>
    <row r="439" spans="2:65" s="1" customFormat="1" ht="16.5" customHeight="1">
      <c r="B439" s="142"/>
      <c r="C439" s="143" t="s">
        <v>2851</v>
      </c>
      <c r="D439" s="143" t="s">
        <v>319</v>
      </c>
      <c r="E439" s="144" t="s">
        <v>10326</v>
      </c>
      <c r="F439" s="145" t="s">
        <v>10327</v>
      </c>
      <c r="G439" s="146" t="s">
        <v>467</v>
      </c>
      <c r="H439" s="147">
        <v>1</v>
      </c>
      <c r="I439" s="148"/>
      <c r="J439" s="149">
        <f t="shared" si="100"/>
        <v>0</v>
      </c>
      <c r="K439" s="150"/>
      <c r="L439" s="31"/>
      <c r="M439" s="151" t="s">
        <v>1</v>
      </c>
      <c r="N439" s="152" t="s">
        <v>42</v>
      </c>
      <c r="P439" s="153">
        <f t="shared" si="101"/>
        <v>0</v>
      </c>
      <c r="Q439" s="153">
        <v>0</v>
      </c>
      <c r="R439" s="153">
        <f t="shared" si="102"/>
        <v>0</v>
      </c>
      <c r="S439" s="153">
        <v>0</v>
      </c>
      <c r="T439" s="154">
        <f t="shared" si="103"/>
        <v>0</v>
      </c>
      <c r="AR439" s="155" t="s">
        <v>396</v>
      </c>
      <c r="AT439" s="155" t="s">
        <v>319</v>
      </c>
      <c r="AU439" s="155" t="s">
        <v>88</v>
      </c>
      <c r="AY439" s="16" t="s">
        <v>317</v>
      </c>
      <c r="BE439" s="156">
        <f t="shared" si="104"/>
        <v>0</v>
      </c>
      <c r="BF439" s="156">
        <f t="shared" si="105"/>
        <v>0</v>
      </c>
      <c r="BG439" s="156">
        <f t="shared" si="106"/>
        <v>0</v>
      </c>
      <c r="BH439" s="156">
        <f t="shared" si="107"/>
        <v>0</v>
      </c>
      <c r="BI439" s="156">
        <f t="shared" si="108"/>
        <v>0</v>
      </c>
      <c r="BJ439" s="16" t="s">
        <v>88</v>
      </c>
      <c r="BK439" s="156">
        <f t="shared" si="109"/>
        <v>0</v>
      </c>
      <c r="BL439" s="16" t="s">
        <v>396</v>
      </c>
      <c r="BM439" s="155" t="s">
        <v>6470</v>
      </c>
    </row>
    <row r="440" spans="2:65" s="1" customFormat="1" ht="16.5" customHeight="1">
      <c r="B440" s="142"/>
      <c r="C440" s="179" t="s">
        <v>2855</v>
      </c>
      <c r="D440" s="179" t="s">
        <v>454</v>
      </c>
      <c r="E440" s="180" t="s">
        <v>10328</v>
      </c>
      <c r="F440" s="181" t="s">
        <v>10329</v>
      </c>
      <c r="G440" s="182" t="s">
        <v>467</v>
      </c>
      <c r="H440" s="183">
        <v>1</v>
      </c>
      <c r="I440" s="184"/>
      <c r="J440" s="185">
        <f t="shared" si="100"/>
        <v>0</v>
      </c>
      <c r="K440" s="186"/>
      <c r="L440" s="187"/>
      <c r="M440" s="188" t="s">
        <v>1</v>
      </c>
      <c r="N440" s="189" t="s">
        <v>42</v>
      </c>
      <c r="P440" s="153">
        <f t="shared" si="101"/>
        <v>0</v>
      </c>
      <c r="Q440" s="153">
        <v>0</v>
      </c>
      <c r="R440" s="153">
        <f t="shared" si="102"/>
        <v>0</v>
      </c>
      <c r="S440" s="153">
        <v>0</v>
      </c>
      <c r="T440" s="154">
        <f t="shared" si="103"/>
        <v>0</v>
      </c>
      <c r="AR440" s="155" t="s">
        <v>481</v>
      </c>
      <c r="AT440" s="155" t="s">
        <v>454</v>
      </c>
      <c r="AU440" s="155" t="s">
        <v>88</v>
      </c>
      <c r="AY440" s="16" t="s">
        <v>317</v>
      </c>
      <c r="BE440" s="156">
        <f t="shared" si="104"/>
        <v>0</v>
      </c>
      <c r="BF440" s="156">
        <f t="shared" si="105"/>
        <v>0</v>
      </c>
      <c r="BG440" s="156">
        <f t="shared" si="106"/>
        <v>0</v>
      </c>
      <c r="BH440" s="156">
        <f t="shared" si="107"/>
        <v>0</v>
      </c>
      <c r="BI440" s="156">
        <f t="shared" si="108"/>
        <v>0</v>
      </c>
      <c r="BJ440" s="16" t="s">
        <v>88</v>
      </c>
      <c r="BK440" s="156">
        <f t="shared" si="109"/>
        <v>0</v>
      </c>
      <c r="BL440" s="16" t="s">
        <v>396</v>
      </c>
      <c r="BM440" s="155" t="s">
        <v>6478</v>
      </c>
    </row>
    <row r="441" spans="2:65" s="1" customFormat="1" ht="16.5" customHeight="1">
      <c r="B441" s="142"/>
      <c r="C441" s="143" t="s">
        <v>2860</v>
      </c>
      <c r="D441" s="143" t="s">
        <v>319</v>
      </c>
      <c r="E441" s="144" t="s">
        <v>10330</v>
      </c>
      <c r="F441" s="145" t="s">
        <v>10331</v>
      </c>
      <c r="G441" s="146" t="s">
        <v>467</v>
      </c>
      <c r="H441" s="147">
        <v>13</v>
      </c>
      <c r="I441" s="148"/>
      <c r="J441" s="149">
        <f t="shared" si="100"/>
        <v>0</v>
      </c>
      <c r="K441" s="150"/>
      <c r="L441" s="31"/>
      <c r="M441" s="151" t="s">
        <v>1</v>
      </c>
      <c r="N441" s="152" t="s">
        <v>42</v>
      </c>
      <c r="P441" s="153">
        <f t="shared" si="101"/>
        <v>0</v>
      </c>
      <c r="Q441" s="153">
        <v>0</v>
      </c>
      <c r="R441" s="153">
        <f t="shared" si="102"/>
        <v>0</v>
      </c>
      <c r="S441" s="153">
        <v>0</v>
      </c>
      <c r="T441" s="154">
        <f t="shared" si="103"/>
        <v>0</v>
      </c>
      <c r="AR441" s="155" t="s">
        <v>396</v>
      </c>
      <c r="AT441" s="155" t="s">
        <v>319</v>
      </c>
      <c r="AU441" s="155" t="s">
        <v>88</v>
      </c>
      <c r="AY441" s="16" t="s">
        <v>317</v>
      </c>
      <c r="BE441" s="156">
        <f t="shared" si="104"/>
        <v>0</v>
      </c>
      <c r="BF441" s="156">
        <f t="shared" si="105"/>
        <v>0</v>
      </c>
      <c r="BG441" s="156">
        <f t="shared" si="106"/>
        <v>0</v>
      </c>
      <c r="BH441" s="156">
        <f t="shared" si="107"/>
        <v>0</v>
      </c>
      <c r="BI441" s="156">
        <f t="shared" si="108"/>
        <v>0</v>
      </c>
      <c r="BJ441" s="16" t="s">
        <v>88</v>
      </c>
      <c r="BK441" s="156">
        <f t="shared" si="109"/>
        <v>0</v>
      </c>
      <c r="BL441" s="16" t="s">
        <v>396</v>
      </c>
      <c r="BM441" s="155" t="s">
        <v>6486</v>
      </c>
    </row>
    <row r="442" spans="2:65" s="1" customFormat="1" ht="16.5" customHeight="1">
      <c r="B442" s="142"/>
      <c r="C442" s="179" t="s">
        <v>2865</v>
      </c>
      <c r="D442" s="179" t="s">
        <v>454</v>
      </c>
      <c r="E442" s="180" t="s">
        <v>10332</v>
      </c>
      <c r="F442" s="181" t="s">
        <v>10333</v>
      </c>
      <c r="G442" s="182" t="s">
        <v>467</v>
      </c>
      <c r="H442" s="183">
        <v>13</v>
      </c>
      <c r="I442" s="184"/>
      <c r="J442" s="185">
        <f t="shared" si="100"/>
        <v>0</v>
      </c>
      <c r="K442" s="186"/>
      <c r="L442" s="187"/>
      <c r="M442" s="188" t="s">
        <v>1</v>
      </c>
      <c r="N442" s="189" t="s">
        <v>42</v>
      </c>
      <c r="P442" s="153">
        <f t="shared" si="101"/>
        <v>0</v>
      </c>
      <c r="Q442" s="153">
        <v>0</v>
      </c>
      <c r="R442" s="153">
        <f t="shared" si="102"/>
        <v>0</v>
      </c>
      <c r="S442" s="153">
        <v>0</v>
      </c>
      <c r="T442" s="154">
        <f t="shared" si="103"/>
        <v>0</v>
      </c>
      <c r="AR442" s="155" t="s">
        <v>481</v>
      </c>
      <c r="AT442" s="155" t="s">
        <v>454</v>
      </c>
      <c r="AU442" s="155" t="s">
        <v>88</v>
      </c>
      <c r="AY442" s="16" t="s">
        <v>317</v>
      </c>
      <c r="BE442" s="156">
        <f t="shared" si="104"/>
        <v>0</v>
      </c>
      <c r="BF442" s="156">
        <f t="shared" si="105"/>
        <v>0</v>
      </c>
      <c r="BG442" s="156">
        <f t="shared" si="106"/>
        <v>0</v>
      </c>
      <c r="BH442" s="156">
        <f t="shared" si="107"/>
        <v>0</v>
      </c>
      <c r="BI442" s="156">
        <f t="shared" si="108"/>
        <v>0</v>
      </c>
      <c r="BJ442" s="16" t="s">
        <v>88</v>
      </c>
      <c r="BK442" s="156">
        <f t="shared" si="109"/>
        <v>0</v>
      </c>
      <c r="BL442" s="16" t="s">
        <v>396</v>
      </c>
      <c r="BM442" s="155" t="s">
        <v>6494</v>
      </c>
    </row>
    <row r="443" spans="2:65" s="1" customFormat="1" ht="16.5" customHeight="1">
      <c r="B443" s="142"/>
      <c r="C443" s="143" t="s">
        <v>831</v>
      </c>
      <c r="D443" s="143" t="s">
        <v>319</v>
      </c>
      <c r="E443" s="144" t="s">
        <v>10334</v>
      </c>
      <c r="F443" s="145" t="s">
        <v>10335</v>
      </c>
      <c r="G443" s="146" t="s">
        <v>467</v>
      </c>
      <c r="H443" s="147">
        <v>1</v>
      </c>
      <c r="I443" s="148"/>
      <c r="J443" s="149">
        <f t="shared" si="100"/>
        <v>0</v>
      </c>
      <c r="K443" s="150"/>
      <c r="L443" s="31"/>
      <c r="M443" s="151" t="s">
        <v>1</v>
      </c>
      <c r="N443" s="152" t="s">
        <v>42</v>
      </c>
      <c r="P443" s="153">
        <f t="shared" si="101"/>
        <v>0</v>
      </c>
      <c r="Q443" s="153">
        <v>0</v>
      </c>
      <c r="R443" s="153">
        <f t="shared" si="102"/>
        <v>0</v>
      </c>
      <c r="S443" s="153">
        <v>0</v>
      </c>
      <c r="T443" s="154">
        <f t="shared" si="103"/>
        <v>0</v>
      </c>
      <c r="AR443" s="155" t="s">
        <v>396</v>
      </c>
      <c r="AT443" s="155" t="s">
        <v>319</v>
      </c>
      <c r="AU443" s="155" t="s">
        <v>88</v>
      </c>
      <c r="AY443" s="16" t="s">
        <v>317</v>
      </c>
      <c r="BE443" s="156">
        <f t="shared" si="104"/>
        <v>0</v>
      </c>
      <c r="BF443" s="156">
        <f t="shared" si="105"/>
        <v>0</v>
      </c>
      <c r="BG443" s="156">
        <f t="shared" si="106"/>
        <v>0</v>
      </c>
      <c r="BH443" s="156">
        <f t="shared" si="107"/>
        <v>0</v>
      </c>
      <c r="BI443" s="156">
        <f t="shared" si="108"/>
        <v>0</v>
      </c>
      <c r="BJ443" s="16" t="s">
        <v>88</v>
      </c>
      <c r="BK443" s="156">
        <f t="shared" si="109"/>
        <v>0</v>
      </c>
      <c r="BL443" s="16" t="s">
        <v>396</v>
      </c>
      <c r="BM443" s="155" t="s">
        <v>6502</v>
      </c>
    </row>
    <row r="444" spans="2:65" s="1" customFormat="1" ht="16.5" customHeight="1">
      <c r="B444" s="142"/>
      <c r="C444" s="179" t="s">
        <v>2872</v>
      </c>
      <c r="D444" s="179" t="s">
        <v>454</v>
      </c>
      <c r="E444" s="180" t="s">
        <v>10336</v>
      </c>
      <c r="F444" s="181" t="s">
        <v>10337</v>
      </c>
      <c r="G444" s="182" t="s">
        <v>467</v>
      </c>
      <c r="H444" s="183">
        <v>1</v>
      </c>
      <c r="I444" s="184"/>
      <c r="J444" s="185">
        <f t="shared" si="100"/>
        <v>0</v>
      </c>
      <c r="K444" s="186"/>
      <c r="L444" s="187"/>
      <c r="M444" s="188" t="s">
        <v>1</v>
      </c>
      <c r="N444" s="189" t="s">
        <v>42</v>
      </c>
      <c r="P444" s="153">
        <f t="shared" si="101"/>
        <v>0</v>
      </c>
      <c r="Q444" s="153">
        <v>0</v>
      </c>
      <c r="R444" s="153">
        <f t="shared" si="102"/>
        <v>0</v>
      </c>
      <c r="S444" s="153">
        <v>0</v>
      </c>
      <c r="T444" s="154">
        <f t="shared" si="103"/>
        <v>0</v>
      </c>
      <c r="AR444" s="155" t="s">
        <v>481</v>
      </c>
      <c r="AT444" s="155" t="s">
        <v>454</v>
      </c>
      <c r="AU444" s="155" t="s">
        <v>88</v>
      </c>
      <c r="AY444" s="16" t="s">
        <v>317</v>
      </c>
      <c r="BE444" s="156">
        <f t="shared" si="104"/>
        <v>0</v>
      </c>
      <c r="BF444" s="156">
        <f t="shared" si="105"/>
        <v>0</v>
      </c>
      <c r="BG444" s="156">
        <f t="shared" si="106"/>
        <v>0</v>
      </c>
      <c r="BH444" s="156">
        <f t="shared" si="107"/>
        <v>0</v>
      </c>
      <c r="BI444" s="156">
        <f t="shared" si="108"/>
        <v>0</v>
      </c>
      <c r="BJ444" s="16" t="s">
        <v>88</v>
      </c>
      <c r="BK444" s="156">
        <f t="shared" si="109"/>
        <v>0</v>
      </c>
      <c r="BL444" s="16" t="s">
        <v>396</v>
      </c>
      <c r="BM444" s="155" t="s">
        <v>6510</v>
      </c>
    </row>
    <row r="445" spans="2:65" s="1" customFormat="1" ht="16.5" customHeight="1">
      <c r="B445" s="142"/>
      <c r="C445" s="143" t="s">
        <v>2876</v>
      </c>
      <c r="D445" s="143" t="s">
        <v>319</v>
      </c>
      <c r="E445" s="144" t="s">
        <v>10338</v>
      </c>
      <c r="F445" s="145" t="s">
        <v>10339</v>
      </c>
      <c r="G445" s="146" t="s">
        <v>467</v>
      </c>
      <c r="H445" s="147">
        <v>73</v>
      </c>
      <c r="I445" s="148"/>
      <c r="J445" s="149">
        <f t="shared" si="100"/>
        <v>0</v>
      </c>
      <c r="K445" s="150"/>
      <c r="L445" s="31"/>
      <c r="M445" s="151" t="s">
        <v>1</v>
      </c>
      <c r="N445" s="152" t="s">
        <v>42</v>
      </c>
      <c r="P445" s="153">
        <f t="shared" si="101"/>
        <v>0</v>
      </c>
      <c r="Q445" s="153">
        <v>0</v>
      </c>
      <c r="R445" s="153">
        <f t="shared" si="102"/>
        <v>0</v>
      </c>
      <c r="S445" s="153">
        <v>0</v>
      </c>
      <c r="T445" s="154">
        <f t="shared" si="103"/>
        <v>0</v>
      </c>
      <c r="AR445" s="155" t="s">
        <v>396</v>
      </c>
      <c r="AT445" s="155" t="s">
        <v>319</v>
      </c>
      <c r="AU445" s="155" t="s">
        <v>88</v>
      </c>
      <c r="AY445" s="16" t="s">
        <v>317</v>
      </c>
      <c r="BE445" s="156">
        <f t="shared" si="104"/>
        <v>0</v>
      </c>
      <c r="BF445" s="156">
        <f t="shared" si="105"/>
        <v>0</v>
      </c>
      <c r="BG445" s="156">
        <f t="shared" si="106"/>
        <v>0</v>
      </c>
      <c r="BH445" s="156">
        <f t="shared" si="107"/>
        <v>0</v>
      </c>
      <c r="BI445" s="156">
        <f t="shared" si="108"/>
        <v>0</v>
      </c>
      <c r="BJ445" s="16" t="s">
        <v>88</v>
      </c>
      <c r="BK445" s="156">
        <f t="shared" si="109"/>
        <v>0</v>
      </c>
      <c r="BL445" s="16" t="s">
        <v>396</v>
      </c>
      <c r="BM445" s="155" t="s">
        <v>6518</v>
      </c>
    </row>
    <row r="446" spans="2:65" s="1" customFormat="1" ht="16.5" customHeight="1">
      <c r="B446" s="142"/>
      <c r="C446" s="179" t="s">
        <v>2880</v>
      </c>
      <c r="D446" s="179" t="s">
        <v>454</v>
      </c>
      <c r="E446" s="180" t="s">
        <v>10340</v>
      </c>
      <c r="F446" s="181" t="s">
        <v>10341</v>
      </c>
      <c r="G446" s="182" t="s">
        <v>467</v>
      </c>
      <c r="H446" s="183">
        <v>73</v>
      </c>
      <c r="I446" s="184"/>
      <c r="J446" s="185">
        <f t="shared" si="100"/>
        <v>0</v>
      </c>
      <c r="K446" s="186"/>
      <c r="L446" s="187"/>
      <c r="M446" s="188" t="s">
        <v>1</v>
      </c>
      <c r="N446" s="189" t="s">
        <v>42</v>
      </c>
      <c r="P446" s="153">
        <f t="shared" si="101"/>
        <v>0</v>
      </c>
      <c r="Q446" s="153">
        <v>0</v>
      </c>
      <c r="R446" s="153">
        <f t="shared" si="102"/>
        <v>0</v>
      </c>
      <c r="S446" s="153">
        <v>0</v>
      </c>
      <c r="T446" s="154">
        <f t="shared" si="103"/>
        <v>0</v>
      </c>
      <c r="AR446" s="155" t="s">
        <v>481</v>
      </c>
      <c r="AT446" s="155" t="s">
        <v>454</v>
      </c>
      <c r="AU446" s="155" t="s">
        <v>88</v>
      </c>
      <c r="AY446" s="16" t="s">
        <v>317</v>
      </c>
      <c r="BE446" s="156">
        <f t="shared" si="104"/>
        <v>0</v>
      </c>
      <c r="BF446" s="156">
        <f t="shared" si="105"/>
        <v>0</v>
      </c>
      <c r="BG446" s="156">
        <f t="shared" si="106"/>
        <v>0</v>
      </c>
      <c r="BH446" s="156">
        <f t="shared" si="107"/>
        <v>0</v>
      </c>
      <c r="BI446" s="156">
        <f t="shared" si="108"/>
        <v>0</v>
      </c>
      <c r="BJ446" s="16" t="s">
        <v>88</v>
      </c>
      <c r="BK446" s="156">
        <f t="shared" si="109"/>
        <v>0</v>
      </c>
      <c r="BL446" s="16" t="s">
        <v>396</v>
      </c>
      <c r="BM446" s="155" t="s">
        <v>6526</v>
      </c>
    </row>
    <row r="447" spans="2:65" s="1" customFormat="1" ht="16.5" customHeight="1">
      <c r="B447" s="142"/>
      <c r="C447" s="143" t="s">
        <v>1557</v>
      </c>
      <c r="D447" s="143" t="s">
        <v>319</v>
      </c>
      <c r="E447" s="144" t="s">
        <v>10342</v>
      </c>
      <c r="F447" s="145" t="s">
        <v>10343</v>
      </c>
      <c r="G447" s="146" t="s">
        <v>467</v>
      </c>
      <c r="H447" s="147">
        <v>200</v>
      </c>
      <c r="I447" s="148"/>
      <c r="J447" s="149">
        <f t="shared" si="100"/>
        <v>0</v>
      </c>
      <c r="K447" s="150"/>
      <c r="L447" s="31"/>
      <c r="M447" s="151" t="s">
        <v>1</v>
      </c>
      <c r="N447" s="152" t="s">
        <v>42</v>
      </c>
      <c r="P447" s="153">
        <f t="shared" si="101"/>
        <v>0</v>
      </c>
      <c r="Q447" s="153">
        <v>0</v>
      </c>
      <c r="R447" s="153">
        <f t="shared" si="102"/>
        <v>0</v>
      </c>
      <c r="S447" s="153">
        <v>0</v>
      </c>
      <c r="T447" s="154">
        <f t="shared" si="103"/>
        <v>0</v>
      </c>
      <c r="AR447" s="155" t="s">
        <v>396</v>
      </c>
      <c r="AT447" s="155" t="s">
        <v>319</v>
      </c>
      <c r="AU447" s="155" t="s">
        <v>88</v>
      </c>
      <c r="AY447" s="16" t="s">
        <v>317</v>
      </c>
      <c r="BE447" s="156">
        <f t="shared" si="104"/>
        <v>0</v>
      </c>
      <c r="BF447" s="156">
        <f t="shared" si="105"/>
        <v>0</v>
      </c>
      <c r="BG447" s="156">
        <f t="shared" si="106"/>
        <v>0</v>
      </c>
      <c r="BH447" s="156">
        <f t="shared" si="107"/>
        <v>0</v>
      </c>
      <c r="BI447" s="156">
        <f t="shared" si="108"/>
        <v>0</v>
      </c>
      <c r="BJ447" s="16" t="s">
        <v>88</v>
      </c>
      <c r="BK447" s="156">
        <f t="shared" si="109"/>
        <v>0</v>
      </c>
      <c r="BL447" s="16" t="s">
        <v>396</v>
      </c>
      <c r="BM447" s="155" t="s">
        <v>6534</v>
      </c>
    </row>
    <row r="448" spans="2:65" s="1" customFormat="1" ht="24.15" customHeight="1">
      <c r="B448" s="142"/>
      <c r="C448" s="143" t="s">
        <v>2887</v>
      </c>
      <c r="D448" s="143" t="s">
        <v>319</v>
      </c>
      <c r="E448" s="144" t="s">
        <v>10344</v>
      </c>
      <c r="F448" s="145" t="s">
        <v>10345</v>
      </c>
      <c r="G448" s="146" t="s">
        <v>467</v>
      </c>
      <c r="H448" s="147">
        <v>12</v>
      </c>
      <c r="I448" s="148"/>
      <c r="J448" s="149">
        <f t="shared" si="100"/>
        <v>0</v>
      </c>
      <c r="K448" s="150"/>
      <c r="L448" s="31"/>
      <c r="M448" s="151" t="s">
        <v>1</v>
      </c>
      <c r="N448" s="152" t="s">
        <v>42</v>
      </c>
      <c r="P448" s="153">
        <f t="shared" si="101"/>
        <v>0</v>
      </c>
      <c r="Q448" s="153">
        <v>0</v>
      </c>
      <c r="R448" s="153">
        <f t="shared" si="102"/>
        <v>0</v>
      </c>
      <c r="S448" s="153">
        <v>0</v>
      </c>
      <c r="T448" s="154">
        <f t="shared" si="103"/>
        <v>0</v>
      </c>
      <c r="AR448" s="155" t="s">
        <v>396</v>
      </c>
      <c r="AT448" s="155" t="s">
        <v>319</v>
      </c>
      <c r="AU448" s="155" t="s">
        <v>88</v>
      </c>
      <c r="AY448" s="16" t="s">
        <v>317</v>
      </c>
      <c r="BE448" s="156">
        <f t="shared" si="104"/>
        <v>0</v>
      </c>
      <c r="BF448" s="156">
        <f t="shared" si="105"/>
        <v>0</v>
      </c>
      <c r="BG448" s="156">
        <f t="shared" si="106"/>
        <v>0</v>
      </c>
      <c r="BH448" s="156">
        <f t="shared" si="107"/>
        <v>0</v>
      </c>
      <c r="BI448" s="156">
        <f t="shared" si="108"/>
        <v>0</v>
      </c>
      <c r="BJ448" s="16" t="s">
        <v>88</v>
      </c>
      <c r="BK448" s="156">
        <f t="shared" si="109"/>
        <v>0</v>
      </c>
      <c r="BL448" s="16" t="s">
        <v>396</v>
      </c>
      <c r="BM448" s="155" t="s">
        <v>6542</v>
      </c>
    </row>
    <row r="449" spans="2:65" s="1" customFormat="1" ht="24.15" customHeight="1">
      <c r="B449" s="142"/>
      <c r="C449" s="179" t="s">
        <v>2891</v>
      </c>
      <c r="D449" s="179" t="s">
        <v>454</v>
      </c>
      <c r="E449" s="180" t="s">
        <v>10346</v>
      </c>
      <c r="F449" s="181" t="s">
        <v>1</v>
      </c>
      <c r="G449" s="182" t="s">
        <v>1</v>
      </c>
      <c r="H449" s="183">
        <v>0</v>
      </c>
      <c r="I449" s="184"/>
      <c r="J449" s="185">
        <f t="shared" si="100"/>
        <v>0</v>
      </c>
      <c r="K449" s="186"/>
      <c r="L449" s="187"/>
      <c r="M449" s="188" t="s">
        <v>1</v>
      </c>
      <c r="N449" s="189" t="s">
        <v>42</v>
      </c>
      <c r="P449" s="153">
        <f t="shared" si="101"/>
        <v>0</v>
      </c>
      <c r="Q449" s="153">
        <v>0</v>
      </c>
      <c r="R449" s="153">
        <f t="shared" si="102"/>
        <v>0</v>
      </c>
      <c r="S449" s="153">
        <v>0</v>
      </c>
      <c r="T449" s="154">
        <f t="shared" si="103"/>
        <v>0</v>
      </c>
      <c r="AR449" s="155" t="s">
        <v>481</v>
      </c>
      <c r="AT449" s="155" t="s">
        <v>454</v>
      </c>
      <c r="AU449" s="155" t="s">
        <v>88</v>
      </c>
      <c r="AY449" s="16" t="s">
        <v>317</v>
      </c>
      <c r="BE449" s="156">
        <f t="shared" si="104"/>
        <v>0</v>
      </c>
      <c r="BF449" s="156">
        <f t="shared" si="105"/>
        <v>0</v>
      </c>
      <c r="BG449" s="156">
        <f t="shared" si="106"/>
        <v>0</v>
      </c>
      <c r="BH449" s="156">
        <f t="shared" si="107"/>
        <v>0</v>
      </c>
      <c r="BI449" s="156">
        <f t="shared" si="108"/>
        <v>0</v>
      </c>
      <c r="BJ449" s="16" t="s">
        <v>88</v>
      </c>
      <c r="BK449" s="156">
        <f t="shared" si="109"/>
        <v>0</v>
      </c>
      <c r="BL449" s="16" t="s">
        <v>396</v>
      </c>
      <c r="BM449" s="155" t="s">
        <v>6548</v>
      </c>
    </row>
    <row r="450" spans="2:65" s="1" customFormat="1" ht="24.15" customHeight="1">
      <c r="B450" s="142"/>
      <c r="C450" s="179" t="s">
        <v>2895</v>
      </c>
      <c r="D450" s="179" t="s">
        <v>454</v>
      </c>
      <c r="E450" s="180" t="s">
        <v>10347</v>
      </c>
      <c r="F450" s="181" t="s">
        <v>10348</v>
      </c>
      <c r="G450" s="182" t="s">
        <v>467</v>
      </c>
      <c r="H450" s="183">
        <v>1</v>
      </c>
      <c r="I450" s="184"/>
      <c r="J450" s="185">
        <f t="shared" ref="J450:J481" si="110">ROUND(I450*H450,2)</f>
        <v>0</v>
      </c>
      <c r="K450" s="186"/>
      <c r="L450" s="187"/>
      <c r="M450" s="188" t="s">
        <v>1</v>
      </c>
      <c r="N450" s="189" t="s">
        <v>42</v>
      </c>
      <c r="P450" s="153">
        <f t="shared" ref="P450:P481" si="111">O450*H450</f>
        <v>0</v>
      </c>
      <c r="Q450" s="153">
        <v>0</v>
      </c>
      <c r="R450" s="153">
        <f t="shared" ref="R450:R481" si="112">Q450*H450</f>
        <v>0</v>
      </c>
      <c r="S450" s="153">
        <v>0</v>
      </c>
      <c r="T450" s="154">
        <f t="shared" ref="T450:T481" si="113">S450*H450</f>
        <v>0</v>
      </c>
      <c r="AR450" s="155" t="s">
        <v>481</v>
      </c>
      <c r="AT450" s="155" t="s">
        <v>454</v>
      </c>
      <c r="AU450" s="155" t="s">
        <v>88</v>
      </c>
      <c r="AY450" s="16" t="s">
        <v>317</v>
      </c>
      <c r="BE450" s="156">
        <f t="shared" ref="BE450:BE464" si="114">IF(N450="základná",J450,0)</f>
        <v>0</v>
      </c>
      <c r="BF450" s="156">
        <f t="shared" ref="BF450:BF464" si="115">IF(N450="znížená",J450,0)</f>
        <v>0</v>
      </c>
      <c r="BG450" s="156">
        <f t="shared" ref="BG450:BG464" si="116">IF(N450="zákl. prenesená",J450,0)</f>
        <v>0</v>
      </c>
      <c r="BH450" s="156">
        <f t="shared" ref="BH450:BH464" si="117">IF(N450="zníž. prenesená",J450,0)</f>
        <v>0</v>
      </c>
      <c r="BI450" s="156">
        <f t="shared" ref="BI450:BI464" si="118">IF(N450="nulová",J450,0)</f>
        <v>0</v>
      </c>
      <c r="BJ450" s="16" t="s">
        <v>88</v>
      </c>
      <c r="BK450" s="156">
        <f t="shared" ref="BK450:BK464" si="119">ROUND(I450*H450,2)</f>
        <v>0</v>
      </c>
      <c r="BL450" s="16" t="s">
        <v>396</v>
      </c>
      <c r="BM450" s="155" t="s">
        <v>6568</v>
      </c>
    </row>
    <row r="451" spans="2:65" s="1" customFormat="1" ht="24.15" customHeight="1">
      <c r="B451" s="142"/>
      <c r="C451" s="179" t="s">
        <v>2899</v>
      </c>
      <c r="D451" s="179" t="s">
        <v>454</v>
      </c>
      <c r="E451" s="180" t="s">
        <v>10349</v>
      </c>
      <c r="F451" s="181" t="s">
        <v>10350</v>
      </c>
      <c r="G451" s="182" t="s">
        <v>467</v>
      </c>
      <c r="H451" s="183">
        <v>1</v>
      </c>
      <c r="I451" s="184"/>
      <c r="J451" s="185">
        <f t="shared" si="110"/>
        <v>0</v>
      </c>
      <c r="K451" s="186"/>
      <c r="L451" s="187"/>
      <c r="M451" s="188" t="s">
        <v>1</v>
      </c>
      <c r="N451" s="189" t="s">
        <v>42</v>
      </c>
      <c r="P451" s="153">
        <f t="shared" si="111"/>
        <v>0</v>
      </c>
      <c r="Q451" s="153">
        <v>0</v>
      </c>
      <c r="R451" s="153">
        <f t="shared" si="112"/>
        <v>0</v>
      </c>
      <c r="S451" s="153">
        <v>0</v>
      </c>
      <c r="T451" s="154">
        <f t="shared" si="113"/>
        <v>0</v>
      </c>
      <c r="AR451" s="155" t="s">
        <v>481</v>
      </c>
      <c r="AT451" s="155" t="s">
        <v>454</v>
      </c>
      <c r="AU451" s="155" t="s">
        <v>88</v>
      </c>
      <c r="AY451" s="16" t="s">
        <v>317</v>
      </c>
      <c r="BE451" s="156">
        <f t="shared" si="114"/>
        <v>0</v>
      </c>
      <c r="BF451" s="156">
        <f t="shared" si="115"/>
        <v>0</v>
      </c>
      <c r="BG451" s="156">
        <f t="shared" si="116"/>
        <v>0</v>
      </c>
      <c r="BH451" s="156">
        <f t="shared" si="117"/>
        <v>0</v>
      </c>
      <c r="BI451" s="156">
        <f t="shared" si="118"/>
        <v>0</v>
      </c>
      <c r="BJ451" s="16" t="s">
        <v>88</v>
      </c>
      <c r="BK451" s="156">
        <f t="shared" si="119"/>
        <v>0</v>
      </c>
      <c r="BL451" s="16" t="s">
        <v>396</v>
      </c>
      <c r="BM451" s="155" t="s">
        <v>6588</v>
      </c>
    </row>
    <row r="452" spans="2:65" s="1" customFormat="1" ht="24.15" customHeight="1">
      <c r="B452" s="142"/>
      <c r="C452" s="179" t="s">
        <v>2903</v>
      </c>
      <c r="D452" s="179" t="s">
        <v>454</v>
      </c>
      <c r="E452" s="180" t="s">
        <v>10351</v>
      </c>
      <c r="F452" s="181" t="s">
        <v>10352</v>
      </c>
      <c r="G452" s="182" t="s">
        <v>467</v>
      </c>
      <c r="H452" s="183">
        <v>1</v>
      </c>
      <c r="I452" s="184"/>
      <c r="J452" s="185">
        <f t="shared" si="110"/>
        <v>0</v>
      </c>
      <c r="K452" s="186"/>
      <c r="L452" s="187"/>
      <c r="M452" s="188" t="s">
        <v>1</v>
      </c>
      <c r="N452" s="189" t="s">
        <v>42</v>
      </c>
      <c r="P452" s="153">
        <f t="shared" si="111"/>
        <v>0</v>
      </c>
      <c r="Q452" s="153">
        <v>0</v>
      </c>
      <c r="R452" s="153">
        <f t="shared" si="112"/>
        <v>0</v>
      </c>
      <c r="S452" s="153">
        <v>0</v>
      </c>
      <c r="T452" s="154">
        <f t="shared" si="113"/>
        <v>0</v>
      </c>
      <c r="AR452" s="155" t="s">
        <v>481</v>
      </c>
      <c r="AT452" s="155" t="s">
        <v>454</v>
      </c>
      <c r="AU452" s="155" t="s">
        <v>88</v>
      </c>
      <c r="AY452" s="16" t="s">
        <v>317</v>
      </c>
      <c r="BE452" s="156">
        <f t="shared" si="114"/>
        <v>0</v>
      </c>
      <c r="BF452" s="156">
        <f t="shared" si="115"/>
        <v>0</v>
      </c>
      <c r="BG452" s="156">
        <f t="shared" si="116"/>
        <v>0</v>
      </c>
      <c r="BH452" s="156">
        <f t="shared" si="117"/>
        <v>0</v>
      </c>
      <c r="BI452" s="156">
        <f t="shared" si="118"/>
        <v>0</v>
      </c>
      <c r="BJ452" s="16" t="s">
        <v>88</v>
      </c>
      <c r="BK452" s="156">
        <f t="shared" si="119"/>
        <v>0</v>
      </c>
      <c r="BL452" s="16" t="s">
        <v>396</v>
      </c>
      <c r="BM452" s="155" t="s">
        <v>6601</v>
      </c>
    </row>
    <row r="453" spans="2:65" s="1" customFormat="1" ht="24.15" customHeight="1">
      <c r="B453" s="142"/>
      <c r="C453" s="179" t="s">
        <v>2907</v>
      </c>
      <c r="D453" s="179" t="s">
        <v>454</v>
      </c>
      <c r="E453" s="180" t="s">
        <v>10353</v>
      </c>
      <c r="F453" s="181" t="s">
        <v>10354</v>
      </c>
      <c r="G453" s="182" t="s">
        <v>467</v>
      </c>
      <c r="H453" s="183">
        <v>1</v>
      </c>
      <c r="I453" s="184"/>
      <c r="J453" s="185">
        <f t="shared" si="110"/>
        <v>0</v>
      </c>
      <c r="K453" s="186"/>
      <c r="L453" s="187"/>
      <c r="M453" s="188" t="s">
        <v>1</v>
      </c>
      <c r="N453" s="189" t="s">
        <v>42</v>
      </c>
      <c r="P453" s="153">
        <f t="shared" si="111"/>
        <v>0</v>
      </c>
      <c r="Q453" s="153">
        <v>0</v>
      </c>
      <c r="R453" s="153">
        <f t="shared" si="112"/>
        <v>0</v>
      </c>
      <c r="S453" s="153">
        <v>0</v>
      </c>
      <c r="T453" s="154">
        <f t="shared" si="113"/>
        <v>0</v>
      </c>
      <c r="AR453" s="155" t="s">
        <v>481</v>
      </c>
      <c r="AT453" s="155" t="s">
        <v>454</v>
      </c>
      <c r="AU453" s="155" t="s">
        <v>88</v>
      </c>
      <c r="AY453" s="16" t="s">
        <v>317</v>
      </c>
      <c r="BE453" s="156">
        <f t="shared" si="114"/>
        <v>0</v>
      </c>
      <c r="BF453" s="156">
        <f t="shared" si="115"/>
        <v>0</v>
      </c>
      <c r="BG453" s="156">
        <f t="shared" si="116"/>
        <v>0</v>
      </c>
      <c r="BH453" s="156">
        <f t="shared" si="117"/>
        <v>0</v>
      </c>
      <c r="BI453" s="156">
        <f t="shared" si="118"/>
        <v>0</v>
      </c>
      <c r="BJ453" s="16" t="s">
        <v>88</v>
      </c>
      <c r="BK453" s="156">
        <f t="shared" si="119"/>
        <v>0</v>
      </c>
      <c r="BL453" s="16" t="s">
        <v>396</v>
      </c>
      <c r="BM453" s="155" t="s">
        <v>6613</v>
      </c>
    </row>
    <row r="454" spans="2:65" s="1" customFormat="1" ht="24.15" customHeight="1">
      <c r="B454" s="142"/>
      <c r="C454" s="179" t="s">
        <v>2911</v>
      </c>
      <c r="D454" s="179" t="s">
        <v>454</v>
      </c>
      <c r="E454" s="180" t="s">
        <v>10355</v>
      </c>
      <c r="F454" s="181" t="s">
        <v>10356</v>
      </c>
      <c r="G454" s="182" t="s">
        <v>467</v>
      </c>
      <c r="H454" s="183">
        <v>1</v>
      </c>
      <c r="I454" s="184"/>
      <c r="J454" s="185">
        <f t="shared" si="110"/>
        <v>0</v>
      </c>
      <c r="K454" s="186"/>
      <c r="L454" s="187"/>
      <c r="M454" s="188" t="s">
        <v>1</v>
      </c>
      <c r="N454" s="189" t="s">
        <v>42</v>
      </c>
      <c r="P454" s="153">
        <f t="shared" si="111"/>
        <v>0</v>
      </c>
      <c r="Q454" s="153">
        <v>0</v>
      </c>
      <c r="R454" s="153">
        <f t="shared" si="112"/>
        <v>0</v>
      </c>
      <c r="S454" s="153">
        <v>0</v>
      </c>
      <c r="T454" s="154">
        <f t="shared" si="113"/>
        <v>0</v>
      </c>
      <c r="AR454" s="155" t="s">
        <v>481</v>
      </c>
      <c r="AT454" s="155" t="s">
        <v>454</v>
      </c>
      <c r="AU454" s="155" t="s">
        <v>88</v>
      </c>
      <c r="AY454" s="16" t="s">
        <v>317</v>
      </c>
      <c r="BE454" s="156">
        <f t="shared" si="114"/>
        <v>0</v>
      </c>
      <c r="BF454" s="156">
        <f t="shared" si="115"/>
        <v>0</v>
      </c>
      <c r="BG454" s="156">
        <f t="shared" si="116"/>
        <v>0</v>
      </c>
      <c r="BH454" s="156">
        <f t="shared" si="117"/>
        <v>0</v>
      </c>
      <c r="BI454" s="156">
        <f t="shared" si="118"/>
        <v>0</v>
      </c>
      <c r="BJ454" s="16" t="s">
        <v>88</v>
      </c>
      <c r="BK454" s="156">
        <f t="shared" si="119"/>
        <v>0</v>
      </c>
      <c r="BL454" s="16" t="s">
        <v>396</v>
      </c>
      <c r="BM454" s="155" t="s">
        <v>6637</v>
      </c>
    </row>
    <row r="455" spans="2:65" s="1" customFormat="1" ht="24.15" customHeight="1">
      <c r="B455" s="142"/>
      <c r="C455" s="179" t="s">
        <v>2911</v>
      </c>
      <c r="D455" s="179" t="s">
        <v>454</v>
      </c>
      <c r="E455" s="180" t="s">
        <v>10357</v>
      </c>
      <c r="F455" s="181" t="s">
        <v>10358</v>
      </c>
      <c r="G455" s="182" t="s">
        <v>467</v>
      </c>
      <c r="H455" s="183">
        <v>1</v>
      </c>
      <c r="I455" s="184"/>
      <c r="J455" s="185">
        <f t="shared" si="110"/>
        <v>0</v>
      </c>
      <c r="K455" s="186"/>
      <c r="L455" s="187"/>
      <c r="M455" s="188" t="s">
        <v>1</v>
      </c>
      <c r="N455" s="189" t="s">
        <v>42</v>
      </c>
      <c r="P455" s="153">
        <f t="shared" si="111"/>
        <v>0</v>
      </c>
      <c r="Q455" s="153">
        <v>0</v>
      </c>
      <c r="R455" s="153">
        <f t="shared" si="112"/>
        <v>0</v>
      </c>
      <c r="S455" s="153">
        <v>0</v>
      </c>
      <c r="T455" s="154">
        <f t="shared" si="113"/>
        <v>0</v>
      </c>
      <c r="AR455" s="155" t="s">
        <v>481</v>
      </c>
      <c r="AT455" s="155" t="s">
        <v>454</v>
      </c>
      <c r="AU455" s="155" t="s">
        <v>88</v>
      </c>
      <c r="AY455" s="16" t="s">
        <v>317</v>
      </c>
      <c r="BE455" s="156">
        <f t="shared" si="114"/>
        <v>0</v>
      </c>
      <c r="BF455" s="156">
        <f t="shared" si="115"/>
        <v>0</v>
      </c>
      <c r="BG455" s="156">
        <f t="shared" si="116"/>
        <v>0</v>
      </c>
      <c r="BH455" s="156">
        <f t="shared" si="117"/>
        <v>0</v>
      </c>
      <c r="BI455" s="156">
        <f t="shared" si="118"/>
        <v>0</v>
      </c>
      <c r="BJ455" s="16" t="s">
        <v>88</v>
      </c>
      <c r="BK455" s="156">
        <f t="shared" si="119"/>
        <v>0</v>
      </c>
      <c r="BL455" s="16" t="s">
        <v>396</v>
      </c>
      <c r="BM455" s="155" t="s">
        <v>6665</v>
      </c>
    </row>
    <row r="456" spans="2:65" s="1" customFormat="1" ht="24.15" customHeight="1">
      <c r="B456" s="142"/>
      <c r="C456" s="179" t="s">
        <v>2919</v>
      </c>
      <c r="D456" s="179" t="s">
        <v>454</v>
      </c>
      <c r="E456" s="180" t="s">
        <v>10359</v>
      </c>
      <c r="F456" s="181" t="s">
        <v>1</v>
      </c>
      <c r="G456" s="182" t="s">
        <v>1</v>
      </c>
      <c r="H456" s="183">
        <v>0</v>
      </c>
      <c r="I456" s="184"/>
      <c r="J456" s="185">
        <f t="shared" si="110"/>
        <v>0</v>
      </c>
      <c r="K456" s="186"/>
      <c r="L456" s="187"/>
      <c r="M456" s="188" t="s">
        <v>1</v>
      </c>
      <c r="N456" s="189" t="s">
        <v>42</v>
      </c>
      <c r="P456" s="153">
        <f t="shared" si="111"/>
        <v>0</v>
      </c>
      <c r="Q456" s="153">
        <v>0</v>
      </c>
      <c r="R456" s="153">
        <f t="shared" si="112"/>
        <v>0</v>
      </c>
      <c r="S456" s="153">
        <v>0</v>
      </c>
      <c r="T456" s="154">
        <f t="shared" si="113"/>
        <v>0</v>
      </c>
      <c r="AR456" s="155" t="s">
        <v>481</v>
      </c>
      <c r="AT456" s="155" t="s">
        <v>454</v>
      </c>
      <c r="AU456" s="155" t="s">
        <v>88</v>
      </c>
      <c r="AY456" s="16" t="s">
        <v>317</v>
      </c>
      <c r="BE456" s="156">
        <f t="shared" si="114"/>
        <v>0</v>
      </c>
      <c r="BF456" s="156">
        <f t="shared" si="115"/>
        <v>0</v>
      </c>
      <c r="BG456" s="156">
        <f t="shared" si="116"/>
        <v>0</v>
      </c>
      <c r="BH456" s="156">
        <f t="shared" si="117"/>
        <v>0</v>
      </c>
      <c r="BI456" s="156">
        <f t="shared" si="118"/>
        <v>0</v>
      </c>
      <c r="BJ456" s="16" t="s">
        <v>88</v>
      </c>
      <c r="BK456" s="156">
        <f t="shared" si="119"/>
        <v>0</v>
      </c>
      <c r="BL456" s="16" t="s">
        <v>396</v>
      </c>
      <c r="BM456" s="155" t="s">
        <v>6677</v>
      </c>
    </row>
    <row r="457" spans="2:65" s="1" customFormat="1" ht="24.15" customHeight="1">
      <c r="B457" s="142"/>
      <c r="C457" s="179" t="s">
        <v>710</v>
      </c>
      <c r="D457" s="179" t="s">
        <v>454</v>
      </c>
      <c r="E457" s="180" t="s">
        <v>10360</v>
      </c>
      <c r="F457" s="181" t="s">
        <v>10361</v>
      </c>
      <c r="G457" s="182" t="s">
        <v>467</v>
      </c>
      <c r="H457" s="183">
        <v>3</v>
      </c>
      <c r="I457" s="184"/>
      <c r="J457" s="185">
        <f t="shared" si="110"/>
        <v>0</v>
      </c>
      <c r="K457" s="186"/>
      <c r="L457" s="187"/>
      <c r="M457" s="188" t="s">
        <v>1</v>
      </c>
      <c r="N457" s="189" t="s">
        <v>42</v>
      </c>
      <c r="P457" s="153">
        <f t="shared" si="111"/>
        <v>0</v>
      </c>
      <c r="Q457" s="153">
        <v>0</v>
      </c>
      <c r="R457" s="153">
        <f t="shared" si="112"/>
        <v>0</v>
      </c>
      <c r="S457" s="153">
        <v>0</v>
      </c>
      <c r="T457" s="154">
        <f t="shared" si="113"/>
        <v>0</v>
      </c>
      <c r="AR457" s="155" t="s">
        <v>481</v>
      </c>
      <c r="AT457" s="155" t="s">
        <v>454</v>
      </c>
      <c r="AU457" s="155" t="s">
        <v>88</v>
      </c>
      <c r="AY457" s="16" t="s">
        <v>317</v>
      </c>
      <c r="BE457" s="156">
        <f t="shared" si="114"/>
        <v>0</v>
      </c>
      <c r="BF457" s="156">
        <f t="shared" si="115"/>
        <v>0</v>
      </c>
      <c r="BG457" s="156">
        <f t="shared" si="116"/>
        <v>0</v>
      </c>
      <c r="BH457" s="156">
        <f t="shared" si="117"/>
        <v>0</v>
      </c>
      <c r="BI457" s="156">
        <f t="shared" si="118"/>
        <v>0</v>
      </c>
      <c r="BJ457" s="16" t="s">
        <v>88</v>
      </c>
      <c r="BK457" s="156">
        <f t="shared" si="119"/>
        <v>0</v>
      </c>
      <c r="BL457" s="16" t="s">
        <v>396</v>
      </c>
      <c r="BM457" s="155" t="s">
        <v>6683</v>
      </c>
    </row>
    <row r="458" spans="2:65" s="1" customFormat="1" ht="24.15" customHeight="1">
      <c r="B458" s="142"/>
      <c r="C458" s="179" t="s">
        <v>5709</v>
      </c>
      <c r="D458" s="179" t="s">
        <v>454</v>
      </c>
      <c r="E458" s="180" t="s">
        <v>10362</v>
      </c>
      <c r="F458" s="181" t="s">
        <v>10363</v>
      </c>
      <c r="G458" s="182" t="s">
        <v>467</v>
      </c>
      <c r="H458" s="183">
        <v>3</v>
      </c>
      <c r="I458" s="184"/>
      <c r="J458" s="185">
        <f t="shared" si="110"/>
        <v>0</v>
      </c>
      <c r="K458" s="186"/>
      <c r="L458" s="187"/>
      <c r="M458" s="188" t="s">
        <v>1</v>
      </c>
      <c r="N458" s="189" t="s">
        <v>42</v>
      </c>
      <c r="P458" s="153">
        <f t="shared" si="111"/>
        <v>0</v>
      </c>
      <c r="Q458" s="153">
        <v>0</v>
      </c>
      <c r="R458" s="153">
        <f t="shared" si="112"/>
        <v>0</v>
      </c>
      <c r="S458" s="153">
        <v>0</v>
      </c>
      <c r="T458" s="154">
        <f t="shared" si="113"/>
        <v>0</v>
      </c>
      <c r="AR458" s="155" t="s">
        <v>481</v>
      </c>
      <c r="AT458" s="155" t="s">
        <v>454</v>
      </c>
      <c r="AU458" s="155" t="s">
        <v>88</v>
      </c>
      <c r="AY458" s="16" t="s">
        <v>317</v>
      </c>
      <c r="BE458" s="156">
        <f t="shared" si="114"/>
        <v>0</v>
      </c>
      <c r="BF458" s="156">
        <f t="shared" si="115"/>
        <v>0</v>
      </c>
      <c r="BG458" s="156">
        <f t="shared" si="116"/>
        <v>0</v>
      </c>
      <c r="BH458" s="156">
        <f t="shared" si="117"/>
        <v>0</v>
      </c>
      <c r="BI458" s="156">
        <f t="shared" si="118"/>
        <v>0</v>
      </c>
      <c r="BJ458" s="16" t="s">
        <v>88</v>
      </c>
      <c r="BK458" s="156">
        <f t="shared" si="119"/>
        <v>0</v>
      </c>
      <c r="BL458" s="16" t="s">
        <v>396</v>
      </c>
      <c r="BM458" s="155" t="s">
        <v>6699</v>
      </c>
    </row>
    <row r="459" spans="2:65" s="1" customFormat="1" ht="16.5" customHeight="1">
      <c r="B459" s="142"/>
      <c r="C459" s="143" t="s">
        <v>2927</v>
      </c>
      <c r="D459" s="143" t="s">
        <v>319</v>
      </c>
      <c r="E459" s="144" t="s">
        <v>10364</v>
      </c>
      <c r="F459" s="145" t="s">
        <v>10365</v>
      </c>
      <c r="G459" s="146" t="s">
        <v>467</v>
      </c>
      <c r="H459" s="147">
        <v>129</v>
      </c>
      <c r="I459" s="148"/>
      <c r="J459" s="149">
        <f t="shared" si="110"/>
        <v>0</v>
      </c>
      <c r="K459" s="150"/>
      <c r="L459" s="31"/>
      <c r="M459" s="151" t="s">
        <v>1</v>
      </c>
      <c r="N459" s="152" t="s">
        <v>42</v>
      </c>
      <c r="P459" s="153">
        <f t="shared" si="111"/>
        <v>0</v>
      </c>
      <c r="Q459" s="153">
        <v>0</v>
      </c>
      <c r="R459" s="153">
        <f t="shared" si="112"/>
        <v>0</v>
      </c>
      <c r="S459" s="153">
        <v>0</v>
      </c>
      <c r="T459" s="154">
        <f t="shared" si="113"/>
        <v>0</v>
      </c>
      <c r="AR459" s="155" t="s">
        <v>396</v>
      </c>
      <c r="AT459" s="155" t="s">
        <v>319</v>
      </c>
      <c r="AU459" s="155" t="s">
        <v>88</v>
      </c>
      <c r="AY459" s="16" t="s">
        <v>317</v>
      </c>
      <c r="BE459" s="156">
        <f t="shared" si="114"/>
        <v>0</v>
      </c>
      <c r="BF459" s="156">
        <f t="shared" si="115"/>
        <v>0</v>
      </c>
      <c r="BG459" s="156">
        <f t="shared" si="116"/>
        <v>0</v>
      </c>
      <c r="BH459" s="156">
        <f t="shared" si="117"/>
        <v>0</v>
      </c>
      <c r="BI459" s="156">
        <f t="shared" si="118"/>
        <v>0</v>
      </c>
      <c r="BJ459" s="16" t="s">
        <v>88</v>
      </c>
      <c r="BK459" s="156">
        <f t="shared" si="119"/>
        <v>0</v>
      </c>
      <c r="BL459" s="16" t="s">
        <v>396</v>
      </c>
      <c r="BM459" s="155" t="s">
        <v>6717</v>
      </c>
    </row>
    <row r="460" spans="2:65" s="1" customFormat="1" ht="16.5" customHeight="1">
      <c r="B460" s="142"/>
      <c r="C460" s="179" t="s">
        <v>658</v>
      </c>
      <c r="D460" s="179" t="s">
        <v>454</v>
      </c>
      <c r="E460" s="180" t="s">
        <v>10366</v>
      </c>
      <c r="F460" s="181" t="s">
        <v>10367</v>
      </c>
      <c r="G460" s="182" t="s">
        <v>467</v>
      </c>
      <c r="H460" s="183">
        <v>129</v>
      </c>
      <c r="I460" s="184"/>
      <c r="J460" s="185">
        <f t="shared" si="110"/>
        <v>0</v>
      </c>
      <c r="K460" s="186"/>
      <c r="L460" s="187"/>
      <c r="M460" s="188" t="s">
        <v>1</v>
      </c>
      <c r="N460" s="189" t="s">
        <v>42</v>
      </c>
      <c r="P460" s="153">
        <f t="shared" si="111"/>
        <v>0</v>
      </c>
      <c r="Q460" s="153">
        <v>0</v>
      </c>
      <c r="R460" s="153">
        <f t="shared" si="112"/>
        <v>0</v>
      </c>
      <c r="S460" s="153">
        <v>0</v>
      </c>
      <c r="T460" s="154">
        <f t="shared" si="113"/>
        <v>0</v>
      </c>
      <c r="AR460" s="155" t="s">
        <v>481</v>
      </c>
      <c r="AT460" s="155" t="s">
        <v>454</v>
      </c>
      <c r="AU460" s="155" t="s">
        <v>88</v>
      </c>
      <c r="AY460" s="16" t="s">
        <v>317</v>
      </c>
      <c r="BE460" s="156">
        <f t="shared" si="114"/>
        <v>0</v>
      </c>
      <c r="BF460" s="156">
        <f t="shared" si="115"/>
        <v>0</v>
      </c>
      <c r="BG460" s="156">
        <f t="shared" si="116"/>
        <v>0</v>
      </c>
      <c r="BH460" s="156">
        <f t="shared" si="117"/>
        <v>0</v>
      </c>
      <c r="BI460" s="156">
        <f t="shared" si="118"/>
        <v>0</v>
      </c>
      <c r="BJ460" s="16" t="s">
        <v>88</v>
      </c>
      <c r="BK460" s="156">
        <f t="shared" si="119"/>
        <v>0</v>
      </c>
      <c r="BL460" s="16" t="s">
        <v>396</v>
      </c>
      <c r="BM460" s="155" t="s">
        <v>6727</v>
      </c>
    </row>
    <row r="461" spans="2:65" s="1" customFormat="1" ht="16.5" customHeight="1">
      <c r="B461" s="142"/>
      <c r="C461" s="143" t="s">
        <v>2934</v>
      </c>
      <c r="D461" s="143" t="s">
        <v>319</v>
      </c>
      <c r="E461" s="144" t="s">
        <v>10368</v>
      </c>
      <c r="F461" s="145" t="s">
        <v>10369</v>
      </c>
      <c r="G461" s="146" t="s">
        <v>467</v>
      </c>
      <c r="H461" s="147">
        <v>6</v>
      </c>
      <c r="I461" s="148"/>
      <c r="J461" s="149">
        <f t="shared" si="110"/>
        <v>0</v>
      </c>
      <c r="K461" s="150"/>
      <c r="L461" s="31"/>
      <c r="M461" s="151" t="s">
        <v>1</v>
      </c>
      <c r="N461" s="152" t="s">
        <v>42</v>
      </c>
      <c r="P461" s="153">
        <f t="shared" si="111"/>
        <v>0</v>
      </c>
      <c r="Q461" s="153">
        <v>0</v>
      </c>
      <c r="R461" s="153">
        <f t="shared" si="112"/>
        <v>0</v>
      </c>
      <c r="S461" s="153">
        <v>0</v>
      </c>
      <c r="T461" s="154">
        <f t="shared" si="113"/>
        <v>0</v>
      </c>
      <c r="AR461" s="155" t="s">
        <v>396</v>
      </c>
      <c r="AT461" s="155" t="s">
        <v>319</v>
      </c>
      <c r="AU461" s="155" t="s">
        <v>88</v>
      </c>
      <c r="AY461" s="16" t="s">
        <v>317</v>
      </c>
      <c r="BE461" s="156">
        <f t="shared" si="114"/>
        <v>0</v>
      </c>
      <c r="BF461" s="156">
        <f t="shared" si="115"/>
        <v>0</v>
      </c>
      <c r="BG461" s="156">
        <f t="shared" si="116"/>
        <v>0</v>
      </c>
      <c r="BH461" s="156">
        <f t="shared" si="117"/>
        <v>0</v>
      </c>
      <c r="BI461" s="156">
        <f t="shared" si="118"/>
        <v>0</v>
      </c>
      <c r="BJ461" s="16" t="s">
        <v>88</v>
      </c>
      <c r="BK461" s="156">
        <f t="shared" si="119"/>
        <v>0</v>
      </c>
      <c r="BL461" s="16" t="s">
        <v>396</v>
      </c>
      <c r="BM461" s="155" t="s">
        <v>6740</v>
      </c>
    </row>
    <row r="462" spans="2:65" s="1" customFormat="1" ht="16.5" customHeight="1">
      <c r="B462" s="142"/>
      <c r="C462" s="143" t="s">
        <v>2938</v>
      </c>
      <c r="D462" s="143" t="s">
        <v>319</v>
      </c>
      <c r="E462" s="144" t="s">
        <v>10370</v>
      </c>
      <c r="F462" s="145" t="s">
        <v>10371</v>
      </c>
      <c r="G462" s="146" t="s">
        <v>467</v>
      </c>
      <c r="H462" s="147">
        <v>142</v>
      </c>
      <c r="I462" s="148"/>
      <c r="J462" s="149">
        <f t="shared" si="110"/>
        <v>0</v>
      </c>
      <c r="K462" s="150"/>
      <c r="L462" s="31"/>
      <c r="M462" s="151" t="s">
        <v>1</v>
      </c>
      <c r="N462" s="152" t="s">
        <v>42</v>
      </c>
      <c r="P462" s="153">
        <f t="shared" si="111"/>
        <v>0</v>
      </c>
      <c r="Q462" s="153">
        <v>0</v>
      </c>
      <c r="R462" s="153">
        <f t="shared" si="112"/>
        <v>0</v>
      </c>
      <c r="S462" s="153">
        <v>0</v>
      </c>
      <c r="T462" s="154">
        <f t="shared" si="113"/>
        <v>0</v>
      </c>
      <c r="AR462" s="155" t="s">
        <v>396</v>
      </c>
      <c r="AT462" s="155" t="s">
        <v>319</v>
      </c>
      <c r="AU462" s="155" t="s">
        <v>88</v>
      </c>
      <c r="AY462" s="16" t="s">
        <v>317</v>
      </c>
      <c r="BE462" s="156">
        <f t="shared" si="114"/>
        <v>0</v>
      </c>
      <c r="BF462" s="156">
        <f t="shared" si="115"/>
        <v>0</v>
      </c>
      <c r="BG462" s="156">
        <f t="shared" si="116"/>
        <v>0</v>
      </c>
      <c r="BH462" s="156">
        <f t="shared" si="117"/>
        <v>0</v>
      </c>
      <c r="BI462" s="156">
        <f t="shared" si="118"/>
        <v>0</v>
      </c>
      <c r="BJ462" s="16" t="s">
        <v>88</v>
      </c>
      <c r="BK462" s="156">
        <f t="shared" si="119"/>
        <v>0</v>
      </c>
      <c r="BL462" s="16" t="s">
        <v>396</v>
      </c>
      <c r="BM462" s="155" t="s">
        <v>6766</v>
      </c>
    </row>
    <row r="463" spans="2:65" s="1" customFormat="1" ht="16.5" customHeight="1">
      <c r="B463" s="142"/>
      <c r="C463" s="143" t="s">
        <v>2942</v>
      </c>
      <c r="D463" s="143" t="s">
        <v>319</v>
      </c>
      <c r="E463" s="144" t="s">
        <v>10372</v>
      </c>
      <c r="F463" s="145" t="s">
        <v>10373</v>
      </c>
      <c r="G463" s="146" t="s">
        <v>467</v>
      </c>
      <c r="H463" s="147">
        <v>200</v>
      </c>
      <c r="I463" s="148"/>
      <c r="J463" s="149">
        <f t="shared" si="110"/>
        <v>0</v>
      </c>
      <c r="K463" s="150"/>
      <c r="L463" s="31"/>
      <c r="M463" s="151" t="s">
        <v>1</v>
      </c>
      <c r="N463" s="152" t="s">
        <v>42</v>
      </c>
      <c r="P463" s="153">
        <f t="shared" si="111"/>
        <v>0</v>
      </c>
      <c r="Q463" s="153">
        <v>0</v>
      </c>
      <c r="R463" s="153">
        <f t="shared" si="112"/>
        <v>0</v>
      </c>
      <c r="S463" s="153">
        <v>0</v>
      </c>
      <c r="T463" s="154">
        <f t="shared" si="113"/>
        <v>0</v>
      </c>
      <c r="AR463" s="155" t="s">
        <v>396</v>
      </c>
      <c r="AT463" s="155" t="s">
        <v>319</v>
      </c>
      <c r="AU463" s="155" t="s">
        <v>88</v>
      </c>
      <c r="AY463" s="16" t="s">
        <v>317</v>
      </c>
      <c r="BE463" s="156">
        <f t="shared" si="114"/>
        <v>0</v>
      </c>
      <c r="BF463" s="156">
        <f t="shared" si="115"/>
        <v>0</v>
      </c>
      <c r="BG463" s="156">
        <f t="shared" si="116"/>
        <v>0</v>
      </c>
      <c r="BH463" s="156">
        <f t="shared" si="117"/>
        <v>0</v>
      </c>
      <c r="BI463" s="156">
        <f t="shared" si="118"/>
        <v>0</v>
      </c>
      <c r="BJ463" s="16" t="s">
        <v>88</v>
      </c>
      <c r="BK463" s="156">
        <f t="shared" si="119"/>
        <v>0</v>
      </c>
      <c r="BL463" s="16" t="s">
        <v>396</v>
      </c>
      <c r="BM463" s="155" t="s">
        <v>6785</v>
      </c>
    </row>
    <row r="464" spans="2:65" s="1" customFormat="1" ht="21.75" customHeight="1">
      <c r="B464" s="142"/>
      <c r="C464" s="143" t="s">
        <v>2946</v>
      </c>
      <c r="D464" s="143" t="s">
        <v>319</v>
      </c>
      <c r="E464" s="144" t="s">
        <v>10374</v>
      </c>
      <c r="F464" s="145" t="s">
        <v>10375</v>
      </c>
      <c r="G464" s="146" t="s">
        <v>639</v>
      </c>
      <c r="H464" s="198"/>
      <c r="I464" s="148"/>
      <c r="J464" s="149">
        <f t="shared" si="110"/>
        <v>0</v>
      </c>
      <c r="K464" s="150"/>
      <c r="L464" s="31"/>
      <c r="M464" s="151" t="s">
        <v>1</v>
      </c>
      <c r="N464" s="152" t="s">
        <v>42</v>
      </c>
      <c r="P464" s="153">
        <f t="shared" si="111"/>
        <v>0</v>
      </c>
      <c r="Q464" s="153">
        <v>0</v>
      </c>
      <c r="R464" s="153">
        <f t="shared" si="112"/>
        <v>0</v>
      </c>
      <c r="S464" s="153">
        <v>0</v>
      </c>
      <c r="T464" s="154">
        <f t="shared" si="113"/>
        <v>0</v>
      </c>
      <c r="AR464" s="155" t="s">
        <v>396</v>
      </c>
      <c r="AT464" s="155" t="s">
        <v>319</v>
      </c>
      <c r="AU464" s="155" t="s">
        <v>88</v>
      </c>
      <c r="AY464" s="16" t="s">
        <v>317</v>
      </c>
      <c r="BE464" s="156">
        <f t="shared" si="114"/>
        <v>0</v>
      </c>
      <c r="BF464" s="156">
        <f t="shared" si="115"/>
        <v>0</v>
      </c>
      <c r="BG464" s="156">
        <f t="shared" si="116"/>
        <v>0</v>
      </c>
      <c r="BH464" s="156">
        <f t="shared" si="117"/>
        <v>0</v>
      </c>
      <c r="BI464" s="156">
        <f t="shared" si="118"/>
        <v>0</v>
      </c>
      <c r="BJ464" s="16" t="s">
        <v>88</v>
      </c>
      <c r="BK464" s="156">
        <f t="shared" si="119"/>
        <v>0</v>
      </c>
      <c r="BL464" s="16" t="s">
        <v>396</v>
      </c>
      <c r="BM464" s="155" t="s">
        <v>6797</v>
      </c>
    </row>
    <row r="465" spans="2:65" s="11" customFormat="1" ht="22.75" customHeight="1">
      <c r="B465" s="130"/>
      <c r="D465" s="131" t="s">
        <v>75</v>
      </c>
      <c r="E465" s="140" t="s">
        <v>7524</v>
      </c>
      <c r="F465" s="140" t="s">
        <v>10376</v>
      </c>
      <c r="I465" s="133"/>
      <c r="J465" s="141">
        <f>BK465</f>
        <v>0</v>
      </c>
      <c r="L465" s="130"/>
      <c r="M465" s="135"/>
      <c r="P465" s="136">
        <f>SUM(P466:P543)</f>
        <v>0</v>
      </c>
      <c r="R465" s="136">
        <f>SUM(R466:R543)</f>
        <v>0</v>
      </c>
      <c r="T465" s="137">
        <f>SUM(T466:T543)</f>
        <v>0</v>
      </c>
      <c r="AR465" s="131" t="s">
        <v>88</v>
      </c>
      <c r="AT465" s="138" t="s">
        <v>75</v>
      </c>
      <c r="AU465" s="138" t="s">
        <v>83</v>
      </c>
      <c r="AY465" s="131" t="s">
        <v>317</v>
      </c>
      <c r="BK465" s="139">
        <f>SUM(BK466:BK543)</f>
        <v>0</v>
      </c>
    </row>
    <row r="466" spans="2:65" s="1" customFormat="1" ht="24.15" customHeight="1">
      <c r="B466" s="142"/>
      <c r="C466" s="143" t="s">
        <v>2952</v>
      </c>
      <c r="D466" s="143" t="s">
        <v>319</v>
      </c>
      <c r="E466" s="144" t="s">
        <v>10377</v>
      </c>
      <c r="F466" s="145" t="s">
        <v>10378</v>
      </c>
      <c r="G466" s="146" t="s">
        <v>444</v>
      </c>
      <c r="H466" s="147">
        <v>7669</v>
      </c>
      <c r="I466" s="148"/>
      <c r="J466" s="149">
        <f t="shared" ref="J466:J497" si="120">ROUND(I466*H466,2)</f>
        <v>0</v>
      </c>
      <c r="K466" s="150"/>
      <c r="L466" s="31"/>
      <c r="M466" s="151" t="s">
        <v>1</v>
      </c>
      <c r="N466" s="152" t="s">
        <v>42</v>
      </c>
      <c r="P466" s="153">
        <f t="shared" ref="P466:P497" si="121">O466*H466</f>
        <v>0</v>
      </c>
      <c r="Q466" s="153">
        <v>0</v>
      </c>
      <c r="R466" s="153">
        <f t="shared" ref="R466:R497" si="122">Q466*H466</f>
        <v>0</v>
      </c>
      <c r="S466" s="153">
        <v>0</v>
      </c>
      <c r="T466" s="154">
        <f t="shared" ref="T466:T497" si="123">S466*H466</f>
        <v>0</v>
      </c>
      <c r="AR466" s="155" t="s">
        <v>396</v>
      </c>
      <c r="AT466" s="155" t="s">
        <v>319</v>
      </c>
      <c r="AU466" s="155" t="s">
        <v>88</v>
      </c>
      <c r="AY466" s="16" t="s">
        <v>317</v>
      </c>
      <c r="BE466" s="156">
        <f t="shared" ref="BE466:BE497" si="124">IF(N466="základná",J466,0)</f>
        <v>0</v>
      </c>
      <c r="BF466" s="156">
        <f t="shared" ref="BF466:BF497" si="125">IF(N466="znížená",J466,0)</f>
        <v>0</v>
      </c>
      <c r="BG466" s="156">
        <f t="shared" ref="BG466:BG497" si="126">IF(N466="zákl. prenesená",J466,0)</f>
        <v>0</v>
      </c>
      <c r="BH466" s="156">
        <f t="shared" ref="BH466:BH497" si="127">IF(N466="zníž. prenesená",J466,0)</f>
        <v>0</v>
      </c>
      <c r="BI466" s="156">
        <f t="shared" ref="BI466:BI497" si="128">IF(N466="nulová",J466,0)</f>
        <v>0</v>
      </c>
      <c r="BJ466" s="16" t="s">
        <v>88</v>
      </c>
      <c r="BK466" s="156">
        <f t="shared" ref="BK466:BK497" si="129">ROUND(I466*H466,2)</f>
        <v>0</v>
      </c>
      <c r="BL466" s="16" t="s">
        <v>396</v>
      </c>
      <c r="BM466" s="155" t="s">
        <v>6816</v>
      </c>
    </row>
    <row r="467" spans="2:65" s="1" customFormat="1" ht="24.15" customHeight="1">
      <c r="B467" s="142"/>
      <c r="C467" s="143" t="s">
        <v>1556</v>
      </c>
      <c r="D467" s="143" t="s">
        <v>319</v>
      </c>
      <c r="E467" s="144" t="s">
        <v>10379</v>
      </c>
      <c r="F467" s="145" t="s">
        <v>10380</v>
      </c>
      <c r="G467" s="146" t="s">
        <v>444</v>
      </c>
      <c r="H467" s="147">
        <v>1080</v>
      </c>
      <c r="I467" s="148"/>
      <c r="J467" s="149">
        <f t="shared" si="120"/>
        <v>0</v>
      </c>
      <c r="K467" s="150"/>
      <c r="L467" s="31"/>
      <c r="M467" s="151" t="s">
        <v>1</v>
      </c>
      <c r="N467" s="152" t="s">
        <v>42</v>
      </c>
      <c r="P467" s="153">
        <f t="shared" si="121"/>
        <v>0</v>
      </c>
      <c r="Q467" s="153">
        <v>0</v>
      </c>
      <c r="R467" s="153">
        <f t="shared" si="122"/>
        <v>0</v>
      </c>
      <c r="S467" s="153">
        <v>0</v>
      </c>
      <c r="T467" s="154">
        <f t="shared" si="123"/>
        <v>0</v>
      </c>
      <c r="AR467" s="155" t="s">
        <v>396</v>
      </c>
      <c r="AT467" s="155" t="s">
        <v>319</v>
      </c>
      <c r="AU467" s="155" t="s">
        <v>88</v>
      </c>
      <c r="AY467" s="16" t="s">
        <v>317</v>
      </c>
      <c r="BE467" s="156">
        <f t="shared" si="124"/>
        <v>0</v>
      </c>
      <c r="BF467" s="156">
        <f t="shared" si="125"/>
        <v>0</v>
      </c>
      <c r="BG467" s="156">
        <f t="shared" si="126"/>
        <v>0</v>
      </c>
      <c r="BH467" s="156">
        <f t="shared" si="127"/>
        <v>0</v>
      </c>
      <c r="BI467" s="156">
        <f t="shared" si="128"/>
        <v>0</v>
      </c>
      <c r="BJ467" s="16" t="s">
        <v>88</v>
      </c>
      <c r="BK467" s="156">
        <f t="shared" si="129"/>
        <v>0</v>
      </c>
      <c r="BL467" s="16" t="s">
        <v>396</v>
      </c>
      <c r="BM467" s="155" t="s">
        <v>6849</v>
      </c>
    </row>
    <row r="468" spans="2:65" s="1" customFormat="1" ht="16.5" customHeight="1">
      <c r="B468" s="142"/>
      <c r="C468" s="179" t="s">
        <v>2963</v>
      </c>
      <c r="D468" s="179" t="s">
        <v>454</v>
      </c>
      <c r="E468" s="180" t="s">
        <v>10381</v>
      </c>
      <c r="F468" s="181" t="s">
        <v>10382</v>
      </c>
      <c r="G468" s="182" t="s">
        <v>444</v>
      </c>
      <c r="H468" s="183">
        <v>7669</v>
      </c>
      <c r="I468" s="184"/>
      <c r="J468" s="185">
        <f t="shared" si="120"/>
        <v>0</v>
      </c>
      <c r="K468" s="186"/>
      <c r="L468" s="187"/>
      <c r="M468" s="188" t="s">
        <v>1</v>
      </c>
      <c r="N468" s="189" t="s">
        <v>42</v>
      </c>
      <c r="P468" s="153">
        <f t="shared" si="121"/>
        <v>0</v>
      </c>
      <c r="Q468" s="153">
        <v>0</v>
      </c>
      <c r="R468" s="153">
        <f t="shared" si="122"/>
        <v>0</v>
      </c>
      <c r="S468" s="153">
        <v>0</v>
      </c>
      <c r="T468" s="154">
        <f t="shared" si="123"/>
        <v>0</v>
      </c>
      <c r="AR468" s="155" t="s">
        <v>481</v>
      </c>
      <c r="AT468" s="155" t="s">
        <v>454</v>
      </c>
      <c r="AU468" s="155" t="s">
        <v>88</v>
      </c>
      <c r="AY468" s="16" t="s">
        <v>317</v>
      </c>
      <c r="BE468" s="156">
        <f t="shared" si="124"/>
        <v>0</v>
      </c>
      <c r="BF468" s="156">
        <f t="shared" si="125"/>
        <v>0</v>
      </c>
      <c r="BG468" s="156">
        <f t="shared" si="126"/>
        <v>0</v>
      </c>
      <c r="BH468" s="156">
        <f t="shared" si="127"/>
        <v>0</v>
      </c>
      <c r="BI468" s="156">
        <f t="shared" si="128"/>
        <v>0</v>
      </c>
      <c r="BJ468" s="16" t="s">
        <v>88</v>
      </c>
      <c r="BK468" s="156">
        <f t="shared" si="129"/>
        <v>0</v>
      </c>
      <c r="BL468" s="16" t="s">
        <v>396</v>
      </c>
      <c r="BM468" s="155" t="s">
        <v>6880</v>
      </c>
    </row>
    <row r="469" spans="2:65" s="1" customFormat="1" ht="24.15" customHeight="1">
      <c r="B469" s="142"/>
      <c r="C469" s="179" t="s">
        <v>2970</v>
      </c>
      <c r="D469" s="179" t="s">
        <v>454</v>
      </c>
      <c r="E469" s="180" t="s">
        <v>10383</v>
      </c>
      <c r="F469" s="181" t="s">
        <v>10384</v>
      </c>
      <c r="G469" s="182" t="s">
        <v>444</v>
      </c>
      <c r="H469" s="183">
        <v>1080</v>
      </c>
      <c r="I469" s="184"/>
      <c r="J469" s="185">
        <f t="shared" si="120"/>
        <v>0</v>
      </c>
      <c r="K469" s="186"/>
      <c r="L469" s="187"/>
      <c r="M469" s="188" t="s">
        <v>1</v>
      </c>
      <c r="N469" s="189" t="s">
        <v>42</v>
      </c>
      <c r="P469" s="153">
        <f t="shared" si="121"/>
        <v>0</v>
      </c>
      <c r="Q469" s="153">
        <v>0</v>
      </c>
      <c r="R469" s="153">
        <f t="shared" si="122"/>
        <v>0</v>
      </c>
      <c r="S469" s="153">
        <v>0</v>
      </c>
      <c r="T469" s="154">
        <f t="shared" si="123"/>
        <v>0</v>
      </c>
      <c r="AR469" s="155" t="s">
        <v>481</v>
      </c>
      <c r="AT469" s="155" t="s">
        <v>454</v>
      </c>
      <c r="AU469" s="155" t="s">
        <v>88</v>
      </c>
      <c r="AY469" s="16" t="s">
        <v>317</v>
      </c>
      <c r="BE469" s="156">
        <f t="shared" si="124"/>
        <v>0</v>
      </c>
      <c r="BF469" s="156">
        <f t="shared" si="125"/>
        <v>0</v>
      </c>
      <c r="BG469" s="156">
        <f t="shared" si="126"/>
        <v>0</v>
      </c>
      <c r="BH469" s="156">
        <f t="shared" si="127"/>
        <v>0</v>
      </c>
      <c r="BI469" s="156">
        <f t="shared" si="128"/>
        <v>0</v>
      </c>
      <c r="BJ469" s="16" t="s">
        <v>88</v>
      </c>
      <c r="BK469" s="156">
        <f t="shared" si="129"/>
        <v>0</v>
      </c>
      <c r="BL469" s="16" t="s">
        <v>396</v>
      </c>
      <c r="BM469" s="155" t="s">
        <v>6893</v>
      </c>
    </row>
    <row r="470" spans="2:65" s="1" customFormat="1" ht="24.15" customHeight="1">
      <c r="B470" s="142"/>
      <c r="C470" s="179" t="s">
        <v>2978</v>
      </c>
      <c r="D470" s="179" t="s">
        <v>454</v>
      </c>
      <c r="E470" s="180" t="s">
        <v>10385</v>
      </c>
      <c r="F470" s="181" t="s">
        <v>10386</v>
      </c>
      <c r="G470" s="182" t="s">
        <v>484</v>
      </c>
      <c r="H470" s="183">
        <v>46823</v>
      </c>
      <c r="I470" s="184"/>
      <c r="J470" s="185">
        <f t="shared" si="120"/>
        <v>0</v>
      </c>
      <c r="K470" s="186"/>
      <c r="L470" s="187"/>
      <c r="M470" s="188" t="s">
        <v>1</v>
      </c>
      <c r="N470" s="189" t="s">
        <v>42</v>
      </c>
      <c r="P470" s="153">
        <f t="shared" si="121"/>
        <v>0</v>
      </c>
      <c r="Q470" s="153">
        <v>0</v>
      </c>
      <c r="R470" s="153">
        <f t="shared" si="122"/>
        <v>0</v>
      </c>
      <c r="S470" s="153">
        <v>0</v>
      </c>
      <c r="T470" s="154">
        <f t="shared" si="123"/>
        <v>0</v>
      </c>
      <c r="AR470" s="155" t="s">
        <v>481</v>
      </c>
      <c r="AT470" s="155" t="s">
        <v>454</v>
      </c>
      <c r="AU470" s="155" t="s">
        <v>88</v>
      </c>
      <c r="AY470" s="16" t="s">
        <v>317</v>
      </c>
      <c r="BE470" s="156">
        <f t="shared" si="124"/>
        <v>0</v>
      </c>
      <c r="BF470" s="156">
        <f t="shared" si="125"/>
        <v>0</v>
      </c>
      <c r="BG470" s="156">
        <f t="shared" si="126"/>
        <v>0</v>
      </c>
      <c r="BH470" s="156">
        <f t="shared" si="127"/>
        <v>0</v>
      </c>
      <c r="BI470" s="156">
        <f t="shared" si="128"/>
        <v>0</v>
      </c>
      <c r="BJ470" s="16" t="s">
        <v>88</v>
      </c>
      <c r="BK470" s="156">
        <f t="shared" si="129"/>
        <v>0</v>
      </c>
      <c r="BL470" s="16" t="s">
        <v>396</v>
      </c>
      <c r="BM470" s="155" t="s">
        <v>6908</v>
      </c>
    </row>
    <row r="471" spans="2:65" s="1" customFormat="1" ht="24.15" customHeight="1">
      <c r="B471" s="142"/>
      <c r="C471" s="179" t="s">
        <v>2985</v>
      </c>
      <c r="D471" s="179" t="s">
        <v>454</v>
      </c>
      <c r="E471" s="180" t="s">
        <v>10387</v>
      </c>
      <c r="F471" s="181" t="s">
        <v>10388</v>
      </c>
      <c r="G471" s="182" t="s">
        <v>484</v>
      </c>
      <c r="H471" s="183">
        <v>171</v>
      </c>
      <c r="I471" s="184"/>
      <c r="J471" s="185">
        <f t="shared" si="120"/>
        <v>0</v>
      </c>
      <c r="K471" s="186"/>
      <c r="L471" s="187"/>
      <c r="M471" s="188" t="s">
        <v>1</v>
      </c>
      <c r="N471" s="189" t="s">
        <v>42</v>
      </c>
      <c r="P471" s="153">
        <f t="shared" si="121"/>
        <v>0</v>
      </c>
      <c r="Q471" s="153">
        <v>0</v>
      </c>
      <c r="R471" s="153">
        <f t="shared" si="122"/>
        <v>0</v>
      </c>
      <c r="S471" s="153">
        <v>0</v>
      </c>
      <c r="T471" s="154">
        <f t="shared" si="123"/>
        <v>0</v>
      </c>
      <c r="AR471" s="155" t="s">
        <v>481</v>
      </c>
      <c r="AT471" s="155" t="s">
        <v>454</v>
      </c>
      <c r="AU471" s="155" t="s">
        <v>88</v>
      </c>
      <c r="AY471" s="16" t="s">
        <v>317</v>
      </c>
      <c r="BE471" s="156">
        <f t="shared" si="124"/>
        <v>0</v>
      </c>
      <c r="BF471" s="156">
        <f t="shared" si="125"/>
        <v>0</v>
      </c>
      <c r="BG471" s="156">
        <f t="shared" si="126"/>
        <v>0</v>
      </c>
      <c r="BH471" s="156">
        <f t="shared" si="127"/>
        <v>0</v>
      </c>
      <c r="BI471" s="156">
        <f t="shared" si="128"/>
        <v>0</v>
      </c>
      <c r="BJ471" s="16" t="s">
        <v>88</v>
      </c>
      <c r="BK471" s="156">
        <f t="shared" si="129"/>
        <v>0</v>
      </c>
      <c r="BL471" s="16" t="s">
        <v>396</v>
      </c>
      <c r="BM471" s="155" t="s">
        <v>6934</v>
      </c>
    </row>
    <row r="472" spans="2:65" s="1" customFormat="1" ht="24.15" customHeight="1">
      <c r="B472" s="142"/>
      <c r="C472" s="179" t="s">
        <v>2992</v>
      </c>
      <c r="D472" s="179" t="s">
        <v>454</v>
      </c>
      <c r="E472" s="180" t="s">
        <v>10389</v>
      </c>
      <c r="F472" s="181" t="s">
        <v>10390</v>
      </c>
      <c r="G472" s="182" t="s">
        <v>484</v>
      </c>
      <c r="H472" s="183">
        <v>8370</v>
      </c>
      <c r="I472" s="184"/>
      <c r="J472" s="185">
        <f t="shared" si="120"/>
        <v>0</v>
      </c>
      <c r="K472" s="186"/>
      <c r="L472" s="187"/>
      <c r="M472" s="188" t="s">
        <v>1</v>
      </c>
      <c r="N472" s="189" t="s">
        <v>42</v>
      </c>
      <c r="P472" s="153">
        <f t="shared" si="121"/>
        <v>0</v>
      </c>
      <c r="Q472" s="153">
        <v>0</v>
      </c>
      <c r="R472" s="153">
        <f t="shared" si="122"/>
        <v>0</v>
      </c>
      <c r="S472" s="153">
        <v>0</v>
      </c>
      <c r="T472" s="154">
        <f t="shared" si="123"/>
        <v>0</v>
      </c>
      <c r="AR472" s="155" t="s">
        <v>481</v>
      </c>
      <c r="AT472" s="155" t="s">
        <v>454</v>
      </c>
      <c r="AU472" s="155" t="s">
        <v>88</v>
      </c>
      <c r="AY472" s="16" t="s">
        <v>317</v>
      </c>
      <c r="BE472" s="156">
        <f t="shared" si="124"/>
        <v>0</v>
      </c>
      <c r="BF472" s="156">
        <f t="shared" si="125"/>
        <v>0</v>
      </c>
      <c r="BG472" s="156">
        <f t="shared" si="126"/>
        <v>0</v>
      </c>
      <c r="BH472" s="156">
        <f t="shared" si="127"/>
        <v>0</v>
      </c>
      <c r="BI472" s="156">
        <f t="shared" si="128"/>
        <v>0</v>
      </c>
      <c r="BJ472" s="16" t="s">
        <v>88</v>
      </c>
      <c r="BK472" s="156">
        <f t="shared" si="129"/>
        <v>0</v>
      </c>
      <c r="BL472" s="16" t="s">
        <v>396</v>
      </c>
      <c r="BM472" s="155" t="s">
        <v>6960</v>
      </c>
    </row>
    <row r="473" spans="2:65" s="1" customFormat="1" ht="24.15" customHeight="1">
      <c r="B473" s="142"/>
      <c r="C473" s="179" t="s">
        <v>3000</v>
      </c>
      <c r="D473" s="179" t="s">
        <v>454</v>
      </c>
      <c r="E473" s="180" t="s">
        <v>10391</v>
      </c>
      <c r="F473" s="181" t="s">
        <v>10392</v>
      </c>
      <c r="G473" s="182" t="s">
        <v>467</v>
      </c>
      <c r="H473" s="183">
        <v>16</v>
      </c>
      <c r="I473" s="184"/>
      <c r="J473" s="185">
        <f t="shared" si="120"/>
        <v>0</v>
      </c>
      <c r="K473" s="186"/>
      <c r="L473" s="187"/>
      <c r="M473" s="188" t="s">
        <v>1</v>
      </c>
      <c r="N473" s="189" t="s">
        <v>42</v>
      </c>
      <c r="P473" s="153">
        <f t="shared" si="121"/>
        <v>0</v>
      </c>
      <c r="Q473" s="153">
        <v>0</v>
      </c>
      <c r="R473" s="153">
        <f t="shared" si="122"/>
        <v>0</v>
      </c>
      <c r="S473" s="153">
        <v>0</v>
      </c>
      <c r="T473" s="154">
        <f t="shared" si="123"/>
        <v>0</v>
      </c>
      <c r="AR473" s="155" t="s">
        <v>481</v>
      </c>
      <c r="AT473" s="155" t="s">
        <v>454</v>
      </c>
      <c r="AU473" s="155" t="s">
        <v>88</v>
      </c>
      <c r="AY473" s="16" t="s">
        <v>317</v>
      </c>
      <c r="BE473" s="156">
        <f t="shared" si="124"/>
        <v>0</v>
      </c>
      <c r="BF473" s="156">
        <f t="shared" si="125"/>
        <v>0</v>
      </c>
      <c r="BG473" s="156">
        <f t="shared" si="126"/>
        <v>0</v>
      </c>
      <c r="BH473" s="156">
        <f t="shared" si="127"/>
        <v>0</v>
      </c>
      <c r="BI473" s="156">
        <f t="shared" si="128"/>
        <v>0</v>
      </c>
      <c r="BJ473" s="16" t="s">
        <v>88</v>
      </c>
      <c r="BK473" s="156">
        <f t="shared" si="129"/>
        <v>0</v>
      </c>
      <c r="BL473" s="16" t="s">
        <v>396</v>
      </c>
      <c r="BM473" s="155" t="s">
        <v>6971</v>
      </c>
    </row>
    <row r="474" spans="2:65" s="1" customFormat="1" ht="24.15" customHeight="1">
      <c r="B474" s="142"/>
      <c r="C474" s="179" t="s">
        <v>3005</v>
      </c>
      <c r="D474" s="179" t="s">
        <v>454</v>
      </c>
      <c r="E474" s="180" t="s">
        <v>10393</v>
      </c>
      <c r="F474" s="181" t="s">
        <v>10394</v>
      </c>
      <c r="G474" s="182" t="s">
        <v>467</v>
      </c>
      <c r="H474" s="183">
        <v>14</v>
      </c>
      <c r="I474" s="184"/>
      <c r="J474" s="185">
        <f t="shared" si="120"/>
        <v>0</v>
      </c>
      <c r="K474" s="186"/>
      <c r="L474" s="187"/>
      <c r="M474" s="188" t="s">
        <v>1</v>
      </c>
      <c r="N474" s="189" t="s">
        <v>42</v>
      </c>
      <c r="P474" s="153">
        <f t="shared" si="121"/>
        <v>0</v>
      </c>
      <c r="Q474" s="153">
        <v>0</v>
      </c>
      <c r="R474" s="153">
        <f t="shared" si="122"/>
        <v>0</v>
      </c>
      <c r="S474" s="153">
        <v>0</v>
      </c>
      <c r="T474" s="154">
        <f t="shared" si="123"/>
        <v>0</v>
      </c>
      <c r="AR474" s="155" t="s">
        <v>481</v>
      </c>
      <c r="AT474" s="155" t="s">
        <v>454</v>
      </c>
      <c r="AU474" s="155" t="s">
        <v>88</v>
      </c>
      <c r="AY474" s="16" t="s">
        <v>317</v>
      </c>
      <c r="BE474" s="156">
        <f t="shared" si="124"/>
        <v>0</v>
      </c>
      <c r="BF474" s="156">
        <f t="shared" si="125"/>
        <v>0</v>
      </c>
      <c r="BG474" s="156">
        <f t="shared" si="126"/>
        <v>0</v>
      </c>
      <c r="BH474" s="156">
        <f t="shared" si="127"/>
        <v>0</v>
      </c>
      <c r="BI474" s="156">
        <f t="shared" si="128"/>
        <v>0</v>
      </c>
      <c r="BJ474" s="16" t="s">
        <v>88</v>
      </c>
      <c r="BK474" s="156">
        <f t="shared" si="129"/>
        <v>0</v>
      </c>
      <c r="BL474" s="16" t="s">
        <v>396</v>
      </c>
      <c r="BM474" s="155" t="s">
        <v>6985</v>
      </c>
    </row>
    <row r="475" spans="2:65" s="1" customFormat="1" ht="24.15" customHeight="1">
      <c r="B475" s="142"/>
      <c r="C475" s="179" t="s">
        <v>3014</v>
      </c>
      <c r="D475" s="179" t="s">
        <v>454</v>
      </c>
      <c r="E475" s="180" t="s">
        <v>10395</v>
      </c>
      <c r="F475" s="181" t="s">
        <v>10396</v>
      </c>
      <c r="G475" s="182" t="s">
        <v>467</v>
      </c>
      <c r="H475" s="183">
        <v>234</v>
      </c>
      <c r="I475" s="184"/>
      <c r="J475" s="185">
        <f t="shared" si="120"/>
        <v>0</v>
      </c>
      <c r="K475" s="186"/>
      <c r="L475" s="187"/>
      <c r="M475" s="188" t="s">
        <v>1</v>
      </c>
      <c r="N475" s="189" t="s">
        <v>42</v>
      </c>
      <c r="P475" s="153">
        <f t="shared" si="121"/>
        <v>0</v>
      </c>
      <c r="Q475" s="153">
        <v>0</v>
      </c>
      <c r="R475" s="153">
        <f t="shared" si="122"/>
        <v>0</v>
      </c>
      <c r="S475" s="153">
        <v>0</v>
      </c>
      <c r="T475" s="154">
        <f t="shared" si="123"/>
        <v>0</v>
      </c>
      <c r="AR475" s="155" t="s">
        <v>481</v>
      </c>
      <c r="AT475" s="155" t="s">
        <v>454</v>
      </c>
      <c r="AU475" s="155" t="s">
        <v>88</v>
      </c>
      <c r="AY475" s="16" t="s">
        <v>317</v>
      </c>
      <c r="BE475" s="156">
        <f t="shared" si="124"/>
        <v>0</v>
      </c>
      <c r="BF475" s="156">
        <f t="shared" si="125"/>
        <v>0</v>
      </c>
      <c r="BG475" s="156">
        <f t="shared" si="126"/>
        <v>0</v>
      </c>
      <c r="BH475" s="156">
        <f t="shared" si="127"/>
        <v>0</v>
      </c>
      <c r="BI475" s="156">
        <f t="shared" si="128"/>
        <v>0</v>
      </c>
      <c r="BJ475" s="16" t="s">
        <v>88</v>
      </c>
      <c r="BK475" s="156">
        <f t="shared" si="129"/>
        <v>0</v>
      </c>
      <c r="BL475" s="16" t="s">
        <v>396</v>
      </c>
      <c r="BM475" s="155" t="s">
        <v>6993</v>
      </c>
    </row>
    <row r="476" spans="2:65" s="1" customFormat="1" ht="24.15" customHeight="1">
      <c r="B476" s="142"/>
      <c r="C476" s="179" t="s">
        <v>3022</v>
      </c>
      <c r="D476" s="179" t="s">
        <v>454</v>
      </c>
      <c r="E476" s="180" t="s">
        <v>10397</v>
      </c>
      <c r="F476" s="181" t="s">
        <v>10398</v>
      </c>
      <c r="G476" s="182" t="s">
        <v>484</v>
      </c>
      <c r="H476" s="183">
        <v>2838</v>
      </c>
      <c r="I476" s="184"/>
      <c r="J476" s="185">
        <f t="shared" si="120"/>
        <v>0</v>
      </c>
      <c r="K476" s="186"/>
      <c r="L476" s="187"/>
      <c r="M476" s="188" t="s">
        <v>1</v>
      </c>
      <c r="N476" s="189" t="s">
        <v>42</v>
      </c>
      <c r="P476" s="153">
        <f t="shared" si="121"/>
        <v>0</v>
      </c>
      <c r="Q476" s="153">
        <v>0</v>
      </c>
      <c r="R476" s="153">
        <f t="shared" si="122"/>
        <v>0</v>
      </c>
      <c r="S476" s="153">
        <v>0</v>
      </c>
      <c r="T476" s="154">
        <f t="shared" si="123"/>
        <v>0</v>
      </c>
      <c r="AR476" s="155" t="s">
        <v>481</v>
      </c>
      <c r="AT476" s="155" t="s">
        <v>454</v>
      </c>
      <c r="AU476" s="155" t="s">
        <v>88</v>
      </c>
      <c r="AY476" s="16" t="s">
        <v>317</v>
      </c>
      <c r="BE476" s="156">
        <f t="shared" si="124"/>
        <v>0</v>
      </c>
      <c r="BF476" s="156">
        <f t="shared" si="125"/>
        <v>0</v>
      </c>
      <c r="BG476" s="156">
        <f t="shared" si="126"/>
        <v>0</v>
      </c>
      <c r="BH476" s="156">
        <f t="shared" si="127"/>
        <v>0</v>
      </c>
      <c r="BI476" s="156">
        <f t="shared" si="128"/>
        <v>0</v>
      </c>
      <c r="BJ476" s="16" t="s">
        <v>88</v>
      </c>
      <c r="BK476" s="156">
        <f t="shared" si="129"/>
        <v>0</v>
      </c>
      <c r="BL476" s="16" t="s">
        <v>396</v>
      </c>
      <c r="BM476" s="155" t="s">
        <v>7002</v>
      </c>
    </row>
    <row r="477" spans="2:65" s="1" customFormat="1" ht="24.15" customHeight="1">
      <c r="B477" s="142"/>
      <c r="C477" s="179" t="s">
        <v>3027</v>
      </c>
      <c r="D477" s="179" t="s">
        <v>454</v>
      </c>
      <c r="E477" s="180" t="s">
        <v>10399</v>
      </c>
      <c r="F477" s="181" t="s">
        <v>10400</v>
      </c>
      <c r="G477" s="182" t="s">
        <v>484</v>
      </c>
      <c r="H477" s="183">
        <v>28</v>
      </c>
      <c r="I477" s="184"/>
      <c r="J477" s="185">
        <f t="shared" si="120"/>
        <v>0</v>
      </c>
      <c r="K477" s="186"/>
      <c r="L477" s="187"/>
      <c r="M477" s="188" t="s">
        <v>1</v>
      </c>
      <c r="N477" s="189" t="s">
        <v>42</v>
      </c>
      <c r="P477" s="153">
        <f t="shared" si="121"/>
        <v>0</v>
      </c>
      <c r="Q477" s="153">
        <v>0</v>
      </c>
      <c r="R477" s="153">
        <f t="shared" si="122"/>
        <v>0</v>
      </c>
      <c r="S477" s="153">
        <v>0</v>
      </c>
      <c r="T477" s="154">
        <f t="shared" si="123"/>
        <v>0</v>
      </c>
      <c r="AR477" s="155" t="s">
        <v>481</v>
      </c>
      <c r="AT477" s="155" t="s">
        <v>454</v>
      </c>
      <c r="AU477" s="155" t="s">
        <v>88</v>
      </c>
      <c r="AY477" s="16" t="s">
        <v>317</v>
      </c>
      <c r="BE477" s="156">
        <f t="shared" si="124"/>
        <v>0</v>
      </c>
      <c r="BF477" s="156">
        <f t="shared" si="125"/>
        <v>0</v>
      </c>
      <c r="BG477" s="156">
        <f t="shared" si="126"/>
        <v>0</v>
      </c>
      <c r="BH477" s="156">
        <f t="shared" si="127"/>
        <v>0</v>
      </c>
      <c r="BI477" s="156">
        <f t="shared" si="128"/>
        <v>0</v>
      </c>
      <c r="BJ477" s="16" t="s">
        <v>88</v>
      </c>
      <c r="BK477" s="156">
        <f t="shared" si="129"/>
        <v>0</v>
      </c>
      <c r="BL477" s="16" t="s">
        <v>396</v>
      </c>
      <c r="BM477" s="155" t="s">
        <v>7034</v>
      </c>
    </row>
    <row r="478" spans="2:65" s="1" customFormat="1" ht="24.15" customHeight="1">
      <c r="B478" s="142"/>
      <c r="C478" s="179" t="s">
        <v>3034</v>
      </c>
      <c r="D478" s="179" t="s">
        <v>454</v>
      </c>
      <c r="E478" s="180" t="s">
        <v>10401</v>
      </c>
      <c r="F478" s="181" t="s">
        <v>10402</v>
      </c>
      <c r="G478" s="182" t="s">
        <v>467</v>
      </c>
      <c r="H478" s="183">
        <v>18095</v>
      </c>
      <c r="I478" s="184"/>
      <c r="J478" s="185">
        <f t="shared" si="120"/>
        <v>0</v>
      </c>
      <c r="K478" s="186"/>
      <c r="L478" s="187"/>
      <c r="M478" s="188" t="s">
        <v>1</v>
      </c>
      <c r="N478" s="189" t="s">
        <v>42</v>
      </c>
      <c r="P478" s="153">
        <f t="shared" si="121"/>
        <v>0</v>
      </c>
      <c r="Q478" s="153">
        <v>0</v>
      </c>
      <c r="R478" s="153">
        <f t="shared" si="122"/>
        <v>0</v>
      </c>
      <c r="S478" s="153">
        <v>0</v>
      </c>
      <c r="T478" s="154">
        <f t="shared" si="123"/>
        <v>0</v>
      </c>
      <c r="AR478" s="155" t="s">
        <v>481</v>
      </c>
      <c r="AT478" s="155" t="s">
        <v>454</v>
      </c>
      <c r="AU478" s="155" t="s">
        <v>88</v>
      </c>
      <c r="AY478" s="16" t="s">
        <v>317</v>
      </c>
      <c r="BE478" s="156">
        <f t="shared" si="124"/>
        <v>0</v>
      </c>
      <c r="BF478" s="156">
        <f t="shared" si="125"/>
        <v>0</v>
      </c>
      <c r="BG478" s="156">
        <f t="shared" si="126"/>
        <v>0</v>
      </c>
      <c r="BH478" s="156">
        <f t="shared" si="127"/>
        <v>0</v>
      </c>
      <c r="BI478" s="156">
        <f t="shared" si="128"/>
        <v>0</v>
      </c>
      <c r="BJ478" s="16" t="s">
        <v>88</v>
      </c>
      <c r="BK478" s="156">
        <f t="shared" si="129"/>
        <v>0</v>
      </c>
      <c r="BL478" s="16" t="s">
        <v>396</v>
      </c>
      <c r="BM478" s="155" t="s">
        <v>7045</v>
      </c>
    </row>
    <row r="479" spans="2:65" s="1" customFormat="1" ht="24.15" customHeight="1">
      <c r="B479" s="142"/>
      <c r="C479" s="179" t="s">
        <v>3041</v>
      </c>
      <c r="D479" s="179" t="s">
        <v>454</v>
      </c>
      <c r="E479" s="180" t="s">
        <v>10403</v>
      </c>
      <c r="F479" s="181" t="s">
        <v>10404</v>
      </c>
      <c r="G479" s="182" t="s">
        <v>484</v>
      </c>
      <c r="H479" s="183">
        <v>2668</v>
      </c>
      <c r="I479" s="184"/>
      <c r="J479" s="185">
        <f t="shared" si="120"/>
        <v>0</v>
      </c>
      <c r="K479" s="186"/>
      <c r="L479" s="187"/>
      <c r="M479" s="188" t="s">
        <v>1</v>
      </c>
      <c r="N479" s="189" t="s">
        <v>42</v>
      </c>
      <c r="P479" s="153">
        <f t="shared" si="121"/>
        <v>0</v>
      </c>
      <c r="Q479" s="153">
        <v>0</v>
      </c>
      <c r="R479" s="153">
        <f t="shared" si="122"/>
        <v>0</v>
      </c>
      <c r="S479" s="153">
        <v>0</v>
      </c>
      <c r="T479" s="154">
        <f t="shared" si="123"/>
        <v>0</v>
      </c>
      <c r="AR479" s="155" t="s">
        <v>481</v>
      </c>
      <c r="AT479" s="155" t="s">
        <v>454</v>
      </c>
      <c r="AU479" s="155" t="s">
        <v>88</v>
      </c>
      <c r="AY479" s="16" t="s">
        <v>317</v>
      </c>
      <c r="BE479" s="156">
        <f t="shared" si="124"/>
        <v>0</v>
      </c>
      <c r="BF479" s="156">
        <f t="shared" si="125"/>
        <v>0</v>
      </c>
      <c r="BG479" s="156">
        <f t="shared" si="126"/>
        <v>0</v>
      </c>
      <c r="BH479" s="156">
        <f t="shared" si="127"/>
        <v>0</v>
      </c>
      <c r="BI479" s="156">
        <f t="shared" si="128"/>
        <v>0</v>
      </c>
      <c r="BJ479" s="16" t="s">
        <v>88</v>
      </c>
      <c r="BK479" s="156">
        <f t="shared" si="129"/>
        <v>0</v>
      </c>
      <c r="BL479" s="16" t="s">
        <v>396</v>
      </c>
      <c r="BM479" s="155" t="s">
        <v>7057</v>
      </c>
    </row>
    <row r="480" spans="2:65" s="1" customFormat="1" ht="24.15" customHeight="1">
      <c r="B480" s="142"/>
      <c r="C480" s="179" t="s">
        <v>3047</v>
      </c>
      <c r="D480" s="179" t="s">
        <v>454</v>
      </c>
      <c r="E480" s="180" t="s">
        <v>10405</v>
      </c>
      <c r="F480" s="181" t="s">
        <v>10406</v>
      </c>
      <c r="G480" s="182" t="s">
        <v>467</v>
      </c>
      <c r="H480" s="183">
        <v>102</v>
      </c>
      <c r="I480" s="184"/>
      <c r="J480" s="185">
        <f t="shared" si="120"/>
        <v>0</v>
      </c>
      <c r="K480" s="186"/>
      <c r="L480" s="187"/>
      <c r="M480" s="188" t="s">
        <v>1</v>
      </c>
      <c r="N480" s="189" t="s">
        <v>42</v>
      </c>
      <c r="P480" s="153">
        <f t="shared" si="121"/>
        <v>0</v>
      </c>
      <c r="Q480" s="153">
        <v>0</v>
      </c>
      <c r="R480" s="153">
        <f t="shared" si="122"/>
        <v>0</v>
      </c>
      <c r="S480" s="153">
        <v>0</v>
      </c>
      <c r="T480" s="154">
        <f t="shared" si="123"/>
        <v>0</v>
      </c>
      <c r="AR480" s="155" t="s">
        <v>481</v>
      </c>
      <c r="AT480" s="155" t="s">
        <v>454</v>
      </c>
      <c r="AU480" s="155" t="s">
        <v>88</v>
      </c>
      <c r="AY480" s="16" t="s">
        <v>317</v>
      </c>
      <c r="BE480" s="156">
        <f t="shared" si="124"/>
        <v>0</v>
      </c>
      <c r="BF480" s="156">
        <f t="shared" si="125"/>
        <v>0</v>
      </c>
      <c r="BG480" s="156">
        <f t="shared" si="126"/>
        <v>0</v>
      </c>
      <c r="BH480" s="156">
        <f t="shared" si="127"/>
        <v>0</v>
      </c>
      <c r="BI480" s="156">
        <f t="shared" si="128"/>
        <v>0</v>
      </c>
      <c r="BJ480" s="16" t="s">
        <v>88</v>
      </c>
      <c r="BK480" s="156">
        <f t="shared" si="129"/>
        <v>0</v>
      </c>
      <c r="BL480" s="16" t="s">
        <v>396</v>
      </c>
      <c r="BM480" s="155" t="s">
        <v>7068</v>
      </c>
    </row>
    <row r="481" spans="2:65" s="1" customFormat="1" ht="24.15" customHeight="1">
      <c r="B481" s="142"/>
      <c r="C481" s="179" t="s">
        <v>3051</v>
      </c>
      <c r="D481" s="179" t="s">
        <v>454</v>
      </c>
      <c r="E481" s="180" t="s">
        <v>10407</v>
      </c>
      <c r="F481" s="181" t="s">
        <v>10408</v>
      </c>
      <c r="G481" s="182" t="s">
        <v>467</v>
      </c>
      <c r="H481" s="183">
        <v>26</v>
      </c>
      <c r="I481" s="184"/>
      <c r="J481" s="185">
        <f t="shared" si="120"/>
        <v>0</v>
      </c>
      <c r="K481" s="186"/>
      <c r="L481" s="187"/>
      <c r="M481" s="188" t="s">
        <v>1</v>
      </c>
      <c r="N481" s="189" t="s">
        <v>42</v>
      </c>
      <c r="P481" s="153">
        <f t="shared" si="121"/>
        <v>0</v>
      </c>
      <c r="Q481" s="153">
        <v>0</v>
      </c>
      <c r="R481" s="153">
        <f t="shared" si="122"/>
        <v>0</v>
      </c>
      <c r="S481" s="153">
        <v>0</v>
      </c>
      <c r="T481" s="154">
        <f t="shared" si="123"/>
        <v>0</v>
      </c>
      <c r="AR481" s="155" t="s">
        <v>481</v>
      </c>
      <c r="AT481" s="155" t="s">
        <v>454</v>
      </c>
      <c r="AU481" s="155" t="s">
        <v>88</v>
      </c>
      <c r="AY481" s="16" t="s">
        <v>317</v>
      </c>
      <c r="BE481" s="156">
        <f t="shared" si="124"/>
        <v>0</v>
      </c>
      <c r="BF481" s="156">
        <f t="shared" si="125"/>
        <v>0</v>
      </c>
      <c r="BG481" s="156">
        <f t="shared" si="126"/>
        <v>0</v>
      </c>
      <c r="BH481" s="156">
        <f t="shared" si="127"/>
        <v>0</v>
      </c>
      <c r="BI481" s="156">
        <f t="shared" si="128"/>
        <v>0</v>
      </c>
      <c r="BJ481" s="16" t="s">
        <v>88</v>
      </c>
      <c r="BK481" s="156">
        <f t="shared" si="129"/>
        <v>0</v>
      </c>
      <c r="BL481" s="16" t="s">
        <v>396</v>
      </c>
      <c r="BM481" s="155" t="s">
        <v>7078</v>
      </c>
    </row>
    <row r="482" spans="2:65" s="1" customFormat="1" ht="24.15" customHeight="1">
      <c r="B482" s="142"/>
      <c r="C482" s="179" t="s">
        <v>3059</v>
      </c>
      <c r="D482" s="179" t="s">
        <v>454</v>
      </c>
      <c r="E482" s="180" t="s">
        <v>10409</v>
      </c>
      <c r="F482" s="181" t="s">
        <v>10410</v>
      </c>
      <c r="G482" s="182" t="s">
        <v>467</v>
      </c>
      <c r="H482" s="183">
        <v>1184</v>
      </c>
      <c r="I482" s="184"/>
      <c r="J482" s="185">
        <f t="shared" si="120"/>
        <v>0</v>
      </c>
      <c r="K482" s="186"/>
      <c r="L482" s="187"/>
      <c r="M482" s="188" t="s">
        <v>1</v>
      </c>
      <c r="N482" s="189" t="s">
        <v>42</v>
      </c>
      <c r="P482" s="153">
        <f t="shared" si="121"/>
        <v>0</v>
      </c>
      <c r="Q482" s="153">
        <v>0</v>
      </c>
      <c r="R482" s="153">
        <f t="shared" si="122"/>
        <v>0</v>
      </c>
      <c r="S482" s="153">
        <v>0</v>
      </c>
      <c r="T482" s="154">
        <f t="shared" si="123"/>
        <v>0</v>
      </c>
      <c r="AR482" s="155" t="s">
        <v>481</v>
      </c>
      <c r="AT482" s="155" t="s">
        <v>454</v>
      </c>
      <c r="AU482" s="155" t="s">
        <v>88</v>
      </c>
      <c r="AY482" s="16" t="s">
        <v>317</v>
      </c>
      <c r="BE482" s="156">
        <f t="shared" si="124"/>
        <v>0</v>
      </c>
      <c r="BF482" s="156">
        <f t="shared" si="125"/>
        <v>0</v>
      </c>
      <c r="BG482" s="156">
        <f t="shared" si="126"/>
        <v>0</v>
      </c>
      <c r="BH482" s="156">
        <f t="shared" si="127"/>
        <v>0</v>
      </c>
      <c r="BI482" s="156">
        <f t="shared" si="128"/>
        <v>0</v>
      </c>
      <c r="BJ482" s="16" t="s">
        <v>88</v>
      </c>
      <c r="BK482" s="156">
        <f t="shared" si="129"/>
        <v>0</v>
      </c>
      <c r="BL482" s="16" t="s">
        <v>396</v>
      </c>
      <c r="BM482" s="155" t="s">
        <v>7088</v>
      </c>
    </row>
    <row r="483" spans="2:65" s="1" customFormat="1" ht="24.15" customHeight="1">
      <c r="B483" s="142"/>
      <c r="C483" s="179" t="s">
        <v>1562</v>
      </c>
      <c r="D483" s="179" t="s">
        <v>454</v>
      </c>
      <c r="E483" s="180" t="s">
        <v>10411</v>
      </c>
      <c r="F483" s="181" t="s">
        <v>10412</v>
      </c>
      <c r="G483" s="182" t="s">
        <v>467</v>
      </c>
      <c r="H483" s="183">
        <v>12</v>
      </c>
      <c r="I483" s="184"/>
      <c r="J483" s="185">
        <f t="shared" si="120"/>
        <v>0</v>
      </c>
      <c r="K483" s="186"/>
      <c r="L483" s="187"/>
      <c r="M483" s="188" t="s">
        <v>1</v>
      </c>
      <c r="N483" s="189" t="s">
        <v>42</v>
      </c>
      <c r="P483" s="153">
        <f t="shared" si="121"/>
        <v>0</v>
      </c>
      <c r="Q483" s="153">
        <v>0</v>
      </c>
      <c r="R483" s="153">
        <f t="shared" si="122"/>
        <v>0</v>
      </c>
      <c r="S483" s="153">
        <v>0</v>
      </c>
      <c r="T483" s="154">
        <f t="shared" si="123"/>
        <v>0</v>
      </c>
      <c r="AR483" s="155" t="s">
        <v>481</v>
      </c>
      <c r="AT483" s="155" t="s">
        <v>454</v>
      </c>
      <c r="AU483" s="155" t="s">
        <v>88</v>
      </c>
      <c r="AY483" s="16" t="s">
        <v>317</v>
      </c>
      <c r="BE483" s="156">
        <f t="shared" si="124"/>
        <v>0</v>
      </c>
      <c r="BF483" s="156">
        <f t="shared" si="125"/>
        <v>0</v>
      </c>
      <c r="BG483" s="156">
        <f t="shared" si="126"/>
        <v>0</v>
      </c>
      <c r="BH483" s="156">
        <f t="shared" si="127"/>
        <v>0</v>
      </c>
      <c r="BI483" s="156">
        <f t="shared" si="128"/>
        <v>0</v>
      </c>
      <c r="BJ483" s="16" t="s">
        <v>88</v>
      </c>
      <c r="BK483" s="156">
        <f t="shared" si="129"/>
        <v>0</v>
      </c>
      <c r="BL483" s="16" t="s">
        <v>396</v>
      </c>
      <c r="BM483" s="155" t="s">
        <v>7101</v>
      </c>
    </row>
    <row r="484" spans="2:65" s="1" customFormat="1" ht="24.15" customHeight="1">
      <c r="B484" s="142"/>
      <c r="C484" s="179" t="s">
        <v>3073</v>
      </c>
      <c r="D484" s="179" t="s">
        <v>454</v>
      </c>
      <c r="E484" s="180" t="s">
        <v>10413</v>
      </c>
      <c r="F484" s="181" t="s">
        <v>10414</v>
      </c>
      <c r="G484" s="182" t="s">
        <v>484</v>
      </c>
      <c r="H484" s="183">
        <v>1101</v>
      </c>
      <c r="I484" s="184"/>
      <c r="J484" s="185">
        <f t="shared" si="120"/>
        <v>0</v>
      </c>
      <c r="K484" s="186"/>
      <c r="L484" s="187"/>
      <c r="M484" s="188" t="s">
        <v>1</v>
      </c>
      <c r="N484" s="189" t="s">
        <v>42</v>
      </c>
      <c r="P484" s="153">
        <f t="shared" si="121"/>
        <v>0</v>
      </c>
      <c r="Q484" s="153">
        <v>0</v>
      </c>
      <c r="R484" s="153">
        <f t="shared" si="122"/>
        <v>0</v>
      </c>
      <c r="S484" s="153">
        <v>0</v>
      </c>
      <c r="T484" s="154">
        <f t="shared" si="123"/>
        <v>0</v>
      </c>
      <c r="AR484" s="155" t="s">
        <v>481</v>
      </c>
      <c r="AT484" s="155" t="s">
        <v>454</v>
      </c>
      <c r="AU484" s="155" t="s">
        <v>88</v>
      </c>
      <c r="AY484" s="16" t="s">
        <v>317</v>
      </c>
      <c r="BE484" s="156">
        <f t="shared" si="124"/>
        <v>0</v>
      </c>
      <c r="BF484" s="156">
        <f t="shared" si="125"/>
        <v>0</v>
      </c>
      <c r="BG484" s="156">
        <f t="shared" si="126"/>
        <v>0</v>
      </c>
      <c r="BH484" s="156">
        <f t="shared" si="127"/>
        <v>0</v>
      </c>
      <c r="BI484" s="156">
        <f t="shared" si="128"/>
        <v>0</v>
      </c>
      <c r="BJ484" s="16" t="s">
        <v>88</v>
      </c>
      <c r="BK484" s="156">
        <f t="shared" si="129"/>
        <v>0</v>
      </c>
      <c r="BL484" s="16" t="s">
        <v>396</v>
      </c>
      <c r="BM484" s="155" t="s">
        <v>7113</v>
      </c>
    </row>
    <row r="485" spans="2:65" s="1" customFormat="1" ht="24.15" customHeight="1">
      <c r="B485" s="142"/>
      <c r="C485" s="179" t="s">
        <v>3077</v>
      </c>
      <c r="D485" s="179" t="s">
        <v>454</v>
      </c>
      <c r="E485" s="180" t="s">
        <v>10415</v>
      </c>
      <c r="F485" s="181" t="s">
        <v>10416</v>
      </c>
      <c r="G485" s="182" t="s">
        <v>467</v>
      </c>
      <c r="H485" s="183">
        <v>1204</v>
      </c>
      <c r="I485" s="184"/>
      <c r="J485" s="185">
        <f t="shared" si="120"/>
        <v>0</v>
      </c>
      <c r="K485" s="186"/>
      <c r="L485" s="187"/>
      <c r="M485" s="188" t="s">
        <v>1</v>
      </c>
      <c r="N485" s="189" t="s">
        <v>42</v>
      </c>
      <c r="P485" s="153">
        <f t="shared" si="121"/>
        <v>0</v>
      </c>
      <c r="Q485" s="153">
        <v>0</v>
      </c>
      <c r="R485" s="153">
        <f t="shared" si="122"/>
        <v>0</v>
      </c>
      <c r="S485" s="153">
        <v>0</v>
      </c>
      <c r="T485" s="154">
        <f t="shared" si="123"/>
        <v>0</v>
      </c>
      <c r="AR485" s="155" t="s">
        <v>481</v>
      </c>
      <c r="AT485" s="155" t="s">
        <v>454</v>
      </c>
      <c r="AU485" s="155" t="s">
        <v>88</v>
      </c>
      <c r="AY485" s="16" t="s">
        <v>317</v>
      </c>
      <c r="BE485" s="156">
        <f t="shared" si="124"/>
        <v>0</v>
      </c>
      <c r="BF485" s="156">
        <f t="shared" si="125"/>
        <v>0</v>
      </c>
      <c r="BG485" s="156">
        <f t="shared" si="126"/>
        <v>0</v>
      </c>
      <c r="BH485" s="156">
        <f t="shared" si="127"/>
        <v>0</v>
      </c>
      <c r="BI485" s="156">
        <f t="shared" si="128"/>
        <v>0</v>
      </c>
      <c r="BJ485" s="16" t="s">
        <v>88</v>
      </c>
      <c r="BK485" s="156">
        <f t="shared" si="129"/>
        <v>0</v>
      </c>
      <c r="BL485" s="16" t="s">
        <v>396</v>
      </c>
      <c r="BM485" s="155" t="s">
        <v>7136</v>
      </c>
    </row>
    <row r="486" spans="2:65" s="1" customFormat="1" ht="24.15" customHeight="1">
      <c r="B486" s="142"/>
      <c r="C486" s="179" t="s">
        <v>3081</v>
      </c>
      <c r="D486" s="179" t="s">
        <v>454</v>
      </c>
      <c r="E486" s="180" t="s">
        <v>10417</v>
      </c>
      <c r="F486" s="181" t="s">
        <v>10418</v>
      </c>
      <c r="G486" s="182" t="s">
        <v>467</v>
      </c>
      <c r="H486" s="183">
        <v>24</v>
      </c>
      <c r="I486" s="184"/>
      <c r="J486" s="185">
        <f t="shared" si="120"/>
        <v>0</v>
      </c>
      <c r="K486" s="186"/>
      <c r="L486" s="187"/>
      <c r="M486" s="188" t="s">
        <v>1</v>
      </c>
      <c r="N486" s="189" t="s">
        <v>42</v>
      </c>
      <c r="P486" s="153">
        <f t="shared" si="121"/>
        <v>0</v>
      </c>
      <c r="Q486" s="153">
        <v>0</v>
      </c>
      <c r="R486" s="153">
        <f t="shared" si="122"/>
        <v>0</v>
      </c>
      <c r="S486" s="153">
        <v>0</v>
      </c>
      <c r="T486" s="154">
        <f t="shared" si="123"/>
        <v>0</v>
      </c>
      <c r="AR486" s="155" t="s">
        <v>481</v>
      </c>
      <c r="AT486" s="155" t="s">
        <v>454</v>
      </c>
      <c r="AU486" s="155" t="s">
        <v>88</v>
      </c>
      <c r="AY486" s="16" t="s">
        <v>317</v>
      </c>
      <c r="BE486" s="156">
        <f t="shared" si="124"/>
        <v>0</v>
      </c>
      <c r="BF486" s="156">
        <f t="shared" si="125"/>
        <v>0</v>
      </c>
      <c r="BG486" s="156">
        <f t="shared" si="126"/>
        <v>0</v>
      </c>
      <c r="BH486" s="156">
        <f t="shared" si="127"/>
        <v>0</v>
      </c>
      <c r="BI486" s="156">
        <f t="shared" si="128"/>
        <v>0</v>
      </c>
      <c r="BJ486" s="16" t="s">
        <v>88</v>
      </c>
      <c r="BK486" s="156">
        <f t="shared" si="129"/>
        <v>0</v>
      </c>
      <c r="BL486" s="16" t="s">
        <v>396</v>
      </c>
      <c r="BM486" s="155" t="s">
        <v>7146</v>
      </c>
    </row>
    <row r="487" spans="2:65" s="1" customFormat="1" ht="24.15" customHeight="1">
      <c r="B487" s="142"/>
      <c r="C487" s="179" t="s">
        <v>3085</v>
      </c>
      <c r="D487" s="179" t="s">
        <v>454</v>
      </c>
      <c r="E487" s="180" t="s">
        <v>10419</v>
      </c>
      <c r="F487" s="181" t="s">
        <v>10420</v>
      </c>
      <c r="G487" s="182" t="s">
        <v>467</v>
      </c>
      <c r="H487" s="183">
        <v>402</v>
      </c>
      <c r="I487" s="184"/>
      <c r="J487" s="185">
        <f t="shared" si="120"/>
        <v>0</v>
      </c>
      <c r="K487" s="186"/>
      <c r="L487" s="187"/>
      <c r="M487" s="188" t="s">
        <v>1</v>
      </c>
      <c r="N487" s="189" t="s">
        <v>42</v>
      </c>
      <c r="P487" s="153">
        <f t="shared" si="121"/>
        <v>0</v>
      </c>
      <c r="Q487" s="153">
        <v>0</v>
      </c>
      <c r="R487" s="153">
        <f t="shared" si="122"/>
        <v>0</v>
      </c>
      <c r="S487" s="153">
        <v>0</v>
      </c>
      <c r="T487" s="154">
        <f t="shared" si="123"/>
        <v>0</v>
      </c>
      <c r="AR487" s="155" t="s">
        <v>481</v>
      </c>
      <c r="AT487" s="155" t="s">
        <v>454</v>
      </c>
      <c r="AU487" s="155" t="s">
        <v>88</v>
      </c>
      <c r="AY487" s="16" t="s">
        <v>317</v>
      </c>
      <c r="BE487" s="156">
        <f t="shared" si="124"/>
        <v>0</v>
      </c>
      <c r="BF487" s="156">
        <f t="shared" si="125"/>
        <v>0</v>
      </c>
      <c r="BG487" s="156">
        <f t="shared" si="126"/>
        <v>0</v>
      </c>
      <c r="BH487" s="156">
        <f t="shared" si="127"/>
        <v>0</v>
      </c>
      <c r="BI487" s="156">
        <f t="shared" si="128"/>
        <v>0</v>
      </c>
      <c r="BJ487" s="16" t="s">
        <v>88</v>
      </c>
      <c r="BK487" s="156">
        <f t="shared" si="129"/>
        <v>0</v>
      </c>
      <c r="BL487" s="16" t="s">
        <v>396</v>
      </c>
      <c r="BM487" s="155" t="s">
        <v>7156</v>
      </c>
    </row>
    <row r="488" spans="2:65" s="1" customFormat="1" ht="24.15" customHeight="1">
      <c r="B488" s="142"/>
      <c r="C488" s="143" t="s">
        <v>3093</v>
      </c>
      <c r="D488" s="143" t="s">
        <v>319</v>
      </c>
      <c r="E488" s="144" t="s">
        <v>10421</v>
      </c>
      <c r="F488" s="145" t="s">
        <v>10422</v>
      </c>
      <c r="G488" s="146" t="s">
        <v>467</v>
      </c>
      <c r="H488" s="147">
        <v>5</v>
      </c>
      <c r="I488" s="148"/>
      <c r="J488" s="149">
        <f t="shared" si="120"/>
        <v>0</v>
      </c>
      <c r="K488" s="150"/>
      <c r="L488" s="31"/>
      <c r="M488" s="151" t="s">
        <v>1</v>
      </c>
      <c r="N488" s="152" t="s">
        <v>42</v>
      </c>
      <c r="P488" s="153">
        <f t="shared" si="121"/>
        <v>0</v>
      </c>
      <c r="Q488" s="153">
        <v>0</v>
      </c>
      <c r="R488" s="153">
        <f t="shared" si="122"/>
        <v>0</v>
      </c>
      <c r="S488" s="153">
        <v>0</v>
      </c>
      <c r="T488" s="154">
        <f t="shared" si="123"/>
        <v>0</v>
      </c>
      <c r="AR488" s="155" t="s">
        <v>396</v>
      </c>
      <c r="AT488" s="155" t="s">
        <v>319</v>
      </c>
      <c r="AU488" s="155" t="s">
        <v>88</v>
      </c>
      <c r="AY488" s="16" t="s">
        <v>317</v>
      </c>
      <c r="BE488" s="156">
        <f t="shared" si="124"/>
        <v>0</v>
      </c>
      <c r="BF488" s="156">
        <f t="shared" si="125"/>
        <v>0</v>
      </c>
      <c r="BG488" s="156">
        <f t="shared" si="126"/>
        <v>0</v>
      </c>
      <c r="BH488" s="156">
        <f t="shared" si="127"/>
        <v>0</v>
      </c>
      <c r="BI488" s="156">
        <f t="shared" si="128"/>
        <v>0</v>
      </c>
      <c r="BJ488" s="16" t="s">
        <v>88</v>
      </c>
      <c r="BK488" s="156">
        <f t="shared" si="129"/>
        <v>0</v>
      </c>
      <c r="BL488" s="16" t="s">
        <v>396</v>
      </c>
      <c r="BM488" s="155" t="s">
        <v>7167</v>
      </c>
    </row>
    <row r="489" spans="2:65" s="1" customFormat="1" ht="37.75" customHeight="1">
      <c r="B489" s="142"/>
      <c r="C489" s="179" t="s">
        <v>3101</v>
      </c>
      <c r="D489" s="179" t="s">
        <v>454</v>
      </c>
      <c r="E489" s="180" t="s">
        <v>10423</v>
      </c>
      <c r="F489" s="181" t="s">
        <v>10424</v>
      </c>
      <c r="G489" s="182" t="s">
        <v>467</v>
      </c>
      <c r="H489" s="183">
        <v>5</v>
      </c>
      <c r="I489" s="184"/>
      <c r="J489" s="185">
        <f t="shared" si="120"/>
        <v>0</v>
      </c>
      <c r="K489" s="186"/>
      <c r="L489" s="187"/>
      <c r="M489" s="188" t="s">
        <v>1</v>
      </c>
      <c r="N489" s="189" t="s">
        <v>42</v>
      </c>
      <c r="P489" s="153">
        <f t="shared" si="121"/>
        <v>0</v>
      </c>
      <c r="Q489" s="153">
        <v>0</v>
      </c>
      <c r="R489" s="153">
        <f t="shared" si="122"/>
        <v>0</v>
      </c>
      <c r="S489" s="153">
        <v>0</v>
      </c>
      <c r="T489" s="154">
        <f t="shared" si="123"/>
        <v>0</v>
      </c>
      <c r="AR489" s="155" t="s">
        <v>481</v>
      </c>
      <c r="AT489" s="155" t="s">
        <v>454</v>
      </c>
      <c r="AU489" s="155" t="s">
        <v>88</v>
      </c>
      <c r="AY489" s="16" t="s">
        <v>317</v>
      </c>
      <c r="BE489" s="156">
        <f t="shared" si="124"/>
        <v>0</v>
      </c>
      <c r="BF489" s="156">
        <f t="shared" si="125"/>
        <v>0</v>
      </c>
      <c r="BG489" s="156">
        <f t="shared" si="126"/>
        <v>0</v>
      </c>
      <c r="BH489" s="156">
        <f t="shared" si="127"/>
        <v>0</v>
      </c>
      <c r="BI489" s="156">
        <f t="shared" si="128"/>
        <v>0</v>
      </c>
      <c r="BJ489" s="16" t="s">
        <v>88</v>
      </c>
      <c r="BK489" s="156">
        <f t="shared" si="129"/>
        <v>0</v>
      </c>
      <c r="BL489" s="16" t="s">
        <v>396</v>
      </c>
      <c r="BM489" s="155" t="s">
        <v>7178</v>
      </c>
    </row>
    <row r="490" spans="2:65" s="1" customFormat="1" ht="24.15" customHeight="1">
      <c r="B490" s="142"/>
      <c r="C490" s="179" t="s">
        <v>3111</v>
      </c>
      <c r="D490" s="179" t="s">
        <v>454</v>
      </c>
      <c r="E490" s="180" t="s">
        <v>10425</v>
      </c>
      <c r="F490" s="181" t="s">
        <v>10426</v>
      </c>
      <c r="G490" s="182" t="s">
        <v>467</v>
      </c>
      <c r="H490" s="183">
        <v>5</v>
      </c>
      <c r="I490" s="184"/>
      <c r="J490" s="185">
        <f t="shared" si="120"/>
        <v>0</v>
      </c>
      <c r="K490" s="186"/>
      <c r="L490" s="187"/>
      <c r="M490" s="188" t="s">
        <v>1</v>
      </c>
      <c r="N490" s="189" t="s">
        <v>42</v>
      </c>
      <c r="P490" s="153">
        <f t="shared" si="121"/>
        <v>0</v>
      </c>
      <c r="Q490" s="153">
        <v>0</v>
      </c>
      <c r="R490" s="153">
        <f t="shared" si="122"/>
        <v>0</v>
      </c>
      <c r="S490" s="153">
        <v>0</v>
      </c>
      <c r="T490" s="154">
        <f t="shared" si="123"/>
        <v>0</v>
      </c>
      <c r="AR490" s="155" t="s">
        <v>481</v>
      </c>
      <c r="AT490" s="155" t="s">
        <v>454</v>
      </c>
      <c r="AU490" s="155" t="s">
        <v>88</v>
      </c>
      <c r="AY490" s="16" t="s">
        <v>317</v>
      </c>
      <c r="BE490" s="156">
        <f t="shared" si="124"/>
        <v>0</v>
      </c>
      <c r="BF490" s="156">
        <f t="shared" si="125"/>
        <v>0</v>
      </c>
      <c r="BG490" s="156">
        <f t="shared" si="126"/>
        <v>0</v>
      </c>
      <c r="BH490" s="156">
        <f t="shared" si="127"/>
        <v>0</v>
      </c>
      <c r="BI490" s="156">
        <f t="shared" si="128"/>
        <v>0</v>
      </c>
      <c r="BJ490" s="16" t="s">
        <v>88</v>
      </c>
      <c r="BK490" s="156">
        <f t="shared" si="129"/>
        <v>0</v>
      </c>
      <c r="BL490" s="16" t="s">
        <v>396</v>
      </c>
      <c r="BM490" s="155" t="s">
        <v>7225</v>
      </c>
    </row>
    <row r="491" spans="2:65" s="1" customFormat="1" ht="24.15" customHeight="1">
      <c r="B491" s="142"/>
      <c r="C491" s="143" t="s">
        <v>3119</v>
      </c>
      <c r="D491" s="143" t="s">
        <v>319</v>
      </c>
      <c r="E491" s="144" t="s">
        <v>10427</v>
      </c>
      <c r="F491" s="145" t="s">
        <v>10428</v>
      </c>
      <c r="G491" s="146" t="s">
        <v>467</v>
      </c>
      <c r="H491" s="147">
        <v>17</v>
      </c>
      <c r="I491" s="148"/>
      <c r="J491" s="149">
        <f t="shared" si="120"/>
        <v>0</v>
      </c>
      <c r="K491" s="150"/>
      <c r="L491" s="31"/>
      <c r="M491" s="151" t="s">
        <v>1</v>
      </c>
      <c r="N491" s="152" t="s">
        <v>42</v>
      </c>
      <c r="P491" s="153">
        <f t="shared" si="121"/>
        <v>0</v>
      </c>
      <c r="Q491" s="153">
        <v>0</v>
      </c>
      <c r="R491" s="153">
        <f t="shared" si="122"/>
        <v>0</v>
      </c>
      <c r="S491" s="153">
        <v>0</v>
      </c>
      <c r="T491" s="154">
        <f t="shared" si="123"/>
        <v>0</v>
      </c>
      <c r="AR491" s="155" t="s">
        <v>396</v>
      </c>
      <c r="AT491" s="155" t="s">
        <v>319</v>
      </c>
      <c r="AU491" s="155" t="s">
        <v>88</v>
      </c>
      <c r="AY491" s="16" t="s">
        <v>317</v>
      </c>
      <c r="BE491" s="156">
        <f t="shared" si="124"/>
        <v>0</v>
      </c>
      <c r="BF491" s="156">
        <f t="shared" si="125"/>
        <v>0</v>
      </c>
      <c r="BG491" s="156">
        <f t="shared" si="126"/>
        <v>0</v>
      </c>
      <c r="BH491" s="156">
        <f t="shared" si="127"/>
        <v>0</v>
      </c>
      <c r="BI491" s="156">
        <f t="shared" si="128"/>
        <v>0</v>
      </c>
      <c r="BJ491" s="16" t="s">
        <v>88</v>
      </c>
      <c r="BK491" s="156">
        <f t="shared" si="129"/>
        <v>0</v>
      </c>
      <c r="BL491" s="16" t="s">
        <v>396</v>
      </c>
      <c r="BM491" s="155" t="s">
        <v>7235</v>
      </c>
    </row>
    <row r="492" spans="2:65" s="1" customFormat="1" ht="37.75" customHeight="1">
      <c r="B492" s="142"/>
      <c r="C492" s="179" t="s">
        <v>3127</v>
      </c>
      <c r="D492" s="179" t="s">
        <v>454</v>
      </c>
      <c r="E492" s="180" t="s">
        <v>10429</v>
      </c>
      <c r="F492" s="181" t="s">
        <v>10430</v>
      </c>
      <c r="G492" s="182" t="s">
        <v>467</v>
      </c>
      <c r="H492" s="183">
        <v>17</v>
      </c>
      <c r="I492" s="184"/>
      <c r="J492" s="185">
        <f t="shared" si="120"/>
        <v>0</v>
      </c>
      <c r="K492" s="186"/>
      <c r="L492" s="187"/>
      <c r="M492" s="188" t="s">
        <v>1</v>
      </c>
      <c r="N492" s="189" t="s">
        <v>42</v>
      </c>
      <c r="P492" s="153">
        <f t="shared" si="121"/>
        <v>0</v>
      </c>
      <c r="Q492" s="153">
        <v>0</v>
      </c>
      <c r="R492" s="153">
        <f t="shared" si="122"/>
        <v>0</v>
      </c>
      <c r="S492" s="153">
        <v>0</v>
      </c>
      <c r="T492" s="154">
        <f t="shared" si="123"/>
        <v>0</v>
      </c>
      <c r="AR492" s="155" t="s">
        <v>481</v>
      </c>
      <c r="AT492" s="155" t="s">
        <v>454</v>
      </c>
      <c r="AU492" s="155" t="s">
        <v>88</v>
      </c>
      <c r="AY492" s="16" t="s">
        <v>317</v>
      </c>
      <c r="BE492" s="156">
        <f t="shared" si="124"/>
        <v>0</v>
      </c>
      <c r="BF492" s="156">
        <f t="shared" si="125"/>
        <v>0</v>
      </c>
      <c r="BG492" s="156">
        <f t="shared" si="126"/>
        <v>0</v>
      </c>
      <c r="BH492" s="156">
        <f t="shared" si="127"/>
        <v>0</v>
      </c>
      <c r="BI492" s="156">
        <f t="shared" si="128"/>
        <v>0</v>
      </c>
      <c r="BJ492" s="16" t="s">
        <v>88</v>
      </c>
      <c r="BK492" s="156">
        <f t="shared" si="129"/>
        <v>0</v>
      </c>
      <c r="BL492" s="16" t="s">
        <v>396</v>
      </c>
      <c r="BM492" s="155" t="s">
        <v>7245</v>
      </c>
    </row>
    <row r="493" spans="2:65" s="1" customFormat="1" ht="24.15" customHeight="1">
      <c r="B493" s="142"/>
      <c r="C493" s="179" t="s">
        <v>3140</v>
      </c>
      <c r="D493" s="179" t="s">
        <v>454</v>
      </c>
      <c r="E493" s="180" t="s">
        <v>10425</v>
      </c>
      <c r="F493" s="181" t="s">
        <v>10426</v>
      </c>
      <c r="G493" s="182" t="s">
        <v>467</v>
      </c>
      <c r="H493" s="183">
        <v>17</v>
      </c>
      <c r="I493" s="184"/>
      <c r="J493" s="185">
        <f t="shared" si="120"/>
        <v>0</v>
      </c>
      <c r="K493" s="186"/>
      <c r="L493" s="187"/>
      <c r="M493" s="188" t="s">
        <v>1</v>
      </c>
      <c r="N493" s="189" t="s">
        <v>42</v>
      </c>
      <c r="P493" s="153">
        <f t="shared" si="121"/>
        <v>0</v>
      </c>
      <c r="Q493" s="153">
        <v>0</v>
      </c>
      <c r="R493" s="153">
        <f t="shared" si="122"/>
        <v>0</v>
      </c>
      <c r="S493" s="153">
        <v>0</v>
      </c>
      <c r="T493" s="154">
        <f t="shared" si="123"/>
        <v>0</v>
      </c>
      <c r="AR493" s="155" t="s">
        <v>481</v>
      </c>
      <c r="AT493" s="155" t="s">
        <v>454</v>
      </c>
      <c r="AU493" s="155" t="s">
        <v>88</v>
      </c>
      <c r="AY493" s="16" t="s">
        <v>317</v>
      </c>
      <c r="BE493" s="156">
        <f t="shared" si="124"/>
        <v>0</v>
      </c>
      <c r="BF493" s="156">
        <f t="shared" si="125"/>
        <v>0</v>
      </c>
      <c r="BG493" s="156">
        <f t="shared" si="126"/>
        <v>0</v>
      </c>
      <c r="BH493" s="156">
        <f t="shared" si="127"/>
        <v>0</v>
      </c>
      <c r="BI493" s="156">
        <f t="shared" si="128"/>
        <v>0</v>
      </c>
      <c r="BJ493" s="16" t="s">
        <v>88</v>
      </c>
      <c r="BK493" s="156">
        <f t="shared" si="129"/>
        <v>0</v>
      </c>
      <c r="BL493" s="16" t="s">
        <v>396</v>
      </c>
      <c r="BM493" s="155" t="s">
        <v>7255</v>
      </c>
    </row>
    <row r="494" spans="2:65" s="1" customFormat="1" ht="24.15" customHeight="1">
      <c r="B494" s="142"/>
      <c r="C494" s="143" t="s">
        <v>3148</v>
      </c>
      <c r="D494" s="143" t="s">
        <v>319</v>
      </c>
      <c r="E494" s="144" t="s">
        <v>10431</v>
      </c>
      <c r="F494" s="145" t="s">
        <v>10432</v>
      </c>
      <c r="G494" s="146" t="s">
        <v>467</v>
      </c>
      <c r="H494" s="147">
        <v>17</v>
      </c>
      <c r="I494" s="148"/>
      <c r="J494" s="149">
        <f t="shared" si="120"/>
        <v>0</v>
      </c>
      <c r="K494" s="150"/>
      <c r="L494" s="31"/>
      <c r="M494" s="151" t="s">
        <v>1</v>
      </c>
      <c r="N494" s="152" t="s">
        <v>42</v>
      </c>
      <c r="P494" s="153">
        <f t="shared" si="121"/>
        <v>0</v>
      </c>
      <c r="Q494" s="153">
        <v>0</v>
      </c>
      <c r="R494" s="153">
        <f t="shared" si="122"/>
        <v>0</v>
      </c>
      <c r="S494" s="153">
        <v>0</v>
      </c>
      <c r="T494" s="154">
        <f t="shared" si="123"/>
        <v>0</v>
      </c>
      <c r="AR494" s="155" t="s">
        <v>396</v>
      </c>
      <c r="AT494" s="155" t="s">
        <v>319</v>
      </c>
      <c r="AU494" s="155" t="s">
        <v>88</v>
      </c>
      <c r="AY494" s="16" t="s">
        <v>317</v>
      </c>
      <c r="BE494" s="156">
        <f t="shared" si="124"/>
        <v>0</v>
      </c>
      <c r="BF494" s="156">
        <f t="shared" si="125"/>
        <v>0</v>
      </c>
      <c r="BG494" s="156">
        <f t="shared" si="126"/>
        <v>0</v>
      </c>
      <c r="BH494" s="156">
        <f t="shared" si="127"/>
        <v>0</v>
      </c>
      <c r="BI494" s="156">
        <f t="shared" si="128"/>
        <v>0</v>
      </c>
      <c r="BJ494" s="16" t="s">
        <v>88</v>
      </c>
      <c r="BK494" s="156">
        <f t="shared" si="129"/>
        <v>0</v>
      </c>
      <c r="BL494" s="16" t="s">
        <v>396</v>
      </c>
      <c r="BM494" s="155" t="s">
        <v>7265</v>
      </c>
    </row>
    <row r="495" spans="2:65" s="1" customFormat="1" ht="37.75" customHeight="1">
      <c r="B495" s="142"/>
      <c r="C495" s="179" t="s">
        <v>3156</v>
      </c>
      <c r="D495" s="179" t="s">
        <v>454</v>
      </c>
      <c r="E495" s="180" t="s">
        <v>10433</v>
      </c>
      <c r="F495" s="181" t="s">
        <v>10434</v>
      </c>
      <c r="G495" s="182" t="s">
        <v>467</v>
      </c>
      <c r="H495" s="183">
        <v>17</v>
      </c>
      <c r="I495" s="184"/>
      <c r="J495" s="185">
        <f t="shared" si="120"/>
        <v>0</v>
      </c>
      <c r="K495" s="186"/>
      <c r="L495" s="187"/>
      <c r="M495" s="188" t="s">
        <v>1</v>
      </c>
      <c r="N495" s="189" t="s">
        <v>42</v>
      </c>
      <c r="P495" s="153">
        <f t="shared" si="121"/>
        <v>0</v>
      </c>
      <c r="Q495" s="153">
        <v>0</v>
      </c>
      <c r="R495" s="153">
        <f t="shared" si="122"/>
        <v>0</v>
      </c>
      <c r="S495" s="153">
        <v>0</v>
      </c>
      <c r="T495" s="154">
        <f t="shared" si="123"/>
        <v>0</v>
      </c>
      <c r="AR495" s="155" t="s">
        <v>481</v>
      </c>
      <c r="AT495" s="155" t="s">
        <v>454</v>
      </c>
      <c r="AU495" s="155" t="s">
        <v>88</v>
      </c>
      <c r="AY495" s="16" t="s">
        <v>317</v>
      </c>
      <c r="BE495" s="156">
        <f t="shared" si="124"/>
        <v>0</v>
      </c>
      <c r="BF495" s="156">
        <f t="shared" si="125"/>
        <v>0</v>
      </c>
      <c r="BG495" s="156">
        <f t="shared" si="126"/>
        <v>0</v>
      </c>
      <c r="BH495" s="156">
        <f t="shared" si="127"/>
        <v>0</v>
      </c>
      <c r="BI495" s="156">
        <f t="shared" si="128"/>
        <v>0</v>
      </c>
      <c r="BJ495" s="16" t="s">
        <v>88</v>
      </c>
      <c r="BK495" s="156">
        <f t="shared" si="129"/>
        <v>0</v>
      </c>
      <c r="BL495" s="16" t="s">
        <v>396</v>
      </c>
      <c r="BM495" s="155" t="s">
        <v>7289</v>
      </c>
    </row>
    <row r="496" spans="2:65" s="1" customFormat="1" ht="24.15" customHeight="1">
      <c r="B496" s="142"/>
      <c r="C496" s="179" t="s">
        <v>3162</v>
      </c>
      <c r="D496" s="179" t="s">
        <v>454</v>
      </c>
      <c r="E496" s="180" t="s">
        <v>10425</v>
      </c>
      <c r="F496" s="181" t="s">
        <v>10426</v>
      </c>
      <c r="G496" s="182" t="s">
        <v>467</v>
      </c>
      <c r="H496" s="183">
        <v>17</v>
      </c>
      <c r="I496" s="184"/>
      <c r="J496" s="185">
        <f t="shared" si="120"/>
        <v>0</v>
      </c>
      <c r="K496" s="186"/>
      <c r="L496" s="187"/>
      <c r="M496" s="188" t="s">
        <v>1</v>
      </c>
      <c r="N496" s="189" t="s">
        <v>42</v>
      </c>
      <c r="P496" s="153">
        <f t="shared" si="121"/>
        <v>0</v>
      </c>
      <c r="Q496" s="153">
        <v>0</v>
      </c>
      <c r="R496" s="153">
        <f t="shared" si="122"/>
        <v>0</v>
      </c>
      <c r="S496" s="153">
        <v>0</v>
      </c>
      <c r="T496" s="154">
        <f t="shared" si="123"/>
        <v>0</v>
      </c>
      <c r="AR496" s="155" t="s">
        <v>481</v>
      </c>
      <c r="AT496" s="155" t="s">
        <v>454</v>
      </c>
      <c r="AU496" s="155" t="s">
        <v>88</v>
      </c>
      <c r="AY496" s="16" t="s">
        <v>317</v>
      </c>
      <c r="BE496" s="156">
        <f t="shared" si="124"/>
        <v>0</v>
      </c>
      <c r="BF496" s="156">
        <f t="shared" si="125"/>
        <v>0</v>
      </c>
      <c r="BG496" s="156">
        <f t="shared" si="126"/>
        <v>0</v>
      </c>
      <c r="BH496" s="156">
        <f t="shared" si="127"/>
        <v>0</v>
      </c>
      <c r="BI496" s="156">
        <f t="shared" si="128"/>
        <v>0</v>
      </c>
      <c r="BJ496" s="16" t="s">
        <v>88</v>
      </c>
      <c r="BK496" s="156">
        <f t="shared" si="129"/>
        <v>0</v>
      </c>
      <c r="BL496" s="16" t="s">
        <v>396</v>
      </c>
      <c r="BM496" s="155" t="s">
        <v>7308</v>
      </c>
    </row>
    <row r="497" spans="2:65" s="1" customFormat="1" ht="24.15" customHeight="1">
      <c r="B497" s="142"/>
      <c r="C497" s="143" t="s">
        <v>3169</v>
      </c>
      <c r="D497" s="143" t="s">
        <v>319</v>
      </c>
      <c r="E497" s="144" t="s">
        <v>10435</v>
      </c>
      <c r="F497" s="145" t="s">
        <v>10436</v>
      </c>
      <c r="G497" s="146" t="s">
        <v>467</v>
      </c>
      <c r="H497" s="147">
        <v>13</v>
      </c>
      <c r="I497" s="148"/>
      <c r="J497" s="149">
        <f t="shared" si="120"/>
        <v>0</v>
      </c>
      <c r="K497" s="150"/>
      <c r="L497" s="31"/>
      <c r="M497" s="151" t="s">
        <v>1</v>
      </c>
      <c r="N497" s="152" t="s">
        <v>42</v>
      </c>
      <c r="P497" s="153">
        <f t="shared" si="121"/>
        <v>0</v>
      </c>
      <c r="Q497" s="153">
        <v>0</v>
      </c>
      <c r="R497" s="153">
        <f t="shared" si="122"/>
        <v>0</v>
      </c>
      <c r="S497" s="153">
        <v>0</v>
      </c>
      <c r="T497" s="154">
        <f t="shared" si="123"/>
        <v>0</v>
      </c>
      <c r="AR497" s="155" t="s">
        <v>396</v>
      </c>
      <c r="AT497" s="155" t="s">
        <v>319</v>
      </c>
      <c r="AU497" s="155" t="s">
        <v>88</v>
      </c>
      <c r="AY497" s="16" t="s">
        <v>317</v>
      </c>
      <c r="BE497" s="156">
        <f t="shared" si="124"/>
        <v>0</v>
      </c>
      <c r="BF497" s="156">
        <f t="shared" si="125"/>
        <v>0</v>
      </c>
      <c r="BG497" s="156">
        <f t="shared" si="126"/>
        <v>0</v>
      </c>
      <c r="BH497" s="156">
        <f t="shared" si="127"/>
        <v>0</v>
      </c>
      <c r="BI497" s="156">
        <f t="shared" si="128"/>
        <v>0</v>
      </c>
      <c r="BJ497" s="16" t="s">
        <v>88</v>
      </c>
      <c r="BK497" s="156">
        <f t="shared" si="129"/>
        <v>0</v>
      </c>
      <c r="BL497" s="16" t="s">
        <v>396</v>
      </c>
      <c r="BM497" s="155" t="s">
        <v>7319</v>
      </c>
    </row>
    <row r="498" spans="2:65" s="1" customFormat="1" ht="37.75" customHeight="1">
      <c r="B498" s="142"/>
      <c r="C498" s="179" t="s">
        <v>3175</v>
      </c>
      <c r="D498" s="179" t="s">
        <v>454</v>
      </c>
      <c r="E498" s="180" t="s">
        <v>10437</v>
      </c>
      <c r="F498" s="181" t="s">
        <v>10438</v>
      </c>
      <c r="G498" s="182" t="s">
        <v>467</v>
      </c>
      <c r="H498" s="183">
        <v>13</v>
      </c>
      <c r="I498" s="184"/>
      <c r="J498" s="185">
        <f t="shared" ref="J498:J529" si="130">ROUND(I498*H498,2)</f>
        <v>0</v>
      </c>
      <c r="K498" s="186"/>
      <c r="L498" s="187"/>
      <c r="M498" s="188" t="s">
        <v>1</v>
      </c>
      <c r="N498" s="189" t="s">
        <v>42</v>
      </c>
      <c r="P498" s="153">
        <f t="shared" ref="P498:P529" si="131">O498*H498</f>
        <v>0</v>
      </c>
      <c r="Q498" s="153">
        <v>0</v>
      </c>
      <c r="R498" s="153">
        <f t="shared" ref="R498:R529" si="132">Q498*H498</f>
        <v>0</v>
      </c>
      <c r="S498" s="153">
        <v>0</v>
      </c>
      <c r="T498" s="154">
        <f t="shared" ref="T498:T529" si="133">S498*H498</f>
        <v>0</v>
      </c>
      <c r="AR498" s="155" t="s">
        <v>481</v>
      </c>
      <c r="AT498" s="155" t="s">
        <v>454</v>
      </c>
      <c r="AU498" s="155" t="s">
        <v>88</v>
      </c>
      <c r="AY498" s="16" t="s">
        <v>317</v>
      </c>
      <c r="BE498" s="156">
        <f t="shared" ref="BE498:BE529" si="134">IF(N498="základná",J498,0)</f>
        <v>0</v>
      </c>
      <c r="BF498" s="156">
        <f t="shared" ref="BF498:BF529" si="135">IF(N498="znížená",J498,0)</f>
        <v>0</v>
      </c>
      <c r="BG498" s="156">
        <f t="shared" ref="BG498:BG529" si="136">IF(N498="zákl. prenesená",J498,0)</f>
        <v>0</v>
      </c>
      <c r="BH498" s="156">
        <f t="shared" ref="BH498:BH529" si="137">IF(N498="zníž. prenesená",J498,0)</f>
        <v>0</v>
      </c>
      <c r="BI498" s="156">
        <f t="shared" ref="BI498:BI529" si="138">IF(N498="nulová",J498,0)</f>
        <v>0</v>
      </c>
      <c r="BJ498" s="16" t="s">
        <v>88</v>
      </c>
      <c r="BK498" s="156">
        <f t="shared" ref="BK498:BK529" si="139">ROUND(I498*H498,2)</f>
        <v>0</v>
      </c>
      <c r="BL498" s="16" t="s">
        <v>396</v>
      </c>
      <c r="BM498" s="155" t="s">
        <v>7329</v>
      </c>
    </row>
    <row r="499" spans="2:65" s="1" customFormat="1" ht="24.15" customHeight="1">
      <c r="B499" s="142"/>
      <c r="C499" s="179" t="s">
        <v>3185</v>
      </c>
      <c r="D499" s="179" t="s">
        <v>454</v>
      </c>
      <c r="E499" s="180" t="s">
        <v>10425</v>
      </c>
      <c r="F499" s="181" t="s">
        <v>10426</v>
      </c>
      <c r="G499" s="182" t="s">
        <v>467</v>
      </c>
      <c r="H499" s="183">
        <v>13</v>
      </c>
      <c r="I499" s="184"/>
      <c r="J499" s="185">
        <f t="shared" si="130"/>
        <v>0</v>
      </c>
      <c r="K499" s="186"/>
      <c r="L499" s="187"/>
      <c r="M499" s="188" t="s">
        <v>1</v>
      </c>
      <c r="N499" s="189" t="s">
        <v>42</v>
      </c>
      <c r="P499" s="153">
        <f t="shared" si="131"/>
        <v>0</v>
      </c>
      <c r="Q499" s="153">
        <v>0</v>
      </c>
      <c r="R499" s="153">
        <f t="shared" si="132"/>
        <v>0</v>
      </c>
      <c r="S499" s="153">
        <v>0</v>
      </c>
      <c r="T499" s="154">
        <f t="shared" si="133"/>
        <v>0</v>
      </c>
      <c r="AR499" s="155" t="s">
        <v>481</v>
      </c>
      <c r="AT499" s="155" t="s">
        <v>454</v>
      </c>
      <c r="AU499" s="155" t="s">
        <v>88</v>
      </c>
      <c r="AY499" s="16" t="s">
        <v>317</v>
      </c>
      <c r="BE499" s="156">
        <f t="shared" si="134"/>
        <v>0</v>
      </c>
      <c r="BF499" s="156">
        <f t="shared" si="135"/>
        <v>0</v>
      </c>
      <c r="BG499" s="156">
        <f t="shared" si="136"/>
        <v>0</v>
      </c>
      <c r="BH499" s="156">
        <f t="shared" si="137"/>
        <v>0</v>
      </c>
      <c r="BI499" s="156">
        <f t="shared" si="138"/>
        <v>0</v>
      </c>
      <c r="BJ499" s="16" t="s">
        <v>88</v>
      </c>
      <c r="BK499" s="156">
        <f t="shared" si="139"/>
        <v>0</v>
      </c>
      <c r="BL499" s="16" t="s">
        <v>396</v>
      </c>
      <c r="BM499" s="155" t="s">
        <v>7342</v>
      </c>
    </row>
    <row r="500" spans="2:65" s="1" customFormat="1" ht="24.15" customHeight="1">
      <c r="B500" s="142"/>
      <c r="C500" s="143" t="s">
        <v>3193</v>
      </c>
      <c r="D500" s="143" t="s">
        <v>319</v>
      </c>
      <c r="E500" s="144" t="s">
        <v>10439</v>
      </c>
      <c r="F500" s="145" t="s">
        <v>10440</v>
      </c>
      <c r="G500" s="146" t="s">
        <v>467</v>
      </c>
      <c r="H500" s="147">
        <v>17</v>
      </c>
      <c r="I500" s="148"/>
      <c r="J500" s="149">
        <f t="shared" si="130"/>
        <v>0</v>
      </c>
      <c r="K500" s="150"/>
      <c r="L500" s="31"/>
      <c r="M500" s="151" t="s">
        <v>1</v>
      </c>
      <c r="N500" s="152" t="s">
        <v>42</v>
      </c>
      <c r="P500" s="153">
        <f t="shared" si="131"/>
        <v>0</v>
      </c>
      <c r="Q500" s="153">
        <v>0</v>
      </c>
      <c r="R500" s="153">
        <f t="shared" si="132"/>
        <v>0</v>
      </c>
      <c r="S500" s="153">
        <v>0</v>
      </c>
      <c r="T500" s="154">
        <f t="shared" si="133"/>
        <v>0</v>
      </c>
      <c r="AR500" s="155" t="s">
        <v>396</v>
      </c>
      <c r="AT500" s="155" t="s">
        <v>319</v>
      </c>
      <c r="AU500" s="155" t="s">
        <v>88</v>
      </c>
      <c r="AY500" s="16" t="s">
        <v>317</v>
      </c>
      <c r="BE500" s="156">
        <f t="shared" si="134"/>
        <v>0</v>
      </c>
      <c r="BF500" s="156">
        <f t="shared" si="135"/>
        <v>0</v>
      </c>
      <c r="BG500" s="156">
        <f t="shared" si="136"/>
        <v>0</v>
      </c>
      <c r="BH500" s="156">
        <f t="shared" si="137"/>
        <v>0</v>
      </c>
      <c r="BI500" s="156">
        <f t="shared" si="138"/>
        <v>0</v>
      </c>
      <c r="BJ500" s="16" t="s">
        <v>88</v>
      </c>
      <c r="BK500" s="156">
        <f t="shared" si="139"/>
        <v>0</v>
      </c>
      <c r="BL500" s="16" t="s">
        <v>396</v>
      </c>
      <c r="BM500" s="155" t="s">
        <v>7363</v>
      </c>
    </row>
    <row r="501" spans="2:65" s="1" customFormat="1" ht="37.75" customHeight="1">
      <c r="B501" s="142"/>
      <c r="C501" s="179" t="s">
        <v>3201</v>
      </c>
      <c r="D501" s="179" t="s">
        <v>454</v>
      </c>
      <c r="E501" s="180" t="s">
        <v>10441</v>
      </c>
      <c r="F501" s="181" t="s">
        <v>10442</v>
      </c>
      <c r="G501" s="182" t="s">
        <v>467</v>
      </c>
      <c r="H501" s="183">
        <v>17</v>
      </c>
      <c r="I501" s="184"/>
      <c r="J501" s="185">
        <f t="shared" si="130"/>
        <v>0</v>
      </c>
      <c r="K501" s="186"/>
      <c r="L501" s="187"/>
      <c r="M501" s="188" t="s">
        <v>1</v>
      </c>
      <c r="N501" s="189" t="s">
        <v>42</v>
      </c>
      <c r="P501" s="153">
        <f t="shared" si="131"/>
        <v>0</v>
      </c>
      <c r="Q501" s="153">
        <v>0</v>
      </c>
      <c r="R501" s="153">
        <f t="shared" si="132"/>
        <v>0</v>
      </c>
      <c r="S501" s="153">
        <v>0</v>
      </c>
      <c r="T501" s="154">
        <f t="shared" si="133"/>
        <v>0</v>
      </c>
      <c r="AR501" s="155" t="s">
        <v>481</v>
      </c>
      <c r="AT501" s="155" t="s">
        <v>454</v>
      </c>
      <c r="AU501" s="155" t="s">
        <v>88</v>
      </c>
      <c r="AY501" s="16" t="s">
        <v>317</v>
      </c>
      <c r="BE501" s="156">
        <f t="shared" si="134"/>
        <v>0</v>
      </c>
      <c r="BF501" s="156">
        <f t="shared" si="135"/>
        <v>0</v>
      </c>
      <c r="BG501" s="156">
        <f t="shared" si="136"/>
        <v>0</v>
      </c>
      <c r="BH501" s="156">
        <f t="shared" si="137"/>
        <v>0</v>
      </c>
      <c r="BI501" s="156">
        <f t="shared" si="138"/>
        <v>0</v>
      </c>
      <c r="BJ501" s="16" t="s">
        <v>88</v>
      </c>
      <c r="BK501" s="156">
        <f t="shared" si="139"/>
        <v>0</v>
      </c>
      <c r="BL501" s="16" t="s">
        <v>396</v>
      </c>
      <c r="BM501" s="155" t="s">
        <v>7373</v>
      </c>
    </row>
    <row r="502" spans="2:65" s="1" customFormat="1" ht="24.15" customHeight="1">
      <c r="B502" s="142"/>
      <c r="C502" s="179" t="s">
        <v>3206</v>
      </c>
      <c r="D502" s="179" t="s">
        <v>454</v>
      </c>
      <c r="E502" s="180" t="s">
        <v>10443</v>
      </c>
      <c r="F502" s="181" t="s">
        <v>10426</v>
      </c>
      <c r="G502" s="182" t="s">
        <v>467</v>
      </c>
      <c r="H502" s="183">
        <v>17</v>
      </c>
      <c r="I502" s="184"/>
      <c r="J502" s="185">
        <f t="shared" si="130"/>
        <v>0</v>
      </c>
      <c r="K502" s="186"/>
      <c r="L502" s="187"/>
      <c r="M502" s="188" t="s">
        <v>1</v>
      </c>
      <c r="N502" s="189" t="s">
        <v>42</v>
      </c>
      <c r="P502" s="153">
        <f t="shared" si="131"/>
        <v>0</v>
      </c>
      <c r="Q502" s="153">
        <v>0</v>
      </c>
      <c r="R502" s="153">
        <f t="shared" si="132"/>
        <v>0</v>
      </c>
      <c r="S502" s="153">
        <v>0</v>
      </c>
      <c r="T502" s="154">
        <f t="shared" si="133"/>
        <v>0</v>
      </c>
      <c r="AR502" s="155" t="s">
        <v>481</v>
      </c>
      <c r="AT502" s="155" t="s">
        <v>454</v>
      </c>
      <c r="AU502" s="155" t="s">
        <v>88</v>
      </c>
      <c r="AY502" s="16" t="s">
        <v>317</v>
      </c>
      <c r="BE502" s="156">
        <f t="shared" si="134"/>
        <v>0</v>
      </c>
      <c r="BF502" s="156">
        <f t="shared" si="135"/>
        <v>0</v>
      </c>
      <c r="BG502" s="156">
        <f t="shared" si="136"/>
        <v>0</v>
      </c>
      <c r="BH502" s="156">
        <f t="shared" si="137"/>
        <v>0</v>
      </c>
      <c r="BI502" s="156">
        <f t="shared" si="138"/>
        <v>0</v>
      </c>
      <c r="BJ502" s="16" t="s">
        <v>88</v>
      </c>
      <c r="BK502" s="156">
        <f t="shared" si="139"/>
        <v>0</v>
      </c>
      <c r="BL502" s="16" t="s">
        <v>396</v>
      </c>
      <c r="BM502" s="155" t="s">
        <v>2296</v>
      </c>
    </row>
    <row r="503" spans="2:65" s="1" customFormat="1" ht="24.15" customHeight="1">
      <c r="B503" s="142"/>
      <c r="C503" s="143" t="s">
        <v>3212</v>
      </c>
      <c r="D503" s="143" t="s">
        <v>319</v>
      </c>
      <c r="E503" s="144" t="s">
        <v>10444</v>
      </c>
      <c r="F503" s="145" t="s">
        <v>10445</v>
      </c>
      <c r="G503" s="146" t="s">
        <v>467</v>
      </c>
      <c r="H503" s="147">
        <v>12</v>
      </c>
      <c r="I503" s="148"/>
      <c r="J503" s="149">
        <f t="shared" si="130"/>
        <v>0</v>
      </c>
      <c r="K503" s="150"/>
      <c r="L503" s="31"/>
      <c r="M503" s="151" t="s">
        <v>1</v>
      </c>
      <c r="N503" s="152" t="s">
        <v>42</v>
      </c>
      <c r="P503" s="153">
        <f t="shared" si="131"/>
        <v>0</v>
      </c>
      <c r="Q503" s="153">
        <v>0</v>
      </c>
      <c r="R503" s="153">
        <f t="shared" si="132"/>
        <v>0</v>
      </c>
      <c r="S503" s="153">
        <v>0</v>
      </c>
      <c r="T503" s="154">
        <f t="shared" si="133"/>
        <v>0</v>
      </c>
      <c r="AR503" s="155" t="s">
        <v>396</v>
      </c>
      <c r="AT503" s="155" t="s">
        <v>319</v>
      </c>
      <c r="AU503" s="155" t="s">
        <v>88</v>
      </c>
      <c r="AY503" s="16" t="s">
        <v>317</v>
      </c>
      <c r="BE503" s="156">
        <f t="shared" si="134"/>
        <v>0</v>
      </c>
      <c r="BF503" s="156">
        <f t="shared" si="135"/>
        <v>0</v>
      </c>
      <c r="BG503" s="156">
        <f t="shared" si="136"/>
        <v>0</v>
      </c>
      <c r="BH503" s="156">
        <f t="shared" si="137"/>
        <v>0</v>
      </c>
      <c r="BI503" s="156">
        <f t="shared" si="138"/>
        <v>0</v>
      </c>
      <c r="BJ503" s="16" t="s">
        <v>88</v>
      </c>
      <c r="BK503" s="156">
        <f t="shared" si="139"/>
        <v>0</v>
      </c>
      <c r="BL503" s="16" t="s">
        <v>396</v>
      </c>
      <c r="BM503" s="155" t="s">
        <v>2772</v>
      </c>
    </row>
    <row r="504" spans="2:65" s="1" customFormat="1" ht="37.75" customHeight="1">
      <c r="B504" s="142"/>
      <c r="C504" s="179" t="s">
        <v>3224</v>
      </c>
      <c r="D504" s="179" t="s">
        <v>454</v>
      </c>
      <c r="E504" s="180" t="s">
        <v>10446</v>
      </c>
      <c r="F504" s="181" t="s">
        <v>10447</v>
      </c>
      <c r="G504" s="182" t="s">
        <v>467</v>
      </c>
      <c r="H504" s="183">
        <v>12</v>
      </c>
      <c r="I504" s="184"/>
      <c r="J504" s="185">
        <f t="shared" si="130"/>
        <v>0</v>
      </c>
      <c r="K504" s="186"/>
      <c r="L504" s="187"/>
      <c r="M504" s="188" t="s">
        <v>1</v>
      </c>
      <c r="N504" s="189" t="s">
        <v>42</v>
      </c>
      <c r="P504" s="153">
        <f t="shared" si="131"/>
        <v>0</v>
      </c>
      <c r="Q504" s="153">
        <v>0</v>
      </c>
      <c r="R504" s="153">
        <f t="shared" si="132"/>
        <v>0</v>
      </c>
      <c r="S504" s="153">
        <v>0</v>
      </c>
      <c r="T504" s="154">
        <f t="shared" si="133"/>
        <v>0</v>
      </c>
      <c r="AR504" s="155" t="s">
        <v>481</v>
      </c>
      <c r="AT504" s="155" t="s">
        <v>454</v>
      </c>
      <c r="AU504" s="155" t="s">
        <v>88</v>
      </c>
      <c r="AY504" s="16" t="s">
        <v>317</v>
      </c>
      <c r="BE504" s="156">
        <f t="shared" si="134"/>
        <v>0</v>
      </c>
      <c r="BF504" s="156">
        <f t="shared" si="135"/>
        <v>0</v>
      </c>
      <c r="BG504" s="156">
        <f t="shared" si="136"/>
        <v>0</v>
      </c>
      <c r="BH504" s="156">
        <f t="shared" si="137"/>
        <v>0</v>
      </c>
      <c r="BI504" s="156">
        <f t="shared" si="138"/>
        <v>0</v>
      </c>
      <c r="BJ504" s="16" t="s">
        <v>88</v>
      </c>
      <c r="BK504" s="156">
        <f t="shared" si="139"/>
        <v>0</v>
      </c>
      <c r="BL504" s="16" t="s">
        <v>396</v>
      </c>
      <c r="BM504" s="155" t="s">
        <v>7399</v>
      </c>
    </row>
    <row r="505" spans="2:65" s="1" customFormat="1" ht="24.15" customHeight="1">
      <c r="B505" s="142"/>
      <c r="C505" s="179" t="s">
        <v>3231</v>
      </c>
      <c r="D505" s="179" t="s">
        <v>454</v>
      </c>
      <c r="E505" s="180" t="s">
        <v>10448</v>
      </c>
      <c r="F505" s="181" t="s">
        <v>10426</v>
      </c>
      <c r="G505" s="182" t="s">
        <v>467</v>
      </c>
      <c r="H505" s="183">
        <v>12</v>
      </c>
      <c r="I505" s="184"/>
      <c r="J505" s="185">
        <f t="shared" si="130"/>
        <v>0</v>
      </c>
      <c r="K505" s="186"/>
      <c r="L505" s="187"/>
      <c r="M505" s="188" t="s">
        <v>1</v>
      </c>
      <c r="N505" s="189" t="s">
        <v>42</v>
      </c>
      <c r="P505" s="153">
        <f t="shared" si="131"/>
        <v>0</v>
      </c>
      <c r="Q505" s="153">
        <v>0</v>
      </c>
      <c r="R505" s="153">
        <f t="shared" si="132"/>
        <v>0</v>
      </c>
      <c r="S505" s="153">
        <v>0</v>
      </c>
      <c r="T505" s="154">
        <f t="shared" si="133"/>
        <v>0</v>
      </c>
      <c r="AR505" s="155" t="s">
        <v>481</v>
      </c>
      <c r="AT505" s="155" t="s">
        <v>454</v>
      </c>
      <c r="AU505" s="155" t="s">
        <v>88</v>
      </c>
      <c r="AY505" s="16" t="s">
        <v>317</v>
      </c>
      <c r="BE505" s="156">
        <f t="shared" si="134"/>
        <v>0</v>
      </c>
      <c r="BF505" s="156">
        <f t="shared" si="135"/>
        <v>0</v>
      </c>
      <c r="BG505" s="156">
        <f t="shared" si="136"/>
        <v>0</v>
      </c>
      <c r="BH505" s="156">
        <f t="shared" si="137"/>
        <v>0</v>
      </c>
      <c r="BI505" s="156">
        <f t="shared" si="138"/>
        <v>0</v>
      </c>
      <c r="BJ505" s="16" t="s">
        <v>88</v>
      </c>
      <c r="BK505" s="156">
        <f t="shared" si="139"/>
        <v>0</v>
      </c>
      <c r="BL505" s="16" t="s">
        <v>396</v>
      </c>
      <c r="BM505" s="155" t="s">
        <v>7412</v>
      </c>
    </row>
    <row r="506" spans="2:65" s="1" customFormat="1" ht="24.15" customHeight="1">
      <c r="B506" s="142"/>
      <c r="C506" s="143" t="s">
        <v>3237</v>
      </c>
      <c r="D506" s="143" t="s">
        <v>319</v>
      </c>
      <c r="E506" s="144" t="s">
        <v>10449</v>
      </c>
      <c r="F506" s="145" t="s">
        <v>10450</v>
      </c>
      <c r="G506" s="146" t="s">
        <v>467</v>
      </c>
      <c r="H506" s="147">
        <v>7</v>
      </c>
      <c r="I506" s="148"/>
      <c r="J506" s="149">
        <f t="shared" si="130"/>
        <v>0</v>
      </c>
      <c r="K506" s="150"/>
      <c r="L506" s="31"/>
      <c r="M506" s="151" t="s">
        <v>1</v>
      </c>
      <c r="N506" s="152" t="s">
        <v>42</v>
      </c>
      <c r="P506" s="153">
        <f t="shared" si="131"/>
        <v>0</v>
      </c>
      <c r="Q506" s="153">
        <v>0</v>
      </c>
      <c r="R506" s="153">
        <f t="shared" si="132"/>
        <v>0</v>
      </c>
      <c r="S506" s="153">
        <v>0</v>
      </c>
      <c r="T506" s="154">
        <f t="shared" si="133"/>
        <v>0</v>
      </c>
      <c r="AR506" s="155" t="s">
        <v>396</v>
      </c>
      <c r="AT506" s="155" t="s">
        <v>319</v>
      </c>
      <c r="AU506" s="155" t="s">
        <v>88</v>
      </c>
      <c r="AY506" s="16" t="s">
        <v>317</v>
      </c>
      <c r="BE506" s="156">
        <f t="shared" si="134"/>
        <v>0</v>
      </c>
      <c r="BF506" s="156">
        <f t="shared" si="135"/>
        <v>0</v>
      </c>
      <c r="BG506" s="156">
        <f t="shared" si="136"/>
        <v>0</v>
      </c>
      <c r="BH506" s="156">
        <f t="shared" si="137"/>
        <v>0</v>
      </c>
      <c r="BI506" s="156">
        <f t="shared" si="138"/>
        <v>0</v>
      </c>
      <c r="BJ506" s="16" t="s">
        <v>88</v>
      </c>
      <c r="BK506" s="156">
        <f t="shared" si="139"/>
        <v>0</v>
      </c>
      <c r="BL506" s="16" t="s">
        <v>396</v>
      </c>
      <c r="BM506" s="155" t="s">
        <v>7423</v>
      </c>
    </row>
    <row r="507" spans="2:65" s="1" customFormat="1" ht="37.75" customHeight="1">
      <c r="B507" s="142"/>
      <c r="C507" s="179" t="s">
        <v>3246</v>
      </c>
      <c r="D507" s="179" t="s">
        <v>454</v>
      </c>
      <c r="E507" s="180" t="s">
        <v>10451</v>
      </c>
      <c r="F507" s="181" t="s">
        <v>10452</v>
      </c>
      <c r="G507" s="182" t="s">
        <v>467</v>
      </c>
      <c r="H507" s="183">
        <v>7</v>
      </c>
      <c r="I507" s="184"/>
      <c r="J507" s="185">
        <f t="shared" si="130"/>
        <v>0</v>
      </c>
      <c r="K507" s="186"/>
      <c r="L507" s="187"/>
      <c r="M507" s="188" t="s">
        <v>1</v>
      </c>
      <c r="N507" s="189" t="s">
        <v>42</v>
      </c>
      <c r="P507" s="153">
        <f t="shared" si="131"/>
        <v>0</v>
      </c>
      <c r="Q507" s="153">
        <v>0</v>
      </c>
      <c r="R507" s="153">
        <f t="shared" si="132"/>
        <v>0</v>
      </c>
      <c r="S507" s="153">
        <v>0</v>
      </c>
      <c r="T507" s="154">
        <f t="shared" si="133"/>
        <v>0</v>
      </c>
      <c r="AR507" s="155" t="s">
        <v>481</v>
      </c>
      <c r="AT507" s="155" t="s">
        <v>454</v>
      </c>
      <c r="AU507" s="155" t="s">
        <v>88</v>
      </c>
      <c r="AY507" s="16" t="s">
        <v>317</v>
      </c>
      <c r="BE507" s="156">
        <f t="shared" si="134"/>
        <v>0</v>
      </c>
      <c r="BF507" s="156">
        <f t="shared" si="135"/>
        <v>0</v>
      </c>
      <c r="BG507" s="156">
        <f t="shared" si="136"/>
        <v>0</v>
      </c>
      <c r="BH507" s="156">
        <f t="shared" si="137"/>
        <v>0</v>
      </c>
      <c r="BI507" s="156">
        <f t="shared" si="138"/>
        <v>0</v>
      </c>
      <c r="BJ507" s="16" t="s">
        <v>88</v>
      </c>
      <c r="BK507" s="156">
        <f t="shared" si="139"/>
        <v>0</v>
      </c>
      <c r="BL507" s="16" t="s">
        <v>396</v>
      </c>
      <c r="BM507" s="155" t="s">
        <v>2791</v>
      </c>
    </row>
    <row r="508" spans="2:65" s="1" customFormat="1" ht="24.15" customHeight="1">
      <c r="B508" s="142"/>
      <c r="C508" s="179" t="s">
        <v>3251</v>
      </c>
      <c r="D508" s="179" t="s">
        <v>454</v>
      </c>
      <c r="E508" s="180" t="s">
        <v>10425</v>
      </c>
      <c r="F508" s="181" t="s">
        <v>10426</v>
      </c>
      <c r="G508" s="182" t="s">
        <v>467</v>
      </c>
      <c r="H508" s="183">
        <v>7</v>
      </c>
      <c r="I508" s="184"/>
      <c r="J508" s="185">
        <f t="shared" si="130"/>
        <v>0</v>
      </c>
      <c r="K508" s="186"/>
      <c r="L508" s="187"/>
      <c r="M508" s="188" t="s">
        <v>1</v>
      </c>
      <c r="N508" s="189" t="s">
        <v>42</v>
      </c>
      <c r="P508" s="153">
        <f t="shared" si="131"/>
        <v>0</v>
      </c>
      <c r="Q508" s="153">
        <v>0</v>
      </c>
      <c r="R508" s="153">
        <f t="shared" si="132"/>
        <v>0</v>
      </c>
      <c r="S508" s="153">
        <v>0</v>
      </c>
      <c r="T508" s="154">
        <f t="shared" si="133"/>
        <v>0</v>
      </c>
      <c r="AR508" s="155" t="s">
        <v>481</v>
      </c>
      <c r="AT508" s="155" t="s">
        <v>454</v>
      </c>
      <c r="AU508" s="155" t="s">
        <v>88</v>
      </c>
      <c r="AY508" s="16" t="s">
        <v>317</v>
      </c>
      <c r="BE508" s="156">
        <f t="shared" si="134"/>
        <v>0</v>
      </c>
      <c r="BF508" s="156">
        <f t="shared" si="135"/>
        <v>0</v>
      </c>
      <c r="BG508" s="156">
        <f t="shared" si="136"/>
        <v>0</v>
      </c>
      <c r="BH508" s="156">
        <f t="shared" si="137"/>
        <v>0</v>
      </c>
      <c r="BI508" s="156">
        <f t="shared" si="138"/>
        <v>0</v>
      </c>
      <c r="BJ508" s="16" t="s">
        <v>88</v>
      </c>
      <c r="BK508" s="156">
        <f t="shared" si="139"/>
        <v>0</v>
      </c>
      <c r="BL508" s="16" t="s">
        <v>396</v>
      </c>
      <c r="BM508" s="155" t="s">
        <v>7442</v>
      </c>
    </row>
    <row r="509" spans="2:65" s="1" customFormat="1" ht="24.15" customHeight="1">
      <c r="B509" s="142"/>
      <c r="C509" s="143" t="s">
        <v>3256</v>
      </c>
      <c r="D509" s="143" t="s">
        <v>319</v>
      </c>
      <c r="E509" s="144" t="s">
        <v>10453</v>
      </c>
      <c r="F509" s="145" t="s">
        <v>10454</v>
      </c>
      <c r="G509" s="146" t="s">
        <v>467</v>
      </c>
      <c r="H509" s="147">
        <v>8</v>
      </c>
      <c r="I509" s="148"/>
      <c r="J509" s="149">
        <f t="shared" si="130"/>
        <v>0</v>
      </c>
      <c r="K509" s="150"/>
      <c r="L509" s="31"/>
      <c r="M509" s="151" t="s">
        <v>1</v>
      </c>
      <c r="N509" s="152" t="s">
        <v>42</v>
      </c>
      <c r="P509" s="153">
        <f t="shared" si="131"/>
        <v>0</v>
      </c>
      <c r="Q509" s="153">
        <v>0</v>
      </c>
      <c r="R509" s="153">
        <f t="shared" si="132"/>
        <v>0</v>
      </c>
      <c r="S509" s="153">
        <v>0</v>
      </c>
      <c r="T509" s="154">
        <f t="shared" si="133"/>
        <v>0</v>
      </c>
      <c r="AR509" s="155" t="s">
        <v>396</v>
      </c>
      <c r="AT509" s="155" t="s">
        <v>319</v>
      </c>
      <c r="AU509" s="155" t="s">
        <v>88</v>
      </c>
      <c r="AY509" s="16" t="s">
        <v>317</v>
      </c>
      <c r="BE509" s="156">
        <f t="shared" si="134"/>
        <v>0</v>
      </c>
      <c r="BF509" s="156">
        <f t="shared" si="135"/>
        <v>0</v>
      </c>
      <c r="BG509" s="156">
        <f t="shared" si="136"/>
        <v>0</v>
      </c>
      <c r="BH509" s="156">
        <f t="shared" si="137"/>
        <v>0</v>
      </c>
      <c r="BI509" s="156">
        <f t="shared" si="138"/>
        <v>0</v>
      </c>
      <c r="BJ509" s="16" t="s">
        <v>88</v>
      </c>
      <c r="BK509" s="156">
        <f t="shared" si="139"/>
        <v>0</v>
      </c>
      <c r="BL509" s="16" t="s">
        <v>396</v>
      </c>
      <c r="BM509" s="155" t="s">
        <v>7459</v>
      </c>
    </row>
    <row r="510" spans="2:65" s="1" customFormat="1" ht="37.75" customHeight="1">
      <c r="B510" s="142"/>
      <c r="C510" s="179" t="s">
        <v>3261</v>
      </c>
      <c r="D510" s="179" t="s">
        <v>454</v>
      </c>
      <c r="E510" s="180" t="s">
        <v>10455</v>
      </c>
      <c r="F510" s="181" t="s">
        <v>10456</v>
      </c>
      <c r="G510" s="182" t="s">
        <v>467</v>
      </c>
      <c r="H510" s="183">
        <v>8</v>
      </c>
      <c r="I510" s="184"/>
      <c r="J510" s="185">
        <f t="shared" si="130"/>
        <v>0</v>
      </c>
      <c r="K510" s="186"/>
      <c r="L510" s="187"/>
      <c r="M510" s="188" t="s">
        <v>1</v>
      </c>
      <c r="N510" s="189" t="s">
        <v>42</v>
      </c>
      <c r="P510" s="153">
        <f t="shared" si="131"/>
        <v>0</v>
      </c>
      <c r="Q510" s="153">
        <v>0</v>
      </c>
      <c r="R510" s="153">
        <f t="shared" si="132"/>
        <v>0</v>
      </c>
      <c r="S510" s="153">
        <v>0</v>
      </c>
      <c r="T510" s="154">
        <f t="shared" si="133"/>
        <v>0</v>
      </c>
      <c r="AR510" s="155" t="s">
        <v>481</v>
      </c>
      <c r="AT510" s="155" t="s">
        <v>454</v>
      </c>
      <c r="AU510" s="155" t="s">
        <v>88</v>
      </c>
      <c r="AY510" s="16" t="s">
        <v>317</v>
      </c>
      <c r="BE510" s="156">
        <f t="shared" si="134"/>
        <v>0</v>
      </c>
      <c r="BF510" s="156">
        <f t="shared" si="135"/>
        <v>0</v>
      </c>
      <c r="BG510" s="156">
        <f t="shared" si="136"/>
        <v>0</v>
      </c>
      <c r="BH510" s="156">
        <f t="shared" si="137"/>
        <v>0</v>
      </c>
      <c r="BI510" s="156">
        <f t="shared" si="138"/>
        <v>0</v>
      </c>
      <c r="BJ510" s="16" t="s">
        <v>88</v>
      </c>
      <c r="BK510" s="156">
        <f t="shared" si="139"/>
        <v>0</v>
      </c>
      <c r="BL510" s="16" t="s">
        <v>396</v>
      </c>
      <c r="BM510" s="155" t="s">
        <v>7470</v>
      </c>
    </row>
    <row r="511" spans="2:65" s="1" customFormat="1" ht="24.15" customHeight="1">
      <c r="B511" s="142"/>
      <c r="C511" s="179" t="s">
        <v>3266</v>
      </c>
      <c r="D511" s="179" t="s">
        <v>454</v>
      </c>
      <c r="E511" s="180" t="s">
        <v>10425</v>
      </c>
      <c r="F511" s="181" t="s">
        <v>10426</v>
      </c>
      <c r="G511" s="182" t="s">
        <v>467</v>
      </c>
      <c r="H511" s="183">
        <v>8</v>
      </c>
      <c r="I511" s="184"/>
      <c r="J511" s="185">
        <f t="shared" si="130"/>
        <v>0</v>
      </c>
      <c r="K511" s="186"/>
      <c r="L511" s="187"/>
      <c r="M511" s="188" t="s">
        <v>1</v>
      </c>
      <c r="N511" s="189" t="s">
        <v>42</v>
      </c>
      <c r="P511" s="153">
        <f t="shared" si="131"/>
        <v>0</v>
      </c>
      <c r="Q511" s="153">
        <v>0</v>
      </c>
      <c r="R511" s="153">
        <f t="shared" si="132"/>
        <v>0</v>
      </c>
      <c r="S511" s="153">
        <v>0</v>
      </c>
      <c r="T511" s="154">
        <f t="shared" si="133"/>
        <v>0</v>
      </c>
      <c r="AR511" s="155" t="s">
        <v>481</v>
      </c>
      <c r="AT511" s="155" t="s">
        <v>454</v>
      </c>
      <c r="AU511" s="155" t="s">
        <v>88</v>
      </c>
      <c r="AY511" s="16" t="s">
        <v>317</v>
      </c>
      <c r="BE511" s="156">
        <f t="shared" si="134"/>
        <v>0</v>
      </c>
      <c r="BF511" s="156">
        <f t="shared" si="135"/>
        <v>0</v>
      </c>
      <c r="BG511" s="156">
        <f t="shared" si="136"/>
        <v>0</v>
      </c>
      <c r="BH511" s="156">
        <f t="shared" si="137"/>
        <v>0</v>
      </c>
      <c r="BI511" s="156">
        <f t="shared" si="138"/>
        <v>0</v>
      </c>
      <c r="BJ511" s="16" t="s">
        <v>88</v>
      </c>
      <c r="BK511" s="156">
        <f t="shared" si="139"/>
        <v>0</v>
      </c>
      <c r="BL511" s="16" t="s">
        <v>396</v>
      </c>
      <c r="BM511" s="155" t="s">
        <v>7489</v>
      </c>
    </row>
    <row r="512" spans="2:65" s="1" customFormat="1" ht="24.15" customHeight="1">
      <c r="B512" s="142"/>
      <c r="C512" s="143" t="s">
        <v>3271</v>
      </c>
      <c r="D512" s="143" t="s">
        <v>319</v>
      </c>
      <c r="E512" s="144" t="s">
        <v>10457</v>
      </c>
      <c r="F512" s="145" t="s">
        <v>10458</v>
      </c>
      <c r="G512" s="146" t="s">
        <v>467</v>
      </c>
      <c r="H512" s="147">
        <v>3</v>
      </c>
      <c r="I512" s="148"/>
      <c r="J512" s="149">
        <f t="shared" si="130"/>
        <v>0</v>
      </c>
      <c r="K512" s="150"/>
      <c r="L512" s="31"/>
      <c r="M512" s="151" t="s">
        <v>1</v>
      </c>
      <c r="N512" s="152" t="s">
        <v>42</v>
      </c>
      <c r="P512" s="153">
        <f t="shared" si="131"/>
        <v>0</v>
      </c>
      <c r="Q512" s="153">
        <v>0</v>
      </c>
      <c r="R512" s="153">
        <f t="shared" si="132"/>
        <v>0</v>
      </c>
      <c r="S512" s="153">
        <v>0</v>
      </c>
      <c r="T512" s="154">
        <f t="shared" si="133"/>
        <v>0</v>
      </c>
      <c r="AR512" s="155" t="s">
        <v>396</v>
      </c>
      <c r="AT512" s="155" t="s">
        <v>319</v>
      </c>
      <c r="AU512" s="155" t="s">
        <v>88</v>
      </c>
      <c r="AY512" s="16" t="s">
        <v>317</v>
      </c>
      <c r="BE512" s="156">
        <f t="shared" si="134"/>
        <v>0</v>
      </c>
      <c r="BF512" s="156">
        <f t="shared" si="135"/>
        <v>0</v>
      </c>
      <c r="BG512" s="156">
        <f t="shared" si="136"/>
        <v>0</v>
      </c>
      <c r="BH512" s="156">
        <f t="shared" si="137"/>
        <v>0</v>
      </c>
      <c r="BI512" s="156">
        <f t="shared" si="138"/>
        <v>0</v>
      </c>
      <c r="BJ512" s="16" t="s">
        <v>88</v>
      </c>
      <c r="BK512" s="156">
        <f t="shared" si="139"/>
        <v>0</v>
      </c>
      <c r="BL512" s="16" t="s">
        <v>396</v>
      </c>
      <c r="BM512" s="155" t="s">
        <v>7508</v>
      </c>
    </row>
    <row r="513" spans="2:65" s="1" customFormat="1" ht="37.75" customHeight="1">
      <c r="B513" s="142"/>
      <c r="C513" s="179" t="s">
        <v>3275</v>
      </c>
      <c r="D513" s="179" t="s">
        <v>454</v>
      </c>
      <c r="E513" s="180" t="s">
        <v>10459</v>
      </c>
      <c r="F513" s="181" t="s">
        <v>10460</v>
      </c>
      <c r="G513" s="182" t="s">
        <v>467</v>
      </c>
      <c r="H513" s="183">
        <v>3</v>
      </c>
      <c r="I513" s="184"/>
      <c r="J513" s="185">
        <f t="shared" si="130"/>
        <v>0</v>
      </c>
      <c r="K513" s="186"/>
      <c r="L513" s="187"/>
      <c r="M513" s="188" t="s">
        <v>1</v>
      </c>
      <c r="N513" s="189" t="s">
        <v>42</v>
      </c>
      <c r="P513" s="153">
        <f t="shared" si="131"/>
        <v>0</v>
      </c>
      <c r="Q513" s="153">
        <v>0</v>
      </c>
      <c r="R513" s="153">
        <f t="shared" si="132"/>
        <v>0</v>
      </c>
      <c r="S513" s="153">
        <v>0</v>
      </c>
      <c r="T513" s="154">
        <f t="shared" si="133"/>
        <v>0</v>
      </c>
      <c r="AR513" s="155" t="s">
        <v>481</v>
      </c>
      <c r="AT513" s="155" t="s">
        <v>454</v>
      </c>
      <c r="AU513" s="155" t="s">
        <v>88</v>
      </c>
      <c r="AY513" s="16" t="s">
        <v>317</v>
      </c>
      <c r="BE513" s="156">
        <f t="shared" si="134"/>
        <v>0</v>
      </c>
      <c r="BF513" s="156">
        <f t="shared" si="135"/>
        <v>0</v>
      </c>
      <c r="BG513" s="156">
        <f t="shared" si="136"/>
        <v>0</v>
      </c>
      <c r="BH513" s="156">
        <f t="shared" si="137"/>
        <v>0</v>
      </c>
      <c r="BI513" s="156">
        <f t="shared" si="138"/>
        <v>0</v>
      </c>
      <c r="BJ513" s="16" t="s">
        <v>88</v>
      </c>
      <c r="BK513" s="156">
        <f t="shared" si="139"/>
        <v>0</v>
      </c>
      <c r="BL513" s="16" t="s">
        <v>396</v>
      </c>
      <c r="BM513" s="155" t="s">
        <v>643</v>
      </c>
    </row>
    <row r="514" spans="2:65" s="1" customFormat="1" ht="24.15" customHeight="1">
      <c r="B514" s="142"/>
      <c r="C514" s="179" t="s">
        <v>3280</v>
      </c>
      <c r="D514" s="179" t="s">
        <v>454</v>
      </c>
      <c r="E514" s="180" t="s">
        <v>10425</v>
      </c>
      <c r="F514" s="181" t="s">
        <v>10426</v>
      </c>
      <c r="G514" s="182" t="s">
        <v>467</v>
      </c>
      <c r="H514" s="183">
        <v>3</v>
      </c>
      <c r="I514" s="184"/>
      <c r="J514" s="185">
        <f t="shared" si="130"/>
        <v>0</v>
      </c>
      <c r="K514" s="186"/>
      <c r="L514" s="187"/>
      <c r="M514" s="188" t="s">
        <v>1</v>
      </c>
      <c r="N514" s="189" t="s">
        <v>42</v>
      </c>
      <c r="P514" s="153">
        <f t="shared" si="131"/>
        <v>0</v>
      </c>
      <c r="Q514" s="153">
        <v>0</v>
      </c>
      <c r="R514" s="153">
        <f t="shared" si="132"/>
        <v>0</v>
      </c>
      <c r="S514" s="153">
        <v>0</v>
      </c>
      <c r="T514" s="154">
        <f t="shared" si="133"/>
        <v>0</v>
      </c>
      <c r="AR514" s="155" t="s">
        <v>481</v>
      </c>
      <c r="AT514" s="155" t="s">
        <v>454</v>
      </c>
      <c r="AU514" s="155" t="s">
        <v>88</v>
      </c>
      <c r="AY514" s="16" t="s">
        <v>317</v>
      </c>
      <c r="BE514" s="156">
        <f t="shared" si="134"/>
        <v>0</v>
      </c>
      <c r="BF514" s="156">
        <f t="shared" si="135"/>
        <v>0</v>
      </c>
      <c r="BG514" s="156">
        <f t="shared" si="136"/>
        <v>0</v>
      </c>
      <c r="BH514" s="156">
        <f t="shared" si="137"/>
        <v>0</v>
      </c>
      <c r="BI514" s="156">
        <f t="shared" si="138"/>
        <v>0</v>
      </c>
      <c r="BJ514" s="16" t="s">
        <v>88</v>
      </c>
      <c r="BK514" s="156">
        <f t="shared" si="139"/>
        <v>0</v>
      </c>
      <c r="BL514" s="16" t="s">
        <v>396</v>
      </c>
      <c r="BM514" s="155" t="s">
        <v>7535</v>
      </c>
    </row>
    <row r="515" spans="2:65" s="1" customFormat="1" ht="24.15" customHeight="1">
      <c r="B515" s="142"/>
      <c r="C515" s="143" t="s">
        <v>3285</v>
      </c>
      <c r="D515" s="143" t="s">
        <v>319</v>
      </c>
      <c r="E515" s="144" t="s">
        <v>10461</v>
      </c>
      <c r="F515" s="145" t="s">
        <v>10462</v>
      </c>
      <c r="G515" s="146" t="s">
        <v>467</v>
      </c>
      <c r="H515" s="147">
        <v>2</v>
      </c>
      <c r="I515" s="148"/>
      <c r="J515" s="149">
        <f t="shared" si="130"/>
        <v>0</v>
      </c>
      <c r="K515" s="150"/>
      <c r="L515" s="31"/>
      <c r="M515" s="151" t="s">
        <v>1</v>
      </c>
      <c r="N515" s="152" t="s">
        <v>42</v>
      </c>
      <c r="P515" s="153">
        <f t="shared" si="131"/>
        <v>0</v>
      </c>
      <c r="Q515" s="153">
        <v>0</v>
      </c>
      <c r="R515" s="153">
        <f t="shared" si="132"/>
        <v>0</v>
      </c>
      <c r="S515" s="153">
        <v>0</v>
      </c>
      <c r="T515" s="154">
        <f t="shared" si="133"/>
        <v>0</v>
      </c>
      <c r="AR515" s="155" t="s">
        <v>396</v>
      </c>
      <c r="AT515" s="155" t="s">
        <v>319</v>
      </c>
      <c r="AU515" s="155" t="s">
        <v>88</v>
      </c>
      <c r="AY515" s="16" t="s">
        <v>317</v>
      </c>
      <c r="BE515" s="156">
        <f t="shared" si="134"/>
        <v>0</v>
      </c>
      <c r="BF515" s="156">
        <f t="shared" si="135"/>
        <v>0</v>
      </c>
      <c r="BG515" s="156">
        <f t="shared" si="136"/>
        <v>0</v>
      </c>
      <c r="BH515" s="156">
        <f t="shared" si="137"/>
        <v>0</v>
      </c>
      <c r="BI515" s="156">
        <f t="shared" si="138"/>
        <v>0</v>
      </c>
      <c r="BJ515" s="16" t="s">
        <v>88</v>
      </c>
      <c r="BK515" s="156">
        <f t="shared" si="139"/>
        <v>0</v>
      </c>
      <c r="BL515" s="16" t="s">
        <v>396</v>
      </c>
      <c r="BM515" s="155" t="s">
        <v>7545</v>
      </c>
    </row>
    <row r="516" spans="2:65" s="1" customFormat="1" ht="37.75" customHeight="1">
      <c r="B516" s="142"/>
      <c r="C516" s="179" t="s">
        <v>3292</v>
      </c>
      <c r="D516" s="179" t="s">
        <v>454</v>
      </c>
      <c r="E516" s="180" t="s">
        <v>10463</v>
      </c>
      <c r="F516" s="181" t="s">
        <v>10464</v>
      </c>
      <c r="G516" s="182" t="s">
        <v>467</v>
      </c>
      <c r="H516" s="183">
        <v>2</v>
      </c>
      <c r="I516" s="184"/>
      <c r="J516" s="185">
        <f t="shared" si="130"/>
        <v>0</v>
      </c>
      <c r="K516" s="186"/>
      <c r="L516" s="187"/>
      <c r="M516" s="188" t="s">
        <v>1</v>
      </c>
      <c r="N516" s="189" t="s">
        <v>42</v>
      </c>
      <c r="P516" s="153">
        <f t="shared" si="131"/>
        <v>0</v>
      </c>
      <c r="Q516" s="153">
        <v>0</v>
      </c>
      <c r="R516" s="153">
        <f t="shared" si="132"/>
        <v>0</v>
      </c>
      <c r="S516" s="153">
        <v>0</v>
      </c>
      <c r="T516" s="154">
        <f t="shared" si="133"/>
        <v>0</v>
      </c>
      <c r="AR516" s="155" t="s">
        <v>481</v>
      </c>
      <c r="AT516" s="155" t="s">
        <v>454</v>
      </c>
      <c r="AU516" s="155" t="s">
        <v>88</v>
      </c>
      <c r="AY516" s="16" t="s">
        <v>317</v>
      </c>
      <c r="BE516" s="156">
        <f t="shared" si="134"/>
        <v>0</v>
      </c>
      <c r="BF516" s="156">
        <f t="shared" si="135"/>
        <v>0</v>
      </c>
      <c r="BG516" s="156">
        <f t="shared" si="136"/>
        <v>0</v>
      </c>
      <c r="BH516" s="156">
        <f t="shared" si="137"/>
        <v>0</v>
      </c>
      <c r="BI516" s="156">
        <f t="shared" si="138"/>
        <v>0</v>
      </c>
      <c r="BJ516" s="16" t="s">
        <v>88</v>
      </c>
      <c r="BK516" s="156">
        <f t="shared" si="139"/>
        <v>0</v>
      </c>
      <c r="BL516" s="16" t="s">
        <v>396</v>
      </c>
      <c r="BM516" s="155" t="s">
        <v>7557</v>
      </c>
    </row>
    <row r="517" spans="2:65" s="1" customFormat="1" ht="24.15" customHeight="1">
      <c r="B517" s="142"/>
      <c r="C517" s="179" t="s">
        <v>3323</v>
      </c>
      <c r="D517" s="179" t="s">
        <v>454</v>
      </c>
      <c r="E517" s="180" t="s">
        <v>10425</v>
      </c>
      <c r="F517" s="181" t="s">
        <v>10426</v>
      </c>
      <c r="G517" s="182" t="s">
        <v>467</v>
      </c>
      <c r="H517" s="183">
        <v>2</v>
      </c>
      <c r="I517" s="184"/>
      <c r="J517" s="185">
        <f t="shared" si="130"/>
        <v>0</v>
      </c>
      <c r="K517" s="186"/>
      <c r="L517" s="187"/>
      <c r="M517" s="188" t="s">
        <v>1</v>
      </c>
      <c r="N517" s="189" t="s">
        <v>42</v>
      </c>
      <c r="P517" s="153">
        <f t="shared" si="131"/>
        <v>0</v>
      </c>
      <c r="Q517" s="153">
        <v>0</v>
      </c>
      <c r="R517" s="153">
        <f t="shared" si="132"/>
        <v>0</v>
      </c>
      <c r="S517" s="153">
        <v>0</v>
      </c>
      <c r="T517" s="154">
        <f t="shared" si="133"/>
        <v>0</v>
      </c>
      <c r="AR517" s="155" t="s">
        <v>481</v>
      </c>
      <c r="AT517" s="155" t="s">
        <v>454</v>
      </c>
      <c r="AU517" s="155" t="s">
        <v>88</v>
      </c>
      <c r="AY517" s="16" t="s">
        <v>317</v>
      </c>
      <c r="BE517" s="156">
        <f t="shared" si="134"/>
        <v>0</v>
      </c>
      <c r="BF517" s="156">
        <f t="shared" si="135"/>
        <v>0</v>
      </c>
      <c r="BG517" s="156">
        <f t="shared" si="136"/>
        <v>0</v>
      </c>
      <c r="BH517" s="156">
        <f t="shared" si="137"/>
        <v>0</v>
      </c>
      <c r="BI517" s="156">
        <f t="shared" si="138"/>
        <v>0</v>
      </c>
      <c r="BJ517" s="16" t="s">
        <v>88</v>
      </c>
      <c r="BK517" s="156">
        <f t="shared" si="139"/>
        <v>0</v>
      </c>
      <c r="BL517" s="16" t="s">
        <v>396</v>
      </c>
      <c r="BM517" s="155" t="s">
        <v>7571</v>
      </c>
    </row>
    <row r="518" spans="2:65" s="1" customFormat="1" ht="24.15" customHeight="1">
      <c r="B518" s="142"/>
      <c r="C518" s="143" t="s">
        <v>3327</v>
      </c>
      <c r="D518" s="143" t="s">
        <v>319</v>
      </c>
      <c r="E518" s="144" t="s">
        <v>10465</v>
      </c>
      <c r="F518" s="145" t="s">
        <v>10466</v>
      </c>
      <c r="G518" s="146" t="s">
        <v>467</v>
      </c>
      <c r="H518" s="147">
        <v>1</v>
      </c>
      <c r="I518" s="148"/>
      <c r="J518" s="149">
        <f t="shared" si="130"/>
        <v>0</v>
      </c>
      <c r="K518" s="150"/>
      <c r="L518" s="31"/>
      <c r="M518" s="151" t="s">
        <v>1</v>
      </c>
      <c r="N518" s="152" t="s">
        <v>42</v>
      </c>
      <c r="P518" s="153">
        <f t="shared" si="131"/>
        <v>0</v>
      </c>
      <c r="Q518" s="153">
        <v>0</v>
      </c>
      <c r="R518" s="153">
        <f t="shared" si="132"/>
        <v>0</v>
      </c>
      <c r="S518" s="153">
        <v>0</v>
      </c>
      <c r="T518" s="154">
        <f t="shared" si="133"/>
        <v>0</v>
      </c>
      <c r="AR518" s="155" t="s">
        <v>396</v>
      </c>
      <c r="AT518" s="155" t="s">
        <v>319</v>
      </c>
      <c r="AU518" s="155" t="s">
        <v>88</v>
      </c>
      <c r="AY518" s="16" t="s">
        <v>317</v>
      </c>
      <c r="BE518" s="156">
        <f t="shared" si="134"/>
        <v>0</v>
      </c>
      <c r="BF518" s="156">
        <f t="shared" si="135"/>
        <v>0</v>
      </c>
      <c r="BG518" s="156">
        <f t="shared" si="136"/>
        <v>0</v>
      </c>
      <c r="BH518" s="156">
        <f t="shared" si="137"/>
        <v>0</v>
      </c>
      <c r="BI518" s="156">
        <f t="shared" si="138"/>
        <v>0</v>
      </c>
      <c r="BJ518" s="16" t="s">
        <v>88</v>
      </c>
      <c r="BK518" s="156">
        <f t="shared" si="139"/>
        <v>0</v>
      </c>
      <c r="BL518" s="16" t="s">
        <v>396</v>
      </c>
      <c r="BM518" s="155" t="s">
        <v>7585</v>
      </c>
    </row>
    <row r="519" spans="2:65" s="1" customFormat="1" ht="37.75" customHeight="1">
      <c r="B519" s="142"/>
      <c r="C519" s="179" t="s">
        <v>3331</v>
      </c>
      <c r="D519" s="179" t="s">
        <v>454</v>
      </c>
      <c r="E519" s="180" t="s">
        <v>10467</v>
      </c>
      <c r="F519" s="181" t="s">
        <v>10468</v>
      </c>
      <c r="G519" s="182" t="s">
        <v>467</v>
      </c>
      <c r="H519" s="183">
        <v>1</v>
      </c>
      <c r="I519" s="184"/>
      <c r="J519" s="185">
        <f t="shared" si="130"/>
        <v>0</v>
      </c>
      <c r="K519" s="186"/>
      <c r="L519" s="187"/>
      <c r="M519" s="188" t="s">
        <v>1</v>
      </c>
      <c r="N519" s="189" t="s">
        <v>42</v>
      </c>
      <c r="P519" s="153">
        <f t="shared" si="131"/>
        <v>0</v>
      </c>
      <c r="Q519" s="153">
        <v>0</v>
      </c>
      <c r="R519" s="153">
        <f t="shared" si="132"/>
        <v>0</v>
      </c>
      <c r="S519" s="153">
        <v>0</v>
      </c>
      <c r="T519" s="154">
        <f t="shared" si="133"/>
        <v>0</v>
      </c>
      <c r="AR519" s="155" t="s">
        <v>481</v>
      </c>
      <c r="AT519" s="155" t="s">
        <v>454</v>
      </c>
      <c r="AU519" s="155" t="s">
        <v>88</v>
      </c>
      <c r="AY519" s="16" t="s">
        <v>317</v>
      </c>
      <c r="BE519" s="156">
        <f t="shared" si="134"/>
        <v>0</v>
      </c>
      <c r="BF519" s="156">
        <f t="shared" si="135"/>
        <v>0</v>
      </c>
      <c r="BG519" s="156">
        <f t="shared" si="136"/>
        <v>0</v>
      </c>
      <c r="BH519" s="156">
        <f t="shared" si="137"/>
        <v>0</v>
      </c>
      <c r="BI519" s="156">
        <f t="shared" si="138"/>
        <v>0</v>
      </c>
      <c r="BJ519" s="16" t="s">
        <v>88</v>
      </c>
      <c r="BK519" s="156">
        <f t="shared" si="139"/>
        <v>0</v>
      </c>
      <c r="BL519" s="16" t="s">
        <v>396</v>
      </c>
      <c r="BM519" s="155" t="s">
        <v>7595</v>
      </c>
    </row>
    <row r="520" spans="2:65" s="1" customFormat="1" ht="24.15" customHeight="1">
      <c r="B520" s="142"/>
      <c r="C520" s="179" t="s">
        <v>3353</v>
      </c>
      <c r="D520" s="179" t="s">
        <v>454</v>
      </c>
      <c r="E520" s="180" t="s">
        <v>10469</v>
      </c>
      <c r="F520" s="181" t="s">
        <v>10470</v>
      </c>
      <c r="G520" s="182" t="s">
        <v>467</v>
      </c>
      <c r="H520" s="183">
        <v>1</v>
      </c>
      <c r="I520" s="184"/>
      <c r="J520" s="185">
        <f t="shared" si="130"/>
        <v>0</v>
      </c>
      <c r="K520" s="186"/>
      <c r="L520" s="187"/>
      <c r="M520" s="188" t="s">
        <v>1</v>
      </c>
      <c r="N520" s="189" t="s">
        <v>42</v>
      </c>
      <c r="P520" s="153">
        <f t="shared" si="131"/>
        <v>0</v>
      </c>
      <c r="Q520" s="153">
        <v>0</v>
      </c>
      <c r="R520" s="153">
        <f t="shared" si="132"/>
        <v>0</v>
      </c>
      <c r="S520" s="153">
        <v>0</v>
      </c>
      <c r="T520" s="154">
        <f t="shared" si="133"/>
        <v>0</v>
      </c>
      <c r="AR520" s="155" t="s">
        <v>481</v>
      </c>
      <c r="AT520" s="155" t="s">
        <v>454</v>
      </c>
      <c r="AU520" s="155" t="s">
        <v>88</v>
      </c>
      <c r="AY520" s="16" t="s">
        <v>317</v>
      </c>
      <c r="BE520" s="156">
        <f t="shared" si="134"/>
        <v>0</v>
      </c>
      <c r="BF520" s="156">
        <f t="shared" si="135"/>
        <v>0</v>
      </c>
      <c r="BG520" s="156">
        <f t="shared" si="136"/>
        <v>0</v>
      </c>
      <c r="BH520" s="156">
        <f t="shared" si="137"/>
        <v>0</v>
      </c>
      <c r="BI520" s="156">
        <f t="shared" si="138"/>
        <v>0</v>
      </c>
      <c r="BJ520" s="16" t="s">
        <v>88</v>
      </c>
      <c r="BK520" s="156">
        <f t="shared" si="139"/>
        <v>0</v>
      </c>
      <c r="BL520" s="16" t="s">
        <v>396</v>
      </c>
      <c r="BM520" s="155" t="s">
        <v>7606</v>
      </c>
    </row>
    <row r="521" spans="2:65" s="1" customFormat="1" ht="24.15" customHeight="1">
      <c r="B521" s="142"/>
      <c r="C521" s="143" t="s">
        <v>3358</v>
      </c>
      <c r="D521" s="143" t="s">
        <v>319</v>
      </c>
      <c r="E521" s="144" t="s">
        <v>10471</v>
      </c>
      <c r="F521" s="145" t="s">
        <v>10472</v>
      </c>
      <c r="G521" s="146" t="s">
        <v>467</v>
      </c>
      <c r="H521" s="147">
        <v>1</v>
      </c>
      <c r="I521" s="148"/>
      <c r="J521" s="149">
        <f t="shared" si="130"/>
        <v>0</v>
      </c>
      <c r="K521" s="150"/>
      <c r="L521" s="31"/>
      <c r="M521" s="151" t="s">
        <v>1</v>
      </c>
      <c r="N521" s="152" t="s">
        <v>42</v>
      </c>
      <c r="P521" s="153">
        <f t="shared" si="131"/>
        <v>0</v>
      </c>
      <c r="Q521" s="153">
        <v>0</v>
      </c>
      <c r="R521" s="153">
        <f t="shared" si="132"/>
        <v>0</v>
      </c>
      <c r="S521" s="153">
        <v>0</v>
      </c>
      <c r="T521" s="154">
        <f t="shared" si="133"/>
        <v>0</v>
      </c>
      <c r="AR521" s="155" t="s">
        <v>396</v>
      </c>
      <c r="AT521" s="155" t="s">
        <v>319</v>
      </c>
      <c r="AU521" s="155" t="s">
        <v>88</v>
      </c>
      <c r="AY521" s="16" t="s">
        <v>317</v>
      </c>
      <c r="BE521" s="156">
        <f t="shared" si="134"/>
        <v>0</v>
      </c>
      <c r="BF521" s="156">
        <f t="shared" si="135"/>
        <v>0</v>
      </c>
      <c r="BG521" s="156">
        <f t="shared" si="136"/>
        <v>0</v>
      </c>
      <c r="BH521" s="156">
        <f t="shared" si="137"/>
        <v>0</v>
      </c>
      <c r="BI521" s="156">
        <f t="shared" si="138"/>
        <v>0</v>
      </c>
      <c r="BJ521" s="16" t="s">
        <v>88</v>
      </c>
      <c r="BK521" s="156">
        <f t="shared" si="139"/>
        <v>0</v>
      </c>
      <c r="BL521" s="16" t="s">
        <v>396</v>
      </c>
      <c r="BM521" s="155" t="s">
        <v>7615</v>
      </c>
    </row>
    <row r="522" spans="2:65" s="1" customFormat="1" ht="37.75" customHeight="1">
      <c r="B522" s="142"/>
      <c r="C522" s="179" t="s">
        <v>3424</v>
      </c>
      <c r="D522" s="179" t="s">
        <v>454</v>
      </c>
      <c r="E522" s="180" t="s">
        <v>10473</v>
      </c>
      <c r="F522" s="181" t="s">
        <v>10474</v>
      </c>
      <c r="G522" s="182" t="s">
        <v>467</v>
      </c>
      <c r="H522" s="183">
        <v>1</v>
      </c>
      <c r="I522" s="184"/>
      <c r="J522" s="185">
        <f t="shared" si="130"/>
        <v>0</v>
      </c>
      <c r="K522" s="186"/>
      <c r="L522" s="187"/>
      <c r="M522" s="188" t="s">
        <v>1</v>
      </c>
      <c r="N522" s="189" t="s">
        <v>42</v>
      </c>
      <c r="P522" s="153">
        <f t="shared" si="131"/>
        <v>0</v>
      </c>
      <c r="Q522" s="153">
        <v>0</v>
      </c>
      <c r="R522" s="153">
        <f t="shared" si="132"/>
        <v>0</v>
      </c>
      <c r="S522" s="153">
        <v>0</v>
      </c>
      <c r="T522" s="154">
        <f t="shared" si="133"/>
        <v>0</v>
      </c>
      <c r="AR522" s="155" t="s">
        <v>481</v>
      </c>
      <c r="AT522" s="155" t="s">
        <v>454</v>
      </c>
      <c r="AU522" s="155" t="s">
        <v>88</v>
      </c>
      <c r="AY522" s="16" t="s">
        <v>317</v>
      </c>
      <c r="BE522" s="156">
        <f t="shared" si="134"/>
        <v>0</v>
      </c>
      <c r="BF522" s="156">
        <f t="shared" si="135"/>
        <v>0</v>
      </c>
      <c r="BG522" s="156">
        <f t="shared" si="136"/>
        <v>0</v>
      </c>
      <c r="BH522" s="156">
        <f t="shared" si="137"/>
        <v>0</v>
      </c>
      <c r="BI522" s="156">
        <f t="shared" si="138"/>
        <v>0</v>
      </c>
      <c r="BJ522" s="16" t="s">
        <v>88</v>
      </c>
      <c r="BK522" s="156">
        <f t="shared" si="139"/>
        <v>0</v>
      </c>
      <c r="BL522" s="16" t="s">
        <v>396</v>
      </c>
      <c r="BM522" s="155" t="s">
        <v>7628</v>
      </c>
    </row>
    <row r="523" spans="2:65" s="1" customFormat="1" ht="24.15" customHeight="1">
      <c r="B523" s="142"/>
      <c r="C523" s="179" t="s">
        <v>3430</v>
      </c>
      <c r="D523" s="179" t="s">
        <v>454</v>
      </c>
      <c r="E523" s="180" t="s">
        <v>10425</v>
      </c>
      <c r="F523" s="181" t="s">
        <v>10426</v>
      </c>
      <c r="G523" s="182" t="s">
        <v>467</v>
      </c>
      <c r="H523" s="183">
        <v>1</v>
      </c>
      <c r="I523" s="184"/>
      <c r="J523" s="185">
        <f t="shared" si="130"/>
        <v>0</v>
      </c>
      <c r="K523" s="186"/>
      <c r="L523" s="187"/>
      <c r="M523" s="188" t="s">
        <v>1</v>
      </c>
      <c r="N523" s="189" t="s">
        <v>42</v>
      </c>
      <c r="P523" s="153">
        <f t="shared" si="131"/>
        <v>0</v>
      </c>
      <c r="Q523" s="153">
        <v>0</v>
      </c>
      <c r="R523" s="153">
        <f t="shared" si="132"/>
        <v>0</v>
      </c>
      <c r="S523" s="153">
        <v>0</v>
      </c>
      <c r="T523" s="154">
        <f t="shared" si="133"/>
        <v>0</v>
      </c>
      <c r="AR523" s="155" t="s">
        <v>481</v>
      </c>
      <c r="AT523" s="155" t="s">
        <v>454</v>
      </c>
      <c r="AU523" s="155" t="s">
        <v>88</v>
      </c>
      <c r="AY523" s="16" t="s">
        <v>317</v>
      </c>
      <c r="BE523" s="156">
        <f t="shared" si="134"/>
        <v>0</v>
      </c>
      <c r="BF523" s="156">
        <f t="shared" si="135"/>
        <v>0</v>
      </c>
      <c r="BG523" s="156">
        <f t="shared" si="136"/>
        <v>0</v>
      </c>
      <c r="BH523" s="156">
        <f t="shared" si="137"/>
        <v>0</v>
      </c>
      <c r="BI523" s="156">
        <f t="shared" si="138"/>
        <v>0</v>
      </c>
      <c r="BJ523" s="16" t="s">
        <v>88</v>
      </c>
      <c r="BK523" s="156">
        <f t="shared" si="139"/>
        <v>0</v>
      </c>
      <c r="BL523" s="16" t="s">
        <v>396</v>
      </c>
      <c r="BM523" s="155" t="s">
        <v>7636</v>
      </c>
    </row>
    <row r="524" spans="2:65" s="1" customFormat="1" ht="24.15" customHeight="1">
      <c r="B524" s="142"/>
      <c r="C524" s="143" t="s">
        <v>3434</v>
      </c>
      <c r="D524" s="143" t="s">
        <v>319</v>
      </c>
      <c r="E524" s="144" t="s">
        <v>10475</v>
      </c>
      <c r="F524" s="145" t="s">
        <v>10476</v>
      </c>
      <c r="G524" s="146" t="s">
        <v>467</v>
      </c>
      <c r="H524" s="147">
        <v>1</v>
      </c>
      <c r="I524" s="148"/>
      <c r="J524" s="149">
        <f t="shared" si="130"/>
        <v>0</v>
      </c>
      <c r="K524" s="150"/>
      <c r="L524" s="31"/>
      <c r="M524" s="151" t="s">
        <v>1</v>
      </c>
      <c r="N524" s="152" t="s">
        <v>42</v>
      </c>
      <c r="P524" s="153">
        <f t="shared" si="131"/>
        <v>0</v>
      </c>
      <c r="Q524" s="153">
        <v>0</v>
      </c>
      <c r="R524" s="153">
        <f t="shared" si="132"/>
        <v>0</v>
      </c>
      <c r="S524" s="153">
        <v>0</v>
      </c>
      <c r="T524" s="154">
        <f t="shared" si="133"/>
        <v>0</v>
      </c>
      <c r="AR524" s="155" t="s">
        <v>396</v>
      </c>
      <c r="AT524" s="155" t="s">
        <v>319</v>
      </c>
      <c r="AU524" s="155" t="s">
        <v>88</v>
      </c>
      <c r="AY524" s="16" t="s">
        <v>317</v>
      </c>
      <c r="BE524" s="156">
        <f t="shared" si="134"/>
        <v>0</v>
      </c>
      <c r="BF524" s="156">
        <f t="shared" si="135"/>
        <v>0</v>
      </c>
      <c r="BG524" s="156">
        <f t="shared" si="136"/>
        <v>0</v>
      </c>
      <c r="BH524" s="156">
        <f t="shared" si="137"/>
        <v>0</v>
      </c>
      <c r="BI524" s="156">
        <f t="shared" si="138"/>
        <v>0</v>
      </c>
      <c r="BJ524" s="16" t="s">
        <v>88</v>
      </c>
      <c r="BK524" s="156">
        <f t="shared" si="139"/>
        <v>0</v>
      </c>
      <c r="BL524" s="16" t="s">
        <v>396</v>
      </c>
      <c r="BM524" s="155" t="s">
        <v>7644</v>
      </c>
    </row>
    <row r="525" spans="2:65" s="1" customFormat="1" ht="37.75" customHeight="1">
      <c r="B525" s="142"/>
      <c r="C525" s="179" t="s">
        <v>3438</v>
      </c>
      <c r="D525" s="179" t="s">
        <v>454</v>
      </c>
      <c r="E525" s="180" t="s">
        <v>10477</v>
      </c>
      <c r="F525" s="181" t="s">
        <v>10478</v>
      </c>
      <c r="G525" s="182" t="s">
        <v>467</v>
      </c>
      <c r="H525" s="183">
        <v>1</v>
      </c>
      <c r="I525" s="184"/>
      <c r="J525" s="185">
        <f t="shared" si="130"/>
        <v>0</v>
      </c>
      <c r="K525" s="186"/>
      <c r="L525" s="187"/>
      <c r="M525" s="188" t="s">
        <v>1</v>
      </c>
      <c r="N525" s="189" t="s">
        <v>42</v>
      </c>
      <c r="P525" s="153">
        <f t="shared" si="131"/>
        <v>0</v>
      </c>
      <c r="Q525" s="153">
        <v>0</v>
      </c>
      <c r="R525" s="153">
        <f t="shared" si="132"/>
        <v>0</v>
      </c>
      <c r="S525" s="153">
        <v>0</v>
      </c>
      <c r="T525" s="154">
        <f t="shared" si="133"/>
        <v>0</v>
      </c>
      <c r="AR525" s="155" t="s">
        <v>481</v>
      </c>
      <c r="AT525" s="155" t="s">
        <v>454</v>
      </c>
      <c r="AU525" s="155" t="s">
        <v>88</v>
      </c>
      <c r="AY525" s="16" t="s">
        <v>317</v>
      </c>
      <c r="BE525" s="156">
        <f t="shared" si="134"/>
        <v>0</v>
      </c>
      <c r="BF525" s="156">
        <f t="shared" si="135"/>
        <v>0</v>
      </c>
      <c r="BG525" s="156">
        <f t="shared" si="136"/>
        <v>0</v>
      </c>
      <c r="BH525" s="156">
        <f t="shared" si="137"/>
        <v>0</v>
      </c>
      <c r="BI525" s="156">
        <f t="shared" si="138"/>
        <v>0</v>
      </c>
      <c r="BJ525" s="16" t="s">
        <v>88</v>
      </c>
      <c r="BK525" s="156">
        <f t="shared" si="139"/>
        <v>0</v>
      </c>
      <c r="BL525" s="16" t="s">
        <v>396</v>
      </c>
      <c r="BM525" s="155" t="s">
        <v>7656</v>
      </c>
    </row>
    <row r="526" spans="2:65" s="1" customFormat="1" ht="24.15" customHeight="1">
      <c r="B526" s="142"/>
      <c r="C526" s="179" t="s">
        <v>3442</v>
      </c>
      <c r="D526" s="179" t="s">
        <v>454</v>
      </c>
      <c r="E526" s="180" t="s">
        <v>10425</v>
      </c>
      <c r="F526" s="181" t="s">
        <v>10426</v>
      </c>
      <c r="G526" s="182" t="s">
        <v>467</v>
      </c>
      <c r="H526" s="183">
        <v>1</v>
      </c>
      <c r="I526" s="184"/>
      <c r="J526" s="185">
        <f t="shared" si="130"/>
        <v>0</v>
      </c>
      <c r="K526" s="186"/>
      <c r="L526" s="187"/>
      <c r="M526" s="188" t="s">
        <v>1</v>
      </c>
      <c r="N526" s="189" t="s">
        <v>42</v>
      </c>
      <c r="P526" s="153">
        <f t="shared" si="131"/>
        <v>0</v>
      </c>
      <c r="Q526" s="153">
        <v>0</v>
      </c>
      <c r="R526" s="153">
        <f t="shared" si="132"/>
        <v>0</v>
      </c>
      <c r="S526" s="153">
        <v>0</v>
      </c>
      <c r="T526" s="154">
        <f t="shared" si="133"/>
        <v>0</v>
      </c>
      <c r="AR526" s="155" t="s">
        <v>481</v>
      </c>
      <c r="AT526" s="155" t="s">
        <v>454</v>
      </c>
      <c r="AU526" s="155" t="s">
        <v>88</v>
      </c>
      <c r="AY526" s="16" t="s">
        <v>317</v>
      </c>
      <c r="BE526" s="156">
        <f t="shared" si="134"/>
        <v>0</v>
      </c>
      <c r="BF526" s="156">
        <f t="shared" si="135"/>
        <v>0</v>
      </c>
      <c r="BG526" s="156">
        <f t="shared" si="136"/>
        <v>0</v>
      </c>
      <c r="BH526" s="156">
        <f t="shared" si="137"/>
        <v>0</v>
      </c>
      <c r="BI526" s="156">
        <f t="shared" si="138"/>
        <v>0</v>
      </c>
      <c r="BJ526" s="16" t="s">
        <v>88</v>
      </c>
      <c r="BK526" s="156">
        <f t="shared" si="139"/>
        <v>0</v>
      </c>
      <c r="BL526" s="16" t="s">
        <v>396</v>
      </c>
      <c r="BM526" s="155" t="s">
        <v>7668</v>
      </c>
    </row>
    <row r="527" spans="2:65" s="1" customFormat="1" ht="21.75" customHeight="1">
      <c r="B527" s="142"/>
      <c r="C527" s="143" t="s">
        <v>3449</v>
      </c>
      <c r="D527" s="143" t="s">
        <v>319</v>
      </c>
      <c r="E527" s="144" t="s">
        <v>10479</v>
      </c>
      <c r="F527" s="145" t="s">
        <v>10480</v>
      </c>
      <c r="G527" s="146" t="s">
        <v>467</v>
      </c>
      <c r="H527" s="147">
        <v>35</v>
      </c>
      <c r="I527" s="148"/>
      <c r="J527" s="149">
        <f t="shared" si="130"/>
        <v>0</v>
      </c>
      <c r="K527" s="150"/>
      <c r="L527" s="31"/>
      <c r="M527" s="151" t="s">
        <v>1</v>
      </c>
      <c r="N527" s="152" t="s">
        <v>42</v>
      </c>
      <c r="P527" s="153">
        <f t="shared" si="131"/>
        <v>0</v>
      </c>
      <c r="Q527" s="153">
        <v>0</v>
      </c>
      <c r="R527" s="153">
        <f t="shared" si="132"/>
        <v>0</v>
      </c>
      <c r="S527" s="153">
        <v>0</v>
      </c>
      <c r="T527" s="154">
        <f t="shared" si="133"/>
        <v>0</v>
      </c>
      <c r="AR527" s="155" t="s">
        <v>396</v>
      </c>
      <c r="AT527" s="155" t="s">
        <v>319</v>
      </c>
      <c r="AU527" s="155" t="s">
        <v>88</v>
      </c>
      <c r="AY527" s="16" t="s">
        <v>317</v>
      </c>
      <c r="BE527" s="156">
        <f t="shared" si="134"/>
        <v>0</v>
      </c>
      <c r="BF527" s="156">
        <f t="shared" si="135"/>
        <v>0</v>
      </c>
      <c r="BG527" s="156">
        <f t="shared" si="136"/>
        <v>0</v>
      </c>
      <c r="BH527" s="156">
        <f t="shared" si="137"/>
        <v>0</v>
      </c>
      <c r="BI527" s="156">
        <f t="shared" si="138"/>
        <v>0</v>
      </c>
      <c r="BJ527" s="16" t="s">
        <v>88</v>
      </c>
      <c r="BK527" s="156">
        <f t="shared" si="139"/>
        <v>0</v>
      </c>
      <c r="BL527" s="16" t="s">
        <v>396</v>
      </c>
      <c r="BM527" s="155" t="s">
        <v>7679</v>
      </c>
    </row>
    <row r="528" spans="2:65" s="1" customFormat="1" ht="37.75" customHeight="1">
      <c r="B528" s="142"/>
      <c r="C528" s="179" t="s">
        <v>3453</v>
      </c>
      <c r="D528" s="179" t="s">
        <v>454</v>
      </c>
      <c r="E528" s="180" t="s">
        <v>10481</v>
      </c>
      <c r="F528" s="181" t="s">
        <v>10482</v>
      </c>
      <c r="G528" s="182" t="s">
        <v>467</v>
      </c>
      <c r="H528" s="183">
        <v>35</v>
      </c>
      <c r="I528" s="184"/>
      <c r="J528" s="185">
        <f t="shared" si="130"/>
        <v>0</v>
      </c>
      <c r="K528" s="186"/>
      <c r="L528" s="187"/>
      <c r="M528" s="188" t="s">
        <v>1</v>
      </c>
      <c r="N528" s="189" t="s">
        <v>42</v>
      </c>
      <c r="P528" s="153">
        <f t="shared" si="131"/>
        <v>0</v>
      </c>
      <c r="Q528" s="153">
        <v>0</v>
      </c>
      <c r="R528" s="153">
        <f t="shared" si="132"/>
        <v>0</v>
      </c>
      <c r="S528" s="153">
        <v>0</v>
      </c>
      <c r="T528" s="154">
        <f t="shared" si="133"/>
        <v>0</v>
      </c>
      <c r="AR528" s="155" t="s">
        <v>481</v>
      </c>
      <c r="AT528" s="155" t="s">
        <v>454</v>
      </c>
      <c r="AU528" s="155" t="s">
        <v>88</v>
      </c>
      <c r="AY528" s="16" t="s">
        <v>317</v>
      </c>
      <c r="BE528" s="156">
        <f t="shared" si="134"/>
        <v>0</v>
      </c>
      <c r="BF528" s="156">
        <f t="shared" si="135"/>
        <v>0</v>
      </c>
      <c r="BG528" s="156">
        <f t="shared" si="136"/>
        <v>0</v>
      </c>
      <c r="BH528" s="156">
        <f t="shared" si="137"/>
        <v>0</v>
      </c>
      <c r="BI528" s="156">
        <f t="shared" si="138"/>
        <v>0</v>
      </c>
      <c r="BJ528" s="16" t="s">
        <v>88</v>
      </c>
      <c r="BK528" s="156">
        <f t="shared" si="139"/>
        <v>0</v>
      </c>
      <c r="BL528" s="16" t="s">
        <v>396</v>
      </c>
      <c r="BM528" s="155" t="s">
        <v>3428</v>
      </c>
    </row>
    <row r="529" spans="2:65" s="1" customFormat="1" ht="21.75" customHeight="1">
      <c r="B529" s="142"/>
      <c r="C529" s="143" t="s">
        <v>3457</v>
      </c>
      <c r="D529" s="143" t="s">
        <v>319</v>
      </c>
      <c r="E529" s="144" t="s">
        <v>10483</v>
      </c>
      <c r="F529" s="145" t="s">
        <v>10484</v>
      </c>
      <c r="G529" s="146" t="s">
        <v>467</v>
      </c>
      <c r="H529" s="147">
        <v>44</v>
      </c>
      <c r="I529" s="148"/>
      <c r="J529" s="149">
        <f t="shared" si="130"/>
        <v>0</v>
      </c>
      <c r="K529" s="150"/>
      <c r="L529" s="31"/>
      <c r="M529" s="151" t="s">
        <v>1</v>
      </c>
      <c r="N529" s="152" t="s">
        <v>42</v>
      </c>
      <c r="P529" s="153">
        <f t="shared" si="131"/>
        <v>0</v>
      </c>
      <c r="Q529" s="153">
        <v>0</v>
      </c>
      <c r="R529" s="153">
        <f t="shared" si="132"/>
        <v>0</v>
      </c>
      <c r="S529" s="153">
        <v>0</v>
      </c>
      <c r="T529" s="154">
        <f t="shared" si="133"/>
        <v>0</v>
      </c>
      <c r="AR529" s="155" t="s">
        <v>396</v>
      </c>
      <c r="AT529" s="155" t="s">
        <v>319</v>
      </c>
      <c r="AU529" s="155" t="s">
        <v>88</v>
      </c>
      <c r="AY529" s="16" t="s">
        <v>317</v>
      </c>
      <c r="BE529" s="156">
        <f t="shared" si="134"/>
        <v>0</v>
      </c>
      <c r="BF529" s="156">
        <f t="shared" si="135"/>
        <v>0</v>
      </c>
      <c r="BG529" s="156">
        <f t="shared" si="136"/>
        <v>0</v>
      </c>
      <c r="BH529" s="156">
        <f t="shared" si="137"/>
        <v>0</v>
      </c>
      <c r="BI529" s="156">
        <f t="shared" si="138"/>
        <v>0</v>
      </c>
      <c r="BJ529" s="16" t="s">
        <v>88</v>
      </c>
      <c r="BK529" s="156">
        <f t="shared" si="139"/>
        <v>0</v>
      </c>
      <c r="BL529" s="16" t="s">
        <v>396</v>
      </c>
      <c r="BM529" s="155" t="s">
        <v>3501</v>
      </c>
    </row>
    <row r="530" spans="2:65" s="1" customFormat="1" ht="37.75" customHeight="1">
      <c r="B530" s="142"/>
      <c r="C530" s="179" t="s">
        <v>3461</v>
      </c>
      <c r="D530" s="179" t="s">
        <v>454</v>
      </c>
      <c r="E530" s="180" t="s">
        <v>10485</v>
      </c>
      <c r="F530" s="181" t="s">
        <v>10486</v>
      </c>
      <c r="G530" s="182" t="s">
        <v>467</v>
      </c>
      <c r="H530" s="183">
        <v>44</v>
      </c>
      <c r="I530" s="184"/>
      <c r="J530" s="185">
        <f t="shared" ref="J530:J561" si="140">ROUND(I530*H530,2)</f>
        <v>0</v>
      </c>
      <c r="K530" s="186"/>
      <c r="L530" s="187"/>
      <c r="M530" s="188" t="s">
        <v>1</v>
      </c>
      <c r="N530" s="189" t="s">
        <v>42</v>
      </c>
      <c r="P530" s="153">
        <f t="shared" ref="P530:P561" si="141">O530*H530</f>
        <v>0</v>
      </c>
      <c r="Q530" s="153">
        <v>0</v>
      </c>
      <c r="R530" s="153">
        <f t="shared" ref="R530:R561" si="142">Q530*H530</f>
        <v>0</v>
      </c>
      <c r="S530" s="153">
        <v>0</v>
      </c>
      <c r="T530" s="154">
        <f t="shared" ref="T530:T561" si="143">S530*H530</f>
        <v>0</v>
      </c>
      <c r="AR530" s="155" t="s">
        <v>481</v>
      </c>
      <c r="AT530" s="155" t="s">
        <v>454</v>
      </c>
      <c r="AU530" s="155" t="s">
        <v>88</v>
      </c>
      <c r="AY530" s="16" t="s">
        <v>317</v>
      </c>
      <c r="BE530" s="156">
        <f t="shared" ref="BE530:BE543" si="144">IF(N530="základná",J530,0)</f>
        <v>0</v>
      </c>
      <c r="BF530" s="156">
        <f t="shared" ref="BF530:BF543" si="145">IF(N530="znížená",J530,0)</f>
        <v>0</v>
      </c>
      <c r="BG530" s="156">
        <f t="shared" ref="BG530:BG543" si="146">IF(N530="zákl. prenesená",J530,0)</f>
        <v>0</v>
      </c>
      <c r="BH530" s="156">
        <f t="shared" ref="BH530:BH543" si="147">IF(N530="zníž. prenesená",J530,0)</f>
        <v>0</v>
      </c>
      <c r="BI530" s="156">
        <f t="shared" ref="BI530:BI543" si="148">IF(N530="nulová",J530,0)</f>
        <v>0</v>
      </c>
      <c r="BJ530" s="16" t="s">
        <v>88</v>
      </c>
      <c r="BK530" s="156">
        <f t="shared" ref="BK530:BK543" si="149">ROUND(I530*H530,2)</f>
        <v>0</v>
      </c>
      <c r="BL530" s="16" t="s">
        <v>396</v>
      </c>
      <c r="BM530" s="155" t="s">
        <v>7709</v>
      </c>
    </row>
    <row r="531" spans="2:65" s="1" customFormat="1" ht="21.75" customHeight="1">
      <c r="B531" s="142"/>
      <c r="C531" s="143" t="s">
        <v>3465</v>
      </c>
      <c r="D531" s="143" t="s">
        <v>319</v>
      </c>
      <c r="E531" s="144" t="s">
        <v>10487</v>
      </c>
      <c r="F531" s="145" t="s">
        <v>10488</v>
      </c>
      <c r="G531" s="146" t="s">
        <v>467</v>
      </c>
      <c r="H531" s="147">
        <v>13</v>
      </c>
      <c r="I531" s="148"/>
      <c r="J531" s="149">
        <f t="shared" si="140"/>
        <v>0</v>
      </c>
      <c r="K531" s="150"/>
      <c r="L531" s="31"/>
      <c r="M531" s="151" t="s">
        <v>1</v>
      </c>
      <c r="N531" s="152" t="s">
        <v>42</v>
      </c>
      <c r="P531" s="153">
        <f t="shared" si="141"/>
        <v>0</v>
      </c>
      <c r="Q531" s="153">
        <v>0</v>
      </c>
      <c r="R531" s="153">
        <f t="shared" si="142"/>
        <v>0</v>
      </c>
      <c r="S531" s="153">
        <v>0</v>
      </c>
      <c r="T531" s="154">
        <f t="shared" si="143"/>
        <v>0</v>
      </c>
      <c r="AR531" s="155" t="s">
        <v>396</v>
      </c>
      <c r="AT531" s="155" t="s">
        <v>319</v>
      </c>
      <c r="AU531" s="155" t="s">
        <v>88</v>
      </c>
      <c r="AY531" s="16" t="s">
        <v>317</v>
      </c>
      <c r="BE531" s="156">
        <f t="shared" si="144"/>
        <v>0</v>
      </c>
      <c r="BF531" s="156">
        <f t="shared" si="145"/>
        <v>0</v>
      </c>
      <c r="BG531" s="156">
        <f t="shared" si="146"/>
        <v>0</v>
      </c>
      <c r="BH531" s="156">
        <f t="shared" si="147"/>
        <v>0</v>
      </c>
      <c r="BI531" s="156">
        <f t="shared" si="148"/>
        <v>0</v>
      </c>
      <c r="BJ531" s="16" t="s">
        <v>88</v>
      </c>
      <c r="BK531" s="156">
        <f t="shared" si="149"/>
        <v>0</v>
      </c>
      <c r="BL531" s="16" t="s">
        <v>396</v>
      </c>
      <c r="BM531" s="155" t="s">
        <v>7270</v>
      </c>
    </row>
    <row r="532" spans="2:65" s="1" customFormat="1" ht="37.75" customHeight="1">
      <c r="B532" s="142"/>
      <c r="C532" s="179" t="s">
        <v>3469</v>
      </c>
      <c r="D532" s="179" t="s">
        <v>454</v>
      </c>
      <c r="E532" s="180" t="s">
        <v>10489</v>
      </c>
      <c r="F532" s="181" t="s">
        <v>10490</v>
      </c>
      <c r="G532" s="182" t="s">
        <v>467</v>
      </c>
      <c r="H532" s="183">
        <v>13</v>
      </c>
      <c r="I532" s="184"/>
      <c r="J532" s="185">
        <f t="shared" si="140"/>
        <v>0</v>
      </c>
      <c r="K532" s="186"/>
      <c r="L532" s="187"/>
      <c r="M532" s="188" t="s">
        <v>1</v>
      </c>
      <c r="N532" s="189" t="s">
        <v>42</v>
      </c>
      <c r="P532" s="153">
        <f t="shared" si="141"/>
        <v>0</v>
      </c>
      <c r="Q532" s="153">
        <v>0</v>
      </c>
      <c r="R532" s="153">
        <f t="shared" si="142"/>
        <v>0</v>
      </c>
      <c r="S532" s="153">
        <v>0</v>
      </c>
      <c r="T532" s="154">
        <f t="shared" si="143"/>
        <v>0</v>
      </c>
      <c r="AR532" s="155" t="s">
        <v>481</v>
      </c>
      <c r="AT532" s="155" t="s">
        <v>454</v>
      </c>
      <c r="AU532" s="155" t="s">
        <v>88</v>
      </c>
      <c r="AY532" s="16" t="s">
        <v>317</v>
      </c>
      <c r="BE532" s="156">
        <f t="shared" si="144"/>
        <v>0</v>
      </c>
      <c r="BF532" s="156">
        <f t="shared" si="145"/>
        <v>0</v>
      </c>
      <c r="BG532" s="156">
        <f t="shared" si="146"/>
        <v>0</v>
      </c>
      <c r="BH532" s="156">
        <f t="shared" si="147"/>
        <v>0</v>
      </c>
      <c r="BI532" s="156">
        <f t="shared" si="148"/>
        <v>0</v>
      </c>
      <c r="BJ532" s="16" t="s">
        <v>88</v>
      </c>
      <c r="BK532" s="156">
        <f t="shared" si="149"/>
        <v>0</v>
      </c>
      <c r="BL532" s="16" t="s">
        <v>396</v>
      </c>
      <c r="BM532" s="155" t="s">
        <v>7294</v>
      </c>
    </row>
    <row r="533" spans="2:65" s="1" customFormat="1" ht="21.75" customHeight="1">
      <c r="B533" s="142"/>
      <c r="C533" s="143" t="s">
        <v>3473</v>
      </c>
      <c r="D533" s="143" t="s">
        <v>319</v>
      </c>
      <c r="E533" s="144" t="s">
        <v>10491</v>
      </c>
      <c r="F533" s="145" t="s">
        <v>10492</v>
      </c>
      <c r="G533" s="146" t="s">
        <v>467</v>
      </c>
      <c r="H533" s="147">
        <v>1</v>
      </c>
      <c r="I533" s="148"/>
      <c r="J533" s="149">
        <f t="shared" si="140"/>
        <v>0</v>
      </c>
      <c r="K533" s="150"/>
      <c r="L533" s="31"/>
      <c r="M533" s="151" t="s">
        <v>1</v>
      </c>
      <c r="N533" s="152" t="s">
        <v>42</v>
      </c>
      <c r="P533" s="153">
        <f t="shared" si="141"/>
        <v>0</v>
      </c>
      <c r="Q533" s="153">
        <v>0</v>
      </c>
      <c r="R533" s="153">
        <f t="shared" si="142"/>
        <v>0</v>
      </c>
      <c r="S533" s="153">
        <v>0</v>
      </c>
      <c r="T533" s="154">
        <f t="shared" si="143"/>
        <v>0</v>
      </c>
      <c r="AR533" s="155" t="s">
        <v>396</v>
      </c>
      <c r="AT533" s="155" t="s">
        <v>319</v>
      </c>
      <c r="AU533" s="155" t="s">
        <v>88</v>
      </c>
      <c r="AY533" s="16" t="s">
        <v>317</v>
      </c>
      <c r="BE533" s="156">
        <f t="shared" si="144"/>
        <v>0</v>
      </c>
      <c r="BF533" s="156">
        <f t="shared" si="145"/>
        <v>0</v>
      </c>
      <c r="BG533" s="156">
        <f t="shared" si="146"/>
        <v>0</v>
      </c>
      <c r="BH533" s="156">
        <f t="shared" si="147"/>
        <v>0</v>
      </c>
      <c r="BI533" s="156">
        <f t="shared" si="148"/>
        <v>0</v>
      </c>
      <c r="BJ533" s="16" t="s">
        <v>88</v>
      </c>
      <c r="BK533" s="156">
        <f t="shared" si="149"/>
        <v>0</v>
      </c>
      <c r="BL533" s="16" t="s">
        <v>396</v>
      </c>
      <c r="BM533" s="155" t="s">
        <v>3362</v>
      </c>
    </row>
    <row r="534" spans="2:65" s="1" customFormat="1" ht="37.75" customHeight="1">
      <c r="B534" s="142"/>
      <c r="C534" s="179" t="s">
        <v>3477</v>
      </c>
      <c r="D534" s="179" t="s">
        <v>454</v>
      </c>
      <c r="E534" s="180" t="s">
        <v>10493</v>
      </c>
      <c r="F534" s="181" t="s">
        <v>10494</v>
      </c>
      <c r="G534" s="182" t="s">
        <v>467</v>
      </c>
      <c r="H534" s="183">
        <v>1</v>
      </c>
      <c r="I534" s="184"/>
      <c r="J534" s="185">
        <f t="shared" si="140"/>
        <v>0</v>
      </c>
      <c r="K534" s="186"/>
      <c r="L534" s="187"/>
      <c r="M534" s="188" t="s">
        <v>1</v>
      </c>
      <c r="N534" s="189" t="s">
        <v>42</v>
      </c>
      <c r="P534" s="153">
        <f t="shared" si="141"/>
        <v>0</v>
      </c>
      <c r="Q534" s="153">
        <v>0</v>
      </c>
      <c r="R534" s="153">
        <f t="shared" si="142"/>
        <v>0</v>
      </c>
      <c r="S534" s="153">
        <v>0</v>
      </c>
      <c r="T534" s="154">
        <f t="shared" si="143"/>
        <v>0</v>
      </c>
      <c r="AR534" s="155" t="s">
        <v>481</v>
      </c>
      <c r="AT534" s="155" t="s">
        <v>454</v>
      </c>
      <c r="AU534" s="155" t="s">
        <v>88</v>
      </c>
      <c r="AY534" s="16" t="s">
        <v>317</v>
      </c>
      <c r="BE534" s="156">
        <f t="shared" si="144"/>
        <v>0</v>
      </c>
      <c r="BF534" s="156">
        <f t="shared" si="145"/>
        <v>0</v>
      </c>
      <c r="BG534" s="156">
        <f t="shared" si="146"/>
        <v>0</v>
      </c>
      <c r="BH534" s="156">
        <f t="shared" si="147"/>
        <v>0</v>
      </c>
      <c r="BI534" s="156">
        <f t="shared" si="148"/>
        <v>0</v>
      </c>
      <c r="BJ534" s="16" t="s">
        <v>88</v>
      </c>
      <c r="BK534" s="156">
        <f t="shared" si="149"/>
        <v>0</v>
      </c>
      <c r="BL534" s="16" t="s">
        <v>396</v>
      </c>
      <c r="BM534" s="155" t="s">
        <v>3377</v>
      </c>
    </row>
    <row r="535" spans="2:65" s="1" customFormat="1" ht="21.75" customHeight="1">
      <c r="B535" s="142"/>
      <c r="C535" s="143" t="s">
        <v>3481</v>
      </c>
      <c r="D535" s="143" t="s">
        <v>319</v>
      </c>
      <c r="E535" s="144" t="s">
        <v>10495</v>
      </c>
      <c r="F535" s="145" t="s">
        <v>10496</v>
      </c>
      <c r="G535" s="146" t="s">
        <v>467</v>
      </c>
      <c r="H535" s="147">
        <v>7</v>
      </c>
      <c r="I535" s="148"/>
      <c r="J535" s="149">
        <f t="shared" si="140"/>
        <v>0</v>
      </c>
      <c r="K535" s="150"/>
      <c r="L535" s="31"/>
      <c r="M535" s="151" t="s">
        <v>1</v>
      </c>
      <c r="N535" s="152" t="s">
        <v>42</v>
      </c>
      <c r="P535" s="153">
        <f t="shared" si="141"/>
        <v>0</v>
      </c>
      <c r="Q535" s="153">
        <v>0</v>
      </c>
      <c r="R535" s="153">
        <f t="shared" si="142"/>
        <v>0</v>
      </c>
      <c r="S535" s="153">
        <v>0</v>
      </c>
      <c r="T535" s="154">
        <f t="shared" si="143"/>
        <v>0</v>
      </c>
      <c r="AR535" s="155" t="s">
        <v>396</v>
      </c>
      <c r="AT535" s="155" t="s">
        <v>319</v>
      </c>
      <c r="AU535" s="155" t="s">
        <v>88</v>
      </c>
      <c r="AY535" s="16" t="s">
        <v>317</v>
      </c>
      <c r="BE535" s="156">
        <f t="shared" si="144"/>
        <v>0</v>
      </c>
      <c r="BF535" s="156">
        <f t="shared" si="145"/>
        <v>0</v>
      </c>
      <c r="BG535" s="156">
        <f t="shared" si="146"/>
        <v>0</v>
      </c>
      <c r="BH535" s="156">
        <f t="shared" si="147"/>
        <v>0</v>
      </c>
      <c r="BI535" s="156">
        <f t="shared" si="148"/>
        <v>0</v>
      </c>
      <c r="BJ535" s="16" t="s">
        <v>88</v>
      </c>
      <c r="BK535" s="156">
        <f t="shared" si="149"/>
        <v>0</v>
      </c>
      <c r="BL535" s="16" t="s">
        <v>396</v>
      </c>
      <c r="BM535" s="155" t="s">
        <v>3394</v>
      </c>
    </row>
    <row r="536" spans="2:65" s="1" customFormat="1" ht="33" customHeight="1">
      <c r="B536" s="142"/>
      <c r="C536" s="179" t="s">
        <v>3485</v>
      </c>
      <c r="D536" s="179" t="s">
        <v>454</v>
      </c>
      <c r="E536" s="180" t="s">
        <v>10497</v>
      </c>
      <c r="F536" s="181" t="s">
        <v>10498</v>
      </c>
      <c r="G536" s="182" t="s">
        <v>467</v>
      </c>
      <c r="H536" s="183">
        <v>7</v>
      </c>
      <c r="I536" s="184"/>
      <c r="J536" s="185">
        <f t="shared" si="140"/>
        <v>0</v>
      </c>
      <c r="K536" s="186"/>
      <c r="L536" s="187"/>
      <c r="M536" s="188" t="s">
        <v>1</v>
      </c>
      <c r="N536" s="189" t="s">
        <v>42</v>
      </c>
      <c r="P536" s="153">
        <f t="shared" si="141"/>
        <v>0</v>
      </c>
      <c r="Q536" s="153">
        <v>0</v>
      </c>
      <c r="R536" s="153">
        <f t="shared" si="142"/>
        <v>0</v>
      </c>
      <c r="S536" s="153">
        <v>0</v>
      </c>
      <c r="T536" s="154">
        <f t="shared" si="143"/>
        <v>0</v>
      </c>
      <c r="AR536" s="155" t="s">
        <v>481</v>
      </c>
      <c r="AT536" s="155" t="s">
        <v>454</v>
      </c>
      <c r="AU536" s="155" t="s">
        <v>88</v>
      </c>
      <c r="AY536" s="16" t="s">
        <v>317</v>
      </c>
      <c r="BE536" s="156">
        <f t="shared" si="144"/>
        <v>0</v>
      </c>
      <c r="BF536" s="156">
        <f t="shared" si="145"/>
        <v>0</v>
      </c>
      <c r="BG536" s="156">
        <f t="shared" si="146"/>
        <v>0</v>
      </c>
      <c r="BH536" s="156">
        <f t="shared" si="147"/>
        <v>0</v>
      </c>
      <c r="BI536" s="156">
        <f t="shared" si="148"/>
        <v>0</v>
      </c>
      <c r="BJ536" s="16" t="s">
        <v>88</v>
      </c>
      <c r="BK536" s="156">
        <f t="shared" si="149"/>
        <v>0</v>
      </c>
      <c r="BL536" s="16" t="s">
        <v>396</v>
      </c>
      <c r="BM536" s="155" t="s">
        <v>3409</v>
      </c>
    </row>
    <row r="537" spans="2:65" s="1" customFormat="1" ht="21.75" customHeight="1">
      <c r="B537" s="142"/>
      <c r="C537" s="143" t="s">
        <v>3489</v>
      </c>
      <c r="D537" s="143" t="s">
        <v>319</v>
      </c>
      <c r="E537" s="144" t="s">
        <v>10499</v>
      </c>
      <c r="F537" s="145" t="s">
        <v>10500</v>
      </c>
      <c r="G537" s="146" t="s">
        <v>467</v>
      </c>
      <c r="H537" s="147">
        <v>2</v>
      </c>
      <c r="I537" s="148"/>
      <c r="J537" s="149">
        <f t="shared" si="140"/>
        <v>0</v>
      </c>
      <c r="K537" s="150"/>
      <c r="L537" s="31"/>
      <c r="M537" s="151" t="s">
        <v>1</v>
      </c>
      <c r="N537" s="152" t="s">
        <v>42</v>
      </c>
      <c r="P537" s="153">
        <f t="shared" si="141"/>
        <v>0</v>
      </c>
      <c r="Q537" s="153">
        <v>0</v>
      </c>
      <c r="R537" s="153">
        <f t="shared" si="142"/>
        <v>0</v>
      </c>
      <c r="S537" s="153">
        <v>0</v>
      </c>
      <c r="T537" s="154">
        <f t="shared" si="143"/>
        <v>0</v>
      </c>
      <c r="AR537" s="155" t="s">
        <v>396</v>
      </c>
      <c r="AT537" s="155" t="s">
        <v>319</v>
      </c>
      <c r="AU537" s="155" t="s">
        <v>88</v>
      </c>
      <c r="AY537" s="16" t="s">
        <v>317</v>
      </c>
      <c r="BE537" s="156">
        <f t="shared" si="144"/>
        <v>0</v>
      </c>
      <c r="BF537" s="156">
        <f t="shared" si="145"/>
        <v>0</v>
      </c>
      <c r="BG537" s="156">
        <f t="shared" si="146"/>
        <v>0</v>
      </c>
      <c r="BH537" s="156">
        <f t="shared" si="147"/>
        <v>0</v>
      </c>
      <c r="BI537" s="156">
        <f t="shared" si="148"/>
        <v>0</v>
      </c>
      <c r="BJ537" s="16" t="s">
        <v>88</v>
      </c>
      <c r="BK537" s="156">
        <f t="shared" si="149"/>
        <v>0</v>
      </c>
      <c r="BL537" s="16" t="s">
        <v>396</v>
      </c>
      <c r="BM537" s="155" t="s">
        <v>7716</v>
      </c>
    </row>
    <row r="538" spans="2:65" s="1" customFormat="1" ht="33" customHeight="1">
      <c r="B538" s="142"/>
      <c r="C538" s="179" t="s">
        <v>3493</v>
      </c>
      <c r="D538" s="179" t="s">
        <v>454</v>
      </c>
      <c r="E538" s="180" t="s">
        <v>10501</v>
      </c>
      <c r="F538" s="181" t="s">
        <v>10502</v>
      </c>
      <c r="G538" s="182" t="s">
        <v>467</v>
      </c>
      <c r="H538" s="183">
        <v>2</v>
      </c>
      <c r="I538" s="184"/>
      <c r="J538" s="185">
        <f t="shared" si="140"/>
        <v>0</v>
      </c>
      <c r="K538" s="186"/>
      <c r="L538" s="187"/>
      <c r="M538" s="188" t="s">
        <v>1</v>
      </c>
      <c r="N538" s="189" t="s">
        <v>42</v>
      </c>
      <c r="P538" s="153">
        <f t="shared" si="141"/>
        <v>0</v>
      </c>
      <c r="Q538" s="153">
        <v>0</v>
      </c>
      <c r="R538" s="153">
        <f t="shared" si="142"/>
        <v>0</v>
      </c>
      <c r="S538" s="153">
        <v>0</v>
      </c>
      <c r="T538" s="154">
        <f t="shared" si="143"/>
        <v>0</v>
      </c>
      <c r="AR538" s="155" t="s">
        <v>481</v>
      </c>
      <c r="AT538" s="155" t="s">
        <v>454</v>
      </c>
      <c r="AU538" s="155" t="s">
        <v>88</v>
      </c>
      <c r="AY538" s="16" t="s">
        <v>317</v>
      </c>
      <c r="BE538" s="156">
        <f t="shared" si="144"/>
        <v>0</v>
      </c>
      <c r="BF538" s="156">
        <f t="shared" si="145"/>
        <v>0</v>
      </c>
      <c r="BG538" s="156">
        <f t="shared" si="146"/>
        <v>0</v>
      </c>
      <c r="BH538" s="156">
        <f t="shared" si="147"/>
        <v>0</v>
      </c>
      <c r="BI538" s="156">
        <f t="shared" si="148"/>
        <v>0</v>
      </c>
      <c r="BJ538" s="16" t="s">
        <v>88</v>
      </c>
      <c r="BK538" s="156">
        <f t="shared" si="149"/>
        <v>0</v>
      </c>
      <c r="BL538" s="16" t="s">
        <v>396</v>
      </c>
      <c r="BM538" s="155" t="s">
        <v>2763</v>
      </c>
    </row>
    <row r="539" spans="2:65" s="1" customFormat="1" ht="21.75" customHeight="1">
      <c r="B539" s="142"/>
      <c r="C539" s="143" t="s">
        <v>3497</v>
      </c>
      <c r="D539" s="143" t="s">
        <v>319</v>
      </c>
      <c r="E539" s="144" t="s">
        <v>10503</v>
      </c>
      <c r="F539" s="145" t="s">
        <v>10504</v>
      </c>
      <c r="G539" s="146" t="s">
        <v>467</v>
      </c>
      <c r="H539" s="147">
        <v>2</v>
      </c>
      <c r="I539" s="148"/>
      <c r="J539" s="149">
        <f t="shared" si="140"/>
        <v>0</v>
      </c>
      <c r="K539" s="150"/>
      <c r="L539" s="31"/>
      <c r="M539" s="151" t="s">
        <v>1</v>
      </c>
      <c r="N539" s="152" t="s">
        <v>42</v>
      </c>
      <c r="P539" s="153">
        <f t="shared" si="141"/>
        <v>0</v>
      </c>
      <c r="Q539" s="153">
        <v>0</v>
      </c>
      <c r="R539" s="153">
        <f t="shared" si="142"/>
        <v>0</v>
      </c>
      <c r="S539" s="153">
        <v>0</v>
      </c>
      <c r="T539" s="154">
        <f t="shared" si="143"/>
        <v>0</v>
      </c>
      <c r="AR539" s="155" t="s">
        <v>396</v>
      </c>
      <c r="AT539" s="155" t="s">
        <v>319</v>
      </c>
      <c r="AU539" s="155" t="s">
        <v>88</v>
      </c>
      <c r="AY539" s="16" t="s">
        <v>317</v>
      </c>
      <c r="BE539" s="156">
        <f t="shared" si="144"/>
        <v>0</v>
      </c>
      <c r="BF539" s="156">
        <f t="shared" si="145"/>
        <v>0</v>
      </c>
      <c r="BG539" s="156">
        <f t="shared" si="146"/>
        <v>0</v>
      </c>
      <c r="BH539" s="156">
        <f t="shared" si="147"/>
        <v>0</v>
      </c>
      <c r="BI539" s="156">
        <f t="shared" si="148"/>
        <v>0</v>
      </c>
      <c r="BJ539" s="16" t="s">
        <v>88</v>
      </c>
      <c r="BK539" s="156">
        <f t="shared" si="149"/>
        <v>0</v>
      </c>
      <c r="BL539" s="16" t="s">
        <v>396</v>
      </c>
      <c r="BM539" s="155" t="s">
        <v>6710</v>
      </c>
    </row>
    <row r="540" spans="2:65" s="1" customFormat="1" ht="33" customHeight="1">
      <c r="B540" s="142"/>
      <c r="C540" s="179" t="s">
        <v>3503</v>
      </c>
      <c r="D540" s="179" t="s">
        <v>454</v>
      </c>
      <c r="E540" s="180" t="s">
        <v>10505</v>
      </c>
      <c r="F540" s="181" t="s">
        <v>10506</v>
      </c>
      <c r="G540" s="182" t="s">
        <v>467</v>
      </c>
      <c r="H540" s="183">
        <v>2</v>
      </c>
      <c r="I540" s="184"/>
      <c r="J540" s="185">
        <f t="shared" si="140"/>
        <v>0</v>
      </c>
      <c r="K540" s="186"/>
      <c r="L540" s="187"/>
      <c r="M540" s="188" t="s">
        <v>1</v>
      </c>
      <c r="N540" s="189" t="s">
        <v>42</v>
      </c>
      <c r="P540" s="153">
        <f t="shared" si="141"/>
        <v>0</v>
      </c>
      <c r="Q540" s="153">
        <v>0</v>
      </c>
      <c r="R540" s="153">
        <f t="shared" si="142"/>
        <v>0</v>
      </c>
      <c r="S540" s="153">
        <v>0</v>
      </c>
      <c r="T540" s="154">
        <f t="shared" si="143"/>
        <v>0</v>
      </c>
      <c r="AR540" s="155" t="s">
        <v>481</v>
      </c>
      <c r="AT540" s="155" t="s">
        <v>454</v>
      </c>
      <c r="AU540" s="155" t="s">
        <v>88</v>
      </c>
      <c r="AY540" s="16" t="s">
        <v>317</v>
      </c>
      <c r="BE540" s="156">
        <f t="shared" si="144"/>
        <v>0</v>
      </c>
      <c r="BF540" s="156">
        <f t="shared" si="145"/>
        <v>0</v>
      </c>
      <c r="BG540" s="156">
        <f t="shared" si="146"/>
        <v>0</v>
      </c>
      <c r="BH540" s="156">
        <f t="shared" si="147"/>
        <v>0</v>
      </c>
      <c r="BI540" s="156">
        <f t="shared" si="148"/>
        <v>0</v>
      </c>
      <c r="BJ540" s="16" t="s">
        <v>88</v>
      </c>
      <c r="BK540" s="156">
        <f t="shared" si="149"/>
        <v>0</v>
      </c>
      <c r="BL540" s="16" t="s">
        <v>396</v>
      </c>
      <c r="BM540" s="155" t="s">
        <v>1523</v>
      </c>
    </row>
    <row r="541" spans="2:65" s="1" customFormat="1" ht="16.5" customHeight="1">
      <c r="B541" s="142"/>
      <c r="C541" s="143" t="s">
        <v>3519</v>
      </c>
      <c r="D541" s="143" t="s">
        <v>319</v>
      </c>
      <c r="E541" s="144" t="s">
        <v>10507</v>
      </c>
      <c r="F541" s="145" t="s">
        <v>10508</v>
      </c>
      <c r="G541" s="146" t="s">
        <v>467</v>
      </c>
      <c r="H541" s="147">
        <v>578</v>
      </c>
      <c r="I541" s="148"/>
      <c r="J541" s="149">
        <f t="shared" si="140"/>
        <v>0</v>
      </c>
      <c r="K541" s="150"/>
      <c r="L541" s="31"/>
      <c r="M541" s="151" t="s">
        <v>1</v>
      </c>
      <c r="N541" s="152" t="s">
        <v>42</v>
      </c>
      <c r="P541" s="153">
        <f t="shared" si="141"/>
        <v>0</v>
      </c>
      <c r="Q541" s="153">
        <v>0</v>
      </c>
      <c r="R541" s="153">
        <f t="shared" si="142"/>
        <v>0</v>
      </c>
      <c r="S541" s="153">
        <v>0</v>
      </c>
      <c r="T541" s="154">
        <f t="shared" si="143"/>
        <v>0</v>
      </c>
      <c r="AR541" s="155" t="s">
        <v>396</v>
      </c>
      <c r="AT541" s="155" t="s">
        <v>319</v>
      </c>
      <c r="AU541" s="155" t="s">
        <v>88</v>
      </c>
      <c r="AY541" s="16" t="s">
        <v>317</v>
      </c>
      <c r="BE541" s="156">
        <f t="shared" si="144"/>
        <v>0</v>
      </c>
      <c r="BF541" s="156">
        <f t="shared" si="145"/>
        <v>0</v>
      </c>
      <c r="BG541" s="156">
        <f t="shared" si="146"/>
        <v>0</v>
      </c>
      <c r="BH541" s="156">
        <f t="shared" si="147"/>
        <v>0</v>
      </c>
      <c r="BI541" s="156">
        <f t="shared" si="148"/>
        <v>0</v>
      </c>
      <c r="BJ541" s="16" t="s">
        <v>88</v>
      </c>
      <c r="BK541" s="156">
        <f t="shared" si="149"/>
        <v>0</v>
      </c>
      <c r="BL541" s="16" t="s">
        <v>396</v>
      </c>
      <c r="BM541" s="155" t="s">
        <v>1535</v>
      </c>
    </row>
    <row r="542" spans="2:65" s="1" customFormat="1" ht="24.15" customHeight="1">
      <c r="B542" s="142"/>
      <c r="C542" s="179" t="s">
        <v>3524</v>
      </c>
      <c r="D542" s="179" t="s">
        <v>454</v>
      </c>
      <c r="E542" s="180" t="s">
        <v>10509</v>
      </c>
      <c r="F542" s="181" t="s">
        <v>10510</v>
      </c>
      <c r="G542" s="182" t="s">
        <v>467</v>
      </c>
      <c r="H542" s="183">
        <v>578</v>
      </c>
      <c r="I542" s="184"/>
      <c r="J542" s="185">
        <f t="shared" si="140"/>
        <v>0</v>
      </c>
      <c r="K542" s="186"/>
      <c r="L542" s="187"/>
      <c r="M542" s="188" t="s">
        <v>1</v>
      </c>
      <c r="N542" s="189" t="s">
        <v>42</v>
      </c>
      <c r="P542" s="153">
        <f t="shared" si="141"/>
        <v>0</v>
      </c>
      <c r="Q542" s="153">
        <v>0</v>
      </c>
      <c r="R542" s="153">
        <f t="shared" si="142"/>
        <v>0</v>
      </c>
      <c r="S542" s="153">
        <v>0</v>
      </c>
      <c r="T542" s="154">
        <f t="shared" si="143"/>
        <v>0</v>
      </c>
      <c r="AR542" s="155" t="s">
        <v>481</v>
      </c>
      <c r="AT542" s="155" t="s">
        <v>454</v>
      </c>
      <c r="AU542" s="155" t="s">
        <v>88</v>
      </c>
      <c r="AY542" s="16" t="s">
        <v>317</v>
      </c>
      <c r="BE542" s="156">
        <f t="shared" si="144"/>
        <v>0</v>
      </c>
      <c r="BF542" s="156">
        <f t="shared" si="145"/>
        <v>0</v>
      </c>
      <c r="BG542" s="156">
        <f t="shared" si="146"/>
        <v>0</v>
      </c>
      <c r="BH542" s="156">
        <f t="shared" si="147"/>
        <v>0</v>
      </c>
      <c r="BI542" s="156">
        <f t="shared" si="148"/>
        <v>0</v>
      </c>
      <c r="BJ542" s="16" t="s">
        <v>88</v>
      </c>
      <c r="BK542" s="156">
        <f t="shared" si="149"/>
        <v>0</v>
      </c>
      <c r="BL542" s="16" t="s">
        <v>396</v>
      </c>
      <c r="BM542" s="155" t="s">
        <v>1547</v>
      </c>
    </row>
    <row r="543" spans="2:65" s="1" customFormat="1" ht="24.15" customHeight="1">
      <c r="B543" s="142"/>
      <c r="C543" s="143" t="s">
        <v>3529</v>
      </c>
      <c r="D543" s="143" t="s">
        <v>319</v>
      </c>
      <c r="E543" s="144" t="s">
        <v>10511</v>
      </c>
      <c r="F543" s="145" t="s">
        <v>10512</v>
      </c>
      <c r="G543" s="146" t="s">
        <v>639</v>
      </c>
      <c r="H543" s="198"/>
      <c r="I543" s="148"/>
      <c r="J543" s="149">
        <f t="shared" si="140"/>
        <v>0</v>
      </c>
      <c r="K543" s="150"/>
      <c r="L543" s="31"/>
      <c r="M543" s="151" t="s">
        <v>1</v>
      </c>
      <c r="N543" s="152" t="s">
        <v>42</v>
      </c>
      <c r="P543" s="153">
        <f t="shared" si="141"/>
        <v>0</v>
      </c>
      <c r="Q543" s="153">
        <v>0</v>
      </c>
      <c r="R543" s="153">
        <f t="shared" si="142"/>
        <v>0</v>
      </c>
      <c r="S543" s="153">
        <v>0</v>
      </c>
      <c r="T543" s="154">
        <f t="shared" si="143"/>
        <v>0</v>
      </c>
      <c r="AR543" s="155" t="s">
        <v>396</v>
      </c>
      <c r="AT543" s="155" t="s">
        <v>319</v>
      </c>
      <c r="AU543" s="155" t="s">
        <v>88</v>
      </c>
      <c r="AY543" s="16" t="s">
        <v>317</v>
      </c>
      <c r="BE543" s="156">
        <f t="shared" si="144"/>
        <v>0</v>
      </c>
      <c r="BF543" s="156">
        <f t="shared" si="145"/>
        <v>0</v>
      </c>
      <c r="BG543" s="156">
        <f t="shared" si="146"/>
        <v>0</v>
      </c>
      <c r="BH543" s="156">
        <f t="shared" si="147"/>
        <v>0</v>
      </c>
      <c r="BI543" s="156">
        <f t="shared" si="148"/>
        <v>0</v>
      </c>
      <c r="BJ543" s="16" t="s">
        <v>88</v>
      </c>
      <c r="BK543" s="156">
        <f t="shared" si="149"/>
        <v>0</v>
      </c>
      <c r="BL543" s="16" t="s">
        <v>396</v>
      </c>
      <c r="BM543" s="155" t="s">
        <v>1558</v>
      </c>
    </row>
    <row r="544" spans="2:65" s="11" customFormat="1" ht="22.75" customHeight="1">
      <c r="B544" s="130"/>
      <c r="D544" s="131" t="s">
        <v>75</v>
      </c>
      <c r="E544" s="140" t="s">
        <v>4962</v>
      </c>
      <c r="F544" s="140" t="s">
        <v>4963</v>
      </c>
      <c r="I544" s="133"/>
      <c r="J544" s="141">
        <f>BK544</f>
        <v>0</v>
      </c>
      <c r="L544" s="130"/>
      <c r="M544" s="135"/>
      <c r="P544" s="136">
        <f>SUM(P545:P573)</f>
        <v>0</v>
      </c>
      <c r="R544" s="136">
        <f>SUM(R545:R573)</f>
        <v>0</v>
      </c>
      <c r="T544" s="137">
        <f>SUM(T545:T573)</f>
        <v>0</v>
      </c>
      <c r="AR544" s="131" t="s">
        <v>88</v>
      </c>
      <c r="AT544" s="138" t="s">
        <v>75</v>
      </c>
      <c r="AU544" s="138" t="s">
        <v>83</v>
      </c>
      <c r="AY544" s="131" t="s">
        <v>317</v>
      </c>
      <c r="BK544" s="139">
        <f>SUM(BK545:BK573)</f>
        <v>0</v>
      </c>
    </row>
    <row r="545" spans="2:65" s="1" customFormat="1" ht="37.75" customHeight="1">
      <c r="B545" s="142"/>
      <c r="C545" s="143" t="s">
        <v>3580</v>
      </c>
      <c r="D545" s="143" t="s">
        <v>319</v>
      </c>
      <c r="E545" s="144" t="s">
        <v>10513</v>
      </c>
      <c r="F545" s="145" t="s">
        <v>10514</v>
      </c>
      <c r="G545" s="146" t="s">
        <v>1107</v>
      </c>
      <c r="H545" s="147">
        <v>7425</v>
      </c>
      <c r="I545" s="148"/>
      <c r="J545" s="149">
        <f t="shared" ref="J545:J573" si="150">ROUND(I545*H545,2)</f>
        <v>0</v>
      </c>
      <c r="K545" s="150"/>
      <c r="L545" s="31"/>
      <c r="M545" s="151" t="s">
        <v>1</v>
      </c>
      <c r="N545" s="152" t="s">
        <v>42</v>
      </c>
      <c r="P545" s="153">
        <f t="shared" ref="P545:P573" si="151">O545*H545</f>
        <v>0</v>
      </c>
      <c r="Q545" s="153">
        <v>0</v>
      </c>
      <c r="R545" s="153">
        <f t="shared" ref="R545:R573" si="152">Q545*H545</f>
        <v>0</v>
      </c>
      <c r="S545" s="153">
        <v>0</v>
      </c>
      <c r="T545" s="154">
        <f t="shared" ref="T545:T573" si="153">S545*H545</f>
        <v>0</v>
      </c>
      <c r="AR545" s="155" t="s">
        <v>396</v>
      </c>
      <c r="AT545" s="155" t="s">
        <v>319</v>
      </c>
      <c r="AU545" s="155" t="s">
        <v>88</v>
      </c>
      <c r="AY545" s="16" t="s">
        <v>317</v>
      </c>
      <c r="BE545" s="156">
        <f t="shared" ref="BE545:BE573" si="154">IF(N545="základná",J545,0)</f>
        <v>0</v>
      </c>
      <c r="BF545" s="156">
        <f t="shared" ref="BF545:BF573" si="155">IF(N545="znížená",J545,0)</f>
        <v>0</v>
      </c>
      <c r="BG545" s="156">
        <f t="shared" ref="BG545:BG573" si="156">IF(N545="zákl. prenesená",J545,0)</f>
        <v>0</v>
      </c>
      <c r="BH545" s="156">
        <f t="shared" ref="BH545:BH573" si="157">IF(N545="zníž. prenesená",J545,0)</f>
        <v>0</v>
      </c>
      <c r="BI545" s="156">
        <f t="shared" ref="BI545:BI573" si="158">IF(N545="nulová",J545,0)</f>
        <v>0</v>
      </c>
      <c r="BJ545" s="16" t="s">
        <v>88</v>
      </c>
      <c r="BK545" s="156">
        <f t="shared" ref="BK545:BK573" si="159">ROUND(I545*H545,2)</f>
        <v>0</v>
      </c>
      <c r="BL545" s="16" t="s">
        <v>396</v>
      </c>
      <c r="BM545" s="155" t="s">
        <v>3288</v>
      </c>
    </row>
    <row r="546" spans="2:65" s="1" customFormat="1" ht="24.15" customHeight="1">
      <c r="B546" s="142"/>
      <c r="C546" s="179" t="s">
        <v>3585</v>
      </c>
      <c r="D546" s="179" t="s">
        <v>454</v>
      </c>
      <c r="E546" s="180" t="s">
        <v>10515</v>
      </c>
      <c r="F546" s="181" t="s">
        <v>10516</v>
      </c>
      <c r="G546" s="182" t="s">
        <v>9854</v>
      </c>
      <c r="H546" s="183">
        <v>157</v>
      </c>
      <c r="I546" s="184"/>
      <c r="J546" s="185">
        <f t="shared" si="150"/>
        <v>0</v>
      </c>
      <c r="K546" s="186"/>
      <c r="L546" s="187"/>
      <c r="M546" s="188" t="s">
        <v>1</v>
      </c>
      <c r="N546" s="189" t="s">
        <v>42</v>
      </c>
      <c r="P546" s="153">
        <f t="shared" si="151"/>
        <v>0</v>
      </c>
      <c r="Q546" s="153">
        <v>0</v>
      </c>
      <c r="R546" s="153">
        <f t="shared" si="152"/>
        <v>0</v>
      </c>
      <c r="S546" s="153">
        <v>0</v>
      </c>
      <c r="T546" s="154">
        <f t="shared" si="153"/>
        <v>0</v>
      </c>
      <c r="AR546" s="155" t="s">
        <v>481</v>
      </c>
      <c r="AT546" s="155" t="s">
        <v>454</v>
      </c>
      <c r="AU546" s="155" t="s">
        <v>88</v>
      </c>
      <c r="AY546" s="16" t="s">
        <v>317</v>
      </c>
      <c r="BE546" s="156">
        <f t="shared" si="154"/>
        <v>0</v>
      </c>
      <c r="BF546" s="156">
        <f t="shared" si="155"/>
        <v>0</v>
      </c>
      <c r="BG546" s="156">
        <f t="shared" si="156"/>
        <v>0</v>
      </c>
      <c r="BH546" s="156">
        <f t="shared" si="157"/>
        <v>0</v>
      </c>
      <c r="BI546" s="156">
        <f t="shared" si="158"/>
        <v>0</v>
      </c>
      <c r="BJ546" s="16" t="s">
        <v>88</v>
      </c>
      <c r="BK546" s="156">
        <f t="shared" si="159"/>
        <v>0</v>
      </c>
      <c r="BL546" s="16" t="s">
        <v>396</v>
      </c>
      <c r="BM546" s="155" t="s">
        <v>7020</v>
      </c>
    </row>
    <row r="547" spans="2:65" s="1" customFormat="1" ht="21.75" customHeight="1">
      <c r="B547" s="142"/>
      <c r="C547" s="179" t="s">
        <v>3589</v>
      </c>
      <c r="D547" s="179" t="s">
        <v>454</v>
      </c>
      <c r="E547" s="180" t="s">
        <v>10517</v>
      </c>
      <c r="F547" s="181" t="s">
        <v>10518</v>
      </c>
      <c r="G547" s="182" t="s">
        <v>9854</v>
      </c>
      <c r="H547" s="183">
        <v>580</v>
      </c>
      <c r="I547" s="184"/>
      <c r="J547" s="185">
        <f t="shared" si="150"/>
        <v>0</v>
      </c>
      <c r="K547" s="186"/>
      <c r="L547" s="187"/>
      <c r="M547" s="188" t="s">
        <v>1</v>
      </c>
      <c r="N547" s="189" t="s">
        <v>42</v>
      </c>
      <c r="P547" s="153">
        <f t="shared" si="151"/>
        <v>0</v>
      </c>
      <c r="Q547" s="153">
        <v>0</v>
      </c>
      <c r="R547" s="153">
        <f t="shared" si="152"/>
        <v>0</v>
      </c>
      <c r="S547" s="153">
        <v>0</v>
      </c>
      <c r="T547" s="154">
        <f t="shared" si="153"/>
        <v>0</v>
      </c>
      <c r="AR547" s="155" t="s">
        <v>481</v>
      </c>
      <c r="AT547" s="155" t="s">
        <v>454</v>
      </c>
      <c r="AU547" s="155" t="s">
        <v>88</v>
      </c>
      <c r="AY547" s="16" t="s">
        <v>317</v>
      </c>
      <c r="BE547" s="156">
        <f t="shared" si="154"/>
        <v>0</v>
      </c>
      <c r="BF547" s="156">
        <f t="shared" si="155"/>
        <v>0</v>
      </c>
      <c r="BG547" s="156">
        <f t="shared" si="156"/>
        <v>0</v>
      </c>
      <c r="BH547" s="156">
        <f t="shared" si="157"/>
        <v>0</v>
      </c>
      <c r="BI547" s="156">
        <f t="shared" si="158"/>
        <v>0</v>
      </c>
      <c r="BJ547" s="16" t="s">
        <v>88</v>
      </c>
      <c r="BK547" s="156">
        <f t="shared" si="159"/>
        <v>0</v>
      </c>
      <c r="BL547" s="16" t="s">
        <v>396</v>
      </c>
      <c r="BM547" s="155" t="s">
        <v>7028</v>
      </c>
    </row>
    <row r="548" spans="2:65" s="1" customFormat="1" ht="24.15" customHeight="1">
      <c r="B548" s="142"/>
      <c r="C548" s="179" t="s">
        <v>5721</v>
      </c>
      <c r="D548" s="179" t="s">
        <v>454</v>
      </c>
      <c r="E548" s="180" t="s">
        <v>10519</v>
      </c>
      <c r="F548" s="181" t="s">
        <v>10520</v>
      </c>
      <c r="G548" s="182" t="s">
        <v>9854</v>
      </c>
      <c r="H548" s="183">
        <v>56</v>
      </c>
      <c r="I548" s="184"/>
      <c r="J548" s="185">
        <f t="shared" si="150"/>
        <v>0</v>
      </c>
      <c r="K548" s="186"/>
      <c r="L548" s="187"/>
      <c r="M548" s="188" t="s">
        <v>1</v>
      </c>
      <c r="N548" s="189" t="s">
        <v>42</v>
      </c>
      <c r="P548" s="153">
        <f t="shared" si="151"/>
        <v>0</v>
      </c>
      <c r="Q548" s="153">
        <v>0</v>
      </c>
      <c r="R548" s="153">
        <f t="shared" si="152"/>
        <v>0</v>
      </c>
      <c r="S548" s="153">
        <v>0</v>
      </c>
      <c r="T548" s="154">
        <f t="shared" si="153"/>
        <v>0</v>
      </c>
      <c r="AR548" s="155" t="s">
        <v>481</v>
      </c>
      <c r="AT548" s="155" t="s">
        <v>454</v>
      </c>
      <c r="AU548" s="155" t="s">
        <v>88</v>
      </c>
      <c r="AY548" s="16" t="s">
        <v>317</v>
      </c>
      <c r="BE548" s="156">
        <f t="shared" si="154"/>
        <v>0</v>
      </c>
      <c r="BF548" s="156">
        <f t="shared" si="155"/>
        <v>0</v>
      </c>
      <c r="BG548" s="156">
        <f t="shared" si="156"/>
        <v>0</v>
      </c>
      <c r="BH548" s="156">
        <f t="shared" si="157"/>
        <v>0</v>
      </c>
      <c r="BI548" s="156">
        <f t="shared" si="158"/>
        <v>0</v>
      </c>
      <c r="BJ548" s="16" t="s">
        <v>88</v>
      </c>
      <c r="BK548" s="156">
        <f t="shared" si="159"/>
        <v>0</v>
      </c>
      <c r="BL548" s="16" t="s">
        <v>396</v>
      </c>
      <c r="BM548" s="155" t="s">
        <v>10521</v>
      </c>
    </row>
    <row r="549" spans="2:65" s="1" customFormat="1" ht="16.5" customHeight="1">
      <c r="B549" s="142"/>
      <c r="C549" s="179" t="s">
        <v>3725</v>
      </c>
      <c r="D549" s="179" t="s">
        <v>454</v>
      </c>
      <c r="E549" s="180" t="s">
        <v>10522</v>
      </c>
      <c r="F549" s="181" t="s">
        <v>10523</v>
      </c>
      <c r="G549" s="182" t="s">
        <v>9854</v>
      </c>
      <c r="H549" s="183">
        <v>307</v>
      </c>
      <c r="I549" s="184"/>
      <c r="J549" s="185">
        <f t="shared" si="150"/>
        <v>0</v>
      </c>
      <c r="K549" s="186"/>
      <c r="L549" s="187"/>
      <c r="M549" s="188" t="s">
        <v>1</v>
      </c>
      <c r="N549" s="189" t="s">
        <v>42</v>
      </c>
      <c r="P549" s="153">
        <f t="shared" si="151"/>
        <v>0</v>
      </c>
      <c r="Q549" s="153">
        <v>0</v>
      </c>
      <c r="R549" s="153">
        <f t="shared" si="152"/>
        <v>0</v>
      </c>
      <c r="S549" s="153">
        <v>0</v>
      </c>
      <c r="T549" s="154">
        <f t="shared" si="153"/>
        <v>0</v>
      </c>
      <c r="AR549" s="155" t="s">
        <v>481</v>
      </c>
      <c r="AT549" s="155" t="s">
        <v>454</v>
      </c>
      <c r="AU549" s="155" t="s">
        <v>88</v>
      </c>
      <c r="AY549" s="16" t="s">
        <v>317</v>
      </c>
      <c r="BE549" s="156">
        <f t="shared" si="154"/>
        <v>0</v>
      </c>
      <c r="BF549" s="156">
        <f t="shared" si="155"/>
        <v>0</v>
      </c>
      <c r="BG549" s="156">
        <f t="shared" si="156"/>
        <v>0</v>
      </c>
      <c r="BH549" s="156">
        <f t="shared" si="157"/>
        <v>0</v>
      </c>
      <c r="BI549" s="156">
        <f t="shared" si="158"/>
        <v>0</v>
      </c>
      <c r="BJ549" s="16" t="s">
        <v>88</v>
      </c>
      <c r="BK549" s="156">
        <f t="shared" si="159"/>
        <v>0</v>
      </c>
      <c r="BL549" s="16" t="s">
        <v>396</v>
      </c>
      <c r="BM549" s="155" t="s">
        <v>1104</v>
      </c>
    </row>
    <row r="550" spans="2:65" s="1" customFormat="1" ht="16.5" customHeight="1">
      <c r="B550" s="142"/>
      <c r="C550" s="179" t="s">
        <v>5725</v>
      </c>
      <c r="D550" s="179" t="s">
        <v>454</v>
      </c>
      <c r="E550" s="180" t="s">
        <v>10524</v>
      </c>
      <c r="F550" s="181" t="s">
        <v>10525</v>
      </c>
      <c r="G550" s="182" t="s">
        <v>9854</v>
      </c>
      <c r="H550" s="183">
        <v>23</v>
      </c>
      <c r="I550" s="184"/>
      <c r="J550" s="185">
        <f t="shared" si="150"/>
        <v>0</v>
      </c>
      <c r="K550" s="186"/>
      <c r="L550" s="187"/>
      <c r="M550" s="188" t="s">
        <v>1</v>
      </c>
      <c r="N550" s="189" t="s">
        <v>42</v>
      </c>
      <c r="P550" s="153">
        <f t="shared" si="151"/>
        <v>0</v>
      </c>
      <c r="Q550" s="153">
        <v>0</v>
      </c>
      <c r="R550" s="153">
        <f t="shared" si="152"/>
        <v>0</v>
      </c>
      <c r="S550" s="153">
        <v>0</v>
      </c>
      <c r="T550" s="154">
        <f t="shared" si="153"/>
        <v>0</v>
      </c>
      <c r="AR550" s="155" t="s">
        <v>481</v>
      </c>
      <c r="AT550" s="155" t="s">
        <v>454</v>
      </c>
      <c r="AU550" s="155" t="s">
        <v>88</v>
      </c>
      <c r="AY550" s="16" t="s">
        <v>317</v>
      </c>
      <c r="BE550" s="156">
        <f t="shared" si="154"/>
        <v>0</v>
      </c>
      <c r="BF550" s="156">
        <f t="shared" si="155"/>
        <v>0</v>
      </c>
      <c r="BG550" s="156">
        <f t="shared" si="156"/>
        <v>0</v>
      </c>
      <c r="BH550" s="156">
        <f t="shared" si="157"/>
        <v>0</v>
      </c>
      <c r="BI550" s="156">
        <f t="shared" si="158"/>
        <v>0</v>
      </c>
      <c r="BJ550" s="16" t="s">
        <v>88</v>
      </c>
      <c r="BK550" s="156">
        <f t="shared" si="159"/>
        <v>0</v>
      </c>
      <c r="BL550" s="16" t="s">
        <v>396</v>
      </c>
      <c r="BM550" s="155" t="s">
        <v>10526</v>
      </c>
    </row>
    <row r="551" spans="2:65" s="1" customFormat="1" ht="16.5" customHeight="1">
      <c r="B551" s="142"/>
      <c r="C551" s="179" t="s">
        <v>5729</v>
      </c>
      <c r="D551" s="179" t="s">
        <v>454</v>
      </c>
      <c r="E551" s="180" t="s">
        <v>10527</v>
      </c>
      <c r="F551" s="181" t="s">
        <v>10528</v>
      </c>
      <c r="G551" s="182" t="s">
        <v>9854</v>
      </c>
      <c r="H551" s="183">
        <v>8</v>
      </c>
      <c r="I551" s="184"/>
      <c r="J551" s="185">
        <f t="shared" si="150"/>
        <v>0</v>
      </c>
      <c r="K551" s="186"/>
      <c r="L551" s="187"/>
      <c r="M551" s="188" t="s">
        <v>1</v>
      </c>
      <c r="N551" s="189" t="s">
        <v>42</v>
      </c>
      <c r="P551" s="153">
        <f t="shared" si="151"/>
        <v>0</v>
      </c>
      <c r="Q551" s="153">
        <v>0</v>
      </c>
      <c r="R551" s="153">
        <f t="shared" si="152"/>
        <v>0</v>
      </c>
      <c r="S551" s="153">
        <v>0</v>
      </c>
      <c r="T551" s="154">
        <f t="shared" si="153"/>
        <v>0</v>
      </c>
      <c r="AR551" s="155" t="s">
        <v>481</v>
      </c>
      <c r="AT551" s="155" t="s">
        <v>454</v>
      </c>
      <c r="AU551" s="155" t="s">
        <v>88</v>
      </c>
      <c r="AY551" s="16" t="s">
        <v>317</v>
      </c>
      <c r="BE551" s="156">
        <f t="shared" si="154"/>
        <v>0</v>
      </c>
      <c r="BF551" s="156">
        <f t="shared" si="155"/>
        <v>0</v>
      </c>
      <c r="BG551" s="156">
        <f t="shared" si="156"/>
        <v>0</v>
      </c>
      <c r="BH551" s="156">
        <f t="shared" si="157"/>
        <v>0</v>
      </c>
      <c r="BI551" s="156">
        <f t="shared" si="158"/>
        <v>0</v>
      </c>
      <c r="BJ551" s="16" t="s">
        <v>88</v>
      </c>
      <c r="BK551" s="156">
        <f t="shared" si="159"/>
        <v>0</v>
      </c>
      <c r="BL551" s="16" t="s">
        <v>396</v>
      </c>
      <c r="BM551" s="155" t="s">
        <v>10529</v>
      </c>
    </row>
    <row r="552" spans="2:65" s="1" customFormat="1" ht="16.5" customHeight="1">
      <c r="B552" s="142"/>
      <c r="C552" s="179" t="s">
        <v>5732</v>
      </c>
      <c r="D552" s="179" t="s">
        <v>454</v>
      </c>
      <c r="E552" s="180" t="s">
        <v>10530</v>
      </c>
      <c r="F552" s="181" t="s">
        <v>10531</v>
      </c>
      <c r="G552" s="182" t="s">
        <v>9854</v>
      </c>
      <c r="H552" s="183">
        <v>11</v>
      </c>
      <c r="I552" s="184"/>
      <c r="J552" s="185">
        <f t="shared" si="150"/>
        <v>0</v>
      </c>
      <c r="K552" s="186"/>
      <c r="L552" s="187"/>
      <c r="M552" s="188" t="s">
        <v>1</v>
      </c>
      <c r="N552" s="189" t="s">
        <v>42</v>
      </c>
      <c r="P552" s="153">
        <f t="shared" si="151"/>
        <v>0</v>
      </c>
      <c r="Q552" s="153">
        <v>0</v>
      </c>
      <c r="R552" s="153">
        <f t="shared" si="152"/>
        <v>0</v>
      </c>
      <c r="S552" s="153">
        <v>0</v>
      </c>
      <c r="T552" s="154">
        <f t="shared" si="153"/>
        <v>0</v>
      </c>
      <c r="AR552" s="155" t="s">
        <v>481</v>
      </c>
      <c r="AT552" s="155" t="s">
        <v>454</v>
      </c>
      <c r="AU552" s="155" t="s">
        <v>88</v>
      </c>
      <c r="AY552" s="16" t="s">
        <v>317</v>
      </c>
      <c r="BE552" s="156">
        <f t="shared" si="154"/>
        <v>0</v>
      </c>
      <c r="BF552" s="156">
        <f t="shared" si="155"/>
        <v>0</v>
      </c>
      <c r="BG552" s="156">
        <f t="shared" si="156"/>
        <v>0</v>
      </c>
      <c r="BH552" s="156">
        <f t="shared" si="157"/>
        <v>0</v>
      </c>
      <c r="BI552" s="156">
        <f t="shared" si="158"/>
        <v>0</v>
      </c>
      <c r="BJ552" s="16" t="s">
        <v>88</v>
      </c>
      <c r="BK552" s="156">
        <f t="shared" si="159"/>
        <v>0</v>
      </c>
      <c r="BL552" s="16" t="s">
        <v>396</v>
      </c>
      <c r="BM552" s="155" t="s">
        <v>10532</v>
      </c>
    </row>
    <row r="553" spans="2:65" s="1" customFormat="1" ht="24.15" customHeight="1">
      <c r="B553" s="142"/>
      <c r="C553" s="179" t="s">
        <v>5735</v>
      </c>
      <c r="D553" s="179" t="s">
        <v>454</v>
      </c>
      <c r="E553" s="180" t="s">
        <v>10533</v>
      </c>
      <c r="F553" s="181" t="s">
        <v>10534</v>
      </c>
      <c r="G553" s="182" t="s">
        <v>9854</v>
      </c>
      <c r="H553" s="183">
        <v>10</v>
      </c>
      <c r="I553" s="184"/>
      <c r="J553" s="185">
        <f t="shared" si="150"/>
        <v>0</v>
      </c>
      <c r="K553" s="186"/>
      <c r="L553" s="187"/>
      <c r="M553" s="188" t="s">
        <v>1</v>
      </c>
      <c r="N553" s="189" t="s">
        <v>42</v>
      </c>
      <c r="P553" s="153">
        <f t="shared" si="151"/>
        <v>0</v>
      </c>
      <c r="Q553" s="153">
        <v>0</v>
      </c>
      <c r="R553" s="153">
        <f t="shared" si="152"/>
        <v>0</v>
      </c>
      <c r="S553" s="153">
        <v>0</v>
      </c>
      <c r="T553" s="154">
        <f t="shared" si="153"/>
        <v>0</v>
      </c>
      <c r="AR553" s="155" t="s">
        <v>481</v>
      </c>
      <c r="AT553" s="155" t="s">
        <v>454</v>
      </c>
      <c r="AU553" s="155" t="s">
        <v>88</v>
      </c>
      <c r="AY553" s="16" t="s">
        <v>317</v>
      </c>
      <c r="BE553" s="156">
        <f t="shared" si="154"/>
        <v>0</v>
      </c>
      <c r="BF553" s="156">
        <f t="shared" si="155"/>
        <v>0</v>
      </c>
      <c r="BG553" s="156">
        <f t="shared" si="156"/>
        <v>0</v>
      </c>
      <c r="BH553" s="156">
        <f t="shared" si="157"/>
        <v>0</v>
      </c>
      <c r="BI553" s="156">
        <f t="shared" si="158"/>
        <v>0</v>
      </c>
      <c r="BJ553" s="16" t="s">
        <v>88</v>
      </c>
      <c r="BK553" s="156">
        <f t="shared" si="159"/>
        <v>0</v>
      </c>
      <c r="BL553" s="16" t="s">
        <v>396</v>
      </c>
      <c r="BM553" s="155" t="s">
        <v>10535</v>
      </c>
    </row>
    <row r="554" spans="2:65" s="1" customFormat="1" ht="24.15" customHeight="1">
      <c r="B554" s="142"/>
      <c r="C554" s="179" t="s">
        <v>5738</v>
      </c>
      <c r="D554" s="179" t="s">
        <v>454</v>
      </c>
      <c r="E554" s="180" t="s">
        <v>10536</v>
      </c>
      <c r="F554" s="181" t="s">
        <v>10537</v>
      </c>
      <c r="G554" s="182" t="s">
        <v>9854</v>
      </c>
      <c r="H554" s="183">
        <v>14</v>
      </c>
      <c r="I554" s="184"/>
      <c r="J554" s="185">
        <f t="shared" si="150"/>
        <v>0</v>
      </c>
      <c r="K554" s="186"/>
      <c r="L554" s="187"/>
      <c r="M554" s="188" t="s">
        <v>1</v>
      </c>
      <c r="N554" s="189" t="s">
        <v>42</v>
      </c>
      <c r="P554" s="153">
        <f t="shared" si="151"/>
        <v>0</v>
      </c>
      <c r="Q554" s="153">
        <v>0</v>
      </c>
      <c r="R554" s="153">
        <f t="shared" si="152"/>
        <v>0</v>
      </c>
      <c r="S554" s="153">
        <v>0</v>
      </c>
      <c r="T554" s="154">
        <f t="shared" si="153"/>
        <v>0</v>
      </c>
      <c r="AR554" s="155" t="s">
        <v>481</v>
      </c>
      <c r="AT554" s="155" t="s">
        <v>454</v>
      </c>
      <c r="AU554" s="155" t="s">
        <v>88</v>
      </c>
      <c r="AY554" s="16" t="s">
        <v>317</v>
      </c>
      <c r="BE554" s="156">
        <f t="shared" si="154"/>
        <v>0</v>
      </c>
      <c r="BF554" s="156">
        <f t="shared" si="155"/>
        <v>0</v>
      </c>
      <c r="BG554" s="156">
        <f t="shared" si="156"/>
        <v>0</v>
      </c>
      <c r="BH554" s="156">
        <f t="shared" si="157"/>
        <v>0</v>
      </c>
      <c r="BI554" s="156">
        <f t="shared" si="158"/>
        <v>0</v>
      </c>
      <c r="BJ554" s="16" t="s">
        <v>88</v>
      </c>
      <c r="BK554" s="156">
        <f t="shared" si="159"/>
        <v>0</v>
      </c>
      <c r="BL554" s="16" t="s">
        <v>396</v>
      </c>
      <c r="BM554" s="155" t="s">
        <v>10538</v>
      </c>
    </row>
    <row r="555" spans="2:65" s="1" customFormat="1" ht="16.5" customHeight="1">
      <c r="B555" s="142"/>
      <c r="C555" s="179" t="s">
        <v>3893</v>
      </c>
      <c r="D555" s="179" t="s">
        <v>454</v>
      </c>
      <c r="E555" s="180" t="s">
        <v>10539</v>
      </c>
      <c r="F555" s="181" t="s">
        <v>10540</v>
      </c>
      <c r="G555" s="182" t="s">
        <v>9854</v>
      </c>
      <c r="H555" s="183">
        <v>1</v>
      </c>
      <c r="I555" s="184"/>
      <c r="J555" s="185">
        <f t="shared" si="150"/>
        <v>0</v>
      </c>
      <c r="K555" s="186"/>
      <c r="L555" s="187"/>
      <c r="M555" s="188" t="s">
        <v>1</v>
      </c>
      <c r="N555" s="189" t="s">
        <v>42</v>
      </c>
      <c r="P555" s="153">
        <f t="shared" si="151"/>
        <v>0</v>
      </c>
      <c r="Q555" s="153">
        <v>0</v>
      </c>
      <c r="R555" s="153">
        <f t="shared" si="152"/>
        <v>0</v>
      </c>
      <c r="S555" s="153">
        <v>0</v>
      </c>
      <c r="T555" s="154">
        <f t="shared" si="153"/>
        <v>0</v>
      </c>
      <c r="AR555" s="155" t="s">
        <v>481</v>
      </c>
      <c r="AT555" s="155" t="s">
        <v>454</v>
      </c>
      <c r="AU555" s="155" t="s">
        <v>88</v>
      </c>
      <c r="AY555" s="16" t="s">
        <v>317</v>
      </c>
      <c r="BE555" s="156">
        <f t="shared" si="154"/>
        <v>0</v>
      </c>
      <c r="BF555" s="156">
        <f t="shared" si="155"/>
        <v>0</v>
      </c>
      <c r="BG555" s="156">
        <f t="shared" si="156"/>
        <v>0</v>
      </c>
      <c r="BH555" s="156">
        <f t="shared" si="157"/>
        <v>0</v>
      </c>
      <c r="BI555" s="156">
        <f t="shared" si="158"/>
        <v>0</v>
      </c>
      <c r="BJ555" s="16" t="s">
        <v>88</v>
      </c>
      <c r="BK555" s="156">
        <f t="shared" si="159"/>
        <v>0</v>
      </c>
      <c r="BL555" s="16" t="s">
        <v>396</v>
      </c>
      <c r="BM555" s="155" t="s">
        <v>1153</v>
      </c>
    </row>
    <row r="556" spans="2:65" s="1" customFormat="1" ht="16.5" customHeight="1">
      <c r="B556" s="142"/>
      <c r="C556" s="179" t="s">
        <v>3905</v>
      </c>
      <c r="D556" s="179" t="s">
        <v>454</v>
      </c>
      <c r="E556" s="180" t="s">
        <v>10541</v>
      </c>
      <c r="F556" s="181" t="s">
        <v>10542</v>
      </c>
      <c r="G556" s="182" t="s">
        <v>9854</v>
      </c>
      <c r="H556" s="183">
        <v>1</v>
      </c>
      <c r="I556" s="184"/>
      <c r="J556" s="185">
        <f t="shared" si="150"/>
        <v>0</v>
      </c>
      <c r="K556" s="186"/>
      <c r="L556" s="187"/>
      <c r="M556" s="188" t="s">
        <v>1</v>
      </c>
      <c r="N556" s="189" t="s">
        <v>42</v>
      </c>
      <c r="P556" s="153">
        <f t="shared" si="151"/>
        <v>0</v>
      </c>
      <c r="Q556" s="153">
        <v>0</v>
      </c>
      <c r="R556" s="153">
        <f t="shared" si="152"/>
        <v>0</v>
      </c>
      <c r="S556" s="153">
        <v>0</v>
      </c>
      <c r="T556" s="154">
        <f t="shared" si="153"/>
        <v>0</v>
      </c>
      <c r="AR556" s="155" t="s">
        <v>481</v>
      </c>
      <c r="AT556" s="155" t="s">
        <v>454</v>
      </c>
      <c r="AU556" s="155" t="s">
        <v>88</v>
      </c>
      <c r="AY556" s="16" t="s">
        <v>317</v>
      </c>
      <c r="BE556" s="156">
        <f t="shared" si="154"/>
        <v>0</v>
      </c>
      <c r="BF556" s="156">
        <f t="shared" si="155"/>
        <v>0</v>
      </c>
      <c r="BG556" s="156">
        <f t="shared" si="156"/>
        <v>0</v>
      </c>
      <c r="BH556" s="156">
        <f t="shared" si="157"/>
        <v>0</v>
      </c>
      <c r="BI556" s="156">
        <f t="shared" si="158"/>
        <v>0</v>
      </c>
      <c r="BJ556" s="16" t="s">
        <v>88</v>
      </c>
      <c r="BK556" s="156">
        <f t="shared" si="159"/>
        <v>0</v>
      </c>
      <c r="BL556" s="16" t="s">
        <v>396</v>
      </c>
      <c r="BM556" s="155" t="s">
        <v>1243</v>
      </c>
    </row>
    <row r="557" spans="2:65" s="1" customFormat="1" ht="16.5" customHeight="1">
      <c r="B557" s="142"/>
      <c r="C557" s="179" t="s">
        <v>3913</v>
      </c>
      <c r="D557" s="179" t="s">
        <v>454</v>
      </c>
      <c r="E557" s="180" t="s">
        <v>10543</v>
      </c>
      <c r="F557" s="181" t="s">
        <v>10544</v>
      </c>
      <c r="G557" s="182" t="s">
        <v>9854</v>
      </c>
      <c r="H557" s="183">
        <v>64</v>
      </c>
      <c r="I557" s="184"/>
      <c r="J557" s="185">
        <f t="shared" si="150"/>
        <v>0</v>
      </c>
      <c r="K557" s="186"/>
      <c r="L557" s="187"/>
      <c r="M557" s="188" t="s">
        <v>1</v>
      </c>
      <c r="N557" s="189" t="s">
        <v>42</v>
      </c>
      <c r="P557" s="153">
        <f t="shared" si="151"/>
        <v>0</v>
      </c>
      <c r="Q557" s="153">
        <v>0</v>
      </c>
      <c r="R557" s="153">
        <f t="shared" si="152"/>
        <v>0</v>
      </c>
      <c r="S557" s="153">
        <v>0</v>
      </c>
      <c r="T557" s="154">
        <f t="shared" si="153"/>
        <v>0</v>
      </c>
      <c r="AR557" s="155" t="s">
        <v>481</v>
      </c>
      <c r="AT557" s="155" t="s">
        <v>454</v>
      </c>
      <c r="AU557" s="155" t="s">
        <v>88</v>
      </c>
      <c r="AY557" s="16" t="s">
        <v>317</v>
      </c>
      <c r="BE557" s="156">
        <f t="shared" si="154"/>
        <v>0</v>
      </c>
      <c r="BF557" s="156">
        <f t="shared" si="155"/>
        <v>0</v>
      </c>
      <c r="BG557" s="156">
        <f t="shared" si="156"/>
        <v>0</v>
      </c>
      <c r="BH557" s="156">
        <f t="shared" si="157"/>
        <v>0</v>
      </c>
      <c r="BI557" s="156">
        <f t="shared" si="158"/>
        <v>0</v>
      </c>
      <c r="BJ557" s="16" t="s">
        <v>88</v>
      </c>
      <c r="BK557" s="156">
        <f t="shared" si="159"/>
        <v>0</v>
      </c>
      <c r="BL557" s="16" t="s">
        <v>396</v>
      </c>
      <c r="BM557" s="155" t="s">
        <v>2345</v>
      </c>
    </row>
    <row r="558" spans="2:65" s="1" customFormat="1" ht="16.5" customHeight="1">
      <c r="B558" s="142"/>
      <c r="C558" s="179" t="s">
        <v>3929</v>
      </c>
      <c r="D558" s="179" t="s">
        <v>454</v>
      </c>
      <c r="E558" s="180" t="s">
        <v>10545</v>
      </c>
      <c r="F558" s="181" t="s">
        <v>1</v>
      </c>
      <c r="G558" s="182" t="s">
        <v>1</v>
      </c>
      <c r="H558" s="183">
        <v>0</v>
      </c>
      <c r="I558" s="184"/>
      <c r="J558" s="185">
        <f t="shared" si="150"/>
        <v>0</v>
      </c>
      <c r="K558" s="186"/>
      <c r="L558" s="187"/>
      <c r="M558" s="188" t="s">
        <v>1</v>
      </c>
      <c r="N558" s="189" t="s">
        <v>42</v>
      </c>
      <c r="P558" s="153">
        <f t="shared" si="151"/>
        <v>0</v>
      </c>
      <c r="Q558" s="153">
        <v>0</v>
      </c>
      <c r="R558" s="153">
        <f t="shared" si="152"/>
        <v>0</v>
      </c>
      <c r="S558" s="153">
        <v>0</v>
      </c>
      <c r="T558" s="154">
        <f t="shared" si="153"/>
        <v>0</v>
      </c>
      <c r="AR558" s="155" t="s">
        <v>481</v>
      </c>
      <c r="AT558" s="155" t="s">
        <v>454</v>
      </c>
      <c r="AU558" s="155" t="s">
        <v>88</v>
      </c>
      <c r="AY558" s="16" t="s">
        <v>317</v>
      </c>
      <c r="BE558" s="156">
        <f t="shared" si="154"/>
        <v>0</v>
      </c>
      <c r="BF558" s="156">
        <f t="shared" si="155"/>
        <v>0</v>
      </c>
      <c r="BG558" s="156">
        <f t="shared" si="156"/>
        <v>0</v>
      </c>
      <c r="BH558" s="156">
        <f t="shared" si="157"/>
        <v>0</v>
      </c>
      <c r="BI558" s="156">
        <f t="shared" si="158"/>
        <v>0</v>
      </c>
      <c r="BJ558" s="16" t="s">
        <v>88</v>
      </c>
      <c r="BK558" s="156">
        <f t="shared" si="159"/>
        <v>0</v>
      </c>
      <c r="BL558" s="16" t="s">
        <v>396</v>
      </c>
      <c r="BM558" s="155" t="s">
        <v>2389</v>
      </c>
    </row>
    <row r="559" spans="2:65" s="1" customFormat="1" ht="16.5" customHeight="1">
      <c r="B559" s="142"/>
      <c r="C559" s="179" t="s">
        <v>4404</v>
      </c>
      <c r="D559" s="179" t="s">
        <v>454</v>
      </c>
      <c r="E559" s="180" t="s">
        <v>10546</v>
      </c>
      <c r="F559" s="181" t="s">
        <v>10547</v>
      </c>
      <c r="G559" s="182" t="s">
        <v>9854</v>
      </c>
      <c r="H559" s="183">
        <v>25</v>
      </c>
      <c r="I559" s="184"/>
      <c r="J559" s="185">
        <f t="shared" si="150"/>
        <v>0</v>
      </c>
      <c r="K559" s="186"/>
      <c r="L559" s="187"/>
      <c r="M559" s="188" t="s">
        <v>1</v>
      </c>
      <c r="N559" s="189" t="s">
        <v>42</v>
      </c>
      <c r="P559" s="153">
        <f t="shared" si="151"/>
        <v>0</v>
      </c>
      <c r="Q559" s="153">
        <v>0</v>
      </c>
      <c r="R559" s="153">
        <f t="shared" si="152"/>
        <v>0</v>
      </c>
      <c r="S559" s="153">
        <v>0</v>
      </c>
      <c r="T559" s="154">
        <f t="shared" si="153"/>
        <v>0</v>
      </c>
      <c r="AR559" s="155" t="s">
        <v>481</v>
      </c>
      <c r="AT559" s="155" t="s">
        <v>454</v>
      </c>
      <c r="AU559" s="155" t="s">
        <v>88</v>
      </c>
      <c r="AY559" s="16" t="s">
        <v>317</v>
      </c>
      <c r="BE559" s="156">
        <f t="shared" si="154"/>
        <v>0</v>
      </c>
      <c r="BF559" s="156">
        <f t="shared" si="155"/>
        <v>0</v>
      </c>
      <c r="BG559" s="156">
        <f t="shared" si="156"/>
        <v>0</v>
      </c>
      <c r="BH559" s="156">
        <f t="shared" si="157"/>
        <v>0</v>
      </c>
      <c r="BI559" s="156">
        <f t="shared" si="158"/>
        <v>0</v>
      </c>
      <c r="BJ559" s="16" t="s">
        <v>88</v>
      </c>
      <c r="BK559" s="156">
        <f t="shared" si="159"/>
        <v>0</v>
      </c>
      <c r="BL559" s="16" t="s">
        <v>396</v>
      </c>
      <c r="BM559" s="155" t="s">
        <v>2412</v>
      </c>
    </row>
    <row r="560" spans="2:65" s="1" customFormat="1" ht="16.5" customHeight="1">
      <c r="B560" s="142"/>
      <c r="C560" s="179" t="s">
        <v>4544</v>
      </c>
      <c r="D560" s="179" t="s">
        <v>454</v>
      </c>
      <c r="E560" s="180" t="s">
        <v>10548</v>
      </c>
      <c r="F560" s="181" t="s">
        <v>10549</v>
      </c>
      <c r="G560" s="182" t="s">
        <v>9854</v>
      </c>
      <c r="H560" s="183">
        <v>7</v>
      </c>
      <c r="I560" s="184"/>
      <c r="J560" s="185">
        <f t="shared" si="150"/>
        <v>0</v>
      </c>
      <c r="K560" s="186"/>
      <c r="L560" s="187"/>
      <c r="M560" s="188" t="s">
        <v>1</v>
      </c>
      <c r="N560" s="189" t="s">
        <v>42</v>
      </c>
      <c r="P560" s="153">
        <f t="shared" si="151"/>
        <v>0</v>
      </c>
      <c r="Q560" s="153">
        <v>0</v>
      </c>
      <c r="R560" s="153">
        <f t="shared" si="152"/>
        <v>0</v>
      </c>
      <c r="S560" s="153">
        <v>0</v>
      </c>
      <c r="T560" s="154">
        <f t="shared" si="153"/>
        <v>0</v>
      </c>
      <c r="AR560" s="155" t="s">
        <v>481</v>
      </c>
      <c r="AT560" s="155" t="s">
        <v>454</v>
      </c>
      <c r="AU560" s="155" t="s">
        <v>88</v>
      </c>
      <c r="AY560" s="16" t="s">
        <v>317</v>
      </c>
      <c r="BE560" s="156">
        <f t="shared" si="154"/>
        <v>0</v>
      </c>
      <c r="BF560" s="156">
        <f t="shared" si="155"/>
        <v>0</v>
      </c>
      <c r="BG560" s="156">
        <f t="shared" si="156"/>
        <v>0</v>
      </c>
      <c r="BH560" s="156">
        <f t="shared" si="157"/>
        <v>0</v>
      </c>
      <c r="BI560" s="156">
        <f t="shared" si="158"/>
        <v>0</v>
      </c>
      <c r="BJ560" s="16" t="s">
        <v>88</v>
      </c>
      <c r="BK560" s="156">
        <f t="shared" si="159"/>
        <v>0</v>
      </c>
      <c r="BL560" s="16" t="s">
        <v>396</v>
      </c>
      <c r="BM560" s="155" t="s">
        <v>2645</v>
      </c>
    </row>
    <row r="561" spans="2:65" s="1" customFormat="1" ht="16.5" customHeight="1">
      <c r="B561" s="142"/>
      <c r="C561" s="179" t="s">
        <v>4564</v>
      </c>
      <c r="D561" s="179" t="s">
        <v>454</v>
      </c>
      <c r="E561" s="180" t="s">
        <v>10550</v>
      </c>
      <c r="F561" s="181" t="s">
        <v>10551</v>
      </c>
      <c r="G561" s="182" t="s">
        <v>9854</v>
      </c>
      <c r="H561" s="183">
        <v>6</v>
      </c>
      <c r="I561" s="184"/>
      <c r="J561" s="185">
        <f t="shared" si="150"/>
        <v>0</v>
      </c>
      <c r="K561" s="186"/>
      <c r="L561" s="187"/>
      <c r="M561" s="188" t="s">
        <v>1</v>
      </c>
      <c r="N561" s="189" t="s">
        <v>42</v>
      </c>
      <c r="P561" s="153">
        <f t="shared" si="151"/>
        <v>0</v>
      </c>
      <c r="Q561" s="153">
        <v>0</v>
      </c>
      <c r="R561" s="153">
        <f t="shared" si="152"/>
        <v>0</v>
      </c>
      <c r="S561" s="153">
        <v>0</v>
      </c>
      <c r="T561" s="154">
        <f t="shared" si="153"/>
        <v>0</v>
      </c>
      <c r="AR561" s="155" t="s">
        <v>481</v>
      </c>
      <c r="AT561" s="155" t="s">
        <v>454</v>
      </c>
      <c r="AU561" s="155" t="s">
        <v>88</v>
      </c>
      <c r="AY561" s="16" t="s">
        <v>317</v>
      </c>
      <c r="BE561" s="156">
        <f t="shared" si="154"/>
        <v>0</v>
      </c>
      <c r="BF561" s="156">
        <f t="shared" si="155"/>
        <v>0</v>
      </c>
      <c r="BG561" s="156">
        <f t="shared" si="156"/>
        <v>0</v>
      </c>
      <c r="BH561" s="156">
        <f t="shared" si="157"/>
        <v>0</v>
      </c>
      <c r="BI561" s="156">
        <f t="shared" si="158"/>
        <v>0</v>
      </c>
      <c r="BJ561" s="16" t="s">
        <v>88</v>
      </c>
      <c r="BK561" s="156">
        <f t="shared" si="159"/>
        <v>0</v>
      </c>
      <c r="BL561" s="16" t="s">
        <v>396</v>
      </c>
      <c r="BM561" s="155" t="s">
        <v>2676</v>
      </c>
    </row>
    <row r="562" spans="2:65" s="1" customFormat="1" ht="16.5" customHeight="1">
      <c r="B562" s="142"/>
      <c r="C562" s="179" t="s">
        <v>4600</v>
      </c>
      <c r="D562" s="179" t="s">
        <v>454</v>
      </c>
      <c r="E562" s="180" t="s">
        <v>10552</v>
      </c>
      <c r="F562" s="181" t="s">
        <v>1</v>
      </c>
      <c r="G562" s="182" t="s">
        <v>1</v>
      </c>
      <c r="H562" s="183">
        <v>0</v>
      </c>
      <c r="I562" s="184"/>
      <c r="J562" s="185">
        <f t="shared" si="150"/>
        <v>0</v>
      </c>
      <c r="K562" s="186"/>
      <c r="L562" s="187"/>
      <c r="M562" s="188" t="s">
        <v>1</v>
      </c>
      <c r="N562" s="189" t="s">
        <v>42</v>
      </c>
      <c r="P562" s="153">
        <f t="shared" si="151"/>
        <v>0</v>
      </c>
      <c r="Q562" s="153">
        <v>0</v>
      </c>
      <c r="R562" s="153">
        <f t="shared" si="152"/>
        <v>0</v>
      </c>
      <c r="S562" s="153">
        <v>0</v>
      </c>
      <c r="T562" s="154">
        <f t="shared" si="153"/>
        <v>0</v>
      </c>
      <c r="AR562" s="155" t="s">
        <v>481</v>
      </c>
      <c r="AT562" s="155" t="s">
        <v>454</v>
      </c>
      <c r="AU562" s="155" t="s">
        <v>88</v>
      </c>
      <c r="AY562" s="16" t="s">
        <v>317</v>
      </c>
      <c r="BE562" s="156">
        <f t="shared" si="154"/>
        <v>0</v>
      </c>
      <c r="BF562" s="156">
        <f t="shared" si="155"/>
        <v>0</v>
      </c>
      <c r="BG562" s="156">
        <f t="shared" si="156"/>
        <v>0</v>
      </c>
      <c r="BH562" s="156">
        <f t="shared" si="157"/>
        <v>0</v>
      </c>
      <c r="BI562" s="156">
        <f t="shared" si="158"/>
        <v>0</v>
      </c>
      <c r="BJ562" s="16" t="s">
        <v>88</v>
      </c>
      <c r="BK562" s="156">
        <f t="shared" si="159"/>
        <v>0</v>
      </c>
      <c r="BL562" s="16" t="s">
        <v>396</v>
      </c>
      <c r="BM562" s="155" t="s">
        <v>10553</v>
      </c>
    </row>
    <row r="563" spans="2:65" s="1" customFormat="1" ht="16.5" customHeight="1">
      <c r="B563" s="142"/>
      <c r="C563" s="179" t="s">
        <v>4612</v>
      </c>
      <c r="D563" s="179" t="s">
        <v>454</v>
      </c>
      <c r="E563" s="180" t="s">
        <v>10554</v>
      </c>
      <c r="F563" s="181" t="s">
        <v>10555</v>
      </c>
      <c r="G563" s="182" t="s">
        <v>9854</v>
      </c>
      <c r="H563" s="183">
        <v>39</v>
      </c>
      <c r="I563" s="184"/>
      <c r="J563" s="185">
        <f t="shared" si="150"/>
        <v>0</v>
      </c>
      <c r="K563" s="186"/>
      <c r="L563" s="187"/>
      <c r="M563" s="188" t="s">
        <v>1</v>
      </c>
      <c r="N563" s="189" t="s">
        <v>42</v>
      </c>
      <c r="P563" s="153">
        <f t="shared" si="151"/>
        <v>0</v>
      </c>
      <c r="Q563" s="153">
        <v>0</v>
      </c>
      <c r="R563" s="153">
        <f t="shared" si="152"/>
        <v>0</v>
      </c>
      <c r="S563" s="153">
        <v>0</v>
      </c>
      <c r="T563" s="154">
        <f t="shared" si="153"/>
        <v>0</v>
      </c>
      <c r="AR563" s="155" t="s">
        <v>481</v>
      </c>
      <c r="AT563" s="155" t="s">
        <v>454</v>
      </c>
      <c r="AU563" s="155" t="s">
        <v>88</v>
      </c>
      <c r="AY563" s="16" t="s">
        <v>317</v>
      </c>
      <c r="BE563" s="156">
        <f t="shared" si="154"/>
        <v>0</v>
      </c>
      <c r="BF563" s="156">
        <f t="shared" si="155"/>
        <v>0</v>
      </c>
      <c r="BG563" s="156">
        <f t="shared" si="156"/>
        <v>0</v>
      </c>
      <c r="BH563" s="156">
        <f t="shared" si="157"/>
        <v>0</v>
      </c>
      <c r="BI563" s="156">
        <f t="shared" si="158"/>
        <v>0</v>
      </c>
      <c r="BJ563" s="16" t="s">
        <v>88</v>
      </c>
      <c r="BK563" s="156">
        <f t="shared" si="159"/>
        <v>0</v>
      </c>
      <c r="BL563" s="16" t="s">
        <v>396</v>
      </c>
      <c r="BM563" s="155" t="s">
        <v>2659</v>
      </c>
    </row>
    <row r="564" spans="2:65" s="1" customFormat="1" ht="16.5" customHeight="1">
      <c r="B564" s="142"/>
      <c r="C564" s="179" t="s">
        <v>4628</v>
      </c>
      <c r="D564" s="179" t="s">
        <v>454</v>
      </c>
      <c r="E564" s="180" t="s">
        <v>10556</v>
      </c>
      <c r="F564" s="181" t="s">
        <v>10557</v>
      </c>
      <c r="G564" s="182" t="s">
        <v>9854</v>
      </c>
      <c r="H564" s="183">
        <v>14</v>
      </c>
      <c r="I564" s="184"/>
      <c r="J564" s="185">
        <f t="shared" si="150"/>
        <v>0</v>
      </c>
      <c r="K564" s="186"/>
      <c r="L564" s="187"/>
      <c r="M564" s="188" t="s">
        <v>1</v>
      </c>
      <c r="N564" s="189" t="s">
        <v>42</v>
      </c>
      <c r="P564" s="153">
        <f t="shared" si="151"/>
        <v>0</v>
      </c>
      <c r="Q564" s="153">
        <v>0</v>
      </c>
      <c r="R564" s="153">
        <f t="shared" si="152"/>
        <v>0</v>
      </c>
      <c r="S564" s="153">
        <v>0</v>
      </c>
      <c r="T564" s="154">
        <f t="shared" si="153"/>
        <v>0</v>
      </c>
      <c r="AR564" s="155" t="s">
        <v>481</v>
      </c>
      <c r="AT564" s="155" t="s">
        <v>454</v>
      </c>
      <c r="AU564" s="155" t="s">
        <v>88</v>
      </c>
      <c r="AY564" s="16" t="s">
        <v>317</v>
      </c>
      <c r="BE564" s="156">
        <f t="shared" si="154"/>
        <v>0</v>
      </c>
      <c r="BF564" s="156">
        <f t="shared" si="155"/>
        <v>0</v>
      </c>
      <c r="BG564" s="156">
        <f t="shared" si="156"/>
        <v>0</v>
      </c>
      <c r="BH564" s="156">
        <f t="shared" si="157"/>
        <v>0</v>
      </c>
      <c r="BI564" s="156">
        <f t="shared" si="158"/>
        <v>0</v>
      </c>
      <c r="BJ564" s="16" t="s">
        <v>88</v>
      </c>
      <c r="BK564" s="156">
        <f t="shared" si="159"/>
        <v>0</v>
      </c>
      <c r="BL564" s="16" t="s">
        <v>396</v>
      </c>
      <c r="BM564" s="155" t="s">
        <v>2744</v>
      </c>
    </row>
    <row r="565" spans="2:65" s="1" customFormat="1" ht="16.5" customHeight="1">
      <c r="B565" s="142"/>
      <c r="C565" s="179" t="s">
        <v>5742</v>
      </c>
      <c r="D565" s="179" t="s">
        <v>454</v>
      </c>
      <c r="E565" s="180" t="s">
        <v>10558</v>
      </c>
      <c r="F565" s="181" t="s">
        <v>10559</v>
      </c>
      <c r="G565" s="182" t="s">
        <v>9854</v>
      </c>
      <c r="H565" s="183">
        <v>10</v>
      </c>
      <c r="I565" s="184"/>
      <c r="J565" s="185">
        <f t="shared" si="150"/>
        <v>0</v>
      </c>
      <c r="K565" s="186"/>
      <c r="L565" s="187"/>
      <c r="M565" s="188" t="s">
        <v>1</v>
      </c>
      <c r="N565" s="189" t="s">
        <v>42</v>
      </c>
      <c r="P565" s="153">
        <f t="shared" si="151"/>
        <v>0</v>
      </c>
      <c r="Q565" s="153">
        <v>0</v>
      </c>
      <c r="R565" s="153">
        <f t="shared" si="152"/>
        <v>0</v>
      </c>
      <c r="S565" s="153">
        <v>0</v>
      </c>
      <c r="T565" s="154">
        <f t="shared" si="153"/>
        <v>0</v>
      </c>
      <c r="AR565" s="155" t="s">
        <v>481</v>
      </c>
      <c r="AT565" s="155" t="s">
        <v>454</v>
      </c>
      <c r="AU565" s="155" t="s">
        <v>88</v>
      </c>
      <c r="AY565" s="16" t="s">
        <v>317</v>
      </c>
      <c r="BE565" s="156">
        <f t="shared" si="154"/>
        <v>0</v>
      </c>
      <c r="BF565" s="156">
        <f t="shared" si="155"/>
        <v>0</v>
      </c>
      <c r="BG565" s="156">
        <f t="shared" si="156"/>
        <v>0</v>
      </c>
      <c r="BH565" s="156">
        <f t="shared" si="157"/>
        <v>0</v>
      </c>
      <c r="BI565" s="156">
        <f t="shared" si="158"/>
        <v>0</v>
      </c>
      <c r="BJ565" s="16" t="s">
        <v>88</v>
      </c>
      <c r="BK565" s="156">
        <f t="shared" si="159"/>
        <v>0</v>
      </c>
      <c r="BL565" s="16" t="s">
        <v>396</v>
      </c>
      <c r="BM565" s="155" t="s">
        <v>10560</v>
      </c>
    </row>
    <row r="566" spans="2:65" s="1" customFormat="1" ht="16.5" customHeight="1">
      <c r="B566" s="142"/>
      <c r="C566" s="179" t="s">
        <v>5752</v>
      </c>
      <c r="D566" s="179" t="s">
        <v>454</v>
      </c>
      <c r="E566" s="180" t="s">
        <v>10561</v>
      </c>
      <c r="F566" s="181" t="s">
        <v>10562</v>
      </c>
      <c r="G566" s="182" t="s">
        <v>9854</v>
      </c>
      <c r="H566" s="183">
        <v>10</v>
      </c>
      <c r="I566" s="184"/>
      <c r="J566" s="185">
        <f t="shared" si="150"/>
        <v>0</v>
      </c>
      <c r="K566" s="186"/>
      <c r="L566" s="187"/>
      <c r="M566" s="188" t="s">
        <v>1</v>
      </c>
      <c r="N566" s="189" t="s">
        <v>42</v>
      </c>
      <c r="P566" s="153">
        <f t="shared" si="151"/>
        <v>0</v>
      </c>
      <c r="Q566" s="153">
        <v>0</v>
      </c>
      <c r="R566" s="153">
        <f t="shared" si="152"/>
        <v>0</v>
      </c>
      <c r="S566" s="153">
        <v>0</v>
      </c>
      <c r="T566" s="154">
        <f t="shared" si="153"/>
        <v>0</v>
      </c>
      <c r="AR566" s="155" t="s">
        <v>481</v>
      </c>
      <c r="AT566" s="155" t="s">
        <v>454</v>
      </c>
      <c r="AU566" s="155" t="s">
        <v>88</v>
      </c>
      <c r="AY566" s="16" t="s">
        <v>317</v>
      </c>
      <c r="BE566" s="156">
        <f t="shared" si="154"/>
        <v>0</v>
      </c>
      <c r="BF566" s="156">
        <f t="shared" si="155"/>
        <v>0</v>
      </c>
      <c r="BG566" s="156">
        <f t="shared" si="156"/>
        <v>0</v>
      </c>
      <c r="BH566" s="156">
        <f t="shared" si="157"/>
        <v>0</v>
      </c>
      <c r="BI566" s="156">
        <f t="shared" si="158"/>
        <v>0</v>
      </c>
      <c r="BJ566" s="16" t="s">
        <v>88</v>
      </c>
      <c r="BK566" s="156">
        <f t="shared" si="159"/>
        <v>0</v>
      </c>
      <c r="BL566" s="16" t="s">
        <v>396</v>
      </c>
      <c r="BM566" s="155" t="s">
        <v>10563</v>
      </c>
    </row>
    <row r="567" spans="2:65" s="1" customFormat="1" ht="16.5" customHeight="1">
      <c r="B567" s="142"/>
      <c r="C567" s="179" t="s">
        <v>4632</v>
      </c>
      <c r="D567" s="179" t="s">
        <v>454</v>
      </c>
      <c r="E567" s="180" t="s">
        <v>10564</v>
      </c>
      <c r="F567" s="181" t="s">
        <v>1</v>
      </c>
      <c r="G567" s="182" t="s">
        <v>1</v>
      </c>
      <c r="H567" s="183">
        <v>0</v>
      </c>
      <c r="I567" s="184"/>
      <c r="J567" s="185">
        <f t="shared" si="150"/>
        <v>0</v>
      </c>
      <c r="K567" s="186"/>
      <c r="L567" s="187"/>
      <c r="M567" s="188" t="s">
        <v>1</v>
      </c>
      <c r="N567" s="189" t="s">
        <v>42</v>
      </c>
      <c r="P567" s="153">
        <f t="shared" si="151"/>
        <v>0</v>
      </c>
      <c r="Q567" s="153">
        <v>0</v>
      </c>
      <c r="R567" s="153">
        <f t="shared" si="152"/>
        <v>0</v>
      </c>
      <c r="S567" s="153">
        <v>0</v>
      </c>
      <c r="T567" s="154">
        <f t="shared" si="153"/>
        <v>0</v>
      </c>
      <c r="AR567" s="155" t="s">
        <v>481</v>
      </c>
      <c r="AT567" s="155" t="s">
        <v>454</v>
      </c>
      <c r="AU567" s="155" t="s">
        <v>88</v>
      </c>
      <c r="AY567" s="16" t="s">
        <v>317</v>
      </c>
      <c r="BE567" s="156">
        <f t="shared" si="154"/>
        <v>0</v>
      </c>
      <c r="BF567" s="156">
        <f t="shared" si="155"/>
        <v>0</v>
      </c>
      <c r="BG567" s="156">
        <f t="shared" si="156"/>
        <v>0</v>
      </c>
      <c r="BH567" s="156">
        <f t="shared" si="157"/>
        <v>0</v>
      </c>
      <c r="BI567" s="156">
        <f t="shared" si="158"/>
        <v>0</v>
      </c>
      <c r="BJ567" s="16" t="s">
        <v>88</v>
      </c>
      <c r="BK567" s="156">
        <f t="shared" si="159"/>
        <v>0</v>
      </c>
      <c r="BL567" s="16" t="s">
        <v>396</v>
      </c>
      <c r="BM567" s="155" t="s">
        <v>2731</v>
      </c>
    </row>
    <row r="568" spans="2:65" s="1" customFormat="1" ht="16.5" customHeight="1">
      <c r="B568" s="142"/>
      <c r="C568" s="179" t="s">
        <v>4639</v>
      </c>
      <c r="D568" s="179" t="s">
        <v>454</v>
      </c>
      <c r="E568" s="180" t="s">
        <v>10565</v>
      </c>
      <c r="F568" s="181" t="s">
        <v>10566</v>
      </c>
      <c r="G568" s="182" t="s">
        <v>9854</v>
      </c>
      <c r="H568" s="183">
        <v>16</v>
      </c>
      <c r="I568" s="184"/>
      <c r="J568" s="185">
        <f t="shared" si="150"/>
        <v>0</v>
      </c>
      <c r="K568" s="186"/>
      <c r="L568" s="187"/>
      <c r="M568" s="188" t="s">
        <v>1</v>
      </c>
      <c r="N568" s="189" t="s">
        <v>42</v>
      </c>
      <c r="P568" s="153">
        <f t="shared" si="151"/>
        <v>0</v>
      </c>
      <c r="Q568" s="153">
        <v>0</v>
      </c>
      <c r="R568" s="153">
        <f t="shared" si="152"/>
        <v>0</v>
      </c>
      <c r="S568" s="153">
        <v>0</v>
      </c>
      <c r="T568" s="154">
        <f t="shared" si="153"/>
        <v>0</v>
      </c>
      <c r="AR568" s="155" t="s">
        <v>481</v>
      </c>
      <c r="AT568" s="155" t="s">
        <v>454</v>
      </c>
      <c r="AU568" s="155" t="s">
        <v>88</v>
      </c>
      <c r="AY568" s="16" t="s">
        <v>317</v>
      </c>
      <c r="BE568" s="156">
        <f t="shared" si="154"/>
        <v>0</v>
      </c>
      <c r="BF568" s="156">
        <f t="shared" si="155"/>
        <v>0</v>
      </c>
      <c r="BG568" s="156">
        <f t="shared" si="156"/>
        <v>0</v>
      </c>
      <c r="BH568" s="156">
        <f t="shared" si="157"/>
        <v>0</v>
      </c>
      <c r="BI568" s="156">
        <f t="shared" si="158"/>
        <v>0</v>
      </c>
      <c r="BJ568" s="16" t="s">
        <v>88</v>
      </c>
      <c r="BK568" s="156">
        <f t="shared" si="159"/>
        <v>0</v>
      </c>
      <c r="BL568" s="16" t="s">
        <v>396</v>
      </c>
      <c r="BM568" s="155" t="s">
        <v>2668</v>
      </c>
    </row>
    <row r="569" spans="2:65" s="1" customFormat="1" ht="16.5" customHeight="1">
      <c r="B569" s="142"/>
      <c r="C569" s="179" t="s">
        <v>4691</v>
      </c>
      <c r="D569" s="179" t="s">
        <v>454</v>
      </c>
      <c r="E569" s="180" t="s">
        <v>10567</v>
      </c>
      <c r="F569" s="181" t="s">
        <v>10568</v>
      </c>
      <c r="G569" s="182" t="s">
        <v>9854</v>
      </c>
      <c r="H569" s="183">
        <v>16</v>
      </c>
      <c r="I569" s="184"/>
      <c r="J569" s="185">
        <f t="shared" si="150"/>
        <v>0</v>
      </c>
      <c r="K569" s="186"/>
      <c r="L569" s="187"/>
      <c r="M569" s="188" t="s">
        <v>1</v>
      </c>
      <c r="N569" s="189" t="s">
        <v>42</v>
      </c>
      <c r="P569" s="153">
        <f t="shared" si="151"/>
        <v>0</v>
      </c>
      <c r="Q569" s="153">
        <v>0</v>
      </c>
      <c r="R569" s="153">
        <f t="shared" si="152"/>
        <v>0</v>
      </c>
      <c r="S569" s="153">
        <v>0</v>
      </c>
      <c r="T569" s="154">
        <f t="shared" si="153"/>
        <v>0</v>
      </c>
      <c r="AR569" s="155" t="s">
        <v>481</v>
      </c>
      <c r="AT569" s="155" t="s">
        <v>454</v>
      </c>
      <c r="AU569" s="155" t="s">
        <v>88</v>
      </c>
      <c r="AY569" s="16" t="s">
        <v>317</v>
      </c>
      <c r="BE569" s="156">
        <f t="shared" si="154"/>
        <v>0</v>
      </c>
      <c r="BF569" s="156">
        <f t="shared" si="155"/>
        <v>0</v>
      </c>
      <c r="BG569" s="156">
        <f t="shared" si="156"/>
        <v>0</v>
      </c>
      <c r="BH569" s="156">
        <f t="shared" si="157"/>
        <v>0</v>
      </c>
      <c r="BI569" s="156">
        <f t="shared" si="158"/>
        <v>0</v>
      </c>
      <c r="BJ569" s="16" t="s">
        <v>88</v>
      </c>
      <c r="BK569" s="156">
        <f t="shared" si="159"/>
        <v>0</v>
      </c>
      <c r="BL569" s="16" t="s">
        <v>396</v>
      </c>
      <c r="BM569" s="155" t="s">
        <v>7479</v>
      </c>
    </row>
    <row r="570" spans="2:65" s="1" customFormat="1" ht="16.5" customHeight="1">
      <c r="B570" s="142"/>
      <c r="C570" s="179" t="s">
        <v>4695</v>
      </c>
      <c r="D570" s="179" t="s">
        <v>454</v>
      </c>
      <c r="E570" s="180" t="s">
        <v>10569</v>
      </c>
      <c r="F570" s="181" t="s">
        <v>10570</v>
      </c>
      <c r="G570" s="182" t="s">
        <v>9854</v>
      </c>
      <c r="H570" s="183">
        <v>4</v>
      </c>
      <c r="I570" s="184"/>
      <c r="J570" s="185">
        <f t="shared" si="150"/>
        <v>0</v>
      </c>
      <c r="K570" s="186"/>
      <c r="L570" s="187"/>
      <c r="M570" s="188" t="s">
        <v>1</v>
      </c>
      <c r="N570" s="189" t="s">
        <v>42</v>
      </c>
      <c r="P570" s="153">
        <f t="shared" si="151"/>
        <v>0</v>
      </c>
      <c r="Q570" s="153">
        <v>0</v>
      </c>
      <c r="R570" s="153">
        <f t="shared" si="152"/>
        <v>0</v>
      </c>
      <c r="S570" s="153">
        <v>0</v>
      </c>
      <c r="T570" s="154">
        <f t="shared" si="153"/>
        <v>0</v>
      </c>
      <c r="AR570" s="155" t="s">
        <v>481</v>
      </c>
      <c r="AT570" s="155" t="s">
        <v>454</v>
      </c>
      <c r="AU570" s="155" t="s">
        <v>88</v>
      </c>
      <c r="AY570" s="16" t="s">
        <v>317</v>
      </c>
      <c r="BE570" s="156">
        <f t="shared" si="154"/>
        <v>0</v>
      </c>
      <c r="BF570" s="156">
        <f t="shared" si="155"/>
        <v>0</v>
      </c>
      <c r="BG570" s="156">
        <f t="shared" si="156"/>
        <v>0</v>
      </c>
      <c r="BH570" s="156">
        <f t="shared" si="157"/>
        <v>0</v>
      </c>
      <c r="BI570" s="156">
        <f t="shared" si="158"/>
        <v>0</v>
      </c>
      <c r="BJ570" s="16" t="s">
        <v>88</v>
      </c>
      <c r="BK570" s="156">
        <f t="shared" si="159"/>
        <v>0</v>
      </c>
      <c r="BL570" s="16" t="s">
        <v>396</v>
      </c>
      <c r="BM570" s="155" t="s">
        <v>521</v>
      </c>
    </row>
    <row r="571" spans="2:65" s="1" customFormat="1" ht="21.75" customHeight="1">
      <c r="B571" s="142"/>
      <c r="C571" s="179" t="s">
        <v>4711</v>
      </c>
      <c r="D571" s="179" t="s">
        <v>454</v>
      </c>
      <c r="E571" s="180" t="s">
        <v>10571</v>
      </c>
      <c r="F571" s="181" t="s">
        <v>10572</v>
      </c>
      <c r="G571" s="182" t="s">
        <v>9854</v>
      </c>
      <c r="H571" s="183">
        <v>1</v>
      </c>
      <c r="I571" s="184"/>
      <c r="J571" s="185">
        <f t="shared" si="150"/>
        <v>0</v>
      </c>
      <c r="K571" s="186"/>
      <c r="L571" s="187"/>
      <c r="M571" s="188" t="s">
        <v>1</v>
      </c>
      <c r="N571" s="189" t="s">
        <v>42</v>
      </c>
      <c r="P571" s="153">
        <f t="shared" si="151"/>
        <v>0</v>
      </c>
      <c r="Q571" s="153">
        <v>0</v>
      </c>
      <c r="R571" s="153">
        <f t="shared" si="152"/>
        <v>0</v>
      </c>
      <c r="S571" s="153">
        <v>0</v>
      </c>
      <c r="T571" s="154">
        <f t="shared" si="153"/>
        <v>0</v>
      </c>
      <c r="AR571" s="155" t="s">
        <v>481</v>
      </c>
      <c r="AT571" s="155" t="s">
        <v>454</v>
      </c>
      <c r="AU571" s="155" t="s">
        <v>88</v>
      </c>
      <c r="AY571" s="16" t="s">
        <v>317</v>
      </c>
      <c r="BE571" s="156">
        <f t="shared" si="154"/>
        <v>0</v>
      </c>
      <c r="BF571" s="156">
        <f t="shared" si="155"/>
        <v>0</v>
      </c>
      <c r="BG571" s="156">
        <f t="shared" si="156"/>
        <v>0</v>
      </c>
      <c r="BH571" s="156">
        <f t="shared" si="157"/>
        <v>0</v>
      </c>
      <c r="BI571" s="156">
        <f t="shared" si="158"/>
        <v>0</v>
      </c>
      <c r="BJ571" s="16" t="s">
        <v>88</v>
      </c>
      <c r="BK571" s="156">
        <f t="shared" si="159"/>
        <v>0</v>
      </c>
      <c r="BL571" s="16" t="s">
        <v>396</v>
      </c>
      <c r="BM571" s="155" t="s">
        <v>1832</v>
      </c>
    </row>
    <row r="572" spans="2:65" s="1" customFormat="1" ht="16.5" customHeight="1">
      <c r="B572" s="142"/>
      <c r="C572" s="179" t="s">
        <v>5756</v>
      </c>
      <c r="D572" s="179" t="s">
        <v>454</v>
      </c>
      <c r="E572" s="180" t="s">
        <v>10573</v>
      </c>
      <c r="F572" s="181" t="s">
        <v>10574</v>
      </c>
      <c r="G572" s="182" t="s">
        <v>9854</v>
      </c>
      <c r="H572" s="183">
        <v>1</v>
      </c>
      <c r="I572" s="184"/>
      <c r="J572" s="185">
        <f t="shared" si="150"/>
        <v>0</v>
      </c>
      <c r="K572" s="186"/>
      <c r="L572" s="187"/>
      <c r="M572" s="188" t="s">
        <v>1</v>
      </c>
      <c r="N572" s="189" t="s">
        <v>42</v>
      </c>
      <c r="P572" s="153">
        <f t="shared" si="151"/>
        <v>0</v>
      </c>
      <c r="Q572" s="153">
        <v>0</v>
      </c>
      <c r="R572" s="153">
        <f t="shared" si="152"/>
        <v>0</v>
      </c>
      <c r="S572" s="153">
        <v>0</v>
      </c>
      <c r="T572" s="154">
        <f t="shared" si="153"/>
        <v>0</v>
      </c>
      <c r="AR572" s="155" t="s">
        <v>481</v>
      </c>
      <c r="AT572" s="155" t="s">
        <v>454</v>
      </c>
      <c r="AU572" s="155" t="s">
        <v>88</v>
      </c>
      <c r="AY572" s="16" t="s">
        <v>317</v>
      </c>
      <c r="BE572" s="156">
        <f t="shared" si="154"/>
        <v>0</v>
      </c>
      <c r="BF572" s="156">
        <f t="shared" si="155"/>
        <v>0</v>
      </c>
      <c r="BG572" s="156">
        <f t="shared" si="156"/>
        <v>0</v>
      </c>
      <c r="BH572" s="156">
        <f t="shared" si="157"/>
        <v>0</v>
      </c>
      <c r="BI572" s="156">
        <f t="shared" si="158"/>
        <v>0</v>
      </c>
      <c r="BJ572" s="16" t="s">
        <v>88</v>
      </c>
      <c r="BK572" s="156">
        <f t="shared" si="159"/>
        <v>0</v>
      </c>
      <c r="BL572" s="16" t="s">
        <v>396</v>
      </c>
      <c r="BM572" s="155" t="s">
        <v>10575</v>
      </c>
    </row>
    <row r="573" spans="2:65" s="1" customFormat="1" ht="24.15" customHeight="1">
      <c r="B573" s="142"/>
      <c r="C573" s="143" t="s">
        <v>4715</v>
      </c>
      <c r="D573" s="143" t="s">
        <v>319</v>
      </c>
      <c r="E573" s="144" t="s">
        <v>10576</v>
      </c>
      <c r="F573" s="145" t="s">
        <v>10577</v>
      </c>
      <c r="G573" s="146" t="s">
        <v>7005</v>
      </c>
      <c r="H573" s="147">
        <v>1</v>
      </c>
      <c r="I573" s="148"/>
      <c r="J573" s="149">
        <f t="shared" si="150"/>
        <v>0</v>
      </c>
      <c r="K573" s="150"/>
      <c r="L573" s="31"/>
      <c r="M573" s="151" t="s">
        <v>1</v>
      </c>
      <c r="N573" s="152" t="s">
        <v>42</v>
      </c>
      <c r="P573" s="153">
        <f t="shared" si="151"/>
        <v>0</v>
      </c>
      <c r="Q573" s="153">
        <v>0</v>
      </c>
      <c r="R573" s="153">
        <f t="shared" si="152"/>
        <v>0</v>
      </c>
      <c r="S573" s="153">
        <v>0</v>
      </c>
      <c r="T573" s="154">
        <f t="shared" si="153"/>
        <v>0</v>
      </c>
      <c r="AR573" s="155" t="s">
        <v>396</v>
      </c>
      <c r="AT573" s="155" t="s">
        <v>319</v>
      </c>
      <c r="AU573" s="155" t="s">
        <v>88</v>
      </c>
      <c r="AY573" s="16" t="s">
        <v>317</v>
      </c>
      <c r="BE573" s="156">
        <f t="shared" si="154"/>
        <v>0</v>
      </c>
      <c r="BF573" s="156">
        <f t="shared" si="155"/>
        <v>0</v>
      </c>
      <c r="BG573" s="156">
        <f t="shared" si="156"/>
        <v>0</v>
      </c>
      <c r="BH573" s="156">
        <f t="shared" si="157"/>
        <v>0</v>
      </c>
      <c r="BI573" s="156">
        <f t="shared" si="158"/>
        <v>0</v>
      </c>
      <c r="BJ573" s="16" t="s">
        <v>88</v>
      </c>
      <c r="BK573" s="156">
        <f t="shared" si="159"/>
        <v>0</v>
      </c>
      <c r="BL573" s="16" t="s">
        <v>396</v>
      </c>
      <c r="BM573" s="155" t="s">
        <v>1744</v>
      </c>
    </row>
    <row r="574" spans="2:65" s="11" customFormat="1" ht="22.75" customHeight="1">
      <c r="B574" s="130"/>
      <c r="D574" s="131" t="s">
        <v>75</v>
      </c>
      <c r="E574" s="140" t="s">
        <v>651</v>
      </c>
      <c r="F574" s="140" t="s">
        <v>652</v>
      </c>
      <c r="I574" s="133"/>
      <c r="J574" s="141">
        <f>BK574</f>
        <v>0</v>
      </c>
      <c r="L574" s="130"/>
      <c r="M574" s="135"/>
      <c r="P574" s="136">
        <f>SUM(P575:P577)</f>
        <v>0</v>
      </c>
      <c r="R574" s="136">
        <f>SUM(R575:R577)</f>
        <v>0</v>
      </c>
      <c r="T574" s="137">
        <f>SUM(T575:T577)</f>
        <v>0</v>
      </c>
      <c r="AR574" s="131" t="s">
        <v>88</v>
      </c>
      <c r="AT574" s="138" t="s">
        <v>75</v>
      </c>
      <c r="AU574" s="138" t="s">
        <v>83</v>
      </c>
      <c r="AY574" s="131" t="s">
        <v>317</v>
      </c>
      <c r="BK574" s="139">
        <f>SUM(BK575:BK577)</f>
        <v>0</v>
      </c>
    </row>
    <row r="575" spans="2:65" s="1" customFormat="1" ht="33" customHeight="1">
      <c r="B575" s="142"/>
      <c r="C575" s="143" t="s">
        <v>3493</v>
      </c>
      <c r="D575" s="143" t="s">
        <v>319</v>
      </c>
      <c r="E575" s="144" t="s">
        <v>10578</v>
      </c>
      <c r="F575" s="145" t="s">
        <v>10579</v>
      </c>
      <c r="G575" s="146" t="s">
        <v>484</v>
      </c>
      <c r="H575" s="147">
        <v>5607</v>
      </c>
      <c r="I575" s="148"/>
      <c r="J575" s="149">
        <f>ROUND(I575*H575,2)</f>
        <v>0</v>
      </c>
      <c r="K575" s="150"/>
      <c r="L575" s="31"/>
      <c r="M575" s="151" t="s">
        <v>1</v>
      </c>
      <c r="N575" s="152" t="s">
        <v>42</v>
      </c>
      <c r="P575" s="153">
        <f>O575*H575</f>
        <v>0</v>
      </c>
      <c r="Q575" s="153">
        <v>0</v>
      </c>
      <c r="R575" s="153">
        <f>Q575*H575</f>
        <v>0</v>
      </c>
      <c r="S575" s="153">
        <v>0</v>
      </c>
      <c r="T575" s="154">
        <f>S575*H575</f>
        <v>0</v>
      </c>
      <c r="AR575" s="155" t="s">
        <v>396</v>
      </c>
      <c r="AT575" s="155" t="s">
        <v>319</v>
      </c>
      <c r="AU575" s="155" t="s">
        <v>88</v>
      </c>
      <c r="AY575" s="16" t="s">
        <v>317</v>
      </c>
      <c r="BE575" s="156">
        <f>IF(N575="základná",J575,0)</f>
        <v>0</v>
      </c>
      <c r="BF575" s="156">
        <f>IF(N575="znížená",J575,0)</f>
        <v>0</v>
      </c>
      <c r="BG575" s="156">
        <f>IF(N575="zákl. prenesená",J575,0)</f>
        <v>0</v>
      </c>
      <c r="BH575" s="156">
        <f>IF(N575="zníž. prenesená",J575,0)</f>
        <v>0</v>
      </c>
      <c r="BI575" s="156">
        <f>IF(N575="nulová",J575,0)</f>
        <v>0</v>
      </c>
      <c r="BJ575" s="16" t="s">
        <v>88</v>
      </c>
      <c r="BK575" s="156">
        <f>ROUND(I575*H575,2)</f>
        <v>0</v>
      </c>
      <c r="BL575" s="16" t="s">
        <v>396</v>
      </c>
      <c r="BM575" s="155" t="s">
        <v>1800</v>
      </c>
    </row>
    <row r="576" spans="2:65" s="1" customFormat="1" ht="33" customHeight="1">
      <c r="B576" s="142"/>
      <c r="C576" s="143" t="s">
        <v>4731</v>
      </c>
      <c r="D576" s="143" t="s">
        <v>319</v>
      </c>
      <c r="E576" s="144" t="s">
        <v>10580</v>
      </c>
      <c r="F576" s="145" t="s">
        <v>10581</v>
      </c>
      <c r="G576" s="146" t="s">
        <v>484</v>
      </c>
      <c r="H576" s="147">
        <v>634</v>
      </c>
      <c r="I576" s="148"/>
      <c r="J576" s="149">
        <f>ROUND(I576*H576,2)</f>
        <v>0</v>
      </c>
      <c r="K576" s="150"/>
      <c r="L576" s="31"/>
      <c r="M576" s="151" t="s">
        <v>1</v>
      </c>
      <c r="N576" s="152" t="s">
        <v>42</v>
      </c>
      <c r="P576" s="153">
        <f>O576*H576</f>
        <v>0</v>
      </c>
      <c r="Q576" s="153">
        <v>0</v>
      </c>
      <c r="R576" s="153">
        <f>Q576*H576</f>
        <v>0</v>
      </c>
      <c r="S576" s="153">
        <v>0</v>
      </c>
      <c r="T576" s="154">
        <f>S576*H576</f>
        <v>0</v>
      </c>
      <c r="AR576" s="155" t="s">
        <v>396</v>
      </c>
      <c r="AT576" s="155" t="s">
        <v>319</v>
      </c>
      <c r="AU576" s="155" t="s">
        <v>88</v>
      </c>
      <c r="AY576" s="16" t="s">
        <v>317</v>
      </c>
      <c r="BE576" s="156">
        <f>IF(N576="základná",J576,0)</f>
        <v>0</v>
      </c>
      <c r="BF576" s="156">
        <f>IF(N576="znížená",J576,0)</f>
        <v>0</v>
      </c>
      <c r="BG576" s="156">
        <f>IF(N576="zákl. prenesená",J576,0)</f>
        <v>0</v>
      </c>
      <c r="BH576" s="156">
        <f>IF(N576="zníž. prenesená",J576,0)</f>
        <v>0</v>
      </c>
      <c r="BI576" s="156">
        <f>IF(N576="nulová",J576,0)</f>
        <v>0</v>
      </c>
      <c r="BJ576" s="16" t="s">
        <v>88</v>
      </c>
      <c r="BK576" s="156">
        <f>ROUND(I576*H576,2)</f>
        <v>0</v>
      </c>
      <c r="BL576" s="16" t="s">
        <v>396</v>
      </c>
      <c r="BM576" s="155" t="s">
        <v>1731</v>
      </c>
    </row>
    <row r="577" spans="2:65" s="1" customFormat="1" ht="33" customHeight="1">
      <c r="B577" s="142"/>
      <c r="C577" s="143" t="s">
        <v>4735</v>
      </c>
      <c r="D577" s="143" t="s">
        <v>319</v>
      </c>
      <c r="E577" s="144" t="s">
        <v>10582</v>
      </c>
      <c r="F577" s="145" t="s">
        <v>10583</v>
      </c>
      <c r="G577" s="146" t="s">
        <v>484</v>
      </c>
      <c r="H577" s="147">
        <v>880</v>
      </c>
      <c r="I577" s="148"/>
      <c r="J577" s="149">
        <f>ROUND(I577*H577,2)</f>
        <v>0</v>
      </c>
      <c r="K577" s="150"/>
      <c r="L577" s="31"/>
      <c r="M577" s="151" t="s">
        <v>1</v>
      </c>
      <c r="N577" s="152" t="s">
        <v>42</v>
      </c>
      <c r="P577" s="153">
        <f>O577*H577</f>
        <v>0</v>
      </c>
      <c r="Q577" s="153">
        <v>0</v>
      </c>
      <c r="R577" s="153">
        <f>Q577*H577</f>
        <v>0</v>
      </c>
      <c r="S577" s="153">
        <v>0</v>
      </c>
      <c r="T577" s="154">
        <f>S577*H577</f>
        <v>0</v>
      </c>
      <c r="AR577" s="155" t="s">
        <v>396</v>
      </c>
      <c r="AT577" s="155" t="s">
        <v>319</v>
      </c>
      <c r="AU577" s="155" t="s">
        <v>88</v>
      </c>
      <c r="AY577" s="16" t="s">
        <v>317</v>
      </c>
      <c r="BE577" s="156">
        <f>IF(N577="základná",J577,0)</f>
        <v>0</v>
      </c>
      <c r="BF577" s="156">
        <f>IF(N577="znížená",J577,0)</f>
        <v>0</v>
      </c>
      <c r="BG577" s="156">
        <f>IF(N577="zákl. prenesená",J577,0)</f>
        <v>0</v>
      </c>
      <c r="BH577" s="156">
        <f>IF(N577="zníž. prenesená",J577,0)</f>
        <v>0</v>
      </c>
      <c r="BI577" s="156">
        <f>IF(N577="nulová",J577,0)</f>
        <v>0</v>
      </c>
      <c r="BJ577" s="16" t="s">
        <v>88</v>
      </c>
      <c r="BK577" s="156">
        <f>ROUND(I577*H577,2)</f>
        <v>0</v>
      </c>
      <c r="BL577" s="16" t="s">
        <v>396</v>
      </c>
      <c r="BM577" s="155" t="s">
        <v>6703</v>
      </c>
    </row>
    <row r="578" spans="2:65" s="11" customFormat="1" ht="25.9" customHeight="1">
      <c r="B578" s="130"/>
      <c r="D578" s="131" t="s">
        <v>75</v>
      </c>
      <c r="E578" s="132" t="s">
        <v>454</v>
      </c>
      <c r="F578" s="132" t="s">
        <v>556</v>
      </c>
      <c r="I578" s="133"/>
      <c r="J578" s="134">
        <f>BK578</f>
        <v>0</v>
      </c>
      <c r="L578" s="130"/>
      <c r="M578" s="135"/>
      <c r="P578" s="136">
        <f>P579</f>
        <v>0</v>
      </c>
      <c r="R578" s="136">
        <f>R579</f>
        <v>0</v>
      </c>
      <c r="T578" s="137">
        <f>T579</f>
        <v>0</v>
      </c>
      <c r="AR578" s="131" t="s">
        <v>92</v>
      </c>
      <c r="AT578" s="138" t="s">
        <v>75</v>
      </c>
      <c r="AU578" s="138" t="s">
        <v>76</v>
      </c>
      <c r="AY578" s="131" t="s">
        <v>317</v>
      </c>
      <c r="BK578" s="139">
        <f>BK579</f>
        <v>0</v>
      </c>
    </row>
    <row r="579" spans="2:65" s="11" customFormat="1" ht="22.75" customHeight="1">
      <c r="B579" s="130"/>
      <c r="D579" s="131" t="s">
        <v>75</v>
      </c>
      <c r="E579" s="140" t="s">
        <v>906</v>
      </c>
      <c r="F579" s="140" t="s">
        <v>10584</v>
      </c>
      <c r="I579" s="133"/>
      <c r="J579" s="141">
        <f>BK579</f>
        <v>0</v>
      </c>
      <c r="L579" s="130"/>
      <c r="M579" s="135"/>
      <c r="P579" s="136">
        <f>P580</f>
        <v>0</v>
      </c>
      <c r="R579" s="136">
        <f>R580</f>
        <v>0</v>
      </c>
      <c r="T579" s="137">
        <f>T580</f>
        <v>0</v>
      </c>
      <c r="AR579" s="131" t="s">
        <v>92</v>
      </c>
      <c r="AT579" s="138" t="s">
        <v>75</v>
      </c>
      <c r="AU579" s="138" t="s">
        <v>83</v>
      </c>
      <c r="AY579" s="131" t="s">
        <v>317</v>
      </c>
      <c r="BK579" s="139">
        <f>BK580</f>
        <v>0</v>
      </c>
    </row>
    <row r="580" spans="2:65" s="1" customFormat="1" ht="33" customHeight="1">
      <c r="B580" s="142"/>
      <c r="C580" s="143" t="s">
        <v>4739</v>
      </c>
      <c r="D580" s="143" t="s">
        <v>319</v>
      </c>
      <c r="E580" s="144" t="s">
        <v>10585</v>
      </c>
      <c r="F580" s="145" t="s">
        <v>10586</v>
      </c>
      <c r="G580" s="146" t="s">
        <v>467</v>
      </c>
      <c r="H580" s="147">
        <v>1</v>
      </c>
      <c r="I580" s="148"/>
      <c r="J580" s="149">
        <f>ROUND(I580*H580,2)</f>
        <v>0</v>
      </c>
      <c r="K580" s="150"/>
      <c r="L580" s="31"/>
      <c r="M580" s="151" t="s">
        <v>1</v>
      </c>
      <c r="N580" s="152" t="s">
        <v>42</v>
      </c>
      <c r="P580" s="153">
        <f>O580*H580</f>
        <v>0</v>
      </c>
      <c r="Q580" s="153">
        <v>0</v>
      </c>
      <c r="R580" s="153">
        <f>Q580*H580</f>
        <v>0</v>
      </c>
      <c r="S580" s="153">
        <v>0</v>
      </c>
      <c r="T580" s="154">
        <f>S580*H580</f>
        <v>0</v>
      </c>
      <c r="AR580" s="155" t="s">
        <v>561</v>
      </c>
      <c r="AT580" s="155" t="s">
        <v>319</v>
      </c>
      <c r="AU580" s="155" t="s">
        <v>88</v>
      </c>
      <c r="AY580" s="16" t="s">
        <v>317</v>
      </c>
      <c r="BE580" s="156">
        <f>IF(N580="základná",J580,0)</f>
        <v>0</v>
      </c>
      <c r="BF580" s="156">
        <f>IF(N580="znížená",J580,0)</f>
        <v>0</v>
      </c>
      <c r="BG580" s="156">
        <f>IF(N580="zákl. prenesená",J580,0)</f>
        <v>0</v>
      </c>
      <c r="BH580" s="156">
        <f>IF(N580="zníž. prenesená",J580,0)</f>
        <v>0</v>
      </c>
      <c r="BI580" s="156">
        <f>IF(N580="nulová",J580,0)</f>
        <v>0</v>
      </c>
      <c r="BJ580" s="16" t="s">
        <v>88</v>
      </c>
      <c r="BK580" s="156">
        <f>ROUND(I580*H580,2)</f>
        <v>0</v>
      </c>
      <c r="BL580" s="16" t="s">
        <v>561</v>
      </c>
      <c r="BM580" s="155" t="s">
        <v>6556</v>
      </c>
    </row>
    <row r="581" spans="2:65" s="11" customFormat="1" ht="25.9" customHeight="1">
      <c r="B581" s="130"/>
      <c r="D581" s="131" t="s">
        <v>75</v>
      </c>
      <c r="E581" s="132" t="s">
        <v>858</v>
      </c>
      <c r="F581" s="132" t="s">
        <v>10587</v>
      </c>
      <c r="I581" s="133"/>
      <c r="J581" s="134">
        <f>BK581</f>
        <v>0</v>
      </c>
      <c r="L581" s="130"/>
      <c r="M581" s="135"/>
      <c r="P581" s="136">
        <f>SUM(P582:P587)</f>
        <v>0</v>
      </c>
      <c r="R581" s="136">
        <f>SUM(R582:R587)</f>
        <v>0</v>
      </c>
      <c r="T581" s="137">
        <f>SUM(T582:T587)</f>
        <v>0</v>
      </c>
      <c r="AR581" s="131" t="s">
        <v>323</v>
      </c>
      <c r="AT581" s="138" t="s">
        <v>75</v>
      </c>
      <c r="AU581" s="138" t="s">
        <v>76</v>
      </c>
      <c r="AY581" s="131" t="s">
        <v>317</v>
      </c>
      <c r="BK581" s="139">
        <f>SUM(BK582:BK587)</f>
        <v>0</v>
      </c>
    </row>
    <row r="582" spans="2:65" s="1" customFormat="1" ht="16.5" customHeight="1">
      <c r="B582" s="142"/>
      <c r="C582" s="143" t="s">
        <v>4751</v>
      </c>
      <c r="D582" s="143" t="s">
        <v>319</v>
      </c>
      <c r="E582" s="144" t="s">
        <v>10588</v>
      </c>
      <c r="F582" s="145" t="s">
        <v>1</v>
      </c>
      <c r="G582" s="146" t="s">
        <v>1</v>
      </c>
      <c r="H582" s="147">
        <v>0</v>
      </c>
      <c r="I582" s="148"/>
      <c r="J582" s="149">
        <f t="shared" ref="J582:J587" si="160">ROUND(I582*H582,2)</f>
        <v>0</v>
      </c>
      <c r="K582" s="150"/>
      <c r="L582" s="31"/>
      <c r="M582" s="151" t="s">
        <v>1</v>
      </c>
      <c r="N582" s="152" t="s">
        <v>42</v>
      </c>
      <c r="P582" s="153">
        <f t="shared" ref="P582:P587" si="161">O582*H582</f>
        <v>0</v>
      </c>
      <c r="Q582" s="153">
        <v>0</v>
      </c>
      <c r="R582" s="153">
        <f t="shared" ref="R582:R587" si="162">Q582*H582</f>
        <v>0</v>
      </c>
      <c r="S582" s="153">
        <v>0</v>
      </c>
      <c r="T582" s="154">
        <f t="shared" ref="T582:T587" si="163">S582*H582</f>
        <v>0</v>
      </c>
      <c r="AR582" s="155" t="s">
        <v>10589</v>
      </c>
      <c r="AT582" s="155" t="s">
        <v>319</v>
      </c>
      <c r="AU582" s="155" t="s">
        <v>83</v>
      </c>
      <c r="AY582" s="16" t="s">
        <v>317</v>
      </c>
      <c r="BE582" s="156">
        <f t="shared" ref="BE582:BE587" si="164">IF(N582="základná",J582,0)</f>
        <v>0</v>
      </c>
      <c r="BF582" s="156">
        <f t="shared" ref="BF582:BF587" si="165">IF(N582="znížená",J582,0)</f>
        <v>0</v>
      </c>
      <c r="BG582" s="156">
        <f t="shared" ref="BG582:BG587" si="166">IF(N582="zákl. prenesená",J582,0)</f>
        <v>0</v>
      </c>
      <c r="BH582" s="156">
        <f t="shared" ref="BH582:BH587" si="167">IF(N582="zníž. prenesená",J582,0)</f>
        <v>0</v>
      </c>
      <c r="BI582" s="156">
        <f t="shared" ref="BI582:BI587" si="168">IF(N582="nulová",J582,0)</f>
        <v>0</v>
      </c>
      <c r="BJ582" s="16" t="s">
        <v>88</v>
      </c>
      <c r="BK582" s="156">
        <f t="shared" ref="BK582:BK587" si="169">ROUND(I582*H582,2)</f>
        <v>0</v>
      </c>
      <c r="BL582" s="16" t="s">
        <v>10589</v>
      </c>
      <c r="BM582" s="155" t="s">
        <v>6564</v>
      </c>
    </row>
    <row r="583" spans="2:65" s="1" customFormat="1" ht="24.15" customHeight="1">
      <c r="B583" s="142"/>
      <c r="C583" s="143" t="s">
        <v>4759</v>
      </c>
      <c r="D583" s="143" t="s">
        <v>319</v>
      </c>
      <c r="E583" s="144" t="s">
        <v>10590</v>
      </c>
      <c r="F583" s="145" t="s">
        <v>8197</v>
      </c>
      <c r="G583" s="146" t="s">
        <v>639</v>
      </c>
      <c r="H583" s="198"/>
      <c r="I583" s="148"/>
      <c r="J583" s="149">
        <f t="shared" si="160"/>
        <v>0</v>
      </c>
      <c r="K583" s="150"/>
      <c r="L583" s="31"/>
      <c r="M583" s="151" t="s">
        <v>1</v>
      </c>
      <c r="N583" s="152" t="s">
        <v>42</v>
      </c>
      <c r="P583" s="153">
        <f t="shared" si="161"/>
        <v>0</v>
      </c>
      <c r="Q583" s="153">
        <v>0</v>
      </c>
      <c r="R583" s="153">
        <f t="shared" si="162"/>
        <v>0</v>
      </c>
      <c r="S583" s="153">
        <v>0</v>
      </c>
      <c r="T583" s="154">
        <f t="shared" si="163"/>
        <v>0</v>
      </c>
      <c r="AR583" s="155" t="s">
        <v>10589</v>
      </c>
      <c r="AT583" s="155" t="s">
        <v>319</v>
      </c>
      <c r="AU583" s="155" t="s">
        <v>83</v>
      </c>
      <c r="AY583" s="16" t="s">
        <v>317</v>
      </c>
      <c r="BE583" s="156">
        <f t="shared" si="164"/>
        <v>0</v>
      </c>
      <c r="BF583" s="156">
        <f t="shared" si="165"/>
        <v>0</v>
      </c>
      <c r="BG583" s="156">
        <f t="shared" si="166"/>
        <v>0</v>
      </c>
      <c r="BH583" s="156">
        <f t="shared" si="167"/>
        <v>0</v>
      </c>
      <c r="BI583" s="156">
        <f t="shared" si="168"/>
        <v>0</v>
      </c>
      <c r="BJ583" s="16" t="s">
        <v>88</v>
      </c>
      <c r="BK583" s="156">
        <f t="shared" si="169"/>
        <v>0</v>
      </c>
      <c r="BL583" s="16" t="s">
        <v>10589</v>
      </c>
      <c r="BM583" s="155" t="s">
        <v>6633</v>
      </c>
    </row>
    <row r="584" spans="2:65" s="1" customFormat="1" ht="16.5" customHeight="1">
      <c r="B584" s="142"/>
      <c r="C584" s="143" t="s">
        <v>4763</v>
      </c>
      <c r="D584" s="143" t="s">
        <v>319</v>
      </c>
      <c r="E584" s="144" t="s">
        <v>10591</v>
      </c>
      <c r="F584" s="145" t="s">
        <v>1</v>
      </c>
      <c r="G584" s="146" t="s">
        <v>1</v>
      </c>
      <c r="H584" s="147">
        <v>0</v>
      </c>
      <c r="I584" s="148"/>
      <c r="J584" s="149">
        <f t="shared" si="160"/>
        <v>0</v>
      </c>
      <c r="K584" s="150"/>
      <c r="L584" s="31"/>
      <c r="M584" s="151" t="s">
        <v>1</v>
      </c>
      <c r="N584" s="152" t="s">
        <v>42</v>
      </c>
      <c r="P584" s="153">
        <f t="shared" si="161"/>
        <v>0</v>
      </c>
      <c r="Q584" s="153">
        <v>0</v>
      </c>
      <c r="R584" s="153">
        <f t="shared" si="162"/>
        <v>0</v>
      </c>
      <c r="S584" s="153">
        <v>0</v>
      </c>
      <c r="T584" s="154">
        <f t="shared" si="163"/>
        <v>0</v>
      </c>
      <c r="AR584" s="155" t="s">
        <v>10589</v>
      </c>
      <c r="AT584" s="155" t="s">
        <v>319</v>
      </c>
      <c r="AU584" s="155" t="s">
        <v>83</v>
      </c>
      <c r="AY584" s="16" t="s">
        <v>317</v>
      </c>
      <c r="BE584" s="156">
        <f t="shared" si="164"/>
        <v>0</v>
      </c>
      <c r="BF584" s="156">
        <f t="shared" si="165"/>
        <v>0</v>
      </c>
      <c r="BG584" s="156">
        <f t="shared" si="166"/>
        <v>0</v>
      </c>
      <c r="BH584" s="156">
        <f t="shared" si="167"/>
        <v>0</v>
      </c>
      <c r="BI584" s="156">
        <f t="shared" si="168"/>
        <v>0</v>
      </c>
      <c r="BJ584" s="16" t="s">
        <v>88</v>
      </c>
      <c r="BK584" s="156">
        <f t="shared" si="169"/>
        <v>0</v>
      </c>
      <c r="BL584" s="16" t="s">
        <v>10589</v>
      </c>
      <c r="BM584" s="155" t="s">
        <v>6645</v>
      </c>
    </row>
    <row r="585" spans="2:65" s="1" customFormat="1" ht="16.5" customHeight="1">
      <c r="B585" s="142"/>
      <c r="C585" s="143" t="s">
        <v>4778</v>
      </c>
      <c r="D585" s="143" t="s">
        <v>319</v>
      </c>
      <c r="E585" s="144" t="s">
        <v>10592</v>
      </c>
      <c r="F585" s="145" t="s">
        <v>1</v>
      </c>
      <c r="G585" s="146" t="s">
        <v>1</v>
      </c>
      <c r="H585" s="147">
        <v>0</v>
      </c>
      <c r="I585" s="148"/>
      <c r="J585" s="149">
        <f t="shared" si="160"/>
        <v>0</v>
      </c>
      <c r="K585" s="150"/>
      <c r="L585" s="31"/>
      <c r="M585" s="151" t="s">
        <v>1</v>
      </c>
      <c r="N585" s="152" t="s">
        <v>42</v>
      </c>
      <c r="P585" s="153">
        <f t="shared" si="161"/>
        <v>0</v>
      </c>
      <c r="Q585" s="153">
        <v>0</v>
      </c>
      <c r="R585" s="153">
        <f t="shared" si="162"/>
        <v>0</v>
      </c>
      <c r="S585" s="153">
        <v>0</v>
      </c>
      <c r="T585" s="154">
        <f t="shared" si="163"/>
        <v>0</v>
      </c>
      <c r="AR585" s="155" t="s">
        <v>10589</v>
      </c>
      <c r="AT585" s="155" t="s">
        <v>319</v>
      </c>
      <c r="AU585" s="155" t="s">
        <v>83</v>
      </c>
      <c r="AY585" s="16" t="s">
        <v>317</v>
      </c>
      <c r="BE585" s="156">
        <f t="shared" si="164"/>
        <v>0</v>
      </c>
      <c r="BF585" s="156">
        <f t="shared" si="165"/>
        <v>0</v>
      </c>
      <c r="BG585" s="156">
        <f t="shared" si="166"/>
        <v>0</v>
      </c>
      <c r="BH585" s="156">
        <f t="shared" si="167"/>
        <v>0</v>
      </c>
      <c r="BI585" s="156">
        <f t="shared" si="168"/>
        <v>0</v>
      </c>
      <c r="BJ585" s="16" t="s">
        <v>88</v>
      </c>
      <c r="BK585" s="156">
        <f t="shared" si="169"/>
        <v>0</v>
      </c>
      <c r="BL585" s="16" t="s">
        <v>10589</v>
      </c>
      <c r="BM585" s="155" t="s">
        <v>6653</v>
      </c>
    </row>
    <row r="586" spans="2:65" s="1" customFormat="1" ht="16.5" customHeight="1">
      <c r="B586" s="142"/>
      <c r="C586" s="143" t="s">
        <v>5713</v>
      </c>
      <c r="D586" s="143" t="s">
        <v>319</v>
      </c>
      <c r="E586" s="144" t="s">
        <v>10593</v>
      </c>
      <c r="F586" s="145" t="s">
        <v>10594</v>
      </c>
      <c r="G586" s="146" t="s">
        <v>639</v>
      </c>
      <c r="H586" s="198"/>
      <c r="I586" s="148"/>
      <c r="J586" s="149">
        <f t="shared" si="160"/>
        <v>0</v>
      </c>
      <c r="K586" s="150"/>
      <c r="L586" s="31"/>
      <c r="M586" s="151" t="s">
        <v>1</v>
      </c>
      <c r="N586" s="152" t="s">
        <v>42</v>
      </c>
      <c r="P586" s="153">
        <f t="shared" si="161"/>
        <v>0</v>
      </c>
      <c r="Q586" s="153">
        <v>0</v>
      </c>
      <c r="R586" s="153">
        <f t="shared" si="162"/>
        <v>0</v>
      </c>
      <c r="S586" s="153">
        <v>0</v>
      </c>
      <c r="T586" s="154">
        <f t="shared" si="163"/>
        <v>0</v>
      </c>
      <c r="AR586" s="155" t="s">
        <v>10589</v>
      </c>
      <c r="AT586" s="155" t="s">
        <v>319</v>
      </c>
      <c r="AU586" s="155" t="s">
        <v>83</v>
      </c>
      <c r="AY586" s="16" t="s">
        <v>317</v>
      </c>
      <c r="BE586" s="156">
        <f t="shared" si="164"/>
        <v>0</v>
      </c>
      <c r="BF586" s="156">
        <f t="shared" si="165"/>
        <v>0</v>
      </c>
      <c r="BG586" s="156">
        <f t="shared" si="166"/>
        <v>0</v>
      </c>
      <c r="BH586" s="156">
        <f t="shared" si="167"/>
        <v>0</v>
      </c>
      <c r="BI586" s="156">
        <f t="shared" si="168"/>
        <v>0</v>
      </c>
      <c r="BJ586" s="16" t="s">
        <v>88</v>
      </c>
      <c r="BK586" s="156">
        <f t="shared" si="169"/>
        <v>0</v>
      </c>
      <c r="BL586" s="16" t="s">
        <v>10589</v>
      </c>
      <c r="BM586" s="155" t="s">
        <v>6669</v>
      </c>
    </row>
    <row r="587" spans="2:65" s="1" customFormat="1" ht="16.5" customHeight="1">
      <c r="B587" s="142"/>
      <c r="C587" s="143" t="s">
        <v>4866</v>
      </c>
      <c r="D587" s="143" t="s">
        <v>319</v>
      </c>
      <c r="E587" s="144" t="s">
        <v>10595</v>
      </c>
      <c r="F587" s="145" t="s">
        <v>1</v>
      </c>
      <c r="G587" s="146" t="s">
        <v>1</v>
      </c>
      <c r="H587" s="147">
        <v>0</v>
      </c>
      <c r="I587" s="148"/>
      <c r="J587" s="149">
        <f t="shared" si="160"/>
        <v>0</v>
      </c>
      <c r="K587" s="150"/>
      <c r="L587" s="31"/>
      <c r="M587" s="151" t="s">
        <v>1</v>
      </c>
      <c r="N587" s="152" t="s">
        <v>42</v>
      </c>
      <c r="P587" s="153">
        <f t="shared" si="161"/>
        <v>0</v>
      </c>
      <c r="Q587" s="153">
        <v>0</v>
      </c>
      <c r="R587" s="153">
        <f t="shared" si="162"/>
        <v>0</v>
      </c>
      <c r="S587" s="153">
        <v>0</v>
      </c>
      <c r="T587" s="154">
        <f t="shared" si="163"/>
        <v>0</v>
      </c>
      <c r="AR587" s="155" t="s">
        <v>10589</v>
      </c>
      <c r="AT587" s="155" t="s">
        <v>319</v>
      </c>
      <c r="AU587" s="155" t="s">
        <v>83</v>
      </c>
      <c r="AY587" s="16" t="s">
        <v>317</v>
      </c>
      <c r="BE587" s="156">
        <f t="shared" si="164"/>
        <v>0</v>
      </c>
      <c r="BF587" s="156">
        <f t="shared" si="165"/>
        <v>0</v>
      </c>
      <c r="BG587" s="156">
        <f t="shared" si="166"/>
        <v>0</v>
      </c>
      <c r="BH587" s="156">
        <f t="shared" si="167"/>
        <v>0</v>
      </c>
      <c r="BI587" s="156">
        <f t="shared" si="168"/>
        <v>0</v>
      </c>
      <c r="BJ587" s="16" t="s">
        <v>88</v>
      </c>
      <c r="BK587" s="156">
        <f t="shared" si="169"/>
        <v>0</v>
      </c>
      <c r="BL587" s="16" t="s">
        <v>10589</v>
      </c>
      <c r="BM587" s="155" t="s">
        <v>6621</v>
      </c>
    </row>
    <row r="588" spans="2:65" s="11" customFormat="1" ht="25.9" customHeight="1">
      <c r="B588" s="130"/>
      <c r="D588" s="131" t="s">
        <v>75</v>
      </c>
      <c r="E588" s="132" t="s">
        <v>499</v>
      </c>
      <c r="F588" s="132" t="s">
        <v>500</v>
      </c>
      <c r="I588" s="133"/>
      <c r="J588" s="134">
        <f>BK588</f>
        <v>0</v>
      </c>
      <c r="L588" s="130"/>
      <c r="M588" s="135"/>
      <c r="P588" s="136">
        <f>SUM(P589:P590)</f>
        <v>0</v>
      </c>
      <c r="R588" s="136">
        <f>SUM(R589:R590)</f>
        <v>0</v>
      </c>
      <c r="T588" s="137">
        <f>SUM(T589:T590)</f>
        <v>0</v>
      </c>
      <c r="AR588" s="131" t="s">
        <v>341</v>
      </c>
      <c r="AT588" s="138" t="s">
        <v>75</v>
      </c>
      <c r="AU588" s="138" t="s">
        <v>76</v>
      </c>
      <c r="AY588" s="131" t="s">
        <v>317</v>
      </c>
      <c r="BK588" s="139">
        <f>SUM(BK589:BK590)</f>
        <v>0</v>
      </c>
    </row>
    <row r="589" spans="2:65" s="1" customFormat="1" ht="24.15" customHeight="1">
      <c r="B589" s="142"/>
      <c r="C589" s="143" t="s">
        <v>5717</v>
      </c>
      <c r="D589" s="143" t="s">
        <v>319</v>
      </c>
      <c r="E589" s="144" t="s">
        <v>10596</v>
      </c>
      <c r="F589" s="145" t="s">
        <v>10597</v>
      </c>
      <c r="G589" s="146" t="s">
        <v>467</v>
      </c>
      <c r="H589" s="147">
        <v>1</v>
      </c>
      <c r="I589" s="148"/>
      <c r="J589" s="149">
        <f>ROUND(I589*H589,2)</f>
        <v>0</v>
      </c>
      <c r="K589" s="150"/>
      <c r="L589" s="31"/>
      <c r="M589" s="151" t="s">
        <v>1</v>
      </c>
      <c r="N589" s="152" t="s">
        <v>42</v>
      </c>
      <c r="P589" s="153">
        <f>O589*H589</f>
        <v>0</v>
      </c>
      <c r="Q589" s="153">
        <v>0</v>
      </c>
      <c r="R589" s="153">
        <f>Q589*H589</f>
        <v>0</v>
      </c>
      <c r="S589" s="153">
        <v>0</v>
      </c>
      <c r="T589" s="154">
        <f>S589*H589</f>
        <v>0</v>
      </c>
      <c r="AR589" s="155" t="s">
        <v>323</v>
      </c>
      <c r="AT589" s="155" t="s">
        <v>319</v>
      </c>
      <c r="AU589" s="155" t="s">
        <v>83</v>
      </c>
      <c r="AY589" s="16" t="s">
        <v>317</v>
      </c>
      <c r="BE589" s="156">
        <f>IF(N589="základná",J589,0)</f>
        <v>0</v>
      </c>
      <c r="BF589" s="156">
        <f>IF(N589="znížená",J589,0)</f>
        <v>0</v>
      </c>
      <c r="BG589" s="156">
        <f>IF(N589="zákl. prenesená",J589,0)</f>
        <v>0</v>
      </c>
      <c r="BH589" s="156">
        <f>IF(N589="zníž. prenesená",J589,0)</f>
        <v>0</v>
      </c>
      <c r="BI589" s="156">
        <f>IF(N589="nulová",J589,0)</f>
        <v>0</v>
      </c>
      <c r="BJ589" s="16" t="s">
        <v>88</v>
      </c>
      <c r="BK589" s="156">
        <f>ROUND(I589*H589,2)</f>
        <v>0</v>
      </c>
      <c r="BL589" s="16" t="s">
        <v>323</v>
      </c>
      <c r="BM589" s="155" t="s">
        <v>6605</v>
      </c>
    </row>
    <row r="590" spans="2:65" s="1" customFormat="1" ht="37.75" customHeight="1">
      <c r="B590" s="142"/>
      <c r="C590" s="143" t="s">
        <v>4938</v>
      </c>
      <c r="D590" s="143" t="s">
        <v>319</v>
      </c>
      <c r="E590" s="144" t="s">
        <v>744</v>
      </c>
      <c r="F590" s="145" t="s">
        <v>745</v>
      </c>
      <c r="G590" s="146" t="s">
        <v>746</v>
      </c>
      <c r="H590" s="147">
        <v>5</v>
      </c>
      <c r="I590" s="148"/>
      <c r="J590" s="149">
        <f>ROUND(I590*H590,2)</f>
        <v>0</v>
      </c>
      <c r="K590" s="150"/>
      <c r="L590" s="31"/>
      <c r="M590" s="190" t="s">
        <v>1</v>
      </c>
      <c r="N590" s="191" t="s">
        <v>42</v>
      </c>
      <c r="O590" s="192"/>
      <c r="P590" s="193">
        <f>O590*H590</f>
        <v>0</v>
      </c>
      <c r="Q590" s="193">
        <v>0</v>
      </c>
      <c r="R590" s="193">
        <f>Q590*H590</f>
        <v>0</v>
      </c>
      <c r="S590" s="193">
        <v>0</v>
      </c>
      <c r="T590" s="194">
        <f>S590*H590</f>
        <v>0</v>
      </c>
      <c r="AR590" s="155" t="s">
        <v>323</v>
      </c>
      <c r="AT590" s="155" t="s">
        <v>319</v>
      </c>
      <c r="AU590" s="155" t="s">
        <v>83</v>
      </c>
      <c r="AY590" s="16" t="s">
        <v>317</v>
      </c>
      <c r="BE590" s="156">
        <f>IF(N590="základná",J590,0)</f>
        <v>0</v>
      </c>
      <c r="BF590" s="156">
        <f>IF(N590="znížená",J590,0)</f>
        <v>0</v>
      </c>
      <c r="BG590" s="156">
        <f>IF(N590="zákl. prenesená",J590,0)</f>
        <v>0</v>
      </c>
      <c r="BH590" s="156">
        <f>IF(N590="zníž. prenesená",J590,0)</f>
        <v>0</v>
      </c>
      <c r="BI590" s="156">
        <f>IF(N590="nulová",J590,0)</f>
        <v>0</v>
      </c>
      <c r="BJ590" s="16" t="s">
        <v>88</v>
      </c>
      <c r="BK590" s="156">
        <f>ROUND(I590*H590,2)</f>
        <v>0</v>
      </c>
      <c r="BL590" s="16" t="s">
        <v>323</v>
      </c>
      <c r="BM590" s="155" t="s">
        <v>6576</v>
      </c>
    </row>
    <row r="591" spans="2:65" s="1" customFormat="1" ht="7" customHeight="1">
      <c r="B591" s="46"/>
      <c r="C591" s="47"/>
      <c r="D591" s="47"/>
      <c r="E591" s="47"/>
      <c r="F591" s="47"/>
      <c r="G591" s="47"/>
      <c r="H591" s="47"/>
      <c r="I591" s="47"/>
      <c r="J591" s="47"/>
      <c r="K591" s="47"/>
      <c r="L591" s="31"/>
    </row>
  </sheetData>
  <autoFilter ref="C133:K590" xr:uid="{00000000-0009-0000-0000-000009000000}"/>
  <mergeCells count="12">
    <mergeCell ref="E126:H126"/>
    <mergeCell ref="L2:V2"/>
    <mergeCell ref="E85:H85"/>
    <mergeCell ref="E87:H87"/>
    <mergeCell ref="E89:H89"/>
    <mergeCell ref="E122:H122"/>
    <mergeCell ref="E124:H12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129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126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932</v>
      </c>
      <c r="F9" s="263"/>
      <c r="G9" s="263"/>
      <c r="H9" s="263"/>
      <c r="L9" s="31"/>
    </row>
    <row r="10" spans="2:46" s="1" customFormat="1" ht="12" customHeight="1">
      <c r="B10" s="31"/>
      <c r="D10" s="26" t="s">
        <v>287</v>
      </c>
      <c r="L10" s="31"/>
    </row>
    <row r="11" spans="2:46" s="1" customFormat="1" ht="16.5" customHeight="1">
      <c r="B11" s="31"/>
      <c r="E11" s="243" t="s">
        <v>10598</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ROUND(J174,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ROUND((SUM(BE174:BE1298)),  2)</f>
        <v>0</v>
      </c>
      <c r="G35" s="99"/>
      <c r="H35" s="99"/>
      <c r="I35" s="100">
        <v>0.2</v>
      </c>
      <c r="J35" s="98">
        <f>ROUND(((SUM(BE174:BE1298))*I35),  2)</f>
        <v>0</v>
      </c>
      <c r="L35" s="31"/>
    </row>
    <row r="36" spans="2:12" s="1" customFormat="1" ht="14.4" customHeight="1">
      <c r="B36" s="31"/>
      <c r="E36" s="36" t="s">
        <v>42</v>
      </c>
      <c r="F36" s="98">
        <f>ROUND((SUM(BF174:BF1298)),  2)</f>
        <v>0</v>
      </c>
      <c r="G36" s="99"/>
      <c r="H36" s="99"/>
      <c r="I36" s="100">
        <v>0.2</v>
      </c>
      <c r="J36" s="98">
        <f>ROUND(((SUM(BF174:BF1298))*I36),  2)</f>
        <v>0</v>
      </c>
      <c r="L36" s="31"/>
    </row>
    <row r="37" spans="2:12" s="1" customFormat="1" ht="14.4" hidden="1" customHeight="1">
      <c r="B37" s="31"/>
      <c r="E37" s="26" t="s">
        <v>43</v>
      </c>
      <c r="F37" s="87">
        <f>ROUND((SUM(BG174:BG1298)),  2)</f>
        <v>0</v>
      </c>
      <c r="I37" s="101">
        <v>0.2</v>
      </c>
      <c r="J37" s="87">
        <f>0</f>
        <v>0</v>
      </c>
      <c r="L37" s="31"/>
    </row>
    <row r="38" spans="2:12" s="1" customFormat="1" ht="14.4" hidden="1" customHeight="1">
      <c r="B38" s="31"/>
      <c r="E38" s="26" t="s">
        <v>44</v>
      </c>
      <c r="F38" s="87">
        <f>ROUND((SUM(BH174:BH1298)),  2)</f>
        <v>0</v>
      </c>
      <c r="I38" s="101">
        <v>0.2</v>
      </c>
      <c r="J38" s="87">
        <f>0</f>
        <v>0</v>
      </c>
      <c r="L38" s="31"/>
    </row>
    <row r="39" spans="2:12" s="1" customFormat="1" ht="14.4" hidden="1" customHeight="1">
      <c r="B39" s="31"/>
      <c r="E39" s="36" t="s">
        <v>45</v>
      </c>
      <c r="F39" s="98">
        <f>ROUND((SUM(BI174:BI1298)),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932</v>
      </c>
      <c r="F87" s="263"/>
      <c r="G87" s="263"/>
      <c r="H87" s="263"/>
      <c r="L87" s="31"/>
    </row>
    <row r="88" spans="2:12" s="1" customFormat="1" ht="12" customHeight="1">
      <c r="B88" s="31"/>
      <c r="C88" s="26" t="s">
        <v>287</v>
      </c>
      <c r="L88" s="31"/>
    </row>
    <row r="89" spans="2:12" s="1" customFormat="1" ht="16.5" customHeight="1">
      <c r="B89" s="31"/>
      <c r="E89" s="243" t="str">
        <f>E11</f>
        <v>E.8 - Vzduchotechnika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J174</f>
        <v>0</v>
      </c>
      <c r="L98" s="31"/>
      <c r="AU98" s="16" t="s">
        <v>296</v>
      </c>
    </row>
    <row r="99" spans="2:47" s="8" customFormat="1" ht="25" customHeight="1">
      <c r="B99" s="113"/>
      <c r="D99" s="114" t="s">
        <v>938</v>
      </c>
      <c r="E99" s="115"/>
      <c r="F99" s="115"/>
      <c r="G99" s="115"/>
      <c r="H99" s="115"/>
      <c r="I99" s="115"/>
      <c r="J99" s="116">
        <f>J175</f>
        <v>0</v>
      </c>
      <c r="L99" s="113"/>
    </row>
    <row r="100" spans="2:47" s="9" customFormat="1" ht="19.899999999999999" customHeight="1">
      <c r="B100" s="117"/>
      <c r="D100" s="118" t="s">
        <v>949</v>
      </c>
      <c r="E100" s="119"/>
      <c r="F100" s="119"/>
      <c r="G100" s="119"/>
      <c r="H100" s="119"/>
      <c r="I100" s="119"/>
      <c r="J100" s="120">
        <f>J176</f>
        <v>0</v>
      </c>
      <c r="L100" s="117"/>
    </row>
    <row r="101" spans="2:47" s="9" customFormat="1" ht="19.899999999999999" customHeight="1">
      <c r="B101" s="117"/>
      <c r="D101" s="118" t="s">
        <v>10599</v>
      </c>
      <c r="E101" s="119"/>
      <c r="F101" s="119"/>
      <c r="G101" s="119"/>
      <c r="H101" s="119"/>
      <c r="I101" s="119"/>
      <c r="J101" s="120">
        <f>J177</f>
        <v>0</v>
      </c>
      <c r="L101" s="117"/>
    </row>
    <row r="102" spans="2:47" s="9" customFormat="1" ht="19.899999999999999" customHeight="1">
      <c r="B102" s="117"/>
      <c r="D102" s="118" t="s">
        <v>10600</v>
      </c>
      <c r="E102" s="119"/>
      <c r="F102" s="119"/>
      <c r="G102" s="119"/>
      <c r="H102" s="119"/>
      <c r="I102" s="119"/>
      <c r="J102" s="120">
        <f>J215</f>
        <v>0</v>
      </c>
      <c r="L102" s="117"/>
    </row>
    <row r="103" spans="2:47" s="9" customFormat="1" ht="19.899999999999999" customHeight="1">
      <c r="B103" s="117"/>
      <c r="D103" s="118" t="s">
        <v>10601</v>
      </c>
      <c r="E103" s="119"/>
      <c r="F103" s="119"/>
      <c r="G103" s="119"/>
      <c r="H103" s="119"/>
      <c r="I103" s="119"/>
      <c r="J103" s="120">
        <f>J252</f>
        <v>0</v>
      </c>
      <c r="L103" s="117"/>
    </row>
    <row r="104" spans="2:47" s="9" customFormat="1" ht="19.899999999999999" customHeight="1">
      <c r="B104" s="117"/>
      <c r="D104" s="118" t="s">
        <v>10602</v>
      </c>
      <c r="E104" s="119"/>
      <c r="F104" s="119"/>
      <c r="G104" s="119"/>
      <c r="H104" s="119"/>
      <c r="I104" s="119"/>
      <c r="J104" s="120">
        <f>J288</f>
        <v>0</v>
      </c>
      <c r="L104" s="117"/>
    </row>
    <row r="105" spans="2:47" s="9" customFormat="1" ht="19.899999999999999" customHeight="1">
      <c r="B105" s="117"/>
      <c r="D105" s="118" t="s">
        <v>10603</v>
      </c>
      <c r="E105" s="119"/>
      <c r="F105" s="119"/>
      <c r="G105" s="119"/>
      <c r="H105" s="119"/>
      <c r="I105" s="119"/>
      <c r="J105" s="120">
        <f>J326</f>
        <v>0</v>
      </c>
      <c r="L105" s="117"/>
    </row>
    <row r="106" spans="2:47" s="9" customFormat="1" ht="19.899999999999999" customHeight="1">
      <c r="B106" s="117"/>
      <c r="D106" s="118" t="s">
        <v>10604</v>
      </c>
      <c r="E106" s="119"/>
      <c r="F106" s="119"/>
      <c r="G106" s="119"/>
      <c r="H106" s="119"/>
      <c r="I106" s="119"/>
      <c r="J106" s="120">
        <f>J385</f>
        <v>0</v>
      </c>
      <c r="L106" s="117"/>
    </row>
    <row r="107" spans="2:47" s="9" customFormat="1" ht="19.899999999999999" customHeight="1">
      <c r="B107" s="117"/>
      <c r="D107" s="118" t="s">
        <v>10605</v>
      </c>
      <c r="E107" s="119"/>
      <c r="F107" s="119"/>
      <c r="G107" s="119"/>
      <c r="H107" s="119"/>
      <c r="I107" s="119"/>
      <c r="J107" s="120">
        <f>J452</f>
        <v>0</v>
      </c>
      <c r="L107" s="117"/>
    </row>
    <row r="108" spans="2:47" s="9" customFormat="1" ht="19.899999999999999" customHeight="1">
      <c r="B108" s="117"/>
      <c r="D108" s="118" t="s">
        <v>10606</v>
      </c>
      <c r="E108" s="119"/>
      <c r="F108" s="119"/>
      <c r="G108" s="119"/>
      <c r="H108" s="119"/>
      <c r="I108" s="119"/>
      <c r="J108" s="120">
        <f>J520</f>
        <v>0</v>
      </c>
      <c r="L108" s="117"/>
    </row>
    <row r="109" spans="2:47" s="9" customFormat="1" ht="19.899999999999999" customHeight="1">
      <c r="B109" s="117"/>
      <c r="D109" s="118" t="s">
        <v>10607</v>
      </c>
      <c r="E109" s="119"/>
      <c r="F109" s="119"/>
      <c r="G109" s="119"/>
      <c r="H109" s="119"/>
      <c r="I109" s="119"/>
      <c r="J109" s="120">
        <f>J602</f>
        <v>0</v>
      </c>
      <c r="L109" s="117"/>
    </row>
    <row r="110" spans="2:47" s="9" customFormat="1" ht="19.899999999999999" customHeight="1">
      <c r="B110" s="117"/>
      <c r="D110" s="118" t="s">
        <v>10608</v>
      </c>
      <c r="E110" s="119"/>
      <c r="F110" s="119"/>
      <c r="G110" s="119"/>
      <c r="H110" s="119"/>
      <c r="I110" s="119"/>
      <c r="J110" s="120">
        <f>J674</f>
        <v>0</v>
      </c>
      <c r="L110" s="117"/>
    </row>
    <row r="111" spans="2:47" s="9" customFormat="1" ht="19.899999999999999" customHeight="1">
      <c r="B111" s="117"/>
      <c r="D111" s="118" t="s">
        <v>10609</v>
      </c>
      <c r="E111" s="119"/>
      <c r="F111" s="119"/>
      <c r="G111" s="119"/>
      <c r="H111" s="119"/>
      <c r="I111" s="119"/>
      <c r="J111" s="120">
        <f>J675</f>
        <v>0</v>
      </c>
      <c r="L111" s="117"/>
    </row>
    <row r="112" spans="2:47" s="9" customFormat="1" ht="19.899999999999999" customHeight="1">
      <c r="B112" s="117"/>
      <c r="D112" s="118" t="s">
        <v>10610</v>
      </c>
      <c r="E112" s="119"/>
      <c r="F112" s="119"/>
      <c r="G112" s="119"/>
      <c r="H112" s="119"/>
      <c r="I112" s="119"/>
      <c r="J112" s="120">
        <f>J722</f>
        <v>0</v>
      </c>
      <c r="L112" s="117"/>
    </row>
    <row r="113" spans="2:12" s="9" customFormat="1" ht="19.899999999999999" customHeight="1">
      <c r="B113" s="117"/>
      <c r="D113" s="118" t="s">
        <v>10611</v>
      </c>
      <c r="E113" s="119"/>
      <c r="F113" s="119"/>
      <c r="G113" s="119"/>
      <c r="H113" s="119"/>
      <c r="I113" s="119"/>
      <c r="J113" s="120">
        <f>J845</f>
        <v>0</v>
      </c>
      <c r="L113" s="117"/>
    </row>
    <row r="114" spans="2:12" s="9" customFormat="1" ht="19.899999999999999" customHeight="1">
      <c r="B114" s="117"/>
      <c r="D114" s="118" t="s">
        <v>10612</v>
      </c>
      <c r="E114" s="119"/>
      <c r="F114" s="119"/>
      <c r="G114" s="119"/>
      <c r="H114" s="119"/>
      <c r="I114" s="119"/>
      <c r="J114" s="120">
        <f>J867</f>
        <v>0</v>
      </c>
      <c r="L114" s="117"/>
    </row>
    <row r="115" spans="2:12" s="9" customFormat="1" ht="19.899999999999999" customHeight="1">
      <c r="B115" s="117"/>
      <c r="D115" s="118" t="s">
        <v>10613</v>
      </c>
      <c r="E115" s="119"/>
      <c r="F115" s="119"/>
      <c r="G115" s="119"/>
      <c r="H115" s="119"/>
      <c r="I115" s="119"/>
      <c r="J115" s="120">
        <f>J880</f>
        <v>0</v>
      </c>
      <c r="L115" s="117"/>
    </row>
    <row r="116" spans="2:12" s="9" customFormat="1" ht="19.899999999999999" customHeight="1">
      <c r="B116" s="117"/>
      <c r="D116" s="118" t="s">
        <v>10614</v>
      </c>
      <c r="E116" s="119"/>
      <c r="F116" s="119"/>
      <c r="G116" s="119"/>
      <c r="H116" s="119"/>
      <c r="I116" s="119"/>
      <c r="J116" s="120">
        <f>J886</f>
        <v>0</v>
      </c>
      <c r="L116" s="117"/>
    </row>
    <row r="117" spans="2:12" s="9" customFormat="1" ht="19.899999999999999" customHeight="1">
      <c r="B117" s="117"/>
      <c r="D117" s="118" t="s">
        <v>10615</v>
      </c>
      <c r="E117" s="119"/>
      <c r="F117" s="119"/>
      <c r="G117" s="119"/>
      <c r="H117" s="119"/>
      <c r="I117" s="119"/>
      <c r="J117" s="120">
        <f>J892</f>
        <v>0</v>
      </c>
      <c r="L117" s="117"/>
    </row>
    <row r="118" spans="2:12" s="9" customFormat="1" ht="19.899999999999999" customHeight="1">
      <c r="B118" s="117"/>
      <c r="D118" s="118" t="s">
        <v>10616</v>
      </c>
      <c r="E118" s="119"/>
      <c r="F118" s="119"/>
      <c r="G118" s="119"/>
      <c r="H118" s="119"/>
      <c r="I118" s="119"/>
      <c r="J118" s="120">
        <f>J897</f>
        <v>0</v>
      </c>
      <c r="L118" s="117"/>
    </row>
    <row r="119" spans="2:12" s="9" customFormat="1" ht="19.899999999999999" customHeight="1">
      <c r="B119" s="117"/>
      <c r="D119" s="118" t="s">
        <v>10617</v>
      </c>
      <c r="E119" s="119"/>
      <c r="F119" s="119"/>
      <c r="G119" s="119"/>
      <c r="H119" s="119"/>
      <c r="I119" s="119"/>
      <c r="J119" s="120">
        <f>J906</f>
        <v>0</v>
      </c>
      <c r="L119" s="117"/>
    </row>
    <row r="120" spans="2:12" s="9" customFormat="1" ht="19.899999999999999" customHeight="1">
      <c r="B120" s="117"/>
      <c r="D120" s="118" t="s">
        <v>10618</v>
      </c>
      <c r="E120" s="119"/>
      <c r="F120" s="119"/>
      <c r="G120" s="119"/>
      <c r="H120" s="119"/>
      <c r="I120" s="119"/>
      <c r="J120" s="120">
        <f>J912</f>
        <v>0</v>
      </c>
      <c r="L120" s="117"/>
    </row>
    <row r="121" spans="2:12" s="9" customFormat="1" ht="19.899999999999999" customHeight="1">
      <c r="B121" s="117"/>
      <c r="D121" s="118" t="s">
        <v>10619</v>
      </c>
      <c r="E121" s="119"/>
      <c r="F121" s="119"/>
      <c r="G121" s="119"/>
      <c r="H121" s="119"/>
      <c r="I121" s="119"/>
      <c r="J121" s="120">
        <f>J918</f>
        <v>0</v>
      </c>
      <c r="L121" s="117"/>
    </row>
    <row r="122" spans="2:12" s="9" customFormat="1" ht="19.899999999999999" customHeight="1">
      <c r="B122" s="117"/>
      <c r="D122" s="118" t="s">
        <v>10620</v>
      </c>
      <c r="E122" s="119"/>
      <c r="F122" s="119"/>
      <c r="G122" s="119"/>
      <c r="H122" s="119"/>
      <c r="I122" s="119"/>
      <c r="J122" s="120">
        <f>J922</f>
        <v>0</v>
      </c>
      <c r="L122" s="117"/>
    </row>
    <row r="123" spans="2:12" s="9" customFormat="1" ht="19.899999999999999" customHeight="1">
      <c r="B123" s="117"/>
      <c r="D123" s="118" t="s">
        <v>10621</v>
      </c>
      <c r="E123" s="119"/>
      <c r="F123" s="119"/>
      <c r="G123" s="119"/>
      <c r="H123" s="119"/>
      <c r="I123" s="119"/>
      <c r="J123" s="120">
        <f>J927</f>
        <v>0</v>
      </c>
      <c r="L123" s="117"/>
    </row>
    <row r="124" spans="2:12" s="9" customFormat="1" ht="19.899999999999999" customHeight="1">
      <c r="B124" s="117"/>
      <c r="D124" s="118" t="s">
        <v>10622</v>
      </c>
      <c r="E124" s="119"/>
      <c r="F124" s="119"/>
      <c r="G124" s="119"/>
      <c r="H124" s="119"/>
      <c r="I124" s="119"/>
      <c r="J124" s="120">
        <f>J938</f>
        <v>0</v>
      </c>
      <c r="L124" s="117"/>
    </row>
    <row r="125" spans="2:12" s="9" customFormat="1" ht="19.899999999999999" customHeight="1">
      <c r="B125" s="117"/>
      <c r="D125" s="118" t="s">
        <v>10623</v>
      </c>
      <c r="E125" s="119"/>
      <c r="F125" s="119"/>
      <c r="G125" s="119"/>
      <c r="H125" s="119"/>
      <c r="I125" s="119"/>
      <c r="J125" s="120">
        <f>J945</f>
        <v>0</v>
      </c>
      <c r="L125" s="117"/>
    </row>
    <row r="126" spans="2:12" s="9" customFormat="1" ht="19.899999999999999" customHeight="1">
      <c r="B126" s="117"/>
      <c r="D126" s="118" t="s">
        <v>10624</v>
      </c>
      <c r="E126" s="119"/>
      <c r="F126" s="119"/>
      <c r="G126" s="119"/>
      <c r="H126" s="119"/>
      <c r="I126" s="119"/>
      <c r="J126" s="120">
        <f>J951</f>
        <v>0</v>
      </c>
      <c r="L126" s="117"/>
    </row>
    <row r="127" spans="2:12" s="9" customFormat="1" ht="19.899999999999999" customHeight="1">
      <c r="B127" s="117"/>
      <c r="D127" s="118" t="s">
        <v>10625</v>
      </c>
      <c r="E127" s="119"/>
      <c r="F127" s="119"/>
      <c r="G127" s="119"/>
      <c r="H127" s="119"/>
      <c r="I127" s="119"/>
      <c r="J127" s="120">
        <f>J956</f>
        <v>0</v>
      </c>
      <c r="L127" s="117"/>
    </row>
    <row r="128" spans="2:12" s="9" customFormat="1" ht="19.899999999999999" customHeight="1">
      <c r="B128" s="117"/>
      <c r="D128" s="118" t="s">
        <v>10626</v>
      </c>
      <c r="E128" s="119"/>
      <c r="F128" s="119"/>
      <c r="G128" s="119"/>
      <c r="H128" s="119"/>
      <c r="I128" s="119"/>
      <c r="J128" s="120">
        <f>J964</f>
        <v>0</v>
      </c>
      <c r="L128" s="117"/>
    </row>
    <row r="129" spans="2:12" s="9" customFormat="1" ht="19.899999999999999" customHeight="1">
      <c r="B129" s="117"/>
      <c r="D129" s="118" t="s">
        <v>10627</v>
      </c>
      <c r="E129" s="119"/>
      <c r="F129" s="119"/>
      <c r="G129" s="119"/>
      <c r="H129" s="119"/>
      <c r="I129" s="119"/>
      <c r="J129" s="120">
        <f>J968</f>
        <v>0</v>
      </c>
      <c r="L129" s="117"/>
    </row>
    <row r="130" spans="2:12" s="9" customFormat="1" ht="19.899999999999999" customHeight="1">
      <c r="B130" s="117"/>
      <c r="D130" s="118" t="s">
        <v>10628</v>
      </c>
      <c r="E130" s="119"/>
      <c r="F130" s="119"/>
      <c r="G130" s="119"/>
      <c r="H130" s="119"/>
      <c r="I130" s="119"/>
      <c r="J130" s="120">
        <f>J993</f>
        <v>0</v>
      </c>
      <c r="L130" s="117"/>
    </row>
    <row r="131" spans="2:12" s="9" customFormat="1" ht="19.899999999999999" customHeight="1">
      <c r="B131" s="117"/>
      <c r="D131" s="118" t="s">
        <v>10629</v>
      </c>
      <c r="E131" s="119"/>
      <c r="F131" s="119"/>
      <c r="G131" s="119"/>
      <c r="H131" s="119"/>
      <c r="I131" s="119"/>
      <c r="J131" s="120">
        <f>J1000</f>
        <v>0</v>
      </c>
      <c r="L131" s="117"/>
    </row>
    <row r="132" spans="2:12" s="9" customFormat="1" ht="19.899999999999999" customHeight="1">
      <c r="B132" s="117"/>
      <c r="D132" s="118" t="s">
        <v>10630</v>
      </c>
      <c r="E132" s="119"/>
      <c r="F132" s="119"/>
      <c r="G132" s="119"/>
      <c r="H132" s="119"/>
      <c r="I132" s="119"/>
      <c r="J132" s="120">
        <f>J1013</f>
        <v>0</v>
      </c>
      <c r="L132" s="117"/>
    </row>
    <row r="133" spans="2:12" s="9" customFormat="1" ht="19.899999999999999" customHeight="1">
      <c r="B133" s="117"/>
      <c r="D133" s="118" t="s">
        <v>10631</v>
      </c>
      <c r="E133" s="119"/>
      <c r="F133" s="119"/>
      <c r="G133" s="119"/>
      <c r="H133" s="119"/>
      <c r="I133" s="119"/>
      <c r="J133" s="120">
        <f>J1021</f>
        <v>0</v>
      </c>
      <c r="L133" s="117"/>
    </row>
    <row r="134" spans="2:12" s="9" customFormat="1" ht="19.899999999999999" customHeight="1">
      <c r="B134" s="117"/>
      <c r="D134" s="118" t="s">
        <v>10632</v>
      </c>
      <c r="E134" s="119"/>
      <c r="F134" s="119"/>
      <c r="G134" s="119"/>
      <c r="H134" s="119"/>
      <c r="I134" s="119"/>
      <c r="J134" s="120">
        <f>J1032</f>
        <v>0</v>
      </c>
      <c r="L134" s="117"/>
    </row>
    <row r="135" spans="2:12" s="9" customFormat="1" ht="19.899999999999999" customHeight="1">
      <c r="B135" s="117"/>
      <c r="D135" s="118" t="s">
        <v>10633</v>
      </c>
      <c r="E135" s="119"/>
      <c r="F135" s="119"/>
      <c r="G135" s="119"/>
      <c r="H135" s="119"/>
      <c r="I135" s="119"/>
      <c r="J135" s="120">
        <f>J1044</f>
        <v>0</v>
      </c>
      <c r="L135" s="117"/>
    </row>
    <row r="136" spans="2:12" s="9" customFormat="1" ht="19.899999999999999" customHeight="1">
      <c r="B136" s="117"/>
      <c r="D136" s="118" t="s">
        <v>10634</v>
      </c>
      <c r="E136" s="119"/>
      <c r="F136" s="119"/>
      <c r="G136" s="119"/>
      <c r="H136" s="119"/>
      <c r="I136" s="119"/>
      <c r="J136" s="120">
        <f>J1056</f>
        <v>0</v>
      </c>
      <c r="L136" s="117"/>
    </row>
    <row r="137" spans="2:12" s="9" customFormat="1" ht="19.899999999999999" customHeight="1">
      <c r="B137" s="117"/>
      <c r="D137" s="118" t="s">
        <v>10635</v>
      </c>
      <c r="E137" s="119"/>
      <c r="F137" s="119"/>
      <c r="G137" s="119"/>
      <c r="H137" s="119"/>
      <c r="I137" s="119"/>
      <c r="J137" s="120">
        <f>J1067</f>
        <v>0</v>
      </c>
      <c r="L137" s="117"/>
    </row>
    <row r="138" spans="2:12" s="9" customFormat="1" ht="19.899999999999999" customHeight="1">
      <c r="B138" s="117"/>
      <c r="D138" s="118" t="s">
        <v>10636</v>
      </c>
      <c r="E138" s="119"/>
      <c r="F138" s="119"/>
      <c r="G138" s="119"/>
      <c r="H138" s="119"/>
      <c r="I138" s="119"/>
      <c r="J138" s="120">
        <f>J1081</f>
        <v>0</v>
      </c>
      <c r="L138" s="117"/>
    </row>
    <row r="139" spans="2:12" s="9" customFormat="1" ht="19.899999999999999" customHeight="1">
      <c r="B139" s="117"/>
      <c r="D139" s="118" t="s">
        <v>10637</v>
      </c>
      <c r="E139" s="119"/>
      <c r="F139" s="119"/>
      <c r="G139" s="119"/>
      <c r="H139" s="119"/>
      <c r="I139" s="119"/>
      <c r="J139" s="120">
        <f>J1092</f>
        <v>0</v>
      </c>
      <c r="L139" s="117"/>
    </row>
    <row r="140" spans="2:12" s="9" customFormat="1" ht="19.899999999999999" customHeight="1">
      <c r="B140" s="117"/>
      <c r="D140" s="118" t="s">
        <v>10638</v>
      </c>
      <c r="E140" s="119"/>
      <c r="F140" s="119"/>
      <c r="G140" s="119"/>
      <c r="H140" s="119"/>
      <c r="I140" s="119"/>
      <c r="J140" s="120">
        <f>J1103</f>
        <v>0</v>
      </c>
      <c r="L140" s="117"/>
    </row>
    <row r="141" spans="2:12" s="9" customFormat="1" ht="19.899999999999999" customHeight="1">
      <c r="B141" s="117"/>
      <c r="D141" s="118" t="s">
        <v>10639</v>
      </c>
      <c r="E141" s="119"/>
      <c r="F141" s="119"/>
      <c r="G141" s="119"/>
      <c r="H141" s="119"/>
      <c r="I141" s="119"/>
      <c r="J141" s="120">
        <f>J1114</f>
        <v>0</v>
      </c>
      <c r="L141" s="117"/>
    </row>
    <row r="142" spans="2:12" s="9" customFormat="1" ht="19.899999999999999" customHeight="1">
      <c r="B142" s="117"/>
      <c r="D142" s="118" t="s">
        <v>10640</v>
      </c>
      <c r="E142" s="119"/>
      <c r="F142" s="119"/>
      <c r="G142" s="119"/>
      <c r="H142" s="119"/>
      <c r="I142" s="119"/>
      <c r="J142" s="120">
        <f>J1127</f>
        <v>0</v>
      </c>
      <c r="L142" s="117"/>
    </row>
    <row r="143" spans="2:12" s="9" customFormat="1" ht="19.899999999999999" customHeight="1">
      <c r="B143" s="117"/>
      <c r="D143" s="118" t="s">
        <v>10641</v>
      </c>
      <c r="E143" s="119"/>
      <c r="F143" s="119"/>
      <c r="G143" s="119"/>
      <c r="H143" s="119"/>
      <c r="I143" s="119"/>
      <c r="J143" s="120">
        <f>J1141</f>
        <v>0</v>
      </c>
      <c r="L143" s="117"/>
    </row>
    <row r="144" spans="2:12" s="9" customFormat="1" ht="19.899999999999999" customHeight="1">
      <c r="B144" s="117"/>
      <c r="D144" s="118" t="s">
        <v>10642</v>
      </c>
      <c r="E144" s="119"/>
      <c r="F144" s="119"/>
      <c r="G144" s="119"/>
      <c r="H144" s="119"/>
      <c r="I144" s="119"/>
      <c r="J144" s="120">
        <f>J1155</f>
        <v>0</v>
      </c>
      <c r="L144" s="117"/>
    </row>
    <row r="145" spans="2:12" s="9" customFormat="1" ht="19.899999999999999" customHeight="1">
      <c r="B145" s="117"/>
      <c r="D145" s="118" t="s">
        <v>10643</v>
      </c>
      <c r="E145" s="119"/>
      <c r="F145" s="119"/>
      <c r="G145" s="119"/>
      <c r="H145" s="119"/>
      <c r="I145" s="119"/>
      <c r="J145" s="120">
        <f>J1169</f>
        <v>0</v>
      </c>
      <c r="L145" s="117"/>
    </row>
    <row r="146" spans="2:12" s="9" customFormat="1" ht="19.899999999999999" customHeight="1">
      <c r="B146" s="117"/>
      <c r="D146" s="118" t="s">
        <v>10644</v>
      </c>
      <c r="E146" s="119"/>
      <c r="F146" s="119"/>
      <c r="G146" s="119"/>
      <c r="H146" s="119"/>
      <c r="I146" s="119"/>
      <c r="J146" s="120">
        <f>J1181</f>
        <v>0</v>
      </c>
      <c r="L146" s="117"/>
    </row>
    <row r="147" spans="2:12" s="9" customFormat="1" ht="19.899999999999999" customHeight="1">
      <c r="B147" s="117"/>
      <c r="D147" s="118" t="s">
        <v>10645</v>
      </c>
      <c r="E147" s="119"/>
      <c r="F147" s="119"/>
      <c r="G147" s="119"/>
      <c r="H147" s="119"/>
      <c r="I147" s="119"/>
      <c r="J147" s="120">
        <f>J1195</f>
        <v>0</v>
      </c>
      <c r="L147" s="117"/>
    </row>
    <row r="148" spans="2:12" s="9" customFormat="1" ht="19.899999999999999" customHeight="1">
      <c r="B148" s="117"/>
      <c r="D148" s="118" t="s">
        <v>10646</v>
      </c>
      <c r="E148" s="119"/>
      <c r="F148" s="119"/>
      <c r="G148" s="119"/>
      <c r="H148" s="119"/>
      <c r="I148" s="119"/>
      <c r="J148" s="120">
        <f>J1207</f>
        <v>0</v>
      </c>
      <c r="L148" s="117"/>
    </row>
    <row r="149" spans="2:12" s="9" customFormat="1" ht="19.899999999999999" customHeight="1">
      <c r="B149" s="117"/>
      <c r="D149" s="118" t="s">
        <v>10647</v>
      </c>
      <c r="E149" s="119"/>
      <c r="F149" s="119"/>
      <c r="G149" s="119"/>
      <c r="H149" s="119"/>
      <c r="I149" s="119"/>
      <c r="J149" s="120">
        <f>J1256</f>
        <v>0</v>
      </c>
      <c r="L149" s="117"/>
    </row>
    <row r="150" spans="2:12" s="9" customFormat="1" ht="19.899999999999999" customHeight="1">
      <c r="B150" s="117"/>
      <c r="D150" s="118" t="s">
        <v>10648</v>
      </c>
      <c r="E150" s="119"/>
      <c r="F150" s="119"/>
      <c r="G150" s="119"/>
      <c r="H150" s="119"/>
      <c r="I150" s="119"/>
      <c r="J150" s="120">
        <f>J1269</f>
        <v>0</v>
      </c>
      <c r="L150" s="117"/>
    </row>
    <row r="151" spans="2:12" s="9" customFormat="1" ht="19.899999999999999" customHeight="1">
      <c r="B151" s="117"/>
      <c r="D151" s="118" t="s">
        <v>948</v>
      </c>
      <c r="E151" s="119"/>
      <c r="F151" s="119"/>
      <c r="G151" s="119"/>
      <c r="H151" s="119"/>
      <c r="I151" s="119"/>
      <c r="J151" s="120">
        <f>J1282</f>
        <v>0</v>
      </c>
      <c r="L151" s="117"/>
    </row>
    <row r="152" spans="2:12" s="8" customFormat="1" ht="25" customHeight="1">
      <c r="B152" s="113"/>
      <c r="D152" s="114" t="s">
        <v>10649</v>
      </c>
      <c r="E152" s="115"/>
      <c r="F152" s="115"/>
      <c r="G152" s="115"/>
      <c r="H152" s="115"/>
      <c r="I152" s="115"/>
      <c r="J152" s="116">
        <f>J1285</f>
        <v>0</v>
      </c>
      <c r="L152" s="113"/>
    </row>
    <row r="153" spans="2:12" s="1" customFormat="1" ht="21.75" customHeight="1">
      <c r="B153" s="31"/>
      <c r="L153" s="31"/>
    </row>
    <row r="154" spans="2:12" s="1" customFormat="1" ht="7" customHeight="1">
      <c r="B154" s="46"/>
      <c r="C154" s="47"/>
      <c r="D154" s="47"/>
      <c r="E154" s="47"/>
      <c r="F154" s="47"/>
      <c r="G154" s="47"/>
      <c r="H154" s="47"/>
      <c r="I154" s="47"/>
      <c r="J154" s="47"/>
      <c r="K154" s="47"/>
      <c r="L154" s="31"/>
    </row>
    <row r="158" spans="2:12" s="1" customFormat="1" ht="7" customHeight="1">
      <c r="B158" s="48"/>
      <c r="C158" s="49"/>
      <c r="D158" s="49"/>
      <c r="E158" s="49"/>
      <c r="F158" s="49"/>
      <c r="G158" s="49"/>
      <c r="H158" s="49"/>
      <c r="I158" s="49"/>
      <c r="J158" s="49"/>
      <c r="K158" s="49"/>
      <c r="L158" s="31"/>
    </row>
    <row r="159" spans="2:12" s="1" customFormat="1" ht="25" customHeight="1">
      <c r="B159" s="31"/>
      <c r="C159" s="20" t="s">
        <v>303</v>
      </c>
      <c r="L159" s="31"/>
    </row>
    <row r="160" spans="2:12" s="1" customFormat="1" ht="7" customHeight="1">
      <c r="B160" s="31"/>
      <c r="L160" s="31"/>
    </row>
    <row r="161" spans="2:63" s="1" customFormat="1" ht="12" customHeight="1">
      <c r="B161" s="31"/>
      <c r="C161" s="26" t="s">
        <v>15</v>
      </c>
      <c r="L161" s="31"/>
    </row>
    <row r="162" spans="2:63" s="1" customFormat="1" ht="26.25" customHeight="1">
      <c r="B162" s="31"/>
      <c r="E162" s="261" t="str">
        <f>E7</f>
        <v>Dostavba a rekonštrukcia lôžkovej časti Nemocnice s poliklinikou v Spišskej Novej Vsi</v>
      </c>
      <c r="F162" s="262"/>
      <c r="G162" s="262"/>
      <c r="H162" s="262"/>
      <c r="L162" s="31"/>
    </row>
    <row r="163" spans="2:63" ht="12" customHeight="1">
      <c r="B163" s="19"/>
      <c r="C163" s="26" t="s">
        <v>285</v>
      </c>
      <c r="L163" s="19"/>
    </row>
    <row r="164" spans="2:63" s="1" customFormat="1" ht="16.5" customHeight="1">
      <c r="B164" s="31"/>
      <c r="E164" s="261" t="s">
        <v>932</v>
      </c>
      <c r="F164" s="263"/>
      <c r="G164" s="263"/>
      <c r="H164" s="263"/>
      <c r="L164" s="31"/>
    </row>
    <row r="165" spans="2:63" s="1" customFormat="1" ht="12" customHeight="1">
      <c r="B165" s="31"/>
      <c r="C165" s="26" t="s">
        <v>287</v>
      </c>
      <c r="L165" s="31"/>
    </row>
    <row r="166" spans="2:63" s="1" customFormat="1" ht="16.5" customHeight="1">
      <c r="B166" s="31"/>
      <c r="E166" s="243" t="str">
        <f>E11</f>
        <v>E.8 - Vzduchotechnika</v>
      </c>
      <c r="F166" s="263"/>
      <c r="G166" s="263"/>
      <c r="H166" s="263"/>
      <c r="L166" s="31"/>
    </row>
    <row r="167" spans="2:63" s="1" customFormat="1" ht="7" customHeight="1">
      <c r="B167" s="31"/>
      <c r="L167" s="31"/>
    </row>
    <row r="168" spans="2:63" s="1" customFormat="1" ht="12" customHeight="1">
      <c r="B168" s="31"/>
      <c r="C168" s="26" t="s">
        <v>19</v>
      </c>
      <c r="F168" s="24" t="str">
        <f>F14</f>
        <v>parc.č.:1094/1,17,81,82,98,99,1095,1096,9243/18</v>
      </c>
      <c r="I168" s="26" t="s">
        <v>21</v>
      </c>
      <c r="J168" s="54" t="str">
        <f>IF(J14="","",J14)</f>
        <v>6. 3. 2024</v>
      </c>
      <c r="L168" s="31"/>
    </row>
    <row r="169" spans="2:63" s="1" customFormat="1" ht="7" customHeight="1">
      <c r="B169" s="31"/>
      <c r="L169" s="31"/>
    </row>
    <row r="170" spans="2:63" s="1" customFormat="1" ht="25.65" customHeight="1">
      <c r="B170" s="31"/>
      <c r="C170" s="26" t="s">
        <v>23</v>
      </c>
      <c r="F170" s="24" t="str">
        <f>E17</f>
        <v>Nemocnica s poliklinikou, Spišská Nová Ves</v>
      </c>
      <c r="I170" s="26" t="s">
        <v>29</v>
      </c>
      <c r="J170" s="29" t="str">
        <f>E23</f>
        <v>d.g.A. design graphic architecture s.r.o.</v>
      </c>
      <c r="L170" s="31"/>
    </row>
    <row r="171" spans="2:63" s="1" customFormat="1" ht="15.15" customHeight="1">
      <c r="B171" s="31"/>
      <c r="C171" s="26" t="s">
        <v>27</v>
      </c>
      <c r="F171" s="24" t="str">
        <f>IF(E20="","",E20)</f>
        <v>Vyplň údaj</v>
      </c>
      <c r="I171" s="26" t="s">
        <v>32</v>
      </c>
      <c r="J171" s="29" t="str">
        <f>E26</f>
        <v xml:space="preserve"> </v>
      </c>
      <c r="L171" s="31"/>
    </row>
    <row r="172" spans="2:63" s="1" customFormat="1" ht="10.25" customHeight="1">
      <c r="B172" s="31"/>
      <c r="L172" s="31"/>
    </row>
    <row r="173" spans="2:63" s="10" customFormat="1" ht="29.25" customHeight="1">
      <c r="B173" s="121"/>
      <c r="C173" s="122" t="s">
        <v>304</v>
      </c>
      <c r="D173" s="123" t="s">
        <v>61</v>
      </c>
      <c r="E173" s="123" t="s">
        <v>57</v>
      </c>
      <c r="F173" s="123" t="s">
        <v>58</v>
      </c>
      <c r="G173" s="123" t="s">
        <v>305</v>
      </c>
      <c r="H173" s="123" t="s">
        <v>306</v>
      </c>
      <c r="I173" s="123" t="s">
        <v>307</v>
      </c>
      <c r="J173" s="124" t="s">
        <v>294</v>
      </c>
      <c r="K173" s="125" t="s">
        <v>308</v>
      </c>
      <c r="L173" s="121"/>
      <c r="M173" s="61" t="s">
        <v>1</v>
      </c>
      <c r="N173" s="62" t="s">
        <v>40</v>
      </c>
      <c r="O173" s="62" t="s">
        <v>309</v>
      </c>
      <c r="P173" s="62" t="s">
        <v>310</v>
      </c>
      <c r="Q173" s="62" t="s">
        <v>311</v>
      </c>
      <c r="R173" s="62" t="s">
        <v>312</v>
      </c>
      <c r="S173" s="62" t="s">
        <v>313</v>
      </c>
      <c r="T173" s="63" t="s">
        <v>314</v>
      </c>
    </row>
    <row r="174" spans="2:63" s="1" customFormat="1" ht="22.75" customHeight="1">
      <c r="B174" s="31"/>
      <c r="C174" s="66" t="s">
        <v>295</v>
      </c>
      <c r="J174" s="126">
        <f>BK174</f>
        <v>0</v>
      </c>
      <c r="L174" s="31"/>
      <c r="M174" s="64"/>
      <c r="N174" s="55"/>
      <c r="O174" s="55"/>
      <c r="P174" s="127">
        <f>P175+P1285</f>
        <v>0</v>
      </c>
      <c r="Q174" s="55"/>
      <c r="R174" s="127">
        <f>R175+R1285</f>
        <v>0</v>
      </c>
      <c r="S174" s="55"/>
      <c r="T174" s="128">
        <f>T175+T1285</f>
        <v>0</v>
      </c>
      <c r="AT174" s="16" t="s">
        <v>75</v>
      </c>
      <c r="AU174" s="16" t="s">
        <v>296</v>
      </c>
      <c r="BK174" s="129">
        <f>BK175+BK1285</f>
        <v>0</v>
      </c>
    </row>
    <row r="175" spans="2:63" s="11" customFormat="1" ht="25.9" customHeight="1">
      <c r="B175" s="130"/>
      <c r="D175" s="131" t="s">
        <v>75</v>
      </c>
      <c r="E175" s="132" t="s">
        <v>2241</v>
      </c>
      <c r="F175" s="132" t="s">
        <v>2242</v>
      </c>
      <c r="I175" s="133"/>
      <c r="J175" s="134">
        <f>BK175</f>
        <v>0</v>
      </c>
      <c r="L175" s="130"/>
      <c r="M175" s="135"/>
      <c r="P175" s="136">
        <f>P176+P177+P215+P252+P288+P326+P385+P452+P520+P602+P674+P675+P722+P845+P867+P880+P886+P892+P897+P906+P912+P918+P922+P927+P938+P945+P951+P956+P964+P968+P993+P1000+P1013+P1021+P1032+P1044+P1056+P1067+P1081+P1092+P1103+P1114+P1127+P1141+P1155+P1169+P1181+P1195+P1207+P1256+P1269+P1282</f>
        <v>0</v>
      </c>
      <c r="R175" s="136">
        <f>R176+R177+R215+R252+R288+R326+R385+R452+R520+R602+R674+R675+R722+R845+R867+R880+R886+R892+R897+R906+R912+R918+R922+R927+R938+R945+R951+R956+R964+R968+R993+R1000+R1013+R1021+R1032+R1044+R1056+R1067+R1081+R1092+R1103+R1114+R1127+R1141+R1155+R1169+R1181+R1195+R1207+R1256+R1269+R1282</f>
        <v>0</v>
      </c>
      <c r="T175" s="137">
        <f>T176+T177+T215+T252+T288+T326+T385+T452+T520+T602+T674+T675+T722+T845+T867+T880+T886+T892+T897+T906+T912+T918+T922+T927+T938+T945+T951+T956+T964+T968+T993+T1000+T1013+T1021+T1032+T1044+T1056+T1067+T1081+T1092+T1103+T1114+T1127+T1141+T1155+T1169+T1181+T1195+T1207+T1256+T1269+T1282</f>
        <v>0</v>
      </c>
      <c r="AR175" s="131" t="s">
        <v>88</v>
      </c>
      <c r="AT175" s="138" t="s">
        <v>75</v>
      </c>
      <c r="AU175" s="138" t="s">
        <v>76</v>
      </c>
      <c r="AY175" s="131" t="s">
        <v>317</v>
      </c>
      <c r="BK175" s="139">
        <f>BK176+BK177+BK215+BK252+BK288+BK326+BK385+BK452+BK520+BK602+BK674+BK675+BK722+BK845+BK867+BK880+BK886+BK892+BK897+BK906+BK912+BK918+BK922+BK927+BK938+BK945+BK951+BK956+BK964+BK968+BK993+BK1000+BK1013+BK1021+BK1032+BK1044+BK1056+BK1067+BK1081+BK1092+BK1103+BK1114+BK1127+BK1141+BK1155+BK1169+BK1181+BK1195+BK1207+BK1256+BK1269+BK1282</f>
        <v>0</v>
      </c>
    </row>
    <row r="176" spans="2:63" s="11" customFormat="1" ht="22.75" customHeight="1">
      <c r="B176" s="130"/>
      <c r="D176" s="131" t="s">
        <v>75</v>
      </c>
      <c r="E176" s="140" t="s">
        <v>7011</v>
      </c>
      <c r="F176" s="140" t="s">
        <v>7012</v>
      </c>
      <c r="I176" s="133"/>
      <c r="J176" s="141">
        <f>BK176</f>
        <v>0</v>
      </c>
      <c r="L176" s="130"/>
      <c r="M176" s="135"/>
      <c r="P176" s="136">
        <v>0</v>
      </c>
      <c r="R176" s="136">
        <v>0</v>
      </c>
      <c r="T176" s="137">
        <v>0</v>
      </c>
      <c r="AR176" s="131" t="s">
        <v>88</v>
      </c>
      <c r="AT176" s="138" t="s">
        <v>75</v>
      </c>
      <c r="AU176" s="138" t="s">
        <v>83</v>
      </c>
      <c r="AY176" s="131" t="s">
        <v>317</v>
      </c>
      <c r="BK176" s="139">
        <v>0</v>
      </c>
    </row>
    <row r="177" spans="2:65" s="11" customFormat="1" ht="22.75" customHeight="1">
      <c r="B177" s="130"/>
      <c r="D177" s="131" t="s">
        <v>75</v>
      </c>
      <c r="E177" s="140" t="s">
        <v>582</v>
      </c>
      <c r="F177" s="140" t="s">
        <v>10650</v>
      </c>
      <c r="I177" s="133"/>
      <c r="J177" s="141">
        <f>BK177</f>
        <v>0</v>
      </c>
      <c r="L177" s="130"/>
      <c r="M177" s="135"/>
      <c r="P177" s="136">
        <f>SUM(P178:P214)</f>
        <v>0</v>
      </c>
      <c r="R177" s="136">
        <f>SUM(R178:R214)</f>
        <v>0</v>
      </c>
      <c r="T177" s="137">
        <f>SUM(T178:T214)</f>
        <v>0</v>
      </c>
      <c r="AR177" s="131" t="s">
        <v>83</v>
      </c>
      <c r="AT177" s="138" t="s">
        <v>75</v>
      </c>
      <c r="AU177" s="138" t="s">
        <v>83</v>
      </c>
      <c r="AY177" s="131" t="s">
        <v>317</v>
      </c>
      <c r="BK177" s="139">
        <f>SUM(BK178:BK214)</f>
        <v>0</v>
      </c>
    </row>
    <row r="178" spans="2:65" s="1" customFormat="1" ht="24.15" customHeight="1">
      <c r="B178" s="142"/>
      <c r="C178" s="179" t="s">
        <v>83</v>
      </c>
      <c r="D178" s="179" t="s">
        <v>454</v>
      </c>
      <c r="E178" s="180" t="s">
        <v>10651</v>
      </c>
      <c r="F178" s="181" t="s">
        <v>10652</v>
      </c>
      <c r="G178" s="182" t="s">
        <v>467</v>
      </c>
      <c r="H178" s="183">
        <v>1</v>
      </c>
      <c r="I178" s="184"/>
      <c r="J178" s="185">
        <f>ROUND(I178*H178,2)</f>
        <v>0</v>
      </c>
      <c r="K178" s="186"/>
      <c r="L178" s="187"/>
      <c r="M178" s="188" t="s">
        <v>1</v>
      </c>
      <c r="N178" s="189" t="s">
        <v>42</v>
      </c>
      <c r="P178" s="153">
        <f>O178*H178</f>
        <v>0</v>
      </c>
      <c r="Q178" s="153">
        <v>0</v>
      </c>
      <c r="R178" s="153">
        <f>Q178*H178</f>
        <v>0</v>
      </c>
      <c r="S178" s="153">
        <v>0</v>
      </c>
      <c r="T178" s="154">
        <f>S178*H178</f>
        <v>0</v>
      </c>
      <c r="AR178" s="155" t="s">
        <v>481</v>
      </c>
      <c r="AT178" s="155" t="s">
        <v>454</v>
      </c>
      <c r="AU178" s="155" t="s">
        <v>88</v>
      </c>
      <c r="AY178" s="16" t="s">
        <v>317</v>
      </c>
      <c r="BE178" s="156">
        <f>IF(N178="základná",J178,0)</f>
        <v>0</v>
      </c>
      <c r="BF178" s="156">
        <f>IF(N178="znížená",J178,0)</f>
        <v>0</v>
      </c>
      <c r="BG178" s="156">
        <f>IF(N178="zákl. prenesená",J178,0)</f>
        <v>0</v>
      </c>
      <c r="BH178" s="156">
        <f>IF(N178="zníž. prenesená",J178,0)</f>
        <v>0</v>
      </c>
      <c r="BI178" s="156">
        <f>IF(N178="nulová",J178,0)</f>
        <v>0</v>
      </c>
      <c r="BJ178" s="16" t="s">
        <v>88</v>
      </c>
      <c r="BK178" s="156">
        <f>ROUND(I178*H178,2)</f>
        <v>0</v>
      </c>
      <c r="BL178" s="16" t="s">
        <v>396</v>
      </c>
      <c r="BM178" s="155" t="s">
        <v>10653</v>
      </c>
    </row>
    <row r="179" spans="2:65" s="1" customFormat="1" ht="45">
      <c r="B179" s="31"/>
      <c r="D179" s="158" t="s">
        <v>597</v>
      </c>
      <c r="F179" s="195" t="s">
        <v>10654</v>
      </c>
      <c r="I179" s="196"/>
      <c r="L179" s="31"/>
      <c r="M179" s="197"/>
      <c r="T179" s="58"/>
      <c r="AT179" s="16" t="s">
        <v>597</v>
      </c>
      <c r="AU179" s="16" t="s">
        <v>88</v>
      </c>
    </row>
    <row r="180" spans="2:65" s="1" customFormat="1" ht="16.5" customHeight="1">
      <c r="B180" s="142"/>
      <c r="C180" s="179" t="s">
        <v>88</v>
      </c>
      <c r="D180" s="179" t="s">
        <v>454</v>
      </c>
      <c r="E180" s="180" t="s">
        <v>10655</v>
      </c>
      <c r="F180" s="181" t="s">
        <v>10656</v>
      </c>
      <c r="G180" s="182" t="s">
        <v>467</v>
      </c>
      <c r="H180" s="183">
        <v>1</v>
      </c>
      <c r="I180" s="184"/>
      <c r="J180" s="185">
        <f t="shared" ref="J180:J214" si="0">ROUND(I180*H180,2)</f>
        <v>0</v>
      </c>
      <c r="K180" s="186"/>
      <c r="L180" s="187"/>
      <c r="M180" s="188" t="s">
        <v>1</v>
      </c>
      <c r="N180" s="189" t="s">
        <v>42</v>
      </c>
      <c r="P180" s="153">
        <f t="shared" ref="P180:P214" si="1">O180*H180</f>
        <v>0</v>
      </c>
      <c r="Q180" s="153">
        <v>0</v>
      </c>
      <c r="R180" s="153">
        <f t="shared" ref="R180:R214" si="2">Q180*H180</f>
        <v>0</v>
      </c>
      <c r="S180" s="153">
        <v>0</v>
      </c>
      <c r="T180" s="154">
        <f t="shared" ref="T180:T214" si="3">S180*H180</f>
        <v>0</v>
      </c>
      <c r="AR180" s="155" t="s">
        <v>481</v>
      </c>
      <c r="AT180" s="155" t="s">
        <v>454</v>
      </c>
      <c r="AU180" s="155" t="s">
        <v>88</v>
      </c>
      <c r="AY180" s="16" t="s">
        <v>317</v>
      </c>
      <c r="BE180" s="156">
        <f t="shared" ref="BE180:BE214" si="4">IF(N180="základná",J180,0)</f>
        <v>0</v>
      </c>
      <c r="BF180" s="156">
        <f t="shared" ref="BF180:BF214" si="5">IF(N180="znížená",J180,0)</f>
        <v>0</v>
      </c>
      <c r="BG180" s="156">
        <f t="shared" ref="BG180:BG214" si="6">IF(N180="zákl. prenesená",J180,0)</f>
        <v>0</v>
      </c>
      <c r="BH180" s="156">
        <f t="shared" ref="BH180:BH214" si="7">IF(N180="zníž. prenesená",J180,0)</f>
        <v>0</v>
      </c>
      <c r="BI180" s="156">
        <f t="shared" ref="BI180:BI214" si="8">IF(N180="nulová",J180,0)</f>
        <v>0</v>
      </c>
      <c r="BJ180" s="16" t="s">
        <v>88</v>
      </c>
      <c r="BK180" s="156">
        <f t="shared" ref="BK180:BK214" si="9">ROUND(I180*H180,2)</f>
        <v>0</v>
      </c>
      <c r="BL180" s="16" t="s">
        <v>396</v>
      </c>
      <c r="BM180" s="155" t="s">
        <v>10657</v>
      </c>
    </row>
    <row r="181" spans="2:65" s="1" customFormat="1" ht="16.5" customHeight="1">
      <c r="B181" s="142"/>
      <c r="C181" s="179" t="s">
        <v>92</v>
      </c>
      <c r="D181" s="179" t="s">
        <v>454</v>
      </c>
      <c r="E181" s="180" t="s">
        <v>9703</v>
      </c>
      <c r="F181" s="181" t="s">
        <v>10658</v>
      </c>
      <c r="G181" s="182" t="s">
        <v>467</v>
      </c>
      <c r="H181" s="183">
        <v>1</v>
      </c>
      <c r="I181" s="184"/>
      <c r="J181" s="185">
        <f t="shared" si="0"/>
        <v>0</v>
      </c>
      <c r="K181" s="186"/>
      <c r="L181" s="187"/>
      <c r="M181" s="188" t="s">
        <v>1</v>
      </c>
      <c r="N181" s="189" t="s">
        <v>42</v>
      </c>
      <c r="P181" s="153">
        <f t="shared" si="1"/>
        <v>0</v>
      </c>
      <c r="Q181" s="153">
        <v>0</v>
      </c>
      <c r="R181" s="153">
        <f t="shared" si="2"/>
        <v>0</v>
      </c>
      <c r="S181" s="153">
        <v>0</v>
      </c>
      <c r="T181" s="154">
        <f t="shared" si="3"/>
        <v>0</v>
      </c>
      <c r="AR181" s="155" t="s">
        <v>481</v>
      </c>
      <c r="AT181" s="155" t="s">
        <v>454</v>
      </c>
      <c r="AU181" s="155" t="s">
        <v>88</v>
      </c>
      <c r="AY181" s="16" t="s">
        <v>317</v>
      </c>
      <c r="BE181" s="156">
        <f t="shared" si="4"/>
        <v>0</v>
      </c>
      <c r="BF181" s="156">
        <f t="shared" si="5"/>
        <v>0</v>
      </c>
      <c r="BG181" s="156">
        <f t="shared" si="6"/>
        <v>0</v>
      </c>
      <c r="BH181" s="156">
        <f t="shared" si="7"/>
        <v>0</v>
      </c>
      <c r="BI181" s="156">
        <f t="shared" si="8"/>
        <v>0</v>
      </c>
      <c r="BJ181" s="16" t="s">
        <v>88</v>
      </c>
      <c r="BK181" s="156">
        <f t="shared" si="9"/>
        <v>0</v>
      </c>
      <c r="BL181" s="16" t="s">
        <v>396</v>
      </c>
      <c r="BM181" s="155" t="s">
        <v>10659</v>
      </c>
    </row>
    <row r="182" spans="2:65" s="1" customFormat="1" ht="16.5" customHeight="1">
      <c r="B182" s="142"/>
      <c r="C182" s="179" t="s">
        <v>323</v>
      </c>
      <c r="D182" s="179" t="s">
        <v>454</v>
      </c>
      <c r="E182" s="180" t="s">
        <v>10660</v>
      </c>
      <c r="F182" s="181" t="s">
        <v>10661</v>
      </c>
      <c r="G182" s="182" t="s">
        <v>467</v>
      </c>
      <c r="H182" s="183">
        <v>1</v>
      </c>
      <c r="I182" s="184"/>
      <c r="J182" s="185">
        <f t="shared" si="0"/>
        <v>0</v>
      </c>
      <c r="K182" s="186"/>
      <c r="L182" s="187"/>
      <c r="M182" s="188" t="s">
        <v>1</v>
      </c>
      <c r="N182" s="189" t="s">
        <v>42</v>
      </c>
      <c r="P182" s="153">
        <f t="shared" si="1"/>
        <v>0</v>
      </c>
      <c r="Q182" s="153">
        <v>0</v>
      </c>
      <c r="R182" s="153">
        <f t="shared" si="2"/>
        <v>0</v>
      </c>
      <c r="S182" s="153">
        <v>0</v>
      </c>
      <c r="T182" s="154">
        <f t="shared" si="3"/>
        <v>0</v>
      </c>
      <c r="AR182" s="155" t="s">
        <v>481</v>
      </c>
      <c r="AT182" s="155" t="s">
        <v>454</v>
      </c>
      <c r="AU182" s="155" t="s">
        <v>88</v>
      </c>
      <c r="AY182" s="16" t="s">
        <v>317</v>
      </c>
      <c r="BE182" s="156">
        <f t="shared" si="4"/>
        <v>0</v>
      </c>
      <c r="BF182" s="156">
        <f t="shared" si="5"/>
        <v>0</v>
      </c>
      <c r="BG182" s="156">
        <f t="shared" si="6"/>
        <v>0</v>
      </c>
      <c r="BH182" s="156">
        <f t="shared" si="7"/>
        <v>0</v>
      </c>
      <c r="BI182" s="156">
        <f t="shared" si="8"/>
        <v>0</v>
      </c>
      <c r="BJ182" s="16" t="s">
        <v>88</v>
      </c>
      <c r="BK182" s="156">
        <f t="shared" si="9"/>
        <v>0</v>
      </c>
      <c r="BL182" s="16" t="s">
        <v>396</v>
      </c>
      <c r="BM182" s="155" t="s">
        <v>10662</v>
      </c>
    </row>
    <row r="183" spans="2:65" s="1" customFormat="1" ht="16.5" customHeight="1">
      <c r="B183" s="142"/>
      <c r="C183" s="179" t="s">
        <v>341</v>
      </c>
      <c r="D183" s="179" t="s">
        <v>454</v>
      </c>
      <c r="E183" s="180" t="s">
        <v>10663</v>
      </c>
      <c r="F183" s="181" t="s">
        <v>10664</v>
      </c>
      <c r="G183" s="182" t="s">
        <v>467</v>
      </c>
      <c r="H183" s="183">
        <v>1</v>
      </c>
      <c r="I183" s="184"/>
      <c r="J183" s="185">
        <f t="shared" si="0"/>
        <v>0</v>
      </c>
      <c r="K183" s="186"/>
      <c r="L183" s="187"/>
      <c r="M183" s="188" t="s">
        <v>1</v>
      </c>
      <c r="N183" s="189" t="s">
        <v>42</v>
      </c>
      <c r="P183" s="153">
        <f t="shared" si="1"/>
        <v>0</v>
      </c>
      <c r="Q183" s="153">
        <v>0</v>
      </c>
      <c r="R183" s="153">
        <f t="shared" si="2"/>
        <v>0</v>
      </c>
      <c r="S183" s="153">
        <v>0</v>
      </c>
      <c r="T183" s="154">
        <f t="shared" si="3"/>
        <v>0</v>
      </c>
      <c r="AR183" s="155" t="s">
        <v>481</v>
      </c>
      <c r="AT183" s="155" t="s">
        <v>454</v>
      </c>
      <c r="AU183" s="155" t="s">
        <v>88</v>
      </c>
      <c r="AY183" s="16" t="s">
        <v>317</v>
      </c>
      <c r="BE183" s="156">
        <f t="shared" si="4"/>
        <v>0</v>
      </c>
      <c r="BF183" s="156">
        <f t="shared" si="5"/>
        <v>0</v>
      </c>
      <c r="BG183" s="156">
        <f t="shared" si="6"/>
        <v>0</v>
      </c>
      <c r="BH183" s="156">
        <f t="shared" si="7"/>
        <v>0</v>
      </c>
      <c r="BI183" s="156">
        <f t="shared" si="8"/>
        <v>0</v>
      </c>
      <c r="BJ183" s="16" t="s">
        <v>88</v>
      </c>
      <c r="BK183" s="156">
        <f t="shared" si="9"/>
        <v>0</v>
      </c>
      <c r="BL183" s="16" t="s">
        <v>396</v>
      </c>
      <c r="BM183" s="155" t="s">
        <v>10665</v>
      </c>
    </row>
    <row r="184" spans="2:65" s="1" customFormat="1" ht="16.5" customHeight="1">
      <c r="B184" s="142"/>
      <c r="C184" s="179" t="s">
        <v>346</v>
      </c>
      <c r="D184" s="179" t="s">
        <v>454</v>
      </c>
      <c r="E184" s="180" t="s">
        <v>10666</v>
      </c>
      <c r="F184" s="181" t="s">
        <v>10667</v>
      </c>
      <c r="G184" s="182" t="s">
        <v>10668</v>
      </c>
      <c r="H184" s="183">
        <v>8</v>
      </c>
      <c r="I184" s="184"/>
      <c r="J184" s="185">
        <f t="shared" si="0"/>
        <v>0</v>
      </c>
      <c r="K184" s="186"/>
      <c r="L184" s="187"/>
      <c r="M184" s="188" t="s">
        <v>1</v>
      </c>
      <c r="N184" s="189" t="s">
        <v>42</v>
      </c>
      <c r="P184" s="153">
        <f t="shared" si="1"/>
        <v>0</v>
      </c>
      <c r="Q184" s="153">
        <v>0</v>
      </c>
      <c r="R184" s="153">
        <f t="shared" si="2"/>
        <v>0</v>
      </c>
      <c r="S184" s="153">
        <v>0</v>
      </c>
      <c r="T184" s="154">
        <f t="shared" si="3"/>
        <v>0</v>
      </c>
      <c r="AR184" s="155" t="s">
        <v>481</v>
      </c>
      <c r="AT184" s="155" t="s">
        <v>454</v>
      </c>
      <c r="AU184" s="155" t="s">
        <v>88</v>
      </c>
      <c r="AY184" s="16" t="s">
        <v>317</v>
      </c>
      <c r="BE184" s="156">
        <f t="shared" si="4"/>
        <v>0</v>
      </c>
      <c r="BF184" s="156">
        <f t="shared" si="5"/>
        <v>0</v>
      </c>
      <c r="BG184" s="156">
        <f t="shared" si="6"/>
        <v>0</v>
      </c>
      <c r="BH184" s="156">
        <f t="shared" si="7"/>
        <v>0</v>
      </c>
      <c r="BI184" s="156">
        <f t="shared" si="8"/>
        <v>0</v>
      </c>
      <c r="BJ184" s="16" t="s">
        <v>88</v>
      </c>
      <c r="BK184" s="156">
        <f t="shared" si="9"/>
        <v>0</v>
      </c>
      <c r="BL184" s="16" t="s">
        <v>396</v>
      </c>
      <c r="BM184" s="155" t="s">
        <v>10669</v>
      </c>
    </row>
    <row r="185" spans="2:65" s="1" customFormat="1" ht="16.5" customHeight="1">
      <c r="B185" s="142"/>
      <c r="C185" s="179" t="s">
        <v>351</v>
      </c>
      <c r="D185" s="179" t="s">
        <v>454</v>
      </c>
      <c r="E185" s="180" t="s">
        <v>10670</v>
      </c>
      <c r="F185" s="181" t="s">
        <v>10671</v>
      </c>
      <c r="G185" s="182" t="s">
        <v>10668</v>
      </c>
      <c r="H185" s="183">
        <v>12</v>
      </c>
      <c r="I185" s="184"/>
      <c r="J185" s="185">
        <f t="shared" si="0"/>
        <v>0</v>
      </c>
      <c r="K185" s="186"/>
      <c r="L185" s="187"/>
      <c r="M185" s="188" t="s">
        <v>1</v>
      </c>
      <c r="N185" s="189" t="s">
        <v>42</v>
      </c>
      <c r="P185" s="153">
        <f t="shared" si="1"/>
        <v>0</v>
      </c>
      <c r="Q185" s="153">
        <v>0</v>
      </c>
      <c r="R185" s="153">
        <f t="shared" si="2"/>
        <v>0</v>
      </c>
      <c r="S185" s="153">
        <v>0</v>
      </c>
      <c r="T185" s="154">
        <f t="shared" si="3"/>
        <v>0</v>
      </c>
      <c r="AR185" s="155" t="s">
        <v>481</v>
      </c>
      <c r="AT185" s="155" t="s">
        <v>454</v>
      </c>
      <c r="AU185" s="155" t="s">
        <v>88</v>
      </c>
      <c r="AY185" s="16" t="s">
        <v>317</v>
      </c>
      <c r="BE185" s="156">
        <f t="shared" si="4"/>
        <v>0</v>
      </c>
      <c r="BF185" s="156">
        <f t="shared" si="5"/>
        <v>0</v>
      </c>
      <c r="BG185" s="156">
        <f t="shared" si="6"/>
        <v>0</v>
      </c>
      <c r="BH185" s="156">
        <f t="shared" si="7"/>
        <v>0</v>
      </c>
      <c r="BI185" s="156">
        <f t="shared" si="8"/>
        <v>0</v>
      </c>
      <c r="BJ185" s="16" t="s">
        <v>88</v>
      </c>
      <c r="BK185" s="156">
        <f t="shared" si="9"/>
        <v>0</v>
      </c>
      <c r="BL185" s="16" t="s">
        <v>396</v>
      </c>
      <c r="BM185" s="155" t="s">
        <v>10672</v>
      </c>
    </row>
    <row r="186" spans="2:65" s="1" customFormat="1" ht="16.5" customHeight="1">
      <c r="B186" s="142"/>
      <c r="C186" s="179" t="s">
        <v>356</v>
      </c>
      <c r="D186" s="179" t="s">
        <v>454</v>
      </c>
      <c r="E186" s="180" t="s">
        <v>10673</v>
      </c>
      <c r="F186" s="181" t="s">
        <v>10674</v>
      </c>
      <c r="G186" s="182" t="s">
        <v>10668</v>
      </c>
      <c r="H186" s="183">
        <v>10</v>
      </c>
      <c r="I186" s="184"/>
      <c r="J186" s="185">
        <f t="shared" si="0"/>
        <v>0</v>
      </c>
      <c r="K186" s="186"/>
      <c r="L186" s="187"/>
      <c r="M186" s="188" t="s">
        <v>1</v>
      </c>
      <c r="N186" s="189" t="s">
        <v>42</v>
      </c>
      <c r="P186" s="153">
        <f t="shared" si="1"/>
        <v>0</v>
      </c>
      <c r="Q186" s="153">
        <v>0</v>
      </c>
      <c r="R186" s="153">
        <f t="shared" si="2"/>
        <v>0</v>
      </c>
      <c r="S186" s="153">
        <v>0</v>
      </c>
      <c r="T186" s="154">
        <f t="shared" si="3"/>
        <v>0</v>
      </c>
      <c r="AR186" s="155" t="s">
        <v>481</v>
      </c>
      <c r="AT186" s="155" t="s">
        <v>454</v>
      </c>
      <c r="AU186" s="155" t="s">
        <v>88</v>
      </c>
      <c r="AY186" s="16" t="s">
        <v>317</v>
      </c>
      <c r="BE186" s="156">
        <f t="shared" si="4"/>
        <v>0</v>
      </c>
      <c r="BF186" s="156">
        <f t="shared" si="5"/>
        <v>0</v>
      </c>
      <c r="BG186" s="156">
        <f t="shared" si="6"/>
        <v>0</v>
      </c>
      <c r="BH186" s="156">
        <f t="shared" si="7"/>
        <v>0</v>
      </c>
      <c r="BI186" s="156">
        <f t="shared" si="8"/>
        <v>0</v>
      </c>
      <c r="BJ186" s="16" t="s">
        <v>88</v>
      </c>
      <c r="BK186" s="156">
        <f t="shared" si="9"/>
        <v>0</v>
      </c>
      <c r="BL186" s="16" t="s">
        <v>396</v>
      </c>
      <c r="BM186" s="155" t="s">
        <v>10675</v>
      </c>
    </row>
    <row r="187" spans="2:65" s="1" customFormat="1" ht="16.5" customHeight="1">
      <c r="B187" s="142"/>
      <c r="C187" s="179" t="s">
        <v>361</v>
      </c>
      <c r="D187" s="179" t="s">
        <v>454</v>
      </c>
      <c r="E187" s="180" t="s">
        <v>10676</v>
      </c>
      <c r="F187" s="181" t="s">
        <v>10677</v>
      </c>
      <c r="G187" s="182" t="s">
        <v>444</v>
      </c>
      <c r="H187" s="183">
        <v>5</v>
      </c>
      <c r="I187" s="184"/>
      <c r="J187" s="185">
        <f t="shared" si="0"/>
        <v>0</v>
      </c>
      <c r="K187" s="186"/>
      <c r="L187" s="187"/>
      <c r="M187" s="188" t="s">
        <v>1</v>
      </c>
      <c r="N187" s="189" t="s">
        <v>42</v>
      </c>
      <c r="P187" s="153">
        <f t="shared" si="1"/>
        <v>0</v>
      </c>
      <c r="Q187" s="153">
        <v>0</v>
      </c>
      <c r="R187" s="153">
        <f t="shared" si="2"/>
        <v>0</v>
      </c>
      <c r="S187" s="153">
        <v>0</v>
      </c>
      <c r="T187" s="154">
        <f t="shared" si="3"/>
        <v>0</v>
      </c>
      <c r="AR187" s="155" t="s">
        <v>481</v>
      </c>
      <c r="AT187" s="155" t="s">
        <v>454</v>
      </c>
      <c r="AU187" s="155" t="s">
        <v>88</v>
      </c>
      <c r="AY187" s="16" t="s">
        <v>317</v>
      </c>
      <c r="BE187" s="156">
        <f t="shared" si="4"/>
        <v>0</v>
      </c>
      <c r="BF187" s="156">
        <f t="shared" si="5"/>
        <v>0</v>
      </c>
      <c r="BG187" s="156">
        <f t="shared" si="6"/>
        <v>0</v>
      </c>
      <c r="BH187" s="156">
        <f t="shared" si="7"/>
        <v>0</v>
      </c>
      <c r="BI187" s="156">
        <f t="shared" si="8"/>
        <v>0</v>
      </c>
      <c r="BJ187" s="16" t="s">
        <v>88</v>
      </c>
      <c r="BK187" s="156">
        <f t="shared" si="9"/>
        <v>0</v>
      </c>
      <c r="BL187" s="16" t="s">
        <v>396</v>
      </c>
      <c r="BM187" s="155" t="s">
        <v>10678</v>
      </c>
    </row>
    <row r="188" spans="2:65" s="1" customFormat="1" ht="16.5" customHeight="1">
      <c r="B188" s="142"/>
      <c r="C188" s="179" t="s">
        <v>366</v>
      </c>
      <c r="D188" s="179" t="s">
        <v>454</v>
      </c>
      <c r="E188" s="180" t="s">
        <v>10679</v>
      </c>
      <c r="F188" s="181" t="s">
        <v>10680</v>
      </c>
      <c r="G188" s="182" t="s">
        <v>10668</v>
      </c>
      <c r="H188" s="183">
        <v>20</v>
      </c>
      <c r="I188" s="184"/>
      <c r="J188" s="185">
        <f t="shared" si="0"/>
        <v>0</v>
      </c>
      <c r="K188" s="186"/>
      <c r="L188" s="187"/>
      <c r="M188" s="188" t="s">
        <v>1</v>
      </c>
      <c r="N188" s="189" t="s">
        <v>42</v>
      </c>
      <c r="P188" s="153">
        <f t="shared" si="1"/>
        <v>0</v>
      </c>
      <c r="Q188" s="153">
        <v>0</v>
      </c>
      <c r="R188" s="153">
        <f t="shared" si="2"/>
        <v>0</v>
      </c>
      <c r="S188" s="153">
        <v>0</v>
      </c>
      <c r="T188" s="154">
        <f t="shared" si="3"/>
        <v>0</v>
      </c>
      <c r="AR188" s="155" t="s">
        <v>481</v>
      </c>
      <c r="AT188" s="155" t="s">
        <v>454</v>
      </c>
      <c r="AU188" s="155" t="s">
        <v>88</v>
      </c>
      <c r="AY188" s="16" t="s">
        <v>317</v>
      </c>
      <c r="BE188" s="156">
        <f t="shared" si="4"/>
        <v>0</v>
      </c>
      <c r="BF188" s="156">
        <f t="shared" si="5"/>
        <v>0</v>
      </c>
      <c r="BG188" s="156">
        <f t="shared" si="6"/>
        <v>0</v>
      </c>
      <c r="BH188" s="156">
        <f t="shared" si="7"/>
        <v>0</v>
      </c>
      <c r="BI188" s="156">
        <f t="shared" si="8"/>
        <v>0</v>
      </c>
      <c r="BJ188" s="16" t="s">
        <v>88</v>
      </c>
      <c r="BK188" s="156">
        <f t="shared" si="9"/>
        <v>0</v>
      </c>
      <c r="BL188" s="16" t="s">
        <v>396</v>
      </c>
      <c r="BM188" s="155" t="s">
        <v>10681</v>
      </c>
    </row>
    <row r="189" spans="2:65" s="1" customFormat="1" ht="16.5" customHeight="1">
      <c r="B189" s="142"/>
      <c r="C189" s="179" t="s">
        <v>371</v>
      </c>
      <c r="D189" s="179" t="s">
        <v>454</v>
      </c>
      <c r="E189" s="180" t="s">
        <v>10682</v>
      </c>
      <c r="F189" s="181" t="s">
        <v>10683</v>
      </c>
      <c r="G189" s="182" t="s">
        <v>7005</v>
      </c>
      <c r="H189" s="183">
        <v>1</v>
      </c>
      <c r="I189" s="184"/>
      <c r="J189" s="185">
        <f t="shared" si="0"/>
        <v>0</v>
      </c>
      <c r="K189" s="186"/>
      <c r="L189" s="187"/>
      <c r="M189" s="188" t="s">
        <v>1</v>
      </c>
      <c r="N189" s="189" t="s">
        <v>42</v>
      </c>
      <c r="P189" s="153">
        <f t="shared" si="1"/>
        <v>0</v>
      </c>
      <c r="Q189" s="153">
        <v>0</v>
      </c>
      <c r="R189" s="153">
        <f t="shared" si="2"/>
        <v>0</v>
      </c>
      <c r="S189" s="153">
        <v>0</v>
      </c>
      <c r="T189" s="154">
        <f t="shared" si="3"/>
        <v>0</v>
      </c>
      <c r="AR189" s="155" t="s">
        <v>481</v>
      </c>
      <c r="AT189" s="155" t="s">
        <v>454</v>
      </c>
      <c r="AU189" s="155" t="s">
        <v>88</v>
      </c>
      <c r="AY189" s="16" t="s">
        <v>317</v>
      </c>
      <c r="BE189" s="156">
        <f t="shared" si="4"/>
        <v>0</v>
      </c>
      <c r="BF189" s="156">
        <f t="shared" si="5"/>
        <v>0</v>
      </c>
      <c r="BG189" s="156">
        <f t="shared" si="6"/>
        <v>0</v>
      </c>
      <c r="BH189" s="156">
        <f t="shared" si="7"/>
        <v>0</v>
      </c>
      <c r="BI189" s="156">
        <f t="shared" si="8"/>
        <v>0</v>
      </c>
      <c r="BJ189" s="16" t="s">
        <v>88</v>
      </c>
      <c r="BK189" s="156">
        <f t="shared" si="9"/>
        <v>0</v>
      </c>
      <c r="BL189" s="16" t="s">
        <v>396</v>
      </c>
      <c r="BM189" s="155" t="s">
        <v>10684</v>
      </c>
    </row>
    <row r="190" spans="2:65" s="1" customFormat="1" ht="16.5" customHeight="1">
      <c r="B190" s="142"/>
      <c r="C190" s="179" t="s">
        <v>376</v>
      </c>
      <c r="D190" s="179" t="s">
        <v>454</v>
      </c>
      <c r="E190" s="180" t="s">
        <v>10685</v>
      </c>
      <c r="F190" s="181" t="s">
        <v>1</v>
      </c>
      <c r="G190" s="182" t="s">
        <v>1</v>
      </c>
      <c r="H190" s="183">
        <v>0</v>
      </c>
      <c r="I190" s="184"/>
      <c r="J190" s="185">
        <f t="shared" si="0"/>
        <v>0</v>
      </c>
      <c r="K190" s="186"/>
      <c r="L190" s="187"/>
      <c r="M190" s="188" t="s">
        <v>1</v>
      </c>
      <c r="N190" s="189" t="s">
        <v>42</v>
      </c>
      <c r="P190" s="153">
        <f t="shared" si="1"/>
        <v>0</v>
      </c>
      <c r="Q190" s="153">
        <v>0</v>
      </c>
      <c r="R190" s="153">
        <f t="shared" si="2"/>
        <v>0</v>
      </c>
      <c r="S190" s="153">
        <v>0</v>
      </c>
      <c r="T190" s="154">
        <f t="shared" si="3"/>
        <v>0</v>
      </c>
      <c r="AR190" s="155" t="s">
        <v>481</v>
      </c>
      <c r="AT190" s="155" t="s">
        <v>454</v>
      </c>
      <c r="AU190" s="155" t="s">
        <v>88</v>
      </c>
      <c r="AY190" s="16" t="s">
        <v>317</v>
      </c>
      <c r="BE190" s="156">
        <f t="shared" si="4"/>
        <v>0</v>
      </c>
      <c r="BF190" s="156">
        <f t="shared" si="5"/>
        <v>0</v>
      </c>
      <c r="BG190" s="156">
        <f t="shared" si="6"/>
        <v>0</v>
      </c>
      <c r="BH190" s="156">
        <f t="shared" si="7"/>
        <v>0</v>
      </c>
      <c r="BI190" s="156">
        <f t="shared" si="8"/>
        <v>0</v>
      </c>
      <c r="BJ190" s="16" t="s">
        <v>88</v>
      </c>
      <c r="BK190" s="156">
        <f t="shared" si="9"/>
        <v>0</v>
      </c>
      <c r="BL190" s="16" t="s">
        <v>396</v>
      </c>
      <c r="BM190" s="155" t="s">
        <v>10686</v>
      </c>
    </row>
    <row r="191" spans="2:65" s="1" customFormat="1" ht="16.5" customHeight="1">
      <c r="B191" s="142"/>
      <c r="C191" s="179" t="s">
        <v>381</v>
      </c>
      <c r="D191" s="179" t="s">
        <v>454</v>
      </c>
      <c r="E191" s="180" t="s">
        <v>10687</v>
      </c>
      <c r="F191" s="181" t="s">
        <v>10688</v>
      </c>
      <c r="G191" s="182" t="s">
        <v>467</v>
      </c>
      <c r="H191" s="183">
        <v>1</v>
      </c>
      <c r="I191" s="184"/>
      <c r="J191" s="185">
        <f t="shared" si="0"/>
        <v>0</v>
      </c>
      <c r="K191" s="186"/>
      <c r="L191" s="187"/>
      <c r="M191" s="188" t="s">
        <v>1</v>
      </c>
      <c r="N191" s="189" t="s">
        <v>42</v>
      </c>
      <c r="P191" s="153">
        <f t="shared" si="1"/>
        <v>0</v>
      </c>
      <c r="Q191" s="153">
        <v>0</v>
      </c>
      <c r="R191" s="153">
        <f t="shared" si="2"/>
        <v>0</v>
      </c>
      <c r="S191" s="153">
        <v>0</v>
      </c>
      <c r="T191" s="154">
        <f t="shared" si="3"/>
        <v>0</v>
      </c>
      <c r="AR191" s="155" t="s">
        <v>481</v>
      </c>
      <c r="AT191" s="155" t="s">
        <v>454</v>
      </c>
      <c r="AU191" s="155" t="s">
        <v>88</v>
      </c>
      <c r="AY191" s="16" t="s">
        <v>317</v>
      </c>
      <c r="BE191" s="156">
        <f t="shared" si="4"/>
        <v>0</v>
      </c>
      <c r="BF191" s="156">
        <f t="shared" si="5"/>
        <v>0</v>
      </c>
      <c r="BG191" s="156">
        <f t="shared" si="6"/>
        <v>0</v>
      </c>
      <c r="BH191" s="156">
        <f t="shared" si="7"/>
        <v>0</v>
      </c>
      <c r="BI191" s="156">
        <f t="shared" si="8"/>
        <v>0</v>
      </c>
      <c r="BJ191" s="16" t="s">
        <v>88</v>
      </c>
      <c r="BK191" s="156">
        <f t="shared" si="9"/>
        <v>0</v>
      </c>
      <c r="BL191" s="16" t="s">
        <v>396</v>
      </c>
      <c r="BM191" s="155" t="s">
        <v>10689</v>
      </c>
    </row>
    <row r="192" spans="2:65" s="1" customFormat="1" ht="33" customHeight="1">
      <c r="B192" s="142"/>
      <c r="C192" s="179" t="s">
        <v>386</v>
      </c>
      <c r="D192" s="179" t="s">
        <v>454</v>
      </c>
      <c r="E192" s="180" t="s">
        <v>10690</v>
      </c>
      <c r="F192" s="181" t="s">
        <v>10691</v>
      </c>
      <c r="G192" s="182" t="s">
        <v>467</v>
      </c>
      <c r="H192" s="183">
        <v>1</v>
      </c>
      <c r="I192" s="184"/>
      <c r="J192" s="185">
        <f t="shared" si="0"/>
        <v>0</v>
      </c>
      <c r="K192" s="186"/>
      <c r="L192" s="187"/>
      <c r="M192" s="188" t="s">
        <v>1</v>
      </c>
      <c r="N192" s="189" t="s">
        <v>42</v>
      </c>
      <c r="P192" s="153">
        <f t="shared" si="1"/>
        <v>0</v>
      </c>
      <c r="Q192" s="153">
        <v>0</v>
      </c>
      <c r="R192" s="153">
        <f t="shared" si="2"/>
        <v>0</v>
      </c>
      <c r="S192" s="153">
        <v>0</v>
      </c>
      <c r="T192" s="154">
        <f t="shared" si="3"/>
        <v>0</v>
      </c>
      <c r="AR192" s="155" t="s">
        <v>481</v>
      </c>
      <c r="AT192" s="155" t="s">
        <v>454</v>
      </c>
      <c r="AU192" s="155" t="s">
        <v>88</v>
      </c>
      <c r="AY192" s="16" t="s">
        <v>317</v>
      </c>
      <c r="BE192" s="156">
        <f t="shared" si="4"/>
        <v>0</v>
      </c>
      <c r="BF192" s="156">
        <f t="shared" si="5"/>
        <v>0</v>
      </c>
      <c r="BG192" s="156">
        <f t="shared" si="6"/>
        <v>0</v>
      </c>
      <c r="BH192" s="156">
        <f t="shared" si="7"/>
        <v>0</v>
      </c>
      <c r="BI192" s="156">
        <f t="shared" si="8"/>
        <v>0</v>
      </c>
      <c r="BJ192" s="16" t="s">
        <v>88</v>
      </c>
      <c r="BK192" s="156">
        <f t="shared" si="9"/>
        <v>0</v>
      </c>
      <c r="BL192" s="16" t="s">
        <v>396</v>
      </c>
      <c r="BM192" s="155" t="s">
        <v>10692</v>
      </c>
    </row>
    <row r="193" spans="2:65" s="1" customFormat="1" ht="33" customHeight="1">
      <c r="B193" s="142"/>
      <c r="C193" s="179" t="s">
        <v>391</v>
      </c>
      <c r="D193" s="179" t="s">
        <v>454</v>
      </c>
      <c r="E193" s="180" t="s">
        <v>10693</v>
      </c>
      <c r="F193" s="181" t="s">
        <v>10691</v>
      </c>
      <c r="G193" s="182" t="s">
        <v>467</v>
      </c>
      <c r="H193" s="183">
        <v>1</v>
      </c>
      <c r="I193" s="184"/>
      <c r="J193" s="185">
        <f t="shared" si="0"/>
        <v>0</v>
      </c>
      <c r="K193" s="186"/>
      <c r="L193" s="187"/>
      <c r="M193" s="188" t="s">
        <v>1</v>
      </c>
      <c r="N193" s="189" t="s">
        <v>42</v>
      </c>
      <c r="P193" s="153">
        <f t="shared" si="1"/>
        <v>0</v>
      </c>
      <c r="Q193" s="153">
        <v>0</v>
      </c>
      <c r="R193" s="153">
        <f t="shared" si="2"/>
        <v>0</v>
      </c>
      <c r="S193" s="153">
        <v>0</v>
      </c>
      <c r="T193" s="154">
        <f t="shared" si="3"/>
        <v>0</v>
      </c>
      <c r="AR193" s="155" t="s">
        <v>481</v>
      </c>
      <c r="AT193" s="155" t="s">
        <v>454</v>
      </c>
      <c r="AU193" s="155" t="s">
        <v>88</v>
      </c>
      <c r="AY193" s="16" t="s">
        <v>317</v>
      </c>
      <c r="BE193" s="156">
        <f t="shared" si="4"/>
        <v>0</v>
      </c>
      <c r="BF193" s="156">
        <f t="shared" si="5"/>
        <v>0</v>
      </c>
      <c r="BG193" s="156">
        <f t="shared" si="6"/>
        <v>0</v>
      </c>
      <c r="BH193" s="156">
        <f t="shared" si="7"/>
        <v>0</v>
      </c>
      <c r="BI193" s="156">
        <f t="shared" si="8"/>
        <v>0</v>
      </c>
      <c r="BJ193" s="16" t="s">
        <v>88</v>
      </c>
      <c r="BK193" s="156">
        <f t="shared" si="9"/>
        <v>0</v>
      </c>
      <c r="BL193" s="16" t="s">
        <v>396</v>
      </c>
      <c r="BM193" s="155" t="s">
        <v>10694</v>
      </c>
    </row>
    <row r="194" spans="2:65" s="1" customFormat="1" ht="33" customHeight="1">
      <c r="B194" s="142"/>
      <c r="C194" s="179" t="s">
        <v>396</v>
      </c>
      <c r="D194" s="179" t="s">
        <v>454</v>
      </c>
      <c r="E194" s="180" t="s">
        <v>10695</v>
      </c>
      <c r="F194" s="181" t="s">
        <v>10696</v>
      </c>
      <c r="G194" s="182" t="s">
        <v>467</v>
      </c>
      <c r="H194" s="183">
        <v>2</v>
      </c>
      <c r="I194" s="184"/>
      <c r="J194" s="185">
        <f t="shared" si="0"/>
        <v>0</v>
      </c>
      <c r="K194" s="186"/>
      <c r="L194" s="187"/>
      <c r="M194" s="188" t="s">
        <v>1</v>
      </c>
      <c r="N194" s="189" t="s">
        <v>42</v>
      </c>
      <c r="P194" s="153">
        <f t="shared" si="1"/>
        <v>0</v>
      </c>
      <c r="Q194" s="153">
        <v>0</v>
      </c>
      <c r="R194" s="153">
        <f t="shared" si="2"/>
        <v>0</v>
      </c>
      <c r="S194" s="153">
        <v>0</v>
      </c>
      <c r="T194" s="154">
        <f t="shared" si="3"/>
        <v>0</v>
      </c>
      <c r="AR194" s="155" t="s">
        <v>481</v>
      </c>
      <c r="AT194" s="155" t="s">
        <v>454</v>
      </c>
      <c r="AU194" s="155" t="s">
        <v>88</v>
      </c>
      <c r="AY194" s="16" t="s">
        <v>317</v>
      </c>
      <c r="BE194" s="156">
        <f t="shared" si="4"/>
        <v>0</v>
      </c>
      <c r="BF194" s="156">
        <f t="shared" si="5"/>
        <v>0</v>
      </c>
      <c r="BG194" s="156">
        <f t="shared" si="6"/>
        <v>0</v>
      </c>
      <c r="BH194" s="156">
        <f t="shared" si="7"/>
        <v>0</v>
      </c>
      <c r="BI194" s="156">
        <f t="shared" si="8"/>
        <v>0</v>
      </c>
      <c r="BJ194" s="16" t="s">
        <v>88</v>
      </c>
      <c r="BK194" s="156">
        <f t="shared" si="9"/>
        <v>0</v>
      </c>
      <c r="BL194" s="16" t="s">
        <v>396</v>
      </c>
      <c r="BM194" s="155" t="s">
        <v>10697</v>
      </c>
    </row>
    <row r="195" spans="2:65" s="1" customFormat="1" ht="33" customHeight="1">
      <c r="B195" s="142"/>
      <c r="C195" s="179" t="s">
        <v>401</v>
      </c>
      <c r="D195" s="179" t="s">
        <v>454</v>
      </c>
      <c r="E195" s="180" t="s">
        <v>10698</v>
      </c>
      <c r="F195" s="181" t="s">
        <v>10699</v>
      </c>
      <c r="G195" s="182" t="s">
        <v>467</v>
      </c>
      <c r="H195" s="183">
        <v>2</v>
      </c>
      <c r="I195" s="184"/>
      <c r="J195" s="185">
        <f t="shared" si="0"/>
        <v>0</v>
      </c>
      <c r="K195" s="186"/>
      <c r="L195" s="187"/>
      <c r="M195" s="188" t="s">
        <v>1</v>
      </c>
      <c r="N195" s="189" t="s">
        <v>42</v>
      </c>
      <c r="P195" s="153">
        <f t="shared" si="1"/>
        <v>0</v>
      </c>
      <c r="Q195" s="153">
        <v>0</v>
      </c>
      <c r="R195" s="153">
        <f t="shared" si="2"/>
        <v>0</v>
      </c>
      <c r="S195" s="153">
        <v>0</v>
      </c>
      <c r="T195" s="154">
        <f t="shared" si="3"/>
        <v>0</v>
      </c>
      <c r="AR195" s="155" t="s">
        <v>481</v>
      </c>
      <c r="AT195" s="155" t="s">
        <v>454</v>
      </c>
      <c r="AU195" s="155" t="s">
        <v>88</v>
      </c>
      <c r="AY195" s="16" t="s">
        <v>317</v>
      </c>
      <c r="BE195" s="156">
        <f t="shared" si="4"/>
        <v>0</v>
      </c>
      <c r="BF195" s="156">
        <f t="shared" si="5"/>
        <v>0</v>
      </c>
      <c r="BG195" s="156">
        <f t="shared" si="6"/>
        <v>0</v>
      </c>
      <c r="BH195" s="156">
        <f t="shared" si="7"/>
        <v>0</v>
      </c>
      <c r="BI195" s="156">
        <f t="shared" si="8"/>
        <v>0</v>
      </c>
      <c r="BJ195" s="16" t="s">
        <v>88</v>
      </c>
      <c r="BK195" s="156">
        <f t="shared" si="9"/>
        <v>0</v>
      </c>
      <c r="BL195" s="16" t="s">
        <v>396</v>
      </c>
      <c r="BM195" s="155" t="s">
        <v>10700</v>
      </c>
    </row>
    <row r="196" spans="2:65" s="1" customFormat="1" ht="49" customHeight="1">
      <c r="B196" s="142"/>
      <c r="C196" s="179" t="s">
        <v>405</v>
      </c>
      <c r="D196" s="179" t="s">
        <v>454</v>
      </c>
      <c r="E196" s="180" t="s">
        <v>10701</v>
      </c>
      <c r="F196" s="181" t="s">
        <v>10702</v>
      </c>
      <c r="G196" s="182" t="s">
        <v>467</v>
      </c>
      <c r="H196" s="183">
        <v>2</v>
      </c>
      <c r="I196" s="184"/>
      <c r="J196" s="185">
        <f t="shared" si="0"/>
        <v>0</v>
      </c>
      <c r="K196" s="186"/>
      <c r="L196" s="187"/>
      <c r="M196" s="188" t="s">
        <v>1</v>
      </c>
      <c r="N196" s="189" t="s">
        <v>42</v>
      </c>
      <c r="P196" s="153">
        <f t="shared" si="1"/>
        <v>0</v>
      </c>
      <c r="Q196" s="153">
        <v>0</v>
      </c>
      <c r="R196" s="153">
        <f t="shared" si="2"/>
        <v>0</v>
      </c>
      <c r="S196" s="153">
        <v>0</v>
      </c>
      <c r="T196" s="154">
        <f t="shared" si="3"/>
        <v>0</v>
      </c>
      <c r="AR196" s="155" t="s">
        <v>481</v>
      </c>
      <c r="AT196" s="155" t="s">
        <v>454</v>
      </c>
      <c r="AU196" s="155" t="s">
        <v>88</v>
      </c>
      <c r="AY196" s="16" t="s">
        <v>317</v>
      </c>
      <c r="BE196" s="156">
        <f t="shared" si="4"/>
        <v>0</v>
      </c>
      <c r="BF196" s="156">
        <f t="shared" si="5"/>
        <v>0</v>
      </c>
      <c r="BG196" s="156">
        <f t="shared" si="6"/>
        <v>0</v>
      </c>
      <c r="BH196" s="156">
        <f t="shared" si="7"/>
        <v>0</v>
      </c>
      <c r="BI196" s="156">
        <f t="shared" si="8"/>
        <v>0</v>
      </c>
      <c r="BJ196" s="16" t="s">
        <v>88</v>
      </c>
      <c r="BK196" s="156">
        <f t="shared" si="9"/>
        <v>0</v>
      </c>
      <c r="BL196" s="16" t="s">
        <v>396</v>
      </c>
      <c r="BM196" s="155" t="s">
        <v>10703</v>
      </c>
    </row>
    <row r="197" spans="2:65" s="1" customFormat="1" ht="49" customHeight="1">
      <c r="B197" s="142"/>
      <c r="C197" s="179" t="s">
        <v>415</v>
      </c>
      <c r="D197" s="179" t="s">
        <v>454</v>
      </c>
      <c r="E197" s="180" t="s">
        <v>10704</v>
      </c>
      <c r="F197" s="181" t="s">
        <v>10705</v>
      </c>
      <c r="G197" s="182" t="s">
        <v>467</v>
      </c>
      <c r="H197" s="183">
        <v>4</v>
      </c>
      <c r="I197" s="184"/>
      <c r="J197" s="185">
        <f t="shared" si="0"/>
        <v>0</v>
      </c>
      <c r="K197" s="186"/>
      <c r="L197" s="187"/>
      <c r="M197" s="188" t="s">
        <v>1</v>
      </c>
      <c r="N197" s="189" t="s">
        <v>42</v>
      </c>
      <c r="P197" s="153">
        <f t="shared" si="1"/>
        <v>0</v>
      </c>
      <c r="Q197" s="153">
        <v>0</v>
      </c>
      <c r="R197" s="153">
        <f t="shared" si="2"/>
        <v>0</v>
      </c>
      <c r="S197" s="153">
        <v>0</v>
      </c>
      <c r="T197" s="154">
        <f t="shared" si="3"/>
        <v>0</v>
      </c>
      <c r="AR197" s="155" t="s">
        <v>481</v>
      </c>
      <c r="AT197" s="155" t="s">
        <v>454</v>
      </c>
      <c r="AU197" s="155" t="s">
        <v>88</v>
      </c>
      <c r="AY197" s="16" t="s">
        <v>317</v>
      </c>
      <c r="BE197" s="156">
        <f t="shared" si="4"/>
        <v>0</v>
      </c>
      <c r="BF197" s="156">
        <f t="shared" si="5"/>
        <v>0</v>
      </c>
      <c r="BG197" s="156">
        <f t="shared" si="6"/>
        <v>0</v>
      </c>
      <c r="BH197" s="156">
        <f t="shared" si="7"/>
        <v>0</v>
      </c>
      <c r="BI197" s="156">
        <f t="shared" si="8"/>
        <v>0</v>
      </c>
      <c r="BJ197" s="16" t="s">
        <v>88</v>
      </c>
      <c r="BK197" s="156">
        <f t="shared" si="9"/>
        <v>0</v>
      </c>
      <c r="BL197" s="16" t="s">
        <v>396</v>
      </c>
      <c r="BM197" s="155" t="s">
        <v>10706</v>
      </c>
    </row>
    <row r="198" spans="2:65" s="1" customFormat="1" ht="49" customHeight="1">
      <c r="B198" s="142"/>
      <c r="C198" s="179" t="s">
        <v>7</v>
      </c>
      <c r="D198" s="179" t="s">
        <v>454</v>
      </c>
      <c r="E198" s="180" t="s">
        <v>10707</v>
      </c>
      <c r="F198" s="181" t="s">
        <v>10708</v>
      </c>
      <c r="G198" s="182" t="s">
        <v>467</v>
      </c>
      <c r="H198" s="183">
        <v>4</v>
      </c>
      <c r="I198" s="184"/>
      <c r="J198" s="185">
        <f t="shared" si="0"/>
        <v>0</v>
      </c>
      <c r="K198" s="186"/>
      <c r="L198" s="187"/>
      <c r="M198" s="188" t="s">
        <v>1</v>
      </c>
      <c r="N198" s="189" t="s">
        <v>42</v>
      </c>
      <c r="P198" s="153">
        <f t="shared" si="1"/>
        <v>0</v>
      </c>
      <c r="Q198" s="153">
        <v>0</v>
      </c>
      <c r="R198" s="153">
        <f t="shared" si="2"/>
        <v>0</v>
      </c>
      <c r="S198" s="153">
        <v>0</v>
      </c>
      <c r="T198" s="154">
        <f t="shared" si="3"/>
        <v>0</v>
      </c>
      <c r="AR198" s="155" t="s">
        <v>481</v>
      </c>
      <c r="AT198" s="155" t="s">
        <v>454</v>
      </c>
      <c r="AU198" s="155" t="s">
        <v>88</v>
      </c>
      <c r="AY198" s="16" t="s">
        <v>317</v>
      </c>
      <c r="BE198" s="156">
        <f t="shared" si="4"/>
        <v>0</v>
      </c>
      <c r="BF198" s="156">
        <f t="shared" si="5"/>
        <v>0</v>
      </c>
      <c r="BG198" s="156">
        <f t="shared" si="6"/>
        <v>0</v>
      </c>
      <c r="BH198" s="156">
        <f t="shared" si="7"/>
        <v>0</v>
      </c>
      <c r="BI198" s="156">
        <f t="shared" si="8"/>
        <v>0</v>
      </c>
      <c r="BJ198" s="16" t="s">
        <v>88</v>
      </c>
      <c r="BK198" s="156">
        <f t="shared" si="9"/>
        <v>0</v>
      </c>
      <c r="BL198" s="16" t="s">
        <v>396</v>
      </c>
      <c r="BM198" s="155" t="s">
        <v>10709</v>
      </c>
    </row>
    <row r="199" spans="2:65" s="1" customFormat="1" ht="49" customHeight="1">
      <c r="B199" s="142"/>
      <c r="C199" s="179" t="s">
        <v>427</v>
      </c>
      <c r="D199" s="179" t="s">
        <v>454</v>
      </c>
      <c r="E199" s="180" t="s">
        <v>10710</v>
      </c>
      <c r="F199" s="181" t="s">
        <v>10711</v>
      </c>
      <c r="G199" s="182" t="s">
        <v>467</v>
      </c>
      <c r="H199" s="183">
        <v>2</v>
      </c>
      <c r="I199" s="184"/>
      <c r="J199" s="185">
        <f t="shared" si="0"/>
        <v>0</v>
      </c>
      <c r="K199" s="186"/>
      <c r="L199" s="187"/>
      <c r="M199" s="188" t="s">
        <v>1</v>
      </c>
      <c r="N199" s="189" t="s">
        <v>42</v>
      </c>
      <c r="P199" s="153">
        <f t="shared" si="1"/>
        <v>0</v>
      </c>
      <c r="Q199" s="153">
        <v>0</v>
      </c>
      <c r="R199" s="153">
        <f t="shared" si="2"/>
        <v>0</v>
      </c>
      <c r="S199" s="153">
        <v>0</v>
      </c>
      <c r="T199" s="154">
        <f t="shared" si="3"/>
        <v>0</v>
      </c>
      <c r="AR199" s="155" t="s">
        <v>481</v>
      </c>
      <c r="AT199" s="155" t="s">
        <v>454</v>
      </c>
      <c r="AU199" s="155" t="s">
        <v>88</v>
      </c>
      <c r="AY199" s="16" t="s">
        <v>317</v>
      </c>
      <c r="BE199" s="156">
        <f t="shared" si="4"/>
        <v>0</v>
      </c>
      <c r="BF199" s="156">
        <f t="shared" si="5"/>
        <v>0</v>
      </c>
      <c r="BG199" s="156">
        <f t="shared" si="6"/>
        <v>0</v>
      </c>
      <c r="BH199" s="156">
        <f t="shared" si="7"/>
        <v>0</v>
      </c>
      <c r="BI199" s="156">
        <f t="shared" si="8"/>
        <v>0</v>
      </c>
      <c r="BJ199" s="16" t="s">
        <v>88</v>
      </c>
      <c r="BK199" s="156">
        <f t="shared" si="9"/>
        <v>0</v>
      </c>
      <c r="BL199" s="16" t="s">
        <v>396</v>
      </c>
      <c r="BM199" s="155" t="s">
        <v>10712</v>
      </c>
    </row>
    <row r="200" spans="2:65" s="1" customFormat="1" ht="24.15" customHeight="1">
      <c r="B200" s="142"/>
      <c r="C200" s="179" t="s">
        <v>432</v>
      </c>
      <c r="D200" s="179" t="s">
        <v>454</v>
      </c>
      <c r="E200" s="180" t="s">
        <v>10713</v>
      </c>
      <c r="F200" s="181" t="s">
        <v>10714</v>
      </c>
      <c r="G200" s="182" t="s">
        <v>467</v>
      </c>
      <c r="H200" s="183">
        <v>14</v>
      </c>
      <c r="I200" s="184"/>
      <c r="J200" s="185">
        <f t="shared" si="0"/>
        <v>0</v>
      </c>
      <c r="K200" s="186"/>
      <c r="L200" s="187"/>
      <c r="M200" s="188" t="s">
        <v>1</v>
      </c>
      <c r="N200" s="189" t="s">
        <v>42</v>
      </c>
      <c r="P200" s="153">
        <f t="shared" si="1"/>
        <v>0</v>
      </c>
      <c r="Q200" s="153">
        <v>0</v>
      </c>
      <c r="R200" s="153">
        <f t="shared" si="2"/>
        <v>0</v>
      </c>
      <c r="S200" s="153">
        <v>0</v>
      </c>
      <c r="T200" s="154">
        <f t="shared" si="3"/>
        <v>0</v>
      </c>
      <c r="AR200" s="155" t="s">
        <v>481</v>
      </c>
      <c r="AT200" s="155" t="s">
        <v>454</v>
      </c>
      <c r="AU200" s="155" t="s">
        <v>88</v>
      </c>
      <c r="AY200" s="16" t="s">
        <v>317</v>
      </c>
      <c r="BE200" s="156">
        <f t="shared" si="4"/>
        <v>0</v>
      </c>
      <c r="BF200" s="156">
        <f t="shared" si="5"/>
        <v>0</v>
      </c>
      <c r="BG200" s="156">
        <f t="shared" si="6"/>
        <v>0</v>
      </c>
      <c r="BH200" s="156">
        <f t="shared" si="7"/>
        <v>0</v>
      </c>
      <c r="BI200" s="156">
        <f t="shared" si="8"/>
        <v>0</v>
      </c>
      <c r="BJ200" s="16" t="s">
        <v>88</v>
      </c>
      <c r="BK200" s="156">
        <f t="shared" si="9"/>
        <v>0</v>
      </c>
      <c r="BL200" s="16" t="s">
        <v>396</v>
      </c>
      <c r="BM200" s="155" t="s">
        <v>10715</v>
      </c>
    </row>
    <row r="201" spans="2:65" s="1" customFormat="1" ht="16.5" customHeight="1">
      <c r="B201" s="142"/>
      <c r="C201" s="179" t="s">
        <v>436</v>
      </c>
      <c r="D201" s="179" t="s">
        <v>454</v>
      </c>
      <c r="E201" s="180" t="s">
        <v>10716</v>
      </c>
      <c r="F201" s="181" t="s">
        <v>10717</v>
      </c>
      <c r="G201" s="182" t="s">
        <v>467</v>
      </c>
      <c r="H201" s="183">
        <v>2</v>
      </c>
      <c r="I201" s="184"/>
      <c r="J201" s="185">
        <f t="shared" si="0"/>
        <v>0</v>
      </c>
      <c r="K201" s="186"/>
      <c r="L201" s="187"/>
      <c r="M201" s="188" t="s">
        <v>1</v>
      </c>
      <c r="N201" s="189" t="s">
        <v>42</v>
      </c>
      <c r="P201" s="153">
        <f t="shared" si="1"/>
        <v>0</v>
      </c>
      <c r="Q201" s="153">
        <v>0</v>
      </c>
      <c r="R201" s="153">
        <f t="shared" si="2"/>
        <v>0</v>
      </c>
      <c r="S201" s="153">
        <v>0</v>
      </c>
      <c r="T201" s="154">
        <f t="shared" si="3"/>
        <v>0</v>
      </c>
      <c r="AR201" s="155" t="s">
        <v>481</v>
      </c>
      <c r="AT201" s="155" t="s">
        <v>454</v>
      </c>
      <c r="AU201" s="155" t="s">
        <v>88</v>
      </c>
      <c r="AY201" s="16" t="s">
        <v>317</v>
      </c>
      <c r="BE201" s="156">
        <f t="shared" si="4"/>
        <v>0</v>
      </c>
      <c r="BF201" s="156">
        <f t="shared" si="5"/>
        <v>0</v>
      </c>
      <c r="BG201" s="156">
        <f t="shared" si="6"/>
        <v>0</v>
      </c>
      <c r="BH201" s="156">
        <f t="shared" si="7"/>
        <v>0</v>
      </c>
      <c r="BI201" s="156">
        <f t="shared" si="8"/>
        <v>0</v>
      </c>
      <c r="BJ201" s="16" t="s">
        <v>88</v>
      </c>
      <c r="BK201" s="156">
        <f t="shared" si="9"/>
        <v>0</v>
      </c>
      <c r="BL201" s="16" t="s">
        <v>396</v>
      </c>
      <c r="BM201" s="155" t="s">
        <v>10718</v>
      </c>
    </row>
    <row r="202" spans="2:65" s="1" customFormat="1" ht="24.15" customHeight="1">
      <c r="B202" s="142"/>
      <c r="C202" s="179" t="s">
        <v>441</v>
      </c>
      <c r="D202" s="179" t="s">
        <v>454</v>
      </c>
      <c r="E202" s="180" t="s">
        <v>10719</v>
      </c>
      <c r="F202" s="181" t="s">
        <v>10720</v>
      </c>
      <c r="G202" s="182" t="s">
        <v>467</v>
      </c>
      <c r="H202" s="183">
        <v>4</v>
      </c>
      <c r="I202" s="184"/>
      <c r="J202" s="185">
        <f t="shared" si="0"/>
        <v>0</v>
      </c>
      <c r="K202" s="186"/>
      <c r="L202" s="187"/>
      <c r="M202" s="188" t="s">
        <v>1</v>
      </c>
      <c r="N202" s="189" t="s">
        <v>42</v>
      </c>
      <c r="P202" s="153">
        <f t="shared" si="1"/>
        <v>0</v>
      </c>
      <c r="Q202" s="153">
        <v>0</v>
      </c>
      <c r="R202" s="153">
        <f t="shared" si="2"/>
        <v>0</v>
      </c>
      <c r="S202" s="153">
        <v>0</v>
      </c>
      <c r="T202" s="154">
        <f t="shared" si="3"/>
        <v>0</v>
      </c>
      <c r="AR202" s="155" t="s">
        <v>481</v>
      </c>
      <c r="AT202" s="155" t="s">
        <v>454</v>
      </c>
      <c r="AU202" s="155" t="s">
        <v>88</v>
      </c>
      <c r="AY202" s="16" t="s">
        <v>317</v>
      </c>
      <c r="BE202" s="156">
        <f t="shared" si="4"/>
        <v>0</v>
      </c>
      <c r="BF202" s="156">
        <f t="shared" si="5"/>
        <v>0</v>
      </c>
      <c r="BG202" s="156">
        <f t="shared" si="6"/>
        <v>0</v>
      </c>
      <c r="BH202" s="156">
        <f t="shared" si="7"/>
        <v>0</v>
      </c>
      <c r="BI202" s="156">
        <f t="shared" si="8"/>
        <v>0</v>
      </c>
      <c r="BJ202" s="16" t="s">
        <v>88</v>
      </c>
      <c r="BK202" s="156">
        <f t="shared" si="9"/>
        <v>0</v>
      </c>
      <c r="BL202" s="16" t="s">
        <v>396</v>
      </c>
      <c r="BM202" s="155" t="s">
        <v>10721</v>
      </c>
    </row>
    <row r="203" spans="2:65" s="1" customFormat="1" ht="37.75" customHeight="1">
      <c r="B203" s="142"/>
      <c r="C203" s="179" t="s">
        <v>448</v>
      </c>
      <c r="D203" s="179" t="s">
        <v>454</v>
      </c>
      <c r="E203" s="180" t="s">
        <v>10722</v>
      </c>
      <c r="F203" s="181" t="s">
        <v>10723</v>
      </c>
      <c r="G203" s="182" t="s">
        <v>467</v>
      </c>
      <c r="H203" s="183">
        <v>4</v>
      </c>
      <c r="I203" s="184"/>
      <c r="J203" s="185">
        <f t="shared" si="0"/>
        <v>0</v>
      </c>
      <c r="K203" s="186"/>
      <c r="L203" s="187"/>
      <c r="M203" s="188" t="s">
        <v>1</v>
      </c>
      <c r="N203" s="189" t="s">
        <v>42</v>
      </c>
      <c r="P203" s="153">
        <f t="shared" si="1"/>
        <v>0</v>
      </c>
      <c r="Q203" s="153">
        <v>0</v>
      </c>
      <c r="R203" s="153">
        <f t="shared" si="2"/>
        <v>0</v>
      </c>
      <c r="S203" s="153">
        <v>0</v>
      </c>
      <c r="T203" s="154">
        <f t="shared" si="3"/>
        <v>0</v>
      </c>
      <c r="AR203" s="155" t="s">
        <v>481</v>
      </c>
      <c r="AT203" s="155" t="s">
        <v>454</v>
      </c>
      <c r="AU203" s="155" t="s">
        <v>88</v>
      </c>
      <c r="AY203" s="16" t="s">
        <v>317</v>
      </c>
      <c r="BE203" s="156">
        <f t="shared" si="4"/>
        <v>0</v>
      </c>
      <c r="BF203" s="156">
        <f t="shared" si="5"/>
        <v>0</v>
      </c>
      <c r="BG203" s="156">
        <f t="shared" si="6"/>
        <v>0</v>
      </c>
      <c r="BH203" s="156">
        <f t="shared" si="7"/>
        <v>0</v>
      </c>
      <c r="BI203" s="156">
        <f t="shared" si="8"/>
        <v>0</v>
      </c>
      <c r="BJ203" s="16" t="s">
        <v>88</v>
      </c>
      <c r="BK203" s="156">
        <f t="shared" si="9"/>
        <v>0</v>
      </c>
      <c r="BL203" s="16" t="s">
        <v>396</v>
      </c>
      <c r="BM203" s="155" t="s">
        <v>10724</v>
      </c>
    </row>
    <row r="204" spans="2:65" s="1" customFormat="1" ht="33" customHeight="1">
      <c r="B204" s="142"/>
      <c r="C204" s="179" t="s">
        <v>453</v>
      </c>
      <c r="D204" s="179" t="s">
        <v>454</v>
      </c>
      <c r="E204" s="180" t="s">
        <v>10725</v>
      </c>
      <c r="F204" s="181" t="s">
        <v>10726</v>
      </c>
      <c r="G204" s="182" t="s">
        <v>10668</v>
      </c>
      <c r="H204" s="183">
        <v>10</v>
      </c>
      <c r="I204" s="184"/>
      <c r="J204" s="185">
        <f t="shared" si="0"/>
        <v>0</v>
      </c>
      <c r="K204" s="186"/>
      <c r="L204" s="187"/>
      <c r="M204" s="188" t="s">
        <v>1</v>
      </c>
      <c r="N204" s="189" t="s">
        <v>42</v>
      </c>
      <c r="P204" s="153">
        <f t="shared" si="1"/>
        <v>0</v>
      </c>
      <c r="Q204" s="153">
        <v>0</v>
      </c>
      <c r="R204" s="153">
        <f t="shared" si="2"/>
        <v>0</v>
      </c>
      <c r="S204" s="153">
        <v>0</v>
      </c>
      <c r="T204" s="154">
        <f t="shared" si="3"/>
        <v>0</v>
      </c>
      <c r="AR204" s="155" t="s">
        <v>481</v>
      </c>
      <c r="AT204" s="155" t="s">
        <v>454</v>
      </c>
      <c r="AU204" s="155" t="s">
        <v>88</v>
      </c>
      <c r="AY204" s="16" t="s">
        <v>317</v>
      </c>
      <c r="BE204" s="156">
        <f t="shared" si="4"/>
        <v>0</v>
      </c>
      <c r="BF204" s="156">
        <f t="shared" si="5"/>
        <v>0</v>
      </c>
      <c r="BG204" s="156">
        <f t="shared" si="6"/>
        <v>0</v>
      </c>
      <c r="BH204" s="156">
        <f t="shared" si="7"/>
        <v>0</v>
      </c>
      <c r="BI204" s="156">
        <f t="shared" si="8"/>
        <v>0</v>
      </c>
      <c r="BJ204" s="16" t="s">
        <v>88</v>
      </c>
      <c r="BK204" s="156">
        <f t="shared" si="9"/>
        <v>0</v>
      </c>
      <c r="BL204" s="16" t="s">
        <v>396</v>
      </c>
      <c r="BM204" s="155" t="s">
        <v>10727</v>
      </c>
    </row>
    <row r="205" spans="2:65" s="1" customFormat="1" ht="33" customHeight="1">
      <c r="B205" s="142"/>
      <c r="C205" s="179" t="s">
        <v>459</v>
      </c>
      <c r="D205" s="179" t="s">
        <v>454</v>
      </c>
      <c r="E205" s="180" t="s">
        <v>10728</v>
      </c>
      <c r="F205" s="181" t="s">
        <v>10729</v>
      </c>
      <c r="G205" s="182" t="s">
        <v>10668</v>
      </c>
      <c r="H205" s="183">
        <v>45</v>
      </c>
      <c r="I205" s="184"/>
      <c r="J205" s="185">
        <f t="shared" si="0"/>
        <v>0</v>
      </c>
      <c r="K205" s="186"/>
      <c r="L205" s="187"/>
      <c r="M205" s="188" t="s">
        <v>1</v>
      </c>
      <c r="N205" s="189" t="s">
        <v>42</v>
      </c>
      <c r="P205" s="153">
        <f t="shared" si="1"/>
        <v>0</v>
      </c>
      <c r="Q205" s="153">
        <v>0</v>
      </c>
      <c r="R205" s="153">
        <f t="shared" si="2"/>
        <v>0</v>
      </c>
      <c r="S205" s="153">
        <v>0</v>
      </c>
      <c r="T205" s="154">
        <f t="shared" si="3"/>
        <v>0</v>
      </c>
      <c r="AR205" s="155" t="s">
        <v>481</v>
      </c>
      <c r="AT205" s="155" t="s">
        <v>454</v>
      </c>
      <c r="AU205" s="155" t="s">
        <v>88</v>
      </c>
      <c r="AY205" s="16" t="s">
        <v>317</v>
      </c>
      <c r="BE205" s="156">
        <f t="shared" si="4"/>
        <v>0</v>
      </c>
      <c r="BF205" s="156">
        <f t="shared" si="5"/>
        <v>0</v>
      </c>
      <c r="BG205" s="156">
        <f t="shared" si="6"/>
        <v>0</v>
      </c>
      <c r="BH205" s="156">
        <f t="shared" si="7"/>
        <v>0</v>
      </c>
      <c r="BI205" s="156">
        <f t="shared" si="8"/>
        <v>0</v>
      </c>
      <c r="BJ205" s="16" t="s">
        <v>88</v>
      </c>
      <c r="BK205" s="156">
        <f t="shared" si="9"/>
        <v>0</v>
      </c>
      <c r="BL205" s="16" t="s">
        <v>396</v>
      </c>
      <c r="BM205" s="155" t="s">
        <v>10730</v>
      </c>
    </row>
    <row r="206" spans="2:65" s="1" customFormat="1" ht="37.75" customHeight="1">
      <c r="B206" s="142"/>
      <c r="C206" s="179" t="s">
        <v>464</v>
      </c>
      <c r="D206" s="179" t="s">
        <v>454</v>
      </c>
      <c r="E206" s="180" t="s">
        <v>10731</v>
      </c>
      <c r="F206" s="181" t="s">
        <v>10732</v>
      </c>
      <c r="G206" s="182" t="s">
        <v>10668</v>
      </c>
      <c r="H206" s="183">
        <v>60</v>
      </c>
      <c r="I206" s="184"/>
      <c r="J206" s="185">
        <f t="shared" si="0"/>
        <v>0</v>
      </c>
      <c r="K206" s="186"/>
      <c r="L206" s="187"/>
      <c r="M206" s="188" t="s">
        <v>1</v>
      </c>
      <c r="N206" s="189" t="s">
        <v>42</v>
      </c>
      <c r="P206" s="153">
        <f t="shared" si="1"/>
        <v>0</v>
      </c>
      <c r="Q206" s="153">
        <v>0</v>
      </c>
      <c r="R206" s="153">
        <f t="shared" si="2"/>
        <v>0</v>
      </c>
      <c r="S206" s="153">
        <v>0</v>
      </c>
      <c r="T206" s="154">
        <f t="shared" si="3"/>
        <v>0</v>
      </c>
      <c r="AR206" s="155" t="s">
        <v>481</v>
      </c>
      <c r="AT206" s="155" t="s">
        <v>454</v>
      </c>
      <c r="AU206" s="155" t="s">
        <v>88</v>
      </c>
      <c r="AY206" s="16" t="s">
        <v>317</v>
      </c>
      <c r="BE206" s="156">
        <f t="shared" si="4"/>
        <v>0</v>
      </c>
      <c r="BF206" s="156">
        <f t="shared" si="5"/>
        <v>0</v>
      </c>
      <c r="BG206" s="156">
        <f t="shared" si="6"/>
        <v>0</v>
      </c>
      <c r="BH206" s="156">
        <f t="shared" si="7"/>
        <v>0</v>
      </c>
      <c r="BI206" s="156">
        <f t="shared" si="8"/>
        <v>0</v>
      </c>
      <c r="BJ206" s="16" t="s">
        <v>88</v>
      </c>
      <c r="BK206" s="156">
        <f t="shared" si="9"/>
        <v>0</v>
      </c>
      <c r="BL206" s="16" t="s">
        <v>396</v>
      </c>
      <c r="BM206" s="155" t="s">
        <v>10733</v>
      </c>
    </row>
    <row r="207" spans="2:65" s="1" customFormat="1" ht="37.75" customHeight="1">
      <c r="B207" s="142"/>
      <c r="C207" s="179" t="s">
        <v>469</v>
      </c>
      <c r="D207" s="179" t="s">
        <v>454</v>
      </c>
      <c r="E207" s="180" t="s">
        <v>10734</v>
      </c>
      <c r="F207" s="181" t="s">
        <v>10735</v>
      </c>
      <c r="G207" s="182" t="s">
        <v>10668</v>
      </c>
      <c r="H207" s="183">
        <v>20</v>
      </c>
      <c r="I207" s="184"/>
      <c r="J207" s="185">
        <f t="shared" si="0"/>
        <v>0</v>
      </c>
      <c r="K207" s="186"/>
      <c r="L207" s="187"/>
      <c r="M207" s="188" t="s">
        <v>1</v>
      </c>
      <c r="N207" s="189" t="s">
        <v>42</v>
      </c>
      <c r="P207" s="153">
        <f t="shared" si="1"/>
        <v>0</v>
      </c>
      <c r="Q207" s="153">
        <v>0</v>
      </c>
      <c r="R207" s="153">
        <f t="shared" si="2"/>
        <v>0</v>
      </c>
      <c r="S207" s="153">
        <v>0</v>
      </c>
      <c r="T207" s="154">
        <f t="shared" si="3"/>
        <v>0</v>
      </c>
      <c r="AR207" s="155" t="s">
        <v>481</v>
      </c>
      <c r="AT207" s="155" t="s">
        <v>454</v>
      </c>
      <c r="AU207" s="155" t="s">
        <v>88</v>
      </c>
      <c r="AY207" s="16" t="s">
        <v>317</v>
      </c>
      <c r="BE207" s="156">
        <f t="shared" si="4"/>
        <v>0</v>
      </c>
      <c r="BF207" s="156">
        <f t="shared" si="5"/>
        <v>0</v>
      </c>
      <c r="BG207" s="156">
        <f t="shared" si="6"/>
        <v>0</v>
      </c>
      <c r="BH207" s="156">
        <f t="shared" si="7"/>
        <v>0</v>
      </c>
      <c r="BI207" s="156">
        <f t="shared" si="8"/>
        <v>0</v>
      </c>
      <c r="BJ207" s="16" t="s">
        <v>88</v>
      </c>
      <c r="BK207" s="156">
        <f t="shared" si="9"/>
        <v>0</v>
      </c>
      <c r="BL207" s="16" t="s">
        <v>396</v>
      </c>
      <c r="BM207" s="155" t="s">
        <v>10736</v>
      </c>
    </row>
    <row r="208" spans="2:65" s="1" customFormat="1" ht="16.5" customHeight="1">
      <c r="B208" s="142"/>
      <c r="C208" s="179" t="s">
        <v>473</v>
      </c>
      <c r="D208" s="179" t="s">
        <v>454</v>
      </c>
      <c r="E208" s="180" t="s">
        <v>10737</v>
      </c>
      <c r="F208" s="181" t="s">
        <v>10738</v>
      </c>
      <c r="G208" s="182" t="s">
        <v>467</v>
      </c>
      <c r="H208" s="183">
        <v>10</v>
      </c>
      <c r="I208" s="184"/>
      <c r="J208" s="185">
        <f t="shared" si="0"/>
        <v>0</v>
      </c>
      <c r="K208" s="186"/>
      <c r="L208" s="187"/>
      <c r="M208" s="188" t="s">
        <v>1</v>
      </c>
      <c r="N208" s="189" t="s">
        <v>42</v>
      </c>
      <c r="P208" s="153">
        <f t="shared" si="1"/>
        <v>0</v>
      </c>
      <c r="Q208" s="153">
        <v>0</v>
      </c>
      <c r="R208" s="153">
        <f t="shared" si="2"/>
        <v>0</v>
      </c>
      <c r="S208" s="153">
        <v>0</v>
      </c>
      <c r="T208" s="154">
        <f t="shared" si="3"/>
        <v>0</v>
      </c>
      <c r="AR208" s="155" t="s">
        <v>481</v>
      </c>
      <c r="AT208" s="155" t="s">
        <v>454</v>
      </c>
      <c r="AU208" s="155" t="s">
        <v>88</v>
      </c>
      <c r="AY208" s="16" t="s">
        <v>317</v>
      </c>
      <c r="BE208" s="156">
        <f t="shared" si="4"/>
        <v>0</v>
      </c>
      <c r="BF208" s="156">
        <f t="shared" si="5"/>
        <v>0</v>
      </c>
      <c r="BG208" s="156">
        <f t="shared" si="6"/>
        <v>0</v>
      </c>
      <c r="BH208" s="156">
        <f t="shared" si="7"/>
        <v>0</v>
      </c>
      <c r="BI208" s="156">
        <f t="shared" si="8"/>
        <v>0</v>
      </c>
      <c r="BJ208" s="16" t="s">
        <v>88</v>
      </c>
      <c r="BK208" s="156">
        <f t="shared" si="9"/>
        <v>0</v>
      </c>
      <c r="BL208" s="16" t="s">
        <v>396</v>
      </c>
      <c r="BM208" s="155" t="s">
        <v>10739</v>
      </c>
    </row>
    <row r="209" spans="2:65" s="1" customFormat="1" ht="16.5" customHeight="1">
      <c r="B209" s="142"/>
      <c r="C209" s="179" t="s">
        <v>477</v>
      </c>
      <c r="D209" s="179" t="s">
        <v>454</v>
      </c>
      <c r="E209" s="180" t="s">
        <v>10740</v>
      </c>
      <c r="F209" s="181" t="s">
        <v>10741</v>
      </c>
      <c r="G209" s="182" t="s">
        <v>467</v>
      </c>
      <c r="H209" s="183">
        <v>6</v>
      </c>
      <c r="I209" s="184"/>
      <c r="J209" s="185">
        <f t="shared" si="0"/>
        <v>0</v>
      </c>
      <c r="K209" s="186"/>
      <c r="L209" s="187"/>
      <c r="M209" s="188" t="s">
        <v>1</v>
      </c>
      <c r="N209" s="189" t="s">
        <v>42</v>
      </c>
      <c r="P209" s="153">
        <f t="shared" si="1"/>
        <v>0</v>
      </c>
      <c r="Q209" s="153">
        <v>0</v>
      </c>
      <c r="R209" s="153">
        <f t="shared" si="2"/>
        <v>0</v>
      </c>
      <c r="S209" s="153">
        <v>0</v>
      </c>
      <c r="T209" s="154">
        <f t="shared" si="3"/>
        <v>0</v>
      </c>
      <c r="AR209" s="155" t="s">
        <v>481</v>
      </c>
      <c r="AT209" s="155" t="s">
        <v>454</v>
      </c>
      <c r="AU209" s="155" t="s">
        <v>88</v>
      </c>
      <c r="AY209" s="16" t="s">
        <v>317</v>
      </c>
      <c r="BE209" s="156">
        <f t="shared" si="4"/>
        <v>0</v>
      </c>
      <c r="BF209" s="156">
        <f t="shared" si="5"/>
        <v>0</v>
      </c>
      <c r="BG209" s="156">
        <f t="shared" si="6"/>
        <v>0</v>
      </c>
      <c r="BH209" s="156">
        <f t="shared" si="7"/>
        <v>0</v>
      </c>
      <c r="BI209" s="156">
        <f t="shared" si="8"/>
        <v>0</v>
      </c>
      <c r="BJ209" s="16" t="s">
        <v>88</v>
      </c>
      <c r="BK209" s="156">
        <f t="shared" si="9"/>
        <v>0</v>
      </c>
      <c r="BL209" s="16" t="s">
        <v>396</v>
      </c>
      <c r="BM209" s="155" t="s">
        <v>10742</v>
      </c>
    </row>
    <row r="210" spans="2:65" s="1" customFormat="1" ht="24.15" customHeight="1">
      <c r="B210" s="142"/>
      <c r="C210" s="179" t="s">
        <v>481</v>
      </c>
      <c r="D210" s="179" t="s">
        <v>454</v>
      </c>
      <c r="E210" s="180" t="s">
        <v>10743</v>
      </c>
      <c r="F210" s="181" t="s">
        <v>10744</v>
      </c>
      <c r="G210" s="182" t="s">
        <v>10668</v>
      </c>
      <c r="H210" s="183">
        <v>6</v>
      </c>
      <c r="I210" s="184"/>
      <c r="J210" s="185">
        <f t="shared" si="0"/>
        <v>0</v>
      </c>
      <c r="K210" s="186"/>
      <c r="L210" s="187"/>
      <c r="M210" s="188" t="s">
        <v>1</v>
      </c>
      <c r="N210" s="189" t="s">
        <v>42</v>
      </c>
      <c r="P210" s="153">
        <f t="shared" si="1"/>
        <v>0</v>
      </c>
      <c r="Q210" s="153">
        <v>0</v>
      </c>
      <c r="R210" s="153">
        <f t="shared" si="2"/>
        <v>0</v>
      </c>
      <c r="S210" s="153">
        <v>0</v>
      </c>
      <c r="T210" s="154">
        <f t="shared" si="3"/>
        <v>0</v>
      </c>
      <c r="AR210" s="155" t="s">
        <v>481</v>
      </c>
      <c r="AT210" s="155" t="s">
        <v>454</v>
      </c>
      <c r="AU210" s="155" t="s">
        <v>88</v>
      </c>
      <c r="AY210" s="16" t="s">
        <v>317</v>
      </c>
      <c r="BE210" s="156">
        <f t="shared" si="4"/>
        <v>0</v>
      </c>
      <c r="BF210" s="156">
        <f t="shared" si="5"/>
        <v>0</v>
      </c>
      <c r="BG210" s="156">
        <f t="shared" si="6"/>
        <v>0</v>
      </c>
      <c r="BH210" s="156">
        <f t="shared" si="7"/>
        <v>0</v>
      </c>
      <c r="BI210" s="156">
        <f t="shared" si="8"/>
        <v>0</v>
      </c>
      <c r="BJ210" s="16" t="s">
        <v>88</v>
      </c>
      <c r="BK210" s="156">
        <f t="shared" si="9"/>
        <v>0</v>
      </c>
      <c r="BL210" s="16" t="s">
        <v>396</v>
      </c>
      <c r="BM210" s="155" t="s">
        <v>10745</v>
      </c>
    </row>
    <row r="211" spans="2:65" s="1" customFormat="1" ht="24.15" customHeight="1">
      <c r="B211" s="142"/>
      <c r="C211" s="179" t="s">
        <v>488</v>
      </c>
      <c r="D211" s="179" t="s">
        <v>454</v>
      </c>
      <c r="E211" s="180" t="s">
        <v>10746</v>
      </c>
      <c r="F211" s="181" t="s">
        <v>10747</v>
      </c>
      <c r="G211" s="182" t="s">
        <v>10668</v>
      </c>
      <c r="H211" s="183">
        <v>12</v>
      </c>
      <c r="I211" s="184"/>
      <c r="J211" s="185">
        <f t="shared" si="0"/>
        <v>0</v>
      </c>
      <c r="K211" s="186"/>
      <c r="L211" s="187"/>
      <c r="M211" s="188" t="s">
        <v>1</v>
      </c>
      <c r="N211" s="189" t="s">
        <v>42</v>
      </c>
      <c r="P211" s="153">
        <f t="shared" si="1"/>
        <v>0</v>
      </c>
      <c r="Q211" s="153">
        <v>0</v>
      </c>
      <c r="R211" s="153">
        <f t="shared" si="2"/>
        <v>0</v>
      </c>
      <c r="S211" s="153">
        <v>0</v>
      </c>
      <c r="T211" s="154">
        <f t="shared" si="3"/>
        <v>0</v>
      </c>
      <c r="AR211" s="155" t="s">
        <v>481</v>
      </c>
      <c r="AT211" s="155" t="s">
        <v>454</v>
      </c>
      <c r="AU211" s="155" t="s">
        <v>88</v>
      </c>
      <c r="AY211" s="16" t="s">
        <v>317</v>
      </c>
      <c r="BE211" s="156">
        <f t="shared" si="4"/>
        <v>0</v>
      </c>
      <c r="BF211" s="156">
        <f t="shared" si="5"/>
        <v>0</v>
      </c>
      <c r="BG211" s="156">
        <f t="shared" si="6"/>
        <v>0</v>
      </c>
      <c r="BH211" s="156">
        <f t="shared" si="7"/>
        <v>0</v>
      </c>
      <c r="BI211" s="156">
        <f t="shared" si="8"/>
        <v>0</v>
      </c>
      <c r="BJ211" s="16" t="s">
        <v>88</v>
      </c>
      <c r="BK211" s="156">
        <f t="shared" si="9"/>
        <v>0</v>
      </c>
      <c r="BL211" s="16" t="s">
        <v>396</v>
      </c>
      <c r="BM211" s="155" t="s">
        <v>10748</v>
      </c>
    </row>
    <row r="212" spans="2:65" s="1" customFormat="1" ht="24.15" customHeight="1">
      <c r="B212" s="142"/>
      <c r="C212" s="179" t="s">
        <v>495</v>
      </c>
      <c r="D212" s="179" t="s">
        <v>454</v>
      </c>
      <c r="E212" s="180" t="s">
        <v>10749</v>
      </c>
      <c r="F212" s="181" t="s">
        <v>10750</v>
      </c>
      <c r="G212" s="182" t="s">
        <v>444</v>
      </c>
      <c r="H212" s="183">
        <v>186</v>
      </c>
      <c r="I212" s="184"/>
      <c r="J212" s="185">
        <f t="shared" si="0"/>
        <v>0</v>
      </c>
      <c r="K212" s="186"/>
      <c r="L212" s="187"/>
      <c r="M212" s="188" t="s">
        <v>1</v>
      </c>
      <c r="N212" s="189" t="s">
        <v>42</v>
      </c>
      <c r="P212" s="153">
        <f t="shared" si="1"/>
        <v>0</v>
      </c>
      <c r="Q212" s="153">
        <v>0</v>
      </c>
      <c r="R212" s="153">
        <f t="shared" si="2"/>
        <v>0</v>
      </c>
      <c r="S212" s="153">
        <v>0</v>
      </c>
      <c r="T212" s="154">
        <f t="shared" si="3"/>
        <v>0</v>
      </c>
      <c r="AR212" s="155" t="s">
        <v>481</v>
      </c>
      <c r="AT212" s="155" t="s">
        <v>454</v>
      </c>
      <c r="AU212" s="155" t="s">
        <v>88</v>
      </c>
      <c r="AY212" s="16" t="s">
        <v>317</v>
      </c>
      <c r="BE212" s="156">
        <f t="shared" si="4"/>
        <v>0</v>
      </c>
      <c r="BF212" s="156">
        <f t="shared" si="5"/>
        <v>0</v>
      </c>
      <c r="BG212" s="156">
        <f t="shared" si="6"/>
        <v>0</v>
      </c>
      <c r="BH212" s="156">
        <f t="shared" si="7"/>
        <v>0</v>
      </c>
      <c r="BI212" s="156">
        <f t="shared" si="8"/>
        <v>0</v>
      </c>
      <c r="BJ212" s="16" t="s">
        <v>88</v>
      </c>
      <c r="BK212" s="156">
        <f t="shared" si="9"/>
        <v>0</v>
      </c>
      <c r="BL212" s="16" t="s">
        <v>396</v>
      </c>
      <c r="BM212" s="155" t="s">
        <v>10751</v>
      </c>
    </row>
    <row r="213" spans="2:65" s="1" customFormat="1" ht="24.15" customHeight="1">
      <c r="B213" s="142"/>
      <c r="C213" s="179" t="s">
        <v>501</v>
      </c>
      <c r="D213" s="179" t="s">
        <v>454</v>
      </c>
      <c r="E213" s="180" t="s">
        <v>10752</v>
      </c>
      <c r="F213" s="181" t="s">
        <v>10753</v>
      </c>
      <c r="G213" s="182" t="s">
        <v>444</v>
      </c>
      <c r="H213" s="183">
        <v>50</v>
      </c>
      <c r="I213" s="184"/>
      <c r="J213" s="185">
        <f t="shared" si="0"/>
        <v>0</v>
      </c>
      <c r="K213" s="186"/>
      <c r="L213" s="187"/>
      <c r="M213" s="188" t="s">
        <v>1</v>
      </c>
      <c r="N213" s="189" t="s">
        <v>42</v>
      </c>
      <c r="P213" s="153">
        <f t="shared" si="1"/>
        <v>0</v>
      </c>
      <c r="Q213" s="153">
        <v>0</v>
      </c>
      <c r="R213" s="153">
        <f t="shared" si="2"/>
        <v>0</v>
      </c>
      <c r="S213" s="153">
        <v>0</v>
      </c>
      <c r="T213" s="154">
        <f t="shared" si="3"/>
        <v>0</v>
      </c>
      <c r="AR213" s="155" t="s">
        <v>481</v>
      </c>
      <c r="AT213" s="155" t="s">
        <v>454</v>
      </c>
      <c r="AU213" s="155" t="s">
        <v>88</v>
      </c>
      <c r="AY213" s="16" t="s">
        <v>317</v>
      </c>
      <c r="BE213" s="156">
        <f t="shared" si="4"/>
        <v>0</v>
      </c>
      <c r="BF213" s="156">
        <f t="shared" si="5"/>
        <v>0</v>
      </c>
      <c r="BG213" s="156">
        <f t="shared" si="6"/>
        <v>0</v>
      </c>
      <c r="BH213" s="156">
        <f t="shared" si="7"/>
        <v>0</v>
      </c>
      <c r="BI213" s="156">
        <f t="shared" si="8"/>
        <v>0</v>
      </c>
      <c r="BJ213" s="16" t="s">
        <v>88</v>
      </c>
      <c r="BK213" s="156">
        <f t="shared" si="9"/>
        <v>0</v>
      </c>
      <c r="BL213" s="16" t="s">
        <v>396</v>
      </c>
      <c r="BM213" s="155" t="s">
        <v>10754</v>
      </c>
    </row>
    <row r="214" spans="2:65" s="1" customFormat="1" ht="33" customHeight="1">
      <c r="B214" s="142"/>
      <c r="C214" s="143" t="s">
        <v>507</v>
      </c>
      <c r="D214" s="143" t="s">
        <v>319</v>
      </c>
      <c r="E214" s="144" t="s">
        <v>10755</v>
      </c>
      <c r="F214" s="145" t="s">
        <v>10756</v>
      </c>
      <c r="G214" s="146" t="s">
        <v>7005</v>
      </c>
      <c r="H214" s="147">
        <v>1</v>
      </c>
      <c r="I214" s="148"/>
      <c r="J214" s="149">
        <f t="shared" si="0"/>
        <v>0</v>
      </c>
      <c r="K214" s="150"/>
      <c r="L214" s="31"/>
      <c r="M214" s="151" t="s">
        <v>1</v>
      </c>
      <c r="N214" s="152" t="s">
        <v>42</v>
      </c>
      <c r="P214" s="153">
        <f t="shared" si="1"/>
        <v>0</v>
      </c>
      <c r="Q214" s="153">
        <v>0</v>
      </c>
      <c r="R214" s="153">
        <f t="shared" si="2"/>
        <v>0</v>
      </c>
      <c r="S214" s="153">
        <v>0</v>
      </c>
      <c r="T214" s="154">
        <f t="shared" si="3"/>
        <v>0</v>
      </c>
      <c r="AR214" s="155" t="s">
        <v>396</v>
      </c>
      <c r="AT214" s="155" t="s">
        <v>319</v>
      </c>
      <c r="AU214" s="155" t="s">
        <v>88</v>
      </c>
      <c r="AY214" s="16" t="s">
        <v>317</v>
      </c>
      <c r="BE214" s="156">
        <f t="shared" si="4"/>
        <v>0</v>
      </c>
      <c r="BF214" s="156">
        <f t="shared" si="5"/>
        <v>0</v>
      </c>
      <c r="BG214" s="156">
        <f t="shared" si="6"/>
        <v>0</v>
      </c>
      <c r="BH214" s="156">
        <f t="shared" si="7"/>
        <v>0</v>
      </c>
      <c r="BI214" s="156">
        <f t="shared" si="8"/>
        <v>0</v>
      </c>
      <c r="BJ214" s="16" t="s">
        <v>88</v>
      </c>
      <c r="BK214" s="156">
        <f t="shared" si="9"/>
        <v>0</v>
      </c>
      <c r="BL214" s="16" t="s">
        <v>396</v>
      </c>
      <c r="BM214" s="155" t="s">
        <v>10757</v>
      </c>
    </row>
    <row r="215" spans="2:65" s="11" customFormat="1" ht="22.75" customHeight="1">
      <c r="B215" s="130"/>
      <c r="D215" s="131" t="s">
        <v>75</v>
      </c>
      <c r="E215" s="140" t="s">
        <v>612</v>
      </c>
      <c r="F215" s="140" t="s">
        <v>10758</v>
      </c>
      <c r="I215" s="133"/>
      <c r="J215" s="141">
        <f>BK215</f>
        <v>0</v>
      </c>
      <c r="L215" s="130"/>
      <c r="M215" s="135"/>
      <c r="P215" s="136">
        <f>SUM(P216:P251)</f>
        <v>0</v>
      </c>
      <c r="R215" s="136">
        <f>SUM(R216:R251)</f>
        <v>0</v>
      </c>
      <c r="T215" s="137">
        <f>SUM(T216:T251)</f>
        <v>0</v>
      </c>
      <c r="AR215" s="131" t="s">
        <v>83</v>
      </c>
      <c r="AT215" s="138" t="s">
        <v>75</v>
      </c>
      <c r="AU215" s="138" t="s">
        <v>83</v>
      </c>
      <c r="AY215" s="131" t="s">
        <v>317</v>
      </c>
      <c r="BK215" s="139">
        <f>SUM(BK216:BK251)</f>
        <v>0</v>
      </c>
    </row>
    <row r="216" spans="2:65" s="1" customFormat="1" ht="24.15" customHeight="1">
      <c r="B216" s="142"/>
      <c r="C216" s="179" t="s">
        <v>703</v>
      </c>
      <c r="D216" s="179" t="s">
        <v>454</v>
      </c>
      <c r="E216" s="180" t="s">
        <v>10759</v>
      </c>
      <c r="F216" s="181" t="s">
        <v>10760</v>
      </c>
      <c r="G216" s="182" t="s">
        <v>467</v>
      </c>
      <c r="H216" s="183">
        <v>1</v>
      </c>
      <c r="I216" s="184"/>
      <c r="J216" s="185">
        <f>ROUND(I216*H216,2)</f>
        <v>0</v>
      </c>
      <c r="K216" s="186"/>
      <c r="L216" s="187"/>
      <c r="M216" s="188" t="s">
        <v>1</v>
      </c>
      <c r="N216" s="189" t="s">
        <v>42</v>
      </c>
      <c r="P216" s="153">
        <f>O216*H216</f>
        <v>0</v>
      </c>
      <c r="Q216" s="153">
        <v>0</v>
      </c>
      <c r="R216" s="153">
        <f>Q216*H216</f>
        <v>0</v>
      </c>
      <c r="S216" s="153">
        <v>0</v>
      </c>
      <c r="T216" s="154">
        <f>S216*H216</f>
        <v>0</v>
      </c>
      <c r="AR216" s="155" t="s">
        <v>481</v>
      </c>
      <c r="AT216" s="155" t="s">
        <v>454</v>
      </c>
      <c r="AU216" s="155" t="s">
        <v>88</v>
      </c>
      <c r="AY216" s="16" t="s">
        <v>317</v>
      </c>
      <c r="BE216" s="156">
        <f>IF(N216="základná",J216,0)</f>
        <v>0</v>
      </c>
      <c r="BF216" s="156">
        <f>IF(N216="znížená",J216,0)</f>
        <v>0</v>
      </c>
      <c r="BG216" s="156">
        <f>IF(N216="zákl. prenesená",J216,0)</f>
        <v>0</v>
      </c>
      <c r="BH216" s="156">
        <f>IF(N216="zníž. prenesená",J216,0)</f>
        <v>0</v>
      </c>
      <c r="BI216" s="156">
        <f>IF(N216="nulová",J216,0)</f>
        <v>0</v>
      </c>
      <c r="BJ216" s="16" t="s">
        <v>88</v>
      </c>
      <c r="BK216" s="156">
        <f>ROUND(I216*H216,2)</f>
        <v>0</v>
      </c>
      <c r="BL216" s="16" t="s">
        <v>396</v>
      </c>
      <c r="BM216" s="155" t="s">
        <v>10761</v>
      </c>
    </row>
    <row r="217" spans="2:65" s="1" customFormat="1" ht="45">
      <c r="B217" s="31"/>
      <c r="D217" s="158" t="s">
        <v>597</v>
      </c>
      <c r="F217" s="195" t="s">
        <v>10762</v>
      </c>
      <c r="I217" s="196"/>
      <c r="L217" s="31"/>
      <c r="M217" s="197"/>
      <c r="T217" s="58"/>
      <c r="AT217" s="16" t="s">
        <v>597</v>
      </c>
      <c r="AU217" s="16" t="s">
        <v>88</v>
      </c>
    </row>
    <row r="218" spans="2:65" s="1" customFormat="1" ht="16.5" customHeight="1">
      <c r="B218" s="142"/>
      <c r="C218" s="179" t="s">
        <v>647</v>
      </c>
      <c r="D218" s="179" t="s">
        <v>454</v>
      </c>
      <c r="E218" s="180" t="s">
        <v>10763</v>
      </c>
      <c r="F218" s="181" t="s">
        <v>10656</v>
      </c>
      <c r="G218" s="182" t="s">
        <v>467</v>
      </c>
      <c r="H218" s="183">
        <v>1</v>
      </c>
      <c r="I218" s="184"/>
      <c r="J218" s="185">
        <f t="shared" ref="J218:J251" si="10">ROUND(I218*H218,2)</f>
        <v>0</v>
      </c>
      <c r="K218" s="186"/>
      <c r="L218" s="187"/>
      <c r="M218" s="188" t="s">
        <v>1</v>
      </c>
      <c r="N218" s="189" t="s">
        <v>42</v>
      </c>
      <c r="P218" s="153">
        <f t="shared" ref="P218:P251" si="11">O218*H218</f>
        <v>0</v>
      </c>
      <c r="Q218" s="153">
        <v>0</v>
      </c>
      <c r="R218" s="153">
        <f t="shared" ref="R218:R251" si="12">Q218*H218</f>
        <v>0</v>
      </c>
      <c r="S218" s="153">
        <v>0</v>
      </c>
      <c r="T218" s="154">
        <f t="shared" ref="T218:T251" si="13">S218*H218</f>
        <v>0</v>
      </c>
      <c r="AR218" s="155" t="s">
        <v>481</v>
      </c>
      <c r="AT218" s="155" t="s">
        <v>454</v>
      </c>
      <c r="AU218" s="155" t="s">
        <v>88</v>
      </c>
      <c r="AY218" s="16" t="s">
        <v>317</v>
      </c>
      <c r="BE218" s="156">
        <f t="shared" ref="BE218:BE251" si="14">IF(N218="základná",J218,0)</f>
        <v>0</v>
      </c>
      <c r="BF218" s="156">
        <f t="shared" ref="BF218:BF251" si="15">IF(N218="znížená",J218,0)</f>
        <v>0</v>
      </c>
      <c r="BG218" s="156">
        <f t="shared" ref="BG218:BG251" si="16">IF(N218="zákl. prenesená",J218,0)</f>
        <v>0</v>
      </c>
      <c r="BH218" s="156">
        <f t="shared" ref="BH218:BH251" si="17">IF(N218="zníž. prenesená",J218,0)</f>
        <v>0</v>
      </c>
      <c r="BI218" s="156">
        <f t="shared" ref="BI218:BI251" si="18">IF(N218="nulová",J218,0)</f>
        <v>0</v>
      </c>
      <c r="BJ218" s="16" t="s">
        <v>88</v>
      </c>
      <c r="BK218" s="156">
        <f t="shared" ref="BK218:BK251" si="19">ROUND(I218*H218,2)</f>
        <v>0</v>
      </c>
      <c r="BL218" s="16" t="s">
        <v>396</v>
      </c>
      <c r="BM218" s="155" t="s">
        <v>10764</v>
      </c>
    </row>
    <row r="219" spans="2:65" s="1" customFormat="1" ht="16.5" customHeight="1">
      <c r="B219" s="142"/>
      <c r="C219" s="179" t="s">
        <v>712</v>
      </c>
      <c r="D219" s="179" t="s">
        <v>454</v>
      </c>
      <c r="E219" s="180" t="s">
        <v>9703</v>
      </c>
      <c r="F219" s="181" t="s">
        <v>10658</v>
      </c>
      <c r="G219" s="182" t="s">
        <v>467</v>
      </c>
      <c r="H219" s="183">
        <v>1</v>
      </c>
      <c r="I219" s="184"/>
      <c r="J219" s="185">
        <f t="shared" si="10"/>
        <v>0</v>
      </c>
      <c r="K219" s="186"/>
      <c r="L219" s="187"/>
      <c r="M219" s="188" t="s">
        <v>1</v>
      </c>
      <c r="N219" s="189" t="s">
        <v>42</v>
      </c>
      <c r="P219" s="153">
        <f t="shared" si="11"/>
        <v>0</v>
      </c>
      <c r="Q219" s="153">
        <v>0</v>
      </c>
      <c r="R219" s="153">
        <f t="shared" si="12"/>
        <v>0</v>
      </c>
      <c r="S219" s="153">
        <v>0</v>
      </c>
      <c r="T219" s="154">
        <f t="shared" si="13"/>
        <v>0</v>
      </c>
      <c r="AR219" s="155" t="s">
        <v>481</v>
      </c>
      <c r="AT219" s="155" t="s">
        <v>454</v>
      </c>
      <c r="AU219" s="155" t="s">
        <v>88</v>
      </c>
      <c r="AY219" s="16" t="s">
        <v>317</v>
      </c>
      <c r="BE219" s="156">
        <f t="shared" si="14"/>
        <v>0</v>
      </c>
      <c r="BF219" s="156">
        <f t="shared" si="15"/>
        <v>0</v>
      </c>
      <c r="BG219" s="156">
        <f t="shared" si="16"/>
        <v>0</v>
      </c>
      <c r="BH219" s="156">
        <f t="shared" si="17"/>
        <v>0</v>
      </c>
      <c r="BI219" s="156">
        <f t="shared" si="18"/>
        <v>0</v>
      </c>
      <c r="BJ219" s="16" t="s">
        <v>88</v>
      </c>
      <c r="BK219" s="156">
        <f t="shared" si="19"/>
        <v>0</v>
      </c>
      <c r="BL219" s="16" t="s">
        <v>396</v>
      </c>
      <c r="BM219" s="155" t="s">
        <v>10765</v>
      </c>
    </row>
    <row r="220" spans="2:65" s="1" customFormat="1" ht="16.5" customHeight="1">
      <c r="B220" s="142"/>
      <c r="C220" s="179" t="s">
        <v>650</v>
      </c>
      <c r="D220" s="179" t="s">
        <v>454</v>
      </c>
      <c r="E220" s="180" t="s">
        <v>10766</v>
      </c>
      <c r="F220" s="181" t="s">
        <v>10767</v>
      </c>
      <c r="G220" s="182" t="s">
        <v>467</v>
      </c>
      <c r="H220" s="183">
        <v>4</v>
      </c>
      <c r="I220" s="184"/>
      <c r="J220" s="185">
        <f t="shared" si="10"/>
        <v>0</v>
      </c>
      <c r="K220" s="186"/>
      <c r="L220" s="187"/>
      <c r="M220" s="188" t="s">
        <v>1</v>
      </c>
      <c r="N220" s="189" t="s">
        <v>42</v>
      </c>
      <c r="P220" s="153">
        <f t="shared" si="11"/>
        <v>0</v>
      </c>
      <c r="Q220" s="153">
        <v>0</v>
      </c>
      <c r="R220" s="153">
        <f t="shared" si="12"/>
        <v>0</v>
      </c>
      <c r="S220" s="153">
        <v>0</v>
      </c>
      <c r="T220" s="154">
        <f t="shared" si="13"/>
        <v>0</v>
      </c>
      <c r="AR220" s="155" t="s">
        <v>481</v>
      </c>
      <c r="AT220" s="155" t="s">
        <v>454</v>
      </c>
      <c r="AU220" s="155" t="s">
        <v>88</v>
      </c>
      <c r="AY220" s="16" t="s">
        <v>317</v>
      </c>
      <c r="BE220" s="156">
        <f t="shared" si="14"/>
        <v>0</v>
      </c>
      <c r="BF220" s="156">
        <f t="shared" si="15"/>
        <v>0</v>
      </c>
      <c r="BG220" s="156">
        <f t="shared" si="16"/>
        <v>0</v>
      </c>
      <c r="BH220" s="156">
        <f t="shared" si="17"/>
        <v>0</v>
      </c>
      <c r="BI220" s="156">
        <f t="shared" si="18"/>
        <v>0</v>
      </c>
      <c r="BJ220" s="16" t="s">
        <v>88</v>
      </c>
      <c r="BK220" s="156">
        <f t="shared" si="19"/>
        <v>0</v>
      </c>
      <c r="BL220" s="16" t="s">
        <v>396</v>
      </c>
      <c r="BM220" s="155" t="s">
        <v>10768</v>
      </c>
    </row>
    <row r="221" spans="2:65" s="1" customFormat="1" ht="16.5" customHeight="1">
      <c r="B221" s="142"/>
      <c r="C221" s="179" t="s">
        <v>722</v>
      </c>
      <c r="D221" s="179" t="s">
        <v>454</v>
      </c>
      <c r="E221" s="180" t="s">
        <v>10666</v>
      </c>
      <c r="F221" s="181" t="s">
        <v>10667</v>
      </c>
      <c r="G221" s="182" t="s">
        <v>10668</v>
      </c>
      <c r="H221" s="183">
        <v>8</v>
      </c>
      <c r="I221" s="184"/>
      <c r="J221" s="185">
        <f t="shared" si="10"/>
        <v>0</v>
      </c>
      <c r="K221" s="186"/>
      <c r="L221" s="187"/>
      <c r="M221" s="188" t="s">
        <v>1</v>
      </c>
      <c r="N221" s="189" t="s">
        <v>42</v>
      </c>
      <c r="P221" s="153">
        <f t="shared" si="11"/>
        <v>0</v>
      </c>
      <c r="Q221" s="153">
        <v>0</v>
      </c>
      <c r="R221" s="153">
        <f t="shared" si="12"/>
        <v>0</v>
      </c>
      <c r="S221" s="153">
        <v>0</v>
      </c>
      <c r="T221" s="154">
        <f t="shared" si="13"/>
        <v>0</v>
      </c>
      <c r="AR221" s="155" t="s">
        <v>481</v>
      </c>
      <c r="AT221" s="155" t="s">
        <v>454</v>
      </c>
      <c r="AU221" s="155" t="s">
        <v>88</v>
      </c>
      <c r="AY221" s="16" t="s">
        <v>317</v>
      </c>
      <c r="BE221" s="156">
        <f t="shared" si="14"/>
        <v>0</v>
      </c>
      <c r="BF221" s="156">
        <f t="shared" si="15"/>
        <v>0</v>
      </c>
      <c r="BG221" s="156">
        <f t="shared" si="16"/>
        <v>0</v>
      </c>
      <c r="BH221" s="156">
        <f t="shared" si="17"/>
        <v>0</v>
      </c>
      <c r="BI221" s="156">
        <f t="shared" si="18"/>
        <v>0</v>
      </c>
      <c r="BJ221" s="16" t="s">
        <v>88</v>
      </c>
      <c r="BK221" s="156">
        <f t="shared" si="19"/>
        <v>0</v>
      </c>
      <c r="BL221" s="16" t="s">
        <v>396</v>
      </c>
      <c r="BM221" s="155" t="s">
        <v>10769</v>
      </c>
    </row>
    <row r="222" spans="2:65" s="1" customFormat="1" ht="16.5" customHeight="1">
      <c r="B222" s="142"/>
      <c r="C222" s="179" t="s">
        <v>655</v>
      </c>
      <c r="D222" s="179" t="s">
        <v>454</v>
      </c>
      <c r="E222" s="180" t="s">
        <v>10670</v>
      </c>
      <c r="F222" s="181" t="s">
        <v>10671</v>
      </c>
      <c r="G222" s="182" t="s">
        <v>10668</v>
      </c>
      <c r="H222" s="183">
        <v>12</v>
      </c>
      <c r="I222" s="184"/>
      <c r="J222" s="185">
        <f t="shared" si="10"/>
        <v>0</v>
      </c>
      <c r="K222" s="186"/>
      <c r="L222" s="187"/>
      <c r="M222" s="188" t="s">
        <v>1</v>
      </c>
      <c r="N222" s="189" t="s">
        <v>42</v>
      </c>
      <c r="P222" s="153">
        <f t="shared" si="11"/>
        <v>0</v>
      </c>
      <c r="Q222" s="153">
        <v>0</v>
      </c>
      <c r="R222" s="153">
        <f t="shared" si="12"/>
        <v>0</v>
      </c>
      <c r="S222" s="153">
        <v>0</v>
      </c>
      <c r="T222" s="154">
        <f t="shared" si="13"/>
        <v>0</v>
      </c>
      <c r="AR222" s="155" t="s">
        <v>481</v>
      </c>
      <c r="AT222" s="155" t="s">
        <v>454</v>
      </c>
      <c r="AU222" s="155" t="s">
        <v>88</v>
      </c>
      <c r="AY222" s="16" t="s">
        <v>317</v>
      </c>
      <c r="BE222" s="156">
        <f t="shared" si="14"/>
        <v>0</v>
      </c>
      <c r="BF222" s="156">
        <f t="shared" si="15"/>
        <v>0</v>
      </c>
      <c r="BG222" s="156">
        <f t="shared" si="16"/>
        <v>0</v>
      </c>
      <c r="BH222" s="156">
        <f t="shared" si="17"/>
        <v>0</v>
      </c>
      <c r="BI222" s="156">
        <f t="shared" si="18"/>
        <v>0</v>
      </c>
      <c r="BJ222" s="16" t="s">
        <v>88</v>
      </c>
      <c r="BK222" s="156">
        <f t="shared" si="19"/>
        <v>0</v>
      </c>
      <c r="BL222" s="16" t="s">
        <v>396</v>
      </c>
      <c r="BM222" s="155" t="s">
        <v>10770</v>
      </c>
    </row>
    <row r="223" spans="2:65" s="1" customFormat="1" ht="16.5" customHeight="1">
      <c r="B223" s="142"/>
      <c r="C223" s="179" t="s">
        <v>729</v>
      </c>
      <c r="D223" s="179" t="s">
        <v>454</v>
      </c>
      <c r="E223" s="180" t="s">
        <v>10673</v>
      </c>
      <c r="F223" s="181" t="s">
        <v>10674</v>
      </c>
      <c r="G223" s="182" t="s">
        <v>10668</v>
      </c>
      <c r="H223" s="183">
        <v>10</v>
      </c>
      <c r="I223" s="184"/>
      <c r="J223" s="185">
        <f t="shared" si="10"/>
        <v>0</v>
      </c>
      <c r="K223" s="186"/>
      <c r="L223" s="187"/>
      <c r="M223" s="188" t="s">
        <v>1</v>
      </c>
      <c r="N223" s="189" t="s">
        <v>42</v>
      </c>
      <c r="P223" s="153">
        <f t="shared" si="11"/>
        <v>0</v>
      </c>
      <c r="Q223" s="153">
        <v>0</v>
      </c>
      <c r="R223" s="153">
        <f t="shared" si="12"/>
        <v>0</v>
      </c>
      <c r="S223" s="153">
        <v>0</v>
      </c>
      <c r="T223" s="154">
        <f t="shared" si="13"/>
        <v>0</v>
      </c>
      <c r="AR223" s="155" t="s">
        <v>481</v>
      </c>
      <c r="AT223" s="155" t="s">
        <v>454</v>
      </c>
      <c r="AU223" s="155" t="s">
        <v>88</v>
      </c>
      <c r="AY223" s="16" t="s">
        <v>317</v>
      </c>
      <c r="BE223" s="156">
        <f t="shared" si="14"/>
        <v>0</v>
      </c>
      <c r="BF223" s="156">
        <f t="shared" si="15"/>
        <v>0</v>
      </c>
      <c r="BG223" s="156">
        <f t="shared" si="16"/>
        <v>0</v>
      </c>
      <c r="BH223" s="156">
        <f t="shared" si="17"/>
        <v>0</v>
      </c>
      <c r="BI223" s="156">
        <f t="shared" si="18"/>
        <v>0</v>
      </c>
      <c r="BJ223" s="16" t="s">
        <v>88</v>
      </c>
      <c r="BK223" s="156">
        <f t="shared" si="19"/>
        <v>0</v>
      </c>
      <c r="BL223" s="16" t="s">
        <v>396</v>
      </c>
      <c r="BM223" s="155" t="s">
        <v>10771</v>
      </c>
    </row>
    <row r="224" spans="2:65" s="1" customFormat="1" ht="16.5" customHeight="1">
      <c r="B224" s="142"/>
      <c r="C224" s="179" t="s">
        <v>662</v>
      </c>
      <c r="D224" s="179" t="s">
        <v>454</v>
      </c>
      <c r="E224" s="180" t="s">
        <v>10676</v>
      </c>
      <c r="F224" s="181" t="s">
        <v>10677</v>
      </c>
      <c r="G224" s="182" t="s">
        <v>444</v>
      </c>
      <c r="H224" s="183">
        <v>5</v>
      </c>
      <c r="I224" s="184"/>
      <c r="J224" s="185">
        <f t="shared" si="10"/>
        <v>0</v>
      </c>
      <c r="K224" s="186"/>
      <c r="L224" s="187"/>
      <c r="M224" s="188" t="s">
        <v>1</v>
      </c>
      <c r="N224" s="189" t="s">
        <v>42</v>
      </c>
      <c r="P224" s="153">
        <f t="shared" si="11"/>
        <v>0</v>
      </c>
      <c r="Q224" s="153">
        <v>0</v>
      </c>
      <c r="R224" s="153">
        <f t="shared" si="12"/>
        <v>0</v>
      </c>
      <c r="S224" s="153">
        <v>0</v>
      </c>
      <c r="T224" s="154">
        <f t="shared" si="13"/>
        <v>0</v>
      </c>
      <c r="AR224" s="155" t="s">
        <v>481</v>
      </c>
      <c r="AT224" s="155" t="s">
        <v>454</v>
      </c>
      <c r="AU224" s="155" t="s">
        <v>88</v>
      </c>
      <c r="AY224" s="16" t="s">
        <v>317</v>
      </c>
      <c r="BE224" s="156">
        <f t="shared" si="14"/>
        <v>0</v>
      </c>
      <c r="BF224" s="156">
        <f t="shared" si="15"/>
        <v>0</v>
      </c>
      <c r="BG224" s="156">
        <f t="shared" si="16"/>
        <v>0</v>
      </c>
      <c r="BH224" s="156">
        <f t="shared" si="17"/>
        <v>0</v>
      </c>
      <c r="BI224" s="156">
        <f t="shared" si="18"/>
        <v>0</v>
      </c>
      <c r="BJ224" s="16" t="s">
        <v>88</v>
      </c>
      <c r="BK224" s="156">
        <f t="shared" si="19"/>
        <v>0</v>
      </c>
      <c r="BL224" s="16" t="s">
        <v>396</v>
      </c>
      <c r="BM224" s="155" t="s">
        <v>10772</v>
      </c>
    </row>
    <row r="225" spans="2:65" s="1" customFormat="1" ht="16.5" customHeight="1">
      <c r="B225" s="142"/>
      <c r="C225" s="179" t="s">
        <v>736</v>
      </c>
      <c r="D225" s="179" t="s">
        <v>454</v>
      </c>
      <c r="E225" s="180" t="s">
        <v>10679</v>
      </c>
      <c r="F225" s="181" t="s">
        <v>10680</v>
      </c>
      <c r="G225" s="182" t="s">
        <v>10668</v>
      </c>
      <c r="H225" s="183">
        <v>20</v>
      </c>
      <c r="I225" s="184"/>
      <c r="J225" s="185">
        <f t="shared" si="10"/>
        <v>0</v>
      </c>
      <c r="K225" s="186"/>
      <c r="L225" s="187"/>
      <c r="M225" s="188" t="s">
        <v>1</v>
      </c>
      <c r="N225" s="189" t="s">
        <v>42</v>
      </c>
      <c r="P225" s="153">
        <f t="shared" si="11"/>
        <v>0</v>
      </c>
      <c r="Q225" s="153">
        <v>0</v>
      </c>
      <c r="R225" s="153">
        <f t="shared" si="12"/>
        <v>0</v>
      </c>
      <c r="S225" s="153">
        <v>0</v>
      </c>
      <c r="T225" s="154">
        <f t="shared" si="13"/>
        <v>0</v>
      </c>
      <c r="AR225" s="155" t="s">
        <v>481</v>
      </c>
      <c r="AT225" s="155" t="s">
        <v>454</v>
      </c>
      <c r="AU225" s="155" t="s">
        <v>88</v>
      </c>
      <c r="AY225" s="16" t="s">
        <v>317</v>
      </c>
      <c r="BE225" s="156">
        <f t="shared" si="14"/>
        <v>0</v>
      </c>
      <c r="BF225" s="156">
        <f t="shared" si="15"/>
        <v>0</v>
      </c>
      <c r="BG225" s="156">
        <f t="shared" si="16"/>
        <v>0</v>
      </c>
      <c r="BH225" s="156">
        <f t="shared" si="17"/>
        <v>0</v>
      </c>
      <c r="BI225" s="156">
        <f t="shared" si="18"/>
        <v>0</v>
      </c>
      <c r="BJ225" s="16" t="s">
        <v>88</v>
      </c>
      <c r="BK225" s="156">
        <f t="shared" si="19"/>
        <v>0</v>
      </c>
      <c r="BL225" s="16" t="s">
        <v>396</v>
      </c>
      <c r="BM225" s="155" t="s">
        <v>10773</v>
      </c>
    </row>
    <row r="226" spans="2:65" s="1" customFormat="1" ht="16.5" customHeight="1">
      <c r="B226" s="142"/>
      <c r="C226" s="179" t="s">
        <v>665</v>
      </c>
      <c r="D226" s="179" t="s">
        <v>454</v>
      </c>
      <c r="E226" s="180" t="s">
        <v>10682</v>
      </c>
      <c r="F226" s="181" t="s">
        <v>10683</v>
      </c>
      <c r="G226" s="182" t="s">
        <v>7005</v>
      </c>
      <c r="H226" s="183">
        <v>1</v>
      </c>
      <c r="I226" s="184"/>
      <c r="J226" s="185">
        <f t="shared" si="10"/>
        <v>0</v>
      </c>
      <c r="K226" s="186"/>
      <c r="L226" s="187"/>
      <c r="M226" s="188" t="s">
        <v>1</v>
      </c>
      <c r="N226" s="189" t="s">
        <v>42</v>
      </c>
      <c r="P226" s="153">
        <f t="shared" si="11"/>
        <v>0</v>
      </c>
      <c r="Q226" s="153">
        <v>0</v>
      </c>
      <c r="R226" s="153">
        <f t="shared" si="12"/>
        <v>0</v>
      </c>
      <c r="S226" s="153">
        <v>0</v>
      </c>
      <c r="T226" s="154">
        <f t="shared" si="13"/>
        <v>0</v>
      </c>
      <c r="AR226" s="155" t="s">
        <v>481</v>
      </c>
      <c r="AT226" s="155" t="s">
        <v>454</v>
      </c>
      <c r="AU226" s="155" t="s">
        <v>88</v>
      </c>
      <c r="AY226" s="16" t="s">
        <v>317</v>
      </c>
      <c r="BE226" s="156">
        <f t="shared" si="14"/>
        <v>0</v>
      </c>
      <c r="BF226" s="156">
        <f t="shared" si="15"/>
        <v>0</v>
      </c>
      <c r="BG226" s="156">
        <f t="shared" si="16"/>
        <v>0</v>
      </c>
      <c r="BH226" s="156">
        <f t="shared" si="17"/>
        <v>0</v>
      </c>
      <c r="BI226" s="156">
        <f t="shared" si="18"/>
        <v>0</v>
      </c>
      <c r="BJ226" s="16" t="s">
        <v>88</v>
      </c>
      <c r="BK226" s="156">
        <f t="shared" si="19"/>
        <v>0</v>
      </c>
      <c r="BL226" s="16" t="s">
        <v>396</v>
      </c>
      <c r="BM226" s="155" t="s">
        <v>10774</v>
      </c>
    </row>
    <row r="227" spans="2:65" s="1" customFormat="1" ht="16.5" customHeight="1">
      <c r="B227" s="142"/>
      <c r="C227" s="179" t="s">
        <v>743</v>
      </c>
      <c r="D227" s="179" t="s">
        <v>454</v>
      </c>
      <c r="E227" s="180" t="s">
        <v>10685</v>
      </c>
      <c r="F227" s="181" t="s">
        <v>1</v>
      </c>
      <c r="G227" s="182" t="s">
        <v>1</v>
      </c>
      <c r="H227" s="183">
        <v>0</v>
      </c>
      <c r="I227" s="184"/>
      <c r="J227" s="185">
        <f t="shared" si="10"/>
        <v>0</v>
      </c>
      <c r="K227" s="186"/>
      <c r="L227" s="187"/>
      <c r="M227" s="188" t="s">
        <v>1</v>
      </c>
      <c r="N227" s="189" t="s">
        <v>42</v>
      </c>
      <c r="P227" s="153">
        <f t="shared" si="11"/>
        <v>0</v>
      </c>
      <c r="Q227" s="153">
        <v>0</v>
      </c>
      <c r="R227" s="153">
        <f t="shared" si="12"/>
        <v>0</v>
      </c>
      <c r="S227" s="153">
        <v>0</v>
      </c>
      <c r="T227" s="154">
        <f t="shared" si="13"/>
        <v>0</v>
      </c>
      <c r="AR227" s="155" t="s">
        <v>481</v>
      </c>
      <c r="AT227" s="155" t="s">
        <v>454</v>
      </c>
      <c r="AU227" s="155" t="s">
        <v>88</v>
      </c>
      <c r="AY227" s="16" t="s">
        <v>317</v>
      </c>
      <c r="BE227" s="156">
        <f t="shared" si="14"/>
        <v>0</v>
      </c>
      <c r="BF227" s="156">
        <f t="shared" si="15"/>
        <v>0</v>
      </c>
      <c r="BG227" s="156">
        <f t="shared" si="16"/>
        <v>0</v>
      </c>
      <c r="BH227" s="156">
        <f t="shared" si="17"/>
        <v>0</v>
      </c>
      <c r="BI227" s="156">
        <f t="shared" si="18"/>
        <v>0</v>
      </c>
      <c r="BJ227" s="16" t="s">
        <v>88</v>
      </c>
      <c r="BK227" s="156">
        <f t="shared" si="19"/>
        <v>0</v>
      </c>
      <c r="BL227" s="16" t="s">
        <v>396</v>
      </c>
      <c r="BM227" s="155" t="s">
        <v>10775</v>
      </c>
    </row>
    <row r="228" spans="2:65" s="1" customFormat="1" ht="16.5" customHeight="1">
      <c r="B228" s="142"/>
      <c r="C228" s="179" t="s">
        <v>616</v>
      </c>
      <c r="D228" s="179" t="s">
        <v>454</v>
      </c>
      <c r="E228" s="180" t="s">
        <v>10687</v>
      </c>
      <c r="F228" s="181" t="s">
        <v>10688</v>
      </c>
      <c r="G228" s="182" t="s">
        <v>467</v>
      </c>
      <c r="H228" s="183">
        <v>1</v>
      </c>
      <c r="I228" s="184"/>
      <c r="J228" s="185">
        <f t="shared" si="10"/>
        <v>0</v>
      </c>
      <c r="K228" s="186"/>
      <c r="L228" s="187"/>
      <c r="M228" s="188" t="s">
        <v>1</v>
      </c>
      <c r="N228" s="189" t="s">
        <v>42</v>
      </c>
      <c r="P228" s="153">
        <f t="shared" si="11"/>
        <v>0</v>
      </c>
      <c r="Q228" s="153">
        <v>0</v>
      </c>
      <c r="R228" s="153">
        <f t="shared" si="12"/>
        <v>0</v>
      </c>
      <c r="S228" s="153">
        <v>0</v>
      </c>
      <c r="T228" s="154">
        <f t="shared" si="13"/>
        <v>0</v>
      </c>
      <c r="AR228" s="155" t="s">
        <v>481</v>
      </c>
      <c r="AT228" s="155" t="s">
        <v>454</v>
      </c>
      <c r="AU228" s="155" t="s">
        <v>88</v>
      </c>
      <c r="AY228" s="16" t="s">
        <v>317</v>
      </c>
      <c r="BE228" s="156">
        <f t="shared" si="14"/>
        <v>0</v>
      </c>
      <c r="BF228" s="156">
        <f t="shared" si="15"/>
        <v>0</v>
      </c>
      <c r="BG228" s="156">
        <f t="shared" si="16"/>
        <v>0</v>
      </c>
      <c r="BH228" s="156">
        <f t="shared" si="17"/>
        <v>0</v>
      </c>
      <c r="BI228" s="156">
        <f t="shared" si="18"/>
        <v>0</v>
      </c>
      <c r="BJ228" s="16" t="s">
        <v>88</v>
      </c>
      <c r="BK228" s="156">
        <f t="shared" si="19"/>
        <v>0</v>
      </c>
      <c r="BL228" s="16" t="s">
        <v>396</v>
      </c>
      <c r="BM228" s="155" t="s">
        <v>10776</v>
      </c>
    </row>
    <row r="229" spans="2:65" s="1" customFormat="1" ht="33" customHeight="1">
      <c r="B229" s="142"/>
      <c r="C229" s="179" t="s">
        <v>620</v>
      </c>
      <c r="D229" s="179" t="s">
        <v>454</v>
      </c>
      <c r="E229" s="180" t="s">
        <v>10777</v>
      </c>
      <c r="F229" s="181" t="s">
        <v>10778</v>
      </c>
      <c r="G229" s="182" t="s">
        <v>467</v>
      </c>
      <c r="H229" s="183">
        <v>1</v>
      </c>
      <c r="I229" s="184"/>
      <c r="J229" s="185">
        <f t="shared" si="10"/>
        <v>0</v>
      </c>
      <c r="K229" s="186"/>
      <c r="L229" s="187"/>
      <c r="M229" s="188" t="s">
        <v>1</v>
      </c>
      <c r="N229" s="189" t="s">
        <v>42</v>
      </c>
      <c r="P229" s="153">
        <f t="shared" si="11"/>
        <v>0</v>
      </c>
      <c r="Q229" s="153">
        <v>0</v>
      </c>
      <c r="R229" s="153">
        <f t="shared" si="12"/>
        <v>0</v>
      </c>
      <c r="S229" s="153">
        <v>0</v>
      </c>
      <c r="T229" s="154">
        <f t="shared" si="13"/>
        <v>0</v>
      </c>
      <c r="AR229" s="155" t="s">
        <v>481</v>
      </c>
      <c r="AT229" s="155" t="s">
        <v>454</v>
      </c>
      <c r="AU229" s="155" t="s">
        <v>88</v>
      </c>
      <c r="AY229" s="16" t="s">
        <v>317</v>
      </c>
      <c r="BE229" s="156">
        <f t="shared" si="14"/>
        <v>0</v>
      </c>
      <c r="BF229" s="156">
        <f t="shared" si="15"/>
        <v>0</v>
      </c>
      <c r="BG229" s="156">
        <f t="shared" si="16"/>
        <v>0</v>
      </c>
      <c r="BH229" s="156">
        <f t="shared" si="17"/>
        <v>0</v>
      </c>
      <c r="BI229" s="156">
        <f t="shared" si="18"/>
        <v>0</v>
      </c>
      <c r="BJ229" s="16" t="s">
        <v>88</v>
      </c>
      <c r="BK229" s="156">
        <f t="shared" si="19"/>
        <v>0</v>
      </c>
      <c r="BL229" s="16" t="s">
        <v>396</v>
      </c>
      <c r="BM229" s="155" t="s">
        <v>10779</v>
      </c>
    </row>
    <row r="230" spans="2:65" s="1" customFormat="1" ht="33" customHeight="1">
      <c r="B230" s="142"/>
      <c r="C230" s="179" t="s">
        <v>670</v>
      </c>
      <c r="D230" s="179" t="s">
        <v>454</v>
      </c>
      <c r="E230" s="180" t="s">
        <v>10780</v>
      </c>
      <c r="F230" s="181" t="s">
        <v>10781</v>
      </c>
      <c r="G230" s="182" t="s">
        <v>467</v>
      </c>
      <c r="H230" s="183">
        <v>1</v>
      </c>
      <c r="I230" s="184"/>
      <c r="J230" s="185">
        <f t="shared" si="10"/>
        <v>0</v>
      </c>
      <c r="K230" s="186"/>
      <c r="L230" s="187"/>
      <c r="M230" s="188" t="s">
        <v>1</v>
      </c>
      <c r="N230" s="189" t="s">
        <v>42</v>
      </c>
      <c r="P230" s="153">
        <f t="shared" si="11"/>
        <v>0</v>
      </c>
      <c r="Q230" s="153">
        <v>0</v>
      </c>
      <c r="R230" s="153">
        <f t="shared" si="12"/>
        <v>0</v>
      </c>
      <c r="S230" s="153">
        <v>0</v>
      </c>
      <c r="T230" s="154">
        <f t="shared" si="13"/>
        <v>0</v>
      </c>
      <c r="AR230" s="155" t="s">
        <v>481</v>
      </c>
      <c r="AT230" s="155" t="s">
        <v>454</v>
      </c>
      <c r="AU230" s="155" t="s">
        <v>88</v>
      </c>
      <c r="AY230" s="16" t="s">
        <v>317</v>
      </c>
      <c r="BE230" s="156">
        <f t="shared" si="14"/>
        <v>0</v>
      </c>
      <c r="BF230" s="156">
        <f t="shared" si="15"/>
        <v>0</v>
      </c>
      <c r="BG230" s="156">
        <f t="shared" si="16"/>
        <v>0</v>
      </c>
      <c r="BH230" s="156">
        <f t="shared" si="17"/>
        <v>0</v>
      </c>
      <c r="BI230" s="156">
        <f t="shared" si="18"/>
        <v>0</v>
      </c>
      <c r="BJ230" s="16" t="s">
        <v>88</v>
      </c>
      <c r="BK230" s="156">
        <f t="shared" si="19"/>
        <v>0</v>
      </c>
      <c r="BL230" s="16" t="s">
        <v>396</v>
      </c>
      <c r="BM230" s="155" t="s">
        <v>10782</v>
      </c>
    </row>
    <row r="231" spans="2:65" s="1" customFormat="1" ht="33" customHeight="1">
      <c r="B231" s="142"/>
      <c r="C231" s="179" t="s">
        <v>834</v>
      </c>
      <c r="D231" s="179" t="s">
        <v>454</v>
      </c>
      <c r="E231" s="180" t="s">
        <v>10783</v>
      </c>
      <c r="F231" s="181" t="s">
        <v>10784</v>
      </c>
      <c r="G231" s="182" t="s">
        <v>467</v>
      </c>
      <c r="H231" s="183">
        <v>2</v>
      </c>
      <c r="I231" s="184"/>
      <c r="J231" s="185">
        <f t="shared" si="10"/>
        <v>0</v>
      </c>
      <c r="K231" s="186"/>
      <c r="L231" s="187"/>
      <c r="M231" s="188" t="s">
        <v>1</v>
      </c>
      <c r="N231" s="189" t="s">
        <v>42</v>
      </c>
      <c r="P231" s="153">
        <f t="shared" si="11"/>
        <v>0</v>
      </c>
      <c r="Q231" s="153">
        <v>0</v>
      </c>
      <c r="R231" s="153">
        <f t="shared" si="12"/>
        <v>0</v>
      </c>
      <c r="S231" s="153">
        <v>0</v>
      </c>
      <c r="T231" s="154">
        <f t="shared" si="13"/>
        <v>0</v>
      </c>
      <c r="AR231" s="155" t="s">
        <v>481</v>
      </c>
      <c r="AT231" s="155" t="s">
        <v>454</v>
      </c>
      <c r="AU231" s="155" t="s">
        <v>88</v>
      </c>
      <c r="AY231" s="16" t="s">
        <v>317</v>
      </c>
      <c r="BE231" s="156">
        <f t="shared" si="14"/>
        <v>0</v>
      </c>
      <c r="BF231" s="156">
        <f t="shared" si="15"/>
        <v>0</v>
      </c>
      <c r="BG231" s="156">
        <f t="shared" si="16"/>
        <v>0</v>
      </c>
      <c r="BH231" s="156">
        <f t="shared" si="17"/>
        <v>0</v>
      </c>
      <c r="BI231" s="156">
        <f t="shared" si="18"/>
        <v>0</v>
      </c>
      <c r="BJ231" s="16" t="s">
        <v>88</v>
      </c>
      <c r="BK231" s="156">
        <f t="shared" si="19"/>
        <v>0</v>
      </c>
      <c r="BL231" s="16" t="s">
        <v>396</v>
      </c>
      <c r="BM231" s="155" t="s">
        <v>10785</v>
      </c>
    </row>
    <row r="232" spans="2:65" s="1" customFormat="1" ht="33" customHeight="1">
      <c r="B232" s="142"/>
      <c r="C232" s="179" t="s">
        <v>673</v>
      </c>
      <c r="D232" s="179" t="s">
        <v>454</v>
      </c>
      <c r="E232" s="180" t="s">
        <v>10786</v>
      </c>
      <c r="F232" s="181" t="s">
        <v>10787</v>
      </c>
      <c r="G232" s="182" t="s">
        <v>467</v>
      </c>
      <c r="H232" s="183">
        <v>1</v>
      </c>
      <c r="I232" s="184"/>
      <c r="J232" s="185">
        <f t="shared" si="10"/>
        <v>0</v>
      </c>
      <c r="K232" s="186"/>
      <c r="L232" s="187"/>
      <c r="M232" s="188" t="s">
        <v>1</v>
      </c>
      <c r="N232" s="189" t="s">
        <v>42</v>
      </c>
      <c r="P232" s="153">
        <f t="shared" si="11"/>
        <v>0</v>
      </c>
      <c r="Q232" s="153">
        <v>0</v>
      </c>
      <c r="R232" s="153">
        <f t="shared" si="12"/>
        <v>0</v>
      </c>
      <c r="S232" s="153">
        <v>0</v>
      </c>
      <c r="T232" s="154">
        <f t="shared" si="13"/>
        <v>0</v>
      </c>
      <c r="AR232" s="155" t="s">
        <v>481</v>
      </c>
      <c r="AT232" s="155" t="s">
        <v>454</v>
      </c>
      <c r="AU232" s="155" t="s">
        <v>88</v>
      </c>
      <c r="AY232" s="16" t="s">
        <v>317</v>
      </c>
      <c r="BE232" s="156">
        <f t="shared" si="14"/>
        <v>0</v>
      </c>
      <c r="BF232" s="156">
        <f t="shared" si="15"/>
        <v>0</v>
      </c>
      <c r="BG232" s="156">
        <f t="shared" si="16"/>
        <v>0</v>
      </c>
      <c r="BH232" s="156">
        <f t="shared" si="17"/>
        <v>0</v>
      </c>
      <c r="BI232" s="156">
        <f t="shared" si="18"/>
        <v>0</v>
      </c>
      <c r="BJ232" s="16" t="s">
        <v>88</v>
      </c>
      <c r="BK232" s="156">
        <f t="shared" si="19"/>
        <v>0</v>
      </c>
      <c r="BL232" s="16" t="s">
        <v>396</v>
      </c>
      <c r="BM232" s="155" t="s">
        <v>10788</v>
      </c>
    </row>
    <row r="233" spans="2:65" s="1" customFormat="1" ht="33" customHeight="1">
      <c r="B233" s="142"/>
      <c r="C233" s="179" t="s">
        <v>1417</v>
      </c>
      <c r="D233" s="179" t="s">
        <v>454</v>
      </c>
      <c r="E233" s="180" t="s">
        <v>10789</v>
      </c>
      <c r="F233" s="181" t="s">
        <v>10790</v>
      </c>
      <c r="G233" s="182" t="s">
        <v>467</v>
      </c>
      <c r="H233" s="183">
        <v>2</v>
      </c>
      <c r="I233" s="184"/>
      <c r="J233" s="185">
        <f t="shared" si="10"/>
        <v>0</v>
      </c>
      <c r="K233" s="186"/>
      <c r="L233" s="187"/>
      <c r="M233" s="188" t="s">
        <v>1</v>
      </c>
      <c r="N233" s="189" t="s">
        <v>42</v>
      </c>
      <c r="P233" s="153">
        <f t="shared" si="11"/>
        <v>0</v>
      </c>
      <c r="Q233" s="153">
        <v>0</v>
      </c>
      <c r="R233" s="153">
        <f t="shared" si="12"/>
        <v>0</v>
      </c>
      <c r="S233" s="153">
        <v>0</v>
      </c>
      <c r="T233" s="154">
        <f t="shared" si="13"/>
        <v>0</v>
      </c>
      <c r="AR233" s="155" t="s">
        <v>481</v>
      </c>
      <c r="AT233" s="155" t="s">
        <v>454</v>
      </c>
      <c r="AU233" s="155" t="s">
        <v>88</v>
      </c>
      <c r="AY233" s="16" t="s">
        <v>317</v>
      </c>
      <c r="BE233" s="156">
        <f t="shared" si="14"/>
        <v>0</v>
      </c>
      <c r="BF233" s="156">
        <f t="shared" si="15"/>
        <v>0</v>
      </c>
      <c r="BG233" s="156">
        <f t="shared" si="16"/>
        <v>0</v>
      </c>
      <c r="BH233" s="156">
        <f t="shared" si="17"/>
        <v>0</v>
      </c>
      <c r="BI233" s="156">
        <f t="shared" si="18"/>
        <v>0</v>
      </c>
      <c r="BJ233" s="16" t="s">
        <v>88</v>
      </c>
      <c r="BK233" s="156">
        <f t="shared" si="19"/>
        <v>0</v>
      </c>
      <c r="BL233" s="16" t="s">
        <v>396</v>
      </c>
      <c r="BM233" s="155" t="s">
        <v>10791</v>
      </c>
    </row>
    <row r="234" spans="2:65" s="1" customFormat="1" ht="49" customHeight="1">
      <c r="B234" s="142"/>
      <c r="C234" s="179" t="s">
        <v>675</v>
      </c>
      <c r="D234" s="179" t="s">
        <v>454</v>
      </c>
      <c r="E234" s="180" t="s">
        <v>10792</v>
      </c>
      <c r="F234" s="181" t="s">
        <v>10793</v>
      </c>
      <c r="G234" s="182" t="s">
        <v>467</v>
      </c>
      <c r="H234" s="183">
        <v>2</v>
      </c>
      <c r="I234" s="184"/>
      <c r="J234" s="185">
        <f t="shared" si="10"/>
        <v>0</v>
      </c>
      <c r="K234" s="186"/>
      <c r="L234" s="187"/>
      <c r="M234" s="188" t="s">
        <v>1</v>
      </c>
      <c r="N234" s="189" t="s">
        <v>42</v>
      </c>
      <c r="P234" s="153">
        <f t="shared" si="11"/>
        <v>0</v>
      </c>
      <c r="Q234" s="153">
        <v>0</v>
      </c>
      <c r="R234" s="153">
        <f t="shared" si="12"/>
        <v>0</v>
      </c>
      <c r="S234" s="153">
        <v>0</v>
      </c>
      <c r="T234" s="154">
        <f t="shared" si="13"/>
        <v>0</v>
      </c>
      <c r="AR234" s="155" t="s">
        <v>481</v>
      </c>
      <c r="AT234" s="155" t="s">
        <v>454</v>
      </c>
      <c r="AU234" s="155" t="s">
        <v>88</v>
      </c>
      <c r="AY234" s="16" t="s">
        <v>317</v>
      </c>
      <c r="BE234" s="156">
        <f t="shared" si="14"/>
        <v>0</v>
      </c>
      <c r="BF234" s="156">
        <f t="shared" si="15"/>
        <v>0</v>
      </c>
      <c r="BG234" s="156">
        <f t="shared" si="16"/>
        <v>0</v>
      </c>
      <c r="BH234" s="156">
        <f t="shared" si="17"/>
        <v>0</v>
      </c>
      <c r="BI234" s="156">
        <f t="shared" si="18"/>
        <v>0</v>
      </c>
      <c r="BJ234" s="16" t="s">
        <v>88</v>
      </c>
      <c r="BK234" s="156">
        <f t="shared" si="19"/>
        <v>0</v>
      </c>
      <c r="BL234" s="16" t="s">
        <v>396</v>
      </c>
      <c r="BM234" s="155" t="s">
        <v>10794</v>
      </c>
    </row>
    <row r="235" spans="2:65" s="1" customFormat="1" ht="49" customHeight="1">
      <c r="B235" s="142"/>
      <c r="C235" s="179" t="s">
        <v>1456</v>
      </c>
      <c r="D235" s="179" t="s">
        <v>454</v>
      </c>
      <c r="E235" s="180" t="s">
        <v>10795</v>
      </c>
      <c r="F235" s="181" t="s">
        <v>10796</v>
      </c>
      <c r="G235" s="182" t="s">
        <v>467</v>
      </c>
      <c r="H235" s="183">
        <v>2</v>
      </c>
      <c r="I235" s="184"/>
      <c r="J235" s="185">
        <f t="shared" si="10"/>
        <v>0</v>
      </c>
      <c r="K235" s="186"/>
      <c r="L235" s="187"/>
      <c r="M235" s="188" t="s">
        <v>1</v>
      </c>
      <c r="N235" s="189" t="s">
        <v>42</v>
      </c>
      <c r="P235" s="153">
        <f t="shared" si="11"/>
        <v>0</v>
      </c>
      <c r="Q235" s="153">
        <v>0</v>
      </c>
      <c r="R235" s="153">
        <f t="shared" si="12"/>
        <v>0</v>
      </c>
      <c r="S235" s="153">
        <v>0</v>
      </c>
      <c r="T235" s="154">
        <f t="shared" si="13"/>
        <v>0</v>
      </c>
      <c r="AR235" s="155" t="s">
        <v>481</v>
      </c>
      <c r="AT235" s="155" t="s">
        <v>454</v>
      </c>
      <c r="AU235" s="155" t="s">
        <v>88</v>
      </c>
      <c r="AY235" s="16" t="s">
        <v>317</v>
      </c>
      <c r="BE235" s="156">
        <f t="shared" si="14"/>
        <v>0</v>
      </c>
      <c r="BF235" s="156">
        <f t="shared" si="15"/>
        <v>0</v>
      </c>
      <c r="BG235" s="156">
        <f t="shared" si="16"/>
        <v>0</v>
      </c>
      <c r="BH235" s="156">
        <f t="shared" si="17"/>
        <v>0</v>
      </c>
      <c r="BI235" s="156">
        <f t="shared" si="18"/>
        <v>0</v>
      </c>
      <c r="BJ235" s="16" t="s">
        <v>88</v>
      </c>
      <c r="BK235" s="156">
        <f t="shared" si="19"/>
        <v>0</v>
      </c>
      <c r="BL235" s="16" t="s">
        <v>396</v>
      </c>
      <c r="BM235" s="155" t="s">
        <v>10797</v>
      </c>
    </row>
    <row r="236" spans="2:65" s="1" customFormat="1" ht="49" customHeight="1">
      <c r="B236" s="142"/>
      <c r="C236" s="179" t="s">
        <v>678</v>
      </c>
      <c r="D236" s="179" t="s">
        <v>454</v>
      </c>
      <c r="E236" s="180" t="s">
        <v>10798</v>
      </c>
      <c r="F236" s="181" t="s">
        <v>10799</v>
      </c>
      <c r="G236" s="182" t="s">
        <v>467</v>
      </c>
      <c r="H236" s="183">
        <v>2</v>
      </c>
      <c r="I236" s="184"/>
      <c r="J236" s="185">
        <f t="shared" si="10"/>
        <v>0</v>
      </c>
      <c r="K236" s="186"/>
      <c r="L236" s="187"/>
      <c r="M236" s="188" t="s">
        <v>1</v>
      </c>
      <c r="N236" s="189" t="s">
        <v>42</v>
      </c>
      <c r="P236" s="153">
        <f t="shared" si="11"/>
        <v>0</v>
      </c>
      <c r="Q236" s="153">
        <v>0</v>
      </c>
      <c r="R236" s="153">
        <f t="shared" si="12"/>
        <v>0</v>
      </c>
      <c r="S236" s="153">
        <v>0</v>
      </c>
      <c r="T236" s="154">
        <f t="shared" si="13"/>
        <v>0</v>
      </c>
      <c r="AR236" s="155" t="s">
        <v>481</v>
      </c>
      <c r="AT236" s="155" t="s">
        <v>454</v>
      </c>
      <c r="AU236" s="155" t="s">
        <v>88</v>
      </c>
      <c r="AY236" s="16" t="s">
        <v>317</v>
      </c>
      <c r="BE236" s="156">
        <f t="shared" si="14"/>
        <v>0</v>
      </c>
      <c r="BF236" s="156">
        <f t="shared" si="15"/>
        <v>0</v>
      </c>
      <c r="BG236" s="156">
        <f t="shared" si="16"/>
        <v>0</v>
      </c>
      <c r="BH236" s="156">
        <f t="shared" si="17"/>
        <v>0</v>
      </c>
      <c r="BI236" s="156">
        <f t="shared" si="18"/>
        <v>0</v>
      </c>
      <c r="BJ236" s="16" t="s">
        <v>88</v>
      </c>
      <c r="BK236" s="156">
        <f t="shared" si="19"/>
        <v>0</v>
      </c>
      <c r="BL236" s="16" t="s">
        <v>396</v>
      </c>
      <c r="BM236" s="155" t="s">
        <v>10800</v>
      </c>
    </row>
    <row r="237" spans="2:65" s="1" customFormat="1" ht="49" customHeight="1">
      <c r="B237" s="142"/>
      <c r="C237" s="179" t="s">
        <v>774</v>
      </c>
      <c r="D237" s="179" t="s">
        <v>454</v>
      </c>
      <c r="E237" s="180" t="s">
        <v>10801</v>
      </c>
      <c r="F237" s="181" t="s">
        <v>10802</v>
      </c>
      <c r="G237" s="182" t="s">
        <v>467</v>
      </c>
      <c r="H237" s="183">
        <v>2</v>
      </c>
      <c r="I237" s="184"/>
      <c r="J237" s="185">
        <f t="shared" si="10"/>
        <v>0</v>
      </c>
      <c r="K237" s="186"/>
      <c r="L237" s="187"/>
      <c r="M237" s="188" t="s">
        <v>1</v>
      </c>
      <c r="N237" s="189" t="s">
        <v>42</v>
      </c>
      <c r="P237" s="153">
        <f t="shared" si="11"/>
        <v>0</v>
      </c>
      <c r="Q237" s="153">
        <v>0</v>
      </c>
      <c r="R237" s="153">
        <f t="shared" si="12"/>
        <v>0</v>
      </c>
      <c r="S237" s="153">
        <v>0</v>
      </c>
      <c r="T237" s="154">
        <f t="shared" si="13"/>
        <v>0</v>
      </c>
      <c r="AR237" s="155" t="s">
        <v>481</v>
      </c>
      <c r="AT237" s="155" t="s">
        <v>454</v>
      </c>
      <c r="AU237" s="155" t="s">
        <v>88</v>
      </c>
      <c r="AY237" s="16" t="s">
        <v>317</v>
      </c>
      <c r="BE237" s="156">
        <f t="shared" si="14"/>
        <v>0</v>
      </c>
      <c r="BF237" s="156">
        <f t="shared" si="15"/>
        <v>0</v>
      </c>
      <c r="BG237" s="156">
        <f t="shared" si="16"/>
        <v>0</v>
      </c>
      <c r="BH237" s="156">
        <f t="shared" si="17"/>
        <v>0</v>
      </c>
      <c r="BI237" s="156">
        <f t="shared" si="18"/>
        <v>0</v>
      </c>
      <c r="BJ237" s="16" t="s">
        <v>88</v>
      </c>
      <c r="BK237" s="156">
        <f t="shared" si="19"/>
        <v>0</v>
      </c>
      <c r="BL237" s="16" t="s">
        <v>396</v>
      </c>
      <c r="BM237" s="155" t="s">
        <v>10803</v>
      </c>
    </row>
    <row r="238" spans="2:65" s="1" customFormat="1" ht="49" customHeight="1">
      <c r="B238" s="142"/>
      <c r="C238" s="179" t="s">
        <v>681</v>
      </c>
      <c r="D238" s="179" t="s">
        <v>454</v>
      </c>
      <c r="E238" s="180" t="s">
        <v>10804</v>
      </c>
      <c r="F238" s="181" t="s">
        <v>10805</v>
      </c>
      <c r="G238" s="182" t="s">
        <v>467</v>
      </c>
      <c r="H238" s="183">
        <v>2</v>
      </c>
      <c r="I238" s="184"/>
      <c r="J238" s="185">
        <f t="shared" si="10"/>
        <v>0</v>
      </c>
      <c r="K238" s="186"/>
      <c r="L238" s="187"/>
      <c r="M238" s="188" t="s">
        <v>1</v>
      </c>
      <c r="N238" s="189" t="s">
        <v>42</v>
      </c>
      <c r="P238" s="153">
        <f t="shared" si="11"/>
        <v>0</v>
      </c>
      <c r="Q238" s="153">
        <v>0</v>
      </c>
      <c r="R238" s="153">
        <f t="shared" si="12"/>
        <v>0</v>
      </c>
      <c r="S238" s="153">
        <v>0</v>
      </c>
      <c r="T238" s="154">
        <f t="shared" si="13"/>
        <v>0</v>
      </c>
      <c r="AR238" s="155" t="s">
        <v>481</v>
      </c>
      <c r="AT238" s="155" t="s">
        <v>454</v>
      </c>
      <c r="AU238" s="155" t="s">
        <v>88</v>
      </c>
      <c r="AY238" s="16" t="s">
        <v>317</v>
      </c>
      <c r="BE238" s="156">
        <f t="shared" si="14"/>
        <v>0</v>
      </c>
      <c r="BF238" s="156">
        <f t="shared" si="15"/>
        <v>0</v>
      </c>
      <c r="BG238" s="156">
        <f t="shared" si="16"/>
        <v>0</v>
      </c>
      <c r="BH238" s="156">
        <f t="shared" si="17"/>
        <v>0</v>
      </c>
      <c r="BI238" s="156">
        <f t="shared" si="18"/>
        <v>0</v>
      </c>
      <c r="BJ238" s="16" t="s">
        <v>88</v>
      </c>
      <c r="BK238" s="156">
        <f t="shared" si="19"/>
        <v>0</v>
      </c>
      <c r="BL238" s="16" t="s">
        <v>396</v>
      </c>
      <c r="BM238" s="155" t="s">
        <v>10806</v>
      </c>
    </row>
    <row r="239" spans="2:65" s="1" customFormat="1" ht="24.15" customHeight="1">
      <c r="B239" s="142"/>
      <c r="C239" s="179" t="s">
        <v>778</v>
      </c>
      <c r="D239" s="179" t="s">
        <v>454</v>
      </c>
      <c r="E239" s="180" t="s">
        <v>10807</v>
      </c>
      <c r="F239" s="181" t="s">
        <v>10714</v>
      </c>
      <c r="G239" s="182" t="s">
        <v>467</v>
      </c>
      <c r="H239" s="183">
        <v>14</v>
      </c>
      <c r="I239" s="184"/>
      <c r="J239" s="185">
        <f t="shared" si="10"/>
        <v>0</v>
      </c>
      <c r="K239" s="186"/>
      <c r="L239" s="187"/>
      <c r="M239" s="188" t="s">
        <v>1</v>
      </c>
      <c r="N239" s="189" t="s">
        <v>42</v>
      </c>
      <c r="P239" s="153">
        <f t="shared" si="11"/>
        <v>0</v>
      </c>
      <c r="Q239" s="153">
        <v>0</v>
      </c>
      <c r="R239" s="153">
        <f t="shared" si="12"/>
        <v>0</v>
      </c>
      <c r="S239" s="153">
        <v>0</v>
      </c>
      <c r="T239" s="154">
        <f t="shared" si="13"/>
        <v>0</v>
      </c>
      <c r="AR239" s="155" t="s">
        <v>481</v>
      </c>
      <c r="AT239" s="155" t="s">
        <v>454</v>
      </c>
      <c r="AU239" s="155" t="s">
        <v>88</v>
      </c>
      <c r="AY239" s="16" t="s">
        <v>317</v>
      </c>
      <c r="BE239" s="156">
        <f t="shared" si="14"/>
        <v>0</v>
      </c>
      <c r="BF239" s="156">
        <f t="shared" si="15"/>
        <v>0</v>
      </c>
      <c r="BG239" s="156">
        <f t="shared" si="16"/>
        <v>0</v>
      </c>
      <c r="BH239" s="156">
        <f t="shared" si="17"/>
        <v>0</v>
      </c>
      <c r="BI239" s="156">
        <f t="shared" si="18"/>
        <v>0</v>
      </c>
      <c r="BJ239" s="16" t="s">
        <v>88</v>
      </c>
      <c r="BK239" s="156">
        <f t="shared" si="19"/>
        <v>0</v>
      </c>
      <c r="BL239" s="16" t="s">
        <v>396</v>
      </c>
      <c r="BM239" s="155" t="s">
        <v>10808</v>
      </c>
    </row>
    <row r="240" spans="2:65" s="1" customFormat="1" ht="16.5" customHeight="1">
      <c r="B240" s="142"/>
      <c r="C240" s="179" t="s">
        <v>684</v>
      </c>
      <c r="D240" s="179" t="s">
        <v>454</v>
      </c>
      <c r="E240" s="180" t="s">
        <v>10809</v>
      </c>
      <c r="F240" s="181" t="s">
        <v>10717</v>
      </c>
      <c r="G240" s="182" t="s">
        <v>467</v>
      </c>
      <c r="H240" s="183">
        <v>2</v>
      </c>
      <c r="I240" s="184"/>
      <c r="J240" s="185">
        <f t="shared" si="10"/>
        <v>0</v>
      </c>
      <c r="K240" s="186"/>
      <c r="L240" s="187"/>
      <c r="M240" s="188" t="s">
        <v>1</v>
      </c>
      <c r="N240" s="189" t="s">
        <v>42</v>
      </c>
      <c r="P240" s="153">
        <f t="shared" si="11"/>
        <v>0</v>
      </c>
      <c r="Q240" s="153">
        <v>0</v>
      </c>
      <c r="R240" s="153">
        <f t="shared" si="12"/>
        <v>0</v>
      </c>
      <c r="S240" s="153">
        <v>0</v>
      </c>
      <c r="T240" s="154">
        <f t="shared" si="13"/>
        <v>0</v>
      </c>
      <c r="AR240" s="155" t="s">
        <v>481</v>
      </c>
      <c r="AT240" s="155" t="s">
        <v>454</v>
      </c>
      <c r="AU240" s="155" t="s">
        <v>88</v>
      </c>
      <c r="AY240" s="16" t="s">
        <v>317</v>
      </c>
      <c r="BE240" s="156">
        <f t="shared" si="14"/>
        <v>0</v>
      </c>
      <c r="BF240" s="156">
        <f t="shared" si="15"/>
        <v>0</v>
      </c>
      <c r="BG240" s="156">
        <f t="shared" si="16"/>
        <v>0</v>
      </c>
      <c r="BH240" s="156">
        <f t="shared" si="17"/>
        <v>0</v>
      </c>
      <c r="BI240" s="156">
        <f t="shared" si="18"/>
        <v>0</v>
      </c>
      <c r="BJ240" s="16" t="s">
        <v>88</v>
      </c>
      <c r="BK240" s="156">
        <f t="shared" si="19"/>
        <v>0</v>
      </c>
      <c r="BL240" s="16" t="s">
        <v>396</v>
      </c>
      <c r="BM240" s="155" t="s">
        <v>10810</v>
      </c>
    </row>
    <row r="241" spans="2:65" s="1" customFormat="1" ht="33" customHeight="1">
      <c r="B241" s="142"/>
      <c r="C241" s="179" t="s">
        <v>786</v>
      </c>
      <c r="D241" s="179" t="s">
        <v>454</v>
      </c>
      <c r="E241" s="180" t="s">
        <v>10725</v>
      </c>
      <c r="F241" s="181" t="s">
        <v>10726</v>
      </c>
      <c r="G241" s="182" t="s">
        <v>10668</v>
      </c>
      <c r="H241" s="183">
        <v>8</v>
      </c>
      <c r="I241" s="184"/>
      <c r="J241" s="185">
        <f t="shared" si="10"/>
        <v>0</v>
      </c>
      <c r="K241" s="186"/>
      <c r="L241" s="187"/>
      <c r="M241" s="188" t="s">
        <v>1</v>
      </c>
      <c r="N241" s="189" t="s">
        <v>42</v>
      </c>
      <c r="P241" s="153">
        <f t="shared" si="11"/>
        <v>0</v>
      </c>
      <c r="Q241" s="153">
        <v>0</v>
      </c>
      <c r="R241" s="153">
        <f t="shared" si="12"/>
        <v>0</v>
      </c>
      <c r="S241" s="153">
        <v>0</v>
      </c>
      <c r="T241" s="154">
        <f t="shared" si="13"/>
        <v>0</v>
      </c>
      <c r="AR241" s="155" t="s">
        <v>481</v>
      </c>
      <c r="AT241" s="155" t="s">
        <v>454</v>
      </c>
      <c r="AU241" s="155" t="s">
        <v>88</v>
      </c>
      <c r="AY241" s="16" t="s">
        <v>317</v>
      </c>
      <c r="BE241" s="156">
        <f t="shared" si="14"/>
        <v>0</v>
      </c>
      <c r="BF241" s="156">
        <f t="shared" si="15"/>
        <v>0</v>
      </c>
      <c r="BG241" s="156">
        <f t="shared" si="16"/>
        <v>0</v>
      </c>
      <c r="BH241" s="156">
        <f t="shared" si="17"/>
        <v>0</v>
      </c>
      <c r="BI241" s="156">
        <f t="shared" si="18"/>
        <v>0</v>
      </c>
      <c r="BJ241" s="16" t="s">
        <v>88</v>
      </c>
      <c r="BK241" s="156">
        <f t="shared" si="19"/>
        <v>0</v>
      </c>
      <c r="BL241" s="16" t="s">
        <v>396</v>
      </c>
      <c r="BM241" s="155" t="s">
        <v>10811</v>
      </c>
    </row>
    <row r="242" spans="2:65" s="1" customFormat="1" ht="33" customHeight="1">
      <c r="B242" s="142"/>
      <c r="C242" s="179" t="s">
        <v>687</v>
      </c>
      <c r="D242" s="179" t="s">
        <v>454</v>
      </c>
      <c r="E242" s="180" t="s">
        <v>10728</v>
      </c>
      <c r="F242" s="181" t="s">
        <v>10729</v>
      </c>
      <c r="G242" s="182" t="s">
        <v>10668</v>
      </c>
      <c r="H242" s="183">
        <v>50</v>
      </c>
      <c r="I242" s="184"/>
      <c r="J242" s="185">
        <f t="shared" si="10"/>
        <v>0</v>
      </c>
      <c r="K242" s="186"/>
      <c r="L242" s="187"/>
      <c r="M242" s="188" t="s">
        <v>1</v>
      </c>
      <c r="N242" s="189" t="s">
        <v>42</v>
      </c>
      <c r="P242" s="153">
        <f t="shared" si="11"/>
        <v>0</v>
      </c>
      <c r="Q242" s="153">
        <v>0</v>
      </c>
      <c r="R242" s="153">
        <f t="shared" si="12"/>
        <v>0</v>
      </c>
      <c r="S242" s="153">
        <v>0</v>
      </c>
      <c r="T242" s="154">
        <f t="shared" si="13"/>
        <v>0</v>
      </c>
      <c r="AR242" s="155" t="s">
        <v>481</v>
      </c>
      <c r="AT242" s="155" t="s">
        <v>454</v>
      </c>
      <c r="AU242" s="155" t="s">
        <v>88</v>
      </c>
      <c r="AY242" s="16" t="s">
        <v>317</v>
      </c>
      <c r="BE242" s="156">
        <f t="shared" si="14"/>
        <v>0</v>
      </c>
      <c r="BF242" s="156">
        <f t="shared" si="15"/>
        <v>0</v>
      </c>
      <c r="BG242" s="156">
        <f t="shared" si="16"/>
        <v>0</v>
      </c>
      <c r="BH242" s="156">
        <f t="shared" si="17"/>
        <v>0</v>
      </c>
      <c r="BI242" s="156">
        <f t="shared" si="18"/>
        <v>0</v>
      </c>
      <c r="BJ242" s="16" t="s">
        <v>88</v>
      </c>
      <c r="BK242" s="156">
        <f t="shared" si="19"/>
        <v>0</v>
      </c>
      <c r="BL242" s="16" t="s">
        <v>396</v>
      </c>
      <c r="BM242" s="155" t="s">
        <v>10812</v>
      </c>
    </row>
    <row r="243" spans="2:65" s="1" customFormat="1" ht="37.75" customHeight="1">
      <c r="B243" s="142"/>
      <c r="C243" s="179" t="s">
        <v>789</v>
      </c>
      <c r="D243" s="179" t="s">
        <v>454</v>
      </c>
      <c r="E243" s="180" t="s">
        <v>10813</v>
      </c>
      <c r="F243" s="181" t="s">
        <v>10814</v>
      </c>
      <c r="G243" s="182" t="s">
        <v>10668</v>
      </c>
      <c r="H243" s="183">
        <v>60</v>
      </c>
      <c r="I243" s="184"/>
      <c r="J243" s="185">
        <f t="shared" si="10"/>
        <v>0</v>
      </c>
      <c r="K243" s="186"/>
      <c r="L243" s="187"/>
      <c r="M243" s="188" t="s">
        <v>1</v>
      </c>
      <c r="N243" s="189" t="s">
        <v>42</v>
      </c>
      <c r="P243" s="153">
        <f t="shared" si="11"/>
        <v>0</v>
      </c>
      <c r="Q243" s="153">
        <v>0</v>
      </c>
      <c r="R243" s="153">
        <f t="shared" si="12"/>
        <v>0</v>
      </c>
      <c r="S243" s="153">
        <v>0</v>
      </c>
      <c r="T243" s="154">
        <f t="shared" si="13"/>
        <v>0</v>
      </c>
      <c r="AR243" s="155" t="s">
        <v>481</v>
      </c>
      <c r="AT243" s="155" t="s">
        <v>454</v>
      </c>
      <c r="AU243" s="155" t="s">
        <v>88</v>
      </c>
      <c r="AY243" s="16" t="s">
        <v>317</v>
      </c>
      <c r="BE243" s="156">
        <f t="shared" si="14"/>
        <v>0</v>
      </c>
      <c r="BF243" s="156">
        <f t="shared" si="15"/>
        <v>0</v>
      </c>
      <c r="BG243" s="156">
        <f t="shared" si="16"/>
        <v>0</v>
      </c>
      <c r="BH243" s="156">
        <f t="shared" si="17"/>
        <v>0</v>
      </c>
      <c r="BI243" s="156">
        <f t="shared" si="18"/>
        <v>0</v>
      </c>
      <c r="BJ243" s="16" t="s">
        <v>88</v>
      </c>
      <c r="BK243" s="156">
        <f t="shared" si="19"/>
        <v>0</v>
      </c>
      <c r="BL243" s="16" t="s">
        <v>396</v>
      </c>
      <c r="BM243" s="155" t="s">
        <v>10815</v>
      </c>
    </row>
    <row r="244" spans="2:65" s="1" customFormat="1" ht="37.75" customHeight="1">
      <c r="B244" s="142"/>
      <c r="C244" s="179" t="s">
        <v>561</v>
      </c>
      <c r="D244" s="179" t="s">
        <v>454</v>
      </c>
      <c r="E244" s="180" t="s">
        <v>10734</v>
      </c>
      <c r="F244" s="181" t="s">
        <v>10735</v>
      </c>
      <c r="G244" s="182" t="s">
        <v>10668</v>
      </c>
      <c r="H244" s="183">
        <v>15</v>
      </c>
      <c r="I244" s="184"/>
      <c r="J244" s="185">
        <f t="shared" si="10"/>
        <v>0</v>
      </c>
      <c r="K244" s="186"/>
      <c r="L244" s="187"/>
      <c r="M244" s="188" t="s">
        <v>1</v>
      </c>
      <c r="N244" s="189" t="s">
        <v>42</v>
      </c>
      <c r="P244" s="153">
        <f t="shared" si="11"/>
        <v>0</v>
      </c>
      <c r="Q244" s="153">
        <v>0</v>
      </c>
      <c r="R244" s="153">
        <f t="shared" si="12"/>
        <v>0</v>
      </c>
      <c r="S244" s="153">
        <v>0</v>
      </c>
      <c r="T244" s="154">
        <f t="shared" si="13"/>
        <v>0</v>
      </c>
      <c r="AR244" s="155" t="s">
        <v>481</v>
      </c>
      <c r="AT244" s="155" t="s">
        <v>454</v>
      </c>
      <c r="AU244" s="155" t="s">
        <v>88</v>
      </c>
      <c r="AY244" s="16" t="s">
        <v>317</v>
      </c>
      <c r="BE244" s="156">
        <f t="shared" si="14"/>
        <v>0</v>
      </c>
      <c r="BF244" s="156">
        <f t="shared" si="15"/>
        <v>0</v>
      </c>
      <c r="BG244" s="156">
        <f t="shared" si="16"/>
        <v>0</v>
      </c>
      <c r="BH244" s="156">
        <f t="shared" si="17"/>
        <v>0</v>
      </c>
      <c r="BI244" s="156">
        <f t="shared" si="18"/>
        <v>0</v>
      </c>
      <c r="BJ244" s="16" t="s">
        <v>88</v>
      </c>
      <c r="BK244" s="156">
        <f t="shared" si="19"/>
        <v>0</v>
      </c>
      <c r="BL244" s="16" t="s">
        <v>396</v>
      </c>
      <c r="BM244" s="155" t="s">
        <v>10816</v>
      </c>
    </row>
    <row r="245" spans="2:65" s="1" customFormat="1" ht="16.5" customHeight="1">
      <c r="B245" s="142"/>
      <c r="C245" s="179" t="s">
        <v>1571</v>
      </c>
      <c r="D245" s="179" t="s">
        <v>454</v>
      </c>
      <c r="E245" s="180" t="s">
        <v>10737</v>
      </c>
      <c r="F245" s="181" t="s">
        <v>10738</v>
      </c>
      <c r="G245" s="182" t="s">
        <v>467</v>
      </c>
      <c r="H245" s="183">
        <v>10</v>
      </c>
      <c r="I245" s="184"/>
      <c r="J245" s="185">
        <f t="shared" si="10"/>
        <v>0</v>
      </c>
      <c r="K245" s="186"/>
      <c r="L245" s="187"/>
      <c r="M245" s="188" t="s">
        <v>1</v>
      </c>
      <c r="N245" s="189" t="s">
        <v>42</v>
      </c>
      <c r="P245" s="153">
        <f t="shared" si="11"/>
        <v>0</v>
      </c>
      <c r="Q245" s="153">
        <v>0</v>
      </c>
      <c r="R245" s="153">
        <f t="shared" si="12"/>
        <v>0</v>
      </c>
      <c r="S245" s="153">
        <v>0</v>
      </c>
      <c r="T245" s="154">
        <f t="shared" si="13"/>
        <v>0</v>
      </c>
      <c r="AR245" s="155" t="s">
        <v>481</v>
      </c>
      <c r="AT245" s="155" t="s">
        <v>454</v>
      </c>
      <c r="AU245" s="155" t="s">
        <v>88</v>
      </c>
      <c r="AY245" s="16" t="s">
        <v>317</v>
      </c>
      <c r="BE245" s="156">
        <f t="shared" si="14"/>
        <v>0</v>
      </c>
      <c r="BF245" s="156">
        <f t="shared" si="15"/>
        <v>0</v>
      </c>
      <c r="BG245" s="156">
        <f t="shared" si="16"/>
        <v>0</v>
      </c>
      <c r="BH245" s="156">
        <f t="shared" si="17"/>
        <v>0</v>
      </c>
      <c r="BI245" s="156">
        <f t="shared" si="18"/>
        <v>0</v>
      </c>
      <c r="BJ245" s="16" t="s">
        <v>88</v>
      </c>
      <c r="BK245" s="156">
        <f t="shared" si="19"/>
        <v>0</v>
      </c>
      <c r="BL245" s="16" t="s">
        <v>396</v>
      </c>
      <c r="BM245" s="155" t="s">
        <v>10817</v>
      </c>
    </row>
    <row r="246" spans="2:65" s="1" customFormat="1" ht="16.5" customHeight="1">
      <c r="B246" s="142"/>
      <c r="C246" s="179" t="s">
        <v>692</v>
      </c>
      <c r="D246" s="179" t="s">
        <v>454</v>
      </c>
      <c r="E246" s="180" t="s">
        <v>10740</v>
      </c>
      <c r="F246" s="181" t="s">
        <v>10741</v>
      </c>
      <c r="G246" s="182" t="s">
        <v>467</v>
      </c>
      <c r="H246" s="183">
        <v>6</v>
      </c>
      <c r="I246" s="184"/>
      <c r="J246" s="185">
        <f t="shared" si="10"/>
        <v>0</v>
      </c>
      <c r="K246" s="186"/>
      <c r="L246" s="187"/>
      <c r="M246" s="188" t="s">
        <v>1</v>
      </c>
      <c r="N246" s="189" t="s">
        <v>42</v>
      </c>
      <c r="P246" s="153">
        <f t="shared" si="11"/>
        <v>0</v>
      </c>
      <c r="Q246" s="153">
        <v>0</v>
      </c>
      <c r="R246" s="153">
        <f t="shared" si="12"/>
        <v>0</v>
      </c>
      <c r="S246" s="153">
        <v>0</v>
      </c>
      <c r="T246" s="154">
        <f t="shared" si="13"/>
        <v>0</v>
      </c>
      <c r="AR246" s="155" t="s">
        <v>481</v>
      </c>
      <c r="AT246" s="155" t="s">
        <v>454</v>
      </c>
      <c r="AU246" s="155" t="s">
        <v>88</v>
      </c>
      <c r="AY246" s="16" t="s">
        <v>317</v>
      </c>
      <c r="BE246" s="156">
        <f t="shared" si="14"/>
        <v>0</v>
      </c>
      <c r="BF246" s="156">
        <f t="shared" si="15"/>
        <v>0</v>
      </c>
      <c r="BG246" s="156">
        <f t="shared" si="16"/>
        <v>0</v>
      </c>
      <c r="BH246" s="156">
        <f t="shared" si="17"/>
        <v>0</v>
      </c>
      <c r="BI246" s="156">
        <f t="shared" si="18"/>
        <v>0</v>
      </c>
      <c r="BJ246" s="16" t="s">
        <v>88</v>
      </c>
      <c r="BK246" s="156">
        <f t="shared" si="19"/>
        <v>0</v>
      </c>
      <c r="BL246" s="16" t="s">
        <v>396</v>
      </c>
      <c r="BM246" s="155" t="s">
        <v>10818</v>
      </c>
    </row>
    <row r="247" spans="2:65" s="1" customFormat="1" ht="24.15" customHeight="1">
      <c r="B247" s="142"/>
      <c r="C247" s="179" t="s">
        <v>1584</v>
      </c>
      <c r="D247" s="179" t="s">
        <v>454</v>
      </c>
      <c r="E247" s="180" t="s">
        <v>10743</v>
      </c>
      <c r="F247" s="181" t="s">
        <v>10744</v>
      </c>
      <c r="G247" s="182" t="s">
        <v>10668</v>
      </c>
      <c r="H247" s="183">
        <v>6</v>
      </c>
      <c r="I247" s="184"/>
      <c r="J247" s="185">
        <f t="shared" si="10"/>
        <v>0</v>
      </c>
      <c r="K247" s="186"/>
      <c r="L247" s="187"/>
      <c r="M247" s="188" t="s">
        <v>1</v>
      </c>
      <c r="N247" s="189" t="s">
        <v>42</v>
      </c>
      <c r="P247" s="153">
        <f t="shared" si="11"/>
        <v>0</v>
      </c>
      <c r="Q247" s="153">
        <v>0</v>
      </c>
      <c r="R247" s="153">
        <f t="shared" si="12"/>
        <v>0</v>
      </c>
      <c r="S247" s="153">
        <v>0</v>
      </c>
      <c r="T247" s="154">
        <f t="shared" si="13"/>
        <v>0</v>
      </c>
      <c r="AR247" s="155" t="s">
        <v>481</v>
      </c>
      <c r="AT247" s="155" t="s">
        <v>454</v>
      </c>
      <c r="AU247" s="155" t="s">
        <v>88</v>
      </c>
      <c r="AY247" s="16" t="s">
        <v>317</v>
      </c>
      <c r="BE247" s="156">
        <f t="shared" si="14"/>
        <v>0</v>
      </c>
      <c r="BF247" s="156">
        <f t="shared" si="15"/>
        <v>0</v>
      </c>
      <c r="BG247" s="156">
        <f t="shared" si="16"/>
        <v>0</v>
      </c>
      <c r="BH247" s="156">
        <f t="shared" si="17"/>
        <v>0</v>
      </c>
      <c r="BI247" s="156">
        <f t="shared" si="18"/>
        <v>0</v>
      </c>
      <c r="BJ247" s="16" t="s">
        <v>88</v>
      </c>
      <c r="BK247" s="156">
        <f t="shared" si="19"/>
        <v>0</v>
      </c>
      <c r="BL247" s="16" t="s">
        <v>396</v>
      </c>
      <c r="BM247" s="155" t="s">
        <v>10819</v>
      </c>
    </row>
    <row r="248" spans="2:65" s="1" customFormat="1" ht="24.15" customHeight="1">
      <c r="B248" s="142"/>
      <c r="C248" s="179" t="s">
        <v>696</v>
      </c>
      <c r="D248" s="179" t="s">
        <v>454</v>
      </c>
      <c r="E248" s="180" t="s">
        <v>10746</v>
      </c>
      <c r="F248" s="181" t="s">
        <v>10747</v>
      </c>
      <c r="G248" s="182" t="s">
        <v>10668</v>
      </c>
      <c r="H248" s="183">
        <v>16</v>
      </c>
      <c r="I248" s="184"/>
      <c r="J248" s="185">
        <f t="shared" si="10"/>
        <v>0</v>
      </c>
      <c r="K248" s="186"/>
      <c r="L248" s="187"/>
      <c r="M248" s="188" t="s">
        <v>1</v>
      </c>
      <c r="N248" s="189" t="s">
        <v>42</v>
      </c>
      <c r="P248" s="153">
        <f t="shared" si="11"/>
        <v>0</v>
      </c>
      <c r="Q248" s="153">
        <v>0</v>
      </c>
      <c r="R248" s="153">
        <f t="shared" si="12"/>
        <v>0</v>
      </c>
      <c r="S248" s="153">
        <v>0</v>
      </c>
      <c r="T248" s="154">
        <f t="shared" si="13"/>
        <v>0</v>
      </c>
      <c r="AR248" s="155" t="s">
        <v>481</v>
      </c>
      <c r="AT248" s="155" t="s">
        <v>454</v>
      </c>
      <c r="AU248" s="155" t="s">
        <v>88</v>
      </c>
      <c r="AY248" s="16" t="s">
        <v>317</v>
      </c>
      <c r="BE248" s="156">
        <f t="shared" si="14"/>
        <v>0</v>
      </c>
      <c r="BF248" s="156">
        <f t="shared" si="15"/>
        <v>0</v>
      </c>
      <c r="BG248" s="156">
        <f t="shared" si="16"/>
        <v>0</v>
      </c>
      <c r="BH248" s="156">
        <f t="shared" si="17"/>
        <v>0</v>
      </c>
      <c r="BI248" s="156">
        <f t="shared" si="18"/>
        <v>0</v>
      </c>
      <c r="BJ248" s="16" t="s">
        <v>88</v>
      </c>
      <c r="BK248" s="156">
        <f t="shared" si="19"/>
        <v>0</v>
      </c>
      <c r="BL248" s="16" t="s">
        <v>396</v>
      </c>
      <c r="BM248" s="155" t="s">
        <v>10820</v>
      </c>
    </row>
    <row r="249" spans="2:65" s="1" customFormat="1" ht="24.15" customHeight="1">
      <c r="B249" s="142"/>
      <c r="C249" s="179" t="s">
        <v>1594</v>
      </c>
      <c r="D249" s="179" t="s">
        <v>454</v>
      </c>
      <c r="E249" s="180" t="s">
        <v>10749</v>
      </c>
      <c r="F249" s="181" t="s">
        <v>10750</v>
      </c>
      <c r="G249" s="182" t="s">
        <v>444</v>
      </c>
      <c r="H249" s="183">
        <v>158</v>
      </c>
      <c r="I249" s="184"/>
      <c r="J249" s="185">
        <f t="shared" si="10"/>
        <v>0</v>
      </c>
      <c r="K249" s="186"/>
      <c r="L249" s="187"/>
      <c r="M249" s="188" t="s">
        <v>1</v>
      </c>
      <c r="N249" s="189" t="s">
        <v>42</v>
      </c>
      <c r="P249" s="153">
        <f t="shared" si="11"/>
        <v>0</v>
      </c>
      <c r="Q249" s="153">
        <v>0</v>
      </c>
      <c r="R249" s="153">
        <f t="shared" si="12"/>
        <v>0</v>
      </c>
      <c r="S249" s="153">
        <v>0</v>
      </c>
      <c r="T249" s="154">
        <f t="shared" si="13"/>
        <v>0</v>
      </c>
      <c r="AR249" s="155" t="s">
        <v>481</v>
      </c>
      <c r="AT249" s="155" t="s">
        <v>454</v>
      </c>
      <c r="AU249" s="155" t="s">
        <v>88</v>
      </c>
      <c r="AY249" s="16" t="s">
        <v>317</v>
      </c>
      <c r="BE249" s="156">
        <f t="shared" si="14"/>
        <v>0</v>
      </c>
      <c r="BF249" s="156">
        <f t="shared" si="15"/>
        <v>0</v>
      </c>
      <c r="BG249" s="156">
        <f t="shared" si="16"/>
        <v>0</v>
      </c>
      <c r="BH249" s="156">
        <f t="shared" si="17"/>
        <v>0</v>
      </c>
      <c r="BI249" s="156">
        <f t="shared" si="18"/>
        <v>0</v>
      </c>
      <c r="BJ249" s="16" t="s">
        <v>88</v>
      </c>
      <c r="BK249" s="156">
        <f t="shared" si="19"/>
        <v>0</v>
      </c>
      <c r="BL249" s="16" t="s">
        <v>396</v>
      </c>
      <c r="BM249" s="155" t="s">
        <v>10821</v>
      </c>
    </row>
    <row r="250" spans="2:65" s="1" customFormat="1" ht="24.15" customHeight="1">
      <c r="B250" s="142"/>
      <c r="C250" s="179" t="s">
        <v>699</v>
      </c>
      <c r="D250" s="179" t="s">
        <v>454</v>
      </c>
      <c r="E250" s="180" t="s">
        <v>10752</v>
      </c>
      <c r="F250" s="181" t="s">
        <v>10753</v>
      </c>
      <c r="G250" s="182" t="s">
        <v>444</v>
      </c>
      <c r="H250" s="183">
        <v>65</v>
      </c>
      <c r="I250" s="184"/>
      <c r="J250" s="185">
        <f t="shared" si="10"/>
        <v>0</v>
      </c>
      <c r="K250" s="186"/>
      <c r="L250" s="187"/>
      <c r="M250" s="188" t="s">
        <v>1</v>
      </c>
      <c r="N250" s="189" t="s">
        <v>42</v>
      </c>
      <c r="P250" s="153">
        <f t="shared" si="11"/>
        <v>0</v>
      </c>
      <c r="Q250" s="153">
        <v>0</v>
      </c>
      <c r="R250" s="153">
        <f t="shared" si="12"/>
        <v>0</v>
      </c>
      <c r="S250" s="153">
        <v>0</v>
      </c>
      <c r="T250" s="154">
        <f t="shared" si="13"/>
        <v>0</v>
      </c>
      <c r="AR250" s="155" t="s">
        <v>481</v>
      </c>
      <c r="AT250" s="155" t="s">
        <v>454</v>
      </c>
      <c r="AU250" s="155" t="s">
        <v>88</v>
      </c>
      <c r="AY250" s="16" t="s">
        <v>317</v>
      </c>
      <c r="BE250" s="156">
        <f t="shared" si="14"/>
        <v>0</v>
      </c>
      <c r="BF250" s="156">
        <f t="shared" si="15"/>
        <v>0</v>
      </c>
      <c r="BG250" s="156">
        <f t="shared" si="16"/>
        <v>0</v>
      </c>
      <c r="BH250" s="156">
        <f t="shared" si="17"/>
        <v>0</v>
      </c>
      <c r="BI250" s="156">
        <f t="shared" si="18"/>
        <v>0</v>
      </c>
      <c r="BJ250" s="16" t="s">
        <v>88</v>
      </c>
      <c r="BK250" s="156">
        <f t="shared" si="19"/>
        <v>0</v>
      </c>
      <c r="BL250" s="16" t="s">
        <v>396</v>
      </c>
      <c r="BM250" s="155" t="s">
        <v>10822</v>
      </c>
    </row>
    <row r="251" spans="2:65" s="1" customFormat="1" ht="33" customHeight="1">
      <c r="B251" s="142"/>
      <c r="C251" s="143" t="s">
        <v>1642</v>
      </c>
      <c r="D251" s="143" t="s">
        <v>319</v>
      </c>
      <c r="E251" s="144" t="s">
        <v>10823</v>
      </c>
      <c r="F251" s="145" t="s">
        <v>10824</v>
      </c>
      <c r="G251" s="146" t="s">
        <v>7005</v>
      </c>
      <c r="H251" s="147">
        <v>1</v>
      </c>
      <c r="I251" s="148"/>
      <c r="J251" s="149">
        <f t="shared" si="10"/>
        <v>0</v>
      </c>
      <c r="K251" s="150"/>
      <c r="L251" s="31"/>
      <c r="M251" s="151" t="s">
        <v>1</v>
      </c>
      <c r="N251" s="152" t="s">
        <v>42</v>
      </c>
      <c r="P251" s="153">
        <f t="shared" si="11"/>
        <v>0</v>
      </c>
      <c r="Q251" s="153">
        <v>0</v>
      </c>
      <c r="R251" s="153">
        <f t="shared" si="12"/>
        <v>0</v>
      </c>
      <c r="S251" s="153">
        <v>0</v>
      </c>
      <c r="T251" s="154">
        <f t="shared" si="13"/>
        <v>0</v>
      </c>
      <c r="AR251" s="155" t="s">
        <v>396</v>
      </c>
      <c r="AT251" s="155" t="s">
        <v>319</v>
      </c>
      <c r="AU251" s="155" t="s">
        <v>88</v>
      </c>
      <c r="AY251" s="16" t="s">
        <v>317</v>
      </c>
      <c r="BE251" s="156">
        <f t="shared" si="14"/>
        <v>0</v>
      </c>
      <c r="BF251" s="156">
        <f t="shared" si="15"/>
        <v>0</v>
      </c>
      <c r="BG251" s="156">
        <f t="shared" si="16"/>
        <v>0</v>
      </c>
      <c r="BH251" s="156">
        <f t="shared" si="17"/>
        <v>0</v>
      </c>
      <c r="BI251" s="156">
        <f t="shared" si="18"/>
        <v>0</v>
      </c>
      <c r="BJ251" s="16" t="s">
        <v>88</v>
      </c>
      <c r="BK251" s="156">
        <f t="shared" si="19"/>
        <v>0</v>
      </c>
      <c r="BL251" s="16" t="s">
        <v>396</v>
      </c>
      <c r="BM251" s="155" t="s">
        <v>10825</v>
      </c>
    </row>
    <row r="252" spans="2:65" s="11" customFormat="1" ht="22.75" customHeight="1">
      <c r="B252" s="130"/>
      <c r="D252" s="131" t="s">
        <v>75</v>
      </c>
      <c r="E252" s="140" t="s">
        <v>656</v>
      </c>
      <c r="F252" s="140" t="s">
        <v>10826</v>
      </c>
      <c r="I252" s="133"/>
      <c r="J252" s="141">
        <f>BK252</f>
        <v>0</v>
      </c>
      <c r="L252" s="130"/>
      <c r="M252" s="135"/>
      <c r="P252" s="136">
        <f>SUM(P253:P287)</f>
        <v>0</v>
      </c>
      <c r="R252" s="136">
        <f>SUM(R253:R287)</f>
        <v>0</v>
      </c>
      <c r="T252" s="137">
        <f>SUM(T253:T287)</f>
        <v>0</v>
      </c>
      <c r="AR252" s="131" t="s">
        <v>83</v>
      </c>
      <c r="AT252" s="138" t="s">
        <v>75</v>
      </c>
      <c r="AU252" s="138" t="s">
        <v>83</v>
      </c>
      <c r="AY252" s="131" t="s">
        <v>317</v>
      </c>
      <c r="BK252" s="139">
        <f>SUM(BK253:BK287)</f>
        <v>0</v>
      </c>
    </row>
    <row r="253" spans="2:65" s="1" customFormat="1" ht="24.15" customHeight="1">
      <c r="B253" s="142"/>
      <c r="C253" s="179" t="s">
        <v>702</v>
      </c>
      <c r="D253" s="179" t="s">
        <v>454</v>
      </c>
      <c r="E253" s="180" t="s">
        <v>10827</v>
      </c>
      <c r="F253" s="181" t="s">
        <v>10828</v>
      </c>
      <c r="G253" s="182" t="s">
        <v>467</v>
      </c>
      <c r="H253" s="183">
        <v>1</v>
      </c>
      <c r="I253" s="184"/>
      <c r="J253" s="185">
        <f>ROUND(I253*H253,2)</f>
        <v>0</v>
      </c>
      <c r="K253" s="186"/>
      <c r="L253" s="187"/>
      <c r="M253" s="188" t="s">
        <v>1</v>
      </c>
      <c r="N253" s="189" t="s">
        <v>42</v>
      </c>
      <c r="P253" s="153">
        <f>O253*H253</f>
        <v>0</v>
      </c>
      <c r="Q253" s="153">
        <v>0</v>
      </c>
      <c r="R253" s="153">
        <f>Q253*H253</f>
        <v>0</v>
      </c>
      <c r="S253" s="153">
        <v>0</v>
      </c>
      <c r="T253" s="154">
        <f>S253*H253</f>
        <v>0</v>
      </c>
      <c r="AR253" s="155" t="s">
        <v>481</v>
      </c>
      <c r="AT253" s="155" t="s">
        <v>454</v>
      </c>
      <c r="AU253" s="155" t="s">
        <v>88</v>
      </c>
      <c r="AY253" s="16" t="s">
        <v>317</v>
      </c>
      <c r="BE253" s="156">
        <f>IF(N253="základná",J253,0)</f>
        <v>0</v>
      </c>
      <c r="BF253" s="156">
        <f>IF(N253="znížená",J253,0)</f>
        <v>0</v>
      </c>
      <c r="BG253" s="156">
        <f>IF(N253="zákl. prenesená",J253,0)</f>
        <v>0</v>
      </c>
      <c r="BH253" s="156">
        <f>IF(N253="zníž. prenesená",J253,0)</f>
        <v>0</v>
      </c>
      <c r="BI253" s="156">
        <f>IF(N253="nulová",J253,0)</f>
        <v>0</v>
      </c>
      <c r="BJ253" s="16" t="s">
        <v>88</v>
      </c>
      <c r="BK253" s="156">
        <f>ROUND(I253*H253,2)</f>
        <v>0</v>
      </c>
      <c r="BL253" s="16" t="s">
        <v>396</v>
      </c>
      <c r="BM253" s="155" t="s">
        <v>10829</v>
      </c>
    </row>
    <row r="254" spans="2:65" s="1" customFormat="1" ht="45">
      <c r="B254" s="31"/>
      <c r="D254" s="158" t="s">
        <v>597</v>
      </c>
      <c r="F254" s="195" t="s">
        <v>10830</v>
      </c>
      <c r="I254" s="196"/>
      <c r="L254" s="31"/>
      <c r="M254" s="197"/>
      <c r="T254" s="58"/>
      <c r="AT254" s="16" t="s">
        <v>597</v>
      </c>
      <c r="AU254" s="16" t="s">
        <v>88</v>
      </c>
    </row>
    <row r="255" spans="2:65" s="1" customFormat="1" ht="16.5" customHeight="1">
      <c r="B255" s="142"/>
      <c r="C255" s="179" t="s">
        <v>1658</v>
      </c>
      <c r="D255" s="179" t="s">
        <v>454</v>
      </c>
      <c r="E255" s="180" t="s">
        <v>10831</v>
      </c>
      <c r="F255" s="181" t="s">
        <v>10656</v>
      </c>
      <c r="G255" s="182" t="s">
        <v>467</v>
      </c>
      <c r="H255" s="183">
        <v>1</v>
      </c>
      <c r="I255" s="184"/>
      <c r="J255" s="185">
        <f t="shared" ref="J255:J287" si="20">ROUND(I255*H255,2)</f>
        <v>0</v>
      </c>
      <c r="K255" s="186"/>
      <c r="L255" s="187"/>
      <c r="M255" s="188" t="s">
        <v>1</v>
      </c>
      <c r="N255" s="189" t="s">
        <v>42</v>
      </c>
      <c r="P255" s="153">
        <f t="shared" ref="P255:P287" si="21">O255*H255</f>
        <v>0</v>
      </c>
      <c r="Q255" s="153">
        <v>0</v>
      </c>
      <c r="R255" s="153">
        <f t="shared" ref="R255:R287" si="22">Q255*H255</f>
        <v>0</v>
      </c>
      <c r="S255" s="153">
        <v>0</v>
      </c>
      <c r="T255" s="154">
        <f t="shared" ref="T255:T287" si="23">S255*H255</f>
        <v>0</v>
      </c>
      <c r="AR255" s="155" t="s">
        <v>481</v>
      </c>
      <c r="AT255" s="155" t="s">
        <v>454</v>
      </c>
      <c r="AU255" s="155" t="s">
        <v>88</v>
      </c>
      <c r="AY255" s="16" t="s">
        <v>317</v>
      </c>
      <c r="BE255" s="156">
        <f t="shared" ref="BE255:BE287" si="24">IF(N255="základná",J255,0)</f>
        <v>0</v>
      </c>
      <c r="BF255" s="156">
        <f t="shared" ref="BF255:BF287" si="25">IF(N255="znížená",J255,0)</f>
        <v>0</v>
      </c>
      <c r="BG255" s="156">
        <f t="shared" ref="BG255:BG287" si="26">IF(N255="zákl. prenesená",J255,0)</f>
        <v>0</v>
      </c>
      <c r="BH255" s="156">
        <f t="shared" ref="BH255:BH287" si="27">IF(N255="zníž. prenesená",J255,0)</f>
        <v>0</v>
      </c>
      <c r="BI255" s="156">
        <f t="shared" ref="BI255:BI287" si="28">IF(N255="nulová",J255,0)</f>
        <v>0</v>
      </c>
      <c r="BJ255" s="16" t="s">
        <v>88</v>
      </c>
      <c r="BK255" s="156">
        <f t="shared" ref="BK255:BK287" si="29">ROUND(I255*H255,2)</f>
        <v>0</v>
      </c>
      <c r="BL255" s="16" t="s">
        <v>396</v>
      </c>
      <c r="BM255" s="155" t="s">
        <v>10832</v>
      </c>
    </row>
    <row r="256" spans="2:65" s="1" customFormat="1" ht="16.5" customHeight="1">
      <c r="B256" s="142"/>
      <c r="C256" s="179" t="s">
        <v>706</v>
      </c>
      <c r="D256" s="179" t="s">
        <v>454</v>
      </c>
      <c r="E256" s="180" t="s">
        <v>9703</v>
      </c>
      <c r="F256" s="181" t="s">
        <v>10658</v>
      </c>
      <c r="G256" s="182" t="s">
        <v>467</v>
      </c>
      <c r="H256" s="183">
        <v>1</v>
      </c>
      <c r="I256" s="184"/>
      <c r="J256" s="185">
        <f t="shared" si="20"/>
        <v>0</v>
      </c>
      <c r="K256" s="186"/>
      <c r="L256" s="187"/>
      <c r="M256" s="188" t="s">
        <v>1</v>
      </c>
      <c r="N256" s="189" t="s">
        <v>42</v>
      </c>
      <c r="P256" s="153">
        <f t="shared" si="21"/>
        <v>0</v>
      </c>
      <c r="Q256" s="153">
        <v>0</v>
      </c>
      <c r="R256" s="153">
        <f t="shared" si="22"/>
        <v>0</v>
      </c>
      <c r="S256" s="153">
        <v>0</v>
      </c>
      <c r="T256" s="154">
        <f t="shared" si="23"/>
        <v>0</v>
      </c>
      <c r="AR256" s="155" t="s">
        <v>481</v>
      </c>
      <c r="AT256" s="155" t="s">
        <v>454</v>
      </c>
      <c r="AU256" s="155" t="s">
        <v>88</v>
      </c>
      <c r="AY256" s="16" t="s">
        <v>317</v>
      </c>
      <c r="BE256" s="156">
        <f t="shared" si="24"/>
        <v>0</v>
      </c>
      <c r="BF256" s="156">
        <f t="shared" si="25"/>
        <v>0</v>
      </c>
      <c r="BG256" s="156">
        <f t="shared" si="26"/>
        <v>0</v>
      </c>
      <c r="BH256" s="156">
        <f t="shared" si="27"/>
        <v>0</v>
      </c>
      <c r="BI256" s="156">
        <f t="shared" si="28"/>
        <v>0</v>
      </c>
      <c r="BJ256" s="16" t="s">
        <v>88</v>
      </c>
      <c r="BK256" s="156">
        <f t="shared" si="29"/>
        <v>0</v>
      </c>
      <c r="BL256" s="16" t="s">
        <v>396</v>
      </c>
      <c r="BM256" s="155" t="s">
        <v>10833</v>
      </c>
    </row>
    <row r="257" spans="2:65" s="1" customFormat="1" ht="16.5" customHeight="1">
      <c r="B257" s="142"/>
      <c r="C257" s="179" t="s">
        <v>1670</v>
      </c>
      <c r="D257" s="179" t="s">
        <v>454</v>
      </c>
      <c r="E257" s="180" t="s">
        <v>10766</v>
      </c>
      <c r="F257" s="181" t="s">
        <v>10767</v>
      </c>
      <c r="G257" s="182" t="s">
        <v>467</v>
      </c>
      <c r="H257" s="183">
        <v>4</v>
      </c>
      <c r="I257" s="184"/>
      <c r="J257" s="185">
        <f t="shared" si="20"/>
        <v>0</v>
      </c>
      <c r="K257" s="186"/>
      <c r="L257" s="187"/>
      <c r="M257" s="188" t="s">
        <v>1</v>
      </c>
      <c r="N257" s="189" t="s">
        <v>42</v>
      </c>
      <c r="P257" s="153">
        <f t="shared" si="21"/>
        <v>0</v>
      </c>
      <c r="Q257" s="153">
        <v>0</v>
      </c>
      <c r="R257" s="153">
        <f t="shared" si="22"/>
        <v>0</v>
      </c>
      <c r="S257" s="153">
        <v>0</v>
      </c>
      <c r="T257" s="154">
        <f t="shared" si="23"/>
        <v>0</v>
      </c>
      <c r="AR257" s="155" t="s">
        <v>481</v>
      </c>
      <c r="AT257" s="155" t="s">
        <v>454</v>
      </c>
      <c r="AU257" s="155" t="s">
        <v>88</v>
      </c>
      <c r="AY257" s="16" t="s">
        <v>317</v>
      </c>
      <c r="BE257" s="156">
        <f t="shared" si="24"/>
        <v>0</v>
      </c>
      <c r="BF257" s="156">
        <f t="shared" si="25"/>
        <v>0</v>
      </c>
      <c r="BG257" s="156">
        <f t="shared" si="26"/>
        <v>0</v>
      </c>
      <c r="BH257" s="156">
        <f t="shared" si="27"/>
        <v>0</v>
      </c>
      <c r="BI257" s="156">
        <f t="shared" si="28"/>
        <v>0</v>
      </c>
      <c r="BJ257" s="16" t="s">
        <v>88</v>
      </c>
      <c r="BK257" s="156">
        <f t="shared" si="29"/>
        <v>0</v>
      </c>
      <c r="BL257" s="16" t="s">
        <v>396</v>
      </c>
      <c r="BM257" s="155" t="s">
        <v>10834</v>
      </c>
    </row>
    <row r="258" spans="2:65" s="1" customFormat="1" ht="16.5" customHeight="1">
      <c r="B258" s="142"/>
      <c r="C258" s="179" t="s">
        <v>709</v>
      </c>
      <c r="D258" s="179" t="s">
        <v>454</v>
      </c>
      <c r="E258" s="180" t="s">
        <v>10666</v>
      </c>
      <c r="F258" s="181" t="s">
        <v>10667</v>
      </c>
      <c r="G258" s="182" t="s">
        <v>10668</v>
      </c>
      <c r="H258" s="183">
        <v>8</v>
      </c>
      <c r="I258" s="184"/>
      <c r="J258" s="185">
        <f t="shared" si="20"/>
        <v>0</v>
      </c>
      <c r="K258" s="186"/>
      <c r="L258" s="187"/>
      <c r="M258" s="188" t="s">
        <v>1</v>
      </c>
      <c r="N258" s="189" t="s">
        <v>42</v>
      </c>
      <c r="P258" s="153">
        <f t="shared" si="21"/>
        <v>0</v>
      </c>
      <c r="Q258" s="153">
        <v>0</v>
      </c>
      <c r="R258" s="153">
        <f t="shared" si="22"/>
        <v>0</v>
      </c>
      <c r="S258" s="153">
        <v>0</v>
      </c>
      <c r="T258" s="154">
        <f t="shared" si="23"/>
        <v>0</v>
      </c>
      <c r="AR258" s="155" t="s">
        <v>481</v>
      </c>
      <c r="AT258" s="155" t="s">
        <v>454</v>
      </c>
      <c r="AU258" s="155" t="s">
        <v>88</v>
      </c>
      <c r="AY258" s="16" t="s">
        <v>317</v>
      </c>
      <c r="BE258" s="156">
        <f t="shared" si="24"/>
        <v>0</v>
      </c>
      <c r="BF258" s="156">
        <f t="shared" si="25"/>
        <v>0</v>
      </c>
      <c r="BG258" s="156">
        <f t="shared" si="26"/>
        <v>0</v>
      </c>
      <c r="BH258" s="156">
        <f t="shared" si="27"/>
        <v>0</v>
      </c>
      <c r="BI258" s="156">
        <f t="shared" si="28"/>
        <v>0</v>
      </c>
      <c r="BJ258" s="16" t="s">
        <v>88</v>
      </c>
      <c r="BK258" s="156">
        <f t="shared" si="29"/>
        <v>0</v>
      </c>
      <c r="BL258" s="16" t="s">
        <v>396</v>
      </c>
      <c r="BM258" s="155" t="s">
        <v>10835</v>
      </c>
    </row>
    <row r="259" spans="2:65" s="1" customFormat="1" ht="16.5" customHeight="1">
      <c r="B259" s="142"/>
      <c r="C259" s="179" t="s">
        <v>1678</v>
      </c>
      <c r="D259" s="179" t="s">
        <v>454</v>
      </c>
      <c r="E259" s="180" t="s">
        <v>10670</v>
      </c>
      <c r="F259" s="181" t="s">
        <v>10671</v>
      </c>
      <c r="G259" s="182" t="s">
        <v>10668</v>
      </c>
      <c r="H259" s="183">
        <v>12</v>
      </c>
      <c r="I259" s="184"/>
      <c r="J259" s="185">
        <f t="shared" si="20"/>
        <v>0</v>
      </c>
      <c r="K259" s="186"/>
      <c r="L259" s="187"/>
      <c r="M259" s="188" t="s">
        <v>1</v>
      </c>
      <c r="N259" s="189" t="s">
        <v>42</v>
      </c>
      <c r="P259" s="153">
        <f t="shared" si="21"/>
        <v>0</v>
      </c>
      <c r="Q259" s="153">
        <v>0</v>
      </c>
      <c r="R259" s="153">
        <f t="shared" si="22"/>
        <v>0</v>
      </c>
      <c r="S259" s="153">
        <v>0</v>
      </c>
      <c r="T259" s="154">
        <f t="shared" si="23"/>
        <v>0</v>
      </c>
      <c r="AR259" s="155" t="s">
        <v>481</v>
      </c>
      <c r="AT259" s="155" t="s">
        <v>454</v>
      </c>
      <c r="AU259" s="155" t="s">
        <v>88</v>
      </c>
      <c r="AY259" s="16" t="s">
        <v>317</v>
      </c>
      <c r="BE259" s="156">
        <f t="shared" si="24"/>
        <v>0</v>
      </c>
      <c r="BF259" s="156">
        <f t="shared" si="25"/>
        <v>0</v>
      </c>
      <c r="BG259" s="156">
        <f t="shared" si="26"/>
        <v>0</v>
      </c>
      <c r="BH259" s="156">
        <f t="shared" si="27"/>
        <v>0</v>
      </c>
      <c r="BI259" s="156">
        <f t="shared" si="28"/>
        <v>0</v>
      </c>
      <c r="BJ259" s="16" t="s">
        <v>88</v>
      </c>
      <c r="BK259" s="156">
        <f t="shared" si="29"/>
        <v>0</v>
      </c>
      <c r="BL259" s="16" t="s">
        <v>396</v>
      </c>
      <c r="BM259" s="155" t="s">
        <v>10836</v>
      </c>
    </row>
    <row r="260" spans="2:65" s="1" customFormat="1" ht="16.5" customHeight="1">
      <c r="B260" s="142"/>
      <c r="C260" s="179" t="s">
        <v>715</v>
      </c>
      <c r="D260" s="179" t="s">
        <v>454</v>
      </c>
      <c r="E260" s="180" t="s">
        <v>10673</v>
      </c>
      <c r="F260" s="181" t="s">
        <v>10674</v>
      </c>
      <c r="G260" s="182" t="s">
        <v>10668</v>
      </c>
      <c r="H260" s="183">
        <v>10</v>
      </c>
      <c r="I260" s="184"/>
      <c r="J260" s="185">
        <f t="shared" si="20"/>
        <v>0</v>
      </c>
      <c r="K260" s="186"/>
      <c r="L260" s="187"/>
      <c r="M260" s="188" t="s">
        <v>1</v>
      </c>
      <c r="N260" s="189" t="s">
        <v>42</v>
      </c>
      <c r="P260" s="153">
        <f t="shared" si="21"/>
        <v>0</v>
      </c>
      <c r="Q260" s="153">
        <v>0</v>
      </c>
      <c r="R260" s="153">
        <f t="shared" si="22"/>
        <v>0</v>
      </c>
      <c r="S260" s="153">
        <v>0</v>
      </c>
      <c r="T260" s="154">
        <f t="shared" si="23"/>
        <v>0</v>
      </c>
      <c r="AR260" s="155" t="s">
        <v>481</v>
      </c>
      <c r="AT260" s="155" t="s">
        <v>454</v>
      </c>
      <c r="AU260" s="155" t="s">
        <v>88</v>
      </c>
      <c r="AY260" s="16" t="s">
        <v>317</v>
      </c>
      <c r="BE260" s="156">
        <f t="shared" si="24"/>
        <v>0</v>
      </c>
      <c r="BF260" s="156">
        <f t="shared" si="25"/>
        <v>0</v>
      </c>
      <c r="BG260" s="156">
        <f t="shared" si="26"/>
        <v>0</v>
      </c>
      <c r="BH260" s="156">
        <f t="shared" si="27"/>
        <v>0</v>
      </c>
      <c r="BI260" s="156">
        <f t="shared" si="28"/>
        <v>0</v>
      </c>
      <c r="BJ260" s="16" t="s">
        <v>88</v>
      </c>
      <c r="BK260" s="156">
        <f t="shared" si="29"/>
        <v>0</v>
      </c>
      <c r="BL260" s="16" t="s">
        <v>396</v>
      </c>
      <c r="BM260" s="155" t="s">
        <v>10837</v>
      </c>
    </row>
    <row r="261" spans="2:65" s="1" customFormat="1" ht="16.5" customHeight="1">
      <c r="B261" s="142"/>
      <c r="C261" s="179" t="s">
        <v>1688</v>
      </c>
      <c r="D261" s="179" t="s">
        <v>454</v>
      </c>
      <c r="E261" s="180" t="s">
        <v>10676</v>
      </c>
      <c r="F261" s="181" t="s">
        <v>10677</v>
      </c>
      <c r="G261" s="182" t="s">
        <v>444</v>
      </c>
      <c r="H261" s="183">
        <v>4</v>
      </c>
      <c r="I261" s="184"/>
      <c r="J261" s="185">
        <f t="shared" si="20"/>
        <v>0</v>
      </c>
      <c r="K261" s="186"/>
      <c r="L261" s="187"/>
      <c r="M261" s="188" t="s">
        <v>1</v>
      </c>
      <c r="N261" s="189" t="s">
        <v>42</v>
      </c>
      <c r="P261" s="153">
        <f t="shared" si="21"/>
        <v>0</v>
      </c>
      <c r="Q261" s="153">
        <v>0</v>
      </c>
      <c r="R261" s="153">
        <f t="shared" si="22"/>
        <v>0</v>
      </c>
      <c r="S261" s="153">
        <v>0</v>
      </c>
      <c r="T261" s="154">
        <f t="shared" si="23"/>
        <v>0</v>
      </c>
      <c r="AR261" s="155" t="s">
        <v>481</v>
      </c>
      <c r="AT261" s="155" t="s">
        <v>454</v>
      </c>
      <c r="AU261" s="155" t="s">
        <v>88</v>
      </c>
      <c r="AY261" s="16" t="s">
        <v>317</v>
      </c>
      <c r="BE261" s="156">
        <f t="shared" si="24"/>
        <v>0</v>
      </c>
      <c r="BF261" s="156">
        <f t="shared" si="25"/>
        <v>0</v>
      </c>
      <c r="BG261" s="156">
        <f t="shared" si="26"/>
        <v>0</v>
      </c>
      <c r="BH261" s="156">
        <f t="shared" si="27"/>
        <v>0</v>
      </c>
      <c r="BI261" s="156">
        <f t="shared" si="28"/>
        <v>0</v>
      </c>
      <c r="BJ261" s="16" t="s">
        <v>88</v>
      </c>
      <c r="BK261" s="156">
        <f t="shared" si="29"/>
        <v>0</v>
      </c>
      <c r="BL261" s="16" t="s">
        <v>396</v>
      </c>
      <c r="BM261" s="155" t="s">
        <v>10838</v>
      </c>
    </row>
    <row r="262" spans="2:65" s="1" customFormat="1" ht="16.5" customHeight="1">
      <c r="B262" s="142"/>
      <c r="C262" s="179" t="s">
        <v>719</v>
      </c>
      <c r="D262" s="179" t="s">
        <v>454</v>
      </c>
      <c r="E262" s="180" t="s">
        <v>10679</v>
      </c>
      <c r="F262" s="181" t="s">
        <v>10680</v>
      </c>
      <c r="G262" s="182" t="s">
        <v>10668</v>
      </c>
      <c r="H262" s="183">
        <v>20</v>
      </c>
      <c r="I262" s="184"/>
      <c r="J262" s="185">
        <f t="shared" si="20"/>
        <v>0</v>
      </c>
      <c r="K262" s="186"/>
      <c r="L262" s="187"/>
      <c r="M262" s="188" t="s">
        <v>1</v>
      </c>
      <c r="N262" s="189" t="s">
        <v>42</v>
      </c>
      <c r="P262" s="153">
        <f t="shared" si="21"/>
        <v>0</v>
      </c>
      <c r="Q262" s="153">
        <v>0</v>
      </c>
      <c r="R262" s="153">
        <f t="shared" si="22"/>
        <v>0</v>
      </c>
      <c r="S262" s="153">
        <v>0</v>
      </c>
      <c r="T262" s="154">
        <f t="shared" si="23"/>
        <v>0</v>
      </c>
      <c r="AR262" s="155" t="s">
        <v>481</v>
      </c>
      <c r="AT262" s="155" t="s">
        <v>454</v>
      </c>
      <c r="AU262" s="155" t="s">
        <v>88</v>
      </c>
      <c r="AY262" s="16" t="s">
        <v>317</v>
      </c>
      <c r="BE262" s="156">
        <f t="shared" si="24"/>
        <v>0</v>
      </c>
      <c r="BF262" s="156">
        <f t="shared" si="25"/>
        <v>0</v>
      </c>
      <c r="BG262" s="156">
        <f t="shared" si="26"/>
        <v>0</v>
      </c>
      <c r="BH262" s="156">
        <f t="shared" si="27"/>
        <v>0</v>
      </c>
      <c r="BI262" s="156">
        <f t="shared" si="28"/>
        <v>0</v>
      </c>
      <c r="BJ262" s="16" t="s">
        <v>88</v>
      </c>
      <c r="BK262" s="156">
        <f t="shared" si="29"/>
        <v>0</v>
      </c>
      <c r="BL262" s="16" t="s">
        <v>396</v>
      </c>
      <c r="BM262" s="155" t="s">
        <v>10839</v>
      </c>
    </row>
    <row r="263" spans="2:65" s="1" customFormat="1" ht="16.5" customHeight="1">
      <c r="B263" s="142"/>
      <c r="C263" s="179" t="s">
        <v>1697</v>
      </c>
      <c r="D263" s="179" t="s">
        <v>454</v>
      </c>
      <c r="E263" s="180" t="s">
        <v>10682</v>
      </c>
      <c r="F263" s="181" t="s">
        <v>10683</v>
      </c>
      <c r="G263" s="182" t="s">
        <v>7005</v>
      </c>
      <c r="H263" s="183">
        <v>1</v>
      </c>
      <c r="I263" s="184"/>
      <c r="J263" s="185">
        <f t="shared" si="20"/>
        <v>0</v>
      </c>
      <c r="K263" s="186"/>
      <c r="L263" s="187"/>
      <c r="M263" s="188" t="s">
        <v>1</v>
      </c>
      <c r="N263" s="189" t="s">
        <v>42</v>
      </c>
      <c r="P263" s="153">
        <f t="shared" si="21"/>
        <v>0</v>
      </c>
      <c r="Q263" s="153">
        <v>0</v>
      </c>
      <c r="R263" s="153">
        <f t="shared" si="22"/>
        <v>0</v>
      </c>
      <c r="S263" s="153">
        <v>0</v>
      </c>
      <c r="T263" s="154">
        <f t="shared" si="23"/>
        <v>0</v>
      </c>
      <c r="AR263" s="155" t="s">
        <v>481</v>
      </c>
      <c r="AT263" s="155" t="s">
        <v>454</v>
      </c>
      <c r="AU263" s="155" t="s">
        <v>88</v>
      </c>
      <c r="AY263" s="16" t="s">
        <v>317</v>
      </c>
      <c r="BE263" s="156">
        <f t="shared" si="24"/>
        <v>0</v>
      </c>
      <c r="BF263" s="156">
        <f t="shared" si="25"/>
        <v>0</v>
      </c>
      <c r="BG263" s="156">
        <f t="shared" si="26"/>
        <v>0</v>
      </c>
      <c r="BH263" s="156">
        <f t="shared" si="27"/>
        <v>0</v>
      </c>
      <c r="BI263" s="156">
        <f t="shared" si="28"/>
        <v>0</v>
      </c>
      <c r="BJ263" s="16" t="s">
        <v>88</v>
      </c>
      <c r="BK263" s="156">
        <f t="shared" si="29"/>
        <v>0</v>
      </c>
      <c r="BL263" s="16" t="s">
        <v>396</v>
      </c>
      <c r="BM263" s="155" t="s">
        <v>10840</v>
      </c>
    </row>
    <row r="264" spans="2:65" s="1" customFormat="1" ht="16.5" customHeight="1">
      <c r="B264" s="142"/>
      <c r="C264" s="179" t="s">
        <v>1704</v>
      </c>
      <c r="D264" s="179" t="s">
        <v>454</v>
      </c>
      <c r="E264" s="180" t="s">
        <v>10687</v>
      </c>
      <c r="F264" s="181" t="s">
        <v>10688</v>
      </c>
      <c r="G264" s="182" t="s">
        <v>467</v>
      </c>
      <c r="H264" s="183">
        <v>1</v>
      </c>
      <c r="I264" s="184"/>
      <c r="J264" s="185">
        <f t="shared" si="20"/>
        <v>0</v>
      </c>
      <c r="K264" s="186"/>
      <c r="L264" s="187"/>
      <c r="M264" s="188" t="s">
        <v>1</v>
      </c>
      <c r="N264" s="189" t="s">
        <v>42</v>
      </c>
      <c r="P264" s="153">
        <f t="shared" si="21"/>
        <v>0</v>
      </c>
      <c r="Q264" s="153">
        <v>0</v>
      </c>
      <c r="R264" s="153">
        <f t="shared" si="22"/>
        <v>0</v>
      </c>
      <c r="S264" s="153">
        <v>0</v>
      </c>
      <c r="T264" s="154">
        <f t="shared" si="23"/>
        <v>0</v>
      </c>
      <c r="AR264" s="155" t="s">
        <v>481</v>
      </c>
      <c r="AT264" s="155" t="s">
        <v>454</v>
      </c>
      <c r="AU264" s="155" t="s">
        <v>88</v>
      </c>
      <c r="AY264" s="16" t="s">
        <v>317</v>
      </c>
      <c r="BE264" s="156">
        <f t="shared" si="24"/>
        <v>0</v>
      </c>
      <c r="BF264" s="156">
        <f t="shared" si="25"/>
        <v>0</v>
      </c>
      <c r="BG264" s="156">
        <f t="shared" si="26"/>
        <v>0</v>
      </c>
      <c r="BH264" s="156">
        <f t="shared" si="27"/>
        <v>0</v>
      </c>
      <c r="BI264" s="156">
        <f t="shared" si="28"/>
        <v>0</v>
      </c>
      <c r="BJ264" s="16" t="s">
        <v>88</v>
      </c>
      <c r="BK264" s="156">
        <f t="shared" si="29"/>
        <v>0</v>
      </c>
      <c r="BL264" s="16" t="s">
        <v>396</v>
      </c>
      <c r="BM264" s="155" t="s">
        <v>10841</v>
      </c>
    </row>
    <row r="265" spans="2:65" s="1" customFormat="1" ht="33" customHeight="1">
      <c r="B265" s="142"/>
      <c r="C265" s="179" t="s">
        <v>1722</v>
      </c>
      <c r="D265" s="179" t="s">
        <v>454</v>
      </c>
      <c r="E265" s="180" t="s">
        <v>10842</v>
      </c>
      <c r="F265" s="181" t="s">
        <v>10778</v>
      </c>
      <c r="G265" s="182" t="s">
        <v>467</v>
      </c>
      <c r="H265" s="183">
        <v>1</v>
      </c>
      <c r="I265" s="184"/>
      <c r="J265" s="185">
        <f t="shared" si="20"/>
        <v>0</v>
      </c>
      <c r="K265" s="186"/>
      <c r="L265" s="187"/>
      <c r="M265" s="188" t="s">
        <v>1</v>
      </c>
      <c r="N265" s="189" t="s">
        <v>42</v>
      </c>
      <c r="P265" s="153">
        <f t="shared" si="21"/>
        <v>0</v>
      </c>
      <c r="Q265" s="153">
        <v>0</v>
      </c>
      <c r="R265" s="153">
        <f t="shared" si="22"/>
        <v>0</v>
      </c>
      <c r="S265" s="153">
        <v>0</v>
      </c>
      <c r="T265" s="154">
        <f t="shared" si="23"/>
        <v>0</v>
      </c>
      <c r="AR265" s="155" t="s">
        <v>481</v>
      </c>
      <c r="AT265" s="155" t="s">
        <v>454</v>
      </c>
      <c r="AU265" s="155" t="s">
        <v>88</v>
      </c>
      <c r="AY265" s="16" t="s">
        <v>317</v>
      </c>
      <c r="BE265" s="156">
        <f t="shared" si="24"/>
        <v>0</v>
      </c>
      <c r="BF265" s="156">
        <f t="shared" si="25"/>
        <v>0</v>
      </c>
      <c r="BG265" s="156">
        <f t="shared" si="26"/>
        <v>0</v>
      </c>
      <c r="BH265" s="156">
        <f t="shared" si="27"/>
        <v>0</v>
      </c>
      <c r="BI265" s="156">
        <f t="shared" si="28"/>
        <v>0</v>
      </c>
      <c r="BJ265" s="16" t="s">
        <v>88</v>
      </c>
      <c r="BK265" s="156">
        <f t="shared" si="29"/>
        <v>0</v>
      </c>
      <c r="BL265" s="16" t="s">
        <v>396</v>
      </c>
      <c r="BM265" s="155" t="s">
        <v>10843</v>
      </c>
    </row>
    <row r="266" spans="2:65" s="1" customFormat="1" ht="33" customHeight="1">
      <c r="B266" s="142"/>
      <c r="C266" s="179" t="s">
        <v>1726</v>
      </c>
      <c r="D266" s="179" t="s">
        <v>454</v>
      </c>
      <c r="E266" s="180" t="s">
        <v>10844</v>
      </c>
      <c r="F266" s="181" t="s">
        <v>10781</v>
      </c>
      <c r="G266" s="182" t="s">
        <v>467</v>
      </c>
      <c r="H266" s="183">
        <v>1</v>
      </c>
      <c r="I266" s="184"/>
      <c r="J266" s="185">
        <f t="shared" si="20"/>
        <v>0</v>
      </c>
      <c r="K266" s="186"/>
      <c r="L266" s="187"/>
      <c r="M266" s="188" t="s">
        <v>1</v>
      </c>
      <c r="N266" s="189" t="s">
        <v>42</v>
      </c>
      <c r="P266" s="153">
        <f t="shared" si="21"/>
        <v>0</v>
      </c>
      <c r="Q266" s="153">
        <v>0</v>
      </c>
      <c r="R266" s="153">
        <f t="shared" si="22"/>
        <v>0</v>
      </c>
      <c r="S266" s="153">
        <v>0</v>
      </c>
      <c r="T266" s="154">
        <f t="shared" si="23"/>
        <v>0</v>
      </c>
      <c r="AR266" s="155" t="s">
        <v>481</v>
      </c>
      <c r="AT266" s="155" t="s">
        <v>454</v>
      </c>
      <c r="AU266" s="155" t="s">
        <v>88</v>
      </c>
      <c r="AY266" s="16" t="s">
        <v>317</v>
      </c>
      <c r="BE266" s="156">
        <f t="shared" si="24"/>
        <v>0</v>
      </c>
      <c r="BF266" s="156">
        <f t="shared" si="25"/>
        <v>0</v>
      </c>
      <c r="BG266" s="156">
        <f t="shared" si="26"/>
        <v>0</v>
      </c>
      <c r="BH266" s="156">
        <f t="shared" si="27"/>
        <v>0</v>
      </c>
      <c r="BI266" s="156">
        <f t="shared" si="28"/>
        <v>0</v>
      </c>
      <c r="BJ266" s="16" t="s">
        <v>88</v>
      </c>
      <c r="BK266" s="156">
        <f t="shared" si="29"/>
        <v>0</v>
      </c>
      <c r="BL266" s="16" t="s">
        <v>396</v>
      </c>
      <c r="BM266" s="155" t="s">
        <v>10845</v>
      </c>
    </row>
    <row r="267" spans="2:65" s="1" customFormat="1" ht="33" customHeight="1">
      <c r="B267" s="142"/>
      <c r="C267" s="179" t="s">
        <v>1748</v>
      </c>
      <c r="D267" s="179" t="s">
        <v>454</v>
      </c>
      <c r="E267" s="180" t="s">
        <v>10846</v>
      </c>
      <c r="F267" s="181" t="s">
        <v>10847</v>
      </c>
      <c r="G267" s="182" t="s">
        <v>467</v>
      </c>
      <c r="H267" s="183">
        <v>1</v>
      </c>
      <c r="I267" s="184"/>
      <c r="J267" s="185">
        <f t="shared" si="20"/>
        <v>0</v>
      </c>
      <c r="K267" s="186"/>
      <c r="L267" s="187"/>
      <c r="M267" s="188" t="s">
        <v>1</v>
      </c>
      <c r="N267" s="189" t="s">
        <v>42</v>
      </c>
      <c r="P267" s="153">
        <f t="shared" si="21"/>
        <v>0</v>
      </c>
      <c r="Q267" s="153">
        <v>0</v>
      </c>
      <c r="R267" s="153">
        <f t="shared" si="22"/>
        <v>0</v>
      </c>
      <c r="S267" s="153">
        <v>0</v>
      </c>
      <c r="T267" s="154">
        <f t="shared" si="23"/>
        <v>0</v>
      </c>
      <c r="AR267" s="155" t="s">
        <v>481</v>
      </c>
      <c r="AT267" s="155" t="s">
        <v>454</v>
      </c>
      <c r="AU267" s="155" t="s">
        <v>88</v>
      </c>
      <c r="AY267" s="16" t="s">
        <v>317</v>
      </c>
      <c r="BE267" s="156">
        <f t="shared" si="24"/>
        <v>0</v>
      </c>
      <c r="BF267" s="156">
        <f t="shared" si="25"/>
        <v>0</v>
      </c>
      <c r="BG267" s="156">
        <f t="shared" si="26"/>
        <v>0</v>
      </c>
      <c r="BH267" s="156">
        <f t="shared" si="27"/>
        <v>0</v>
      </c>
      <c r="BI267" s="156">
        <f t="shared" si="28"/>
        <v>0</v>
      </c>
      <c r="BJ267" s="16" t="s">
        <v>88</v>
      </c>
      <c r="BK267" s="156">
        <f t="shared" si="29"/>
        <v>0</v>
      </c>
      <c r="BL267" s="16" t="s">
        <v>396</v>
      </c>
      <c r="BM267" s="155" t="s">
        <v>10848</v>
      </c>
    </row>
    <row r="268" spans="2:65" s="1" customFormat="1" ht="33" customHeight="1">
      <c r="B268" s="142"/>
      <c r="C268" s="179" t="s">
        <v>725</v>
      </c>
      <c r="D268" s="179" t="s">
        <v>454</v>
      </c>
      <c r="E268" s="180" t="s">
        <v>10849</v>
      </c>
      <c r="F268" s="181" t="s">
        <v>10696</v>
      </c>
      <c r="G268" s="182" t="s">
        <v>467</v>
      </c>
      <c r="H268" s="183">
        <v>1</v>
      </c>
      <c r="I268" s="184"/>
      <c r="J268" s="185">
        <f t="shared" si="20"/>
        <v>0</v>
      </c>
      <c r="K268" s="186"/>
      <c r="L268" s="187"/>
      <c r="M268" s="188" t="s">
        <v>1</v>
      </c>
      <c r="N268" s="189" t="s">
        <v>42</v>
      </c>
      <c r="P268" s="153">
        <f t="shared" si="21"/>
        <v>0</v>
      </c>
      <c r="Q268" s="153">
        <v>0</v>
      </c>
      <c r="R268" s="153">
        <f t="shared" si="22"/>
        <v>0</v>
      </c>
      <c r="S268" s="153">
        <v>0</v>
      </c>
      <c r="T268" s="154">
        <f t="shared" si="23"/>
        <v>0</v>
      </c>
      <c r="AR268" s="155" t="s">
        <v>481</v>
      </c>
      <c r="AT268" s="155" t="s">
        <v>454</v>
      </c>
      <c r="AU268" s="155" t="s">
        <v>88</v>
      </c>
      <c r="AY268" s="16" t="s">
        <v>317</v>
      </c>
      <c r="BE268" s="156">
        <f t="shared" si="24"/>
        <v>0</v>
      </c>
      <c r="BF268" s="156">
        <f t="shared" si="25"/>
        <v>0</v>
      </c>
      <c r="BG268" s="156">
        <f t="shared" si="26"/>
        <v>0</v>
      </c>
      <c r="BH268" s="156">
        <f t="shared" si="27"/>
        <v>0</v>
      </c>
      <c r="BI268" s="156">
        <f t="shared" si="28"/>
        <v>0</v>
      </c>
      <c r="BJ268" s="16" t="s">
        <v>88</v>
      </c>
      <c r="BK268" s="156">
        <f t="shared" si="29"/>
        <v>0</v>
      </c>
      <c r="BL268" s="16" t="s">
        <v>396</v>
      </c>
      <c r="BM268" s="155" t="s">
        <v>10850</v>
      </c>
    </row>
    <row r="269" spans="2:65" s="1" customFormat="1" ht="33" customHeight="1">
      <c r="B269" s="142"/>
      <c r="C269" s="179" t="s">
        <v>1758</v>
      </c>
      <c r="D269" s="179" t="s">
        <v>454</v>
      </c>
      <c r="E269" s="180" t="s">
        <v>10851</v>
      </c>
      <c r="F269" s="181" t="s">
        <v>10852</v>
      </c>
      <c r="G269" s="182" t="s">
        <v>467</v>
      </c>
      <c r="H269" s="183">
        <v>1</v>
      </c>
      <c r="I269" s="184"/>
      <c r="J269" s="185">
        <f t="shared" si="20"/>
        <v>0</v>
      </c>
      <c r="K269" s="186"/>
      <c r="L269" s="187"/>
      <c r="M269" s="188" t="s">
        <v>1</v>
      </c>
      <c r="N269" s="189" t="s">
        <v>42</v>
      </c>
      <c r="P269" s="153">
        <f t="shared" si="21"/>
        <v>0</v>
      </c>
      <c r="Q269" s="153">
        <v>0</v>
      </c>
      <c r="R269" s="153">
        <f t="shared" si="22"/>
        <v>0</v>
      </c>
      <c r="S269" s="153">
        <v>0</v>
      </c>
      <c r="T269" s="154">
        <f t="shared" si="23"/>
        <v>0</v>
      </c>
      <c r="AR269" s="155" t="s">
        <v>481</v>
      </c>
      <c r="AT269" s="155" t="s">
        <v>454</v>
      </c>
      <c r="AU269" s="155" t="s">
        <v>88</v>
      </c>
      <c r="AY269" s="16" t="s">
        <v>317</v>
      </c>
      <c r="BE269" s="156">
        <f t="shared" si="24"/>
        <v>0</v>
      </c>
      <c r="BF269" s="156">
        <f t="shared" si="25"/>
        <v>0</v>
      </c>
      <c r="BG269" s="156">
        <f t="shared" si="26"/>
        <v>0</v>
      </c>
      <c r="BH269" s="156">
        <f t="shared" si="27"/>
        <v>0</v>
      </c>
      <c r="BI269" s="156">
        <f t="shared" si="28"/>
        <v>0</v>
      </c>
      <c r="BJ269" s="16" t="s">
        <v>88</v>
      </c>
      <c r="BK269" s="156">
        <f t="shared" si="29"/>
        <v>0</v>
      </c>
      <c r="BL269" s="16" t="s">
        <v>396</v>
      </c>
      <c r="BM269" s="155" t="s">
        <v>10853</v>
      </c>
    </row>
    <row r="270" spans="2:65" s="1" customFormat="1" ht="33" customHeight="1">
      <c r="B270" s="142"/>
      <c r="C270" s="179" t="s">
        <v>728</v>
      </c>
      <c r="D270" s="179" t="s">
        <v>454</v>
      </c>
      <c r="E270" s="180" t="s">
        <v>10854</v>
      </c>
      <c r="F270" s="181" t="s">
        <v>10852</v>
      </c>
      <c r="G270" s="182" t="s">
        <v>467</v>
      </c>
      <c r="H270" s="183">
        <v>1</v>
      </c>
      <c r="I270" s="184"/>
      <c r="J270" s="185">
        <f t="shared" si="20"/>
        <v>0</v>
      </c>
      <c r="K270" s="186"/>
      <c r="L270" s="187"/>
      <c r="M270" s="188" t="s">
        <v>1</v>
      </c>
      <c r="N270" s="189" t="s">
        <v>42</v>
      </c>
      <c r="P270" s="153">
        <f t="shared" si="21"/>
        <v>0</v>
      </c>
      <c r="Q270" s="153">
        <v>0</v>
      </c>
      <c r="R270" s="153">
        <f t="shared" si="22"/>
        <v>0</v>
      </c>
      <c r="S270" s="153">
        <v>0</v>
      </c>
      <c r="T270" s="154">
        <f t="shared" si="23"/>
        <v>0</v>
      </c>
      <c r="AR270" s="155" t="s">
        <v>481</v>
      </c>
      <c r="AT270" s="155" t="s">
        <v>454</v>
      </c>
      <c r="AU270" s="155" t="s">
        <v>88</v>
      </c>
      <c r="AY270" s="16" t="s">
        <v>317</v>
      </c>
      <c r="BE270" s="156">
        <f t="shared" si="24"/>
        <v>0</v>
      </c>
      <c r="BF270" s="156">
        <f t="shared" si="25"/>
        <v>0</v>
      </c>
      <c r="BG270" s="156">
        <f t="shared" si="26"/>
        <v>0</v>
      </c>
      <c r="BH270" s="156">
        <f t="shared" si="27"/>
        <v>0</v>
      </c>
      <c r="BI270" s="156">
        <f t="shared" si="28"/>
        <v>0</v>
      </c>
      <c r="BJ270" s="16" t="s">
        <v>88</v>
      </c>
      <c r="BK270" s="156">
        <f t="shared" si="29"/>
        <v>0</v>
      </c>
      <c r="BL270" s="16" t="s">
        <v>396</v>
      </c>
      <c r="BM270" s="155" t="s">
        <v>10855</v>
      </c>
    </row>
    <row r="271" spans="2:65" s="1" customFormat="1" ht="49" customHeight="1">
      <c r="B271" s="142"/>
      <c r="C271" s="179" t="s">
        <v>1769</v>
      </c>
      <c r="D271" s="179" t="s">
        <v>454</v>
      </c>
      <c r="E271" s="180" t="s">
        <v>10856</v>
      </c>
      <c r="F271" s="181" t="s">
        <v>10857</v>
      </c>
      <c r="G271" s="182" t="s">
        <v>467</v>
      </c>
      <c r="H271" s="183">
        <v>2</v>
      </c>
      <c r="I271" s="184"/>
      <c r="J271" s="185">
        <f t="shared" si="20"/>
        <v>0</v>
      </c>
      <c r="K271" s="186"/>
      <c r="L271" s="187"/>
      <c r="M271" s="188" t="s">
        <v>1</v>
      </c>
      <c r="N271" s="189" t="s">
        <v>42</v>
      </c>
      <c r="P271" s="153">
        <f t="shared" si="21"/>
        <v>0</v>
      </c>
      <c r="Q271" s="153">
        <v>0</v>
      </c>
      <c r="R271" s="153">
        <f t="shared" si="22"/>
        <v>0</v>
      </c>
      <c r="S271" s="153">
        <v>0</v>
      </c>
      <c r="T271" s="154">
        <f t="shared" si="23"/>
        <v>0</v>
      </c>
      <c r="AR271" s="155" t="s">
        <v>481</v>
      </c>
      <c r="AT271" s="155" t="s">
        <v>454</v>
      </c>
      <c r="AU271" s="155" t="s">
        <v>88</v>
      </c>
      <c r="AY271" s="16" t="s">
        <v>317</v>
      </c>
      <c r="BE271" s="156">
        <f t="shared" si="24"/>
        <v>0</v>
      </c>
      <c r="BF271" s="156">
        <f t="shared" si="25"/>
        <v>0</v>
      </c>
      <c r="BG271" s="156">
        <f t="shared" si="26"/>
        <v>0</v>
      </c>
      <c r="BH271" s="156">
        <f t="shared" si="27"/>
        <v>0</v>
      </c>
      <c r="BI271" s="156">
        <f t="shared" si="28"/>
        <v>0</v>
      </c>
      <c r="BJ271" s="16" t="s">
        <v>88</v>
      </c>
      <c r="BK271" s="156">
        <f t="shared" si="29"/>
        <v>0</v>
      </c>
      <c r="BL271" s="16" t="s">
        <v>396</v>
      </c>
      <c r="BM271" s="155" t="s">
        <v>10858</v>
      </c>
    </row>
    <row r="272" spans="2:65" s="1" customFormat="1" ht="49" customHeight="1">
      <c r="B272" s="142"/>
      <c r="C272" s="179" t="s">
        <v>732</v>
      </c>
      <c r="D272" s="179" t="s">
        <v>454</v>
      </c>
      <c r="E272" s="180" t="s">
        <v>10859</v>
      </c>
      <c r="F272" s="181" t="s">
        <v>10860</v>
      </c>
      <c r="G272" s="182" t="s">
        <v>467</v>
      </c>
      <c r="H272" s="183">
        <v>2</v>
      </c>
      <c r="I272" s="184"/>
      <c r="J272" s="185">
        <f t="shared" si="20"/>
        <v>0</v>
      </c>
      <c r="K272" s="186"/>
      <c r="L272" s="187"/>
      <c r="M272" s="188" t="s">
        <v>1</v>
      </c>
      <c r="N272" s="189" t="s">
        <v>42</v>
      </c>
      <c r="P272" s="153">
        <f t="shared" si="21"/>
        <v>0</v>
      </c>
      <c r="Q272" s="153">
        <v>0</v>
      </c>
      <c r="R272" s="153">
        <f t="shared" si="22"/>
        <v>0</v>
      </c>
      <c r="S272" s="153">
        <v>0</v>
      </c>
      <c r="T272" s="154">
        <f t="shared" si="23"/>
        <v>0</v>
      </c>
      <c r="AR272" s="155" t="s">
        <v>481</v>
      </c>
      <c r="AT272" s="155" t="s">
        <v>454</v>
      </c>
      <c r="AU272" s="155" t="s">
        <v>88</v>
      </c>
      <c r="AY272" s="16" t="s">
        <v>317</v>
      </c>
      <c r="BE272" s="156">
        <f t="shared" si="24"/>
        <v>0</v>
      </c>
      <c r="BF272" s="156">
        <f t="shared" si="25"/>
        <v>0</v>
      </c>
      <c r="BG272" s="156">
        <f t="shared" si="26"/>
        <v>0</v>
      </c>
      <c r="BH272" s="156">
        <f t="shared" si="27"/>
        <v>0</v>
      </c>
      <c r="BI272" s="156">
        <f t="shared" si="28"/>
        <v>0</v>
      </c>
      <c r="BJ272" s="16" t="s">
        <v>88</v>
      </c>
      <c r="BK272" s="156">
        <f t="shared" si="29"/>
        <v>0</v>
      </c>
      <c r="BL272" s="16" t="s">
        <v>396</v>
      </c>
      <c r="BM272" s="155" t="s">
        <v>10861</v>
      </c>
    </row>
    <row r="273" spans="2:65" s="1" customFormat="1" ht="49" customHeight="1">
      <c r="B273" s="142"/>
      <c r="C273" s="179" t="s">
        <v>1780</v>
      </c>
      <c r="D273" s="179" t="s">
        <v>454</v>
      </c>
      <c r="E273" s="180" t="s">
        <v>10862</v>
      </c>
      <c r="F273" s="181" t="s">
        <v>10802</v>
      </c>
      <c r="G273" s="182" t="s">
        <v>467</v>
      </c>
      <c r="H273" s="183">
        <v>2</v>
      </c>
      <c r="I273" s="184"/>
      <c r="J273" s="185">
        <f t="shared" si="20"/>
        <v>0</v>
      </c>
      <c r="K273" s="186"/>
      <c r="L273" s="187"/>
      <c r="M273" s="188" t="s">
        <v>1</v>
      </c>
      <c r="N273" s="189" t="s">
        <v>42</v>
      </c>
      <c r="P273" s="153">
        <f t="shared" si="21"/>
        <v>0</v>
      </c>
      <c r="Q273" s="153">
        <v>0</v>
      </c>
      <c r="R273" s="153">
        <f t="shared" si="22"/>
        <v>0</v>
      </c>
      <c r="S273" s="153">
        <v>0</v>
      </c>
      <c r="T273" s="154">
        <f t="shared" si="23"/>
        <v>0</v>
      </c>
      <c r="AR273" s="155" t="s">
        <v>481</v>
      </c>
      <c r="AT273" s="155" t="s">
        <v>454</v>
      </c>
      <c r="AU273" s="155" t="s">
        <v>88</v>
      </c>
      <c r="AY273" s="16" t="s">
        <v>317</v>
      </c>
      <c r="BE273" s="156">
        <f t="shared" si="24"/>
        <v>0</v>
      </c>
      <c r="BF273" s="156">
        <f t="shared" si="25"/>
        <v>0</v>
      </c>
      <c r="BG273" s="156">
        <f t="shared" si="26"/>
        <v>0</v>
      </c>
      <c r="BH273" s="156">
        <f t="shared" si="27"/>
        <v>0</v>
      </c>
      <c r="BI273" s="156">
        <f t="shared" si="28"/>
        <v>0</v>
      </c>
      <c r="BJ273" s="16" t="s">
        <v>88</v>
      </c>
      <c r="BK273" s="156">
        <f t="shared" si="29"/>
        <v>0</v>
      </c>
      <c r="BL273" s="16" t="s">
        <v>396</v>
      </c>
      <c r="BM273" s="155" t="s">
        <v>10863</v>
      </c>
    </row>
    <row r="274" spans="2:65" s="1" customFormat="1" ht="49" customHeight="1">
      <c r="B274" s="142"/>
      <c r="C274" s="179" t="s">
        <v>735</v>
      </c>
      <c r="D274" s="179" t="s">
        <v>454</v>
      </c>
      <c r="E274" s="180" t="s">
        <v>10864</v>
      </c>
      <c r="F274" s="181" t="s">
        <v>10705</v>
      </c>
      <c r="G274" s="182" t="s">
        <v>467</v>
      </c>
      <c r="H274" s="183">
        <v>6</v>
      </c>
      <c r="I274" s="184"/>
      <c r="J274" s="185">
        <f t="shared" si="20"/>
        <v>0</v>
      </c>
      <c r="K274" s="186"/>
      <c r="L274" s="187"/>
      <c r="M274" s="188" t="s">
        <v>1</v>
      </c>
      <c r="N274" s="189" t="s">
        <v>42</v>
      </c>
      <c r="P274" s="153">
        <f t="shared" si="21"/>
        <v>0</v>
      </c>
      <c r="Q274" s="153">
        <v>0</v>
      </c>
      <c r="R274" s="153">
        <f t="shared" si="22"/>
        <v>0</v>
      </c>
      <c r="S274" s="153">
        <v>0</v>
      </c>
      <c r="T274" s="154">
        <f t="shared" si="23"/>
        <v>0</v>
      </c>
      <c r="AR274" s="155" t="s">
        <v>481</v>
      </c>
      <c r="AT274" s="155" t="s">
        <v>454</v>
      </c>
      <c r="AU274" s="155" t="s">
        <v>88</v>
      </c>
      <c r="AY274" s="16" t="s">
        <v>317</v>
      </c>
      <c r="BE274" s="156">
        <f t="shared" si="24"/>
        <v>0</v>
      </c>
      <c r="BF274" s="156">
        <f t="shared" si="25"/>
        <v>0</v>
      </c>
      <c r="BG274" s="156">
        <f t="shared" si="26"/>
        <v>0</v>
      </c>
      <c r="BH274" s="156">
        <f t="shared" si="27"/>
        <v>0</v>
      </c>
      <c r="BI274" s="156">
        <f t="shared" si="28"/>
        <v>0</v>
      </c>
      <c r="BJ274" s="16" t="s">
        <v>88</v>
      </c>
      <c r="BK274" s="156">
        <f t="shared" si="29"/>
        <v>0</v>
      </c>
      <c r="BL274" s="16" t="s">
        <v>396</v>
      </c>
      <c r="BM274" s="155" t="s">
        <v>10865</v>
      </c>
    </row>
    <row r="275" spans="2:65" s="1" customFormat="1" ht="24.15" customHeight="1">
      <c r="B275" s="142"/>
      <c r="C275" s="179" t="s">
        <v>1809</v>
      </c>
      <c r="D275" s="179" t="s">
        <v>454</v>
      </c>
      <c r="E275" s="180" t="s">
        <v>10866</v>
      </c>
      <c r="F275" s="181" t="s">
        <v>10714</v>
      </c>
      <c r="G275" s="182" t="s">
        <v>467</v>
      </c>
      <c r="H275" s="183">
        <v>14</v>
      </c>
      <c r="I275" s="184"/>
      <c r="J275" s="185">
        <f t="shared" si="20"/>
        <v>0</v>
      </c>
      <c r="K275" s="186"/>
      <c r="L275" s="187"/>
      <c r="M275" s="188" t="s">
        <v>1</v>
      </c>
      <c r="N275" s="189" t="s">
        <v>42</v>
      </c>
      <c r="P275" s="153">
        <f t="shared" si="21"/>
        <v>0</v>
      </c>
      <c r="Q275" s="153">
        <v>0</v>
      </c>
      <c r="R275" s="153">
        <f t="shared" si="22"/>
        <v>0</v>
      </c>
      <c r="S275" s="153">
        <v>0</v>
      </c>
      <c r="T275" s="154">
        <f t="shared" si="23"/>
        <v>0</v>
      </c>
      <c r="AR275" s="155" t="s">
        <v>481</v>
      </c>
      <c r="AT275" s="155" t="s">
        <v>454</v>
      </c>
      <c r="AU275" s="155" t="s">
        <v>88</v>
      </c>
      <c r="AY275" s="16" t="s">
        <v>317</v>
      </c>
      <c r="BE275" s="156">
        <f t="shared" si="24"/>
        <v>0</v>
      </c>
      <c r="BF275" s="156">
        <f t="shared" si="25"/>
        <v>0</v>
      </c>
      <c r="BG275" s="156">
        <f t="shared" si="26"/>
        <v>0</v>
      </c>
      <c r="BH275" s="156">
        <f t="shared" si="27"/>
        <v>0</v>
      </c>
      <c r="BI275" s="156">
        <f t="shared" si="28"/>
        <v>0</v>
      </c>
      <c r="BJ275" s="16" t="s">
        <v>88</v>
      </c>
      <c r="BK275" s="156">
        <f t="shared" si="29"/>
        <v>0</v>
      </c>
      <c r="BL275" s="16" t="s">
        <v>396</v>
      </c>
      <c r="BM275" s="155" t="s">
        <v>10867</v>
      </c>
    </row>
    <row r="276" spans="2:65" s="1" customFormat="1" ht="16.5" customHeight="1">
      <c r="B276" s="142"/>
      <c r="C276" s="179" t="s">
        <v>739</v>
      </c>
      <c r="D276" s="179" t="s">
        <v>454</v>
      </c>
      <c r="E276" s="180" t="s">
        <v>10868</v>
      </c>
      <c r="F276" s="181" t="s">
        <v>10717</v>
      </c>
      <c r="G276" s="182" t="s">
        <v>467</v>
      </c>
      <c r="H276" s="183">
        <v>2</v>
      </c>
      <c r="I276" s="184"/>
      <c r="J276" s="185">
        <f t="shared" si="20"/>
        <v>0</v>
      </c>
      <c r="K276" s="186"/>
      <c r="L276" s="187"/>
      <c r="M276" s="188" t="s">
        <v>1</v>
      </c>
      <c r="N276" s="189" t="s">
        <v>42</v>
      </c>
      <c r="P276" s="153">
        <f t="shared" si="21"/>
        <v>0</v>
      </c>
      <c r="Q276" s="153">
        <v>0</v>
      </c>
      <c r="R276" s="153">
        <f t="shared" si="22"/>
        <v>0</v>
      </c>
      <c r="S276" s="153">
        <v>0</v>
      </c>
      <c r="T276" s="154">
        <f t="shared" si="23"/>
        <v>0</v>
      </c>
      <c r="AR276" s="155" t="s">
        <v>481</v>
      </c>
      <c r="AT276" s="155" t="s">
        <v>454</v>
      </c>
      <c r="AU276" s="155" t="s">
        <v>88</v>
      </c>
      <c r="AY276" s="16" t="s">
        <v>317</v>
      </c>
      <c r="BE276" s="156">
        <f t="shared" si="24"/>
        <v>0</v>
      </c>
      <c r="BF276" s="156">
        <f t="shared" si="25"/>
        <v>0</v>
      </c>
      <c r="BG276" s="156">
        <f t="shared" si="26"/>
        <v>0</v>
      </c>
      <c r="BH276" s="156">
        <f t="shared" si="27"/>
        <v>0</v>
      </c>
      <c r="BI276" s="156">
        <f t="shared" si="28"/>
        <v>0</v>
      </c>
      <c r="BJ276" s="16" t="s">
        <v>88</v>
      </c>
      <c r="BK276" s="156">
        <f t="shared" si="29"/>
        <v>0</v>
      </c>
      <c r="BL276" s="16" t="s">
        <v>396</v>
      </c>
      <c r="BM276" s="155" t="s">
        <v>10869</v>
      </c>
    </row>
    <row r="277" spans="2:65" s="1" customFormat="1" ht="33" customHeight="1">
      <c r="B277" s="142"/>
      <c r="C277" s="179" t="s">
        <v>1820</v>
      </c>
      <c r="D277" s="179" t="s">
        <v>454</v>
      </c>
      <c r="E277" s="180" t="s">
        <v>10725</v>
      </c>
      <c r="F277" s="181" t="s">
        <v>10726</v>
      </c>
      <c r="G277" s="182" t="s">
        <v>10668</v>
      </c>
      <c r="H277" s="183">
        <v>10</v>
      </c>
      <c r="I277" s="184"/>
      <c r="J277" s="185">
        <f t="shared" si="20"/>
        <v>0</v>
      </c>
      <c r="K277" s="186"/>
      <c r="L277" s="187"/>
      <c r="M277" s="188" t="s">
        <v>1</v>
      </c>
      <c r="N277" s="189" t="s">
        <v>42</v>
      </c>
      <c r="P277" s="153">
        <f t="shared" si="21"/>
        <v>0</v>
      </c>
      <c r="Q277" s="153">
        <v>0</v>
      </c>
      <c r="R277" s="153">
        <f t="shared" si="22"/>
        <v>0</v>
      </c>
      <c r="S277" s="153">
        <v>0</v>
      </c>
      <c r="T277" s="154">
        <f t="shared" si="23"/>
        <v>0</v>
      </c>
      <c r="AR277" s="155" t="s">
        <v>481</v>
      </c>
      <c r="AT277" s="155" t="s">
        <v>454</v>
      </c>
      <c r="AU277" s="155" t="s">
        <v>88</v>
      </c>
      <c r="AY277" s="16" t="s">
        <v>317</v>
      </c>
      <c r="BE277" s="156">
        <f t="shared" si="24"/>
        <v>0</v>
      </c>
      <c r="BF277" s="156">
        <f t="shared" si="25"/>
        <v>0</v>
      </c>
      <c r="BG277" s="156">
        <f t="shared" si="26"/>
        <v>0</v>
      </c>
      <c r="BH277" s="156">
        <f t="shared" si="27"/>
        <v>0</v>
      </c>
      <c r="BI277" s="156">
        <f t="shared" si="28"/>
        <v>0</v>
      </c>
      <c r="BJ277" s="16" t="s">
        <v>88</v>
      </c>
      <c r="BK277" s="156">
        <f t="shared" si="29"/>
        <v>0</v>
      </c>
      <c r="BL277" s="16" t="s">
        <v>396</v>
      </c>
      <c r="BM277" s="155" t="s">
        <v>10870</v>
      </c>
    </row>
    <row r="278" spans="2:65" s="1" customFormat="1" ht="33" customHeight="1">
      <c r="B278" s="142"/>
      <c r="C278" s="179" t="s">
        <v>742</v>
      </c>
      <c r="D278" s="179" t="s">
        <v>454</v>
      </c>
      <c r="E278" s="180" t="s">
        <v>10728</v>
      </c>
      <c r="F278" s="181" t="s">
        <v>10729</v>
      </c>
      <c r="G278" s="182" t="s">
        <v>10668</v>
      </c>
      <c r="H278" s="183">
        <v>56</v>
      </c>
      <c r="I278" s="184"/>
      <c r="J278" s="185">
        <f t="shared" si="20"/>
        <v>0</v>
      </c>
      <c r="K278" s="186"/>
      <c r="L278" s="187"/>
      <c r="M278" s="188" t="s">
        <v>1</v>
      </c>
      <c r="N278" s="189" t="s">
        <v>42</v>
      </c>
      <c r="P278" s="153">
        <f t="shared" si="21"/>
        <v>0</v>
      </c>
      <c r="Q278" s="153">
        <v>0</v>
      </c>
      <c r="R278" s="153">
        <f t="shared" si="22"/>
        <v>0</v>
      </c>
      <c r="S278" s="153">
        <v>0</v>
      </c>
      <c r="T278" s="154">
        <f t="shared" si="23"/>
        <v>0</v>
      </c>
      <c r="AR278" s="155" t="s">
        <v>481</v>
      </c>
      <c r="AT278" s="155" t="s">
        <v>454</v>
      </c>
      <c r="AU278" s="155" t="s">
        <v>88</v>
      </c>
      <c r="AY278" s="16" t="s">
        <v>317</v>
      </c>
      <c r="BE278" s="156">
        <f t="shared" si="24"/>
        <v>0</v>
      </c>
      <c r="BF278" s="156">
        <f t="shared" si="25"/>
        <v>0</v>
      </c>
      <c r="BG278" s="156">
        <f t="shared" si="26"/>
        <v>0</v>
      </c>
      <c r="BH278" s="156">
        <f t="shared" si="27"/>
        <v>0</v>
      </c>
      <c r="BI278" s="156">
        <f t="shared" si="28"/>
        <v>0</v>
      </c>
      <c r="BJ278" s="16" t="s">
        <v>88</v>
      </c>
      <c r="BK278" s="156">
        <f t="shared" si="29"/>
        <v>0</v>
      </c>
      <c r="BL278" s="16" t="s">
        <v>396</v>
      </c>
      <c r="BM278" s="155" t="s">
        <v>10871</v>
      </c>
    </row>
    <row r="279" spans="2:65" s="1" customFormat="1" ht="37.75" customHeight="1">
      <c r="B279" s="142"/>
      <c r="C279" s="179" t="s">
        <v>1836</v>
      </c>
      <c r="D279" s="179" t="s">
        <v>454</v>
      </c>
      <c r="E279" s="180" t="s">
        <v>10813</v>
      </c>
      <c r="F279" s="181" t="s">
        <v>10814</v>
      </c>
      <c r="G279" s="182" t="s">
        <v>10668</v>
      </c>
      <c r="H279" s="183">
        <v>50</v>
      </c>
      <c r="I279" s="184"/>
      <c r="J279" s="185">
        <f t="shared" si="20"/>
        <v>0</v>
      </c>
      <c r="K279" s="186"/>
      <c r="L279" s="187"/>
      <c r="M279" s="188" t="s">
        <v>1</v>
      </c>
      <c r="N279" s="189" t="s">
        <v>42</v>
      </c>
      <c r="P279" s="153">
        <f t="shared" si="21"/>
        <v>0</v>
      </c>
      <c r="Q279" s="153">
        <v>0</v>
      </c>
      <c r="R279" s="153">
        <f t="shared" si="22"/>
        <v>0</v>
      </c>
      <c r="S279" s="153">
        <v>0</v>
      </c>
      <c r="T279" s="154">
        <f t="shared" si="23"/>
        <v>0</v>
      </c>
      <c r="AR279" s="155" t="s">
        <v>481</v>
      </c>
      <c r="AT279" s="155" t="s">
        <v>454</v>
      </c>
      <c r="AU279" s="155" t="s">
        <v>88</v>
      </c>
      <c r="AY279" s="16" t="s">
        <v>317</v>
      </c>
      <c r="BE279" s="156">
        <f t="shared" si="24"/>
        <v>0</v>
      </c>
      <c r="BF279" s="156">
        <f t="shared" si="25"/>
        <v>0</v>
      </c>
      <c r="BG279" s="156">
        <f t="shared" si="26"/>
        <v>0</v>
      </c>
      <c r="BH279" s="156">
        <f t="shared" si="27"/>
        <v>0</v>
      </c>
      <c r="BI279" s="156">
        <f t="shared" si="28"/>
        <v>0</v>
      </c>
      <c r="BJ279" s="16" t="s">
        <v>88</v>
      </c>
      <c r="BK279" s="156">
        <f t="shared" si="29"/>
        <v>0</v>
      </c>
      <c r="BL279" s="16" t="s">
        <v>396</v>
      </c>
      <c r="BM279" s="155" t="s">
        <v>10872</v>
      </c>
    </row>
    <row r="280" spans="2:65" s="1" customFormat="1" ht="33" customHeight="1">
      <c r="B280" s="142"/>
      <c r="C280" s="179" t="s">
        <v>1841</v>
      </c>
      <c r="D280" s="179" t="s">
        <v>454</v>
      </c>
      <c r="E280" s="180" t="s">
        <v>10873</v>
      </c>
      <c r="F280" s="181" t="s">
        <v>10874</v>
      </c>
      <c r="G280" s="182" t="s">
        <v>10668</v>
      </c>
      <c r="H280" s="183">
        <v>25</v>
      </c>
      <c r="I280" s="184"/>
      <c r="J280" s="185">
        <f t="shared" si="20"/>
        <v>0</v>
      </c>
      <c r="K280" s="186"/>
      <c r="L280" s="187"/>
      <c r="M280" s="188" t="s">
        <v>1</v>
      </c>
      <c r="N280" s="189" t="s">
        <v>42</v>
      </c>
      <c r="P280" s="153">
        <f t="shared" si="21"/>
        <v>0</v>
      </c>
      <c r="Q280" s="153">
        <v>0</v>
      </c>
      <c r="R280" s="153">
        <f t="shared" si="22"/>
        <v>0</v>
      </c>
      <c r="S280" s="153">
        <v>0</v>
      </c>
      <c r="T280" s="154">
        <f t="shared" si="23"/>
        <v>0</v>
      </c>
      <c r="AR280" s="155" t="s">
        <v>481</v>
      </c>
      <c r="AT280" s="155" t="s">
        <v>454</v>
      </c>
      <c r="AU280" s="155" t="s">
        <v>88</v>
      </c>
      <c r="AY280" s="16" t="s">
        <v>317</v>
      </c>
      <c r="BE280" s="156">
        <f t="shared" si="24"/>
        <v>0</v>
      </c>
      <c r="BF280" s="156">
        <f t="shared" si="25"/>
        <v>0</v>
      </c>
      <c r="BG280" s="156">
        <f t="shared" si="26"/>
        <v>0</v>
      </c>
      <c r="BH280" s="156">
        <f t="shared" si="27"/>
        <v>0</v>
      </c>
      <c r="BI280" s="156">
        <f t="shared" si="28"/>
        <v>0</v>
      </c>
      <c r="BJ280" s="16" t="s">
        <v>88</v>
      </c>
      <c r="BK280" s="156">
        <f t="shared" si="29"/>
        <v>0</v>
      </c>
      <c r="BL280" s="16" t="s">
        <v>396</v>
      </c>
      <c r="BM280" s="155" t="s">
        <v>10875</v>
      </c>
    </row>
    <row r="281" spans="2:65" s="1" customFormat="1" ht="16.5" customHeight="1">
      <c r="B281" s="142"/>
      <c r="C281" s="179" t="s">
        <v>493</v>
      </c>
      <c r="D281" s="179" t="s">
        <v>454</v>
      </c>
      <c r="E281" s="180" t="s">
        <v>10737</v>
      </c>
      <c r="F281" s="181" t="s">
        <v>10738</v>
      </c>
      <c r="G281" s="182" t="s">
        <v>467</v>
      </c>
      <c r="H281" s="183">
        <v>10</v>
      </c>
      <c r="I281" s="184"/>
      <c r="J281" s="185">
        <f t="shared" si="20"/>
        <v>0</v>
      </c>
      <c r="K281" s="186"/>
      <c r="L281" s="187"/>
      <c r="M281" s="188" t="s">
        <v>1</v>
      </c>
      <c r="N281" s="189" t="s">
        <v>42</v>
      </c>
      <c r="P281" s="153">
        <f t="shared" si="21"/>
        <v>0</v>
      </c>
      <c r="Q281" s="153">
        <v>0</v>
      </c>
      <c r="R281" s="153">
        <f t="shared" si="22"/>
        <v>0</v>
      </c>
      <c r="S281" s="153">
        <v>0</v>
      </c>
      <c r="T281" s="154">
        <f t="shared" si="23"/>
        <v>0</v>
      </c>
      <c r="AR281" s="155" t="s">
        <v>481</v>
      </c>
      <c r="AT281" s="155" t="s">
        <v>454</v>
      </c>
      <c r="AU281" s="155" t="s">
        <v>88</v>
      </c>
      <c r="AY281" s="16" t="s">
        <v>317</v>
      </c>
      <c r="BE281" s="156">
        <f t="shared" si="24"/>
        <v>0</v>
      </c>
      <c r="BF281" s="156">
        <f t="shared" si="25"/>
        <v>0</v>
      </c>
      <c r="BG281" s="156">
        <f t="shared" si="26"/>
        <v>0</v>
      </c>
      <c r="BH281" s="156">
        <f t="shared" si="27"/>
        <v>0</v>
      </c>
      <c r="BI281" s="156">
        <f t="shared" si="28"/>
        <v>0</v>
      </c>
      <c r="BJ281" s="16" t="s">
        <v>88</v>
      </c>
      <c r="BK281" s="156">
        <f t="shared" si="29"/>
        <v>0</v>
      </c>
      <c r="BL281" s="16" t="s">
        <v>396</v>
      </c>
      <c r="BM281" s="155" t="s">
        <v>10876</v>
      </c>
    </row>
    <row r="282" spans="2:65" s="1" customFormat="1" ht="16.5" customHeight="1">
      <c r="B282" s="142"/>
      <c r="C282" s="179" t="s">
        <v>1849</v>
      </c>
      <c r="D282" s="179" t="s">
        <v>454</v>
      </c>
      <c r="E282" s="180" t="s">
        <v>10740</v>
      </c>
      <c r="F282" s="181" t="s">
        <v>10741</v>
      </c>
      <c r="G282" s="182" t="s">
        <v>467</v>
      </c>
      <c r="H282" s="183">
        <v>6</v>
      </c>
      <c r="I282" s="184"/>
      <c r="J282" s="185">
        <f t="shared" si="20"/>
        <v>0</v>
      </c>
      <c r="K282" s="186"/>
      <c r="L282" s="187"/>
      <c r="M282" s="188" t="s">
        <v>1</v>
      </c>
      <c r="N282" s="189" t="s">
        <v>42</v>
      </c>
      <c r="P282" s="153">
        <f t="shared" si="21"/>
        <v>0</v>
      </c>
      <c r="Q282" s="153">
        <v>0</v>
      </c>
      <c r="R282" s="153">
        <f t="shared" si="22"/>
        <v>0</v>
      </c>
      <c r="S282" s="153">
        <v>0</v>
      </c>
      <c r="T282" s="154">
        <f t="shared" si="23"/>
        <v>0</v>
      </c>
      <c r="AR282" s="155" t="s">
        <v>481</v>
      </c>
      <c r="AT282" s="155" t="s">
        <v>454</v>
      </c>
      <c r="AU282" s="155" t="s">
        <v>88</v>
      </c>
      <c r="AY282" s="16" t="s">
        <v>317</v>
      </c>
      <c r="BE282" s="156">
        <f t="shared" si="24"/>
        <v>0</v>
      </c>
      <c r="BF282" s="156">
        <f t="shared" si="25"/>
        <v>0</v>
      </c>
      <c r="BG282" s="156">
        <f t="shared" si="26"/>
        <v>0</v>
      </c>
      <c r="BH282" s="156">
        <f t="shared" si="27"/>
        <v>0</v>
      </c>
      <c r="BI282" s="156">
        <f t="shared" si="28"/>
        <v>0</v>
      </c>
      <c r="BJ282" s="16" t="s">
        <v>88</v>
      </c>
      <c r="BK282" s="156">
        <f t="shared" si="29"/>
        <v>0</v>
      </c>
      <c r="BL282" s="16" t="s">
        <v>396</v>
      </c>
      <c r="BM282" s="155" t="s">
        <v>10877</v>
      </c>
    </row>
    <row r="283" spans="2:65" s="1" customFormat="1" ht="24.15" customHeight="1">
      <c r="B283" s="142"/>
      <c r="C283" s="179" t="s">
        <v>1853</v>
      </c>
      <c r="D283" s="179" t="s">
        <v>454</v>
      </c>
      <c r="E283" s="180" t="s">
        <v>10878</v>
      </c>
      <c r="F283" s="181" t="s">
        <v>10744</v>
      </c>
      <c r="G283" s="182" t="s">
        <v>10668</v>
      </c>
      <c r="H283" s="183">
        <v>4</v>
      </c>
      <c r="I283" s="184"/>
      <c r="J283" s="185">
        <f t="shared" si="20"/>
        <v>0</v>
      </c>
      <c r="K283" s="186"/>
      <c r="L283" s="187"/>
      <c r="M283" s="188" t="s">
        <v>1</v>
      </c>
      <c r="N283" s="189" t="s">
        <v>42</v>
      </c>
      <c r="P283" s="153">
        <f t="shared" si="21"/>
        <v>0</v>
      </c>
      <c r="Q283" s="153">
        <v>0</v>
      </c>
      <c r="R283" s="153">
        <f t="shared" si="22"/>
        <v>0</v>
      </c>
      <c r="S283" s="153">
        <v>0</v>
      </c>
      <c r="T283" s="154">
        <f t="shared" si="23"/>
        <v>0</v>
      </c>
      <c r="AR283" s="155" t="s">
        <v>481</v>
      </c>
      <c r="AT283" s="155" t="s">
        <v>454</v>
      </c>
      <c r="AU283" s="155" t="s">
        <v>88</v>
      </c>
      <c r="AY283" s="16" t="s">
        <v>317</v>
      </c>
      <c r="BE283" s="156">
        <f t="shared" si="24"/>
        <v>0</v>
      </c>
      <c r="BF283" s="156">
        <f t="shared" si="25"/>
        <v>0</v>
      </c>
      <c r="BG283" s="156">
        <f t="shared" si="26"/>
        <v>0</v>
      </c>
      <c r="BH283" s="156">
        <f t="shared" si="27"/>
        <v>0</v>
      </c>
      <c r="BI283" s="156">
        <f t="shared" si="28"/>
        <v>0</v>
      </c>
      <c r="BJ283" s="16" t="s">
        <v>88</v>
      </c>
      <c r="BK283" s="156">
        <f t="shared" si="29"/>
        <v>0</v>
      </c>
      <c r="BL283" s="16" t="s">
        <v>396</v>
      </c>
      <c r="BM283" s="155" t="s">
        <v>10879</v>
      </c>
    </row>
    <row r="284" spans="2:65" s="1" customFormat="1" ht="24.15" customHeight="1">
      <c r="B284" s="142"/>
      <c r="C284" s="179" t="s">
        <v>1859</v>
      </c>
      <c r="D284" s="179" t="s">
        <v>454</v>
      </c>
      <c r="E284" s="180" t="s">
        <v>10880</v>
      </c>
      <c r="F284" s="181" t="s">
        <v>10747</v>
      </c>
      <c r="G284" s="182" t="s">
        <v>10668</v>
      </c>
      <c r="H284" s="183">
        <v>15</v>
      </c>
      <c r="I284" s="184"/>
      <c r="J284" s="185">
        <f t="shared" si="20"/>
        <v>0</v>
      </c>
      <c r="K284" s="186"/>
      <c r="L284" s="187"/>
      <c r="M284" s="188" t="s">
        <v>1</v>
      </c>
      <c r="N284" s="189" t="s">
        <v>42</v>
      </c>
      <c r="P284" s="153">
        <f t="shared" si="21"/>
        <v>0</v>
      </c>
      <c r="Q284" s="153">
        <v>0</v>
      </c>
      <c r="R284" s="153">
        <f t="shared" si="22"/>
        <v>0</v>
      </c>
      <c r="S284" s="153">
        <v>0</v>
      </c>
      <c r="T284" s="154">
        <f t="shared" si="23"/>
        <v>0</v>
      </c>
      <c r="AR284" s="155" t="s">
        <v>481</v>
      </c>
      <c r="AT284" s="155" t="s">
        <v>454</v>
      </c>
      <c r="AU284" s="155" t="s">
        <v>88</v>
      </c>
      <c r="AY284" s="16" t="s">
        <v>317</v>
      </c>
      <c r="BE284" s="156">
        <f t="shared" si="24"/>
        <v>0</v>
      </c>
      <c r="BF284" s="156">
        <f t="shared" si="25"/>
        <v>0</v>
      </c>
      <c r="BG284" s="156">
        <f t="shared" si="26"/>
        <v>0</v>
      </c>
      <c r="BH284" s="156">
        <f t="shared" si="27"/>
        <v>0</v>
      </c>
      <c r="BI284" s="156">
        <f t="shared" si="28"/>
        <v>0</v>
      </c>
      <c r="BJ284" s="16" t="s">
        <v>88</v>
      </c>
      <c r="BK284" s="156">
        <f t="shared" si="29"/>
        <v>0</v>
      </c>
      <c r="BL284" s="16" t="s">
        <v>396</v>
      </c>
      <c r="BM284" s="155" t="s">
        <v>10881</v>
      </c>
    </row>
    <row r="285" spans="2:65" s="1" customFormat="1" ht="24.15" customHeight="1">
      <c r="B285" s="142"/>
      <c r="C285" s="179" t="s">
        <v>1868</v>
      </c>
      <c r="D285" s="179" t="s">
        <v>454</v>
      </c>
      <c r="E285" s="180" t="s">
        <v>10749</v>
      </c>
      <c r="F285" s="181" t="s">
        <v>10750</v>
      </c>
      <c r="G285" s="182" t="s">
        <v>444</v>
      </c>
      <c r="H285" s="183">
        <v>185</v>
      </c>
      <c r="I285" s="184"/>
      <c r="J285" s="185">
        <f t="shared" si="20"/>
        <v>0</v>
      </c>
      <c r="K285" s="186"/>
      <c r="L285" s="187"/>
      <c r="M285" s="188" t="s">
        <v>1</v>
      </c>
      <c r="N285" s="189" t="s">
        <v>42</v>
      </c>
      <c r="P285" s="153">
        <f t="shared" si="21"/>
        <v>0</v>
      </c>
      <c r="Q285" s="153">
        <v>0</v>
      </c>
      <c r="R285" s="153">
        <f t="shared" si="22"/>
        <v>0</v>
      </c>
      <c r="S285" s="153">
        <v>0</v>
      </c>
      <c r="T285" s="154">
        <f t="shared" si="23"/>
        <v>0</v>
      </c>
      <c r="AR285" s="155" t="s">
        <v>481</v>
      </c>
      <c r="AT285" s="155" t="s">
        <v>454</v>
      </c>
      <c r="AU285" s="155" t="s">
        <v>88</v>
      </c>
      <c r="AY285" s="16" t="s">
        <v>317</v>
      </c>
      <c r="BE285" s="156">
        <f t="shared" si="24"/>
        <v>0</v>
      </c>
      <c r="BF285" s="156">
        <f t="shared" si="25"/>
        <v>0</v>
      </c>
      <c r="BG285" s="156">
        <f t="shared" si="26"/>
        <v>0</v>
      </c>
      <c r="BH285" s="156">
        <f t="shared" si="27"/>
        <v>0</v>
      </c>
      <c r="BI285" s="156">
        <f t="shared" si="28"/>
        <v>0</v>
      </c>
      <c r="BJ285" s="16" t="s">
        <v>88</v>
      </c>
      <c r="BK285" s="156">
        <f t="shared" si="29"/>
        <v>0</v>
      </c>
      <c r="BL285" s="16" t="s">
        <v>396</v>
      </c>
      <c r="BM285" s="155" t="s">
        <v>10882</v>
      </c>
    </row>
    <row r="286" spans="2:65" s="1" customFormat="1" ht="24.15" customHeight="1">
      <c r="B286" s="142"/>
      <c r="C286" s="179" t="s">
        <v>1872</v>
      </c>
      <c r="D286" s="179" t="s">
        <v>454</v>
      </c>
      <c r="E286" s="180" t="s">
        <v>10752</v>
      </c>
      <c r="F286" s="181" t="s">
        <v>10753</v>
      </c>
      <c r="G286" s="182" t="s">
        <v>444</v>
      </c>
      <c r="H286" s="183">
        <v>50</v>
      </c>
      <c r="I286" s="184"/>
      <c r="J286" s="185">
        <f t="shared" si="20"/>
        <v>0</v>
      </c>
      <c r="K286" s="186"/>
      <c r="L286" s="187"/>
      <c r="M286" s="188" t="s">
        <v>1</v>
      </c>
      <c r="N286" s="189" t="s">
        <v>42</v>
      </c>
      <c r="P286" s="153">
        <f t="shared" si="21"/>
        <v>0</v>
      </c>
      <c r="Q286" s="153">
        <v>0</v>
      </c>
      <c r="R286" s="153">
        <f t="shared" si="22"/>
        <v>0</v>
      </c>
      <c r="S286" s="153">
        <v>0</v>
      </c>
      <c r="T286" s="154">
        <f t="shared" si="23"/>
        <v>0</v>
      </c>
      <c r="AR286" s="155" t="s">
        <v>481</v>
      </c>
      <c r="AT286" s="155" t="s">
        <v>454</v>
      </c>
      <c r="AU286" s="155" t="s">
        <v>88</v>
      </c>
      <c r="AY286" s="16" t="s">
        <v>317</v>
      </c>
      <c r="BE286" s="156">
        <f t="shared" si="24"/>
        <v>0</v>
      </c>
      <c r="BF286" s="156">
        <f t="shared" si="25"/>
        <v>0</v>
      </c>
      <c r="BG286" s="156">
        <f t="shared" si="26"/>
        <v>0</v>
      </c>
      <c r="BH286" s="156">
        <f t="shared" si="27"/>
        <v>0</v>
      </c>
      <c r="BI286" s="156">
        <f t="shared" si="28"/>
        <v>0</v>
      </c>
      <c r="BJ286" s="16" t="s">
        <v>88</v>
      </c>
      <c r="BK286" s="156">
        <f t="shared" si="29"/>
        <v>0</v>
      </c>
      <c r="BL286" s="16" t="s">
        <v>396</v>
      </c>
      <c r="BM286" s="155" t="s">
        <v>10883</v>
      </c>
    </row>
    <row r="287" spans="2:65" s="1" customFormat="1" ht="33" customHeight="1">
      <c r="B287" s="142"/>
      <c r="C287" s="143" t="s">
        <v>1876</v>
      </c>
      <c r="D287" s="143" t="s">
        <v>319</v>
      </c>
      <c r="E287" s="144" t="s">
        <v>10884</v>
      </c>
      <c r="F287" s="145" t="s">
        <v>10885</v>
      </c>
      <c r="G287" s="146" t="s">
        <v>7005</v>
      </c>
      <c r="H287" s="147">
        <v>1</v>
      </c>
      <c r="I287" s="148"/>
      <c r="J287" s="149">
        <f t="shared" si="20"/>
        <v>0</v>
      </c>
      <c r="K287" s="150"/>
      <c r="L287" s="31"/>
      <c r="M287" s="151" t="s">
        <v>1</v>
      </c>
      <c r="N287" s="152" t="s">
        <v>42</v>
      </c>
      <c r="P287" s="153">
        <f t="shared" si="21"/>
        <v>0</v>
      </c>
      <c r="Q287" s="153">
        <v>0</v>
      </c>
      <c r="R287" s="153">
        <f t="shared" si="22"/>
        <v>0</v>
      </c>
      <c r="S287" s="153">
        <v>0</v>
      </c>
      <c r="T287" s="154">
        <f t="shared" si="23"/>
        <v>0</v>
      </c>
      <c r="AR287" s="155" t="s">
        <v>396</v>
      </c>
      <c r="AT287" s="155" t="s">
        <v>319</v>
      </c>
      <c r="AU287" s="155" t="s">
        <v>88</v>
      </c>
      <c r="AY287" s="16" t="s">
        <v>317</v>
      </c>
      <c r="BE287" s="156">
        <f t="shared" si="24"/>
        <v>0</v>
      </c>
      <c r="BF287" s="156">
        <f t="shared" si="25"/>
        <v>0</v>
      </c>
      <c r="BG287" s="156">
        <f t="shared" si="26"/>
        <v>0</v>
      </c>
      <c r="BH287" s="156">
        <f t="shared" si="27"/>
        <v>0</v>
      </c>
      <c r="BI287" s="156">
        <f t="shared" si="28"/>
        <v>0</v>
      </c>
      <c r="BJ287" s="16" t="s">
        <v>88</v>
      </c>
      <c r="BK287" s="156">
        <f t="shared" si="29"/>
        <v>0</v>
      </c>
      <c r="BL287" s="16" t="s">
        <v>396</v>
      </c>
      <c r="BM287" s="155" t="s">
        <v>10886</v>
      </c>
    </row>
    <row r="288" spans="2:65" s="11" customFormat="1" ht="22.75" customHeight="1">
      <c r="B288" s="130"/>
      <c r="D288" s="131" t="s">
        <v>75</v>
      </c>
      <c r="E288" s="140" t="s">
        <v>716</v>
      </c>
      <c r="F288" s="140" t="s">
        <v>10887</v>
      </c>
      <c r="I288" s="133"/>
      <c r="J288" s="141">
        <f>BK288</f>
        <v>0</v>
      </c>
      <c r="L288" s="130"/>
      <c r="M288" s="135"/>
      <c r="P288" s="136">
        <f>SUM(P289:P325)</f>
        <v>0</v>
      </c>
      <c r="R288" s="136">
        <f>SUM(R289:R325)</f>
        <v>0</v>
      </c>
      <c r="T288" s="137">
        <f>SUM(T289:T325)</f>
        <v>0</v>
      </c>
      <c r="AR288" s="131" t="s">
        <v>83</v>
      </c>
      <c r="AT288" s="138" t="s">
        <v>75</v>
      </c>
      <c r="AU288" s="138" t="s">
        <v>83</v>
      </c>
      <c r="AY288" s="131" t="s">
        <v>317</v>
      </c>
      <c r="BK288" s="139">
        <f>SUM(BK289:BK325)</f>
        <v>0</v>
      </c>
    </row>
    <row r="289" spans="2:65" s="1" customFormat="1" ht="24.15" customHeight="1">
      <c r="B289" s="142"/>
      <c r="C289" s="179" t="s">
        <v>1882</v>
      </c>
      <c r="D289" s="179" t="s">
        <v>454</v>
      </c>
      <c r="E289" s="180" t="s">
        <v>10888</v>
      </c>
      <c r="F289" s="181" t="s">
        <v>10828</v>
      </c>
      <c r="G289" s="182" t="s">
        <v>467</v>
      </c>
      <c r="H289" s="183">
        <v>1</v>
      </c>
      <c r="I289" s="184"/>
      <c r="J289" s="185">
        <f>ROUND(I289*H289,2)</f>
        <v>0</v>
      </c>
      <c r="K289" s="186"/>
      <c r="L289" s="187"/>
      <c r="M289" s="188" t="s">
        <v>1</v>
      </c>
      <c r="N289" s="189" t="s">
        <v>42</v>
      </c>
      <c r="P289" s="153">
        <f>O289*H289</f>
        <v>0</v>
      </c>
      <c r="Q289" s="153">
        <v>0</v>
      </c>
      <c r="R289" s="153">
        <f>Q289*H289</f>
        <v>0</v>
      </c>
      <c r="S289" s="153">
        <v>0</v>
      </c>
      <c r="T289" s="154">
        <f>S289*H289</f>
        <v>0</v>
      </c>
      <c r="AR289" s="155" t="s">
        <v>481</v>
      </c>
      <c r="AT289" s="155" t="s">
        <v>454</v>
      </c>
      <c r="AU289" s="155" t="s">
        <v>88</v>
      </c>
      <c r="AY289" s="16" t="s">
        <v>317</v>
      </c>
      <c r="BE289" s="156">
        <f>IF(N289="základná",J289,0)</f>
        <v>0</v>
      </c>
      <c r="BF289" s="156">
        <f>IF(N289="znížená",J289,0)</f>
        <v>0</v>
      </c>
      <c r="BG289" s="156">
        <f>IF(N289="zákl. prenesená",J289,0)</f>
        <v>0</v>
      </c>
      <c r="BH289" s="156">
        <f>IF(N289="zníž. prenesená",J289,0)</f>
        <v>0</v>
      </c>
      <c r="BI289" s="156">
        <f>IF(N289="nulová",J289,0)</f>
        <v>0</v>
      </c>
      <c r="BJ289" s="16" t="s">
        <v>88</v>
      </c>
      <c r="BK289" s="156">
        <f>ROUND(I289*H289,2)</f>
        <v>0</v>
      </c>
      <c r="BL289" s="16" t="s">
        <v>396</v>
      </c>
      <c r="BM289" s="155" t="s">
        <v>10889</v>
      </c>
    </row>
    <row r="290" spans="2:65" s="1" customFormat="1" ht="45">
      <c r="B290" s="31"/>
      <c r="D290" s="158" t="s">
        <v>597</v>
      </c>
      <c r="F290" s="195" t="s">
        <v>10890</v>
      </c>
      <c r="I290" s="196"/>
      <c r="L290" s="31"/>
      <c r="M290" s="197"/>
      <c r="T290" s="58"/>
      <c r="AT290" s="16" t="s">
        <v>597</v>
      </c>
      <c r="AU290" s="16" t="s">
        <v>88</v>
      </c>
    </row>
    <row r="291" spans="2:65" s="1" customFormat="1" ht="16.5" customHeight="1">
      <c r="B291" s="142"/>
      <c r="C291" s="179" t="s">
        <v>1886</v>
      </c>
      <c r="D291" s="179" t="s">
        <v>454</v>
      </c>
      <c r="E291" s="180" t="s">
        <v>10891</v>
      </c>
      <c r="F291" s="181" t="s">
        <v>10656</v>
      </c>
      <c r="G291" s="182" t="s">
        <v>467</v>
      </c>
      <c r="H291" s="183">
        <v>1</v>
      </c>
      <c r="I291" s="184"/>
      <c r="J291" s="185">
        <f t="shared" ref="J291:J325" si="30">ROUND(I291*H291,2)</f>
        <v>0</v>
      </c>
      <c r="K291" s="186"/>
      <c r="L291" s="187"/>
      <c r="M291" s="188" t="s">
        <v>1</v>
      </c>
      <c r="N291" s="189" t="s">
        <v>42</v>
      </c>
      <c r="P291" s="153">
        <f t="shared" ref="P291:P325" si="31">O291*H291</f>
        <v>0</v>
      </c>
      <c r="Q291" s="153">
        <v>0</v>
      </c>
      <c r="R291" s="153">
        <f t="shared" ref="R291:R325" si="32">Q291*H291</f>
        <v>0</v>
      </c>
      <c r="S291" s="153">
        <v>0</v>
      </c>
      <c r="T291" s="154">
        <f t="shared" ref="T291:T325" si="33">S291*H291</f>
        <v>0</v>
      </c>
      <c r="AR291" s="155" t="s">
        <v>481</v>
      </c>
      <c r="AT291" s="155" t="s">
        <v>454</v>
      </c>
      <c r="AU291" s="155" t="s">
        <v>88</v>
      </c>
      <c r="AY291" s="16" t="s">
        <v>317</v>
      </c>
      <c r="BE291" s="156">
        <f t="shared" ref="BE291:BE325" si="34">IF(N291="základná",J291,0)</f>
        <v>0</v>
      </c>
      <c r="BF291" s="156">
        <f t="shared" ref="BF291:BF325" si="35">IF(N291="znížená",J291,0)</f>
        <v>0</v>
      </c>
      <c r="BG291" s="156">
        <f t="shared" ref="BG291:BG325" si="36">IF(N291="zákl. prenesená",J291,0)</f>
        <v>0</v>
      </c>
      <c r="BH291" s="156">
        <f t="shared" ref="BH291:BH325" si="37">IF(N291="zníž. prenesená",J291,0)</f>
        <v>0</v>
      </c>
      <c r="BI291" s="156">
        <f t="shared" ref="BI291:BI325" si="38">IF(N291="nulová",J291,0)</f>
        <v>0</v>
      </c>
      <c r="BJ291" s="16" t="s">
        <v>88</v>
      </c>
      <c r="BK291" s="156">
        <f t="shared" ref="BK291:BK325" si="39">ROUND(I291*H291,2)</f>
        <v>0</v>
      </c>
      <c r="BL291" s="16" t="s">
        <v>396</v>
      </c>
      <c r="BM291" s="155" t="s">
        <v>10892</v>
      </c>
    </row>
    <row r="292" spans="2:65" s="1" customFormat="1" ht="16.5" customHeight="1">
      <c r="B292" s="142"/>
      <c r="C292" s="179" t="s">
        <v>1910</v>
      </c>
      <c r="D292" s="179" t="s">
        <v>454</v>
      </c>
      <c r="E292" s="180" t="s">
        <v>9703</v>
      </c>
      <c r="F292" s="181" t="s">
        <v>10658</v>
      </c>
      <c r="G292" s="182" t="s">
        <v>467</v>
      </c>
      <c r="H292" s="183">
        <v>1</v>
      </c>
      <c r="I292" s="184"/>
      <c r="J292" s="185">
        <f t="shared" si="30"/>
        <v>0</v>
      </c>
      <c r="K292" s="186"/>
      <c r="L292" s="187"/>
      <c r="M292" s="188" t="s">
        <v>1</v>
      </c>
      <c r="N292" s="189" t="s">
        <v>42</v>
      </c>
      <c r="P292" s="153">
        <f t="shared" si="31"/>
        <v>0</v>
      </c>
      <c r="Q292" s="153">
        <v>0</v>
      </c>
      <c r="R292" s="153">
        <f t="shared" si="32"/>
        <v>0</v>
      </c>
      <c r="S292" s="153">
        <v>0</v>
      </c>
      <c r="T292" s="154">
        <f t="shared" si="33"/>
        <v>0</v>
      </c>
      <c r="AR292" s="155" t="s">
        <v>481</v>
      </c>
      <c r="AT292" s="155" t="s">
        <v>454</v>
      </c>
      <c r="AU292" s="155" t="s">
        <v>88</v>
      </c>
      <c r="AY292" s="16" t="s">
        <v>317</v>
      </c>
      <c r="BE292" s="156">
        <f t="shared" si="34"/>
        <v>0</v>
      </c>
      <c r="BF292" s="156">
        <f t="shared" si="35"/>
        <v>0</v>
      </c>
      <c r="BG292" s="156">
        <f t="shared" si="36"/>
        <v>0</v>
      </c>
      <c r="BH292" s="156">
        <f t="shared" si="37"/>
        <v>0</v>
      </c>
      <c r="BI292" s="156">
        <f t="shared" si="38"/>
        <v>0</v>
      </c>
      <c r="BJ292" s="16" t="s">
        <v>88</v>
      </c>
      <c r="BK292" s="156">
        <f t="shared" si="39"/>
        <v>0</v>
      </c>
      <c r="BL292" s="16" t="s">
        <v>396</v>
      </c>
      <c r="BM292" s="155" t="s">
        <v>10893</v>
      </c>
    </row>
    <row r="293" spans="2:65" s="1" customFormat="1" ht="16.5" customHeight="1">
      <c r="B293" s="142"/>
      <c r="C293" s="179" t="s">
        <v>1916</v>
      </c>
      <c r="D293" s="179" t="s">
        <v>454</v>
      </c>
      <c r="E293" s="180" t="s">
        <v>10766</v>
      </c>
      <c r="F293" s="181" t="s">
        <v>10767</v>
      </c>
      <c r="G293" s="182" t="s">
        <v>467</v>
      </c>
      <c r="H293" s="183">
        <v>2</v>
      </c>
      <c r="I293" s="184"/>
      <c r="J293" s="185">
        <f t="shared" si="30"/>
        <v>0</v>
      </c>
      <c r="K293" s="186"/>
      <c r="L293" s="187"/>
      <c r="M293" s="188" t="s">
        <v>1</v>
      </c>
      <c r="N293" s="189" t="s">
        <v>42</v>
      </c>
      <c r="P293" s="153">
        <f t="shared" si="31"/>
        <v>0</v>
      </c>
      <c r="Q293" s="153">
        <v>0</v>
      </c>
      <c r="R293" s="153">
        <f t="shared" si="32"/>
        <v>0</v>
      </c>
      <c r="S293" s="153">
        <v>0</v>
      </c>
      <c r="T293" s="154">
        <f t="shared" si="33"/>
        <v>0</v>
      </c>
      <c r="AR293" s="155" t="s">
        <v>481</v>
      </c>
      <c r="AT293" s="155" t="s">
        <v>454</v>
      </c>
      <c r="AU293" s="155" t="s">
        <v>88</v>
      </c>
      <c r="AY293" s="16" t="s">
        <v>317</v>
      </c>
      <c r="BE293" s="156">
        <f t="shared" si="34"/>
        <v>0</v>
      </c>
      <c r="BF293" s="156">
        <f t="shared" si="35"/>
        <v>0</v>
      </c>
      <c r="BG293" s="156">
        <f t="shared" si="36"/>
        <v>0</v>
      </c>
      <c r="BH293" s="156">
        <f t="shared" si="37"/>
        <v>0</v>
      </c>
      <c r="BI293" s="156">
        <f t="shared" si="38"/>
        <v>0</v>
      </c>
      <c r="BJ293" s="16" t="s">
        <v>88</v>
      </c>
      <c r="BK293" s="156">
        <f t="shared" si="39"/>
        <v>0</v>
      </c>
      <c r="BL293" s="16" t="s">
        <v>396</v>
      </c>
      <c r="BM293" s="155" t="s">
        <v>10894</v>
      </c>
    </row>
    <row r="294" spans="2:65" s="1" customFormat="1" ht="16.5" customHeight="1">
      <c r="B294" s="142"/>
      <c r="C294" s="179" t="s">
        <v>1922</v>
      </c>
      <c r="D294" s="179" t="s">
        <v>454</v>
      </c>
      <c r="E294" s="180" t="s">
        <v>10666</v>
      </c>
      <c r="F294" s="181" t="s">
        <v>10667</v>
      </c>
      <c r="G294" s="182" t="s">
        <v>10668</v>
      </c>
      <c r="H294" s="183">
        <v>8</v>
      </c>
      <c r="I294" s="184"/>
      <c r="J294" s="185">
        <f t="shared" si="30"/>
        <v>0</v>
      </c>
      <c r="K294" s="186"/>
      <c r="L294" s="187"/>
      <c r="M294" s="188" t="s">
        <v>1</v>
      </c>
      <c r="N294" s="189" t="s">
        <v>42</v>
      </c>
      <c r="P294" s="153">
        <f t="shared" si="31"/>
        <v>0</v>
      </c>
      <c r="Q294" s="153">
        <v>0</v>
      </c>
      <c r="R294" s="153">
        <f t="shared" si="32"/>
        <v>0</v>
      </c>
      <c r="S294" s="153">
        <v>0</v>
      </c>
      <c r="T294" s="154">
        <f t="shared" si="33"/>
        <v>0</v>
      </c>
      <c r="AR294" s="155" t="s">
        <v>481</v>
      </c>
      <c r="AT294" s="155" t="s">
        <v>454</v>
      </c>
      <c r="AU294" s="155" t="s">
        <v>88</v>
      </c>
      <c r="AY294" s="16" t="s">
        <v>317</v>
      </c>
      <c r="BE294" s="156">
        <f t="shared" si="34"/>
        <v>0</v>
      </c>
      <c r="BF294" s="156">
        <f t="shared" si="35"/>
        <v>0</v>
      </c>
      <c r="BG294" s="156">
        <f t="shared" si="36"/>
        <v>0</v>
      </c>
      <c r="BH294" s="156">
        <f t="shared" si="37"/>
        <v>0</v>
      </c>
      <c r="BI294" s="156">
        <f t="shared" si="38"/>
        <v>0</v>
      </c>
      <c r="BJ294" s="16" t="s">
        <v>88</v>
      </c>
      <c r="BK294" s="156">
        <f t="shared" si="39"/>
        <v>0</v>
      </c>
      <c r="BL294" s="16" t="s">
        <v>396</v>
      </c>
      <c r="BM294" s="155" t="s">
        <v>10895</v>
      </c>
    </row>
    <row r="295" spans="2:65" s="1" customFormat="1" ht="16.5" customHeight="1">
      <c r="B295" s="142"/>
      <c r="C295" s="179" t="s">
        <v>1957</v>
      </c>
      <c r="D295" s="179" t="s">
        <v>454</v>
      </c>
      <c r="E295" s="180" t="s">
        <v>10670</v>
      </c>
      <c r="F295" s="181" t="s">
        <v>10671</v>
      </c>
      <c r="G295" s="182" t="s">
        <v>10668</v>
      </c>
      <c r="H295" s="183">
        <v>12</v>
      </c>
      <c r="I295" s="184"/>
      <c r="J295" s="185">
        <f t="shared" si="30"/>
        <v>0</v>
      </c>
      <c r="K295" s="186"/>
      <c r="L295" s="187"/>
      <c r="M295" s="188" t="s">
        <v>1</v>
      </c>
      <c r="N295" s="189" t="s">
        <v>42</v>
      </c>
      <c r="P295" s="153">
        <f t="shared" si="31"/>
        <v>0</v>
      </c>
      <c r="Q295" s="153">
        <v>0</v>
      </c>
      <c r="R295" s="153">
        <f t="shared" si="32"/>
        <v>0</v>
      </c>
      <c r="S295" s="153">
        <v>0</v>
      </c>
      <c r="T295" s="154">
        <f t="shared" si="33"/>
        <v>0</v>
      </c>
      <c r="AR295" s="155" t="s">
        <v>481</v>
      </c>
      <c r="AT295" s="155" t="s">
        <v>454</v>
      </c>
      <c r="AU295" s="155" t="s">
        <v>88</v>
      </c>
      <c r="AY295" s="16" t="s">
        <v>317</v>
      </c>
      <c r="BE295" s="156">
        <f t="shared" si="34"/>
        <v>0</v>
      </c>
      <c r="BF295" s="156">
        <f t="shared" si="35"/>
        <v>0</v>
      </c>
      <c r="BG295" s="156">
        <f t="shared" si="36"/>
        <v>0</v>
      </c>
      <c r="BH295" s="156">
        <f t="shared" si="37"/>
        <v>0</v>
      </c>
      <c r="BI295" s="156">
        <f t="shared" si="38"/>
        <v>0</v>
      </c>
      <c r="BJ295" s="16" t="s">
        <v>88</v>
      </c>
      <c r="BK295" s="156">
        <f t="shared" si="39"/>
        <v>0</v>
      </c>
      <c r="BL295" s="16" t="s">
        <v>396</v>
      </c>
      <c r="BM295" s="155" t="s">
        <v>10896</v>
      </c>
    </row>
    <row r="296" spans="2:65" s="1" customFormat="1" ht="16.5" customHeight="1">
      <c r="B296" s="142"/>
      <c r="C296" s="179" t="s">
        <v>1961</v>
      </c>
      <c r="D296" s="179" t="s">
        <v>454</v>
      </c>
      <c r="E296" s="180" t="s">
        <v>10673</v>
      </c>
      <c r="F296" s="181" t="s">
        <v>10674</v>
      </c>
      <c r="G296" s="182" t="s">
        <v>10668</v>
      </c>
      <c r="H296" s="183">
        <v>10</v>
      </c>
      <c r="I296" s="184"/>
      <c r="J296" s="185">
        <f t="shared" si="30"/>
        <v>0</v>
      </c>
      <c r="K296" s="186"/>
      <c r="L296" s="187"/>
      <c r="M296" s="188" t="s">
        <v>1</v>
      </c>
      <c r="N296" s="189" t="s">
        <v>42</v>
      </c>
      <c r="P296" s="153">
        <f t="shared" si="31"/>
        <v>0</v>
      </c>
      <c r="Q296" s="153">
        <v>0</v>
      </c>
      <c r="R296" s="153">
        <f t="shared" si="32"/>
        <v>0</v>
      </c>
      <c r="S296" s="153">
        <v>0</v>
      </c>
      <c r="T296" s="154">
        <f t="shared" si="33"/>
        <v>0</v>
      </c>
      <c r="AR296" s="155" t="s">
        <v>481</v>
      </c>
      <c r="AT296" s="155" t="s">
        <v>454</v>
      </c>
      <c r="AU296" s="155" t="s">
        <v>88</v>
      </c>
      <c r="AY296" s="16" t="s">
        <v>317</v>
      </c>
      <c r="BE296" s="156">
        <f t="shared" si="34"/>
        <v>0</v>
      </c>
      <c r="BF296" s="156">
        <f t="shared" si="35"/>
        <v>0</v>
      </c>
      <c r="BG296" s="156">
        <f t="shared" si="36"/>
        <v>0</v>
      </c>
      <c r="BH296" s="156">
        <f t="shared" si="37"/>
        <v>0</v>
      </c>
      <c r="BI296" s="156">
        <f t="shared" si="38"/>
        <v>0</v>
      </c>
      <c r="BJ296" s="16" t="s">
        <v>88</v>
      </c>
      <c r="BK296" s="156">
        <f t="shared" si="39"/>
        <v>0</v>
      </c>
      <c r="BL296" s="16" t="s">
        <v>396</v>
      </c>
      <c r="BM296" s="155" t="s">
        <v>10897</v>
      </c>
    </row>
    <row r="297" spans="2:65" s="1" customFormat="1" ht="16.5" customHeight="1">
      <c r="B297" s="142"/>
      <c r="C297" s="179" t="s">
        <v>2024</v>
      </c>
      <c r="D297" s="179" t="s">
        <v>454</v>
      </c>
      <c r="E297" s="180" t="s">
        <v>10676</v>
      </c>
      <c r="F297" s="181" t="s">
        <v>10677</v>
      </c>
      <c r="G297" s="182" t="s">
        <v>444</v>
      </c>
      <c r="H297" s="183">
        <v>5</v>
      </c>
      <c r="I297" s="184"/>
      <c r="J297" s="185">
        <f t="shared" si="30"/>
        <v>0</v>
      </c>
      <c r="K297" s="186"/>
      <c r="L297" s="187"/>
      <c r="M297" s="188" t="s">
        <v>1</v>
      </c>
      <c r="N297" s="189" t="s">
        <v>42</v>
      </c>
      <c r="P297" s="153">
        <f t="shared" si="31"/>
        <v>0</v>
      </c>
      <c r="Q297" s="153">
        <v>0</v>
      </c>
      <c r="R297" s="153">
        <f t="shared" si="32"/>
        <v>0</v>
      </c>
      <c r="S297" s="153">
        <v>0</v>
      </c>
      <c r="T297" s="154">
        <f t="shared" si="33"/>
        <v>0</v>
      </c>
      <c r="AR297" s="155" t="s">
        <v>481</v>
      </c>
      <c r="AT297" s="155" t="s">
        <v>454</v>
      </c>
      <c r="AU297" s="155" t="s">
        <v>88</v>
      </c>
      <c r="AY297" s="16" t="s">
        <v>317</v>
      </c>
      <c r="BE297" s="156">
        <f t="shared" si="34"/>
        <v>0</v>
      </c>
      <c r="BF297" s="156">
        <f t="shared" si="35"/>
        <v>0</v>
      </c>
      <c r="BG297" s="156">
        <f t="shared" si="36"/>
        <v>0</v>
      </c>
      <c r="BH297" s="156">
        <f t="shared" si="37"/>
        <v>0</v>
      </c>
      <c r="BI297" s="156">
        <f t="shared" si="38"/>
        <v>0</v>
      </c>
      <c r="BJ297" s="16" t="s">
        <v>88</v>
      </c>
      <c r="BK297" s="156">
        <f t="shared" si="39"/>
        <v>0</v>
      </c>
      <c r="BL297" s="16" t="s">
        <v>396</v>
      </c>
      <c r="BM297" s="155" t="s">
        <v>10898</v>
      </c>
    </row>
    <row r="298" spans="2:65" s="1" customFormat="1" ht="16.5" customHeight="1">
      <c r="B298" s="142"/>
      <c r="C298" s="179" t="s">
        <v>2028</v>
      </c>
      <c r="D298" s="179" t="s">
        <v>454</v>
      </c>
      <c r="E298" s="180" t="s">
        <v>10679</v>
      </c>
      <c r="F298" s="181" t="s">
        <v>10680</v>
      </c>
      <c r="G298" s="182" t="s">
        <v>10668</v>
      </c>
      <c r="H298" s="183">
        <v>20</v>
      </c>
      <c r="I298" s="184"/>
      <c r="J298" s="185">
        <f t="shared" si="30"/>
        <v>0</v>
      </c>
      <c r="K298" s="186"/>
      <c r="L298" s="187"/>
      <c r="M298" s="188" t="s">
        <v>1</v>
      </c>
      <c r="N298" s="189" t="s">
        <v>42</v>
      </c>
      <c r="P298" s="153">
        <f t="shared" si="31"/>
        <v>0</v>
      </c>
      <c r="Q298" s="153">
        <v>0</v>
      </c>
      <c r="R298" s="153">
        <f t="shared" si="32"/>
        <v>0</v>
      </c>
      <c r="S298" s="153">
        <v>0</v>
      </c>
      <c r="T298" s="154">
        <f t="shared" si="33"/>
        <v>0</v>
      </c>
      <c r="AR298" s="155" t="s">
        <v>481</v>
      </c>
      <c r="AT298" s="155" t="s">
        <v>454</v>
      </c>
      <c r="AU298" s="155" t="s">
        <v>88</v>
      </c>
      <c r="AY298" s="16" t="s">
        <v>317</v>
      </c>
      <c r="BE298" s="156">
        <f t="shared" si="34"/>
        <v>0</v>
      </c>
      <c r="BF298" s="156">
        <f t="shared" si="35"/>
        <v>0</v>
      </c>
      <c r="BG298" s="156">
        <f t="shared" si="36"/>
        <v>0</v>
      </c>
      <c r="BH298" s="156">
        <f t="shared" si="37"/>
        <v>0</v>
      </c>
      <c r="BI298" s="156">
        <f t="shared" si="38"/>
        <v>0</v>
      </c>
      <c r="BJ298" s="16" t="s">
        <v>88</v>
      </c>
      <c r="BK298" s="156">
        <f t="shared" si="39"/>
        <v>0</v>
      </c>
      <c r="BL298" s="16" t="s">
        <v>396</v>
      </c>
      <c r="BM298" s="155" t="s">
        <v>10899</v>
      </c>
    </row>
    <row r="299" spans="2:65" s="1" customFormat="1" ht="16.5" customHeight="1">
      <c r="B299" s="142"/>
      <c r="C299" s="179" t="s">
        <v>2035</v>
      </c>
      <c r="D299" s="179" t="s">
        <v>454</v>
      </c>
      <c r="E299" s="180" t="s">
        <v>10682</v>
      </c>
      <c r="F299" s="181" t="s">
        <v>10683</v>
      </c>
      <c r="G299" s="182" t="s">
        <v>7005</v>
      </c>
      <c r="H299" s="183">
        <v>1</v>
      </c>
      <c r="I299" s="184"/>
      <c r="J299" s="185">
        <f t="shared" si="30"/>
        <v>0</v>
      </c>
      <c r="K299" s="186"/>
      <c r="L299" s="187"/>
      <c r="M299" s="188" t="s">
        <v>1</v>
      </c>
      <c r="N299" s="189" t="s">
        <v>42</v>
      </c>
      <c r="P299" s="153">
        <f t="shared" si="31"/>
        <v>0</v>
      </c>
      <c r="Q299" s="153">
        <v>0</v>
      </c>
      <c r="R299" s="153">
        <f t="shared" si="32"/>
        <v>0</v>
      </c>
      <c r="S299" s="153">
        <v>0</v>
      </c>
      <c r="T299" s="154">
        <f t="shared" si="33"/>
        <v>0</v>
      </c>
      <c r="AR299" s="155" t="s">
        <v>481</v>
      </c>
      <c r="AT299" s="155" t="s">
        <v>454</v>
      </c>
      <c r="AU299" s="155" t="s">
        <v>88</v>
      </c>
      <c r="AY299" s="16" t="s">
        <v>317</v>
      </c>
      <c r="BE299" s="156">
        <f t="shared" si="34"/>
        <v>0</v>
      </c>
      <c r="BF299" s="156">
        <f t="shared" si="35"/>
        <v>0</v>
      </c>
      <c r="BG299" s="156">
        <f t="shared" si="36"/>
        <v>0</v>
      </c>
      <c r="BH299" s="156">
        <f t="shared" si="37"/>
        <v>0</v>
      </c>
      <c r="BI299" s="156">
        <f t="shared" si="38"/>
        <v>0</v>
      </c>
      <c r="BJ299" s="16" t="s">
        <v>88</v>
      </c>
      <c r="BK299" s="156">
        <f t="shared" si="39"/>
        <v>0</v>
      </c>
      <c r="BL299" s="16" t="s">
        <v>396</v>
      </c>
      <c r="BM299" s="155" t="s">
        <v>10900</v>
      </c>
    </row>
    <row r="300" spans="2:65" s="1" customFormat="1" ht="16.5" customHeight="1">
      <c r="B300" s="142"/>
      <c r="C300" s="179" t="s">
        <v>2039</v>
      </c>
      <c r="D300" s="179" t="s">
        <v>454</v>
      </c>
      <c r="E300" s="180" t="s">
        <v>10685</v>
      </c>
      <c r="F300" s="181" t="s">
        <v>1</v>
      </c>
      <c r="G300" s="182" t="s">
        <v>1</v>
      </c>
      <c r="H300" s="183">
        <v>0</v>
      </c>
      <c r="I300" s="184"/>
      <c r="J300" s="185">
        <f t="shared" si="30"/>
        <v>0</v>
      </c>
      <c r="K300" s="186"/>
      <c r="L300" s="187"/>
      <c r="M300" s="188" t="s">
        <v>1</v>
      </c>
      <c r="N300" s="189" t="s">
        <v>42</v>
      </c>
      <c r="P300" s="153">
        <f t="shared" si="31"/>
        <v>0</v>
      </c>
      <c r="Q300" s="153">
        <v>0</v>
      </c>
      <c r="R300" s="153">
        <f t="shared" si="32"/>
        <v>0</v>
      </c>
      <c r="S300" s="153">
        <v>0</v>
      </c>
      <c r="T300" s="154">
        <f t="shared" si="33"/>
        <v>0</v>
      </c>
      <c r="AR300" s="155" t="s">
        <v>481</v>
      </c>
      <c r="AT300" s="155" t="s">
        <v>454</v>
      </c>
      <c r="AU300" s="155" t="s">
        <v>88</v>
      </c>
      <c r="AY300" s="16" t="s">
        <v>317</v>
      </c>
      <c r="BE300" s="156">
        <f t="shared" si="34"/>
        <v>0</v>
      </c>
      <c r="BF300" s="156">
        <f t="shared" si="35"/>
        <v>0</v>
      </c>
      <c r="BG300" s="156">
        <f t="shared" si="36"/>
        <v>0</v>
      </c>
      <c r="BH300" s="156">
        <f t="shared" si="37"/>
        <v>0</v>
      </c>
      <c r="BI300" s="156">
        <f t="shared" si="38"/>
        <v>0</v>
      </c>
      <c r="BJ300" s="16" t="s">
        <v>88</v>
      </c>
      <c r="BK300" s="156">
        <f t="shared" si="39"/>
        <v>0</v>
      </c>
      <c r="BL300" s="16" t="s">
        <v>396</v>
      </c>
      <c r="BM300" s="155" t="s">
        <v>10901</v>
      </c>
    </row>
    <row r="301" spans="2:65" s="1" customFormat="1" ht="16.5" customHeight="1">
      <c r="B301" s="142"/>
      <c r="C301" s="179" t="s">
        <v>2043</v>
      </c>
      <c r="D301" s="179" t="s">
        <v>454</v>
      </c>
      <c r="E301" s="180" t="s">
        <v>10687</v>
      </c>
      <c r="F301" s="181" t="s">
        <v>10688</v>
      </c>
      <c r="G301" s="182" t="s">
        <v>467</v>
      </c>
      <c r="H301" s="183">
        <v>1</v>
      </c>
      <c r="I301" s="184"/>
      <c r="J301" s="185">
        <f t="shared" si="30"/>
        <v>0</v>
      </c>
      <c r="K301" s="186"/>
      <c r="L301" s="187"/>
      <c r="M301" s="188" t="s">
        <v>1</v>
      </c>
      <c r="N301" s="189" t="s">
        <v>42</v>
      </c>
      <c r="P301" s="153">
        <f t="shared" si="31"/>
        <v>0</v>
      </c>
      <c r="Q301" s="153">
        <v>0</v>
      </c>
      <c r="R301" s="153">
        <f t="shared" si="32"/>
        <v>0</v>
      </c>
      <c r="S301" s="153">
        <v>0</v>
      </c>
      <c r="T301" s="154">
        <f t="shared" si="33"/>
        <v>0</v>
      </c>
      <c r="AR301" s="155" t="s">
        <v>481</v>
      </c>
      <c r="AT301" s="155" t="s">
        <v>454</v>
      </c>
      <c r="AU301" s="155" t="s">
        <v>88</v>
      </c>
      <c r="AY301" s="16" t="s">
        <v>317</v>
      </c>
      <c r="BE301" s="156">
        <f t="shared" si="34"/>
        <v>0</v>
      </c>
      <c r="BF301" s="156">
        <f t="shared" si="35"/>
        <v>0</v>
      </c>
      <c r="BG301" s="156">
        <f t="shared" si="36"/>
        <v>0</v>
      </c>
      <c r="BH301" s="156">
        <f t="shared" si="37"/>
        <v>0</v>
      </c>
      <c r="BI301" s="156">
        <f t="shared" si="38"/>
        <v>0</v>
      </c>
      <c r="BJ301" s="16" t="s">
        <v>88</v>
      </c>
      <c r="BK301" s="156">
        <f t="shared" si="39"/>
        <v>0</v>
      </c>
      <c r="BL301" s="16" t="s">
        <v>396</v>
      </c>
      <c r="BM301" s="155" t="s">
        <v>10902</v>
      </c>
    </row>
    <row r="302" spans="2:65" s="1" customFormat="1" ht="33" customHeight="1">
      <c r="B302" s="142"/>
      <c r="C302" s="179" t="s">
        <v>2047</v>
      </c>
      <c r="D302" s="179" t="s">
        <v>454</v>
      </c>
      <c r="E302" s="180" t="s">
        <v>10903</v>
      </c>
      <c r="F302" s="181" t="s">
        <v>10778</v>
      </c>
      <c r="G302" s="182" t="s">
        <v>467</v>
      </c>
      <c r="H302" s="183">
        <v>1</v>
      </c>
      <c r="I302" s="184"/>
      <c r="J302" s="185">
        <f t="shared" si="30"/>
        <v>0</v>
      </c>
      <c r="K302" s="186"/>
      <c r="L302" s="187"/>
      <c r="M302" s="188" t="s">
        <v>1</v>
      </c>
      <c r="N302" s="189" t="s">
        <v>42</v>
      </c>
      <c r="P302" s="153">
        <f t="shared" si="31"/>
        <v>0</v>
      </c>
      <c r="Q302" s="153">
        <v>0</v>
      </c>
      <c r="R302" s="153">
        <f t="shared" si="32"/>
        <v>0</v>
      </c>
      <c r="S302" s="153">
        <v>0</v>
      </c>
      <c r="T302" s="154">
        <f t="shared" si="33"/>
        <v>0</v>
      </c>
      <c r="AR302" s="155" t="s">
        <v>481</v>
      </c>
      <c r="AT302" s="155" t="s">
        <v>454</v>
      </c>
      <c r="AU302" s="155" t="s">
        <v>88</v>
      </c>
      <c r="AY302" s="16" t="s">
        <v>317</v>
      </c>
      <c r="BE302" s="156">
        <f t="shared" si="34"/>
        <v>0</v>
      </c>
      <c r="BF302" s="156">
        <f t="shared" si="35"/>
        <v>0</v>
      </c>
      <c r="BG302" s="156">
        <f t="shared" si="36"/>
        <v>0</v>
      </c>
      <c r="BH302" s="156">
        <f t="shared" si="37"/>
        <v>0</v>
      </c>
      <c r="BI302" s="156">
        <f t="shared" si="38"/>
        <v>0</v>
      </c>
      <c r="BJ302" s="16" t="s">
        <v>88</v>
      </c>
      <c r="BK302" s="156">
        <f t="shared" si="39"/>
        <v>0</v>
      </c>
      <c r="BL302" s="16" t="s">
        <v>396</v>
      </c>
      <c r="BM302" s="155" t="s">
        <v>10904</v>
      </c>
    </row>
    <row r="303" spans="2:65" s="1" customFormat="1" ht="33" customHeight="1">
      <c r="B303" s="142"/>
      <c r="C303" s="179" t="s">
        <v>2051</v>
      </c>
      <c r="D303" s="179" t="s">
        <v>454</v>
      </c>
      <c r="E303" s="180" t="s">
        <v>10905</v>
      </c>
      <c r="F303" s="181" t="s">
        <v>10781</v>
      </c>
      <c r="G303" s="182" t="s">
        <v>467</v>
      </c>
      <c r="H303" s="183">
        <v>1</v>
      </c>
      <c r="I303" s="184"/>
      <c r="J303" s="185">
        <f t="shared" si="30"/>
        <v>0</v>
      </c>
      <c r="K303" s="186"/>
      <c r="L303" s="187"/>
      <c r="M303" s="188" t="s">
        <v>1</v>
      </c>
      <c r="N303" s="189" t="s">
        <v>42</v>
      </c>
      <c r="P303" s="153">
        <f t="shared" si="31"/>
        <v>0</v>
      </c>
      <c r="Q303" s="153">
        <v>0</v>
      </c>
      <c r="R303" s="153">
        <f t="shared" si="32"/>
        <v>0</v>
      </c>
      <c r="S303" s="153">
        <v>0</v>
      </c>
      <c r="T303" s="154">
        <f t="shared" si="33"/>
        <v>0</v>
      </c>
      <c r="AR303" s="155" t="s">
        <v>481</v>
      </c>
      <c r="AT303" s="155" t="s">
        <v>454</v>
      </c>
      <c r="AU303" s="155" t="s">
        <v>88</v>
      </c>
      <c r="AY303" s="16" t="s">
        <v>317</v>
      </c>
      <c r="BE303" s="156">
        <f t="shared" si="34"/>
        <v>0</v>
      </c>
      <c r="BF303" s="156">
        <f t="shared" si="35"/>
        <v>0</v>
      </c>
      <c r="BG303" s="156">
        <f t="shared" si="36"/>
        <v>0</v>
      </c>
      <c r="BH303" s="156">
        <f t="shared" si="37"/>
        <v>0</v>
      </c>
      <c r="BI303" s="156">
        <f t="shared" si="38"/>
        <v>0</v>
      </c>
      <c r="BJ303" s="16" t="s">
        <v>88</v>
      </c>
      <c r="BK303" s="156">
        <f t="shared" si="39"/>
        <v>0</v>
      </c>
      <c r="BL303" s="16" t="s">
        <v>396</v>
      </c>
      <c r="BM303" s="155" t="s">
        <v>10906</v>
      </c>
    </row>
    <row r="304" spans="2:65" s="1" customFormat="1" ht="33" customHeight="1">
      <c r="B304" s="142"/>
      <c r="C304" s="179" t="s">
        <v>2055</v>
      </c>
      <c r="D304" s="179" t="s">
        <v>454</v>
      </c>
      <c r="E304" s="180" t="s">
        <v>10907</v>
      </c>
      <c r="F304" s="181" t="s">
        <v>10908</v>
      </c>
      <c r="G304" s="182" t="s">
        <v>467</v>
      </c>
      <c r="H304" s="183">
        <v>1</v>
      </c>
      <c r="I304" s="184"/>
      <c r="J304" s="185">
        <f t="shared" si="30"/>
        <v>0</v>
      </c>
      <c r="K304" s="186"/>
      <c r="L304" s="187"/>
      <c r="M304" s="188" t="s">
        <v>1</v>
      </c>
      <c r="N304" s="189" t="s">
        <v>42</v>
      </c>
      <c r="P304" s="153">
        <f t="shared" si="31"/>
        <v>0</v>
      </c>
      <c r="Q304" s="153">
        <v>0</v>
      </c>
      <c r="R304" s="153">
        <f t="shared" si="32"/>
        <v>0</v>
      </c>
      <c r="S304" s="153">
        <v>0</v>
      </c>
      <c r="T304" s="154">
        <f t="shared" si="33"/>
        <v>0</v>
      </c>
      <c r="AR304" s="155" t="s">
        <v>481</v>
      </c>
      <c r="AT304" s="155" t="s">
        <v>454</v>
      </c>
      <c r="AU304" s="155" t="s">
        <v>88</v>
      </c>
      <c r="AY304" s="16" t="s">
        <v>317</v>
      </c>
      <c r="BE304" s="156">
        <f t="shared" si="34"/>
        <v>0</v>
      </c>
      <c r="BF304" s="156">
        <f t="shared" si="35"/>
        <v>0</v>
      </c>
      <c r="BG304" s="156">
        <f t="shared" si="36"/>
        <v>0</v>
      </c>
      <c r="BH304" s="156">
        <f t="shared" si="37"/>
        <v>0</v>
      </c>
      <c r="BI304" s="156">
        <f t="shared" si="38"/>
        <v>0</v>
      </c>
      <c r="BJ304" s="16" t="s">
        <v>88</v>
      </c>
      <c r="BK304" s="156">
        <f t="shared" si="39"/>
        <v>0</v>
      </c>
      <c r="BL304" s="16" t="s">
        <v>396</v>
      </c>
      <c r="BM304" s="155" t="s">
        <v>10909</v>
      </c>
    </row>
    <row r="305" spans="2:65" s="1" customFormat="1" ht="33" customHeight="1">
      <c r="B305" s="142"/>
      <c r="C305" s="179" t="s">
        <v>2059</v>
      </c>
      <c r="D305" s="179" t="s">
        <v>454</v>
      </c>
      <c r="E305" s="180" t="s">
        <v>10910</v>
      </c>
      <c r="F305" s="181" t="s">
        <v>10911</v>
      </c>
      <c r="G305" s="182" t="s">
        <v>467</v>
      </c>
      <c r="H305" s="183">
        <v>1</v>
      </c>
      <c r="I305" s="184"/>
      <c r="J305" s="185">
        <f t="shared" si="30"/>
        <v>0</v>
      </c>
      <c r="K305" s="186"/>
      <c r="L305" s="187"/>
      <c r="M305" s="188" t="s">
        <v>1</v>
      </c>
      <c r="N305" s="189" t="s">
        <v>42</v>
      </c>
      <c r="P305" s="153">
        <f t="shared" si="31"/>
        <v>0</v>
      </c>
      <c r="Q305" s="153">
        <v>0</v>
      </c>
      <c r="R305" s="153">
        <f t="shared" si="32"/>
        <v>0</v>
      </c>
      <c r="S305" s="153">
        <v>0</v>
      </c>
      <c r="T305" s="154">
        <f t="shared" si="33"/>
        <v>0</v>
      </c>
      <c r="AR305" s="155" t="s">
        <v>481</v>
      </c>
      <c r="AT305" s="155" t="s">
        <v>454</v>
      </c>
      <c r="AU305" s="155" t="s">
        <v>88</v>
      </c>
      <c r="AY305" s="16" t="s">
        <v>317</v>
      </c>
      <c r="BE305" s="156">
        <f t="shared" si="34"/>
        <v>0</v>
      </c>
      <c r="BF305" s="156">
        <f t="shared" si="35"/>
        <v>0</v>
      </c>
      <c r="BG305" s="156">
        <f t="shared" si="36"/>
        <v>0</v>
      </c>
      <c r="BH305" s="156">
        <f t="shared" si="37"/>
        <v>0</v>
      </c>
      <c r="BI305" s="156">
        <f t="shared" si="38"/>
        <v>0</v>
      </c>
      <c r="BJ305" s="16" t="s">
        <v>88</v>
      </c>
      <c r="BK305" s="156">
        <f t="shared" si="39"/>
        <v>0</v>
      </c>
      <c r="BL305" s="16" t="s">
        <v>396</v>
      </c>
      <c r="BM305" s="155" t="s">
        <v>10912</v>
      </c>
    </row>
    <row r="306" spans="2:65" s="1" customFormat="1" ht="33" customHeight="1">
      <c r="B306" s="142"/>
      <c r="C306" s="179" t="s">
        <v>2063</v>
      </c>
      <c r="D306" s="179" t="s">
        <v>454</v>
      </c>
      <c r="E306" s="180" t="s">
        <v>10913</v>
      </c>
      <c r="F306" s="181" t="s">
        <v>10914</v>
      </c>
      <c r="G306" s="182" t="s">
        <v>467</v>
      </c>
      <c r="H306" s="183">
        <v>2</v>
      </c>
      <c r="I306" s="184"/>
      <c r="J306" s="185">
        <f t="shared" si="30"/>
        <v>0</v>
      </c>
      <c r="K306" s="186"/>
      <c r="L306" s="187"/>
      <c r="M306" s="188" t="s">
        <v>1</v>
      </c>
      <c r="N306" s="189" t="s">
        <v>42</v>
      </c>
      <c r="P306" s="153">
        <f t="shared" si="31"/>
        <v>0</v>
      </c>
      <c r="Q306" s="153">
        <v>0</v>
      </c>
      <c r="R306" s="153">
        <f t="shared" si="32"/>
        <v>0</v>
      </c>
      <c r="S306" s="153">
        <v>0</v>
      </c>
      <c r="T306" s="154">
        <f t="shared" si="33"/>
        <v>0</v>
      </c>
      <c r="AR306" s="155" t="s">
        <v>481</v>
      </c>
      <c r="AT306" s="155" t="s">
        <v>454</v>
      </c>
      <c r="AU306" s="155" t="s">
        <v>88</v>
      </c>
      <c r="AY306" s="16" t="s">
        <v>317</v>
      </c>
      <c r="BE306" s="156">
        <f t="shared" si="34"/>
        <v>0</v>
      </c>
      <c r="BF306" s="156">
        <f t="shared" si="35"/>
        <v>0</v>
      </c>
      <c r="BG306" s="156">
        <f t="shared" si="36"/>
        <v>0</v>
      </c>
      <c r="BH306" s="156">
        <f t="shared" si="37"/>
        <v>0</v>
      </c>
      <c r="BI306" s="156">
        <f t="shared" si="38"/>
        <v>0</v>
      </c>
      <c r="BJ306" s="16" t="s">
        <v>88</v>
      </c>
      <c r="BK306" s="156">
        <f t="shared" si="39"/>
        <v>0</v>
      </c>
      <c r="BL306" s="16" t="s">
        <v>396</v>
      </c>
      <c r="BM306" s="155" t="s">
        <v>10915</v>
      </c>
    </row>
    <row r="307" spans="2:65" s="1" customFormat="1" ht="49" customHeight="1">
      <c r="B307" s="142"/>
      <c r="C307" s="179" t="s">
        <v>2068</v>
      </c>
      <c r="D307" s="179" t="s">
        <v>454</v>
      </c>
      <c r="E307" s="180" t="s">
        <v>10916</v>
      </c>
      <c r="F307" s="181" t="s">
        <v>10917</v>
      </c>
      <c r="G307" s="182" t="s">
        <v>467</v>
      </c>
      <c r="H307" s="183">
        <v>2</v>
      </c>
      <c r="I307" s="184"/>
      <c r="J307" s="185">
        <f t="shared" si="30"/>
        <v>0</v>
      </c>
      <c r="K307" s="186"/>
      <c r="L307" s="187"/>
      <c r="M307" s="188" t="s">
        <v>1</v>
      </c>
      <c r="N307" s="189" t="s">
        <v>42</v>
      </c>
      <c r="P307" s="153">
        <f t="shared" si="31"/>
        <v>0</v>
      </c>
      <c r="Q307" s="153">
        <v>0</v>
      </c>
      <c r="R307" s="153">
        <f t="shared" si="32"/>
        <v>0</v>
      </c>
      <c r="S307" s="153">
        <v>0</v>
      </c>
      <c r="T307" s="154">
        <f t="shared" si="33"/>
        <v>0</v>
      </c>
      <c r="AR307" s="155" t="s">
        <v>481</v>
      </c>
      <c r="AT307" s="155" t="s">
        <v>454</v>
      </c>
      <c r="AU307" s="155" t="s">
        <v>88</v>
      </c>
      <c r="AY307" s="16" t="s">
        <v>317</v>
      </c>
      <c r="BE307" s="156">
        <f t="shared" si="34"/>
        <v>0</v>
      </c>
      <c r="BF307" s="156">
        <f t="shared" si="35"/>
        <v>0</v>
      </c>
      <c r="BG307" s="156">
        <f t="shared" si="36"/>
        <v>0</v>
      </c>
      <c r="BH307" s="156">
        <f t="shared" si="37"/>
        <v>0</v>
      </c>
      <c r="BI307" s="156">
        <f t="shared" si="38"/>
        <v>0</v>
      </c>
      <c r="BJ307" s="16" t="s">
        <v>88</v>
      </c>
      <c r="BK307" s="156">
        <f t="shared" si="39"/>
        <v>0</v>
      </c>
      <c r="BL307" s="16" t="s">
        <v>396</v>
      </c>
      <c r="BM307" s="155" t="s">
        <v>10918</v>
      </c>
    </row>
    <row r="308" spans="2:65" s="1" customFormat="1" ht="49" customHeight="1">
      <c r="B308" s="142"/>
      <c r="C308" s="179" t="s">
        <v>2072</v>
      </c>
      <c r="D308" s="179" t="s">
        <v>454</v>
      </c>
      <c r="E308" s="180" t="s">
        <v>10919</v>
      </c>
      <c r="F308" s="181" t="s">
        <v>10711</v>
      </c>
      <c r="G308" s="182" t="s">
        <v>467</v>
      </c>
      <c r="H308" s="183">
        <v>4</v>
      </c>
      <c r="I308" s="184"/>
      <c r="J308" s="185">
        <f t="shared" si="30"/>
        <v>0</v>
      </c>
      <c r="K308" s="186"/>
      <c r="L308" s="187"/>
      <c r="M308" s="188" t="s">
        <v>1</v>
      </c>
      <c r="N308" s="189" t="s">
        <v>42</v>
      </c>
      <c r="P308" s="153">
        <f t="shared" si="31"/>
        <v>0</v>
      </c>
      <c r="Q308" s="153">
        <v>0</v>
      </c>
      <c r="R308" s="153">
        <f t="shared" si="32"/>
        <v>0</v>
      </c>
      <c r="S308" s="153">
        <v>0</v>
      </c>
      <c r="T308" s="154">
        <f t="shared" si="33"/>
        <v>0</v>
      </c>
      <c r="AR308" s="155" t="s">
        <v>481</v>
      </c>
      <c r="AT308" s="155" t="s">
        <v>454</v>
      </c>
      <c r="AU308" s="155" t="s">
        <v>88</v>
      </c>
      <c r="AY308" s="16" t="s">
        <v>317</v>
      </c>
      <c r="BE308" s="156">
        <f t="shared" si="34"/>
        <v>0</v>
      </c>
      <c r="BF308" s="156">
        <f t="shared" si="35"/>
        <v>0</v>
      </c>
      <c r="BG308" s="156">
        <f t="shared" si="36"/>
        <v>0</v>
      </c>
      <c r="BH308" s="156">
        <f t="shared" si="37"/>
        <v>0</v>
      </c>
      <c r="BI308" s="156">
        <f t="shared" si="38"/>
        <v>0</v>
      </c>
      <c r="BJ308" s="16" t="s">
        <v>88</v>
      </c>
      <c r="BK308" s="156">
        <f t="shared" si="39"/>
        <v>0</v>
      </c>
      <c r="BL308" s="16" t="s">
        <v>396</v>
      </c>
      <c r="BM308" s="155" t="s">
        <v>10920</v>
      </c>
    </row>
    <row r="309" spans="2:65" s="1" customFormat="1" ht="49" customHeight="1">
      <c r="B309" s="142"/>
      <c r="C309" s="179" t="s">
        <v>2077</v>
      </c>
      <c r="D309" s="179" t="s">
        <v>454</v>
      </c>
      <c r="E309" s="180" t="s">
        <v>10921</v>
      </c>
      <c r="F309" s="181" t="s">
        <v>10802</v>
      </c>
      <c r="G309" s="182" t="s">
        <v>467</v>
      </c>
      <c r="H309" s="183">
        <v>2</v>
      </c>
      <c r="I309" s="184"/>
      <c r="J309" s="185">
        <f t="shared" si="30"/>
        <v>0</v>
      </c>
      <c r="K309" s="186"/>
      <c r="L309" s="187"/>
      <c r="M309" s="188" t="s">
        <v>1</v>
      </c>
      <c r="N309" s="189" t="s">
        <v>42</v>
      </c>
      <c r="P309" s="153">
        <f t="shared" si="31"/>
        <v>0</v>
      </c>
      <c r="Q309" s="153">
        <v>0</v>
      </c>
      <c r="R309" s="153">
        <f t="shared" si="32"/>
        <v>0</v>
      </c>
      <c r="S309" s="153">
        <v>0</v>
      </c>
      <c r="T309" s="154">
        <f t="shared" si="33"/>
        <v>0</v>
      </c>
      <c r="AR309" s="155" t="s">
        <v>481</v>
      </c>
      <c r="AT309" s="155" t="s">
        <v>454</v>
      </c>
      <c r="AU309" s="155" t="s">
        <v>88</v>
      </c>
      <c r="AY309" s="16" t="s">
        <v>317</v>
      </c>
      <c r="BE309" s="156">
        <f t="shared" si="34"/>
        <v>0</v>
      </c>
      <c r="BF309" s="156">
        <f t="shared" si="35"/>
        <v>0</v>
      </c>
      <c r="BG309" s="156">
        <f t="shared" si="36"/>
        <v>0</v>
      </c>
      <c r="BH309" s="156">
        <f t="shared" si="37"/>
        <v>0</v>
      </c>
      <c r="BI309" s="156">
        <f t="shared" si="38"/>
        <v>0</v>
      </c>
      <c r="BJ309" s="16" t="s">
        <v>88</v>
      </c>
      <c r="BK309" s="156">
        <f t="shared" si="39"/>
        <v>0</v>
      </c>
      <c r="BL309" s="16" t="s">
        <v>396</v>
      </c>
      <c r="BM309" s="155" t="s">
        <v>10922</v>
      </c>
    </row>
    <row r="310" spans="2:65" s="1" customFormat="1" ht="49" customHeight="1">
      <c r="B310" s="142"/>
      <c r="C310" s="179" t="s">
        <v>2081</v>
      </c>
      <c r="D310" s="179" t="s">
        <v>454</v>
      </c>
      <c r="E310" s="180" t="s">
        <v>10923</v>
      </c>
      <c r="F310" s="181" t="s">
        <v>10705</v>
      </c>
      <c r="G310" s="182" t="s">
        <v>467</v>
      </c>
      <c r="H310" s="183">
        <v>2</v>
      </c>
      <c r="I310" s="184"/>
      <c r="J310" s="185">
        <f t="shared" si="30"/>
        <v>0</v>
      </c>
      <c r="K310" s="186"/>
      <c r="L310" s="187"/>
      <c r="M310" s="188" t="s">
        <v>1</v>
      </c>
      <c r="N310" s="189" t="s">
        <v>42</v>
      </c>
      <c r="P310" s="153">
        <f t="shared" si="31"/>
        <v>0</v>
      </c>
      <c r="Q310" s="153">
        <v>0</v>
      </c>
      <c r="R310" s="153">
        <f t="shared" si="32"/>
        <v>0</v>
      </c>
      <c r="S310" s="153">
        <v>0</v>
      </c>
      <c r="T310" s="154">
        <f t="shared" si="33"/>
        <v>0</v>
      </c>
      <c r="AR310" s="155" t="s">
        <v>481</v>
      </c>
      <c r="AT310" s="155" t="s">
        <v>454</v>
      </c>
      <c r="AU310" s="155" t="s">
        <v>88</v>
      </c>
      <c r="AY310" s="16" t="s">
        <v>317</v>
      </c>
      <c r="BE310" s="156">
        <f t="shared" si="34"/>
        <v>0</v>
      </c>
      <c r="BF310" s="156">
        <f t="shared" si="35"/>
        <v>0</v>
      </c>
      <c r="BG310" s="156">
        <f t="shared" si="36"/>
        <v>0</v>
      </c>
      <c r="BH310" s="156">
        <f t="shared" si="37"/>
        <v>0</v>
      </c>
      <c r="BI310" s="156">
        <f t="shared" si="38"/>
        <v>0</v>
      </c>
      <c r="BJ310" s="16" t="s">
        <v>88</v>
      </c>
      <c r="BK310" s="156">
        <f t="shared" si="39"/>
        <v>0</v>
      </c>
      <c r="BL310" s="16" t="s">
        <v>396</v>
      </c>
      <c r="BM310" s="155" t="s">
        <v>10924</v>
      </c>
    </row>
    <row r="311" spans="2:65" s="1" customFormat="1" ht="16.5" customHeight="1">
      <c r="B311" s="142"/>
      <c r="C311" s="179" t="s">
        <v>2085</v>
      </c>
      <c r="D311" s="179" t="s">
        <v>454</v>
      </c>
      <c r="E311" s="180" t="s">
        <v>10925</v>
      </c>
      <c r="F311" s="181" t="s">
        <v>10926</v>
      </c>
      <c r="G311" s="182" t="s">
        <v>467</v>
      </c>
      <c r="H311" s="183">
        <v>4</v>
      </c>
      <c r="I311" s="184"/>
      <c r="J311" s="185">
        <f t="shared" si="30"/>
        <v>0</v>
      </c>
      <c r="K311" s="186"/>
      <c r="L311" s="187"/>
      <c r="M311" s="188" t="s">
        <v>1</v>
      </c>
      <c r="N311" s="189" t="s">
        <v>42</v>
      </c>
      <c r="P311" s="153">
        <f t="shared" si="31"/>
        <v>0</v>
      </c>
      <c r="Q311" s="153">
        <v>0</v>
      </c>
      <c r="R311" s="153">
        <f t="shared" si="32"/>
        <v>0</v>
      </c>
      <c r="S311" s="153">
        <v>0</v>
      </c>
      <c r="T311" s="154">
        <f t="shared" si="33"/>
        <v>0</v>
      </c>
      <c r="AR311" s="155" t="s">
        <v>481</v>
      </c>
      <c r="AT311" s="155" t="s">
        <v>454</v>
      </c>
      <c r="AU311" s="155" t="s">
        <v>88</v>
      </c>
      <c r="AY311" s="16" t="s">
        <v>317</v>
      </c>
      <c r="BE311" s="156">
        <f t="shared" si="34"/>
        <v>0</v>
      </c>
      <c r="BF311" s="156">
        <f t="shared" si="35"/>
        <v>0</v>
      </c>
      <c r="BG311" s="156">
        <f t="shared" si="36"/>
        <v>0</v>
      </c>
      <c r="BH311" s="156">
        <f t="shared" si="37"/>
        <v>0</v>
      </c>
      <c r="BI311" s="156">
        <f t="shared" si="38"/>
        <v>0</v>
      </c>
      <c r="BJ311" s="16" t="s">
        <v>88</v>
      </c>
      <c r="BK311" s="156">
        <f t="shared" si="39"/>
        <v>0</v>
      </c>
      <c r="BL311" s="16" t="s">
        <v>396</v>
      </c>
      <c r="BM311" s="155" t="s">
        <v>10927</v>
      </c>
    </row>
    <row r="312" spans="2:65" s="1" customFormat="1" ht="24.15" customHeight="1">
      <c r="B312" s="142"/>
      <c r="C312" s="179" t="s">
        <v>768</v>
      </c>
      <c r="D312" s="179" t="s">
        <v>454</v>
      </c>
      <c r="E312" s="180" t="s">
        <v>10928</v>
      </c>
      <c r="F312" s="181" t="s">
        <v>10714</v>
      </c>
      <c r="G312" s="182" t="s">
        <v>467</v>
      </c>
      <c r="H312" s="183">
        <v>2</v>
      </c>
      <c r="I312" s="184"/>
      <c r="J312" s="185">
        <f t="shared" si="30"/>
        <v>0</v>
      </c>
      <c r="K312" s="186"/>
      <c r="L312" s="187"/>
      <c r="M312" s="188" t="s">
        <v>1</v>
      </c>
      <c r="N312" s="189" t="s">
        <v>42</v>
      </c>
      <c r="P312" s="153">
        <f t="shared" si="31"/>
        <v>0</v>
      </c>
      <c r="Q312" s="153">
        <v>0</v>
      </c>
      <c r="R312" s="153">
        <f t="shared" si="32"/>
        <v>0</v>
      </c>
      <c r="S312" s="153">
        <v>0</v>
      </c>
      <c r="T312" s="154">
        <f t="shared" si="33"/>
        <v>0</v>
      </c>
      <c r="AR312" s="155" t="s">
        <v>481</v>
      </c>
      <c r="AT312" s="155" t="s">
        <v>454</v>
      </c>
      <c r="AU312" s="155" t="s">
        <v>88</v>
      </c>
      <c r="AY312" s="16" t="s">
        <v>317</v>
      </c>
      <c r="BE312" s="156">
        <f t="shared" si="34"/>
        <v>0</v>
      </c>
      <c r="BF312" s="156">
        <f t="shared" si="35"/>
        <v>0</v>
      </c>
      <c r="BG312" s="156">
        <f t="shared" si="36"/>
        <v>0</v>
      </c>
      <c r="BH312" s="156">
        <f t="shared" si="37"/>
        <v>0</v>
      </c>
      <c r="BI312" s="156">
        <f t="shared" si="38"/>
        <v>0</v>
      </c>
      <c r="BJ312" s="16" t="s">
        <v>88</v>
      </c>
      <c r="BK312" s="156">
        <f t="shared" si="39"/>
        <v>0</v>
      </c>
      <c r="BL312" s="16" t="s">
        <v>396</v>
      </c>
      <c r="BM312" s="155" t="s">
        <v>10929</v>
      </c>
    </row>
    <row r="313" spans="2:65" s="1" customFormat="1" ht="24.15" customHeight="1">
      <c r="B313" s="142"/>
      <c r="C313" s="179" t="s">
        <v>2092</v>
      </c>
      <c r="D313" s="179" t="s">
        <v>454</v>
      </c>
      <c r="E313" s="180" t="s">
        <v>10930</v>
      </c>
      <c r="F313" s="181" t="s">
        <v>10931</v>
      </c>
      <c r="G313" s="182" t="s">
        <v>467</v>
      </c>
      <c r="H313" s="183">
        <v>4</v>
      </c>
      <c r="I313" s="184"/>
      <c r="J313" s="185">
        <f t="shared" si="30"/>
        <v>0</v>
      </c>
      <c r="K313" s="186"/>
      <c r="L313" s="187"/>
      <c r="M313" s="188" t="s">
        <v>1</v>
      </c>
      <c r="N313" s="189" t="s">
        <v>42</v>
      </c>
      <c r="P313" s="153">
        <f t="shared" si="31"/>
        <v>0</v>
      </c>
      <c r="Q313" s="153">
        <v>0</v>
      </c>
      <c r="R313" s="153">
        <f t="shared" si="32"/>
        <v>0</v>
      </c>
      <c r="S313" s="153">
        <v>0</v>
      </c>
      <c r="T313" s="154">
        <f t="shared" si="33"/>
        <v>0</v>
      </c>
      <c r="AR313" s="155" t="s">
        <v>481</v>
      </c>
      <c r="AT313" s="155" t="s">
        <v>454</v>
      </c>
      <c r="AU313" s="155" t="s">
        <v>88</v>
      </c>
      <c r="AY313" s="16" t="s">
        <v>317</v>
      </c>
      <c r="BE313" s="156">
        <f t="shared" si="34"/>
        <v>0</v>
      </c>
      <c r="BF313" s="156">
        <f t="shared" si="35"/>
        <v>0</v>
      </c>
      <c r="BG313" s="156">
        <f t="shared" si="36"/>
        <v>0</v>
      </c>
      <c r="BH313" s="156">
        <f t="shared" si="37"/>
        <v>0</v>
      </c>
      <c r="BI313" s="156">
        <f t="shared" si="38"/>
        <v>0</v>
      </c>
      <c r="BJ313" s="16" t="s">
        <v>88</v>
      </c>
      <c r="BK313" s="156">
        <f t="shared" si="39"/>
        <v>0</v>
      </c>
      <c r="BL313" s="16" t="s">
        <v>396</v>
      </c>
      <c r="BM313" s="155" t="s">
        <v>10932</v>
      </c>
    </row>
    <row r="314" spans="2:65" s="1" customFormat="1" ht="16.5" customHeight="1">
      <c r="B314" s="142"/>
      <c r="C314" s="179" t="s">
        <v>2096</v>
      </c>
      <c r="D314" s="179" t="s">
        <v>454</v>
      </c>
      <c r="E314" s="180" t="s">
        <v>10933</v>
      </c>
      <c r="F314" s="181" t="s">
        <v>10717</v>
      </c>
      <c r="G314" s="182" t="s">
        <v>467</v>
      </c>
      <c r="H314" s="183">
        <v>2</v>
      </c>
      <c r="I314" s="184"/>
      <c r="J314" s="185">
        <f t="shared" si="30"/>
        <v>0</v>
      </c>
      <c r="K314" s="186"/>
      <c r="L314" s="187"/>
      <c r="M314" s="188" t="s">
        <v>1</v>
      </c>
      <c r="N314" s="189" t="s">
        <v>42</v>
      </c>
      <c r="P314" s="153">
        <f t="shared" si="31"/>
        <v>0</v>
      </c>
      <c r="Q314" s="153">
        <v>0</v>
      </c>
      <c r="R314" s="153">
        <f t="shared" si="32"/>
        <v>0</v>
      </c>
      <c r="S314" s="153">
        <v>0</v>
      </c>
      <c r="T314" s="154">
        <f t="shared" si="33"/>
        <v>0</v>
      </c>
      <c r="AR314" s="155" t="s">
        <v>481</v>
      </c>
      <c r="AT314" s="155" t="s">
        <v>454</v>
      </c>
      <c r="AU314" s="155" t="s">
        <v>88</v>
      </c>
      <c r="AY314" s="16" t="s">
        <v>317</v>
      </c>
      <c r="BE314" s="156">
        <f t="shared" si="34"/>
        <v>0</v>
      </c>
      <c r="BF314" s="156">
        <f t="shared" si="35"/>
        <v>0</v>
      </c>
      <c r="BG314" s="156">
        <f t="shared" si="36"/>
        <v>0</v>
      </c>
      <c r="BH314" s="156">
        <f t="shared" si="37"/>
        <v>0</v>
      </c>
      <c r="BI314" s="156">
        <f t="shared" si="38"/>
        <v>0</v>
      </c>
      <c r="BJ314" s="16" t="s">
        <v>88</v>
      </c>
      <c r="BK314" s="156">
        <f t="shared" si="39"/>
        <v>0</v>
      </c>
      <c r="BL314" s="16" t="s">
        <v>396</v>
      </c>
      <c r="BM314" s="155" t="s">
        <v>10934</v>
      </c>
    </row>
    <row r="315" spans="2:65" s="1" customFormat="1" ht="33" customHeight="1">
      <c r="B315" s="142"/>
      <c r="C315" s="179" t="s">
        <v>2100</v>
      </c>
      <c r="D315" s="179" t="s">
        <v>454</v>
      </c>
      <c r="E315" s="180" t="s">
        <v>10725</v>
      </c>
      <c r="F315" s="181" t="s">
        <v>10726</v>
      </c>
      <c r="G315" s="182" t="s">
        <v>10668</v>
      </c>
      <c r="H315" s="183">
        <v>4</v>
      </c>
      <c r="I315" s="184"/>
      <c r="J315" s="185">
        <f t="shared" si="30"/>
        <v>0</v>
      </c>
      <c r="K315" s="186"/>
      <c r="L315" s="187"/>
      <c r="M315" s="188" t="s">
        <v>1</v>
      </c>
      <c r="N315" s="189" t="s">
        <v>42</v>
      </c>
      <c r="P315" s="153">
        <f t="shared" si="31"/>
        <v>0</v>
      </c>
      <c r="Q315" s="153">
        <v>0</v>
      </c>
      <c r="R315" s="153">
        <f t="shared" si="32"/>
        <v>0</v>
      </c>
      <c r="S315" s="153">
        <v>0</v>
      </c>
      <c r="T315" s="154">
        <f t="shared" si="33"/>
        <v>0</v>
      </c>
      <c r="AR315" s="155" t="s">
        <v>481</v>
      </c>
      <c r="AT315" s="155" t="s">
        <v>454</v>
      </c>
      <c r="AU315" s="155" t="s">
        <v>88</v>
      </c>
      <c r="AY315" s="16" t="s">
        <v>317</v>
      </c>
      <c r="BE315" s="156">
        <f t="shared" si="34"/>
        <v>0</v>
      </c>
      <c r="BF315" s="156">
        <f t="shared" si="35"/>
        <v>0</v>
      </c>
      <c r="BG315" s="156">
        <f t="shared" si="36"/>
        <v>0</v>
      </c>
      <c r="BH315" s="156">
        <f t="shared" si="37"/>
        <v>0</v>
      </c>
      <c r="BI315" s="156">
        <f t="shared" si="38"/>
        <v>0</v>
      </c>
      <c r="BJ315" s="16" t="s">
        <v>88</v>
      </c>
      <c r="BK315" s="156">
        <f t="shared" si="39"/>
        <v>0</v>
      </c>
      <c r="BL315" s="16" t="s">
        <v>396</v>
      </c>
      <c r="BM315" s="155" t="s">
        <v>10935</v>
      </c>
    </row>
    <row r="316" spans="2:65" s="1" customFormat="1" ht="33" customHeight="1">
      <c r="B316" s="142"/>
      <c r="C316" s="179" t="s">
        <v>2104</v>
      </c>
      <c r="D316" s="179" t="s">
        <v>454</v>
      </c>
      <c r="E316" s="180" t="s">
        <v>10728</v>
      </c>
      <c r="F316" s="181" t="s">
        <v>10729</v>
      </c>
      <c r="G316" s="182" t="s">
        <v>10668</v>
      </c>
      <c r="H316" s="183">
        <v>30</v>
      </c>
      <c r="I316" s="184"/>
      <c r="J316" s="185">
        <f t="shared" si="30"/>
        <v>0</v>
      </c>
      <c r="K316" s="186"/>
      <c r="L316" s="187"/>
      <c r="M316" s="188" t="s">
        <v>1</v>
      </c>
      <c r="N316" s="189" t="s">
        <v>42</v>
      </c>
      <c r="P316" s="153">
        <f t="shared" si="31"/>
        <v>0</v>
      </c>
      <c r="Q316" s="153">
        <v>0</v>
      </c>
      <c r="R316" s="153">
        <f t="shared" si="32"/>
        <v>0</v>
      </c>
      <c r="S316" s="153">
        <v>0</v>
      </c>
      <c r="T316" s="154">
        <f t="shared" si="33"/>
        <v>0</v>
      </c>
      <c r="AR316" s="155" t="s">
        <v>481</v>
      </c>
      <c r="AT316" s="155" t="s">
        <v>454</v>
      </c>
      <c r="AU316" s="155" t="s">
        <v>88</v>
      </c>
      <c r="AY316" s="16" t="s">
        <v>317</v>
      </c>
      <c r="BE316" s="156">
        <f t="shared" si="34"/>
        <v>0</v>
      </c>
      <c r="BF316" s="156">
        <f t="shared" si="35"/>
        <v>0</v>
      </c>
      <c r="BG316" s="156">
        <f t="shared" si="36"/>
        <v>0</v>
      </c>
      <c r="BH316" s="156">
        <f t="shared" si="37"/>
        <v>0</v>
      </c>
      <c r="BI316" s="156">
        <f t="shared" si="38"/>
        <v>0</v>
      </c>
      <c r="BJ316" s="16" t="s">
        <v>88</v>
      </c>
      <c r="BK316" s="156">
        <f t="shared" si="39"/>
        <v>0</v>
      </c>
      <c r="BL316" s="16" t="s">
        <v>396</v>
      </c>
      <c r="BM316" s="155" t="s">
        <v>10936</v>
      </c>
    </row>
    <row r="317" spans="2:65" s="1" customFormat="1" ht="37.75" customHeight="1">
      <c r="B317" s="142"/>
      <c r="C317" s="179" t="s">
        <v>2108</v>
      </c>
      <c r="D317" s="179" t="s">
        <v>454</v>
      </c>
      <c r="E317" s="180" t="s">
        <v>10937</v>
      </c>
      <c r="F317" s="181" t="s">
        <v>10938</v>
      </c>
      <c r="G317" s="182" t="s">
        <v>10668</v>
      </c>
      <c r="H317" s="183">
        <v>45</v>
      </c>
      <c r="I317" s="184"/>
      <c r="J317" s="185">
        <f t="shared" si="30"/>
        <v>0</v>
      </c>
      <c r="K317" s="186"/>
      <c r="L317" s="187"/>
      <c r="M317" s="188" t="s">
        <v>1</v>
      </c>
      <c r="N317" s="189" t="s">
        <v>42</v>
      </c>
      <c r="P317" s="153">
        <f t="shared" si="31"/>
        <v>0</v>
      </c>
      <c r="Q317" s="153">
        <v>0</v>
      </c>
      <c r="R317" s="153">
        <f t="shared" si="32"/>
        <v>0</v>
      </c>
      <c r="S317" s="153">
        <v>0</v>
      </c>
      <c r="T317" s="154">
        <f t="shared" si="33"/>
        <v>0</v>
      </c>
      <c r="AR317" s="155" t="s">
        <v>481</v>
      </c>
      <c r="AT317" s="155" t="s">
        <v>454</v>
      </c>
      <c r="AU317" s="155" t="s">
        <v>88</v>
      </c>
      <c r="AY317" s="16" t="s">
        <v>317</v>
      </c>
      <c r="BE317" s="156">
        <f t="shared" si="34"/>
        <v>0</v>
      </c>
      <c r="BF317" s="156">
        <f t="shared" si="35"/>
        <v>0</v>
      </c>
      <c r="BG317" s="156">
        <f t="shared" si="36"/>
        <v>0</v>
      </c>
      <c r="BH317" s="156">
        <f t="shared" si="37"/>
        <v>0</v>
      </c>
      <c r="BI317" s="156">
        <f t="shared" si="38"/>
        <v>0</v>
      </c>
      <c r="BJ317" s="16" t="s">
        <v>88</v>
      </c>
      <c r="BK317" s="156">
        <f t="shared" si="39"/>
        <v>0</v>
      </c>
      <c r="BL317" s="16" t="s">
        <v>396</v>
      </c>
      <c r="BM317" s="155" t="s">
        <v>10939</v>
      </c>
    </row>
    <row r="318" spans="2:65" s="1" customFormat="1" ht="37.75" customHeight="1">
      <c r="B318" s="142"/>
      <c r="C318" s="179" t="s">
        <v>2112</v>
      </c>
      <c r="D318" s="179" t="s">
        <v>454</v>
      </c>
      <c r="E318" s="180" t="s">
        <v>10940</v>
      </c>
      <c r="F318" s="181" t="s">
        <v>10941</v>
      </c>
      <c r="G318" s="182" t="s">
        <v>10668</v>
      </c>
      <c r="H318" s="183">
        <v>35</v>
      </c>
      <c r="I318" s="184"/>
      <c r="J318" s="185">
        <f t="shared" si="30"/>
        <v>0</v>
      </c>
      <c r="K318" s="186"/>
      <c r="L318" s="187"/>
      <c r="M318" s="188" t="s">
        <v>1</v>
      </c>
      <c r="N318" s="189" t="s">
        <v>42</v>
      </c>
      <c r="P318" s="153">
        <f t="shared" si="31"/>
        <v>0</v>
      </c>
      <c r="Q318" s="153">
        <v>0</v>
      </c>
      <c r="R318" s="153">
        <f t="shared" si="32"/>
        <v>0</v>
      </c>
      <c r="S318" s="153">
        <v>0</v>
      </c>
      <c r="T318" s="154">
        <f t="shared" si="33"/>
        <v>0</v>
      </c>
      <c r="AR318" s="155" t="s">
        <v>481</v>
      </c>
      <c r="AT318" s="155" t="s">
        <v>454</v>
      </c>
      <c r="AU318" s="155" t="s">
        <v>88</v>
      </c>
      <c r="AY318" s="16" t="s">
        <v>317</v>
      </c>
      <c r="BE318" s="156">
        <f t="shared" si="34"/>
        <v>0</v>
      </c>
      <c r="BF318" s="156">
        <f t="shared" si="35"/>
        <v>0</v>
      </c>
      <c r="BG318" s="156">
        <f t="shared" si="36"/>
        <v>0</v>
      </c>
      <c r="BH318" s="156">
        <f t="shared" si="37"/>
        <v>0</v>
      </c>
      <c r="BI318" s="156">
        <f t="shared" si="38"/>
        <v>0</v>
      </c>
      <c r="BJ318" s="16" t="s">
        <v>88</v>
      </c>
      <c r="BK318" s="156">
        <f t="shared" si="39"/>
        <v>0</v>
      </c>
      <c r="BL318" s="16" t="s">
        <v>396</v>
      </c>
      <c r="BM318" s="155" t="s">
        <v>10942</v>
      </c>
    </row>
    <row r="319" spans="2:65" s="1" customFormat="1" ht="16.5" customHeight="1">
      <c r="B319" s="142"/>
      <c r="C319" s="179" t="s">
        <v>2116</v>
      </c>
      <c r="D319" s="179" t="s">
        <v>454</v>
      </c>
      <c r="E319" s="180" t="s">
        <v>10737</v>
      </c>
      <c r="F319" s="181" t="s">
        <v>10738</v>
      </c>
      <c r="G319" s="182" t="s">
        <v>467</v>
      </c>
      <c r="H319" s="183">
        <v>10</v>
      </c>
      <c r="I319" s="184"/>
      <c r="J319" s="185">
        <f t="shared" si="30"/>
        <v>0</v>
      </c>
      <c r="K319" s="186"/>
      <c r="L319" s="187"/>
      <c r="M319" s="188" t="s">
        <v>1</v>
      </c>
      <c r="N319" s="189" t="s">
        <v>42</v>
      </c>
      <c r="P319" s="153">
        <f t="shared" si="31"/>
        <v>0</v>
      </c>
      <c r="Q319" s="153">
        <v>0</v>
      </c>
      <c r="R319" s="153">
        <f t="shared" si="32"/>
        <v>0</v>
      </c>
      <c r="S319" s="153">
        <v>0</v>
      </c>
      <c r="T319" s="154">
        <f t="shared" si="33"/>
        <v>0</v>
      </c>
      <c r="AR319" s="155" t="s">
        <v>481</v>
      </c>
      <c r="AT319" s="155" t="s">
        <v>454</v>
      </c>
      <c r="AU319" s="155" t="s">
        <v>88</v>
      </c>
      <c r="AY319" s="16" t="s">
        <v>317</v>
      </c>
      <c r="BE319" s="156">
        <f t="shared" si="34"/>
        <v>0</v>
      </c>
      <c r="BF319" s="156">
        <f t="shared" si="35"/>
        <v>0</v>
      </c>
      <c r="BG319" s="156">
        <f t="shared" si="36"/>
        <v>0</v>
      </c>
      <c r="BH319" s="156">
        <f t="shared" si="37"/>
        <v>0</v>
      </c>
      <c r="BI319" s="156">
        <f t="shared" si="38"/>
        <v>0</v>
      </c>
      <c r="BJ319" s="16" t="s">
        <v>88</v>
      </c>
      <c r="BK319" s="156">
        <f t="shared" si="39"/>
        <v>0</v>
      </c>
      <c r="BL319" s="16" t="s">
        <v>396</v>
      </c>
      <c r="BM319" s="155" t="s">
        <v>10943</v>
      </c>
    </row>
    <row r="320" spans="2:65" s="1" customFormat="1" ht="16.5" customHeight="1">
      <c r="B320" s="142"/>
      <c r="C320" s="179" t="s">
        <v>2127</v>
      </c>
      <c r="D320" s="179" t="s">
        <v>454</v>
      </c>
      <c r="E320" s="180" t="s">
        <v>10740</v>
      </c>
      <c r="F320" s="181" t="s">
        <v>10741</v>
      </c>
      <c r="G320" s="182" t="s">
        <v>467</v>
      </c>
      <c r="H320" s="183">
        <v>6</v>
      </c>
      <c r="I320" s="184"/>
      <c r="J320" s="185">
        <f t="shared" si="30"/>
        <v>0</v>
      </c>
      <c r="K320" s="186"/>
      <c r="L320" s="187"/>
      <c r="M320" s="188" t="s">
        <v>1</v>
      </c>
      <c r="N320" s="189" t="s">
        <v>42</v>
      </c>
      <c r="P320" s="153">
        <f t="shared" si="31"/>
        <v>0</v>
      </c>
      <c r="Q320" s="153">
        <v>0</v>
      </c>
      <c r="R320" s="153">
        <f t="shared" si="32"/>
        <v>0</v>
      </c>
      <c r="S320" s="153">
        <v>0</v>
      </c>
      <c r="T320" s="154">
        <f t="shared" si="33"/>
        <v>0</v>
      </c>
      <c r="AR320" s="155" t="s">
        <v>481</v>
      </c>
      <c r="AT320" s="155" t="s">
        <v>454</v>
      </c>
      <c r="AU320" s="155" t="s">
        <v>88</v>
      </c>
      <c r="AY320" s="16" t="s">
        <v>317</v>
      </c>
      <c r="BE320" s="156">
        <f t="shared" si="34"/>
        <v>0</v>
      </c>
      <c r="BF320" s="156">
        <f t="shared" si="35"/>
        <v>0</v>
      </c>
      <c r="BG320" s="156">
        <f t="shared" si="36"/>
        <v>0</v>
      </c>
      <c r="BH320" s="156">
        <f t="shared" si="37"/>
        <v>0</v>
      </c>
      <c r="BI320" s="156">
        <f t="shared" si="38"/>
        <v>0</v>
      </c>
      <c r="BJ320" s="16" t="s">
        <v>88</v>
      </c>
      <c r="BK320" s="156">
        <f t="shared" si="39"/>
        <v>0</v>
      </c>
      <c r="BL320" s="16" t="s">
        <v>396</v>
      </c>
      <c r="BM320" s="155" t="s">
        <v>10944</v>
      </c>
    </row>
    <row r="321" spans="2:65" s="1" customFormat="1" ht="24.15" customHeight="1">
      <c r="B321" s="142"/>
      <c r="C321" s="179" t="s">
        <v>2132</v>
      </c>
      <c r="D321" s="179" t="s">
        <v>454</v>
      </c>
      <c r="E321" s="180" t="s">
        <v>10878</v>
      </c>
      <c r="F321" s="181" t="s">
        <v>10744</v>
      </c>
      <c r="G321" s="182" t="s">
        <v>10668</v>
      </c>
      <c r="H321" s="183">
        <v>4</v>
      </c>
      <c r="I321" s="184"/>
      <c r="J321" s="185">
        <f t="shared" si="30"/>
        <v>0</v>
      </c>
      <c r="K321" s="186"/>
      <c r="L321" s="187"/>
      <c r="M321" s="188" t="s">
        <v>1</v>
      </c>
      <c r="N321" s="189" t="s">
        <v>42</v>
      </c>
      <c r="P321" s="153">
        <f t="shared" si="31"/>
        <v>0</v>
      </c>
      <c r="Q321" s="153">
        <v>0</v>
      </c>
      <c r="R321" s="153">
        <f t="shared" si="32"/>
        <v>0</v>
      </c>
      <c r="S321" s="153">
        <v>0</v>
      </c>
      <c r="T321" s="154">
        <f t="shared" si="33"/>
        <v>0</v>
      </c>
      <c r="AR321" s="155" t="s">
        <v>481</v>
      </c>
      <c r="AT321" s="155" t="s">
        <v>454</v>
      </c>
      <c r="AU321" s="155" t="s">
        <v>88</v>
      </c>
      <c r="AY321" s="16" t="s">
        <v>317</v>
      </c>
      <c r="BE321" s="156">
        <f t="shared" si="34"/>
        <v>0</v>
      </c>
      <c r="BF321" s="156">
        <f t="shared" si="35"/>
        <v>0</v>
      </c>
      <c r="BG321" s="156">
        <f t="shared" si="36"/>
        <v>0</v>
      </c>
      <c r="BH321" s="156">
        <f t="shared" si="37"/>
        <v>0</v>
      </c>
      <c r="BI321" s="156">
        <f t="shared" si="38"/>
        <v>0</v>
      </c>
      <c r="BJ321" s="16" t="s">
        <v>88</v>
      </c>
      <c r="BK321" s="156">
        <f t="shared" si="39"/>
        <v>0</v>
      </c>
      <c r="BL321" s="16" t="s">
        <v>396</v>
      </c>
      <c r="BM321" s="155" t="s">
        <v>10945</v>
      </c>
    </row>
    <row r="322" spans="2:65" s="1" customFormat="1" ht="24.15" customHeight="1">
      <c r="B322" s="142"/>
      <c r="C322" s="179" t="s">
        <v>2138</v>
      </c>
      <c r="D322" s="179" t="s">
        <v>454</v>
      </c>
      <c r="E322" s="180" t="s">
        <v>10880</v>
      </c>
      <c r="F322" s="181" t="s">
        <v>10747</v>
      </c>
      <c r="G322" s="182" t="s">
        <v>10668</v>
      </c>
      <c r="H322" s="183">
        <v>8</v>
      </c>
      <c r="I322" s="184"/>
      <c r="J322" s="185">
        <f t="shared" si="30"/>
        <v>0</v>
      </c>
      <c r="K322" s="186"/>
      <c r="L322" s="187"/>
      <c r="M322" s="188" t="s">
        <v>1</v>
      </c>
      <c r="N322" s="189" t="s">
        <v>42</v>
      </c>
      <c r="P322" s="153">
        <f t="shared" si="31"/>
        <v>0</v>
      </c>
      <c r="Q322" s="153">
        <v>0</v>
      </c>
      <c r="R322" s="153">
        <f t="shared" si="32"/>
        <v>0</v>
      </c>
      <c r="S322" s="153">
        <v>0</v>
      </c>
      <c r="T322" s="154">
        <f t="shared" si="33"/>
        <v>0</v>
      </c>
      <c r="AR322" s="155" t="s">
        <v>481</v>
      </c>
      <c r="AT322" s="155" t="s">
        <v>454</v>
      </c>
      <c r="AU322" s="155" t="s">
        <v>88</v>
      </c>
      <c r="AY322" s="16" t="s">
        <v>317</v>
      </c>
      <c r="BE322" s="156">
        <f t="shared" si="34"/>
        <v>0</v>
      </c>
      <c r="BF322" s="156">
        <f t="shared" si="35"/>
        <v>0</v>
      </c>
      <c r="BG322" s="156">
        <f t="shared" si="36"/>
        <v>0</v>
      </c>
      <c r="BH322" s="156">
        <f t="shared" si="37"/>
        <v>0</v>
      </c>
      <c r="BI322" s="156">
        <f t="shared" si="38"/>
        <v>0</v>
      </c>
      <c r="BJ322" s="16" t="s">
        <v>88</v>
      </c>
      <c r="BK322" s="156">
        <f t="shared" si="39"/>
        <v>0</v>
      </c>
      <c r="BL322" s="16" t="s">
        <v>396</v>
      </c>
      <c r="BM322" s="155" t="s">
        <v>10946</v>
      </c>
    </row>
    <row r="323" spans="2:65" s="1" customFormat="1" ht="24.15" customHeight="1">
      <c r="B323" s="142"/>
      <c r="C323" s="179" t="s">
        <v>2143</v>
      </c>
      <c r="D323" s="179" t="s">
        <v>454</v>
      </c>
      <c r="E323" s="180" t="s">
        <v>10749</v>
      </c>
      <c r="F323" s="181" t="s">
        <v>10750</v>
      </c>
      <c r="G323" s="182" t="s">
        <v>444</v>
      </c>
      <c r="H323" s="183">
        <v>210</v>
      </c>
      <c r="I323" s="184"/>
      <c r="J323" s="185">
        <f t="shared" si="30"/>
        <v>0</v>
      </c>
      <c r="K323" s="186"/>
      <c r="L323" s="187"/>
      <c r="M323" s="188" t="s">
        <v>1</v>
      </c>
      <c r="N323" s="189" t="s">
        <v>42</v>
      </c>
      <c r="P323" s="153">
        <f t="shared" si="31"/>
        <v>0</v>
      </c>
      <c r="Q323" s="153">
        <v>0</v>
      </c>
      <c r="R323" s="153">
        <f t="shared" si="32"/>
        <v>0</v>
      </c>
      <c r="S323" s="153">
        <v>0</v>
      </c>
      <c r="T323" s="154">
        <f t="shared" si="33"/>
        <v>0</v>
      </c>
      <c r="AR323" s="155" t="s">
        <v>481</v>
      </c>
      <c r="AT323" s="155" t="s">
        <v>454</v>
      </c>
      <c r="AU323" s="155" t="s">
        <v>88</v>
      </c>
      <c r="AY323" s="16" t="s">
        <v>317</v>
      </c>
      <c r="BE323" s="156">
        <f t="shared" si="34"/>
        <v>0</v>
      </c>
      <c r="BF323" s="156">
        <f t="shared" si="35"/>
        <v>0</v>
      </c>
      <c r="BG323" s="156">
        <f t="shared" si="36"/>
        <v>0</v>
      </c>
      <c r="BH323" s="156">
        <f t="shared" si="37"/>
        <v>0</v>
      </c>
      <c r="BI323" s="156">
        <f t="shared" si="38"/>
        <v>0</v>
      </c>
      <c r="BJ323" s="16" t="s">
        <v>88</v>
      </c>
      <c r="BK323" s="156">
        <f t="shared" si="39"/>
        <v>0</v>
      </c>
      <c r="BL323" s="16" t="s">
        <v>396</v>
      </c>
      <c r="BM323" s="155" t="s">
        <v>10947</v>
      </c>
    </row>
    <row r="324" spans="2:65" s="1" customFormat="1" ht="24.15" customHeight="1">
      <c r="B324" s="142"/>
      <c r="C324" s="179" t="s">
        <v>2148</v>
      </c>
      <c r="D324" s="179" t="s">
        <v>454</v>
      </c>
      <c r="E324" s="180" t="s">
        <v>10752</v>
      </c>
      <c r="F324" s="181" t="s">
        <v>10753</v>
      </c>
      <c r="G324" s="182" t="s">
        <v>444</v>
      </c>
      <c r="H324" s="183">
        <v>56</v>
      </c>
      <c r="I324" s="184"/>
      <c r="J324" s="185">
        <f t="shared" si="30"/>
        <v>0</v>
      </c>
      <c r="K324" s="186"/>
      <c r="L324" s="187"/>
      <c r="M324" s="188" t="s">
        <v>1</v>
      </c>
      <c r="N324" s="189" t="s">
        <v>42</v>
      </c>
      <c r="P324" s="153">
        <f t="shared" si="31"/>
        <v>0</v>
      </c>
      <c r="Q324" s="153">
        <v>0</v>
      </c>
      <c r="R324" s="153">
        <f t="shared" si="32"/>
        <v>0</v>
      </c>
      <c r="S324" s="153">
        <v>0</v>
      </c>
      <c r="T324" s="154">
        <f t="shared" si="33"/>
        <v>0</v>
      </c>
      <c r="AR324" s="155" t="s">
        <v>481</v>
      </c>
      <c r="AT324" s="155" t="s">
        <v>454</v>
      </c>
      <c r="AU324" s="155" t="s">
        <v>88</v>
      </c>
      <c r="AY324" s="16" t="s">
        <v>317</v>
      </c>
      <c r="BE324" s="156">
        <f t="shared" si="34"/>
        <v>0</v>
      </c>
      <c r="BF324" s="156">
        <f t="shared" si="35"/>
        <v>0</v>
      </c>
      <c r="BG324" s="156">
        <f t="shared" si="36"/>
        <v>0</v>
      </c>
      <c r="BH324" s="156">
        <f t="shared" si="37"/>
        <v>0</v>
      </c>
      <c r="BI324" s="156">
        <f t="shared" si="38"/>
        <v>0</v>
      </c>
      <c r="BJ324" s="16" t="s">
        <v>88</v>
      </c>
      <c r="BK324" s="156">
        <f t="shared" si="39"/>
        <v>0</v>
      </c>
      <c r="BL324" s="16" t="s">
        <v>396</v>
      </c>
      <c r="BM324" s="155" t="s">
        <v>10948</v>
      </c>
    </row>
    <row r="325" spans="2:65" s="1" customFormat="1" ht="33" customHeight="1">
      <c r="B325" s="142"/>
      <c r="C325" s="143" t="s">
        <v>2152</v>
      </c>
      <c r="D325" s="143" t="s">
        <v>319</v>
      </c>
      <c r="E325" s="144" t="s">
        <v>10949</v>
      </c>
      <c r="F325" s="145" t="s">
        <v>10950</v>
      </c>
      <c r="G325" s="146" t="s">
        <v>7005</v>
      </c>
      <c r="H325" s="147">
        <v>1</v>
      </c>
      <c r="I325" s="148"/>
      <c r="J325" s="149">
        <f t="shared" si="30"/>
        <v>0</v>
      </c>
      <c r="K325" s="150"/>
      <c r="L325" s="31"/>
      <c r="M325" s="151" t="s">
        <v>1</v>
      </c>
      <c r="N325" s="152" t="s">
        <v>42</v>
      </c>
      <c r="P325" s="153">
        <f t="shared" si="31"/>
        <v>0</v>
      </c>
      <c r="Q325" s="153">
        <v>0</v>
      </c>
      <c r="R325" s="153">
        <f t="shared" si="32"/>
        <v>0</v>
      </c>
      <c r="S325" s="153">
        <v>0</v>
      </c>
      <c r="T325" s="154">
        <f t="shared" si="33"/>
        <v>0</v>
      </c>
      <c r="AR325" s="155" t="s">
        <v>396</v>
      </c>
      <c r="AT325" s="155" t="s">
        <v>319</v>
      </c>
      <c r="AU325" s="155" t="s">
        <v>88</v>
      </c>
      <c r="AY325" s="16" t="s">
        <v>317</v>
      </c>
      <c r="BE325" s="156">
        <f t="shared" si="34"/>
        <v>0</v>
      </c>
      <c r="BF325" s="156">
        <f t="shared" si="35"/>
        <v>0</v>
      </c>
      <c r="BG325" s="156">
        <f t="shared" si="36"/>
        <v>0</v>
      </c>
      <c r="BH325" s="156">
        <f t="shared" si="37"/>
        <v>0</v>
      </c>
      <c r="BI325" s="156">
        <f t="shared" si="38"/>
        <v>0</v>
      </c>
      <c r="BJ325" s="16" t="s">
        <v>88</v>
      </c>
      <c r="BK325" s="156">
        <f t="shared" si="39"/>
        <v>0</v>
      </c>
      <c r="BL325" s="16" t="s">
        <v>396</v>
      </c>
      <c r="BM325" s="155" t="s">
        <v>10951</v>
      </c>
    </row>
    <row r="326" spans="2:65" s="11" customFormat="1" ht="22.75" customHeight="1">
      <c r="B326" s="130"/>
      <c r="D326" s="131" t="s">
        <v>75</v>
      </c>
      <c r="E326" s="140" t="s">
        <v>720</v>
      </c>
      <c r="F326" s="140" t="s">
        <v>10952</v>
      </c>
      <c r="I326" s="133"/>
      <c r="J326" s="141">
        <f>BK326</f>
        <v>0</v>
      </c>
      <c r="L326" s="130"/>
      <c r="M326" s="135"/>
      <c r="P326" s="136">
        <f>SUM(P327:P384)</f>
        <v>0</v>
      </c>
      <c r="R326" s="136">
        <f>SUM(R327:R384)</f>
        <v>0</v>
      </c>
      <c r="T326" s="137">
        <f>SUM(T327:T384)</f>
        <v>0</v>
      </c>
      <c r="AR326" s="131" t="s">
        <v>83</v>
      </c>
      <c r="AT326" s="138" t="s">
        <v>75</v>
      </c>
      <c r="AU326" s="138" t="s">
        <v>83</v>
      </c>
      <c r="AY326" s="131" t="s">
        <v>317</v>
      </c>
      <c r="BK326" s="139">
        <f>SUM(BK327:BK384)</f>
        <v>0</v>
      </c>
    </row>
    <row r="327" spans="2:65" s="1" customFormat="1" ht="33" customHeight="1">
      <c r="B327" s="142"/>
      <c r="C327" s="179" t="s">
        <v>2158</v>
      </c>
      <c r="D327" s="179" t="s">
        <v>454</v>
      </c>
      <c r="E327" s="180" t="s">
        <v>10953</v>
      </c>
      <c r="F327" s="181" t="s">
        <v>10954</v>
      </c>
      <c r="G327" s="182" t="s">
        <v>467</v>
      </c>
      <c r="H327" s="183">
        <v>1</v>
      </c>
      <c r="I327" s="184"/>
      <c r="J327" s="185">
        <f>ROUND(I327*H327,2)</f>
        <v>0</v>
      </c>
      <c r="K327" s="186"/>
      <c r="L327" s="187"/>
      <c r="M327" s="188" t="s">
        <v>1</v>
      </c>
      <c r="N327" s="189" t="s">
        <v>42</v>
      </c>
      <c r="P327" s="153">
        <f>O327*H327</f>
        <v>0</v>
      </c>
      <c r="Q327" s="153">
        <v>0</v>
      </c>
      <c r="R327" s="153">
        <f>Q327*H327</f>
        <v>0</v>
      </c>
      <c r="S327" s="153">
        <v>0</v>
      </c>
      <c r="T327" s="154">
        <f>S327*H327</f>
        <v>0</v>
      </c>
      <c r="AR327" s="155" t="s">
        <v>481</v>
      </c>
      <c r="AT327" s="155" t="s">
        <v>454</v>
      </c>
      <c r="AU327" s="155" t="s">
        <v>88</v>
      </c>
      <c r="AY327" s="16" t="s">
        <v>317</v>
      </c>
      <c r="BE327" s="156">
        <f>IF(N327="základná",J327,0)</f>
        <v>0</v>
      </c>
      <c r="BF327" s="156">
        <f>IF(N327="znížená",J327,0)</f>
        <v>0</v>
      </c>
      <c r="BG327" s="156">
        <f>IF(N327="zákl. prenesená",J327,0)</f>
        <v>0</v>
      </c>
      <c r="BH327" s="156">
        <f>IF(N327="zníž. prenesená",J327,0)</f>
        <v>0</v>
      </c>
      <c r="BI327" s="156">
        <f>IF(N327="nulová",J327,0)</f>
        <v>0</v>
      </c>
      <c r="BJ327" s="16" t="s">
        <v>88</v>
      </c>
      <c r="BK327" s="156">
        <f>ROUND(I327*H327,2)</f>
        <v>0</v>
      </c>
      <c r="BL327" s="16" t="s">
        <v>396</v>
      </c>
      <c r="BM327" s="155" t="s">
        <v>10955</v>
      </c>
    </row>
    <row r="328" spans="2:65" s="1" customFormat="1" ht="45">
      <c r="B328" s="31"/>
      <c r="D328" s="158" t="s">
        <v>597</v>
      </c>
      <c r="F328" s="195" t="s">
        <v>10956</v>
      </c>
      <c r="I328" s="196"/>
      <c r="L328" s="31"/>
      <c r="M328" s="197"/>
      <c r="T328" s="58"/>
      <c r="AT328" s="16" t="s">
        <v>597</v>
      </c>
      <c r="AU328" s="16" t="s">
        <v>88</v>
      </c>
    </row>
    <row r="329" spans="2:65" s="1" customFormat="1" ht="16.5" customHeight="1">
      <c r="B329" s="142"/>
      <c r="C329" s="179" t="s">
        <v>2166</v>
      </c>
      <c r="D329" s="179" t="s">
        <v>454</v>
      </c>
      <c r="E329" s="180" t="s">
        <v>10957</v>
      </c>
      <c r="F329" s="181" t="s">
        <v>10656</v>
      </c>
      <c r="G329" s="182" t="s">
        <v>467</v>
      </c>
      <c r="H329" s="183">
        <v>1</v>
      </c>
      <c r="I329" s="184"/>
      <c r="J329" s="185">
        <f t="shared" ref="J329:J360" si="40">ROUND(I329*H329,2)</f>
        <v>0</v>
      </c>
      <c r="K329" s="186"/>
      <c r="L329" s="187"/>
      <c r="M329" s="188" t="s">
        <v>1</v>
      </c>
      <c r="N329" s="189" t="s">
        <v>42</v>
      </c>
      <c r="P329" s="153">
        <f t="shared" ref="P329:P360" si="41">O329*H329</f>
        <v>0</v>
      </c>
      <c r="Q329" s="153">
        <v>0</v>
      </c>
      <c r="R329" s="153">
        <f t="shared" ref="R329:R360" si="42">Q329*H329</f>
        <v>0</v>
      </c>
      <c r="S329" s="153">
        <v>0</v>
      </c>
      <c r="T329" s="154">
        <f t="shared" ref="T329:T360" si="43">S329*H329</f>
        <v>0</v>
      </c>
      <c r="AR329" s="155" t="s">
        <v>481</v>
      </c>
      <c r="AT329" s="155" t="s">
        <v>454</v>
      </c>
      <c r="AU329" s="155" t="s">
        <v>88</v>
      </c>
      <c r="AY329" s="16" t="s">
        <v>317</v>
      </c>
      <c r="BE329" s="156">
        <f t="shared" ref="BE329:BE360" si="44">IF(N329="základná",J329,0)</f>
        <v>0</v>
      </c>
      <c r="BF329" s="156">
        <f t="shared" ref="BF329:BF360" si="45">IF(N329="znížená",J329,0)</f>
        <v>0</v>
      </c>
      <c r="BG329" s="156">
        <f t="shared" ref="BG329:BG360" si="46">IF(N329="zákl. prenesená",J329,0)</f>
        <v>0</v>
      </c>
      <c r="BH329" s="156">
        <f t="shared" ref="BH329:BH360" si="47">IF(N329="zníž. prenesená",J329,0)</f>
        <v>0</v>
      </c>
      <c r="BI329" s="156">
        <f t="shared" ref="BI329:BI360" si="48">IF(N329="nulová",J329,0)</f>
        <v>0</v>
      </c>
      <c r="BJ329" s="16" t="s">
        <v>88</v>
      </c>
      <c r="BK329" s="156">
        <f t="shared" ref="BK329:BK360" si="49">ROUND(I329*H329,2)</f>
        <v>0</v>
      </c>
      <c r="BL329" s="16" t="s">
        <v>396</v>
      </c>
      <c r="BM329" s="155" t="s">
        <v>10958</v>
      </c>
    </row>
    <row r="330" spans="2:65" s="1" customFormat="1" ht="16.5" customHeight="1">
      <c r="B330" s="142"/>
      <c r="C330" s="179" t="s">
        <v>2171</v>
      </c>
      <c r="D330" s="179" t="s">
        <v>454</v>
      </c>
      <c r="E330" s="180" t="s">
        <v>10959</v>
      </c>
      <c r="F330" s="181" t="s">
        <v>10960</v>
      </c>
      <c r="G330" s="182" t="s">
        <v>467</v>
      </c>
      <c r="H330" s="183">
        <v>1</v>
      </c>
      <c r="I330" s="184"/>
      <c r="J330" s="185">
        <f t="shared" si="40"/>
        <v>0</v>
      </c>
      <c r="K330" s="186"/>
      <c r="L330" s="187"/>
      <c r="M330" s="188" t="s">
        <v>1</v>
      </c>
      <c r="N330" s="189" t="s">
        <v>42</v>
      </c>
      <c r="P330" s="153">
        <f t="shared" si="41"/>
        <v>0</v>
      </c>
      <c r="Q330" s="153">
        <v>0</v>
      </c>
      <c r="R330" s="153">
        <f t="shared" si="42"/>
        <v>0</v>
      </c>
      <c r="S330" s="153">
        <v>0</v>
      </c>
      <c r="T330" s="154">
        <f t="shared" si="43"/>
        <v>0</v>
      </c>
      <c r="AR330" s="155" t="s">
        <v>481</v>
      </c>
      <c r="AT330" s="155" t="s">
        <v>454</v>
      </c>
      <c r="AU330" s="155" t="s">
        <v>88</v>
      </c>
      <c r="AY330" s="16" t="s">
        <v>317</v>
      </c>
      <c r="BE330" s="156">
        <f t="shared" si="44"/>
        <v>0</v>
      </c>
      <c r="BF330" s="156">
        <f t="shared" si="45"/>
        <v>0</v>
      </c>
      <c r="BG330" s="156">
        <f t="shared" si="46"/>
        <v>0</v>
      </c>
      <c r="BH330" s="156">
        <f t="shared" si="47"/>
        <v>0</v>
      </c>
      <c r="BI330" s="156">
        <f t="shared" si="48"/>
        <v>0</v>
      </c>
      <c r="BJ330" s="16" t="s">
        <v>88</v>
      </c>
      <c r="BK330" s="156">
        <f t="shared" si="49"/>
        <v>0</v>
      </c>
      <c r="BL330" s="16" t="s">
        <v>396</v>
      </c>
      <c r="BM330" s="155" t="s">
        <v>10961</v>
      </c>
    </row>
    <row r="331" spans="2:65" s="1" customFormat="1" ht="16.5" customHeight="1">
      <c r="B331" s="142"/>
      <c r="C331" s="179" t="s">
        <v>2175</v>
      </c>
      <c r="D331" s="179" t="s">
        <v>454</v>
      </c>
      <c r="E331" s="180" t="s">
        <v>10962</v>
      </c>
      <c r="F331" s="181" t="s">
        <v>10963</v>
      </c>
      <c r="G331" s="182" t="s">
        <v>467</v>
      </c>
      <c r="H331" s="183">
        <v>3</v>
      </c>
      <c r="I331" s="184"/>
      <c r="J331" s="185">
        <f t="shared" si="40"/>
        <v>0</v>
      </c>
      <c r="K331" s="186"/>
      <c r="L331" s="187"/>
      <c r="M331" s="188" t="s">
        <v>1</v>
      </c>
      <c r="N331" s="189" t="s">
        <v>42</v>
      </c>
      <c r="P331" s="153">
        <f t="shared" si="41"/>
        <v>0</v>
      </c>
      <c r="Q331" s="153">
        <v>0</v>
      </c>
      <c r="R331" s="153">
        <f t="shared" si="42"/>
        <v>0</v>
      </c>
      <c r="S331" s="153">
        <v>0</v>
      </c>
      <c r="T331" s="154">
        <f t="shared" si="43"/>
        <v>0</v>
      </c>
      <c r="AR331" s="155" t="s">
        <v>481</v>
      </c>
      <c r="AT331" s="155" t="s">
        <v>454</v>
      </c>
      <c r="AU331" s="155" t="s">
        <v>88</v>
      </c>
      <c r="AY331" s="16" t="s">
        <v>317</v>
      </c>
      <c r="BE331" s="156">
        <f t="shared" si="44"/>
        <v>0</v>
      </c>
      <c r="BF331" s="156">
        <f t="shared" si="45"/>
        <v>0</v>
      </c>
      <c r="BG331" s="156">
        <f t="shared" si="46"/>
        <v>0</v>
      </c>
      <c r="BH331" s="156">
        <f t="shared" si="47"/>
        <v>0</v>
      </c>
      <c r="BI331" s="156">
        <f t="shared" si="48"/>
        <v>0</v>
      </c>
      <c r="BJ331" s="16" t="s">
        <v>88</v>
      </c>
      <c r="BK331" s="156">
        <f t="shared" si="49"/>
        <v>0</v>
      </c>
      <c r="BL331" s="16" t="s">
        <v>396</v>
      </c>
      <c r="BM331" s="155" t="s">
        <v>10964</v>
      </c>
    </row>
    <row r="332" spans="2:65" s="1" customFormat="1" ht="16.5" customHeight="1">
      <c r="B332" s="142"/>
      <c r="C332" s="179" t="s">
        <v>2180</v>
      </c>
      <c r="D332" s="179" t="s">
        <v>454</v>
      </c>
      <c r="E332" s="180" t="s">
        <v>10666</v>
      </c>
      <c r="F332" s="181" t="s">
        <v>10667</v>
      </c>
      <c r="G332" s="182" t="s">
        <v>10668</v>
      </c>
      <c r="H332" s="183">
        <v>12</v>
      </c>
      <c r="I332" s="184"/>
      <c r="J332" s="185">
        <f t="shared" si="40"/>
        <v>0</v>
      </c>
      <c r="K332" s="186"/>
      <c r="L332" s="187"/>
      <c r="M332" s="188" t="s">
        <v>1</v>
      </c>
      <c r="N332" s="189" t="s">
        <v>42</v>
      </c>
      <c r="P332" s="153">
        <f t="shared" si="41"/>
        <v>0</v>
      </c>
      <c r="Q332" s="153">
        <v>0</v>
      </c>
      <c r="R332" s="153">
        <f t="shared" si="42"/>
        <v>0</v>
      </c>
      <c r="S332" s="153">
        <v>0</v>
      </c>
      <c r="T332" s="154">
        <f t="shared" si="43"/>
        <v>0</v>
      </c>
      <c r="AR332" s="155" t="s">
        <v>481</v>
      </c>
      <c r="AT332" s="155" t="s">
        <v>454</v>
      </c>
      <c r="AU332" s="155" t="s">
        <v>88</v>
      </c>
      <c r="AY332" s="16" t="s">
        <v>317</v>
      </c>
      <c r="BE332" s="156">
        <f t="shared" si="44"/>
        <v>0</v>
      </c>
      <c r="BF332" s="156">
        <f t="shared" si="45"/>
        <v>0</v>
      </c>
      <c r="BG332" s="156">
        <f t="shared" si="46"/>
        <v>0</v>
      </c>
      <c r="BH332" s="156">
        <f t="shared" si="47"/>
        <v>0</v>
      </c>
      <c r="BI332" s="156">
        <f t="shared" si="48"/>
        <v>0</v>
      </c>
      <c r="BJ332" s="16" t="s">
        <v>88</v>
      </c>
      <c r="BK332" s="156">
        <f t="shared" si="49"/>
        <v>0</v>
      </c>
      <c r="BL332" s="16" t="s">
        <v>396</v>
      </c>
      <c r="BM332" s="155" t="s">
        <v>10965</v>
      </c>
    </row>
    <row r="333" spans="2:65" s="1" customFormat="1" ht="16.5" customHeight="1">
      <c r="B333" s="142"/>
      <c r="C333" s="179" t="s">
        <v>2184</v>
      </c>
      <c r="D333" s="179" t="s">
        <v>454</v>
      </c>
      <c r="E333" s="180" t="s">
        <v>10670</v>
      </c>
      <c r="F333" s="181" t="s">
        <v>10671</v>
      </c>
      <c r="G333" s="182" t="s">
        <v>10668</v>
      </c>
      <c r="H333" s="183">
        <v>16</v>
      </c>
      <c r="I333" s="184"/>
      <c r="J333" s="185">
        <f t="shared" si="40"/>
        <v>0</v>
      </c>
      <c r="K333" s="186"/>
      <c r="L333" s="187"/>
      <c r="M333" s="188" t="s">
        <v>1</v>
      </c>
      <c r="N333" s="189" t="s">
        <v>42</v>
      </c>
      <c r="P333" s="153">
        <f t="shared" si="41"/>
        <v>0</v>
      </c>
      <c r="Q333" s="153">
        <v>0</v>
      </c>
      <c r="R333" s="153">
        <f t="shared" si="42"/>
        <v>0</v>
      </c>
      <c r="S333" s="153">
        <v>0</v>
      </c>
      <c r="T333" s="154">
        <f t="shared" si="43"/>
        <v>0</v>
      </c>
      <c r="AR333" s="155" t="s">
        <v>481</v>
      </c>
      <c r="AT333" s="155" t="s">
        <v>454</v>
      </c>
      <c r="AU333" s="155" t="s">
        <v>88</v>
      </c>
      <c r="AY333" s="16" t="s">
        <v>317</v>
      </c>
      <c r="BE333" s="156">
        <f t="shared" si="44"/>
        <v>0</v>
      </c>
      <c r="BF333" s="156">
        <f t="shared" si="45"/>
        <v>0</v>
      </c>
      <c r="BG333" s="156">
        <f t="shared" si="46"/>
        <v>0</v>
      </c>
      <c r="BH333" s="156">
        <f t="shared" si="47"/>
        <v>0</v>
      </c>
      <c r="BI333" s="156">
        <f t="shared" si="48"/>
        <v>0</v>
      </c>
      <c r="BJ333" s="16" t="s">
        <v>88</v>
      </c>
      <c r="BK333" s="156">
        <f t="shared" si="49"/>
        <v>0</v>
      </c>
      <c r="BL333" s="16" t="s">
        <v>396</v>
      </c>
      <c r="BM333" s="155" t="s">
        <v>10966</v>
      </c>
    </row>
    <row r="334" spans="2:65" s="1" customFormat="1" ht="16.5" customHeight="1">
      <c r="B334" s="142"/>
      <c r="C334" s="179" t="s">
        <v>2189</v>
      </c>
      <c r="D334" s="179" t="s">
        <v>454</v>
      </c>
      <c r="E334" s="180" t="s">
        <v>10673</v>
      </c>
      <c r="F334" s="181" t="s">
        <v>10674</v>
      </c>
      <c r="G334" s="182" t="s">
        <v>10668</v>
      </c>
      <c r="H334" s="183">
        <v>10</v>
      </c>
      <c r="I334" s="184"/>
      <c r="J334" s="185">
        <f t="shared" si="40"/>
        <v>0</v>
      </c>
      <c r="K334" s="186"/>
      <c r="L334" s="187"/>
      <c r="M334" s="188" t="s">
        <v>1</v>
      </c>
      <c r="N334" s="189" t="s">
        <v>42</v>
      </c>
      <c r="P334" s="153">
        <f t="shared" si="41"/>
        <v>0</v>
      </c>
      <c r="Q334" s="153">
        <v>0</v>
      </c>
      <c r="R334" s="153">
        <f t="shared" si="42"/>
        <v>0</v>
      </c>
      <c r="S334" s="153">
        <v>0</v>
      </c>
      <c r="T334" s="154">
        <f t="shared" si="43"/>
        <v>0</v>
      </c>
      <c r="AR334" s="155" t="s">
        <v>481</v>
      </c>
      <c r="AT334" s="155" t="s">
        <v>454</v>
      </c>
      <c r="AU334" s="155" t="s">
        <v>88</v>
      </c>
      <c r="AY334" s="16" t="s">
        <v>317</v>
      </c>
      <c r="BE334" s="156">
        <f t="shared" si="44"/>
        <v>0</v>
      </c>
      <c r="BF334" s="156">
        <f t="shared" si="45"/>
        <v>0</v>
      </c>
      <c r="BG334" s="156">
        <f t="shared" si="46"/>
        <v>0</v>
      </c>
      <c r="BH334" s="156">
        <f t="shared" si="47"/>
        <v>0</v>
      </c>
      <c r="BI334" s="156">
        <f t="shared" si="48"/>
        <v>0</v>
      </c>
      <c r="BJ334" s="16" t="s">
        <v>88</v>
      </c>
      <c r="BK334" s="156">
        <f t="shared" si="49"/>
        <v>0</v>
      </c>
      <c r="BL334" s="16" t="s">
        <v>396</v>
      </c>
      <c r="BM334" s="155" t="s">
        <v>10967</v>
      </c>
    </row>
    <row r="335" spans="2:65" s="1" customFormat="1" ht="16.5" customHeight="1">
      <c r="B335" s="142"/>
      <c r="C335" s="179" t="s">
        <v>2194</v>
      </c>
      <c r="D335" s="179" t="s">
        <v>454</v>
      </c>
      <c r="E335" s="180" t="s">
        <v>10968</v>
      </c>
      <c r="F335" s="181" t="s">
        <v>10683</v>
      </c>
      <c r="G335" s="182" t="s">
        <v>7005</v>
      </c>
      <c r="H335" s="183">
        <v>1</v>
      </c>
      <c r="I335" s="184"/>
      <c r="J335" s="185">
        <f t="shared" si="40"/>
        <v>0</v>
      </c>
      <c r="K335" s="186"/>
      <c r="L335" s="187"/>
      <c r="M335" s="188" t="s">
        <v>1</v>
      </c>
      <c r="N335" s="189" t="s">
        <v>42</v>
      </c>
      <c r="P335" s="153">
        <f t="shared" si="41"/>
        <v>0</v>
      </c>
      <c r="Q335" s="153">
        <v>0</v>
      </c>
      <c r="R335" s="153">
        <f t="shared" si="42"/>
        <v>0</v>
      </c>
      <c r="S335" s="153">
        <v>0</v>
      </c>
      <c r="T335" s="154">
        <f t="shared" si="43"/>
        <v>0</v>
      </c>
      <c r="AR335" s="155" t="s">
        <v>481</v>
      </c>
      <c r="AT335" s="155" t="s">
        <v>454</v>
      </c>
      <c r="AU335" s="155" t="s">
        <v>88</v>
      </c>
      <c r="AY335" s="16" t="s">
        <v>317</v>
      </c>
      <c r="BE335" s="156">
        <f t="shared" si="44"/>
        <v>0</v>
      </c>
      <c r="BF335" s="156">
        <f t="shared" si="45"/>
        <v>0</v>
      </c>
      <c r="BG335" s="156">
        <f t="shared" si="46"/>
        <v>0</v>
      </c>
      <c r="BH335" s="156">
        <f t="shared" si="47"/>
        <v>0</v>
      </c>
      <c r="BI335" s="156">
        <f t="shared" si="48"/>
        <v>0</v>
      </c>
      <c r="BJ335" s="16" t="s">
        <v>88</v>
      </c>
      <c r="BK335" s="156">
        <f t="shared" si="49"/>
        <v>0</v>
      </c>
      <c r="BL335" s="16" t="s">
        <v>396</v>
      </c>
      <c r="BM335" s="155" t="s">
        <v>10969</v>
      </c>
    </row>
    <row r="336" spans="2:65" s="1" customFormat="1" ht="16.5" customHeight="1">
      <c r="B336" s="142"/>
      <c r="C336" s="179" t="s">
        <v>2199</v>
      </c>
      <c r="D336" s="179" t="s">
        <v>454</v>
      </c>
      <c r="E336" s="180" t="s">
        <v>10970</v>
      </c>
      <c r="F336" s="181" t="s">
        <v>1</v>
      </c>
      <c r="G336" s="182" t="s">
        <v>1</v>
      </c>
      <c r="H336" s="183">
        <v>0</v>
      </c>
      <c r="I336" s="184"/>
      <c r="J336" s="185">
        <f t="shared" si="40"/>
        <v>0</v>
      </c>
      <c r="K336" s="186"/>
      <c r="L336" s="187"/>
      <c r="M336" s="188" t="s">
        <v>1</v>
      </c>
      <c r="N336" s="189" t="s">
        <v>42</v>
      </c>
      <c r="P336" s="153">
        <f t="shared" si="41"/>
        <v>0</v>
      </c>
      <c r="Q336" s="153">
        <v>0</v>
      </c>
      <c r="R336" s="153">
        <f t="shared" si="42"/>
        <v>0</v>
      </c>
      <c r="S336" s="153">
        <v>0</v>
      </c>
      <c r="T336" s="154">
        <f t="shared" si="43"/>
        <v>0</v>
      </c>
      <c r="AR336" s="155" t="s">
        <v>481</v>
      </c>
      <c r="AT336" s="155" t="s">
        <v>454</v>
      </c>
      <c r="AU336" s="155" t="s">
        <v>88</v>
      </c>
      <c r="AY336" s="16" t="s">
        <v>317</v>
      </c>
      <c r="BE336" s="156">
        <f t="shared" si="44"/>
        <v>0</v>
      </c>
      <c r="BF336" s="156">
        <f t="shared" si="45"/>
        <v>0</v>
      </c>
      <c r="BG336" s="156">
        <f t="shared" si="46"/>
        <v>0</v>
      </c>
      <c r="BH336" s="156">
        <f t="shared" si="47"/>
        <v>0</v>
      </c>
      <c r="BI336" s="156">
        <f t="shared" si="48"/>
        <v>0</v>
      </c>
      <c r="BJ336" s="16" t="s">
        <v>88</v>
      </c>
      <c r="BK336" s="156">
        <f t="shared" si="49"/>
        <v>0</v>
      </c>
      <c r="BL336" s="16" t="s">
        <v>396</v>
      </c>
      <c r="BM336" s="155" t="s">
        <v>10971</v>
      </c>
    </row>
    <row r="337" spans="2:65" s="1" customFormat="1" ht="16.5" customHeight="1">
      <c r="B337" s="142"/>
      <c r="C337" s="179" t="s">
        <v>2205</v>
      </c>
      <c r="D337" s="179" t="s">
        <v>454</v>
      </c>
      <c r="E337" s="180" t="s">
        <v>10687</v>
      </c>
      <c r="F337" s="181" t="s">
        <v>10688</v>
      </c>
      <c r="G337" s="182" t="s">
        <v>467</v>
      </c>
      <c r="H337" s="183">
        <v>1</v>
      </c>
      <c r="I337" s="184"/>
      <c r="J337" s="185">
        <f t="shared" si="40"/>
        <v>0</v>
      </c>
      <c r="K337" s="186"/>
      <c r="L337" s="187"/>
      <c r="M337" s="188" t="s">
        <v>1</v>
      </c>
      <c r="N337" s="189" t="s">
        <v>42</v>
      </c>
      <c r="P337" s="153">
        <f t="shared" si="41"/>
        <v>0</v>
      </c>
      <c r="Q337" s="153">
        <v>0</v>
      </c>
      <c r="R337" s="153">
        <f t="shared" si="42"/>
        <v>0</v>
      </c>
      <c r="S337" s="153">
        <v>0</v>
      </c>
      <c r="T337" s="154">
        <f t="shared" si="43"/>
        <v>0</v>
      </c>
      <c r="AR337" s="155" t="s">
        <v>481</v>
      </c>
      <c r="AT337" s="155" t="s">
        <v>454</v>
      </c>
      <c r="AU337" s="155" t="s">
        <v>88</v>
      </c>
      <c r="AY337" s="16" t="s">
        <v>317</v>
      </c>
      <c r="BE337" s="156">
        <f t="shared" si="44"/>
        <v>0</v>
      </c>
      <c r="BF337" s="156">
        <f t="shared" si="45"/>
        <v>0</v>
      </c>
      <c r="BG337" s="156">
        <f t="shared" si="46"/>
        <v>0</v>
      </c>
      <c r="BH337" s="156">
        <f t="shared" si="47"/>
        <v>0</v>
      </c>
      <c r="BI337" s="156">
        <f t="shared" si="48"/>
        <v>0</v>
      </c>
      <c r="BJ337" s="16" t="s">
        <v>88</v>
      </c>
      <c r="BK337" s="156">
        <f t="shared" si="49"/>
        <v>0</v>
      </c>
      <c r="BL337" s="16" t="s">
        <v>396</v>
      </c>
      <c r="BM337" s="155" t="s">
        <v>10972</v>
      </c>
    </row>
    <row r="338" spans="2:65" s="1" customFormat="1" ht="33" customHeight="1">
      <c r="B338" s="142"/>
      <c r="C338" s="179" t="s">
        <v>2209</v>
      </c>
      <c r="D338" s="179" t="s">
        <v>454</v>
      </c>
      <c r="E338" s="180" t="s">
        <v>10973</v>
      </c>
      <c r="F338" s="181" t="s">
        <v>10974</v>
      </c>
      <c r="G338" s="182" t="s">
        <v>467</v>
      </c>
      <c r="H338" s="183">
        <v>1</v>
      </c>
      <c r="I338" s="184"/>
      <c r="J338" s="185">
        <f t="shared" si="40"/>
        <v>0</v>
      </c>
      <c r="K338" s="186"/>
      <c r="L338" s="187"/>
      <c r="M338" s="188" t="s">
        <v>1</v>
      </c>
      <c r="N338" s="189" t="s">
        <v>42</v>
      </c>
      <c r="P338" s="153">
        <f t="shared" si="41"/>
        <v>0</v>
      </c>
      <c r="Q338" s="153">
        <v>0</v>
      </c>
      <c r="R338" s="153">
        <f t="shared" si="42"/>
        <v>0</v>
      </c>
      <c r="S338" s="153">
        <v>0</v>
      </c>
      <c r="T338" s="154">
        <f t="shared" si="43"/>
        <v>0</v>
      </c>
      <c r="AR338" s="155" t="s">
        <v>481</v>
      </c>
      <c r="AT338" s="155" t="s">
        <v>454</v>
      </c>
      <c r="AU338" s="155" t="s">
        <v>88</v>
      </c>
      <c r="AY338" s="16" t="s">
        <v>317</v>
      </c>
      <c r="BE338" s="156">
        <f t="shared" si="44"/>
        <v>0</v>
      </c>
      <c r="BF338" s="156">
        <f t="shared" si="45"/>
        <v>0</v>
      </c>
      <c r="BG338" s="156">
        <f t="shared" si="46"/>
        <v>0</v>
      </c>
      <c r="BH338" s="156">
        <f t="shared" si="47"/>
        <v>0</v>
      </c>
      <c r="BI338" s="156">
        <f t="shared" si="48"/>
        <v>0</v>
      </c>
      <c r="BJ338" s="16" t="s">
        <v>88</v>
      </c>
      <c r="BK338" s="156">
        <f t="shared" si="49"/>
        <v>0</v>
      </c>
      <c r="BL338" s="16" t="s">
        <v>396</v>
      </c>
      <c r="BM338" s="155" t="s">
        <v>10975</v>
      </c>
    </row>
    <row r="339" spans="2:65" s="1" customFormat="1" ht="33" customHeight="1">
      <c r="B339" s="142"/>
      <c r="C339" s="179" t="s">
        <v>2214</v>
      </c>
      <c r="D339" s="179" t="s">
        <v>454</v>
      </c>
      <c r="E339" s="180" t="s">
        <v>10976</v>
      </c>
      <c r="F339" s="181" t="s">
        <v>10977</v>
      </c>
      <c r="G339" s="182" t="s">
        <v>467</v>
      </c>
      <c r="H339" s="183">
        <v>1</v>
      </c>
      <c r="I339" s="184"/>
      <c r="J339" s="185">
        <f t="shared" si="40"/>
        <v>0</v>
      </c>
      <c r="K339" s="186"/>
      <c r="L339" s="187"/>
      <c r="M339" s="188" t="s">
        <v>1</v>
      </c>
      <c r="N339" s="189" t="s">
        <v>42</v>
      </c>
      <c r="P339" s="153">
        <f t="shared" si="41"/>
        <v>0</v>
      </c>
      <c r="Q339" s="153">
        <v>0</v>
      </c>
      <c r="R339" s="153">
        <f t="shared" si="42"/>
        <v>0</v>
      </c>
      <c r="S339" s="153">
        <v>0</v>
      </c>
      <c r="T339" s="154">
        <f t="shared" si="43"/>
        <v>0</v>
      </c>
      <c r="AR339" s="155" t="s">
        <v>481</v>
      </c>
      <c r="AT339" s="155" t="s">
        <v>454</v>
      </c>
      <c r="AU339" s="155" t="s">
        <v>88</v>
      </c>
      <c r="AY339" s="16" t="s">
        <v>317</v>
      </c>
      <c r="BE339" s="156">
        <f t="shared" si="44"/>
        <v>0</v>
      </c>
      <c r="BF339" s="156">
        <f t="shared" si="45"/>
        <v>0</v>
      </c>
      <c r="BG339" s="156">
        <f t="shared" si="46"/>
        <v>0</v>
      </c>
      <c r="BH339" s="156">
        <f t="shared" si="47"/>
        <v>0</v>
      </c>
      <c r="BI339" s="156">
        <f t="shared" si="48"/>
        <v>0</v>
      </c>
      <c r="BJ339" s="16" t="s">
        <v>88</v>
      </c>
      <c r="BK339" s="156">
        <f t="shared" si="49"/>
        <v>0</v>
      </c>
      <c r="BL339" s="16" t="s">
        <v>396</v>
      </c>
      <c r="BM339" s="155" t="s">
        <v>10978</v>
      </c>
    </row>
    <row r="340" spans="2:65" s="1" customFormat="1" ht="33" customHeight="1">
      <c r="B340" s="142"/>
      <c r="C340" s="179" t="s">
        <v>2218</v>
      </c>
      <c r="D340" s="179" t="s">
        <v>454</v>
      </c>
      <c r="E340" s="180" t="s">
        <v>10979</v>
      </c>
      <c r="F340" s="181" t="s">
        <v>10980</v>
      </c>
      <c r="G340" s="182" t="s">
        <v>467</v>
      </c>
      <c r="H340" s="183">
        <v>1</v>
      </c>
      <c r="I340" s="184"/>
      <c r="J340" s="185">
        <f t="shared" si="40"/>
        <v>0</v>
      </c>
      <c r="K340" s="186"/>
      <c r="L340" s="187"/>
      <c r="M340" s="188" t="s">
        <v>1</v>
      </c>
      <c r="N340" s="189" t="s">
        <v>42</v>
      </c>
      <c r="P340" s="153">
        <f t="shared" si="41"/>
        <v>0</v>
      </c>
      <c r="Q340" s="153">
        <v>0</v>
      </c>
      <c r="R340" s="153">
        <f t="shared" si="42"/>
        <v>0</v>
      </c>
      <c r="S340" s="153">
        <v>0</v>
      </c>
      <c r="T340" s="154">
        <f t="shared" si="43"/>
        <v>0</v>
      </c>
      <c r="AR340" s="155" t="s">
        <v>481</v>
      </c>
      <c r="AT340" s="155" t="s">
        <v>454</v>
      </c>
      <c r="AU340" s="155" t="s">
        <v>88</v>
      </c>
      <c r="AY340" s="16" t="s">
        <v>317</v>
      </c>
      <c r="BE340" s="156">
        <f t="shared" si="44"/>
        <v>0</v>
      </c>
      <c r="BF340" s="156">
        <f t="shared" si="45"/>
        <v>0</v>
      </c>
      <c r="BG340" s="156">
        <f t="shared" si="46"/>
        <v>0</v>
      </c>
      <c r="BH340" s="156">
        <f t="shared" si="47"/>
        <v>0</v>
      </c>
      <c r="BI340" s="156">
        <f t="shared" si="48"/>
        <v>0</v>
      </c>
      <c r="BJ340" s="16" t="s">
        <v>88</v>
      </c>
      <c r="BK340" s="156">
        <f t="shared" si="49"/>
        <v>0</v>
      </c>
      <c r="BL340" s="16" t="s">
        <v>396</v>
      </c>
      <c r="BM340" s="155" t="s">
        <v>10981</v>
      </c>
    </row>
    <row r="341" spans="2:65" s="1" customFormat="1" ht="33" customHeight="1">
      <c r="B341" s="142"/>
      <c r="C341" s="179" t="s">
        <v>2223</v>
      </c>
      <c r="D341" s="179" t="s">
        <v>454</v>
      </c>
      <c r="E341" s="180" t="s">
        <v>10982</v>
      </c>
      <c r="F341" s="181" t="s">
        <v>10983</v>
      </c>
      <c r="G341" s="182" t="s">
        <v>467</v>
      </c>
      <c r="H341" s="183">
        <v>1</v>
      </c>
      <c r="I341" s="184"/>
      <c r="J341" s="185">
        <f t="shared" si="40"/>
        <v>0</v>
      </c>
      <c r="K341" s="186"/>
      <c r="L341" s="187"/>
      <c r="M341" s="188" t="s">
        <v>1</v>
      </c>
      <c r="N341" s="189" t="s">
        <v>42</v>
      </c>
      <c r="P341" s="153">
        <f t="shared" si="41"/>
        <v>0</v>
      </c>
      <c r="Q341" s="153">
        <v>0</v>
      </c>
      <c r="R341" s="153">
        <f t="shared" si="42"/>
        <v>0</v>
      </c>
      <c r="S341" s="153">
        <v>0</v>
      </c>
      <c r="T341" s="154">
        <f t="shared" si="43"/>
        <v>0</v>
      </c>
      <c r="AR341" s="155" t="s">
        <v>481</v>
      </c>
      <c r="AT341" s="155" t="s">
        <v>454</v>
      </c>
      <c r="AU341" s="155" t="s">
        <v>88</v>
      </c>
      <c r="AY341" s="16" t="s">
        <v>317</v>
      </c>
      <c r="BE341" s="156">
        <f t="shared" si="44"/>
        <v>0</v>
      </c>
      <c r="BF341" s="156">
        <f t="shared" si="45"/>
        <v>0</v>
      </c>
      <c r="BG341" s="156">
        <f t="shared" si="46"/>
        <v>0</v>
      </c>
      <c r="BH341" s="156">
        <f t="shared" si="47"/>
        <v>0</v>
      </c>
      <c r="BI341" s="156">
        <f t="shared" si="48"/>
        <v>0</v>
      </c>
      <c r="BJ341" s="16" t="s">
        <v>88</v>
      </c>
      <c r="BK341" s="156">
        <f t="shared" si="49"/>
        <v>0</v>
      </c>
      <c r="BL341" s="16" t="s">
        <v>396</v>
      </c>
      <c r="BM341" s="155" t="s">
        <v>10984</v>
      </c>
    </row>
    <row r="342" spans="2:65" s="1" customFormat="1" ht="33" customHeight="1">
      <c r="B342" s="142"/>
      <c r="C342" s="179" t="s">
        <v>2225</v>
      </c>
      <c r="D342" s="179" t="s">
        <v>454</v>
      </c>
      <c r="E342" s="180" t="s">
        <v>10985</v>
      </c>
      <c r="F342" s="181" t="s">
        <v>10986</v>
      </c>
      <c r="G342" s="182" t="s">
        <v>467</v>
      </c>
      <c r="H342" s="183">
        <v>2</v>
      </c>
      <c r="I342" s="184"/>
      <c r="J342" s="185">
        <f t="shared" si="40"/>
        <v>0</v>
      </c>
      <c r="K342" s="186"/>
      <c r="L342" s="187"/>
      <c r="M342" s="188" t="s">
        <v>1</v>
      </c>
      <c r="N342" s="189" t="s">
        <v>42</v>
      </c>
      <c r="P342" s="153">
        <f t="shared" si="41"/>
        <v>0</v>
      </c>
      <c r="Q342" s="153">
        <v>0</v>
      </c>
      <c r="R342" s="153">
        <f t="shared" si="42"/>
        <v>0</v>
      </c>
      <c r="S342" s="153">
        <v>0</v>
      </c>
      <c r="T342" s="154">
        <f t="shared" si="43"/>
        <v>0</v>
      </c>
      <c r="AR342" s="155" t="s">
        <v>481</v>
      </c>
      <c r="AT342" s="155" t="s">
        <v>454</v>
      </c>
      <c r="AU342" s="155" t="s">
        <v>88</v>
      </c>
      <c r="AY342" s="16" t="s">
        <v>317</v>
      </c>
      <c r="BE342" s="156">
        <f t="shared" si="44"/>
        <v>0</v>
      </c>
      <c r="BF342" s="156">
        <f t="shared" si="45"/>
        <v>0</v>
      </c>
      <c r="BG342" s="156">
        <f t="shared" si="46"/>
        <v>0</v>
      </c>
      <c r="BH342" s="156">
        <f t="shared" si="47"/>
        <v>0</v>
      </c>
      <c r="BI342" s="156">
        <f t="shared" si="48"/>
        <v>0</v>
      </c>
      <c r="BJ342" s="16" t="s">
        <v>88</v>
      </c>
      <c r="BK342" s="156">
        <f t="shared" si="49"/>
        <v>0</v>
      </c>
      <c r="BL342" s="16" t="s">
        <v>396</v>
      </c>
      <c r="BM342" s="155" t="s">
        <v>10987</v>
      </c>
    </row>
    <row r="343" spans="2:65" s="1" customFormat="1" ht="33" customHeight="1">
      <c r="B343" s="142"/>
      <c r="C343" s="179" t="s">
        <v>2228</v>
      </c>
      <c r="D343" s="179" t="s">
        <v>454</v>
      </c>
      <c r="E343" s="180" t="s">
        <v>10988</v>
      </c>
      <c r="F343" s="181" t="s">
        <v>10989</v>
      </c>
      <c r="G343" s="182" t="s">
        <v>467</v>
      </c>
      <c r="H343" s="183">
        <v>2</v>
      </c>
      <c r="I343" s="184"/>
      <c r="J343" s="185">
        <f t="shared" si="40"/>
        <v>0</v>
      </c>
      <c r="K343" s="186"/>
      <c r="L343" s="187"/>
      <c r="M343" s="188" t="s">
        <v>1</v>
      </c>
      <c r="N343" s="189" t="s">
        <v>42</v>
      </c>
      <c r="P343" s="153">
        <f t="shared" si="41"/>
        <v>0</v>
      </c>
      <c r="Q343" s="153">
        <v>0</v>
      </c>
      <c r="R343" s="153">
        <f t="shared" si="42"/>
        <v>0</v>
      </c>
      <c r="S343" s="153">
        <v>0</v>
      </c>
      <c r="T343" s="154">
        <f t="shared" si="43"/>
        <v>0</v>
      </c>
      <c r="AR343" s="155" t="s">
        <v>481</v>
      </c>
      <c r="AT343" s="155" t="s">
        <v>454</v>
      </c>
      <c r="AU343" s="155" t="s">
        <v>88</v>
      </c>
      <c r="AY343" s="16" t="s">
        <v>317</v>
      </c>
      <c r="BE343" s="156">
        <f t="shared" si="44"/>
        <v>0</v>
      </c>
      <c r="BF343" s="156">
        <f t="shared" si="45"/>
        <v>0</v>
      </c>
      <c r="BG343" s="156">
        <f t="shared" si="46"/>
        <v>0</v>
      </c>
      <c r="BH343" s="156">
        <f t="shared" si="47"/>
        <v>0</v>
      </c>
      <c r="BI343" s="156">
        <f t="shared" si="48"/>
        <v>0</v>
      </c>
      <c r="BJ343" s="16" t="s">
        <v>88</v>
      </c>
      <c r="BK343" s="156">
        <f t="shared" si="49"/>
        <v>0</v>
      </c>
      <c r="BL343" s="16" t="s">
        <v>396</v>
      </c>
      <c r="BM343" s="155" t="s">
        <v>10990</v>
      </c>
    </row>
    <row r="344" spans="2:65" s="1" customFormat="1" ht="24.15" customHeight="1">
      <c r="B344" s="142"/>
      <c r="C344" s="179" t="s">
        <v>2230</v>
      </c>
      <c r="D344" s="179" t="s">
        <v>454</v>
      </c>
      <c r="E344" s="180" t="s">
        <v>10991</v>
      </c>
      <c r="F344" s="181" t="s">
        <v>10992</v>
      </c>
      <c r="G344" s="182" t="s">
        <v>467</v>
      </c>
      <c r="H344" s="183">
        <v>6</v>
      </c>
      <c r="I344" s="184"/>
      <c r="J344" s="185">
        <f t="shared" si="40"/>
        <v>0</v>
      </c>
      <c r="K344" s="186"/>
      <c r="L344" s="187"/>
      <c r="M344" s="188" t="s">
        <v>1</v>
      </c>
      <c r="N344" s="189" t="s">
        <v>42</v>
      </c>
      <c r="P344" s="153">
        <f t="shared" si="41"/>
        <v>0</v>
      </c>
      <c r="Q344" s="153">
        <v>0</v>
      </c>
      <c r="R344" s="153">
        <f t="shared" si="42"/>
        <v>0</v>
      </c>
      <c r="S344" s="153">
        <v>0</v>
      </c>
      <c r="T344" s="154">
        <f t="shared" si="43"/>
        <v>0</v>
      </c>
      <c r="AR344" s="155" t="s">
        <v>481</v>
      </c>
      <c r="AT344" s="155" t="s">
        <v>454</v>
      </c>
      <c r="AU344" s="155" t="s">
        <v>88</v>
      </c>
      <c r="AY344" s="16" t="s">
        <v>317</v>
      </c>
      <c r="BE344" s="156">
        <f t="shared" si="44"/>
        <v>0</v>
      </c>
      <c r="BF344" s="156">
        <f t="shared" si="45"/>
        <v>0</v>
      </c>
      <c r="BG344" s="156">
        <f t="shared" si="46"/>
        <v>0</v>
      </c>
      <c r="BH344" s="156">
        <f t="shared" si="47"/>
        <v>0</v>
      </c>
      <c r="BI344" s="156">
        <f t="shared" si="48"/>
        <v>0</v>
      </c>
      <c r="BJ344" s="16" t="s">
        <v>88</v>
      </c>
      <c r="BK344" s="156">
        <f t="shared" si="49"/>
        <v>0</v>
      </c>
      <c r="BL344" s="16" t="s">
        <v>396</v>
      </c>
      <c r="BM344" s="155" t="s">
        <v>10993</v>
      </c>
    </row>
    <row r="345" spans="2:65" s="1" customFormat="1" ht="49" customHeight="1">
      <c r="B345" s="142"/>
      <c r="C345" s="179" t="s">
        <v>2232</v>
      </c>
      <c r="D345" s="179" t="s">
        <v>454</v>
      </c>
      <c r="E345" s="180" t="s">
        <v>10994</v>
      </c>
      <c r="F345" s="181" t="s">
        <v>10995</v>
      </c>
      <c r="G345" s="182" t="s">
        <v>467</v>
      </c>
      <c r="H345" s="183">
        <v>1</v>
      </c>
      <c r="I345" s="184"/>
      <c r="J345" s="185">
        <f t="shared" si="40"/>
        <v>0</v>
      </c>
      <c r="K345" s="186"/>
      <c r="L345" s="187"/>
      <c r="M345" s="188" t="s">
        <v>1</v>
      </c>
      <c r="N345" s="189" t="s">
        <v>42</v>
      </c>
      <c r="P345" s="153">
        <f t="shared" si="41"/>
        <v>0</v>
      </c>
      <c r="Q345" s="153">
        <v>0</v>
      </c>
      <c r="R345" s="153">
        <f t="shared" si="42"/>
        <v>0</v>
      </c>
      <c r="S345" s="153">
        <v>0</v>
      </c>
      <c r="T345" s="154">
        <f t="shared" si="43"/>
        <v>0</v>
      </c>
      <c r="AR345" s="155" t="s">
        <v>481</v>
      </c>
      <c r="AT345" s="155" t="s">
        <v>454</v>
      </c>
      <c r="AU345" s="155" t="s">
        <v>88</v>
      </c>
      <c r="AY345" s="16" t="s">
        <v>317</v>
      </c>
      <c r="BE345" s="156">
        <f t="shared" si="44"/>
        <v>0</v>
      </c>
      <c r="BF345" s="156">
        <f t="shared" si="45"/>
        <v>0</v>
      </c>
      <c r="BG345" s="156">
        <f t="shared" si="46"/>
        <v>0</v>
      </c>
      <c r="BH345" s="156">
        <f t="shared" si="47"/>
        <v>0</v>
      </c>
      <c r="BI345" s="156">
        <f t="shared" si="48"/>
        <v>0</v>
      </c>
      <c r="BJ345" s="16" t="s">
        <v>88</v>
      </c>
      <c r="BK345" s="156">
        <f t="shared" si="49"/>
        <v>0</v>
      </c>
      <c r="BL345" s="16" t="s">
        <v>396</v>
      </c>
      <c r="BM345" s="155" t="s">
        <v>10996</v>
      </c>
    </row>
    <row r="346" spans="2:65" s="1" customFormat="1" ht="49" customHeight="1">
      <c r="B346" s="142"/>
      <c r="C346" s="179" t="s">
        <v>2234</v>
      </c>
      <c r="D346" s="179" t="s">
        <v>454</v>
      </c>
      <c r="E346" s="180" t="s">
        <v>10997</v>
      </c>
      <c r="F346" s="181" t="s">
        <v>10998</v>
      </c>
      <c r="G346" s="182" t="s">
        <v>467</v>
      </c>
      <c r="H346" s="183">
        <v>2</v>
      </c>
      <c r="I346" s="184"/>
      <c r="J346" s="185">
        <f t="shared" si="40"/>
        <v>0</v>
      </c>
      <c r="K346" s="186"/>
      <c r="L346" s="187"/>
      <c r="M346" s="188" t="s">
        <v>1</v>
      </c>
      <c r="N346" s="189" t="s">
        <v>42</v>
      </c>
      <c r="P346" s="153">
        <f t="shared" si="41"/>
        <v>0</v>
      </c>
      <c r="Q346" s="153">
        <v>0</v>
      </c>
      <c r="R346" s="153">
        <f t="shared" si="42"/>
        <v>0</v>
      </c>
      <c r="S346" s="153">
        <v>0</v>
      </c>
      <c r="T346" s="154">
        <f t="shared" si="43"/>
        <v>0</v>
      </c>
      <c r="AR346" s="155" t="s">
        <v>481</v>
      </c>
      <c r="AT346" s="155" t="s">
        <v>454</v>
      </c>
      <c r="AU346" s="155" t="s">
        <v>88</v>
      </c>
      <c r="AY346" s="16" t="s">
        <v>317</v>
      </c>
      <c r="BE346" s="156">
        <f t="shared" si="44"/>
        <v>0</v>
      </c>
      <c r="BF346" s="156">
        <f t="shared" si="45"/>
        <v>0</v>
      </c>
      <c r="BG346" s="156">
        <f t="shared" si="46"/>
        <v>0</v>
      </c>
      <c r="BH346" s="156">
        <f t="shared" si="47"/>
        <v>0</v>
      </c>
      <c r="BI346" s="156">
        <f t="shared" si="48"/>
        <v>0</v>
      </c>
      <c r="BJ346" s="16" t="s">
        <v>88</v>
      </c>
      <c r="BK346" s="156">
        <f t="shared" si="49"/>
        <v>0</v>
      </c>
      <c r="BL346" s="16" t="s">
        <v>396</v>
      </c>
      <c r="BM346" s="155" t="s">
        <v>10999</v>
      </c>
    </row>
    <row r="347" spans="2:65" s="1" customFormat="1" ht="49" customHeight="1">
      <c r="B347" s="142"/>
      <c r="C347" s="179" t="s">
        <v>2237</v>
      </c>
      <c r="D347" s="179" t="s">
        <v>454</v>
      </c>
      <c r="E347" s="180" t="s">
        <v>11000</v>
      </c>
      <c r="F347" s="181" t="s">
        <v>10802</v>
      </c>
      <c r="G347" s="182" t="s">
        <v>467</v>
      </c>
      <c r="H347" s="183">
        <v>4</v>
      </c>
      <c r="I347" s="184"/>
      <c r="J347" s="185">
        <f t="shared" si="40"/>
        <v>0</v>
      </c>
      <c r="K347" s="186"/>
      <c r="L347" s="187"/>
      <c r="M347" s="188" t="s">
        <v>1</v>
      </c>
      <c r="N347" s="189" t="s">
        <v>42</v>
      </c>
      <c r="P347" s="153">
        <f t="shared" si="41"/>
        <v>0</v>
      </c>
      <c r="Q347" s="153">
        <v>0</v>
      </c>
      <c r="R347" s="153">
        <f t="shared" si="42"/>
        <v>0</v>
      </c>
      <c r="S347" s="153">
        <v>0</v>
      </c>
      <c r="T347" s="154">
        <f t="shared" si="43"/>
        <v>0</v>
      </c>
      <c r="AR347" s="155" t="s">
        <v>481</v>
      </c>
      <c r="AT347" s="155" t="s">
        <v>454</v>
      </c>
      <c r="AU347" s="155" t="s">
        <v>88</v>
      </c>
      <c r="AY347" s="16" t="s">
        <v>317</v>
      </c>
      <c r="BE347" s="156">
        <f t="shared" si="44"/>
        <v>0</v>
      </c>
      <c r="BF347" s="156">
        <f t="shared" si="45"/>
        <v>0</v>
      </c>
      <c r="BG347" s="156">
        <f t="shared" si="46"/>
        <v>0</v>
      </c>
      <c r="BH347" s="156">
        <f t="shared" si="47"/>
        <v>0</v>
      </c>
      <c r="BI347" s="156">
        <f t="shared" si="48"/>
        <v>0</v>
      </c>
      <c r="BJ347" s="16" t="s">
        <v>88</v>
      </c>
      <c r="BK347" s="156">
        <f t="shared" si="49"/>
        <v>0</v>
      </c>
      <c r="BL347" s="16" t="s">
        <v>396</v>
      </c>
      <c r="BM347" s="155" t="s">
        <v>11001</v>
      </c>
    </row>
    <row r="348" spans="2:65" s="1" customFormat="1" ht="49" customHeight="1">
      <c r="B348" s="142"/>
      <c r="C348" s="179" t="s">
        <v>2245</v>
      </c>
      <c r="D348" s="179" t="s">
        <v>454</v>
      </c>
      <c r="E348" s="180" t="s">
        <v>11002</v>
      </c>
      <c r="F348" s="181" t="s">
        <v>10705</v>
      </c>
      <c r="G348" s="182" t="s">
        <v>467</v>
      </c>
      <c r="H348" s="183">
        <v>21</v>
      </c>
      <c r="I348" s="184"/>
      <c r="J348" s="185">
        <f t="shared" si="40"/>
        <v>0</v>
      </c>
      <c r="K348" s="186"/>
      <c r="L348" s="187"/>
      <c r="M348" s="188" t="s">
        <v>1</v>
      </c>
      <c r="N348" s="189" t="s">
        <v>42</v>
      </c>
      <c r="P348" s="153">
        <f t="shared" si="41"/>
        <v>0</v>
      </c>
      <c r="Q348" s="153">
        <v>0</v>
      </c>
      <c r="R348" s="153">
        <f t="shared" si="42"/>
        <v>0</v>
      </c>
      <c r="S348" s="153">
        <v>0</v>
      </c>
      <c r="T348" s="154">
        <f t="shared" si="43"/>
        <v>0</v>
      </c>
      <c r="AR348" s="155" t="s">
        <v>481</v>
      </c>
      <c r="AT348" s="155" t="s">
        <v>454</v>
      </c>
      <c r="AU348" s="155" t="s">
        <v>88</v>
      </c>
      <c r="AY348" s="16" t="s">
        <v>317</v>
      </c>
      <c r="BE348" s="156">
        <f t="shared" si="44"/>
        <v>0</v>
      </c>
      <c r="BF348" s="156">
        <f t="shared" si="45"/>
        <v>0</v>
      </c>
      <c r="BG348" s="156">
        <f t="shared" si="46"/>
        <v>0</v>
      </c>
      <c r="BH348" s="156">
        <f t="shared" si="47"/>
        <v>0</v>
      </c>
      <c r="BI348" s="156">
        <f t="shared" si="48"/>
        <v>0</v>
      </c>
      <c r="BJ348" s="16" t="s">
        <v>88</v>
      </c>
      <c r="BK348" s="156">
        <f t="shared" si="49"/>
        <v>0</v>
      </c>
      <c r="BL348" s="16" t="s">
        <v>396</v>
      </c>
      <c r="BM348" s="155" t="s">
        <v>11003</v>
      </c>
    </row>
    <row r="349" spans="2:65" s="1" customFormat="1" ht="49" customHeight="1">
      <c r="B349" s="142"/>
      <c r="C349" s="179" t="s">
        <v>2248</v>
      </c>
      <c r="D349" s="179" t="s">
        <v>454</v>
      </c>
      <c r="E349" s="180" t="s">
        <v>11004</v>
      </c>
      <c r="F349" s="181" t="s">
        <v>10708</v>
      </c>
      <c r="G349" s="182" t="s">
        <v>467</v>
      </c>
      <c r="H349" s="183">
        <v>2</v>
      </c>
      <c r="I349" s="184"/>
      <c r="J349" s="185">
        <f t="shared" si="40"/>
        <v>0</v>
      </c>
      <c r="K349" s="186"/>
      <c r="L349" s="187"/>
      <c r="M349" s="188" t="s">
        <v>1</v>
      </c>
      <c r="N349" s="189" t="s">
        <v>42</v>
      </c>
      <c r="P349" s="153">
        <f t="shared" si="41"/>
        <v>0</v>
      </c>
      <c r="Q349" s="153">
        <v>0</v>
      </c>
      <c r="R349" s="153">
        <f t="shared" si="42"/>
        <v>0</v>
      </c>
      <c r="S349" s="153">
        <v>0</v>
      </c>
      <c r="T349" s="154">
        <f t="shared" si="43"/>
        <v>0</v>
      </c>
      <c r="AR349" s="155" t="s">
        <v>481</v>
      </c>
      <c r="AT349" s="155" t="s">
        <v>454</v>
      </c>
      <c r="AU349" s="155" t="s">
        <v>88</v>
      </c>
      <c r="AY349" s="16" t="s">
        <v>317</v>
      </c>
      <c r="BE349" s="156">
        <f t="shared" si="44"/>
        <v>0</v>
      </c>
      <c r="BF349" s="156">
        <f t="shared" si="45"/>
        <v>0</v>
      </c>
      <c r="BG349" s="156">
        <f t="shared" si="46"/>
        <v>0</v>
      </c>
      <c r="BH349" s="156">
        <f t="shared" si="47"/>
        <v>0</v>
      </c>
      <c r="BI349" s="156">
        <f t="shared" si="48"/>
        <v>0</v>
      </c>
      <c r="BJ349" s="16" t="s">
        <v>88</v>
      </c>
      <c r="BK349" s="156">
        <f t="shared" si="49"/>
        <v>0</v>
      </c>
      <c r="BL349" s="16" t="s">
        <v>396</v>
      </c>
      <c r="BM349" s="155" t="s">
        <v>11005</v>
      </c>
    </row>
    <row r="350" spans="2:65" s="1" customFormat="1" ht="33" customHeight="1">
      <c r="B350" s="142"/>
      <c r="C350" s="179" t="s">
        <v>2256</v>
      </c>
      <c r="D350" s="179" t="s">
        <v>454</v>
      </c>
      <c r="E350" s="180" t="s">
        <v>11006</v>
      </c>
      <c r="F350" s="181" t="s">
        <v>11007</v>
      </c>
      <c r="G350" s="182" t="s">
        <v>467</v>
      </c>
      <c r="H350" s="183">
        <v>4</v>
      </c>
      <c r="I350" s="184"/>
      <c r="J350" s="185">
        <f t="shared" si="40"/>
        <v>0</v>
      </c>
      <c r="K350" s="186"/>
      <c r="L350" s="187"/>
      <c r="M350" s="188" t="s">
        <v>1</v>
      </c>
      <c r="N350" s="189" t="s">
        <v>42</v>
      </c>
      <c r="P350" s="153">
        <f t="shared" si="41"/>
        <v>0</v>
      </c>
      <c r="Q350" s="153">
        <v>0</v>
      </c>
      <c r="R350" s="153">
        <f t="shared" si="42"/>
        <v>0</v>
      </c>
      <c r="S350" s="153">
        <v>0</v>
      </c>
      <c r="T350" s="154">
        <f t="shared" si="43"/>
        <v>0</v>
      </c>
      <c r="AR350" s="155" t="s">
        <v>481</v>
      </c>
      <c r="AT350" s="155" t="s">
        <v>454</v>
      </c>
      <c r="AU350" s="155" t="s">
        <v>88</v>
      </c>
      <c r="AY350" s="16" t="s">
        <v>317</v>
      </c>
      <c r="BE350" s="156">
        <f t="shared" si="44"/>
        <v>0</v>
      </c>
      <c r="BF350" s="156">
        <f t="shared" si="45"/>
        <v>0</v>
      </c>
      <c r="BG350" s="156">
        <f t="shared" si="46"/>
        <v>0</v>
      </c>
      <c r="BH350" s="156">
        <f t="shared" si="47"/>
        <v>0</v>
      </c>
      <c r="BI350" s="156">
        <f t="shared" si="48"/>
        <v>0</v>
      </c>
      <c r="BJ350" s="16" t="s">
        <v>88</v>
      </c>
      <c r="BK350" s="156">
        <f t="shared" si="49"/>
        <v>0</v>
      </c>
      <c r="BL350" s="16" t="s">
        <v>396</v>
      </c>
      <c r="BM350" s="155" t="s">
        <v>11008</v>
      </c>
    </row>
    <row r="351" spans="2:65" s="1" customFormat="1" ht="33" customHeight="1">
      <c r="B351" s="142"/>
      <c r="C351" s="179" t="s">
        <v>2261</v>
      </c>
      <c r="D351" s="179" t="s">
        <v>454</v>
      </c>
      <c r="E351" s="180" t="s">
        <v>11009</v>
      </c>
      <c r="F351" s="181" t="s">
        <v>11010</v>
      </c>
      <c r="G351" s="182" t="s">
        <v>467</v>
      </c>
      <c r="H351" s="183">
        <v>6</v>
      </c>
      <c r="I351" s="184"/>
      <c r="J351" s="185">
        <f t="shared" si="40"/>
        <v>0</v>
      </c>
      <c r="K351" s="186"/>
      <c r="L351" s="187"/>
      <c r="M351" s="188" t="s">
        <v>1</v>
      </c>
      <c r="N351" s="189" t="s">
        <v>42</v>
      </c>
      <c r="P351" s="153">
        <f t="shared" si="41"/>
        <v>0</v>
      </c>
      <c r="Q351" s="153">
        <v>0</v>
      </c>
      <c r="R351" s="153">
        <f t="shared" si="42"/>
        <v>0</v>
      </c>
      <c r="S351" s="153">
        <v>0</v>
      </c>
      <c r="T351" s="154">
        <f t="shared" si="43"/>
        <v>0</v>
      </c>
      <c r="AR351" s="155" t="s">
        <v>481</v>
      </c>
      <c r="AT351" s="155" t="s">
        <v>454</v>
      </c>
      <c r="AU351" s="155" t="s">
        <v>88</v>
      </c>
      <c r="AY351" s="16" t="s">
        <v>317</v>
      </c>
      <c r="BE351" s="156">
        <f t="shared" si="44"/>
        <v>0</v>
      </c>
      <c r="BF351" s="156">
        <f t="shared" si="45"/>
        <v>0</v>
      </c>
      <c r="BG351" s="156">
        <f t="shared" si="46"/>
        <v>0</v>
      </c>
      <c r="BH351" s="156">
        <f t="shared" si="47"/>
        <v>0</v>
      </c>
      <c r="BI351" s="156">
        <f t="shared" si="48"/>
        <v>0</v>
      </c>
      <c r="BJ351" s="16" t="s">
        <v>88</v>
      </c>
      <c r="BK351" s="156">
        <f t="shared" si="49"/>
        <v>0</v>
      </c>
      <c r="BL351" s="16" t="s">
        <v>396</v>
      </c>
      <c r="BM351" s="155" t="s">
        <v>11011</v>
      </c>
    </row>
    <row r="352" spans="2:65" s="1" customFormat="1" ht="33" customHeight="1">
      <c r="B352" s="142"/>
      <c r="C352" s="179" t="s">
        <v>2265</v>
      </c>
      <c r="D352" s="179" t="s">
        <v>454</v>
      </c>
      <c r="E352" s="180" t="s">
        <v>11012</v>
      </c>
      <c r="F352" s="181" t="s">
        <v>11013</v>
      </c>
      <c r="G352" s="182" t="s">
        <v>467</v>
      </c>
      <c r="H352" s="183">
        <v>9</v>
      </c>
      <c r="I352" s="184"/>
      <c r="J352" s="185">
        <f t="shared" si="40"/>
        <v>0</v>
      </c>
      <c r="K352" s="186"/>
      <c r="L352" s="187"/>
      <c r="M352" s="188" t="s">
        <v>1</v>
      </c>
      <c r="N352" s="189" t="s">
        <v>42</v>
      </c>
      <c r="P352" s="153">
        <f t="shared" si="41"/>
        <v>0</v>
      </c>
      <c r="Q352" s="153">
        <v>0</v>
      </c>
      <c r="R352" s="153">
        <f t="shared" si="42"/>
        <v>0</v>
      </c>
      <c r="S352" s="153">
        <v>0</v>
      </c>
      <c r="T352" s="154">
        <f t="shared" si="43"/>
        <v>0</v>
      </c>
      <c r="AR352" s="155" t="s">
        <v>481</v>
      </c>
      <c r="AT352" s="155" t="s">
        <v>454</v>
      </c>
      <c r="AU352" s="155" t="s">
        <v>88</v>
      </c>
      <c r="AY352" s="16" t="s">
        <v>317</v>
      </c>
      <c r="BE352" s="156">
        <f t="shared" si="44"/>
        <v>0</v>
      </c>
      <c r="BF352" s="156">
        <f t="shared" si="45"/>
        <v>0</v>
      </c>
      <c r="BG352" s="156">
        <f t="shared" si="46"/>
        <v>0</v>
      </c>
      <c r="BH352" s="156">
        <f t="shared" si="47"/>
        <v>0</v>
      </c>
      <c r="BI352" s="156">
        <f t="shared" si="48"/>
        <v>0</v>
      </c>
      <c r="BJ352" s="16" t="s">
        <v>88</v>
      </c>
      <c r="BK352" s="156">
        <f t="shared" si="49"/>
        <v>0</v>
      </c>
      <c r="BL352" s="16" t="s">
        <v>396</v>
      </c>
      <c r="BM352" s="155" t="s">
        <v>11014</v>
      </c>
    </row>
    <row r="353" spans="2:65" s="1" customFormat="1" ht="24.15" customHeight="1">
      <c r="B353" s="142"/>
      <c r="C353" s="179" t="s">
        <v>1555</v>
      </c>
      <c r="D353" s="179" t="s">
        <v>454</v>
      </c>
      <c r="E353" s="180" t="s">
        <v>11015</v>
      </c>
      <c r="F353" s="181" t="s">
        <v>10714</v>
      </c>
      <c r="G353" s="182" t="s">
        <v>467</v>
      </c>
      <c r="H353" s="183">
        <v>13</v>
      </c>
      <c r="I353" s="184"/>
      <c r="J353" s="185">
        <f t="shared" si="40"/>
        <v>0</v>
      </c>
      <c r="K353" s="186"/>
      <c r="L353" s="187"/>
      <c r="M353" s="188" t="s">
        <v>1</v>
      </c>
      <c r="N353" s="189" t="s">
        <v>42</v>
      </c>
      <c r="P353" s="153">
        <f t="shared" si="41"/>
        <v>0</v>
      </c>
      <c r="Q353" s="153">
        <v>0</v>
      </c>
      <c r="R353" s="153">
        <f t="shared" si="42"/>
        <v>0</v>
      </c>
      <c r="S353" s="153">
        <v>0</v>
      </c>
      <c r="T353" s="154">
        <f t="shared" si="43"/>
        <v>0</v>
      </c>
      <c r="AR353" s="155" t="s">
        <v>481</v>
      </c>
      <c r="AT353" s="155" t="s">
        <v>454</v>
      </c>
      <c r="AU353" s="155" t="s">
        <v>88</v>
      </c>
      <c r="AY353" s="16" t="s">
        <v>317</v>
      </c>
      <c r="BE353" s="156">
        <f t="shared" si="44"/>
        <v>0</v>
      </c>
      <c r="BF353" s="156">
        <f t="shared" si="45"/>
        <v>0</v>
      </c>
      <c r="BG353" s="156">
        <f t="shared" si="46"/>
        <v>0</v>
      </c>
      <c r="BH353" s="156">
        <f t="shared" si="47"/>
        <v>0</v>
      </c>
      <c r="BI353" s="156">
        <f t="shared" si="48"/>
        <v>0</v>
      </c>
      <c r="BJ353" s="16" t="s">
        <v>88</v>
      </c>
      <c r="BK353" s="156">
        <f t="shared" si="49"/>
        <v>0</v>
      </c>
      <c r="BL353" s="16" t="s">
        <v>396</v>
      </c>
      <c r="BM353" s="155" t="s">
        <v>11016</v>
      </c>
    </row>
    <row r="354" spans="2:65" s="1" customFormat="1" ht="24.15" customHeight="1">
      <c r="B354" s="142"/>
      <c r="C354" s="179" t="s">
        <v>2284</v>
      </c>
      <c r="D354" s="179" t="s">
        <v>454</v>
      </c>
      <c r="E354" s="180" t="s">
        <v>11017</v>
      </c>
      <c r="F354" s="181" t="s">
        <v>11018</v>
      </c>
      <c r="G354" s="182" t="s">
        <v>467</v>
      </c>
      <c r="H354" s="183">
        <v>5</v>
      </c>
      <c r="I354" s="184"/>
      <c r="J354" s="185">
        <f t="shared" si="40"/>
        <v>0</v>
      </c>
      <c r="K354" s="186"/>
      <c r="L354" s="187"/>
      <c r="M354" s="188" t="s">
        <v>1</v>
      </c>
      <c r="N354" s="189" t="s">
        <v>42</v>
      </c>
      <c r="P354" s="153">
        <f t="shared" si="41"/>
        <v>0</v>
      </c>
      <c r="Q354" s="153">
        <v>0</v>
      </c>
      <c r="R354" s="153">
        <f t="shared" si="42"/>
        <v>0</v>
      </c>
      <c r="S354" s="153">
        <v>0</v>
      </c>
      <c r="T354" s="154">
        <f t="shared" si="43"/>
        <v>0</v>
      </c>
      <c r="AR354" s="155" t="s">
        <v>481</v>
      </c>
      <c r="AT354" s="155" t="s">
        <v>454</v>
      </c>
      <c r="AU354" s="155" t="s">
        <v>88</v>
      </c>
      <c r="AY354" s="16" t="s">
        <v>317</v>
      </c>
      <c r="BE354" s="156">
        <f t="shared" si="44"/>
        <v>0</v>
      </c>
      <c r="BF354" s="156">
        <f t="shared" si="45"/>
        <v>0</v>
      </c>
      <c r="BG354" s="156">
        <f t="shared" si="46"/>
        <v>0</v>
      </c>
      <c r="BH354" s="156">
        <f t="shared" si="47"/>
        <v>0</v>
      </c>
      <c r="BI354" s="156">
        <f t="shared" si="48"/>
        <v>0</v>
      </c>
      <c r="BJ354" s="16" t="s">
        <v>88</v>
      </c>
      <c r="BK354" s="156">
        <f t="shared" si="49"/>
        <v>0</v>
      </c>
      <c r="BL354" s="16" t="s">
        <v>396</v>
      </c>
      <c r="BM354" s="155" t="s">
        <v>11019</v>
      </c>
    </row>
    <row r="355" spans="2:65" s="1" customFormat="1" ht="24.15" customHeight="1">
      <c r="B355" s="142"/>
      <c r="C355" s="179" t="s">
        <v>2292</v>
      </c>
      <c r="D355" s="179" t="s">
        <v>454</v>
      </c>
      <c r="E355" s="180" t="s">
        <v>11020</v>
      </c>
      <c r="F355" s="181" t="s">
        <v>11021</v>
      </c>
      <c r="G355" s="182" t="s">
        <v>467</v>
      </c>
      <c r="H355" s="183">
        <v>1</v>
      </c>
      <c r="I355" s="184"/>
      <c r="J355" s="185">
        <f t="shared" si="40"/>
        <v>0</v>
      </c>
      <c r="K355" s="186"/>
      <c r="L355" s="187"/>
      <c r="M355" s="188" t="s">
        <v>1</v>
      </c>
      <c r="N355" s="189" t="s">
        <v>42</v>
      </c>
      <c r="P355" s="153">
        <f t="shared" si="41"/>
        <v>0</v>
      </c>
      <c r="Q355" s="153">
        <v>0</v>
      </c>
      <c r="R355" s="153">
        <f t="shared" si="42"/>
        <v>0</v>
      </c>
      <c r="S355" s="153">
        <v>0</v>
      </c>
      <c r="T355" s="154">
        <f t="shared" si="43"/>
        <v>0</v>
      </c>
      <c r="AR355" s="155" t="s">
        <v>481</v>
      </c>
      <c r="AT355" s="155" t="s">
        <v>454</v>
      </c>
      <c r="AU355" s="155" t="s">
        <v>88</v>
      </c>
      <c r="AY355" s="16" t="s">
        <v>317</v>
      </c>
      <c r="BE355" s="156">
        <f t="shared" si="44"/>
        <v>0</v>
      </c>
      <c r="BF355" s="156">
        <f t="shared" si="45"/>
        <v>0</v>
      </c>
      <c r="BG355" s="156">
        <f t="shared" si="46"/>
        <v>0</v>
      </c>
      <c r="BH355" s="156">
        <f t="shared" si="47"/>
        <v>0</v>
      </c>
      <c r="BI355" s="156">
        <f t="shared" si="48"/>
        <v>0</v>
      </c>
      <c r="BJ355" s="16" t="s">
        <v>88</v>
      </c>
      <c r="BK355" s="156">
        <f t="shared" si="49"/>
        <v>0</v>
      </c>
      <c r="BL355" s="16" t="s">
        <v>396</v>
      </c>
      <c r="BM355" s="155" t="s">
        <v>11022</v>
      </c>
    </row>
    <row r="356" spans="2:65" s="1" customFormat="1" ht="16.5" customHeight="1">
      <c r="B356" s="142"/>
      <c r="C356" s="179" t="s">
        <v>2298</v>
      </c>
      <c r="D356" s="179" t="s">
        <v>454</v>
      </c>
      <c r="E356" s="180" t="s">
        <v>11023</v>
      </c>
      <c r="F356" s="181" t="s">
        <v>11024</v>
      </c>
      <c r="G356" s="182" t="s">
        <v>467</v>
      </c>
      <c r="H356" s="183">
        <v>5</v>
      </c>
      <c r="I356" s="184"/>
      <c r="J356" s="185">
        <f t="shared" si="40"/>
        <v>0</v>
      </c>
      <c r="K356" s="186"/>
      <c r="L356" s="187"/>
      <c r="M356" s="188" t="s">
        <v>1</v>
      </c>
      <c r="N356" s="189" t="s">
        <v>42</v>
      </c>
      <c r="P356" s="153">
        <f t="shared" si="41"/>
        <v>0</v>
      </c>
      <c r="Q356" s="153">
        <v>0</v>
      </c>
      <c r="R356" s="153">
        <f t="shared" si="42"/>
        <v>0</v>
      </c>
      <c r="S356" s="153">
        <v>0</v>
      </c>
      <c r="T356" s="154">
        <f t="shared" si="43"/>
        <v>0</v>
      </c>
      <c r="AR356" s="155" t="s">
        <v>481</v>
      </c>
      <c r="AT356" s="155" t="s">
        <v>454</v>
      </c>
      <c r="AU356" s="155" t="s">
        <v>88</v>
      </c>
      <c r="AY356" s="16" t="s">
        <v>317</v>
      </c>
      <c r="BE356" s="156">
        <f t="shared" si="44"/>
        <v>0</v>
      </c>
      <c r="BF356" s="156">
        <f t="shared" si="45"/>
        <v>0</v>
      </c>
      <c r="BG356" s="156">
        <f t="shared" si="46"/>
        <v>0</v>
      </c>
      <c r="BH356" s="156">
        <f t="shared" si="47"/>
        <v>0</v>
      </c>
      <c r="BI356" s="156">
        <f t="shared" si="48"/>
        <v>0</v>
      </c>
      <c r="BJ356" s="16" t="s">
        <v>88</v>
      </c>
      <c r="BK356" s="156">
        <f t="shared" si="49"/>
        <v>0</v>
      </c>
      <c r="BL356" s="16" t="s">
        <v>396</v>
      </c>
      <c r="BM356" s="155" t="s">
        <v>11025</v>
      </c>
    </row>
    <row r="357" spans="2:65" s="1" customFormat="1" ht="16.5" customHeight="1">
      <c r="B357" s="142"/>
      <c r="C357" s="179" t="s">
        <v>2309</v>
      </c>
      <c r="D357" s="179" t="s">
        <v>454</v>
      </c>
      <c r="E357" s="180" t="s">
        <v>11026</v>
      </c>
      <c r="F357" s="181" t="s">
        <v>11027</v>
      </c>
      <c r="G357" s="182" t="s">
        <v>467</v>
      </c>
      <c r="H357" s="183">
        <v>1</v>
      </c>
      <c r="I357" s="184"/>
      <c r="J357" s="185">
        <f t="shared" si="40"/>
        <v>0</v>
      </c>
      <c r="K357" s="186"/>
      <c r="L357" s="187"/>
      <c r="M357" s="188" t="s">
        <v>1</v>
      </c>
      <c r="N357" s="189" t="s">
        <v>42</v>
      </c>
      <c r="P357" s="153">
        <f t="shared" si="41"/>
        <v>0</v>
      </c>
      <c r="Q357" s="153">
        <v>0</v>
      </c>
      <c r="R357" s="153">
        <f t="shared" si="42"/>
        <v>0</v>
      </c>
      <c r="S357" s="153">
        <v>0</v>
      </c>
      <c r="T357" s="154">
        <f t="shared" si="43"/>
        <v>0</v>
      </c>
      <c r="AR357" s="155" t="s">
        <v>481</v>
      </c>
      <c r="AT357" s="155" t="s">
        <v>454</v>
      </c>
      <c r="AU357" s="155" t="s">
        <v>88</v>
      </c>
      <c r="AY357" s="16" t="s">
        <v>317</v>
      </c>
      <c r="BE357" s="156">
        <f t="shared" si="44"/>
        <v>0</v>
      </c>
      <c r="BF357" s="156">
        <f t="shared" si="45"/>
        <v>0</v>
      </c>
      <c r="BG357" s="156">
        <f t="shared" si="46"/>
        <v>0</v>
      </c>
      <c r="BH357" s="156">
        <f t="shared" si="47"/>
        <v>0</v>
      </c>
      <c r="BI357" s="156">
        <f t="shared" si="48"/>
        <v>0</v>
      </c>
      <c r="BJ357" s="16" t="s">
        <v>88</v>
      </c>
      <c r="BK357" s="156">
        <f t="shared" si="49"/>
        <v>0</v>
      </c>
      <c r="BL357" s="16" t="s">
        <v>396</v>
      </c>
      <c r="BM357" s="155" t="s">
        <v>11028</v>
      </c>
    </row>
    <row r="358" spans="2:65" s="1" customFormat="1" ht="16.5" customHeight="1">
      <c r="B358" s="142"/>
      <c r="C358" s="179" t="s">
        <v>2314</v>
      </c>
      <c r="D358" s="179" t="s">
        <v>454</v>
      </c>
      <c r="E358" s="180" t="s">
        <v>11029</v>
      </c>
      <c r="F358" s="181" t="s">
        <v>11030</v>
      </c>
      <c r="G358" s="182" t="s">
        <v>467</v>
      </c>
      <c r="H358" s="183">
        <v>19</v>
      </c>
      <c r="I358" s="184"/>
      <c r="J358" s="185">
        <f t="shared" si="40"/>
        <v>0</v>
      </c>
      <c r="K358" s="186"/>
      <c r="L358" s="187"/>
      <c r="M358" s="188" t="s">
        <v>1</v>
      </c>
      <c r="N358" s="189" t="s">
        <v>42</v>
      </c>
      <c r="P358" s="153">
        <f t="shared" si="41"/>
        <v>0</v>
      </c>
      <c r="Q358" s="153">
        <v>0</v>
      </c>
      <c r="R358" s="153">
        <f t="shared" si="42"/>
        <v>0</v>
      </c>
      <c r="S358" s="153">
        <v>0</v>
      </c>
      <c r="T358" s="154">
        <f t="shared" si="43"/>
        <v>0</v>
      </c>
      <c r="AR358" s="155" t="s">
        <v>481</v>
      </c>
      <c r="AT358" s="155" t="s">
        <v>454</v>
      </c>
      <c r="AU358" s="155" t="s">
        <v>88</v>
      </c>
      <c r="AY358" s="16" t="s">
        <v>317</v>
      </c>
      <c r="BE358" s="156">
        <f t="shared" si="44"/>
        <v>0</v>
      </c>
      <c r="BF358" s="156">
        <f t="shared" si="45"/>
        <v>0</v>
      </c>
      <c r="BG358" s="156">
        <f t="shared" si="46"/>
        <v>0</v>
      </c>
      <c r="BH358" s="156">
        <f t="shared" si="47"/>
        <v>0</v>
      </c>
      <c r="BI358" s="156">
        <f t="shared" si="48"/>
        <v>0</v>
      </c>
      <c r="BJ358" s="16" t="s">
        <v>88</v>
      </c>
      <c r="BK358" s="156">
        <f t="shared" si="49"/>
        <v>0</v>
      </c>
      <c r="BL358" s="16" t="s">
        <v>396</v>
      </c>
      <c r="BM358" s="155" t="s">
        <v>11031</v>
      </c>
    </row>
    <row r="359" spans="2:65" s="1" customFormat="1" ht="16.5" customHeight="1">
      <c r="B359" s="142"/>
      <c r="C359" s="179" t="s">
        <v>2319</v>
      </c>
      <c r="D359" s="179" t="s">
        <v>454</v>
      </c>
      <c r="E359" s="180" t="s">
        <v>11032</v>
      </c>
      <c r="F359" s="181" t="s">
        <v>10717</v>
      </c>
      <c r="G359" s="182" t="s">
        <v>467</v>
      </c>
      <c r="H359" s="183">
        <v>4</v>
      </c>
      <c r="I359" s="184"/>
      <c r="J359" s="185">
        <f t="shared" si="40"/>
        <v>0</v>
      </c>
      <c r="K359" s="186"/>
      <c r="L359" s="187"/>
      <c r="M359" s="188" t="s">
        <v>1</v>
      </c>
      <c r="N359" s="189" t="s">
        <v>42</v>
      </c>
      <c r="P359" s="153">
        <f t="shared" si="41"/>
        <v>0</v>
      </c>
      <c r="Q359" s="153">
        <v>0</v>
      </c>
      <c r="R359" s="153">
        <f t="shared" si="42"/>
        <v>0</v>
      </c>
      <c r="S359" s="153">
        <v>0</v>
      </c>
      <c r="T359" s="154">
        <f t="shared" si="43"/>
        <v>0</v>
      </c>
      <c r="AR359" s="155" t="s">
        <v>481</v>
      </c>
      <c r="AT359" s="155" t="s">
        <v>454</v>
      </c>
      <c r="AU359" s="155" t="s">
        <v>88</v>
      </c>
      <c r="AY359" s="16" t="s">
        <v>317</v>
      </c>
      <c r="BE359" s="156">
        <f t="shared" si="44"/>
        <v>0</v>
      </c>
      <c r="BF359" s="156">
        <f t="shared" si="45"/>
        <v>0</v>
      </c>
      <c r="BG359" s="156">
        <f t="shared" si="46"/>
        <v>0</v>
      </c>
      <c r="BH359" s="156">
        <f t="shared" si="47"/>
        <v>0</v>
      </c>
      <c r="BI359" s="156">
        <f t="shared" si="48"/>
        <v>0</v>
      </c>
      <c r="BJ359" s="16" t="s">
        <v>88</v>
      </c>
      <c r="BK359" s="156">
        <f t="shared" si="49"/>
        <v>0</v>
      </c>
      <c r="BL359" s="16" t="s">
        <v>396</v>
      </c>
      <c r="BM359" s="155" t="s">
        <v>11033</v>
      </c>
    </row>
    <row r="360" spans="2:65" s="1" customFormat="1" ht="16.5" customHeight="1">
      <c r="B360" s="142"/>
      <c r="C360" s="179" t="s">
        <v>2324</v>
      </c>
      <c r="D360" s="179" t="s">
        <v>454</v>
      </c>
      <c r="E360" s="180" t="s">
        <v>11034</v>
      </c>
      <c r="F360" s="181" t="s">
        <v>11035</v>
      </c>
      <c r="G360" s="182" t="s">
        <v>467</v>
      </c>
      <c r="H360" s="183">
        <v>5</v>
      </c>
      <c r="I360" s="184"/>
      <c r="J360" s="185">
        <f t="shared" si="40"/>
        <v>0</v>
      </c>
      <c r="K360" s="186"/>
      <c r="L360" s="187"/>
      <c r="M360" s="188" t="s">
        <v>1</v>
      </c>
      <c r="N360" s="189" t="s">
        <v>42</v>
      </c>
      <c r="P360" s="153">
        <f t="shared" si="41"/>
        <v>0</v>
      </c>
      <c r="Q360" s="153">
        <v>0</v>
      </c>
      <c r="R360" s="153">
        <f t="shared" si="42"/>
        <v>0</v>
      </c>
      <c r="S360" s="153">
        <v>0</v>
      </c>
      <c r="T360" s="154">
        <f t="shared" si="43"/>
        <v>0</v>
      </c>
      <c r="AR360" s="155" t="s">
        <v>481</v>
      </c>
      <c r="AT360" s="155" t="s">
        <v>454</v>
      </c>
      <c r="AU360" s="155" t="s">
        <v>88</v>
      </c>
      <c r="AY360" s="16" t="s">
        <v>317</v>
      </c>
      <c r="BE360" s="156">
        <f t="shared" si="44"/>
        <v>0</v>
      </c>
      <c r="BF360" s="156">
        <f t="shared" si="45"/>
        <v>0</v>
      </c>
      <c r="BG360" s="156">
        <f t="shared" si="46"/>
        <v>0</v>
      </c>
      <c r="BH360" s="156">
        <f t="shared" si="47"/>
        <v>0</v>
      </c>
      <c r="BI360" s="156">
        <f t="shared" si="48"/>
        <v>0</v>
      </c>
      <c r="BJ360" s="16" t="s">
        <v>88</v>
      </c>
      <c r="BK360" s="156">
        <f t="shared" si="49"/>
        <v>0</v>
      </c>
      <c r="BL360" s="16" t="s">
        <v>396</v>
      </c>
      <c r="BM360" s="155" t="s">
        <v>11036</v>
      </c>
    </row>
    <row r="361" spans="2:65" s="1" customFormat="1" ht="16.5" customHeight="1">
      <c r="B361" s="142"/>
      <c r="C361" s="179" t="s">
        <v>2328</v>
      </c>
      <c r="D361" s="179" t="s">
        <v>454</v>
      </c>
      <c r="E361" s="180" t="s">
        <v>11037</v>
      </c>
      <c r="F361" s="181" t="s">
        <v>11038</v>
      </c>
      <c r="G361" s="182" t="s">
        <v>467</v>
      </c>
      <c r="H361" s="183">
        <v>1</v>
      </c>
      <c r="I361" s="184"/>
      <c r="J361" s="185">
        <f t="shared" ref="J361:J392" si="50">ROUND(I361*H361,2)</f>
        <v>0</v>
      </c>
      <c r="K361" s="186"/>
      <c r="L361" s="187"/>
      <c r="M361" s="188" t="s">
        <v>1</v>
      </c>
      <c r="N361" s="189" t="s">
        <v>42</v>
      </c>
      <c r="P361" s="153">
        <f t="shared" ref="P361:P392" si="51">O361*H361</f>
        <v>0</v>
      </c>
      <c r="Q361" s="153">
        <v>0</v>
      </c>
      <c r="R361" s="153">
        <f t="shared" ref="R361:R392" si="52">Q361*H361</f>
        <v>0</v>
      </c>
      <c r="S361" s="153">
        <v>0</v>
      </c>
      <c r="T361" s="154">
        <f t="shared" ref="T361:T392" si="53">S361*H361</f>
        <v>0</v>
      </c>
      <c r="AR361" s="155" t="s">
        <v>481</v>
      </c>
      <c r="AT361" s="155" t="s">
        <v>454</v>
      </c>
      <c r="AU361" s="155" t="s">
        <v>88</v>
      </c>
      <c r="AY361" s="16" t="s">
        <v>317</v>
      </c>
      <c r="BE361" s="156">
        <f t="shared" ref="BE361:BE384" si="54">IF(N361="základná",J361,0)</f>
        <v>0</v>
      </c>
      <c r="BF361" s="156">
        <f t="shared" ref="BF361:BF384" si="55">IF(N361="znížená",J361,0)</f>
        <v>0</v>
      </c>
      <c r="BG361" s="156">
        <f t="shared" ref="BG361:BG384" si="56">IF(N361="zákl. prenesená",J361,0)</f>
        <v>0</v>
      </c>
      <c r="BH361" s="156">
        <f t="shared" ref="BH361:BH384" si="57">IF(N361="zníž. prenesená",J361,0)</f>
        <v>0</v>
      </c>
      <c r="BI361" s="156">
        <f t="shared" ref="BI361:BI384" si="58">IF(N361="nulová",J361,0)</f>
        <v>0</v>
      </c>
      <c r="BJ361" s="16" t="s">
        <v>88</v>
      </c>
      <c r="BK361" s="156">
        <f t="shared" ref="BK361:BK384" si="59">ROUND(I361*H361,2)</f>
        <v>0</v>
      </c>
      <c r="BL361" s="16" t="s">
        <v>396</v>
      </c>
      <c r="BM361" s="155" t="s">
        <v>11039</v>
      </c>
    </row>
    <row r="362" spans="2:65" s="1" customFormat="1" ht="16.5" customHeight="1">
      <c r="B362" s="142"/>
      <c r="C362" s="179" t="s">
        <v>2333</v>
      </c>
      <c r="D362" s="179" t="s">
        <v>454</v>
      </c>
      <c r="E362" s="180" t="s">
        <v>11040</v>
      </c>
      <c r="F362" s="181" t="s">
        <v>11041</v>
      </c>
      <c r="G362" s="182" t="s">
        <v>467</v>
      </c>
      <c r="H362" s="183">
        <v>4</v>
      </c>
      <c r="I362" s="184"/>
      <c r="J362" s="185">
        <f t="shared" si="50"/>
        <v>0</v>
      </c>
      <c r="K362" s="186"/>
      <c r="L362" s="187"/>
      <c r="M362" s="188" t="s">
        <v>1</v>
      </c>
      <c r="N362" s="189" t="s">
        <v>42</v>
      </c>
      <c r="P362" s="153">
        <f t="shared" si="51"/>
        <v>0</v>
      </c>
      <c r="Q362" s="153">
        <v>0</v>
      </c>
      <c r="R362" s="153">
        <f t="shared" si="52"/>
        <v>0</v>
      </c>
      <c r="S362" s="153">
        <v>0</v>
      </c>
      <c r="T362" s="154">
        <f t="shared" si="53"/>
        <v>0</v>
      </c>
      <c r="AR362" s="155" t="s">
        <v>481</v>
      </c>
      <c r="AT362" s="155" t="s">
        <v>454</v>
      </c>
      <c r="AU362" s="155" t="s">
        <v>88</v>
      </c>
      <c r="AY362" s="16" t="s">
        <v>317</v>
      </c>
      <c r="BE362" s="156">
        <f t="shared" si="54"/>
        <v>0</v>
      </c>
      <c r="BF362" s="156">
        <f t="shared" si="55"/>
        <v>0</v>
      </c>
      <c r="BG362" s="156">
        <f t="shared" si="56"/>
        <v>0</v>
      </c>
      <c r="BH362" s="156">
        <f t="shared" si="57"/>
        <v>0</v>
      </c>
      <c r="BI362" s="156">
        <f t="shared" si="58"/>
        <v>0</v>
      </c>
      <c r="BJ362" s="16" t="s">
        <v>88</v>
      </c>
      <c r="BK362" s="156">
        <f t="shared" si="59"/>
        <v>0</v>
      </c>
      <c r="BL362" s="16" t="s">
        <v>396</v>
      </c>
      <c r="BM362" s="155" t="s">
        <v>11042</v>
      </c>
    </row>
    <row r="363" spans="2:65" s="1" customFormat="1" ht="16.5" customHeight="1">
      <c r="B363" s="142"/>
      <c r="C363" s="179" t="s">
        <v>2337</v>
      </c>
      <c r="D363" s="179" t="s">
        <v>454</v>
      </c>
      <c r="E363" s="180" t="s">
        <v>11043</v>
      </c>
      <c r="F363" s="181" t="s">
        <v>11044</v>
      </c>
      <c r="G363" s="182" t="s">
        <v>467</v>
      </c>
      <c r="H363" s="183">
        <v>9</v>
      </c>
      <c r="I363" s="184"/>
      <c r="J363" s="185">
        <f t="shared" si="50"/>
        <v>0</v>
      </c>
      <c r="K363" s="186"/>
      <c r="L363" s="187"/>
      <c r="M363" s="188" t="s">
        <v>1</v>
      </c>
      <c r="N363" s="189" t="s">
        <v>42</v>
      </c>
      <c r="P363" s="153">
        <f t="shared" si="51"/>
        <v>0</v>
      </c>
      <c r="Q363" s="153">
        <v>0</v>
      </c>
      <c r="R363" s="153">
        <f t="shared" si="52"/>
        <v>0</v>
      </c>
      <c r="S363" s="153">
        <v>0</v>
      </c>
      <c r="T363" s="154">
        <f t="shared" si="53"/>
        <v>0</v>
      </c>
      <c r="AR363" s="155" t="s">
        <v>481</v>
      </c>
      <c r="AT363" s="155" t="s">
        <v>454</v>
      </c>
      <c r="AU363" s="155" t="s">
        <v>88</v>
      </c>
      <c r="AY363" s="16" t="s">
        <v>317</v>
      </c>
      <c r="BE363" s="156">
        <f t="shared" si="54"/>
        <v>0</v>
      </c>
      <c r="BF363" s="156">
        <f t="shared" si="55"/>
        <v>0</v>
      </c>
      <c r="BG363" s="156">
        <f t="shared" si="56"/>
        <v>0</v>
      </c>
      <c r="BH363" s="156">
        <f t="shared" si="57"/>
        <v>0</v>
      </c>
      <c r="BI363" s="156">
        <f t="shared" si="58"/>
        <v>0</v>
      </c>
      <c r="BJ363" s="16" t="s">
        <v>88</v>
      </c>
      <c r="BK363" s="156">
        <f t="shared" si="59"/>
        <v>0</v>
      </c>
      <c r="BL363" s="16" t="s">
        <v>396</v>
      </c>
      <c r="BM363" s="155" t="s">
        <v>11045</v>
      </c>
    </row>
    <row r="364" spans="2:65" s="1" customFormat="1" ht="16.5" customHeight="1">
      <c r="B364" s="142"/>
      <c r="C364" s="179" t="s">
        <v>2341</v>
      </c>
      <c r="D364" s="179" t="s">
        <v>454</v>
      </c>
      <c r="E364" s="180" t="s">
        <v>11046</v>
      </c>
      <c r="F364" s="181" t="s">
        <v>11047</v>
      </c>
      <c r="G364" s="182" t="s">
        <v>467</v>
      </c>
      <c r="H364" s="183">
        <v>10</v>
      </c>
      <c r="I364" s="184"/>
      <c r="J364" s="185">
        <f t="shared" si="50"/>
        <v>0</v>
      </c>
      <c r="K364" s="186"/>
      <c r="L364" s="187"/>
      <c r="M364" s="188" t="s">
        <v>1</v>
      </c>
      <c r="N364" s="189" t="s">
        <v>42</v>
      </c>
      <c r="P364" s="153">
        <f t="shared" si="51"/>
        <v>0</v>
      </c>
      <c r="Q364" s="153">
        <v>0</v>
      </c>
      <c r="R364" s="153">
        <f t="shared" si="52"/>
        <v>0</v>
      </c>
      <c r="S364" s="153">
        <v>0</v>
      </c>
      <c r="T364" s="154">
        <f t="shared" si="53"/>
        <v>0</v>
      </c>
      <c r="AR364" s="155" t="s">
        <v>481</v>
      </c>
      <c r="AT364" s="155" t="s">
        <v>454</v>
      </c>
      <c r="AU364" s="155" t="s">
        <v>88</v>
      </c>
      <c r="AY364" s="16" t="s">
        <v>317</v>
      </c>
      <c r="BE364" s="156">
        <f t="shared" si="54"/>
        <v>0</v>
      </c>
      <c r="BF364" s="156">
        <f t="shared" si="55"/>
        <v>0</v>
      </c>
      <c r="BG364" s="156">
        <f t="shared" si="56"/>
        <v>0</v>
      </c>
      <c r="BH364" s="156">
        <f t="shared" si="57"/>
        <v>0</v>
      </c>
      <c r="BI364" s="156">
        <f t="shared" si="58"/>
        <v>0</v>
      </c>
      <c r="BJ364" s="16" t="s">
        <v>88</v>
      </c>
      <c r="BK364" s="156">
        <f t="shared" si="59"/>
        <v>0</v>
      </c>
      <c r="BL364" s="16" t="s">
        <v>396</v>
      </c>
      <c r="BM364" s="155" t="s">
        <v>11048</v>
      </c>
    </row>
    <row r="365" spans="2:65" s="1" customFormat="1" ht="24.15" customHeight="1">
      <c r="B365" s="142"/>
      <c r="C365" s="179" t="s">
        <v>2355</v>
      </c>
      <c r="D365" s="179" t="s">
        <v>454</v>
      </c>
      <c r="E365" s="180" t="s">
        <v>11049</v>
      </c>
      <c r="F365" s="181" t="s">
        <v>11050</v>
      </c>
      <c r="G365" s="182" t="s">
        <v>467</v>
      </c>
      <c r="H365" s="183">
        <v>1</v>
      </c>
      <c r="I365" s="184"/>
      <c r="J365" s="185">
        <f t="shared" si="50"/>
        <v>0</v>
      </c>
      <c r="K365" s="186"/>
      <c r="L365" s="187"/>
      <c r="M365" s="188" t="s">
        <v>1</v>
      </c>
      <c r="N365" s="189" t="s">
        <v>42</v>
      </c>
      <c r="P365" s="153">
        <f t="shared" si="51"/>
        <v>0</v>
      </c>
      <c r="Q365" s="153">
        <v>0</v>
      </c>
      <c r="R365" s="153">
        <f t="shared" si="52"/>
        <v>0</v>
      </c>
      <c r="S365" s="153">
        <v>0</v>
      </c>
      <c r="T365" s="154">
        <f t="shared" si="53"/>
        <v>0</v>
      </c>
      <c r="AR365" s="155" t="s">
        <v>481</v>
      </c>
      <c r="AT365" s="155" t="s">
        <v>454</v>
      </c>
      <c r="AU365" s="155" t="s">
        <v>88</v>
      </c>
      <c r="AY365" s="16" t="s">
        <v>317</v>
      </c>
      <c r="BE365" s="156">
        <f t="shared" si="54"/>
        <v>0</v>
      </c>
      <c r="BF365" s="156">
        <f t="shared" si="55"/>
        <v>0</v>
      </c>
      <c r="BG365" s="156">
        <f t="shared" si="56"/>
        <v>0</v>
      </c>
      <c r="BH365" s="156">
        <f t="shared" si="57"/>
        <v>0</v>
      </c>
      <c r="BI365" s="156">
        <f t="shared" si="58"/>
        <v>0</v>
      </c>
      <c r="BJ365" s="16" t="s">
        <v>88</v>
      </c>
      <c r="BK365" s="156">
        <f t="shared" si="59"/>
        <v>0</v>
      </c>
      <c r="BL365" s="16" t="s">
        <v>396</v>
      </c>
      <c r="BM365" s="155" t="s">
        <v>11051</v>
      </c>
    </row>
    <row r="366" spans="2:65" s="1" customFormat="1" ht="24.15" customHeight="1">
      <c r="B366" s="142"/>
      <c r="C366" s="179" t="s">
        <v>2359</v>
      </c>
      <c r="D366" s="179" t="s">
        <v>454</v>
      </c>
      <c r="E366" s="180" t="s">
        <v>11052</v>
      </c>
      <c r="F366" s="181" t="s">
        <v>11053</v>
      </c>
      <c r="G366" s="182" t="s">
        <v>467</v>
      </c>
      <c r="H366" s="183">
        <v>1</v>
      </c>
      <c r="I366" s="184"/>
      <c r="J366" s="185">
        <f t="shared" si="50"/>
        <v>0</v>
      </c>
      <c r="K366" s="186"/>
      <c r="L366" s="187"/>
      <c r="M366" s="188" t="s">
        <v>1</v>
      </c>
      <c r="N366" s="189" t="s">
        <v>42</v>
      </c>
      <c r="P366" s="153">
        <f t="shared" si="51"/>
        <v>0</v>
      </c>
      <c r="Q366" s="153">
        <v>0</v>
      </c>
      <c r="R366" s="153">
        <f t="shared" si="52"/>
        <v>0</v>
      </c>
      <c r="S366" s="153">
        <v>0</v>
      </c>
      <c r="T366" s="154">
        <f t="shared" si="53"/>
        <v>0</v>
      </c>
      <c r="AR366" s="155" t="s">
        <v>481</v>
      </c>
      <c r="AT366" s="155" t="s">
        <v>454</v>
      </c>
      <c r="AU366" s="155" t="s">
        <v>88</v>
      </c>
      <c r="AY366" s="16" t="s">
        <v>317</v>
      </c>
      <c r="BE366" s="156">
        <f t="shared" si="54"/>
        <v>0</v>
      </c>
      <c r="BF366" s="156">
        <f t="shared" si="55"/>
        <v>0</v>
      </c>
      <c r="BG366" s="156">
        <f t="shared" si="56"/>
        <v>0</v>
      </c>
      <c r="BH366" s="156">
        <f t="shared" si="57"/>
        <v>0</v>
      </c>
      <c r="BI366" s="156">
        <f t="shared" si="58"/>
        <v>0</v>
      </c>
      <c r="BJ366" s="16" t="s">
        <v>88</v>
      </c>
      <c r="BK366" s="156">
        <f t="shared" si="59"/>
        <v>0</v>
      </c>
      <c r="BL366" s="16" t="s">
        <v>396</v>
      </c>
      <c r="BM366" s="155" t="s">
        <v>11054</v>
      </c>
    </row>
    <row r="367" spans="2:65" s="1" customFormat="1" ht="24.15" customHeight="1">
      <c r="B367" s="142"/>
      <c r="C367" s="179" t="s">
        <v>2367</v>
      </c>
      <c r="D367" s="179" t="s">
        <v>454</v>
      </c>
      <c r="E367" s="180" t="s">
        <v>11055</v>
      </c>
      <c r="F367" s="181" t="s">
        <v>11056</v>
      </c>
      <c r="G367" s="182" t="s">
        <v>467</v>
      </c>
      <c r="H367" s="183">
        <v>1</v>
      </c>
      <c r="I367" s="184"/>
      <c r="J367" s="185">
        <f t="shared" si="50"/>
        <v>0</v>
      </c>
      <c r="K367" s="186"/>
      <c r="L367" s="187"/>
      <c r="M367" s="188" t="s">
        <v>1</v>
      </c>
      <c r="N367" s="189" t="s">
        <v>42</v>
      </c>
      <c r="P367" s="153">
        <f t="shared" si="51"/>
        <v>0</v>
      </c>
      <c r="Q367" s="153">
        <v>0</v>
      </c>
      <c r="R367" s="153">
        <f t="shared" si="52"/>
        <v>0</v>
      </c>
      <c r="S367" s="153">
        <v>0</v>
      </c>
      <c r="T367" s="154">
        <f t="shared" si="53"/>
        <v>0</v>
      </c>
      <c r="AR367" s="155" t="s">
        <v>481</v>
      </c>
      <c r="AT367" s="155" t="s">
        <v>454</v>
      </c>
      <c r="AU367" s="155" t="s">
        <v>88</v>
      </c>
      <c r="AY367" s="16" t="s">
        <v>317</v>
      </c>
      <c r="BE367" s="156">
        <f t="shared" si="54"/>
        <v>0</v>
      </c>
      <c r="BF367" s="156">
        <f t="shared" si="55"/>
        <v>0</v>
      </c>
      <c r="BG367" s="156">
        <f t="shared" si="56"/>
        <v>0</v>
      </c>
      <c r="BH367" s="156">
        <f t="shared" si="57"/>
        <v>0</v>
      </c>
      <c r="BI367" s="156">
        <f t="shared" si="58"/>
        <v>0</v>
      </c>
      <c r="BJ367" s="16" t="s">
        <v>88</v>
      </c>
      <c r="BK367" s="156">
        <f t="shared" si="59"/>
        <v>0</v>
      </c>
      <c r="BL367" s="16" t="s">
        <v>396</v>
      </c>
      <c r="BM367" s="155" t="s">
        <v>11057</v>
      </c>
    </row>
    <row r="368" spans="2:65" s="1" customFormat="1" ht="24.15" customHeight="1">
      <c r="B368" s="142"/>
      <c r="C368" s="179" t="s">
        <v>2371</v>
      </c>
      <c r="D368" s="179" t="s">
        <v>454</v>
      </c>
      <c r="E368" s="180" t="s">
        <v>11058</v>
      </c>
      <c r="F368" s="181" t="s">
        <v>11059</v>
      </c>
      <c r="G368" s="182" t="s">
        <v>467</v>
      </c>
      <c r="H368" s="183">
        <v>2</v>
      </c>
      <c r="I368" s="184"/>
      <c r="J368" s="185">
        <f t="shared" si="50"/>
        <v>0</v>
      </c>
      <c r="K368" s="186"/>
      <c r="L368" s="187"/>
      <c r="M368" s="188" t="s">
        <v>1</v>
      </c>
      <c r="N368" s="189" t="s">
        <v>42</v>
      </c>
      <c r="P368" s="153">
        <f t="shared" si="51"/>
        <v>0</v>
      </c>
      <c r="Q368" s="153">
        <v>0</v>
      </c>
      <c r="R368" s="153">
        <f t="shared" si="52"/>
        <v>0</v>
      </c>
      <c r="S368" s="153">
        <v>0</v>
      </c>
      <c r="T368" s="154">
        <f t="shared" si="53"/>
        <v>0</v>
      </c>
      <c r="AR368" s="155" t="s">
        <v>481</v>
      </c>
      <c r="AT368" s="155" t="s">
        <v>454</v>
      </c>
      <c r="AU368" s="155" t="s">
        <v>88</v>
      </c>
      <c r="AY368" s="16" t="s">
        <v>317</v>
      </c>
      <c r="BE368" s="156">
        <f t="shared" si="54"/>
        <v>0</v>
      </c>
      <c r="BF368" s="156">
        <f t="shared" si="55"/>
        <v>0</v>
      </c>
      <c r="BG368" s="156">
        <f t="shared" si="56"/>
        <v>0</v>
      </c>
      <c r="BH368" s="156">
        <f t="shared" si="57"/>
        <v>0</v>
      </c>
      <c r="BI368" s="156">
        <f t="shared" si="58"/>
        <v>0</v>
      </c>
      <c r="BJ368" s="16" t="s">
        <v>88</v>
      </c>
      <c r="BK368" s="156">
        <f t="shared" si="59"/>
        <v>0</v>
      </c>
      <c r="BL368" s="16" t="s">
        <v>396</v>
      </c>
      <c r="BM368" s="155" t="s">
        <v>11060</v>
      </c>
    </row>
    <row r="369" spans="2:65" s="1" customFormat="1" ht="16.5" customHeight="1">
      <c r="B369" s="142"/>
      <c r="C369" s="179" t="s">
        <v>2379</v>
      </c>
      <c r="D369" s="179" t="s">
        <v>454</v>
      </c>
      <c r="E369" s="180" t="s">
        <v>11061</v>
      </c>
      <c r="F369" s="181" t="s">
        <v>11062</v>
      </c>
      <c r="G369" s="182" t="s">
        <v>467</v>
      </c>
      <c r="H369" s="183">
        <v>10</v>
      </c>
      <c r="I369" s="184"/>
      <c r="J369" s="185">
        <f t="shared" si="50"/>
        <v>0</v>
      </c>
      <c r="K369" s="186"/>
      <c r="L369" s="187"/>
      <c r="M369" s="188" t="s">
        <v>1</v>
      </c>
      <c r="N369" s="189" t="s">
        <v>42</v>
      </c>
      <c r="P369" s="153">
        <f t="shared" si="51"/>
        <v>0</v>
      </c>
      <c r="Q369" s="153">
        <v>0</v>
      </c>
      <c r="R369" s="153">
        <f t="shared" si="52"/>
        <v>0</v>
      </c>
      <c r="S369" s="153">
        <v>0</v>
      </c>
      <c r="T369" s="154">
        <f t="shared" si="53"/>
        <v>0</v>
      </c>
      <c r="AR369" s="155" t="s">
        <v>481</v>
      </c>
      <c r="AT369" s="155" t="s">
        <v>454</v>
      </c>
      <c r="AU369" s="155" t="s">
        <v>88</v>
      </c>
      <c r="AY369" s="16" t="s">
        <v>317</v>
      </c>
      <c r="BE369" s="156">
        <f t="shared" si="54"/>
        <v>0</v>
      </c>
      <c r="BF369" s="156">
        <f t="shared" si="55"/>
        <v>0</v>
      </c>
      <c r="BG369" s="156">
        <f t="shared" si="56"/>
        <v>0</v>
      </c>
      <c r="BH369" s="156">
        <f t="shared" si="57"/>
        <v>0</v>
      </c>
      <c r="BI369" s="156">
        <f t="shared" si="58"/>
        <v>0</v>
      </c>
      <c r="BJ369" s="16" t="s">
        <v>88</v>
      </c>
      <c r="BK369" s="156">
        <f t="shared" si="59"/>
        <v>0</v>
      </c>
      <c r="BL369" s="16" t="s">
        <v>396</v>
      </c>
      <c r="BM369" s="155" t="s">
        <v>11063</v>
      </c>
    </row>
    <row r="370" spans="2:65" s="1" customFormat="1" ht="16.5" customHeight="1">
      <c r="B370" s="142"/>
      <c r="C370" s="179" t="s">
        <v>2384</v>
      </c>
      <c r="D370" s="179" t="s">
        <v>454</v>
      </c>
      <c r="E370" s="180" t="s">
        <v>11064</v>
      </c>
      <c r="F370" s="181" t="s">
        <v>11065</v>
      </c>
      <c r="G370" s="182" t="s">
        <v>467</v>
      </c>
      <c r="H370" s="183">
        <v>2</v>
      </c>
      <c r="I370" s="184"/>
      <c r="J370" s="185">
        <f t="shared" si="50"/>
        <v>0</v>
      </c>
      <c r="K370" s="186"/>
      <c r="L370" s="187"/>
      <c r="M370" s="188" t="s">
        <v>1</v>
      </c>
      <c r="N370" s="189" t="s">
        <v>42</v>
      </c>
      <c r="P370" s="153">
        <f t="shared" si="51"/>
        <v>0</v>
      </c>
      <c r="Q370" s="153">
        <v>0</v>
      </c>
      <c r="R370" s="153">
        <f t="shared" si="52"/>
        <v>0</v>
      </c>
      <c r="S370" s="153">
        <v>0</v>
      </c>
      <c r="T370" s="154">
        <f t="shared" si="53"/>
        <v>0</v>
      </c>
      <c r="AR370" s="155" t="s">
        <v>481</v>
      </c>
      <c r="AT370" s="155" t="s">
        <v>454</v>
      </c>
      <c r="AU370" s="155" t="s">
        <v>88</v>
      </c>
      <c r="AY370" s="16" t="s">
        <v>317</v>
      </c>
      <c r="BE370" s="156">
        <f t="shared" si="54"/>
        <v>0</v>
      </c>
      <c r="BF370" s="156">
        <f t="shared" si="55"/>
        <v>0</v>
      </c>
      <c r="BG370" s="156">
        <f t="shared" si="56"/>
        <v>0</v>
      </c>
      <c r="BH370" s="156">
        <f t="shared" si="57"/>
        <v>0</v>
      </c>
      <c r="BI370" s="156">
        <f t="shared" si="58"/>
        <v>0</v>
      </c>
      <c r="BJ370" s="16" t="s">
        <v>88</v>
      </c>
      <c r="BK370" s="156">
        <f t="shared" si="59"/>
        <v>0</v>
      </c>
      <c r="BL370" s="16" t="s">
        <v>396</v>
      </c>
      <c r="BM370" s="155" t="s">
        <v>11066</v>
      </c>
    </row>
    <row r="371" spans="2:65" s="1" customFormat="1" ht="33" customHeight="1">
      <c r="B371" s="142"/>
      <c r="C371" s="179" t="s">
        <v>2399</v>
      </c>
      <c r="D371" s="179" t="s">
        <v>454</v>
      </c>
      <c r="E371" s="180" t="s">
        <v>11067</v>
      </c>
      <c r="F371" s="181" t="s">
        <v>11068</v>
      </c>
      <c r="G371" s="182" t="s">
        <v>10668</v>
      </c>
      <c r="H371" s="183">
        <v>35</v>
      </c>
      <c r="I371" s="184"/>
      <c r="J371" s="185">
        <f t="shared" si="50"/>
        <v>0</v>
      </c>
      <c r="K371" s="186"/>
      <c r="L371" s="187"/>
      <c r="M371" s="188" t="s">
        <v>1</v>
      </c>
      <c r="N371" s="189" t="s">
        <v>42</v>
      </c>
      <c r="P371" s="153">
        <f t="shared" si="51"/>
        <v>0</v>
      </c>
      <c r="Q371" s="153">
        <v>0</v>
      </c>
      <c r="R371" s="153">
        <f t="shared" si="52"/>
        <v>0</v>
      </c>
      <c r="S371" s="153">
        <v>0</v>
      </c>
      <c r="T371" s="154">
        <f t="shared" si="53"/>
        <v>0</v>
      </c>
      <c r="AR371" s="155" t="s">
        <v>481</v>
      </c>
      <c r="AT371" s="155" t="s">
        <v>454</v>
      </c>
      <c r="AU371" s="155" t="s">
        <v>88</v>
      </c>
      <c r="AY371" s="16" t="s">
        <v>317</v>
      </c>
      <c r="BE371" s="156">
        <f t="shared" si="54"/>
        <v>0</v>
      </c>
      <c r="BF371" s="156">
        <f t="shared" si="55"/>
        <v>0</v>
      </c>
      <c r="BG371" s="156">
        <f t="shared" si="56"/>
        <v>0</v>
      </c>
      <c r="BH371" s="156">
        <f t="shared" si="57"/>
        <v>0</v>
      </c>
      <c r="BI371" s="156">
        <f t="shared" si="58"/>
        <v>0</v>
      </c>
      <c r="BJ371" s="16" t="s">
        <v>88</v>
      </c>
      <c r="BK371" s="156">
        <f t="shared" si="59"/>
        <v>0</v>
      </c>
      <c r="BL371" s="16" t="s">
        <v>396</v>
      </c>
      <c r="BM371" s="155" t="s">
        <v>11069</v>
      </c>
    </row>
    <row r="372" spans="2:65" s="1" customFormat="1" ht="33" customHeight="1">
      <c r="B372" s="142"/>
      <c r="C372" s="179" t="s">
        <v>2408</v>
      </c>
      <c r="D372" s="179" t="s">
        <v>454</v>
      </c>
      <c r="E372" s="180" t="s">
        <v>10725</v>
      </c>
      <c r="F372" s="181" t="s">
        <v>10726</v>
      </c>
      <c r="G372" s="182" t="s">
        <v>10668</v>
      </c>
      <c r="H372" s="183">
        <v>55</v>
      </c>
      <c r="I372" s="184"/>
      <c r="J372" s="185">
        <f t="shared" si="50"/>
        <v>0</v>
      </c>
      <c r="K372" s="186"/>
      <c r="L372" s="187"/>
      <c r="M372" s="188" t="s">
        <v>1</v>
      </c>
      <c r="N372" s="189" t="s">
        <v>42</v>
      </c>
      <c r="P372" s="153">
        <f t="shared" si="51"/>
        <v>0</v>
      </c>
      <c r="Q372" s="153">
        <v>0</v>
      </c>
      <c r="R372" s="153">
        <f t="shared" si="52"/>
        <v>0</v>
      </c>
      <c r="S372" s="153">
        <v>0</v>
      </c>
      <c r="T372" s="154">
        <f t="shared" si="53"/>
        <v>0</v>
      </c>
      <c r="AR372" s="155" t="s">
        <v>481</v>
      </c>
      <c r="AT372" s="155" t="s">
        <v>454</v>
      </c>
      <c r="AU372" s="155" t="s">
        <v>88</v>
      </c>
      <c r="AY372" s="16" t="s">
        <v>317</v>
      </c>
      <c r="BE372" s="156">
        <f t="shared" si="54"/>
        <v>0</v>
      </c>
      <c r="BF372" s="156">
        <f t="shared" si="55"/>
        <v>0</v>
      </c>
      <c r="BG372" s="156">
        <f t="shared" si="56"/>
        <v>0</v>
      </c>
      <c r="BH372" s="156">
        <f t="shared" si="57"/>
        <v>0</v>
      </c>
      <c r="BI372" s="156">
        <f t="shared" si="58"/>
        <v>0</v>
      </c>
      <c r="BJ372" s="16" t="s">
        <v>88</v>
      </c>
      <c r="BK372" s="156">
        <f t="shared" si="59"/>
        <v>0</v>
      </c>
      <c r="BL372" s="16" t="s">
        <v>396</v>
      </c>
      <c r="BM372" s="155" t="s">
        <v>11070</v>
      </c>
    </row>
    <row r="373" spans="2:65" s="1" customFormat="1" ht="33" customHeight="1">
      <c r="B373" s="142"/>
      <c r="C373" s="179" t="s">
        <v>2416</v>
      </c>
      <c r="D373" s="179" t="s">
        <v>454</v>
      </c>
      <c r="E373" s="180" t="s">
        <v>10728</v>
      </c>
      <c r="F373" s="181" t="s">
        <v>10729</v>
      </c>
      <c r="G373" s="182" t="s">
        <v>10668</v>
      </c>
      <c r="H373" s="183">
        <v>55</v>
      </c>
      <c r="I373" s="184"/>
      <c r="J373" s="185">
        <f t="shared" si="50"/>
        <v>0</v>
      </c>
      <c r="K373" s="186"/>
      <c r="L373" s="187"/>
      <c r="M373" s="188" t="s">
        <v>1</v>
      </c>
      <c r="N373" s="189" t="s">
        <v>42</v>
      </c>
      <c r="P373" s="153">
        <f t="shared" si="51"/>
        <v>0</v>
      </c>
      <c r="Q373" s="153">
        <v>0</v>
      </c>
      <c r="R373" s="153">
        <f t="shared" si="52"/>
        <v>0</v>
      </c>
      <c r="S373" s="153">
        <v>0</v>
      </c>
      <c r="T373" s="154">
        <f t="shared" si="53"/>
        <v>0</v>
      </c>
      <c r="AR373" s="155" t="s">
        <v>481</v>
      </c>
      <c r="AT373" s="155" t="s">
        <v>454</v>
      </c>
      <c r="AU373" s="155" t="s">
        <v>88</v>
      </c>
      <c r="AY373" s="16" t="s">
        <v>317</v>
      </c>
      <c r="BE373" s="156">
        <f t="shared" si="54"/>
        <v>0</v>
      </c>
      <c r="BF373" s="156">
        <f t="shared" si="55"/>
        <v>0</v>
      </c>
      <c r="BG373" s="156">
        <f t="shared" si="56"/>
        <v>0</v>
      </c>
      <c r="BH373" s="156">
        <f t="shared" si="57"/>
        <v>0</v>
      </c>
      <c r="BI373" s="156">
        <f t="shared" si="58"/>
        <v>0</v>
      </c>
      <c r="BJ373" s="16" t="s">
        <v>88</v>
      </c>
      <c r="BK373" s="156">
        <f t="shared" si="59"/>
        <v>0</v>
      </c>
      <c r="BL373" s="16" t="s">
        <v>396</v>
      </c>
      <c r="BM373" s="155" t="s">
        <v>11071</v>
      </c>
    </row>
    <row r="374" spans="2:65" s="1" customFormat="1" ht="37.75" customHeight="1">
      <c r="B374" s="142"/>
      <c r="C374" s="179" t="s">
        <v>2421</v>
      </c>
      <c r="D374" s="179" t="s">
        <v>454</v>
      </c>
      <c r="E374" s="180" t="s">
        <v>11072</v>
      </c>
      <c r="F374" s="181" t="s">
        <v>11073</v>
      </c>
      <c r="G374" s="182" t="s">
        <v>10668</v>
      </c>
      <c r="H374" s="183">
        <v>10</v>
      </c>
      <c r="I374" s="184"/>
      <c r="J374" s="185">
        <f t="shared" si="50"/>
        <v>0</v>
      </c>
      <c r="K374" s="186"/>
      <c r="L374" s="187"/>
      <c r="M374" s="188" t="s">
        <v>1</v>
      </c>
      <c r="N374" s="189" t="s">
        <v>42</v>
      </c>
      <c r="P374" s="153">
        <f t="shared" si="51"/>
        <v>0</v>
      </c>
      <c r="Q374" s="153">
        <v>0</v>
      </c>
      <c r="R374" s="153">
        <f t="shared" si="52"/>
        <v>0</v>
      </c>
      <c r="S374" s="153">
        <v>0</v>
      </c>
      <c r="T374" s="154">
        <f t="shared" si="53"/>
        <v>0</v>
      </c>
      <c r="AR374" s="155" t="s">
        <v>481</v>
      </c>
      <c r="AT374" s="155" t="s">
        <v>454</v>
      </c>
      <c r="AU374" s="155" t="s">
        <v>88</v>
      </c>
      <c r="AY374" s="16" t="s">
        <v>317</v>
      </c>
      <c r="BE374" s="156">
        <f t="shared" si="54"/>
        <v>0</v>
      </c>
      <c r="BF374" s="156">
        <f t="shared" si="55"/>
        <v>0</v>
      </c>
      <c r="BG374" s="156">
        <f t="shared" si="56"/>
        <v>0</v>
      </c>
      <c r="BH374" s="156">
        <f t="shared" si="57"/>
        <v>0</v>
      </c>
      <c r="BI374" s="156">
        <f t="shared" si="58"/>
        <v>0</v>
      </c>
      <c r="BJ374" s="16" t="s">
        <v>88</v>
      </c>
      <c r="BK374" s="156">
        <f t="shared" si="59"/>
        <v>0</v>
      </c>
      <c r="BL374" s="16" t="s">
        <v>396</v>
      </c>
      <c r="BM374" s="155" t="s">
        <v>11074</v>
      </c>
    </row>
    <row r="375" spans="2:65" s="1" customFormat="1" ht="37.75" customHeight="1">
      <c r="B375" s="142"/>
      <c r="C375" s="179" t="s">
        <v>2425</v>
      </c>
      <c r="D375" s="179" t="s">
        <v>454</v>
      </c>
      <c r="E375" s="180" t="s">
        <v>10813</v>
      </c>
      <c r="F375" s="181" t="s">
        <v>10814</v>
      </c>
      <c r="G375" s="182" t="s">
        <v>10668</v>
      </c>
      <c r="H375" s="183">
        <v>195</v>
      </c>
      <c r="I375" s="184"/>
      <c r="J375" s="185">
        <f t="shared" si="50"/>
        <v>0</v>
      </c>
      <c r="K375" s="186"/>
      <c r="L375" s="187"/>
      <c r="M375" s="188" t="s">
        <v>1</v>
      </c>
      <c r="N375" s="189" t="s">
        <v>42</v>
      </c>
      <c r="P375" s="153">
        <f t="shared" si="51"/>
        <v>0</v>
      </c>
      <c r="Q375" s="153">
        <v>0</v>
      </c>
      <c r="R375" s="153">
        <f t="shared" si="52"/>
        <v>0</v>
      </c>
      <c r="S375" s="153">
        <v>0</v>
      </c>
      <c r="T375" s="154">
        <f t="shared" si="53"/>
        <v>0</v>
      </c>
      <c r="AR375" s="155" t="s">
        <v>481</v>
      </c>
      <c r="AT375" s="155" t="s">
        <v>454</v>
      </c>
      <c r="AU375" s="155" t="s">
        <v>88</v>
      </c>
      <c r="AY375" s="16" t="s">
        <v>317</v>
      </c>
      <c r="BE375" s="156">
        <f t="shared" si="54"/>
        <v>0</v>
      </c>
      <c r="BF375" s="156">
        <f t="shared" si="55"/>
        <v>0</v>
      </c>
      <c r="BG375" s="156">
        <f t="shared" si="56"/>
        <v>0</v>
      </c>
      <c r="BH375" s="156">
        <f t="shared" si="57"/>
        <v>0</v>
      </c>
      <c r="BI375" s="156">
        <f t="shared" si="58"/>
        <v>0</v>
      </c>
      <c r="BJ375" s="16" t="s">
        <v>88</v>
      </c>
      <c r="BK375" s="156">
        <f t="shared" si="59"/>
        <v>0</v>
      </c>
      <c r="BL375" s="16" t="s">
        <v>396</v>
      </c>
      <c r="BM375" s="155" t="s">
        <v>11075</v>
      </c>
    </row>
    <row r="376" spans="2:65" s="1" customFormat="1" ht="37.75" customHeight="1">
      <c r="B376" s="142"/>
      <c r="C376" s="179" t="s">
        <v>2429</v>
      </c>
      <c r="D376" s="179" t="s">
        <v>454</v>
      </c>
      <c r="E376" s="180" t="s">
        <v>10734</v>
      </c>
      <c r="F376" s="181" t="s">
        <v>10735</v>
      </c>
      <c r="G376" s="182" t="s">
        <v>10668</v>
      </c>
      <c r="H376" s="183">
        <v>30</v>
      </c>
      <c r="I376" s="184"/>
      <c r="J376" s="185">
        <f t="shared" si="50"/>
        <v>0</v>
      </c>
      <c r="K376" s="186"/>
      <c r="L376" s="187"/>
      <c r="M376" s="188" t="s">
        <v>1</v>
      </c>
      <c r="N376" s="189" t="s">
        <v>42</v>
      </c>
      <c r="P376" s="153">
        <f t="shared" si="51"/>
        <v>0</v>
      </c>
      <c r="Q376" s="153">
        <v>0</v>
      </c>
      <c r="R376" s="153">
        <f t="shared" si="52"/>
        <v>0</v>
      </c>
      <c r="S376" s="153">
        <v>0</v>
      </c>
      <c r="T376" s="154">
        <f t="shared" si="53"/>
        <v>0</v>
      </c>
      <c r="AR376" s="155" t="s">
        <v>481</v>
      </c>
      <c r="AT376" s="155" t="s">
        <v>454</v>
      </c>
      <c r="AU376" s="155" t="s">
        <v>88</v>
      </c>
      <c r="AY376" s="16" t="s">
        <v>317</v>
      </c>
      <c r="BE376" s="156">
        <f t="shared" si="54"/>
        <v>0</v>
      </c>
      <c r="BF376" s="156">
        <f t="shared" si="55"/>
        <v>0</v>
      </c>
      <c r="BG376" s="156">
        <f t="shared" si="56"/>
        <v>0</v>
      </c>
      <c r="BH376" s="156">
        <f t="shared" si="57"/>
        <v>0</v>
      </c>
      <c r="BI376" s="156">
        <f t="shared" si="58"/>
        <v>0</v>
      </c>
      <c r="BJ376" s="16" t="s">
        <v>88</v>
      </c>
      <c r="BK376" s="156">
        <f t="shared" si="59"/>
        <v>0</v>
      </c>
      <c r="BL376" s="16" t="s">
        <v>396</v>
      </c>
      <c r="BM376" s="155" t="s">
        <v>11076</v>
      </c>
    </row>
    <row r="377" spans="2:65" s="1" customFormat="1" ht="16.5" customHeight="1">
      <c r="B377" s="142"/>
      <c r="C377" s="179" t="s">
        <v>2437</v>
      </c>
      <c r="D377" s="179" t="s">
        <v>454</v>
      </c>
      <c r="E377" s="180" t="s">
        <v>11077</v>
      </c>
      <c r="F377" s="181" t="s">
        <v>10738</v>
      </c>
      <c r="G377" s="182" t="s">
        <v>10668</v>
      </c>
      <c r="H377" s="183">
        <v>10</v>
      </c>
      <c r="I377" s="184"/>
      <c r="J377" s="185">
        <f t="shared" si="50"/>
        <v>0</v>
      </c>
      <c r="K377" s="186"/>
      <c r="L377" s="187"/>
      <c r="M377" s="188" t="s">
        <v>1</v>
      </c>
      <c r="N377" s="189" t="s">
        <v>42</v>
      </c>
      <c r="P377" s="153">
        <f t="shared" si="51"/>
        <v>0</v>
      </c>
      <c r="Q377" s="153">
        <v>0</v>
      </c>
      <c r="R377" s="153">
        <f t="shared" si="52"/>
        <v>0</v>
      </c>
      <c r="S377" s="153">
        <v>0</v>
      </c>
      <c r="T377" s="154">
        <f t="shared" si="53"/>
        <v>0</v>
      </c>
      <c r="AR377" s="155" t="s">
        <v>481</v>
      </c>
      <c r="AT377" s="155" t="s">
        <v>454</v>
      </c>
      <c r="AU377" s="155" t="s">
        <v>88</v>
      </c>
      <c r="AY377" s="16" t="s">
        <v>317</v>
      </c>
      <c r="BE377" s="156">
        <f t="shared" si="54"/>
        <v>0</v>
      </c>
      <c r="BF377" s="156">
        <f t="shared" si="55"/>
        <v>0</v>
      </c>
      <c r="BG377" s="156">
        <f t="shared" si="56"/>
        <v>0</v>
      </c>
      <c r="BH377" s="156">
        <f t="shared" si="57"/>
        <v>0</v>
      </c>
      <c r="BI377" s="156">
        <f t="shared" si="58"/>
        <v>0</v>
      </c>
      <c r="BJ377" s="16" t="s">
        <v>88</v>
      </c>
      <c r="BK377" s="156">
        <f t="shared" si="59"/>
        <v>0</v>
      </c>
      <c r="BL377" s="16" t="s">
        <v>396</v>
      </c>
      <c r="BM377" s="155" t="s">
        <v>11078</v>
      </c>
    </row>
    <row r="378" spans="2:65" s="1" customFormat="1" ht="16.5" customHeight="1">
      <c r="B378" s="142"/>
      <c r="C378" s="179" t="s">
        <v>2439</v>
      </c>
      <c r="D378" s="179" t="s">
        <v>454</v>
      </c>
      <c r="E378" s="180" t="s">
        <v>10740</v>
      </c>
      <c r="F378" s="181" t="s">
        <v>10741</v>
      </c>
      <c r="G378" s="182" t="s">
        <v>467</v>
      </c>
      <c r="H378" s="183">
        <v>6</v>
      </c>
      <c r="I378" s="184"/>
      <c r="J378" s="185">
        <f t="shared" si="50"/>
        <v>0</v>
      </c>
      <c r="K378" s="186"/>
      <c r="L378" s="187"/>
      <c r="M378" s="188" t="s">
        <v>1</v>
      </c>
      <c r="N378" s="189" t="s">
        <v>42</v>
      </c>
      <c r="P378" s="153">
        <f t="shared" si="51"/>
        <v>0</v>
      </c>
      <c r="Q378" s="153">
        <v>0</v>
      </c>
      <c r="R378" s="153">
        <f t="shared" si="52"/>
        <v>0</v>
      </c>
      <c r="S378" s="153">
        <v>0</v>
      </c>
      <c r="T378" s="154">
        <f t="shared" si="53"/>
        <v>0</v>
      </c>
      <c r="AR378" s="155" t="s">
        <v>481</v>
      </c>
      <c r="AT378" s="155" t="s">
        <v>454</v>
      </c>
      <c r="AU378" s="155" t="s">
        <v>88</v>
      </c>
      <c r="AY378" s="16" t="s">
        <v>317</v>
      </c>
      <c r="BE378" s="156">
        <f t="shared" si="54"/>
        <v>0</v>
      </c>
      <c r="BF378" s="156">
        <f t="shared" si="55"/>
        <v>0</v>
      </c>
      <c r="BG378" s="156">
        <f t="shared" si="56"/>
        <v>0</v>
      </c>
      <c r="BH378" s="156">
        <f t="shared" si="57"/>
        <v>0</v>
      </c>
      <c r="BI378" s="156">
        <f t="shared" si="58"/>
        <v>0</v>
      </c>
      <c r="BJ378" s="16" t="s">
        <v>88</v>
      </c>
      <c r="BK378" s="156">
        <f t="shared" si="59"/>
        <v>0</v>
      </c>
      <c r="BL378" s="16" t="s">
        <v>396</v>
      </c>
      <c r="BM378" s="155" t="s">
        <v>11079</v>
      </c>
    </row>
    <row r="379" spans="2:65" s="1" customFormat="1" ht="24.15" customHeight="1">
      <c r="B379" s="142"/>
      <c r="C379" s="179" t="s">
        <v>2441</v>
      </c>
      <c r="D379" s="179" t="s">
        <v>454</v>
      </c>
      <c r="E379" s="180" t="s">
        <v>11080</v>
      </c>
      <c r="F379" s="181" t="s">
        <v>11081</v>
      </c>
      <c r="G379" s="182" t="s">
        <v>10668</v>
      </c>
      <c r="H379" s="183">
        <v>10</v>
      </c>
      <c r="I379" s="184"/>
      <c r="J379" s="185">
        <f t="shared" si="50"/>
        <v>0</v>
      </c>
      <c r="K379" s="186"/>
      <c r="L379" s="187"/>
      <c r="M379" s="188" t="s">
        <v>1</v>
      </c>
      <c r="N379" s="189" t="s">
        <v>42</v>
      </c>
      <c r="P379" s="153">
        <f t="shared" si="51"/>
        <v>0</v>
      </c>
      <c r="Q379" s="153">
        <v>0</v>
      </c>
      <c r="R379" s="153">
        <f t="shared" si="52"/>
        <v>0</v>
      </c>
      <c r="S379" s="153">
        <v>0</v>
      </c>
      <c r="T379" s="154">
        <f t="shared" si="53"/>
        <v>0</v>
      </c>
      <c r="AR379" s="155" t="s">
        <v>481</v>
      </c>
      <c r="AT379" s="155" t="s">
        <v>454</v>
      </c>
      <c r="AU379" s="155" t="s">
        <v>88</v>
      </c>
      <c r="AY379" s="16" t="s">
        <v>317</v>
      </c>
      <c r="BE379" s="156">
        <f t="shared" si="54"/>
        <v>0</v>
      </c>
      <c r="BF379" s="156">
        <f t="shared" si="55"/>
        <v>0</v>
      </c>
      <c r="BG379" s="156">
        <f t="shared" si="56"/>
        <v>0</v>
      </c>
      <c r="BH379" s="156">
        <f t="shared" si="57"/>
        <v>0</v>
      </c>
      <c r="BI379" s="156">
        <f t="shared" si="58"/>
        <v>0</v>
      </c>
      <c r="BJ379" s="16" t="s">
        <v>88</v>
      </c>
      <c r="BK379" s="156">
        <f t="shared" si="59"/>
        <v>0</v>
      </c>
      <c r="BL379" s="16" t="s">
        <v>396</v>
      </c>
      <c r="BM379" s="155" t="s">
        <v>11082</v>
      </c>
    </row>
    <row r="380" spans="2:65" s="1" customFormat="1" ht="24.15" customHeight="1">
      <c r="B380" s="142"/>
      <c r="C380" s="179" t="s">
        <v>1534</v>
      </c>
      <c r="D380" s="179" t="s">
        <v>454</v>
      </c>
      <c r="E380" s="180" t="s">
        <v>10878</v>
      </c>
      <c r="F380" s="181" t="s">
        <v>10744</v>
      </c>
      <c r="G380" s="182" t="s">
        <v>10668</v>
      </c>
      <c r="H380" s="183">
        <v>10</v>
      </c>
      <c r="I380" s="184"/>
      <c r="J380" s="185">
        <f t="shared" si="50"/>
        <v>0</v>
      </c>
      <c r="K380" s="186"/>
      <c r="L380" s="187"/>
      <c r="M380" s="188" t="s">
        <v>1</v>
      </c>
      <c r="N380" s="189" t="s">
        <v>42</v>
      </c>
      <c r="P380" s="153">
        <f t="shared" si="51"/>
        <v>0</v>
      </c>
      <c r="Q380" s="153">
        <v>0</v>
      </c>
      <c r="R380" s="153">
        <f t="shared" si="52"/>
        <v>0</v>
      </c>
      <c r="S380" s="153">
        <v>0</v>
      </c>
      <c r="T380" s="154">
        <f t="shared" si="53"/>
        <v>0</v>
      </c>
      <c r="AR380" s="155" t="s">
        <v>481</v>
      </c>
      <c r="AT380" s="155" t="s">
        <v>454</v>
      </c>
      <c r="AU380" s="155" t="s">
        <v>88</v>
      </c>
      <c r="AY380" s="16" t="s">
        <v>317</v>
      </c>
      <c r="BE380" s="156">
        <f t="shared" si="54"/>
        <v>0</v>
      </c>
      <c r="BF380" s="156">
        <f t="shared" si="55"/>
        <v>0</v>
      </c>
      <c r="BG380" s="156">
        <f t="shared" si="56"/>
        <v>0</v>
      </c>
      <c r="BH380" s="156">
        <f t="shared" si="57"/>
        <v>0</v>
      </c>
      <c r="BI380" s="156">
        <f t="shared" si="58"/>
        <v>0</v>
      </c>
      <c r="BJ380" s="16" t="s">
        <v>88</v>
      </c>
      <c r="BK380" s="156">
        <f t="shared" si="59"/>
        <v>0</v>
      </c>
      <c r="BL380" s="16" t="s">
        <v>396</v>
      </c>
      <c r="BM380" s="155" t="s">
        <v>11083</v>
      </c>
    </row>
    <row r="381" spans="2:65" s="1" customFormat="1" ht="24.15" customHeight="1">
      <c r="B381" s="142"/>
      <c r="C381" s="179" t="s">
        <v>2448</v>
      </c>
      <c r="D381" s="179" t="s">
        <v>454</v>
      </c>
      <c r="E381" s="180" t="s">
        <v>10880</v>
      </c>
      <c r="F381" s="181" t="s">
        <v>10747</v>
      </c>
      <c r="G381" s="182" t="s">
        <v>10668</v>
      </c>
      <c r="H381" s="183">
        <v>10</v>
      </c>
      <c r="I381" s="184"/>
      <c r="J381" s="185">
        <f t="shared" si="50"/>
        <v>0</v>
      </c>
      <c r="K381" s="186"/>
      <c r="L381" s="187"/>
      <c r="M381" s="188" t="s">
        <v>1</v>
      </c>
      <c r="N381" s="189" t="s">
        <v>42</v>
      </c>
      <c r="P381" s="153">
        <f t="shared" si="51"/>
        <v>0</v>
      </c>
      <c r="Q381" s="153">
        <v>0</v>
      </c>
      <c r="R381" s="153">
        <f t="shared" si="52"/>
        <v>0</v>
      </c>
      <c r="S381" s="153">
        <v>0</v>
      </c>
      <c r="T381" s="154">
        <f t="shared" si="53"/>
        <v>0</v>
      </c>
      <c r="AR381" s="155" t="s">
        <v>481</v>
      </c>
      <c r="AT381" s="155" t="s">
        <v>454</v>
      </c>
      <c r="AU381" s="155" t="s">
        <v>88</v>
      </c>
      <c r="AY381" s="16" t="s">
        <v>317</v>
      </c>
      <c r="BE381" s="156">
        <f t="shared" si="54"/>
        <v>0</v>
      </c>
      <c r="BF381" s="156">
        <f t="shared" si="55"/>
        <v>0</v>
      </c>
      <c r="BG381" s="156">
        <f t="shared" si="56"/>
        <v>0</v>
      </c>
      <c r="BH381" s="156">
        <f t="shared" si="57"/>
        <v>0</v>
      </c>
      <c r="BI381" s="156">
        <f t="shared" si="58"/>
        <v>0</v>
      </c>
      <c r="BJ381" s="16" t="s">
        <v>88</v>
      </c>
      <c r="BK381" s="156">
        <f t="shared" si="59"/>
        <v>0</v>
      </c>
      <c r="BL381" s="16" t="s">
        <v>396</v>
      </c>
      <c r="BM381" s="155" t="s">
        <v>11084</v>
      </c>
    </row>
    <row r="382" spans="2:65" s="1" customFormat="1" ht="21.75" customHeight="1">
      <c r="B382" s="142"/>
      <c r="C382" s="179" t="s">
        <v>1528</v>
      </c>
      <c r="D382" s="179" t="s">
        <v>454</v>
      </c>
      <c r="E382" s="180" t="s">
        <v>11085</v>
      </c>
      <c r="F382" s="181" t="s">
        <v>11086</v>
      </c>
      <c r="G382" s="182" t="s">
        <v>444</v>
      </c>
      <c r="H382" s="183">
        <v>35</v>
      </c>
      <c r="I382" s="184"/>
      <c r="J382" s="185">
        <f t="shared" si="50"/>
        <v>0</v>
      </c>
      <c r="K382" s="186"/>
      <c r="L382" s="187"/>
      <c r="M382" s="188" t="s">
        <v>1</v>
      </c>
      <c r="N382" s="189" t="s">
        <v>42</v>
      </c>
      <c r="P382" s="153">
        <f t="shared" si="51"/>
        <v>0</v>
      </c>
      <c r="Q382" s="153">
        <v>0</v>
      </c>
      <c r="R382" s="153">
        <f t="shared" si="52"/>
        <v>0</v>
      </c>
      <c r="S382" s="153">
        <v>0</v>
      </c>
      <c r="T382" s="154">
        <f t="shared" si="53"/>
        <v>0</v>
      </c>
      <c r="AR382" s="155" t="s">
        <v>481</v>
      </c>
      <c r="AT382" s="155" t="s">
        <v>454</v>
      </c>
      <c r="AU382" s="155" t="s">
        <v>88</v>
      </c>
      <c r="AY382" s="16" t="s">
        <v>317</v>
      </c>
      <c r="BE382" s="156">
        <f t="shared" si="54"/>
        <v>0</v>
      </c>
      <c r="BF382" s="156">
        <f t="shared" si="55"/>
        <v>0</v>
      </c>
      <c r="BG382" s="156">
        <f t="shared" si="56"/>
        <v>0</v>
      </c>
      <c r="BH382" s="156">
        <f t="shared" si="57"/>
        <v>0</v>
      </c>
      <c r="BI382" s="156">
        <f t="shared" si="58"/>
        <v>0</v>
      </c>
      <c r="BJ382" s="16" t="s">
        <v>88</v>
      </c>
      <c r="BK382" s="156">
        <f t="shared" si="59"/>
        <v>0</v>
      </c>
      <c r="BL382" s="16" t="s">
        <v>396</v>
      </c>
      <c r="BM382" s="155" t="s">
        <v>11087</v>
      </c>
    </row>
    <row r="383" spans="2:65" s="1" customFormat="1" ht="24.15" customHeight="1">
      <c r="B383" s="142"/>
      <c r="C383" s="179" t="s">
        <v>2455</v>
      </c>
      <c r="D383" s="179" t="s">
        <v>454</v>
      </c>
      <c r="E383" s="180" t="s">
        <v>10749</v>
      </c>
      <c r="F383" s="181" t="s">
        <v>10750</v>
      </c>
      <c r="G383" s="182" t="s">
        <v>444</v>
      </c>
      <c r="H383" s="183">
        <v>944</v>
      </c>
      <c r="I383" s="184"/>
      <c r="J383" s="185">
        <f t="shared" si="50"/>
        <v>0</v>
      </c>
      <c r="K383" s="186"/>
      <c r="L383" s="187"/>
      <c r="M383" s="188" t="s">
        <v>1</v>
      </c>
      <c r="N383" s="189" t="s">
        <v>42</v>
      </c>
      <c r="P383" s="153">
        <f t="shared" si="51"/>
        <v>0</v>
      </c>
      <c r="Q383" s="153">
        <v>0</v>
      </c>
      <c r="R383" s="153">
        <f t="shared" si="52"/>
        <v>0</v>
      </c>
      <c r="S383" s="153">
        <v>0</v>
      </c>
      <c r="T383" s="154">
        <f t="shared" si="53"/>
        <v>0</v>
      </c>
      <c r="AR383" s="155" t="s">
        <v>481</v>
      </c>
      <c r="AT383" s="155" t="s">
        <v>454</v>
      </c>
      <c r="AU383" s="155" t="s">
        <v>88</v>
      </c>
      <c r="AY383" s="16" t="s">
        <v>317</v>
      </c>
      <c r="BE383" s="156">
        <f t="shared" si="54"/>
        <v>0</v>
      </c>
      <c r="BF383" s="156">
        <f t="shared" si="55"/>
        <v>0</v>
      </c>
      <c r="BG383" s="156">
        <f t="shared" si="56"/>
        <v>0</v>
      </c>
      <c r="BH383" s="156">
        <f t="shared" si="57"/>
        <v>0</v>
      </c>
      <c r="BI383" s="156">
        <f t="shared" si="58"/>
        <v>0</v>
      </c>
      <c r="BJ383" s="16" t="s">
        <v>88</v>
      </c>
      <c r="BK383" s="156">
        <f t="shared" si="59"/>
        <v>0</v>
      </c>
      <c r="BL383" s="16" t="s">
        <v>396</v>
      </c>
      <c r="BM383" s="155" t="s">
        <v>11088</v>
      </c>
    </row>
    <row r="384" spans="2:65" s="1" customFormat="1" ht="33" customHeight="1">
      <c r="B384" s="142"/>
      <c r="C384" s="143" t="s">
        <v>2461</v>
      </c>
      <c r="D384" s="143" t="s">
        <v>319</v>
      </c>
      <c r="E384" s="144" t="s">
        <v>11089</v>
      </c>
      <c r="F384" s="145" t="s">
        <v>11090</v>
      </c>
      <c r="G384" s="146" t="s">
        <v>7005</v>
      </c>
      <c r="H384" s="147">
        <v>1</v>
      </c>
      <c r="I384" s="148"/>
      <c r="J384" s="149">
        <f t="shared" si="50"/>
        <v>0</v>
      </c>
      <c r="K384" s="150"/>
      <c r="L384" s="31"/>
      <c r="M384" s="151" t="s">
        <v>1</v>
      </c>
      <c r="N384" s="152" t="s">
        <v>42</v>
      </c>
      <c r="P384" s="153">
        <f t="shared" si="51"/>
        <v>0</v>
      </c>
      <c r="Q384" s="153">
        <v>0</v>
      </c>
      <c r="R384" s="153">
        <f t="shared" si="52"/>
        <v>0</v>
      </c>
      <c r="S384" s="153">
        <v>0</v>
      </c>
      <c r="T384" s="154">
        <f t="shared" si="53"/>
        <v>0</v>
      </c>
      <c r="AR384" s="155" t="s">
        <v>396</v>
      </c>
      <c r="AT384" s="155" t="s">
        <v>319</v>
      </c>
      <c r="AU384" s="155" t="s">
        <v>88</v>
      </c>
      <c r="AY384" s="16" t="s">
        <v>317</v>
      </c>
      <c r="BE384" s="156">
        <f t="shared" si="54"/>
        <v>0</v>
      </c>
      <c r="BF384" s="156">
        <f t="shared" si="55"/>
        <v>0</v>
      </c>
      <c r="BG384" s="156">
        <f t="shared" si="56"/>
        <v>0</v>
      </c>
      <c r="BH384" s="156">
        <f t="shared" si="57"/>
        <v>0</v>
      </c>
      <c r="BI384" s="156">
        <f t="shared" si="58"/>
        <v>0</v>
      </c>
      <c r="BJ384" s="16" t="s">
        <v>88</v>
      </c>
      <c r="BK384" s="156">
        <f t="shared" si="59"/>
        <v>0</v>
      </c>
      <c r="BL384" s="16" t="s">
        <v>396</v>
      </c>
      <c r="BM384" s="155" t="s">
        <v>11091</v>
      </c>
    </row>
    <row r="385" spans="2:65" s="11" customFormat="1" ht="22.75" customHeight="1">
      <c r="B385" s="130"/>
      <c r="D385" s="131" t="s">
        <v>75</v>
      </c>
      <c r="E385" s="140" t="s">
        <v>11092</v>
      </c>
      <c r="F385" s="140" t="s">
        <v>11093</v>
      </c>
      <c r="I385" s="133"/>
      <c r="J385" s="141">
        <f>BK385</f>
        <v>0</v>
      </c>
      <c r="L385" s="130"/>
      <c r="M385" s="135"/>
      <c r="P385" s="136">
        <f>SUM(P386:P451)</f>
        <v>0</v>
      </c>
      <c r="R385" s="136">
        <f>SUM(R386:R451)</f>
        <v>0</v>
      </c>
      <c r="T385" s="137">
        <f>SUM(T386:T451)</f>
        <v>0</v>
      </c>
      <c r="AR385" s="131" t="s">
        <v>83</v>
      </c>
      <c r="AT385" s="138" t="s">
        <v>75</v>
      </c>
      <c r="AU385" s="138" t="s">
        <v>83</v>
      </c>
      <c r="AY385" s="131" t="s">
        <v>317</v>
      </c>
      <c r="BK385" s="139">
        <f>SUM(BK386:BK451)</f>
        <v>0</v>
      </c>
    </row>
    <row r="386" spans="2:65" s="1" customFormat="1" ht="24.15" customHeight="1">
      <c r="B386" s="142"/>
      <c r="C386" s="179" t="s">
        <v>2466</v>
      </c>
      <c r="D386" s="179" t="s">
        <v>454</v>
      </c>
      <c r="E386" s="180" t="s">
        <v>11094</v>
      </c>
      <c r="F386" s="181" t="s">
        <v>10828</v>
      </c>
      <c r="G386" s="182" t="s">
        <v>467</v>
      </c>
      <c r="H386" s="183">
        <v>1</v>
      </c>
      <c r="I386" s="184"/>
      <c r="J386" s="185">
        <f>ROUND(I386*H386,2)</f>
        <v>0</v>
      </c>
      <c r="K386" s="186"/>
      <c r="L386" s="187"/>
      <c r="M386" s="188" t="s">
        <v>1</v>
      </c>
      <c r="N386" s="189" t="s">
        <v>42</v>
      </c>
      <c r="P386" s="153">
        <f>O386*H386</f>
        <v>0</v>
      </c>
      <c r="Q386" s="153">
        <v>0</v>
      </c>
      <c r="R386" s="153">
        <f>Q386*H386</f>
        <v>0</v>
      </c>
      <c r="S386" s="153">
        <v>0</v>
      </c>
      <c r="T386" s="154">
        <f>S386*H386</f>
        <v>0</v>
      </c>
      <c r="AR386" s="155" t="s">
        <v>481</v>
      </c>
      <c r="AT386" s="155" t="s">
        <v>454</v>
      </c>
      <c r="AU386" s="155" t="s">
        <v>88</v>
      </c>
      <c r="AY386" s="16" t="s">
        <v>317</v>
      </c>
      <c r="BE386" s="156">
        <f>IF(N386="základná",J386,0)</f>
        <v>0</v>
      </c>
      <c r="BF386" s="156">
        <f>IF(N386="znížená",J386,0)</f>
        <v>0</v>
      </c>
      <c r="BG386" s="156">
        <f>IF(N386="zákl. prenesená",J386,0)</f>
        <v>0</v>
      </c>
      <c r="BH386" s="156">
        <f>IF(N386="zníž. prenesená",J386,0)</f>
        <v>0</v>
      </c>
      <c r="BI386" s="156">
        <f>IF(N386="nulová",J386,0)</f>
        <v>0</v>
      </c>
      <c r="BJ386" s="16" t="s">
        <v>88</v>
      </c>
      <c r="BK386" s="156">
        <f>ROUND(I386*H386,2)</f>
        <v>0</v>
      </c>
      <c r="BL386" s="16" t="s">
        <v>396</v>
      </c>
      <c r="BM386" s="155" t="s">
        <v>11095</v>
      </c>
    </row>
    <row r="387" spans="2:65" s="1" customFormat="1" ht="45">
      <c r="B387" s="31"/>
      <c r="D387" s="158" t="s">
        <v>597</v>
      </c>
      <c r="F387" s="195" t="s">
        <v>11096</v>
      </c>
      <c r="I387" s="196"/>
      <c r="L387" s="31"/>
      <c r="M387" s="197"/>
      <c r="T387" s="58"/>
      <c r="AT387" s="16" t="s">
        <v>597</v>
      </c>
      <c r="AU387" s="16" t="s">
        <v>88</v>
      </c>
    </row>
    <row r="388" spans="2:65" s="1" customFormat="1" ht="16.5" customHeight="1">
      <c r="B388" s="142"/>
      <c r="C388" s="179" t="s">
        <v>2471</v>
      </c>
      <c r="D388" s="179" t="s">
        <v>454</v>
      </c>
      <c r="E388" s="180" t="s">
        <v>11097</v>
      </c>
      <c r="F388" s="181" t="s">
        <v>10656</v>
      </c>
      <c r="G388" s="182" t="s">
        <v>467</v>
      </c>
      <c r="H388" s="183">
        <v>1</v>
      </c>
      <c r="I388" s="184"/>
      <c r="J388" s="185">
        <f t="shared" ref="J388:J419" si="60">ROUND(I388*H388,2)</f>
        <v>0</v>
      </c>
      <c r="K388" s="186"/>
      <c r="L388" s="187"/>
      <c r="M388" s="188" t="s">
        <v>1</v>
      </c>
      <c r="N388" s="189" t="s">
        <v>42</v>
      </c>
      <c r="P388" s="153">
        <f t="shared" ref="P388:P419" si="61">O388*H388</f>
        <v>0</v>
      </c>
      <c r="Q388" s="153">
        <v>0</v>
      </c>
      <c r="R388" s="153">
        <f t="shared" ref="R388:R419" si="62">Q388*H388</f>
        <v>0</v>
      </c>
      <c r="S388" s="153">
        <v>0</v>
      </c>
      <c r="T388" s="154">
        <f t="shared" ref="T388:T419" si="63">S388*H388</f>
        <v>0</v>
      </c>
      <c r="AR388" s="155" t="s">
        <v>481</v>
      </c>
      <c r="AT388" s="155" t="s">
        <v>454</v>
      </c>
      <c r="AU388" s="155" t="s">
        <v>88</v>
      </c>
      <c r="AY388" s="16" t="s">
        <v>317</v>
      </c>
      <c r="BE388" s="156">
        <f t="shared" ref="BE388:BE419" si="64">IF(N388="základná",J388,0)</f>
        <v>0</v>
      </c>
      <c r="BF388" s="156">
        <f t="shared" ref="BF388:BF419" si="65">IF(N388="znížená",J388,0)</f>
        <v>0</v>
      </c>
      <c r="BG388" s="156">
        <f t="shared" ref="BG388:BG419" si="66">IF(N388="zákl. prenesená",J388,0)</f>
        <v>0</v>
      </c>
      <c r="BH388" s="156">
        <f t="shared" ref="BH388:BH419" si="67">IF(N388="zníž. prenesená",J388,0)</f>
        <v>0</v>
      </c>
      <c r="BI388" s="156">
        <f t="shared" ref="BI388:BI419" si="68">IF(N388="nulová",J388,0)</f>
        <v>0</v>
      </c>
      <c r="BJ388" s="16" t="s">
        <v>88</v>
      </c>
      <c r="BK388" s="156">
        <f t="shared" ref="BK388:BK419" si="69">ROUND(I388*H388,2)</f>
        <v>0</v>
      </c>
      <c r="BL388" s="16" t="s">
        <v>396</v>
      </c>
      <c r="BM388" s="155" t="s">
        <v>11098</v>
      </c>
    </row>
    <row r="389" spans="2:65" s="1" customFormat="1" ht="16.5" customHeight="1">
      <c r="B389" s="142"/>
      <c r="C389" s="179" t="s">
        <v>2477</v>
      </c>
      <c r="D389" s="179" t="s">
        <v>454</v>
      </c>
      <c r="E389" s="180" t="s">
        <v>9703</v>
      </c>
      <c r="F389" s="181" t="s">
        <v>10658</v>
      </c>
      <c r="G389" s="182" t="s">
        <v>467</v>
      </c>
      <c r="H389" s="183">
        <v>1</v>
      </c>
      <c r="I389" s="184"/>
      <c r="J389" s="185">
        <f t="shared" si="60"/>
        <v>0</v>
      </c>
      <c r="K389" s="186"/>
      <c r="L389" s="187"/>
      <c r="M389" s="188" t="s">
        <v>1</v>
      </c>
      <c r="N389" s="189" t="s">
        <v>42</v>
      </c>
      <c r="P389" s="153">
        <f t="shared" si="61"/>
        <v>0</v>
      </c>
      <c r="Q389" s="153">
        <v>0</v>
      </c>
      <c r="R389" s="153">
        <f t="shared" si="62"/>
        <v>0</v>
      </c>
      <c r="S389" s="153">
        <v>0</v>
      </c>
      <c r="T389" s="154">
        <f t="shared" si="63"/>
        <v>0</v>
      </c>
      <c r="AR389" s="155" t="s">
        <v>481</v>
      </c>
      <c r="AT389" s="155" t="s">
        <v>454</v>
      </c>
      <c r="AU389" s="155" t="s">
        <v>88</v>
      </c>
      <c r="AY389" s="16" t="s">
        <v>317</v>
      </c>
      <c r="BE389" s="156">
        <f t="shared" si="64"/>
        <v>0</v>
      </c>
      <c r="BF389" s="156">
        <f t="shared" si="65"/>
        <v>0</v>
      </c>
      <c r="BG389" s="156">
        <f t="shared" si="66"/>
        <v>0</v>
      </c>
      <c r="BH389" s="156">
        <f t="shared" si="67"/>
        <v>0</v>
      </c>
      <c r="BI389" s="156">
        <f t="shared" si="68"/>
        <v>0</v>
      </c>
      <c r="BJ389" s="16" t="s">
        <v>88</v>
      </c>
      <c r="BK389" s="156">
        <f t="shared" si="69"/>
        <v>0</v>
      </c>
      <c r="BL389" s="16" t="s">
        <v>396</v>
      </c>
      <c r="BM389" s="155" t="s">
        <v>11099</v>
      </c>
    </row>
    <row r="390" spans="2:65" s="1" customFormat="1" ht="16.5" customHeight="1">
      <c r="B390" s="142"/>
      <c r="C390" s="179" t="s">
        <v>1527</v>
      </c>
      <c r="D390" s="179" t="s">
        <v>454</v>
      </c>
      <c r="E390" s="180" t="s">
        <v>11100</v>
      </c>
      <c r="F390" s="181" t="s">
        <v>11101</v>
      </c>
      <c r="G390" s="182" t="s">
        <v>467</v>
      </c>
      <c r="H390" s="183">
        <v>1</v>
      </c>
      <c r="I390" s="184"/>
      <c r="J390" s="185">
        <f t="shared" si="60"/>
        <v>0</v>
      </c>
      <c r="K390" s="186"/>
      <c r="L390" s="187"/>
      <c r="M390" s="188" t="s">
        <v>1</v>
      </c>
      <c r="N390" s="189" t="s">
        <v>42</v>
      </c>
      <c r="P390" s="153">
        <f t="shared" si="61"/>
        <v>0</v>
      </c>
      <c r="Q390" s="153">
        <v>0</v>
      </c>
      <c r="R390" s="153">
        <f t="shared" si="62"/>
        <v>0</v>
      </c>
      <c r="S390" s="153">
        <v>0</v>
      </c>
      <c r="T390" s="154">
        <f t="shared" si="63"/>
        <v>0</v>
      </c>
      <c r="AR390" s="155" t="s">
        <v>481</v>
      </c>
      <c r="AT390" s="155" t="s">
        <v>454</v>
      </c>
      <c r="AU390" s="155" t="s">
        <v>88</v>
      </c>
      <c r="AY390" s="16" t="s">
        <v>317</v>
      </c>
      <c r="BE390" s="156">
        <f t="shared" si="64"/>
        <v>0</v>
      </c>
      <c r="BF390" s="156">
        <f t="shared" si="65"/>
        <v>0</v>
      </c>
      <c r="BG390" s="156">
        <f t="shared" si="66"/>
        <v>0</v>
      </c>
      <c r="BH390" s="156">
        <f t="shared" si="67"/>
        <v>0</v>
      </c>
      <c r="BI390" s="156">
        <f t="shared" si="68"/>
        <v>0</v>
      </c>
      <c r="BJ390" s="16" t="s">
        <v>88</v>
      </c>
      <c r="BK390" s="156">
        <f t="shared" si="69"/>
        <v>0</v>
      </c>
      <c r="BL390" s="16" t="s">
        <v>396</v>
      </c>
      <c r="BM390" s="155" t="s">
        <v>11102</v>
      </c>
    </row>
    <row r="391" spans="2:65" s="1" customFormat="1" ht="16.5" customHeight="1">
      <c r="B391" s="142"/>
      <c r="C391" s="179" t="s">
        <v>2492</v>
      </c>
      <c r="D391" s="179" t="s">
        <v>454</v>
      </c>
      <c r="E391" s="180" t="s">
        <v>11103</v>
      </c>
      <c r="F391" s="181" t="s">
        <v>11104</v>
      </c>
      <c r="G391" s="182" t="s">
        <v>467</v>
      </c>
      <c r="H391" s="183">
        <v>1</v>
      </c>
      <c r="I391" s="184"/>
      <c r="J391" s="185">
        <f t="shared" si="60"/>
        <v>0</v>
      </c>
      <c r="K391" s="186"/>
      <c r="L391" s="187"/>
      <c r="M391" s="188" t="s">
        <v>1</v>
      </c>
      <c r="N391" s="189" t="s">
        <v>42</v>
      </c>
      <c r="P391" s="153">
        <f t="shared" si="61"/>
        <v>0</v>
      </c>
      <c r="Q391" s="153">
        <v>0</v>
      </c>
      <c r="R391" s="153">
        <f t="shared" si="62"/>
        <v>0</v>
      </c>
      <c r="S391" s="153">
        <v>0</v>
      </c>
      <c r="T391" s="154">
        <f t="shared" si="63"/>
        <v>0</v>
      </c>
      <c r="AR391" s="155" t="s">
        <v>481</v>
      </c>
      <c r="AT391" s="155" t="s">
        <v>454</v>
      </c>
      <c r="AU391" s="155" t="s">
        <v>88</v>
      </c>
      <c r="AY391" s="16" t="s">
        <v>317</v>
      </c>
      <c r="BE391" s="156">
        <f t="shared" si="64"/>
        <v>0</v>
      </c>
      <c r="BF391" s="156">
        <f t="shared" si="65"/>
        <v>0</v>
      </c>
      <c r="BG391" s="156">
        <f t="shared" si="66"/>
        <v>0</v>
      </c>
      <c r="BH391" s="156">
        <f t="shared" si="67"/>
        <v>0</v>
      </c>
      <c r="BI391" s="156">
        <f t="shared" si="68"/>
        <v>0</v>
      </c>
      <c r="BJ391" s="16" t="s">
        <v>88</v>
      </c>
      <c r="BK391" s="156">
        <f t="shared" si="69"/>
        <v>0</v>
      </c>
      <c r="BL391" s="16" t="s">
        <v>396</v>
      </c>
      <c r="BM391" s="155" t="s">
        <v>11105</v>
      </c>
    </row>
    <row r="392" spans="2:65" s="1" customFormat="1" ht="16.5" customHeight="1">
      <c r="B392" s="142"/>
      <c r="C392" s="179" t="s">
        <v>2497</v>
      </c>
      <c r="D392" s="179" t="s">
        <v>454</v>
      </c>
      <c r="E392" s="180" t="s">
        <v>10666</v>
      </c>
      <c r="F392" s="181" t="s">
        <v>10667</v>
      </c>
      <c r="G392" s="182" t="s">
        <v>10668</v>
      </c>
      <c r="H392" s="183">
        <v>8</v>
      </c>
      <c r="I392" s="184"/>
      <c r="J392" s="185">
        <f t="shared" si="60"/>
        <v>0</v>
      </c>
      <c r="K392" s="186"/>
      <c r="L392" s="187"/>
      <c r="M392" s="188" t="s">
        <v>1</v>
      </c>
      <c r="N392" s="189" t="s">
        <v>42</v>
      </c>
      <c r="P392" s="153">
        <f t="shared" si="61"/>
        <v>0</v>
      </c>
      <c r="Q392" s="153">
        <v>0</v>
      </c>
      <c r="R392" s="153">
        <f t="shared" si="62"/>
        <v>0</v>
      </c>
      <c r="S392" s="153">
        <v>0</v>
      </c>
      <c r="T392" s="154">
        <f t="shared" si="63"/>
        <v>0</v>
      </c>
      <c r="AR392" s="155" t="s">
        <v>481</v>
      </c>
      <c r="AT392" s="155" t="s">
        <v>454</v>
      </c>
      <c r="AU392" s="155" t="s">
        <v>88</v>
      </c>
      <c r="AY392" s="16" t="s">
        <v>317</v>
      </c>
      <c r="BE392" s="156">
        <f t="shared" si="64"/>
        <v>0</v>
      </c>
      <c r="BF392" s="156">
        <f t="shared" si="65"/>
        <v>0</v>
      </c>
      <c r="BG392" s="156">
        <f t="shared" si="66"/>
        <v>0</v>
      </c>
      <c r="BH392" s="156">
        <f t="shared" si="67"/>
        <v>0</v>
      </c>
      <c r="BI392" s="156">
        <f t="shared" si="68"/>
        <v>0</v>
      </c>
      <c r="BJ392" s="16" t="s">
        <v>88</v>
      </c>
      <c r="BK392" s="156">
        <f t="shared" si="69"/>
        <v>0</v>
      </c>
      <c r="BL392" s="16" t="s">
        <v>396</v>
      </c>
      <c r="BM392" s="155" t="s">
        <v>11106</v>
      </c>
    </row>
    <row r="393" spans="2:65" s="1" customFormat="1" ht="16.5" customHeight="1">
      <c r="B393" s="142"/>
      <c r="C393" s="179" t="s">
        <v>2502</v>
      </c>
      <c r="D393" s="179" t="s">
        <v>454</v>
      </c>
      <c r="E393" s="180" t="s">
        <v>10670</v>
      </c>
      <c r="F393" s="181" t="s">
        <v>10671</v>
      </c>
      <c r="G393" s="182" t="s">
        <v>10668</v>
      </c>
      <c r="H393" s="183">
        <v>12</v>
      </c>
      <c r="I393" s="184"/>
      <c r="J393" s="185">
        <f t="shared" si="60"/>
        <v>0</v>
      </c>
      <c r="K393" s="186"/>
      <c r="L393" s="187"/>
      <c r="M393" s="188" t="s">
        <v>1</v>
      </c>
      <c r="N393" s="189" t="s">
        <v>42</v>
      </c>
      <c r="P393" s="153">
        <f t="shared" si="61"/>
        <v>0</v>
      </c>
      <c r="Q393" s="153">
        <v>0</v>
      </c>
      <c r="R393" s="153">
        <f t="shared" si="62"/>
        <v>0</v>
      </c>
      <c r="S393" s="153">
        <v>0</v>
      </c>
      <c r="T393" s="154">
        <f t="shared" si="63"/>
        <v>0</v>
      </c>
      <c r="AR393" s="155" t="s">
        <v>481</v>
      </c>
      <c r="AT393" s="155" t="s">
        <v>454</v>
      </c>
      <c r="AU393" s="155" t="s">
        <v>88</v>
      </c>
      <c r="AY393" s="16" t="s">
        <v>317</v>
      </c>
      <c r="BE393" s="156">
        <f t="shared" si="64"/>
        <v>0</v>
      </c>
      <c r="BF393" s="156">
        <f t="shared" si="65"/>
        <v>0</v>
      </c>
      <c r="BG393" s="156">
        <f t="shared" si="66"/>
        <v>0</v>
      </c>
      <c r="BH393" s="156">
        <f t="shared" si="67"/>
        <v>0</v>
      </c>
      <c r="BI393" s="156">
        <f t="shared" si="68"/>
        <v>0</v>
      </c>
      <c r="BJ393" s="16" t="s">
        <v>88</v>
      </c>
      <c r="BK393" s="156">
        <f t="shared" si="69"/>
        <v>0</v>
      </c>
      <c r="BL393" s="16" t="s">
        <v>396</v>
      </c>
      <c r="BM393" s="155" t="s">
        <v>11107</v>
      </c>
    </row>
    <row r="394" spans="2:65" s="1" customFormat="1" ht="16.5" customHeight="1">
      <c r="B394" s="142"/>
      <c r="C394" s="179" t="s">
        <v>2507</v>
      </c>
      <c r="D394" s="179" t="s">
        <v>454</v>
      </c>
      <c r="E394" s="180" t="s">
        <v>10673</v>
      </c>
      <c r="F394" s="181" t="s">
        <v>10674</v>
      </c>
      <c r="G394" s="182" t="s">
        <v>10668</v>
      </c>
      <c r="H394" s="183">
        <v>10</v>
      </c>
      <c r="I394" s="184"/>
      <c r="J394" s="185">
        <f t="shared" si="60"/>
        <v>0</v>
      </c>
      <c r="K394" s="186"/>
      <c r="L394" s="187"/>
      <c r="M394" s="188" t="s">
        <v>1</v>
      </c>
      <c r="N394" s="189" t="s">
        <v>42</v>
      </c>
      <c r="P394" s="153">
        <f t="shared" si="61"/>
        <v>0</v>
      </c>
      <c r="Q394" s="153">
        <v>0</v>
      </c>
      <c r="R394" s="153">
        <f t="shared" si="62"/>
        <v>0</v>
      </c>
      <c r="S394" s="153">
        <v>0</v>
      </c>
      <c r="T394" s="154">
        <f t="shared" si="63"/>
        <v>0</v>
      </c>
      <c r="AR394" s="155" t="s">
        <v>481</v>
      </c>
      <c r="AT394" s="155" t="s">
        <v>454</v>
      </c>
      <c r="AU394" s="155" t="s">
        <v>88</v>
      </c>
      <c r="AY394" s="16" t="s">
        <v>317</v>
      </c>
      <c r="BE394" s="156">
        <f t="shared" si="64"/>
        <v>0</v>
      </c>
      <c r="BF394" s="156">
        <f t="shared" si="65"/>
        <v>0</v>
      </c>
      <c r="BG394" s="156">
        <f t="shared" si="66"/>
        <v>0</v>
      </c>
      <c r="BH394" s="156">
        <f t="shared" si="67"/>
        <v>0</v>
      </c>
      <c r="BI394" s="156">
        <f t="shared" si="68"/>
        <v>0</v>
      </c>
      <c r="BJ394" s="16" t="s">
        <v>88</v>
      </c>
      <c r="BK394" s="156">
        <f t="shared" si="69"/>
        <v>0</v>
      </c>
      <c r="BL394" s="16" t="s">
        <v>396</v>
      </c>
      <c r="BM394" s="155" t="s">
        <v>11108</v>
      </c>
    </row>
    <row r="395" spans="2:65" s="1" customFormat="1" ht="16.5" customHeight="1">
      <c r="B395" s="142"/>
      <c r="C395" s="179" t="s">
        <v>2511</v>
      </c>
      <c r="D395" s="179" t="s">
        <v>454</v>
      </c>
      <c r="E395" s="180" t="s">
        <v>10682</v>
      </c>
      <c r="F395" s="181" t="s">
        <v>10683</v>
      </c>
      <c r="G395" s="182" t="s">
        <v>7005</v>
      </c>
      <c r="H395" s="183">
        <v>1</v>
      </c>
      <c r="I395" s="184"/>
      <c r="J395" s="185">
        <f t="shared" si="60"/>
        <v>0</v>
      </c>
      <c r="K395" s="186"/>
      <c r="L395" s="187"/>
      <c r="M395" s="188" t="s">
        <v>1</v>
      </c>
      <c r="N395" s="189" t="s">
        <v>42</v>
      </c>
      <c r="P395" s="153">
        <f t="shared" si="61"/>
        <v>0</v>
      </c>
      <c r="Q395" s="153">
        <v>0</v>
      </c>
      <c r="R395" s="153">
        <f t="shared" si="62"/>
        <v>0</v>
      </c>
      <c r="S395" s="153">
        <v>0</v>
      </c>
      <c r="T395" s="154">
        <f t="shared" si="63"/>
        <v>0</v>
      </c>
      <c r="AR395" s="155" t="s">
        <v>481</v>
      </c>
      <c r="AT395" s="155" t="s">
        <v>454</v>
      </c>
      <c r="AU395" s="155" t="s">
        <v>88</v>
      </c>
      <c r="AY395" s="16" t="s">
        <v>317</v>
      </c>
      <c r="BE395" s="156">
        <f t="shared" si="64"/>
        <v>0</v>
      </c>
      <c r="BF395" s="156">
        <f t="shared" si="65"/>
        <v>0</v>
      </c>
      <c r="BG395" s="156">
        <f t="shared" si="66"/>
        <v>0</v>
      </c>
      <c r="BH395" s="156">
        <f t="shared" si="67"/>
        <v>0</v>
      </c>
      <c r="BI395" s="156">
        <f t="shared" si="68"/>
        <v>0</v>
      </c>
      <c r="BJ395" s="16" t="s">
        <v>88</v>
      </c>
      <c r="BK395" s="156">
        <f t="shared" si="69"/>
        <v>0</v>
      </c>
      <c r="BL395" s="16" t="s">
        <v>396</v>
      </c>
      <c r="BM395" s="155" t="s">
        <v>11109</v>
      </c>
    </row>
    <row r="396" spans="2:65" s="1" customFormat="1" ht="16.5" customHeight="1">
      <c r="B396" s="142"/>
      <c r="C396" s="179" t="s">
        <v>1529</v>
      </c>
      <c r="D396" s="179" t="s">
        <v>454</v>
      </c>
      <c r="E396" s="180" t="s">
        <v>10685</v>
      </c>
      <c r="F396" s="181" t="s">
        <v>1</v>
      </c>
      <c r="G396" s="182" t="s">
        <v>1</v>
      </c>
      <c r="H396" s="183">
        <v>0</v>
      </c>
      <c r="I396" s="184"/>
      <c r="J396" s="185">
        <f t="shared" si="60"/>
        <v>0</v>
      </c>
      <c r="K396" s="186"/>
      <c r="L396" s="187"/>
      <c r="M396" s="188" t="s">
        <v>1</v>
      </c>
      <c r="N396" s="189" t="s">
        <v>42</v>
      </c>
      <c r="P396" s="153">
        <f t="shared" si="61"/>
        <v>0</v>
      </c>
      <c r="Q396" s="153">
        <v>0</v>
      </c>
      <c r="R396" s="153">
        <f t="shared" si="62"/>
        <v>0</v>
      </c>
      <c r="S396" s="153">
        <v>0</v>
      </c>
      <c r="T396" s="154">
        <f t="shared" si="63"/>
        <v>0</v>
      </c>
      <c r="AR396" s="155" t="s">
        <v>481</v>
      </c>
      <c r="AT396" s="155" t="s">
        <v>454</v>
      </c>
      <c r="AU396" s="155" t="s">
        <v>88</v>
      </c>
      <c r="AY396" s="16" t="s">
        <v>317</v>
      </c>
      <c r="BE396" s="156">
        <f t="shared" si="64"/>
        <v>0</v>
      </c>
      <c r="BF396" s="156">
        <f t="shared" si="65"/>
        <v>0</v>
      </c>
      <c r="BG396" s="156">
        <f t="shared" si="66"/>
        <v>0</v>
      </c>
      <c r="BH396" s="156">
        <f t="shared" si="67"/>
        <v>0</v>
      </c>
      <c r="BI396" s="156">
        <f t="shared" si="68"/>
        <v>0</v>
      </c>
      <c r="BJ396" s="16" t="s">
        <v>88</v>
      </c>
      <c r="BK396" s="156">
        <f t="shared" si="69"/>
        <v>0</v>
      </c>
      <c r="BL396" s="16" t="s">
        <v>396</v>
      </c>
      <c r="BM396" s="155" t="s">
        <v>11110</v>
      </c>
    </row>
    <row r="397" spans="2:65" s="1" customFormat="1" ht="16.5" customHeight="1">
      <c r="B397" s="142"/>
      <c r="C397" s="179" t="s">
        <v>2525</v>
      </c>
      <c r="D397" s="179" t="s">
        <v>454</v>
      </c>
      <c r="E397" s="180" t="s">
        <v>10687</v>
      </c>
      <c r="F397" s="181" t="s">
        <v>10688</v>
      </c>
      <c r="G397" s="182" t="s">
        <v>467</v>
      </c>
      <c r="H397" s="183">
        <v>1</v>
      </c>
      <c r="I397" s="184"/>
      <c r="J397" s="185">
        <f t="shared" si="60"/>
        <v>0</v>
      </c>
      <c r="K397" s="186"/>
      <c r="L397" s="187"/>
      <c r="M397" s="188" t="s">
        <v>1</v>
      </c>
      <c r="N397" s="189" t="s">
        <v>42</v>
      </c>
      <c r="P397" s="153">
        <f t="shared" si="61"/>
        <v>0</v>
      </c>
      <c r="Q397" s="153">
        <v>0</v>
      </c>
      <c r="R397" s="153">
        <f t="shared" si="62"/>
        <v>0</v>
      </c>
      <c r="S397" s="153">
        <v>0</v>
      </c>
      <c r="T397" s="154">
        <f t="shared" si="63"/>
        <v>0</v>
      </c>
      <c r="AR397" s="155" t="s">
        <v>481</v>
      </c>
      <c r="AT397" s="155" t="s">
        <v>454</v>
      </c>
      <c r="AU397" s="155" t="s">
        <v>88</v>
      </c>
      <c r="AY397" s="16" t="s">
        <v>317</v>
      </c>
      <c r="BE397" s="156">
        <f t="shared" si="64"/>
        <v>0</v>
      </c>
      <c r="BF397" s="156">
        <f t="shared" si="65"/>
        <v>0</v>
      </c>
      <c r="BG397" s="156">
        <f t="shared" si="66"/>
        <v>0</v>
      </c>
      <c r="BH397" s="156">
        <f t="shared" si="67"/>
        <v>0</v>
      </c>
      <c r="BI397" s="156">
        <f t="shared" si="68"/>
        <v>0</v>
      </c>
      <c r="BJ397" s="16" t="s">
        <v>88</v>
      </c>
      <c r="BK397" s="156">
        <f t="shared" si="69"/>
        <v>0</v>
      </c>
      <c r="BL397" s="16" t="s">
        <v>396</v>
      </c>
      <c r="BM397" s="155" t="s">
        <v>11111</v>
      </c>
    </row>
    <row r="398" spans="2:65" s="1" customFormat="1" ht="33" customHeight="1">
      <c r="B398" s="142"/>
      <c r="C398" s="179" t="s">
        <v>2533</v>
      </c>
      <c r="D398" s="179" t="s">
        <v>454</v>
      </c>
      <c r="E398" s="180" t="s">
        <v>11112</v>
      </c>
      <c r="F398" s="181" t="s">
        <v>11113</v>
      </c>
      <c r="G398" s="182" t="s">
        <v>467</v>
      </c>
      <c r="H398" s="183">
        <v>1</v>
      </c>
      <c r="I398" s="184"/>
      <c r="J398" s="185">
        <f t="shared" si="60"/>
        <v>0</v>
      </c>
      <c r="K398" s="186"/>
      <c r="L398" s="187"/>
      <c r="M398" s="188" t="s">
        <v>1</v>
      </c>
      <c r="N398" s="189" t="s">
        <v>42</v>
      </c>
      <c r="P398" s="153">
        <f t="shared" si="61"/>
        <v>0</v>
      </c>
      <c r="Q398" s="153">
        <v>0</v>
      </c>
      <c r="R398" s="153">
        <f t="shared" si="62"/>
        <v>0</v>
      </c>
      <c r="S398" s="153">
        <v>0</v>
      </c>
      <c r="T398" s="154">
        <f t="shared" si="63"/>
        <v>0</v>
      </c>
      <c r="AR398" s="155" t="s">
        <v>481</v>
      </c>
      <c r="AT398" s="155" t="s">
        <v>454</v>
      </c>
      <c r="AU398" s="155" t="s">
        <v>88</v>
      </c>
      <c r="AY398" s="16" t="s">
        <v>317</v>
      </c>
      <c r="BE398" s="156">
        <f t="shared" si="64"/>
        <v>0</v>
      </c>
      <c r="BF398" s="156">
        <f t="shared" si="65"/>
        <v>0</v>
      </c>
      <c r="BG398" s="156">
        <f t="shared" si="66"/>
        <v>0</v>
      </c>
      <c r="BH398" s="156">
        <f t="shared" si="67"/>
        <v>0</v>
      </c>
      <c r="BI398" s="156">
        <f t="shared" si="68"/>
        <v>0</v>
      </c>
      <c r="BJ398" s="16" t="s">
        <v>88</v>
      </c>
      <c r="BK398" s="156">
        <f t="shared" si="69"/>
        <v>0</v>
      </c>
      <c r="BL398" s="16" t="s">
        <v>396</v>
      </c>
      <c r="BM398" s="155" t="s">
        <v>11114</v>
      </c>
    </row>
    <row r="399" spans="2:65" s="1" customFormat="1" ht="33" customHeight="1">
      <c r="B399" s="142"/>
      <c r="C399" s="179" t="s">
        <v>2538</v>
      </c>
      <c r="D399" s="179" t="s">
        <v>454</v>
      </c>
      <c r="E399" s="180" t="s">
        <v>11115</v>
      </c>
      <c r="F399" s="181" t="s">
        <v>11116</v>
      </c>
      <c r="G399" s="182" t="s">
        <v>467</v>
      </c>
      <c r="H399" s="183">
        <v>1</v>
      </c>
      <c r="I399" s="184"/>
      <c r="J399" s="185">
        <f t="shared" si="60"/>
        <v>0</v>
      </c>
      <c r="K399" s="186"/>
      <c r="L399" s="187"/>
      <c r="M399" s="188" t="s">
        <v>1</v>
      </c>
      <c r="N399" s="189" t="s">
        <v>42</v>
      </c>
      <c r="P399" s="153">
        <f t="shared" si="61"/>
        <v>0</v>
      </c>
      <c r="Q399" s="153">
        <v>0</v>
      </c>
      <c r="R399" s="153">
        <f t="shared" si="62"/>
        <v>0</v>
      </c>
      <c r="S399" s="153">
        <v>0</v>
      </c>
      <c r="T399" s="154">
        <f t="shared" si="63"/>
        <v>0</v>
      </c>
      <c r="AR399" s="155" t="s">
        <v>481</v>
      </c>
      <c r="AT399" s="155" t="s">
        <v>454</v>
      </c>
      <c r="AU399" s="155" t="s">
        <v>88</v>
      </c>
      <c r="AY399" s="16" t="s">
        <v>317</v>
      </c>
      <c r="BE399" s="156">
        <f t="shared" si="64"/>
        <v>0</v>
      </c>
      <c r="BF399" s="156">
        <f t="shared" si="65"/>
        <v>0</v>
      </c>
      <c r="BG399" s="156">
        <f t="shared" si="66"/>
        <v>0</v>
      </c>
      <c r="BH399" s="156">
        <f t="shared" si="67"/>
        <v>0</v>
      </c>
      <c r="BI399" s="156">
        <f t="shared" si="68"/>
        <v>0</v>
      </c>
      <c r="BJ399" s="16" t="s">
        <v>88</v>
      </c>
      <c r="BK399" s="156">
        <f t="shared" si="69"/>
        <v>0</v>
      </c>
      <c r="BL399" s="16" t="s">
        <v>396</v>
      </c>
      <c r="BM399" s="155" t="s">
        <v>11117</v>
      </c>
    </row>
    <row r="400" spans="2:65" s="1" customFormat="1" ht="33" customHeight="1">
      <c r="B400" s="142"/>
      <c r="C400" s="179" t="s">
        <v>2543</v>
      </c>
      <c r="D400" s="179" t="s">
        <v>454</v>
      </c>
      <c r="E400" s="180" t="s">
        <v>11118</v>
      </c>
      <c r="F400" s="181" t="s">
        <v>11119</v>
      </c>
      <c r="G400" s="182" t="s">
        <v>467</v>
      </c>
      <c r="H400" s="183">
        <v>1</v>
      </c>
      <c r="I400" s="184"/>
      <c r="J400" s="185">
        <f t="shared" si="60"/>
        <v>0</v>
      </c>
      <c r="K400" s="186"/>
      <c r="L400" s="187"/>
      <c r="M400" s="188" t="s">
        <v>1</v>
      </c>
      <c r="N400" s="189" t="s">
        <v>42</v>
      </c>
      <c r="P400" s="153">
        <f t="shared" si="61"/>
        <v>0</v>
      </c>
      <c r="Q400" s="153">
        <v>0</v>
      </c>
      <c r="R400" s="153">
        <f t="shared" si="62"/>
        <v>0</v>
      </c>
      <c r="S400" s="153">
        <v>0</v>
      </c>
      <c r="T400" s="154">
        <f t="shared" si="63"/>
        <v>0</v>
      </c>
      <c r="AR400" s="155" t="s">
        <v>481</v>
      </c>
      <c r="AT400" s="155" t="s">
        <v>454</v>
      </c>
      <c r="AU400" s="155" t="s">
        <v>88</v>
      </c>
      <c r="AY400" s="16" t="s">
        <v>317</v>
      </c>
      <c r="BE400" s="156">
        <f t="shared" si="64"/>
        <v>0</v>
      </c>
      <c r="BF400" s="156">
        <f t="shared" si="65"/>
        <v>0</v>
      </c>
      <c r="BG400" s="156">
        <f t="shared" si="66"/>
        <v>0</v>
      </c>
      <c r="BH400" s="156">
        <f t="shared" si="67"/>
        <v>0</v>
      </c>
      <c r="BI400" s="156">
        <f t="shared" si="68"/>
        <v>0</v>
      </c>
      <c r="BJ400" s="16" t="s">
        <v>88</v>
      </c>
      <c r="BK400" s="156">
        <f t="shared" si="69"/>
        <v>0</v>
      </c>
      <c r="BL400" s="16" t="s">
        <v>396</v>
      </c>
      <c r="BM400" s="155" t="s">
        <v>11120</v>
      </c>
    </row>
    <row r="401" spans="2:65" s="1" customFormat="1" ht="33" customHeight="1">
      <c r="B401" s="142"/>
      <c r="C401" s="179" t="s">
        <v>2548</v>
      </c>
      <c r="D401" s="179" t="s">
        <v>454</v>
      </c>
      <c r="E401" s="180" t="s">
        <v>11121</v>
      </c>
      <c r="F401" s="181" t="s">
        <v>11122</v>
      </c>
      <c r="G401" s="182" t="s">
        <v>467</v>
      </c>
      <c r="H401" s="183">
        <v>1</v>
      </c>
      <c r="I401" s="184"/>
      <c r="J401" s="185">
        <f t="shared" si="60"/>
        <v>0</v>
      </c>
      <c r="K401" s="186"/>
      <c r="L401" s="187"/>
      <c r="M401" s="188" t="s">
        <v>1</v>
      </c>
      <c r="N401" s="189" t="s">
        <v>42</v>
      </c>
      <c r="P401" s="153">
        <f t="shared" si="61"/>
        <v>0</v>
      </c>
      <c r="Q401" s="153">
        <v>0</v>
      </c>
      <c r="R401" s="153">
        <f t="shared" si="62"/>
        <v>0</v>
      </c>
      <c r="S401" s="153">
        <v>0</v>
      </c>
      <c r="T401" s="154">
        <f t="shared" si="63"/>
        <v>0</v>
      </c>
      <c r="AR401" s="155" t="s">
        <v>481</v>
      </c>
      <c r="AT401" s="155" t="s">
        <v>454</v>
      </c>
      <c r="AU401" s="155" t="s">
        <v>88</v>
      </c>
      <c r="AY401" s="16" t="s">
        <v>317</v>
      </c>
      <c r="BE401" s="156">
        <f t="shared" si="64"/>
        <v>0</v>
      </c>
      <c r="BF401" s="156">
        <f t="shared" si="65"/>
        <v>0</v>
      </c>
      <c r="BG401" s="156">
        <f t="shared" si="66"/>
        <v>0</v>
      </c>
      <c r="BH401" s="156">
        <f t="shared" si="67"/>
        <v>0</v>
      </c>
      <c r="BI401" s="156">
        <f t="shared" si="68"/>
        <v>0</v>
      </c>
      <c r="BJ401" s="16" t="s">
        <v>88</v>
      </c>
      <c r="BK401" s="156">
        <f t="shared" si="69"/>
        <v>0</v>
      </c>
      <c r="BL401" s="16" t="s">
        <v>396</v>
      </c>
      <c r="BM401" s="155" t="s">
        <v>11123</v>
      </c>
    </row>
    <row r="402" spans="2:65" s="1" customFormat="1" ht="33" customHeight="1">
      <c r="B402" s="142"/>
      <c r="C402" s="179" t="s">
        <v>2553</v>
      </c>
      <c r="D402" s="179" t="s">
        <v>454</v>
      </c>
      <c r="E402" s="180" t="s">
        <v>11124</v>
      </c>
      <c r="F402" s="181" t="s">
        <v>11125</v>
      </c>
      <c r="G402" s="182" t="s">
        <v>467</v>
      </c>
      <c r="H402" s="183">
        <v>1</v>
      </c>
      <c r="I402" s="184"/>
      <c r="J402" s="185">
        <f t="shared" si="60"/>
        <v>0</v>
      </c>
      <c r="K402" s="186"/>
      <c r="L402" s="187"/>
      <c r="M402" s="188" t="s">
        <v>1</v>
      </c>
      <c r="N402" s="189" t="s">
        <v>42</v>
      </c>
      <c r="P402" s="153">
        <f t="shared" si="61"/>
        <v>0</v>
      </c>
      <c r="Q402" s="153">
        <v>0</v>
      </c>
      <c r="R402" s="153">
        <f t="shared" si="62"/>
        <v>0</v>
      </c>
      <c r="S402" s="153">
        <v>0</v>
      </c>
      <c r="T402" s="154">
        <f t="shared" si="63"/>
        <v>0</v>
      </c>
      <c r="AR402" s="155" t="s">
        <v>481</v>
      </c>
      <c r="AT402" s="155" t="s">
        <v>454</v>
      </c>
      <c r="AU402" s="155" t="s">
        <v>88</v>
      </c>
      <c r="AY402" s="16" t="s">
        <v>317</v>
      </c>
      <c r="BE402" s="156">
        <f t="shared" si="64"/>
        <v>0</v>
      </c>
      <c r="BF402" s="156">
        <f t="shared" si="65"/>
        <v>0</v>
      </c>
      <c r="BG402" s="156">
        <f t="shared" si="66"/>
        <v>0</v>
      </c>
      <c r="BH402" s="156">
        <f t="shared" si="67"/>
        <v>0</v>
      </c>
      <c r="BI402" s="156">
        <f t="shared" si="68"/>
        <v>0</v>
      </c>
      <c r="BJ402" s="16" t="s">
        <v>88</v>
      </c>
      <c r="BK402" s="156">
        <f t="shared" si="69"/>
        <v>0</v>
      </c>
      <c r="BL402" s="16" t="s">
        <v>396</v>
      </c>
      <c r="BM402" s="155" t="s">
        <v>11126</v>
      </c>
    </row>
    <row r="403" spans="2:65" s="1" customFormat="1" ht="33" customHeight="1">
      <c r="B403" s="142"/>
      <c r="C403" s="179" t="s">
        <v>2557</v>
      </c>
      <c r="D403" s="179" t="s">
        <v>454</v>
      </c>
      <c r="E403" s="180" t="s">
        <v>11127</v>
      </c>
      <c r="F403" s="181" t="s">
        <v>11128</v>
      </c>
      <c r="G403" s="182" t="s">
        <v>467</v>
      </c>
      <c r="H403" s="183">
        <v>1</v>
      </c>
      <c r="I403" s="184"/>
      <c r="J403" s="185">
        <f t="shared" si="60"/>
        <v>0</v>
      </c>
      <c r="K403" s="186"/>
      <c r="L403" s="187"/>
      <c r="M403" s="188" t="s">
        <v>1</v>
      </c>
      <c r="N403" s="189" t="s">
        <v>42</v>
      </c>
      <c r="P403" s="153">
        <f t="shared" si="61"/>
        <v>0</v>
      </c>
      <c r="Q403" s="153">
        <v>0</v>
      </c>
      <c r="R403" s="153">
        <f t="shared" si="62"/>
        <v>0</v>
      </c>
      <c r="S403" s="153">
        <v>0</v>
      </c>
      <c r="T403" s="154">
        <f t="shared" si="63"/>
        <v>0</v>
      </c>
      <c r="AR403" s="155" t="s">
        <v>481</v>
      </c>
      <c r="AT403" s="155" t="s">
        <v>454</v>
      </c>
      <c r="AU403" s="155" t="s">
        <v>88</v>
      </c>
      <c r="AY403" s="16" t="s">
        <v>317</v>
      </c>
      <c r="BE403" s="156">
        <f t="shared" si="64"/>
        <v>0</v>
      </c>
      <c r="BF403" s="156">
        <f t="shared" si="65"/>
        <v>0</v>
      </c>
      <c r="BG403" s="156">
        <f t="shared" si="66"/>
        <v>0</v>
      </c>
      <c r="BH403" s="156">
        <f t="shared" si="67"/>
        <v>0</v>
      </c>
      <c r="BI403" s="156">
        <f t="shared" si="68"/>
        <v>0</v>
      </c>
      <c r="BJ403" s="16" t="s">
        <v>88</v>
      </c>
      <c r="BK403" s="156">
        <f t="shared" si="69"/>
        <v>0</v>
      </c>
      <c r="BL403" s="16" t="s">
        <v>396</v>
      </c>
      <c r="BM403" s="155" t="s">
        <v>11129</v>
      </c>
    </row>
    <row r="404" spans="2:65" s="1" customFormat="1" ht="16.5" customHeight="1">
      <c r="B404" s="142"/>
      <c r="C404" s="179" t="s">
        <v>2562</v>
      </c>
      <c r="D404" s="179" t="s">
        <v>454</v>
      </c>
      <c r="E404" s="180" t="s">
        <v>11130</v>
      </c>
      <c r="F404" s="181" t="s">
        <v>11131</v>
      </c>
      <c r="G404" s="182" t="s">
        <v>467</v>
      </c>
      <c r="H404" s="183">
        <v>8</v>
      </c>
      <c r="I404" s="184"/>
      <c r="J404" s="185">
        <f t="shared" si="60"/>
        <v>0</v>
      </c>
      <c r="K404" s="186"/>
      <c r="L404" s="187"/>
      <c r="M404" s="188" t="s">
        <v>1</v>
      </c>
      <c r="N404" s="189" t="s">
        <v>42</v>
      </c>
      <c r="P404" s="153">
        <f t="shared" si="61"/>
        <v>0</v>
      </c>
      <c r="Q404" s="153">
        <v>0</v>
      </c>
      <c r="R404" s="153">
        <f t="shared" si="62"/>
        <v>0</v>
      </c>
      <c r="S404" s="153">
        <v>0</v>
      </c>
      <c r="T404" s="154">
        <f t="shared" si="63"/>
        <v>0</v>
      </c>
      <c r="AR404" s="155" t="s">
        <v>481</v>
      </c>
      <c r="AT404" s="155" t="s">
        <v>454</v>
      </c>
      <c r="AU404" s="155" t="s">
        <v>88</v>
      </c>
      <c r="AY404" s="16" t="s">
        <v>317</v>
      </c>
      <c r="BE404" s="156">
        <f t="shared" si="64"/>
        <v>0</v>
      </c>
      <c r="BF404" s="156">
        <f t="shared" si="65"/>
        <v>0</v>
      </c>
      <c r="BG404" s="156">
        <f t="shared" si="66"/>
        <v>0</v>
      </c>
      <c r="BH404" s="156">
        <f t="shared" si="67"/>
        <v>0</v>
      </c>
      <c r="BI404" s="156">
        <f t="shared" si="68"/>
        <v>0</v>
      </c>
      <c r="BJ404" s="16" t="s">
        <v>88</v>
      </c>
      <c r="BK404" s="156">
        <f t="shared" si="69"/>
        <v>0</v>
      </c>
      <c r="BL404" s="16" t="s">
        <v>396</v>
      </c>
      <c r="BM404" s="155" t="s">
        <v>11132</v>
      </c>
    </row>
    <row r="405" spans="2:65" s="1" customFormat="1" ht="16.5" customHeight="1">
      <c r="B405" s="142"/>
      <c r="C405" s="179" t="s">
        <v>2567</v>
      </c>
      <c r="D405" s="179" t="s">
        <v>454</v>
      </c>
      <c r="E405" s="180" t="s">
        <v>11133</v>
      </c>
      <c r="F405" s="181" t="s">
        <v>11024</v>
      </c>
      <c r="G405" s="182" t="s">
        <v>467</v>
      </c>
      <c r="H405" s="183">
        <v>7</v>
      </c>
      <c r="I405" s="184"/>
      <c r="J405" s="185">
        <f t="shared" si="60"/>
        <v>0</v>
      </c>
      <c r="K405" s="186"/>
      <c r="L405" s="187"/>
      <c r="M405" s="188" t="s">
        <v>1</v>
      </c>
      <c r="N405" s="189" t="s">
        <v>42</v>
      </c>
      <c r="P405" s="153">
        <f t="shared" si="61"/>
        <v>0</v>
      </c>
      <c r="Q405" s="153">
        <v>0</v>
      </c>
      <c r="R405" s="153">
        <f t="shared" si="62"/>
        <v>0</v>
      </c>
      <c r="S405" s="153">
        <v>0</v>
      </c>
      <c r="T405" s="154">
        <f t="shared" si="63"/>
        <v>0</v>
      </c>
      <c r="AR405" s="155" t="s">
        <v>481</v>
      </c>
      <c r="AT405" s="155" t="s">
        <v>454</v>
      </c>
      <c r="AU405" s="155" t="s">
        <v>88</v>
      </c>
      <c r="AY405" s="16" t="s">
        <v>317</v>
      </c>
      <c r="BE405" s="156">
        <f t="shared" si="64"/>
        <v>0</v>
      </c>
      <c r="BF405" s="156">
        <f t="shared" si="65"/>
        <v>0</v>
      </c>
      <c r="BG405" s="156">
        <f t="shared" si="66"/>
        <v>0</v>
      </c>
      <c r="BH405" s="156">
        <f t="shared" si="67"/>
        <v>0</v>
      </c>
      <c r="BI405" s="156">
        <f t="shared" si="68"/>
        <v>0</v>
      </c>
      <c r="BJ405" s="16" t="s">
        <v>88</v>
      </c>
      <c r="BK405" s="156">
        <f t="shared" si="69"/>
        <v>0</v>
      </c>
      <c r="BL405" s="16" t="s">
        <v>396</v>
      </c>
      <c r="BM405" s="155" t="s">
        <v>11134</v>
      </c>
    </row>
    <row r="406" spans="2:65" s="1" customFormat="1" ht="16.5" customHeight="1">
      <c r="B406" s="142"/>
      <c r="C406" s="179" t="s">
        <v>2573</v>
      </c>
      <c r="D406" s="179" t="s">
        <v>454</v>
      </c>
      <c r="E406" s="180" t="s">
        <v>11135</v>
      </c>
      <c r="F406" s="181" t="s">
        <v>11027</v>
      </c>
      <c r="G406" s="182" t="s">
        <v>467</v>
      </c>
      <c r="H406" s="183">
        <v>1</v>
      </c>
      <c r="I406" s="184"/>
      <c r="J406" s="185">
        <f t="shared" si="60"/>
        <v>0</v>
      </c>
      <c r="K406" s="186"/>
      <c r="L406" s="187"/>
      <c r="M406" s="188" t="s">
        <v>1</v>
      </c>
      <c r="N406" s="189" t="s">
        <v>42</v>
      </c>
      <c r="P406" s="153">
        <f t="shared" si="61"/>
        <v>0</v>
      </c>
      <c r="Q406" s="153">
        <v>0</v>
      </c>
      <c r="R406" s="153">
        <f t="shared" si="62"/>
        <v>0</v>
      </c>
      <c r="S406" s="153">
        <v>0</v>
      </c>
      <c r="T406" s="154">
        <f t="shared" si="63"/>
        <v>0</v>
      </c>
      <c r="AR406" s="155" t="s">
        <v>481</v>
      </c>
      <c r="AT406" s="155" t="s">
        <v>454</v>
      </c>
      <c r="AU406" s="155" t="s">
        <v>88</v>
      </c>
      <c r="AY406" s="16" t="s">
        <v>317</v>
      </c>
      <c r="BE406" s="156">
        <f t="shared" si="64"/>
        <v>0</v>
      </c>
      <c r="BF406" s="156">
        <f t="shared" si="65"/>
        <v>0</v>
      </c>
      <c r="BG406" s="156">
        <f t="shared" si="66"/>
        <v>0</v>
      </c>
      <c r="BH406" s="156">
        <f t="shared" si="67"/>
        <v>0</v>
      </c>
      <c r="BI406" s="156">
        <f t="shared" si="68"/>
        <v>0</v>
      </c>
      <c r="BJ406" s="16" t="s">
        <v>88</v>
      </c>
      <c r="BK406" s="156">
        <f t="shared" si="69"/>
        <v>0</v>
      </c>
      <c r="BL406" s="16" t="s">
        <v>396</v>
      </c>
      <c r="BM406" s="155" t="s">
        <v>11136</v>
      </c>
    </row>
    <row r="407" spans="2:65" s="1" customFormat="1" ht="16.5" customHeight="1">
      <c r="B407" s="142"/>
      <c r="C407" s="179" t="s">
        <v>2578</v>
      </c>
      <c r="D407" s="179" t="s">
        <v>454</v>
      </c>
      <c r="E407" s="180" t="s">
        <v>11137</v>
      </c>
      <c r="F407" s="181" t="s">
        <v>11138</v>
      </c>
      <c r="G407" s="182" t="s">
        <v>467</v>
      </c>
      <c r="H407" s="183">
        <v>7</v>
      </c>
      <c r="I407" s="184"/>
      <c r="J407" s="185">
        <f t="shared" si="60"/>
        <v>0</v>
      </c>
      <c r="K407" s="186"/>
      <c r="L407" s="187"/>
      <c r="M407" s="188" t="s">
        <v>1</v>
      </c>
      <c r="N407" s="189" t="s">
        <v>42</v>
      </c>
      <c r="P407" s="153">
        <f t="shared" si="61"/>
        <v>0</v>
      </c>
      <c r="Q407" s="153">
        <v>0</v>
      </c>
      <c r="R407" s="153">
        <f t="shared" si="62"/>
        <v>0</v>
      </c>
      <c r="S407" s="153">
        <v>0</v>
      </c>
      <c r="T407" s="154">
        <f t="shared" si="63"/>
        <v>0</v>
      </c>
      <c r="AR407" s="155" t="s">
        <v>481</v>
      </c>
      <c r="AT407" s="155" t="s">
        <v>454</v>
      </c>
      <c r="AU407" s="155" t="s">
        <v>88</v>
      </c>
      <c r="AY407" s="16" t="s">
        <v>317</v>
      </c>
      <c r="BE407" s="156">
        <f t="shared" si="64"/>
        <v>0</v>
      </c>
      <c r="BF407" s="156">
        <f t="shared" si="65"/>
        <v>0</v>
      </c>
      <c r="BG407" s="156">
        <f t="shared" si="66"/>
        <v>0</v>
      </c>
      <c r="BH407" s="156">
        <f t="shared" si="67"/>
        <v>0</v>
      </c>
      <c r="BI407" s="156">
        <f t="shared" si="68"/>
        <v>0</v>
      </c>
      <c r="BJ407" s="16" t="s">
        <v>88</v>
      </c>
      <c r="BK407" s="156">
        <f t="shared" si="69"/>
        <v>0</v>
      </c>
      <c r="BL407" s="16" t="s">
        <v>396</v>
      </c>
      <c r="BM407" s="155" t="s">
        <v>11139</v>
      </c>
    </row>
    <row r="408" spans="2:65" s="1" customFormat="1" ht="16.5" customHeight="1">
      <c r="B408" s="142"/>
      <c r="C408" s="179" t="s">
        <v>2584</v>
      </c>
      <c r="D408" s="179" t="s">
        <v>454</v>
      </c>
      <c r="E408" s="180" t="s">
        <v>11140</v>
      </c>
      <c r="F408" s="181" t="s">
        <v>11141</v>
      </c>
      <c r="G408" s="182" t="s">
        <v>467</v>
      </c>
      <c r="H408" s="183">
        <v>1</v>
      </c>
      <c r="I408" s="184"/>
      <c r="J408" s="185">
        <f t="shared" si="60"/>
        <v>0</v>
      </c>
      <c r="K408" s="186"/>
      <c r="L408" s="187"/>
      <c r="M408" s="188" t="s">
        <v>1</v>
      </c>
      <c r="N408" s="189" t="s">
        <v>42</v>
      </c>
      <c r="P408" s="153">
        <f t="shared" si="61"/>
        <v>0</v>
      </c>
      <c r="Q408" s="153">
        <v>0</v>
      </c>
      <c r="R408" s="153">
        <f t="shared" si="62"/>
        <v>0</v>
      </c>
      <c r="S408" s="153">
        <v>0</v>
      </c>
      <c r="T408" s="154">
        <f t="shared" si="63"/>
        <v>0</v>
      </c>
      <c r="AR408" s="155" t="s">
        <v>481</v>
      </c>
      <c r="AT408" s="155" t="s">
        <v>454</v>
      </c>
      <c r="AU408" s="155" t="s">
        <v>88</v>
      </c>
      <c r="AY408" s="16" t="s">
        <v>317</v>
      </c>
      <c r="BE408" s="156">
        <f t="shared" si="64"/>
        <v>0</v>
      </c>
      <c r="BF408" s="156">
        <f t="shared" si="65"/>
        <v>0</v>
      </c>
      <c r="BG408" s="156">
        <f t="shared" si="66"/>
        <v>0</v>
      </c>
      <c r="BH408" s="156">
        <f t="shared" si="67"/>
        <v>0</v>
      </c>
      <c r="BI408" s="156">
        <f t="shared" si="68"/>
        <v>0</v>
      </c>
      <c r="BJ408" s="16" t="s">
        <v>88</v>
      </c>
      <c r="BK408" s="156">
        <f t="shared" si="69"/>
        <v>0</v>
      </c>
      <c r="BL408" s="16" t="s">
        <v>396</v>
      </c>
      <c r="BM408" s="155" t="s">
        <v>11142</v>
      </c>
    </row>
    <row r="409" spans="2:65" s="1" customFormat="1" ht="16.5" customHeight="1">
      <c r="B409" s="142"/>
      <c r="C409" s="179" t="s">
        <v>2589</v>
      </c>
      <c r="D409" s="179" t="s">
        <v>454</v>
      </c>
      <c r="E409" s="180" t="s">
        <v>11143</v>
      </c>
      <c r="F409" s="181" t="s">
        <v>11141</v>
      </c>
      <c r="G409" s="182" t="s">
        <v>467</v>
      </c>
      <c r="H409" s="183">
        <v>1</v>
      </c>
      <c r="I409" s="184"/>
      <c r="J409" s="185">
        <f t="shared" si="60"/>
        <v>0</v>
      </c>
      <c r="K409" s="186"/>
      <c r="L409" s="187"/>
      <c r="M409" s="188" t="s">
        <v>1</v>
      </c>
      <c r="N409" s="189" t="s">
        <v>42</v>
      </c>
      <c r="P409" s="153">
        <f t="shared" si="61"/>
        <v>0</v>
      </c>
      <c r="Q409" s="153">
        <v>0</v>
      </c>
      <c r="R409" s="153">
        <f t="shared" si="62"/>
        <v>0</v>
      </c>
      <c r="S409" s="153">
        <v>0</v>
      </c>
      <c r="T409" s="154">
        <f t="shared" si="63"/>
        <v>0</v>
      </c>
      <c r="AR409" s="155" t="s">
        <v>481</v>
      </c>
      <c r="AT409" s="155" t="s">
        <v>454</v>
      </c>
      <c r="AU409" s="155" t="s">
        <v>88</v>
      </c>
      <c r="AY409" s="16" t="s">
        <v>317</v>
      </c>
      <c r="BE409" s="156">
        <f t="shared" si="64"/>
        <v>0</v>
      </c>
      <c r="BF409" s="156">
        <f t="shared" si="65"/>
        <v>0</v>
      </c>
      <c r="BG409" s="156">
        <f t="shared" si="66"/>
        <v>0</v>
      </c>
      <c r="BH409" s="156">
        <f t="shared" si="67"/>
        <v>0</v>
      </c>
      <c r="BI409" s="156">
        <f t="shared" si="68"/>
        <v>0</v>
      </c>
      <c r="BJ409" s="16" t="s">
        <v>88</v>
      </c>
      <c r="BK409" s="156">
        <f t="shared" si="69"/>
        <v>0</v>
      </c>
      <c r="BL409" s="16" t="s">
        <v>396</v>
      </c>
      <c r="BM409" s="155" t="s">
        <v>11144</v>
      </c>
    </row>
    <row r="410" spans="2:65" s="1" customFormat="1" ht="16.5" customHeight="1">
      <c r="B410" s="142"/>
      <c r="C410" s="179" t="s">
        <v>2594</v>
      </c>
      <c r="D410" s="179" t="s">
        <v>454</v>
      </c>
      <c r="E410" s="180" t="s">
        <v>11145</v>
      </c>
      <c r="F410" s="181" t="s">
        <v>10717</v>
      </c>
      <c r="G410" s="182" t="s">
        <v>467</v>
      </c>
      <c r="H410" s="183">
        <v>8</v>
      </c>
      <c r="I410" s="184"/>
      <c r="J410" s="185">
        <f t="shared" si="60"/>
        <v>0</v>
      </c>
      <c r="K410" s="186"/>
      <c r="L410" s="187"/>
      <c r="M410" s="188" t="s">
        <v>1</v>
      </c>
      <c r="N410" s="189" t="s">
        <v>42</v>
      </c>
      <c r="P410" s="153">
        <f t="shared" si="61"/>
        <v>0</v>
      </c>
      <c r="Q410" s="153">
        <v>0</v>
      </c>
      <c r="R410" s="153">
        <f t="shared" si="62"/>
        <v>0</v>
      </c>
      <c r="S410" s="153">
        <v>0</v>
      </c>
      <c r="T410" s="154">
        <f t="shared" si="63"/>
        <v>0</v>
      </c>
      <c r="AR410" s="155" t="s">
        <v>481</v>
      </c>
      <c r="AT410" s="155" t="s">
        <v>454</v>
      </c>
      <c r="AU410" s="155" t="s">
        <v>88</v>
      </c>
      <c r="AY410" s="16" t="s">
        <v>317</v>
      </c>
      <c r="BE410" s="156">
        <f t="shared" si="64"/>
        <v>0</v>
      </c>
      <c r="BF410" s="156">
        <f t="shared" si="65"/>
        <v>0</v>
      </c>
      <c r="BG410" s="156">
        <f t="shared" si="66"/>
        <v>0</v>
      </c>
      <c r="BH410" s="156">
        <f t="shared" si="67"/>
        <v>0</v>
      </c>
      <c r="BI410" s="156">
        <f t="shared" si="68"/>
        <v>0</v>
      </c>
      <c r="BJ410" s="16" t="s">
        <v>88</v>
      </c>
      <c r="BK410" s="156">
        <f t="shared" si="69"/>
        <v>0</v>
      </c>
      <c r="BL410" s="16" t="s">
        <v>396</v>
      </c>
      <c r="BM410" s="155" t="s">
        <v>11146</v>
      </c>
    </row>
    <row r="411" spans="2:65" s="1" customFormat="1" ht="16.5" customHeight="1">
      <c r="B411" s="142"/>
      <c r="C411" s="179" t="s">
        <v>2598</v>
      </c>
      <c r="D411" s="179" t="s">
        <v>454</v>
      </c>
      <c r="E411" s="180" t="s">
        <v>11147</v>
      </c>
      <c r="F411" s="181" t="s">
        <v>11035</v>
      </c>
      <c r="G411" s="182" t="s">
        <v>467</v>
      </c>
      <c r="H411" s="183">
        <v>3</v>
      </c>
      <c r="I411" s="184"/>
      <c r="J411" s="185">
        <f t="shared" si="60"/>
        <v>0</v>
      </c>
      <c r="K411" s="186"/>
      <c r="L411" s="187"/>
      <c r="M411" s="188" t="s">
        <v>1</v>
      </c>
      <c r="N411" s="189" t="s">
        <v>42</v>
      </c>
      <c r="P411" s="153">
        <f t="shared" si="61"/>
        <v>0</v>
      </c>
      <c r="Q411" s="153">
        <v>0</v>
      </c>
      <c r="R411" s="153">
        <f t="shared" si="62"/>
        <v>0</v>
      </c>
      <c r="S411" s="153">
        <v>0</v>
      </c>
      <c r="T411" s="154">
        <f t="shared" si="63"/>
        <v>0</v>
      </c>
      <c r="AR411" s="155" t="s">
        <v>481</v>
      </c>
      <c r="AT411" s="155" t="s">
        <v>454</v>
      </c>
      <c r="AU411" s="155" t="s">
        <v>88</v>
      </c>
      <c r="AY411" s="16" t="s">
        <v>317</v>
      </c>
      <c r="BE411" s="156">
        <f t="shared" si="64"/>
        <v>0</v>
      </c>
      <c r="BF411" s="156">
        <f t="shared" si="65"/>
        <v>0</v>
      </c>
      <c r="BG411" s="156">
        <f t="shared" si="66"/>
        <v>0</v>
      </c>
      <c r="BH411" s="156">
        <f t="shared" si="67"/>
        <v>0</v>
      </c>
      <c r="BI411" s="156">
        <f t="shared" si="68"/>
        <v>0</v>
      </c>
      <c r="BJ411" s="16" t="s">
        <v>88</v>
      </c>
      <c r="BK411" s="156">
        <f t="shared" si="69"/>
        <v>0</v>
      </c>
      <c r="BL411" s="16" t="s">
        <v>396</v>
      </c>
      <c r="BM411" s="155" t="s">
        <v>11148</v>
      </c>
    </row>
    <row r="412" spans="2:65" s="1" customFormat="1" ht="16.5" customHeight="1">
      <c r="B412" s="142"/>
      <c r="C412" s="179" t="s">
        <v>2603</v>
      </c>
      <c r="D412" s="179" t="s">
        <v>454</v>
      </c>
      <c r="E412" s="180" t="s">
        <v>11149</v>
      </c>
      <c r="F412" s="181" t="s">
        <v>11038</v>
      </c>
      <c r="G412" s="182" t="s">
        <v>467</v>
      </c>
      <c r="H412" s="183">
        <v>3</v>
      </c>
      <c r="I412" s="184"/>
      <c r="J412" s="185">
        <f t="shared" si="60"/>
        <v>0</v>
      </c>
      <c r="K412" s="186"/>
      <c r="L412" s="187"/>
      <c r="M412" s="188" t="s">
        <v>1</v>
      </c>
      <c r="N412" s="189" t="s">
        <v>42</v>
      </c>
      <c r="P412" s="153">
        <f t="shared" si="61"/>
        <v>0</v>
      </c>
      <c r="Q412" s="153">
        <v>0</v>
      </c>
      <c r="R412" s="153">
        <f t="shared" si="62"/>
        <v>0</v>
      </c>
      <c r="S412" s="153">
        <v>0</v>
      </c>
      <c r="T412" s="154">
        <f t="shared" si="63"/>
        <v>0</v>
      </c>
      <c r="AR412" s="155" t="s">
        <v>481</v>
      </c>
      <c r="AT412" s="155" t="s">
        <v>454</v>
      </c>
      <c r="AU412" s="155" t="s">
        <v>88</v>
      </c>
      <c r="AY412" s="16" t="s">
        <v>317</v>
      </c>
      <c r="BE412" s="156">
        <f t="shared" si="64"/>
        <v>0</v>
      </c>
      <c r="BF412" s="156">
        <f t="shared" si="65"/>
        <v>0</v>
      </c>
      <c r="BG412" s="156">
        <f t="shared" si="66"/>
        <v>0</v>
      </c>
      <c r="BH412" s="156">
        <f t="shared" si="67"/>
        <v>0</v>
      </c>
      <c r="BI412" s="156">
        <f t="shared" si="68"/>
        <v>0</v>
      </c>
      <c r="BJ412" s="16" t="s">
        <v>88</v>
      </c>
      <c r="BK412" s="156">
        <f t="shared" si="69"/>
        <v>0</v>
      </c>
      <c r="BL412" s="16" t="s">
        <v>396</v>
      </c>
      <c r="BM412" s="155" t="s">
        <v>11150</v>
      </c>
    </row>
    <row r="413" spans="2:65" s="1" customFormat="1" ht="16.5" customHeight="1">
      <c r="B413" s="142"/>
      <c r="C413" s="179" t="s">
        <v>2608</v>
      </c>
      <c r="D413" s="179" t="s">
        <v>454</v>
      </c>
      <c r="E413" s="180" t="s">
        <v>11151</v>
      </c>
      <c r="F413" s="181" t="s">
        <v>11044</v>
      </c>
      <c r="G413" s="182" t="s">
        <v>467</v>
      </c>
      <c r="H413" s="183">
        <v>13</v>
      </c>
      <c r="I413" s="184"/>
      <c r="J413" s="185">
        <f t="shared" si="60"/>
        <v>0</v>
      </c>
      <c r="K413" s="186"/>
      <c r="L413" s="187"/>
      <c r="M413" s="188" t="s">
        <v>1</v>
      </c>
      <c r="N413" s="189" t="s">
        <v>42</v>
      </c>
      <c r="P413" s="153">
        <f t="shared" si="61"/>
        <v>0</v>
      </c>
      <c r="Q413" s="153">
        <v>0</v>
      </c>
      <c r="R413" s="153">
        <f t="shared" si="62"/>
        <v>0</v>
      </c>
      <c r="S413" s="153">
        <v>0</v>
      </c>
      <c r="T413" s="154">
        <f t="shared" si="63"/>
        <v>0</v>
      </c>
      <c r="AR413" s="155" t="s">
        <v>481</v>
      </c>
      <c r="AT413" s="155" t="s">
        <v>454</v>
      </c>
      <c r="AU413" s="155" t="s">
        <v>88</v>
      </c>
      <c r="AY413" s="16" t="s">
        <v>317</v>
      </c>
      <c r="BE413" s="156">
        <f t="shared" si="64"/>
        <v>0</v>
      </c>
      <c r="BF413" s="156">
        <f t="shared" si="65"/>
        <v>0</v>
      </c>
      <c r="BG413" s="156">
        <f t="shared" si="66"/>
        <v>0</v>
      </c>
      <c r="BH413" s="156">
        <f t="shared" si="67"/>
        <v>0</v>
      </c>
      <c r="BI413" s="156">
        <f t="shared" si="68"/>
        <v>0</v>
      </c>
      <c r="BJ413" s="16" t="s">
        <v>88</v>
      </c>
      <c r="BK413" s="156">
        <f t="shared" si="69"/>
        <v>0</v>
      </c>
      <c r="BL413" s="16" t="s">
        <v>396</v>
      </c>
      <c r="BM413" s="155" t="s">
        <v>11152</v>
      </c>
    </row>
    <row r="414" spans="2:65" s="1" customFormat="1" ht="16.5" customHeight="1">
      <c r="B414" s="142"/>
      <c r="C414" s="179" t="s">
        <v>2613</v>
      </c>
      <c r="D414" s="179" t="s">
        <v>454</v>
      </c>
      <c r="E414" s="180" t="s">
        <v>11153</v>
      </c>
      <c r="F414" s="181" t="s">
        <v>11041</v>
      </c>
      <c r="G414" s="182" t="s">
        <v>467</v>
      </c>
      <c r="H414" s="183">
        <v>6</v>
      </c>
      <c r="I414" s="184"/>
      <c r="J414" s="185">
        <f t="shared" si="60"/>
        <v>0</v>
      </c>
      <c r="K414" s="186"/>
      <c r="L414" s="187"/>
      <c r="M414" s="188" t="s">
        <v>1</v>
      </c>
      <c r="N414" s="189" t="s">
        <v>42</v>
      </c>
      <c r="P414" s="153">
        <f t="shared" si="61"/>
        <v>0</v>
      </c>
      <c r="Q414" s="153">
        <v>0</v>
      </c>
      <c r="R414" s="153">
        <f t="shared" si="62"/>
        <v>0</v>
      </c>
      <c r="S414" s="153">
        <v>0</v>
      </c>
      <c r="T414" s="154">
        <f t="shared" si="63"/>
        <v>0</v>
      </c>
      <c r="AR414" s="155" t="s">
        <v>481</v>
      </c>
      <c r="AT414" s="155" t="s">
        <v>454</v>
      </c>
      <c r="AU414" s="155" t="s">
        <v>88</v>
      </c>
      <c r="AY414" s="16" t="s">
        <v>317</v>
      </c>
      <c r="BE414" s="156">
        <f t="shared" si="64"/>
        <v>0</v>
      </c>
      <c r="BF414" s="156">
        <f t="shared" si="65"/>
        <v>0</v>
      </c>
      <c r="BG414" s="156">
        <f t="shared" si="66"/>
        <v>0</v>
      </c>
      <c r="BH414" s="156">
        <f t="shared" si="67"/>
        <v>0</v>
      </c>
      <c r="BI414" s="156">
        <f t="shared" si="68"/>
        <v>0</v>
      </c>
      <c r="BJ414" s="16" t="s">
        <v>88</v>
      </c>
      <c r="BK414" s="156">
        <f t="shared" si="69"/>
        <v>0</v>
      </c>
      <c r="BL414" s="16" t="s">
        <v>396</v>
      </c>
      <c r="BM414" s="155" t="s">
        <v>11154</v>
      </c>
    </row>
    <row r="415" spans="2:65" s="1" customFormat="1" ht="16.5" customHeight="1">
      <c r="B415" s="142"/>
      <c r="C415" s="179" t="s">
        <v>2618</v>
      </c>
      <c r="D415" s="179" t="s">
        <v>454</v>
      </c>
      <c r="E415" s="180" t="s">
        <v>11155</v>
      </c>
      <c r="F415" s="181" t="s">
        <v>11047</v>
      </c>
      <c r="G415" s="182" t="s">
        <v>467</v>
      </c>
      <c r="H415" s="183">
        <v>2</v>
      </c>
      <c r="I415" s="184"/>
      <c r="J415" s="185">
        <f t="shared" si="60"/>
        <v>0</v>
      </c>
      <c r="K415" s="186"/>
      <c r="L415" s="187"/>
      <c r="M415" s="188" t="s">
        <v>1</v>
      </c>
      <c r="N415" s="189" t="s">
        <v>42</v>
      </c>
      <c r="P415" s="153">
        <f t="shared" si="61"/>
        <v>0</v>
      </c>
      <c r="Q415" s="153">
        <v>0</v>
      </c>
      <c r="R415" s="153">
        <f t="shared" si="62"/>
        <v>0</v>
      </c>
      <c r="S415" s="153">
        <v>0</v>
      </c>
      <c r="T415" s="154">
        <f t="shared" si="63"/>
        <v>0</v>
      </c>
      <c r="AR415" s="155" t="s">
        <v>481</v>
      </c>
      <c r="AT415" s="155" t="s">
        <v>454</v>
      </c>
      <c r="AU415" s="155" t="s">
        <v>88</v>
      </c>
      <c r="AY415" s="16" t="s">
        <v>317</v>
      </c>
      <c r="BE415" s="156">
        <f t="shared" si="64"/>
        <v>0</v>
      </c>
      <c r="BF415" s="156">
        <f t="shared" si="65"/>
        <v>0</v>
      </c>
      <c r="BG415" s="156">
        <f t="shared" si="66"/>
        <v>0</v>
      </c>
      <c r="BH415" s="156">
        <f t="shared" si="67"/>
        <v>0</v>
      </c>
      <c r="BI415" s="156">
        <f t="shared" si="68"/>
        <v>0</v>
      </c>
      <c r="BJ415" s="16" t="s">
        <v>88</v>
      </c>
      <c r="BK415" s="156">
        <f t="shared" si="69"/>
        <v>0</v>
      </c>
      <c r="BL415" s="16" t="s">
        <v>396</v>
      </c>
      <c r="BM415" s="155" t="s">
        <v>11156</v>
      </c>
    </row>
    <row r="416" spans="2:65" s="1" customFormat="1" ht="16.5" customHeight="1">
      <c r="B416" s="142"/>
      <c r="C416" s="179" t="s">
        <v>2623</v>
      </c>
      <c r="D416" s="179" t="s">
        <v>454</v>
      </c>
      <c r="E416" s="180" t="s">
        <v>11157</v>
      </c>
      <c r="F416" s="181" t="s">
        <v>11065</v>
      </c>
      <c r="G416" s="182" t="s">
        <v>467</v>
      </c>
      <c r="H416" s="183">
        <v>15</v>
      </c>
      <c r="I416" s="184"/>
      <c r="J416" s="185">
        <f t="shared" si="60"/>
        <v>0</v>
      </c>
      <c r="K416" s="186"/>
      <c r="L416" s="187"/>
      <c r="M416" s="188" t="s">
        <v>1</v>
      </c>
      <c r="N416" s="189" t="s">
        <v>42</v>
      </c>
      <c r="P416" s="153">
        <f t="shared" si="61"/>
        <v>0</v>
      </c>
      <c r="Q416" s="153">
        <v>0</v>
      </c>
      <c r="R416" s="153">
        <f t="shared" si="62"/>
        <v>0</v>
      </c>
      <c r="S416" s="153">
        <v>0</v>
      </c>
      <c r="T416" s="154">
        <f t="shared" si="63"/>
        <v>0</v>
      </c>
      <c r="AR416" s="155" t="s">
        <v>481</v>
      </c>
      <c r="AT416" s="155" t="s">
        <v>454</v>
      </c>
      <c r="AU416" s="155" t="s">
        <v>88</v>
      </c>
      <c r="AY416" s="16" t="s">
        <v>317</v>
      </c>
      <c r="BE416" s="156">
        <f t="shared" si="64"/>
        <v>0</v>
      </c>
      <c r="BF416" s="156">
        <f t="shared" si="65"/>
        <v>0</v>
      </c>
      <c r="BG416" s="156">
        <f t="shared" si="66"/>
        <v>0</v>
      </c>
      <c r="BH416" s="156">
        <f t="shared" si="67"/>
        <v>0</v>
      </c>
      <c r="BI416" s="156">
        <f t="shared" si="68"/>
        <v>0</v>
      </c>
      <c r="BJ416" s="16" t="s">
        <v>88</v>
      </c>
      <c r="BK416" s="156">
        <f t="shared" si="69"/>
        <v>0</v>
      </c>
      <c r="BL416" s="16" t="s">
        <v>396</v>
      </c>
      <c r="BM416" s="155" t="s">
        <v>11158</v>
      </c>
    </row>
    <row r="417" spans="2:65" s="1" customFormat="1" ht="16.5" customHeight="1">
      <c r="B417" s="142"/>
      <c r="C417" s="179" t="s">
        <v>2627</v>
      </c>
      <c r="D417" s="179" t="s">
        <v>454</v>
      </c>
      <c r="E417" s="180" t="s">
        <v>11159</v>
      </c>
      <c r="F417" s="181" t="s">
        <v>11160</v>
      </c>
      <c r="G417" s="182" t="s">
        <v>467</v>
      </c>
      <c r="H417" s="183">
        <v>11</v>
      </c>
      <c r="I417" s="184"/>
      <c r="J417" s="185">
        <f t="shared" si="60"/>
        <v>0</v>
      </c>
      <c r="K417" s="186"/>
      <c r="L417" s="187"/>
      <c r="M417" s="188" t="s">
        <v>1</v>
      </c>
      <c r="N417" s="189" t="s">
        <v>42</v>
      </c>
      <c r="P417" s="153">
        <f t="shared" si="61"/>
        <v>0</v>
      </c>
      <c r="Q417" s="153">
        <v>0</v>
      </c>
      <c r="R417" s="153">
        <f t="shared" si="62"/>
        <v>0</v>
      </c>
      <c r="S417" s="153">
        <v>0</v>
      </c>
      <c r="T417" s="154">
        <f t="shared" si="63"/>
        <v>0</v>
      </c>
      <c r="AR417" s="155" t="s">
        <v>481</v>
      </c>
      <c r="AT417" s="155" t="s">
        <v>454</v>
      </c>
      <c r="AU417" s="155" t="s">
        <v>88</v>
      </c>
      <c r="AY417" s="16" t="s">
        <v>317</v>
      </c>
      <c r="BE417" s="156">
        <f t="shared" si="64"/>
        <v>0</v>
      </c>
      <c r="BF417" s="156">
        <f t="shared" si="65"/>
        <v>0</v>
      </c>
      <c r="BG417" s="156">
        <f t="shared" si="66"/>
        <v>0</v>
      </c>
      <c r="BH417" s="156">
        <f t="shared" si="67"/>
        <v>0</v>
      </c>
      <c r="BI417" s="156">
        <f t="shared" si="68"/>
        <v>0</v>
      </c>
      <c r="BJ417" s="16" t="s">
        <v>88</v>
      </c>
      <c r="BK417" s="156">
        <f t="shared" si="69"/>
        <v>0</v>
      </c>
      <c r="BL417" s="16" t="s">
        <v>396</v>
      </c>
      <c r="BM417" s="155" t="s">
        <v>11161</v>
      </c>
    </row>
    <row r="418" spans="2:65" s="1" customFormat="1" ht="16.5" customHeight="1">
      <c r="B418" s="142"/>
      <c r="C418" s="179" t="s">
        <v>2632</v>
      </c>
      <c r="D418" s="179" t="s">
        <v>454</v>
      </c>
      <c r="E418" s="180" t="s">
        <v>11162</v>
      </c>
      <c r="F418" s="181" t="s">
        <v>11163</v>
      </c>
      <c r="G418" s="182" t="s">
        <v>467</v>
      </c>
      <c r="H418" s="183">
        <v>1</v>
      </c>
      <c r="I418" s="184"/>
      <c r="J418" s="185">
        <f t="shared" si="60"/>
        <v>0</v>
      </c>
      <c r="K418" s="186"/>
      <c r="L418" s="187"/>
      <c r="M418" s="188" t="s">
        <v>1</v>
      </c>
      <c r="N418" s="189" t="s">
        <v>42</v>
      </c>
      <c r="P418" s="153">
        <f t="shared" si="61"/>
        <v>0</v>
      </c>
      <c r="Q418" s="153">
        <v>0</v>
      </c>
      <c r="R418" s="153">
        <f t="shared" si="62"/>
        <v>0</v>
      </c>
      <c r="S418" s="153">
        <v>0</v>
      </c>
      <c r="T418" s="154">
        <f t="shared" si="63"/>
        <v>0</v>
      </c>
      <c r="AR418" s="155" t="s">
        <v>481</v>
      </c>
      <c r="AT418" s="155" t="s">
        <v>454</v>
      </c>
      <c r="AU418" s="155" t="s">
        <v>88</v>
      </c>
      <c r="AY418" s="16" t="s">
        <v>317</v>
      </c>
      <c r="BE418" s="156">
        <f t="shared" si="64"/>
        <v>0</v>
      </c>
      <c r="BF418" s="156">
        <f t="shared" si="65"/>
        <v>0</v>
      </c>
      <c r="BG418" s="156">
        <f t="shared" si="66"/>
        <v>0</v>
      </c>
      <c r="BH418" s="156">
        <f t="shared" si="67"/>
        <v>0</v>
      </c>
      <c r="BI418" s="156">
        <f t="shared" si="68"/>
        <v>0</v>
      </c>
      <c r="BJ418" s="16" t="s">
        <v>88</v>
      </c>
      <c r="BK418" s="156">
        <f t="shared" si="69"/>
        <v>0</v>
      </c>
      <c r="BL418" s="16" t="s">
        <v>396</v>
      </c>
      <c r="BM418" s="155" t="s">
        <v>11164</v>
      </c>
    </row>
    <row r="419" spans="2:65" s="1" customFormat="1" ht="16.5" customHeight="1">
      <c r="B419" s="142"/>
      <c r="C419" s="179" t="s">
        <v>2680</v>
      </c>
      <c r="D419" s="179" t="s">
        <v>454</v>
      </c>
      <c r="E419" s="180" t="s">
        <v>11165</v>
      </c>
      <c r="F419" s="181" t="s">
        <v>11166</v>
      </c>
      <c r="G419" s="182" t="s">
        <v>467</v>
      </c>
      <c r="H419" s="183">
        <v>2</v>
      </c>
      <c r="I419" s="184"/>
      <c r="J419" s="185">
        <f t="shared" si="60"/>
        <v>0</v>
      </c>
      <c r="K419" s="186"/>
      <c r="L419" s="187"/>
      <c r="M419" s="188" t="s">
        <v>1</v>
      </c>
      <c r="N419" s="189" t="s">
        <v>42</v>
      </c>
      <c r="P419" s="153">
        <f t="shared" si="61"/>
        <v>0</v>
      </c>
      <c r="Q419" s="153">
        <v>0</v>
      </c>
      <c r="R419" s="153">
        <f t="shared" si="62"/>
        <v>0</v>
      </c>
      <c r="S419" s="153">
        <v>0</v>
      </c>
      <c r="T419" s="154">
        <f t="shared" si="63"/>
        <v>0</v>
      </c>
      <c r="AR419" s="155" t="s">
        <v>481</v>
      </c>
      <c r="AT419" s="155" t="s">
        <v>454</v>
      </c>
      <c r="AU419" s="155" t="s">
        <v>88</v>
      </c>
      <c r="AY419" s="16" t="s">
        <v>317</v>
      </c>
      <c r="BE419" s="156">
        <f t="shared" si="64"/>
        <v>0</v>
      </c>
      <c r="BF419" s="156">
        <f t="shared" si="65"/>
        <v>0</v>
      </c>
      <c r="BG419" s="156">
        <f t="shared" si="66"/>
        <v>0</v>
      </c>
      <c r="BH419" s="156">
        <f t="shared" si="67"/>
        <v>0</v>
      </c>
      <c r="BI419" s="156">
        <f t="shared" si="68"/>
        <v>0</v>
      </c>
      <c r="BJ419" s="16" t="s">
        <v>88</v>
      </c>
      <c r="BK419" s="156">
        <f t="shared" si="69"/>
        <v>0</v>
      </c>
      <c r="BL419" s="16" t="s">
        <v>396</v>
      </c>
      <c r="BM419" s="155" t="s">
        <v>11167</v>
      </c>
    </row>
    <row r="420" spans="2:65" s="1" customFormat="1" ht="16.5" customHeight="1">
      <c r="B420" s="142"/>
      <c r="C420" s="179" t="s">
        <v>2684</v>
      </c>
      <c r="D420" s="179" t="s">
        <v>454</v>
      </c>
      <c r="E420" s="180" t="s">
        <v>11168</v>
      </c>
      <c r="F420" s="181" t="s">
        <v>11169</v>
      </c>
      <c r="G420" s="182" t="s">
        <v>467</v>
      </c>
      <c r="H420" s="183">
        <v>6</v>
      </c>
      <c r="I420" s="184"/>
      <c r="J420" s="185">
        <f t="shared" ref="J420:J451" si="70">ROUND(I420*H420,2)</f>
        <v>0</v>
      </c>
      <c r="K420" s="186"/>
      <c r="L420" s="187"/>
      <c r="M420" s="188" t="s">
        <v>1</v>
      </c>
      <c r="N420" s="189" t="s">
        <v>42</v>
      </c>
      <c r="P420" s="153">
        <f t="shared" ref="P420:P451" si="71">O420*H420</f>
        <v>0</v>
      </c>
      <c r="Q420" s="153">
        <v>0</v>
      </c>
      <c r="R420" s="153">
        <f t="shared" ref="R420:R451" si="72">Q420*H420</f>
        <v>0</v>
      </c>
      <c r="S420" s="153">
        <v>0</v>
      </c>
      <c r="T420" s="154">
        <f t="shared" ref="T420:T451" si="73">S420*H420</f>
        <v>0</v>
      </c>
      <c r="AR420" s="155" t="s">
        <v>481</v>
      </c>
      <c r="AT420" s="155" t="s">
        <v>454</v>
      </c>
      <c r="AU420" s="155" t="s">
        <v>88</v>
      </c>
      <c r="AY420" s="16" t="s">
        <v>317</v>
      </c>
      <c r="BE420" s="156">
        <f t="shared" ref="BE420:BE451" si="74">IF(N420="základná",J420,0)</f>
        <v>0</v>
      </c>
      <c r="BF420" s="156">
        <f t="shared" ref="BF420:BF451" si="75">IF(N420="znížená",J420,0)</f>
        <v>0</v>
      </c>
      <c r="BG420" s="156">
        <f t="shared" ref="BG420:BG451" si="76">IF(N420="zákl. prenesená",J420,0)</f>
        <v>0</v>
      </c>
      <c r="BH420" s="156">
        <f t="shared" ref="BH420:BH451" si="77">IF(N420="zníž. prenesená",J420,0)</f>
        <v>0</v>
      </c>
      <c r="BI420" s="156">
        <f t="shared" ref="BI420:BI451" si="78">IF(N420="nulová",J420,0)</f>
        <v>0</v>
      </c>
      <c r="BJ420" s="16" t="s">
        <v>88</v>
      </c>
      <c r="BK420" s="156">
        <f t="shared" ref="BK420:BK451" si="79">ROUND(I420*H420,2)</f>
        <v>0</v>
      </c>
      <c r="BL420" s="16" t="s">
        <v>396</v>
      </c>
      <c r="BM420" s="155" t="s">
        <v>11170</v>
      </c>
    </row>
    <row r="421" spans="2:65" s="1" customFormat="1" ht="16.5" customHeight="1">
      <c r="B421" s="142"/>
      <c r="C421" s="179" t="s">
        <v>2689</v>
      </c>
      <c r="D421" s="179" t="s">
        <v>454</v>
      </c>
      <c r="E421" s="180" t="s">
        <v>11171</v>
      </c>
      <c r="F421" s="181" t="s">
        <v>11062</v>
      </c>
      <c r="G421" s="182" t="s">
        <v>467</v>
      </c>
      <c r="H421" s="183">
        <v>1</v>
      </c>
      <c r="I421" s="184"/>
      <c r="J421" s="185">
        <f t="shared" si="70"/>
        <v>0</v>
      </c>
      <c r="K421" s="186"/>
      <c r="L421" s="187"/>
      <c r="M421" s="188" t="s">
        <v>1</v>
      </c>
      <c r="N421" s="189" t="s">
        <v>42</v>
      </c>
      <c r="P421" s="153">
        <f t="shared" si="71"/>
        <v>0</v>
      </c>
      <c r="Q421" s="153">
        <v>0</v>
      </c>
      <c r="R421" s="153">
        <f t="shared" si="72"/>
        <v>0</v>
      </c>
      <c r="S421" s="153">
        <v>0</v>
      </c>
      <c r="T421" s="154">
        <f t="shared" si="73"/>
        <v>0</v>
      </c>
      <c r="AR421" s="155" t="s">
        <v>481</v>
      </c>
      <c r="AT421" s="155" t="s">
        <v>454</v>
      </c>
      <c r="AU421" s="155" t="s">
        <v>88</v>
      </c>
      <c r="AY421" s="16" t="s">
        <v>317</v>
      </c>
      <c r="BE421" s="156">
        <f t="shared" si="74"/>
        <v>0</v>
      </c>
      <c r="BF421" s="156">
        <f t="shared" si="75"/>
        <v>0</v>
      </c>
      <c r="BG421" s="156">
        <f t="shared" si="76"/>
        <v>0</v>
      </c>
      <c r="BH421" s="156">
        <f t="shared" si="77"/>
        <v>0</v>
      </c>
      <c r="BI421" s="156">
        <f t="shared" si="78"/>
        <v>0</v>
      </c>
      <c r="BJ421" s="16" t="s">
        <v>88</v>
      </c>
      <c r="BK421" s="156">
        <f t="shared" si="79"/>
        <v>0</v>
      </c>
      <c r="BL421" s="16" t="s">
        <v>396</v>
      </c>
      <c r="BM421" s="155" t="s">
        <v>11172</v>
      </c>
    </row>
    <row r="422" spans="2:65" s="1" customFormat="1" ht="16.5" customHeight="1">
      <c r="B422" s="142"/>
      <c r="C422" s="179" t="s">
        <v>2694</v>
      </c>
      <c r="D422" s="179" t="s">
        <v>454</v>
      </c>
      <c r="E422" s="180" t="s">
        <v>11173</v>
      </c>
      <c r="F422" s="181" t="s">
        <v>11174</v>
      </c>
      <c r="G422" s="182" t="s">
        <v>467</v>
      </c>
      <c r="H422" s="183">
        <v>1</v>
      </c>
      <c r="I422" s="184"/>
      <c r="J422" s="185">
        <f t="shared" si="70"/>
        <v>0</v>
      </c>
      <c r="K422" s="186"/>
      <c r="L422" s="187"/>
      <c r="M422" s="188" t="s">
        <v>1</v>
      </c>
      <c r="N422" s="189" t="s">
        <v>42</v>
      </c>
      <c r="P422" s="153">
        <f t="shared" si="71"/>
        <v>0</v>
      </c>
      <c r="Q422" s="153">
        <v>0</v>
      </c>
      <c r="R422" s="153">
        <f t="shared" si="72"/>
        <v>0</v>
      </c>
      <c r="S422" s="153">
        <v>0</v>
      </c>
      <c r="T422" s="154">
        <f t="shared" si="73"/>
        <v>0</v>
      </c>
      <c r="AR422" s="155" t="s">
        <v>481</v>
      </c>
      <c r="AT422" s="155" t="s">
        <v>454</v>
      </c>
      <c r="AU422" s="155" t="s">
        <v>88</v>
      </c>
      <c r="AY422" s="16" t="s">
        <v>317</v>
      </c>
      <c r="BE422" s="156">
        <f t="shared" si="74"/>
        <v>0</v>
      </c>
      <c r="BF422" s="156">
        <f t="shared" si="75"/>
        <v>0</v>
      </c>
      <c r="BG422" s="156">
        <f t="shared" si="76"/>
        <v>0</v>
      </c>
      <c r="BH422" s="156">
        <f t="shared" si="77"/>
        <v>0</v>
      </c>
      <c r="BI422" s="156">
        <f t="shared" si="78"/>
        <v>0</v>
      </c>
      <c r="BJ422" s="16" t="s">
        <v>88</v>
      </c>
      <c r="BK422" s="156">
        <f t="shared" si="79"/>
        <v>0</v>
      </c>
      <c r="BL422" s="16" t="s">
        <v>396</v>
      </c>
      <c r="BM422" s="155" t="s">
        <v>11175</v>
      </c>
    </row>
    <row r="423" spans="2:65" s="1" customFormat="1" ht="16.5" customHeight="1">
      <c r="B423" s="142"/>
      <c r="C423" s="179" t="s">
        <v>2701</v>
      </c>
      <c r="D423" s="179" t="s">
        <v>454</v>
      </c>
      <c r="E423" s="180" t="s">
        <v>11176</v>
      </c>
      <c r="F423" s="181" t="s">
        <v>11177</v>
      </c>
      <c r="G423" s="182" t="s">
        <v>467</v>
      </c>
      <c r="H423" s="183">
        <v>1</v>
      </c>
      <c r="I423" s="184"/>
      <c r="J423" s="185">
        <f t="shared" si="70"/>
        <v>0</v>
      </c>
      <c r="K423" s="186"/>
      <c r="L423" s="187"/>
      <c r="M423" s="188" t="s">
        <v>1</v>
      </c>
      <c r="N423" s="189" t="s">
        <v>42</v>
      </c>
      <c r="P423" s="153">
        <f t="shared" si="71"/>
        <v>0</v>
      </c>
      <c r="Q423" s="153">
        <v>0</v>
      </c>
      <c r="R423" s="153">
        <f t="shared" si="72"/>
        <v>0</v>
      </c>
      <c r="S423" s="153">
        <v>0</v>
      </c>
      <c r="T423" s="154">
        <f t="shared" si="73"/>
        <v>0</v>
      </c>
      <c r="AR423" s="155" t="s">
        <v>481</v>
      </c>
      <c r="AT423" s="155" t="s">
        <v>454</v>
      </c>
      <c r="AU423" s="155" t="s">
        <v>88</v>
      </c>
      <c r="AY423" s="16" t="s">
        <v>317</v>
      </c>
      <c r="BE423" s="156">
        <f t="shared" si="74"/>
        <v>0</v>
      </c>
      <c r="BF423" s="156">
        <f t="shared" si="75"/>
        <v>0</v>
      </c>
      <c r="BG423" s="156">
        <f t="shared" si="76"/>
        <v>0</v>
      </c>
      <c r="BH423" s="156">
        <f t="shared" si="77"/>
        <v>0</v>
      </c>
      <c r="BI423" s="156">
        <f t="shared" si="78"/>
        <v>0</v>
      </c>
      <c r="BJ423" s="16" t="s">
        <v>88</v>
      </c>
      <c r="BK423" s="156">
        <f t="shared" si="79"/>
        <v>0</v>
      </c>
      <c r="BL423" s="16" t="s">
        <v>396</v>
      </c>
      <c r="BM423" s="155" t="s">
        <v>11178</v>
      </c>
    </row>
    <row r="424" spans="2:65" s="1" customFormat="1" ht="16.5" customHeight="1">
      <c r="B424" s="142"/>
      <c r="C424" s="179" t="s">
        <v>2705</v>
      </c>
      <c r="D424" s="179" t="s">
        <v>454</v>
      </c>
      <c r="E424" s="180" t="s">
        <v>11179</v>
      </c>
      <c r="F424" s="181" t="s">
        <v>11062</v>
      </c>
      <c r="G424" s="182" t="s">
        <v>467</v>
      </c>
      <c r="H424" s="183">
        <v>1</v>
      </c>
      <c r="I424" s="184"/>
      <c r="J424" s="185">
        <f t="shared" si="70"/>
        <v>0</v>
      </c>
      <c r="K424" s="186"/>
      <c r="L424" s="187"/>
      <c r="M424" s="188" t="s">
        <v>1</v>
      </c>
      <c r="N424" s="189" t="s">
        <v>42</v>
      </c>
      <c r="P424" s="153">
        <f t="shared" si="71"/>
        <v>0</v>
      </c>
      <c r="Q424" s="153">
        <v>0</v>
      </c>
      <c r="R424" s="153">
        <f t="shared" si="72"/>
        <v>0</v>
      </c>
      <c r="S424" s="153">
        <v>0</v>
      </c>
      <c r="T424" s="154">
        <f t="shared" si="73"/>
        <v>0</v>
      </c>
      <c r="AR424" s="155" t="s">
        <v>481</v>
      </c>
      <c r="AT424" s="155" t="s">
        <v>454</v>
      </c>
      <c r="AU424" s="155" t="s">
        <v>88</v>
      </c>
      <c r="AY424" s="16" t="s">
        <v>317</v>
      </c>
      <c r="BE424" s="156">
        <f t="shared" si="74"/>
        <v>0</v>
      </c>
      <c r="BF424" s="156">
        <f t="shared" si="75"/>
        <v>0</v>
      </c>
      <c r="BG424" s="156">
        <f t="shared" si="76"/>
        <v>0</v>
      </c>
      <c r="BH424" s="156">
        <f t="shared" si="77"/>
        <v>0</v>
      </c>
      <c r="BI424" s="156">
        <f t="shared" si="78"/>
        <v>0</v>
      </c>
      <c r="BJ424" s="16" t="s">
        <v>88</v>
      </c>
      <c r="BK424" s="156">
        <f t="shared" si="79"/>
        <v>0</v>
      </c>
      <c r="BL424" s="16" t="s">
        <v>396</v>
      </c>
      <c r="BM424" s="155" t="s">
        <v>11180</v>
      </c>
    </row>
    <row r="425" spans="2:65" s="1" customFormat="1" ht="16.5" customHeight="1">
      <c r="B425" s="142"/>
      <c r="C425" s="179" t="s">
        <v>2709</v>
      </c>
      <c r="D425" s="179" t="s">
        <v>454</v>
      </c>
      <c r="E425" s="180" t="s">
        <v>11181</v>
      </c>
      <c r="F425" s="181" t="s">
        <v>11169</v>
      </c>
      <c r="G425" s="182" t="s">
        <v>467</v>
      </c>
      <c r="H425" s="183">
        <v>3</v>
      </c>
      <c r="I425" s="184"/>
      <c r="J425" s="185">
        <f t="shared" si="70"/>
        <v>0</v>
      </c>
      <c r="K425" s="186"/>
      <c r="L425" s="187"/>
      <c r="M425" s="188" t="s">
        <v>1</v>
      </c>
      <c r="N425" s="189" t="s">
        <v>42</v>
      </c>
      <c r="P425" s="153">
        <f t="shared" si="71"/>
        <v>0</v>
      </c>
      <c r="Q425" s="153">
        <v>0</v>
      </c>
      <c r="R425" s="153">
        <f t="shared" si="72"/>
        <v>0</v>
      </c>
      <c r="S425" s="153">
        <v>0</v>
      </c>
      <c r="T425" s="154">
        <f t="shared" si="73"/>
        <v>0</v>
      </c>
      <c r="AR425" s="155" t="s">
        <v>481</v>
      </c>
      <c r="AT425" s="155" t="s">
        <v>454</v>
      </c>
      <c r="AU425" s="155" t="s">
        <v>88</v>
      </c>
      <c r="AY425" s="16" t="s">
        <v>317</v>
      </c>
      <c r="BE425" s="156">
        <f t="shared" si="74"/>
        <v>0</v>
      </c>
      <c r="BF425" s="156">
        <f t="shared" si="75"/>
        <v>0</v>
      </c>
      <c r="BG425" s="156">
        <f t="shared" si="76"/>
        <v>0</v>
      </c>
      <c r="BH425" s="156">
        <f t="shared" si="77"/>
        <v>0</v>
      </c>
      <c r="BI425" s="156">
        <f t="shared" si="78"/>
        <v>0</v>
      </c>
      <c r="BJ425" s="16" t="s">
        <v>88</v>
      </c>
      <c r="BK425" s="156">
        <f t="shared" si="79"/>
        <v>0</v>
      </c>
      <c r="BL425" s="16" t="s">
        <v>396</v>
      </c>
      <c r="BM425" s="155" t="s">
        <v>11182</v>
      </c>
    </row>
    <row r="426" spans="2:65" s="1" customFormat="1" ht="16.5" customHeight="1">
      <c r="B426" s="142"/>
      <c r="C426" s="179" t="s">
        <v>2713</v>
      </c>
      <c r="D426" s="179" t="s">
        <v>454</v>
      </c>
      <c r="E426" s="180" t="s">
        <v>11183</v>
      </c>
      <c r="F426" s="181" t="s">
        <v>11065</v>
      </c>
      <c r="G426" s="182" t="s">
        <v>467</v>
      </c>
      <c r="H426" s="183">
        <v>4</v>
      </c>
      <c r="I426" s="184"/>
      <c r="J426" s="185">
        <f t="shared" si="70"/>
        <v>0</v>
      </c>
      <c r="K426" s="186"/>
      <c r="L426" s="187"/>
      <c r="M426" s="188" t="s">
        <v>1</v>
      </c>
      <c r="N426" s="189" t="s">
        <v>42</v>
      </c>
      <c r="P426" s="153">
        <f t="shared" si="71"/>
        <v>0</v>
      </c>
      <c r="Q426" s="153">
        <v>0</v>
      </c>
      <c r="R426" s="153">
        <f t="shared" si="72"/>
        <v>0</v>
      </c>
      <c r="S426" s="153">
        <v>0</v>
      </c>
      <c r="T426" s="154">
        <f t="shared" si="73"/>
        <v>0</v>
      </c>
      <c r="AR426" s="155" t="s">
        <v>481</v>
      </c>
      <c r="AT426" s="155" t="s">
        <v>454</v>
      </c>
      <c r="AU426" s="155" t="s">
        <v>88</v>
      </c>
      <c r="AY426" s="16" t="s">
        <v>317</v>
      </c>
      <c r="BE426" s="156">
        <f t="shared" si="74"/>
        <v>0</v>
      </c>
      <c r="BF426" s="156">
        <f t="shared" si="75"/>
        <v>0</v>
      </c>
      <c r="BG426" s="156">
        <f t="shared" si="76"/>
        <v>0</v>
      </c>
      <c r="BH426" s="156">
        <f t="shared" si="77"/>
        <v>0</v>
      </c>
      <c r="BI426" s="156">
        <f t="shared" si="78"/>
        <v>0</v>
      </c>
      <c r="BJ426" s="16" t="s">
        <v>88</v>
      </c>
      <c r="BK426" s="156">
        <f t="shared" si="79"/>
        <v>0</v>
      </c>
      <c r="BL426" s="16" t="s">
        <v>396</v>
      </c>
      <c r="BM426" s="155" t="s">
        <v>11184</v>
      </c>
    </row>
    <row r="427" spans="2:65" s="1" customFormat="1" ht="16.5" customHeight="1">
      <c r="B427" s="142"/>
      <c r="C427" s="179" t="s">
        <v>2717</v>
      </c>
      <c r="D427" s="179" t="s">
        <v>454</v>
      </c>
      <c r="E427" s="180" t="s">
        <v>11185</v>
      </c>
      <c r="F427" s="181" t="s">
        <v>11160</v>
      </c>
      <c r="G427" s="182" t="s">
        <v>467</v>
      </c>
      <c r="H427" s="183">
        <v>3</v>
      </c>
      <c r="I427" s="184"/>
      <c r="J427" s="185">
        <f t="shared" si="70"/>
        <v>0</v>
      </c>
      <c r="K427" s="186"/>
      <c r="L427" s="187"/>
      <c r="M427" s="188" t="s">
        <v>1</v>
      </c>
      <c r="N427" s="189" t="s">
        <v>42</v>
      </c>
      <c r="P427" s="153">
        <f t="shared" si="71"/>
        <v>0</v>
      </c>
      <c r="Q427" s="153">
        <v>0</v>
      </c>
      <c r="R427" s="153">
        <f t="shared" si="72"/>
        <v>0</v>
      </c>
      <c r="S427" s="153">
        <v>0</v>
      </c>
      <c r="T427" s="154">
        <f t="shared" si="73"/>
        <v>0</v>
      </c>
      <c r="AR427" s="155" t="s">
        <v>481</v>
      </c>
      <c r="AT427" s="155" t="s">
        <v>454</v>
      </c>
      <c r="AU427" s="155" t="s">
        <v>88</v>
      </c>
      <c r="AY427" s="16" t="s">
        <v>317</v>
      </c>
      <c r="BE427" s="156">
        <f t="shared" si="74"/>
        <v>0</v>
      </c>
      <c r="BF427" s="156">
        <f t="shared" si="75"/>
        <v>0</v>
      </c>
      <c r="BG427" s="156">
        <f t="shared" si="76"/>
        <v>0</v>
      </c>
      <c r="BH427" s="156">
        <f t="shared" si="77"/>
        <v>0</v>
      </c>
      <c r="BI427" s="156">
        <f t="shared" si="78"/>
        <v>0</v>
      </c>
      <c r="BJ427" s="16" t="s">
        <v>88</v>
      </c>
      <c r="BK427" s="156">
        <f t="shared" si="79"/>
        <v>0</v>
      </c>
      <c r="BL427" s="16" t="s">
        <v>396</v>
      </c>
      <c r="BM427" s="155" t="s">
        <v>11186</v>
      </c>
    </row>
    <row r="428" spans="2:65" s="1" customFormat="1" ht="16.5" customHeight="1">
      <c r="B428" s="142"/>
      <c r="C428" s="179" t="s">
        <v>2723</v>
      </c>
      <c r="D428" s="179" t="s">
        <v>454</v>
      </c>
      <c r="E428" s="180" t="s">
        <v>11187</v>
      </c>
      <c r="F428" s="181" t="s">
        <v>11188</v>
      </c>
      <c r="G428" s="182" t="s">
        <v>467</v>
      </c>
      <c r="H428" s="183">
        <v>2</v>
      </c>
      <c r="I428" s="184"/>
      <c r="J428" s="185">
        <f t="shared" si="70"/>
        <v>0</v>
      </c>
      <c r="K428" s="186"/>
      <c r="L428" s="187"/>
      <c r="M428" s="188" t="s">
        <v>1</v>
      </c>
      <c r="N428" s="189" t="s">
        <v>42</v>
      </c>
      <c r="P428" s="153">
        <f t="shared" si="71"/>
        <v>0</v>
      </c>
      <c r="Q428" s="153">
        <v>0</v>
      </c>
      <c r="R428" s="153">
        <f t="shared" si="72"/>
        <v>0</v>
      </c>
      <c r="S428" s="153">
        <v>0</v>
      </c>
      <c r="T428" s="154">
        <f t="shared" si="73"/>
        <v>0</v>
      </c>
      <c r="AR428" s="155" t="s">
        <v>481</v>
      </c>
      <c r="AT428" s="155" t="s">
        <v>454</v>
      </c>
      <c r="AU428" s="155" t="s">
        <v>88</v>
      </c>
      <c r="AY428" s="16" t="s">
        <v>317</v>
      </c>
      <c r="BE428" s="156">
        <f t="shared" si="74"/>
        <v>0</v>
      </c>
      <c r="BF428" s="156">
        <f t="shared" si="75"/>
        <v>0</v>
      </c>
      <c r="BG428" s="156">
        <f t="shared" si="76"/>
        <v>0</v>
      </c>
      <c r="BH428" s="156">
        <f t="shared" si="77"/>
        <v>0</v>
      </c>
      <c r="BI428" s="156">
        <f t="shared" si="78"/>
        <v>0</v>
      </c>
      <c r="BJ428" s="16" t="s">
        <v>88</v>
      </c>
      <c r="BK428" s="156">
        <f t="shared" si="79"/>
        <v>0</v>
      </c>
      <c r="BL428" s="16" t="s">
        <v>396</v>
      </c>
      <c r="BM428" s="155" t="s">
        <v>11189</v>
      </c>
    </row>
    <row r="429" spans="2:65" s="1" customFormat="1" ht="24.15" customHeight="1">
      <c r="B429" s="142"/>
      <c r="C429" s="179" t="s">
        <v>2728</v>
      </c>
      <c r="D429" s="179" t="s">
        <v>454</v>
      </c>
      <c r="E429" s="180" t="s">
        <v>11190</v>
      </c>
      <c r="F429" s="181" t="s">
        <v>11191</v>
      </c>
      <c r="G429" s="182" t="s">
        <v>467</v>
      </c>
      <c r="H429" s="183">
        <v>1</v>
      </c>
      <c r="I429" s="184"/>
      <c r="J429" s="185">
        <f t="shared" si="70"/>
        <v>0</v>
      </c>
      <c r="K429" s="186"/>
      <c r="L429" s="187"/>
      <c r="M429" s="188" t="s">
        <v>1</v>
      </c>
      <c r="N429" s="189" t="s">
        <v>42</v>
      </c>
      <c r="P429" s="153">
        <f t="shared" si="71"/>
        <v>0</v>
      </c>
      <c r="Q429" s="153">
        <v>0</v>
      </c>
      <c r="R429" s="153">
        <f t="shared" si="72"/>
        <v>0</v>
      </c>
      <c r="S429" s="153">
        <v>0</v>
      </c>
      <c r="T429" s="154">
        <f t="shared" si="73"/>
        <v>0</v>
      </c>
      <c r="AR429" s="155" t="s">
        <v>481</v>
      </c>
      <c r="AT429" s="155" t="s">
        <v>454</v>
      </c>
      <c r="AU429" s="155" t="s">
        <v>88</v>
      </c>
      <c r="AY429" s="16" t="s">
        <v>317</v>
      </c>
      <c r="BE429" s="156">
        <f t="shared" si="74"/>
        <v>0</v>
      </c>
      <c r="BF429" s="156">
        <f t="shared" si="75"/>
        <v>0</v>
      </c>
      <c r="BG429" s="156">
        <f t="shared" si="76"/>
        <v>0</v>
      </c>
      <c r="BH429" s="156">
        <f t="shared" si="77"/>
        <v>0</v>
      </c>
      <c r="BI429" s="156">
        <f t="shared" si="78"/>
        <v>0</v>
      </c>
      <c r="BJ429" s="16" t="s">
        <v>88</v>
      </c>
      <c r="BK429" s="156">
        <f t="shared" si="79"/>
        <v>0</v>
      </c>
      <c r="BL429" s="16" t="s">
        <v>396</v>
      </c>
      <c r="BM429" s="155" t="s">
        <v>11192</v>
      </c>
    </row>
    <row r="430" spans="2:65" s="1" customFormat="1" ht="24.15" customHeight="1">
      <c r="B430" s="142"/>
      <c r="C430" s="179" t="s">
        <v>2768</v>
      </c>
      <c r="D430" s="179" t="s">
        <v>454</v>
      </c>
      <c r="E430" s="180" t="s">
        <v>11193</v>
      </c>
      <c r="F430" s="181" t="s">
        <v>11194</v>
      </c>
      <c r="G430" s="182" t="s">
        <v>467</v>
      </c>
      <c r="H430" s="183">
        <v>1</v>
      </c>
      <c r="I430" s="184"/>
      <c r="J430" s="185">
        <f t="shared" si="70"/>
        <v>0</v>
      </c>
      <c r="K430" s="186"/>
      <c r="L430" s="187"/>
      <c r="M430" s="188" t="s">
        <v>1</v>
      </c>
      <c r="N430" s="189" t="s">
        <v>42</v>
      </c>
      <c r="P430" s="153">
        <f t="shared" si="71"/>
        <v>0</v>
      </c>
      <c r="Q430" s="153">
        <v>0</v>
      </c>
      <c r="R430" s="153">
        <f t="shared" si="72"/>
        <v>0</v>
      </c>
      <c r="S430" s="153">
        <v>0</v>
      </c>
      <c r="T430" s="154">
        <f t="shared" si="73"/>
        <v>0</v>
      </c>
      <c r="AR430" s="155" t="s">
        <v>481</v>
      </c>
      <c r="AT430" s="155" t="s">
        <v>454</v>
      </c>
      <c r="AU430" s="155" t="s">
        <v>88</v>
      </c>
      <c r="AY430" s="16" t="s">
        <v>317</v>
      </c>
      <c r="BE430" s="156">
        <f t="shared" si="74"/>
        <v>0</v>
      </c>
      <c r="BF430" s="156">
        <f t="shared" si="75"/>
        <v>0</v>
      </c>
      <c r="BG430" s="156">
        <f t="shared" si="76"/>
        <v>0</v>
      </c>
      <c r="BH430" s="156">
        <f t="shared" si="77"/>
        <v>0</v>
      </c>
      <c r="BI430" s="156">
        <f t="shared" si="78"/>
        <v>0</v>
      </c>
      <c r="BJ430" s="16" t="s">
        <v>88</v>
      </c>
      <c r="BK430" s="156">
        <f t="shared" si="79"/>
        <v>0</v>
      </c>
      <c r="BL430" s="16" t="s">
        <v>396</v>
      </c>
      <c r="BM430" s="155" t="s">
        <v>11195</v>
      </c>
    </row>
    <row r="431" spans="2:65" s="1" customFormat="1" ht="24.15" customHeight="1">
      <c r="B431" s="142"/>
      <c r="C431" s="179" t="s">
        <v>2774</v>
      </c>
      <c r="D431" s="179" t="s">
        <v>454</v>
      </c>
      <c r="E431" s="180" t="s">
        <v>11196</v>
      </c>
      <c r="F431" s="181" t="s">
        <v>11197</v>
      </c>
      <c r="G431" s="182" t="s">
        <v>467</v>
      </c>
      <c r="H431" s="183">
        <v>1</v>
      </c>
      <c r="I431" s="184"/>
      <c r="J431" s="185">
        <f t="shared" si="70"/>
        <v>0</v>
      </c>
      <c r="K431" s="186"/>
      <c r="L431" s="187"/>
      <c r="M431" s="188" t="s">
        <v>1</v>
      </c>
      <c r="N431" s="189" t="s">
        <v>42</v>
      </c>
      <c r="P431" s="153">
        <f t="shared" si="71"/>
        <v>0</v>
      </c>
      <c r="Q431" s="153">
        <v>0</v>
      </c>
      <c r="R431" s="153">
        <f t="shared" si="72"/>
        <v>0</v>
      </c>
      <c r="S431" s="153">
        <v>0</v>
      </c>
      <c r="T431" s="154">
        <f t="shared" si="73"/>
        <v>0</v>
      </c>
      <c r="AR431" s="155" t="s">
        <v>481</v>
      </c>
      <c r="AT431" s="155" t="s">
        <v>454</v>
      </c>
      <c r="AU431" s="155" t="s">
        <v>88</v>
      </c>
      <c r="AY431" s="16" t="s">
        <v>317</v>
      </c>
      <c r="BE431" s="156">
        <f t="shared" si="74"/>
        <v>0</v>
      </c>
      <c r="BF431" s="156">
        <f t="shared" si="75"/>
        <v>0</v>
      </c>
      <c r="BG431" s="156">
        <f t="shared" si="76"/>
        <v>0</v>
      </c>
      <c r="BH431" s="156">
        <f t="shared" si="77"/>
        <v>0</v>
      </c>
      <c r="BI431" s="156">
        <f t="shared" si="78"/>
        <v>0</v>
      </c>
      <c r="BJ431" s="16" t="s">
        <v>88</v>
      </c>
      <c r="BK431" s="156">
        <f t="shared" si="79"/>
        <v>0</v>
      </c>
      <c r="BL431" s="16" t="s">
        <v>396</v>
      </c>
      <c r="BM431" s="155" t="s">
        <v>11198</v>
      </c>
    </row>
    <row r="432" spans="2:65" s="1" customFormat="1" ht="24.15" customHeight="1">
      <c r="B432" s="142"/>
      <c r="C432" s="179" t="s">
        <v>2782</v>
      </c>
      <c r="D432" s="179" t="s">
        <v>454</v>
      </c>
      <c r="E432" s="180" t="s">
        <v>11199</v>
      </c>
      <c r="F432" s="181" t="s">
        <v>11200</v>
      </c>
      <c r="G432" s="182" t="s">
        <v>467</v>
      </c>
      <c r="H432" s="183">
        <v>1</v>
      </c>
      <c r="I432" s="184"/>
      <c r="J432" s="185">
        <f t="shared" si="70"/>
        <v>0</v>
      </c>
      <c r="K432" s="186"/>
      <c r="L432" s="187"/>
      <c r="M432" s="188" t="s">
        <v>1</v>
      </c>
      <c r="N432" s="189" t="s">
        <v>42</v>
      </c>
      <c r="P432" s="153">
        <f t="shared" si="71"/>
        <v>0</v>
      </c>
      <c r="Q432" s="153">
        <v>0</v>
      </c>
      <c r="R432" s="153">
        <f t="shared" si="72"/>
        <v>0</v>
      </c>
      <c r="S432" s="153">
        <v>0</v>
      </c>
      <c r="T432" s="154">
        <f t="shared" si="73"/>
        <v>0</v>
      </c>
      <c r="AR432" s="155" t="s">
        <v>481</v>
      </c>
      <c r="AT432" s="155" t="s">
        <v>454</v>
      </c>
      <c r="AU432" s="155" t="s">
        <v>88</v>
      </c>
      <c r="AY432" s="16" t="s">
        <v>317</v>
      </c>
      <c r="BE432" s="156">
        <f t="shared" si="74"/>
        <v>0</v>
      </c>
      <c r="BF432" s="156">
        <f t="shared" si="75"/>
        <v>0</v>
      </c>
      <c r="BG432" s="156">
        <f t="shared" si="76"/>
        <v>0</v>
      </c>
      <c r="BH432" s="156">
        <f t="shared" si="77"/>
        <v>0</v>
      </c>
      <c r="BI432" s="156">
        <f t="shared" si="78"/>
        <v>0</v>
      </c>
      <c r="BJ432" s="16" t="s">
        <v>88</v>
      </c>
      <c r="BK432" s="156">
        <f t="shared" si="79"/>
        <v>0</v>
      </c>
      <c r="BL432" s="16" t="s">
        <v>396</v>
      </c>
      <c r="BM432" s="155" t="s">
        <v>11201</v>
      </c>
    </row>
    <row r="433" spans="2:65" s="1" customFormat="1" ht="24.15" customHeight="1">
      <c r="B433" s="142"/>
      <c r="C433" s="179" t="s">
        <v>2787</v>
      </c>
      <c r="D433" s="179" t="s">
        <v>454</v>
      </c>
      <c r="E433" s="180" t="s">
        <v>11202</v>
      </c>
      <c r="F433" s="181" t="s">
        <v>11203</v>
      </c>
      <c r="G433" s="182" t="s">
        <v>467</v>
      </c>
      <c r="H433" s="183">
        <v>1</v>
      </c>
      <c r="I433" s="184"/>
      <c r="J433" s="185">
        <f t="shared" si="70"/>
        <v>0</v>
      </c>
      <c r="K433" s="186"/>
      <c r="L433" s="187"/>
      <c r="M433" s="188" t="s">
        <v>1</v>
      </c>
      <c r="N433" s="189" t="s">
        <v>42</v>
      </c>
      <c r="P433" s="153">
        <f t="shared" si="71"/>
        <v>0</v>
      </c>
      <c r="Q433" s="153">
        <v>0</v>
      </c>
      <c r="R433" s="153">
        <f t="shared" si="72"/>
        <v>0</v>
      </c>
      <c r="S433" s="153">
        <v>0</v>
      </c>
      <c r="T433" s="154">
        <f t="shared" si="73"/>
        <v>0</v>
      </c>
      <c r="AR433" s="155" t="s">
        <v>481</v>
      </c>
      <c r="AT433" s="155" t="s">
        <v>454</v>
      </c>
      <c r="AU433" s="155" t="s">
        <v>88</v>
      </c>
      <c r="AY433" s="16" t="s">
        <v>317</v>
      </c>
      <c r="BE433" s="156">
        <f t="shared" si="74"/>
        <v>0</v>
      </c>
      <c r="BF433" s="156">
        <f t="shared" si="75"/>
        <v>0</v>
      </c>
      <c r="BG433" s="156">
        <f t="shared" si="76"/>
        <v>0</v>
      </c>
      <c r="BH433" s="156">
        <f t="shared" si="77"/>
        <v>0</v>
      </c>
      <c r="BI433" s="156">
        <f t="shared" si="78"/>
        <v>0</v>
      </c>
      <c r="BJ433" s="16" t="s">
        <v>88</v>
      </c>
      <c r="BK433" s="156">
        <f t="shared" si="79"/>
        <v>0</v>
      </c>
      <c r="BL433" s="16" t="s">
        <v>396</v>
      </c>
      <c r="BM433" s="155" t="s">
        <v>11204</v>
      </c>
    </row>
    <row r="434" spans="2:65" s="1" customFormat="1" ht="24.15" customHeight="1">
      <c r="B434" s="142"/>
      <c r="C434" s="179" t="s">
        <v>2793</v>
      </c>
      <c r="D434" s="179" t="s">
        <v>454</v>
      </c>
      <c r="E434" s="180" t="s">
        <v>11205</v>
      </c>
      <c r="F434" s="181" t="s">
        <v>11206</v>
      </c>
      <c r="G434" s="182" t="s">
        <v>467</v>
      </c>
      <c r="H434" s="183">
        <v>1</v>
      </c>
      <c r="I434" s="184"/>
      <c r="J434" s="185">
        <f t="shared" si="70"/>
        <v>0</v>
      </c>
      <c r="K434" s="186"/>
      <c r="L434" s="187"/>
      <c r="M434" s="188" t="s">
        <v>1</v>
      </c>
      <c r="N434" s="189" t="s">
        <v>42</v>
      </c>
      <c r="P434" s="153">
        <f t="shared" si="71"/>
        <v>0</v>
      </c>
      <c r="Q434" s="153">
        <v>0</v>
      </c>
      <c r="R434" s="153">
        <f t="shared" si="72"/>
        <v>0</v>
      </c>
      <c r="S434" s="153">
        <v>0</v>
      </c>
      <c r="T434" s="154">
        <f t="shared" si="73"/>
        <v>0</v>
      </c>
      <c r="AR434" s="155" t="s">
        <v>481</v>
      </c>
      <c r="AT434" s="155" t="s">
        <v>454</v>
      </c>
      <c r="AU434" s="155" t="s">
        <v>88</v>
      </c>
      <c r="AY434" s="16" t="s">
        <v>317</v>
      </c>
      <c r="BE434" s="156">
        <f t="shared" si="74"/>
        <v>0</v>
      </c>
      <c r="BF434" s="156">
        <f t="shared" si="75"/>
        <v>0</v>
      </c>
      <c r="BG434" s="156">
        <f t="shared" si="76"/>
        <v>0</v>
      </c>
      <c r="BH434" s="156">
        <f t="shared" si="77"/>
        <v>0</v>
      </c>
      <c r="BI434" s="156">
        <f t="shared" si="78"/>
        <v>0</v>
      </c>
      <c r="BJ434" s="16" t="s">
        <v>88</v>
      </c>
      <c r="BK434" s="156">
        <f t="shared" si="79"/>
        <v>0</v>
      </c>
      <c r="BL434" s="16" t="s">
        <v>396</v>
      </c>
      <c r="BM434" s="155" t="s">
        <v>11207</v>
      </c>
    </row>
    <row r="435" spans="2:65" s="1" customFormat="1" ht="24.15" customHeight="1">
      <c r="B435" s="142"/>
      <c r="C435" s="179" t="s">
        <v>2806</v>
      </c>
      <c r="D435" s="179" t="s">
        <v>454</v>
      </c>
      <c r="E435" s="180" t="s">
        <v>11208</v>
      </c>
      <c r="F435" s="181" t="s">
        <v>11209</v>
      </c>
      <c r="G435" s="182" t="s">
        <v>467</v>
      </c>
      <c r="H435" s="183">
        <v>1</v>
      </c>
      <c r="I435" s="184"/>
      <c r="J435" s="185">
        <f t="shared" si="70"/>
        <v>0</v>
      </c>
      <c r="K435" s="186"/>
      <c r="L435" s="187"/>
      <c r="M435" s="188" t="s">
        <v>1</v>
      </c>
      <c r="N435" s="189" t="s">
        <v>42</v>
      </c>
      <c r="P435" s="153">
        <f t="shared" si="71"/>
        <v>0</v>
      </c>
      <c r="Q435" s="153">
        <v>0</v>
      </c>
      <c r="R435" s="153">
        <f t="shared" si="72"/>
        <v>0</v>
      </c>
      <c r="S435" s="153">
        <v>0</v>
      </c>
      <c r="T435" s="154">
        <f t="shared" si="73"/>
        <v>0</v>
      </c>
      <c r="AR435" s="155" t="s">
        <v>481</v>
      </c>
      <c r="AT435" s="155" t="s">
        <v>454</v>
      </c>
      <c r="AU435" s="155" t="s">
        <v>88</v>
      </c>
      <c r="AY435" s="16" t="s">
        <v>317</v>
      </c>
      <c r="BE435" s="156">
        <f t="shared" si="74"/>
        <v>0</v>
      </c>
      <c r="BF435" s="156">
        <f t="shared" si="75"/>
        <v>0</v>
      </c>
      <c r="BG435" s="156">
        <f t="shared" si="76"/>
        <v>0</v>
      </c>
      <c r="BH435" s="156">
        <f t="shared" si="77"/>
        <v>0</v>
      </c>
      <c r="BI435" s="156">
        <f t="shared" si="78"/>
        <v>0</v>
      </c>
      <c r="BJ435" s="16" t="s">
        <v>88</v>
      </c>
      <c r="BK435" s="156">
        <f t="shared" si="79"/>
        <v>0</v>
      </c>
      <c r="BL435" s="16" t="s">
        <v>396</v>
      </c>
      <c r="BM435" s="155" t="s">
        <v>11210</v>
      </c>
    </row>
    <row r="436" spans="2:65" s="1" customFormat="1" ht="24.15" customHeight="1">
      <c r="B436" s="142"/>
      <c r="C436" s="179" t="s">
        <v>2810</v>
      </c>
      <c r="D436" s="179" t="s">
        <v>454</v>
      </c>
      <c r="E436" s="180" t="s">
        <v>11211</v>
      </c>
      <c r="F436" s="181" t="s">
        <v>11209</v>
      </c>
      <c r="G436" s="182" t="s">
        <v>467</v>
      </c>
      <c r="H436" s="183">
        <v>1</v>
      </c>
      <c r="I436" s="184"/>
      <c r="J436" s="185">
        <f t="shared" si="70"/>
        <v>0</v>
      </c>
      <c r="K436" s="186"/>
      <c r="L436" s="187"/>
      <c r="M436" s="188" t="s">
        <v>1</v>
      </c>
      <c r="N436" s="189" t="s">
        <v>42</v>
      </c>
      <c r="P436" s="153">
        <f t="shared" si="71"/>
        <v>0</v>
      </c>
      <c r="Q436" s="153">
        <v>0</v>
      </c>
      <c r="R436" s="153">
        <f t="shared" si="72"/>
        <v>0</v>
      </c>
      <c r="S436" s="153">
        <v>0</v>
      </c>
      <c r="T436" s="154">
        <f t="shared" si="73"/>
        <v>0</v>
      </c>
      <c r="AR436" s="155" t="s">
        <v>481</v>
      </c>
      <c r="AT436" s="155" t="s">
        <v>454</v>
      </c>
      <c r="AU436" s="155" t="s">
        <v>88</v>
      </c>
      <c r="AY436" s="16" t="s">
        <v>317</v>
      </c>
      <c r="BE436" s="156">
        <f t="shared" si="74"/>
        <v>0</v>
      </c>
      <c r="BF436" s="156">
        <f t="shared" si="75"/>
        <v>0</v>
      </c>
      <c r="BG436" s="156">
        <f t="shared" si="76"/>
        <v>0</v>
      </c>
      <c r="BH436" s="156">
        <f t="shared" si="77"/>
        <v>0</v>
      </c>
      <c r="BI436" s="156">
        <f t="shared" si="78"/>
        <v>0</v>
      </c>
      <c r="BJ436" s="16" t="s">
        <v>88</v>
      </c>
      <c r="BK436" s="156">
        <f t="shared" si="79"/>
        <v>0</v>
      </c>
      <c r="BL436" s="16" t="s">
        <v>396</v>
      </c>
      <c r="BM436" s="155" t="s">
        <v>11212</v>
      </c>
    </row>
    <row r="437" spans="2:65" s="1" customFormat="1" ht="33" customHeight="1">
      <c r="B437" s="142"/>
      <c r="C437" s="179" t="s">
        <v>2814</v>
      </c>
      <c r="D437" s="179" t="s">
        <v>454</v>
      </c>
      <c r="E437" s="180" t="s">
        <v>11213</v>
      </c>
      <c r="F437" s="181" t="s">
        <v>11214</v>
      </c>
      <c r="G437" s="182" t="s">
        <v>10668</v>
      </c>
      <c r="H437" s="183">
        <v>55</v>
      </c>
      <c r="I437" s="184"/>
      <c r="J437" s="185">
        <f t="shared" si="70"/>
        <v>0</v>
      </c>
      <c r="K437" s="186"/>
      <c r="L437" s="187"/>
      <c r="M437" s="188" t="s">
        <v>1</v>
      </c>
      <c r="N437" s="189" t="s">
        <v>42</v>
      </c>
      <c r="P437" s="153">
        <f t="shared" si="71"/>
        <v>0</v>
      </c>
      <c r="Q437" s="153">
        <v>0</v>
      </c>
      <c r="R437" s="153">
        <f t="shared" si="72"/>
        <v>0</v>
      </c>
      <c r="S437" s="153">
        <v>0</v>
      </c>
      <c r="T437" s="154">
        <f t="shared" si="73"/>
        <v>0</v>
      </c>
      <c r="AR437" s="155" t="s">
        <v>481</v>
      </c>
      <c r="AT437" s="155" t="s">
        <v>454</v>
      </c>
      <c r="AU437" s="155" t="s">
        <v>88</v>
      </c>
      <c r="AY437" s="16" t="s">
        <v>317</v>
      </c>
      <c r="BE437" s="156">
        <f t="shared" si="74"/>
        <v>0</v>
      </c>
      <c r="BF437" s="156">
        <f t="shared" si="75"/>
        <v>0</v>
      </c>
      <c r="BG437" s="156">
        <f t="shared" si="76"/>
        <v>0</v>
      </c>
      <c r="BH437" s="156">
        <f t="shared" si="77"/>
        <v>0</v>
      </c>
      <c r="BI437" s="156">
        <f t="shared" si="78"/>
        <v>0</v>
      </c>
      <c r="BJ437" s="16" t="s">
        <v>88</v>
      </c>
      <c r="BK437" s="156">
        <f t="shared" si="79"/>
        <v>0</v>
      </c>
      <c r="BL437" s="16" t="s">
        <v>396</v>
      </c>
      <c r="BM437" s="155" t="s">
        <v>11215</v>
      </c>
    </row>
    <row r="438" spans="2:65" s="1" customFormat="1" ht="33" customHeight="1">
      <c r="B438" s="142"/>
      <c r="C438" s="179" t="s">
        <v>555</v>
      </c>
      <c r="D438" s="179" t="s">
        <v>454</v>
      </c>
      <c r="E438" s="180" t="s">
        <v>11216</v>
      </c>
      <c r="F438" s="181" t="s">
        <v>11217</v>
      </c>
      <c r="G438" s="182" t="s">
        <v>10668</v>
      </c>
      <c r="H438" s="183">
        <v>60</v>
      </c>
      <c r="I438" s="184"/>
      <c r="J438" s="185">
        <f t="shared" si="70"/>
        <v>0</v>
      </c>
      <c r="K438" s="186"/>
      <c r="L438" s="187"/>
      <c r="M438" s="188" t="s">
        <v>1</v>
      </c>
      <c r="N438" s="189" t="s">
        <v>42</v>
      </c>
      <c r="P438" s="153">
        <f t="shared" si="71"/>
        <v>0</v>
      </c>
      <c r="Q438" s="153">
        <v>0</v>
      </c>
      <c r="R438" s="153">
        <f t="shared" si="72"/>
        <v>0</v>
      </c>
      <c r="S438" s="153">
        <v>0</v>
      </c>
      <c r="T438" s="154">
        <f t="shared" si="73"/>
        <v>0</v>
      </c>
      <c r="AR438" s="155" t="s">
        <v>481</v>
      </c>
      <c r="AT438" s="155" t="s">
        <v>454</v>
      </c>
      <c r="AU438" s="155" t="s">
        <v>88</v>
      </c>
      <c r="AY438" s="16" t="s">
        <v>317</v>
      </c>
      <c r="BE438" s="156">
        <f t="shared" si="74"/>
        <v>0</v>
      </c>
      <c r="BF438" s="156">
        <f t="shared" si="75"/>
        <v>0</v>
      </c>
      <c r="BG438" s="156">
        <f t="shared" si="76"/>
        <v>0</v>
      </c>
      <c r="BH438" s="156">
        <f t="shared" si="77"/>
        <v>0</v>
      </c>
      <c r="BI438" s="156">
        <f t="shared" si="78"/>
        <v>0</v>
      </c>
      <c r="BJ438" s="16" t="s">
        <v>88</v>
      </c>
      <c r="BK438" s="156">
        <f t="shared" si="79"/>
        <v>0</v>
      </c>
      <c r="BL438" s="16" t="s">
        <v>396</v>
      </c>
      <c r="BM438" s="155" t="s">
        <v>11218</v>
      </c>
    </row>
    <row r="439" spans="2:65" s="1" customFormat="1" ht="33" customHeight="1">
      <c r="B439" s="142"/>
      <c r="C439" s="179" t="s">
        <v>2847</v>
      </c>
      <c r="D439" s="179" t="s">
        <v>454</v>
      </c>
      <c r="E439" s="180" t="s">
        <v>11219</v>
      </c>
      <c r="F439" s="181" t="s">
        <v>11220</v>
      </c>
      <c r="G439" s="182" t="s">
        <v>10668</v>
      </c>
      <c r="H439" s="183">
        <v>12</v>
      </c>
      <c r="I439" s="184"/>
      <c r="J439" s="185">
        <f t="shared" si="70"/>
        <v>0</v>
      </c>
      <c r="K439" s="186"/>
      <c r="L439" s="187"/>
      <c r="M439" s="188" t="s">
        <v>1</v>
      </c>
      <c r="N439" s="189" t="s">
        <v>42</v>
      </c>
      <c r="P439" s="153">
        <f t="shared" si="71"/>
        <v>0</v>
      </c>
      <c r="Q439" s="153">
        <v>0</v>
      </c>
      <c r="R439" s="153">
        <f t="shared" si="72"/>
        <v>0</v>
      </c>
      <c r="S439" s="153">
        <v>0</v>
      </c>
      <c r="T439" s="154">
        <f t="shared" si="73"/>
        <v>0</v>
      </c>
      <c r="AR439" s="155" t="s">
        <v>481</v>
      </c>
      <c r="AT439" s="155" t="s">
        <v>454</v>
      </c>
      <c r="AU439" s="155" t="s">
        <v>88</v>
      </c>
      <c r="AY439" s="16" t="s">
        <v>317</v>
      </c>
      <c r="BE439" s="156">
        <f t="shared" si="74"/>
        <v>0</v>
      </c>
      <c r="BF439" s="156">
        <f t="shared" si="75"/>
        <v>0</v>
      </c>
      <c r="BG439" s="156">
        <f t="shared" si="76"/>
        <v>0</v>
      </c>
      <c r="BH439" s="156">
        <f t="shared" si="77"/>
        <v>0</v>
      </c>
      <c r="BI439" s="156">
        <f t="shared" si="78"/>
        <v>0</v>
      </c>
      <c r="BJ439" s="16" t="s">
        <v>88</v>
      </c>
      <c r="BK439" s="156">
        <f t="shared" si="79"/>
        <v>0</v>
      </c>
      <c r="BL439" s="16" t="s">
        <v>396</v>
      </c>
      <c r="BM439" s="155" t="s">
        <v>11221</v>
      </c>
    </row>
    <row r="440" spans="2:65" s="1" customFormat="1" ht="37.75" customHeight="1">
      <c r="B440" s="142"/>
      <c r="C440" s="179" t="s">
        <v>2851</v>
      </c>
      <c r="D440" s="179" t="s">
        <v>454</v>
      </c>
      <c r="E440" s="180" t="s">
        <v>11222</v>
      </c>
      <c r="F440" s="181" t="s">
        <v>11223</v>
      </c>
      <c r="G440" s="182" t="s">
        <v>10668</v>
      </c>
      <c r="H440" s="183">
        <v>20</v>
      </c>
      <c r="I440" s="184"/>
      <c r="J440" s="185">
        <f t="shared" si="70"/>
        <v>0</v>
      </c>
      <c r="K440" s="186"/>
      <c r="L440" s="187"/>
      <c r="M440" s="188" t="s">
        <v>1</v>
      </c>
      <c r="N440" s="189" t="s">
        <v>42</v>
      </c>
      <c r="P440" s="153">
        <f t="shared" si="71"/>
        <v>0</v>
      </c>
      <c r="Q440" s="153">
        <v>0</v>
      </c>
      <c r="R440" s="153">
        <f t="shared" si="72"/>
        <v>0</v>
      </c>
      <c r="S440" s="153">
        <v>0</v>
      </c>
      <c r="T440" s="154">
        <f t="shared" si="73"/>
        <v>0</v>
      </c>
      <c r="AR440" s="155" t="s">
        <v>481</v>
      </c>
      <c r="AT440" s="155" t="s">
        <v>454</v>
      </c>
      <c r="AU440" s="155" t="s">
        <v>88</v>
      </c>
      <c r="AY440" s="16" t="s">
        <v>317</v>
      </c>
      <c r="BE440" s="156">
        <f t="shared" si="74"/>
        <v>0</v>
      </c>
      <c r="BF440" s="156">
        <f t="shared" si="75"/>
        <v>0</v>
      </c>
      <c r="BG440" s="156">
        <f t="shared" si="76"/>
        <v>0</v>
      </c>
      <c r="BH440" s="156">
        <f t="shared" si="77"/>
        <v>0</v>
      </c>
      <c r="BI440" s="156">
        <f t="shared" si="78"/>
        <v>0</v>
      </c>
      <c r="BJ440" s="16" t="s">
        <v>88</v>
      </c>
      <c r="BK440" s="156">
        <f t="shared" si="79"/>
        <v>0</v>
      </c>
      <c r="BL440" s="16" t="s">
        <v>396</v>
      </c>
      <c r="BM440" s="155" t="s">
        <v>11224</v>
      </c>
    </row>
    <row r="441" spans="2:65" s="1" customFormat="1" ht="37.75" customHeight="1">
      <c r="B441" s="142"/>
      <c r="C441" s="179" t="s">
        <v>2855</v>
      </c>
      <c r="D441" s="179" t="s">
        <v>454</v>
      </c>
      <c r="E441" s="180" t="s">
        <v>11225</v>
      </c>
      <c r="F441" s="181" t="s">
        <v>11226</v>
      </c>
      <c r="G441" s="182" t="s">
        <v>10668</v>
      </c>
      <c r="H441" s="183">
        <v>155</v>
      </c>
      <c r="I441" s="184"/>
      <c r="J441" s="185">
        <f t="shared" si="70"/>
        <v>0</v>
      </c>
      <c r="K441" s="186"/>
      <c r="L441" s="187"/>
      <c r="M441" s="188" t="s">
        <v>1</v>
      </c>
      <c r="N441" s="189" t="s">
        <v>42</v>
      </c>
      <c r="P441" s="153">
        <f t="shared" si="71"/>
        <v>0</v>
      </c>
      <c r="Q441" s="153">
        <v>0</v>
      </c>
      <c r="R441" s="153">
        <f t="shared" si="72"/>
        <v>0</v>
      </c>
      <c r="S441" s="153">
        <v>0</v>
      </c>
      <c r="T441" s="154">
        <f t="shared" si="73"/>
        <v>0</v>
      </c>
      <c r="AR441" s="155" t="s">
        <v>481</v>
      </c>
      <c r="AT441" s="155" t="s">
        <v>454</v>
      </c>
      <c r="AU441" s="155" t="s">
        <v>88</v>
      </c>
      <c r="AY441" s="16" t="s">
        <v>317</v>
      </c>
      <c r="BE441" s="156">
        <f t="shared" si="74"/>
        <v>0</v>
      </c>
      <c r="BF441" s="156">
        <f t="shared" si="75"/>
        <v>0</v>
      </c>
      <c r="BG441" s="156">
        <f t="shared" si="76"/>
        <v>0</v>
      </c>
      <c r="BH441" s="156">
        <f t="shared" si="77"/>
        <v>0</v>
      </c>
      <c r="BI441" s="156">
        <f t="shared" si="78"/>
        <v>0</v>
      </c>
      <c r="BJ441" s="16" t="s">
        <v>88</v>
      </c>
      <c r="BK441" s="156">
        <f t="shared" si="79"/>
        <v>0</v>
      </c>
      <c r="BL441" s="16" t="s">
        <v>396</v>
      </c>
      <c r="BM441" s="155" t="s">
        <v>11227</v>
      </c>
    </row>
    <row r="442" spans="2:65" s="1" customFormat="1" ht="37.75" customHeight="1">
      <c r="B442" s="142"/>
      <c r="C442" s="179" t="s">
        <v>2860</v>
      </c>
      <c r="D442" s="179" t="s">
        <v>454</v>
      </c>
      <c r="E442" s="180" t="s">
        <v>11228</v>
      </c>
      <c r="F442" s="181" t="s">
        <v>11229</v>
      </c>
      <c r="G442" s="182" t="s">
        <v>10668</v>
      </c>
      <c r="H442" s="183">
        <v>10</v>
      </c>
      <c r="I442" s="184"/>
      <c r="J442" s="185">
        <f t="shared" si="70"/>
        <v>0</v>
      </c>
      <c r="K442" s="186"/>
      <c r="L442" s="187"/>
      <c r="M442" s="188" t="s">
        <v>1</v>
      </c>
      <c r="N442" s="189" t="s">
        <v>42</v>
      </c>
      <c r="P442" s="153">
        <f t="shared" si="71"/>
        <v>0</v>
      </c>
      <c r="Q442" s="153">
        <v>0</v>
      </c>
      <c r="R442" s="153">
        <f t="shared" si="72"/>
        <v>0</v>
      </c>
      <c r="S442" s="153">
        <v>0</v>
      </c>
      <c r="T442" s="154">
        <f t="shared" si="73"/>
        <v>0</v>
      </c>
      <c r="AR442" s="155" t="s">
        <v>481</v>
      </c>
      <c r="AT442" s="155" t="s">
        <v>454</v>
      </c>
      <c r="AU442" s="155" t="s">
        <v>88</v>
      </c>
      <c r="AY442" s="16" t="s">
        <v>317</v>
      </c>
      <c r="BE442" s="156">
        <f t="shared" si="74"/>
        <v>0</v>
      </c>
      <c r="BF442" s="156">
        <f t="shared" si="75"/>
        <v>0</v>
      </c>
      <c r="BG442" s="156">
        <f t="shared" si="76"/>
        <v>0</v>
      </c>
      <c r="BH442" s="156">
        <f t="shared" si="77"/>
        <v>0</v>
      </c>
      <c r="BI442" s="156">
        <f t="shared" si="78"/>
        <v>0</v>
      </c>
      <c r="BJ442" s="16" t="s">
        <v>88</v>
      </c>
      <c r="BK442" s="156">
        <f t="shared" si="79"/>
        <v>0</v>
      </c>
      <c r="BL442" s="16" t="s">
        <v>396</v>
      </c>
      <c r="BM442" s="155" t="s">
        <v>11230</v>
      </c>
    </row>
    <row r="443" spans="2:65" s="1" customFormat="1" ht="16.5" customHeight="1">
      <c r="B443" s="142"/>
      <c r="C443" s="179" t="s">
        <v>2865</v>
      </c>
      <c r="D443" s="179" t="s">
        <v>454</v>
      </c>
      <c r="E443" s="180" t="s">
        <v>10737</v>
      </c>
      <c r="F443" s="181" t="s">
        <v>10738</v>
      </c>
      <c r="G443" s="182" t="s">
        <v>467</v>
      </c>
      <c r="H443" s="183">
        <v>10</v>
      </c>
      <c r="I443" s="184"/>
      <c r="J443" s="185">
        <f t="shared" si="70"/>
        <v>0</v>
      </c>
      <c r="K443" s="186"/>
      <c r="L443" s="187"/>
      <c r="M443" s="188" t="s">
        <v>1</v>
      </c>
      <c r="N443" s="189" t="s">
        <v>42</v>
      </c>
      <c r="P443" s="153">
        <f t="shared" si="71"/>
        <v>0</v>
      </c>
      <c r="Q443" s="153">
        <v>0</v>
      </c>
      <c r="R443" s="153">
        <f t="shared" si="72"/>
        <v>0</v>
      </c>
      <c r="S443" s="153">
        <v>0</v>
      </c>
      <c r="T443" s="154">
        <f t="shared" si="73"/>
        <v>0</v>
      </c>
      <c r="AR443" s="155" t="s">
        <v>481</v>
      </c>
      <c r="AT443" s="155" t="s">
        <v>454</v>
      </c>
      <c r="AU443" s="155" t="s">
        <v>88</v>
      </c>
      <c r="AY443" s="16" t="s">
        <v>317</v>
      </c>
      <c r="BE443" s="156">
        <f t="shared" si="74"/>
        <v>0</v>
      </c>
      <c r="BF443" s="156">
        <f t="shared" si="75"/>
        <v>0</v>
      </c>
      <c r="BG443" s="156">
        <f t="shared" si="76"/>
        <v>0</v>
      </c>
      <c r="BH443" s="156">
        <f t="shared" si="77"/>
        <v>0</v>
      </c>
      <c r="BI443" s="156">
        <f t="shared" si="78"/>
        <v>0</v>
      </c>
      <c r="BJ443" s="16" t="s">
        <v>88</v>
      </c>
      <c r="BK443" s="156">
        <f t="shared" si="79"/>
        <v>0</v>
      </c>
      <c r="BL443" s="16" t="s">
        <v>396</v>
      </c>
      <c r="BM443" s="155" t="s">
        <v>11231</v>
      </c>
    </row>
    <row r="444" spans="2:65" s="1" customFormat="1" ht="16.5" customHeight="1">
      <c r="B444" s="142"/>
      <c r="C444" s="179" t="s">
        <v>831</v>
      </c>
      <c r="D444" s="179" t="s">
        <v>454</v>
      </c>
      <c r="E444" s="180" t="s">
        <v>10740</v>
      </c>
      <c r="F444" s="181" t="s">
        <v>10741</v>
      </c>
      <c r="G444" s="182" t="s">
        <v>467</v>
      </c>
      <c r="H444" s="183">
        <v>6</v>
      </c>
      <c r="I444" s="184"/>
      <c r="J444" s="185">
        <f t="shared" si="70"/>
        <v>0</v>
      </c>
      <c r="K444" s="186"/>
      <c r="L444" s="187"/>
      <c r="M444" s="188" t="s">
        <v>1</v>
      </c>
      <c r="N444" s="189" t="s">
        <v>42</v>
      </c>
      <c r="P444" s="153">
        <f t="shared" si="71"/>
        <v>0</v>
      </c>
      <c r="Q444" s="153">
        <v>0</v>
      </c>
      <c r="R444" s="153">
        <f t="shared" si="72"/>
        <v>0</v>
      </c>
      <c r="S444" s="153">
        <v>0</v>
      </c>
      <c r="T444" s="154">
        <f t="shared" si="73"/>
        <v>0</v>
      </c>
      <c r="AR444" s="155" t="s">
        <v>481</v>
      </c>
      <c r="AT444" s="155" t="s">
        <v>454</v>
      </c>
      <c r="AU444" s="155" t="s">
        <v>88</v>
      </c>
      <c r="AY444" s="16" t="s">
        <v>317</v>
      </c>
      <c r="BE444" s="156">
        <f t="shared" si="74"/>
        <v>0</v>
      </c>
      <c r="BF444" s="156">
        <f t="shared" si="75"/>
        <v>0</v>
      </c>
      <c r="BG444" s="156">
        <f t="shared" si="76"/>
        <v>0</v>
      </c>
      <c r="BH444" s="156">
        <f t="shared" si="77"/>
        <v>0</v>
      </c>
      <c r="BI444" s="156">
        <f t="shared" si="78"/>
        <v>0</v>
      </c>
      <c r="BJ444" s="16" t="s">
        <v>88</v>
      </c>
      <c r="BK444" s="156">
        <f t="shared" si="79"/>
        <v>0</v>
      </c>
      <c r="BL444" s="16" t="s">
        <v>396</v>
      </c>
      <c r="BM444" s="155" t="s">
        <v>11232</v>
      </c>
    </row>
    <row r="445" spans="2:65" s="1" customFormat="1" ht="21.75" customHeight="1">
      <c r="B445" s="142"/>
      <c r="C445" s="179" t="s">
        <v>2872</v>
      </c>
      <c r="D445" s="179" t="s">
        <v>454</v>
      </c>
      <c r="E445" s="180" t="s">
        <v>11233</v>
      </c>
      <c r="F445" s="181" t="s">
        <v>11234</v>
      </c>
      <c r="G445" s="182" t="s">
        <v>10668</v>
      </c>
      <c r="H445" s="183">
        <v>35</v>
      </c>
      <c r="I445" s="184"/>
      <c r="J445" s="185">
        <f t="shared" si="70"/>
        <v>0</v>
      </c>
      <c r="K445" s="186"/>
      <c r="L445" s="187"/>
      <c r="M445" s="188" t="s">
        <v>1</v>
      </c>
      <c r="N445" s="189" t="s">
        <v>42</v>
      </c>
      <c r="P445" s="153">
        <f t="shared" si="71"/>
        <v>0</v>
      </c>
      <c r="Q445" s="153">
        <v>0</v>
      </c>
      <c r="R445" s="153">
        <f t="shared" si="72"/>
        <v>0</v>
      </c>
      <c r="S445" s="153">
        <v>0</v>
      </c>
      <c r="T445" s="154">
        <f t="shared" si="73"/>
        <v>0</v>
      </c>
      <c r="AR445" s="155" t="s">
        <v>481</v>
      </c>
      <c r="AT445" s="155" t="s">
        <v>454</v>
      </c>
      <c r="AU445" s="155" t="s">
        <v>88</v>
      </c>
      <c r="AY445" s="16" t="s">
        <v>317</v>
      </c>
      <c r="BE445" s="156">
        <f t="shared" si="74"/>
        <v>0</v>
      </c>
      <c r="BF445" s="156">
        <f t="shared" si="75"/>
        <v>0</v>
      </c>
      <c r="BG445" s="156">
        <f t="shared" si="76"/>
        <v>0</v>
      </c>
      <c r="BH445" s="156">
        <f t="shared" si="77"/>
        <v>0</v>
      </c>
      <c r="BI445" s="156">
        <f t="shared" si="78"/>
        <v>0</v>
      </c>
      <c r="BJ445" s="16" t="s">
        <v>88</v>
      </c>
      <c r="BK445" s="156">
        <f t="shared" si="79"/>
        <v>0</v>
      </c>
      <c r="BL445" s="16" t="s">
        <v>396</v>
      </c>
      <c r="BM445" s="155" t="s">
        <v>11235</v>
      </c>
    </row>
    <row r="446" spans="2:65" s="1" customFormat="1" ht="21.75" customHeight="1">
      <c r="B446" s="142"/>
      <c r="C446" s="179" t="s">
        <v>2876</v>
      </c>
      <c r="D446" s="179" t="s">
        <v>454</v>
      </c>
      <c r="E446" s="180" t="s">
        <v>11236</v>
      </c>
      <c r="F446" s="181" t="s">
        <v>11237</v>
      </c>
      <c r="G446" s="182" t="s">
        <v>10668</v>
      </c>
      <c r="H446" s="183">
        <v>35</v>
      </c>
      <c r="I446" s="184"/>
      <c r="J446" s="185">
        <f t="shared" si="70"/>
        <v>0</v>
      </c>
      <c r="K446" s="186"/>
      <c r="L446" s="187"/>
      <c r="M446" s="188" t="s">
        <v>1</v>
      </c>
      <c r="N446" s="189" t="s">
        <v>42</v>
      </c>
      <c r="P446" s="153">
        <f t="shared" si="71"/>
        <v>0</v>
      </c>
      <c r="Q446" s="153">
        <v>0</v>
      </c>
      <c r="R446" s="153">
        <f t="shared" si="72"/>
        <v>0</v>
      </c>
      <c r="S446" s="153">
        <v>0</v>
      </c>
      <c r="T446" s="154">
        <f t="shared" si="73"/>
        <v>0</v>
      </c>
      <c r="AR446" s="155" t="s">
        <v>481</v>
      </c>
      <c r="AT446" s="155" t="s">
        <v>454</v>
      </c>
      <c r="AU446" s="155" t="s">
        <v>88</v>
      </c>
      <c r="AY446" s="16" t="s">
        <v>317</v>
      </c>
      <c r="BE446" s="156">
        <f t="shared" si="74"/>
        <v>0</v>
      </c>
      <c r="BF446" s="156">
        <f t="shared" si="75"/>
        <v>0</v>
      </c>
      <c r="BG446" s="156">
        <f t="shared" si="76"/>
        <v>0</v>
      </c>
      <c r="BH446" s="156">
        <f t="shared" si="77"/>
        <v>0</v>
      </c>
      <c r="BI446" s="156">
        <f t="shared" si="78"/>
        <v>0</v>
      </c>
      <c r="BJ446" s="16" t="s">
        <v>88</v>
      </c>
      <c r="BK446" s="156">
        <f t="shared" si="79"/>
        <v>0</v>
      </c>
      <c r="BL446" s="16" t="s">
        <v>396</v>
      </c>
      <c r="BM446" s="155" t="s">
        <v>11238</v>
      </c>
    </row>
    <row r="447" spans="2:65" s="1" customFormat="1" ht="21.75" customHeight="1">
      <c r="B447" s="142"/>
      <c r="C447" s="179" t="s">
        <v>2880</v>
      </c>
      <c r="D447" s="179" t="s">
        <v>454</v>
      </c>
      <c r="E447" s="180" t="s">
        <v>11239</v>
      </c>
      <c r="F447" s="181" t="s">
        <v>11240</v>
      </c>
      <c r="G447" s="182" t="s">
        <v>10668</v>
      </c>
      <c r="H447" s="183">
        <v>35</v>
      </c>
      <c r="I447" s="184"/>
      <c r="J447" s="185">
        <f t="shared" si="70"/>
        <v>0</v>
      </c>
      <c r="K447" s="186"/>
      <c r="L447" s="187"/>
      <c r="M447" s="188" t="s">
        <v>1</v>
      </c>
      <c r="N447" s="189" t="s">
        <v>42</v>
      </c>
      <c r="P447" s="153">
        <f t="shared" si="71"/>
        <v>0</v>
      </c>
      <c r="Q447" s="153">
        <v>0</v>
      </c>
      <c r="R447" s="153">
        <f t="shared" si="72"/>
        <v>0</v>
      </c>
      <c r="S447" s="153">
        <v>0</v>
      </c>
      <c r="T447" s="154">
        <f t="shared" si="73"/>
        <v>0</v>
      </c>
      <c r="AR447" s="155" t="s">
        <v>481</v>
      </c>
      <c r="AT447" s="155" t="s">
        <v>454</v>
      </c>
      <c r="AU447" s="155" t="s">
        <v>88</v>
      </c>
      <c r="AY447" s="16" t="s">
        <v>317</v>
      </c>
      <c r="BE447" s="156">
        <f t="shared" si="74"/>
        <v>0</v>
      </c>
      <c r="BF447" s="156">
        <f t="shared" si="75"/>
        <v>0</v>
      </c>
      <c r="BG447" s="156">
        <f t="shared" si="76"/>
        <v>0</v>
      </c>
      <c r="BH447" s="156">
        <f t="shared" si="77"/>
        <v>0</v>
      </c>
      <c r="BI447" s="156">
        <f t="shared" si="78"/>
        <v>0</v>
      </c>
      <c r="BJ447" s="16" t="s">
        <v>88</v>
      </c>
      <c r="BK447" s="156">
        <f t="shared" si="79"/>
        <v>0</v>
      </c>
      <c r="BL447" s="16" t="s">
        <v>396</v>
      </c>
      <c r="BM447" s="155" t="s">
        <v>11241</v>
      </c>
    </row>
    <row r="448" spans="2:65" s="1" customFormat="1" ht="21.75" customHeight="1">
      <c r="B448" s="142"/>
      <c r="C448" s="179" t="s">
        <v>1557</v>
      </c>
      <c r="D448" s="179" t="s">
        <v>454</v>
      </c>
      <c r="E448" s="180" t="s">
        <v>11085</v>
      </c>
      <c r="F448" s="181" t="s">
        <v>11086</v>
      </c>
      <c r="G448" s="182" t="s">
        <v>444</v>
      </c>
      <c r="H448" s="183">
        <v>75</v>
      </c>
      <c r="I448" s="184"/>
      <c r="J448" s="185">
        <f t="shared" si="70"/>
        <v>0</v>
      </c>
      <c r="K448" s="186"/>
      <c r="L448" s="187"/>
      <c r="M448" s="188" t="s">
        <v>1</v>
      </c>
      <c r="N448" s="189" t="s">
        <v>42</v>
      </c>
      <c r="P448" s="153">
        <f t="shared" si="71"/>
        <v>0</v>
      </c>
      <c r="Q448" s="153">
        <v>0</v>
      </c>
      <c r="R448" s="153">
        <f t="shared" si="72"/>
        <v>0</v>
      </c>
      <c r="S448" s="153">
        <v>0</v>
      </c>
      <c r="T448" s="154">
        <f t="shared" si="73"/>
        <v>0</v>
      </c>
      <c r="AR448" s="155" t="s">
        <v>481</v>
      </c>
      <c r="AT448" s="155" t="s">
        <v>454</v>
      </c>
      <c r="AU448" s="155" t="s">
        <v>88</v>
      </c>
      <c r="AY448" s="16" t="s">
        <v>317</v>
      </c>
      <c r="BE448" s="156">
        <f t="shared" si="74"/>
        <v>0</v>
      </c>
      <c r="BF448" s="156">
        <f t="shared" si="75"/>
        <v>0</v>
      </c>
      <c r="BG448" s="156">
        <f t="shared" si="76"/>
        <v>0</v>
      </c>
      <c r="BH448" s="156">
        <f t="shared" si="77"/>
        <v>0</v>
      </c>
      <c r="BI448" s="156">
        <f t="shared" si="78"/>
        <v>0</v>
      </c>
      <c r="BJ448" s="16" t="s">
        <v>88</v>
      </c>
      <c r="BK448" s="156">
        <f t="shared" si="79"/>
        <v>0</v>
      </c>
      <c r="BL448" s="16" t="s">
        <v>396</v>
      </c>
      <c r="BM448" s="155" t="s">
        <v>11242</v>
      </c>
    </row>
    <row r="449" spans="2:65" s="1" customFormat="1" ht="24.15" customHeight="1">
      <c r="B449" s="142"/>
      <c r="C449" s="179" t="s">
        <v>2887</v>
      </c>
      <c r="D449" s="179" t="s">
        <v>454</v>
      </c>
      <c r="E449" s="180" t="s">
        <v>10749</v>
      </c>
      <c r="F449" s="181" t="s">
        <v>10750</v>
      </c>
      <c r="G449" s="182" t="s">
        <v>444</v>
      </c>
      <c r="H449" s="183">
        <v>550</v>
      </c>
      <c r="I449" s="184"/>
      <c r="J449" s="185">
        <f t="shared" si="70"/>
        <v>0</v>
      </c>
      <c r="K449" s="186"/>
      <c r="L449" s="187"/>
      <c r="M449" s="188" t="s">
        <v>1</v>
      </c>
      <c r="N449" s="189" t="s">
        <v>42</v>
      </c>
      <c r="P449" s="153">
        <f t="shared" si="71"/>
        <v>0</v>
      </c>
      <c r="Q449" s="153">
        <v>0</v>
      </c>
      <c r="R449" s="153">
        <f t="shared" si="72"/>
        <v>0</v>
      </c>
      <c r="S449" s="153">
        <v>0</v>
      </c>
      <c r="T449" s="154">
        <f t="shared" si="73"/>
        <v>0</v>
      </c>
      <c r="AR449" s="155" t="s">
        <v>481</v>
      </c>
      <c r="AT449" s="155" t="s">
        <v>454</v>
      </c>
      <c r="AU449" s="155" t="s">
        <v>88</v>
      </c>
      <c r="AY449" s="16" t="s">
        <v>317</v>
      </c>
      <c r="BE449" s="156">
        <f t="shared" si="74"/>
        <v>0</v>
      </c>
      <c r="BF449" s="156">
        <f t="shared" si="75"/>
        <v>0</v>
      </c>
      <c r="BG449" s="156">
        <f t="shared" si="76"/>
        <v>0</v>
      </c>
      <c r="BH449" s="156">
        <f t="shared" si="77"/>
        <v>0</v>
      </c>
      <c r="BI449" s="156">
        <f t="shared" si="78"/>
        <v>0</v>
      </c>
      <c r="BJ449" s="16" t="s">
        <v>88</v>
      </c>
      <c r="BK449" s="156">
        <f t="shared" si="79"/>
        <v>0</v>
      </c>
      <c r="BL449" s="16" t="s">
        <v>396</v>
      </c>
      <c r="BM449" s="155" t="s">
        <v>11243</v>
      </c>
    </row>
    <row r="450" spans="2:65" s="1" customFormat="1" ht="37.75" customHeight="1">
      <c r="B450" s="142"/>
      <c r="C450" s="179" t="s">
        <v>4068</v>
      </c>
      <c r="D450" s="201" t="s">
        <v>454</v>
      </c>
      <c r="E450" s="180" t="s">
        <v>11244</v>
      </c>
      <c r="F450" s="181" t="s">
        <v>11245</v>
      </c>
      <c r="G450" s="182" t="s">
        <v>444</v>
      </c>
      <c r="H450" s="183">
        <v>77</v>
      </c>
      <c r="I450" s="184"/>
      <c r="J450" s="185">
        <f t="shared" si="70"/>
        <v>0</v>
      </c>
      <c r="K450" s="186"/>
      <c r="L450" s="187"/>
      <c r="M450" s="188" t="s">
        <v>1</v>
      </c>
      <c r="N450" s="189" t="s">
        <v>42</v>
      </c>
      <c r="P450" s="153">
        <f t="shared" si="71"/>
        <v>0</v>
      </c>
      <c r="Q450" s="153">
        <v>0</v>
      </c>
      <c r="R450" s="153">
        <f t="shared" si="72"/>
        <v>0</v>
      </c>
      <c r="S450" s="153">
        <v>0</v>
      </c>
      <c r="T450" s="154">
        <f t="shared" si="73"/>
        <v>0</v>
      </c>
      <c r="AR450" s="155" t="s">
        <v>481</v>
      </c>
      <c r="AT450" s="155" t="s">
        <v>454</v>
      </c>
      <c r="AU450" s="155" t="s">
        <v>88</v>
      </c>
      <c r="AY450" s="16" t="s">
        <v>317</v>
      </c>
      <c r="BE450" s="156">
        <f t="shared" si="74"/>
        <v>0</v>
      </c>
      <c r="BF450" s="156">
        <f t="shared" si="75"/>
        <v>0</v>
      </c>
      <c r="BG450" s="156">
        <f t="shared" si="76"/>
        <v>0</v>
      </c>
      <c r="BH450" s="156">
        <f t="shared" si="77"/>
        <v>0</v>
      </c>
      <c r="BI450" s="156">
        <f t="shared" si="78"/>
        <v>0</v>
      </c>
      <c r="BJ450" s="16" t="s">
        <v>88</v>
      </c>
      <c r="BK450" s="156">
        <f t="shared" si="79"/>
        <v>0</v>
      </c>
      <c r="BL450" s="16" t="s">
        <v>396</v>
      </c>
      <c r="BM450" s="155" t="s">
        <v>11246</v>
      </c>
    </row>
    <row r="451" spans="2:65" s="1" customFormat="1" ht="33" customHeight="1">
      <c r="B451" s="142"/>
      <c r="C451" s="143" t="s">
        <v>2891</v>
      </c>
      <c r="D451" s="143" t="s">
        <v>319</v>
      </c>
      <c r="E451" s="144" t="s">
        <v>11247</v>
      </c>
      <c r="F451" s="145" t="s">
        <v>11248</v>
      </c>
      <c r="G451" s="146" t="s">
        <v>7005</v>
      </c>
      <c r="H451" s="147">
        <v>1</v>
      </c>
      <c r="I451" s="148"/>
      <c r="J451" s="149">
        <f t="shared" si="70"/>
        <v>0</v>
      </c>
      <c r="K451" s="150"/>
      <c r="L451" s="31"/>
      <c r="M451" s="151" t="s">
        <v>1</v>
      </c>
      <c r="N451" s="152" t="s">
        <v>42</v>
      </c>
      <c r="P451" s="153">
        <f t="shared" si="71"/>
        <v>0</v>
      </c>
      <c r="Q451" s="153">
        <v>0</v>
      </c>
      <c r="R451" s="153">
        <f t="shared" si="72"/>
        <v>0</v>
      </c>
      <c r="S451" s="153">
        <v>0</v>
      </c>
      <c r="T451" s="154">
        <f t="shared" si="73"/>
        <v>0</v>
      </c>
      <c r="AR451" s="155" t="s">
        <v>396</v>
      </c>
      <c r="AT451" s="155" t="s">
        <v>319</v>
      </c>
      <c r="AU451" s="155" t="s">
        <v>88</v>
      </c>
      <c r="AY451" s="16" t="s">
        <v>317</v>
      </c>
      <c r="BE451" s="156">
        <f t="shared" si="74"/>
        <v>0</v>
      </c>
      <c r="BF451" s="156">
        <f t="shared" si="75"/>
        <v>0</v>
      </c>
      <c r="BG451" s="156">
        <f t="shared" si="76"/>
        <v>0</v>
      </c>
      <c r="BH451" s="156">
        <f t="shared" si="77"/>
        <v>0</v>
      </c>
      <c r="BI451" s="156">
        <f t="shared" si="78"/>
        <v>0</v>
      </c>
      <c r="BJ451" s="16" t="s">
        <v>88</v>
      </c>
      <c r="BK451" s="156">
        <f t="shared" si="79"/>
        <v>0</v>
      </c>
      <c r="BL451" s="16" t="s">
        <v>396</v>
      </c>
      <c r="BM451" s="155" t="s">
        <v>11249</v>
      </c>
    </row>
    <row r="452" spans="2:65" s="11" customFormat="1" ht="22.75" customHeight="1">
      <c r="B452" s="130"/>
      <c r="D452" s="131" t="s">
        <v>75</v>
      </c>
      <c r="E452" s="140" t="s">
        <v>11250</v>
      </c>
      <c r="F452" s="140" t="s">
        <v>11251</v>
      </c>
      <c r="I452" s="133"/>
      <c r="J452" s="141">
        <f>BK452</f>
        <v>0</v>
      </c>
      <c r="L452" s="130"/>
      <c r="M452" s="135"/>
      <c r="P452" s="136">
        <f>SUM(P453:P519)</f>
        <v>0</v>
      </c>
      <c r="R452" s="136">
        <f>SUM(R453:R519)</f>
        <v>0</v>
      </c>
      <c r="T452" s="137">
        <f>SUM(T453:T519)</f>
        <v>0</v>
      </c>
      <c r="AR452" s="131" t="s">
        <v>83</v>
      </c>
      <c r="AT452" s="138" t="s">
        <v>75</v>
      </c>
      <c r="AU452" s="138" t="s">
        <v>83</v>
      </c>
      <c r="AY452" s="131" t="s">
        <v>317</v>
      </c>
      <c r="BK452" s="139">
        <f>SUM(BK453:BK519)</f>
        <v>0</v>
      </c>
    </row>
    <row r="453" spans="2:65" s="1" customFormat="1" ht="24.15" customHeight="1">
      <c r="B453" s="142"/>
      <c r="C453" s="179" t="s">
        <v>2895</v>
      </c>
      <c r="D453" s="179" t="s">
        <v>454</v>
      </c>
      <c r="E453" s="180" t="s">
        <v>11252</v>
      </c>
      <c r="F453" s="181" t="s">
        <v>11253</v>
      </c>
      <c r="G453" s="182" t="s">
        <v>467</v>
      </c>
      <c r="H453" s="183">
        <v>1</v>
      </c>
      <c r="I453" s="184"/>
      <c r="J453" s="185">
        <f>ROUND(I453*H453,2)</f>
        <v>0</v>
      </c>
      <c r="K453" s="186"/>
      <c r="L453" s="187"/>
      <c r="M453" s="188" t="s">
        <v>1</v>
      </c>
      <c r="N453" s="189" t="s">
        <v>42</v>
      </c>
      <c r="P453" s="153">
        <f>O453*H453</f>
        <v>0</v>
      </c>
      <c r="Q453" s="153">
        <v>0</v>
      </c>
      <c r="R453" s="153">
        <f>Q453*H453</f>
        <v>0</v>
      </c>
      <c r="S453" s="153">
        <v>0</v>
      </c>
      <c r="T453" s="154">
        <f>S453*H453</f>
        <v>0</v>
      </c>
      <c r="AR453" s="155" t="s">
        <v>481</v>
      </c>
      <c r="AT453" s="155" t="s">
        <v>454</v>
      </c>
      <c r="AU453" s="155" t="s">
        <v>88</v>
      </c>
      <c r="AY453" s="16" t="s">
        <v>317</v>
      </c>
      <c r="BE453" s="156">
        <f>IF(N453="základná",J453,0)</f>
        <v>0</v>
      </c>
      <c r="BF453" s="156">
        <f>IF(N453="znížená",J453,0)</f>
        <v>0</v>
      </c>
      <c r="BG453" s="156">
        <f>IF(N453="zákl. prenesená",J453,0)</f>
        <v>0</v>
      </c>
      <c r="BH453" s="156">
        <f>IF(N453="zníž. prenesená",J453,0)</f>
        <v>0</v>
      </c>
      <c r="BI453" s="156">
        <f>IF(N453="nulová",J453,0)</f>
        <v>0</v>
      </c>
      <c r="BJ453" s="16" t="s">
        <v>88</v>
      </c>
      <c r="BK453" s="156">
        <f>ROUND(I453*H453,2)</f>
        <v>0</v>
      </c>
      <c r="BL453" s="16" t="s">
        <v>396</v>
      </c>
      <c r="BM453" s="155" t="s">
        <v>11254</v>
      </c>
    </row>
    <row r="454" spans="2:65" s="1" customFormat="1" ht="54">
      <c r="B454" s="31"/>
      <c r="D454" s="158" t="s">
        <v>597</v>
      </c>
      <c r="F454" s="195" t="s">
        <v>11255</v>
      </c>
      <c r="I454" s="196"/>
      <c r="L454" s="31"/>
      <c r="M454" s="197"/>
      <c r="T454" s="58"/>
      <c r="AT454" s="16" t="s">
        <v>597</v>
      </c>
      <c r="AU454" s="16" t="s">
        <v>88</v>
      </c>
    </row>
    <row r="455" spans="2:65" s="1" customFormat="1" ht="16.5" customHeight="1">
      <c r="B455" s="142"/>
      <c r="C455" s="179" t="s">
        <v>2899</v>
      </c>
      <c r="D455" s="179" t="s">
        <v>454</v>
      </c>
      <c r="E455" s="180" t="s">
        <v>11256</v>
      </c>
      <c r="F455" s="181" t="s">
        <v>10656</v>
      </c>
      <c r="G455" s="182" t="s">
        <v>467</v>
      </c>
      <c r="H455" s="183">
        <v>1</v>
      </c>
      <c r="I455" s="184"/>
      <c r="J455" s="185">
        <f t="shared" ref="J455:J486" si="80">ROUND(I455*H455,2)</f>
        <v>0</v>
      </c>
      <c r="K455" s="186"/>
      <c r="L455" s="187"/>
      <c r="M455" s="188" t="s">
        <v>1</v>
      </c>
      <c r="N455" s="189" t="s">
        <v>42</v>
      </c>
      <c r="P455" s="153">
        <f t="shared" ref="P455:P486" si="81">O455*H455</f>
        <v>0</v>
      </c>
      <c r="Q455" s="153">
        <v>0</v>
      </c>
      <c r="R455" s="153">
        <f t="shared" ref="R455:R486" si="82">Q455*H455</f>
        <v>0</v>
      </c>
      <c r="S455" s="153">
        <v>0</v>
      </c>
      <c r="T455" s="154">
        <f t="shared" ref="T455:T486" si="83">S455*H455</f>
        <v>0</v>
      </c>
      <c r="AR455" s="155" t="s">
        <v>481</v>
      </c>
      <c r="AT455" s="155" t="s">
        <v>454</v>
      </c>
      <c r="AU455" s="155" t="s">
        <v>88</v>
      </c>
      <c r="AY455" s="16" t="s">
        <v>317</v>
      </c>
      <c r="BE455" s="156">
        <f t="shared" ref="BE455:BE486" si="84">IF(N455="základná",J455,0)</f>
        <v>0</v>
      </c>
      <c r="BF455" s="156">
        <f t="shared" ref="BF455:BF486" si="85">IF(N455="znížená",J455,0)</f>
        <v>0</v>
      </c>
      <c r="BG455" s="156">
        <f t="shared" ref="BG455:BG486" si="86">IF(N455="zákl. prenesená",J455,0)</f>
        <v>0</v>
      </c>
      <c r="BH455" s="156">
        <f t="shared" ref="BH455:BH486" si="87">IF(N455="zníž. prenesená",J455,0)</f>
        <v>0</v>
      </c>
      <c r="BI455" s="156">
        <f t="shared" ref="BI455:BI486" si="88">IF(N455="nulová",J455,0)</f>
        <v>0</v>
      </c>
      <c r="BJ455" s="16" t="s">
        <v>88</v>
      </c>
      <c r="BK455" s="156">
        <f t="shared" ref="BK455:BK486" si="89">ROUND(I455*H455,2)</f>
        <v>0</v>
      </c>
      <c r="BL455" s="16" t="s">
        <v>396</v>
      </c>
      <c r="BM455" s="155" t="s">
        <v>11257</v>
      </c>
    </row>
    <row r="456" spans="2:65" s="1" customFormat="1" ht="16.5" customHeight="1">
      <c r="B456" s="142"/>
      <c r="C456" s="179" t="s">
        <v>2903</v>
      </c>
      <c r="D456" s="179" t="s">
        <v>454</v>
      </c>
      <c r="E456" s="180" t="s">
        <v>11258</v>
      </c>
      <c r="F456" s="181" t="s">
        <v>11259</v>
      </c>
      <c r="G456" s="182" t="s">
        <v>467</v>
      </c>
      <c r="H456" s="183">
        <v>1</v>
      </c>
      <c r="I456" s="184"/>
      <c r="J456" s="185">
        <f t="shared" si="80"/>
        <v>0</v>
      </c>
      <c r="K456" s="186"/>
      <c r="L456" s="187"/>
      <c r="M456" s="188" t="s">
        <v>1</v>
      </c>
      <c r="N456" s="189" t="s">
        <v>42</v>
      </c>
      <c r="P456" s="153">
        <f t="shared" si="81"/>
        <v>0</v>
      </c>
      <c r="Q456" s="153">
        <v>0</v>
      </c>
      <c r="R456" s="153">
        <f t="shared" si="82"/>
        <v>0</v>
      </c>
      <c r="S456" s="153">
        <v>0</v>
      </c>
      <c r="T456" s="154">
        <f t="shared" si="83"/>
        <v>0</v>
      </c>
      <c r="AR456" s="155" t="s">
        <v>481</v>
      </c>
      <c r="AT456" s="155" t="s">
        <v>454</v>
      </c>
      <c r="AU456" s="155" t="s">
        <v>88</v>
      </c>
      <c r="AY456" s="16" t="s">
        <v>317</v>
      </c>
      <c r="BE456" s="156">
        <f t="shared" si="84"/>
        <v>0</v>
      </c>
      <c r="BF456" s="156">
        <f t="shared" si="85"/>
        <v>0</v>
      </c>
      <c r="BG456" s="156">
        <f t="shared" si="86"/>
        <v>0</v>
      </c>
      <c r="BH456" s="156">
        <f t="shared" si="87"/>
        <v>0</v>
      </c>
      <c r="BI456" s="156">
        <f t="shared" si="88"/>
        <v>0</v>
      </c>
      <c r="BJ456" s="16" t="s">
        <v>88</v>
      </c>
      <c r="BK456" s="156">
        <f t="shared" si="89"/>
        <v>0</v>
      </c>
      <c r="BL456" s="16" t="s">
        <v>396</v>
      </c>
      <c r="BM456" s="155" t="s">
        <v>11260</v>
      </c>
    </row>
    <row r="457" spans="2:65" s="1" customFormat="1" ht="16.5" customHeight="1">
      <c r="B457" s="142"/>
      <c r="C457" s="179" t="s">
        <v>2907</v>
      </c>
      <c r="D457" s="179" t="s">
        <v>454</v>
      </c>
      <c r="E457" s="180" t="s">
        <v>11261</v>
      </c>
      <c r="F457" s="181" t="s">
        <v>11262</v>
      </c>
      <c r="G457" s="182" t="s">
        <v>467</v>
      </c>
      <c r="H457" s="183">
        <v>5</v>
      </c>
      <c r="I457" s="184"/>
      <c r="J457" s="185">
        <f t="shared" si="80"/>
        <v>0</v>
      </c>
      <c r="K457" s="186"/>
      <c r="L457" s="187"/>
      <c r="M457" s="188" t="s">
        <v>1</v>
      </c>
      <c r="N457" s="189" t="s">
        <v>42</v>
      </c>
      <c r="P457" s="153">
        <f t="shared" si="81"/>
        <v>0</v>
      </c>
      <c r="Q457" s="153">
        <v>0</v>
      </c>
      <c r="R457" s="153">
        <f t="shared" si="82"/>
        <v>0</v>
      </c>
      <c r="S457" s="153">
        <v>0</v>
      </c>
      <c r="T457" s="154">
        <f t="shared" si="83"/>
        <v>0</v>
      </c>
      <c r="AR457" s="155" t="s">
        <v>481</v>
      </c>
      <c r="AT457" s="155" t="s">
        <v>454</v>
      </c>
      <c r="AU457" s="155" t="s">
        <v>88</v>
      </c>
      <c r="AY457" s="16" t="s">
        <v>317</v>
      </c>
      <c r="BE457" s="156">
        <f t="shared" si="84"/>
        <v>0</v>
      </c>
      <c r="BF457" s="156">
        <f t="shared" si="85"/>
        <v>0</v>
      </c>
      <c r="BG457" s="156">
        <f t="shared" si="86"/>
        <v>0</v>
      </c>
      <c r="BH457" s="156">
        <f t="shared" si="87"/>
        <v>0</v>
      </c>
      <c r="BI457" s="156">
        <f t="shared" si="88"/>
        <v>0</v>
      </c>
      <c r="BJ457" s="16" t="s">
        <v>88</v>
      </c>
      <c r="BK457" s="156">
        <f t="shared" si="89"/>
        <v>0</v>
      </c>
      <c r="BL457" s="16" t="s">
        <v>396</v>
      </c>
      <c r="BM457" s="155" t="s">
        <v>11263</v>
      </c>
    </row>
    <row r="458" spans="2:65" s="1" customFormat="1" ht="16.5" customHeight="1">
      <c r="B458" s="142"/>
      <c r="C458" s="179" t="s">
        <v>2911</v>
      </c>
      <c r="D458" s="179" t="s">
        <v>454</v>
      </c>
      <c r="E458" s="180" t="s">
        <v>10666</v>
      </c>
      <c r="F458" s="181" t="s">
        <v>10667</v>
      </c>
      <c r="G458" s="182" t="s">
        <v>10668</v>
      </c>
      <c r="H458" s="183">
        <v>20</v>
      </c>
      <c r="I458" s="184"/>
      <c r="J458" s="185">
        <f t="shared" si="80"/>
        <v>0</v>
      </c>
      <c r="K458" s="186"/>
      <c r="L458" s="187"/>
      <c r="M458" s="188" t="s">
        <v>1</v>
      </c>
      <c r="N458" s="189" t="s">
        <v>42</v>
      </c>
      <c r="P458" s="153">
        <f t="shared" si="81"/>
        <v>0</v>
      </c>
      <c r="Q458" s="153">
        <v>0</v>
      </c>
      <c r="R458" s="153">
        <f t="shared" si="82"/>
        <v>0</v>
      </c>
      <c r="S458" s="153">
        <v>0</v>
      </c>
      <c r="T458" s="154">
        <f t="shared" si="83"/>
        <v>0</v>
      </c>
      <c r="AR458" s="155" t="s">
        <v>481</v>
      </c>
      <c r="AT458" s="155" t="s">
        <v>454</v>
      </c>
      <c r="AU458" s="155" t="s">
        <v>88</v>
      </c>
      <c r="AY458" s="16" t="s">
        <v>317</v>
      </c>
      <c r="BE458" s="156">
        <f t="shared" si="84"/>
        <v>0</v>
      </c>
      <c r="BF458" s="156">
        <f t="shared" si="85"/>
        <v>0</v>
      </c>
      <c r="BG458" s="156">
        <f t="shared" si="86"/>
        <v>0</v>
      </c>
      <c r="BH458" s="156">
        <f t="shared" si="87"/>
        <v>0</v>
      </c>
      <c r="BI458" s="156">
        <f t="shared" si="88"/>
        <v>0</v>
      </c>
      <c r="BJ458" s="16" t="s">
        <v>88</v>
      </c>
      <c r="BK458" s="156">
        <f t="shared" si="89"/>
        <v>0</v>
      </c>
      <c r="BL458" s="16" t="s">
        <v>396</v>
      </c>
      <c r="BM458" s="155" t="s">
        <v>11264</v>
      </c>
    </row>
    <row r="459" spans="2:65" s="1" customFormat="1" ht="16.5" customHeight="1">
      <c r="B459" s="142"/>
      <c r="C459" s="179" t="s">
        <v>2915</v>
      </c>
      <c r="D459" s="179" t="s">
        <v>454</v>
      </c>
      <c r="E459" s="180" t="s">
        <v>10670</v>
      </c>
      <c r="F459" s="181" t="s">
        <v>10671</v>
      </c>
      <c r="G459" s="182" t="s">
        <v>10668</v>
      </c>
      <c r="H459" s="183">
        <v>24</v>
      </c>
      <c r="I459" s="184"/>
      <c r="J459" s="185">
        <f t="shared" si="80"/>
        <v>0</v>
      </c>
      <c r="K459" s="186"/>
      <c r="L459" s="187"/>
      <c r="M459" s="188" t="s">
        <v>1</v>
      </c>
      <c r="N459" s="189" t="s">
        <v>42</v>
      </c>
      <c r="P459" s="153">
        <f t="shared" si="81"/>
        <v>0</v>
      </c>
      <c r="Q459" s="153">
        <v>0</v>
      </c>
      <c r="R459" s="153">
        <f t="shared" si="82"/>
        <v>0</v>
      </c>
      <c r="S459" s="153">
        <v>0</v>
      </c>
      <c r="T459" s="154">
        <f t="shared" si="83"/>
        <v>0</v>
      </c>
      <c r="AR459" s="155" t="s">
        <v>481</v>
      </c>
      <c r="AT459" s="155" t="s">
        <v>454</v>
      </c>
      <c r="AU459" s="155" t="s">
        <v>88</v>
      </c>
      <c r="AY459" s="16" t="s">
        <v>317</v>
      </c>
      <c r="BE459" s="156">
        <f t="shared" si="84"/>
        <v>0</v>
      </c>
      <c r="BF459" s="156">
        <f t="shared" si="85"/>
        <v>0</v>
      </c>
      <c r="BG459" s="156">
        <f t="shared" si="86"/>
        <v>0</v>
      </c>
      <c r="BH459" s="156">
        <f t="shared" si="87"/>
        <v>0</v>
      </c>
      <c r="BI459" s="156">
        <f t="shared" si="88"/>
        <v>0</v>
      </c>
      <c r="BJ459" s="16" t="s">
        <v>88</v>
      </c>
      <c r="BK459" s="156">
        <f t="shared" si="89"/>
        <v>0</v>
      </c>
      <c r="BL459" s="16" t="s">
        <v>396</v>
      </c>
      <c r="BM459" s="155" t="s">
        <v>11265</v>
      </c>
    </row>
    <row r="460" spans="2:65" s="1" customFormat="1" ht="16.5" customHeight="1">
      <c r="B460" s="142"/>
      <c r="C460" s="179" t="s">
        <v>2919</v>
      </c>
      <c r="D460" s="179" t="s">
        <v>454</v>
      </c>
      <c r="E460" s="180" t="s">
        <v>10673</v>
      </c>
      <c r="F460" s="181" t="s">
        <v>10674</v>
      </c>
      <c r="G460" s="182" t="s">
        <v>10668</v>
      </c>
      <c r="H460" s="183">
        <v>2</v>
      </c>
      <c r="I460" s="184"/>
      <c r="J460" s="185">
        <f t="shared" si="80"/>
        <v>0</v>
      </c>
      <c r="K460" s="186"/>
      <c r="L460" s="187"/>
      <c r="M460" s="188" t="s">
        <v>1</v>
      </c>
      <c r="N460" s="189" t="s">
        <v>42</v>
      </c>
      <c r="P460" s="153">
        <f t="shared" si="81"/>
        <v>0</v>
      </c>
      <c r="Q460" s="153">
        <v>0</v>
      </c>
      <c r="R460" s="153">
        <f t="shared" si="82"/>
        <v>0</v>
      </c>
      <c r="S460" s="153">
        <v>0</v>
      </c>
      <c r="T460" s="154">
        <f t="shared" si="83"/>
        <v>0</v>
      </c>
      <c r="AR460" s="155" t="s">
        <v>481</v>
      </c>
      <c r="AT460" s="155" t="s">
        <v>454</v>
      </c>
      <c r="AU460" s="155" t="s">
        <v>88</v>
      </c>
      <c r="AY460" s="16" t="s">
        <v>317</v>
      </c>
      <c r="BE460" s="156">
        <f t="shared" si="84"/>
        <v>0</v>
      </c>
      <c r="BF460" s="156">
        <f t="shared" si="85"/>
        <v>0</v>
      </c>
      <c r="BG460" s="156">
        <f t="shared" si="86"/>
        <v>0</v>
      </c>
      <c r="BH460" s="156">
        <f t="shared" si="87"/>
        <v>0</v>
      </c>
      <c r="BI460" s="156">
        <f t="shared" si="88"/>
        <v>0</v>
      </c>
      <c r="BJ460" s="16" t="s">
        <v>88</v>
      </c>
      <c r="BK460" s="156">
        <f t="shared" si="89"/>
        <v>0</v>
      </c>
      <c r="BL460" s="16" t="s">
        <v>396</v>
      </c>
      <c r="BM460" s="155" t="s">
        <v>11266</v>
      </c>
    </row>
    <row r="461" spans="2:65" s="1" customFormat="1" ht="16.5" customHeight="1">
      <c r="B461" s="142"/>
      <c r="C461" s="179" t="s">
        <v>710</v>
      </c>
      <c r="D461" s="179" t="s">
        <v>454</v>
      </c>
      <c r="E461" s="180" t="s">
        <v>10676</v>
      </c>
      <c r="F461" s="181" t="s">
        <v>10677</v>
      </c>
      <c r="G461" s="182" t="s">
        <v>444</v>
      </c>
      <c r="H461" s="183">
        <v>2</v>
      </c>
      <c r="I461" s="184"/>
      <c r="J461" s="185">
        <f t="shared" si="80"/>
        <v>0</v>
      </c>
      <c r="K461" s="186"/>
      <c r="L461" s="187"/>
      <c r="M461" s="188" t="s">
        <v>1</v>
      </c>
      <c r="N461" s="189" t="s">
        <v>42</v>
      </c>
      <c r="P461" s="153">
        <f t="shared" si="81"/>
        <v>0</v>
      </c>
      <c r="Q461" s="153">
        <v>0</v>
      </c>
      <c r="R461" s="153">
        <f t="shared" si="82"/>
        <v>0</v>
      </c>
      <c r="S461" s="153">
        <v>0</v>
      </c>
      <c r="T461" s="154">
        <f t="shared" si="83"/>
        <v>0</v>
      </c>
      <c r="AR461" s="155" t="s">
        <v>481</v>
      </c>
      <c r="AT461" s="155" t="s">
        <v>454</v>
      </c>
      <c r="AU461" s="155" t="s">
        <v>88</v>
      </c>
      <c r="AY461" s="16" t="s">
        <v>317</v>
      </c>
      <c r="BE461" s="156">
        <f t="shared" si="84"/>
        <v>0</v>
      </c>
      <c r="BF461" s="156">
        <f t="shared" si="85"/>
        <v>0</v>
      </c>
      <c r="BG461" s="156">
        <f t="shared" si="86"/>
        <v>0</v>
      </c>
      <c r="BH461" s="156">
        <f t="shared" si="87"/>
        <v>0</v>
      </c>
      <c r="BI461" s="156">
        <f t="shared" si="88"/>
        <v>0</v>
      </c>
      <c r="BJ461" s="16" t="s">
        <v>88</v>
      </c>
      <c r="BK461" s="156">
        <f t="shared" si="89"/>
        <v>0</v>
      </c>
      <c r="BL461" s="16" t="s">
        <v>396</v>
      </c>
      <c r="BM461" s="155" t="s">
        <v>11267</v>
      </c>
    </row>
    <row r="462" spans="2:65" s="1" customFormat="1" ht="16.5" customHeight="1">
      <c r="B462" s="142"/>
      <c r="C462" s="179" t="s">
        <v>2927</v>
      </c>
      <c r="D462" s="179" t="s">
        <v>454</v>
      </c>
      <c r="E462" s="180" t="s">
        <v>10679</v>
      </c>
      <c r="F462" s="181" t="s">
        <v>10680</v>
      </c>
      <c r="G462" s="182" t="s">
        <v>10668</v>
      </c>
      <c r="H462" s="183">
        <v>3</v>
      </c>
      <c r="I462" s="184"/>
      <c r="J462" s="185">
        <f t="shared" si="80"/>
        <v>0</v>
      </c>
      <c r="K462" s="186"/>
      <c r="L462" s="187"/>
      <c r="M462" s="188" t="s">
        <v>1</v>
      </c>
      <c r="N462" s="189" t="s">
        <v>42</v>
      </c>
      <c r="P462" s="153">
        <f t="shared" si="81"/>
        <v>0</v>
      </c>
      <c r="Q462" s="153">
        <v>0</v>
      </c>
      <c r="R462" s="153">
        <f t="shared" si="82"/>
        <v>0</v>
      </c>
      <c r="S462" s="153">
        <v>0</v>
      </c>
      <c r="T462" s="154">
        <f t="shared" si="83"/>
        <v>0</v>
      </c>
      <c r="AR462" s="155" t="s">
        <v>481</v>
      </c>
      <c r="AT462" s="155" t="s">
        <v>454</v>
      </c>
      <c r="AU462" s="155" t="s">
        <v>88</v>
      </c>
      <c r="AY462" s="16" t="s">
        <v>317</v>
      </c>
      <c r="BE462" s="156">
        <f t="shared" si="84"/>
        <v>0</v>
      </c>
      <c r="BF462" s="156">
        <f t="shared" si="85"/>
        <v>0</v>
      </c>
      <c r="BG462" s="156">
        <f t="shared" si="86"/>
        <v>0</v>
      </c>
      <c r="BH462" s="156">
        <f t="shared" si="87"/>
        <v>0</v>
      </c>
      <c r="BI462" s="156">
        <f t="shared" si="88"/>
        <v>0</v>
      </c>
      <c r="BJ462" s="16" t="s">
        <v>88</v>
      </c>
      <c r="BK462" s="156">
        <f t="shared" si="89"/>
        <v>0</v>
      </c>
      <c r="BL462" s="16" t="s">
        <v>396</v>
      </c>
      <c r="BM462" s="155" t="s">
        <v>11268</v>
      </c>
    </row>
    <row r="463" spans="2:65" s="1" customFormat="1" ht="33" customHeight="1">
      <c r="B463" s="142"/>
      <c r="C463" s="179" t="s">
        <v>658</v>
      </c>
      <c r="D463" s="179" t="s">
        <v>454</v>
      </c>
      <c r="E463" s="180" t="s">
        <v>11269</v>
      </c>
      <c r="F463" s="181" t="s">
        <v>11270</v>
      </c>
      <c r="G463" s="182" t="s">
        <v>467</v>
      </c>
      <c r="H463" s="183">
        <v>1</v>
      </c>
      <c r="I463" s="184"/>
      <c r="J463" s="185">
        <f t="shared" si="80"/>
        <v>0</v>
      </c>
      <c r="K463" s="186"/>
      <c r="L463" s="187"/>
      <c r="M463" s="188" t="s">
        <v>1</v>
      </c>
      <c r="N463" s="189" t="s">
        <v>42</v>
      </c>
      <c r="P463" s="153">
        <f t="shared" si="81"/>
        <v>0</v>
      </c>
      <c r="Q463" s="153">
        <v>0</v>
      </c>
      <c r="R463" s="153">
        <f t="shared" si="82"/>
        <v>0</v>
      </c>
      <c r="S463" s="153">
        <v>0</v>
      </c>
      <c r="T463" s="154">
        <f t="shared" si="83"/>
        <v>0</v>
      </c>
      <c r="AR463" s="155" t="s">
        <v>481</v>
      </c>
      <c r="AT463" s="155" t="s">
        <v>454</v>
      </c>
      <c r="AU463" s="155" t="s">
        <v>88</v>
      </c>
      <c r="AY463" s="16" t="s">
        <v>317</v>
      </c>
      <c r="BE463" s="156">
        <f t="shared" si="84"/>
        <v>0</v>
      </c>
      <c r="BF463" s="156">
        <f t="shared" si="85"/>
        <v>0</v>
      </c>
      <c r="BG463" s="156">
        <f t="shared" si="86"/>
        <v>0</v>
      </c>
      <c r="BH463" s="156">
        <f t="shared" si="87"/>
        <v>0</v>
      </c>
      <c r="BI463" s="156">
        <f t="shared" si="88"/>
        <v>0</v>
      </c>
      <c r="BJ463" s="16" t="s">
        <v>88</v>
      </c>
      <c r="BK463" s="156">
        <f t="shared" si="89"/>
        <v>0</v>
      </c>
      <c r="BL463" s="16" t="s">
        <v>396</v>
      </c>
      <c r="BM463" s="155" t="s">
        <v>11271</v>
      </c>
    </row>
    <row r="464" spans="2:65" s="1" customFormat="1" ht="33" customHeight="1">
      <c r="B464" s="142"/>
      <c r="C464" s="179" t="s">
        <v>2934</v>
      </c>
      <c r="D464" s="179" t="s">
        <v>454</v>
      </c>
      <c r="E464" s="180" t="s">
        <v>11272</v>
      </c>
      <c r="F464" s="181" t="s">
        <v>11273</v>
      </c>
      <c r="G464" s="182" t="s">
        <v>467</v>
      </c>
      <c r="H464" s="183">
        <v>1</v>
      </c>
      <c r="I464" s="184"/>
      <c r="J464" s="185">
        <f t="shared" si="80"/>
        <v>0</v>
      </c>
      <c r="K464" s="186"/>
      <c r="L464" s="187"/>
      <c r="M464" s="188" t="s">
        <v>1</v>
      </c>
      <c r="N464" s="189" t="s">
        <v>42</v>
      </c>
      <c r="P464" s="153">
        <f t="shared" si="81"/>
        <v>0</v>
      </c>
      <c r="Q464" s="153">
        <v>0</v>
      </c>
      <c r="R464" s="153">
        <f t="shared" si="82"/>
        <v>0</v>
      </c>
      <c r="S464" s="153">
        <v>0</v>
      </c>
      <c r="T464" s="154">
        <f t="shared" si="83"/>
        <v>0</v>
      </c>
      <c r="AR464" s="155" t="s">
        <v>481</v>
      </c>
      <c r="AT464" s="155" t="s">
        <v>454</v>
      </c>
      <c r="AU464" s="155" t="s">
        <v>88</v>
      </c>
      <c r="AY464" s="16" t="s">
        <v>317</v>
      </c>
      <c r="BE464" s="156">
        <f t="shared" si="84"/>
        <v>0</v>
      </c>
      <c r="BF464" s="156">
        <f t="shared" si="85"/>
        <v>0</v>
      </c>
      <c r="BG464" s="156">
        <f t="shared" si="86"/>
        <v>0</v>
      </c>
      <c r="BH464" s="156">
        <f t="shared" si="87"/>
        <v>0</v>
      </c>
      <c r="BI464" s="156">
        <f t="shared" si="88"/>
        <v>0</v>
      </c>
      <c r="BJ464" s="16" t="s">
        <v>88</v>
      </c>
      <c r="BK464" s="156">
        <f t="shared" si="89"/>
        <v>0</v>
      </c>
      <c r="BL464" s="16" t="s">
        <v>396</v>
      </c>
      <c r="BM464" s="155" t="s">
        <v>11274</v>
      </c>
    </row>
    <row r="465" spans="2:65" s="1" customFormat="1" ht="33" customHeight="1">
      <c r="B465" s="142"/>
      <c r="C465" s="179" t="s">
        <v>2938</v>
      </c>
      <c r="D465" s="179" t="s">
        <v>454</v>
      </c>
      <c r="E465" s="180" t="s">
        <v>11275</v>
      </c>
      <c r="F465" s="181" t="s">
        <v>11270</v>
      </c>
      <c r="G465" s="182" t="s">
        <v>467</v>
      </c>
      <c r="H465" s="183">
        <v>1</v>
      </c>
      <c r="I465" s="184"/>
      <c r="J465" s="185">
        <f t="shared" si="80"/>
        <v>0</v>
      </c>
      <c r="K465" s="186"/>
      <c r="L465" s="187"/>
      <c r="M465" s="188" t="s">
        <v>1</v>
      </c>
      <c r="N465" s="189" t="s">
        <v>42</v>
      </c>
      <c r="P465" s="153">
        <f t="shared" si="81"/>
        <v>0</v>
      </c>
      <c r="Q465" s="153">
        <v>0</v>
      </c>
      <c r="R465" s="153">
        <f t="shared" si="82"/>
        <v>0</v>
      </c>
      <c r="S465" s="153">
        <v>0</v>
      </c>
      <c r="T465" s="154">
        <f t="shared" si="83"/>
        <v>0</v>
      </c>
      <c r="AR465" s="155" t="s">
        <v>481</v>
      </c>
      <c r="AT465" s="155" t="s">
        <v>454</v>
      </c>
      <c r="AU465" s="155" t="s">
        <v>88</v>
      </c>
      <c r="AY465" s="16" t="s">
        <v>317</v>
      </c>
      <c r="BE465" s="156">
        <f t="shared" si="84"/>
        <v>0</v>
      </c>
      <c r="BF465" s="156">
        <f t="shared" si="85"/>
        <v>0</v>
      </c>
      <c r="BG465" s="156">
        <f t="shared" si="86"/>
        <v>0</v>
      </c>
      <c r="BH465" s="156">
        <f t="shared" si="87"/>
        <v>0</v>
      </c>
      <c r="BI465" s="156">
        <f t="shared" si="88"/>
        <v>0</v>
      </c>
      <c r="BJ465" s="16" t="s">
        <v>88</v>
      </c>
      <c r="BK465" s="156">
        <f t="shared" si="89"/>
        <v>0</v>
      </c>
      <c r="BL465" s="16" t="s">
        <v>396</v>
      </c>
      <c r="BM465" s="155" t="s">
        <v>11276</v>
      </c>
    </row>
    <row r="466" spans="2:65" s="1" customFormat="1" ht="33" customHeight="1">
      <c r="B466" s="142"/>
      <c r="C466" s="179" t="s">
        <v>2942</v>
      </c>
      <c r="D466" s="179" t="s">
        <v>454</v>
      </c>
      <c r="E466" s="180" t="s">
        <v>11277</v>
      </c>
      <c r="F466" s="181" t="s">
        <v>11278</v>
      </c>
      <c r="G466" s="182" t="s">
        <v>467</v>
      </c>
      <c r="H466" s="183">
        <v>1</v>
      </c>
      <c r="I466" s="184"/>
      <c r="J466" s="185">
        <f t="shared" si="80"/>
        <v>0</v>
      </c>
      <c r="K466" s="186"/>
      <c r="L466" s="187"/>
      <c r="M466" s="188" t="s">
        <v>1</v>
      </c>
      <c r="N466" s="189" t="s">
        <v>42</v>
      </c>
      <c r="P466" s="153">
        <f t="shared" si="81"/>
        <v>0</v>
      </c>
      <c r="Q466" s="153">
        <v>0</v>
      </c>
      <c r="R466" s="153">
        <f t="shared" si="82"/>
        <v>0</v>
      </c>
      <c r="S466" s="153">
        <v>0</v>
      </c>
      <c r="T466" s="154">
        <f t="shared" si="83"/>
        <v>0</v>
      </c>
      <c r="AR466" s="155" t="s">
        <v>481</v>
      </c>
      <c r="AT466" s="155" t="s">
        <v>454</v>
      </c>
      <c r="AU466" s="155" t="s">
        <v>88</v>
      </c>
      <c r="AY466" s="16" t="s">
        <v>317</v>
      </c>
      <c r="BE466" s="156">
        <f t="shared" si="84"/>
        <v>0</v>
      </c>
      <c r="BF466" s="156">
        <f t="shared" si="85"/>
        <v>0</v>
      </c>
      <c r="BG466" s="156">
        <f t="shared" si="86"/>
        <v>0</v>
      </c>
      <c r="BH466" s="156">
        <f t="shared" si="87"/>
        <v>0</v>
      </c>
      <c r="BI466" s="156">
        <f t="shared" si="88"/>
        <v>0</v>
      </c>
      <c r="BJ466" s="16" t="s">
        <v>88</v>
      </c>
      <c r="BK466" s="156">
        <f t="shared" si="89"/>
        <v>0</v>
      </c>
      <c r="BL466" s="16" t="s">
        <v>396</v>
      </c>
      <c r="BM466" s="155" t="s">
        <v>11279</v>
      </c>
    </row>
    <row r="467" spans="2:65" s="1" customFormat="1" ht="33" customHeight="1">
      <c r="B467" s="142"/>
      <c r="C467" s="179" t="s">
        <v>2946</v>
      </c>
      <c r="D467" s="179" t="s">
        <v>454</v>
      </c>
      <c r="E467" s="180" t="s">
        <v>11280</v>
      </c>
      <c r="F467" s="181" t="s">
        <v>11281</v>
      </c>
      <c r="G467" s="182" t="s">
        <v>467</v>
      </c>
      <c r="H467" s="183">
        <v>1</v>
      </c>
      <c r="I467" s="184"/>
      <c r="J467" s="185">
        <f t="shared" si="80"/>
        <v>0</v>
      </c>
      <c r="K467" s="186"/>
      <c r="L467" s="187"/>
      <c r="M467" s="188" t="s">
        <v>1</v>
      </c>
      <c r="N467" s="189" t="s">
        <v>42</v>
      </c>
      <c r="P467" s="153">
        <f t="shared" si="81"/>
        <v>0</v>
      </c>
      <c r="Q467" s="153">
        <v>0</v>
      </c>
      <c r="R467" s="153">
        <f t="shared" si="82"/>
        <v>0</v>
      </c>
      <c r="S467" s="153">
        <v>0</v>
      </c>
      <c r="T467" s="154">
        <f t="shared" si="83"/>
        <v>0</v>
      </c>
      <c r="AR467" s="155" t="s">
        <v>481</v>
      </c>
      <c r="AT467" s="155" t="s">
        <v>454</v>
      </c>
      <c r="AU467" s="155" t="s">
        <v>88</v>
      </c>
      <c r="AY467" s="16" t="s">
        <v>317</v>
      </c>
      <c r="BE467" s="156">
        <f t="shared" si="84"/>
        <v>0</v>
      </c>
      <c r="BF467" s="156">
        <f t="shared" si="85"/>
        <v>0</v>
      </c>
      <c r="BG467" s="156">
        <f t="shared" si="86"/>
        <v>0</v>
      </c>
      <c r="BH467" s="156">
        <f t="shared" si="87"/>
        <v>0</v>
      </c>
      <c r="BI467" s="156">
        <f t="shared" si="88"/>
        <v>0</v>
      </c>
      <c r="BJ467" s="16" t="s">
        <v>88</v>
      </c>
      <c r="BK467" s="156">
        <f t="shared" si="89"/>
        <v>0</v>
      </c>
      <c r="BL467" s="16" t="s">
        <v>396</v>
      </c>
      <c r="BM467" s="155" t="s">
        <v>11282</v>
      </c>
    </row>
    <row r="468" spans="2:65" s="1" customFormat="1" ht="33" customHeight="1">
      <c r="B468" s="142"/>
      <c r="C468" s="179" t="s">
        <v>2952</v>
      </c>
      <c r="D468" s="179" t="s">
        <v>454</v>
      </c>
      <c r="E468" s="180" t="s">
        <v>11283</v>
      </c>
      <c r="F468" s="181" t="s">
        <v>11284</v>
      </c>
      <c r="G468" s="182" t="s">
        <v>467</v>
      </c>
      <c r="H468" s="183">
        <v>1</v>
      </c>
      <c r="I468" s="184"/>
      <c r="J468" s="185">
        <f t="shared" si="80"/>
        <v>0</v>
      </c>
      <c r="K468" s="186"/>
      <c r="L468" s="187"/>
      <c r="M468" s="188" t="s">
        <v>1</v>
      </c>
      <c r="N468" s="189" t="s">
        <v>42</v>
      </c>
      <c r="P468" s="153">
        <f t="shared" si="81"/>
        <v>0</v>
      </c>
      <c r="Q468" s="153">
        <v>0</v>
      </c>
      <c r="R468" s="153">
        <f t="shared" si="82"/>
        <v>0</v>
      </c>
      <c r="S468" s="153">
        <v>0</v>
      </c>
      <c r="T468" s="154">
        <f t="shared" si="83"/>
        <v>0</v>
      </c>
      <c r="AR468" s="155" t="s">
        <v>481</v>
      </c>
      <c r="AT468" s="155" t="s">
        <v>454</v>
      </c>
      <c r="AU468" s="155" t="s">
        <v>88</v>
      </c>
      <c r="AY468" s="16" t="s">
        <v>317</v>
      </c>
      <c r="BE468" s="156">
        <f t="shared" si="84"/>
        <v>0</v>
      </c>
      <c r="BF468" s="156">
        <f t="shared" si="85"/>
        <v>0</v>
      </c>
      <c r="BG468" s="156">
        <f t="shared" si="86"/>
        <v>0</v>
      </c>
      <c r="BH468" s="156">
        <f t="shared" si="87"/>
        <v>0</v>
      </c>
      <c r="BI468" s="156">
        <f t="shared" si="88"/>
        <v>0</v>
      </c>
      <c r="BJ468" s="16" t="s">
        <v>88</v>
      </c>
      <c r="BK468" s="156">
        <f t="shared" si="89"/>
        <v>0</v>
      </c>
      <c r="BL468" s="16" t="s">
        <v>396</v>
      </c>
      <c r="BM468" s="155" t="s">
        <v>11285</v>
      </c>
    </row>
    <row r="469" spans="2:65" s="1" customFormat="1" ht="24.15" customHeight="1">
      <c r="B469" s="142"/>
      <c r="C469" s="179" t="s">
        <v>1556</v>
      </c>
      <c r="D469" s="179" t="s">
        <v>454</v>
      </c>
      <c r="E469" s="180" t="s">
        <v>11286</v>
      </c>
      <c r="F469" s="181" t="s">
        <v>11287</v>
      </c>
      <c r="G469" s="182" t="s">
        <v>467</v>
      </c>
      <c r="H469" s="183">
        <v>6</v>
      </c>
      <c r="I469" s="184"/>
      <c r="J469" s="185">
        <f t="shared" si="80"/>
        <v>0</v>
      </c>
      <c r="K469" s="186"/>
      <c r="L469" s="187"/>
      <c r="M469" s="188" t="s">
        <v>1</v>
      </c>
      <c r="N469" s="189" t="s">
        <v>42</v>
      </c>
      <c r="P469" s="153">
        <f t="shared" si="81"/>
        <v>0</v>
      </c>
      <c r="Q469" s="153">
        <v>0</v>
      </c>
      <c r="R469" s="153">
        <f t="shared" si="82"/>
        <v>0</v>
      </c>
      <c r="S469" s="153">
        <v>0</v>
      </c>
      <c r="T469" s="154">
        <f t="shared" si="83"/>
        <v>0</v>
      </c>
      <c r="AR469" s="155" t="s">
        <v>481</v>
      </c>
      <c r="AT469" s="155" t="s">
        <v>454</v>
      </c>
      <c r="AU469" s="155" t="s">
        <v>88</v>
      </c>
      <c r="AY469" s="16" t="s">
        <v>317</v>
      </c>
      <c r="BE469" s="156">
        <f t="shared" si="84"/>
        <v>0</v>
      </c>
      <c r="BF469" s="156">
        <f t="shared" si="85"/>
        <v>0</v>
      </c>
      <c r="BG469" s="156">
        <f t="shared" si="86"/>
        <v>0</v>
      </c>
      <c r="BH469" s="156">
        <f t="shared" si="87"/>
        <v>0</v>
      </c>
      <c r="BI469" s="156">
        <f t="shared" si="88"/>
        <v>0</v>
      </c>
      <c r="BJ469" s="16" t="s">
        <v>88</v>
      </c>
      <c r="BK469" s="156">
        <f t="shared" si="89"/>
        <v>0</v>
      </c>
      <c r="BL469" s="16" t="s">
        <v>396</v>
      </c>
      <c r="BM469" s="155" t="s">
        <v>11288</v>
      </c>
    </row>
    <row r="470" spans="2:65" s="1" customFormat="1" ht="24.15" customHeight="1">
      <c r="B470" s="142"/>
      <c r="C470" s="179" t="s">
        <v>2963</v>
      </c>
      <c r="D470" s="179" t="s">
        <v>454</v>
      </c>
      <c r="E470" s="180" t="s">
        <v>11289</v>
      </c>
      <c r="F470" s="181" t="s">
        <v>11290</v>
      </c>
      <c r="G470" s="182" t="s">
        <v>467</v>
      </c>
      <c r="H470" s="183">
        <v>16</v>
      </c>
      <c r="I470" s="184"/>
      <c r="J470" s="185">
        <f t="shared" si="80"/>
        <v>0</v>
      </c>
      <c r="K470" s="186"/>
      <c r="L470" s="187"/>
      <c r="M470" s="188" t="s">
        <v>1</v>
      </c>
      <c r="N470" s="189" t="s">
        <v>42</v>
      </c>
      <c r="P470" s="153">
        <f t="shared" si="81"/>
        <v>0</v>
      </c>
      <c r="Q470" s="153">
        <v>0</v>
      </c>
      <c r="R470" s="153">
        <f t="shared" si="82"/>
        <v>0</v>
      </c>
      <c r="S470" s="153">
        <v>0</v>
      </c>
      <c r="T470" s="154">
        <f t="shared" si="83"/>
        <v>0</v>
      </c>
      <c r="AR470" s="155" t="s">
        <v>481</v>
      </c>
      <c r="AT470" s="155" t="s">
        <v>454</v>
      </c>
      <c r="AU470" s="155" t="s">
        <v>88</v>
      </c>
      <c r="AY470" s="16" t="s">
        <v>317</v>
      </c>
      <c r="BE470" s="156">
        <f t="shared" si="84"/>
        <v>0</v>
      </c>
      <c r="BF470" s="156">
        <f t="shared" si="85"/>
        <v>0</v>
      </c>
      <c r="BG470" s="156">
        <f t="shared" si="86"/>
        <v>0</v>
      </c>
      <c r="BH470" s="156">
        <f t="shared" si="87"/>
        <v>0</v>
      </c>
      <c r="BI470" s="156">
        <f t="shared" si="88"/>
        <v>0</v>
      </c>
      <c r="BJ470" s="16" t="s">
        <v>88</v>
      </c>
      <c r="BK470" s="156">
        <f t="shared" si="89"/>
        <v>0</v>
      </c>
      <c r="BL470" s="16" t="s">
        <v>396</v>
      </c>
      <c r="BM470" s="155" t="s">
        <v>11291</v>
      </c>
    </row>
    <row r="471" spans="2:65" s="1" customFormat="1" ht="24.15" customHeight="1">
      <c r="B471" s="142"/>
      <c r="C471" s="179" t="s">
        <v>2970</v>
      </c>
      <c r="D471" s="179" t="s">
        <v>454</v>
      </c>
      <c r="E471" s="180" t="s">
        <v>11292</v>
      </c>
      <c r="F471" s="181" t="s">
        <v>11293</v>
      </c>
      <c r="G471" s="182" t="s">
        <v>467</v>
      </c>
      <c r="H471" s="183">
        <v>2</v>
      </c>
      <c r="I471" s="184"/>
      <c r="J471" s="185">
        <f t="shared" si="80"/>
        <v>0</v>
      </c>
      <c r="K471" s="186"/>
      <c r="L471" s="187"/>
      <c r="M471" s="188" t="s">
        <v>1</v>
      </c>
      <c r="N471" s="189" t="s">
        <v>42</v>
      </c>
      <c r="P471" s="153">
        <f t="shared" si="81"/>
        <v>0</v>
      </c>
      <c r="Q471" s="153">
        <v>0</v>
      </c>
      <c r="R471" s="153">
        <f t="shared" si="82"/>
        <v>0</v>
      </c>
      <c r="S471" s="153">
        <v>0</v>
      </c>
      <c r="T471" s="154">
        <f t="shared" si="83"/>
        <v>0</v>
      </c>
      <c r="AR471" s="155" t="s">
        <v>481</v>
      </c>
      <c r="AT471" s="155" t="s">
        <v>454</v>
      </c>
      <c r="AU471" s="155" t="s">
        <v>88</v>
      </c>
      <c r="AY471" s="16" t="s">
        <v>317</v>
      </c>
      <c r="BE471" s="156">
        <f t="shared" si="84"/>
        <v>0</v>
      </c>
      <c r="BF471" s="156">
        <f t="shared" si="85"/>
        <v>0</v>
      </c>
      <c r="BG471" s="156">
        <f t="shared" si="86"/>
        <v>0</v>
      </c>
      <c r="BH471" s="156">
        <f t="shared" si="87"/>
        <v>0</v>
      </c>
      <c r="BI471" s="156">
        <f t="shared" si="88"/>
        <v>0</v>
      </c>
      <c r="BJ471" s="16" t="s">
        <v>88</v>
      </c>
      <c r="BK471" s="156">
        <f t="shared" si="89"/>
        <v>0</v>
      </c>
      <c r="BL471" s="16" t="s">
        <v>396</v>
      </c>
      <c r="BM471" s="155" t="s">
        <v>11294</v>
      </c>
    </row>
    <row r="472" spans="2:65" s="1" customFormat="1" ht="49" customHeight="1">
      <c r="B472" s="142"/>
      <c r="C472" s="179" t="s">
        <v>2978</v>
      </c>
      <c r="D472" s="179" t="s">
        <v>454</v>
      </c>
      <c r="E472" s="180" t="s">
        <v>11295</v>
      </c>
      <c r="F472" s="181" t="s">
        <v>10995</v>
      </c>
      <c r="G472" s="182" t="s">
        <v>467</v>
      </c>
      <c r="H472" s="183">
        <v>38</v>
      </c>
      <c r="I472" s="184"/>
      <c r="J472" s="185">
        <f t="shared" si="80"/>
        <v>0</v>
      </c>
      <c r="K472" s="186"/>
      <c r="L472" s="187"/>
      <c r="M472" s="188" t="s">
        <v>1</v>
      </c>
      <c r="N472" s="189" t="s">
        <v>42</v>
      </c>
      <c r="P472" s="153">
        <f t="shared" si="81"/>
        <v>0</v>
      </c>
      <c r="Q472" s="153">
        <v>0</v>
      </c>
      <c r="R472" s="153">
        <f t="shared" si="82"/>
        <v>0</v>
      </c>
      <c r="S472" s="153">
        <v>0</v>
      </c>
      <c r="T472" s="154">
        <f t="shared" si="83"/>
        <v>0</v>
      </c>
      <c r="AR472" s="155" t="s">
        <v>481</v>
      </c>
      <c r="AT472" s="155" t="s">
        <v>454</v>
      </c>
      <c r="AU472" s="155" t="s">
        <v>88</v>
      </c>
      <c r="AY472" s="16" t="s">
        <v>317</v>
      </c>
      <c r="BE472" s="156">
        <f t="shared" si="84"/>
        <v>0</v>
      </c>
      <c r="BF472" s="156">
        <f t="shared" si="85"/>
        <v>0</v>
      </c>
      <c r="BG472" s="156">
        <f t="shared" si="86"/>
        <v>0</v>
      </c>
      <c r="BH472" s="156">
        <f t="shared" si="87"/>
        <v>0</v>
      </c>
      <c r="BI472" s="156">
        <f t="shared" si="88"/>
        <v>0</v>
      </c>
      <c r="BJ472" s="16" t="s">
        <v>88</v>
      </c>
      <c r="BK472" s="156">
        <f t="shared" si="89"/>
        <v>0</v>
      </c>
      <c r="BL472" s="16" t="s">
        <v>396</v>
      </c>
      <c r="BM472" s="155" t="s">
        <v>11296</v>
      </c>
    </row>
    <row r="473" spans="2:65" s="1" customFormat="1" ht="49" customHeight="1">
      <c r="B473" s="142"/>
      <c r="C473" s="179" t="s">
        <v>2985</v>
      </c>
      <c r="D473" s="179" t="s">
        <v>454</v>
      </c>
      <c r="E473" s="180" t="s">
        <v>11297</v>
      </c>
      <c r="F473" s="181" t="s">
        <v>10998</v>
      </c>
      <c r="G473" s="182" t="s">
        <v>467</v>
      </c>
      <c r="H473" s="183">
        <v>10</v>
      </c>
      <c r="I473" s="184"/>
      <c r="J473" s="185">
        <f t="shared" si="80"/>
        <v>0</v>
      </c>
      <c r="K473" s="186"/>
      <c r="L473" s="187"/>
      <c r="M473" s="188" t="s">
        <v>1</v>
      </c>
      <c r="N473" s="189" t="s">
        <v>42</v>
      </c>
      <c r="P473" s="153">
        <f t="shared" si="81"/>
        <v>0</v>
      </c>
      <c r="Q473" s="153">
        <v>0</v>
      </c>
      <c r="R473" s="153">
        <f t="shared" si="82"/>
        <v>0</v>
      </c>
      <c r="S473" s="153">
        <v>0</v>
      </c>
      <c r="T473" s="154">
        <f t="shared" si="83"/>
        <v>0</v>
      </c>
      <c r="AR473" s="155" t="s">
        <v>481</v>
      </c>
      <c r="AT473" s="155" t="s">
        <v>454</v>
      </c>
      <c r="AU473" s="155" t="s">
        <v>88</v>
      </c>
      <c r="AY473" s="16" t="s">
        <v>317</v>
      </c>
      <c r="BE473" s="156">
        <f t="shared" si="84"/>
        <v>0</v>
      </c>
      <c r="BF473" s="156">
        <f t="shared" si="85"/>
        <v>0</v>
      </c>
      <c r="BG473" s="156">
        <f t="shared" si="86"/>
        <v>0</v>
      </c>
      <c r="BH473" s="156">
        <f t="shared" si="87"/>
        <v>0</v>
      </c>
      <c r="BI473" s="156">
        <f t="shared" si="88"/>
        <v>0</v>
      </c>
      <c r="BJ473" s="16" t="s">
        <v>88</v>
      </c>
      <c r="BK473" s="156">
        <f t="shared" si="89"/>
        <v>0</v>
      </c>
      <c r="BL473" s="16" t="s">
        <v>396</v>
      </c>
      <c r="BM473" s="155" t="s">
        <v>11298</v>
      </c>
    </row>
    <row r="474" spans="2:65" s="1" customFormat="1" ht="49" customHeight="1">
      <c r="B474" s="142"/>
      <c r="C474" s="179" t="s">
        <v>2992</v>
      </c>
      <c r="D474" s="179" t="s">
        <v>454</v>
      </c>
      <c r="E474" s="180" t="s">
        <v>11299</v>
      </c>
      <c r="F474" s="181" t="s">
        <v>10802</v>
      </c>
      <c r="G474" s="182" t="s">
        <v>467</v>
      </c>
      <c r="H474" s="183">
        <v>8</v>
      </c>
      <c r="I474" s="184"/>
      <c r="J474" s="185">
        <f t="shared" si="80"/>
        <v>0</v>
      </c>
      <c r="K474" s="186"/>
      <c r="L474" s="187"/>
      <c r="M474" s="188" t="s">
        <v>1</v>
      </c>
      <c r="N474" s="189" t="s">
        <v>42</v>
      </c>
      <c r="P474" s="153">
        <f t="shared" si="81"/>
        <v>0</v>
      </c>
      <c r="Q474" s="153">
        <v>0</v>
      </c>
      <c r="R474" s="153">
        <f t="shared" si="82"/>
        <v>0</v>
      </c>
      <c r="S474" s="153">
        <v>0</v>
      </c>
      <c r="T474" s="154">
        <f t="shared" si="83"/>
        <v>0</v>
      </c>
      <c r="AR474" s="155" t="s">
        <v>481</v>
      </c>
      <c r="AT474" s="155" t="s">
        <v>454</v>
      </c>
      <c r="AU474" s="155" t="s">
        <v>88</v>
      </c>
      <c r="AY474" s="16" t="s">
        <v>317</v>
      </c>
      <c r="BE474" s="156">
        <f t="shared" si="84"/>
        <v>0</v>
      </c>
      <c r="BF474" s="156">
        <f t="shared" si="85"/>
        <v>0</v>
      </c>
      <c r="BG474" s="156">
        <f t="shared" si="86"/>
        <v>0</v>
      </c>
      <c r="BH474" s="156">
        <f t="shared" si="87"/>
        <v>0</v>
      </c>
      <c r="BI474" s="156">
        <f t="shared" si="88"/>
        <v>0</v>
      </c>
      <c r="BJ474" s="16" t="s">
        <v>88</v>
      </c>
      <c r="BK474" s="156">
        <f t="shared" si="89"/>
        <v>0</v>
      </c>
      <c r="BL474" s="16" t="s">
        <v>396</v>
      </c>
      <c r="BM474" s="155" t="s">
        <v>11300</v>
      </c>
    </row>
    <row r="475" spans="2:65" s="1" customFormat="1" ht="49" customHeight="1">
      <c r="B475" s="142"/>
      <c r="C475" s="179" t="s">
        <v>3000</v>
      </c>
      <c r="D475" s="179" t="s">
        <v>454</v>
      </c>
      <c r="E475" s="180" t="s">
        <v>11301</v>
      </c>
      <c r="F475" s="181" t="s">
        <v>11302</v>
      </c>
      <c r="G475" s="182" t="s">
        <v>467</v>
      </c>
      <c r="H475" s="183">
        <v>28</v>
      </c>
      <c r="I475" s="184"/>
      <c r="J475" s="185">
        <f t="shared" si="80"/>
        <v>0</v>
      </c>
      <c r="K475" s="186"/>
      <c r="L475" s="187"/>
      <c r="M475" s="188" t="s">
        <v>1</v>
      </c>
      <c r="N475" s="189" t="s">
        <v>42</v>
      </c>
      <c r="P475" s="153">
        <f t="shared" si="81"/>
        <v>0</v>
      </c>
      <c r="Q475" s="153">
        <v>0</v>
      </c>
      <c r="R475" s="153">
        <f t="shared" si="82"/>
        <v>0</v>
      </c>
      <c r="S475" s="153">
        <v>0</v>
      </c>
      <c r="T475" s="154">
        <f t="shared" si="83"/>
        <v>0</v>
      </c>
      <c r="AR475" s="155" t="s">
        <v>481</v>
      </c>
      <c r="AT475" s="155" t="s">
        <v>454</v>
      </c>
      <c r="AU475" s="155" t="s">
        <v>88</v>
      </c>
      <c r="AY475" s="16" t="s">
        <v>317</v>
      </c>
      <c r="BE475" s="156">
        <f t="shared" si="84"/>
        <v>0</v>
      </c>
      <c r="BF475" s="156">
        <f t="shared" si="85"/>
        <v>0</v>
      </c>
      <c r="BG475" s="156">
        <f t="shared" si="86"/>
        <v>0</v>
      </c>
      <c r="BH475" s="156">
        <f t="shared" si="87"/>
        <v>0</v>
      </c>
      <c r="BI475" s="156">
        <f t="shared" si="88"/>
        <v>0</v>
      </c>
      <c r="BJ475" s="16" t="s">
        <v>88</v>
      </c>
      <c r="BK475" s="156">
        <f t="shared" si="89"/>
        <v>0</v>
      </c>
      <c r="BL475" s="16" t="s">
        <v>396</v>
      </c>
      <c r="BM475" s="155" t="s">
        <v>11303</v>
      </c>
    </row>
    <row r="476" spans="2:65" s="1" customFormat="1" ht="49" customHeight="1">
      <c r="B476" s="142"/>
      <c r="C476" s="179" t="s">
        <v>3005</v>
      </c>
      <c r="D476" s="179" t="s">
        <v>454</v>
      </c>
      <c r="E476" s="180" t="s">
        <v>11304</v>
      </c>
      <c r="F476" s="181" t="s">
        <v>11305</v>
      </c>
      <c r="G476" s="182" t="s">
        <v>467</v>
      </c>
      <c r="H476" s="183">
        <v>2</v>
      </c>
      <c r="I476" s="184"/>
      <c r="J476" s="185">
        <f t="shared" si="80"/>
        <v>0</v>
      </c>
      <c r="K476" s="186"/>
      <c r="L476" s="187"/>
      <c r="M476" s="188" t="s">
        <v>1</v>
      </c>
      <c r="N476" s="189" t="s">
        <v>42</v>
      </c>
      <c r="P476" s="153">
        <f t="shared" si="81"/>
        <v>0</v>
      </c>
      <c r="Q476" s="153">
        <v>0</v>
      </c>
      <c r="R476" s="153">
        <f t="shared" si="82"/>
        <v>0</v>
      </c>
      <c r="S476" s="153">
        <v>0</v>
      </c>
      <c r="T476" s="154">
        <f t="shared" si="83"/>
        <v>0</v>
      </c>
      <c r="AR476" s="155" t="s">
        <v>481</v>
      </c>
      <c r="AT476" s="155" t="s">
        <v>454</v>
      </c>
      <c r="AU476" s="155" t="s">
        <v>88</v>
      </c>
      <c r="AY476" s="16" t="s">
        <v>317</v>
      </c>
      <c r="BE476" s="156">
        <f t="shared" si="84"/>
        <v>0</v>
      </c>
      <c r="BF476" s="156">
        <f t="shared" si="85"/>
        <v>0</v>
      </c>
      <c r="BG476" s="156">
        <f t="shared" si="86"/>
        <v>0</v>
      </c>
      <c r="BH476" s="156">
        <f t="shared" si="87"/>
        <v>0</v>
      </c>
      <c r="BI476" s="156">
        <f t="shared" si="88"/>
        <v>0</v>
      </c>
      <c r="BJ476" s="16" t="s">
        <v>88</v>
      </c>
      <c r="BK476" s="156">
        <f t="shared" si="89"/>
        <v>0</v>
      </c>
      <c r="BL476" s="16" t="s">
        <v>396</v>
      </c>
      <c r="BM476" s="155" t="s">
        <v>11306</v>
      </c>
    </row>
    <row r="477" spans="2:65" s="1" customFormat="1" ht="49" customHeight="1">
      <c r="B477" s="142"/>
      <c r="C477" s="179" t="s">
        <v>3014</v>
      </c>
      <c r="D477" s="179" t="s">
        <v>454</v>
      </c>
      <c r="E477" s="180" t="s">
        <v>11307</v>
      </c>
      <c r="F477" s="181" t="s">
        <v>11308</v>
      </c>
      <c r="G477" s="182" t="s">
        <v>467</v>
      </c>
      <c r="H477" s="183">
        <v>1</v>
      </c>
      <c r="I477" s="184"/>
      <c r="J477" s="185">
        <f t="shared" si="80"/>
        <v>0</v>
      </c>
      <c r="K477" s="186"/>
      <c r="L477" s="187"/>
      <c r="M477" s="188" t="s">
        <v>1</v>
      </c>
      <c r="N477" s="189" t="s">
        <v>42</v>
      </c>
      <c r="P477" s="153">
        <f t="shared" si="81"/>
        <v>0</v>
      </c>
      <c r="Q477" s="153">
        <v>0</v>
      </c>
      <c r="R477" s="153">
        <f t="shared" si="82"/>
        <v>0</v>
      </c>
      <c r="S477" s="153">
        <v>0</v>
      </c>
      <c r="T477" s="154">
        <f t="shared" si="83"/>
        <v>0</v>
      </c>
      <c r="AR477" s="155" t="s">
        <v>481</v>
      </c>
      <c r="AT477" s="155" t="s">
        <v>454</v>
      </c>
      <c r="AU477" s="155" t="s">
        <v>88</v>
      </c>
      <c r="AY477" s="16" t="s">
        <v>317</v>
      </c>
      <c r="BE477" s="156">
        <f t="shared" si="84"/>
        <v>0</v>
      </c>
      <c r="BF477" s="156">
        <f t="shared" si="85"/>
        <v>0</v>
      </c>
      <c r="BG477" s="156">
        <f t="shared" si="86"/>
        <v>0</v>
      </c>
      <c r="BH477" s="156">
        <f t="shared" si="87"/>
        <v>0</v>
      </c>
      <c r="BI477" s="156">
        <f t="shared" si="88"/>
        <v>0</v>
      </c>
      <c r="BJ477" s="16" t="s">
        <v>88</v>
      </c>
      <c r="BK477" s="156">
        <f t="shared" si="89"/>
        <v>0</v>
      </c>
      <c r="BL477" s="16" t="s">
        <v>396</v>
      </c>
      <c r="BM477" s="155" t="s">
        <v>11309</v>
      </c>
    </row>
    <row r="478" spans="2:65" s="1" customFormat="1" ht="49" customHeight="1">
      <c r="B478" s="142"/>
      <c r="C478" s="179" t="s">
        <v>3022</v>
      </c>
      <c r="D478" s="179" t="s">
        <v>454</v>
      </c>
      <c r="E478" s="180" t="s">
        <v>11310</v>
      </c>
      <c r="F478" s="181" t="s">
        <v>11311</v>
      </c>
      <c r="G478" s="182" t="s">
        <v>467</v>
      </c>
      <c r="H478" s="183">
        <v>1</v>
      </c>
      <c r="I478" s="184"/>
      <c r="J478" s="185">
        <f t="shared" si="80"/>
        <v>0</v>
      </c>
      <c r="K478" s="186"/>
      <c r="L478" s="187"/>
      <c r="M478" s="188" t="s">
        <v>1</v>
      </c>
      <c r="N478" s="189" t="s">
        <v>42</v>
      </c>
      <c r="P478" s="153">
        <f t="shared" si="81"/>
        <v>0</v>
      </c>
      <c r="Q478" s="153">
        <v>0</v>
      </c>
      <c r="R478" s="153">
        <f t="shared" si="82"/>
        <v>0</v>
      </c>
      <c r="S478" s="153">
        <v>0</v>
      </c>
      <c r="T478" s="154">
        <f t="shared" si="83"/>
        <v>0</v>
      </c>
      <c r="AR478" s="155" t="s">
        <v>481</v>
      </c>
      <c r="AT478" s="155" t="s">
        <v>454</v>
      </c>
      <c r="AU478" s="155" t="s">
        <v>88</v>
      </c>
      <c r="AY478" s="16" t="s">
        <v>317</v>
      </c>
      <c r="BE478" s="156">
        <f t="shared" si="84"/>
        <v>0</v>
      </c>
      <c r="BF478" s="156">
        <f t="shared" si="85"/>
        <v>0</v>
      </c>
      <c r="BG478" s="156">
        <f t="shared" si="86"/>
        <v>0</v>
      </c>
      <c r="BH478" s="156">
        <f t="shared" si="87"/>
        <v>0</v>
      </c>
      <c r="BI478" s="156">
        <f t="shared" si="88"/>
        <v>0</v>
      </c>
      <c r="BJ478" s="16" t="s">
        <v>88</v>
      </c>
      <c r="BK478" s="156">
        <f t="shared" si="89"/>
        <v>0</v>
      </c>
      <c r="BL478" s="16" t="s">
        <v>396</v>
      </c>
      <c r="BM478" s="155" t="s">
        <v>11312</v>
      </c>
    </row>
    <row r="479" spans="2:65" s="1" customFormat="1" ht="49" customHeight="1">
      <c r="B479" s="142"/>
      <c r="C479" s="179" t="s">
        <v>3027</v>
      </c>
      <c r="D479" s="179" t="s">
        <v>454</v>
      </c>
      <c r="E479" s="180" t="s">
        <v>11313</v>
      </c>
      <c r="F479" s="181" t="s">
        <v>11314</v>
      </c>
      <c r="G479" s="182" t="s">
        <v>467</v>
      </c>
      <c r="H479" s="183">
        <v>1</v>
      </c>
      <c r="I479" s="184"/>
      <c r="J479" s="185">
        <f t="shared" si="80"/>
        <v>0</v>
      </c>
      <c r="K479" s="186"/>
      <c r="L479" s="187"/>
      <c r="M479" s="188" t="s">
        <v>1</v>
      </c>
      <c r="N479" s="189" t="s">
        <v>42</v>
      </c>
      <c r="P479" s="153">
        <f t="shared" si="81"/>
        <v>0</v>
      </c>
      <c r="Q479" s="153">
        <v>0</v>
      </c>
      <c r="R479" s="153">
        <f t="shared" si="82"/>
        <v>0</v>
      </c>
      <c r="S479" s="153">
        <v>0</v>
      </c>
      <c r="T479" s="154">
        <f t="shared" si="83"/>
        <v>0</v>
      </c>
      <c r="AR479" s="155" t="s">
        <v>481</v>
      </c>
      <c r="AT479" s="155" t="s">
        <v>454</v>
      </c>
      <c r="AU479" s="155" t="s">
        <v>88</v>
      </c>
      <c r="AY479" s="16" t="s">
        <v>317</v>
      </c>
      <c r="BE479" s="156">
        <f t="shared" si="84"/>
        <v>0</v>
      </c>
      <c r="BF479" s="156">
        <f t="shared" si="85"/>
        <v>0</v>
      </c>
      <c r="BG479" s="156">
        <f t="shared" si="86"/>
        <v>0</v>
      </c>
      <c r="BH479" s="156">
        <f t="shared" si="87"/>
        <v>0</v>
      </c>
      <c r="BI479" s="156">
        <f t="shared" si="88"/>
        <v>0</v>
      </c>
      <c r="BJ479" s="16" t="s">
        <v>88</v>
      </c>
      <c r="BK479" s="156">
        <f t="shared" si="89"/>
        <v>0</v>
      </c>
      <c r="BL479" s="16" t="s">
        <v>396</v>
      </c>
      <c r="BM479" s="155" t="s">
        <v>11315</v>
      </c>
    </row>
    <row r="480" spans="2:65" s="1" customFormat="1" ht="49" customHeight="1">
      <c r="B480" s="142"/>
      <c r="C480" s="179" t="s">
        <v>3034</v>
      </c>
      <c r="D480" s="179" t="s">
        <v>454</v>
      </c>
      <c r="E480" s="180" t="s">
        <v>11316</v>
      </c>
      <c r="F480" s="181" t="s">
        <v>10708</v>
      </c>
      <c r="G480" s="182" t="s">
        <v>467</v>
      </c>
      <c r="H480" s="183">
        <v>1</v>
      </c>
      <c r="I480" s="184"/>
      <c r="J480" s="185">
        <f t="shared" si="80"/>
        <v>0</v>
      </c>
      <c r="K480" s="186"/>
      <c r="L480" s="187"/>
      <c r="M480" s="188" t="s">
        <v>1</v>
      </c>
      <c r="N480" s="189" t="s">
        <v>42</v>
      </c>
      <c r="P480" s="153">
        <f t="shared" si="81"/>
        <v>0</v>
      </c>
      <c r="Q480" s="153">
        <v>0</v>
      </c>
      <c r="R480" s="153">
        <f t="shared" si="82"/>
        <v>0</v>
      </c>
      <c r="S480" s="153">
        <v>0</v>
      </c>
      <c r="T480" s="154">
        <f t="shared" si="83"/>
        <v>0</v>
      </c>
      <c r="AR480" s="155" t="s">
        <v>481</v>
      </c>
      <c r="AT480" s="155" t="s">
        <v>454</v>
      </c>
      <c r="AU480" s="155" t="s">
        <v>88</v>
      </c>
      <c r="AY480" s="16" t="s">
        <v>317</v>
      </c>
      <c r="BE480" s="156">
        <f t="shared" si="84"/>
        <v>0</v>
      </c>
      <c r="BF480" s="156">
        <f t="shared" si="85"/>
        <v>0</v>
      </c>
      <c r="BG480" s="156">
        <f t="shared" si="86"/>
        <v>0</v>
      </c>
      <c r="BH480" s="156">
        <f t="shared" si="87"/>
        <v>0</v>
      </c>
      <c r="BI480" s="156">
        <f t="shared" si="88"/>
        <v>0</v>
      </c>
      <c r="BJ480" s="16" t="s">
        <v>88</v>
      </c>
      <c r="BK480" s="156">
        <f t="shared" si="89"/>
        <v>0</v>
      </c>
      <c r="BL480" s="16" t="s">
        <v>396</v>
      </c>
      <c r="BM480" s="155" t="s">
        <v>11317</v>
      </c>
    </row>
    <row r="481" spans="2:65" s="1" customFormat="1" ht="33" customHeight="1">
      <c r="B481" s="142"/>
      <c r="C481" s="179" t="s">
        <v>3041</v>
      </c>
      <c r="D481" s="179" t="s">
        <v>454</v>
      </c>
      <c r="E481" s="180" t="s">
        <v>11318</v>
      </c>
      <c r="F481" s="181" t="s">
        <v>11010</v>
      </c>
      <c r="G481" s="182" t="s">
        <v>467</v>
      </c>
      <c r="H481" s="183">
        <v>1</v>
      </c>
      <c r="I481" s="184"/>
      <c r="J481" s="185">
        <f t="shared" si="80"/>
        <v>0</v>
      </c>
      <c r="K481" s="186"/>
      <c r="L481" s="187"/>
      <c r="M481" s="188" t="s">
        <v>1</v>
      </c>
      <c r="N481" s="189" t="s">
        <v>42</v>
      </c>
      <c r="P481" s="153">
        <f t="shared" si="81"/>
        <v>0</v>
      </c>
      <c r="Q481" s="153">
        <v>0</v>
      </c>
      <c r="R481" s="153">
        <f t="shared" si="82"/>
        <v>0</v>
      </c>
      <c r="S481" s="153">
        <v>0</v>
      </c>
      <c r="T481" s="154">
        <f t="shared" si="83"/>
        <v>0</v>
      </c>
      <c r="AR481" s="155" t="s">
        <v>481</v>
      </c>
      <c r="AT481" s="155" t="s">
        <v>454</v>
      </c>
      <c r="AU481" s="155" t="s">
        <v>88</v>
      </c>
      <c r="AY481" s="16" t="s">
        <v>317</v>
      </c>
      <c r="BE481" s="156">
        <f t="shared" si="84"/>
        <v>0</v>
      </c>
      <c r="BF481" s="156">
        <f t="shared" si="85"/>
        <v>0</v>
      </c>
      <c r="BG481" s="156">
        <f t="shared" si="86"/>
        <v>0</v>
      </c>
      <c r="BH481" s="156">
        <f t="shared" si="87"/>
        <v>0</v>
      </c>
      <c r="BI481" s="156">
        <f t="shared" si="88"/>
        <v>0</v>
      </c>
      <c r="BJ481" s="16" t="s">
        <v>88</v>
      </c>
      <c r="BK481" s="156">
        <f t="shared" si="89"/>
        <v>0</v>
      </c>
      <c r="BL481" s="16" t="s">
        <v>396</v>
      </c>
      <c r="BM481" s="155" t="s">
        <v>11319</v>
      </c>
    </row>
    <row r="482" spans="2:65" s="1" customFormat="1" ht="24.15" customHeight="1">
      <c r="B482" s="142"/>
      <c r="C482" s="179" t="s">
        <v>3047</v>
      </c>
      <c r="D482" s="179" t="s">
        <v>454</v>
      </c>
      <c r="E482" s="180" t="s">
        <v>11320</v>
      </c>
      <c r="F482" s="181" t="s">
        <v>10714</v>
      </c>
      <c r="G482" s="182" t="s">
        <v>467</v>
      </c>
      <c r="H482" s="183">
        <v>41</v>
      </c>
      <c r="I482" s="184"/>
      <c r="J482" s="185">
        <f t="shared" si="80"/>
        <v>0</v>
      </c>
      <c r="K482" s="186"/>
      <c r="L482" s="187"/>
      <c r="M482" s="188" t="s">
        <v>1</v>
      </c>
      <c r="N482" s="189" t="s">
        <v>42</v>
      </c>
      <c r="P482" s="153">
        <f t="shared" si="81"/>
        <v>0</v>
      </c>
      <c r="Q482" s="153">
        <v>0</v>
      </c>
      <c r="R482" s="153">
        <f t="shared" si="82"/>
        <v>0</v>
      </c>
      <c r="S482" s="153">
        <v>0</v>
      </c>
      <c r="T482" s="154">
        <f t="shared" si="83"/>
        <v>0</v>
      </c>
      <c r="AR482" s="155" t="s">
        <v>481</v>
      </c>
      <c r="AT482" s="155" t="s">
        <v>454</v>
      </c>
      <c r="AU482" s="155" t="s">
        <v>88</v>
      </c>
      <c r="AY482" s="16" t="s">
        <v>317</v>
      </c>
      <c r="BE482" s="156">
        <f t="shared" si="84"/>
        <v>0</v>
      </c>
      <c r="BF482" s="156">
        <f t="shared" si="85"/>
        <v>0</v>
      </c>
      <c r="BG482" s="156">
        <f t="shared" si="86"/>
        <v>0</v>
      </c>
      <c r="BH482" s="156">
        <f t="shared" si="87"/>
        <v>0</v>
      </c>
      <c r="BI482" s="156">
        <f t="shared" si="88"/>
        <v>0</v>
      </c>
      <c r="BJ482" s="16" t="s">
        <v>88</v>
      </c>
      <c r="BK482" s="156">
        <f t="shared" si="89"/>
        <v>0</v>
      </c>
      <c r="BL482" s="16" t="s">
        <v>396</v>
      </c>
      <c r="BM482" s="155" t="s">
        <v>11321</v>
      </c>
    </row>
    <row r="483" spans="2:65" s="1" customFormat="1" ht="24.15" customHeight="1">
      <c r="B483" s="142"/>
      <c r="C483" s="179" t="s">
        <v>3051</v>
      </c>
      <c r="D483" s="179" t="s">
        <v>454</v>
      </c>
      <c r="E483" s="180" t="s">
        <v>11322</v>
      </c>
      <c r="F483" s="181" t="s">
        <v>11021</v>
      </c>
      <c r="G483" s="182" t="s">
        <v>467</v>
      </c>
      <c r="H483" s="183">
        <v>8</v>
      </c>
      <c r="I483" s="184"/>
      <c r="J483" s="185">
        <f t="shared" si="80"/>
        <v>0</v>
      </c>
      <c r="K483" s="186"/>
      <c r="L483" s="187"/>
      <c r="M483" s="188" t="s">
        <v>1</v>
      </c>
      <c r="N483" s="189" t="s">
        <v>42</v>
      </c>
      <c r="P483" s="153">
        <f t="shared" si="81"/>
        <v>0</v>
      </c>
      <c r="Q483" s="153">
        <v>0</v>
      </c>
      <c r="R483" s="153">
        <f t="shared" si="82"/>
        <v>0</v>
      </c>
      <c r="S483" s="153">
        <v>0</v>
      </c>
      <c r="T483" s="154">
        <f t="shared" si="83"/>
        <v>0</v>
      </c>
      <c r="AR483" s="155" t="s">
        <v>481</v>
      </c>
      <c r="AT483" s="155" t="s">
        <v>454</v>
      </c>
      <c r="AU483" s="155" t="s">
        <v>88</v>
      </c>
      <c r="AY483" s="16" t="s">
        <v>317</v>
      </c>
      <c r="BE483" s="156">
        <f t="shared" si="84"/>
        <v>0</v>
      </c>
      <c r="BF483" s="156">
        <f t="shared" si="85"/>
        <v>0</v>
      </c>
      <c r="BG483" s="156">
        <f t="shared" si="86"/>
        <v>0</v>
      </c>
      <c r="BH483" s="156">
        <f t="shared" si="87"/>
        <v>0</v>
      </c>
      <c r="BI483" s="156">
        <f t="shared" si="88"/>
        <v>0</v>
      </c>
      <c r="BJ483" s="16" t="s">
        <v>88</v>
      </c>
      <c r="BK483" s="156">
        <f t="shared" si="89"/>
        <v>0</v>
      </c>
      <c r="BL483" s="16" t="s">
        <v>396</v>
      </c>
      <c r="BM483" s="155" t="s">
        <v>11323</v>
      </c>
    </row>
    <row r="484" spans="2:65" s="1" customFormat="1" ht="16.5" customHeight="1">
      <c r="B484" s="142"/>
      <c r="C484" s="179" t="s">
        <v>3059</v>
      </c>
      <c r="D484" s="179" t="s">
        <v>454</v>
      </c>
      <c r="E484" s="180" t="s">
        <v>11324</v>
      </c>
      <c r="F484" s="181" t="s">
        <v>11138</v>
      </c>
      <c r="G484" s="182" t="s">
        <v>467</v>
      </c>
      <c r="H484" s="183">
        <v>5</v>
      </c>
      <c r="I484" s="184"/>
      <c r="J484" s="185">
        <f t="shared" si="80"/>
        <v>0</v>
      </c>
      <c r="K484" s="186"/>
      <c r="L484" s="187"/>
      <c r="M484" s="188" t="s">
        <v>1</v>
      </c>
      <c r="N484" s="189" t="s">
        <v>42</v>
      </c>
      <c r="P484" s="153">
        <f t="shared" si="81"/>
        <v>0</v>
      </c>
      <c r="Q484" s="153">
        <v>0</v>
      </c>
      <c r="R484" s="153">
        <f t="shared" si="82"/>
        <v>0</v>
      </c>
      <c r="S484" s="153">
        <v>0</v>
      </c>
      <c r="T484" s="154">
        <f t="shared" si="83"/>
        <v>0</v>
      </c>
      <c r="AR484" s="155" t="s">
        <v>481</v>
      </c>
      <c r="AT484" s="155" t="s">
        <v>454</v>
      </c>
      <c r="AU484" s="155" t="s">
        <v>88</v>
      </c>
      <c r="AY484" s="16" t="s">
        <v>317</v>
      </c>
      <c r="BE484" s="156">
        <f t="shared" si="84"/>
        <v>0</v>
      </c>
      <c r="BF484" s="156">
        <f t="shared" si="85"/>
        <v>0</v>
      </c>
      <c r="BG484" s="156">
        <f t="shared" si="86"/>
        <v>0</v>
      </c>
      <c r="BH484" s="156">
        <f t="shared" si="87"/>
        <v>0</v>
      </c>
      <c r="BI484" s="156">
        <f t="shared" si="88"/>
        <v>0</v>
      </c>
      <c r="BJ484" s="16" t="s">
        <v>88</v>
      </c>
      <c r="BK484" s="156">
        <f t="shared" si="89"/>
        <v>0</v>
      </c>
      <c r="BL484" s="16" t="s">
        <v>396</v>
      </c>
      <c r="BM484" s="155" t="s">
        <v>11325</v>
      </c>
    </row>
    <row r="485" spans="2:65" s="1" customFormat="1" ht="24.15" customHeight="1">
      <c r="B485" s="142"/>
      <c r="C485" s="179" t="s">
        <v>1562</v>
      </c>
      <c r="D485" s="179" t="s">
        <v>454</v>
      </c>
      <c r="E485" s="180" t="s">
        <v>11326</v>
      </c>
      <c r="F485" s="181" t="s">
        <v>11327</v>
      </c>
      <c r="G485" s="182" t="s">
        <v>467</v>
      </c>
      <c r="H485" s="183">
        <v>1</v>
      </c>
      <c r="I485" s="184"/>
      <c r="J485" s="185">
        <f t="shared" si="80"/>
        <v>0</v>
      </c>
      <c r="K485" s="186"/>
      <c r="L485" s="187"/>
      <c r="M485" s="188" t="s">
        <v>1</v>
      </c>
      <c r="N485" s="189" t="s">
        <v>42</v>
      </c>
      <c r="P485" s="153">
        <f t="shared" si="81"/>
        <v>0</v>
      </c>
      <c r="Q485" s="153">
        <v>0</v>
      </c>
      <c r="R485" s="153">
        <f t="shared" si="82"/>
        <v>0</v>
      </c>
      <c r="S485" s="153">
        <v>0</v>
      </c>
      <c r="T485" s="154">
        <f t="shared" si="83"/>
        <v>0</v>
      </c>
      <c r="AR485" s="155" t="s">
        <v>481</v>
      </c>
      <c r="AT485" s="155" t="s">
        <v>454</v>
      </c>
      <c r="AU485" s="155" t="s">
        <v>88</v>
      </c>
      <c r="AY485" s="16" t="s">
        <v>317</v>
      </c>
      <c r="BE485" s="156">
        <f t="shared" si="84"/>
        <v>0</v>
      </c>
      <c r="BF485" s="156">
        <f t="shared" si="85"/>
        <v>0</v>
      </c>
      <c r="BG485" s="156">
        <f t="shared" si="86"/>
        <v>0</v>
      </c>
      <c r="BH485" s="156">
        <f t="shared" si="87"/>
        <v>0</v>
      </c>
      <c r="BI485" s="156">
        <f t="shared" si="88"/>
        <v>0</v>
      </c>
      <c r="BJ485" s="16" t="s">
        <v>88</v>
      </c>
      <c r="BK485" s="156">
        <f t="shared" si="89"/>
        <v>0</v>
      </c>
      <c r="BL485" s="16" t="s">
        <v>396</v>
      </c>
      <c r="BM485" s="155" t="s">
        <v>11328</v>
      </c>
    </row>
    <row r="486" spans="2:65" s="1" customFormat="1" ht="16.5" customHeight="1">
      <c r="B486" s="142"/>
      <c r="C486" s="179" t="s">
        <v>3073</v>
      </c>
      <c r="D486" s="179" t="s">
        <v>454</v>
      </c>
      <c r="E486" s="180" t="s">
        <v>11329</v>
      </c>
      <c r="F486" s="181" t="s">
        <v>11027</v>
      </c>
      <c r="G486" s="182" t="s">
        <v>467</v>
      </c>
      <c r="H486" s="183">
        <v>1</v>
      </c>
      <c r="I486" s="184"/>
      <c r="J486" s="185">
        <f t="shared" si="80"/>
        <v>0</v>
      </c>
      <c r="K486" s="186"/>
      <c r="L486" s="187"/>
      <c r="M486" s="188" t="s">
        <v>1</v>
      </c>
      <c r="N486" s="189" t="s">
        <v>42</v>
      </c>
      <c r="P486" s="153">
        <f t="shared" si="81"/>
        <v>0</v>
      </c>
      <c r="Q486" s="153">
        <v>0</v>
      </c>
      <c r="R486" s="153">
        <f t="shared" si="82"/>
        <v>0</v>
      </c>
      <c r="S486" s="153">
        <v>0</v>
      </c>
      <c r="T486" s="154">
        <f t="shared" si="83"/>
        <v>0</v>
      </c>
      <c r="AR486" s="155" t="s">
        <v>481</v>
      </c>
      <c r="AT486" s="155" t="s">
        <v>454</v>
      </c>
      <c r="AU486" s="155" t="s">
        <v>88</v>
      </c>
      <c r="AY486" s="16" t="s">
        <v>317</v>
      </c>
      <c r="BE486" s="156">
        <f t="shared" si="84"/>
        <v>0</v>
      </c>
      <c r="BF486" s="156">
        <f t="shared" si="85"/>
        <v>0</v>
      </c>
      <c r="BG486" s="156">
        <f t="shared" si="86"/>
        <v>0</v>
      </c>
      <c r="BH486" s="156">
        <f t="shared" si="87"/>
        <v>0</v>
      </c>
      <c r="BI486" s="156">
        <f t="shared" si="88"/>
        <v>0</v>
      </c>
      <c r="BJ486" s="16" t="s">
        <v>88</v>
      </c>
      <c r="BK486" s="156">
        <f t="shared" si="89"/>
        <v>0</v>
      </c>
      <c r="BL486" s="16" t="s">
        <v>396</v>
      </c>
      <c r="BM486" s="155" t="s">
        <v>11330</v>
      </c>
    </row>
    <row r="487" spans="2:65" s="1" customFormat="1" ht="16.5" customHeight="1">
      <c r="B487" s="142"/>
      <c r="C487" s="179" t="s">
        <v>3077</v>
      </c>
      <c r="D487" s="179" t="s">
        <v>454</v>
      </c>
      <c r="E487" s="180" t="s">
        <v>11331</v>
      </c>
      <c r="F487" s="181" t="s">
        <v>11024</v>
      </c>
      <c r="G487" s="182" t="s">
        <v>467</v>
      </c>
      <c r="H487" s="183">
        <v>1</v>
      </c>
      <c r="I487" s="184"/>
      <c r="J487" s="185">
        <f t="shared" ref="J487:J518" si="90">ROUND(I487*H487,2)</f>
        <v>0</v>
      </c>
      <c r="K487" s="186"/>
      <c r="L487" s="187"/>
      <c r="M487" s="188" t="s">
        <v>1</v>
      </c>
      <c r="N487" s="189" t="s">
        <v>42</v>
      </c>
      <c r="P487" s="153">
        <f t="shared" ref="P487:P518" si="91">O487*H487</f>
        <v>0</v>
      </c>
      <c r="Q487" s="153">
        <v>0</v>
      </c>
      <c r="R487" s="153">
        <f t="shared" ref="R487:R518" si="92">Q487*H487</f>
        <v>0</v>
      </c>
      <c r="S487" s="153">
        <v>0</v>
      </c>
      <c r="T487" s="154">
        <f t="shared" ref="T487:T518" si="93">S487*H487</f>
        <v>0</v>
      </c>
      <c r="AR487" s="155" t="s">
        <v>481</v>
      </c>
      <c r="AT487" s="155" t="s">
        <v>454</v>
      </c>
      <c r="AU487" s="155" t="s">
        <v>88</v>
      </c>
      <c r="AY487" s="16" t="s">
        <v>317</v>
      </c>
      <c r="BE487" s="156">
        <f t="shared" ref="BE487:BE519" si="94">IF(N487="základná",J487,0)</f>
        <v>0</v>
      </c>
      <c r="BF487" s="156">
        <f t="shared" ref="BF487:BF519" si="95">IF(N487="znížená",J487,0)</f>
        <v>0</v>
      </c>
      <c r="BG487" s="156">
        <f t="shared" ref="BG487:BG519" si="96">IF(N487="zákl. prenesená",J487,0)</f>
        <v>0</v>
      </c>
      <c r="BH487" s="156">
        <f t="shared" ref="BH487:BH519" si="97">IF(N487="zníž. prenesená",J487,0)</f>
        <v>0</v>
      </c>
      <c r="BI487" s="156">
        <f t="shared" ref="BI487:BI519" si="98">IF(N487="nulová",J487,0)</f>
        <v>0</v>
      </c>
      <c r="BJ487" s="16" t="s">
        <v>88</v>
      </c>
      <c r="BK487" s="156">
        <f t="shared" ref="BK487:BK519" si="99">ROUND(I487*H487,2)</f>
        <v>0</v>
      </c>
      <c r="BL487" s="16" t="s">
        <v>396</v>
      </c>
      <c r="BM487" s="155" t="s">
        <v>11332</v>
      </c>
    </row>
    <row r="488" spans="2:65" s="1" customFormat="1" ht="16.5" customHeight="1">
      <c r="B488" s="142"/>
      <c r="C488" s="179" t="s">
        <v>3081</v>
      </c>
      <c r="D488" s="179" t="s">
        <v>454</v>
      </c>
      <c r="E488" s="180" t="s">
        <v>11333</v>
      </c>
      <c r="F488" s="181" t="s">
        <v>11030</v>
      </c>
      <c r="G488" s="182" t="s">
        <v>467</v>
      </c>
      <c r="H488" s="183">
        <v>4</v>
      </c>
      <c r="I488" s="184"/>
      <c r="J488" s="185">
        <f t="shared" si="90"/>
        <v>0</v>
      </c>
      <c r="K488" s="186"/>
      <c r="L488" s="187"/>
      <c r="M488" s="188" t="s">
        <v>1</v>
      </c>
      <c r="N488" s="189" t="s">
        <v>42</v>
      </c>
      <c r="P488" s="153">
        <f t="shared" si="91"/>
        <v>0</v>
      </c>
      <c r="Q488" s="153">
        <v>0</v>
      </c>
      <c r="R488" s="153">
        <f t="shared" si="92"/>
        <v>0</v>
      </c>
      <c r="S488" s="153">
        <v>0</v>
      </c>
      <c r="T488" s="154">
        <f t="shared" si="93"/>
        <v>0</v>
      </c>
      <c r="AR488" s="155" t="s">
        <v>481</v>
      </c>
      <c r="AT488" s="155" t="s">
        <v>454</v>
      </c>
      <c r="AU488" s="155" t="s">
        <v>88</v>
      </c>
      <c r="AY488" s="16" t="s">
        <v>317</v>
      </c>
      <c r="BE488" s="156">
        <f t="shared" si="94"/>
        <v>0</v>
      </c>
      <c r="BF488" s="156">
        <f t="shared" si="95"/>
        <v>0</v>
      </c>
      <c r="BG488" s="156">
        <f t="shared" si="96"/>
        <v>0</v>
      </c>
      <c r="BH488" s="156">
        <f t="shared" si="97"/>
        <v>0</v>
      </c>
      <c r="BI488" s="156">
        <f t="shared" si="98"/>
        <v>0</v>
      </c>
      <c r="BJ488" s="16" t="s">
        <v>88</v>
      </c>
      <c r="BK488" s="156">
        <f t="shared" si="99"/>
        <v>0</v>
      </c>
      <c r="BL488" s="16" t="s">
        <v>396</v>
      </c>
      <c r="BM488" s="155" t="s">
        <v>11334</v>
      </c>
    </row>
    <row r="489" spans="2:65" s="1" customFormat="1" ht="16.5" customHeight="1">
      <c r="B489" s="142"/>
      <c r="C489" s="179" t="s">
        <v>3085</v>
      </c>
      <c r="D489" s="179" t="s">
        <v>454</v>
      </c>
      <c r="E489" s="180" t="s">
        <v>11335</v>
      </c>
      <c r="F489" s="181" t="s">
        <v>10717</v>
      </c>
      <c r="G489" s="182" t="s">
        <v>467</v>
      </c>
      <c r="H489" s="183">
        <v>24</v>
      </c>
      <c r="I489" s="184"/>
      <c r="J489" s="185">
        <f t="shared" si="90"/>
        <v>0</v>
      </c>
      <c r="K489" s="186"/>
      <c r="L489" s="187"/>
      <c r="M489" s="188" t="s">
        <v>1</v>
      </c>
      <c r="N489" s="189" t="s">
        <v>42</v>
      </c>
      <c r="P489" s="153">
        <f t="shared" si="91"/>
        <v>0</v>
      </c>
      <c r="Q489" s="153">
        <v>0</v>
      </c>
      <c r="R489" s="153">
        <f t="shared" si="92"/>
        <v>0</v>
      </c>
      <c r="S489" s="153">
        <v>0</v>
      </c>
      <c r="T489" s="154">
        <f t="shared" si="93"/>
        <v>0</v>
      </c>
      <c r="AR489" s="155" t="s">
        <v>481</v>
      </c>
      <c r="AT489" s="155" t="s">
        <v>454</v>
      </c>
      <c r="AU489" s="155" t="s">
        <v>88</v>
      </c>
      <c r="AY489" s="16" t="s">
        <v>317</v>
      </c>
      <c r="BE489" s="156">
        <f t="shared" si="94"/>
        <v>0</v>
      </c>
      <c r="BF489" s="156">
        <f t="shared" si="95"/>
        <v>0</v>
      </c>
      <c r="BG489" s="156">
        <f t="shared" si="96"/>
        <v>0</v>
      </c>
      <c r="BH489" s="156">
        <f t="shared" si="97"/>
        <v>0</v>
      </c>
      <c r="BI489" s="156">
        <f t="shared" si="98"/>
        <v>0</v>
      </c>
      <c r="BJ489" s="16" t="s">
        <v>88</v>
      </c>
      <c r="BK489" s="156">
        <f t="shared" si="99"/>
        <v>0</v>
      </c>
      <c r="BL489" s="16" t="s">
        <v>396</v>
      </c>
      <c r="BM489" s="155" t="s">
        <v>11336</v>
      </c>
    </row>
    <row r="490" spans="2:65" s="1" customFormat="1" ht="16.5" customHeight="1">
      <c r="B490" s="142"/>
      <c r="C490" s="179" t="s">
        <v>3093</v>
      </c>
      <c r="D490" s="179" t="s">
        <v>454</v>
      </c>
      <c r="E490" s="180" t="s">
        <v>11337</v>
      </c>
      <c r="F490" s="181" t="s">
        <v>11035</v>
      </c>
      <c r="G490" s="182" t="s">
        <v>467</v>
      </c>
      <c r="H490" s="183">
        <v>2</v>
      </c>
      <c r="I490" s="184"/>
      <c r="J490" s="185">
        <f t="shared" si="90"/>
        <v>0</v>
      </c>
      <c r="K490" s="186"/>
      <c r="L490" s="187"/>
      <c r="M490" s="188" t="s">
        <v>1</v>
      </c>
      <c r="N490" s="189" t="s">
        <v>42</v>
      </c>
      <c r="P490" s="153">
        <f t="shared" si="91"/>
        <v>0</v>
      </c>
      <c r="Q490" s="153">
        <v>0</v>
      </c>
      <c r="R490" s="153">
        <f t="shared" si="92"/>
        <v>0</v>
      </c>
      <c r="S490" s="153">
        <v>0</v>
      </c>
      <c r="T490" s="154">
        <f t="shared" si="93"/>
        <v>0</v>
      </c>
      <c r="AR490" s="155" t="s">
        <v>481</v>
      </c>
      <c r="AT490" s="155" t="s">
        <v>454</v>
      </c>
      <c r="AU490" s="155" t="s">
        <v>88</v>
      </c>
      <c r="AY490" s="16" t="s">
        <v>317</v>
      </c>
      <c r="BE490" s="156">
        <f t="shared" si="94"/>
        <v>0</v>
      </c>
      <c r="BF490" s="156">
        <f t="shared" si="95"/>
        <v>0</v>
      </c>
      <c r="BG490" s="156">
        <f t="shared" si="96"/>
        <v>0</v>
      </c>
      <c r="BH490" s="156">
        <f t="shared" si="97"/>
        <v>0</v>
      </c>
      <c r="BI490" s="156">
        <f t="shared" si="98"/>
        <v>0</v>
      </c>
      <c r="BJ490" s="16" t="s">
        <v>88</v>
      </c>
      <c r="BK490" s="156">
        <f t="shared" si="99"/>
        <v>0</v>
      </c>
      <c r="BL490" s="16" t="s">
        <v>396</v>
      </c>
      <c r="BM490" s="155" t="s">
        <v>11338</v>
      </c>
    </row>
    <row r="491" spans="2:65" s="1" customFormat="1" ht="16.5" customHeight="1">
      <c r="B491" s="142"/>
      <c r="C491" s="179" t="s">
        <v>3101</v>
      </c>
      <c r="D491" s="179" t="s">
        <v>454</v>
      </c>
      <c r="E491" s="180" t="s">
        <v>11339</v>
      </c>
      <c r="F491" s="181" t="s">
        <v>11340</v>
      </c>
      <c r="G491" s="182" t="s">
        <v>467</v>
      </c>
      <c r="H491" s="183">
        <v>1</v>
      </c>
      <c r="I491" s="184"/>
      <c r="J491" s="185">
        <f t="shared" si="90"/>
        <v>0</v>
      </c>
      <c r="K491" s="186"/>
      <c r="L491" s="187"/>
      <c r="M491" s="188" t="s">
        <v>1</v>
      </c>
      <c r="N491" s="189" t="s">
        <v>42</v>
      </c>
      <c r="P491" s="153">
        <f t="shared" si="91"/>
        <v>0</v>
      </c>
      <c r="Q491" s="153">
        <v>0</v>
      </c>
      <c r="R491" s="153">
        <f t="shared" si="92"/>
        <v>0</v>
      </c>
      <c r="S491" s="153">
        <v>0</v>
      </c>
      <c r="T491" s="154">
        <f t="shared" si="93"/>
        <v>0</v>
      </c>
      <c r="AR491" s="155" t="s">
        <v>481</v>
      </c>
      <c r="AT491" s="155" t="s">
        <v>454</v>
      </c>
      <c r="AU491" s="155" t="s">
        <v>88</v>
      </c>
      <c r="AY491" s="16" t="s">
        <v>317</v>
      </c>
      <c r="BE491" s="156">
        <f t="shared" si="94"/>
        <v>0</v>
      </c>
      <c r="BF491" s="156">
        <f t="shared" si="95"/>
        <v>0</v>
      </c>
      <c r="BG491" s="156">
        <f t="shared" si="96"/>
        <v>0</v>
      </c>
      <c r="BH491" s="156">
        <f t="shared" si="97"/>
        <v>0</v>
      </c>
      <c r="BI491" s="156">
        <f t="shared" si="98"/>
        <v>0</v>
      </c>
      <c r="BJ491" s="16" t="s">
        <v>88</v>
      </c>
      <c r="BK491" s="156">
        <f t="shared" si="99"/>
        <v>0</v>
      </c>
      <c r="BL491" s="16" t="s">
        <v>396</v>
      </c>
      <c r="BM491" s="155" t="s">
        <v>11341</v>
      </c>
    </row>
    <row r="492" spans="2:65" s="1" customFormat="1" ht="16.5" customHeight="1">
      <c r="B492" s="142"/>
      <c r="C492" s="179" t="s">
        <v>3111</v>
      </c>
      <c r="D492" s="179" t="s">
        <v>454</v>
      </c>
      <c r="E492" s="180" t="s">
        <v>11342</v>
      </c>
      <c r="F492" s="181" t="s">
        <v>11343</v>
      </c>
      <c r="G492" s="182" t="s">
        <v>467</v>
      </c>
      <c r="H492" s="183">
        <v>23</v>
      </c>
      <c r="I492" s="184"/>
      <c r="J492" s="185">
        <f t="shared" si="90"/>
        <v>0</v>
      </c>
      <c r="K492" s="186"/>
      <c r="L492" s="187"/>
      <c r="M492" s="188" t="s">
        <v>1</v>
      </c>
      <c r="N492" s="189" t="s">
        <v>42</v>
      </c>
      <c r="P492" s="153">
        <f t="shared" si="91"/>
        <v>0</v>
      </c>
      <c r="Q492" s="153">
        <v>0</v>
      </c>
      <c r="R492" s="153">
        <f t="shared" si="92"/>
        <v>0</v>
      </c>
      <c r="S492" s="153">
        <v>0</v>
      </c>
      <c r="T492" s="154">
        <f t="shared" si="93"/>
        <v>0</v>
      </c>
      <c r="AR492" s="155" t="s">
        <v>481</v>
      </c>
      <c r="AT492" s="155" t="s">
        <v>454</v>
      </c>
      <c r="AU492" s="155" t="s">
        <v>88</v>
      </c>
      <c r="AY492" s="16" t="s">
        <v>317</v>
      </c>
      <c r="BE492" s="156">
        <f t="shared" si="94"/>
        <v>0</v>
      </c>
      <c r="BF492" s="156">
        <f t="shared" si="95"/>
        <v>0</v>
      </c>
      <c r="BG492" s="156">
        <f t="shared" si="96"/>
        <v>0</v>
      </c>
      <c r="BH492" s="156">
        <f t="shared" si="97"/>
        <v>0</v>
      </c>
      <c r="BI492" s="156">
        <f t="shared" si="98"/>
        <v>0</v>
      </c>
      <c r="BJ492" s="16" t="s">
        <v>88</v>
      </c>
      <c r="BK492" s="156">
        <f t="shared" si="99"/>
        <v>0</v>
      </c>
      <c r="BL492" s="16" t="s">
        <v>396</v>
      </c>
      <c r="BM492" s="155" t="s">
        <v>11344</v>
      </c>
    </row>
    <row r="493" spans="2:65" s="1" customFormat="1" ht="16.5" customHeight="1">
      <c r="B493" s="142"/>
      <c r="C493" s="179" t="s">
        <v>3119</v>
      </c>
      <c r="D493" s="179" t="s">
        <v>454</v>
      </c>
      <c r="E493" s="180" t="s">
        <v>11345</v>
      </c>
      <c r="F493" s="181" t="s">
        <v>11346</v>
      </c>
      <c r="G493" s="182" t="s">
        <v>467</v>
      </c>
      <c r="H493" s="183">
        <v>1</v>
      </c>
      <c r="I493" s="184"/>
      <c r="J493" s="185">
        <f t="shared" si="90"/>
        <v>0</v>
      </c>
      <c r="K493" s="186"/>
      <c r="L493" s="187"/>
      <c r="M493" s="188" t="s">
        <v>1</v>
      </c>
      <c r="N493" s="189" t="s">
        <v>42</v>
      </c>
      <c r="P493" s="153">
        <f t="shared" si="91"/>
        <v>0</v>
      </c>
      <c r="Q493" s="153">
        <v>0</v>
      </c>
      <c r="R493" s="153">
        <f t="shared" si="92"/>
        <v>0</v>
      </c>
      <c r="S493" s="153">
        <v>0</v>
      </c>
      <c r="T493" s="154">
        <f t="shared" si="93"/>
        <v>0</v>
      </c>
      <c r="AR493" s="155" t="s">
        <v>481</v>
      </c>
      <c r="AT493" s="155" t="s">
        <v>454</v>
      </c>
      <c r="AU493" s="155" t="s">
        <v>88</v>
      </c>
      <c r="AY493" s="16" t="s">
        <v>317</v>
      </c>
      <c r="BE493" s="156">
        <f t="shared" si="94"/>
        <v>0</v>
      </c>
      <c r="BF493" s="156">
        <f t="shared" si="95"/>
        <v>0</v>
      </c>
      <c r="BG493" s="156">
        <f t="shared" si="96"/>
        <v>0</v>
      </c>
      <c r="BH493" s="156">
        <f t="shared" si="97"/>
        <v>0</v>
      </c>
      <c r="BI493" s="156">
        <f t="shared" si="98"/>
        <v>0</v>
      </c>
      <c r="BJ493" s="16" t="s">
        <v>88</v>
      </c>
      <c r="BK493" s="156">
        <f t="shared" si="99"/>
        <v>0</v>
      </c>
      <c r="BL493" s="16" t="s">
        <v>396</v>
      </c>
      <c r="BM493" s="155" t="s">
        <v>11347</v>
      </c>
    </row>
    <row r="494" spans="2:65" s="1" customFormat="1" ht="24.15" customHeight="1">
      <c r="B494" s="142"/>
      <c r="C494" s="179" t="s">
        <v>3127</v>
      </c>
      <c r="D494" s="179" t="s">
        <v>454</v>
      </c>
      <c r="E494" s="180" t="s">
        <v>11348</v>
      </c>
      <c r="F494" s="181" t="s">
        <v>11349</v>
      </c>
      <c r="G494" s="182" t="s">
        <v>467</v>
      </c>
      <c r="H494" s="183">
        <v>1</v>
      </c>
      <c r="I494" s="184"/>
      <c r="J494" s="185">
        <f t="shared" si="90"/>
        <v>0</v>
      </c>
      <c r="K494" s="186"/>
      <c r="L494" s="187"/>
      <c r="M494" s="188" t="s">
        <v>1</v>
      </c>
      <c r="N494" s="189" t="s">
        <v>42</v>
      </c>
      <c r="P494" s="153">
        <f t="shared" si="91"/>
        <v>0</v>
      </c>
      <c r="Q494" s="153">
        <v>0</v>
      </c>
      <c r="R494" s="153">
        <f t="shared" si="92"/>
        <v>0</v>
      </c>
      <c r="S494" s="153">
        <v>0</v>
      </c>
      <c r="T494" s="154">
        <f t="shared" si="93"/>
        <v>0</v>
      </c>
      <c r="AR494" s="155" t="s">
        <v>481</v>
      </c>
      <c r="AT494" s="155" t="s">
        <v>454</v>
      </c>
      <c r="AU494" s="155" t="s">
        <v>88</v>
      </c>
      <c r="AY494" s="16" t="s">
        <v>317</v>
      </c>
      <c r="BE494" s="156">
        <f t="shared" si="94"/>
        <v>0</v>
      </c>
      <c r="BF494" s="156">
        <f t="shared" si="95"/>
        <v>0</v>
      </c>
      <c r="BG494" s="156">
        <f t="shared" si="96"/>
        <v>0</v>
      </c>
      <c r="BH494" s="156">
        <f t="shared" si="97"/>
        <v>0</v>
      </c>
      <c r="BI494" s="156">
        <f t="shared" si="98"/>
        <v>0</v>
      </c>
      <c r="BJ494" s="16" t="s">
        <v>88</v>
      </c>
      <c r="BK494" s="156">
        <f t="shared" si="99"/>
        <v>0</v>
      </c>
      <c r="BL494" s="16" t="s">
        <v>396</v>
      </c>
      <c r="BM494" s="155" t="s">
        <v>11350</v>
      </c>
    </row>
    <row r="495" spans="2:65" s="1" customFormat="1" ht="16.5" customHeight="1">
      <c r="B495" s="142"/>
      <c r="C495" s="179" t="s">
        <v>3140</v>
      </c>
      <c r="D495" s="179" t="s">
        <v>454</v>
      </c>
      <c r="E495" s="180" t="s">
        <v>11351</v>
      </c>
      <c r="F495" s="181" t="s">
        <v>11047</v>
      </c>
      <c r="G495" s="182" t="s">
        <v>467</v>
      </c>
      <c r="H495" s="183">
        <v>3</v>
      </c>
      <c r="I495" s="184"/>
      <c r="J495" s="185">
        <f t="shared" si="90"/>
        <v>0</v>
      </c>
      <c r="K495" s="186"/>
      <c r="L495" s="187"/>
      <c r="M495" s="188" t="s">
        <v>1</v>
      </c>
      <c r="N495" s="189" t="s">
        <v>42</v>
      </c>
      <c r="P495" s="153">
        <f t="shared" si="91"/>
        <v>0</v>
      </c>
      <c r="Q495" s="153">
        <v>0</v>
      </c>
      <c r="R495" s="153">
        <f t="shared" si="92"/>
        <v>0</v>
      </c>
      <c r="S495" s="153">
        <v>0</v>
      </c>
      <c r="T495" s="154">
        <f t="shared" si="93"/>
        <v>0</v>
      </c>
      <c r="AR495" s="155" t="s">
        <v>481</v>
      </c>
      <c r="AT495" s="155" t="s">
        <v>454</v>
      </c>
      <c r="AU495" s="155" t="s">
        <v>88</v>
      </c>
      <c r="AY495" s="16" t="s">
        <v>317</v>
      </c>
      <c r="BE495" s="156">
        <f t="shared" si="94"/>
        <v>0</v>
      </c>
      <c r="BF495" s="156">
        <f t="shared" si="95"/>
        <v>0</v>
      </c>
      <c r="BG495" s="156">
        <f t="shared" si="96"/>
        <v>0</v>
      </c>
      <c r="BH495" s="156">
        <f t="shared" si="97"/>
        <v>0</v>
      </c>
      <c r="BI495" s="156">
        <f t="shared" si="98"/>
        <v>0</v>
      </c>
      <c r="BJ495" s="16" t="s">
        <v>88</v>
      </c>
      <c r="BK495" s="156">
        <f t="shared" si="99"/>
        <v>0</v>
      </c>
      <c r="BL495" s="16" t="s">
        <v>396</v>
      </c>
      <c r="BM495" s="155" t="s">
        <v>11352</v>
      </c>
    </row>
    <row r="496" spans="2:65" s="1" customFormat="1" ht="16.5" customHeight="1">
      <c r="B496" s="142"/>
      <c r="C496" s="179" t="s">
        <v>3148</v>
      </c>
      <c r="D496" s="179" t="s">
        <v>454</v>
      </c>
      <c r="E496" s="180" t="s">
        <v>11353</v>
      </c>
      <c r="F496" s="181" t="s">
        <v>11354</v>
      </c>
      <c r="G496" s="182" t="s">
        <v>467</v>
      </c>
      <c r="H496" s="183">
        <v>1</v>
      </c>
      <c r="I496" s="184"/>
      <c r="J496" s="185">
        <f t="shared" si="90"/>
        <v>0</v>
      </c>
      <c r="K496" s="186"/>
      <c r="L496" s="187"/>
      <c r="M496" s="188" t="s">
        <v>1</v>
      </c>
      <c r="N496" s="189" t="s">
        <v>42</v>
      </c>
      <c r="P496" s="153">
        <f t="shared" si="91"/>
        <v>0</v>
      </c>
      <c r="Q496" s="153">
        <v>0</v>
      </c>
      <c r="R496" s="153">
        <f t="shared" si="92"/>
        <v>0</v>
      </c>
      <c r="S496" s="153">
        <v>0</v>
      </c>
      <c r="T496" s="154">
        <f t="shared" si="93"/>
        <v>0</v>
      </c>
      <c r="AR496" s="155" t="s">
        <v>481</v>
      </c>
      <c r="AT496" s="155" t="s">
        <v>454</v>
      </c>
      <c r="AU496" s="155" t="s">
        <v>88</v>
      </c>
      <c r="AY496" s="16" t="s">
        <v>317</v>
      </c>
      <c r="BE496" s="156">
        <f t="shared" si="94"/>
        <v>0</v>
      </c>
      <c r="BF496" s="156">
        <f t="shared" si="95"/>
        <v>0</v>
      </c>
      <c r="BG496" s="156">
        <f t="shared" si="96"/>
        <v>0</v>
      </c>
      <c r="BH496" s="156">
        <f t="shared" si="97"/>
        <v>0</v>
      </c>
      <c r="BI496" s="156">
        <f t="shared" si="98"/>
        <v>0</v>
      </c>
      <c r="BJ496" s="16" t="s">
        <v>88</v>
      </c>
      <c r="BK496" s="156">
        <f t="shared" si="99"/>
        <v>0</v>
      </c>
      <c r="BL496" s="16" t="s">
        <v>396</v>
      </c>
      <c r="BM496" s="155" t="s">
        <v>11355</v>
      </c>
    </row>
    <row r="497" spans="2:65" s="1" customFormat="1" ht="16.5" customHeight="1">
      <c r="B497" s="142"/>
      <c r="C497" s="179" t="s">
        <v>3156</v>
      </c>
      <c r="D497" s="179" t="s">
        <v>454</v>
      </c>
      <c r="E497" s="180" t="s">
        <v>11356</v>
      </c>
      <c r="F497" s="181" t="s">
        <v>11062</v>
      </c>
      <c r="G497" s="182" t="s">
        <v>467</v>
      </c>
      <c r="H497" s="183">
        <v>3</v>
      </c>
      <c r="I497" s="184"/>
      <c r="J497" s="185">
        <f t="shared" si="90"/>
        <v>0</v>
      </c>
      <c r="K497" s="186"/>
      <c r="L497" s="187"/>
      <c r="M497" s="188" t="s">
        <v>1</v>
      </c>
      <c r="N497" s="189" t="s">
        <v>42</v>
      </c>
      <c r="P497" s="153">
        <f t="shared" si="91"/>
        <v>0</v>
      </c>
      <c r="Q497" s="153">
        <v>0</v>
      </c>
      <c r="R497" s="153">
        <f t="shared" si="92"/>
        <v>0</v>
      </c>
      <c r="S497" s="153">
        <v>0</v>
      </c>
      <c r="T497" s="154">
        <f t="shared" si="93"/>
        <v>0</v>
      </c>
      <c r="AR497" s="155" t="s">
        <v>481</v>
      </c>
      <c r="AT497" s="155" t="s">
        <v>454</v>
      </c>
      <c r="AU497" s="155" t="s">
        <v>88</v>
      </c>
      <c r="AY497" s="16" t="s">
        <v>317</v>
      </c>
      <c r="BE497" s="156">
        <f t="shared" si="94"/>
        <v>0</v>
      </c>
      <c r="BF497" s="156">
        <f t="shared" si="95"/>
        <v>0</v>
      </c>
      <c r="BG497" s="156">
        <f t="shared" si="96"/>
        <v>0</v>
      </c>
      <c r="BH497" s="156">
        <f t="shared" si="97"/>
        <v>0</v>
      </c>
      <c r="BI497" s="156">
        <f t="shared" si="98"/>
        <v>0</v>
      </c>
      <c r="BJ497" s="16" t="s">
        <v>88</v>
      </c>
      <c r="BK497" s="156">
        <f t="shared" si="99"/>
        <v>0</v>
      </c>
      <c r="BL497" s="16" t="s">
        <v>396</v>
      </c>
      <c r="BM497" s="155" t="s">
        <v>11357</v>
      </c>
    </row>
    <row r="498" spans="2:65" s="1" customFormat="1" ht="16.5" customHeight="1">
      <c r="B498" s="142"/>
      <c r="C498" s="179" t="s">
        <v>3162</v>
      </c>
      <c r="D498" s="179" t="s">
        <v>454</v>
      </c>
      <c r="E498" s="180" t="s">
        <v>11358</v>
      </c>
      <c r="F498" s="181" t="s">
        <v>11359</v>
      </c>
      <c r="G498" s="182" t="s">
        <v>467</v>
      </c>
      <c r="H498" s="183">
        <v>1</v>
      </c>
      <c r="I498" s="184"/>
      <c r="J498" s="185">
        <f t="shared" si="90"/>
        <v>0</v>
      </c>
      <c r="K498" s="186"/>
      <c r="L498" s="187"/>
      <c r="M498" s="188" t="s">
        <v>1</v>
      </c>
      <c r="N498" s="189" t="s">
        <v>42</v>
      </c>
      <c r="P498" s="153">
        <f t="shared" si="91"/>
        <v>0</v>
      </c>
      <c r="Q498" s="153">
        <v>0</v>
      </c>
      <c r="R498" s="153">
        <f t="shared" si="92"/>
        <v>0</v>
      </c>
      <c r="S498" s="153">
        <v>0</v>
      </c>
      <c r="T498" s="154">
        <f t="shared" si="93"/>
        <v>0</v>
      </c>
      <c r="AR498" s="155" t="s">
        <v>481</v>
      </c>
      <c r="AT498" s="155" t="s">
        <v>454</v>
      </c>
      <c r="AU498" s="155" t="s">
        <v>88</v>
      </c>
      <c r="AY498" s="16" t="s">
        <v>317</v>
      </c>
      <c r="BE498" s="156">
        <f t="shared" si="94"/>
        <v>0</v>
      </c>
      <c r="BF498" s="156">
        <f t="shared" si="95"/>
        <v>0</v>
      </c>
      <c r="BG498" s="156">
        <f t="shared" si="96"/>
        <v>0</v>
      </c>
      <c r="BH498" s="156">
        <f t="shared" si="97"/>
        <v>0</v>
      </c>
      <c r="BI498" s="156">
        <f t="shared" si="98"/>
        <v>0</v>
      </c>
      <c r="BJ498" s="16" t="s">
        <v>88</v>
      </c>
      <c r="BK498" s="156">
        <f t="shared" si="99"/>
        <v>0</v>
      </c>
      <c r="BL498" s="16" t="s">
        <v>396</v>
      </c>
      <c r="BM498" s="155" t="s">
        <v>11360</v>
      </c>
    </row>
    <row r="499" spans="2:65" s="1" customFormat="1" ht="16.5" customHeight="1">
      <c r="B499" s="142"/>
      <c r="C499" s="179" t="s">
        <v>3169</v>
      </c>
      <c r="D499" s="179" t="s">
        <v>454</v>
      </c>
      <c r="E499" s="180" t="s">
        <v>11361</v>
      </c>
      <c r="F499" s="181" t="s">
        <v>11359</v>
      </c>
      <c r="G499" s="182" t="s">
        <v>467</v>
      </c>
      <c r="H499" s="183">
        <v>1</v>
      </c>
      <c r="I499" s="184"/>
      <c r="J499" s="185">
        <f t="shared" si="90"/>
        <v>0</v>
      </c>
      <c r="K499" s="186"/>
      <c r="L499" s="187"/>
      <c r="M499" s="188" t="s">
        <v>1</v>
      </c>
      <c r="N499" s="189" t="s">
        <v>42</v>
      </c>
      <c r="P499" s="153">
        <f t="shared" si="91"/>
        <v>0</v>
      </c>
      <c r="Q499" s="153">
        <v>0</v>
      </c>
      <c r="R499" s="153">
        <f t="shared" si="92"/>
        <v>0</v>
      </c>
      <c r="S499" s="153">
        <v>0</v>
      </c>
      <c r="T499" s="154">
        <f t="shared" si="93"/>
        <v>0</v>
      </c>
      <c r="AR499" s="155" t="s">
        <v>481</v>
      </c>
      <c r="AT499" s="155" t="s">
        <v>454</v>
      </c>
      <c r="AU499" s="155" t="s">
        <v>88</v>
      </c>
      <c r="AY499" s="16" t="s">
        <v>317</v>
      </c>
      <c r="BE499" s="156">
        <f t="shared" si="94"/>
        <v>0</v>
      </c>
      <c r="BF499" s="156">
        <f t="shared" si="95"/>
        <v>0</v>
      </c>
      <c r="BG499" s="156">
        <f t="shared" si="96"/>
        <v>0</v>
      </c>
      <c r="BH499" s="156">
        <f t="shared" si="97"/>
        <v>0</v>
      </c>
      <c r="BI499" s="156">
        <f t="shared" si="98"/>
        <v>0</v>
      </c>
      <c r="BJ499" s="16" t="s">
        <v>88</v>
      </c>
      <c r="BK499" s="156">
        <f t="shared" si="99"/>
        <v>0</v>
      </c>
      <c r="BL499" s="16" t="s">
        <v>396</v>
      </c>
      <c r="BM499" s="155" t="s">
        <v>11362</v>
      </c>
    </row>
    <row r="500" spans="2:65" s="1" customFormat="1" ht="16.5" customHeight="1">
      <c r="B500" s="142"/>
      <c r="C500" s="179" t="s">
        <v>3175</v>
      </c>
      <c r="D500" s="179" t="s">
        <v>454</v>
      </c>
      <c r="E500" s="180" t="s">
        <v>11363</v>
      </c>
      <c r="F500" s="181" t="s">
        <v>11364</v>
      </c>
      <c r="G500" s="182" t="s">
        <v>467</v>
      </c>
      <c r="H500" s="183">
        <v>1</v>
      </c>
      <c r="I500" s="184"/>
      <c r="J500" s="185">
        <f t="shared" si="90"/>
        <v>0</v>
      </c>
      <c r="K500" s="186"/>
      <c r="L500" s="187"/>
      <c r="M500" s="188" t="s">
        <v>1</v>
      </c>
      <c r="N500" s="189" t="s">
        <v>42</v>
      </c>
      <c r="P500" s="153">
        <f t="shared" si="91"/>
        <v>0</v>
      </c>
      <c r="Q500" s="153">
        <v>0</v>
      </c>
      <c r="R500" s="153">
        <f t="shared" si="92"/>
        <v>0</v>
      </c>
      <c r="S500" s="153">
        <v>0</v>
      </c>
      <c r="T500" s="154">
        <f t="shared" si="93"/>
        <v>0</v>
      </c>
      <c r="AR500" s="155" t="s">
        <v>481</v>
      </c>
      <c r="AT500" s="155" t="s">
        <v>454</v>
      </c>
      <c r="AU500" s="155" t="s">
        <v>88</v>
      </c>
      <c r="AY500" s="16" t="s">
        <v>317</v>
      </c>
      <c r="BE500" s="156">
        <f t="shared" si="94"/>
        <v>0</v>
      </c>
      <c r="BF500" s="156">
        <f t="shared" si="95"/>
        <v>0</v>
      </c>
      <c r="BG500" s="156">
        <f t="shared" si="96"/>
        <v>0</v>
      </c>
      <c r="BH500" s="156">
        <f t="shared" si="97"/>
        <v>0</v>
      </c>
      <c r="BI500" s="156">
        <f t="shared" si="98"/>
        <v>0</v>
      </c>
      <c r="BJ500" s="16" t="s">
        <v>88</v>
      </c>
      <c r="BK500" s="156">
        <f t="shared" si="99"/>
        <v>0</v>
      </c>
      <c r="BL500" s="16" t="s">
        <v>396</v>
      </c>
      <c r="BM500" s="155" t="s">
        <v>11365</v>
      </c>
    </row>
    <row r="501" spans="2:65" s="1" customFormat="1" ht="16.5" customHeight="1">
      <c r="B501" s="142"/>
      <c r="C501" s="179" t="s">
        <v>3185</v>
      </c>
      <c r="D501" s="179" t="s">
        <v>454</v>
      </c>
      <c r="E501" s="180" t="s">
        <v>11366</v>
      </c>
      <c r="F501" s="181" t="s">
        <v>11367</v>
      </c>
      <c r="G501" s="182" t="s">
        <v>467</v>
      </c>
      <c r="H501" s="183">
        <v>1</v>
      </c>
      <c r="I501" s="184"/>
      <c r="J501" s="185">
        <f t="shared" si="90"/>
        <v>0</v>
      </c>
      <c r="K501" s="186"/>
      <c r="L501" s="187"/>
      <c r="M501" s="188" t="s">
        <v>1</v>
      </c>
      <c r="N501" s="189" t="s">
        <v>42</v>
      </c>
      <c r="P501" s="153">
        <f t="shared" si="91"/>
        <v>0</v>
      </c>
      <c r="Q501" s="153">
        <v>0</v>
      </c>
      <c r="R501" s="153">
        <f t="shared" si="92"/>
        <v>0</v>
      </c>
      <c r="S501" s="153">
        <v>0</v>
      </c>
      <c r="T501" s="154">
        <f t="shared" si="93"/>
        <v>0</v>
      </c>
      <c r="AR501" s="155" t="s">
        <v>481</v>
      </c>
      <c r="AT501" s="155" t="s">
        <v>454</v>
      </c>
      <c r="AU501" s="155" t="s">
        <v>88</v>
      </c>
      <c r="AY501" s="16" t="s">
        <v>317</v>
      </c>
      <c r="BE501" s="156">
        <f t="shared" si="94"/>
        <v>0</v>
      </c>
      <c r="BF501" s="156">
        <f t="shared" si="95"/>
        <v>0</v>
      </c>
      <c r="BG501" s="156">
        <f t="shared" si="96"/>
        <v>0</v>
      </c>
      <c r="BH501" s="156">
        <f t="shared" si="97"/>
        <v>0</v>
      </c>
      <c r="BI501" s="156">
        <f t="shared" si="98"/>
        <v>0</v>
      </c>
      <c r="BJ501" s="16" t="s">
        <v>88</v>
      </c>
      <c r="BK501" s="156">
        <f t="shared" si="99"/>
        <v>0</v>
      </c>
      <c r="BL501" s="16" t="s">
        <v>396</v>
      </c>
      <c r="BM501" s="155" t="s">
        <v>11368</v>
      </c>
    </row>
    <row r="502" spans="2:65" s="1" customFormat="1" ht="16.5" customHeight="1">
      <c r="B502" s="142"/>
      <c r="C502" s="179" t="s">
        <v>3193</v>
      </c>
      <c r="D502" s="179" t="s">
        <v>454</v>
      </c>
      <c r="E502" s="180" t="s">
        <v>11369</v>
      </c>
      <c r="F502" s="181" t="s">
        <v>11370</v>
      </c>
      <c r="G502" s="182" t="s">
        <v>467</v>
      </c>
      <c r="H502" s="183">
        <v>1</v>
      </c>
      <c r="I502" s="184"/>
      <c r="J502" s="185">
        <f t="shared" si="90"/>
        <v>0</v>
      </c>
      <c r="K502" s="186"/>
      <c r="L502" s="187"/>
      <c r="M502" s="188" t="s">
        <v>1</v>
      </c>
      <c r="N502" s="189" t="s">
        <v>42</v>
      </c>
      <c r="P502" s="153">
        <f t="shared" si="91"/>
        <v>0</v>
      </c>
      <c r="Q502" s="153">
        <v>0</v>
      </c>
      <c r="R502" s="153">
        <f t="shared" si="92"/>
        <v>0</v>
      </c>
      <c r="S502" s="153">
        <v>0</v>
      </c>
      <c r="T502" s="154">
        <f t="shared" si="93"/>
        <v>0</v>
      </c>
      <c r="AR502" s="155" t="s">
        <v>481</v>
      </c>
      <c r="AT502" s="155" t="s">
        <v>454</v>
      </c>
      <c r="AU502" s="155" t="s">
        <v>88</v>
      </c>
      <c r="AY502" s="16" t="s">
        <v>317</v>
      </c>
      <c r="BE502" s="156">
        <f t="shared" si="94"/>
        <v>0</v>
      </c>
      <c r="BF502" s="156">
        <f t="shared" si="95"/>
        <v>0</v>
      </c>
      <c r="BG502" s="156">
        <f t="shared" si="96"/>
        <v>0</v>
      </c>
      <c r="BH502" s="156">
        <f t="shared" si="97"/>
        <v>0</v>
      </c>
      <c r="BI502" s="156">
        <f t="shared" si="98"/>
        <v>0</v>
      </c>
      <c r="BJ502" s="16" t="s">
        <v>88</v>
      </c>
      <c r="BK502" s="156">
        <f t="shared" si="99"/>
        <v>0</v>
      </c>
      <c r="BL502" s="16" t="s">
        <v>396</v>
      </c>
      <c r="BM502" s="155" t="s">
        <v>11371</v>
      </c>
    </row>
    <row r="503" spans="2:65" s="1" customFormat="1" ht="16.5" customHeight="1">
      <c r="B503" s="142"/>
      <c r="C503" s="179" t="s">
        <v>3201</v>
      </c>
      <c r="D503" s="179" t="s">
        <v>454</v>
      </c>
      <c r="E503" s="180" t="s">
        <v>11372</v>
      </c>
      <c r="F503" s="181" t="s">
        <v>11373</v>
      </c>
      <c r="G503" s="182" t="s">
        <v>467</v>
      </c>
      <c r="H503" s="183">
        <v>1</v>
      </c>
      <c r="I503" s="184"/>
      <c r="J503" s="185">
        <f t="shared" si="90"/>
        <v>0</v>
      </c>
      <c r="K503" s="186"/>
      <c r="L503" s="187"/>
      <c r="M503" s="188" t="s">
        <v>1</v>
      </c>
      <c r="N503" s="189" t="s">
        <v>42</v>
      </c>
      <c r="P503" s="153">
        <f t="shared" si="91"/>
        <v>0</v>
      </c>
      <c r="Q503" s="153">
        <v>0</v>
      </c>
      <c r="R503" s="153">
        <f t="shared" si="92"/>
        <v>0</v>
      </c>
      <c r="S503" s="153">
        <v>0</v>
      </c>
      <c r="T503" s="154">
        <f t="shared" si="93"/>
        <v>0</v>
      </c>
      <c r="AR503" s="155" t="s">
        <v>481</v>
      </c>
      <c r="AT503" s="155" t="s">
        <v>454</v>
      </c>
      <c r="AU503" s="155" t="s">
        <v>88</v>
      </c>
      <c r="AY503" s="16" t="s">
        <v>317</v>
      </c>
      <c r="BE503" s="156">
        <f t="shared" si="94"/>
        <v>0</v>
      </c>
      <c r="BF503" s="156">
        <f t="shared" si="95"/>
        <v>0</v>
      </c>
      <c r="BG503" s="156">
        <f t="shared" si="96"/>
        <v>0</v>
      </c>
      <c r="BH503" s="156">
        <f t="shared" si="97"/>
        <v>0</v>
      </c>
      <c r="BI503" s="156">
        <f t="shared" si="98"/>
        <v>0</v>
      </c>
      <c r="BJ503" s="16" t="s">
        <v>88</v>
      </c>
      <c r="BK503" s="156">
        <f t="shared" si="99"/>
        <v>0</v>
      </c>
      <c r="BL503" s="16" t="s">
        <v>396</v>
      </c>
      <c r="BM503" s="155" t="s">
        <v>11374</v>
      </c>
    </row>
    <row r="504" spans="2:65" s="1" customFormat="1" ht="16.5" customHeight="1">
      <c r="B504" s="142"/>
      <c r="C504" s="179" t="s">
        <v>3206</v>
      </c>
      <c r="D504" s="179" t="s">
        <v>454</v>
      </c>
      <c r="E504" s="180" t="s">
        <v>11375</v>
      </c>
      <c r="F504" s="181" t="s">
        <v>11376</v>
      </c>
      <c r="G504" s="182" t="s">
        <v>467</v>
      </c>
      <c r="H504" s="183">
        <v>1</v>
      </c>
      <c r="I504" s="184"/>
      <c r="J504" s="185">
        <f t="shared" si="90"/>
        <v>0</v>
      </c>
      <c r="K504" s="186"/>
      <c r="L504" s="187"/>
      <c r="M504" s="188" t="s">
        <v>1</v>
      </c>
      <c r="N504" s="189" t="s">
        <v>42</v>
      </c>
      <c r="P504" s="153">
        <f t="shared" si="91"/>
        <v>0</v>
      </c>
      <c r="Q504" s="153">
        <v>0</v>
      </c>
      <c r="R504" s="153">
        <f t="shared" si="92"/>
        <v>0</v>
      </c>
      <c r="S504" s="153">
        <v>0</v>
      </c>
      <c r="T504" s="154">
        <f t="shared" si="93"/>
        <v>0</v>
      </c>
      <c r="AR504" s="155" t="s">
        <v>481</v>
      </c>
      <c r="AT504" s="155" t="s">
        <v>454</v>
      </c>
      <c r="AU504" s="155" t="s">
        <v>88</v>
      </c>
      <c r="AY504" s="16" t="s">
        <v>317</v>
      </c>
      <c r="BE504" s="156">
        <f t="shared" si="94"/>
        <v>0</v>
      </c>
      <c r="BF504" s="156">
        <f t="shared" si="95"/>
        <v>0</v>
      </c>
      <c r="BG504" s="156">
        <f t="shared" si="96"/>
        <v>0</v>
      </c>
      <c r="BH504" s="156">
        <f t="shared" si="97"/>
        <v>0</v>
      </c>
      <c r="BI504" s="156">
        <f t="shared" si="98"/>
        <v>0</v>
      </c>
      <c r="BJ504" s="16" t="s">
        <v>88</v>
      </c>
      <c r="BK504" s="156">
        <f t="shared" si="99"/>
        <v>0</v>
      </c>
      <c r="BL504" s="16" t="s">
        <v>396</v>
      </c>
      <c r="BM504" s="155" t="s">
        <v>11377</v>
      </c>
    </row>
    <row r="505" spans="2:65" s="1" customFormat="1" ht="33" customHeight="1">
      <c r="B505" s="142"/>
      <c r="C505" s="179" t="s">
        <v>3212</v>
      </c>
      <c r="D505" s="179" t="s">
        <v>454</v>
      </c>
      <c r="E505" s="180" t="s">
        <v>11378</v>
      </c>
      <c r="F505" s="181" t="s">
        <v>11379</v>
      </c>
      <c r="G505" s="182" t="s">
        <v>10668</v>
      </c>
      <c r="H505" s="183">
        <v>30</v>
      </c>
      <c r="I505" s="184"/>
      <c r="J505" s="185">
        <f t="shared" si="90"/>
        <v>0</v>
      </c>
      <c r="K505" s="186"/>
      <c r="L505" s="187"/>
      <c r="M505" s="188" t="s">
        <v>1</v>
      </c>
      <c r="N505" s="189" t="s">
        <v>42</v>
      </c>
      <c r="P505" s="153">
        <f t="shared" si="91"/>
        <v>0</v>
      </c>
      <c r="Q505" s="153">
        <v>0</v>
      </c>
      <c r="R505" s="153">
        <f t="shared" si="92"/>
        <v>0</v>
      </c>
      <c r="S505" s="153">
        <v>0</v>
      </c>
      <c r="T505" s="154">
        <f t="shared" si="93"/>
        <v>0</v>
      </c>
      <c r="AR505" s="155" t="s">
        <v>481</v>
      </c>
      <c r="AT505" s="155" t="s">
        <v>454</v>
      </c>
      <c r="AU505" s="155" t="s">
        <v>88</v>
      </c>
      <c r="AY505" s="16" t="s">
        <v>317</v>
      </c>
      <c r="BE505" s="156">
        <f t="shared" si="94"/>
        <v>0</v>
      </c>
      <c r="BF505" s="156">
        <f t="shared" si="95"/>
        <v>0</v>
      </c>
      <c r="BG505" s="156">
        <f t="shared" si="96"/>
        <v>0</v>
      </c>
      <c r="BH505" s="156">
        <f t="shared" si="97"/>
        <v>0</v>
      </c>
      <c r="BI505" s="156">
        <f t="shared" si="98"/>
        <v>0</v>
      </c>
      <c r="BJ505" s="16" t="s">
        <v>88</v>
      </c>
      <c r="BK505" s="156">
        <f t="shared" si="99"/>
        <v>0</v>
      </c>
      <c r="BL505" s="16" t="s">
        <v>396</v>
      </c>
      <c r="BM505" s="155" t="s">
        <v>11380</v>
      </c>
    </row>
    <row r="506" spans="2:65" s="1" customFormat="1" ht="33" customHeight="1">
      <c r="B506" s="142"/>
      <c r="C506" s="179" t="s">
        <v>3224</v>
      </c>
      <c r="D506" s="179" t="s">
        <v>454</v>
      </c>
      <c r="E506" s="180" t="s">
        <v>11381</v>
      </c>
      <c r="F506" s="181" t="s">
        <v>11382</v>
      </c>
      <c r="G506" s="182" t="s">
        <v>10668</v>
      </c>
      <c r="H506" s="183">
        <v>25</v>
      </c>
      <c r="I506" s="184"/>
      <c r="J506" s="185">
        <f t="shared" si="90"/>
        <v>0</v>
      </c>
      <c r="K506" s="186"/>
      <c r="L506" s="187"/>
      <c r="M506" s="188" t="s">
        <v>1</v>
      </c>
      <c r="N506" s="189" t="s">
        <v>42</v>
      </c>
      <c r="P506" s="153">
        <f t="shared" si="91"/>
        <v>0</v>
      </c>
      <c r="Q506" s="153">
        <v>0</v>
      </c>
      <c r="R506" s="153">
        <f t="shared" si="92"/>
        <v>0</v>
      </c>
      <c r="S506" s="153">
        <v>0</v>
      </c>
      <c r="T506" s="154">
        <f t="shared" si="93"/>
        <v>0</v>
      </c>
      <c r="AR506" s="155" t="s">
        <v>481</v>
      </c>
      <c r="AT506" s="155" t="s">
        <v>454</v>
      </c>
      <c r="AU506" s="155" t="s">
        <v>88</v>
      </c>
      <c r="AY506" s="16" t="s">
        <v>317</v>
      </c>
      <c r="BE506" s="156">
        <f t="shared" si="94"/>
        <v>0</v>
      </c>
      <c r="BF506" s="156">
        <f t="shared" si="95"/>
        <v>0</v>
      </c>
      <c r="BG506" s="156">
        <f t="shared" si="96"/>
        <v>0</v>
      </c>
      <c r="BH506" s="156">
        <f t="shared" si="97"/>
        <v>0</v>
      </c>
      <c r="BI506" s="156">
        <f t="shared" si="98"/>
        <v>0</v>
      </c>
      <c r="BJ506" s="16" t="s">
        <v>88</v>
      </c>
      <c r="BK506" s="156">
        <f t="shared" si="99"/>
        <v>0</v>
      </c>
      <c r="BL506" s="16" t="s">
        <v>396</v>
      </c>
      <c r="BM506" s="155" t="s">
        <v>11383</v>
      </c>
    </row>
    <row r="507" spans="2:65" s="1" customFormat="1" ht="33" customHeight="1">
      <c r="B507" s="142"/>
      <c r="C507" s="179" t="s">
        <v>3231</v>
      </c>
      <c r="D507" s="179" t="s">
        <v>454</v>
      </c>
      <c r="E507" s="180" t="s">
        <v>11384</v>
      </c>
      <c r="F507" s="181" t="s">
        <v>11385</v>
      </c>
      <c r="G507" s="182" t="s">
        <v>10668</v>
      </c>
      <c r="H507" s="183">
        <v>40</v>
      </c>
      <c r="I507" s="184"/>
      <c r="J507" s="185">
        <f t="shared" si="90"/>
        <v>0</v>
      </c>
      <c r="K507" s="186"/>
      <c r="L507" s="187"/>
      <c r="M507" s="188" t="s">
        <v>1</v>
      </c>
      <c r="N507" s="189" t="s">
        <v>42</v>
      </c>
      <c r="P507" s="153">
        <f t="shared" si="91"/>
        <v>0</v>
      </c>
      <c r="Q507" s="153">
        <v>0</v>
      </c>
      <c r="R507" s="153">
        <f t="shared" si="92"/>
        <v>0</v>
      </c>
      <c r="S507" s="153">
        <v>0</v>
      </c>
      <c r="T507" s="154">
        <f t="shared" si="93"/>
        <v>0</v>
      </c>
      <c r="AR507" s="155" t="s">
        <v>481</v>
      </c>
      <c r="AT507" s="155" t="s">
        <v>454</v>
      </c>
      <c r="AU507" s="155" t="s">
        <v>88</v>
      </c>
      <c r="AY507" s="16" t="s">
        <v>317</v>
      </c>
      <c r="BE507" s="156">
        <f t="shared" si="94"/>
        <v>0</v>
      </c>
      <c r="BF507" s="156">
        <f t="shared" si="95"/>
        <v>0</v>
      </c>
      <c r="BG507" s="156">
        <f t="shared" si="96"/>
        <v>0</v>
      </c>
      <c r="BH507" s="156">
        <f t="shared" si="97"/>
        <v>0</v>
      </c>
      <c r="BI507" s="156">
        <f t="shared" si="98"/>
        <v>0</v>
      </c>
      <c r="BJ507" s="16" t="s">
        <v>88</v>
      </c>
      <c r="BK507" s="156">
        <f t="shared" si="99"/>
        <v>0</v>
      </c>
      <c r="BL507" s="16" t="s">
        <v>396</v>
      </c>
      <c r="BM507" s="155" t="s">
        <v>11386</v>
      </c>
    </row>
    <row r="508" spans="2:65" s="1" customFormat="1" ht="37.75" customHeight="1">
      <c r="B508" s="142"/>
      <c r="C508" s="179" t="s">
        <v>3237</v>
      </c>
      <c r="D508" s="179" t="s">
        <v>454</v>
      </c>
      <c r="E508" s="180" t="s">
        <v>10813</v>
      </c>
      <c r="F508" s="181" t="s">
        <v>10814</v>
      </c>
      <c r="G508" s="182" t="s">
        <v>10668</v>
      </c>
      <c r="H508" s="183">
        <v>155</v>
      </c>
      <c r="I508" s="184"/>
      <c r="J508" s="185">
        <f t="shared" si="90"/>
        <v>0</v>
      </c>
      <c r="K508" s="186"/>
      <c r="L508" s="187"/>
      <c r="M508" s="188" t="s">
        <v>1</v>
      </c>
      <c r="N508" s="189" t="s">
        <v>42</v>
      </c>
      <c r="P508" s="153">
        <f t="shared" si="91"/>
        <v>0</v>
      </c>
      <c r="Q508" s="153">
        <v>0</v>
      </c>
      <c r="R508" s="153">
        <f t="shared" si="92"/>
        <v>0</v>
      </c>
      <c r="S508" s="153">
        <v>0</v>
      </c>
      <c r="T508" s="154">
        <f t="shared" si="93"/>
        <v>0</v>
      </c>
      <c r="AR508" s="155" t="s">
        <v>481</v>
      </c>
      <c r="AT508" s="155" t="s">
        <v>454</v>
      </c>
      <c r="AU508" s="155" t="s">
        <v>88</v>
      </c>
      <c r="AY508" s="16" t="s">
        <v>317</v>
      </c>
      <c r="BE508" s="156">
        <f t="shared" si="94"/>
        <v>0</v>
      </c>
      <c r="BF508" s="156">
        <f t="shared" si="95"/>
        <v>0</v>
      </c>
      <c r="BG508" s="156">
        <f t="shared" si="96"/>
        <v>0</v>
      </c>
      <c r="BH508" s="156">
        <f t="shared" si="97"/>
        <v>0</v>
      </c>
      <c r="BI508" s="156">
        <f t="shared" si="98"/>
        <v>0</v>
      </c>
      <c r="BJ508" s="16" t="s">
        <v>88</v>
      </c>
      <c r="BK508" s="156">
        <f t="shared" si="99"/>
        <v>0</v>
      </c>
      <c r="BL508" s="16" t="s">
        <v>396</v>
      </c>
      <c r="BM508" s="155" t="s">
        <v>11387</v>
      </c>
    </row>
    <row r="509" spans="2:65" s="1" customFormat="1" ht="37.75" customHeight="1">
      <c r="B509" s="142"/>
      <c r="C509" s="179" t="s">
        <v>3246</v>
      </c>
      <c r="D509" s="179" t="s">
        <v>454</v>
      </c>
      <c r="E509" s="180" t="s">
        <v>11388</v>
      </c>
      <c r="F509" s="181" t="s">
        <v>11389</v>
      </c>
      <c r="G509" s="182" t="s">
        <v>10668</v>
      </c>
      <c r="H509" s="183">
        <v>45</v>
      </c>
      <c r="I509" s="184"/>
      <c r="J509" s="185">
        <f t="shared" si="90"/>
        <v>0</v>
      </c>
      <c r="K509" s="186"/>
      <c r="L509" s="187"/>
      <c r="M509" s="188" t="s">
        <v>1</v>
      </c>
      <c r="N509" s="189" t="s">
        <v>42</v>
      </c>
      <c r="P509" s="153">
        <f t="shared" si="91"/>
        <v>0</v>
      </c>
      <c r="Q509" s="153">
        <v>0</v>
      </c>
      <c r="R509" s="153">
        <f t="shared" si="92"/>
        <v>0</v>
      </c>
      <c r="S509" s="153">
        <v>0</v>
      </c>
      <c r="T509" s="154">
        <f t="shared" si="93"/>
        <v>0</v>
      </c>
      <c r="AR509" s="155" t="s">
        <v>481</v>
      </c>
      <c r="AT509" s="155" t="s">
        <v>454</v>
      </c>
      <c r="AU509" s="155" t="s">
        <v>88</v>
      </c>
      <c r="AY509" s="16" t="s">
        <v>317</v>
      </c>
      <c r="BE509" s="156">
        <f t="shared" si="94"/>
        <v>0</v>
      </c>
      <c r="BF509" s="156">
        <f t="shared" si="95"/>
        <v>0</v>
      </c>
      <c r="BG509" s="156">
        <f t="shared" si="96"/>
        <v>0</v>
      </c>
      <c r="BH509" s="156">
        <f t="shared" si="97"/>
        <v>0</v>
      </c>
      <c r="BI509" s="156">
        <f t="shared" si="98"/>
        <v>0</v>
      </c>
      <c r="BJ509" s="16" t="s">
        <v>88</v>
      </c>
      <c r="BK509" s="156">
        <f t="shared" si="99"/>
        <v>0</v>
      </c>
      <c r="BL509" s="16" t="s">
        <v>396</v>
      </c>
      <c r="BM509" s="155" t="s">
        <v>11390</v>
      </c>
    </row>
    <row r="510" spans="2:65" s="1" customFormat="1" ht="16.5" customHeight="1">
      <c r="B510" s="142"/>
      <c r="C510" s="179" t="s">
        <v>3251</v>
      </c>
      <c r="D510" s="179" t="s">
        <v>454</v>
      </c>
      <c r="E510" s="180" t="s">
        <v>10737</v>
      </c>
      <c r="F510" s="181" t="s">
        <v>10738</v>
      </c>
      <c r="G510" s="182" t="s">
        <v>467</v>
      </c>
      <c r="H510" s="183">
        <v>10</v>
      </c>
      <c r="I510" s="184"/>
      <c r="J510" s="185">
        <f t="shared" si="90"/>
        <v>0</v>
      </c>
      <c r="K510" s="186"/>
      <c r="L510" s="187"/>
      <c r="M510" s="188" t="s">
        <v>1</v>
      </c>
      <c r="N510" s="189" t="s">
        <v>42</v>
      </c>
      <c r="P510" s="153">
        <f t="shared" si="91"/>
        <v>0</v>
      </c>
      <c r="Q510" s="153">
        <v>0</v>
      </c>
      <c r="R510" s="153">
        <f t="shared" si="92"/>
        <v>0</v>
      </c>
      <c r="S510" s="153">
        <v>0</v>
      </c>
      <c r="T510" s="154">
        <f t="shared" si="93"/>
        <v>0</v>
      </c>
      <c r="AR510" s="155" t="s">
        <v>481</v>
      </c>
      <c r="AT510" s="155" t="s">
        <v>454</v>
      </c>
      <c r="AU510" s="155" t="s">
        <v>88</v>
      </c>
      <c r="AY510" s="16" t="s">
        <v>317</v>
      </c>
      <c r="BE510" s="156">
        <f t="shared" si="94"/>
        <v>0</v>
      </c>
      <c r="BF510" s="156">
        <f t="shared" si="95"/>
        <v>0</v>
      </c>
      <c r="BG510" s="156">
        <f t="shared" si="96"/>
        <v>0</v>
      </c>
      <c r="BH510" s="156">
        <f t="shared" si="97"/>
        <v>0</v>
      </c>
      <c r="BI510" s="156">
        <f t="shared" si="98"/>
        <v>0</v>
      </c>
      <c r="BJ510" s="16" t="s">
        <v>88</v>
      </c>
      <c r="BK510" s="156">
        <f t="shared" si="99"/>
        <v>0</v>
      </c>
      <c r="BL510" s="16" t="s">
        <v>396</v>
      </c>
      <c r="BM510" s="155" t="s">
        <v>11391</v>
      </c>
    </row>
    <row r="511" spans="2:65" s="1" customFormat="1" ht="16.5" customHeight="1">
      <c r="B511" s="142"/>
      <c r="C511" s="179" t="s">
        <v>3256</v>
      </c>
      <c r="D511" s="179" t="s">
        <v>454</v>
      </c>
      <c r="E511" s="180" t="s">
        <v>10740</v>
      </c>
      <c r="F511" s="181" t="s">
        <v>10741</v>
      </c>
      <c r="G511" s="182" t="s">
        <v>467</v>
      </c>
      <c r="H511" s="183">
        <v>6</v>
      </c>
      <c r="I511" s="184"/>
      <c r="J511" s="185">
        <f t="shared" si="90"/>
        <v>0</v>
      </c>
      <c r="K511" s="186"/>
      <c r="L511" s="187"/>
      <c r="M511" s="188" t="s">
        <v>1</v>
      </c>
      <c r="N511" s="189" t="s">
        <v>42</v>
      </c>
      <c r="P511" s="153">
        <f t="shared" si="91"/>
        <v>0</v>
      </c>
      <c r="Q511" s="153">
        <v>0</v>
      </c>
      <c r="R511" s="153">
        <f t="shared" si="92"/>
        <v>0</v>
      </c>
      <c r="S511" s="153">
        <v>0</v>
      </c>
      <c r="T511" s="154">
        <f t="shared" si="93"/>
        <v>0</v>
      </c>
      <c r="AR511" s="155" t="s">
        <v>481</v>
      </c>
      <c r="AT511" s="155" t="s">
        <v>454</v>
      </c>
      <c r="AU511" s="155" t="s">
        <v>88</v>
      </c>
      <c r="AY511" s="16" t="s">
        <v>317</v>
      </c>
      <c r="BE511" s="156">
        <f t="shared" si="94"/>
        <v>0</v>
      </c>
      <c r="BF511" s="156">
        <f t="shared" si="95"/>
        <v>0</v>
      </c>
      <c r="BG511" s="156">
        <f t="shared" si="96"/>
        <v>0</v>
      </c>
      <c r="BH511" s="156">
        <f t="shared" si="97"/>
        <v>0</v>
      </c>
      <c r="BI511" s="156">
        <f t="shared" si="98"/>
        <v>0</v>
      </c>
      <c r="BJ511" s="16" t="s">
        <v>88</v>
      </c>
      <c r="BK511" s="156">
        <f t="shared" si="99"/>
        <v>0</v>
      </c>
      <c r="BL511" s="16" t="s">
        <v>396</v>
      </c>
      <c r="BM511" s="155" t="s">
        <v>11392</v>
      </c>
    </row>
    <row r="512" spans="2:65" s="1" customFormat="1" ht="24.15" customHeight="1">
      <c r="B512" s="142"/>
      <c r="C512" s="179" t="s">
        <v>3261</v>
      </c>
      <c r="D512" s="179" t="s">
        <v>454</v>
      </c>
      <c r="E512" s="180" t="s">
        <v>11393</v>
      </c>
      <c r="F512" s="181" t="s">
        <v>11394</v>
      </c>
      <c r="G512" s="182" t="s">
        <v>10668</v>
      </c>
      <c r="H512" s="183">
        <v>10</v>
      </c>
      <c r="I512" s="184"/>
      <c r="J512" s="185">
        <f t="shared" si="90"/>
        <v>0</v>
      </c>
      <c r="K512" s="186"/>
      <c r="L512" s="187"/>
      <c r="M512" s="188" t="s">
        <v>1</v>
      </c>
      <c r="N512" s="189" t="s">
        <v>42</v>
      </c>
      <c r="P512" s="153">
        <f t="shared" si="91"/>
        <v>0</v>
      </c>
      <c r="Q512" s="153">
        <v>0</v>
      </c>
      <c r="R512" s="153">
        <f t="shared" si="92"/>
        <v>0</v>
      </c>
      <c r="S512" s="153">
        <v>0</v>
      </c>
      <c r="T512" s="154">
        <f t="shared" si="93"/>
        <v>0</v>
      </c>
      <c r="AR512" s="155" t="s">
        <v>481</v>
      </c>
      <c r="AT512" s="155" t="s">
        <v>454</v>
      </c>
      <c r="AU512" s="155" t="s">
        <v>88</v>
      </c>
      <c r="AY512" s="16" t="s">
        <v>317</v>
      </c>
      <c r="BE512" s="156">
        <f t="shared" si="94"/>
        <v>0</v>
      </c>
      <c r="BF512" s="156">
        <f t="shared" si="95"/>
        <v>0</v>
      </c>
      <c r="BG512" s="156">
        <f t="shared" si="96"/>
        <v>0</v>
      </c>
      <c r="BH512" s="156">
        <f t="shared" si="97"/>
        <v>0</v>
      </c>
      <c r="BI512" s="156">
        <f t="shared" si="98"/>
        <v>0</v>
      </c>
      <c r="BJ512" s="16" t="s">
        <v>88</v>
      </c>
      <c r="BK512" s="156">
        <f t="shared" si="99"/>
        <v>0</v>
      </c>
      <c r="BL512" s="16" t="s">
        <v>396</v>
      </c>
      <c r="BM512" s="155" t="s">
        <v>11395</v>
      </c>
    </row>
    <row r="513" spans="2:65" s="1" customFormat="1" ht="24.15" customHeight="1">
      <c r="B513" s="142"/>
      <c r="C513" s="179" t="s">
        <v>3266</v>
      </c>
      <c r="D513" s="179" t="s">
        <v>454</v>
      </c>
      <c r="E513" s="180" t="s">
        <v>11396</v>
      </c>
      <c r="F513" s="181" t="s">
        <v>11397</v>
      </c>
      <c r="G513" s="182" t="s">
        <v>10668</v>
      </c>
      <c r="H513" s="183">
        <v>10</v>
      </c>
      <c r="I513" s="184"/>
      <c r="J513" s="185">
        <f t="shared" si="90"/>
        <v>0</v>
      </c>
      <c r="K513" s="186"/>
      <c r="L513" s="187"/>
      <c r="M513" s="188" t="s">
        <v>1</v>
      </c>
      <c r="N513" s="189" t="s">
        <v>42</v>
      </c>
      <c r="P513" s="153">
        <f t="shared" si="91"/>
        <v>0</v>
      </c>
      <c r="Q513" s="153">
        <v>0</v>
      </c>
      <c r="R513" s="153">
        <f t="shared" si="92"/>
        <v>0</v>
      </c>
      <c r="S513" s="153">
        <v>0</v>
      </c>
      <c r="T513" s="154">
        <f t="shared" si="93"/>
        <v>0</v>
      </c>
      <c r="AR513" s="155" t="s">
        <v>481</v>
      </c>
      <c r="AT513" s="155" t="s">
        <v>454</v>
      </c>
      <c r="AU513" s="155" t="s">
        <v>88</v>
      </c>
      <c r="AY513" s="16" t="s">
        <v>317</v>
      </c>
      <c r="BE513" s="156">
        <f t="shared" si="94"/>
        <v>0</v>
      </c>
      <c r="BF513" s="156">
        <f t="shared" si="95"/>
        <v>0</v>
      </c>
      <c r="BG513" s="156">
        <f t="shared" si="96"/>
        <v>0</v>
      </c>
      <c r="BH513" s="156">
        <f t="shared" si="97"/>
        <v>0</v>
      </c>
      <c r="BI513" s="156">
        <f t="shared" si="98"/>
        <v>0</v>
      </c>
      <c r="BJ513" s="16" t="s">
        <v>88</v>
      </c>
      <c r="BK513" s="156">
        <f t="shared" si="99"/>
        <v>0</v>
      </c>
      <c r="BL513" s="16" t="s">
        <v>396</v>
      </c>
      <c r="BM513" s="155" t="s">
        <v>11398</v>
      </c>
    </row>
    <row r="514" spans="2:65" s="1" customFormat="1" ht="24.15" customHeight="1">
      <c r="B514" s="142"/>
      <c r="C514" s="179" t="s">
        <v>3271</v>
      </c>
      <c r="D514" s="179" t="s">
        <v>454</v>
      </c>
      <c r="E514" s="180" t="s">
        <v>11399</v>
      </c>
      <c r="F514" s="181" t="s">
        <v>11400</v>
      </c>
      <c r="G514" s="182" t="s">
        <v>10668</v>
      </c>
      <c r="H514" s="183">
        <v>10</v>
      </c>
      <c r="I514" s="184"/>
      <c r="J514" s="185">
        <f t="shared" si="90"/>
        <v>0</v>
      </c>
      <c r="K514" s="186"/>
      <c r="L514" s="187"/>
      <c r="M514" s="188" t="s">
        <v>1</v>
      </c>
      <c r="N514" s="189" t="s">
        <v>42</v>
      </c>
      <c r="P514" s="153">
        <f t="shared" si="91"/>
        <v>0</v>
      </c>
      <c r="Q514" s="153">
        <v>0</v>
      </c>
      <c r="R514" s="153">
        <f t="shared" si="92"/>
        <v>0</v>
      </c>
      <c r="S514" s="153">
        <v>0</v>
      </c>
      <c r="T514" s="154">
        <f t="shared" si="93"/>
        <v>0</v>
      </c>
      <c r="AR514" s="155" t="s">
        <v>481</v>
      </c>
      <c r="AT514" s="155" t="s">
        <v>454</v>
      </c>
      <c r="AU514" s="155" t="s">
        <v>88</v>
      </c>
      <c r="AY514" s="16" t="s">
        <v>317</v>
      </c>
      <c r="BE514" s="156">
        <f t="shared" si="94"/>
        <v>0</v>
      </c>
      <c r="BF514" s="156">
        <f t="shared" si="95"/>
        <v>0</v>
      </c>
      <c r="BG514" s="156">
        <f t="shared" si="96"/>
        <v>0</v>
      </c>
      <c r="BH514" s="156">
        <f t="shared" si="97"/>
        <v>0</v>
      </c>
      <c r="BI514" s="156">
        <f t="shared" si="98"/>
        <v>0</v>
      </c>
      <c r="BJ514" s="16" t="s">
        <v>88</v>
      </c>
      <c r="BK514" s="156">
        <f t="shared" si="99"/>
        <v>0</v>
      </c>
      <c r="BL514" s="16" t="s">
        <v>396</v>
      </c>
      <c r="BM514" s="155" t="s">
        <v>11401</v>
      </c>
    </row>
    <row r="515" spans="2:65" s="1" customFormat="1" ht="21.75" customHeight="1">
      <c r="B515" s="142"/>
      <c r="C515" s="179" t="s">
        <v>3275</v>
      </c>
      <c r="D515" s="179" t="s">
        <v>454</v>
      </c>
      <c r="E515" s="180" t="s">
        <v>11085</v>
      </c>
      <c r="F515" s="181" t="s">
        <v>11086</v>
      </c>
      <c r="G515" s="182" t="s">
        <v>444</v>
      </c>
      <c r="H515" s="183">
        <v>45</v>
      </c>
      <c r="I515" s="184"/>
      <c r="J515" s="185">
        <f t="shared" si="90"/>
        <v>0</v>
      </c>
      <c r="K515" s="186"/>
      <c r="L515" s="187"/>
      <c r="M515" s="188" t="s">
        <v>1</v>
      </c>
      <c r="N515" s="189" t="s">
        <v>42</v>
      </c>
      <c r="P515" s="153">
        <f t="shared" si="91"/>
        <v>0</v>
      </c>
      <c r="Q515" s="153">
        <v>0</v>
      </c>
      <c r="R515" s="153">
        <f t="shared" si="92"/>
        <v>0</v>
      </c>
      <c r="S515" s="153">
        <v>0</v>
      </c>
      <c r="T515" s="154">
        <f t="shared" si="93"/>
        <v>0</v>
      </c>
      <c r="AR515" s="155" t="s">
        <v>481</v>
      </c>
      <c r="AT515" s="155" t="s">
        <v>454</v>
      </c>
      <c r="AU515" s="155" t="s">
        <v>88</v>
      </c>
      <c r="AY515" s="16" t="s">
        <v>317</v>
      </c>
      <c r="BE515" s="156">
        <f t="shared" si="94"/>
        <v>0</v>
      </c>
      <c r="BF515" s="156">
        <f t="shared" si="95"/>
        <v>0</v>
      </c>
      <c r="BG515" s="156">
        <f t="shared" si="96"/>
        <v>0</v>
      </c>
      <c r="BH515" s="156">
        <f t="shared" si="97"/>
        <v>0</v>
      </c>
      <c r="BI515" s="156">
        <f t="shared" si="98"/>
        <v>0</v>
      </c>
      <c r="BJ515" s="16" t="s">
        <v>88</v>
      </c>
      <c r="BK515" s="156">
        <f t="shared" si="99"/>
        <v>0</v>
      </c>
      <c r="BL515" s="16" t="s">
        <v>396</v>
      </c>
      <c r="BM515" s="155" t="s">
        <v>11402</v>
      </c>
    </row>
    <row r="516" spans="2:65" s="1" customFormat="1" ht="24.15" customHeight="1">
      <c r="B516" s="142"/>
      <c r="C516" s="179" t="s">
        <v>3280</v>
      </c>
      <c r="D516" s="179" t="s">
        <v>454</v>
      </c>
      <c r="E516" s="180" t="s">
        <v>10749</v>
      </c>
      <c r="F516" s="181" t="s">
        <v>10750</v>
      </c>
      <c r="G516" s="182" t="s">
        <v>444</v>
      </c>
      <c r="H516" s="183">
        <v>800</v>
      </c>
      <c r="I516" s="184"/>
      <c r="J516" s="185">
        <f t="shared" si="90"/>
        <v>0</v>
      </c>
      <c r="K516" s="186"/>
      <c r="L516" s="187"/>
      <c r="M516" s="188" t="s">
        <v>1</v>
      </c>
      <c r="N516" s="189" t="s">
        <v>42</v>
      </c>
      <c r="P516" s="153">
        <f t="shared" si="91"/>
        <v>0</v>
      </c>
      <c r="Q516" s="153">
        <v>0</v>
      </c>
      <c r="R516" s="153">
        <f t="shared" si="92"/>
        <v>0</v>
      </c>
      <c r="S516" s="153">
        <v>0</v>
      </c>
      <c r="T516" s="154">
        <f t="shared" si="93"/>
        <v>0</v>
      </c>
      <c r="AR516" s="155" t="s">
        <v>481</v>
      </c>
      <c r="AT516" s="155" t="s">
        <v>454</v>
      </c>
      <c r="AU516" s="155" t="s">
        <v>88</v>
      </c>
      <c r="AY516" s="16" t="s">
        <v>317</v>
      </c>
      <c r="BE516" s="156">
        <f t="shared" si="94"/>
        <v>0</v>
      </c>
      <c r="BF516" s="156">
        <f t="shared" si="95"/>
        <v>0</v>
      </c>
      <c r="BG516" s="156">
        <f t="shared" si="96"/>
        <v>0</v>
      </c>
      <c r="BH516" s="156">
        <f t="shared" si="97"/>
        <v>0</v>
      </c>
      <c r="BI516" s="156">
        <f t="shared" si="98"/>
        <v>0</v>
      </c>
      <c r="BJ516" s="16" t="s">
        <v>88</v>
      </c>
      <c r="BK516" s="156">
        <f t="shared" si="99"/>
        <v>0</v>
      </c>
      <c r="BL516" s="16" t="s">
        <v>396</v>
      </c>
      <c r="BM516" s="155" t="s">
        <v>11403</v>
      </c>
    </row>
    <row r="517" spans="2:65" s="1" customFormat="1" ht="24.15" customHeight="1">
      <c r="B517" s="142"/>
      <c r="C517" s="179" t="s">
        <v>3285</v>
      </c>
      <c r="D517" s="179" t="s">
        <v>454</v>
      </c>
      <c r="E517" s="180" t="s">
        <v>10752</v>
      </c>
      <c r="F517" s="181" t="s">
        <v>10753</v>
      </c>
      <c r="G517" s="182" t="s">
        <v>444</v>
      </c>
      <c r="H517" s="183">
        <v>241</v>
      </c>
      <c r="I517" s="184"/>
      <c r="J517" s="185">
        <f t="shared" si="90"/>
        <v>0</v>
      </c>
      <c r="K517" s="186"/>
      <c r="L517" s="187"/>
      <c r="M517" s="188" t="s">
        <v>1</v>
      </c>
      <c r="N517" s="189" t="s">
        <v>42</v>
      </c>
      <c r="P517" s="153">
        <f t="shared" si="91"/>
        <v>0</v>
      </c>
      <c r="Q517" s="153">
        <v>0</v>
      </c>
      <c r="R517" s="153">
        <f t="shared" si="92"/>
        <v>0</v>
      </c>
      <c r="S517" s="153">
        <v>0</v>
      </c>
      <c r="T517" s="154">
        <f t="shared" si="93"/>
        <v>0</v>
      </c>
      <c r="AR517" s="155" t="s">
        <v>481</v>
      </c>
      <c r="AT517" s="155" t="s">
        <v>454</v>
      </c>
      <c r="AU517" s="155" t="s">
        <v>88</v>
      </c>
      <c r="AY517" s="16" t="s">
        <v>317</v>
      </c>
      <c r="BE517" s="156">
        <f t="shared" si="94"/>
        <v>0</v>
      </c>
      <c r="BF517" s="156">
        <f t="shared" si="95"/>
        <v>0</v>
      </c>
      <c r="BG517" s="156">
        <f t="shared" si="96"/>
        <v>0</v>
      </c>
      <c r="BH517" s="156">
        <f t="shared" si="97"/>
        <v>0</v>
      </c>
      <c r="BI517" s="156">
        <f t="shared" si="98"/>
        <v>0</v>
      </c>
      <c r="BJ517" s="16" t="s">
        <v>88</v>
      </c>
      <c r="BK517" s="156">
        <f t="shared" si="99"/>
        <v>0</v>
      </c>
      <c r="BL517" s="16" t="s">
        <v>396</v>
      </c>
      <c r="BM517" s="155" t="s">
        <v>11404</v>
      </c>
    </row>
    <row r="518" spans="2:65" s="1" customFormat="1" ht="37.75" customHeight="1">
      <c r="B518" s="142"/>
      <c r="C518" s="179" t="s">
        <v>4072</v>
      </c>
      <c r="D518" s="201" t="s">
        <v>454</v>
      </c>
      <c r="E518" s="180" t="s">
        <v>11405</v>
      </c>
      <c r="F518" s="181" t="s">
        <v>11245</v>
      </c>
      <c r="G518" s="182" t="s">
        <v>444</v>
      </c>
      <c r="H518" s="183">
        <v>540</v>
      </c>
      <c r="I518" s="184"/>
      <c r="J518" s="185">
        <f t="shared" si="90"/>
        <v>0</v>
      </c>
      <c r="K518" s="186"/>
      <c r="L518" s="187"/>
      <c r="M518" s="188" t="s">
        <v>1</v>
      </c>
      <c r="N518" s="189" t="s">
        <v>42</v>
      </c>
      <c r="P518" s="153">
        <f t="shared" si="91"/>
        <v>0</v>
      </c>
      <c r="Q518" s="153">
        <v>0</v>
      </c>
      <c r="R518" s="153">
        <f t="shared" si="92"/>
        <v>0</v>
      </c>
      <c r="S518" s="153">
        <v>0</v>
      </c>
      <c r="T518" s="154">
        <f t="shared" si="93"/>
        <v>0</v>
      </c>
      <c r="AR518" s="155" t="s">
        <v>481</v>
      </c>
      <c r="AT518" s="155" t="s">
        <v>454</v>
      </c>
      <c r="AU518" s="155" t="s">
        <v>88</v>
      </c>
      <c r="AY518" s="16" t="s">
        <v>317</v>
      </c>
      <c r="BE518" s="156">
        <f t="shared" si="94"/>
        <v>0</v>
      </c>
      <c r="BF518" s="156">
        <f t="shared" si="95"/>
        <v>0</v>
      </c>
      <c r="BG518" s="156">
        <f t="shared" si="96"/>
        <v>0</v>
      </c>
      <c r="BH518" s="156">
        <f t="shared" si="97"/>
        <v>0</v>
      </c>
      <c r="BI518" s="156">
        <f t="shared" si="98"/>
        <v>0</v>
      </c>
      <c r="BJ518" s="16" t="s">
        <v>88</v>
      </c>
      <c r="BK518" s="156">
        <f t="shared" si="99"/>
        <v>0</v>
      </c>
      <c r="BL518" s="16" t="s">
        <v>396</v>
      </c>
      <c r="BM518" s="155" t="s">
        <v>11406</v>
      </c>
    </row>
    <row r="519" spans="2:65" s="1" customFormat="1" ht="33" customHeight="1">
      <c r="B519" s="142"/>
      <c r="C519" s="143" t="s">
        <v>3292</v>
      </c>
      <c r="D519" s="143" t="s">
        <v>319</v>
      </c>
      <c r="E519" s="144" t="s">
        <v>11407</v>
      </c>
      <c r="F519" s="145" t="s">
        <v>11408</v>
      </c>
      <c r="G519" s="146" t="s">
        <v>7005</v>
      </c>
      <c r="H519" s="147">
        <v>1</v>
      </c>
      <c r="I519" s="148"/>
      <c r="J519" s="149">
        <f t="shared" ref="J519:J550" si="100">ROUND(I519*H519,2)</f>
        <v>0</v>
      </c>
      <c r="K519" s="150"/>
      <c r="L519" s="31"/>
      <c r="M519" s="151" t="s">
        <v>1</v>
      </c>
      <c r="N519" s="152" t="s">
        <v>42</v>
      </c>
      <c r="P519" s="153">
        <f t="shared" ref="P519:P550" si="101">O519*H519</f>
        <v>0</v>
      </c>
      <c r="Q519" s="153">
        <v>0</v>
      </c>
      <c r="R519" s="153">
        <f t="shared" ref="R519:R550" si="102">Q519*H519</f>
        <v>0</v>
      </c>
      <c r="S519" s="153">
        <v>0</v>
      </c>
      <c r="T519" s="154">
        <f t="shared" ref="T519:T550" si="103">S519*H519</f>
        <v>0</v>
      </c>
      <c r="AR519" s="155" t="s">
        <v>396</v>
      </c>
      <c r="AT519" s="155" t="s">
        <v>319</v>
      </c>
      <c r="AU519" s="155" t="s">
        <v>88</v>
      </c>
      <c r="AY519" s="16" t="s">
        <v>317</v>
      </c>
      <c r="BE519" s="156">
        <f t="shared" si="94"/>
        <v>0</v>
      </c>
      <c r="BF519" s="156">
        <f t="shared" si="95"/>
        <v>0</v>
      </c>
      <c r="BG519" s="156">
        <f t="shared" si="96"/>
        <v>0</v>
      </c>
      <c r="BH519" s="156">
        <f t="shared" si="97"/>
        <v>0</v>
      </c>
      <c r="BI519" s="156">
        <f t="shared" si="98"/>
        <v>0</v>
      </c>
      <c r="BJ519" s="16" t="s">
        <v>88</v>
      </c>
      <c r="BK519" s="156">
        <f t="shared" si="99"/>
        <v>0</v>
      </c>
      <c r="BL519" s="16" t="s">
        <v>396</v>
      </c>
      <c r="BM519" s="155" t="s">
        <v>11409</v>
      </c>
    </row>
    <row r="520" spans="2:65" s="11" customFormat="1" ht="22.75" customHeight="1">
      <c r="B520" s="130"/>
      <c r="D520" s="131" t="s">
        <v>75</v>
      </c>
      <c r="E520" s="140" t="s">
        <v>11410</v>
      </c>
      <c r="F520" s="140" t="s">
        <v>11411</v>
      </c>
      <c r="I520" s="133"/>
      <c r="J520" s="141">
        <f>BK520</f>
        <v>0</v>
      </c>
      <c r="L520" s="130"/>
      <c r="M520" s="135"/>
      <c r="P520" s="136">
        <f>SUM(P521:P601)</f>
        <v>0</v>
      </c>
      <c r="R520" s="136">
        <f>SUM(R521:R601)</f>
        <v>0</v>
      </c>
      <c r="T520" s="137">
        <f>SUM(T521:T601)</f>
        <v>0</v>
      </c>
      <c r="AR520" s="131" t="s">
        <v>83</v>
      </c>
      <c r="AT520" s="138" t="s">
        <v>75</v>
      </c>
      <c r="AU520" s="138" t="s">
        <v>83</v>
      </c>
      <c r="AY520" s="131" t="s">
        <v>317</v>
      </c>
      <c r="BK520" s="139">
        <f>SUM(BK521:BK601)</f>
        <v>0</v>
      </c>
    </row>
    <row r="521" spans="2:65" s="1" customFormat="1" ht="24.15" customHeight="1">
      <c r="B521" s="142"/>
      <c r="C521" s="179" t="s">
        <v>3323</v>
      </c>
      <c r="D521" s="179" t="s">
        <v>454</v>
      </c>
      <c r="E521" s="180" t="s">
        <v>11412</v>
      </c>
      <c r="F521" s="181" t="s">
        <v>11413</v>
      </c>
      <c r="G521" s="182" t="s">
        <v>467</v>
      </c>
      <c r="H521" s="183">
        <v>1</v>
      </c>
      <c r="I521" s="184"/>
      <c r="J521" s="185">
        <f>ROUND(I521*H521,2)</f>
        <v>0</v>
      </c>
      <c r="K521" s="186"/>
      <c r="L521" s="187"/>
      <c r="M521" s="188" t="s">
        <v>1</v>
      </c>
      <c r="N521" s="189" t="s">
        <v>42</v>
      </c>
      <c r="P521" s="153">
        <f>O521*H521</f>
        <v>0</v>
      </c>
      <c r="Q521" s="153">
        <v>0</v>
      </c>
      <c r="R521" s="153">
        <f>Q521*H521</f>
        <v>0</v>
      </c>
      <c r="S521" s="153">
        <v>0</v>
      </c>
      <c r="T521" s="154">
        <f>S521*H521</f>
        <v>0</v>
      </c>
      <c r="AR521" s="155" t="s">
        <v>481</v>
      </c>
      <c r="AT521" s="155" t="s">
        <v>454</v>
      </c>
      <c r="AU521" s="155" t="s">
        <v>88</v>
      </c>
      <c r="AY521" s="16" t="s">
        <v>317</v>
      </c>
      <c r="BE521" s="156">
        <f>IF(N521="základná",J521,0)</f>
        <v>0</v>
      </c>
      <c r="BF521" s="156">
        <f>IF(N521="znížená",J521,0)</f>
        <v>0</v>
      </c>
      <c r="BG521" s="156">
        <f>IF(N521="zákl. prenesená",J521,0)</f>
        <v>0</v>
      </c>
      <c r="BH521" s="156">
        <f>IF(N521="zníž. prenesená",J521,0)</f>
        <v>0</v>
      </c>
      <c r="BI521" s="156">
        <f>IF(N521="nulová",J521,0)</f>
        <v>0</v>
      </c>
      <c r="BJ521" s="16" t="s">
        <v>88</v>
      </c>
      <c r="BK521" s="156">
        <f>ROUND(I521*H521,2)</f>
        <v>0</v>
      </c>
      <c r="BL521" s="16" t="s">
        <v>396</v>
      </c>
      <c r="BM521" s="155" t="s">
        <v>11414</v>
      </c>
    </row>
    <row r="522" spans="2:65" s="1" customFormat="1" ht="45">
      <c r="B522" s="31"/>
      <c r="D522" s="158" t="s">
        <v>597</v>
      </c>
      <c r="F522" s="195" t="s">
        <v>11415</v>
      </c>
      <c r="I522" s="196"/>
      <c r="L522" s="31"/>
      <c r="M522" s="197"/>
      <c r="T522" s="58"/>
      <c r="AT522" s="16" t="s">
        <v>597</v>
      </c>
      <c r="AU522" s="16" t="s">
        <v>88</v>
      </c>
    </row>
    <row r="523" spans="2:65" s="1" customFormat="1" ht="16.5" customHeight="1">
      <c r="B523" s="142"/>
      <c r="C523" s="179" t="s">
        <v>3327</v>
      </c>
      <c r="D523" s="179" t="s">
        <v>454</v>
      </c>
      <c r="E523" s="180" t="s">
        <v>11416</v>
      </c>
      <c r="F523" s="181" t="s">
        <v>10656</v>
      </c>
      <c r="G523" s="182" t="s">
        <v>467</v>
      </c>
      <c r="H523" s="183">
        <v>1</v>
      </c>
      <c r="I523" s="184"/>
      <c r="J523" s="185">
        <f t="shared" ref="J523:J554" si="104">ROUND(I523*H523,2)</f>
        <v>0</v>
      </c>
      <c r="K523" s="186"/>
      <c r="L523" s="187"/>
      <c r="M523" s="188" t="s">
        <v>1</v>
      </c>
      <c r="N523" s="189" t="s">
        <v>42</v>
      </c>
      <c r="P523" s="153">
        <f t="shared" ref="P523:P554" si="105">O523*H523</f>
        <v>0</v>
      </c>
      <c r="Q523" s="153">
        <v>0</v>
      </c>
      <c r="R523" s="153">
        <f t="shared" ref="R523:R554" si="106">Q523*H523</f>
        <v>0</v>
      </c>
      <c r="S523" s="153">
        <v>0</v>
      </c>
      <c r="T523" s="154">
        <f t="shared" ref="T523:T554" si="107">S523*H523</f>
        <v>0</v>
      </c>
      <c r="AR523" s="155" t="s">
        <v>481</v>
      </c>
      <c r="AT523" s="155" t="s">
        <v>454</v>
      </c>
      <c r="AU523" s="155" t="s">
        <v>88</v>
      </c>
      <c r="AY523" s="16" t="s">
        <v>317</v>
      </c>
      <c r="BE523" s="156">
        <f t="shared" ref="BE523:BE554" si="108">IF(N523="základná",J523,0)</f>
        <v>0</v>
      </c>
      <c r="BF523" s="156">
        <f t="shared" ref="BF523:BF554" si="109">IF(N523="znížená",J523,0)</f>
        <v>0</v>
      </c>
      <c r="BG523" s="156">
        <f t="shared" ref="BG523:BG554" si="110">IF(N523="zákl. prenesená",J523,0)</f>
        <v>0</v>
      </c>
      <c r="BH523" s="156">
        <f t="shared" ref="BH523:BH554" si="111">IF(N523="zníž. prenesená",J523,0)</f>
        <v>0</v>
      </c>
      <c r="BI523" s="156">
        <f t="shared" ref="BI523:BI554" si="112">IF(N523="nulová",J523,0)</f>
        <v>0</v>
      </c>
      <c r="BJ523" s="16" t="s">
        <v>88</v>
      </c>
      <c r="BK523" s="156">
        <f t="shared" ref="BK523:BK554" si="113">ROUND(I523*H523,2)</f>
        <v>0</v>
      </c>
      <c r="BL523" s="16" t="s">
        <v>396</v>
      </c>
      <c r="BM523" s="155" t="s">
        <v>11417</v>
      </c>
    </row>
    <row r="524" spans="2:65" s="1" customFormat="1" ht="16.5" customHeight="1">
      <c r="B524" s="142"/>
      <c r="C524" s="179" t="s">
        <v>3331</v>
      </c>
      <c r="D524" s="179" t="s">
        <v>454</v>
      </c>
      <c r="E524" s="180" t="s">
        <v>11418</v>
      </c>
      <c r="F524" s="181" t="s">
        <v>11259</v>
      </c>
      <c r="G524" s="182" t="s">
        <v>467</v>
      </c>
      <c r="H524" s="183">
        <v>1</v>
      </c>
      <c r="I524" s="184"/>
      <c r="J524" s="185">
        <f t="shared" si="104"/>
        <v>0</v>
      </c>
      <c r="K524" s="186"/>
      <c r="L524" s="187"/>
      <c r="M524" s="188" t="s">
        <v>1</v>
      </c>
      <c r="N524" s="189" t="s">
        <v>42</v>
      </c>
      <c r="P524" s="153">
        <f t="shared" si="105"/>
        <v>0</v>
      </c>
      <c r="Q524" s="153">
        <v>0</v>
      </c>
      <c r="R524" s="153">
        <f t="shared" si="106"/>
        <v>0</v>
      </c>
      <c r="S524" s="153">
        <v>0</v>
      </c>
      <c r="T524" s="154">
        <f t="shared" si="107"/>
        <v>0</v>
      </c>
      <c r="AR524" s="155" t="s">
        <v>481</v>
      </c>
      <c r="AT524" s="155" t="s">
        <v>454</v>
      </c>
      <c r="AU524" s="155" t="s">
        <v>88</v>
      </c>
      <c r="AY524" s="16" t="s">
        <v>317</v>
      </c>
      <c r="BE524" s="156">
        <f t="shared" si="108"/>
        <v>0</v>
      </c>
      <c r="BF524" s="156">
        <f t="shared" si="109"/>
        <v>0</v>
      </c>
      <c r="BG524" s="156">
        <f t="shared" si="110"/>
        <v>0</v>
      </c>
      <c r="BH524" s="156">
        <f t="shared" si="111"/>
        <v>0</v>
      </c>
      <c r="BI524" s="156">
        <f t="shared" si="112"/>
        <v>0</v>
      </c>
      <c r="BJ524" s="16" t="s">
        <v>88</v>
      </c>
      <c r="BK524" s="156">
        <f t="shared" si="113"/>
        <v>0</v>
      </c>
      <c r="BL524" s="16" t="s">
        <v>396</v>
      </c>
      <c r="BM524" s="155" t="s">
        <v>11419</v>
      </c>
    </row>
    <row r="525" spans="2:65" s="1" customFormat="1" ht="16.5" customHeight="1">
      <c r="B525" s="142"/>
      <c r="C525" s="179" t="s">
        <v>3353</v>
      </c>
      <c r="D525" s="179" t="s">
        <v>454</v>
      </c>
      <c r="E525" s="180" t="s">
        <v>11420</v>
      </c>
      <c r="F525" s="181" t="s">
        <v>11421</v>
      </c>
      <c r="G525" s="182" t="s">
        <v>467</v>
      </c>
      <c r="H525" s="183">
        <v>6</v>
      </c>
      <c r="I525" s="184"/>
      <c r="J525" s="185">
        <f t="shared" si="104"/>
        <v>0</v>
      </c>
      <c r="K525" s="186"/>
      <c r="L525" s="187"/>
      <c r="M525" s="188" t="s">
        <v>1</v>
      </c>
      <c r="N525" s="189" t="s">
        <v>42</v>
      </c>
      <c r="P525" s="153">
        <f t="shared" si="105"/>
        <v>0</v>
      </c>
      <c r="Q525" s="153">
        <v>0</v>
      </c>
      <c r="R525" s="153">
        <f t="shared" si="106"/>
        <v>0</v>
      </c>
      <c r="S525" s="153">
        <v>0</v>
      </c>
      <c r="T525" s="154">
        <f t="shared" si="107"/>
        <v>0</v>
      </c>
      <c r="AR525" s="155" t="s">
        <v>481</v>
      </c>
      <c r="AT525" s="155" t="s">
        <v>454</v>
      </c>
      <c r="AU525" s="155" t="s">
        <v>88</v>
      </c>
      <c r="AY525" s="16" t="s">
        <v>317</v>
      </c>
      <c r="BE525" s="156">
        <f t="shared" si="108"/>
        <v>0</v>
      </c>
      <c r="BF525" s="156">
        <f t="shared" si="109"/>
        <v>0</v>
      </c>
      <c r="BG525" s="156">
        <f t="shared" si="110"/>
        <v>0</v>
      </c>
      <c r="BH525" s="156">
        <f t="shared" si="111"/>
        <v>0</v>
      </c>
      <c r="BI525" s="156">
        <f t="shared" si="112"/>
        <v>0</v>
      </c>
      <c r="BJ525" s="16" t="s">
        <v>88</v>
      </c>
      <c r="BK525" s="156">
        <f t="shared" si="113"/>
        <v>0</v>
      </c>
      <c r="BL525" s="16" t="s">
        <v>396</v>
      </c>
      <c r="BM525" s="155" t="s">
        <v>11422</v>
      </c>
    </row>
    <row r="526" spans="2:65" s="1" customFormat="1" ht="16.5" customHeight="1">
      <c r="B526" s="142"/>
      <c r="C526" s="179" t="s">
        <v>3358</v>
      </c>
      <c r="D526" s="179" t="s">
        <v>454</v>
      </c>
      <c r="E526" s="180" t="s">
        <v>10666</v>
      </c>
      <c r="F526" s="181" t="s">
        <v>10667</v>
      </c>
      <c r="G526" s="182" t="s">
        <v>10668</v>
      </c>
      <c r="H526" s="183">
        <v>24</v>
      </c>
      <c r="I526" s="184"/>
      <c r="J526" s="185">
        <f t="shared" si="104"/>
        <v>0</v>
      </c>
      <c r="K526" s="186"/>
      <c r="L526" s="187"/>
      <c r="M526" s="188" t="s">
        <v>1</v>
      </c>
      <c r="N526" s="189" t="s">
        <v>42</v>
      </c>
      <c r="P526" s="153">
        <f t="shared" si="105"/>
        <v>0</v>
      </c>
      <c r="Q526" s="153">
        <v>0</v>
      </c>
      <c r="R526" s="153">
        <f t="shared" si="106"/>
        <v>0</v>
      </c>
      <c r="S526" s="153">
        <v>0</v>
      </c>
      <c r="T526" s="154">
        <f t="shared" si="107"/>
        <v>0</v>
      </c>
      <c r="AR526" s="155" t="s">
        <v>481</v>
      </c>
      <c r="AT526" s="155" t="s">
        <v>454</v>
      </c>
      <c r="AU526" s="155" t="s">
        <v>88</v>
      </c>
      <c r="AY526" s="16" t="s">
        <v>317</v>
      </c>
      <c r="BE526" s="156">
        <f t="shared" si="108"/>
        <v>0</v>
      </c>
      <c r="BF526" s="156">
        <f t="shared" si="109"/>
        <v>0</v>
      </c>
      <c r="BG526" s="156">
        <f t="shared" si="110"/>
        <v>0</v>
      </c>
      <c r="BH526" s="156">
        <f t="shared" si="111"/>
        <v>0</v>
      </c>
      <c r="BI526" s="156">
        <f t="shared" si="112"/>
        <v>0</v>
      </c>
      <c r="BJ526" s="16" t="s">
        <v>88</v>
      </c>
      <c r="BK526" s="156">
        <f t="shared" si="113"/>
        <v>0</v>
      </c>
      <c r="BL526" s="16" t="s">
        <v>396</v>
      </c>
      <c r="BM526" s="155" t="s">
        <v>11423</v>
      </c>
    </row>
    <row r="527" spans="2:65" s="1" customFormat="1" ht="16.5" customHeight="1">
      <c r="B527" s="142"/>
      <c r="C527" s="179" t="s">
        <v>3424</v>
      </c>
      <c r="D527" s="179" t="s">
        <v>454</v>
      </c>
      <c r="E527" s="180" t="s">
        <v>10670</v>
      </c>
      <c r="F527" s="181" t="s">
        <v>10671</v>
      </c>
      <c r="G527" s="182" t="s">
        <v>10668</v>
      </c>
      <c r="H527" s="183">
        <v>28</v>
      </c>
      <c r="I527" s="184"/>
      <c r="J527" s="185">
        <f t="shared" si="104"/>
        <v>0</v>
      </c>
      <c r="K527" s="186"/>
      <c r="L527" s="187"/>
      <c r="M527" s="188" t="s">
        <v>1</v>
      </c>
      <c r="N527" s="189" t="s">
        <v>42</v>
      </c>
      <c r="P527" s="153">
        <f t="shared" si="105"/>
        <v>0</v>
      </c>
      <c r="Q527" s="153">
        <v>0</v>
      </c>
      <c r="R527" s="153">
        <f t="shared" si="106"/>
        <v>0</v>
      </c>
      <c r="S527" s="153">
        <v>0</v>
      </c>
      <c r="T527" s="154">
        <f t="shared" si="107"/>
        <v>0</v>
      </c>
      <c r="AR527" s="155" t="s">
        <v>481</v>
      </c>
      <c r="AT527" s="155" t="s">
        <v>454</v>
      </c>
      <c r="AU527" s="155" t="s">
        <v>88</v>
      </c>
      <c r="AY527" s="16" t="s">
        <v>317</v>
      </c>
      <c r="BE527" s="156">
        <f t="shared" si="108"/>
        <v>0</v>
      </c>
      <c r="BF527" s="156">
        <f t="shared" si="109"/>
        <v>0</v>
      </c>
      <c r="BG527" s="156">
        <f t="shared" si="110"/>
        <v>0</v>
      </c>
      <c r="BH527" s="156">
        <f t="shared" si="111"/>
        <v>0</v>
      </c>
      <c r="BI527" s="156">
        <f t="shared" si="112"/>
        <v>0</v>
      </c>
      <c r="BJ527" s="16" t="s">
        <v>88</v>
      </c>
      <c r="BK527" s="156">
        <f t="shared" si="113"/>
        <v>0</v>
      </c>
      <c r="BL527" s="16" t="s">
        <v>396</v>
      </c>
      <c r="BM527" s="155" t="s">
        <v>11424</v>
      </c>
    </row>
    <row r="528" spans="2:65" s="1" customFormat="1" ht="16.5" customHeight="1">
      <c r="B528" s="142"/>
      <c r="C528" s="179" t="s">
        <v>3430</v>
      </c>
      <c r="D528" s="179" t="s">
        <v>454</v>
      </c>
      <c r="E528" s="180" t="s">
        <v>10673</v>
      </c>
      <c r="F528" s="181" t="s">
        <v>10674</v>
      </c>
      <c r="G528" s="182" t="s">
        <v>10668</v>
      </c>
      <c r="H528" s="183">
        <v>2</v>
      </c>
      <c r="I528" s="184"/>
      <c r="J528" s="185">
        <f t="shared" si="104"/>
        <v>0</v>
      </c>
      <c r="K528" s="186"/>
      <c r="L528" s="187"/>
      <c r="M528" s="188" t="s">
        <v>1</v>
      </c>
      <c r="N528" s="189" t="s">
        <v>42</v>
      </c>
      <c r="P528" s="153">
        <f t="shared" si="105"/>
        <v>0</v>
      </c>
      <c r="Q528" s="153">
        <v>0</v>
      </c>
      <c r="R528" s="153">
        <f t="shared" si="106"/>
        <v>0</v>
      </c>
      <c r="S528" s="153">
        <v>0</v>
      </c>
      <c r="T528" s="154">
        <f t="shared" si="107"/>
        <v>0</v>
      </c>
      <c r="AR528" s="155" t="s">
        <v>481</v>
      </c>
      <c r="AT528" s="155" t="s">
        <v>454</v>
      </c>
      <c r="AU528" s="155" t="s">
        <v>88</v>
      </c>
      <c r="AY528" s="16" t="s">
        <v>317</v>
      </c>
      <c r="BE528" s="156">
        <f t="shared" si="108"/>
        <v>0</v>
      </c>
      <c r="BF528" s="156">
        <f t="shared" si="109"/>
        <v>0</v>
      </c>
      <c r="BG528" s="156">
        <f t="shared" si="110"/>
        <v>0</v>
      </c>
      <c r="BH528" s="156">
        <f t="shared" si="111"/>
        <v>0</v>
      </c>
      <c r="BI528" s="156">
        <f t="shared" si="112"/>
        <v>0</v>
      </c>
      <c r="BJ528" s="16" t="s">
        <v>88</v>
      </c>
      <c r="BK528" s="156">
        <f t="shared" si="113"/>
        <v>0</v>
      </c>
      <c r="BL528" s="16" t="s">
        <v>396</v>
      </c>
      <c r="BM528" s="155" t="s">
        <v>11425</v>
      </c>
    </row>
    <row r="529" spans="2:65" s="1" customFormat="1" ht="16.5" customHeight="1">
      <c r="B529" s="142"/>
      <c r="C529" s="179" t="s">
        <v>3434</v>
      </c>
      <c r="D529" s="179" t="s">
        <v>454</v>
      </c>
      <c r="E529" s="180" t="s">
        <v>10676</v>
      </c>
      <c r="F529" s="181" t="s">
        <v>10677</v>
      </c>
      <c r="G529" s="182" t="s">
        <v>444</v>
      </c>
      <c r="H529" s="183">
        <v>3</v>
      </c>
      <c r="I529" s="184"/>
      <c r="J529" s="185">
        <f t="shared" si="104"/>
        <v>0</v>
      </c>
      <c r="K529" s="186"/>
      <c r="L529" s="187"/>
      <c r="M529" s="188" t="s">
        <v>1</v>
      </c>
      <c r="N529" s="189" t="s">
        <v>42</v>
      </c>
      <c r="P529" s="153">
        <f t="shared" si="105"/>
        <v>0</v>
      </c>
      <c r="Q529" s="153">
        <v>0</v>
      </c>
      <c r="R529" s="153">
        <f t="shared" si="106"/>
        <v>0</v>
      </c>
      <c r="S529" s="153">
        <v>0</v>
      </c>
      <c r="T529" s="154">
        <f t="shared" si="107"/>
        <v>0</v>
      </c>
      <c r="AR529" s="155" t="s">
        <v>481</v>
      </c>
      <c r="AT529" s="155" t="s">
        <v>454</v>
      </c>
      <c r="AU529" s="155" t="s">
        <v>88</v>
      </c>
      <c r="AY529" s="16" t="s">
        <v>317</v>
      </c>
      <c r="BE529" s="156">
        <f t="shared" si="108"/>
        <v>0</v>
      </c>
      <c r="BF529" s="156">
        <f t="shared" si="109"/>
        <v>0</v>
      </c>
      <c r="BG529" s="156">
        <f t="shared" si="110"/>
        <v>0</v>
      </c>
      <c r="BH529" s="156">
        <f t="shared" si="111"/>
        <v>0</v>
      </c>
      <c r="BI529" s="156">
        <f t="shared" si="112"/>
        <v>0</v>
      </c>
      <c r="BJ529" s="16" t="s">
        <v>88</v>
      </c>
      <c r="BK529" s="156">
        <f t="shared" si="113"/>
        <v>0</v>
      </c>
      <c r="BL529" s="16" t="s">
        <v>396</v>
      </c>
      <c r="BM529" s="155" t="s">
        <v>11426</v>
      </c>
    </row>
    <row r="530" spans="2:65" s="1" customFormat="1" ht="16.5" customHeight="1">
      <c r="B530" s="142"/>
      <c r="C530" s="179" t="s">
        <v>3438</v>
      </c>
      <c r="D530" s="179" t="s">
        <v>454</v>
      </c>
      <c r="E530" s="180" t="s">
        <v>10679</v>
      </c>
      <c r="F530" s="181" t="s">
        <v>10680</v>
      </c>
      <c r="G530" s="182" t="s">
        <v>10668</v>
      </c>
      <c r="H530" s="183">
        <v>3</v>
      </c>
      <c r="I530" s="184"/>
      <c r="J530" s="185">
        <f t="shared" si="104"/>
        <v>0</v>
      </c>
      <c r="K530" s="186"/>
      <c r="L530" s="187"/>
      <c r="M530" s="188" t="s">
        <v>1</v>
      </c>
      <c r="N530" s="189" t="s">
        <v>42</v>
      </c>
      <c r="P530" s="153">
        <f t="shared" si="105"/>
        <v>0</v>
      </c>
      <c r="Q530" s="153">
        <v>0</v>
      </c>
      <c r="R530" s="153">
        <f t="shared" si="106"/>
        <v>0</v>
      </c>
      <c r="S530" s="153">
        <v>0</v>
      </c>
      <c r="T530" s="154">
        <f t="shared" si="107"/>
        <v>0</v>
      </c>
      <c r="AR530" s="155" t="s">
        <v>481</v>
      </c>
      <c r="AT530" s="155" t="s">
        <v>454</v>
      </c>
      <c r="AU530" s="155" t="s">
        <v>88</v>
      </c>
      <c r="AY530" s="16" t="s">
        <v>317</v>
      </c>
      <c r="BE530" s="156">
        <f t="shared" si="108"/>
        <v>0</v>
      </c>
      <c r="BF530" s="156">
        <f t="shared" si="109"/>
        <v>0</v>
      </c>
      <c r="BG530" s="156">
        <f t="shared" si="110"/>
        <v>0</v>
      </c>
      <c r="BH530" s="156">
        <f t="shared" si="111"/>
        <v>0</v>
      </c>
      <c r="BI530" s="156">
        <f t="shared" si="112"/>
        <v>0</v>
      </c>
      <c r="BJ530" s="16" t="s">
        <v>88</v>
      </c>
      <c r="BK530" s="156">
        <f t="shared" si="113"/>
        <v>0</v>
      </c>
      <c r="BL530" s="16" t="s">
        <v>396</v>
      </c>
      <c r="BM530" s="155" t="s">
        <v>11427</v>
      </c>
    </row>
    <row r="531" spans="2:65" s="1" customFormat="1" ht="33" customHeight="1">
      <c r="B531" s="142"/>
      <c r="C531" s="179" t="s">
        <v>3442</v>
      </c>
      <c r="D531" s="179" t="s">
        <v>454</v>
      </c>
      <c r="E531" s="180" t="s">
        <v>11428</v>
      </c>
      <c r="F531" s="181" t="s">
        <v>11429</v>
      </c>
      <c r="G531" s="182" t="s">
        <v>467</v>
      </c>
      <c r="H531" s="183">
        <v>1</v>
      </c>
      <c r="I531" s="184"/>
      <c r="J531" s="185">
        <f t="shared" si="104"/>
        <v>0</v>
      </c>
      <c r="K531" s="186"/>
      <c r="L531" s="187"/>
      <c r="M531" s="188" t="s">
        <v>1</v>
      </c>
      <c r="N531" s="189" t="s">
        <v>42</v>
      </c>
      <c r="P531" s="153">
        <f t="shared" si="105"/>
        <v>0</v>
      </c>
      <c r="Q531" s="153">
        <v>0</v>
      </c>
      <c r="R531" s="153">
        <f t="shared" si="106"/>
        <v>0</v>
      </c>
      <c r="S531" s="153">
        <v>0</v>
      </c>
      <c r="T531" s="154">
        <f t="shared" si="107"/>
        <v>0</v>
      </c>
      <c r="AR531" s="155" t="s">
        <v>481</v>
      </c>
      <c r="AT531" s="155" t="s">
        <v>454</v>
      </c>
      <c r="AU531" s="155" t="s">
        <v>88</v>
      </c>
      <c r="AY531" s="16" t="s">
        <v>317</v>
      </c>
      <c r="BE531" s="156">
        <f t="shared" si="108"/>
        <v>0</v>
      </c>
      <c r="BF531" s="156">
        <f t="shared" si="109"/>
        <v>0</v>
      </c>
      <c r="BG531" s="156">
        <f t="shared" si="110"/>
        <v>0</v>
      </c>
      <c r="BH531" s="156">
        <f t="shared" si="111"/>
        <v>0</v>
      </c>
      <c r="BI531" s="156">
        <f t="shared" si="112"/>
        <v>0</v>
      </c>
      <c r="BJ531" s="16" t="s">
        <v>88</v>
      </c>
      <c r="BK531" s="156">
        <f t="shared" si="113"/>
        <v>0</v>
      </c>
      <c r="BL531" s="16" t="s">
        <v>396</v>
      </c>
      <c r="BM531" s="155" t="s">
        <v>11430</v>
      </c>
    </row>
    <row r="532" spans="2:65" s="1" customFormat="1" ht="33" customHeight="1">
      <c r="B532" s="142"/>
      <c r="C532" s="179" t="s">
        <v>3449</v>
      </c>
      <c r="D532" s="179" t="s">
        <v>454</v>
      </c>
      <c r="E532" s="180" t="s">
        <v>11431</v>
      </c>
      <c r="F532" s="181" t="s">
        <v>11432</v>
      </c>
      <c r="G532" s="182" t="s">
        <v>467</v>
      </c>
      <c r="H532" s="183">
        <v>1</v>
      </c>
      <c r="I532" s="184"/>
      <c r="J532" s="185">
        <f t="shared" si="104"/>
        <v>0</v>
      </c>
      <c r="K532" s="186"/>
      <c r="L532" s="187"/>
      <c r="M532" s="188" t="s">
        <v>1</v>
      </c>
      <c r="N532" s="189" t="s">
        <v>42</v>
      </c>
      <c r="P532" s="153">
        <f t="shared" si="105"/>
        <v>0</v>
      </c>
      <c r="Q532" s="153">
        <v>0</v>
      </c>
      <c r="R532" s="153">
        <f t="shared" si="106"/>
        <v>0</v>
      </c>
      <c r="S532" s="153">
        <v>0</v>
      </c>
      <c r="T532" s="154">
        <f t="shared" si="107"/>
        <v>0</v>
      </c>
      <c r="AR532" s="155" t="s">
        <v>481</v>
      </c>
      <c r="AT532" s="155" t="s">
        <v>454</v>
      </c>
      <c r="AU532" s="155" t="s">
        <v>88</v>
      </c>
      <c r="AY532" s="16" t="s">
        <v>317</v>
      </c>
      <c r="BE532" s="156">
        <f t="shared" si="108"/>
        <v>0</v>
      </c>
      <c r="BF532" s="156">
        <f t="shared" si="109"/>
        <v>0</v>
      </c>
      <c r="BG532" s="156">
        <f t="shared" si="110"/>
        <v>0</v>
      </c>
      <c r="BH532" s="156">
        <f t="shared" si="111"/>
        <v>0</v>
      </c>
      <c r="BI532" s="156">
        <f t="shared" si="112"/>
        <v>0</v>
      </c>
      <c r="BJ532" s="16" t="s">
        <v>88</v>
      </c>
      <c r="BK532" s="156">
        <f t="shared" si="113"/>
        <v>0</v>
      </c>
      <c r="BL532" s="16" t="s">
        <v>396</v>
      </c>
      <c r="BM532" s="155" t="s">
        <v>11433</v>
      </c>
    </row>
    <row r="533" spans="2:65" s="1" customFormat="1" ht="33" customHeight="1">
      <c r="B533" s="142"/>
      <c r="C533" s="179" t="s">
        <v>3453</v>
      </c>
      <c r="D533" s="179" t="s">
        <v>454</v>
      </c>
      <c r="E533" s="180" t="s">
        <v>11434</v>
      </c>
      <c r="F533" s="181" t="s">
        <v>11435</v>
      </c>
      <c r="G533" s="182" t="s">
        <v>467</v>
      </c>
      <c r="H533" s="183">
        <v>1</v>
      </c>
      <c r="I533" s="184"/>
      <c r="J533" s="185">
        <f t="shared" si="104"/>
        <v>0</v>
      </c>
      <c r="K533" s="186"/>
      <c r="L533" s="187"/>
      <c r="M533" s="188" t="s">
        <v>1</v>
      </c>
      <c r="N533" s="189" t="s">
        <v>42</v>
      </c>
      <c r="P533" s="153">
        <f t="shared" si="105"/>
        <v>0</v>
      </c>
      <c r="Q533" s="153">
        <v>0</v>
      </c>
      <c r="R533" s="153">
        <f t="shared" si="106"/>
        <v>0</v>
      </c>
      <c r="S533" s="153">
        <v>0</v>
      </c>
      <c r="T533" s="154">
        <f t="shared" si="107"/>
        <v>0</v>
      </c>
      <c r="AR533" s="155" t="s">
        <v>481</v>
      </c>
      <c r="AT533" s="155" t="s">
        <v>454</v>
      </c>
      <c r="AU533" s="155" t="s">
        <v>88</v>
      </c>
      <c r="AY533" s="16" t="s">
        <v>317</v>
      </c>
      <c r="BE533" s="156">
        <f t="shared" si="108"/>
        <v>0</v>
      </c>
      <c r="BF533" s="156">
        <f t="shared" si="109"/>
        <v>0</v>
      </c>
      <c r="BG533" s="156">
        <f t="shared" si="110"/>
        <v>0</v>
      </c>
      <c r="BH533" s="156">
        <f t="shared" si="111"/>
        <v>0</v>
      </c>
      <c r="BI533" s="156">
        <f t="shared" si="112"/>
        <v>0</v>
      </c>
      <c r="BJ533" s="16" t="s">
        <v>88</v>
      </c>
      <c r="BK533" s="156">
        <f t="shared" si="113"/>
        <v>0</v>
      </c>
      <c r="BL533" s="16" t="s">
        <v>396</v>
      </c>
      <c r="BM533" s="155" t="s">
        <v>11436</v>
      </c>
    </row>
    <row r="534" spans="2:65" s="1" customFormat="1" ht="33" customHeight="1">
      <c r="B534" s="142"/>
      <c r="C534" s="179" t="s">
        <v>3457</v>
      </c>
      <c r="D534" s="179" t="s">
        <v>454</v>
      </c>
      <c r="E534" s="180" t="s">
        <v>11437</v>
      </c>
      <c r="F534" s="181" t="s">
        <v>11429</v>
      </c>
      <c r="G534" s="182" t="s">
        <v>467</v>
      </c>
      <c r="H534" s="183">
        <v>1</v>
      </c>
      <c r="I534" s="184"/>
      <c r="J534" s="185">
        <f t="shared" si="104"/>
        <v>0</v>
      </c>
      <c r="K534" s="186"/>
      <c r="L534" s="187"/>
      <c r="M534" s="188" t="s">
        <v>1</v>
      </c>
      <c r="N534" s="189" t="s">
        <v>42</v>
      </c>
      <c r="P534" s="153">
        <f t="shared" si="105"/>
        <v>0</v>
      </c>
      <c r="Q534" s="153">
        <v>0</v>
      </c>
      <c r="R534" s="153">
        <f t="shared" si="106"/>
        <v>0</v>
      </c>
      <c r="S534" s="153">
        <v>0</v>
      </c>
      <c r="T534" s="154">
        <f t="shared" si="107"/>
        <v>0</v>
      </c>
      <c r="AR534" s="155" t="s">
        <v>481</v>
      </c>
      <c r="AT534" s="155" t="s">
        <v>454</v>
      </c>
      <c r="AU534" s="155" t="s">
        <v>88</v>
      </c>
      <c r="AY534" s="16" t="s">
        <v>317</v>
      </c>
      <c r="BE534" s="156">
        <f t="shared" si="108"/>
        <v>0</v>
      </c>
      <c r="BF534" s="156">
        <f t="shared" si="109"/>
        <v>0</v>
      </c>
      <c r="BG534" s="156">
        <f t="shared" si="110"/>
        <v>0</v>
      </c>
      <c r="BH534" s="156">
        <f t="shared" si="111"/>
        <v>0</v>
      </c>
      <c r="BI534" s="156">
        <f t="shared" si="112"/>
        <v>0</v>
      </c>
      <c r="BJ534" s="16" t="s">
        <v>88</v>
      </c>
      <c r="BK534" s="156">
        <f t="shared" si="113"/>
        <v>0</v>
      </c>
      <c r="BL534" s="16" t="s">
        <v>396</v>
      </c>
      <c r="BM534" s="155" t="s">
        <v>11438</v>
      </c>
    </row>
    <row r="535" spans="2:65" s="1" customFormat="1" ht="33" customHeight="1">
      <c r="B535" s="142"/>
      <c r="C535" s="179" t="s">
        <v>3461</v>
      </c>
      <c r="D535" s="179" t="s">
        <v>454</v>
      </c>
      <c r="E535" s="180" t="s">
        <v>11439</v>
      </c>
      <c r="F535" s="181" t="s">
        <v>11440</v>
      </c>
      <c r="G535" s="182" t="s">
        <v>467</v>
      </c>
      <c r="H535" s="183">
        <v>1</v>
      </c>
      <c r="I535" s="184"/>
      <c r="J535" s="185">
        <f t="shared" si="104"/>
        <v>0</v>
      </c>
      <c r="K535" s="186"/>
      <c r="L535" s="187"/>
      <c r="M535" s="188" t="s">
        <v>1</v>
      </c>
      <c r="N535" s="189" t="s">
        <v>42</v>
      </c>
      <c r="P535" s="153">
        <f t="shared" si="105"/>
        <v>0</v>
      </c>
      <c r="Q535" s="153">
        <v>0</v>
      </c>
      <c r="R535" s="153">
        <f t="shared" si="106"/>
        <v>0</v>
      </c>
      <c r="S535" s="153">
        <v>0</v>
      </c>
      <c r="T535" s="154">
        <f t="shared" si="107"/>
        <v>0</v>
      </c>
      <c r="AR535" s="155" t="s">
        <v>481</v>
      </c>
      <c r="AT535" s="155" t="s">
        <v>454</v>
      </c>
      <c r="AU535" s="155" t="s">
        <v>88</v>
      </c>
      <c r="AY535" s="16" t="s">
        <v>317</v>
      </c>
      <c r="BE535" s="156">
        <f t="shared" si="108"/>
        <v>0</v>
      </c>
      <c r="BF535" s="156">
        <f t="shared" si="109"/>
        <v>0</v>
      </c>
      <c r="BG535" s="156">
        <f t="shared" si="110"/>
        <v>0</v>
      </c>
      <c r="BH535" s="156">
        <f t="shared" si="111"/>
        <v>0</v>
      </c>
      <c r="BI535" s="156">
        <f t="shared" si="112"/>
        <v>0</v>
      </c>
      <c r="BJ535" s="16" t="s">
        <v>88</v>
      </c>
      <c r="BK535" s="156">
        <f t="shared" si="113"/>
        <v>0</v>
      </c>
      <c r="BL535" s="16" t="s">
        <v>396</v>
      </c>
      <c r="BM535" s="155" t="s">
        <v>11441</v>
      </c>
    </row>
    <row r="536" spans="2:65" s="1" customFormat="1" ht="33" customHeight="1">
      <c r="B536" s="142"/>
      <c r="C536" s="179" t="s">
        <v>3465</v>
      </c>
      <c r="D536" s="179" t="s">
        <v>454</v>
      </c>
      <c r="E536" s="180" t="s">
        <v>11442</v>
      </c>
      <c r="F536" s="181" t="s">
        <v>11443</v>
      </c>
      <c r="G536" s="182" t="s">
        <v>467</v>
      </c>
      <c r="H536" s="183">
        <v>1</v>
      </c>
      <c r="I536" s="184"/>
      <c r="J536" s="185">
        <f t="shared" si="104"/>
        <v>0</v>
      </c>
      <c r="K536" s="186"/>
      <c r="L536" s="187"/>
      <c r="M536" s="188" t="s">
        <v>1</v>
      </c>
      <c r="N536" s="189" t="s">
        <v>42</v>
      </c>
      <c r="P536" s="153">
        <f t="shared" si="105"/>
        <v>0</v>
      </c>
      <c r="Q536" s="153">
        <v>0</v>
      </c>
      <c r="R536" s="153">
        <f t="shared" si="106"/>
        <v>0</v>
      </c>
      <c r="S536" s="153">
        <v>0</v>
      </c>
      <c r="T536" s="154">
        <f t="shared" si="107"/>
        <v>0</v>
      </c>
      <c r="AR536" s="155" t="s">
        <v>481</v>
      </c>
      <c r="AT536" s="155" t="s">
        <v>454</v>
      </c>
      <c r="AU536" s="155" t="s">
        <v>88</v>
      </c>
      <c r="AY536" s="16" t="s">
        <v>317</v>
      </c>
      <c r="BE536" s="156">
        <f t="shared" si="108"/>
        <v>0</v>
      </c>
      <c r="BF536" s="156">
        <f t="shared" si="109"/>
        <v>0</v>
      </c>
      <c r="BG536" s="156">
        <f t="shared" si="110"/>
        <v>0</v>
      </c>
      <c r="BH536" s="156">
        <f t="shared" si="111"/>
        <v>0</v>
      </c>
      <c r="BI536" s="156">
        <f t="shared" si="112"/>
        <v>0</v>
      </c>
      <c r="BJ536" s="16" t="s">
        <v>88</v>
      </c>
      <c r="BK536" s="156">
        <f t="shared" si="113"/>
        <v>0</v>
      </c>
      <c r="BL536" s="16" t="s">
        <v>396</v>
      </c>
      <c r="BM536" s="155" t="s">
        <v>11444</v>
      </c>
    </row>
    <row r="537" spans="2:65" s="1" customFormat="1" ht="33" customHeight="1">
      <c r="B537" s="142"/>
      <c r="C537" s="179" t="s">
        <v>3469</v>
      </c>
      <c r="D537" s="179" t="s">
        <v>454</v>
      </c>
      <c r="E537" s="180" t="s">
        <v>11445</v>
      </c>
      <c r="F537" s="181" t="s">
        <v>11446</v>
      </c>
      <c r="G537" s="182" t="s">
        <v>467</v>
      </c>
      <c r="H537" s="183">
        <v>1</v>
      </c>
      <c r="I537" s="184"/>
      <c r="J537" s="185">
        <f t="shared" si="104"/>
        <v>0</v>
      </c>
      <c r="K537" s="186"/>
      <c r="L537" s="187"/>
      <c r="M537" s="188" t="s">
        <v>1</v>
      </c>
      <c r="N537" s="189" t="s">
        <v>42</v>
      </c>
      <c r="P537" s="153">
        <f t="shared" si="105"/>
        <v>0</v>
      </c>
      <c r="Q537" s="153">
        <v>0</v>
      </c>
      <c r="R537" s="153">
        <f t="shared" si="106"/>
        <v>0</v>
      </c>
      <c r="S537" s="153">
        <v>0</v>
      </c>
      <c r="T537" s="154">
        <f t="shared" si="107"/>
        <v>0</v>
      </c>
      <c r="AR537" s="155" t="s">
        <v>481</v>
      </c>
      <c r="AT537" s="155" t="s">
        <v>454</v>
      </c>
      <c r="AU537" s="155" t="s">
        <v>88</v>
      </c>
      <c r="AY537" s="16" t="s">
        <v>317</v>
      </c>
      <c r="BE537" s="156">
        <f t="shared" si="108"/>
        <v>0</v>
      </c>
      <c r="BF537" s="156">
        <f t="shared" si="109"/>
        <v>0</v>
      </c>
      <c r="BG537" s="156">
        <f t="shared" si="110"/>
        <v>0</v>
      </c>
      <c r="BH537" s="156">
        <f t="shared" si="111"/>
        <v>0</v>
      </c>
      <c r="BI537" s="156">
        <f t="shared" si="112"/>
        <v>0</v>
      </c>
      <c r="BJ537" s="16" t="s">
        <v>88</v>
      </c>
      <c r="BK537" s="156">
        <f t="shared" si="113"/>
        <v>0</v>
      </c>
      <c r="BL537" s="16" t="s">
        <v>396</v>
      </c>
      <c r="BM537" s="155" t="s">
        <v>11447</v>
      </c>
    </row>
    <row r="538" spans="2:65" s="1" customFormat="1" ht="33" customHeight="1">
      <c r="B538" s="142"/>
      <c r="C538" s="179" t="s">
        <v>3473</v>
      </c>
      <c r="D538" s="179" t="s">
        <v>454</v>
      </c>
      <c r="E538" s="180" t="s">
        <v>11448</v>
      </c>
      <c r="F538" s="181" t="s">
        <v>11443</v>
      </c>
      <c r="G538" s="182" t="s">
        <v>467</v>
      </c>
      <c r="H538" s="183">
        <v>1</v>
      </c>
      <c r="I538" s="184"/>
      <c r="J538" s="185">
        <f t="shared" si="104"/>
        <v>0</v>
      </c>
      <c r="K538" s="186"/>
      <c r="L538" s="187"/>
      <c r="M538" s="188" t="s">
        <v>1</v>
      </c>
      <c r="N538" s="189" t="s">
        <v>42</v>
      </c>
      <c r="P538" s="153">
        <f t="shared" si="105"/>
        <v>0</v>
      </c>
      <c r="Q538" s="153">
        <v>0</v>
      </c>
      <c r="R538" s="153">
        <f t="shared" si="106"/>
        <v>0</v>
      </c>
      <c r="S538" s="153">
        <v>0</v>
      </c>
      <c r="T538" s="154">
        <f t="shared" si="107"/>
        <v>0</v>
      </c>
      <c r="AR538" s="155" t="s">
        <v>481</v>
      </c>
      <c r="AT538" s="155" t="s">
        <v>454</v>
      </c>
      <c r="AU538" s="155" t="s">
        <v>88</v>
      </c>
      <c r="AY538" s="16" t="s">
        <v>317</v>
      </c>
      <c r="BE538" s="156">
        <f t="shared" si="108"/>
        <v>0</v>
      </c>
      <c r="BF538" s="156">
        <f t="shared" si="109"/>
        <v>0</v>
      </c>
      <c r="BG538" s="156">
        <f t="shared" si="110"/>
        <v>0</v>
      </c>
      <c r="BH538" s="156">
        <f t="shared" si="111"/>
        <v>0</v>
      </c>
      <c r="BI538" s="156">
        <f t="shared" si="112"/>
        <v>0</v>
      </c>
      <c r="BJ538" s="16" t="s">
        <v>88</v>
      </c>
      <c r="BK538" s="156">
        <f t="shared" si="113"/>
        <v>0</v>
      </c>
      <c r="BL538" s="16" t="s">
        <v>396</v>
      </c>
      <c r="BM538" s="155" t="s">
        <v>11449</v>
      </c>
    </row>
    <row r="539" spans="2:65" s="1" customFormat="1" ht="33" customHeight="1">
      <c r="B539" s="142"/>
      <c r="C539" s="179" t="s">
        <v>3477</v>
      </c>
      <c r="D539" s="179" t="s">
        <v>454</v>
      </c>
      <c r="E539" s="180" t="s">
        <v>11450</v>
      </c>
      <c r="F539" s="181" t="s">
        <v>11451</v>
      </c>
      <c r="G539" s="182" t="s">
        <v>467</v>
      </c>
      <c r="H539" s="183">
        <v>1</v>
      </c>
      <c r="I539" s="184"/>
      <c r="J539" s="185">
        <f t="shared" si="104"/>
        <v>0</v>
      </c>
      <c r="K539" s="186"/>
      <c r="L539" s="187"/>
      <c r="M539" s="188" t="s">
        <v>1</v>
      </c>
      <c r="N539" s="189" t="s">
        <v>42</v>
      </c>
      <c r="P539" s="153">
        <f t="shared" si="105"/>
        <v>0</v>
      </c>
      <c r="Q539" s="153">
        <v>0</v>
      </c>
      <c r="R539" s="153">
        <f t="shared" si="106"/>
        <v>0</v>
      </c>
      <c r="S539" s="153">
        <v>0</v>
      </c>
      <c r="T539" s="154">
        <f t="shared" si="107"/>
        <v>0</v>
      </c>
      <c r="AR539" s="155" t="s">
        <v>481</v>
      </c>
      <c r="AT539" s="155" t="s">
        <v>454</v>
      </c>
      <c r="AU539" s="155" t="s">
        <v>88</v>
      </c>
      <c r="AY539" s="16" t="s">
        <v>317</v>
      </c>
      <c r="BE539" s="156">
        <f t="shared" si="108"/>
        <v>0</v>
      </c>
      <c r="BF539" s="156">
        <f t="shared" si="109"/>
        <v>0</v>
      </c>
      <c r="BG539" s="156">
        <f t="shared" si="110"/>
        <v>0</v>
      </c>
      <c r="BH539" s="156">
        <f t="shared" si="111"/>
        <v>0</v>
      </c>
      <c r="BI539" s="156">
        <f t="shared" si="112"/>
        <v>0</v>
      </c>
      <c r="BJ539" s="16" t="s">
        <v>88</v>
      </c>
      <c r="BK539" s="156">
        <f t="shared" si="113"/>
        <v>0</v>
      </c>
      <c r="BL539" s="16" t="s">
        <v>396</v>
      </c>
      <c r="BM539" s="155" t="s">
        <v>11452</v>
      </c>
    </row>
    <row r="540" spans="2:65" s="1" customFormat="1" ht="24.15" customHeight="1">
      <c r="B540" s="142"/>
      <c r="C540" s="179" t="s">
        <v>3481</v>
      </c>
      <c r="D540" s="179" t="s">
        <v>454</v>
      </c>
      <c r="E540" s="180" t="s">
        <v>11453</v>
      </c>
      <c r="F540" s="181" t="s">
        <v>11454</v>
      </c>
      <c r="G540" s="182" t="s">
        <v>467</v>
      </c>
      <c r="H540" s="183">
        <v>2</v>
      </c>
      <c r="I540" s="184"/>
      <c r="J540" s="185">
        <f t="shared" si="104"/>
        <v>0</v>
      </c>
      <c r="K540" s="186"/>
      <c r="L540" s="187"/>
      <c r="M540" s="188" t="s">
        <v>1</v>
      </c>
      <c r="N540" s="189" t="s">
        <v>42</v>
      </c>
      <c r="P540" s="153">
        <f t="shared" si="105"/>
        <v>0</v>
      </c>
      <c r="Q540" s="153">
        <v>0</v>
      </c>
      <c r="R540" s="153">
        <f t="shared" si="106"/>
        <v>0</v>
      </c>
      <c r="S540" s="153">
        <v>0</v>
      </c>
      <c r="T540" s="154">
        <f t="shared" si="107"/>
        <v>0</v>
      </c>
      <c r="AR540" s="155" t="s">
        <v>481</v>
      </c>
      <c r="AT540" s="155" t="s">
        <v>454</v>
      </c>
      <c r="AU540" s="155" t="s">
        <v>88</v>
      </c>
      <c r="AY540" s="16" t="s">
        <v>317</v>
      </c>
      <c r="BE540" s="156">
        <f t="shared" si="108"/>
        <v>0</v>
      </c>
      <c r="BF540" s="156">
        <f t="shared" si="109"/>
        <v>0</v>
      </c>
      <c r="BG540" s="156">
        <f t="shared" si="110"/>
        <v>0</v>
      </c>
      <c r="BH540" s="156">
        <f t="shared" si="111"/>
        <v>0</v>
      </c>
      <c r="BI540" s="156">
        <f t="shared" si="112"/>
        <v>0</v>
      </c>
      <c r="BJ540" s="16" t="s">
        <v>88</v>
      </c>
      <c r="BK540" s="156">
        <f t="shared" si="113"/>
        <v>0</v>
      </c>
      <c r="BL540" s="16" t="s">
        <v>396</v>
      </c>
      <c r="BM540" s="155" t="s">
        <v>11455</v>
      </c>
    </row>
    <row r="541" spans="2:65" s="1" customFormat="1" ht="24.15" customHeight="1">
      <c r="B541" s="142"/>
      <c r="C541" s="179" t="s">
        <v>3485</v>
      </c>
      <c r="D541" s="179" t="s">
        <v>454</v>
      </c>
      <c r="E541" s="180" t="s">
        <v>11456</v>
      </c>
      <c r="F541" s="181" t="s">
        <v>11457</v>
      </c>
      <c r="G541" s="182" t="s">
        <v>467</v>
      </c>
      <c r="H541" s="183">
        <v>8</v>
      </c>
      <c r="I541" s="184"/>
      <c r="J541" s="185">
        <f t="shared" si="104"/>
        <v>0</v>
      </c>
      <c r="K541" s="186"/>
      <c r="L541" s="187"/>
      <c r="M541" s="188" t="s">
        <v>1</v>
      </c>
      <c r="N541" s="189" t="s">
        <v>42</v>
      </c>
      <c r="P541" s="153">
        <f t="shared" si="105"/>
        <v>0</v>
      </c>
      <c r="Q541" s="153">
        <v>0</v>
      </c>
      <c r="R541" s="153">
        <f t="shared" si="106"/>
        <v>0</v>
      </c>
      <c r="S541" s="153">
        <v>0</v>
      </c>
      <c r="T541" s="154">
        <f t="shared" si="107"/>
        <v>0</v>
      </c>
      <c r="AR541" s="155" t="s">
        <v>481</v>
      </c>
      <c r="AT541" s="155" t="s">
        <v>454</v>
      </c>
      <c r="AU541" s="155" t="s">
        <v>88</v>
      </c>
      <c r="AY541" s="16" t="s">
        <v>317</v>
      </c>
      <c r="BE541" s="156">
        <f t="shared" si="108"/>
        <v>0</v>
      </c>
      <c r="BF541" s="156">
        <f t="shared" si="109"/>
        <v>0</v>
      </c>
      <c r="BG541" s="156">
        <f t="shared" si="110"/>
        <v>0</v>
      </c>
      <c r="BH541" s="156">
        <f t="shared" si="111"/>
        <v>0</v>
      </c>
      <c r="BI541" s="156">
        <f t="shared" si="112"/>
        <v>0</v>
      </c>
      <c r="BJ541" s="16" t="s">
        <v>88</v>
      </c>
      <c r="BK541" s="156">
        <f t="shared" si="113"/>
        <v>0</v>
      </c>
      <c r="BL541" s="16" t="s">
        <v>396</v>
      </c>
      <c r="BM541" s="155" t="s">
        <v>11458</v>
      </c>
    </row>
    <row r="542" spans="2:65" s="1" customFormat="1" ht="24.15" customHeight="1">
      <c r="B542" s="142"/>
      <c r="C542" s="179" t="s">
        <v>3489</v>
      </c>
      <c r="D542" s="179" t="s">
        <v>454</v>
      </c>
      <c r="E542" s="180" t="s">
        <v>11459</v>
      </c>
      <c r="F542" s="181" t="s">
        <v>11460</v>
      </c>
      <c r="G542" s="182" t="s">
        <v>467</v>
      </c>
      <c r="H542" s="183">
        <v>21</v>
      </c>
      <c r="I542" s="184"/>
      <c r="J542" s="185">
        <f t="shared" si="104"/>
        <v>0</v>
      </c>
      <c r="K542" s="186"/>
      <c r="L542" s="187"/>
      <c r="M542" s="188" t="s">
        <v>1</v>
      </c>
      <c r="N542" s="189" t="s">
        <v>42</v>
      </c>
      <c r="P542" s="153">
        <f t="shared" si="105"/>
        <v>0</v>
      </c>
      <c r="Q542" s="153">
        <v>0</v>
      </c>
      <c r="R542" s="153">
        <f t="shared" si="106"/>
        <v>0</v>
      </c>
      <c r="S542" s="153">
        <v>0</v>
      </c>
      <c r="T542" s="154">
        <f t="shared" si="107"/>
        <v>0</v>
      </c>
      <c r="AR542" s="155" t="s">
        <v>481</v>
      </c>
      <c r="AT542" s="155" t="s">
        <v>454</v>
      </c>
      <c r="AU542" s="155" t="s">
        <v>88</v>
      </c>
      <c r="AY542" s="16" t="s">
        <v>317</v>
      </c>
      <c r="BE542" s="156">
        <f t="shared" si="108"/>
        <v>0</v>
      </c>
      <c r="BF542" s="156">
        <f t="shared" si="109"/>
        <v>0</v>
      </c>
      <c r="BG542" s="156">
        <f t="shared" si="110"/>
        <v>0</v>
      </c>
      <c r="BH542" s="156">
        <f t="shared" si="111"/>
        <v>0</v>
      </c>
      <c r="BI542" s="156">
        <f t="shared" si="112"/>
        <v>0</v>
      </c>
      <c r="BJ542" s="16" t="s">
        <v>88</v>
      </c>
      <c r="BK542" s="156">
        <f t="shared" si="113"/>
        <v>0</v>
      </c>
      <c r="BL542" s="16" t="s">
        <v>396</v>
      </c>
      <c r="BM542" s="155" t="s">
        <v>11461</v>
      </c>
    </row>
    <row r="543" spans="2:65" s="1" customFormat="1" ht="24.15" customHeight="1">
      <c r="B543" s="142"/>
      <c r="C543" s="179" t="s">
        <v>3493</v>
      </c>
      <c r="D543" s="179" t="s">
        <v>454</v>
      </c>
      <c r="E543" s="180" t="s">
        <v>11462</v>
      </c>
      <c r="F543" s="181" t="s">
        <v>11293</v>
      </c>
      <c r="G543" s="182" t="s">
        <v>467</v>
      </c>
      <c r="H543" s="183">
        <v>4</v>
      </c>
      <c r="I543" s="184"/>
      <c r="J543" s="185">
        <f t="shared" si="104"/>
        <v>0</v>
      </c>
      <c r="K543" s="186"/>
      <c r="L543" s="187"/>
      <c r="M543" s="188" t="s">
        <v>1</v>
      </c>
      <c r="N543" s="189" t="s">
        <v>42</v>
      </c>
      <c r="P543" s="153">
        <f t="shared" si="105"/>
        <v>0</v>
      </c>
      <c r="Q543" s="153">
        <v>0</v>
      </c>
      <c r="R543" s="153">
        <f t="shared" si="106"/>
        <v>0</v>
      </c>
      <c r="S543" s="153">
        <v>0</v>
      </c>
      <c r="T543" s="154">
        <f t="shared" si="107"/>
        <v>0</v>
      </c>
      <c r="AR543" s="155" t="s">
        <v>481</v>
      </c>
      <c r="AT543" s="155" t="s">
        <v>454</v>
      </c>
      <c r="AU543" s="155" t="s">
        <v>88</v>
      </c>
      <c r="AY543" s="16" t="s">
        <v>317</v>
      </c>
      <c r="BE543" s="156">
        <f t="shared" si="108"/>
        <v>0</v>
      </c>
      <c r="BF543" s="156">
        <f t="shared" si="109"/>
        <v>0</v>
      </c>
      <c r="BG543" s="156">
        <f t="shared" si="110"/>
        <v>0</v>
      </c>
      <c r="BH543" s="156">
        <f t="shared" si="111"/>
        <v>0</v>
      </c>
      <c r="BI543" s="156">
        <f t="shared" si="112"/>
        <v>0</v>
      </c>
      <c r="BJ543" s="16" t="s">
        <v>88</v>
      </c>
      <c r="BK543" s="156">
        <f t="shared" si="113"/>
        <v>0</v>
      </c>
      <c r="BL543" s="16" t="s">
        <v>396</v>
      </c>
      <c r="BM543" s="155" t="s">
        <v>11463</v>
      </c>
    </row>
    <row r="544" spans="2:65" s="1" customFormat="1" ht="49" customHeight="1">
      <c r="B544" s="142"/>
      <c r="C544" s="179" t="s">
        <v>3497</v>
      </c>
      <c r="D544" s="179" t="s">
        <v>454</v>
      </c>
      <c r="E544" s="180" t="s">
        <v>11464</v>
      </c>
      <c r="F544" s="181" t="s">
        <v>11465</v>
      </c>
      <c r="G544" s="182" t="s">
        <v>467</v>
      </c>
      <c r="H544" s="183">
        <v>5</v>
      </c>
      <c r="I544" s="184"/>
      <c r="J544" s="185">
        <f t="shared" si="104"/>
        <v>0</v>
      </c>
      <c r="K544" s="186"/>
      <c r="L544" s="187"/>
      <c r="M544" s="188" t="s">
        <v>1</v>
      </c>
      <c r="N544" s="189" t="s">
        <v>42</v>
      </c>
      <c r="P544" s="153">
        <f t="shared" si="105"/>
        <v>0</v>
      </c>
      <c r="Q544" s="153">
        <v>0</v>
      </c>
      <c r="R544" s="153">
        <f t="shared" si="106"/>
        <v>0</v>
      </c>
      <c r="S544" s="153">
        <v>0</v>
      </c>
      <c r="T544" s="154">
        <f t="shared" si="107"/>
        <v>0</v>
      </c>
      <c r="AR544" s="155" t="s">
        <v>481</v>
      </c>
      <c r="AT544" s="155" t="s">
        <v>454</v>
      </c>
      <c r="AU544" s="155" t="s">
        <v>88</v>
      </c>
      <c r="AY544" s="16" t="s">
        <v>317</v>
      </c>
      <c r="BE544" s="156">
        <f t="shared" si="108"/>
        <v>0</v>
      </c>
      <c r="BF544" s="156">
        <f t="shared" si="109"/>
        <v>0</v>
      </c>
      <c r="BG544" s="156">
        <f t="shared" si="110"/>
        <v>0</v>
      </c>
      <c r="BH544" s="156">
        <f t="shared" si="111"/>
        <v>0</v>
      </c>
      <c r="BI544" s="156">
        <f t="shared" si="112"/>
        <v>0</v>
      </c>
      <c r="BJ544" s="16" t="s">
        <v>88</v>
      </c>
      <c r="BK544" s="156">
        <f t="shared" si="113"/>
        <v>0</v>
      </c>
      <c r="BL544" s="16" t="s">
        <v>396</v>
      </c>
      <c r="BM544" s="155" t="s">
        <v>11466</v>
      </c>
    </row>
    <row r="545" spans="2:65" s="1" customFormat="1" ht="49" customHeight="1">
      <c r="B545" s="142"/>
      <c r="C545" s="179" t="s">
        <v>3503</v>
      </c>
      <c r="D545" s="179" t="s">
        <v>454</v>
      </c>
      <c r="E545" s="180" t="s">
        <v>11467</v>
      </c>
      <c r="F545" s="181" t="s">
        <v>10995</v>
      </c>
      <c r="G545" s="182" t="s">
        <v>467</v>
      </c>
      <c r="H545" s="183">
        <v>17</v>
      </c>
      <c r="I545" s="184"/>
      <c r="J545" s="185">
        <f t="shared" si="104"/>
        <v>0</v>
      </c>
      <c r="K545" s="186"/>
      <c r="L545" s="187"/>
      <c r="M545" s="188" t="s">
        <v>1</v>
      </c>
      <c r="N545" s="189" t="s">
        <v>42</v>
      </c>
      <c r="P545" s="153">
        <f t="shared" si="105"/>
        <v>0</v>
      </c>
      <c r="Q545" s="153">
        <v>0</v>
      </c>
      <c r="R545" s="153">
        <f t="shared" si="106"/>
        <v>0</v>
      </c>
      <c r="S545" s="153">
        <v>0</v>
      </c>
      <c r="T545" s="154">
        <f t="shared" si="107"/>
        <v>0</v>
      </c>
      <c r="AR545" s="155" t="s">
        <v>481</v>
      </c>
      <c r="AT545" s="155" t="s">
        <v>454</v>
      </c>
      <c r="AU545" s="155" t="s">
        <v>88</v>
      </c>
      <c r="AY545" s="16" t="s">
        <v>317</v>
      </c>
      <c r="BE545" s="156">
        <f t="shared" si="108"/>
        <v>0</v>
      </c>
      <c r="BF545" s="156">
        <f t="shared" si="109"/>
        <v>0</v>
      </c>
      <c r="BG545" s="156">
        <f t="shared" si="110"/>
        <v>0</v>
      </c>
      <c r="BH545" s="156">
        <f t="shared" si="111"/>
        <v>0</v>
      </c>
      <c r="BI545" s="156">
        <f t="shared" si="112"/>
        <v>0</v>
      </c>
      <c r="BJ545" s="16" t="s">
        <v>88</v>
      </c>
      <c r="BK545" s="156">
        <f t="shared" si="113"/>
        <v>0</v>
      </c>
      <c r="BL545" s="16" t="s">
        <v>396</v>
      </c>
      <c r="BM545" s="155" t="s">
        <v>11468</v>
      </c>
    </row>
    <row r="546" spans="2:65" s="1" customFormat="1" ht="49" customHeight="1">
      <c r="B546" s="142"/>
      <c r="C546" s="179" t="s">
        <v>3519</v>
      </c>
      <c r="D546" s="179" t="s">
        <v>454</v>
      </c>
      <c r="E546" s="180" t="s">
        <v>11469</v>
      </c>
      <c r="F546" s="181" t="s">
        <v>10998</v>
      </c>
      <c r="G546" s="182" t="s">
        <v>467</v>
      </c>
      <c r="H546" s="183">
        <v>8</v>
      </c>
      <c r="I546" s="184"/>
      <c r="J546" s="185">
        <f t="shared" si="104"/>
        <v>0</v>
      </c>
      <c r="K546" s="186"/>
      <c r="L546" s="187"/>
      <c r="M546" s="188" t="s">
        <v>1</v>
      </c>
      <c r="N546" s="189" t="s">
        <v>42</v>
      </c>
      <c r="P546" s="153">
        <f t="shared" si="105"/>
        <v>0</v>
      </c>
      <c r="Q546" s="153">
        <v>0</v>
      </c>
      <c r="R546" s="153">
        <f t="shared" si="106"/>
        <v>0</v>
      </c>
      <c r="S546" s="153">
        <v>0</v>
      </c>
      <c r="T546" s="154">
        <f t="shared" si="107"/>
        <v>0</v>
      </c>
      <c r="AR546" s="155" t="s">
        <v>481</v>
      </c>
      <c r="AT546" s="155" t="s">
        <v>454</v>
      </c>
      <c r="AU546" s="155" t="s">
        <v>88</v>
      </c>
      <c r="AY546" s="16" t="s">
        <v>317</v>
      </c>
      <c r="BE546" s="156">
        <f t="shared" si="108"/>
        <v>0</v>
      </c>
      <c r="BF546" s="156">
        <f t="shared" si="109"/>
        <v>0</v>
      </c>
      <c r="BG546" s="156">
        <f t="shared" si="110"/>
        <v>0</v>
      </c>
      <c r="BH546" s="156">
        <f t="shared" si="111"/>
        <v>0</v>
      </c>
      <c r="BI546" s="156">
        <f t="shared" si="112"/>
        <v>0</v>
      </c>
      <c r="BJ546" s="16" t="s">
        <v>88</v>
      </c>
      <c r="BK546" s="156">
        <f t="shared" si="113"/>
        <v>0</v>
      </c>
      <c r="BL546" s="16" t="s">
        <v>396</v>
      </c>
      <c r="BM546" s="155" t="s">
        <v>11470</v>
      </c>
    </row>
    <row r="547" spans="2:65" s="1" customFormat="1" ht="49" customHeight="1">
      <c r="B547" s="142"/>
      <c r="C547" s="179" t="s">
        <v>3524</v>
      </c>
      <c r="D547" s="179" t="s">
        <v>454</v>
      </c>
      <c r="E547" s="180" t="s">
        <v>11471</v>
      </c>
      <c r="F547" s="181" t="s">
        <v>10802</v>
      </c>
      <c r="G547" s="182" t="s">
        <v>467</v>
      </c>
      <c r="H547" s="183">
        <v>15</v>
      </c>
      <c r="I547" s="184"/>
      <c r="J547" s="185">
        <f t="shared" si="104"/>
        <v>0</v>
      </c>
      <c r="K547" s="186"/>
      <c r="L547" s="187"/>
      <c r="M547" s="188" t="s">
        <v>1</v>
      </c>
      <c r="N547" s="189" t="s">
        <v>42</v>
      </c>
      <c r="P547" s="153">
        <f t="shared" si="105"/>
        <v>0</v>
      </c>
      <c r="Q547" s="153">
        <v>0</v>
      </c>
      <c r="R547" s="153">
        <f t="shared" si="106"/>
        <v>0</v>
      </c>
      <c r="S547" s="153">
        <v>0</v>
      </c>
      <c r="T547" s="154">
        <f t="shared" si="107"/>
        <v>0</v>
      </c>
      <c r="AR547" s="155" t="s">
        <v>481</v>
      </c>
      <c r="AT547" s="155" t="s">
        <v>454</v>
      </c>
      <c r="AU547" s="155" t="s">
        <v>88</v>
      </c>
      <c r="AY547" s="16" t="s">
        <v>317</v>
      </c>
      <c r="BE547" s="156">
        <f t="shared" si="108"/>
        <v>0</v>
      </c>
      <c r="BF547" s="156">
        <f t="shared" si="109"/>
        <v>0</v>
      </c>
      <c r="BG547" s="156">
        <f t="shared" si="110"/>
        <v>0</v>
      </c>
      <c r="BH547" s="156">
        <f t="shared" si="111"/>
        <v>0</v>
      </c>
      <c r="BI547" s="156">
        <f t="shared" si="112"/>
        <v>0</v>
      </c>
      <c r="BJ547" s="16" t="s">
        <v>88</v>
      </c>
      <c r="BK547" s="156">
        <f t="shared" si="113"/>
        <v>0</v>
      </c>
      <c r="BL547" s="16" t="s">
        <v>396</v>
      </c>
      <c r="BM547" s="155" t="s">
        <v>11472</v>
      </c>
    </row>
    <row r="548" spans="2:65" s="1" customFormat="1" ht="49" customHeight="1">
      <c r="B548" s="142"/>
      <c r="C548" s="179" t="s">
        <v>3529</v>
      </c>
      <c r="D548" s="179" t="s">
        <v>454</v>
      </c>
      <c r="E548" s="180" t="s">
        <v>11473</v>
      </c>
      <c r="F548" s="181" t="s">
        <v>10705</v>
      </c>
      <c r="G548" s="182" t="s">
        <v>467</v>
      </c>
      <c r="H548" s="183">
        <v>33</v>
      </c>
      <c r="I548" s="184"/>
      <c r="J548" s="185">
        <f t="shared" si="104"/>
        <v>0</v>
      </c>
      <c r="K548" s="186"/>
      <c r="L548" s="187"/>
      <c r="M548" s="188" t="s">
        <v>1</v>
      </c>
      <c r="N548" s="189" t="s">
        <v>42</v>
      </c>
      <c r="P548" s="153">
        <f t="shared" si="105"/>
        <v>0</v>
      </c>
      <c r="Q548" s="153">
        <v>0</v>
      </c>
      <c r="R548" s="153">
        <f t="shared" si="106"/>
        <v>0</v>
      </c>
      <c r="S548" s="153">
        <v>0</v>
      </c>
      <c r="T548" s="154">
        <f t="shared" si="107"/>
        <v>0</v>
      </c>
      <c r="AR548" s="155" t="s">
        <v>481</v>
      </c>
      <c r="AT548" s="155" t="s">
        <v>454</v>
      </c>
      <c r="AU548" s="155" t="s">
        <v>88</v>
      </c>
      <c r="AY548" s="16" t="s">
        <v>317</v>
      </c>
      <c r="BE548" s="156">
        <f t="shared" si="108"/>
        <v>0</v>
      </c>
      <c r="BF548" s="156">
        <f t="shared" si="109"/>
        <v>0</v>
      </c>
      <c r="BG548" s="156">
        <f t="shared" si="110"/>
        <v>0</v>
      </c>
      <c r="BH548" s="156">
        <f t="shared" si="111"/>
        <v>0</v>
      </c>
      <c r="BI548" s="156">
        <f t="shared" si="112"/>
        <v>0</v>
      </c>
      <c r="BJ548" s="16" t="s">
        <v>88</v>
      </c>
      <c r="BK548" s="156">
        <f t="shared" si="113"/>
        <v>0</v>
      </c>
      <c r="BL548" s="16" t="s">
        <v>396</v>
      </c>
      <c r="BM548" s="155" t="s">
        <v>11474</v>
      </c>
    </row>
    <row r="549" spans="2:65" s="1" customFormat="1" ht="49" customHeight="1">
      <c r="B549" s="142"/>
      <c r="C549" s="179" t="s">
        <v>3580</v>
      </c>
      <c r="D549" s="179" t="s">
        <v>454</v>
      </c>
      <c r="E549" s="180" t="s">
        <v>11475</v>
      </c>
      <c r="F549" s="181" t="s">
        <v>11476</v>
      </c>
      <c r="G549" s="182" t="s">
        <v>467</v>
      </c>
      <c r="H549" s="183">
        <v>4</v>
      </c>
      <c r="I549" s="184"/>
      <c r="J549" s="185">
        <f t="shared" si="104"/>
        <v>0</v>
      </c>
      <c r="K549" s="186"/>
      <c r="L549" s="187"/>
      <c r="M549" s="188" t="s">
        <v>1</v>
      </c>
      <c r="N549" s="189" t="s">
        <v>42</v>
      </c>
      <c r="P549" s="153">
        <f t="shared" si="105"/>
        <v>0</v>
      </c>
      <c r="Q549" s="153">
        <v>0</v>
      </c>
      <c r="R549" s="153">
        <f t="shared" si="106"/>
        <v>0</v>
      </c>
      <c r="S549" s="153">
        <v>0</v>
      </c>
      <c r="T549" s="154">
        <f t="shared" si="107"/>
        <v>0</v>
      </c>
      <c r="AR549" s="155" t="s">
        <v>481</v>
      </c>
      <c r="AT549" s="155" t="s">
        <v>454</v>
      </c>
      <c r="AU549" s="155" t="s">
        <v>88</v>
      </c>
      <c r="AY549" s="16" t="s">
        <v>317</v>
      </c>
      <c r="BE549" s="156">
        <f t="shared" si="108"/>
        <v>0</v>
      </c>
      <c r="BF549" s="156">
        <f t="shared" si="109"/>
        <v>0</v>
      </c>
      <c r="BG549" s="156">
        <f t="shared" si="110"/>
        <v>0</v>
      </c>
      <c r="BH549" s="156">
        <f t="shared" si="111"/>
        <v>0</v>
      </c>
      <c r="BI549" s="156">
        <f t="shared" si="112"/>
        <v>0</v>
      </c>
      <c r="BJ549" s="16" t="s">
        <v>88</v>
      </c>
      <c r="BK549" s="156">
        <f t="shared" si="113"/>
        <v>0</v>
      </c>
      <c r="BL549" s="16" t="s">
        <v>396</v>
      </c>
      <c r="BM549" s="155" t="s">
        <v>11477</v>
      </c>
    </row>
    <row r="550" spans="2:65" s="1" customFormat="1" ht="49" customHeight="1">
      <c r="B550" s="142"/>
      <c r="C550" s="179" t="s">
        <v>3585</v>
      </c>
      <c r="D550" s="179" t="s">
        <v>454</v>
      </c>
      <c r="E550" s="180" t="s">
        <v>11478</v>
      </c>
      <c r="F550" s="181" t="s">
        <v>11479</v>
      </c>
      <c r="G550" s="182" t="s">
        <v>467</v>
      </c>
      <c r="H550" s="183">
        <v>2</v>
      </c>
      <c r="I550" s="184"/>
      <c r="J550" s="185">
        <f t="shared" si="104"/>
        <v>0</v>
      </c>
      <c r="K550" s="186"/>
      <c r="L550" s="187"/>
      <c r="M550" s="188" t="s">
        <v>1</v>
      </c>
      <c r="N550" s="189" t="s">
        <v>42</v>
      </c>
      <c r="P550" s="153">
        <f t="shared" si="105"/>
        <v>0</v>
      </c>
      <c r="Q550" s="153">
        <v>0</v>
      </c>
      <c r="R550" s="153">
        <f t="shared" si="106"/>
        <v>0</v>
      </c>
      <c r="S550" s="153">
        <v>0</v>
      </c>
      <c r="T550" s="154">
        <f t="shared" si="107"/>
        <v>0</v>
      </c>
      <c r="AR550" s="155" t="s">
        <v>481</v>
      </c>
      <c r="AT550" s="155" t="s">
        <v>454</v>
      </c>
      <c r="AU550" s="155" t="s">
        <v>88</v>
      </c>
      <c r="AY550" s="16" t="s">
        <v>317</v>
      </c>
      <c r="BE550" s="156">
        <f t="shared" si="108"/>
        <v>0</v>
      </c>
      <c r="BF550" s="156">
        <f t="shared" si="109"/>
        <v>0</v>
      </c>
      <c r="BG550" s="156">
        <f t="shared" si="110"/>
        <v>0</v>
      </c>
      <c r="BH550" s="156">
        <f t="shared" si="111"/>
        <v>0</v>
      </c>
      <c r="BI550" s="156">
        <f t="shared" si="112"/>
        <v>0</v>
      </c>
      <c r="BJ550" s="16" t="s">
        <v>88</v>
      </c>
      <c r="BK550" s="156">
        <f t="shared" si="113"/>
        <v>0</v>
      </c>
      <c r="BL550" s="16" t="s">
        <v>396</v>
      </c>
      <c r="BM550" s="155" t="s">
        <v>11480</v>
      </c>
    </row>
    <row r="551" spans="2:65" s="1" customFormat="1" ht="49" customHeight="1">
      <c r="B551" s="142"/>
      <c r="C551" s="179" t="s">
        <v>3589</v>
      </c>
      <c r="D551" s="179" t="s">
        <v>454</v>
      </c>
      <c r="E551" s="180" t="s">
        <v>11481</v>
      </c>
      <c r="F551" s="181" t="s">
        <v>11482</v>
      </c>
      <c r="G551" s="182" t="s">
        <v>467</v>
      </c>
      <c r="H551" s="183">
        <v>1</v>
      </c>
      <c r="I551" s="184"/>
      <c r="J551" s="185">
        <f t="shared" si="104"/>
        <v>0</v>
      </c>
      <c r="K551" s="186"/>
      <c r="L551" s="187"/>
      <c r="M551" s="188" t="s">
        <v>1</v>
      </c>
      <c r="N551" s="189" t="s">
        <v>42</v>
      </c>
      <c r="P551" s="153">
        <f t="shared" si="105"/>
        <v>0</v>
      </c>
      <c r="Q551" s="153">
        <v>0</v>
      </c>
      <c r="R551" s="153">
        <f t="shared" si="106"/>
        <v>0</v>
      </c>
      <c r="S551" s="153">
        <v>0</v>
      </c>
      <c r="T551" s="154">
        <f t="shared" si="107"/>
        <v>0</v>
      </c>
      <c r="AR551" s="155" t="s">
        <v>481</v>
      </c>
      <c r="AT551" s="155" t="s">
        <v>454</v>
      </c>
      <c r="AU551" s="155" t="s">
        <v>88</v>
      </c>
      <c r="AY551" s="16" t="s">
        <v>317</v>
      </c>
      <c r="BE551" s="156">
        <f t="shared" si="108"/>
        <v>0</v>
      </c>
      <c r="BF551" s="156">
        <f t="shared" si="109"/>
        <v>0</v>
      </c>
      <c r="BG551" s="156">
        <f t="shared" si="110"/>
        <v>0</v>
      </c>
      <c r="BH551" s="156">
        <f t="shared" si="111"/>
        <v>0</v>
      </c>
      <c r="BI551" s="156">
        <f t="shared" si="112"/>
        <v>0</v>
      </c>
      <c r="BJ551" s="16" t="s">
        <v>88</v>
      </c>
      <c r="BK551" s="156">
        <f t="shared" si="113"/>
        <v>0</v>
      </c>
      <c r="BL551" s="16" t="s">
        <v>396</v>
      </c>
      <c r="BM551" s="155" t="s">
        <v>11483</v>
      </c>
    </row>
    <row r="552" spans="2:65" s="1" customFormat="1" ht="49" customHeight="1">
      <c r="B552" s="142"/>
      <c r="C552" s="179" t="s">
        <v>3725</v>
      </c>
      <c r="D552" s="179" t="s">
        <v>454</v>
      </c>
      <c r="E552" s="180" t="s">
        <v>11484</v>
      </c>
      <c r="F552" s="181" t="s">
        <v>11485</v>
      </c>
      <c r="G552" s="182" t="s">
        <v>467</v>
      </c>
      <c r="H552" s="183">
        <v>1</v>
      </c>
      <c r="I552" s="184"/>
      <c r="J552" s="185">
        <f t="shared" si="104"/>
        <v>0</v>
      </c>
      <c r="K552" s="186"/>
      <c r="L552" s="187"/>
      <c r="M552" s="188" t="s">
        <v>1</v>
      </c>
      <c r="N552" s="189" t="s">
        <v>42</v>
      </c>
      <c r="P552" s="153">
        <f t="shared" si="105"/>
        <v>0</v>
      </c>
      <c r="Q552" s="153">
        <v>0</v>
      </c>
      <c r="R552" s="153">
        <f t="shared" si="106"/>
        <v>0</v>
      </c>
      <c r="S552" s="153">
        <v>0</v>
      </c>
      <c r="T552" s="154">
        <f t="shared" si="107"/>
        <v>0</v>
      </c>
      <c r="AR552" s="155" t="s">
        <v>481</v>
      </c>
      <c r="AT552" s="155" t="s">
        <v>454</v>
      </c>
      <c r="AU552" s="155" t="s">
        <v>88</v>
      </c>
      <c r="AY552" s="16" t="s">
        <v>317</v>
      </c>
      <c r="BE552" s="156">
        <f t="shared" si="108"/>
        <v>0</v>
      </c>
      <c r="BF552" s="156">
        <f t="shared" si="109"/>
        <v>0</v>
      </c>
      <c r="BG552" s="156">
        <f t="shared" si="110"/>
        <v>0</v>
      </c>
      <c r="BH552" s="156">
        <f t="shared" si="111"/>
        <v>0</v>
      </c>
      <c r="BI552" s="156">
        <f t="shared" si="112"/>
        <v>0</v>
      </c>
      <c r="BJ552" s="16" t="s">
        <v>88</v>
      </c>
      <c r="BK552" s="156">
        <f t="shared" si="113"/>
        <v>0</v>
      </c>
      <c r="BL552" s="16" t="s">
        <v>396</v>
      </c>
      <c r="BM552" s="155" t="s">
        <v>11486</v>
      </c>
    </row>
    <row r="553" spans="2:65" s="1" customFormat="1" ht="33" customHeight="1">
      <c r="B553" s="142"/>
      <c r="C553" s="179" t="s">
        <v>3893</v>
      </c>
      <c r="D553" s="179" t="s">
        <v>454</v>
      </c>
      <c r="E553" s="180" t="s">
        <v>11487</v>
      </c>
      <c r="F553" s="181" t="s">
        <v>11007</v>
      </c>
      <c r="G553" s="182" t="s">
        <v>467</v>
      </c>
      <c r="H553" s="183">
        <v>1</v>
      </c>
      <c r="I553" s="184"/>
      <c r="J553" s="185">
        <f t="shared" si="104"/>
        <v>0</v>
      </c>
      <c r="K553" s="186"/>
      <c r="L553" s="187"/>
      <c r="M553" s="188" t="s">
        <v>1</v>
      </c>
      <c r="N553" s="189" t="s">
        <v>42</v>
      </c>
      <c r="P553" s="153">
        <f t="shared" si="105"/>
        <v>0</v>
      </c>
      <c r="Q553" s="153">
        <v>0</v>
      </c>
      <c r="R553" s="153">
        <f t="shared" si="106"/>
        <v>0</v>
      </c>
      <c r="S553" s="153">
        <v>0</v>
      </c>
      <c r="T553" s="154">
        <f t="shared" si="107"/>
        <v>0</v>
      </c>
      <c r="AR553" s="155" t="s">
        <v>481</v>
      </c>
      <c r="AT553" s="155" t="s">
        <v>454</v>
      </c>
      <c r="AU553" s="155" t="s">
        <v>88</v>
      </c>
      <c r="AY553" s="16" t="s">
        <v>317</v>
      </c>
      <c r="BE553" s="156">
        <f t="shared" si="108"/>
        <v>0</v>
      </c>
      <c r="BF553" s="156">
        <f t="shared" si="109"/>
        <v>0</v>
      </c>
      <c r="BG553" s="156">
        <f t="shared" si="110"/>
        <v>0</v>
      </c>
      <c r="BH553" s="156">
        <f t="shared" si="111"/>
        <v>0</v>
      </c>
      <c r="BI553" s="156">
        <f t="shared" si="112"/>
        <v>0</v>
      </c>
      <c r="BJ553" s="16" t="s">
        <v>88</v>
      </c>
      <c r="BK553" s="156">
        <f t="shared" si="113"/>
        <v>0</v>
      </c>
      <c r="BL553" s="16" t="s">
        <v>396</v>
      </c>
      <c r="BM553" s="155" t="s">
        <v>11488</v>
      </c>
    </row>
    <row r="554" spans="2:65" s="1" customFormat="1" ht="33" customHeight="1">
      <c r="B554" s="142"/>
      <c r="C554" s="179" t="s">
        <v>3905</v>
      </c>
      <c r="D554" s="179" t="s">
        <v>454</v>
      </c>
      <c r="E554" s="180" t="s">
        <v>11489</v>
      </c>
      <c r="F554" s="181" t="s">
        <v>11010</v>
      </c>
      <c r="G554" s="182" t="s">
        <v>467</v>
      </c>
      <c r="H554" s="183">
        <v>26</v>
      </c>
      <c r="I554" s="184"/>
      <c r="J554" s="185">
        <f t="shared" si="104"/>
        <v>0</v>
      </c>
      <c r="K554" s="186"/>
      <c r="L554" s="187"/>
      <c r="M554" s="188" t="s">
        <v>1</v>
      </c>
      <c r="N554" s="189" t="s">
        <v>42</v>
      </c>
      <c r="P554" s="153">
        <f t="shared" si="105"/>
        <v>0</v>
      </c>
      <c r="Q554" s="153">
        <v>0</v>
      </c>
      <c r="R554" s="153">
        <f t="shared" si="106"/>
        <v>0</v>
      </c>
      <c r="S554" s="153">
        <v>0</v>
      </c>
      <c r="T554" s="154">
        <f t="shared" si="107"/>
        <v>0</v>
      </c>
      <c r="AR554" s="155" t="s">
        <v>481</v>
      </c>
      <c r="AT554" s="155" t="s">
        <v>454</v>
      </c>
      <c r="AU554" s="155" t="s">
        <v>88</v>
      </c>
      <c r="AY554" s="16" t="s">
        <v>317</v>
      </c>
      <c r="BE554" s="156">
        <f t="shared" si="108"/>
        <v>0</v>
      </c>
      <c r="BF554" s="156">
        <f t="shared" si="109"/>
        <v>0</v>
      </c>
      <c r="BG554" s="156">
        <f t="shared" si="110"/>
        <v>0</v>
      </c>
      <c r="BH554" s="156">
        <f t="shared" si="111"/>
        <v>0</v>
      </c>
      <c r="BI554" s="156">
        <f t="shared" si="112"/>
        <v>0</v>
      </c>
      <c r="BJ554" s="16" t="s">
        <v>88</v>
      </c>
      <c r="BK554" s="156">
        <f t="shared" si="113"/>
        <v>0</v>
      </c>
      <c r="BL554" s="16" t="s">
        <v>396</v>
      </c>
      <c r="BM554" s="155" t="s">
        <v>11490</v>
      </c>
    </row>
    <row r="555" spans="2:65" s="1" customFormat="1" ht="33" customHeight="1">
      <c r="B555" s="142"/>
      <c r="C555" s="179" t="s">
        <v>3913</v>
      </c>
      <c r="D555" s="179" t="s">
        <v>454</v>
      </c>
      <c r="E555" s="180" t="s">
        <v>11491</v>
      </c>
      <c r="F555" s="181" t="s">
        <v>11013</v>
      </c>
      <c r="G555" s="182" t="s">
        <v>467</v>
      </c>
      <c r="H555" s="183">
        <v>2</v>
      </c>
      <c r="I555" s="184"/>
      <c r="J555" s="185">
        <f t="shared" ref="J555:J586" si="114">ROUND(I555*H555,2)</f>
        <v>0</v>
      </c>
      <c r="K555" s="186"/>
      <c r="L555" s="187"/>
      <c r="M555" s="188" t="s">
        <v>1</v>
      </c>
      <c r="N555" s="189" t="s">
        <v>42</v>
      </c>
      <c r="P555" s="153">
        <f t="shared" ref="P555:P586" si="115">O555*H555</f>
        <v>0</v>
      </c>
      <c r="Q555" s="153">
        <v>0</v>
      </c>
      <c r="R555" s="153">
        <f t="shared" ref="R555:R586" si="116">Q555*H555</f>
        <v>0</v>
      </c>
      <c r="S555" s="153">
        <v>0</v>
      </c>
      <c r="T555" s="154">
        <f t="shared" ref="T555:T586" si="117">S555*H555</f>
        <v>0</v>
      </c>
      <c r="AR555" s="155" t="s">
        <v>481</v>
      </c>
      <c r="AT555" s="155" t="s">
        <v>454</v>
      </c>
      <c r="AU555" s="155" t="s">
        <v>88</v>
      </c>
      <c r="AY555" s="16" t="s">
        <v>317</v>
      </c>
      <c r="BE555" s="156">
        <f t="shared" ref="BE555:BE586" si="118">IF(N555="základná",J555,0)</f>
        <v>0</v>
      </c>
      <c r="BF555" s="156">
        <f t="shared" ref="BF555:BF586" si="119">IF(N555="znížená",J555,0)</f>
        <v>0</v>
      </c>
      <c r="BG555" s="156">
        <f t="shared" ref="BG555:BG586" si="120">IF(N555="zákl. prenesená",J555,0)</f>
        <v>0</v>
      </c>
      <c r="BH555" s="156">
        <f t="shared" ref="BH555:BH586" si="121">IF(N555="zníž. prenesená",J555,0)</f>
        <v>0</v>
      </c>
      <c r="BI555" s="156">
        <f t="shared" ref="BI555:BI586" si="122">IF(N555="nulová",J555,0)</f>
        <v>0</v>
      </c>
      <c r="BJ555" s="16" t="s">
        <v>88</v>
      </c>
      <c r="BK555" s="156">
        <f t="shared" ref="BK555:BK586" si="123">ROUND(I555*H555,2)</f>
        <v>0</v>
      </c>
      <c r="BL555" s="16" t="s">
        <v>396</v>
      </c>
      <c r="BM555" s="155" t="s">
        <v>11492</v>
      </c>
    </row>
    <row r="556" spans="2:65" s="1" customFormat="1" ht="24.15" customHeight="1">
      <c r="B556" s="142"/>
      <c r="C556" s="179" t="s">
        <v>3929</v>
      </c>
      <c r="D556" s="179" t="s">
        <v>454</v>
      </c>
      <c r="E556" s="180" t="s">
        <v>11493</v>
      </c>
      <c r="F556" s="181" t="s">
        <v>11021</v>
      </c>
      <c r="G556" s="182" t="s">
        <v>467</v>
      </c>
      <c r="H556" s="183">
        <v>5</v>
      </c>
      <c r="I556" s="184"/>
      <c r="J556" s="185">
        <f t="shared" si="114"/>
        <v>0</v>
      </c>
      <c r="K556" s="186"/>
      <c r="L556" s="187"/>
      <c r="M556" s="188" t="s">
        <v>1</v>
      </c>
      <c r="N556" s="189" t="s">
        <v>42</v>
      </c>
      <c r="P556" s="153">
        <f t="shared" si="115"/>
        <v>0</v>
      </c>
      <c r="Q556" s="153">
        <v>0</v>
      </c>
      <c r="R556" s="153">
        <f t="shared" si="116"/>
        <v>0</v>
      </c>
      <c r="S556" s="153">
        <v>0</v>
      </c>
      <c r="T556" s="154">
        <f t="shared" si="117"/>
        <v>0</v>
      </c>
      <c r="AR556" s="155" t="s">
        <v>481</v>
      </c>
      <c r="AT556" s="155" t="s">
        <v>454</v>
      </c>
      <c r="AU556" s="155" t="s">
        <v>88</v>
      </c>
      <c r="AY556" s="16" t="s">
        <v>317</v>
      </c>
      <c r="BE556" s="156">
        <f t="shared" si="118"/>
        <v>0</v>
      </c>
      <c r="BF556" s="156">
        <f t="shared" si="119"/>
        <v>0</v>
      </c>
      <c r="BG556" s="156">
        <f t="shared" si="120"/>
        <v>0</v>
      </c>
      <c r="BH556" s="156">
        <f t="shared" si="121"/>
        <v>0</v>
      </c>
      <c r="BI556" s="156">
        <f t="shared" si="122"/>
        <v>0</v>
      </c>
      <c r="BJ556" s="16" t="s">
        <v>88</v>
      </c>
      <c r="BK556" s="156">
        <f t="shared" si="123"/>
        <v>0</v>
      </c>
      <c r="BL556" s="16" t="s">
        <v>396</v>
      </c>
      <c r="BM556" s="155" t="s">
        <v>11494</v>
      </c>
    </row>
    <row r="557" spans="2:65" s="1" customFormat="1" ht="24.15" customHeight="1">
      <c r="B557" s="142"/>
      <c r="C557" s="179" t="s">
        <v>4404</v>
      </c>
      <c r="D557" s="179" t="s">
        <v>454</v>
      </c>
      <c r="E557" s="180" t="s">
        <v>11495</v>
      </c>
      <c r="F557" s="181" t="s">
        <v>10714</v>
      </c>
      <c r="G557" s="182" t="s">
        <v>467</v>
      </c>
      <c r="H557" s="183">
        <v>53</v>
      </c>
      <c r="I557" s="184"/>
      <c r="J557" s="185">
        <f t="shared" si="114"/>
        <v>0</v>
      </c>
      <c r="K557" s="186"/>
      <c r="L557" s="187"/>
      <c r="M557" s="188" t="s">
        <v>1</v>
      </c>
      <c r="N557" s="189" t="s">
        <v>42</v>
      </c>
      <c r="P557" s="153">
        <f t="shared" si="115"/>
        <v>0</v>
      </c>
      <c r="Q557" s="153">
        <v>0</v>
      </c>
      <c r="R557" s="153">
        <f t="shared" si="116"/>
        <v>0</v>
      </c>
      <c r="S557" s="153">
        <v>0</v>
      </c>
      <c r="T557" s="154">
        <f t="shared" si="117"/>
        <v>0</v>
      </c>
      <c r="AR557" s="155" t="s">
        <v>481</v>
      </c>
      <c r="AT557" s="155" t="s">
        <v>454</v>
      </c>
      <c r="AU557" s="155" t="s">
        <v>88</v>
      </c>
      <c r="AY557" s="16" t="s">
        <v>317</v>
      </c>
      <c r="BE557" s="156">
        <f t="shared" si="118"/>
        <v>0</v>
      </c>
      <c r="BF557" s="156">
        <f t="shared" si="119"/>
        <v>0</v>
      </c>
      <c r="BG557" s="156">
        <f t="shared" si="120"/>
        <v>0</v>
      </c>
      <c r="BH557" s="156">
        <f t="shared" si="121"/>
        <v>0</v>
      </c>
      <c r="BI557" s="156">
        <f t="shared" si="122"/>
        <v>0</v>
      </c>
      <c r="BJ557" s="16" t="s">
        <v>88</v>
      </c>
      <c r="BK557" s="156">
        <f t="shared" si="123"/>
        <v>0</v>
      </c>
      <c r="BL557" s="16" t="s">
        <v>396</v>
      </c>
      <c r="BM557" s="155" t="s">
        <v>11496</v>
      </c>
    </row>
    <row r="558" spans="2:65" s="1" customFormat="1" ht="24.15" customHeight="1">
      <c r="B558" s="142"/>
      <c r="C558" s="179" t="s">
        <v>4544</v>
      </c>
      <c r="D558" s="179" t="s">
        <v>454</v>
      </c>
      <c r="E558" s="180" t="s">
        <v>11497</v>
      </c>
      <c r="F558" s="181" t="s">
        <v>11498</v>
      </c>
      <c r="G558" s="182" t="s">
        <v>467</v>
      </c>
      <c r="H558" s="183">
        <v>10</v>
      </c>
      <c r="I558" s="184"/>
      <c r="J558" s="185">
        <f t="shared" si="114"/>
        <v>0</v>
      </c>
      <c r="K558" s="186"/>
      <c r="L558" s="187"/>
      <c r="M558" s="188" t="s">
        <v>1</v>
      </c>
      <c r="N558" s="189" t="s">
        <v>42</v>
      </c>
      <c r="P558" s="153">
        <f t="shared" si="115"/>
        <v>0</v>
      </c>
      <c r="Q558" s="153">
        <v>0</v>
      </c>
      <c r="R558" s="153">
        <f t="shared" si="116"/>
        <v>0</v>
      </c>
      <c r="S558" s="153">
        <v>0</v>
      </c>
      <c r="T558" s="154">
        <f t="shared" si="117"/>
        <v>0</v>
      </c>
      <c r="AR558" s="155" t="s">
        <v>481</v>
      </c>
      <c r="AT558" s="155" t="s">
        <v>454</v>
      </c>
      <c r="AU558" s="155" t="s">
        <v>88</v>
      </c>
      <c r="AY558" s="16" t="s">
        <v>317</v>
      </c>
      <c r="BE558" s="156">
        <f t="shared" si="118"/>
        <v>0</v>
      </c>
      <c r="BF558" s="156">
        <f t="shared" si="119"/>
        <v>0</v>
      </c>
      <c r="BG558" s="156">
        <f t="shared" si="120"/>
        <v>0</v>
      </c>
      <c r="BH558" s="156">
        <f t="shared" si="121"/>
        <v>0</v>
      </c>
      <c r="BI558" s="156">
        <f t="shared" si="122"/>
        <v>0</v>
      </c>
      <c r="BJ558" s="16" t="s">
        <v>88</v>
      </c>
      <c r="BK558" s="156">
        <f t="shared" si="123"/>
        <v>0</v>
      </c>
      <c r="BL558" s="16" t="s">
        <v>396</v>
      </c>
      <c r="BM558" s="155" t="s">
        <v>11499</v>
      </c>
    </row>
    <row r="559" spans="2:65" s="1" customFormat="1" ht="16.5" customHeight="1">
      <c r="B559" s="142"/>
      <c r="C559" s="179" t="s">
        <v>4564</v>
      </c>
      <c r="D559" s="179" t="s">
        <v>454</v>
      </c>
      <c r="E559" s="180" t="s">
        <v>11500</v>
      </c>
      <c r="F559" s="181" t="s">
        <v>11138</v>
      </c>
      <c r="G559" s="182" t="s">
        <v>467</v>
      </c>
      <c r="H559" s="183">
        <v>9</v>
      </c>
      <c r="I559" s="184"/>
      <c r="J559" s="185">
        <f t="shared" si="114"/>
        <v>0</v>
      </c>
      <c r="K559" s="186"/>
      <c r="L559" s="187"/>
      <c r="M559" s="188" t="s">
        <v>1</v>
      </c>
      <c r="N559" s="189" t="s">
        <v>42</v>
      </c>
      <c r="P559" s="153">
        <f t="shared" si="115"/>
        <v>0</v>
      </c>
      <c r="Q559" s="153">
        <v>0</v>
      </c>
      <c r="R559" s="153">
        <f t="shared" si="116"/>
        <v>0</v>
      </c>
      <c r="S559" s="153">
        <v>0</v>
      </c>
      <c r="T559" s="154">
        <f t="shared" si="117"/>
        <v>0</v>
      </c>
      <c r="AR559" s="155" t="s">
        <v>481</v>
      </c>
      <c r="AT559" s="155" t="s">
        <v>454</v>
      </c>
      <c r="AU559" s="155" t="s">
        <v>88</v>
      </c>
      <c r="AY559" s="16" t="s">
        <v>317</v>
      </c>
      <c r="BE559" s="156">
        <f t="shared" si="118"/>
        <v>0</v>
      </c>
      <c r="BF559" s="156">
        <f t="shared" si="119"/>
        <v>0</v>
      </c>
      <c r="BG559" s="156">
        <f t="shared" si="120"/>
        <v>0</v>
      </c>
      <c r="BH559" s="156">
        <f t="shared" si="121"/>
        <v>0</v>
      </c>
      <c r="BI559" s="156">
        <f t="shared" si="122"/>
        <v>0</v>
      </c>
      <c r="BJ559" s="16" t="s">
        <v>88</v>
      </c>
      <c r="BK559" s="156">
        <f t="shared" si="123"/>
        <v>0</v>
      </c>
      <c r="BL559" s="16" t="s">
        <v>396</v>
      </c>
      <c r="BM559" s="155" t="s">
        <v>11501</v>
      </c>
    </row>
    <row r="560" spans="2:65" s="1" customFormat="1" ht="16.5" customHeight="1">
      <c r="B560" s="142"/>
      <c r="C560" s="179" t="s">
        <v>4600</v>
      </c>
      <c r="D560" s="179" t="s">
        <v>454</v>
      </c>
      <c r="E560" s="180" t="s">
        <v>11502</v>
      </c>
      <c r="F560" s="181" t="s">
        <v>11024</v>
      </c>
      <c r="G560" s="182" t="s">
        <v>467</v>
      </c>
      <c r="H560" s="183">
        <v>4</v>
      </c>
      <c r="I560" s="184"/>
      <c r="J560" s="185">
        <f t="shared" si="114"/>
        <v>0</v>
      </c>
      <c r="K560" s="186"/>
      <c r="L560" s="187"/>
      <c r="M560" s="188" t="s">
        <v>1</v>
      </c>
      <c r="N560" s="189" t="s">
        <v>42</v>
      </c>
      <c r="P560" s="153">
        <f t="shared" si="115"/>
        <v>0</v>
      </c>
      <c r="Q560" s="153">
        <v>0</v>
      </c>
      <c r="R560" s="153">
        <f t="shared" si="116"/>
        <v>0</v>
      </c>
      <c r="S560" s="153">
        <v>0</v>
      </c>
      <c r="T560" s="154">
        <f t="shared" si="117"/>
        <v>0</v>
      </c>
      <c r="AR560" s="155" t="s">
        <v>481</v>
      </c>
      <c r="AT560" s="155" t="s">
        <v>454</v>
      </c>
      <c r="AU560" s="155" t="s">
        <v>88</v>
      </c>
      <c r="AY560" s="16" t="s">
        <v>317</v>
      </c>
      <c r="BE560" s="156">
        <f t="shared" si="118"/>
        <v>0</v>
      </c>
      <c r="BF560" s="156">
        <f t="shared" si="119"/>
        <v>0</v>
      </c>
      <c r="BG560" s="156">
        <f t="shared" si="120"/>
        <v>0</v>
      </c>
      <c r="BH560" s="156">
        <f t="shared" si="121"/>
        <v>0</v>
      </c>
      <c r="BI560" s="156">
        <f t="shared" si="122"/>
        <v>0</v>
      </c>
      <c r="BJ560" s="16" t="s">
        <v>88</v>
      </c>
      <c r="BK560" s="156">
        <f t="shared" si="123"/>
        <v>0</v>
      </c>
      <c r="BL560" s="16" t="s">
        <v>396</v>
      </c>
      <c r="BM560" s="155" t="s">
        <v>11503</v>
      </c>
    </row>
    <row r="561" spans="2:65" s="1" customFormat="1" ht="16.5" customHeight="1">
      <c r="B561" s="142"/>
      <c r="C561" s="179" t="s">
        <v>4612</v>
      </c>
      <c r="D561" s="179" t="s">
        <v>454</v>
      </c>
      <c r="E561" s="180" t="s">
        <v>11504</v>
      </c>
      <c r="F561" s="181" t="s">
        <v>11041</v>
      </c>
      <c r="G561" s="182" t="s">
        <v>467</v>
      </c>
      <c r="H561" s="183">
        <v>6</v>
      </c>
      <c r="I561" s="184"/>
      <c r="J561" s="185">
        <f t="shared" si="114"/>
        <v>0</v>
      </c>
      <c r="K561" s="186"/>
      <c r="L561" s="187"/>
      <c r="M561" s="188" t="s">
        <v>1</v>
      </c>
      <c r="N561" s="189" t="s">
        <v>42</v>
      </c>
      <c r="P561" s="153">
        <f t="shared" si="115"/>
        <v>0</v>
      </c>
      <c r="Q561" s="153">
        <v>0</v>
      </c>
      <c r="R561" s="153">
        <f t="shared" si="116"/>
        <v>0</v>
      </c>
      <c r="S561" s="153">
        <v>0</v>
      </c>
      <c r="T561" s="154">
        <f t="shared" si="117"/>
        <v>0</v>
      </c>
      <c r="AR561" s="155" t="s">
        <v>481</v>
      </c>
      <c r="AT561" s="155" t="s">
        <v>454</v>
      </c>
      <c r="AU561" s="155" t="s">
        <v>88</v>
      </c>
      <c r="AY561" s="16" t="s">
        <v>317</v>
      </c>
      <c r="BE561" s="156">
        <f t="shared" si="118"/>
        <v>0</v>
      </c>
      <c r="BF561" s="156">
        <f t="shared" si="119"/>
        <v>0</v>
      </c>
      <c r="BG561" s="156">
        <f t="shared" si="120"/>
        <v>0</v>
      </c>
      <c r="BH561" s="156">
        <f t="shared" si="121"/>
        <v>0</v>
      </c>
      <c r="BI561" s="156">
        <f t="shared" si="122"/>
        <v>0</v>
      </c>
      <c r="BJ561" s="16" t="s">
        <v>88</v>
      </c>
      <c r="BK561" s="156">
        <f t="shared" si="123"/>
        <v>0</v>
      </c>
      <c r="BL561" s="16" t="s">
        <v>396</v>
      </c>
      <c r="BM561" s="155" t="s">
        <v>11505</v>
      </c>
    </row>
    <row r="562" spans="2:65" s="1" customFormat="1" ht="16.5" customHeight="1">
      <c r="B562" s="142"/>
      <c r="C562" s="179" t="s">
        <v>4628</v>
      </c>
      <c r="D562" s="179" t="s">
        <v>454</v>
      </c>
      <c r="E562" s="180" t="s">
        <v>11506</v>
      </c>
      <c r="F562" s="181" t="s">
        <v>11044</v>
      </c>
      <c r="G562" s="182" t="s">
        <v>467</v>
      </c>
      <c r="H562" s="183">
        <v>29</v>
      </c>
      <c r="I562" s="184"/>
      <c r="J562" s="185">
        <f t="shared" si="114"/>
        <v>0</v>
      </c>
      <c r="K562" s="186"/>
      <c r="L562" s="187"/>
      <c r="M562" s="188" t="s">
        <v>1</v>
      </c>
      <c r="N562" s="189" t="s">
        <v>42</v>
      </c>
      <c r="P562" s="153">
        <f t="shared" si="115"/>
        <v>0</v>
      </c>
      <c r="Q562" s="153">
        <v>0</v>
      </c>
      <c r="R562" s="153">
        <f t="shared" si="116"/>
        <v>0</v>
      </c>
      <c r="S562" s="153">
        <v>0</v>
      </c>
      <c r="T562" s="154">
        <f t="shared" si="117"/>
        <v>0</v>
      </c>
      <c r="AR562" s="155" t="s">
        <v>481</v>
      </c>
      <c r="AT562" s="155" t="s">
        <v>454</v>
      </c>
      <c r="AU562" s="155" t="s">
        <v>88</v>
      </c>
      <c r="AY562" s="16" t="s">
        <v>317</v>
      </c>
      <c r="BE562" s="156">
        <f t="shared" si="118"/>
        <v>0</v>
      </c>
      <c r="BF562" s="156">
        <f t="shared" si="119"/>
        <v>0</v>
      </c>
      <c r="BG562" s="156">
        <f t="shared" si="120"/>
        <v>0</v>
      </c>
      <c r="BH562" s="156">
        <f t="shared" si="121"/>
        <v>0</v>
      </c>
      <c r="BI562" s="156">
        <f t="shared" si="122"/>
        <v>0</v>
      </c>
      <c r="BJ562" s="16" t="s">
        <v>88</v>
      </c>
      <c r="BK562" s="156">
        <f t="shared" si="123"/>
        <v>0</v>
      </c>
      <c r="BL562" s="16" t="s">
        <v>396</v>
      </c>
      <c r="BM562" s="155" t="s">
        <v>11507</v>
      </c>
    </row>
    <row r="563" spans="2:65" s="1" customFormat="1" ht="16.5" customHeight="1">
      <c r="B563" s="142"/>
      <c r="C563" s="179" t="s">
        <v>4632</v>
      </c>
      <c r="D563" s="179" t="s">
        <v>454</v>
      </c>
      <c r="E563" s="180" t="s">
        <v>11508</v>
      </c>
      <c r="F563" s="181" t="s">
        <v>11509</v>
      </c>
      <c r="G563" s="182" t="s">
        <v>467</v>
      </c>
      <c r="H563" s="183">
        <v>4</v>
      </c>
      <c r="I563" s="184"/>
      <c r="J563" s="185">
        <f t="shared" si="114"/>
        <v>0</v>
      </c>
      <c r="K563" s="186"/>
      <c r="L563" s="187"/>
      <c r="M563" s="188" t="s">
        <v>1</v>
      </c>
      <c r="N563" s="189" t="s">
        <v>42</v>
      </c>
      <c r="P563" s="153">
        <f t="shared" si="115"/>
        <v>0</v>
      </c>
      <c r="Q563" s="153">
        <v>0</v>
      </c>
      <c r="R563" s="153">
        <f t="shared" si="116"/>
        <v>0</v>
      </c>
      <c r="S563" s="153">
        <v>0</v>
      </c>
      <c r="T563" s="154">
        <f t="shared" si="117"/>
        <v>0</v>
      </c>
      <c r="AR563" s="155" t="s">
        <v>481</v>
      </c>
      <c r="AT563" s="155" t="s">
        <v>454</v>
      </c>
      <c r="AU563" s="155" t="s">
        <v>88</v>
      </c>
      <c r="AY563" s="16" t="s">
        <v>317</v>
      </c>
      <c r="BE563" s="156">
        <f t="shared" si="118"/>
        <v>0</v>
      </c>
      <c r="BF563" s="156">
        <f t="shared" si="119"/>
        <v>0</v>
      </c>
      <c r="BG563" s="156">
        <f t="shared" si="120"/>
        <v>0</v>
      </c>
      <c r="BH563" s="156">
        <f t="shared" si="121"/>
        <v>0</v>
      </c>
      <c r="BI563" s="156">
        <f t="shared" si="122"/>
        <v>0</v>
      </c>
      <c r="BJ563" s="16" t="s">
        <v>88</v>
      </c>
      <c r="BK563" s="156">
        <f t="shared" si="123"/>
        <v>0</v>
      </c>
      <c r="BL563" s="16" t="s">
        <v>396</v>
      </c>
      <c r="BM563" s="155" t="s">
        <v>11510</v>
      </c>
    </row>
    <row r="564" spans="2:65" s="1" customFormat="1" ht="16.5" customHeight="1">
      <c r="B564" s="142"/>
      <c r="C564" s="179" t="s">
        <v>4637</v>
      </c>
      <c r="D564" s="179" t="s">
        <v>454</v>
      </c>
      <c r="E564" s="180" t="s">
        <v>11511</v>
      </c>
      <c r="F564" s="181" t="s">
        <v>11340</v>
      </c>
      <c r="G564" s="182" t="s">
        <v>467</v>
      </c>
      <c r="H564" s="183">
        <v>1</v>
      </c>
      <c r="I564" s="184"/>
      <c r="J564" s="185">
        <f t="shared" si="114"/>
        <v>0</v>
      </c>
      <c r="K564" s="186"/>
      <c r="L564" s="187"/>
      <c r="M564" s="188" t="s">
        <v>1</v>
      </c>
      <c r="N564" s="189" t="s">
        <v>42</v>
      </c>
      <c r="P564" s="153">
        <f t="shared" si="115"/>
        <v>0</v>
      </c>
      <c r="Q564" s="153">
        <v>0</v>
      </c>
      <c r="R564" s="153">
        <f t="shared" si="116"/>
        <v>0</v>
      </c>
      <c r="S564" s="153">
        <v>0</v>
      </c>
      <c r="T564" s="154">
        <f t="shared" si="117"/>
        <v>0</v>
      </c>
      <c r="AR564" s="155" t="s">
        <v>481</v>
      </c>
      <c r="AT564" s="155" t="s">
        <v>454</v>
      </c>
      <c r="AU564" s="155" t="s">
        <v>88</v>
      </c>
      <c r="AY564" s="16" t="s">
        <v>317</v>
      </c>
      <c r="BE564" s="156">
        <f t="shared" si="118"/>
        <v>0</v>
      </c>
      <c r="BF564" s="156">
        <f t="shared" si="119"/>
        <v>0</v>
      </c>
      <c r="BG564" s="156">
        <f t="shared" si="120"/>
        <v>0</v>
      </c>
      <c r="BH564" s="156">
        <f t="shared" si="121"/>
        <v>0</v>
      </c>
      <c r="BI564" s="156">
        <f t="shared" si="122"/>
        <v>0</v>
      </c>
      <c r="BJ564" s="16" t="s">
        <v>88</v>
      </c>
      <c r="BK564" s="156">
        <f t="shared" si="123"/>
        <v>0</v>
      </c>
      <c r="BL564" s="16" t="s">
        <v>396</v>
      </c>
      <c r="BM564" s="155" t="s">
        <v>11512</v>
      </c>
    </row>
    <row r="565" spans="2:65" s="1" customFormat="1" ht="16.5" customHeight="1">
      <c r="B565" s="142"/>
      <c r="C565" s="179" t="s">
        <v>4639</v>
      </c>
      <c r="D565" s="179" t="s">
        <v>454</v>
      </c>
      <c r="E565" s="180" t="s">
        <v>11513</v>
      </c>
      <c r="F565" s="181" t="s">
        <v>11514</v>
      </c>
      <c r="G565" s="182" t="s">
        <v>467</v>
      </c>
      <c r="H565" s="183">
        <v>12</v>
      </c>
      <c r="I565" s="184"/>
      <c r="J565" s="185">
        <f t="shared" si="114"/>
        <v>0</v>
      </c>
      <c r="K565" s="186"/>
      <c r="L565" s="187"/>
      <c r="M565" s="188" t="s">
        <v>1</v>
      </c>
      <c r="N565" s="189" t="s">
        <v>42</v>
      </c>
      <c r="P565" s="153">
        <f t="shared" si="115"/>
        <v>0</v>
      </c>
      <c r="Q565" s="153">
        <v>0</v>
      </c>
      <c r="R565" s="153">
        <f t="shared" si="116"/>
        <v>0</v>
      </c>
      <c r="S565" s="153">
        <v>0</v>
      </c>
      <c r="T565" s="154">
        <f t="shared" si="117"/>
        <v>0</v>
      </c>
      <c r="AR565" s="155" t="s">
        <v>481</v>
      </c>
      <c r="AT565" s="155" t="s">
        <v>454</v>
      </c>
      <c r="AU565" s="155" t="s">
        <v>88</v>
      </c>
      <c r="AY565" s="16" t="s">
        <v>317</v>
      </c>
      <c r="BE565" s="156">
        <f t="shared" si="118"/>
        <v>0</v>
      </c>
      <c r="BF565" s="156">
        <f t="shared" si="119"/>
        <v>0</v>
      </c>
      <c r="BG565" s="156">
        <f t="shared" si="120"/>
        <v>0</v>
      </c>
      <c r="BH565" s="156">
        <f t="shared" si="121"/>
        <v>0</v>
      </c>
      <c r="BI565" s="156">
        <f t="shared" si="122"/>
        <v>0</v>
      </c>
      <c r="BJ565" s="16" t="s">
        <v>88</v>
      </c>
      <c r="BK565" s="156">
        <f t="shared" si="123"/>
        <v>0</v>
      </c>
      <c r="BL565" s="16" t="s">
        <v>396</v>
      </c>
      <c r="BM565" s="155" t="s">
        <v>11515</v>
      </c>
    </row>
    <row r="566" spans="2:65" s="1" customFormat="1" ht="16.5" customHeight="1">
      <c r="B566" s="142"/>
      <c r="C566" s="179" t="s">
        <v>4691</v>
      </c>
      <c r="D566" s="179" t="s">
        <v>454</v>
      </c>
      <c r="E566" s="180" t="s">
        <v>11516</v>
      </c>
      <c r="F566" s="181" t="s">
        <v>11517</v>
      </c>
      <c r="G566" s="182" t="s">
        <v>467</v>
      </c>
      <c r="H566" s="183">
        <v>31</v>
      </c>
      <c r="I566" s="184"/>
      <c r="J566" s="185">
        <f t="shared" si="114"/>
        <v>0</v>
      </c>
      <c r="K566" s="186"/>
      <c r="L566" s="187"/>
      <c r="M566" s="188" t="s">
        <v>1</v>
      </c>
      <c r="N566" s="189" t="s">
        <v>42</v>
      </c>
      <c r="P566" s="153">
        <f t="shared" si="115"/>
        <v>0</v>
      </c>
      <c r="Q566" s="153">
        <v>0</v>
      </c>
      <c r="R566" s="153">
        <f t="shared" si="116"/>
        <v>0</v>
      </c>
      <c r="S566" s="153">
        <v>0</v>
      </c>
      <c r="T566" s="154">
        <f t="shared" si="117"/>
        <v>0</v>
      </c>
      <c r="AR566" s="155" t="s">
        <v>481</v>
      </c>
      <c r="AT566" s="155" t="s">
        <v>454</v>
      </c>
      <c r="AU566" s="155" t="s">
        <v>88</v>
      </c>
      <c r="AY566" s="16" t="s">
        <v>317</v>
      </c>
      <c r="BE566" s="156">
        <f t="shared" si="118"/>
        <v>0</v>
      </c>
      <c r="BF566" s="156">
        <f t="shared" si="119"/>
        <v>0</v>
      </c>
      <c r="BG566" s="156">
        <f t="shared" si="120"/>
        <v>0</v>
      </c>
      <c r="BH566" s="156">
        <f t="shared" si="121"/>
        <v>0</v>
      </c>
      <c r="BI566" s="156">
        <f t="shared" si="122"/>
        <v>0</v>
      </c>
      <c r="BJ566" s="16" t="s">
        <v>88</v>
      </c>
      <c r="BK566" s="156">
        <f t="shared" si="123"/>
        <v>0</v>
      </c>
      <c r="BL566" s="16" t="s">
        <v>396</v>
      </c>
      <c r="BM566" s="155" t="s">
        <v>11518</v>
      </c>
    </row>
    <row r="567" spans="2:65" s="1" customFormat="1" ht="16.5" customHeight="1">
      <c r="B567" s="142"/>
      <c r="C567" s="179" t="s">
        <v>4695</v>
      </c>
      <c r="D567" s="179" t="s">
        <v>454</v>
      </c>
      <c r="E567" s="180" t="s">
        <v>11519</v>
      </c>
      <c r="F567" s="181" t="s">
        <v>11030</v>
      </c>
      <c r="G567" s="182" t="s">
        <v>467</v>
      </c>
      <c r="H567" s="183">
        <v>9</v>
      </c>
      <c r="I567" s="184"/>
      <c r="J567" s="185">
        <f t="shared" si="114"/>
        <v>0</v>
      </c>
      <c r="K567" s="186"/>
      <c r="L567" s="187"/>
      <c r="M567" s="188" t="s">
        <v>1</v>
      </c>
      <c r="N567" s="189" t="s">
        <v>42</v>
      </c>
      <c r="P567" s="153">
        <f t="shared" si="115"/>
        <v>0</v>
      </c>
      <c r="Q567" s="153">
        <v>0</v>
      </c>
      <c r="R567" s="153">
        <f t="shared" si="116"/>
        <v>0</v>
      </c>
      <c r="S567" s="153">
        <v>0</v>
      </c>
      <c r="T567" s="154">
        <f t="shared" si="117"/>
        <v>0</v>
      </c>
      <c r="AR567" s="155" t="s">
        <v>481</v>
      </c>
      <c r="AT567" s="155" t="s">
        <v>454</v>
      </c>
      <c r="AU567" s="155" t="s">
        <v>88</v>
      </c>
      <c r="AY567" s="16" t="s">
        <v>317</v>
      </c>
      <c r="BE567" s="156">
        <f t="shared" si="118"/>
        <v>0</v>
      </c>
      <c r="BF567" s="156">
        <f t="shared" si="119"/>
        <v>0</v>
      </c>
      <c r="BG567" s="156">
        <f t="shared" si="120"/>
        <v>0</v>
      </c>
      <c r="BH567" s="156">
        <f t="shared" si="121"/>
        <v>0</v>
      </c>
      <c r="BI567" s="156">
        <f t="shared" si="122"/>
        <v>0</v>
      </c>
      <c r="BJ567" s="16" t="s">
        <v>88</v>
      </c>
      <c r="BK567" s="156">
        <f t="shared" si="123"/>
        <v>0</v>
      </c>
      <c r="BL567" s="16" t="s">
        <v>396</v>
      </c>
      <c r="BM567" s="155" t="s">
        <v>11520</v>
      </c>
    </row>
    <row r="568" spans="2:65" s="1" customFormat="1" ht="16.5" customHeight="1">
      <c r="B568" s="142"/>
      <c r="C568" s="179" t="s">
        <v>4711</v>
      </c>
      <c r="D568" s="179" t="s">
        <v>454</v>
      </c>
      <c r="E568" s="180" t="s">
        <v>11521</v>
      </c>
      <c r="F568" s="181" t="s">
        <v>11044</v>
      </c>
      <c r="G568" s="182" t="s">
        <v>467</v>
      </c>
      <c r="H568" s="183">
        <v>1</v>
      </c>
      <c r="I568" s="184"/>
      <c r="J568" s="185">
        <f t="shared" si="114"/>
        <v>0</v>
      </c>
      <c r="K568" s="186"/>
      <c r="L568" s="187"/>
      <c r="M568" s="188" t="s">
        <v>1</v>
      </c>
      <c r="N568" s="189" t="s">
        <v>42</v>
      </c>
      <c r="P568" s="153">
        <f t="shared" si="115"/>
        <v>0</v>
      </c>
      <c r="Q568" s="153">
        <v>0</v>
      </c>
      <c r="R568" s="153">
        <f t="shared" si="116"/>
        <v>0</v>
      </c>
      <c r="S568" s="153">
        <v>0</v>
      </c>
      <c r="T568" s="154">
        <f t="shared" si="117"/>
        <v>0</v>
      </c>
      <c r="AR568" s="155" t="s">
        <v>481</v>
      </c>
      <c r="AT568" s="155" t="s">
        <v>454</v>
      </c>
      <c r="AU568" s="155" t="s">
        <v>88</v>
      </c>
      <c r="AY568" s="16" t="s">
        <v>317</v>
      </c>
      <c r="BE568" s="156">
        <f t="shared" si="118"/>
        <v>0</v>
      </c>
      <c r="BF568" s="156">
        <f t="shared" si="119"/>
        <v>0</v>
      </c>
      <c r="BG568" s="156">
        <f t="shared" si="120"/>
        <v>0</v>
      </c>
      <c r="BH568" s="156">
        <f t="shared" si="121"/>
        <v>0</v>
      </c>
      <c r="BI568" s="156">
        <f t="shared" si="122"/>
        <v>0</v>
      </c>
      <c r="BJ568" s="16" t="s">
        <v>88</v>
      </c>
      <c r="BK568" s="156">
        <f t="shared" si="123"/>
        <v>0</v>
      </c>
      <c r="BL568" s="16" t="s">
        <v>396</v>
      </c>
      <c r="BM568" s="155" t="s">
        <v>11522</v>
      </c>
    </row>
    <row r="569" spans="2:65" s="1" customFormat="1" ht="16.5" customHeight="1">
      <c r="B569" s="142"/>
      <c r="C569" s="179" t="s">
        <v>4715</v>
      </c>
      <c r="D569" s="179" t="s">
        <v>454</v>
      </c>
      <c r="E569" s="180" t="s">
        <v>11523</v>
      </c>
      <c r="F569" s="181" t="s">
        <v>11047</v>
      </c>
      <c r="G569" s="182" t="s">
        <v>467</v>
      </c>
      <c r="H569" s="183">
        <v>5</v>
      </c>
      <c r="I569" s="184"/>
      <c r="J569" s="185">
        <f t="shared" si="114"/>
        <v>0</v>
      </c>
      <c r="K569" s="186"/>
      <c r="L569" s="187"/>
      <c r="M569" s="188" t="s">
        <v>1</v>
      </c>
      <c r="N569" s="189" t="s">
        <v>42</v>
      </c>
      <c r="P569" s="153">
        <f t="shared" si="115"/>
        <v>0</v>
      </c>
      <c r="Q569" s="153">
        <v>0</v>
      </c>
      <c r="R569" s="153">
        <f t="shared" si="116"/>
        <v>0</v>
      </c>
      <c r="S569" s="153">
        <v>0</v>
      </c>
      <c r="T569" s="154">
        <f t="shared" si="117"/>
        <v>0</v>
      </c>
      <c r="AR569" s="155" t="s">
        <v>481</v>
      </c>
      <c r="AT569" s="155" t="s">
        <v>454</v>
      </c>
      <c r="AU569" s="155" t="s">
        <v>88</v>
      </c>
      <c r="AY569" s="16" t="s">
        <v>317</v>
      </c>
      <c r="BE569" s="156">
        <f t="shared" si="118"/>
        <v>0</v>
      </c>
      <c r="BF569" s="156">
        <f t="shared" si="119"/>
        <v>0</v>
      </c>
      <c r="BG569" s="156">
        <f t="shared" si="120"/>
        <v>0</v>
      </c>
      <c r="BH569" s="156">
        <f t="shared" si="121"/>
        <v>0</v>
      </c>
      <c r="BI569" s="156">
        <f t="shared" si="122"/>
        <v>0</v>
      </c>
      <c r="BJ569" s="16" t="s">
        <v>88</v>
      </c>
      <c r="BK569" s="156">
        <f t="shared" si="123"/>
        <v>0</v>
      </c>
      <c r="BL569" s="16" t="s">
        <v>396</v>
      </c>
      <c r="BM569" s="155" t="s">
        <v>11524</v>
      </c>
    </row>
    <row r="570" spans="2:65" s="1" customFormat="1" ht="16.5" customHeight="1">
      <c r="B570" s="142"/>
      <c r="C570" s="179" t="s">
        <v>4727</v>
      </c>
      <c r="D570" s="179" t="s">
        <v>454</v>
      </c>
      <c r="E570" s="180" t="s">
        <v>11525</v>
      </c>
      <c r="F570" s="181" t="s">
        <v>11526</v>
      </c>
      <c r="G570" s="182" t="s">
        <v>467</v>
      </c>
      <c r="H570" s="183">
        <v>1</v>
      </c>
      <c r="I570" s="184"/>
      <c r="J570" s="185">
        <f t="shared" si="114"/>
        <v>0</v>
      </c>
      <c r="K570" s="186"/>
      <c r="L570" s="187"/>
      <c r="M570" s="188" t="s">
        <v>1</v>
      </c>
      <c r="N570" s="189" t="s">
        <v>42</v>
      </c>
      <c r="P570" s="153">
        <f t="shared" si="115"/>
        <v>0</v>
      </c>
      <c r="Q570" s="153">
        <v>0</v>
      </c>
      <c r="R570" s="153">
        <f t="shared" si="116"/>
        <v>0</v>
      </c>
      <c r="S570" s="153">
        <v>0</v>
      </c>
      <c r="T570" s="154">
        <f t="shared" si="117"/>
        <v>0</v>
      </c>
      <c r="AR570" s="155" t="s">
        <v>481</v>
      </c>
      <c r="AT570" s="155" t="s">
        <v>454</v>
      </c>
      <c r="AU570" s="155" t="s">
        <v>88</v>
      </c>
      <c r="AY570" s="16" t="s">
        <v>317</v>
      </c>
      <c r="BE570" s="156">
        <f t="shared" si="118"/>
        <v>0</v>
      </c>
      <c r="BF570" s="156">
        <f t="shared" si="119"/>
        <v>0</v>
      </c>
      <c r="BG570" s="156">
        <f t="shared" si="120"/>
        <v>0</v>
      </c>
      <c r="BH570" s="156">
        <f t="shared" si="121"/>
        <v>0</v>
      </c>
      <c r="BI570" s="156">
        <f t="shared" si="122"/>
        <v>0</v>
      </c>
      <c r="BJ570" s="16" t="s">
        <v>88</v>
      </c>
      <c r="BK570" s="156">
        <f t="shared" si="123"/>
        <v>0</v>
      </c>
      <c r="BL570" s="16" t="s">
        <v>396</v>
      </c>
      <c r="BM570" s="155" t="s">
        <v>11527</v>
      </c>
    </row>
    <row r="571" spans="2:65" s="1" customFormat="1" ht="16.5" customHeight="1">
      <c r="B571" s="142"/>
      <c r="C571" s="179" t="s">
        <v>4731</v>
      </c>
      <c r="D571" s="179" t="s">
        <v>454</v>
      </c>
      <c r="E571" s="180" t="s">
        <v>11528</v>
      </c>
      <c r="F571" s="181" t="s">
        <v>11529</v>
      </c>
      <c r="G571" s="182" t="s">
        <v>467</v>
      </c>
      <c r="H571" s="183">
        <v>1</v>
      </c>
      <c r="I571" s="184"/>
      <c r="J571" s="185">
        <f t="shared" si="114"/>
        <v>0</v>
      </c>
      <c r="K571" s="186"/>
      <c r="L571" s="187"/>
      <c r="M571" s="188" t="s">
        <v>1</v>
      </c>
      <c r="N571" s="189" t="s">
        <v>42</v>
      </c>
      <c r="P571" s="153">
        <f t="shared" si="115"/>
        <v>0</v>
      </c>
      <c r="Q571" s="153">
        <v>0</v>
      </c>
      <c r="R571" s="153">
        <f t="shared" si="116"/>
        <v>0</v>
      </c>
      <c r="S571" s="153">
        <v>0</v>
      </c>
      <c r="T571" s="154">
        <f t="shared" si="117"/>
        <v>0</v>
      </c>
      <c r="AR571" s="155" t="s">
        <v>481</v>
      </c>
      <c r="AT571" s="155" t="s">
        <v>454</v>
      </c>
      <c r="AU571" s="155" t="s">
        <v>88</v>
      </c>
      <c r="AY571" s="16" t="s">
        <v>317</v>
      </c>
      <c r="BE571" s="156">
        <f t="shared" si="118"/>
        <v>0</v>
      </c>
      <c r="BF571" s="156">
        <f t="shared" si="119"/>
        <v>0</v>
      </c>
      <c r="BG571" s="156">
        <f t="shared" si="120"/>
        <v>0</v>
      </c>
      <c r="BH571" s="156">
        <f t="shared" si="121"/>
        <v>0</v>
      </c>
      <c r="BI571" s="156">
        <f t="shared" si="122"/>
        <v>0</v>
      </c>
      <c r="BJ571" s="16" t="s">
        <v>88</v>
      </c>
      <c r="BK571" s="156">
        <f t="shared" si="123"/>
        <v>0</v>
      </c>
      <c r="BL571" s="16" t="s">
        <v>396</v>
      </c>
      <c r="BM571" s="155" t="s">
        <v>11530</v>
      </c>
    </row>
    <row r="572" spans="2:65" s="1" customFormat="1" ht="16.5" customHeight="1">
      <c r="B572" s="142"/>
      <c r="C572" s="179" t="s">
        <v>4735</v>
      </c>
      <c r="D572" s="179" t="s">
        <v>454</v>
      </c>
      <c r="E572" s="180" t="s">
        <v>11531</v>
      </c>
      <c r="F572" s="181" t="s">
        <v>11062</v>
      </c>
      <c r="G572" s="182" t="s">
        <v>467</v>
      </c>
      <c r="H572" s="183">
        <v>5</v>
      </c>
      <c r="I572" s="184"/>
      <c r="J572" s="185">
        <f t="shared" si="114"/>
        <v>0</v>
      </c>
      <c r="K572" s="186"/>
      <c r="L572" s="187"/>
      <c r="M572" s="188" t="s">
        <v>1</v>
      </c>
      <c r="N572" s="189" t="s">
        <v>42</v>
      </c>
      <c r="P572" s="153">
        <f t="shared" si="115"/>
        <v>0</v>
      </c>
      <c r="Q572" s="153">
        <v>0</v>
      </c>
      <c r="R572" s="153">
        <f t="shared" si="116"/>
        <v>0</v>
      </c>
      <c r="S572" s="153">
        <v>0</v>
      </c>
      <c r="T572" s="154">
        <f t="shared" si="117"/>
        <v>0</v>
      </c>
      <c r="AR572" s="155" t="s">
        <v>481</v>
      </c>
      <c r="AT572" s="155" t="s">
        <v>454</v>
      </c>
      <c r="AU572" s="155" t="s">
        <v>88</v>
      </c>
      <c r="AY572" s="16" t="s">
        <v>317</v>
      </c>
      <c r="BE572" s="156">
        <f t="shared" si="118"/>
        <v>0</v>
      </c>
      <c r="BF572" s="156">
        <f t="shared" si="119"/>
        <v>0</v>
      </c>
      <c r="BG572" s="156">
        <f t="shared" si="120"/>
        <v>0</v>
      </c>
      <c r="BH572" s="156">
        <f t="shared" si="121"/>
        <v>0</v>
      </c>
      <c r="BI572" s="156">
        <f t="shared" si="122"/>
        <v>0</v>
      </c>
      <c r="BJ572" s="16" t="s">
        <v>88</v>
      </c>
      <c r="BK572" s="156">
        <f t="shared" si="123"/>
        <v>0</v>
      </c>
      <c r="BL572" s="16" t="s">
        <v>396</v>
      </c>
      <c r="BM572" s="155" t="s">
        <v>11532</v>
      </c>
    </row>
    <row r="573" spans="2:65" s="1" customFormat="1" ht="16.5" customHeight="1">
      <c r="B573" s="142"/>
      <c r="C573" s="179" t="s">
        <v>4739</v>
      </c>
      <c r="D573" s="179" t="s">
        <v>454</v>
      </c>
      <c r="E573" s="180" t="s">
        <v>11533</v>
      </c>
      <c r="F573" s="181" t="s">
        <v>11169</v>
      </c>
      <c r="G573" s="182" t="s">
        <v>467</v>
      </c>
      <c r="H573" s="183">
        <v>1</v>
      </c>
      <c r="I573" s="184"/>
      <c r="J573" s="185">
        <f t="shared" si="114"/>
        <v>0</v>
      </c>
      <c r="K573" s="186"/>
      <c r="L573" s="187"/>
      <c r="M573" s="188" t="s">
        <v>1</v>
      </c>
      <c r="N573" s="189" t="s">
        <v>42</v>
      </c>
      <c r="P573" s="153">
        <f t="shared" si="115"/>
        <v>0</v>
      </c>
      <c r="Q573" s="153">
        <v>0</v>
      </c>
      <c r="R573" s="153">
        <f t="shared" si="116"/>
        <v>0</v>
      </c>
      <c r="S573" s="153">
        <v>0</v>
      </c>
      <c r="T573" s="154">
        <f t="shared" si="117"/>
        <v>0</v>
      </c>
      <c r="AR573" s="155" t="s">
        <v>481</v>
      </c>
      <c r="AT573" s="155" t="s">
        <v>454</v>
      </c>
      <c r="AU573" s="155" t="s">
        <v>88</v>
      </c>
      <c r="AY573" s="16" t="s">
        <v>317</v>
      </c>
      <c r="BE573" s="156">
        <f t="shared" si="118"/>
        <v>0</v>
      </c>
      <c r="BF573" s="156">
        <f t="shared" si="119"/>
        <v>0</v>
      </c>
      <c r="BG573" s="156">
        <f t="shared" si="120"/>
        <v>0</v>
      </c>
      <c r="BH573" s="156">
        <f t="shared" si="121"/>
        <v>0</v>
      </c>
      <c r="BI573" s="156">
        <f t="shared" si="122"/>
        <v>0</v>
      </c>
      <c r="BJ573" s="16" t="s">
        <v>88</v>
      </c>
      <c r="BK573" s="156">
        <f t="shared" si="123"/>
        <v>0</v>
      </c>
      <c r="BL573" s="16" t="s">
        <v>396</v>
      </c>
      <c r="BM573" s="155" t="s">
        <v>11534</v>
      </c>
    </row>
    <row r="574" spans="2:65" s="1" customFormat="1" ht="16.5" customHeight="1">
      <c r="B574" s="142"/>
      <c r="C574" s="179" t="s">
        <v>4751</v>
      </c>
      <c r="D574" s="179" t="s">
        <v>454</v>
      </c>
      <c r="E574" s="180" t="s">
        <v>11535</v>
      </c>
      <c r="F574" s="181" t="s">
        <v>11065</v>
      </c>
      <c r="G574" s="182" t="s">
        <v>467</v>
      </c>
      <c r="H574" s="183">
        <v>3</v>
      </c>
      <c r="I574" s="184"/>
      <c r="J574" s="185">
        <f t="shared" si="114"/>
        <v>0</v>
      </c>
      <c r="K574" s="186"/>
      <c r="L574" s="187"/>
      <c r="M574" s="188" t="s">
        <v>1</v>
      </c>
      <c r="N574" s="189" t="s">
        <v>42</v>
      </c>
      <c r="P574" s="153">
        <f t="shared" si="115"/>
        <v>0</v>
      </c>
      <c r="Q574" s="153">
        <v>0</v>
      </c>
      <c r="R574" s="153">
        <f t="shared" si="116"/>
        <v>0</v>
      </c>
      <c r="S574" s="153">
        <v>0</v>
      </c>
      <c r="T574" s="154">
        <f t="shared" si="117"/>
        <v>0</v>
      </c>
      <c r="AR574" s="155" t="s">
        <v>481</v>
      </c>
      <c r="AT574" s="155" t="s">
        <v>454</v>
      </c>
      <c r="AU574" s="155" t="s">
        <v>88</v>
      </c>
      <c r="AY574" s="16" t="s">
        <v>317</v>
      </c>
      <c r="BE574" s="156">
        <f t="shared" si="118"/>
        <v>0</v>
      </c>
      <c r="BF574" s="156">
        <f t="shared" si="119"/>
        <v>0</v>
      </c>
      <c r="BG574" s="156">
        <f t="shared" si="120"/>
        <v>0</v>
      </c>
      <c r="BH574" s="156">
        <f t="shared" si="121"/>
        <v>0</v>
      </c>
      <c r="BI574" s="156">
        <f t="shared" si="122"/>
        <v>0</v>
      </c>
      <c r="BJ574" s="16" t="s">
        <v>88</v>
      </c>
      <c r="BK574" s="156">
        <f t="shared" si="123"/>
        <v>0</v>
      </c>
      <c r="BL574" s="16" t="s">
        <v>396</v>
      </c>
      <c r="BM574" s="155" t="s">
        <v>11536</v>
      </c>
    </row>
    <row r="575" spans="2:65" s="1" customFormat="1" ht="16.5" customHeight="1">
      <c r="B575" s="142"/>
      <c r="C575" s="179" t="s">
        <v>4759</v>
      </c>
      <c r="D575" s="179" t="s">
        <v>454</v>
      </c>
      <c r="E575" s="180" t="s">
        <v>11537</v>
      </c>
      <c r="F575" s="181" t="s">
        <v>11188</v>
      </c>
      <c r="G575" s="182" t="s">
        <v>467</v>
      </c>
      <c r="H575" s="183">
        <v>1</v>
      </c>
      <c r="I575" s="184"/>
      <c r="J575" s="185">
        <f t="shared" si="114"/>
        <v>0</v>
      </c>
      <c r="K575" s="186"/>
      <c r="L575" s="187"/>
      <c r="M575" s="188" t="s">
        <v>1</v>
      </c>
      <c r="N575" s="189" t="s">
        <v>42</v>
      </c>
      <c r="P575" s="153">
        <f t="shared" si="115"/>
        <v>0</v>
      </c>
      <c r="Q575" s="153">
        <v>0</v>
      </c>
      <c r="R575" s="153">
        <f t="shared" si="116"/>
        <v>0</v>
      </c>
      <c r="S575" s="153">
        <v>0</v>
      </c>
      <c r="T575" s="154">
        <f t="shared" si="117"/>
        <v>0</v>
      </c>
      <c r="AR575" s="155" t="s">
        <v>481</v>
      </c>
      <c r="AT575" s="155" t="s">
        <v>454</v>
      </c>
      <c r="AU575" s="155" t="s">
        <v>88</v>
      </c>
      <c r="AY575" s="16" t="s">
        <v>317</v>
      </c>
      <c r="BE575" s="156">
        <f t="shared" si="118"/>
        <v>0</v>
      </c>
      <c r="BF575" s="156">
        <f t="shared" si="119"/>
        <v>0</v>
      </c>
      <c r="BG575" s="156">
        <f t="shared" si="120"/>
        <v>0</v>
      </c>
      <c r="BH575" s="156">
        <f t="shared" si="121"/>
        <v>0</v>
      </c>
      <c r="BI575" s="156">
        <f t="shared" si="122"/>
        <v>0</v>
      </c>
      <c r="BJ575" s="16" t="s">
        <v>88</v>
      </c>
      <c r="BK575" s="156">
        <f t="shared" si="123"/>
        <v>0</v>
      </c>
      <c r="BL575" s="16" t="s">
        <v>396</v>
      </c>
      <c r="BM575" s="155" t="s">
        <v>11538</v>
      </c>
    </row>
    <row r="576" spans="2:65" s="1" customFormat="1" ht="24.15" customHeight="1">
      <c r="B576" s="142"/>
      <c r="C576" s="179" t="s">
        <v>4763</v>
      </c>
      <c r="D576" s="179" t="s">
        <v>454</v>
      </c>
      <c r="E576" s="180" t="s">
        <v>11539</v>
      </c>
      <c r="F576" s="181" t="s">
        <v>11540</v>
      </c>
      <c r="G576" s="182" t="s">
        <v>467</v>
      </c>
      <c r="H576" s="183">
        <v>1</v>
      </c>
      <c r="I576" s="184"/>
      <c r="J576" s="185">
        <f t="shared" si="114"/>
        <v>0</v>
      </c>
      <c r="K576" s="186"/>
      <c r="L576" s="187"/>
      <c r="M576" s="188" t="s">
        <v>1</v>
      </c>
      <c r="N576" s="189" t="s">
        <v>42</v>
      </c>
      <c r="P576" s="153">
        <f t="shared" si="115"/>
        <v>0</v>
      </c>
      <c r="Q576" s="153">
        <v>0</v>
      </c>
      <c r="R576" s="153">
        <f t="shared" si="116"/>
        <v>0</v>
      </c>
      <c r="S576" s="153">
        <v>0</v>
      </c>
      <c r="T576" s="154">
        <f t="shared" si="117"/>
        <v>0</v>
      </c>
      <c r="AR576" s="155" t="s">
        <v>481</v>
      </c>
      <c r="AT576" s="155" t="s">
        <v>454</v>
      </c>
      <c r="AU576" s="155" t="s">
        <v>88</v>
      </c>
      <c r="AY576" s="16" t="s">
        <v>317</v>
      </c>
      <c r="BE576" s="156">
        <f t="shared" si="118"/>
        <v>0</v>
      </c>
      <c r="BF576" s="156">
        <f t="shared" si="119"/>
        <v>0</v>
      </c>
      <c r="BG576" s="156">
        <f t="shared" si="120"/>
        <v>0</v>
      </c>
      <c r="BH576" s="156">
        <f t="shared" si="121"/>
        <v>0</v>
      </c>
      <c r="BI576" s="156">
        <f t="shared" si="122"/>
        <v>0</v>
      </c>
      <c r="BJ576" s="16" t="s">
        <v>88</v>
      </c>
      <c r="BK576" s="156">
        <f t="shared" si="123"/>
        <v>0</v>
      </c>
      <c r="BL576" s="16" t="s">
        <v>396</v>
      </c>
      <c r="BM576" s="155" t="s">
        <v>11541</v>
      </c>
    </row>
    <row r="577" spans="2:65" s="1" customFormat="1" ht="24.15" customHeight="1">
      <c r="B577" s="142"/>
      <c r="C577" s="179" t="s">
        <v>4778</v>
      </c>
      <c r="D577" s="179" t="s">
        <v>454</v>
      </c>
      <c r="E577" s="180" t="s">
        <v>11542</v>
      </c>
      <c r="F577" s="181" t="s">
        <v>11543</v>
      </c>
      <c r="G577" s="182" t="s">
        <v>467</v>
      </c>
      <c r="H577" s="183">
        <v>1</v>
      </c>
      <c r="I577" s="184"/>
      <c r="J577" s="185">
        <f t="shared" si="114"/>
        <v>0</v>
      </c>
      <c r="K577" s="186"/>
      <c r="L577" s="187"/>
      <c r="M577" s="188" t="s">
        <v>1</v>
      </c>
      <c r="N577" s="189" t="s">
        <v>42</v>
      </c>
      <c r="P577" s="153">
        <f t="shared" si="115"/>
        <v>0</v>
      </c>
      <c r="Q577" s="153">
        <v>0</v>
      </c>
      <c r="R577" s="153">
        <f t="shared" si="116"/>
        <v>0</v>
      </c>
      <c r="S577" s="153">
        <v>0</v>
      </c>
      <c r="T577" s="154">
        <f t="shared" si="117"/>
        <v>0</v>
      </c>
      <c r="AR577" s="155" t="s">
        <v>481</v>
      </c>
      <c r="AT577" s="155" t="s">
        <v>454</v>
      </c>
      <c r="AU577" s="155" t="s">
        <v>88</v>
      </c>
      <c r="AY577" s="16" t="s">
        <v>317</v>
      </c>
      <c r="BE577" s="156">
        <f t="shared" si="118"/>
        <v>0</v>
      </c>
      <c r="BF577" s="156">
        <f t="shared" si="119"/>
        <v>0</v>
      </c>
      <c r="BG577" s="156">
        <f t="shared" si="120"/>
        <v>0</v>
      </c>
      <c r="BH577" s="156">
        <f t="shared" si="121"/>
        <v>0</v>
      </c>
      <c r="BI577" s="156">
        <f t="shared" si="122"/>
        <v>0</v>
      </c>
      <c r="BJ577" s="16" t="s">
        <v>88</v>
      </c>
      <c r="BK577" s="156">
        <f t="shared" si="123"/>
        <v>0</v>
      </c>
      <c r="BL577" s="16" t="s">
        <v>396</v>
      </c>
      <c r="BM577" s="155" t="s">
        <v>11544</v>
      </c>
    </row>
    <row r="578" spans="2:65" s="1" customFormat="1" ht="24.15" customHeight="1">
      <c r="B578" s="142"/>
      <c r="C578" s="179" t="s">
        <v>4866</v>
      </c>
      <c r="D578" s="179" t="s">
        <v>454</v>
      </c>
      <c r="E578" s="180" t="s">
        <v>11545</v>
      </c>
      <c r="F578" s="181" t="s">
        <v>11546</v>
      </c>
      <c r="G578" s="182" t="s">
        <v>467</v>
      </c>
      <c r="H578" s="183">
        <v>1</v>
      </c>
      <c r="I578" s="184"/>
      <c r="J578" s="185">
        <f t="shared" si="114"/>
        <v>0</v>
      </c>
      <c r="K578" s="186"/>
      <c r="L578" s="187"/>
      <c r="M578" s="188" t="s">
        <v>1</v>
      </c>
      <c r="N578" s="189" t="s">
        <v>42</v>
      </c>
      <c r="P578" s="153">
        <f t="shared" si="115"/>
        <v>0</v>
      </c>
      <c r="Q578" s="153">
        <v>0</v>
      </c>
      <c r="R578" s="153">
        <f t="shared" si="116"/>
        <v>0</v>
      </c>
      <c r="S578" s="153">
        <v>0</v>
      </c>
      <c r="T578" s="154">
        <f t="shared" si="117"/>
        <v>0</v>
      </c>
      <c r="AR578" s="155" t="s">
        <v>481</v>
      </c>
      <c r="AT578" s="155" t="s">
        <v>454</v>
      </c>
      <c r="AU578" s="155" t="s">
        <v>88</v>
      </c>
      <c r="AY578" s="16" t="s">
        <v>317</v>
      </c>
      <c r="BE578" s="156">
        <f t="shared" si="118"/>
        <v>0</v>
      </c>
      <c r="BF578" s="156">
        <f t="shared" si="119"/>
        <v>0</v>
      </c>
      <c r="BG578" s="156">
        <f t="shared" si="120"/>
        <v>0</v>
      </c>
      <c r="BH578" s="156">
        <f t="shared" si="121"/>
        <v>0</v>
      </c>
      <c r="BI578" s="156">
        <f t="shared" si="122"/>
        <v>0</v>
      </c>
      <c r="BJ578" s="16" t="s">
        <v>88</v>
      </c>
      <c r="BK578" s="156">
        <f t="shared" si="123"/>
        <v>0</v>
      </c>
      <c r="BL578" s="16" t="s">
        <v>396</v>
      </c>
      <c r="BM578" s="155" t="s">
        <v>11547</v>
      </c>
    </row>
    <row r="579" spans="2:65" s="1" customFormat="1" ht="24.15" customHeight="1">
      <c r="B579" s="142"/>
      <c r="C579" s="179" t="s">
        <v>4938</v>
      </c>
      <c r="D579" s="179" t="s">
        <v>454</v>
      </c>
      <c r="E579" s="180" t="s">
        <v>11548</v>
      </c>
      <c r="F579" s="181" t="s">
        <v>11546</v>
      </c>
      <c r="G579" s="182" t="s">
        <v>467</v>
      </c>
      <c r="H579" s="183">
        <v>1</v>
      </c>
      <c r="I579" s="184"/>
      <c r="J579" s="185">
        <f t="shared" si="114"/>
        <v>0</v>
      </c>
      <c r="K579" s="186"/>
      <c r="L579" s="187"/>
      <c r="M579" s="188" t="s">
        <v>1</v>
      </c>
      <c r="N579" s="189" t="s">
        <v>42</v>
      </c>
      <c r="P579" s="153">
        <f t="shared" si="115"/>
        <v>0</v>
      </c>
      <c r="Q579" s="153">
        <v>0</v>
      </c>
      <c r="R579" s="153">
        <f t="shared" si="116"/>
        <v>0</v>
      </c>
      <c r="S579" s="153">
        <v>0</v>
      </c>
      <c r="T579" s="154">
        <f t="shared" si="117"/>
        <v>0</v>
      </c>
      <c r="AR579" s="155" t="s">
        <v>481</v>
      </c>
      <c r="AT579" s="155" t="s">
        <v>454</v>
      </c>
      <c r="AU579" s="155" t="s">
        <v>88</v>
      </c>
      <c r="AY579" s="16" t="s">
        <v>317</v>
      </c>
      <c r="BE579" s="156">
        <f t="shared" si="118"/>
        <v>0</v>
      </c>
      <c r="BF579" s="156">
        <f t="shared" si="119"/>
        <v>0</v>
      </c>
      <c r="BG579" s="156">
        <f t="shared" si="120"/>
        <v>0</v>
      </c>
      <c r="BH579" s="156">
        <f t="shared" si="121"/>
        <v>0</v>
      </c>
      <c r="BI579" s="156">
        <f t="shared" si="122"/>
        <v>0</v>
      </c>
      <c r="BJ579" s="16" t="s">
        <v>88</v>
      </c>
      <c r="BK579" s="156">
        <f t="shared" si="123"/>
        <v>0</v>
      </c>
      <c r="BL579" s="16" t="s">
        <v>396</v>
      </c>
      <c r="BM579" s="155" t="s">
        <v>11549</v>
      </c>
    </row>
    <row r="580" spans="2:65" s="1" customFormat="1" ht="24.15" customHeight="1">
      <c r="B580" s="142"/>
      <c r="C580" s="179" t="s">
        <v>4950</v>
      </c>
      <c r="D580" s="179" t="s">
        <v>454</v>
      </c>
      <c r="E580" s="180" t="s">
        <v>11550</v>
      </c>
      <c r="F580" s="181" t="s">
        <v>11551</v>
      </c>
      <c r="G580" s="182" t="s">
        <v>467</v>
      </c>
      <c r="H580" s="183">
        <v>1</v>
      </c>
      <c r="I580" s="184"/>
      <c r="J580" s="185">
        <f t="shared" si="114"/>
        <v>0</v>
      </c>
      <c r="K580" s="186"/>
      <c r="L580" s="187"/>
      <c r="M580" s="188" t="s">
        <v>1</v>
      </c>
      <c r="N580" s="189" t="s">
        <v>42</v>
      </c>
      <c r="P580" s="153">
        <f t="shared" si="115"/>
        <v>0</v>
      </c>
      <c r="Q580" s="153">
        <v>0</v>
      </c>
      <c r="R580" s="153">
        <f t="shared" si="116"/>
        <v>0</v>
      </c>
      <c r="S580" s="153">
        <v>0</v>
      </c>
      <c r="T580" s="154">
        <f t="shared" si="117"/>
        <v>0</v>
      </c>
      <c r="AR580" s="155" t="s">
        <v>481</v>
      </c>
      <c r="AT580" s="155" t="s">
        <v>454</v>
      </c>
      <c r="AU580" s="155" t="s">
        <v>88</v>
      </c>
      <c r="AY580" s="16" t="s">
        <v>317</v>
      </c>
      <c r="BE580" s="156">
        <f t="shared" si="118"/>
        <v>0</v>
      </c>
      <c r="BF580" s="156">
        <f t="shared" si="119"/>
        <v>0</v>
      </c>
      <c r="BG580" s="156">
        <f t="shared" si="120"/>
        <v>0</v>
      </c>
      <c r="BH580" s="156">
        <f t="shared" si="121"/>
        <v>0</v>
      </c>
      <c r="BI580" s="156">
        <f t="shared" si="122"/>
        <v>0</v>
      </c>
      <c r="BJ580" s="16" t="s">
        <v>88</v>
      </c>
      <c r="BK580" s="156">
        <f t="shared" si="123"/>
        <v>0</v>
      </c>
      <c r="BL580" s="16" t="s">
        <v>396</v>
      </c>
      <c r="BM580" s="155" t="s">
        <v>11552</v>
      </c>
    </row>
    <row r="581" spans="2:65" s="1" customFormat="1" ht="24.15" customHeight="1">
      <c r="B581" s="142"/>
      <c r="C581" s="179" t="s">
        <v>4958</v>
      </c>
      <c r="D581" s="179" t="s">
        <v>454</v>
      </c>
      <c r="E581" s="180" t="s">
        <v>11553</v>
      </c>
      <c r="F581" s="181" t="s">
        <v>11554</v>
      </c>
      <c r="G581" s="182" t="s">
        <v>467</v>
      </c>
      <c r="H581" s="183">
        <v>1</v>
      </c>
      <c r="I581" s="184"/>
      <c r="J581" s="185">
        <f t="shared" si="114"/>
        <v>0</v>
      </c>
      <c r="K581" s="186"/>
      <c r="L581" s="187"/>
      <c r="M581" s="188" t="s">
        <v>1</v>
      </c>
      <c r="N581" s="189" t="s">
        <v>42</v>
      </c>
      <c r="P581" s="153">
        <f t="shared" si="115"/>
        <v>0</v>
      </c>
      <c r="Q581" s="153">
        <v>0</v>
      </c>
      <c r="R581" s="153">
        <f t="shared" si="116"/>
        <v>0</v>
      </c>
      <c r="S581" s="153">
        <v>0</v>
      </c>
      <c r="T581" s="154">
        <f t="shared" si="117"/>
        <v>0</v>
      </c>
      <c r="AR581" s="155" t="s">
        <v>481</v>
      </c>
      <c r="AT581" s="155" t="s">
        <v>454</v>
      </c>
      <c r="AU581" s="155" t="s">
        <v>88</v>
      </c>
      <c r="AY581" s="16" t="s">
        <v>317</v>
      </c>
      <c r="BE581" s="156">
        <f t="shared" si="118"/>
        <v>0</v>
      </c>
      <c r="BF581" s="156">
        <f t="shared" si="119"/>
        <v>0</v>
      </c>
      <c r="BG581" s="156">
        <f t="shared" si="120"/>
        <v>0</v>
      </c>
      <c r="BH581" s="156">
        <f t="shared" si="121"/>
        <v>0</v>
      </c>
      <c r="BI581" s="156">
        <f t="shared" si="122"/>
        <v>0</v>
      </c>
      <c r="BJ581" s="16" t="s">
        <v>88</v>
      </c>
      <c r="BK581" s="156">
        <f t="shared" si="123"/>
        <v>0</v>
      </c>
      <c r="BL581" s="16" t="s">
        <v>396</v>
      </c>
      <c r="BM581" s="155" t="s">
        <v>11555</v>
      </c>
    </row>
    <row r="582" spans="2:65" s="1" customFormat="1" ht="24.15" customHeight="1">
      <c r="B582" s="142"/>
      <c r="C582" s="179" t="s">
        <v>4964</v>
      </c>
      <c r="D582" s="179" t="s">
        <v>454</v>
      </c>
      <c r="E582" s="180" t="s">
        <v>11556</v>
      </c>
      <c r="F582" s="181" t="s">
        <v>11557</v>
      </c>
      <c r="G582" s="182" t="s">
        <v>467</v>
      </c>
      <c r="H582" s="183">
        <v>1</v>
      </c>
      <c r="I582" s="184"/>
      <c r="J582" s="185">
        <f t="shared" si="114"/>
        <v>0</v>
      </c>
      <c r="K582" s="186"/>
      <c r="L582" s="187"/>
      <c r="M582" s="188" t="s">
        <v>1</v>
      </c>
      <c r="N582" s="189" t="s">
        <v>42</v>
      </c>
      <c r="P582" s="153">
        <f t="shared" si="115"/>
        <v>0</v>
      </c>
      <c r="Q582" s="153">
        <v>0</v>
      </c>
      <c r="R582" s="153">
        <f t="shared" si="116"/>
        <v>0</v>
      </c>
      <c r="S582" s="153">
        <v>0</v>
      </c>
      <c r="T582" s="154">
        <f t="shared" si="117"/>
        <v>0</v>
      </c>
      <c r="AR582" s="155" t="s">
        <v>481</v>
      </c>
      <c r="AT582" s="155" t="s">
        <v>454</v>
      </c>
      <c r="AU582" s="155" t="s">
        <v>88</v>
      </c>
      <c r="AY582" s="16" t="s">
        <v>317</v>
      </c>
      <c r="BE582" s="156">
        <f t="shared" si="118"/>
        <v>0</v>
      </c>
      <c r="BF582" s="156">
        <f t="shared" si="119"/>
        <v>0</v>
      </c>
      <c r="BG582" s="156">
        <f t="shared" si="120"/>
        <v>0</v>
      </c>
      <c r="BH582" s="156">
        <f t="shared" si="121"/>
        <v>0</v>
      </c>
      <c r="BI582" s="156">
        <f t="shared" si="122"/>
        <v>0</v>
      </c>
      <c r="BJ582" s="16" t="s">
        <v>88</v>
      </c>
      <c r="BK582" s="156">
        <f t="shared" si="123"/>
        <v>0</v>
      </c>
      <c r="BL582" s="16" t="s">
        <v>396</v>
      </c>
      <c r="BM582" s="155" t="s">
        <v>11558</v>
      </c>
    </row>
    <row r="583" spans="2:65" s="1" customFormat="1" ht="24.15" customHeight="1">
      <c r="B583" s="142"/>
      <c r="C583" s="179" t="s">
        <v>5008</v>
      </c>
      <c r="D583" s="179" t="s">
        <v>454</v>
      </c>
      <c r="E583" s="180" t="s">
        <v>11559</v>
      </c>
      <c r="F583" s="181" t="s">
        <v>11560</v>
      </c>
      <c r="G583" s="182" t="s">
        <v>467</v>
      </c>
      <c r="H583" s="183">
        <v>1</v>
      </c>
      <c r="I583" s="184"/>
      <c r="J583" s="185">
        <f t="shared" si="114"/>
        <v>0</v>
      </c>
      <c r="K583" s="186"/>
      <c r="L583" s="187"/>
      <c r="M583" s="188" t="s">
        <v>1</v>
      </c>
      <c r="N583" s="189" t="s">
        <v>42</v>
      </c>
      <c r="P583" s="153">
        <f t="shared" si="115"/>
        <v>0</v>
      </c>
      <c r="Q583" s="153">
        <v>0</v>
      </c>
      <c r="R583" s="153">
        <f t="shared" si="116"/>
        <v>0</v>
      </c>
      <c r="S583" s="153">
        <v>0</v>
      </c>
      <c r="T583" s="154">
        <f t="shared" si="117"/>
        <v>0</v>
      </c>
      <c r="AR583" s="155" t="s">
        <v>481</v>
      </c>
      <c r="AT583" s="155" t="s">
        <v>454</v>
      </c>
      <c r="AU583" s="155" t="s">
        <v>88</v>
      </c>
      <c r="AY583" s="16" t="s">
        <v>317</v>
      </c>
      <c r="BE583" s="156">
        <f t="shared" si="118"/>
        <v>0</v>
      </c>
      <c r="BF583" s="156">
        <f t="shared" si="119"/>
        <v>0</v>
      </c>
      <c r="BG583" s="156">
        <f t="shared" si="120"/>
        <v>0</v>
      </c>
      <c r="BH583" s="156">
        <f t="shared" si="121"/>
        <v>0</v>
      </c>
      <c r="BI583" s="156">
        <f t="shared" si="122"/>
        <v>0</v>
      </c>
      <c r="BJ583" s="16" t="s">
        <v>88</v>
      </c>
      <c r="BK583" s="156">
        <f t="shared" si="123"/>
        <v>0</v>
      </c>
      <c r="BL583" s="16" t="s">
        <v>396</v>
      </c>
      <c r="BM583" s="155" t="s">
        <v>11561</v>
      </c>
    </row>
    <row r="584" spans="2:65" s="1" customFormat="1" ht="24.15" customHeight="1">
      <c r="B584" s="142"/>
      <c r="C584" s="179" t="s">
        <v>5012</v>
      </c>
      <c r="D584" s="179" t="s">
        <v>454</v>
      </c>
      <c r="E584" s="180" t="s">
        <v>11562</v>
      </c>
      <c r="F584" s="181" t="s">
        <v>11557</v>
      </c>
      <c r="G584" s="182" t="s">
        <v>467</v>
      </c>
      <c r="H584" s="183">
        <v>1</v>
      </c>
      <c r="I584" s="184"/>
      <c r="J584" s="185">
        <f t="shared" si="114"/>
        <v>0</v>
      </c>
      <c r="K584" s="186"/>
      <c r="L584" s="187"/>
      <c r="M584" s="188" t="s">
        <v>1</v>
      </c>
      <c r="N584" s="189" t="s">
        <v>42</v>
      </c>
      <c r="P584" s="153">
        <f t="shared" si="115"/>
        <v>0</v>
      </c>
      <c r="Q584" s="153">
        <v>0</v>
      </c>
      <c r="R584" s="153">
        <f t="shared" si="116"/>
        <v>0</v>
      </c>
      <c r="S584" s="153">
        <v>0</v>
      </c>
      <c r="T584" s="154">
        <f t="shared" si="117"/>
        <v>0</v>
      </c>
      <c r="AR584" s="155" t="s">
        <v>481</v>
      </c>
      <c r="AT584" s="155" t="s">
        <v>454</v>
      </c>
      <c r="AU584" s="155" t="s">
        <v>88</v>
      </c>
      <c r="AY584" s="16" t="s">
        <v>317</v>
      </c>
      <c r="BE584" s="156">
        <f t="shared" si="118"/>
        <v>0</v>
      </c>
      <c r="BF584" s="156">
        <f t="shared" si="119"/>
        <v>0</v>
      </c>
      <c r="BG584" s="156">
        <f t="shared" si="120"/>
        <v>0</v>
      </c>
      <c r="BH584" s="156">
        <f t="shared" si="121"/>
        <v>0</v>
      </c>
      <c r="BI584" s="156">
        <f t="shared" si="122"/>
        <v>0</v>
      </c>
      <c r="BJ584" s="16" t="s">
        <v>88</v>
      </c>
      <c r="BK584" s="156">
        <f t="shared" si="123"/>
        <v>0</v>
      </c>
      <c r="BL584" s="16" t="s">
        <v>396</v>
      </c>
      <c r="BM584" s="155" t="s">
        <v>11563</v>
      </c>
    </row>
    <row r="585" spans="2:65" s="1" customFormat="1" ht="24.15" customHeight="1">
      <c r="B585" s="142"/>
      <c r="C585" s="179" t="s">
        <v>5135</v>
      </c>
      <c r="D585" s="179" t="s">
        <v>454</v>
      </c>
      <c r="E585" s="180" t="s">
        <v>11564</v>
      </c>
      <c r="F585" s="181" t="s">
        <v>11557</v>
      </c>
      <c r="G585" s="182" t="s">
        <v>467</v>
      </c>
      <c r="H585" s="183">
        <v>1</v>
      </c>
      <c r="I585" s="184"/>
      <c r="J585" s="185">
        <f t="shared" si="114"/>
        <v>0</v>
      </c>
      <c r="K585" s="186"/>
      <c r="L585" s="187"/>
      <c r="M585" s="188" t="s">
        <v>1</v>
      </c>
      <c r="N585" s="189" t="s">
        <v>42</v>
      </c>
      <c r="P585" s="153">
        <f t="shared" si="115"/>
        <v>0</v>
      </c>
      <c r="Q585" s="153">
        <v>0</v>
      </c>
      <c r="R585" s="153">
        <f t="shared" si="116"/>
        <v>0</v>
      </c>
      <c r="S585" s="153">
        <v>0</v>
      </c>
      <c r="T585" s="154">
        <f t="shared" si="117"/>
        <v>0</v>
      </c>
      <c r="AR585" s="155" t="s">
        <v>481</v>
      </c>
      <c r="AT585" s="155" t="s">
        <v>454</v>
      </c>
      <c r="AU585" s="155" t="s">
        <v>88</v>
      </c>
      <c r="AY585" s="16" t="s">
        <v>317</v>
      </c>
      <c r="BE585" s="156">
        <f t="shared" si="118"/>
        <v>0</v>
      </c>
      <c r="BF585" s="156">
        <f t="shared" si="119"/>
        <v>0</v>
      </c>
      <c r="BG585" s="156">
        <f t="shared" si="120"/>
        <v>0</v>
      </c>
      <c r="BH585" s="156">
        <f t="shared" si="121"/>
        <v>0</v>
      </c>
      <c r="BI585" s="156">
        <f t="shared" si="122"/>
        <v>0</v>
      </c>
      <c r="BJ585" s="16" t="s">
        <v>88</v>
      </c>
      <c r="BK585" s="156">
        <f t="shared" si="123"/>
        <v>0</v>
      </c>
      <c r="BL585" s="16" t="s">
        <v>396</v>
      </c>
      <c r="BM585" s="155" t="s">
        <v>11565</v>
      </c>
    </row>
    <row r="586" spans="2:65" s="1" customFormat="1" ht="24.15" customHeight="1">
      <c r="B586" s="142"/>
      <c r="C586" s="179" t="s">
        <v>5242</v>
      </c>
      <c r="D586" s="179" t="s">
        <v>454</v>
      </c>
      <c r="E586" s="180" t="s">
        <v>11566</v>
      </c>
      <c r="F586" s="181" t="s">
        <v>11567</v>
      </c>
      <c r="G586" s="182" t="s">
        <v>467</v>
      </c>
      <c r="H586" s="183">
        <v>1</v>
      </c>
      <c r="I586" s="184"/>
      <c r="J586" s="185">
        <f t="shared" si="114"/>
        <v>0</v>
      </c>
      <c r="K586" s="186"/>
      <c r="L586" s="187"/>
      <c r="M586" s="188" t="s">
        <v>1</v>
      </c>
      <c r="N586" s="189" t="s">
        <v>42</v>
      </c>
      <c r="P586" s="153">
        <f t="shared" si="115"/>
        <v>0</v>
      </c>
      <c r="Q586" s="153">
        <v>0</v>
      </c>
      <c r="R586" s="153">
        <f t="shared" si="116"/>
        <v>0</v>
      </c>
      <c r="S586" s="153">
        <v>0</v>
      </c>
      <c r="T586" s="154">
        <f t="shared" si="117"/>
        <v>0</v>
      </c>
      <c r="AR586" s="155" t="s">
        <v>481</v>
      </c>
      <c r="AT586" s="155" t="s">
        <v>454</v>
      </c>
      <c r="AU586" s="155" t="s">
        <v>88</v>
      </c>
      <c r="AY586" s="16" t="s">
        <v>317</v>
      </c>
      <c r="BE586" s="156">
        <f t="shared" si="118"/>
        <v>0</v>
      </c>
      <c r="BF586" s="156">
        <f t="shared" si="119"/>
        <v>0</v>
      </c>
      <c r="BG586" s="156">
        <f t="shared" si="120"/>
        <v>0</v>
      </c>
      <c r="BH586" s="156">
        <f t="shared" si="121"/>
        <v>0</v>
      </c>
      <c r="BI586" s="156">
        <f t="shared" si="122"/>
        <v>0</v>
      </c>
      <c r="BJ586" s="16" t="s">
        <v>88</v>
      </c>
      <c r="BK586" s="156">
        <f t="shared" si="123"/>
        <v>0</v>
      </c>
      <c r="BL586" s="16" t="s">
        <v>396</v>
      </c>
      <c r="BM586" s="155" t="s">
        <v>11568</v>
      </c>
    </row>
    <row r="587" spans="2:65" s="1" customFormat="1" ht="33" customHeight="1">
      <c r="B587" s="142"/>
      <c r="C587" s="179" t="s">
        <v>5247</v>
      </c>
      <c r="D587" s="179" t="s">
        <v>454</v>
      </c>
      <c r="E587" s="180" t="s">
        <v>11569</v>
      </c>
      <c r="F587" s="181" t="s">
        <v>11379</v>
      </c>
      <c r="G587" s="182" t="s">
        <v>10668</v>
      </c>
      <c r="H587" s="183">
        <v>45</v>
      </c>
      <c r="I587" s="184"/>
      <c r="J587" s="185">
        <f t="shared" ref="J587:J618" si="124">ROUND(I587*H587,2)</f>
        <v>0</v>
      </c>
      <c r="K587" s="186"/>
      <c r="L587" s="187"/>
      <c r="M587" s="188" t="s">
        <v>1</v>
      </c>
      <c r="N587" s="189" t="s">
        <v>42</v>
      </c>
      <c r="P587" s="153">
        <f t="shared" ref="P587:P618" si="125">O587*H587</f>
        <v>0</v>
      </c>
      <c r="Q587" s="153">
        <v>0</v>
      </c>
      <c r="R587" s="153">
        <f t="shared" ref="R587:R618" si="126">Q587*H587</f>
        <v>0</v>
      </c>
      <c r="S587" s="153">
        <v>0</v>
      </c>
      <c r="T587" s="154">
        <f t="shared" ref="T587:T618" si="127">S587*H587</f>
        <v>0</v>
      </c>
      <c r="AR587" s="155" t="s">
        <v>481</v>
      </c>
      <c r="AT587" s="155" t="s">
        <v>454</v>
      </c>
      <c r="AU587" s="155" t="s">
        <v>88</v>
      </c>
      <c r="AY587" s="16" t="s">
        <v>317</v>
      </c>
      <c r="BE587" s="156">
        <f t="shared" ref="BE587:BE601" si="128">IF(N587="základná",J587,0)</f>
        <v>0</v>
      </c>
      <c r="BF587" s="156">
        <f t="shared" ref="BF587:BF601" si="129">IF(N587="znížená",J587,0)</f>
        <v>0</v>
      </c>
      <c r="BG587" s="156">
        <f t="shared" ref="BG587:BG601" si="130">IF(N587="zákl. prenesená",J587,0)</f>
        <v>0</v>
      </c>
      <c r="BH587" s="156">
        <f t="shared" ref="BH587:BH601" si="131">IF(N587="zníž. prenesená",J587,0)</f>
        <v>0</v>
      </c>
      <c r="BI587" s="156">
        <f t="shared" ref="BI587:BI601" si="132">IF(N587="nulová",J587,0)</f>
        <v>0</v>
      </c>
      <c r="BJ587" s="16" t="s">
        <v>88</v>
      </c>
      <c r="BK587" s="156">
        <f t="shared" ref="BK587:BK601" si="133">ROUND(I587*H587,2)</f>
        <v>0</v>
      </c>
      <c r="BL587" s="16" t="s">
        <v>396</v>
      </c>
      <c r="BM587" s="155" t="s">
        <v>11570</v>
      </c>
    </row>
    <row r="588" spans="2:65" s="1" customFormat="1" ht="33" customHeight="1">
      <c r="B588" s="142"/>
      <c r="C588" s="179" t="s">
        <v>5263</v>
      </c>
      <c r="D588" s="179" t="s">
        <v>454</v>
      </c>
      <c r="E588" s="180" t="s">
        <v>11571</v>
      </c>
      <c r="F588" s="181" t="s">
        <v>11382</v>
      </c>
      <c r="G588" s="182" t="s">
        <v>10668</v>
      </c>
      <c r="H588" s="183">
        <v>25</v>
      </c>
      <c r="I588" s="184"/>
      <c r="J588" s="185">
        <f t="shared" si="124"/>
        <v>0</v>
      </c>
      <c r="K588" s="186"/>
      <c r="L588" s="187"/>
      <c r="M588" s="188" t="s">
        <v>1</v>
      </c>
      <c r="N588" s="189" t="s">
        <v>42</v>
      </c>
      <c r="P588" s="153">
        <f t="shared" si="125"/>
        <v>0</v>
      </c>
      <c r="Q588" s="153">
        <v>0</v>
      </c>
      <c r="R588" s="153">
        <f t="shared" si="126"/>
        <v>0</v>
      </c>
      <c r="S588" s="153">
        <v>0</v>
      </c>
      <c r="T588" s="154">
        <f t="shared" si="127"/>
        <v>0</v>
      </c>
      <c r="AR588" s="155" t="s">
        <v>481</v>
      </c>
      <c r="AT588" s="155" t="s">
        <v>454</v>
      </c>
      <c r="AU588" s="155" t="s">
        <v>88</v>
      </c>
      <c r="AY588" s="16" t="s">
        <v>317</v>
      </c>
      <c r="BE588" s="156">
        <f t="shared" si="128"/>
        <v>0</v>
      </c>
      <c r="BF588" s="156">
        <f t="shared" si="129"/>
        <v>0</v>
      </c>
      <c r="BG588" s="156">
        <f t="shared" si="130"/>
        <v>0</v>
      </c>
      <c r="BH588" s="156">
        <f t="shared" si="131"/>
        <v>0</v>
      </c>
      <c r="BI588" s="156">
        <f t="shared" si="132"/>
        <v>0</v>
      </c>
      <c r="BJ588" s="16" t="s">
        <v>88</v>
      </c>
      <c r="BK588" s="156">
        <f t="shared" si="133"/>
        <v>0</v>
      </c>
      <c r="BL588" s="16" t="s">
        <v>396</v>
      </c>
      <c r="BM588" s="155" t="s">
        <v>11572</v>
      </c>
    </row>
    <row r="589" spans="2:65" s="1" customFormat="1" ht="33" customHeight="1">
      <c r="B589" s="142"/>
      <c r="C589" s="179" t="s">
        <v>5395</v>
      </c>
      <c r="D589" s="179" t="s">
        <v>454</v>
      </c>
      <c r="E589" s="180" t="s">
        <v>11573</v>
      </c>
      <c r="F589" s="181" t="s">
        <v>11385</v>
      </c>
      <c r="G589" s="182" t="s">
        <v>10668</v>
      </c>
      <c r="H589" s="183">
        <v>96</v>
      </c>
      <c r="I589" s="184"/>
      <c r="J589" s="185">
        <f t="shared" si="124"/>
        <v>0</v>
      </c>
      <c r="K589" s="186"/>
      <c r="L589" s="187"/>
      <c r="M589" s="188" t="s">
        <v>1</v>
      </c>
      <c r="N589" s="189" t="s">
        <v>42</v>
      </c>
      <c r="P589" s="153">
        <f t="shared" si="125"/>
        <v>0</v>
      </c>
      <c r="Q589" s="153">
        <v>0</v>
      </c>
      <c r="R589" s="153">
        <f t="shared" si="126"/>
        <v>0</v>
      </c>
      <c r="S589" s="153">
        <v>0</v>
      </c>
      <c r="T589" s="154">
        <f t="shared" si="127"/>
        <v>0</v>
      </c>
      <c r="AR589" s="155" t="s">
        <v>481</v>
      </c>
      <c r="AT589" s="155" t="s">
        <v>454</v>
      </c>
      <c r="AU589" s="155" t="s">
        <v>88</v>
      </c>
      <c r="AY589" s="16" t="s">
        <v>317</v>
      </c>
      <c r="BE589" s="156">
        <f t="shared" si="128"/>
        <v>0</v>
      </c>
      <c r="BF589" s="156">
        <f t="shared" si="129"/>
        <v>0</v>
      </c>
      <c r="BG589" s="156">
        <f t="shared" si="130"/>
        <v>0</v>
      </c>
      <c r="BH589" s="156">
        <f t="shared" si="131"/>
        <v>0</v>
      </c>
      <c r="BI589" s="156">
        <f t="shared" si="132"/>
        <v>0</v>
      </c>
      <c r="BJ589" s="16" t="s">
        <v>88</v>
      </c>
      <c r="BK589" s="156">
        <f t="shared" si="133"/>
        <v>0</v>
      </c>
      <c r="BL589" s="16" t="s">
        <v>396</v>
      </c>
      <c r="BM589" s="155" t="s">
        <v>11574</v>
      </c>
    </row>
    <row r="590" spans="2:65" s="1" customFormat="1" ht="37.75" customHeight="1">
      <c r="B590" s="142"/>
      <c r="C590" s="179" t="s">
        <v>5435</v>
      </c>
      <c r="D590" s="179" t="s">
        <v>454</v>
      </c>
      <c r="E590" s="180" t="s">
        <v>10813</v>
      </c>
      <c r="F590" s="181" t="s">
        <v>10814</v>
      </c>
      <c r="G590" s="182" t="s">
        <v>10668</v>
      </c>
      <c r="H590" s="183">
        <v>195</v>
      </c>
      <c r="I590" s="184"/>
      <c r="J590" s="185">
        <f t="shared" si="124"/>
        <v>0</v>
      </c>
      <c r="K590" s="186"/>
      <c r="L590" s="187"/>
      <c r="M590" s="188" t="s">
        <v>1</v>
      </c>
      <c r="N590" s="189" t="s">
        <v>42</v>
      </c>
      <c r="P590" s="153">
        <f t="shared" si="125"/>
        <v>0</v>
      </c>
      <c r="Q590" s="153">
        <v>0</v>
      </c>
      <c r="R590" s="153">
        <f t="shared" si="126"/>
        <v>0</v>
      </c>
      <c r="S590" s="153">
        <v>0</v>
      </c>
      <c r="T590" s="154">
        <f t="shared" si="127"/>
        <v>0</v>
      </c>
      <c r="AR590" s="155" t="s">
        <v>481</v>
      </c>
      <c r="AT590" s="155" t="s">
        <v>454</v>
      </c>
      <c r="AU590" s="155" t="s">
        <v>88</v>
      </c>
      <c r="AY590" s="16" t="s">
        <v>317</v>
      </c>
      <c r="BE590" s="156">
        <f t="shared" si="128"/>
        <v>0</v>
      </c>
      <c r="BF590" s="156">
        <f t="shared" si="129"/>
        <v>0</v>
      </c>
      <c r="BG590" s="156">
        <f t="shared" si="130"/>
        <v>0</v>
      </c>
      <c r="BH590" s="156">
        <f t="shared" si="131"/>
        <v>0</v>
      </c>
      <c r="BI590" s="156">
        <f t="shared" si="132"/>
        <v>0</v>
      </c>
      <c r="BJ590" s="16" t="s">
        <v>88</v>
      </c>
      <c r="BK590" s="156">
        <f t="shared" si="133"/>
        <v>0</v>
      </c>
      <c r="BL590" s="16" t="s">
        <v>396</v>
      </c>
      <c r="BM590" s="155" t="s">
        <v>11575</v>
      </c>
    </row>
    <row r="591" spans="2:65" s="1" customFormat="1" ht="37.75" customHeight="1">
      <c r="B591" s="142"/>
      <c r="C591" s="179" t="s">
        <v>5443</v>
      </c>
      <c r="D591" s="179" t="s">
        <v>454</v>
      </c>
      <c r="E591" s="180" t="s">
        <v>11576</v>
      </c>
      <c r="F591" s="181" t="s">
        <v>11389</v>
      </c>
      <c r="G591" s="182" t="s">
        <v>10668</v>
      </c>
      <c r="H591" s="183">
        <v>55</v>
      </c>
      <c r="I591" s="184"/>
      <c r="J591" s="185">
        <f t="shared" si="124"/>
        <v>0</v>
      </c>
      <c r="K591" s="186"/>
      <c r="L591" s="187"/>
      <c r="M591" s="188" t="s">
        <v>1</v>
      </c>
      <c r="N591" s="189" t="s">
        <v>42</v>
      </c>
      <c r="P591" s="153">
        <f t="shared" si="125"/>
        <v>0</v>
      </c>
      <c r="Q591" s="153">
        <v>0</v>
      </c>
      <c r="R591" s="153">
        <f t="shared" si="126"/>
        <v>0</v>
      </c>
      <c r="S591" s="153">
        <v>0</v>
      </c>
      <c r="T591" s="154">
        <f t="shared" si="127"/>
        <v>0</v>
      </c>
      <c r="AR591" s="155" t="s">
        <v>481</v>
      </c>
      <c r="AT591" s="155" t="s">
        <v>454</v>
      </c>
      <c r="AU591" s="155" t="s">
        <v>88</v>
      </c>
      <c r="AY591" s="16" t="s">
        <v>317</v>
      </c>
      <c r="BE591" s="156">
        <f t="shared" si="128"/>
        <v>0</v>
      </c>
      <c r="BF591" s="156">
        <f t="shared" si="129"/>
        <v>0</v>
      </c>
      <c r="BG591" s="156">
        <f t="shared" si="130"/>
        <v>0</v>
      </c>
      <c r="BH591" s="156">
        <f t="shared" si="131"/>
        <v>0</v>
      </c>
      <c r="BI591" s="156">
        <f t="shared" si="132"/>
        <v>0</v>
      </c>
      <c r="BJ591" s="16" t="s">
        <v>88</v>
      </c>
      <c r="BK591" s="156">
        <f t="shared" si="133"/>
        <v>0</v>
      </c>
      <c r="BL591" s="16" t="s">
        <v>396</v>
      </c>
      <c r="BM591" s="155" t="s">
        <v>11577</v>
      </c>
    </row>
    <row r="592" spans="2:65" s="1" customFormat="1" ht="16.5" customHeight="1">
      <c r="B592" s="142"/>
      <c r="C592" s="179" t="s">
        <v>5463</v>
      </c>
      <c r="D592" s="179" t="s">
        <v>454</v>
      </c>
      <c r="E592" s="180" t="s">
        <v>10737</v>
      </c>
      <c r="F592" s="181" t="s">
        <v>10738</v>
      </c>
      <c r="G592" s="182" t="s">
        <v>467</v>
      </c>
      <c r="H592" s="183">
        <v>10</v>
      </c>
      <c r="I592" s="184"/>
      <c r="J592" s="185">
        <f t="shared" si="124"/>
        <v>0</v>
      </c>
      <c r="K592" s="186"/>
      <c r="L592" s="187"/>
      <c r="M592" s="188" t="s">
        <v>1</v>
      </c>
      <c r="N592" s="189" t="s">
        <v>42</v>
      </c>
      <c r="P592" s="153">
        <f t="shared" si="125"/>
        <v>0</v>
      </c>
      <c r="Q592" s="153">
        <v>0</v>
      </c>
      <c r="R592" s="153">
        <f t="shared" si="126"/>
        <v>0</v>
      </c>
      <c r="S592" s="153">
        <v>0</v>
      </c>
      <c r="T592" s="154">
        <f t="shared" si="127"/>
        <v>0</v>
      </c>
      <c r="AR592" s="155" t="s">
        <v>481</v>
      </c>
      <c r="AT592" s="155" t="s">
        <v>454</v>
      </c>
      <c r="AU592" s="155" t="s">
        <v>88</v>
      </c>
      <c r="AY592" s="16" t="s">
        <v>317</v>
      </c>
      <c r="BE592" s="156">
        <f t="shared" si="128"/>
        <v>0</v>
      </c>
      <c r="BF592" s="156">
        <f t="shared" si="129"/>
        <v>0</v>
      </c>
      <c r="BG592" s="156">
        <f t="shared" si="130"/>
        <v>0</v>
      </c>
      <c r="BH592" s="156">
        <f t="shared" si="131"/>
        <v>0</v>
      </c>
      <c r="BI592" s="156">
        <f t="shared" si="132"/>
        <v>0</v>
      </c>
      <c r="BJ592" s="16" t="s">
        <v>88</v>
      </c>
      <c r="BK592" s="156">
        <f t="shared" si="133"/>
        <v>0</v>
      </c>
      <c r="BL592" s="16" t="s">
        <v>396</v>
      </c>
      <c r="BM592" s="155" t="s">
        <v>11578</v>
      </c>
    </row>
    <row r="593" spans="2:65" s="1" customFormat="1" ht="16.5" customHeight="1">
      <c r="B593" s="142"/>
      <c r="C593" s="179" t="s">
        <v>5467</v>
      </c>
      <c r="D593" s="179" t="s">
        <v>454</v>
      </c>
      <c r="E593" s="180" t="s">
        <v>10740</v>
      </c>
      <c r="F593" s="181" t="s">
        <v>10741</v>
      </c>
      <c r="G593" s="182" t="s">
        <v>467</v>
      </c>
      <c r="H593" s="183">
        <v>6</v>
      </c>
      <c r="I593" s="184"/>
      <c r="J593" s="185">
        <f t="shared" si="124"/>
        <v>0</v>
      </c>
      <c r="K593" s="186"/>
      <c r="L593" s="187"/>
      <c r="M593" s="188" t="s">
        <v>1</v>
      </c>
      <c r="N593" s="189" t="s">
        <v>42</v>
      </c>
      <c r="P593" s="153">
        <f t="shared" si="125"/>
        <v>0</v>
      </c>
      <c r="Q593" s="153">
        <v>0</v>
      </c>
      <c r="R593" s="153">
        <f t="shared" si="126"/>
        <v>0</v>
      </c>
      <c r="S593" s="153">
        <v>0</v>
      </c>
      <c r="T593" s="154">
        <f t="shared" si="127"/>
        <v>0</v>
      </c>
      <c r="AR593" s="155" t="s">
        <v>481</v>
      </c>
      <c r="AT593" s="155" t="s">
        <v>454</v>
      </c>
      <c r="AU593" s="155" t="s">
        <v>88</v>
      </c>
      <c r="AY593" s="16" t="s">
        <v>317</v>
      </c>
      <c r="BE593" s="156">
        <f t="shared" si="128"/>
        <v>0</v>
      </c>
      <c r="BF593" s="156">
        <f t="shared" si="129"/>
        <v>0</v>
      </c>
      <c r="BG593" s="156">
        <f t="shared" si="130"/>
        <v>0</v>
      </c>
      <c r="BH593" s="156">
        <f t="shared" si="131"/>
        <v>0</v>
      </c>
      <c r="BI593" s="156">
        <f t="shared" si="132"/>
        <v>0</v>
      </c>
      <c r="BJ593" s="16" t="s">
        <v>88</v>
      </c>
      <c r="BK593" s="156">
        <f t="shared" si="133"/>
        <v>0</v>
      </c>
      <c r="BL593" s="16" t="s">
        <v>396</v>
      </c>
      <c r="BM593" s="155" t="s">
        <v>11579</v>
      </c>
    </row>
    <row r="594" spans="2:65" s="1" customFormat="1" ht="21.75" customHeight="1">
      <c r="B594" s="142"/>
      <c r="C594" s="179" t="s">
        <v>5471</v>
      </c>
      <c r="D594" s="179" t="s">
        <v>454</v>
      </c>
      <c r="E594" s="180" t="s">
        <v>11580</v>
      </c>
      <c r="F594" s="181" t="s">
        <v>11581</v>
      </c>
      <c r="G594" s="182" t="s">
        <v>10668</v>
      </c>
      <c r="H594" s="183">
        <v>10</v>
      </c>
      <c r="I594" s="184"/>
      <c r="J594" s="185">
        <f t="shared" si="124"/>
        <v>0</v>
      </c>
      <c r="K594" s="186"/>
      <c r="L594" s="187"/>
      <c r="M594" s="188" t="s">
        <v>1</v>
      </c>
      <c r="N594" s="189" t="s">
        <v>42</v>
      </c>
      <c r="P594" s="153">
        <f t="shared" si="125"/>
        <v>0</v>
      </c>
      <c r="Q594" s="153">
        <v>0</v>
      </c>
      <c r="R594" s="153">
        <f t="shared" si="126"/>
        <v>0</v>
      </c>
      <c r="S594" s="153">
        <v>0</v>
      </c>
      <c r="T594" s="154">
        <f t="shared" si="127"/>
        <v>0</v>
      </c>
      <c r="AR594" s="155" t="s">
        <v>481</v>
      </c>
      <c r="AT594" s="155" t="s">
        <v>454</v>
      </c>
      <c r="AU594" s="155" t="s">
        <v>88</v>
      </c>
      <c r="AY594" s="16" t="s">
        <v>317</v>
      </c>
      <c r="BE594" s="156">
        <f t="shared" si="128"/>
        <v>0</v>
      </c>
      <c r="BF594" s="156">
        <f t="shared" si="129"/>
        <v>0</v>
      </c>
      <c r="BG594" s="156">
        <f t="shared" si="130"/>
        <v>0</v>
      </c>
      <c r="BH594" s="156">
        <f t="shared" si="131"/>
        <v>0</v>
      </c>
      <c r="BI594" s="156">
        <f t="shared" si="132"/>
        <v>0</v>
      </c>
      <c r="BJ594" s="16" t="s">
        <v>88</v>
      </c>
      <c r="BK594" s="156">
        <f t="shared" si="133"/>
        <v>0</v>
      </c>
      <c r="BL594" s="16" t="s">
        <v>396</v>
      </c>
      <c r="BM594" s="155" t="s">
        <v>11582</v>
      </c>
    </row>
    <row r="595" spans="2:65" s="1" customFormat="1" ht="21.75" customHeight="1">
      <c r="B595" s="142"/>
      <c r="C595" s="179" t="s">
        <v>5475</v>
      </c>
      <c r="D595" s="179" t="s">
        <v>454</v>
      </c>
      <c r="E595" s="180" t="s">
        <v>11583</v>
      </c>
      <c r="F595" s="181" t="s">
        <v>11584</v>
      </c>
      <c r="G595" s="182" t="s">
        <v>10668</v>
      </c>
      <c r="H595" s="183">
        <v>10</v>
      </c>
      <c r="I595" s="184"/>
      <c r="J595" s="185">
        <f t="shared" si="124"/>
        <v>0</v>
      </c>
      <c r="K595" s="186"/>
      <c r="L595" s="187"/>
      <c r="M595" s="188" t="s">
        <v>1</v>
      </c>
      <c r="N595" s="189" t="s">
        <v>42</v>
      </c>
      <c r="P595" s="153">
        <f t="shared" si="125"/>
        <v>0</v>
      </c>
      <c r="Q595" s="153">
        <v>0</v>
      </c>
      <c r="R595" s="153">
        <f t="shared" si="126"/>
        <v>0</v>
      </c>
      <c r="S595" s="153">
        <v>0</v>
      </c>
      <c r="T595" s="154">
        <f t="shared" si="127"/>
        <v>0</v>
      </c>
      <c r="AR595" s="155" t="s">
        <v>481</v>
      </c>
      <c r="AT595" s="155" t="s">
        <v>454</v>
      </c>
      <c r="AU595" s="155" t="s">
        <v>88</v>
      </c>
      <c r="AY595" s="16" t="s">
        <v>317</v>
      </c>
      <c r="BE595" s="156">
        <f t="shared" si="128"/>
        <v>0</v>
      </c>
      <c r="BF595" s="156">
        <f t="shared" si="129"/>
        <v>0</v>
      </c>
      <c r="BG595" s="156">
        <f t="shared" si="130"/>
        <v>0</v>
      </c>
      <c r="BH595" s="156">
        <f t="shared" si="131"/>
        <v>0</v>
      </c>
      <c r="BI595" s="156">
        <f t="shared" si="132"/>
        <v>0</v>
      </c>
      <c r="BJ595" s="16" t="s">
        <v>88</v>
      </c>
      <c r="BK595" s="156">
        <f t="shared" si="133"/>
        <v>0</v>
      </c>
      <c r="BL595" s="16" t="s">
        <v>396</v>
      </c>
      <c r="BM595" s="155" t="s">
        <v>11585</v>
      </c>
    </row>
    <row r="596" spans="2:65" s="1" customFormat="1" ht="21.75" customHeight="1">
      <c r="B596" s="142"/>
      <c r="C596" s="179" t="s">
        <v>5483</v>
      </c>
      <c r="D596" s="179" t="s">
        <v>454</v>
      </c>
      <c r="E596" s="180" t="s">
        <v>11586</v>
      </c>
      <c r="F596" s="181" t="s">
        <v>11587</v>
      </c>
      <c r="G596" s="182" t="s">
        <v>10668</v>
      </c>
      <c r="H596" s="183">
        <v>10</v>
      </c>
      <c r="I596" s="184"/>
      <c r="J596" s="185">
        <f t="shared" si="124"/>
        <v>0</v>
      </c>
      <c r="K596" s="186"/>
      <c r="L596" s="187"/>
      <c r="M596" s="188" t="s">
        <v>1</v>
      </c>
      <c r="N596" s="189" t="s">
        <v>42</v>
      </c>
      <c r="P596" s="153">
        <f t="shared" si="125"/>
        <v>0</v>
      </c>
      <c r="Q596" s="153">
        <v>0</v>
      </c>
      <c r="R596" s="153">
        <f t="shared" si="126"/>
        <v>0</v>
      </c>
      <c r="S596" s="153">
        <v>0</v>
      </c>
      <c r="T596" s="154">
        <f t="shared" si="127"/>
        <v>0</v>
      </c>
      <c r="AR596" s="155" t="s">
        <v>481</v>
      </c>
      <c r="AT596" s="155" t="s">
        <v>454</v>
      </c>
      <c r="AU596" s="155" t="s">
        <v>88</v>
      </c>
      <c r="AY596" s="16" t="s">
        <v>317</v>
      </c>
      <c r="BE596" s="156">
        <f t="shared" si="128"/>
        <v>0</v>
      </c>
      <c r="BF596" s="156">
        <f t="shared" si="129"/>
        <v>0</v>
      </c>
      <c r="BG596" s="156">
        <f t="shared" si="130"/>
        <v>0</v>
      </c>
      <c r="BH596" s="156">
        <f t="shared" si="131"/>
        <v>0</v>
      </c>
      <c r="BI596" s="156">
        <f t="shared" si="132"/>
        <v>0</v>
      </c>
      <c r="BJ596" s="16" t="s">
        <v>88</v>
      </c>
      <c r="BK596" s="156">
        <f t="shared" si="133"/>
        <v>0</v>
      </c>
      <c r="BL596" s="16" t="s">
        <v>396</v>
      </c>
      <c r="BM596" s="155" t="s">
        <v>11588</v>
      </c>
    </row>
    <row r="597" spans="2:65" s="1" customFormat="1" ht="21.75" customHeight="1">
      <c r="B597" s="142"/>
      <c r="C597" s="179" t="s">
        <v>5515</v>
      </c>
      <c r="D597" s="179" t="s">
        <v>454</v>
      </c>
      <c r="E597" s="180" t="s">
        <v>11085</v>
      </c>
      <c r="F597" s="181" t="s">
        <v>11086</v>
      </c>
      <c r="G597" s="182" t="s">
        <v>444</v>
      </c>
      <c r="H597" s="183">
        <v>25</v>
      </c>
      <c r="I597" s="184"/>
      <c r="J597" s="185">
        <f t="shared" si="124"/>
        <v>0</v>
      </c>
      <c r="K597" s="186"/>
      <c r="L597" s="187"/>
      <c r="M597" s="188" t="s">
        <v>1</v>
      </c>
      <c r="N597" s="189" t="s">
        <v>42</v>
      </c>
      <c r="P597" s="153">
        <f t="shared" si="125"/>
        <v>0</v>
      </c>
      <c r="Q597" s="153">
        <v>0</v>
      </c>
      <c r="R597" s="153">
        <f t="shared" si="126"/>
        <v>0</v>
      </c>
      <c r="S597" s="153">
        <v>0</v>
      </c>
      <c r="T597" s="154">
        <f t="shared" si="127"/>
        <v>0</v>
      </c>
      <c r="AR597" s="155" t="s">
        <v>481</v>
      </c>
      <c r="AT597" s="155" t="s">
        <v>454</v>
      </c>
      <c r="AU597" s="155" t="s">
        <v>88</v>
      </c>
      <c r="AY597" s="16" t="s">
        <v>317</v>
      </c>
      <c r="BE597" s="156">
        <f t="shared" si="128"/>
        <v>0</v>
      </c>
      <c r="BF597" s="156">
        <f t="shared" si="129"/>
        <v>0</v>
      </c>
      <c r="BG597" s="156">
        <f t="shared" si="130"/>
        <v>0</v>
      </c>
      <c r="BH597" s="156">
        <f t="shared" si="131"/>
        <v>0</v>
      </c>
      <c r="BI597" s="156">
        <f t="shared" si="132"/>
        <v>0</v>
      </c>
      <c r="BJ597" s="16" t="s">
        <v>88</v>
      </c>
      <c r="BK597" s="156">
        <f t="shared" si="133"/>
        <v>0</v>
      </c>
      <c r="BL597" s="16" t="s">
        <v>396</v>
      </c>
      <c r="BM597" s="155" t="s">
        <v>11589</v>
      </c>
    </row>
    <row r="598" spans="2:65" s="1" customFormat="1" ht="24.15" customHeight="1">
      <c r="B598" s="142"/>
      <c r="C598" s="179" t="s">
        <v>5563</v>
      </c>
      <c r="D598" s="179" t="s">
        <v>454</v>
      </c>
      <c r="E598" s="180" t="s">
        <v>10749</v>
      </c>
      <c r="F598" s="181" t="s">
        <v>10750</v>
      </c>
      <c r="G598" s="182" t="s">
        <v>444</v>
      </c>
      <c r="H598" s="183">
        <v>1246</v>
      </c>
      <c r="I598" s="184"/>
      <c r="J598" s="185">
        <f t="shared" si="124"/>
        <v>0</v>
      </c>
      <c r="K598" s="186"/>
      <c r="L598" s="187"/>
      <c r="M598" s="188" t="s">
        <v>1</v>
      </c>
      <c r="N598" s="189" t="s">
        <v>42</v>
      </c>
      <c r="P598" s="153">
        <f t="shared" si="125"/>
        <v>0</v>
      </c>
      <c r="Q598" s="153">
        <v>0</v>
      </c>
      <c r="R598" s="153">
        <f t="shared" si="126"/>
        <v>0</v>
      </c>
      <c r="S598" s="153">
        <v>0</v>
      </c>
      <c r="T598" s="154">
        <f t="shared" si="127"/>
        <v>0</v>
      </c>
      <c r="AR598" s="155" t="s">
        <v>481</v>
      </c>
      <c r="AT598" s="155" t="s">
        <v>454</v>
      </c>
      <c r="AU598" s="155" t="s">
        <v>88</v>
      </c>
      <c r="AY598" s="16" t="s">
        <v>317</v>
      </c>
      <c r="BE598" s="156">
        <f t="shared" si="128"/>
        <v>0</v>
      </c>
      <c r="BF598" s="156">
        <f t="shared" si="129"/>
        <v>0</v>
      </c>
      <c r="BG598" s="156">
        <f t="shared" si="130"/>
        <v>0</v>
      </c>
      <c r="BH598" s="156">
        <f t="shared" si="131"/>
        <v>0</v>
      </c>
      <c r="BI598" s="156">
        <f t="shared" si="132"/>
        <v>0</v>
      </c>
      <c r="BJ598" s="16" t="s">
        <v>88</v>
      </c>
      <c r="BK598" s="156">
        <f t="shared" si="133"/>
        <v>0</v>
      </c>
      <c r="BL598" s="16" t="s">
        <v>396</v>
      </c>
      <c r="BM598" s="155" t="s">
        <v>11590</v>
      </c>
    </row>
    <row r="599" spans="2:65" s="1" customFormat="1" ht="24.15" customHeight="1">
      <c r="B599" s="142"/>
      <c r="C599" s="179" t="s">
        <v>5567</v>
      </c>
      <c r="D599" s="179" t="s">
        <v>454</v>
      </c>
      <c r="E599" s="180" t="s">
        <v>10752</v>
      </c>
      <c r="F599" s="181" t="s">
        <v>10753</v>
      </c>
      <c r="G599" s="182" t="s">
        <v>444</v>
      </c>
      <c r="H599" s="183">
        <v>290</v>
      </c>
      <c r="I599" s="184"/>
      <c r="J599" s="185">
        <f t="shared" si="124"/>
        <v>0</v>
      </c>
      <c r="K599" s="186"/>
      <c r="L599" s="187"/>
      <c r="M599" s="188" t="s">
        <v>1</v>
      </c>
      <c r="N599" s="189" t="s">
        <v>42</v>
      </c>
      <c r="P599" s="153">
        <f t="shared" si="125"/>
        <v>0</v>
      </c>
      <c r="Q599" s="153">
        <v>0</v>
      </c>
      <c r="R599" s="153">
        <f t="shared" si="126"/>
        <v>0</v>
      </c>
      <c r="S599" s="153">
        <v>0</v>
      </c>
      <c r="T599" s="154">
        <f t="shared" si="127"/>
        <v>0</v>
      </c>
      <c r="AR599" s="155" t="s">
        <v>481</v>
      </c>
      <c r="AT599" s="155" t="s">
        <v>454</v>
      </c>
      <c r="AU599" s="155" t="s">
        <v>88</v>
      </c>
      <c r="AY599" s="16" t="s">
        <v>317</v>
      </c>
      <c r="BE599" s="156">
        <f t="shared" si="128"/>
        <v>0</v>
      </c>
      <c r="BF599" s="156">
        <f t="shared" si="129"/>
        <v>0</v>
      </c>
      <c r="BG599" s="156">
        <f t="shared" si="130"/>
        <v>0</v>
      </c>
      <c r="BH599" s="156">
        <f t="shared" si="131"/>
        <v>0</v>
      </c>
      <c r="BI599" s="156">
        <f t="shared" si="132"/>
        <v>0</v>
      </c>
      <c r="BJ599" s="16" t="s">
        <v>88</v>
      </c>
      <c r="BK599" s="156">
        <f t="shared" si="133"/>
        <v>0</v>
      </c>
      <c r="BL599" s="16" t="s">
        <v>396</v>
      </c>
      <c r="BM599" s="155" t="s">
        <v>11591</v>
      </c>
    </row>
    <row r="600" spans="2:65" s="1" customFormat="1" ht="37.75" customHeight="1">
      <c r="B600" s="142"/>
      <c r="C600" s="179" t="s">
        <v>4076</v>
      </c>
      <c r="D600" s="201" t="s">
        <v>454</v>
      </c>
      <c r="E600" s="180" t="s">
        <v>11592</v>
      </c>
      <c r="F600" s="181" t="s">
        <v>11245</v>
      </c>
      <c r="G600" s="182" t="s">
        <v>444</v>
      </c>
      <c r="H600" s="183">
        <v>487</v>
      </c>
      <c r="I600" s="184"/>
      <c r="J600" s="185">
        <f t="shared" si="124"/>
        <v>0</v>
      </c>
      <c r="K600" s="186"/>
      <c r="L600" s="187"/>
      <c r="M600" s="188" t="s">
        <v>1</v>
      </c>
      <c r="N600" s="189" t="s">
        <v>42</v>
      </c>
      <c r="P600" s="153">
        <f t="shared" si="125"/>
        <v>0</v>
      </c>
      <c r="Q600" s="153">
        <v>0</v>
      </c>
      <c r="R600" s="153">
        <f t="shared" si="126"/>
        <v>0</v>
      </c>
      <c r="S600" s="153">
        <v>0</v>
      </c>
      <c r="T600" s="154">
        <f t="shared" si="127"/>
        <v>0</v>
      </c>
      <c r="AR600" s="155" t="s">
        <v>481</v>
      </c>
      <c r="AT600" s="155" t="s">
        <v>454</v>
      </c>
      <c r="AU600" s="155" t="s">
        <v>88</v>
      </c>
      <c r="AY600" s="16" t="s">
        <v>317</v>
      </c>
      <c r="BE600" s="156">
        <f t="shared" si="128"/>
        <v>0</v>
      </c>
      <c r="BF600" s="156">
        <f t="shared" si="129"/>
        <v>0</v>
      </c>
      <c r="BG600" s="156">
        <f t="shared" si="130"/>
        <v>0</v>
      </c>
      <c r="BH600" s="156">
        <f t="shared" si="131"/>
        <v>0</v>
      </c>
      <c r="BI600" s="156">
        <f t="shared" si="132"/>
        <v>0</v>
      </c>
      <c r="BJ600" s="16" t="s">
        <v>88</v>
      </c>
      <c r="BK600" s="156">
        <f t="shared" si="133"/>
        <v>0</v>
      </c>
      <c r="BL600" s="16" t="s">
        <v>396</v>
      </c>
      <c r="BM600" s="155" t="s">
        <v>11593</v>
      </c>
    </row>
    <row r="601" spans="2:65" s="1" customFormat="1" ht="33" customHeight="1">
      <c r="B601" s="142"/>
      <c r="C601" s="143" t="s">
        <v>5571</v>
      </c>
      <c r="D601" s="143" t="s">
        <v>319</v>
      </c>
      <c r="E601" s="144" t="s">
        <v>11594</v>
      </c>
      <c r="F601" s="145" t="s">
        <v>11595</v>
      </c>
      <c r="G601" s="146" t="s">
        <v>7005</v>
      </c>
      <c r="H601" s="147">
        <v>1</v>
      </c>
      <c r="I601" s="148"/>
      <c r="J601" s="149">
        <f t="shared" si="124"/>
        <v>0</v>
      </c>
      <c r="K601" s="150"/>
      <c r="L601" s="31"/>
      <c r="M601" s="151" t="s">
        <v>1</v>
      </c>
      <c r="N601" s="152" t="s">
        <v>42</v>
      </c>
      <c r="P601" s="153">
        <f t="shared" si="125"/>
        <v>0</v>
      </c>
      <c r="Q601" s="153">
        <v>0</v>
      </c>
      <c r="R601" s="153">
        <f t="shared" si="126"/>
        <v>0</v>
      </c>
      <c r="S601" s="153">
        <v>0</v>
      </c>
      <c r="T601" s="154">
        <f t="shared" si="127"/>
        <v>0</v>
      </c>
      <c r="AR601" s="155" t="s">
        <v>396</v>
      </c>
      <c r="AT601" s="155" t="s">
        <v>319</v>
      </c>
      <c r="AU601" s="155" t="s">
        <v>88</v>
      </c>
      <c r="AY601" s="16" t="s">
        <v>317</v>
      </c>
      <c r="BE601" s="156">
        <f t="shared" si="128"/>
        <v>0</v>
      </c>
      <c r="BF601" s="156">
        <f t="shared" si="129"/>
        <v>0</v>
      </c>
      <c r="BG601" s="156">
        <f t="shared" si="130"/>
        <v>0</v>
      </c>
      <c r="BH601" s="156">
        <f t="shared" si="131"/>
        <v>0</v>
      </c>
      <c r="BI601" s="156">
        <f t="shared" si="132"/>
        <v>0</v>
      </c>
      <c r="BJ601" s="16" t="s">
        <v>88</v>
      </c>
      <c r="BK601" s="156">
        <f t="shared" si="133"/>
        <v>0</v>
      </c>
      <c r="BL601" s="16" t="s">
        <v>396</v>
      </c>
      <c r="BM601" s="155" t="s">
        <v>11596</v>
      </c>
    </row>
    <row r="602" spans="2:65" s="11" customFormat="1" ht="22.75" customHeight="1">
      <c r="B602" s="130"/>
      <c r="D602" s="131" t="s">
        <v>75</v>
      </c>
      <c r="E602" s="140" t="s">
        <v>11597</v>
      </c>
      <c r="F602" s="140" t="s">
        <v>11598</v>
      </c>
      <c r="I602" s="133"/>
      <c r="J602" s="141">
        <f>BK602</f>
        <v>0</v>
      </c>
      <c r="L602" s="130"/>
      <c r="M602" s="135"/>
      <c r="P602" s="136">
        <f>SUM(P603:P673)</f>
        <v>0</v>
      </c>
      <c r="R602" s="136">
        <f>SUM(R603:R673)</f>
        <v>0</v>
      </c>
      <c r="T602" s="137">
        <f>SUM(T603:T673)</f>
        <v>0</v>
      </c>
      <c r="AR602" s="131" t="s">
        <v>83</v>
      </c>
      <c r="AT602" s="138" t="s">
        <v>75</v>
      </c>
      <c r="AU602" s="138" t="s">
        <v>83</v>
      </c>
      <c r="AY602" s="131" t="s">
        <v>317</v>
      </c>
      <c r="BK602" s="139">
        <f>SUM(BK603:BK673)</f>
        <v>0</v>
      </c>
    </row>
    <row r="603" spans="2:65" s="1" customFormat="1" ht="24.15" customHeight="1">
      <c r="B603" s="142"/>
      <c r="C603" s="179" t="s">
        <v>5575</v>
      </c>
      <c r="D603" s="179" t="s">
        <v>454</v>
      </c>
      <c r="E603" s="180" t="s">
        <v>11599</v>
      </c>
      <c r="F603" s="181" t="s">
        <v>11600</v>
      </c>
      <c r="G603" s="182" t="s">
        <v>467</v>
      </c>
      <c r="H603" s="183">
        <v>1</v>
      </c>
      <c r="I603" s="184"/>
      <c r="J603" s="185">
        <f>ROUND(I603*H603,2)</f>
        <v>0</v>
      </c>
      <c r="K603" s="186"/>
      <c r="L603" s="187"/>
      <c r="M603" s="188" t="s">
        <v>1</v>
      </c>
      <c r="N603" s="189" t="s">
        <v>42</v>
      </c>
      <c r="P603" s="153">
        <f>O603*H603</f>
        <v>0</v>
      </c>
      <c r="Q603" s="153">
        <v>0</v>
      </c>
      <c r="R603" s="153">
        <f>Q603*H603</f>
        <v>0</v>
      </c>
      <c r="S603" s="153">
        <v>0</v>
      </c>
      <c r="T603" s="154">
        <f>S603*H603</f>
        <v>0</v>
      </c>
      <c r="AR603" s="155" t="s">
        <v>481</v>
      </c>
      <c r="AT603" s="155" t="s">
        <v>454</v>
      </c>
      <c r="AU603" s="155" t="s">
        <v>88</v>
      </c>
      <c r="AY603" s="16" t="s">
        <v>317</v>
      </c>
      <c r="BE603" s="156">
        <f>IF(N603="základná",J603,0)</f>
        <v>0</v>
      </c>
      <c r="BF603" s="156">
        <f>IF(N603="znížená",J603,0)</f>
        <v>0</v>
      </c>
      <c r="BG603" s="156">
        <f>IF(N603="zákl. prenesená",J603,0)</f>
        <v>0</v>
      </c>
      <c r="BH603" s="156">
        <f>IF(N603="zníž. prenesená",J603,0)</f>
        <v>0</v>
      </c>
      <c r="BI603" s="156">
        <f>IF(N603="nulová",J603,0)</f>
        <v>0</v>
      </c>
      <c r="BJ603" s="16" t="s">
        <v>88</v>
      </c>
      <c r="BK603" s="156">
        <f>ROUND(I603*H603,2)</f>
        <v>0</v>
      </c>
      <c r="BL603" s="16" t="s">
        <v>396</v>
      </c>
      <c r="BM603" s="155" t="s">
        <v>11601</v>
      </c>
    </row>
    <row r="604" spans="2:65" s="1" customFormat="1" ht="45">
      <c r="B604" s="31"/>
      <c r="D604" s="158" t="s">
        <v>597</v>
      </c>
      <c r="F604" s="195" t="s">
        <v>11602</v>
      </c>
      <c r="I604" s="196"/>
      <c r="L604" s="31"/>
      <c r="M604" s="197"/>
      <c r="T604" s="58"/>
      <c r="AT604" s="16" t="s">
        <v>597</v>
      </c>
      <c r="AU604" s="16" t="s">
        <v>88</v>
      </c>
    </row>
    <row r="605" spans="2:65" s="1" customFormat="1" ht="16.5" customHeight="1">
      <c r="B605" s="142"/>
      <c r="C605" s="179" t="s">
        <v>5579</v>
      </c>
      <c r="D605" s="179" t="s">
        <v>454</v>
      </c>
      <c r="E605" s="180" t="s">
        <v>11603</v>
      </c>
      <c r="F605" s="181" t="s">
        <v>10656</v>
      </c>
      <c r="G605" s="182" t="s">
        <v>467</v>
      </c>
      <c r="H605" s="183">
        <v>1</v>
      </c>
      <c r="I605" s="184"/>
      <c r="J605" s="185">
        <f t="shared" ref="J605:J636" si="134">ROUND(I605*H605,2)</f>
        <v>0</v>
      </c>
      <c r="K605" s="186"/>
      <c r="L605" s="187"/>
      <c r="M605" s="188" t="s">
        <v>1</v>
      </c>
      <c r="N605" s="189" t="s">
        <v>42</v>
      </c>
      <c r="P605" s="153">
        <f t="shared" ref="P605:P636" si="135">O605*H605</f>
        <v>0</v>
      </c>
      <c r="Q605" s="153">
        <v>0</v>
      </c>
      <c r="R605" s="153">
        <f t="shared" ref="R605:R636" si="136">Q605*H605</f>
        <v>0</v>
      </c>
      <c r="S605" s="153">
        <v>0</v>
      </c>
      <c r="T605" s="154">
        <f t="shared" ref="T605:T636" si="137">S605*H605</f>
        <v>0</v>
      </c>
      <c r="AR605" s="155" t="s">
        <v>481</v>
      </c>
      <c r="AT605" s="155" t="s">
        <v>454</v>
      </c>
      <c r="AU605" s="155" t="s">
        <v>88</v>
      </c>
      <c r="AY605" s="16" t="s">
        <v>317</v>
      </c>
      <c r="BE605" s="156">
        <f t="shared" ref="BE605:BE636" si="138">IF(N605="základná",J605,0)</f>
        <v>0</v>
      </c>
      <c r="BF605" s="156">
        <f t="shared" ref="BF605:BF636" si="139">IF(N605="znížená",J605,0)</f>
        <v>0</v>
      </c>
      <c r="BG605" s="156">
        <f t="shared" ref="BG605:BG636" si="140">IF(N605="zákl. prenesená",J605,0)</f>
        <v>0</v>
      </c>
      <c r="BH605" s="156">
        <f t="shared" ref="BH605:BH636" si="141">IF(N605="zníž. prenesená",J605,0)</f>
        <v>0</v>
      </c>
      <c r="BI605" s="156">
        <f t="shared" ref="BI605:BI636" si="142">IF(N605="nulová",J605,0)</f>
        <v>0</v>
      </c>
      <c r="BJ605" s="16" t="s">
        <v>88</v>
      </c>
      <c r="BK605" s="156">
        <f t="shared" ref="BK605:BK636" si="143">ROUND(I605*H605,2)</f>
        <v>0</v>
      </c>
      <c r="BL605" s="16" t="s">
        <v>396</v>
      </c>
      <c r="BM605" s="155" t="s">
        <v>11604</v>
      </c>
    </row>
    <row r="606" spans="2:65" s="1" customFormat="1" ht="16.5" customHeight="1">
      <c r="B606" s="142"/>
      <c r="C606" s="179" t="s">
        <v>5583</v>
      </c>
      <c r="D606" s="179" t="s">
        <v>454</v>
      </c>
      <c r="E606" s="180" t="s">
        <v>9703</v>
      </c>
      <c r="F606" s="181" t="s">
        <v>10658</v>
      </c>
      <c r="G606" s="182" t="s">
        <v>467</v>
      </c>
      <c r="H606" s="183">
        <v>1</v>
      </c>
      <c r="I606" s="184"/>
      <c r="J606" s="185">
        <f t="shared" si="134"/>
        <v>0</v>
      </c>
      <c r="K606" s="186"/>
      <c r="L606" s="187"/>
      <c r="M606" s="188" t="s">
        <v>1</v>
      </c>
      <c r="N606" s="189" t="s">
        <v>42</v>
      </c>
      <c r="P606" s="153">
        <f t="shared" si="135"/>
        <v>0</v>
      </c>
      <c r="Q606" s="153">
        <v>0</v>
      </c>
      <c r="R606" s="153">
        <f t="shared" si="136"/>
        <v>0</v>
      </c>
      <c r="S606" s="153">
        <v>0</v>
      </c>
      <c r="T606" s="154">
        <f t="shared" si="137"/>
        <v>0</v>
      </c>
      <c r="AR606" s="155" t="s">
        <v>481</v>
      </c>
      <c r="AT606" s="155" t="s">
        <v>454</v>
      </c>
      <c r="AU606" s="155" t="s">
        <v>88</v>
      </c>
      <c r="AY606" s="16" t="s">
        <v>317</v>
      </c>
      <c r="BE606" s="156">
        <f t="shared" si="138"/>
        <v>0</v>
      </c>
      <c r="BF606" s="156">
        <f t="shared" si="139"/>
        <v>0</v>
      </c>
      <c r="BG606" s="156">
        <f t="shared" si="140"/>
        <v>0</v>
      </c>
      <c r="BH606" s="156">
        <f t="shared" si="141"/>
        <v>0</v>
      </c>
      <c r="BI606" s="156">
        <f t="shared" si="142"/>
        <v>0</v>
      </c>
      <c r="BJ606" s="16" t="s">
        <v>88</v>
      </c>
      <c r="BK606" s="156">
        <f t="shared" si="143"/>
        <v>0</v>
      </c>
      <c r="BL606" s="16" t="s">
        <v>396</v>
      </c>
      <c r="BM606" s="155" t="s">
        <v>11605</v>
      </c>
    </row>
    <row r="607" spans="2:65" s="1" customFormat="1" ht="16.5" customHeight="1">
      <c r="B607" s="142"/>
      <c r="C607" s="179" t="s">
        <v>5587</v>
      </c>
      <c r="D607" s="179" t="s">
        <v>454</v>
      </c>
      <c r="E607" s="180" t="s">
        <v>11606</v>
      </c>
      <c r="F607" s="181" t="s">
        <v>11607</v>
      </c>
      <c r="G607" s="182" t="s">
        <v>467</v>
      </c>
      <c r="H607" s="183">
        <v>1</v>
      </c>
      <c r="I607" s="184"/>
      <c r="J607" s="185">
        <f t="shared" si="134"/>
        <v>0</v>
      </c>
      <c r="K607" s="186"/>
      <c r="L607" s="187"/>
      <c r="M607" s="188" t="s">
        <v>1</v>
      </c>
      <c r="N607" s="189" t="s">
        <v>42</v>
      </c>
      <c r="P607" s="153">
        <f t="shared" si="135"/>
        <v>0</v>
      </c>
      <c r="Q607" s="153">
        <v>0</v>
      </c>
      <c r="R607" s="153">
        <f t="shared" si="136"/>
        <v>0</v>
      </c>
      <c r="S607" s="153">
        <v>0</v>
      </c>
      <c r="T607" s="154">
        <f t="shared" si="137"/>
        <v>0</v>
      </c>
      <c r="AR607" s="155" t="s">
        <v>481</v>
      </c>
      <c r="AT607" s="155" t="s">
        <v>454</v>
      </c>
      <c r="AU607" s="155" t="s">
        <v>88</v>
      </c>
      <c r="AY607" s="16" t="s">
        <v>317</v>
      </c>
      <c r="BE607" s="156">
        <f t="shared" si="138"/>
        <v>0</v>
      </c>
      <c r="BF607" s="156">
        <f t="shared" si="139"/>
        <v>0</v>
      </c>
      <c r="BG607" s="156">
        <f t="shared" si="140"/>
        <v>0</v>
      </c>
      <c r="BH607" s="156">
        <f t="shared" si="141"/>
        <v>0</v>
      </c>
      <c r="BI607" s="156">
        <f t="shared" si="142"/>
        <v>0</v>
      </c>
      <c r="BJ607" s="16" t="s">
        <v>88</v>
      </c>
      <c r="BK607" s="156">
        <f t="shared" si="143"/>
        <v>0</v>
      </c>
      <c r="BL607" s="16" t="s">
        <v>396</v>
      </c>
      <c r="BM607" s="155" t="s">
        <v>11608</v>
      </c>
    </row>
    <row r="608" spans="2:65" s="1" customFormat="1" ht="16.5" customHeight="1">
      <c r="B608" s="142"/>
      <c r="C608" s="179" t="s">
        <v>5599</v>
      </c>
      <c r="D608" s="179" t="s">
        <v>454</v>
      </c>
      <c r="E608" s="180" t="s">
        <v>11103</v>
      </c>
      <c r="F608" s="181" t="s">
        <v>11104</v>
      </c>
      <c r="G608" s="182" t="s">
        <v>467</v>
      </c>
      <c r="H608" s="183">
        <v>1</v>
      </c>
      <c r="I608" s="184"/>
      <c r="J608" s="185">
        <f t="shared" si="134"/>
        <v>0</v>
      </c>
      <c r="K608" s="186"/>
      <c r="L608" s="187"/>
      <c r="M608" s="188" t="s">
        <v>1</v>
      </c>
      <c r="N608" s="189" t="s">
        <v>42</v>
      </c>
      <c r="P608" s="153">
        <f t="shared" si="135"/>
        <v>0</v>
      </c>
      <c r="Q608" s="153">
        <v>0</v>
      </c>
      <c r="R608" s="153">
        <f t="shared" si="136"/>
        <v>0</v>
      </c>
      <c r="S608" s="153">
        <v>0</v>
      </c>
      <c r="T608" s="154">
        <f t="shared" si="137"/>
        <v>0</v>
      </c>
      <c r="AR608" s="155" t="s">
        <v>481</v>
      </c>
      <c r="AT608" s="155" t="s">
        <v>454</v>
      </c>
      <c r="AU608" s="155" t="s">
        <v>88</v>
      </c>
      <c r="AY608" s="16" t="s">
        <v>317</v>
      </c>
      <c r="BE608" s="156">
        <f t="shared" si="138"/>
        <v>0</v>
      </c>
      <c r="BF608" s="156">
        <f t="shared" si="139"/>
        <v>0</v>
      </c>
      <c r="BG608" s="156">
        <f t="shared" si="140"/>
        <v>0</v>
      </c>
      <c r="BH608" s="156">
        <f t="shared" si="141"/>
        <v>0</v>
      </c>
      <c r="BI608" s="156">
        <f t="shared" si="142"/>
        <v>0</v>
      </c>
      <c r="BJ608" s="16" t="s">
        <v>88</v>
      </c>
      <c r="BK608" s="156">
        <f t="shared" si="143"/>
        <v>0</v>
      </c>
      <c r="BL608" s="16" t="s">
        <v>396</v>
      </c>
      <c r="BM608" s="155" t="s">
        <v>11609</v>
      </c>
    </row>
    <row r="609" spans="2:65" s="1" customFormat="1" ht="16.5" customHeight="1">
      <c r="B609" s="142"/>
      <c r="C609" s="179" t="s">
        <v>5608</v>
      </c>
      <c r="D609" s="179" t="s">
        <v>454</v>
      </c>
      <c r="E609" s="180" t="s">
        <v>10666</v>
      </c>
      <c r="F609" s="181" t="s">
        <v>10667</v>
      </c>
      <c r="G609" s="182" t="s">
        <v>10668</v>
      </c>
      <c r="H609" s="183">
        <v>8</v>
      </c>
      <c r="I609" s="184"/>
      <c r="J609" s="185">
        <f t="shared" si="134"/>
        <v>0</v>
      </c>
      <c r="K609" s="186"/>
      <c r="L609" s="187"/>
      <c r="M609" s="188" t="s">
        <v>1</v>
      </c>
      <c r="N609" s="189" t="s">
        <v>42</v>
      </c>
      <c r="P609" s="153">
        <f t="shared" si="135"/>
        <v>0</v>
      </c>
      <c r="Q609" s="153">
        <v>0</v>
      </c>
      <c r="R609" s="153">
        <f t="shared" si="136"/>
        <v>0</v>
      </c>
      <c r="S609" s="153">
        <v>0</v>
      </c>
      <c r="T609" s="154">
        <f t="shared" si="137"/>
        <v>0</v>
      </c>
      <c r="AR609" s="155" t="s">
        <v>481</v>
      </c>
      <c r="AT609" s="155" t="s">
        <v>454</v>
      </c>
      <c r="AU609" s="155" t="s">
        <v>88</v>
      </c>
      <c r="AY609" s="16" t="s">
        <v>317</v>
      </c>
      <c r="BE609" s="156">
        <f t="shared" si="138"/>
        <v>0</v>
      </c>
      <c r="BF609" s="156">
        <f t="shared" si="139"/>
        <v>0</v>
      </c>
      <c r="BG609" s="156">
        <f t="shared" si="140"/>
        <v>0</v>
      </c>
      <c r="BH609" s="156">
        <f t="shared" si="141"/>
        <v>0</v>
      </c>
      <c r="BI609" s="156">
        <f t="shared" si="142"/>
        <v>0</v>
      </c>
      <c r="BJ609" s="16" t="s">
        <v>88</v>
      </c>
      <c r="BK609" s="156">
        <f t="shared" si="143"/>
        <v>0</v>
      </c>
      <c r="BL609" s="16" t="s">
        <v>396</v>
      </c>
      <c r="BM609" s="155" t="s">
        <v>11610</v>
      </c>
    </row>
    <row r="610" spans="2:65" s="1" customFormat="1" ht="16.5" customHeight="1">
      <c r="B610" s="142"/>
      <c r="C610" s="179" t="s">
        <v>5612</v>
      </c>
      <c r="D610" s="179" t="s">
        <v>454</v>
      </c>
      <c r="E610" s="180" t="s">
        <v>10670</v>
      </c>
      <c r="F610" s="181" t="s">
        <v>10671</v>
      </c>
      <c r="G610" s="182" t="s">
        <v>10668</v>
      </c>
      <c r="H610" s="183">
        <v>12</v>
      </c>
      <c r="I610" s="184"/>
      <c r="J610" s="185">
        <f t="shared" si="134"/>
        <v>0</v>
      </c>
      <c r="K610" s="186"/>
      <c r="L610" s="187"/>
      <c r="M610" s="188" t="s">
        <v>1</v>
      </c>
      <c r="N610" s="189" t="s">
        <v>42</v>
      </c>
      <c r="P610" s="153">
        <f t="shared" si="135"/>
        <v>0</v>
      </c>
      <c r="Q610" s="153">
        <v>0</v>
      </c>
      <c r="R610" s="153">
        <f t="shared" si="136"/>
        <v>0</v>
      </c>
      <c r="S610" s="153">
        <v>0</v>
      </c>
      <c r="T610" s="154">
        <f t="shared" si="137"/>
        <v>0</v>
      </c>
      <c r="AR610" s="155" t="s">
        <v>481</v>
      </c>
      <c r="AT610" s="155" t="s">
        <v>454</v>
      </c>
      <c r="AU610" s="155" t="s">
        <v>88</v>
      </c>
      <c r="AY610" s="16" t="s">
        <v>317</v>
      </c>
      <c r="BE610" s="156">
        <f t="shared" si="138"/>
        <v>0</v>
      </c>
      <c r="BF610" s="156">
        <f t="shared" si="139"/>
        <v>0</v>
      </c>
      <c r="BG610" s="156">
        <f t="shared" si="140"/>
        <v>0</v>
      </c>
      <c r="BH610" s="156">
        <f t="shared" si="141"/>
        <v>0</v>
      </c>
      <c r="BI610" s="156">
        <f t="shared" si="142"/>
        <v>0</v>
      </c>
      <c r="BJ610" s="16" t="s">
        <v>88</v>
      </c>
      <c r="BK610" s="156">
        <f t="shared" si="143"/>
        <v>0</v>
      </c>
      <c r="BL610" s="16" t="s">
        <v>396</v>
      </c>
      <c r="BM610" s="155" t="s">
        <v>11611</v>
      </c>
    </row>
    <row r="611" spans="2:65" s="1" customFormat="1" ht="16.5" customHeight="1">
      <c r="B611" s="142"/>
      <c r="C611" s="179" t="s">
        <v>5616</v>
      </c>
      <c r="D611" s="179" t="s">
        <v>454</v>
      </c>
      <c r="E611" s="180" t="s">
        <v>10673</v>
      </c>
      <c r="F611" s="181" t="s">
        <v>10674</v>
      </c>
      <c r="G611" s="182" t="s">
        <v>10668</v>
      </c>
      <c r="H611" s="183">
        <v>10</v>
      </c>
      <c r="I611" s="184"/>
      <c r="J611" s="185">
        <f t="shared" si="134"/>
        <v>0</v>
      </c>
      <c r="K611" s="186"/>
      <c r="L611" s="187"/>
      <c r="M611" s="188" t="s">
        <v>1</v>
      </c>
      <c r="N611" s="189" t="s">
        <v>42</v>
      </c>
      <c r="P611" s="153">
        <f t="shared" si="135"/>
        <v>0</v>
      </c>
      <c r="Q611" s="153">
        <v>0</v>
      </c>
      <c r="R611" s="153">
        <f t="shared" si="136"/>
        <v>0</v>
      </c>
      <c r="S611" s="153">
        <v>0</v>
      </c>
      <c r="T611" s="154">
        <f t="shared" si="137"/>
        <v>0</v>
      </c>
      <c r="AR611" s="155" t="s">
        <v>481</v>
      </c>
      <c r="AT611" s="155" t="s">
        <v>454</v>
      </c>
      <c r="AU611" s="155" t="s">
        <v>88</v>
      </c>
      <c r="AY611" s="16" t="s">
        <v>317</v>
      </c>
      <c r="BE611" s="156">
        <f t="shared" si="138"/>
        <v>0</v>
      </c>
      <c r="BF611" s="156">
        <f t="shared" si="139"/>
        <v>0</v>
      </c>
      <c r="BG611" s="156">
        <f t="shared" si="140"/>
        <v>0</v>
      </c>
      <c r="BH611" s="156">
        <f t="shared" si="141"/>
        <v>0</v>
      </c>
      <c r="BI611" s="156">
        <f t="shared" si="142"/>
        <v>0</v>
      </c>
      <c r="BJ611" s="16" t="s">
        <v>88</v>
      </c>
      <c r="BK611" s="156">
        <f t="shared" si="143"/>
        <v>0</v>
      </c>
      <c r="BL611" s="16" t="s">
        <v>396</v>
      </c>
      <c r="BM611" s="155" t="s">
        <v>11612</v>
      </c>
    </row>
    <row r="612" spans="2:65" s="1" customFormat="1" ht="16.5" customHeight="1">
      <c r="B612" s="142"/>
      <c r="C612" s="179" t="s">
        <v>5620</v>
      </c>
      <c r="D612" s="179" t="s">
        <v>454</v>
      </c>
      <c r="E612" s="180" t="s">
        <v>11613</v>
      </c>
      <c r="F612" s="181" t="s">
        <v>10683</v>
      </c>
      <c r="G612" s="182" t="s">
        <v>7005</v>
      </c>
      <c r="H612" s="183">
        <v>1</v>
      </c>
      <c r="I612" s="184"/>
      <c r="J612" s="185">
        <f t="shared" si="134"/>
        <v>0</v>
      </c>
      <c r="K612" s="186"/>
      <c r="L612" s="187"/>
      <c r="M612" s="188" t="s">
        <v>1</v>
      </c>
      <c r="N612" s="189" t="s">
        <v>42</v>
      </c>
      <c r="P612" s="153">
        <f t="shared" si="135"/>
        <v>0</v>
      </c>
      <c r="Q612" s="153">
        <v>0</v>
      </c>
      <c r="R612" s="153">
        <f t="shared" si="136"/>
        <v>0</v>
      </c>
      <c r="S612" s="153">
        <v>0</v>
      </c>
      <c r="T612" s="154">
        <f t="shared" si="137"/>
        <v>0</v>
      </c>
      <c r="AR612" s="155" t="s">
        <v>481</v>
      </c>
      <c r="AT612" s="155" t="s">
        <v>454</v>
      </c>
      <c r="AU612" s="155" t="s">
        <v>88</v>
      </c>
      <c r="AY612" s="16" t="s">
        <v>317</v>
      </c>
      <c r="BE612" s="156">
        <f t="shared" si="138"/>
        <v>0</v>
      </c>
      <c r="BF612" s="156">
        <f t="shared" si="139"/>
        <v>0</v>
      </c>
      <c r="BG612" s="156">
        <f t="shared" si="140"/>
        <v>0</v>
      </c>
      <c r="BH612" s="156">
        <f t="shared" si="141"/>
        <v>0</v>
      </c>
      <c r="BI612" s="156">
        <f t="shared" si="142"/>
        <v>0</v>
      </c>
      <c r="BJ612" s="16" t="s">
        <v>88</v>
      </c>
      <c r="BK612" s="156">
        <f t="shared" si="143"/>
        <v>0</v>
      </c>
      <c r="BL612" s="16" t="s">
        <v>396</v>
      </c>
      <c r="BM612" s="155" t="s">
        <v>11614</v>
      </c>
    </row>
    <row r="613" spans="2:65" s="1" customFormat="1" ht="16.5" customHeight="1">
      <c r="B613" s="142"/>
      <c r="C613" s="179" t="s">
        <v>5624</v>
      </c>
      <c r="D613" s="179" t="s">
        <v>454</v>
      </c>
      <c r="E613" s="180" t="s">
        <v>11615</v>
      </c>
      <c r="F613" s="181" t="s">
        <v>11616</v>
      </c>
      <c r="G613" s="182" t="s">
        <v>7005</v>
      </c>
      <c r="H613" s="183">
        <v>1</v>
      </c>
      <c r="I613" s="184"/>
      <c r="J613" s="185">
        <f t="shared" si="134"/>
        <v>0</v>
      </c>
      <c r="K613" s="186"/>
      <c r="L613" s="187"/>
      <c r="M613" s="188" t="s">
        <v>1</v>
      </c>
      <c r="N613" s="189" t="s">
        <v>42</v>
      </c>
      <c r="P613" s="153">
        <f t="shared" si="135"/>
        <v>0</v>
      </c>
      <c r="Q613" s="153">
        <v>0</v>
      </c>
      <c r="R613" s="153">
        <f t="shared" si="136"/>
        <v>0</v>
      </c>
      <c r="S613" s="153">
        <v>0</v>
      </c>
      <c r="T613" s="154">
        <f t="shared" si="137"/>
        <v>0</v>
      </c>
      <c r="AR613" s="155" t="s">
        <v>481</v>
      </c>
      <c r="AT613" s="155" t="s">
        <v>454</v>
      </c>
      <c r="AU613" s="155" t="s">
        <v>88</v>
      </c>
      <c r="AY613" s="16" t="s">
        <v>317</v>
      </c>
      <c r="BE613" s="156">
        <f t="shared" si="138"/>
        <v>0</v>
      </c>
      <c r="BF613" s="156">
        <f t="shared" si="139"/>
        <v>0</v>
      </c>
      <c r="BG613" s="156">
        <f t="shared" si="140"/>
        <v>0</v>
      </c>
      <c r="BH613" s="156">
        <f t="shared" si="141"/>
        <v>0</v>
      </c>
      <c r="BI613" s="156">
        <f t="shared" si="142"/>
        <v>0</v>
      </c>
      <c r="BJ613" s="16" t="s">
        <v>88</v>
      </c>
      <c r="BK613" s="156">
        <f t="shared" si="143"/>
        <v>0</v>
      </c>
      <c r="BL613" s="16" t="s">
        <v>396</v>
      </c>
      <c r="BM613" s="155" t="s">
        <v>11617</v>
      </c>
    </row>
    <row r="614" spans="2:65" s="1" customFormat="1" ht="16.5" customHeight="1">
      <c r="B614" s="142"/>
      <c r="C614" s="179" t="s">
        <v>5646</v>
      </c>
      <c r="D614" s="179" t="s">
        <v>454</v>
      </c>
      <c r="E614" s="180" t="s">
        <v>10687</v>
      </c>
      <c r="F614" s="181" t="s">
        <v>10688</v>
      </c>
      <c r="G614" s="182" t="s">
        <v>467</v>
      </c>
      <c r="H614" s="183">
        <v>1</v>
      </c>
      <c r="I614" s="184"/>
      <c r="J614" s="185">
        <f t="shared" si="134"/>
        <v>0</v>
      </c>
      <c r="K614" s="186"/>
      <c r="L614" s="187"/>
      <c r="M614" s="188" t="s">
        <v>1</v>
      </c>
      <c r="N614" s="189" t="s">
        <v>42</v>
      </c>
      <c r="P614" s="153">
        <f t="shared" si="135"/>
        <v>0</v>
      </c>
      <c r="Q614" s="153">
        <v>0</v>
      </c>
      <c r="R614" s="153">
        <f t="shared" si="136"/>
        <v>0</v>
      </c>
      <c r="S614" s="153">
        <v>0</v>
      </c>
      <c r="T614" s="154">
        <f t="shared" si="137"/>
        <v>0</v>
      </c>
      <c r="AR614" s="155" t="s">
        <v>481</v>
      </c>
      <c r="AT614" s="155" t="s">
        <v>454</v>
      </c>
      <c r="AU614" s="155" t="s">
        <v>88</v>
      </c>
      <c r="AY614" s="16" t="s">
        <v>317</v>
      </c>
      <c r="BE614" s="156">
        <f t="shared" si="138"/>
        <v>0</v>
      </c>
      <c r="BF614" s="156">
        <f t="shared" si="139"/>
        <v>0</v>
      </c>
      <c r="BG614" s="156">
        <f t="shared" si="140"/>
        <v>0</v>
      </c>
      <c r="BH614" s="156">
        <f t="shared" si="141"/>
        <v>0</v>
      </c>
      <c r="BI614" s="156">
        <f t="shared" si="142"/>
        <v>0</v>
      </c>
      <c r="BJ614" s="16" t="s">
        <v>88</v>
      </c>
      <c r="BK614" s="156">
        <f t="shared" si="143"/>
        <v>0</v>
      </c>
      <c r="BL614" s="16" t="s">
        <v>396</v>
      </c>
      <c r="BM614" s="155" t="s">
        <v>11618</v>
      </c>
    </row>
    <row r="615" spans="2:65" s="1" customFormat="1" ht="33" customHeight="1">
      <c r="B615" s="142"/>
      <c r="C615" s="179" t="s">
        <v>5665</v>
      </c>
      <c r="D615" s="179" t="s">
        <v>454</v>
      </c>
      <c r="E615" s="180" t="s">
        <v>11619</v>
      </c>
      <c r="F615" s="181" t="s">
        <v>11620</v>
      </c>
      <c r="G615" s="182" t="s">
        <v>467</v>
      </c>
      <c r="H615" s="183">
        <v>1</v>
      </c>
      <c r="I615" s="184"/>
      <c r="J615" s="185">
        <f t="shared" si="134"/>
        <v>0</v>
      </c>
      <c r="K615" s="186"/>
      <c r="L615" s="187"/>
      <c r="M615" s="188" t="s">
        <v>1</v>
      </c>
      <c r="N615" s="189" t="s">
        <v>42</v>
      </c>
      <c r="P615" s="153">
        <f t="shared" si="135"/>
        <v>0</v>
      </c>
      <c r="Q615" s="153">
        <v>0</v>
      </c>
      <c r="R615" s="153">
        <f t="shared" si="136"/>
        <v>0</v>
      </c>
      <c r="S615" s="153">
        <v>0</v>
      </c>
      <c r="T615" s="154">
        <f t="shared" si="137"/>
        <v>0</v>
      </c>
      <c r="AR615" s="155" t="s">
        <v>481</v>
      </c>
      <c r="AT615" s="155" t="s">
        <v>454</v>
      </c>
      <c r="AU615" s="155" t="s">
        <v>88</v>
      </c>
      <c r="AY615" s="16" t="s">
        <v>317</v>
      </c>
      <c r="BE615" s="156">
        <f t="shared" si="138"/>
        <v>0</v>
      </c>
      <c r="BF615" s="156">
        <f t="shared" si="139"/>
        <v>0</v>
      </c>
      <c r="BG615" s="156">
        <f t="shared" si="140"/>
        <v>0</v>
      </c>
      <c r="BH615" s="156">
        <f t="shared" si="141"/>
        <v>0</v>
      </c>
      <c r="BI615" s="156">
        <f t="shared" si="142"/>
        <v>0</v>
      </c>
      <c r="BJ615" s="16" t="s">
        <v>88</v>
      </c>
      <c r="BK615" s="156">
        <f t="shared" si="143"/>
        <v>0</v>
      </c>
      <c r="BL615" s="16" t="s">
        <v>396</v>
      </c>
      <c r="BM615" s="155" t="s">
        <v>11621</v>
      </c>
    </row>
    <row r="616" spans="2:65" s="1" customFormat="1" ht="33" customHeight="1">
      <c r="B616" s="142"/>
      <c r="C616" s="179" t="s">
        <v>5669</v>
      </c>
      <c r="D616" s="179" t="s">
        <v>454</v>
      </c>
      <c r="E616" s="180" t="s">
        <v>11622</v>
      </c>
      <c r="F616" s="181" t="s">
        <v>11623</v>
      </c>
      <c r="G616" s="182" t="s">
        <v>467</v>
      </c>
      <c r="H616" s="183">
        <v>1</v>
      </c>
      <c r="I616" s="184"/>
      <c r="J616" s="185">
        <f t="shared" si="134"/>
        <v>0</v>
      </c>
      <c r="K616" s="186"/>
      <c r="L616" s="187"/>
      <c r="M616" s="188" t="s">
        <v>1</v>
      </c>
      <c r="N616" s="189" t="s">
        <v>42</v>
      </c>
      <c r="P616" s="153">
        <f t="shared" si="135"/>
        <v>0</v>
      </c>
      <c r="Q616" s="153">
        <v>0</v>
      </c>
      <c r="R616" s="153">
        <f t="shared" si="136"/>
        <v>0</v>
      </c>
      <c r="S616" s="153">
        <v>0</v>
      </c>
      <c r="T616" s="154">
        <f t="shared" si="137"/>
        <v>0</v>
      </c>
      <c r="AR616" s="155" t="s">
        <v>481</v>
      </c>
      <c r="AT616" s="155" t="s">
        <v>454</v>
      </c>
      <c r="AU616" s="155" t="s">
        <v>88</v>
      </c>
      <c r="AY616" s="16" t="s">
        <v>317</v>
      </c>
      <c r="BE616" s="156">
        <f t="shared" si="138"/>
        <v>0</v>
      </c>
      <c r="BF616" s="156">
        <f t="shared" si="139"/>
        <v>0</v>
      </c>
      <c r="BG616" s="156">
        <f t="shared" si="140"/>
        <v>0</v>
      </c>
      <c r="BH616" s="156">
        <f t="shared" si="141"/>
        <v>0</v>
      </c>
      <c r="BI616" s="156">
        <f t="shared" si="142"/>
        <v>0</v>
      </c>
      <c r="BJ616" s="16" t="s">
        <v>88</v>
      </c>
      <c r="BK616" s="156">
        <f t="shared" si="143"/>
        <v>0</v>
      </c>
      <c r="BL616" s="16" t="s">
        <v>396</v>
      </c>
      <c r="BM616" s="155" t="s">
        <v>11624</v>
      </c>
    </row>
    <row r="617" spans="2:65" s="1" customFormat="1" ht="33" customHeight="1">
      <c r="B617" s="142"/>
      <c r="C617" s="179" t="s">
        <v>5673</v>
      </c>
      <c r="D617" s="179" t="s">
        <v>454</v>
      </c>
      <c r="E617" s="180" t="s">
        <v>11625</v>
      </c>
      <c r="F617" s="181" t="s">
        <v>11626</v>
      </c>
      <c r="G617" s="182" t="s">
        <v>467</v>
      </c>
      <c r="H617" s="183">
        <v>1</v>
      </c>
      <c r="I617" s="184"/>
      <c r="J617" s="185">
        <f t="shared" si="134"/>
        <v>0</v>
      </c>
      <c r="K617" s="186"/>
      <c r="L617" s="187"/>
      <c r="M617" s="188" t="s">
        <v>1</v>
      </c>
      <c r="N617" s="189" t="s">
        <v>42</v>
      </c>
      <c r="P617" s="153">
        <f t="shared" si="135"/>
        <v>0</v>
      </c>
      <c r="Q617" s="153">
        <v>0</v>
      </c>
      <c r="R617" s="153">
        <f t="shared" si="136"/>
        <v>0</v>
      </c>
      <c r="S617" s="153">
        <v>0</v>
      </c>
      <c r="T617" s="154">
        <f t="shared" si="137"/>
        <v>0</v>
      </c>
      <c r="AR617" s="155" t="s">
        <v>481</v>
      </c>
      <c r="AT617" s="155" t="s">
        <v>454</v>
      </c>
      <c r="AU617" s="155" t="s">
        <v>88</v>
      </c>
      <c r="AY617" s="16" t="s">
        <v>317</v>
      </c>
      <c r="BE617" s="156">
        <f t="shared" si="138"/>
        <v>0</v>
      </c>
      <c r="BF617" s="156">
        <f t="shared" si="139"/>
        <v>0</v>
      </c>
      <c r="BG617" s="156">
        <f t="shared" si="140"/>
        <v>0</v>
      </c>
      <c r="BH617" s="156">
        <f t="shared" si="141"/>
        <v>0</v>
      </c>
      <c r="BI617" s="156">
        <f t="shared" si="142"/>
        <v>0</v>
      </c>
      <c r="BJ617" s="16" t="s">
        <v>88</v>
      </c>
      <c r="BK617" s="156">
        <f t="shared" si="143"/>
        <v>0</v>
      </c>
      <c r="BL617" s="16" t="s">
        <v>396</v>
      </c>
      <c r="BM617" s="155" t="s">
        <v>11627</v>
      </c>
    </row>
    <row r="618" spans="2:65" s="1" customFormat="1" ht="33" customHeight="1">
      <c r="B618" s="142"/>
      <c r="C618" s="179" t="s">
        <v>5677</v>
      </c>
      <c r="D618" s="179" t="s">
        <v>454</v>
      </c>
      <c r="E618" s="180" t="s">
        <v>11628</v>
      </c>
      <c r="F618" s="181" t="s">
        <v>11629</v>
      </c>
      <c r="G618" s="182" t="s">
        <v>467</v>
      </c>
      <c r="H618" s="183">
        <v>1</v>
      </c>
      <c r="I618" s="184"/>
      <c r="J618" s="185">
        <f t="shared" si="134"/>
        <v>0</v>
      </c>
      <c r="K618" s="186"/>
      <c r="L618" s="187"/>
      <c r="M618" s="188" t="s">
        <v>1</v>
      </c>
      <c r="N618" s="189" t="s">
        <v>42</v>
      </c>
      <c r="P618" s="153">
        <f t="shared" si="135"/>
        <v>0</v>
      </c>
      <c r="Q618" s="153">
        <v>0</v>
      </c>
      <c r="R618" s="153">
        <f t="shared" si="136"/>
        <v>0</v>
      </c>
      <c r="S618" s="153">
        <v>0</v>
      </c>
      <c r="T618" s="154">
        <f t="shared" si="137"/>
        <v>0</v>
      </c>
      <c r="AR618" s="155" t="s">
        <v>481</v>
      </c>
      <c r="AT618" s="155" t="s">
        <v>454</v>
      </c>
      <c r="AU618" s="155" t="s">
        <v>88</v>
      </c>
      <c r="AY618" s="16" t="s">
        <v>317</v>
      </c>
      <c r="BE618" s="156">
        <f t="shared" si="138"/>
        <v>0</v>
      </c>
      <c r="BF618" s="156">
        <f t="shared" si="139"/>
        <v>0</v>
      </c>
      <c r="BG618" s="156">
        <f t="shared" si="140"/>
        <v>0</v>
      </c>
      <c r="BH618" s="156">
        <f t="shared" si="141"/>
        <v>0</v>
      </c>
      <c r="BI618" s="156">
        <f t="shared" si="142"/>
        <v>0</v>
      </c>
      <c r="BJ618" s="16" t="s">
        <v>88</v>
      </c>
      <c r="BK618" s="156">
        <f t="shared" si="143"/>
        <v>0</v>
      </c>
      <c r="BL618" s="16" t="s">
        <v>396</v>
      </c>
      <c r="BM618" s="155" t="s">
        <v>11630</v>
      </c>
    </row>
    <row r="619" spans="2:65" s="1" customFormat="1" ht="33" customHeight="1">
      <c r="B619" s="142"/>
      <c r="C619" s="179" t="s">
        <v>5681</v>
      </c>
      <c r="D619" s="179" t="s">
        <v>454</v>
      </c>
      <c r="E619" s="180" t="s">
        <v>11631</v>
      </c>
      <c r="F619" s="181" t="s">
        <v>11632</v>
      </c>
      <c r="G619" s="182" t="s">
        <v>467</v>
      </c>
      <c r="H619" s="183">
        <v>1</v>
      </c>
      <c r="I619" s="184"/>
      <c r="J619" s="185">
        <f t="shared" si="134"/>
        <v>0</v>
      </c>
      <c r="K619" s="186"/>
      <c r="L619" s="187"/>
      <c r="M619" s="188" t="s">
        <v>1</v>
      </c>
      <c r="N619" s="189" t="s">
        <v>42</v>
      </c>
      <c r="P619" s="153">
        <f t="shared" si="135"/>
        <v>0</v>
      </c>
      <c r="Q619" s="153">
        <v>0</v>
      </c>
      <c r="R619" s="153">
        <f t="shared" si="136"/>
        <v>0</v>
      </c>
      <c r="S619" s="153">
        <v>0</v>
      </c>
      <c r="T619" s="154">
        <f t="shared" si="137"/>
        <v>0</v>
      </c>
      <c r="AR619" s="155" t="s">
        <v>481</v>
      </c>
      <c r="AT619" s="155" t="s">
        <v>454</v>
      </c>
      <c r="AU619" s="155" t="s">
        <v>88</v>
      </c>
      <c r="AY619" s="16" t="s">
        <v>317</v>
      </c>
      <c r="BE619" s="156">
        <f t="shared" si="138"/>
        <v>0</v>
      </c>
      <c r="BF619" s="156">
        <f t="shared" si="139"/>
        <v>0</v>
      </c>
      <c r="BG619" s="156">
        <f t="shared" si="140"/>
        <v>0</v>
      </c>
      <c r="BH619" s="156">
        <f t="shared" si="141"/>
        <v>0</v>
      </c>
      <c r="BI619" s="156">
        <f t="shared" si="142"/>
        <v>0</v>
      </c>
      <c r="BJ619" s="16" t="s">
        <v>88</v>
      </c>
      <c r="BK619" s="156">
        <f t="shared" si="143"/>
        <v>0</v>
      </c>
      <c r="BL619" s="16" t="s">
        <v>396</v>
      </c>
      <c r="BM619" s="155" t="s">
        <v>11633</v>
      </c>
    </row>
    <row r="620" spans="2:65" s="1" customFormat="1" ht="33" customHeight="1">
      <c r="B620" s="142"/>
      <c r="C620" s="179" t="s">
        <v>5685</v>
      </c>
      <c r="D620" s="179" t="s">
        <v>454</v>
      </c>
      <c r="E620" s="180" t="s">
        <v>11634</v>
      </c>
      <c r="F620" s="181" t="s">
        <v>11635</v>
      </c>
      <c r="G620" s="182" t="s">
        <v>467</v>
      </c>
      <c r="H620" s="183">
        <v>1</v>
      </c>
      <c r="I620" s="184"/>
      <c r="J620" s="185">
        <f t="shared" si="134"/>
        <v>0</v>
      </c>
      <c r="K620" s="186"/>
      <c r="L620" s="187"/>
      <c r="M620" s="188" t="s">
        <v>1</v>
      </c>
      <c r="N620" s="189" t="s">
        <v>42</v>
      </c>
      <c r="P620" s="153">
        <f t="shared" si="135"/>
        <v>0</v>
      </c>
      <c r="Q620" s="153">
        <v>0</v>
      </c>
      <c r="R620" s="153">
        <f t="shared" si="136"/>
        <v>0</v>
      </c>
      <c r="S620" s="153">
        <v>0</v>
      </c>
      <c r="T620" s="154">
        <f t="shared" si="137"/>
        <v>0</v>
      </c>
      <c r="AR620" s="155" t="s">
        <v>481</v>
      </c>
      <c r="AT620" s="155" t="s">
        <v>454</v>
      </c>
      <c r="AU620" s="155" t="s">
        <v>88</v>
      </c>
      <c r="AY620" s="16" t="s">
        <v>317</v>
      </c>
      <c r="BE620" s="156">
        <f t="shared" si="138"/>
        <v>0</v>
      </c>
      <c r="BF620" s="156">
        <f t="shared" si="139"/>
        <v>0</v>
      </c>
      <c r="BG620" s="156">
        <f t="shared" si="140"/>
        <v>0</v>
      </c>
      <c r="BH620" s="156">
        <f t="shared" si="141"/>
        <v>0</v>
      </c>
      <c r="BI620" s="156">
        <f t="shared" si="142"/>
        <v>0</v>
      </c>
      <c r="BJ620" s="16" t="s">
        <v>88</v>
      </c>
      <c r="BK620" s="156">
        <f t="shared" si="143"/>
        <v>0</v>
      </c>
      <c r="BL620" s="16" t="s">
        <v>396</v>
      </c>
      <c r="BM620" s="155" t="s">
        <v>11636</v>
      </c>
    </row>
    <row r="621" spans="2:65" s="1" customFormat="1" ht="33" customHeight="1">
      <c r="B621" s="142"/>
      <c r="C621" s="179" t="s">
        <v>5689</v>
      </c>
      <c r="D621" s="179" t="s">
        <v>454</v>
      </c>
      <c r="E621" s="180" t="s">
        <v>11637</v>
      </c>
      <c r="F621" s="181" t="s">
        <v>11638</v>
      </c>
      <c r="G621" s="182" t="s">
        <v>467</v>
      </c>
      <c r="H621" s="183">
        <v>1</v>
      </c>
      <c r="I621" s="184"/>
      <c r="J621" s="185">
        <f t="shared" si="134"/>
        <v>0</v>
      </c>
      <c r="K621" s="186"/>
      <c r="L621" s="187"/>
      <c r="M621" s="188" t="s">
        <v>1</v>
      </c>
      <c r="N621" s="189" t="s">
        <v>42</v>
      </c>
      <c r="P621" s="153">
        <f t="shared" si="135"/>
        <v>0</v>
      </c>
      <c r="Q621" s="153">
        <v>0</v>
      </c>
      <c r="R621" s="153">
        <f t="shared" si="136"/>
        <v>0</v>
      </c>
      <c r="S621" s="153">
        <v>0</v>
      </c>
      <c r="T621" s="154">
        <f t="shared" si="137"/>
        <v>0</v>
      </c>
      <c r="AR621" s="155" t="s">
        <v>481</v>
      </c>
      <c r="AT621" s="155" t="s">
        <v>454</v>
      </c>
      <c r="AU621" s="155" t="s">
        <v>88</v>
      </c>
      <c r="AY621" s="16" t="s">
        <v>317</v>
      </c>
      <c r="BE621" s="156">
        <f t="shared" si="138"/>
        <v>0</v>
      </c>
      <c r="BF621" s="156">
        <f t="shared" si="139"/>
        <v>0</v>
      </c>
      <c r="BG621" s="156">
        <f t="shared" si="140"/>
        <v>0</v>
      </c>
      <c r="BH621" s="156">
        <f t="shared" si="141"/>
        <v>0</v>
      </c>
      <c r="BI621" s="156">
        <f t="shared" si="142"/>
        <v>0</v>
      </c>
      <c r="BJ621" s="16" t="s">
        <v>88</v>
      </c>
      <c r="BK621" s="156">
        <f t="shared" si="143"/>
        <v>0</v>
      </c>
      <c r="BL621" s="16" t="s">
        <v>396</v>
      </c>
      <c r="BM621" s="155" t="s">
        <v>11639</v>
      </c>
    </row>
    <row r="622" spans="2:65" s="1" customFormat="1" ht="16.5" customHeight="1">
      <c r="B622" s="142"/>
      <c r="C622" s="179" t="s">
        <v>5693</v>
      </c>
      <c r="D622" s="179" t="s">
        <v>454</v>
      </c>
      <c r="E622" s="180" t="s">
        <v>11640</v>
      </c>
      <c r="F622" s="181" t="s">
        <v>11641</v>
      </c>
      <c r="G622" s="182" t="s">
        <v>467</v>
      </c>
      <c r="H622" s="183">
        <v>16</v>
      </c>
      <c r="I622" s="184"/>
      <c r="J622" s="185">
        <f t="shared" si="134"/>
        <v>0</v>
      </c>
      <c r="K622" s="186"/>
      <c r="L622" s="187"/>
      <c r="M622" s="188" t="s">
        <v>1</v>
      </c>
      <c r="N622" s="189" t="s">
        <v>42</v>
      </c>
      <c r="P622" s="153">
        <f t="shared" si="135"/>
        <v>0</v>
      </c>
      <c r="Q622" s="153">
        <v>0</v>
      </c>
      <c r="R622" s="153">
        <f t="shared" si="136"/>
        <v>0</v>
      </c>
      <c r="S622" s="153">
        <v>0</v>
      </c>
      <c r="T622" s="154">
        <f t="shared" si="137"/>
        <v>0</v>
      </c>
      <c r="AR622" s="155" t="s">
        <v>481</v>
      </c>
      <c r="AT622" s="155" t="s">
        <v>454</v>
      </c>
      <c r="AU622" s="155" t="s">
        <v>88</v>
      </c>
      <c r="AY622" s="16" t="s">
        <v>317</v>
      </c>
      <c r="BE622" s="156">
        <f t="shared" si="138"/>
        <v>0</v>
      </c>
      <c r="BF622" s="156">
        <f t="shared" si="139"/>
        <v>0</v>
      </c>
      <c r="BG622" s="156">
        <f t="shared" si="140"/>
        <v>0</v>
      </c>
      <c r="BH622" s="156">
        <f t="shared" si="141"/>
        <v>0</v>
      </c>
      <c r="BI622" s="156">
        <f t="shared" si="142"/>
        <v>0</v>
      </c>
      <c r="BJ622" s="16" t="s">
        <v>88</v>
      </c>
      <c r="BK622" s="156">
        <f t="shared" si="143"/>
        <v>0</v>
      </c>
      <c r="BL622" s="16" t="s">
        <v>396</v>
      </c>
      <c r="BM622" s="155" t="s">
        <v>11642</v>
      </c>
    </row>
    <row r="623" spans="2:65" s="1" customFormat="1" ht="16.5" customHeight="1">
      <c r="B623" s="142"/>
      <c r="C623" s="179" t="s">
        <v>5697</v>
      </c>
      <c r="D623" s="179" t="s">
        <v>454</v>
      </c>
      <c r="E623" s="180" t="s">
        <v>11643</v>
      </c>
      <c r="F623" s="181" t="s">
        <v>11644</v>
      </c>
      <c r="G623" s="182" t="s">
        <v>467</v>
      </c>
      <c r="H623" s="183">
        <v>17</v>
      </c>
      <c r="I623" s="184"/>
      <c r="J623" s="185">
        <f t="shared" si="134"/>
        <v>0</v>
      </c>
      <c r="K623" s="186"/>
      <c r="L623" s="187"/>
      <c r="M623" s="188" t="s">
        <v>1</v>
      </c>
      <c r="N623" s="189" t="s">
        <v>42</v>
      </c>
      <c r="P623" s="153">
        <f t="shared" si="135"/>
        <v>0</v>
      </c>
      <c r="Q623" s="153">
        <v>0</v>
      </c>
      <c r="R623" s="153">
        <f t="shared" si="136"/>
        <v>0</v>
      </c>
      <c r="S623" s="153">
        <v>0</v>
      </c>
      <c r="T623" s="154">
        <f t="shared" si="137"/>
        <v>0</v>
      </c>
      <c r="AR623" s="155" t="s">
        <v>481</v>
      </c>
      <c r="AT623" s="155" t="s">
        <v>454</v>
      </c>
      <c r="AU623" s="155" t="s">
        <v>88</v>
      </c>
      <c r="AY623" s="16" t="s">
        <v>317</v>
      </c>
      <c r="BE623" s="156">
        <f t="shared" si="138"/>
        <v>0</v>
      </c>
      <c r="BF623" s="156">
        <f t="shared" si="139"/>
        <v>0</v>
      </c>
      <c r="BG623" s="156">
        <f t="shared" si="140"/>
        <v>0</v>
      </c>
      <c r="BH623" s="156">
        <f t="shared" si="141"/>
        <v>0</v>
      </c>
      <c r="BI623" s="156">
        <f t="shared" si="142"/>
        <v>0</v>
      </c>
      <c r="BJ623" s="16" t="s">
        <v>88</v>
      </c>
      <c r="BK623" s="156">
        <f t="shared" si="143"/>
        <v>0</v>
      </c>
      <c r="BL623" s="16" t="s">
        <v>396</v>
      </c>
      <c r="BM623" s="155" t="s">
        <v>11645</v>
      </c>
    </row>
    <row r="624" spans="2:65" s="1" customFormat="1" ht="16.5" customHeight="1">
      <c r="B624" s="142"/>
      <c r="C624" s="179" t="s">
        <v>5701</v>
      </c>
      <c r="D624" s="179" t="s">
        <v>454</v>
      </c>
      <c r="E624" s="180" t="s">
        <v>11646</v>
      </c>
      <c r="F624" s="181" t="s">
        <v>11647</v>
      </c>
      <c r="G624" s="182" t="s">
        <v>467</v>
      </c>
      <c r="H624" s="183">
        <v>3</v>
      </c>
      <c r="I624" s="184"/>
      <c r="J624" s="185">
        <f t="shared" si="134"/>
        <v>0</v>
      </c>
      <c r="K624" s="186"/>
      <c r="L624" s="187"/>
      <c r="M624" s="188" t="s">
        <v>1</v>
      </c>
      <c r="N624" s="189" t="s">
        <v>42</v>
      </c>
      <c r="P624" s="153">
        <f t="shared" si="135"/>
        <v>0</v>
      </c>
      <c r="Q624" s="153">
        <v>0</v>
      </c>
      <c r="R624" s="153">
        <f t="shared" si="136"/>
        <v>0</v>
      </c>
      <c r="S624" s="153">
        <v>0</v>
      </c>
      <c r="T624" s="154">
        <f t="shared" si="137"/>
        <v>0</v>
      </c>
      <c r="AR624" s="155" t="s">
        <v>481</v>
      </c>
      <c r="AT624" s="155" t="s">
        <v>454</v>
      </c>
      <c r="AU624" s="155" t="s">
        <v>88</v>
      </c>
      <c r="AY624" s="16" t="s">
        <v>317</v>
      </c>
      <c r="BE624" s="156">
        <f t="shared" si="138"/>
        <v>0</v>
      </c>
      <c r="BF624" s="156">
        <f t="shared" si="139"/>
        <v>0</v>
      </c>
      <c r="BG624" s="156">
        <f t="shared" si="140"/>
        <v>0</v>
      </c>
      <c r="BH624" s="156">
        <f t="shared" si="141"/>
        <v>0</v>
      </c>
      <c r="BI624" s="156">
        <f t="shared" si="142"/>
        <v>0</v>
      </c>
      <c r="BJ624" s="16" t="s">
        <v>88</v>
      </c>
      <c r="BK624" s="156">
        <f t="shared" si="143"/>
        <v>0</v>
      </c>
      <c r="BL624" s="16" t="s">
        <v>396</v>
      </c>
      <c r="BM624" s="155" t="s">
        <v>11648</v>
      </c>
    </row>
    <row r="625" spans="2:65" s="1" customFormat="1" ht="16.5" customHeight="1">
      <c r="B625" s="142"/>
      <c r="C625" s="179" t="s">
        <v>5705</v>
      </c>
      <c r="D625" s="179" t="s">
        <v>454</v>
      </c>
      <c r="E625" s="180" t="s">
        <v>11649</v>
      </c>
      <c r="F625" s="181" t="s">
        <v>11650</v>
      </c>
      <c r="G625" s="182" t="s">
        <v>467</v>
      </c>
      <c r="H625" s="183">
        <v>2</v>
      </c>
      <c r="I625" s="184"/>
      <c r="J625" s="185">
        <f t="shared" si="134"/>
        <v>0</v>
      </c>
      <c r="K625" s="186"/>
      <c r="L625" s="187"/>
      <c r="M625" s="188" t="s">
        <v>1</v>
      </c>
      <c r="N625" s="189" t="s">
        <v>42</v>
      </c>
      <c r="P625" s="153">
        <f t="shared" si="135"/>
        <v>0</v>
      </c>
      <c r="Q625" s="153">
        <v>0</v>
      </c>
      <c r="R625" s="153">
        <f t="shared" si="136"/>
        <v>0</v>
      </c>
      <c r="S625" s="153">
        <v>0</v>
      </c>
      <c r="T625" s="154">
        <f t="shared" si="137"/>
        <v>0</v>
      </c>
      <c r="AR625" s="155" t="s">
        <v>481</v>
      </c>
      <c r="AT625" s="155" t="s">
        <v>454</v>
      </c>
      <c r="AU625" s="155" t="s">
        <v>88</v>
      </c>
      <c r="AY625" s="16" t="s">
        <v>317</v>
      </c>
      <c r="BE625" s="156">
        <f t="shared" si="138"/>
        <v>0</v>
      </c>
      <c r="BF625" s="156">
        <f t="shared" si="139"/>
        <v>0</v>
      </c>
      <c r="BG625" s="156">
        <f t="shared" si="140"/>
        <v>0</v>
      </c>
      <c r="BH625" s="156">
        <f t="shared" si="141"/>
        <v>0</v>
      </c>
      <c r="BI625" s="156">
        <f t="shared" si="142"/>
        <v>0</v>
      </c>
      <c r="BJ625" s="16" t="s">
        <v>88</v>
      </c>
      <c r="BK625" s="156">
        <f t="shared" si="143"/>
        <v>0</v>
      </c>
      <c r="BL625" s="16" t="s">
        <v>396</v>
      </c>
      <c r="BM625" s="155" t="s">
        <v>11651</v>
      </c>
    </row>
    <row r="626" spans="2:65" s="1" customFormat="1" ht="33" customHeight="1">
      <c r="B626" s="142"/>
      <c r="C626" s="179" t="s">
        <v>5709</v>
      </c>
      <c r="D626" s="179" t="s">
        <v>454</v>
      </c>
      <c r="E626" s="180" t="s">
        <v>11652</v>
      </c>
      <c r="F626" s="181" t="s">
        <v>11013</v>
      </c>
      <c r="G626" s="182" t="s">
        <v>467</v>
      </c>
      <c r="H626" s="183">
        <v>32</v>
      </c>
      <c r="I626" s="184"/>
      <c r="J626" s="185">
        <f t="shared" si="134"/>
        <v>0</v>
      </c>
      <c r="K626" s="186"/>
      <c r="L626" s="187"/>
      <c r="M626" s="188" t="s">
        <v>1</v>
      </c>
      <c r="N626" s="189" t="s">
        <v>42</v>
      </c>
      <c r="P626" s="153">
        <f t="shared" si="135"/>
        <v>0</v>
      </c>
      <c r="Q626" s="153">
        <v>0</v>
      </c>
      <c r="R626" s="153">
        <f t="shared" si="136"/>
        <v>0</v>
      </c>
      <c r="S626" s="153">
        <v>0</v>
      </c>
      <c r="T626" s="154">
        <f t="shared" si="137"/>
        <v>0</v>
      </c>
      <c r="AR626" s="155" t="s">
        <v>481</v>
      </c>
      <c r="AT626" s="155" t="s">
        <v>454</v>
      </c>
      <c r="AU626" s="155" t="s">
        <v>88</v>
      </c>
      <c r="AY626" s="16" t="s">
        <v>317</v>
      </c>
      <c r="BE626" s="156">
        <f t="shared" si="138"/>
        <v>0</v>
      </c>
      <c r="BF626" s="156">
        <f t="shared" si="139"/>
        <v>0</v>
      </c>
      <c r="BG626" s="156">
        <f t="shared" si="140"/>
        <v>0</v>
      </c>
      <c r="BH626" s="156">
        <f t="shared" si="141"/>
        <v>0</v>
      </c>
      <c r="BI626" s="156">
        <f t="shared" si="142"/>
        <v>0</v>
      </c>
      <c r="BJ626" s="16" t="s">
        <v>88</v>
      </c>
      <c r="BK626" s="156">
        <f t="shared" si="143"/>
        <v>0</v>
      </c>
      <c r="BL626" s="16" t="s">
        <v>396</v>
      </c>
      <c r="BM626" s="155" t="s">
        <v>11653</v>
      </c>
    </row>
    <row r="627" spans="2:65" s="1" customFormat="1" ht="33" customHeight="1">
      <c r="B627" s="142"/>
      <c r="C627" s="179" t="s">
        <v>5713</v>
      </c>
      <c r="D627" s="179" t="s">
        <v>454</v>
      </c>
      <c r="E627" s="180" t="s">
        <v>11654</v>
      </c>
      <c r="F627" s="181" t="s">
        <v>11655</v>
      </c>
      <c r="G627" s="182" t="s">
        <v>467</v>
      </c>
      <c r="H627" s="183">
        <v>34</v>
      </c>
      <c r="I627" s="184"/>
      <c r="J627" s="185">
        <f t="shared" si="134"/>
        <v>0</v>
      </c>
      <c r="K627" s="186"/>
      <c r="L627" s="187"/>
      <c r="M627" s="188" t="s">
        <v>1</v>
      </c>
      <c r="N627" s="189" t="s">
        <v>42</v>
      </c>
      <c r="P627" s="153">
        <f t="shared" si="135"/>
        <v>0</v>
      </c>
      <c r="Q627" s="153">
        <v>0</v>
      </c>
      <c r="R627" s="153">
        <f t="shared" si="136"/>
        <v>0</v>
      </c>
      <c r="S627" s="153">
        <v>0</v>
      </c>
      <c r="T627" s="154">
        <f t="shared" si="137"/>
        <v>0</v>
      </c>
      <c r="AR627" s="155" t="s">
        <v>481</v>
      </c>
      <c r="AT627" s="155" t="s">
        <v>454</v>
      </c>
      <c r="AU627" s="155" t="s">
        <v>88</v>
      </c>
      <c r="AY627" s="16" t="s">
        <v>317</v>
      </c>
      <c r="BE627" s="156">
        <f t="shared" si="138"/>
        <v>0</v>
      </c>
      <c r="BF627" s="156">
        <f t="shared" si="139"/>
        <v>0</v>
      </c>
      <c r="BG627" s="156">
        <f t="shared" si="140"/>
        <v>0</v>
      </c>
      <c r="BH627" s="156">
        <f t="shared" si="141"/>
        <v>0</v>
      </c>
      <c r="BI627" s="156">
        <f t="shared" si="142"/>
        <v>0</v>
      </c>
      <c r="BJ627" s="16" t="s">
        <v>88</v>
      </c>
      <c r="BK627" s="156">
        <f t="shared" si="143"/>
        <v>0</v>
      </c>
      <c r="BL627" s="16" t="s">
        <v>396</v>
      </c>
      <c r="BM627" s="155" t="s">
        <v>11656</v>
      </c>
    </row>
    <row r="628" spans="2:65" s="1" customFormat="1" ht="16.5" customHeight="1">
      <c r="B628" s="142"/>
      <c r="C628" s="179" t="s">
        <v>5717</v>
      </c>
      <c r="D628" s="179" t="s">
        <v>454</v>
      </c>
      <c r="E628" s="180" t="s">
        <v>11657</v>
      </c>
      <c r="F628" s="181" t="s">
        <v>11024</v>
      </c>
      <c r="G628" s="182" t="s">
        <v>467</v>
      </c>
      <c r="H628" s="183">
        <v>9</v>
      </c>
      <c r="I628" s="184"/>
      <c r="J628" s="185">
        <f t="shared" si="134"/>
        <v>0</v>
      </c>
      <c r="K628" s="186"/>
      <c r="L628" s="187"/>
      <c r="M628" s="188" t="s">
        <v>1</v>
      </c>
      <c r="N628" s="189" t="s">
        <v>42</v>
      </c>
      <c r="P628" s="153">
        <f t="shared" si="135"/>
        <v>0</v>
      </c>
      <c r="Q628" s="153">
        <v>0</v>
      </c>
      <c r="R628" s="153">
        <f t="shared" si="136"/>
        <v>0</v>
      </c>
      <c r="S628" s="153">
        <v>0</v>
      </c>
      <c r="T628" s="154">
        <f t="shared" si="137"/>
        <v>0</v>
      </c>
      <c r="AR628" s="155" t="s">
        <v>481</v>
      </c>
      <c r="AT628" s="155" t="s">
        <v>454</v>
      </c>
      <c r="AU628" s="155" t="s">
        <v>88</v>
      </c>
      <c r="AY628" s="16" t="s">
        <v>317</v>
      </c>
      <c r="BE628" s="156">
        <f t="shared" si="138"/>
        <v>0</v>
      </c>
      <c r="BF628" s="156">
        <f t="shared" si="139"/>
        <v>0</v>
      </c>
      <c r="BG628" s="156">
        <f t="shared" si="140"/>
        <v>0</v>
      </c>
      <c r="BH628" s="156">
        <f t="shared" si="141"/>
        <v>0</v>
      </c>
      <c r="BI628" s="156">
        <f t="shared" si="142"/>
        <v>0</v>
      </c>
      <c r="BJ628" s="16" t="s">
        <v>88</v>
      </c>
      <c r="BK628" s="156">
        <f t="shared" si="143"/>
        <v>0</v>
      </c>
      <c r="BL628" s="16" t="s">
        <v>396</v>
      </c>
      <c r="BM628" s="155" t="s">
        <v>11658</v>
      </c>
    </row>
    <row r="629" spans="2:65" s="1" customFormat="1" ht="16.5" customHeight="1">
      <c r="B629" s="142"/>
      <c r="C629" s="179" t="s">
        <v>5721</v>
      </c>
      <c r="D629" s="179" t="s">
        <v>454</v>
      </c>
      <c r="E629" s="180" t="s">
        <v>11659</v>
      </c>
      <c r="F629" s="181" t="s">
        <v>11131</v>
      </c>
      <c r="G629" s="182" t="s">
        <v>467</v>
      </c>
      <c r="H629" s="183">
        <v>3</v>
      </c>
      <c r="I629" s="184"/>
      <c r="J629" s="185">
        <f t="shared" si="134"/>
        <v>0</v>
      </c>
      <c r="K629" s="186"/>
      <c r="L629" s="187"/>
      <c r="M629" s="188" t="s">
        <v>1</v>
      </c>
      <c r="N629" s="189" t="s">
        <v>42</v>
      </c>
      <c r="P629" s="153">
        <f t="shared" si="135"/>
        <v>0</v>
      </c>
      <c r="Q629" s="153">
        <v>0</v>
      </c>
      <c r="R629" s="153">
        <f t="shared" si="136"/>
        <v>0</v>
      </c>
      <c r="S629" s="153">
        <v>0</v>
      </c>
      <c r="T629" s="154">
        <f t="shared" si="137"/>
        <v>0</v>
      </c>
      <c r="AR629" s="155" t="s">
        <v>481</v>
      </c>
      <c r="AT629" s="155" t="s">
        <v>454</v>
      </c>
      <c r="AU629" s="155" t="s">
        <v>88</v>
      </c>
      <c r="AY629" s="16" t="s">
        <v>317</v>
      </c>
      <c r="BE629" s="156">
        <f t="shared" si="138"/>
        <v>0</v>
      </c>
      <c r="BF629" s="156">
        <f t="shared" si="139"/>
        <v>0</v>
      </c>
      <c r="BG629" s="156">
        <f t="shared" si="140"/>
        <v>0</v>
      </c>
      <c r="BH629" s="156">
        <f t="shared" si="141"/>
        <v>0</v>
      </c>
      <c r="BI629" s="156">
        <f t="shared" si="142"/>
        <v>0</v>
      </c>
      <c r="BJ629" s="16" t="s">
        <v>88</v>
      </c>
      <c r="BK629" s="156">
        <f t="shared" si="143"/>
        <v>0</v>
      </c>
      <c r="BL629" s="16" t="s">
        <v>396</v>
      </c>
      <c r="BM629" s="155" t="s">
        <v>11660</v>
      </c>
    </row>
    <row r="630" spans="2:65" s="1" customFormat="1" ht="16.5" customHeight="1">
      <c r="B630" s="142"/>
      <c r="C630" s="179" t="s">
        <v>5725</v>
      </c>
      <c r="D630" s="179" t="s">
        <v>454</v>
      </c>
      <c r="E630" s="180" t="s">
        <v>11661</v>
      </c>
      <c r="F630" s="181" t="s">
        <v>11024</v>
      </c>
      <c r="G630" s="182" t="s">
        <v>467</v>
      </c>
      <c r="H630" s="183">
        <v>18</v>
      </c>
      <c r="I630" s="184"/>
      <c r="J630" s="185">
        <f t="shared" si="134"/>
        <v>0</v>
      </c>
      <c r="K630" s="186"/>
      <c r="L630" s="187"/>
      <c r="M630" s="188" t="s">
        <v>1</v>
      </c>
      <c r="N630" s="189" t="s">
        <v>42</v>
      </c>
      <c r="P630" s="153">
        <f t="shared" si="135"/>
        <v>0</v>
      </c>
      <c r="Q630" s="153">
        <v>0</v>
      </c>
      <c r="R630" s="153">
        <f t="shared" si="136"/>
        <v>0</v>
      </c>
      <c r="S630" s="153">
        <v>0</v>
      </c>
      <c r="T630" s="154">
        <f t="shared" si="137"/>
        <v>0</v>
      </c>
      <c r="AR630" s="155" t="s">
        <v>481</v>
      </c>
      <c r="AT630" s="155" t="s">
        <v>454</v>
      </c>
      <c r="AU630" s="155" t="s">
        <v>88</v>
      </c>
      <c r="AY630" s="16" t="s">
        <v>317</v>
      </c>
      <c r="BE630" s="156">
        <f t="shared" si="138"/>
        <v>0</v>
      </c>
      <c r="BF630" s="156">
        <f t="shared" si="139"/>
        <v>0</v>
      </c>
      <c r="BG630" s="156">
        <f t="shared" si="140"/>
        <v>0</v>
      </c>
      <c r="BH630" s="156">
        <f t="shared" si="141"/>
        <v>0</v>
      </c>
      <c r="BI630" s="156">
        <f t="shared" si="142"/>
        <v>0</v>
      </c>
      <c r="BJ630" s="16" t="s">
        <v>88</v>
      </c>
      <c r="BK630" s="156">
        <f t="shared" si="143"/>
        <v>0</v>
      </c>
      <c r="BL630" s="16" t="s">
        <v>396</v>
      </c>
      <c r="BM630" s="155" t="s">
        <v>11662</v>
      </c>
    </row>
    <row r="631" spans="2:65" s="1" customFormat="1" ht="16.5" customHeight="1">
      <c r="B631" s="142"/>
      <c r="C631" s="179" t="s">
        <v>5729</v>
      </c>
      <c r="D631" s="179" t="s">
        <v>454</v>
      </c>
      <c r="E631" s="180" t="s">
        <v>11663</v>
      </c>
      <c r="F631" s="181" t="s">
        <v>11131</v>
      </c>
      <c r="G631" s="182" t="s">
        <v>467</v>
      </c>
      <c r="H631" s="183">
        <v>12</v>
      </c>
      <c r="I631" s="184"/>
      <c r="J631" s="185">
        <f t="shared" si="134"/>
        <v>0</v>
      </c>
      <c r="K631" s="186"/>
      <c r="L631" s="187"/>
      <c r="M631" s="188" t="s">
        <v>1</v>
      </c>
      <c r="N631" s="189" t="s">
        <v>42</v>
      </c>
      <c r="P631" s="153">
        <f t="shared" si="135"/>
        <v>0</v>
      </c>
      <c r="Q631" s="153">
        <v>0</v>
      </c>
      <c r="R631" s="153">
        <f t="shared" si="136"/>
        <v>0</v>
      </c>
      <c r="S631" s="153">
        <v>0</v>
      </c>
      <c r="T631" s="154">
        <f t="shared" si="137"/>
        <v>0</v>
      </c>
      <c r="AR631" s="155" t="s">
        <v>481</v>
      </c>
      <c r="AT631" s="155" t="s">
        <v>454</v>
      </c>
      <c r="AU631" s="155" t="s">
        <v>88</v>
      </c>
      <c r="AY631" s="16" t="s">
        <v>317</v>
      </c>
      <c r="BE631" s="156">
        <f t="shared" si="138"/>
        <v>0</v>
      </c>
      <c r="BF631" s="156">
        <f t="shared" si="139"/>
        <v>0</v>
      </c>
      <c r="BG631" s="156">
        <f t="shared" si="140"/>
        <v>0</v>
      </c>
      <c r="BH631" s="156">
        <f t="shared" si="141"/>
        <v>0</v>
      </c>
      <c r="BI631" s="156">
        <f t="shared" si="142"/>
        <v>0</v>
      </c>
      <c r="BJ631" s="16" t="s">
        <v>88</v>
      </c>
      <c r="BK631" s="156">
        <f t="shared" si="143"/>
        <v>0</v>
      </c>
      <c r="BL631" s="16" t="s">
        <v>396</v>
      </c>
      <c r="BM631" s="155" t="s">
        <v>11664</v>
      </c>
    </row>
    <row r="632" spans="2:65" s="1" customFormat="1" ht="16.5" customHeight="1">
      <c r="B632" s="142"/>
      <c r="C632" s="179" t="s">
        <v>5732</v>
      </c>
      <c r="D632" s="179" t="s">
        <v>454</v>
      </c>
      <c r="E632" s="180" t="s">
        <v>11665</v>
      </c>
      <c r="F632" s="181" t="s">
        <v>11041</v>
      </c>
      <c r="G632" s="182" t="s">
        <v>467</v>
      </c>
      <c r="H632" s="183">
        <v>5</v>
      </c>
      <c r="I632" s="184"/>
      <c r="J632" s="185">
        <f t="shared" si="134"/>
        <v>0</v>
      </c>
      <c r="K632" s="186"/>
      <c r="L632" s="187"/>
      <c r="M632" s="188" t="s">
        <v>1</v>
      </c>
      <c r="N632" s="189" t="s">
        <v>42</v>
      </c>
      <c r="P632" s="153">
        <f t="shared" si="135"/>
        <v>0</v>
      </c>
      <c r="Q632" s="153">
        <v>0</v>
      </c>
      <c r="R632" s="153">
        <f t="shared" si="136"/>
        <v>0</v>
      </c>
      <c r="S632" s="153">
        <v>0</v>
      </c>
      <c r="T632" s="154">
        <f t="shared" si="137"/>
        <v>0</v>
      </c>
      <c r="AR632" s="155" t="s">
        <v>481</v>
      </c>
      <c r="AT632" s="155" t="s">
        <v>454</v>
      </c>
      <c r="AU632" s="155" t="s">
        <v>88</v>
      </c>
      <c r="AY632" s="16" t="s">
        <v>317</v>
      </c>
      <c r="BE632" s="156">
        <f t="shared" si="138"/>
        <v>0</v>
      </c>
      <c r="BF632" s="156">
        <f t="shared" si="139"/>
        <v>0</v>
      </c>
      <c r="BG632" s="156">
        <f t="shared" si="140"/>
        <v>0</v>
      </c>
      <c r="BH632" s="156">
        <f t="shared" si="141"/>
        <v>0</v>
      </c>
      <c r="BI632" s="156">
        <f t="shared" si="142"/>
        <v>0</v>
      </c>
      <c r="BJ632" s="16" t="s">
        <v>88</v>
      </c>
      <c r="BK632" s="156">
        <f t="shared" si="143"/>
        <v>0</v>
      </c>
      <c r="BL632" s="16" t="s">
        <v>396</v>
      </c>
      <c r="BM632" s="155" t="s">
        <v>11666</v>
      </c>
    </row>
    <row r="633" spans="2:65" s="1" customFormat="1" ht="16.5" customHeight="1">
      <c r="B633" s="142"/>
      <c r="C633" s="179" t="s">
        <v>5735</v>
      </c>
      <c r="D633" s="179" t="s">
        <v>454</v>
      </c>
      <c r="E633" s="180" t="s">
        <v>11667</v>
      </c>
      <c r="F633" s="181" t="s">
        <v>11044</v>
      </c>
      <c r="G633" s="182" t="s">
        <v>467</v>
      </c>
      <c r="H633" s="183">
        <v>4</v>
      </c>
      <c r="I633" s="184"/>
      <c r="J633" s="185">
        <f t="shared" si="134"/>
        <v>0</v>
      </c>
      <c r="K633" s="186"/>
      <c r="L633" s="187"/>
      <c r="M633" s="188" t="s">
        <v>1</v>
      </c>
      <c r="N633" s="189" t="s">
        <v>42</v>
      </c>
      <c r="P633" s="153">
        <f t="shared" si="135"/>
        <v>0</v>
      </c>
      <c r="Q633" s="153">
        <v>0</v>
      </c>
      <c r="R633" s="153">
        <f t="shared" si="136"/>
        <v>0</v>
      </c>
      <c r="S633" s="153">
        <v>0</v>
      </c>
      <c r="T633" s="154">
        <f t="shared" si="137"/>
        <v>0</v>
      </c>
      <c r="AR633" s="155" t="s">
        <v>481</v>
      </c>
      <c r="AT633" s="155" t="s">
        <v>454</v>
      </c>
      <c r="AU633" s="155" t="s">
        <v>88</v>
      </c>
      <c r="AY633" s="16" t="s">
        <v>317</v>
      </c>
      <c r="BE633" s="156">
        <f t="shared" si="138"/>
        <v>0</v>
      </c>
      <c r="BF633" s="156">
        <f t="shared" si="139"/>
        <v>0</v>
      </c>
      <c r="BG633" s="156">
        <f t="shared" si="140"/>
        <v>0</v>
      </c>
      <c r="BH633" s="156">
        <f t="shared" si="141"/>
        <v>0</v>
      </c>
      <c r="BI633" s="156">
        <f t="shared" si="142"/>
        <v>0</v>
      </c>
      <c r="BJ633" s="16" t="s">
        <v>88</v>
      </c>
      <c r="BK633" s="156">
        <f t="shared" si="143"/>
        <v>0</v>
      </c>
      <c r="BL633" s="16" t="s">
        <v>396</v>
      </c>
      <c r="BM633" s="155" t="s">
        <v>11668</v>
      </c>
    </row>
    <row r="634" spans="2:65" s="1" customFormat="1" ht="16.5" customHeight="1">
      <c r="B634" s="142"/>
      <c r="C634" s="179" t="s">
        <v>5738</v>
      </c>
      <c r="D634" s="179" t="s">
        <v>454</v>
      </c>
      <c r="E634" s="180" t="s">
        <v>11669</v>
      </c>
      <c r="F634" s="181" t="s">
        <v>11038</v>
      </c>
      <c r="G634" s="182" t="s">
        <v>467</v>
      </c>
      <c r="H634" s="183">
        <v>1</v>
      </c>
      <c r="I634" s="184"/>
      <c r="J634" s="185">
        <f t="shared" si="134"/>
        <v>0</v>
      </c>
      <c r="K634" s="186"/>
      <c r="L634" s="187"/>
      <c r="M634" s="188" t="s">
        <v>1</v>
      </c>
      <c r="N634" s="189" t="s">
        <v>42</v>
      </c>
      <c r="P634" s="153">
        <f t="shared" si="135"/>
        <v>0</v>
      </c>
      <c r="Q634" s="153">
        <v>0</v>
      </c>
      <c r="R634" s="153">
        <f t="shared" si="136"/>
        <v>0</v>
      </c>
      <c r="S634" s="153">
        <v>0</v>
      </c>
      <c r="T634" s="154">
        <f t="shared" si="137"/>
        <v>0</v>
      </c>
      <c r="AR634" s="155" t="s">
        <v>481</v>
      </c>
      <c r="AT634" s="155" t="s">
        <v>454</v>
      </c>
      <c r="AU634" s="155" t="s">
        <v>88</v>
      </c>
      <c r="AY634" s="16" t="s">
        <v>317</v>
      </c>
      <c r="BE634" s="156">
        <f t="shared" si="138"/>
        <v>0</v>
      </c>
      <c r="BF634" s="156">
        <f t="shared" si="139"/>
        <v>0</v>
      </c>
      <c r="BG634" s="156">
        <f t="shared" si="140"/>
        <v>0</v>
      </c>
      <c r="BH634" s="156">
        <f t="shared" si="141"/>
        <v>0</v>
      </c>
      <c r="BI634" s="156">
        <f t="shared" si="142"/>
        <v>0</v>
      </c>
      <c r="BJ634" s="16" t="s">
        <v>88</v>
      </c>
      <c r="BK634" s="156">
        <f t="shared" si="143"/>
        <v>0</v>
      </c>
      <c r="BL634" s="16" t="s">
        <v>396</v>
      </c>
      <c r="BM634" s="155" t="s">
        <v>11670</v>
      </c>
    </row>
    <row r="635" spans="2:65" s="1" customFormat="1" ht="16.5" customHeight="1">
      <c r="B635" s="142"/>
      <c r="C635" s="179" t="s">
        <v>5742</v>
      </c>
      <c r="D635" s="179" t="s">
        <v>454</v>
      </c>
      <c r="E635" s="180" t="s">
        <v>11671</v>
      </c>
      <c r="F635" s="181" t="s">
        <v>11035</v>
      </c>
      <c r="G635" s="182" t="s">
        <v>467</v>
      </c>
      <c r="H635" s="183">
        <v>27</v>
      </c>
      <c r="I635" s="184"/>
      <c r="J635" s="185">
        <f t="shared" si="134"/>
        <v>0</v>
      </c>
      <c r="K635" s="186"/>
      <c r="L635" s="187"/>
      <c r="M635" s="188" t="s">
        <v>1</v>
      </c>
      <c r="N635" s="189" t="s">
        <v>42</v>
      </c>
      <c r="P635" s="153">
        <f t="shared" si="135"/>
        <v>0</v>
      </c>
      <c r="Q635" s="153">
        <v>0</v>
      </c>
      <c r="R635" s="153">
        <f t="shared" si="136"/>
        <v>0</v>
      </c>
      <c r="S635" s="153">
        <v>0</v>
      </c>
      <c r="T635" s="154">
        <f t="shared" si="137"/>
        <v>0</v>
      </c>
      <c r="AR635" s="155" t="s">
        <v>481</v>
      </c>
      <c r="AT635" s="155" t="s">
        <v>454</v>
      </c>
      <c r="AU635" s="155" t="s">
        <v>88</v>
      </c>
      <c r="AY635" s="16" t="s">
        <v>317</v>
      </c>
      <c r="BE635" s="156">
        <f t="shared" si="138"/>
        <v>0</v>
      </c>
      <c r="BF635" s="156">
        <f t="shared" si="139"/>
        <v>0</v>
      </c>
      <c r="BG635" s="156">
        <f t="shared" si="140"/>
        <v>0</v>
      </c>
      <c r="BH635" s="156">
        <f t="shared" si="141"/>
        <v>0</v>
      </c>
      <c r="BI635" s="156">
        <f t="shared" si="142"/>
        <v>0</v>
      </c>
      <c r="BJ635" s="16" t="s">
        <v>88</v>
      </c>
      <c r="BK635" s="156">
        <f t="shared" si="143"/>
        <v>0</v>
      </c>
      <c r="BL635" s="16" t="s">
        <v>396</v>
      </c>
      <c r="BM635" s="155" t="s">
        <v>11672</v>
      </c>
    </row>
    <row r="636" spans="2:65" s="1" customFormat="1" ht="16.5" customHeight="1">
      <c r="B636" s="142"/>
      <c r="C636" s="179" t="s">
        <v>5752</v>
      </c>
      <c r="D636" s="179" t="s">
        <v>454</v>
      </c>
      <c r="E636" s="180" t="s">
        <v>11673</v>
      </c>
      <c r="F636" s="181" t="s">
        <v>10717</v>
      </c>
      <c r="G636" s="182" t="s">
        <v>467</v>
      </c>
      <c r="H636" s="183">
        <v>14</v>
      </c>
      <c r="I636" s="184"/>
      <c r="J636" s="185">
        <f t="shared" si="134"/>
        <v>0</v>
      </c>
      <c r="K636" s="186"/>
      <c r="L636" s="187"/>
      <c r="M636" s="188" t="s">
        <v>1</v>
      </c>
      <c r="N636" s="189" t="s">
        <v>42</v>
      </c>
      <c r="P636" s="153">
        <f t="shared" si="135"/>
        <v>0</v>
      </c>
      <c r="Q636" s="153">
        <v>0</v>
      </c>
      <c r="R636" s="153">
        <f t="shared" si="136"/>
        <v>0</v>
      </c>
      <c r="S636" s="153">
        <v>0</v>
      </c>
      <c r="T636" s="154">
        <f t="shared" si="137"/>
        <v>0</v>
      </c>
      <c r="AR636" s="155" t="s">
        <v>481</v>
      </c>
      <c r="AT636" s="155" t="s">
        <v>454</v>
      </c>
      <c r="AU636" s="155" t="s">
        <v>88</v>
      </c>
      <c r="AY636" s="16" t="s">
        <v>317</v>
      </c>
      <c r="BE636" s="156">
        <f t="shared" si="138"/>
        <v>0</v>
      </c>
      <c r="BF636" s="156">
        <f t="shared" si="139"/>
        <v>0</v>
      </c>
      <c r="BG636" s="156">
        <f t="shared" si="140"/>
        <v>0</v>
      </c>
      <c r="BH636" s="156">
        <f t="shared" si="141"/>
        <v>0</v>
      </c>
      <c r="BI636" s="156">
        <f t="shared" si="142"/>
        <v>0</v>
      </c>
      <c r="BJ636" s="16" t="s">
        <v>88</v>
      </c>
      <c r="BK636" s="156">
        <f t="shared" si="143"/>
        <v>0</v>
      </c>
      <c r="BL636" s="16" t="s">
        <v>396</v>
      </c>
      <c r="BM636" s="155" t="s">
        <v>11674</v>
      </c>
    </row>
    <row r="637" spans="2:65" s="1" customFormat="1" ht="16.5" customHeight="1">
      <c r="B637" s="142"/>
      <c r="C637" s="179" t="s">
        <v>5756</v>
      </c>
      <c r="D637" s="179" t="s">
        <v>454</v>
      </c>
      <c r="E637" s="180" t="s">
        <v>11675</v>
      </c>
      <c r="F637" s="181" t="s">
        <v>11676</v>
      </c>
      <c r="G637" s="182" t="s">
        <v>467</v>
      </c>
      <c r="H637" s="183">
        <v>1</v>
      </c>
      <c r="I637" s="184"/>
      <c r="J637" s="185">
        <f t="shared" ref="J637:J668" si="144">ROUND(I637*H637,2)</f>
        <v>0</v>
      </c>
      <c r="K637" s="186"/>
      <c r="L637" s="187"/>
      <c r="M637" s="188" t="s">
        <v>1</v>
      </c>
      <c r="N637" s="189" t="s">
        <v>42</v>
      </c>
      <c r="P637" s="153">
        <f t="shared" ref="P637:P668" si="145">O637*H637</f>
        <v>0</v>
      </c>
      <c r="Q637" s="153">
        <v>0</v>
      </c>
      <c r="R637" s="153">
        <f t="shared" ref="R637:R668" si="146">Q637*H637</f>
        <v>0</v>
      </c>
      <c r="S637" s="153">
        <v>0</v>
      </c>
      <c r="T637" s="154">
        <f t="shared" ref="T637:T668" si="147">S637*H637</f>
        <v>0</v>
      </c>
      <c r="AR637" s="155" t="s">
        <v>481</v>
      </c>
      <c r="AT637" s="155" t="s">
        <v>454</v>
      </c>
      <c r="AU637" s="155" t="s">
        <v>88</v>
      </c>
      <c r="AY637" s="16" t="s">
        <v>317</v>
      </c>
      <c r="BE637" s="156">
        <f t="shared" ref="BE637:BE673" si="148">IF(N637="základná",J637,0)</f>
        <v>0</v>
      </c>
      <c r="BF637" s="156">
        <f t="shared" ref="BF637:BF673" si="149">IF(N637="znížená",J637,0)</f>
        <v>0</v>
      </c>
      <c r="BG637" s="156">
        <f t="shared" ref="BG637:BG673" si="150">IF(N637="zákl. prenesená",J637,0)</f>
        <v>0</v>
      </c>
      <c r="BH637" s="156">
        <f t="shared" ref="BH637:BH673" si="151">IF(N637="zníž. prenesená",J637,0)</f>
        <v>0</v>
      </c>
      <c r="BI637" s="156">
        <f t="shared" ref="BI637:BI673" si="152">IF(N637="nulová",J637,0)</f>
        <v>0</v>
      </c>
      <c r="BJ637" s="16" t="s">
        <v>88</v>
      </c>
      <c r="BK637" s="156">
        <f t="shared" ref="BK637:BK673" si="153">ROUND(I637*H637,2)</f>
        <v>0</v>
      </c>
      <c r="BL637" s="16" t="s">
        <v>396</v>
      </c>
      <c r="BM637" s="155" t="s">
        <v>11677</v>
      </c>
    </row>
    <row r="638" spans="2:65" s="1" customFormat="1" ht="16.5" customHeight="1">
      <c r="B638" s="142"/>
      <c r="C638" s="179" t="s">
        <v>5760</v>
      </c>
      <c r="D638" s="179" t="s">
        <v>454</v>
      </c>
      <c r="E638" s="180" t="s">
        <v>11678</v>
      </c>
      <c r="F638" s="181" t="s">
        <v>11679</v>
      </c>
      <c r="G638" s="182" t="s">
        <v>467</v>
      </c>
      <c r="H638" s="183">
        <v>27</v>
      </c>
      <c r="I638" s="184"/>
      <c r="J638" s="185">
        <f t="shared" si="144"/>
        <v>0</v>
      </c>
      <c r="K638" s="186"/>
      <c r="L638" s="187"/>
      <c r="M638" s="188" t="s">
        <v>1</v>
      </c>
      <c r="N638" s="189" t="s">
        <v>42</v>
      </c>
      <c r="P638" s="153">
        <f t="shared" si="145"/>
        <v>0</v>
      </c>
      <c r="Q638" s="153">
        <v>0</v>
      </c>
      <c r="R638" s="153">
        <f t="shared" si="146"/>
        <v>0</v>
      </c>
      <c r="S638" s="153">
        <v>0</v>
      </c>
      <c r="T638" s="154">
        <f t="shared" si="147"/>
        <v>0</v>
      </c>
      <c r="AR638" s="155" t="s">
        <v>481</v>
      </c>
      <c r="AT638" s="155" t="s">
        <v>454</v>
      </c>
      <c r="AU638" s="155" t="s">
        <v>88</v>
      </c>
      <c r="AY638" s="16" t="s">
        <v>317</v>
      </c>
      <c r="BE638" s="156">
        <f t="shared" si="148"/>
        <v>0</v>
      </c>
      <c r="BF638" s="156">
        <f t="shared" si="149"/>
        <v>0</v>
      </c>
      <c r="BG638" s="156">
        <f t="shared" si="150"/>
        <v>0</v>
      </c>
      <c r="BH638" s="156">
        <f t="shared" si="151"/>
        <v>0</v>
      </c>
      <c r="BI638" s="156">
        <f t="shared" si="152"/>
        <v>0</v>
      </c>
      <c r="BJ638" s="16" t="s">
        <v>88</v>
      </c>
      <c r="BK638" s="156">
        <f t="shared" si="153"/>
        <v>0</v>
      </c>
      <c r="BL638" s="16" t="s">
        <v>396</v>
      </c>
      <c r="BM638" s="155" t="s">
        <v>11680</v>
      </c>
    </row>
    <row r="639" spans="2:65" s="1" customFormat="1" ht="16.5" customHeight="1">
      <c r="B639" s="142"/>
      <c r="C639" s="179" t="s">
        <v>5770</v>
      </c>
      <c r="D639" s="179" t="s">
        <v>454</v>
      </c>
      <c r="E639" s="180" t="s">
        <v>11681</v>
      </c>
      <c r="F639" s="181" t="s">
        <v>11682</v>
      </c>
      <c r="G639" s="182" t="s">
        <v>467</v>
      </c>
      <c r="H639" s="183">
        <v>6</v>
      </c>
      <c r="I639" s="184"/>
      <c r="J639" s="185">
        <f t="shared" si="144"/>
        <v>0</v>
      </c>
      <c r="K639" s="186"/>
      <c r="L639" s="187"/>
      <c r="M639" s="188" t="s">
        <v>1</v>
      </c>
      <c r="N639" s="189" t="s">
        <v>42</v>
      </c>
      <c r="P639" s="153">
        <f t="shared" si="145"/>
        <v>0</v>
      </c>
      <c r="Q639" s="153">
        <v>0</v>
      </c>
      <c r="R639" s="153">
        <f t="shared" si="146"/>
        <v>0</v>
      </c>
      <c r="S639" s="153">
        <v>0</v>
      </c>
      <c r="T639" s="154">
        <f t="shared" si="147"/>
        <v>0</v>
      </c>
      <c r="AR639" s="155" t="s">
        <v>481</v>
      </c>
      <c r="AT639" s="155" t="s">
        <v>454</v>
      </c>
      <c r="AU639" s="155" t="s">
        <v>88</v>
      </c>
      <c r="AY639" s="16" t="s">
        <v>317</v>
      </c>
      <c r="BE639" s="156">
        <f t="shared" si="148"/>
        <v>0</v>
      </c>
      <c r="BF639" s="156">
        <f t="shared" si="149"/>
        <v>0</v>
      </c>
      <c r="BG639" s="156">
        <f t="shared" si="150"/>
        <v>0</v>
      </c>
      <c r="BH639" s="156">
        <f t="shared" si="151"/>
        <v>0</v>
      </c>
      <c r="BI639" s="156">
        <f t="shared" si="152"/>
        <v>0</v>
      </c>
      <c r="BJ639" s="16" t="s">
        <v>88</v>
      </c>
      <c r="BK639" s="156">
        <f t="shared" si="153"/>
        <v>0</v>
      </c>
      <c r="BL639" s="16" t="s">
        <v>396</v>
      </c>
      <c r="BM639" s="155" t="s">
        <v>11683</v>
      </c>
    </row>
    <row r="640" spans="2:65" s="1" customFormat="1" ht="24.15" customHeight="1">
      <c r="B640" s="142"/>
      <c r="C640" s="179" t="s">
        <v>5774</v>
      </c>
      <c r="D640" s="179" t="s">
        <v>454</v>
      </c>
      <c r="E640" s="180" t="s">
        <v>11684</v>
      </c>
      <c r="F640" s="181" t="s">
        <v>11685</v>
      </c>
      <c r="G640" s="182" t="s">
        <v>467</v>
      </c>
      <c r="H640" s="183">
        <v>1</v>
      </c>
      <c r="I640" s="184"/>
      <c r="J640" s="185">
        <f t="shared" si="144"/>
        <v>0</v>
      </c>
      <c r="K640" s="186"/>
      <c r="L640" s="187"/>
      <c r="M640" s="188" t="s">
        <v>1</v>
      </c>
      <c r="N640" s="189" t="s">
        <v>42</v>
      </c>
      <c r="P640" s="153">
        <f t="shared" si="145"/>
        <v>0</v>
      </c>
      <c r="Q640" s="153">
        <v>0</v>
      </c>
      <c r="R640" s="153">
        <f t="shared" si="146"/>
        <v>0</v>
      </c>
      <c r="S640" s="153">
        <v>0</v>
      </c>
      <c r="T640" s="154">
        <f t="shared" si="147"/>
        <v>0</v>
      </c>
      <c r="AR640" s="155" t="s">
        <v>481</v>
      </c>
      <c r="AT640" s="155" t="s">
        <v>454</v>
      </c>
      <c r="AU640" s="155" t="s">
        <v>88</v>
      </c>
      <c r="AY640" s="16" t="s">
        <v>317</v>
      </c>
      <c r="BE640" s="156">
        <f t="shared" si="148"/>
        <v>0</v>
      </c>
      <c r="BF640" s="156">
        <f t="shared" si="149"/>
        <v>0</v>
      </c>
      <c r="BG640" s="156">
        <f t="shared" si="150"/>
        <v>0</v>
      </c>
      <c r="BH640" s="156">
        <f t="shared" si="151"/>
        <v>0</v>
      </c>
      <c r="BI640" s="156">
        <f t="shared" si="152"/>
        <v>0</v>
      </c>
      <c r="BJ640" s="16" t="s">
        <v>88</v>
      </c>
      <c r="BK640" s="156">
        <f t="shared" si="153"/>
        <v>0</v>
      </c>
      <c r="BL640" s="16" t="s">
        <v>396</v>
      </c>
      <c r="BM640" s="155" t="s">
        <v>11686</v>
      </c>
    </row>
    <row r="641" spans="2:65" s="1" customFormat="1" ht="24.15" customHeight="1">
      <c r="B641" s="142"/>
      <c r="C641" s="179" t="s">
        <v>5893</v>
      </c>
      <c r="D641" s="179" t="s">
        <v>454</v>
      </c>
      <c r="E641" s="180" t="s">
        <v>11687</v>
      </c>
      <c r="F641" s="181" t="s">
        <v>11688</v>
      </c>
      <c r="G641" s="182" t="s">
        <v>467</v>
      </c>
      <c r="H641" s="183">
        <v>1</v>
      </c>
      <c r="I641" s="184"/>
      <c r="J641" s="185">
        <f t="shared" si="144"/>
        <v>0</v>
      </c>
      <c r="K641" s="186"/>
      <c r="L641" s="187"/>
      <c r="M641" s="188" t="s">
        <v>1</v>
      </c>
      <c r="N641" s="189" t="s">
        <v>42</v>
      </c>
      <c r="P641" s="153">
        <f t="shared" si="145"/>
        <v>0</v>
      </c>
      <c r="Q641" s="153">
        <v>0</v>
      </c>
      <c r="R641" s="153">
        <f t="shared" si="146"/>
        <v>0</v>
      </c>
      <c r="S641" s="153">
        <v>0</v>
      </c>
      <c r="T641" s="154">
        <f t="shared" si="147"/>
        <v>0</v>
      </c>
      <c r="AR641" s="155" t="s">
        <v>481</v>
      </c>
      <c r="AT641" s="155" t="s">
        <v>454</v>
      </c>
      <c r="AU641" s="155" t="s">
        <v>88</v>
      </c>
      <c r="AY641" s="16" t="s">
        <v>317</v>
      </c>
      <c r="BE641" s="156">
        <f t="shared" si="148"/>
        <v>0</v>
      </c>
      <c r="BF641" s="156">
        <f t="shared" si="149"/>
        <v>0</v>
      </c>
      <c r="BG641" s="156">
        <f t="shared" si="150"/>
        <v>0</v>
      </c>
      <c r="BH641" s="156">
        <f t="shared" si="151"/>
        <v>0</v>
      </c>
      <c r="BI641" s="156">
        <f t="shared" si="152"/>
        <v>0</v>
      </c>
      <c r="BJ641" s="16" t="s">
        <v>88</v>
      </c>
      <c r="BK641" s="156">
        <f t="shared" si="153"/>
        <v>0</v>
      </c>
      <c r="BL641" s="16" t="s">
        <v>396</v>
      </c>
      <c r="BM641" s="155" t="s">
        <v>11689</v>
      </c>
    </row>
    <row r="642" spans="2:65" s="1" customFormat="1" ht="24.15" customHeight="1">
      <c r="B642" s="142"/>
      <c r="C642" s="179" t="s">
        <v>5899</v>
      </c>
      <c r="D642" s="179" t="s">
        <v>454</v>
      </c>
      <c r="E642" s="180" t="s">
        <v>11690</v>
      </c>
      <c r="F642" s="181" t="s">
        <v>11691</v>
      </c>
      <c r="G642" s="182" t="s">
        <v>467</v>
      </c>
      <c r="H642" s="183">
        <v>1</v>
      </c>
      <c r="I642" s="184"/>
      <c r="J642" s="185">
        <f t="shared" si="144"/>
        <v>0</v>
      </c>
      <c r="K642" s="186"/>
      <c r="L642" s="187"/>
      <c r="M642" s="188" t="s">
        <v>1</v>
      </c>
      <c r="N642" s="189" t="s">
        <v>42</v>
      </c>
      <c r="P642" s="153">
        <f t="shared" si="145"/>
        <v>0</v>
      </c>
      <c r="Q642" s="153">
        <v>0</v>
      </c>
      <c r="R642" s="153">
        <f t="shared" si="146"/>
        <v>0</v>
      </c>
      <c r="S642" s="153">
        <v>0</v>
      </c>
      <c r="T642" s="154">
        <f t="shared" si="147"/>
        <v>0</v>
      </c>
      <c r="AR642" s="155" t="s">
        <v>481</v>
      </c>
      <c r="AT642" s="155" t="s">
        <v>454</v>
      </c>
      <c r="AU642" s="155" t="s">
        <v>88</v>
      </c>
      <c r="AY642" s="16" t="s">
        <v>317</v>
      </c>
      <c r="BE642" s="156">
        <f t="shared" si="148"/>
        <v>0</v>
      </c>
      <c r="BF642" s="156">
        <f t="shared" si="149"/>
        <v>0</v>
      </c>
      <c r="BG642" s="156">
        <f t="shared" si="150"/>
        <v>0</v>
      </c>
      <c r="BH642" s="156">
        <f t="shared" si="151"/>
        <v>0</v>
      </c>
      <c r="BI642" s="156">
        <f t="shared" si="152"/>
        <v>0</v>
      </c>
      <c r="BJ642" s="16" t="s">
        <v>88</v>
      </c>
      <c r="BK642" s="156">
        <f t="shared" si="153"/>
        <v>0</v>
      </c>
      <c r="BL642" s="16" t="s">
        <v>396</v>
      </c>
      <c r="BM642" s="155" t="s">
        <v>11692</v>
      </c>
    </row>
    <row r="643" spans="2:65" s="1" customFormat="1" ht="24.15" customHeight="1">
      <c r="B643" s="142"/>
      <c r="C643" s="179" t="s">
        <v>5903</v>
      </c>
      <c r="D643" s="179" t="s">
        <v>454</v>
      </c>
      <c r="E643" s="180" t="s">
        <v>11693</v>
      </c>
      <c r="F643" s="181" t="s">
        <v>11560</v>
      </c>
      <c r="G643" s="182" t="s">
        <v>467</v>
      </c>
      <c r="H643" s="183">
        <v>1</v>
      </c>
      <c r="I643" s="184"/>
      <c r="J643" s="185">
        <f t="shared" si="144"/>
        <v>0</v>
      </c>
      <c r="K643" s="186"/>
      <c r="L643" s="187"/>
      <c r="M643" s="188" t="s">
        <v>1</v>
      </c>
      <c r="N643" s="189" t="s">
        <v>42</v>
      </c>
      <c r="P643" s="153">
        <f t="shared" si="145"/>
        <v>0</v>
      </c>
      <c r="Q643" s="153">
        <v>0</v>
      </c>
      <c r="R643" s="153">
        <f t="shared" si="146"/>
        <v>0</v>
      </c>
      <c r="S643" s="153">
        <v>0</v>
      </c>
      <c r="T643" s="154">
        <f t="shared" si="147"/>
        <v>0</v>
      </c>
      <c r="AR643" s="155" t="s">
        <v>481</v>
      </c>
      <c r="AT643" s="155" t="s">
        <v>454</v>
      </c>
      <c r="AU643" s="155" t="s">
        <v>88</v>
      </c>
      <c r="AY643" s="16" t="s">
        <v>317</v>
      </c>
      <c r="BE643" s="156">
        <f t="shared" si="148"/>
        <v>0</v>
      </c>
      <c r="BF643" s="156">
        <f t="shared" si="149"/>
        <v>0</v>
      </c>
      <c r="BG643" s="156">
        <f t="shared" si="150"/>
        <v>0</v>
      </c>
      <c r="BH643" s="156">
        <f t="shared" si="151"/>
        <v>0</v>
      </c>
      <c r="BI643" s="156">
        <f t="shared" si="152"/>
        <v>0</v>
      </c>
      <c r="BJ643" s="16" t="s">
        <v>88</v>
      </c>
      <c r="BK643" s="156">
        <f t="shared" si="153"/>
        <v>0</v>
      </c>
      <c r="BL643" s="16" t="s">
        <v>396</v>
      </c>
      <c r="BM643" s="155" t="s">
        <v>11694</v>
      </c>
    </row>
    <row r="644" spans="2:65" s="1" customFormat="1" ht="24.15" customHeight="1">
      <c r="B644" s="142"/>
      <c r="C644" s="179" t="s">
        <v>5907</v>
      </c>
      <c r="D644" s="179" t="s">
        <v>454</v>
      </c>
      <c r="E644" s="180" t="s">
        <v>11695</v>
      </c>
      <c r="F644" s="181" t="s">
        <v>11696</v>
      </c>
      <c r="G644" s="182" t="s">
        <v>467</v>
      </c>
      <c r="H644" s="183">
        <v>1</v>
      </c>
      <c r="I644" s="184"/>
      <c r="J644" s="185">
        <f t="shared" si="144"/>
        <v>0</v>
      </c>
      <c r="K644" s="186"/>
      <c r="L644" s="187"/>
      <c r="M644" s="188" t="s">
        <v>1</v>
      </c>
      <c r="N644" s="189" t="s">
        <v>42</v>
      </c>
      <c r="P644" s="153">
        <f t="shared" si="145"/>
        <v>0</v>
      </c>
      <c r="Q644" s="153">
        <v>0</v>
      </c>
      <c r="R644" s="153">
        <f t="shared" si="146"/>
        <v>0</v>
      </c>
      <c r="S644" s="153">
        <v>0</v>
      </c>
      <c r="T644" s="154">
        <f t="shared" si="147"/>
        <v>0</v>
      </c>
      <c r="AR644" s="155" t="s">
        <v>481</v>
      </c>
      <c r="AT644" s="155" t="s">
        <v>454</v>
      </c>
      <c r="AU644" s="155" t="s">
        <v>88</v>
      </c>
      <c r="AY644" s="16" t="s">
        <v>317</v>
      </c>
      <c r="BE644" s="156">
        <f t="shared" si="148"/>
        <v>0</v>
      </c>
      <c r="BF644" s="156">
        <f t="shared" si="149"/>
        <v>0</v>
      </c>
      <c r="BG644" s="156">
        <f t="shared" si="150"/>
        <v>0</v>
      </c>
      <c r="BH644" s="156">
        <f t="shared" si="151"/>
        <v>0</v>
      </c>
      <c r="BI644" s="156">
        <f t="shared" si="152"/>
        <v>0</v>
      </c>
      <c r="BJ644" s="16" t="s">
        <v>88</v>
      </c>
      <c r="BK644" s="156">
        <f t="shared" si="153"/>
        <v>0</v>
      </c>
      <c r="BL644" s="16" t="s">
        <v>396</v>
      </c>
      <c r="BM644" s="155" t="s">
        <v>11697</v>
      </c>
    </row>
    <row r="645" spans="2:65" s="1" customFormat="1" ht="24.15" customHeight="1">
      <c r="B645" s="142"/>
      <c r="C645" s="179" t="s">
        <v>5911</v>
      </c>
      <c r="D645" s="179" t="s">
        <v>454</v>
      </c>
      <c r="E645" s="180" t="s">
        <v>11698</v>
      </c>
      <c r="F645" s="181" t="s">
        <v>11699</v>
      </c>
      <c r="G645" s="182" t="s">
        <v>467</v>
      </c>
      <c r="H645" s="183">
        <v>1</v>
      </c>
      <c r="I645" s="184"/>
      <c r="J645" s="185">
        <f t="shared" si="144"/>
        <v>0</v>
      </c>
      <c r="K645" s="186"/>
      <c r="L645" s="187"/>
      <c r="M645" s="188" t="s">
        <v>1</v>
      </c>
      <c r="N645" s="189" t="s">
        <v>42</v>
      </c>
      <c r="P645" s="153">
        <f t="shared" si="145"/>
        <v>0</v>
      </c>
      <c r="Q645" s="153">
        <v>0</v>
      </c>
      <c r="R645" s="153">
        <f t="shared" si="146"/>
        <v>0</v>
      </c>
      <c r="S645" s="153">
        <v>0</v>
      </c>
      <c r="T645" s="154">
        <f t="shared" si="147"/>
        <v>0</v>
      </c>
      <c r="AR645" s="155" t="s">
        <v>481</v>
      </c>
      <c r="AT645" s="155" t="s">
        <v>454</v>
      </c>
      <c r="AU645" s="155" t="s">
        <v>88</v>
      </c>
      <c r="AY645" s="16" t="s">
        <v>317</v>
      </c>
      <c r="BE645" s="156">
        <f t="shared" si="148"/>
        <v>0</v>
      </c>
      <c r="BF645" s="156">
        <f t="shared" si="149"/>
        <v>0</v>
      </c>
      <c r="BG645" s="156">
        <f t="shared" si="150"/>
        <v>0</v>
      </c>
      <c r="BH645" s="156">
        <f t="shared" si="151"/>
        <v>0</v>
      </c>
      <c r="BI645" s="156">
        <f t="shared" si="152"/>
        <v>0</v>
      </c>
      <c r="BJ645" s="16" t="s">
        <v>88</v>
      </c>
      <c r="BK645" s="156">
        <f t="shared" si="153"/>
        <v>0</v>
      </c>
      <c r="BL645" s="16" t="s">
        <v>396</v>
      </c>
      <c r="BM645" s="155" t="s">
        <v>11700</v>
      </c>
    </row>
    <row r="646" spans="2:65" s="1" customFormat="1" ht="24.15" customHeight="1">
      <c r="B646" s="142"/>
      <c r="C646" s="179" t="s">
        <v>5915</v>
      </c>
      <c r="D646" s="179" t="s">
        <v>454</v>
      </c>
      <c r="E646" s="180" t="s">
        <v>11701</v>
      </c>
      <c r="F646" s="181" t="s">
        <v>11702</v>
      </c>
      <c r="G646" s="182" t="s">
        <v>467</v>
      </c>
      <c r="H646" s="183">
        <v>1</v>
      </c>
      <c r="I646" s="184"/>
      <c r="J646" s="185">
        <f t="shared" si="144"/>
        <v>0</v>
      </c>
      <c r="K646" s="186"/>
      <c r="L646" s="187"/>
      <c r="M646" s="188" t="s">
        <v>1</v>
      </c>
      <c r="N646" s="189" t="s">
        <v>42</v>
      </c>
      <c r="P646" s="153">
        <f t="shared" si="145"/>
        <v>0</v>
      </c>
      <c r="Q646" s="153">
        <v>0</v>
      </c>
      <c r="R646" s="153">
        <f t="shared" si="146"/>
        <v>0</v>
      </c>
      <c r="S646" s="153">
        <v>0</v>
      </c>
      <c r="T646" s="154">
        <f t="shared" si="147"/>
        <v>0</v>
      </c>
      <c r="AR646" s="155" t="s">
        <v>481</v>
      </c>
      <c r="AT646" s="155" t="s">
        <v>454</v>
      </c>
      <c r="AU646" s="155" t="s">
        <v>88</v>
      </c>
      <c r="AY646" s="16" t="s">
        <v>317</v>
      </c>
      <c r="BE646" s="156">
        <f t="shared" si="148"/>
        <v>0</v>
      </c>
      <c r="BF646" s="156">
        <f t="shared" si="149"/>
        <v>0</v>
      </c>
      <c r="BG646" s="156">
        <f t="shared" si="150"/>
        <v>0</v>
      </c>
      <c r="BH646" s="156">
        <f t="shared" si="151"/>
        <v>0</v>
      </c>
      <c r="BI646" s="156">
        <f t="shared" si="152"/>
        <v>0</v>
      </c>
      <c r="BJ646" s="16" t="s">
        <v>88</v>
      </c>
      <c r="BK646" s="156">
        <f t="shared" si="153"/>
        <v>0</v>
      </c>
      <c r="BL646" s="16" t="s">
        <v>396</v>
      </c>
      <c r="BM646" s="155" t="s">
        <v>11703</v>
      </c>
    </row>
    <row r="647" spans="2:65" s="1" customFormat="1" ht="24.15" customHeight="1">
      <c r="B647" s="142"/>
      <c r="C647" s="179" t="s">
        <v>5919</v>
      </c>
      <c r="D647" s="179" t="s">
        <v>454</v>
      </c>
      <c r="E647" s="180" t="s">
        <v>11704</v>
      </c>
      <c r="F647" s="181" t="s">
        <v>11543</v>
      </c>
      <c r="G647" s="182" t="s">
        <v>467</v>
      </c>
      <c r="H647" s="183">
        <v>1</v>
      </c>
      <c r="I647" s="184"/>
      <c r="J647" s="185">
        <f t="shared" si="144"/>
        <v>0</v>
      </c>
      <c r="K647" s="186"/>
      <c r="L647" s="187"/>
      <c r="M647" s="188" t="s">
        <v>1</v>
      </c>
      <c r="N647" s="189" t="s">
        <v>42</v>
      </c>
      <c r="P647" s="153">
        <f t="shared" si="145"/>
        <v>0</v>
      </c>
      <c r="Q647" s="153">
        <v>0</v>
      </c>
      <c r="R647" s="153">
        <f t="shared" si="146"/>
        <v>0</v>
      </c>
      <c r="S647" s="153">
        <v>0</v>
      </c>
      <c r="T647" s="154">
        <f t="shared" si="147"/>
        <v>0</v>
      </c>
      <c r="AR647" s="155" t="s">
        <v>481</v>
      </c>
      <c r="AT647" s="155" t="s">
        <v>454</v>
      </c>
      <c r="AU647" s="155" t="s">
        <v>88</v>
      </c>
      <c r="AY647" s="16" t="s">
        <v>317</v>
      </c>
      <c r="BE647" s="156">
        <f t="shared" si="148"/>
        <v>0</v>
      </c>
      <c r="BF647" s="156">
        <f t="shared" si="149"/>
        <v>0</v>
      </c>
      <c r="BG647" s="156">
        <f t="shared" si="150"/>
        <v>0</v>
      </c>
      <c r="BH647" s="156">
        <f t="shared" si="151"/>
        <v>0</v>
      </c>
      <c r="BI647" s="156">
        <f t="shared" si="152"/>
        <v>0</v>
      </c>
      <c r="BJ647" s="16" t="s">
        <v>88</v>
      </c>
      <c r="BK647" s="156">
        <f t="shared" si="153"/>
        <v>0</v>
      </c>
      <c r="BL647" s="16" t="s">
        <v>396</v>
      </c>
      <c r="BM647" s="155" t="s">
        <v>11705</v>
      </c>
    </row>
    <row r="648" spans="2:65" s="1" customFormat="1" ht="24.15" customHeight="1">
      <c r="B648" s="142"/>
      <c r="C648" s="179" t="s">
        <v>5923</v>
      </c>
      <c r="D648" s="179" t="s">
        <v>454</v>
      </c>
      <c r="E648" s="180" t="s">
        <v>11706</v>
      </c>
      <c r="F648" s="181" t="s">
        <v>11707</v>
      </c>
      <c r="G648" s="182" t="s">
        <v>467</v>
      </c>
      <c r="H648" s="183">
        <v>1</v>
      </c>
      <c r="I648" s="184"/>
      <c r="J648" s="185">
        <f t="shared" si="144"/>
        <v>0</v>
      </c>
      <c r="K648" s="186"/>
      <c r="L648" s="187"/>
      <c r="M648" s="188" t="s">
        <v>1</v>
      </c>
      <c r="N648" s="189" t="s">
        <v>42</v>
      </c>
      <c r="P648" s="153">
        <f t="shared" si="145"/>
        <v>0</v>
      </c>
      <c r="Q648" s="153">
        <v>0</v>
      </c>
      <c r="R648" s="153">
        <f t="shared" si="146"/>
        <v>0</v>
      </c>
      <c r="S648" s="153">
        <v>0</v>
      </c>
      <c r="T648" s="154">
        <f t="shared" si="147"/>
        <v>0</v>
      </c>
      <c r="AR648" s="155" t="s">
        <v>481</v>
      </c>
      <c r="AT648" s="155" t="s">
        <v>454</v>
      </c>
      <c r="AU648" s="155" t="s">
        <v>88</v>
      </c>
      <c r="AY648" s="16" t="s">
        <v>317</v>
      </c>
      <c r="BE648" s="156">
        <f t="shared" si="148"/>
        <v>0</v>
      </c>
      <c r="BF648" s="156">
        <f t="shared" si="149"/>
        <v>0</v>
      </c>
      <c r="BG648" s="156">
        <f t="shared" si="150"/>
        <v>0</v>
      </c>
      <c r="BH648" s="156">
        <f t="shared" si="151"/>
        <v>0</v>
      </c>
      <c r="BI648" s="156">
        <f t="shared" si="152"/>
        <v>0</v>
      </c>
      <c r="BJ648" s="16" t="s">
        <v>88</v>
      </c>
      <c r="BK648" s="156">
        <f t="shared" si="153"/>
        <v>0</v>
      </c>
      <c r="BL648" s="16" t="s">
        <v>396</v>
      </c>
      <c r="BM648" s="155" t="s">
        <v>11708</v>
      </c>
    </row>
    <row r="649" spans="2:65" s="1" customFormat="1" ht="16.5" customHeight="1">
      <c r="B649" s="142"/>
      <c r="C649" s="179" t="s">
        <v>5927</v>
      </c>
      <c r="D649" s="179" t="s">
        <v>454</v>
      </c>
      <c r="E649" s="180" t="s">
        <v>11709</v>
      </c>
      <c r="F649" s="181" t="s">
        <v>11047</v>
      </c>
      <c r="G649" s="182" t="s">
        <v>467</v>
      </c>
      <c r="H649" s="183">
        <v>3</v>
      </c>
      <c r="I649" s="184"/>
      <c r="J649" s="185">
        <f t="shared" si="144"/>
        <v>0</v>
      </c>
      <c r="K649" s="186"/>
      <c r="L649" s="187"/>
      <c r="M649" s="188" t="s">
        <v>1</v>
      </c>
      <c r="N649" s="189" t="s">
        <v>42</v>
      </c>
      <c r="P649" s="153">
        <f t="shared" si="145"/>
        <v>0</v>
      </c>
      <c r="Q649" s="153">
        <v>0</v>
      </c>
      <c r="R649" s="153">
        <f t="shared" si="146"/>
        <v>0</v>
      </c>
      <c r="S649" s="153">
        <v>0</v>
      </c>
      <c r="T649" s="154">
        <f t="shared" si="147"/>
        <v>0</v>
      </c>
      <c r="AR649" s="155" t="s">
        <v>481</v>
      </c>
      <c r="AT649" s="155" t="s">
        <v>454</v>
      </c>
      <c r="AU649" s="155" t="s">
        <v>88</v>
      </c>
      <c r="AY649" s="16" t="s">
        <v>317</v>
      </c>
      <c r="BE649" s="156">
        <f t="shared" si="148"/>
        <v>0</v>
      </c>
      <c r="BF649" s="156">
        <f t="shared" si="149"/>
        <v>0</v>
      </c>
      <c r="BG649" s="156">
        <f t="shared" si="150"/>
        <v>0</v>
      </c>
      <c r="BH649" s="156">
        <f t="shared" si="151"/>
        <v>0</v>
      </c>
      <c r="BI649" s="156">
        <f t="shared" si="152"/>
        <v>0</v>
      </c>
      <c r="BJ649" s="16" t="s">
        <v>88</v>
      </c>
      <c r="BK649" s="156">
        <f t="shared" si="153"/>
        <v>0</v>
      </c>
      <c r="BL649" s="16" t="s">
        <v>396</v>
      </c>
      <c r="BM649" s="155" t="s">
        <v>11710</v>
      </c>
    </row>
    <row r="650" spans="2:65" s="1" customFormat="1" ht="16.5" customHeight="1">
      <c r="B650" s="142"/>
      <c r="C650" s="179" t="s">
        <v>5931</v>
      </c>
      <c r="D650" s="179" t="s">
        <v>454</v>
      </c>
      <c r="E650" s="180" t="s">
        <v>11711</v>
      </c>
      <c r="F650" s="181" t="s">
        <v>11354</v>
      </c>
      <c r="G650" s="182" t="s">
        <v>467</v>
      </c>
      <c r="H650" s="183">
        <v>2</v>
      </c>
      <c r="I650" s="184"/>
      <c r="J650" s="185">
        <f t="shared" si="144"/>
        <v>0</v>
      </c>
      <c r="K650" s="186"/>
      <c r="L650" s="187"/>
      <c r="M650" s="188" t="s">
        <v>1</v>
      </c>
      <c r="N650" s="189" t="s">
        <v>42</v>
      </c>
      <c r="P650" s="153">
        <f t="shared" si="145"/>
        <v>0</v>
      </c>
      <c r="Q650" s="153">
        <v>0</v>
      </c>
      <c r="R650" s="153">
        <f t="shared" si="146"/>
        <v>0</v>
      </c>
      <c r="S650" s="153">
        <v>0</v>
      </c>
      <c r="T650" s="154">
        <f t="shared" si="147"/>
        <v>0</v>
      </c>
      <c r="AR650" s="155" t="s">
        <v>481</v>
      </c>
      <c r="AT650" s="155" t="s">
        <v>454</v>
      </c>
      <c r="AU650" s="155" t="s">
        <v>88</v>
      </c>
      <c r="AY650" s="16" t="s">
        <v>317</v>
      </c>
      <c r="BE650" s="156">
        <f t="shared" si="148"/>
        <v>0</v>
      </c>
      <c r="BF650" s="156">
        <f t="shared" si="149"/>
        <v>0</v>
      </c>
      <c r="BG650" s="156">
        <f t="shared" si="150"/>
        <v>0</v>
      </c>
      <c r="BH650" s="156">
        <f t="shared" si="151"/>
        <v>0</v>
      </c>
      <c r="BI650" s="156">
        <f t="shared" si="152"/>
        <v>0</v>
      </c>
      <c r="BJ650" s="16" t="s">
        <v>88</v>
      </c>
      <c r="BK650" s="156">
        <f t="shared" si="153"/>
        <v>0</v>
      </c>
      <c r="BL650" s="16" t="s">
        <v>396</v>
      </c>
      <c r="BM650" s="155" t="s">
        <v>11712</v>
      </c>
    </row>
    <row r="651" spans="2:65" s="1" customFormat="1" ht="16.5" customHeight="1">
      <c r="B651" s="142"/>
      <c r="C651" s="179" t="s">
        <v>5935</v>
      </c>
      <c r="D651" s="179" t="s">
        <v>454</v>
      </c>
      <c r="E651" s="180" t="s">
        <v>11713</v>
      </c>
      <c r="F651" s="181" t="s">
        <v>11714</v>
      </c>
      <c r="G651" s="182" t="s">
        <v>467</v>
      </c>
      <c r="H651" s="183">
        <v>1</v>
      </c>
      <c r="I651" s="184"/>
      <c r="J651" s="185">
        <f t="shared" si="144"/>
        <v>0</v>
      </c>
      <c r="K651" s="186"/>
      <c r="L651" s="187"/>
      <c r="M651" s="188" t="s">
        <v>1</v>
      </c>
      <c r="N651" s="189" t="s">
        <v>42</v>
      </c>
      <c r="P651" s="153">
        <f t="shared" si="145"/>
        <v>0</v>
      </c>
      <c r="Q651" s="153">
        <v>0</v>
      </c>
      <c r="R651" s="153">
        <f t="shared" si="146"/>
        <v>0</v>
      </c>
      <c r="S651" s="153">
        <v>0</v>
      </c>
      <c r="T651" s="154">
        <f t="shared" si="147"/>
        <v>0</v>
      </c>
      <c r="AR651" s="155" t="s">
        <v>481</v>
      </c>
      <c r="AT651" s="155" t="s">
        <v>454</v>
      </c>
      <c r="AU651" s="155" t="s">
        <v>88</v>
      </c>
      <c r="AY651" s="16" t="s">
        <v>317</v>
      </c>
      <c r="BE651" s="156">
        <f t="shared" si="148"/>
        <v>0</v>
      </c>
      <c r="BF651" s="156">
        <f t="shared" si="149"/>
        <v>0</v>
      </c>
      <c r="BG651" s="156">
        <f t="shared" si="150"/>
        <v>0</v>
      </c>
      <c r="BH651" s="156">
        <f t="shared" si="151"/>
        <v>0</v>
      </c>
      <c r="BI651" s="156">
        <f t="shared" si="152"/>
        <v>0</v>
      </c>
      <c r="BJ651" s="16" t="s">
        <v>88</v>
      </c>
      <c r="BK651" s="156">
        <f t="shared" si="153"/>
        <v>0</v>
      </c>
      <c r="BL651" s="16" t="s">
        <v>396</v>
      </c>
      <c r="BM651" s="155" t="s">
        <v>11715</v>
      </c>
    </row>
    <row r="652" spans="2:65" s="1" customFormat="1" ht="16.5" customHeight="1">
      <c r="B652" s="142"/>
      <c r="C652" s="179" t="s">
        <v>5939</v>
      </c>
      <c r="D652" s="179" t="s">
        <v>454</v>
      </c>
      <c r="E652" s="180" t="s">
        <v>11716</v>
      </c>
      <c r="F652" s="181" t="s">
        <v>11717</v>
      </c>
      <c r="G652" s="182" t="s">
        <v>467</v>
      </c>
      <c r="H652" s="183">
        <v>1</v>
      </c>
      <c r="I652" s="184"/>
      <c r="J652" s="185">
        <f t="shared" si="144"/>
        <v>0</v>
      </c>
      <c r="K652" s="186"/>
      <c r="L652" s="187"/>
      <c r="M652" s="188" t="s">
        <v>1</v>
      </c>
      <c r="N652" s="189" t="s">
        <v>42</v>
      </c>
      <c r="P652" s="153">
        <f t="shared" si="145"/>
        <v>0</v>
      </c>
      <c r="Q652" s="153">
        <v>0</v>
      </c>
      <c r="R652" s="153">
        <f t="shared" si="146"/>
        <v>0</v>
      </c>
      <c r="S652" s="153">
        <v>0</v>
      </c>
      <c r="T652" s="154">
        <f t="shared" si="147"/>
        <v>0</v>
      </c>
      <c r="AR652" s="155" t="s">
        <v>481</v>
      </c>
      <c r="AT652" s="155" t="s">
        <v>454</v>
      </c>
      <c r="AU652" s="155" t="s">
        <v>88</v>
      </c>
      <c r="AY652" s="16" t="s">
        <v>317</v>
      </c>
      <c r="BE652" s="156">
        <f t="shared" si="148"/>
        <v>0</v>
      </c>
      <c r="BF652" s="156">
        <f t="shared" si="149"/>
        <v>0</v>
      </c>
      <c r="BG652" s="156">
        <f t="shared" si="150"/>
        <v>0</v>
      </c>
      <c r="BH652" s="156">
        <f t="shared" si="151"/>
        <v>0</v>
      </c>
      <c r="BI652" s="156">
        <f t="shared" si="152"/>
        <v>0</v>
      </c>
      <c r="BJ652" s="16" t="s">
        <v>88</v>
      </c>
      <c r="BK652" s="156">
        <f t="shared" si="153"/>
        <v>0</v>
      </c>
      <c r="BL652" s="16" t="s">
        <v>396</v>
      </c>
      <c r="BM652" s="155" t="s">
        <v>11718</v>
      </c>
    </row>
    <row r="653" spans="2:65" s="1" customFormat="1" ht="16.5" customHeight="1">
      <c r="B653" s="142"/>
      <c r="C653" s="179" t="s">
        <v>5943</v>
      </c>
      <c r="D653" s="179" t="s">
        <v>454</v>
      </c>
      <c r="E653" s="180" t="s">
        <v>11719</v>
      </c>
      <c r="F653" s="181" t="s">
        <v>11720</v>
      </c>
      <c r="G653" s="182" t="s">
        <v>467</v>
      </c>
      <c r="H653" s="183">
        <v>1</v>
      </c>
      <c r="I653" s="184"/>
      <c r="J653" s="185">
        <f t="shared" si="144"/>
        <v>0</v>
      </c>
      <c r="K653" s="186"/>
      <c r="L653" s="187"/>
      <c r="M653" s="188" t="s">
        <v>1</v>
      </c>
      <c r="N653" s="189" t="s">
        <v>42</v>
      </c>
      <c r="P653" s="153">
        <f t="shared" si="145"/>
        <v>0</v>
      </c>
      <c r="Q653" s="153">
        <v>0</v>
      </c>
      <c r="R653" s="153">
        <f t="shared" si="146"/>
        <v>0</v>
      </c>
      <c r="S653" s="153">
        <v>0</v>
      </c>
      <c r="T653" s="154">
        <f t="shared" si="147"/>
        <v>0</v>
      </c>
      <c r="AR653" s="155" t="s">
        <v>481</v>
      </c>
      <c r="AT653" s="155" t="s">
        <v>454</v>
      </c>
      <c r="AU653" s="155" t="s">
        <v>88</v>
      </c>
      <c r="AY653" s="16" t="s">
        <v>317</v>
      </c>
      <c r="BE653" s="156">
        <f t="shared" si="148"/>
        <v>0</v>
      </c>
      <c r="BF653" s="156">
        <f t="shared" si="149"/>
        <v>0</v>
      </c>
      <c r="BG653" s="156">
        <f t="shared" si="150"/>
        <v>0</v>
      </c>
      <c r="BH653" s="156">
        <f t="shared" si="151"/>
        <v>0</v>
      </c>
      <c r="BI653" s="156">
        <f t="shared" si="152"/>
        <v>0</v>
      </c>
      <c r="BJ653" s="16" t="s">
        <v>88</v>
      </c>
      <c r="BK653" s="156">
        <f t="shared" si="153"/>
        <v>0</v>
      </c>
      <c r="BL653" s="16" t="s">
        <v>396</v>
      </c>
      <c r="BM653" s="155" t="s">
        <v>11721</v>
      </c>
    </row>
    <row r="654" spans="2:65" s="1" customFormat="1" ht="16.5" customHeight="1">
      <c r="B654" s="142"/>
      <c r="C654" s="179" t="s">
        <v>5947</v>
      </c>
      <c r="D654" s="179" t="s">
        <v>454</v>
      </c>
      <c r="E654" s="180" t="s">
        <v>11722</v>
      </c>
      <c r="F654" s="181" t="s">
        <v>11065</v>
      </c>
      <c r="G654" s="182" t="s">
        <v>467</v>
      </c>
      <c r="H654" s="183">
        <v>6</v>
      </c>
      <c r="I654" s="184"/>
      <c r="J654" s="185">
        <f t="shared" si="144"/>
        <v>0</v>
      </c>
      <c r="K654" s="186"/>
      <c r="L654" s="187"/>
      <c r="M654" s="188" t="s">
        <v>1</v>
      </c>
      <c r="N654" s="189" t="s">
        <v>42</v>
      </c>
      <c r="P654" s="153">
        <f t="shared" si="145"/>
        <v>0</v>
      </c>
      <c r="Q654" s="153">
        <v>0</v>
      </c>
      <c r="R654" s="153">
        <f t="shared" si="146"/>
        <v>0</v>
      </c>
      <c r="S654" s="153">
        <v>0</v>
      </c>
      <c r="T654" s="154">
        <f t="shared" si="147"/>
        <v>0</v>
      </c>
      <c r="AR654" s="155" t="s">
        <v>481</v>
      </c>
      <c r="AT654" s="155" t="s">
        <v>454</v>
      </c>
      <c r="AU654" s="155" t="s">
        <v>88</v>
      </c>
      <c r="AY654" s="16" t="s">
        <v>317</v>
      </c>
      <c r="BE654" s="156">
        <f t="shared" si="148"/>
        <v>0</v>
      </c>
      <c r="BF654" s="156">
        <f t="shared" si="149"/>
        <v>0</v>
      </c>
      <c r="BG654" s="156">
        <f t="shared" si="150"/>
        <v>0</v>
      </c>
      <c r="BH654" s="156">
        <f t="shared" si="151"/>
        <v>0</v>
      </c>
      <c r="BI654" s="156">
        <f t="shared" si="152"/>
        <v>0</v>
      </c>
      <c r="BJ654" s="16" t="s">
        <v>88</v>
      </c>
      <c r="BK654" s="156">
        <f t="shared" si="153"/>
        <v>0</v>
      </c>
      <c r="BL654" s="16" t="s">
        <v>396</v>
      </c>
      <c r="BM654" s="155" t="s">
        <v>11723</v>
      </c>
    </row>
    <row r="655" spans="2:65" s="1" customFormat="1" ht="16.5" customHeight="1">
      <c r="B655" s="142"/>
      <c r="C655" s="179" t="s">
        <v>5951</v>
      </c>
      <c r="D655" s="179" t="s">
        <v>454</v>
      </c>
      <c r="E655" s="180" t="s">
        <v>11724</v>
      </c>
      <c r="F655" s="181" t="s">
        <v>11160</v>
      </c>
      <c r="G655" s="182" t="s">
        <v>467</v>
      </c>
      <c r="H655" s="183">
        <v>14</v>
      </c>
      <c r="I655" s="184"/>
      <c r="J655" s="185">
        <f t="shared" si="144"/>
        <v>0</v>
      </c>
      <c r="K655" s="186"/>
      <c r="L655" s="187"/>
      <c r="M655" s="188" t="s">
        <v>1</v>
      </c>
      <c r="N655" s="189" t="s">
        <v>42</v>
      </c>
      <c r="P655" s="153">
        <f t="shared" si="145"/>
        <v>0</v>
      </c>
      <c r="Q655" s="153">
        <v>0</v>
      </c>
      <c r="R655" s="153">
        <f t="shared" si="146"/>
        <v>0</v>
      </c>
      <c r="S655" s="153">
        <v>0</v>
      </c>
      <c r="T655" s="154">
        <f t="shared" si="147"/>
        <v>0</v>
      </c>
      <c r="AR655" s="155" t="s">
        <v>481</v>
      </c>
      <c r="AT655" s="155" t="s">
        <v>454</v>
      </c>
      <c r="AU655" s="155" t="s">
        <v>88</v>
      </c>
      <c r="AY655" s="16" t="s">
        <v>317</v>
      </c>
      <c r="BE655" s="156">
        <f t="shared" si="148"/>
        <v>0</v>
      </c>
      <c r="BF655" s="156">
        <f t="shared" si="149"/>
        <v>0</v>
      </c>
      <c r="BG655" s="156">
        <f t="shared" si="150"/>
        <v>0</v>
      </c>
      <c r="BH655" s="156">
        <f t="shared" si="151"/>
        <v>0</v>
      </c>
      <c r="BI655" s="156">
        <f t="shared" si="152"/>
        <v>0</v>
      </c>
      <c r="BJ655" s="16" t="s">
        <v>88</v>
      </c>
      <c r="BK655" s="156">
        <f t="shared" si="153"/>
        <v>0</v>
      </c>
      <c r="BL655" s="16" t="s">
        <v>396</v>
      </c>
      <c r="BM655" s="155" t="s">
        <v>11725</v>
      </c>
    </row>
    <row r="656" spans="2:65" s="1" customFormat="1" ht="16.5" customHeight="1">
      <c r="B656" s="142"/>
      <c r="C656" s="179" t="s">
        <v>5955</v>
      </c>
      <c r="D656" s="179" t="s">
        <v>454</v>
      </c>
      <c r="E656" s="180" t="s">
        <v>11726</v>
      </c>
      <c r="F656" s="181" t="s">
        <v>11169</v>
      </c>
      <c r="G656" s="182" t="s">
        <v>467</v>
      </c>
      <c r="H656" s="183">
        <v>4</v>
      </c>
      <c r="I656" s="184"/>
      <c r="J656" s="185">
        <f t="shared" si="144"/>
        <v>0</v>
      </c>
      <c r="K656" s="186"/>
      <c r="L656" s="187"/>
      <c r="M656" s="188" t="s">
        <v>1</v>
      </c>
      <c r="N656" s="189" t="s">
        <v>42</v>
      </c>
      <c r="P656" s="153">
        <f t="shared" si="145"/>
        <v>0</v>
      </c>
      <c r="Q656" s="153">
        <v>0</v>
      </c>
      <c r="R656" s="153">
        <f t="shared" si="146"/>
        <v>0</v>
      </c>
      <c r="S656" s="153">
        <v>0</v>
      </c>
      <c r="T656" s="154">
        <f t="shared" si="147"/>
        <v>0</v>
      </c>
      <c r="AR656" s="155" t="s">
        <v>481</v>
      </c>
      <c r="AT656" s="155" t="s">
        <v>454</v>
      </c>
      <c r="AU656" s="155" t="s">
        <v>88</v>
      </c>
      <c r="AY656" s="16" t="s">
        <v>317</v>
      </c>
      <c r="BE656" s="156">
        <f t="shared" si="148"/>
        <v>0</v>
      </c>
      <c r="BF656" s="156">
        <f t="shared" si="149"/>
        <v>0</v>
      </c>
      <c r="BG656" s="156">
        <f t="shared" si="150"/>
        <v>0</v>
      </c>
      <c r="BH656" s="156">
        <f t="shared" si="151"/>
        <v>0</v>
      </c>
      <c r="BI656" s="156">
        <f t="shared" si="152"/>
        <v>0</v>
      </c>
      <c r="BJ656" s="16" t="s">
        <v>88</v>
      </c>
      <c r="BK656" s="156">
        <f t="shared" si="153"/>
        <v>0</v>
      </c>
      <c r="BL656" s="16" t="s">
        <v>396</v>
      </c>
      <c r="BM656" s="155" t="s">
        <v>11727</v>
      </c>
    </row>
    <row r="657" spans="2:65" s="1" customFormat="1" ht="16.5" customHeight="1">
      <c r="B657" s="142"/>
      <c r="C657" s="179" t="s">
        <v>5959</v>
      </c>
      <c r="D657" s="179" t="s">
        <v>454</v>
      </c>
      <c r="E657" s="180" t="s">
        <v>11728</v>
      </c>
      <c r="F657" s="181" t="s">
        <v>11062</v>
      </c>
      <c r="G657" s="182" t="s">
        <v>467</v>
      </c>
      <c r="H657" s="183">
        <v>3</v>
      </c>
      <c r="I657" s="184"/>
      <c r="J657" s="185">
        <f t="shared" si="144"/>
        <v>0</v>
      </c>
      <c r="K657" s="186"/>
      <c r="L657" s="187"/>
      <c r="M657" s="188" t="s">
        <v>1</v>
      </c>
      <c r="N657" s="189" t="s">
        <v>42</v>
      </c>
      <c r="P657" s="153">
        <f t="shared" si="145"/>
        <v>0</v>
      </c>
      <c r="Q657" s="153">
        <v>0</v>
      </c>
      <c r="R657" s="153">
        <f t="shared" si="146"/>
        <v>0</v>
      </c>
      <c r="S657" s="153">
        <v>0</v>
      </c>
      <c r="T657" s="154">
        <f t="shared" si="147"/>
        <v>0</v>
      </c>
      <c r="AR657" s="155" t="s">
        <v>481</v>
      </c>
      <c r="AT657" s="155" t="s">
        <v>454</v>
      </c>
      <c r="AU657" s="155" t="s">
        <v>88</v>
      </c>
      <c r="AY657" s="16" t="s">
        <v>317</v>
      </c>
      <c r="BE657" s="156">
        <f t="shared" si="148"/>
        <v>0</v>
      </c>
      <c r="BF657" s="156">
        <f t="shared" si="149"/>
        <v>0</v>
      </c>
      <c r="BG657" s="156">
        <f t="shared" si="150"/>
        <v>0</v>
      </c>
      <c r="BH657" s="156">
        <f t="shared" si="151"/>
        <v>0</v>
      </c>
      <c r="BI657" s="156">
        <f t="shared" si="152"/>
        <v>0</v>
      </c>
      <c r="BJ657" s="16" t="s">
        <v>88</v>
      </c>
      <c r="BK657" s="156">
        <f t="shared" si="153"/>
        <v>0</v>
      </c>
      <c r="BL657" s="16" t="s">
        <v>396</v>
      </c>
      <c r="BM657" s="155" t="s">
        <v>11729</v>
      </c>
    </row>
    <row r="658" spans="2:65" s="1" customFormat="1" ht="16.5" customHeight="1">
      <c r="B658" s="142"/>
      <c r="C658" s="179" t="s">
        <v>5963</v>
      </c>
      <c r="D658" s="179" t="s">
        <v>454</v>
      </c>
      <c r="E658" s="180" t="s">
        <v>11730</v>
      </c>
      <c r="F658" s="181" t="s">
        <v>11731</v>
      </c>
      <c r="G658" s="182" t="s">
        <v>467</v>
      </c>
      <c r="H658" s="183">
        <v>1</v>
      </c>
      <c r="I658" s="184"/>
      <c r="J658" s="185">
        <f t="shared" si="144"/>
        <v>0</v>
      </c>
      <c r="K658" s="186"/>
      <c r="L658" s="187"/>
      <c r="M658" s="188" t="s">
        <v>1</v>
      </c>
      <c r="N658" s="189" t="s">
        <v>42</v>
      </c>
      <c r="P658" s="153">
        <f t="shared" si="145"/>
        <v>0</v>
      </c>
      <c r="Q658" s="153">
        <v>0</v>
      </c>
      <c r="R658" s="153">
        <f t="shared" si="146"/>
        <v>0</v>
      </c>
      <c r="S658" s="153">
        <v>0</v>
      </c>
      <c r="T658" s="154">
        <f t="shared" si="147"/>
        <v>0</v>
      </c>
      <c r="AR658" s="155" t="s">
        <v>481</v>
      </c>
      <c r="AT658" s="155" t="s">
        <v>454</v>
      </c>
      <c r="AU658" s="155" t="s">
        <v>88</v>
      </c>
      <c r="AY658" s="16" t="s">
        <v>317</v>
      </c>
      <c r="BE658" s="156">
        <f t="shared" si="148"/>
        <v>0</v>
      </c>
      <c r="BF658" s="156">
        <f t="shared" si="149"/>
        <v>0</v>
      </c>
      <c r="BG658" s="156">
        <f t="shared" si="150"/>
        <v>0</v>
      </c>
      <c r="BH658" s="156">
        <f t="shared" si="151"/>
        <v>0</v>
      </c>
      <c r="BI658" s="156">
        <f t="shared" si="152"/>
        <v>0</v>
      </c>
      <c r="BJ658" s="16" t="s">
        <v>88</v>
      </c>
      <c r="BK658" s="156">
        <f t="shared" si="153"/>
        <v>0</v>
      </c>
      <c r="BL658" s="16" t="s">
        <v>396</v>
      </c>
      <c r="BM658" s="155" t="s">
        <v>11732</v>
      </c>
    </row>
    <row r="659" spans="2:65" s="1" customFormat="1" ht="33" customHeight="1">
      <c r="B659" s="142"/>
      <c r="C659" s="179" t="s">
        <v>5967</v>
      </c>
      <c r="D659" s="179" t="s">
        <v>454</v>
      </c>
      <c r="E659" s="180" t="s">
        <v>11733</v>
      </c>
      <c r="F659" s="181" t="s">
        <v>11734</v>
      </c>
      <c r="G659" s="182" t="s">
        <v>10668</v>
      </c>
      <c r="H659" s="183">
        <v>25</v>
      </c>
      <c r="I659" s="184"/>
      <c r="J659" s="185">
        <f t="shared" si="144"/>
        <v>0</v>
      </c>
      <c r="K659" s="186"/>
      <c r="L659" s="187"/>
      <c r="M659" s="188" t="s">
        <v>1</v>
      </c>
      <c r="N659" s="189" t="s">
        <v>42</v>
      </c>
      <c r="P659" s="153">
        <f t="shared" si="145"/>
        <v>0</v>
      </c>
      <c r="Q659" s="153">
        <v>0</v>
      </c>
      <c r="R659" s="153">
        <f t="shared" si="146"/>
        <v>0</v>
      </c>
      <c r="S659" s="153">
        <v>0</v>
      </c>
      <c r="T659" s="154">
        <f t="shared" si="147"/>
        <v>0</v>
      </c>
      <c r="AR659" s="155" t="s">
        <v>481</v>
      </c>
      <c r="AT659" s="155" t="s">
        <v>454</v>
      </c>
      <c r="AU659" s="155" t="s">
        <v>88</v>
      </c>
      <c r="AY659" s="16" t="s">
        <v>317</v>
      </c>
      <c r="BE659" s="156">
        <f t="shared" si="148"/>
        <v>0</v>
      </c>
      <c r="BF659" s="156">
        <f t="shared" si="149"/>
        <v>0</v>
      </c>
      <c r="BG659" s="156">
        <f t="shared" si="150"/>
        <v>0</v>
      </c>
      <c r="BH659" s="156">
        <f t="shared" si="151"/>
        <v>0</v>
      </c>
      <c r="BI659" s="156">
        <f t="shared" si="152"/>
        <v>0</v>
      </c>
      <c r="BJ659" s="16" t="s">
        <v>88</v>
      </c>
      <c r="BK659" s="156">
        <f t="shared" si="153"/>
        <v>0</v>
      </c>
      <c r="BL659" s="16" t="s">
        <v>396</v>
      </c>
      <c r="BM659" s="155" t="s">
        <v>11735</v>
      </c>
    </row>
    <row r="660" spans="2:65" s="1" customFormat="1" ht="33" customHeight="1">
      <c r="B660" s="142"/>
      <c r="C660" s="179" t="s">
        <v>5971</v>
      </c>
      <c r="D660" s="179" t="s">
        <v>454</v>
      </c>
      <c r="E660" s="180" t="s">
        <v>11736</v>
      </c>
      <c r="F660" s="181" t="s">
        <v>11737</v>
      </c>
      <c r="G660" s="182" t="s">
        <v>10668</v>
      </c>
      <c r="H660" s="183">
        <v>220</v>
      </c>
      <c r="I660" s="184"/>
      <c r="J660" s="185">
        <f t="shared" si="144"/>
        <v>0</v>
      </c>
      <c r="K660" s="186"/>
      <c r="L660" s="187"/>
      <c r="M660" s="188" t="s">
        <v>1</v>
      </c>
      <c r="N660" s="189" t="s">
        <v>42</v>
      </c>
      <c r="P660" s="153">
        <f t="shared" si="145"/>
        <v>0</v>
      </c>
      <c r="Q660" s="153">
        <v>0</v>
      </c>
      <c r="R660" s="153">
        <f t="shared" si="146"/>
        <v>0</v>
      </c>
      <c r="S660" s="153">
        <v>0</v>
      </c>
      <c r="T660" s="154">
        <f t="shared" si="147"/>
        <v>0</v>
      </c>
      <c r="AR660" s="155" t="s">
        <v>481</v>
      </c>
      <c r="AT660" s="155" t="s">
        <v>454</v>
      </c>
      <c r="AU660" s="155" t="s">
        <v>88</v>
      </c>
      <c r="AY660" s="16" t="s">
        <v>317</v>
      </c>
      <c r="BE660" s="156">
        <f t="shared" si="148"/>
        <v>0</v>
      </c>
      <c r="BF660" s="156">
        <f t="shared" si="149"/>
        <v>0</v>
      </c>
      <c r="BG660" s="156">
        <f t="shared" si="150"/>
        <v>0</v>
      </c>
      <c r="BH660" s="156">
        <f t="shared" si="151"/>
        <v>0</v>
      </c>
      <c r="BI660" s="156">
        <f t="shared" si="152"/>
        <v>0</v>
      </c>
      <c r="BJ660" s="16" t="s">
        <v>88</v>
      </c>
      <c r="BK660" s="156">
        <f t="shared" si="153"/>
        <v>0</v>
      </c>
      <c r="BL660" s="16" t="s">
        <v>396</v>
      </c>
      <c r="BM660" s="155" t="s">
        <v>11738</v>
      </c>
    </row>
    <row r="661" spans="2:65" s="1" customFormat="1" ht="33" customHeight="1">
      <c r="B661" s="142"/>
      <c r="C661" s="179" t="s">
        <v>5975</v>
      </c>
      <c r="D661" s="179" t="s">
        <v>454</v>
      </c>
      <c r="E661" s="180" t="s">
        <v>11739</v>
      </c>
      <c r="F661" s="181" t="s">
        <v>11740</v>
      </c>
      <c r="G661" s="182" t="s">
        <v>10668</v>
      </c>
      <c r="H661" s="183">
        <v>15</v>
      </c>
      <c r="I661" s="184"/>
      <c r="J661" s="185">
        <f t="shared" si="144"/>
        <v>0</v>
      </c>
      <c r="K661" s="186"/>
      <c r="L661" s="187"/>
      <c r="M661" s="188" t="s">
        <v>1</v>
      </c>
      <c r="N661" s="189" t="s">
        <v>42</v>
      </c>
      <c r="P661" s="153">
        <f t="shared" si="145"/>
        <v>0</v>
      </c>
      <c r="Q661" s="153">
        <v>0</v>
      </c>
      <c r="R661" s="153">
        <f t="shared" si="146"/>
        <v>0</v>
      </c>
      <c r="S661" s="153">
        <v>0</v>
      </c>
      <c r="T661" s="154">
        <f t="shared" si="147"/>
        <v>0</v>
      </c>
      <c r="AR661" s="155" t="s">
        <v>481</v>
      </c>
      <c r="AT661" s="155" t="s">
        <v>454</v>
      </c>
      <c r="AU661" s="155" t="s">
        <v>88</v>
      </c>
      <c r="AY661" s="16" t="s">
        <v>317</v>
      </c>
      <c r="BE661" s="156">
        <f t="shared" si="148"/>
        <v>0</v>
      </c>
      <c r="BF661" s="156">
        <f t="shared" si="149"/>
        <v>0</v>
      </c>
      <c r="BG661" s="156">
        <f t="shared" si="150"/>
        <v>0</v>
      </c>
      <c r="BH661" s="156">
        <f t="shared" si="151"/>
        <v>0</v>
      </c>
      <c r="BI661" s="156">
        <f t="shared" si="152"/>
        <v>0</v>
      </c>
      <c r="BJ661" s="16" t="s">
        <v>88</v>
      </c>
      <c r="BK661" s="156">
        <f t="shared" si="153"/>
        <v>0</v>
      </c>
      <c r="BL661" s="16" t="s">
        <v>396</v>
      </c>
      <c r="BM661" s="155" t="s">
        <v>11741</v>
      </c>
    </row>
    <row r="662" spans="2:65" s="1" customFormat="1" ht="37.75" customHeight="1">
      <c r="B662" s="142"/>
      <c r="C662" s="179" t="s">
        <v>5979</v>
      </c>
      <c r="D662" s="179" t="s">
        <v>454</v>
      </c>
      <c r="E662" s="180" t="s">
        <v>11742</v>
      </c>
      <c r="F662" s="181" t="s">
        <v>11743</v>
      </c>
      <c r="G662" s="182" t="s">
        <v>10668</v>
      </c>
      <c r="H662" s="183">
        <v>5</v>
      </c>
      <c r="I662" s="184"/>
      <c r="J662" s="185">
        <f t="shared" si="144"/>
        <v>0</v>
      </c>
      <c r="K662" s="186"/>
      <c r="L662" s="187"/>
      <c r="M662" s="188" t="s">
        <v>1</v>
      </c>
      <c r="N662" s="189" t="s">
        <v>42</v>
      </c>
      <c r="P662" s="153">
        <f t="shared" si="145"/>
        <v>0</v>
      </c>
      <c r="Q662" s="153">
        <v>0</v>
      </c>
      <c r="R662" s="153">
        <f t="shared" si="146"/>
        <v>0</v>
      </c>
      <c r="S662" s="153">
        <v>0</v>
      </c>
      <c r="T662" s="154">
        <f t="shared" si="147"/>
        <v>0</v>
      </c>
      <c r="AR662" s="155" t="s">
        <v>481</v>
      </c>
      <c r="AT662" s="155" t="s">
        <v>454</v>
      </c>
      <c r="AU662" s="155" t="s">
        <v>88</v>
      </c>
      <c r="AY662" s="16" t="s">
        <v>317</v>
      </c>
      <c r="BE662" s="156">
        <f t="shared" si="148"/>
        <v>0</v>
      </c>
      <c r="BF662" s="156">
        <f t="shared" si="149"/>
        <v>0</v>
      </c>
      <c r="BG662" s="156">
        <f t="shared" si="150"/>
        <v>0</v>
      </c>
      <c r="BH662" s="156">
        <f t="shared" si="151"/>
        <v>0</v>
      </c>
      <c r="BI662" s="156">
        <f t="shared" si="152"/>
        <v>0</v>
      </c>
      <c r="BJ662" s="16" t="s">
        <v>88</v>
      </c>
      <c r="BK662" s="156">
        <f t="shared" si="153"/>
        <v>0</v>
      </c>
      <c r="BL662" s="16" t="s">
        <v>396</v>
      </c>
      <c r="BM662" s="155" t="s">
        <v>11744</v>
      </c>
    </row>
    <row r="663" spans="2:65" s="1" customFormat="1" ht="37.75" customHeight="1">
      <c r="B663" s="142"/>
      <c r="C663" s="179" t="s">
        <v>5983</v>
      </c>
      <c r="D663" s="179" t="s">
        <v>454</v>
      </c>
      <c r="E663" s="180" t="s">
        <v>11745</v>
      </c>
      <c r="F663" s="181" t="s">
        <v>11746</v>
      </c>
      <c r="G663" s="182" t="s">
        <v>10668</v>
      </c>
      <c r="H663" s="183">
        <v>355</v>
      </c>
      <c r="I663" s="184"/>
      <c r="J663" s="185">
        <f t="shared" si="144"/>
        <v>0</v>
      </c>
      <c r="K663" s="186"/>
      <c r="L663" s="187"/>
      <c r="M663" s="188" t="s">
        <v>1</v>
      </c>
      <c r="N663" s="189" t="s">
        <v>42</v>
      </c>
      <c r="P663" s="153">
        <f t="shared" si="145"/>
        <v>0</v>
      </c>
      <c r="Q663" s="153">
        <v>0</v>
      </c>
      <c r="R663" s="153">
        <f t="shared" si="146"/>
        <v>0</v>
      </c>
      <c r="S663" s="153">
        <v>0</v>
      </c>
      <c r="T663" s="154">
        <f t="shared" si="147"/>
        <v>0</v>
      </c>
      <c r="AR663" s="155" t="s">
        <v>481</v>
      </c>
      <c r="AT663" s="155" t="s">
        <v>454</v>
      </c>
      <c r="AU663" s="155" t="s">
        <v>88</v>
      </c>
      <c r="AY663" s="16" t="s">
        <v>317</v>
      </c>
      <c r="BE663" s="156">
        <f t="shared" si="148"/>
        <v>0</v>
      </c>
      <c r="BF663" s="156">
        <f t="shared" si="149"/>
        <v>0</v>
      </c>
      <c r="BG663" s="156">
        <f t="shared" si="150"/>
        <v>0</v>
      </c>
      <c r="BH663" s="156">
        <f t="shared" si="151"/>
        <v>0</v>
      </c>
      <c r="BI663" s="156">
        <f t="shared" si="152"/>
        <v>0</v>
      </c>
      <c r="BJ663" s="16" t="s">
        <v>88</v>
      </c>
      <c r="BK663" s="156">
        <f t="shared" si="153"/>
        <v>0</v>
      </c>
      <c r="BL663" s="16" t="s">
        <v>396</v>
      </c>
      <c r="BM663" s="155" t="s">
        <v>11747</v>
      </c>
    </row>
    <row r="664" spans="2:65" s="1" customFormat="1" ht="37.75" customHeight="1">
      <c r="B664" s="142"/>
      <c r="C664" s="179" t="s">
        <v>5987</v>
      </c>
      <c r="D664" s="179" t="s">
        <v>454</v>
      </c>
      <c r="E664" s="180" t="s">
        <v>11748</v>
      </c>
      <c r="F664" s="181" t="s">
        <v>11749</v>
      </c>
      <c r="G664" s="182" t="s">
        <v>10668</v>
      </c>
      <c r="H664" s="183">
        <v>15</v>
      </c>
      <c r="I664" s="184"/>
      <c r="J664" s="185">
        <f t="shared" si="144"/>
        <v>0</v>
      </c>
      <c r="K664" s="186"/>
      <c r="L664" s="187"/>
      <c r="M664" s="188" t="s">
        <v>1</v>
      </c>
      <c r="N664" s="189" t="s">
        <v>42</v>
      </c>
      <c r="P664" s="153">
        <f t="shared" si="145"/>
        <v>0</v>
      </c>
      <c r="Q664" s="153">
        <v>0</v>
      </c>
      <c r="R664" s="153">
        <f t="shared" si="146"/>
        <v>0</v>
      </c>
      <c r="S664" s="153">
        <v>0</v>
      </c>
      <c r="T664" s="154">
        <f t="shared" si="147"/>
        <v>0</v>
      </c>
      <c r="AR664" s="155" t="s">
        <v>481</v>
      </c>
      <c r="AT664" s="155" t="s">
        <v>454</v>
      </c>
      <c r="AU664" s="155" t="s">
        <v>88</v>
      </c>
      <c r="AY664" s="16" t="s">
        <v>317</v>
      </c>
      <c r="BE664" s="156">
        <f t="shared" si="148"/>
        <v>0</v>
      </c>
      <c r="BF664" s="156">
        <f t="shared" si="149"/>
        <v>0</v>
      </c>
      <c r="BG664" s="156">
        <f t="shared" si="150"/>
        <v>0</v>
      </c>
      <c r="BH664" s="156">
        <f t="shared" si="151"/>
        <v>0</v>
      </c>
      <c r="BI664" s="156">
        <f t="shared" si="152"/>
        <v>0</v>
      </c>
      <c r="BJ664" s="16" t="s">
        <v>88</v>
      </c>
      <c r="BK664" s="156">
        <f t="shared" si="153"/>
        <v>0</v>
      </c>
      <c r="BL664" s="16" t="s">
        <v>396</v>
      </c>
      <c r="BM664" s="155" t="s">
        <v>11750</v>
      </c>
    </row>
    <row r="665" spans="2:65" s="1" customFormat="1" ht="16.5" customHeight="1">
      <c r="B665" s="142"/>
      <c r="C665" s="179" t="s">
        <v>5991</v>
      </c>
      <c r="D665" s="179" t="s">
        <v>454</v>
      </c>
      <c r="E665" s="180" t="s">
        <v>10737</v>
      </c>
      <c r="F665" s="181" t="s">
        <v>10738</v>
      </c>
      <c r="G665" s="182" t="s">
        <v>467</v>
      </c>
      <c r="H665" s="183">
        <v>10</v>
      </c>
      <c r="I665" s="184"/>
      <c r="J665" s="185">
        <f t="shared" si="144"/>
        <v>0</v>
      </c>
      <c r="K665" s="186"/>
      <c r="L665" s="187"/>
      <c r="M665" s="188" t="s">
        <v>1</v>
      </c>
      <c r="N665" s="189" t="s">
        <v>42</v>
      </c>
      <c r="P665" s="153">
        <f t="shared" si="145"/>
        <v>0</v>
      </c>
      <c r="Q665" s="153">
        <v>0</v>
      </c>
      <c r="R665" s="153">
        <f t="shared" si="146"/>
        <v>0</v>
      </c>
      <c r="S665" s="153">
        <v>0</v>
      </c>
      <c r="T665" s="154">
        <f t="shared" si="147"/>
        <v>0</v>
      </c>
      <c r="AR665" s="155" t="s">
        <v>481</v>
      </c>
      <c r="AT665" s="155" t="s">
        <v>454</v>
      </c>
      <c r="AU665" s="155" t="s">
        <v>88</v>
      </c>
      <c r="AY665" s="16" t="s">
        <v>317</v>
      </c>
      <c r="BE665" s="156">
        <f t="shared" si="148"/>
        <v>0</v>
      </c>
      <c r="BF665" s="156">
        <f t="shared" si="149"/>
        <v>0</v>
      </c>
      <c r="BG665" s="156">
        <f t="shared" si="150"/>
        <v>0</v>
      </c>
      <c r="BH665" s="156">
        <f t="shared" si="151"/>
        <v>0</v>
      </c>
      <c r="BI665" s="156">
        <f t="shared" si="152"/>
        <v>0</v>
      </c>
      <c r="BJ665" s="16" t="s">
        <v>88</v>
      </c>
      <c r="BK665" s="156">
        <f t="shared" si="153"/>
        <v>0</v>
      </c>
      <c r="BL665" s="16" t="s">
        <v>396</v>
      </c>
      <c r="BM665" s="155" t="s">
        <v>11751</v>
      </c>
    </row>
    <row r="666" spans="2:65" s="1" customFormat="1" ht="16.5" customHeight="1">
      <c r="B666" s="142"/>
      <c r="C666" s="179" t="s">
        <v>5995</v>
      </c>
      <c r="D666" s="179" t="s">
        <v>454</v>
      </c>
      <c r="E666" s="180" t="s">
        <v>10740</v>
      </c>
      <c r="F666" s="181" t="s">
        <v>10741</v>
      </c>
      <c r="G666" s="182" t="s">
        <v>467</v>
      </c>
      <c r="H666" s="183">
        <v>6</v>
      </c>
      <c r="I666" s="184"/>
      <c r="J666" s="185">
        <f t="shared" si="144"/>
        <v>0</v>
      </c>
      <c r="K666" s="186"/>
      <c r="L666" s="187"/>
      <c r="M666" s="188" t="s">
        <v>1</v>
      </c>
      <c r="N666" s="189" t="s">
        <v>42</v>
      </c>
      <c r="P666" s="153">
        <f t="shared" si="145"/>
        <v>0</v>
      </c>
      <c r="Q666" s="153">
        <v>0</v>
      </c>
      <c r="R666" s="153">
        <f t="shared" si="146"/>
        <v>0</v>
      </c>
      <c r="S666" s="153">
        <v>0</v>
      </c>
      <c r="T666" s="154">
        <f t="shared" si="147"/>
        <v>0</v>
      </c>
      <c r="AR666" s="155" t="s">
        <v>481</v>
      </c>
      <c r="AT666" s="155" t="s">
        <v>454</v>
      </c>
      <c r="AU666" s="155" t="s">
        <v>88</v>
      </c>
      <c r="AY666" s="16" t="s">
        <v>317</v>
      </c>
      <c r="BE666" s="156">
        <f t="shared" si="148"/>
        <v>0</v>
      </c>
      <c r="BF666" s="156">
        <f t="shared" si="149"/>
        <v>0</v>
      </c>
      <c r="BG666" s="156">
        <f t="shared" si="150"/>
        <v>0</v>
      </c>
      <c r="BH666" s="156">
        <f t="shared" si="151"/>
        <v>0</v>
      </c>
      <c r="BI666" s="156">
        <f t="shared" si="152"/>
        <v>0</v>
      </c>
      <c r="BJ666" s="16" t="s">
        <v>88</v>
      </c>
      <c r="BK666" s="156">
        <f t="shared" si="153"/>
        <v>0</v>
      </c>
      <c r="BL666" s="16" t="s">
        <v>396</v>
      </c>
      <c r="BM666" s="155" t="s">
        <v>11752</v>
      </c>
    </row>
    <row r="667" spans="2:65" s="1" customFormat="1" ht="21.75" customHeight="1">
      <c r="B667" s="142"/>
      <c r="C667" s="179" t="s">
        <v>5999</v>
      </c>
      <c r="D667" s="179" t="s">
        <v>454</v>
      </c>
      <c r="E667" s="180" t="s">
        <v>11580</v>
      </c>
      <c r="F667" s="181" t="s">
        <v>11581</v>
      </c>
      <c r="G667" s="182" t="s">
        <v>10668</v>
      </c>
      <c r="H667" s="183">
        <v>10</v>
      </c>
      <c r="I667" s="184"/>
      <c r="J667" s="185">
        <f t="shared" si="144"/>
        <v>0</v>
      </c>
      <c r="K667" s="186"/>
      <c r="L667" s="187"/>
      <c r="M667" s="188" t="s">
        <v>1</v>
      </c>
      <c r="N667" s="189" t="s">
        <v>42</v>
      </c>
      <c r="P667" s="153">
        <f t="shared" si="145"/>
        <v>0</v>
      </c>
      <c r="Q667" s="153">
        <v>0</v>
      </c>
      <c r="R667" s="153">
        <f t="shared" si="146"/>
        <v>0</v>
      </c>
      <c r="S667" s="153">
        <v>0</v>
      </c>
      <c r="T667" s="154">
        <f t="shared" si="147"/>
        <v>0</v>
      </c>
      <c r="AR667" s="155" t="s">
        <v>481</v>
      </c>
      <c r="AT667" s="155" t="s">
        <v>454</v>
      </c>
      <c r="AU667" s="155" t="s">
        <v>88</v>
      </c>
      <c r="AY667" s="16" t="s">
        <v>317</v>
      </c>
      <c r="BE667" s="156">
        <f t="shared" si="148"/>
        <v>0</v>
      </c>
      <c r="BF667" s="156">
        <f t="shared" si="149"/>
        <v>0</v>
      </c>
      <c r="BG667" s="156">
        <f t="shared" si="150"/>
        <v>0</v>
      </c>
      <c r="BH667" s="156">
        <f t="shared" si="151"/>
        <v>0</v>
      </c>
      <c r="BI667" s="156">
        <f t="shared" si="152"/>
        <v>0</v>
      </c>
      <c r="BJ667" s="16" t="s">
        <v>88</v>
      </c>
      <c r="BK667" s="156">
        <f t="shared" si="153"/>
        <v>0</v>
      </c>
      <c r="BL667" s="16" t="s">
        <v>396</v>
      </c>
      <c r="BM667" s="155" t="s">
        <v>11753</v>
      </c>
    </row>
    <row r="668" spans="2:65" s="1" customFormat="1" ht="21.75" customHeight="1">
      <c r="B668" s="142"/>
      <c r="C668" s="179" t="s">
        <v>6003</v>
      </c>
      <c r="D668" s="179" t="s">
        <v>454</v>
      </c>
      <c r="E668" s="180" t="s">
        <v>11583</v>
      </c>
      <c r="F668" s="181" t="s">
        <v>11584</v>
      </c>
      <c r="G668" s="182" t="s">
        <v>10668</v>
      </c>
      <c r="H668" s="183">
        <v>10</v>
      </c>
      <c r="I668" s="184"/>
      <c r="J668" s="185">
        <f t="shared" si="144"/>
        <v>0</v>
      </c>
      <c r="K668" s="186"/>
      <c r="L668" s="187"/>
      <c r="M668" s="188" t="s">
        <v>1</v>
      </c>
      <c r="N668" s="189" t="s">
        <v>42</v>
      </c>
      <c r="P668" s="153">
        <f t="shared" si="145"/>
        <v>0</v>
      </c>
      <c r="Q668" s="153">
        <v>0</v>
      </c>
      <c r="R668" s="153">
        <f t="shared" si="146"/>
        <v>0</v>
      </c>
      <c r="S668" s="153">
        <v>0</v>
      </c>
      <c r="T668" s="154">
        <f t="shared" si="147"/>
        <v>0</v>
      </c>
      <c r="AR668" s="155" t="s">
        <v>481</v>
      </c>
      <c r="AT668" s="155" t="s">
        <v>454</v>
      </c>
      <c r="AU668" s="155" t="s">
        <v>88</v>
      </c>
      <c r="AY668" s="16" t="s">
        <v>317</v>
      </c>
      <c r="BE668" s="156">
        <f t="shared" si="148"/>
        <v>0</v>
      </c>
      <c r="BF668" s="156">
        <f t="shared" si="149"/>
        <v>0</v>
      </c>
      <c r="BG668" s="156">
        <f t="shared" si="150"/>
        <v>0</v>
      </c>
      <c r="BH668" s="156">
        <f t="shared" si="151"/>
        <v>0</v>
      </c>
      <c r="BI668" s="156">
        <f t="shared" si="152"/>
        <v>0</v>
      </c>
      <c r="BJ668" s="16" t="s">
        <v>88</v>
      </c>
      <c r="BK668" s="156">
        <f t="shared" si="153"/>
        <v>0</v>
      </c>
      <c r="BL668" s="16" t="s">
        <v>396</v>
      </c>
      <c r="BM668" s="155" t="s">
        <v>11754</v>
      </c>
    </row>
    <row r="669" spans="2:65" s="1" customFormat="1" ht="21.75" customHeight="1">
      <c r="B669" s="142"/>
      <c r="C669" s="179" t="s">
        <v>6007</v>
      </c>
      <c r="D669" s="179" t="s">
        <v>454</v>
      </c>
      <c r="E669" s="180" t="s">
        <v>11586</v>
      </c>
      <c r="F669" s="181" t="s">
        <v>11587</v>
      </c>
      <c r="G669" s="182" t="s">
        <v>10668</v>
      </c>
      <c r="H669" s="183">
        <v>10</v>
      </c>
      <c r="I669" s="184"/>
      <c r="J669" s="185">
        <f t="shared" ref="J669:J700" si="154">ROUND(I669*H669,2)</f>
        <v>0</v>
      </c>
      <c r="K669" s="186"/>
      <c r="L669" s="187"/>
      <c r="M669" s="188" t="s">
        <v>1</v>
      </c>
      <c r="N669" s="189" t="s">
        <v>42</v>
      </c>
      <c r="P669" s="153">
        <f t="shared" ref="P669:P700" si="155">O669*H669</f>
        <v>0</v>
      </c>
      <c r="Q669" s="153">
        <v>0</v>
      </c>
      <c r="R669" s="153">
        <f t="shared" ref="R669:R700" si="156">Q669*H669</f>
        <v>0</v>
      </c>
      <c r="S669" s="153">
        <v>0</v>
      </c>
      <c r="T669" s="154">
        <f t="shared" ref="T669:T700" si="157">S669*H669</f>
        <v>0</v>
      </c>
      <c r="AR669" s="155" t="s">
        <v>481</v>
      </c>
      <c r="AT669" s="155" t="s">
        <v>454</v>
      </c>
      <c r="AU669" s="155" t="s">
        <v>88</v>
      </c>
      <c r="AY669" s="16" t="s">
        <v>317</v>
      </c>
      <c r="BE669" s="156">
        <f t="shared" si="148"/>
        <v>0</v>
      </c>
      <c r="BF669" s="156">
        <f t="shared" si="149"/>
        <v>0</v>
      </c>
      <c r="BG669" s="156">
        <f t="shared" si="150"/>
        <v>0</v>
      </c>
      <c r="BH669" s="156">
        <f t="shared" si="151"/>
        <v>0</v>
      </c>
      <c r="BI669" s="156">
        <f t="shared" si="152"/>
        <v>0</v>
      </c>
      <c r="BJ669" s="16" t="s">
        <v>88</v>
      </c>
      <c r="BK669" s="156">
        <f t="shared" si="153"/>
        <v>0</v>
      </c>
      <c r="BL669" s="16" t="s">
        <v>396</v>
      </c>
      <c r="BM669" s="155" t="s">
        <v>11755</v>
      </c>
    </row>
    <row r="670" spans="2:65" s="1" customFormat="1" ht="21.75" customHeight="1">
      <c r="B670" s="142"/>
      <c r="C670" s="179" t="s">
        <v>6011</v>
      </c>
      <c r="D670" s="179" t="s">
        <v>454</v>
      </c>
      <c r="E670" s="180" t="s">
        <v>11085</v>
      </c>
      <c r="F670" s="181" t="s">
        <v>11086</v>
      </c>
      <c r="G670" s="182" t="s">
        <v>444</v>
      </c>
      <c r="H670" s="183">
        <v>35</v>
      </c>
      <c r="I670" s="184"/>
      <c r="J670" s="185">
        <f t="shared" si="154"/>
        <v>0</v>
      </c>
      <c r="K670" s="186"/>
      <c r="L670" s="187"/>
      <c r="M670" s="188" t="s">
        <v>1</v>
      </c>
      <c r="N670" s="189" t="s">
        <v>42</v>
      </c>
      <c r="P670" s="153">
        <f t="shared" si="155"/>
        <v>0</v>
      </c>
      <c r="Q670" s="153">
        <v>0</v>
      </c>
      <c r="R670" s="153">
        <f t="shared" si="156"/>
        <v>0</v>
      </c>
      <c r="S670" s="153">
        <v>0</v>
      </c>
      <c r="T670" s="154">
        <f t="shared" si="157"/>
        <v>0</v>
      </c>
      <c r="AR670" s="155" t="s">
        <v>481</v>
      </c>
      <c r="AT670" s="155" t="s">
        <v>454</v>
      </c>
      <c r="AU670" s="155" t="s">
        <v>88</v>
      </c>
      <c r="AY670" s="16" t="s">
        <v>317</v>
      </c>
      <c r="BE670" s="156">
        <f t="shared" si="148"/>
        <v>0</v>
      </c>
      <c r="BF670" s="156">
        <f t="shared" si="149"/>
        <v>0</v>
      </c>
      <c r="BG670" s="156">
        <f t="shared" si="150"/>
        <v>0</v>
      </c>
      <c r="BH670" s="156">
        <f t="shared" si="151"/>
        <v>0</v>
      </c>
      <c r="BI670" s="156">
        <f t="shared" si="152"/>
        <v>0</v>
      </c>
      <c r="BJ670" s="16" t="s">
        <v>88</v>
      </c>
      <c r="BK670" s="156">
        <f t="shared" si="153"/>
        <v>0</v>
      </c>
      <c r="BL670" s="16" t="s">
        <v>396</v>
      </c>
      <c r="BM670" s="155" t="s">
        <v>11756</v>
      </c>
    </row>
    <row r="671" spans="2:65" s="1" customFormat="1" ht="24.15" customHeight="1">
      <c r="B671" s="142"/>
      <c r="C671" s="179" t="s">
        <v>6015</v>
      </c>
      <c r="D671" s="179" t="s">
        <v>454</v>
      </c>
      <c r="E671" s="180" t="s">
        <v>10749</v>
      </c>
      <c r="F671" s="181" t="s">
        <v>10750</v>
      </c>
      <c r="G671" s="182" t="s">
        <v>444</v>
      </c>
      <c r="H671" s="183">
        <v>1360</v>
      </c>
      <c r="I671" s="184"/>
      <c r="J671" s="185">
        <f t="shared" si="154"/>
        <v>0</v>
      </c>
      <c r="K671" s="186"/>
      <c r="L671" s="187"/>
      <c r="M671" s="188" t="s">
        <v>1</v>
      </c>
      <c r="N671" s="189" t="s">
        <v>42</v>
      </c>
      <c r="P671" s="153">
        <f t="shared" si="155"/>
        <v>0</v>
      </c>
      <c r="Q671" s="153">
        <v>0</v>
      </c>
      <c r="R671" s="153">
        <f t="shared" si="156"/>
        <v>0</v>
      </c>
      <c r="S671" s="153">
        <v>0</v>
      </c>
      <c r="T671" s="154">
        <f t="shared" si="157"/>
        <v>0</v>
      </c>
      <c r="AR671" s="155" t="s">
        <v>481</v>
      </c>
      <c r="AT671" s="155" t="s">
        <v>454</v>
      </c>
      <c r="AU671" s="155" t="s">
        <v>88</v>
      </c>
      <c r="AY671" s="16" t="s">
        <v>317</v>
      </c>
      <c r="BE671" s="156">
        <f t="shared" si="148"/>
        <v>0</v>
      </c>
      <c r="BF671" s="156">
        <f t="shared" si="149"/>
        <v>0</v>
      </c>
      <c r="BG671" s="156">
        <f t="shared" si="150"/>
        <v>0</v>
      </c>
      <c r="BH671" s="156">
        <f t="shared" si="151"/>
        <v>0</v>
      </c>
      <c r="BI671" s="156">
        <f t="shared" si="152"/>
        <v>0</v>
      </c>
      <c r="BJ671" s="16" t="s">
        <v>88</v>
      </c>
      <c r="BK671" s="156">
        <f t="shared" si="153"/>
        <v>0</v>
      </c>
      <c r="BL671" s="16" t="s">
        <v>396</v>
      </c>
      <c r="BM671" s="155" t="s">
        <v>11757</v>
      </c>
    </row>
    <row r="672" spans="2:65" s="1" customFormat="1" ht="37.75" customHeight="1">
      <c r="B672" s="142"/>
      <c r="C672" s="179" t="s">
        <v>4080</v>
      </c>
      <c r="D672" s="201" t="s">
        <v>454</v>
      </c>
      <c r="E672" s="180" t="s">
        <v>11758</v>
      </c>
      <c r="F672" s="181" t="s">
        <v>11245</v>
      </c>
      <c r="G672" s="182" t="s">
        <v>444</v>
      </c>
      <c r="H672" s="183">
        <v>504</v>
      </c>
      <c r="I672" s="184"/>
      <c r="J672" s="185">
        <f t="shared" si="154"/>
        <v>0</v>
      </c>
      <c r="K672" s="186"/>
      <c r="L672" s="187"/>
      <c r="M672" s="188" t="s">
        <v>1</v>
      </c>
      <c r="N672" s="189" t="s">
        <v>42</v>
      </c>
      <c r="P672" s="153">
        <f t="shared" si="155"/>
        <v>0</v>
      </c>
      <c r="Q672" s="153">
        <v>0</v>
      </c>
      <c r="R672" s="153">
        <f t="shared" si="156"/>
        <v>0</v>
      </c>
      <c r="S672" s="153">
        <v>0</v>
      </c>
      <c r="T672" s="154">
        <f t="shared" si="157"/>
        <v>0</v>
      </c>
      <c r="AR672" s="155" t="s">
        <v>481</v>
      </c>
      <c r="AT672" s="155" t="s">
        <v>454</v>
      </c>
      <c r="AU672" s="155" t="s">
        <v>88</v>
      </c>
      <c r="AY672" s="16" t="s">
        <v>317</v>
      </c>
      <c r="BE672" s="156">
        <f t="shared" si="148"/>
        <v>0</v>
      </c>
      <c r="BF672" s="156">
        <f t="shared" si="149"/>
        <v>0</v>
      </c>
      <c r="BG672" s="156">
        <f t="shared" si="150"/>
        <v>0</v>
      </c>
      <c r="BH672" s="156">
        <f t="shared" si="151"/>
        <v>0</v>
      </c>
      <c r="BI672" s="156">
        <f t="shared" si="152"/>
        <v>0</v>
      </c>
      <c r="BJ672" s="16" t="s">
        <v>88</v>
      </c>
      <c r="BK672" s="156">
        <f t="shared" si="153"/>
        <v>0</v>
      </c>
      <c r="BL672" s="16" t="s">
        <v>396</v>
      </c>
      <c r="BM672" s="155" t="s">
        <v>11759</v>
      </c>
    </row>
    <row r="673" spans="2:65" s="1" customFormat="1" ht="33" customHeight="1">
      <c r="B673" s="142"/>
      <c r="C673" s="143" t="s">
        <v>6019</v>
      </c>
      <c r="D673" s="143" t="s">
        <v>319</v>
      </c>
      <c r="E673" s="144" t="s">
        <v>11760</v>
      </c>
      <c r="F673" s="145" t="s">
        <v>11761</v>
      </c>
      <c r="G673" s="146" t="s">
        <v>7005</v>
      </c>
      <c r="H673" s="147">
        <v>1</v>
      </c>
      <c r="I673" s="148"/>
      <c r="J673" s="149">
        <f t="shared" si="154"/>
        <v>0</v>
      </c>
      <c r="K673" s="150"/>
      <c r="L673" s="31"/>
      <c r="M673" s="151" t="s">
        <v>1</v>
      </c>
      <c r="N673" s="152" t="s">
        <v>42</v>
      </c>
      <c r="P673" s="153">
        <f t="shared" si="155"/>
        <v>0</v>
      </c>
      <c r="Q673" s="153">
        <v>0</v>
      </c>
      <c r="R673" s="153">
        <f t="shared" si="156"/>
        <v>0</v>
      </c>
      <c r="S673" s="153">
        <v>0</v>
      </c>
      <c r="T673" s="154">
        <f t="shared" si="157"/>
        <v>0</v>
      </c>
      <c r="AR673" s="155" t="s">
        <v>396</v>
      </c>
      <c r="AT673" s="155" t="s">
        <v>319</v>
      </c>
      <c r="AU673" s="155" t="s">
        <v>88</v>
      </c>
      <c r="AY673" s="16" t="s">
        <v>317</v>
      </c>
      <c r="BE673" s="156">
        <f t="shared" si="148"/>
        <v>0</v>
      </c>
      <c r="BF673" s="156">
        <f t="shared" si="149"/>
        <v>0</v>
      </c>
      <c r="BG673" s="156">
        <f t="shared" si="150"/>
        <v>0</v>
      </c>
      <c r="BH673" s="156">
        <f t="shared" si="151"/>
        <v>0</v>
      </c>
      <c r="BI673" s="156">
        <f t="shared" si="152"/>
        <v>0</v>
      </c>
      <c r="BJ673" s="16" t="s">
        <v>88</v>
      </c>
      <c r="BK673" s="156">
        <f t="shared" si="153"/>
        <v>0</v>
      </c>
      <c r="BL673" s="16" t="s">
        <v>396</v>
      </c>
      <c r="BM673" s="155" t="s">
        <v>11762</v>
      </c>
    </row>
    <row r="674" spans="2:65" s="11" customFormat="1" ht="22.75" customHeight="1">
      <c r="B674" s="130"/>
      <c r="D674" s="131" t="s">
        <v>75</v>
      </c>
      <c r="E674" s="140" t="s">
        <v>11763</v>
      </c>
      <c r="F674" s="140" t="s">
        <v>11764</v>
      </c>
      <c r="I674" s="133"/>
      <c r="J674" s="141">
        <f>BK674</f>
        <v>0</v>
      </c>
      <c r="L674" s="130"/>
      <c r="M674" s="135"/>
      <c r="P674" s="136">
        <v>0</v>
      </c>
      <c r="R674" s="136">
        <v>0</v>
      </c>
      <c r="T674" s="137">
        <v>0</v>
      </c>
      <c r="AR674" s="131" t="s">
        <v>83</v>
      </c>
      <c r="AT674" s="138" t="s">
        <v>75</v>
      </c>
      <c r="AU674" s="138" t="s">
        <v>83</v>
      </c>
      <c r="AY674" s="131" t="s">
        <v>317</v>
      </c>
      <c r="BK674" s="139">
        <v>0</v>
      </c>
    </row>
    <row r="675" spans="2:65" s="11" customFormat="1" ht="22.75" customHeight="1">
      <c r="B675" s="130"/>
      <c r="D675" s="131" t="s">
        <v>75</v>
      </c>
      <c r="E675" s="140" t="s">
        <v>11765</v>
      </c>
      <c r="F675" s="140" t="s">
        <v>11766</v>
      </c>
      <c r="I675" s="133"/>
      <c r="J675" s="141">
        <f>BK675</f>
        <v>0</v>
      </c>
      <c r="L675" s="130"/>
      <c r="M675" s="135"/>
      <c r="P675" s="136">
        <f>SUM(P676:P721)</f>
        <v>0</v>
      </c>
      <c r="R675" s="136">
        <f>SUM(R676:R721)</f>
        <v>0</v>
      </c>
      <c r="T675" s="137">
        <f>SUM(T676:T721)</f>
        <v>0</v>
      </c>
      <c r="AR675" s="131" t="s">
        <v>83</v>
      </c>
      <c r="AT675" s="138" t="s">
        <v>75</v>
      </c>
      <c r="AU675" s="138" t="s">
        <v>83</v>
      </c>
      <c r="AY675" s="131" t="s">
        <v>317</v>
      </c>
      <c r="BK675" s="139">
        <f>SUM(BK676:BK721)</f>
        <v>0</v>
      </c>
    </row>
    <row r="676" spans="2:65" s="1" customFormat="1" ht="24.15" customHeight="1">
      <c r="B676" s="142"/>
      <c r="C676" s="179" t="s">
        <v>6023</v>
      </c>
      <c r="D676" s="179" t="s">
        <v>454</v>
      </c>
      <c r="E676" s="180" t="s">
        <v>11767</v>
      </c>
      <c r="F676" s="181" t="s">
        <v>11768</v>
      </c>
      <c r="G676" s="182" t="s">
        <v>467</v>
      </c>
      <c r="H676" s="183">
        <v>1</v>
      </c>
      <c r="I676" s="184"/>
      <c r="J676" s="185">
        <f>ROUND(I676*H676,2)</f>
        <v>0</v>
      </c>
      <c r="K676" s="186"/>
      <c r="L676" s="187"/>
      <c r="M676" s="188" t="s">
        <v>1</v>
      </c>
      <c r="N676" s="189" t="s">
        <v>42</v>
      </c>
      <c r="P676" s="153">
        <f>O676*H676</f>
        <v>0</v>
      </c>
      <c r="Q676" s="153">
        <v>0</v>
      </c>
      <c r="R676" s="153">
        <f>Q676*H676</f>
        <v>0</v>
      </c>
      <c r="S676" s="153">
        <v>0</v>
      </c>
      <c r="T676" s="154">
        <f>S676*H676</f>
        <v>0</v>
      </c>
      <c r="AR676" s="155" t="s">
        <v>481</v>
      </c>
      <c r="AT676" s="155" t="s">
        <v>454</v>
      </c>
      <c r="AU676" s="155" t="s">
        <v>88</v>
      </c>
      <c r="AY676" s="16" t="s">
        <v>317</v>
      </c>
      <c r="BE676" s="156">
        <f>IF(N676="základná",J676,0)</f>
        <v>0</v>
      </c>
      <c r="BF676" s="156">
        <f>IF(N676="znížená",J676,0)</f>
        <v>0</v>
      </c>
      <c r="BG676" s="156">
        <f>IF(N676="zákl. prenesená",J676,0)</f>
        <v>0</v>
      </c>
      <c r="BH676" s="156">
        <f>IF(N676="zníž. prenesená",J676,0)</f>
        <v>0</v>
      </c>
      <c r="BI676" s="156">
        <f>IF(N676="nulová",J676,0)</f>
        <v>0</v>
      </c>
      <c r="BJ676" s="16" t="s">
        <v>88</v>
      </c>
      <c r="BK676" s="156">
        <f>ROUND(I676*H676,2)</f>
        <v>0</v>
      </c>
      <c r="BL676" s="16" t="s">
        <v>396</v>
      </c>
      <c r="BM676" s="155" t="s">
        <v>11769</v>
      </c>
    </row>
    <row r="677" spans="2:65" s="1" customFormat="1" ht="45">
      <c r="B677" s="31"/>
      <c r="D677" s="158" t="s">
        <v>597</v>
      </c>
      <c r="F677" s="195" t="s">
        <v>11770</v>
      </c>
      <c r="I677" s="196"/>
      <c r="L677" s="31"/>
      <c r="M677" s="197"/>
      <c r="T677" s="58"/>
      <c r="AT677" s="16" t="s">
        <v>597</v>
      </c>
      <c r="AU677" s="16" t="s">
        <v>88</v>
      </c>
    </row>
    <row r="678" spans="2:65" s="1" customFormat="1" ht="33" customHeight="1">
      <c r="B678" s="142"/>
      <c r="C678" s="179" t="s">
        <v>6027</v>
      </c>
      <c r="D678" s="179" t="s">
        <v>454</v>
      </c>
      <c r="E678" s="180" t="s">
        <v>11771</v>
      </c>
      <c r="F678" s="181" t="s">
        <v>11772</v>
      </c>
      <c r="G678" s="182" t="s">
        <v>467</v>
      </c>
      <c r="H678" s="183">
        <v>1</v>
      </c>
      <c r="I678" s="184"/>
      <c r="J678" s="185">
        <f t="shared" ref="J678:J721" si="158">ROUND(I678*H678,2)</f>
        <v>0</v>
      </c>
      <c r="K678" s="186"/>
      <c r="L678" s="187"/>
      <c r="M678" s="188" t="s">
        <v>1</v>
      </c>
      <c r="N678" s="189" t="s">
        <v>42</v>
      </c>
      <c r="P678" s="153">
        <f t="shared" ref="P678:P721" si="159">O678*H678</f>
        <v>0</v>
      </c>
      <c r="Q678" s="153">
        <v>0</v>
      </c>
      <c r="R678" s="153">
        <f t="shared" ref="R678:R721" si="160">Q678*H678</f>
        <v>0</v>
      </c>
      <c r="S678" s="153">
        <v>0</v>
      </c>
      <c r="T678" s="154">
        <f t="shared" ref="T678:T721" si="161">S678*H678</f>
        <v>0</v>
      </c>
      <c r="AR678" s="155" t="s">
        <v>481</v>
      </c>
      <c r="AT678" s="155" t="s">
        <v>454</v>
      </c>
      <c r="AU678" s="155" t="s">
        <v>88</v>
      </c>
      <c r="AY678" s="16" t="s">
        <v>317</v>
      </c>
      <c r="BE678" s="156">
        <f t="shared" ref="BE678:BE721" si="162">IF(N678="základná",J678,0)</f>
        <v>0</v>
      </c>
      <c r="BF678" s="156">
        <f t="shared" ref="BF678:BF721" si="163">IF(N678="znížená",J678,0)</f>
        <v>0</v>
      </c>
      <c r="BG678" s="156">
        <f t="shared" ref="BG678:BG721" si="164">IF(N678="zákl. prenesená",J678,0)</f>
        <v>0</v>
      </c>
      <c r="BH678" s="156">
        <f t="shared" ref="BH678:BH721" si="165">IF(N678="zníž. prenesená",J678,0)</f>
        <v>0</v>
      </c>
      <c r="BI678" s="156">
        <f t="shared" ref="BI678:BI721" si="166">IF(N678="nulová",J678,0)</f>
        <v>0</v>
      </c>
      <c r="BJ678" s="16" t="s">
        <v>88</v>
      </c>
      <c r="BK678" s="156">
        <f t="shared" ref="BK678:BK721" si="167">ROUND(I678*H678,2)</f>
        <v>0</v>
      </c>
      <c r="BL678" s="16" t="s">
        <v>396</v>
      </c>
      <c r="BM678" s="155" t="s">
        <v>11773</v>
      </c>
    </row>
    <row r="679" spans="2:65" s="1" customFormat="1" ht="33" customHeight="1">
      <c r="B679" s="142"/>
      <c r="C679" s="179" t="s">
        <v>6031</v>
      </c>
      <c r="D679" s="179" t="s">
        <v>454</v>
      </c>
      <c r="E679" s="180" t="s">
        <v>11774</v>
      </c>
      <c r="F679" s="181" t="s">
        <v>11775</v>
      </c>
      <c r="G679" s="182" t="s">
        <v>467</v>
      </c>
      <c r="H679" s="183">
        <v>1</v>
      </c>
      <c r="I679" s="184"/>
      <c r="J679" s="185">
        <f t="shared" si="158"/>
        <v>0</v>
      </c>
      <c r="K679" s="186"/>
      <c r="L679" s="187"/>
      <c r="M679" s="188" t="s">
        <v>1</v>
      </c>
      <c r="N679" s="189" t="s">
        <v>42</v>
      </c>
      <c r="P679" s="153">
        <f t="shared" si="159"/>
        <v>0</v>
      </c>
      <c r="Q679" s="153">
        <v>0</v>
      </c>
      <c r="R679" s="153">
        <f t="shared" si="160"/>
        <v>0</v>
      </c>
      <c r="S679" s="153">
        <v>0</v>
      </c>
      <c r="T679" s="154">
        <f t="shared" si="161"/>
        <v>0</v>
      </c>
      <c r="AR679" s="155" t="s">
        <v>481</v>
      </c>
      <c r="AT679" s="155" t="s">
        <v>454</v>
      </c>
      <c r="AU679" s="155" t="s">
        <v>88</v>
      </c>
      <c r="AY679" s="16" t="s">
        <v>317</v>
      </c>
      <c r="BE679" s="156">
        <f t="shared" si="162"/>
        <v>0</v>
      </c>
      <c r="BF679" s="156">
        <f t="shared" si="163"/>
        <v>0</v>
      </c>
      <c r="BG679" s="156">
        <f t="shared" si="164"/>
        <v>0</v>
      </c>
      <c r="BH679" s="156">
        <f t="shared" si="165"/>
        <v>0</v>
      </c>
      <c r="BI679" s="156">
        <f t="shared" si="166"/>
        <v>0</v>
      </c>
      <c r="BJ679" s="16" t="s">
        <v>88</v>
      </c>
      <c r="BK679" s="156">
        <f t="shared" si="167"/>
        <v>0</v>
      </c>
      <c r="BL679" s="16" t="s">
        <v>396</v>
      </c>
      <c r="BM679" s="155" t="s">
        <v>11776</v>
      </c>
    </row>
    <row r="680" spans="2:65" s="1" customFormat="1" ht="33" customHeight="1">
      <c r="B680" s="142"/>
      <c r="C680" s="179" t="s">
        <v>6035</v>
      </c>
      <c r="D680" s="179" t="s">
        <v>454</v>
      </c>
      <c r="E680" s="180" t="s">
        <v>11777</v>
      </c>
      <c r="F680" s="181" t="s">
        <v>11778</v>
      </c>
      <c r="G680" s="182" t="s">
        <v>467</v>
      </c>
      <c r="H680" s="183">
        <v>1</v>
      </c>
      <c r="I680" s="184"/>
      <c r="J680" s="185">
        <f t="shared" si="158"/>
        <v>0</v>
      </c>
      <c r="K680" s="186"/>
      <c r="L680" s="187"/>
      <c r="M680" s="188" t="s">
        <v>1</v>
      </c>
      <c r="N680" s="189" t="s">
        <v>42</v>
      </c>
      <c r="P680" s="153">
        <f t="shared" si="159"/>
        <v>0</v>
      </c>
      <c r="Q680" s="153">
        <v>0</v>
      </c>
      <c r="R680" s="153">
        <f t="shared" si="160"/>
        <v>0</v>
      </c>
      <c r="S680" s="153">
        <v>0</v>
      </c>
      <c r="T680" s="154">
        <f t="shared" si="161"/>
        <v>0</v>
      </c>
      <c r="AR680" s="155" t="s">
        <v>481</v>
      </c>
      <c r="AT680" s="155" t="s">
        <v>454</v>
      </c>
      <c r="AU680" s="155" t="s">
        <v>88</v>
      </c>
      <c r="AY680" s="16" t="s">
        <v>317</v>
      </c>
      <c r="BE680" s="156">
        <f t="shared" si="162"/>
        <v>0</v>
      </c>
      <c r="BF680" s="156">
        <f t="shared" si="163"/>
        <v>0</v>
      </c>
      <c r="BG680" s="156">
        <f t="shared" si="164"/>
        <v>0</v>
      </c>
      <c r="BH680" s="156">
        <f t="shared" si="165"/>
        <v>0</v>
      </c>
      <c r="BI680" s="156">
        <f t="shared" si="166"/>
        <v>0</v>
      </c>
      <c r="BJ680" s="16" t="s">
        <v>88</v>
      </c>
      <c r="BK680" s="156">
        <f t="shared" si="167"/>
        <v>0</v>
      </c>
      <c r="BL680" s="16" t="s">
        <v>396</v>
      </c>
      <c r="BM680" s="155" t="s">
        <v>11779</v>
      </c>
    </row>
    <row r="681" spans="2:65" s="1" customFormat="1" ht="33" customHeight="1">
      <c r="B681" s="142"/>
      <c r="C681" s="179" t="s">
        <v>6039</v>
      </c>
      <c r="D681" s="179" t="s">
        <v>454</v>
      </c>
      <c r="E681" s="180" t="s">
        <v>11780</v>
      </c>
      <c r="F681" s="181" t="s">
        <v>11781</v>
      </c>
      <c r="G681" s="182" t="s">
        <v>467</v>
      </c>
      <c r="H681" s="183">
        <v>1</v>
      </c>
      <c r="I681" s="184"/>
      <c r="J681" s="185">
        <f t="shared" si="158"/>
        <v>0</v>
      </c>
      <c r="K681" s="186"/>
      <c r="L681" s="187"/>
      <c r="M681" s="188" t="s">
        <v>1</v>
      </c>
      <c r="N681" s="189" t="s">
        <v>42</v>
      </c>
      <c r="P681" s="153">
        <f t="shared" si="159"/>
        <v>0</v>
      </c>
      <c r="Q681" s="153">
        <v>0</v>
      </c>
      <c r="R681" s="153">
        <f t="shared" si="160"/>
        <v>0</v>
      </c>
      <c r="S681" s="153">
        <v>0</v>
      </c>
      <c r="T681" s="154">
        <f t="shared" si="161"/>
        <v>0</v>
      </c>
      <c r="AR681" s="155" t="s">
        <v>481</v>
      </c>
      <c r="AT681" s="155" t="s">
        <v>454</v>
      </c>
      <c r="AU681" s="155" t="s">
        <v>88</v>
      </c>
      <c r="AY681" s="16" t="s">
        <v>317</v>
      </c>
      <c r="BE681" s="156">
        <f t="shared" si="162"/>
        <v>0</v>
      </c>
      <c r="BF681" s="156">
        <f t="shared" si="163"/>
        <v>0</v>
      </c>
      <c r="BG681" s="156">
        <f t="shared" si="164"/>
        <v>0</v>
      </c>
      <c r="BH681" s="156">
        <f t="shared" si="165"/>
        <v>0</v>
      </c>
      <c r="BI681" s="156">
        <f t="shared" si="166"/>
        <v>0</v>
      </c>
      <c r="BJ681" s="16" t="s">
        <v>88</v>
      </c>
      <c r="BK681" s="156">
        <f t="shared" si="167"/>
        <v>0</v>
      </c>
      <c r="BL681" s="16" t="s">
        <v>396</v>
      </c>
      <c r="BM681" s="155" t="s">
        <v>11782</v>
      </c>
    </row>
    <row r="682" spans="2:65" s="1" customFormat="1" ht="33" customHeight="1">
      <c r="B682" s="142"/>
      <c r="C682" s="179" t="s">
        <v>6043</v>
      </c>
      <c r="D682" s="179" t="s">
        <v>454</v>
      </c>
      <c r="E682" s="180" t="s">
        <v>11783</v>
      </c>
      <c r="F682" s="181" t="s">
        <v>11778</v>
      </c>
      <c r="G682" s="182" t="s">
        <v>467</v>
      </c>
      <c r="H682" s="183">
        <v>1</v>
      </c>
      <c r="I682" s="184"/>
      <c r="J682" s="185">
        <f t="shared" si="158"/>
        <v>0</v>
      </c>
      <c r="K682" s="186"/>
      <c r="L682" s="187"/>
      <c r="M682" s="188" t="s">
        <v>1</v>
      </c>
      <c r="N682" s="189" t="s">
        <v>42</v>
      </c>
      <c r="P682" s="153">
        <f t="shared" si="159"/>
        <v>0</v>
      </c>
      <c r="Q682" s="153">
        <v>0</v>
      </c>
      <c r="R682" s="153">
        <f t="shared" si="160"/>
        <v>0</v>
      </c>
      <c r="S682" s="153">
        <v>0</v>
      </c>
      <c r="T682" s="154">
        <f t="shared" si="161"/>
        <v>0</v>
      </c>
      <c r="AR682" s="155" t="s">
        <v>481</v>
      </c>
      <c r="AT682" s="155" t="s">
        <v>454</v>
      </c>
      <c r="AU682" s="155" t="s">
        <v>88</v>
      </c>
      <c r="AY682" s="16" t="s">
        <v>317</v>
      </c>
      <c r="BE682" s="156">
        <f t="shared" si="162"/>
        <v>0</v>
      </c>
      <c r="BF682" s="156">
        <f t="shared" si="163"/>
        <v>0</v>
      </c>
      <c r="BG682" s="156">
        <f t="shared" si="164"/>
        <v>0</v>
      </c>
      <c r="BH682" s="156">
        <f t="shared" si="165"/>
        <v>0</v>
      </c>
      <c r="BI682" s="156">
        <f t="shared" si="166"/>
        <v>0</v>
      </c>
      <c r="BJ682" s="16" t="s">
        <v>88</v>
      </c>
      <c r="BK682" s="156">
        <f t="shared" si="167"/>
        <v>0</v>
      </c>
      <c r="BL682" s="16" t="s">
        <v>396</v>
      </c>
      <c r="BM682" s="155" t="s">
        <v>11784</v>
      </c>
    </row>
    <row r="683" spans="2:65" s="1" customFormat="1" ht="33" customHeight="1">
      <c r="B683" s="142"/>
      <c r="C683" s="179" t="s">
        <v>6047</v>
      </c>
      <c r="D683" s="179" t="s">
        <v>454</v>
      </c>
      <c r="E683" s="180" t="s">
        <v>11785</v>
      </c>
      <c r="F683" s="181" t="s">
        <v>11775</v>
      </c>
      <c r="G683" s="182" t="s">
        <v>467</v>
      </c>
      <c r="H683" s="183">
        <v>1</v>
      </c>
      <c r="I683" s="184"/>
      <c r="J683" s="185">
        <f t="shared" si="158"/>
        <v>0</v>
      </c>
      <c r="K683" s="186"/>
      <c r="L683" s="187"/>
      <c r="M683" s="188" t="s">
        <v>1</v>
      </c>
      <c r="N683" s="189" t="s">
        <v>42</v>
      </c>
      <c r="P683" s="153">
        <f t="shared" si="159"/>
        <v>0</v>
      </c>
      <c r="Q683" s="153">
        <v>0</v>
      </c>
      <c r="R683" s="153">
        <f t="shared" si="160"/>
        <v>0</v>
      </c>
      <c r="S683" s="153">
        <v>0</v>
      </c>
      <c r="T683" s="154">
        <f t="shared" si="161"/>
        <v>0</v>
      </c>
      <c r="AR683" s="155" t="s">
        <v>481</v>
      </c>
      <c r="AT683" s="155" t="s">
        <v>454</v>
      </c>
      <c r="AU683" s="155" t="s">
        <v>88</v>
      </c>
      <c r="AY683" s="16" t="s">
        <v>317</v>
      </c>
      <c r="BE683" s="156">
        <f t="shared" si="162"/>
        <v>0</v>
      </c>
      <c r="BF683" s="156">
        <f t="shared" si="163"/>
        <v>0</v>
      </c>
      <c r="BG683" s="156">
        <f t="shared" si="164"/>
        <v>0</v>
      </c>
      <c r="BH683" s="156">
        <f t="shared" si="165"/>
        <v>0</v>
      </c>
      <c r="BI683" s="156">
        <f t="shared" si="166"/>
        <v>0</v>
      </c>
      <c r="BJ683" s="16" t="s">
        <v>88</v>
      </c>
      <c r="BK683" s="156">
        <f t="shared" si="167"/>
        <v>0</v>
      </c>
      <c r="BL683" s="16" t="s">
        <v>396</v>
      </c>
      <c r="BM683" s="155" t="s">
        <v>11786</v>
      </c>
    </row>
    <row r="684" spans="2:65" s="1" customFormat="1" ht="49" customHeight="1">
      <c r="B684" s="142"/>
      <c r="C684" s="179" t="s">
        <v>6051</v>
      </c>
      <c r="D684" s="179" t="s">
        <v>454</v>
      </c>
      <c r="E684" s="180" t="s">
        <v>11787</v>
      </c>
      <c r="F684" s="181" t="s">
        <v>10995</v>
      </c>
      <c r="G684" s="182" t="s">
        <v>467</v>
      </c>
      <c r="H684" s="183">
        <v>1</v>
      </c>
      <c r="I684" s="184"/>
      <c r="J684" s="185">
        <f t="shared" si="158"/>
        <v>0</v>
      </c>
      <c r="K684" s="186"/>
      <c r="L684" s="187"/>
      <c r="M684" s="188" t="s">
        <v>1</v>
      </c>
      <c r="N684" s="189" t="s">
        <v>42</v>
      </c>
      <c r="P684" s="153">
        <f t="shared" si="159"/>
        <v>0</v>
      </c>
      <c r="Q684" s="153">
        <v>0</v>
      </c>
      <c r="R684" s="153">
        <f t="shared" si="160"/>
        <v>0</v>
      </c>
      <c r="S684" s="153">
        <v>0</v>
      </c>
      <c r="T684" s="154">
        <f t="shared" si="161"/>
        <v>0</v>
      </c>
      <c r="AR684" s="155" t="s">
        <v>481</v>
      </c>
      <c r="AT684" s="155" t="s">
        <v>454</v>
      </c>
      <c r="AU684" s="155" t="s">
        <v>88</v>
      </c>
      <c r="AY684" s="16" t="s">
        <v>317</v>
      </c>
      <c r="BE684" s="156">
        <f t="shared" si="162"/>
        <v>0</v>
      </c>
      <c r="BF684" s="156">
        <f t="shared" si="163"/>
        <v>0</v>
      </c>
      <c r="BG684" s="156">
        <f t="shared" si="164"/>
        <v>0</v>
      </c>
      <c r="BH684" s="156">
        <f t="shared" si="165"/>
        <v>0</v>
      </c>
      <c r="BI684" s="156">
        <f t="shared" si="166"/>
        <v>0</v>
      </c>
      <c r="BJ684" s="16" t="s">
        <v>88</v>
      </c>
      <c r="BK684" s="156">
        <f t="shared" si="167"/>
        <v>0</v>
      </c>
      <c r="BL684" s="16" t="s">
        <v>396</v>
      </c>
      <c r="BM684" s="155" t="s">
        <v>11788</v>
      </c>
    </row>
    <row r="685" spans="2:65" s="1" customFormat="1" ht="16.5" customHeight="1">
      <c r="B685" s="142"/>
      <c r="C685" s="179" t="s">
        <v>6055</v>
      </c>
      <c r="D685" s="179" t="s">
        <v>454</v>
      </c>
      <c r="E685" s="180" t="s">
        <v>11789</v>
      </c>
      <c r="F685" s="181" t="s">
        <v>11790</v>
      </c>
      <c r="G685" s="182" t="s">
        <v>467</v>
      </c>
      <c r="H685" s="183">
        <v>1</v>
      </c>
      <c r="I685" s="184"/>
      <c r="J685" s="185">
        <f t="shared" si="158"/>
        <v>0</v>
      </c>
      <c r="K685" s="186"/>
      <c r="L685" s="187"/>
      <c r="M685" s="188" t="s">
        <v>1</v>
      </c>
      <c r="N685" s="189" t="s">
        <v>42</v>
      </c>
      <c r="P685" s="153">
        <f t="shared" si="159"/>
        <v>0</v>
      </c>
      <c r="Q685" s="153">
        <v>0</v>
      </c>
      <c r="R685" s="153">
        <f t="shared" si="160"/>
        <v>0</v>
      </c>
      <c r="S685" s="153">
        <v>0</v>
      </c>
      <c r="T685" s="154">
        <f t="shared" si="161"/>
        <v>0</v>
      </c>
      <c r="AR685" s="155" t="s">
        <v>481</v>
      </c>
      <c r="AT685" s="155" t="s">
        <v>454</v>
      </c>
      <c r="AU685" s="155" t="s">
        <v>88</v>
      </c>
      <c r="AY685" s="16" t="s">
        <v>317</v>
      </c>
      <c r="BE685" s="156">
        <f t="shared" si="162"/>
        <v>0</v>
      </c>
      <c r="BF685" s="156">
        <f t="shared" si="163"/>
        <v>0</v>
      </c>
      <c r="BG685" s="156">
        <f t="shared" si="164"/>
        <v>0</v>
      </c>
      <c r="BH685" s="156">
        <f t="shared" si="165"/>
        <v>0</v>
      </c>
      <c r="BI685" s="156">
        <f t="shared" si="166"/>
        <v>0</v>
      </c>
      <c r="BJ685" s="16" t="s">
        <v>88</v>
      </c>
      <c r="BK685" s="156">
        <f t="shared" si="167"/>
        <v>0</v>
      </c>
      <c r="BL685" s="16" t="s">
        <v>396</v>
      </c>
      <c r="BM685" s="155" t="s">
        <v>11791</v>
      </c>
    </row>
    <row r="686" spans="2:65" s="1" customFormat="1" ht="16.5" customHeight="1">
      <c r="B686" s="142"/>
      <c r="C686" s="179" t="s">
        <v>6059</v>
      </c>
      <c r="D686" s="179" t="s">
        <v>454</v>
      </c>
      <c r="E686" s="180" t="s">
        <v>11792</v>
      </c>
      <c r="F686" s="181" t="s">
        <v>11793</v>
      </c>
      <c r="G686" s="182" t="s">
        <v>467</v>
      </c>
      <c r="H686" s="183">
        <v>1</v>
      </c>
      <c r="I686" s="184"/>
      <c r="J686" s="185">
        <f t="shared" si="158"/>
        <v>0</v>
      </c>
      <c r="K686" s="186"/>
      <c r="L686" s="187"/>
      <c r="M686" s="188" t="s">
        <v>1</v>
      </c>
      <c r="N686" s="189" t="s">
        <v>42</v>
      </c>
      <c r="P686" s="153">
        <f t="shared" si="159"/>
        <v>0</v>
      </c>
      <c r="Q686" s="153">
        <v>0</v>
      </c>
      <c r="R686" s="153">
        <f t="shared" si="160"/>
        <v>0</v>
      </c>
      <c r="S686" s="153">
        <v>0</v>
      </c>
      <c r="T686" s="154">
        <f t="shared" si="161"/>
        <v>0</v>
      </c>
      <c r="AR686" s="155" t="s">
        <v>481</v>
      </c>
      <c r="AT686" s="155" t="s">
        <v>454</v>
      </c>
      <c r="AU686" s="155" t="s">
        <v>88</v>
      </c>
      <c r="AY686" s="16" t="s">
        <v>317</v>
      </c>
      <c r="BE686" s="156">
        <f t="shared" si="162"/>
        <v>0</v>
      </c>
      <c r="BF686" s="156">
        <f t="shared" si="163"/>
        <v>0</v>
      </c>
      <c r="BG686" s="156">
        <f t="shared" si="164"/>
        <v>0</v>
      </c>
      <c r="BH686" s="156">
        <f t="shared" si="165"/>
        <v>0</v>
      </c>
      <c r="BI686" s="156">
        <f t="shared" si="166"/>
        <v>0</v>
      </c>
      <c r="BJ686" s="16" t="s">
        <v>88</v>
      </c>
      <c r="BK686" s="156">
        <f t="shared" si="167"/>
        <v>0</v>
      </c>
      <c r="BL686" s="16" t="s">
        <v>396</v>
      </c>
      <c r="BM686" s="155" t="s">
        <v>11794</v>
      </c>
    </row>
    <row r="687" spans="2:65" s="1" customFormat="1" ht="16.5" customHeight="1">
      <c r="B687" s="142"/>
      <c r="C687" s="179" t="s">
        <v>6063</v>
      </c>
      <c r="D687" s="179" t="s">
        <v>454</v>
      </c>
      <c r="E687" s="180" t="s">
        <v>11795</v>
      </c>
      <c r="F687" s="181" t="s">
        <v>11796</v>
      </c>
      <c r="G687" s="182" t="s">
        <v>467</v>
      </c>
      <c r="H687" s="183">
        <v>21</v>
      </c>
      <c r="I687" s="184"/>
      <c r="J687" s="185">
        <f t="shared" si="158"/>
        <v>0</v>
      </c>
      <c r="K687" s="186"/>
      <c r="L687" s="187"/>
      <c r="M687" s="188" t="s">
        <v>1</v>
      </c>
      <c r="N687" s="189" t="s">
        <v>42</v>
      </c>
      <c r="P687" s="153">
        <f t="shared" si="159"/>
        <v>0</v>
      </c>
      <c r="Q687" s="153">
        <v>0</v>
      </c>
      <c r="R687" s="153">
        <f t="shared" si="160"/>
        <v>0</v>
      </c>
      <c r="S687" s="153">
        <v>0</v>
      </c>
      <c r="T687" s="154">
        <f t="shared" si="161"/>
        <v>0</v>
      </c>
      <c r="AR687" s="155" t="s">
        <v>481</v>
      </c>
      <c r="AT687" s="155" t="s">
        <v>454</v>
      </c>
      <c r="AU687" s="155" t="s">
        <v>88</v>
      </c>
      <c r="AY687" s="16" t="s">
        <v>317</v>
      </c>
      <c r="BE687" s="156">
        <f t="shared" si="162"/>
        <v>0</v>
      </c>
      <c r="BF687" s="156">
        <f t="shared" si="163"/>
        <v>0</v>
      </c>
      <c r="BG687" s="156">
        <f t="shared" si="164"/>
        <v>0</v>
      </c>
      <c r="BH687" s="156">
        <f t="shared" si="165"/>
        <v>0</v>
      </c>
      <c r="BI687" s="156">
        <f t="shared" si="166"/>
        <v>0</v>
      </c>
      <c r="BJ687" s="16" t="s">
        <v>88</v>
      </c>
      <c r="BK687" s="156">
        <f t="shared" si="167"/>
        <v>0</v>
      </c>
      <c r="BL687" s="16" t="s">
        <v>396</v>
      </c>
      <c r="BM687" s="155" t="s">
        <v>11797</v>
      </c>
    </row>
    <row r="688" spans="2:65" s="1" customFormat="1" ht="16.5" customHeight="1">
      <c r="B688" s="142"/>
      <c r="C688" s="179" t="s">
        <v>6067</v>
      </c>
      <c r="D688" s="179" t="s">
        <v>454</v>
      </c>
      <c r="E688" s="180" t="s">
        <v>11798</v>
      </c>
      <c r="F688" s="181" t="s">
        <v>11799</v>
      </c>
      <c r="G688" s="182" t="s">
        <v>467</v>
      </c>
      <c r="H688" s="183">
        <v>28</v>
      </c>
      <c r="I688" s="184"/>
      <c r="J688" s="185">
        <f t="shared" si="158"/>
        <v>0</v>
      </c>
      <c r="K688" s="186"/>
      <c r="L688" s="187"/>
      <c r="M688" s="188" t="s">
        <v>1</v>
      </c>
      <c r="N688" s="189" t="s">
        <v>42</v>
      </c>
      <c r="P688" s="153">
        <f t="shared" si="159"/>
        <v>0</v>
      </c>
      <c r="Q688" s="153">
        <v>0</v>
      </c>
      <c r="R688" s="153">
        <f t="shared" si="160"/>
        <v>0</v>
      </c>
      <c r="S688" s="153">
        <v>0</v>
      </c>
      <c r="T688" s="154">
        <f t="shared" si="161"/>
        <v>0</v>
      </c>
      <c r="AR688" s="155" t="s">
        <v>481</v>
      </c>
      <c r="AT688" s="155" t="s">
        <v>454</v>
      </c>
      <c r="AU688" s="155" t="s">
        <v>88</v>
      </c>
      <c r="AY688" s="16" t="s">
        <v>317</v>
      </c>
      <c r="BE688" s="156">
        <f t="shared" si="162"/>
        <v>0</v>
      </c>
      <c r="BF688" s="156">
        <f t="shared" si="163"/>
        <v>0</v>
      </c>
      <c r="BG688" s="156">
        <f t="shared" si="164"/>
        <v>0</v>
      </c>
      <c r="BH688" s="156">
        <f t="shared" si="165"/>
        <v>0</v>
      </c>
      <c r="BI688" s="156">
        <f t="shared" si="166"/>
        <v>0</v>
      </c>
      <c r="BJ688" s="16" t="s">
        <v>88</v>
      </c>
      <c r="BK688" s="156">
        <f t="shared" si="167"/>
        <v>0</v>
      </c>
      <c r="BL688" s="16" t="s">
        <v>396</v>
      </c>
      <c r="BM688" s="155" t="s">
        <v>11800</v>
      </c>
    </row>
    <row r="689" spans="2:65" s="1" customFormat="1" ht="16.5" customHeight="1">
      <c r="B689" s="142"/>
      <c r="C689" s="179" t="s">
        <v>6071</v>
      </c>
      <c r="D689" s="179" t="s">
        <v>454</v>
      </c>
      <c r="E689" s="180" t="s">
        <v>11801</v>
      </c>
      <c r="F689" s="181" t="s">
        <v>11802</v>
      </c>
      <c r="G689" s="182" t="s">
        <v>467</v>
      </c>
      <c r="H689" s="183">
        <v>9</v>
      </c>
      <c r="I689" s="184"/>
      <c r="J689" s="185">
        <f t="shared" si="158"/>
        <v>0</v>
      </c>
      <c r="K689" s="186"/>
      <c r="L689" s="187"/>
      <c r="M689" s="188" t="s">
        <v>1</v>
      </c>
      <c r="N689" s="189" t="s">
        <v>42</v>
      </c>
      <c r="P689" s="153">
        <f t="shared" si="159"/>
        <v>0</v>
      </c>
      <c r="Q689" s="153">
        <v>0</v>
      </c>
      <c r="R689" s="153">
        <f t="shared" si="160"/>
        <v>0</v>
      </c>
      <c r="S689" s="153">
        <v>0</v>
      </c>
      <c r="T689" s="154">
        <f t="shared" si="161"/>
        <v>0</v>
      </c>
      <c r="AR689" s="155" t="s">
        <v>481</v>
      </c>
      <c r="AT689" s="155" t="s">
        <v>454</v>
      </c>
      <c r="AU689" s="155" t="s">
        <v>88</v>
      </c>
      <c r="AY689" s="16" t="s">
        <v>317</v>
      </c>
      <c r="BE689" s="156">
        <f t="shared" si="162"/>
        <v>0</v>
      </c>
      <c r="BF689" s="156">
        <f t="shared" si="163"/>
        <v>0</v>
      </c>
      <c r="BG689" s="156">
        <f t="shared" si="164"/>
        <v>0</v>
      </c>
      <c r="BH689" s="156">
        <f t="shared" si="165"/>
        <v>0</v>
      </c>
      <c r="BI689" s="156">
        <f t="shared" si="166"/>
        <v>0</v>
      </c>
      <c r="BJ689" s="16" t="s">
        <v>88</v>
      </c>
      <c r="BK689" s="156">
        <f t="shared" si="167"/>
        <v>0</v>
      </c>
      <c r="BL689" s="16" t="s">
        <v>396</v>
      </c>
      <c r="BM689" s="155" t="s">
        <v>11803</v>
      </c>
    </row>
    <row r="690" spans="2:65" s="1" customFormat="1" ht="33" customHeight="1">
      <c r="B690" s="142"/>
      <c r="C690" s="179" t="s">
        <v>6075</v>
      </c>
      <c r="D690" s="179" t="s">
        <v>454</v>
      </c>
      <c r="E690" s="180" t="s">
        <v>11804</v>
      </c>
      <c r="F690" s="181" t="s">
        <v>11010</v>
      </c>
      <c r="G690" s="182" t="s">
        <v>467</v>
      </c>
      <c r="H690" s="183">
        <v>4</v>
      </c>
      <c r="I690" s="184"/>
      <c r="J690" s="185">
        <f t="shared" si="158"/>
        <v>0</v>
      </c>
      <c r="K690" s="186"/>
      <c r="L690" s="187"/>
      <c r="M690" s="188" t="s">
        <v>1</v>
      </c>
      <c r="N690" s="189" t="s">
        <v>42</v>
      </c>
      <c r="P690" s="153">
        <f t="shared" si="159"/>
        <v>0</v>
      </c>
      <c r="Q690" s="153">
        <v>0</v>
      </c>
      <c r="R690" s="153">
        <f t="shared" si="160"/>
        <v>0</v>
      </c>
      <c r="S690" s="153">
        <v>0</v>
      </c>
      <c r="T690" s="154">
        <f t="shared" si="161"/>
        <v>0</v>
      </c>
      <c r="AR690" s="155" t="s">
        <v>481</v>
      </c>
      <c r="AT690" s="155" t="s">
        <v>454</v>
      </c>
      <c r="AU690" s="155" t="s">
        <v>88</v>
      </c>
      <c r="AY690" s="16" t="s">
        <v>317</v>
      </c>
      <c r="BE690" s="156">
        <f t="shared" si="162"/>
        <v>0</v>
      </c>
      <c r="BF690" s="156">
        <f t="shared" si="163"/>
        <v>0</v>
      </c>
      <c r="BG690" s="156">
        <f t="shared" si="164"/>
        <v>0</v>
      </c>
      <c r="BH690" s="156">
        <f t="shared" si="165"/>
        <v>0</v>
      </c>
      <c r="BI690" s="156">
        <f t="shared" si="166"/>
        <v>0</v>
      </c>
      <c r="BJ690" s="16" t="s">
        <v>88</v>
      </c>
      <c r="BK690" s="156">
        <f t="shared" si="167"/>
        <v>0</v>
      </c>
      <c r="BL690" s="16" t="s">
        <v>396</v>
      </c>
      <c r="BM690" s="155" t="s">
        <v>11805</v>
      </c>
    </row>
    <row r="691" spans="2:65" s="1" customFormat="1" ht="16.5" customHeight="1">
      <c r="B691" s="142"/>
      <c r="C691" s="179" t="s">
        <v>6079</v>
      </c>
      <c r="D691" s="179" t="s">
        <v>454</v>
      </c>
      <c r="E691" s="180" t="s">
        <v>11806</v>
      </c>
      <c r="F691" s="181" t="s">
        <v>11807</v>
      </c>
      <c r="G691" s="182" t="s">
        <v>467</v>
      </c>
      <c r="H691" s="183">
        <v>2</v>
      </c>
      <c r="I691" s="184"/>
      <c r="J691" s="185">
        <f t="shared" si="158"/>
        <v>0</v>
      </c>
      <c r="K691" s="186"/>
      <c r="L691" s="187"/>
      <c r="M691" s="188" t="s">
        <v>1</v>
      </c>
      <c r="N691" s="189" t="s">
        <v>42</v>
      </c>
      <c r="P691" s="153">
        <f t="shared" si="159"/>
        <v>0</v>
      </c>
      <c r="Q691" s="153">
        <v>0</v>
      </c>
      <c r="R691" s="153">
        <f t="shared" si="160"/>
        <v>0</v>
      </c>
      <c r="S691" s="153">
        <v>0</v>
      </c>
      <c r="T691" s="154">
        <f t="shared" si="161"/>
        <v>0</v>
      </c>
      <c r="AR691" s="155" t="s">
        <v>481</v>
      </c>
      <c r="AT691" s="155" t="s">
        <v>454</v>
      </c>
      <c r="AU691" s="155" t="s">
        <v>88</v>
      </c>
      <c r="AY691" s="16" t="s">
        <v>317</v>
      </c>
      <c r="BE691" s="156">
        <f t="shared" si="162"/>
        <v>0</v>
      </c>
      <c r="BF691" s="156">
        <f t="shared" si="163"/>
        <v>0</v>
      </c>
      <c r="BG691" s="156">
        <f t="shared" si="164"/>
        <v>0</v>
      </c>
      <c r="BH691" s="156">
        <f t="shared" si="165"/>
        <v>0</v>
      </c>
      <c r="BI691" s="156">
        <f t="shared" si="166"/>
        <v>0</v>
      </c>
      <c r="BJ691" s="16" t="s">
        <v>88</v>
      </c>
      <c r="BK691" s="156">
        <f t="shared" si="167"/>
        <v>0</v>
      </c>
      <c r="BL691" s="16" t="s">
        <v>396</v>
      </c>
      <c r="BM691" s="155" t="s">
        <v>11808</v>
      </c>
    </row>
    <row r="692" spans="2:65" s="1" customFormat="1" ht="16.5" customHeight="1">
      <c r="B692" s="142"/>
      <c r="C692" s="179" t="s">
        <v>6083</v>
      </c>
      <c r="D692" s="179" t="s">
        <v>454</v>
      </c>
      <c r="E692" s="180" t="s">
        <v>11809</v>
      </c>
      <c r="F692" s="181" t="s">
        <v>11810</v>
      </c>
      <c r="G692" s="182" t="s">
        <v>467</v>
      </c>
      <c r="H692" s="183">
        <v>21</v>
      </c>
      <c r="I692" s="184"/>
      <c r="J692" s="185">
        <f t="shared" si="158"/>
        <v>0</v>
      </c>
      <c r="K692" s="186"/>
      <c r="L692" s="187"/>
      <c r="M692" s="188" t="s">
        <v>1</v>
      </c>
      <c r="N692" s="189" t="s">
        <v>42</v>
      </c>
      <c r="P692" s="153">
        <f t="shared" si="159"/>
        <v>0</v>
      </c>
      <c r="Q692" s="153">
        <v>0</v>
      </c>
      <c r="R692" s="153">
        <f t="shared" si="160"/>
        <v>0</v>
      </c>
      <c r="S692" s="153">
        <v>0</v>
      </c>
      <c r="T692" s="154">
        <f t="shared" si="161"/>
        <v>0</v>
      </c>
      <c r="AR692" s="155" t="s">
        <v>481</v>
      </c>
      <c r="AT692" s="155" t="s">
        <v>454</v>
      </c>
      <c r="AU692" s="155" t="s">
        <v>88</v>
      </c>
      <c r="AY692" s="16" t="s">
        <v>317</v>
      </c>
      <c r="BE692" s="156">
        <f t="shared" si="162"/>
        <v>0</v>
      </c>
      <c r="BF692" s="156">
        <f t="shared" si="163"/>
        <v>0</v>
      </c>
      <c r="BG692" s="156">
        <f t="shared" si="164"/>
        <v>0</v>
      </c>
      <c r="BH692" s="156">
        <f t="shared" si="165"/>
        <v>0</v>
      </c>
      <c r="BI692" s="156">
        <f t="shared" si="166"/>
        <v>0</v>
      </c>
      <c r="BJ692" s="16" t="s">
        <v>88</v>
      </c>
      <c r="BK692" s="156">
        <f t="shared" si="167"/>
        <v>0</v>
      </c>
      <c r="BL692" s="16" t="s">
        <v>396</v>
      </c>
      <c r="BM692" s="155" t="s">
        <v>11811</v>
      </c>
    </row>
    <row r="693" spans="2:65" s="1" customFormat="1" ht="16.5" customHeight="1">
      <c r="B693" s="142"/>
      <c r="C693" s="179" t="s">
        <v>6087</v>
      </c>
      <c r="D693" s="179" t="s">
        <v>454</v>
      </c>
      <c r="E693" s="180" t="s">
        <v>11812</v>
      </c>
      <c r="F693" s="181" t="s">
        <v>11027</v>
      </c>
      <c r="G693" s="182" t="s">
        <v>467</v>
      </c>
      <c r="H693" s="183">
        <v>1</v>
      </c>
      <c r="I693" s="184"/>
      <c r="J693" s="185">
        <f t="shared" si="158"/>
        <v>0</v>
      </c>
      <c r="K693" s="186"/>
      <c r="L693" s="187"/>
      <c r="M693" s="188" t="s">
        <v>1</v>
      </c>
      <c r="N693" s="189" t="s">
        <v>42</v>
      </c>
      <c r="P693" s="153">
        <f t="shared" si="159"/>
        <v>0</v>
      </c>
      <c r="Q693" s="153">
        <v>0</v>
      </c>
      <c r="R693" s="153">
        <f t="shared" si="160"/>
        <v>0</v>
      </c>
      <c r="S693" s="153">
        <v>0</v>
      </c>
      <c r="T693" s="154">
        <f t="shared" si="161"/>
        <v>0</v>
      </c>
      <c r="AR693" s="155" t="s">
        <v>481</v>
      </c>
      <c r="AT693" s="155" t="s">
        <v>454</v>
      </c>
      <c r="AU693" s="155" t="s">
        <v>88</v>
      </c>
      <c r="AY693" s="16" t="s">
        <v>317</v>
      </c>
      <c r="BE693" s="156">
        <f t="shared" si="162"/>
        <v>0</v>
      </c>
      <c r="BF693" s="156">
        <f t="shared" si="163"/>
        <v>0</v>
      </c>
      <c r="BG693" s="156">
        <f t="shared" si="164"/>
        <v>0</v>
      </c>
      <c r="BH693" s="156">
        <f t="shared" si="165"/>
        <v>0</v>
      </c>
      <c r="BI693" s="156">
        <f t="shared" si="166"/>
        <v>0</v>
      </c>
      <c r="BJ693" s="16" t="s">
        <v>88</v>
      </c>
      <c r="BK693" s="156">
        <f t="shared" si="167"/>
        <v>0</v>
      </c>
      <c r="BL693" s="16" t="s">
        <v>396</v>
      </c>
      <c r="BM693" s="155" t="s">
        <v>11813</v>
      </c>
    </row>
    <row r="694" spans="2:65" s="1" customFormat="1" ht="16.5" customHeight="1">
      <c r="B694" s="142"/>
      <c r="C694" s="179" t="s">
        <v>6091</v>
      </c>
      <c r="D694" s="179" t="s">
        <v>454</v>
      </c>
      <c r="E694" s="180" t="s">
        <v>11814</v>
      </c>
      <c r="F694" s="181" t="s">
        <v>11138</v>
      </c>
      <c r="G694" s="182" t="s">
        <v>467</v>
      </c>
      <c r="H694" s="183">
        <v>8</v>
      </c>
      <c r="I694" s="184"/>
      <c r="J694" s="185">
        <f t="shared" si="158"/>
        <v>0</v>
      </c>
      <c r="K694" s="186"/>
      <c r="L694" s="187"/>
      <c r="M694" s="188" t="s">
        <v>1</v>
      </c>
      <c r="N694" s="189" t="s">
        <v>42</v>
      </c>
      <c r="P694" s="153">
        <f t="shared" si="159"/>
        <v>0</v>
      </c>
      <c r="Q694" s="153">
        <v>0</v>
      </c>
      <c r="R694" s="153">
        <f t="shared" si="160"/>
        <v>0</v>
      </c>
      <c r="S694" s="153">
        <v>0</v>
      </c>
      <c r="T694" s="154">
        <f t="shared" si="161"/>
        <v>0</v>
      </c>
      <c r="AR694" s="155" t="s">
        <v>481</v>
      </c>
      <c r="AT694" s="155" t="s">
        <v>454</v>
      </c>
      <c r="AU694" s="155" t="s">
        <v>88</v>
      </c>
      <c r="AY694" s="16" t="s">
        <v>317</v>
      </c>
      <c r="BE694" s="156">
        <f t="shared" si="162"/>
        <v>0</v>
      </c>
      <c r="BF694" s="156">
        <f t="shared" si="163"/>
        <v>0</v>
      </c>
      <c r="BG694" s="156">
        <f t="shared" si="164"/>
        <v>0</v>
      </c>
      <c r="BH694" s="156">
        <f t="shared" si="165"/>
        <v>0</v>
      </c>
      <c r="BI694" s="156">
        <f t="shared" si="166"/>
        <v>0</v>
      </c>
      <c r="BJ694" s="16" t="s">
        <v>88</v>
      </c>
      <c r="BK694" s="156">
        <f t="shared" si="167"/>
        <v>0</v>
      </c>
      <c r="BL694" s="16" t="s">
        <v>396</v>
      </c>
      <c r="BM694" s="155" t="s">
        <v>11815</v>
      </c>
    </row>
    <row r="695" spans="2:65" s="1" customFormat="1" ht="16.5" customHeight="1">
      <c r="B695" s="142"/>
      <c r="C695" s="179" t="s">
        <v>6095</v>
      </c>
      <c r="D695" s="179" t="s">
        <v>454</v>
      </c>
      <c r="E695" s="180" t="s">
        <v>11816</v>
      </c>
      <c r="F695" s="181" t="s">
        <v>11517</v>
      </c>
      <c r="G695" s="182" t="s">
        <v>467</v>
      </c>
      <c r="H695" s="183">
        <v>2</v>
      </c>
      <c r="I695" s="184"/>
      <c r="J695" s="185">
        <f t="shared" si="158"/>
        <v>0</v>
      </c>
      <c r="K695" s="186"/>
      <c r="L695" s="187"/>
      <c r="M695" s="188" t="s">
        <v>1</v>
      </c>
      <c r="N695" s="189" t="s">
        <v>42</v>
      </c>
      <c r="P695" s="153">
        <f t="shared" si="159"/>
        <v>0</v>
      </c>
      <c r="Q695" s="153">
        <v>0</v>
      </c>
      <c r="R695" s="153">
        <f t="shared" si="160"/>
        <v>0</v>
      </c>
      <c r="S695" s="153">
        <v>0</v>
      </c>
      <c r="T695" s="154">
        <f t="shared" si="161"/>
        <v>0</v>
      </c>
      <c r="AR695" s="155" t="s">
        <v>481</v>
      </c>
      <c r="AT695" s="155" t="s">
        <v>454</v>
      </c>
      <c r="AU695" s="155" t="s">
        <v>88</v>
      </c>
      <c r="AY695" s="16" t="s">
        <v>317</v>
      </c>
      <c r="BE695" s="156">
        <f t="shared" si="162"/>
        <v>0</v>
      </c>
      <c r="BF695" s="156">
        <f t="shared" si="163"/>
        <v>0</v>
      </c>
      <c r="BG695" s="156">
        <f t="shared" si="164"/>
        <v>0</v>
      </c>
      <c r="BH695" s="156">
        <f t="shared" si="165"/>
        <v>0</v>
      </c>
      <c r="BI695" s="156">
        <f t="shared" si="166"/>
        <v>0</v>
      </c>
      <c r="BJ695" s="16" t="s">
        <v>88</v>
      </c>
      <c r="BK695" s="156">
        <f t="shared" si="167"/>
        <v>0</v>
      </c>
      <c r="BL695" s="16" t="s">
        <v>396</v>
      </c>
      <c r="BM695" s="155" t="s">
        <v>11817</v>
      </c>
    </row>
    <row r="696" spans="2:65" s="1" customFormat="1" ht="16.5" customHeight="1">
      <c r="B696" s="142"/>
      <c r="C696" s="179" t="s">
        <v>6099</v>
      </c>
      <c r="D696" s="179" t="s">
        <v>454</v>
      </c>
      <c r="E696" s="180" t="s">
        <v>11818</v>
      </c>
      <c r="F696" s="181" t="s">
        <v>11819</v>
      </c>
      <c r="G696" s="182" t="s">
        <v>467</v>
      </c>
      <c r="H696" s="183">
        <v>14</v>
      </c>
      <c r="I696" s="184"/>
      <c r="J696" s="185">
        <f t="shared" si="158"/>
        <v>0</v>
      </c>
      <c r="K696" s="186"/>
      <c r="L696" s="187"/>
      <c r="M696" s="188" t="s">
        <v>1</v>
      </c>
      <c r="N696" s="189" t="s">
        <v>42</v>
      </c>
      <c r="P696" s="153">
        <f t="shared" si="159"/>
        <v>0</v>
      </c>
      <c r="Q696" s="153">
        <v>0</v>
      </c>
      <c r="R696" s="153">
        <f t="shared" si="160"/>
        <v>0</v>
      </c>
      <c r="S696" s="153">
        <v>0</v>
      </c>
      <c r="T696" s="154">
        <f t="shared" si="161"/>
        <v>0</v>
      </c>
      <c r="AR696" s="155" t="s">
        <v>481</v>
      </c>
      <c r="AT696" s="155" t="s">
        <v>454</v>
      </c>
      <c r="AU696" s="155" t="s">
        <v>88</v>
      </c>
      <c r="AY696" s="16" t="s">
        <v>317</v>
      </c>
      <c r="BE696" s="156">
        <f t="shared" si="162"/>
        <v>0</v>
      </c>
      <c r="BF696" s="156">
        <f t="shared" si="163"/>
        <v>0</v>
      </c>
      <c r="BG696" s="156">
        <f t="shared" si="164"/>
        <v>0</v>
      </c>
      <c r="BH696" s="156">
        <f t="shared" si="165"/>
        <v>0</v>
      </c>
      <c r="BI696" s="156">
        <f t="shared" si="166"/>
        <v>0</v>
      </c>
      <c r="BJ696" s="16" t="s">
        <v>88</v>
      </c>
      <c r="BK696" s="156">
        <f t="shared" si="167"/>
        <v>0</v>
      </c>
      <c r="BL696" s="16" t="s">
        <v>396</v>
      </c>
      <c r="BM696" s="155" t="s">
        <v>11820</v>
      </c>
    </row>
    <row r="697" spans="2:65" s="1" customFormat="1" ht="16.5" customHeight="1">
      <c r="B697" s="142"/>
      <c r="C697" s="179" t="s">
        <v>6103</v>
      </c>
      <c r="D697" s="179" t="s">
        <v>454</v>
      </c>
      <c r="E697" s="180" t="s">
        <v>11821</v>
      </c>
      <c r="F697" s="181" t="s">
        <v>11517</v>
      </c>
      <c r="G697" s="182" t="s">
        <v>467</v>
      </c>
      <c r="H697" s="183">
        <v>14</v>
      </c>
      <c r="I697" s="184"/>
      <c r="J697" s="185">
        <f t="shared" si="158"/>
        <v>0</v>
      </c>
      <c r="K697" s="186"/>
      <c r="L697" s="187"/>
      <c r="M697" s="188" t="s">
        <v>1</v>
      </c>
      <c r="N697" s="189" t="s">
        <v>42</v>
      </c>
      <c r="P697" s="153">
        <f t="shared" si="159"/>
        <v>0</v>
      </c>
      <c r="Q697" s="153">
        <v>0</v>
      </c>
      <c r="R697" s="153">
        <f t="shared" si="160"/>
        <v>0</v>
      </c>
      <c r="S697" s="153">
        <v>0</v>
      </c>
      <c r="T697" s="154">
        <f t="shared" si="161"/>
        <v>0</v>
      </c>
      <c r="AR697" s="155" t="s">
        <v>481</v>
      </c>
      <c r="AT697" s="155" t="s">
        <v>454</v>
      </c>
      <c r="AU697" s="155" t="s">
        <v>88</v>
      </c>
      <c r="AY697" s="16" t="s">
        <v>317</v>
      </c>
      <c r="BE697" s="156">
        <f t="shared" si="162"/>
        <v>0</v>
      </c>
      <c r="BF697" s="156">
        <f t="shared" si="163"/>
        <v>0</v>
      </c>
      <c r="BG697" s="156">
        <f t="shared" si="164"/>
        <v>0</v>
      </c>
      <c r="BH697" s="156">
        <f t="shared" si="165"/>
        <v>0</v>
      </c>
      <c r="BI697" s="156">
        <f t="shared" si="166"/>
        <v>0</v>
      </c>
      <c r="BJ697" s="16" t="s">
        <v>88</v>
      </c>
      <c r="BK697" s="156">
        <f t="shared" si="167"/>
        <v>0</v>
      </c>
      <c r="BL697" s="16" t="s">
        <v>396</v>
      </c>
      <c r="BM697" s="155" t="s">
        <v>11822</v>
      </c>
    </row>
    <row r="698" spans="2:65" s="1" customFormat="1" ht="16.5" customHeight="1">
      <c r="B698" s="142"/>
      <c r="C698" s="179" t="s">
        <v>6107</v>
      </c>
      <c r="D698" s="179" t="s">
        <v>454</v>
      </c>
      <c r="E698" s="180" t="s">
        <v>11823</v>
      </c>
      <c r="F698" s="181" t="s">
        <v>11824</v>
      </c>
      <c r="G698" s="182" t="s">
        <v>467</v>
      </c>
      <c r="H698" s="183">
        <v>4</v>
      </c>
      <c r="I698" s="184"/>
      <c r="J698" s="185">
        <f t="shared" si="158"/>
        <v>0</v>
      </c>
      <c r="K698" s="186"/>
      <c r="L698" s="187"/>
      <c r="M698" s="188" t="s">
        <v>1</v>
      </c>
      <c r="N698" s="189" t="s">
        <v>42</v>
      </c>
      <c r="P698" s="153">
        <f t="shared" si="159"/>
        <v>0</v>
      </c>
      <c r="Q698" s="153">
        <v>0</v>
      </c>
      <c r="R698" s="153">
        <f t="shared" si="160"/>
        <v>0</v>
      </c>
      <c r="S698" s="153">
        <v>0</v>
      </c>
      <c r="T698" s="154">
        <f t="shared" si="161"/>
        <v>0</v>
      </c>
      <c r="AR698" s="155" t="s">
        <v>481</v>
      </c>
      <c r="AT698" s="155" t="s">
        <v>454</v>
      </c>
      <c r="AU698" s="155" t="s">
        <v>88</v>
      </c>
      <c r="AY698" s="16" t="s">
        <v>317</v>
      </c>
      <c r="BE698" s="156">
        <f t="shared" si="162"/>
        <v>0</v>
      </c>
      <c r="BF698" s="156">
        <f t="shared" si="163"/>
        <v>0</v>
      </c>
      <c r="BG698" s="156">
        <f t="shared" si="164"/>
        <v>0</v>
      </c>
      <c r="BH698" s="156">
        <f t="shared" si="165"/>
        <v>0</v>
      </c>
      <c r="BI698" s="156">
        <f t="shared" si="166"/>
        <v>0</v>
      </c>
      <c r="BJ698" s="16" t="s">
        <v>88</v>
      </c>
      <c r="BK698" s="156">
        <f t="shared" si="167"/>
        <v>0</v>
      </c>
      <c r="BL698" s="16" t="s">
        <v>396</v>
      </c>
      <c r="BM698" s="155" t="s">
        <v>11825</v>
      </c>
    </row>
    <row r="699" spans="2:65" s="1" customFormat="1" ht="24.15" customHeight="1">
      <c r="B699" s="142"/>
      <c r="C699" s="179" t="s">
        <v>6111</v>
      </c>
      <c r="D699" s="179" t="s">
        <v>454</v>
      </c>
      <c r="E699" s="180" t="s">
        <v>11826</v>
      </c>
      <c r="F699" s="181" t="s">
        <v>11827</v>
      </c>
      <c r="G699" s="182" t="s">
        <v>467</v>
      </c>
      <c r="H699" s="183">
        <v>1</v>
      </c>
      <c r="I699" s="184"/>
      <c r="J699" s="185">
        <f t="shared" si="158"/>
        <v>0</v>
      </c>
      <c r="K699" s="186"/>
      <c r="L699" s="187"/>
      <c r="M699" s="188" t="s">
        <v>1</v>
      </c>
      <c r="N699" s="189" t="s">
        <v>42</v>
      </c>
      <c r="P699" s="153">
        <f t="shared" si="159"/>
        <v>0</v>
      </c>
      <c r="Q699" s="153">
        <v>0</v>
      </c>
      <c r="R699" s="153">
        <f t="shared" si="160"/>
        <v>0</v>
      </c>
      <c r="S699" s="153">
        <v>0</v>
      </c>
      <c r="T699" s="154">
        <f t="shared" si="161"/>
        <v>0</v>
      </c>
      <c r="AR699" s="155" t="s">
        <v>481</v>
      </c>
      <c r="AT699" s="155" t="s">
        <v>454</v>
      </c>
      <c r="AU699" s="155" t="s">
        <v>88</v>
      </c>
      <c r="AY699" s="16" t="s">
        <v>317</v>
      </c>
      <c r="BE699" s="156">
        <f t="shared" si="162"/>
        <v>0</v>
      </c>
      <c r="BF699" s="156">
        <f t="shared" si="163"/>
        <v>0</v>
      </c>
      <c r="BG699" s="156">
        <f t="shared" si="164"/>
        <v>0</v>
      </c>
      <c r="BH699" s="156">
        <f t="shared" si="165"/>
        <v>0</v>
      </c>
      <c r="BI699" s="156">
        <f t="shared" si="166"/>
        <v>0</v>
      </c>
      <c r="BJ699" s="16" t="s">
        <v>88</v>
      </c>
      <c r="BK699" s="156">
        <f t="shared" si="167"/>
        <v>0</v>
      </c>
      <c r="BL699" s="16" t="s">
        <v>396</v>
      </c>
      <c r="BM699" s="155" t="s">
        <v>11828</v>
      </c>
    </row>
    <row r="700" spans="2:65" s="1" customFormat="1" ht="24.15" customHeight="1">
      <c r="B700" s="142"/>
      <c r="C700" s="179" t="s">
        <v>6115</v>
      </c>
      <c r="D700" s="179" t="s">
        <v>454</v>
      </c>
      <c r="E700" s="180" t="s">
        <v>11829</v>
      </c>
      <c r="F700" s="181" t="s">
        <v>11830</v>
      </c>
      <c r="G700" s="182" t="s">
        <v>467</v>
      </c>
      <c r="H700" s="183">
        <v>1</v>
      </c>
      <c r="I700" s="184"/>
      <c r="J700" s="185">
        <f t="shared" si="158"/>
        <v>0</v>
      </c>
      <c r="K700" s="186"/>
      <c r="L700" s="187"/>
      <c r="M700" s="188" t="s">
        <v>1</v>
      </c>
      <c r="N700" s="189" t="s">
        <v>42</v>
      </c>
      <c r="P700" s="153">
        <f t="shared" si="159"/>
        <v>0</v>
      </c>
      <c r="Q700" s="153">
        <v>0</v>
      </c>
      <c r="R700" s="153">
        <f t="shared" si="160"/>
        <v>0</v>
      </c>
      <c r="S700" s="153">
        <v>0</v>
      </c>
      <c r="T700" s="154">
        <f t="shared" si="161"/>
        <v>0</v>
      </c>
      <c r="AR700" s="155" t="s">
        <v>481</v>
      </c>
      <c r="AT700" s="155" t="s">
        <v>454</v>
      </c>
      <c r="AU700" s="155" t="s">
        <v>88</v>
      </c>
      <c r="AY700" s="16" t="s">
        <v>317</v>
      </c>
      <c r="BE700" s="156">
        <f t="shared" si="162"/>
        <v>0</v>
      </c>
      <c r="BF700" s="156">
        <f t="shared" si="163"/>
        <v>0</v>
      </c>
      <c r="BG700" s="156">
        <f t="shared" si="164"/>
        <v>0</v>
      </c>
      <c r="BH700" s="156">
        <f t="shared" si="165"/>
        <v>0</v>
      </c>
      <c r="BI700" s="156">
        <f t="shared" si="166"/>
        <v>0</v>
      </c>
      <c r="BJ700" s="16" t="s">
        <v>88</v>
      </c>
      <c r="BK700" s="156">
        <f t="shared" si="167"/>
        <v>0</v>
      </c>
      <c r="BL700" s="16" t="s">
        <v>396</v>
      </c>
      <c r="BM700" s="155" t="s">
        <v>11831</v>
      </c>
    </row>
    <row r="701" spans="2:65" s="1" customFormat="1" ht="24.15" customHeight="1">
      <c r="B701" s="142"/>
      <c r="C701" s="179" t="s">
        <v>6119</v>
      </c>
      <c r="D701" s="179" t="s">
        <v>454</v>
      </c>
      <c r="E701" s="180" t="s">
        <v>11832</v>
      </c>
      <c r="F701" s="181" t="s">
        <v>11833</v>
      </c>
      <c r="G701" s="182" t="s">
        <v>467</v>
      </c>
      <c r="H701" s="183">
        <v>1</v>
      </c>
      <c r="I701" s="184"/>
      <c r="J701" s="185">
        <f t="shared" si="158"/>
        <v>0</v>
      </c>
      <c r="K701" s="186"/>
      <c r="L701" s="187"/>
      <c r="M701" s="188" t="s">
        <v>1</v>
      </c>
      <c r="N701" s="189" t="s">
        <v>42</v>
      </c>
      <c r="P701" s="153">
        <f t="shared" si="159"/>
        <v>0</v>
      </c>
      <c r="Q701" s="153">
        <v>0</v>
      </c>
      <c r="R701" s="153">
        <f t="shared" si="160"/>
        <v>0</v>
      </c>
      <c r="S701" s="153">
        <v>0</v>
      </c>
      <c r="T701" s="154">
        <f t="shared" si="161"/>
        <v>0</v>
      </c>
      <c r="AR701" s="155" t="s">
        <v>481</v>
      </c>
      <c r="AT701" s="155" t="s">
        <v>454</v>
      </c>
      <c r="AU701" s="155" t="s">
        <v>88</v>
      </c>
      <c r="AY701" s="16" t="s">
        <v>317</v>
      </c>
      <c r="BE701" s="156">
        <f t="shared" si="162"/>
        <v>0</v>
      </c>
      <c r="BF701" s="156">
        <f t="shared" si="163"/>
        <v>0</v>
      </c>
      <c r="BG701" s="156">
        <f t="shared" si="164"/>
        <v>0</v>
      </c>
      <c r="BH701" s="156">
        <f t="shared" si="165"/>
        <v>0</v>
      </c>
      <c r="BI701" s="156">
        <f t="shared" si="166"/>
        <v>0</v>
      </c>
      <c r="BJ701" s="16" t="s">
        <v>88</v>
      </c>
      <c r="BK701" s="156">
        <f t="shared" si="167"/>
        <v>0</v>
      </c>
      <c r="BL701" s="16" t="s">
        <v>396</v>
      </c>
      <c r="BM701" s="155" t="s">
        <v>11834</v>
      </c>
    </row>
    <row r="702" spans="2:65" s="1" customFormat="1" ht="24.15" customHeight="1">
      <c r="B702" s="142"/>
      <c r="C702" s="179" t="s">
        <v>6123</v>
      </c>
      <c r="D702" s="179" t="s">
        <v>454</v>
      </c>
      <c r="E702" s="180" t="s">
        <v>11835</v>
      </c>
      <c r="F702" s="181" t="s">
        <v>11833</v>
      </c>
      <c r="G702" s="182" t="s">
        <v>467</v>
      </c>
      <c r="H702" s="183">
        <v>1</v>
      </c>
      <c r="I702" s="184"/>
      <c r="J702" s="185">
        <f t="shared" si="158"/>
        <v>0</v>
      </c>
      <c r="K702" s="186"/>
      <c r="L702" s="187"/>
      <c r="M702" s="188" t="s">
        <v>1</v>
      </c>
      <c r="N702" s="189" t="s">
        <v>42</v>
      </c>
      <c r="P702" s="153">
        <f t="shared" si="159"/>
        <v>0</v>
      </c>
      <c r="Q702" s="153">
        <v>0</v>
      </c>
      <c r="R702" s="153">
        <f t="shared" si="160"/>
        <v>0</v>
      </c>
      <c r="S702" s="153">
        <v>0</v>
      </c>
      <c r="T702" s="154">
        <f t="shared" si="161"/>
        <v>0</v>
      </c>
      <c r="AR702" s="155" t="s">
        <v>481</v>
      </c>
      <c r="AT702" s="155" t="s">
        <v>454</v>
      </c>
      <c r="AU702" s="155" t="s">
        <v>88</v>
      </c>
      <c r="AY702" s="16" t="s">
        <v>317</v>
      </c>
      <c r="BE702" s="156">
        <f t="shared" si="162"/>
        <v>0</v>
      </c>
      <c r="BF702" s="156">
        <f t="shared" si="163"/>
        <v>0</v>
      </c>
      <c r="BG702" s="156">
        <f t="shared" si="164"/>
        <v>0</v>
      </c>
      <c r="BH702" s="156">
        <f t="shared" si="165"/>
        <v>0</v>
      </c>
      <c r="BI702" s="156">
        <f t="shared" si="166"/>
        <v>0</v>
      </c>
      <c r="BJ702" s="16" t="s">
        <v>88</v>
      </c>
      <c r="BK702" s="156">
        <f t="shared" si="167"/>
        <v>0</v>
      </c>
      <c r="BL702" s="16" t="s">
        <v>396</v>
      </c>
      <c r="BM702" s="155" t="s">
        <v>11836</v>
      </c>
    </row>
    <row r="703" spans="2:65" s="1" customFormat="1" ht="24.15" customHeight="1">
      <c r="B703" s="142"/>
      <c r="C703" s="179" t="s">
        <v>6127</v>
      </c>
      <c r="D703" s="179" t="s">
        <v>454</v>
      </c>
      <c r="E703" s="180" t="s">
        <v>11837</v>
      </c>
      <c r="F703" s="181" t="s">
        <v>11838</v>
      </c>
      <c r="G703" s="182" t="s">
        <v>467</v>
      </c>
      <c r="H703" s="183">
        <v>1</v>
      </c>
      <c r="I703" s="184"/>
      <c r="J703" s="185">
        <f t="shared" si="158"/>
        <v>0</v>
      </c>
      <c r="K703" s="186"/>
      <c r="L703" s="187"/>
      <c r="M703" s="188" t="s">
        <v>1</v>
      </c>
      <c r="N703" s="189" t="s">
        <v>42</v>
      </c>
      <c r="P703" s="153">
        <f t="shared" si="159"/>
        <v>0</v>
      </c>
      <c r="Q703" s="153">
        <v>0</v>
      </c>
      <c r="R703" s="153">
        <f t="shared" si="160"/>
        <v>0</v>
      </c>
      <c r="S703" s="153">
        <v>0</v>
      </c>
      <c r="T703" s="154">
        <f t="shared" si="161"/>
        <v>0</v>
      </c>
      <c r="AR703" s="155" t="s">
        <v>481</v>
      </c>
      <c r="AT703" s="155" t="s">
        <v>454</v>
      </c>
      <c r="AU703" s="155" t="s">
        <v>88</v>
      </c>
      <c r="AY703" s="16" t="s">
        <v>317</v>
      </c>
      <c r="BE703" s="156">
        <f t="shared" si="162"/>
        <v>0</v>
      </c>
      <c r="BF703" s="156">
        <f t="shared" si="163"/>
        <v>0</v>
      </c>
      <c r="BG703" s="156">
        <f t="shared" si="164"/>
        <v>0</v>
      </c>
      <c r="BH703" s="156">
        <f t="shared" si="165"/>
        <v>0</v>
      </c>
      <c r="BI703" s="156">
        <f t="shared" si="166"/>
        <v>0</v>
      </c>
      <c r="BJ703" s="16" t="s">
        <v>88</v>
      </c>
      <c r="BK703" s="156">
        <f t="shared" si="167"/>
        <v>0</v>
      </c>
      <c r="BL703" s="16" t="s">
        <v>396</v>
      </c>
      <c r="BM703" s="155" t="s">
        <v>11839</v>
      </c>
    </row>
    <row r="704" spans="2:65" s="1" customFormat="1" ht="24.15" customHeight="1">
      <c r="B704" s="142"/>
      <c r="C704" s="179" t="s">
        <v>6131</v>
      </c>
      <c r="D704" s="179" t="s">
        <v>454</v>
      </c>
      <c r="E704" s="180" t="s">
        <v>11840</v>
      </c>
      <c r="F704" s="181" t="s">
        <v>11838</v>
      </c>
      <c r="G704" s="182" t="s">
        <v>467</v>
      </c>
      <c r="H704" s="183">
        <v>1</v>
      </c>
      <c r="I704" s="184"/>
      <c r="J704" s="185">
        <f t="shared" si="158"/>
        <v>0</v>
      </c>
      <c r="K704" s="186"/>
      <c r="L704" s="187"/>
      <c r="M704" s="188" t="s">
        <v>1</v>
      </c>
      <c r="N704" s="189" t="s">
        <v>42</v>
      </c>
      <c r="P704" s="153">
        <f t="shared" si="159"/>
        <v>0</v>
      </c>
      <c r="Q704" s="153">
        <v>0</v>
      </c>
      <c r="R704" s="153">
        <f t="shared" si="160"/>
        <v>0</v>
      </c>
      <c r="S704" s="153">
        <v>0</v>
      </c>
      <c r="T704" s="154">
        <f t="shared" si="161"/>
        <v>0</v>
      </c>
      <c r="AR704" s="155" t="s">
        <v>481</v>
      </c>
      <c r="AT704" s="155" t="s">
        <v>454</v>
      </c>
      <c r="AU704" s="155" t="s">
        <v>88</v>
      </c>
      <c r="AY704" s="16" t="s">
        <v>317</v>
      </c>
      <c r="BE704" s="156">
        <f t="shared" si="162"/>
        <v>0</v>
      </c>
      <c r="BF704" s="156">
        <f t="shared" si="163"/>
        <v>0</v>
      </c>
      <c r="BG704" s="156">
        <f t="shared" si="164"/>
        <v>0</v>
      </c>
      <c r="BH704" s="156">
        <f t="shared" si="165"/>
        <v>0</v>
      </c>
      <c r="BI704" s="156">
        <f t="shared" si="166"/>
        <v>0</v>
      </c>
      <c r="BJ704" s="16" t="s">
        <v>88</v>
      </c>
      <c r="BK704" s="156">
        <f t="shared" si="167"/>
        <v>0</v>
      </c>
      <c r="BL704" s="16" t="s">
        <v>396</v>
      </c>
      <c r="BM704" s="155" t="s">
        <v>11841</v>
      </c>
    </row>
    <row r="705" spans="2:65" s="1" customFormat="1" ht="24.15" customHeight="1">
      <c r="B705" s="142"/>
      <c r="C705" s="179" t="s">
        <v>6135</v>
      </c>
      <c r="D705" s="179" t="s">
        <v>454</v>
      </c>
      <c r="E705" s="180" t="s">
        <v>11842</v>
      </c>
      <c r="F705" s="181" t="s">
        <v>11843</v>
      </c>
      <c r="G705" s="182" t="s">
        <v>467</v>
      </c>
      <c r="H705" s="183">
        <v>1</v>
      </c>
      <c r="I705" s="184"/>
      <c r="J705" s="185">
        <f t="shared" si="158"/>
        <v>0</v>
      </c>
      <c r="K705" s="186"/>
      <c r="L705" s="187"/>
      <c r="M705" s="188" t="s">
        <v>1</v>
      </c>
      <c r="N705" s="189" t="s">
        <v>42</v>
      </c>
      <c r="P705" s="153">
        <f t="shared" si="159"/>
        <v>0</v>
      </c>
      <c r="Q705" s="153">
        <v>0</v>
      </c>
      <c r="R705" s="153">
        <f t="shared" si="160"/>
        <v>0</v>
      </c>
      <c r="S705" s="153">
        <v>0</v>
      </c>
      <c r="T705" s="154">
        <f t="shared" si="161"/>
        <v>0</v>
      </c>
      <c r="AR705" s="155" t="s">
        <v>481</v>
      </c>
      <c r="AT705" s="155" t="s">
        <v>454</v>
      </c>
      <c r="AU705" s="155" t="s">
        <v>88</v>
      </c>
      <c r="AY705" s="16" t="s">
        <v>317</v>
      </c>
      <c r="BE705" s="156">
        <f t="shared" si="162"/>
        <v>0</v>
      </c>
      <c r="BF705" s="156">
        <f t="shared" si="163"/>
        <v>0</v>
      </c>
      <c r="BG705" s="156">
        <f t="shared" si="164"/>
        <v>0</v>
      </c>
      <c r="BH705" s="156">
        <f t="shared" si="165"/>
        <v>0</v>
      </c>
      <c r="BI705" s="156">
        <f t="shared" si="166"/>
        <v>0</v>
      </c>
      <c r="BJ705" s="16" t="s">
        <v>88</v>
      </c>
      <c r="BK705" s="156">
        <f t="shared" si="167"/>
        <v>0</v>
      </c>
      <c r="BL705" s="16" t="s">
        <v>396</v>
      </c>
      <c r="BM705" s="155" t="s">
        <v>11844</v>
      </c>
    </row>
    <row r="706" spans="2:65" s="1" customFormat="1" ht="24.15" customHeight="1">
      <c r="B706" s="142"/>
      <c r="C706" s="179" t="s">
        <v>6139</v>
      </c>
      <c r="D706" s="179" t="s">
        <v>454</v>
      </c>
      <c r="E706" s="180" t="s">
        <v>11845</v>
      </c>
      <c r="F706" s="181" t="s">
        <v>11843</v>
      </c>
      <c r="G706" s="182" t="s">
        <v>467</v>
      </c>
      <c r="H706" s="183">
        <v>1</v>
      </c>
      <c r="I706" s="184"/>
      <c r="J706" s="185">
        <f t="shared" si="158"/>
        <v>0</v>
      </c>
      <c r="K706" s="186"/>
      <c r="L706" s="187"/>
      <c r="M706" s="188" t="s">
        <v>1</v>
      </c>
      <c r="N706" s="189" t="s">
        <v>42</v>
      </c>
      <c r="P706" s="153">
        <f t="shared" si="159"/>
        <v>0</v>
      </c>
      <c r="Q706" s="153">
        <v>0</v>
      </c>
      <c r="R706" s="153">
        <f t="shared" si="160"/>
        <v>0</v>
      </c>
      <c r="S706" s="153">
        <v>0</v>
      </c>
      <c r="T706" s="154">
        <f t="shared" si="161"/>
        <v>0</v>
      </c>
      <c r="AR706" s="155" t="s">
        <v>481</v>
      </c>
      <c r="AT706" s="155" t="s">
        <v>454</v>
      </c>
      <c r="AU706" s="155" t="s">
        <v>88</v>
      </c>
      <c r="AY706" s="16" t="s">
        <v>317</v>
      </c>
      <c r="BE706" s="156">
        <f t="shared" si="162"/>
        <v>0</v>
      </c>
      <c r="BF706" s="156">
        <f t="shared" si="163"/>
        <v>0</v>
      </c>
      <c r="BG706" s="156">
        <f t="shared" si="164"/>
        <v>0</v>
      </c>
      <c r="BH706" s="156">
        <f t="shared" si="165"/>
        <v>0</v>
      </c>
      <c r="BI706" s="156">
        <f t="shared" si="166"/>
        <v>0</v>
      </c>
      <c r="BJ706" s="16" t="s">
        <v>88</v>
      </c>
      <c r="BK706" s="156">
        <f t="shared" si="167"/>
        <v>0</v>
      </c>
      <c r="BL706" s="16" t="s">
        <v>396</v>
      </c>
      <c r="BM706" s="155" t="s">
        <v>11846</v>
      </c>
    </row>
    <row r="707" spans="2:65" s="1" customFormat="1" ht="24.15" customHeight="1">
      <c r="B707" s="142"/>
      <c r="C707" s="179" t="s">
        <v>6143</v>
      </c>
      <c r="D707" s="179" t="s">
        <v>454</v>
      </c>
      <c r="E707" s="180" t="s">
        <v>11847</v>
      </c>
      <c r="F707" s="181" t="s">
        <v>11848</v>
      </c>
      <c r="G707" s="182" t="s">
        <v>467</v>
      </c>
      <c r="H707" s="183">
        <v>1</v>
      </c>
      <c r="I707" s="184"/>
      <c r="J707" s="185">
        <f t="shared" si="158"/>
        <v>0</v>
      </c>
      <c r="K707" s="186"/>
      <c r="L707" s="187"/>
      <c r="M707" s="188" t="s">
        <v>1</v>
      </c>
      <c r="N707" s="189" t="s">
        <v>42</v>
      </c>
      <c r="P707" s="153">
        <f t="shared" si="159"/>
        <v>0</v>
      </c>
      <c r="Q707" s="153">
        <v>0</v>
      </c>
      <c r="R707" s="153">
        <f t="shared" si="160"/>
        <v>0</v>
      </c>
      <c r="S707" s="153">
        <v>0</v>
      </c>
      <c r="T707" s="154">
        <f t="shared" si="161"/>
        <v>0</v>
      </c>
      <c r="AR707" s="155" t="s">
        <v>481</v>
      </c>
      <c r="AT707" s="155" t="s">
        <v>454</v>
      </c>
      <c r="AU707" s="155" t="s">
        <v>88</v>
      </c>
      <c r="AY707" s="16" t="s">
        <v>317</v>
      </c>
      <c r="BE707" s="156">
        <f t="shared" si="162"/>
        <v>0</v>
      </c>
      <c r="BF707" s="156">
        <f t="shared" si="163"/>
        <v>0</v>
      </c>
      <c r="BG707" s="156">
        <f t="shared" si="164"/>
        <v>0</v>
      </c>
      <c r="BH707" s="156">
        <f t="shared" si="165"/>
        <v>0</v>
      </c>
      <c r="BI707" s="156">
        <f t="shared" si="166"/>
        <v>0</v>
      </c>
      <c r="BJ707" s="16" t="s">
        <v>88</v>
      </c>
      <c r="BK707" s="156">
        <f t="shared" si="167"/>
        <v>0</v>
      </c>
      <c r="BL707" s="16" t="s">
        <v>396</v>
      </c>
      <c r="BM707" s="155" t="s">
        <v>11849</v>
      </c>
    </row>
    <row r="708" spans="2:65" s="1" customFormat="1" ht="24.15" customHeight="1">
      <c r="B708" s="142"/>
      <c r="C708" s="179" t="s">
        <v>486</v>
      </c>
      <c r="D708" s="179" t="s">
        <v>454</v>
      </c>
      <c r="E708" s="180" t="s">
        <v>11850</v>
      </c>
      <c r="F708" s="181" t="s">
        <v>11848</v>
      </c>
      <c r="G708" s="182" t="s">
        <v>467</v>
      </c>
      <c r="H708" s="183">
        <v>1</v>
      </c>
      <c r="I708" s="184"/>
      <c r="J708" s="185">
        <f t="shared" si="158"/>
        <v>0</v>
      </c>
      <c r="K708" s="186"/>
      <c r="L708" s="187"/>
      <c r="M708" s="188" t="s">
        <v>1</v>
      </c>
      <c r="N708" s="189" t="s">
        <v>42</v>
      </c>
      <c r="P708" s="153">
        <f t="shared" si="159"/>
        <v>0</v>
      </c>
      <c r="Q708" s="153">
        <v>0</v>
      </c>
      <c r="R708" s="153">
        <f t="shared" si="160"/>
        <v>0</v>
      </c>
      <c r="S708" s="153">
        <v>0</v>
      </c>
      <c r="T708" s="154">
        <f t="shared" si="161"/>
        <v>0</v>
      </c>
      <c r="AR708" s="155" t="s">
        <v>481</v>
      </c>
      <c r="AT708" s="155" t="s">
        <v>454</v>
      </c>
      <c r="AU708" s="155" t="s">
        <v>88</v>
      </c>
      <c r="AY708" s="16" t="s">
        <v>317</v>
      </c>
      <c r="BE708" s="156">
        <f t="shared" si="162"/>
        <v>0</v>
      </c>
      <c r="BF708" s="156">
        <f t="shared" si="163"/>
        <v>0</v>
      </c>
      <c r="BG708" s="156">
        <f t="shared" si="164"/>
        <v>0</v>
      </c>
      <c r="BH708" s="156">
        <f t="shared" si="165"/>
        <v>0</v>
      </c>
      <c r="BI708" s="156">
        <f t="shared" si="166"/>
        <v>0</v>
      </c>
      <c r="BJ708" s="16" t="s">
        <v>88</v>
      </c>
      <c r="BK708" s="156">
        <f t="shared" si="167"/>
        <v>0</v>
      </c>
      <c r="BL708" s="16" t="s">
        <v>396</v>
      </c>
      <c r="BM708" s="155" t="s">
        <v>11851</v>
      </c>
    </row>
    <row r="709" spans="2:65" s="1" customFormat="1" ht="24.15" customHeight="1">
      <c r="B709" s="142"/>
      <c r="C709" s="179" t="s">
        <v>6150</v>
      </c>
      <c r="D709" s="179" t="s">
        <v>454</v>
      </c>
      <c r="E709" s="180" t="s">
        <v>11852</v>
      </c>
      <c r="F709" s="181" t="s">
        <v>11557</v>
      </c>
      <c r="G709" s="182" t="s">
        <v>467</v>
      </c>
      <c r="H709" s="183">
        <v>1</v>
      </c>
      <c r="I709" s="184"/>
      <c r="J709" s="185">
        <f t="shared" si="158"/>
        <v>0</v>
      </c>
      <c r="K709" s="186"/>
      <c r="L709" s="187"/>
      <c r="M709" s="188" t="s">
        <v>1</v>
      </c>
      <c r="N709" s="189" t="s">
        <v>42</v>
      </c>
      <c r="P709" s="153">
        <f t="shared" si="159"/>
        <v>0</v>
      </c>
      <c r="Q709" s="153">
        <v>0</v>
      </c>
      <c r="R709" s="153">
        <f t="shared" si="160"/>
        <v>0</v>
      </c>
      <c r="S709" s="153">
        <v>0</v>
      </c>
      <c r="T709" s="154">
        <f t="shared" si="161"/>
        <v>0</v>
      </c>
      <c r="AR709" s="155" t="s">
        <v>481</v>
      </c>
      <c r="AT709" s="155" t="s">
        <v>454</v>
      </c>
      <c r="AU709" s="155" t="s">
        <v>88</v>
      </c>
      <c r="AY709" s="16" t="s">
        <v>317</v>
      </c>
      <c r="BE709" s="156">
        <f t="shared" si="162"/>
        <v>0</v>
      </c>
      <c r="BF709" s="156">
        <f t="shared" si="163"/>
        <v>0</v>
      </c>
      <c r="BG709" s="156">
        <f t="shared" si="164"/>
        <v>0</v>
      </c>
      <c r="BH709" s="156">
        <f t="shared" si="165"/>
        <v>0</v>
      </c>
      <c r="BI709" s="156">
        <f t="shared" si="166"/>
        <v>0</v>
      </c>
      <c r="BJ709" s="16" t="s">
        <v>88</v>
      </c>
      <c r="BK709" s="156">
        <f t="shared" si="167"/>
        <v>0</v>
      </c>
      <c r="BL709" s="16" t="s">
        <v>396</v>
      </c>
      <c r="BM709" s="155" t="s">
        <v>11853</v>
      </c>
    </row>
    <row r="710" spans="2:65" s="1" customFormat="1" ht="33" customHeight="1">
      <c r="B710" s="142"/>
      <c r="C710" s="179" t="s">
        <v>6154</v>
      </c>
      <c r="D710" s="179" t="s">
        <v>454</v>
      </c>
      <c r="E710" s="180" t="s">
        <v>11213</v>
      </c>
      <c r="F710" s="181" t="s">
        <v>11214</v>
      </c>
      <c r="G710" s="182" t="s">
        <v>10668</v>
      </c>
      <c r="H710" s="183">
        <v>45</v>
      </c>
      <c r="I710" s="184"/>
      <c r="J710" s="185">
        <f t="shared" si="158"/>
        <v>0</v>
      </c>
      <c r="K710" s="186"/>
      <c r="L710" s="187"/>
      <c r="M710" s="188" t="s">
        <v>1</v>
      </c>
      <c r="N710" s="189" t="s">
        <v>42</v>
      </c>
      <c r="P710" s="153">
        <f t="shared" si="159"/>
        <v>0</v>
      </c>
      <c r="Q710" s="153">
        <v>0</v>
      </c>
      <c r="R710" s="153">
        <f t="shared" si="160"/>
        <v>0</v>
      </c>
      <c r="S710" s="153">
        <v>0</v>
      </c>
      <c r="T710" s="154">
        <f t="shared" si="161"/>
        <v>0</v>
      </c>
      <c r="AR710" s="155" t="s">
        <v>481</v>
      </c>
      <c r="AT710" s="155" t="s">
        <v>454</v>
      </c>
      <c r="AU710" s="155" t="s">
        <v>88</v>
      </c>
      <c r="AY710" s="16" t="s">
        <v>317</v>
      </c>
      <c r="BE710" s="156">
        <f t="shared" si="162"/>
        <v>0</v>
      </c>
      <c r="BF710" s="156">
        <f t="shared" si="163"/>
        <v>0</v>
      </c>
      <c r="BG710" s="156">
        <f t="shared" si="164"/>
        <v>0</v>
      </c>
      <c r="BH710" s="156">
        <f t="shared" si="165"/>
        <v>0</v>
      </c>
      <c r="BI710" s="156">
        <f t="shared" si="166"/>
        <v>0</v>
      </c>
      <c r="BJ710" s="16" t="s">
        <v>88</v>
      </c>
      <c r="BK710" s="156">
        <f t="shared" si="167"/>
        <v>0</v>
      </c>
      <c r="BL710" s="16" t="s">
        <v>396</v>
      </c>
      <c r="BM710" s="155" t="s">
        <v>11854</v>
      </c>
    </row>
    <row r="711" spans="2:65" s="1" customFormat="1" ht="33" customHeight="1">
      <c r="B711" s="142"/>
      <c r="C711" s="179" t="s">
        <v>6158</v>
      </c>
      <c r="D711" s="179" t="s">
        <v>454</v>
      </c>
      <c r="E711" s="180" t="s">
        <v>11216</v>
      </c>
      <c r="F711" s="181" t="s">
        <v>11217</v>
      </c>
      <c r="G711" s="182" t="s">
        <v>10668</v>
      </c>
      <c r="H711" s="183">
        <v>75</v>
      </c>
      <c r="I711" s="184"/>
      <c r="J711" s="185">
        <f t="shared" si="158"/>
        <v>0</v>
      </c>
      <c r="K711" s="186"/>
      <c r="L711" s="187"/>
      <c r="M711" s="188" t="s">
        <v>1</v>
      </c>
      <c r="N711" s="189" t="s">
        <v>42</v>
      </c>
      <c r="P711" s="153">
        <f t="shared" si="159"/>
        <v>0</v>
      </c>
      <c r="Q711" s="153">
        <v>0</v>
      </c>
      <c r="R711" s="153">
        <f t="shared" si="160"/>
        <v>0</v>
      </c>
      <c r="S711" s="153">
        <v>0</v>
      </c>
      <c r="T711" s="154">
        <f t="shared" si="161"/>
        <v>0</v>
      </c>
      <c r="AR711" s="155" t="s">
        <v>481</v>
      </c>
      <c r="AT711" s="155" t="s">
        <v>454</v>
      </c>
      <c r="AU711" s="155" t="s">
        <v>88</v>
      </c>
      <c r="AY711" s="16" t="s">
        <v>317</v>
      </c>
      <c r="BE711" s="156">
        <f t="shared" si="162"/>
        <v>0</v>
      </c>
      <c r="BF711" s="156">
        <f t="shared" si="163"/>
        <v>0</v>
      </c>
      <c r="BG711" s="156">
        <f t="shared" si="164"/>
        <v>0</v>
      </c>
      <c r="BH711" s="156">
        <f t="shared" si="165"/>
        <v>0</v>
      </c>
      <c r="BI711" s="156">
        <f t="shared" si="166"/>
        <v>0</v>
      </c>
      <c r="BJ711" s="16" t="s">
        <v>88</v>
      </c>
      <c r="BK711" s="156">
        <f t="shared" si="167"/>
        <v>0</v>
      </c>
      <c r="BL711" s="16" t="s">
        <v>396</v>
      </c>
      <c r="BM711" s="155" t="s">
        <v>11855</v>
      </c>
    </row>
    <row r="712" spans="2:65" s="1" customFormat="1" ht="37.75" customHeight="1">
      <c r="B712" s="142"/>
      <c r="C712" s="179" t="s">
        <v>6162</v>
      </c>
      <c r="D712" s="179" t="s">
        <v>454</v>
      </c>
      <c r="E712" s="180" t="s">
        <v>11856</v>
      </c>
      <c r="F712" s="181" t="s">
        <v>11743</v>
      </c>
      <c r="G712" s="182" t="s">
        <v>10668</v>
      </c>
      <c r="H712" s="183">
        <v>20</v>
      </c>
      <c r="I712" s="184"/>
      <c r="J712" s="185">
        <f t="shared" si="158"/>
        <v>0</v>
      </c>
      <c r="K712" s="186"/>
      <c r="L712" s="187"/>
      <c r="M712" s="188" t="s">
        <v>1</v>
      </c>
      <c r="N712" s="189" t="s">
        <v>42</v>
      </c>
      <c r="P712" s="153">
        <f t="shared" si="159"/>
        <v>0</v>
      </c>
      <c r="Q712" s="153">
        <v>0</v>
      </c>
      <c r="R712" s="153">
        <f t="shared" si="160"/>
        <v>0</v>
      </c>
      <c r="S712" s="153">
        <v>0</v>
      </c>
      <c r="T712" s="154">
        <f t="shared" si="161"/>
        <v>0</v>
      </c>
      <c r="AR712" s="155" t="s">
        <v>481</v>
      </c>
      <c r="AT712" s="155" t="s">
        <v>454</v>
      </c>
      <c r="AU712" s="155" t="s">
        <v>88</v>
      </c>
      <c r="AY712" s="16" t="s">
        <v>317</v>
      </c>
      <c r="BE712" s="156">
        <f t="shared" si="162"/>
        <v>0</v>
      </c>
      <c r="BF712" s="156">
        <f t="shared" si="163"/>
        <v>0</v>
      </c>
      <c r="BG712" s="156">
        <f t="shared" si="164"/>
        <v>0</v>
      </c>
      <c r="BH712" s="156">
        <f t="shared" si="165"/>
        <v>0</v>
      </c>
      <c r="BI712" s="156">
        <f t="shared" si="166"/>
        <v>0</v>
      </c>
      <c r="BJ712" s="16" t="s">
        <v>88</v>
      </c>
      <c r="BK712" s="156">
        <f t="shared" si="167"/>
        <v>0</v>
      </c>
      <c r="BL712" s="16" t="s">
        <v>396</v>
      </c>
      <c r="BM712" s="155" t="s">
        <v>11857</v>
      </c>
    </row>
    <row r="713" spans="2:65" s="1" customFormat="1" ht="37.75" customHeight="1">
      <c r="B713" s="142"/>
      <c r="C713" s="179" t="s">
        <v>6166</v>
      </c>
      <c r="D713" s="179" t="s">
        <v>454</v>
      </c>
      <c r="E713" s="180" t="s">
        <v>11858</v>
      </c>
      <c r="F713" s="181" t="s">
        <v>11746</v>
      </c>
      <c r="G713" s="182" t="s">
        <v>10668</v>
      </c>
      <c r="H713" s="183">
        <v>185</v>
      </c>
      <c r="I713" s="184"/>
      <c r="J713" s="185">
        <f t="shared" si="158"/>
        <v>0</v>
      </c>
      <c r="K713" s="186"/>
      <c r="L713" s="187"/>
      <c r="M713" s="188" t="s">
        <v>1</v>
      </c>
      <c r="N713" s="189" t="s">
        <v>42</v>
      </c>
      <c r="P713" s="153">
        <f t="shared" si="159"/>
        <v>0</v>
      </c>
      <c r="Q713" s="153">
        <v>0</v>
      </c>
      <c r="R713" s="153">
        <f t="shared" si="160"/>
        <v>0</v>
      </c>
      <c r="S713" s="153">
        <v>0</v>
      </c>
      <c r="T713" s="154">
        <f t="shared" si="161"/>
        <v>0</v>
      </c>
      <c r="AR713" s="155" t="s">
        <v>481</v>
      </c>
      <c r="AT713" s="155" t="s">
        <v>454</v>
      </c>
      <c r="AU713" s="155" t="s">
        <v>88</v>
      </c>
      <c r="AY713" s="16" t="s">
        <v>317</v>
      </c>
      <c r="BE713" s="156">
        <f t="shared" si="162"/>
        <v>0</v>
      </c>
      <c r="BF713" s="156">
        <f t="shared" si="163"/>
        <v>0</v>
      </c>
      <c r="BG713" s="156">
        <f t="shared" si="164"/>
        <v>0</v>
      </c>
      <c r="BH713" s="156">
        <f t="shared" si="165"/>
        <v>0</v>
      </c>
      <c r="BI713" s="156">
        <f t="shared" si="166"/>
        <v>0</v>
      </c>
      <c r="BJ713" s="16" t="s">
        <v>88</v>
      </c>
      <c r="BK713" s="156">
        <f t="shared" si="167"/>
        <v>0</v>
      </c>
      <c r="BL713" s="16" t="s">
        <v>396</v>
      </c>
      <c r="BM713" s="155" t="s">
        <v>11859</v>
      </c>
    </row>
    <row r="714" spans="2:65" s="1" customFormat="1" ht="37.75" customHeight="1">
      <c r="B714" s="142"/>
      <c r="C714" s="179" t="s">
        <v>6170</v>
      </c>
      <c r="D714" s="179" t="s">
        <v>454</v>
      </c>
      <c r="E714" s="180" t="s">
        <v>11860</v>
      </c>
      <c r="F714" s="181" t="s">
        <v>11861</v>
      </c>
      <c r="G714" s="182" t="s">
        <v>10668</v>
      </c>
      <c r="H714" s="183">
        <v>16</v>
      </c>
      <c r="I714" s="184"/>
      <c r="J714" s="185">
        <f t="shared" si="158"/>
        <v>0</v>
      </c>
      <c r="K714" s="186"/>
      <c r="L714" s="187"/>
      <c r="M714" s="188" t="s">
        <v>1</v>
      </c>
      <c r="N714" s="189" t="s">
        <v>42</v>
      </c>
      <c r="P714" s="153">
        <f t="shared" si="159"/>
        <v>0</v>
      </c>
      <c r="Q714" s="153">
        <v>0</v>
      </c>
      <c r="R714" s="153">
        <f t="shared" si="160"/>
        <v>0</v>
      </c>
      <c r="S714" s="153">
        <v>0</v>
      </c>
      <c r="T714" s="154">
        <f t="shared" si="161"/>
        <v>0</v>
      </c>
      <c r="AR714" s="155" t="s">
        <v>481</v>
      </c>
      <c r="AT714" s="155" t="s">
        <v>454</v>
      </c>
      <c r="AU714" s="155" t="s">
        <v>88</v>
      </c>
      <c r="AY714" s="16" t="s">
        <v>317</v>
      </c>
      <c r="BE714" s="156">
        <f t="shared" si="162"/>
        <v>0</v>
      </c>
      <c r="BF714" s="156">
        <f t="shared" si="163"/>
        <v>0</v>
      </c>
      <c r="BG714" s="156">
        <f t="shared" si="164"/>
        <v>0</v>
      </c>
      <c r="BH714" s="156">
        <f t="shared" si="165"/>
        <v>0</v>
      </c>
      <c r="BI714" s="156">
        <f t="shared" si="166"/>
        <v>0</v>
      </c>
      <c r="BJ714" s="16" t="s">
        <v>88</v>
      </c>
      <c r="BK714" s="156">
        <f t="shared" si="167"/>
        <v>0</v>
      </c>
      <c r="BL714" s="16" t="s">
        <v>396</v>
      </c>
      <c r="BM714" s="155" t="s">
        <v>11862</v>
      </c>
    </row>
    <row r="715" spans="2:65" s="1" customFormat="1" ht="16.5" customHeight="1">
      <c r="B715" s="142"/>
      <c r="C715" s="179" t="s">
        <v>6174</v>
      </c>
      <c r="D715" s="179" t="s">
        <v>454</v>
      </c>
      <c r="E715" s="180" t="s">
        <v>10737</v>
      </c>
      <c r="F715" s="181" t="s">
        <v>10738</v>
      </c>
      <c r="G715" s="182" t="s">
        <v>467</v>
      </c>
      <c r="H715" s="183">
        <v>10</v>
      </c>
      <c r="I715" s="184"/>
      <c r="J715" s="185">
        <f t="shared" si="158"/>
        <v>0</v>
      </c>
      <c r="K715" s="186"/>
      <c r="L715" s="187"/>
      <c r="M715" s="188" t="s">
        <v>1</v>
      </c>
      <c r="N715" s="189" t="s">
        <v>42</v>
      </c>
      <c r="P715" s="153">
        <f t="shared" si="159"/>
        <v>0</v>
      </c>
      <c r="Q715" s="153">
        <v>0</v>
      </c>
      <c r="R715" s="153">
        <f t="shared" si="160"/>
        <v>0</v>
      </c>
      <c r="S715" s="153">
        <v>0</v>
      </c>
      <c r="T715" s="154">
        <f t="shared" si="161"/>
        <v>0</v>
      </c>
      <c r="AR715" s="155" t="s">
        <v>481</v>
      </c>
      <c r="AT715" s="155" t="s">
        <v>454</v>
      </c>
      <c r="AU715" s="155" t="s">
        <v>88</v>
      </c>
      <c r="AY715" s="16" t="s">
        <v>317</v>
      </c>
      <c r="BE715" s="156">
        <f t="shared" si="162"/>
        <v>0</v>
      </c>
      <c r="BF715" s="156">
        <f t="shared" si="163"/>
        <v>0</v>
      </c>
      <c r="BG715" s="156">
        <f t="shared" si="164"/>
        <v>0</v>
      </c>
      <c r="BH715" s="156">
        <f t="shared" si="165"/>
        <v>0</v>
      </c>
      <c r="BI715" s="156">
        <f t="shared" si="166"/>
        <v>0</v>
      </c>
      <c r="BJ715" s="16" t="s">
        <v>88</v>
      </c>
      <c r="BK715" s="156">
        <f t="shared" si="167"/>
        <v>0</v>
      </c>
      <c r="BL715" s="16" t="s">
        <v>396</v>
      </c>
      <c r="BM715" s="155" t="s">
        <v>11863</v>
      </c>
    </row>
    <row r="716" spans="2:65" s="1" customFormat="1" ht="16.5" customHeight="1">
      <c r="B716" s="142"/>
      <c r="C716" s="179" t="s">
        <v>6178</v>
      </c>
      <c r="D716" s="179" t="s">
        <v>454</v>
      </c>
      <c r="E716" s="180" t="s">
        <v>10740</v>
      </c>
      <c r="F716" s="181" t="s">
        <v>10741</v>
      </c>
      <c r="G716" s="182" t="s">
        <v>467</v>
      </c>
      <c r="H716" s="183">
        <v>6</v>
      </c>
      <c r="I716" s="184"/>
      <c r="J716" s="185">
        <f t="shared" si="158"/>
        <v>0</v>
      </c>
      <c r="K716" s="186"/>
      <c r="L716" s="187"/>
      <c r="M716" s="188" t="s">
        <v>1</v>
      </c>
      <c r="N716" s="189" t="s">
        <v>42</v>
      </c>
      <c r="P716" s="153">
        <f t="shared" si="159"/>
        <v>0</v>
      </c>
      <c r="Q716" s="153">
        <v>0</v>
      </c>
      <c r="R716" s="153">
        <f t="shared" si="160"/>
        <v>0</v>
      </c>
      <c r="S716" s="153">
        <v>0</v>
      </c>
      <c r="T716" s="154">
        <f t="shared" si="161"/>
        <v>0</v>
      </c>
      <c r="AR716" s="155" t="s">
        <v>481</v>
      </c>
      <c r="AT716" s="155" t="s">
        <v>454</v>
      </c>
      <c r="AU716" s="155" t="s">
        <v>88</v>
      </c>
      <c r="AY716" s="16" t="s">
        <v>317</v>
      </c>
      <c r="BE716" s="156">
        <f t="shared" si="162"/>
        <v>0</v>
      </c>
      <c r="BF716" s="156">
        <f t="shared" si="163"/>
        <v>0</v>
      </c>
      <c r="BG716" s="156">
        <f t="shared" si="164"/>
        <v>0</v>
      </c>
      <c r="BH716" s="156">
        <f t="shared" si="165"/>
        <v>0</v>
      </c>
      <c r="BI716" s="156">
        <f t="shared" si="166"/>
        <v>0</v>
      </c>
      <c r="BJ716" s="16" t="s">
        <v>88</v>
      </c>
      <c r="BK716" s="156">
        <f t="shared" si="167"/>
        <v>0</v>
      </c>
      <c r="BL716" s="16" t="s">
        <v>396</v>
      </c>
      <c r="BM716" s="155" t="s">
        <v>11864</v>
      </c>
    </row>
    <row r="717" spans="2:65" s="1" customFormat="1" ht="21.75" customHeight="1">
      <c r="B717" s="142"/>
      <c r="C717" s="179" t="s">
        <v>6182</v>
      </c>
      <c r="D717" s="179" t="s">
        <v>454</v>
      </c>
      <c r="E717" s="180" t="s">
        <v>11583</v>
      </c>
      <c r="F717" s="181" t="s">
        <v>11584</v>
      </c>
      <c r="G717" s="182" t="s">
        <v>10668</v>
      </c>
      <c r="H717" s="183">
        <v>20</v>
      </c>
      <c r="I717" s="184"/>
      <c r="J717" s="185">
        <f t="shared" si="158"/>
        <v>0</v>
      </c>
      <c r="K717" s="186"/>
      <c r="L717" s="187"/>
      <c r="M717" s="188" t="s">
        <v>1</v>
      </c>
      <c r="N717" s="189" t="s">
        <v>42</v>
      </c>
      <c r="P717" s="153">
        <f t="shared" si="159"/>
        <v>0</v>
      </c>
      <c r="Q717" s="153">
        <v>0</v>
      </c>
      <c r="R717" s="153">
        <f t="shared" si="160"/>
        <v>0</v>
      </c>
      <c r="S717" s="153">
        <v>0</v>
      </c>
      <c r="T717" s="154">
        <f t="shared" si="161"/>
        <v>0</v>
      </c>
      <c r="AR717" s="155" t="s">
        <v>481</v>
      </c>
      <c r="AT717" s="155" t="s">
        <v>454</v>
      </c>
      <c r="AU717" s="155" t="s">
        <v>88</v>
      </c>
      <c r="AY717" s="16" t="s">
        <v>317</v>
      </c>
      <c r="BE717" s="156">
        <f t="shared" si="162"/>
        <v>0</v>
      </c>
      <c r="BF717" s="156">
        <f t="shared" si="163"/>
        <v>0</v>
      </c>
      <c r="BG717" s="156">
        <f t="shared" si="164"/>
        <v>0</v>
      </c>
      <c r="BH717" s="156">
        <f t="shared" si="165"/>
        <v>0</v>
      </c>
      <c r="BI717" s="156">
        <f t="shared" si="166"/>
        <v>0</v>
      </c>
      <c r="BJ717" s="16" t="s">
        <v>88</v>
      </c>
      <c r="BK717" s="156">
        <f t="shared" si="167"/>
        <v>0</v>
      </c>
      <c r="BL717" s="16" t="s">
        <v>396</v>
      </c>
      <c r="BM717" s="155" t="s">
        <v>11865</v>
      </c>
    </row>
    <row r="718" spans="2:65" s="1" customFormat="1" ht="21.75" customHeight="1">
      <c r="B718" s="142"/>
      <c r="C718" s="179" t="s">
        <v>6186</v>
      </c>
      <c r="D718" s="179" t="s">
        <v>454</v>
      </c>
      <c r="E718" s="180" t="s">
        <v>11586</v>
      </c>
      <c r="F718" s="181" t="s">
        <v>11587</v>
      </c>
      <c r="G718" s="182" t="s">
        <v>10668</v>
      </c>
      <c r="H718" s="183">
        <v>50</v>
      </c>
      <c r="I718" s="184"/>
      <c r="J718" s="185">
        <f t="shared" si="158"/>
        <v>0</v>
      </c>
      <c r="K718" s="186"/>
      <c r="L718" s="187"/>
      <c r="M718" s="188" t="s">
        <v>1</v>
      </c>
      <c r="N718" s="189" t="s">
        <v>42</v>
      </c>
      <c r="P718" s="153">
        <f t="shared" si="159"/>
        <v>0</v>
      </c>
      <c r="Q718" s="153">
        <v>0</v>
      </c>
      <c r="R718" s="153">
        <f t="shared" si="160"/>
        <v>0</v>
      </c>
      <c r="S718" s="153">
        <v>0</v>
      </c>
      <c r="T718" s="154">
        <f t="shared" si="161"/>
        <v>0</v>
      </c>
      <c r="AR718" s="155" t="s">
        <v>481</v>
      </c>
      <c r="AT718" s="155" t="s">
        <v>454</v>
      </c>
      <c r="AU718" s="155" t="s">
        <v>88</v>
      </c>
      <c r="AY718" s="16" t="s">
        <v>317</v>
      </c>
      <c r="BE718" s="156">
        <f t="shared" si="162"/>
        <v>0</v>
      </c>
      <c r="BF718" s="156">
        <f t="shared" si="163"/>
        <v>0</v>
      </c>
      <c r="BG718" s="156">
        <f t="shared" si="164"/>
        <v>0</v>
      </c>
      <c r="BH718" s="156">
        <f t="shared" si="165"/>
        <v>0</v>
      </c>
      <c r="BI718" s="156">
        <f t="shared" si="166"/>
        <v>0</v>
      </c>
      <c r="BJ718" s="16" t="s">
        <v>88</v>
      </c>
      <c r="BK718" s="156">
        <f t="shared" si="167"/>
        <v>0</v>
      </c>
      <c r="BL718" s="16" t="s">
        <v>396</v>
      </c>
      <c r="BM718" s="155" t="s">
        <v>11866</v>
      </c>
    </row>
    <row r="719" spans="2:65" s="1" customFormat="1" ht="21.75" customHeight="1">
      <c r="B719" s="142"/>
      <c r="C719" s="179" t="s">
        <v>6190</v>
      </c>
      <c r="D719" s="179" t="s">
        <v>454</v>
      </c>
      <c r="E719" s="180" t="s">
        <v>11085</v>
      </c>
      <c r="F719" s="181" t="s">
        <v>11086</v>
      </c>
      <c r="G719" s="182" t="s">
        <v>444</v>
      </c>
      <c r="H719" s="183">
        <v>55</v>
      </c>
      <c r="I719" s="184"/>
      <c r="J719" s="185">
        <f t="shared" si="158"/>
        <v>0</v>
      </c>
      <c r="K719" s="186"/>
      <c r="L719" s="187"/>
      <c r="M719" s="188" t="s">
        <v>1</v>
      </c>
      <c r="N719" s="189" t="s">
        <v>42</v>
      </c>
      <c r="P719" s="153">
        <f t="shared" si="159"/>
        <v>0</v>
      </c>
      <c r="Q719" s="153">
        <v>0</v>
      </c>
      <c r="R719" s="153">
        <f t="shared" si="160"/>
        <v>0</v>
      </c>
      <c r="S719" s="153">
        <v>0</v>
      </c>
      <c r="T719" s="154">
        <f t="shared" si="161"/>
        <v>0</v>
      </c>
      <c r="AR719" s="155" t="s">
        <v>481</v>
      </c>
      <c r="AT719" s="155" t="s">
        <v>454</v>
      </c>
      <c r="AU719" s="155" t="s">
        <v>88</v>
      </c>
      <c r="AY719" s="16" t="s">
        <v>317</v>
      </c>
      <c r="BE719" s="156">
        <f t="shared" si="162"/>
        <v>0</v>
      </c>
      <c r="BF719" s="156">
        <f t="shared" si="163"/>
        <v>0</v>
      </c>
      <c r="BG719" s="156">
        <f t="shared" si="164"/>
        <v>0</v>
      </c>
      <c r="BH719" s="156">
        <f t="shared" si="165"/>
        <v>0</v>
      </c>
      <c r="BI719" s="156">
        <f t="shared" si="166"/>
        <v>0</v>
      </c>
      <c r="BJ719" s="16" t="s">
        <v>88</v>
      </c>
      <c r="BK719" s="156">
        <f t="shared" si="167"/>
        <v>0</v>
      </c>
      <c r="BL719" s="16" t="s">
        <v>396</v>
      </c>
      <c r="BM719" s="155" t="s">
        <v>11867</v>
      </c>
    </row>
    <row r="720" spans="2:65" s="1" customFormat="1" ht="24.15" customHeight="1">
      <c r="B720" s="142"/>
      <c r="C720" s="179" t="s">
        <v>6194</v>
      </c>
      <c r="D720" s="179" t="s">
        <v>454</v>
      </c>
      <c r="E720" s="180" t="s">
        <v>10749</v>
      </c>
      <c r="F720" s="181" t="s">
        <v>10750</v>
      </c>
      <c r="G720" s="182" t="s">
        <v>444</v>
      </c>
      <c r="H720" s="183">
        <v>784</v>
      </c>
      <c r="I720" s="184"/>
      <c r="J720" s="185">
        <f t="shared" si="158"/>
        <v>0</v>
      </c>
      <c r="K720" s="186"/>
      <c r="L720" s="187"/>
      <c r="M720" s="188" t="s">
        <v>1</v>
      </c>
      <c r="N720" s="189" t="s">
        <v>42</v>
      </c>
      <c r="P720" s="153">
        <f t="shared" si="159"/>
        <v>0</v>
      </c>
      <c r="Q720" s="153">
        <v>0</v>
      </c>
      <c r="R720" s="153">
        <f t="shared" si="160"/>
        <v>0</v>
      </c>
      <c r="S720" s="153">
        <v>0</v>
      </c>
      <c r="T720" s="154">
        <f t="shared" si="161"/>
        <v>0</v>
      </c>
      <c r="AR720" s="155" t="s">
        <v>481</v>
      </c>
      <c r="AT720" s="155" t="s">
        <v>454</v>
      </c>
      <c r="AU720" s="155" t="s">
        <v>88</v>
      </c>
      <c r="AY720" s="16" t="s">
        <v>317</v>
      </c>
      <c r="BE720" s="156">
        <f t="shared" si="162"/>
        <v>0</v>
      </c>
      <c r="BF720" s="156">
        <f t="shared" si="163"/>
        <v>0</v>
      </c>
      <c r="BG720" s="156">
        <f t="shared" si="164"/>
        <v>0</v>
      </c>
      <c r="BH720" s="156">
        <f t="shared" si="165"/>
        <v>0</v>
      </c>
      <c r="BI720" s="156">
        <f t="shared" si="166"/>
        <v>0</v>
      </c>
      <c r="BJ720" s="16" t="s">
        <v>88</v>
      </c>
      <c r="BK720" s="156">
        <f t="shared" si="167"/>
        <v>0</v>
      </c>
      <c r="BL720" s="16" t="s">
        <v>396</v>
      </c>
      <c r="BM720" s="155" t="s">
        <v>11868</v>
      </c>
    </row>
    <row r="721" spans="2:65" s="1" customFormat="1" ht="33" customHeight="1">
      <c r="B721" s="142"/>
      <c r="C721" s="143" t="s">
        <v>6198</v>
      </c>
      <c r="D721" s="143" t="s">
        <v>319</v>
      </c>
      <c r="E721" s="144" t="s">
        <v>11869</v>
      </c>
      <c r="F721" s="145" t="s">
        <v>11870</v>
      </c>
      <c r="G721" s="146" t="s">
        <v>7005</v>
      </c>
      <c r="H721" s="147">
        <v>1</v>
      </c>
      <c r="I721" s="148"/>
      <c r="J721" s="149">
        <f t="shared" si="158"/>
        <v>0</v>
      </c>
      <c r="K721" s="150"/>
      <c r="L721" s="31"/>
      <c r="M721" s="151" t="s">
        <v>1</v>
      </c>
      <c r="N721" s="152" t="s">
        <v>42</v>
      </c>
      <c r="P721" s="153">
        <f t="shared" si="159"/>
        <v>0</v>
      </c>
      <c r="Q721" s="153">
        <v>0</v>
      </c>
      <c r="R721" s="153">
        <f t="shared" si="160"/>
        <v>0</v>
      </c>
      <c r="S721" s="153">
        <v>0</v>
      </c>
      <c r="T721" s="154">
        <f t="shared" si="161"/>
        <v>0</v>
      </c>
      <c r="AR721" s="155" t="s">
        <v>396</v>
      </c>
      <c r="AT721" s="155" t="s">
        <v>319</v>
      </c>
      <c r="AU721" s="155" t="s">
        <v>88</v>
      </c>
      <c r="AY721" s="16" t="s">
        <v>317</v>
      </c>
      <c r="BE721" s="156">
        <f t="shared" si="162"/>
        <v>0</v>
      </c>
      <c r="BF721" s="156">
        <f t="shared" si="163"/>
        <v>0</v>
      </c>
      <c r="BG721" s="156">
        <f t="shared" si="164"/>
        <v>0</v>
      </c>
      <c r="BH721" s="156">
        <f t="shared" si="165"/>
        <v>0</v>
      </c>
      <c r="BI721" s="156">
        <f t="shared" si="166"/>
        <v>0</v>
      </c>
      <c r="BJ721" s="16" t="s">
        <v>88</v>
      </c>
      <c r="BK721" s="156">
        <f t="shared" si="167"/>
        <v>0</v>
      </c>
      <c r="BL721" s="16" t="s">
        <v>396</v>
      </c>
      <c r="BM721" s="155" t="s">
        <v>11871</v>
      </c>
    </row>
    <row r="722" spans="2:65" s="11" customFormat="1" ht="22.75" customHeight="1">
      <c r="B722" s="130"/>
      <c r="D722" s="131" t="s">
        <v>75</v>
      </c>
      <c r="E722" s="140" t="s">
        <v>11872</v>
      </c>
      <c r="F722" s="140" t="s">
        <v>11873</v>
      </c>
      <c r="I722" s="133"/>
      <c r="J722" s="141">
        <f>BK722</f>
        <v>0</v>
      </c>
      <c r="L722" s="130"/>
      <c r="M722" s="135"/>
      <c r="P722" s="136">
        <f>SUM(P723:P844)</f>
        <v>0</v>
      </c>
      <c r="R722" s="136">
        <f>SUM(R723:R844)</f>
        <v>0</v>
      </c>
      <c r="T722" s="137">
        <f>SUM(T723:T844)</f>
        <v>0</v>
      </c>
      <c r="AR722" s="131" t="s">
        <v>83</v>
      </c>
      <c r="AT722" s="138" t="s">
        <v>75</v>
      </c>
      <c r="AU722" s="138" t="s">
        <v>83</v>
      </c>
      <c r="AY722" s="131" t="s">
        <v>317</v>
      </c>
      <c r="BK722" s="139">
        <f>SUM(BK723:BK844)</f>
        <v>0</v>
      </c>
    </row>
    <row r="723" spans="2:65" s="1" customFormat="1" ht="24.15" customHeight="1">
      <c r="B723" s="142"/>
      <c r="C723" s="179" t="s">
        <v>6202</v>
      </c>
      <c r="D723" s="179" t="s">
        <v>454</v>
      </c>
      <c r="E723" s="180" t="s">
        <v>11874</v>
      </c>
      <c r="F723" s="181" t="s">
        <v>11875</v>
      </c>
      <c r="G723" s="182" t="s">
        <v>467</v>
      </c>
      <c r="H723" s="183">
        <v>1</v>
      </c>
      <c r="I723" s="184"/>
      <c r="J723" s="185">
        <f>ROUND(I723*H723,2)</f>
        <v>0</v>
      </c>
      <c r="K723" s="186"/>
      <c r="L723" s="187"/>
      <c r="M723" s="188" t="s">
        <v>1</v>
      </c>
      <c r="N723" s="189" t="s">
        <v>42</v>
      </c>
      <c r="P723" s="153">
        <f>O723*H723</f>
        <v>0</v>
      </c>
      <c r="Q723" s="153">
        <v>0</v>
      </c>
      <c r="R723" s="153">
        <f>Q723*H723</f>
        <v>0</v>
      </c>
      <c r="S723" s="153">
        <v>0</v>
      </c>
      <c r="T723" s="154">
        <f>S723*H723</f>
        <v>0</v>
      </c>
      <c r="AR723" s="155" t="s">
        <v>481</v>
      </c>
      <c r="AT723" s="155" t="s">
        <v>454</v>
      </c>
      <c r="AU723" s="155" t="s">
        <v>88</v>
      </c>
      <c r="AY723" s="16" t="s">
        <v>317</v>
      </c>
      <c r="BE723" s="156">
        <f>IF(N723="základná",J723,0)</f>
        <v>0</v>
      </c>
      <c r="BF723" s="156">
        <f>IF(N723="znížená",J723,0)</f>
        <v>0</v>
      </c>
      <c r="BG723" s="156">
        <f>IF(N723="zákl. prenesená",J723,0)</f>
        <v>0</v>
      </c>
      <c r="BH723" s="156">
        <f>IF(N723="zníž. prenesená",J723,0)</f>
        <v>0</v>
      </c>
      <c r="BI723" s="156">
        <f>IF(N723="nulová",J723,0)</f>
        <v>0</v>
      </c>
      <c r="BJ723" s="16" t="s">
        <v>88</v>
      </c>
      <c r="BK723" s="156">
        <f>ROUND(I723*H723,2)</f>
        <v>0</v>
      </c>
      <c r="BL723" s="16" t="s">
        <v>396</v>
      </c>
      <c r="BM723" s="155" t="s">
        <v>11876</v>
      </c>
    </row>
    <row r="724" spans="2:65" s="1" customFormat="1" ht="45">
      <c r="B724" s="31"/>
      <c r="D724" s="158" t="s">
        <v>597</v>
      </c>
      <c r="F724" s="195" t="s">
        <v>11877</v>
      </c>
      <c r="I724" s="196"/>
      <c r="L724" s="31"/>
      <c r="M724" s="197"/>
      <c r="T724" s="58"/>
      <c r="AT724" s="16" t="s">
        <v>597</v>
      </c>
      <c r="AU724" s="16" t="s">
        <v>88</v>
      </c>
    </row>
    <row r="725" spans="2:65" s="1" customFormat="1" ht="16.5" customHeight="1">
      <c r="B725" s="142"/>
      <c r="C725" s="179" t="s">
        <v>6206</v>
      </c>
      <c r="D725" s="179" t="s">
        <v>454</v>
      </c>
      <c r="E725" s="180" t="s">
        <v>11878</v>
      </c>
      <c r="F725" s="181" t="s">
        <v>10656</v>
      </c>
      <c r="G725" s="182" t="s">
        <v>467</v>
      </c>
      <c r="H725" s="183">
        <v>1</v>
      </c>
      <c r="I725" s="184"/>
      <c r="J725" s="185">
        <f t="shared" ref="J725:J756" si="168">ROUND(I725*H725,2)</f>
        <v>0</v>
      </c>
      <c r="K725" s="186"/>
      <c r="L725" s="187"/>
      <c r="M725" s="188" t="s">
        <v>1</v>
      </c>
      <c r="N725" s="189" t="s">
        <v>42</v>
      </c>
      <c r="P725" s="153">
        <f t="shared" ref="P725:P756" si="169">O725*H725</f>
        <v>0</v>
      </c>
      <c r="Q725" s="153">
        <v>0</v>
      </c>
      <c r="R725" s="153">
        <f t="shared" ref="R725:R756" si="170">Q725*H725</f>
        <v>0</v>
      </c>
      <c r="S725" s="153">
        <v>0</v>
      </c>
      <c r="T725" s="154">
        <f t="shared" ref="T725:T756" si="171">S725*H725</f>
        <v>0</v>
      </c>
      <c r="AR725" s="155" t="s">
        <v>481</v>
      </c>
      <c r="AT725" s="155" t="s">
        <v>454</v>
      </c>
      <c r="AU725" s="155" t="s">
        <v>88</v>
      </c>
      <c r="AY725" s="16" t="s">
        <v>317</v>
      </c>
      <c r="BE725" s="156">
        <f t="shared" ref="BE725:BE756" si="172">IF(N725="základná",J725,0)</f>
        <v>0</v>
      </c>
      <c r="BF725" s="156">
        <f t="shared" ref="BF725:BF756" si="173">IF(N725="znížená",J725,0)</f>
        <v>0</v>
      </c>
      <c r="BG725" s="156">
        <f t="shared" ref="BG725:BG756" si="174">IF(N725="zákl. prenesená",J725,0)</f>
        <v>0</v>
      </c>
      <c r="BH725" s="156">
        <f t="shared" ref="BH725:BH756" si="175">IF(N725="zníž. prenesená",J725,0)</f>
        <v>0</v>
      </c>
      <c r="BI725" s="156">
        <f t="shared" ref="BI725:BI756" si="176">IF(N725="nulová",J725,0)</f>
        <v>0</v>
      </c>
      <c r="BJ725" s="16" t="s">
        <v>88</v>
      </c>
      <c r="BK725" s="156">
        <f t="shared" ref="BK725:BK756" si="177">ROUND(I725*H725,2)</f>
        <v>0</v>
      </c>
      <c r="BL725" s="16" t="s">
        <v>396</v>
      </c>
      <c r="BM725" s="155" t="s">
        <v>11879</v>
      </c>
    </row>
    <row r="726" spans="2:65" s="1" customFormat="1" ht="16.5" customHeight="1">
      <c r="B726" s="142"/>
      <c r="C726" s="179" t="s">
        <v>6210</v>
      </c>
      <c r="D726" s="179" t="s">
        <v>454</v>
      </c>
      <c r="E726" s="180" t="s">
        <v>11880</v>
      </c>
      <c r="F726" s="181" t="s">
        <v>11881</v>
      </c>
      <c r="G726" s="182" t="s">
        <v>467</v>
      </c>
      <c r="H726" s="183">
        <v>1</v>
      </c>
      <c r="I726" s="184"/>
      <c r="J726" s="185">
        <f t="shared" si="168"/>
        <v>0</v>
      </c>
      <c r="K726" s="186"/>
      <c r="L726" s="187"/>
      <c r="M726" s="188" t="s">
        <v>1</v>
      </c>
      <c r="N726" s="189" t="s">
        <v>42</v>
      </c>
      <c r="P726" s="153">
        <f t="shared" si="169"/>
        <v>0</v>
      </c>
      <c r="Q726" s="153">
        <v>0</v>
      </c>
      <c r="R726" s="153">
        <f t="shared" si="170"/>
        <v>0</v>
      </c>
      <c r="S726" s="153">
        <v>0</v>
      </c>
      <c r="T726" s="154">
        <f t="shared" si="171"/>
        <v>0</v>
      </c>
      <c r="AR726" s="155" t="s">
        <v>481</v>
      </c>
      <c r="AT726" s="155" t="s">
        <v>454</v>
      </c>
      <c r="AU726" s="155" t="s">
        <v>88</v>
      </c>
      <c r="AY726" s="16" t="s">
        <v>317</v>
      </c>
      <c r="BE726" s="156">
        <f t="shared" si="172"/>
        <v>0</v>
      </c>
      <c r="BF726" s="156">
        <f t="shared" si="173"/>
        <v>0</v>
      </c>
      <c r="BG726" s="156">
        <f t="shared" si="174"/>
        <v>0</v>
      </c>
      <c r="BH726" s="156">
        <f t="shared" si="175"/>
        <v>0</v>
      </c>
      <c r="BI726" s="156">
        <f t="shared" si="176"/>
        <v>0</v>
      </c>
      <c r="BJ726" s="16" t="s">
        <v>88</v>
      </c>
      <c r="BK726" s="156">
        <f t="shared" si="177"/>
        <v>0</v>
      </c>
      <c r="BL726" s="16" t="s">
        <v>396</v>
      </c>
      <c r="BM726" s="155" t="s">
        <v>11882</v>
      </c>
    </row>
    <row r="727" spans="2:65" s="1" customFormat="1" ht="16.5" customHeight="1">
      <c r="B727" s="142"/>
      <c r="C727" s="179" t="s">
        <v>6214</v>
      </c>
      <c r="D727" s="179" t="s">
        <v>454</v>
      </c>
      <c r="E727" s="180" t="s">
        <v>11883</v>
      </c>
      <c r="F727" s="181" t="s">
        <v>11884</v>
      </c>
      <c r="G727" s="182" t="s">
        <v>467</v>
      </c>
      <c r="H727" s="183">
        <v>4</v>
      </c>
      <c r="I727" s="184"/>
      <c r="J727" s="185">
        <f t="shared" si="168"/>
        <v>0</v>
      </c>
      <c r="K727" s="186"/>
      <c r="L727" s="187"/>
      <c r="M727" s="188" t="s">
        <v>1</v>
      </c>
      <c r="N727" s="189" t="s">
        <v>42</v>
      </c>
      <c r="P727" s="153">
        <f t="shared" si="169"/>
        <v>0</v>
      </c>
      <c r="Q727" s="153">
        <v>0</v>
      </c>
      <c r="R727" s="153">
        <f t="shared" si="170"/>
        <v>0</v>
      </c>
      <c r="S727" s="153">
        <v>0</v>
      </c>
      <c r="T727" s="154">
        <f t="shared" si="171"/>
        <v>0</v>
      </c>
      <c r="AR727" s="155" t="s">
        <v>481</v>
      </c>
      <c r="AT727" s="155" t="s">
        <v>454</v>
      </c>
      <c r="AU727" s="155" t="s">
        <v>88</v>
      </c>
      <c r="AY727" s="16" t="s">
        <v>317</v>
      </c>
      <c r="BE727" s="156">
        <f t="shared" si="172"/>
        <v>0</v>
      </c>
      <c r="BF727" s="156">
        <f t="shared" si="173"/>
        <v>0</v>
      </c>
      <c r="BG727" s="156">
        <f t="shared" si="174"/>
        <v>0</v>
      </c>
      <c r="BH727" s="156">
        <f t="shared" si="175"/>
        <v>0</v>
      </c>
      <c r="BI727" s="156">
        <f t="shared" si="176"/>
        <v>0</v>
      </c>
      <c r="BJ727" s="16" t="s">
        <v>88</v>
      </c>
      <c r="BK727" s="156">
        <f t="shared" si="177"/>
        <v>0</v>
      </c>
      <c r="BL727" s="16" t="s">
        <v>396</v>
      </c>
      <c r="BM727" s="155" t="s">
        <v>11885</v>
      </c>
    </row>
    <row r="728" spans="2:65" s="1" customFormat="1" ht="16.5" customHeight="1">
      <c r="B728" s="142"/>
      <c r="C728" s="179" t="s">
        <v>6218</v>
      </c>
      <c r="D728" s="179" t="s">
        <v>454</v>
      </c>
      <c r="E728" s="180" t="s">
        <v>10666</v>
      </c>
      <c r="F728" s="181" t="s">
        <v>10667</v>
      </c>
      <c r="G728" s="182" t="s">
        <v>10668</v>
      </c>
      <c r="H728" s="183">
        <v>16</v>
      </c>
      <c r="I728" s="184"/>
      <c r="J728" s="185">
        <f t="shared" si="168"/>
        <v>0</v>
      </c>
      <c r="K728" s="186"/>
      <c r="L728" s="187"/>
      <c r="M728" s="188" t="s">
        <v>1</v>
      </c>
      <c r="N728" s="189" t="s">
        <v>42</v>
      </c>
      <c r="P728" s="153">
        <f t="shared" si="169"/>
        <v>0</v>
      </c>
      <c r="Q728" s="153">
        <v>0</v>
      </c>
      <c r="R728" s="153">
        <f t="shared" si="170"/>
        <v>0</v>
      </c>
      <c r="S728" s="153">
        <v>0</v>
      </c>
      <c r="T728" s="154">
        <f t="shared" si="171"/>
        <v>0</v>
      </c>
      <c r="AR728" s="155" t="s">
        <v>481</v>
      </c>
      <c r="AT728" s="155" t="s">
        <v>454</v>
      </c>
      <c r="AU728" s="155" t="s">
        <v>88</v>
      </c>
      <c r="AY728" s="16" t="s">
        <v>317</v>
      </c>
      <c r="BE728" s="156">
        <f t="shared" si="172"/>
        <v>0</v>
      </c>
      <c r="BF728" s="156">
        <f t="shared" si="173"/>
        <v>0</v>
      </c>
      <c r="BG728" s="156">
        <f t="shared" si="174"/>
        <v>0</v>
      </c>
      <c r="BH728" s="156">
        <f t="shared" si="175"/>
        <v>0</v>
      </c>
      <c r="BI728" s="156">
        <f t="shared" si="176"/>
        <v>0</v>
      </c>
      <c r="BJ728" s="16" t="s">
        <v>88</v>
      </c>
      <c r="BK728" s="156">
        <f t="shared" si="177"/>
        <v>0</v>
      </c>
      <c r="BL728" s="16" t="s">
        <v>396</v>
      </c>
      <c r="BM728" s="155" t="s">
        <v>11886</v>
      </c>
    </row>
    <row r="729" spans="2:65" s="1" customFormat="1" ht="16.5" customHeight="1">
      <c r="B729" s="142"/>
      <c r="C729" s="179" t="s">
        <v>6222</v>
      </c>
      <c r="D729" s="179" t="s">
        <v>454</v>
      </c>
      <c r="E729" s="180" t="s">
        <v>10670</v>
      </c>
      <c r="F729" s="181" t="s">
        <v>10671</v>
      </c>
      <c r="G729" s="182" t="s">
        <v>10668</v>
      </c>
      <c r="H729" s="183">
        <v>20</v>
      </c>
      <c r="I729" s="184"/>
      <c r="J729" s="185">
        <f t="shared" si="168"/>
        <v>0</v>
      </c>
      <c r="K729" s="186"/>
      <c r="L729" s="187"/>
      <c r="M729" s="188" t="s">
        <v>1</v>
      </c>
      <c r="N729" s="189" t="s">
        <v>42</v>
      </c>
      <c r="P729" s="153">
        <f t="shared" si="169"/>
        <v>0</v>
      </c>
      <c r="Q729" s="153">
        <v>0</v>
      </c>
      <c r="R729" s="153">
        <f t="shared" si="170"/>
        <v>0</v>
      </c>
      <c r="S729" s="153">
        <v>0</v>
      </c>
      <c r="T729" s="154">
        <f t="shared" si="171"/>
        <v>0</v>
      </c>
      <c r="AR729" s="155" t="s">
        <v>481</v>
      </c>
      <c r="AT729" s="155" t="s">
        <v>454</v>
      </c>
      <c r="AU729" s="155" t="s">
        <v>88</v>
      </c>
      <c r="AY729" s="16" t="s">
        <v>317</v>
      </c>
      <c r="BE729" s="156">
        <f t="shared" si="172"/>
        <v>0</v>
      </c>
      <c r="BF729" s="156">
        <f t="shared" si="173"/>
        <v>0</v>
      </c>
      <c r="BG729" s="156">
        <f t="shared" si="174"/>
        <v>0</v>
      </c>
      <c r="BH729" s="156">
        <f t="shared" si="175"/>
        <v>0</v>
      </c>
      <c r="BI729" s="156">
        <f t="shared" si="176"/>
        <v>0</v>
      </c>
      <c r="BJ729" s="16" t="s">
        <v>88</v>
      </c>
      <c r="BK729" s="156">
        <f t="shared" si="177"/>
        <v>0</v>
      </c>
      <c r="BL729" s="16" t="s">
        <v>396</v>
      </c>
      <c r="BM729" s="155" t="s">
        <v>11887</v>
      </c>
    </row>
    <row r="730" spans="2:65" s="1" customFormat="1" ht="16.5" customHeight="1">
      <c r="B730" s="142"/>
      <c r="C730" s="179" t="s">
        <v>6226</v>
      </c>
      <c r="D730" s="179" t="s">
        <v>454</v>
      </c>
      <c r="E730" s="180" t="s">
        <v>11888</v>
      </c>
      <c r="F730" s="181" t="s">
        <v>11889</v>
      </c>
      <c r="G730" s="182" t="s">
        <v>10668</v>
      </c>
      <c r="H730" s="183">
        <v>10</v>
      </c>
      <c r="I730" s="184"/>
      <c r="J730" s="185">
        <f t="shared" si="168"/>
        <v>0</v>
      </c>
      <c r="K730" s="186"/>
      <c r="L730" s="187"/>
      <c r="M730" s="188" t="s">
        <v>1</v>
      </c>
      <c r="N730" s="189" t="s">
        <v>42</v>
      </c>
      <c r="P730" s="153">
        <f t="shared" si="169"/>
        <v>0</v>
      </c>
      <c r="Q730" s="153">
        <v>0</v>
      </c>
      <c r="R730" s="153">
        <f t="shared" si="170"/>
        <v>0</v>
      </c>
      <c r="S730" s="153">
        <v>0</v>
      </c>
      <c r="T730" s="154">
        <f t="shared" si="171"/>
        <v>0</v>
      </c>
      <c r="AR730" s="155" t="s">
        <v>481</v>
      </c>
      <c r="AT730" s="155" t="s">
        <v>454</v>
      </c>
      <c r="AU730" s="155" t="s">
        <v>88</v>
      </c>
      <c r="AY730" s="16" t="s">
        <v>317</v>
      </c>
      <c r="BE730" s="156">
        <f t="shared" si="172"/>
        <v>0</v>
      </c>
      <c r="BF730" s="156">
        <f t="shared" si="173"/>
        <v>0</v>
      </c>
      <c r="BG730" s="156">
        <f t="shared" si="174"/>
        <v>0</v>
      </c>
      <c r="BH730" s="156">
        <f t="shared" si="175"/>
        <v>0</v>
      </c>
      <c r="BI730" s="156">
        <f t="shared" si="176"/>
        <v>0</v>
      </c>
      <c r="BJ730" s="16" t="s">
        <v>88</v>
      </c>
      <c r="BK730" s="156">
        <f t="shared" si="177"/>
        <v>0</v>
      </c>
      <c r="BL730" s="16" t="s">
        <v>396</v>
      </c>
      <c r="BM730" s="155" t="s">
        <v>11890</v>
      </c>
    </row>
    <row r="731" spans="2:65" s="1" customFormat="1" ht="16.5" customHeight="1">
      <c r="B731" s="142"/>
      <c r="C731" s="179" t="s">
        <v>6230</v>
      </c>
      <c r="D731" s="179" t="s">
        <v>454</v>
      </c>
      <c r="E731" s="180" t="s">
        <v>11891</v>
      </c>
      <c r="F731" s="181" t="s">
        <v>10683</v>
      </c>
      <c r="G731" s="182" t="s">
        <v>7005</v>
      </c>
      <c r="H731" s="183">
        <v>1</v>
      </c>
      <c r="I731" s="184"/>
      <c r="J731" s="185">
        <f t="shared" si="168"/>
        <v>0</v>
      </c>
      <c r="K731" s="186"/>
      <c r="L731" s="187"/>
      <c r="M731" s="188" t="s">
        <v>1</v>
      </c>
      <c r="N731" s="189" t="s">
        <v>42</v>
      </c>
      <c r="P731" s="153">
        <f t="shared" si="169"/>
        <v>0</v>
      </c>
      <c r="Q731" s="153">
        <v>0</v>
      </c>
      <c r="R731" s="153">
        <f t="shared" si="170"/>
        <v>0</v>
      </c>
      <c r="S731" s="153">
        <v>0</v>
      </c>
      <c r="T731" s="154">
        <f t="shared" si="171"/>
        <v>0</v>
      </c>
      <c r="AR731" s="155" t="s">
        <v>481</v>
      </c>
      <c r="AT731" s="155" t="s">
        <v>454</v>
      </c>
      <c r="AU731" s="155" t="s">
        <v>88</v>
      </c>
      <c r="AY731" s="16" t="s">
        <v>317</v>
      </c>
      <c r="BE731" s="156">
        <f t="shared" si="172"/>
        <v>0</v>
      </c>
      <c r="BF731" s="156">
        <f t="shared" si="173"/>
        <v>0</v>
      </c>
      <c r="BG731" s="156">
        <f t="shared" si="174"/>
        <v>0</v>
      </c>
      <c r="BH731" s="156">
        <f t="shared" si="175"/>
        <v>0</v>
      </c>
      <c r="BI731" s="156">
        <f t="shared" si="176"/>
        <v>0</v>
      </c>
      <c r="BJ731" s="16" t="s">
        <v>88</v>
      </c>
      <c r="BK731" s="156">
        <f t="shared" si="177"/>
        <v>0</v>
      </c>
      <c r="BL731" s="16" t="s">
        <v>396</v>
      </c>
      <c r="BM731" s="155" t="s">
        <v>11892</v>
      </c>
    </row>
    <row r="732" spans="2:65" s="1" customFormat="1" ht="16.5" customHeight="1">
      <c r="B732" s="142"/>
      <c r="C732" s="179" t="s">
        <v>6234</v>
      </c>
      <c r="D732" s="179" t="s">
        <v>454</v>
      </c>
      <c r="E732" s="180" t="s">
        <v>11893</v>
      </c>
      <c r="F732" s="181" t="s">
        <v>1</v>
      </c>
      <c r="G732" s="182" t="s">
        <v>1</v>
      </c>
      <c r="H732" s="183">
        <v>0</v>
      </c>
      <c r="I732" s="184"/>
      <c r="J732" s="185">
        <f t="shared" si="168"/>
        <v>0</v>
      </c>
      <c r="K732" s="186"/>
      <c r="L732" s="187"/>
      <c r="M732" s="188" t="s">
        <v>1</v>
      </c>
      <c r="N732" s="189" t="s">
        <v>42</v>
      </c>
      <c r="P732" s="153">
        <f t="shared" si="169"/>
        <v>0</v>
      </c>
      <c r="Q732" s="153">
        <v>0</v>
      </c>
      <c r="R732" s="153">
        <f t="shared" si="170"/>
        <v>0</v>
      </c>
      <c r="S732" s="153">
        <v>0</v>
      </c>
      <c r="T732" s="154">
        <f t="shared" si="171"/>
        <v>0</v>
      </c>
      <c r="AR732" s="155" t="s">
        <v>481</v>
      </c>
      <c r="AT732" s="155" t="s">
        <v>454</v>
      </c>
      <c r="AU732" s="155" t="s">
        <v>88</v>
      </c>
      <c r="AY732" s="16" t="s">
        <v>317</v>
      </c>
      <c r="BE732" s="156">
        <f t="shared" si="172"/>
        <v>0</v>
      </c>
      <c r="BF732" s="156">
        <f t="shared" si="173"/>
        <v>0</v>
      </c>
      <c r="BG732" s="156">
        <f t="shared" si="174"/>
        <v>0</v>
      </c>
      <c r="BH732" s="156">
        <f t="shared" si="175"/>
        <v>0</v>
      </c>
      <c r="BI732" s="156">
        <f t="shared" si="176"/>
        <v>0</v>
      </c>
      <c r="BJ732" s="16" t="s">
        <v>88</v>
      </c>
      <c r="BK732" s="156">
        <f t="shared" si="177"/>
        <v>0</v>
      </c>
      <c r="BL732" s="16" t="s">
        <v>396</v>
      </c>
      <c r="BM732" s="155" t="s">
        <v>11894</v>
      </c>
    </row>
    <row r="733" spans="2:65" s="1" customFormat="1" ht="16.5" customHeight="1">
      <c r="B733" s="142"/>
      <c r="C733" s="179" t="s">
        <v>6238</v>
      </c>
      <c r="D733" s="179" t="s">
        <v>454</v>
      </c>
      <c r="E733" s="180" t="s">
        <v>10687</v>
      </c>
      <c r="F733" s="181" t="s">
        <v>10688</v>
      </c>
      <c r="G733" s="182" t="s">
        <v>467</v>
      </c>
      <c r="H733" s="183">
        <v>1</v>
      </c>
      <c r="I733" s="184"/>
      <c r="J733" s="185">
        <f t="shared" si="168"/>
        <v>0</v>
      </c>
      <c r="K733" s="186"/>
      <c r="L733" s="187"/>
      <c r="M733" s="188" t="s">
        <v>1</v>
      </c>
      <c r="N733" s="189" t="s">
        <v>42</v>
      </c>
      <c r="P733" s="153">
        <f t="shared" si="169"/>
        <v>0</v>
      </c>
      <c r="Q733" s="153">
        <v>0</v>
      </c>
      <c r="R733" s="153">
        <f t="shared" si="170"/>
        <v>0</v>
      </c>
      <c r="S733" s="153">
        <v>0</v>
      </c>
      <c r="T733" s="154">
        <f t="shared" si="171"/>
        <v>0</v>
      </c>
      <c r="AR733" s="155" t="s">
        <v>481</v>
      </c>
      <c r="AT733" s="155" t="s">
        <v>454</v>
      </c>
      <c r="AU733" s="155" t="s">
        <v>88</v>
      </c>
      <c r="AY733" s="16" t="s">
        <v>317</v>
      </c>
      <c r="BE733" s="156">
        <f t="shared" si="172"/>
        <v>0</v>
      </c>
      <c r="BF733" s="156">
        <f t="shared" si="173"/>
        <v>0</v>
      </c>
      <c r="BG733" s="156">
        <f t="shared" si="174"/>
        <v>0</v>
      </c>
      <c r="BH733" s="156">
        <f t="shared" si="175"/>
        <v>0</v>
      </c>
      <c r="BI733" s="156">
        <f t="shared" si="176"/>
        <v>0</v>
      </c>
      <c r="BJ733" s="16" t="s">
        <v>88</v>
      </c>
      <c r="BK733" s="156">
        <f t="shared" si="177"/>
        <v>0</v>
      </c>
      <c r="BL733" s="16" t="s">
        <v>396</v>
      </c>
      <c r="BM733" s="155" t="s">
        <v>11895</v>
      </c>
    </row>
    <row r="734" spans="2:65" s="1" customFormat="1" ht="33" customHeight="1">
      <c r="B734" s="142"/>
      <c r="C734" s="179" t="s">
        <v>6242</v>
      </c>
      <c r="D734" s="179" t="s">
        <v>454</v>
      </c>
      <c r="E734" s="180" t="s">
        <v>11896</v>
      </c>
      <c r="F734" s="181" t="s">
        <v>11897</v>
      </c>
      <c r="G734" s="182" t="s">
        <v>467</v>
      </c>
      <c r="H734" s="183">
        <v>1</v>
      </c>
      <c r="I734" s="184"/>
      <c r="J734" s="185">
        <f t="shared" si="168"/>
        <v>0</v>
      </c>
      <c r="K734" s="186"/>
      <c r="L734" s="187"/>
      <c r="M734" s="188" t="s">
        <v>1</v>
      </c>
      <c r="N734" s="189" t="s">
        <v>42</v>
      </c>
      <c r="P734" s="153">
        <f t="shared" si="169"/>
        <v>0</v>
      </c>
      <c r="Q734" s="153">
        <v>0</v>
      </c>
      <c r="R734" s="153">
        <f t="shared" si="170"/>
        <v>0</v>
      </c>
      <c r="S734" s="153">
        <v>0</v>
      </c>
      <c r="T734" s="154">
        <f t="shared" si="171"/>
        <v>0</v>
      </c>
      <c r="AR734" s="155" t="s">
        <v>481</v>
      </c>
      <c r="AT734" s="155" t="s">
        <v>454</v>
      </c>
      <c r="AU734" s="155" t="s">
        <v>88</v>
      </c>
      <c r="AY734" s="16" t="s">
        <v>317</v>
      </c>
      <c r="BE734" s="156">
        <f t="shared" si="172"/>
        <v>0</v>
      </c>
      <c r="BF734" s="156">
        <f t="shared" si="173"/>
        <v>0</v>
      </c>
      <c r="BG734" s="156">
        <f t="shared" si="174"/>
        <v>0</v>
      </c>
      <c r="BH734" s="156">
        <f t="shared" si="175"/>
        <v>0</v>
      </c>
      <c r="BI734" s="156">
        <f t="shared" si="176"/>
        <v>0</v>
      </c>
      <c r="BJ734" s="16" t="s">
        <v>88</v>
      </c>
      <c r="BK734" s="156">
        <f t="shared" si="177"/>
        <v>0</v>
      </c>
      <c r="BL734" s="16" t="s">
        <v>396</v>
      </c>
      <c r="BM734" s="155" t="s">
        <v>11898</v>
      </c>
    </row>
    <row r="735" spans="2:65" s="1" customFormat="1" ht="33" customHeight="1">
      <c r="B735" s="142"/>
      <c r="C735" s="179" t="s">
        <v>6246</v>
      </c>
      <c r="D735" s="179" t="s">
        <v>454</v>
      </c>
      <c r="E735" s="180" t="s">
        <v>11899</v>
      </c>
      <c r="F735" s="181" t="s">
        <v>11900</v>
      </c>
      <c r="G735" s="182" t="s">
        <v>467</v>
      </c>
      <c r="H735" s="183">
        <v>1</v>
      </c>
      <c r="I735" s="184"/>
      <c r="J735" s="185">
        <f t="shared" si="168"/>
        <v>0</v>
      </c>
      <c r="K735" s="186"/>
      <c r="L735" s="187"/>
      <c r="M735" s="188" t="s">
        <v>1</v>
      </c>
      <c r="N735" s="189" t="s">
        <v>42</v>
      </c>
      <c r="P735" s="153">
        <f t="shared" si="169"/>
        <v>0</v>
      </c>
      <c r="Q735" s="153">
        <v>0</v>
      </c>
      <c r="R735" s="153">
        <f t="shared" si="170"/>
        <v>0</v>
      </c>
      <c r="S735" s="153">
        <v>0</v>
      </c>
      <c r="T735" s="154">
        <f t="shared" si="171"/>
        <v>0</v>
      </c>
      <c r="AR735" s="155" t="s">
        <v>481</v>
      </c>
      <c r="AT735" s="155" t="s">
        <v>454</v>
      </c>
      <c r="AU735" s="155" t="s">
        <v>88</v>
      </c>
      <c r="AY735" s="16" t="s">
        <v>317</v>
      </c>
      <c r="BE735" s="156">
        <f t="shared" si="172"/>
        <v>0</v>
      </c>
      <c r="BF735" s="156">
        <f t="shared" si="173"/>
        <v>0</v>
      </c>
      <c r="BG735" s="156">
        <f t="shared" si="174"/>
        <v>0</v>
      </c>
      <c r="BH735" s="156">
        <f t="shared" si="175"/>
        <v>0</v>
      </c>
      <c r="BI735" s="156">
        <f t="shared" si="176"/>
        <v>0</v>
      </c>
      <c r="BJ735" s="16" t="s">
        <v>88</v>
      </c>
      <c r="BK735" s="156">
        <f t="shared" si="177"/>
        <v>0</v>
      </c>
      <c r="BL735" s="16" t="s">
        <v>396</v>
      </c>
      <c r="BM735" s="155" t="s">
        <v>11901</v>
      </c>
    </row>
    <row r="736" spans="2:65" s="1" customFormat="1" ht="33" customHeight="1">
      <c r="B736" s="142"/>
      <c r="C736" s="179" t="s">
        <v>6250</v>
      </c>
      <c r="D736" s="179" t="s">
        <v>454</v>
      </c>
      <c r="E736" s="180" t="s">
        <v>11902</v>
      </c>
      <c r="F736" s="181" t="s">
        <v>11903</v>
      </c>
      <c r="G736" s="182" t="s">
        <v>467</v>
      </c>
      <c r="H736" s="183">
        <v>1</v>
      </c>
      <c r="I736" s="184"/>
      <c r="J736" s="185">
        <f t="shared" si="168"/>
        <v>0</v>
      </c>
      <c r="K736" s="186"/>
      <c r="L736" s="187"/>
      <c r="M736" s="188" t="s">
        <v>1</v>
      </c>
      <c r="N736" s="189" t="s">
        <v>42</v>
      </c>
      <c r="P736" s="153">
        <f t="shared" si="169"/>
        <v>0</v>
      </c>
      <c r="Q736" s="153">
        <v>0</v>
      </c>
      <c r="R736" s="153">
        <f t="shared" si="170"/>
        <v>0</v>
      </c>
      <c r="S736" s="153">
        <v>0</v>
      </c>
      <c r="T736" s="154">
        <f t="shared" si="171"/>
        <v>0</v>
      </c>
      <c r="AR736" s="155" t="s">
        <v>481</v>
      </c>
      <c r="AT736" s="155" t="s">
        <v>454</v>
      </c>
      <c r="AU736" s="155" t="s">
        <v>88</v>
      </c>
      <c r="AY736" s="16" t="s">
        <v>317</v>
      </c>
      <c r="BE736" s="156">
        <f t="shared" si="172"/>
        <v>0</v>
      </c>
      <c r="BF736" s="156">
        <f t="shared" si="173"/>
        <v>0</v>
      </c>
      <c r="BG736" s="156">
        <f t="shared" si="174"/>
        <v>0</v>
      </c>
      <c r="BH736" s="156">
        <f t="shared" si="175"/>
        <v>0</v>
      </c>
      <c r="BI736" s="156">
        <f t="shared" si="176"/>
        <v>0</v>
      </c>
      <c r="BJ736" s="16" t="s">
        <v>88</v>
      </c>
      <c r="BK736" s="156">
        <f t="shared" si="177"/>
        <v>0</v>
      </c>
      <c r="BL736" s="16" t="s">
        <v>396</v>
      </c>
      <c r="BM736" s="155" t="s">
        <v>11904</v>
      </c>
    </row>
    <row r="737" spans="2:65" s="1" customFormat="1" ht="33" customHeight="1">
      <c r="B737" s="142"/>
      <c r="C737" s="179" t="s">
        <v>6254</v>
      </c>
      <c r="D737" s="179" t="s">
        <v>454</v>
      </c>
      <c r="E737" s="180" t="s">
        <v>11905</v>
      </c>
      <c r="F737" s="181" t="s">
        <v>11906</v>
      </c>
      <c r="G737" s="182" t="s">
        <v>467</v>
      </c>
      <c r="H737" s="183">
        <v>1</v>
      </c>
      <c r="I737" s="184"/>
      <c r="J737" s="185">
        <f t="shared" si="168"/>
        <v>0</v>
      </c>
      <c r="K737" s="186"/>
      <c r="L737" s="187"/>
      <c r="M737" s="188" t="s">
        <v>1</v>
      </c>
      <c r="N737" s="189" t="s">
        <v>42</v>
      </c>
      <c r="P737" s="153">
        <f t="shared" si="169"/>
        <v>0</v>
      </c>
      <c r="Q737" s="153">
        <v>0</v>
      </c>
      <c r="R737" s="153">
        <f t="shared" si="170"/>
        <v>0</v>
      </c>
      <c r="S737" s="153">
        <v>0</v>
      </c>
      <c r="T737" s="154">
        <f t="shared" si="171"/>
        <v>0</v>
      </c>
      <c r="AR737" s="155" t="s">
        <v>481</v>
      </c>
      <c r="AT737" s="155" t="s">
        <v>454</v>
      </c>
      <c r="AU737" s="155" t="s">
        <v>88</v>
      </c>
      <c r="AY737" s="16" t="s">
        <v>317</v>
      </c>
      <c r="BE737" s="156">
        <f t="shared" si="172"/>
        <v>0</v>
      </c>
      <c r="BF737" s="156">
        <f t="shared" si="173"/>
        <v>0</v>
      </c>
      <c r="BG737" s="156">
        <f t="shared" si="174"/>
        <v>0</v>
      </c>
      <c r="BH737" s="156">
        <f t="shared" si="175"/>
        <v>0</v>
      </c>
      <c r="BI737" s="156">
        <f t="shared" si="176"/>
        <v>0</v>
      </c>
      <c r="BJ737" s="16" t="s">
        <v>88</v>
      </c>
      <c r="BK737" s="156">
        <f t="shared" si="177"/>
        <v>0</v>
      </c>
      <c r="BL737" s="16" t="s">
        <v>396</v>
      </c>
      <c r="BM737" s="155" t="s">
        <v>11907</v>
      </c>
    </row>
    <row r="738" spans="2:65" s="1" customFormat="1" ht="33" customHeight="1">
      <c r="B738" s="142"/>
      <c r="C738" s="179" t="s">
        <v>6258</v>
      </c>
      <c r="D738" s="179" t="s">
        <v>454</v>
      </c>
      <c r="E738" s="180" t="s">
        <v>11908</v>
      </c>
      <c r="F738" s="181" t="s">
        <v>11909</v>
      </c>
      <c r="G738" s="182" t="s">
        <v>467</v>
      </c>
      <c r="H738" s="183">
        <v>1</v>
      </c>
      <c r="I738" s="184"/>
      <c r="J738" s="185">
        <f t="shared" si="168"/>
        <v>0</v>
      </c>
      <c r="K738" s="186"/>
      <c r="L738" s="187"/>
      <c r="M738" s="188" t="s">
        <v>1</v>
      </c>
      <c r="N738" s="189" t="s">
        <v>42</v>
      </c>
      <c r="P738" s="153">
        <f t="shared" si="169"/>
        <v>0</v>
      </c>
      <c r="Q738" s="153">
        <v>0</v>
      </c>
      <c r="R738" s="153">
        <f t="shared" si="170"/>
        <v>0</v>
      </c>
      <c r="S738" s="153">
        <v>0</v>
      </c>
      <c r="T738" s="154">
        <f t="shared" si="171"/>
        <v>0</v>
      </c>
      <c r="AR738" s="155" t="s">
        <v>481</v>
      </c>
      <c r="AT738" s="155" t="s">
        <v>454</v>
      </c>
      <c r="AU738" s="155" t="s">
        <v>88</v>
      </c>
      <c r="AY738" s="16" t="s">
        <v>317</v>
      </c>
      <c r="BE738" s="156">
        <f t="shared" si="172"/>
        <v>0</v>
      </c>
      <c r="BF738" s="156">
        <f t="shared" si="173"/>
        <v>0</v>
      </c>
      <c r="BG738" s="156">
        <f t="shared" si="174"/>
        <v>0</v>
      </c>
      <c r="BH738" s="156">
        <f t="shared" si="175"/>
        <v>0</v>
      </c>
      <c r="BI738" s="156">
        <f t="shared" si="176"/>
        <v>0</v>
      </c>
      <c r="BJ738" s="16" t="s">
        <v>88</v>
      </c>
      <c r="BK738" s="156">
        <f t="shared" si="177"/>
        <v>0</v>
      </c>
      <c r="BL738" s="16" t="s">
        <v>396</v>
      </c>
      <c r="BM738" s="155" t="s">
        <v>11910</v>
      </c>
    </row>
    <row r="739" spans="2:65" s="1" customFormat="1" ht="33" customHeight="1">
      <c r="B739" s="142"/>
      <c r="C739" s="179" t="s">
        <v>6262</v>
      </c>
      <c r="D739" s="179" t="s">
        <v>454</v>
      </c>
      <c r="E739" s="180" t="s">
        <v>11911</v>
      </c>
      <c r="F739" s="181" t="s">
        <v>11912</v>
      </c>
      <c r="G739" s="182" t="s">
        <v>467</v>
      </c>
      <c r="H739" s="183">
        <v>1</v>
      </c>
      <c r="I739" s="184"/>
      <c r="J739" s="185">
        <f t="shared" si="168"/>
        <v>0</v>
      </c>
      <c r="K739" s="186"/>
      <c r="L739" s="187"/>
      <c r="M739" s="188" t="s">
        <v>1</v>
      </c>
      <c r="N739" s="189" t="s">
        <v>42</v>
      </c>
      <c r="P739" s="153">
        <f t="shared" si="169"/>
        <v>0</v>
      </c>
      <c r="Q739" s="153">
        <v>0</v>
      </c>
      <c r="R739" s="153">
        <f t="shared" si="170"/>
        <v>0</v>
      </c>
      <c r="S739" s="153">
        <v>0</v>
      </c>
      <c r="T739" s="154">
        <f t="shared" si="171"/>
        <v>0</v>
      </c>
      <c r="AR739" s="155" t="s">
        <v>481</v>
      </c>
      <c r="AT739" s="155" t="s">
        <v>454</v>
      </c>
      <c r="AU739" s="155" t="s">
        <v>88</v>
      </c>
      <c r="AY739" s="16" t="s">
        <v>317</v>
      </c>
      <c r="BE739" s="156">
        <f t="shared" si="172"/>
        <v>0</v>
      </c>
      <c r="BF739" s="156">
        <f t="shared" si="173"/>
        <v>0</v>
      </c>
      <c r="BG739" s="156">
        <f t="shared" si="174"/>
        <v>0</v>
      </c>
      <c r="BH739" s="156">
        <f t="shared" si="175"/>
        <v>0</v>
      </c>
      <c r="BI739" s="156">
        <f t="shared" si="176"/>
        <v>0</v>
      </c>
      <c r="BJ739" s="16" t="s">
        <v>88</v>
      </c>
      <c r="BK739" s="156">
        <f t="shared" si="177"/>
        <v>0</v>
      </c>
      <c r="BL739" s="16" t="s">
        <v>396</v>
      </c>
      <c r="BM739" s="155" t="s">
        <v>11913</v>
      </c>
    </row>
    <row r="740" spans="2:65" s="1" customFormat="1" ht="33" customHeight="1">
      <c r="B740" s="142"/>
      <c r="C740" s="179" t="s">
        <v>6266</v>
      </c>
      <c r="D740" s="179" t="s">
        <v>454</v>
      </c>
      <c r="E740" s="180" t="s">
        <v>11914</v>
      </c>
      <c r="F740" s="181" t="s">
        <v>11010</v>
      </c>
      <c r="G740" s="182" t="s">
        <v>467</v>
      </c>
      <c r="H740" s="183">
        <v>35</v>
      </c>
      <c r="I740" s="184"/>
      <c r="J740" s="185">
        <f t="shared" si="168"/>
        <v>0</v>
      </c>
      <c r="K740" s="186"/>
      <c r="L740" s="187"/>
      <c r="M740" s="188" t="s">
        <v>1</v>
      </c>
      <c r="N740" s="189" t="s">
        <v>42</v>
      </c>
      <c r="P740" s="153">
        <f t="shared" si="169"/>
        <v>0</v>
      </c>
      <c r="Q740" s="153">
        <v>0</v>
      </c>
      <c r="R740" s="153">
        <f t="shared" si="170"/>
        <v>0</v>
      </c>
      <c r="S740" s="153">
        <v>0</v>
      </c>
      <c r="T740" s="154">
        <f t="shared" si="171"/>
        <v>0</v>
      </c>
      <c r="AR740" s="155" t="s">
        <v>481</v>
      </c>
      <c r="AT740" s="155" t="s">
        <v>454</v>
      </c>
      <c r="AU740" s="155" t="s">
        <v>88</v>
      </c>
      <c r="AY740" s="16" t="s">
        <v>317</v>
      </c>
      <c r="BE740" s="156">
        <f t="shared" si="172"/>
        <v>0</v>
      </c>
      <c r="BF740" s="156">
        <f t="shared" si="173"/>
        <v>0</v>
      </c>
      <c r="BG740" s="156">
        <f t="shared" si="174"/>
        <v>0</v>
      </c>
      <c r="BH740" s="156">
        <f t="shared" si="175"/>
        <v>0</v>
      </c>
      <c r="BI740" s="156">
        <f t="shared" si="176"/>
        <v>0</v>
      </c>
      <c r="BJ740" s="16" t="s">
        <v>88</v>
      </c>
      <c r="BK740" s="156">
        <f t="shared" si="177"/>
        <v>0</v>
      </c>
      <c r="BL740" s="16" t="s">
        <v>396</v>
      </c>
      <c r="BM740" s="155" t="s">
        <v>11915</v>
      </c>
    </row>
    <row r="741" spans="2:65" s="1" customFormat="1" ht="33" customHeight="1">
      <c r="B741" s="142"/>
      <c r="C741" s="179" t="s">
        <v>6270</v>
      </c>
      <c r="D741" s="179" t="s">
        <v>454</v>
      </c>
      <c r="E741" s="180" t="s">
        <v>11916</v>
      </c>
      <c r="F741" s="181" t="s">
        <v>11013</v>
      </c>
      <c r="G741" s="182" t="s">
        <v>467</v>
      </c>
      <c r="H741" s="183">
        <v>26</v>
      </c>
      <c r="I741" s="184"/>
      <c r="J741" s="185">
        <f t="shared" si="168"/>
        <v>0</v>
      </c>
      <c r="K741" s="186"/>
      <c r="L741" s="187"/>
      <c r="M741" s="188" t="s">
        <v>1</v>
      </c>
      <c r="N741" s="189" t="s">
        <v>42</v>
      </c>
      <c r="P741" s="153">
        <f t="shared" si="169"/>
        <v>0</v>
      </c>
      <c r="Q741" s="153">
        <v>0</v>
      </c>
      <c r="R741" s="153">
        <f t="shared" si="170"/>
        <v>0</v>
      </c>
      <c r="S741" s="153">
        <v>0</v>
      </c>
      <c r="T741" s="154">
        <f t="shared" si="171"/>
        <v>0</v>
      </c>
      <c r="AR741" s="155" t="s">
        <v>481</v>
      </c>
      <c r="AT741" s="155" t="s">
        <v>454</v>
      </c>
      <c r="AU741" s="155" t="s">
        <v>88</v>
      </c>
      <c r="AY741" s="16" t="s">
        <v>317</v>
      </c>
      <c r="BE741" s="156">
        <f t="shared" si="172"/>
        <v>0</v>
      </c>
      <c r="BF741" s="156">
        <f t="shared" si="173"/>
        <v>0</v>
      </c>
      <c r="BG741" s="156">
        <f t="shared" si="174"/>
        <v>0</v>
      </c>
      <c r="BH741" s="156">
        <f t="shared" si="175"/>
        <v>0</v>
      </c>
      <c r="BI741" s="156">
        <f t="shared" si="176"/>
        <v>0</v>
      </c>
      <c r="BJ741" s="16" t="s">
        <v>88</v>
      </c>
      <c r="BK741" s="156">
        <f t="shared" si="177"/>
        <v>0</v>
      </c>
      <c r="BL741" s="16" t="s">
        <v>396</v>
      </c>
      <c r="BM741" s="155" t="s">
        <v>11917</v>
      </c>
    </row>
    <row r="742" spans="2:65" s="1" customFormat="1" ht="33" customHeight="1">
      <c r="B742" s="142"/>
      <c r="C742" s="179" t="s">
        <v>6274</v>
      </c>
      <c r="D742" s="179" t="s">
        <v>454</v>
      </c>
      <c r="E742" s="180" t="s">
        <v>11918</v>
      </c>
      <c r="F742" s="181" t="s">
        <v>11655</v>
      </c>
      <c r="G742" s="182" t="s">
        <v>467</v>
      </c>
      <c r="H742" s="183">
        <v>21</v>
      </c>
      <c r="I742" s="184"/>
      <c r="J742" s="185">
        <f t="shared" si="168"/>
        <v>0</v>
      </c>
      <c r="K742" s="186"/>
      <c r="L742" s="187"/>
      <c r="M742" s="188" t="s">
        <v>1</v>
      </c>
      <c r="N742" s="189" t="s">
        <v>42</v>
      </c>
      <c r="P742" s="153">
        <f t="shared" si="169"/>
        <v>0</v>
      </c>
      <c r="Q742" s="153">
        <v>0</v>
      </c>
      <c r="R742" s="153">
        <f t="shared" si="170"/>
        <v>0</v>
      </c>
      <c r="S742" s="153">
        <v>0</v>
      </c>
      <c r="T742" s="154">
        <f t="shared" si="171"/>
        <v>0</v>
      </c>
      <c r="AR742" s="155" t="s">
        <v>481</v>
      </c>
      <c r="AT742" s="155" t="s">
        <v>454</v>
      </c>
      <c r="AU742" s="155" t="s">
        <v>88</v>
      </c>
      <c r="AY742" s="16" t="s">
        <v>317</v>
      </c>
      <c r="BE742" s="156">
        <f t="shared" si="172"/>
        <v>0</v>
      </c>
      <c r="BF742" s="156">
        <f t="shared" si="173"/>
        <v>0</v>
      </c>
      <c r="BG742" s="156">
        <f t="shared" si="174"/>
        <v>0</v>
      </c>
      <c r="BH742" s="156">
        <f t="shared" si="175"/>
        <v>0</v>
      </c>
      <c r="BI742" s="156">
        <f t="shared" si="176"/>
        <v>0</v>
      </c>
      <c r="BJ742" s="16" t="s">
        <v>88</v>
      </c>
      <c r="BK742" s="156">
        <f t="shared" si="177"/>
        <v>0</v>
      </c>
      <c r="BL742" s="16" t="s">
        <v>396</v>
      </c>
      <c r="BM742" s="155" t="s">
        <v>11919</v>
      </c>
    </row>
    <row r="743" spans="2:65" s="1" customFormat="1" ht="16.5" customHeight="1">
      <c r="B743" s="142"/>
      <c r="C743" s="179" t="s">
        <v>6278</v>
      </c>
      <c r="D743" s="179" t="s">
        <v>454</v>
      </c>
      <c r="E743" s="180" t="s">
        <v>11920</v>
      </c>
      <c r="F743" s="181" t="s">
        <v>11131</v>
      </c>
      <c r="G743" s="182" t="s">
        <v>467</v>
      </c>
      <c r="H743" s="183">
        <v>11</v>
      </c>
      <c r="I743" s="184"/>
      <c r="J743" s="185">
        <f t="shared" si="168"/>
        <v>0</v>
      </c>
      <c r="K743" s="186"/>
      <c r="L743" s="187"/>
      <c r="M743" s="188" t="s">
        <v>1</v>
      </c>
      <c r="N743" s="189" t="s">
        <v>42</v>
      </c>
      <c r="P743" s="153">
        <f t="shared" si="169"/>
        <v>0</v>
      </c>
      <c r="Q743" s="153">
        <v>0</v>
      </c>
      <c r="R743" s="153">
        <f t="shared" si="170"/>
        <v>0</v>
      </c>
      <c r="S743" s="153">
        <v>0</v>
      </c>
      <c r="T743" s="154">
        <f t="shared" si="171"/>
        <v>0</v>
      </c>
      <c r="AR743" s="155" t="s">
        <v>481</v>
      </c>
      <c r="AT743" s="155" t="s">
        <v>454</v>
      </c>
      <c r="AU743" s="155" t="s">
        <v>88</v>
      </c>
      <c r="AY743" s="16" t="s">
        <v>317</v>
      </c>
      <c r="BE743" s="156">
        <f t="shared" si="172"/>
        <v>0</v>
      </c>
      <c r="BF743" s="156">
        <f t="shared" si="173"/>
        <v>0</v>
      </c>
      <c r="BG743" s="156">
        <f t="shared" si="174"/>
        <v>0</v>
      </c>
      <c r="BH743" s="156">
        <f t="shared" si="175"/>
        <v>0</v>
      </c>
      <c r="BI743" s="156">
        <f t="shared" si="176"/>
        <v>0</v>
      </c>
      <c r="BJ743" s="16" t="s">
        <v>88</v>
      </c>
      <c r="BK743" s="156">
        <f t="shared" si="177"/>
        <v>0</v>
      </c>
      <c r="BL743" s="16" t="s">
        <v>396</v>
      </c>
      <c r="BM743" s="155" t="s">
        <v>11921</v>
      </c>
    </row>
    <row r="744" spans="2:65" s="1" customFormat="1" ht="16.5" customHeight="1">
      <c r="B744" s="142"/>
      <c r="C744" s="179" t="s">
        <v>6282</v>
      </c>
      <c r="D744" s="179" t="s">
        <v>454</v>
      </c>
      <c r="E744" s="180" t="s">
        <v>11922</v>
      </c>
      <c r="F744" s="181" t="s">
        <v>11024</v>
      </c>
      <c r="G744" s="182" t="s">
        <v>467</v>
      </c>
      <c r="H744" s="183">
        <v>28</v>
      </c>
      <c r="I744" s="184"/>
      <c r="J744" s="185">
        <f t="shared" si="168"/>
        <v>0</v>
      </c>
      <c r="K744" s="186"/>
      <c r="L744" s="187"/>
      <c r="M744" s="188" t="s">
        <v>1</v>
      </c>
      <c r="N744" s="189" t="s">
        <v>42</v>
      </c>
      <c r="P744" s="153">
        <f t="shared" si="169"/>
        <v>0</v>
      </c>
      <c r="Q744" s="153">
        <v>0</v>
      </c>
      <c r="R744" s="153">
        <f t="shared" si="170"/>
        <v>0</v>
      </c>
      <c r="S744" s="153">
        <v>0</v>
      </c>
      <c r="T744" s="154">
        <f t="shared" si="171"/>
        <v>0</v>
      </c>
      <c r="AR744" s="155" t="s">
        <v>481</v>
      </c>
      <c r="AT744" s="155" t="s">
        <v>454</v>
      </c>
      <c r="AU744" s="155" t="s">
        <v>88</v>
      </c>
      <c r="AY744" s="16" t="s">
        <v>317</v>
      </c>
      <c r="BE744" s="156">
        <f t="shared" si="172"/>
        <v>0</v>
      </c>
      <c r="BF744" s="156">
        <f t="shared" si="173"/>
        <v>0</v>
      </c>
      <c r="BG744" s="156">
        <f t="shared" si="174"/>
        <v>0</v>
      </c>
      <c r="BH744" s="156">
        <f t="shared" si="175"/>
        <v>0</v>
      </c>
      <c r="BI744" s="156">
        <f t="shared" si="176"/>
        <v>0</v>
      </c>
      <c r="BJ744" s="16" t="s">
        <v>88</v>
      </c>
      <c r="BK744" s="156">
        <f t="shared" si="177"/>
        <v>0</v>
      </c>
      <c r="BL744" s="16" t="s">
        <v>396</v>
      </c>
      <c r="BM744" s="155" t="s">
        <v>11923</v>
      </c>
    </row>
    <row r="745" spans="2:65" s="1" customFormat="1" ht="16.5" customHeight="1">
      <c r="B745" s="142"/>
      <c r="C745" s="179" t="s">
        <v>6286</v>
      </c>
      <c r="D745" s="179" t="s">
        <v>454</v>
      </c>
      <c r="E745" s="180" t="s">
        <v>11924</v>
      </c>
      <c r="F745" s="181" t="s">
        <v>11925</v>
      </c>
      <c r="G745" s="182" t="s">
        <v>467</v>
      </c>
      <c r="H745" s="183">
        <v>20</v>
      </c>
      <c r="I745" s="184"/>
      <c r="J745" s="185">
        <f t="shared" si="168"/>
        <v>0</v>
      </c>
      <c r="K745" s="186"/>
      <c r="L745" s="187"/>
      <c r="M745" s="188" t="s">
        <v>1</v>
      </c>
      <c r="N745" s="189" t="s">
        <v>42</v>
      </c>
      <c r="P745" s="153">
        <f t="shared" si="169"/>
        <v>0</v>
      </c>
      <c r="Q745" s="153">
        <v>0</v>
      </c>
      <c r="R745" s="153">
        <f t="shared" si="170"/>
        <v>0</v>
      </c>
      <c r="S745" s="153">
        <v>0</v>
      </c>
      <c r="T745" s="154">
        <f t="shared" si="171"/>
        <v>0</v>
      </c>
      <c r="AR745" s="155" t="s">
        <v>481</v>
      </c>
      <c r="AT745" s="155" t="s">
        <v>454</v>
      </c>
      <c r="AU745" s="155" t="s">
        <v>88</v>
      </c>
      <c r="AY745" s="16" t="s">
        <v>317</v>
      </c>
      <c r="BE745" s="156">
        <f t="shared" si="172"/>
        <v>0</v>
      </c>
      <c r="BF745" s="156">
        <f t="shared" si="173"/>
        <v>0</v>
      </c>
      <c r="BG745" s="156">
        <f t="shared" si="174"/>
        <v>0</v>
      </c>
      <c r="BH745" s="156">
        <f t="shared" si="175"/>
        <v>0</v>
      </c>
      <c r="BI745" s="156">
        <f t="shared" si="176"/>
        <v>0</v>
      </c>
      <c r="BJ745" s="16" t="s">
        <v>88</v>
      </c>
      <c r="BK745" s="156">
        <f t="shared" si="177"/>
        <v>0</v>
      </c>
      <c r="BL745" s="16" t="s">
        <v>396</v>
      </c>
      <c r="BM745" s="155" t="s">
        <v>11926</v>
      </c>
    </row>
    <row r="746" spans="2:65" s="1" customFormat="1" ht="16.5" customHeight="1">
      <c r="B746" s="142"/>
      <c r="C746" s="179" t="s">
        <v>6290</v>
      </c>
      <c r="D746" s="179" t="s">
        <v>454</v>
      </c>
      <c r="E746" s="180" t="s">
        <v>11927</v>
      </c>
      <c r="F746" s="181" t="s">
        <v>11027</v>
      </c>
      <c r="G746" s="182" t="s">
        <v>467</v>
      </c>
      <c r="H746" s="183">
        <v>1</v>
      </c>
      <c r="I746" s="184"/>
      <c r="J746" s="185">
        <f t="shared" si="168"/>
        <v>0</v>
      </c>
      <c r="K746" s="186"/>
      <c r="L746" s="187"/>
      <c r="M746" s="188" t="s">
        <v>1</v>
      </c>
      <c r="N746" s="189" t="s">
        <v>42</v>
      </c>
      <c r="P746" s="153">
        <f t="shared" si="169"/>
        <v>0</v>
      </c>
      <c r="Q746" s="153">
        <v>0</v>
      </c>
      <c r="R746" s="153">
        <f t="shared" si="170"/>
        <v>0</v>
      </c>
      <c r="S746" s="153">
        <v>0</v>
      </c>
      <c r="T746" s="154">
        <f t="shared" si="171"/>
        <v>0</v>
      </c>
      <c r="AR746" s="155" t="s">
        <v>481</v>
      </c>
      <c r="AT746" s="155" t="s">
        <v>454</v>
      </c>
      <c r="AU746" s="155" t="s">
        <v>88</v>
      </c>
      <c r="AY746" s="16" t="s">
        <v>317</v>
      </c>
      <c r="BE746" s="156">
        <f t="shared" si="172"/>
        <v>0</v>
      </c>
      <c r="BF746" s="156">
        <f t="shared" si="173"/>
        <v>0</v>
      </c>
      <c r="BG746" s="156">
        <f t="shared" si="174"/>
        <v>0</v>
      </c>
      <c r="BH746" s="156">
        <f t="shared" si="175"/>
        <v>0</v>
      </c>
      <c r="BI746" s="156">
        <f t="shared" si="176"/>
        <v>0</v>
      </c>
      <c r="BJ746" s="16" t="s">
        <v>88</v>
      </c>
      <c r="BK746" s="156">
        <f t="shared" si="177"/>
        <v>0</v>
      </c>
      <c r="BL746" s="16" t="s">
        <v>396</v>
      </c>
      <c r="BM746" s="155" t="s">
        <v>11928</v>
      </c>
    </row>
    <row r="747" spans="2:65" s="1" customFormat="1" ht="16.5" customHeight="1">
      <c r="B747" s="142"/>
      <c r="C747" s="179" t="s">
        <v>6294</v>
      </c>
      <c r="D747" s="179" t="s">
        <v>454</v>
      </c>
      <c r="E747" s="180" t="s">
        <v>11929</v>
      </c>
      <c r="F747" s="181" t="s">
        <v>11930</v>
      </c>
      <c r="G747" s="182" t="s">
        <v>467</v>
      </c>
      <c r="H747" s="183">
        <v>11</v>
      </c>
      <c r="I747" s="184"/>
      <c r="J747" s="185">
        <f t="shared" si="168"/>
        <v>0</v>
      </c>
      <c r="K747" s="186"/>
      <c r="L747" s="187"/>
      <c r="M747" s="188" t="s">
        <v>1</v>
      </c>
      <c r="N747" s="189" t="s">
        <v>42</v>
      </c>
      <c r="P747" s="153">
        <f t="shared" si="169"/>
        <v>0</v>
      </c>
      <c r="Q747" s="153">
        <v>0</v>
      </c>
      <c r="R747" s="153">
        <f t="shared" si="170"/>
        <v>0</v>
      </c>
      <c r="S747" s="153">
        <v>0</v>
      </c>
      <c r="T747" s="154">
        <f t="shared" si="171"/>
        <v>0</v>
      </c>
      <c r="AR747" s="155" t="s">
        <v>481</v>
      </c>
      <c r="AT747" s="155" t="s">
        <v>454</v>
      </c>
      <c r="AU747" s="155" t="s">
        <v>88</v>
      </c>
      <c r="AY747" s="16" t="s">
        <v>317</v>
      </c>
      <c r="BE747" s="156">
        <f t="shared" si="172"/>
        <v>0</v>
      </c>
      <c r="BF747" s="156">
        <f t="shared" si="173"/>
        <v>0</v>
      </c>
      <c r="BG747" s="156">
        <f t="shared" si="174"/>
        <v>0</v>
      </c>
      <c r="BH747" s="156">
        <f t="shared" si="175"/>
        <v>0</v>
      </c>
      <c r="BI747" s="156">
        <f t="shared" si="176"/>
        <v>0</v>
      </c>
      <c r="BJ747" s="16" t="s">
        <v>88</v>
      </c>
      <c r="BK747" s="156">
        <f t="shared" si="177"/>
        <v>0</v>
      </c>
      <c r="BL747" s="16" t="s">
        <v>396</v>
      </c>
      <c r="BM747" s="155" t="s">
        <v>11931</v>
      </c>
    </row>
    <row r="748" spans="2:65" s="1" customFormat="1" ht="16.5" customHeight="1">
      <c r="B748" s="142"/>
      <c r="C748" s="179" t="s">
        <v>6298</v>
      </c>
      <c r="D748" s="179" t="s">
        <v>454</v>
      </c>
      <c r="E748" s="180" t="s">
        <v>11932</v>
      </c>
      <c r="F748" s="181" t="s">
        <v>11141</v>
      </c>
      <c r="G748" s="182" t="s">
        <v>467</v>
      </c>
      <c r="H748" s="183">
        <v>3</v>
      </c>
      <c r="I748" s="184"/>
      <c r="J748" s="185">
        <f t="shared" si="168"/>
        <v>0</v>
      </c>
      <c r="K748" s="186"/>
      <c r="L748" s="187"/>
      <c r="M748" s="188" t="s">
        <v>1</v>
      </c>
      <c r="N748" s="189" t="s">
        <v>42</v>
      </c>
      <c r="P748" s="153">
        <f t="shared" si="169"/>
        <v>0</v>
      </c>
      <c r="Q748" s="153">
        <v>0</v>
      </c>
      <c r="R748" s="153">
        <f t="shared" si="170"/>
        <v>0</v>
      </c>
      <c r="S748" s="153">
        <v>0</v>
      </c>
      <c r="T748" s="154">
        <f t="shared" si="171"/>
        <v>0</v>
      </c>
      <c r="AR748" s="155" t="s">
        <v>481</v>
      </c>
      <c r="AT748" s="155" t="s">
        <v>454</v>
      </c>
      <c r="AU748" s="155" t="s">
        <v>88</v>
      </c>
      <c r="AY748" s="16" t="s">
        <v>317</v>
      </c>
      <c r="BE748" s="156">
        <f t="shared" si="172"/>
        <v>0</v>
      </c>
      <c r="BF748" s="156">
        <f t="shared" si="173"/>
        <v>0</v>
      </c>
      <c r="BG748" s="156">
        <f t="shared" si="174"/>
        <v>0</v>
      </c>
      <c r="BH748" s="156">
        <f t="shared" si="175"/>
        <v>0</v>
      </c>
      <c r="BI748" s="156">
        <f t="shared" si="176"/>
        <v>0</v>
      </c>
      <c r="BJ748" s="16" t="s">
        <v>88</v>
      </c>
      <c r="BK748" s="156">
        <f t="shared" si="177"/>
        <v>0</v>
      </c>
      <c r="BL748" s="16" t="s">
        <v>396</v>
      </c>
      <c r="BM748" s="155" t="s">
        <v>11933</v>
      </c>
    </row>
    <row r="749" spans="2:65" s="1" customFormat="1" ht="21.75" customHeight="1">
      <c r="B749" s="142"/>
      <c r="C749" s="179" t="s">
        <v>6302</v>
      </c>
      <c r="D749" s="179" t="s">
        <v>454</v>
      </c>
      <c r="E749" s="180" t="s">
        <v>11934</v>
      </c>
      <c r="F749" s="181" t="s">
        <v>11935</v>
      </c>
      <c r="G749" s="182" t="s">
        <v>467</v>
      </c>
      <c r="H749" s="183">
        <v>1</v>
      </c>
      <c r="I749" s="184"/>
      <c r="J749" s="185">
        <f t="shared" si="168"/>
        <v>0</v>
      </c>
      <c r="K749" s="186"/>
      <c r="L749" s="187"/>
      <c r="M749" s="188" t="s">
        <v>1</v>
      </c>
      <c r="N749" s="189" t="s">
        <v>42</v>
      </c>
      <c r="P749" s="153">
        <f t="shared" si="169"/>
        <v>0</v>
      </c>
      <c r="Q749" s="153">
        <v>0</v>
      </c>
      <c r="R749" s="153">
        <f t="shared" si="170"/>
        <v>0</v>
      </c>
      <c r="S749" s="153">
        <v>0</v>
      </c>
      <c r="T749" s="154">
        <f t="shared" si="171"/>
        <v>0</v>
      </c>
      <c r="AR749" s="155" t="s">
        <v>481</v>
      </c>
      <c r="AT749" s="155" t="s">
        <v>454</v>
      </c>
      <c r="AU749" s="155" t="s">
        <v>88</v>
      </c>
      <c r="AY749" s="16" t="s">
        <v>317</v>
      </c>
      <c r="BE749" s="156">
        <f t="shared" si="172"/>
        <v>0</v>
      </c>
      <c r="BF749" s="156">
        <f t="shared" si="173"/>
        <v>0</v>
      </c>
      <c r="BG749" s="156">
        <f t="shared" si="174"/>
        <v>0</v>
      </c>
      <c r="BH749" s="156">
        <f t="shared" si="175"/>
        <v>0</v>
      </c>
      <c r="BI749" s="156">
        <f t="shared" si="176"/>
        <v>0</v>
      </c>
      <c r="BJ749" s="16" t="s">
        <v>88</v>
      </c>
      <c r="BK749" s="156">
        <f t="shared" si="177"/>
        <v>0</v>
      </c>
      <c r="BL749" s="16" t="s">
        <v>396</v>
      </c>
      <c r="BM749" s="155" t="s">
        <v>11936</v>
      </c>
    </row>
    <row r="750" spans="2:65" s="1" customFormat="1" ht="16.5" customHeight="1">
      <c r="B750" s="142"/>
      <c r="C750" s="179" t="s">
        <v>6306</v>
      </c>
      <c r="D750" s="179" t="s">
        <v>454</v>
      </c>
      <c r="E750" s="180" t="s">
        <v>11937</v>
      </c>
      <c r="F750" s="181" t="s">
        <v>11041</v>
      </c>
      <c r="G750" s="182" t="s">
        <v>467</v>
      </c>
      <c r="H750" s="183">
        <v>7</v>
      </c>
      <c r="I750" s="184"/>
      <c r="J750" s="185">
        <f t="shared" si="168"/>
        <v>0</v>
      </c>
      <c r="K750" s="186"/>
      <c r="L750" s="187"/>
      <c r="M750" s="188" t="s">
        <v>1</v>
      </c>
      <c r="N750" s="189" t="s">
        <v>42</v>
      </c>
      <c r="P750" s="153">
        <f t="shared" si="169"/>
        <v>0</v>
      </c>
      <c r="Q750" s="153">
        <v>0</v>
      </c>
      <c r="R750" s="153">
        <f t="shared" si="170"/>
        <v>0</v>
      </c>
      <c r="S750" s="153">
        <v>0</v>
      </c>
      <c r="T750" s="154">
        <f t="shared" si="171"/>
        <v>0</v>
      </c>
      <c r="AR750" s="155" t="s">
        <v>481</v>
      </c>
      <c r="AT750" s="155" t="s">
        <v>454</v>
      </c>
      <c r="AU750" s="155" t="s">
        <v>88</v>
      </c>
      <c r="AY750" s="16" t="s">
        <v>317</v>
      </c>
      <c r="BE750" s="156">
        <f t="shared" si="172"/>
        <v>0</v>
      </c>
      <c r="BF750" s="156">
        <f t="shared" si="173"/>
        <v>0</v>
      </c>
      <c r="BG750" s="156">
        <f t="shared" si="174"/>
        <v>0</v>
      </c>
      <c r="BH750" s="156">
        <f t="shared" si="175"/>
        <v>0</v>
      </c>
      <c r="BI750" s="156">
        <f t="shared" si="176"/>
        <v>0</v>
      </c>
      <c r="BJ750" s="16" t="s">
        <v>88</v>
      </c>
      <c r="BK750" s="156">
        <f t="shared" si="177"/>
        <v>0</v>
      </c>
      <c r="BL750" s="16" t="s">
        <v>396</v>
      </c>
      <c r="BM750" s="155" t="s">
        <v>11938</v>
      </c>
    </row>
    <row r="751" spans="2:65" s="1" customFormat="1" ht="16.5" customHeight="1">
      <c r="B751" s="142"/>
      <c r="C751" s="179" t="s">
        <v>6310</v>
      </c>
      <c r="D751" s="179" t="s">
        <v>454</v>
      </c>
      <c r="E751" s="180" t="s">
        <v>11939</v>
      </c>
      <c r="F751" s="181" t="s">
        <v>11041</v>
      </c>
      <c r="G751" s="182" t="s">
        <v>467</v>
      </c>
      <c r="H751" s="183">
        <v>4</v>
      </c>
      <c r="I751" s="184"/>
      <c r="J751" s="185">
        <f t="shared" si="168"/>
        <v>0</v>
      </c>
      <c r="K751" s="186"/>
      <c r="L751" s="187"/>
      <c r="M751" s="188" t="s">
        <v>1</v>
      </c>
      <c r="N751" s="189" t="s">
        <v>42</v>
      </c>
      <c r="P751" s="153">
        <f t="shared" si="169"/>
        <v>0</v>
      </c>
      <c r="Q751" s="153">
        <v>0</v>
      </c>
      <c r="R751" s="153">
        <f t="shared" si="170"/>
        <v>0</v>
      </c>
      <c r="S751" s="153">
        <v>0</v>
      </c>
      <c r="T751" s="154">
        <f t="shared" si="171"/>
        <v>0</v>
      </c>
      <c r="AR751" s="155" t="s">
        <v>481</v>
      </c>
      <c r="AT751" s="155" t="s">
        <v>454</v>
      </c>
      <c r="AU751" s="155" t="s">
        <v>88</v>
      </c>
      <c r="AY751" s="16" t="s">
        <v>317</v>
      </c>
      <c r="BE751" s="156">
        <f t="shared" si="172"/>
        <v>0</v>
      </c>
      <c r="BF751" s="156">
        <f t="shared" si="173"/>
        <v>0</v>
      </c>
      <c r="BG751" s="156">
        <f t="shared" si="174"/>
        <v>0</v>
      </c>
      <c r="BH751" s="156">
        <f t="shared" si="175"/>
        <v>0</v>
      </c>
      <c r="BI751" s="156">
        <f t="shared" si="176"/>
        <v>0</v>
      </c>
      <c r="BJ751" s="16" t="s">
        <v>88</v>
      </c>
      <c r="BK751" s="156">
        <f t="shared" si="177"/>
        <v>0</v>
      </c>
      <c r="BL751" s="16" t="s">
        <v>396</v>
      </c>
      <c r="BM751" s="155" t="s">
        <v>11940</v>
      </c>
    </row>
    <row r="752" spans="2:65" s="1" customFormat="1" ht="16.5" customHeight="1">
      <c r="B752" s="142"/>
      <c r="C752" s="179" t="s">
        <v>6314</v>
      </c>
      <c r="D752" s="179" t="s">
        <v>454</v>
      </c>
      <c r="E752" s="180" t="s">
        <v>11941</v>
      </c>
      <c r="F752" s="181" t="s">
        <v>11517</v>
      </c>
      <c r="G752" s="182" t="s">
        <v>467</v>
      </c>
      <c r="H752" s="183">
        <v>12</v>
      </c>
      <c r="I752" s="184"/>
      <c r="J752" s="185">
        <f t="shared" si="168"/>
        <v>0</v>
      </c>
      <c r="K752" s="186"/>
      <c r="L752" s="187"/>
      <c r="M752" s="188" t="s">
        <v>1</v>
      </c>
      <c r="N752" s="189" t="s">
        <v>42</v>
      </c>
      <c r="P752" s="153">
        <f t="shared" si="169"/>
        <v>0</v>
      </c>
      <c r="Q752" s="153">
        <v>0</v>
      </c>
      <c r="R752" s="153">
        <f t="shared" si="170"/>
        <v>0</v>
      </c>
      <c r="S752" s="153">
        <v>0</v>
      </c>
      <c r="T752" s="154">
        <f t="shared" si="171"/>
        <v>0</v>
      </c>
      <c r="AR752" s="155" t="s">
        <v>481</v>
      </c>
      <c r="AT752" s="155" t="s">
        <v>454</v>
      </c>
      <c r="AU752" s="155" t="s">
        <v>88</v>
      </c>
      <c r="AY752" s="16" t="s">
        <v>317</v>
      </c>
      <c r="BE752" s="156">
        <f t="shared" si="172"/>
        <v>0</v>
      </c>
      <c r="BF752" s="156">
        <f t="shared" si="173"/>
        <v>0</v>
      </c>
      <c r="BG752" s="156">
        <f t="shared" si="174"/>
        <v>0</v>
      </c>
      <c r="BH752" s="156">
        <f t="shared" si="175"/>
        <v>0</v>
      </c>
      <c r="BI752" s="156">
        <f t="shared" si="176"/>
        <v>0</v>
      </c>
      <c r="BJ752" s="16" t="s">
        <v>88</v>
      </c>
      <c r="BK752" s="156">
        <f t="shared" si="177"/>
        <v>0</v>
      </c>
      <c r="BL752" s="16" t="s">
        <v>396</v>
      </c>
      <c r="BM752" s="155" t="s">
        <v>11942</v>
      </c>
    </row>
    <row r="753" spans="2:65" s="1" customFormat="1" ht="16.5" customHeight="1">
      <c r="B753" s="142"/>
      <c r="C753" s="179" t="s">
        <v>6318</v>
      </c>
      <c r="D753" s="179" t="s">
        <v>454</v>
      </c>
      <c r="E753" s="180" t="s">
        <v>11943</v>
      </c>
      <c r="F753" s="181" t="s">
        <v>11035</v>
      </c>
      <c r="G753" s="182" t="s">
        <v>467</v>
      </c>
      <c r="H753" s="183">
        <v>25</v>
      </c>
      <c r="I753" s="184"/>
      <c r="J753" s="185">
        <f t="shared" si="168"/>
        <v>0</v>
      </c>
      <c r="K753" s="186"/>
      <c r="L753" s="187"/>
      <c r="M753" s="188" t="s">
        <v>1</v>
      </c>
      <c r="N753" s="189" t="s">
        <v>42</v>
      </c>
      <c r="P753" s="153">
        <f t="shared" si="169"/>
        <v>0</v>
      </c>
      <c r="Q753" s="153">
        <v>0</v>
      </c>
      <c r="R753" s="153">
        <f t="shared" si="170"/>
        <v>0</v>
      </c>
      <c r="S753" s="153">
        <v>0</v>
      </c>
      <c r="T753" s="154">
        <f t="shared" si="171"/>
        <v>0</v>
      </c>
      <c r="AR753" s="155" t="s">
        <v>481</v>
      </c>
      <c r="AT753" s="155" t="s">
        <v>454</v>
      </c>
      <c r="AU753" s="155" t="s">
        <v>88</v>
      </c>
      <c r="AY753" s="16" t="s">
        <v>317</v>
      </c>
      <c r="BE753" s="156">
        <f t="shared" si="172"/>
        <v>0</v>
      </c>
      <c r="BF753" s="156">
        <f t="shared" si="173"/>
        <v>0</v>
      </c>
      <c r="BG753" s="156">
        <f t="shared" si="174"/>
        <v>0</v>
      </c>
      <c r="BH753" s="156">
        <f t="shared" si="175"/>
        <v>0</v>
      </c>
      <c r="BI753" s="156">
        <f t="shared" si="176"/>
        <v>0</v>
      </c>
      <c r="BJ753" s="16" t="s">
        <v>88</v>
      </c>
      <c r="BK753" s="156">
        <f t="shared" si="177"/>
        <v>0</v>
      </c>
      <c r="BL753" s="16" t="s">
        <v>396</v>
      </c>
      <c r="BM753" s="155" t="s">
        <v>11944</v>
      </c>
    </row>
    <row r="754" spans="2:65" s="1" customFormat="1" ht="16.5" customHeight="1">
      <c r="B754" s="142"/>
      <c r="C754" s="179" t="s">
        <v>6322</v>
      </c>
      <c r="D754" s="179" t="s">
        <v>454</v>
      </c>
      <c r="E754" s="180" t="s">
        <v>11945</v>
      </c>
      <c r="F754" s="181" t="s">
        <v>11509</v>
      </c>
      <c r="G754" s="182" t="s">
        <v>467</v>
      </c>
      <c r="H754" s="183">
        <v>18</v>
      </c>
      <c r="I754" s="184"/>
      <c r="J754" s="185">
        <f t="shared" si="168"/>
        <v>0</v>
      </c>
      <c r="K754" s="186"/>
      <c r="L754" s="187"/>
      <c r="M754" s="188" t="s">
        <v>1</v>
      </c>
      <c r="N754" s="189" t="s">
        <v>42</v>
      </c>
      <c r="P754" s="153">
        <f t="shared" si="169"/>
        <v>0</v>
      </c>
      <c r="Q754" s="153">
        <v>0</v>
      </c>
      <c r="R754" s="153">
        <f t="shared" si="170"/>
        <v>0</v>
      </c>
      <c r="S754" s="153">
        <v>0</v>
      </c>
      <c r="T754" s="154">
        <f t="shared" si="171"/>
        <v>0</v>
      </c>
      <c r="AR754" s="155" t="s">
        <v>481</v>
      </c>
      <c r="AT754" s="155" t="s">
        <v>454</v>
      </c>
      <c r="AU754" s="155" t="s">
        <v>88</v>
      </c>
      <c r="AY754" s="16" t="s">
        <v>317</v>
      </c>
      <c r="BE754" s="156">
        <f t="shared" si="172"/>
        <v>0</v>
      </c>
      <c r="BF754" s="156">
        <f t="shared" si="173"/>
        <v>0</v>
      </c>
      <c r="BG754" s="156">
        <f t="shared" si="174"/>
        <v>0</v>
      </c>
      <c r="BH754" s="156">
        <f t="shared" si="175"/>
        <v>0</v>
      </c>
      <c r="BI754" s="156">
        <f t="shared" si="176"/>
        <v>0</v>
      </c>
      <c r="BJ754" s="16" t="s">
        <v>88</v>
      </c>
      <c r="BK754" s="156">
        <f t="shared" si="177"/>
        <v>0</v>
      </c>
      <c r="BL754" s="16" t="s">
        <v>396</v>
      </c>
      <c r="BM754" s="155" t="s">
        <v>11946</v>
      </c>
    </row>
    <row r="755" spans="2:65" s="1" customFormat="1" ht="16.5" customHeight="1">
      <c r="B755" s="142"/>
      <c r="C755" s="179" t="s">
        <v>6326</v>
      </c>
      <c r="D755" s="179" t="s">
        <v>454</v>
      </c>
      <c r="E755" s="180" t="s">
        <v>11947</v>
      </c>
      <c r="F755" s="181" t="s">
        <v>11038</v>
      </c>
      <c r="G755" s="182" t="s">
        <v>467</v>
      </c>
      <c r="H755" s="183">
        <v>5</v>
      </c>
      <c r="I755" s="184"/>
      <c r="J755" s="185">
        <f t="shared" si="168"/>
        <v>0</v>
      </c>
      <c r="K755" s="186"/>
      <c r="L755" s="187"/>
      <c r="M755" s="188" t="s">
        <v>1</v>
      </c>
      <c r="N755" s="189" t="s">
        <v>42</v>
      </c>
      <c r="P755" s="153">
        <f t="shared" si="169"/>
        <v>0</v>
      </c>
      <c r="Q755" s="153">
        <v>0</v>
      </c>
      <c r="R755" s="153">
        <f t="shared" si="170"/>
        <v>0</v>
      </c>
      <c r="S755" s="153">
        <v>0</v>
      </c>
      <c r="T755" s="154">
        <f t="shared" si="171"/>
        <v>0</v>
      </c>
      <c r="AR755" s="155" t="s">
        <v>481</v>
      </c>
      <c r="AT755" s="155" t="s">
        <v>454</v>
      </c>
      <c r="AU755" s="155" t="s">
        <v>88</v>
      </c>
      <c r="AY755" s="16" t="s">
        <v>317</v>
      </c>
      <c r="BE755" s="156">
        <f t="shared" si="172"/>
        <v>0</v>
      </c>
      <c r="BF755" s="156">
        <f t="shared" si="173"/>
        <v>0</v>
      </c>
      <c r="BG755" s="156">
        <f t="shared" si="174"/>
        <v>0</v>
      </c>
      <c r="BH755" s="156">
        <f t="shared" si="175"/>
        <v>0</v>
      </c>
      <c r="BI755" s="156">
        <f t="shared" si="176"/>
        <v>0</v>
      </c>
      <c r="BJ755" s="16" t="s">
        <v>88</v>
      </c>
      <c r="BK755" s="156">
        <f t="shared" si="177"/>
        <v>0</v>
      </c>
      <c r="BL755" s="16" t="s">
        <v>396</v>
      </c>
      <c r="BM755" s="155" t="s">
        <v>11948</v>
      </c>
    </row>
    <row r="756" spans="2:65" s="1" customFormat="1" ht="16.5" customHeight="1">
      <c r="B756" s="142"/>
      <c r="C756" s="179" t="s">
        <v>6330</v>
      </c>
      <c r="D756" s="179" t="s">
        <v>454</v>
      </c>
      <c r="E756" s="180" t="s">
        <v>11949</v>
      </c>
      <c r="F756" s="181" t="s">
        <v>11044</v>
      </c>
      <c r="G756" s="182" t="s">
        <v>467</v>
      </c>
      <c r="H756" s="183">
        <v>32</v>
      </c>
      <c r="I756" s="184"/>
      <c r="J756" s="185">
        <f t="shared" si="168"/>
        <v>0</v>
      </c>
      <c r="K756" s="186"/>
      <c r="L756" s="187"/>
      <c r="M756" s="188" t="s">
        <v>1</v>
      </c>
      <c r="N756" s="189" t="s">
        <v>42</v>
      </c>
      <c r="P756" s="153">
        <f t="shared" si="169"/>
        <v>0</v>
      </c>
      <c r="Q756" s="153">
        <v>0</v>
      </c>
      <c r="R756" s="153">
        <f t="shared" si="170"/>
        <v>0</v>
      </c>
      <c r="S756" s="153">
        <v>0</v>
      </c>
      <c r="T756" s="154">
        <f t="shared" si="171"/>
        <v>0</v>
      </c>
      <c r="AR756" s="155" t="s">
        <v>481</v>
      </c>
      <c r="AT756" s="155" t="s">
        <v>454</v>
      </c>
      <c r="AU756" s="155" t="s">
        <v>88</v>
      </c>
      <c r="AY756" s="16" t="s">
        <v>317</v>
      </c>
      <c r="BE756" s="156">
        <f t="shared" si="172"/>
        <v>0</v>
      </c>
      <c r="BF756" s="156">
        <f t="shared" si="173"/>
        <v>0</v>
      </c>
      <c r="BG756" s="156">
        <f t="shared" si="174"/>
        <v>0</v>
      </c>
      <c r="BH756" s="156">
        <f t="shared" si="175"/>
        <v>0</v>
      </c>
      <c r="BI756" s="156">
        <f t="shared" si="176"/>
        <v>0</v>
      </c>
      <c r="BJ756" s="16" t="s">
        <v>88</v>
      </c>
      <c r="BK756" s="156">
        <f t="shared" si="177"/>
        <v>0</v>
      </c>
      <c r="BL756" s="16" t="s">
        <v>396</v>
      </c>
      <c r="BM756" s="155" t="s">
        <v>11950</v>
      </c>
    </row>
    <row r="757" spans="2:65" s="1" customFormat="1" ht="16.5" customHeight="1">
      <c r="B757" s="142"/>
      <c r="C757" s="179" t="s">
        <v>6334</v>
      </c>
      <c r="D757" s="179" t="s">
        <v>454</v>
      </c>
      <c r="E757" s="180" t="s">
        <v>11951</v>
      </c>
      <c r="F757" s="181" t="s">
        <v>11952</v>
      </c>
      <c r="G757" s="182" t="s">
        <v>467</v>
      </c>
      <c r="H757" s="183">
        <v>28</v>
      </c>
      <c r="I757" s="184"/>
      <c r="J757" s="185">
        <f t="shared" ref="J757:J788" si="178">ROUND(I757*H757,2)</f>
        <v>0</v>
      </c>
      <c r="K757" s="186"/>
      <c r="L757" s="187"/>
      <c r="M757" s="188" t="s">
        <v>1</v>
      </c>
      <c r="N757" s="189" t="s">
        <v>42</v>
      </c>
      <c r="P757" s="153">
        <f t="shared" ref="P757:P788" si="179">O757*H757</f>
        <v>0</v>
      </c>
      <c r="Q757" s="153">
        <v>0</v>
      </c>
      <c r="R757" s="153">
        <f t="shared" ref="R757:R788" si="180">Q757*H757</f>
        <v>0</v>
      </c>
      <c r="S757" s="153">
        <v>0</v>
      </c>
      <c r="T757" s="154">
        <f t="shared" ref="T757:T788" si="181">S757*H757</f>
        <v>0</v>
      </c>
      <c r="AR757" s="155" t="s">
        <v>481</v>
      </c>
      <c r="AT757" s="155" t="s">
        <v>454</v>
      </c>
      <c r="AU757" s="155" t="s">
        <v>88</v>
      </c>
      <c r="AY757" s="16" t="s">
        <v>317</v>
      </c>
      <c r="BE757" s="156">
        <f t="shared" ref="BE757:BE788" si="182">IF(N757="základná",J757,0)</f>
        <v>0</v>
      </c>
      <c r="BF757" s="156">
        <f t="shared" ref="BF757:BF788" si="183">IF(N757="znížená",J757,0)</f>
        <v>0</v>
      </c>
      <c r="BG757" s="156">
        <f t="shared" ref="BG757:BG788" si="184">IF(N757="zákl. prenesená",J757,0)</f>
        <v>0</v>
      </c>
      <c r="BH757" s="156">
        <f t="shared" ref="BH757:BH788" si="185">IF(N757="zníž. prenesená",J757,0)</f>
        <v>0</v>
      </c>
      <c r="BI757" s="156">
        <f t="shared" ref="BI757:BI788" si="186">IF(N757="nulová",J757,0)</f>
        <v>0</v>
      </c>
      <c r="BJ757" s="16" t="s">
        <v>88</v>
      </c>
      <c r="BK757" s="156">
        <f t="shared" ref="BK757:BK788" si="187">ROUND(I757*H757,2)</f>
        <v>0</v>
      </c>
      <c r="BL757" s="16" t="s">
        <v>396</v>
      </c>
      <c r="BM757" s="155" t="s">
        <v>11953</v>
      </c>
    </row>
    <row r="758" spans="2:65" s="1" customFormat="1" ht="16.5" customHeight="1">
      <c r="B758" s="142"/>
      <c r="C758" s="179" t="s">
        <v>6338</v>
      </c>
      <c r="D758" s="179" t="s">
        <v>454</v>
      </c>
      <c r="E758" s="180" t="s">
        <v>11954</v>
      </c>
      <c r="F758" s="181" t="s">
        <v>11955</v>
      </c>
      <c r="G758" s="182" t="s">
        <v>467</v>
      </c>
      <c r="H758" s="183">
        <v>4</v>
      </c>
      <c r="I758" s="184"/>
      <c r="J758" s="185">
        <f t="shared" si="178"/>
        <v>0</v>
      </c>
      <c r="K758" s="186"/>
      <c r="L758" s="187"/>
      <c r="M758" s="188" t="s">
        <v>1</v>
      </c>
      <c r="N758" s="189" t="s">
        <v>42</v>
      </c>
      <c r="P758" s="153">
        <f t="shared" si="179"/>
        <v>0</v>
      </c>
      <c r="Q758" s="153">
        <v>0</v>
      </c>
      <c r="R758" s="153">
        <f t="shared" si="180"/>
        <v>0</v>
      </c>
      <c r="S758" s="153">
        <v>0</v>
      </c>
      <c r="T758" s="154">
        <f t="shared" si="181"/>
        <v>0</v>
      </c>
      <c r="AR758" s="155" t="s">
        <v>481</v>
      </c>
      <c r="AT758" s="155" t="s">
        <v>454</v>
      </c>
      <c r="AU758" s="155" t="s">
        <v>88</v>
      </c>
      <c r="AY758" s="16" t="s">
        <v>317</v>
      </c>
      <c r="BE758" s="156">
        <f t="shared" si="182"/>
        <v>0</v>
      </c>
      <c r="BF758" s="156">
        <f t="shared" si="183"/>
        <v>0</v>
      </c>
      <c r="BG758" s="156">
        <f t="shared" si="184"/>
        <v>0</v>
      </c>
      <c r="BH758" s="156">
        <f t="shared" si="185"/>
        <v>0</v>
      </c>
      <c r="BI758" s="156">
        <f t="shared" si="186"/>
        <v>0</v>
      </c>
      <c r="BJ758" s="16" t="s">
        <v>88</v>
      </c>
      <c r="BK758" s="156">
        <f t="shared" si="187"/>
        <v>0</v>
      </c>
      <c r="BL758" s="16" t="s">
        <v>396</v>
      </c>
      <c r="BM758" s="155" t="s">
        <v>11956</v>
      </c>
    </row>
    <row r="759" spans="2:65" s="1" customFormat="1" ht="16.5" customHeight="1">
      <c r="B759" s="142"/>
      <c r="C759" s="179" t="s">
        <v>6342</v>
      </c>
      <c r="D759" s="179" t="s">
        <v>454</v>
      </c>
      <c r="E759" s="180" t="s">
        <v>11957</v>
      </c>
      <c r="F759" s="181" t="s">
        <v>11958</v>
      </c>
      <c r="G759" s="182" t="s">
        <v>467</v>
      </c>
      <c r="H759" s="183">
        <v>2</v>
      </c>
      <c r="I759" s="184"/>
      <c r="J759" s="185">
        <f t="shared" si="178"/>
        <v>0</v>
      </c>
      <c r="K759" s="186"/>
      <c r="L759" s="187"/>
      <c r="M759" s="188" t="s">
        <v>1</v>
      </c>
      <c r="N759" s="189" t="s">
        <v>42</v>
      </c>
      <c r="P759" s="153">
        <f t="shared" si="179"/>
        <v>0</v>
      </c>
      <c r="Q759" s="153">
        <v>0</v>
      </c>
      <c r="R759" s="153">
        <f t="shared" si="180"/>
        <v>0</v>
      </c>
      <c r="S759" s="153">
        <v>0</v>
      </c>
      <c r="T759" s="154">
        <f t="shared" si="181"/>
        <v>0</v>
      </c>
      <c r="AR759" s="155" t="s">
        <v>481</v>
      </c>
      <c r="AT759" s="155" t="s">
        <v>454</v>
      </c>
      <c r="AU759" s="155" t="s">
        <v>88</v>
      </c>
      <c r="AY759" s="16" t="s">
        <v>317</v>
      </c>
      <c r="BE759" s="156">
        <f t="shared" si="182"/>
        <v>0</v>
      </c>
      <c r="BF759" s="156">
        <f t="shared" si="183"/>
        <v>0</v>
      </c>
      <c r="BG759" s="156">
        <f t="shared" si="184"/>
        <v>0</v>
      </c>
      <c r="BH759" s="156">
        <f t="shared" si="185"/>
        <v>0</v>
      </c>
      <c r="BI759" s="156">
        <f t="shared" si="186"/>
        <v>0</v>
      </c>
      <c r="BJ759" s="16" t="s">
        <v>88</v>
      </c>
      <c r="BK759" s="156">
        <f t="shared" si="187"/>
        <v>0</v>
      </c>
      <c r="BL759" s="16" t="s">
        <v>396</v>
      </c>
      <c r="BM759" s="155" t="s">
        <v>11959</v>
      </c>
    </row>
    <row r="760" spans="2:65" s="1" customFormat="1" ht="16.5" customHeight="1">
      <c r="B760" s="142"/>
      <c r="C760" s="179" t="s">
        <v>6346</v>
      </c>
      <c r="D760" s="179" t="s">
        <v>454</v>
      </c>
      <c r="E760" s="180" t="s">
        <v>11960</v>
      </c>
      <c r="F760" s="181" t="s">
        <v>11961</v>
      </c>
      <c r="G760" s="182" t="s">
        <v>467</v>
      </c>
      <c r="H760" s="183">
        <v>2</v>
      </c>
      <c r="I760" s="184"/>
      <c r="J760" s="185">
        <f t="shared" si="178"/>
        <v>0</v>
      </c>
      <c r="K760" s="186"/>
      <c r="L760" s="187"/>
      <c r="M760" s="188" t="s">
        <v>1</v>
      </c>
      <c r="N760" s="189" t="s">
        <v>42</v>
      </c>
      <c r="P760" s="153">
        <f t="shared" si="179"/>
        <v>0</v>
      </c>
      <c r="Q760" s="153">
        <v>0</v>
      </c>
      <c r="R760" s="153">
        <f t="shared" si="180"/>
        <v>0</v>
      </c>
      <c r="S760" s="153">
        <v>0</v>
      </c>
      <c r="T760" s="154">
        <f t="shared" si="181"/>
        <v>0</v>
      </c>
      <c r="AR760" s="155" t="s">
        <v>481</v>
      </c>
      <c r="AT760" s="155" t="s">
        <v>454</v>
      </c>
      <c r="AU760" s="155" t="s">
        <v>88</v>
      </c>
      <c r="AY760" s="16" t="s">
        <v>317</v>
      </c>
      <c r="BE760" s="156">
        <f t="shared" si="182"/>
        <v>0</v>
      </c>
      <c r="BF760" s="156">
        <f t="shared" si="183"/>
        <v>0</v>
      </c>
      <c r="BG760" s="156">
        <f t="shared" si="184"/>
        <v>0</v>
      </c>
      <c r="BH760" s="156">
        <f t="shared" si="185"/>
        <v>0</v>
      </c>
      <c r="BI760" s="156">
        <f t="shared" si="186"/>
        <v>0</v>
      </c>
      <c r="BJ760" s="16" t="s">
        <v>88</v>
      </c>
      <c r="BK760" s="156">
        <f t="shared" si="187"/>
        <v>0</v>
      </c>
      <c r="BL760" s="16" t="s">
        <v>396</v>
      </c>
      <c r="BM760" s="155" t="s">
        <v>11962</v>
      </c>
    </row>
    <row r="761" spans="2:65" s="1" customFormat="1" ht="16.5" customHeight="1">
      <c r="B761" s="142"/>
      <c r="C761" s="179" t="s">
        <v>6350</v>
      </c>
      <c r="D761" s="179" t="s">
        <v>454</v>
      </c>
      <c r="E761" s="180" t="s">
        <v>11963</v>
      </c>
      <c r="F761" s="181" t="s">
        <v>11676</v>
      </c>
      <c r="G761" s="182" t="s">
        <v>467</v>
      </c>
      <c r="H761" s="183">
        <v>1</v>
      </c>
      <c r="I761" s="184"/>
      <c r="J761" s="185">
        <f t="shared" si="178"/>
        <v>0</v>
      </c>
      <c r="K761" s="186"/>
      <c r="L761" s="187"/>
      <c r="M761" s="188" t="s">
        <v>1</v>
      </c>
      <c r="N761" s="189" t="s">
        <v>42</v>
      </c>
      <c r="P761" s="153">
        <f t="shared" si="179"/>
        <v>0</v>
      </c>
      <c r="Q761" s="153">
        <v>0</v>
      </c>
      <c r="R761" s="153">
        <f t="shared" si="180"/>
        <v>0</v>
      </c>
      <c r="S761" s="153">
        <v>0</v>
      </c>
      <c r="T761" s="154">
        <f t="shared" si="181"/>
        <v>0</v>
      </c>
      <c r="AR761" s="155" t="s">
        <v>481</v>
      </c>
      <c r="AT761" s="155" t="s">
        <v>454</v>
      </c>
      <c r="AU761" s="155" t="s">
        <v>88</v>
      </c>
      <c r="AY761" s="16" t="s">
        <v>317</v>
      </c>
      <c r="BE761" s="156">
        <f t="shared" si="182"/>
        <v>0</v>
      </c>
      <c r="BF761" s="156">
        <f t="shared" si="183"/>
        <v>0</v>
      </c>
      <c r="BG761" s="156">
        <f t="shared" si="184"/>
        <v>0</v>
      </c>
      <c r="BH761" s="156">
        <f t="shared" si="185"/>
        <v>0</v>
      </c>
      <c r="BI761" s="156">
        <f t="shared" si="186"/>
        <v>0</v>
      </c>
      <c r="BJ761" s="16" t="s">
        <v>88</v>
      </c>
      <c r="BK761" s="156">
        <f t="shared" si="187"/>
        <v>0</v>
      </c>
      <c r="BL761" s="16" t="s">
        <v>396</v>
      </c>
      <c r="BM761" s="155" t="s">
        <v>11964</v>
      </c>
    </row>
    <row r="762" spans="2:65" s="1" customFormat="1" ht="16.5" customHeight="1">
      <c r="B762" s="142"/>
      <c r="C762" s="179" t="s">
        <v>6354</v>
      </c>
      <c r="D762" s="179" t="s">
        <v>454</v>
      </c>
      <c r="E762" s="180" t="s">
        <v>11965</v>
      </c>
      <c r="F762" s="181" t="s">
        <v>11966</v>
      </c>
      <c r="G762" s="182" t="s">
        <v>467</v>
      </c>
      <c r="H762" s="183">
        <v>5</v>
      </c>
      <c r="I762" s="184"/>
      <c r="J762" s="185">
        <f t="shared" si="178"/>
        <v>0</v>
      </c>
      <c r="K762" s="186"/>
      <c r="L762" s="187"/>
      <c r="M762" s="188" t="s">
        <v>1</v>
      </c>
      <c r="N762" s="189" t="s">
        <v>42</v>
      </c>
      <c r="P762" s="153">
        <f t="shared" si="179"/>
        <v>0</v>
      </c>
      <c r="Q762" s="153">
        <v>0</v>
      </c>
      <c r="R762" s="153">
        <f t="shared" si="180"/>
        <v>0</v>
      </c>
      <c r="S762" s="153">
        <v>0</v>
      </c>
      <c r="T762" s="154">
        <f t="shared" si="181"/>
        <v>0</v>
      </c>
      <c r="AR762" s="155" t="s">
        <v>481</v>
      </c>
      <c r="AT762" s="155" t="s">
        <v>454</v>
      </c>
      <c r="AU762" s="155" t="s">
        <v>88</v>
      </c>
      <c r="AY762" s="16" t="s">
        <v>317</v>
      </c>
      <c r="BE762" s="156">
        <f t="shared" si="182"/>
        <v>0</v>
      </c>
      <c r="BF762" s="156">
        <f t="shared" si="183"/>
        <v>0</v>
      </c>
      <c r="BG762" s="156">
        <f t="shared" si="184"/>
        <v>0</v>
      </c>
      <c r="BH762" s="156">
        <f t="shared" si="185"/>
        <v>0</v>
      </c>
      <c r="BI762" s="156">
        <f t="shared" si="186"/>
        <v>0</v>
      </c>
      <c r="BJ762" s="16" t="s">
        <v>88</v>
      </c>
      <c r="BK762" s="156">
        <f t="shared" si="187"/>
        <v>0</v>
      </c>
      <c r="BL762" s="16" t="s">
        <v>396</v>
      </c>
      <c r="BM762" s="155" t="s">
        <v>11967</v>
      </c>
    </row>
    <row r="763" spans="2:65" s="1" customFormat="1" ht="16.5" customHeight="1">
      <c r="B763" s="142"/>
      <c r="C763" s="179" t="s">
        <v>6358</v>
      </c>
      <c r="D763" s="179" t="s">
        <v>454</v>
      </c>
      <c r="E763" s="180" t="s">
        <v>11968</v>
      </c>
      <c r="F763" s="181" t="s">
        <v>11969</v>
      </c>
      <c r="G763" s="182" t="s">
        <v>467</v>
      </c>
      <c r="H763" s="183">
        <v>2</v>
      </c>
      <c r="I763" s="184"/>
      <c r="J763" s="185">
        <f t="shared" si="178"/>
        <v>0</v>
      </c>
      <c r="K763" s="186"/>
      <c r="L763" s="187"/>
      <c r="M763" s="188" t="s">
        <v>1</v>
      </c>
      <c r="N763" s="189" t="s">
        <v>42</v>
      </c>
      <c r="P763" s="153">
        <f t="shared" si="179"/>
        <v>0</v>
      </c>
      <c r="Q763" s="153">
        <v>0</v>
      </c>
      <c r="R763" s="153">
        <f t="shared" si="180"/>
        <v>0</v>
      </c>
      <c r="S763" s="153">
        <v>0</v>
      </c>
      <c r="T763" s="154">
        <f t="shared" si="181"/>
        <v>0</v>
      </c>
      <c r="AR763" s="155" t="s">
        <v>481</v>
      </c>
      <c r="AT763" s="155" t="s">
        <v>454</v>
      </c>
      <c r="AU763" s="155" t="s">
        <v>88</v>
      </c>
      <c r="AY763" s="16" t="s">
        <v>317</v>
      </c>
      <c r="BE763" s="156">
        <f t="shared" si="182"/>
        <v>0</v>
      </c>
      <c r="BF763" s="156">
        <f t="shared" si="183"/>
        <v>0</v>
      </c>
      <c r="BG763" s="156">
        <f t="shared" si="184"/>
        <v>0</v>
      </c>
      <c r="BH763" s="156">
        <f t="shared" si="185"/>
        <v>0</v>
      </c>
      <c r="BI763" s="156">
        <f t="shared" si="186"/>
        <v>0</v>
      </c>
      <c r="BJ763" s="16" t="s">
        <v>88</v>
      </c>
      <c r="BK763" s="156">
        <f t="shared" si="187"/>
        <v>0</v>
      </c>
      <c r="BL763" s="16" t="s">
        <v>396</v>
      </c>
      <c r="BM763" s="155" t="s">
        <v>11970</v>
      </c>
    </row>
    <row r="764" spans="2:65" s="1" customFormat="1" ht="16.5" customHeight="1">
      <c r="B764" s="142"/>
      <c r="C764" s="179" t="s">
        <v>6362</v>
      </c>
      <c r="D764" s="179" t="s">
        <v>454</v>
      </c>
      <c r="E764" s="180" t="s">
        <v>11971</v>
      </c>
      <c r="F764" s="181" t="s">
        <v>11047</v>
      </c>
      <c r="G764" s="182" t="s">
        <v>467</v>
      </c>
      <c r="H764" s="183">
        <v>4</v>
      </c>
      <c r="I764" s="184"/>
      <c r="J764" s="185">
        <f t="shared" si="178"/>
        <v>0</v>
      </c>
      <c r="K764" s="186"/>
      <c r="L764" s="187"/>
      <c r="M764" s="188" t="s">
        <v>1</v>
      </c>
      <c r="N764" s="189" t="s">
        <v>42</v>
      </c>
      <c r="P764" s="153">
        <f t="shared" si="179"/>
        <v>0</v>
      </c>
      <c r="Q764" s="153">
        <v>0</v>
      </c>
      <c r="R764" s="153">
        <f t="shared" si="180"/>
        <v>0</v>
      </c>
      <c r="S764" s="153">
        <v>0</v>
      </c>
      <c r="T764" s="154">
        <f t="shared" si="181"/>
        <v>0</v>
      </c>
      <c r="AR764" s="155" t="s">
        <v>481</v>
      </c>
      <c r="AT764" s="155" t="s">
        <v>454</v>
      </c>
      <c r="AU764" s="155" t="s">
        <v>88</v>
      </c>
      <c r="AY764" s="16" t="s">
        <v>317</v>
      </c>
      <c r="BE764" s="156">
        <f t="shared" si="182"/>
        <v>0</v>
      </c>
      <c r="BF764" s="156">
        <f t="shared" si="183"/>
        <v>0</v>
      </c>
      <c r="BG764" s="156">
        <f t="shared" si="184"/>
        <v>0</v>
      </c>
      <c r="BH764" s="156">
        <f t="shared" si="185"/>
        <v>0</v>
      </c>
      <c r="BI764" s="156">
        <f t="shared" si="186"/>
        <v>0</v>
      </c>
      <c r="BJ764" s="16" t="s">
        <v>88</v>
      </c>
      <c r="BK764" s="156">
        <f t="shared" si="187"/>
        <v>0</v>
      </c>
      <c r="BL764" s="16" t="s">
        <v>396</v>
      </c>
      <c r="BM764" s="155" t="s">
        <v>11972</v>
      </c>
    </row>
    <row r="765" spans="2:65" s="1" customFormat="1" ht="16.5" customHeight="1">
      <c r="B765" s="142"/>
      <c r="C765" s="179" t="s">
        <v>6366</v>
      </c>
      <c r="D765" s="179" t="s">
        <v>454</v>
      </c>
      <c r="E765" s="180" t="s">
        <v>11973</v>
      </c>
      <c r="F765" s="181" t="s">
        <v>11974</v>
      </c>
      <c r="G765" s="182" t="s">
        <v>467</v>
      </c>
      <c r="H765" s="183">
        <v>1</v>
      </c>
      <c r="I765" s="184"/>
      <c r="J765" s="185">
        <f t="shared" si="178"/>
        <v>0</v>
      </c>
      <c r="K765" s="186"/>
      <c r="L765" s="187"/>
      <c r="M765" s="188" t="s">
        <v>1</v>
      </c>
      <c r="N765" s="189" t="s">
        <v>42</v>
      </c>
      <c r="P765" s="153">
        <f t="shared" si="179"/>
        <v>0</v>
      </c>
      <c r="Q765" s="153">
        <v>0</v>
      </c>
      <c r="R765" s="153">
        <f t="shared" si="180"/>
        <v>0</v>
      </c>
      <c r="S765" s="153">
        <v>0</v>
      </c>
      <c r="T765" s="154">
        <f t="shared" si="181"/>
        <v>0</v>
      </c>
      <c r="AR765" s="155" t="s">
        <v>481</v>
      </c>
      <c r="AT765" s="155" t="s">
        <v>454</v>
      </c>
      <c r="AU765" s="155" t="s">
        <v>88</v>
      </c>
      <c r="AY765" s="16" t="s">
        <v>317</v>
      </c>
      <c r="BE765" s="156">
        <f t="shared" si="182"/>
        <v>0</v>
      </c>
      <c r="BF765" s="156">
        <f t="shared" si="183"/>
        <v>0</v>
      </c>
      <c r="BG765" s="156">
        <f t="shared" si="184"/>
        <v>0</v>
      </c>
      <c r="BH765" s="156">
        <f t="shared" si="185"/>
        <v>0</v>
      </c>
      <c r="BI765" s="156">
        <f t="shared" si="186"/>
        <v>0</v>
      </c>
      <c r="BJ765" s="16" t="s">
        <v>88</v>
      </c>
      <c r="BK765" s="156">
        <f t="shared" si="187"/>
        <v>0</v>
      </c>
      <c r="BL765" s="16" t="s">
        <v>396</v>
      </c>
      <c r="BM765" s="155" t="s">
        <v>11975</v>
      </c>
    </row>
    <row r="766" spans="2:65" s="1" customFormat="1" ht="16.5" customHeight="1">
      <c r="B766" s="142"/>
      <c r="C766" s="179" t="s">
        <v>6370</v>
      </c>
      <c r="D766" s="179" t="s">
        <v>454</v>
      </c>
      <c r="E766" s="180" t="s">
        <v>11976</v>
      </c>
      <c r="F766" s="181" t="s">
        <v>11977</v>
      </c>
      <c r="G766" s="182" t="s">
        <v>467</v>
      </c>
      <c r="H766" s="183">
        <v>2</v>
      </c>
      <c r="I766" s="184"/>
      <c r="J766" s="185">
        <f t="shared" si="178"/>
        <v>0</v>
      </c>
      <c r="K766" s="186"/>
      <c r="L766" s="187"/>
      <c r="M766" s="188" t="s">
        <v>1</v>
      </c>
      <c r="N766" s="189" t="s">
        <v>42</v>
      </c>
      <c r="P766" s="153">
        <f t="shared" si="179"/>
        <v>0</v>
      </c>
      <c r="Q766" s="153">
        <v>0</v>
      </c>
      <c r="R766" s="153">
        <f t="shared" si="180"/>
        <v>0</v>
      </c>
      <c r="S766" s="153">
        <v>0</v>
      </c>
      <c r="T766" s="154">
        <f t="shared" si="181"/>
        <v>0</v>
      </c>
      <c r="AR766" s="155" t="s">
        <v>481</v>
      </c>
      <c r="AT766" s="155" t="s">
        <v>454</v>
      </c>
      <c r="AU766" s="155" t="s">
        <v>88</v>
      </c>
      <c r="AY766" s="16" t="s">
        <v>317</v>
      </c>
      <c r="BE766" s="156">
        <f t="shared" si="182"/>
        <v>0</v>
      </c>
      <c r="BF766" s="156">
        <f t="shared" si="183"/>
        <v>0</v>
      </c>
      <c r="BG766" s="156">
        <f t="shared" si="184"/>
        <v>0</v>
      </c>
      <c r="BH766" s="156">
        <f t="shared" si="185"/>
        <v>0</v>
      </c>
      <c r="BI766" s="156">
        <f t="shared" si="186"/>
        <v>0</v>
      </c>
      <c r="BJ766" s="16" t="s">
        <v>88</v>
      </c>
      <c r="BK766" s="156">
        <f t="shared" si="187"/>
        <v>0</v>
      </c>
      <c r="BL766" s="16" t="s">
        <v>396</v>
      </c>
      <c r="BM766" s="155" t="s">
        <v>11978</v>
      </c>
    </row>
    <row r="767" spans="2:65" s="1" customFormat="1" ht="16.5" customHeight="1">
      <c r="B767" s="142"/>
      <c r="C767" s="179" t="s">
        <v>6374</v>
      </c>
      <c r="D767" s="179" t="s">
        <v>454</v>
      </c>
      <c r="E767" s="180" t="s">
        <v>11979</v>
      </c>
      <c r="F767" s="181" t="s">
        <v>11354</v>
      </c>
      <c r="G767" s="182" t="s">
        <v>467</v>
      </c>
      <c r="H767" s="183">
        <v>12</v>
      </c>
      <c r="I767" s="184"/>
      <c r="J767" s="185">
        <f t="shared" si="178"/>
        <v>0</v>
      </c>
      <c r="K767" s="186"/>
      <c r="L767" s="187"/>
      <c r="M767" s="188" t="s">
        <v>1</v>
      </c>
      <c r="N767" s="189" t="s">
        <v>42</v>
      </c>
      <c r="P767" s="153">
        <f t="shared" si="179"/>
        <v>0</v>
      </c>
      <c r="Q767" s="153">
        <v>0</v>
      </c>
      <c r="R767" s="153">
        <f t="shared" si="180"/>
        <v>0</v>
      </c>
      <c r="S767" s="153">
        <v>0</v>
      </c>
      <c r="T767" s="154">
        <f t="shared" si="181"/>
        <v>0</v>
      </c>
      <c r="AR767" s="155" t="s">
        <v>481</v>
      </c>
      <c r="AT767" s="155" t="s">
        <v>454</v>
      </c>
      <c r="AU767" s="155" t="s">
        <v>88</v>
      </c>
      <c r="AY767" s="16" t="s">
        <v>317</v>
      </c>
      <c r="BE767" s="156">
        <f t="shared" si="182"/>
        <v>0</v>
      </c>
      <c r="BF767" s="156">
        <f t="shared" si="183"/>
        <v>0</v>
      </c>
      <c r="BG767" s="156">
        <f t="shared" si="184"/>
        <v>0</v>
      </c>
      <c r="BH767" s="156">
        <f t="shared" si="185"/>
        <v>0</v>
      </c>
      <c r="BI767" s="156">
        <f t="shared" si="186"/>
        <v>0</v>
      </c>
      <c r="BJ767" s="16" t="s">
        <v>88</v>
      </c>
      <c r="BK767" s="156">
        <f t="shared" si="187"/>
        <v>0</v>
      </c>
      <c r="BL767" s="16" t="s">
        <v>396</v>
      </c>
      <c r="BM767" s="155" t="s">
        <v>11980</v>
      </c>
    </row>
    <row r="768" spans="2:65" s="1" customFormat="1" ht="16.5" customHeight="1">
      <c r="B768" s="142"/>
      <c r="C768" s="179" t="s">
        <v>6378</v>
      </c>
      <c r="D768" s="179" t="s">
        <v>454</v>
      </c>
      <c r="E768" s="180" t="s">
        <v>11981</v>
      </c>
      <c r="F768" s="181" t="s">
        <v>11982</v>
      </c>
      <c r="G768" s="182" t="s">
        <v>467</v>
      </c>
      <c r="H768" s="183">
        <v>1</v>
      </c>
      <c r="I768" s="184"/>
      <c r="J768" s="185">
        <f t="shared" si="178"/>
        <v>0</v>
      </c>
      <c r="K768" s="186"/>
      <c r="L768" s="187"/>
      <c r="M768" s="188" t="s">
        <v>1</v>
      </c>
      <c r="N768" s="189" t="s">
        <v>42</v>
      </c>
      <c r="P768" s="153">
        <f t="shared" si="179"/>
        <v>0</v>
      </c>
      <c r="Q768" s="153">
        <v>0</v>
      </c>
      <c r="R768" s="153">
        <f t="shared" si="180"/>
        <v>0</v>
      </c>
      <c r="S768" s="153">
        <v>0</v>
      </c>
      <c r="T768" s="154">
        <f t="shared" si="181"/>
        <v>0</v>
      </c>
      <c r="AR768" s="155" t="s">
        <v>481</v>
      </c>
      <c r="AT768" s="155" t="s">
        <v>454</v>
      </c>
      <c r="AU768" s="155" t="s">
        <v>88</v>
      </c>
      <c r="AY768" s="16" t="s">
        <v>317</v>
      </c>
      <c r="BE768" s="156">
        <f t="shared" si="182"/>
        <v>0</v>
      </c>
      <c r="BF768" s="156">
        <f t="shared" si="183"/>
        <v>0</v>
      </c>
      <c r="BG768" s="156">
        <f t="shared" si="184"/>
        <v>0</v>
      </c>
      <c r="BH768" s="156">
        <f t="shared" si="185"/>
        <v>0</v>
      </c>
      <c r="BI768" s="156">
        <f t="shared" si="186"/>
        <v>0</v>
      </c>
      <c r="BJ768" s="16" t="s">
        <v>88</v>
      </c>
      <c r="BK768" s="156">
        <f t="shared" si="187"/>
        <v>0</v>
      </c>
      <c r="BL768" s="16" t="s">
        <v>396</v>
      </c>
      <c r="BM768" s="155" t="s">
        <v>11983</v>
      </c>
    </row>
    <row r="769" spans="2:65" s="1" customFormat="1" ht="16.5" customHeight="1">
      <c r="B769" s="142"/>
      <c r="C769" s="179" t="s">
        <v>6382</v>
      </c>
      <c r="D769" s="179" t="s">
        <v>454</v>
      </c>
      <c r="E769" s="180" t="s">
        <v>11984</v>
      </c>
      <c r="F769" s="181" t="s">
        <v>11982</v>
      </c>
      <c r="G769" s="182" t="s">
        <v>467</v>
      </c>
      <c r="H769" s="183">
        <v>1</v>
      </c>
      <c r="I769" s="184"/>
      <c r="J769" s="185">
        <f t="shared" si="178"/>
        <v>0</v>
      </c>
      <c r="K769" s="186"/>
      <c r="L769" s="187"/>
      <c r="M769" s="188" t="s">
        <v>1</v>
      </c>
      <c r="N769" s="189" t="s">
        <v>42</v>
      </c>
      <c r="P769" s="153">
        <f t="shared" si="179"/>
        <v>0</v>
      </c>
      <c r="Q769" s="153">
        <v>0</v>
      </c>
      <c r="R769" s="153">
        <f t="shared" si="180"/>
        <v>0</v>
      </c>
      <c r="S769" s="153">
        <v>0</v>
      </c>
      <c r="T769" s="154">
        <f t="shared" si="181"/>
        <v>0</v>
      </c>
      <c r="AR769" s="155" t="s">
        <v>481</v>
      </c>
      <c r="AT769" s="155" t="s">
        <v>454</v>
      </c>
      <c r="AU769" s="155" t="s">
        <v>88</v>
      </c>
      <c r="AY769" s="16" t="s">
        <v>317</v>
      </c>
      <c r="BE769" s="156">
        <f t="shared" si="182"/>
        <v>0</v>
      </c>
      <c r="BF769" s="156">
        <f t="shared" si="183"/>
        <v>0</v>
      </c>
      <c r="BG769" s="156">
        <f t="shared" si="184"/>
        <v>0</v>
      </c>
      <c r="BH769" s="156">
        <f t="shared" si="185"/>
        <v>0</v>
      </c>
      <c r="BI769" s="156">
        <f t="shared" si="186"/>
        <v>0</v>
      </c>
      <c r="BJ769" s="16" t="s">
        <v>88</v>
      </c>
      <c r="BK769" s="156">
        <f t="shared" si="187"/>
        <v>0</v>
      </c>
      <c r="BL769" s="16" t="s">
        <v>396</v>
      </c>
      <c r="BM769" s="155" t="s">
        <v>11985</v>
      </c>
    </row>
    <row r="770" spans="2:65" s="1" customFormat="1" ht="16.5" customHeight="1">
      <c r="B770" s="142"/>
      <c r="C770" s="179" t="s">
        <v>6386</v>
      </c>
      <c r="D770" s="179" t="s">
        <v>454</v>
      </c>
      <c r="E770" s="180" t="s">
        <v>11986</v>
      </c>
      <c r="F770" s="181" t="s">
        <v>11987</v>
      </c>
      <c r="G770" s="182" t="s">
        <v>467</v>
      </c>
      <c r="H770" s="183">
        <v>2</v>
      </c>
      <c r="I770" s="184"/>
      <c r="J770" s="185">
        <f t="shared" si="178"/>
        <v>0</v>
      </c>
      <c r="K770" s="186"/>
      <c r="L770" s="187"/>
      <c r="M770" s="188" t="s">
        <v>1</v>
      </c>
      <c r="N770" s="189" t="s">
        <v>42</v>
      </c>
      <c r="P770" s="153">
        <f t="shared" si="179"/>
        <v>0</v>
      </c>
      <c r="Q770" s="153">
        <v>0</v>
      </c>
      <c r="R770" s="153">
        <f t="shared" si="180"/>
        <v>0</v>
      </c>
      <c r="S770" s="153">
        <v>0</v>
      </c>
      <c r="T770" s="154">
        <f t="shared" si="181"/>
        <v>0</v>
      </c>
      <c r="AR770" s="155" t="s">
        <v>481</v>
      </c>
      <c r="AT770" s="155" t="s">
        <v>454</v>
      </c>
      <c r="AU770" s="155" t="s">
        <v>88</v>
      </c>
      <c r="AY770" s="16" t="s">
        <v>317</v>
      </c>
      <c r="BE770" s="156">
        <f t="shared" si="182"/>
        <v>0</v>
      </c>
      <c r="BF770" s="156">
        <f t="shared" si="183"/>
        <v>0</v>
      </c>
      <c r="BG770" s="156">
        <f t="shared" si="184"/>
        <v>0</v>
      </c>
      <c r="BH770" s="156">
        <f t="shared" si="185"/>
        <v>0</v>
      </c>
      <c r="BI770" s="156">
        <f t="shared" si="186"/>
        <v>0</v>
      </c>
      <c r="BJ770" s="16" t="s">
        <v>88</v>
      </c>
      <c r="BK770" s="156">
        <f t="shared" si="187"/>
        <v>0</v>
      </c>
      <c r="BL770" s="16" t="s">
        <v>396</v>
      </c>
      <c r="BM770" s="155" t="s">
        <v>11988</v>
      </c>
    </row>
    <row r="771" spans="2:65" s="1" customFormat="1" ht="16.5" customHeight="1">
      <c r="B771" s="142"/>
      <c r="C771" s="179" t="s">
        <v>6390</v>
      </c>
      <c r="D771" s="179" t="s">
        <v>454</v>
      </c>
      <c r="E771" s="180" t="s">
        <v>11989</v>
      </c>
      <c r="F771" s="181" t="s">
        <v>11990</v>
      </c>
      <c r="G771" s="182" t="s">
        <v>467</v>
      </c>
      <c r="H771" s="183">
        <v>2</v>
      </c>
      <c r="I771" s="184"/>
      <c r="J771" s="185">
        <f t="shared" si="178"/>
        <v>0</v>
      </c>
      <c r="K771" s="186"/>
      <c r="L771" s="187"/>
      <c r="M771" s="188" t="s">
        <v>1</v>
      </c>
      <c r="N771" s="189" t="s">
        <v>42</v>
      </c>
      <c r="P771" s="153">
        <f t="shared" si="179"/>
        <v>0</v>
      </c>
      <c r="Q771" s="153">
        <v>0</v>
      </c>
      <c r="R771" s="153">
        <f t="shared" si="180"/>
        <v>0</v>
      </c>
      <c r="S771" s="153">
        <v>0</v>
      </c>
      <c r="T771" s="154">
        <f t="shared" si="181"/>
        <v>0</v>
      </c>
      <c r="AR771" s="155" t="s">
        <v>481</v>
      </c>
      <c r="AT771" s="155" t="s">
        <v>454</v>
      </c>
      <c r="AU771" s="155" t="s">
        <v>88</v>
      </c>
      <c r="AY771" s="16" t="s">
        <v>317</v>
      </c>
      <c r="BE771" s="156">
        <f t="shared" si="182"/>
        <v>0</v>
      </c>
      <c r="BF771" s="156">
        <f t="shared" si="183"/>
        <v>0</v>
      </c>
      <c r="BG771" s="156">
        <f t="shared" si="184"/>
        <v>0</v>
      </c>
      <c r="BH771" s="156">
        <f t="shared" si="185"/>
        <v>0</v>
      </c>
      <c r="BI771" s="156">
        <f t="shared" si="186"/>
        <v>0</v>
      </c>
      <c r="BJ771" s="16" t="s">
        <v>88</v>
      </c>
      <c r="BK771" s="156">
        <f t="shared" si="187"/>
        <v>0</v>
      </c>
      <c r="BL771" s="16" t="s">
        <v>396</v>
      </c>
      <c r="BM771" s="155" t="s">
        <v>11991</v>
      </c>
    </row>
    <row r="772" spans="2:65" s="1" customFormat="1" ht="16.5" customHeight="1">
      <c r="B772" s="142"/>
      <c r="C772" s="179" t="s">
        <v>6394</v>
      </c>
      <c r="D772" s="179" t="s">
        <v>454</v>
      </c>
      <c r="E772" s="180" t="s">
        <v>11992</v>
      </c>
      <c r="F772" s="181" t="s">
        <v>11993</v>
      </c>
      <c r="G772" s="182" t="s">
        <v>467</v>
      </c>
      <c r="H772" s="183">
        <v>2</v>
      </c>
      <c r="I772" s="184"/>
      <c r="J772" s="185">
        <f t="shared" si="178"/>
        <v>0</v>
      </c>
      <c r="K772" s="186"/>
      <c r="L772" s="187"/>
      <c r="M772" s="188" t="s">
        <v>1</v>
      </c>
      <c r="N772" s="189" t="s">
        <v>42</v>
      </c>
      <c r="P772" s="153">
        <f t="shared" si="179"/>
        <v>0</v>
      </c>
      <c r="Q772" s="153">
        <v>0</v>
      </c>
      <c r="R772" s="153">
        <f t="shared" si="180"/>
        <v>0</v>
      </c>
      <c r="S772" s="153">
        <v>0</v>
      </c>
      <c r="T772" s="154">
        <f t="shared" si="181"/>
        <v>0</v>
      </c>
      <c r="AR772" s="155" t="s">
        <v>481</v>
      </c>
      <c r="AT772" s="155" t="s">
        <v>454</v>
      </c>
      <c r="AU772" s="155" t="s">
        <v>88</v>
      </c>
      <c r="AY772" s="16" t="s">
        <v>317</v>
      </c>
      <c r="BE772" s="156">
        <f t="shared" si="182"/>
        <v>0</v>
      </c>
      <c r="BF772" s="156">
        <f t="shared" si="183"/>
        <v>0</v>
      </c>
      <c r="BG772" s="156">
        <f t="shared" si="184"/>
        <v>0</v>
      </c>
      <c r="BH772" s="156">
        <f t="shared" si="185"/>
        <v>0</v>
      </c>
      <c r="BI772" s="156">
        <f t="shared" si="186"/>
        <v>0</v>
      </c>
      <c r="BJ772" s="16" t="s">
        <v>88</v>
      </c>
      <c r="BK772" s="156">
        <f t="shared" si="187"/>
        <v>0</v>
      </c>
      <c r="BL772" s="16" t="s">
        <v>396</v>
      </c>
      <c r="BM772" s="155" t="s">
        <v>11994</v>
      </c>
    </row>
    <row r="773" spans="2:65" s="1" customFormat="1" ht="16.5" customHeight="1">
      <c r="B773" s="142"/>
      <c r="C773" s="179" t="s">
        <v>6398</v>
      </c>
      <c r="D773" s="179" t="s">
        <v>454</v>
      </c>
      <c r="E773" s="180" t="s">
        <v>11995</v>
      </c>
      <c r="F773" s="181" t="s">
        <v>11996</v>
      </c>
      <c r="G773" s="182" t="s">
        <v>467</v>
      </c>
      <c r="H773" s="183">
        <v>2</v>
      </c>
      <c r="I773" s="184"/>
      <c r="J773" s="185">
        <f t="shared" si="178"/>
        <v>0</v>
      </c>
      <c r="K773" s="186"/>
      <c r="L773" s="187"/>
      <c r="M773" s="188" t="s">
        <v>1</v>
      </c>
      <c r="N773" s="189" t="s">
        <v>42</v>
      </c>
      <c r="P773" s="153">
        <f t="shared" si="179"/>
        <v>0</v>
      </c>
      <c r="Q773" s="153">
        <v>0</v>
      </c>
      <c r="R773" s="153">
        <f t="shared" si="180"/>
        <v>0</v>
      </c>
      <c r="S773" s="153">
        <v>0</v>
      </c>
      <c r="T773" s="154">
        <f t="shared" si="181"/>
        <v>0</v>
      </c>
      <c r="AR773" s="155" t="s">
        <v>481</v>
      </c>
      <c r="AT773" s="155" t="s">
        <v>454</v>
      </c>
      <c r="AU773" s="155" t="s">
        <v>88</v>
      </c>
      <c r="AY773" s="16" t="s">
        <v>317</v>
      </c>
      <c r="BE773" s="156">
        <f t="shared" si="182"/>
        <v>0</v>
      </c>
      <c r="BF773" s="156">
        <f t="shared" si="183"/>
        <v>0</v>
      </c>
      <c r="BG773" s="156">
        <f t="shared" si="184"/>
        <v>0</v>
      </c>
      <c r="BH773" s="156">
        <f t="shared" si="185"/>
        <v>0</v>
      </c>
      <c r="BI773" s="156">
        <f t="shared" si="186"/>
        <v>0</v>
      </c>
      <c r="BJ773" s="16" t="s">
        <v>88</v>
      </c>
      <c r="BK773" s="156">
        <f t="shared" si="187"/>
        <v>0</v>
      </c>
      <c r="BL773" s="16" t="s">
        <v>396</v>
      </c>
      <c r="BM773" s="155" t="s">
        <v>11997</v>
      </c>
    </row>
    <row r="774" spans="2:65" s="1" customFormat="1" ht="16.5" customHeight="1">
      <c r="B774" s="142"/>
      <c r="C774" s="179" t="s">
        <v>6402</v>
      </c>
      <c r="D774" s="179" t="s">
        <v>454</v>
      </c>
      <c r="E774" s="180" t="s">
        <v>11998</v>
      </c>
      <c r="F774" s="181" t="s">
        <v>11999</v>
      </c>
      <c r="G774" s="182" t="s">
        <v>467</v>
      </c>
      <c r="H774" s="183">
        <v>1</v>
      </c>
      <c r="I774" s="184"/>
      <c r="J774" s="185">
        <f t="shared" si="178"/>
        <v>0</v>
      </c>
      <c r="K774" s="186"/>
      <c r="L774" s="187"/>
      <c r="M774" s="188" t="s">
        <v>1</v>
      </c>
      <c r="N774" s="189" t="s">
        <v>42</v>
      </c>
      <c r="P774" s="153">
        <f t="shared" si="179"/>
        <v>0</v>
      </c>
      <c r="Q774" s="153">
        <v>0</v>
      </c>
      <c r="R774" s="153">
        <f t="shared" si="180"/>
        <v>0</v>
      </c>
      <c r="S774" s="153">
        <v>0</v>
      </c>
      <c r="T774" s="154">
        <f t="shared" si="181"/>
        <v>0</v>
      </c>
      <c r="AR774" s="155" t="s">
        <v>481</v>
      </c>
      <c r="AT774" s="155" t="s">
        <v>454</v>
      </c>
      <c r="AU774" s="155" t="s">
        <v>88</v>
      </c>
      <c r="AY774" s="16" t="s">
        <v>317</v>
      </c>
      <c r="BE774" s="156">
        <f t="shared" si="182"/>
        <v>0</v>
      </c>
      <c r="BF774" s="156">
        <f t="shared" si="183"/>
        <v>0</v>
      </c>
      <c r="BG774" s="156">
        <f t="shared" si="184"/>
        <v>0</v>
      </c>
      <c r="BH774" s="156">
        <f t="shared" si="185"/>
        <v>0</v>
      </c>
      <c r="BI774" s="156">
        <f t="shared" si="186"/>
        <v>0</v>
      </c>
      <c r="BJ774" s="16" t="s">
        <v>88</v>
      </c>
      <c r="BK774" s="156">
        <f t="shared" si="187"/>
        <v>0</v>
      </c>
      <c r="BL774" s="16" t="s">
        <v>396</v>
      </c>
      <c r="BM774" s="155" t="s">
        <v>12000</v>
      </c>
    </row>
    <row r="775" spans="2:65" s="1" customFormat="1" ht="16.5" customHeight="1">
      <c r="B775" s="142"/>
      <c r="C775" s="179" t="s">
        <v>6406</v>
      </c>
      <c r="D775" s="179" t="s">
        <v>454</v>
      </c>
      <c r="E775" s="180" t="s">
        <v>12001</v>
      </c>
      <c r="F775" s="181" t="s">
        <v>12002</v>
      </c>
      <c r="G775" s="182" t="s">
        <v>467</v>
      </c>
      <c r="H775" s="183">
        <v>1</v>
      </c>
      <c r="I775" s="184"/>
      <c r="J775" s="185">
        <f t="shared" si="178"/>
        <v>0</v>
      </c>
      <c r="K775" s="186"/>
      <c r="L775" s="187"/>
      <c r="M775" s="188" t="s">
        <v>1</v>
      </c>
      <c r="N775" s="189" t="s">
        <v>42</v>
      </c>
      <c r="P775" s="153">
        <f t="shared" si="179"/>
        <v>0</v>
      </c>
      <c r="Q775" s="153">
        <v>0</v>
      </c>
      <c r="R775" s="153">
        <f t="shared" si="180"/>
        <v>0</v>
      </c>
      <c r="S775" s="153">
        <v>0</v>
      </c>
      <c r="T775" s="154">
        <f t="shared" si="181"/>
        <v>0</v>
      </c>
      <c r="AR775" s="155" t="s">
        <v>481</v>
      </c>
      <c r="AT775" s="155" t="s">
        <v>454</v>
      </c>
      <c r="AU775" s="155" t="s">
        <v>88</v>
      </c>
      <c r="AY775" s="16" t="s">
        <v>317</v>
      </c>
      <c r="BE775" s="156">
        <f t="shared" si="182"/>
        <v>0</v>
      </c>
      <c r="BF775" s="156">
        <f t="shared" si="183"/>
        <v>0</v>
      </c>
      <c r="BG775" s="156">
        <f t="shared" si="184"/>
        <v>0</v>
      </c>
      <c r="BH775" s="156">
        <f t="shared" si="185"/>
        <v>0</v>
      </c>
      <c r="BI775" s="156">
        <f t="shared" si="186"/>
        <v>0</v>
      </c>
      <c r="BJ775" s="16" t="s">
        <v>88</v>
      </c>
      <c r="BK775" s="156">
        <f t="shared" si="187"/>
        <v>0</v>
      </c>
      <c r="BL775" s="16" t="s">
        <v>396</v>
      </c>
      <c r="BM775" s="155" t="s">
        <v>12003</v>
      </c>
    </row>
    <row r="776" spans="2:65" s="1" customFormat="1" ht="16.5" customHeight="1">
      <c r="B776" s="142"/>
      <c r="C776" s="179" t="s">
        <v>6410</v>
      </c>
      <c r="D776" s="179" t="s">
        <v>454</v>
      </c>
      <c r="E776" s="180" t="s">
        <v>12004</v>
      </c>
      <c r="F776" s="181" t="s">
        <v>12005</v>
      </c>
      <c r="G776" s="182" t="s">
        <v>467</v>
      </c>
      <c r="H776" s="183">
        <v>1</v>
      </c>
      <c r="I776" s="184"/>
      <c r="J776" s="185">
        <f t="shared" si="178"/>
        <v>0</v>
      </c>
      <c r="K776" s="186"/>
      <c r="L776" s="187"/>
      <c r="M776" s="188" t="s">
        <v>1</v>
      </c>
      <c r="N776" s="189" t="s">
        <v>42</v>
      </c>
      <c r="P776" s="153">
        <f t="shared" si="179"/>
        <v>0</v>
      </c>
      <c r="Q776" s="153">
        <v>0</v>
      </c>
      <c r="R776" s="153">
        <f t="shared" si="180"/>
        <v>0</v>
      </c>
      <c r="S776" s="153">
        <v>0</v>
      </c>
      <c r="T776" s="154">
        <f t="shared" si="181"/>
        <v>0</v>
      </c>
      <c r="AR776" s="155" t="s">
        <v>481</v>
      </c>
      <c r="AT776" s="155" t="s">
        <v>454</v>
      </c>
      <c r="AU776" s="155" t="s">
        <v>88</v>
      </c>
      <c r="AY776" s="16" t="s">
        <v>317</v>
      </c>
      <c r="BE776" s="156">
        <f t="shared" si="182"/>
        <v>0</v>
      </c>
      <c r="BF776" s="156">
        <f t="shared" si="183"/>
        <v>0</v>
      </c>
      <c r="BG776" s="156">
        <f t="shared" si="184"/>
        <v>0</v>
      </c>
      <c r="BH776" s="156">
        <f t="shared" si="185"/>
        <v>0</v>
      </c>
      <c r="BI776" s="156">
        <f t="shared" si="186"/>
        <v>0</v>
      </c>
      <c r="BJ776" s="16" t="s">
        <v>88</v>
      </c>
      <c r="BK776" s="156">
        <f t="shared" si="187"/>
        <v>0</v>
      </c>
      <c r="BL776" s="16" t="s">
        <v>396</v>
      </c>
      <c r="BM776" s="155" t="s">
        <v>12006</v>
      </c>
    </row>
    <row r="777" spans="2:65" s="1" customFormat="1" ht="16.5" customHeight="1">
      <c r="B777" s="142"/>
      <c r="C777" s="179" t="s">
        <v>6414</v>
      </c>
      <c r="D777" s="179" t="s">
        <v>454</v>
      </c>
      <c r="E777" s="180" t="s">
        <v>12007</v>
      </c>
      <c r="F777" s="181" t="s">
        <v>12008</v>
      </c>
      <c r="G777" s="182" t="s">
        <v>467</v>
      </c>
      <c r="H777" s="183">
        <v>2</v>
      </c>
      <c r="I777" s="184"/>
      <c r="J777" s="185">
        <f t="shared" si="178"/>
        <v>0</v>
      </c>
      <c r="K777" s="186"/>
      <c r="L777" s="187"/>
      <c r="M777" s="188" t="s">
        <v>1</v>
      </c>
      <c r="N777" s="189" t="s">
        <v>42</v>
      </c>
      <c r="P777" s="153">
        <f t="shared" si="179"/>
        <v>0</v>
      </c>
      <c r="Q777" s="153">
        <v>0</v>
      </c>
      <c r="R777" s="153">
        <f t="shared" si="180"/>
        <v>0</v>
      </c>
      <c r="S777" s="153">
        <v>0</v>
      </c>
      <c r="T777" s="154">
        <f t="shared" si="181"/>
        <v>0</v>
      </c>
      <c r="AR777" s="155" t="s">
        <v>481</v>
      </c>
      <c r="AT777" s="155" t="s">
        <v>454</v>
      </c>
      <c r="AU777" s="155" t="s">
        <v>88</v>
      </c>
      <c r="AY777" s="16" t="s">
        <v>317</v>
      </c>
      <c r="BE777" s="156">
        <f t="shared" si="182"/>
        <v>0</v>
      </c>
      <c r="BF777" s="156">
        <f t="shared" si="183"/>
        <v>0</v>
      </c>
      <c r="BG777" s="156">
        <f t="shared" si="184"/>
        <v>0</v>
      </c>
      <c r="BH777" s="156">
        <f t="shared" si="185"/>
        <v>0</v>
      </c>
      <c r="BI777" s="156">
        <f t="shared" si="186"/>
        <v>0</v>
      </c>
      <c r="BJ777" s="16" t="s">
        <v>88</v>
      </c>
      <c r="BK777" s="156">
        <f t="shared" si="187"/>
        <v>0</v>
      </c>
      <c r="BL777" s="16" t="s">
        <v>396</v>
      </c>
      <c r="BM777" s="155" t="s">
        <v>12009</v>
      </c>
    </row>
    <row r="778" spans="2:65" s="1" customFormat="1" ht="16.5" customHeight="1">
      <c r="B778" s="142"/>
      <c r="C778" s="179" t="s">
        <v>6418</v>
      </c>
      <c r="D778" s="179" t="s">
        <v>454</v>
      </c>
      <c r="E778" s="180" t="s">
        <v>12010</v>
      </c>
      <c r="F778" s="181" t="s">
        <v>12011</v>
      </c>
      <c r="G778" s="182" t="s">
        <v>467</v>
      </c>
      <c r="H778" s="183">
        <v>2</v>
      </c>
      <c r="I778" s="184"/>
      <c r="J778" s="185">
        <f t="shared" si="178"/>
        <v>0</v>
      </c>
      <c r="K778" s="186"/>
      <c r="L778" s="187"/>
      <c r="M778" s="188" t="s">
        <v>1</v>
      </c>
      <c r="N778" s="189" t="s">
        <v>42</v>
      </c>
      <c r="P778" s="153">
        <f t="shared" si="179"/>
        <v>0</v>
      </c>
      <c r="Q778" s="153">
        <v>0</v>
      </c>
      <c r="R778" s="153">
        <f t="shared" si="180"/>
        <v>0</v>
      </c>
      <c r="S778" s="153">
        <v>0</v>
      </c>
      <c r="T778" s="154">
        <f t="shared" si="181"/>
        <v>0</v>
      </c>
      <c r="AR778" s="155" t="s">
        <v>481</v>
      </c>
      <c r="AT778" s="155" t="s">
        <v>454</v>
      </c>
      <c r="AU778" s="155" t="s">
        <v>88</v>
      </c>
      <c r="AY778" s="16" t="s">
        <v>317</v>
      </c>
      <c r="BE778" s="156">
        <f t="shared" si="182"/>
        <v>0</v>
      </c>
      <c r="BF778" s="156">
        <f t="shared" si="183"/>
        <v>0</v>
      </c>
      <c r="BG778" s="156">
        <f t="shared" si="184"/>
        <v>0</v>
      </c>
      <c r="BH778" s="156">
        <f t="shared" si="185"/>
        <v>0</v>
      </c>
      <c r="BI778" s="156">
        <f t="shared" si="186"/>
        <v>0</v>
      </c>
      <c r="BJ778" s="16" t="s">
        <v>88</v>
      </c>
      <c r="BK778" s="156">
        <f t="shared" si="187"/>
        <v>0</v>
      </c>
      <c r="BL778" s="16" t="s">
        <v>396</v>
      </c>
      <c r="BM778" s="155" t="s">
        <v>12012</v>
      </c>
    </row>
    <row r="779" spans="2:65" s="1" customFormat="1" ht="16.5" customHeight="1">
      <c r="B779" s="142"/>
      <c r="C779" s="179" t="s">
        <v>6422</v>
      </c>
      <c r="D779" s="179" t="s">
        <v>454</v>
      </c>
      <c r="E779" s="180" t="s">
        <v>12013</v>
      </c>
      <c r="F779" s="181" t="s">
        <v>12014</v>
      </c>
      <c r="G779" s="182" t="s">
        <v>467</v>
      </c>
      <c r="H779" s="183">
        <v>2</v>
      </c>
      <c r="I779" s="184"/>
      <c r="J779" s="185">
        <f t="shared" si="178"/>
        <v>0</v>
      </c>
      <c r="K779" s="186"/>
      <c r="L779" s="187"/>
      <c r="M779" s="188" t="s">
        <v>1</v>
      </c>
      <c r="N779" s="189" t="s">
        <v>42</v>
      </c>
      <c r="P779" s="153">
        <f t="shared" si="179"/>
        <v>0</v>
      </c>
      <c r="Q779" s="153">
        <v>0</v>
      </c>
      <c r="R779" s="153">
        <f t="shared" si="180"/>
        <v>0</v>
      </c>
      <c r="S779" s="153">
        <v>0</v>
      </c>
      <c r="T779" s="154">
        <f t="shared" si="181"/>
        <v>0</v>
      </c>
      <c r="AR779" s="155" t="s">
        <v>481</v>
      </c>
      <c r="AT779" s="155" t="s">
        <v>454</v>
      </c>
      <c r="AU779" s="155" t="s">
        <v>88</v>
      </c>
      <c r="AY779" s="16" t="s">
        <v>317</v>
      </c>
      <c r="BE779" s="156">
        <f t="shared" si="182"/>
        <v>0</v>
      </c>
      <c r="BF779" s="156">
        <f t="shared" si="183"/>
        <v>0</v>
      </c>
      <c r="BG779" s="156">
        <f t="shared" si="184"/>
        <v>0</v>
      </c>
      <c r="BH779" s="156">
        <f t="shared" si="185"/>
        <v>0</v>
      </c>
      <c r="BI779" s="156">
        <f t="shared" si="186"/>
        <v>0</v>
      </c>
      <c r="BJ779" s="16" t="s">
        <v>88</v>
      </c>
      <c r="BK779" s="156">
        <f t="shared" si="187"/>
        <v>0</v>
      </c>
      <c r="BL779" s="16" t="s">
        <v>396</v>
      </c>
      <c r="BM779" s="155" t="s">
        <v>12015</v>
      </c>
    </row>
    <row r="780" spans="2:65" s="1" customFormat="1" ht="16.5" customHeight="1">
      <c r="B780" s="142"/>
      <c r="C780" s="179" t="s">
        <v>6426</v>
      </c>
      <c r="D780" s="179" t="s">
        <v>454</v>
      </c>
      <c r="E780" s="180" t="s">
        <v>12016</v>
      </c>
      <c r="F780" s="181" t="s">
        <v>12017</v>
      </c>
      <c r="G780" s="182" t="s">
        <v>467</v>
      </c>
      <c r="H780" s="183">
        <v>2</v>
      </c>
      <c r="I780" s="184"/>
      <c r="J780" s="185">
        <f t="shared" si="178"/>
        <v>0</v>
      </c>
      <c r="K780" s="186"/>
      <c r="L780" s="187"/>
      <c r="M780" s="188" t="s">
        <v>1</v>
      </c>
      <c r="N780" s="189" t="s">
        <v>42</v>
      </c>
      <c r="P780" s="153">
        <f t="shared" si="179"/>
        <v>0</v>
      </c>
      <c r="Q780" s="153">
        <v>0</v>
      </c>
      <c r="R780" s="153">
        <f t="shared" si="180"/>
        <v>0</v>
      </c>
      <c r="S780" s="153">
        <v>0</v>
      </c>
      <c r="T780" s="154">
        <f t="shared" si="181"/>
        <v>0</v>
      </c>
      <c r="AR780" s="155" t="s">
        <v>481</v>
      </c>
      <c r="AT780" s="155" t="s">
        <v>454</v>
      </c>
      <c r="AU780" s="155" t="s">
        <v>88</v>
      </c>
      <c r="AY780" s="16" t="s">
        <v>317</v>
      </c>
      <c r="BE780" s="156">
        <f t="shared" si="182"/>
        <v>0</v>
      </c>
      <c r="BF780" s="156">
        <f t="shared" si="183"/>
        <v>0</v>
      </c>
      <c r="BG780" s="156">
        <f t="shared" si="184"/>
        <v>0</v>
      </c>
      <c r="BH780" s="156">
        <f t="shared" si="185"/>
        <v>0</v>
      </c>
      <c r="BI780" s="156">
        <f t="shared" si="186"/>
        <v>0</v>
      </c>
      <c r="BJ780" s="16" t="s">
        <v>88</v>
      </c>
      <c r="BK780" s="156">
        <f t="shared" si="187"/>
        <v>0</v>
      </c>
      <c r="BL780" s="16" t="s">
        <v>396</v>
      </c>
      <c r="BM780" s="155" t="s">
        <v>12018</v>
      </c>
    </row>
    <row r="781" spans="2:65" s="1" customFormat="1" ht="16.5" customHeight="1">
      <c r="B781" s="142"/>
      <c r="C781" s="179" t="s">
        <v>6430</v>
      </c>
      <c r="D781" s="179" t="s">
        <v>454</v>
      </c>
      <c r="E781" s="180" t="s">
        <v>12019</v>
      </c>
      <c r="F781" s="181" t="s">
        <v>12020</v>
      </c>
      <c r="G781" s="182" t="s">
        <v>467</v>
      </c>
      <c r="H781" s="183">
        <v>2</v>
      </c>
      <c r="I781" s="184"/>
      <c r="J781" s="185">
        <f t="shared" si="178"/>
        <v>0</v>
      </c>
      <c r="K781" s="186"/>
      <c r="L781" s="187"/>
      <c r="M781" s="188" t="s">
        <v>1</v>
      </c>
      <c r="N781" s="189" t="s">
        <v>42</v>
      </c>
      <c r="P781" s="153">
        <f t="shared" si="179"/>
        <v>0</v>
      </c>
      <c r="Q781" s="153">
        <v>0</v>
      </c>
      <c r="R781" s="153">
        <f t="shared" si="180"/>
        <v>0</v>
      </c>
      <c r="S781" s="153">
        <v>0</v>
      </c>
      <c r="T781" s="154">
        <f t="shared" si="181"/>
        <v>0</v>
      </c>
      <c r="AR781" s="155" t="s">
        <v>481</v>
      </c>
      <c r="AT781" s="155" t="s">
        <v>454</v>
      </c>
      <c r="AU781" s="155" t="s">
        <v>88</v>
      </c>
      <c r="AY781" s="16" t="s">
        <v>317</v>
      </c>
      <c r="BE781" s="156">
        <f t="shared" si="182"/>
        <v>0</v>
      </c>
      <c r="BF781" s="156">
        <f t="shared" si="183"/>
        <v>0</v>
      </c>
      <c r="BG781" s="156">
        <f t="shared" si="184"/>
        <v>0</v>
      </c>
      <c r="BH781" s="156">
        <f t="shared" si="185"/>
        <v>0</v>
      </c>
      <c r="BI781" s="156">
        <f t="shared" si="186"/>
        <v>0</v>
      </c>
      <c r="BJ781" s="16" t="s">
        <v>88</v>
      </c>
      <c r="BK781" s="156">
        <f t="shared" si="187"/>
        <v>0</v>
      </c>
      <c r="BL781" s="16" t="s">
        <v>396</v>
      </c>
      <c r="BM781" s="155" t="s">
        <v>12021</v>
      </c>
    </row>
    <row r="782" spans="2:65" s="1" customFormat="1" ht="16.5" customHeight="1">
      <c r="B782" s="142"/>
      <c r="C782" s="179" t="s">
        <v>6434</v>
      </c>
      <c r="D782" s="179" t="s">
        <v>454</v>
      </c>
      <c r="E782" s="180" t="s">
        <v>12022</v>
      </c>
      <c r="F782" s="181" t="s">
        <v>12023</v>
      </c>
      <c r="G782" s="182" t="s">
        <v>467</v>
      </c>
      <c r="H782" s="183">
        <v>1</v>
      </c>
      <c r="I782" s="184"/>
      <c r="J782" s="185">
        <f t="shared" si="178"/>
        <v>0</v>
      </c>
      <c r="K782" s="186"/>
      <c r="L782" s="187"/>
      <c r="M782" s="188" t="s">
        <v>1</v>
      </c>
      <c r="N782" s="189" t="s">
        <v>42</v>
      </c>
      <c r="P782" s="153">
        <f t="shared" si="179"/>
        <v>0</v>
      </c>
      <c r="Q782" s="153">
        <v>0</v>
      </c>
      <c r="R782" s="153">
        <f t="shared" si="180"/>
        <v>0</v>
      </c>
      <c r="S782" s="153">
        <v>0</v>
      </c>
      <c r="T782" s="154">
        <f t="shared" si="181"/>
        <v>0</v>
      </c>
      <c r="AR782" s="155" t="s">
        <v>481</v>
      </c>
      <c r="AT782" s="155" t="s">
        <v>454</v>
      </c>
      <c r="AU782" s="155" t="s">
        <v>88</v>
      </c>
      <c r="AY782" s="16" t="s">
        <v>317</v>
      </c>
      <c r="BE782" s="156">
        <f t="shared" si="182"/>
        <v>0</v>
      </c>
      <c r="BF782" s="156">
        <f t="shared" si="183"/>
        <v>0</v>
      </c>
      <c r="BG782" s="156">
        <f t="shared" si="184"/>
        <v>0</v>
      </c>
      <c r="BH782" s="156">
        <f t="shared" si="185"/>
        <v>0</v>
      </c>
      <c r="BI782" s="156">
        <f t="shared" si="186"/>
        <v>0</v>
      </c>
      <c r="BJ782" s="16" t="s">
        <v>88</v>
      </c>
      <c r="BK782" s="156">
        <f t="shared" si="187"/>
        <v>0</v>
      </c>
      <c r="BL782" s="16" t="s">
        <v>396</v>
      </c>
      <c r="BM782" s="155" t="s">
        <v>12024</v>
      </c>
    </row>
    <row r="783" spans="2:65" s="1" customFormat="1" ht="16.5" customHeight="1">
      <c r="B783" s="142"/>
      <c r="C783" s="179" t="s">
        <v>6438</v>
      </c>
      <c r="D783" s="179" t="s">
        <v>454</v>
      </c>
      <c r="E783" s="180" t="s">
        <v>12025</v>
      </c>
      <c r="F783" s="181" t="s">
        <v>12026</v>
      </c>
      <c r="G783" s="182" t="s">
        <v>467</v>
      </c>
      <c r="H783" s="183">
        <v>1</v>
      </c>
      <c r="I783" s="184"/>
      <c r="J783" s="185">
        <f t="shared" si="178"/>
        <v>0</v>
      </c>
      <c r="K783" s="186"/>
      <c r="L783" s="187"/>
      <c r="M783" s="188" t="s">
        <v>1</v>
      </c>
      <c r="N783" s="189" t="s">
        <v>42</v>
      </c>
      <c r="P783" s="153">
        <f t="shared" si="179"/>
        <v>0</v>
      </c>
      <c r="Q783" s="153">
        <v>0</v>
      </c>
      <c r="R783" s="153">
        <f t="shared" si="180"/>
        <v>0</v>
      </c>
      <c r="S783" s="153">
        <v>0</v>
      </c>
      <c r="T783" s="154">
        <f t="shared" si="181"/>
        <v>0</v>
      </c>
      <c r="AR783" s="155" t="s">
        <v>481</v>
      </c>
      <c r="AT783" s="155" t="s">
        <v>454</v>
      </c>
      <c r="AU783" s="155" t="s">
        <v>88</v>
      </c>
      <c r="AY783" s="16" t="s">
        <v>317</v>
      </c>
      <c r="BE783" s="156">
        <f t="shared" si="182"/>
        <v>0</v>
      </c>
      <c r="BF783" s="156">
        <f t="shared" si="183"/>
        <v>0</v>
      </c>
      <c r="BG783" s="156">
        <f t="shared" si="184"/>
        <v>0</v>
      </c>
      <c r="BH783" s="156">
        <f t="shared" si="185"/>
        <v>0</v>
      </c>
      <c r="BI783" s="156">
        <f t="shared" si="186"/>
        <v>0</v>
      </c>
      <c r="BJ783" s="16" t="s">
        <v>88</v>
      </c>
      <c r="BK783" s="156">
        <f t="shared" si="187"/>
        <v>0</v>
      </c>
      <c r="BL783" s="16" t="s">
        <v>396</v>
      </c>
      <c r="BM783" s="155" t="s">
        <v>12027</v>
      </c>
    </row>
    <row r="784" spans="2:65" s="1" customFormat="1" ht="16.5" customHeight="1">
      <c r="B784" s="142"/>
      <c r="C784" s="179" t="s">
        <v>6442</v>
      </c>
      <c r="D784" s="179" t="s">
        <v>454</v>
      </c>
      <c r="E784" s="180" t="s">
        <v>12028</v>
      </c>
      <c r="F784" s="181" t="s">
        <v>12029</v>
      </c>
      <c r="G784" s="182" t="s">
        <v>467</v>
      </c>
      <c r="H784" s="183">
        <v>2</v>
      </c>
      <c r="I784" s="184"/>
      <c r="J784" s="185">
        <f t="shared" si="178"/>
        <v>0</v>
      </c>
      <c r="K784" s="186"/>
      <c r="L784" s="187"/>
      <c r="M784" s="188" t="s">
        <v>1</v>
      </c>
      <c r="N784" s="189" t="s">
        <v>42</v>
      </c>
      <c r="P784" s="153">
        <f t="shared" si="179"/>
        <v>0</v>
      </c>
      <c r="Q784" s="153">
        <v>0</v>
      </c>
      <c r="R784" s="153">
        <f t="shared" si="180"/>
        <v>0</v>
      </c>
      <c r="S784" s="153">
        <v>0</v>
      </c>
      <c r="T784" s="154">
        <f t="shared" si="181"/>
        <v>0</v>
      </c>
      <c r="AR784" s="155" t="s">
        <v>481</v>
      </c>
      <c r="AT784" s="155" t="s">
        <v>454</v>
      </c>
      <c r="AU784" s="155" t="s">
        <v>88</v>
      </c>
      <c r="AY784" s="16" t="s">
        <v>317</v>
      </c>
      <c r="BE784" s="156">
        <f t="shared" si="182"/>
        <v>0</v>
      </c>
      <c r="BF784" s="156">
        <f t="shared" si="183"/>
        <v>0</v>
      </c>
      <c r="BG784" s="156">
        <f t="shared" si="184"/>
        <v>0</v>
      </c>
      <c r="BH784" s="156">
        <f t="shared" si="185"/>
        <v>0</v>
      </c>
      <c r="BI784" s="156">
        <f t="shared" si="186"/>
        <v>0</v>
      </c>
      <c r="BJ784" s="16" t="s">
        <v>88</v>
      </c>
      <c r="BK784" s="156">
        <f t="shared" si="187"/>
        <v>0</v>
      </c>
      <c r="BL784" s="16" t="s">
        <v>396</v>
      </c>
      <c r="BM784" s="155" t="s">
        <v>12030</v>
      </c>
    </row>
    <row r="785" spans="2:65" s="1" customFormat="1" ht="16.5" customHeight="1">
      <c r="B785" s="142"/>
      <c r="C785" s="179" t="s">
        <v>6446</v>
      </c>
      <c r="D785" s="179" t="s">
        <v>454</v>
      </c>
      <c r="E785" s="180" t="s">
        <v>12031</v>
      </c>
      <c r="F785" s="181" t="s">
        <v>12032</v>
      </c>
      <c r="G785" s="182" t="s">
        <v>467</v>
      </c>
      <c r="H785" s="183">
        <v>3</v>
      </c>
      <c r="I785" s="184"/>
      <c r="J785" s="185">
        <f t="shared" si="178"/>
        <v>0</v>
      </c>
      <c r="K785" s="186"/>
      <c r="L785" s="187"/>
      <c r="M785" s="188" t="s">
        <v>1</v>
      </c>
      <c r="N785" s="189" t="s">
        <v>42</v>
      </c>
      <c r="P785" s="153">
        <f t="shared" si="179"/>
        <v>0</v>
      </c>
      <c r="Q785" s="153">
        <v>0</v>
      </c>
      <c r="R785" s="153">
        <f t="shared" si="180"/>
        <v>0</v>
      </c>
      <c r="S785" s="153">
        <v>0</v>
      </c>
      <c r="T785" s="154">
        <f t="shared" si="181"/>
        <v>0</v>
      </c>
      <c r="AR785" s="155" t="s">
        <v>481</v>
      </c>
      <c r="AT785" s="155" t="s">
        <v>454</v>
      </c>
      <c r="AU785" s="155" t="s">
        <v>88</v>
      </c>
      <c r="AY785" s="16" t="s">
        <v>317</v>
      </c>
      <c r="BE785" s="156">
        <f t="shared" si="182"/>
        <v>0</v>
      </c>
      <c r="BF785" s="156">
        <f t="shared" si="183"/>
        <v>0</v>
      </c>
      <c r="BG785" s="156">
        <f t="shared" si="184"/>
        <v>0</v>
      </c>
      <c r="BH785" s="156">
        <f t="shared" si="185"/>
        <v>0</v>
      </c>
      <c r="BI785" s="156">
        <f t="shared" si="186"/>
        <v>0</v>
      </c>
      <c r="BJ785" s="16" t="s">
        <v>88</v>
      </c>
      <c r="BK785" s="156">
        <f t="shared" si="187"/>
        <v>0</v>
      </c>
      <c r="BL785" s="16" t="s">
        <v>396</v>
      </c>
      <c r="BM785" s="155" t="s">
        <v>12033</v>
      </c>
    </row>
    <row r="786" spans="2:65" s="1" customFormat="1" ht="16.5" customHeight="1">
      <c r="B786" s="142"/>
      <c r="C786" s="179" t="s">
        <v>6450</v>
      </c>
      <c r="D786" s="179" t="s">
        <v>454</v>
      </c>
      <c r="E786" s="180" t="s">
        <v>12034</v>
      </c>
      <c r="F786" s="181" t="s">
        <v>12035</v>
      </c>
      <c r="G786" s="182" t="s">
        <v>467</v>
      </c>
      <c r="H786" s="183">
        <v>1</v>
      </c>
      <c r="I786" s="184"/>
      <c r="J786" s="185">
        <f t="shared" si="178"/>
        <v>0</v>
      </c>
      <c r="K786" s="186"/>
      <c r="L786" s="187"/>
      <c r="M786" s="188" t="s">
        <v>1</v>
      </c>
      <c r="N786" s="189" t="s">
        <v>42</v>
      </c>
      <c r="P786" s="153">
        <f t="shared" si="179"/>
        <v>0</v>
      </c>
      <c r="Q786" s="153">
        <v>0</v>
      </c>
      <c r="R786" s="153">
        <f t="shared" si="180"/>
        <v>0</v>
      </c>
      <c r="S786" s="153">
        <v>0</v>
      </c>
      <c r="T786" s="154">
        <f t="shared" si="181"/>
        <v>0</v>
      </c>
      <c r="AR786" s="155" t="s">
        <v>481</v>
      </c>
      <c r="AT786" s="155" t="s">
        <v>454</v>
      </c>
      <c r="AU786" s="155" t="s">
        <v>88</v>
      </c>
      <c r="AY786" s="16" t="s">
        <v>317</v>
      </c>
      <c r="BE786" s="156">
        <f t="shared" si="182"/>
        <v>0</v>
      </c>
      <c r="BF786" s="156">
        <f t="shared" si="183"/>
        <v>0</v>
      </c>
      <c r="BG786" s="156">
        <f t="shared" si="184"/>
        <v>0</v>
      </c>
      <c r="BH786" s="156">
        <f t="shared" si="185"/>
        <v>0</v>
      </c>
      <c r="BI786" s="156">
        <f t="shared" si="186"/>
        <v>0</v>
      </c>
      <c r="BJ786" s="16" t="s">
        <v>88</v>
      </c>
      <c r="BK786" s="156">
        <f t="shared" si="187"/>
        <v>0</v>
      </c>
      <c r="BL786" s="16" t="s">
        <v>396</v>
      </c>
      <c r="BM786" s="155" t="s">
        <v>12036</v>
      </c>
    </row>
    <row r="787" spans="2:65" s="1" customFormat="1" ht="16.5" customHeight="1">
      <c r="B787" s="142"/>
      <c r="C787" s="179" t="s">
        <v>6454</v>
      </c>
      <c r="D787" s="179" t="s">
        <v>454</v>
      </c>
      <c r="E787" s="180" t="s">
        <v>12037</v>
      </c>
      <c r="F787" s="181" t="s">
        <v>12038</v>
      </c>
      <c r="G787" s="182" t="s">
        <v>467</v>
      </c>
      <c r="H787" s="183">
        <v>68</v>
      </c>
      <c r="I787" s="184"/>
      <c r="J787" s="185">
        <f t="shared" si="178"/>
        <v>0</v>
      </c>
      <c r="K787" s="186"/>
      <c r="L787" s="187"/>
      <c r="M787" s="188" t="s">
        <v>1</v>
      </c>
      <c r="N787" s="189" t="s">
        <v>42</v>
      </c>
      <c r="P787" s="153">
        <f t="shared" si="179"/>
        <v>0</v>
      </c>
      <c r="Q787" s="153">
        <v>0</v>
      </c>
      <c r="R787" s="153">
        <f t="shared" si="180"/>
        <v>0</v>
      </c>
      <c r="S787" s="153">
        <v>0</v>
      </c>
      <c r="T787" s="154">
        <f t="shared" si="181"/>
        <v>0</v>
      </c>
      <c r="AR787" s="155" t="s">
        <v>481</v>
      </c>
      <c r="AT787" s="155" t="s">
        <v>454</v>
      </c>
      <c r="AU787" s="155" t="s">
        <v>88</v>
      </c>
      <c r="AY787" s="16" t="s">
        <v>317</v>
      </c>
      <c r="BE787" s="156">
        <f t="shared" si="182"/>
        <v>0</v>
      </c>
      <c r="BF787" s="156">
        <f t="shared" si="183"/>
        <v>0</v>
      </c>
      <c r="BG787" s="156">
        <f t="shared" si="184"/>
        <v>0</v>
      </c>
      <c r="BH787" s="156">
        <f t="shared" si="185"/>
        <v>0</v>
      </c>
      <c r="BI787" s="156">
        <f t="shared" si="186"/>
        <v>0</v>
      </c>
      <c r="BJ787" s="16" t="s">
        <v>88</v>
      </c>
      <c r="BK787" s="156">
        <f t="shared" si="187"/>
        <v>0</v>
      </c>
      <c r="BL787" s="16" t="s">
        <v>396</v>
      </c>
      <c r="BM787" s="155" t="s">
        <v>12039</v>
      </c>
    </row>
    <row r="788" spans="2:65" s="1" customFormat="1" ht="16.5" customHeight="1">
      <c r="B788" s="142"/>
      <c r="C788" s="179" t="s">
        <v>6458</v>
      </c>
      <c r="D788" s="179" t="s">
        <v>454</v>
      </c>
      <c r="E788" s="180" t="s">
        <v>12040</v>
      </c>
      <c r="F788" s="181" t="s">
        <v>12041</v>
      </c>
      <c r="G788" s="182" t="s">
        <v>467</v>
      </c>
      <c r="H788" s="183">
        <v>27</v>
      </c>
      <c r="I788" s="184"/>
      <c r="J788" s="185">
        <f t="shared" si="178"/>
        <v>0</v>
      </c>
      <c r="K788" s="186"/>
      <c r="L788" s="187"/>
      <c r="M788" s="188" t="s">
        <v>1</v>
      </c>
      <c r="N788" s="189" t="s">
        <v>42</v>
      </c>
      <c r="P788" s="153">
        <f t="shared" si="179"/>
        <v>0</v>
      </c>
      <c r="Q788" s="153">
        <v>0</v>
      </c>
      <c r="R788" s="153">
        <f t="shared" si="180"/>
        <v>0</v>
      </c>
      <c r="S788" s="153">
        <v>0</v>
      </c>
      <c r="T788" s="154">
        <f t="shared" si="181"/>
        <v>0</v>
      </c>
      <c r="AR788" s="155" t="s">
        <v>481</v>
      </c>
      <c r="AT788" s="155" t="s">
        <v>454</v>
      </c>
      <c r="AU788" s="155" t="s">
        <v>88</v>
      </c>
      <c r="AY788" s="16" t="s">
        <v>317</v>
      </c>
      <c r="BE788" s="156">
        <f t="shared" si="182"/>
        <v>0</v>
      </c>
      <c r="BF788" s="156">
        <f t="shared" si="183"/>
        <v>0</v>
      </c>
      <c r="BG788" s="156">
        <f t="shared" si="184"/>
        <v>0</v>
      </c>
      <c r="BH788" s="156">
        <f t="shared" si="185"/>
        <v>0</v>
      </c>
      <c r="BI788" s="156">
        <f t="shared" si="186"/>
        <v>0</v>
      </c>
      <c r="BJ788" s="16" t="s">
        <v>88</v>
      </c>
      <c r="BK788" s="156">
        <f t="shared" si="187"/>
        <v>0</v>
      </c>
      <c r="BL788" s="16" t="s">
        <v>396</v>
      </c>
      <c r="BM788" s="155" t="s">
        <v>12042</v>
      </c>
    </row>
    <row r="789" spans="2:65" s="1" customFormat="1" ht="16.5" customHeight="1">
      <c r="B789" s="142"/>
      <c r="C789" s="179" t="s">
        <v>6462</v>
      </c>
      <c r="D789" s="179" t="s">
        <v>454</v>
      </c>
      <c r="E789" s="180" t="s">
        <v>12043</v>
      </c>
      <c r="F789" s="181" t="s">
        <v>12044</v>
      </c>
      <c r="G789" s="182" t="s">
        <v>467</v>
      </c>
      <c r="H789" s="183">
        <v>13</v>
      </c>
      <c r="I789" s="184"/>
      <c r="J789" s="185">
        <f t="shared" ref="J789:J820" si="188">ROUND(I789*H789,2)</f>
        <v>0</v>
      </c>
      <c r="K789" s="186"/>
      <c r="L789" s="187"/>
      <c r="M789" s="188" t="s">
        <v>1</v>
      </c>
      <c r="N789" s="189" t="s">
        <v>42</v>
      </c>
      <c r="P789" s="153">
        <f t="shared" ref="P789:P820" si="189">O789*H789</f>
        <v>0</v>
      </c>
      <c r="Q789" s="153">
        <v>0</v>
      </c>
      <c r="R789" s="153">
        <f t="shared" ref="R789:R820" si="190">Q789*H789</f>
        <v>0</v>
      </c>
      <c r="S789" s="153">
        <v>0</v>
      </c>
      <c r="T789" s="154">
        <f t="shared" ref="T789:T820" si="191">S789*H789</f>
        <v>0</v>
      </c>
      <c r="AR789" s="155" t="s">
        <v>481</v>
      </c>
      <c r="AT789" s="155" t="s">
        <v>454</v>
      </c>
      <c r="AU789" s="155" t="s">
        <v>88</v>
      </c>
      <c r="AY789" s="16" t="s">
        <v>317</v>
      </c>
      <c r="BE789" s="156">
        <f t="shared" ref="BE789:BE820" si="192">IF(N789="základná",J789,0)</f>
        <v>0</v>
      </c>
      <c r="BF789" s="156">
        <f t="shared" ref="BF789:BF820" si="193">IF(N789="znížená",J789,0)</f>
        <v>0</v>
      </c>
      <c r="BG789" s="156">
        <f t="shared" ref="BG789:BG820" si="194">IF(N789="zákl. prenesená",J789,0)</f>
        <v>0</v>
      </c>
      <c r="BH789" s="156">
        <f t="shared" ref="BH789:BH820" si="195">IF(N789="zníž. prenesená",J789,0)</f>
        <v>0</v>
      </c>
      <c r="BI789" s="156">
        <f t="shared" ref="BI789:BI820" si="196">IF(N789="nulová",J789,0)</f>
        <v>0</v>
      </c>
      <c r="BJ789" s="16" t="s">
        <v>88</v>
      </c>
      <c r="BK789" s="156">
        <f t="shared" ref="BK789:BK820" si="197">ROUND(I789*H789,2)</f>
        <v>0</v>
      </c>
      <c r="BL789" s="16" t="s">
        <v>396</v>
      </c>
      <c r="BM789" s="155" t="s">
        <v>12045</v>
      </c>
    </row>
    <row r="790" spans="2:65" s="1" customFormat="1" ht="16.5" customHeight="1">
      <c r="B790" s="142"/>
      <c r="C790" s="179" t="s">
        <v>6466</v>
      </c>
      <c r="D790" s="179" t="s">
        <v>454</v>
      </c>
      <c r="E790" s="180" t="s">
        <v>12046</v>
      </c>
      <c r="F790" s="181" t="s">
        <v>12047</v>
      </c>
      <c r="G790" s="182" t="s">
        <v>467</v>
      </c>
      <c r="H790" s="183">
        <v>6</v>
      </c>
      <c r="I790" s="184"/>
      <c r="J790" s="185">
        <f t="shared" si="188"/>
        <v>0</v>
      </c>
      <c r="K790" s="186"/>
      <c r="L790" s="187"/>
      <c r="M790" s="188" t="s">
        <v>1</v>
      </c>
      <c r="N790" s="189" t="s">
        <v>42</v>
      </c>
      <c r="P790" s="153">
        <f t="shared" si="189"/>
        <v>0</v>
      </c>
      <c r="Q790" s="153">
        <v>0</v>
      </c>
      <c r="R790" s="153">
        <f t="shared" si="190"/>
        <v>0</v>
      </c>
      <c r="S790" s="153">
        <v>0</v>
      </c>
      <c r="T790" s="154">
        <f t="shared" si="191"/>
        <v>0</v>
      </c>
      <c r="AR790" s="155" t="s">
        <v>481</v>
      </c>
      <c r="AT790" s="155" t="s">
        <v>454</v>
      </c>
      <c r="AU790" s="155" t="s">
        <v>88</v>
      </c>
      <c r="AY790" s="16" t="s">
        <v>317</v>
      </c>
      <c r="BE790" s="156">
        <f t="shared" si="192"/>
        <v>0</v>
      </c>
      <c r="BF790" s="156">
        <f t="shared" si="193"/>
        <v>0</v>
      </c>
      <c r="BG790" s="156">
        <f t="shared" si="194"/>
        <v>0</v>
      </c>
      <c r="BH790" s="156">
        <f t="shared" si="195"/>
        <v>0</v>
      </c>
      <c r="BI790" s="156">
        <f t="shared" si="196"/>
        <v>0</v>
      </c>
      <c r="BJ790" s="16" t="s">
        <v>88</v>
      </c>
      <c r="BK790" s="156">
        <f t="shared" si="197"/>
        <v>0</v>
      </c>
      <c r="BL790" s="16" t="s">
        <v>396</v>
      </c>
      <c r="BM790" s="155" t="s">
        <v>12048</v>
      </c>
    </row>
    <row r="791" spans="2:65" s="1" customFormat="1" ht="16.5" customHeight="1">
      <c r="B791" s="142"/>
      <c r="C791" s="179" t="s">
        <v>6470</v>
      </c>
      <c r="D791" s="179" t="s">
        <v>454</v>
      </c>
      <c r="E791" s="180" t="s">
        <v>12049</v>
      </c>
      <c r="F791" s="181" t="s">
        <v>12050</v>
      </c>
      <c r="G791" s="182" t="s">
        <v>467</v>
      </c>
      <c r="H791" s="183">
        <v>3</v>
      </c>
      <c r="I791" s="184"/>
      <c r="J791" s="185">
        <f t="shared" si="188"/>
        <v>0</v>
      </c>
      <c r="K791" s="186"/>
      <c r="L791" s="187"/>
      <c r="M791" s="188" t="s">
        <v>1</v>
      </c>
      <c r="N791" s="189" t="s">
        <v>42</v>
      </c>
      <c r="P791" s="153">
        <f t="shared" si="189"/>
        <v>0</v>
      </c>
      <c r="Q791" s="153">
        <v>0</v>
      </c>
      <c r="R791" s="153">
        <f t="shared" si="190"/>
        <v>0</v>
      </c>
      <c r="S791" s="153">
        <v>0</v>
      </c>
      <c r="T791" s="154">
        <f t="shared" si="191"/>
        <v>0</v>
      </c>
      <c r="AR791" s="155" t="s">
        <v>481</v>
      </c>
      <c r="AT791" s="155" t="s">
        <v>454</v>
      </c>
      <c r="AU791" s="155" t="s">
        <v>88</v>
      </c>
      <c r="AY791" s="16" t="s">
        <v>317</v>
      </c>
      <c r="BE791" s="156">
        <f t="shared" si="192"/>
        <v>0</v>
      </c>
      <c r="BF791" s="156">
        <f t="shared" si="193"/>
        <v>0</v>
      </c>
      <c r="BG791" s="156">
        <f t="shared" si="194"/>
        <v>0</v>
      </c>
      <c r="BH791" s="156">
        <f t="shared" si="195"/>
        <v>0</v>
      </c>
      <c r="BI791" s="156">
        <f t="shared" si="196"/>
        <v>0</v>
      </c>
      <c r="BJ791" s="16" t="s">
        <v>88</v>
      </c>
      <c r="BK791" s="156">
        <f t="shared" si="197"/>
        <v>0</v>
      </c>
      <c r="BL791" s="16" t="s">
        <v>396</v>
      </c>
      <c r="BM791" s="155" t="s">
        <v>12051</v>
      </c>
    </row>
    <row r="792" spans="2:65" s="1" customFormat="1" ht="16.5" customHeight="1">
      <c r="B792" s="142"/>
      <c r="C792" s="179" t="s">
        <v>6474</v>
      </c>
      <c r="D792" s="179" t="s">
        <v>454</v>
      </c>
      <c r="E792" s="180" t="s">
        <v>12052</v>
      </c>
      <c r="F792" s="181" t="s">
        <v>1</v>
      </c>
      <c r="G792" s="182" t="s">
        <v>1</v>
      </c>
      <c r="H792" s="183">
        <v>0</v>
      </c>
      <c r="I792" s="184"/>
      <c r="J792" s="185">
        <f t="shared" si="188"/>
        <v>0</v>
      </c>
      <c r="K792" s="186"/>
      <c r="L792" s="187"/>
      <c r="M792" s="188" t="s">
        <v>1</v>
      </c>
      <c r="N792" s="189" t="s">
        <v>42</v>
      </c>
      <c r="P792" s="153">
        <f t="shared" si="189"/>
        <v>0</v>
      </c>
      <c r="Q792" s="153">
        <v>0</v>
      </c>
      <c r="R792" s="153">
        <f t="shared" si="190"/>
        <v>0</v>
      </c>
      <c r="S792" s="153">
        <v>0</v>
      </c>
      <c r="T792" s="154">
        <f t="shared" si="191"/>
        <v>0</v>
      </c>
      <c r="AR792" s="155" t="s">
        <v>481</v>
      </c>
      <c r="AT792" s="155" t="s">
        <v>454</v>
      </c>
      <c r="AU792" s="155" t="s">
        <v>88</v>
      </c>
      <c r="AY792" s="16" t="s">
        <v>317</v>
      </c>
      <c r="BE792" s="156">
        <f t="shared" si="192"/>
        <v>0</v>
      </c>
      <c r="BF792" s="156">
        <f t="shared" si="193"/>
        <v>0</v>
      </c>
      <c r="BG792" s="156">
        <f t="shared" si="194"/>
        <v>0</v>
      </c>
      <c r="BH792" s="156">
        <f t="shared" si="195"/>
        <v>0</v>
      </c>
      <c r="BI792" s="156">
        <f t="shared" si="196"/>
        <v>0</v>
      </c>
      <c r="BJ792" s="16" t="s">
        <v>88</v>
      </c>
      <c r="BK792" s="156">
        <f t="shared" si="197"/>
        <v>0</v>
      </c>
      <c r="BL792" s="16" t="s">
        <v>396</v>
      </c>
      <c r="BM792" s="155" t="s">
        <v>12053</v>
      </c>
    </row>
    <row r="793" spans="2:65" s="1" customFormat="1" ht="16.5" customHeight="1">
      <c r="B793" s="142"/>
      <c r="C793" s="179" t="s">
        <v>6478</v>
      </c>
      <c r="D793" s="179" t="s">
        <v>454</v>
      </c>
      <c r="E793" s="180" t="s">
        <v>12054</v>
      </c>
      <c r="F793" s="181" t="s">
        <v>1</v>
      </c>
      <c r="G793" s="182" t="s">
        <v>1</v>
      </c>
      <c r="H793" s="183">
        <v>0</v>
      </c>
      <c r="I793" s="184"/>
      <c r="J793" s="185">
        <f t="shared" si="188"/>
        <v>0</v>
      </c>
      <c r="K793" s="186"/>
      <c r="L793" s="187"/>
      <c r="M793" s="188" t="s">
        <v>1</v>
      </c>
      <c r="N793" s="189" t="s">
        <v>42</v>
      </c>
      <c r="P793" s="153">
        <f t="shared" si="189"/>
        <v>0</v>
      </c>
      <c r="Q793" s="153">
        <v>0</v>
      </c>
      <c r="R793" s="153">
        <f t="shared" si="190"/>
        <v>0</v>
      </c>
      <c r="S793" s="153">
        <v>0</v>
      </c>
      <c r="T793" s="154">
        <f t="shared" si="191"/>
        <v>0</v>
      </c>
      <c r="AR793" s="155" t="s">
        <v>481</v>
      </c>
      <c r="AT793" s="155" t="s">
        <v>454</v>
      </c>
      <c r="AU793" s="155" t="s">
        <v>88</v>
      </c>
      <c r="AY793" s="16" t="s">
        <v>317</v>
      </c>
      <c r="BE793" s="156">
        <f t="shared" si="192"/>
        <v>0</v>
      </c>
      <c r="BF793" s="156">
        <f t="shared" si="193"/>
        <v>0</v>
      </c>
      <c r="BG793" s="156">
        <f t="shared" si="194"/>
        <v>0</v>
      </c>
      <c r="BH793" s="156">
        <f t="shared" si="195"/>
        <v>0</v>
      </c>
      <c r="BI793" s="156">
        <f t="shared" si="196"/>
        <v>0</v>
      </c>
      <c r="BJ793" s="16" t="s">
        <v>88</v>
      </c>
      <c r="BK793" s="156">
        <f t="shared" si="197"/>
        <v>0</v>
      </c>
      <c r="BL793" s="16" t="s">
        <v>396</v>
      </c>
      <c r="BM793" s="155" t="s">
        <v>12055</v>
      </c>
    </row>
    <row r="794" spans="2:65" s="1" customFormat="1" ht="16.5" customHeight="1">
      <c r="B794" s="142"/>
      <c r="C794" s="179" t="s">
        <v>6482</v>
      </c>
      <c r="D794" s="179" t="s">
        <v>454</v>
      </c>
      <c r="E794" s="180" t="s">
        <v>12056</v>
      </c>
      <c r="F794" s="181" t="s">
        <v>1</v>
      </c>
      <c r="G794" s="182" t="s">
        <v>1</v>
      </c>
      <c r="H794" s="183">
        <v>0</v>
      </c>
      <c r="I794" s="184"/>
      <c r="J794" s="185">
        <f t="shared" si="188"/>
        <v>0</v>
      </c>
      <c r="K794" s="186"/>
      <c r="L794" s="187"/>
      <c r="M794" s="188" t="s">
        <v>1</v>
      </c>
      <c r="N794" s="189" t="s">
        <v>42</v>
      </c>
      <c r="P794" s="153">
        <f t="shared" si="189"/>
        <v>0</v>
      </c>
      <c r="Q794" s="153">
        <v>0</v>
      </c>
      <c r="R794" s="153">
        <f t="shared" si="190"/>
        <v>0</v>
      </c>
      <c r="S794" s="153">
        <v>0</v>
      </c>
      <c r="T794" s="154">
        <f t="shared" si="191"/>
        <v>0</v>
      </c>
      <c r="AR794" s="155" t="s">
        <v>481</v>
      </c>
      <c r="AT794" s="155" t="s">
        <v>454</v>
      </c>
      <c r="AU794" s="155" t="s">
        <v>88</v>
      </c>
      <c r="AY794" s="16" t="s">
        <v>317</v>
      </c>
      <c r="BE794" s="156">
        <f t="shared" si="192"/>
        <v>0</v>
      </c>
      <c r="BF794" s="156">
        <f t="shared" si="193"/>
        <v>0</v>
      </c>
      <c r="BG794" s="156">
        <f t="shared" si="194"/>
        <v>0</v>
      </c>
      <c r="BH794" s="156">
        <f t="shared" si="195"/>
        <v>0</v>
      </c>
      <c r="BI794" s="156">
        <f t="shared" si="196"/>
        <v>0</v>
      </c>
      <c r="BJ794" s="16" t="s">
        <v>88</v>
      </c>
      <c r="BK794" s="156">
        <f t="shared" si="197"/>
        <v>0</v>
      </c>
      <c r="BL794" s="16" t="s">
        <v>396</v>
      </c>
      <c r="BM794" s="155" t="s">
        <v>12057</v>
      </c>
    </row>
    <row r="795" spans="2:65" s="1" customFormat="1" ht="24.15" customHeight="1">
      <c r="B795" s="142"/>
      <c r="C795" s="179" t="s">
        <v>6486</v>
      </c>
      <c r="D795" s="179" t="s">
        <v>454</v>
      </c>
      <c r="E795" s="180" t="s">
        <v>12058</v>
      </c>
      <c r="F795" s="181" t="s">
        <v>12059</v>
      </c>
      <c r="G795" s="182" t="s">
        <v>467</v>
      </c>
      <c r="H795" s="183">
        <v>1</v>
      </c>
      <c r="I795" s="184"/>
      <c r="J795" s="185">
        <f t="shared" si="188"/>
        <v>0</v>
      </c>
      <c r="K795" s="186"/>
      <c r="L795" s="187"/>
      <c r="M795" s="188" t="s">
        <v>1</v>
      </c>
      <c r="N795" s="189" t="s">
        <v>42</v>
      </c>
      <c r="P795" s="153">
        <f t="shared" si="189"/>
        <v>0</v>
      </c>
      <c r="Q795" s="153">
        <v>0</v>
      </c>
      <c r="R795" s="153">
        <f t="shared" si="190"/>
        <v>0</v>
      </c>
      <c r="S795" s="153">
        <v>0</v>
      </c>
      <c r="T795" s="154">
        <f t="shared" si="191"/>
        <v>0</v>
      </c>
      <c r="AR795" s="155" t="s">
        <v>481</v>
      </c>
      <c r="AT795" s="155" t="s">
        <v>454</v>
      </c>
      <c r="AU795" s="155" t="s">
        <v>88</v>
      </c>
      <c r="AY795" s="16" t="s">
        <v>317</v>
      </c>
      <c r="BE795" s="156">
        <f t="shared" si="192"/>
        <v>0</v>
      </c>
      <c r="BF795" s="156">
        <f t="shared" si="193"/>
        <v>0</v>
      </c>
      <c r="BG795" s="156">
        <f t="shared" si="194"/>
        <v>0</v>
      </c>
      <c r="BH795" s="156">
        <f t="shared" si="195"/>
        <v>0</v>
      </c>
      <c r="BI795" s="156">
        <f t="shared" si="196"/>
        <v>0</v>
      </c>
      <c r="BJ795" s="16" t="s">
        <v>88</v>
      </c>
      <c r="BK795" s="156">
        <f t="shared" si="197"/>
        <v>0</v>
      </c>
      <c r="BL795" s="16" t="s">
        <v>396</v>
      </c>
      <c r="BM795" s="155" t="s">
        <v>12060</v>
      </c>
    </row>
    <row r="796" spans="2:65" s="1" customFormat="1" ht="24.15" customHeight="1">
      <c r="B796" s="142"/>
      <c r="C796" s="179" t="s">
        <v>6490</v>
      </c>
      <c r="D796" s="179" t="s">
        <v>454</v>
      </c>
      <c r="E796" s="180" t="s">
        <v>12061</v>
      </c>
      <c r="F796" s="181" t="s">
        <v>12059</v>
      </c>
      <c r="G796" s="182" t="s">
        <v>467</v>
      </c>
      <c r="H796" s="183">
        <v>1</v>
      </c>
      <c r="I796" s="184"/>
      <c r="J796" s="185">
        <f t="shared" si="188"/>
        <v>0</v>
      </c>
      <c r="K796" s="186"/>
      <c r="L796" s="187"/>
      <c r="M796" s="188" t="s">
        <v>1</v>
      </c>
      <c r="N796" s="189" t="s">
        <v>42</v>
      </c>
      <c r="P796" s="153">
        <f t="shared" si="189"/>
        <v>0</v>
      </c>
      <c r="Q796" s="153">
        <v>0</v>
      </c>
      <c r="R796" s="153">
        <f t="shared" si="190"/>
        <v>0</v>
      </c>
      <c r="S796" s="153">
        <v>0</v>
      </c>
      <c r="T796" s="154">
        <f t="shared" si="191"/>
        <v>0</v>
      </c>
      <c r="AR796" s="155" t="s">
        <v>481</v>
      </c>
      <c r="AT796" s="155" t="s">
        <v>454</v>
      </c>
      <c r="AU796" s="155" t="s">
        <v>88</v>
      </c>
      <c r="AY796" s="16" t="s">
        <v>317</v>
      </c>
      <c r="BE796" s="156">
        <f t="shared" si="192"/>
        <v>0</v>
      </c>
      <c r="BF796" s="156">
        <f t="shared" si="193"/>
        <v>0</v>
      </c>
      <c r="BG796" s="156">
        <f t="shared" si="194"/>
        <v>0</v>
      </c>
      <c r="BH796" s="156">
        <f t="shared" si="195"/>
        <v>0</v>
      </c>
      <c r="BI796" s="156">
        <f t="shared" si="196"/>
        <v>0</v>
      </c>
      <c r="BJ796" s="16" t="s">
        <v>88</v>
      </c>
      <c r="BK796" s="156">
        <f t="shared" si="197"/>
        <v>0</v>
      </c>
      <c r="BL796" s="16" t="s">
        <v>396</v>
      </c>
      <c r="BM796" s="155" t="s">
        <v>12062</v>
      </c>
    </row>
    <row r="797" spans="2:65" s="1" customFormat="1" ht="24.15" customHeight="1">
      <c r="B797" s="142"/>
      <c r="C797" s="179" t="s">
        <v>6494</v>
      </c>
      <c r="D797" s="179" t="s">
        <v>454</v>
      </c>
      <c r="E797" s="180" t="s">
        <v>12063</v>
      </c>
      <c r="F797" s="181" t="s">
        <v>12064</v>
      </c>
      <c r="G797" s="182" t="s">
        <v>467</v>
      </c>
      <c r="H797" s="183">
        <v>1</v>
      </c>
      <c r="I797" s="184"/>
      <c r="J797" s="185">
        <f t="shared" si="188"/>
        <v>0</v>
      </c>
      <c r="K797" s="186"/>
      <c r="L797" s="187"/>
      <c r="M797" s="188" t="s">
        <v>1</v>
      </c>
      <c r="N797" s="189" t="s">
        <v>42</v>
      </c>
      <c r="P797" s="153">
        <f t="shared" si="189"/>
        <v>0</v>
      </c>
      <c r="Q797" s="153">
        <v>0</v>
      </c>
      <c r="R797" s="153">
        <f t="shared" si="190"/>
        <v>0</v>
      </c>
      <c r="S797" s="153">
        <v>0</v>
      </c>
      <c r="T797" s="154">
        <f t="shared" si="191"/>
        <v>0</v>
      </c>
      <c r="AR797" s="155" t="s">
        <v>481</v>
      </c>
      <c r="AT797" s="155" t="s">
        <v>454</v>
      </c>
      <c r="AU797" s="155" t="s">
        <v>88</v>
      </c>
      <c r="AY797" s="16" t="s">
        <v>317</v>
      </c>
      <c r="BE797" s="156">
        <f t="shared" si="192"/>
        <v>0</v>
      </c>
      <c r="BF797" s="156">
        <f t="shared" si="193"/>
        <v>0</v>
      </c>
      <c r="BG797" s="156">
        <f t="shared" si="194"/>
        <v>0</v>
      </c>
      <c r="BH797" s="156">
        <f t="shared" si="195"/>
        <v>0</v>
      </c>
      <c r="BI797" s="156">
        <f t="shared" si="196"/>
        <v>0</v>
      </c>
      <c r="BJ797" s="16" t="s">
        <v>88</v>
      </c>
      <c r="BK797" s="156">
        <f t="shared" si="197"/>
        <v>0</v>
      </c>
      <c r="BL797" s="16" t="s">
        <v>396</v>
      </c>
      <c r="BM797" s="155" t="s">
        <v>12065</v>
      </c>
    </row>
    <row r="798" spans="2:65" s="1" customFormat="1" ht="24.15" customHeight="1">
      <c r="B798" s="142"/>
      <c r="C798" s="179" t="s">
        <v>6498</v>
      </c>
      <c r="D798" s="179" t="s">
        <v>454</v>
      </c>
      <c r="E798" s="180" t="s">
        <v>12066</v>
      </c>
      <c r="F798" s="181" t="s">
        <v>12064</v>
      </c>
      <c r="G798" s="182" t="s">
        <v>467</v>
      </c>
      <c r="H798" s="183">
        <v>1</v>
      </c>
      <c r="I798" s="184"/>
      <c r="J798" s="185">
        <f t="shared" si="188"/>
        <v>0</v>
      </c>
      <c r="K798" s="186"/>
      <c r="L798" s="187"/>
      <c r="M798" s="188" t="s">
        <v>1</v>
      </c>
      <c r="N798" s="189" t="s">
        <v>42</v>
      </c>
      <c r="P798" s="153">
        <f t="shared" si="189"/>
        <v>0</v>
      </c>
      <c r="Q798" s="153">
        <v>0</v>
      </c>
      <c r="R798" s="153">
        <f t="shared" si="190"/>
        <v>0</v>
      </c>
      <c r="S798" s="153">
        <v>0</v>
      </c>
      <c r="T798" s="154">
        <f t="shared" si="191"/>
        <v>0</v>
      </c>
      <c r="AR798" s="155" t="s">
        <v>481</v>
      </c>
      <c r="AT798" s="155" t="s">
        <v>454</v>
      </c>
      <c r="AU798" s="155" t="s">
        <v>88</v>
      </c>
      <c r="AY798" s="16" t="s">
        <v>317</v>
      </c>
      <c r="BE798" s="156">
        <f t="shared" si="192"/>
        <v>0</v>
      </c>
      <c r="BF798" s="156">
        <f t="shared" si="193"/>
        <v>0</v>
      </c>
      <c r="BG798" s="156">
        <f t="shared" si="194"/>
        <v>0</v>
      </c>
      <c r="BH798" s="156">
        <f t="shared" si="195"/>
        <v>0</v>
      </c>
      <c r="BI798" s="156">
        <f t="shared" si="196"/>
        <v>0</v>
      </c>
      <c r="BJ798" s="16" t="s">
        <v>88</v>
      </c>
      <c r="BK798" s="156">
        <f t="shared" si="197"/>
        <v>0</v>
      </c>
      <c r="BL798" s="16" t="s">
        <v>396</v>
      </c>
      <c r="BM798" s="155" t="s">
        <v>12067</v>
      </c>
    </row>
    <row r="799" spans="2:65" s="1" customFormat="1" ht="24.15" customHeight="1">
      <c r="B799" s="142"/>
      <c r="C799" s="179" t="s">
        <v>6502</v>
      </c>
      <c r="D799" s="179" t="s">
        <v>454</v>
      </c>
      <c r="E799" s="180" t="s">
        <v>12068</v>
      </c>
      <c r="F799" s="181" t="s">
        <v>12064</v>
      </c>
      <c r="G799" s="182" t="s">
        <v>467</v>
      </c>
      <c r="H799" s="183">
        <v>1</v>
      </c>
      <c r="I799" s="184"/>
      <c r="J799" s="185">
        <f t="shared" si="188"/>
        <v>0</v>
      </c>
      <c r="K799" s="186"/>
      <c r="L799" s="187"/>
      <c r="M799" s="188" t="s">
        <v>1</v>
      </c>
      <c r="N799" s="189" t="s">
        <v>42</v>
      </c>
      <c r="P799" s="153">
        <f t="shared" si="189"/>
        <v>0</v>
      </c>
      <c r="Q799" s="153">
        <v>0</v>
      </c>
      <c r="R799" s="153">
        <f t="shared" si="190"/>
        <v>0</v>
      </c>
      <c r="S799" s="153">
        <v>0</v>
      </c>
      <c r="T799" s="154">
        <f t="shared" si="191"/>
        <v>0</v>
      </c>
      <c r="AR799" s="155" t="s">
        <v>481</v>
      </c>
      <c r="AT799" s="155" t="s">
        <v>454</v>
      </c>
      <c r="AU799" s="155" t="s">
        <v>88</v>
      </c>
      <c r="AY799" s="16" t="s">
        <v>317</v>
      </c>
      <c r="BE799" s="156">
        <f t="shared" si="192"/>
        <v>0</v>
      </c>
      <c r="BF799" s="156">
        <f t="shared" si="193"/>
        <v>0</v>
      </c>
      <c r="BG799" s="156">
        <f t="shared" si="194"/>
        <v>0</v>
      </c>
      <c r="BH799" s="156">
        <f t="shared" si="195"/>
        <v>0</v>
      </c>
      <c r="BI799" s="156">
        <f t="shared" si="196"/>
        <v>0</v>
      </c>
      <c r="BJ799" s="16" t="s">
        <v>88</v>
      </c>
      <c r="BK799" s="156">
        <f t="shared" si="197"/>
        <v>0</v>
      </c>
      <c r="BL799" s="16" t="s">
        <v>396</v>
      </c>
      <c r="BM799" s="155" t="s">
        <v>12069</v>
      </c>
    </row>
    <row r="800" spans="2:65" s="1" customFormat="1" ht="24.15" customHeight="1">
      <c r="B800" s="142"/>
      <c r="C800" s="179" t="s">
        <v>6506</v>
      </c>
      <c r="D800" s="179" t="s">
        <v>454</v>
      </c>
      <c r="E800" s="180" t="s">
        <v>12070</v>
      </c>
      <c r="F800" s="181" t="s">
        <v>12064</v>
      </c>
      <c r="G800" s="182" t="s">
        <v>467</v>
      </c>
      <c r="H800" s="183">
        <v>1</v>
      </c>
      <c r="I800" s="184"/>
      <c r="J800" s="185">
        <f t="shared" si="188"/>
        <v>0</v>
      </c>
      <c r="K800" s="186"/>
      <c r="L800" s="187"/>
      <c r="M800" s="188" t="s">
        <v>1</v>
      </c>
      <c r="N800" s="189" t="s">
        <v>42</v>
      </c>
      <c r="P800" s="153">
        <f t="shared" si="189"/>
        <v>0</v>
      </c>
      <c r="Q800" s="153">
        <v>0</v>
      </c>
      <c r="R800" s="153">
        <f t="shared" si="190"/>
        <v>0</v>
      </c>
      <c r="S800" s="153">
        <v>0</v>
      </c>
      <c r="T800" s="154">
        <f t="shared" si="191"/>
        <v>0</v>
      </c>
      <c r="AR800" s="155" t="s">
        <v>481</v>
      </c>
      <c r="AT800" s="155" t="s">
        <v>454</v>
      </c>
      <c r="AU800" s="155" t="s">
        <v>88</v>
      </c>
      <c r="AY800" s="16" t="s">
        <v>317</v>
      </c>
      <c r="BE800" s="156">
        <f t="shared" si="192"/>
        <v>0</v>
      </c>
      <c r="BF800" s="156">
        <f t="shared" si="193"/>
        <v>0</v>
      </c>
      <c r="BG800" s="156">
        <f t="shared" si="194"/>
        <v>0</v>
      </c>
      <c r="BH800" s="156">
        <f t="shared" si="195"/>
        <v>0</v>
      </c>
      <c r="BI800" s="156">
        <f t="shared" si="196"/>
        <v>0</v>
      </c>
      <c r="BJ800" s="16" t="s">
        <v>88</v>
      </c>
      <c r="BK800" s="156">
        <f t="shared" si="197"/>
        <v>0</v>
      </c>
      <c r="BL800" s="16" t="s">
        <v>396</v>
      </c>
      <c r="BM800" s="155" t="s">
        <v>12071</v>
      </c>
    </row>
    <row r="801" spans="2:65" s="1" customFormat="1" ht="24.15" customHeight="1">
      <c r="B801" s="142"/>
      <c r="C801" s="179" t="s">
        <v>6510</v>
      </c>
      <c r="D801" s="179" t="s">
        <v>454</v>
      </c>
      <c r="E801" s="180" t="s">
        <v>12072</v>
      </c>
      <c r="F801" s="181" t="s">
        <v>11197</v>
      </c>
      <c r="G801" s="182" t="s">
        <v>467</v>
      </c>
      <c r="H801" s="183">
        <v>1</v>
      </c>
      <c r="I801" s="184"/>
      <c r="J801" s="185">
        <f t="shared" si="188"/>
        <v>0</v>
      </c>
      <c r="K801" s="186"/>
      <c r="L801" s="187"/>
      <c r="M801" s="188" t="s">
        <v>1</v>
      </c>
      <c r="N801" s="189" t="s">
        <v>42</v>
      </c>
      <c r="P801" s="153">
        <f t="shared" si="189"/>
        <v>0</v>
      </c>
      <c r="Q801" s="153">
        <v>0</v>
      </c>
      <c r="R801" s="153">
        <f t="shared" si="190"/>
        <v>0</v>
      </c>
      <c r="S801" s="153">
        <v>0</v>
      </c>
      <c r="T801" s="154">
        <f t="shared" si="191"/>
        <v>0</v>
      </c>
      <c r="AR801" s="155" t="s">
        <v>481</v>
      </c>
      <c r="AT801" s="155" t="s">
        <v>454</v>
      </c>
      <c r="AU801" s="155" t="s">
        <v>88</v>
      </c>
      <c r="AY801" s="16" t="s">
        <v>317</v>
      </c>
      <c r="BE801" s="156">
        <f t="shared" si="192"/>
        <v>0</v>
      </c>
      <c r="BF801" s="156">
        <f t="shared" si="193"/>
        <v>0</v>
      </c>
      <c r="BG801" s="156">
        <f t="shared" si="194"/>
        <v>0</v>
      </c>
      <c r="BH801" s="156">
        <f t="shared" si="195"/>
        <v>0</v>
      </c>
      <c r="BI801" s="156">
        <f t="shared" si="196"/>
        <v>0</v>
      </c>
      <c r="BJ801" s="16" t="s">
        <v>88</v>
      </c>
      <c r="BK801" s="156">
        <f t="shared" si="197"/>
        <v>0</v>
      </c>
      <c r="BL801" s="16" t="s">
        <v>396</v>
      </c>
      <c r="BM801" s="155" t="s">
        <v>12073</v>
      </c>
    </row>
    <row r="802" spans="2:65" s="1" customFormat="1" ht="24.15" customHeight="1">
      <c r="B802" s="142"/>
      <c r="C802" s="179" t="s">
        <v>6514</v>
      </c>
      <c r="D802" s="179" t="s">
        <v>454</v>
      </c>
      <c r="E802" s="180" t="s">
        <v>12074</v>
      </c>
      <c r="F802" s="181" t="s">
        <v>11197</v>
      </c>
      <c r="G802" s="182" t="s">
        <v>467</v>
      </c>
      <c r="H802" s="183">
        <v>1</v>
      </c>
      <c r="I802" s="184"/>
      <c r="J802" s="185">
        <f t="shared" si="188"/>
        <v>0</v>
      </c>
      <c r="K802" s="186"/>
      <c r="L802" s="187"/>
      <c r="M802" s="188" t="s">
        <v>1</v>
      </c>
      <c r="N802" s="189" t="s">
        <v>42</v>
      </c>
      <c r="P802" s="153">
        <f t="shared" si="189"/>
        <v>0</v>
      </c>
      <c r="Q802" s="153">
        <v>0</v>
      </c>
      <c r="R802" s="153">
        <f t="shared" si="190"/>
        <v>0</v>
      </c>
      <c r="S802" s="153">
        <v>0</v>
      </c>
      <c r="T802" s="154">
        <f t="shared" si="191"/>
        <v>0</v>
      </c>
      <c r="AR802" s="155" t="s">
        <v>481</v>
      </c>
      <c r="AT802" s="155" t="s">
        <v>454</v>
      </c>
      <c r="AU802" s="155" t="s">
        <v>88</v>
      </c>
      <c r="AY802" s="16" t="s">
        <v>317</v>
      </c>
      <c r="BE802" s="156">
        <f t="shared" si="192"/>
        <v>0</v>
      </c>
      <c r="BF802" s="156">
        <f t="shared" si="193"/>
        <v>0</v>
      </c>
      <c r="BG802" s="156">
        <f t="shared" si="194"/>
        <v>0</v>
      </c>
      <c r="BH802" s="156">
        <f t="shared" si="195"/>
        <v>0</v>
      </c>
      <c r="BI802" s="156">
        <f t="shared" si="196"/>
        <v>0</v>
      </c>
      <c r="BJ802" s="16" t="s">
        <v>88</v>
      </c>
      <c r="BK802" s="156">
        <f t="shared" si="197"/>
        <v>0</v>
      </c>
      <c r="BL802" s="16" t="s">
        <v>396</v>
      </c>
      <c r="BM802" s="155" t="s">
        <v>12075</v>
      </c>
    </row>
    <row r="803" spans="2:65" s="1" customFormat="1" ht="24.15" customHeight="1">
      <c r="B803" s="142"/>
      <c r="C803" s="179" t="s">
        <v>6518</v>
      </c>
      <c r="D803" s="179" t="s">
        <v>454</v>
      </c>
      <c r="E803" s="180" t="s">
        <v>12076</v>
      </c>
      <c r="F803" s="181" t="s">
        <v>11203</v>
      </c>
      <c r="G803" s="182" t="s">
        <v>467</v>
      </c>
      <c r="H803" s="183">
        <v>1</v>
      </c>
      <c r="I803" s="184"/>
      <c r="J803" s="185">
        <f t="shared" si="188"/>
        <v>0</v>
      </c>
      <c r="K803" s="186"/>
      <c r="L803" s="187"/>
      <c r="M803" s="188" t="s">
        <v>1</v>
      </c>
      <c r="N803" s="189" t="s">
        <v>42</v>
      </c>
      <c r="P803" s="153">
        <f t="shared" si="189"/>
        <v>0</v>
      </c>
      <c r="Q803" s="153">
        <v>0</v>
      </c>
      <c r="R803" s="153">
        <f t="shared" si="190"/>
        <v>0</v>
      </c>
      <c r="S803" s="153">
        <v>0</v>
      </c>
      <c r="T803" s="154">
        <f t="shared" si="191"/>
        <v>0</v>
      </c>
      <c r="AR803" s="155" t="s">
        <v>481</v>
      </c>
      <c r="AT803" s="155" t="s">
        <v>454</v>
      </c>
      <c r="AU803" s="155" t="s">
        <v>88</v>
      </c>
      <c r="AY803" s="16" t="s">
        <v>317</v>
      </c>
      <c r="BE803" s="156">
        <f t="shared" si="192"/>
        <v>0</v>
      </c>
      <c r="BF803" s="156">
        <f t="shared" si="193"/>
        <v>0</v>
      </c>
      <c r="BG803" s="156">
        <f t="shared" si="194"/>
        <v>0</v>
      </c>
      <c r="BH803" s="156">
        <f t="shared" si="195"/>
        <v>0</v>
      </c>
      <c r="BI803" s="156">
        <f t="shared" si="196"/>
        <v>0</v>
      </c>
      <c r="BJ803" s="16" t="s">
        <v>88</v>
      </c>
      <c r="BK803" s="156">
        <f t="shared" si="197"/>
        <v>0</v>
      </c>
      <c r="BL803" s="16" t="s">
        <v>396</v>
      </c>
      <c r="BM803" s="155" t="s">
        <v>12077</v>
      </c>
    </row>
    <row r="804" spans="2:65" s="1" customFormat="1" ht="24.15" customHeight="1">
      <c r="B804" s="142"/>
      <c r="C804" s="179" t="s">
        <v>6522</v>
      </c>
      <c r="D804" s="179" t="s">
        <v>454</v>
      </c>
      <c r="E804" s="180" t="s">
        <v>12078</v>
      </c>
      <c r="F804" s="181" t="s">
        <v>11203</v>
      </c>
      <c r="G804" s="182" t="s">
        <v>467</v>
      </c>
      <c r="H804" s="183">
        <v>1</v>
      </c>
      <c r="I804" s="184"/>
      <c r="J804" s="185">
        <f t="shared" si="188"/>
        <v>0</v>
      </c>
      <c r="K804" s="186"/>
      <c r="L804" s="187"/>
      <c r="M804" s="188" t="s">
        <v>1</v>
      </c>
      <c r="N804" s="189" t="s">
        <v>42</v>
      </c>
      <c r="P804" s="153">
        <f t="shared" si="189"/>
        <v>0</v>
      </c>
      <c r="Q804" s="153">
        <v>0</v>
      </c>
      <c r="R804" s="153">
        <f t="shared" si="190"/>
        <v>0</v>
      </c>
      <c r="S804" s="153">
        <v>0</v>
      </c>
      <c r="T804" s="154">
        <f t="shared" si="191"/>
        <v>0</v>
      </c>
      <c r="AR804" s="155" t="s">
        <v>481</v>
      </c>
      <c r="AT804" s="155" t="s">
        <v>454</v>
      </c>
      <c r="AU804" s="155" t="s">
        <v>88</v>
      </c>
      <c r="AY804" s="16" t="s">
        <v>317</v>
      </c>
      <c r="BE804" s="156">
        <f t="shared" si="192"/>
        <v>0</v>
      </c>
      <c r="BF804" s="156">
        <f t="shared" si="193"/>
        <v>0</v>
      </c>
      <c r="BG804" s="156">
        <f t="shared" si="194"/>
        <v>0</v>
      </c>
      <c r="BH804" s="156">
        <f t="shared" si="195"/>
        <v>0</v>
      </c>
      <c r="BI804" s="156">
        <f t="shared" si="196"/>
        <v>0</v>
      </c>
      <c r="BJ804" s="16" t="s">
        <v>88</v>
      </c>
      <c r="BK804" s="156">
        <f t="shared" si="197"/>
        <v>0</v>
      </c>
      <c r="BL804" s="16" t="s">
        <v>396</v>
      </c>
      <c r="BM804" s="155" t="s">
        <v>12079</v>
      </c>
    </row>
    <row r="805" spans="2:65" s="1" customFormat="1" ht="24.15" customHeight="1">
      <c r="B805" s="142"/>
      <c r="C805" s="179" t="s">
        <v>6526</v>
      </c>
      <c r="D805" s="179" t="s">
        <v>454</v>
      </c>
      <c r="E805" s="180" t="s">
        <v>12080</v>
      </c>
      <c r="F805" s="181" t="s">
        <v>11833</v>
      </c>
      <c r="G805" s="182" t="s">
        <v>467</v>
      </c>
      <c r="H805" s="183">
        <v>1</v>
      </c>
      <c r="I805" s="184"/>
      <c r="J805" s="185">
        <f t="shared" si="188"/>
        <v>0</v>
      </c>
      <c r="K805" s="186"/>
      <c r="L805" s="187"/>
      <c r="M805" s="188" t="s">
        <v>1</v>
      </c>
      <c r="N805" s="189" t="s">
        <v>42</v>
      </c>
      <c r="P805" s="153">
        <f t="shared" si="189"/>
        <v>0</v>
      </c>
      <c r="Q805" s="153">
        <v>0</v>
      </c>
      <c r="R805" s="153">
        <f t="shared" si="190"/>
        <v>0</v>
      </c>
      <c r="S805" s="153">
        <v>0</v>
      </c>
      <c r="T805" s="154">
        <f t="shared" si="191"/>
        <v>0</v>
      </c>
      <c r="AR805" s="155" t="s">
        <v>481</v>
      </c>
      <c r="AT805" s="155" t="s">
        <v>454</v>
      </c>
      <c r="AU805" s="155" t="s">
        <v>88</v>
      </c>
      <c r="AY805" s="16" t="s">
        <v>317</v>
      </c>
      <c r="BE805" s="156">
        <f t="shared" si="192"/>
        <v>0</v>
      </c>
      <c r="BF805" s="156">
        <f t="shared" si="193"/>
        <v>0</v>
      </c>
      <c r="BG805" s="156">
        <f t="shared" si="194"/>
        <v>0</v>
      </c>
      <c r="BH805" s="156">
        <f t="shared" si="195"/>
        <v>0</v>
      </c>
      <c r="BI805" s="156">
        <f t="shared" si="196"/>
        <v>0</v>
      </c>
      <c r="BJ805" s="16" t="s">
        <v>88</v>
      </c>
      <c r="BK805" s="156">
        <f t="shared" si="197"/>
        <v>0</v>
      </c>
      <c r="BL805" s="16" t="s">
        <v>396</v>
      </c>
      <c r="BM805" s="155" t="s">
        <v>12081</v>
      </c>
    </row>
    <row r="806" spans="2:65" s="1" customFormat="1" ht="24.15" customHeight="1">
      <c r="B806" s="142"/>
      <c r="C806" s="179" t="s">
        <v>6530</v>
      </c>
      <c r="D806" s="179" t="s">
        <v>454</v>
      </c>
      <c r="E806" s="180" t="s">
        <v>12082</v>
      </c>
      <c r="F806" s="181" t="s">
        <v>11833</v>
      </c>
      <c r="G806" s="182" t="s">
        <v>467</v>
      </c>
      <c r="H806" s="183">
        <v>1</v>
      </c>
      <c r="I806" s="184"/>
      <c r="J806" s="185">
        <f t="shared" si="188"/>
        <v>0</v>
      </c>
      <c r="K806" s="186"/>
      <c r="L806" s="187"/>
      <c r="M806" s="188" t="s">
        <v>1</v>
      </c>
      <c r="N806" s="189" t="s">
        <v>42</v>
      </c>
      <c r="P806" s="153">
        <f t="shared" si="189"/>
        <v>0</v>
      </c>
      <c r="Q806" s="153">
        <v>0</v>
      </c>
      <c r="R806" s="153">
        <f t="shared" si="190"/>
        <v>0</v>
      </c>
      <c r="S806" s="153">
        <v>0</v>
      </c>
      <c r="T806" s="154">
        <f t="shared" si="191"/>
        <v>0</v>
      </c>
      <c r="AR806" s="155" t="s">
        <v>481</v>
      </c>
      <c r="AT806" s="155" t="s">
        <v>454</v>
      </c>
      <c r="AU806" s="155" t="s">
        <v>88</v>
      </c>
      <c r="AY806" s="16" t="s">
        <v>317</v>
      </c>
      <c r="BE806" s="156">
        <f t="shared" si="192"/>
        <v>0</v>
      </c>
      <c r="BF806" s="156">
        <f t="shared" si="193"/>
        <v>0</v>
      </c>
      <c r="BG806" s="156">
        <f t="shared" si="194"/>
        <v>0</v>
      </c>
      <c r="BH806" s="156">
        <f t="shared" si="195"/>
        <v>0</v>
      </c>
      <c r="BI806" s="156">
        <f t="shared" si="196"/>
        <v>0</v>
      </c>
      <c r="BJ806" s="16" t="s">
        <v>88</v>
      </c>
      <c r="BK806" s="156">
        <f t="shared" si="197"/>
        <v>0</v>
      </c>
      <c r="BL806" s="16" t="s">
        <v>396</v>
      </c>
      <c r="BM806" s="155" t="s">
        <v>12083</v>
      </c>
    </row>
    <row r="807" spans="2:65" s="1" customFormat="1" ht="24.15" customHeight="1">
      <c r="B807" s="142"/>
      <c r="C807" s="179" t="s">
        <v>6534</v>
      </c>
      <c r="D807" s="179" t="s">
        <v>454</v>
      </c>
      <c r="E807" s="180" t="s">
        <v>12082</v>
      </c>
      <c r="F807" s="181" t="s">
        <v>11833</v>
      </c>
      <c r="G807" s="182" t="s">
        <v>467</v>
      </c>
      <c r="H807" s="183">
        <v>1</v>
      </c>
      <c r="I807" s="184"/>
      <c r="J807" s="185">
        <f t="shared" si="188"/>
        <v>0</v>
      </c>
      <c r="K807" s="186"/>
      <c r="L807" s="187"/>
      <c r="M807" s="188" t="s">
        <v>1</v>
      </c>
      <c r="N807" s="189" t="s">
        <v>42</v>
      </c>
      <c r="P807" s="153">
        <f t="shared" si="189"/>
        <v>0</v>
      </c>
      <c r="Q807" s="153">
        <v>0</v>
      </c>
      <c r="R807" s="153">
        <f t="shared" si="190"/>
        <v>0</v>
      </c>
      <c r="S807" s="153">
        <v>0</v>
      </c>
      <c r="T807" s="154">
        <f t="shared" si="191"/>
        <v>0</v>
      </c>
      <c r="AR807" s="155" t="s">
        <v>481</v>
      </c>
      <c r="AT807" s="155" t="s">
        <v>454</v>
      </c>
      <c r="AU807" s="155" t="s">
        <v>88</v>
      </c>
      <c r="AY807" s="16" t="s">
        <v>317</v>
      </c>
      <c r="BE807" s="156">
        <f t="shared" si="192"/>
        <v>0</v>
      </c>
      <c r="BF807" s="156">
        <f t="shared" si="193"/>
        <v>0</v>
      </c>
      <c r="BG807" s="156">
        <f t="shared" si="194"/>
        <v>0</v>
      </c>
      <c r="BH807" s="156">
        <f t="shared" si="195"/>
        <v>0</v>
      </c>
      <c r="BI807" s="156">
        <f t="shared" si="196"/>
        <v>0</v>
      </c>
      <c r="BJ807" s="16" t="s">
        <v>88</v>
      </c>
      <c r="BK807" s="156">
        <f t="shared" si="197"/>
        <v>0</v>
      </c>
      <c r="BL807" s="16" t="s">
        <v>396</v>
      </c>
      <c r="BM807" s="155" t="s">
        <v>12084</v>
      </c>
    </row>
    <row r="808" spans="2:65" s="1" customFormat="1" ht="24.15" customHeight="1">
      <c r="B808" s="142"/>
      <c r="C808" s="179" t="s">
        <v>6538</v>
      </c>
      <c r="D808" s="179" t="s">
        <v>454</v>
      </c>
      <c r="E808" s="180" t="s">
        <v>12085</v>
      </c>
      <c r="F808" s="181" t="s">
        <v>11843</v>
      </c>
      <c r="G808" s="182" t="s">
        <v>467</v>
      </c>
      <c r="H808" s="183">
        <v>1</v>
      </c>
      <c r="I808" s="184"/>
      <c r="J808" s="185">
        <f t="shared" si="188"/>
        <v>0</v>
      </c>
      <c r="K808" s="186"/>
      <c r="L808" s="187"/>
      <c r="M808" s="188" t="s">
        <v>1</v>
      </c>
      <c r="N808" s="189" t="s">
        <v>42</v>
      </c>
      <c r="P808" s="153">
        <f t="shared" si="189"/>
        <v>0</v>
      </c>
      <c r="Q808" s="153">
        <v>0</v>
      </c>
      <c r="R808" s="153">
        <f t="shared" si="190"/>
        <v>0</v>
      </c>
      <c r="S808" s="153">
        <v>0</v>
      </c>
      <c r="T808" s="154">
        <f t="shared" si="191"/>
        <v>0</v>
      </c>
      <c r="AR808" s="155" t="s">
        <v>481</v>
      </c>
      <c r="AT808" s="155" t="s">
        <v>454</v>
      </c>
      <c r="AU808" s="155" t="s">
        <v>88</v>
      </c>
      <c r="AY808" s="16" t="s">
        <v>317</v>
      </c>
      <c r="BE808" s="156">
        <f t="shared" si="192"/>
        <v>0</v>
      </c>
      <c r="BF808" s="156">
        <f t="shared" si="193"/>
        <v>0</v>
      </c>
      <c r="BG808" s="156">
        <f t="shared" si="194"/>
        <v>0</v>
      </c>
      <c r="BH808" s="156">
        <f t="shared" si="195"/>
        <v>0</v>
      </c>
      <c r="BI808" s="156">
        <f t="shared" si="196"/>
        <v>0</v>
      </c>
      <c r="BJ808" s="16" t="s">
        <v>88</v>
      </c>
      <c r="BK808" s="156">
        <f t="shared" si="197"/>
        <v>0</v>
      </c>
      <c r="BL808" s="16" t="s">
        <v>396</v>
      </c>
      <c r="BM808" s="155" t="s">
        <v>12086</v>
      </c>
    </row>
    <row r="809" spans="2:65" s="1" customFormat="1" ht="24.15" customHeight="1">
      <c r="B809" s="142"/>
      <c r="C809" s="179" t="s">
        <v>6542</v>
      </c>
      <c r="D809" s="179" t="s">
        <v>454</v>
      </c>
      <c r="E809" s="180" t="s">
        <v>12087</v>
      </c>
      <c r="F809" s="181" t="s">
        <v>12088</v>
      </c>
      <c r="G809" s="182" t="s">
        <v>467</v>
      </c>
      <c r="H809" s="183">
        <v>1</v>
      </c>
      <c r="I809" s="184"/>
      <c r="J809" s="185">
        <f t="shared" si="188"/>
        <v>0</v>
      </c>
      <c r="K809" s="186"/>
      <c r="L809" s="187"/>
      <c r="M809" s="188" t="s">
        <v>1</v>
      </c>
      <c r="N809" s="189" t="s">
        <v>42</v>
      </c>
      <c r="P809" s="153">
        <f t="shared" si="189"/>
        <v>0</v>
      </c>
      <c r="Q809" s="153">
        <v>0</v>
      </c>
      <c r="R809" s="153">
        <f t="shared" si="190"/>
        <v>0</v>
      </c>
      <c r="S809" s="153">
        <v>0</v>
      </c>
      <c r="T809" s="154">
        <f t="shared" si="191"/>
        <v>0</v>
      </c>
      <c r="AR809" s="155" t="s">
        <v>481</v>
      </c>
      <c r="AT809" s="155" t="s">
        <v>454</v>
      </c>
      <c r="AU809" s="155" t="s">
        <v>88</v>
      </c>
      <c r="AY809" s="16" t="s">
        <v>317</v>
      </c>
      <c r="BE809" s="156">
        <f t="shared" si="192"/>
        <v>0</v>
      </c>
      <c r="BF809" s="156">
        <f t="shared" si="193"/>
        <v>0</v>
      </c>
      <c r="BG809" s="156">
        <f t="shared" si="194"/>
        <v>0</v>
      </c>
      <c r="BH809" s="156">
        <f t="shared" si="195"/>
        <v>0</v>
      </c>
      <c r="BI809" s="156">
        <f t="shared" si="196"/>
        <v>0</v>
      </c>
      <c r="BJ809" s="16" t="s">
        <v>88</v>
      </c>
      <c r="BK809" s="156">
        <f t="shared" si="197"/>
        <v>0</v>
      </c>
      <c r="BL809" s="16" t="s">
        <v>396</v>
      </c>
      <c r="BM809" s="155" t="s">
        <v>12089</v>
      </c>
    </row>
    <row r="810" spans="2:65" s="1" customFormat="1" ht="24.15" customHeight="1">
      <c r="B810" s="142"/>
      <c r="C810" s="179" t="s">
        <v>6546</v>
      </c>
      <c r="D810" s="179" t="s">
        <v>454</v>
      </c>
      <c r="E810" s="180" t="s">
        <v>12090</v>
      </c>
      <c r="F810" s="181" t="s">
        <v>12091</v>
      </c>
      <c r="G810" s="182" t="s">
        <v>467</v>
      </c>
      <c r="H810" s="183">
        <v>1</v>
      </c>
      <c r="I810" s="184"/>
      <c r="J810" s="185">
        <f t="shared" si="188"/>
        <v>0</v>
      </c>
      <c r="K810" s="186"/>
      <c r="L810" s="187"/>
      <c r="M810" s="188" t="s">
        <v>1</v>
      </c>
      <c r="N810" s="189" t="s">
        <v>42</v>
      </c>
      <c r="P810" s="153">
        <f t="shared" si="189"/>
        <v>0</v>
      </c>
      <c r="Q810" s="153">
        <v>0</v>
      </c>
      <c r="R810" s="153">
        <f t="shared" si="190"/>
        <v>0</v>
      </c>
      <c r="S810" s="153">
        <v>0</v>
      </c>
      <c r="T810" s="154">
        <f t="shared" si="191"/>
        <v>0</v>
      </c>
      <c r="AR810" s="155" t="s">
        <v>481</v>
      </c>
      <c r="AT810" s="155" t="s">
        <v>454</v>
      </c>
      <c r="AU810" s="155" t="s">
        <v>88</v>
      </c>
      <c r="AY810" s="16" t="s">
        <v>317</v>
      </c>
      <c r="BE810" s="156">
        <f t="shared" si="192"/>
        <v>0</v>
      </c>
      <c r="BF810" s="156">
        <f t="shared" si="193"/>
        <v>0</v>
      </c>
      <c r="BG810" s="156">
        <f t="shared" si="194"/>
        <v>0</v>
      </c>
      <c r="BH810" s="156">
        <f t="shared" si="195"/>
        <v>0</v>
      </c>
      <c r="BI810" s="156">
        <f t="shared" si="196"/>
        <v>0</v>
      </c>
      <c r="BJ810" s="16" t="s">
        <v>88</v>
      </c>
      <c r="BK810" s="156">
        <f t="shared" si="197"/>
        <v>0</v>
      </c>
      <c r="BL810" s="16" t="s">
        <v>396</v>
      </c>
      <c r="BM810" s="155" t="s">
        <v>12092</v>
      </c>
    </row>
    <row r="811" spans="2:65" s="1" customFormat="1" ht="24.15" customHeight="1">
      <c r="B811" s="142"/>
      <c r="C811" s="179" t="s">
        <v>6548</v>
      </c>
      <c r="D811" s="179" t="s">
        <v>454</v>
      </c>
      <c r="E811" s="180" t="s">
        <v>12093</v>
      </c>
      <c r="F811" s="181" t="s">
        <v>12094</v>
      </c>
      <c r="G811" s="182" t="s">
        <v>467</v>
      </c>
      <c r="H811" s="183">
        <v>1</v>
      </c>
      <c r="I811" s="184"/>
      <c r="J811" s="185">
        <f t="shared" si="188"/>
        <v>0</v>
      </c>
      <c r="K811" s="186"/>
      <c r="L811" s="187"/>
      <c r="M811" s="188" t="s">
        <v>1</v>
      </c>
      <c r="N811" s="189" t="s">
        <v>42</v>
      </c>
      <c r="P811" s="153">
        <f t="shared" si="189"/>
        <v>0</v>
      </c>
      <c r="Q811" s="153">
        <v>0</v>
      </c>
      <c r="R811" s="153">
        <f t="shared" si="190"/>
        <v>0</v>
      </c>
      <c r="S811" s="153">
        <v>0</v>
      </c>
      <c r="T811" s="154">
        <f t="shared" si="191"/>
        <v>0</v>
      </c>
      <c r="AR811" s="155" t="s">
        <v>481</v>
      </c>
      <c r="AT811" s="155" t="s">
        <v>454</v>
      </c>
      <c r="AU811" s="155" t="s">
        <v>88</v>
      </c>
      <c r="AY811" s="16" t="s">
        <v>317</v>
      </c>
      <c r="BE811" s="156">
        <f t="shared" si="192"/>
        <v>0</v>
      </c>
      <c r="BF811" s="156">
        <f t="shared" si="193"/>
        <v>0</v>
      </c>
      <c r="BG811" s="156">
        <f t="shared" si="194"/>
        <v>0</v>
      </c>
      <c r="BH811" s="156">
        <f t="shared" si="195"/>
        <v>0</v>
      </c>
      <c r="BI811" s="156">
        <f t="shared" si="196"/>
        <v>0</v>
      </c>
      <c r="BJ811" s="16" t="s">
        <v>88</v>
      </c>
      <c r="BK811" s="156">
        <f t="shared" si="197"/>
        <v>0</v>
      </c>
      <c r="BL811" s="16" t="s">
        <v>396</v>
      </c>
      <c r="BM811" s="155" t="s">
        <v>12095</v>
      </c>
    </row>
    <row r="812" spans="2:65" s="1" customFormat="1" ht="24.15" customHeight="1">
      <c r="B812" s="142"/>
      <c r="C812" s="179" t="s">
        <v>6552</v>
      </c>
      <c r="D812" s="179" t="s">
        <v>454</v>
      </c>
      <c r="E812" s="180" t="s">
        <v>12096</v>
      </c>
      <c r="F812" s="181" t="s">
        <v>12097</v>
      </c>
      <c r="G812" s="182" t="s">
        <v>467</v>
      </c>
      <c r="H812" s="183">
        <v>1</v>
      </c>
      <c r="I812" s="184"/>
      <c r="J812" s="185">
        <f t="shared" si="188"/>
        <v>0</v>
      </c>
      <c r="K812" s="186"/>
      <c r="L812" s="187"/>
      <c r="M812" s="188" t="s">
        <v>1</v>
      </c>
      <c r="N812" s="189" t="s">
        <v>42</v>
      </c>
      <c r="P812" s="153">
        <f t="shared" si="189"/>
        <v>0</v>
      </c>
      <c r="Q812" s="153">
        <v>0</v>
      </c>
      <c r="R812" s="153">
        <f t="shared" si="190"/>
        <v>0</v>
      </c>
      <c r="S812" s="153">
        <v>0</v>
      </c>
      <c r="T812" s="154">
        <f t="shared" si="191"/>
        <v>0</v>
      </c>
      <c r="AR812" s="155" t="s">
        <v>481</v>
      </c>
      <c r="AT812" s="155" t="s">
        <v>454</v>
      </c>
      <c r="AU812" s="155" t="s">
        <v>88</v>
      </c>
      <c r="AY812" s="16" t="s">
        <v>317</v>
      </c>
      <c r="BE812" s="156">
        <f t="shared" si="192"/>
        <v>0</v>
      </c>
      <c r="BF812" s="156">
        <f t="shared" si="193"/>
        <v>0</v>
      </c>
      <c r="BG812" s="156">
        <f t="shared" si="194"/>
        <v>0</v>
      </c>
      <c r="BH812" s="156">
        <f t="shared" si="195"/>
        <v>0</v>
      </c>
      <c r="BI812" s="156">
        <f t="shared" si="196"/>
        <v>0</v>
      </c>
      <c r="BJ812" s="16" t="s">
        <v>88</v>
      </c>
      <c r="BK812" s="156">
        <f t="shared" si="197"/>
        <v>0</v>
      </c>
      <c r="BL812" s="16" t="s">
        <v>396</v>
      </c>
      <c r="BM812" s="155" t="s">
        <v>12098</v>
      </c>
    </row>
    <row r="813" spans="2:65" s="1" customFormat="1" ht="24.15" customHeight="1">
      <c r="B813" s="142"/>
      <c r="C813" s="179" t="s">
        <v>6568</v>
      </c>
      <c r="D813" s="179" t="s">
        <v>454</v>
      </c>
      <c r="E813" s="180" t="s">
        <v>12099</v>
      </c>
      <c r="F813" s="181" t="s">
        <v>12097</v>
      </c>
      <c r="G813" s="182" t="s">
        <v>467</v>
      </c>
      <c r="H813" s="183">
        <v>1</v>
      </c>
      <c r="I813" s="184"/>
      <c r="J813" s="185">
        <f t="shared" si="188"/>
        <v>0</v>
      </c>
      <c r="K813" s="186"/>
      <c r="L813" s="187"/>
      <c r="M813" s="188" t="s">
        <v>1</v>
      </c>
      <c r="N813" s="189" t="s">
        <v>42</v>
      </c>
      <c r="P813" s="153">
        <f t="shared" si="189"/>
        <v>0</v>
      </c>
      <c r="Q813" s="153">
        <v>0</v>
      </c>
      <c r="R813" s="153">
        <f t="shared" si="190"/>
        <v>0</v>
      </c>
      <c r="S813" s="153">
        <v>0</v>
      </c>
      <c r="T813" s="154">
        <f t="shared" si="191"/>
        <v>0</v>
      </c>
      <c r="AR813" s="155" t="s">
        <v>481</v>
      </c>
      <c r="AT813" s="155" t="s">
        <v>454</v>
      </c>
      <c r="AU813" s="155" t="s">
        <v>88</v>
      </c>
      <c r="AY813" s="16" t="s">
        <v>317</v>
      </c>
      <c r="BE813" s="156">
        <f t="shared" si="192"/>
        <v>0</v>
      </c>
      <c r="BF813" s="156">
        <f t="shared" si="193"/>
        <v>0</v>
      </c>
      <c r="BG813" s="156">
        <f t="shared" si="194"/>
        <v>0</v>
      </c>
      <c r="BH813" s="156">
        <f t="shared" si="195"/>
        <v>0</v>
      </c>
      <c r="BI813" s="156">
        <f t="shared" si="196"/>
        <v>0</v>
      </c>
      <c r="BJ813" s="16" t="s">
        <v>88</v>
      </c>
      <c r="BK813" s="156">
        <f t="shared" si="197"/>
        <v>0</v>
      </c>
      <c r="BL813" s="16" t="s">
        <v>396</v>
      </c>
      <c r="BM813" s="155" t="s">
        <v>12100</v>
      </c>
    </row>
    <row r="814" spans="2:65" s="1" customFormat="1" ht="24.15" customHeight="1">
      <c r="B814" s="142"/>
      <c r="C814" s="179" t="s">
        <v>6584</v>
      </c>
      <c r="D814" s="179" t="s">
        <v>454</v>
      </c>
      <c r="E814" s="180" t="s">
        <v>12101</v>
      </c>
      <c r="F814" s="181" t="s">
        <v>12102</v>
      </c>
      <c r="G814" s="182" t="s">
        <v>467</v>
      </c>
      <c r="H814" s="183">
        <v>1</v>
      </c>
      <c r="I814" s="184"/>
      <c r="J814" s="185">
        <f t="shared" si="188"/>
        <v>0</v>
      </c>
      <c r="K814" s="186"/>
      <c r="L814" s="187"/>
      <c r="M814" s="188" t="s">
        <v>1</v>
      </c>
      <c r="N814" s="189" t="s">
        <v>42</v>
      </c>
      <c r="P814" s="153">
        <f t="shared" si="189"/>
        <v>0</v>
      </c>
      <c r="Q814" s="153">
        <v>0</v>
      </c>
      <c r="R814" s="153">
        <f t="shared" si="190"/>
        <v>0</v>
      </c>
      <c r="S814" s="153">
        <v>0</v>
      </c>
      <c r="T814" s="154">
        <f t="shared" si="191"/>
        <v>0</v>
      </c>
      <c r="AR814" s="155" t="s">
        <v>481</v>
      </c>
      <c r="AT814" s="155" t="s">
        <v>454</v>
      </c>
      <c r="AU814" s="155" t="s">
        <v>88</v>
      </c>
      <c r="AY814" s="16" t="s">
        <v>317</v>
      </c>
      <c r="BE814" s="156">
        <f t="shared" si="192"/>
        <v>0</v>
      </c>
      <c r="BF814" s="156">
        <f t="shared" si="193"/>
        <v>0</v>
      </c>
      <c r="BG814" s="156">
        <f t="shared" si="194"/>
        <v>0</v>
      </c>
      <c r="BH814" s="156">
        <f t="shared" si="195"/>
        <v>0</v>
      </c>
      <c r="BI814" s="156">
        <f t="shared" si="196"/>
        <v>0</v>
      </c>
      <c r="BJ814" s="16" t="s">
        <v>88</v>
      </c>
      <c r="BK814" s="156">
        <f t="shared" si="197"/>
        <v>0</v>
      </c>
      <c r="BL814" s="16" t="s">
        <v>396</v>
      </c>
      <c r="BM814" s="155" t="s">
        <v>12103</v>
      </c>
    </row>
    <row r="815" spans="2:65" s="1" customFormat="1" ht="24.15" customHeight="1">
      <c r="B815" s="142"/>
      <c r="C815" s="179" t="s">
        <v>6588</v>
      </c>
      <c r="D815" s="179" t="s">
        <v>454</v>
      </c>
      <c r="E815" s="180" t="s">
        <v>12104</v>
      </c>
      <c r="F815" s="181" t="s">
        <v>12094</v>
      </c>
      <c r="G815" s="182" t="s">
        <v>467</v>
      </c>
      <c r="H815" s="183">
        <v>1</v>
      </c>
      <c r="I815" s="184"/>
      <c r="J815" s="185">
        <f t="shared" si="188"/>
        <v>0</v>
      </c>
      <c r="K815" s="186"/>
      <c r="L815" s="187"/>
      <c r="M815" s="188" t="s">
        <v>1</v>
      </c>
      <c r="N815" s="189" t="s">
        <v>42</v>
      </c>
      <c r="P815" s="153">
        <f t="shared" si="189"/>
        <v>0</v>
      </c>
      <c r="Q815" s="153">
        <v>0</v>
      </c>
      <c r="R815" s="153">
        <f t="shared" si="190"/>
        <v>0</v>
      </c>
      <c r="S815" s="153">
        <v>0</v>
      </c>
      <c r="T815" s="154">
        <f t="shared" si="191"/>
        <v>0</v>
      </c>
      <c r="AR815" s="155" t="s">
        <v>481</v>
      </c>
      <c r="AT815" s="155" t="s">
        <v>454</v>
      </c>
      <c r="AU815" s="155" t="s">
        <v>88</v>
      </c>
      <c r="AY815" s="16" t="s">
        <v>317</v>
      </c>
      <c r="BE815" s="156">
        <f t="shared" si="192"/>
        <v>0</v>
      </c>
      <c r="BF815" s="156">
        <f t="shared" si="193"/>
        <v>0</v>
      </c>
      <c r="BG815" s="156">
        <f t="shared" si="194"/>
        <v>0</v>
      </c>
      <c r="BH815" s="156">
        <f t="shared" si="195"/>
        <v>0</v>
      </c>
      <c r="BI815" s="156">
        <f t="shared" si="196"/>
        <v>0</v>
      </c>
      <c r="BJ815" s="16" t="s">
        <v>88</v>
      </c>
      <c r="BK815" s="156">
        <f t="shared" si="197"/>
        <v>0</v>
      </c>
      <c r="BL815" s="16" t="s">
        <v>396</v>
      </c>
      <c r="BM815" s="155" t="s">
        <v>12105</v>
      </c>
    </row>
    <row r="816" spans="2:65" s="1" customFormat="1" ht="24.15" customHeight="1">
      <c r="B816" s="142"/>
      <c r="C816" s="179" t="s">
        <v>6596</v>
      </c>
      <c r="D816" s="179" t="s">
        <v>454</v>
      </c>
      <c r="E816" s="180" t="s">
        <v>12106</v>
      </c>
      <c r="F816" s="181" t="s">
        <v>12107</v>
      </c>
      <c r="G816" s="182" t="s">
        <v>467</v>
      </c>
      <c r="H816" s="183">
        <v>1</v>
      </c>
      <c r="I816" s="184"/>
      <c r="J816" s="185">
        <f t="shared" si="188"/>
        <v>0</v>
      </c>
      <c r="K816" s="186"/>
      <c r="L816" s="187"/>
      <c r="M816" s="188" t="s">
        <v>1</v>
      </c>
      <c r="N816" s="189" t="s">
        <v>42</v>
      </c>
      <c r="P816" s="153">
        <f t="shared" si="189"/>
        <v>0</v>
      </c>
      <c r="Q816" s="153">
        <v>0</v>
      </c>
      <c r="R816" s="153">
        <f t="shared" si="190"/>
        <v>0</v>
      </c>
      <c r="S816" s="153">
        <v>0</v>
      </c>
      <c r="T816" s="154">
        <f t="shared" si="191"/>
        <v>0</v>
      </c>
      <c r="AR816" s="155" t="s">
        <v>481</v>
      </c>
      <c r="AT816" s="155" t="s">
        <v>454</v>
      </c>
      <c r="AU816" s="155" t="s">
        <v>88</v>
      </c>
      <c r="AY816" s="16" t="s">
        <v>317</v>
      </c>
      <c r="BE816" s="156">
        <f t="shared" si="192"/>
        <v>0</v>
      </c>
      <c r="BF816" s="156">
        <f t="shared" si="193"/>
        <v>0</v>
      </c>
      <c r="BG816" s="156">
        <f t="shared" si="194"/>
        <v>0</v>
      </c>
      <c r="BH816" s="156">
        <f t="shared" si="195"/>
        <v>0</v>
      </c>
      <c r="BI816" s="156">
        <f t="shared" si="196"/>
        <v>0</v>
      </c>
      <c r="BJ816" s="16" t="s">
        <v>88</v>
      </c>
      <c r="BK816" s="156">
        <f t="shared" si="197"/>
        <v>0</v>
      </c>
      <c r="BL816" s="16" t="s">
        <v>396</v>
      </c>
      <c r="BM816" s="155" t="s">
        <v>12108</v>
      </c>
    </row>
    <row r="817" spans="2:65" s="1" customFormat="1" ht="24.15" customHeight="1">
      <c r="B817" s="142"/>
      <c r="C817" s="179" t="s">
        <v>6601</v>
      </c>
      <c r="D817" s="179" t="s">
        <v>454</v>
      </c>
      <c r="E817" s="180" t="s">
        <v>12109</v>
      </c>
      <c r="F817" s="181" t="s">
        <v>11848</v>
      </c>
      <c r="G817" s="182" t="s">
        <v>467</v>
      </c>
      <c r="H817" s="183">
        <v>1</v>
      </c>
      <c r="I817" s="184"/>
      <c r="J817" s="185">
        <f t="shared" si="188"/>
        <v>0</v>
      </c>
      <c r="K817" s="186"/>
      <c r="L817" s="187"/>
      <c r="M817" s="188" t="s">
        <v>1</v>
      </c>
      <c r="N817" s="189" t="s">
        <v>42</v>
      </c>
      <c r="P817" s="153">
        <f t="shared" si="189"/>
        <v>0</v>
      </c>
      <c r="Q817" s="153">
        <v>0</v>
      </c>
      <c r="R817" s="153">
        <f t="shared" si="190"/>
        <v>0</v>
      </c>
      <c r="S817" s="153">
        <v>0</v>
      </c>
      <c r="T817" s="154">
        <f t="shared" si="191"/>
        <v>0</v>
      </c>
      <c r="AR817" s="155" t="s">
        <v>481</v>
      </c>
      <c r="AT817" s="155" t="s">
        <v>454</v>
      </c>
      <c r="AU817" s="155" t="s">
        <v>88</v>
      </c>
      <c r="AY817" s="16" t="s">
        <v>317</v>
      </c>
      <c r="BE817" s="156">
        <f t="shared" si="192"/>
        <v>0</v>
      </c>
      <c r="BF817" s="156">
        <f t="shared" si="193"/>
        <v>0</v>
      </c>
      <c r="BG817" s="156">
        <f t="shared" si="194"/>
        <v>0</v>
      </c>
      <c r="BH817" s="156">
        <f t="shared" si="195"/>
        <v>0</v>
      </c>
      <c r="BI817" s="156">
        <f t="shared" si="196"/>
        <v>0</v>
      </c>
      <c r="BJ817" s="16" t="s">
        <v>88</v>
      </c>
      <c r="BK817" s="156">
        <f t="shared" si="197"/>
        <v>0</v>
      </c>
      <c r="BL817" s="16" t="s">
        <v>396</v>
      </c>
      <c r="BM817" s="155" t="s">
        <v>12110</v>
      </c>
    </row>
    <row r="818" spans="2:65" s="1" customFormat="1" ht="24.15" customHeight="1">
      <c r="B818" s="142"/>
      <c r="C818" s="179" t="s">
        <v>6609</v>
      </c>
      <c r="D818" s="179" t="s">
        <v>454</v>
      </c>
      <c r="E818" s="180" t="s">
        <v>12111</v>
      </c>
      <c r="F818" s="181" t="s">
        <v>11848</v>
      </c>
      <c r="G818" s="182" t="s">
        <v>467</v>
      </c>
      <c r="H818" s="183">
        <v>1</v>
      </c>
      <c r="I818" s="184"/>
      <c r="J818" s="185">
        <f t="shared" si="188"/>
        <v>0</v>
      </c>
      <c r="K818" s="186"/>
      <c r="L818" s="187"/>
      <c r="M818" s="188" t="s">
        <v>1</v>
      </c>
      <c r="N818" s="189" t="s">
        <v>42</v>
      </c>
      <c r="P818" s="153">
        <f t="shared" si="189"/>
        <v>0</v>
      </c>
      <c r="Q818" s="153">
        <v>0</v>
      </c>
      <c r="R818" s="153">
        <f t="shared" si="190"/>
        <v>0</v>
      </c>
      <c r="S818" s="153">
        <v>0</v>
      </c>
      <c r="T818" s="154">
        <f t="shared" si="191"/>
        <v>0</v>
      </c>
      <c r="AR818" s="155" t="s">
        <v>481</v>
      </c>
      <c r="AT818" s="155" t="s">
        <v>454</v>
      </c>
      <c r="AU818" s="155" t="s">
        <v>88</v>
      </c>
      <c r="AY818" s="16" t="s">
        <v>317</v>
      </c>
      <c r="BE818" s="156">
        <f t="shared" si="192"/>
        <v>0</v>
      </c>
      <c r="BF818" s="156">
        <f t="shared" si="193"/>
        <v>0</v>
      </c>
      <c r="BG818" s="156">
        <f t="shared" si="194"/>
        <v>0</v>
      </c>
      <c r="BH818" s="156">
        <f t="shared" si="195"/>
        <v>0</v>
      </c>
      <c r="BI818" s="156">
        <f t="shared" si="196"/>
        <v>0</v>
      </c>
      <c r="BJ818" s="16" t="s">
        <v>88</v>
      </c>
      <c r="BK818" s="156">
        <f t="shared" si="197"/>
        <v>0</v>
      </c>
      <c r="BL818" s="16" t="s">
        <v>396</v>
      </c>
      <c r="BM818" s="155" t="s">
        <v>12112</v>
      </c>
    </row>
    <row r="819" spans="2:65" s="1" customFormat="1" ht="24.15" customHeight="1">
      <c r="B819" s="142"/>
      <c r="C819" s="179" t="s">
        <v>6613</v>
      </c>
      <c r="D819" s="179" t="s">
        <v>454</v>
      </c>
      <c r="E819" s="180" t="s">
        <v>12113</v>
      </c>
      <c r="F819" s="181" t="s">
        <v>12114</v>
      </c>
      <c r="G819" s="182" t="s">
        <v>467</v>
      </c>
      <c r="H819" s="183">
        <v>1</v>
      </c>
      <c r="I819" s="184"/>
      <c r="J819" s="185">
        <f t="shared" si="188"/>
        <v>0</v>
      </c>
      <c r="K819" s="186"/>
      <c r="L819" s="187"/>
      <c r="M819" s="188" t="s">
        <v>1</v>
      </c>
      <c r="N819" s="189" t="s">
        <v>42</v>
      </c>
      <c r="P819" s="153">
        <f t="shared" si="189"/>
        <v>0</v>
      </c>
      <c r="Q819" s="153">
        <v>0</v>
      </c>
      <c r="R819" s="153">
        <f t="shared" si="190"/>
        <v>0</v>
      </c>
      <c r="S819" s="153">
        <v>0</v>
      </c>
      <c r="T819" s="154">
        <f t="shared" si="191"/>
        <v>0</v>
      </c>
      <c r="AR819" s="155" t="s">
        <v>481</v>
      </c>
      <c r="AT819" s="155" t="s">
        <v>454</v>
      </c>
      <c r="AU819" s="155" t="s">
        <v>88</v>
      </c>
      <c r="AY819" s="16" t="s">
        <v>317</v>
      </c>
      <c r="BE819" s="156">
        <f t="shared" si="192"/>
        <v>0</v>
      </c>
      <c r="BF819" s="156">
        <f t="shared" si="193"/>
        <v>0</v>
      </c>
      <c r="BG819" s="156">
        <f t="shared" si="194"/>
        <v>0</v>
      </c>
      <c r="BH819" s="156">
        <f t="shared" si="195"/>
        <v>0</v>
      </c>
      <c r="BI819" s="156">
        <f t="shared" si="196"/>
        <v>0</v>
      </c>
      <c r="BJ819" s="16" t="s">
        <v>88</v>
      </c>
      <c r="BK819" s="156">
        <f t="shared" si="197"/>
        <v>0</v>
      </c>
      <c r="BL819" s="16" t="s">
        <v>396</v>
      </c>
      <c r="BM819" s="155" t="s">
        <v>12115</v>
      </c>
    </row>
    <row r="820" spans="2:65" s="1" customFormat="1" ht="24.15" customHeight="1">
      <c r="B820" s="142"/>
      <c r="C820" s="179" t="s">
        <v>6629</v>
      </c>
      <c r="D820" s="179" t="s">
        <v>454</v>
      </c>
      <c r="E820" s="180" t="s">
        <v>12116</v>
      </c>
      <c r="F820" s="181" t="s">
        <v>12114</v>
      </c>
      <c r="G820" s="182" t="s">
        <v>467</v>
      </c>
      <c r="H820" s="183">
        <v>1</v>
      </c>
      <c r="I820" s="184"/>
      <c r="J820" s="185">
        <f t="shared" si="188"/>
        <v>0</v>
      </c>
      <c r="K820" s="186"/>
      <c r="L820" s="187"/>
      <c r="M820" s="188" t="s">
        <v>1</v>
      </c>
      <c r="N820" s="189" t="s">
        <v>42</v>
      </c>
      <c r="P820" s="153">
        <f t="shared" si="189"/>
        <v>0</v>
      </c>
      <c r="Q820" s="153">
        <v>0</v>
      </c>
      <c r="R820" s="153">
        <f t="shared" si="190"/>
        <v>0</v>
      </c>
      <c r="S820" s="153">
        <v>0</v>
      </c>
      <c r="T820" s="154">
        <f t="shared" si="191"/>
        <v>0</v>
      </c>
      <c r="AR820" s="155" t="s">
        <v>481</v>
      </c>
      <c r="AT820" s="155" t="s">
        <v>454</v>
      </c>
      <c r="AU820" s="155" t="s">
        <v>88</v>
      </c>
      <c r="AY820" s="16" t="s">
        <v>317</v>
      </c>
      <c r="BE820" s="156">
        <f t="shared" si="192"/>
        <v>0</v>
      </c>
      <c r="BF820" s="156">
        <f t="shared" si="193"/>
        <v>0</v>
      </c>
      <c r="BG820" s="156">
        <f t="shared" si="194"/>
        <v>0</v>
      </c>
      <c r="BH820" s="156">
        <f t="shared" si="195"/>
        <v>0</v>
      </c>
      <c r="BI820" s="156">
        <f t="shared" si="196"/>
        <v>0</v>
      </c>
      <c r="BJ820" s="16" t="s">
        <v>88</v>
      </c>
      <c r="BK820" s="156">
        <f t="shared" si="197"/>
        <v>0</v>
      </c>
      <c r="BL820" s="16" t="s">
        <v>396</v>
      </c>
      <c r="BM820" s="155" t="s">
        <v>12117</v>
      </c>
    </row>
    <row r="821" spans="2:65" s="1" customFormat="1" ht="24.15" customHeight="1">
      <c r="B821" s="142"/>
      <c r="C821" s="179" t="s">
        <v>6637</v>
      </c>
      <c r="D821" s="179" t="s">
        <v>454</v>
      </c>
      <c r="E821" s="180" t="s">
        <v>12118</v>
      </c>
      <c r="F821" s="181" t="s">
        <v>12114</v>
      </c>
      <c r="G821" s="182" t="s">
        <v>467</v>
      </c>
      <c r="H821" s="183">
        <v>1</v>
      </c>
      <c r="I821" s="184"/>
      <c r="J821" s="185">
        <f t="shared" ref="J821:J852" si="198">ROUND(I821*H821,2)</f>
        <v>0</v>
      </c>
      <c r="K821" s="186"/>
      <c r="L821" s="187"/>
      <c r="M821" s="188" t="s">
        <v>1</v>
      </c>
      <c r="N821" s="189" t="s">
        <v>42</v>
      </c>
      <c r="P821" s="153">
        <f t="shared" ref="P821:P852" si="199">O821*H821</f>
        <v>0</v>
      </c>
      <c r="Q821" s="153">
        <v>0</v>
      </c>
      <c r="R821" s="153">
        <f t="shared" ref="R821:R852" si="200">Q821*H821</f>
        <v>0</v>
      </c>
      <c r="S821" s="153">
        <v>0</v>
      </c>
      <c r="T821" s="154">
        <f t="shared" ref="T821:T852" si="201">S821*H821</f>
        <v>0</v>
      </c>
      <c r="AR821" s="155" t="s">
        <v>481</v>
      </c>
      <c r="AT821" s="155" t="s">
        <v>454</v>
      </c>
      <c r="AU821" s="155" t="s">
        <v>88</v>
      </c>
      <c r="AY821" s="16" t="s">
        <v>317</v>
      </c>
      <c r="BE821" s="156">
        <f t="shared" ref="BE821:BE844" si="202">IF(N821="základná",J821,0)</f>
        <v>0</v>
      </c>
      <c r="BF821" s="156">
        <f t="shared" ref="BF821:BF844" si="203">IF(N821="znížená",J821,0)</f>
        <v>0</v>
      </c>
      <c r="BG821" s="156">
        <f t="shared" ref="BG821:BG844" si="204">IF(N821="zákl. prenesená",J821,0)</f>
        <v>0</v>
      </c>
      <c r="BH821" s="156">
        <f t="shared" ref="BH821:BH844" si="205">IF(N821="zníž. prenesená",J821,0)</f>
        <v>0</v>
      </c>
      <c r="BI821" s="156">
        <f t="shared" ref="BI821:BI844" si="206">IF(N821="nulová",J821,0)</f>
        <v>0</v>
      </c>
      <c r="BJ821" s="16" t="s">
        <v>88</v>
      </c>
      <c r="BK821" s="156">
        <f t="shared" ref="BK821:BK844" si="207">ROUND(I821*H821,2)</f>
        <v>0</v>
      </c>
      <c r="BL821" s="16" t="s">
        <v>396</v>
      </c>
      <c r="BM821" s="155" t="s">
        <v>12119</v>
      </c>
    </row>
    <row r="822" spans="2:65" s="1" customFormat="1" ht="24.15" customHeight="1">
      <c r="B822" s="142"/>
      <c r="C822" s="179" t="s">
        <v>6657</v>
      </c>
      <c r="D822" s="179" t="s">
        <v>454</v>
      </c>
      <c r="E822" s="180" t="s">
        <v>12120</v>
      </c>
      <c r="F822" s="181" t="s">
        <v>12114</v>
      </c>
      <c r="G822" s="182" t="s">
        <v>467</v>
      </c>
      <c r="H822" s="183">
        <v>1</v>
      </c>
      <c r="I822" s="184"/>
      <c r="J822" s="185">
        <f t="shared" si="198"/>
        <v>0</v>
      </c>
      <c r="K822" s="186"/>
      <c r="L822" s="187"/>
      <c r="M822" s="188" t="s">
        <v>1</v>
      </c>
      <c r="N822" s="189" t="s">
        <v>42</v>
      </c>
      <c r="P822" s="153">
        <f t="shared" si="199"/>
        <v>0</v>
      </c>
      <c r="Q822" s="153">
        <v>0</v>
      </c>
      <c r="R822" s="153">
        <f t="shared" si="200"/>
        <v>0</v>
      </c>
      <c r="S822" s="153">
        <v>0</v>
      </c>
      <c r="T822" s="154">
        <f t="shared" si="201"/>
        <v>0</v>
      </c>
      <c r="AR822" s="155" t="s">
        <v>481</v>
      </c>
      <c r="AT822" s="155" t="s">
        <v>454</v>
      </c>
      <c r="AU822" s="155" t="s">
        <v>88</v>
      </c>
      <c r="AY822" s="16" t="s">
        <v>317</v>
      </c>
      <c r="BE822" s="156">
        <f t="shared" si="202"/>
        <v>0</v>
      </c>
      <c r="BF822" s="156">
        <f t="shared" si="203"/>
        <v>0</v>
      </c>
      <c r="BG822" s="156">
        <f t="shared" si="204"/>
        <v>0</v>
      </c>
      <c r="BH822" s="156">
        <f t="shared" si="205"/>
        <v>0</v>
      </c>
      <c r="BI822" s="156">
        <f t="shared" si="206"/>
        <v>0</v>
      </c>
      <c r="BJ822" s="16" t="s">
        <v>88</v>
      </c>
      <c r="BK822" s="156">
        <f t="shared" si="207"/>
        <v>0</v>
      </c>
      <c r="BL822" s="16" t="s">
        <v>396</v>
      </c>
      <c r="BM822" s="155" t="s">
        <v>12121</v>
      </c>
    </row>
    <row r="823" spans="2:65" s="1" customFormat="1" ht="24.15" customHeight="1">
      <c r="B823" s="142"/>
      <c r="C823" s="179" t="s">
        <v>6665</v>
      </c>
      <c r="D823" s="179" t="s">
        <v>454</v>
      </c>
      <c r="E823" s="180" t="s">
        <v>12122</v>
      </c>
      <c r="F823" s="181" t="s">
        <v>12123</v>
      </c>
      <c r="G823" s="182" t="s">
        <v>467</v>
      </c>
      <c r="H823" s="183">
        <v>1</v>
      </c>
      <c r="I823" s="184"/>
      <c r="J823" s="185">
        <f t="shared" si="198"/>
        <v>0</v>
      </c>
      <c r="K823" s="186"/>
      <c r="L823" s="187"/>
      <c r="M823" s="188" t="s">
        <v>1</v>
      </c>
      <c r="N823" s="189" t="s">
        <v>42</v>
      </c>
      <c r="P823" s="153">
        <f t="shared" si="199"/>
        <v>0</v>
      </c>
      <c r="Q823" s="153">
        <v>0</v>
      </c>
      <c r="R823" s="153">
        <f t="shared" si="200"/>
        <v>0</v>
      </c>
      <c r="S823" s="153">
        <v>0</v>
      </c>
      <c r="T823" s="154">
        <f t="shared" si="201"/>
        <v>0</v>
      </c>
      <c r="AR823" s="155" t="s">
        <v>481</v>
      </c>
      <c r="AT823" s="155" t="s">
        <v>454</v>
      </c>
      <c r="AU823" s="155" t="s">
        <v>88</v>
      </c>
      <c r="AY823" s="16" t="s">
        <v>317</v>
      </c>
      <c r="BE823" s="156">
        <f t="shared" si="202"/>
        <v>0</v>
      </c>
      <c r="BF823" s="156">
        <f t="shared" si="203"/>
        <v>0</v>
      </c>
      <c r="BG823" s="156">
        <f t="shared" si="204"/>
        <v>0</v>
      </c>
      <c r="BH823" s="156">
        <f t="shared" si="205"/>
        <v>0</v>
      </c>
      <c r="BI823" s="156">
        <f t="shared" si="206"/>
        <v>0</v>
      </c>
      <c r="BJ823" s="16" t="s">
        <v>88</v>
      </c>
      <c r="BK823" s="156">
        <f t="shared" si="207"/>
        <v>0</v>
      </c>
      <c r="BL823" s="16" t="s">
        <v>396</v>
      </c>
      <c r="BM823" s="155" t="s">
        <v>12124</v>
      </c>
    </row>
    <row r="824" spans="2:65" s="1" customFormat="1" ht="24.15" customHeight="1">
      <c r="B824" s="142"/>
      <c r="C824" s="179" t="s">
        <v>6673</v>
      </c>
      <c r="D824" s="179" t="s">
        <v>454</v>
      </c>
      <c r="E824" s="180" t="s">
        <v>12125</v>
      </c>
      <c r="F824" s="181" t="s">
        <v>12123</v>
      </c>
      <c r="G824" s="182" t="s">
        <v>467</v>
      </c>
      <c r="H824" s="183">
        <v>1</v>
      </c>
      <c r="I824" s="184"/>
      <c r="J824" s="185">
        <f t="shared" si="198"/>
        <v>0</v>
      </c>
      <c r="K824" s="186"/>
      <c r="L824" s="187"/>
      <c r="M824" s="188" t="s">
        <v>1</v>
      </c>
      <c r="N824" s="189" t="s">
        <v>42</v>
      </c>
      <c r="P824" s="153">
        <f t="shared" si="199"/>
        <v>0</v>
      </c>
      <c r="Q824" s="153">
        <v>0</v>
      </c>
      <c r="R824" s="153">
        <f t="shared" si="200"/>
        <v>0</v>
      </c>
      <c r="S824" s="153">
        <v>0</v>
      </c>
      <c r="T824" s="154">
        <f t="shared" si="201"/>
        <v>0</v>
      </c>
      <c r="AR824" s="155" t="s">
        <v>481</v>
      </c>
      <c r="AT824" s="155" t="s">
        <v>454</v>
      </c>
      <c r="AU824" s="155" t="s">
        <v>88</v>
      </c>
      <c r="AY824" s="16" t="s">
        <v>317</v>
      </c>
      <c r="BE824" s="156">
        <f t="shared" si="202"/>
        <v>0</v>
      </c>
      <c r="BF824" s="156">
        <f t="shared" si="203"/>
        <v>0</v>
      </c>
      <c r="BG824" s="156">
        <f t="shared" si="204"/>
        <v>0</v>
      </c>
      <c r="BH824" s="156">
        <f t="shared" si="205"/>
        <v>0</v>
      </c>
      <c r="BI824" s="156">
        <f t="shared" si="206"/>
        <v>0</v>
      </c>
      <c r="BJ824" s="16" t="s">
        <v>88</v>
      </c>
      <c r="BK824" s="156">
        <f t="shared" si="207"/>
        <v>0</v>
      </c>
      <c r="BL824" s="16" t="s">
        <v>396</v>
      </c>
      <c r="BM824" s="155" t="s">
        <v>12126</v>
      </c>
    </row>
    <row r="825" spans="2:65" s="1" customFormat="1" ht="24.15" customHeight="1">
      <c r="B825" s="142"/>
      <c r="C825" s="179" t="s">
        <v>6677</v>
      </c>
      <c r="D825" s="179" t="s">
        <v>454</v>
      </c>
      <c r="E825" s="180" t="s">
        <v>12127</v>
      </c>
      <c r="F825" s="181" t="s">
        <v>12128</v>
      </c>
      <c r="G825" s="182" t="s">
        <v>467</v>
      </c>
      <c r="H825" s="183">
        <v>1</v>
      </c>
      <c r="I825" s="184"/>
      <c r="J825" s="185">
        <f t="shared" si="198"/>
        <v>0</v>
      </c>
      <c r="K825" s="186"/>
      <c r="L825" s="187"/>
      <c r="M825" s="188" t="s">
        <v>1</v>
      </c>
      <c r="N825" s="189" t="s">
        <v>42</v>
      </c>
      <c r="P825" s="153">
        <f t="shared" si="199"/>
        <v>0</v>
      </c>
      <c r="Q825" s="153">
        <v>0</v>
      </c>
      <c r="R825" s="153">
        <f t="shared" si="200"/>
        <v>0</v>
      </c>
      <c r="S825" s="153">
        <v>0</v>
      </c>
      <c r="T825" s="154">
        <f t="shared" si="201"/>
        <v>0</v>
      </c>
      <c r="AR825" s="155" t="s">
        <v>481</v>
      </c>
      <c r="AT825" s="155" t="s">
        <v>454</v>
      </c>
      <c r="AU825" s="155" t="s">
        <v>88</v>
      </c>
      <c r="AY825" s="16" t="s">
        <v>317</v>
      </c>
      <c r="BE825" s="156">
        <f t="shared" si="202"/>
        <v>0</v>
      </c>
      <c r="BF825" s="156">
        <f t="shared" si="203"/>
        <v>0</v>
      </c>
      <c r="BG825" s="156">
        <f t="shared" si="204"/>
        <v>0</v>
      </c>
      <c r="BH825" s="156">
        <f t="shared" si="205"/>
        <v>0</v>
      </c>
      <c r="BI825" s="156">
        <f t="shared" si="206"/>
        <v>0</v>
      </c>
      <c r="BJ825" s="16" t="s">
        <v>88</v>
      </c>
      <c r="BK825" s="156">
        <f t="shared" si="207"/>
        <v>0</v>
      </c>
      <c r="BL825" s="16" t="s">
        <v>396</v>
      </c>
      <c r="BM825" s="155" t="s">
        <v>12129</v>
      </c>
    </row>
    <row r="826" spans="2:65" s="1" customFormat="1" ht="24.15" customHeight="1">
      <c r="B826" s="142"/>
      <c r="C826" s="179" t="s">
        <v>6679</v>
      </c>
      <c r="D826" s="179" t="s">
        <v>454</v>
      </c>
      <c r="E826" s="180" t="s">
        <v>12130</v>
      </c>
      <c r="F826" s="181" t="s">
        <v>12131</v>
      </c>
      <c r="G826" s="182" t="s">
        <v>467</v>
      </c>
      <c r="H826" s="183">
        <v>1</v>
      </c>
      <c r="I826" s="184"/>
      <c r="J826" s="185">
        <f t="shared" si="198"/>
        <v>0</v>
      </c>
      <c r="K826" s="186"/>
      <c r="L826" s="187"/>
      <c r="M826" s="188" t="s">
        <v>1</v>
      </c>
      <c r="N826" s="189" t="s">
        <v>42</v>
      </c>
      <c r="P826" s="153">
        <f t="shared" si="199"/>
        <v>0</v>
      </c>
      <c r="Q826" s="153">
        <v>0</v>
      </c>
      <c r="R826" s="153">
        <f t="shared" si="200"/>
        <v>0</v>
      </c>
      <c r="S826" s="153">
        <v>0</v>
      </c>
      <c r="T826" s="154">
        <f t="shared" si="201"/>
        <v>0</v>
      </c>
      <c r="AR826" s="155" t="s">
        <v>481</v>
      </c>
      <c r="AT826" s="155" t="s">
        <v>454</v>
      </c>
      <c r="AU826" s="155" t="s">
        <v>88</v>
      </c>
      <c r="AY826" s="16" t="s">
        <v>317</v>
      </c>
      <c r="BE826" s="156">
        <f t="shared" si="202"/>
        <v>0</v>
      </c>
      <c r="BF826" s="156">
        <f t="shared" si="203"/>
        <v>0</v>
      </c>
      <c r="BG826" s="156">
        <f t="shared" si="204"/>
        <v>0</v>
      </c>
      <c r="BH826" s="156">
        <f t="shared" si="205"/>
        <v>0</v>
      </c>
      <c r="BI826" s="156">
        <f t="shared" si="206"/>
        <v>0</v>
      </c>
      <c r="BJ826" s="16" t="s">
        <v>88</v>
      </c>
      <c r="BK826" s="156">
        <f t="shared" si="207"/>
        <v>0</v>
      </c>
      <c r="BL826" s="16" t="s">
        <v>396</v>
      </c>
      <c r="BM826" s="155" t="s">
        <v>12132</v>
      </c>
    </row>
    <row r="827" spans="2:65" s="1" customFormat="1" ht="24.15" customHeight="1">
      <c r="B827" s="142"/>
      <c r="C827" s="179" t="s">
        <v>6683</v>
      </c>
      <c r="D827" s="179" t="s">
        <v>454</v>
      </c>
      <c r="E827" s="180" t="s">
        <v>12133</v>
      </c>
      <c r="F827" s="181" t="s">
        <v>12131</v>
      </c>
      <c r="G827" s="182" t="s">
        <v>467</v>
      </c>
      <c r="H827" s="183">
        <v>1</v>
      </c>
      <c r="I827" s="184"/>
      <c r="J827" s="185">
        <f t="shared" si="198"/>
        <v>0</v>
      </c>
      <c r="K827" s="186"/>
      <c r="L827" s="187"/>
      <c r="M827" s="188" t="s">
        <v>1</v>
      </c>
      <c r="N827" s="189" t="s">
        <v>42</v>
      </c>
      <c r="P827" s="153">
        <f t="shared" si="199"/>
        <v>0</v>
      </c>
      <c r="Q827" s="153">
        <v>0</v>
      </c>
      <c r="R827" s="153">
        <f t="shared" si="200"/>
        <v>0</v>
      </c>
      <c r="S827" s="153">
        <v>0</v>
      </c>
      <c r="T827" s="154">
        <f t="shared" si="201"/>
        <v>0</v>
      </c>
      <c r="AR827" s="155" t="s">
        <v>481</v>
      </c>
      <c r="AT827" s="155" t="s">
        <v>454</v>
      </c>
      <c r="AU827" s="155" t="s">
        <v>88</v>
      </c>
      <c r="AY827" s="16" t="s">
        <v>317</v>
      </c>
      <c r="BE827" s="156">
        <f t="shared" si="202"/>
        <v>0</v>
      </c>
      <c r="BF827" s="156">
        <f t="shared" si="203"/>
        <v>0</v>
      </c>
      <c r="BG827" s="156">
        <f t="shared" si="204"/>
        <v>0</v>
      </c>
      <c r="BH827" s="156">
        <f t="shared" si="205"/>
        <v>0</v>
      </c>
      <c r="BI827" s="156">
        <f t="shared" si="206"/>
        <v>0</v>
      </c>
      <c r="BJ827" s="16" t="s">
        <v>88</v>
      </c>
      <c r="BK827" s="156">
        <f t="shared" si="207"/>
        <v>0</v>
      </c>
      <c r="BL827" s="16" t="s">
        <v>396</v>
      </c>
      <c r="BM827" s="155" t="s">
        <v>12134</v>
      </c>
    </row>
    <row r="828" spans="2:65" s="1" customFormat="1" ht="24.15" customHeight="1">
      <c r="B828" s="142"/>
      <c r="C828" s="179" t="s">
        <v>6691</v>
      </c>
      <c r="D828" s="179" t="s">
        <v>454</v>
      </c>
      <c r="E828" s="180" t="s">
        <v>12135</v>
      </c>
      <c r="F828" s="181" t="s">
        <v>12136</v>
      </c>
      <c r="G828" s="182" t="s">
        <v>467</v>
      </c>
      <c r="H828" s="183">
        <v>1</v>
      </c>
      <c r="I828" s="184"/>
      <c r="J828" s="185">
        <f t="shared" si="198"/>
        <v>0</v>
      </c>
      <c r="K828" s="186"/>
      <c r="L828" s="187"/>
      <c r="M828" s="188" t="s">
        <v>1</v>
      </c>
      <c r="N828" s="189" t="s">
        <v>42</v>
      </c>
      <c r="P828" s="153">
        <f t="shared" si="199"/>
        <v>0</v>
      </c>
      <c r="Q828" s="153">
        <v>0</v>
      </c>
      <c r="R828" s="153">
        <f t="shared" si="200"/>
        <v>0</v>
      </c>
      <c r="S828" s="153">
        <v>0</v>
      </c>
      <c r="T828" s="154">
        <f t="shared" si="201"/>
        <v>0</v>
      </c>
      <c r="AR828" s="155" t="s">
        <v>481</v>
      </c>
      <c r="AT828" s="155" t="s">
        <v>454</v>
      </c>
      <c r="AU828" s="155" t="s">
        <v>88</v>
      </c>
      <c r="AY828" s="16" t="s">
        <v>317</v>
      </c>
      <c r="BE828" s="156">
        <f t="shared" si="202"/>
        <v>0</v>
      </c>
      <c r="BF828" s="156">
        <f t="shared" si="203"/>
        <v>0</v>
      </c>
      <c r="BG828" s="156">
        <f t="shared" si="204"/>
        <v>0</v>
      </c>
      <c r="BH828" s="156">
        <f t="shared" si="205"/>
        <v>0</v>
      </c>
      <c r="BI828" s="156">
        <f t="shared" si="206"/>
        <v>0</v>
      </c>
      <c r="BJ828" s="16" t="s">
        <v>88</v>
      </c>
      <c r="BK828" s="156">
        <f t="shared" si="207"/>
        <v>0</v>
      </c>
      <c r="BL828" s="16" t="s">
        <v>396</v>
      </c>
      <c r="BM828" s="155" t="s">
        <v>12137</v>
      </c>
    </row>
    <row r="829" spans="2:65" s="1" customFormat="1" ht="24.15" customHeight="1">
      <c r="B829" s="142"/>
      <c r="C829" s="179" t="s">
        <v>6699</v>
      </c>
      <c r="D829" s="179" t="s">
        <v>454</v>
      </c>
      <c r="E829" s="180" t="s">
        <v>12138</v>
      </c>
      <c r="F829" s="181" t="s">
        <v>12136</v>
      </c>
      <c r="G829" s="182" t="s">
        <v>467</v>
      </c>
      <c r="H829" s="183">
        <v>1</v>
      </c>
      <c r="I829" s="184"/>
      <c r="J829" s="185">
        <f t="shared" si="198"/>
        <v>0</v>
      </c>
      <c r="K829" s="186"/>
      <c r="L829" s="187"/>
      <c r="M829" s="188" t="s">
        <v>1</v>
      </c>
      <c r="N829" s="189" t="s">
        <v>42</v>
      </c>
      <c r="P829" s="153">
        <f t="shared" si="199"/>
        <v>0</v>
      </c>
      <c r="Q829" s="153">
        <v>0</v>
      </c>
      <c r="R829" s="153">
        <f t="shared" si="200"/>
        <v>0</v>
      </c>
      <c r="S829" s="153">
        <v>0</v>
      </c>
      <c r="T829" s="154">
        <f t="shared" si="201"/>
        <v>0</v>
      </c>
      <c r="AR829" s="155" t="s">
        <v>481</v>
      </c>
      <c r="AT829" s="155" t="s">
        <v>454</v>
      </c>
      <c r="AU829" s="155" t="s">
        <v>88</v>
      </c>
      <c r="AY829" s="16" t="s">
        <v>317</v>
      </c>
      <c r="BE829" s="156">
        <f t="shared" si="202"/>
        <v>0</v>
      </c>
      <c r="BF829" s="156">
        <f t="shared" si="203"/>
        <v>0</v>
      </c>
      <c r="BG829" s="156">
        <f t="shared" si="204"/>
        <v>0</v>
      </c>
      <c r="BH829" s="156">
        <f t="shared" si="205"/>
        <v>0</v>
      </c>
      <c r="BI829" s="156">
        <f t="shared" si="206"/>
        <v>0</v>
      </c>
      <c r="BJ829" s="16" t="s">
        <v>88</v>
      </c>
      <c r="BK829" s="156">
        <f t="shared" si="207"/>
        <v>0</v>
      </c>
      <c r="BL829" s="16" t="s">
        <v>396</v>
      </c>
      <c r="BM829" s="155" t="s">
        <v>12139</v>
      </c>
    </row>
    <row r="830" spans="2:65" s="1" customFormat="1" ht="24.15" customHeight="1">
      <c r="B830" s="142"/>
      <c r="C830" s="179" t="s">
        <v>6713</v>
      </c>
      <c r="D830" s="179" t="s">
        <v>454</v>
      </c>
      <c r="E830" s="180" t="s">
        <v>12140</v>
      </c>
      <c r="F830" s="181" t="s">
        <v>12141</v>
      </c>
      <c r="G830" s="182" t="s">
        <v>467</v>
      </c>
      <c r="H830" s="183">
        <v>1</v>
      </c>
      <c r="I830" s="184"/>
      <c r="J830" s="185">
        <f t="shared" si="198"/>
        <v>0</v>
      </c>
      <c r="K830" s="186"/>
      <c r="L830" s="187"/>
      <c r="M830" s="188" t="s">
        <v>1</v>
      </c>
      <c r="N830" s="189" t="s">
        <v>42</v>
      </c>
      <c r="P830" s="153">
        <f t="shared" si="199"/>
        <v>0</v>
      </c>
      <c r="Q830" s="153">
        <v>0</v>
      </c>
      <c r="R830" s="153">
        <f t="shared" si="200"/>
        <v>0</v>
      </c>
      <c r="S830" s="153">
        <v>0</v>
      </c>
      <c r="T830" s="154">
        <f t="shared" si="201"/>
        <v>0</v>
      </c>
      <c r="AR830" s="155" t="s">
        <v>481</v>
      </c>
      <c r="AT830" s="155" t="s">
        <v>454</v>
      </c>
      <c r="AU830" s="155" t="s">
        <v>88</v>
      </c>
      <c r="AY830" s="16" t="s">
        <v>317</v>
      </c>
      <c r="BE830" s="156">
        <f t="shared" si="202"/>
        <v>0</v>
      </c>
      <c r="BF830" s="156">
        <f t="shared" si="203"/>
        <v>0</v>
      </c>
      <c r="BG830" s="156">
        <f t="shared" si="204"/>
        <v>0</v>
      </c>
      <c r="BH830" s="156">
        <f t="shared" si="205"/>
        <v>0</v>
      </c>
      <c r="BI830" s="156">
        <f t="shared" si="206"/>
        <v>0</v>
      </c>
      <c r="BJ830" s="16" t="s">
        <v>88</v>
      </c>
      <c r="BK830" s="156">
        <f t="shared" si="207"/>
        <v>0</v>
      </c>
      <c r="BL830" s="16" t="s">
        <v>396</v>
      </c>
      <c r="BM830" s="155" t="s">
        <v>12142</v>
      </c>
    </row>
    <row r="831" spans="2:65" s="1" customFormat="1" ht="24.15" customHeight="1">
      <c r="B831" s="142"/>
      <c r="C831" s="179" t="s">
        <v>6717</v>
      </c>
      <c r="D831" s="179" t="s">
        <v>454</v>
      </c>
      <c r="E831" s="180" t="s">
        <v>12143</v>
      </c>
      <c r="F831" s="181" t="s">
        <v>11699</v>
      </c>
      <c r="G831" s="182" t="s">
        <v>467</v>
      </c>
      <c r="H831" s="183">
        <v>1</v>
      </c>
      <c r="I831" s="184"/>
      <c r="J831" s="185">
        <f t="shared" si="198"/>
        <v>0</v>
      </c>
      <c r="K831" s="186"/>
      <c r="L831" s="187"/>
      <c r="M831" s="188" t="s">
        <v>1</v>
      </c>
      <c r="N831" s="189" t="s">
        <v>42</v>
      </c>
      <c r="P831" s="153">
        <f t="shared" si="199"/>
        <v>0</v>
      </c>
      <c r="Q831" s="153">
        <v>0</v>
      </c>
      <c r="R831" s="153">
        <f t="shared" si="200"/>
        <v>0</v>
      </c>
      <c r="S831" s="153">
        <v>0</v>
      </c>
      <c r="T831" s="154">
        <f t="shared" si="201"/>
        <v>0</v>
      </c>
      <c r="AR831" s="155" t="s">
        <v>481</v>
      </c>
      <c r="AT831" s="155" t="s">
        <v>454</v>
      </c>
      <c r="AU831" s="155" t="s">
        <v>88</v>
      </c>
      <c r="AY831" s="16" t="s">
        <v>317</v>
      </c>
      <c r="BE831" s="156">
        <f t="shared" si="202"/>
        <v>0</v>
      </c>
      <c r="BF831" s="156">
        <f t="shared" si="203"/>
        <v>0</v>
      </c>
      <c r="BG831" s="156">
        <f t="shared" si="204"/>
        <v>0</v>
      </c>
      <c r="BH831" s="156">
        <f t="shared" si="205"/>
        <v>0</v>
      </c>
      <c r="BI831" s="156">
        <f t="shared" si="206"/>
        <v>0</v>
      </c>
      <c r="BJ831" s="16" t="s">
        <v>88</v>
      </c>
      <c r="BK831" s="156">
        <f t="shared" si="207"/>
        <v>0</v>
      </c>
      <c r="BL831" s="16" t="s">
        <v>396</v>
      </c>
      <c r="BM831" s="155" t="s">
        <v>12144</v>
      </c>
    </row>
    <row r="832" spans="2:65" s="1" customFormat="1" ht="33" customHeight="1">
      <c r="B832" s="142"/>
      <c r="C832" s="179" t="s">
        <v>6721</v>
      </c>
      <c r="D832" s="179" t="s">
        <v>454</v>
      </c>
      <c r="E832" s="180" t="s">
        <v>11213</v>
      </c>
      <c r="F832" s="181" t="s">
        <v>11214</v>
      </c>
      <c r="G832" s="182" t="s">
        <v>10668</v>
      </c>
      <c r="H832" s="183">
        <v>235</v>
      </c>
      <c r="I832" s="184"/>
      <c r="J832" s="185">
        <f t="shared" si="198"/>
        <v>0</v>
      </c>
      <c r="K832" s="186"/>
      <c r="L832" s="187"/>
      <c r="M832" s="188" t="s">
        <v>1</v>
      </c>
      <c r="N832" s="189" t="s">
        <v>42</v>
      </c>
      <c r="P832" s="153">
        <f t="shared" si="199"/>
        <v>0</v>
      </c>
      <c r="Q832" s="153">
        <v>0</v>
      </c>
      <c r="R832" s="153">
        <f t="shared" si="200"/>
        <v>0</v>
      </c>
      <c r="S832" s="153">
        <v>0</v>
      </c>
      <c r="T832" s="154">
        <f t="shared" si="201"/>
        <v>0</v>
      </c>
      <c r="AR832" s="155" t="s">
        <v>481</v>
      </c>
      <c r="AT832" s="155" t="s">
        <v>454</v>
      </c>
      <c r="AU832" s="155" t="s">
        <v>88</v>
      </c>
      <c r="AY832" s="16" t="s">
        <v>317</v>
      </c>
      <c r="BE832" s="156">
        <f t="shared" si="202"/>
        <v>0</v>
      </c>
      <c r="BF832" s="156">
        <f t="shared" si="203"/>
        <v>0</v>
      </c>
      <c r="BG832" s="156">
        <f t="shared" si="204"/>
        <v>0</v>
      </c>
      <c r="BH832" s="156">
        <f t="shared" si="205"/>
        <v>0</v>
      </c>
      <c r="BI832" s="156">
        <f t="shared" si="206"/>
        <v>0</v>
      </c>
      <c r="BJ832" s="16" t="s">
        <v>88</v>
      </c>
      <c r="BK832" s="156">
        <f t="shared" si="207"/>
        <v>0</v>
      </c>
      <c r="BL832" s="16" t="s">
        <v>396</v>
      </c>
      <c r="BM832" s="155" t="s">
        <v>12145</v>
      </c>
    </row>
    <row r="833" spans="2:65" s="1" customFormat="1" ht="33" customHeight="1">
      <c r="B833" s="142"/>
      <c r="C833" s="179" t="s">
        <v>6727</v>
      </c>
      <c r="D833" s="179" t="s">
        <v>454</v>
      </c>
      <c r="E833" s="180" t="s">
        <v>11216</v>
      </c>
      <c r="F833" s="181" t="s">
        <v>11217</v>
      </c>
      <c r="G833" s="182" t="s">
        <v>10668</v>
      </c>
      <c r="H833" s="183">
        <v>325</v>
      </c>
      <c r="I833" s="184"/>
      <c r="J833" s="185">
        <f t="shared" si="198"/>
        <v>0</v>
      </c>
      <c r="K833" s="186"/>
      <c r="L833" s="187"/>
      <c r="M833" s="188" t="s">
        <v>1</v>
      </c>
      <c r="N833" s="189" t="s">
        <v>42</v>
      </c>
      <c r="P833" s="153">
        <f t="shared" si="199"/>
        <v>0</v>
      </c>
      <c r="Q833" s="153">
        <v>0</v>
      </c>
      <c r="R833" s="153">
        <f t="shared" si="200"/>
        <v>0</v>
      </c>
      <c r="S833" s="153">
        <v>0</v>
      </c>
      <c r="T833" s="154">
        <f t="shared" si="201"/>
        <v>0</v>
      </c>
      <c r="AR833" s="155" t="s">
        <v>481</v>
      </c>
      <c r="AT833" s="155" t="s">
        <v>454</v>
      </c>
      <c r="AU833" s="155" t="s">
        <v>88</v>
      </c>
      <c r="AY833" s="16" t="s">
        <v>317</v>
      </c>
      <c r="BE833" s="156">
        <f t="shared" si="202"/>
        <v>0</v>
      </c>
      <c r="BF833" s="156">
        <f t="shared" si="203"/>
        <v>0</v>
      </c>
      <c r="BG833" s="156">
        <f t="shared" si="204"/>
        <v>0</v>
      </c>
      <c r="BH833" s="156">
        <f t="shared" si="205"/>
        <v>0</v>
      </c>
      <c r="BI833" s="156">
        <f t="shared" si="206"/>
        <v>0</v>
      </c>
      <c r="BJ833" s="16" t="s">
        <v>88</v>
      </c>
      <c r="BK833" s="156">
        <f t="shared" si="207"/>
        <v>0</v>
      </c>
      <c r="BL833" s="16" t="s">
        <v>396</v>
      </c>
      <c r="BM833" s="155" t="s">
        <v>12146</v>
      </c>
    </row>
    <row r="834" spans="2:65" s="1" customFormat="1" ht="37.75" customHeight="1">
      <c r="B834" s="142"/>
      <c r="C834" s="179" t="s">
        <v>6734</v>
      </c>
      <c r="D834" s="179" t="s">
        <v>454</v>
      </c>
      <c r="E834" s="180" t="s">
        <v>12147</v>
      </c>
      <c r="F834" s="181" t="s">
        <v>12148</v>
      </c>
      <c r="G834" s="182" t="s">
        <v>10668</v>
      </c>
      <c r="H834" s="183">
        <v>195</v>
      </c>
      <c r="I834" s="184"/>
      <c r="J834" s="185">
        <f t="shared" si="198"/>
        <v>0</v>
      </c>
      <c r="K834" s="186"/>
      <c r="L834" s="187"/>
      <c r="M834" s="188" t="s">
        <v>1</v>
      </c>
      <c r="N834" s="189" t="s">
        <v>42</v>
      </c>
      <c r="P834" s="153">
        <f t="shared" si="199"/>
        <v>0</v>
      </c>
      <c r="Q834" s="153">
        <v>0</v>
      </c>
      <c r="R834" s="153">
        <f t="shared" si="200"/>
        <v>0</v>
      </c>
      <c r="S834" s="153">
        <v>0</v>
      </c>
      <c r="T834" s="154">
        <f t="shared" si="201"/>
        <v>0</v>
      </c>
      <c r="AR834" s="155" t="s">
        <v>481</v>
      </c>
      <c r="AT834" s="155" t="s">
        <v>454</v>
      </c>
      <c r="AU834" s="155" t="s">
        <v>88</v>
      </c>
      <c r="AY834" s="16" t="s">
        <v>317</v>
      </c>
      <c r="BE834" s="156">
        <f t="shared" si="202"/>
        <v>0</v>
      </c>
      <c r="BF834" s="156">
        <f t="shared" si="203"/>
        <v>0</v>
      </c>
      <c r="BG834" s="156">
        <f t="shared" si="204"/>
        <v>0</v>
      </c>
      <c r="BH834" s="156">
        <f t="shared" si="205"/>
        <v>0</v>
      </c>
      <c r="BI834" s="156">
        <f t="shared" si="206"/>
        <v>0</v>
      </c>
      <c r="BJ834" s="16" t="s">
        <v>88</v>
      </c>
      <c r="BK834" s="156">
        <f t="shared" si="207"/>
        <v>0</v>
      </c>
      <c r="BL834" s="16" t="s">
        <v>396</v>
      </c>
      <c r="BM834" s="155" t="s">
        <v>12149</v>
      </c>
    </row>
    <row r="835" spans="2:65" s="1" customFormat="1" ht="37.75" customHeight="1">
      <c r="B835" s="142"/>
      <c r="C835" s="179" t="s">
        <v>6740</v>
      </c>
      <c r="D835" s="179" t="s">
        <v>454</v>
      </c>
      <c r="E835" s="180" t="s">
        <v>12150</v>
      </c>
      <c r="F835" s="181" t="s">
        <v>12151</v>
      </c>
      <c r="G835" s="182" t="s">
        <v>10668</v>
      </c>
      <c r="H835" s="183">
        <v>550</v>
      </c>
      <c r="I835" s="184"/>
      <c r="J835" s="185">
        <f t="shared" si="198"/>
        <v>0</v>
      </c>
      <c r="K835" s="186"/>
      <c r="L835" s="187"/>
      <c r="M835" s="188" t="s">
        <v>1</v>
      </c>
      <c r="N835" s="189" t="s">
        <v>42</v>
      </c>
      <c r="P835" s="153">
        <f t="shared" si="199"/>
        <v>0</v>
      </c>
      <c r="Q835" s="153">
        <v>0</v>
      </c>
      <c r="R835" s="153">
        <f t="shared" si="200"/>
        <v>0</v>
      </c>
      <c r="S835" s="153">
        <v>0</v>
      </c>
      <c r="T835" s="154">
        <f t="shared" si="201"/>
        <v>0</v>
      </c>
      <c r="AR835" s="155" t="s">
        <v>481</v>
      </c>
      <c r="AT835" s="155" t="s">
        <v>454</v>
      </c>
      <c r="AU835" s="155" t="s">
        <v>88</v>
      </c>
      <c r="AY835" s="16" t="s">
        <v>317</v>
      </c>
      <c r="BE835" s="156">
        <f t="shared" si="202"/>
        <v>0</v>
      </c>
      <c r="BF835" s="156">
        <f t="shared" si="203"/>
        <v>0</v>
      </c>
      <c r="BG835" s="156">
        <f t="shared" si="204"/>
        <v>0</v>
      </c>
      <c r="BH835" s="156">
        <f t="shared" si="205"/>
        <v>0</v>
      </c>
      <c r="BI835" s="156">
        <f t="shared" si="206"/>
        <v>0</v>
      </c>
      <c r="BJ835" s="16" t="s">
        <v>88</v>
      </c>
      <c r="BK835" s="156">
        <f t="shared" si="207"/>
        <v>0</v>
      </c>
      <c r="BL835" s="16" t="s">
        <v>396</v>
      </c>
      <c r="BM835" s="155" t="s">
        <v>12152</v>
      </c>
    </row>
    <row r="836" spans="2:65" s="1" customFormat="1" ht="37.75" customHeight="1">
      <c r="B836" s="142"/>
      <c r="C836" s="179" t="s">
        <v>6746</v>
      </c>
      <c r="D836" s="179" t="s">
        <v>454</v>
      </c>
      <c r="E836" s="180" t="s">
        <v>12153</v>
      </c>
      <c r="F836" s="181" t="s">
        <v>12154</v>
      </c>
      <c r="G836" s="182" t="s">
        <v>10668</v>
      </c>
      <c r="H836" s="183">
        <v>100</v>
      </c>
      <c r="I836" s="184"/>
      <c r="J836" s="185">
        <f t="shared" si="198"/>
        <v>0</v>
      </c>
      <c r="K836" s="186"/>
      <c r="L836" s="187"/>
      <c r="M836" s="188" t="s">
        <v>1</v>
      </c>
      <c r="N836" s="189" t="s">
        <v>42</v>
      </c>
      <c r="P836" s="153">
        <f t="shared" si="199"/>
        <v>0</v>
      </c>
      <c r="Q836" s="153">
        <v>0</v>
      </c>
      <c r="R836" s="153">
        <f t="shared" si="200"/>
        <v>0</v>
      </c>
      <c r="S836" s="153">
        <v>0</v>
      </c>
      <c r="T836" s="154">
        <f t="shared" si="201"/>
        <v>0</v>
      </c>
      <c r="AR836" s="155" t="s">
        <v>481</v>
      </c>
      <c r="AT836" s="155" t="s">
        <v>454</v>
      </c>
      <c r="AU836" s="155" t="s">
        <v>88</v>
      </c>
      <c r="AY836" s="16" t="s">
        <v>317</v>
      </c>
      <c r="BE836" s="156">
        <f t="shared" si="202"/>
        <v>0</v>
      </c>
      <c r="BF836" s="156">
        <f t="shared" si="203"/>
        <v>0</v>
      </c>
      <c r="BG836" s="156">
        <f t="shared" si="204"/>
        <v>0</v>
      </c>
      <c r="BH836" s="156">
        <f t="shared" si="205"/>
        <v>0</v>
      </c>
      <c r="BI836" s="156">
        <f t="shared" si="206"/>
        <v>0</v>
      </c>
      <c r="BJ836" s="16" t="s">
        <v>88</v>
      </c>
      <c r="BK836" s="156">
        <f t="shared" si="207"/>
        <v>0</v>
      </c>
      <c r="BL836" s="16" t="s">
        <v>396</v>
      </c>
      <c r="BM836" s="155" t="s">
        <v>12155</v>
      </c>
    </row>
    <row r="837" spans="2:65" s="1" customFormat="1" ht="16.5" customHeight="1">
      <c r="B837" s="142"/>
      <c r="C837" s="179" t="s">
        <v>6766</v>
      </c>
      <c r="D837" s="179" t="s">
        <v>454</v>
      </c>
      <c r="E837" s="180" t="s">
        <v>10737</v>
      </c>
      <c r="F837" s="181" t="s">
        <v>10738</v>
      </c>
      <c r="G837" s="182" t="s">
        <v>467</v>
      </c>
      <c r="H837" s="183">
        <v>10</v>
      </c>
      <c r="I837" s="184"/>
      <c r="J837" s="185">
        <f t="shared" si="198"/>
        <v>0</v>
      </c>
      <c r="K837" s="186"/>
      <c r="L837" s="187"/>
      <c r="M837" s="188" t="s">
        <v>1</v>
      </c>
      <c r="N837" s="189" t="s">
        <v>42</v>
      </c>
      <c r="P837" s="153">
        <f t="shared" si="199"/>
        <v>0</v>
      </c>
      <c r="Q837" s="153">
        <v>0</v>
      </c>
      <c r="R837" s="153">
        <f t="shared" si="200"/>
        <v>0</v>
      </c>
      <c r="S837" s="153">
        <v>0</v>
      </c>
      <c r="T837" s="154">
        <f t="shared" si="201"/>
        <v>0</v>
      </c>
      <c r="AR837" s="155" t="s">
        <v>481</v>
      </c>
      <c r="AT837" s="155" t="s">
        <v>454</v>
      </c>
      <c r="AU837" s="155" t="s">
        <v>88</v>
      </c>
      <c r="AY837" s="16" t="s">
        <v>317</v>
      </c>
      <c r="BE837" s="156">
        <f t="shared" si="202"/>
        <v>0</v>
      </c>
      <c r="BF837" s="156">
        <f t="shared" si="203"/>
        <v>0</v>
      </c>
      <c r="BG837" s="156">
        <f t="shared" si="204"/>
        <v>0</v>
      </c>
      <c r="BH837" s="156">
        <f t="shared" si="205"/>
        <v>0</v>
      </c>
      <c r="BI837" s="156">
        <f t="shared" si="206"/>
        <v>0</v>
      </c>
      <c r="BJ837" s="16" t="s">
        <v>88</v>
      </c>
      <c r="BK837" s="156">
        <f t="shared" si="207"/>
        <v>0</v>
      </c>
      <c r="BL837" s="16" t="s">
        <v>396</v>
      </c>
      <c r="BM837" s="155" t="s">
        <v>12156</v>
      </c>
    </row>
    <row r="838" spans="2:65" s="1" customFormat="1" ht="16.5" customHeight="1">
      <c r="B838" s="142"/>
      <c r="C838" s="179" t="s">
        <v>6781</v>
      </c>
      <c r="D838" s="179" t="s">
        <v>454</v>
      </c>
      <c r="E838" s="180" t="s">
        <v>10740</v>
      </c>
      <c r="F838" s="181" t="s">
        <v>10741</v>
      </c>
      <c r="G838" s="182" t="s">
        <v>467</v>
      </c>
      <c r="H838" s="183">
        <v>6</v>
      </c>
      <c r="I838" s="184"/>
      <c r="J838" s="185">
        <f t="shared" si="198"/>
        <v>0</v>
      </c>
      <c r="K838" s="186"/>
      <c r="L838" s="187"/>
      <c r="M838" s="188" t="s">
        <v>1</v>
      </c>
      <c r="N838" s="189" t="s">
        <v>42</v>
      </c>
      <c r="P838" s="153">
        <f t="shared" si="199"/>
        <v>0</v>
      </c>
      <c r="Q838" s="153">
        <v>0</v>
      </c>
      <c r="R838" s="153">
        <f t="shared" si="200"/>
        <v>0</v>
      </c>
      <c r="S838" s="153">
        <v>0</v>
      </c>
      <c r="T838" s="154">
        <f t="shared" si="201"/>
        <v>0</v>
      </c>
      <c r="AR838" s="155" t="s">
        <v>481</v>
      </c>
      <c r="AT838" s="155" t="s">
        <v>454</v>
      </c>
      <c r="AU838" s="155" t="s">
        <v>88</v>
      </c>
      <c r="AY838" s="16" t="s">
        <v>317</v>
      </c>
      <c r="BE838" s="156">
        <f t="shared" si="202"/>
        <v>0</v>
      </c>
      <c r="BF838" s="156">
        <f t="shared" si="203"/>
        <v>0</v>
      </c>
      <c r="BG838" s="156">
        <f t="shared" si="204"/>
        <v>0</v>
      </c>
      <c r="BH838" s="156">
        <f t="shared" si="205"/>
        <v>0</v>
      </c>
      <c r="BI838" s="156">
        <f t="shared" si="206"/>
        <v>0</v>
      </c>
      <c r="BJ838" s="16" t="s">
        <v>88</v>
      </c>
      <c r="BK838" s="156">
        <f t="shared" si="207"/>
        <v>0</v>
      </c>
      <c r="BL838" s="16" t="s">
        <v>396</v>
      </c>
      <c r="BM838" s="155" t="s">
        <v>12157</v>
      </c>
    </row>
    <row r="839" spans="2:65" s="1" customFormat="1" ht="21.75" customHeight="1">
      <c r="B839" s="142"/>
      <c r="C839" s="179" t="s">
        <v>6785</v>
      </c>
      <c r="D839" s="179" t="s">
        <v>454</v>
      </c>
      <c r="E839" s="180" t="s">
        <v>11580</v>
      </c>
      <c r="F839" s="181" t="s">
        <v>11581</v>
      </c>
      <c r="G839" s="182" t="s">
        <v>10668</v>
      </c>
      <c r="H839" s="183">
        <v>10</v>
      </c>
      <c r="I839" s="184"/>
      <c r="J839" s="185">
        <f t="shared" si="198"/>
        <v>0</v>
      </c>
      <c r="K839" s="186"/>
      <c r="L839" s="187"/>
      <c r="M839" s="188" t="s">
        <v>1</v>
      </c>
      <c r="N839" s="189" t="s">
        <v>42</v>
      </c>
      <c r="P839" s="153">
        <f t="shared" si="199"/>
        <v>0</v>
      </c>
      <c r="Q839" s="153">
        <v>0</v>
      </c>
      <c r="R839" s="153">
        <f t="shared" si="200"/>
        <v>0</v>
      </c>
      <c r="S839" s="153">
        <v>0</v>
      </c>
      <c r="T839" s="154">
        <f t="shared" si="201"/>
        <v>0</v>
      </c>
      <c r="AR839" s="155" t="s">
        <v>481</v>
      </c>
      <c r="AT839" s="155" t="s">
        <v>454</v>
      </c>
      <c r="AU839" s="155" t="s">
        <v>88</v>
      </c>
      <c r="AY839" s="16" t="s">
        <v>317</v>
      </c>
      <c r="BE839" s="156">
        <f t="shared" si="202"/>
        <v>0</v>
      </c>
      <c r="BF839" s="156">
        <f t="shared" si="203"/>
        <v>0</v>
      </c>
      <c r="BG839" s="156">
        <f t="shared" si="204"/>
        <v>0</v>
      </c>
      <c r="BH839" s="156">
        <f t="shared" si="205"/>
        <v>0</v>
      </c>
      <c r="BI839" s="156">
        <f t="shared" si="206"/>
        <v>0</v>
      </c>
      <c r="BJ839" s="16" t="s">
        <v>88</v>
      </c>
      <c r="BK839" s="156">
        <f t="shared" si="207"/>
        <v>0</v>
      </c>
      <c r="BL839" s="16" t="s">
        <v>396</v>
      </c>
      <c r="BM839" s="155" t="s">
        <v>12158</v>
      </c>
    </row>
    <row r="840" spans="2:65" s="1" customFormat="1" ht="21.75" customHeight="1">
      <c r="B840" s="142"/>
      <c r="C840" s="179" t="s">
        <v>6791</v>
      </c>
      <c r="D840" s="179" t="s">
        <v>454</v>
      </c>
      <c r="E840" s="180" t="s">
        <v>12159</v>
      </c>
      <c r="F840" s="181" t="s">
        <v>12160</v>
      </c>
      <c r="G840" s="182" t="s">
        <v>10668</v>
      </c>
      <c r="H840" s="183">
        <v>10</v>
      </c>
      <c r="I840" s="184"/>
      <c r="J840" s="185">
        <f t="shared" si="198"/>
        <v>0</v>
      </c>
      <c r="K840" s="186"/>
      <c r="L840" s="187"/>
      <c r="M840" s="188" t="s">
        <v>1</v>
      </c>
      <c r="N840" s="189" t="s">
        <v>42</v>
      </c>
      <c r="P840" s="153">
        <f t="shared" si="199"/>
        <v>0</v>
      </c>
      <c r="Q840" s="153">
        <v>0</v>
      </c>
      <c r="R840" s="153">
        <f t="shared" si="200"/>
        <v>0</v>
      </c>
      <c r="S840" s="153">
        <v>0</v>
      </c>
      <c r="T840" s="154">
        <f t="shared" si="201"/>
        <v>0</v>
      </c>
      <c r="AR840" s="155" t="s">
        <v>481</v>
      </c>
      <c r="AT840" s="155" t="s">
        <v>454</v>
      </c>
      <c r="AU840" s="155" t="s">
        <v>88</v>
      </c>
      <c r="AY840" s="16" t="s">
        <v>317</v>
      </c>
      <c r="BE840" s="156">
        <f t="shared" si="202"/>
        <v>0</v>
      </c>
      <c r="BF840" s="156">
        <f t="shared" si="203"/>
        <v>0</v>
      </c>
      <c r="BG840" s="156">
        <f t="shared" si="204"/>
        <v>0</v>
      </c>
      <c r="BH840" s="156">
        <f t="shared" si="205"/>
        <v>0</v>
      </c>
      <c r="BI840" s="156">
        <f t="shared" si="206"/>
        <v>0</v>
      </c>
      <c r="BJ840" s="16" t="s">
        <v>88</v>
      </c>
      <c r="BK840" s="156">
        <f t="shared" si="207"/>
        <v>0</v>
      </c>
      <c r="BL840" s="16" t="s">
        <v>396</v>
      </c>
      <c r="BM840" s="155" t="s">
        <v>12161</v>
      </c>
    </row>
    <row r="841" spans="2:65" s="1" customFormat="1" ht="21.75" customHeight="1">
      <c r="B841" s="142"/>
      <c r="C841" s="179" t="s">
        <v>6797</v>
      </c>
      <c r="D841" s="179" t="s">
        <v>454</v>
      </c>
      <c r="E841" s="180" t="s">
        <v>11085</v>
      </c>
      <c r="F841" s="181" t="s">
        <v>11086</v>
      </c>
      <c r="G841" s="182" t="s">
        <v>444</v>
      </c>
      <c r="H841" s="183">
        <v>275</v>
      </c>
      <c r="I841" s="184"/>
      <c r="J841" s="185">
        <f t="shared" si="198"/>
        <v>0</v>
      </c>
      <c r="K841" s="186"/>
      <c r="L841" s="187"/>
      <c r="M841" s="188" t="s">
        <v>1</v>
      </c>
      <c r="N841" s="189" t="s">
        <v>42</v>
      </c>
      <c r="P841" s="153">
        <f t="shared" si="199"/>
        <v>0</v>
      </c>
      <c r="Q841" s="153">
        <v>0</v>
      </c>
      <c r="R841" s="153">
        <f t="shared" si="200"/>
        <v>0</v>
      </c>
      <c r="S841" s="153">
        <v>0</v>
      </c>
      <c r="T841" s="154">
        <f t="shared" si="201"/>
        <v>0</v>
      </c>
      <c r="AR841" s="155" t="s">
        <v>481</v>
      </c>
      <c r="AT841" s="155" t="s">
        <v>454</v>
      </c>
      <c r="AU841" s="155" t="s">
        <v>88</v>
      </c>
      <c r="AY841" s="16" t="s">
        <v>317</v>
      </c>
      <c r="BE841" s="156">
        <f t="shared" si="202"/>
        <v>0</v>
      </c>
      <c r="BF841" s="156">
        <f t="shared" si="203"/>
        <v>0</v>
      </c>
      <c r="BG841" s="156">
        <f t="shared" si="204"/>
        <v>0</v>
      </c>
      <c r="BH841" s="156">
        <f t="shared" si="205"/>
        <v>0</v>
      </c>
      <c r="BI841" s="156">
        <f t="shared" si="206"/>
        <v>0</v>
      </c>
      <c r="BJ841" s="16" t="s">
        <v>88</v>
      </c>
      <c r="BK841" s="156">
        <f t="shared" si="207"/>
        <v>0</v>
      </c>
      <c r="BL841" s="16" t="s">
        <v>396</v>
      </c>
      <c r="BM841" s="155" t="s">
        <v>12162</v>
      </c>
    </row>
    <row r="842" spans="2:65" s="1" customFormat="1" ht="24.15" customHeight="1">
      <c r="B842" s="142"/>
      <c r="C842" s="179" t="s">
        <v>6809</v>
      </c>
      <c r="D842" s="179" t="s">
        <v>454</v>
      </c>
      <c r="E842" s="180" t="s">
        <v>10749</v>
      </c>
      <c r="F842" s="181" t="s">
        <v>10750</v>
      </c>
      <c r="G842" s="182" t="s">
        <v>444</v>
      </c>
      <c r="H842" s="183">
        <v>2802</v>
      </c>
      <c r="I842" s="184"/>
      <c r="J842" s="185">
        <f t="shared" si="198"/>
        <v>0</v>
      </c>
      <c r="K842" s="186"/>
      <c r="L842" s="187"/>
      <c r="M842" s="188" t="s">
        <v>1</v>
      </c>
      <c r="N842" s="189" t="s">
        <v>42</v>
      </c>
      <c r="P842" s="153">
        <f t="shared" si="199"/>
        <v>0</v>
      </c>
      <c r="Q842" s="153">
        <v>0</v>
      </c>
      <c r="R842" s="153">
        <f t="shared" si="200"/>
        <v>0</v>
      </c>
      <c r="S842" s="153">
        <v>0</v>
      </c>
      <c r="T842" s="154">
        <f t="shared" si="201"/>
        <v>0</v>
      </c>
      <c r="AR842" s="155" t="s">
        <v>481</v>
      </c>
      <c r="AT842" s="155" t="s">
        <v>454</v>
      </c>
      <c r="AU842" s="155" t="s">
        <v>88</v>
      </c>
      <c r="AY842" s="16" t="s">
        <v>317</v>
      </c>
      <c r="BE842" s="156">
        <f t="shared" si="202"/>
        <v>0</v>
      </c>
      <c r="BF842" s="156">
        <f t="shared" si="203"/>
        <v>0</v>
      </c>
      <c r="BG842" s="156">
        <f t="shared" si="204"/>
        <v>0</v>
      </c>
      <c r="BH842" s="156">
        <f t="shared" si="205"/>
        <v>0</v>
      </c>
      <c r="BI842" s="156">
        <f t="shared" si="206"/>
        <v>0</v>
      </c>
      <c r="BJ842" s="16" t="s">
        <v>88</v>
      </c>
      <c r="BK842" s="156">
        <f t="shared" si="207"/>
        <v>0</v>
      </c>
      <c r="BL842" s="16" t="s">
        <v>396</v>
      </c>
      <c r="BM842" s="155" t="s">
        <v>12163</v>
      </c>
    </row>
    <row r="843" spans="2:65" s="1" customFormat="1" ht="37.75" customHeight="1">
      <c r="B843" s="142"/>
      <c r="C843" s="179" t="s">
        <v>4084</v>
      </c>
      <c r="D843" s="201" t="s">
        <v>454</v>
      </c>
      <c r="E843" s="180" t="s">
        <v>12164</v>
      </c>
      <c r="F843" s="181" t="s">
        <v>11245</v>
      </c>
      <c r="G843" s="182" t="s">
        <v>444</v>
      </c>
      <c r="H843" s="183">
        <v>210</v>
      </c>
      <c r="I843" s="184"/>
      <c r="J843" s="185">
        <f t="shared" si="198"/>
        <v>0</v>
      </c>
      <c r="K843" s="186"/>
      <c r="L843" s="187"/>
      <c r="M843" s="188" t="s">
        <v>1</v>
      </c>
      <c r="N843" s="189" t="s">
        <v>42</v>
      </c>
      <c r="P843" s="153">
        <f t="shared" si="199"/>
        <v>0</v>
      </c>
      <c r="Q843" s="153">
        <v>0</v>
      </c>
      <c r="R843" s="153">
        <f t="shared" si="200"/>
        <v>0</v>
      </c>
      <c r="S843" s="153">
        <v>0</v>
      </c>
      <c r="T843" s="154">
        <f t="shared" si="201"/>
        <v>0</v>
      </c>
      <c r="AR843" s="155" t="s">
        <v>481</v>
      </c>
      <c r="AT843" s="155" t="s">
        <v>454</v>
      </c>
      <c r="AU843" s="155" t="s">
        <v>88</v>
      </c>
      <c r="AY843" s="16" t="s">
        <v>317</v>
      </c>
      <c r="BE843" s="156">
        <f t="shared" si="202"/>
        <v>0</v>
      </c>
      <c r="BF843" s="156">
        <f t="shared" si="203"/>
        <v>0</v>
      </c>
      <c r="BG843" s="156">
        <f t="shared" si="204"/>
        <v>0</v>
      </c>
      <c r="BH843" s="156">
        <f t="shared" si="205"/>
        <v>0</v>
      </c>
      <c r="BI843" s="156">
        <f t="shared" si="206"/>
        <v>0</v>
      </c>
      <c r="BJ843" s="16" t="s">
        <v>88</v>
      </c>
      <c r="BK843" s="156">
        <f t="shared" si="207"/>
        <v>0</v>
      </c>
      <c r="BL843" s="16" t="s">
        <v>396</v>
      </c>
      <c r="BM843" s="155" t="s">
        <v>12165</v>
      </c>
    </row>
    <row r="844" spans="2:65" s="1" customFormat="1" ht="33" customHeight="1">
      <c r="B844" s="142"/>
      <c r="C844" s="143" t="s">
        <v>6816</v>
      </c>
      <c r="D844" s="143" t="s">
        <v>319</v>
      </c>
      <c r="E844" s="144" t="s">
        <v>12166</v>
      </c>
      <c r="F844" s="145" t="s">
        <v>12167</v>
      </c>
      <c r="G844" s="146" t="s">
        <v>7005</v>
      </c>
      <c r="H844" s="147">
        <v>1</v>
      </c>
      <c r="I844" s="148"/>
      <c r="J844" s="149">
        <f t="shared" si="198"/>
        <v>0</v>
      </c>
      <c r="K844" s="150"/>
      <c r="L844" s="31"/>
      <c r="M844" s="151" t="s">
        <v>1</v>
      </c>
      <c r="N844" s="152" t="s">
        <v>42</v>
      </c>
      <c r="P844" s="153">
        <f t="shared" si="199"/>
        <v>0</v>
      </c>
      <c r="Q844" s="153">
        <v>0</v>
      </c>
      <c r="R844" s="153">
        <f t="shared" si="200"/>
        <v>0</v>
      </c>
      <c r="S844" s="153">
        <v>0</v>
      </c>
      <c r="T844" s="154">
        <f t="shared" si="201"/>
        <v>0</v>
      </c>
      <c r="AR844" s="155" t="s">
        <v>396</v>
      </c>
      <c r="AT844" s="155" t="s">
        <v>319</v>
      </c>
      <c r="AU844" s="155" t="s">
        <v>88</v>
      </c>
      <c r="AY844" s="16" t="s">
        <v>317</v>
      </c>
      <c r="BE844" s="156">
        <f t="shared" si="202"/>
        <v>0</v>
      </c>
      <c r="BF844" s="156">
        <f t="shared" si="203"/>
        <v>0</v>
      </c>
      <c r="BG844" s="156">
        <f t="shared" si="204"/>
        <v>0</v>
      </c>
      <c r="BH844" s="156">
        <f t="shared" si="205"/>
        <v>0</v>
      </c>
      <c r="BI844" s="156">
        <f t="shared" si="206"/>
        <v>0</v>
      </c>
      <c r="BJ844" s="16" t="s">
        <v>88</v>
      </c>
      <c r="BK844" s="156">
        <f t="shared" si="207"/>
        <v>0</v>
      </c>
      <c r="BL844" s="16" t="s">
        <v>396</v>
      </c>
      <c r="BM844" s="155" t="s">
        <v>12168</v>
      </c>
    </row>
    <row r="845" spans="2:65" s="11" customFormat="1" ht="22.75" customHeight="1">
      <c r="B845" s="130"/>
      <c r="D845" s="131" t="s">
        <v>75</v>
      </c>
      <c r="E845" s="140" t="s">
        <v>12169</v>
      </c>
      <c r="F845" s="140" t="s">
        <v>12170</v>
      </c>
      <c r="I845" s="133"/>
      <c r="J845" s="141">
        <f>BK845</f>
        <v>0</v>
      </c>
      <c r="L845" s="130"/>
      <c r="M845" s="135"/>
      <c r="P845" s="136">
        <f>SUM(P846:P866)</f>
        <v>0</v>
      </c>
      <c r="R845" s="136">
        <f>SUM(R846:R866)</f>
        <v>0</v>
      </c>
      <c r="T845" s="137">
        <f>SUM(T846:T866)</f>
        <v>0</v>
      </c>
      <c r="AR845" s="131" t="s">
        <v>83</v>
      </c>
      <c r="AT845" s="138" t="s">
        <v>75</v>
      </c>
      <c r="AU845" s="138" t="s">
        <v>83</v>
      </c>
      <c r="AY845" s="131" t="s">
        <v>317</v>
      </c>
      <c r="BK845" s="139">
        <f>SUM(BK846:BK866)</f>
        <v>0</v>
      </c>
    </row>
    <row r="846" spans="2:65" s="1" customFormat="1" ht="24.15" customHeight="1">
      <c r="B846" s="142"/>
      <c r="C846" s="179" t="s">
        <v>6838</v>
      </c>
      <c r="D846" s="179" t="s">
        <v>454</v>
      </c>
      <c r="E846" s="180" t="s">
        <v>12171</v>
      </c>
      <c r="F846" s="181" t="s">
        <v>12172</v>
      </c>
      <c r="G846" s="182" t="s">
        <v>467</v>
      </c>
      <c r="H846" s="183">
        <v>1</v>
      </c>
      <c r="I846" s="184"/>
      <c r="J846" s="185">
        <f t="shared" ref="J846:J866" si="208">ROUND(I846*H846,2)</f>
        <v>0</v>
      </c>
      <c r="K846" s="186"/>
      <c r="L846" s="187"/>
      <c r="M846" s="188" t="s">
        <v>1</v>
      </c>
      <c r="N846" s="189" t="s">
        <v>42</v>
      </c>
      <c r="P846" s="153">
        <f t="shared" ref="P846:P866" si="209">O846*H846</f>
        <v>0</v>
      </c>
      <c r="Q846" s="153">
        <v>0</v>
      </c>
      <c r="R846" s="153">
        <f t="shared" ref="R846:R866" si="210">Q846*H846</f>
        <v>0</v>
      </c>
      <c r="S846" s="153">
        <v>0</v>
      </c>
      <c r="T846" s="154">
        <f t="shared" ref="T846:T866" si="211">S846*H846</f>
        <v>0</v>
      </c>
      <c r="AR846" s="155" t="s">
        <v>481</v>
      </c>
      <c r="AT846" s="155" t="s">
        <v>454</v>
      </c>
      <c r="AU846" s="155" t="s">
        <v>88</v>
      </c>
      <c r="AY846" s="16" t="s">
        <v>317</v>
      </c>
      <c r="BE846" s="156">
        <f t="shared" ref="BE846:BE866" si="212">IF(N846="základná",J846,0)</f>
        <v>0</v>
      </c>
      <c r="BF846" s="156">
        <f t="shared" ref="BF846:BF866" si="213">IF(N846="znížená",J846,0)</f>
        <v>0</v>
      </c>
      <c r="BG846" s="156">
        <f t="shared" ref="BG846:BG866" si="214">IF(N846="zákl. prenesená",J846,0)</f>
        <v>0</v>
      </c>
      <c r="BH846" s="156">
        <f t="shared" ref="BH846:BH866" si="215">IF(N846="zníž. prenesená",J846,0)</f>
        <v>0</v>
      </c>
      <c r="BI846" s="156">
        <f t="shared" ref="BI846:BI866" si="216">IF(N846="nulová",J846,0)</f>
        <v>0</v>
      </c>
      <c r="BJ846" s="16" t="s">
        <v>88</v>
      </c>
      <c r="BK846" s="156">
        <f t="shared" ref="BK846:BK866" si="217">ROUND(I846*H846,2)</f>
        <v>0</v>
      </c>
      <c r="BL846" s="16" t="s">
        <v>396</v>
      </c>
      <c r="BM846" s="155" t="s">
        <v>12173</v>
      </c>
    </row>
    <row r="847" spans="2:65" s="1" customFormat="1" ht="24.15" customHeight="1">
      <c r="B847" s="142"/>
      <c r="C847" s="179" t="s">
        <v>6849</v>
      </c>
      <c r="D847" s="179" t="s">
        <v>454</v>
      </c>
      <c r="E847" s="180" t="s">
        <v>12174</v>
      </c>
      <c r="F847" s="181" t="s">
        <v>12175</v>
      </c>
      <c r="G847" s="182" t="s">
        <v>467</v>
      </c>
      <c r="H847" s="183">
        <v>4</v>
      </c>
      <c r="I847" s="184"/>
      <c r="J847" s="185">
        <f t="shared" si="208"/>
        <v>0</v>
      </c>
      <c r="K847" s="186"/>
      <c r="L847" s="187"/>
      <c r="M847" s="188" t="s">
        <v>1</v>
      </c>
      <c r="N847" s="189" t="s">
        <v>42</v>
      </c>
      <c r="P847" s="153">
        <f t="shared" si="209"/>
        <v>0</v>
      </c>
      <c r="Q847" s="153">
        <v>0</v>
      </c>
      <c r="R847" s="153">
        <f t="shared" si="210"/>
        <v>0</v>
      </c>
      <c r="S847" s="153">
        <v>0</v>
      </c>
      <c r="T847" s="154">
        <f t="shared" si="211"/>
        <v>0</v>
      </c>
      <c r="AR847" s="155" t="s">
        <v>481</v>
      </c>
      <c r="AT847" s="155" t="s">
        <v>454</v>
      </c>
      <c r="AU847" s="155" t="s">
        <v>88</v>
      </c>
      <c r="AY847" s="16" t="s">
        <v>317</v>
      </c>
      <c r="BE847" s="156">
        <f t="shared" si="212"/>
        <v>0</v>
      </c>
      <c r="BF847" s="156">
        <f t="shared" si="213"/>
        <v>0</v>
      </c>
      <c r="BG847" s="156">
        <f t="shared" si="214"/>
        <v>0</v>
      </c>
      <c r="BH847" s="156">
        <f t="shared" si="215"/>
        <v>0</v>
      </c>
      <c r="BI847" s="156">
        <f t="shared" si="216"/>
        <v>0</v>
      </c>
      <c r="BJ847" s="16" t="s">
        <v>88</v>
      </c>
      <c r="BK847" s="156">
        <f t="shared" si="217"/>
        <v>0</v>
      </c>
      <c r="BL847" s="16" t="s">
        <v>396</v>
      </c>
      <c r="BM847" s="155" t="s">
        <v>12176</v>
      </c>
    </row>
    <row r="848" spans="2:65" s="1" customFormat="1" ht="24.15" customHeight="1">
      <c r="B848" s="142"/>
      <c r="C848" s="179" t="s">
        <v>6868</v>
      </c>
      <c r="D848" s="179" t="s">
        <v>454</v>
      </c>
      <c r="E848" s="180" t="s">
        <v>12177</v>
      </c>
      <c r="F848" s="181" t="s">
        <v>12178</v>
      </c>
      <c r="G848" s="182" t="s">
        <v>467</v>
      </c>
      <c r="H848" s="183">
        <v>1</v>
      </c>
      <c r="I848" s="184"/>
      <c r="J848" s="185">
        <f t="shared" si="208"/>
        <v>0</v>
      </c>
      <c r="K848" s="186"/>
      <c r="L848" s="187"/>
      <c r="M848" s="188" t="s">
        <v>1</v>
      </c>
      <c r="N848" s="189" t="s">
        <v>42</v>
      </c>
      <c r="P848" s="153">
        <f t="shared" si="209"/>
        <v>0</v>
      </c>
      <c r="Q848" s="153">
        <v>0</v>
      </c>
      <c r="R848" s="153">
        <f t="shared" si="210"/>
        <v>0</v>
      </c>
      <c r="S848" s="153">
        <v>0</v>
      </c>
      <c r="T848" s="154">
        <f t="shared" si="211"/>
        <v>0</v>
      </c>
      <c r="AR848" s="155" t="s">
        <v>481</v>
      </c>
      <c r="AT848" s="155" t="s">
        <v>454</v>
      </c>
      <c r="AU848" s="155" t="s">
        <v>88</v>
      </c>
      <c r="AY848" s="16" t="s">
        <v>317</v>
      </c>
      <c r="BE848" s="156">
        <f t="shared" si="212"/>
        <v>0</v>
      </c>
      <c r="BF848" s="156">
        <f t="shared" si="213"/>
        <v>0</v>
      </c>
      <c r="BG848" s="156">
        <f t="shared" si="214"/>
        <v>0</v>
      </c>
      <c r="BH848" s="156">
        <f t="shared" si="215"/>
        <v>0</v>
      </c>
      <c r="BI848" s="156">
        <f t="shared" si="216"/>
        <v>0</v>
      </c>
      <c r="BJ848" s="16" t="s">
        <v>88</v>
      </c>
      <c r="BK848" s="156">
        <f t="shared" si="217"/>
        <v>0</v>
      </c>
      <c r="BL848" s="16" t="s">
        <v>396</v>
      </c>
      <c r="BM848" s="155" t="s">
        <v>12179</v>
      </c>
    </row>
    <row r="849" spans="2:65" s="1" customFormat="1" ht="24.15" customHeight="1">
      <c r="B849" s="142"/>
      <c r="C849" s="179" t="s">
        <v>6880</v>
      </c>
      <c r="D849" s="179" t="s">
        <v>454</v>
      </c>
      <c r="E849" s="180" t="s">
        <v>12180</v>
      </c>
      <c r="F849" s="181" t="s">
        <v>12181</v>
      </c>
      <c r="G849" s="182" t="s">
        <v>467</v>
      </c>
      <c r="H849" s="183">
        <v>1</v>
      </c>
      <c r="I849" s="184"/>
      <c r="J849" s="185">
        <f t="shared" si="208"/>
        <v>0</v>
      </c>
      <c r="K849" s="186"/>
      <c r="L849" s="187"/>
      <c r="M849" s="188" t="s">
        <v>1</v>
      </c>
      <c r="N849" s="189" t="s">
        <v>42</v>
      </c>
      <c r="P849" s="153">
        <f t="shared" si="209"/>
        <v>0</v>
      </c>
      <c r="Q849" s="153">
        <v>0</v>
      </c>
      <c r="R849" s="153">
        <f t="shared" si="210"/>
        <v>0</v>
      </c>
      <c r="S849" s="153">
        <v>0</v>
      </c>
      <c r="T849" s="154">
        <f t="shared" si="211"/>
        <v>0</v>
      </c>
      <c r="AR849" s="155" t="s">
        <v>481</v>
      </c>
      <c r="AT849" s="155" t="s">
        <v>454</v>
      </c>
      <c r="AU849" s="155" t="s">
        <v>88</v>
      </c>
      <c r="AY849" s="16" t="s">
        <v>317</v>
      </c>
      <c r="BE849" s="156">
        <f t="shared" si="212"/>
        <v>0</v>
      </c>
      <c r="BF849" s="156">
        <f t="shared" si="213"/>
        <v>0</v>
      </c>
      <c r="BG849" s="156">
        <f t="shared" si="214"/>
        <v>0</v>
      </c>
      <c r="BH849" s="156">
        <f t="shared" si="215"/>
        <v>0</v>
      </c>
      <c r="BI849" s="156">
        <f t="shared" si="216"/>
        <v>0</v>
      </c>
      <c r="BJ849" s="16" t="s">
        <v>88</v>
      </c>
      <c r="BK849" s="156">
        <f t="shared" si="217"/>
        <v>0</v>
      </c>
      <c r="BL849" s="16" t="s">
        <v>396</v>
      </c>
      <c r="BM849" s="155" t="s">
        <v>12182</v>
      </c>
    </row>
    <row r="850" spans="2:65" s="1" customFormat="1" ht="24.15" customHeight="1">
      <c r="B850" s="142"/>
      <c r="C850" s="179" t="s">
        <v>6886</v>
      </c>
      <c r="D850" s="179" t="s">
        <v>454</v>
      </c>
      <c r="E850" s="180" t="s">
        <v>12183</v>
      </c>
      <c r="F850" s="181" t="s">
        <v>12184</v>
      </c>
      <c r="G850" s="182" t="s">
        <v>467</v>
      </c>
      <c r="H850" s="183">
        <v>4</v>
      </c>
      <c r="I850" s="184"/>
      <c r="J850" s="185">
        <f t="shared" si="208"/>
        <v>0</v>
      </c>
      <c r="K850" s="186"/>
      <c r="L850" s="187"/>
      <c r="M850" s="188" t="s">
        <v>1</v>
      </c>
      <c r="N850" s="189" t="s">
        <v>42</v>
      </c>
      <c r="P850" s="153">
        <f t="shared" si="209"/>
        <v>0</v>
      </c>
      <c r="Q850" s="153">
        <v>0</v>
      </c>
      <c r="R850" s="153">
        <f t="shared" si="210"/>
        <v>0</v>
      </c>
      <c r="S850" s="153">
        <v>0</v>
      </c>
      <c r="T850" s="154">
        <f t="shared" si="211"/>
        <v>0</v>
      </c>
      <c r="AR850" s="155" t="s">
        <v>481</v>
      </c>
      <c r="AT850" s="155" t="s">
        <v>454</v>
      </c>
      <c r="AU850" s="155" t="s">
        <v>88</v>
      </c>
      <c r="AY850" s="16" t="s">
        <v>317</v>
      </c>
      <c r="BE850" s="156">
        <f t="shared" si="212"/>
        <v>0</v>
      </c>
      <c r="BF850" s="156">
        <f t="shared" si="213"/>
        <v>0</v>
      </c>
      <c r="BG850" s="156">
        <f t="shared" si="214"/>
        <v>0</v>
      </c>
      <c r="BH850" s="156">
        <f t="shared" si="215"/>
        <v>0</v>
      </c>
      <c r="BI850" s="156">
        <f t="shared" si="216"/>
        <v>0</v>
      </c>
      <c r="BJ850" s="16" t="s">
        <v>88</v>
      </c>
      <c r="BK850" s="156">
        <f t="shared" si="217"/>
        <v>0</v>
      </c>
      <c r="BL850" s="16" t="s">
        <v>396</v>
      </c>
      <c r="BM850" s="155" t="s">
        <v>12185</v>
      </c>
    </row>
    <row r="851" spans="2:65" s="1" customFormat="1" ht="16.5" customHeight="1">
      <c r="B851" s="142"/>
      <c r="C851" s="179" t="s">
        <v>6893</v>
      </c>
      <c r="D851" s="179" t="s">
        <v>454</v>
      </c>
      <c r="E851" s="180" t="s">
        <v>12186</v>
      </c>
      <c r="F851" s="181" t="s">
        <v>11131</v>
      </c>
      <c r="G851" s="182" t="s">
        <v>467</v>
      </c>
      <c r="H851" s="183">
        <v>1</v>
      </c>
      <c r="I851" s="184"/>
      <c r="J851" s="185">
        <f t="shared" si="208"/>
        <v>0</v>
      </c>
      <c r="K851" s="186"/>
      <c r="L851" s="187"/>
      <c r="M851" s="188" t="s">
        <v>1</v>
      </c>
      <c r="N851" s="189" t="s">
        <v>42</v>
      </c>
      <c r="P851" s="153">
        <f t="shared" si="209"/>
        <v>0</v>
      </c>
      <c r="Q851" s="153">
        <v>0</v>
      </c>
      <c r="R851" s="153">
        <f t="shared" si="210"/>
        <v>0</v>
      </c>
      <c r="S851" s="153">
        <v>0</v>
      </c>
      <c r="T851" s="154">
        <f t="shared" si="211"/>
        <v>0</v>
      </c>
      <c r="AR851" s="155" t="s">
        <v>481</v>
      </c>
      <c r="AT851" s="155" t="s">
        <v>454</v>
      </c>
      <c r="AU851" s="155" t="s">
        <v>88</v>
      </c>
      <c r="AY851" s="16" t="s">
        <v>317</v>
      </c>
      <c r="BE851" s="156">
        <f t="shared" si="212"/>
        <v>0</v>
      </c>
      <c r="BF851" s="156">
        <f t="shared" si="213"/>
        <v>0</v>
      </c>
      <c r="BG851" s="156">
        <f t="shared" si="214"/>
        <v>0</v>
      </c>
      <c r="BH851" s="156">
        <f t="shared" si="215"/>
        <v>0</v>
      </c>
      <c r="BI851" s="156">
        <f t="shared" si="216"/>
        <v>0</v>
      </c>
      <c r="BJ851" s="16" t="s">
        <v>88</v>
      </c>
      <c r="BK851" s="156">
        <f t="shared" si="217"/>
        <v>0</v>
      </c>
      <c r="BL851" s="16" t="s">
        <v>396</v>
      </c>
      <c r="BM851" s="155" t="s">
        <v>12187</v>
      </c>
    </row>
    <row r="852" spans="2:65" s="1" customFormat="1" ht="16.5" customHeight="1">
      <c r="B852" s="142"/>
      <c r="C852" s="179" t="s">
        <v>6900</v>
      </c>
      <c r="D852" s="179" t="s">
        <v>454</v>
      </c>
      <c r="E852" s="180" t="s">
        <v>12188</v>
      </c>
      <c r="F852" s="181" t="s">
        <v>11024</v>
      </c>
      <c r="G852" s="182" t="s">
        <v>467</v>
      </c>
      <c r="H852" s="183">
        <v>1</v>
      </c>
      <c r="I852" s="184"/>
      <c r="J852" s="185">
        <f t="shared" si="208"/>
        <v>0</v>
      </c>
      <c r="K852" s="186"/>
      <c r="L852" s="187"/>
      <c r="M852" s="188" t="s">
        <v>1</v>
      </c>
      <c r="N852" s="189" t="s">
        <v>42</v>
      </c>
      <c r="P852" s="153">
        <f t="shared" si="209"/>
        <v>0</v>
      </c>
      <c r="Q852" s="153">
        <v>0</v>
      </c>
      <c r="R852" s="153">
        <f t="shared" si="210"/>
        <v>0</v>
      </c>
      <c r="S852" s="153">
        <v>0</v>
      </c>
      <c r="T852" s="154">
        <f t="shared" si="211"/>
        <v>0</v>
      </c>
      <c r="AR852" s="155" t="s">
        <v>481</v>
      </c>
      <c r="AT852" s="155" t="s">
        <v>454</v>
      </c>
      <c r="AU852" s="155" t="s">
        <v>88</v>
      </c>
      <c r="AY852" s="16" t="s">
        <v>317</v>
      </c>
      <c r="BE852" s="156">
        <f t="shared" si="212"/>
        <v>0</v>
      </c>
      <c r="BF852" s="156">
        <f t="shared" si="213"/>
        <v>0</v>
      </c>
      <c r="BG852" s="156">
        <f t="shared" si="214"/>
        <v>0</v>
      </c>
      <c r="BH852" s="156">
        <f t="shared" si="215"/>
        <v>0</v>
      </c>
      <c r="BI852" s="156">
        <f t="shared" si="216"/>
        <v>0</v>
      </c>
      <c r="BJ852" s="16" t="s">
        <v>88</v>
      </c>
      <c r="BK852" s="156">
        <f t="shared" si="217"/>
        <v>0</v>
      </c>
      <c r="BL852" s="16" t="s">
        <v>396</v>
      </c>
      <c r="BM852" s="155" t="s">
        <v>12189</v>
      </c>
    </row>
    <row r="853" spans="2:65" s="1" customFormat="1" ht="16.5" customHeight="1">
      <c r="B853" s="142"/>
      <c r="C853" s="179" t="s">
        <v>6908</v>
      </c>
      <c r="D853" s="179" t="s">
        <v>454</v>
      </c>
      <c r="E853" s="180" t="s">
        <v>12190</v>
      </c>
      <c r="F853" s="181" t="s">
        <v>11027</v>
      </c>
      <c r="G853" s="182" t="s">
        <v>467</v>
      </c>
      <c r="H853" s="183">
        <v>1</v>
      </c>
      <c r="I853" s="184"/>
      <c r="J853" s="185">
        <f t="shared" si="208"/>
        <v>0</v>
      </c>
      <c r="K853" s="186"/>
      <c r="L853" s="187"/>
      <c r="M853" s="188" t="s">
        <v>1</v>
      </c>
      <c r="N853" s="189" t="s">
        <v>42</v>
      </c>
      <c r="P853" s="153">
        <f t="shared" si="209"/>
        <v>0</v>
      </c>
      <c r="Q853" s="153">
        <v>0</v>
      </c>
      <c r="R853" s="153">
        <f t="shared" si="210"/>
        <v>0</v>
      </c>
      <c r="S853" s="153">
        <v>0</v>
      </c>
      <c r="T853" s="154">
        <f t="shared" si="211"/>
        <v>0</v>
      </c>
      <c r="AR853" s="155" t="s">
        <v>481</v>
      </c>
      <c r="AT853" s="155" t="s">
        <v>454</v>
      </c>
      <c r="AU853" s="155" t="s">
        <v>88</v>
      </c>
      <c r="AY853" s="16" t="s">
        <v>317</v>
      </c>
      <c r="BE853" s="156">
        <f t="shared" si="212"/>
        <v>0</v>
      </c>
      <c r="BF853" s="156">
        <f t="shared" si="213"/>
        <v>0</v>
      </c>
      <c r="BG853" s="156">
        <f t="shared" si="214"/>
        <v>0</v>
      </c>
      <c r="BH853" s="156">
        <f t="shared" si="215"/>
        <v>0</v>
      </c>
      <c r="BI853" s="156">
        <f t="shared" si="216"/>
        <v>0</v>
      </c>
      <c r="BJ853" s="16" t="s">
        <v>88</v>
      </c>
      <c r="BK853" s="156">
        <f t="shared" si="217"/>
        <v>0</v>
      </c>
      <c r="BL853" s="16" t="s">
        <v>396</v>
      </c>
      <c r="BM853" s="155" t="s">
        <v>12191</v>
      </c>
    </row>
    <row r="854" spans="2:65" s="1" customFormat="1" ht="16.5" customHeight="1">
      <c r="B854" s="142"/>
      <c r="C854" s="179" t="s">
        <v>6927</v>
      </c>
      <c r="D854" s="179" t="s">
        <v>454</v>
      </c>
      <c r="E854" s="180" t="s">
        <v>12192</v>
      </c>
      <c r="F854" s="181" t="s">
        <v>10717</v>
      </c>
      <c r="G854" s="182" t="s">
        <v>467</v>
      </c>
      <c r="H854" s="183">
        <v>1</v>
      </c>
      <c r="I854" s="184"/>
      <c r="J854" s="185">
        <f t="shared" si="208"/>
        <v>0</v>
      </c>
      <c r="K854" s="186"/>
      <c r="L854" s="187"/>
      <c r="M854" s="188" t="s">
        <v>1</v>
      </c>
      <c r="N854" s="189" t="s">
        <v>42</v>
      </c>
      <c r="P854" s="153">
        <f t="shared" si="209"/>
        <v>0</v>
      </c>
      <c r="Q854" s="153">
        <v>0</v>
      </c>
      <c r="R854" s="153">
        <f t="shared" si="210"/>
        <v>0</v>
      </c>
      <c r="S854" s="153">
        <v>0</v>
      </c>
      <c r="T854" s="154">
        <f t="shared" si="211"/>
        <v>0</v>
      </c>
      <c r="AR854" s="155" t="s">
        <v>481</v>
      </c>
      <c r="AT854" s="155" t="s">
        <v>454</v>
      </c>
      <c r="AU854" s="155" t="s">
        <v>88</v>
      </c>
      <c r="AY854" s="16" t="s">
        <v>317</v>
      </c>
      <c r="BE854" s="156">
        <f t="shared" si="212"/>
        <v>0</v>
      </c>
      <c r="BF854" s="156">
        <f t="shared" si="213"/>
        <v>0</v>
      </c>
      <c r="BG854" s="156">
        <f t="shared" si="214"/>
        <v>0</v>
      </c>
      <c r="BH854" s="156">
        <f t="shared" si="215"/>
        <v>0</v>
      </c>
      <c r="BI854" s="156">
        <f t="shared" si="216"/>
        <v>0</v>
      </c>
      <c r="BJ854" s="16" t="s">
        <v>88</v>
      </c>
      <c r="BK854" s="156">
        <f t="shared" si="217"/>
        <v>0</v>
      </c>
      <c r="BL854" s="16" t="s">
        <v>396</v>
      </c>
      <c r="BM854" s="155" t="s">
        <v>12193</v>
      </c>
    </row>
    <row r="855" spans="2:65" s="1" customFormat="1" ht="16.5" customHeight="1">
      <c r="B855" s="142"/>
      <c r="C855" s="179" t="s">
        <v>6934</v>
      </c>
      <c r="D855" s="179" t="s">
        <v>454</v>
      </c>
      <c r="E855" s="180" t="s">
        <v>12194</v>
      </c>
      <c r="F855" s="181" t="s">
        <v>11035</v>
      </c>
      <c r="G855" s="182" t="s">
        <v>467</v>
      </c>
      <c r="H855" s="183">
        <v>1</v>
      </c>
      <c r="I855" s="184"/>
      <c r="J855" s="185">
        <f t="shared" si="208"/>
        <v>0</v>
      </c>
      <c r="K855" s="186"/>
      <c r="L855" s="187"/>
      <c r="M855" s="188" t="s">
        <v>1</v>
      </c>
      <c r="N855" s="189" t="s">
        <v>42</v>
      </c>
      <c r="P855" s="153">
        <f t="shared" si="209"/>
        <v>0</v>
      </c>
      <c r="Q855" s="153">
        <v>0</v>
      </c>
      <c r="R855" s="153">
        <f t="shared" si="210"/>
        <v>0</v>
      </c>
      <c r="S855" s="153">
        <v>0</v>
      </c>
      <c r="T855" s="154">
        <f t="shared" si="211"/>
        <v>0</v>
      </c>
      <c r="AR855" s="155" t="s">
        <v>481</v>
      </c>
      <c r="AT855" s="155" t="s">
        <v>454</v>
      </c>
      <c r="AU855" s="155" t="s">
        <v>88</v>
      </c>
      <c r="AY855" s="16" t="s">
        <v>317</v>
      </c>
      <c r="BE855" s="156">
        <f t="shared" si="212"/>
        <v>0</v>
      </c>
      <c r="BF855" s="156">
        <f t="shared" si="213"/>
        <v>0</v>
      </c>
      <c r="BG855" s="156">
        <f t="shared" si="214"/>
        <v>0</v>
      </c>
      <c r="BH855" s="156">
        <f t="shared" si="215"/>
        <v>0</v>
      </c>
      <c r="BI855" s="156">
        <f t="shared" si="216"/>
        <v>0</v>
      </c>
      <c r="BJ855" s="16" t="s">
        <v>88</v>
      </c>
      <c r="BK855" s="156">
        <f t="shared" si="217"/>
        <v>0</v>
      </c>
      <c r="BL855" s="16" t="s">
        <v>396</v>
      </c>
      <c r="BM855" s="155" t="s">
        <v>12195</v>
      </c>
    </row>
    <row r="856" spans="2:65" s="1" customFormat="1" ht="16.5" customHeight="1">
      <c r="B856" s="142"/>
      <c r="C856" s="179" t="s">
        <v>6953</v>
      </c>
      <c r="D856" s="179" t="s">
        <v>454</v>
      </c>
      <c r="E856" s="180" t="s">
        <v>12196</v>
      </c>
      <c r="F856" s="181" t="s">
        <v>11038</v>
      </c>
      <c r="G856" s="182" t="s">
        <v>467</v>
      </c>
      <c r="H856" s="183">
        <v>1</v>
      </c>
      <c r="I856" s="184"/>
      <c r="J856" s="185">
        <f t="shared" si="208"/>
        <v>0</v>
      </c>
      <c r="K856" s="186"/>
      <c r="L856" s="187"/>
      <c r="M856" s="188" t="s">
        <v>1</v>
      </c>
      <c r="N856" s="189" t="s">
        <v>42</v>
      </c>
      <c r="P856" s="153">
        <f t="shared" si="209"/>
        <v>0</v>
      </c>
      <c r="Q856" s="153">
        <v>0</v>
      </c>
      <c r="R856" s="153">
        <f t="shared" si="210"/>
        <v>0</v>
      </c>
      <c r="S856" s="153">
        <v>0</v>
      </c>
      <c r="T856" s="154">
        <f t="shared" si="211"/>
        <v>0</v>
      </c>
      <c r="AR856" s="155" t="s">
        <v>481</v>
      </c>
      <c r="AT856" s="155" t="s">
        <v>454</v>
      </c>
      <c r="AU856" s="155" t="s">
        <v>88</v>
      </c>
      <c r="AY856" s="16" t="s">
        <v>317</v>
      </c>
      <c r="BE856" s="156">
        <f t="shared" si="212"/>
        <v>0</v>
      </c>
      <c r="BF856" s="156">
        <f t="shared" si="213"/>
        <v>0</v>
      </c>
      <c r="BG856" s="156">
        <f t="shared" si="214"/>
        <v>0</v>
      </c>
      <c r="BH856" s="156">
        <f t="shared" si="215"/>
        <v>0</v>
      </c>
      <c r="BI856" s="156">
        <f t="shared" si="216"/>
        <v>0</v>
      </c>
      <c r="BJ856" s="16" t="s">
        <v>88</v>
      </c>
      <c r="BK856" s="156">
        <f t="shared" si="217"/>
        <v>0</v>
      </c>
      <c r="BL856" s="16" t="s">
        <v>396</v>
      </c>
      <c r="BM856" s="155" t="s">
        <v>12197</v>
      </c>
    </row>
    <row r="857" spans="2:65" s="1" customFormat="1" ht="16.5" customHeight="1">
      <c r="B857" s="142"/>
      <c r="C857" s="179" t="s">
        <v>6960</v>
      </c>
      <c r="D857" s="179" t="s">
        <v>454</v>
      </c>
      <c r="E857" s="180" t="s">
        <v>12198</v>
      </c>
      <c r="F857" s="181" t="s">
        <v>11977</v>
      </c>
      <c r="G857" s="182" t="s">
        <v>467</v>
      </c>
      <c r="H857" s="183">
        <v>4</v>
      </c>
      <c r="I857" s="184"/>
      <c r="J857" s="185">
        <f t="shared" si="208"/>
        <v>0</v>
      </c>
      <c r="K857" s="186"/>
      <c r="L857" s="187"/>
      <c r="M857" s="188" t="s">
        <v>1</v>
      </c>
      <c r="N857" s="189" t="s">
        <v>42</v>
      </c>
      <c r="P857" s="153">
        <f t="shared" si="209"/>
        <v>0</v>
      </c>
      <c r="Q857" s="153">
        <v>0</v>
      </c>
      <c r="R857" s="153">
        <f t="shared" si="210"/>
        <v>0</v>
      </c>
      <c r="S857" s="153">
        <v>0</v>
      </c>
      <c r="T857" s="154">
        <f t="shared" si="211"/>
        <v>0</v>
      </c>
      <c r="AR857" s="155" t="s">
        <v>481</v>
      </c>
      <c r="AT857" s="155" t="s">
        <v>454</v>
      </c>
      <c r="AU857" s="155" t="s">
        <v>88</v>
      </c>
      <c r="AY857" s="16" t="s">
        <v>317</v>
      </c>
      <c r="BE857" s="156">
        <f t="shared" si="212"/>
        <v>0</v>
      </c>
      <c r="BF857" s="156">
        <f t="shared" si="213"/>
        <v>0</v>
      </c>
      <c r="BG857" s="156">
        <f t="shared" si="214"/>
        <v>0</v>
      </c>
      <c r="BH857" s="156">
        <f t="shared" si="215"/>
        <v>0</v>
      </c>
      <c r="BI857" s="156">
        <f t="shared" si="216"/>
        <v>0</v>
      </c>
      <c r="BJ857" s="16" t="s">
        <v>88</v>
      </c>
      <c r="BK857" s="156">
        <f t="shared" si="217"/>
        <v>0</v>
      </c>
      <c r="BL857" s="16" t="s">
        <v>396</v>
      </c>
      <c r="BM857" s="155" t="s">
        <v>12199</v>
      </c>
    </row>
    <row r="858" spans="2:65" s="1" customFormat="1" ht="16.5" customHeight="1">
      <c r="B858" s="142"/>
      <c r="C858" s="179" t="s">
        <v>6967</v>
      </c>
      <c r="D858" s="179" t="s">
        <v>454</v>
      </c>
      <c r="E858" s="180" t="s">
        <v>12200</v>
      </c>
      <c r="F858" s="181" t="s">
        <v>12201</v>
      </c>
      <c r="G858" s="182" t="s">
        <v>467</v>
      </c>
      <c r="H858" s="183">
        <v>2</v>
      </c>
      <c r="I858" s="184"/>
      <c r="J858" s="185">
        <f t="shared" si="208"/>
        <v>0</v>
      </c>
      <c r="K858" s="186"/>
      <c r="L858" s="187"/>
      <c r="M858" s="188" t="s">
        <v>1</v>
      </c>
      <c r="N858" s="189" t="s">
        <v>42</v>
      </c>
      <c r="P858" s="153">
        <f t="shared" si="209"/>
        <v>0</v>
      </c>
      <c r="Q858" s="153">
        <v>0</v>
      </c>
      <c r="R858" s="153">
        <f t="shared" si="210"/>
        <v>0</v>
      </c>
      <c r="S858" s="153">
        <v>0</v>
      </c>
      <c r="T858" s="154">
        <f t="shared" si="211"/>
        <v>0</v>
      </c>
      <c r="AR858" s="155" t="s">
        <v>481</v>
      </c>
      <c r="AT858" s="155" t="s">
        <v>454</v>
      </c>
      <c r="AU858" s="155" t="s">
        <v>88</v>
      </c>
      <c r="AY858" s="16" t="s">
        <v>317</v>
      </c>
      <c r="BE858" s="156">
        <f t="shared" si="212"/>
        <v>0</v>
      </c>
      <c r="BF858" s="156">
        <f t="shared" si="213"/>
        <v>0</v>
      </c>
      <c r="BG858" s="156">
        <f t="shared" si="214"/>
        <v>0</v>
      </c>
      <c r="BH858" s="156">
        <f t="shared" si="215"/>
        <v>0</v>
      </c>
      <c r="BI858" s="156">
        <f t="shared" si="216"/>
        <v>0</v>
      </c>
      <c r="BJ858" s="16" t="s">
        <v>88</v>
      </c>
      <c r="BK858" s="156">
        <f t="shared" si="217"/>
        <v>0</v>
      </c>
      <c r="BL858" s="16" t="s">
        <v>396</v>
      </c>
      <c r="BM858" s="155" t="s">
        <v>12202</v>
      </c>
    </row>
    <row r="859" spans="2:65" s="1" customFormat="1" ht="16.5" customHeight="1">
      <c r="B859" s="142"/>
      <c r="C859" s="179" t="s">
        <v>6971</v>
      </c>
      <c r="D859" s="179" t="s">
        <v>454</v>
      </c>
      <c r="E859" s="180" t="s">
        <v>12203</v>
      </c>
      <c r="F859" s="181" t="s">
        <v>11166</v>
      </c>
      <c r="G859" s="182" t="s">
        <v>467</v>
      </c>
      <c r="H859" s="183">
        <v>2</v>
      </c>
      <c r="I859" s="184"/>
      <c r="J859" s="185">
        <f t="shared" si="208"/>
        <v>0</v>
      </c>
      <c r="K859" s="186"/>
      <c r="L859" s="187"/>
      <c r="M859" s="188" t="s">
        <v>1</v>
      </c>
      <c r="N859" s="189" t="s">
        <v>42</v>
      </c>
      <c r="P859" s="153">
        <f t="shared" si="209"/>
        <v>0</v>
      </c>
      <c r="Q859" s="153">
        <v>0</v>
      </c>
      <c r="R859" s="153">
        <f t="shared" si="210"/>
        <v>0</v>
      </c>
      <c r="S859" s="153">
        <v>0</v>
      </c>
      <c r="T859" s="154">
        <f t="shared" si="211"/>
        <v>0</v>
      </c>
      <c r="AR859" s="155" t="s">
        <v>481</v>
      </c>
      <c r="AT859" s="155" t="s">
        <v>454</v>
      </c>
      <c r="AU859" s="155" t="s">
        <v>88</v>
      </c>
      <c r="AY859" s="16" t="s">
        <v>317</v>
      </c>
      <c r="BE859" s="156">
        <f t="shared" si="212"/>
        <v>0</v>
      </c>
      <c r="BF859" s="156">
        <f t="shared" si="213"/>
        <v>0</v>
      </c>
      <c r="BG859" s="156">
        <f t="shared" si="214"/>
        <v>0</v>
      </c>
      <c r="BH859" s="156">
        <f t="shared" si="215"/>
        <v>0</v>
      </c>
      <c r="BI859" s="156">
        <f t="shared" si="216"/>
        <v>0</v>
      </c>
      <c r="BJ859" s="16" t="s">
        <v>88</v>
      </c>
      <c r="BK859" s="156">
        <f t="shared" si="217"/>
        <v>0</v>
      </c>
      <c r="BL859" s="16" t="s">
        <v>396</v>
      </c>
      <c r="BM859" s="155" t="s">
        <v>12204</v>
      </c>
    </row>
    <row r="860" spans="2:65" s="1" customFormat="1" ht="16.5" customHeight="1">
      <c r="B860" s="142"/>
      <c r="C860" s="179" t="s">
        <v>6981</v>
      </c>
      <c r="D860" s="179" t="s">
        <v>454</v>
      </c>
      <c r="E860" s="180" t="s">
        <v>12205</v>
      </c>
      <c r="F860" s="181" t="s">
        <v>11160</v>
      </c>
      <c r="G860" s="182" t="s">
        <v>467</v>
      </c>
      <c r="H860" s="183">
        <v>7</v>
      </c>
      <c r="I860" s="184"/>
      <c r="J860" s="185">
        <f t="shared" si="208"/>
        <v>0</v>
      </c>
      <c r="K860" s="186"/>
      <c r="L860" s="187"/>
      <c r="M860" s="188" t="s">
        <v>1</v>
      </c>
      <c r="N860" s="189" t="s">
        <v>42</v>
      </c>
      <c r="P860" s="153">
        <f t="shared" si="209"/>
        <v>0</v>
      </c>
      <c r="Q860" s="153">
        <v>0</v>
      </c>
      <c r="R860" s="153">
        <f t="shared" si="210"/>
        <v>0</v>
      </c>
      <c r="S860" s="153">
        <v>0</v>
      </c>
      <c r="T860" s="154">
        <f t="shared" si="211"/>
        <v>0</v>
      </c>
      <c r="AR860" s="155" t="s">
        <v>481</v>
      </c>
      <c r="AT860" s="155" t="s">
        <v>454</v>
      </c>
      <c r="AU860" s="155" t="s">
        <v>88</v>
      </c>
      <c r="AY860" s="16" t="s">
        <v>317</v>
      </c>
      <c r="BE860" s="156">
        <f t="shared" si="212"/>
        <v>0</v>
      </c>
      <c r="BF860" s="156">
        <f t="shared" si="213"/>
        <v>0</v>
      </c>
      <c r="BG860" s="156">
        <f t="shared" si="214"/>
        <v>0</v>
      </c>
      <c r="BH860" s="156">
        <f t="shared" si="215"/>
        <v>0</v>
      </c>
      <c r="BI860" s="156">
        <f t="shared" si="216"/>
        <v>0</v>
      </c>
      <c r="BJ860" s="16" t="s">
        <v>88</v>
      </c>
      <c r="BK860" s="156">
        <f t="shared" si="217"/>
        <v>0</v>
      </c>
      <c r="BL860" s="16" t="s">
        <v>396</v>
      </c>
      <c r="BM860" s="155" t="s">
        <v>12206</v>
      </c>
    </row>
    <row r="861" spans="2:65" s="1" customFormat="1" ht="24.15" customHeight="1">
      <c r="B861" s="142"/>
      <c r="C861" s="179" t="s">
        <v>6985</v>
      </c>
      <c r="D861" s="179" t="s">
        <v>454</v>
      </c>
      <c r="E861" s="180" t="s">
        <v>12207</v>
      </c>
      <c r="F861" s="181" t="s">
        <v>11209</v>
      </c>
      <c r="G861" s="182" t="s">
        <v>467</v>
      </c>
      <c r="H861" s="183">
        <v>1</v>
      </c>
      <c r="I861" s="184"/>
      <c r="J861" s="185">
        <f t="shared" si="208"/>
        <v>0</v>
      </c>
      <c r="K861" s="186"/>
      <c r="L861" s="187"/>
      <c r="M861" s="188" t="s">
        <v>1</v>
      </c>
      <c r="N861" s="189" t="s">
        <v>42</v>
      </c>
      <c r="P861" s="153">
        <f t="shared" si="209"/>
        <v>0</v>
      </c>
      <c r="Q861" s="153">
        <v>0</v>
      </c>
      <c r="R861" s="153">
        <f t="shared" si="210"/>
        <v>0</v>
      </c>
      <c r="S861" s="153">
        <v>0</v>
      </c>
      <c r="T861" s="154">
        <f t="shared" si="211"/>
        <v>0</v>
      </c>
      <c r="AR861" s="155" t="s">
        <v>481</v>
      </c>
      <c r="AT861" s="155" t="s">
        <v>454</v>
      </c>
      <c r="AU861" s="155" t="s">
        <v>88</v>
      </c>
      <c r="AY861" s="16" t="s">
        <v>317</v>
      </c>
      <c r="BE861" s="156">
        <f t="shared" si="212"/>
        <v>0</v>
      </c>
      <c r="BF861" s="156">
        <f t="shared" si="213"/>
        <v>0</v>
      </c>
      <c r="BG861" s="156">
        <f t="shared" si="214"/>
        <v>0</v>
      </c>
      <c r="BH861" s="156">
        <f t="shared" si="215"/>
        <v>0</v>
      </c>
      <c r="BI861" s="156">
        <f t="shared" si="216"/>
        <v>0</v>
      </c>
      <c r="BJ861" s="16" t="s">
        <v>88</v>
      </c>
      <c r="BK861" s="156">
        <f t="shared" si="217"/>
        <v>0</v>
      </c>
      <c r="BL861" s="16" t="s">
        <v>396</v>
      </c>
      <c r="BM861" s="155" t="s">
        <v>12208</v>
      </c>
    </row>
    <row r="862" spans="2:65" s="1" customFormat="1" ht="24.15" customHeight="1">
      <c r="B862" s="142"/>
      <c r="C862" s="179" t="s">
        <v>6989</v>
      </c>
      <c r="D862" s="179" t="s">
        <v>454</v>
      </c>
      <c r="E862" s="180" t="s">
        <v>12209</v>
      </c>
      <c r="F862" s="181" t="s">
        <v>11209</v>
      </c>
      <c r="G862" s="182" t="s">
        <v>467</v>
      </c>
      <c r="H862" s="183">
        <v>1</v>
      </c>
      <c r="I862" s="184"/>
      <c r="J862" s="185">
        <f t="shared" si="208"/>
        <v>0</v>
      </c>
      <c r="K862" s="186"/>
      <c r="L862" s="187"/>
      <c r="M862" s="188" t="s">
        <v>1</v>
      </c>
      <c r="N862" s="189" t="s">
        <v>42</v>
      </c>
      <c r="P862" s="153">
        <f t="shared" si="209"/>
        <v>0</v>
      </c>
      <c r="Q862" s="153">
        <v>0</v>
      </c>
      <c r="R862" s="153">
        <f t="shared" si="210"/>
        <v>0</v>
      </c>
      <c r="S862" s="153">
        <v>0</v>
      </c>
      <c r="T862" s="154">
        <f t="shared" si="211"/>
        <v>0</v>
      </c>
      <c r="AR862" s="155" t="s">
        <v>481</v>
      </c>
      <c r="AT862" s="155" t="s">
        <v>454</v>
      </c>
      <c r="AU862" s="155" t="s">
        <v>88</v>
      </c>
      <c r="AY862" s="16" t="s">
        <v>317</v>
      </c>
      <c r="BE862" s="156">
        <f t="shared" si="212"/>
        <v>0</v>
      </c>
      <c r="BF862" s="156">
        <f t="shared" si="213"/>
        <v>0</v>
      </c>
      <c r="BG862" s="156">
        <f t="shared" si="214"/>
        <v>0</v>
      </c>
      <c r="BH862" s="156">
        <f t="shared" si="215"/>
        <v>0</v>
      </c>
      <c r="BI862" s="156">
        <f t="shared" si="216"/>
        <v>0</v>
      </c>
      <c r="BJ862" s="16" t="s">
        <v>88</v>
      </c>
      <c r="BK862" s="156">
        <f t="shared" si="217"/>
        <v>0</v>
      </c>
      <c r="BL862" s="16" t="s">
        <v>396</v>
      </c>
      <c r="BM862" s="155" t="s">
        <v>12210</v>
      </c>
    </row>
    <row r="863" spans="2:65" s="1" customFormat="1" ht="33" customHeight="1">
      <c r="B863" s="142"/>
      <c r="C863" s="179" t="s">
        <v>6993</v>
      </c>
      <c r="D863" s="179" t="s">
        <v>454</v>
      </c>
      <c r="E863" s="180" t="s">
        <v>12211</v>
      </c>
      <c r="F863" s="181" t="s">
        <v>12212</v>
      </c>
      <c r="G863" s="182" t="s">
        <v>10668</v>
      </c>
      <c r="H863" s="183">
        <v>57</v>
      </c>
      <c r="I863" s="184"/>
      <c r="J863" s="185">
        <f t="shared" si="208"/>
        <v>0</v>
      </c>
      <c r="K863" s="186"/>
      <c r="L863" s="187"/>
      <c r="M863" s="188" t="s">
        <v>1</v>
      </c>
      <c r="N863" s="189" t="s">
        <v>42</v>
      </c>
      <c r="P863" s="153">
        <f t="shared" si="209"/>
        <v>0</v>
      </c>
      <c r="Q863" s="153">
        <v>0</v>
      </c>
      <c r="R863" s="153">
        <f t="shared" si="210"/>
        <v>0</v>
      </c>
      <c r="S863" s="153">
        <v>0</v>
      </c>
      <c r="T863" s="154">
        <f t="shared" si="211"/>
        <v>0</v>
      </c>
      <c r="AR863" s="155" t="s">
        <v>481</v>
      </c>
      <c r="AT863" s="155" t="s">
        <v>454</v>
      </c>
      <c r="AU863" s="155" t="s">
        <v>88</v>
      </c>
      <c r="AY863" s="16" t="s">
        <v>317</v>
      </c>
      <c r="BE863" s="156">
        <f t="shared" si="212"/>
        <v>0</v>
      </c>
      <c r="BF863" s="156">
        <f t="shared" si="213"/>
        <v>0</v>
      </c>
      <c r="BG863" s="156">
        <f t="shared" si="214"/>
        <v>0</v>
      </c>
      <c r="BH863" s="156">
        <f t="shared" si="215"/>
        <v>0</v>
      </c>
      <c r="BI863" s="156">
        <f t="shared" si="216"/>
        <v>0</v>
      </c>
      <c r="BJ863" s="16" t="s">
        <v>88</v>
      </c>
      <c r="BK863" s="156">
        <f t="shared" si="217"/>
        <v>0</v>
      </c>
      <c r="BL863" s="16" t="s">
        <v>396</v>
      </c>
      <c r="BM863" s="155" t="s">
        <v>12213</v>
      </c>
    </row>
    <row r="864" spans="2:65" s="1" customFormat="1" ht="33" customHeight="1">
      <c r="B864" s="142"/>
      <c r="C864" s="179" t="s">
        <v>6997</v>
      </c>
      <c r="D864" s="179" t="s">
        <v>454</v>
      </c>
      <c r="E864" s="180" t="s">
        <v>12214</v>
      </c>
      <c r="F864" s="181" t="s">
        <v>12215</v>
      </c>
      <c r="G864" s="182" t="s">
        <v>10668</v>
      </c>
      <c r="H864" s="183">
        <v>10</v>
      </c>
      <c r="I864" s="184"/>
      <c r="J864" s="185">
        <f t="shared" si="208"/>
        <v>0</v>
      </c>
      <c r="K864" s="186"/>
      <c r="L864" s="187"/>
      <c r="M864" s="188" t="s">
        <v>1</v>
      </c>
      <c r="N864" s="189" t="s">
        <v>42</v>
      </c>
      <c r="P864" s="153">
        <f t="shared" si="209"/>
        <v>0</v>
      </c>
      <c r="Q864" s="153">
        <v>0</v>
      </c>
      <c r="R864" s="153">
        <f t="shared" si="210"/>
        <v>0</v>
      </c>
      <c r="S864" s="153">
        <v>0</v>
      </c>
      <c r="T864" s="154">
        <f t="shared" si="211"/>
        <v>0</v>
      </c>
      <c r="AR864" s="155" t="s">
        <v>481</v>
      </c>
      <c r="AT864" s="155" t="s">
        <v>454</v>
      </c>
      <c r="AU864" s="155" t="s">
        <v>88</v>
      </c>
      <c r="AY864" s="16" t="s">
        <v>317</v>
      </c>
      <c r="BE864" s="156">
        <f t="shared" si="212"/>
        <v>0</v>
      </c>
      <c r="BF864" s="156">
        <f t="shared" si="213"/>
        <v>0</v>
      </c>
      <c r="BG864" s="156">
        <f t="shared" si="214"/>
        <v>0</v>
      </c>
      <c r="BH864" s="156">
        <f t="shared" si="215"/>
        <v>0</v>
      </c>
      <c r="BI864" s="156">
        <f t="shared" si="216"/>
        <v>0</v>
      </c>
      <c r="BJ864" s="16" t="s">
        <v>88</v>
      </c>
      <c r="BK864" s="156">
        <f t="shared" si="217"/>
        <v>0</v>
      </c>
      <c r="BL864" s="16" t="s">
        <v>396</v>
      </c>
      <c r="BM864" s="155" t="s">
        <v>12216</v>
      </c>
    </row>
    <row r="865" spans="2:65" s="1" customFormat="1" ht="24.15" customHeight="1">
      <c r="B865" s="142"/>
      <c r="C865" s="179" t="s">
        <v>7002</v>
      </c>
      <c r="D865" s="179" t="s">
        <v>454</v>
      </c>
      <c r="E865" s="180" t="s">
        <v>12217</v>
      </c>
      <c r="F865" s="181" t="s">
        <v>12218</v>
      </c>
      <c r="G865" s="182" t="s">
        <v>444</v>
      </c>
      <c r="H865" s="183">
        <v>20</v>
      </c>
      <c r="I865" s="184"/>
      <c r="J865" s="185">
        <f t="shared" si="208"/>
        <v>0</v>
      </c>
      <c r="K865" s="186"/>
      <c r="L865" s="187"/>
      <c r="M865" s="188" t="s">
        <v>1</v>
      </c>
      <c r="N865" s="189" t="s">
        <v>42</v>
      </c>
      <c r="P865" s="153">
        <f t="shared" si="209"/>
        <v>0</v>
      </c>
      <c r="Q865" s="153">
        <v>0</v>
      </c>
      <c r="R865" s="153">
        <f t="shared" si="210"/>
        <v>0</v>
      </c>
      <c r="S865" s="153">
        <v>0</v>
      </c>
      <c r="T865" s="154">
        <f t="shared" si="211"/>
        <v>0</v>
      </c>
      <c r="AR865" s="155" t="s">
        <v>481</v>
      </c>
      <c r="AT865" s="155" t="s">
        <v>454</v>
      </c>
      <c r="AU865" s="155" t="s">
        <v>88</v>
      </c>
      <c r="AY865" s="16" t="s">
        <v>317</v>
      </c>
      <c r="BE865" s="156">
        <f t="shared" si="212"/>
        <v>0</v>
      </c>
      <c r="BF865" s="156">
        <f t="shared" si="213"/>
        <v>0</v>
      </c>
      <c r="BG865" s="156">
        <f t="shared" si="214"/>
        <v>0</v>
      </c>
      <c r="BH865" s="156">
        <f t="shared" si="215"/>
        <v>0</v>
      </c>
      <c r="BI865" s="156">
        <f t="shared" si="216"/>
        <v>0</v>
      </c>
      <c r="BJ865" s="16" t="s">
        <v>88</v>
      </c>
      <c r="BK865" s="156">
        <f t="shared" si="217"/>
        <v>0</v>
      </c>
      <c r="BL865" s="16" t="s">
        <v>396</v>
      </c>
      <c r="BM865" s="155" t="s">
        <v>12219</v>
      </c>
    </row>
    <row r="866" spans="2:65" s="1" customFormat="1" ht="33" customHeight="1">
      <c r="B866" s="142"/>
      <c r="C866" s="143" t="s">
        <v>7007</v>
      </c>
      <c r="D866" s="143" t="s">
        <v>319</v>
      </c>
      <c r="E866" s="144" t="s">
        <v>12220</v>
      </c>
      <c r="F866" s="145" t="s">
        <v>12221</v>
      </c>
      <c r="G866" s="146" t="s">
        <v>7005</v>
      </c>
      <c r="H866" s="147">
        <v>1</v>
      </c>
      <c r="I866" s="148"/>
      <c r="J866" s="149">
        <f t="shared" si="208"/>
        <v>0</v>
      </c>
      <c r="K866" s="150"/>
      <c r="L866" s="31"/>
      <c r="M866" s="151" t="s">
        <v>1</v>
      </c>
      <c r="N866" s="152" t="s">
        <v>42</v>
      </c>
      <c r="P866" s="153">
        <f t="shared" si="209"/>
        <v>0</v>
      </c>
      <c r="Q866" s="153">
        <v>0</v>
      </c>
      <c r="R866" s="153">
        <f t="shared" si="210"/>
        <v>0</v>
      </c>
      <c r="S866" s="153">
        <v>0</v>
      </c>
      <c r="T866" s="154">
        <f t="shared" si="211"/>
        <v>0</v>
      </c>
      <c r="AR866" s="155" t="s">
        <v>396</v>
      </c>
      <c r="AT866" s="155" t="s">
        <v>319</v>
      </c>
      <c r="AU866" s="155" t="s">
        <v>88</v>
      </c>
      <c r="AY866" s="16" t="s">
        <v>317</v>
      </c>
      <c r="BE866" s="156">
        <f t="shared" si="212"/>
        <v>0</v>
      </c>
      <c r="BF866" s="156">
        <f t="shared" si="213"/>
        <v>0</v>
      </c>
      <c r="BG866" s="156">
        <f t="shared" si="214"/>
        <v>0</v>
      </c>
      <c r="BH866" s="156">
        <f t="shared" si="215"/>
        <v>0</v>
      </c>
      <c r="BI866" s="156">
        <f t="shared" si="216"/>
        <v>0</v>
      </c>
      <c r="BJ866" s="16" t="s">
        <v>88</v>
      </c>
      <c r="BK866" s="156">
        <f t="shared" si="217"/>
        <v>0</v>
      </c>
      <c r="BL866" s="16" t="s">
        <v>396</v>
      </c>
      <c r="BM866" s="155" t="s">
        <v>12222</v>
      </c>
    </row>
    <row r="867" spans="2:65" s="11" customFormat="1" ht="22.75" customHeight="1">
      <c r="B867" s="130"/>
      <c r="D867" s="131" t="s">
        <v>75</v>
      </c>
      <c r="E867" s="140" t="s">
        <v>12223</v>
      </c>
      <c r="F867" s="140" t="s">
        <v>12224</v>
      </c>
      <c r="I867" s="133"/>
      <c r="J867" s="141">
        <f>BK867</f>
        <v>0</v>
      </c>
      <c r="L867" s="130"/>
      <c r="M867" s="135"/>
      <c r="P867" s="136">
        <f>SUM(P868:P879)</f>
        <v>0</v>
      </c>
      <c r="R867" s="136">
        <f>SUM(R868:R879)</f>
        <v>0</v>
      </c>
      <c r="T867" s="137">
        <f>SUM(T868:T879)</f>
        <v>0</v>
      </c>
      <c r="AR867" s="131" t="s">
        <v>83</v>
      </c>
      <c r="AT867" s="138" t="s">
        <v>75</v>
      </c>
      <c r="AU867" s="138" t="s">
        <v>83</v>
      </c>
      <c r="AY867" s="131" t="s">
        <v>317</v>
      </c>
      <c r="BK867" s="139">
        <f>SUM(BK868:BK879)</f>
        <v>0</v>
      </c>
    </row>
    <row r="868" spans="2:65" s="1" customFormat="1" ht="24.15" customHeight="1">
      <c r="B868" s="142"/>
      <c r="C868" s="179" t="s">
        <v>7034</v>
      </c>
      <c r="D868" s="179" t="s">
        <v>454</v>
      </c>
      <c r="E868" s="180" t="s">
        <v>12225</v>
      </c>
      <c r="F868" s="181" t="s">
        <v>12226</v>
      </c>
      <c r="G868" s="182" t="s">
        <v>467</v>
      </c>
      <c r="H868" s="183">
        <v>1</v>
      </c>
      <c r="I868" s="184"/>
      <c r="J868" s="185">
        <f t="shared" ref="J868:J879" si="218">ROUND(I868*H868,2)</f>
        <v>0</v>
      </c>
      <c r="K868" s="186"/>
      <c r="L868" s="187"/>
      <c r="M868" s="188" t="s">
        <v>1</v>
      </c>
      <c r="N868" s="189" t="s">
        <v>42</v>
      </c>
      <c r="P868" s="153">
        <f t="shared" ref="P868:P879" si="219">O868*H868</f>
        <v>0</v>
      </c>
      <c r="Q868" s="153">
        <v>0</v>
      </c>
      <c r="R868" s="153">
        <f t="shared" ref="R868:R879" si="220">Q868*H868</f>
        <v>0</v>
      </c>
      <c r="S868" s="153">
        <v>0</v>
      </c>
      <c r="T868" s="154">
        <f t="shared" ref="T868:T879" si="221">S868*H868</f>
        <v>0</v>
      </c>
      <c r="AR868" s="155" t="s">
        <v>481</v>
      </c>
      <c r="AT868" s="155" t="s">
        <v>454</v>
      </c>
      <c r="AU868" s="155" t="s">
        <v>88</v>
      </c>
      <c r="AY868" s="16" t="s">
        <v>317</v>
      </c>
      <c r="BE868" s="156">
        <f t="shared" ref="BE868:BE879" si="222">IF(N868="základná",J868,0)</f>
        <v>0</v>
      </c>
      <c r="BF868" s="156">
        <f t="shared" ref="BF868:BF879" si="223">IF(N868="znížená",J868,0)</f>
        <v>0</v>
      </c>
      <c r="BG868" s="156">
        <f t="shared" ref="BG868:BG879" si="224">IF(N868="zákl. prenesená",J868,0)</f>
        <v>0</v>
      </c>
      <c r="BH868" s="156">
        <f t="shared" ref="BH868:BH879" si="225">IF(N868="zníž. prenesená",J868,0)</f>
        <v>0</v>
      </c>
      <c r="BI868" s="156">
        <f t="shared" ref="BI868:BI879" si="226">IF(N868="nulová",J868,0)</f>
        <v>0</v>
      </c>
      <c r="BJ868" s="16" t="s">
        <v>88</v>
      </c>
      <c r="BK868" s="156">
        <f t="shared" ref="BK868:BK879" si="227">ROUND(I868*H868,2)</f>
        <v>0</v>
      </c>
      <c r="BL868" s="16" t="s">
        <v>396</v>
      </c>
      <c r="BM868" s="155" t="s">
        <v>12227</v>
      </c>
    </row>
    <row r="869" spans="2:65" s="1" customFormat="1" ht="24.15" customHeight="1">
      <c r="B869" s="142"/>
      <c r="C869" s="179" t="s">
        <v>7040</v>
      </c>
      <c r="D869" s="179" t="s">
        <v>454</v>
      </c>
      <c r="E869" s="180" t="s">
        <v>12228</v>
      </c>
      <c r="F869" s="181" t="s">
        <v>12229</v>
      </c>
      <c r="G869" s="182" t="s">
        <v>467</v>
      </c>
      <c r="H869" s="183">
        <v>4</v>
      </c>
      <c r="I869" s="184"/>
      <c r="J869" s="185">
        <f t="shared" si="218"/>
        <v>0</v>
      </c>
      <c r="K869" s="186"/>
      <c r="L869" s="187"/>
      <c r="M869" s="188" t="s">
        <v>1</v>
      </c>
      <c r="N869" s="189" t="s">
        <v>42</v>
      </c>
      <c r="P869" s="153">
        <f t="shared" si="219"/>
        <v>0</v>
      </c>
      <c r="Q869" s="153">
        <v>0</v>
      </c>
      <c r="R869" s="153">
        <f t="shared" si="220"/>
        <v>0</v>
      </c>
      <c r="S869" s="153">
        <v>0</v>
      </c>
      <c r="T869" s="154">
        <f t="shared" si="221"/>
        <v>0</v>
      </c>
      <c r="AR869" s="155" t="s">
        <v>481</v>
      </c>
      <c r="AT869" s="155" t="s">
        <v>454</v>
      </c>
      <c r="AU869" s="155" t="s">
        <v>88</v>
      </c>
      <c r="AY869" s="16" t="s">
        <v>317</v>
      </c>
      <c r="BE869" s="156">
        <f t="shared" si="222"/>
        <v>0</v>
      </c>
      <c r="BF869" s="156">
        <f t="shared" si="223"/>
        <v>0</v>
      </c>
      <c r="BG869" s="156">
        <f t="shared" si="224"/>
        <v>0</v>
      </c>
      <c r="BH869" s="156">
        <f t="shared" si="225"/>
        <v>0</v>
      </c>
      <c r="BI869" s="156">
        <f t="shared" si="226"/>
        <v>0</v>
      </c>
      <c r="BJ869" s="16" t="s">
        <v>88</v>
      </c>
      <c r="BK869" s="156">
        <f t="shared" si="227"/>
        <v>0</v>
      </c>
      <c r="BL869" s="16" t="s">
        <v>396</v>
      </c>
      <c r="BM869" s="155" t="s">
        <v>12230</v>
      </c>
    </row>
    <row r="870" spans="2:65" s="1" customFormat="1" ht="24.15" customHeight="1">
      <c r="B870" s="142"/>
      <c r="C870" s="179" t="s">
        <v>7045</v>
      </c>
      <c r="D870" s="179" t="s">
        <v>454</v>
      </c>
      <c r="E870" s="180" t="s">
        <v>12177</v>
      </c>
      <c r="F870" s="181" t="s">
        <v>12178</v>
      </c>
      <c r="G870" s="182" t="s">
        <v>467</v>
      </c>
      <c r="H870" s="183">
        <v>1</v>
      </c>
      <c r="I870" s="184"/>
      <c r="J870" s="185">
        <f t="shared" si="218"/>
        <v>0</v>
      </c>
      <c r="K870" s="186"/>
      <c r="L870" s="187"/>
      <c r="M870" s="188" t="s">
        <v>1</v>
      </c>
      <c r="N870" s="189" t="s">
        <v>42</v>
      </c>
      <c r="P870" s="153">
        <f t="shared" si="219"/>
        <v>0</v>
      </c>
      <c r="Q870" s="153">
        <v>0</v>
      </c>
      <c r="R870" s="153">
        <f t="shared" si="220"/>
        <v>0</v>
      </c>
      <c r="S870" s="153">
        <v>0</v>
      </c>
      <c r="T870" s="154">
        <f t="shared" si="221"/>
        <v>0</v>
      </c>
      <c r="AR870" s="155" t="s">
        <v>481</v>
      </c>
      <c r="AT870" s="155" t="s">
        <v>454</v>
      </c>
      <c r="AU870" s="155" t="s">
        <v>88</v>
      </c>
      <c r="AY870" s="16" t="s">
        <v>317</v>
      </c>
      <c r="BE870" s="156">
        <f t="shared" si="222"/>
        <v>0</v>
      </c>
      <c r="BF870" s="156">
        <f t="shared" si="223"/>
        <v>0</v>
      </c>
      <c r="BG870" s="156">
        <f t="shared" si="224"/>
        <v>0</v>
      </c>
      <c r="BH870" s="156">
        <f t="shared" si="225"/>
        <v>0</v>
      </c>
      <c r="BI870" s="156">
        <f t="shared" si="226"/>
        <v>0</v>
      </c>
      <c r="BJ870" s="16" t="s">
        <v>88</v>
      </c>
      <c r="BK870" s="156">
        <f t="shared" si="227"/>
        <v>0</v>
      </c>
      <c r="BL870" s="16" t="s">
        <v>396</v>
      </c>
      <c r="BM870" s="155" t="s">
        <v>12231</v>
      </c>
    </row>
    <row r="871" spans="2:65" s="1" customFormat="1" ht="24.15" customHeight="1">
      <c r="B871" s="142"/>
      <c r="C871" s="179" t="s">
        <v>7050</v>
      </c>
      <c r="D871" s="179" t="s">
        <v>454</v>
      </c>
      <c r="E871" s="180" t="s">
        <v>12232</v>
      </c>
      <c r="F871" s="181" t="s">
        <v>12233</v>
      </c>
      <c r="G871" s="182" t="s">
        <v>467</v>
      </c>
      <c r="H871" s="183">
        <v>1</v>
      </c>
      <c r="I871" s="184"/>
      <c r="J871" s="185">
        <f t="shared" si="218"/>
        <v>0</v>
      </c>
      <c r="K871" s="186"/>
      <c r="L871" s="187"/>
      <c r="M871" s="188" t="s">
        <v>1</v>
      </c>
      <c r="N871" s="189" t="s">
        <v>42</v>
      </c>
      <c r="P871" s="153">
        <f t="shared" si="219"/>
        <v>0</v>
      </c>
      <c r="Q871" s="153">
        <v>0</v>
      </c>
      <c r="R871" s="153">
        <f t="shared" si="220"/>
        <v>0</v>
      </c>
      <c r="S871" s="153">
        <v>0</v>
      </c>
      <c r="T871" s="154">
        <f t="shared" si="221"/>
        <v>0</v>
      </c>
      <c r="AR871" s="155" t="s">
        <v>481</v>
      </c>
      <c r="AT871" s="155" t="s">
        <v>454</v>
      </c>
      <c r="AU871" s="155" t="s">
        <v>88</v>
      </c>
      <c r="AY871" s="16" t="s">
        <v>317</v>
      </c>
      <c r="BE871" s="156">
        <f t="shared" si="222"/>
        <v>0</v>
      </c>
      <c r="BF871" s="156">
        <f t="shared" si="223"/>
        <v>0</v>
      </c>
      <c r="BG871" s="156">
        <f t="shared" si="224"/>
        <v>0</v>
      </c>
      <c r="BH871" s="156">
        <f t="shared" si="225"/>
        <v>0</v>
      </c>
      <c r="BI871" s="156">
        <f t="shared" si="226"/>
        <v>0</v>
      </c>
      <c r="BJ871" s="16" t="s">
        <v>88</v>
      </c>
      <c r="BK871" s="156">
        <f t="shared" si="227"/>
        <v>0</v>
      </c>
      <c r="BL871" s="16" t="s">
        <v>396</v>
      </c>
      <c r="BM871" s="155" t="s">
        <v>12234</v>
      </c>
    </row>
    <row r="872" spans="2:65" s="1" customFormat="1" ht="24.15" customHeight="1">
      <c r="B872" s="142"/>
      <c r="C872" s="179" t="s">
        <v>7057</v>
      </c>
      <c r="D872" s="179" t="s">
        <v>454</v>
      </c>
      <c r="E872" s="180" t="s">
        <v>12235</v>
      </c>
      <c r="F872" s="181" t="s">
        <v>12236</v>
      </c>
      <c r="G872" s="182" t="s">
        <v>467</v>
      </c>
      <c r="H872" s="183">
        <v>4</v>
      </c>
      <c r="I872" s="184"/>
      <c r="J872" s="185">
        <f t="shared" si="218"/>
        <v>0</v>
      </c>
      <c r="K872" s="186"/>
      <c r="L872" s="187"/>
      <c r="M872" s="188" t="s">
        <v>1</v>
      </c>
      <c r="N872" s="189" t="s">
        <v>42</v>
      </c>
      <c r="P872" s="153">
        <f t="shared" si="219"/>
        <v>0</v>
      </c>
      <c r="Q872" s="153">
        <v>0</v>
      </c>
      <c r="R872" s="153">
        <f t="shared" si="220"/>
        <v>0</v>
      </c>
      <c r="S872" s="153">
        <v>0</v>
      </c>
      <c r="T872" s="154">
        <f t="shared" si="221"/>
        <v>0</v>
      </c>
      <c r="AR872" s="155" t="s">
        <v>481</v>
      </c>
      <c r="AT872" s="155" t="s">
        <v>454</v>
      </c>
      <c r="AU872" s="155" t="s">
        <v>88</v>
      </c>
      <c r="AY872" s="16" t="s">
        <v>317</v>
      </c>
      <c r="BE872" s="156">
        <f t="shared" si="222"/>
        <v>0</v>
      </c>
      <c r="BF872" s="156">
        <f t="shared" si="223"/>
        <v>0</v>
      </c>
      <c r="BG872" s="156">
        <f t="shared" si="224"/>
        <v>0</v>
      </c>
      <c r="BH872" s="156">
        <f t="shared" si="225"/>
        <v>0</v>
      </c>
      <c r="BI872" s="156">
        <f t="shared" si="226"/>
        <v>0</v>
      </c>
      <c r="BJ872" s="16" t="s">
        <v>88</v>
      </c>
      <c r="BK872" s="156">
        <f t="shared" si="227"/>
        <v>0</v>
      </c>
      <c r="BL872" s="16" t="s">
        <v>396</v>
      </c>
      <c r="BM872" s="155" t="s">
        <v>12237</v>
      </c>
    </row>
    <row r="873" spans="2:65" s="1" customFormat="1" ht="16.5" customHeight="1">
      <c r="B873" s="142"/>
      <c r="C873" s="179" t="s">
        <v>7062</v>
      </c>
      <c r="D873" s="179" t="s">
        <v>454</v>
      </c>
      <c r="E873" s="180" t="s">
        <v>12238</v>
      </c>
      <c r="F873" s="181" t="s">
        <v>11961</v>
      </c>
      <c r="G873" s="182" t="s">
        <v>467</v>
      </c>
      <c r="H873" s="183">
        <v>3</v>
      </c>
      <c r="I873" s="184"/>
      <c r="J873" s="185">
        <f t="shared" si="218"/>
        <v>0</v>
      </c>
      <c r="K873" s="186"/>
      <c r="L873" s="187"/>
      <c r="M873" s="188" t="s">
        <v>1</v>
      </c>
      <c r="N873" s="189" t="s">
        <v>42</v>
      </c>
      <c r="P873" s="153">
        <f t="shared" si="219"/>
        <v>0</v>
      </c>
      <c r="Q873" s="153">
        <v>0</v>
      </c>
      <c r="R873" s="153">
        <f t="shared" si="220"/>
        <v>0</v>
      </c>
      <c r="S873" s="153">
        <v>0</v>
      </c>
      <c r="T873" s="154">
        <f t="shared" si="221"/>
        <v>0</v>
      </c>
      <c r="AR873" s="155" t="s">
        <v>481</v>
      </c>
      <c r="AT873" s="155" t="s">
        <v>454</v>
      </c>
      <c r="AU873" s="155" t="s">
        <v>88</v>
      </c>
      <c r="AY873" s="16" t="s">
        <v>317</v>
      </c>
      <c r="BE873" s="156">
        <f t="shared" si="222"/>
        <v>0</v>
      </c>
      <c r="BF873" s="156">
        <f t="shared" si="223"/>
        <v>0</v>
      </c>
      <c r="BG873" s="156">
        <f t="shared" si="224"/>
        <v>0</v>
      </c>
      <c r="BH873" s="156">
        <f t="shared" si="225"/>
        <v>0</v>
      </c>
      <c r="BI873" s="156">
        <f t="shared" si="226"/>
        <v>0</v>
      </c>
      <c r="BJ873" s="16" t="s">
        <v>88</v>
      </c>
      <c r="BK873" s="156">
        <f t="shared" si="227"/>
        <v>0</v>
      </c>
      <c r="BL873" s="16" t="s">
        <v>396</v>
      </c>
      <c r="BM873" s="155" t="s">
        <v>12239</v>
      </c>
    </row>
    <row r="874" spans="2:65" s="1" customFormat="1" ht="16.5" customHeight="1">
      <c r="B874" s="142"/>
      <c r="C874" s="179" t="s">
        <v>7068</v>
      </c>
      <c r="D874" s="179" t="s">
        <v>454</v>
      </c>
      <c r="E874" s="180" t="s">
        <v>12240</v>
      </c>
      <c r="F874" s="181" t="s">
        <v>12201</v>
      </c>
      <c r="G874" s="182" t="s">
        <v>467</v>
      </c>
      <c r="H874" s="183">
        <v>3</v>
      </c>
      <c r="I874" s="184"/>
      <c r="J874" s="185">
        <f t="shared" si="218"/>
        <v>0</v>
      </c>
      <c r="K874" s="186"/>
      <c r="L874" s="187"/>
      <c r="M874" s="188" t="s">
        <v>1</v>
      </c>
      <c r="N874" s="189" t="s">
        <v>42</v>
      </c>
      <c r="P874" s="153">
        <f t="shared" si="219"/>
        <v>0</v>
      </c>
      <c r="Q874" s="153">
        <v>0</v>
      </c>
      <c r="R874" s="153">
        <f t="shared" si="220"/>
        <v>0</v>
      </c>
      <c r="S874" s="153">
        <v>0</v>
      </c>
      <c r="T874" s="154">
        <f t="shared" si="221"/>
        <v>0</v>
      </c>
      <c r="AR874" s="155" t="s">
        <v>481</v>
      </c>
      <c r="AT874" s="155" t="s">
        <v>454</v>
      </c>
      <c r="AU874" s="155" t="s">
        <v>88</v>
      </c>
      <c r="AY874" s="16" t="s">
        <v>317</v>
      </c>
      <c r="BE874" s="156">
        <f t="shared" si="222"/>
        <v>0</v>
      </c>
      <c r="BF874" s="156">
        <f t="shared" si="223"/>
        <v>0</v>
      </c>
      <c r="BG874" s="156">
        <f t="shared" si="224"/>
        <v>0</v>
      </c>
      <c r="BH874" s="156">
        <f t="shared" si="225"/>
        <v>0</v>
      </c>
      <c r="BI874" s="156">
        <f t="shared" si="226"/>
        <v>0</v>
      </c>
      <c r="BJ874" s="16" t="s">
        <v>88</v>
      </c>
      <c r="BK874" s="156">
        <f t="shared" si="227"/>
        <v>0</v>
      </c>
      <c r="BL874" s="16" t="s">
        <v>396</v>
      </c>
      <c r="BM874" s="155" t="s">
        <v>12241</v>
      </c>
    </row>
    <row r="875" spans="2:65" s="1" customFormat="1" ht="24.15" customHeight="1">
      <c r="B875" s="142"/>
      <c r="C875" s="179" t="s">
        <v>7073</v>
      </c>
      <c r="D875" s="179" t="s">
        <v>454</v>
      </c>
      <c r="E875" s="180" t="s">
        <v>12242</v>
      </c>
      <c r="F875" s="181" t="s">
        <v>12243</v>
      </c>
      <c r="G875" s="182" t="s">
        <v>467</v>
      </c>
      <c r="H875" s="183">
        <v>1</v>
      </c>
      <c r="I875" s="184"/>
      <c r="J875" s="185">
        <f t="shared" si="218"/>
        <v>0</v>
      </c>
      <c r="K875" s="186"/>
      <c r="L875" s="187"/>
      <c r="M875" s="188" t="s">
        <v>1</v>
      </c>
      <c r="N875" s="189" t="s">
        <v>42</v>
      </c>
      <c r="P875" s="153">
        <f t="shared" si="219"/>
        <v>0</v>
      </c>
      <c r="Q875" s="153">
        <v>0</v>
      </c>
      <c r="R875" s="153">
        <f t="shared" si="220"/>
        <v>0</v>
      </c>
      <c r="S875" s="153">
        <v>0</v>
      </c>
      <c r="T875" s="154">
        <f t="shared" si="221"/>
        <v>0</v>
      </c>
      <c r="AR875" s="155" t="s">
        <v>481</v>
      </c>
      <c r="AT875" s="155" t="s">
        <v>454</v>
      </c>
      <c r="AU875" s="155" t="s">
        <v>88</v>
      </c>
      <c r="AY875" s="16" t="s">
        <v>317</v>
      </c>
      <c r="BE875" s="156">
        <f t="shared" si="222"/>
        <v>0</v>
      </c>
      <c r="BF875" s="156">
        <f t="shared" si="223"/>
        <v>0</v>
      </c>
      <c r="BG875" s="156">
        <f t="shared" si="224"/>
        <v>0</v>
      </c>
      <c r="BH875" s="156">
        <f t="shared" si="225"/>
        <v>0</v>
      </c>
      <c r="BI875" s="156">
        <f t="shared" si="226"/>
        <v>0</v>
      </c>
      <c r="BJ875" s="16" t="s">
        <v>88</v>
      </c>
      <c r="BK875" s="156">
        <f t="shared" si="227"/>
        <v>0</v>
      </c>
      <c r="BL875" s="16" t="s">
        <v>396</v>
      </c>
      <c r="BM875" s="155" t="s">
        <v>12244</v>
      </c>
    </row>
    <row r="876" spans="2:65" s="1" customFormat="1" ht="24.15" customHeight="1">
      <c r="B876" s="142"/>
      <c r="C876" s="179" t="s">
        <v>7078</v>
      </c>
      <c r="D876" s="179" t="s">
        <v>454</v>
      </c>
      <c r="E876" s="180" t="s">
        <v>12245</v>
      </c>
      <c r="F876" s="181" t="s">
        <v>12243</v>
      </c>
      <c r="G876" s="182" t="s">
        <v>467</v>
      </c>
      <c r="H876" s="183">
        <v>1</v>
      </c>
      <c r="I876" s="184"/>
      <c r="J876" s="185">
        <f t="shared" si="218"/>
        <v>0</v>
      </c>
      <c r="K876" s="186"/>
      <c r="L876" s="187"/>
      <c r="M876" s="188" t="s">
        <v>1</v>
      </c>
      <c r="N876" s="189" t="s">
        <v>42</v>
      </c>
      <c r="P876" s="153">
        <f t="shared" si="219"/>
        <v>0</v>
      </c>
      <c r="Q876" s="153">
        <v>0</v>
      </c>
      <c r="R876" s="153">
        <f t="shared" si="220"/>
        <v>0</v>
      </c>
      <c r="S876" s="153">
        <v>0</v>
      </c>
      <c r="T876" s="154">
        <f t="shared" si="221"/>
        <v>0</v>
      </c>
      <c r="AR876" s="155" t="s">
        <v>481</v>
      </c>
      <c r="AT876" s="155" t="s">
        <v>454</v>
      </c>
      <c r="AU876" s="155" t="s">
        <v>88</v>
      </c>
      <c r="AY876" s="16" t="s">
        <v>317</v>
      </c>
      <c r="BE876" s="156">
        <f t="shared" si="222"/>
        <v>0</v>
      </c>
      <c r="BF876" s="156">
        <f t="shared" si="223"/>
        <v>0</v>
      </c>
      <c r="BG876" s="156">
        <f t="shared" si="224"/>
        <v>0</v>
      </c>
      <c r="BH876" s="156">
        <f t="shared" si="225"/>
        <v>0</v>
      </c>
      <c r="BI876" s="156">
        <f t="shared" si="226"/>
        <v>0</v>
      </c>
      <c r="BJ876" s="16" t="s">
        <v>88</v>
      </c>
      <c r="BK876" s="156">
        <f t="shared" si="227"/>
        <v>0</v>
      </c>
      <c r="BL876" s="16" t="s">
        <v>396</v>
      </c>
      <c r="BM876" s="155" t="s">
        <v>12246</v>
      </c>
    </row>
    <row r="877" spans="2:65" s="1" customFormat="1" ht="33" customHeight="1">
      <c r="B877" s="142"/>
      <c r="C877" s="179" t="s">
        <v>7083</v>
      </c>
      <c r="D877" s="179" t="s">
        <v>454</v>
      </c>
      <c r="E877" s="180" t="s">
        <v>12247</v>
      </c>
      <c r="F877" s="181" t="s">
        <v>12215</v>
      </c>
      <c r="G877" s="182" t="s">
        <v>10668</v>
      </c>
      <c r="H877" s="183">
        <v>35</v>
      </c>
      <c r="I877" s="184"/>
      <c r="J877" s="185">
        <f t="shared" si="218"/>
        <v>0</v>
      </c>
      <c r="K877" s="186"/>
      <c r="L877" s="187"/>
      <c r="M877" s="188" t="s">
        <v>1</v>
      </c>
      <c r="N877" s="189" t="s">
        <v>42</v>
      </c>
      <c r="P877" s="153">
        <f t="shared" si="219"/>
        <v>0</v>
      </c>
      <c r="Q877" s="153">
        <v>0</v>
      </c>
      <c r="R877" s="153">
        <f t="shared" si="220"/>
        <v>0</v>
      </c>
      <c r="S877" s="153">
        <v>0</v>
      </c>
      <c r="T877" s="154">
        <f t="shared" si="221"/>
        <v>0</v>
      </c>
      <c r="AR877" s="155" t="s">
        <v>481</v>
      </c>
      <c r="AT877" s="155" t="s">
        <v>454</v>
      </c>
      <c r="AU877" s="155" t="s">
        <v>88</v>
      </c>
      <c r="AY877" s="16" t="s">
        <v>317</v>
      </c>
      <c r="BE877" s="156">
        <f t="shared" si="222"/>
        <v>0</v>
      </c>
      <c r="BF877" s="156">
        <f t="shared" si="223"/>
        <v>0</v>
      </c>
      <c r="BG877" s="156">
        <f t="shared" si="224"/>
        <v>0</v>
      </c>
      <c r="BH877" s="156">
        <f t="shared" si="225"/>
        <v>0</v>
      </c>
      <c r="BI877" s="156">
        <f t="shared" si="226"/>
        <v>0</v>
      </c>
      <c r="BJ877" s="16" t="s">
        <v>88</v>
      </c>
      <c r="BK877" s="156">
        <f t="shared" si="227"/>
        <v>0</v>
      </c>
      <c r="BL877" s="16" t="s">
        <v>396</v>
      </c>
      <c r="BM877" s="155" t="s">
        <v>12248</v>
      </c>
    </row>
    <row r="878" spans="2:65" s="1" customFormat="1" ht="24.15" customHeight="1">
      <c r="B878" s="142"/>
      <c r="C878" s="179" t="s">
        <v>7088</v>
      </c>
      <c r="D878" s="179" t="s">
        <v>454</v>
      </c>
      <c r="E878" s="180" t="s">
        <v>12217</v>
      </c>
      <c r="F878" s="181" t="s">
        <v>12218</v>
      </c>
      <c r="G878" s="182" t="s">
        <v>444</v>
      </c>
      <c r="H878" s="183">
        <v>30</v>
      </c>
      <c r="I878" s="184"/>
      <c r="J878" s="185">
        <f t="shared" si="218"/>
        <v>0</v>
      </c>
      <c r="K878" s="186"/>
      <c r="L878" s="187"/>
      <c r="M878" s="188" t="s">
        <v>1</v>
      </c>
      <c r="N878" s="189" t="s">
        <v>42</v>
      </c>
      <c r="P878" s="153">
        <f t="shared" si="219"/>
        <v>0</v>
      </c>
      <c r="Q878" s="153">
        <v>0</v>
      </c>
      <c r="R878" s="153">
        <f t="shared" si="220"/>
        <v>0</v>
      </c>
      <c r="S878" s="153">
        <v>0</v>
      </c>
      <c r="T878" s="154">
        <f t="shared" si="221"/>
        <v>0</v>
      </c>
      <c r="AR878" s="155" t="s">
        <v>481</v>
      </c>
      <c r="AT878" s="155" t="s">
        <v>454</v>
      </c>
      <c r="AU878" s="155" t="s">
        <v>88</v>
      </c>
      <c r="AY878" s="16" t="s">
        <v>317</v>
      </c>
      <c r="BE878" s="156">
        <f t="shared" si="222"/>
        <v>0</v>
      </c>
      <c r="BF878" s="156">
        <f t="shared" si="223"/>
        <v>0</v>
      </c>
      <c r="BG878" s="156">
        <f t="shared" si="224"/>
        <v>0</v>
      </c>
      <c r="BH878" s="156">
        <f t="shared" si="225"/>
        <v>0</v>
      </c>
      <c r="BI878" s="156">
        <f t="shared" si="226"/>
        <v>0</v>
      </c>
      <c r="BJ878" s="16" t="s">
        <v>88</v>
      </c>
      <c r="BK878" s="156">
        <f t="shared" si="227"/>
        <v>0</v>
      </c>
      <c r="BL878" s="16" t="s">
        <v>396</v>
      </c>
      <c r="BM878" s="155" t="s">
        <v>12249</v>
      </c>
    </row>
    <row r="879" spans="2:65" s="1" customFormat="1" ht="33" customHeight="1">
      <c r="B879" s="142"/>
      <c r="C879" s="143" t="s">
        <v>7094</v>
      </c>
      <c r="D879" s="143" t="s">
        <v>319</v>
      </c>
      <c r="E879" s="144" t="s">
        <v>12250</v>
      </c>
      <c r="F879" s="145" t="s">
        <v>12251</v>
      </c>
      <c r="G879" s="146" t="s">
        <v>7005</v>
      </c>
      <c r="H879" s="147">
        <v>1</v>
      </c>
      <c r="I879" s="148"/>
      <c r="J879" s="149">
        <f t="shared" si="218"/>
        <v>0</v>
      </c>
      <c r="K879" s="150"/>
      <c r="L879" s="31"/>
      <c r="M879" s="151" t="s">
        <v>1</v>
      </c>
      <c r="N879" s="152" t="s">
        <v>42</v>
      </c>
      <c r="P879" s="153">
        <f t="shared" si="219"/>
        <v>0</v>
      </c>
      <c r="Q879" s="153">
        <v>0</v>
      </c>
      <c r="R879" s="153">
        <f t="shared" si="220"/>
        <v>0</v>
      </c>
      <c r="S879" s="153">
        <v>0</v>
      </c>
      <c r="T879" s="154">
        <f t="shared" si="221"/>
        <v>0</v>
      </c>
      <c r="AR879" s="155" t="s">
        <v>396</v>
      </c>
      <c r="AT879" s="155" t="s">
        <v>319</v>
      </c>
      <c r="AU879" s="155" t="s">
        <v>88</v>
      </c>
      <c r="AY879" s="16" t="s">
        <v>317</v>
      </c>
      <c r="BE879" s="156">
        <f t="shared" si="222"/>
        <v>0</v>
      </c>
      <c r="BF879" s="156">
        <f t="shared" si="223"/>
        <v>0</v>
      </c>
      <c r="BG879" s="156">
        <f t="shared" si="224"/>
        <v>0</v>
      </c>
      <c r="BH879" s="156">
        <f t="shared" si="225"/>
        <v>0</v>
      </c>
      <c r="BI879" s="156">
        <f t="shared" si="226"/>
        <v>0</v>
      </c>
      <c r="BJ879" s="16" t="s">
        <v>88</v>
      </c>
      <c r="BK879" s="156">
        <f t="shared" si="227"/>
        <v>0</v>
      </c>
      <c r="BL879" s="16" t="s">
        <v>396</v>
      </c>
      <c r="BM879" s="155" t="s">
        <v>12252</v>
      </c>
    </row>
    <row r="880" spans="2:65" s="11" customFormat="1" ht="22.75" customHeight="1">
      <c r="B880" s="130"/>
      <c r="D880" s="131" t="s">
        <v>75</v>
      </c>
      <c r="E880" s="140" t="s">
        <v>12253</v>
      </c>
      <c r="F880" s="140" t="s">
        <v>12254</v>
      </c>
      <c r="I880" s="133"/>
      <c r="J880" s="141">
        <f>BK880</f>
        <v>0</v>
      </c>
      <c r="L880" s="130"/>
      <c r="M880" s="135"/>
      <c r="P880" s="136">
        <f>SUM(P881:P885)</f>
        <v>0</v>
      </c>
      <c r="R880" s="136">
        <f>SUM(R881:R885)</f>
        <v>0</v>
      </c>
      <c r="T880" s="137">
        <f>SUM(T881:T885)</f>
        <v>0</v>
      </c>
      <c r="AR880" s="131" t="s">
        <v>83</v>
      </c>
      <c r="AT880" s="138" t="s">
        <v>75</v>
      </c>
      <c r="AU880" s="138" t="s">
        <v>83</v>
      </c>
      <c r="AY880" s="131" t="s">
        <v>317</v>
      </c>
      <c r="BK880" s="139">
        <f>SUM(BK881:BK885)</f>
        <v>0</v>
      </c>
    </row>
    <row r="881" spans="2:65" s="1" customFormat="1" ht="24.15" customHeight="1">
      <c r="B881" s="142"/>
      <c r="C881" s="179" t="s">
        <v>7101</v>
      </c>
      <c r="D881" s="179" t="s">
        <v>454</v>
      </c>
      <c r="E881" s="180" t="s">
        <v>12255</v>
      </c>
      <c r="F881" s="181" t="s">
        <v>12256</v>
      </c>
      <c r="G881" s="182" t="s">
        <v>467</v>
      </c>
      <c r="H881" s="183">
        <v>1</v>
      </c>
      <c r="I881" s="184"/>
      <c r="J881" s="185">
        <f>ROUND(I881*H881,2)</f>
        <v>0</v>
      </c>
      <c r="K881" s="186"/>
      <c r="L881" s="187"/>
      <c r="M881" s="188" t="s">
        <v>1</v>
      </c>
      <c r="N881" s="189" t="s">
        <v>42</v>
      </c>
      <c r="P881" s="153">
        <f>O881*H881</f>
        <v>0</v>
      </c>
      <c r="Q881" s="153">
        <v>0</v>
      </c>
      <c r="R881" s="153">
        <f>Q881*H881</f>
        <v>0</v>
      </c>
      <c r="S881" s="153">
        <v>0</v>
      </c>
      <c r="T881" s="154">
        <f>S881*H881</f>
        <v>0</v>
      </c>
      <c r="AR881" s="155" t="s">
        <v>481</v>
      </c>
      <c r="AT881" s="155" t="s">
        <v>454</v>
      </c>
      <c r="AU881" s="155" t="s">
        <v>88</v>
      </c>
      <c r="AY881" s="16" t="s">
        <v>317</v>
      </c>
      <c r="BE881" s="156">
        <f>IF(N881="základná",J881,0)</f>
        <v>0</v>
      </c>
      <c r="BF881" s="156">
        <f>IF(N881="znížená",J881,0)</f>
        <v>0</v>
      </c>
      <c r="BG881" s="156">
        <f>IF(N881="zákl. prenesená",J881,0)</f>
        <v>0</v>
      </c>
      <c r="BH881" s="156">
        <f>IF(N881="zníž. prenesená",J881,0)</f>
        <v>0</v>
      </c>
      <c r="BI881" s="156">
        <f>IF(N881="nulová",J881,0)</f>
        <v>0</v>
      </c>
      <c r="BJ881" s="16" t="s">
        <v>88</v>
      </c>
      <c r="BK881" s="156">
        <f>ROUND(I881*H881,2)</f>
        <v>0</v>
      </c>
      <c r="BL881" s="16" t="s">
        <v>396</v>
      </c>
      <c r="BM881" s="155" t="s">
        <v>12257</v>
      </c>
    </row>
    <row r="882" spans="2:65" s="1" customFormat="1" ht="27">
      <c r="B882" s="31"/>
      <c r="D882" s="158" t="s">
        <v>597</v>
      </c>
      <c r="F882" s="195" t="s">
        <v>12258</v>
      </c>
      <c r="I882" s="196"/>
      <c r="L882" s="31"/>
      <c r="M882" s="197"/>
      <c r="T882" s="58"/>
      <c r="AT882" s="16" t="s">
        <v>597</v>
      </c>
      <c r="AU882" s="16" t="s">
        <v>88</v>
      </c>
    </row>
    <row r="883" spans="2:65" s="1" customFormat="1" ht="24.15" customHeight="1">
      <c r="B883" s="142"/>
      <c r="C883" s="179" t="s">
        <v>7106</v>
      </c>
      <c r="D883" s="179" t="s">
        <v>454</v>
      </c>
      <c r="E883" s="180" t="s">
        <v>12259</v>
      </c>
      <c r="F883" s="181" t="s">
        <v>11209</v>
      </c>
      <c r="G883" s="182" t="s">
        <v>467</v>
      </c>
      <c r="H883" s="183">
        <v>1</v>
      </c>
      <c r="I883" s="184"/>
      <c r="J883" s="185">
        <f>ROUND(I883*H883,2)</f>
        <v>0</v>
      </c>
      <c r="K883" s="186"/>
      <c r="L883" s="187"/>
      <c r="M883" s="188" t="s">
        <v>1</v>
      </c>
      <c r="N883" s="189" t="s">
        <v>42</v>
      </c>
      <c r="P883" s="153">
        <f>O883*H883</f>
        <v>0</v>
      </c>
      <c r="Q883" s="153">
        <v>0</v>
      </c>
      <c r="R883" s="153">
        <f>Q883*H883</f>
        <v>0</v>
      </c>
      <c r="S883" s="153">
        <v>0</v>
      </c>
      <c r="T883" s="154">
        <f>S883*H883</f>
        <v>0</v>
      </c>
      <c r="AR883" s="155" t="s">
        <v>481</v>
      </c>
      <c r="AT883" s="155" t="s">
        <v>454</v>
      </c>
      <c r="AU883" s="155" t="s">
        <v>88</v>
      </c>
      <c r="AY883" s="16" t="s">
        <v>317</v>
      </c>
      <c r="BE883" s="156">
        <f>IF(N883="základná",J883,0)</f>
        <v>0</v>
      </c>
      <c r="BF883" s="156">
        <f>IF(N883="znížená",J883,0)</f>
        <v>0</v>
      </c>
      <c r="BG883" s="156">
        <f>IF(N883="zákl. prenesená",J883,0)</f>
        <v>0</v>
      </c>
      <c r="BH883" s="156">
        <f>IF(N883="zníž. prenesená",J883,0)</f>
        <v>0</v>
      </c>
      <c r="BI883" s="156">
        <f>IF(N883="nulová",J883,0)</f>
        <v>0</v>
      </c>
      <c r="BJ883" s="16" t="s">
        <v>88</v>
      </c>
      <c r="BK883" s="156">
        <f>ROUND(I883*H883,2)</f>
        <v>0</v>
      </c>
      <c r="BL883" s="16" t="s">
        <v>396</v>
      </c>
      <c r="BM883" s="155" t="s">
        <v>12260</v>
      </c>
    </row>
    <row r="884" spans="2:65" s="1" customFormat="1" ht="16.5" customHeight="1">
      <c r="B884" s="142"/>
      <c r="C884" s="179" t="s">
        <v>7113</v>
      </c>
      <c r="D884" s="179" t="s">
        <v>454</v>
      </c>
      <c r="E884" s="180" t="s">
        <v>12261</v>
      </c>
      <c r="F884" s="181" t="s">
        <v>12262</v>
      </c>
      <c r="G884" s="182" t="s">
        <v>467</v>
      </c>
      <c r="H884" s="183">
        <v>2</v>
      </c>
      <c r="I884" s="184"/>
      <c r="J884" s="185">
        <f>ROUND(I884*H884,2)</f>
        <v>0</v>
      </c>
      <c r="K884" s="186"/>
      <c r="L884" s="187"/>
      <c r="M884" s="188" t="s">
        <v>1</v>
      </c>
      <c r="N884" s="189" t="s">
        <v>42</v>
      </c>
      <c r="P884" s="153">
        <f>O884*H884</f>
        <v>0</v>
      </c>
      <c r="Q884" s="153">
        <v>0</v>
      </c>
      <c r="R884" s="153">
        <f>Q884*H884</f>
        <v>0</v>
      </c>
      <c r="S884" s="153">
        <v>0</v>
      </c>
      <c r="T884" s="154">
        <f>S884*H884</f>
        <v>0</v>
      </c>
      <c r="AR884" s="155" t="s">
        <v>481</v>
      </c>
      <c r="AT884" s="155" t="s">
        <v>454</v>
      </c>
      <c r="AU884" s="155" t="s">
        <v>88</v>
      </c>
      <c r="AY884" s="16" t="s">
        <v>317</v>
      </c>
      <c r="BE884" s="156">
        <f>IF(N884="základná",J884,0)</f>
        <v>0</v>
      </c>
      <c r="BF884" s="156">
        <f>IF(N884="znížená",J884,0)</f>
        <v>0</v>
      </c>
      <c r="BG884" s="156">
        <f>IF(N884="zákl. prenesená",J884,0)</f>
        <v>0</v>
      </c>
      <c r="BH884" s="156">
        <f>IF(N884="zníž. prenesená",J884,0)</f>
        <v>0</v>
      </c>
      <c r="BI884" s="156">
        <f>IF(N884="nulová",J884,0)</f>
        <v>0</v>
      </c>
      <c r="BJ884" s="16" t="s">
        <v>88</v>
      </c>
      <c r="BK884" s="156">
        <f>ROUND(I884*H884,2)</f>
        <v>0</v>
      </c>
      <c r="BL884" s="16" t="s">
        <v>396</v>
      </c>
      <c r="BM884" s="155" t="s">
        <v>12263</v>
      </c>
    </row>
    <row r="885" spans="2:65" s="1" customFormat="1" ht="24.15" customHeight="1">
      <c r="B885" s="142"/>
      <c r="C885" s="143" t="s">
        <v>7118</v>
      </c>
      <c r="D885" s="143" t="s">
        <v>319</v>
      </c>
      <c r="E885" s="144" t="s">
        <v>12264</v>
      </c>
      <c r="F885" s="145" t="s">
        <v>12265</v>
      </c>
      <c r="G885" s="146" t="s">
        <v>7005</v>
      </c>
      <c r="H885" s="147">
        <v>1</v>
      </c>
      <c r="I885" s="148"/>
      <c r="J885" s="149">
        <f>ROUND(I885*H885,2)</f>
        <v>0</v>
      </c>
      <c r="K885" s="150"/>
      <c r="L885" s="31"/>
      <c r="M885" s="151" t="s">
        <v>1</v>
      </c>
      <c r="N885" s="152" t="s">
        <v>42</v>
      </c>
      <c r="P885" s="153">
        <f>O885*H885</f>
        <v>0</v>
      </c>
      <c r="Q885" s="153">
        <v>0</v>
      </c>
      <c r="R885" s="153">
        <f>Q885*H885</f>
        <v>0</v>
      </c>
      <c r="S885" s="153">
        <v>0</v>
      </c>
      <c r="T885" s="154">
        <f>S885*H885</f>
        <v>0</v>
      </c>
      <c r="AR885" s="155" t="s">
        <v>396</v>
      </c>
      <c r="AT885" s="155" t="s">
        <v>319</v>
      </c>
      <c r="AU885" s="155" t="s">
        <v>88</v>
      </c>
      <c r="AY885" s="16" t="s">
        <v>317</v>
      </c>
      <c r="BE885" s="156">
        <f>IF(N885="základná",J885,0)</f>
        <v>0</v>
      </c>
      <c r="BF885" s="156">
        <f>IF(N885="znížená",J885,0)</f>
        <v>0</v>
      </c>
      <c r="BG885" s="156">
        <f>IF(N885="zákl. prenesená",J885,0)</f>
        <v>0</v>
      </c>
      <c r="BH885" s="156">
        <f>IF(N885="zníž. prenesená",J885,0)</f>
        <v>0</v>
      </c>
      <c r="BI885" s="156">
        <f>IF(N885="nulová",J885,0)</f>
        <v>0</v>
      </c>
      <c r="BJ885" s="16" t="s">
        <v>88</v>
      </c>
      <c r="BK885" s="156">
        <f>ROUND(I885*H885,2)</f>
        <v>0</v>
      </c>
      <c r="BL885" s="16" t="s">
        <v>396</v>
      </c>
      <c r="BM885" s="155" t="s">
        <v>12266</v>
      </c>
    </row>
    <row r="886" spans="2:65" s="11" customFormat="1" ht="22.75" customHeight="1">
      <c r="B886" s="130"/>
      <c r="D886" s="131" t="s">
        <v>75</v>
      </c>
      <c r="E886" s="140" t="s">
        <v>12267</v>
      </c>
      <c r="F886" s="140" t="s">
        <v>12268</v>
      </c>
      <c r="I886" s="133"/>
      <c r="J886" s="141">
        <f>BK886</f>
        <v>0</v>
      </c>
      <c r="L886" s="130"/>
      <c r="M886" s="135"/>
      <c r="P886" s="136">
        <f>SUM(P887:P891)</f>
        <v>0</v>
      </c>
      <c r="R886" s="136">
        <f>SUM(R887:R891)</f>
        <v>0</v>
      </c>
      <c r="T886" s="137">
        <f>SUM(T887:T891)</f>
        <v>0</v>
      </c>
      <c r="AR886" s="131" t="s">
        <v>83</v>
      </c>
      <c r="AT886" s="138" t="s">
        <v>75</v>
      </c>
      <c r="AU886" s="138" t="s">
        <v>83</v>
      </c>
      <c r="AY886" s="131" t="s">
        <v>317</v>
      </c>
      <c r="BK886" s="139">
        <f>SUM(BK887:BK891)</f>
        <v>0</v>
      </c>
    </row>
    <row r="887" spans="2:65" s="1" customFormat="1" ht="24.15" customHeight="1">
      <c r="B887" s="142"/>
      <c r="C887" s="179" t="s">
        <v>7136</v>
      </c>
      <c r="D887" s="179" t="s">
        <v>454</v>
      </c>
      <c r="E887" s="180" t="s">
        <v>12269</v>
      </c>
      <c r="F887" s="181" t="s">
        <v>12256</v>
      </c>
      <c r="G887" s="182" t="s">
        <v>467</v>
      </c>
      <c r="H887" s="183">
        <v>1</v>
      </c>
      <c r="I887" s="184"/>
      <c r="J887" s="185">
        <f>ROUND(I887*H887,2)</f>
        <v>0</v>
      </c>
      <c r="K887" s="186"/>
      <c r="L887" s="187"/>
      <c r="M887" s="188" t="s">
        <v>1</v>
      </c>
      <c r="N887" s="189" t="s">
        <v>42</v>
      </c>
      <c r="P887" s="153">
        <f>O887*H887</f>
        <v>0</v>
      </c>
      <c r="Q887" s="153">
        <v>0</v>
      </c>
      <c r="R887" s="153">
        <f>Q887*H887</f>
        <v>0</v>
      </c>
      <c r="S887" s="153">
        <v>0</v>
      </c>
      <c r="T887" s="154">
        <f>S887*H887</f>
        <v>0</v>
      </c>
      <c r="AR887" s="155" t="s">
        <v>481</v>
      </c>
      <c r="AT887" s="155" t="s">
        <v>454</v>
      </c>
      <c r="AU887" s="155" t="s">
        <v>88</v>
      </c>
      <c r="AY887" s="16" t="s">
        <v>317</v>
      </c>
      <c r="BE887" s="156">
        <f>IF(N887="základná",J887,0)</f>
        <v>0</v>
      </c>
      <c r="BF887" s="156">
        <f>IF(N887="znížená",J887,0)</f>
        <v>0</v>
      </c>
      <c r="BG887" s="156">
        <f>IF(N887="zákl. prenesená",J887,0)</f>
        <v>0</v>
      </c>
      <c r="BH887" s="156">
        <f>IF(N887="zníž. prenesená",J887,0)</f>
        <v>0</v>
      </c>
      <c r="BI887" s="156">
        <f>IF(N887="nulová",J887,0)</f>
        <v>0</v>
      </c>
      <c r="BJ887" s="16" t="s">
        <v>88</v>
      </c>
      <c r="BK887" s="156">
        <f>ROUND(I887*H887,2)</f>
        <v>0</v>
      </c>
      <c r="BL887" s="16" t="s">
        <v>396</v>
      </c>
      <c r="BM887" s="155" t="s">
        <v>12270</v>
      </c>
    </row>
    <row r="888" spans="2:65" s="1" customFormat="1" ht="27">
      <c r="B888" s="31"/>
      <c r="D888" s="158" t="s">
        <v>597</v>
      </c>
      <c r="F888" s="195" t="s">
        <v>12258</v>
      </c>
      <c r="I888" s="196"/>
      <c r="L888" s="31"/>
      <c r="M888" s="197"/>
      <c r="T888" s="58"/>
      <c r="AT888" s="16" t="s">
        <v>597</v>
      </c>
      <c r="AU888" s="16" t="s">
        <v>88</v>
      </c>
    </row>
    <row r="889" spans="2:65" s="1" customFormat="1" ht="24.15" customHeight="1">
      <c r="B889" s="142"/>
      <c r="C889" s="179" t="s">
        <v>7141</v>
      </c>
      <c r="D889" s="179" t="s">
        <v>454</v>
      </c>
      <c r="E889" s="180" t="s">
        <v>12271</v>
      </c>
      <c r="F889" s="181" t="s">
        <v>11209</v>
      </c>
      <c r="G889" s="182" t="s">
        <v>467</v>
      </c>
      <c r="H889" s="183">
        <v>1</v>
      </c>
      <c r="I889" s="184"/>
      <c r="J889" s="185">
        <f>ROUND(I889*H889,2)</f>
        <v>0</v>
      </c>
      <c r="K889" s="186"/>
      <c r="L889" s="187"/>
      <c r="M889" s="188" t="s">
        <v>1</v>
      </c>
      <c r="N889" s="189" t="s">
        <v>42</v>
      </c>
      <c r="P889" s="153">
        <f>O889*H889</f>
        <v>0</v>
      </c>
      <c r="Q889" s="153">
        <v>0</v>
      </c>
      <c r="R889" s="153">
        <f>Q889*H889</f>
        <v>0</v>
      </c>
      <c r="S889" s="153">
        <v>0</v>
      </c>
      <c r="T889" s="154">
        <f>S889*H889</f>
        <v>0</v>
      </c>
      <c r="AR889" s="155" t="s">
        <v>481</v>
      </c>
      <c r="AT889" s="155" t="s">
        <v>454</v>
      </c>
      <c r="AU889" s="155" t="s">
        <v>88</v>
      </c>
      <c r="AY889" s="16" t="s">
        <v>317</v>
      </c>
      <c r="BE889" s="156">
        <f>IF(N889="základná",J889,0)</f>
        <v>0</v>
      </c>
      <c r="BF889" s="156">
        <f>IF(N889="znížená",J889,0)</f>
        <v>0</v>
      </c>
      <c r="BG889" s="156">
        <f>IF(N889="zákl. prenesená",J889,0)</f>
        <v>0</v>
      </c>
      <c r="BH889" s="156">
        <f>IF(N889="zníž. prenesená",J889,0)</f>
        <v>0</v>
      </c>
      <c r="BI889" s="156">
        <f>IF(N889="nulová",J889,0)</f>
        <v>0</v>
      </c>
      <c r="BJ889" s="16" t="s">
        <v>88</v>
      </c>
      <c r="BK889" s="156">
        <f>ROUND(I889*H889,2)</f>
        <v>0</v>
      </c>
      <c r="BL889" s="16" t="s">
        <v>396</v>
      </c>
      <c r="BM889" s="155" t="s">
        <v>12272</v>
      </c>
    </row>
    <row r="890" spans="2:65" s="1" customFormat="1" ht="16.5" customHeight="1">
      <c r="B890" s="142"/>
      <c r="C890" s="179" t="s">
        <v>7146</v>
      </c>
      <c r="D890" s="179" t="s">
        <v>454</v>
      </c>
      <c r="E890" s="180" t="s">
        <v>12273</v>
      </c>
      <c r="F890" s="181" t="s">
        <v>12262</v>
      </c>
      <c r="G890" s="182" t="s">
        <v>467</v>
      </c>
      <c r="H890" s="183">
        <v>2</v>
      </c>
      <c r="I890" s="184"/>
      <c r="J890" s="185">
        <f>ROUND(I890*H890,2)</f>
        <v>0</v>
      </c>
      <c r="K890" s="186"/>
      <c r="L890" s="187"/>
      <c r="M890" s="188" t="s">
        <v>1</v>
      </c>
      <c r="N890" s="189" t="s">
        <v>42</v>
      </c>
      <c r="P890" s="153">
        <f>O890*H890</f>
        <v>0</v>
      </c>
      <c r="Q890" s="153">
        <v>0</v>
      </c>
      <c r="R890" s="153">
        <f>Q890*H890</f>
        <v>0</v>
      </c>
      <c r="S890" s="153">
        <v>0</v>
      </c>
      <c r="T890" s="154">
        <f>S890*H890</f>
        <v>0</v>
      </c>
      <c r="AR890" s="155" t="s">
        <v>481</v>
      </c>
      <c r="AT890" s="155" t="s">
        <v>454</v>
      </c>
      <c r="AU890" s="155" t="s">
        <v>88</v>
      </c>
      <c r="AY890" s="16" t="s">
        <v>317</v>
      </c>
      <c r="BE890" s="156">
        <f>IF(N890="základná",J890,0)</f>
        <v>0</v>
      </c>
      <c r="BF890" s="156">
        <f>IF(N890="znížená",J890,0)</f>
        <v>0</v>
      </c>
      <c r="BG890" s="156">
        <f>IF(N890="zákl. prenesená",J890,0)</f>
        <v>0</v>
      </c>
      <c r="BH890" s="156">
        <f>IF(N890="zníž. prenesená",J890,0)</f>
        <v>0</v>
      </c>
      <c r="BI890" s="156">
        <f>IF(N890="nulová",J890,0)</f>
        <v>0</v>
      </c>
      <c r="BJ890" s="16" t="s">
        <v>88</v>
      </c>
      <c r="BK890" s="156">
        <f>ROUND(I890*H890,2)</f>
        <v>0</v>
      </c>
      <c r="BL890" s="16" t="s">
        <v>396</v>
      </c>
      <c r="BM890" s="155" t="s">
        <v>12274</v>
      </c>
    </row>
    <row r="891" spans="2:65" s="1" customFormat="1" ht="24.15" customHeight="1">
      <c r="B891" s="142"/>
      <c r="C891" s="143" t="s">
        <v>7151</v>
      </c>
      <c r="D891" s="143" t="s">
        <v>319</v>
      </c>
      <c r="E891" s="144" t="s">
        <v>12275</v>
      </c>
      <c r="F891" s="145" t="s">
        <v>12276</v>
      </c>
      <c r="G891" s="146" t="s">
        <v>7005</v>
      </c>
      <c r="H891" s="147">
        <v>1</v>
      </c>
      <c r="I891" s="148"/>
      <c r="J891" s="149">
        <f>ROUND(I891*H891,2)</f>
        <v>0</v>
      </c>
      <c r="K891" s="150"/>
      <c r="L891" s="31"/>
      <c r="M891" s="151" t="s">
        <v>1</v>
      </c>
      <c r="N891" s="152" t="s">
        <v>42</v>
      </c>
      <c r="P891" s="153">
        <f>O891*H891</f>
        <v>0</v>
      </c>
      <c r="Q891" s="153">
        <v>0</v>
      </c>
      <c r="R891" s="153">
        <f>Q891*H891</f>
        <v>0</v>
      </c>
      <c r="S891" s="153">
        <v>0</v>
      </c>
      <c r="T891" s="154">
        <f>S891*H891</f>
        <v>0</v>
      </c>
      <c r="AR891" s="155" t="s">
        <v>396</v>
      </c>
      <c r="AT891" s="155" t="s">
        <v>319</v>
      </c>
      <c r="AU891" s="155" t="s">
        <v>88</v>
      </c>
      <c r="AY891" s="16" t="s">
        <v>317</v>
      </c>
      <c r="BE891" s="156">
        <f>IF(N891="základná",J891,0)</f>
        <v>0</v>
      </c>
      <c r="BF891" s="156">
        <f>IF(N891="znížená",J891,0)</f>
        <v>0</v>
      </c>
      <c r="BG891" s="156">
        <f>IF(N891="zákl. prenesená",J891,0)</f>
        <v>0</v>
      </c>
      <c r="BH891" s="156">
        <f>IF(N891="zníž. prenesená",J891,0)</f>
        <v>0</v>
      </c>
      <c r="BI891" s="156">
        <f>IF(N891="nulová",J891,0)</f>
        <v>0</v>
      </c>
      <c r="BJ891" s="16" t="s">
        <v>88</v>
      </c>
      <c r="BK891" s="156">
        <f>ROUND(I891*H891,2)</f>
        <v>0</v>
      </c>
      <c r="BL891" s="16" t="s">
        <v>396</v>
      </c>
      <c r="BM891" s="155" t="s">
        <v>12277</v>
      </c>
    </row>
    <row r="892" spans="2:65" s="11" customFormat="1" ht="22.75" customHeight="1">
      <c r="B892" s="130"/>
      <c r="D892" s="131" t="s">
        <v>75</v>
      </c>
      <c r="E892" s="140" t="s">
        <v>12278</v>
      </c>
      <c r="F892" s="140" t="s">
        <v>12279</v>
      </c>
      <c r="I892" s="133"/>
      <c r="J892" s="141">
        <f>BK892</f>
        <v>0</v>
      </c>
      <c r="L892" s="130"/>
      <c r="M892" s="135"/>
      <c r="P892" s="136">
        <f>SUM(P893:P896)</f>
        <v>0</v>
      </c>
      <c r="R892" s="136">
        <f>SUM(R893:R896)</f>
        <v>0</v>
      </c>
      <c r="T892" s="137">
        <f>SUM(T893:T896)</f>
        <v>0</v>
      </c>
      <c r="AR892" s="131" t="s">
        <v>83</v>
      </c>
      <c r="AT892" s="138" t="s">
        <v>75</v>
      </c>
      <c r="AU892" s="138" t="s">
        <v>83</v>
      </c>
      <c r="AY892" s="131" t="s">
        <v>317</v>
      </c>
      <c r="BK892" s="139">
        <f>SUM(BK893:BK896)</f>
        <v>0</v>
      </c>
    </row>
    <row r="893" spans="2:65" s="1" customFormat="1" ht="24.15" customHeight="1">
      <c r="B893" s="142"/>
      <c r="C893" s="179" t="s">
        <v>7156</v>
      </c>
      <c r="D893" s="179" t="s">
        <v>454</v>
      </c>
      <c r="E893" s="180" t="s">
        <v>12280</v>
      </c>
      <c r="F893" s="181" t="s">
        <v>12281</v>
      </c>
      <c r="G893" s="182" t="s">
        <v>467</v>
      </c>
      <c r="H893" s="183">
        <v>1</v>
      </c>
      <c r="I893" s="184"/>
      <c r="J893" s="185">
        <f>ROUND(I893*H893,2)</f>
        <v>0</v>
      </c>
      <c r="K893" s="186"/>
      <c r="L893" s="187"/>
      <c r="M893" s="188" t="s">
        <v>1</v>
      </c>
      <c r="N893" s="189" t="s">
        <v>42</v>
      </c>
      <c r="P893" s="153">
        <f>O893*H893</f>
        <v>0</v>
      </c>
      <c r="Q893" s="153">
        <v>0</v>
      </c>
      <c r="R893" s="153">
        <f>Q893*H893</f>
        <v>0</v>
      </c>
      <c r="S893" s="153">
        <v>0</v>
      </c>
      <c r="T893" s="154">
        <f>S893*H893</f>
        <v>0</v>
      </c>
      <c r="AR893" s="155" t="s">
        <v>481</v>
      </c>
      <c r="AT893" s="155" t="s">
        <v>454</v>
      </c>
      <c r="AU893" s="155" t="s">
        <v>88</v>
      </c>
      <c r="AY893" s="16" t="s">
        <v>317</v>
      </c>
      <c r="BE893" s="156">
        <f>IF(N893="základná",J893,0)</f>
        <v>0</v>
      </c>
      <c r="BF893" s="156">
        <f>IF(N893="znížená",J893,0)</f>
        <v>0</v>
      </c>
      <c r="BG893" s="156">
        <f>IF(N893="zákl. prenesená",J893,0)</f>
        <v>0</v>
      </c>
      <c r="BH893" s="156">
        <f>IF(N893="zníž. prenesená",J893,0)</f>
        <v>0</v>
      </c>
      <c r="BI893" s="156">
        <f>IF(N893="nulová",J893,0)</f>
        <v>0</v>
      </c>
      <c r="BJ893" s="16" t="s">
        <v>88</v>
      </c>
      <c r="BK893" s="156">
        <f>ROUND(I893*H893,2)</f>
        <v>0</v>
      </c>
      <c r="BL893" s="16" t="s">
        <v>396</v>
      </c>
      <c r="BM893" s="155" t="s">
        <v>12282</v>
      </c>
    </row>
    <row r="894" spans="2:65" s="1" customFormat="1" ht="33" customHeight="1">
      <c r="B894" s="142"/>
      <c r="C894" s="179" t="s">
        <v>7162</v>
      </c>
      <c r="D894" s="179" t="s">
        <v>454</v>
      </c>
      <c r="E894" s="180" t="s">
        <v>12283</v>
      </c>
      <c r="F894" s="181" t="s">
        <v>12212</v>
      </c>
      <c r="G894" s="182" t="s">
        <v>10668</v>
      </c>
      <c r="H894" s="183">
        <v>45</v>
      </c>
      <c r="I894" s="184"/>
      <c r="J894" s="185">
        <f>ROUND(I894*H894,2)</f>
        <v>0</v>
      </c>
      <c r="K894" s="186"/>
      <c r="L894" s="187"/>
      <c r="M894" s="188" t="s">
        <v>1</v>
      </c>
      <c r="N894" s="189" t="s">
        <v>42</v>
      </c>
      <c r="P894" s="153">
        <f>O894*H894</f>
        <v>0</v>
      </c>
      <c r="Q894" s="153">
        <v>0</v>
      </c>
      <c r="R894" s="153">
        <f>Q894*H894</f>
        <v>0</v>
      </c>
      <c r="S894" s="153">
        <v>0</v>
      </c>
      <c r="T894" s="154">
        <f>S894*H894</f>
        <v>0</v>
      </c>
      <c r="AR894" s="155" t="s">
        <v>481</v>
      </c>
      <c r="AT894" s="155" t="s">
        <v>454</v>
      </c>
      <c r="AU894" s="155" t="s">
        <v>88</v>
      </c>
      <c r="AY894" s="16" t="s">
        <v>317</v>
      </c>
      <c r="BE894" s="156">
        <f>IF(N894="základná",J894,0)</f>
        <v>0</v>
      </c>
      <c r="BF894" s="156">
        <f>IF(N894="znížená",J894,0)</f>
        <v>0</v>
      </c>
      <c r="BG894" s="156">
        <f>IF(N894="zákl. prenesená",J894,0)</f>
        <v>0</v>
      </c>
      <c r="BH894" s="156">
        <f>IF(N894="zníž. prenesená",J894,0)</f>
        <v>0</v>
      </c>
      <c r="BI894" s="156">
        <f>IF(N894="nulová",J894,0)</f>
        <v>0</v>
      </c>
      <c r="BJ894" s="16" t="s">
        <v>88</v>
      </c>
      <c r="BK894" s="156">
        <f>ROUND(I894*H894,2)</f>
        <v>0</v>
      </c>
      <c r="BL894" s="16" t="s">
        <v>396</v>
      </c>
      <c r="BM894" s="155" t="s">
        <v>12284</v>
      </c>
    </row>
    <row r="895" spans="2:65" s="1" customFormat="1" ht="24.15" customHeight="1">
      <c r="B895" s="142"/>
      <c r="C895" s="179" t="s">
        <v>7167</v>
      </c>
      <c r="D895" s="179" t="s">
        <v>454</v>
      </c>
      <c r="E895" s="180" t="s">
        <v>12217</v>
      </c>
      <c r="F895" s="181" t="s">
        <v>12218</v>
      </c>
      <c r="G895" s="182" t="s">
        <v>444</v>
      </c>
      <c r="H895" s="183">
        <v>20</v>
      </c>
      <c r="I895" s="184"/>
      <c r="J895" s="185">
        <f>ROUND(I895*H895,2)</f>
        <v>0</v>
      </c>
      <c r="K895" s="186"/>
      <c r="L895" s="187"/>
      <c r="M895" s="188" t="s">
        <v>1</v>
      </c>
      <c r="N895" s="189" t="s">
        <v>42</v>
      </c>
      <c r="P895" s="153">
        <f>O895*H895</f>
        <v>0</v>
      </c>
      <c r="Q895" s="153">
        <v>0</v>
      </c>
      <c r="R895" s="153">
        <f>Q895*H895</f>
        <v>0</v>
      </c>
      <c r="S895" s="153">
        <v>0</v>
      </c>
      <c r="T895" s="154">
        <f>S895*H895</f>
        <v>0</v>
      </c>
      <c r="AR895" s="155" t="s">
        <v>481</v>
      </c>
      <c r="AT895" s="155" t="s">
        <v>454</v>
      </c>
      <c r="AU895" s="155" t="s">
        <v>88</v>
      </c>
      <c r="AY895" s="16" t="s">
        <v>317</v>
      </c>
      <c r="BE895" s="156">
        <f>IF(N895="základná",J895,0)</f>
        <v>0</v>
      </c>
      <c r="BF895" s="156">
        <f>IF(N895="znížená",J895,0)</f>
        <v>0</v>
      </c>
      <c r="BG895" s="156">
        <f>IF(N895="zákl. prenesená",J895,0)</f>
        <v>0</v>
      </c>
      <c r="BH895" s="156">
        <f>IF(N895="zníž. prenesená",J895,0)</f>
        <v>0</v>
      </c>
      <c r="BI895" s="156">
        <f>IF(N895="nulová",J895,0)</f>
        <v>0</v>
      </c>
      <c r="BJ895" s="16" t="s">
        <v>88</v>
      </c>
      <c r="BK895" s="156">
        <f>ROUND(I895*H895,2)</f>
        <v>0</v>
      </c>
      <c r="BL895" s="16" t="s">
        <v>396</v>
      </c>
      <c r="BM895" s="155" t="s">
        <v>12285</v>
      </c>
    </row>
    <row r="896" spans="2:65" s="1" customFormat="1" ht="33" customHeight="1">
      <c r="B896" s="142"/>
      <c r="C896" s="143" t="s">
        <v>7173</v>
      </c>
      <c r="D896" s="143" t="s">
        <v>319</v>
      </c>
      <c r="E896" s="144" t="s">
        <v>12286</v>
      </c>
      <c r="F896" s="145" t="s">
        <v>12287</v>
      </c>
      <c r="G896" s="146" t="s">
        <v>7005</v>
      </c>
      <c r="H896" s="147">
        <v>1</v>
      </c>
      <c r="I896" s="148"/>
      <c r="J896" s="149">
        <f>ROUND(I896*H896,2)</f>
        <v>0</v>
      </c>
      <c r="K896" s="150"/>
      <c r="L896" s="31"/>
      <c r="M896" s="151" t="s">
        <v>1</v>
      </c>
      <c r="N896" s="152" t="s">
        <v>42</v>
      </c>
      <c r="P896" s="153">
        <f>O896*H896</f>
        <v>0</v>
      </c>
      <c r="Q896" s="153">
        <v>0</v>
      </c>
      <c r="R896" s="153">
        <f>Q896*H896</f>
        <v>0</v>
      </c>
      <c r="S896" s="153">
        <v>0</v>
      </c>
      <c r="T896" s="154">
        <f>S896*H896</f>
        <v>0</v>
      </c>
      <c r="AR896" s="155" t="s">
        <v>396</v>
      </c>
      <c r="AT896" s="155" t="s">
        <v>319</v>
      </c>
      <c r="AU896" s="155" t="s">
        <v>88</v>
      </c>
      <c r="AY896" s="16" t="s">
        <v>317</v>
      </c>
      <c r="BE896" s="156">
        <f>IF(N896="základná",J896,0)</f>
        <v>0</v>
      </c>
      <c r="BF896" s="156">
        <f>IF(N896="znížená",J896,0)</f>
        <v>0</v>
      </c>
      <c r="BG896" s="156">
        <f>IF(N896="zákl. prenesená",J896,0)</f>
        <v>0</v>
      </c>
      <c r="BH896" s="156">
        <f>IF(N896="zníž. prenesená",J896,0)</f>
        <v>0</v>
      </c>
      <c r="BI896" s="156">
        <f>IF(N896="nulová",J896,0)</f>
        <v>0</v>
      </c>
      <c r="BJ896" s="16" t="s">
        <v>88</v>
      </c>
      <c r="BK896" s="156">
        <f>ROUND(I896*H896,2)</f>
        <v>0</v>
      </c>
      <c r="BL896" s="16" t="s">
        <v>396</v>
      </c>
      <c r="BM896" s="155" t="s">
        <v>12288</v>
      </c>
    </row>
    <row r="897" spans="2:65" s="11" customFormat="1" ht="22.75" customHeight="1">
      <c r="B897" s="130"/>
      <c r="D897" s="131" t="s">
        <v>75</v>
      </c>
      <c r="E897" s="140" t="s">
        <v>12289</v>
      </c>
      <c r="F897" s="140" t="s">
        <v>12290</v>
      </c>
      <c r="I897" s="133"/>
      <c r="J897" s="141">
        <f>BK897</f>
        <v>0</v>
      </c>
      <c r="L897" s="130"/>
      <c r="M897" s="135"/>
      <c r="P897" s="136">
        <f>SUM(P898:P905)</f>
        <v>0</v>
      </c>
      <c r="R897" s="136">
        <f>SUM(R898:R905)</f>
        <v>0</v>
      </c>
      <c r="T897" s="137">
        <f>SUM(T898:T905)</f>
        <v>0</v>
      </c>
      <c r="AR897" s="131" t="s">
        <v>83</v>
      </c>
      <c r="AT897" s="138" t="s">
        <v>75</v>
      </c>
      <c r="AU897" s="138" t="s">
        <v>83</v>
      </c>
      <c r="AY897" s="131" t="s">
        <v>317</v>
      </c>
      <c r="BK897" s="139">
        <f>SUM(BK898:BK905)</f>
        <v>0</v>
      </c>
    </row>
    <row r="898" spans="2:65" s="1" customFormat="1" ht="21.75" customHeight="1">
      <c r="B898" s="142"/>
      <c r="C898" s="179" t="s">
        <v>7178</v>
      </c>
      <c r="D898" s="179" t="s">
        <v>454</v>
      </c>
      <c r="E898" s="180" t="s">
        <v>12291</v>
      </c>
      <c r="F898" s="181" t="s">
        <v>12292</v>
      </c>
      <c r="G898" s="182" t="s">
        <v>467</v>
      </c>
      <c r="H898" s="183">
        <v>1</v>
      </c>
      <c r="I898" s="184"/>
      <c r="J898" s="185">
        <f t="shared" ref="J898:J905" si="228">ROUND(I898*H898,2)</f>
        <v>0</v>
      </c>
      <c r="K898" s="186"/>
      <c r="L898" s="187"/>
      <c r="M898" s="188" t="s">
        <v>1</v>
      </c>
      <c r="N898" s="189" t="s">
        <v>42</v>
      </c>
      <c r="P898" s="153">
        <f t="shared" ref="P898:P905" si="229">O898*H898</f>
        <v>0</v>
      </c>
      <c r="Q898" s="153">
        <v>0</v>
      </c>
      <c r="R898" s="153">
        <f t="shared" ref="R898:R905" si="230">Q898*H898</f>
        <v>0</v>
      </c>
      <c r="S898" s="153">
        <v>0</v>
      </c>
      <c r="T898" s="154">
        <f t="shared" ref="T898:T905" si="231">S898*H898</f>
        <v>0</v>
      </c>
      <c r="AR898" s="155" t="s">
        <v>481</v>
      </c>
      <c r="AT898" s="155" t="s">
        <v>454</v>
      </c>
      <c r="AU898" s="155" t="s">
        <v>88</v>
      </c>
      <c r="AY898" s="16" t="s">
        <v>317</v>
      </c>
      <c r="BE898" s="156">
        <f t="shared" ref="BE898:BE905" si="232">IF(N898="základná",J898,0)</f>
        <v>0</v>
      </c>
      <c r="BF898" s="156">
        <f t="shared" ref="BF898:BF905" si="233">IF(N898="znížená",J898,0)</f>
        <v>0</v>
      </c>
      <c r="BG898" s="156">
        <f t="shared" ref="BG898:BG905" si="234">IF(N898="zákl. prenesená",J898,0)</f>
        <v>0</v>
      </c>
      <c r="BH898" s="156">
        <f t="shared" ref="BH898:BH905" si="235">IF(N898="zníž. prenesená",J898,0)</f>
        <v>0</v>
      </c>
      <c r="BI898" s="156">
        <f t="shared" ref="BI898:BI905" si="236">IF(N898="nulová",J898,0)</f>
        <v>0</v>
      </c>
      <c r="BJ898" s="16" t="s">
        <v>88</v>
      </c>
      <c r="BK898" s="156">
        <f t="shared" ref="BK898:BK905" si="237">ROUND(I898*H898,2)</f>
        <v>0</v>
      </c>
      <c r="BL898" s="16" t="s">
        <v>396</v>
      </c>
      <c r="BM898" s="155" t="s">
        <v>12293</v>
      </c>
    </row>
    <row r="899" spans="2:65" s="1" customFormat="1" ht="16.5" customHeight="1">
      <c r="B899" s="142"/>
      <c r="C899" s="179" t="s">
        <v>7219</v>
      </c>
      <c r="D899" s="179" t="s">
        <v>454</v>
      </c>
      <c r="E899" s="180" t="s">
        <v>12294</v>
      </c>
      <c r="F899" s="181" t="s">
        <v>12295</v>
      </c>
      <c r="G899" s="182" t="s">
        <v>467</v>
      </c>
      <c r="H899" s="183">
        <v>1</v>
      </c>
      <c r="I899" s="184"/>
      <c r="J899" s="185">
        <f t="shared" si="228"/>
        <v>0</v>
      </c>
      <c r="K899" s="186"/>
      <c r="L899" s="187"/>
      <c r="M899" s="188" t="s">
        <v>1</v>
      </c>
      <c r="N899" s="189" t="s">
        <v>42</v>
      </c>
      <c r="P899" s="153">
        <f t="shared" si="229"/>
        <v>0</v>
      </c>
      <c r="Q899" s="153">
        <v>0</v>
      </c>
      <c r="R899" s="153">
        <f t="shared" si="230"/>
        <v>0</v>
      </c>
      <c r="S899" s="153">
        <v>0</v>
      </c>
      <c r="T899" s="154">
        <f t="shared" si="231"/>
        <v>0</v>
      </c>
      <c r="AR899" s="155" t="s">
        <v>481</v>
      </c>
      <c r="AT899" s="155" t="s">
        <v>454</v>
      </c>
      <c r="AU899" s="155" t="s">
        <v>88</v>
      </c>
      <c r="AY899" s="16" t="s">
        <v>317</v>
      </c>
      <c r="BE899" s="156">
        <f t="shared" si="232"/>
        <v>0</v>
      </c>
      <c r="BF899" s="156">
        <f t="shared" si="233"/>
        <v>0</v>
      </c>
      <c r="BG899" s="156">
        <f t="shared" si="234"/>
        <v>0</v>
      </c>
      <c r="BH899" s="156">
        <f t="shared" si="235"/>
        <v>0</v>
      </c>
      <c r="BI899" s="156">
        <f t="shared" si="236"/>
        <v>0</v>
      </c>
      <c r="BJ899" s="16" t="s">
        <v>88</v>
      </c>
      <c r="BK899" s="156">
        <f t="shared" si="237"/>
        <v>0</v>
      </c>
      <c r="BL899" s="16" t="s">
        <v>396</v>
      </c>
      <c r="BM899" s="155" t="s">
        <v>12296</v>
      </c>
    </row>
    <row r="900" spans="2:65" s="1" customFormat="1" ht="16.5" customHeight="1">
      <c r="B900" s="142"/>
      <c r="C900" s="179" t="s">
        <v>7225</v>
      </c>
      <c r="D900" s="179" t="s">
        <v>454</v>
      </c>
      <c r="E900" s="180" t="s">
        <v>12297</v>
      </c>
      <c r="F900" s="181" t="s">
        <v>11977</v>
      </c>
      <c r="G900" s="182" t="s">
        <v>467</v>
      </c>
      <c r="H900" s="183">
        <v>3</v>
      </c>
      <c r="I900" s="184"/>
      <c r="J900" s="185">
        <f t="shared" si="228"/>
        <v>0</v>
      </c>
      <c r="K900" s="186"/>
      <c r="L900" s="187"/>
      <c r="M900" s="188" t="s">
        <v>1</v>
      </c>
      <c r="N900" s="189" t="s">
        <v>42</v>
      </c>
      <c r="P900" s="153">
        <f t="shared" si="229"/>
        <v>0</v>
      </c>
      <c r="Q900" s="153">
        <v>0</v>
      </c>
      <c r="R900" s="153">
        <f t="shared" si="230"/>
        <v>0</v>
      </c>
      <c r="S900" s="153">
        <v>0</v>
      </c>
      <c r="T900" s="154">
        <f t="shared" si="231"/>
        <v>0</v>
      </c>
      <c r="AR900" s="155" t="s">
        <v>481</v>
      </c>
      <c r="AT900" s="155" t="s">
        <v>454</v>
      </c>
      <c r="AU900" s="155" t="s">
        <v>88</v>
      </c>
      <c r="AY900" s="16" t="s">
        <v>317</v>
      </c>
      <c r="BE900" s="156">
        <f t="shared" si="232"/>
        <v>0</v>
      </c>
      <c r="BF900" s="156">
        <f t="shared" si="233"/>
        <v>0</v>
      </c>
      <c r="BG900" s="156">
        <f t="shared" si="234"/>
        <v>0</v>
      </c>
      <c r="BH900" s="156">
        <f t="shared" si="235"/>
        <v>0</v>
      </c>
      <c r="BI900" s="156">
        <f t="shared" si="236"/>
        <v>0</v>
      </c>
      <c r="BJ900" s="16" t="s">
        <v>88</v>
      </c>
      <c r="BK900" s="156">
        <f t="shared" si="237"/>
        <v>0</v>
      </c>
      <c r="BL900" s="16" t="s">
        <v>396</v>
      </c>
      <c r="BM900" s="155" t="s">
        <v>12298</v>
      </c>
    </row>
    <row r="901" spans="2:65" s="1" customFormat="1" ht="16.5" customHeight="1">
      <c r="B901" s="142"/>
      <c r="C901" s="179" t="s">
        <v>7230</v>
      </c>
      <c r="D901" s="179" t="s">
        <v>454</v>
      </c>
      <c r="E901" s="180" t="s">
        <v>12299</v>
      </c>
      <c r="F901" s="181" t="s">
        <v>12300</v>
      </c>
      <c r="G901" s="182" t="s">
        <v>467</v>
      </c>
      <c r="H901" s="183">
        <v>1</v>
      </c>
      <c r="I901" s="184"/>
      <c r="J901" s="185">
        <f t="shared" si="228"/>
        <v>0</v>
      </c>
      <c r="K901" s="186"/>
      <c r="L901" s="187"/>
      <c r="M901" s="188" t="s">
        <v>1</v>
      </c>
      <c r="N901" s="189" t="s">
        <v>42</v>
      </c>
      <c r="P901" s="153">
        <f t="shared" si="229"/>
        <v>0</v>
      </c>
      <c r="Q901" s="153">
        <v>0</v>
      </c>
      <c r="R901" s="153">
        <f t="shared" si="230"/>
        <v>0</v>
      </c>
      <c r="S901" s="153">
        <v>0</v>
      </c>
      <c r="T901" s="154">
        <f t="shared" si="231"/>
        <v>0</v>
      </c>
      <c r="AR901" s="155" t="s">
        <v>481</v>
      </c>
      <c r="AT901" s="155" t="s">
        <v>454</v>
      </c>
      <c r="AU901" s="155" t="s">
        <v>88</v>
      </c>
      <c r="AY901" s="16" t="s">
        <v>317</v>
      </c>
      <c r="BE901" s="156">
        <f t="shared" si="232"/>
        <v>0</v>
      </c>
      <c r="BF901" s="156">
        <f t="shared" si="233"/>
        <v>0</v>
      </c>
      <c r="BG901" s="156">
        <f t="shared" si="234"/>
        <v>0</v>
      </c>
      <c r="BH901" s="156">
        <f t="shared" si="235"/>
        <v>0</v>
      </c>
      <c r="BI901" s="156">
        <f t="shared" si="236"/>
        <v>0</v>
      </c>
      <c r="BJ901" s="16" t="s">
        <v>88</v>
      </c>
      <c r="BK901" s="156">
        <f t="shared" si="237"/>
        <v>0</v>
      </c>
      <c r="BL901" s="16" t="s">
        <v>396</v>
      </c>
      <c r="BM901" s="155" t="s">
        <v>12301</v>
      </c>
    </row>
    <row r="902" spans="2:65" s="1" customFormat="1" ht="16.5" customHeight="1">
      <c r="B902" s="142"/>
      <c r="C902" s="179" t="s">
        <v>7235</v>
      </c>
      <c r="D902" s="179" t="s">
        <v>454</v>
      </c>
      <c r="E902" s="180" t="s">
        <v>12302</v>
      </c>
      <c r="F902" s="181" t="s">
        <v>12303</v>
      </c>
      <c r="G902" s="182" t="s">
        <v>467</v>
      </c>
      <c r="H902" s="183">
        <v>1</v>
      </c>
      <c r="I902" s="184"/>
      <c r="J902" s="185">
        <f t="shared" si="228"/>
        <v>0</v>
      </c>
      <c r="K902" s="186"/>
      <c r="L902" s="187"/>
      <c r="M902" s="188" t="s">
        <v>1</v>
      </c>
      <c r="N902" s="189" t="s">
        <v>42</v>
      </c>
      <c r="P902" s="153">
        <f t="shared" si="229"/>
        <v>0</v>
      </c>
      <c r="Q902" s="153">
        <v>0</v>
      </c>
      <c r="R902" s="153">
        <f t="shared" si="230"/>
        <v>0</v>
      </c>
      <c r="S902" s="153">
        <v>0</v>
      </c>
      <c r="T902" s="154">
        <f t="shared" si="231"/>
        <v>0</v>
      </c>
      <c r="AR902" s="155" t="s">
        <v>481</v>
      </c>
      <c r="AT902" s="155" t="s">
        <v>454</v>
      </c>
      <c r="AU902" s="155" t="s">
        <v>88</v>
      </c>
      <c r="AY902" s="16" t="s">
        <v>317</v>
      </c>
      <c r="BE902" s="156">
        <f t="shared" si="232"/>
        <v>0</v>
      </c>
      <c r="BF902" s="156">
        <f t="shared" si="233"/>
        <v>0</v>
      </c>
      <c r="BG902" s="156">
        <f t="shared" si="234"/>
        <v>0</v>
      </c>
      <c r="BH902" s="156">
        <f t="shared" si="235"/>
        <v>0</v>
      </c>
      <c r="BI902" s="156">
        <f t="shared" si="236"/>
        <v>0</v>
      </c>
      <c r="BJ902" s="16" t="s">
        <v>88</v>
      </c>
      <c r="BK902" s="156">
        <f t="shared" si="237"/>
        <v>0</v>
      </c>
      <c r="BL902" s="16" t="s">
        <v>396</v>
      </c>
      <c r="BM902" s="155" t="s">
        <v>12304</v>
      </c>
    </row>
    <row r="903" spans="2:65" s="1" customFormat="1" ht="33" customHeight="1">
      <c r="B903" s="142"/>
      <c r="C903" s="179" t="s">
        <v>7240</v>
      </c>
      <c r="D903" s="179" t="s">
        <v>454</v>
      </c>
      <c r="E903" s="180" t="s">
        <v>12305</v>
      </c>
      <c r="F903" s="181" t="s">
        <v>12306</v>
      </c>
      <c r="G903" s="182" t="s">
        <v>10668</v>
      </c>
      <c r="H903" s="183">
        <v>15</v>
      </c>
      <c r="I903" s="184"/>
      <c r="J903" s="185">
        <f t="shared" si="228"/>
        <v>0</v>
      </c>
      <c r="K903" s="186"/>
      <c r="L903" s="187"/>
      <c r="M903" s="188" t="s">
        <v>1</v>
      </c>
      <c r="N903" s="189" t="s">
        <v>42</v>
      </c>
      <c r="P903" s="153">
        <f t="shared" si="229"/>
        <v>0</v>
      </c>
      <c r="Q903" s="153">
        <v>0</v>
      </c>
      <c r="R903" s="153">
        <f t="shared" si="230"/>
        <v>0</v>
      </c>
      <c r="S903" s="153">
        <v>0</v>
      </c>
      <c r="T903" s="154">
        <f t="shared" si="231"/>
        <v>0</v>
      </c>
      <c r="AR903" s="155" t="s">
        <v>481</v>
      </c>
      <c r="AT903" s="155" t="s">
        <v>454</v>
      </c>
      <c r="AU903" s="155" t="s">
        <v>88</v>
      </c>
      <c r="AY903" s="16" t="s">
        <v>317</v>
      </c>
      <c r="BE903" s="156">
        <f t="shared" si="232"/>
        <v>0</v>
      </c>
      <c r="BF903" s="156">
        <f t="shared" si="233"/>
        <v>0</v>
      </c>
      <c r="BG903" s="156">
        <f t="shared" si="234"/>
        <v>0</v>
      </c>
      <c r="BH903" s="156">
        <f t="shared" si="235"/>
        <v>0</v>
      </c>
      <c r="BI903" s="156">
        <f t="shared" si="236"/>
        <v>0</v>
      </c>
      <c r="BJ903" s="16" t="s">
        <v>88</v>
      </c>
      <c r="BK903" s="156">
        <f t="shared" si="237"/>
        <v>0</v>
      </c>
      <c r="BL903" s="16" t="s">
        <v>396</v>
      </c>
      <c r="BM903" s="155" t="s">
        <v>12307</v>
      </c>
    </row>
    <row r="904" spans="2:65" s="1" customFormat="1" ht="24.15" customHeight="1">
      <c r="B904" s="142"/>
      <c r="C904" s="179" t="s">
        <v>7245</v>
      </c>
      <c r="D904" s="179" t="s">
        <v>454</v>
      </c>
      <c r="E904" s="180" t="s">
        <v>12217</v>
      </c>
      <c r="F904" s="181" t="s">
        <v>12218</v>
      </c>
      <c r="G904" s="182" t="s">
        <v>444</v>
      </c>
      <c r="H904" s="183">
        <v>3</v>
      </c>
      <c r="I904" s="184"/>
      <c r="J904" s="185">
        <f t="shared" si="228"/>
        <v>0</v>
      </c>
      <c r="K904" s="186"/>
      <c r="L904" s="187"/>
      <c r="M904" s="188" t="s">
        <v>1</v>
      </c>
      <c r="N904" s="189" t="s">
        <v>42</v>
      </c>
      <c r="P904" s="153">
        <f t="shared" si="229"/>
        <v>0</v>
      </c>
      <c r="Q904" s="153">
        <v>0</v>
      </c>
      <c r="R904" s="153">
        <f t="shared" si="230"/>
        <v>0</v>
      </c>
      <c r="S904" s="153">
        <v>0</v>
      </c>
      <c r="T904" s="154">
        <f t="shared" si="231"/>
        <v>0</v>
      </c>
      <c r="AR904" s="155" t="s">
        <v>481</v>
      </c>
      <c r="AT904" s="155" t="s">
        <v>454</v>
      </c>
      <c r="AU904" s="155" t="s">
        <v>88</v>
      </c>
      <c r="AY904" s="16" t="s">
        <v>317</v>
      </c>
      <c r="BE904" s="156">
        <f t="shared" si="232"/>
        <v>0</v>
      </c>
      <c r="BF904" s="156">
        <f t="shared" si="233"/>
        <v>0</v>
      </c>
      <c r="BG904" s="156">
        <f t="shared" si="234"/>
        <v>0</v>
      </c>
      <c r="BH904" s="156">
        <f t="shared" si="235"/>
        <v>0</v>
      </c>
      <c r="BI904" s="156">
        <f t="shared" si="236"/>
        <v>0</v>
      </c>
      <c r="BJ904" s="16" t="s">
        <v>88</v>
      </c>
      <c r="BK904" s="156">
        <f t="shared" si="237"/>
        <v>0</v>
      </c>
      <c r="BL904" s="16" t="s">
        <v>396</v>
      </c>
      <c r="BM904" s="155" t="s">
        <v>12308</v>
      </c>
    </row>
    <row r="905" spans="2:65" s="1" customFormat="1" ht="33" customHeight="1">
      <c r="B905" s="142"/>
      <c r="C905" s="143" t="s">
        <v>7250</v>
      </c>
      <c r="D905" s="143" t="s">
        <v>319</v>
      </c>
      <c r="E905" s="144" t="s">
        <v>12309</v>
      </c>
      <c r="F905" s="145" t="s">
        <v>12310</v>
      </c>
      <c r="G905" s="146" t="s">
        <v>7005</v>
      </c>
      <c r="H905" s="147">
        <v>1</v>
      </c>
      <c r="I905" s="148"/>
      <c r="J905" s="149">
        <f t="shared" si="228"/>
        <v>0</v>
      </c>
      <c r="K905" s="150"/>
      <c r="L905" s="31"/>
      <c r="M905" s="151" t="s">
        <v>1</v>
      </c>
      <c r="N905" s="152" t="s">
        <v>42</v>
      </c>
      <c r="P905" s="153">
        <f t="shared" si="229"/>
        <v>0</v>
      </c>
      <c r="Q905" s="153">
        <v>0</v>
      </c>
      <c r="R905" s="153">
        <f t="shared" si="230"/>
        <v>0</v>
      </c>
      <c r="S905" s="153">
        <v>0</v>
      </c>
      <c r="T905" s="154">
        <f t="shared" si="231"/>
        <v>0</v>
      </c>
      <c r="AR905" s="155" t="s">
        <v>396</v>
      </c>
      <c r="AT905" s="155" t="s">
        <v>319</v>
      </c>
      <c r="AU905" s="155" t="s">
        <v>88</v>
      </c>
      <c r="AY905" s="16" t="s">
        <v>317</v>
      </c>
      <c r="BE905" s="156">
        <f t="shared" si="232"/>
        <v>0</v>
      </c>
      <c r="BF905" s="156">
        <f t="shared" si="233"/>
        <v>0</v>
      </c>
      <c r="BG905" s="156">
        <f t="shared" si="234"/>
        <v>0</v>
      </c>
      <c r="BH905" s="156">
        <f t="shared" si="235"/>
        <v>0</v>
      </c>
      <c r="BI905" s="156">
        <f t="shared" si="236"/>
        <v>0</v>
      </c>
      <c r="BJ905" s="16" t="s">
        <v>88</v>
      </c>
      <c r="BK905" s="156">
        <f t="shared" si="237"/>
        <v>0</v>
      </c>
      <c r="BL905" s="16" t="s">
        <v>396</v>
      </c>
      <c r="BM905" s="155" t="s">
        <v>12311</v>
      </c>
    </row>
    <row r="906" spans="2:65" s="11" customFormat="1" ht="22.75" customHeight="1">
      <c r="B906" s="130"/>
      <c r="D906" s="131" t="s">
        <v>75</v>
      </c>
      <c r="E906" s="140" t="s">
        <v>12312</v>
      </c>
      <c r="F906" s="140" t="s">
        <v>12313</v>
      </c>
      <c r="I906" s="133"/>
      <c r="J906" s="141">
        <f>BK906</f>
        <v>0</v>
      </c>
      <c r="L906" s="130"/>
      <c r="M906" s="135"/>
      <c r="P906" s="136">
        <f>SUM(P907:P911)</f>
        <v>0</v>
      </c>
      <c r="R906" s="136">
        <f>SUM(R907:R911)</f>
        <v>0</v>
      </c>
      <c r="T906" s="137">
        <f>SUM(T907:T911)</f>
        <v>0</v>
      </c>
      <c r="AR906" s="131" t="s">
        <v>83</v>
      </c>
      <c r="AT906" s="138" t="s">
        <v>75</v>
      </c>
      <c r="AU906" s="138" t="s">
        <v>83</v>
      </c>
      <c r="AY906" s="131" t="s">
        <v>317</v>
      </c>
      <c r="BK906" s="139">
        <f>SUM(BK907:BK911)</f>
        <v>0</v>
      </c>
    </row>
    <row r="907" spans="2:65" s="1" customFormat="1" ht="24.15" customHeight="1">
      <c r="B907" s="142"/>
      <c r="C907" s="179" t="s">
        <v>7255</v>
      </c>
      <c r="D907" s="179" t="s">
        <v>454</v>
      </c>
      <c r="E907" s="180" t="s">
        <v>12314</v>
      </c>
      <c r="F907" s="181" t="s">
        <v>12315</v>
      </c>
      <c r="G907" s="182" t="s">
        <v>467</v>
      </c>
      <c r="H907" s="183">
        <v>1</v>
      </c>
      <c r="I907" s="184"/>
      <c r="J907" s="185">
        <f>ROUND(I907*H907,2)</f>
        <v>0</v>
      </c>
      <c r="K907" s="186"/>
      <c r="L907" s="187"/>
      <c r="M907" s="188" t="s">
        <v>1</v>
      </c>
      <c r="N907" s="189" t="s">
        <v>42</v>
      </c>
      <c r="P907" s="153">
        <f>O907*H907</f>
        <v>0</v>
      </c>
      <c r="Q907" s="153">
        <v>0</v>
      </c>
      <c r="R907" s="153">
        <f>Q907*H907</f>
        <v>0</v>
      </c>
      <c r="S907" s="153">
        <v>0</v>
      </c>
      <c r="T907" s="154">
        <f>S907*H907</f>
        <v>0</v>
      </c>
      <c r="AR907" s="155" t="s">
        <v>481</v>
      </c>
      <c r="AT907" s="155" t="s">
        <v>454</v>
      </c>
      <c r="AU907" s="155" t="s">
        <v>88</v>
      </c>
      <c r="AY907" s="16" t="s">
        <v>317</v>
      </c>
      <c r="BE907" s="156">
        <f>IF(N907="základná",J907,0)</f>
        <v>0</v>
      </c>
      <c r="BF907" s="156">
        <f>IF(N907="znížená",J907,0)</f>
        <v>0</v>
      </c>
      <c r="BG907" s="156">
        <f>IF(N907="zákl. prenesená",J907,0)</f>
        <v>0</v>
      </c>
      <c r="BH907" s="156">
        <f>IF(N907="zníž. prenesená",J907,0)</f>
        <v>0</v>
      </c>
      <c r="BI907" s="156">
        <f>IF(N907="nulová",J907,0)</f>
        <v>0</v>
      </c>
      <c r="BJ907" s="16" t="s">
        <v>88</v>
      </c>
      <c r="BK907" s="156">
        <f>ROUND(I907*H907,2)</f>
        <v>0</v>
      </c>
      <c r="BL907" s="16" t="s">
        <v>396</v>
      </c>
      <c r="BM907" s="155" t="s">
        <v>12316</v>
      </c>
    </row>
    <row r="908" spans="2:65" s="1" customFormat="1" ht="16.5" customHeight="1">
      <c r="B908" s="142"/>
      <c r="C908" s="179" t="s">
        <v>7260</v>
      </c>
      <c r="D908" s="179" t="s">
        <v>454</v>
      </c>
      <c r="E908" s="180" t="s">
        <v>12317</v>
      </c>
      <c r="F908" s="181" t="s">
        <v>12318</v>
      </c>
      <c r="G908" s="182" t="s">
        <v>467</v>
      </c>
      <c r="H908" s="183">
        <v>1</v>
      </c>
      <c r="I908" s="184"/>
      <c r="J908" s="185">
        <f>ROUND(I908*H908,2)</f>
        <v>0</v>
      </c>
      <c r="K908" s="186"/>
      <c r="L908" s="187"/>
      <c r="M908" s="188" t="s">
        <v>1</v>
      </c>
      <c r="N908" s="189" t="s">
        <v>42</v>
      </c>
      <c r="P908" s="153">
        <f>O908*H908</f>
        <v>0</v>
      </c>
      <c r="Q908" s="153">
        <v>0</v>
      </c>
      <c r="R908" s="153">
        <f>Q908*H908</f>
        <v>0</v>
      </c>
      <c r="S908" s="153">
        <v>0</v>
      </c>
      <c r="T908" s="154">
        <f>S908*H908</f>
        <v>0</v>
      </c>
      <c r="AR908" s="155" t="s">
        <v>481</v>
      </c>
      <c r="AT908" s="155" t="s">
        <v>454</v>
      </c>
      <c r="AU908" s="155" t="s">
        <v>88</v>
      </c>
      <c r="AY908" s="16" t="s">
        <v>317</v>
      </c>
      <c r="BE908" s="156">
        <f>IF(N908="základná",J908,0)</f>
        <v>0</v>
      </c>
      <c r="BF908" s="156">
        <f>IF(N908="znížená",J908,0)</f>
        <v>0</v>
      </c>
      <c r="BG908" s="156">
        <f>IF(N908="zákl. prenesená",J908,0)</f>
        <v>0</v>
      </c>
      <c r="BH908" s="156">
        <f>IF(N908="zníž. prenesená",J908,0)</f>
        <v>0</v>
      </c>
      <c r="BI908" s="156">
        <f>IF(N908="nulová",J908,0)</f>
        <v>0</v>
      </c>
      <c r="BJ908" s="16" t="s">
        <v>88</v>
      </c>
      <c r="BK908" s="156">
        <f>ROUND(I908*H908,2)</f>
        <v>0</v>
      </c>
      <c r="BL908" s="16" t="s">
        <v>396</v>
      </c>
      <c r="BM908" s="155" t="s">
        <v>12319</v>
      </c>
    </row>
    <row r="909" spans="2:65" s="1" customFormat="1" ht="16.5" customHeight="1">
      <c r="B909" s="142"/>
      <c r="C909" s="179" t="s">
        <v>7265</v>
      </c>
      <c r="D909" s="179" t="s">
        <v>454</v>
      </c>
      <c r="E909" s="180" t="s">
        <v>12320</v>
      </c>
      <c r="F909" s="181" t="s">
        <v>11166</v>
      </c>
      <c r="G909" s="182" t="s">
        <v>467</v>
      </c>
      <c r="H909" s="183">
        <v>2</v>
      </c>
      <c r="I909" s="184"/>
      <c r="J909" s="185">
        <f>ROUND(I909*H909,2)</f>
        <v>0</v>
      </c>
      <c r="K909" s="186"/>
      <c r="L909" s="187"/>
      <c r="M909" s="188" t="s">
        <v>1</v>
      </c>
      <c r="N909" s="189" t="s">
        <v>42</v>
      </c>
      <c r="P909" s="153">
        <f>O909*H909</f>
        <v>0</v>
      </c>
      <c r="Q909" s="153">
        <v>0</v>
      </c>
      <c r="R909" s="153">
        <f>Q909*H909</f>
        <v>0</v>
      </c>
      <c r="S909" s="153">
        <v>0</v>
      </c>
      <c r="T909" s="154">
        <f>S909*H909</f>
        <v>0</v>
      </c>
      <c r="AR909" s="155" t="s">
        <v>481</v>
      </c>
      <c r="AT909" s="155" t="s">
        <v>454</v>
      </c>
      <c r="AU909" s="155" t="s">
        <v>88</v>
      </c>
      <c r="AY909" s="16" t="s">
        <v>317</v>
      </c>
      <c r="BE909" s="156">
        <f>IF(N909="základná",J909,0)</f>
        <v>0</v>
      </c>
      <c r="BF909" s="156">
        <f>IF(N909="znížená",J909,0)</f>
        <v>0</v>
      </c>
      <c r="BG909" s="156">
        <f>IF(N909="zákl. prenesená",J909,0)</f>
        <v>0</v>
      </c>
      <c r="BH909" s="156">
        <f>IF(N909="zníž. prenesená",J909,0)</f>
        <v>0</v>
      </c>
      <c r="BI909" s="156">
        <f>IF(N909="nulová",J909,0)</f>
        <v>0</v>
      </c>
      <c r="BJ909" s="16" t="s">
        <v>88</v>
      </c>
      <c r="BK909" s="156">
        <f>ROUND(I909*H909,2)</f>
        <v>0</v>
      </c>
      <c r="BL909" s="16" t="s">
        <v>396</v>
      </c>
      <c r="BM909" s="155" t="s">
        <v>12321</v>
      </c>
    </row>
    <row r="910" spans="2:65" s="1" customFormat="1" ht="33" customHeight="1">
      <c r="B910" s="142"/>
      <c r="C910" s="179" t="s">
        <v>7279</v>
      </c>
      <c r="D910" s="179" t="s">
        <v>454</v>
      </c>
      <c r="E910" s="180" t="s">
        <v>12322</v>
      </c>
      <c r="F910" s="181" t="s">
        <v>12212</v>
      </c>
      <c r="G910" s="182" t="s">
        <v>10668</v>
      </c>
      <c r="H910" s="183">
        <v>5</v>
      </c>
      <c r="I910" s="184"/>
      <c r="J910" s="185">
        <f>ROUND(I910*H910,2)</f>
        <v>0</v>
      </c>
      <c r="K910" s="186"/>
      <c r="L910" s="187"/>
      <c r="M910" s="188" t="s">
        <v>1</v>
      </c>
      <c r="N910" s="189" t="s">
        <v>42</v>
      </c>
      <c r="P910" s="153">
        <f>O910*H910</f>
        <v>0</v>
      </c>
      <c r="Q910" s="153">
        <v>0</v>
      </c>
      <c r="R910" s="153">
        <f>Q910*H910</f>
        <v>0</v>
      </c>
      <c r="S910" s="153">
        <v>0</v>
      </c>
      <c r="T910" s="154">
        <f>S910*H910</f>
        <v>0</v>
      </c>
      <c r="AR910" s="155" t="s">
        <v>481</v>
      </c>
      <c r="AT910" s="155" t="s">
        <v>454</v>
      </c>
      <c r="AU910" s="155" t="s">
        <v>88</v>
      </c>
      <c r="AY910" s="16" t="s">
        <v>317</v>
      </c>
      <c r="BE910" s="156">
        <f>IF(N910="základná",J910,0)</f>
        <v>0</v>
      </c>
      <c r="BF910" s="156">
        <f>IF(N910="znížená",J910,0)</f>
        <v>0</v>
      </c>
      <c r="BG910" s="156">
        <f>IF(N910="zákl. prenesená",J910,0)</f>
        <v>0</v>
      </c>
      <c r="BH910" s="156">
        <f>IF(N910="zníž. prenesená",J910,0)</f>
        <v>0</v>
      </c>
      <c r="BI910" s="156">
        <f>IF(N910="nulová",J910,0)</f>
        <v>0</v>
      </c>
      <c r="BJ910" s="16" t="s">
        <v>88</v>
      </c>
      <c r="BK910" s="156">
        <f>ROUND(I910*H910,2)</f>
        <v>0</v>
      </c>
      <c r="BL910" s="16" t="s">
        <v>396</v>
      </c>
      <c r="BM910" s="155" t="s">
        <v>12323</v>
      </c>
    </row>
    <row r="911" spans="2:65" s="1" customFormat="1" ht="33" customHeight="1">
      <c r="B911" s="142"/>
      <c r="C911" s="143" t="s">
        <v>7289</v>
      </c>
      <c r="D911" s="143" t="s">
        <v>319</v>
      </c>
      <c r="E911" s="144" t="s">
        <v>12324</v>
      </c>
      <c r="F911" s="145" t="s">
        <v>12325</v>
      </c>
      <c r="G911" s="146" t="s">
        <v>7005</v>
      </c>
      <c r="H911" s="147">
        <v>1</v>
      </c>
      <c r="I911" s="148"/>
      <c r="J911" s="149">
        <f>ROUND(I911*H911,2)</f>
        <v>0</v>
      </c>
      <c r="K911" s="150"/>
      <c r="L911" s="31"/>
      <c r="M911" s="151" t="s">
        <v>1</v>
      </c>
      <c r="N911" s="152" t="s">
        <v>42</v>
      </c>
      <c r="P911" s="153">
        <f>O911*H911</f>
        <v>0</v>
      </c>
      <c r="Q911" s="153">
        <v>0</v>
      </c>
      <c r="R911" s="153">
        <f>Q911*H911</f>
        <v>0</v>
      </c>
      <c r="S911" s="153">
        <v>0</v>
      </c>
      <c r="T911" s="154">
        <f>S911*H911</f>
        <v>0</v>
      </c>
      <c r="AR911" s="155" t="s">
        <v>396</v>
      </c>
      <c r="AT911" s="155" t="s">
        <v>319</v>
      </c>
      <c r="AU911" s="155" t="s">
        <v>88</v>
      </c>
      <c r="AY911" s="16" t="s">
        <v>317</v>
      </c>
      <c r="BE911" s="156">
        <f>IF(N911="základná",J911,0)</f>
        <v>0</v>
      </c>
      <c r="BF911" s="156">
        <f>IF(N911="znížená",J911,0)</f>
        <v>0</v>
      </c>
      <c r="BG911" s="156">
        <f>IF(N911="zákl. prenesená",J911,0)</f>
        <v>0</v>
      </c>
      <c r="BH911" s="156">
        <f>IF(N911="zníž. prenesená",J911,0)</f>
        <v>0</v>
      </c>
      <c r="BI911" s="156">
        <f>IF(N911="nulová",J911,0)</f>
        <v>0</v>
      </c>
      <c r="BJ911" s="16" t="s">
        <v>88</v>
      </c>
      <c r="BK911" s="156">
        <f>ROUND(I911*H911,2)</f>
        <v>0</v>
      </c>
      <c r="BL911" s="16" t="s">
        <v>396</v>
      </c>
      <c r="BM911" s="155" t="s">
        <v>12326</v>
      </c>
    </row>
    <row r="912" spans="2:65" s="11" customFormat="1" ht="22.75" customHeight="1">
      <c r="B912" s="130"/>
      <c r="D912" s="131" t="s">
        <v>75</v>
      </c>
      <c r="E912" s="140" t="s">
        <v>12327</v>
      </c>
      <c r="F912" s="140" t="s">
        <v>12328</v>
      </c>
      <c r="I912" s="133"/>
      <c r="J912" s="141">
        <f>BK912</f>
        <v>0</v>
      </c>
      <c r="L912" s="130"/>
      <c r="M912" s="135"/>
      <c r="P912" s="136">
        <f>SUM(P913:P917)</f>
        <v>0</v>
      </c>
      <c r="R912" s="136">
        <f>SUM(R913:R917)</f>
        <v>0</v>
      </c>
      <c r="T912" s="137">
        <f>SUM(T913:T917)</f>
        <v>0</v>
      </c>
      <c r="AR912" s="131" t="s">
        <v>83</v>
      </c>
      <c r="AT912" s="138" t="s">
        <v>75</v>
      </c>
      <c r="AU912" s="138" t="s">
        <v>83</v>
      </c>
      <c r="AY912" s="131" t="s">
        <v>317</v>
      </c>
      <c r="BK912" s="139">
        <f>SUM(BK913:BK917)</f>
        <v>0</v>
      </c>
    </row>
    <row r="913" spans="2:65" s="1" customFormat="1" ht="24.15" customHeight="1">
      <c r="B913" s="142"/>
      <c r="C913" s="179" t="s">
        <v>7299</v>
      </c>
      <c r="D913" s="179" t="s">
        <v>454</v>
      </c>
      <c r="E913" s="180" t="s">
        <v>12329</v>
      </c>
      <c r="F913" s="181" t="s">
        <v>12315</v>
      </c>
      <c r="G913" s="182" t="s">
        <v>467</v>
      </c>
      <c r="H913" s="183">
        <v>2</v>
      </c>
      <c r="I913" s="184"/>
      <c r="J913" s="185">
        <f>ROUND(I913*H913,2)</f>
        <v>0</v>
      </c>
      <c r="K913" s="186"/>
      <c r="L913" s="187"/>
      <c r="M913" s="188" t="s">
        <v>1</v>
      </c>
      <c r="N913" s="189" t="s">
        <v>42</v>
      </c>
      <c r="P913" s="153">
        <f>O913*H913</f>
        <v>0</v>
      </c>
      <c r="Q913" s="153">
        <v>0</v>
      </c>
      <c r="R913" s="153">
        <f>Q913*H913</f>
        <v>0</v>
      </c>
      <c r="S913" s="153">
        <v>0</v>
      </c>
      <c r="T913" s="154">
        <f>S913*H913</f>
        <v>0</v>
      </c>
      <c r="AR913" s="155" t="s">
        <v>481</v>
      </c>
      <c r="AT913" s="155" t="s">
        <v>454</v>
      </c>
      <c r="AU913" s="155" t="s">
        <v>88</v>
      </c>
      <c r="AY913" s="16" t="s">
        <v>317</v>
      </c>
      <c r="BE913" s="156">
        <f>IF(N913="základná",J913,0)</f>
        <v>0</v>
      </c>
      <c r="BF913" s="156">
        <f>IF(N913="znížená",J913,0)</f>
        <v>0</v>
      </c>
      <c r="BG913" s="156">
        <f>IF(N913="zákl. prenesená",J913,0)</f>
        <v>0</v>
      </c>
      <c r="BH913" s="156">
        <f>IF(N913="zníž. prenesená",J913,0)</f>
        <v>0</v>
      </c>
      <c r="BI913" s="156">
        <f>IF(N913="nulová",J913,0)</f>
        <v>0</v>
      </c>
      <c r="BJ913" s="16" t="s">
        <v>88</v>
      </c>
      <c r="BK913" s="156">
        <f>ROUND(I913*H913,2)</f>
        <v>0</v>
      </c>
      <c r="BL913" s="16" t="s">
        <v>396</v>
      </c>
      <c r="BM913" s="155" t="s">
        <v>12330</v>
      </c>
    </row>
    <row r="914" spans="2:65" s="1" customFormat="1" ht="33" customHeight="1">
      <c r="B914" s="142"/>
      <c r="C914" s="179" t="s">
        <v>7308</v>
      </c>
      <c r="D914" s="179" t="s">
        <v>454</v>
      </c>
      <c r="E914" s="180" t="s">
        <v>12331</v>
      </c>
      <c r="F914" s="181" t="s">
        <v>12212</v>
      </c>
      <c r="G914" s="182" t="s">
        <v>10668</v>
      </c>
      <c r="H914" s="183">
        <v>4</v>
      </c>
      <c r="I914" s="184"/>
      <c r="J914" s="185">
        <f>ROUND(I914*H914,2)</f>
        <v>0</v>
      </c>
      <c r="K914" s="186"/>
      <c r="L914" s="187"/>
      <c r="M914" s="188" t="s">
        <v>1</v>
      </c>
      <c r="N914" s="189" t="s">
        <v>42</v>
      </c>
      <c r="P914" s="153">
        <f>O914*H914</f>
        <v>0</v>
      </c>
      <c r="Q914" s="153">
        <v>0</v>
      </c>
      <c r="R914" s="153">
        <f>Q914*H914</f>
        <v>0</v>
      </c>
      <c r="S914" s="153">
        <v>0</v>
      </c>
      <c r="T914" s="154">
        <f>S914*H914</f>
        <v>0</v>
      </c>
      <c r="AR914" s="155" t="s">
        <v>481</v>
      </c>
      <c r="AT914" s="155" t="s">
        <v>454</v>
      </c>
      <c r="AU914" s="155" t="s">
        <v>88</v>
      </c>
      <c r="AY914" s="16" t="s">
        <v>317</v>
      </c>
      <c r="BE914" s="156">
        <f>IF(N914="základná",J914,0)</f>
        <v>0</v>
      </c>
      <c r="BF914" s="156">
        <f>IF(N914="znížená",J914,0)</f>
        <v>0</v>
      </c>
      <c r="BG914" s="156">
        <f>IF(N914="zákl. prenesená",J914,0)</f>
        <v>0</v>
      </c>
      <c r="BH914" s="156">
        <f>IF(N914="zníž. prenesená",J914,0)</f>
        <v>0</v>
      </c>
      <c r="BI914" s="156">
        <f>IF(N914="nulová",J914,0)</f>
        <v>0</v>
      </c>
      <c r="BJ914" s="16" t="s">
        <v>88</v>
      </c>
      <c r="BK914" s="156">
        <f>ROUND(I914*H914,2)</f>
        <v>0</v>
      </c>
      <c r="BL914" s="16" t="s">
        <v>396</v>
      </c>
      <c r="BM914" s="155" t="s">
        <v>12332</v>
      </c>
    </row>
    <row r="915" spans="2:65" s="1" customFormat="1" ht="16.5" customHeight="1">
      <c r="B915" s="142"/>
      <c r="C915" s="179" t="s">
        <v>7313</v>
      </c>
      <c r="D915" s="179" t="s">
        <v>454</v>
      </c>
      <c r="E915" s="180" t="s">
        <v>12333</v>
      </c>
      <c r="F915" s="181" t="s">
        <v>12334</v>
      </c>
      <c r="G915" s="182" t="s">
        <v>10668</v>
      </c>
      <c r="H915" s="183">
        <v>6</v>
      </c>
      <c r="I915" s="184"/>
      <c r="J915" s="185">
        <f>ROUND(I915*H915,2)</f>
        <v>0</v>
      </c>
      <c r="K915" s="186"/>
      <c r="L915" s="187"/>
      <c r="M915" s="188" t="s">
        <v>1</v>
      </c>
      <c r="N915" s="189" t="s">
        <v>42</v>
      </c>
      <c r="P915" s="153">
        <f>O915*H915</f>
        <v>0</v>
      </c>
      <c r="Q915" s="153">
        <v>0</v>
      </c>
      <c r="R915" s="153">
        <f>Q915*H915</f>
        <v>0</v>
      </c>
      <c r="S915" s="153">
        <v>0</v>
      </c>
      <c r="T915" s="154">
        <f>S915*H915</f>
        <v>0</v>
      </c>
      <c r="AR915" s="155" t="s">
        <v>481</v>
      </c>
      <c r="AT915" s="155" t="s">
        <v>454</v>
      </c>
      <c r="AU915" s="155" t="s">
        <v>88</v>
      </c>
      <c r="AY915" s="16" t="s">
        <v>317</v>
      </c>
      <c r="BE915" s="156">
        <f>IF(N915="základná",J915,0)</f>
        <v>0</v>
      </c>
      <c r="BF915" s="156">
        <f>IF(N915="znížená",J915,0)</f>
        <v>0</v>
      </c>
      <c r="BG915" s="156">
        <f>IF(N915="zákl. prenesená",J915,0)</f>
        <v>0</v>
      </c>
      <c r="BH915" s="156">
        <f>IF(N915="zníž. prenesená",J915,0)</f>
        <v>0</v>
      </c>
      <c r="BI915" s="156">
        <f>IF(N915="nulová",J915,0)</f>
        <v>0</v>
      </c>
      <c r="BJ915" s="16" t="s">
        <v>88</v>
      </c>
      <c r="BK915" s="156">
        <f>ROUND(I915*H915,2)</f>
        <v>0</v>
      </c>
      <c r="BL915" s="16" t="s">
        <v>396</v>
      </c>
      <c r="BM915" s="155" t="s">
        <v>12335</v>
      </c>
    </row>
    <row r="916" spans="2:65" s="1" customFormat="1" ht="21.75" customHeight="1">
      <c r="B916" s="142"/>
      <c r="C916" s="179" t="s">
        <v>7319</v>
      </c>
      <c r="D916" s="179" t="s">
        <v>454</v>
      </c>
      <c r="E916" s="180" t="s">
        <v>12336</v>
      </c>
      <c r="F916" s="181" t="s">
        <v>12337</v>
      </c>
      <c r="G916" s="182" t="s">
        <v>444</v>
      </c>
      <c r="H916" s="183">
        <v>6</v>
      </c>
      <c r="I916" s="184"/>
      <c r="J916" s="185">
        <f>ROUND(I916*H916,2)</f>
        <v>0</v>
      </c>
      <c r="K916" s="186"/>
      <c r="L916" s="187"/>
      <c r="M916" s="188" t="s">
        <v>1</v>
      </c>
      <c r="N916" s="189" t="s">
        <v>42</v>
      </c>
      <c r="P916" s="153">
        <f>O916*H916</f>
        <v>0</v>
      </c>
      <c r="Q916" s="153">
        <v>0</v>
      </c>
      <c r="R916" s="153">
        <f>Q916*H916</f>
        <v>0</v>
      </c>
      <c r="S916" s="153">
        <v>0</v>
      </c>
      <c r="T916" s="154">
        <f>S916*H916</f>
        <v>0</v>
      </c>
      <c r="AR916" s="155" t="s">
        <v>481</v>
      </c>
      <c r="AT916" s="155" t="s">
        <v>454</v>
      </c>
      <c r="AU916" s="155" t="s">
        <v>88</v>
      </c>
      <c r="AY916" s="16" t="s">
        <v>317</v>
      </c>
      <c r="BE916" s="156">
        <f>IF(N916="základná",J916,0)</f>
        <v>0</v>
      </c>
      <c r="BF916" s="156">
        <f>IF(N916="znížená",J916,0)</f>
        <v>0</v>
      </c>
      <c r="BG916" s="156">
        <f>IF(N916="zákl. prenesená",J916,0)</f>
        <v>0</v>
      </c>
      <c r="BH916" s="156">
        <f>IF(N916="zníž. prenesená",J916,0)</f>
        <v>0</v>
      </c>
      <c r="BI916" s="156">
        <f>IF(N916="nulová",J916,0)</f>
        <v>0</v>
      </c>
      <c r="BJ916" s="16" t="s">
        <v>88</v>
      </c>
      <c r="BK916" s="156">
        <f>ROUND(I916*H916,2)</f>
        <v>0</v>
      </c>
      <c r="BL916" s="16" t="s">
        <v>396</v>
      </c>
      <c r="BM916" s="155" t="s">
        <v>12338</v>
      </c>
    </row>
    <row r="917" spans="2:65" s="1" customFormat="1" ht="33" customHeight="1">
      <c r="B917" s="142"/>
      <c r="C917" s="143" t="s">
        <v>7324</v>
      </c>
      <c r="D917" s="143" t="s">
        <v>319</v>
      </c>
      <c r="E917" s="144" t="s">
        <v>12339</v>
      </c>
      <c r="F917" s="145" t="s">
        <v>12340</v>
      </c>
      <c r="G917" s="146" t="s">
        <v>7005</v>
      </c>
      <c r="H917" s="147">
        <v>1</v>
      </c>
      <c r="I917" s="148"/>
      <c r="J917" s="149">
        <f>ROUND(I917*H917,2)</f>
        <v>0</v>
      </c>
      <c r="K917" s="150"/>
      <c r="L917" s="31"/>
      <c r="M917" s="151" t="s">
        <v>1</v>
      </c>
      <c r="N917" s="152" t="s">
        <v>42</v>
      </c>
      <c r="P917" s="153">
        <f>O917*H917</f>
        <v>0</v>
      </c>
      <c r="Q917" s="153">
        <v>0</v>
      </c>
      <c r="R917" s="153">
        <f>Q917*H917</f>
        <v>0</v>
      </c>
      <c r="S917" s="153">
        <v>0</v>
      </c>
      <c r="T917" s="154">
        <f>S917*H917</f>
        <v>0</v>
      </c>
      <c r="AR917" s="155" t="s">
        <v>396</v>
      </c>
      <c r="AT917" s="155" t="s">
        <v>319</v>
      </c>
      <c r="AU917" s="155" t="s">
        <v>88</v>
      </c>
      <c r="AY917" s="16" t="s">
        <v>317</v>
      </c>
      <c r="BE917" s="156">
        <f>IF(N917="základná",J917,0)</f>
        <v>0</v>
      </c>
      <c r="BF917" s="156">
        <f>IF(N917="znížená",J917,0)</f>
        <v>0</v>
      </c>
      <c r="BG917" s="156">
        <f>IF(N917="zákl. prenesená",J917,0)</f>
        <v>0</v>
      </c>
      <c r="BH917" s="156">
        <f>IF(N917="zníž. prenesená",J917,0)</f>
        <v>0</v>
      </c>
      <c r="BI917" s="156">
        <f>IF(N917="nulová",J917,0)</f>
        <v>0</v>
      </c>
      <c r="BJ917" s="16" t="s">
        <v>88</v>
      </c>
      <c r="BK917" s="156">
        <f>ROUND(I917*H917,2)</f>
        <v>0</v>
      </c>
      <c r="BL917" s="16" t="s">
        <v>396</v>
      </c>
      <c r="BM917" s="155" t="s">
        <v>12341</v>
      </c>
    </row>
    <row r="918" spans="2:65" s="11" customFormat="1" ht="22.75" customHeight="1">
      <c r="B918" s="130"/>
      <c r="D918" s="131" t="s">
        <v>75</v>
      </c>
      <c r="E918" s="140" t="s">
        <v>12342</v>
      </c>
      <c r="F918" s="140" t="s">
        <v>12343</v>
      </c>
      <c r="I918" s="133"/>
      <c r="J918" s="141">
        <f>BK918</f>
        <v>0</v>
      </c>
      <c r="L918" s="130"/>
      <c r="M918" s="135"/>
      <c r="P918" s="136">
        <f>SUM(P919:P921)</f>
        <v>0</v>
      </c>
      <c r="R918" s="136">
        <f>SUM(R919:R921)</f>
        <v>0</v>
      </c>
      <c r="T918" s="137">
        <f>SUM(T919:T921)</f>
        <v>0</v>
      </c>
      <c r="AR918" s="131" t="s">
        <v>83</v>
      </c>
      <c r="AT918" s="138" t="s">
        <v>75</v>
      </c>
      <c r="AU918" s="138" t="s">
        <v>83</v>
      </c>
      <c r="AY918" s="131" t="s">
        <v>317</v>
      </c>
      <c r="BK918" s="139">
        <f>SUM(BK919:BK921)</f>
        <v>0</v>
      </c>
    </row>
    <row r="919" spans="2:65" s="1" customFormat="1" ht="24.15" customHeight="1">
      <c r="B919" s="142"/>
      <c r="C919" s="179" t="s">
        <v>7329</v>
      </c>
      <c r="D919" s="179" t="s">
        <v>454</v>
      </c>
      <c r="E919" s="180" t="s">
        <v>12344</v>
      </c>
      <c r="F919" s="181" t="s">
        <v>12345</v>
      </c>
      <c r="G919" s="182" t="s">
        <v>467</v>
      </c>
      <c r="H919" s="183">
        <v>1</v>
      </c>
      <c r="I919" s="184"/>
      <c r="J919" s="185">
        <f>ROUND(I919*H919,2)</f>
        <v>0</v>
      </c>
      <c r="K919" s="186"/>
      <c r="L919" s="187"/>
      <c r="M919" s="188" t="s">
        <v>1</v>
      </c>
      <c r="N919" s="189" t="s">
        <v>42</v>
      </c>
      <c r="P919" s="153">
        <f>O919*H919</f>
        <v>0</v>
      </c>
      <c r="Q919" s="153">
        <v>0</v>
      </c>
      <c r="R919" s="153">
        <f>Q919*H919</f>
        <v>0</v>
      </c>
      <c r="S919" s="153">
        <v>0</v>
      </c>
      <c r="T919" s="154">
        <f>S919*H919</f>
        <v>0</v>
      </c>
      <c r="AR919" s="155" t="s">
        <v>481</v>
      </c>
      <c r="AT919" s="155" t="s">
        <v>454</v>
      </c>
      <c r="AU919" s="155" t="s">
        <v>88</v>
      </c>
      <c r="AY919" s="16" t="s">
        <v>317</v>
      </c>
      <c r="BE919" s="156">
        <f>IF(N919="základná",J919,0)</f>
        <v>0</v>
      </c>
      <c r="BF919" s="156">
        <f>IF(N919="znížená",J919,0)</f>
        <v>0</v>
      </c>
      <c r="BG919" s="156">
        <f>IF(N919="zákl. prenesená",J919,0)</f>
        <v>0</v>
      </c>
      <c r="BH919" s="156">
        <f>IF(N919="zníž. prenesená",J919,0)</f>
        <v>0</v>
      </c>
      <c r="BI919" s="156">
        <f>IF(N919="nulová",J919,0)</f>
        <v>0</v>
      </c>
      <c r="BJ919" s="16" t="s">
        <v>88</v>
      </c>
      <c r="BK919" s="156">
        <f>ROUND(I919*H919,2)</f>
        <v>0</v>
      </c>
      <c r="BL919" s="16" t="s">
        <v>396</v>
      </c>
      <c r="BM919" s="155" t="s">
        <v>12346</v>
      </c>
    </row>
    <row r="920" spans="2:65" s="1" customFormat="1" ht="27">
      <c r="B920" s="31"/>
      <c r="D920" s="158" t="s">
        <v>597</v>
      </c>
      <c r="F920" s="195" t="s">
        <v>12347</v>
      </c>
      <c r="I920" s="196"/>
      <c r="L920" s="31"/>
      <c r="M920" s="197"/>
      <c r="T920" s="58"/>
      <c r="AT920" s="16" t="s">
        <v>597</v>
      </c>
      <c r="AU920" s="16" t="s">
        <v>88</v>
      </c>
    </row>
    <row r="921" spans="2:65" s="1" customFormat="1" ht="16.5" customHeight="1">
      <c r="B921" s="142"/>
      <c r="C921" s="143" t="s">
        <v>7337</v>
      </c>
      <c r="D921" s="143" t="s">
        <v>319</v>
      </c>
      <c r="E921" s="144" t="s">
        <v>12348</v>
      </c>
      <c r="F921" s="145" t="s">
        <v>12349</v>
      </c>
      <c r="G921" s="146" t="s">
        <v>7005</v>
      </c>
      <c r="H921" s="147">
        <v>1</v>
      </c>
      <c r="I921" s="148"/>
      <c r="J921" s="149">
        <f>ROUND(I921*H921,2)</f>
        <v>0</v>
      </c>
      <c r="K921" s="150"/>
      <c r="L921" s="31"/>
      <c r="M921" s="151" t="s">
        <v>1</v>
      </c>
      <c r="N921" s="152" t="s">
        <v>42</v>
      </c>
      <c r="P921" s="153">
        <f>O921*H921</f>
        <v>0</v>
      </c>
      <c r="Q921" s="153">
        <v>0</v>
      </c>
      <c r="R921" s="153">
        <f>Q921*H921</f>
        <v>0</v>
      </c>
      <c r="S921" s="153">
        <v>0</v>
      </c>
      <c r="T921" s="154">
        <f>S921*H921</f>
        <v>0</v>
      </c>
      <c r="AR921" s="155" t="s">
        <v>396</v>
      </c>
      <c r="AT921" s="155" t="s">
        <v>319</v>
      </c>
      <c r="AU921" s="155" t="s">
        <v>88</v>
      </c>
      <c r="AY921" s="16" t="s">
        <v>317</v>
      </c>
      <c r="BE921" s="156">
        <f>IF(N921="základná",J921,0)</f>
        <v>0</v>
      </c>
      <c r="BF921" s="156">
        <f>IF(N921="znížená",J921,0)</f>
        <v>0</v>
      </c>
      <c r="BG921" s="156">
        <f>IF(N921="zákl. prenesená",J921,0)</f>
        <v>0</v>
      </c>
      <c r="BH921" s="156">
        <f>IF(N921="zníž. prenesená",J921,0)</f>
        <v>0</v>
      </c>
      <c r="BI921" s="156">
        <f>IF(N921="nulová",J921,0)</f>
        <v>0</v>
      </c>
      <c r="BJ921" s="16" t="s">
        <v>88</v>
      </c>
      <c r="BK921" s="156">
        <f>ROUND(I921*H921,2)</f>
        <v>0</v>
      </c>
      <c r="BL921" s="16" t="s">
        <v>396</v>
      </c>
      <c r="BM921" s="155" t="s">
        <v>12350</v>
      </c>
    </row>
    <row r="922" spans="2:65" s="11" customFormat="1" ht="22.75" customHeight="1">
      <c r="B922" s="130"/>
      <c r="D922" s="131" t="s">
        <v>75</v>
      </c>
      <c r="E922" s="140" t="s">
        <v>12351</v>
      </c>
      <c r="F922" s="140" t="s">
        <v>12352</v>
      </c>
      <c r="I922" s="133"/>
      <c r="J922" s="141">
        <f>BK922</f>
        <v>0</v>
      </c>
      <c r="L922" s="130"/>
      <c r="M922" s="135"/>
      <c r="P922" s="136">
        <f>SUM(P923:P926)</f>
        <v>0</v>
      </c>
      <c r="R922" s="136">
        <f>SUM(R923:R926)</f>
        <v>0</v>
      </c>
      <c r="T922" s="137">
        <f>SUM(T923:T926)</f>
        <v>0</v>
      </c>
      <c r="AR922" s="131" t="s">
        <v>83</v>
      </c>
      <c r="AT922" s="138" t="s">
        <v>75</v>
      </c>
      <c r="AU922" s="138" t="s">
        <v>83</v>
      </c>
      <c r="AY922" s="131" t="s">
        <v>317</v>
      </c>
      <c r="BK922" s="139">
        <f>SUM(BK923:BK926)</f>
        <v>0</v>
      </c>
    </row>
    <row r="923" spans="2:65" s="1" customFormat="1" ht="24.15" customHeight="1">
      <c r="B923" s="142"/>
      <c r="C923" s="179" t="s">
        <v>7342</v>
      </c>
      <c r="D923" s="179" t="s">
        <v>454</v>
      </c>
      <c r="E923" s="180" t="s">
        <v>12353</v>
      </c>
      <c r="F923" s="181" t="s">
        <v>12354</v>
      </c>
      <c r="G923" s="182" t="s">
        <v>467</v>
      </c>
      <c r="H923" s="183">
        <v>1</v>
      </c>
      <c r="I923" s="184"/>
      <c r="J923" s="185">
        <f>ROUND(I923*H923,2)</f>
        <v>0</v>
      </c>
      <c r="K923" s="186"/>
      <c r="L923" s="187"/>
      <c r="M923" s="188" t="s">
        <v>1</v>
      </c>
      <c r="N923" s="189" t="s">
        <v>42</v>
      </c>
      <c r="P923" s="153">
        <f>O923*H923</f>
        <v>0</v>
      </c>
      <c r="Q923" s="153">
        <v>0</v>
      </c>
      <c r="R923" s="153">
        <f>Q923*H923</f>
        <v>0</v>
      </c>
      <c r="S923" s="153">
        <v>0</v>
      </c>
      <c r="T923" s="154">
        <f>S923*H923</f>
        <v>0</v>
      </c>
      <c r="AR923" s="155" t="s">
        <v>481</v>
      </c>
      <c r="AT923" s="155" t="s">
        <v>454</v>
      </c>
      <c r="AU923" s="155" t="s">
        <v>88</v>
      </c>
      <c r="AY923" s="16" t="s">
        <v>317</v>
      </c>
      <c r="BE923" s="156">
        <f>IF(N923="základná",J923,0)</f>
        <v>0</v>
      </c>
      <c r="BF923" s="156">
        <f>IF(N923="znížená",J923,0)</f>
        <v>0</v>
      </c>
      <c r="BG923" s="156">
        <f>IF(N923="zákl. prenesená",J923,0)</f>
        <v>0</v>
      </c>
      <c r="BH923" s="156">
        <f>IF(N923="zníž. prenesená",J923,0)</f>
        <v>0</v>
      </c>
      <c r="BI923" s="156">
        <f>IF(N923="nulová",J923,0)</f>
        <v>0</v>
      </c>
      <c r="BJ923" s="16" t="s">
        <v>88</v>
      </c>
      <c r="BK923" s="156">
        <f>ROUND(I923*H923,2)</f>
        <v>0</v>
      </c>
      <c r="BL923" s="16" t="s">
        <v>396</v>
      </c>
      <c r="BM923" s="155" t="s">
        <v>12355</v>
      </c>
    </row>
    <row r="924" spans="2:65" s="1" customFormat="1" ht="33" customHeight="1">
      <c r="B924" s="142"/>
      <c r="C924" s="179" t="s">
        <v>7358</v>
      </c>
      <c r="D924" s="179" t="s">
        <v>454</v>
      </c>
      <c r="E924" s="180" t="s">
        <v>12356</v>
      </c>
      <c r="F924" s="181" t="s">
        <v>12212</v>
      </c>
      <c r="G924" s="182" t="s">
        <v>10668</v>
      </c>
      <c r="H924" s="183">
        <v>4</v>
      </c>
      <c r="I924" s="184"/>
      <c r="J924" s="185">
        <f>ROUND(I924*H924,2)</f>
        <v>0</v>
      </c>
      <c r="K924" s="186"/>
      <c r="L924" s="187"/>
      <c r="M924" s="188" t="s">
        <v>1</v>
      </c>
      <c r="N924" s="189" t="s">
        <v>42</v>
      </c>
      <c r="P924" s="153">
        <f>O924*H924</f>
        <v>0</v>
      </c>
      <c r="Q924" s="153">
        <v>0</v>
      </c>
      <c r="R924" s="153">
        <f>Q924*H924</f>
        <v>0</v>
      </c>
      <c r="S924" s="153">
        <v>0</v>
      </c>
      <c r="T924" s="154">
        <f>S924*H924</f>
        <v>0</v>
      </c>
      <c r="AR924" s="155" t="s">
        <v>481</v>
      </c>
      <c r="AT924" s="155" t="s">
        <v>454</v>
      </c>
      <c r="AU924" s="155" t="s">
        <v>88</v>
      </c>
      <c r="AY924" s="16" t="s">
        <v>317</v>
      </c>
      <c r="BE924" s="156">
        <f>IF(N924="základná",J924,0)</f>
        <v>0</v>
      </c>
      <c r="BF924" s="156">
        <f>IF(N924="znížená",J924,0)</f>
        <v>0</v>
      </c>
      <c r="BG924" s="156">
        <f>IF(N924="zákl. prenesená",J924,0)</f>
        <v>0</v>
      </c>
      <c r="BH924" s="156">
        <f>IF(N924="zníž. prenesená",J924,0)</f>
        <v>0</v>
      </c>
      <c r="BI924" s="156">
        <f>IF(N924="nulová",J924,0)</f>
        <v>0</v>
      </c>
      <c r="BJ924" s="16" t="s">
        <v>88</v>
      </c>
      <c r="BK924" s="156">
        <f>ROUND(I924*H924,2)</f>
        <v>0</v>
      </c>
      <c r="BL924" s="16" t="s">
        <v>396</v>
      </c>
      <c r="BM924" s="155" t="s">
        <v>12357</v>
      </c>
    </row>
    <row r="925" spans="2:65" s="1" customFormat="1" ht="24.15" customHeight="1">
      <c r="B925" s="142"/>
      <c r="C925" s="179" t="s">
        <v>7363</v>
      </c>
      <c r="D925" s="179" t="s">
        <v>454</v>
      </c>
      <c r="E925" s="180" t="s">
        <v>12217</v>
      </c>
      <c r="F925" s="181" t="s">
        <v>12218</v>
      </c>
      <c r="G925" s="182" t="s">
        <v>444</v>
      </c>
      <c r="H925" s="183">
        <v>2</v>
      </c>
      <c r="I925" s="184"/>
      <c r="J925" s="185">
        <f>ROUND(I925*H925,2)</f>
        <v>0</v>
      </c>
      <c r="K925" s="186"/>
      <c r="L925" s="187"/>
      <c r="M925" s="188" t="s">
        <v>1</v>
      </c>
      <c r="N925" s="189" t="s">
        <v>42</v>
      </c>
      <c r="P925" s="153">
        <f>O925*H925</f>
        <v>0</v>
      </c>
      <c r="Q925" s="153">
        <v>0</v>
      </c>
      <c r="R925" s="153">
        <f>Q925*H925</f>
        <v>0</v>
      </c>
      <c r="S925" s="153">
        <v>0</v>
      </c>
      <c r="T925" s="154">
        <f>S925*H925</f>
        <v>0</v>
      </c>
      <c r="AR925" s="155" t="s">
        <v>481</v>
      </c>
      <c r="AT925" s="155" t="s">
        <v>454</v>
      </c>
      <c r="AU925" s="155" t="s">
        <v>88</v>
      </c>
      <c r="AY925" s="16" t="s">
        <v>317</v>
      </c>
      <c r="BE925" s="156">
        <f>IF(N925="základná",J925,0)</f>
        <v>0</v>
      </c>
      <c r="BF925" s="156">
        <f>IF(N925="znížená",J925,0)</f>
        <v>0</v>
      </c>
      <c r="BG925" s="156">
        <f>IF(N925="zákl. prenesená",J925,0)</f>
        <v>0</v>
      </c>
      <c r="BH925" s="156">
        <f>IF(N925="zníž. prenesená",J925,0)</f>
        <v>0</v>
      </c>
      <c r="BI925" s="156">
        <f>IF(N925="nulová",J925,0)</f>
        <v>0</v>
      </c>
      <c r="BJ925" s="16" t="s">
        <v>88</v>
      </c>
      <c r="BK925" s="156">
        <f>ROUND(I925*H925,2)</f>
        <v>0</v>
      </c>
      <c r="BL925" s="16" t="s">
        <v>396</v>
      </c>
      <c r="BM925" s="155" t="s">
        <v>12358</v>
      </c>
    </row>
    <row r="926" spans="2:65" s="1" customFormat="1" ht="33" customHeight="1">
      <c r="B926" s="142"/>
      <c r="C926" s="143" t="s">
        <v>7368</v>
      </c>
      <c r="D926" s="143" t="s">
        <v>319</v>
      </c>
      <c r="E926" s="144" t="s">
        <v>12359</v>
      </c>
      <c r="F926" s="145" t="s">
        <v>12360</v>
      </c>
      <c r="G926" s="146" t="s">
        <v>7005</v>
      </c>
      <c r="H926" s="147">
        <v>1</v>
      </c>
      <c r="I926" s="148"/>
      <c r="J926" s="149">
        <f>ROUND(I926*H926,2)</f>
        <v>0</v>
      </c>
      <c r="K926" s="150"/>
      <c r="L926" s="31"/>
      <c r="M926" s="151" t="s">
        <v>1</v>
      </c>
      <c r="N926" s="152" t="s">
        <v>42</v>
      </c>
      <c r="P926" s="153">
        <f>O926*H926</f>
        <v>0</v>
      </c>
      <c r="Q926" s="153">
        <v>0</v>
      </c>
      <c r="R926" s="153">
        <f>Q926*H926</f>
        <v>0</v>
      </c>
      <c r="S926" s="153">
        <v>0</v>
      </c>
      <c r="T926" s="154">
        <f>S926*H926</f>
        <v>0</v>
      </c>
      <c r="AR926" s="155" t="s">
        <v>396</v>
      </c>
      <c r="AT926" s="155" t="s">
        <v>319</v>
      </c>
      <c r="AU926" s="155" t="s">
        <v>88</v>
      </c>
      <c r="AY926" s="16" t="s">
        <v>317</v>
      </c>
      <c r="BE926" s="156">
        <f>IF(N926="základná",J926,0)</f>
        <v>0</v>
      </c>
      <c r="BF926" s="156">
        <f>IF(N926="znížená",J926,0)</f>
        <v>0</v>
      </c>
      <c r="BG926" s="156">
        <f>IF(N926="zákl. prenesená",J926,0)</f>
        <v>0</v>
      </c>
      <c r="BH926" s="156">
        <f>IF(N926="zníž. prenesená",J926,0)</f>
        <v>0</v>
      </c>
      <c r="BI926" s="156">
        <f>IF(N926="nulová",J926,0)</f>
        <v>0</v>
      </c>
      <c r="BJ926" s="16" t="s">
        <v>88</v>
      </c>
      <c r="BK926" s="156">
        <f>ROUND(I926*H926,2)</f>
        <v>0</v>
      </c>
      <c r="BL926" s="16" t="s">
        <v>396</v>
      </c>
      <c r="BM926" s="155" t="s">
        <v>12361</v>
      </c>
    </row>
    <row r="927" spans="2:65" s="11" customFormat="1" ht="22.75" customHeight="1">
      <c r="B927" s="130"/>
      <c r="D927" s="131" t="s">
        <v>75</v>
      </c>
      <c r="E927" s="140" t="s">
        <v>12362</v>
      </c>
      <c r="F927" s="140" t="s">
        <v>12363</v>
      </c>
      <c r="I927" s="133"/>
      <c r="J927" s="141">
        <f>BK927</f>
        <v>0</v>
      </c>
      <c r="L927" s="130"/>
      <c r="M927" s="135"/>
      <c r="P927" s="136">
        <f>SUM(P928:P937)</f>
        <v>0</v>
      </c>
      <c r="R927" s="136">
        <f>SUM(R928:R937)</f>
        <v>0</v>
      </c>
      <c r="T927" s="137">
        <f>SUM(T928:T937)</f>
        <v>0</v>
      </c>
      <c r="AR927" s="131" t="s">
        <v>83</v>
      </c>
      <c r="AT927" s="138" t="s">
        <v>75</v>
      </c>
      <c r="AU927" s="138" t="s">
        <v>83</v>
      </c>
      <c r="AY927" s="131" t="s">
        <v>317</v>
      </c>
      <c r="BK927" s="139">
        <f>SUM(BK928:BK937)</f>
        <v>0</v>
      </c>
    </row>
    <row r="928" spans="2:65" s="1" customFormat="1" ht="24.15" customHeight="1">
      <c r="B928" s="142"/>
      <c r="C928" s="179" t="s">
        <v>7373</v>
      </c>
      <c r="D928" s="179" t="s">
        <v>454</v>
      </c>
      <c r="E928" s="180" t="s">
        <v>12364</v>
      </c>
      <c r="F928" s="181" t="s">
        <v>12365</v>
      </c>
      <c r="G928" s="182" t="s">
        <v>467</v>
      </c>
      <c r="H928" s="183">
        <v>1</v>
      </c>
      <c r="I928" s="184"/>
      <c r="J928" s="185">
        <f t="shared" ref="J928:J937" si="238">ROUND(I928*H928,2)</f>
        <v>0</v>
      </c>
      <c r="K928" s="186"/>
      <c r="L928" s="187"/>
      <c r="M928" s="188" t="s">
        <v>1</v>
      </c>
      <c r="N928" s="189" t="s">
        <v>42</v>
      </c>
      <c r="P928" s="153">
        <f t="shared" ref="P928:P937" si="239">O928*H928</f>
        <v>0</v>
      </c>
      <c r="Q928" s="153">
        <v>0</v>
      </c>
      <c r="R928" s="153">
        <f t="shared" ref="R928:R937" si="240">Q928*H928</f>
        <v>0</v>
      </c>
      <c r="S928" s="153">
        <v>0</v>
      </c>
      <c r="T928" s="154">
        <f t="shared" ref="T928:T937" si="241">S928*H928</f>
        <v>0</v>
      </c>
      <c r="AR928" s="155" t="s">
        <v>481</v>
      </c>
      <c r="AT928" s="155" t="s">
        <v>454</v>
      </c>
      <c r="AU928" s="155" t="s">
        <v>88</v>
      </c>
      <c r="AY928" s="16" t="s">
        <v>317</v>
      </c>
      <c r="BE928" s="156">
        <f t="shared" ref="BE928:BE937" si="242">IF(N928="základná",J928,0)</f>
        <v>0</v>
      </c>
      <c r="BF928" s="156">
        <f t="shared" ref="BF928:BF937" si="243">IF(N928="znížená",J928,0)</f>
        <v>0</v>
      </c>
      <c r="BG928" s="156">
        <f t="shared" ref="BG928:BG937" si="244">IF(N928="zákl. prenesená",J928,0)</f>
        <v>0</v>
      </c>
      <c r="BH928" s="156">
        <f t="shared" ref="BH928:BH937" si="245">IF(N928="zníž. prenesená",J928,0)</f>
        <v>0</v>
      </c>
      <c r="BI928" s="156">
        <f t="shared" ref="BI928:BI937" si="246">IF(N928="nulová",J928,0)</f>
        <v>0</v>
      </c>
      <c r="BJ928" s="16" t="s">
        <v>88</v>
      </c>
      <c r="BK928" s="156">
        <f t="shared" ref="BK928:BK937" si="247">ROUND(I928*H928,2)</f>
        <v>0</v>
      </c>
      <c r="BL928" s="16" t="s">
        <v>396</v>
      </c>
      <c r="BM928" s="155" t="s">
        <v>12366</v>
      </c>
    </row>
    <row r="929" spans="2:65" s="1" customFormat="1" ht="24.15" customHeight="1">
      <c r="B929" s="142"/>
      <c r="C929" s="179" t="s">
        <v>2243</v>
      </c>
      <c r="D929" s="179" t="s">
        <v>454</v>
      </c>
      <c r="E929" s="180" t="s">
        <v>12174</v>
      </c>
      <c r="F929" s="181" t="s">
        <v>12175</v>
      </c>
      <c r="G929" s="182" t="s">
        <v>467</v>
      </c>
      <c r="H929" s="183">
        <v>1</v>
      </c>
      <c r="I929" s="184"/>
      <c r="J929" s="185">
        <f t="shared" si="238"/>
        <v>0</v>
      </c>
      <c r="K929" s="186"/>
      <c r="L929" s="187"/>
      <c r="M929" s="188" t="s">
        <v>1</v>
      </c>
      <c r="N929" s="189" t="s">
        <v>42</v>
      </c>
      <c r="P929" s="153">
        <f t="shared" si="239"/>
        <v>0</v>
      </c>
      <c r="Q929" s="153">
        <v>0</v>
      </c>
      <c r="R929" s="153">
        <f t="shared" si="240"/>
        <v>0</v>
      </c>
      <c r="S929" s="153">
        <v>0</v>
      </c>
      <c r="T929" s="154">
        <f t="shared" si="241"/>
        <v>0</v>
      </c>
      <c r="AR929" s="155" t="s">
        <v>481</v>
      </c>
      <c r="AT929" s="155" t="s">
        <v>454</v>
      </c>
      <c r="AU929" s="155" t="s">
        <v>88</v>
      </c>
      <c r="AY929" s="16" t="s">
        <v>317</v>
      </c>
      <c r="BE929" s="156">
        <f t="shared" si="242"/>
        <v>0</v>
      </c>
      <c r="BF929" s="156">
        <f t="shared" si="243"/>
        <v>0</v>
      </c>
      <c r="BG929" s="156">
        <f t="shared" si="244"/>
        <v>0</v>
      </c>
      <c r="BH929" s="156">
        <f t="shared" si="245"/>
        <v>0</v>
      </c>
      <c r="BI929" s="156">
        <f t="shared" si="246"/>
        <v>0</v>
      </c>
      <c r="BJ929" s="16" t="s">
        <v>88</v>
      </c>
      <c r="BK929" s="156">
        <f t="shared" si="247"/>
        <v>0</v>
      </c>
      <c r="BL929" s="16" t="s">
        <v>396</v>
      </c>
      <c r="BM929" s="155" t="s">
        <v>12367</v>
      </c>
    </row>
    <row r="930" spans="2:65" s="1" customFormat="1" ht="24.15" customHeight="1">
      <c r="B930" s="142"/>
      <c r="C930" s="179" t="s">
        <v>2296</v>
      </c>
      <c r="D930" s="179" t="s">
        <v>454</v>
      </c>
      <c r="E930" s="180" t="s">
        <v>12368</v>
      </c>
      <c r="F930" s="181" t="s">
        <v>12369</v>
      </c>
      <c r="G930" s="182" t="s">
        <v>467</v>
      </c>
      <c r="H930" s="183">
        <v>1</v>
      </c>
      <c r="I930" s="184"/>
      <c r="J930" s="185">
        <f t="shared" si="238"/>
        <v>0</v>
      </c>
      <c r="K930" s="186"/>
      <c r="L930" s="187"/>
      <c r="M930" s="188" t="s">
        <v>1</v>
      </c>
      <c r="N930" s="189" t="s">
        <v>42</v>
      </c>
      <c r="P930" s="153">
        <f t="shared" si="239"/>
        <v>0</v>
      </c>
      <c r="Q930" s="153">
        <v>0</v>
      </c>
      <c r="R930" s="153">
        <f t="shared" si="240"/>
        <v>0</v>
      </c>
      <c r="S930" s="153">
        <v>0</v>
      </c>
      <c r="T930" s="154">
        <f t="shared" si="241"/>
        <v>0</v>
      </c>
      <c r="AR930" s="155" t="s">
        <v>481</v>
      </c>
      <c r="AT930" s="155" t="s">
        <v>454</v>
      </c>
      <c r="AU930" s="155" t="s">
        <v>88</v>
      </c>
      <c r="AY930" s="16" t="s">
        <v>317</v>
      </c>
      <c r="BE930" s="156">
        <f t="shared" si="242"/>
        <v>0</v>
      </c>
      <c r="BF930" s="156">
        <f t="shared" si="243"/>
        <v>0</v>
      </c>
      <c r="BG930" s="156">
        <f t="shared" si="244"/>
        <v>0</v>
      </c>
      <c r="BH930" s="156">
        <f t="shared" si="245"/>
        <v>0</v>
      </c>
      <c r="BI930" s="156">
        <f t="shared" si="246"/>
        <v>0</v>
      </c>
      <c r="BJ930" s="16" t="s">
        <v>88</v>
      </c>
      <c r="BK930" s="156">
        <f t="shared" si="247"/>
        <v>0</v>
      </c>
      <c r="BL930" s="16" t="s">
        <v>396</v>
      </c>
      <c r="BM930" s="155" t="s">
        <v>12370</v>
      </c>
    </row>
    <row r="931" spans="2:65" s="1" customFormat="1" ht="24.15" customHeight="1">
      <c r="B931" s="142"/>
      <c r="C931" s="179" t="s">
        <v>2453</v>
      </c>
      <c r="D931" s="179" t="s">
        <v>454</v>
      </c>
      <c r="E931" s="180" t="s">
        <v>12232</v>
      </c>
      <c r="F931" s="181" t="s">
        <v>12233</v>
      </c>
      <c r="G931" s="182" t="s">
        <v>467</v>
      </c>
      <c r="H931" s="183">
        <v>1</v>
      </c>
      <c r="I931" s="184"/>
      <c r="J931" s="185">
        <f t="shared" si="238"/>
        <v>0</v>
      </c>
      <c r="K931" s="186"/>
      <c r="L931" s="187"/>
      <c r="M931" s="188" t="s">
        <v>1</v>
      </c>
      <c r="N931" s="189" t="s">
        <v>42</v>
      </c>
      <c r="P931" s="153">
        <f t="shared" si="239"/>
        <v>0</v>
      </c>
      <c r="Q931" s="153">
        <v>0</v>
      </c>
      <c r="R931" s="153">
        <f t="shared" si="240"/>
        <v>0</v>
      </c>
      <c r="S931" s="153">
        <v>0</v>
      </c>
      <c r="T931" s="154">
        <f t="shared" si="241"/>
        <v>0</v>
      </c>
      <c r="AR931" s="155" t="s">
        <v>481</v>
      </c>
      <c r="AT931" s="155" t="s">
        <v>454</v>
      </c>
      <c r="AU931" s="155" t="s">
        <v>88</v>
      </c>
      <c r="AY931" s="16" t="s">
        <v>317</v>
      </c>
      <c r="BE931" s="156">
        <f t="shared" si="242"/>
        <v>0</v>
      </c>
      <c r="BF931" s="156">
        <f t="shared" si="243"/>
        <v>0</v>
      </c>
      <c r="BG931" s="156">
        <f t="shared" si="244"/>
        <v>0</v>
      </c>
      <c r="BH931" s="156">
        <f t="shared" si="245"/>
        <v>0</v>
      </c>
      <c r="BI931" s="156">
        <f t="shared" si="246"/>
        <v>0</v>
      </c>
      <c r="BJ931" s="16" t="s">
        <v>88</v>
      </c>
      <c r="BK931" s="156">
        <f t="shared" si="247"/>
        <v>0</v>
      </c>
      <c r="BL931" s="16" t="s">
        <v>396</v>
      </c>
      <c r="BM931" s="155" t="s">
        <v>12371</v>
      </c>
    </row>
    <row r="932" spans="2:65" s="1" customFormat="1" ht="16.5" customHeight="1">
      <c r="B932" s="142"/>
      <c r="C932" s="179" t="s">
        <v>2772</v>
      </c>
      <c r="D932" s="179" t="s">
        <v>454</v>
      </c>
      <c r="E932" s="180" t="s">
        <v>12372</v>
      </c>
      <c r="F932" s="181" t="s">
        <v>12373</v>
      </c>
      <c r="G932" s="182" t="s">
        <v>467</v>
      </c>
      <c r="H932" s="183">
        <v>6</v>
      </c>
      <c r="I932" s="184"/>
      <c r="J932" s="185">
        <f t="shared" si="238"/>
        <v>0</v>
      </c>
      <c r="K932" s="186"/>
      <c r="L932" s="187"/>
      <c r="M932" s="188" t="s">
        <v>1</v>
      </c>
      <c r="N932" s="189" t="s">
        <v>42</v>
      </c>
      <c r="P932" s="153">
        <f t="shared" si="239"/>
        <v>0</v>
      </c>
      <c r="Q932" s="153">
        <v>0</v>
      </c>
      <c r="R932" s="153">
        <f t="shared" si="240"/>
        <v>0</v>
      </c>
      <c r="S932" s="153">
        <v>0</v>
      </c>
      <c r="T932" s="154">
        <f t="shared" si="241"/>
        <v>0</v>
      </c>
      <c r="AR932" s="155" t="s">
        <v>481</v>
      </c>
      <c r="AT932" s="155" t="s">
        <v>454</v>
      </c>
      <c r="AU932" s="155" t="s">
        <v>88</v>
      </c>
      <c r="AY932" s="16" t="s">
        <v>317</v>
      </c>
      <c r="BE932" s="156">
        <f t="shared" si="242"/>
        <v>0</v>
      </c>
      <c r="BF932" s="156">
        <f t="shared" si="243"/>
        <v>0</v>
      </c>
      <c r="BG932" s="156">
        <f t="shared" si="244"/>
        <v>0</v>
      </c>
      <c r="BH932" s="156">
        <f t="shared" si="245"/>
        <v>0</v>
      </c>
      <c r="BI932" s="156">
        <f t="shared" si="246"/>
        <v>0</v>
      </c>
      <c r="BJ932" s="16" t="s">
        <v>88</v>
      </c>
      <c r="BK932" s="156">
        <f t="shared" si="247"/>
        <v>0</v>
      </c>
      <c r="BL932" s="16" t="s">
        <v>396</v>
      </c>
      <c r="BM932" s="155" t="s">
        <v>12374</v>
      </c>
    </row>
    <row r="933" spans="2:65" s="1" customFormat="1" ht="16.5" customHeight="1">
      <c r="B933" s="142"/>
      <c r="C933" s="179" t="s">
        <v>7394</v>
      </c>
      <c r="D933" s="179" t="s">
        <v>454</v>
      </c>
      <c r="E933" s="180" t="s">
        <v>12375</v>
      </c>
      <c r="F933" s="181" t="s">
        <v>12376</v>
      </c>
      <c r="G933" s="182" t="s">
        <v>467</v>
      </c>
      <c r="H933" s="183">
        <v>2</v>
      </c>
      <c r="I933" s="184"/>
      <c r="J933" s="185">
        <f t="shared" si="238"/>
        <v>0</v>
      </c>
      <c r="K933" s="186"/>
      <c r="L933" s="187"/>
      <c r="M933" s="188" t="s">
        <v>1</v>
      </c>
      <c r="N933" s="189" t="s">
        <v>42</v>
      </c>
      <c r="P933" s="153">
        <f t="shared" si="239"/>
        <v>0</v>
      </c>
      <c r="Q933" s="153">
        <v>0</v>
      </c>
      <c r="R933" s="153">
        <f t="shared" si="240"/>
        <v>0</v>
      </c>
      <c r="S933" s="153">
        <v>0</v>
      </c>
      <c r="T933" s="154">
        <f t="shared" si="241"/>
        <v>0</v>
      </c>
      <c r="AR933" s="155" t="s">
        <v>481</v>
      </c>
      <c r="AT933" s="155" t="s">
        <v>454</v>
      </c>
      <c r="AU933" s="155" t="s">
        <v>88</v>
      </c>
      <c r="AY933" s="16" t="s">
        <v>317</v>
      </c>
      <c r="BE933" s="156">
        <f t="shared" si="242"/>
        <v>0</v>
      </c>
      <c r="BF933" s="156">
        <f t="shared" si="243"/>
        <v>0</v>
      </c>
      <c r="BG933" s="156">
        <f t="shared" si="244"/>
        <v>0</v>
      </c>
      <c r="BH933" s="156">
        <f t="shared" si="245"/>
        <v>0</v>
      </c>
      <c r="BI933" s="156">
        <f t="shared" si="246"/>
        <v>0</v>
      </c>
      <c r="BJ933" s="16" t="s">
        <v>88</v>
      </c>
      <c r="BK933" s="156">
        <f t="shared" si="247"/>
        <v>0</v>
      </c>
      <c r="BL933" s="16" t="s">
        <v>396</v>
      </c>
      <c r="BM933" s="155" t="s">
        <v>12377</v>
      </c>
    </row>
    <row r="934" spans="2:65" s="1" customFormat="1" ht="33" customHeight="1">
      <c r="B934" s="142"/>
      <c r="C934" s="179" t="s">
        <v>7399</v>
      </c>
      <c r="D934" s="179" t="s">
        <v>454</v>
      </c>
      <c r="E934" s="180" t="s">
        <v>12378</v>
      </c>
      <c r="F934" s="181" t="s">
        <v>12215</v>
      </c>
      <c r="G934" s="182" t="s">
        <v>10668</v>
      </c>
      <c r="H934" s="183">
        <v>2</v>
      </c>
      <c r="I934" s="184"/>
      <c r="J934" s="185">
        <f t="shared" si="238"/>
        <v>0</v>
      </c>
      <c r="K934" s="186"/>
      <c r="L934" s="187"/>
      <c r="M934" s="188" t="s">
        <v>1</v>
      </c>
      <c r="N934" s="189" t="s">
        <v>42</v>
      </c>
      <c r="P934" s="153">
        <f t="shared" si="239"/>
        <v>0</v>
      </c>
      <c r="Q934" s="153">
        <v>0</v>
      </c>
      <c r="R934" s="153">
        <f t="shared" si="240"/>
        <v>0</v>
      </c>
      <c r="S934" s="153">
        <v>0</v>
      </c>
      <c r="T934" s="154">
        <f t="shared" si="241"/>
        <v>0</v>
      </c>
      <c r="AR934" s="155" t="s">
        <v>481</v>
      </c>
      <c r="AT934" s="155" t="s">
        <v>454</v>
      </c>
      <c r="AU934" s="155" t="s">
        <v>88</v>
      </c>
      <c r="AY934" s="16" t="s">
        <v>317</v>
      </c>
      <c r="BE934" s="156">
        <f t="shared" si="242"/>
        <v>0</v>
      </c>
      <c r="BF934" s="156">
        <f t="shared" si="243"/>
        <v>0</v>
      </c>
      <c r="BG934" s="156">
        <f t="shared" si="244"/>
        <v>0</v>
      </c>
      <c r="BH934" s="156">
        <f t="shared" si="245"/>
        <v>0</v>
      </c>
      <c r="BI934" s="156">
        <f t="shared" si="246"/>
        <v>0</v>
      </c>
      <c r="BJ934" s="16" t="s">
        <v>88</v>
      </c>
      <c r="BK934" s="156">
        <f t="shared" si="247"/>
        <v>0</v>
      </c>
      <c r="BL934" s="16" t="s">
        <v>396</v>
      </c>
      <c r="BM934" s="155" t="s">
        <v>12379</v>
      </c>
    </row>
    <row r="935" spans="2:65" s="1" customFormat="1" ht="37.75" customHeight="1">
      <c r="B935" s="142"/>
      <c r="C935" s="179" t="s">
        <v>7404</v>
      </c>
      <c r="D935" s="179" t="s">
        <v>454</v>
      </c>
      <c r="E935" s="180" t="s">
        <v>12380</v>
      </c>
      <c r="F935" s="181" t="s">
        <v>12381</v>
      </c>
      <c r="G935" s="182" t="s">
        <v>10668</v>
      </c>
      <c r="H935" s="183">
        <v>45</v>
      </c>
      <c r="I935" s="184"/>
      <c r="J935" s="185">
        <f t="shared" si="238"/>
        <v>0</v>
      </c>
      <c r="K935" s="186"/>
      <c r="L935" s="187"/>
      <c r="M935" s="188" t="s">
        <v>1</v>
      </c>
      <c r="N935" s="189" t="s">
        <v>42</v>
      </c>
      <c r="P935" s="153">
        <f t="shared" si="239"/>
        <v>0</v>
      </c>
      <c r="Q935" s="153">
        <v>0</v>
      </c>
      <c r="R935" s="153">
        <f t="shared" si="240"/>
        <v>0</v>
      </c>
      <c r="S935" s="153">
        <v>0</v>
      </c>
      <c r="T935" s="154">
        <f t="shared" si="241"/>
        <v>0</v>
      </c>
      <c r="AR935" s="155" t="s">
        <v>481</v>
      </c>
      <c r="AT935" s="155" t="s">
        <v>454</v>
      </c>
      <c r="AU935" s="155" t="s">
        <v>88</v>
      </c>
      <c r="AY935" s="16" t="s">
        <v>317</v>
      </c>
      <c r="BE935" s="156">
        <f t="shared" si="242"/>
        <v>0</v>
      </c>
      <c r="BF935" s="156">
        <f t="shared" si="243"/>
        <v>0</v>
      </c>
      <c r="BG935" s="156">
        <f t="shared" si="244"/>
        <v>0</v>
      </c>
      <c r="BH935" s="156">
        <f t="shared" si="245"/>
        <v>0</v>
      </c>
      <c r="BI935" s="156">
        <f t="shared" si="246"/>
        <v>0</v>
      </c>
      <c r="BJ935" s="16" t="s">
        <v>88</v>
      </c>
      <c r="BK935" s="156">
        <f t="shared" si="247"/>
        <v>0</v>
      </c>
      <c r="BL935" s="16" t="s">
        <v>396</v>
      </c>
      <c r="BM935" s="155" t="s">
        <v>12382</v>
      </c>
    </row>
    <row r="936" spans="2:65" s="1" customFormat="1" ht="24.15" customHeight="1">
      <c r="B936" s="142"/>
      <c r="C936" s="179" t="s">
        <v>7412</v>
      </c>
      <c r="D936" s="179" t="s">
        <v>454</v>
      </c>
      <c r="E936" s="180" t="s">
        <v>12217</v>
      </c>
      <c r="F936" s="181" t="s">
        <v>12218</v>
      </c>
      <c r="G936" s="182" t="s">
        <v>444</v>
      </c>
      <c r="H936" s="183">
        <v>5</v>
      </c>
      <c r="I936" s="184"/>
      <c r="J936" s="185">
        <f t="shared" si="238"/>
        <v>0</v>
      </c>
      <c r="K936" s="186"/>
      <c r="L936" s="187"/>
      <c r="M936" s="188" t="s">
        <v>1</v>
      </c>
      <c r="N936" s="189" t="s">
        <v>42</v>
      </c>
      <c r="P936" s="153">
        <f t="shared" si="239"/>
        <v>0</v>
      </c>
      <c r="Q936" s="153">
        <v>0</v>
      </c>
      <c r="R936" s="153">
        <f t="shared" si="240"/>
        <v>0</v>
      </c>
      <c r="S936" s="153">
        <v>0</v>
      </c>
      <c r="T936" s="154">
        <f t="shared" si="241"/>
        <v>0</v>
      </c>
      <c r="AR936" s="155" t="s">
        <v>481</v>
      </c>
      <c r="AT936" s="155" t="s">
        <v>454</v>
      </c>
      <c r="AU936" s="155" t="s">
        <v>88</v>
      </c>
      <c r="AY936" s="16" t="s">
        <v>317</v>
      </c>
      <c r="BE936" s="156">
        <f t="shared" si="242"/>
        <v>0</v>
      </c>
      <c r="BF936" s="156">
        <f t="shared" si="243"/>
        <v>0</v>
      </c>
      <c r="BG936" s="156">
        <f t="shared" si="244"/>
        <v>0</v>
      </c>
      <c r="BH936" s="156">
        <f t="shared" si="245"/>
        <v>0</v>
      </c>
      <c r="BI936" s="156">
        <f t="shared" si="246"/>
        <v>0</v>
      </c>
      <c r="BJ936" s="16" t="s">
        <v>88</v>
      </c>
      <c r="BK936" s="156">
        <f t="shared" si="247"/>
        <v>0</v>
      </c>
      <c r="BL936" s="16" t="s">
        <v>396</v>
      </c>
      <c r="BM936" s="155" t="s">
        <v>12383</v>
      </c>
    </row>
    <row r="937" spans="2:65" s="1" customFormat="1" ht="33" customHeight="1">
      <c r="B937" s="142"/>
      <c r="C937" s="143" t="s">
        <v>7417</v>
      </c>
      <c r="D937" s="143" t="s">
        <v>319</v>
      </c>
      <c r="E937" s="144" t="s">
        <v>12384</v>
      </c>
      <c r="F937" s="145" t="s">
        <v>12385</v>
      </c>
      <c r="G937" s="146" t="s">
        <v>7005</v>
      </c>
      <c r="H937" s="147">
        <v>1</v>
      </c>
      <c r="I937" s="148"/>
      <c r="J937" s="149">
        <f t="shared" si="238"/>
        <v>0</v>
      </c>
      <c r="K937" s="150"/>
      <c r="L937" s="31"/>
      <c r="M937" s="151" t="s">
        <v>1</v>
      </c>
      <c r="N937" s="152" t="s">
        <v>42</v>
      </c>
      <c r="P937" s="153">
        <f t="shared" si="239"/>
        <v>0</v>
      </c>
      <c r="Q937" s="153">
        <v>0</v>
      </c>
      <c r="R937" s="153">
        <f t="shared" si="240"/>
        <v>0</v>
      </c>
      <c r="S937" s="153">
        <v>0</v>
      </c>
      <c r="T937" s="154">
        <f t="shared" si="241"/>
        <v>0</v>
      </c>
      <c r="AR937" s="155" t="s">
        <v>396</v>
      </c>
      <c r="AT937" s="155" t="s">
        <v>319</v>
      </c>
      <c r="AU937" s="155" t="s">
        <v>88</v>
      </c>
      <c r="AY937" s="16" t="s">
        <v>317</v>
      </c>
      <c r="BE937" s="156">
        <f t="shared" si="242"/>
        <v>0</v>
      </c>
      <c r="BF937" s="156">
        <f t="shared" si="243"/>
        <v>0</v>
      </c>
      <c r="BG937" s="156">
        <f t="shared" si="244"/>
        <v>0</v>
      </c>
      <c r="BH937" s="156">
        <f t="shared" si="245"/>
        <v>0</v>
      </c>
      <c r="BI937" s="156">
        <f t="shared" si="246"/>
        <v>0</v>
      </c>
      <c r="BJ937" s="16" t="s">
        <v>88</v>
      </c>
      <c r="BK937" s="156">
        <f t="shared" si="247"/>
        <v>0</v>
      </c>
      <c r="BL937" s="16" t="s">
        <v>396</v>
      </c>
      <c r="BM937" s="155" t="s">
        <v>12386</v>
      </c>
    </row>
    <row r="938" spans="2:65" s="11" customFormat="1" ht="22.75" customHeight="1">
      <c r="B938" s="130"/>
      <c r="D938" s="131" t="s">
        <v>75</v>
      </c>
      <c r="E938" s="140" t="s">
        <v>12387</v>
      </c>
      <c r="F938" s="140" t="s">
        <v>12388</v>
      </c>
      <c r="I938" s="133"/>
      <c r="J938" s="141">
        <f>BK938</f>
        <v>0</v>
      </c>
      <c r="L938" s="130"/>
      <c r="M938" s="135"/>
      <c r="P938" s="136">
        <f>SUM(P939:P944)</f>
        <v>0</v>
      </c>
      <c r="R938" s="136">
        <f>SUM(R939:R944)</f>
        <v>0</v>
      </c>
      <c r="T938" s="137">
        <f>SUM(T939:T944)</f>
        <v>0</v>
      </c>
      <c r="AR938" s="131" t="s">
        <v>83</v>
      </c>
      <c r="AT938" s="138" t="s">
        <v>75</v>
      </c>
      <c r="AU938" s="138" t="s">
        <v>83</v>
      </c>
      <c r="AY938" s="131" t="s">
        <v>317</v>
      </c>
      <c r="BK938" s="139">
        <f>SUM(BK939:BK944)</f>
        <v>0</v>
      </c>
    </row>
    <row r="939" spans="2:65" s="1" customFormat="1" ht="24.15" customHeight="1">
      <c r="B939" s="142"/>
      <c r="C939" s="179" t="s">
        <v>7423</v>
      </c>
      <c r="D939" s="179" t="s">
        <v>454</v>
      </c>
      <c r="E939" s="180" t="s">
        <v>12389</v>
      </c>
      <c r="F939" s="181" t="s">
        <v>12390</v>
      </c>
      <c r="G939" s="182" t="s">
        <v>467</v>
      </c>
      <c r="H939" s="183">
        <v>1</v>
      </c>
      <c r="I939" s="184"/>
      <c r="J939" s="185">
        <f>ROUND(I939*H939,2)</f>
        <v>0</v>
      </c>
      <c r="K939" s="186"/>
      <c r="L939" s="187"/>
      <c r="M939" s="188" t="s">
        <v>1</v>
      </c>
      <c r="N939" s="189" t="s">
        <v>42</v>
      </c>
      <c r="P939" s="153">
        <f>O939*H939</f>
        <v>0</v>
      </c>
      <c r="Q939" s="153">
        <v>0</v>
      </c>
      <c r="R939" s="153">
        <f>Q939*H939</f>
        <v>0</v>
      </c>
      <c r="S939" s="153">
        <v>0</v>
      </c>
      <c r="T939" s="154">
        <f>S939*H939</f>
        <v>0</v>
      </c>
      <c r="AR939" s="155" t="s">
        <v>481</v>
      </c>
      <c r="AT939" s="155" t="s">
        <v>454</v>
      </c>
      <c r="AU939" s="155" t="s">
        <v>88</v>
      </c>
      <c r="AY939" s="16" t="s">
        <v>317</v>
      </c>
      <c r="BE939" s="156">
        <f>IF(N939="základná",J939,0)</f>
        <v>0</v>
      </c>
      <c r="BF939" s="156">
        <f>IF(N939="znížená",J939,0)</f>
        <v>0</v>
      </c>
      <c r="BG939" s="156">
        <f>IF(N939="zákl. prenesená",J939,0)</f>
        <v>0</v>
      </c>
      <c r="BH939" s="156">
        <f>IF(N939="zníž. prenesená",J939,0)</f>
        <v>0</v>
      </c>
      <c r="BI939" s="156">
        <f>IF(N939="nulová",J939,0)</f>
        <v>0</v>
      </c>
      <c r="BJ939" s="16" t="s">
        <v>88</v>
      </c>
      <c r="BK939" s="156">
        <f>ROUND(I939*H939,2)</f>
        <v>0</v>
      </c>
      <c r="BL939" s="16" t="s">
        <v>396</v>
      </c>
      <c r="BM939" s="155" t="s">
        <v>12391</v>
      </c>
    </row>
    <row r="940" spans="2:65" s="1" customFormat="1" ht="18">
      <c r="B940" s="31"/>
      <c r="D940" s="158" t="s">
        <v>597</v>
      </c>
      <c r="F940" s="195" t="s">
        <v>12392</v>
      </c>
      <c r="I940" s="196"/>
      <c r="L940" s="31"/>
      <c r="M940" s="197"/>
      <c r="T940" s="58"/>
      <c r="AT940" s="16" t="s">
        <v>597</v>
      </c>
      <c r="AU940" s="16" t="s">
        <v>88</v>
      </c>
    </row>
    <row r="941" spans="2:65" s="1" customFormat="1" ht="33" customHeight="1">
      <c r="B941" s="142"/>
      <c r="C941" s="179" t="s">
        <v>7430</v>
      </c>
      <c r="D941" s="179" t="s">
        <v>454</v>
      </c>
      <c r="E941" s="180" t="s">
        <v>12393</v>
      </c>
      <c r="F941" s="181" t="s">
        <v>12306</v>
      </c>
      <c r="G941" s="182" t="s">
        <v>10668</v>
      </c>
      <c r="H941" s="183">
        <v>8</v>
      </c>
      <c r="I941" s="184"/>
      <c r="J941" s="185">
        <f>ROUND(I941*H941,2)</f>
        <v>0</v>
      </c>
      <c r="K941" s="186"/>
      <c r="L941" s="187"/>
      <c r="M941" s="188" t="s">
        <v>1</v>
      </c>
      <c r="N941" s="189" t="s">
        <v>42</v>
      </c>
      <c r="P941" s="153">
        <f>O941*H941</f>
        <v>0</v>
      </c>
      <c r="Q941" s="153">
        <v>0</v>
      </c>
      <c r="R941" s="153">
        <f>Q941*H941</f>
        <v>0</v>
      </c>
      <c r="S941" s="153">
        <v>0</v>
      </c>
      <c r="T941" s="154">
        <f>S941*H941</f>
        <v>0</v>
      </c>
      <c r="AR941" s="155" t="s">
        <v>481</v>
      </c>
      <c r="AT941" s="155" t="s">
        <v>454</v>
      </c>
      <c r="AU941" s="155" t="s">
        <v>88</v>
      </c>
      <c r="AY941" s="16" t="s">
        <v>317</v>
      </c>
      <c r="BE941" s="156">
        <f>IF(N941="základná",J941,0)</f>
        <v>0</v>
      </c>
      <c r="BF941" s="156">
        <f>IF(N941="znížená",J941,0)</f>
        <v>0</v>
      </c>
      <c r="BG941" s="156">
        <f>IF(N941="zákl. prenesená",J941,0)</f>
        <v>0</v>
      </c>
      <c r="BH941" s="156">
        <f>IF(N941="zníž. prenesená",J941,0)</f>
        <v>0</v>
      </c>
      <c r="BI941" s="156">
        <f>IF(N941="nulová",J941,0)</f>
        <v>0</v>
      </c>
      <c r="BJ941" s="16" t="s">
        <v>88</v>
      </c>
      <c r="BK941" s="156">
        <f>ROUND(I941*H941,2)</f>
        <v>0</v>
      </c>
      <c r="BL941" s="16" t="s">
        <v>396</v>
      </c>
      <c r="BM941" s="155" t="s">
        <v>12394</v>
      </c>
    </row>
    <row r="942" spans="2:65" s="1" customFormat="1" ht="33" customHeight="1">
      <c r="B942" s="142"/>
      <c r="C942" s="179" t="s">
        <v>2791</v>
      </c>
      <c r="D942" s="179" t="s">
        <v>454</v>
      </c>
      <c r="E942" s="180" t="s">
        <v>12395</v>
      </c>
      <c r="F942" s="181" t="s">
        <v>12396</v>
      </c>
      <c r="G942" s="182" t="s">
        <v>10668</v>
      </c>
      <c r="H942" s="183">
        <v>4</v>
      </c>
      <c r="I942" s="184"/>
      <c r="J942" s="185">
        <f>ROUND(I942*H942,2)</f>
        <v>0</v>
      </c>
      <c r="K942" s="186"/>
      <c r="L942" s="187"/>
      <c r="M942" s="188" t="s">
        <v>1</v>
      </c>
      <c r="N942" s="189" t="s">
        <v>42</v>
      </c>
      <c r="P942" s="153">
        <f>O942*H942</f>
        <v>0</v>
      </c>
      <c r="Q942" s="153">
        <v>0</v>
      </c>
      <c r="R942" s="153">
        <f>Q942*H942</f>
        <v>0</v>
      </c>
      <c r="S942" s="153">
        <v>0</v>
      </c>
      <c r="T942" s="154">
        <f>S942*H942</f>
        <v>0</v>
      </c>
      <c r="AR942" s="155" t="s">
        <v>481</v>
      </c>
      <c r="AT942" s="155" t="s">
        <v>454</v>
      </c>
      <c r="AU942" s="155" t="s">
        <v>88</v>
      </c>
      <c r="AY942" s="16" t="s">
        <v>317</v>
      </c>
      <c r="BE942" s="156">
        <f>IF(N942="základná",J942,0)</f>
        <v>0</v>
      </c>
      <c r="BF942" s="156">
        <f>IF(N942="znížená",J942,0)</f>
        <v>0</v>
      </c>
      <c r="BG942" s="156">
        <f>IF(N942="zákl. prenesená",J942,0)</f>
        <v>0</v>
      </c>
      <c r="BH942" s="156">
        <f>IF(N942="zníž. prenesená",J942,0)</f>
        <v>0</v>
      </c>
      <c r="BI942" s="156">
        <f>IF(N942="nulová",J942,0)</f>
        <v>0</v>
      </c>
      <c r="BJ942" s="16" t="s">
        <v>88</v>
      </c>
      <c r="BK942" s="156">
        <f>ROUND(I942*H942,2)</f>
        <v>0</v>
      </c>
      <c r="BL942" s="16" t="s">
        <v>396</v>
      </c>
      <c r="BM942" s="155" t="s">
        <v>12397</v>
      </c>
    </row>
    <row r="943" spans="2:65" s="1" customFormat="1" ht="24.15" customHeight="1">
      <c r="B943" s="142"/>
      <c r="C943" s="179" t="s">
        <v>614</v>
      </c>
      <c r="D943" s="179" t="s">
        <v>454</v>
      </c>
      <c r="E943" s="180" t="s">
        <v>12217</v>
      </c>
      <c r="F943" s="181" t="s">
        <v>12218</v>
      </c>
      <c r="G943" s="182" t="s">
        <v>444</v>
      </c>
      <c r="H943" s="183">
        <v>1</v>
      </c>
      <c r="I943" s="184"/>
      <c r="J943" s="185">
        <f>ROUND(I943*H943,2)</f>
        <v>0</v>
      </c>
      <c r="K943" s="186"/>
      <c r="L943" s="187"/>
      <c r="M943" s="188" t="s">
        <v>1</v>
      </c>
      <c r="N943" s="189" t="s">
        <v>42</v>
      </c>
      <c r="P943" s="153">
        <f>O943*H943</f>
        <v>0</v>
      </c>
      <c r="Q943" s="153">
        <v>0</v>
      </c>
      <c r="R943" s="153">
        <f>Q943*H943</f>
        <v>0</v>
      </c>
      <c r="S943" s="153">
        <v>0</v>
      </c>
      <c r="T943" s="154">
        <f>S943*H943</f>
        <v>0</v>
      </c>
      <c r="AR943" s="155" t="s">
        <v>481</v>
      </c>
      <c r="AT943" s="155" t="s">
        <v>454</v>
      </c>
      <c r="AU943" s="155" t="s">
        <v>88</v>
      </c>
      <c r="AY943" s="16" t="s">
        <v>317</v>
      </c>
      <c r="BE943" s="156">
        <f>IF(N943="základná",J943,0)</f>
        <v>0</v>
      </c>
      <c r="BF943" s="156">
        <f>IF(N943="znížená",J943,0)</f>
        <v>0</v>
      </c>
      <c r="BG943" s="156">
        <f>IF(N943="zákl. prenesená",J943,0)</f>
        <v>0</v>
      </c>
      <c r="BH943" s="156">
        <f>IF(N943="zníž. prenesená",J943,0)</f>
        <v>0</v>
      </c>
      <c r="BI943" s="156">
        <f>IF(N943="nulová",J943,0)</f>
        <v>0</v>
      </c>
      <c r="BJ943" s="16" t="s">
        <v>88</v>
      </c>
      <c r="BK943" s="156">
        <f>ROUND(I943*H943,2)</f>
        <v>0</v>
      </c>
      <c r="BL943" s="16" t="s">
        <v>396</v>
      </c>
      <c r="BM943" s="155" t="s">
        <v>12398</v>
      </c>
    </row>
    <row r="944" spans="2:65" s="1" customFormat="1" ht="33" customHeight="1">
      <c r="B944" s="142"/>
      <c r="C944" s="143" t="s">
        <v>7442</v>
      </c>
      <c r="D944" s="143" t="s">
        <v>319</v>
      </c>
      <c r="E944" s="144" t="s">
        <v>12399</v>
      </c>
      <c r="F944" s="145" t="s">
        <v>12400</v>
      </c>
      <c r="G944" s="146" t="s">
        <v>7005</v>
      </c>
      <c r="H944" s="147">
        <v>1</v>
      </c>
      <c r="I944" s="148"/>
      <c r="J944" s="149">
        <f>ROUND(I944*H944,2)</f>
        <v>0</v>
      </c>
      <c r="K944" s="150"/>
      <c r="L944" s="31"/>
      <c r="M944" s="151" t="s">
        <v>1</v>
      </c>
      <c r="N944" s="152" t="s">
        <v>42</v>
      </c>
      <c r="P944" s="153">
        <f>O944*H944</f>
        <v>0</v>
      </c>
      <c r="Q944" s="153">
        <v>0</v>
      </c>
      <c r="R944" s="153">
        <f>Q944*H944</f>
        <v>0</v>
      </c>
      <c r="S944" s="153">
        <v>0</v>
      </c>
      <c r="T944" s="154">
        <f>S944*H944</f>
        <v>0</v>
      </c>
      <c r="AR944" s="155" t="s">
        <v>396</v>
      </c>
      <c r="AT944" s="155" t="s">
        <v>319</v>
      </c>
      <c r="AU944" s="155" t="s">
        <v>88</v>
      </c>
      <c r="AY944" s="16" t="s">
        <v>317</v>
      </c>
      <c r="BE944" s="156">
        <f>IF(N944="základná",J944,0)</f>
        <v>0</v>
      </c>
      <c r="BF944" s="156">
        <f>IF(N944="znížená",J944,0)</f>
        <v>0</v>
      </c>
      <c r="BG944" s="156">
        <f>IF(N944="zákl. prenesená",J944,0)</f>
        <v>0</v>
      </c>
      <c r="BH944" s="156">
        <f>IF(N944="zníž. prenesená",J944,0)</f>
        <v>0</v>
      </c>
      <c r="BI944" s="156">
        <f>IF(N944="nulová",J944,0)</f>
        <v>0</v>
      </c>
      <c r="BJ944" s="16" t="s">
        <v>88</v>
      </c>
      <c r="BK944" s="156">
        <f>ROUND(I944*H944,2)</f>
        <v>0</v>
      </c>
      <c r="BL944" s="16" t="s">
        <v>396</v>
      </c>
      <c r="BM944" s="155" t="s">
        <v>12401</v>
      </c>
    </row>
    <row r="945" spans="2:65" s="11" customFormat="1" ht="22.75" customHeight="1">
      <c r="B945" s="130"/>
      <c r="D945" s="131" t="s">
        <v>75</v>
      </c>
      <c r="E945" s="140" t="s">
        <v>12402</v>
      </c>
      <c r="F945" s="140" t="s">
        <v>12403</v>
      </c>
      <c r="I945" s="133"/>
      <c r="J945" s="141">
        <f>BK945</f>
        <v>0</v>
      </c>
      <c r="L945" s="130"/>
      <c r="M945" s="135"/>
      <c r="P945" s="136">
        <f>SUM(P946:P950)</f>
        <v>0</v>
      </c>
      <c r="R945" s="136">
        <f>SUM(R946:R950)</f>
        <v>0</v>
      </c>
      <c r="T945" s="137">
        <f>SUM(T946:T950)</f>
        <v>0</v>
      </c>
      <c r="AR945" s="131" t="s">
        <v>83</v>
      </c>
      <c r="AT945" s="138" t="s">
        <v>75</v>
      </c>
      <c r="AU945" s="138" t="s">
        <v>83</v>
      </c>
      <c r="AY945" s="131" t="s">
        <v>317</v>
      </c>
      <c r="BK945" s="139">
        <f>SUM(BK946:BK950)</f>
        <v>0</v>
      </c>
    </row>
    <row r="946" spans="2:65" s="1" customFormat="1" ht="24.15" customHeight="1">
      <c r="B946" s="142"/>
      <c r="C946" s="179" t="s">
        <v>2818</v>
      </c>
      <c r="D946" s="179" t="s">
        <v>454</v>
      </c>
      <c r="E946" s="180" t="s">
        <v>12353</v>
      </c>
      <c r="F946" s="181" t="s">
        <v>12354</v>
      </c>
      <c r="G946" s="182" t="s">
        <v>467</v>
      </c>
      <c r="H946" s="183">
        <v>1</v>
      </c>
      <c r="I946" s="184"/>
      <c r="J946" s="185">
        <f>ROUND(I946*H946,2)</f>
        <v>0</v>
      </c>
      <c r="K946" s="186"/>
      <c r="L946" s="187"/>
      <c r="M946" s="188" t="s">
        <v>1</v>
      </c>
      <c r="N946" s="189" t="s">
        <v>42</v>
      </c>
      <c r="P946" s="153">
        <f>O946*H946</f>
        <v>0</v>
      </c>
      <c r="Q946" s="153">
        <v>0</v>
      </c>
      <c r="R946" s="153">
        <f>Q946*H946</f>
        <v>0</v>
      </c>
      <c r="S946" s="153">
        <v>0</v>
      </c>
      <c r="T946" s="154">
        <f>S946*H946</f>
        <v>0</v>
      </c>
      <c r="AR946" s="155" t="s">
        <v>481</v>
      </c>
      <c r="AT946" s="155" t="s">
        <v>454</v>
      </c>
      <c r="AU946" s="155" t="s">
        <v>88</v>
      </c>
      <c r="AY946" s="16" t="s">
        <v>317</v>
      </c>
      <c r="BE946" s="156">
        <f>IF(N946="základná",J946,0)</f>
        <v>0</v>
      </c>
      <c r="BF946" s="156">
        <f>IF(N946="znížená",J946,0)</f>
        <v>0</v>
      </c>
      <c r="BG946" s="156">
        <f>IF(N946="zákl. prenesená",J946,0)</f>
        <v>0</v>
      </c>
      <c r="BH946" s="156">
        <f>IF(N946="zníž. prenesená",J946,0)</f>
        <v>0</v>
      </c>
      <c r="BI946" s="156">
        <f>IF(N946="nulová",J946,0)</f>
        <v>0</v>
      </c>
      <c r="BJ946" s="16" t="s">
        <v>88</v>
      </c>
      <c r="BK946" s="156">
        <f>ROUND(I946*H946,2)</f>
        <v>0</v>
      </c>
      <c r="BL946" s="16" t="s">
        <v>396</v>
      </c>
      <c r="BM946" s="155" t="s">
        <v>12404</v>
      </c>
    </row>
    <row r="947" spans="2:65" s="1" customFormat="1" ht="27">
      <c r="B947" s="31"/>
      <c r="D947" s="158" t="s">
        <v>597</v>
      </c>
      <c r="F947" s="195" t="s">
        <v>12405</v>
      </c>
      <c r="I947" s="196"/>
      <c r="L947" s="31"/>
      <c r="M947" s="197"/>
      <c r="T947" s="58"/>
      <c r="AT947" s="16" t="s">
        <v>597</v>
      </c>
      <c r="AU947" s="16" t="s">
        <v>88</v>
      </c>
    </row>
    <row r="948" spans="2:65" s="1" customFormat="1" ht="33" customHeight="1">
      <c r="B948" s="142"/>
      <c r="C948" s="179" t="s">
        <v>7459</v>
      </c>
      <c r="D948" s="179" t="s">
        <v>454</v>
      </c>
      <c r="E948" s="180" t="s">
        <v>12406</v>
      </c>
      <c r="F948" s="181" t="s">
        <v>12407</v>
      </c>
      <c r="G948" s="182" t="s">
        <v>10668</v>
      </c>
      <c r="H948" s="183">
        <v>4</v>
      </c>
      <c r="I948" s="184"/>
      <c r="J948" s="185">
        <f>ROUND(I948*H948,2)</f>
        <v>0</v>
      </c>
      <c r="K948" s="186"/>
      <c r="L948" s="187"/>
      <c r="M948" s="188" t="s">
        <v>1</v>
      </c>
      <c r="N948" s="189" t="s">
        <v>42</v>
      </c>
      <c r="P948" s="153">
        <f>O948*H948</f>
        <v>0</v>
      </c>
      <c r="Q948" s="153">
        <v>0</v>
      </c>
      <c r="R948" s="153">
        <f>Q948*H948</f>
        <v>0</v>
      </c>
      <c r="S948" s="153">
        <v>0</v>
      </c>
      <c r="T948" s="154">
        <f>S948*H948</f>
        <v>0</v>
      </c>
      <c r="AR948" s="155" t="s">
        <v>481</v>
      </c>
      <c r="AT948" s="155" t="s">
        <v>454</v>
      </c>
      <c r="AU948" s="155" t="s">
        <v>88</v>
      </c>
      <c r="AY948" s="16" t="s">
        <v>317</v>
      </c>
      <c r="BE948" s="156">
        <f>IF(N948="základná",J948,0)</f>
        <v>0</v>
      </c>
      <c r="BF948" s="156">
        <f>IF(N948="znížená",J948,0)</f>
        <v>0</v>
      </c>
      <c r="BG948" s="156">
        <f>IF(N948="zákl. prenesená",J948,0)</f>
        <v>0</v>
      </c>
      <c r="BH948" s="156">
        <f>IF(N948="zníž. prenesená",J948,0)</f>
        <v>0</v>
      </c>
      <c r="BI948" s="156">
        <f>IF(N948="nulová",J948,0)</f>
        <v>0</v>
      </c>
      <c r="BJ948" s="16" t="s">
        <v>88</v>
      </c>
      <c r="BK948" s="156">
        <f>ROUND(I948*H948,2)</f>
        <v>0</v>
      </c>
      <c r="BL948" s="16" t="s">
        <v>396</v>
      </c>
      <c r="BM948" s="155" t="s">
        <v>12408</v>
      </c>
    </row>
    <row r="949" spans="2:65" s="1" customFormat="1" ht="24.15" customHeight="1">
      <c r="B949" s="142"/>
      <c r="C949" s="179" t="s">
        <v>7464</v>
      </c>
      <c r="D949" s="179" t="s">
        <v>454</v>
      </c>
      <c r="E949" s="180" t="s">
        <v>12217</v>
      </c>
      <c r="F949" s="181" t="s">
        <v>12218</v>
      </c>
      <c r="G949" s="182" t="s">
        <v>444</v>
      </c>
      <c r="H949" s="183">
        <v>2</v>
      </c>
      <c r="I949" s="184"/>
      <c r="J949" s="185">
        <f>ROUND(I949*H949,2)</f>
        <v>0</v>
      </c>
      <c r="K949" s="186"/>
      <c r="L949" s="187"/>
      <c r="M949" s="188" t="s">
        <v>1</v>
      </c>
      <c r="N949" s="189" t="s">
        <v>42</v>
      </c>
      <c r="P949" s="153">
        <f>O949*H949</f>
        <v>0</v>
      </c>
      <c r="Q949" s="153">
        <v>0</v>
      </c>
      <c r="R949" s="153">
        <f>Q949*H949</f>
        <v>0</v>
      </c>
      <c r="S949" s="153">
        <v>0</v>
      </c>
      <c r="T949" s="154">
        <f>S949*H949</f>
        <v>0</v>
      </c>
      <c r="AR949" s="155" t="s">
        <v>481</v>
      </c>
      <c r="AT949" s="155" t="s">
        <v>454</v>
      </c>
      <c r="AU949" s="155" t="s">
        <v>88</v>
      </c>
      <c r="AY949" s="16" t="s">
        <v>317</v>
      </c>
      <c r="BE949" s="156">
        <f>IF(N949="základná",J949,0)</f>
        <v>0</v>
      </c>
      <c r="BF949" s="156">
        <f>IF(N949="znížená",J949,0)</f>
        <v>0</v>
      </c>
      <c r="BG949" s="156">
        <f>IF(N949="zákl. prenesená",J949,0)</f>
        <v>0</v>
      </c>
      <c r="BH949" s="156">
        <f>IF(N949="zníž. prenesená",J949,0)</f>
        <v>0</v>
      </c>
      <c r="BI949" s="156">
        <f>IF(N949="nulová",J949,0)</f>
        <v>0</v>
      </c>
      <c r="BJ949" s="16" t="s">
        <v>88</v>
      </c>
      <c r="BK949" s="156">
        <f>ROUND(I949*H949,2)</f>
        <v>0</v>
      </c>
      <c r="BL949" s="16" t="s">
        <v>396</v>
      </c>
      <c r="BM949" s="155" t="s">
        <v>12409</v>
      </c>
    </row>
    <row r="950" spans="2:65" s="1" customFormat="1" ht="33" customHeight="1">
      <c r="B950" s="142"/>
      <c r="C950" s="143" t="s">
        <v>7470</v>
      </c>
      <c r="D950" s="143" t="s">
        <v>319</v>
      </c>
      <c r="E950" s="144" t="s">
        <v>12410</v>
      </c>
      <c r="F950" s="145" t="s">
        <v>12411</v>
      </c>
      <c r="G950" s="146" t="s">
        <v>7005</v>
      </c>
      <c r="H950" s="147">
        <v>1</v>
      </c>
      <c r="I950" s="148"/>
      <c r="J950" s="149">
        <f>ROUND(I950*H950,2)</f>
        <v>0</v>
      </c>
      <c r="K950" s="150"/>
      <c r="L950" s="31"/>
      <c r="M950" s="151" t="s">
        <v>1</v>
      </c>
      <c r="N950" s="152" t="s">
        <v>42</v>
      </c>
      <c r="P950" s="153">
        <f>O950*H950</f>
        <v>0</v>
      </c>
      <c r="Q950" s="153">
        <v>0</v>
      </c>
      <c r="R950" s="153">
        <f>Q950*H950</f>
        <v>0</v>
      </c>
      <c r="S950" s="153">
        <v>0</v>
      </c>
      <c r="T950" s="154">
        <f>S950*H950</f>
        <v>0</v>
      </c>
      <c r="AR950" s="155" t="s">
        <v>396</v>
      </c>
      <c r="AT950" s="155" t="s">
        <v>319</v>
      </c>
      <c r="AU950" s="155" t="s">
        <v>88</v>
      </c>
      <c r="AY950" s="16" t="s">
        <v>317</v>
      </c>
      <c r="BE950" s="156">
        <f>IF(N950="základná",J950,0)</f>
        <v>0</v>
      </c>
      <c r="BF950" s="156">
        <f>IF(N950="znížená",J950,0)</f>
        <v>0</v>
      </c>
      <c r="BG950" s="156">
        <f>IF(N950="zákl. prenesená",J950,0)</f>
        <v>0</v>
      </c>
      <c r="BH950" s="156">
        <f>IF(N950="zníž. prenesená",J950,0)</f>
        <v>0</v>
      </c>
      <c r="BI950" s="156">
        <f>IF(N950="nulová",J950,0)</f>
        <v>0</v>
      </c>
      <c r="BJ950" s="16" t="s">
        <v>88</v>
      </c>
      <c r="BK950" s="156">
        <f>ROUND(I950*H950,2)</f>
        <v>0</v>
      </c>
      <c r="BL950" s="16" t="s">
        <v>396</v>
      </c>
      <c r="BM950" s="155" t="s">
        <v>12412</v>
      </c>
    </row>
    <row r="951" spans="2:65" s="11" customFormat="1" ht="22.75" customHeight="1">
      <c r="B951" s="130"/>
      <c r="D951" s="131" t="s">
        <v>75</v>
      </c>
      <c r="E951" s="140" t="s">
        <v>12413</v>
      </c>
      <c r="F951" s="140" t="s">
        <v>12414</v>
      </c>
      <c r="I951" s="133"/>
      <c r="J951" s="141">
        <f>BK951</f>
        <v>0</v>
      </c>
      <c r="L951" s="130"/>
      <c r="M951" s="135"/>
      <c r="P951" s="136">
        <f>SUM(P952:P955)</f>
        <v>0</v>
      </c>
      <c r="R951" s="136">
        <f>SUM(R952:R955)</f>
        <v>0</v>
      </c>
      <c r="T951" s="137">
        <f>SUM(T952:T955)</f>
        <v>0</v>
      </c>
      <c r="AR951" s="131" t="s">
        <v>83</v>
      </c>
      <c r="AT951" s="138" t="s">
        <v>75</v>
      </c>
      <c r="AU951" s="138" t="s">
        <v>83</v>
      </c>
      <c r="AY951" s="131" t="s">
        <v>317</v>
      </c>
      <c r="BK951" s="139">
        <f>SUM(BK952:BK955)</f>
        <v>0</v>
      </c>
    </row>
    <row r="952" spans="2:65" s="1" customFormat="1" ht="21.75" customHeight="1">
      <c r="B952" s="142"/>
      <c r="C952" s="179" t="s">
        <v>7484</v>
      </c>
      <c r="D952" s="179" t="s">
        <v>454</v>
      </c>
      <c r="E952" s="180" t="s">
        <v>12415</v>
      </c>
      <c r="F952" s="181" t="s">
        <v>12416</v>
      </c>
      <c r="G952" s="182" t="s">
        <v>467</v>
      </c>
      <c r="H952" s="183">
        <v>1</v>
      </c>
      <c r="I952" s="184"/>
      <c r="J952" s="185">
        <f>ROUND(I952*H952,2)</f>
        <v>0</v>
      </c>
      <c r="K952" s="186"/>
      <c r="L952" s="187"/>
      <c r="M952" s="188" t="s">
        <v>1</v>
      </c>
      <c r="N952" s="189" t="s">
        <v>42</v>
      </c>
      <c r="P952" s="153">
        <f>O952*H952</f>
        <v>0</v>
      </c>
      <c r="Q952" s="153">
        <v>0</v>
      </c>
      <c r="R952" s="153">
        <f>Q952*H952</f>
        <v>0</v>
      </c>
      <c r="S952" s="153">
        <v>0</v>
      </c>
      <c r="T952" s="154">
        <f>S952*H952</f>
        <v>0</v>
      </c>
      <c r="AR952" s="155" t="s">
        <v>481</v>
      </c>
      <c r="AT952" s="155" t="s">
        <v>454</v>
      </c>
      <c r="AU952" s="155" t="s">
        <v>88</v>
      </c>
      <c r="AY952" s="16" t="s">
        <v>317</v>
      </c>
      <c r="BE952" s="156">
        <f>IF(N952="základná",J952,0)</f>
        <v>0</v>
      </c>
      <c r="BF952" s="156">
        <f>IF(N952="znížená",J952,0)</f>
        <v>0</v>
      </c>
      <c r="BG952" s="156">
        <f>IF(N952="zákl. prenesená",J952,0)</f>
        <v>0</v>
      </c>
      <c r="BH952" s="156">
        <f>IF(N952="zníž. prenesená",J952,0)</f>
        <v>0</v>
      </c>
      <c r="BI952" s="156">
        <f>IF(N952="nulová",J952,0)</f>
        <v>0</v>
      </c>
      <c r="BJ952" s="16" t="s">
        <v>88</v>
      </c>
      <c r="BK952" s="156">
        <f>ROUND(I952*H952,2)</f>
        <v>0</v>
      </c>
      <c r="BL952" s="16" t="s">
        <v>396</v>
      </c>
      <c r="BM952" s="155" t="s">
        <v>12417</v>
      </c>
    </row>
    <row r="953" spans="2:65" s="1" customFormat="1" ht="24.15" customHeight="1">
      <c r="B953" s="142"/>
      <c r="C953" s="179" t="s">
        <v>7489</v>
      </c>
      <c r="D953" s="179" t="s">
        <v>454</v>
      </c>
      <c r="E953" s="180" t="s">
        <v>12418</v>
      </c>
      <c r="F953" s="181" t="s">
        <v>12419</v>
      </c>
      <c r="G953" s="182" t="s">
        <v>467</v>
      </c>
      <c r="H953" s="183">
        <v>2</v>
      </c>
      <c r="I953" s="184"/>
      <c r="J953" s="185">
        <f>ROUND(I953*H953,2)</f>
        <v>0</v>
      </c>
      <c r="K953" s="186"/>
      <c r="L953" s="187"/>
      <c r="M953" s="188" t="s">
        <v>1</v>
      </c>
      <c r="N953" s="189" t="s">
        <v>42</v>
      </c>
      <c r="P953" s="153">
        <f>O953*H953</f>
        <v>0</v>
      </c>
      <c r="Q953" s="153">
        <v>0</v>
      </c>
      <c r="R953" s="153">
        <f>Q953*H953</f>
        <v>0</v>
      </c>
      <c r="S953" s="153">
        <v>0</v>
      </c>
      <c r="T953" s="154">
        <f>S953*H953</f>
        <v>0</v>
      </c>
      <c r="AR953" s="155" t="s">
        <v>481</v>
      </c>
      <c r="AT953" s="155" t="s">
        <v>454</v>
      </c>
      <c r="AU953" s="155" t="s">
        <v>88</v>
      </c>
      <c r="AY953" s="16" t="s">
        <v>317</v>
      </c>
      <c r="BE953" s="156">
        <f>IF(N953="základná",J953,0)</f>
        <v>0</v>
      </c>
      <c r="BF953" s="156">
        <f>IF(N953="znížená",J953,0)</f>
        <v>0</v>
      </c>
      <c r="BG953" s="156">
        <f>IF(N953="zákl. prenesená",J953,0)</f>
        <v>0</v>
      </c>
      <c r="BH953" s="156">
        <f>IF(N953="zníž. prenesená",J953,0)</f>
        <v>0</v>
      </c>
      <c r="BI953" s="156">
        <f>IF(N953="nulová",J953,0)</f>
        <v>0</v>
      </c>
      <c r="BJ953" s="16" t="s">
        <v>88</v>
      </c>
      <c r="BK953" s="156">
        <f>ROUND(I953*H953,2)</f>
        <v>0</v>
      </c>
      <c r="BL953" s="16" t="s">
        <v>396</v>
      </c>
      <c r="BM953" s="155" t="s">
        <v>12420</v>
      </c>
    </row>
    <row r="954" spans="2:65" s="1" customFormat="1" ht="16.5" customHeight="1">
      <c r="B954" s="142"/>
      <c r="C954" s="179" t="s">
        <v>7503</v>
      </c>
      <c r="D954" s="179" t="s">
        <v>454</v>
      </c>
      <c r="E954" s="180" t="s">
        <v>12421</v>
      </c>
      <c r="F954" s="181" t="s">
        <v>11188</v>
      </c>
      <c r="G954" s="182" t="s">
        <v>467</v>
      </c>
      <c r="H954" s="183">
        <v>1</v>
      </c>
      <c r="I954" s="184"/>
      <c r="J954" s="185">
        <f>ROUND(I954*H954,2)</f>
        <v>0</v>
      </c>
      <c r="K954" s="186"/>
      <c r="L954" s="187"/>
      <c r="M954" s="188" t="s">
        <v>1</v>
      </c>
      <c r="N954" s="189" t="s">
        <v>42</v>
      </c>
      <c r="P954" s="153">
        <f>O954*H954</f>
        <v>0</v>
      </c>
      <c r="Q954" s="153">
        <v>0</v>
      </c>
      <c r="R954" s="153">
        <f>Q954*H954</f>
        <v>0</v>
      </c>
      <c r="S954" s="153">
        <v>0</v>
      </c>
      <c r="T954" s="154">
        <f>S954*H954</f>
        <v>0</v>
      </c>
      <c r="AR954" s="155" t="s">
        <v>481</v>
      </c>
      <c r="AT954" s="155" t="s">
        <v>454</v>
      </c>
      <c r="AU954" s="155" t="s">
        <v>88</v>
      </c>
      <c r="AY954" s="16" t="s">
        <v>317</v>
      </c>
      <c r="BE954" s="156">
        <f>IF(N954="základná",J954,0)</f>
        <v>0</v>
      </c>
      <c r="BF954" s="156">
        <f>IF(N954="znížená",J954,0)</f>
        <v>0</v>
      </c>
      <c r="BG954" s="156">
        <f>IF(N954="zákl. prenesená",J954,0)</f>
        <v>0</v>
      </c>
      <c r="BH954" s="156">
        <f>IF(N954="zníž. prenesená",J954,0)</f>
        <v>0</v>
      </c>
      <c r="BI954" s="156">
        <f>IF(N954="nulová",J954,0)</f>
        <v>0</v>
      </c>
      <c r="BJ954" s="16" t="s">
        <v>88</v>
      </c>
      <c r="BK954" s="156">
        <f>ROUND(I954*H954,2)</f>
        <v>0</v>
      </c>
      <c r="BL954" s="16" t="s">
        <v>396</v>
      </c>
      <c r="BM954" s="155" t="s">
        <v>12422</v>
      </c>
    </row>
    <row r="955" spans="2:65" s="1" customFormat="1" ht="21.75" customHeight="1">
      <c r="B955" s="142"/>
      <c r="C955" s="143" t="s">
        <v>7508</v>
      </c>
      <c r="D955" s="143" t="s">
        <v>319</v>
      </c>
      <c r="E955" s="144" t="s">
        <v>12423</v>
      </c>
      <c r="F955" s="145" t="s">
        <v>12424</v>
      </c>
      <c r="G955" s="146" t="s">
        <v>7005</v>
      </c>
      <c r="H955" s="147">
        <v>1</v>
      </c>
      <c r="I955" s="148"/>
      <c r="J955" s="149">
        <f>ROUND(I955*H955,2)</f>
        <v>0</v>
      </c>
      <c r="K955" s="150"/>
      <c r="L955" s="31"/>
      <c r="M955" s="151" t="s">
        <v>1</v>
      </c>
      <c r="N955" s="152" t="s">
        <v>42</v>
      </c>
      <c r="P955" s="153">
        <f>O955*H955</f>
        <v>0</v>
      </c>
      <c r="Q955" s="153">
        <v>0</v>
      </c>
      <c r="R955" s="153">
        <f>Q955*H955</f>
        <v>0</v>
      </c>
      <c r="S955" s="153">
        <v>0</v>
      </c>
      <c r="T955" s="154">
        <f>S955*H955</f>
        <v>0</v>
      </c>
      <c r="AR955" s="155" t="s">
        <v>396</v>
      </c>
      <c r="AT955" s="155" t="s">
        <v>319</v>
      </c>
      <c r="AU955" s="155" t="s">
        <v>88</v>
      </c>
      <c r="AY955" s="16" t="s">
        <v>317</v>
      </c>
      <c r="BE955" s="156">
        <f>IF(N955="základná",J955,0)</f>
        <v>0</v>
      </c>
      <c r="BF955" s="156">
        <f>IF(N955="znížená",J955,0)</f>
        <v>0</v>
      </c>
      <c r="BG955" s="156">
        <f>IF(N955="zákl. prenesená",J955,0)</f>
        <v>0</v>
      </c>
      <c r="BH955" s="156">
        <f>IF(N955="zníž. prenesená",J955,0)</f>
        <v>0</v>
      </c>
      <c r="BI955" s="156">
        <f>IF(N955="nulová",J955,0)</f>
        <v>0</v>
      </c>
      <c r="BJ955" s="16" t="s">
        <v>88</v>
      </c>
      <c r="BK955" s="156">
        <f>ROUND(I955*H955,2)</f>
        <v>0</v>
      </c>
      <c r="BL955" s="16" t="s">
        <v>396</v>
      </c>
      <c r="BM955" s="155" t="s">
        <v>12425</v>
      </c>
    </row>
    <row r="956" spans="2:65" s="11" customFormat="1" ht="22.75" customHeight="1">
      <c r="B956" s="130"/>
      <c r="D956" s="131" t="s">
        <v>75</v>
      </c>
      <c r="E956" s="140" t="s">
        <v>12426</v>
      </c>
      <c r="F956" s="140" t="s">
        <v>12427</v>
      </c>
      <c r="I956" s="133"/>
      <c r="J956" s="141">
        <f>BK956</f>
        <v>0</v>
      </c>
      <c r="L956" s="130"/>
      <c r="M956" s="135"/>
      <c r="P956" s="136">
        <f>SUM(P957:P963)</f>
        <v>0</v>
      </c>
      <c r="R956" s="136">
        <f>SUM(R957:R963)</f>
        <v>0</v>
      </c>
      <c r="T956" s="137">
        <f>SUM(T957:T963)</f>
        <v>0</v>
      </c>
      <c r="AR956" s="131" t="s">
        <v>83</v>
      </c>
      <c r="AT956" s="138" t="s">
        <v>75</v>
      </c>
      <c r="AU956" s="138" t="s">
        <v>83</v>
      </c>
      <c r="AY956" s="131" t="s">
        <v>317</v>
      </c>
      <c r="BK956" s="139">
        <f>SUM(BK957:BK963)</f>
        <v>0</v>
      </c>
    </row>
    <row r="957" spans="2:65" s="1" customFormat="1" ht="24.15" customHeight="1">
      <c r="B957" s="142"/>
      <c r="C957" s="179" t="s">
        <v>630</v>
      </c>
      <c r="D957" s="179" t="s">
        <v>454</v>
      </c>
      <c r="E957" s="180" t="s">
        <v>12428</v>
      </c>
      <c r="F957" s="181" t="s">
        <v>12429</v>
      </c>
      <c r="G957" s="182" t="s">
        <v>467</v>
      </c>
      <c r="H957" s="183">
        <v>1</v>
      </c>
      <c r="I957" s="184"/>
      <c r="J957" s="185">
        <f t="shared" ref="J957:J963" si="248">ROUND(I957*H957,2)</f>
        <v>0</v>
      </c>
      <c r="K957" s="186"/>
      <c r="L957" s="187"/>
      <c r="M957" s="188" t="s">
        <v>1</v>
      </c>
      <c r="N957" s="189" t="s">
        <v>42</v>
      </c>
      <c r="P957" s="153">
        <f t="shared" ref="P957:P963" si="249">O957*H957</f>
        <v>0</v>
      </c>
      <c r="Q957" s="153">
        <v>0</v>
      </c>
      <c r="R957" s="153">
        <f t="shared" ref="R957:R963" si="250">Q957*H957</f>
        <v>0</v>
      </c>
      <c r="S957" s="153">
        <v>0</v>
      </c>
      <c r="T957" s="154">
        <f t="shared" ref="T957:T963" si="251">S957*H957</f>
        <v>0</v>
      </c>
      <c r="AR957" s="155" t="s">
        <v>481</v>
      </c>
      <c r="AT957" s="155" t="s">
        <v>454</v>
      </c>
      <c r="AU957" s="155" t="s">
        <v>88</v>
      </c>
      <c r="AY957" s="16" t="s">
        <v>317</v>
      </c>
      <c r="BE957" s="156">
        <f t="shared" ref="BE957:BE963" si="252">IF(N957="základná",J957,0)</f>
        <v>0</v>
      </c>
      <c r="BF957" s="156">
        <f t="shared" ref="BF957:BF963" si="253">IF(N957="znížená",J957,0)</f>
        <v>0</v>
      </c>
      <c r="BG957" s="156">
        <f t="shared" ref="BG957:BG963" si="254">IF(N957="zákl. prenesená",J957,0)</f>
        <v>0</v>
      </c>
      <c r="BH957" s="156">
        <f t="shared" ref="BH957:BH963" si="255">IF(N957="zníž. prenesená",J957,0)</f>
        <v>0</v>
      </c>
      <c r="BI957" s="156">
        <f t="shared" ref="BI957:BI963" si="256">IF(N957="nulová",J957,0)</f>
        <v>0</v>
      </c>
      <c r="BJ957" s="16" t="s">
        <v>88</v>
      </c>
      <c r="BK957" s="156">
        <f t="shared" ref="BK957:BK963" si="257">ROUND(I957*H957,2)</f>
        <v>0</v>
      </c>
      <c r="BL957" s="16" t="s">
        <v>396</v>
      </c>
      <c r="BM957" s="155" t="s">
        <v>12430</v>
      </c>
    </row>
    <row r="958" spans="2:65" s="1" customFormat="1" ht="33" customHeight="1">
      <c r="B958" s="142"/>
      <c r="C958" s="179" t="s">
        <v>643</v>
      </c>
      <c r="D958" s="179" t="s">
        <v>454</v>
      </c>
      <c r="E958" s="180" t="s">
        <v>12431</v>
      </c>
      <c r="F958" s="181" t="s">
        <v>12215</v>
      </c>
      <c r="G958" s="182" t="s">
        <v>10668</v>
      </c>
      <c r="H958" s="183">
        <v>15</v>
      </c>
      <c r="I958" s="184"/>
      <c r="J958" s="185">
        <f t="shared" si="248"/>
        <v>0</v>
      </c>
      <c r="K958" s="186"/>
      <c r="L958" s="187"/>
      <c r="M958" s="188" t="s">
        <v>1</v>
      </c>
      <c r="N958" s="189" t="s">
        <v>42</v>
      </c>
      <c r="P958" s="153">
        <f t="shared" si="249"/>
        <v>0</v>
      </c>
      <c r="Q958" s="153">
        <v>0</v>
      </c>
      <c r="R958" s="153">
        <f t="shared" si="250"/>
        <v>0</v>
      </c>
      <c r="S958" s="153">
        <v>0</v>
      </c>
      <c r="T958" s="154">
        <f t="shared" si="251"/>
        <v>0</v>
      </c>
      <c r="AR958" s="155" t="s">
        <v>481</v>
      </c>
      <c r="AT958" s="155" t="s">
        <v>454</v>
      </c>
      <c r="AU958" s="155" t="s">
        <v>88</v>
      </c>
      <c r="AY958" s="16" t="s">
        <v>317</v>
      </c>
      <c r="BE958" s="156">
        <f t="shared" si="252"/>
        <v>0</v>
      </c>
      <c r="BF958" s="156">
        <f t="shared" si="253"/>
        <v>0</v>
      </c>
      <c r="BG958" s="156">
        <f t="shared" si="254"/>
        <v>0</v>
      </c>
      <c r="BH958" s="156">
        <f t="shared" si="255"/>
        <v>0</v>
      </c>
      <c r="BI958" s="156">
        <f t="shared" si="256"/>
        <v>0</v>
      </c>
      <c r="BJ958" s="16" t="s">
        <v>88</v>
      </c>
      <c r="BK958" s="156">
        <f t="shared" si="257"/>
        <v>0</v>
      </c>
      <c r="BL958" s="16" t="s">
        <v>396</v>
      </c>
      <c r="BM958" s="155" t="s">
        <v>12432</v>
      </c>
    </row>
    <row r="959" spans="2:65" s="1" customFormat="1" ht="37.75" customHeight="1">
      <c r="B959" s="142"/>
      <c r="C959" s="179" t="s">
        <v>7524</v>
      </c>
      <c r="D959" s="179" t="s">
        <v>454</v>
      </c>
      <c r="E959" s="180" t="s">
        <v>12433</v>
      </c>
      <c r="F959" s="181" t="s">
        <v>12381</v>
      </c>
      <c r="G959" s="182" t="s">
        <v>10668</v>
      </c>
      <c r="H959" s="183">
        <v>4</v>
      </c>
      <c r="I959" s="184"/>
      <c r="J959" s="185">
        <f t="shared" si="248"/>
        <v>0</v>
      </c>
      <c r="K959" s="186"/>
      <c r="L959" s="187"/>
      <c r="M959" s="188" t="s">
        <v>1</v>
      </c>
      <c r="N959" s="189" t="s">
        <v>42</v>
      </c>
      <c r="P959" s="153">
        <f t="shared" si="249"/>
        <v>0</v>
      </c>
      <c r="Q959" s="153">
        <v>0</v>
      </c>
      <c r="R959" s="153">
        <f t="shared" si="250"/>
        <v>0</v>
      </c>
      <c r="S959" s="153">
        <v>0</v>
      </c>
      <c r="T959" s="154">
        <f t="shared" si="251"/>
        <v>0</v>
      </c>
      <c r="AR959" s="155" t="s">
        <v>481</v>
      </c>
      <c r="AT959" s="155" t="s">
        <v>454</v>
      </c>
      <c r="AU959" s="155" t="s">
        <v>88</v>
      </c>
      <c r="AY959" s="16" t="s">
        <v>317</v>
      </c>
      <c r="BE959" s="156">
        <f t="shared" si="252"/>
        <v>0</v>
      </c>
      <c r="BF959" s="156">
        <f t="shared" si="253"/>
        <v>0</v>
      </c>
      <c r="BG959" s="156">
        <f t="shared" si="254"/>
        <v>0</v>
      </c>
      <c r="BH959" s="156">
        <f t="shared" si="255"/>
        <v>0</v>
      </c>
      <c r="BI959" s="156">
        <f t="shared" si="256"/>
        <v>0</v>
      </c>
      <c r="BJ959" s="16" t="s">
        <v>88</v>
      </c>
      <c r="BK959" s="156">
        <f t="shared" si="257"/>
        <v>0</v>
      </c>
      <c r="BL959" s="16" t="s">
        <v>396</v>
      </c>
      <c r="BM959" s="155" t="s">
        <v>12434</v>
      </c>
    </row>
    <row r="960" spans="2:65" s="1" customFormat="1" ht="24.15" customHeight="1">
      <c r="B960" s="142"/>
      <c r="C960" s="179" t="s">
        <v>7535</v>
      </c>
      <c r="D960" s="179" t="s">
        <v>454</v>
      </c>
      <c r="E960" s="180" t="s">
        <v>10749</v>
      </c>
      <c r="F960" s="181" t="s">
        <v>10750</v>
      </c>
      <c r="G960" s="182" t="s">
        <v>444</v>
      </c>
      <c r="H960" s="183">
        <v>12</v>
      </c>
      <c r="I960" s="184"/>
      <c r="J960" s="185">
        <f t="shared" si="248"/>
        <v>0</v>
      </c>
      <c r="K960" s="186"/>
      <c r="L960" s="187"/>
      <c r="M960" s="188" t="s">
        <v>1</v>
      </c>
      <c r="N960" s="189" t="s">
        <v>42</v>
      </c>
      <c r="P960" s="153">
        <f t="shared" si="249"/>
        <v>0</v>
      </c>
      <c r="Q960" s="153">
        <v>0</v>
      </c>
      <c r="R960" s="153">
        <f t="shared" si="250"/>
        <v>0</v>
      </c>
      <c r="S960" s="153">
        <v>0</v>
      </c>
      <c r="T960" s="154">
        <f t="shared" si="251"/>
        <v>0</v>
      </c>
      <c r="AR960" s="155" t="s">
        <v>481</v>
      </c>
      <c r="AT960" s="155" t="s">
        <v>454</v>
      </c>
      <c r="AU960" s="155" t="s">
        <v>88</v>
      </c>
      <c r="AY960" s="16" t="s">
        <v>317</v>
      </c>
      <c r="BE960" s="156">
        <f t="shared" si="252"/>
        <v>0</v>
      </c>
      <c r="BF960" s="156">
        <f t="shared" si="253"/>
        <v>0</v>
      </c>
      <c r="BG960" s="156">
        <f t="shared" si="254"/>
        <v>0</v>
      </c>
      <c r="BH960" s="156">
        <f t="shared" si="255"/>
        <v>0</v>
      </c>
      <c r="BI960" s="156">
        <f t="shared" si="256"/>
        <v>0</v>
      </c>
      <c r="BJ960" s="16" t="s">
        <v>88</v>
      </c>
      <c r="BK960" s="156">
        <f t="shared" si="257"/>
        <v>0</v>
      </c>
      <c r="BL960" s="16" t="s">
        <v>396</v>
      </c>
      <c r="BM960" s="155" t="s">
        <v>12435</v>
      </c>
    </row>
    <row r="961" spans="2:65" s="1" customFormat="1" ht="16.5" customHeight="1">
      <c r="B961" s="142"/>
      <c r="C961" s="179" t="s">
        <v>7540</v>
      </c>
      <c r="D961" s="179" t="s">
        <v>454</v>
      </c>
      <c r="E961" s="180" t="s">
        <v>12436</v>
      </c>
      <c r="F961" s="181" t="s">
        <v>12437</v>
      </c>
      <c r="G961" s="182" t="s">
        <v>467</v>
      </c>
      <c r="H961" s="183">
        <v>1</v>
      </c>
      <c r="I961" s="184"/>
      <c r="J961" s="185">
        <f t="shared" si="248"/>
        <v>0</v>
      </c>
      <c r="K961" s="186"/>
      <c r="L961" s="187"/>
      <c r="M961" s="188" t="s">
        <v>1</v>
      </c>
      <c r="N961" s="189" t="s">
        <v>42</v>
      </c>
      <c r="P961" s="153">
        <f t="shared" si="249"/>
        <v>0</v>
      </c>
      <c r="Q961" s="153">
        <v>0</v>
      </c>
      <c r="R961" s="153">
        <f t="shared" si="250"/>
        <v>0</v>
      </c>
      <c r="S961" s="153">
        <v>0</v>
      </c>
      <c r="T961" s="154">
        <f t="shared" si="251"/>
        <v>0</v>
      </c>
      <c r="AR961" s="155" t="s">
        <v>481</v>
      </c>
      <c r="AT961" s="155" t="s">
        <v>454</v>
      </c>
      <c r="AU961" s="155" t="s">
        <v>88</v>
      </c>
      <c r="AY961" s="16" t="s">
        <v>317</v>
      </c>
      <c r="BE961" s="156">
        <f t="shared" si="252"/>
        <v>0</v>
      </c>
      <c r="BF961" s="156">
        <f t="shared" si="253"/>
        <v>0</v>
      </c>
      <c r="BG961" s="156">
        <f t="shared" si="254"/>
        <v>0</v>
      </c>
      <c r="BH961" s="156">
        <f t="shared" si="255"/>
        <v>0</v>
      </c>
      <c r="BI961" s="156">
        <f t="shared" si="256"/>
        <v>0</v>
      </c>
      <c r="BJ961" s="16" t="s">
        <v>88</v>
      </c>
      <c r="BK961" s="156">
        <f t="shared" si="257"/>
        <v>0</v>
      </c>
      <c r="BL961" s="16" t="s">
        <v>396</v>
      </c>
      <c r="BM961" s="155" t="s">
        <v>12438</v>
      </c>
    </row>
    <row r="962" spans="2:65" s="1" customFormat="1" ht="24.15" customHeight="1">
      <c r="B962" s="142"/>
      <c r="C962" s="179" t="s">
        <v>7545</v>
      </c>
      <c r="D962" s="179" t="s">
        <v>454</v>
      </c>
      <c r="E962" s="180" t="s">
        <v>12439</v>
      </c>
      <c r="F962" s="181" t="s">
        <v>12440</v>
      </c>
      <c r="G962" s="182" t="s">
        <v>467</v>
      </c>
      <c r="H962" s="183">
        <v>1</v>
      </c>
      <c r="I962" s="184"/>
      <c r="J962" s="185">
        <f t="shared" si="248"/>
        <v>0</v>
      </c>
      <c r="K962" s="186"/>
      <c r="L962" s="187"/>
      <c r="M962" s="188" t="s">
        <v>1</v>
      </c>
      <c r="N962" s="189" t="s">
        <v>42</v>
      </c>
      <c r="P962" s="153">
        <f t="shared" si="249"/>
        <v>0</v>
      </c>
      <c r="Q962" s="153">
        <v>0</v>
      </c>
      <c r="R962" s="153">
        <f t="shared" si="250"/>
        <v>0</v>
      </c>
      <c r="S962" s="153">
        <v>0</v>
      </c>
      <c r="T962" s="154">
        <f t="shared" si="251"/>
        <v>0</v>
      </c>
      <c r="AR962" s="155" t="s">
        <v>481</v>
      </c>
      <c r="AT962" s="155" t="s">
        <v>454</v>
      </c>
      <c r="AU962" s="155" t="s">
        <v>88</v>
      </c>
      <c r="AY962" s="16" t="s">
        <v>317</v>
      </c>
      <c r="BE962" s="156">
        <f t="shared" si="252"/>
        <v>0</v>
      </c>
      <c r="BF962" s="156">
        <f t="shared" si="253"/>
        <v>0</v>
      </c>
      <c r="BG962" s="156">
        <f t="shared" si="254"/>
        <v>0</v>
      </c>
      <c r="BH962" s="156">
        <f t="shared" si="255"/>
        <v>0</v>
      </c>
      <c r="BI962" s="156">
        <f t="shared" si="256"/>
        <v>0</v>
      </c>
      <c r="BJ962" s="16" t="s">
        <v>88</v>
      </c>
      <c r="BK962" s="156">
        <f t="shared" si="257"/>
        <v>0</v>
      </c>
      <c r="BL962" s="16" t="s">
        <v>396</v>
      </c>
      <c r="BM962" s="155" t="s">
        <v>12441</v>
      </c>
    </row>
    <row r="963" spans="2:65" s="1" customFormat="1" ht="33" customHeight="1">
      <c r="B963" s="142"/>
      <c r="C963" s="143" t="s">
        <v>7552</v>
      </c>
      <c r="D963" s="143" t="s">
        <v>319</v>
      </c>
      <c r="E963" s="144" t="s">
        <v>12442</v>
      </c>
      <c r="F963" s="145" t="s">
        <v>12443</v>
      </c>
      <c r="G963" s="146" t="s">
        <v>7005</v>
      </c>
      <c r="H963" s="147">
        <v>1</v>
      </c>
      <c r="I963" s="148"/>
      <c r="J963" s="149">
        <f t="shared" si="248"/>
        <v>0</v>
      </c>
      <c r="K963" s="150"/>
      <c r="L963" s="31"/>
      <c r="M963" s="151" t="s">
        <v>1</v>
      </c>
      <c r="N963" s="152" t="s">
        <v>42</v>
      </c>
      <c r="P963" s="153">
        <f t="shared" si="249"/>
        <v>0</v>
      </c>
      <c r="Q963" s="153">
        <v>0</v>
      </c>
      <c r="R963" s="153">
        <f t="shared" si="250"/>
        <v>0</v>
      </c>
      <c r="S963" s="153">
        <v>0</v>
      </c>
      <c r="T963" s="154">
        <f t="shared" si="251"/>
        <v>0</v>
      </c>
      <c r="AR963" s="155" t="s">
        <v>396</v>
      </c>
      <c r="AT963" s="155" t="s">
        <v>319</v>
      </c>
      <c r="AU963" s="155" t="s">
        <v>88</v>
      </c>
      <c r="AY963" s="16" t="s">
        <v>317</v>
      </c>
      <c r="BE963" s="156">
        <f t="shared" si="252"/>
        <v>0</v>
      </c>
      <c r="BF963" s="156">
        <f t="shared" si="253"/>
        <v>0</v>
      </c>
      <c r="BG963" s="156">
        <f t="shared" si="254"/>
        <v>0</v>
      </c>
      <c r="BH963" s="156">
        <f t="shared" si="255"/>
        <v>0</v>
      </c>
      <c r="BI963" s="156">
        <f t="shared" si="256"/>
        <v>0</v>
      </c>
      <c r="BJ963" s="16" t="s">
        <v>88</v>
      </c>
      <c r="BK963" s="156">
        <f t="shared" si="257"/>
        <v>0</v>
      </c>
      <c r="BL963" s="16" t="s">
        <v>396</v>
      </c>
      <c r="BM963" s="155" t="s">
        <v>12444</v>
      </c>
    </row>
    <row r="964" spans="2:65" s="11" customFormat="1" ht="22.75" customHeight="1">
      <c r="B964" s="130"/>
      <c r="D964" s="131" t="s">
        <v>75</v>
      </c>
      <c r="E964" s="140" t="s">
        <v>12445</v>
      </c>
      <c r="F964" s="140" t="s">
        <v>12446</v>
      </c>
      <c r="I964" s="133"/>
      <c r="J964" s="141">
        <f>BK964</f>
        <v>0</v>
      </c>
      <c r="L964" s="130"/>
      <c r="M964" s="135"/>
      <c r="P964" s="136">
        <f>SUM(P965:P967)</f>
        <v>0</v>
      </c>
      <c r="R964" s="136">
        <f>SUM(R965:R967)</f>
        <v>0</v>
      </c>
      <c r="T964" s="137">
        <f>SUM(T965:T967)</f>
        <v>0</v>
      </c>
      <c r="AR964" s="131" t="s">
        <v>83</v>
      </c>
      <c r="AT964" s="138" t="s">
        <v>75</v>
      </c>
      <c r="AU964" s="138" t="s">
        <v>83</v>
      </c>
      <c r="AY964" s="131" t="s">
        <v>317</v>
      </c>
      <c r="BK964" s="139">
        <f>SUM(BK965:BK967)</f>
        <v>0</v>
      </c>
    </row>
    <row r="965" spans="2:65" s="1" customFormat="1" ht="24.15" customHeight="1">
      <c r="B965" s="142"/>
      <c r="C965" s="179" t="s">
        <v>7557</v>
      </c>
      <c r="D965" s="179" t="s">
        <v>454</v>
      </c>
      <c r="E965" s="180" t="s">
        <v>12447</v>
      </c>
      <c r="F965" s="181" t="s">
        <v>12448</v>
      </c>
      <c r="G965" s="182" t="s">
        <v>467</v>
      </c>
      <c r="H965" s="183">
        <v>1</v>
      </c>
      <c r="I965" s="184"/>
      <c r="J965" s="185">
        <f>ROUND(I965*H965,2)</f>
        <v>0</v>
      </c>
      <c r="K965" s="186"/>
      <c r="L965" s="187"/>
      <c r="M965" s="188" t="s">
        <v>1</v>
      </c>
      <c r="N965" s="189" t="s">
        <v>42</v>
      </c>
      <c r="P965" s="153">
        <f>O965*H965</f>
        <v>0</v>
      </c>
      <c r="Q965" s="153">
        <v>0</v>
      </c>
      <c r="R965" s="153">
        <f>Q965*H965</f>
        <v>0</v>
      </c>
      <c r="S965" s="153">
        <v>0</v>
      </c>
      <c r="T965" s="154">
        <f>S965*H965</f>
        <v>0</v>
      </c>
      <c r="AR965" s="155" t="s">
        <v>481</v>
      </c>
      <c r="AT965" s="155" t="s">
        <v>454</v>
      </c>
      <c r="AU965" s="155" t="s">
        <v>88</v>
      </c>
      <c r="AY965" s="16" t="s">
        <v>317</v>
      </c>
      <c r="BE965" s="156">
        <f>IF(N965="základná",J965,0)</f>
        <v>0</v>
      </c>
      <c r="BF965" s="156">
        <f>IF(N965="znížená",J965,0)</f>
        <v>0</v>
      </c>
      <c r="BG965" s="156">
        <f>IF(N965="zákl. prenesená",J965,0)</f>
        <v>0</v>
      </c>
      <c r="BH965" s="156">
        <f>IF(N965="zníž. prenesená",J965,0)</f>
        <v>0</v>
      </c>
      <c r="BI965" s="156">
        <f>IF(N965="nulová",J965,0)</f>
        <v>0</v>
      </c>
      <c r="BJ965" s="16" t="s">
        <v>88</v>
      </c>
      <c r="BK965" s="156">
        <f>ROUND(I965*H965,2)</f>
        <v>0</v>
      </c>
      <c r="BL965" s="16" t="s">
        <v>396</v>
      </c>
      <c r="BM965" s="155" t="s">
        <v>12449</v>
      </c>
    </row>
    <row r="966" spans="2:65" s="1" customFormat="1" ht="27">
      <c r="B966" s="31"/>
      <c r="D966" s="158" t="s">
        <v>597</v>
      </c>
      <c r="F966" s="195" t="s">
        <v>12450</v>
      </c>
      <c r="I966" s="196"/>
      <c r="L966" s="31"/>
      <c r="M966" s="197"/>
      <c r="T966" s="58"/>
      <c r="AT966" s="16" t="s">
        <v>597</v>
      </c>
      <c r="AU966" s="16" t="s">
        <v>88</v>
      </c>
    </row>
    <row r="967" spans="2:65" s="1" customFormat="1" ht="16.5" customHeight="1">
      <c r="B967" s="142"/>
      <c r="C967" s="143" t="s">
        <v>7561</v>
      </c>
      <c r="D967" s="143" t="s">
        <v>319</v>
      </c>
      <c r="E967" s="144" t="s">
        <v>12451</v>
      </c>
      <c r="F967" s="145" t="s">
        <v>12452</v>
      </c>
      <c r="G967" s="146" t="s">
        <v>7005</v>
      </c>
      <c r="H967" s="147">
        <v>1</v>
      </c>
      <c r="I967" s="148"/>
      <c r="J967" s="149">
        <f>ROUND(I967*H967,2)</f>
        <v>0</v>
      </c>
      <c r="K967" s="150"/>
      <c r="L967" s="31"/>
      <c r="M967" s="151" t="s">
        <v>1</v>
      </c>
      <c r="N967" s="152" t="s">
        <v>42</v>
      </c>
      <c r="P967" s="153">
        <f>O967*H967</f>
        <v>0</v>
      </c>
      <c r="Q967" s="153">
        <v>0</v>
      </c>
      <c r="R967" s="153">
        <f>Q967*H967</f>
        <v>0</v>
      </c>
      <c r="S967" s="153">
        <v>0</v>
      </c>
      <c r="T967" s="154">
        <f>S967*H967</f>
        <v>0</v>
      </c>
      <c r="AR967" s="155" t="s">
        <v>396</v>
      </c>
      <c r="AT967" s="155" t="s">
        <v>319</v>
      </c>
      <c r="AU967" s="155" t="s">
        <v>88</v>
      </c>
      <c r="AY967" s="16" t="s">
        <v>317</v>
      </c>
      <c r="BE967" s="156">
        <f>IF(N967="základná",J967,0)</f>
        <v>0</v>
      </c>
      <c r="BF967" s="156">
        <f>IF(N967="znížená",J967,0)</f>
        <v>0</v>
      </c>
      <c r="BG967" s="156">
        <f>IF(N967="zákl. prenesená",J967,0)</f>
        <v>0</v>
      </c>
      <c r="BH967" s="156">
        <f>IF(N967="zníž. prenesená",J967,0)</f>
        <v>0</v>
      </c>
      <c r="BI967" s="156">
        <f>IF(N967="nulová",J967,0)</f>
        <v>0</v>
      </c>
      <c r="BJ967" s="16" t="s">
        <v>88</v>
      </c>
      <c r="BK967" s="156">
        <f>ROUND(I967*H967,2)</f>
        <v>0</v>
      </c>
      <c r="BL967" s="16" t="s">
        <v>396</v>
      </c>
      <c r="BM967" s="155" t="s">
        <v>12453</v>
      </c>
    </row>
    <row r="968" spans="2:65" s="11" customFormat="1" ht="22.75" customHeight="1">
      <c r="B968" s="130"/>
      <c r="D968" s="131" t="s">
        <v>75</v>
      </c>
      <c r="E968" s="140" t="s">
        <v>12454</v>
      </c>
      <c r="F968" s="140" t="s">
        <v>12455</v>
      </c>
      <c r="I968" s="133"/>
      <c r="J968" s="141">
        <f>BK968</f>
        <v>0</v>
      </c>
      <c r="L968" s="130"/>
      <c r="M968" s="135"/>
      <c r="P968" s="136">
        <f>SUM(P969:P992)</f>
        <v>0</v>
      </c>
      <c r="R968" s="136">
        <f>SUM(R969:R992)</f>
        <v>0</v>
      </c>
      <c r="T968" s="137">
        <f>SUM(T969:T992)</f>
        <v>0</v>
      </c>
      <c r="AR968" s="131" t="s">
        <v>83</v>
      </c>
      <c r="AT968" s="138" t="s">
        <v>75</v>
      </c>
      <c r="AU968" s="138" t="s">
        <v>83</v>
      </c>
      <c r="AY968" s="131" t="s">
        <v>317</v>
      </c>
      <c r="BK968" s="139">
        <f>SUM(BK969:BK992)</f>
        <v>0</v>
      </c>
    </row>
    <row r="969" spans="2:65" s="1" customFormat="1" ht="24.15" customHeight="1">
      <c r="B969" s="142"/>
      <c r="C969" s="179" t="s">
        <v>7571</v>
      </c>
      <c r="D969" s="179" t="s">
        <v>454</v>
      </c>
      <c r="E969" s="180" t="s">
        <v>12456</v>
      </c>
      <c r="F969" s="181" t="s">
        <v>12457</v>
      </c>
      <c r="G969" s="182" t="s">
        <v>467</v>
      </c>
      <c r="H969" s="183">
        <v>1</v>
      </c>
      <c r="I969" s="184"/>
      <c r="J969" s="185">
        <f>ROUND(I969*H969,2)</f>
        <v>0</v>
      </c>
      <c r="K969" s="186"/>
      <c r="L969" s="187"/>
      <c r="M969" s="188" t="s">
        <v>1</v>
      </c>
      <c r="N969" s="189" t="s">
        <v>42</v>
      </c>
      <c r="P969" s="153">
        <f>O969*H969</f>
        <v>0</v>
      </c>
      <c r="Q969" s="153">
        <v>0</v>
      </c>
      <c r="R969" s="153">
        <f>Q969*H969</f>
        <v>0</v>
      </c>
      <c r="S969" s="153">
        <v>0</v>
      </c>
      <c r="T969" s="154">
        <f>S969*H969</f>
        <v>0</v>
      </c>
      <c r="AR969" s="155" t="s">
        <v>481</v>
      </c>
      <c r="AT969" s="155" t="s">
        <v>454</v>
      </c>
      <c r="AU969" s="155" t="s">
        <v>88</v>
      </c>
      <c r="AY969" s="16" t="s">
        <v>317</v>
      </c>
      <c r="BE969" s="156">
        <f>IF(N969="základná",J969,0)</f>
        <v>0</v>
      </c>
      <c r="BF969" s="156">
        <f>IF(N969="znížená",J969,0)</f>
        <v>0</v>
      </c>
      <c r="BG969" s="156">
        <f>IF(N969="zákl. prenesená",J969,0)</f>
        <v>0</v>
      </c>
      <c r="BH969" s="156">
        <f>IF(N969="zníž. prenesená",J969,0)</f>
        <v>0</v>
      </c>
      <c r="BI969" s="156">
        <f>IF(N969="nulová",J969,0)</f>
        <v>0</v>
      </c>
      <c r="BJ969" s="16" t="s">
        <v>88</v>
      </c>
      <c r="BK969" s="156">
        <f>ROUND(I969*H969,2)</f>
        <v>0</v>
      </c>
      <c r="BL969" s="16" t="s">
        <v>396</v>
      </c>
      <c r="BM969" s="155" t="s">
        <v>12458</v>
      </c>
    </row>
    <row r="970" spans="2:65" s="1" customFormat="1" ht="27">
      <c r="B970" s="31"/>
      <c r="D970" s="158" t="s">
        <v>597</v>
      </c>
      <c r="F970" s="195" t="s">
        <v>12459</v>
      </c>
      <c r="I970" s="196"/>
      <c r="L970" s="31"/>
      <c r="M970" s="197"/>
      <c r="T970" s="58"/>
      <c r="AT970" s="16" t="s">
        <v>597</v>
      </c>
      <c r="AU970" s="16" t="s">
        <v>88</v>
      </c>
    </row>
    <row r="971" spans="2:65" s="1" customFormat="1" ht="16.5" customHeight="1">
      <c r="B971" s="142"/>
      <c r="C971" s="179" t="s">
        <v>7579</v>
      </c>
      <c r="D971" s="179" t="s">
        <v>454</v>
      </c>
      <c r="E971" s="180" t="s">
        <v>12460</v>
      </c>
      <c r="F971" s="181" t="s">
        <v>11966</v>
      </c>
      <c r="G971" s="182" t="s">
        <v>467</v>
      </c>
      <c r="H971" s="183">
        <v>5</v>
      </c>
      <c r="I971" s="184"/>
      <c r="J971" s="185">
        <f t="shared" ref="J971:J992" si="258">ROUND(I971*H971,2)</f>
        <v>0</v>
      </c>
      <c r="K971" s="186"/>
      <c r="L971" s="187"/>
      <c r="M971" s="188" t="s">
        <v>1</v>
      </c>
      <c r="N971" s="189" t="s">
        <v>42</v>
      </c>
      <c r="P971" s="153">
        <f t="shared" ref="P971:P992" si="259">O971*H971</f>
        <v>0</v>
      </c>
      <c r="Q971" s="153">
        <v>0</v>
      </c>
      <c r="R971" s="153">
        <f t="shared" ref="R971:R992" si="260">Q971*H971</f>
        <v>0</v>
      </c>
      <c r="S971" s="153">
        <v>0</v>
      </c>
      <c r="T971" s="154">
        <f t="shared" ref="T971:T992" si="261">S971*H971</f>
        <v>0</v>
      </c>
      <c r="AR971" s="155" t="s">
        <v>481</v>
      </c>
      <c r="AT971" s="155" t="s">
        <v>454</v>
      </c>
      <c r="AU971" s="155" t="s">
        <v>88</v>
      </c>
      <c r="AY971" s="16" t="s">
        <v>317</v>
      </c>
      <c r="BE971" s="156">
        <f t="shared" ref="BE971:BE992" si="262">IF(N971="základná",J971,0)</f>
        <v>0</v>
      </c>
      <c r="BF971" s="156">
        <f t="shared" ref="BF971:BF992" si="263">IF(N971="znížená",J971,0)</f>
        <v>0</v>
      </c>
      <c r="BG971" s="156">
        <f t="shared" ref="BG971:BG992" si="264">IF(N971="zákl. prenesená",J971,0)</f>
        <v>0</v>
      </c>
      <c r="BH971" s="156">
        <f t="shared" ref="BH971:BH992" si="265">IF(N971="zníž. prenesená",J971,0)</f>
        <v>0</v>
      </c>
      <c r="BI971" s="156">
        <f t="shared" ref="BI971:BI992" si="266">IF(N971="nulová",J971,0)</f>
        <v>0</v>
      </c>
      <c r="BJ971" s="16" t="s">
        <v>88</v>
      </c>
      <c r="BK971" s="156">
        <f t="shared" ref="BK971:BK992" si="267">ROUND(I971*H971,2)</f>
        <v>0</v>
      </c>
      <c r="BL971" s="16" t="s">
        <v>396</v>
      </c>
      <c r="BM971" s="155" t="s">
        <v>12461</v>
      </c>
    </row>
    <row r="972" spans="2:65" s="1" customFormat="1" ht="16.5" customHeight="1">
      <c r="B972" s="142"/>
      <c r="C972" s="179" t="s">
        <v>7585</v>
      </c>
      <c r="D972" s="179" t="s">
        <v>454</v>
      </c>
      <c r="E972" s="180" t="s">
        <v>11960</v>
      </c>
      <c r="F972" s="181" t="s">
        <v>11961</v>
      </c>
      <c r="G972" s="182" t="s">
        <v>467</v>
      </c>
      <c r="H972" s="183">
        <v>2</v>
      </c>
      <c r="I972" s="184"/>
      <c r="J972" s="185">
        <f t="shared" si="258"/>
        <v>0</v>
      </c>
      <c r="K972" s="186"/>
      <c r="L972" s="187"/>
      <c r="M972" s="188" t="s">
        <v>1</v>
      </c>
      <c r="N972" s="189" t="s">
        <v>42</v>
      </c>
      <c r="P972" s="153">
        <f t="shared" si="259"/>
        <v>0</v>
      </c>
      <c r="Q972" s="153">
        <v>0</v>
      </c>
      <c r="R972" s="153">
        <f t="shared" si="260"/>
        <v>0</v>
      </c>
      <c r="S972" s="153">
        <v>0</v>
      </c>
      <c r="T972" s="154">
        <f t="shared" si="261"/>
        <v>0</v>
      </c>
      <c r="AR972" s="155" t="s">
        <v>481</v>
      </c>
      <c r="AT972" s="155" t="s">
        <v>454</v>
      </c>
      <c r="AU972" s="155" t="s">
        <v>88</v>
      </c>
      <c r="AY972" s="16" t="s">
        <v>317</v>
      </c>
      <c r="BE972" s="156">
        <f t="shared" si="262"/>
        <v>0</v>
      </c>
      <c r="BF972" s="156">
        <f t="shared" si="263"/>
        <v>0</v>
      </c>
      <c r="BG972" s="156">
        <f t="shared" si="264"/>
        <v>0</v>
      </c>
      <c r="BH972" s="156">
        <f t="shared" si="265"/>
        <v>0</v>
      </c>
      <c r="BI972" s="156">
        <f t="shared" si="266"/>
        <v>0</v>
      </c>
      <c r="BJ972" s="16" t="s">
        <v>88</v>
      </c>
      <c r="BK972" s="156">
        <f t="shared" si="267"/>
        <v>0</v>
      </c>
      <c r="BL972" s="16" t="s">
        <v>396</v>
      </c>
      <c r="BM972" s="155" t="s">
        <v>12462</v>
      </c>
    </row>
    <row r="973" spans="2:65" s="1" customFormat="1" ht="16.5" customHeight="1">
      <c r="B973" s="142"/>
      <c r="C973" s="179" t="s">
        <v>7591</v>
      </c>
      <c r="D973" s="179" t="s">
        <v>454</v>
      </c>
      <c r="E973" s="180" t="s">
        <v>12463</v>
      </c>
      <c r="F973" s="181" t="s">
        <v>12464</v>
      </c>
      <c r="G973" s="182" t="s">
        <v>467</v>
      </c>
      <c r="H973" s="183">
        <v>2</v>
      </c>
      <c r="I973" s="184"/>
      <c r="J973" s="185">
        <f t="shared" si="258"/>
        <v>0</v>
      </c>
      <c r="K973" s="186"/>
      <c r="L973" s="187"/>
      <c r="M973" s="188" t="s">
        <v>1</v>
      </c>
      <c r="N973" s="189" t="s">
        <v>42</v>
      </c>
      <c r="P973" s="153">
        <f t="shared" si="259"/>
        <v>0</v>
      </c>
      <c r="Q973" s="153">
        <v>0</v>
      </c>
      <c r="R973" s="153">
        <f t="shared" si="260"/>
        <v>0</v>
      </c>
      <c r="S973" s="153">
        <v>0</v>
      </c>
      <c r="T973" s="154">
        <f t="shared" si="261"/>
        <v>0</v>
      </c>
      <c r="AR973" s="155" t="s">
        <v>481</v>
      </c>
      <c r="AT973" s="155" t="s">
        <v>454</v>
      </c>
      <c r="AU973" s="155" t="s">
        <v>88</v>
      </c>
      <c r="AY973" s="16" t="s">
        <v>317</v>
      </c>
      <c r="BE973" s="156">
        <f t="shared" si="262"/>
        <v>0</v>
      </c>
      <c r="BF973" s="156">
        <f t="shared" si="263"/>
        <v>0</v>
      </c>
      <c r="BG973" s="156">
        <f t="shared" si="264"/>
        <v>0</v>
      </c>
      <c r="BH973" s="156">
        <f t="shared" si="265"/>
        <v>0</v>
      </c>
      <c r="BI973" s="156">
        <f t="shared" si="266"/>
        <v>0</v>
      </c>
      <c r="BJ973" s="16" t="s">
        <v>88</v>
      </c>
      <c r="BK973" s="156">
        <f t="shared" si="267"/>
        <v>0</v>
      </c>
      <c r="BL973" s="16" t="s">
        <v>396</v>
      </c>
      <c r="BM973" s="155" t="s">
        <v>12465</v>
      </c>
    </row>
    <row r="974" spans="2:65" s="1" customFormat="1" ht="16.5" customHeight="1">
      <c r="B974" s="142"/>
      <c r="C974" s="179" t="s">
        <v>7595</v>
      </c>
      <c r="D974" s="179" t="s">
        <v>454</v>
      </c>
      <c r="E974" s="180" t="s">
        <v>11965</v>
      </c>
      <c r="F974" s="181" t="s">
        <v>11966</v>
      </c>
      <c r="G974" s="182" t="s">
        <v>467</v>
      </c>
      <c r="H974" s="183">
        <v>3</v>
      </c>
      <c r="I974" s="184"/>
      <c r="J974" s="185">
        <f t="shared" si="258"/>
        <v>0</v>
      </c>
      <c r="K974" s="186"/>
      <c r="L974" s="187"/>
      <c r="M974" s="188" t="s">
        <v>1</v>
      </c>
      <c r="N974" s="189" t="s">
        <v>42</v>
      </c>
      <c r="P974" s="153">
        <f t="shared" si="259"/>
        <v>0</v>
      </c>
      <c r="Q974" s="153">
        <v>0</v>
      </c>
      <c r="R974" s="153">
        <f t="shared" si="260"/>
        <v>0</v>
      </c>
      <c r="S974" s="153">
        <v>0</v>
      </c>
      <c r="T974" s="154">
        <f t="shared" si="261"/>
        <v>0</v>
      </c>
      <c r="AR974" s="155" t="s">
        <v>481</v>
      </c>
      <c r="AT974" s="155" t="s">
        <v>454</v>
      </c>
      <c r="AU974" s="155" t="s">
        <v>88</v>
      </c>
      <c r="AY974" s="16" t="s">
        <v>317</v>
      </c>
      <c r="BE974" s="156">
        <f t="shared" si="262"/>
        <v>0</v>
      </c>
      <c r="BF974" s="156">
        <f t="shared" si="263"/>
        <v>0</v>
      </c>
      <c r="BG974" s="156">
        <f t="shared" si="264"/>
        <v>0</v>
      </c>
      <c r="BH974" s="156">
        <f t="shared" si="265"/>
        <v>0</v>
      </c>
      <c r="BI974" s="156">
        <f t="shared" si="266"/>
        <v>0</v>
      </c>
      <c r="BJ974" s="16" t="s">
        <v>88</v>
      </c>
      <c r="BK974" s="156">
        <f t="shared" si="267"/>
        <v>0</v>
      </c>
      <c r="BL974" s="16" t="s">
        <v>396</v>
      </c>
      <c r="BM974" s="155" t="s">
        <v>12466</v>
      </c>
    </row>
    <row r="975" spans="2:65" s="1" customFormat="1" ht="16.5" customHeight="1">
      <c r="B975" s="142"/>
      <c r="C975" s="179" t="s">
        <v>7599</v>
      </c>
      <c r="D975" s="179" t="s">
        <v>454</v>
      </c>
      <c r="E975" s="180" t="s">
        <v>12467</v>
      </c>
      <c r="F975" s="181" t="s">
        <v>11969</v>
      </c>
      <c r="G975" s="182" t="s">
        <v>467</v>
      </c>
      <c r="H975" s="183">
        <v>1</v>
      </c>
      <c r="I975" s="184"/>
      <c r="J975" s="185">
        <f t="shared" si="258"/>
        <v>0</v>
      </c>
      <c r="K975" s="186"/>
      <c r="L975" s="187"/>
      <c r="M975" s="188" t="s">
        <v>1</v>
      </c>
      <c r="N975" s="189" t="s">
        <v>42</v>
      </c>
      <c r="P975" s="153">
        <f t="shared" si="259"/>
        <v>0</v>
      </c>
      <c r="Q975" s="153">
        <v>0</v>
      </c>
      <c r="R975" s="153">
        <f t="shared" si="260"/>
        <v>0</v>
      </c>
      <c r="S975" s="153">
        <v>0</v>
      </c>
      <c r="T975" s="154">
        <f t="shared" si="261"/>
        <v>0</v>
      </c>
      <c r="AR975" s="155" t="s">
        <v>481</v>
      </c>
      <c r="AT975" s="155" t="s">
        <v>454</v>
      </c>
      <c r="AU975" s="155" t="s">
        <v>88</v>
      </c>
      <c r="AY975" s="16" t="s">
        <v>317</v>
      </c>
      <c r="BE975" s="156">
        <f t="shared" si="262"/>
        <v>0</v>
      </c>
      <c r="BF975" s="156">
        <f t="shared" si="263"/>
        <v>0</v>
      </c>
      <c r="BG975" s="156">
        <f t="shared" si="264"/>
        <v>0</v>
      </c>
      <c r="BH975" s="156">
        <f t="shared" si="265"/>
        <v>0</v>
      </c>
      <c r="BI975" s="156">
        <f t="shared" si="266"/>
        <v>0</v>
      </c>
      <c r="BJ975" s="16" t="s">
        <v>88</v>
      </c>
      <c r="BK975" s="156">
        <f t="shared" si="267"/>
        <v>0</v>
      </c>
      <c r="BL975" s="16" t="s">
        <v>396</v>
      </c>
      <c r="BM975" s="155" t="s">
        <v>12468</v>
      </c>
    </row>
    <row r="976" spans="2:65" s="1" customFormat="1" ht="16.5" customHeight="1">
      <c r="B976" s="142"/>
      <c r="C976" s="179" t="s">
        <v>7606</v>
      </c>
      <c r="D976" s="179" t="s">
        <v>454</v>
      </c>
      <c r="E976" s="180" t="s">
        <v>11986</v>
      </c>
      <c r="F976" s="181" t="s">
        <v>11987</v>
      </c>
      <c r="G976" s="182" t="s">
        <v>467</v>
      </c>
      <c r="H976" s="183">
        <v>2</v>
      </c>
      <c r="I976" s="184"/>
      <c r="J976" s="185">
        <f t="shared" si="258"/>
        <v>0</v>
      </c>
      <c r="K976" s="186"/>
      <c r="L976" s="187"/>
      <c r="M976" s="188" t="s">
        <v>1</v>
      </c>
      <c r="N976" s="189" t="s">
        <v>42</v>
      </c>
      <c r="P976" s="153">
        <f t="shared" si="259"/>
        <v>0</v>
      </c>
      <c r="Q976" s="153">
        <v>0</v>
      </c>
      <c r="R976" s="153">
        <f t="shared" si="260"/>
        <v>0</v>
      </c>
      <c r="S976" s="153">
        <v>0</v>
      </c>
      <c r="T976" s="154">
        <f t="shared" si="261"/>
        <v>0</v>
      </c>
      <c r="AR976" s="155" t="s">
        <v>481</v>
      </c>
      <c r="AT976" s="155" t="s">
        <v>454</v>
      </c>
      <c r="AU976" s="155" t="s">
        <v>88</v>
      </c>
      <c r="AY976" s="16" t="s">
        <v>317</v>
      </c>
      <c r="BE976" s="156">
        <f t="shared" si="262"/>
        <v>0</v>
      </c>
      <c r="BF976" s="156">
        <f t="shared" si="263"/>
        <v>0</v>
      </c>
      <c r="BG976" s="156">
        <f t="shared" si="264"/>
        <v>0</v>
      </c>
      <c r="BH976" s="156">
        <f t="shared" si="265"/>
        <v>0</v>
      </c>
      <c r="BI976" s="156">
        <f t="shared" si="266"/>
        <v>0</v>
      </c>
      <c r="BJ976" s="16" t="s">
        <v>88</v>
      </c>
      <c r="BK976" s="156">
        <f t="shared" si="267"/>
        <v>0</v>
      </c>
      <c r="BL976" s="16" t="s">
        <v>396</v>
      </c>
      <c r="BM976" s="155" t="s">
        <v>12469</v>
      </c>
    </row>
    <row r="977" spans="2:65" s="1" customFormat="1" ht="16.5" customHeight="1">
      <c r="B977" s="142"/>
      <c r="C977" s="179" t="s">
        <v>7611</v>
      </c>
      <c r="D977" s="179" t="s">
        <v>454</v>
      </c>
      <c r="E977" s="180" t="s">
        <v>11989</v>
      </c>
      <c r="F977" s="181" t="s">
        <v>11990</v>
      </c>
      <c r="G977" s="182" t="s">
        <v>467</v>
      </c>
      <c r="H977" s="183">
        <v>1</v>
      </c>
      <c r="I977" s="184"/>
      <c r="J977" s="185">
        <f t="shared" si="258"/>
        <v>0</v>
      </c>
      <c r="K977" s="186"/>
      <c r="L977" s="187"/>
      <c r="M977" s="188" t="s">
        <v>1</v>
      </c>
      <c r="N977" s="189" t="s">
        <v>42</v>
      </c>
      <c r="P977" s="153">
        <f t="shared" si="259"/>
        <v>0</v>
      </c>
      <c r="Q977" s="153">
        <v>0</v>
      </c>
      <c r="R977" s="153">
        <f t="shared" si="260"/>
        <v>0</v>
      </c>
      <c r="S977" s="153">
        <v>0</v>
      </c>
      <c r="T977" s="154">
        <f t="shared" si="261"/>
        <v>0</v>
      </c>
      <c r="AR977" s="155" t="s">
        <v>481</v>
      </c>
      <c r="AT977" s="155" t="s">
        <v>454</v>
      </c>
      <c r="AU977" s="155" t="s">
        <v>88</v>
      </c>
      <c r="AY977" s="16" t="s">
        <v>317</v>
      </c>
      <c r="BE977" s="156">
        <f t="shared" si="262"/>
        <v>0</v>
      </c>
      <c r="BF977" s="156">
        <f t="shared" si="263"/>
        <v>0</v>
      </c>
      <c r="BG977" s="156">
        <f t="shared" si="264"/>
        <v>0</v>
      </c>
      <c r="BH977" s="156">
        <f t="shared" si="265"/>
        <v>0</v>
      </c>
      <c r="BI977" s="156">
        <f t="shared" si="266"/>
        <v>0</v>
      </c>
      <c r="BJ977" s="16" t="s">
        <v>88</v>
      </c>
      <c r="BK977" s="156">
        <f t="shared" si="267"/>
        <v>0</v>
      </c>
      <c r="BL977" s="16" t="s">
        <v>396</v>
      </c>
      <c r="BM977" s="155" t="s">
        <v>12470</v>
      </c>
    </row>
    <row r="978" spans="2:65" s="1" customFormat="1" ht="16.5" customHeight="1">
      <c r="B978" s="142"/>
      <c r="C978" s="179" t="s">
        <v>7615</v>
      </c>
      <c r="D978" s="179" t="s">
        <v>454</v>
      </c>
      <c r="E978" s="180" t="s">
        <v>12471</v>
      </c>
      <c r="F978" s="181" t="s">
        <v>12005</v>
      </c>
      <c r="G978" s="182" t="s">
        <v>467</v>
      </c>
      <c r="H978" s="183">
        <v>1</v>
      </c>
      <c r="I978" s="184"/>
      <c r="J978" s="185">
        <f t="shared" si="258"/>
        <v>0</v>
      </c>
      <c r="K978" s="186"/>
      <c r="L978" s="187"/>
      <c r="M978" s="188" t="s">
        <v>1</v>
      </c>
      <c r="N978" s="189" t="s">
        <v>42</v>
      </c>
      <c r="P978" s="153">
        <f t="shared" si="259"/>
        <v>0</v>
      </c>
      <c r="Q978" s="153">
        <v>0</v>
      </c>
      <c r="R978" s="153">
        <f t="shared" si="260"/>
        <v>0</v>
      </c>
      <c r="S978" s="153">
        <v>0</v>
      </c>
      <c r="T978" s="154">
        <f t="shared" si="261"/>
        <v>0</v>
      </c>
      <c r="AR978" s="155" t="s">
        <v>481</v>
      </c>
      <c r="AT978" s="155" t="s">
        <v>454</v>
      </c>
      <c r="AU978" s="155" t="s">
        <v>88</v>
      </c>
      <c r="AY978" s="16" t="s">
        <v>317</v>
      </c>
      <c r="BE978" s="156">
        <f t="shared" si="262"/>
        <v>0</v>
      </c>
      <c r="BF978" s="156">
        <f t="shared" si="263"/>
        <v>0</v>
      </c>
      <c r="BG978" s="156">
        <f t="shared" si="264"/>
        <v>0</v>
      </c>
      <c r="BH978" s="156">
        <f t="shared" si="265"/>
        <v>0</v>
      </c>
      <c r="BI978" s="156">
        <f t="shared" si="266"/>
        <v>0</v>
      </c>
      <c r="BJ978" s="16" t="s">
        <v>88</v>
      </c>
      <c r="BK978" s="156">
        <f t="shared" si="267"/>
        <v>0</v>
      </c>
      <c r="BL978" s="16" t="s">
        <v>396</v>
      </c>
      <c r="BM978" s="155" t="s">
        <v>12472</v>
      </c>
    </row>
    <row r="979" spans="2:65" s="1" customFormat="1" ht="16.5" customHeight="1">
      <c r="B979" s="142"/>
      <c r="C979" s="179" t="s">
        <v>7624</v>
      </c>
      <c r="D979" s="179" t="s">
        <v>454</v>
      </c>
      <c r="E979" s="180" t="s">
        <v>12473</v>
      </c>
      <c r="F979" s="181" t="s">
        <v>12008</v>
      </c>
      <c r="G979" s="182" t="s">
        <v>467</v>
      </c>
      <c r="H979" s="183">
        <v>1</v>
      </c>
      <c r="I979" s="184"/>
      <c r="J979" s="185">
        <f t="shared" si="258"/>
        <v>0</v>
      </c>
      <c r="K979" s="186"/>
      <c r="L979" s="187"/>
      <c r="M979" s="188" t="s">
        <v>1</v>
      </c>
      <c r="N979" s="189" t="s">
        <v>42</v>
      </c>
      <c r="P979" s="153">
        <f t="shared" si="259"/>
        <v>0</v>
      </c>
      <c r="Q979" s="153">
        <v>0</v>
      </c>
      <c r="R979" s="153">
        <f t="shared" si="260"/>
        <v>0</v>
      </c>
      <c r="S979" s="153">
        <v>0</v>
      </c>
      <c r="T979" s="154">
        <f t="shared" si="261"/>
        <v>0</v>
      </c>
      <c r="AR979" s="155" t="s">
        <v>481</v>
      </c>
      <c r="AT979" s="155" t="s">
        <v>454</v>
      </c>
      <c r="AU979" s="155" t="s">
        <v>88</v>
      </c>
      <c r="AY979" s="16" t="s">
        <v>317</v>
      </c>
      <c r="BE979" s="156">
        <f t="shared" si="262"/>
        <v>0</v>
      </c>
      <c r="BF979" s="156">
        <f t="shared" si="263"/>
        <v>0</v>
      </c>
      <c r="BG979" s="156">
        <f t="shared" si="264"/>
        <v>0</v>
      </c>
      <c r="BH979" s="156">
        <f t="shared" si="265"/>
        <v>0</v>
      </c>
      <c r="BI979" s="156">
        <f t="shared" si="266"/>
        <v>0</v>
      </c>
      <c r="BJ979" s="16" t="s">
        <v>88</v>
      </c>
      <c r="BK979" s="156">
        <f t="shared" si="267"/>
        <v>0</v>
      </c>
      <c r="BL979" s="16" t="s">
        <v>396</v>
      </c>
      <c r="BM979" s="155" t="s">
        <v>12474</v>
      </c>
    </row>
    <row r="980" spans="2:65" s="1" customFormat="1" ht="16.5" customHeight="1">
      <c r="B980" s="142"/>
      <c r="C980" s="179" t="s">
        <v>7628</v>
      </c>
      <c r="D980" s="179" t="s">
        <v>454</v>
      </c>
      <c r="E980" s="180" t="s">
        <v>12475</v>
      </c>
      <c r="F980" s="181" t="s">
        <v>12014</v>
      </c>
      <c r="G980" s="182" t="s">
        <v>467</v>
      </c>
      <c r="H980" s="183">
        <v>3</v>
      </c>
      <c r="I980" s="184"/>
      <c r="J980" s="185">
        <f t="shared" si="258"/>
        <v>0</v>
      </c>
      <c r="K980" s="186"/>
      <c r="L980" s="187"/>
      <c r="M980" s="188" t="s">
        <v>1</v>
      </c>
      <c r="N980" s="189" t="s">
        <v>42</v>
      </c>
      <c r="P980" s="153">
        <f t="shared" si="259"/>
        <v>0</v>
      </c>
      <c r="Q980" s="153">
        <v>0</v>
      </c>
      <c r="R980" s="153">
        <f t="shared" si="260"/>
        <v>0</v>
      </c>
      <c r="S980" s="153">
        <v>0</v>
      </c>
      <c r="T980" s="154">
        <f t="shared" si="261"/>
        <v>0</v>
      </c>
      <c r="AR980" s="155" t="s">
        <v>481</v>
      </c>
      <c r="AT980" s="155" t="s">
        <v>454</v>
      </c>
      <c r="AU980" s="155" t="s">
        <v>88</v>
      </c>
      <c r="AY980" s="16" t="s">
        <v>317</v>
      </c>
      <c r="BE980" s="156">
        <f t="shared" si="262"/>
        <v>0</v>
      </c>
      <c r="BF980" s="156">
        <f t="shared" si="263"/>
        <v>0</v>
      </c>
      <c r="BG980" s="156">
        <f t="shared" si="264"/>
        <v>0</v>
      </c>
      <c r="BH980" s="156">
        <f t="shared" si="265"/>
        <v>0</v>
      </c>
      <c r="BI980" s="156">
        <f t="shared" si="266"/>
        <v>0</v>
      </c>
      <c r="BJ980" s="16" t="s">
        <v>88</v>
      </c>
      <c r="BK980" s="156">
        <f t="shared" si="267"/>
        <v>0</v>
      </c>
      <c r="BL980" s="16" t="s">
        <v>396</v>
      </c>
      <c r="BM980" s="155" t="s">
        <v>12476</v>
      </c>
    </row>
    <row r="981" spans="2:65" s="1" customFormat="1" ht="16.5" customHeight="1">
      <c r="B981" s="142"/>
      <c r="C981" s="179" t="s">
        <v>7632</v>
      </c>
      <c r="D981" s="179" t="s">
        <v>454</v>
      </c>
      <c r="E981" s="180" t="s">
        <v>12477</v>
      </c>
      <c r="F981" s="181" t="s">
        <v>12478</v>
      </c>
      <c r="G981" s="182" t="s">
        <v>467</v>
      </c>
      <c r="H981" s="183">
        <v>1</v>
      </c>
      <c r="I981" s="184"/>
      <c r="J981" s="185">
        <f t="shared" si="258"/>
        <v>0</v>
      </c>
      <c r="K981" s="186"/>
      <c r="L981" s="187"/>
      <c r="M981" s="188" t="s">
        <v>1</v>
      </c>
      <c r="N981" s="189" t="s">
        <v>42</v>
      </c>
      <c r="P981" s="153">
        <f t="shared" si="259"/>
        <v>0</v>
      </c>
      <c r="Q981" s="153">
        <v>0</v>
      </c>
      <c r="R981" s="153">
        <f t="shared" si="260"/>
        <v>0</v>
      </c>
      <c r="S981" s="153">
        <v>0</v>
      </c>
      <c r="T981" s="154">
        <f t="shared" si="261"/>
        <v>0</v>
      </c>
      <c r="AR981" s="155" t="s">
        <v>481</v>
      </c>
      <c r="AT981" s="155" t="s">
        <v>454</v>
      </c>
      <c r="AU981" s="155" t="s">
        <v>88</v>
      </c>
      <c r="AY981" s="16" t="s">
        <v>317</v>
      </c>
      <c r="BE981" s="156">
        <f t="shared" si="262"/>
        <v>0</v>
      </c>
      <c r="BF981" s="156">
        <f t="shared" si="263"/>
        <v>0</v>
      </c>
      <c r="BG981" s="156">
        <f t="shared" si="264"/>
        <v>0</v>
      </c>
      <c r="BH981" s="156">
        <f t="shared" si="265"/>
        <v>0</v>
      </c>
      <c r="BI981" s="156">
        <f t="shared" si="266"/>
        <v>0</v>
      </c>
      <c r="BJ981" s="16" t="s">
        <v>88</v>
      </c>
      <c r="BK981" s="156">
        <f t="shared" si="267"/>
        <v>0</v>
      </c>
      <c r="BL981" s="16" t="s">
        <v>396</v>
      </c>
      <c r="BM981" s="155" t="s">
        <v>12479</v>
      </c>
    </row>
    <row r="982" spans="2:65" s="1" customFormat="1" ht="16.5" customHeight="1">
      <c r="B982" s="142"/>
      <c r="C982" s="179" t="s">
        <v>7636</v>
      </c>
      <c r="D982" s="179" t="s">
        <v>454</v>
      </c>
      <c r="E982" s="180" t="s">
        <v>12480</v>
      </c>
      <c r="F982" s="181" t="s">
        <v>12481</v>
      </c>
      <c r="G982" s="182" t="s">
        <v>467</v>
      </c>
      <c r="H982" s="183">
        <v>2</v>
      </c>
      <c r="I982" s="184"/>
      <c r="J982" s="185">
        <f t="shared" si="258"/>
        <v>0</v>
      </c>
      <c r="K982" s="186"/>
      <c r="L982" s="187"/>
      <c r="M982" s="188" t="s">
        <v>1</v>
      </c>
      <c r="N982" s="189" t="s">
        <v>42</v>
      </c>
      <c r="P982" s="153">
        <f t="shared" si="259"/>
        <v>0</v>
      </c>
      <c r="Q982" s="153">
        <v>0</v>
      </c>
      <c r="R982" s="153">
        <f t="shared" si="260"/>
        <v>0</v>
      </c>
      <c r="S982" s="153">
        <v>0</v>
      </c>
      <c r="T982" s="154">
        <f t="shared" si="261"/>
        <v>0</v>
      </c>
      <c r="AR982" s="155" t="s">
        <v>481</v>
      </c>
      <c r="AT982" s="155" t="s">
        <v>454</v>
      </c>
      <c r="AU982" s="155" t="s">
        <v>88</v>
      </c>
      <c r="AY982" s="16" t="s">
        <v>317</v>
      </c>
      <c r="BE982" s="156">
        <f t="shared" si="262"/>
        <v>0</v>
      </c>
      <c r="BF982" s="156">
        <f t="shared" si="263"/>
        <v>0</v>
      </c>
      <c r="BG982" s="156">
        <f t="shared" si="264"/>
        <v>0</v>
      </c>
      <c r="BH982" s="156">
        <f t="shared" si="265"/>
        <v>0</v>
      </c>
      <c r="BI982" s="156">
        <f t="shared" si="266"/>
        <v>0</v>
      </c>
      <c r="BJ982" s="16" t="s">
        <v>88</v>
      </c>
      <c r="BK982" s="156">
        <f t="shared" si="267"/>
        <v>0</v>
      </c>
      <c r="BL982" s="16" t="s">
        <v>396</v>
      </c>
      <c r="BM982" s="155" t="s">
        <v>12482</v>
      </c>
    </row>
    <row r="983" spans="2:65" s="1" customFormat="1" ht="16.5" customHeight="1">
      <c r="B983" s="142"/>
      <c r="C983" s="179" t="s">
        <v>7640</v>
      </c>
      <c r="D983" s="179" t="s">
        <v>454</v>
      </c>
      <c r="E983" s="180" t="s">
        <v>12483</v>
      </c>
      <c r="F983" s="181" t="s">
        <v>12026</v>
      </c>
      <c r="G983" s="182" t="s">
        <v>467</v>
      </c>
      <c r="H983" s="183">
        <v>1</v>
      </c>
      <c r="I983" s="184"/>
      <c r="J983" s="185">
        <f t="shared" si="258"/>
        <v>0</v>
      </c>
      <c r="K983" s="186"/>
      <c r="L983" s="187"/>
      <c r="M983" s="188" t="s">
        <v>1</v>
      </c>
      <c r="N983" s="189" t="s">
        <v>42</v>
      </c>
      <c r="P983" s="153">
        <f t="shared" si="259"/>
        <v>0</v>
      </c>
      <c r="Q983" s="153">
        <v>0</v>
      </c>
      <c r="R983" s="153">
        <f t="shared" si="260"/>
        <v>0</v>
      </c>
      <c r="S983" s="153">
        <v>0</v>
      </c>
      <c r="T983" s="154">
        <f t="shared" si="261"/>
        <v>0</v>
      </c>
      <c r="AR983" s="155" t="s">
        <v>481</v>
      </c>
      <c r="AT983" s="155" t="s">
        <v>454</v>
      </c>
      <c r="AU983" s="155" t="s">
        <v>88</v>
      </c>
      <c r="AY983" s="16" t="s">
        <v>317</v>
      </c>
      <c r="BE983" s="156">
        <f t="shared" si="262"/>
        <v>0</v>
      </c>
      <c r="BF983" s="156">
        <f t="shared" si="263"/>
        <v>0</v>
      </c>
      <c r="BG983" s="156">
        <f t="shared" si="264"/>
        <v>0</v>
      </c>
      <c r="BH983" s="156">
        <f t="shared" si="265"/>
        <v>0</v>
      </c>
      <c r="BI983" s="156">
        <f t="shared" si="266"/>
        <v>0</v>
      </c>
      <c r="BJ983" s="16" t="s">
        <v>88</v>
      </c>
      <c r="BK983" s="156">
        <f t="shared" si="267"/>
        <v>0</v>
      </c>
      <c r="BL983" s="16" t="s">
        <v>396</v>
      </c>
      <c r="BM983" s="155" t="s">
        <v>12484</v>
      </c>
    </row>
    <row r="984" spans="2:65" s="1" customFormat="1" ht="16.5" customHeight="1">
      <c r="B984" s="142"/>
      <c r="C984" s="179" t="s">
        <v>7644</v>
      </c>
      <c r="D984" s="179" t="s">
        <v>454</v>
      </c>
      <c r="E984" s="180" t="s">
        <v>12485</v>
      </c>
      <c r="F984" s="181" t="s">
        <v>12486</v>
      </c>
      <c r="G984" s="182" t="s">
        <v>467</v>
      </c>
      <c r="H984" s="183">
        <v>1</v>
      </c>
      <c r="I984" s="184"/>
      <c r="J984" s="185">
        <f t="shared" si="258"/>
        <v>0</v>
      </c>
      <c r="K984" s="186"/>
      <c r="L984" s="187"/>
      <c r="M984" s="188" t="s">
        <v>1</v>
      </c>
      <c r="N984" s="189" t="s">
        <v>42</v>
      </c>
      <c r="P984" s="153">
        <f t="shared" si="259"/>
        <v>0</v>
      </c>
      <c r="Q984" s="153">
        <v>0</v>
      </c>
      <c r="R984" s="153">
        <f t="shared" si="260"/>
        <v>0</v>
      </c>
      <c r="S984" s="153">
        <v>0</v>
      </c>
      <c r="T984" s="154">
        <f t="shared" si="261"/>
        <v>0</v>
      </c>
      <c r="AR984" s="155" t="s">
        <v>481</v>
      </c>
      <c r="AT984" s="155" t="s">
        <v>454</v>
      </c>
      <c r="AU984" s="155" t="s">
        <v>88</v>
      </c>
      <c r="AY984" s="16" t="s">
        <v>317</v>
      </c>
      <c r="BE984" s="156">
        <f t="shared" si="262"/>
        <v>0</v>
      </c>
      <c r="BF984" s="156">
        <f t="shared" si="263"/>
        <v>0</v>
      </c>
      <c r="BG984" s="156">
        <f t="shared" si="264"/>
        <v>0</v>
      </c>
      <c r="BH984" s="156">
        <f t="shared" si="265"/>
        <v>0</v>
      </c>
      <c r="BI984" s="156">
        <f t="shared" si="266"/>
        <v>0</v>
      </c>
      <c r="BJ984" s="16" t="s">
        <v>88</v>
      </c>
      <c r="BK984" s="156">
        <f t="shared" si="267"/>
        <v>0</v>
      </c>
      <c r="BL984" s="16" t="s">
        <v>396</v>
      </c>
      <c r="BM984" s="155" t="s">
        <v>12487</v>
      </c>
    </row>
    <row r="985" spans="2:65" s="1" customFormat="1" ht="24.15" customHeight="1">
      <c r="B985" s="142"/>
      <c r="C985" s="179" t="s">
        <v>7650</v>
      </c>
      <c r="D985" s="179" t="s">
        <v>454</v>
      </c>
      <c r="E985" s="180" t="s">
        <v>12488</v>
      </c>
      <c r="F985" s="181" t="s">
        <v>12489</v>
      </c>
      <c r="G985" s="182" t="s">
        <v>467</v>
      </c>
      <c r="H985" s="183">
        <v>1</v>
      </c>
      <c r="I985" s="184"/>
      <c r="J985" s="185">
        <f t="shared" si="258"/>
        <v>0</v>
      </c>
      <c r="K985" s="186"/>
      <c r="L985" s="187"/>
      <c r="M985" s="188" t="s">
        <v>1</v>
      </c>
      <c r="N985" s="189" t="s">
        <v>42</v>
      </c>
      <c r="P985" s="153">
        <f t="shared" si="259"/>
        <v>0</v>
      </c>
      <c r="Q985" s="153">
        <v>0</v>
      </c>
      <c r="R985" s="153">
        <f t="shared" si="260"/>
        <v>0</v>
      </c>
      <c r="S985" s="153">
        <v>0</v>
      </c>
      <c r="T985" s="154">
        <f t="shared" si="261"/>
        <v>0</v>
      </c>
      <c r="AR985" s="155" t="s">
        <v>481</v>
      </c>
      <c r="AT985" s="155" t="s">
        <v>454</v>
      </c>
      <c r="AU985" s="155" t="s">
        <v>88</v>
      </c>
      <c r="AY985" s="16" t="s">
        <v>317</v>
      </c>
      <c r="BE985" s="156">
        <f t="shared" si="262"/>
        <v>0</v>
      </c>
      <c r="BF985" s="156">
        <f t="shared" si="263"/>
        <v>0</v>
      </c>
      <c r="BG985" s="156">
        <f t="shared" si="264"/>
        <v>0</v>
      </c>
      <c r="BH985" s="156">
        <f t="shared" si="265"/>
        <v>0</v>
      </c>
      <c r="BI985" s="156">
        <f t="shared" si="266"/>
        <v>0</v>
      </c>
      <c r="BJ985" s="16" t="s">
        <v>88</v>
      </c>
      <c r="BK985" s="156">
        <f t="shared" si="267"/>
        <v>0</v>
      </c>
      <c r="BL985" s="16" t="s">
        <v>396</v>
      </c>
      <c r="BM985" s="155" t="s">
        <v>12490</v>
      </c>
    </row>
    <row r="986" spans="2:65" s="1" customFormat="1" ht="24.15" customHeight="1">
      <c r="B986" s="142"/>
      <c r="C986" s="179" t="s">
        <v>7656</v>
      </c>
      <c r="D986" s="179" t="s">
        <v>454</v>
      </c>
      <c r="E986" s="180" t="s">
        <v>12491</v>
      </c>
      <c r="F986" s="181" t="s">
        <v>12492</v>
      </c>
      <c r="G986" s="182" t="s">
        <v>467</v>
      </c>
      <c r="H986" s="183">
        <v>1</v>
      </c>
      <c r="I986" s="184"/>
      <c r="J986" s="185">
        <f t="shared" si="258"/>
        <v>0</v>
      </c>
      <c r="K986" s="186"/>
      <c r="L986" s="187"/>
      <c r="M986" s="188" t="s">
        <v>1</v>
      </c>
      <c r="N986" s="189" t="s">
        <v>42</v>
      </c>
      <c r="P986" s="153">
        <f t="shared" si="259"/>
        <v>0</v>
      </c>
      <c r="Q986" s="153">
        <v>0</v>
      </c>
      <c r="R986" s="153">
        <f t="shared" si="260"/>
        <v>0</v>
      </c>
      <c r="S986" s="153">
        <v>0</v>
      </c>
      <c r="T986" s="154">
        <f t="shared" si="261"/>
        <v>0</v>
      </c>
      <c r="AR986" s="155" t="s">
        <v>481</v>
      </c>
      <c r="AT986" s="155" t="s">
        <v>454</v>
      </c>
      <c r="AU986" s="155" t="s">
        <v>88</v>
      </c>
      <c r="AY986" s="16" t="s">
        <v>317</v>
      </c>
      <c r="BE986" s="156">
        <f t="shared" si="262"/>
        <v>0</v>
      </c>
      <c r="BF986" s="156">
        <f t="shared" si="263"/>
        <v>0</v>
      </c>
      <c r="BG986" s="156">
        <f t="shared" si="264"/>
        <v>0</v>
      </c>
      <c r="BH986" s="156">
        <f t="shared" si="265"/>
        <v>0</v>
      </c>
      <c r="BI986" s="156">
        <f t="shared" si="266"/>
        <v>0</v>
      </c>
      <c r="BJ986" s="16" t="s">
        <v>88</v>
      </c>
      <c r="BK986" s="156">
        <f t="shared" si="267"/>
        <v>0</v>
      </c>
      <c r="BL986" s="16" t="s">
        <v>396</v>
      </c>
      <c r="BM986" s="155" t="s">
        <v>12493</v>
      </c>
    </row>
    <row r="987" spans="2:65" s="1" customFormat="1" ht="16.5" customHeight="1">
      <c r="B987" s="142"/>
      <c r="C987" s="179" t="s">
        <v>7662</v>
      </c>
      <c r="D987" s="179" t="s">
        <v>454</v>
      </c>
      <c r="E987" s="180" t="s">
        <v>12494</v>
      </c>
      <c r="F987" s="181" t="s">
        <v>11969</v>
      </c>
      <c r="G987" s="182" t="s">
        <v>467</v>
      </c>
      <c r="H987" s="183">
        <v>2</v>
      </c>
      <c r="I987" s="184"/>
      <c r="J987" s="185">
        <f t="shared" si="258"/>
        <v>0</v>
      </c>
      <c r="K987" s="186"/>
      <c r="L987" s="187"/>
      <c r="M987" s="188" t="s">
        <v>1</v>
      </c>
      <c r="N987" s="189" t="s">
        <v>42</v>
      </c>
      <c r="P987" s="153">
        <f t="shared" si="259"/>
        <v>0</v>
      </c>
      <c r="Q987" s="153">
        <v>0</v>
      </c>
      <c r="R987" s="153">
        <f t="shared" si="260"/>
        <v>0</v>
      </c>
      <c r="S987" s="153">
        <v>0</v>
      </c>
      <c r="T987" s="154">
        <f t="shared" si="261"/>
        <v>0</v>
      </c>
      <c r="AR987" s="155" t="s">
        <v>481</v>
      </c>
      <c r="AT987" s="155" t="s">
        <v>454</v>
      </c>
      <c r="AU987" s="155" t="s">
        <v>88</v>
      </c>
      <c r="AY987" s="16" t="s">
        <v>317</v>
      </c>
      <c r="BE987" s="156">
        <f t="shared" si="262"/>
        <v>0</v>
      </c>
      <c r="BF987" s="156">
        <f t="shared" si="263"/>
        <v>0</v>
      </c>
      <c r="BG987" s="156">
        <f t="shared" si="264"/>
        <v>0</v>
      </c>
      <c r="BH987" s="156">
        <f t="shared" si="265"/>
        <v>0</v>
      </c>
      <c r="BI987" s="156">
        <f t="shared" si="266"/>
        <v>0</v>
      </c>
      <c r="BJ987" s="16" t="s">
        <v>88</v>
      </c>
      <c r="BK987" s="156">
        <f t="shared" si="267"/>
        <v>0</v>
      </c>
      <c r="BL987" s="16" t="s">
        <v>396</v>
      </c>
      <c r="BM987" s="155" t="s">
        <v>12495</v>
      </c>
    </row>
    <row r="988" spans="2:65" s="1" customFormat="1" ht="37.75" customHeight="1">
      <c r="B988" s="142"/>
      <c r="C988" s="179" t="s">
        <v>7668</v>
      </c>
      <c r="D988" s="179" t="s">
        <v>454</v>
      </c>
      <c r="E988" s="180" t="s">
        <v>12496</v>
      </c>
      <c r="F988" s="181" t="s">
        <v>12497</v>
      </c>
      <c r="G988" s="182" t="s">
        <v>10668</v>
      </c>
      <c r="H988" s="183">
        <v>75</v>
      </c>
      <c r="I988" s="184"/>
      <c r="J988" s="185">
        <f t="shared" si="258"/>
        <v>0</v>
      </c>
      <c r="K988" s="186"/>
      <c r="L988" s="187"/>
      <c r="M988" s="188" t="s">
        <v>1</v>
      </c>
      <c r="N988" s="189" t="s">
        <v>42</v>
      </c>
      <c r="P988" s="153">
        <f t="shared" si="259"/>
        <v>0</v>
      </c>
      <c r="Q988" s="153">
        <v>0</v>
      </c>
      <c r="R988" s="153">
        <f t="shared" si="260"/>
        <v>0</v>
      </c>
      <c r="S988" s="153">
        <v>0</v>
      </c>
      <c r="T988" s="154">
        <f t="shared" si="261"/>
        <v>0</v>
      </c>
      <c r="AR988" s="155" t="s">
        <v>481</v>
      </c>
      <c r="AT988" s="155" t="s">
        <v>454</v>
      </c>
      <c r="AU988" s="155" t="s">
        <v>88</v>
      </c>
      <c r="AY988" s="16" t="s">
        <v>317</v>
      </c>
      <c r="BE988" s="156">
        <f t="shared" si="262"/>
        <v>0</v>
      </c>
      <c r="BF988" s="156">
        <f t="shared" si="263"/>
        <v>0</v>
      </c>
      <c r="BG988" s="156">
        <f t="shared" si="264"/>
        <v>0</v>
      </c>
      <c r="BH988" s="156">
        <f t="shared" si="265"/>
        <v>0</v>
      </c>
      <c r="BI988" s="156">
        <f t="shared" si="266"/>
        <v>0</v>
      </c>
      <c r="BJ988" s="16" t="s">
        <v>88</v>
      </c>
      <c r="BK988" s="156">
        <f t="shared" si="267"/>
        <v>0</v>
      </c>
      <c r="BL988" s="16" t="s">
        <v>396</v>
      </c>
      <c r="BM988" s="155" t="s">
        <v>12498</v>
      </c>
    </row>
    <row r="989" spans="2:65" s="1" customFormat="1" ht="37.75" customHeight="1">
      <c r="B989" s="142"/>
      <c r="C989" s="179" t="s">
        <v>7674</v>
      </c>
      <c r="D989" s="179" t="s">
        <v>454</v>
      </c>
      <c r="E989" s="180" t="s">
        <v>12499</v>
      </c>
      <c r="F989" s="181" t="s">
        <v>12381</v>
      </c>
      <c r="G989" s="182" t="s">
        <v>10668</v>
      </c>
      <c r="H989" s="183">
        <v>65</v>
      </c>
      <c r="I989" s="184"/>
      <c r="J989" s="185">
        <f t="shared" si="258"/>
        <v>0</v>
      </c>
      <c r="K989" s="186"/>
      <c r="L989" s="187"/>
      <c r="M989" s="188" t="s">
        <v>1</v>
      </c>
      <c r="N989" s="189" t="s">
        <v>42</v>
      </c>
      <c r="P989" s="153">
        <f t="shared" si="259"/>
        <v>0</v>
      </c>
      <c r="Q989" s="153">
        <v>0</v>
      </c>
      <c r="R989" s="153">
        <f t="shared" si="260"/>
        <v>0</v>
      </c>
      <c r="S989" s="153">
        <v>0</v>
      </c>
      <c r="T989" s="154">
        <f t="shared" si="261"/>
        <v>0</v>
      </c>
      <c r="AR989" s="155" t="s">
        <v>481</v>
      </c>
      <c r="AT989" s="155" t="s">
        <v>454</v>
      </c>
      <c r="AU989" s="155" t="s">
        <v>88</v>
      </c>
      <c r="AY989" s="16" t="s">
        <v>317</v>
      </c>
      <c r="BE989" s="156">
        <f t="shared" si="262"/>
        <v>0</v>
      </c>
      <c r="BF989" s="156">
        <f t="shared" si="263"/>
        <v>0</v>
      </c>
      <c r="BG989" s="156">
        <f t="shared" si="264"/>
        <v>0</v>
      </c>
      <c r="BH989" s="156">
        <f t="shared" si="265"/>
        <v>0</v>
      </c>
      <c r="BI989" s="156">
        <f t="shared" si="266"/>
        <v>0</v>
      </c>
      <c r="BJ989" s="16" t="s">
        <v>88</v>
      </c>
      <c r="BK989" s="156">
        <f t="shared" si="267"/>
        <v>0</v>
      </c>
      <c r="BL989" s="16" t="s">
        <v>396</v>
      </c>
      <c r="BM989" s="155" t="s">
        <v>12500</v>
      </c>
    </row>
    <row r="990" spans="2:65" s="1" customFormat="1" ht="37.75" customHeight="1">
      <c r="B990" s="142"/>
      <c r="C990" s="179" t="s">
        <v>7679</v>
      </c>
      <c r="D990" s="179" t="s">
        <v>454</v>
      </c>
      <c r="E990" s="180" t="s">
        <v>12501</v>
      </c>
      <c r="F990" s="181" t="s">
        <v>12502</v>
      </c>
      <c r="G990" s="182" t="s">
        <v>10668</v>
      </c>
      <c r="H990" s="183">
        <v>5</v>
      </c>
      <c r="I990" s="184"/>
      <c r="J990" s="185">
        <f t="shared" si="258"/>
        <v>0</v>
      </c>
      <c r="K990" s="186"/>
      <c r="L990" s="187"/>
      <c r="M990" s="188" t="s">
        <v>1</v>
      </c>
      <c r="N990" s="189" t="s">
        <v>42</v>
      </c>
      <c r="P990" s="153">
        <f t="shared" si="259"/>
        <v>0</v>
      </c>
      <c r="Q990" s="153">
        <v>0</v>
      </c>
      <c r="R990" s="153">
        <f t="shared" si="260"/>
        <v>0</v>
      </c>
      <c r="S990" s="153">
        <v>0</v>
      </c>
      <c r="T990" s="154">
        <f t="shared" si="261"/>
        <v>0</v>
      </c>
      <c r="AR990" s="155" t="s">
        <v>481</v>
      </c>
      <c r="AT990" s="155" t="s">
        <v>454</v>
      </c>
      <c r="AU990" s="155" t="s">
        <v>88</v>
      </c>
      <c r="AY990" s="16" t="s">
        <v>317</v>
      </c>
      <c r="BE990" s="156">
        <f t="shared" si="262"/>
        <v>0</v>
      </c>
      <c r="BF990" s="156">
        <f t="shared" si="263"/>
        <v>0</v>
      </c>
      <c r="BG990" s="156">
        <f t="shared" si="264"/>
        <v>0</v>
      </c>
      <c r="BH990" s="156">
        <f t="shared" si="265"/>
        <v>0</v>
      </c>
      <c r="BI990" s="156">
        <f t="shared" si="266"/>
        <v>0</v>
      </c>
      <c r="BJ990" s="16" t="s">
        <v>88</v>
      </c>
      <c r="BK990" s="156">
        <f t="shared" si="267"/>
        <v>0</v>
      </c>
      <c r="BL990" s="16" t="s">
        <v>396</v>
      </c>
      <c r="BM990" s="155" t="s">
        <v>12503</v>
      </c>
    </row>
    <row r="991" spans="2:65" s="1" customFormat="1" ht="21.75" customHeight="1">
      <c r="B991" s="142"/>
      <c r="C991" s="179" t="s">
        <v>2950</v>
      </c>
      <c r="D991" s="179" t="s">
        <v>454</v>
      </c>
      <c r="E991" s="180" t="s">
        <v>11085</v>
      </c>
      <c r="F991" s="181" t="s">
        <v>11086</v>
      </c>
      <c r="G991" s="182" t="s">
        <v>444</v>
      </c>
      <c r="H991" s="183">
        <v>165</v>
      </c>
      <c r="I991" s="184"/>
      <c r="J991" s="185">
        <f t="shared" si="258"/>
        <v>0</v>
      </c>
      <c r="K991" s="186"/>
      <c r="L991" s="187"/>
      <c r="M991" s="188" t="s">
        <v>1</v>
      </c>
      <c r="N991" s="189" t="s">
        <v>42</v>
      </c>
      <c r="P991" s="153">
        <f t="shared" si="259"/>
        <v>0</v>
      </c>
      <c r="Q991" s="153">
        <v>0</v>
      </c>
      <c r="R991" s="153">
        <f t="shared" si="260"/>
        <v>0</v>
      </c>
      <c r="S991" s="153">
        <v>0</v>
      </c>
      <c r="T991" s="154">
        <f t="shared" si="261"/>
        <v>0</v>
      </c>
      <c r="AR991" s="155" t="s">
        <v>481</v>
      </c>
      <c r="AT991" s="155" t="s">
        <v>454</v>
      </c>
      <c r="AU991" s="155" t="s">
        <v>88</v>
      </c>
      <c r="AY991" s="16" t="s">
        <v>317</v>
      </c>
      <c r="BE991" s="156">
        <f t="shared" si="262"/>
        <v>0</v>
      </c>
      <c r="BF991" s="156">
        <f t="shared" si="263"/>
        <v>0</v>
      </c>
      <c r="BG991" s="156">
        <f t="shared" si="264"/>
        <v>0</v>
      </c>
      <c r="BH991" s="156">
        <f t="shared" si="265"/>
        <v>0</v>
      </c>
      <c r="BI991" s="156">
        <f t="shared" si="266"/>
        <v>0</v>
      </c>
      <c r="BJ991" s="16" t="s">
        <v>88</v>
      </c>
      <c r="BK991" s="156">
        <f t="shared" si="267"/>
        <v>0</v>
      </c>
      <c r="BL991" s="16" t="s">
        <v>396</v>
      </c>
      <c r="BM991" s="155" t="s">
        <v>12504</v>
      </c>
    </row>
    <row r="992" spans="2:65" s="1" customFormat="1" ht="33" customHeight="1">
      <c r="B992" s="142"/>
      <c r="C992" s="143" t="s">
        <v>3428</v>
      </c>
      <c r="D992" s="143" t="s">
        <v>319</v>
      </c>
      <c r="E992" s="144" t="s">
        <v>12505</v>
      </c>
      <c r="F992" s="145" t="s">
        <v>12506</v>
      </c>
      <c r="G992" s="146" t="s">
        <v>7005</v>
      </c>
      <c r="H992" s="147">
        <v>1</v>
      </c>
      <c r="I992" s="148"/>
      <c r="J992" s="149">
        <f t="shared" si="258"/>
        <v>0</v>
      </c>
      <c r="K992" s="150"/>
      <c r="L992" s="31"/>
      <c r="M992" s="151" t="s">
        <v>1</v>
      </c>
      <c r="N992" s="152" t="s">
        <v>42</v>
      </c>
      <c r="P992" s="153">
        <f t="shared" si="259"/>
        <v>0</v>
      </c>
      <c r="Q992" s="153">
        <v>0</v>
      </c>
      <c r="R992" s="153">
        <f t="shared" si="260"/>
        <v>0</v>
      </c>
      <c r="S992" s="153">
        <v>0</v>
      </c>
      <c r="T992" s="154">
        <f t="shared" si="261"/>
        <v>0</v>
      </c>
      <c r="AR992" s="155" t="s">
        <v>396</v>
      </c>
      <c r="AT992" s="155" t="s">
        <v>319</v>
      </c>
      <c r="AU992" s="155" t="s">
        <v>88</v>
      </c>
      <c r="AY992" s="16" t="s">
        <v>317</v>
      </c>
      <c r="BE992" s="156">
        <f t="shared" si="262"/>
        <v>0</v>
      </c>
      <c r="BF992" s="156">
        <f t="shared" si="263"/>
        <v>0</v>
      </c>
      <c r="BG992" s="156">
        <f t="shared" si="264"/>
        <v>0</v>
      </c>
      <c r="BH992" s="156">
        <f t="shared" si="265"/>
        <v>0</v>
      </c>
      <c r="BI992" s="156">
        <f t="shared" si="266"/>
        <v>0</v>
      </c>
      <c r="BJ992" s="16" t="s">
        <v>88</v>
      </c>
      <c r="BK992" s="156">
        <f t="shared" si="267"/>
        <v>0</v>
      </c>
      <c r="BL992" s="16" t="s">
        <v>396</v>
      </c>
      <c r="BM992" s="155" t="s">
        <v>12507</v>
      </c>
    </row>
    <row r="993" spans="2:65" s="11" customFormat="1" ht="22.75" customHeight="1">
      <c r="B993" s="130"/>
      <c r="D993" s="131" t="s">
        <v>75</v>
      </c>
      <c r="E993" s="140" t="s">
        <v>12508</v>
      </c>
      <c r="F993" s="140" t="s">
        <v>12509</v>
      </c>
      <c r="I993" s="133"/>
      <c r="J993" s="141">
        <f>BK993</f>
        <v>0</v>
      </c>
      <c r="L993" s="130"/>
      <c r="M993" s="135"/>
      <c r="P993" s="136">
        <f>SUM(P994:P999)</f>
        <v>0</v>
      </c>
      <c r="R993" s="136">
        <f>SUM(R994:R999)</f>
        <v>0</v>
      </c>
      <c r="T993" s="137">
        <f>SUM(T994:T999)</f>
        <v>0</v>
      </c>
      <c r="AR993" s="131" t="s">
        <v>83</v>
      </c>
      <c r="AT993" s="138" t="s">
        <v>75</v>
      </c>
      <c r="AU993" s="138" t="s">
        <v>83</v>
      </c>
      <c r="AY993" s="131" t="s">
        <v>317</v>
      </c>
      <c r="BK993" s="139">
        <f>SUM(BK994:BK999)</f>
        <v>0</v>
      </c>
    </row>
    <row r="994" spans="2:65" s="1" customFormat="1" ht="21.75" customHeight="1">
      <c r="B994" s="142"/>
      <c r="C994" s="179" t="s">
        <v>7692</v>
      </c>
      <c r="D994" s="179" t="s">
        <v>454</v>
      </c>
      <c r="E994" s="180" t="s">
        <v>12510</v>
      </c>
      <c r="F994" s="181" t="s">
        <v>12511</v>
      </c>
      <c r="G994" s="182" t="s">
        <v>467</v>
      </c>
      <c r="H994" s="183">
        <v>1</v>
      </c>
      <c r="I994" s="184"/>
      <c r="J994" s="185">
        <f>ROUND(I994*H994,2)</f>
        <v>0</v>
      </c>
      <c r="K994" s="186"/>
      <c r="L994" s="187"/>
      <c r="M994" s="188" t="s">
        <v>1</v>
      </c>
      <c r="N994" s="189" t="s">
        <v>42</v>
      </c>
      <c r="P994" s="153">
        <f>O994*H994</f>
        <v>0</v>
      </c>
      <c r="Q994" s="153">
        <v>0</v>
      </c>
      <c r="R994" s="153">
        <f>Q994*H994</f>
        <v>0</v>
      </c>
      <c r="S994" s="153">
        <v>0</v>
      </c>
      <c r="T994" s="154">
        <f>S994*H994</f>
        <v>0</v>
      </c>
      <c r="AR994" s="155" t="s">
        <v>481</v>
      </c>
      <c r="AT994" s="155" t="s">
        <v>454</v>
      </c>
      <c r="AU994" s="155" t="s">
        <v>88</v>
      </c>
      <c r="AY994" s="16" t="s">
        <v>317</v>
      </c>
      <c r="BE994" s="156">
        <f>IF(N994="základná",J994,0)</f>
        <v>0</v>
      </c>
      <c r="BF994" s="156">
        <f>IF(N994="znížená",J994,0)</f>
        <v>0</v>
      </c>
      <c r="BG994" s="156">
        <f>IF(N994="zákl. prenesená",J994,0)</f>
        <v>0</v>
      </c>
      <c r="BH994" s="156">
        <f>IF(N994="zníž. prenesená",J994,0)</f>
        <v>0</v>
      </c>
      <c r="BI994" s="156">
        <f>IF(N994="nulová",J994,0)</f>
        <v>0</v>
      </c>
      <c r="BJ994" s="16" t="s">
        <v>88</v>
      </c>
      <c r="BK994" s="156">
        <f>ROUND(I994*H994,2)</f>
        <v>0</v>
      </c>
      <c r="BL994" s="16" t="s">
        <v>396</v>
      </c>
      <c r="BM994" s="155" t="s">
        <v>12512</v>
      </c>
    </row>
    <row r="995" spans="2:65" s="1" customFormat="1" ht="27">
      <c r="B995" s="31"/>
      <c r="D995" s="158" t="s">
        <v>597</v>
      </c>
      <c r="F995" s="195" t="s">
        <v>12513</v>
      </c>
      <c r="I995" s="196"/>
      <c r="L995" s="31"/>
      <c r="M995" s="197"/>
      <c r="T995" s="58"/>
      <c r="AT995" s="16" t="s">
        <v>597</v>
      </c>
      <c r="AU995" s="16" t="s">
        <v>88</v>
      </c>
    </row>
    <row r="996" spans="2:65" s="1" customFormat="1" ht="24.15" customHeight="1">
      <c r="B996" s="142"/>
      <c r="C996" s="179" t="s">
        <v>3501</v>
      </c>
      <c r="D996" s="179" t="s">
        <v>454</v>
      </c>
      <c r="E996" s="180" t="s">
        <v>12514</v>
      </c>
      <c r="F996" s="181" t="s">
        <v>12515</v>
      </c>
      <c r="G996" s="182" t="s">
        <v>467</v>
      </c>
      <c r="H996" s="183">
        <v>1</v>
      </c>
      <c r="I996" s="184"/>
      <c r="J996" s="185">
        <f>ROUND(I996*H996,2)</f>
        <v>0</v>
      </c>
      <c r="K996" s="186"/>
      <c r="L996" s="187"/>
      <c r="M996" s="188" t="s">
        <v>1</v>
      </c>
      <c r="N996" s="189" t="s">
        <v>42</v>
      </c>
      <c r="P996" s="153">
        <f>O996*H996</f>
        <v>0</v>
      </c>
      <c r="Q996" s="153">
        <v>0</v>
      </c>
      <c r="R996" s="153">
        <f>Q996*H996</f>
        <v>0</v>
      </c>
      <c r="S996" s="153">
        <v>0</v>
      </c>
      <c r="T996" s="154">
        <f>S996*H996</f>
        <v>0</v>
      </c>
      <c r="AR996" s="155" t="s">
        <v>481</v>
      </c>
      <c r="AT996" s="155" t="s">
        <v>454</v>
      </c>
      <c r="AU996" s="155" t="s">
        <v>88</v>
      </c>
      <c r="AY996" s="16" t="s">
        <v>317</v>
      </c>
      <c r="BE996" s="156">
        <f>IF(N996="základná",J996,0)</f>
        <v>0</v>
      </c>
      <c r="BF996" s="156">
        <f>IF(N996="znížená",J996,0)</f>
        <v>0</v>
      </c>
      <c r="BG996" s="156">
        <f>IF(N996="zákl. prenesená",J996,0)</f>
        <v>0</v>
      </c>
      <c r="BH996" s="156">
        <f>IF(N996="zníž. prenesená",J996,0)</f>
        <v>0</v>
      </c>
      <c r="BI996" s="156">
        <f>IF(N996="nulová",J996,0)</f>
        <v>0</v>
      </c>
      <c r="BJ996" s="16" t="s">
        <v>88</v>
      </c>
      <c r="BK996" s="156">
        <f>ROUND(I996*H996,2)</f>
        <v>0</v>
      </c>
      <c r="BL996" s="16" t="s">
        <v>396</v>
      </c>
      <c r="BM996" s="155" t="s">
        <v>12516</v>
      </c>
    </row>
    <row r="997" spans="2:65" s="1" customFormat="1" ht="37.75" customHeight="1">
      <c r="B997" s="142"/>
      <c r="C997" s="179" t="s">
        <v>4962</v>
      </c>
      <c r="D997" s="179" t="s">
        <v>454</v>
      </c>
      <c r="E997" s="180" t="s">
        <v>12517</v>
      </c>
      <c r="F997" s="181" t="s">
        <v>12381</v>
      </c>
      <c r="G997" s="182" t="s">
        <v>10668</v>
      </c>
      <c r="H997" s="183">
        <v>15</v>
      </c>
      <c r="I997" s="184"/>
      <c r="J997" s="185">
        <f>ROUND(I997*H997,2)</f>
        <v>0</v>
      </c>
      <c r="K997" s="186"/>
      <c r="L997" s="187"/>
      <c r="M997" s="188" t="s">
        <v>1</v>
      </c>
      <c r="N997" s="189" t="s">
        <v>42</v>
      </c>
      <c r="P997" s="153">
        <f>O997*H997</f>
        <v>0</v>
      </c>
      <c r="Q997" s="153">
        <v>0</v>
      </c>
      <c r="R997" s="153">
        <f>Q997*H997</f>
        <v>0</v>
      </c>
      <c r="S997" s="153">
        <v>0</v>
      </c>
      <c r="T997" s="154">
        <f>S997*H997</f>
        <v>0</v>
      </c>
      <c r="AR997" s="155" t="s">
        <v>481</v>
      </c>
      <c r="AT997" s="155" t="s">
        <v>454</v>
      </c>
      <c r="AU997" s="155" t="s">
        <v>88</v>
      </c>
      <c r="AY997" s="16" t="s">
        <v>317</v>
      </c>
      <c r="BE997" s="156">
        <f>IF(N997="základná",J997,0)</f>
        <v>0</v>
      </c>
      <c r="BF997" s="156">
        <f>IF(N997="znížená",J997,0)</f>
        <v>0</v>
      </c>
      <c r="BG997" s="156">
        <f>IF(N997="zákl. prenesená",J997,0)</f>
        <v>0</v>
      </c>
      <c r="BH997" s="156">
        <f>IF(N997="zníž. prenesená",J997,0)</f>
        <v>0</v>
      </c>
      <c r="BI997" s="156">
        <f>IF(N997="nulová",J997,0)</f>
        <v>0</v>
      </c>
      <c r="BJ997" s="16" t="s">
        <v>88</v>
      </c>
      <c r="BK997" s="156">
        <f>ROUND(I997*H997,2)</f>
        <v>0</v>
      </c>
      <c r="BL997" s="16" t="s">
        <v>396</v>
      </c>
      <c r="BM997" s="155" t="s">
        <v>12518</v>
      </c>
    </row>
    <row r="998" spans="2:65" s="1" customFormat="1" ht="21.75" customHeight="1">
      <c r="B998" s="142"/>
      <c r="C998" s="179" t="s">
        <v>7709</v>
      </c>
      <c r="D998" s="179" t="s">
        <v>454</v>
      </c>
      <c r="E998" s="180" t="s">
        <v>11085</v>
      </c>
      <c r="F998" s="181" t="s">
        <v>11086</v>
      </c>
      <c r="G998" s="182" t="s">
        <v>444</v>
      </c>
      <c r="H998" s="183">
        <v>10</v>
      </c>
      <c r="I998" s="184"/>
      <c r="J998" s="185">
        <f>ROUND(I998*H998,2)</f>
        <v>0</v>
      </c>
      <c r="K998" s="186"/>
      <c r="L998" s="187"/>
      <c r="M998" s="188" t="s">
        <v>1</v>
      </c>
      <c r="N998" s="189" t="s">
        <v>42</v>
      </c>
      <c r="P998" s="153">
        <f>O998*H998</f>
        <v>0</v>
      </c>
      <c r="Q998" s="153">
        <v>0</v>
      </c>
      <c r="R998" s="153">
        <f>Q998*H998</f>
        <v>0</v>
      </c>
      <c r="S998" s="153">
        <v>0</v>
      </c>
      <c r="T998" s="154">
        <f>S998*H998</f>
        <v>0</v>
      </c>
      <c r="AR998" s="155" t="s">
        <v>481</v>
      </c>
      <c r="AT998" s="155" t="s">
        <v>454</v>
      </c>
      <c r="AU998" s="155" t="s">
        <v>88</v>
      </c>
      <c r="AY998" s="16" t="s">
        <v>317</v>
      </c>
      <c r="BE998" s="156">
        <f>IF(N998="základná",J998,0)</f>
        <v>0</v>
      </c>
      <c r="BF998" s="156">
        <f>IF(N998="znížená",J998,0)</f>
        <v>0</v>
      </c>
      <c r="BG998" s="156">
        <f>IF(N998="zákl. prenesená",J998,0)</f>
        <v>0</v>
      </c>
      <c r="BH998" s="156">
        <f>IF(N998="zníž. prenesená",J998,0)</f>
        <v>0</v>
      </c>
      <c r="BI998" s="156">
        <f>IF(N998="nulová",J998,0)</f>
        <v>0</v>
      </c>
      <c r="BJ998" s="16" t="s">
        <v>88</v>
      </c>
      <c r="BK998" s="156">
        <f>ROUND(I998*H998,2)</f>
        <v>0</v>
      </c>
      <c r="BL998" s="16" t="s">
        <v>396</v>
      </c>
      <c r="BM998" s="155" t="s">
        <v>12519</v>
      </c>
    </row>
    <row r="999" spans="2:65" s="1" customFormat="1" ht="33" customHeight="1">
      <c r="B999" s="142"/>
      <c r="C999" s="143" t="s">
        <v>7011</v>
      </c>
      <c r="D999" s="143" t="s">
        <v>319</v>
      </c>
      <c r="E999" s="144" t="s">
        <v>12520</v>
      </c>
      <c r="F999" s="145" t="s">
        <v>12521</v>
      </c>
      <c r="G999" s="146" t="s">
        <v>7005</v>
      </c>
      <c r="H999" s="147">
        <v>1</v>
      </c>
      <c r="I999" s="148"/>
      <c r="J999" s="149">
        <f>ROUND(I999*H999,2)</f>
        <v>0</v>
      </c>
      <c r="K999" s="150"/>
      <c r="L999" s="31"/>
      <c r="M999" s="151" t="s">
        <v>1</v>
      </c>
      <c r="N999" s="152" t="s">
        <v>42</v>
      </c>
      <c r="P999" s="153">
        <f>O999*H999</f>
        <v>0</v>
      </c>
      <c r="Q999" s="153">
        <v>0</v>
      </c>
      <c r="R999" s="153">
        <f>Q999*H999</f>
        <v>0</v>
      </c>
      <c r="S999" s="153">
        <v>0</v>
      </c>
      <c r="T999" s="154">
        <f>S999*H999</f>
        <v>0</v>
      </c>
      <c r="AR999" s="155" t="s">
        <v>396</v>
      </c>
      <c r="AT999" s="155" t="s">
        <v>319</v>
      </c>
      <c r="AU999" s="155" t="s">
        <v>88</v>
      </c>
      <c r="AY999" s="16" t="s">
        <v>317</v>
      </c>
      <c r="BE999" s="156">
        <f>IF(N999="základná",J999,0)</f>
        <v>0</v>
      </c>
      <c r="BF999" s="156">
        <f>IF(N999="znížená",J999,0)</f>
        <v>0</v>
      </c>
      <c r="BG999" s="156">
        <f>IF(N999="zákl. prenesená",J999,0)</f>
        <v>0</v>
      </c>
      <c r="BH999" s="156">
        <f>IF(N999="zníž. prenesená",J999,0)</f>
        <v>0</v>
      </c>
      <c r="BI999" s="156">
        <f>IF(N999="nulová",J999,0)</f>
        <v>0</v>
      </c>
      <c r="BJ999" s="16" t="s">
        <v>88</v>
      </c>
      <c r="BK999" s="156">
        <f>ROUND(I999*H999,2)</f>
        <v>0</v>
      </c>
      <c r="BL999" s="16" t="s">
        <v>396</v>
      </c>
      <c r="BM999" s="155" t="s">
        <v>12522</v>
      </c>
    </row>
    <row r="1000" spans="2:65" s="11" customFormat="1" ht="22.75" customHeight="1">
      <c r="B1000" s="130"/>
      <c r="D1000" s="131" t="s">
        <v>75</v>
      </c>
      <c r="E1000" s="140" t="s">
        <v>12523</v>
      </c>
      <c r="F1000" s="140" t="s">
        <v>12524</v>
      </c>
      <c r="I1000" s="133"/>
      <c r="J1000" s="141">
        <f>BK1000</f>
        <v>0</v>
      </c>
      <c r="L1000" s="130"/>
      <c r="M1000" s="135"/>
      <c r="P1000" s="136">
        <f>SUM(P1001:P1012)</f>
        <v>0</v>
      </c>
      <c r="R1000" s="136">
        <f>SUM(R1001:R1012)</f>
        <v>0</v>
      </c>
      <c r="T1000" s="137">
        <f>SUM(T1001:T1012)</f>
        <v>0</v>
      </c>
      <c r="AR1000" s="131" t="s">
        <v>83</v>
      </c>
      <c r="AT1000" s="138" t="s">
        <v>75</v>
      </c>
      <c r="AU1000" s="138" t="s">
        <v>83</v>
      </c>
      <c r="AY1000" s="131" t="s">
        <v>317</v>
      </c>
      <c r="BK1000" s="139">
        <f>SUM(BK1001:BK1012)</f>
        <v>0</v>
      </c>
    </row>
    <row r="1001" spans="2:65" s="1" customFormat="1" ht="24.15" customHeight="1">
      <c r="B1001" s="142"/>
      <c r="C1001" s="179" t="s">
        <v>7270</v>
      </c>
      <c r="D1001" s="179" t="s">
        <v>454</v>
      </c>
      <c r="E1001" s="180" t="s">
        <v>12525</v>
      </c>
      <c r="F1001" s="181" t="s">
        <v>12526</v>
      </c>
      <c r="G1001" s="182" t="s">
        <v>467</v>
      </c>
      <c r="H1001" s="183">
        <v>1</v>
      </c>
      <c r="I1001" s="184"/>
      <c r="J1001" s="185">
        <f t="shared" ref="J1001:J1006" si="268">ROUND(I1001*H1001,2)</f>
        <v>0</v>
      </c>
      <c r="K1001" s="186"/>
      <c r="L1001" s="187"/>
      <c r="M1001" s="188" t="s">
        <v>1</v>
      </c>
      <c r="N1001" s="189" t="s">
        <v>42</v>
      </c>
      <c r="P1001" s="153">
        <f t="shared" ref="P1001:P1006" si="269">O1001*H1001</f>
        <v>0</v>
      </c>
      <c r="Q1001" s="153">
        <v>0</v>
      </c>
      <c r="R1001" s="153">
        <f t="shared" ref="R1001:R1006" si="270">Q1001*H1001</f>
        <v>0</v>
      </c>
      <c r="S1001" s="153">
        <v>0</v>
      </c>
      <c r="T1001" s="154">
        <f t="shared" ref="T1001:T1006" si="271">S1001*H1001</f>
        <v>0</v>
      </c>
      <c r="AR1001" s="155" t="s">
        <v>481</v>
      </c>
      <c r="AT1001" s="155" t="s">
        <v>454</v>
      </c>
      <c r="AU1001" s="155" t="s">
        <v>88</v>
      </c>
      <c r="AY1001" s="16" t="s">
        <v>317</v>
      </c>
      <c r="BE1001" s="156">
        <f t="shared" ref="BE1001:BE1006" si="272">IF(N1001="základná",J1001,0)</f>
        <v>0</v>
      </c>
      <c r="BF1001" s="156">
        <f t="shared" ref="BF1001:BF1006" si="273">IF(N1001="znížená",J1001,0)</f>
        <v>0</v>
      </c>
      <c r="BG1001" s="156">
        <f t="shared" ref="BG1001:BG1006" si="274">IF(N1001="zákl. prenesená",J1001,0)</f>
        <v>0</v>
      </c>
      <c r="BH1001" s="156">
        <f t="shared" ref="BH1001:BH1006" si="275">IF(N1001="zníž. prenesená",J1001,0)</f>
        <v>0</v>
      </c>
      <c r="BI1001" s="156">
        <f t="shared" ref="BI1001:BI1006" si="276">IF(N1001="nulová",J1001,0)</f>
        <v>0</v>
      </c>
      <c r="BJ1001" s="16" t="s">
        <v>88</v>
      </c>
      <c r="BK1001" s="156">
        <f t="shared" ref="BK1001:BK1006" si="277">ROUND(I1001*H1001,2)</f>
        <v>0</v>
      </c>
      <c r="BL1001" s="16" t="s">
        <v>396</v>
      </c>
      <c r="BM1001" s="155" t="s">
        <v>12527</v>
      </c>
    </row>
    <row r="1002" spans="2:65" s="1" customFormat="1" ht="24.15" customHeight="1">
      <c r="B1002" s="142"/>
      <c r="C1002" s="179" t="s">
        <v>7032</v>
      </c>
      <c r="D1002" s="179" t="s">
        <v>454</v>
      </c>
      <c r="E1002" s="180" t="s">
        <v>12528</v>
      </c>
      <c r="F1002" s="181" t="s">
        <v>12529</v>
      </c>
      <c r="G1002" s="182" t="s">
        <v>467</v>
      </c>
      <c r="H1002" s="183">
        <v>1</v>
      </c>
      <c r="I1002" s="184"/>
      <c r="J1002" s="185">
        <f t="shared" si="268"/>
        <v>0</v>
      </c>
      <c r="K1002" s="186"/>
      <c r="L1002" s="187"/>
      <c r="M1002" s="188" t="s">
        <v>1</v>
      </c>
      <c r="N1002" s="189" t="s">
        <v>42</v>
      </c>
      <c r="P1002" s="153">
        <f t="shared" si="269"/>
        <v>0</v>
      </c>
      <c r="Q1002" s="153">
        <v>0</v>
      </c>
      <c r="R1002" s="153">
        <f t="shared" si="270"/>
        <v>0</v>
      </c>
      <c r="S1002" s="153">
        <v>0</v>
      </c>
      <c r="T1002" s="154">
        <f t="shared" si="271"/>
        <v>0</v>
      </c>
      <c r="AR1002" s="155" t="s">
        <v>481</v>
      </c>
      <c r="AT1002" s="155" t="s">
        <v>454</v>
      </c>
      <c r="AU1002" s="155" t="s">
        <v>88</v>
      </c>
      <c r="AY1002" s="16" t="s">
        <v>317</v>
      </c>
      <c r="BE1002" s="156">
        <f t="shared" si="272"/>
        <v>0</v>
      </c>
      <c r="BF1002" s="156">
        <f t="shared" si="273"/>
        <v>0</v>
      </c>
      <c r="BG1002" s="156">
        <f t="shared" si="274"/>
        <v>0</v>
      </c>
      <c r="BH1002" s="156">
        <f t="shared" si="275"/>
        <v>0</v>
      </c>
      <c r="BI1002" s="156">
        <f t="shared" si="276"/>
        <v>0</v>
      </c>
      <c r="BJ1002" s="16" t="s">
        <v>88</v>
      </c>
      <c r="BK1002" s="156">
        <f t="shared" si="277"/>
        <v>0</v>
      </c>
      <c r="BL1002" s="16" t="s">
        <v>396</v>
      </c>
      <c r="BM1002" s="155" t="s">
        <v>12530</v>
      </c>
    </row>
    <row r="1003" spans="2:65" s="1" customFormat="1" ht="37.75" customHeight="1">
      <c r="B1003" s="142"/>
      <c r="C1003" s="179" t="s">
        <v>7294</v>
      </c>
      <c r="D1003" s="179" t="s">
        <v>454</v>
      </c>
      <c r="E1003" s="180" t="s">
        <v>12531</v>
      </c>
      <c r="F1003" s="181" t="s">
        <v>12381</v>
      </c>
      <c r="G1003" s="182" t="s">
        <v>10668</v>
      </c>
      <c r="H1003" s="183">
        <v>2</v>
      </c>
      <c r="I1003" s="184"/>
      <c r="J1003" s="185">
        <f t="shared" si="268"/>
        <v>0</v>
      </c>
      <c r="K1003" s="186"/>
      <c r="L1003" s="187"/>
      <c r="M1003" s="188" t="s">
        <v>1</v>
      </c>
      <c r="N1003" s="189" t="s">
        <v>42</v>
      </c>
      <c r="P1003" s="153">
        <f t="shared" si="269"/>
        <v>0</v>
      </c>
      <c r="Q1003" s="153">
        <v>0</v>
      </c>
      <c r="R1003" s="153">
        <f t="shared" si="270"/>
        <v>0</v>
      </c>
      <c r="S1003" s="153">
        <v>0</v>
      </c>
      <c r="T1003" s="154">
        <f t="shared" si="271"/>
        <v>0</v>
      </c>
      <c r="AR1003" s="155" t="s">
        <v>481</v>
      </c>
      <c r="AT1003" s="155" t="s">
        <v>454</v>
      </c>
      <c r="AU1003" s="155" t="s">
        <v>88</v>
      </c>
      <c r="AY1003" s="16" t="s">
        <v>317</v>
      </c>
      <c r="BE1003" s="156">
        <f t="shared" si="272"/>
        <v>0</v>
      </c>
      <c r="BF1003" s="156">
        <f t="shared" si="273"/>
        <v>0</v>
      </c>
      <c r="BG1003" s="156">
        <f t="shared" si="274"/>
        <v>0</v>
      </c>
      <c r="BH1003" s="156">
        <f t="shared" si="275"/>
        <v>0</v>
      </c>
      <c r="BI1003" s="156">
        <f t="shared" si="276"/>
        <v>0</v>
      </c>
      <c r="BJ1003" s="16" t="s">
        <v>88</v>
      </c>
      <c r="BK1003" s="156">
        <f t="shared" si="277"/>
        <v>0</v>
      </c>
      <c r="BL1003" s="16" t="s">
        <v>396</v>
      </c>
      <c r="BM1003" s="155" t="s">
        <v>12532</v>
      </c>
    </row>
    <row r="1004" spans="2:65" s="1" customFormat="1" ht="16.5" customHeight="1">
      <c r="B1004" s="142"/>
      <c r="C1004" s="179" t="s">
        <v>1793</v>
      </c>
      <c r="D1004" s="179" t="s">
        <v>454</v>
      </c>
      <c r="E1004" s="180" t="s">
        <v>12533</v>
      </c>
      <c r="F1004" s="181" t="s">
        <v>12534</v>
      </c>
      <c r="G1004" s="182" t="s">
        <v>467</v>
      </c>
      <c r="H1004" s="183">
        <v>1</v>
      </c>
      <c r="I1004" s="184"/>
      <c r="J1004" s="185">
        <f t="shared" si="268"/>
        <v>0</v>
      </c>
      <c r="K1004" s="186"/>
      <c r="L1004" s="187"/>
      <c r="M1004" s="188" t="s">
        <v>1</v>
      </c>
      <c r="N1004" s="189" t="s">
        <v>42</v>
      </c>
      <c r="P1004" s="153">
        <f t="shared" si="269"/>
        <v>0</v>
      </c>
      <c r="Q1004" s="153">
        <v>0</v>
      </c>
      <c r="R1004" s="153">
        <f t="shared" si="270"/>
        <v>0</v>
      </c>
      <c r="S1004" s="153">
        <v>0</v>
      </c>
      <c r="T1004" s="154">
        <f t="shared" si="271"/>
        <v>0</v>
      </c>
      <c r="AR1004" s="155" t="s">
        <v>481</v>
      </c>
      <c r="AT1004" s="155" t="s">
        <v>454</v>
      </c>
      <c r="AU1004" s="155" t="s">
        <v>88</v>
      </c>
      <c r="AY1004" s="16" t="s">
        <v>317</v>
      </c>
      <c r="BE1004" s="156">
        <f t="shared" si="272"/>
        <v>0</v>
      </c>
      <c r="BF1004" s="156">
        <f t="shared" si="273"/>
        <v>0</v>
      </c>
      <c r="BG1004" s="156">
        <f t="shared" si="274"/>
        <v>0</v>
      </c>
      <c r="BH1004" s="156">
        <f t="shared" si="275"/>
        <v>0</v>
      </c>
      <c r="BI1004" s="156">
        <f t="shared" si="276"/>
        <v>0</v>
      </c>
      <c r="BJ1004" s="16" t="s">
        <v>88</v>
      </c>
      <c r="BK1004" s="156">
        <f t="shared" si="277"/>
        <v>0</v>
      </c>
      <c r="BL1004" s="16" t="s">
        <v>396</v>
      </c>
      <c r="BM1004" s="155" t="s">
        <v>12535</v>
      </c>
    </row>
    <row r="1005" spans="2:65" s="1" customFormat="1" ht="33" customHeight="1">
      <c r="B1005" s="142"/>
      <c r="C1005" s="143" t="s">
        <v>3362</v>
      </c>
      <c r="D1005" s="143" t="s">
        <v>319</v>
      </c>
      <c r="E1005" s="144" t="s">
        <v>12536</v>
      </c>
      <c r="F1005" s="145" t="s">
        <v>12537</v>
      </c>
      <c r="G1005" s="146" t="s">
        <v>7005</v>
      </c>
      <c r="H1005" s="147">
        <v>1</v>
      </c>
      <c r="I1005" s="148"/>
      <c r="J1005" s="149">
        <f t="shared" si="268"/>
        <v>0</v>
      </c>
      <c r="K1005" s="150"/>
      <c r="L1005" s="31"/>
      <c r="M1005" s="151" t="s">
        <v>1</v>
      </c>
      <c r="N1005" s="152" t="s">
        <v>42</v>
      </c>
      <c r="P1005" s="153">
        <f t="shared" si="269"/>
        <v>0</v>
      </c>
      <c r="Q1005" s="153">
        <v>0</v>
      </c>
      <c r="R1005" s="153">
        <f t="shared" si="270"/>
        <v>0</v>
      </c>
      <c r="S1005" s="153">
        <v>0</v>
      </c>
      <c r="T1005" s="154">
        <f t="shared" si="271"/>
        <v>0</v>
      </c>
      <c r="AR1005" s="155" t="s">
        <v>396</v>
      </c>
      <c r="AT1005" s="155" t="s">
        <v>319</v>
      </c>
      <c r="AU1005" s="155" t="s">
        <v>88</v>
      </c>
      <c r="AY1005" s="16" t="s">
        <v>317</v>
      </c>
      <c r="BE1005" s="156">
        <f t="shared" si="272"/>
        <v>0</v>
      </c>
      <c r="BF1005" s="156">
        <f t="shared" si="273"/>
        <v>0</v>
      </c>
      <c r="BG1005" s="156">
        <f t="shared" si="274"/>
        <v>0</v>
      </c>
      <c r="BH1005" s="156">
        <f t="shared" si="275"/>
        <v>0</v>
      </c>
      <c r="BI1005" s="156">
        <f t="shared" si="276"/>
        <v>0</v>
      </c>
      <c r="BJ1005" s="16" t="s">
        <v>88</v>
      </c>
      <c r="BK1005" s="156">
        <f t="shared" si="277"/>
        <v>0</v>
      </c>
      <c r="BL1005" s="16" t="s">
        <v>396</v>
      </c>
      <c r="BM1005" s="155" t="s">
        <v>12538</v>
      </c>
    </row>
    <row r="1006" spans="2:65" s="1" customFormat="1" ht="16.5" customHeight="1">
      <c r="B1006" s="142"/>
      <c r="C1006" s="179" t="s">
        <v>3369</v>
      </c>
      <c r="D1006" s="179" t="s">
        <v>454</v>
      </c>
      <c r="E1006" s="180" t="s">
        <v>12539</v>
      </c>
      <c r="F1006" s="181" t="s">
        <v>12540</v>
      </c>
      <c r="G1006" s="182" t="s">
        <v>467</v>
      </c>
      <c r="H1006" s="183">
        <v>1</v>
      </c>
      <c r="I1006" s="184"/>
      <c r="J1006" s="185">
        <f t="shared" si="268"/>
        <v>0</v>
      </c>
      <c r="K1006" s="186"/>
      <c r="L1006" s="187"/>
      <c r="M1006" s="188" t="s">
        <v>1</v>
      </c>
      <c r="N1006" s="189" t="s">
        <v>42</v>
      </c>
      <c r="P1006" s="153">
        <f t="shared" si="269"/>
        <v>0</v>
      </c>
      <c r="Q1006" s="153">
        <v>0</v>
      </c>
      <c r="R1006" s="153">
        <f t="shared" si="270"/>
        <v>0</v>
      </c>
      <c r="S1006" s="153">
        <v>0</v>
      </c>
      <c r="T1006" s="154">
        <f t="shared" si="271"/>
        <v>0</v>
      </c>
      <c r="AR1006" s="155" t="s">
        <v>481</v>
      </c>
      <c r="AT1006" s="155" t="s">
        <v>454</v>
      </c>
      <c r="AU1006" s="155" t="s">
        <v>88</v>
      </c>
      <c r="AY1006" s="16" t="s">
        <v>317</v>
      </c>
      <c r="BE1006" s="156">
        <f t="shared" si="272"/>
        <v>0</v>
      </c>
      <c r="BF1006" s="156">
        <f t="shared" si="273"/>
        <v>0</v>
      </c>
      <c r="BG1006" s="156">
        <f t="shared" si="274"/>
        <v>0</v>
      </c>
      <c r="BH1006" s="156">
        <f t="shared" si="275"/>
        <v>0</v>
      </c>
      <c r="BI1006" s="156">
        <f t="shared" si="276"/>
        <v>0</v>
      </c>
      <c r="BJ1006" s="16" t="s">
        <v>88</v>
      </c>
      <c r="BK1006" s="156">
        <f t="shared" si="277"/>
        <v>0</v>
      </c>
      <c r="BL1006" s="16" t="s">
        <v>396</v>
      </c>
      <c r="BM1006" s="155" t="s">
        <v>12541</v>
      </c>
    </row>
    <row r="1007" spans="2:65" s="1" customFormat="1" ht="27">
      <c r="B1007" s="31"/>
      <c r="D1007" s="158" t="s">
        <v>597</v>
      </c>
      <c r="F1007" s="195" t="s">
        <v>12542</v>
      </c>
      <c r="I1007" s="196"/>
      <c r="L1007" s="31"/>
      <c r="M1007" s="197"/>
      <c r="T1007" s="58"/>
      <c r="AT1007" s="16" t="s">
        <v>597</v>
      </c>
      <c r="AU1007" s="16" t="s">
        <v>88</v>
      </c>
    </row>
    <row r="1008" spans="2:65" s="1" customFormat="1" ht="24.15" customHeight="1">
      <c r="B1008" s="142"/>
      <c r="C1008" s="179" t="s">
        <v>3377</v>
      </c>
      <c r="D1008" s="179" t="s">
        <v>454</v>
      </c>
      <c r="E1008" s="180" t="s">
        <v>12543</v>
      </c>
      <c r="F1008" s="181" t="s">
        <v>12544</v>
      </c>
      <c r="G1008" s="182" t="s">
        <v>467</v>
      </c>
      <c r="H1008" s="183">
        <v>1</v>
      </c>
      <c r="I1008" s="184"/>
      <c r="J1008" s="185">
        <f>ROUND(I1008*H1008,2)</f>
        <v>0</v>
      </c>
      <c r="K1008" s="186"/>
      <c r="L1008" s="187"/>
      <c r="M1008" s="188" t="s">
        <v>1</v>
      </c>
      <c r="N1008" s="189" t="s">
        <v>42</v>
      </c>
      <c r="P1008" s="153">
        <f>O1008*H1008</f>
        <v>0</v>
      </c>
      <c r="Q1008" s="153">
        <v>0</v>
      </c>
      <c r="R1008" s="153">
        <f>Q1008*H1008</f>
        <v>0</v>
      </c>
      <c r="S1008" s="153">
        <v>0</v>
      </c>
      <c r="T1008" s="154">
        <f>S1008*H1008</f>
        <v>0</v>
      </c>
      <c r="AR1008" s="155" t="s">
        <v>481</v>
      </c>
      <c r="AT1008" s="155" t="s">
        <v>454</v>
      </c>
      <c r="AU1008" s="155" t="s">
        <v>88</v>
      </c>
      <c r="AY1008" s="16" t="s">
        <v>317</v>
      </c>
      <c r="BE1008" s="156">
        <f>IF(N1008="základná",J1008,0)</f>
        <v>0</v>
      </c>
      <c r="BF1008" s="156">
        <f>IF(N1008="znížená",J1008,0)</f>
        <v>0</v>
      </c>
      <c r="BG1008" s="156">
        <f>IF(N1008="zákl. prenesená",J1008,0)</f>
        <v>0</v>
      </c>
      <c r="BH1008" s="156">
        <f>IF(N1008="zníž. prenesená",J1008,0)</f>
        <v>0</v>
      </c>
      <c r="BI1008" s="156">
        <f>IF(N1008="nulová",J1008,0)</f>
        <v>0</v>
      </c>
      <c r="BJ1008" s="16" t="s">
        <v>88</v>
      </c>
      <c r="BK1008" s="156">
        <f>ROUND(I1008*H1008,2)</f>
        <v>0</v>
      </c>
      <c r="BL1008" s="16" t="s">
        <v>396</v>
      </c>
      <c r="BM1008" s="155" t="s">
        <v>12545</v>
      </c>
    </row>
    <row r="1009" spans="2:65" s="1" customFormat="1" ht="37.75" customHeight="1">
      <c r="B1009" s="142"/>
      <c r="C1009" s="179" t="s">
        <v>3385</v>
      </c>
      <c r="D1009" s="179" t="s">
        <v>454</v>
      </c>
      <c r="E1009" s="180" t="s">
        <v>12546</v>
      </c>
      <c r="F1009" s="181" t="s">
        <v>12381</v>
      </c>
      <c r="G1009" s="182" t="s">
        <v>10668</v>
      </c>
      <c r="H1009" s="183">
        <v>4</v>
      </c>
      <c r="I1009" s="184"/>
      <c r="J1009" s="185">
        <f>ROUND(I1009*H1009,2)</f>
        <v>0</v>
      </c>
      <c r="K1009" s="186"/>
      <c r="L1009" s="187"/>
      <c r="M1009" s="188" t="s">
        <v>1</v>
      </c>
      <c r="N1009" s="189" t="s">
        <v>42</v>
      </c>
      <c r="P1009" s="153">
        <f>O1009*H1009</f>
        <v>0</v>
      </c>
      <c r="Q1009" s="153">
        <v>0</v>
      </c>
      <c r="R1009" s="153">
        <f>Q1009*H1009</f>
        <v>0</v>
      </c>
      <c r="S1009" s="153">
        <v>0</v>
      </c>
      <c r="T1009" s="154">
        <f>S1009*H1009</f>
        <v>0</v>
      </c>
      <c r="AR1009" s="155" t="s">
        <v>481</v>
      </c>
      <c r="AT1009" s="155" t="s">
        <v>454</v>
      </c>
      <c r="AU1009" s="155" t="s">
        <v>88</v>
      </c>
      <c r="AY1009" s="16" t="s">
        <v>317</v>
      </c>
      <c r="BE1009" s="156">
        <f>IF(N1009="základná",J1009,0)</f>
        <v>0</v>
      </c>
      <c r="BF1009" s="156">
        <f>IF(N1009="znížená",J1009,0)</f>
        <v>0</v>
      </c>
      <c r="BG1009" s="156">
        <f>IF(N1009="zákl. prenesená",J1009,0)</f>
        <v>0</v>
      </c>
      <c r="BH1009" s="156">
        <f>IF(N1009="zníž. prenesená",J1009,0)</f>
        <v>0</v>
      </c>
      <c r="BI1009" s="156">
        <f>IF(N1009="nulová",J1009,0)</f>
        <v>0</v>
      </c>
      <c r="BJ1009" s="16" t="s">
        <v>88</v>
      </c>
      <c r="BK1009" s="156">
        <f>ROUND(I1009*H1009,2)</f>
        <v>0</v>
      </c>
      <c r="BL1009" s="16" t="s">
        <v>396</v>
      </c>
      <c r="BM1009" s="155" t="s">
        <v>12547</v>
      </c>
    </row>
    <row r="1010" spans="2:65" s="1" customFormat="1" ht="16.5" customHeight="1">
      <c r="B1010" s="142"/>
      <c r="C1010" s="179" t="s">
        <v>3394</v>
      </c>
      <c r="D1010" s="179" t="s">
        <v>454</v>
      </c>
      <c r="E1010" s="180" t="s">
        <v>12548</v>
      </c>
      <c r="F1010" s="181" t="s">
        <v>12549</v>
      </c>
      <c r="G1010" s="182" t="s">
        <v>467</v>
      </c>
      <c r="H1010" s="183">
        <v>1</v>
      </c>
      <c r="I1010" s="184"/>
      <c r="J1010" s="185">
        <f>ROUND(I1010*H1010,2)</f>
        <v>0</v>
      </c>
      <c r="K1010" s="186"/>
      <c r="L1010" s="187"/>
      <c r="M1010" s="188" t="s">
        <v>1</v>
      </c>
      <c r="N1010" s="189" t="s">
        <v>42</v>
      </c>
      <c r="P1010" s="153">
        <f>O1010*H1010</f>
        <v>0</v>
      </c>
      <c r="Q1010" s="153">
        <v>0</v>
      </c>
      <c r="R1010" s="153">
        <f>Q1010*H1010</f>
        <v>0</v>
      </c>
      <c r="S1010" s="153">
        <v>0</v>
      </c>
      <c r="T1010" s="154">
        <f>S1010*H1010</f>
        <v>0</v>
      </c>
      <c r="AR1010" s="155" t="s">
        <v>481</v>
      </c>
      <c r="AT1010" s="155" t="s">
        <v>454</v>
      </c>
      <c r="AU1010" s="155" t="s">
        <v>88</v>
      </c>
      <c r="AY1010" s="16" t="s">
        <v>317</v>
      </c>
      <c r="BE1010" s="156">
        <f>IF(N1010="základná",J1010,0)</f>
        <v>0</v>
      </c>
      <c r="BF1010" s="156">
        <f>IF(N1010="znížená",J1010,0)</f>
        <v>0</v>
      </c>
      <c r="BG1010" s="156">
        <f>IF(N1010="zákl. prenesená",J1010,0)</f>
        <v>0</v>
      </c>
      <c r="BH1010" s="156">
        <f>IF(N1010="zníž. prenesená",J1010,0)</f>
        <v>0</v>
      </c>
      <c r="BI1010" s="156">
        <f>IF(N1010="nulová",J1010,0)</f>
        <v>0</v>
      </c>
      <c r="BJ1010" s="16" t="s">
        <v>88</v>
      </c>
      <c r="BK1010" s="156">
        <f>ROUND(I1010*H1010,2)</f>
        <v>0</v>
      </c>
      <c r="BL1010" s="16" t="s">
        <v>396</v>
      </c>
      <c r="BM1010" s="155" t="s">
        <v>12550</v>
      </c>
    </row>
    <row r="1011" spans="2:65" s="1" customFormat="1" ht="21.75" customHeight="1">
      <c r="B1011" s="142"/>
      <c r="C1011" s="179" t="s">
        <v>3401</v>
      </c>
      <c r="D1011" s="179" t="s">
        <v>454</v>
      </c>
      <c r="E1011" s="180" t="s">
        <v>11085</v>
      </c>
      <c r="F1011" s="181" t="s">
        <v>11086</v>
      </c>
      <c r="G1011" s="182" t="s">
        <v>444</v>
      </c>
      <c r="H1011" s="183">
        <v>6</v>
      </c>
      <c r="I1011" s="184"/>
      <c r="J1011" s="185">
        <f>ROUND(I1011*H1011,2)</f>
        <v>0</v>
      </c>
      <c r="K1011" s="186"/>
      <c r="L1011" s="187"/>
      <c r="M1011" s="188" t="s">
        <v>1</v>
      </c>
      <c r="N1011" s="189" t="s">
        <v>42</v>
      </c>
      <c r="P1011" s="153">
        <f>O1011*H1011</f>
        <v>0</v>
      </c>
      <c r="Q1011" s="153">
        <v>0</v>
      </c>
      <c r="R1011" s="153">
        <f>Q1011*H1011</f>
        <v>0</v>
      </c>
      <c r="S1011" s="153">
        <v>0</v>
      </c>
      <c r="T1011" s="154">
        <f>S1011*H1011</f>
        <v>0</v>
      </c>
      <c r="AR1011" s="155" t="s">
        <v>481</v>
      </c>
      <c r="AT1011" s="155" t="s">
        <v>454</v>
      </c>
      <c r="AU1011" s="155" t="s">
        <v>88</v>
      </c>
      <c r="AY1011" s="16" t="s">
        <v>317</v>
      </c>
      <c r="BE1011" s="156">
        <f>IF(N1011="základná",J1011,0)</f>
        <v>0</v>
      </c>
      <c r="BF1011" s="156">
        <f>IF(N1011="znížená",J1011,0)</f>
        <v>0</v>
      </c>
      <c r="BG1011" s="156">
        <f>IF(N1011="zákl. prenesená",J1011,0)</f>
        <v>0</v>
      </c>
      <c r="BH1011" s="156">
        <f>IF(N1011="zníž. prenesená",J1011,0)</f>
        <v>0</v>
      </c>
      <c r="BI1011" s="156">
        <f>IF(N1011="nulová",J1011,0)</f>
        <v>0</v>
      </c>
      <c r="BJ1011" s="16" t="s">
        <v>88</v>
      </c>
      <c r="BK1011" s="156">
        <f>ROUND(I1011*H1011,2)</f>
        <v>0</v>
      </c>
      <c r="BL1011" s="16" t="s">
        <v>396</v>
      </c>
      <c r="BM1011" s="155" t="s">
        <v>12551</v>
      </c>
    </row>
    <row r="1012" spans="2:65" s="1" customFormat="1" ht="33" customHeight="1">
      <c r="B1012" s="142"/>
      <c r="C1012" s="143" t="s">
        <v>3409</v>
      </c>
      <c r="D1012" s="143" t="s">
        <v>319</v>
      </c>
      <c r="E1012" s="144" t="s">
        <v>12552</v>
      </c>
      <c r="F1012" s="145" t="s">
        <v>12553</v>
      </c>
      <c r="G1012" s="146" t="s">
        <v>7005</v>
      </c>
      <c r="H1012" s="147">
        <v>1</v>
      </c>
      <c r="I1012" s="148"/>
      <c r="J1012" s="149">
        <f>ROUND(I1012*H1012,2)</f>
        <v>0</v>
      </c>
      <c r="K1012" s="150"/>
      <c r="L1012" s="31"/>
      <c r="M1012" s="151" t="s">
        <v>1</v>
      </c>
      <c r="N1012" s="152" t="s">
        <v>42</v>
      </c>
      <c r="P1012" s="153">
        <f>O1012*H1012</f>
        <v>0</v>
      </c>
      <c r="Q1012" s="153">
        <v>0</v>
      </c>
      <c r="R1012" s="153">
        <f>Q1012*H1012</f>
        <v>0</v>
      </c>
      <c r="S1012" s="153">
        <v>0</v>
      </c>
      <c r="T1012" s="154">
        <f>S1012*H1012</f>
        <v>0</v>
      </c>
      <c r="AR1012" s="155" t="s">
        <v>396</v>
      </c>
      <c r="AT1012" s="155" t="s">
        <v>319</v>
      </c>
      <c r="AU1012" s="155" t="s">
        <v>88</v>
      </c>
      <c r="AY1012" s="16" t="s">
        <v>317</v>
      </c>
      <c r="BE1012" s="156">
        <f>IF(N1012="základná",J1012,0)</f>
        <v>0</v>
      </c>
      <c r="BF1012" s="156">
        <f>IF(N1012="znížená",J1012,0)</f>
        <v>0</v>
      </c>
      <c r="BG1012" s="156">
        <f>IF(N1012="zákl. prenesená",J1012,0)</f>
        <v>0</v>
      </c>
      <c r="BH1012" s="156">
        <f>IF(N1012="zníž. prenesená",J1012,0)</f>
        <v>0</v>
      </c>
      <c r="BI1012" s="156">
        <f>IF(N1012="nulová",J1012,0)</f>
        <v>0</v>
      </c>
      <c r="BJ1012" s="16" t="s">
        <v>88</v>
      </c>
      <c r="BK1012" s="156">
        <f>ROUND(I1012*H1012,2)</f>
        <v>0</v>
      </c>
      <c r="BL1012" s="16" t="s">
        <v>396</v>
      </c>
      <c r="BM1012" s="155" t="s">
        <v>12554</v>
      </c>
    </row>
    <row r="1013" spans="2:65" s="11" customFormat="1" ht="22.75" customHeight="1">
      <c r="B1013" s="130"/>
      <c r="D1013" s="131" t="s">
        <v>75</v>
      </c>
      <c r="E1013" s="140" t="s">
        <v>12555</v>
      </c>
      <c r="F1013" s="140" t="s">
        <v>12556</v>
      </c>
      <c r="I1013" s="133"/>
      <c r="J1013" s="141">
        <f>BK1013</f>
        <v>0</v>
      </c>
      <c r="L1013" s="130"/>
      <c r="M1013" s="135"/>
      <c r="P1013" s="136">
        <f>SUM(P1014:P1020)</f>
        <v>0</v>
      </c>
      <c r="R1013" s="136">
        <f>SUM(R1014:R1020)</f>
        <v>0</v>
      </c>
      <c r="T1013" s="137">
        <f>SUM(T1014:T1020)</f>
        <v>0</v>
      </c>
      <c r="AR1013" s="131" t="s">
        <v>83</v>
      </c>
      <c r="AT1013" s="138" t="s">
        <v>75</v>
      </c>
      <c r="AU1013" s="138" t="s">
        <v>83</v>
      </c>
      <c r="AY1013" s="131" t="s">
        <v>317</v>
      </c>
      <c r="BK1013" s="139">
        <f>SUM(BK1014:BK1020)</f>
        <v>0</v>
      </c>
    </row>
    <row r="1014" spans="2:65" s="1" customFormat="1" ht="21.75" customHeight="1">
      <c r="B1014" s="142"/>
      <c r="C1014" s="179" t="s">
        <v>3417</v>
      </c>
      <c r="D1014" s="179" t="s">
        <v>454</v>
      </c>
      <c r="E1014" s="180" t="s">
        <v>12557</v>
      </c>
      <c r="F1014" s="181" t="s">
        <v>12558</v>
      </c>
      <c r="G1014" s="182" t="s">
        <v>467</v>
      </c>
      <c r="H1014" s="183">
        <v>1</v>
      </c>
      <c r="I1014" s="184"/>
      <c r="J1014" s="185">
        <f>ROUND(I1014*H1014,2)</f>
        <v>0</v>
      </c>
      <c r="K1014" s="186"/>
      <c r="L1014" s="187"/>
      <c r="M1014" s="188" t="s">
        <v>1</v>
      </c>
      <c r="N1014" s="189" t="s">
        <v>42</v>
      </c>
      <c r="P1014" s="153">
        <f>O1014*H1014</f>
        <v>0</v>
      </c>
      <c r="Q1014" s="153">
        <v>0</v>
      </c>
      <c r="R1014" s="153">
        <f>Q1014*H1014</f>
        <v>0</v>
      </c>
      <c r="S1014" s="153">
        <v>0</v>
      </c>
      <c r="T1014" s="154">
        <f>S1014*H1014</f>
        <v>0</v>
      </c>
      <c r="AR1014" s="155" t="s">
        <v>481</v>
      </c>
      <c r="AT1014" s="155" t="s">
        <v>454</v>
      </c>
      <c r="AU1014" s="155" t="s">
        <v>88</v>
      </c>
      <c r="AY1014" s="16" t="s">
        <v>317</v>
      </c>
      <c r="BE1014" s="156">
        <f>IF(N1014="základná",J1014,0)</f>
        <v>0</v>
      </c>
      <c r="BF1014" s="156">
        <f>IF(N1014="znížená",J1014,0)</f>
        <v>0</v>
      </c>
      <c r="BG1014" s="156">
        <f>IF(N1014="zákl. prenesená",J1014,0)</f>
        <v>0</v>
      </c>
      <c r="BH1014" s="156">
        <f>IF(N1014="zníž. prenesená",J1014,0)</f>
        <v>0</v>
      </c>
      <c r="BI1014" s="156">
        <f>IF(N1014="nulová",J1014,0)</f>
        <v>0</v>
      </c>
      <c r="BJ1014" s="16" t="s">
        <v>88</v>
      </c>
      <c r="BK1014" s="156">
        <f>ROUND(I1014*H1014,2)</f>
        <v>0</v>
      </c>
      <c r="BL1014" s="16" t="s">
        <v>396</v>
      </c>
      <c r="BM1014" s="155" t="s">
        <v>12559</v>
      </c>
    </row>
    <row r="1015" spans="2:65" s="1" customFormat="1" ht="27">
      <c r="B1015" s="31"/>
      <c r="D1015" s="158" t="s">
        <v>597</v>
      </c>
      <c r="F1015" s="195" t="s">
        <v>12560</v>
      </c>
      <c r="I1015" s="196"/>
      <c r="L1015" s="31"/>
      <c r="M1015" s="197"/>
      <c r="T1015" s="58"/>
      <c r="AT1015" s="16" t="s">
        <v>597</v>
      </c>
      <c r="AU1015" s="16" t="s">
        <v>88</v>
      </c>
    </row>
    <row r="1016" spans="2:65" s="1" customFormat="1" ht="24.15" customHeight="1">
      <c r="B1016" s="142"/>
      <c r="C1016" s="179" t="s">
        <v>7716</v>
      </c>
      <c r="D1016" s="179" t="s">
        <v>454</v>
      </c>
      <c r="E1016" s="180" t="s">
        <v>12561</v>
      </c>
      <c r="F1016" s="181" t="s">
        <v>12562</v>
      </c>
      <c r="G1016" s="182" t="s">
        <v>467</v>
      </c>
      <c r="H1016" s="183">
        <v>1</v>
      </c>
      <c r="I1016" s="184"/>
      <c r="J1016" s="185">
        <f>ROUND(I1016*H1016,2)</f>
        <v>0</v>
      </c>
      <c r="K1016" s="186"/>
      <c r="L1016" s="187"/>
      <c r="M1016" s="188" t="s">
        <v>1</v>
      </c>
      <c r="N1016" s="189" t="s">
        <v>42</v>
      </c>
      <c r="P1016" s="153">
        <f>O1016*H1016</f>
        <v>0</v>
      </c>
      <c r="Q1016" s="153">
        <v>0</v>
      </c>
      <c r="R1016" s="153">
        <f>Q1016*H1016</f>
        <v>0</v>
      </c>
      <c r="S1016" s="153">
        <v>0</v>
      </c>
      <c r="T1016" s="154">
        <f>S1016*H1016</f>
        <v>0</v>
      </c>
      <c r="AR1016" s="155" t="s">
        <v>481</v>
      </c>
      <c r="AT1016" s="155" t="s">
        <v>454</v>
      </c>
      <c r="AU1016" s="155" t="s">
        <v>88</v>
      </c>
      <c r="AY1016" s="16" t="s">
        <v>317</v>
      </c>
      <c r="BE1016" s="156">
        <f>IF(N1016="základná",J1016,0)</f>
        <v>0</v>
      </c>
      <c r="BF1016" s="156">
        <f>IF(N1016="znížená",J1016,0)</f>
        <v>0</v>
      </c>
      <c r="BG1016" s="156">
        <f>IF(N1016="zákl. prenesená",J1016,0)</f>
        <v>0</v>
      </c>
      <c r="BH1016" s="156">
        <f>IF(N1016="zníž. prenesená",J1016,0)</f>
        <v>0</v>
      </c>
      <c r="BI1016" s="156">
        <f>IF(N1016="nulová",J1016,0)</f>
        <v>0</v>
      </c>
      <c r="BJ1016" s="16" t="s">
        <v>88</v>
      </c>
      <c r="BK1016" s="156">
        <f>ROUND(I1016*H1016,2)</f>
        <v>0</v>
      </c>
      <c r="BL1016" s="16" t="s">
        <v>396</v>
      </c>
      <c r="BM1016" s="155" t="s">
        <v>12563</v>
      </c>
    </row>
    <row r="1017" spans="2:65" s="1" customFormat="1" ht="37.75" customHeight="1">
      <c r="B1017" s="142"/>
      <c r="C1017" s="179" t="s">
        <v>651</v>
      </c>
      <c r="D1017" s="179" t="s">
        <v>454</v>
      </c>
      <c r="E1017" s="180" t="s">
        <v>12564</v>
      </c>
      <c r="F1017" s="181" t="s">
        <v>12381</v>
      </c>
      <c r="G1017" s="182" t="s">
        <v>10668</v>
      </c>
      <c r="H1017" s="183">
        <v>4</v>
      </c>
      <c r="I1017" s="184"/>
      <c r="J1017" s="185">
        <f>ROUND(I1017*H1017,2)</f>
        <v>0</v>
      </c>
      <c r="K1017" s="186"/>
      <c r="L1017" s="187"/>
      <c r="M1017" s="188" t="s">
        <v>1</v>
      </c>
      <c r="N1017" s="189" t="s">
        <v>42</v>
      </c>
      <c r="P1017" s="153">
        <f>O1017*H1017</f>
        <v>0</v>
      </c>
      <c r="Q1017" s="153">
        <v>0</v>
      </c>
      <c r="R1017" s="153">
        <f>Q1017*H1017</f>
        <v>0</v>
      </c>
      <c r="S1017" s="153">
        <v>0</v>
      </c>
      <c r="T1017" s="154">
        <f>S1017*H1017</f>
        <v>0</v>
      </c>
      <c r="AR1017" s="155" t="s">
        <v>481</v>
      </c>
      <c r="AT1017" s="155" t="s">
        <v>454</v>
      </c>
      <c r="AU1017" s="155" t="s">
        <v>88</v>
      </c>
      <c r="AY1017" s="16" t="s">
        <v>317</v>
      </c>
      <c r="BE1017" s="156">
        <f>IF(N1017="základná",J1017,0)</f>
        <v>0</v>
      </c>
      <c r="BF1017" s="156">
        <f>IF(N1017="znížená",J1017,0)</f>
        <v>0</v>
      </c>
      <c r="BG1017" s="156">
        <f>IF(N1017="zákl. prenesená",J1017,0)</f>
        <v>0</v>
      </c>
      <c r="BH1017" s="156">
        <f>IF(N1017="zníž. prenesená",J1017,0)</f>
        <v>0</v>
      </c>
      <c r="BI1017" s="156">
        <f>IF(N1017="nulová",J1017,0)</f>
        <v>0</v>
      </c>
      <c r="BJ1017" s="16" t="s">
        <v>88</v>
      </c>
      <c r="BK1017" s="156">
        <f>ROUND(I1017*H1017,2)</f>
        <v>0</v>
      </c>
      <c r="BL1017" s="16" t="s">
        <v>396</v>
      </c>
      <c r="BM1017" s="155" t="s">
        <v>12565</v>
      </c>
    </row>
    <row r="1018" spans="2:65" s="1" customFormat="1" ht="16.5" customHeight="1">
      <c r="B1018" s="142"/>
      <c r="C1018" s="179" t="s">
        <v>2763</v>
      </c>
      <c r="D1018" s="179" t="s">
        <v>454</v>
      </c>
      <c r="E1018" s="180" t="s">
        <v>12566</v>
      </c>
      <c r="F1018" s="181" t="s">
        <v>12567</v>
      </c>
      <c r="G1018" s="182" t="s">
        <v>467</v>
      </c>
      <c r="H1018" s="183">
        <v>1</v>
      </c>
      <c r="I1018" s="184"/>
      <c r="J1018" s="185">
        <f>ROUND(I1018*H1018,2)</f>
        <v>0</v>
      </c>
      <c r="K1018" s="186"/>
      <c r="L1018" s="187"/>
      <c r="M1018" s="188" t="s">
        <v>1</v>
      </c>
      <c r="N1018" s="189" t="s">
        <v>42</v>
      </c>
      <c r="P1018" s="153">
        <f>O1018*H1018</f>
        <v>0</v>
      </c>
      <c r="Q1018" s="153">
        <v>0</v>
      </c>
      <c r="R1018" s="153">
        <f>Q1018*H1018</f>
        <v>0</v>
      </c>
      <c r="S1018" s="153">
        <v>0</v>
      </c>
      <c r="T1018" s="154">
        <f>S1018*H1018</f>
        <v>0</v>
      </c>
      <c r="AR1018" s="155" t="s">
        <v>481</v>
      </c>
      <c r="AT1018" s="155" t="s">
        <v>454</v>
      </c>
      <c r="AU1018" s="155" t="s">
        <v>88</v>
      </c>
      <c r="AY1018" s="16" t="s">
        <v>317</v>
      </c>
      <c r="BE1018" s="156">
        <f>IF(N1018="základná",J1018,0)</f>
        <v>0</v>
      </c>
      <c r="BF1018" s="156">
        <f>IF(N1018="znížená",J1018,0)</f>
        <v>0</v>
      </c>
      <c r="BG1018" s="156">
        <f>IF(N1018="zákl. prenesená",J1018,0)</f>
        <v>0</v>
      </c>
      <c r="BH1018" s="156">
        <f>IF(N1018="zníž. prenesená",J1018,0)</f>
        <v>0</v>
      </c>
      <c r="BI1018" s="156">
        <f>IF(N1018="nulová",J1018,0)</f>
        <v>0</v>
      </c>
      <c r="BJ1018" s="16" t="s">
        <v>88</v>
      </c>
      <c r="BK1018" s="156">
        <f>ROUND(I1018*H1018,2)</f>
        <v>0</v>
      </c>
      <c r="BL1018" s="16" t="s">
        <v>396</v>
      </c>
      <c r="BM1018" s="155" t="s">
        <v>12568</v>
      </c>
    </row>
    <row r="1019" spans="2:65" s="1" customFormat="1" ht="21.75" customHeight="1">
      <c r="B1019" s="142"/>
      <c r="C1019" s="179" t="s">
        <v>6707</v>
      </c>
      <c r="D1019" s="179" t="s">
        <v>454</v>
      </c>
      <c r="E1019" s="180" t="s">
        <v>11085</v>
      </c>
      <c r="F1019" s="181" t="s">
        <v>11086</v>
      </c>
      <c r="G1019" s="182" t="s">
        <v>444</v>
      </c>
      <c r="H1019" s="183">
        <v>6</v>
      </c>
      <c r="I1019" s="184"/>
      <c r="J1019" s="185">
        <f>ROUND(I1019*H1019,2)</f>
        <v>0</v>
      </c>
      <c r="K1019" s="186"/>
      <c r="L1019" s="187"/>
      <c r="M1019" s="188" t="s">
        <v>1</v>
      </c>
      <c r="N1019" s="189" t="s">
        <v>42</v>
      </c>
      <c r="P1019" s="153">
        <f>O1019*H1019</f>
        <v>0</v>
      </c>
      <c r="Q1019" s="153">
        <v>0</v>
      </c>
      <c r="R1019" s="153">
        <f>Q1019*H1019</f>
        <v>0</v>
      </c>
      <c r="S1019" s="153">
        <v>0</v>
      </c>
      <c r="T1019" s="154">
        <f>S1019*H1019</f>
        <v>0</v>
      </c>
      <c r="AR1019" s="155" t="s">
        <v>481</v>
      </c>
      <c r="AT1019" s="155" t="s">
        <v>454</v>
      </c>
      <c r="AU1019" s="155" t="s">
        <v>88</v>
      </c>
      <c r="AY1019" s="16" t="s">
        <v>317</v>
      </c>
      <c r="BE1019" s="156">
        <f>IF(N1019="základná",J1019,0)</f>
        <v>0</v>
      </c>
      <c r="BF1019" s="156">
        <f>IF(N1019="znížená",J1019,0)</f>
        <v>0</v>
      </c>
      <c r="BG1019" s="156">
        <f>IF(N1019="zákl. prenesená",J1019,0)</f>
        <v>0</v>
      </c>
      <c r="BH1019" s="156">
        <f>IF(N1019="zníž. prenesená",J1019,0)</f>
        <v>0</v>
      </c>
      <c r="BI1019" s="156">
        <f>IF(N1019="nulová",J1019,0)</f>
        <v>0</v>
      </c>
      <c r="BJ1019" s="16" t="s">
        <v>88</v>
      </c>
      <c r="BK1019" s="156">
        <f>ROUND(I1019*H1019,2)</f>
        <v>0</v>
      </c>
      <c r="BL1019" s="16" t="s">
        <v>396</v>
      </c>
      <c r="BM1019" s="155" t="s">
        <v>12569</v>
      </c>
    </row>
    <row r="1020" spans="2:65" s="1" customFormat="1" ht="33" customHeight="1">
      <c r="B1020" s="142"/>
      <c r="C1020" s="143" t="s">
        <v>6710</v>
      </c>
      <c r="D1020" s="143" t="s">
        <v>319</v>
      </c>
      <c r="E1020" s="144" t="s">
        <v>12570</v>
      </c>
      <c r="F1020" s="145" t="s">
        <v>12571</v>
      </c>
      <c r="G1020" s="146" t="s">
        <v>7005</v>
      </c>
      <c r="H1020" s="147">
        <v>1</v>
      </c>
      <c r="I1020" s="148"/>
      <c r="J1020" s="149">
        <f>ROUND(I1020*H1020,2)</f>
        <v>0</v>
      </c>
      <c r="K1020" s="150"/>
      <c r="L1020" s="31"/>
      <c r="M1020" s="151" t="s">
        <v>1</v>
      </c>
      <c r="N1020" s="152" t="s">
        <v>42</v>
      </c>
      <c r="P1020" s="153">
        <f>O1020*H1020</f>
        <v>0</v>
      </c>
      <c r="Q1020" s="153">
        <v>0</v>
      </c>
      <c r="R1020" s="153">
        <f>Q1020*H1020</f>
        <v>0</v>
      </c>
      <c r="S1020" s="153">
        <v>0</v>
      </c>
      <c r="T1020" s="154">
        <f>S1020*H1020</f>
        <v>0</v>
      </c>
      <c r="AR1020" s="155" t="s">
        <v>396</v>
      </c>
      <c r="AT1020" s="155" t="s">
        <v>319</v>
      </c>
      <c r="AU1020" s="155" t="s">
        <v>88</v>
      </c>
      <c r="AY1020" s="16" t="s">
        <v>317</v>
      </c>
      <c r="BE1020" s="156">
        <f>IF(N1020="základná",J1020,0)</f>
        <v>0</v>
      </c>
      <c r="BF1020" s="156">
        <f>IF(N1020="znížená",J1020,0)</f>
        <v>0</v>
      </c>
      <c r="BG1020" s="156">
        <f>IF(N1020="zákl. prenesená",J1020,0)</f>
        <v>0</v>
      </c>
      <c r="BH1020" s="156">
        <f>IF(N1020="zníž. prenesená",J1020,0)</f>
        <v>0</v>
      </c>
      <c r="BI1020" s="156">
        <f>IF(N1020="nulová",J1020,0)</f>
        <v>0</v>
      </c>
      <c r="BJ1020" s="16" t="s">
        <v>88</v>
      </c>
      <c r="BK1020" s="156">
        <f>ROUND(I1020*H1020,2)</f>
        <v>0</v>
      </c>
      <c r="BL1020" s="16" t="s">
        <v>396</v>
      </c>
      <c r="BM1020" s="155" t="s">
        <v>12572</v>
      </c>
    </row>
    <row r="1021" spans="2:65" s="11" customFormat="1" ht="22.75" customHeight="1">
      <c r="B1021" s="130"/>
      <c r="D1021" s="131" t="s">
        <v>75</v>
      </c>
      <c r="E1021" s="140" t="s">
        <v>12573</v>
      </c>
      <c r="F1021" s="140" t="s">
        <v>12574</v>
      </c>
      <c r="I1021" s="133"/>
      <c r="J1021" s="141">
        <f>BK1021</f>
        <v>0</v>
      </c>
      <c r="L1021" s="130"/>
      <c r="M1021" s="135"/>
      <c r="P1021" s="136">
        <f>SUM(P1022:P1031)</f>
        <v>0</v>
      </c>
      <c r="R1021" s="136">
        <f>SUM(R1022:R1031)</f>
        <v>0</v>
      </c>
      <c r="T1021" s="137">
        <f>SUM(T1022:T1031)</f>
        <v>0</v>
      </c>
      <c r="AR1021" s="131" t="s">
        <v>83</v>
      </c>
      <c r="AT1021" s="138" t="s">
        <v>75</v>
      </c>
      <c r="AU1021" s="138" t="s">
        <v>83</v>
      </c>
      <c r="AY1021" s="131" t="s">
        <v>317</v>
      </c>
      <c r="BK1021" s="139">
        <f>SUM(BK1022:BK1031)</f>
        <v>0</v>
      </c>
    </row>
    <row r="1022" spans="2:65" s="1" customFormat="1" ht="24.15" customHeight="1">
      <c r="B1022" s="142"/>
      <c r="C1022" s="179" t="s">
        <v>1511</v>
      </c>
      <c r="D1022" s="179" t="s">
        <v>454</v>
      </c>
      <c r="E1022" s="180" t="s">
        <v>12575</v>
      </c>
      <c r="F1022" s="181" t="s">
        <v>12576</v>
      </c>
      <c r="G1022" s="182" t="s">
        <v>467</v>
      </c>
      <c r="H1022" s="183">
        <v>1</v>
      </c>
      <c r="I1022" s="184"/>
      <c r="J1022" s="185">
        <f>ROUND(I1022*H1022,2)</f>
        <v>0</v>
      </c>
      <c r="K1022" s="186"/>
      <c r="L1022" s="187"/>
      <c r="M1022" s="188" t="s">
        <v>1</v>
      </c>
      <c r="N1022" s="189" t="s">
        <v>42</v>
      </c>
      <c r="P1022" s="153">
        <f>O1022*H1022</f>
        <v>0</v>
      </c>
      <c r="Q1022" s="153">
        <v>0</v>
      </c>
      <c r="R1022" s="153">
        <f>Q1022*H1022</f>
        <v>0</v>
      </c>
      <c r="S1022" s="153">
        <v>0</v>
      </c>
      <c r="T1022" s="154">
        <f>S1022*H1022</f>
        <v>0</v>
      </c>
      <c r="AR1022" s="155" t="s">
        <v>481</v>
      </c>
      <c r="AT1022" s="155" t="s">
        <v>454</v>
      </c>
      <c r="AU1022" s="155" t="s">
        <v>88</v>
      </c>
      <c r="AY1022" s="16" t="s">
        <v>317</v>
      </c>
      <c r="BE1022" s="156">
        <f>IF(N1022="základná",J1022,0)</f>
        <v>0</v>
      </c>
      <c r="BF1022" s="156">
        <f>IF(N1022="znížená",J1022,0)</f>
        <v>0</v>
      </c>
      <c r="BG1022" s="156">
        <f>IF(N1022="zákl. prenesená",J1022,0)</f>
        <v>0</v>
      </c>
      <c r="BH1022" s="156">
        <f>IF(N1022="zníž. prenesená",J1022,0)</f>
        <v>0</v>
      </c>
      <c r="BI1022" s="156">
        <f>IF(N1022="nulová",J1022,0)</f>
        <v>0</v>
      </c>
      <c r="BJ1022" s="16" t="s">
        <v>88</v>
      </c>
      <c r="BK1022" s="156">
        <f>ROUND(I1022*H1022,2)</f>
        <v>0</v>
      </c>
      <c r="BL1022" s="16" t="s">
        <v>396</v>
      </c>
      <c r="BM1022" s="155" t="s">
        <v>12577</v>
      </c>
    </row>
    <row r="1023" spans="2:65" s="1" customFormat="1" ht="27">
      <c r="B1023" s="31"/>
      <c r="D1023" s="158" t="s">
        <v>597</v>
      </c>
      <c r="F1023" s="195" t="s">
        <v>12578</v>
      </c>
      <c r="I1023" s="196"/>
      <c r="L1023" s="31"/>
      <c r="M1023" s="197"/>
      <c r="T1023" s="58"/>
      <c r="AT1023" s="16" t="s">
        <v>597</v>
      </c>
      <c r="AU1023" s="16" t="s">
        <v>88</v>
      </c>
    </row>
    <row r="1024" spans="2:65" s="1" customFormat="1" ht="24.15" customHeight="1">
      <c r="B1024" s="142"/>
      <c r="C1024" s="179" t="s">
        <v>1523</v>
      </c>
      <c r="D1024" s="179" t="s">
        <v>454</v>
      </c>
      <c r="E1024" s="180" t="s">
        <v>12579</v>
      </c>
      <c r="F1024" s="181" t="s">
        <v>12580</v>
      </c>
      <c r="G1024" s="182" t="s">
        <v>467</v>
      </c>
      <c r="H1024" s="183">
        <v>2</v>
      </c>
      <c r="I1024" s="184"/>
      <c r="J1024" s="185">
        <f t="shared" ref="J1024:J1031" si="278">ROUND(I1024*H1024,2)</f>
        <v>0</v>
      </c>
      <c r="K1024" s="186"/>
      <c r="L1024" s="187"/>
      <c r="M1024" s="188" t="s">
        <v>1</v>
      </c>
      <c r="N1024" s="189" t="s">
        <v>42</v>
      </c>
      <c r="P1024" s="153">
        <f t="shared" ref="P1024:P1031" si="279">O1024*H1024</f>
        <v>0</v>
      </c>
      <c r="Q1024" s="153">
        <v>0</v>
      </c>
      <c r="R1024" s="153">
        <f t="shared" ref="R1024:R1031" si="280">Q1024*H1024</f>
        <v>0</v>
      </c>
      <c r="S1024" s="153">
        <v>0</v>
      </c>
      <c r="T1024" s="154">
        <f t="shared" ref="T1024:T1031" si="281">S1024*H1024</f>
        <v>0</v>
      </c>
      <c r="AR1024" s="155" t="s">
        <v>481</v>
      </c>
      <c r="AT1024" s="155" t="s">
        <v>454</v>
      </c>
      <c r="AU1024" s="155" t="s">
        <v>88</v>
      </c>
      <c r="AY1024" s="16" t="s">
        <v>317</v>
      </c>
      <c r="BE1024" s="156">
        <f t="shared" ref="BE1024:BE1031" si="282">IF(N1024="základná",J1024,0)</f>
        <v>0</v>
      </c>
      <c r="BF1024" s="156">
        <f t="shared" ref="BF1024:BF1031" si="283">IF(N1024="znížená",J1024,0)</f>
        <v>0</v>
      </c>
      <c r="BG1024" s="156">
        <f t="shared" ref="BG1024:BG1031" si="284">IF(N1024="zákl. prenesená",J1024,0)</f>
        <v>0</v>
      </c>
      <c r="BH1024" s="156">
        <f t="shared" ref="BH1024:BH1031" si="285">IF(N1024="zníž. prenesená",J1024,0)</f>
        <v>0</v>
      </c>
      <c r="BI1024" s="156">
        <f t="shared" ref="BI1024:BI1031" si="286">IF(N1024="nulová",J1024,0)</f>
        <v>0</v>
      </c>
      <c r="BJ1024" s="16" t="s">
        <v>88</v>
      </c>
      <c r="BK1024" s="156">
        <f t="shared" ref="BK1024:BK1031" si="287">ROUND(I1024*H1024,2)</f>
        <v>0</v>
      </c>
      <c r="BL1024" s="16" t="s">
        <v>396</v>
      </c>
      <c r="BM1024" s="155" t="s">
        <v>12581</v>
      </c>
    </row>
    <row r="1025" spans="2:65" s="1" customFormat="1" ht="16.5" customHeight="1">
      <c r="B1025" s="142"/>
      <c r="C1025" s="179" t="s">
        <v>1530</v>
      </c>
      <c r="D1025" s="179" t="s">
        <v>454</v>
      </c>
      <c r="E1025" s="180" t="s">
        <v>12582</v>
      </c>
      <c r="F1025" s="181" t="s">
        <v>11969</v>
      </c>
      <c r="G1025" s="182" t="s">
        <v>467</v>
      </c>
      <c r="H1025" s="183">
        <v>1</v>
      </c>
      <c r="I1025" s="184"/>
      <c r="J1025" s="185">
        <f t="shared" si="278"/>
        <v>0</v>
      </c>
      <c r="K1025" s="186"/>
      <c r="L1025" s="187"/>
      <c r="M1025" s="188" t="s">
        <v>1</v>
      </c>
      <c r="N1025" s="189" t="s">
        <v>42</v>
      </c>
      <c r="P1025" s="153">
        <f t="shared" si="279"/>
        <v>0</v>
      </c>
      <c r="Q1025" s="153">
        <v>0</v>
      </c>
      <c r="R1025" s="153">
        <f t="shared" si="280"/>
        <v>0</v>
      </c>
      <c r="S1025" s="153">
        <v>0</v>
      </c>
      <c r="T1025" s="154">
        <f t="shared" si="281"/>
        <v>0</v>
      </c>
      <c r="AR1025" s="155" t="s">
        <v>481</v>
      </c>
      <c r="AT1025" s="155" t="s">
        <v>454</v>
      </c>
      <c r="AU1025" s="155" t="s">
        <v>88</v>
      </c>
      <c r="AY1025" s="16" t="s">
        <v>317</v>
      </c>
      <c r="BE1025" s="156">
        <f t="shared" si="282"/>
        <v>0</v>
      </c>
      <c r="BF1025" s="156">
        <f t="shared" si="283"/>
        <v>0</v>
      </c>
      <c r="BG1025" s="156">
        <f t="shared" si="284"/>
        <v>0</v>
      </c>
      <c r="BH1025" s="156">
        <f t="shared" si="285"/>
        <v>0</v>
      </c>
      <c r="BI1025" s="156">
        <f t="shared" si="286"/>
        <v>0</v>
      </c>
      <c r="BJ1025" s="16" t="s">
        <v>88</v>
      </c>
      <c r="BK1025" s="156">
        <f t="shared" si="287"/>
        <v>0</v>
      </c>
      <c r="BL1025" s="16" t="s">
        <v>396</v>
      </c>
      <c r="BM1025" s="155" t="s">
        <v>12583</v>
      </c>
    </row>
    <row r="1026" spans="2:65" s="1" customFormat="1" ht="16.5" customHeight="1">
      <c r="B1026" s="142"/>
      <c r="C1026" s="179" t="s">
        <v>1535</v>
      </c>
      <c r="D1026" s="179" t="s">
        <v>454</v>
      </c>
      <c r="E1026" s="180" t="s">
        <v>12584</v>
      </c>
      <c r="F1026" s="181" t="s">
        <v>12585</v>
      </c>
      <c r="G1026" s="182" t="s">
        <v>467</v>
      </c>
      <c r="H1026" s="183">
        <v>1</v>
      </c>
      <c r="I1026" s="184"/>
      <c r="J1026" s="185">
        <f t="shared" si="278"/>
        <v>0</v>
      </c>
      <c r="K1026" s="186"/>
      <c r="L1026" s="187"/>
      <c r="M1026" s="188" t="s">
        <v>1</v>
      </c>
      <c r="N1026" s="189" t="s">
        <v>42</v>
      </c>
      <c r="P1026" s="153">
        <f t="shared" si="279"/>
        <v>0</v>
      </c>
      <c r="Q1026" s="153">
        <v>0</v>
      </c>
      <c r="R1026" s="153">
        <f t="shared" si="280"/>
        <v>0</v>
      </c>
      <c r="S1026" s="153">
        <v>0</v>
      </c>
      <c r="T1026" s="154">
        <f t="shared" si="281"/>
        <v>0</v>
      </c>
      <c r="AR1026" s="155" t="s">
        <v>481</v>
      </c>
      <c r="AT1026" s="155" t="s">
        <v>454</v>
      </c>
      <c r="AU1026" s="155" t="s">
        <v>88</v>
      </c>
      <c r="AY1026" s="16" t="s">
        <v>317</v>
      </c>
      <c r="BE1026" s="156">
        <f t="shared" si="282"/>
        <v>0</v>
      </c>
      <c r="BF1026" s="156">
        <f t="shared" si="283"/>
        <v>0</v>
      </c>
      <c r="BG1026" s="156">
        <f t="shared" si="284"/>
        <v>0</v>
      </c>
      <c r="BH1026" s="156">
        <f t="shared" si="285"/>
        <v>0</v>
      </c>
      <c r="BI1026" s="156">
        <f t="shared" si="286"/>
        <v>0</v>
      </c>
      <c r="BJ1026" s="16" t="s">
        <v>88</v>
      </c>
      <c r="BK1026" s="156">
        <f t="shared" si="287"/>
        <v>0</v>
      </c>
      <c r="BL1026" s="16" t="s">
        <v>396</v>
      </c>
      <c r="BM1026" s="155" t="s">
        <v>12586</v>
      </c>
    </row>
    <row r="1027" spans="2:65" s="1" customFormat="1" ht="37.75" customHeight="1">
      <c r="B1027" s="142"/>
      <c r="C1027" s="179" t="s">
        <v>1539</v>
      </c>
      <c r="D1027" s="179" t="s">
        <v>454</v>
      </c>
      <c r="E1027" s="180" t="s">
        <v>12587</v>
      </c>
      <c r="F1027" s="181" t="s">
        <v>12497</v>
      </c>
      <c r="G1027" s="182" t="s">
        <v>10668</v>
      </c>
      <c r="H1027" s="183">
        <v>16</v>
      </c>
      <c r="I1027" s="184"/>
      <c r="J1027" s="185">
        <f t="shared" si="278"/>
        <v>0</v>
      </c>
      <c r="K1027" s="186"/>
      <c r="L1027" s="187"/>
      <c r="M1027" s="188" t="s">
        <v>1</v>
      </c>
      <c r="N1027" s="189" t="s">
        <v>42</v>
      </c>
      <c r="P1027" s="153">
        <f t="shared" si="279"/>
        <v>0</v>
      </c>
      <c r="Q1027" s="153">
        <v>0</v>
      </c>
      <c r="R1027" s="153">
        <f t="shared" si="280"/>
        <v>0</v>
      </c>
      <c r="S1027" s="153">
        <v>0</v>
      </c>
      <c r="T1027" s="154">
        <f t="shared" si="281"/>
        <v>0</v>
      </c>
      <c r="AR1027" s="155" t="s">
        <v>481</v>
      </c>
      <c r="AT1027" s="155" t="s">
        <v>454</v>
      </c>
      <c r="AU1027" s="155" t="s">
        <v>88</v>
      </c>
      <c r="AY1027" s="16" t="s">
        <v>317</v>
      </c>
      <c r="BE1027" s="156">
        <f t="shared" si="282"/>
        <v>0</v>
      </c>
      <c r="BF1027" s="156">
        <f t="shared" si="283"/>
        <v>0</v>
      </c>
      <c r="BG1027" s="156">
        <f t="shared" si="284"/>
        <v>0</v>
      </c>
      <c r="BH1027" s="156">
        <f t="shared" si="285"/>
        <v>0</v>
      </c>
      <c r="BI1027" s="156">
        <f t="shared" si="286"/>
        <v>0</v>
      </c>
      <c r="BJ1027" s="16" t="s">
        <v>88</v>
      </c>
      <c r="BK1027" s="156">
        <f t="shared" si="287"/>
        <v>0</v>
      </c>
      <c r="BL1027" s="16" t="s">
        <v>396</v>
      </c>
      <c r="BM1027" s="155" t="s">
        <v>12588</v>
      </c>
    </row>
    <row r="1028" spans="2:65" s="1" customFormat="1" ht="37.75" customHeight="1">
      <c r="B1028" s="142"/>
      <c r="C1028" s="179" t="s">
        <v>1547</v>
      </c>
      <c r="D1028" s="179" t="s">
        <v>454</v>
      </c>
      <c r="E1028" s="180" t="s">
        <v>12589</v>
      </c>
      <c r="F1028" s="181" t="s">
        <v>12381</v>
      </c>
      <c r="G1028" s="182" t="s">
        <v>10668</v>
      </c>
      <c r="H1028" s="183">
        <v>2</v>
      </c>
      <c r="I1028" s="184"/>
      <c r="J1028" s="185">
        <f t="shared" si="278"/>
        <v>0</v>
      </c>
      <c r="K1028" s="186"/>
      <c r="L1028" s="187"/>
      <c r="M1028" s="188" t="s">
        <v>1</v>
      </c>
      <c r="N1028" s="189" t="s">
        <v>42</v>
      </c>
      <c r="P1028" s="153">
        <f t="shared" si="279"/>
        <v>0</v>
      </c>
      <c r="Q1028" s="153">
        <v>0</v>
      </c>
      <c r="R1028" s="153">
        <f t="shared" si="280"/>
        <v>0</v>
      </c>
      <c r="S1028" s="153">
        <v>0</v>
      </c>
      <c r="T1028" s="154">
        <f t="shared" si="281"/>
        <v>0</v>
      </c>
      <c r="AR1028" s="155" t="s">
        <v>481</v>
      </c>
      <c r="AT1028" s="155" t="s">
        <v>454</v>
      </c>
      <c r="AU1028" s="155" t="s">
        <v>88</v>
      </c>
      <c r="AY1028" s="16" t="s">
        <v>317</v>
      </c>
      <c r="BE1028" s="156">
        <f t="shared" si="282"/>
        <v>0</v>
      </c>
      <c r="BF1028" s="156">
        <f t="shared" si="283"/>
        <v>0</v>
      </c>
      <c r="BG1028" s="156">
        <f t="shared" si="284"/>
        <v>0</v>
      </c>
      <c r="BH1028" s="156">
        <f t="shared" si="285"/>
        <v>0</v>
      </c>
      <c r="BI1028" s="156">
        <f t="shared" si="286"/>
        <v>0</v>
      </c>
      <c r="BJ1028" s="16" t="s">
        <v>88</v>
      </c>
      <c r="BK1028" s="156">
        <f t="shared" si="287"/>
        <v>0</v>
      </c>
      <c r="BL1028" s="16" t="s">
        <v>396</v>
      </c>
      <c r="BM1028" s="155" t="s">
        <v>12590</v>
      </c>
    </row>
    <row r="1029" spans="2:65" s="1" customFormat="1" ht="21.75" customHeight="1">
      <c r="B1029" s="142"/>
      <c r="C1029" s="179" t="s">
        <v>1551</v>
      </c>
      <c r="D1029" s="179" t="s">
        <v>454</v>
      </c>
      <c r="E1029" s="180" t="s">
        <v>11085</v>
      </c>
      <c r="F1029" s="181" t="s">
        <v>11086</v>
      </c>
      <c r="G1029" s="182" t="s">
        <v>444</v>
      </c>
      <c r="H1029" s="183">
        <v>15</v>
      </c>
      <c r="I1029" s="184"/>
      <c r="J1029" s="185">
        <f t="shared" si="278"/>
        <v>0</v>
      </c>
      <c r="K1029" s="186"/>
      <c r="L1029" s="187"/>
      <c r="M1029" s="188" t="s">
        <v>1</v>
      </c>
      <c r="N1029" s="189" t="s">
        <v>42</v>
      </c>
      <c r="P1029" s="153">
        <f t="shared" si="279"/>
        <v>0</v>
      </c>
      <c r="Q1029" s="153">
        <v>0</v>
      </c>
      <c r="R1029" s="153">
        <f t="shared" si="280"/>
        <v>0</v>
      </c>
      <c r="S1029" s="153">
        <v>0</v>
      </c>
      <c r="T1029" s="154">
        <f t="shared" si="281"/>
        <v>0</v>
      </c>
      <c r="AR1029" s="155" t="s">
        <v>481</v>
      </c>
      <c r="AT1029" s="155" t="s">
        <v>454</v>
      </c>
      <c r="AU1029" s="155" t="s">
        <v>88</v>
      </c>
      <c r="AY1029" s="16" t="s">
        <v>317</v>
      </c>
      <c r="BE1029" s="156">
        <f t="shared" si="282"/>
        <v>0</v>
      </c>
      <c r="BF1029" s="156">
        <f t="shared" si="283"/>
        <v>0</v>
      </c>
      <c r="BG1029" s="156">
        <f t="shared" si="284"/>
        <v>0</v>
      </c>
      <c r="BH1029" s="156">
        <f t="shared" si="285"/>
        <v>0</v>
      </c>
      <c r="BI1029" s="156">
        <f t="shared" si="286"/>
        <v>0</v>
      </c>
      <c r="BJ1029" s="16" t="s">
        <v>88</v>
      </c>
      <c r="BK1029" s="156">
        <f t="shared" si="287"/>
        <v>0</v>
      </c>
      <c r="BL1029" s="16" t="s">
        <v>396</v>
      </c>
      <c r="BM1029" s="155" t="s">
        <v>12591</v>
      </c>
    </row>
    <row r="1030" spans="2:65" s="1" customFormat="1" ht="24.15" customHeight="1">
      <c r="B1030" s="142"/>
      <c r="C1030" s="179" t="s">
        <v>1558</v>
      </c>
      <c r="D1030" s="179" t="s">
        <v>454</v>
      </c>
      <c r="E1030" s="180" t="s">
        <v>12592</v>
      </c>
      <c r="F1030" s="181" t="s">
        <v>12593</v>
      </c>
      <c r="G1030" s="182" t="s">
        <v>444</v>
      </c>
      <c r="H1030" s="183">
        <v>11</v>
      </c>
      <c r="I1030" s="184"/>
      <c r="J1030" s="185">
        <f t="shared" si="278"/>
        <v>0</v>
      </c>
      <c r="K1030" s="186"/>
      <c r="L1030" s="187"/>
      <c r="M1030" s="188" t="s">
        <v>1</v>
      </c>
      <c r="N1030" s="189" t="s">
        <v>42</v>
      </c>
      <c r="P1030" s="153">
        <f t="shared" si="279"/>
        <v>0</v>
      </c>
      <c r="Q1030" s="153">
        <v>0</v>
      </c>
      <c r="R1030" s="153">
        <f t="shared" si="280"/>
        <v>0</v>
      </c>
      <c r="S1030" s="153">
        <v>0</v>
      </c>
      <c r="T1030" s="154">
        <f t="shared" si="281"/>
        <v>0</v>
      </c>
      <c r="AR1030" s="155" t="s">
        <v>481</v>
      </c>
      <c r="AT1030" s="155" t="s">
        <v>454</v>
      </c>
      <c r="AU1030" s="155" t="s">
        <v>88</v>
      </c>
      <c r="AY1030" s="16" t="s">
        <v>317</v>
      </c>
      <c r="BE1030" s="156">
        <f t="shared" si="282"/>
        <v>0</v>
      </c>
      <c r="BF1030" s="156">
        <f t="shared" si="283"/>
        <v>0</v>
      </c>
      <c r="BG1030" s="156">
        <f t="shared" si="284"/>
        <v>0</v>
      </c>
      <c r="BH1030" s="156">
        <f t="shared" si="285"/>
        <v>0</v>
      </c>
      <c r="BI1030" s="156">
        <f t="shared" si="286"/>
        <v>0</v>
      </c>
      <c r="BJ1030" s="16" t="s">
        <v>88</v>
      </c>
      <c r="BK1030" s="156">
        <f t="shared" si="287"/>
        <v>0</v>
      </c>
      <c r="BL1030" s="16" t="s">
        <v>396</v>
      </c>
      <c r="BM1030" s="155" t="s">
        <v>12594</v>
      </c>
    </row>
    <row r="1031" spans="2:65" s="1" customFormat="1" ht="33" customHeight="1">
      <c r="B1031" s="142"/>
      <c r="C1031" s="143" t="s">
        <v>7475</v>
      </c>
      <c r="D1031" s="143" t="s">
        <v>319</v>
      </c>
      <c r="E1031" s="144" t="s">
        <v>12595</v>
      </c>
      <c r="F1031" s="145" t="s">
        <v>12596</v>
      </c>
      <c r="G1031" s="146" t="s">
        <v>7005</v>
      </c>
      <c r="H1031" s="147">
        <v>1</v>
      </c>
      <c r="I1031" s="148"/>
      <c r="J1031" s="149">
        <f t="shared" si="278"/>
        <v>0</v>
      </c>
      <c r="K1031" s="150"/>
      <c r="L1031" s="31"/>
      <c r="M1031" s="151" t="s">
        <v>1</v>
      </c>
      <c r="N1031" s="152" t="s">
        <v>42</v>
      </c>
      <c r="P1031" s="153">
        <f t="shared" si="279"/>
        <v>0</v>
      </c>
      <c r="Q1031" s="153">
        <v>0</v>
      </c>
      <c r="R1031" s="153">
        <f t="shared" si="280"/>
        <v>0</v>
      </c>
      <c r="S1031" s="153">
        <v>0</v>
      </c>
      <c r="T1031" s="154">
        <f t="shared" si="281"/>
        <v>0</v>
      </c>
      <c r="AR1031" s="155" t="s">
        <v>396</v>
      </c>
      <c r="AT1031" s="155" t="s">
        <v>319</v>
      </c>
      <c r="AU1031" s="155" t="s">
        <v>88</v>
      </c>
      <c r="AY1031" s="16" t="s">
        <v>317</v>
      </c>
      <c r="BE1031" s="156">
        <f t="shared" si="282"/>
        <v>0</v>
      </c>
      <c r="BF1031" s="156">
        <f t="shared" si="283"/>
        <v>0</v>
      </c>
      <c r="BG1031" s="156">
        <f t="shared" si="284"/>
        <v>0</v>
      </c>
      <c r="BH1031" s="156">
        <f t="shared" si="285"/>
        <v>0</v>
      </c>
      <c r="BI1031" s="156">
        <f t="shared" si="286"/>
        <v>0</v>
      </c>
      <c r="BJ1031" s="16" t="s">
        <v>88</v>
      </c>
      <c r="BK1031" s="156">
        <f t="shared" si="287"/>
        <v>0</v>
      </c>
      <c r="BL1031" s="16" t="s">
        <v>396</v>
      </c>
      <c r="BM1031" s="155" t="s">
        <v>12597</v>
      </c>
    </row>
    <row r="1032" spans="2:65" s="11" customFormat="1" ht="22.75" customHeight="1">
      <c r="B1032" s="130"/>
      <c r="D1032" s="131" t="s">
        <v>75</v>
      </c>
      <c r="E1032" s="140" t="s">
        <v>12598</v>
      </c>
      <c r="F1032" s="140" t="s">
        <v>12599</v>
      </c>
      <c r="I1032" s="133"/>
      <c r="J1032" s="141">
        <f>BK1032</f>
        <v>0</v>
      </c>
      <c r="L1032" s="130"/>
      <c r="M1032" s="135"/>
      <c r="P1032" s="136">
        <f>SUM(P1033:P1043)</f>
        <v>0</v>
      </c>
      <c r="R1032" s="136">
        <f>SUM(R1033:R1043)</f>
        <v>0</v>
      </c>
      <c r="T1032" s="137">
        <f>SUM(T1033:T1043)</f>
        <v>0</v>
      </c>
      <c r="AR1032" s="131" t="s">
        <v>83</v>
      </c>
      <c r="AT1032" s="138" t="s">
        <v>75</v>
      </c>
      <c r="AU1032" s="138" t="s">
        <v>83</v>
      </c>
      <c r="AY1032" s="131" t="s">
        <v>317</v>
      </c>
      <c r="BK1032" s="139">
        <f>SUM(BK1033:BK1043)</f>
        <v>0</v>
      </c>
    </row>
    <row r="1033" spans="2:65" s="1" customFormat="1" ht="24.15" customHeight="1">
      <c r="B1033" s="142"/>
      <c r="C1033" s="179" t="s">
        <v>3288</v>
      </c>
      <c r="D1033" s="179" t="s">
        <v>454</v>
      </c>
      <c r="E1033" s="180" t="s">
        <v>12600</v>
      </c>
      <c r="F1033" s="181" t="s">
        <v>12526</v>
      </c>
      <c r="G1033" s="182" t="s">
        <v>467</v>
      </c>
      <c r="H1033" s="183">
        <v>1</v>
      </c>
      <c r="I1033" s="184"/>
      <c r="J1033" s="185">
        <f>ROUND(I1033*H1033,2)</f>
        <v>0</v>
      </c>
      <c r="K1033" s="186"/>
      <c r="L1033" s="187"/>
      <c r="M1033" s="188" t="s">
        <v>1</v>
      </c>
      <c r="N1033" s="189" t="s">
        <v>42</v>
      </c>
      <c r="P1033" s="153">
        <f>O1033*H1033</f>
        <v>0</v>
      </c>
      <c r="Q1033" s="153">
        <v>0</v>
      </c>
      <c r="R1033" s="153">
        <f>Q1033*H1033</f>
        <v>0</v>
      </c>
      <c r="S1033" s="153">
        <v>0</v>
      </c>
      <c r="T1033" s="154">
        <f>S1033*H1033</f>
        <v>0</v>
      </c>
      <c r="AR1033" s="155" t="s">
        <v>481</v>
      </c>
      <c r="AT1033" s="155" t="s">
        <v>454</v>
      </c>
      <c r="AU1033" s="155" t="s">
        <v>88</v>
      </c>
      <c r="AY1033" s="16" t="s">
        <v>317</v>
      </c>
      <c r="BE1033" s="156">
        <f>IF(N1033="základná",J1033,0)</f>
        <v>0</v>
      </c>
      <c r="BF1033" s="156">
        <f>IF(N1033="znížená",J1033,0)</f>
        <v>0</v>
      </c>
      <c r="BG1033" s="156">
        <f>IF(N1033="zákl. prenesená",J1033,0)</f>
        <v>0</v>
      </c>
      <c r="BH1033" s="156">
        <f>IF(N1033="zníž. prenesená",J1033,0)</f>
        <v>0</v>
      </c>
      <c r="BI1033" s="156">
        <f>IF(N1033="nulová",J1033,0)</f>
        <v>0</v>
      </c>
      <c r="BJ1033" s="16" t="s">
        <v>88</v>
      </c>
      <c r="BK1033" s="156">
        <f>ROUND(I1033*H1033,2)</f>
        <v>0</v>
      </c>
      <c r="BL1033" s="16" t="s">
        <v>396</v>
      </c>
      <c r="BM1033" s="155" t="s">
        <v>12601</v>
      </c>
    </row>
    <row r="1034" spans="2:65" s="1" customFormat="1" ht="27">
      <c r="B1034" s="31"/>
      <c r="D1034" s="158" t="s">
        <v>597</v>
      </c>
      <c r="F1034" s="195" t="s">
        <v>12602</v>
      </c>
      <c r="I1034" s="196"/>
      <c r="L1034" s="31"/>
      <c r="M1034" s="197"/>
      <c r="T1034" s="58"/>
      <c r="AT1034" s="16" t="s">
        <v>597</v>
      </c>
      <c r="AU1034" s="16" t="s">
        <v>88</v>
      </c>
    </row>
    <row r="1035" spans="2:65" s="1" customFormat="1" ht="24.15" customHeight="1">
      <c r="B1035" s="142"/>
      <c r="C1035" s="179" t="s">
        <v>7013</v>
      </c>
      <c r="D1035" s="179" t="s">
        <v>454</v>
      </c>
      <c r="E1035" s="180" t="s">
        <v>12603</v>
      </c>
      <c r="F1035" s="181" t="s">
        <v>12604</v>
      </c>
      <c r="G1035" s="182" t="s">
        <v>467</v>
      </c>
      <c r="H1035" s="183">
        <v>2</v>
      </c>
      <c r="I1035" s="184"/>
      <c r="J1035" s="185">
        <f t="shared" ref="J1035:J1043" si="288">ROUND(I1035*H1035,2)</f>
        <v>0</v>
      </c>
      <c r="K1035" s="186"/>
      <c r="L1035" s="187"/>
      <c r="M1035" s="188" t="s">
        <v>1</v>
      </c>
      <c r="N1035" s="189" t="s">
        <v>42</v>
      </c>
      <c r="P1035" s="153">
        <f t="shared" ref="P1035:P1043" si="289">O1035*H1035</f>
        <v>0</v>
      </c>
      <c r="Q1035" s="153">
        <v>0</v>
      </c>
      <c r="R1035" s="153">
        <f t="shared" ref="R1035:R1043" si="290">Q1035*H1035</f>
        <v>0</v>
      </c>
      <c r="S1035" s="153">
        <v>0</v>
      </c>
      <c r="T1035" s="154">
        <f t="shared" ref="T1035:T1043" si="291">S1035*H1035</f>
        <v>0</v>
      </c>
      <c r="AR1035" s="155" t="s">
        <v>481</v>
      </c>
      <c r="AT1035" s="155" t="s">
        <v>454</v>
      </c>
      <c r="AU1035" s="155" t="s">
        <v>88</v>
      </c>
      <c r="AY1035" s="16" t="s">
        <v>317</v>
      </c>
      <c r="BE1035" s="156">
        <f t="shared" ref="BE1035:BE1043" si="292">IF(N1035="základná",J1035,0)</f>
        <v>0</v>
      </c>
      <c r="BF1035" s="156">
        <f t="shared" ref="BF1035:BF1043" si="293">IF(N1035="znížená",J1035,0)</f>
        <v>0</v>
      </c>
      <c r="BG1035" s="156">
        <f t="shared" ref="BG1035:BG1043" si="294">IF(N1035="zákl. prenesená",J1035,0)</f>
        <v>0</v>
      </c>
      <c r="BH1035" s="156">
        <f t="shared" ref="BH1035:BH1043" si="295">IF(N1035="zníž. prenesená",J1035,0)</f>
        <v>0</v>
      </c>
      <c r="BI1035" s="156">
        <f t="shared" ref="BI1035:BI1043" si="296">IF(N1035="nulová",J1035,0)</f>
        <v>0</v>
      </c>
      <c r="BJ1035" s="16" t="s">
        <v>88</v>
      </c>
      <c r="BK1035" s="156">
        <f t="shared" ref="BK1035:BK1043" si="297">ROUND(I1035*H1035,2)</f>
        <v>0</v>
      </c>
      <c r="BL1035" s="16" t="s">
        <v>396</v>
      </c>
      <c r="BM1035" s="155" t="s">
        <v>12605</v>
      </c>
    </row>
    <row r="1036" spans="2:65" s="1" customFormat="1" ht="16.5" customHeight="1">
      <c r="B1036" s="142"/>
      <c r="C1036" s="179" t="s">
        <v>7020</v>
      </c>
      <c r="D1036" s="179" t="s">
        <v>454</v>
      </c>
      <c r="E1036" s="180" t="s">
        <v>12606</v>
      </c>
      <c r="F1036" s="181" t="s">
        <v>11969</v>
      </c>
      <c r="G1036" s="182" t="s">
        <v>467</v>
      </c>
      <c r="H1036" s="183">
        <v>1</v>
      </c>
      <c r="I1036" s="184"/>
      <c r="J1036" s="185">
        <f t="shared" si="288"/>
        <v>0</v>
      </c>
      <c r="K1036" s="186"/>
      <c r="L1036" s="187"/>
      <c r="M1036" s="188" t="s">
        <v>1</v>
      </c>
      <c r="N1036" s="189" t="s">
        <v>42</v>
      </c>
      <c r="P1036" s="153">
        <f t="shared" si="289"/>
        <v>0</v>
      </c>
      <c r="Q1036" s="153">
        <v>0</v>
      </c>
      <c r="R1036" s="153">
        <f t="shared" si="290"/>
        <v>0</v>
      </c>
      <c r="S1036" s="153">
        <v>0</v>
      </c>
      <c r="T1036" s="154">
        <f t="shared" si="291"/>
        <v>0</v>
      </c>
      <c r="AR1036" s="155" t="s">
        <v>481</v>
      </c>
      <c r="AT1036" s="155" t="s">
        <v>454</v>
      </c>
      <c r="AU1036" s="155" t="s">
        <v>88</v>
      </c>
      <c r="AY1036" s="16" t="s">
        <v>317</v>
      </c>
      <c r="BE1036" s="156">
        <f t="shared" si="292"/>
        <v>0</v>
      </c>
      <c r="BF1036" s="156">
        <f t="shared" si="293"/>
        <v>0</v>
      </c>
      <c r="BG1036" s="156">
        <f t="shared" si="294"/>
        <v>0</v>
      </c>
      <c r="BH1036" s="156">
        <f t="shared" si="295"/>
        <v>0</v>
      </c>
      <c r="BI1036" s="156">
        <f t="shared" si="296"/>
        <v>0</v>
      </c>
      <c r="BJ1036" s="16" t="s">
        <v>88</v>
      </c>
      <c r="BK1036" s="156">
        <f t="shared" si="297"/>
        <v>0</v>
      </c>
      <c r="BL1036" s="16" t="s">
        <v>396</v>
      </c>
      <c r="BM1036" s="155" t="s">
        <v>12607</v>
      </c>
    </row>
    <row r="1037" spans="2:65" s="1" customFormat="1" ht="16.5" customHeight="1">
      <c r="B1037" s="142"/>
      <c r="C1037" s="179" t="s">
        <v>7024</v>
      </c>
      <c r="D1037" s="179" t="s">
        <v>454</v>
      </c>
      <c r="E1037" s="180" t="s">
        <v>12608</v>
      </c>
      <c r="F1037" s="181" t="s">
        <v>12585</v>
      </c>
      <c r="G1037" s="182" t="s">
        <v>467</v>
      </c>
      <c r="H1037" s="183">
        <v>1</v>
      </c>
      <c r="I1037" s="184"/>
      <c r="J1037" s="185">
        <f t="shared" si="288"/>
        <v>0</v>
      </c>
      <c r="K1037" s="186"/>
      <c r="L1037" s="187"/>
      <c r="M1037" s="188" t="s">
        <v>1</v>
      </c>
      <c r="N1037" s="189" t="s">
        <v>42</v>
      </c>
      <c r="P1037" s="153">
        <f t="shared" si="289"/>
        <v>0</v>
      </c>
      <c r="Q1037" s="153">
        <v>0</v>
      </c>
      <c r="R1037" s="153">
        <f t="shared" si="290"/>
        <v>0</v>
      </c>
      <c r="S1037" s="153">
        <v>0</v>
      </c>
      <c r="T1037" s="154">
        <f t="shared" si="291"/>
        <v>0</v>
      </c>
      <c r="AR1037" s="155" t="s">
        <v>481</v>
      </c>
      <c r="AT1037" s="155" t="s">
        <v>454</v>
      </c>
      <c r="AU1037" s="155" t="s">
        <v>88</v>
      </c>
      <c r="AY1037" s="16" t="s">
        <v>317</v>
      </c>
      <c r="BE1037" s="156">
        <f t="shared" si="292"/>
        <v>0</v>
      </c>
      <c r="BF1037" s="156">
        <f t="shared" si="293"/>
        <v>0</v>
      </c>
      <c r="BG1037" s="156">
        <f t="shared" si="294"/>
        <v>0</v>
      </c>
      <c r="BH1037" s="156">
        <f t="shared" si="295"/>
        <v>0</v>
      </c>
      <c r="BI1037" s="156">
        <f t="shared" si="296"/>
        <v>0</v>
      </c>
      <c r="BJ1037" s="16" t="s">
        <v>88</v>
      </c>
      <c r="BK1037" s="156">
        <f t="shared" si="297"/>
        <v>0</v>
      </c>
      <c r="BL1037" s="16" t="s">
        <v>396</v>
      </c>
      <c r="BM1037" s="155" t="s">
        <v>12609</v>
      </c>
    </row>
    <row r="1038" spans="2:65" s="1" customFormat="1" ht="16.5" customHeight="1">
      <c r="B1038" s="142"/>
      <c r="C1038" s="179" t="s">
        <v>7028</v>
      </c>
      <c r="D1038" s="179" t="s">
        <v>454</v>
      </c>
      <c r="E1038" s="180" t="s">
        <v>12610</v>
      </c>
      <c r="F1038" s="181" t="s">
        <v>11990</v>
      </c>
      <c r="G1038" s="182" t="s">
        <v>467</v>
      </c>
      <c r="H1038" s="183">
        <v>2</v>
      </c>
      <c r="I1038" s="184"/>
      <c r="J1038" s="185">
        <f t="shared" si="288"/>
        <v>0</v>
      </c>
      <c r="K1038" s="186"/>
      <c r="L1038" s="187"/>
      <c r="M1038" s="188" t="s">
        <v>1</v>
      </c>
      <c r="N1038" s="189" t="s">
        <v>42</v>
      </c>
      <c r="P1038" s="153">
        <f t="shared" si="289"/>
        <v>0</v>
      </c>
      <c r="Q1038" s="153">
        <v>0</v>
      </c>
      <c r="R1038" s="153">
        <f t="shared" si="290"/>
        <v>0</v>
      </c>
      <c r="S1038" s="153">
        <v>0</v>
      </c>
      <c r="T1038" s="154">
        <f t="shared" si="291"/>
        <v>0</v>
      </c>
      <c r="AR1038" s="155" t="s">
        <v>481</v>
      </c>
      <c r="AT1038" s="155" t="s">
        <v>454</v>
      </c>
      <c r="AU1038" s="155" t="s">
        <v>88</v>
      </c>
      <c r="AY1038" s="16" t="s">
        <v>317</v>
      </c>
      <c r="BE1038" s="156">
        <f t="shared" si="292"/>
        <v>0</v>
      </c>
      <c r="BF1038" s="156">
        <f t="shared" si="293"/>
        <v>0</v>
      </c>
      <c r="BG1038" s="156">
        <f t="shared" si="294"/>
        <v>0</v>
      </c>
      <c r="BH1038" s="156">
        <f t="shared" si="295"/>
        <v>0</v>
      </c>
      <c r="BI1038" s="156">
        <f t="shared" si="296"/>
        <v>0</v>
      </c>
      <c r="BJ1038" s="16" t="s">
        <v>88</v>
      </c>
      <c r="BK1038" s="156">
        <f t="shared" si="297"/>
        <v>0</v>
      </c>
      <c r="BL1038" s="16" t="s">
        <v>396</v>
      </c>
      <c r="BM1038" s="155" t="s">
        <v>12611</v>
      </c>
    </row>
    <row r="1039" spans="2:65" s="1" customFormat="1" ht="37.75" customHeight="1">
      <c r="B1039" s="142"/>
      <c r="C1039" s="179" t="s">
        <v>2278</v>
      </c>
      <c r="D1039" s="179" t="s">
        <v>454</v>
      </c>
      <c r="E1039" s="180" t="s">
        <v>12612</v>
      </c>
      <c r="F1039" s="181" t="s">
        <v>12497</v>
      </c>
      <c r="G1039" s="182" t="s">
        <v>10668</v>
      </c>
      <c r="H1039" s="183">
        <v>16</v>
      </c>
      <c r="I1039" s="184"/>
      <c r="J1039" s="185">
        <f t="shared" si="288"/>
        <v>0</v>
      </c>
      <c r="K1039" s="186"/>
      <c r="L1039" s="187"/>
      <c r="M1039" s="188" t="s">
        <v>1</v>
      </c>
      <c r="N1039" s="189" t="s">
        <v>42</v>
      </c>
      <c r="P1039" s="153">
        <f t="shared" si="289"/>
        <v>0</v>
      </c>
      <c r="Q1039" s="153">
        <v>0</v>
      </c>
      <c r="R1039" s="153">
        <f t="shared" si="290"/>
        <v>0</v>
      </c>
      <c r="S1039" s="153">
        <v>0</v>
      </c>
      <c r="T1039" s="154">
        <f t="shared" si="291"/>
        <v>0</v>
      </c>
      <c r="AR1039" s="155" t="s">
        <v>481</v>
      </c>
      <c r="AT1039" s="155" t="s">
        <v>454</v>
      </c>
      <c r="AU1039" s="155" t="s">
        <v>88</v>
      </c>
      <c r="AY1039" s="16" t="s">
        <v>317</v>
      </c>
      <c r="BE1039" s="156">
        <f t="shared" si="292"/>
        <v>0</v>
      </c>
      <c r="BF1039" s="156">
        <f t="shared" si="293"/>
        <v>0</v>
      </c>
      <c r="BG1039" s="156">
        <f t="shared" si="294"/>
        <v>0</v>
      </c>
      <c r="BH1039" s="156">
        <f t="shared" si="295"/>
        <v>0</v>
      </c>
      <c r="BI1039" s="156">
        <f t="shared" si="296"/>
        <v>0</v>
      </c>
      <c r="BJ1039" s="16" t="s">
        <v>88</v>
      </c>
      <c r="BK1039" s="156">
        <f t="shared" si="297"/>
        <v>0</v>
      </c>
      <c r="BL1039" s="16" t="s">
        <v>396</v>
      </c>
      <c r="BM1039" s="155" t="s">
        <v>12613</v>
      </c>
    </row>
    <row r="1040" spans="2:65" s="1" customFormat="1" ht="37.75" customHeight="1">
      <c r="B1040" s="142"/>
      <c r="C1040" s="179" t="s">
        <v>1104</v>
      </c>
      <c r="D1040" s="179" t="s">
        <v>454</v>
      </c>
      <c r="E1040" s="180" t="s">
        <v>12614</v>
      </c>
      <c r="F1040" s="181" t="s">
        <v>12381</v>
      </c>
      <c r="G1040" s="182" t="s">
        <v>10668</v>
      </c>
      <c r="H1040" s="183">
        <v>2</v>
      </c>
      <c r="I1040" s="184"/>
      <c r="J1040" s="185">
        <f t="shared" si="288"/>
        <v>0</v>
      </c>
      <c r="K1040" s="186"/>
      <c r="L1040" s="187"/>
      <c r="M1040" s="188" t="s">
        <v>1</v>
      </c>
      <c r="N1040" s="189" t="s">
        <v>42</v>
      </c>
      <c r="P1040" s="153">
        <f t="shared" si="289"/>
        <v>0</v>
      </c>
      <c r="Q1040" s="153">
        <v>0</v>
      </c>
      <c r="R1040" s="153">
        <f t="shared" si="290"/>
        <v>0</v>
      </c>
      <c r="S1040" s="153">
        <v>0</v>
      </c>
      <c r="T1040" s="154">
        <f t="shared" si="291"/>
        <v>0</v>
      </c>
      <c r="AR1040" s="155" t="s">
        <v>481</v>
      </c>
      <c r="AT1040" s="155" t="s">
        <v>454</v>
      </c>
      <c r="AU1040" s="155" t="s">
        <v>88</v>
      </c>
      <c r="AY1040" s="16" t="s">
        <v>317</v>
      </c>
      <c r="BE1040" s="156">
        <f t="shared" si="292"/>
        <v>0</v>
      </c>
      <c r="BF1040" s="156">
        <f t="shared" si="293"/>
        <v>0</v>
      </c>
      <c r="BG1040" s="156">
        <f t="shared" si="294"/>
        <v>0</v>
      </c>
      <c r="BH1040" s="156">
        <f t="shared" si="295"/>
        <v>0</v>
      </c>
      <c r="BI1040" s="156">
        <f t="shared" si="296"/>
        <v>0</v>
      </c>
      <c r="BJ1040" s="16" t="s">
        <v>88</v>
      </c>
      <c r="BK1040" s="156">
        <f t="shared" si="297"/>
        <v>0</v>
      </c>
      <c r="BL1040" s="16" t="s">
        <v>396</v>
      </c>
      <c r="BM1040" s="155" t="s">
        <v>12615</v>
      </c>
    </row>
    <row r="1041" spans="2:65" s="1" customFormat="1" ht="21.75" customHeight="1">
      <c r="B1041" s="142"/>
      <c r="C1041" s="179" t="s">
        <v>1083</v>
      </c>
      <c r="D1041" s="179" t="s">
        <v>454</v>
      </c>
      <c r="E1041" s="180" t="s">
        <v>11085</v>
      </c>
      <c r="F1041" s="181" t="s">
        <v>11086</v>
      </c>
      <c r="G1041" s="182" t="s">
        <v>444</v>
      </c>
      <c r="H1041" s="183">
        <v>15</v>
      </c>
      <c r="I1041" s="184"/>
      <c r="J1041" s="185">
        <f t="shared" si="288"/>
        <v>0</v>
      </c>
      <c r="K1041" s="186"/>
      <c r="L1041" s="187"/>
      <c r="M1041" s="188" t="s">
        <v>1</v>
      </c>
      <c r="N1041" s="189" t="s">
        <v>42</v>
      </c>
      <c r="P1041" s="153">
        <f t="shared" si="289"/>
        <v>0</v>
      </c>
      <c r="Q1041" s="153">
        <v>0</v>
      </c>
      <c r="R1041" s="153">
        <f t="shared" si="290"/>
        <v>0</v>
      </c>
      <c r="S1041" s="153">
        <v>0</v>
      </c>
      <c r="T1041" s="154">
        <f t="shared" si="291"/>
        <v>0</v>
      </c>
      <c r="AR1041" s="155" t="s">
        <v>481</v>
      </c>
      <c r="AT1041" s="155" t="s">
        <v>454</v>
      </c>
      <c r="AU1041" s="155" t="s">
        <v>88</v>
      </c>
      <c r="AY1041" s="16" t="s">
        <v>317</v>
      </c>
      <c r="BE1041" s="156">
        <f t="shared" si="292"/>
        <v>0</v>
      </c>
      <c r="BF1041" s="156">
        <f t="shared" si="293"/>
        <v>0</v>
      </c>
      <c r="BG1041" s="156">
        <f t="shared" si="294"/>
        <v>0</v>
      </c>
      <c r="BH1041" s="156">
        <f t="shared" si="295"/>
        <v>0</v>
      </c>
      <c r="BI1041" s="156">
        <f t="shared" si="296"/>
        <v>0</v>
      </c>
      <c r="BJ1041" s="16" t="s">
        <v>88</v>
      </c>
      <c r="BK1041" s="156">
        <f t="shared" si="297"/>
        <v>0</v>
      </c>
      <c r="BL1041" s="16" t="s">
        <v>396</v>
      </c>
      <c r="BM1041" s="155" t="s">
        <v>12616</v>
      </c>
    </row>
    <row r="1042" spans="2:65" s="1" customFormat="1" ht="24.15" customHeight="1">
      <c r="B1042" s="142"/>
      <c r="C1042" s="179" t="s">
        <v>1153</v>
      </c>
      <c r="D1042" s="179" t="s">
        <v>454</v>
      </c>
      <c r="E1042" s="180" t="s">
        <v>12592</v>
      </c>
      <c r="F1042" s="181" t="s">
        <v>12593</v>
      </c>
      <c r="G1042" s="182" t="s">
        <v>444</v>
      </c>
      <c r="H1042" s="183">
        <v>10</v>
      </c>
      <c r="I1042" s="184"/>
      <c r="J1042" s="185">
        <f t="shared" si="288"/>
        <v>0</v>
      </c>
      <c r="K1042" s="186"/>
      <c r="L1042" s="187"/>
      <c r="M1042" s="188" t="s">
        <v>1</v>
      </c>
      <c r="N1042" s="189" t="s">
        <v>42</v>
      </c>
      <c r="P1042" s="153">
        <f t="shared" si="289"/>
        <v>0</v>
      </c>
      <c r="Q1042" s="153">
        <v>0</v>
      </c>
      <c r="R1042" s="153">
        <f t="shared" si="290"/>
        <v>0</v>
      </c>
      <c r="S1042" s="153">
        <v>0</v>
      </c>
      <c r="T1042" s="154">
        <f t="shared" si="291"/>
        <v>0</v>
      </c>
      <c r="AR1042" s="155" t="s">
        <v>481</v>
      </c>
      <c r="AT1042" s="155" t="s">
        <v>454</v>
      </c>
      <c r="AU1042" s="155" t="s">
        <v>88</v>
      </c>
      <c r="AY1042" s="16" t="s">
        <v>317</v>
      </c>
      <c r="BE1042" s="156">
        <f t="shared" si="292"/>
        <v>0</v>
      </c>
      <c r="BF1042" s="156">
        <f t="shared" si="293"/>
        <v>0</v>
      </c>
      <c r="BG1042" s="156">
        <f t="shared" si="294"/>
        <v>0</v>
      </c>
      <c r="BH1042" s="156">
        <f t="shared" si="295"/>
        <v>0</v>
      </c>
      <c r="BI1042" s="156">
        <f t="shared" si="296"/>
        <v>0</v>
      </c>
      <c r="BJ1042" s="16" t="s">
        <v>88</v>
      </c>
      <c r="BK1042" s="156">
        <f t="shared" si="297"/>
        <v>0</v>
      </c>
      <c r="BL1042" s="16" t="s">
        <v>396</v>
      </c>
      <c r="BM1042" s="155" t="s">
        <v>12617</v>
      </c>
    </row>
    <row r="1043" spans="2:65" s="1" customFormat="1" ht="33" customHeight="1">
      <c r="B1043" s="142"/>
      <c r="C1043" s="143" t="s">
        <v>3220</v>
      </c>
      <c r="D1043" s="143" t="s">
        <v>319</v>
      </c>
      <c r="E1043" s="144" t="s">
        <v>12618</v>
      </c>
      <c r="F1043" s="145" t="s">
        <v>12619</v>
      </c>
      <c r="G1043" s="146" t="s">
        <v>7005</v>
      </c>
      <c r="H1043" s="147">
        <v>1</v>
      </c>
      <c r="I1043" s="148"/>
      <c r="J1043" s="149">
        <f t="shared" si="288"/>
        <v>0</v>
      </c>
      <c r="K1043" s="150"/>
      <c r="L1043" s="31"/>
      <c r="M1043" s="151" t="s">
        <v>1</v>
      </c>
      <c r="N1043" s="152" t="s">
        <v>42</v>
      </c>
      <c r="P1043" s="153">
        <f t="shared" si="289"/>
        <v>0</v>
      </c>
      <c r="Q1043" s="153">
        <v>0</v>
      </c>
      <c r="R1043" s="153">
        <f t="shared" si="290"/>
        <v>0</v>
      </c>
      <c r="S1043" s="153">
        <v>0</v>
      </c>
      <c r="T1043" s="154">
        <f t="shared" si="291"/>
        <v>0</v>
      </c>
      <c r="AR1043" s="155" t="s">
        <v>396</v>
      </c>
      <c r="AT1043" s="155" t="s">
        <v>319</v>
      </c>
      <c r="AU1043" s="155" t="s">
        <v>88</v>
      </c>
      <c r="AY1043" s="16" t="s">
        <v>317</v>
      </c>
      <c r="BE1043" s="156">
        <f t="shared" si="292"/>
        <v>0</v>
      </c>
      <c r="BF1043" s="156">
        <f t="shared" si="293"/>
        <v>0</v>
      </c>
      <c r="BG1043" s="156">
        <f t="shared" si="294"/>
        <v>0</v>
      </c>
      <c r="BH1043" s="156">
        <f t="shared" si="295"/>
        <v>0</v>
      </c>
      <c r="BI1043" s="156">
        <f t="shared" si="296"/>
        <v>0</v>
      </c>
      <c r="BJ1043" s="16" t="s">
        <v>88</v>
      </c>
      <c r="BK1043" s="156">
        <f t="shared" si="297"/>
        <v>0</v>
      </c>
      <c r="BL1043" s="16" t="s">
        <v>396</v>
      </c>
      <c r="BM1043" s="155" t="s">
        <v>12620</v>
      </c>
    </row>
    <row r="1044" spans="2:65" s="11" customFormat="1" ht="22.75" customHeight="1">
      <c r="B1044" s="130"/>
      <c r="D1044" s="131" t="s">
        <v>75</v>
      </c>
      <c r="E1044" s="140" t="s">
        <v>12621</v>
      </c>
      <c r="F1044" s="140" t="s">
        <v>12622</v>
      </c>
      <c r="I1044" s="133"/>
      <c r="J1044" s="141">
        <f>BK1044</f>
        <v>0</v>
      </c>
      <c r="L1044" s="130"/>
      <c r="M1044" s="135"/>
      <c r="P1044" s="136">
        <f>SUM(P1045:P1055)</f>
        <v>0</v>
      </c>
      <c r="R1044" s="136">
        <f>SUM(R1045:R1055)</f>
        <v>0</v>
      </c>
      <c r="T1044" s="137">
        <f>SUM(T1045:T1055)</f>
        <v>0</v>
      </c>
      <c r="AR1044" s="131" t="s">
        <v>83</v>
      </c>
      <c r="AT1044" s="138" t="s">
        <v>75</v>
      </c>
      <c r="AU1044" s="138" t="s">
        <v>83</v>
      </c>
      <c r="AY1044" s="131" t="s">
        <v>317</v>
      </c>
      <c r="BK1044" s="139">
        <f>SUM(BK1045:BK1055)</f>
        <v>0</v>
      </c>
    </row>
    <row r="1045" spans="2:65" s="1" customFormat="1" ht="24.15" customHeight="1">
      <c r="B1045" s="142"/>
      <c r="C1045" s="179" t="s">
        <v>1243</v>
      </c>
      <c r="D1045" s="179" t="s">
        <v>454</v>
      </c>
      <c r="E1045" s="180" t="s">
        <v>12623</v>
      </c>
      <c r="F1045" s="181" t="s">
        <v>12576</v>
      </c>
      <c r="G1045" s="182" t="s">
        <v>467</v>
      </c>
      <c r="H1045" s="183">
        <v>1</v>
      </c>
      <c r="I1045" s="184"/>
      <c r="J1045" s="185">
        <f>ROUND(I1045*H1045,2)</f>
        <v>0</v>
      </c>
      <c r="K1045" s="186"/>
      <c r="L1045" s="187"/>
      <c r="M1045" s="188" t="s">
        <v>1</v>
      </c>
      <c r="N1045" s="189" t="s">
        <v>42</v>
      </c>
      <c r="P1045" s="153">
        <f>O1045*H1045</f>
        <v>0</v>
      </c>
      <c r="Q1045" s="153">
        <v>0</v>
      </c>
      <c r="R1045" s="153">
        <f>Q1045*H1045</f>
        <v>0</v>
      </c>
      <c r="S1045" s="153">
        <v>0</v>
      </c>
      <c r="T1045" s="154">
        <f>S1045*H1045</f>
        <v>0</v>
      </c>
      <c r="AR1045" s="155" t="s">
        <v>481</v>
      </c>
      <c r="AT1045" s="155" t="s">
        <v>454</v>
      </c>
      <c r="AU1045" s="155" t="s">
        <v>88</v>
      </c>
      <c r="AY1045" s="16" t="s">
        <v>317</v>
      </c>
      <c r="BE1045" s="156">
        <f>IF(N1045="základná",J1045,0)</f>
        <v>0</v>
      </c>
      <c r="BF1045" s="156">
        <f>IF(N1045="znížená",J1045,0)</f>
        <v>0</v>
      </c>
      <c r="BG1045" s="156">
        <f>IF(N1045="zákl. prenesená",J1045,0)</f>
        <v>0</v>
      </c>
      <c r="BH1045" s="156">
        <f>IF(N1045="zníž. prenesená",J1045,0)</f>
        <v>0</v>
      </c>
      <c r="BI1045" s="156">
        <f>IF(N1045="nulová",J1045,0)</f>
        <v>0</v>
      </c>
      <c r="BJ1045" s="16" t="s">
        <v>88</v>
      </c>
      <c r="BK1045" s="156">
        <f>ROUND(I1045*H1045,2)</f>
        <v>0</v>
      </c>
      <c r="BL1045" s="16" t="s">
        <v>396</v>
      </c>
      <c r="BM1045" s="155" t="s">
        <v>12624</v>
      </c>
    </row>
    <row r="1046" spans="2:65" s="1" customFormat="1" ht="27">
      <c r="B1046" s="31"/>
      <c r="D1046" s="158" t="s">
        <v>597</v>
      </c>
      <c r="F1046" s="195" t="s">
        <v>12625</v>
      </c>
      <c r="I1046" s="196"/>
      <c r="L1046" s="31"/>
      <c r="M1046" s="197"/>
      <c r="T1046" s="58"/>
      <c r="AT1046" s="16" t="s">
        <v>597</v>
      </c>
      <c r="AU1046" s="16" t="s">
        <v>88</v>
      </c>
    </row>
    <row r="1047" spans="2:65" s="1" customFormat="1" ht="24.15" customHeight="1">
      <c r="B1047" s="142"/>
      <c r="C1047" s="179" t="s">
        <v>2362</v>
      </c>
      <c r="D1047" s="179" t="s">
        <v>454</v>
      </c>
      <c r="E1047" s="180" t="s">
        <v>12626</v>
      </c>
      <c r="F1047" s="181" t="s">
        <v>12627</v>
      </c>
      <c r="G1047" s="182" t="s">
        <v>467</v>
      </c>
      <c r="H1047" s="183">
        <v>2</v>
      </c>
      <c r="I1047" s="184"/>
      <c r="J1047" s="185">
        <f t="shared" ref="J1047:J1055" si="298">ROUND(I1047*H1047,2)</f>
        <v>0</v>
      </c>
      <c r="K1047" s="186"/>
      <c r="L1047" s="187"/>
      <c r="M1047" s="188" t="s">
        <v>1</v>
      </c>
      <c r="N1047" s="189" t="s">
        <v>42</v>
      </c>
      <c r="P1047" s="153">
        <f t="shared" ref="P1047:P1055" si="299">O1047*H1047</f>
        <v>0</v>
      </c>
      <c r="Q1047" s="153">
        <v>0</v>
      </c>
      <c r="R1047" s="153">
        <f t="shared" ref="R1047:R1055" si="300">Q1047*H1047</f>
        <v>0</v>
      </c>
      <c r="S1047" s="153">
        <v>0</v>
      </c>
      <c r="T1047" s="154">
        <f t="shared" ref="T1047:T1055" si="301">S1047*H1047</f>
        <v>0</v>
      </c>
      <c r="AR1047" s="155" t="s">
        <v>481</v>
      </c>
      <c r="AT1047" s="155" t="s">
        <v>454</v>
      </c>
      <c r="AU1047" s="155" t="s">
        <v>88</v>
      </c>
      <c r="AY1047" s="16" t="s">
        <v>317</v>
      </c>
      <c r="BE1047" s="156">
        <f t="shared" ref="BE1047:BE1055" si="302">IF(N1047="základná",J1047,0)</f>
        <v>0</v>
      </c>
      <c r="BF1047" s="156">
        <f t="shared" ref="BF1047:BF1055" si="303">IF(N1047="znížená",J1047,0)</f>
        <v>0</v>
      </c>
      <c r="BG1047" s="156">
        <f t="shared" ref="BG1047:BG1055" si="304">IF(N1047="zákl. prenesená",J1047,0)</f>
        <v>0</v>
      </c>
      <c r="BH1047" s="156">
        <f t="shared" ref="BH1047:BH1055" si="305">IF(N1047="zníž. prenesená",J1047,0)</f>
        <v>0</v>
      </c>
      <c r="BI1047" s="156">
        <f t="shared" ref="BI1047:BI1055" si="306">IF(N1047="nulová",J1047,0)</f>
        <v>0</v>
      </c>
      <c r="BJ1047" s="16" t="s">
        <v>88</v>
      </c>
      <c r="BK1047" s="156">
        <f t="shared" ref="BK1047:BK1055" si="307">ROUND(I1047*H1047,2)</f>
        <v>0</v>
      </c>
      <c r="BL1047" s="16" t="s">
        <v>396</v>
      </c>
      <c r="BM1047" s="155" t="s">
        <v>12628</v>
      </c>
    </row>
    <row r="1048" spans="2:65" s="1" customFormat="1" ht="16.5" customHeight="1">
      <c r="B1048" s="142"/>
      <c r="C1048" s="179" t="s">
        <v>2345</v>
      </c>
      <c r="D1048" s="179" t="s">
        <v>454</v>
      </c>
      <c r="E1048" s="180" t="s">
        <v>12629</v>
      </c>
      <c r="F1048" s="181" t="s">
        <v>12585</v>
      </c>
      <c r="G1048" s="182" t="s">
        <v>467</v>
      </c>
      <c r="H1048" s="183">
        <v>1</v>
      </c>
      <c r="I1048" s="184"/>
      <c r="J1048" s="185">
        <f t="shared" si="298"/>
        <v>0</v>
      </c>
      <c r="K1048" s="186"/>
      <c r="L1048" s="187"/>
      <c r="M1048" s="188" t="s">
        <v>1</v>
      </c>
      <c r="N1048" s="189" t="s">
        <v>42</v>
      </c>
      <c r="P1048" s="153">
        <f t="shared" si="299"/>
        <v>0</v>
      </c>
      <c r="Q1048" s="153">
        <v>0</v>
      </c>
      <c r="R1048" s="153">
        <f t="shared" si="300"/>
        <v>0</v>
      </c>
      <c r="S1048" s="153">
        <v>0</v>
      </c>
      <c r="T1048" s="154">
        <f t="shared" si="301"/>
        <v>0</v>
      </c>
      <c r="AR1048" s="155" t="s">
        <v>481</v>
      </c>
      <c r="AT1048" s="155" t="s">
        <v>454</v>
      </c>
      <c r="AU1048" s="155" t="s">
        <v>88</v>
      </c>
      <c r="AY1048" s="16" t="s">
        <v>317</v>
      </c>
      <c r="BE1048" s="156">
        <f t="shared" si="302"/>
        <v>0</v>
      </c>
      <c r="BF1048" s="156">
        <f t="shared" si="303"/>
        <v>0</v>
      </c>
      <c r="BG1048" s="156">
        <f t="shared" si="304"/>
        <v>0</v>
      </c>
      <c r="BH1048" s="156">
        <f t="shared" si="305"/>
        <v>0</v>
      </c>
      <c r="BI1048" s="156">
        <f t="shared" si="306"/>
        <v>0</v>
      </c>
      <c r="BJ1048" s="16" t="s">
        <v>88</v>
      </c>
      <c r="BK1048" s="156">
        <f t="shared" si="307"/>
        <v>0</v>
      </c>
      <c r="BL1048" s="16" t="s">
        <v>396</v>
      </c>
      <c r="BM1048" s="155" t="s">
        <v>12630</v>
      </c>
    </row>
    <row r="1049" spans="2:65" s="1" customFormat="1" ht="16.5" customHeight="1">
      <c r="B1049" s="142"/>
      <c r="C1049" s="179" t="s">
        <v>2351</v>
      </c>
      <c r="D1049" s="179" t="s">
        <v>454</v>
      </c>
      <c r="E1049" s="180" t="s">
        <v>12631</v>
      </c>
      <c r="F1049" s="181" t="s">
        <v>11969</v>
      </c>
      <c r="G1049" s="182" t="s">
        <v>467</v>
      </c>
      <c r="H1049" s="183">
        <v>1</v>
      </c>
      <c r="I1049" s="184"/>
      <c r="J1049" s="185">
        <f t="shared" si="298"/>
        <v>0</v>
      </c>
      <c r="K1049" s="186"/>
      <c r="L1049" s="187"/>
      <c r="M1049" s="188" t="s">
        <v>1</v>
      </c>
      <c r="N1049" s="189" t="s">
        <v>42</v>
      </c>
      <c r="P1049" s="153">
        <f t="shared" si="299"/>
        <v>0</v>
      </c>
      <c r="Q1049" s="153">
        <v>0</v>
      </c>
      <c r="R1049" s="153">
        <f t="shared" si="300"/>
        <v>0</v>
      </c>
      <c r="S1049" s="153">
        <v>0</v>
      </c>
      <c r="T1049" s="154">
        <f t="shared" si="301"/>
        <v>0</v>
      </c>
      <c r="AR1049" s="155" t="s">
        <v>481</v>
      </c>
      <c r="AT1049" s="155" t="s">
        <v>454</v>
      </c>
      <c r="AU1049" s="155" t="s">
        <v>88</v>
      </c>
      <c r="AY1049" s="16" t="s">
        <v>317</v>
      </c>
      <c r="BE1049" s="156">
        <f t="shared" si="302"/>
        <v>0</v>
      </c>
      <c r="BF1049" s="156">
        <f t="shared" si="303"/>
        <v>0</v>
      </c>
      <c r="BG1049" s="156">
        <f t="shared" si="304"/>
        <v>0</v>
      </c>
      <c r="BH1049" s="156">
        <f t="shared" si="305"/>
        <v>0</v>
      </c>
      <c r="BI1049" s="156">
        <f t="shared" si="306"/>
        <v>0</v>
      </c>
      <c r="BJ1049" s="16" t="s">
        <v>88</v>
      </c>
      <c r="BK1049" s="156">
        <f t="shared" si="307"/>
        <v>0</v>
      </c>
      <c r="BL1049" s="16" t="s">
        <v>396</v>
      </c>
      <c r="BM1049" s="155" t="s">
        <v>12632</v>
      </c>
    </row>
    <row r="1050" spans="2:65" s="1" customFormat="1" ht="16.5" customHeight="1">
      <c r="B1050" s="142"/>
      <c r="C1050" s="179" t="s">
        <v>2389</v>
      </c>
      <c r="D1050" s="179" t="s">
        <v>454</v>
      </c>
      <c r="E1050" s="180" t="s">
        <v>12633</v>
      </c>
      <c r="F1050" s="181" t="s">
        <v>12634</v>
      </c>
      <c r="G1050" s="182" t="s">
        <v>467</v>
      </c>
      <c r="H1050" s="183">
        <v>1</v>
      </c>
      <c r="I1050" s="184"/>
      <c r="J1050" s="185">
        <f t="shared" si="298"/>
        <v>0</v>
      </c>
      <c r="K1050" s="186"/>
      <c r="L1050" s="187"/>
      <c r="M1050" s="188" t="s">
        <v>1</v>
      </c>
      <c r="N1050" s="189" t="s">
        <v>42</v>
      </c>
      <c r="P1050" s="153">
        <f t="shared" si="299"/>
        <v>0</v>
      </c>
      <c r="Q1050" s="153">
        <v>0</v>
      </c>
      <c r="R1050" s="153">
        <f t="shared" si="300"/>
        <v>0</v>
      </c>
      <c r="S1050" s="153">
        <v>0</v>
      </c>
      <c r="T1050" s="154">
        <f t="shared" si="301"/>
        <v>0</v>
      </c>
      <c r="AR1050" s="155" t="s">
        <v>481</v>
      </c>
      <c r="AT1050" s="155" t="s">
        <v>454</v>
      </c>
      <c r="AU1050" s="155" t="s">
        <v>88</v>
      </c>
      <c r="AY1050" s="16" t="s">
        <v>317</v>
      </c>
      <c r="BE1050" s="156">
        <f t="shared" si="302"/>
        <v>0</v>
      </c>
      <c r="BF1050" s="156">
        <f t="shared" si="303"/>
        <v>0</v>
      </c>
      <c r="BG1050" s="156">
        <f t="shared" si="304"/>
        <v>0</v>
      </c>
      <c r="BH1050" s="156">
        <f t="shared" si="305"/>
        <v>0</v>
      </c>
      <c r="BI1050" s="156">
        <f t="shared" si="306"/>
        <v>0</v>
      </c>
      <c r="BJ1050" s="16" t="s">
        <v>88</v>
      </c>
      <c r="BK1050" s="156">
        <f t="shared" si="307"/>
        <v>0</v>
      </c>
      <c r="BL1050" s="16" t="s">
        <v>396</v>
      </c>
      <c r="BM1050" s="155" t="s">
        <v>12635</v>
      </c>
    </row>
    <row r="1051" spans="2:65" s="1" customFormat="1" ht="16.5" customHeight="1">
      <c r="B1051" s="142"/>
      <c r="C1051" s="179" t="s">
        <v>2394</v>
      </c>
      <c r="D1051" s="179" t="s">
        <v>454</v>
      </c>
      <c r="E1051" s="180" t="s">
        <v>12636</v>
      </c>
      <c r="F1051" s="181" t="s">
        <v>11969</v>
      </c>
      <c r="G1051" s="182" t="s">
        <v>467</v>
      </c>
      <c r="H1051" s="183">
        <v>1</v>
      </c>
      <c r="I1051" s="184"/>
      <c r="J1051" s="185">
        <f t="shared" si="298"/>
        <v>0</v>
      </c>
      <c r="K1051" s="186"/>
      <c r="L1051" s="187"/>
      <c r="M1051" s="188" t="s">
        <v>1</v>
      </c>
      <c r="N1051" s="189" t="s">
        <v>42</v>
      </c>
      <c r="P1051" s="153">
        <f t="shared" si="299"/>
        <v>0</v>
      </c>
      <c r="Q1051" s="153">
        <v>0</v>
      </c>
      <c r="R1051" s="153">
        <f t="shared" si="300"/>
        <v>0</v>
      </c>
      <c r="S1051" s="153">
        <v>0</v>
      </c>
      <c r="T1051" s="154">
        <f t="shared" si="301"/>
        <v>0</v>
      </c>
      <c r="AR1051" s="155" t="s">
        <v>481</v>
      </c>
      <c r="AT1051" s="155" t="s">
        <v>454</v>
      </c>
      <c r="AU1051" s="155" t="s">
        <v>88</v>
      </c>
      <c r="AY1051" s="16" t="s">
        <v>317</v>
      </c>
      <c r="BE1051" s="156">
        <f t="shared" si="302"/>
        <v>0</v>
      </c>
      <c r="BF1051" s="156">
        <f t="shared" si="303"/>
        <v>0</v>
      </c>
      <c r="BG1051" s="156">
        <f t="shared" si="304"/>
        <v>0</v>
      </c>
      <c r="BH1051" s="156">
        <f t="shared" si="305"/>
        <v>0</v>
      </c>
      <c r="BI1051" s="156">
        <f t="shared" si="306"/>
        <v>0</v>
      </c>
      <c r="BJ1051" s="16" t="s">
        <v>88</v>
      </c>
      <c r="BK1051" s="156">
        <f t="shared" si="307"/>
        <v>0</v>
      </c>
      <c r="BL1051" s="16" t="s">
        <v>396</v>
      </c>
      <c r="BM1051" s="155" t="s">
        <v>12637</v>
      </c>
    </row>
    <row r="1052" spans="2:65" s="1" customFormat="1" ht="37.75" customHeight="1">
      <c r="B1052" s="142"/>
      <c r="C1052" s="179" t="s">
        <v>2412</v>
      </c>
      <c r="D1052" s="179" t="s">
        <v>454</v>
      </c>
      <c r="E1052" s="180" t="s">
        <v>12638</v>
      </c>
      <c r="F1052" s="181" t="s">
        <v>12497</v>
      </c>
      <c r="G1052" s="182" t="s">
        <v>10668</v>
      </c>
      <c r="H1052" s="183">
        <v>40</v>
      </c>
      <c r="I1052" s="184"/>
      <c r="J1052" s="185">
        <f t="shared" si="298"/>
        <v>0</v>
      </c>
      <c r="K1052" s="186"/>
      <c r="L1052" s="187"/>
      <c r="M1052" s="188" t="s">
        <v>1</v>
      </c>
      <c r="N1052" s="189" t="s">
        <v>42</v>
      </c>
      <c r="P1052" s="153">
        <f t="shared" si="299"/>
        <v>0</v>
      </c>
      <c r="Q1052" s="153">
        <v>0</v>
      </c>
      <c r="R1052" s="153">
        <f t="shared" si="300"/>
        <v>0</v>
      </c>
      <c r="S1052" s="153">
        <v>0</v>
      </c>
      <c r="T1052" s="154">
        <f t="shared" si="301"/>
        <v>0</v>
      </c>
      <c r="AR1052" s="155" t="s">
        <v>481</v>
      </c>
      <c r="AT1052" s="155" t="s">
        <v>454</v>
      </c>
      <c r="AU1052" s="155" t="s">
        <v>88</v>
      </c>
      <c r="AY1052" s="16" t="s">
        <v>317</v>
      </c>
      <c r="BE1052" s="156">
        <f t="shared" si="302"/>
        <v>0</v>
      </c>
      <c r="BF1052" s="156">
        <f t="shared" si="303"/>
        <v>0</v>
      </c>
      <c r="BG1052" s="156">
        <f t="shared" si="304"/>
        <v>0</v>
      </c>
      <c r="BH1052" s="156">
        <f t="shared" si="305"/>
        <v>0</v>
      </c>
      <c r="BI1052" s="156">
        <f t="shared" si="306"/>
        <v>0</v>
      </c>
      <c r="BJ1052" s="16" t="s">
        <v>88</v>
      </c>
      <c r="BK1052" s="156">
        <f t="shared" si="307"/>
        <v>0</v>
      </c>
      <c r="BL1052" s="16" t="s">
        <v>396</v>
      </c>
      <c r="BM1052" s="155" t="s">
        <v>12639</v>
      </c>
    </row>
    <row r="1053" spans="2:65" s="1" customFormat="1" ht="21.75" customHeight="1">
      <c r="B1053" s="142"/>
      <c r="C1053" s="179" t="s">
        <v>2664</v>
      </c>
      <c r="D1053" s="179" t="s">
        <v>454</v>
      </c>
      <c r="E1053" s="180" t="s">
        <v>11085</v>
      </c>
      <c r="F1053" s="181" t="s">
        <v>11086</v>
      </c>
      <c r="G1053" s="182" t="s">
        <v>444</v>
      </c>
      <c r="H1053" s="183">
        <v>30</v>
      </c>
      <c r="I1053" s="184"/>
      <c r="J1053" s="185">
        <f t="shared" si="298"/>
        <v>0</v>
      </c>
      <c r="K1053" s="186"/>
      <c r="L1053" s="187"/>
      <c r="M1053" s="188" t="s">
        <v>1</v>
      </c>
      <c r="N1053" s="189" t="s">
        <v>42</v>
      </c>
      <c r="P1053" s="153">
        <f t="shared" si="299"/>
        <v>0</v>
      </c>
      <c r="Q1053" s="153">
        <v>0</v>
      </c>
      <c r="R1053" s="153">
        <f t="shared" si="300"/>
        <v>0</v>
      </c>
      <c r="S1053" s="153">
        <v>0</v>
      </c>
      <c r="T1053" s="154">
        <f t="shared" si="301"/>
        <v>0</v>
      </c>
      <c r="AR1053" s="155" t="s">
        <v>481</v>
      </c>
      <c r="AT1053" s="155" t="s">
        <v>454</v>
      </c>
      <c r="AU1053" s="155" t="s">
        <v>88</v>
      </c>
      <c r="AY1053" s="16" t="s">
        <v>317</v>
      </c>
      <c r="BE1053" s="156">
        <f t="shared" si="302"/>
        <v>0</v>
      </c>
      <c r="BF1053" s="156">
        <f t="shared" si="303"/>
        <v>0</v>
      </c>
      <c r="BG1053" s="156">
        <f t="shared" si="304"/>
        <v>0</v>
      </c>
      <c r="BH1053" s="156">
        <f t="shared" si="305"/>
        <v>0</v>
      </c>
      <c r="BI1053" s="156">
        <f t="shared" si="306"/>
        <v>0</v>
      </c>
      <c r="BJ1053" s="16" t="s">
        <v>88</v>
      </c>
      <c r="BK1053" s="156">
        <f t="shared" si="307"/>
        <v>0</v>
      </c>
      <c r="BL1053" s="16" t="s">
        <v>396</v>
      </c>
      <c r="BM1053" s="155" t="s">
        <v>12640</v>
      </c>
    </row>
    <row r="1054" spans="2:65" s="1" customFormat="1" ht="24.15" customHeight="1">
      <c r="B1054" s="142"/>
      <c r="C1054" s="179" t="s">
        <v>2645</v>
      </c>
      <c r="D1054" s="179" t="s">
        <v>454</v>
      </c>
      <c r="E1054" s="180" t="s">
        <v>12592</v>
      </c>
      <c r="F1054" s="181" t="s">
        <v>12593</v>
      </c>
      <c r="G1054" s="182" t="s">
        <v>444</v>
      </c>
      <c r="H1054" s="183">
        <v>12</v>
      </c>
      <c r="I1054" s="184"/>
      <c r="J1054" s="185">
        <f t="shared" si="298"/>
        <v>0</v>
      </c>
      <c r="K1054" s="186"/>
      <c r="L1054" s="187"/>
      <c r="M1054" s="188" t="s">
        <v>1</v>
      </c>
      <c r="N1054" s="189" t="s">
        <v>42</v>
      </c>
      <c r="P1054" s="153">
        <f t="shared" si="299"/>
        <v>0</v>
      </c>
      <c r="Q1054" s="153">
        <v>0</v>
      </c>
      <c r="R1054" s="153">
        <f t="shared" si="300"/>
        <v>0</v>
      </c>
      <c r="S1054" s="153">
        <v>0</v>
      </c>
      <c r="T1054" s="154">
        <f t="shared" si="301"/>
        <v>0</v>
      </c>
      <c r="AR1054" s="155" t="s">
        <v>481</v>
      </c>
      <c r="AT1054" s="155" t="s">
        <v>454</v>
      </c>
      <c r="AU1054" s="155" t="s">
        <v>88</v>
      </c>
      <c r="AY1054" s="16" t="s">
        <v>317</v>
      </c>
      <c r="BE1054" s="156">
        <f t="shared" si="302"/>
        <v>0</v>
      </c>
      <c r="BF1054" s="156">
        <f t="shared" si="303"/>
        <v>0</v>
      </c>
      <c r="BG1054" s="156">
        <f t="shared" si="304"/>
        <v>0</v>
      </c>
      <c r="BH1054" s="156">
        <f t="shared" si="305"/>
        <v>0</v>
      </c>
      <c r="BI1054" s="156">
        <f t="shared" si="306"/>
        <v>0</v>
      </c>
      <c r="BJ1054" s="16" t="s">
        <v>88</v>
      </c>
      <c r="BK1054" s="156">
        <f t="shared" si="307"/>
        <v>0</v>
      </c>
      <c r="BL1054" s="16" t="s">
        <v>396</v>
      </c>
      <c r="BM1054" s="155" t="s">
        <v>12641</v>
      </c>
    </row>
    <row r="1055" spans="2:65" s="1" customFormat="1" ht="33" customHeight="1">
      <c r="B1055" s="142"/>
      <c r="C1055" s="143" t="s">
        <v>2672</v>
      </c>
      <c r="D1055" s="143" t="s">
        <v>319</v>
      </c>
      <c r="E1055" s="144" t="s">
        <v>12642</v>
      </c>
      <c r="F1055" s="145" t="s">
        <v>12643</v>
      </c>
      <c r="G1055" s="146" t="s">
        <v>7005</v>
      </c>
      <c r="H1055" s="147">
        <v>1</v>
      </c>
      <c r="I1055" s="148"/>
      <c r="J1055" s="149">
        <f t="shared" si="298"/>
        <v>0</v>
      </c>
      <c r="K1055" s="150"/>
      <c r="L1055" s="31"/>
      <c r="M1055" s="151" t="s">
        <v>1</v>
      </c>
      <c r="N1055" s="152" t="s">
        <v>42</v>
      </c>
      <c r="P1055" s="153">
        <f t="shared" si="299"/>
        <v>0</v>
      </c>
      <c r="Q1055" s="153">
        <v>0</v>
      </c>
      <c r="R1055" s="153">
        <f t="shared" si="300"/>
        <v>0</v>
      </c>
      <c r="S1055" s="153">
        <v>0</v>
      </c>
      <c r="T1055" s="154">
        <f t="shared" si="301"/>
        <v>0</v>
      </c>
      <c r="AR1055" s="155" t="s">
        <v>396</v>
      </c>
      <c r="AT1055" s="155" t="s">
        <v>319</v>
      </c>
      <c r="AU1055" s="155" t="s">
        <v>88</v>
      </c>
      <c r="AY1055" s="16" t="s">
        <v>317</v>
      </c>
      <c r="BE1055" s="156">
        <f t="shared" si="302"/>
        <v>0</v>
      </c>
      <c r="BF1055" s="156">
        <f t="shared" si="303"/>
        <v>0</v>
      </c>
      <c r="BG1055" s="156">
        <f t="shared" si="304"/>
        <v>0</v>
      </c>
      <c r="BH1055" s="156">
        <f t="shared" si="305"/>
        <v>0</v>
      </c>
      <c r="BI1055" s="156">
        <f t="shared" si="306"/>
        <v>0</v>
      </c>
      <c r="BJ1055" s="16" t="s">
        <v>88</v>
      </c>
      <c r="BK1055" s="156">
        <f t="shared" si="307"/>
        <v>0</v>
      </c>
      <c r="BL1055" s="16" t="s">
        <v>396</v>
      </c>
      <c r="BM1055" s="155" t="s">
        <v>12644</v>
      </c>
    </row>
    <row r="1056" spans="2:65" s="11" customFormat="1" ht="22.75" customHeight="1">
      <c r="B1056" s="130"/>
      <c r="D1056" s="131" t="s">
        <v>75</v>
      </c>
      <c r="E1056" s="140" t="s">
        <v>12645</v>
      </c>
      <c r="F1056" s="140" t="s">
        <v>12646</v>
      </c>
      <c r="I1056" s="133"/>
      <c r="J1056" s="141">
        <f>BK1056</f>
        <v>0</v>
      </c>
      <c r="L1056" s="130"/>
      <c r="M1056" s="135"/>
      <c r="P1056" s="136">
        <f>SUM(P1057:P1066)</f>
        <v>0</v>
      </c>
      <c r="R1056" s="136">
        <f>SUM(R1057:R1066)</f>
        <v>0</v>
      </c>
      <c r="T1056" s="137">
        <f>SUM(T1057:T1066)</f>
        <v>0</v>
      </c>
      <c r="AR1056" s="131" t="s">
        <v>83</v>
      </c>
      <c r="AT1056" s="138" t="s">
        <v>75</v>
      </c>
      <c r="AU1056" s="138" t="s">
        <v>83</v>
      </c>
      <c r="AY1056" s="131" t="s">
        <v>317</v>
      </c>
      <c r="BK1056" s="139">
        <f>SUM(BK1057:BK1066)</f>
        <v>0</v>
      </c>
    </row>
    <row r="1057" spans="2:65" s="1" customFormat="1" ht="21.75" customHeight="1">
      <c r="B1057" s="142"/>
      <c r="C1057" s="179" t="s">
        <v>2676</v>
      </c>
      <c r="D1057" s="179" t="s">
        <v>454</v>
      </c>
      <c r="E1057" s="180" t="s">
        <v>12647</v>
      </c>
      <c r="F1057" s="181" t="s">
        <v>12648</v>
      </c>
      <c r="G1057" s="182" t="s">
        <v>467</v>
      </c>
      <c r="H1057" s="183">
        <v>1</v>
      </c>
      <c r="I1057" s="184"/>
      <c r="J1057" s="185">
        <f>ROUND(I1057*H1057,2)</f>
        <v>0</v>
      </c>
      <c r="K1057" s="186"/>
      <c r="L1057" s="187"/>
      <c r="M1057" s="188" t="s">
        <v>1</v>
      </c>
      <c r="N1057" s="189" t="s">
        <v>42</v>
      </c>
      <c r="P1057" s="153">
        <f>O1057*H1057</f>
        <v>0</v>
      </c>
      <c r="Q1057" s="153">
        <v>0</v>
      </c>
      <c r="R1057" s="153">
        <f>Q1057*H1057</f>
        <v>0</v>
      </c>
      <c r="S1057" s="153">
        <v>0</v>
      </c>
      <c r="T1057" s="154">
        <f>S1057*H1057</f>
        <v>0</v>
      </c>
      <c r="AR1057" s="155" t="s">
        <v>481</v>
      </c>
      <c r="AT1057" s="155" t="s">
        <v>454</v>
      </c>
      <c r="AU1057" s="155" t="s">
        <v>88</v>
      </c>
      <c r="AY1057" s="16" t="s">
        <v>317</v>
      </c>
      <c r="BE1057" s="156">
        <f>IF(N1057="základná",J1057,0)</f>
        <v>0</v>
      </c>
      <c r="BF1057" s="156">
        <f>IF(N1057="znížená",J1057,0)</f>
        <v>0</v>
      </c>
      <c r="BG1057" s="156">
        <f>IF(N1057="zákl. prenesená",J1057,0)</f>
        <v>0</v>
      </c>
      <c r="BH1057" s="156">
        <f>IF(N1057="zníž. prenesená",J1057,0)</f>
        <v>0</v>
      </c>
      <c r="BI1057" s="156">
        <f>IF(N1057="nulová",J1057,0)</f>
        <v>0</v>
      </c>
      <c r="BJ1057" s="16" t="s">
        <v>88</v>
      </c>
      <c r="BK1057" s="156">
        <f>ROUND(I1057*H1057,2)</f>
        <v>0</v>
      </c>
      <c r="BL1057" s="16" t="s">
        <v>396</v>
      </c>
      <c r="BM1057" s="155" t="s">
        <v>12649</v>
      </c>
    </row>
    <row r="1058" spans="2:65" s="1" customFormat="1" ht="45">
      <c r="B1058" s="31"/>
      <c r="D1058" s="158" t="s">
        <v>597</v>
      </c>
      <c r="F1058" s="195" t="s">
        <v>12650</v>
      </c>
      <c r="I1058" s="196"/>
      <c r="L1058" s="31"/>
      <c r="M1058" s="197"/>
      <c r="T1058" s="58"/>
      <c r="AT1058" s="16" t="s">
        <v>597</v>
      </c>
      <c r="AU1058" s="16" t="s">
        <v>88</v>
      </c>
    </row>
    <row r="1059" spans="2:65" s="1" customFormat="1" ht="21.75" customHeight="1">
      <c r="B1059" s="142"/>
      <c r="C1059" s="179" t="s">
        <v>2650</v>
      </c>
      <c r="D1059" s="179" t="s">
        <v>454</v>
      </c>
      <c r="E1059" s="180" t="s">
        <v>12651</v>
      </c>
      <c r="F1059" s="181" t="s">
        <v>12648</v>
      </c>
      <c r="G1059" s="182" t="s">
        <v>467</v>
      </c>
      <c r="H1059" s="183">
        <v>1</v>
      </c>
      <c r="I1059" s="184"/>
      <c r="J1059" s="185">
        <f>ROUND(I1059*H1059,2)</f>
        <v>0</v>
      </c>
      <c r="K1059" s="186"/>
      <c r="L1059" s="187"/>
      <c r="M1059" s="188" t="s">
        <v>1</v>
      </c>
      <c r="N1059" s="189" t="s">
        <v>42</v>
      </c>
      <c r="P1059" s="153">
        <f>O1059*H1059</f>
        <v>0</v>
      </c>
      <c r="Q1059" s="153">
        <v>0</v>
      </c>
      <c r="R1059" s="153">
        <f>Q1059*H1059</f>
        <v>0</v>
      </c>
      <c r="S1059" s="153">
        <v>0</v>
      </c>
      <c r="T1059" s="154">
        <f>S1059*H1059</f>
        <v>0</v>
      </c>
      <c r="AR1059" s="155" t="s">
        <v>481</v>
      </c>
      <c r="AT1059" s="155" t="s">
        <v>454</v>
      </c>
      <c r="AU1059" s="155" t="s">
        <v>88</v>
      </c>
      <c r="AY1059" s="16" t="s">
        <v>317</v>
      </c>
      <c r="BE1059" s="156">
        <f>IF(N1059="základná",J1059,0)</f>
        <v>0</v>
      </c>
      <c r="BF1059" s="156">
        <f>IF(N1059="znížená",J1059,0)</f>
        <v>0</v>
      </c>
      <c r="BG1059" s="156">
        <f>IF(N1059="zákl. prenesená",J1059,0)</f>
        <v>0</v>
      </c>
      <c r="BH1059" s="156">
        <f>IF(N1059="zníž. prenesená",J1059,0)</f>
        <v>0</v>
      </c>
      <c r="BI1059" s="156">
        <f>IF(N1059="nulová",J1059,0)</f>
        <v>0</v>
      </c>
      <c r="BJ1059" s="16" t="s">
        <v>88</v>
      </c>
      <c r="BK1059" s="156">
        <f>ROUND(I1059*H1059,2)</f>
        <v>0</v>
      </c>
      <c r="BL1059" s="16" t="s">
        <v>396</v>
      </c>
      <c r="BM1059" s="155" t="s">
        <v>12652</v>
      </c>
    </row>
    <row r="1060" spans="2:65" s="1" customFormat="1" ht="45">
      <c r="B1060" s="31"/>
      <c r="D1060" s="158" t="s">
        <v>597</v>
      </c>
      <c r="F1060" s="195" t="s">
        <v>12650</v>
      </c>
      <c r="I1060" s="196"/>
      <c r="L1060" s="31"/>
      <c r="M1060" s="197"/>
      <c r="T1060" s="58"/>
      <c r="AT1060" s="16" t="s">
        <v>597</v>
      </c>
      <c r="AU1060" s="16" t="s">
        <v>88</v>
      </c>
    </row>
    <row r="1061" spans="2:65" s="1" customFormat="1" ht="24.15" customHeight="1">
      <c r="B1061" s="142"/>
      <c r="C1061" s="179" t="s">
        <v>10553</v>
      </c>
      <c r="D1061" s="179" t="s">
        <v>454</v>
      </c>
      <c r="E1061" s="180" t="s">
        <v>12653</v>
      </c>
      <c r="F1061" s="181" t="s">
        <v>12654</v>
      </c>
      <c r="G1061" s="182" t="s">
        <v>467</v>
      </c>
      <c r="H1061" s="183">
        <v>1</v>
      </c>
      <c r="I1061" s="184"/>
      <c r="J1061" s="185">
        <f t="shared" ref="J1061:J1066" si="308">ROUND(I1061*H1061,2)</f>
        <v>0</v>
      </c>
      <c r="K1061" s="186"/>
      <c r="L1061" s="187"/>
      <c r="M1061" s="188" t="s">
        <v>1</v>
      </c>
      <c r="N1061" s="189" t="s">
        <v>42</v>
      </c>
      <c r="P1061" s="153">
        <f t="shared" ref="P1061:P1066" si="309">O1061*H1061</f>
        <v>0</v>
      </c>
      <c r="Q1061" s="153">
        <v>0</v>
      </c>
      <c r="R1061" s="153">
        <f t="shared" ref="R1061:R1066" si="310">Q1061*H1061</f>
        <v>0</v>
      </c>
      <c r="S1061" s="153">
        <v>0</v>
      </c>
      <c r="T1061" s="154">
        <f t="shared" ref="T1061:T1066" si="311">S1061*H1061</f>
        <v>0</v>
      </c>
      <c r="AR1061" s="155" t="s">
        <v>481</v>
      </c>
      <c r="AT1061" s="155" t="s">
        <v>454</v>
      </c>
      <c r="AU1061" s="155" t="s">
        <v>88</v>
      </c>
      <c r="AY1061" s="16" t="s">
        <v>317</v>
      </c>
      <c r="BE1061" s="156">
        <f t="shared" ref="BE1061:BE1066" si="312">IF(N1061="základná",J1061,0)</f>
        <v>0</v>
      </c>
      <c r="BF1061" s="156">
        <f t="shared" ref="BF1061:BF1066" si="313">IF(N1061="znížená",J1061,0)</f>
        <v>0</v>
      </c>
      <c r="BG1061" s="156">
        <f t="shared" ref="BG1061:BG1066" si="314">IF(N1061="zákl. prenesená",J1061,0)</f>
        <v>0</v>
      </c>
      <c r="BH1061" s="156">
        <f t="shared" ref="BH1061:BH1066" si="315">IF(N1061="zníž. prenesená",J1061,0)</f>
        <v>0</v>
      </c>
      <c r="BI1061" s="156">
        <f t="shared" ref="BI1061:BI1066" si="316">IF(N1061="nulová",J1061,0)</f>
        <v>0</v>
      </c>
      <c r="BJ1061" s="16" t="s">
        <v>88</v>
      </c>
      <c r="BK1061" s="156">
        <f t="shared" ref="BK1061:BK1066" si="317">ROUND(I1061*H1061,2)</f>
        <v>0</v>
      </c>
      <c r="BL1061" s="16" t="s">
        <v>396</v>
      </c>
      <c r="BM1061" s="155" t="s">
        <v>12655</v>
      </c>
    </row>
    <row r="1062" spans="2:65" s="1" customFormat="1" ht="24.15" customHeight="1">
      <c r="B1062" s="142"/>
      <c r="C1062" s="179" t="s">
        <v>2654</v>
      </c>
      <c r="D1062" s="179" t="s">
        <v>454</v>
      </c>
      <c r="E1062" s="180" t="s">
        <v>12656</v>
      </c>
      <c r="F1062" s="181" t="s">
        <v>12657</v>
      </c>
      <c r="G1062" s="182" t="s">
        <v>467</v>
      </c>
      <c r="H1062" s="183">
        <v>1</v>
      </c>
      <c r="I1062" s="184"/>
      <c r="J1062" s="185">
        <f t="shared" si="308"/>
        <v>0</v>
      </c>
      <c r="K1062" s="186"/>
      <c r="L1062" s="187"/>
      <c r="M1062" s="188" t="s">
        <v>1</v>
      </c>
      <c r="N1062" s="189" t="s">
        <v>42</v>
      </c>
      <c r="P1062" s="153">
        <f t="shared" si="309"/>
        <v>0</v>
      </c>
      <c r="Q1062" s="153">
        <v>0</v>
      </c>
      <c r="R1062" s="153">
        <f t="shared" si="310"/>
        <v>0</v>
      </c>
      <c r="S1062" s="153">
        <v>0</v>
      </c>
      <c r="T1062" s="154">
        <f t="shared" si="311"/>
        <v>0</v>
      </c>
      <c r="AR1062" s="155" t="s">
        <v>481</v>
      </c>
      <c r="AT1062" s="155" t="s">
        <v>454</v>
      </c>
      <c r="AU1062" s="155" t="s">
        <v>88</v>
      </c>
      <c r="AY1062" s="16" t="s">
        <v>317</v>
      </c>
      <c r="BE1062" s="156">
        <f t="shared" si="312"/>
        <v>0</v>
      </c>
      <c r="BF1062" s="156">
        <f t="shared" si="313"/>
        <v>0</v>
      </c>
      <c r="BG1062" s="156">
        <f t="shared" si="314"/>
        <v>0</v>
      </c>
      <c r="BH1062" s="156">
        <f t="shared" si="315"/>
        <v>0</v>
      </c>
      <c r="BI1062" s="156">
        <f t="shared" si="316"/>
        <v>0</v>
      </c>
      <c r="BJ1062" s="16" t="s">
        <v>88</v>
      </c>
      <c r="BK1062" s="156">
        <f t="shared" si="317"/>
        <v>0</v>
      </c>
      <c r="BL1062" s="16" t="s">
        <v>396</v>
      </c>
      <c r="BM1062" s="155" t="s">
        <v>12658</v>
      </c>
    </row>
    <row r="1063" spans="2:65" s="1" customFormat="1" ht="33" customHeight="1">
      <c r="B1063" s="142"/>
      <c r="C1063" s="179" t="s">
        <v>2659</v>
      </c>
      <c r="D1063" s="179" t="s">
        <v>454</v>
      </c>
      <c r="E1063" s="180" t="s">
        <v>12659</v>
      </c>
      <c r="F1063" s="181" t="s">
        <v>12215</v>
      </c>
      <c r="G1063" s="182" t="s">
        <v>10668</v>
      </c>
      <c r="H1063" s="183">
        <v>6</v>
      </c>
      <c r="I1063" s="184"/>
      <c r="J1063" s="185">
        <f t="shared" si="308"/>
        <v>0</v>
      </c>
      <c r="K1063" s="186"/>
      <c r="L1063" s="187"/>
      <c r="M1063" s="188" t="s">
        <v>1</v>
      </c>
      <c r="N1063" s="189" t="s">
        <v>42</v>
      </c>
      <c r="P1063" s="153">
        <f t="shared" si="309"/>
        <v>0</v>
      </c>
      <c r="Q1063" s="153">
        <v>0</v>
      </c>
      <c r="R1063" s="153">
        <f t="shared" si="310"/>
        <v>0</v>
      </c>
      <c r="S1063" s="153">
        <v>0</v>
      </c>
      <c r="T1063" s="154">
        <f t="shared" si="311"/>
        <v>0</v>
      </c>
      <c r="AR1063" s="155" t="s">
        <v>481</v>
      </c>
      <c r="AT1063" s="155" t="s">
        <v>454</v>
      </c>
      <c r="AU1063" s="155" t="s">
        <v>88</v>
      </c>
      <c r="AY1063" s="16" t="s">
        <v>317</v>
      </c>
      <c r="BE1063" s="156">
        <f t="shared" si="312"/>
        <v>0</v>
      </c>
      <c r="BF1063" s="156">
        <f t="shared" si="313"/>
        <v>0</v>
      </c>
      <c r="BG1063" s="156">
        <f t="shared" si="314"/>
        <v>0</v>
      </c>
      <c r="BH1063" s="156">
        <f t="shared" si="315"/>
        <v>0</v>
      </c>
      <c r="BI1063" s="156">
        <f t="shared" si="316"/>
        <v>0</v>
      </c>
      <c r="BJ1063" s="16" t="s">
        <v>88</v>
      </c>
      <c r="BK1063" s="156">
        <f t="shared" si="317"/>
        <v>0</v>
      </c>
      <c r="BL1063" s="16" t="s">
        <v>396</v>
      </c>
      <c r="BM1063" s="155" t="s">
        <v>12660</v>
      </c>
    </row>
    <row r="1064" spans="2:65" s="1" customFormat="1" ht="37.75" customHeight="1">
      <c r="B1064" s="142"/>
      <c r="C1064" s="179" t="s">
        <v>2736</v>
      </c>
      <c r="D1064" s="179" t="s">
        <v>454</v>
      </c>
      <c r="E1064" s="180" t="s">
        <v>12661</v>
      </c>
      <c r="F1064" s="181" t="s">
        <v>12381</v>
      </c>
      <c r="G1064" s="182" t="s">
        <v>10668</v>
      </c>
      <c r="H1064" s="183">
        <v>15</v>
      </c>
      <c r="I1064" s="184"/>
      <c r="J1064" s="185">
        <f t="shared" si="308"/>
        <v>0</v>
      </c>
      <c r="K1064" s="186"/>
      <c r="L1064" s="187"/>
      <c r="M1064" s="188" t="s">
        <v>1</v>
      </c>
      <c r="N1064" s="189" t="s">
        <v>42</v>
      </c>
      <c r="P1064" s="153">
        <f t="shared" si="309"/>
        <v>0</v>
      </c>
      <c r="Q1064" s="153">
        <v>0</v>
      </c>
      <c r="R1064" s="153">
        <f t="shared" si="310"/>
        <v>0</v>
      </c>
      <c r="S1064" s="153">
        <v>0</v>
      </c>
      <c r="T1064" s="154">
        <f t="shared" si="311"/>
        <v>0</v>
      </c>
      <c r="AR1064" s="155" t="s">
        <v>481</v>
      </c>
      <c r="AT1064" s="155" t="s">
        <v>454</v>
      </c>
      <c r="AU1064" s="155" t="s">
        <v>88</v>
      </c>
      <c r="AY1064" s="16" t="s">
        <v>317</v>
      </c>
      <c r="BE1064" s="156">
        <f t="shared" si="312"/>
        <v>0</v>
      </c>
      <c r="BF1064" s="156">
        <f t="shared" si="313"/>
        <v>0</v>
      </c>
      <c r="BG1064" s="156">
        <f t="shared" si="314"/>
        <v>0</v>
      </c>
      <c r="BH1064" s="156">
        <f t="shared" si="315"/>
        <v>0</v>
      </c>
      <c r="BI1064" s="156">
        <f t="shared" si="316"/>
        <v>0</v>
      </c>
      <c r="BJ1064" s="16" t="s">
        <v>88</v>
      </c>
      <c r="BK1064" s="156">
        <f t="shared" si="317"/>
        <v>0</v>
      </c>
      <c r="BL1064" s="16" t="s">
        <v>396</v>
      </c>
      <c r="BM1064" s="155" t="s">
        <v>12662</v>
      </c>
    </row>
    <row r="1065" spans="2:65" s="1" customFormat="1" ht="24.15" customHeight="1">
      <c r="B1065" s="142"/>
      <c r="C1065" s="179" t="s">
        <v>2744</v>
      </c>
      <c r="D1065" s="179" t="s">
        <v>454</v>
      </c>
      <c r="E1065" s="180" t="s">
        <v>10749</v>
      </c>
      <c r="F1065" s="181" t="s">
        <v>10750</v>
      </c>
      <c r="G1065" s="182" t="s">
        <v>444</v>
      </c>
      <c r="H1065" s="183">
        <v>20</v>
      </c>
      <c r="I1065" s="184"/>
      <c r="J1065" s="185">
        <f t="shared" si="308"/>
        <v>0</v>
      </c>
      <c r="K1065" s="186"/>
      <c r="L1065" s="187"/>
      <c r="M1065" s="188" t="s">
        <v>1</v>
      </c>
      <c r="N1065" s="189" t="s">
        <v>42</v>
      </c>
      <c r="P1065" s="153">
        <f t="shared" si="309"/>
        <v>0</v>
      </c>
      <c r="Q1065" s="153">
        <v>0</v>
      </c>
      <c r="R1065" s="153">
        <f t="shared" si="310"/>
        <v>0</v>
      </c>
      <c r="S1065" s="153">
        <v>0</v>
      </c>
      <c r="T1065" s="154">
        <f t="shared" si="311"/>
        <v>0</v>
      </c>
      <c r="AR1065" s="155" t="s">
        <v>481</v>
      </c>
      <c r="AT1065" s="155" t="s">
        <v>454</v>
      </c>
      <c r="AU1065" s="155" t="s">
        <v>88</v>
      </c>
      <c r="AY1065" s="16" t="s">
        <v>317</v>
      </c>
      <c r="BE1065" s="156">
        <f t="shared" si="312"/>
        <v>0</v>
      </c>
      <c r="BF1065" s="156">
        <f t="shared" si="313"/>
        <v>0</v>
      </c>
      <c r="BG1065" s="156">
        <f t="shared" si="314"/>
        <v>0</v>
      </c>
      <c r="BH1065" s="156">
        <f t="shared" si="315"/>
        <v>0</v>
      </c>
      <c r="BI1065" s="156">
        <f t="shared" si="316"/>
        <v>0</v>
      </c>
      <c r="BJ1065" s="16" t="s">
        <v>88</v>
      </c>
      <c r="BK1065" s="156">
        <f t="shared" si="317"/>
        <v>0</v>
      </c>
      <c r="BL1065" s="16" t="s">
        <v>396</v>
      </c>
      <c r="BM1065" s="155" t="s">
        <v>12663</v>
      </c>
    </row>
    <row r="1066" spans="2:65" s="1" customFormat="1" ht="37.75" customHeight="1">
      <c r="B1066" s="142"/>
      <c r="C1066" s="143" t="s">
        <v>2749</v>
      </c>
      <c r="D1066" s="143" t="s">
        <v>319</v>
      </c>
      <c r="E1066" s="144" t="s">
        <v>12664</v>
      </c>
      <c r="F1066" s="145" t="s">
        <v>12665</v>
      </c>
      <c r="G1066" s="146" t="s">
        <v>7005</v>
      </c>
      <c r="H1066" s="147">
        <v>1</v>
      </c>
      <c r="I1066" s="148"/>
      <c r="J1066" s="149">
        <f t="shared" si="308"/>
        <v>0</v>
      </c>
      <c r="K1066" s="150"/>
      <c r="L1066" s="31"/>
      <c r="M1066" s="151" t="s">
        <v>1</v>
      </c>
      <c r="N1066" s="152" t="s">
        <v>42</v>
      </c>
      <c r="P1066" s="153">
        <f t="shared" si="309"/>
        <v>0</v>
      </c>
      <c r="Q1066" s="153">
        <v>0</v>
      </c>
      <c r="R1066" s="153">
        <f t="shared" si="310"/>
        <v>0</v>
      </c>
      <c r="S1066" s="153">
        <v>0</v>
      </c>
      <c r="T1066" s="154">
        <f t="shared" si="311"/>
        <v>0</v>
      </c>
      <c r="AR1066" s="155" t="s">
        <v>396</v>
      </c>
      <c r="AT1066" s="155" t="s">
        <v>319</v>
      </c>
      <c r="AU1066" s="155" t="s">
        <v>88</v>
      </c>
      <c r="AY1066" s="16" t="s">
        <v>317</v>
      </c>
      <c r="BE1066" s="156">
        <f t="shared" si="312"/>
        <v>0</v>
      </c>
      <c r="BF1066" s="156">
        <f t="shared" si="313"/>
        <v>0</v>
      </c>
      <c r="BG1066" s="156">
        <f t="shared" si="314"/>
        <v>0</v>
      </c>
      <c r="BH1066" s="156">
        <f t="shared" si="315"/>
        <v>0</v>
      </c>
      <c r="BI1066" s="156">
        <f t="shared" si="316"/>
        <v>0</v>
      </c>
      <c r="BJ1066" s="16" t="s">
        <v>88</v>
      </c>
      <c r="BK1066" s="156">
        <f t="shared" si="317"/>
        <v>0</v>
      </c>
      <c r="BL1066" s="16" t="s">
        <v>396</v>
      </c>
      <c r="BM1066" s="155" t="s">
        <v>12666</v>
      </c>
    </row>
    <row r="1067" spans="2:65" s="11" customFormat="1" ht="22.75" customHeight="1">
      <c r="B1067" s="130"/>
      <c r="D1067" s="131" t="s">
        <v>75</v>
      </c>
      <c r="E1067" s="140" t="s">
        <v>12667</v>
      </c>
      <c r="F1067" s="140" t="s">
        <v>12668</v>
      </c>
      <c r="I1067" s="133"/>
      <c r="J1067" s="141">
        <f>BK1067</f>
        <v>0</v>
      </c>
      <c r="L1067" s="130"/>
      <c r="M1067" s="135"/>
      <c r="P1067" s="136">
        <f>SUM(P1068:P1080)</f>
        <v>0</v>
      </c>
      <c r="R1067" s="136">
        <f>SUM(R1068:R1080)</f>
        <v>0</v>
      </c>
      <c r="T1067" s="137">
        <f>SUM(T1068:T1080)</f>
        <v>0</v>
      </c>
      <c r="AR1067" s="131" t="s">
        <v>83</v>
      </c>
      <c r="AT1067" s="138" t="s">
        <v>75</v>
      </c>
      <c r="AU1067" s="138" t="s">
        <v>83</v>
      </c>
      <c r="AY1067" s="131" t="s">
        <v>317</v>
      </c>
      <c r="BK1067" s="139">
        <f>SUM(BK1068:BK1080)</f>
        <v>0</v>
      </c>
    </row>
    <row r="1068" spans="2:65" s="1" customFormat="1" ht="24.15" customHeight="1">
      <c r="B1068" s="142"/>
      <c r="C1068" s="179" t="s">
        <v>2731</v>
      </c>
      <c r="D1068" s="179" t="s">
        <v>454</v>
      </c>
      <c r="E1068" s="180" t="s">
        <v>12669</v>
      </c>
      <c r="F1068" s="181" t="s">
        <v>12670</v>
      </c>
      <c r="G1068" s="182" t="s">
        <v>467</v>
      </c>
      <c r="H1068" s="183">
        <v>2</v>
      </c>
      <c r="I1068" s="184"/>
      <c r="J1068" s="185">
        <f>ROUND(I1068*H1068,2)</f>
        <v>0</v>
      </c>
      <c r="K1068" s="186"/>
      <c r="L1068" s="187"/>
      <c r="M1068" s="188" t="s">
        <v>1</v>
      </c>
      <c r="N1068" s="189" t="s">
        <v>42</v>
      </c>
      <c r="P1068" s="153">
        <f>O1068*H1068</f>
        <v>0</v>
      </c>
      <c r="Q1068" s="153">
        <v>0</v>
      </c>
      <c r="R1068" s="153">
        <f>Q1068*H1068</f>
        <v>0</v>
      </c>
      <c r="S1068" s="153">
        <v>0</v>
      </c>
      <c r="T1068" s="154">
        <f>S1068*H1068</f>
        <v>0</v>
      </c>
      <c r="AR1068" s="155" t="s">
        <v>481</v>
      </c>
      <c r="AT1068" s="155" t="s">
        <v>454</v>
      </c>
      <c r="AU1068" s="155" t="s">
        <v>88</v>
      </c>
      <c r="AY1068" s="16" t="s">
        <v>317</v>
      </c>
      <c r="BE1068" s="156">
        <f>IF(N1068="základná",J1068,0)</f>
        <v>0</v>
      </c>
      <c r="BF1068" s="156">
        <f>IF(N1068="znížená",J1068,0)</f>
        <v>0</v>
      </c>
      <c r="BG1068" s="156">
        <f>IF(N1068="zákl. prenesená",J1068,0)</f>
        <v>0</v>
      </c>
      <c r="BH1068" s="156">
        <f>IF(N1068="zníž. prenesená",J1068,0)</f>
        <v>0</v>
      </c>
      <c r="BI1068" s="156">
        <f>IF(N1068="nulová",J1068,0)</f>
        <v>0</v>
      </c>
      <c r="BJ1068" s="16" t="s">
        <v>88</v>
      </c>
      <c r="BK1068" s="156">
        <f>ROUND(I1068*H1068,2)</f>
        <v>0</v>
      </c>
      <c r="BL1068" s="16" t="s">
        <v>396</v>
      </c>
      <c r="BM1068" s="155" t="s">
        <v>12671</v>
      </c>
    </row>
    <row r="1069" spans="2:65" s="1" customFormat="1" ht="27">
      <c r="B1069" s="31"/>
      <c r="D1069" s="158" t="s">
        <v>597</v>
      </c>
      <c r="F1069" s="195" t="s">
        <v>12672</v>
      </c>
      <c r="I1069" s="196"/>
      <c r="L1069" s="31"/>
      <c r="M1069" s="197"/>
      <c r="T1069" s="58"/>
      <c r="AT1069" s="16" t="s">
        <v>597</v>
      </c>
      <c r="AU1069" s="16" t="s">
        <v>88</v>
      </c>
    </row>
    <row r="1070" spans="2:65" s="1" customFormat="1" ht="33" customHeight="1">
      <c r="B1070" s="142"/>
      <c r="C1070" s="179" t="s">
        <v>2637</v>
      </c>
      <c r="D1070" s="179" t="s">
        <v>454</v>
      </c>
      <c r="E1070" s="180" t="s">
        <v>12673</v>
      </c>
      <c r="F1070" s="181" t="s">
        <v>12674</v>
      </c>
      <c r="G1070" s="182" t="s">
        <v>467</v>
      </c>
      <c r="H1070" s="183">
        <v>2</v>
      </c>
      <c r="I1070" s="184"/>
      <c r="J1070" s="185">
        <f t="shared" ref="J1070:J1080" si="318">ROUND(I1070*H1070,2)</f>
        <v>0</v>
      </c>
      <c r="K1070" s="186"/>
      <c r="L1070" s="187"/>
      <c r="M1070" s="188" t="s">
        <v>1</v>
      </c>
      <c r="N1070" s="189" t="s">
        <v>42</v>
      </c>
      <c r="P1070" s="153">
        <f t="shared" ref="P1070:P1080" si="319">O1070*H1070</f>
        <v>0</v>
      </c>
      <c r="Q1070" s="153">
        <v>0</v>
      </c>
      <c r="R1070" s="153">
        <f t="shared" ref="R1070:R1080" si="320">Q1070*H1070</f>
        <v>0</v>
      </c>
      <c r="S1070" s="153">
        <v>0</v>
      </c>
      <c r="T1070" s="154">
        <f t="shared" ref="T1070:T1080" si="321">S1070*H1070</f>
        <v>0</v>
      </c>
      <c r="AR1070" s="155" t="s">
        <v>481</v>
      </c>
      <c r="AT1070" s="155" t="s">
        <v>454</v>
      </c>
      <c r="AU1070" s="155" t="s">
        <v>88</v>
      </c>
      <c r="AY1070" s="16" t="s">
        <v>317</v>
      </c>
      <c r="BE1070" s="156">
        <f t="shared" ref="BE1070:BE1080" si="322">IF(N1070="základná",J1070,0)</f>
        <v>0</v>
      </c>
      <c r="BF1070" s="156">
        <f t="shared" ref="BF1070:BF1080" si="323">IF(N1070="znížená",J1070,0)</f>
        <v>0</v>
      </c>
      <c r="BG1070" s="156">
        <f t="shared" ref="BG1070:BG1080" si="324">IF(N1070="zákl. prenesená",J1070,0)</f>
        <v>0</v>
      </c>
      <c r="BH1070" s="156">
        <f t="shared" ref="BH1070:BH1080" si="325">IF(N1070="zníž. prenesená",J1070,0)</f>
        <v>0</v>
      </c>
      <c r="BI1070" s="156">
        <f t="shared" ref="BI1070:BI1080" si="326">IF(N1070="nulová",J1070,0)</f>
        <v>0</v>
      </c>
      <c r="BJ1070" s="16" t="s">
        <v>88</v>
      </c>
      <c r="BK1070" s="156">
        <f t="shared" ref="BK1070:BK1080" si="327">ROUND(I1070*H1070,2)</f>
        <v>0</v>
      </c>
      <c r="BL1070" s="16" t="s">
        <v>396</v>
      </c>
      <c r="BM1070" s="155" t="s">
        <v>12675</v>
      </c>
    </row>
    <row r="1071" spans="2:65" s="1" customFormat="1" ht="24.15" customHeight="1">
      <c r="B1071" s="142"/>
      <c r="C1071" s="179" t="s">
        <v>2668</v>
      </c>
      <c r="D1071" s="179" t="s">
        <v>454</v>
      </c>
      <c r="E1071" s="180" t="s">
        <v>12676</v>
      </c>
      <c r="F1071" s="181" t="s">
        <v>12677</v>
      </c>
      <c r="G1071" s="182" t="s">
        <v>467</v>
      </c>
      <c r="H1071" s="183">
        <v>2</v>
      </c>
      <c r="I1071" s="184"/>
      <c r="J1071" s="185">
        <f t="shared" si="318"/>
        <v>0</v>
      </c>
      <c r="K1071" s="186"/>
      <c r="L1071" s="187"/>
      <c r="M1071" s="188" t="s">
        <v>1</v>
      </c>
      <c r="N1071" s="189" t="s">
        <v>42</v>
      </c>
      <c r="P1071" s="153">
        <f t="shared" si="319"/>
        <v>0</v>
      </c>
      <c r="Q1071" s="153">
        <v>0</v>
      </c>
      <c r="R1071" s="153">
        <f t="shared" si="320"/>
        <v>0</v>
      </c>
      <c r="S1071" s="153">
        <v>0</v>
      </c>
      <c r="T1071" s="154">
        <f t="shared" si="321"/>
        <v>0</v>
      </c>
      <c r="AR1071" s="155" t="s">
        <v>481</v>
      </c>
      <c r="AT1071" s="155" t="s">
        <v>454</v>
      </c>
      <c r="AU1071" s="155" t="s">
        <v>88</v>
      </c>
      <c r="AY1071" s="16" t="s">
        <v>317</v>
      </c>
      <c r="BE1071" s="156">
        <f t="shared" si="322"/>
        <v>0</v>
      </c>
      <c r="BF1071" s="156">
        <f t="shared" si="323"/>
        <v>0</v>
      </c>
      <c r="BG1071" s="156">
        <f t="shared" si="324"/>
        <v>0</v>
      </c>
      <c r="BH1071" s="156">
        <f t="shared" si="325"/>
        <v>0</v>
      </c>
      <c r="BI1071" s="156">
        <f t="shared" si="326"/>
        <v>0</v>
      </c>
      <c r="BJ1071" s="16" t="s">
        <v>88</v>
      </c>
      <c r="BK1071" s="156">
        <f t="shared" si="327"/>
        <v>0</v>
      </c>
      <c r="BL1071" s="16" t="s">
        <v>396</v>
      </c>
      <c r="BM1071" s="155" t="s">
        <v>12678</v>
      </c>
    </row>
    <row r="1072" spans="2:65" s="1" customFormat="1" ht="24.15" customHeight="1">
      <c r="B1072" s="142"/>
      <c r="C1072" s="179" t="s">
        <v>2516</v>
      </c>
      <c r="D1072" s="179" t="s">
        <v>454</v>
      </c>
      <c r="E1072" s="180" t="s">
        <v>12679</v>
      </c>
      <c r="F1072" s="181" t="s">
        <v>12680</v>
      </c>
      <c r="G1072" s="182" t="s">
        <v>467</v>
      </c>
      <c r="H1072" s="183">
        <v>2</v>
      </c>
      <c r="I1072" s="184"/>
      <c r="J1072" s="185">
        <f t="shared" si="318"/>
        <v>0</v>
      </c>
      <c r="K1072" s="186"/>
      <c r="L1072" s="187"/>
      <c r="M1072" s="188" t="s">
        <v>1</v>
      </c>
      <c r="N1072" s="189" t="s">
        <v>42</v>
      </c>
      <c r="P1072" s="153">
        <f t="shared" si="319"/>
        <v>0</v>
      </c>
      <c r="Q1072" s="153">
        <v>0</v>
      </c>
      <c r="R1072" s="153">
        <f t="shared" si="320"/>
        <v>0</v>
      </c>
      <c r="S1072" s="153">
        <v>0</v>
      </c>
      <c r="T1072" s="154">
        <f t="shared" si="321"/>
        <v>0</v>
      </c>
      <c r="AR1072" s="155" t="s">
        <v>481</v>
      </c>
      <c r="AT1072" s="155" t="s">
        <v>454</v>
      </c>
      <c r="AU1072" s="155" t="s">
        <v>88</v>
      </c>
      <c r="AY1072" s="16" t="s">
        <v>317</v>
      </c>
      <c r="BE1072" s="156">
        <f t="shared" si="322"/>
        <v>0</v>
      </c>
      <c r="BF1072" s="156">
        <f t="shared" si="323"/>
        <v>0</v>
      </c>
      <c r="BG1072" s="156">
        <f t="shared" si="324"/>
        <v>0</v>
      </c>
      <c r="BH1072" s="156">
        <f t="shared" si="325"/>
        <v>0</v>
      </c>
      <c r="BI1072" s="156">
        <f t="shared" si="326"/>
        <v>0</v>
      </c>
      <c r="BJ1072" s="16" t="s">
        <v>88</v>
      </c>
      <c r="BK1072" s="156">
        <f t="shared" si="327"/>
        <v>0</v>
      </c>
      <c r="BL1072" s="16" t="s">
        <v>396</v>
      </c>
      <c r="BM1072" s="155" t="s">
        <v>12681</v>
      </c>
    </row>
    <row r="1073" spans="2:65" s="1" customFormat="1" ht="16.5" customHeight="1">
      <c r="B1073" s="142"/>
      <c r="C1073" s="179" t="s">
        <v>7479</v>
      </c>
      <c r="D1073" s="179" t="s">
        <v>454</v>
      </c>
      <c r="E1073" s="180" t="s">
        <v>12682</v>
      </c>
      <c r="F1073" s="181" t="s">
        <v>12683</v>
      </c>
      <c r="G1073" s="182" t="s">
        <v>467</v>
      </c>
      <c r="H1073" s="183">
        <v>2</v>
      </c>
      <c r="I1073" s="184"/>
      <c r="J1073" s="185">
        <f t="shared" si="318"/>
        <v>0</v>
      </c>
      <c r="K1073" s="186"/>
      <c r="L1073" s="187"/>
      <c r="M1073" s="188" t="s">
        <v>1</v>
      </c>
      <c r="N1073" s="189" t="s">
        <v>42</v>
      </c>
      <c r="P1073" s="153">
        <f t="shared" si="319"/>
        <v>0</v>
      </c>
      <c r="Q1073" s="153">
        <v>0</v>
      </c>
      <c r="R1073" s="153">
        <f t="shared" si="320"/>
        <v>0</v>
      </c>
      <c r="S1073" s="153">
        <v>0</v>
      </c>
      <c r="T1073" s="154">
        <f t="shared" si="321"/>
        <v>0</v>
      </c>
      <c r="AR1073" s="155" t="s">
        <v>481</v>
      </c>
      <c r="AT1073" s="155" t="s">
        <v>454</v>
      </c>
      <c r="AU1073" s="155" t="s">
        <v>88</v>
      </c>
      <c r="AY1073" s="16" t="s">
        <v>317</v>
      </c>
      <c r="BE1073" s="156">
        <f t="shared" si="322"/>
        <v>0</v>
      </c>
      <c r="BF1073" s="156">
        <f t="shared" si="323"/>
        <v>0</v>
      </c>
      <c r="BG1073" s="156">
        <f t="shared" si="324"/>
        <v>0</v>
      </c>
      <c r="BH1073" s="156">
        <f t="shared" si="325"/>
        <v>0</v>
      </c>
      <c r="BI1073" s="156">
        <f t="shared" si="326"/>
        <v>0</v>
      </c>
      <c r="BJ1073" s="16" t="s">
        <v>88</v>
      </c>
      <c r="BK1073" s="156">
        <f t="shared" si="327"/>
        <v>0</v>
      </c>
      <c r="BL1073" s="16" t="s">
        <v>396</v>
      </c>
      <c r="BM1073" s="155" t="s">
        <v>12684</v>
      </c>
    </row>
    <row r="1074" spans="2:65" s="1" customFormat="1" ht="21.75" customHeight="1">
      <c r="B1074" s="142"/>
      <c r="C1074" s="179" t="s">
        <v>2121</v>
      </c>
      <c r="D1074" s="179" t="s">
        <v>454</v>
      </c>
      <c r="E1074" s="180" t="s">
        <v>12685</v>
      </c>
      <c r="F1074" s="181" t="s">
        <v>12686</v>
      </c>
      <c r="G1074" s="182" t="s">
        <v>10668</v>
      </c>
      <c r="H1074" s="183">
        <v>118</v>
      </c>
      <c r="I1074" s="184"/>
      <c r="J1074" s="185">
        <f t="shared" si="318"/>
        <v>0</v>
      </c>
      <c r="K1074" s="186"/>
      <c r="L1074" s="187"/>
      <c r="M1074" s="188" t="s">
        <v>1</v>
      </c>
      <c r="N1074" s="189" t="s">
        <v>42</v>
      </c>
      <c r="P1074" s="153">
        <f t="shared" si="319"/>
        <v>0</v>
      </c>
      <c r="Q1074" s="153">
        <v>0</v>
      </c>
      <c r="R1074" s="153">
        <f t="shared" si="320"/>
        <v>0</v>
      </c>
      <c r="S1074" s="153">
        <v>0</v>
      </c>
      <c r="T1074" s="154">
        <f t="shared" si="321"/>
        <v>0</v>
      </c>
      <c r="AR1074" s="155" t="s">
        <v>481</v>
      </c>
      <c r="AT1074" s="155" t="s">
        <v>454</v>
      </c>
      <c r="AU1074" s="155" t="s">
        <v>88</v>
      </c>
      <c r="AY1074" s="16" t="s">
        <v>317</v>
      </c>
      <c r="BE1074" s="156">
        <f t="shared" si="322"/>
        <v>0</v>
      </c>
      <c r="BF1074" s="156">
        <f t="shared" si="323"/>
        <v>0</v>
      </c>
      <c r="BG1074" s="156">
        <f t="shared" si="324"/>
        <v>0</v>
      </c>
      <c r="BH1074" s="156">
        <f t="shared" si="325"/>
        <v>0</v>
      </c>
      <c r="BI1074" s="156">
        <f t="shared" si="326"/>
        <v>0</v>
      </c>
      <c r="BJ1074" s="16" t="s">
        <v>88</v>
      </c>
      <c r="BK1074" s="156">
        <f t="shared" si="327"/>
        <v>0</v>
      </c>
      <c r="BL1074" s="16" t="s">
        <v>396</v>
      </c>
      <c r="BM1074" s="155" t="s">
        <v>12687</v>
      </c>
    </row>
    <row r="1075" spans="2:65" s="1" customFormat="1" ht="21.75" customHeight="1">
      <c r="B1075" s="142"/>
      <c r="C1075" s="179" t="s">
        <v>521</v>
      </c>
      <c r="D1075" s="179" t="s">
        <v>454</v>
      </c>
      <c r="E1075" s="180" t="s">
        <v>12688</v>
      </c>
      <c r="F1075" s="181" t="s">
        <v>12689</v>
      </c>
      <c r="G1075" s="182" t="s">
        <v>10668</v>
      </c>
      <c r="H1075" s="183">
        <v>118</v>
      </c>
      <c r="I1075" s="184"/>
      <c r="J1075" s="185">
        <f t="shared" si="318"/>
        <v>0</v>
      </c>
      <c r="K1075" s="186"/>
      <c r="L1075" s="187"/>
      <c r="M1075" s="188" t="s">
        <v>1</v>
      </c>
      <c r="N1075" s="189" t="s">
        <v>42</v>
      </c>
      <c r="P1075" s="153">
        <f t="shared" si="319"/>
        <v>0</v>
      </c>
      <c r="Q1075" s="153">
        <v>0</v>
      </c>
      <c r="R1075" s="153">
        <f t="shared" si="320"/>
        <v>0</v>
      </c>
      <c r="S1075" s="153">
        <v>0</v>
      </c>
      <c r="T1075" s="154">
        <f t="shared" si="321"/>
        <v>0</v>
      </c>
      <c r="AR1075" s="155" t="s">
        <v>481</v>
      </c>
      <c r="AT1075" s="155" t="s">
        <v>454</v>
      </c>
      <c r="AU1075" s="155" t="s">
        <v>88</v>
      </c>
      <c r="AY1075" s="16" t="s">
        <v>317</v>
      </c>
      <c r="BE1075" s="156">
        <f t="shared" si="322"/>
        <v>0</v>
      </c>
      <c r="BF1075" s="156">
        <f t="shared" si="323"/>
        <v>0</v>
      </c>
      <c r="BG1075" s="156">
        <f t="shared" si="324"/>
        <v>0</v>
      </c>
      <c r="BH1075" s="156">
        <f t="shared" si="325"/>
        <v>0</v>
      </c>
      <c r="BI1075" s="156">
        <f t="shared" si="326"/>
        <v>0</v>
      </c>
      <c r="BJ1075" s="16" t="s">
        <v>88</v>
      </c>
      <c r="BK1075" s="156">
        <f t="shared" si="327"/>
        <v>0</v>
      </c>
      <c r="BL1075" s="16" t="s">
        <v>396</v>
      </c>
      <c r="BM1075" s="155" t="s">
        <v>12690</v>
      </c>
    </row>
    <row r="1076" spans="2:65" s="1" customFormat="1" ht="16.5" customHeight="1">
      <c r="B1076" s="142"/>
      <c r="C1076" s="143" t="s">
        <v>1714</v>
      </c>
      <c r="D1076" s="143" t="s">
        <v>319</v>
      </c>
      <c r="E1076" s="144" t="s">
        <v>12691</v>
      </c>
      <c r="F1076" s="145" t="s">
        <v>12692</v>
      </c>
      <c r="G1076" s="146" t="s">
        <v>10668</v>
      </c>
      <c r="H1076" s="147">
        <v>118</v>
      </c>
      <c r="I1076" s="148"/>
      <c r="J1076" s="149">
        <f t="shared" si="318"/>
        <v>0</v>
      </c>
      <c r="K1076" s="150"/>
      <c r="L1076" s="31"/>
      <c r="M1076" s="151" t="s">
        <v>1</v>
      </c>
      <c r="N1076" s="152" t="s">
        <v>42</v>
      </c>
      <c r="P1076" s="153">
        <f t="shared" si="319"/>
        <v>0</v>
      </c>
      <c r="Q1076" s="153">
        <v>0</v>
      </c>
      <c r="R1076" s="153">
        <f t="shared" si="320"/>
        <v>0</v>
      </c>
      <c r="S1076" s="153">
        <v>0</v>
      </c>
      <c r="T1076" s="154">
        <f t="shared" si="321"/>
        <v>0</v>
      </c>
      <c r="AR1076" s="155" t="s">
        <v>396</v>
      </c>
      <c r="AT1076" s="155" t="s">
        <v>319</v>
      </c>
      <c r="AU1076" s="155" t="s">
        <v>88</v>
      </c>
      <c r="AY1076" s="16" t="s">
        <v>317</v>
      </c>
      <c r="BE1076" s="156">
        <f t="shared" si="322"/>
        <v>0</v>
      </c>
      <c r="BF1076" s="156">
        <f t="shared" si="323"/>
        <v>0</v>
      </c>
      <c r="BG1076" s="156">
        <f t="shared" si="324"/>
        <v>0</v>
      </c>
      <c r="BH1076" s="156">
        <f t="shared" si="325"/>
        <v>0</v>
      </c>
      <c r="BI1076" s="156">
        <f t="shared" si="326"/>
        <v>0</v>
      </c>
      <c r="BJ1076" s="16" t="s">
        <v>88</v>
      </c>
      <c r="BK1076" s="156">
        <f t="shared" si="327"/>
        <v>0</v>
      </c>
      <c r="BL1076" s="16" t="s">
        <v>396</v>
      </c>
      <c r="BM1076" s="155" t="s">
        <v>12693</v>
      </c>
    </row>
    <row r="1077" spans="2:65" s="1" customFormat="1" ht="16.5" customHeight="1">
      <c r="B1077" s="142"/>
      <c r="C1077" s="143" t="s">
        <v>1832</v>
      </c>
      <c r="D1077" s="143" t="s">
        <v>319</v>
      </c>
      <c r="E1077" s="144" t="s">
        <v>12694</v>
      </c>
      <c r="F1077" s="145" t="s">
        <v>12695</v>
      </c>
      <c r="G1077" s="146" t="s">
        <v>10668</v>
      </c>
      <c r="H1077" s="147">
        <v>118</v>
      </c>
      <c r="I1077" s="148"/>
      <c r="J1077" s="149">
        <f t="shared" si="318"/>
        <v>0</v>
      </c>
      <c r="K1077" s="150"/>
      <c r="L1077" s="31"/>
      <c r="M1077" s="151" t="s">
        <v>1</v>
      </c>
      <c r="N1077" s="152" t="s">
        <v>42</v>
      </c>
      <c r="P1077" s="153">
        <f t="shared" si="319"/>
        <v>0</v>
      </c>
      <c r="Q1077" s="153">
        <v>0</v>
      </c>
      <c r="R1077" s="153">
        <f t="shared" si="320"/>
        <v>0</v>
      </c>
      <c r="S1077" s="153">
        <v>0</v>
      </c>
      <c r="T1077" s="154">
        <f t="shared" si="321"/>
        <v>0</v>
      </c>
      <c r="AR1077" s="155" t="s">
        <v>396</v>
      </c>
      <c r="AT1077" s="155" t="s">
        <v>319</v>
      </c>
      <c r="AU1077" s="155" t="s">
        <v>88</v>
      </c>
      <c r="AY1077" s="16" t="s">
        <v>317</v>
      </c>
      <c r="BE1077" s="156">
        <f t="shared" si="322"/>
        <v>0</v>
      </c>
      <c r="BF1077" s="156">
        <f t="shared" si="323"/>
        <v>0</v>
      </c>
      <c r="BG1077" s="156">
        <f t="shared" si="324"/>
        <v>0</v>
      </c>
      <c r="BH1077" s="156">
        <f t="shared" si="325"/>
        <v>0</v>
      </c>
      <c r="BI1077" s="156">
        <f t="shared" si="326"/>
        <v>0</v>
      </c>
      <c r="BJ1077" s="16" t="s">
        <v>88</v>
      </c>
      <c r="BK1077" s="156">
        <f t="shared" si="327"/>
        <v>0</v>
      </c>
      <c r="BL1077" s="16" t="s">
        <v>396</v>
      </c>
      <c r="BM1077" s="155" t="s">
        <v>12696</v>
      </c>
    </row>
    <row r="1078" spans="2:65" s="1" customFormat="1" ht="16.5" customHeight="1">
      <c r="B1078" s="142"/>
      <c r="C1078" s="179" t="s">
        <v>1804</v>
      </c>
      <c r="D1078" s="179" t="s">
        <v>454</v>
      </c>
      <c r="E1078" s="180" t="s">
        <v>12697</v>
      </c>
      <c r="F1078" s="181" t="s">
        <v>12698</v>
      </c>
      <c r="G1078" s="182" t="s">
        <v>10668</v>
      </c>
      <c r="H1078" s="183">
        <v>120</v>
      </c>
      <c r="I1078" s="184"/>
      <c r="J1078" s="185">
        <f t="shared" si="318"/>
        <v>0</v>
      </c>
      <c r="K1078" s="186"/>
      <c r="L1078" s="187"/>
      <c r="M1078" s="188" t="s">
        <v>1</v>
      </c>
      <c r="N1078" s="189" t="s">
        <v>42</v>
      </c>
      <c r="P1078" s="153">
        <f t="shared" si="319"/>
        <v>0</v>
      </c>
      <c r="Q1078" s="153">
        <v>0</v>
      </c>
      <c r="R1078" s="153">
        <f t="shared" si="320"/>
        <v>0</v>
      </c>
      <c r="S1078" s="153">
        <v>0</v>
      </c>
      <c r="T1078" s="154">
        <f t="shared" si="321"/>
        <v>0</v>
      </c>
      <c r="AR1078" s="155" t="s">
        <v>481</v>
      </c>
      <c r="AT1078" s="155" t="s">
        <v>454</v>
      </c>
      <c r="AU1078" s="155" t="s">
        <v>88</v>
      </c>
      <c r="AY1078" s="16" t="s">
        <v>317</v>
      </c>
      <c r="BE1078" s="156">
        <f t="shared" si="322"/>
        <v>0</v>
      </c>
      <c r="BF1078" s="156">
        <f t="shared" si="323"/>
        <v>0</v>
      </c>
      <c r="BG1078" s="156">
        <f t="shared" si="324"/>
        <v>0</v>
      </c>
      <c r="BH1078" s="156">
        <f t="shared" si="325"/>
        <v>0</v>
      </c>
      <c r="BI1078" s="156">
        <f t="shared" si="326"/>
        <v>0</v>
      </c>
      <c r="BJ1078" s="16" t="s">
        <v>88</v>
      </c>
      <c r="BK1078" s="156">
        <f t="shared" si="327"/>
        <v>0</v>
      </c>
      <c r="BL1078" s="16" t="s">
        <v>396</v>
      </c>
      <c r="BM1078" s="155" t="s">
        <v>12699</v>
      </c>
    </row>
    <row r="1079" spans="2:65" s="1" customFormat="1" ht="16.5" customHeight="1">
      <c r="B1079" s="142"/>
      <c r="C1079" s="179" t="s">
        <v>1744</v>
      </c>
      <c r="D1079" s="179" t="s">
        <v>454</v>
      </c>
      <c r="E1079" s="180" t="s">
        <v>12700</v>
      </c>
      <c r="F1079" s="181" t="s">
        <v>12701</v>
      </c>
      <c r="G1079" s="182" t="s">
        <v>1107</v>
      </c>
      <c r="H1079" s="183">
        <v>2</v>
      </c>
      <c r="I1079" s="184"/>
      <c r="J1079" s="185">
        <f t="shared" si="318"/>
        <v>0</v>
      </c>
      <c r="K1079" s="186"/>
      <c r="L1079" s="187"/>
      <c r="M1079" s="188" t="s">
        <v>1</v>
      </c>
      <c r="N1079" s="189" t="s">
        <v>42</v>
      </c>
      <c r="P1079" s="153">
        <f t="shared" si="319"/>
        <v>0</v>
      </c>
      <c r="Q1079" s="153">
        <v>0</v>
      </c>
      <c r="R1079" s="153">
        <f t="shared" si="320"/>
        <v>0</v>
      </c>
      <c r="S1079" s="153">
        <v>0</v>
      </c>
      <c r="T1079" s="154">
        <f t="shared" si="321"/>
        <v>0</v>
      </c>
      <c r="AR1079" s="155" t="s">
        <v>481</v>
      </c>
      <c r="AT1079" s="155" t="s">
        <v>454</v>
      </c>
      <c r="AU1079" s="155" t="s">
        <v>88</v>
      </c>
      <c r="AY1079" s="16" t="s">
        <v>317</v>
      </c>
      <c r="BE1079" s="156">
        <f t="shared" si="322"/>
        <v>0</v>
      </c>
      <c r="BF1079" s="156">
        <f t="shared" si="323"/>
        <v>0</v>
      </c>
      <c r="BG1079" s="156">
        <f t="shared" si="324"/>
        <v>0</v>
      </c>
      <c r="BH1079" s="156">
        <f t="shared" si="325"/>
        <v>0</v>
      </c>
      <c r="BI1079" s="156">
        <f t="shared" si="326"/>
        <v>0</v>
      </c>
      <c r="BJ1079" s="16" t="s">
        <v>88</v>
      </c>
      <c r="BK1079" s="156">
        <f t="shared" si="327"/>
        <v>0</v>
      </c>
      <c r="BL1079" s="16" t="s">
        <v>396</v>
      </c>
      <c r="BM1079" s="155" t="s">
        <v>12702</v>
      </c>
    </row>
    <row r="1080" spans="2:65" s="1" customFormat="1" ht="16.5" customHeight="1">
      <c r="B1080" s="142"/>
      <c r="C1080" s="143" t="s">
        <v>1740</v>
      </c>
      <c r="D1080" s="143" t="s">
        <v>319</v>
      </c>
      <c r="E1080" s="144" t="s">
        <v>12703</v>
      </c>
      <c r="F1080" s="145" t="s">
        <v>12704</v>
      </c>
      <c r="G1080" s="146" t="s">
        <v>7005</v>
      </c>
      <c r="H1080" s="147">
        <v>1</v>
      </c>
      <c r="I1080" s="148"/>
      <c r="J1080" s="149">
        <f t="shared" si="318"/>
        <v>0</v>
      </c>
      <c r="K1080" s="150"/>
      <c r="L1080" s="31"/>
      <c r="M1080" s="151" t="s">
        <v>1</v>
      </c>
      <c r="N1080" s="152" t="s">
        <v>42</v>
      </c>
      <c r="P1080" s="153">
        <f t="shared" si="319"/>
        <v>0</v>
      </c>
      <c r="Q1080" s="153">
        <v>0</v>
      </c>
      <c r="R1080" s="153">
        <f t="shared" si="320"/>
        <v>0</v>
      </c>
      <c r="S1080" s="153">
        <v>0</v>
      </c>
      <c r="T1080" s="154">
        <f t="shared" si="321"/>
        <v>0</v>
      </c>
      <c r="AR1080" s="155" t="s">
        <v>396</v>
      </c>
      <c r="AT1080" s="155" t="s">
        <v>319</v>
      </c>
      <c r="AU1080" s="155" t="s">
        <v>88</v>
      </c>
      <c r="AY1080" s="16" t="s">
        <v>317</v>
      </c>
      <c r="BE1080" s="156">
        <f t="shared" si="322"/>
        <v>0</v>
      </c>
      <c r="BF1080" s="156">
        <f t="shared" si="323"/>
        <v>0</v>
      </c>
      <c r="BG1080" s="156">
        <f t="shared" si="324"/>
        <v>0</v>
      </c>
      <c r="BH1080" s="156">
        <f t="shared" si="325"/>
        <v>0</v>
      </c>
      <c r="BI1080" s="156">
        <f t="shared" si="326"/>
        <v>0</v>
      </c>
      <c r="BJ1080" s="16" t="s">
        <v>88</v>
      </c>
      <c r="BK1080" s="156">
        <f t="shared" si="327"/>
        <v>0</v>
      </c>
      <c r="BL1080" s="16" t="s">
        <v>396</v>
      </c>
      <c r="BM1080" s="155" t="s">
        <v>12705</v>
      </c>
    </row>
    <row r="1081" spans="2:65" s="11" customFormat="1" ht="22.75" customHeight="1">
      <c r="B1081" s="130"/>
      <c r="D1081" s="131" t="s">
        <v>75</v>
      </c>
      <c r="E1081" s="140" t="s">
        <v>12706</v>
      </c>
      <c r="F1081" s="140" t="s">
        <v>12707</v>
      </c>
      <c r="I1081" s="133"/>
      <c r="J1081" s="141">
        <f>BK1081</f>
        <v>0</v>
      </c>
      <c r="L1081" s="130"/>
      <c r="M1081" s="135"/>
      <c r="P1081" s="136">
        <f>SUM(P1082:P1091)</f>
        <v>0</v>
      </c>
      <c r="R1081" s="136">
        <f>SUM(R1082:R1091)</f>
        <v>0</v>
      </c>
      <c r="T1081" s="137">
        <f>SUM(T1082:T1091)</f>
        <v>0</v>
      </c>
      <c r="AR1081" s="131" t="s">
        <v>83</v>
      </c>
      <c r="AT1081" s="138" t="s">
        <v>75</v>
      </c>
      <c r="AU1081" s="138" t="s">
        <v>83</v>
      </c>
      <c r="AY1081" s="131" t="s">
        <v>317</v>
      </c>
      <c r="BK1081" s="139">
        <f>SUM(BK1082:BK1091)</f>
        <v>0</v>
      </c>
    </row>
    <row r="1082" spans="2:65" s="1" customFormat="1" ht="24.15" customHeight="1">
      <c r="B1082" s="142"/>
      <c r="C1082" s="179" t="s">
        <v>1800</v>
      </c>
      <c r="D1082" s="179" t="s">
        <v>454</v>
      </c>
      <c r="E1082" s="180" t="s">
        <v>12708</v>
      </c>
      <c r="F1082" s="181" t="s">
        <v>12709</v>
      </c>
      <c r="G1082" s="182" t="s">
        <v>467</v>
      </c>
      <c r="H1082" s="183">
        <v>1</v>
      </c>
      <c r="I1082" s="184"/>
      <c r="J1082" s="185">
        <f t="shared" ref="J1082:J1091" si="328">ROUND(I1082*H1082,2)</f>
        <v>0</v>
      </c>
      <c r="K1082" s="186"/>
      <c r="L1082" s="187"/>
      <c r="M1082" s="188" t="s">
        <v>1</v>
      </c>
      <c r="N1082" s="189" t="s">
        <v>42</v>
      </c>
      <c r="P1082" s="153">
        <f t="shared" ref="P1082:P1091" si="329">O1082*H1082</f>
        <v>0</v>
      </c>
      <c r="Q1082" s="153">
        <v>0</v>
      </c>
      <c r="R1082" s="153">
        <f t="shared" ref="R1082:R1091" si="330">Q1082*H1082</f>
        <v>0</v>
      </c>
      <c r="S1082" s="153">
        <v>0</v>
      </c>
      <c r="T1082" s="154">
        <f t="shared" ref="T1082:T1091" si="331">S1082*H1082</f>
        <v>0</v>
      </c>
      <c r="AR1082" s="155" t="s">
        <v>481</v>
      </c>
      <c r="AT1082" s="155" t="s">
        <v>454</v>
      </c>
      <c r="AU1082" s="155" t="s">
        <v>88</v>
      </c>
      <c r="AY1082" s="16" t="s">
        <v>317</v>
      </c>
      <c r="BE1082" s="156">
        <f t="shared" ref="BE1082:BE1091" si="332">IF(N1082="základná",J1082,0)</f>
        <v>0</v>
      </c>
      <c r="BF1082" s="156">
        <f t="shared" ref="BF1082:BF1091" si="333">IF(N1082="znížená",J1082,0)</f>
        <v>0</v>
      </c>
      <c r="BG1082" s="156">
        <f t="shared" ref="BG1082:BG1091" si="334">IF(N1082="zákl. prenesená",J1082,0)</f>
        <v>0</v>
      </c>
      <c r="BH1082" s="156">
        <f t="shared" ref="BH1082:BH1091" si="335">IF(N1082="zníž. prenesená",J1082,0)</f>
        <v>0</v>
      </c>
      <c r="BI1082" s="156">
        <f t="shared" ref="BI1082:BI1091" si="336">IF(N1082="nulová",J1082,0)</f>
        <v>0</v>
      </c>
      <c r="BJ1082" s="16" t="s">
        <v>88</v>
      </c>
      <c r="BK1082" s="156">
        <f t="shared" ref="BK1082:BK1091" si="337">ROUND(I1082*H1082,2)</f>
        <v>0</v>
      </c>
      <c r="BL1082" s="16" t="s">
        <v>396</v>
      </c>
      <c r="BM1082" s="155" t="s">
        <v>12710</v>
      </c>
    </row>
    <row r="1083" spans="2:65" s="1" customFormat="1" ht="24.15" customHeight="1">
      <c r="B1083" s="142"/>
      <c r="C1083" s="179" t="s">
        <v>1813</v>
      </c>
      <c r="D1083" s="179" t="s">
        <v>454</v>
      </c>
      <c r="E1083" s="180" t="s">
        <v>12711</v>
      </c>
      <c r="F1083" s="181" t="s">
        <v>12712</v>
      </c>
      <c r="G1083" s="182" t="s">
        <v>467</v>
      </c>
      <c r="H1083" s="183">
        <v>1</v>
      </c>
      <c r="I1083" s="184"/>
      <c r="J1083" s="185">
        <f t="shared" si="328"/>
        <v>0</v>
      </c>
      <c r="K1083" s="186"/>
      <c r="L1083" s="187"/>
      <c r="M1083" s="188" t="s">
        <v>1</v>
      </c>
      <c r="N1083" s="189" t="s">
        <v>42</v>
      </c>
      <c r="P1083" s="153">
        <f t="shared" si="329"/>
        <v>0</v>
      </c>
      <c r="Q1083" s="153">
        <v>0</v>
      </c>
      <c r="R1083" s="153">
        <f t="shared" si="330"/>
        <v>0</v>
      </c>
      <c r="S1083" s="153">
        <v>0</v>
      </c>
      <c r="T1083" s="154">
        <f t="shared" si="331"/>
        <v>0</v>
      </c>
      <c r="AR1083" s="155" t="s">
        <v>481</v>
      </c>
      <c r="AT1083" s="155" t="s">
        <v>454</v>
      </c>
      <c r="AU1083" s="155" t="s">
        <v>88</v>
      </c>
      <c r="AY1083" s="16" t="s">
        <v>317</v>
      </c>
      <c r="BE1083" s="156">
        <f t="shared" si="332"/>
        <v>0</v>
      </c>
      <c r="BF1083" s="156">
        <f t="shared" si="333"/>
        <v>0</v>
      </c>
      <c r="BG1083" s="156">
        <f t="shared" si="334"/>
        <v>0</v>
      </c>
      <c r="BH1083" s="156">
        <f t="shared" si="335"/>
        <v>0</v>
      </c>
      <c r="BI1083" s="156">
        <f t="shared" si="336"/>
        <v>0</v>
      </c>
      <c r="BJ1083" s="16" t="s">
        <v>88</v>
      </c>
      <c r="BK1083" s="156">
        <f t="shared" si="337"/>
        <v>0</v>
      </c>
      <c r="BL1083" s="16" t="s">
        <v>396</v>
      </c>
      <c r="BM1083" s="155" t="s">
        <v>12713</v>
      </c>
    </row>
    <row r="1084" spans="2:65" s="1" customFormat="1" ht="16.5" customHeight="1">
      <c r="B1084" s="142"/>
      <c r="C1084" s="179" t="s">
        <v>1731</v>
      </c>
      <c r="D1084" s="179" t="s">
        <v>454</v>
      </c>
      <c r="E1084" s="180" t="s">
        <v>12714</v>
      </c>
      <c r="F1084" s="181" t="s">
        <v>12683</v>
      </c>
      <c r="G1084" s="182" t="s">
        <v>467</v>
      </c>
      <c r="H1084" s="183">
        <v>1</v>
      </c>
      <c r="I1084" s="184"/>
      <c r="J1084" s="185">
        <f t="shared" si="328"/>
        <v>0</v>
      </c>
      <c r="K1084" s="186"/>
      <c r="L1084" s="187"/>
      <c r="M1084" s="188" t="s">
        <v>1</v>
      </c>
      <c r="N1084" s="189" t="s">
        <v>42</v>
      </c>
      <c r="P1084" s="153">
        <f t="shared" si="329"/>
        <v>0</v>
      </c>
      <c r="Q1084" s="153">
        <v>0</v>
      </c>
      <c r="R1084" s="153">
        <f t="shared" si="330"/>
        <v>0</v>
      </c>
      <c r="S1084" s="153">
        <v>0</v>
      </c>
      <c r="T1084" s="154">
        <f t="shared" si="331"/>
        <v>0</v>
      </c>
      <c r="AR1084" s="155" t="s">
        <v>481</v>
      </c>
      <c r="AT1084" s="155" t="s">
        <v>454</v>
      </c>
      <c r="AU1084" s="155" t="s">
        <v>88</v>
      </c>
      <c r="AY1084" s="16" t="s">
        <v>317</v>
      </c>
      <c r="BE1084" s="156">
        <f t="shared" si="332"/>
        <v>0</v>
      </c>
      <c r="BF1084" s="156">
        <f t="shared" si="333"/>
        <v>0</v>
      </c>
      <c r="BG1084" s="156">
        <f t="shared" si="334"/>
        <v>0</v>
      </c>
      <c r="BH1084" s="156">
        <f t="shared" si="335"/>
        <v>0</v>
      </c>
      <c r="BI1084" s="156">
        <f t="shared" si="336"/>
        <v>0</v>
      </c>
      <c r="BJ1084" s="16" t="s">
        <v>88</v>
      </c>
      <c r="BK1084" s="156">
        <f t="shared" si="337"/>
        <v>0</v>
      </c>
      <c r="BL1084" s="16" t="s">
        <v>396</v>
      </c>
      <c r="BM1084" s="155" t="s">
        <v>12715</v>
      </c>
    </row>
    <row r="1085" spans="2:65" s="1" customFormat="1" ht="21.75" customHeight="1">
      <c r="B1085" s="142"/>
      <c r="C1085" s="179" t="s">
        <v>1736</v>
      </c>
      <c r="D1085" s="179" t="s">
        <v>454</v>
      </c>
      <c r="E1085" s="180" t="s">
        <v>12688</v>
      </c>
      <c r="F1085" s="181" t="s">
        <v>12689</v>
      </c>
      <c r="G1085" s="182" t="s">
        <v>10668</v>
      </c>
      <c r="H1085" s="183">
        <v>39</v>
      </c>
      <c r="I1085" s="184"/>
      <c r="J1085" s="185">
        <f t="shared" si="328"/>
        <v>0</v>
      </c>
      <c r="K1085" s="186"/>
      <c r="L1085" s="187"/>
      <c r="M1085" s="188" t="s">
        <v>1</v>
      </c>
      <c r="N1085" s="189" t="s">
        <v>42</v>
      </c>
      <c r="P1085" s="153">
        <f t="shared" si="329"/>
        <v>0</v>
      </c>
      <c r="Q1085" s="153">
        <v>0</v>
      </c>
      <c r="R1085" s="153">
        <f t="shared" si="330"/>
        <v>0</v>
      </c>
      <c r="S1085" s="153">
        <v>0</v>
      </c>
      <c r="T1085" s="154">
        <f t="shared" si="331"/>
        <v>0</v>
      </c>
      <c r="AR1085" s="155" t="s">
        <v>481</v>
      </c>
      <c r="AT1085" s="155" t="s">
        <v>454</v>
      </c>
      <c r="AU1085" s="155" t="s">
        <v>88</v>
      </c>
      <c r="AY1085" s="16" t="s">
        <v>317</v>
      </c>
      <c r="BE1085" s="156">
        <f t="shared" si="332"/>
        <v>0</v>
      </c>
      <c r="BF1085" s="156">
        <f t="shared" si="333"/>
        <v>0</v>
      </c>
      <c r="BG1085" s="156">
        <f t="shared" si="334"/>
        <v>0</v>
      </c>
      <c r="BH1085" s="156">
        <f t="shared" si="335"/>
        <v>0</v>
      </c>
      <c r="BI1085" s="156">
        <f t="shared" si="336"/>
        <v>0</v>
      </c>
      <c r="BJ1085" s="16" t="s">
        <v>88</v>
      </c>
      <c r="BK1085" s="156">
        <f t="shared" si="337"/>
        <v>0</v>
      </c>
      <c r="BL1085" s="16" t="s">
        <v>396</v>
      </c>
      <c r="BM1085" s="155" t="s">
        <v>12716</v>
      </c>
    </row>
    <row r="1086" spans="2:65" s="1" customFormat="1" ht="21.75" customHeight="1">
      <c r="B1086" s="142"/>
      <c r="C1086" s="179" t="s">
        <v>6703</v>
      </c>
      <c r="D1086" s="179" t="s">
        <v>454</v>
      </c>
      <c r="E1086" s="180" t="s">
        <v>12717</v>
      </c>
      <c r="F1086" s="181" t="s">
        <v>12718</v>
      </c>
      <c r="G1086" s="182" t="s">
        <v>10668</v>
      </c>
      <c r="H1086" s="183">
        <v>39</v>
      </c>
      <c r="I1086" s="184"/>
      <c r="J1086" s="185">
        <f t="shared" si="328"/>
        <v>0</v>
      </c>
      <c r="K1086" s="186"/>
      <c r="L1086" s="187"/>
      <c r="M1086" s="188" t="s">
        <v>1</v>
      </c>
      <c r="N1086" s="189" t="s">
        <v>42</v>
      </c>
      <c r="P1086" s="153">
        <f t="shared" si="329"/>
        <v>0</v>
      </c>
      <c r="Q1086" s="153">
        <v>0</v>
      </c>
      <c r="R1086" s="153">
        <f t="shared" si="330"/>
        <v>0</v>
      </c>
      <c r="S1086" s="153">
        <v>0</v>
      </c>
      <c r="T1086" s="154">
        <f t="shared" si="331"/>
        <v>0</v>
      </c>
      <c r="AR1086" s="155" t="s">
        <v>481</v>
      </c>
      <c r="AT1086" s="155" t="s">
        <v>454</v>
      </c>
      <c r="AU1086" s="155" t="s">
        <v>88</v>
      </c>
      <c r="AY1086" s="16" t="s">
        <v>317</v>
      </c>
      <c r="BE1086" s="156">
        <f t="shared" si="332"/>
        <v>0</v>
      </c>
      <c r="BF1086" s="156">
        <f t="shared" si="333"/>
        <v>0</v>
      </c>
      <c r="BG1086" s="156">
        <f t="shared" si="334"/>
        <v>0</v>
      </c>
      <c r="BH1086" s="156">
        <f t="shared" si="335"/>
        <v>0</v>
      </c>
      <c r="BI1086" s="156">
        <f t="shared" si="336"/>
        <v>0</v>
      </c>
      <c r="BJ1086" s="16" t="s">
        <v>88</v>
      </c>
      <c r="BK1086" s="156">
        <f t="shared" si="337"/>
        <v>0</v>
      </c>
      <c r="BL1086" s="16" t="s">
        <v>396</v>
      </c>
      <c r="BM1086" s="155" t="s">
        <v>12719</v>
      </c>
    </row>
    <row r="1087" spans="2:65" s="1" customFormat="1" ht="16.5" customHeight="1">
      <c r="B1087" s="142"/>
      <c r="C1087" s="143" t="s">
        <v>12720</v>
      </c>
      <c r="D1087" s="143" t="s">
        <v>319</v>
      </c>
      <c r="E1087" s="144" t="s">
        <v>12694</v>
      </c>
      <c r="F1087" s="145" t="s">
        <v>12695</v>
      </c>
      <c r="G1087" s="146" t="s">
        <v>10668</v>
      </c>
      <c r="H1087" s="147">
        <v>39</v>
      </c>
      <c r="I1087" s="148"/>
      <c r="J1087" s="149">
        <f t="shared" si="328"/>
        <v>0</v>
      </c>
      <c r="K1087" s="150"/>
      <c r="L1087" s="31"/>
      <c r="M1087" s="151" t="s">
        <v>1</v>
      </c>
      <c r="N1087" s="152" t="s">
        <v>42</v>
      </c>
      <c r="P1087" s="153">
        <f t="shared" si="329"/>
        <v>0</v>
      </c>
      <c r="Q1087" s="153">
        <v>0</v>
      </c>
      <c r="R1087" s="153">
        <f t="shared" si="330"/>
        <v>0</v>
      </c>
      <c r="S1087" s="153">
        <v>0</v>
      </c>
      <c r="T1087" s="154">
        <f t="shared" si="331"/>
        <v>0</v>
      </c>
      <c r="AR1087" s="155" t="s">
        <v>396</v>
      </c>
      <c r="AT1087" s="155" t="s">
        <v>319</v>
      </c>
      <c r="AU1087" s="155" t="s">
        <v>88</v>
      </c>
      <c r="AY1087" s="16" t="s">
        <v>317</v>
      </c>
      <c r="BE1087" s="156">
        <f t="shared" si="332"/>
        <v>0</v>
      </c>
      <c r="BF1087" s="156">
        <f t="shared" si="333"/>
        <v>0</v>
      </c>
      <c r="BG1087" s="156">
        <f t="shared" si="334"/>
        <v>0</v>
      </c>
      <c r="BH1087" s="156">
        <f t="shared" si="335"/>
        <v>0</v>
      </c>
      <c r="BI1087" s="156">
        <f t="shared" si="336"/>
        <v>0</v>
      </c>
      <c r="BJ1087" s="16" t="s">
        <v>88</v>
      </c>
      <c r="BK1087" s="156">
        <f t="shared" si="337"/>
        <v>0</v>
      </c>
      <c r="BL1087" s="16" t="s">
        <v>396</v>
      </c>
      <c r="BM1087" s="155" t="s">
        <v>12721</v>
      </c>
    </row>
    <row r="1088" spans="2:65" s="1" customFormat="1" ht="16.5" customHeight="1">
      <c r="B1088" s="142"/>
      <c r="C1088" s="143" t="s">
        <v>6556</v>
      </c>
      <c r="D1088" s="143" t="s">
        <v>319</v>
      </c>
      <c r="E1088" s="144" t="s">
        <v>12722</v>
      </c>
      <c r="F1088" s="145" t="s">
        <v>12723</v>
      </c>
      <c r="G1088" s="146" t="s">
        <v>10668</v>
      </c>
      <c r="H1088" s="147">
        <v>39</v>
      </c>
      <c r="I1088" s="148"/>
      <c r="J1088" s="149">
        <f t="shared" si="328"/>
        <v>0</v>
      </c>
      <c r="K1088" s="150"/>
      <c r="L1088" s="31"/>
      <c r="M1088" s="151" t="s">
        <v>1</v>
      </c>
      <c r="N1088" s="152" t="s">
        <v>42</v>
      </c>
      <c r="P1088" s="153">
        <f t="shared" si="329"/>
        <v>0</v>
      </c>
      <c r="Q1088" s="153">
        <v>0</v>
      </c>
      <c r="R1088" s="153">
        <f t="shared" si="330"/>
        <v>0</v>
      </c>
      <c r="S1088" s="153">
        <v>0</v>
      </c>
      <c r="T1088" s="154">
        <f t="shared" si="331"/>
        <v>0</v>
      </c>
      <c r="AR1088" s="155" t="s">
        <v>396</v>
      </c>
      <c r="AT1088" s="155" t="s">
        <v>319</v>
      </c>
      <c r="AU1088" s="155" t="s">
        <v>88</v>
      </c>
      <c r="AY1088" s="16" t="s">
        <v>317</v>
      </c>
      <c r="BE1088" s="156">
        <f t="shared" si="332"/>
        <v>0</v>
      </c>
      <c r="BF1088" s="156">
        <f t="shared" si="333"/>
        <v>0</v>
      </c>
      <c r="BG1088" s="156">
        <f t="shared" si="334"/>
        <v>0</v>
      </c>
      <c r="BH1088" s="156">
        <f t="shared" si="335"/>
        <v>0</v>
      </c>
      <c r="BI1088" s="156">
        <f t="shared" si="336"/>
        <v>0</v>
      </c>
      <c r="BJ1088" s="16" t="s">
        <v>88</v>
      </c>
      <c r="BK1088" s="156">
        <f t="shared" si="337"/>
        <v>0</v>
      </c>
      <c r="BL1088" s="16" t="s">
        <v>396</v>
      </c>
      <c r="BM1088" s="155" t="s">
        <v>12724</v>
      </c>
    </row>
    <row r="1089" spans="2:65" s="1" customFormat="1" ht="16.5" customHeight="1">
      <c r="B1089" s="142"/>
      <c r="C1089" s="179" t="s">
        <v>6560</v>
      </c>
      <c r="D1089" s="179" t="s">
        <v>454</v>
      </c>
      <c r="E1089" s="180" t="s">
        <v>12697</v>
      </c>
      <c r="F1089" s="181" t="s">
        <v>12698</v>
      </c>
      <c r="G1089" s="182" t="s">
        <v>10668</v>
      </c>
      <c r="H1089" s="183">
        <v>50</v>
      </c>
      <c r="I1089" s="184"/>
      <c r="J1089" s="185">
        <f t="shared" si="328"/>
        <v>0</v>
      </c>
      <c r="K1089" s="186"/>
      <c r="L1089" s="187"/>
      <c r="M1089" s="188" t="s">
        <v>1</v>
      </c>
      <c r="N1089" s="189" t="s">
        <v>42</v>
      </c>
      <c r="P1089" s="153">
        <f t="shared" si="329"/>
        <v>0</v>
      </c>
      <c r="Q1089" s="153">
        <v>0</v>
      </c>
      <c r="R1089" s="153">
        <f t="shared" si="330"/>
        <v>0</v>
      </c>
      <c r="S1089" s="153">
        <v>0</v>
      </c>
      <c r="T1089" s="154">
        <f t="shared" si="331"/>
        <v>0</v>
      </c>
      <c r="AR1089" s="155" t="s">
        <v>481</v>
      </c>
      <c r="AT1089" s="155" t="s">
        <v>454</v>
      </c>
      <c r="AU1089" s="155" t="s">
        <v>88</v>
      </c>
      <c r="AY1089" s="16" t="s">
        <v>317</v>
      </c>
      <c r="BE1089" s="156">
        <f t="shared" si="332"/>
        <v>0</v>
      </c>
      <c r="BF1089" s="156">
        <f t="shared" si="333"/>
        <v>0</v>
      </c>
      <c r="BG1089" s="156">
        <f t="shared" si="334"/>
        <v>0</v>
      </c>
      <c r="BH1089" s="156">
        <f t="shared" si="335"/>
        <v>0</v>
      </c>
      <c r="BI1089" s="156">
        <f t="shared" si="336"/>
        <v>0</v>
      </c>
      <c r="BJ1089" s="16" t="s">
        <v>88</v>
      </c>
      <c r="BK1089" s="156">
        <f t="shared" si="337"/>
        <v>0</v>
      </c>
      <c r="BL1089" s="16" t="s">
        <v>396</v>
      </c>
      <c r="BM1089" s="155" t="s">
        <v>12725</v>
      </c>
    </row>
    <row r="1090" spans="2:65" s="1" customFormat="1" ht="16.5" customHeight="1">
      <c r="B1090" s="142"/>
      <c r="C1090" s="179" t="s">
        <v>6564</v>
      </c>
      <c r="D1090" s="179" t="s">
        <v>454</v>
      </c>
      <c r="E1090" s="180" t="s">
        <v>12726</v>
      </c>
      <c r="F1090" s="181" t="s">
        <v>12727</v>
      </c>
      <c r="G1090" s="182" t="s">
        <v>1107</v>
      </c>
      <c r="H1090" s="183">
        <v>2</v>
      </c>
      <c r="I1090" s="184"/>
      <c r="J1090" s="185">
        <f t="shared" si="328"/>
        <v>0</v>
      </c>
      <c r="K1090" s="186"/>
      <c r="L1090" s="187"/>
      <c r="M1090" s="188" t="s">
        <v>1</v>
      </c>
      <c r="N1090" s="189" t="s">
        <v>42</v>
      </c>
      <c r="P1090" s="153">
        <f t="shared" si="329"/>
        <v>0</v>
      </c>
      <c r="Q1090" s="153">
        <v>0</v>
      </c>
      <c r="R1090" s="153">
        <f t="shared" si="330"/>
        <v>0</v>
      </c>
      <c r="S1090" s="153">
        <v>0</v>
      </c>
      <c r="T1090" s="154">
        <f t="shared" si="331"/>
        <v>0</v>
      </c>
      <c r="AR1090" s="155" t="s">
        <v>481</v>
      </c>
      <c r="AT1090" s="155" t="s">
        <v>454</v>
      </c>
      <c r="AU1090" s="155" t="s">
        <v>88</v>
      </c>
      <c r="AY1090" s="16" t="s">
        <v>317</v>
      </c>
      <c r="BE1090" s="156">
        <f t="shared" si="332"/>
        <v>0</v>
      </c>
      <c r="BF1090" s="156">
        <f t="shared" si="333"/>
        <v>0</v>
      </c>
      <c r="BG1090" s="156">
        <f t="shared" si="334"/>
        <v>0</v>
      </c>
      <c r="BH1090" s="156">
        <f t="shared" si="335"/>
        <v>0</v>
      </c>
      <c r="BI1090" s="156">
        <f t="shared" si="336"/>
        <v>0</v>
      </c>
      <c r="BJ1090" s="16" t="s">
        <v>88</v>
      </c>
      <c r="BK1090" s="156">
        <f t="shared" si="337"/>
        <v>0</v>
      </c>
      <c r="BL1090" s="16" t="s">
        <v>396</v>
      </c>
      <c r="BM1090" s="155" t="s">
        <v>12728</v>
      </c>
    </row>
    <row r="1091" spans="2:65" s="1" customFormat="1" ht="16.5" customHeight="1">
      <c r="B1091" s="142"/>
      <c r="C1091" s="143" t="s">
        <v>6592</v>
      </c>
      <c r="D1091" s="143" t="s">
        <v>319</v>
      </c>
      <c r="E1091" s="144" t="s">
        <v>12729</v>
      </c>
      <c r="F1091" s="145" t="s">
        <v>12730</v>
      </c>
      <c r="G1091" s="146" t="s">
        <v>7005</v>
      </c>
      <c r="H1091" s="147">
        <v>1</v>
      </c>
      <c r="I1091" s="148"/>
      <c r="J1091" s="149">
        <f t="shared" si="328"/>
        <v>0</v>
      </c>
      <c r="K1091" s="150"/>
      <c r="L1091" s="31"/>
      <c r="M1091" s="151" t="s">
        <v>1</v>
      </c>
      <c r="N1091" s="152" t="s">
        <v>42</v>
      </c>
      <c r="P1091" s="153">
        <f t="shared" si="329"/>
        <v>0</v>
      </c>
      <c r="Q1091" s="153">
        <v>0</v>
      </c>
      <c r="R1091" s="153">
        <f t="shared" si="330"/>
        <v>0</v>
      </c>
      <c r="S1091" s="153">
        <v>0</v>
      </c>
      <c r="T1091" s="154">
        <f t="shared" si="331"/>
        <v>0</v>
      </c>
      <c r="AR1091" s="155" t="s">
        <v>396</v>
      </c>
      <c r="AT1091" s="155" t="s">
        <v>319</v>
      </c>
      <c r="AU1091" s="155" t="s">
        <v>88</v>
      </c>
      <c r="AY1091" s="16" t="s">
        <v>317</v>
      </c>
      <c r="BE1091" s="156">
        <f t="shared" si="332"/>
        <v>0</v>
      </c>
      <c r="BF1091" s="156">
        <f t="shared" si="333"/>
        <v>0</v>
      </c>
      <c r="BG1091" s="156">
        <f t="shared" si="334"/>
        <v>0</v>
      </c>
      <c r="BH1091" s="156">
        <f t="shared" si="335"/>
        <v>0</v>
      </c>
      <c r="BI1091" s="156">
        <f t="shared" si="336"/>
        <v>0</v>
      </c>
      <c r="BJ1091" s="16" t="s">
        <v>88</v>
      </c>
      <c r="BK1091" s="156">
        <f t="shared" si="337"/>
        <v>0</v>
      </c>
      <c r="BL1091" s="16" t="s">
        <v>396</v>
      </c>
      <c r="BM1091" s="155" t="s">
        <v>12731</v>
      </c>
    </row>
    <row r="1092" spans="2:65" s="11" customFormat="1" ht="22.75" customHeight="1">
      <c r="B1092" s="130"/>
      <c r="D1092" s="131" t="s">
        <v>75</v>
      </c>
      <c r="E1092" s="140" t="s">
        <v>12732</v>
      </c>
      <c r="F1092" s="140" t="s">
        <v>12733</v>
      </c>
      <c r="I1092" s="133"/>
      <c r="J1092" s="141">
        <f>BK1092</f>
        <v>0</v>
      </c>
      <c r="L1092" s="130"/>
      <c r="M1092" s="135"/>
      <c r="P1092" s="136">
        <f>SUM(P1093:P1102)</f>
        <v>0</v>
      </c>
      <c r="R1092" s="136">
        <f>SUM(R1093:R1102)</f>
        <v>0</v>
      </c>
      <c r="T1092" s="137">
        <f>SUM(T1093:T1102)</f>
        <v>0</v>
      </c>
      <c r="AR1092" s="131" t="s">
        <v>83</v>
      </c>
      <c r="AT1092" s="138" t="s">
        <v>75</v>
      </c>
      <c r="AU1092" s="138" t="s">
        <v>83</v>
      </c>
      <c r="AY1092" s="131" t="s">
        <v>317</v>
      </c>
      <c r="BK1092" s="139">
        <f>SUM(BK1093:BK1102)</f>
        <v>0</v>
      </c>
    </row>
    <row r="1093" spans="2:65" s="1" customFormat="1" ht="24.15" customHeight="1">
      <c r="B1093" s="142"/>
      <c r="C1093" s="179" t="s">
        <v>6633</v>
      </c>
      <c r="D1093" s="179" t="s">
        <v>454</v>
      </c>
      <c r="E1093" s="180" t="s">
        <v>12708</v>
      </c>
      <c r="F1093" s="181" t="s">
        <v>12709</v>
      </c>
      <c r="G1093" s="182" t="s">
        <v>467</v>
      </c>
      <c r="H1093" s="183">
        <v>1</v>
      </c>
      <c r="I1093" s="184"/>
      <c r="J1093" s="185">
        <f t="shared" ref="J1093:J1102" si="338">ROUND(I1093*H1093,2)</f>
        <v>0</v>
      </c>
      <c r="K1093" s="186"/>
      <c r="L1093" s="187"/>
      <c r="M1093" s="188" t="s">
        <v>1</v>
      </c>
      <c r="N1093" s="189" t="s">
        <v>42</v>
      </c>
      <c r="P1093" s="153">
        <f t="shared" ref="P1093:P1102" si="339">O1093*H1093</f>
        <v>0</v>
      </c>
      <c r="Q1093" s="153">
        <v>0</v>
      </c>
      <c r="R1093" s="153">
        <f t="shared" ref="R1093:R1102" si="340">Q1093*H1093</f>
        <v>0</v>
      </c>
      <c r="S1093" s="153">
        <v>0</v>
      </c>
      <c r="T1093" s="154">
        <f t="shared" ref="T1093:T1102" si="341">S1093*H1093</f>
        <v>0</v>
      </c>
      <c r="AR1093" s="155" t="s">
        <v>481</v>
      </c>
      <c r="AT1093" s="155" t="s">
        <v>454</v>
      </c>
      <c r="AU1093" s="155" t="s">
        <v>88</v>
      </c>
      <c r="AY1093" s="16" t="s">
        <v>317</v>
      </c>
      <c r="BE1093" s="156">
        <f t="shared" ref="BE1093:BE1102" si="342">IF(N1093="základná",J1093,0)</f>
        <v>0</v>
      </c>
      <c r="BF1093" s="156">
        <f t="shared" ref="BF1093:BF1102" si="343">IF(N1093="znížená",J1093,0)</f>
        <v>0</v>
      </c>
      <c r="BG1093" s="156">
        <f t="shared" ref="BG1093:BG1102" si="344">IF(N1093="zákl. prenesená",J1093,0)</f>
        <v>0</v>
      </c>
      <c r="BH1093" s="156">
        <f t="shared" ref="BH1093:BH1102" si="345">IF(N1093="zníž. prenesená",J1093,0)</f>
        <v>0</v>
      </c>
      <c r="BI1093" s="156">
        <f t="shared" ref="BI1093:BI1102" si="346">IF(N1093="nulová",J1093,0)</f>
        <v>0</v>
      </c>
      <c r="BJ1093" s="16" t="s">
        <v>88</v>
      </c>
      <c r="BK1093" s="156">
        <f t="shared" ref="BK1093:BK1102" si="347">ROUND(I1093*H1093,2)</f>
        <v>0</v>
      </c>
      <c r="BL1093" s="16" t="s">
        <v>396</v>
      </c>
      <c r="BM1093" s="155" t="s">
        <v>12734</v>
      </c>
    </row>
    <row r="1094" spans="2:65" s="1" customFormat="1" ht="24.15" customHeight="1">
      <c r="B1094" s="142"/>
      <c r="C1094" s="179" t="s">
        <v>6641</v>
      </c>
      <c r="D1094" s="179" t="s">
        <v>454</v>
      </c>
      <c r="E1094" s="180" t="s">
        <v>12735</v>
      </c>
      <c r="F1094" s="181" t="s">
        <v>12736</v>
      </c>
      <c r="G1094" s="182" t="s">
        <v>467</v>
      </c>
      <c r="H1094" s="183">
        <v>1</v>
      </c>
      <c r="I1094" s="184"/>
      <c r="J1094" s="185">
        <f t="shared" si="338"/>
        <v>0</v>
      </c>
      <c r="K1094" s="186"/>
      <c r="L1094" s="187"/>
      <c r="M1094" s="188" t="s">
        <v>1</v>
      </c>
      <c r="N1094" s="189" t="s">
        <v>42</v>
      </c>
      <c r="P1094" s="153">
        <f t="shared" si="339"/>
        <v>0</v>
      </c>
      <c r="Q1094" s="153">
        <v>0</v>
      </c>
      <c r="R1094" s="153">
        <f t="shared" si="340"/>
        <v>0</v>
      </c>
      <c r="S1094" s="153">
        <v>0</v>
      </c>
      <c r="T1094" s="154">
        <f t="shared" si="341"/>
        <v>0</v>
      </c>
      <c r="AR1094" s="155" t="s">
        <v>481</v>
      </c>
      <c r="AT1094" s="155" t="s">
        <v>454</v>
      </c>
      <c r="AU1094" s="155" t="s">
        <v>88</v>
      </c>
      <c r="AY1094" s="16" t="s">
        <v>317</v>
      </c>
      <c r="BE1094" s="156">
        <f t="shared" si="342"/>
        <v>0</v>
      </c>
      <c r="BF1094" s="156">
        <f t="shared" si="343"/>
        <v>0</v>
      </c>
      <c r="BG1094" s="156">
        <f t="shared" si="344"/>
        <v>0</v>
      </c>
      <c r="BH1094" s="156">
        <f t="shared" si="345"/>
        <v>0</v>
      </c>
      <c r="BI1094" s="156">
        <f t="shared" si="346"/>
        <v>0</v>
      </c>
      <c r="BJ1094" s="16" t="s">
        <v>88</v>
      </c>
      <c r="BK1094" s="156">
        <f t="shared" si="347"/>
        <v>0</v>
      </c>
      <c r="BL1094" s="16" t="s">
        <v>396</v>
      </c>
      <c r="BM1094" s="155" t="s">
        <v>12737</v>
      </c>
    </row>
    <row r="1095" spans="2:65" s="1" customFormat="1" ht="16.5" customHeight="1">
      <c r="B1095" s="142"/>
      <c r="C1095" s="179" t="s">
        <v>6645</v>
      </c>
      <c r="D1095" s="179" t="s">
        <v>454</v>
      </c>
      <c r="E1095" s="180" t="s">
        <v>12738</v>
      </c>
      <c r="F1095" s="181" t="s">
        <v>12683</v>
      </c>
      <c r="G1095" s="182" t="s">
        <v>467</v>
      </c>
      <c r="H1095" s="183">
        <v>2</v>
      </c>
      <c r="I1095" s="184"/>
      <c r="J1095" s="185">
        <f t="shared" si="338"/>
        <v>0</v>
      </c>
      <c r="K1095" s="186"/>
      <c r="L1095" s="187"/>
      <c r="M1095" s="188" t="s">
        <v>1</v>
      </c>
      <c r="N1095" s="189" t="s">
        <v>42</v>
      </c>
      <c r="P1095" s="153">
        <f t="shared" si="339"/>
        <v>0</v>
      </c>
      <c r="Q1095" s="153">
        <v>0</v>
      </c>
      <c r="R1095" s="153">
        <f t="shared" si="340"/>
        <v>0</v>
      </c>
      <c r="S1095" s="153">
        <v>0</v>
      </c>
      <c r="T1095" s="154">
        <f t="shared" si="341"/>
        <v>0</v>
      </c>
      <c r="AR1095" s="155" t="s">
        <v>481</v>
      </c>
      <c r="AT1095" s="155" t="s">
        <v>454</v>
      </c>
      <c r="AU1095" s="155" t="s">
        <v>88</v>
      </c>
      <c r="AY1095" s="16" t="s">
        <v>317</v>
      </c>
      <c r="BE1095" s="156">
        <f t="shared" si="342"/>
        <v>0</v>
      </c>
      <c r="BF1095" s="156">
        <f t="shared" si="343"/>
        <v>0</v>
      </c>
      <c r="BG1095" s="156">
        <f t="shared" si="344"/>
        <v>0</v>
      </c>
      <c r="BH1095" s="156">
        <f t="shared" si="345"/>
        <v>0</v>
      </c>
      <c r="BI1095" s="156">
        <f t="shared" si="346"/>
        <v>0</v>
      </c>
      <c r="BJ1095" s="16" t="s">
        <v>88</v>
      </c>
      <c r="BK1095" s="156">
        <f t="shared" si="347"/>
        <v>0</v>
      </c>
      <c r="BL1095" s="16" t="s">
        <v>396</v>
      </c>
      <c r="BM1095" s="155" t="s">
        <v>12739</v>
      </c>
    </row>
    <row r="1096" spans="2:65" s="1" customFormat="1" ht="21.75" customHeight="1">
      <c r="B1096" s="142"/>
      <c r="C1096" s="179" t="s">
        <v>6649</v>
      </c>
      <c r="D1096" s="179" t="s">
        <v>454</v>
      </c>
      <c r="E1096" s="180" t="s">
        <v>12688</v>
      </c>
      <c r="F1096" s="181" t="s">
        <v>12689</v>
      </c>
      <c r="G1096" s="182" t="s">
        <v>10668</v>
      </c>
      <c r="H1096" s="183">
        <v>33</v>
      </c>
      <c r="I1096" s="184"/>
      <c r="J1096" s="185">
        <f t="shared" si="338"/>
        <v>0</v>
      </c>
      <c r="K1096" s="186"/>
      <c r="L1096" s="187"/>
      <c r="M1096" s="188" t="s">
        <v>1</v>
      </c>
      <c r="N1096" s="189" t="s">
        <v>42</v>
      </c>
      <c r="P1096" s="153">
        <f t="shared" si="339"/>
        <v>0</v>
      </c>
      <c r="Q1096" s="153">
        <v>0</v>
      </c>
      <c r="R1096" s="153">
        <f t="shared" si="340"/>
        <v>0</v>
      </c>
      <c r="S1096" s="153">
        <v>0</v>
      </c>
      <c r="T1096" s="154">
        <f t="shared" si="341"/>
        <v>0</v>
      </c>
      <c r="AR1096" s="155" t="s">
        <v>481</v>
      </c>
      <c r="AT1096" s="155" t="s">
        <v>454</v>
      </c>
      <c r="AU1096" s="155" t="s">
        <v>88</v>
      </c>
      <c r="AY1096" s="16" t="s">
        <v>317</v>
      </c>
      <c r="BE1096" s="156">
        <f t="shared" si="342"/>
        <v>0</v>
      </c>
      <c r="BF1096" s="156">
        <f t="shared" si="343"/>
        <v>0</v>
      </c>
      <c r="BG1096" s="156">
        <f t="shared" si="344"/>
        <v>0</v>
      </c>
      <c r="BH1096" s="156">
        <f t="shared" si="345"/>
        <v>0</v>
      </c>
      <c r="BI1096" s="156">
        <f t="shared" si="346"/>
        <v>0</v>
      </c>
      <c r="BJ1096" s="16" t="s">
        <v>88</v>
      </c>
      <c r="BK1096" s="156">
        <f t="shared" si="347"/>
        <v>0</v>
      </c>
      <c r="BL1096" s="16" t="s">
        <v>396</v>
      </c>
      <c r="BM1096" s="155" t="s">
        <v>12740</v>
      </c>
    </row>
    <row r="1097" spans="2:65" s="1" customFormat="1" ht="21.75" customHeight="1">
      <c r="B1097" s="142"/>
      <c r="C1097" s="179" t="s">
        <v>6653</v>
      </c>
      <c r="D1097" s="179" t="s">
        <v>454</v>
      </c>
      <c r="E1097" s="180" t="s">
        <v>12741</v>
      </c>
      <c r="F1097" s="181" t="s">
        <v>12742</v>
      </c>
      <c r="G1097" s="182" t="s">
        <v>10668</v>
      </c>
      <c r="H1097" s="183">
        <v>33</v>
      </c>
      <c r="I1097" s="184"/>
      <c r="J1097" s="185">
        <f t="shared" si="338"/>
        <v>0</v>
      </c>
      <c r="K1097" s="186"/>
      <c r="L1097" s="187"/>
      <c r="M1097" s="188" t="s">
        <v>1</v>
      </c>
      <c r="N1097" s="189" t="s">
        <v>42</v>
      </c>
      <c r="P1097" s="153">
        <f t="shared" si="339"/>
        <v>0</v>
      </c>
      <c r="Q1097" s="153">
        <v>0</v>
      </c>
      <c r="R1097" s="153">
        <f t="shared" si="340"/>
        <v>0</v>
      </c>
      <c r="S1097" s="153">
        <v>0</v>
      </c>
      <c r="T1097" s="154">
        <f t="shared" si="341"/>
        <v>0</v>
      </c>
      <c r="AR1097" s="155" t="s">
        <v>481</v>
      </c>
      <c r="AT1097" s="155" t="s">
        <v>454</v>
      </c>
      <c r="AU1097" s="155" t="s">
        <v>88</v>
      </c>
      <c r="AY1097" s="16" t="s">
        <v>317</v>
      </c>
      <c r="BE1097" s="156">
        <f t="shared" si="342"/>
        <v>0</v>
      </c>
      <c r="BF1097" s="156">
        <f t="shared" si="343"/>
        <v>0</v>
      </c>
      <c r="BG1097" s="156">
        <f t="shared" si="344"/>
        <v>0</v>
      </c>
      <c r="BH1097" s="156">
        <f t="shared" si="345"/>
        <v>0</v>
      </c>
      <c r="BI1097" s="156">
        <f t="shared" si="346"/>
        <v>0</v>
      </c>
      <c r="BJ1097" s="16" t="s">
        <v>88</v>
      </c>
      <c r="BK1097" s="156">
        <f t="shared" si="347"/>
        <v>0</v>
      </c>
      <c r="BL1097" s="16" t="s">
        <v>396</v>
      </c>
      <c r="BM1097" s="155" t="s">
        <v>12743</v>
      </c>
    </row>
    <row r="1098" spans="2:65" s="1" customFormat="1" ht="16.5" customHeight="1">
      <c r="B1098" s="142"/>
      <c r="C1098" s="143" t="s">
        <v>6661</v>
      </c>
      <c r="D1098" s="143" t="s">
        <v>319</v>
      </c>
      <c r="E1098" s="144" t="s">
        <v>12694</v>
      </c>
      <c r="F1098" s="145" t="s">
        <v>12695</v>
      </c>
      <c r="G1098" s="146" t="s">
        <v>10668</v>
      </c>
      <c r="H1098" s="147">
        <v>33</v>
      </c>
      <c r="I1098" s="148"/>
      <c r="J1098" s="149">
        <f t="shared" si="338"/>
        <v>0</v>
      </c>
      <c r="K1098" s="150"/>
      <c r="L1098" s="31"/>
      <c r="M1098" s="151" t="s">
        <v>1</v>
      </c>
      <c r="N1098" s="152" t="s">
        <v>42</v>
      </c>
      <c r="P1098" s="153">
        <f t="shared" si="339"/>
        <v>0</v>
      </c>
      <c r="Q1098" s="153">
        <v>0</v>
      </c>
      <c r="R1098" s="153">
        <f t="shared" si="340"/>
        <v>0</v>
      </c>
      <c r="S1098" s="153">
        <v>0</v>
      </c>
      <c r="T1098" s="154">
        <f t="shared" si="341"/>
        <v>0</v>
      </c>
      <c r="AR1098" s="155" t="s">
        <v>396</v>
      </c>
      <c r="AT1098" s="155" t="s">
        <v>319</v>
      </c>
      <c r="AU1098" s="155" t="s">
        <v>88</v>
      </c>
      <c r="AY1098" s="16" t="s">
        <v>317</v>
      </c>
      <c r="BE1098" s="156">
        <f t="shared" si="342"/>
        <v>0</v>
      </c>
      <c r="BF1098" s="156">
        <f t="shared" si="343"/>
        <v>0</v>
      </c>
      <c r="BG1098" s="156">
        <f t="shared" si="344"/>
        <v>0</v>
      </c>
      <c r="BH1098" s="156">
        <f t="shared" si="345"/>
        <v>0</v>
      </c>
      <c r="BI1098" s="156">
        <f t="shared" si="346"/>
        <v>0</v>
      </c>
      <c r="BJ1098" s="16" t="s">
        <v>88</v>
      </c>
      <c r="BK1098" s="156">
        <f t="shared" si="347"/>
        <v>0</v>
      </c>
      <c r="BL1098" s="16" t="s">
        <v>396</v>
      </c>
      <c r="BM1098" s="155" t="s">
        <v>12744</v>
      </c>
    </row>
    <row r="1099" spans="2:65" s="1" customFormat="1" ht="16.5" customHeight="1">
      <c r="B1099" s="142"/>
      <c r="C1099" s="143" t="s">
        <v>6669</v>
      </c>
      <c r="D1099" s="143" t="s">
        <v>319</v>
      </c>
      <c r="E1099" s="144" t="s">
        <v>12722</v>
      </c>
      <c r="F1099" s="145" t="s">
        <v>12723</v>
      </c>
      <c r="G1099" s="146" t="s">
        <v>10668</v>
      </c>
      <c r="H1099" s="147">
        <v>33</v>
      </c>
      <c r="I1099" s="148"/>
      <c r="J1099" s="149">
        <f t="shared" si="338"/>
        <v>0</v>
      </c>
      <c r="K1099" s="150"/>
      <c r="L1099" s="31"/>
      <c r="M1099" s="151" t="s">
        <v>1</v>
      </c>
      <c r="N1099" s="152" t="s">
        <v>42</v>
      </c>
      <c r="P1099" s="153">
        <f t="shared" si="339"/>
        <v>0</v>
      </c>
      <c r="Q1099" s="153">
        <v>0</v>
      </c>
      <c r="R1099" s="153">
        <f t="shared" si="340"/>
        <v>0</v>
      </c>
      <c r="S1099" s="153">
        <v>0</v>
      </c>
      <c r="T1099" s="154">
        <f t="shared" si="341"/>
        <v>0</v>
      </c>
      <c r="AR1099" s="155" t="s">
        <v>396</v>
      </c>
      <c r="AT1099" s="155" t="s">
        <v>319</v>
      </c>
      <c r="AU1099" s="155" t="s">
        <v>88</v>
      </c>
      <c r="AY1099" s="16" t="s">
        <v>317</v>
      </c>
      <c r="BE1099" s="156">
        <f t="shared" si="342"/>
        <v>0</v>
      </c>
      <c r="BF1099" s="156">
        <f t="shared" si="343"/>
        <v>0</v>
      </c>
      <c r="BG1099" s="156">
        <f t="shared" si="344"/>
        <v>0</v>
      </c>
      <c r="BH1099" s="156">
        <f t="shared" si="345"/>
        <v>0</v>
      </c>
      <c r="BI1099" s="156">
        <f t="shared" si="346"/>
        <v>0</v>
      </c>
      <c r="BJ1099" s="16" t="s">
        <v>88</v>
      </c>
      <c r="BK1099" s="156">
        <f t="shared" si="347"/>
        <v>0</v>
      </c>
      <c r="BL1099" s="16" t="s">
        <v>396</v>
      </c>
      <c r="BM1099" s="155" t="s">
        <v>12745</v>
      </c>
    </row>
    <row r="1100" spans="2:65" s="1" customFormat="1" ht="16.5" customHeight="1">
      <c r="B1100" s="142"/>
      <c r="C1100" s="179" t="s">
        <v>6617</v>
      </c>
      <c r="D1100" s="179" t="s">
        <v>454</v>
      </c>
      <c r="E1100" s="180" t="s">
        <v>12697</v>
      </c>
      <c r="F1100" s="181" t="s">
        <v>12698</v>
      </c>
      <c r="G1100" s="182" t="s">
        <v>10668</v>
      </c>
      <c r="H1100" s="183">
        <v>50</v>
      </c>
      <c r="I1100" s="184"/>
      <c r="J1100" s="185">
        <f t="shared" si="338"/>
        <v>0</v>
      </c>
      <c r="K1100" s="186"/>
      <c r="L1100" s="187"/>
      <c r="M1100" s="188" t="s">
        <v>1</v>
      </c>
      <c r="N1100" s="189" t="s">
        <v>42</v>
      </c>
      <c r="P1100" s="153">
        <f t="shared" si="339"/>
        <v>0</v>
      </c>
      <c r="Q1100" s="153">
        <v>0</v>
      </c>
      <c r="R1100" s="153">
        <f t="shared" si="340"/>
        <v>0</v>
      </c>
      <c r="S1100" s="153">
        <v>0</v>
      </c>
      <c r="T1100" s="154">
        <f t="shared" si="341"/>
        <v>0</v>
      </c>
      <c r="AR1100" s="155" t="s">
        <v>481</v>
      </c>
      <c r="AT1100" s="155" t="s">
        <v>454</v>
      </c>
      <c r="AU1100" s="155" t="s">
        <v>88</v>
      </c>
      <c r="AY1100" s="16" t="s">
        <v>317</v>
      </c>
      <c r="BE1100" s="156">
        <f t="shared" si="342"/>
        <v>0</v>
      </c>
      <c r="BF1100" s="156">
        <f t="shared" si="343"/>
        <v>0</v>
      </c>
      <c r="BG1100" s="156">
        <f t="shared" si="344"/>
        <v>0</v>
      </c>
      <c r="BH1100" s="156">
        <f t="shared" si="345"/>
        <v>0</v>
      </c>
      <c r="BI1100" s="156">
        <f t="shared" si="346"/>
        <v>0</v>
      </c>
      <c r="BJ1100" s="16" t="s">
        <v>88</v>
      </c>
      <c r="BK1100" s="156">
        <f t="shared" si="347"/>
        <v>0</v>
      </c>
      <c r="BL1100" s="16" t="s">
        <v>396</v>
      </c>
      <c r="BM1100" s="155" t="s">
        <v>12746</v>
      </c>
    </row>
    <row r="1101" spans="2:65" s="1" customFormat="1" ht="16.5" customHeight="1">
      <c r="B1101" s="142"/>
      <c r="C1101" s="179" t="s">
        <v>6621</v>
      </c>
      <c r="D1101" s="179" t="s">
        <v>454</v>
      </c>
      <c r="E1101" s="180" t="s">
        <v>12747</v>
      </c>
      <c r="F1101" s="181" t="s">
        <v>12748</v>
      </c>
      <c r="G1101" s="182" t="s">
        <v>1107</v>
      </c>
      <c r="H1101" s="183">
        <v>2</v>
      </c>
      <c r="I1101" s="184"/>
      <c r="J1101" s="185">
        <f t="shared" si="338"/>
        <v>0</v>
      </c>
      <c r="K1101" s="186"/>
      <c r="L1101" s="187"/>
      <c r="M1101" s="188" t="s">
        <v>1</v>
      </c>
      <c r="N1101" s="189" t="s">
        <v>42</v>
      </c>
      <c r="P1101" s="153">
        <f t="shared" si="339"/>
        <v>0</v>
      </c>
      <c r="Q1101" s="153">
        <v>0</v>
      </c>
      <c r="R1101" s="153">
        <f t="shared" si="340"/>
        <v>0</v>
      </c>
      <c r="S1101" s="153">
        <v>0</v>
      </c>
      <c r="T1101" s="154">
        <f t="shared" si="341"/>
        <v>0</v>
      </c>
      <c r="AR1101" s="155" t="s">
        <v>481</v>
      </c>
      <c r="AT1101" s="155" t="s">
        <v>454</v>
      </c>
      <c r="AU1101" s="155" t="s">
        <v>88</v>
      </c>
      <c r="AY1101" s="16" t="s">
        <v>317</v>
      </c>
      <c r="BE1101" s="156">
        <f t="shared" si="342"/>
        <v>0</v>
      </c>
      <c r="BF1101" s="156">
        <f t="shared" si="343"/>
        <v>0</v>
      </c>
      <c r="BG1101" s="156">
        <f t="shared" si="344"/>
        <v>0</v>
      </c>
      <c r="BH1101" s="156">
        <f t="shared" si="345"/>
        <v>0</v>
      </c>
      <c r="BI1101" s="156">
        <f t="shared" si="346"/>
        <v>0</v>
      </c>
      <c r="BJ1101" s="16" t="s">
        <v>88</v>
      </c>
      <c r="BK1101" s="156">
        <f t="shared" si="347"/>
        <v>0</v>
      </c>
      <c r="BL1101" s="16" t="s">
        <v>396</v>
      </c>
      <c r="BM1101" s="155" t="s">
        <v>12749</v>
      </c>
    </row>
    <row r="1102" spans="2:65" s="1" customFormat="1" ht="16.5" customHeight="1">
      <c r="B1102" s="142"/>
      <c r="C1102" s="143" t="s">
        <v>6625</v>
      </c>
      <c r="D1102" s="143" t="s">
        <v>319</v>
      </c>
      <c r="E1102" s="144" t="s">
        <v>12750</v>
      </c>
      <c r="F1102" s="145" t="s">
        <v>12751</v>
      </c>
      <c r="G1102" s="146" t="s">
        <v>7005</v>
      </c>
      <c r="H1102" s="147">
        <v>1</v>
      </c>
      <c r="I1102" s="148"/>
      <c r="J1102" s="149">
        <f t="shared" si="338"/>
        <v>0</v>
      </c>
      <c r="K1102" s="150"/>
      <c r="L1102" s="31"/>
      <c r="M1102" s="151" t="s">
        <v>1</v>
      </c>
      <c r="N1102" s="152" t="s">
        <v>42</v>
      </c>
      <c r="P1102" s="153">
        <f t="shared" si="339"/>
        <v>0</v>
      </c>
      <c r="Q1102" s="153">
        <v>0</v>
      </c>
      <c r="R1102" s="153">
        <f t="shared" si="340"/>
        <v>0</v>
      </c>
      <c r="S1102" s="153">
        <v>0</v>
      </c>
      <c r="T1102" s="154">
        <f t="shared" si="341"/>
        <v>0</v>
      </c>
      <c r="AR1102" s="155" t="s">
        <v>396</v>
      </c>
      <c r="AT1102" s="155" t="s">
        <v>319</v>
      </c>
      <c r="AU1102" s="155" t="s">
        <v>88</v>
      </c>
      <c r="AY1102" s="16" t="s">
        <v>317</v>
      </c>
      <c r="BE1102" s="156">
        <f t="shared" si="342"/>
        <v>0</v>
      </c>
      <c r="BF1102" s="156">
        <f t="shared" si="343"/>
        <v>0</v>
      </c>
      <c r="BG1102" s="156">
        <f t="shared" si="344"/>
        <v>0</v>
      </c>
      <c r="BH1102" s="156">
        <f t="shared" si="345"/>
        <v>0</v>
      </c>
      <c r="BI1102" s="156">
        <f t="shared" si="346"/>
        <v>0</v>
      </c>
      <c r="BJ1102" s="16" t="s">
        <v>88</v>
      </c>
      <c r="BK1102" s="156">
        <f t="shared" si="347"/>
        <v>0</v>
      </c>
      <c r="BL1102" s="16" t="s">
        <v>396</v>
      </c>
      <c r="BM1102" s="155" t="s">
        <v>12752</v>
      </c>
    </row>
    <row r="1103" spans="2:65" s="11" customFormat="1" ht="22.75" customHeight="1">
      <c r="B1103" s="130"/>
      <c r="D1103" s="131" t="s">
        <v>75</v>
      </c>
      <c r="E1103" s="140" t="s">
        <v>12753</v>
      </c>
      <c r="F1103" s="140" t="s">
        <v>12754</v>
      </c>
      <c r="I1103" s="133"/>
      <c r="J1103" s="141">
        <f>BK1103</f>
        <v>0</v>
      </c>
      <c r="L1103" s="130"/>
      <c r="M1103" s="135"/>
      <c r="P1103" s="136">
        <f>SUM(P1104:P1113)</f>
        <v>0</v>
      </c>
      <c r="R1103" s="136">
        <f>SUM(R1104:R1113)</f>
        <v>0</v>
      </c>
      <c r="T1103" s="137">
        <f>SUM(T1104:T1113)</f>
        <v>0</v>
      </c>
      <c r="AR1103" s="131" t="s">
        <v>83</v>
      </c>
      <c r="AT1103" s="138" t="s">
        <v>75</v>
      </c>
      <c r="AU1103" s="138" t="s">
        <v>83</v>
      </c>
      <c r="AY1103" s="131" t="s">
        <v>317</v>
      </c>
      <c r="BK1103" s="139">
        <f>SUM(BK1104:BK1113)</f>
        <v>0</v>
      </c>
    </row>
    <row r="1104" spans="2:65" s="1" customFormat="1" ht="24.15" customHeight="1">
      <c r="B1104" s="142"/>
      <c r="C1104" s="179" t="s">
        <v>6605</v>
      </c>
      <c r="D1104" s="179" t="s">
        <v>454</v>
      </c>
      <c r="E1104" s="180" t="s">
        <v>12755</v>
      </c>
      <c r="F1104" s="181" t="s">
        <v>12756</v>
      </c>
      <c r="G1104" s="182" t="s">
        <v>467</v>
      </c>
      <c r="H1104" s="183">
        <v>1</v>
      </c>
      <c r="I1104" s="184"/>
      <c r="J1104" s="185">
        <f t="shared" ref="J1104:J1113" si="348">ROUND(I1104*H1104,2)</f>
        <v>0</v>
      </c>
      <c r="K1104" s="186"/>
      <c r="L1104" s="187"/>
      <c r="M1104" s="188" t="s">
        <v>1</v>
      </c>
      <c r="N1104" s="189" t="s">
        <v>42</v>
      </c>
      <c r="P1104" s="153">
        <f t="shared" ref="P1104:P1113" si="349">O1104*H1104</f>
        <v>0</v>
      </c>
      <c r="Q1104" s="153">
        <v>0</v>
      </c>
      <c r="R1104" s="153">
        <f t="shared" ref="R1104:R1113" si="350">Q1104*H1104</f>
        <v>0</v>
      </c>
      <c r="S1104" s="153">
        <v>0</v>
      </c>
      <c r="T1104" s="154">
        <f t="shared" ref="T1104:T1113" si="351">S1104*H1104</f>
        <v>0</v>
      </c>
      <c r="AR1104" s="155" t="s">
        <v>481</v>
      </c>
      <c r="AT1104" s="155" t="s">
        <v>454</v>
      </c>
      <c r="AU1104" s="155" t="s">
        <v>88</v>
      </c>
      <c r="AY1104" s="16" t="s">
        <v>317</v>
      </c>
      <c r="BE1104" s="156">
        <f t="shared" ref="BE1104:BE1113" si="352">IF(N1104="základná",J1104,0)</f>
        <v>0</v>
      </c>
      <c r="BF1104" s="156">
        <f t="shared" ref="BF1104:BF1113" si="353">IF(N1104="znížená",J1104,0)</f>
        <v>0</v>
      </c>
      <c r="BG1104" s="156">
        <f t="shared" ref="BG1104:BG1113" si="354">IF(N1104="zákl. prenesená",J1104,0)</f>
        <v>0</v>
      </c>
      <c r="BH1104" s="156">
        <f t="shared" ref="BH1104:BH1113" si="355">IF(N1104="zníž. prenesená",J1104,0)</f>
        <v>0</v>
      </c>
      <c r="BI1104" s="156">
        <f t="shared" ref="BI1104:BI1113" si="356">IF(N1104="nulová",J1104,0)</f>
        <v>0</v>
      </c>
      <c r="BJ1104" s="16" t="s">
        <v>88</v>
      </c>
      <c r="BK1104" s="156">
        <f t="shared" ref="BK1104:BK1113" si="357">ROUND(I1104*H1104,2)</f>
        <v>0</v>
      </c>
      <c r="BL1104" s="16" t="s">
        <v>396</v>
      </c>
      <c r="BM1104" s="155" t="s">
        <v>12757</v>
      </c>
    </row>
    <row r="1105" spans="2:65" s="1" customFormat="1" ht="24.15" customHeight="1">
      <c r="B1105" s="142"/>
      <c r="C1105" s="179" t="s">
        <v>6572</v>
      </c>
      <c r="D1105" s="179" t="s">
        <v>454</v>
      </c>
      <c r="E1105" s="180" t="s">
        <v>12758</v>
      </c>
      <c r="F1105" s="181" t="s">
        <v>12759</v>
      </c>
      <c r="G1105" s="182" t="s">
        <v>467</v>
      </c>
      <c r="H1105" s="183">
        <v>1</v>
      </c>
      <c r="I1105" s="184"/>
      <c r="J1105" s="185">
        <f t="shared" si="348"/>
        <v>0</v>
      </c>
      <c r="K1105" s="186"/>
      <c r="L1105" s="187"/>
      <c r="M1105" s="188" t="s">
        <v>1</v>
      </c>
      <c r="N1105" s="189" t="s">
        <v>42</v>
      </c>
      <c r="P1105" s="153">
        <f t="shared" si="349"/>
        <v>0</v>
      </c>
      <c r="Q1105" s="153">
        <v>0</v>
      </c>
      <c r="R1105" s="153">
        <f t="shared" si="350"/>
        <v>0</v>
      </c>
      <c r="S1105" s="153">
        <v>0</v>
      </c>
      <c r="T1105" s="154">
        <f t="shared" si="351"/>
        <v>0</v>
      </c>
      <c r="AR1105" s="155" t="s">
        <v>481</v>
      </c>
      <c r="AT1105" s="155" t="s">
        <v>454</v>
      </c>
      <c r="AU1105" s="155" t="s">
        <v>88</v>
      </c>
      <c r="AY1105" s="16" t="s">
        <v>317</v>
      </c>
      <c r="BE1105" s="156">
        <f t="shared" si="352"/>
        <v>0</v>
      </c>
      <c r="BF1105" s="156">
        <f t="shared" si="353"/>
        <v>0</v>
      </c>
      <c r="BG1105" s="156">
        <f t="shared" si="354"/>
        <v>0</v>
      </c>
      <c r="BH1105" s="156">
        <f t="shared" si="355"/>
        <v>0</v>
      </c>
      <c r="BI1105" s="156">
        <f t="shared" si="356"/>
        <v>0</v>
      </c>
      <c r="BJ1105" s="16" t="s">
        <v>88</v>
      </c>
      <c r="BK1105" s="156">
        <f t="shared" si="357"/>
        <v>0</v>
      </c>
      <c r="BL1105" s="16" t="s">
        <v>396</v>
      </c>
      <c r="BM1105" s="155" t="s">
        <v>12760</v>
      </c>
    </row>
    <row r="1106" spans="2:65" s="1" customFormat="1" ht="16.5" customHeight="1">
      <c r="B1106" s="142"/>
      <c r="C1106" s="179" t="s">
        <v>6576</v>
      </c>
      <c r="D1106" s="179" t="s">
        <v>454</v>
      </c>
      <c r="E1106" s="180" t="s">
        <v>12761</v>
      </c>
      <c r="F1106" s="181" t="s">
        <v>12683</v>
      </c>
      <c r="G1106" s="182" t="s">
        <v>467</v>
      </c>
      <c r="H1106" s="183">
        <v>1</v>
      </c>
      <c r="I1106" s="184"/>
      <c r="J1106" s="185">
        <f t="shared" si="348"/>
        <v>0</v>
      </c>
      <c r="K1106" s="186"/>
      <c r="L1106" s="187"/>
      <c r="M1106" s="188" t="s">
        <v>1</v>
      </c>
      <c r="N1106" s="189" t="s">
        <v>42</v>
      </c>
      <c r="P1106" s="153">
        <f t="shared" si="349"/>
        <v>0</v>
      </c>
      <c r="Q1106" s="153">
        <v>0</v>
      </c>
      <c r="R1106" s="153">
        <f t="shared" si="350"/>
        <v>0</v>
      </c>
      <c r="S1106" s="153">
        <v>0</v>
      </c>
      <c r="T1106" s="154">
        <f t="shared" si="351"/>
        <v>0</v>
      </c>
      <c r="AR1106" s="155" t="s">
        <v>481</v>
      </c>
      <c r="AT1106" s="155" t="s">
        <v>454</v>
      </c>
      <c r="AU1106" s="155" t="s">
        <v>88</v>
      </c>
      <c r="AY1106" s="16" t="s">
        <v>317</v>
      </c>
      <c r="BE1106" s="156">
        <f t="shared" si="352"/>
        <v>0</v>
      </c>
      <c r="BF1106" s="156">
        <f t="shared" si="353"/>
        <v>0</v>
      </c>
      <c r="BG1106" s="156">
        <f t="shared" si="354"/>
        <v>0</v>
      </c>
      <c r="BH1106" s="156">
        <f t="shared" si="355"/>
        <v>0</v>
      </c>
      <c r="BI1106" s="156">
        <f t="shared" si="356"/>
        <v>0</v>
      </c>
      <c r="BJ1106" s="16" t="s">
        <v>88</v>
      </c>
      <c r="BK1106" s="156">
        <f t="shared" si="357"/>
        <v>0</v>
      </c>
      <c r="BL1106" s="16" t="s">
        <v>396</v>
      </c>
      <c r="BM1106" s="155" t="s">
        <v>12762</v>
      </c>
    </row>
    <row r="1107" spans="2:65" s="1" customFormat="1" ht="21.75" customHeight="1">
      <c r="B1107" s="142"/>
      <c r="C1107" s="179" t="s">
        <v>6580</v>
      </c>
      <c r="D1107" s="179" t="s">
        <v>454</v>
      </c>
      <c r="E1107" s="180" t="s">
        <v>12763</v>
      </c>
      <c r="F1107" s="181" t="s">
        <v>12764</v>
      </c>
      <c r="G1107" s="182" t="s">
        <v>10668</v>
      </c>
      <c r="H1107" s="183">
        <v>37</v>
      </c>
      <c r="I1107" s="184"/>
      <c r="J1107" s="185">
        <f t="shared" si="348"/>
        <v>0</v>
      </c>
      <c r="K1107" s="186"/>
      <c r="L1107" s="187"/>
      <c r="M1107" s="188" t="s">
        <v>1</v>
      </c>
      <c r="N1107" s="189" t="s">
        <v>42</v>
      </c>
      <c r="P1107" s="153">
        <f t="shared" si="349"/>
        <v>0</v>
      </c>
      <c r="Q1107" s="153">
        <v>0</v>
      </c>
      <c r="R1107" s="153">
        <f t="shared" si="350"/>
        <v>0</v>
      </c>
      <c r="S1107" s="153">
        <v>0</v>
      </c>
      <c r="T1107" s="154">
        <f t="shared" si="351"/>
        <v>0</v>
      </c>
      <c r="AR1107" s="155" t="s">
        <v>481</v>
      </c>
      <c r="AT1107" s="155" t="s">
        <v>454</v>
      </c>
      <c r="AU1107" s="155" t="s">
        <v>88</v>
      </c>
      <c r="AY1107" s="16" t="s">
        <v>317</v>
      </c>
      <c r="BE1107" s="156">
        <f t="shared" si="352"/>
        <v>0</v>
      </c>
      <c r="BF1107" s="156">
        <f t="shared" si="353"/>
        <v>0</v>
      </c>
      <c r="BG1107" s="156">
        <f t="shared" si="354"/>
        <v>0</v>
      </c>
      <c r="BH1107" s="156">
        <f t="shared" si="355"/>
        <v>0</v>
      </c>
      <c r="BI1107" s="156">
        <f t="shared" si="356"/>
        <v>0</v>
      </c>
      <c r="BJ1107" s="16" t="s">
        <v>88</v>
      </c>
      <c r="BK1107" s="156">
        <f t="shared" si="357"/>
        <v>0</v>
      </c>
      <c r="BL1107" s="16" t="s">
        <v>396</v>
      </c>
      <c r="BM1107" s="155" t="s">
        <v>12765</v>
      </c>
    </row>
    <row r="1108" spans="2:65" s="1" customFormat="1" ht="21.75" customHeight="1">
      <c r="B1108" s="142"/>
      <c r="C1108" s="179" t="s">
        <v>6687</v>
      </c>
      <c r="D1108" s="179" t="s">
        <v>454</v>
      </c>
      <c r="E1108" s="180" t="s">
        <v>12766</v>
      </c>
      <c r="F1108" s="181" t="s">
        <v>12767</v>
      </c>
      <c r="G1108" s="182" t="s">
        <v>10668</v>
      </c>
      <c r="H1108" s="183">
        <v>37</v>
      </c>
      <c r="I1108" s="184"/>
      <c r="J1108" s="185">
        <f t="shared" si="348"/>
        <v>0</v>
      </c>
      <c r="K1108" s="186"/>
      <c r="L1108" s="187"/>
      <c r="M1108" s="188" t="s">
        <v>1</v>
      </c>
      <c r="N1108" s="189" t="s">
        <v>42</v>
      </c>
      <c r="P1108" s="153">
        <f t="shared" si="349"/>
        <v>0</v>
      </c>
      <c r="Q1108" s="153">
        <v>0</v>
      </c>
      <c r="R1108" s="153">
        <f t="shared" si="350"/>
        <v>0</v>
      </c>
      <c r="S1108" s="153">
        <v>0</v>
      </c>
      <c r="T1108" s="154">
        <f t="shared" si="351"/>
        <v>0</v>
      </c>
      <c r="AR1108" s="155" t="s">
        <v>481</v>
      </c>
      <c r="AT1108" s="155" t="s">
        <v>454</v>
      </c>
      <c r="AU1108" s="155" t="s">
        <v>88</v>
      </c>
      <c r="AY1108" s="16" t="s">
        <v>317</v>
      </c>
      <c r="BE1108" s="156">
        <f t="shared" si="352"/>
        <v>0</v>
      </c>
      <c r="BF1108" s="156">
        <f t="shared" si="353"/>
        <v>0</v>
      </c>
      <c r="BG1108" s="156">
        <f t="shared" si="354"/>
        <v>0</v>
      </c>
      <c r="BH1108" s="156">
        <f t="shared" si="355"/>
        <v>0</v>
      </c>
      <c r="BI1108" s="156">
        <f t="shared" si="356"/>
        <v>0</v>
      </c>
      <c r="BJ1108" s="16" t="s">
        <v>88</v>
      </c>
      <c r="BK1108" s="156">
        <f t="shared" si="357"/>
        <v>0</v>
      </c>
      <c r="BL1108" s="16" t="s">
        <v>396</v>
      </c>
      <c r="BM1108" s="155" t="s">
        <v>12768</v>
      </c>
    </row>
    <row r="1109" spans="2:65" s="1" customFormat="1" ht="16.5" customHeight="1">
      <c r="B1109" s="142"/>
      <c r="C1109" s="143" t="s">
        <v>6695</v>
      </c>
      <c r="D1109" s="143" t="s">
        <v>319</v>
      </c>
      <c r="E1109" s="144" t="s">
        <v>12769</v>
      </c>
      <c r="F1109" s="145" t="s">
        <v>12770</v>
      </c>
      <c r="G1109" s="146" t="s">
        <v>10668</v>
      </c>
      <c r="H1109" s="147">
        <v>37</v>
      </c>
      <c r="I1109" s="148"/>
      <c r="J1109" s="149">
        <f t="shared" si="348"/>
        <v>0</v>
      </c>
      <c r="K1109" s="150"/>
      <c r="L1109" s="31"/>
      <c r="M1109" s="151" t="s">
        <v>1</v>
      </c>
      <c r="N1109" s="152" t="s">
        <v>42</v>
      </c>
      <c r="P1109" s="153">
        <f t="shared" si="349"/>
        <v>0</v>
      </c>
      <c r="Q1109" s="153">
        <v>0</v>
      </c>
      <c r="R1109" s="153">
        <f t="shared" si="350"/>
        <v>0</v>
      </c>
      <c r="S1109" s="153">
        <v>0</v>
      </c>
      <c r="T1109" s="154">
        <f t="shared" si="351"/>
        <v>0</v>
      </c>
      <c r="AR1109" s="155" t="s">
        <v>396</v>
      </c>
      <c r="AT1109" s="155" t="s">
        <v>319</v>
      </c>
      <c r="AU1109" s="155" t="s">
        <v>88</v>
      </c>
      <c r="AY1109" s="16" t="s">
        <v>317</v>
      </c>
      <c r="BE1109" s="156">
        <f t="shared" si="352"/>
        <v>0</v>
      </c>
      <c r="BF1109" s="156">
        <f t="shared" si="353"/>
        <v>0</v>
      </c>
      <c r="BG1109" s="156">
        <f t="shared" si="354"/>
        <v>0</v>
      </c>
      <c r="BH1109" s="156">
        <f t="shared" si="355"/>
        <v>0</v>
      </c>
      <c r="BI1109" s="156">
        <f t="shared" si="356"/>
        <v>0</v>
      </c>
      <c r="BJ1109" s="16" t="s">
        <v>88</v>
      </c>
      <c r="BK1109" s="156">
        <f t="shared" si="357"/>
        <v>0</v>
      </c>
      <c r="BL1109" s="16" t="s">
        <v>396</v>
      </c>
      <c r="BM1109" s="155" t="s">
        <v>12771</v>
      </c>
    </row>
    <row r="1110" spans="2:65" s="1" customFormat="1" ht="16.5" customHeight="1">
      <c r="B1110" s="142"/>
      <c r="C1110" s="143" t="s">
        <v>3917</v>
      </c>
      <c r="D1110" s="143" t="s">
        <v>319</v>
      </c>
      <c r="E1110" s="144" t="s">
        <v>12772</v>
      </c>
      <c r="F1110" s="145" t="s">
        <v>12773</v>
      </c>
      <c r="G1110" s="146" t="s">
        <v>10668</v>
      </c>
      <c r="H1110" s="147">
        <v>37</v>
      </c>
      <c r="I1110" s="148"/>
      <c r="J1110" s="149">
        <f t="shared" si="348"/>
        <v>0</v>
      </c>
      <c r="K1110" s="150"/>
      <c r="L1110" s="31"/>
      <c r="M1110" s="151" t="s">
        <v>1</v>
      </c>
      <c r="N1110" s="152" t="s">
        <v>42</v>
      </c>
      <c r="P1110" s="153">
        <f t="shared" si="349"/>
        <v>0</v>
      </c>
      <c r="Q1110" s="153">
        <v>0</v>
      </c>
      <c r="R1110" s="153">
        <f t="shared" si="350"/>
        <v>0</v>
      </c>
      <c r="S1110" s="153">
        <v>0</v>
      </c>
      <c r="T1110" s="154">
        <f t="shared" si="351"/>
        <v>0</v>
      </c>
      <c r="AR1110" s="155" t="s">
        <v>396</v>
      </c>
      <c r="AT1110" s="155" t="s">
        <v>319</v>
      </c>
      <c r="AU1110" s="155" t="s">
        <v>88</v>
      </c>
      <c r="AY1110" s="16" t="s">
        <v>317</v>
      </c>
      <c r="BE1110" s="156">
        <f t="shared" si="352"/>
        <v>0</v>
      </c>
      <c r="BF1110" s="156">
        <f t="shared" si="353"/>
        <v>0</v>
      </c>
      <c r="BG1110" s="156">
        <f t="shared" si="354"/>
        <v>0</v>
      </c>
      <c r="BH1110" s="156">
        <f t="shared" si="355"/>
        <v>0</v>
      </c>
      <c r="BI1110" s="156">
        <f t="shared" si="356"/>
        <v>0</v>
      </c>
      <c r="BJ1110" s="16" t="s">
        <v>88</v>
      </c>
      <c r="BK1110" s="156">
        <f t="shared" si="357"/>
        <v>0</v>
      </c>
      <c r="BL1110" s="16" t="s">
        <v>396</v>
      </c>
      <c r="BM1110" s="155" t="s">
        <v>12774</v>
      </c>
    </row>
    <row r="1111" spans="2:65" s="1" customFormat="1" ht="16.5" customHeight="1">
      <c r="B1111" s="142"/>
      <c r="C1111" s="179" t="s">
        <v>3921</v>
      </c>
      <c r="D1111" s="179" t="s">
        <v>454</v>
      </c>
      <c r="E1111" s="180" t="s">
        <v>12697</v>
      </c>
      <c r="F1111" s="181" t="s">
        <v>12698</v>
      </c>
      <c r="G1111" s="182" t="s">
        <v>10668</v>
      </c>
      <c r="H1111" s="183">
        <v>50</v>
      </c>
      <c r="I1111" s="184"/>
      <c r="J1111" s="185">
        <f t="shared" si="348"/>
        <v>0</v>
      </c>
      <c r="K1111" s="186"/>
      <c r="L1111" s="187"/>
      <c r="M1111" s="188" t="s">
        <v>1</v>
      </c>
      <c r="N1111" s="189" t="s">
        <v>42</v>
      </c>
      <c r="P1111" s="153">
        <f t="shared" si="349"/>
        <v>0</v>
      </c>
      <c r="Q1111" s="153">
        <v>0</v>
      </c>
      <c r="R1111" s="153">
        <f t="shared" si="350"/>
        <v>0</v>
      </c>
      <c r="S1111" s="153">
        <v>0</v>
      </c>
      <c r="T1111" s="154">
        <f t="shared" si="351"/>
        <v>0</v>
      </c>
      <c r="AR1111" s="155" t="s">
        <v>481</v>
      </c>
      <c r="AT1111" s="155" t="s">
        <v>454</v>
      </c>
      <c r="AU1111" s="155" t="s">
        <v>88</v>
      </c>
      <c r="AY1111" s="16" t="s">
        <v>317</v>
      </c>
      <c r="BE1111" s="156">
        <f t="shared" si="352"/>
        <v>0</v>
      </c>
      <c r="BF1111" s="156">
        <f t="shared" si="353"/>
        <v>0</v>
      </c>
      <c r="BG1111" s="156">
        <f t="shared" si="354"/>
        <v>0</v>
      </c>
      <c r="BH1111" s="156">
        <f t="shared" si="355"/>
        <v>0</v>
      </c>
      <c r="BI1111" s="156">
        <f t="shared" si="356"/>
        <v>0</v>
      </c>
      <c r="BJ1111" s="16" t="s">
        <v>88</v>
      </c>
      <c r="BK1111" s="156">
        <f t="shared" si="357"/>
        <v>0</v>
      </c>
      <c r="BL1111" s="16" t="s">
        <v>396</v>
      </c>
      <c r="BM1111" s="155" t="s">
        <v>12775</v>
      </c>
    </row>
    <row r="1112" spans="2:65" s="1" customFormat="1" ht="16.5" customHeight="1">
      <c r="B1112" s="142"/>
      <c r="C1112" s="179" t="s">
        <v>3925</v>
      </c>
      <c r="D1112" s="179" t="s">
        <v>454</v>
      </c>
      <c r="E1112" s="180" t="s">
        <v>12700</v>
      </c>
      <c r="F1112" s="181" t="s">
        <v>12701</v>
      </c>
      <c r="G1112" s="182" t="s">
        <v>1107</v>
      </c>
      <c r="H1112" s="183">
        <v>2</v>
      </c>
      <c r="I1112" s="184"/>
      <c r="J1112" s="185">
        <f t="shared" si="348"/>
        <v>0</v>
      </c>
      <c r="K1112" s="186"/>
      <c r="L1112" s="187"/>
      <c r="M1112" s="188" t="s">
        <v>1</v>
      </c>
      <c r="N1112" s="189" t="s">
        <v>42</v>
      </c>
      <c r="P1112" s="153">
        <f t="shared" si="349"/>
        <v>0</v>
      </c>
      <c r="Q1112" s="153">
        <v>0</v>
      </c>
      <c r="R1112" s="153">
        <f t="shared" si="350"/>
        <v>0</v>
      </c>
      <c r="S1112" s="153">
        <v>0</v>
      </c>
      <c r="T1112" s="154">
        <f t="shared" si="351"/>
        <v>0</v>
      </c>
      <c r="AR1112" s="155" t="s">
        <v>481</v>
      </c>
      <c r="AT1112" s="155" t="s">
        <v>454</v>
      </c>
      <c r="AU1112" s="155" t="s">
        <v>88</v>
      </c>
      <c r="AY1112" s="16" t="s">
        <v>317</v>
      </c>
      <c r="BE1112" s="156">
        <f t="shared" si="352"/>
        <v>0</v>
      </c>
      <c r="BF1112" s="156">
        <f t="shared" si="353"/>
        <v>0</v>
      </c>
      <c r="BG1112" s="156">
        <f t="shared" si="354"/>
        <v>0</v>
      </c>
      <c r="BH1112" s="156">
        <f t="shared" si="355"/>
        <v>0</v>
      </c>
      <c r="BI1112" s="156">
        <f t="shared" si="356"/>
        <v>0</v>
      </c>
      <c r="BJ1112" s="16" t="s">
        <v>88</v>
      </c>
      <c r="BK1112" s="156">
        <f t="shared" si="357"/>
        <v>0</v>
      </c>
      <c r="BL1112" s="16" t="s">
        <v>396</v>
      </c>
      <c r="BM1112" s="155" t="s">
        <v>12776</v>
      </c>
    </row>
    <row r="1113" spans="2:65" s="1" customFormat="1" ht="16.5" customHeight="1">
      <c r="B1113" s="142"/>
      <c r="C1113" s="143" t="s">
        <v>3897</v>
      </c>
      <c r="D1113" s="143" t="s">
        <v>319</v>
      </c>
      <c r="E1113" s="144" t="s">
        <v>12777</v>
      </c>
      <c r="F1113" s="145" t="s">
        <v>12778</v>
      </c>
      <c r="G1113" s="146" t="s">
        <v>7005</v>
      </c>
      <c r="H1113" s="147">
        <v>1</v>
      </c>
      <c r="I1113" s="148"/>
      <c r="J1113" s="149">
        <f t="shared" si="348"/>
        <v>0</v>
      </c>
      <c r="K1113" s="150"/>
      <c r="L1113" s="31"/>
      <c r="M1113" s="151" t="s">
        <v>1</v>
      </c>
      <c r="N1113" s="152" t="s">
        <v>42</v>
      </c>
      <c r="P1113" s="153">
        <f t="shared" si="349"/>
        <v>0</v>
      </c>
      <c r="Q1113" s="153">
        <v>0</v>
      </c>
      <c r="R1113" s="153">
        <f t="shared" si="350"/>
        <v>0</v>
      </c>
      <c r="S1113" s="153">
        <v>0</v>
      </c>
      <c r="T1113" s="154">
        <f t="shared" si="351"/>
        <v>0</v>
      </c>
      <c r="AR1113" s="155" t="s">
        <v>396</v>
      </c>
      <c r="AT1113" s="155" t="s">
        <v>319</v>
      </c>
      <c r="AU1113" s="155" t="s">
        <v>88</v>
      </c>
      <c r="AY1113" s="16" t="s">
        <v>317</v>
      </c>
      <c r="BE1113" s="156">
        <f t="shared" si="352"/>
        <v>0</v>
      </c>
      <c r="BF1113" s="156">
        <f t="shared" si="353"/>
        <v>0</v>
      </c>
      <c r="BG1113" s="156">
        <f t="shared" si="354"/>
        <v>0</v>
      </c>
      <c r="BH1113" s="156">
        <f t="shared" si="355"/>
        <v>0</v>
      </c>
      <c r="BI1113" s="156">
        <f t="shared" si="356"/>
        <v>0</v>
      </c>
      <c r="BJ1113" s="16" t="s">
        <v>88</v>
      </c>
      <c r="BK1113" s="156">
        <f t="shared" si="357"/>
        <v>0</v>
      </c>
      <c r="BL1113" s="16" t="s">
        <v>396</v>
      </c>
      <c r="BM1113" s="155" t="s">
        <v>12779</v>
      </c>
    </row>
    <row r="1114" spans="2:65" s="11" customFormat="1" ht="22.75" customHeight="1">
      <c r="B1114" s="130"/>
      <c r="D1114" s="131" t="s">
        <v>75</v>
      </c>
      <c r="E1114" s="140" t="s">
        <v>12780</v>
      </c>
      <c r="F1114" s="140" t="s">
        <v>12781</v>
      </c>
      <c r="I1114" s="133"/>
      <c r="J1114" s="141">
        <f>BK1114</f>
        <v>0</v>
      </c>
      <c r="L1114" s="130"/>
      <c r="M1114" s="135"/>
      <c r="P1114" s="136">
        <f>SUM(P1115:P1126)</f>
        <v>0</v>
      </c>
      <c r="R1114" s="136">
        <f>SUM(R1115:R1126)</f>
        <v>0</v>
      </c>
      <c r="T1114" s="137">
        <f>SUM(T1115:T1126)</f>
        <v>0</v>
      </c>
      <c r="AR1114" s="131" t="s">
        <v>83</v>
      </c>
      <c r="AT1114" s="138" t="s">
        <v>75</v>
      </c>
      <c r="AU1114" s="138" t="s">
        <v>83</v>
      </c>
      <c r="AY1114" s="131" t="s">
        <v>317</v>
      </c>
      <c r="BK1114" s="139">
        <f>SUM(BK1115:BK1126)</f>
        <v>0</v>
      </c>
    </row>
    <row r="1115" spans="2:65" s="1" customFormat="1" ht="24.15" customHeight="1">
      <c r="B1115" s="142"/>
      <c r="C1115" s="179" t="s">
        <v>3901</v>
      </c>
      <c r="D1115" s="179" t="s">
        <v>454</v>
      </c>
      <c r="E1115" s="180" t="s">
        <v>12782</v>
      </c>
      <c r="F1115" s="181" t="s">
        <v>12783</v>
      </c>
      <c r="G1115" s="182" t="s">
        <v>467</v>
      </c>
      <c r="H1115" s="183">
        <v>1</v>
      </c>
      <c r="I1115" s="184"/>
      <c r="J1115" s="185">
        <f t="shared" ref="J1115:J1126" si="358">ROUND(I1115*H1115,2)</f>
        <v>0</v>
      </c>
      <c r="K1115" s="186"/>
      <c r="L1115" s="187"/>
      <c r="M1115" s="188" t="s">
        <v>1</v>
      </c>
      <c r="N1115" s="189" t="s">
        <v>42</v>
      </c>
      <c r="P1115" s="153">
        <f t="shared" ref="P1115:P1126" si="359">O1115*H1115</f>
        <v>0</v>
      </c>
      <c r="Q1115" s="153">
        <v>0</v>
      </c>
      <c r="R1115" s="153">
        <f t="shared" ref="R1115:R1126" si="360">Q1115*H1115</f>
        <v>0</v>
      </c>
      <c r="S1115" s="153">
        <v>0</v>
      </c>
      <c r="T1115" s="154">
        <f t="shared" ref="T1115:T1126" si="361">S1115*H1115</f>
        <v>0</v>
      </c>
      <c r="AR1115" s="155" t="s">
        <v>481</v>
      </c>
      <c r="AT1115" s="155" t="s">
        <v>454</v>
      </c>
      <c r="AU1115" s="155" t="s">
        <v>88</v>
      </c>
      <c r="AY1115" s="16" t="s">
        <v>317</v>
      </c>
      <c r="BE1115" s="156">
        <f t="shared" ref="BE1115:BE1126" si="362">IF(N1115="základná",J1115,0)</f>
        <v>0</v>
      </c>
      <c r="BF1115" s="156">
        <f t="shared" ref="BF1115:BF1126" si="363">IF(N1115="znížená",J1115,0)</f>
        <v>0</v>
      </c>
      <c r="BG1115" s="156">
        <f t="shared" ref="BG1115:BG1126" si="364">IF(N1115="zákl. prenesená",J1115,0)</f>
        <v>0</v>
      </c>
      <c r="BH1115" s="156">
        <f t="shared" ref="BH1115:BH1126" si="365">IF(N1115="zníž. prenesená",J1115,0)</f>
        <v>0</v>
      </c>
      <c r="BI1115" s="156">
        <f t="shared" ref="BI1115:BI1126" si="366">IF(N1115="nulová",J1115,0)</f>
        <v>0</v>
      </c>
      <c r="BJ1115" s="16" t="s">
        <v>88</v>
      </c>
      <c r="BK1115" s="156">
        <f t="shared" ref="BK1115:BK1126" si="367">ROUND(I1115*H1115,2)</f>
        <v>0</v>
      </c>
      <c r="BL1115" s="16" t="s">
        <v>396</v>
      </c>
      <c r="BM1115" s="155" t="s">
        <v>12784</v>
      </c>
    </row>
    <row r="1116" spans="2:65" s="1" customFormat="1" ht="24.15" customHeight="1">
      <c r="B1116" s="142"/>
      <c r="C1116" s="179" t="s">
        <v>5251</v>
      </c>
      <c r="D1116" s="179" t="s">
        <v>454</v>
      </c>
      <c r="E1116" s="180" t="s">
        <v>12785</v>
      </c>
      <c r="F1116" s="181" t="s">
        <v>12786</v>
      </c>
      <c r="G1116" s="182" t="s">
        <v>467</v>
      </c>
      <c r="H1116" s="183">
        <v>1</v>
      </c>
      <c r="I1116" s="184"/>
      <c r="J1116" s="185">
        <f t="shared" si="358"/>
        <v>0</v>
      </c>
      <c r="K1116" s="186"/>
      <c r="L1116" s="187"/>
      <c r="M1116" s="188" t="s">
        <v>1</v>
      </c>
      <c r="N1116" s="189" t="s">
        <v>42</v>
      </c>
      <c r="P1116" s="153">
        <f t="shared" si="359"/>
        <v>0</v>
      </c>
      <c r="Q1116" s="153">
        <v>0</v>
      </c>
      <c r="R1116" s="153">
        <f t="shared" si="360"/>
        <v>0</v>
      </c>
      <c r="S1116" s="153">
        <v>0</v>
      </c>
      <c r="T1116" s="154">
        <f t="shared" si="361"/>
        <v>0</v>
      </c>
      <c r="AR1116" s="155" t="s">
        <v>481</v>
      </c>
      <c r="AT1116" s="155" t="s">
        <v>454</v>
      </c>
      <c r="AU1116" s="155" t="s">
        <v>88</v>
      </c>
      <c r="AY1116" s="16" t="s">
        <v>317</v>
      </c>
      <c r="BE1116" s="156">
        <f t="shared" si="362"/>
        <v>0</v>
      </c>
      <c r="BF1116" s="156">
        <f t="shared" si="363"/>
        <v>0</v>
      </c>
      <c r="BG1116" s="156">
        <f t="shared" si="364"/>
        <v>0</v>
      </c>
      <c r="BH1116" s="156">
        <f t="shared" si="365"/>
        <v>0</v>
      </c>
      <c r="BI1116" s="156">
        <f t="shared" si="366"/>
        <v>0</v>
      </c>
      <c r="BJ1116" s="16" t="s">
        <v>88</v>
      </c>
      <c r="BK1116" s="156">
        <f t="shared" si="367"/>
        <v>0</v>
      </c>
      <c r="BL1116" s="16" t="s">
        <v>396</v>
      </c>
      <c r="BM1116" s="155" t="s">
        <v>12787</v>
      </c>
    </row>
    <row r="1117" spans="2:65" s="1" customFormat="1" ht="24.15" customHeight="1">
      <c r="B1117" s="142"/>
      <c r="C1117" s="179" t="s">
        <v>5255</v>
      </c>
      <c r="D1117" s="179" t="s">
        <v>454</v>
      </c>
      <c r="E1117" s="180" t="s">
        <v>12788</v>
      </c>
      <c r="F1117" s="181" t="s">
        <v>12789</v>
      </c>
      <c r="G1117" s="182" t="s">
        <v>467</v>
      </c>
      <c r="H1117" s="183">
        <v>1</v>
      </c>
      <c r="I1117" s="184"/>
      <c r="J1117" s="185">
        <f t="shared" si="358"/>
        <v>0</v>
      </c>
      <c r="K1117" s="186"/>
      <c r="L1117" s="187"/>
      <c r="M1117" s="188" t="s">
        <v>1</v>
      </c>
      <c r="N1117" s="189" t="s">
        <v>42</v>
      </c>
      <c r="P1117" s="153">
        <f t="shared" si="359"/>
        <v>0</v>
      </c>
      <c r="Q1117" s="153">
        <v>0</v>
      </c>
      <c r="R1117" s="153">
        <f t="shared" si="360"/>
        <v>0</v>
      </c>
      <c r="S1117" s="153">
        <v>0</v>
      </c>
      <c r="T1117" s="154">
        <f t="shared" si="361"/>
        <v>0</v>
      </c>
      <c r="AR1117" s="155" t="s">
        <v>481</v>
      </c>
      <c r="AT1117" s="155" t="s">
        <v>454</v>
      </c>
      <c r="AU1117" s="155" t="s">
        <v>88</v>
      </c>
      <c r="AY1117" s="16" t="s">
        <v>317</v>
      </c>
      <c r="BE1117" s="156">
        <f t="shared" si="362"/>
        <v>0</v>
      </c>
      <c r="BF1117" s="156">
        <f t="shared" si="363"/>
        <v>0</v>
      </c>
      <c r="BG1117" s="156">
        <f t="shared" si="364"/>
        <v>0</v>
      </c>
      <c r="BH1117" s="156">
        <f t="shared" si="365"/>
        <v>0</v>
      </c>
      <c r="BI1117" s="156">
        <f t="shared" si="366"/>
        <v>0</v>
      </c>
      <c r="BJ1117" s="16" t="s">
        <v>88</v>
      </c>
      <c r="BK1117" s="156">
        <f t="shared" si="367"/>
        <v>0</v>
      </c>
      <c r="BL1117" s="16" t="s">
        <v>396</v>
      </c>
      <c r="BM1117" s="155" t="s">
        <v>12790</v>
      </c>
    </row>
    <row r="1118" spans="2:65" s="1" customFormat="1" ht="24.15" customHeight="1">
      <c r="B1118" s="142"/>
      <c r="C1118" s="179" t="s">
        <v>5259</v>
      </c>
      <c r="D1118" s="179" t="s">
        <v>454</v>
      </c>
      <c r="E1118" s="180" t="s">
        <v>12791</v>
      </c>
      <c r="F1118" s="181" t="s">
        <v>12792</v>
      </c>
      <c r="G1118" s="182" t="s">
        <v>467</v>
      </c>
      <c r="H1118" s="183">
        <v>1</v>
      </c>
      <c r="I1118" s="184"/>
      <c r="J1118" s="185">
        <f t="shared" si="358"/>
        <v>0</v>
      </c>
      <c r="K1118" s="186"/>
      <c r="L1118" s="187"/>
      <c r="M1118" s="188" t="s">
        <v>1</v>
      </c>
      <c r="N1118" s="189" t="s">
        <v>42</v>
      </c>
      <c r="P1118" s="153">
        <f t="shared" si="359"/>
        <v>0</v>
      </c>
      <c r="Q1118" s="153">
        <v>0</v>
      </c>
      <c r="R1118" s="153">
        <f t="shared" si="360"/>
        <v>0</v>
      </c>
      <c r="S1118" s="153">
        <v>0</v>
      </c>
      <c r="T1118" s="154">
        <f t="shared" si="361"/>
        <v>0</v>
      </c>
      <c r="AR1118" s="155" t="s">
        <v>481</v>
      </c>
      <c r="AT1118" s="155" t="s">
        <v>454</v>
      </c>
      <c r="AU1118" s="155" t="s">
        <v>88</v>
      </c>
      <c r="AY1118" s="16" t="s">
        <v>317</v>
      </c>
      <c r="BE1118" s="156">
        <f t="shared" si="362"/>
        <v>0</v>
      </c>
      <c r="BF1118" s="156">
        <f t="shared" si="363"/>
        <v>0</v>
      </c>
      <c r="BG1118" s="156">
        <f t="shared" si="364"/>
        <v>0</v>
      </c>
      <c r="BH1118" s="156">
        <f t="shared" si="365"/>
        <v>0</v>
      </c>
      <c r="BI1118" s="156">
        <f t="shared" si="366"/>
        <v>0</v>
      </c>
      <c r="BJ1118" s="16" t="s">
        <v>88</v>
      </c>
      <c r="BK1118" s="156">
        <f t="shared" si="367"/>
        <v>0</v>
      </c>
      <c r="BL1118" s="16" t="s">
        <v>396</v>
      </c>
      <c r="BM1118" s="155" t="s">
        <v>12793</v>
      </c>
    </row>
    <row r="1119" spans="2:65" s="1" customFormat="1" ht="16.5" customHeight="1">
      <c r="B1119" s="142"/>
      <c r="C1119" s="179" t="s">
        <v>4782</v>
      </c>
      <c r="D1119" s="179" t="s">
        <v>454</v>
      </c>
      <c r="E1119" s="180" t="s">
        <v>12794</v>
      </c>
      <c r="F1119" s="181" t="s">
        <v>12683</v>
      </c>
      <c r="G1119" s="182" t="s">
        <v>467</v>
      </c>
      <c r="H1119" s="183">
        <v>1</v>
      </c>
      <c r="I1119" s="184"/>
      <c r="J1119" s="185">
        <f t="shared" si="358"/>
        <v>0</v>
      </c>
      <c r="K1119" s="186"/>
      <c r="L1119" s="187"/>
      <c r="M1119" s="188" t="s">
        <v>1</v>
      </c>
      <c r="N1119" s="189" t="s">
        <v>42</v>
      </c>
      <c r="P1119" s="153">
        <f t="shared" si="359"/>
        <v>0</v>
      </c>
      <c r="Q1119" s="153">
        <v>0</v>
      </c>
      <c r="R1119" s="153">
        <f t="shared" si="360"/>
        <v>0</v>
      </c>
      <c r="S1119" s="153">
        <v>0</v>
      </c>
      <c r="T1119" s="154">
        <f t="shared" si="361"/>
        <v>0</v>
      </c>
      <c r="AR1119" s="155" t="s">
        <v>481</v>
      </c>
      <c r="AT1119" s="155" t="s">
        <v>454</v>
      </c>
      <c r="AU1119" s="155" t="s">
        <v>88</v>
      </c>
      <c r="AY1119" s="16" t="s">
        <v>317</v>
      </c>
      <c r="BE1119" s="156">
        <f t="shared" si="362"/>
        <v>0</v>
      </c>
      <c r="BF1119" s="156">
        <f t="shared" si="363"/>
        <v>0</v>
      </c>
      <c r="BG1119" s="156">
        <f t="shared" si="364"/>
        <v>0</v>
      </c>
      <c r="BH1119" s="156">
        <f t="shared" si="365"/>
        <v>0</v>
      </c>
      <c r="BI1119" s="156">
        <f t="shared" si="366"/>
        <v>0</v>
      </c>
      <c r="BJ1119" s="16" t="s">
        <v>88</v>
      </c>
      <c r="BK1119" s="156">
        <f t="shared" si="367"/>
        <v>0</v>
      </c>
      <c r="BL1119" s="16" t="s">
        <v>396</v>
      </c>
      <c r="BM1119" s="155" t="s">
        <v>12795</v>
      </c>
    </row>
    <row r="1120" spans="2:65" s="1" customFormat="1" ht="21.75" customHeight="1">
      <c r="B1120" s="142"/>
      <c r="C1120" s="179" t="s">
        <v>4786</v>
      </c>
      <c r="D1120" s="179" t="s">
        <v>454</v>
      </c>
      <c r="E1120" s="180" t="s">
        <v>12685</v>
      </c>
      <c r="F1120" s="181" t="s">
        <v>12686</v>
      </c>
      <c r="G1120" s="182" t="s">
        <v>10668</v>
      </c>
      <c r="H1120" s="183">
        <v>48</v>
      </c>
      <c r="I1120" s="184"/>
      <c r="J1120" s="185">
        <f t="shared" si="358"/>
        <v>0</v>
      </c>
      <c r="K1120" s="186"/>
      <c r="L1120" s="187"/>
      <c r="M1120" s="188" t="s">
        <v>1</v>
      </c>
      <c r="N1120" s="189" t="s">
        <v>42</v>
      </c>
      <c r="P1120" s="153">
        <f t="shared" si="359"/>
        <v>0</v>
      </c>
      <c r="Q1120" s="153">
        <v>0</v>
      </c>
      <c r="R1120" s="153">
        <f t="shared" si="360"/>
        <v>0</v>
      </c>
      <c r="S1120" s="153">
        <v>0</v>
      </c>
      <c r="T1120" s="154">
        <f t="shared" si="361"/>
        <v>0</v>
      </c>
      <c r="AR1120" s="155" t="s">
        <v>481</v>
      </c>
      <c r="AT1120" s="155" t="s">
        <v>454</v>
      </c>
      <c r="AU1120" s="155" t="s">
        <v>88</v>
      </c>
      <c r="AY1120" s="16" t="s">
        <v>317</v>
      </c>
      <c r="BE1120" s="156">
        <f t="shared" si="362"/>
        <v>0</v>
      </c>
      <c r="BF1120" s="156">
        <f t="shared" si="363"/>
        <v>0</v>
      </c>
      <c r="BG1120" s="156">
        <f t="shared" si="364"/>
        <v>0</v>
      </c>
      <c r="BH1120" s="156">
        <f t="shared" si="365"/>
        <v>0</v>
      </c>
      <c r="BI1120" s="156">
        <f t="shared" si="366"/>
        <v>0</v>
      </c>
      <c r="BJ1120" s="16" t="s">
        <v>88</v>
      </c>
      <c r="BK1120" s="156">
        <f t="shared" si="367"/>
        <v>0</v>
      </c>
      <c r="BL1120" s="16" t="s">
        <v>396</v>
      </c>
      <c r="BM1120" s="155" t="s">
        <v>12796</v>
      </c>
    </row>
    <row r="1121" spans="2:65" s="1" customFormat="1" ht="21.75" customHeight="1">
      <c r="B1121" s="142"/>
      <c r="C1121" s="179" t="s">
        <v>4790</v>
      </c>
      <c r="D1121" s="179" t="s">
        <v>454</v>
      </c>
      <c r="E1121" s="180" t="s">
        <v>12688</v>
      </c>
      <c r="F1121" s="181" t="s">
        <v>12689</v>
      </c>
      <c r="G1121" s="182" t="s">
        <v>10668</v>
      </c>
      <c r="H1121" s="183">
        <v>48</v>
      </c>
      <c r="I1121" s="184"/>
      <c r="J1121" s="185">
        <f t="shared" si="358"/>
        <v>0</v>
      </c>
      <c r="K1121" s="186"/>
      <c r="L1121" s="187"/>
      <c r="M1121" s="188" t="s">
        <v>1</v>
      </c>
      <c r="N1121" s="189" t="s">
        <v>42</v>
      </c>
      <c r="P1121" s="153">
        <f t="shared" si="359"/>
        <v>0</v>
      </c>
      <c r="Q1121" s="153">
        <v>0</v>
      </c>
      <c r="R1121" s="153">
        <f t="shared" si="360"/>
        <v>0</v>
      </c>
      <c r="S1121" s="153">
        <v>0</v>
      </c>
      <c r="T1121" s="154">
        <f t="shared" si="361"/>
        <v>0</v>
      </c>
      <c r="AR1121" s="155" t="s">
        <v>481</v>
      </c>
      <c r="AT1121" s="155" t="s">
        <v>454</v>
      </c>
      <c r="AU1121" s="155" t="s">
        <v>88</v>
      </c>
      <c r="AY1121" s="16" t="s">
        <v>317</v>
      </c>
      <c r="BE1121" s="156">
        <f t="shared" si="362"/>
        <v>0</v>
      </c>
      <c r="BF1121" s="156">
        <f t="shared" si="363"/>
        <v>0</v>
      </c>
      <c r="BG1121" s="156">
        <f t="shared" si="364"/>
        <v>0</v>
      </c>
      <c r="BH1121" s="156">
        <f t="shared" si="365"/>
        <v>0</v>
      </c>
      <c r="BI1121" s="156">
        <f t="shared" si="366"/>
        <v>0</v>
      </c>
      <c r="BJ1121" s="16" t="s">
        <v>88</v>
      </c>
      <c r="BK1121" s="156">
        <f t="shared" si="367"/>
        <v>0</v>
      </c>
      <c r="BL1121" s="16" t="s">
        <v>396</v>
      </c>
      <c r="BM1121" s="155" t="s">
        <v>12797</v>
      </c>
    </row>
    <row r="1122" spans="2:65" s="1" customFormat="1" ht="16.5" customHeight="1">
      <c r="B1122" s="142"/>
      <c r="C1122" s="143" t="s">
        <v>4794</v>
      </c>
      <c r="D1122" s="143" t="s">
        <v>319</v>
      </c>
      <c r="E1122" s="144" t="s">
        <v>12691</v>
      </c>
      <c r="F1122" s="145" t="s">
        <v>12692</v>
      </c>
      <c r="G1122" s="146" t="s">
        <v>10668</v>
      </c>
      <c r="H1122" s="147">
        <v>48</v>
      </c>
      <c r="I1122" s="148"/>
      <c r="J1122" s="149">
        <f t="shared" si="358"/>
        <v>0</v>
      </c>
      <c r="K1122" s="150"/>
      <c r="L1122" s="31"/>
      <c r="M1122" s="151" t="s">
        <v>1</v>
      </c>
      <c r="N1122" s="152" t="s">
        <v>42</v>
      </c>
      <c r="P1122" s="153">
        <f t="shared" si="359"/>
        <v>0</v>
      </c>
      <c r="Q1122" s="153">
        <v>0</v>
      </c>
      <c r="R1122" s="153">
        <f t="shared" si="360"/>
        <v>0</v>
      </c>
      <c r="S1122" s="153">
        <v>0</v>
      </c>
      <c r="T1122" s="154">
        <f t="shared" si="361"/>
        <v>0</v>
      </c>
      <c r="AR1122" s="155" t="s">
        <v>396</v>
      </c>
      <c r="AT1122" s="155" t="s">
        <v>319</v>
      </c>
      <c r="AU1122" s="155" t="s">
        <v>88</v>
      </c>
      <c r="AY1122" s="16" t="s">
        <v>317</v>
      </c>
      <c r="BE1122" s="156">
        <f t="shared" si="362"/>
        <v>0</v>
      </c>
      <c r="BF1122" s="156">
        <f t="shared" si="363"/>
        <v>0</v>
      </c>
      <c r="BG1122" s="156">
        <f t="shared" si="364"/>
        <v>0</v>
      </c>
      <c r="BH1122" s="156">
        <f t="shared" si="365"/>
        <v>0</v>
      </c>
      <c r="BI1122" s="156">
        <f t="shared" si="366"/>
        <v>0</v>
      </c>
      <c r="BJ1122" s="16" t="s">
        <v>88</v>
      </c>
      <c r="BK1122" s="156">
        <f t="shared" si="367"/>
        <v>0</v>
      </c>
      <c r="BL1122" s="16" t="s">
        <v>396</v>
      </c>
      <c r="BM1122" s="155" t="s">
        <v>12798</v>
      </c>
    </row>
    <row r="1123" spans="2:65" s="1" customFormat="1" ht="16.5" customHeight="1">
      <c r="B1123" s="142"/>
      <c r="C1123" s="143" t="s">
        <v>4798</v>
      </c>
      <c r="D1123" s="143" t="s">
        <v>319</v>
      </c>
      <c r="E1123" s="144" t="s">
        <v>12694</v>
      </c>
      <c r="F1123" s="145" t="s">
        <v>12695</v>
      </c>
      <c r="G1123" s="146" t="s">
        <v>10668</v>
      </c>
      <c r="H1123" s="147">
        <v>48</v>
      </c>
      <c r="I1123" s="148"/>
      <c r="J1123" s="149">
        <f t="shared" si="358"/>
        <v>0</v>
      </c>
      <c r="K1123" s="150"/>
      <c r="L1123" s="31"/>
      <c r="M1123" s="151" t="s">
        <v>1</v>
      </c>
      <c r="N1123" s="152" t="s">
        <v>42</v>
      </c>
      <c r="P1123" s="153">
        <f t="shared" si="359"/>
        <v>0</v>
      </c>
      <c r="Q1123" s="153">
        <v>0</v>
      </c>
      <c r="R1123" s="153">
        <f t="shared" si="360"/>
        <v>0</v>
      </c>
      <c r="S1123" s="153">
        <v>0</v>
      </c>
      <c r="T1123" s="154">
        <f t="shared" si="361"/>
        <v>0</v>
      </c>
      <c r="AR1123" s="155" t="s">
        <v>396</v>
      </c>
      <c r="AT1123" s="155" t="s">
        <v>319</v>
      </c>
      <c r="AU1123" s="155" t="s">
        <v>88</v>
      </c>
      <c r="AY1123" s="16" t="s">
        <v>317</v>
      </c>
      <c r="BE1123" s="156">
        <f t="shared" si="362"/>
        <v>0</v>
      </c>
      <c r="BF1123" s="156">
        <f t="shared" si="363"/>
        <v>0</v>
      </c>
      <c r="BG1123" s="156">
        <f t="shared" si="364"/>
        <v>0</v>
      </c>
      <c r="BH1123" s="156">
        <f t="shared" si="365"/>
        <v>0</v>
      </c>
      <c r="BI1123" s="156">
        <f t="shared" si="366"/>
        <v>0</v>
      </c>
      <c r="BJ1123" s="16" t="s">
        <v>88</v>
      </c>
      <c r="BK1123" s="156">
        <f t="shared" si="367"/>
        <v>0</v>
      </c>
      <c r="BL1123" s="16" t="s">
        <v>396</v>
      </c>
      <c r="BM1123" s="155" t="s">
        <v>12799</v>
      </c>
    </row>
    <row r="1124" spans="2:65" s="1" customFormat="1" ht="16.5" customHeight="1">
      <c r="B1124" s="142"/>
      <c r="C1124" s="179" t="s">
        <v>4802</v>
      </c>
      <c r="D1124" s="179" t="s">
        <v>454</v>
      </c>
      <c r="E1124" s="180" t="s">
        <v>12697</v>
      </c>
      <c r="F1124" s="181" t="s">
        <v>12698</v>
      </c>
      <c r="G1124" s="182" t="s">
        <v>10668</v>
      </c>
      <c r="H1124" s="183">
        <v>50</v>
      </c>
      <c r="I1124" s="184"/>
      <c r="J1124" s="185">
        <f t="shared" si="358"/>
        <v>0</v>
      </c>
      <c r="K1124" s="186"/>
      <c r="L1124" s="187"/>
      <c r="M1124" s="188" t="s">
        <v>1</v>
      </c>
      <c r="N1124" s="189" t="s">
        <v>42</v>
      </c>
      <c r="P1124" s="153">
        <f t="shared" si="359"/>
        <v>0</v>
      </c>
      <c r="Q1124" s="153">
        <v>0</v>
      </c>
      <c r="R1124" s="153">
        <f t="shared" si="360"/>
        <v>0</v>
      </c>
      <c r="S1124" s="153">
        <v>0</v>
      </c>
      <c r="T1124" s="154">
        <f t="shared" si="361"/>
        <v>0</v>
      </c>
      <c r="AR1124" s="155" t="s">
        <v>481</v>
      </c>
      <c r="AT1124" s="155" t="s">
        <v>454</v>
      </c>
      <c r="AU1124" s="155" t="s">
        <v>88</v>
      </c>
      <c r="AY1124" s="16" t="s">
        <v>317</v>
      </c>
      <c r="BE1124" s="156">
        <f t="shared" si="362"/>
        <v>0</v>
      </c>
      <c r="BF1124" s="156">
        <f t="shared" si="363"/>
        <v>0</v>
      </c>
      <c r="BG1124" s="156">
        <f t="shared" si="364"/>
        <v>0</v>
      </c>
      <c r="BH1124" s="156">
        <f t="shared" si="365"/>
        <v>0</v>
      </c>
      <c r="BI1124" s="156">
        <f t="shared" si="366"/>
        <v>0</v>
      </c>
      <c r="BJ1124" s="16" t="s">
        <v>88</v>
      </c>
      <c r="BK1124" s="156">
        <f t="shared" si="367"/>
        <v>0</v>
      </c>
      <c r="BL1124" s="16" t="s">
        <v>396</v>
      </c>
      <c r="BM1124" s="155" t="s">
        <v>12800</v>
      </c>
    </row>
    <row r="1125" spans="2:65" s="1" customFormat="1" ht="16.5" customHeight="1">
      <c r="B1125" s="142"/>
      <c r="C1125" s="179" t="s">
        <v>4806</v>
      </c>
      <c r="D1125" s="179" t="s">
        <v>454</v>
      </c>
      <c r="E1125" s="180" t="s">
        <v>12801</v>
      </c>
      <c r="F1125" s="181" t="s">
        <v>12802</v>
      </c>
      <c r="G1125" s="182" t="s">
        <v>1107</v>
      </c>
      <c r="H1125" s="183">
        <v>2</v>
      </c>
      <c r="I1125" s="184"/>
      <c r="J1125" s="185">
        <f t="shared" si="358"/>
        <v>0</v>
      </c>
      <c r="K1125" s="186"/>
      <c r="L1125" s="187"/>
      <c r="M1125" s="188" t="s">
        <v>1</v>
      </c>
      <c r="N1125" s="189" t="s">
        <v>42</v>
      </c>
      <c r="P1125" s="153">
        <f t="shared" si="359"/>
        <v>0</v>
      </c>
      <c r="Q1125" s="153">
        <v>0</v>
      </c>
      <c r="R1125" s="153">
        <f t="shared" si="360"/>
        <v>0</v>
      </c>
      <c r="S1125" s="153">
        <v>0</v>
      </c>
      <c r="T1125" s="154">
        <f t="shared" si="361"/>
        <v>0</v>
      </c>
      <c r="AR1125" s="155" t="s">
        <v>481</v>
      </c>
      <c r="AT1125" s="155" t="s">
        <v>454</v>
      </c>
      <c r="AU1125" s="155" t="s">
        <v>88</v>
      </c>
      <c r="AY1125" s="16" t="s">
        <v>317</v>
      </c>
      <c r="BE1125" s="156">
        <f t="shared" si="362"/>
        <v>0</v>
      </c>
      <c r="BF1125" s="156">
        <f t="shared" si="363"/>
        <v>0</v>
      </c>
      <c r="BG1125" s="156">
        <f t="shared" si="364"/>
        <v>0</v>
      </c>
      <c r="BH1125" s="156">
        <f t="shared" si="365"/>
        <v>0</v>
      </c>
      <c r="BI1125" s="156">
        <f t="shared" si="366"/>
        <v>0</v>
      </c>
      <c r="BJ1125" s="16" t="s">
        <v>88</v>
      </c>
      <c r="BK1125" s="156">
        <f t="shared" si="367"/>
        <v>0</v>
      </c>
      <c r="BL1125" s="16" t="s">
        <v>396</v>
      </c>
      <c r="BM1125" s="155" t="s">
        <v>12803</v>
      </c>
    </row>
    <row r="1126" spans="2:65" s="1" customFormat="1" ht="16.5" customHeight="1">
      <c r="B1126" s="142"/>
      <c r="C1126" s="143" t="s">
        <v>4810</v>
      </c>
      <c r="D1126" s="143" t="s">
        <v>319</v>
      </c>
      <c r="E1126" s="144" t="s">
        <v>12804</v>
      </c>
      <c r="F1126" s="145" t="s">
        <v>12805</v>
      </c>
      <c r="G1126" s="146" t="s">
        <v>7005</v>
      </c>
      <c r="H1126" s="147">
        <v>1</v>
      </c>
      <c r="I1126" s="148"/>
      <c r="J1126" s="149">
        <f t="shared" si="358"/>
        <v>0</v>
      </c>
      <c r="K1126" s="150"/>
      <c r="L1126" s="31"/>
      <c r="M1126" s="151" t="s">
        <v>1</v>
      </c>
      <c r="N1126" s="152" t="s">
        <v>42</v>
      </c>
      <c r="P1126" s="153">
        <f t="shared" si="359"/>
        <v>0</v>
      </c>
      <c r="Q1126" s="153">
        <v>0</v>
      </c>
      <c r="R1126" s="153">
        <f t="shared" si="360"/>
        <v>0</v>
      </c>
      <c r="S1126" s="153">
        <v>0</v>
      </c>
      <c r="T1126" s="154">
        <f t="shared" si="361"/>
        <v>0</v>
      </c>
      <c r="AR1126" s="155" t="s">
        <v>396</v>
      </c>
      <c r="AT1126" s="155" t="s">
        <v>319</v>
      </c>
      <c r="AU1126" s="155" t="s">
        <v>88</v>
      </c>
      <c r="AY1126" s="16" t="s">
        <v>317</v>
      </c>
      <c r="BE1126" s="156">
        <f t="shared" si="362"/>
        <v>0</v>
      </c>
      <c r="BF1126" s="156">
        <f t="shared" si="363"/>
        <v>0</v>
      </c>
      <c r="BG1126" s="156">
        <f t="shared" si="364"/>
        <v>0</v>
      </c>
      <c r="BH1126" s="156">
        <f t="shared" si="365"/>
        <v>0</v>
      </c>
      <c r="BI1126" s="156">
        <f t="shared" si="366"/>
        <v>0</v>
      </c>
      <c r="BJ1126" s="16" t="s">
        <v>88</v>
      </c>
      <c r="BK1126" s="156">
        <f t="shared" si="367"/>
        <v>0</v>
      </c>
      <c r="BL1126" s="16" t="s">
        <v>396</v>
      </c>
      <c r="BM1126" s="155" t="s">
        <v>12806</v>
      </c>
    </row>
    <row r="1127" spans="2:65" s="11" customFormat="1" ht="22.75" customHeight="1">
      <c r="B1127" s="130"/>
      <c r="D1127" s="131" t="s">
        <v>75</v>
      </c>
      <c r="E1127" s="140" t="s">
        <v>12807</v>
      </c>
      <c r="F1127" s="140" t="s">
        <v>12808</v>
      </c>
      <c r="I1127" s="133"/>
      <c r="J1127" s="141">
        <f>BK1127</f>
        <v>0</v>
      </c>
      <c r="L1127" s="130"/>
      <c r="M1127" s="135"/>
      <c r="P1127" s="136">
        <f>SUM(P1128:P1140)</f>
        <v>0</v>
      </c>
      <c r="R1127" s="136">
        <f>SUM(R1128:R1140)</f>
        <v>0</v>
      </c>
      <c r="T1127" s="137">
        <f>SUM(T1128:T1140)</f>
        <v>0</v>
      </c>
      <c r="AR1127" s="131" t="s">
        <v>83</v>
      </c>
      <c r="AT1127" s="138" t="s">
        <v>75</v>
      </c>
      <c r="AU1127" s="138" t="s">
        <v>83</v>
      </c>
      <c r="AY1127" s="131" t="s">
        <v>317</v>
      </c>
      <c r="BK1127" s="139">
        <f>SUM(BK1128:BK1140)</f>
        <v>0</v>
      </c>
    </row>
    <row r="1128" spans="2:65" s="1" customFormat="1" ht="24.15" customHeight="1">
      <c r="B1128" s="142"/>
      <c r="C1128" s="179" t="s">
        <v>4814</v>
      </c>
      <c r="D1128" s="179" t="s">
        <v>454</v>
      </c>
      <c r="E1128" s="180" t="s">
        <v>12809</v>
      </c>
      <c r="F1128" s="181" t="s">
        <v>12810</v>
      </c>
      <c r="G1128" s="182" t="s">
        <v>467</v>
      </c>
      <c r="H1128" s="183">
        <v>1</v>
      </c>
      <c r="I1128" s="184"/>
      <c r="J1128" s="185">
        <f t="shared" ref="J1128:J1140" si="368">ROUND(I1128*H1128,2)</f>
        <v>0</v>
      </c>
      <c r="K1128" s="186"/>
      <c r="L1128" s="187"/>
      <c r="M1128" s="188" t="s">
        <v>1</v>
      </c>
      <c r="N1128" s="189" t="s">
        <v>42</v>
      </c>
      <c r="P1128" s="153">
        <f t="shared" ref="P1128:P1140" si="369">O1128*H1128</f>
        <v>0</v>
      </c>
      <c r="Q1128" s="153">
        <v>0</v>
      </c>
      <c r="R1128" s="153">
        <f t="shared" ref="R1128:R1140" si="370">Q1128*H1128</f>
        <v>0</v>
      </c>
      <c r="S1128" s="153">
        <v>0</v>
      </c>
      <c r="T1128" s="154">
        <f t="shared" ref="T1128:T1140" si="371">S1128*H1128</f>
        <v>0</v>
      </c>
      <c r="AR1128" s="155" t="s">
        <v>481</v>
      </c>
      <c r="AT1128" s="155" t="s">
        <v>454</v>
      </c>
      <c r="AU1128" s="155" t="s">
        <v>88</v>
      </c>
      <c r="AY1128" s="16" t="s">
        <v>317</v>
      </c>
      <c r="BE1128" s="156">
        <f t="shared" ref="BE1128:BE1140" si="372">IF(N1128="základná",J1128,0)</f>
        <v>0</v>
      </c>
      <c r="BF1128" s="156">
        <f t="shared" ref="BF1128:BF1140" si="373">IF(N1128="znížená",J1128,0)</f>
        <v>0</v>
      </c>
      <c r="BG1128" s="156">
        <f t="shared" ref="BG1128:BG1140" si="374">IF(N1128="zákl. prenesená",J1128,0)</f>
        <v>0</v>
      </c>
      <c r="BH1128" s="156">
        <f t="shared" ref="BH1128:BH1140" si="375">IF(N1128="zníž. prenesená",J1128,0)</f>
        <v>0</v>
      </c>
      <c r="BI1128" s="156">
        <f t="shared" ref="BI1128:BI1140" si="376">IF(N1128="nulová",J1128,0)</f>
        <v>0</v>
      </c>
      <c r="BJ1128" s="16" t="s">
        <v>88</v>
      </c>
      <c r="BK1128" s="156">
        <f t="shared" ref="BK1128:BK1140" si="377">ROUND(I1128*H1128,2)</f>
        <v>0</v>
      </c>
      <c r="BL1128" s="16" t="s">
        <v>396</v>
      </c>
      <c r="BM1128" s="155" t="s">
        <v>12811</v>
      </c>
    </row>
    <row r="1129" spans="2:65" s="1" customFormat="1" ht="24.15" customHeight="1">
      <c r="B1129" s="142"/>
      <c r="C1129" s="179" t="s">
        <v>4818</v>
      </c>
      <c r="D1129" s="179" t="s">
        <v>454</v>
      </c>
      <c r="E1129" s="180" t="s">
        <v>12812</v>
      </c>
      <c r="F1129" s="181" t="s">
        <v>12813</v>
      </c>
      <c r="G1129" s="182" t="s">
        <v>467</v>
      </c>
      <c r="H1129" s="183">
        <v>1</v>
      </c>
      <c r="I1129" s="184"/>
      <c r="J1129" s="185">
        <f t="shared" si="368"/>
        <v>0</v>
      </c>
      <c r="K1129" s="186"/>
      <c r="L1129" s="187"/>
      <c r="M1129" s="188" t="s">
        <v>1</v>
      </c>
      <c r="N1129" s="189" t="s">
        <v>42</v>
      </c>
      <c r="P1129" s="153">
        <f t="shared" si="369"/>
        <v>0</v>
      </c>
      <c r="Q1129" s="153">
        <v>0</v>
      </c>
      <c r="R1129" s="153">
        <f t="shared" si="370"/>
        <v>0</v>
      </c>
      <c r="S1129" s="153">
        <v>0</v>
      </c>
      <c r="T1129" s="154">
        <f t="shared" si="371"/>
        <v>0</v>
      </c>
      <c r="AR1129" s="155" t="s">
        <v>481</v>
      </c>
      <c r="AT1129" s="155" t="s">
        <v>454</v>
      </c>
      <c r="AU1129" s="155" t="s">
        <v>88</v>
      </c>
      <c r="AY1129" s="16" t="s">
        <v>317</v>
      </c>
      <c r="BE1129" s="156">
        <f t="shared" si="372"/>
        <v>0</v>
      </c>
      <c r="BF1129" s="156">
        <f t="shared" si="373"/>
        <v>0</v>
      </c>
      <c r="BG1129" s="156">
        <f t="shared" si="374"/>
        <v>0</v>
      </c>
      <c r="BH1129" s="156">
        <f t="shared" si="375"/>
        <v>0</v>
      </c>
      <c r="BI1129" s="156">
        <f t="shared" si="376"/>
        <v>0</v>
      </c>
      <c r="BJ1129" s="16" t="s">
        <v>88</v>
      </c>
      <c r="BK1129" s="156">
        <f t="shared" si="377"/>
        <v>0</v>
      </c>
      <c r="BL1129" s="16" t="s">
        <v>396</v>
      </c>
      <c r="BM1129" s="155" t="s">
        <v>12814</v>
      </c>
    </row>
    <row r="1130" spans="2:65" s="1" customFormat="1" ht="24.15" customHeight="1">
      <c r="B1130" s="142"/>
      <c r="C1130" s="179" t="s">
        <v>4822</v>
      </c>
      <c r="D1130" s="179" t="s">
        <v>454</v>
      </c>
      <c r="E1130" s="180" t="s">
        <v>12815</v>
      </c>
      <c r="F1130" s="181" t="s">
        <v>12816</v>
      </c>
      <c r="G1130" s="182" t="s">
        <v>467</v>
      </c>
      <c r="H1130" s="183">
        <v>1</v>
      </c>
      <c r="I1130" s="184"/>
      <c r="J1130" s="185">
        <f t="shared" si="368"/>
        <v>0</v>
      </c>
      <c r="K1130" s="186"/>
      <c r="L1130" s="187"/>
      <c r="M1130" s="188" t="s">
        <v>1</v>
      </c>
      <c r="N1130" s="189" t="s">
        <v>42</v>
      </c>
      <c r="P1130" s="153">
        <f t="shared" si="369"/>
        <v>0</v>
      </c>
      <c r="Q1130" s="153">
        <v>0</v>
      </c>
      <c r="R1130" s="153">
        <f t="shared" si="370"/>
        <v>0</v>
      </c>
      <c r="S1130" s="153">
        <v>0</v>
      </c>
      <c r="T1130" s="154">
        <f t="shared" si="371"/>
        <v>0</v>
      </c>
      <c r="AR1130" s="155" t="s">
        <v>481</v>
      </c>
      <c r="AT1130" s="155" t="s">
        <v>454</v>
      </c>
      <c r="AU1130" s="155" t="s">
        <v>88</v>
      </c>
      <c r="AY1130" s="16" t="s">
        <v>317</v>
      </c>
      <c r="BE1130" s="156">
        <f t="shared" si="372"/>
        <v>0</v>
      </c>
      <c r="BF1130" s="156">
        <f t="shared" si="373"/>
        <v>0</v>
      </c>
      <c r="BG1130" s="156">
        <f t="shared" si="374"/>
        <v>0</v>
      </c>
      <c r="BH1130" s="156">
        <f t="shared" si="375"/>
        <v>0</v>
      </c>
      <c r="BI1130" s="156">
        <f t="shared" si="376"/>
        <v>0</v>
      </c>
      <c r="BJ1130" s="16" t="s">
        <v>88</v>
      </c>
      <c r="BK1130" s="156">
        <f t="shared" si="377"/>
        <v>0</v>
      </c>
      <c r="BL1130" s="16" t="s">
        <v>396</v>
      </c>
      <c r="BM1130" s="155" t="s">
        <v>12817</v>
      </c>
    </row>
    <row r="1131" spans="2:65" s="1" customFormat="1" ht="24.15" customHeight="1">
      <c r="B1131" s="142"/>
      <c r="C1131" s="179" t="s">
        <v>4826</v>
      </c>
      <c r="D1131" s="179" t="s">
        <v>454</v>
      </c>
      <c r="E1131" s="180" t="s">
        <v>12788</v>
      </c>
      <c r="F1131" s="181" t="s">
        <v>12789</v>
      </c>
      <c r="G1131" s="182" t="s">
        <v>467</v>
      </c>
      <c r="H1131" s="183">
        <v>1</v>
      </c>
      <c r="I1131" s="184"/>
      <c r="J1131" s="185">
        <f t="shared" si="368"/>
        <v>0</v>
      </c>
      <c r="K1131" s="186"/>
      <c r="L1131" s="187"/>
      <c r="M1131" s="188" t="s">
        <v>1</v>
      </c>
      <c r="N1131" s="189" t="s">
        <v>42</v>
      </c>
      <c r="P1131" s="153">
        <f t="shared" si="369"/>
        <v>0</v>
      </c>
      <c r="Q1131" s="153">
        <v>0</v>
      </c>
      <c r="R1131" s="153">
        <f t="shared" si="370"/>
        <v>0</v>
      </c>
      <c r="S1131" s="153">
        <v>0</v>
      </c>
      <c r="T1131" s="154">
        <f t="shared" si="371"/>
        <v>0</v>
      </c>
      <c r="AR1131" s="155" t="s">
        <v>481</v>
      </c>
      <c r="AT1131" s="155" t="s">
        <v>454</v>
      </c>
      <c r="AU1131" s="155" t="s">
        <v>88</v>
      </c>
      <c r="AY1131" s="16" t="s">
        <v>317</v>
      </c>
      <c r="BE1131" s="156">
        <f t="shared" si="372"/>
        <v>0</v>
      </c>
      <c r="BF1131" s="156">
        <f t="shared" si="373"/>
        <v>0</v>
      </c>
      <c r="BG1131" s="156">
        <f t="shared" si="374"/>
        <v>0</v>
      </c>
      <c r="BH1131" s="156">
        <f t="shared" si="375"/>
        <v>0</v>
      </c>
      <c r="BI1131" s="156">
        <f t="shared" si="376"/>
        <v>0</v>
      </c>
      <c r="BJ1131" s="16" t="s">
        <v>88</v>
      </c>
      <c r="BK1131" s="156">
        <f t="shared" si="377"/>
        <v>0</v>
      </c>
      <c r="BL1131" s="16" t="s">
        <v>396</v>
      </c>
      <c r="BM1131" s="155" t="s">
        <v>12818</v>
      </c>
    </row>
    <row r="1132" spans="2:65" s="1" customFormat="1" ht="24.15" customHeight="1">
      <c r="B1132" s="142"/>
      <c r="C1132" s="179" t="s">
        <v>4830</v>
      </c>
      <c r="D1132" s="179" t="s">
        <v>454</v>
      </c>
      <c r="E1132" s="180" t="s">
        <v>12791</v>
      </c>
      <c r="F1132" s="181" t="s">
        <v>12792</v>
      </c>
      <c r="G1132" s="182" t="s">
        <v>467</v>
      </c>
      <c r="H1132" s="183">
        <v>1</v>
      </c>
      <c r="I1132" s="184"/>
      <c r="J1132" s="185">
        <f t="shared" si="368"/>
        <v>0</v>
      </c>
      <c r="K1132" s="186"/>
      <c r="L1132" s="187"/>
      <c r="M1132" s="188" t="s">
        <v>1</v>
      </c>
      <c r="N1132" s="189" t="s">
        <v>42</v>
      </c>
      <c r="P1132" s="153">
        <f t="shared" si="369"/>
        <v>0</v>
      </c>
      <c r="Q1132" s="153">
        <v>0</v>
      </c>
      <c r="R1132" s="153">
        <f t="shared" si="370"/>
        <v>0</v>
      </c>
      <c r="S1132" s="153">
        <v>0</v>
      </c>
      <c r="T1132" s="154">
        <f t="shared" si="371"/>
        <v>0</v>
      </c>
      <c r="AR1132" s="155" t="s">
        <v>481</v>
      </c>
      <c r="AT1132" s="155" t="s">
        <v>454</v>
      </c>
      <c r="AU1132" s="155" t="s">
        <v>88</v>
      </c>
      <c r="AY1132" s="16" t="s">
        <v>317</v>
      </c>
      <c r="BE1132" s="156">
        <f t="shared" si="372"/>
        <v>0</v>
      </c>
      <c r="BF1132" s="156">
        <f t="shared" si="373"/>
        <v>0</v>
      </c>
      <c r="BG1132" s="156">
        <f t="shared" si="374"/>
        <v>0</v>
      </c>
      <c r="BH1132" s="156">
        <f t="shared" si="375"/>
        <v>0</v>
      </c>
      <c r="BI1132" s="156">
        <f t="shared" si="376"/>
        <v>0</v>
      </c>
      <c r="BJ1132" s="16" t="s">
        <v>88</v>
      </c>
      <c r="BK1132" s="156">
        <f t="shared" si="377"/>
        <v>0</v>
      </c>
      <c r="BL1132" s="16" t="s">
        <v>396</v>
      </c>
      <c r="BM1132" s="155" t="s">
        <v>12819</v>
      </c>
    </row>
    <row r="1133" spans="2:65" s="1" customFormat="1" ht="16.5" customHeight="1">
      <c r="B1133" s="142"/>
      <c r="C1133" s="179" t="s">
        <v>4834</v>
      </c>
      <c r="D1133" s="179" t="s">
        <v>454</v>
      </c>
      <c r="E1133" s="180" t="s">
        <v>12820</v>
      </c>
      <c r="F1133" s="181" t="s">
        <v>12683</v>
      </c>
      <c r="G1133" s="182" t="s">
        <v>467</v>
      </c>
      <c r="H1133" s="183">
        <v>1</v>
      </c>
      <c r="I1133" s="184"/>
      <c r="J1133" s="185">
        <f t="shared" si="368"/>
        <v>0</v>
      </c>
      <c r="K1133" s="186"/>
      <c r="L1133" s="187"/>
      <c r="M1133" s="188" t="s">
        <v>1</v>
      </c>
      <c r="N1133" s="189" t="s">
        <v>42</v>
      </c>
      <c r="P1133" s="153">
        <f t="shared" si="369"/>
        <v>0</v>
      </c>
      <c r="Q1133" s="153">
        <v>0</v>
      </c>
      <c r="R1133" s="153">
        <f t="shared" si="370"/>
        <v>0</v>
      </c>
      <c r="S1133" s="153">
        <v>0</v>
      </c>
      <c r="T1133" s="154">
        <f t="shared" si="371"/>
        <v>0</v>
      </c>
      <c r="AR1133" s="155" t="s">
        <v>481</v>
      </c>
      <c r="AT1133" s="155" t="s">
        <v>454</v>
      </c>
      <c r="AU1133" s="155" t="s">
        <v>88</v>
      </c>
      <c r="AY1133" s="16" t="s">
        <v>317</v>
      </c>
      <c r="BE1133" s="156">
        <f t="shared" si="372"/>
        <v>0</v>
      </c>
      <c r="BF1133" s="156">
        <f t="shared" si="373"/>
        <v>0</v>
      </c>
      <c r="BG1133" s="156">
        <f t="shared" si="374"/>
        <v>0</v>
      </c>
      <c r="BH1133" s="156">
        <f t="shared" si="375"/>
        <v>0</v>
      </c>
      <c r="BI1133" s="156">
        <f t="shared" si="376"/>
        <v>0</v>
      </c>
      <c r="BJ1133" s="16" t="s">
        <v>88</v>
      </c>
      <c r="BK1133" s="156">
        <f t="shared" si="377"/>
        <v>0</v>
      </c>
      <c r="BL1133" s="16" t="s">
        <v>396</v>
      </c>
      <c r="BM1133" s="155" t="s">
        <v>12821</v>
      </c>
    </row>
    <row r="1134" spans="2:65" s="1" customFormat="1" ht="21.75" customHeight="1">
      <c r="B1134" s="142"/>
      <c r="C1134" s="179" t="s">
        <v>4838</v>
      </c>
      <c r="D1134" s="179" t="s">
        <v>454</v>
      </c>
      <c r="E1134" s="180" t="s">
        <v>12685</v>
      </c>
      <c r="F1134" s="181" t="s">
        <v>12686</v>
      </c>
      <c r="G1134" s="182" t="s">
        <v>10668</v>
      </c>
      <c r="H1134" s="183">
        <v>10</v>
      </c>
      <c r="I1134" s="184"/>
      <c r="J1134" s="185">
        <f t="shared" si="368"/>
        <v>0</v>
      </c>
      <c r="K1134" s="186"/>
      <c r="L1134" s="187"/>
      <c r="M1134" s="188" t="s">
        <v>1</v>
      </c>
      <c r="N1134" s="189" t="s">
        <v>42</v>
      </c>
      <c r="P1134" s="153">
        <f t="shared" si="369"/>
        <v>0</v>
      </c>
      <c r="Q1134" s="153">
        <v>0</v>
      </c>
      <c r="R1134" s="153">
        <f t="shared" si="370"/>
        <v>0</v>
      </c>
      <c r="S1134" s="153">
        <v>0</v>
      </c>
      <c r="T1134" s="154">
        <f t="shared" si="371"/>
        <v>0</v>
      </c>
      <c r="AR1134" s="155" t="s">
        <v>481</v>
      </c>
      <c r="AT1134" s="155" t="s">
        <v>454</v>
      </c>
      <c r="AU1134" s="155" t="s">
        <v>88</v>
      </c>
      <c r="AY1134" s="16" t="s">
        <v>317</v>
      </c>
      <c r="BE1134" s="156">
        <f t="shared" si="372"/>
        <v>0</v>
      </c>
      <c r="BF1134" s="156">
        <f t="shared" si="373"/>
        <v>0</v>
      </c>
      <c r="BG1134" s="156">
        <f t="shared" si="374"/>
        <v>0</v>
      </c>
      <c r="BH1134" s="156">
        <f t="shared" si="375"/>
        <v>0</v>
      </c>
      <c r="BI1134" s="156">
        <f t="shared" si="376"/>
        <v>0</v>
      </c>
      <c r="BJ1134" s="16" t="s">
        <v>88</v>
      </c>
      <c r="BK1134" s="156">
        <f t="shared" si="377"/>
        <v>0</v>
      </c>
      <c r="BL1134" s="16" t="s">
        <v>396</v>
      </c>
      <c r="BM1134" s="155" t="s">
        <v>12822</v>
      </c>
    </row>
    <row r="1135" spans="2:65" s="1" customFormat="1" ht="21.75" customHeight="1">
      <c r="B1135" s="142"/>
      <c r="C1135" s="179" t="s">
        <v>4842</v>
      </c>
      <c r="D1135" s="179" t="s">
        <v>454</v>
      </c>
      <c r="E1135" s="180" t="s">
        <v>12688</v>
      </c>
      <c r="F1135" s="181" t="s">
        <v>12689</v>
      </c>
      <c r="G1135" s="182" t="s">
        <v>10668</v>
      </c>
      <c r="H1135" s="183">
        <v>10</v>
      </c>
      <c r="I1135" s="184"/>
      <c r="J1135" s="185">
        <f t="shared" si="368"/>
        <v>0</v>
      </c>
      <c r="K1135" s="186"/>
      <c r="L1135" s="187"/>
      <c r="M1135" s="188" t="s">
        <v>1</v>
      </c>
      <c r="N1135" s="189" t="s">
        <v>42</v>
      </c>
      <c r="P1135" s="153">
        <f t="shared" si="369"/>
        <v>0</v>
      </c>
      <c r="Q1135" s="153">
        <v>0</v>
      </c>
      <c r="R1135" s="153">
        <f t="shared" si="370"/>
        <v>0</v>
      </c>
      <c r="S1135" s="153">
        <v>0</v>
      </c>
      <c r="T1135" s="154">
        <f t="shared" si="371"/>
        <v>0</v>
      </c>
      <c r="AR1135" s="155" t="s">
        <v>481</v>
      </c>
      <c r="AT1135" s="155" t="s">
        <v>454</v>
      </c>
      <c r="AU1135" s="155" t="s">
        <v>88</v>
      </c>
      <c r="AY1135" s="16" t="s">
        <v>317</v>
      </c>
      <c r="BE1135" s="156">
        <f t="shared" si="372"/>
        <v>0</v>
      </c>
      <c r="BF1135" s="156">
        <f t="shared" si="373"/>
        <v>0</v>
      </c>
      <c r="BG1135" s="156">
        <f t="shared" si="374"/>
        <v>0</v>
      </c>
      <c r="BH1135" s="156">
        <f t="shared" si="375"/>
        <v>0</v>
      </c>
      <c r="BI1135" s="156">
        <f t="shared" si="376"/>
        <v>0</v>
      </c>
      <c r="BJ1135" s="16" t="s">
        <v>88</v>
      </c>
      <c r="BK1135" s="156">
        <f t="shared" si="377"/>
        <v>0</v>
      </c>
      <c r="BL1135" s="16" t="s">
        <v>396</v>
      </c>
      <c r="BM1135" s="155" t="s">
        <v>12823</v>
      </c>
    </row>
    <row r="1136" spans="2:65" s="1" customFormat="1" ht="16.5" customHeight="1">
      <c r="B1136" s="142"/>
      <c r="C1136" s="143" t="s">
        <v>4846</v>
      </c>
      <c r="D1136" s="143" t="s">
        <v>319</v>
      </c>
      <c r="E1136" s="144" t="s">
        <v>12691</v>
      </c>
      <c r="F1136" s="145" t="s">
        <v>12692</v>
      </c>
      <c r="G1136" s="146" t="s">
        <v>10668</v>
      </c>
      <c r="H1136" s="147">
        <v>10</v>
      </c>
      <c r="I1136" s="148"/>
      <c r="J1136" s="149">
        <f t="shared" si="368"/>
        <v>0</v>
      </c>
      <c r="K1136" s="150"/>
      <c r="L1136" s="31"/>
      <c r="M1136" s="151" t="s">
        <v>1</v>
      </c>
      <c r="N1136" s="152" t="s">
        <v>42</v>
      </c>
      <c r="P1136" s="153">
        <f t="shared" si="369"/>
        <v>0</v>
      </c>
      <c r="Q1136" s="153">
        <v>0</v>
      </c>
      <c r="R1136" s="153">
        <f t="shared" si="370"/>
        <v>0</v>
      </c>
      <c r="S1136" s="153">
        <v>0</v>
      </c>
      <c r="T1136" s="154">
        <f t="shared" si="371"/>
        <v>0</v>
      </c>
      <c r="AR1136" s="155" t="s">
        <v>396</v>
      </c>
      <c r="AT1136" s="155" t="s">
        <v>319</v>
      </c>
      <c r="AU1136" s="155" t="s">
        <v>88</v>
      </c>
      <c r="AY1136" s="16" t="s">
        <v>317</v>
      </c>
      <c r="BE1136" s="156">
        <f t="shared" si="372"/>
        <v>0</v>
      </c>
      <c r="BF1136" s="156">
        <f t="shared" si="373"/>
        <v>0</v>
      </c>
      <c r="BG1136" s="156">
        <f t="shared" si="374"/>
        <v>0</v>
      </c>
      <c r="BH1136" s="156">
        <f t="shared" si="375"/>
        <v>0</v>
      </c>
      <c r="BI1136" s="156">
        <f t="shared" si="376"/>
        <v>0</v>
      </c>
      <c r="BJ1136" s="16" t="s">
        <v>88</v>
      </c>
      <c r="BK1136" s="156">
        <f t="shared" si="377"/>
        <v>0</v>
      </c>
      <c r="BL1136" s="16" t="s">
        <v>396</v>
      </c>
      <c r="BM1136" s="155" t="s">
        <v>12824</v>
      </c>
    </row>
    <row r="1137" spans="2:65" s="1" customFormat="1" ht="16.5" customHeight="1">
      <c r="B1137" s="142"/>
      <c r="C1137" s="143" t="s">
        <v>4850</v>
      </c>
      <c r="D1137" s="143" t="s">
        <v>319</v>
      </c>
      <c r="E1137" s="144" t="s">
        <v>12694</v>
      </c>
      <c r="F1137" s="145" t="s">
        <v>12695</v>
      </c>
      <c r="G1137" s="146" t="s">
        <v>10668</v>
      </c>
      <c r="H1137" s="147">
        <v>10</v>
      </c>
      <c r="I1137" s="148"/>
      <c r="J1137" s="149">
        <f t="shared" si="368"/>
        <v>0</v>
      </c>
      <c r="K1137" s="150"/>
      <c r="L1137" s="31"/>
      <c r="M1137" s="151" t="s">
        <v>1</v>
      </c>
      <c r="N1137" s="152" t="s">
        <v>42</v>
      </c>
      <c r="P1137" s="153">
        <f t="shared" si="369"/>
        <v>0</v>
      </c>
      <c r="Q1137" s="153">
        <v>0</v>
      </c>
      <c r="R1137" s="153">
        <f t="shared" si="370"/>
        <v>0</v>
      </c>
      <c r="S1137" s="153">
        <v>0</v>
      </c>
      <c r="T1137" s="154">
        <f t="shared" si="371"/>
        <v>0</v>
      </c>
      <c r="AR1137" s="155" t="s">
        <v>396</v>
      </c>
      <c r="AT1137" s="155" t="s">
        <v>319</v>
      </c>
      <c r="AU1137" s="155" t="s">
        <v>88</v>
      </c>
      <c r="AY1137" s="16" t="s">
        <v>317</v>
      </c>
      <c r="BE1137" s="156">
        <f t="shared" si="372"/>
        <v>0</v>
      </c>
      <c r="BF1137" s="156">
        <f t="shared" si="373"/>
        <v>0</v>
      </c>
      <c r="BG1137" s="156">
        <f t="shared" si="374"/>
        <v>0</v>
      </c>
      <c r="BH1137" s="156">
        <f t="shared" si="375"/>
        <v>0</v>
      </c>
      <c r="BI1137" s="156">
        <f t="shared" si="376"/>
        <v>0</v>
      </c>
      <c r="BJ1137" s="16" t="s">
        <v>88</v>
      </c>
      <c r="BK1137" s="156">
        <f t="shared" si="377"/>
        <v>0</v>
      </c>
      <c r="BL1137" s="16" t="s">
        <v>396</v>
      </c>
      <c r="BM1137" s="155" t="s">
        <v>12825</v>
      </c>
    </row>
    <row r="1138" spans="2:65" s="1" customFormat="1" ht="16.5" customHeight="1">
      <c r="B1138" s="142"/>
      <c r="C1138" s="179" t="s">
        <v>4854</v>
      </c>
      <c r="D1138" s="179" t="s">
        <v>454</v>
      </c>
      <c r="E1138" s="180" t="s">
        <v>12697</v>
      </c>
      <c r="F1138" s="181" t="s">
        <v>12698</v>
      </c>
      <c r="G1138" s="182" t="s">
        <v>10668</v>
      </c>
      <c r="H1138" s="183">
        <v>50</v>
      </c>
      <c r="I1138" s="184"/>
      <c r="J1138" s="185">
        <f t="shared" si="368"/>
        <v>0</v>
      </c>
      <c r="K1138" s="186"/>
      <c r="L1138" s="187"/>
      <c r="M1138" s="188" t="s">
        <v>1</v>
      </c>
      <c r="N1138" s="189" t="s">
        <v>42</v>
      </c>
      <c r="P1138" s="153">
        <f t="shared" si="369"/>
        <v>0</v>
      </c>
      <c r="Q1138" s="153">
        <v>0</v>
      </c>
      <c r="R1138" s="153">
        <f t="shared" si="370"/>
        <v>0</v>
      </c>
      <c r="S1138" s="153">
        <v>0</v>
      </c>
      <c r="T1138" s="154">
        <f t="shared" si="371"/>
        <v>0</v>
      </c>
      <c r="AR1138" s="155" t="s">
        <v>481</v>
      </c>
      <c r="AT1138" s="155" t="s">
        <v>454</v>
      </c>
      <c r="AU1138" s="155" t="s">
        <v>88</v>
      </c>
      <c r="AY1138" s="16" t="s">
        <v>317</v>
      </c>
      <c r="BE1138" s="156">
        <f t="shared" si="372"/>
        <v>0</v>
      </c>
      <c r="BF1138" s="156">
        <f t="shared" si="373"/>
        <v>0</v>
      </c>
      <c r="BG1138" s="156">
        <f t="shared" si="374"/>
        <v>0</v>
      </c>
      <c r="BH1138" s="156">
        <f t="shared" si="375"/>
        <v>0</v>
      </c>
      <c r="BI1138" s="156">
        <f t="shared" si="376"/>
        <v>0</v>
      </c>
      <c r="BJ1138" s="16" t="s">
        <v>88</v>
      </c>
      <c r="BK1138" s="156">
        <f t="shared" si="377"/>
        <v>0</v>
      </c>
      <c r="BL1138" s="16" t="s">
        <v>396</v>
      </c>
      <c r="BM1138" s="155" t="s">
        <v>12826</v>
      </c>
    </row>
    <row r="1139" spans="2:65" s="1" customFormat="1" ht="16.5" customHeight="1">
      <c r="B1139" s="142"/>
      <c r="C1139" s="179" t="s">
        <v>4858</v>
      </c>
      <c r="D1139" s="179" t="s">
        <v>454</v>
      </c>
      <c r="E1139" s="180" t="s">
        <v>12700</v>
      </c>
      <c r="F1139" s="181" t="s">
        <v>12701</v>
      </c>
      <c r="G1139" s="182" t="s">
        <v>1107</v>
      </c>
      <c r="H1139" s="183">
        <v>2</v>
      </c>
      <c r="I1139" s="184"/>
      <c r="J1139" s="185">
        <f t="shared" si="368"/>
        <v>0</v>
      </c>
      <c r="K1139" s="186"/>
      <c r="L1139" s="187"/>
      <c r="M1139" s="188" t="s">
        <v>1</v>
      </c>
      <c r="N1139" s="189" t="s">
        <v>42</v>
      </c>
      <c r="P1139" s="153">
        <f t="shared" si="369"/>
        <v>0</v>
      </c>
      <c r="Q1139" s="153">
        <v>0</v>
      </c>
      <c r="R1139" s="153">
        <f t="shared" si="370"/>
        <v>0</v>
      </c>
      <c r="S1139" s="153">
        <v>0</v>
      </c>
      <c r="T1139" s="154">
        <f t="shared" si="371"/>
        <v>0</v>
      </c>
      <c r="AR1139" s="155" t="s">
        <v>481</v>
      </c>
      <c r="AT1139" s="155" t="s">
        <v>454</v>
      </c>
      <c r="AU1139" s="155" t="s">
        <v>88</v>
      </c>
      <c r="AY1139" s="16" t="s">
        <v>317</v>
      </c>
      <c r="BE1139" s="156">
        <f t="shared" si="372"/>
        <v>0</v>
      </c>
      <c r="BF1139" s="156">
        <f t="shared" si="373"/>
        <v>0</v>
      </c>
      <c r="BG1139" s="156">
        <f t="shared" si="374"/>
        <v>0</v>
      </c>
      <c r="BH1139" s="156">
        <f t="shared" si="375"/>
        <v>0</v>
      </c>
      <c r="BI1139" s="156">
        <f t="shared" si="376"/>
        <v>0</v>
      </c>
      <c r="BJ1139" s="16" t="s">
        <v>88</v>
      </c>
      <c r="BK1139" s="156">
        <f t="shared" si="377"/>
        <v>0</v>
      </c>
      <c r="BL1139" s="16" t="s">
        <v>396</v>
      </c>
      <c r="BM1139" s="155" t="s">
        <v>12827</v>
      </c>
    </row>
    <row r="1140" spans="2:65" s="1" customFormat="1" ht="16.5" customHeight="1">
      <c r="B1140" s="142"/>
      <c r="C1140" s="143" t="s">
        <v>4862</v>
      </c>
      <c r="D1140" s="143" t="s">
        <v>319</v>
      </c>
      <c r="E1140" s="144" t="s">
        <v>12828</v>
      </c>
      <c r="F1140" s="145" t="s">
        <v>12829</v>
      </c>
      <c r="G1140" s="146" t="s">
        <v>7005</v>
      </c>
      <c r="H1140" s="147">
        <v>1</v>
      </c>
      <c r="I1140" s="148"/>
      <c r="J1140" s="149">
        <f t="shared" si="368"/>
        <v>0</v>
      </c>
      <c r="K1140" s="150"/>
      <c r="L1140" s="31"/>
      <c r="M1140" s="151" t="s">
        <v>1</v>
      </c>
      <c r="N1140" s="152" t="s">
        <v>42</v>
      </c>
      <c r="P1140" s="153">
        <f t="shared" si="369"/>
        <v>0</v>
      </c>
      <c r="Q1140" s="153">
        <v>0</v>
      </c>
      <c r="R1140" s="153">
        <f t="shared" si="370"/>
        <v>0</v>
      </c>
      <c r="S1140" s="153">
        <v>0</v>
      </c>
      <c r="T1140" s="154">
        <f t="shared" si="371"/>
        <v>0</v>
      </c>
      <c r="AR1140" s="155" t="s">
        <v>396</v>
      </c>
      <c r="AT1140" s="155" t="s">
        <v>319</v>
      </c>
      <c r="AU1140" s="155" t="s">
        <v>88</v>
      </c>
      <c r="AY1140" s="16" t="s">
        <v>317</v>
      </c>
      <c r="BE1140" s="156">
        <f t="shared" si="372"/>
        <v>0</v>
      </c>
      <c r="BF1140" s="156">
        <f t="shared" si="373"/>
        <v>0</v>
      </c>
      <c r="BG1140" s="156">
        <f t="shared" si="374"/>
        <v>0</v>
      </c>
      <c r="BH1140" s="156">
        <f t="shared" si="375"/>
        <v>0</v>
      </c>
      <c r="BI1140" s="156">
        <f t="shared" si="376"/>
        <v>0</v>
      </c>
      <c r="BJ1140" s="16" t="s">
        <v>88</v>
      </c>
      <c r="BK1140" s="156">
        <f t="shared" si="377"/>
        <v>0</v>
      </c>
      <c r="BL1140" s="16" t="s">
        <v>396</v>
      </c>
      <c r="BM1140" s="155" t="s">
        <v>12830</v>
      </c>
    </row>
    <row r="1141" spans="2:65" s="11" customFormat="1" ht="22.75" customHeight="1">
      <c r="B1141" s="130"/>
      <c r="D1141" s="131" t="s">
        <v>75</v>
      </c>
      <c r="E1141" s="140" t="s">
        <v>12831</v>
      </c>
      <c r="F1141" s="140" t="s">
        <v>12832</v>
      </c>
      <c r="I1141" s="133"/>
      <c r="J1141" s="141">
        <f>BK1141</f>
        <v>0</v>
      </c>
      <c r="L1141" s="130"/>
      <c r="M1141" s="135"/>
      <c r="P1141" s="136">
        <f>SUM(P1142:P1154)</f>
        <v>0</v>
      </c>
      <c r="R1141" s="136">
        <f>SUM(R1142:R1154)</f>
        <v>0</v>
      </c>
      <c r="T1141" s="137">
        <f>SUM(T1142:T1154)</f>
        <v>0</v>
      </c>
      <c r="AR1141" s="131" t="s">
        <v>83</v>
      </c>
      <c r="AT1141" s="138" t="s">
        <v>75</v>
      </c>
      <c r="AU1141" s="138" t="s">
        <v>83</v>
      </c>
      <c r="AY1141" s="131" t="s">
        <v>317</v>
      </c>
      <c r="BK1141" s="139">
        <f>SUM(BK1142:BK1154)</f>
        <v>0</v>
      </c>
    </row>
    <row r="1142" spans="2:65" s="1" customFormat="1" ht="24.15" customHeight="1">
      <c r="B1142" s="142"/>
      <c r="C1142" s="179" t="s">
        <v>4870</v>
      </c>
      <c r="D1142" s="179" t="s">
        <v>454</v>
      </c>
      <c r="E1142" s="180" t="s">
        <v>12809</v>
      </c>
      <c r="F1142" s="181" t="s">
        <v>12810</v>
      </c>
      <c r="G1142" s="182" t="s">
        <v>467</v>
      </c>
      <c r="H1142" s="183">
        <v>1</v>
      </c>
      <c r="I1142" s="184"/>
      <c r="J1142" s="185">
        <f t="shared" ref="J1142:J1154" si="378">ROUND(I1142*H1142,2)</f>
        <v>0</v>
      </c>
      <c r="K1142" s="186"/>
      <c r="L1142" s="187"/>
      <c r="M1142" s="188" t="s">
        <v>1</v>
      </c>
      <c r="N1142" s="189" t="s">
        <v>42</v>
      </c>
      <c r="P1142" s="153">
        <f t="shared" ref="P1142:P1154" si="379">O1142*H1142</f>
        <v>0</v>
      </c>
      <c r="Q1142" s="153">
        <v>0</v>
      </c>
      <c r="R1142" s="153">
        <f t="shared" ref="R1142:R1154" si="380">Q1142*H1142</f>
        <v>0</v>
      </c>
      <c r="S1142" s="153">
        <v>0</v>
      </c>
      <c r="T1142" s="154">
        <f t="shared" ref="T1142:T1154" si="381">S1142*H1142</f>
        <v>0</v>
      </c>
      <c r="AR1142" s="155" t="s">
        <v>481</v>
      </c>
      <c r="AT1142" s="155" t="s">
        <v>454</v>
      </c>
      <c r="AU1142" s="155" t="s">
        <v>88</v>
      </c>
      <c r="AY1142" s="16" t="s">
        <v>317</v>
      </c>
      <c r="BE1142" s="156">
        <f t="shared" ref="BE1142:BE1154" si="382">IF(N1142="základná",J1142,0)</f>
        <v>0</v>
      </c>
      <c r="BF1142" s="156">
        <f t="shared" ref="BF1142:BF1154" si="383">IF(N1142="znížená",J1142,0)</f>
        <v>0</v>
      </c>
      <c r="BG1142" s="156">
        <f t="shared" ref="BG1142:BG1154" si="384">IF(N1142="zákl. prenesená",J1142,0)</f>
        <v>0</v>
      </c>
      <c r="BH1142" s="156">
        <f t="shared" ref="BH1142:BH1154" si="385">IF(N1142="zníž. prenesená",J1142,0)</f>
        <v>0</v>
      </c>
      <c r="BI1142" s="156">
        <f t="shared" ref="BI1142:BI1154" si="386">IF(N1142="nulová",J1142,0)</f>
        <v>0</v>
      </c>
      <c r="BJ1142" s="16" t="s">
        <v>88</v>
      </c>
      <c r="BK1142" s="156">
        <f t="shared" ref="BK1142:BK1154" si="387">ROUND(I1142*H1142,2)</f>
        <v>0</v>
      </c>
      <c r="BL1142" s="16" t="s">
        <v>396</v>
      </c>
      <c r="BM1142" s="155" t="s">
        <v>12833</v>
      </c>
    </row>
    <row r="1143" spans="2:65" s="1" customFormat="1" ht="24.15" customHeight="1">
      <c r="B1143" s="142"/>
      <c r="C1143" s="179" t="s">
        <v>4874</v>
      </c>
      <c r="D1143" s="179" t="s">
        <v>454</v>
      </c>
      <c r="E1143" s="180" t="s">
        <v>12812</v>
      </c>
      <c r="F1143" s="181" t="s">
        <v>12813</v>
      </c>
      <c r="G1143" s="182" t="s">
        <v>467</v>
      </c>
      <c r="H1143" s="183">
        <v>1</v>
      </c>
      <c r="I1143" s="184"/>
      <c r="J1143" s="185">
        <f t="shared" si="378"/>
        <v>0</v>
      </c>
      <c r="K1143" s="186"/>
      <c r="L1143" s="187"/>
      <c r="M1143" s="188" t="s">
        <v>1</v>
      </c>
      <c r="N1143" s="189" t="s">
        <v>42</v>
      </c>
      <c r="P1143" s="153">
        <f t="shared" si="379"/>
        <v>0</v>
      </c>
      <c r="Q1143" s="153">
        <v>0</v>
      </c>
      <c r="R1143" s="153">
        <f t="shared" si="380"/>
        <v>0</v>
      </c>
      <c r="S1143" s="153">
        <v>0</v>
      </c>
      <c r="T1143" s="154">
        <f t="shared" si="381"/>
        <v>0</v>
      </c>
      <c r="AR1143" s="155" t="s">
        <v>481</v>
      </c>
      <c r="AT1143" s="155" t="s">
        <v>454</v>
      </c>
      <c r="AU1143" s="155" t="s">
        <v>88</v>
      </c>
      <c r="AY1143" s="16" t="s">
        <v>317</v>
      </c>
      <c r="BE1143" s="156">
        <f t="shared" si="382"/>
        <v>0</v>
      </c>
      <c r="BF1143" s="156">
        <f t="shared" si="383"/>
        <v>0</v>
      </c>
      <c r="BG1143" s="156">
        <f t="shared" si="384"/>
        <v>0</v>
      </c>
      <c r="BH1143" s="156">
        <f t="shared" si="385"/>
        <v>0</v>
      </c>
      <c r="BI1143" s="156">
        <f t="shared" si="386"/>
        <v>0</v>
      </c>
      <c r="BJ1143" s="16" t="s">
        <v>88</v>
      </c>
      <c r="BK1143" s="156">
        <f t="shared" si="387"/>
        <v>0</v>
      </c>
      <c r="BL1143" s="16" t="s">
        <v>396</v>
      </c>
      <c r="BM1143" s="155" t="s">
        <v>12834</v>
      </c>
    </row>
    <row r="1144" spans="2:65" s="1" customFormat="1" ht="24.15" customHeight="1">
      <c r="B1144" s="142"/>
      <c r="C1144" s="179" t="s">
        <v>4878</v>
      </c>
      <c r="D1144" s="179" t="s">
        <v>454</v>
      </c>
      <c r="E1144" s="180" t="s">
        <v>12815</v>
      </c>
      <c r="F1144" s="181" t="s">
        <v>12816</v>
      </c>
      <c r="G1144" s="182" t="s">
        <v>467</v>
      </c>
      <c r="H1144" s="183">
        <v>1</v>
      </c>
      <c r="I1144" s="184"/>
      <c r="J1144" s="185">
        <f t="shared" si="378"/>
        <v>0</v>
      </c>
      <c r="K1144" s="186"/>
      <c r="L1144" s="187"/>
      <c r="M1144" s="188" t="s">
        <v>1</v>
      </c>
      <c r="N1144" s="189" t="s">
        <v>42</v>
      </c>
      <c r="P1144" s="153">
        <f t="shared" si="379"/>
        <v>0</v>
      </c>
      <c r="Q1144" s="153">
        <v>0</v>
      </c>
      <c r="R1144" s="153">
        <f t="shared" si="380"/>
        <v>0</v>
      </c>
      <c r="S1144" s="153">
        <v>0</v>
      </c>
      <c r="T1144" s="154">
        <f t="shared" si="381"/>
        <v>0</v>
      </c>
      <c r="AR1144" s="155" t="s">
        <v>481</v>
      </c>
      <c r="AT1144" s="155" t="s">
        <v>454</v>
      </c>
      <c r="AU1144" s="155" t="s">
        <v>88</v>
      </c>
      <c r="AY1144" s="16" t="s">
        <v>317</v>
      </c>
      <c r="BE1144" s="156">
        <f t="shared" si="382"/>
        <v>0</v>
      </c>
      <c r="BF1144" s="156">
        <f t="shared" si="383"/>
        <v>0</v>
      </c>
      <c r="BG1144" s="156">
        <f t="shared" si="384"/>
        <v>0</v>
      </c>
      <c r="BH1144" s="156">
        <f t="shared" si="385"/>
        <v>0</v>
      </c>
      <c r="BI1144" s="156">
        <f t="shared" si="386"/>
        <v>0</v>
      </c>
      <c r="BJ1144" s="16" t="s">
        <v>88</v>
      </c>
      <c r="BK1144" s="156">
        <f t="shared" si="387"/>
        <v>0</v>
      </c>
      <c r="BL1144" s="16" t="s">
        <v>396</v>
      </c>
      <c r="BM1144" s="155" t="s">
        <v>12835</v>
      </c>
    </row>
    <row r="1145" spans="2:65" s="1" customFormat="1" ht="24.15" customHeight="1">
      <c r="B1145" s="142"/>
      <c r="C1145" s="179" t="s">
        <v>4882</v>
      </c>
      <c r="D1145" s="179" t="s">
        <v>454</v>
      </c>
      <c r="E1145" s="180" t="s">
        <v>12788</v>
      </c>
      <c r="F1145" s="181" t="s">
        <v>12789</v>
      </c>
      <c r="G1145" s="182" t="s">
        <v>467</v>
      </c>
      <c r="H1145" s="183">
        <v>1</v>
      </c>
      <c r="I1145" s="184"/>
      <c r="J1145" s="185">
        <f t="shared" si="378"/>
        <v>0</v>
      </c>
      <c r="K1145" s="186"/>
      <c r="L1145" s="187"/>
      <c r="M1145" s="188" t="s">
        <v>1</v>
      </c>
      <c r="N1145" s="189" t="s">
        <v>42</v>
      </c>
      <c r="P1145" s="153">
        <f t="shared" si="379"/>
        <v>0</v>
      </c>
      <c r="Q1145" s="153">
        <v>0</v>
      </c>
      <c r="R1145" s="153">
        <f t="shared" si="380"/>
        <v>0</v>
      </c>
      <c r="S1145" s="153">
        <v>0</v>
      </c>
      <c r="T1145" s="154">
        <f t="shared" si="381"/>
        <v>0</v>
      </c>
      <c r="AR1145" s="155" t="s">
        <v>481</v>
      </c>
      <c r="AT1145" s="155" t="s">
        <v>454</v>
      </c>
      <c r="AU1145" s="155" t="s">
        <v>88</v>
      </c>
      <c r="AY1145" s="16" t="s">
        <v>317</v>
      </c>
      <c r="BE1145" s="156">
        <f t="shared" si="382"/>
        <v>0</v>
      </c>
      <c r="BF1145" s="156">
        <f t="shared" si="383"/>
        <v>0</v>
      </c>
      <c r="BG1145" s="156">
        <f t="shared" si="384"/>
        <v>0</v>
      </c>
      <c r="BH1145" s="156">
        <f t="shared" si="385"/>
        <v>0</v>
      </c>
      <c r="BI1145" s="156">
        <f t="shared" si="386"/>
        <v>0</v>
      </c>
      <c r="BJ1145" s="16" t="s">
        <v>88</v>
      </c>
      <c r="BK1145" s="156">
        <f t="shared" si="387"/>
        <v>0</v>
      </c>
      <c r="BL1145" s="16" t="s">
        <v>396</v>
      </c>
      <c r="BM1145" s="155" t="s">
        <v>12836</v>
      </c>
    </row>
    <row r="1146" spans="2:65" s="1" customFormat="1" ht="24.15" customHeight="1">
      <c r="B1146" s="142"/>
      <c r="C1146" s="179" t="s">
        <v>4886</v>
      </c>
      <c r="D1146" s="179" t="s">
        <v>454</v>
      </c>
      <c r="E1146" s="180" t="s">
        <v>12837</v>
      </c>
      <c r="F1146" s="181" t="s">
        <v>12838</v>
      </c>
      <c r="G1146" s="182" t="s">
        <v>467</v>
      </c>
      <c r="H1146" s="183">
        <v>1</v>
      </c>
      <c r="I1146" s="184"/>
      <c r="J1146" s="185">
        <f t="shared" si="378"/>
        <v>0</v>
      </c>
      <c r="K1146" s="186"/>
      <c r="L1146" s="187"/>
      <c r="M1146" s="188" t="s">
        <v>1</v>
      </c>
      <c r="N1146" s="189" t="s">
        <v>42</v>
      </c>
      <c r="P1146" s="153">
        <f t="shared" si="379"/>
        <v>0</v>
      </c>
      <c r="Q1146" s="153">
        <v>0</v>
      </c>
      <c r="R1146" s="153">
        <f t="shared" si="380"/>
        <v>0</v>
      </c>
      <c r="S1146" s="153">
        <v>0</v>
      </c>
      <c r="T1146" s="154">
        <f t="shared" si="381"/>
        <v>0</v>
      </c>
      <c r="AR1146" s="155" t="s">
        <v>481</v>
      </c>
      <c r="AT1146" s="155" t="s">
        <v>454</v>
      </c>
      <c r="AU1146" s="155" t="s">
        <v>88</v>
      </c>
      <c r="AY1146" s="16" t="s">
        <v>317</v>
      </c>
      <c r="BE1146" s="156">
        <f t="shared" si="382"/>
        <v>0</v>
      </c>
      <c r="BF1146" s="156">
        <f t="shared" si="383"/>
        <v>0</v>
      </c>
      <c r="BG1146" s="156">
        <f t="shared" si="384"/>
        <v>0</v>
      </c>
      <c r="BH1146" s="156">
        <f t="shared" si="385"/>
        <v>0</v>
      </c>
      <c r="BI1146" s="156">
        <f t="shared" si="386"/>
        <v>0</v>
      </c>
      <c r="BJ1146" s="16" t="s">
        <v>88</v>
      </c>
      <c r="BK1146" s="156">
        <f t="shared" si="387"/>
        <v>0</v>
      </c>
      <c r="BL1146" s="16" t="s">
        <v>396</v>
      </c>
      <c r="BM1146" s="155" t="s">
        <v>12839</v>
      </c>
    </row>
    <row r="1147" spans="2:65" s="1" customFormat="1" ht="16.5" customHeight="1">
      <c r="B1147" s="142"/>
      <c r="C1147" s="179" t="s">
        <v>4890</v>
      </c>
      <c r="D1147" s="179" t="s">
        <v>454</v>
      </c>
      <c r="E1147" s="180" t="s">
        <v>12840</v>
      </c>
      <c r="F1147" s="181" t="s">
        <v>12683</v>
      </c>
      <c r="G1147" s="182" t="s">
        <v>467</v>
      </c>
      <c r="H1147" s="183">
        <v>1</v>
      </c>
      <c r="I1147" s="184"/>
      <c r="J1147" s="185">
        <f t="shared" si="378"/>
        <v>0</v>
      </c>
      <c r="K1147" s="186"/>
      <c r="L1147" s="187"/>
      <c r="M1147" s="188" t="s">
        <v>1</v>
      </c>
      <c r="N1147" s="189" t="s">
        <v>42</v>
      </c>
      <c r="P1147" s="153">
        <f t="shared" si="379"/>
        <v>0</v>
      </c>
      <c r="Q1147" s="153">
        <v>0</v>
      </c>
      <c r="R1147" s="153">
        <f t="shared" si="380"/>
        <v>0</v>
      </c>
      <c r="S1147" s="153">
        <v>0</v>
      </c>
      <c r="T1147" s="154">
        <f t="shared" si="381"/>
        <v>0</v>
      </c>
      <c r="AR1147" s="155" t="s">
        <v>481</v>
      </c>
      <c r="AT1147" s="155" t="s">
        <v>454</v>
      </c>
      <c r="AU1147" s="155" t="s">
        <v>88</v>
      </c>
      <c r="AY1147" s="16" t="s">
        <v>317</v>
      </c>
      <c r="BE1147" s="156">
        <f t="shared" si="382"/>
        <v>0</v>
      </c>
      <c r="BF1147" s="156">
        <f t="shared" si="383"/>
        <v>0</v>
      </c>
      <c r="BG1147" s="156">
        <f t="shared" si="384"/>
        <v>0</v>
      </c>
      <c r="BH1147" s="156">
        <f t="shared" si="385"/>
        <v>0</v>
      </c>
      <c r="BI1147" s="156">
        <f t="shared" si="386"/>
        <v>0</v>
      </c>
      <c r="BJ1147" s="16" t="s">
        <v>88</v>
      </c>
      <c r="BK1147" s="156">
        <f t="shared" si="387"/>
        <v>0</v>
      </c>
      <c r="BL1147" s="16" t="s">
        <v>396</v>
      </c>
      <c r="BM1147" s="155" t="s">
        <v>12841</v>
      </c>
    </row>
    <row r="1148" spans="2:65" s="1" customFormat="1" ht="21.75" customHeight="1">
      <c r="B1148" s="142"/>
      <c r="C1148" s="179" t="s">
        <v>4894</v>
      </c>
      <c r="D1148" s="179" t="s">
        <v>454</v>
      </c>
      <c r="E1148" s="180" t="s">
        <v>12685</v>
      </c>
      <c r="F1148" s="181" t="s">
        <v>12686</v>
      </c>
      <c r="G1148" s="182" t="s">
        <v>10668</v>
      </c>
      <c r="H1148" s="183">
        <v>68</v>
      </c>
      <c r="I1148" s="184"/>
      <c r="J1148" s="185">
        <f t="shared" si="378"/>
        <v>0</v>
      </c>
      <c r="K1148" s="186"/>
      <c r="L1148" s="187"/>
      <c r="M1148" s="188" t="s">
        <v>1</v>
      </c>
      <c r="N1148" s="189" t="s">
        <v>42</v>
      </c>
      <c r="P1148" s="153">
        <f t="shared" si="379"/>
        <v>0</v>
      </c>
      <c r="Q1148" s="153">
        <v>0</v>
      </c>
      <c r="R1148" s="153">
        <f t="shared" si="380"/>
        <v>0</v>
      </c>
      <c r="S1148" s="153">
        <v>0</v>
      </c>
      <c r="T1148" s="154">
        <f t="shared" si="381"/>
        <v>0</v>
      </c>
      <c r="AR1148" s="155" t="s">
        <v>481</v>
      </c>
      <c r="AT1148" s="155" t="s">
        <v>454</v>
      </c>
      <c r="AU1148" s="155" t="s">
        <v>88</v>
      </c>
      <c r="AY1148" s="16" t="s">
        <v>317</v>
      </c>
      <c r="BE1148" s="156">
        <f t="shared" si="382"/>
        <v>0</v>
      </c>
      <c r="BF1148" s="156">
        <f t="shared" si="383"/>
        <v>0</v>
      </c>
      <c r="BG1148" s="156">
        <f t="shared" si="384"/>
        <v>0</v>
      </c>
      <c r="BH1148" s="156">
        <f t="shared" si="385"/>
        <v>0</v>
      </c>
      <c r="BI1148" s="156">
        <f t="shared" si="386"/>
        <v>0</v>
      </c>
      <c r="BJ1148" s="16" t="s">
        <v>88</v>
      </c>
      <c r="BK1148" s="156">
        <f t="shared" si="387"/>
        <v>0</v>
      </c>
      <c r="BL1148" s="16" t="s">
        <v>396</v>
      </c>
      <c r="BM1148" s="155" t="s">
        <v>12842</v>
      </c>
    </row>
    <row r="1149" spans="2:65" s="1" customFormat="1" ht="21.75" customHeight="1">
      <c r="B1149" s="142"/>
      <c r="C1149" s="179" t="s">
        <v>4898</v>
      </c>
      <c r="D1149" s="179" t="s">
        <v>454</v>
      </c>
      <c r="E1149" s="180" t="s">
        <v>12688</v>
      </c>
      <c r="F1149" s="181" t="s">
        <v>12689</v>
      </c>
      <c r="G1149" s="182" t="s">
        <v>10668</v>
      </c>
      <c r="H1149" s="183">
        <v>68</v>
      </c>
      <c r="I1149" s="184"/>
      <c r="J1149" s="185">
        <f t="shared" si="378"/>
        <v>0</v>
      </c>
      <c r="K1149" s="186"/>
      <c r="L1149" s="187"/>
      <c r="M1149" s="188" t="s">
        <v>1</v>
      </c>
      <c r="N1149" s="189" t="s">
        <v>42</v>
      </c>
      <c r="P1149" s="153">
        <f t="shared" si="379"/>
        <v>0</v>
      </c>
      <c r="Q1149" s="153">
        <v>0</v>
      </c>
      <c r="R1149" s="153">
        <f t="shared" si="380"/>
        <v>0</v>
      </c>
      <c r="S1149" s="153">
        <v>0</v>
      </c>
      <c r="T1149" s="154">
        <f t="shared" si="381"/>
        <v>0</v>
      </c>
      <c r="AR1149" s="155" t="s">
        <v>481</v>
      </c>
      <c r="AT1149" s="155" t="s">
        <v>454</v>
      </c>
      <c r="AU1149" s="155" t="s">
        <v>88</v>
      </c>
      <c r="AY1149" s="16" t="s">
        <v>317</v>
      </c>
      <c r="BE1149" s="156">
        <f t="shared" si="382"/>
        <v>0</v>
      </c>
      <c r="BF1149" s="156">
        <f t="shared" si="383"/>
        <v>0</v>
      </c>
      <c r="BG1149" s="156">
        <f t="shared" si="384"/>
        <v>0</v>
      </c>
      <c r="BH1149" s="156">
        <f t="shared" si="385"/>
        <v>0</v>
      </c>
      <c r="BI1149" s="156">
        <f t="shared" si="386"/>
        <v>0</v>
      </c>
      <c r="BJ1149" s="16" t="s">
        <v>88</v>
      </c>
      <c r="BK1149" s="156">
        <f t="shared" si="387"/>
        <v>0</v>
      </c>
      <c r="BL1149" s="16" t="s">
        <v>396</v>
      </c>
      <c r="BM1149" s="155" t="s">
        <v>12843</v>
      </c>
    </row>
    <row r="1150" spans="2:65" s="1" customFormat="1" ht="16.5" customHeight="1">
      <c r="B1150" s="142"/>
      <c r="C1150" s="143" t="s">
        <v>4902</v>
      </c>
      <c r="D1150" s="143" t="s">
        <v>319</v>
      </c>
      <c r="E1150" s="144" t="s">
        <v>12691</v>
      </c>
      <c r="F1150" s="145" t="s">
        <v>12692</v>
      </c>
      <c r="G1150" s="146" t="s">
        <v>10668</v>
      </c>
      <c r="H1150" s="147">
        <v>68</v>
      </c>
      <c r="I1150" s="148"/>
      <c r="J1150" s="149">
        <f t="shared" si="378"/>
        <v>0</v>
      </c>
      <c r="K1150" s="150"/>
      <c r="L1150" s="31"/>
      <c r="M1150" s="151" t="s">
        <v>1</v>
      </c>
      <c r="N1150" s="152" t="s">
        <v>42</v>
      </c>
      <c r="P1150" s="153">
        <f t="shared" si="379"/>
        <v>0</v>
      </c>
      <c r="Q1150" s="153">
        <v>0</v>
      </c>
      <c r="R1150" s="153">
        <f t="shared" si="380"/>
        <v>0</v>
      </c>
      <c r="S1150" s="153">
        <v>0</v>
      </c>
      <c r="T1150" s="154">
        <f t="shared" si="381"/>
        <v>0</v>
      </c>
      <c r="AR1150" s="155" t="s">
        <v>396</v>
      </c>
      <c r="AT1150" s="155" t="s">
        <v>319</v>
      </c>
      <c r="AU1150" s="155" t="s">
        <v>88</v>
      </c>
      <c r="AY1150" s="16" t="s">
        <v>317</v>
      </c>
      <c r="BE1150" s="156">
        <f t="shared" si="382"/>
        <v>0</v>
      </c>
      <c r="BF1150" s="156">
        <f t="shared" si="383"/>
        <v>0</v>
      </c>
      <c r="BG1150" s="156">
        <f t="shared" si="384"/>
        <v>0</v>
      </c>
      <c r="BH1150" s="156">
        <f t="shared" si="385"/>
        <v>0</v>
      </c>
      <c r="BI1150" s="156">
        <f t="shared" si="386"/>
        <v>0</v>
      </c>
      <c r="BJ1150" s="16" t="s">
        <v>88</v>
      </c>
      <c r="BK1150" s="156">
        <f t="shared" si="387"/>
        <v>0</v>
      </c>
      <c r="BL1150" s="16" t="s">
        <v>396</v>
      </c>
      <c r="BM1150" s="155" t="s">
        <v>12844</v>
      </c>
    </row>
    <row r="1151" spans="2:65" s="1" customFormat="1" ht="16.5" customHeight="1">
      <c r="B1151" s="142"/>
      <c r="C1151" s="143" t="s">
        <v>4906</v>
      </c>
      <c r="D1151" s="143" t="s">
        <v>319</v>
      </c>
      <c r="E1151" s="144" t="s">
        <v>12694</v>
      </c>
      <c r="F1151" s="145" t="s">
        <v>12695</v>
      </c>
      <c r="G1151" s="146" t="s">
        <v>10668</v>
      </c>
      <c r="H1151" s="147">
        <v>68</v>
      </c>
      <c r="I1151" s="148"/>
      <c r="J1151" s="149">
        <f t="shared" si="378"/>
        <v>0</v>
      </c>
      <c r="K1151" s="150"/>
      <c r="L1151" s="31"/>
      <c r="M1151" s="151" t="s">
        <v>1</v>
      </c>
      <c r="N1151" s="152" t="s">
        <v>42</v>
      </c>
      <c r="P1151" s="153">
        <f t="shared" si="379"/>
        <v>0</v>
      </c>
      <c r="Q1151" s="153">
        <v>0</v>
      </c>
      <c r="R1151" s="153">
        <f t="shared" si="380"/>
        <v>0</v>
      </c>
      <c r="S1151" s="153">
        <v>0</v>
      </c>
      <c r="T1151" s="154">
        <f t="shared" si="381"/>
        <v>0</v>
      </c>
      <c r="AR1151" s="155" t="s">
        <v>396</v>
      </c>
      <c r="AT1151" s="155" t="s">
        <v>319</v>
      </c>
      <c r="AU1151" s="155" t="s">
        <v>88</v>
      </c>
      <c r="AY1151" s="16" t="s">
        <v>317</v>
      </c>
      <c r="BE1151" s="156">
        <f t="shared" si="382"/>
        <v>0</v>
      </c>
      <c r="BF1151" s="156">
        <f t="shared" si="383"/>
        <v>0</v>
      </c>
      <c r="BG1151" s="156">
        <f t="shared" si="384"/>
        <v>0</v>
      </c>
      <c r="BH1151" s="156">
        <f t="shared" si="385"/>
        <v>0</v>
      </c>
      <c r="BI1151" s="156">
        <f t="shared" si="386"/>
        <v>0</v>
      </c>
      <c r="BJ1151" s="16" t="s">
        <v>88</v>
      </c>
      <c r="BK1151" s="156">
        <f t="shared" si="387"/>
        <v>0</v>
      </c>
      <c r="BL1151" s="16" t="s">
        <v>396</v>
      </c>
      <c r="BM1151" s="155" t="s">
        <v>12845</v>
      </c>
    </row>
    <row r="1152" spans="2:65" s="1" customFormat="1" ht="16.5" customHeight="1">
      <c r="B1152" s="142"/>
      <c r="C1152" s="179" t="s">
        <v>4910</v>
      </c>
      <c r="D1152" s="179" t="s">
        <v>454</v>
      </c>
      <c r="E1152" s="180" t="s">
        <v>12697</v>
      </c>
      <c r="F1152" s="181" t="s">
        <v>12698</v>
      </c>
      <c r="G1152" s="182" t="s">
        <v>10668</v>
      </c>
      <c r="H1152" s="183">
        <v>50</v>
      </c>
      <c r="I1152" s="184"/>
      <c r="J1152" s="185">
        <f t="shared" si="378"/>
        <v>0</v>
      </c>
      <c r="K1152" s="186"/>
      <c r="L1152" s="187"/>
      <c r="M1152" s="188" t="s">
        <v>1</v>
      </c>
      <c r="N1152" s="189" t="s">
        <v>42</v>
      </c>
      <c r="P1152" s="153">
        <f t="shared" si="379"/>
        <v>0</v>
      </c>
      <c r="Q1152" s="153">
        <v>0</v>
      </c>
      <c r="R1152" s="153">
        <f t="shared" si="380"/>
        <v>0</v>
      </c>
      <c r="S1152" s="153">
        <v>0</v>
      </c>
      <c r="T1152" s="154">
        <f t="shared" si="381"/>
        <v>0</v>
      </c>
      <c r="AR1152" s="155" t="s">
        <v>481</v>
      </c>
      <c r="AT1152" s="155" t="s">
        <v>454</v>
      </c>
      <c r="AU1152" s="155" t="s">
        <v>88</v>
      </c>
      <c r="AY1152" s="16" t="s">
        <v>317</v>
      </c>
      <c r="BE1152" s="156">
        <f t="shared" si="382"/>
        <v>0</v>
      </c>
      <c r="BF1152" s="156">
        <f t="shared" si="383"/>
        <v>0</v>
      </c>
      <c r="BG1152" s="156">
        <f t="shared" si="384"/>
        <v>0</v>
      </c>
      <c r="BH1152" s="156">
        <f t="shared" si="385"/>
        <v>0</v>
      </c>
      <c r="BI1152" s="156">
        <f t="shared" si="386"/>
        <v>0</v>
      </c>
      <c r="BJ1152" s="16" t="s">
        <v>88</v>
      </c>
      <c r="BK1152" s="156">
        <f t="shared" si="387"/>
        <v>0</v>
      </c>
      <c r="BL1152" s="16" t="s">
        <v>396</v>
      </c>
      <c r="BM1152" s="155" t="s">
        <v>12846</v>
      </c>
    </row>
    <row r="1153" spans="2:65" s="1" customFormat="1" ht="16.5" customHeight="1">
      <c r="B1153" s="142"/>
      <c r="C1153" s="179" t="s">
        <v>4914</v>
      </c>
      <c r="D1153" s="179" t="s">
        <v>454</v>
      </c>
      <c r="E1153" s="180" t="s">
        <v>12700</v>
      </c>
      <c r="F1153" s="181" t="s">
        <v>12701</v>
      </c>
      <c r="G1153" s="182" t="s">
        <v>1107</v>
      </c>
      <c r="H1153" s="183">
        <v>2</v>
      </c>
      <c r="I1153" s="184"/>
      <c r="J1153" s="185">
        <f t="shared" si="378"/>
        <v>0</v>
      </c>
      <c r="K1153" s="186"/>
      <c r="L1153" s="187"/>
      <c r="M1153" s="188" t="s">
        <v>1</v>
      </c>
      <c r="N1153" s="189" t="s">
        <v>42</v>
      </c>
      <c r="P1153" s="153">
        <f t="shared" si="379"/>
        <v>0</v>
      </c>
      <c r="Q1153" s="153">
        <v>0</v>
      </c>
      <c r="R1153" s="153">
        <f t="shared" si="380"/>
        <v>0</v>
      </c>
      <c r="S1153" s="153">
        <v>0</v>
      </c>
      <c r="T1153" s="154">
        <f t="shared" si="381"/>
        <v>0</v>
      </c>
      <c r="AR1153" s="155" t="s">
        <v>481</v>
      </c>
      <c r="AT1153" s="155" t="s">
        <v>454</v>
      </c>
      <c r="AU1153" s="155" t="s">
        <v>88</v>
      </c>
      <c r="AY1153" s="16" t="s">
        <v>317</v>
      </c>
      <c r="BE1153" s="156">
        <f t="shared" si="382"/>
        <v>0</v>
      </c>
      <c r="BF1153" s="156">
        <f t="shared" si="383"/>
        <v>0</v>
      </c>
      <c r="BG1153" s="156">
        <f t="shared" si="384"/>
        <v>0</v>
      </c>
      <c r="BH1153" s="156">
        <f t="shared" si="385"/>
        <v>0</v>
      </c>
      <c r="BI1153" s="156">
        <f t="shared" si="386"/>
        <v>0</v>
      </c>
      <c r="BJ1153" s="16" t="s">
        <v>88</v>
      </c>
      <c r="BK1153" s="156">
        <f t="shared" si="387"/>
        <v>0</v>
      </c>
      <c r="BL1153" s="16" t="s">
        <v>396</v>
      </c>
      <c r="BM1153" s="155" t="s">
        <v>12847</v>
      </c>
    </row>
    <row r="1154" spans="2:65" s="1" customFormat="1" ht="16.5" customHeight="1">
      <c r="B1154" s="142"/>
      <c r="C1154" s="143" t="s">
        <v>4918</v>
      </c>
      <c r="D1154" s="143" t="s">
        <v>319</v>
      </c>
      <c r="E1154" s="144" t="s">
        <v>12848</v>
      </c>
      <c r="F1154" s="145" t="s">
        <v>12849</v>
      </c>
      <c r="G1154" s="146" t="s">
        <v>7005</v>
      </c>
      <c r="H1154" s="147">
        <v>1</v>
      </c>
      <c r="I1154" s="148"/>
      <c r="J1154" s="149">
        <f t="shared" si="378"/>
        <v>0</v>
      </c>
      <c r="K1154" s="150"/>
      <c r="L1154" s="31"/>
      <c r="M1154" s="151" t="s">
        <v>1</v>
      </c>
      <c r="N1154" s="152" t="s">
        <v>42</v>
      </c>
      <c r="P1154" s="153">
        <f t="shared" si="379"/>
        <v>0</v>
      </c>
      <c r="Q1154" s="153">
        <v>0</v>
      </c>
      <c r="R1154" s="153">
        <f t="shared" si="380"/>
        <v>0</v>
      </c>
      <c r="S1154" s="153">
        <v>0</v>
      </c>
      <c r="T1154" s="154">
        <f t="shared" si="381"/>
        <v>0</v>
      </c>
      <c r="AR1154" s="155" t="s">
        <v>396</v>
      </c>
      <c r="AT1154" s="155" t="s">
        <v>319</v>
      </c>
      <c r="AU1154" s="155" t="s">
        <v>88</v>
      </c>
      <c r="AY1154" s="16" t="s">
        <v>317</v>
      </c>
      <c r="BE1154" s="156">
        <f t="shared" si="382"/>
        <v>0</v>
      </c>
      <c r="BF1154" s="156">
        <f t="shared" si="383"/>
        <v>0</v>
      </c>
      <c r="BG1154" s="156">
        <f t="shared" si="384"/>
        <v>0</v>
      </c>
      <c r="BH1154" s="156">
        <f t="shared" si="385"/>
        <v>0</v>
      </c>
      <c r="BI1154" s="156">
        <f t="shared" si="386"/>
        <v>0</v>
      </c>
      <c r="BJ1154" s="16" t="s">
        <v>88</v>
      </c>
      <c r="BK1154" s="156">
        <f t="shared" si="387"/>
        <v>0</v>
      </c>
      <c r="BL1154" s="16" t="s">
        <v>396</v>
      </c>
      <c r="BM1154" s="155" t="s">
        <v>12850</v>
      </c>
    </row>
    <row r="1155" spans="2:65" s="11" customFormat="1" ht="22.75" customHeight="1">
      <c r="B1155" s="130"/>
      <c r="D1155" s="131" t="s">
        <v>75</v>
      </c>
      <c r="E1155" s="140" t="s">
        <v>12851</v>
      </c>
      <c r="F1155" s="140" t="s">
        <v>12852</v>
      </c>
      <c r="I1155" s="133"/>
      <c r="J1155" s="141">
        <f>BK1155</f>
        <v>0</v>
      </c>
      <c r="L1155" s="130"/>
      <c r="M1155" s="135"/>
      <c r="P1155" s="136">
        <f>SUM(P1156:P1168)</f>
        <v>0</v>
      </c>
      <c r="R1155" s="136">
        <f>SUM(R1156:R1168)</f>
        <v>0</v>
      </c>
      <c r="T1155" s="137">
        <f>SUM(T1156:T1168)</f>
        <v>0</v>
      </c>
      <c r="AR1155" s="131" t="s">
        <v>83</v>
      </c>
      <c r="AT1155" s="138" t="s">
        <v>75</v>
      </c>
      <c r="AU1155" s="138" t="s">
        <v>83</v>
      </c>
      <c r="AY1155" s="131" t="s">
        <v>317</v>
      </c>
      <c r="BK1155" s="139">
        <f>SUM(BK1156:BK1168)</f>
        <v>0</v>
      </c>
    </row>
    <row r="1156" spans="2:65" s="1" customFormat="1" ht="24.15" customHeight="1">
      <c r="B1156" s="142"/>
      <c r="C1156" s="179" t="s">
        <v>4922</v>
      </c>
      <c r="D1156" s="179" t="s">
        <v>454</v>
      </c>
      <c r="E1156" s="180" t="s">
        <v>12809</v>
      </c>
      <c r="F1156" s="181" t="s">
        <v>12810</v>
      </c>
      <c r="G1156" s="182" t="s">
        <v>467</v>
      </c>
      <c r="H1156" s="183">
        <v>1</v>
      </c>
      <c r="I1156" s="184"/>
      <c r="J1156" s="185">
        <f t="shared" ref="J1156:J1168" si="388">ROUND(I1156*H1156,2)</f>
        <v>0</v>
      </c>
      <c r="K1156" s="186"/>
      <c r="L1156" s="187"/>
      <c r="M1156" s="188" t="s">
        <v>1</v>
      </c>
      <c r="N1156" s="189" t="s">
        <v>42</v>
      </c>
      <c r="P1156" s="153">
        <f t="shared" ref="P1156:P1168" si="389">O1156*H1156</f>
        <v>0</v>
      </c>
      <c r="Q1156" s="153">
        <v>0</v>
      </c>
      <c r="R1156" s="153">
        <f t="shared" ref="R1156:R1168" si="390">Q1156*H1156</f>
        <v>0</v>
      </c>
      <c r="S1156" s="153">
        <v>0</v>
      </c>
      <c r="T1156" s="154">
        <f t="shared" ref="T1156:T1168" si="391">S1156*H1156</f>
        <v>0</v>
      </c>
      <c r="AR1156" s="155" t="s">
        <v>481</v>
      </c>
      <c r="AT1156" s="155" t="s">
        <v>454</v>
      </c>
      <c r="AU1156" s="155" t="s">
        <v>88</v>
      </c>
      <c r="AY1156" s="16" t="s">
        <v>317</v>
      </c>
      <c r="BE1156" s="156">
        <f t="shared" ref="BE1156:BE1168" si="392">IF(N1156="základná",J1156,0)</f>
        <v>0</v>
      </c>
      <c r="BF1156" s="156">
        <f t="shared" ref="BF1156:BF1168" si="393">IF(N1156="znížená",J1156,0)</f>
        <v>0</v>
      </c>
      <c r="BG1156" s="156">
        <f t="shared" ref="BG1156:BG1168" si="394">IF(N1156="zákl. prenesená",J1156,0)</f>
        <v>0</v>
      </c>
      <c r="BH1156" s="156">
        <f t="shared" ref="BH1156:BH1168" si="395">IF(N1156="zníž. prenesená",J1156,0)</f>
        <v>0</v>
      </c>
      <c r="BI1156" s="156">
        <f t="shared" ref="BI1156:BI1168" si="396">IF(N1156="nulová",J1156,0)</f>
        <v>0</v>
      </c>
      <c r="BJ1156" s="16" t="s">
        <v>88</v>
      </c>
      <c r="BK1156" s="156">
        <f t="shared" ref="BK1156:BK1168" si="397">ROUND(I1156*H1156,2)</f>
        <v>0</v>
      </c>
      <c r="BL1156" s="16" t="s">
        <v>396</v>
      </c>
      <c r="BM1156" s="155" t="s">
        <v>12853</v>
      </c>
    </row>
    <row r="1157" spans="2:65" s="1" customFormat="1" ht="24.15" customHeight="1">
      <c r="B1157" s="142"/>
      <c r="C1157" s="179" t="s">
        <v>4926</v>
      </c>
      <c r="D1157" s="179" t="s">
        <v>454</v>
      </c>
      <c r="E1157" s="180" t="s">
        <v>12812</v>
      </c>
      <c r="F1157" s="181" t="s">
        <v>12813</v>
      </c>
      <c r="G1157" s="182" t="s">
        <v>467</v>
      </c>
      <c r="H1157" s="183">
        <v>1</v>
      </c>
      <c r="I1157" s="184"/>
      <c r="J1157" s="185">
        <f t="shared" si="388"/>
        <v>0</v>
      </c>
      <c r="K1157" s="186"/>
      <c r="L1157" s="187"/>
      <c r="M1157" s="188" t="s">
        <v>1</v>
      </c>
      <c r="N1157" s="189" t="s">
        <v>42</v>
      </c>
      <c r="P1157" s="153">
        <f t="shared" si="389"/>
        <v>0</v>
      </c>
      <c r="Q1157" s="153">
        <v>0</v>
      </c>
      <c r="R1157" s="153">
        <f t="shared" si="390"/>
        <v>0</v>
      </c>
      <c r="S1157" s="153">
        <v>0</v>
      </c>
      <c r="T1157" s="154">
        <f t="shared" si="391"/>
        <v>0</v>
      </c>
      <c r="AR1157" s="155" t="s">
        <v>481</v>
      </c>
      <c r="AT1157" s="155" t="s">
        <v>454</v>
      </c>
      <c r="AU1157" s="155" t="s">
        <v>88</v>
      </c>
      <c r="AY1157" s="16" t="s">
        <v>317</v>
      </c>
      <c r="BE1157" s="156">
        <f t="shared" si="392"/>
        <v>0</v>
      </c>
      <c r="BF1157" s="156">
        <f t="shared" si="393"/>
        <v>0</v>
      </c>
      <c r="BG1157" s="156">
        <f t="shared" si="394"/>
        <v>0</v>
      </c>
      <c r="BH1157" s="156">
        <f t="shared" si="395"/>
        <v>0</v>
      </c>
      <c r="BI1157" s="156">
        <f t="shared" si="396"/>
        <v>0</v>
      </c>
      <c r="BJ1157" s="16" t="s">
        <v>88</v>
      </c>
      <c r="BK1157" s="156">
        <f t="shared" si="397"/>
        <v>0</v>
      </c>
      <c r="BL1157" s="16" t="s">
        <v>396</v>
      </c>
      <c r="BM1157" s="155" t="s">
        <v>12854</v>
      </c>
    </row>
    <row r="1158" spans="2:65" s="1" customFormat="1" ht="24.15" customHeight="1">
      <c r="B1158" s="142"/>
      <c r="C1158" s="179" t="s">
        <v>4930</v>
      </c>
      <c r="D1158" s="179" t="s">
        <v>454</v>
      </c>
      <c r="E1158" s="180" t="s">
        <v>12815</v>
      </c>
      <c r="F1158" s="181" t="s">
        <v>12816</v>
      </c>
      <c r="G1158" s="182" t="s">
        <v>467</v>
      </c>
      <c r="H1158" s="183">
        <v>1</v>
      </c>
      <c r="I1158" s="184"/>
      <c r="J1158" s="185">
        <f t="shared" si="388"/>
        <v>0</v>
      </c>
      <c r="K1158" s="186"/>
      <c r="L1158" s="187"/>
      <c r="M1158" s="188" t="s">
        <v>1</v>
      </c>
      <c r="N1158" s="189" t="s">
        <v>42</v>
      </c>
      <c r="P1158" s="153">
        <f t="shared" si="389"/>
        <v>0</v>
      </c>
      <c r="Q1158" s="153">
        <v>0</v>
      </c>
      <c r="R1158" s="153">
        <f t="shared" si="390"/>
        <v>0</v>
      </c>
      <c r="S1158" s="153">
        <v>0</v>
      </c>
      <c r="T1158" s="154">
        <f t="shared" si="391"/>
        <v>0</v>
      </c>
      <c r="AR1158" s="155" t="s">
        <v>481</v>
      </c>
      <c r="AT1158" s="155" t="s">
        <v>454</v>
      </c>
      <c r="AU1158" s="155" t="s">
        <v>88</v>
      </c>
      <c r="AY1158" s="16" t="s">
        <v>317</v>
      </c>
      <c r="BE1158" s="156">
        <f t="shared" si="392"/>
        <v>0</v>
      </c>
      <c r="BF1158" s="156">
        <f t="shared" si="393"/>
        <v>0</v>
      </c>
      <c r="BG1158" s="156">
        <f t="shared" si="394"/>
        <v>0</v>
      </c>
      <c r="BH1158" s="156">
        <f t="shared" si="395"/>
        <v>0</v>
      </c>
      <c r="BI1158" s="156">
        <f t="shared" si="396"/>
        <v>0</v>
      </c>
      <c r="BJ1158" s="16" t="s">
        <v>88</v>
      </c>
      <c r="BK1158" s="156">
        <f t="shared" si="397"/>
        <v>0</v>
      </c>
      <c r="BL1158" s="16" t="s">
        <v>396</v>
      </c>
      <c r="BM1158" s="155" t="s">
        <v>12855</v>
      </c>
    </row>
    <row r="1159" spans="2:65" s="1" customFormat="1" ht="24.15" customHeight="1">
      <c r="B1159" s="142"/>
      <c r="C1159" s="179" t="s">
        <v>4934</v>
      </c>
      <c r="D1159" s="179" t="s">
        <v>454</v>
      </c>
      <c r="E1159" s="180" t="s">
        <v>12788</v>
      </c>
      <c r="F1159" s="181" t="s">
        <v>12789</v>
      </c>
      <c r="G1159" s="182" t="s">
        <v>467</v>
      </c>
      <c r="H1159" s="183">
        <v>1</v>
      </c>
      <c r="I1159" s="184"/>
      <c r="J1159" s="185">
        <f t="shared" si="388"/>
        <v>0</v>
      </c>
      <c r="K1159" s="186"/>
      <c r="L1159" s="187"/>
      <c r="M1159" s="188" t="s">
        <v>1</v>
      </c>
      <c r="N1159" s="189" t="s">
        <v>42</v>
      </c>
      <c r="P1159" s="153">
        <f t="shared" si="389"/>
        <v>0</v>
      </c>
      <c r="Q1159" s="153">
        <v>0</v>
      </c>
      <c r="R1159" s="153">
        <f t="shared" si="390"/>
        <v>0</v>
      </c>
      <c r="S1159" s="153">
        <v>0</v>
      </c>
      <c r="T1159" s="154">
        <f t="shared" si="391"/>
        <v>0</v>
      </c>
      <c r="AR1159" s="155" t="s">
        <v>481</v>
      </c>
      <c r="AT1159" s="155" t="s">
        <v>454</v>
      </c>
      <c r="AU1159" s="155" t="s">
        <v>88</v>
      </c>
      <c r="AY1159" s="16" t="s">
        <v>317</v>
      </c>
      <c r="BE1159" s="156">
        <f t="shared" si="392"/>
        <v>0</v>
      </c>
      <c r="BF1159" s="156">
        <f t="shared" si="393"/>
        <v>0</v>
      </c>
      <c r="BG1159" s="156">
        <f t="shared" si="394"/>
        <v>0</v>
      </c>
      <c r="BH1159" s="156">
        <f t="shared" si="395"/>
        <v>0</v>
      </c>
      <c r="BI1159" s="156">
        <f t="shared" si="396"/>
        <v>0</v>
      </c>
      <c r="BJ1159" s="16" t="s">
        <v>88</v>
      </c>
      <c r="BK1159" s="156">
        <f t="shared" si="397"/>
        <v>0</v>
      </c>
      <c r="BL1159" s="16" t="s">
        <v>396</v>
      </c>
      <c r="BM1159" s="155" t="s">
        <v>12856</v>
      </c>
    </row>
    <row r="1160" spans="2:65" s="1" customFormat="1" ht="24.15" customHeight="1">
      <c r="B1160" s="142"/>
      <c r="C1160" s="179" t="s">
        <v>4942</v>
      </c>
      <c r="D1160" s="179" t="s">
        <v>454</v>
      </c>
      <c r="E1160" s="180" t="s">
        <v>12791</v>
      </c>
      <c r="F1160" s="181" t="s">
        <v>12792</v>
      </c>
      <c r="G1160" s="182" t="s">
        <v>467</v>
      </c>
      <c r="H1160" s="183">
        <v>1</v>
      </c>
      <c r="I1160" s="184"/>
      <c r="J1160" s="185">
        <f t="shared" si="388"/>
        <v>0</v>
      </c>
      <c r="K1160" s="186"/>
      <c r="L1160" s="187"/>
      <c r="M1160" s="188" t="s">
        <v>1</v>
      </c>
      <c r="N1160" s="189" t="s">
        <v>42</v>
      </c>
      <c r="P1160" s="153">
        <f t="shared" si="389"/>
        <v>0</v>
      </c>
      <c r="Q1160" s="153">
        <v>0</v>
      </c>
      <c r="R1160" s="153">
        <f t="shared" si="390"/>
        <v>0</v>
      </c>
      <c r="S1160" s="153">
        <v>0</v>
      </c>
      <c r="T1160" s="154">
        <f t="shared" si="391"/>
        <v>0</v>
      </c>
      <c r="AR1160" s="155" t="s">
        <v>481</v>
      </c>
      <c r="AT1160" s="155" t="s">
        <v>454</v>
      </c>
      <c r="AU1160" s="155" t="s">
        <v>88</v>
      </c>
      <c r="AY1160" s="16" t="s">
        <v>317</v>
      </c>
      <c r="BE1160" s="156">
        <f t="shared" si="392"/>
        <v>0</v>
      </c>
      <c r="BF1160" s="156">
        <f t="shared" si="393"/>
        <v>0</v>
      </c>
      <c r="BG1160" s="156">
        <f t="shared" si="394"/>
        <v>0</v>
      </c>
      <c r="BH1160" s="156">
        <f t="shared" si="395"/>
        <v>0</v>
      </c>
      <c r="BI1160" s="156">
        <f t="shared" si="396"/>
        <v>0</v>
      </c>
      <c r="BJ1160" s="16" t="s">
        <v>88</v>
      </c>
      <c r="BK1160" s="156">
        <f t="shared" si="397"/>
        <v>0</v>
      </c>
      <c r="BL1160" s="16" t="s">
        <v>396</v>
      </c>
      <c r="BM1160" s="155" t="s">
        <v>12857</v>
      </c>
    </row>
    <row r="1161" spans="2:65" s="1" customFormat="1" ht="16.5" customHeight="1">
      <c r="B1161" s="142"/>
      <c r="C1161" s="179" t="s">
        <v>4946</v>
      </c>
      <c r="D1161" s="179" t="s">
        <v>454</v>
      </c>
      <c r="E1161" s="180" t="s">
        <v>12858</v>
      </c>
      <c r="F1161" s="181" t="s">
        <v>12683</v>
      </c>
      <c r="G1161" s="182" t="s">
        <v>467</v>
      </c>
      <c r="H1161" s="183">
        <v>1</v>
      </c>
      <c r="I1161" s="184"/>
      <c r="J1161" s="185">
        <f t="shared" si="388"/>
        <v>0</v>
      </c>
      <c r="K1161" s="186"/>
      <c r="L1161" s="187"/>
      <c r="M1161" s="188" t="s">
        <v>1</v>
      </c>
      <c r="N1161" s="189" t="s">
        <v>42</v>
      </c>
      <c r="P1161" s="153">
        <f t="shared" si="389"/>
        <v>0</v>
      </c>
      <c r="Q1161" s="153">
        <v>0</v>
      </c>
      <c r="R1161" s="153">
        <f t="shared" si="390"/>
        <v>0</v>
      </c>
      <c r="S1161" s="153">
        <v>0</v>
      </c>
      <c r="T1161" s="154">
        <f t="shared" si="391"/>
        <v>0</v>
      </c>
      <c r="AR1161" s="155" t="s">
        <v>481</v>
      </c>
      <c r="AT1161" s="155" t="s">
        <v>454</v>
      </c>
      <c r="AU1161" s="155" t="s">
        <v>88</v>
      </c>
      <c r="AY1161" s="16" t="s">
        <v>317</v>
      </c>
      <c r="BE1161" s="156">
        <f t="shared" si="392"/>
        <v>0</v>
      </c>
      <c r="BF1161" s="156">
        <f t="shared" si="393"/>
        <v>0</v>
      </c>
      <c r="BG1161" s="156">
        <f t="shared" si="394"/>
        <v>0</v>
      </c>
      <c r="BH1161" s="156">
        <f t="shared" si="395"/>
        <v>0</v>
      </c>
      <c r="BI1161" s="156">
        <f t="shared" si="396"/>
        <v>0</v>
      </c>
      <c r="BJ1161" s="16" t="s">
        <v>88</v>
      </c>
      <c r="BK1161" s="156">
        <f t="shared" si="397"/>
        <v>0</v>
      </c>
      <c r="BL1161" s="16" t="s">
        <v>396</v>
      </c>
      <c r="BM1161" s="155" t="s">
        <v>12859</v>
      </c>
    </row>
    <row r="1162" spans="2:65" s="1" customFormat="1" ht="21.75" customHeight="1">
      <c r="B1162" s="142"/>
      <c r="C1162" s="179" t="s">
        <v>4954</v>
      </c>
      <c r="D1162" s="179" t="s">
        <v>454</v>
      </c>
      <c r="E1162" s="180" t="s">
        <v>12685</v>
      </c>
      <c r="F1162" s="181" t="s">
        <v>12686</v>
      </c>
      <c r="G1162" s="182" t="s">
        <v>10668</v>
      </c>
      <c r="H1162" s="183">
        <v>30</v>
      </c>
      <c r="I1162" s="184"/>
      <c r="J1162" s="185">
        <f t="shared" si="388"/>
        <v>0</v>
      </c>
      <c r="K1162" s="186"/>
      <c r="L1162" s="187"/>
      <c r="M1162" s="188" t="s">
        <v>1</v>
      </c>
      <c r="N1162" s="189" t="s">
        <v>42</v>
      </c>
      <c r="P1162" s="153">
        <f t="shared" si="389"/>
        <v>0</v>
      </c>
      <c r="Q1162" s="153">
        <v>0</v>
      </c>
      <c r="R1162" s="153">
        <f t="shared" si="390"/>
        <v>0</v>
      </c>
      <c r="S1162" s="153">
        <v>0</v>
      </c>
      <c r="T1162" s="154">
        <f t="shared" si="391"/>
        <v>0</v>
      </c>
      <c r="AR1162" s="155" t="s">
        <v>481</v>
      </c>
      <c r="AT1162" s="155" t="s">
        <v>454</v>
      </c>
      <c r="AU1162" s="155" t="s">
        <v>88</v>
      </c>
      <c r="AY1162" s="16" t="s">
        <v>317</v>
      </c>
      <c r="BE1162" s="156">
        <f t="shared" si="392"/>
        <v>0</v>
      </c>
      <c r="BF1162" s="156">
        <f t="shared" si="393"/>
        <v>0</v>
      </c>
      <c r="BG1162" s="156">
        <f t="shared" si="394"/>
        <v>0</v>
      </c>
      <c r="BH1162" s="156">
        <f t="shared" si="395"/>
        <v>0</v>
      </c>
      <c r="BI1162" s="156">
        <f t="shared" si="396"/>
        <v>0</v>
      </c>
      <c r="BJ1162" s="16" t="s">
        <v>88</v>
      </c>
      <c r="BK1162" s="156">
        <f t="shared" si="397"/>
        <v>0</v>
      </c>
      <c r="BL1162" s="16" t="s">
        <v>396</v>
      </c>
      <c r="BM1162" s="155" t="s">
        <v>12860</v>
      </c>
    </row>
    <row r="1163" spans="2:65" s="1" customFormat="1" ht="21.75" customHeight="1">
      <c r="B1163" s="142"/>
      <c r="C1163" s="179" t="s">
        <v>5519</v>
      </c>
      <c r="D1163" s="179" t="s">
        <v>454</v>
      </c>
      <c r="E1163" s="180" t="s">
        <v>12688</v>
      </c>
      <c r="F1163" s="181" t="s">
        <v>12689</v>
      </c>
      <c r="G1163" s="182" t="s">
        <v>10668</v>
      </c>
      <c r="H1163" s="183">
        <v>30</v>
      </c>
      <c r="I1163" s="184"/>
      <c r="J1163" s="185">
        <f t="shared" si="388"/>
        <v>0</v>
      </c>
      <c r="K1163" s="186"/>
      <c r="L1163" s="187"/>
      <c r="M1163" s="188" t="s">
        <v>1</v>
      </c>
      <c r="N1163" s="189" t="s">
        <v>42</v>
      </c>
      <c r="P1163" s="153">
        <f t="shared" si="389"/>
        <v>0</v>
      </c>
      <c r="Q1163" s="153">
        <v>0</v>
      </c>
      <c r="R1163" s="153">
        <f t="shared" si="390"/>
        <v>0</v>
      </c>
      <c r="S1163" s="153">
        <v>0</v>
      </c>
      <c r="T1163" s="154">
        <f t="shared" si="391"/>
        <v>0</v>
      </c>
      <c r="AR1163" s="155" t="s">
        <v>481</v>
      </c>
      <c r="AT1163" s="155" t="s">
        <v>454</v>
      </c>
      <c r="AU1163" s="155" t="s">
        <v>88</v>
      </c>
      <c r="AY1163" s="16" t="s">
        <v>317</v>
      </c>
      <c r="BE1163" s="156">
        <f t="shared" si="392"/>
        <v>0</v>
      </c>
      <c r="BF1163" s="156">
        <f t="shared" si="393"/>
        <v>0</v>
      </c>
      <c r="BG1163" s="156">
        <f t="shared" si="394"/>
        <v>0</v>
      </c>
      <c r="BH1163" s="156">
        <f t="shared" si="395"/>
        <v>0</v>
      </c>
      <c r="BI1163" s="156">
        <f t="shared" si="396"/>
        <v>0</v>
      </c>
      <c r="BJ1163" s="16" t="s">
        <v>88</v>
      </c>
      <c r="BK1163" s="156">
        <f t="shared" si="397"/>
        <v>0</v>
      </c>
      <c r="BL1163" s="16" t="s">
        <v>396</v>
      </c>
      <c r="BM1163" s="155" t="s">
        <v>12861</v>
      </c>
    </row>
    <row r="1164" spans="2:65" s="1" customFormat="1" ht="16.5" customHeight="1">
      <c r="B1164" s="142"/>
      <c r="C1164" s="179" t="s">
        <v>5523</v>
      </c>
      <c r="D1164" s="179" t="s">
        <v>454</v>
      </c>
      <c r="E1164" s="180" t="s">
        <v>12862</v>
      </c>
      <c r="F1164" s="181" t="s">
        <v>12692</v>
      </c>
      <c r="G1164" s="182" t="s">
        <v>10668</v>
      </c>
      <c r="H1164" s="183">
        <v>30</v>
      </c>
      <c r="I1164" s="184"/>
      <c r="J1164" s="185">
        <f t="shared" si="388"/>
        <v>0</v>
      </c>
      <c r="K1164" s="186"/>
      <c r="L1164" s="187"/>
      <c r="M1164" s="188" t="s">
        <v>1</v>
      </c>
      <c r="N1164" s="189" t="s">
        <v>42</v>
      </c>
      <c r="P1164" s="153">
        <f t="shared" si="389"/>
        <v>0</v>
      </c>
      <c r="Q1164" s="153">
        <v>0</v>
      </c>
      <c r="R1164" s="153">
        <f t="shared" si="390"/>
        <v>0</v>
      </c>
      <c r="S1164" s="153">
        <v>0</v>
      </c>
      <c r="T1164" s="154">
        <f t="shared" si="391"/>
        <v>0</v>
      </c>
      <c r="AR1164" s="155" t="s">
        <v>481</v>
      </c>
      <c r="AT1164" s="155" t="s">
        <v>454</v>
      </c>
      <c r="AU1164" s="155" t="s">
        <v>88</v>
      </c>
      <c r="AY1164" s="16" t="s">
        <v>317</v>
      </c>
      <c r="BE1164" s="156">
        <f t="shared" si="392"/>
        <v>0</v>
      </c>
      <c r="BF1164" s="156">
        <f t="shared" si="393"/>
        <v>0</v>
      </c>
      <c r="BG1164" s="156">
        <f t="shared" si="394"/>
        <v>0</v>
      </c>
      <c r="BH1164" s="156">
        <f t="shared" si="395"/>
        <v>0</v>
      </c>
      <c r="BI1164" s="156">
        <f t="shared" si="396"/>
        <v>0</v>
      </c>
      <c r="BJ1164" s="16" t="s">
        <v>88</v>
      </c>
      <c r="BK1164" s="156">
        <f t="shared" si="397"/>
        <v>0</v>
      </c>
      <c r="BL1164" s="16" t="s">
        <v>396</v>
      </c>
      <c r="BM1164" s="155" t="s">
        <v>12863</v>
      </c>
    </row>
    <row r="1165" spans="2:65" s="1" customFormat="1" ht="16.5" customHeight="1">
      <c r="B1165" s="142"/>
      <c r="C1165" s="179" t="s">
        <v>5527</v>
      </c>
      <c r="D1165" s="179" t="s">
        <v>454</v>
      </c>
      <c r="E1165" s="180" t="s">
        <v>12864</v>
      </c>
      <c r="F1165" s="181" t="s">
        <v>12695</v>
      </c>
      <c r="G1165" s="182" t="s">
        <v>10668</v>
      </c>
      <c r="H1165" s="183">
        <v>30</v>
      </c>
      <c r="I1165" s="184"/>
      <c r="J1165" s="185">
        <f t="shared" si="388"/>
        <v>0</v>
      </c>
      <c r="K1165" s="186"/>
      <c r="L1165" s="187"/>
      <c r="M1165" s="188" t="s">
        <v>1</v>
      </c>
      <c r="N1165" s="189" t="s">
        <v>42</v>
      </c>
      <c r="P1165" s="153">
        <f t="shared" si="389"/>
        <v>0</v>
      </c>
      <c r="Q1165" s="153">
        <v>0</v>
      </c>
      <c r="R1165" s="153">
        <f t="shared" si="390"/>
        <v>0</v>
      </c>
      <c r="S1165" s="153">
        <v>0</v>
      </c>
      <c r="T1165" s="154">
        <f t="shared" si="391"/>
        <v>0</v>
      </c>
      <c r="AR1165" s="155" t="s">
        <v>481</v>
      </c>
      <c r="AT1165" s="155" t="s">
        <v>454</v>
      </c>
      <c r="AU1165" s="155" t="s">
        <v>88</v>
      </c>
      <c r="AY1165" s="16" t="s">
        <v>317</v>
      </c>
      <c r="BE1165" s="156">
        <f t="shared" si="392"/>
        <v>0</v>
      </c>
      <c r="BF1165" s="156">
        <f t="shared" si="393"/>
        <v>0</v>
      </c>
      <c r="BG1165" s="156">
        <f t="shared" si="394"/>
        <v>0</v>
      </c>
      <c r="BH1165" s="156">
        <f t="shared" si="395"/>
        <v>0</v>
      </c>
      <c r="BI1165" s="156">
        <f t="shared" si="396"/>
        <v>0</v>
      </c>
      <c r="BJ1165" s="16" t="s">
        <v>88</v>
      </c>
      <c r="BK1165" s="156">
        <f t="shared" si="397"/>
        <v>0</v>
      </c>
      <c r="BL1165" s="16" t="s">
        <v>396</v>
      </c>
      <c r="BM1165" s="155" t="s">
        <v>12865</v>
      </c>
    </row>
    <row r="1166" spans="2:65" s="1" customFormat="1" ht="16.5" customHeight="1">
      <c r="B1166" s="142"/>
      <c r="C1166" s="179" t="s">
        <v>5531</v>
      </c>
      <c r="D1166" s="179" t="s">
        <v>454</v>
      </c>
      <c r="E1166" s="180" t="s">
        <v>12697</v>
      </c>
      <c r="F1166" s="181" t="s">
        <v>12698</v>
      </c>
      <c r="G1166" s="182" t="s">
        <v>10668</v>
      </c>
      <c r="H1166" s="183">
        <v>50</v>
      </c>
      <c r="I1166" s="184"/>
      <c r="J1166" s="185">
        <f t="shared" si="388"/>
        <v>0</v>
      </c>
      <c r="K1166" s="186"/>
      <c r="L1166" s="187"/>
      <c r="M1166" s="188" t="s">
        <v>1</v>
      </c>
      <c r="N1166" s="189" t="s">
        <v>42</v>
      </c>
      <c r="P1166" s="153">
        <f t="shared" si="389"/>
        <v>0</v>
      </c>
      <c r="Q1166" s="153">
        <v>0</v>
      </c>
      <c r="R1166" s="153">
        <f t="shared" si="390"/>
        <v>0</v>
      </c>
      <c r="S1166" s="153">
        <v>0</v>
      </c>
      <c r="T1166" s="154">
        <f t="shared" si="391"/>
        <v>0</v>
      </c>
      <c r="AR1166" s="155" t="s">
        <v>481</v>
      </c>
      <c r="AT1166" s="155" t="s">
        <v>454</v>
      </c>
      <c r="AU1166" s="155" t="s">
        <v>88</v>
      </c>
      <c r="AY1166" s="16" t="s">
        <v>317</v>
      </c>
      <c r="BE1166" s="156">
        <f t="shared" si="392"/>
        <v>0</v>
      </c>
      <c r="BF1166" s="156">
        <f t="shared" si="393"/>
        <v>0</v>
      </c>
      <c r="BG1166" s="156">
        <f t="shared" si="394"/>
        <v>0</v>
      </c>
      <c r="BH1166" s="156">
        <f t="shared" si="395"/>
        <v>0</v>
      </c>
      <c r="BI1166" s="156">
        <f t="shared" si="396"/>
        <v>0</v>
      </c>
      <c r="BJ1166" s="16" t="s">
        <v>88</v>
      </c>
      <c r="BK1166" s="156">
        <f t="shared" si="397"/>
        <v>0</v>
      </c>
      <c r="BL1166" s="16" t="s">
        <v>396</v>
      </c>
      <c r="BM1166" s="155" t="s">
        <v>12866</v>
      </c>
    </row>
    <row r="1167" spans="2:65" s="1" customFormat="1" ht="16.5" customHeight="1">
      <c r="B1167" s="142"/>
      <c r="C1167" s="179" t="s">
        <v>5535</v>
      </c>
      <c r="D1167" s="179" t="s">
        <v>454</v>
      </c>
      <c r="E1167" s="180" t="s">
        <v>12700</v>
      </c>
      <c r="F1167" s="181" t="s">
        <v>12701</v>
      </c>
      <c r="G1167" s="182" t="s">
        <v>1107</v>
      </c>
      <c r="H1167" s="183">
        <v>2</v>
      </c>
      <c r="I1167" s="184"/>
      <c r="J1167" s="185">
        <f t="shared" si="388"/>
        <v>0</v>
      </c>
      <c r="K1167" s="186"/>
      <c r="L1167" s="187"/>
      <c r="M1167" s="188" t="s">
        <v>1</v>
      </c>
      <c r="N1167" s="189" t="s">
        <v>42</v>
      </c>
      <c r="P1167" s="153">
        <f t="shared" si="389"/>
        <v>0</v>
      </c>
      <c r="Q1167" s="153">
        <v>0</v>
      </c>
      <c r="R1167" s="153">
        <f t="shared" si="390"/>
        <v>0</v>
      </c>
      <c r="S1167" s="153">
        <v>0</v>
      </c>
      <c r="T1167" s="154">
        <f t="shared" si="391"/>
        <v>0</v>
      </c>
      <c r="AR1167" s="155" t="s">
        <v>481</v>
      </c>
      <c r="AT1167" s="155" t="s">
        <v>454</v>
      </c>
      <c r="AU1167" s="155" t="s">
        <v>88</v>
      </c>
      <c r="AY1167" s="16" t="s">
        <v>317</v>
      </c>
      <c r="BE1167" s="156">
        <f t="shared" si="392"/>
        <v>0</v>
      </c>
      <c r="BF1167" s="156">
        <f t="shared" si="393"/>
        <v>0</v>
      </c>
      <c r="BG1167" s="156">
        <f t="shared" si="394"/>
        <v>0</v>
      </c>
      <c r="BH1167" s="156">
        <f t="shared" si="395"/>
        <v>0</v>
      </c>
      <c r="BI1167" s="156">
        <f t="shared" si="396"/>
        <v>0</v>
      </c>
      <c r="BJ1167" s="16" t="s">
        <v>88</v>
      </c>
      <c r="BK1167" s="156">
        <f t="shared" si="397"/>
        <v>0</v>
      </c>
      <c r="BL1167" s="16" t="s">
        <v>396</v>
      </c>
      <c r="BM1167" s="155" t="s">
        <v>12867</v>
      </c>
    </row>
    <row r="1168" spans="2:65" s="1" customFormat="1" ht="16.5" customHeight="1">
      <c r="B1168" s="142"/>
      <c r="C1168" s="143" t="s">
        <v>5539</v>
      </c>
      <c r="D1168" s="143" t="s">
        <v>319</v>
      </c>
      <c r="E1168" s="144" t="s">
        <v>12868</v>
      </c>
      <c r="F1168" s="145" t="s">
        <v>12869</v>
      </c>
      <c r="G1168" s="146" t="s">
        <v>7005</v>
      </c>
      <c r="H1168" s="147">
        <v>1</v>
      </c>
      <c r="I1168" s="148"/>
      <c r="J1168" s="149">
        <f t="shared" si="388"/>
        <v>0</v>
      </c>
      <c r="K1168" s="150"/>
      <c r="L1168" s="31"/>
      <c r="M1168" s="151" t="s">
        <v>1</v>
      </c>
      <c r="N1168" s="152" t="s">
        <v>42</v>
      </c>
      <c r="P1168" s="153">
        <f t="shared" si="389"/>
        <v>0</v>
      </c>
      <c r="Q1168" s="153">
        <v>0</v>
      </c>
      <c r="R1168" s="153">
        <f t="shared" si="390"/>
        <v>0</v>
      </c>
      <c r="S1168" s="153">
        <v>0</v>
      </c>
      <c r="T1168" s="154">
        <f t="shared" si="391"/>
        <v>0</v>
      </c>
      <c r="AR1168" s="155" t="s">
        <v>396</v>
      </c>
      <c r="AT1168" s="155" t="s">
        <v>319</v>
      </c>
      <c r="AU1168" s="155" t="s">
        <v>88</v>
      </c>
      <c r="AY1168" s="16" t="s">
        <v>317</v>
      </c>
      <c r="BE1168" s="156">
        <f t="shared" si="392"/>
        <v>0</v>
      </c>
      <c r="BF1168" s="156">
        <f t="shared" si="393"/>
        <v>0</v>
      </c>
      <c r="BG1168" s="156">
        <f t="shared" si="394"/>
        <v>0</v>
      </c>
      <c r="BH1168" s="156">
        <f t="shared" si="395"/>
        <v>0</v>
      </c>
      <c r="BI1168" s="156">
        <f t="shared" si="396"/>
        <v>0</v>
      </c>
      <c r="BJ1168" s="16" t="s">
        <v>88</v>
      </c>
      <c r="BK1168" s="156">
        <f t="shared" si="397"/>
        <v>0</v>
      </c>
      <c r="BL1168" s="16" t="s">
        <v>396</v>
      </c>
      <c r="BM1168" s="155" t="s">
        <v>12870</v>
      </c>
    </row>
    <row r="1169" spans="2:65" s="11" customFormat="1" ht="22.75" customHeight="1">
      <c r="B1169" s="130"/>
      <c r="D1169" s="131" t="s">
        <v>75</v>
      </c>
      <c r="E1169" s="140" t="s">
        <v>12871</v>
      </c>
      <c r="F1169" s="140" t="s">
        <v>12872</v>
      </c>
      <c r="I1169" s="133"/>
      <c r="J1169" s="141">
        <f>BK1169</f>
        <v>0</v>
      </c>
      <c r="L1169" s="130"/>
      <c r="M1169" s="135"/>
      <c r="P1169" s="136">
        <f>SUM(P1170:P1180)</f>
        <v>0</v>
      </c>
      <c r="R1169" s="136">
        <f>SUM(R1170:R1180)</f>
        <v>0</v>
      </c>
      <c r="T1169" s="137">
        <f>SUM(T1170:T1180)</f>
        <v>0</v>
      </c>
      <c r="AR1169" s="131" t="s">
        <v>83</v>
      </c>
      <c r="AT1169" s="138" t="s">
        <v>75</v>
      </c>
      <c r="AU1169" s="138" t="s">
        <v>83</v>
      </c>
      <c r="AY1169" s="131" t="s">
        <v>317</v>
      </c>
      <c r="BK1169" s="139">
        <f>SUM(BK1170:BK1180)</f>
        <v>0</v>
      </c>
    </row>
    <row r="1170" spans="2:65" s="1" customFormat="1" ht="24.15" customHeight="1">
      <c r="B1170" s="142"/>
      <c r="C1170" s="179" t="s">
        <v>5543</v>
      </c>
      <c r="D1170" s="179" t="s">
        <v>454</v>
      </c>
      <c r="E1170" s="180" t="s">
        <v>12873</v>
      </c>
      <c r="F1170" s="181" t="s">
        <v>12874</v>
      </c>
      <c r="G1170" s="182" t="s">
        <v>467</v>
      </c>
      <c r="H1170" s="183">
        <v>2</v>
      </c>
      <c r="I1170" s="184"/>
      <c r="J1170" s="185">
        <f t="shared" ref="J1170:J1180" si="398">ROUND(I1170*H1170,2)</f>
        <v>0</v>
      </c>
      <c r="K1170" s="186"/>
      <c r="L1170" s="187"/>
      <c r="M1170" s="188" t="s">
        <v>1</v>
      </c>
      <c r="N1170" s="189" t="s">
        <v>42</v>
      </c>
      <c r="P1170" s="153">
        <f t="shared" ref="P1170:P1180" si="399">O1170*H1170</f>
        <v>0</v>
      </c>
      <c r="Q1170" s="153">
        <v>0</v>
      </c>
      <c r="R1170" s="153">
        <f t="shared" ref="R1170:R1180" si="400">Q1170*H1170</f>
        <v>0</v>
      </c>
      <c r="S1170" s="153">
        <v>0</v>
      </c>
      <c r="T1170" s="154">
        <f t="shared" ref="T1170:T1180" si="401">S1170*H1170</f>
        <v>0</v>
      </c>
      <c r="AR1170" s="155" t="s">
        <v>481</v>
      </c>
      <c r="AT1170" s="155" t="s">
        <v>454</v>
      </c>
      <c r="AU1170" s="155" t="s">
        <v>88</v>
      </c>
      <c r="AY1170" s="16" t="s">
        <v>317</v>
      </c>
      <c r="BE1170" s="156">
        <f t="shared" ref="BE1170:BE1180" si="402">IF(N1170="základná",J1170,0)</f>
        <v>0</v>
      </c>
      <c r="BF1170" s="156">
        <f t="shared" ref="BF1170:BF1180" si="403">IF(N1170="znížená",J1170,0)</f>
        <v>0</v>
      </c>
      <c r="BG1170" s="156">
        <f t="shared" ref="BG1170:BG1180" si="404">IF(N1170="zákl. prenesená",J1170,0)</f>
        <v>0</v>
      </c>
      <c r="BH1170" s="156">
        <f t="shared" ref="BH1170:BH1180" si="405">IF(N1170="zníž. prenesená",J1170,0)</f>
        <v>0</v>
      </c>
      <c r="BI1170" s="156">
        <f t="shared" ref="BI1170:BI1180" si="406">IF(N1170="nulová",J1170,0)</f>
        <v>0</v>
      </c>
      <c r="BJ1170" s="16" t="s">
        <v>88</v>
      </c>
      <c r="BK1170" s="156">
        <f t="shared" ref="BK1170:BK1180" si="407">ROUND(I1170*H1170,2)</f>
        <v>0</v>
      </c>
      <c r="BL1170" s="16" t="s">
        <v>396</v>
      </c>
      <c r="BM1170" s="155" t="s">
        <v>12875</v>
      </c>
    </row>
    <row r="1171" spans="2:65" s="1" customFormat="1" ht="24.15" customHeight="1">
      <c r="B1171" s="142"/>
      <c r="C1171" s="179" t="s">
        <v>5547</v>
      </c>
      <c r="D1171" s="179" t="s">
        <v>454</v>
      </c>
      <c r="E1171" s="180" t="s">
        <v>12876</v>
      </c>
      <c r="F1171" s="181" t="s">
        <v>12877</v>
      </c>
      <c r="G1171" s="182" t="s">
        <v>467</v>
      </c>
      <c r="H1171" s="183">
        <v>2</v>
      </c>
      <c r="I1171" s="184"/>
      <c r="J1171" s="185">
        <f t="shared" si="398"/>
        <v>0</v>
      </c>
      <c r="K1171" s="186"/>
      <c r="L1171" s="187"/>
      <c r="M1171" s="188" t="s">
        <v>1</v>
      </c>
      <c r="N1171" s="189" t="s">
        <v>42</v>
      </c>
      <c r="P1171" s="153">
        <f t="shared" si="399"/>
        <v>0</v>
      </c>
      <c r="Q1171" s="153">
        <v>0</v>
      </c>
      <c r="R1171" s="153">
        <f t="shared" si="400"/>
        <v>0</v>
      </c>
      <c r="S1171" s="153">
        <v>0</v>
      </c>
      <c r="T1171" s="154">
        <f t="shared" si="401"/>
        <v>0</v>
      </c>
      <c r="AR1171" s="155" t="s">
        <v>481</v>
      </c>
      <c r="AT1171" s="155" t="s">
        <v>454</v>
      </c>
      <c r="AU1171" s="155" t="s">
        <v>88</v>
      </c>
      <c r="AY1171" s="16" t="s">
        <v>317</v>
      </c>
      <c r="BE1171" s="156">
        <f t="shared" si="402"/>
        <v>0</v>
      </c>
      <c r="BF1171" s="156">
        <f t="shared" si="403"/>
        <v>0</v>
      </c>
      <c r="BG1171" s="156">
        <f t="shared" si="404"/>
        <v>0</v>
      </c>
      <c r="BH1171" s="156">
        <f t="shared" si="405"/>
        <v>0</v>
      </c>
      <c r="BI1171" s="156">
        <f t="shared" si="406"/>
        <v>0</v>
      </c>
      <c r="BJ1171" s="16" t="s">
        <v>88</v>
      </c>
      <c r="BK1171" s="156">
        <f t="shared" si="407"/>
        <v>0</v>
      </c>
      <c r="BL1171" s="16" t="s">
        <v>396</v>
      </c>
      <c r="BM1171" s="155" t="s">
        <v>12878</v>
      </c>
    </row>
    <row r="1172" spans="2:65" s="1" customFormat="1" ht="24.15" customHeight="1">
      <c r="B1172" s="142"/>
      <c r="C1172" s="179" t="s">
        <v>5551</v>
      </c>
      <c r="D1172" s="179" t="s">
        <v>454</v>
      </c>
      <c r="E1172" s="180" t="s">
        <v>12676</v>
      </c>
      <c r="F1172" s="181" t="s">
        <v>12677</v>
      </c>
      <c r="G1172" s="182" t="s">
        <v>467</v>
      </c>
      <c r="H1172" s="183">
        <v>2</v>
      </c>
      <c r="I1172" s="184"/>
      <c r="J1172" s="185">
        <f t="shared" si="398"/>
        <v>0</v>
      </c>
      <c r="K1172" s="186"/>
      <c r="L1172" s="187"/>
      <c r="M1172" s="188" t="s">
        <v>1</v>
      </c>
      <c r="N1172" s="189" t="s">
        <v>42</v>
      </c>
      <c r="P1172" s="153">
        <f t="shared" si="399"/>
        <v>0</v>
      </c>
      <c r="Q1172" s="153">
        <v>0</v>
      </c>
      <c r="R1172" s="153">
        <f t="shared" si="400"/>
        <v>0</v>
      </c>
      <c r="S1172" s="153">
        <v>0</v>
      </c>
      <c r="T1172" s="154">
        <f t="shared" si="401"/>
        <v>0</v>
      </c>
      <c r="AR1172" s="155" t="s">
        <v>481</v>
      </c>
      <c r="AT1172" s="155" t="s">
        <v>454</v>
      </c>
      <c r="AU1172" s="155" t="s">
        <v>88</v>
      </c>
      <c r="AY1172" s="16" t="s">
        <v>317</v>
      </c>
      <c r="BE1172" s="156">
        <f t="shared" si="402"/>
        <v>0</v>
      </c>
      <c r="BF1172" s="156">
        <f t="shared" si="403"/>
        <v>0</v>
      </c>
      <c r="BG1172" s="156">
        <f t="shared" si="404"/>
        <v>0</v>
      </c>
      <c r="BH1172" s="156">
        <f t="shared" si="405"/>
        <v>0</v>
      </c>
      <c r="BI1172" s="156">
        <f t="shared" si="406"/>
        <v>0</v>
      </c>
      <c r="BJ1172" s="16" t="s">
        <v>88</v>
      </c>
      <c r="BK1172" s="156">
        <f t="shared" si="407"/>
        <v>0</v>
      </c>
      <c r="BL1172" s="16" t="s">
        <v>396</v>
      </c>
      <c r="BM1172" s="155" t="s">
        <v>12879</v>
      </c>
    </row>
    <row r="1173" spans="2:65" s="1" customFormat="1" ht="16.5" customHeight="1">
      <c r="B1173" s="142"/>
      <c r="C1173" s="179" t="s">
        <v>5555</v>
      </c>
      <c r="D1173" s="179" t="s">
        <v>454</v>
      </c>
      <c r="E1173" s="180" t="s">
        <v>12880</v>
      </c>
      <c r="F1173" s="181" t="s">
        <v>12683</v>
      </c>
      <c r="G1173" s="182" t="s">
        <v>467</v>
      </c>
      <c r="H1173" s="183">
        <v>2</v>
      </c>
      <c r="I1173" s="184"/>
      <c r="J1173" s="185">
        <f t="shared" si="398"/>
        <v>0</v>
      </c>
      <c r="K1173" s="186"/>
      <c r="L1173" s="187"/>
      <c r="M1173" s="188" t="s">
        <v>1</v>
      </c>
      <c r="N1173" s="189" t="s">
        <v>42</v>
      </c>
      <c r="P1173" s="153">
        <f t="shared" si="399"/>
        <v>0</v>
      </c>
      <c r="Q1173" s="153">
        <v>0</v>
      </c>
      <c r="R1173" s="153">
        <f t="shared" si="400"/>
        <v>0</v>
      </c>
      <c r="S1173" s="153">
        <v>0</v>
      </c>
      <c r="T1173" s="154">
        <f t="shared" si="401"/>
        <v>0</v>
      </c>
      <c r="AR1173" s="155" t="s">
        <v>481</v>
      </c>
      <c r="AT1173" s="155" t="s">
        <v>454</v>
      </c>
      <c r="AU1173" s="155" t="s">
        <v>88</v>
      </c>
      <c r="AY1173" s="16" t="s">
        <v>317</v>
      </c>
      <c r="BE1173" s="156">
        <f t="shared" si="402"/>
        <v>0</v>
      </c>
      <c r="BF1173" s="156">
        <f t="shared" si="403"/>
        <v>0</v>
      </c>
      <c r="BG1173" s="156">
        <f t="shared" si="404"/>
        <v>0</v>
      </c>
      <c r="BH1173" s="156">
        <f t="shared" si="405"/>
        <v>0</v>
      </c>
      <c r="BI1173" s="156">
        <f t="shared" si="406"/>
        <v>0</v>
      </c>
      <c r="BJ1173" s="16" t="s">
        <v>88</v>
      </c>
      <c r="BK1173" s="156">
        <f t="shared" si="407"/>
        <v>0</v>
      </c>
      <c r="BL1173" s="16" t="s">
        <v>396</v>
      </c>
      <c r="BM1173" s="155" t="s">
        <v>12881</v>
      </c>
    </row>
    <row r="1174" spans="2:65" s="1" customFormat="1" ht="21.75" customHeight="1">
      <c r="B1174" s="142"/>
      <c r="C1174" s="179" t="s">
        <v>5559</v>
      </c>
      <c r="D1174" s="179" t="s">
        <v>454</v>
      </c>
      <c r="E1174" s="180" t="s">
        <v>12688</v>
      </c>
      <c r="F1174" s="181" t="s">
        <v>12689</v>
      </c>
      <c r="G1174" s="182" t="s">
        <v>10668</v>
      </c>
      <c r="H1174" s="183">
        <v>142</v>
      </c>
      <c r="I1174" s="184"/>
      <c r="J1174" s="185">
        <f t="shared" si="398"/>
        <v>0</v>
      </c>
      <c r="K1174" s="186"/>
      <c r="L1174" s="187"/>
      <c r="M1174" s="188" t="s">
        <v>1</v>
      </c>
      <c r="N1174" s="189" t="s">
        <v>42</v>
      </c>
      <c r="P1174" s="153">
        <f t="shared" si="399"/>
        <v>0</v>
      </c>
      <c r="Q1174" s="153">
        <v>0</v>
      </c>
      <c r="R1174" s="153">
        <f t="shared" si="400"/>
        <v>0</v>
      </c>
      <c r="S1174" s="153">
        <v>0</v>
      </c>
      <c r="T1174" s="154">
        <f t="shared" si="401"/>
        <v>0</v>
      </c>
      <c r="AR1174" s="155" t="s">
        <v>481</v>
      </c>
      <c r="AT1174" s="155" t="s">
        <v>454</v>
      </c>
      <c r="AU1174" s="155" t="s">
        <v>88</v>
      </c>
      <c r="AY1174" s="16" t="s">
        <v>317</v>
      </c>
      <c r="BE1174" s="156">
        <f t="shared" si="402"/>
        <v>0</v>
      </c>
      <c r="BF1174" s="156">
        <f t="shared" si="403"/>
        <v>0</v>
      </c>
      <c r="BG1174" s="156">
        <f t="shared" si="404"/>
        <v>0</v>
      </c>
      <c r="BH1174" s="156">
        <f t="shared" si="405"/>
        <v>0</v>
      </c>
      <c r="BI1174" s="156">
        <f t="shared" si="406"/>
        <v>0</v>
      </c>
      <c r="BJ1174" s="16" t="s">
        <v>88</v>
      </c>
      <c r="BK1174" s="156">
        <f t="shared" si="407"/>
        <v>0</v>
      </c>
      <c r="BL1174" s="16" t="s">
        <v>396</v>
      </c>
      <c r="BM1174" s="155" t="s">
        <v>12882</v>
      </c>
    </row>
    <row r="1175" spans="2:65" s="1" customFormat="1" ht="21.75" customHeight="1">
      <c r="B1175" s="142"/>
      <c r="C1175" s="179" t="s">
        <v>4568</v>
      </c>
      <c r="D1175" s="179" t="s">
        <v>454</v>
      </c>
      <c r="E1175" s="180" t="s">
        <v>12717</v>
      </c>
      <c r="F1175" s="181" t="s">
        <v>12718</v>
      </c>
      <c r="G1175" s="182" t="s">
        <v>10668</v>
      </c>
      <c r="H1175" s="183">
        <v>142</v>
      </c>
      <c r="I1175" s="184"/>
      <c r="J1175" s="185">
        <f t="shared" si="398"/>
        <v>0</v>
      </c>
      <c r="K1175" s="186"/>
      <c r="L1175" s="187"/>
      <c r="M1175" s="188" t="s">
        <v>1</v>
      </c>
      <c r="N1175" s="189" t="s">
        <v>42</v>
      </c>
      <c r="P1175" s="153">
        <f t="shared" si="399"/>
        <v>0</v>
      </c>
      <c r="Q1175" s="153">
        <v>0</v>
      </c>
      <c r="R1175" s="153">
        <f t="shared" si="400"/>
        <v>0</v>
      </c>
      <c r="S1175" s="153">
        <v>0</v>
      </c>
      <c r="T1175" s="154">
        <f t="shared" si="401"/>
        <v>0</v>
      </c>
      <c r="AR1175" s="155" t="s">
        <v>481</v>
      </c>
      <c r="AT1175" s="155" t="s">
        <v>454</v>
      </c>
      <c r="AU1175" s="155" t="s">
        <v>88</v>
      </c>
      <c r="AY1175" s="16" t="s">
        <v>317</v>
      </c>
      <c r="BE1175" s="156">
        <f t="shared" si="402"/>
        <v>0</v>
      </c>
      <c r="BF1175" s="156">
        <f t="shared" si="403"/>
        <v>0</v>
      </c>
      <c r="BG1175" s="156">
        <f t="shared" si="404"/>
        <v>0</v>
      </c>
      <c r="BH1175" s="156">
        <f t="shared" si="405"/>
        <v>0</v>
      </c>
      <c r="BI1175" s="156">
        <f t="shared" si="406"/>
        <v>0</v>
      </c>
      <c r="BJ1175" s="16" t="s">
        <v>88</v>
      </c>
      <c r="BK1175" s="156">
        <f t="shared" si="407"/>
        <v>0</v>
      </c>
      <c r="BL1175" s="16" t="s">
        <v>396</v>
      </c>
      <c r="BM1175" s="155" t="s">
        <v>12883</v>
      </c>
    </row>
    <row r="1176" spans="2:65" s="1" customFormat="1" ht="16.5" customHeight="1">
      <c r="B1176" s="142"/>
      <c r="C1176" s="143" t="s">
        <v>4572</v>
      </c>
      <c r="D1176" s="143" t="s">
        <v>319</v>
      </c>
      <c r="E1176" s="144" t="s">
        <v>12694</v>
      </c>
      <c r="F1176" s="145" t="s">
        <v>12695</v>
      </c>
      <c r="G1176" s="146" t="s">
        <v>10668</v>
      </c>
      <c r="H1176" s="147">
        <v>142</v>
      </c>
      <c r="I1176" s="148"/>
      <c r="J1176" s="149">
        <f t="shared" si="398"/>
        <v>0</v>
      </c>
      <c r="K1176" s="150"/>
      <c r="L1176" s="31"/>
      <c r="M1176" s="151" t="s">
        <v>1</v>
      </c>
      <c r="N1176" s="152" t="s">
        <v>42</v>
      </c>
      <c r="P1176" s="153">
        <f t="shared" si="399"/>
        <v>0</v>
      </c>
      <c r="Q1176" s="153">
        <v>0</v>
      </c>
      <c r="R1176" s="153">
        <f t="shared" si="400"/>
        <v>0</v>
      </c>
      <c r="S1176" s="153">
        <v>0</v>
      </c>
      <c r="T1176" s="154">
        <f t="shared" si="401"/>
        <v>0</v>
      </c>
      <c r="AR1176" s="155" t="s">
        <v>396</v>
      </c>
      <c r="AT1176" s="155" t="s">
        <v>319</v>
      </c>
      <c r="AU1176" s="155" t="s">
        <v>88</v>
      </c>
      <c r="AY1176" s="16" t="s">
        <v>317</v>
      </c>
      <c r="BE1176" s="156">
        <f t="shared" si="402"/>
        <v>0</v>
      </c>
      <c r="BF1176" s="156">
        <f t="shared" si="403"/>
        <v>0</v>
      </c>
      <c r="BG1176" s="156">
        <f t="shared" si="404"/>
        <v>0</v>
      </c>
      <c r="BH1176" s="156">
        <f t="shared" si="405"/>
        <v>0</v>
      </c>
      <c r="BI1176" s="156">
        <f t="shared" si="406"/>
        <v>0</v>
      </c>
      <c r="BJ1176" s="16" t="s">
        <v>88</v>
      </c>
      <c r="BK1176" s="156">
        <f t="shared" si="407"/>
        <v>0</v>
      </c>
      <c r="BL1176" s="16" t="s">
        <v>396</v>
      </c>
      <c r="BM1176" s="155" t="s">
        <v>12884</v>
      </c>
    </row>
    <row r="1177" spans="2:65" s="1" customFormat="1" ht="16.5" customHeight="1">
      <c r="B1177" s="142"/>
      <c r="C1177" s="143" t="s">
        <v>4576</v>
      </c>
      <c r="D1177" s="143" t="s">
        <v>319</v>
      </c>
      <c r="E1177" s="144" t="s">
        <v>12722</v>
      </c>
      <c r="F1177" s="145" t="s">
        <v>12723</v>
      </c>
      <c r="G1177" s="146" t="s">
        <v>10668</v>
      </c>
      <c r="H1177" s="147">
        <v>142</v>
      </c>
      <c r="I1177" s="148"/>
      <c r="J1177" s="149">
        <f t="shared" si="398"/>
        <v>0</v>
      </c>
      <c r="K1177" s="150"/>
      <c r="L1177" s="31"/>
      <c r="M1177" s="151" t="s">
        <v>1</v>
      </c>
      <c r="N1177" s="152" t="s">
        <v>42</v>
      </c>
      <c r="P1177" s="153">
        <f t="shared" si="399"/>
        <v>0</v>
      </c>
      <c r="Q1177" s="153">
        <v>0</v>
      </c>
      <c r="R1177" s="153">
        <f t="shared" si="400"/>
        <v>0</v>
      </c>
      <c r="S1177" s="153">
        <v>0</v>
      </c>
      <c r="T1177" s="154">
        <f t="shared" si="401"/>
        <v>0</v>
      </c>
      <c r="AR1177" s="155" t="s">
        <v>396</v>
      </c>
      <c r="AT1177" s="155" t="s">
        <v>319</v>
      </c>
      <c r="AU1177" s="155" t="s">
        <v>88</v>
      </c>
      <c r="AY1177" s="16" t="s">
        <v>317</v>
      </c>
      <c r="BE1177" s="156">
        <f t="shared" si="402"/>
        <v>0</v>
      </c>
      <c r="BF1177" s="156">
        <f t="shared" si="403"/>
        <v>0</v>
      </c>
      <c r="BG1177" s="156">
        <f t="shared" si="404"/>
        <v>0</v>
      </c>
      <c r="BH1177" s="156">
        <f t="shared" si="405"/>
        <v>0</v>
      </c>
      <c r="BI1177" s="156">
        <f t="shared" si="406"/>
        <v>0</v>
      </c>
      <c r="BJ1177" s="16" t="s">
        <v>88</v>
      </c>
      <c r="BK1177" s="156">
        <f t="shared" si="407"/>
        <v>0</v>
      </c>
      <c r="BL1177" s="16" t="s">
        <v>396</v>
      </c>
      <c r="BM1177" s="155" t="s">
        <v>12885</v>
      </c>
    </row>
    <row r="1178" spans="2:65" s="1" customFormat="1" ht="16.5" customHeight="1">
      <c r="B1178" s="142"/>
      <c r="C1178" s="179" t="s">
        <v>4580</v>
      </c>
      <c r="D1178" s="179" t="s">
        <v>454</v>
      </c>
      <c r="E1178" s="180" t="s">
        <v>12697</v>
      </c>
      <c r="F1178" s="181" t="s">
        <v>12698</v>
      </c>
      <c r="G1178" s="182" t="s">
        <v>10668</v>
      </c>
      <c r="H1178" s="183">
        <v>50</v>
      </c>
      <c r="I1178" s="184"/>
      <c r="J1178" s="185">
        <f t="shared" si="398"/>
        <v>0</v>
      </c>
      <c r="K1178" s="186"/>
      <c r="L1178" s="187"/>
      <c r="M1178" s="188" t="s">
        <v>1</v>
      </c>
      <c r="N1178" s="189" t="s">
        <v>42</v>
      </c>
      <c r="P1178" s="153">
        <f t="shared" si="399"/>
        <v>0</v>
      </c>
      <c r="Q1178" s="153">
        <v>0</v>
      </c>
      <c r="R1178" s="153">
        <f t="shared" si="400"/>
        <v>0</v>
      </c>
      <c r="S1178" s="153">
        <v>0</v>
      </c>
      <c r="T1178" s="154">
        <f t="shared" si="401"/>
        <v>0</v>
      </c>
      <c r="AR1178" s="155" t="s">
        <v>481</v>
      </c>
      <c r="AT1178" s="155" t="s">
        <v>454</v>
      </c>
      <c r="AU1178" s="155" t="s">
        <v>88</v>
      </c>
      <c r="AY1178" s="16" t="s">
        <v>317</v>
      </c>
      <c r="BE1178" s="156">
        <f t="shared" si="402"/>
        <v>0</v>
      </c>
      <c r="BF1178" s="156">
        <f t="shared" si="403"/>
        <v>0</v>
      </c>
      <c r="BG1178" s="156">
        <f t="shared" si="404"/>
        <v>0</v>
      </c>
      <c r="BH1178" s="156">
        <f t="shared" si="405"/>
        <v>0</v>
      </c>
      <c r="BI1178" s="156">
        <f t="shared" si="406"/>
        <v>0</v>
      </c>
      <c r="BJ1178" s="16" t="s">
        <v>88</v>
      </c>
      <c r="BK1178" s="156">
        <f t="shared" si="407"/>
        <v>0</v>
      </c>
      <c r="BL1178" s="16" t="s">
        <v>396</v>
      </c>
      <c r="BM1178" s="155" t="s">
        <v>12886</v>
      </c>
    </row>
    <row r="1179" spans="2:65" s="1" customFormat="1" ht="16.5" customHeight="1">
      <c r="B1179" s="142"/>
      <c r="C1179" s="179" t="s">
        <v>4584</v>
      </c>
      <c r="D1179" s="179" t="s">
        <v>454</v>
      </c>
      <c r="E1179" s="180" t="s">
        <v>12700</v>
      </c>
      <c r="F1179" s="181" t="s">
        <v>12701</v>
      </c>
      <c r="G1179" s="182" t="s">
        <v>1107</v>
      </c>
      <c r="H1179" s="183">
        <v>2</v>
      </c>
      <c r="I1179" s="184"/>
      <c r="J1179" s="185">
        <f t="shared" si="398"/>
        <v>0</v>
      </c>
      <c r="K1179" s="186"/>
      <c r="L1179" s="187"/>
      <c r="M1179" s="188" t="s">
        <v>1</v>
      </c>
      <c r="N1179" s="189" t="s">
        <v>42</v>
      </c>
      <c r="P1179" s="153">
        <f t="shared" si="399"/>
        <v>0</v>
      </c>
      <c r="Q1179" s="153">
        <v>0</v>
      </c>
      <c r="R1179" s="153">
        <f t="shared" si="400"/>
        <v>0</v>
      </c>
      <c r="S1179" s="153">
        <v>0</v>
      </c>
      <c r="T1179" s="154">
        <f t="shared" si="401"/>
        <v>0</v>
      </c>
      <c r="AR1179" s="155" t="s">
        <v>481</v>
      </c>
      <c r="AT1179" s="155" t="s">
        <v>454</v>
      </c>
      <c r="AU1179" s="155" t="s">
        <v>88</v>
      </c>
      <c r="AY1179" s="16" t="s">
        <v>317</v>
      </c>
      <c r="BE1179" s="156">
        <f t="shared" si="402"/>
        <v>0</v>
      </c>
      <c r="BF1179" s="156">
        <f t="shared" si="403"/>
        <v>0</v>
      </c>
      <c r="BG1179" s="156">
        <f t="shared" si="404"/>
        <v>0</v>
      </c>
      <c r="BH1179" s="156">
        <f t="shared" si="405"/>
        <v>0</v>
      </c>
      <c r="BI1179" s="156">
        <f t="shared" si="406"/>
        <v>0</v>
      </c>
      <c r="BJ1179" s="16" t="s">
        <v>88</v>
      </c>
      <c r="BK1179" s="156">
        <f t="shared" si="407"/>
        <v>0</v>
      </c>
      <c r="BL1179" s="16" t="s">
        <v>396</v>
      </c>
      <c r="BM1179" s="155" t="s">
        <v>12887</v>
      </c>
    </row>
    <row r="1180" spans="2:65" s="1" customFormat="1" ht="16.5" customHeight="1">
      <c r="B1180" s="142"/>
      <c r="C1180" s="143" t="s">
        <v>4588</v>
      </c>
      <c r="D1180" s="143" t="s">
        <v>319</v>
      </c>
      <c r="E1180" s="144" t="s">
        <v>12888</v>
      </c>
      <c r="F1180" s="145" t="s">
        <v>12889</v>
      </c>
      <c r="G1180" s="146" t="s">
        <v>7005</v>
      </c>
      <c r="H1180" s="147">
        <v>1</v>
      </c>
      <c r="I1180" s="148"/>
      <c r="J1180" s="149">
        <f t="shared" si="398"/>
        <v>0</v>
      </c>
      <c r="K1180" s="150"/>
      <c r="L1180" s="31"/>
      <c r="M1180" s="151" t="s">
        <v>1</v>
      </c>
      <c r="N1180" s="152" t="s">
        <v>42</v>
      </c>
      <c r="P1180" s="153">
        <f t="shared" si="399"/>
        <v>0</v>
      </c>
      <c r="Q1180" s="153">
        <v>0</v>
      </c>
      <c r="R1180" s="153">
        <f t="shared" si="400"/>
        <v>0</v>
      </c>
      <c r="S1180" s="153">
        <v>0</v>
      </c>
      <c r="T1180" s="154">
        <f t="shared" si="401"/>
        <v>0</v>
      </c>
      <c r="AR1180" s="155" t="s">
        <v>396</v>
      </c>
      <c r="AT1180" s="155" t="s">
        <v>319</v>
      </c>
      <c r="AU1180" s="155" t="s">
        <v>88</v>
      </c>
      <c r="AY1180" s="16" t="s">
        <v>317</v>
      </c>
      <c r="BE1180" s="156">
        <f t="shared" si="402"/>
        <v>0</v>
      </c>
      <c r="BF1180" s="156">
        <f t="shared" si="403"/>
        <v>0</v>
      </c>
      <c r="BG1180" s="156">
        <f t="shared" si="404"/>
        <v>0</v>
      </c>
      <c r="BH1180" s="156">
        <f t="shared" si="405"/>
        <v>0</v>
      </c>
      <c r="BI1180" s="156">
        <f t="shared" si="406"/>
        <v>0</v>
      </c>
      <c r="BJ1180" s="16" t="s">
        <v>88</v>
      </c>
      <c r="BK1180" s="156">
        <f t="shared" si="407"/>
        <v>0</v>
      </c>
      <c r="BL1180" s="16" t="s">
        <v>396</v>
      </c>
      <c r="BM1180" s="155" t="s">
        <v>12890</v>
      </c>
    </row>
    <row r="1181" spans="2:65" s="11" customFormat="1" ht="22.75" customHeight="1">
      <c r="B1181" s="130"/>
      <c r="D1181" s="131" t="s">
        <v>75</v>
      </c>
      <c r="E1181" s="140" t="s">
        <v>12891</v>
      </c>
      <c r="F1181" s="140" t="s">
        <v>12892</v>
      </c>
      <c r="I1181" s="133"/>
      <c r="J1181" s="141">
        <f>BK1181</f>
        <v>0</v>
      </c>
      <c r="L1181" s="130"/>
      <c r="M1181" s="135"/>
      <c r="P1181" s="136">
        <f>SUM(P1182:P1194)</f>
        <v>0</v>
      </c>
      <c r="R1181" s="136">
        <f>SUM(R1182:R1194)</f>
        <v>0</v>
      </c>
      <c r="T1181" s="137">
        <f>SUM(T1182:T1194)</f>
        <v>0</v>
      </c>
      <c r="AR1181" s="131" t="s">
        <v>83</v>
      </c>
      <c r="AT1181" s="138" t="s">
        <v>75</v>
      </c>
      <c r="AU1181" s="138" t="s">
        <v>83</v>
      </c>
      <c r="AY1181" s="131" t="s">
        <v>317</v>
      </c>
      <c r="BK1181" s="139">
        <f>SUM(BK1182:BK1194)</f>
        <v>0</v>
      </c>
    </row>
    <row r="1182" spans="2:65" s="1" customFormat="1" ht="24.15" customHeight="1">
      <c r="B1182" s="142"/>
      <c r="C1182" s="179" t="s">
        <v>4592</v>
      </c>
      <c r="D1182" s="179" t="s">
        <v>454</v>
      </c>
      <c r="E1182" s="180" t="s">
        <v>12893</v>
      </c>
      <c r="F1182" s="181" t="s">
        <v>12894</v>
      </c>
      <c r="G1182" s="182" t="s">
        <v>467</v>
      </c>
      <c r="H1182" s="183">
        <v>2</v>
      </c>
      <c r="I1182" s="184"/>
      <c r="J1182" s="185">
        <f t="shared" ref="J1182:J1194" si="408">ROUND(I1182*H1182,2)</f>
        <v>0</v>
      </c>
      <c r="K1182" s="186"/>
      <c r="L1182" s="187"/>
      <c r="M1182" s="188" t="s">
        <v>1</v>
      </c>
      <c r="N1182" s="189" t="s">
        <v>42</v>
      </c>
      <c r="P1182" s="153">
        <f t="shared" ref="P1182:P1194" si="409">O1182*H1182</f>
        <v>0</v>
      </c>
      <c r="Q1182" s="153">
        <v>0</v>
      </c>
      <c r="R1182" s="153">
        <f t="shared" ref="R1182:R1194" si="410">Q1182*H1182</f>
        <v>0</v>
      </c>
      <c r="S1182" s="153">
        <v>0</v>
      </c>
      <c r="T1182" s="154">
        <f t="shared" ref="T1182:T1194" si="411">S1182*H1182</f>
        <v>0</v>
      </c>
      <c r="AR1182" s="155" t="s">
        <v>481</v>
      </c>
      <c r="AT1182" s="155" t="s">
        <v>454</v>
      </c>
      <c r="AU1182" s="155" t="s">
        <v>88</v>
      </c>
      <c r="AY1182" s="16" t="s">
        <v>317</v>
      </c>
      <c r="BE1182" s="156">
        <f t="shared" ref="BE1182:BE1194" si="412">IF(N1182="základná",J1182,0)</f>
        <v>0</v>
      </c>
      <c r="BF1182" s="156">
        <f t="shared" ref="BF1182:BF1194" si="413">IF(N1182="znížená",J1182,0)</f>
        <v>0</v>
      </c>
      <c r="BG1182" s="156">
        <f t="shared" ref="BG1182:BG1194" si="414">IF(N1182="zákl. prenesená",J1182,0)</f>
        <v>0</v>
      </c>
      <c r="BH1182" s="156">
        <f t="shared" ref="BH1182:BH1194" si="415">IF(N1182="zníž. prenesená",J1182,0)</f>
        <v>0</v>
      </c>
      <c r="BI1182" s="156">
        <f t="shared" ref="BI1182:BI1194" si="416">IF(N1182="nulová",J1182,0)</f>
        <v>0</v>
      </c>
      <c r="BJ1182" s="16" t="s">
        <v>88</v>
      </c>
      <c r="BK1182" s="156">
        <f t="shared" ref="BK1182:BK1194" si="417">ROUND(I1182*H1182,2)</f>
        <v>0</v>
      </c>
      <c r="BL1182" s="16" t="s">
        <v>396</v>
      </c>
      <c r="BM1182" s="155" t="s">
        <v>12895</v>
      </c>
    </row>
    <row r="1183" spans="2:65" s="1" customFormat="1" ht="24.15" customHeight="1">
      <c r="B1183" s="142"/>
      <c r="C1183" s="179" t="s">
        <v>4596</v>
      </c>
      <c r="D1183" s="179" t="s">
        <v>454</v>
      </c>
      <c r="E1183" s="180" t="s">
        <v>12896</v>
      </c>
      <c r="F1183" s="181" t="s">
        <v>12897</v>
      </c>
      <c r="G1183" s="182" t="s">
        <v>467</v>
      </c>
      <c r="H1183" s="183">
        <v>2</v>
      </c>
      <c r="I1183" s="184"/>
      <c r="J1183" s="185">
        <f t="shared" si="408"/>
        <v>0</v>
      </c>
      <c r="K1183" s="186"/>
      <c r="L1183" s="187"/>
      <c r="M1183" s="188" t="s">
        <v>1</v>
      </c>
      <c r="N1183" s="189" t="s">
        <v>42</v>
      </c>
      <c r="P1183" s="153">
        <f t="shared" si="409"/>
        <v>0</v>
      </c>
      <c r="Q1183" s="153">
        <v>0</v>
      </c>
      <c r="R1183" s="153">
        <f t="shared" si="410"/>
        <v>0</v>
      </c>
      <c r="S1183" s="153">
        <v>0</v>
      </c>
      <c r="T1183" s="154">
        <f t="shared" si="411"/>
        <v>0</v>
      </c>
      <c r="AR1183" s="155" t="s">
        <v>481</v>
      </c>
      <c r="AT1183" s="155" t="s">
        <v>454</v>
      </c>
      <c r="AU1183" s="155" t="s">
        <v>88</v>
      </c>
      <c r="AY1183" s="16" t="s">
        <v>317</v>
      </c>
      <c r="BE1183" s="156">
        <f t="shared" si="412"/>
        <v>0</v>
      </c>
      <c r="BF1183" s="156">
        <f t="shared" si="413"/>
        <v>0</v>
      </c>
      <c r="BG1183" s="156">
        <f t="shared" si="414"/>
        <v>0</v>
      </c>
      <c r="BH1183" s="156">
        <f t="shared" si="415"/>
        <v>0</v>
      </c>
      <c r="BI1183" s="156">
        <f t="shared" si="416"/>
        <v>0</v>
      </c>
      <c r="BJ1183" s="16" t="s">
        <v>88</v>
      </c>
      <c r="BK1183" s="156">
        <f t="shared" si="417"/>
        <v>0</v>
      </c>
      <c r="BL1183" s="16" t="s">
        <v>396</v>
      </c>
      <c r="BM1183" s="155" t="s">
        <v>12898</v>
      </c>
    </row>
    <row r="1184" spans="2:65" s="1" customFormat="1" ht="24.15" customHeight="1">
      <c r="B1184" s="142"/>
      <c r="C1184" s="179" t="s">
        <v>3593</v>
      </c>
      <c r="D1184" s="179" t="s">
        <v>454</v>
      </c>
      <c r="E1184" s="180" t="s">
        <v>12815</v>
      </c>
      <c r="F1184" s="181" t="s">
        <v>12816</v>
      </c>
      <c r="G1184" s="182" t="s">
        <v>467</v>
      </c>
      <c r="H1184" s="183">
        <v>2</v>
      </c>
      <c r="I1184" s="184"/>
      <c r="J1184" s="185">
        <f t="shared" si="408"/>
        <v>0</v>
      </c>
      <c r="K1184" s="186"/>
      <c r="L1184" s="187"/>
      <c r="M1184" s="188" t="s">
        <v>1</v>
      </c>
      <c r="N1184" s="189" t="s">
        <v>42</v>
      </c>
      <c r="P1184" s="153">
        <f t="shared" si="409"/>
        <v>0</v>
      </c>
      <c r="Q1184" s="153">
        <v>0</v>
      </c>
      <c r="R1184" s="153">
        <f t="shared" si="410"/>
        <v>0</v>
      </c>
      <c r="S1184" s="153">
        <v>0</v>
      </c>
      <c r="T1184" s="154">
        <f t="shared" si="411"/>
        <v>0</v>
      </c>
      <c r="AR1184" s="155" t="s">
        <v>481</v>
      </c>
      <c r="AT1184" s="155" t="s">
        <v>454</v>
      </c>
      <c r="AU1184" s="155" t="s">
        <v>88</v>
      </c>
      <c r="AY1184" s="16" t="s">
        <v>317</v>
      </c>
      <c r="BE1184" s="156">
        <f t="shared" si="412"/>
        <v>0</v>
      </c>
      <c r="BF1184" s="156">
        <f t="shared" si="413"/>
        <v>0</v>
      </c>
      <c r="BG1184" s="156">
        <f t="shared" si="414"/>
        <v>0</v>
      </c>
      <c r="BH1184" s="156">
        <f t="shared" si="415"/>
        <v>0</v>
      </c>
      <c r="BI1184" s="156">
        <f t="shared" si="416"/>
        <v>0</v>
      </c>
      <c r="BJ1184" s="16" t="s">
        <v>88</v>
      </c>
      <c r="BK1184" s="156">
        <f t="shared" si="417"/>
        <v>0</v>
      </c>
      <c r="BL1184" s="16" t="s">
        <v>396</v>
      </c>
      <c r="BM1184" s="155" t="s">
        <v>12899</v>
      </c>
    </row>
    <row r="1185" spans="2:65" s="1" customFormat="1" ht="24.15" customHeight="1">
      <c r="B1185" s="142"/>
      <c r="C1185" s="179" t="s">
        <v>3597</v>
      </c>
      <c r="D1185" s="179" t="s">
        <v>454</v>
      </c>
      <c r="E1185" s="180" t="s">
        <v>12788</v>
      </c>
      <c r="F1185" s="181" t="s">
        <v>12789</v>
      </c>
      <c r="G1185" s="182" t="s">
        <v>467</v>
      </c>
      <c r="H1185" s="183">
        <v>2</v>
      </c>
      <c r="I1185" s="184"/>
      <c r="J1185" s="185">
        <f t="shared" si="408"/>
        <v>0</v>
      </c>
      <c r="K1185" s="186"/>
      <c r="L1185" s="187"/>
      <c r="M1185" s="188" t="s">
        <v>1</v>
      </c>
      <c r="N1185" s="189" t="s">
        <v>42</v>
      </c>
      <c r="P1185" s="153">
        <f t="shared" si="409"/>
        <v>0</v>
      </c>
      <c r="Q1185" s="153">
        <v>0</v>
      </c>
      <c r="R1185" s="153">
        <f t="shared" si="410"/>
        <v>0</v>
      </c>
      <c r="S1185" s="153">
        <v>0</v>
      </c>
      <c r="T1185" s="154">
        <f t="shared" si="411"/>
        <v>0</v>
      </c>
      <c r="AR1185" s="155" t="s">
        <v>481</v>
      </c>
      <c r="AT1185" s="155" t="s">
        <v>454</v>
      </c>
      <c r="AU1185" s="155" t="s">
        <v>88</v>
      </c>
      <c r="AY1185" s="16" t="s">
        <v>317</v>
      </c>
      <c r="BE1185" s="156">
        <f t="shared" si="412"/>
        <v>0</v>
      </c>
      <c r="BF1185" s="156">
        <f t="shared" si="413"/>
        <v>0</v>
      </c>
      <c r="BG1185" s="156">
        <f t="shared" si="414"/>
        <v>0</v>
      </c>
      <c r="BH1185" s="156">
        <f t="shared" si="415"/>
        <v>0</v>
      </c>
      <c r="BI1185" s="156">
        <f t="shared" si="416"/>
        <v>0</v>
      </c>
      <c r="BJ1185" s="16" t="s">
        <v>88</v>
      </c>
      <c r="BK1185" s="156">
        <f t="shared" si="417"/>
        <v>0</v>
      </c>
      <c r="BL1185" s="16" t="s">
        <v>396</v>
      </c>
      <c r="BM1185" s="155" t="s">
        <v>12900</v>
      </c>
    </row>
    <row r="1186" spans="2:65" s="1" customFormat="1" ht="24.15" customHeight="1">
      <c r="B1186" s="142"/>
      <c r="C1186" s="179" t="s">
        <v>3601</v>
      </c>
      <c r="D1186" s="179" t="s">
        <v>454</v>
      </c>
      <c r="E1186" s="180" t="s">
        <v>12791</v>
      </c>
      <c r="F1186" s="181" t="s">
        <v>12792</v>
      </c>
      <c r="G1186" s="182" t="s">
        <v>467</v>
      </c>
      <c r="H1186" s="183">
        <v>2</v>
      </c>
      <c r="I1186" s="184"/>
      <c r="J1186" s="185">
        <f t="shared" si="408"/>
        <v>0</v>
      </c>
      <c r="K1186" s="186"/>
      <c r="L1186" s="187"/>
      <c r="M1186" s="188" t="s">
        <v>1</v>
      </c>
      <c r="N1186" s="189" t="s">
        <v>42</v>
      </c>
      <c r="P1186" s="153">
        <f t="shared" si="409"/>
        <v>0</v>
      </c>
      <c r="Q1186" s="153">
        <v>0</v>
      </c>
      <c r="R1186" s="153">
        <f t="shared" si="410"/>
        <v>0</v>
      </c>
      <c r="S1186" s="153">
        <v>0</v>
      </c>
      <c r="T1186" s="154">
        <f t="shared" si="411"/>
        <v>0</v>
      </c>
      <c r="AR1186" s="155" t="s">
        <v>481</v>
      </c>
      <c r="AT1186" s="155" t="s">
        <v>454</v>
      </c>
      <c r="AU1186" s="155" t="s">
        <v>88</v>
      </c>
      <c r="AY1186" s="16" t="s">
        <v>317</v>
      </c>
      <c r="BE1186" s="156">
        <f t="shared" si="412"/>
        <v>0</v>
      </c>
      <c r="BF1186" s="156">
        <f t="shared" si="413"/>
        <v>0</v>
      </c>
      <c r="BG1186" s="156">
        <f t="shared" si="414"/>
        <v>0</v>
      </c>
      <c r="BH1186" s="156">
        <f t="shared" si="415"/>
        <v>0</v>
      </c>
      <c r="BI1186" s="156">
        <f t="shared" si="416"/>
        <v>0</v>
      </c>
      <c r="BJ1186" s="16" t="s">
        <v>88</v>
      </c>
      <c r="BK1186" s="156">
        <f t="shared" si="417"/>
        <v>0</v>
      </c>
      <c r="BL1186" s="16" t="s">
        <v>396</v>
      </c>
      <c r="BM1186" s="155" t="s">
        <v>12901</v>
      </c>
    </row>
    <row r="1187" spans="2:65" s="1" customFormat="1" ht="16.5" customHeight="1">
      <c r="B1187" s="142"/>
      <c r="C1187" s="179" t="s">
        <v>3605</v>
      </c>
      <c r="D1187" s="179" t="s">
        <v>454</v>
      </c>
      <c r="E1187" s="180" t="s">
        <v>12902</v>
      </c>
      <c r="F1187" s="181" t="s">
        <v>12683</v>
      </c>
      <c r="G1187" s="182" t="s">
        <v>467</v>
      </c>
      <c r="H1187" s="183">
        <v>2</v>
      </c>
      <c r="I1187" s="184"/>
      <c r="J1187" s="185">
        <f t="shared" si="408"/>
        <v>0</v>
      </c>
      <c r="K1187" s="186"/>
      <c r="L1187" s="187"/>
      <c r="M1187" s="188" t="s">
        <v>1</v>
      </c>
      <c r="N1187" s="189" t="s">
        <v>42</v>
      </c>
      <c r="P1187" s="153">
        <f t="shared" si="409"/>
        <v>0</v>
      </c>
      <c r="Q1187" s="153">
        <v>0</v>
      </c>
      <c r="R1187" s="153">
        <f t="shared" si="410"/>
        <v>0</v>
      </c>
      <c r="S1187" s="153">
        <v>0</v>
      </c>
      <c r="T1187" s="154">
        <f t="shared" si="411"/>
        <v>0</v>
      </c>
      <c r="AR1187" s="155" t="s">
        <v>481</v>
      </c>
      <c r="AT1187" s="155" t="s">
        <v>454</v>
      </c>
      <c r="AU1187" s="155" t="s">
        <v>88</v>
      </c>
      <c r="AY1187" s="16" t="s">
        <v>317</v>
      </c>
      <c r="BE1187" s="156">
        <f t="shared" si="412"/>
        <v>0</v>
      </c>
      <c r="BF1187" s="156">
        <f t="shared" si="413"/>
        <v>0</v>
      </c>
      <c r="BG1187" s="156">
        <f t="shared" si="414"/>
        <v>0</v>
      </c>
      <c r="BH1187" s="156">
        <f t="shared" si="415"/>
        <v>0</v>
      </c>
      <c r="BI1187" s="156">
        <f t="shared" si="416"/>
        <v>0</v>
      </c>
      <c r="BJ1187" s="16" t="s">
        <v>88</v>
      </c>
      <c r="BK1187" s="156">
        <f t="shared" si="417"/>
        <v>0</v>
      </c>
      <c r="BL1187" s="16" t="s">
        <v>396</v>
      </c>
      <c r="BM1187" s="155" t="s">
        <v>12903</v>
      </c>
    </row>
    <row r="1188" spans="2:65" s="1" customFormat="1" ht="21.75" customHeight="1">
      <c r="B1188" s="142"/>
      <c r="C1188" s="179" t="s">
        <v>3609</v>
      </c>
      <c r="D1188" s="179" t="s">
        <v>454</v>
      </c>
      <c r="E1188" s="180" t="s">
        <v>12685</v>
      </c>
      <c r="F1188" s="181" t="s">
        <v>12686</v>
      </c>
      <c r="G1188" s="182" t="s">
        <v>10668</v>
      </c>
      <c r="H1188" s="183">
        <v>26</v>
      </c>
      <c r="I1188" s="184"/>
      <c r="J1188" s="185">
        <f t="shared" si="408"/>
        <v>0</v>
      </c>
      <c r="K1188" s="186"/>
      <c r="L1188" s="187"/>
      <c r="M1188" s="188" t="s">
        <v>1</v>
      </c>
      <c r="N1188" s="189" t="s">
        <v>42</v>
      </c>
      <c r="P1188" s="153">
        <f t="shared" si="409"/>
        <v>0</v>
      </c>
      <c r="Q1188" s="153">
        <v>0</v>
      </c>
      <c r="R1188" s="153">
        <f t="shared" si="410"/>
        <v>0</v>
      </c>
      <c r="S1188" s="153">
        <v>0</v>
      </c>
      <c r="T1188" s="154">
        <f t="shared" si="411"/>
        <v>0</v>
      </c>
      <c r="AR1188" s="155" t="s">
        <v>481</v>
      </c>
      <c r="AT1188" s="155" t="s">
        <v>454</v>
      </c>
      <c r="AU1188" s="155" t="s">
        <v>88</v>
      </c>
      <c r="AY1188" s="16" t="s">
        <v>317</v>
      </c>
      <c r="BE1188" s="156">
        <f t="shared" si="412"/>
        <v>0</v>
      </c>
      <c r="BF1188" s="156">
        <f t="shared" si="413"/>
        <v>0</v>
      </c>
      <c r="BG1188" s="156">
        <f t="shared" si="414"/>
        <v>0</v>
      </c>
      <c r="BH1188" s="156">
        <f t="shared" si="415"/>
        <v>0</v>
      </c>
      <c r="BI1188" s="156">
        <f t="shared" si="416"/>
        <v>0</v>
      </c>
      <c r="BJ1188" s="16" t="s">
        <v>88</v>
      </c>
      <c r="BK1188" s="156">
        <f t="shared" si="417"/>
        <v>0</v>
      </c>
      <c r="BL1188" s="16" t="s">
        <v>396</v>
      </c>
      <c r="BM1188" s="155" t="s">
        <v>12904</v>
      </c>
    </row>
    <row r="1189" spans="2:65" s="1" customFormat="1" ht="21.75" customHeight="1">
      <c r="B1189" s="142"/>
      <c r="C1189" s="179" t="s">
        <v>3613</v>
      </c>
      <c r="D1189" s="179" t="s">
        <v>454</v>
      </c>
      <c r="E1189" s="180" t="s">
        <v>12688</v>
      </c>
      <c r="F1189" s="181" t="s">
        <v>12689</v>
      </c>
      <c r="G1189" s="182" t="s">
        <v>10668</v>
      </c>
      <c r="H1189" s="183">
        <v>26</v>
      </c>
      <c r="I1189" s="184"/>
      <c r="J1189" s="185">
        <f t="shared" si="408"/>
        <v>0</v>
      </c>
      <c r="K1189" s="186"/>
      <c r="L1189" s="187"/>
      <c r="M1189" s="188" t="s">
        <v>1</v>
      </c>
      <c r="N1189" s="189" t="s">
        <v>42</v>
      </c>
      <c r="P1189" s="153">
        <f t="shared" si="409"/>
        <v>0</v>
      </c>
      <c r="Q1189" s="153">
        <v>0</v>
      </c>
      <c r="R1189" s="153">
        <f t="shared" si="410"/>
        <v>0</v>
      </c>
      <c r="S1189" s="153">
        <v>0</v>
      </c>
      <c r="T1189" s="154">
        <f t="shared" si="411"/>
        <v>0</v>
      </c>
      <c r="AR1189" s="155" t="s">
        <v>481</v>
      </c>
      <c r="AT1189" s="155" t="s">
        <v>454</v>
      </c>
      <c r="AU1189" s="155" t="s">
        <v>88</v>
      </c>
      <c r="AY1189" s="16" t="s">
        <v>317</v>
      </c>
      <c r="BE1189" s="156">
        <f t="shared" si="412"/>
        <v>0</v>
      </c>
      <c r="BF1189" s="156">
        <f t="shared" si="413"/>
        <v>0</v>
      </c>
      <c r="BG1189" s="156">
        <f t="shared" si="414"/>
        <v>0</v>
      </c>
      <c r="BH1189" s="156">
        <f t="shared" si="415"/>
        <v>0</v>
      </c>
      <c r="BI1189" s="156">
        <f t="shared" si="416"/>
        <v>0</v>
      </c>
      <c r="BJ1189" s="16" t="s">
        <v>88</v>
      </c>
      <c r="BK1189" s="156">
        <f t="shared" si="417"/>
        <v>0</v>
      </c>
      <c r="BL1189" s="16" t="s">
        <v>396</v>
      </c>
      <c r="BM1189" s="155" t="s">
        <v>12905</v>
      </c>
    </row>
    <row r="1190" spans="2:65" s="1" customFormat="1" ht="16.5" customHeight="1">
      <c r="B1190" s="142"/>
      <c r="C1190" s="143" t="s">
        <v>3617</v>
      </c>
      <c r="D1190" s="143" t="s">
        <v>319</v>
      </c>
      <c r="E1190" s="144" t="s">
        <v>12691</v>
      </c>
      <c r="F1190" s="145" t="s">
        <v>12692</v>
      </c>
      <c r="G1190" s="146" t="s">
        <v>10668</v>
      </c>
      <c r="H1190" s="147">
        <v>26</v>
      </c>
      <c r="I1190" s="148"/>
      <c r="J1190" s="149">
        <f t="shared" si="408"/>
        <v>0</v>
      </c>
      <c r="K1190" s="150"/>
      <c r="L1190" s="31"/>
      <c r="M1190" s="151" t="s">
        <v>1</v>
      </c>
      <c r="N1190" s="152" t="s">
        <v>42</v>
      </c>
      <c r="P1190" s="153">
        <f t="shared" si="409"/>
        <v>0</v>
      </c>
      <c r="Q1190" s="153">
        <v>0</v>
      </c>
      <c r="R1190" s="153">
        <f t="shared" si="410"/>
        <v>0</v>
      </c>
      <c r="S1190" s="153">
        <v>0</v>
      </c>
      <c r="T1190" s="154">
        <f t="shared" si="411"/>
        <v>0</v>
      </c>
      <c r="AR1190" s="155" t="s">
        <v>396</v>
      </c>
      <c r="AT1190" s="155" t="s">
        <v>319</v>
      </c>
      <c r="AU1190" s="155" t="s">
        <v>88</v>
      </c>
      <c r="AY1190" s="16" t="s">
        <v>317</v>
      </c>
      <c r="BE1190" s="156">
        <f t="shared" si="412"/>
        <v>0</v>
      </c>
      <c r="BF1190" s="156">
        <f t="shared" si="413"/>
        <v>0</v>
      </c>
      <c r="BG1190" s="156">
        <f t="shared" si="414"/>
        <v>0</v>
      </c>
      <c r="BH1190" s="156">
        <f t="shared" si="415"/>
        <v>0</v>
      </c>
      <c r="BI1190" s="156">
        <f t="shared" si="416"/>
        <v>0</v>
      </c>
      <c r="BJ1190" s="16" t="s">
        <v>88</v>
      </c>
      <c r="BK1190" s="156">
        <f t="shared" si="417"/>
        <v>0</v>
      </c>
      <c r="BL1190" s="16" t="s">
        <v>396</v>
      </c>
      <c r="BM1190" s="155" t="s">
        <v>12906</v>
      </c>
    </row>
    <row r="1191" spans="2:65" s="1" customFormat="1" ht="16.5" customHeight="1">
      <c r="B1191" s="142"/>
      <c r="C1191" s="143" t="s">
        <v>3621</v>
      </c>
      <c r="D1191" s="143" t="s">
        <v>319</v>
      </c>
      <c r="E1191" s="144" t="s">
        <v>12694</v>
      </c>
      <c r="F1191" s="145" t="s">
        <v>12695</v>
      </c>
      <c r="G1191" s="146" t="s">
        <v>10668</v>
      </c>
      <c r="H1191" s="147">
        <v>26</v>
      </c>
      <c r="I1191" s="148"/>
      <c r="J1191" s="149">
        <f t="shared" si="408"/>
        <v>0</v>
      </c>
      <c r="K1191" s="150"/>
      <c r="L1191" s="31"/>
      <c r="M1191" s="151" t="s">
        <v>1</v>
      </c>
      <c r="N1191" s="152" t="s">
        <v>42</v>
      </c>
      <c r="P1191" s="153">
        <f t="shared" si="409"/>
        <v>0</v>
      </c>
      <c r="Q1191" s="153">
        <v>0</v>
      </c>
      <c r="R1191" s="153">
        <f t="shared" si="410"/>
        <v>0</v>
      </c>
      <c r="S1191" s="153">
        <v>0</v>
      </c>
      <c r="T1191" s="154">
        <f t="shared" si="411"/>
        <v>0</v>
      </c>
      <c r="AR1191" s="155" t="s">
        <v>396</v>
      </c>
      <c r="AT1191" s="155" t="s">
        <v>319</v>
      </c>
      <c r="AU1191" s="155" t="s">
        <v>88</v>
      </c>
      <c r="AY1191" s="16" t="s">
        <v>317</v>
      </c>
      <c r="BE1191" s="156">
        <f t="shared" si="412"/>
        <v>0</v>
      </c>
      <c r="BF1191" s="156">
        <f t="shared" si="413"/>
        <v>0</v>
      </c>
      <c r="BG1191" s="156">
        <f t="shared" si="414"/>
        <v>0</v>
      </c>
      <c r="BH1191" s="156">
        <f t="shared" si="415"/>
        <v>0</v>
      </c>
      <c r="BI1191" s="156">
        <f t="shared" si="416"/>
        <v>0</v>
      </c>
      <c r="BJ1191" s="16" t="s">
        <v>88</v>
      </c>
      <c r="BK1191" s="156">
        <f t="shared" si="417"/>
        <v>0</v>
      </c>
      <c r="BL1191" s="16" t="s">
        <v>396</v>
      </c>
      <c r="BM1191" s="155" t="s">
        <v>12907</v>
      </c>
    </row>
    <row r="1192" spans="2:65" s="1" customFormat="1" ht="16.5" customHeight="1">
      <c r="B1192" s="142"/>
      <c r="C1192" s="179" t="s">
        <v>3625</v>
      </c>
      <c r="D1192" s="179" t="s">
        <v>454</v>
      </c>
      <c r="E1192" s="180" t="s">
        <v>12908</v>
      </c>
      <c r="F1192" s="181" t="s">
        <v>12909</v>
      </c>
      <c r="G1192" s="182" t="s">
        <v>10668</v>
      </c>
      <c r="H1192" s="183">
        <v>50</v>
      </c>
      <c r="I1192" s="184"/>
      <c r="J1192" s="185">
        <f t="shared" si="408"/>
        <v>0</v>
      </c>
      <c r="K1192" s="186"/>
      <c r="L1192" s="187"/>
      <c r="M1192" s="188" t="s">
        <v>1</v>
      </c>
      <c r="N1192" s="189" t="s">
        <v>42</v>
      </c>
      <c r="P1192" s="153">
        <f t="shared" si="409"/>
        <v>0</v>
      </c>
      <c r="Q1192" s="153">
        <v>0</v>
      </c>
      <c r="R1192" s="153">
        <f t="shared" si="410"/>
        <v>0</v>
      </c>
      <c r="S1192" s="153">
        <v>0</v>
      </c>
      <c r="T1192" s="154">
        <f t="shared" si="411"/>
        <v>0</v>
      </c>
      <c r="AR1192" s="155" t="s">
        <v>481</v>
      </c>
      <c r="AT1192" s="155" t="s">
        <v>454</v>
      </c>
      <c r="AU1192" s="155" t="s">
        <v>88</v>
      </c>
      <c r="AY1192" s="16" t="s">
        <v>317</v>
      </c>
      <c r="BE1192" s="156">
        <f t="shared" si="412"/>
        <v>0</v>
      </c>
      <c r="BF1192" s="156">
        <f t="shared" si="413"/>
        <v>0</v>
      </c>
      <c r="BG1192" s="156">
        <f t="shared" si="414"/>
        <v>0</v>
      </c>
      <c r="BH1192" s="156">
        <f t="shared" si="415"/>
        <v>0</v>
      </c>
      <c r="BI1192" s="156">
        <f t="shared" si="416"/>
        <v>0</v>
      </c>
      <c r="BJ1192" s="16" t="s">
        <v>88</v>
      </c>
      <c r="BK1192" s="156">
        <f t="shared" si="417"/>
        <v>0</v>
      </c>
      <c r="BL1192" s="16" t="s">
        <v>396</v>
      </c>
      <c r="BM1192" s="155" t="s">
        <v>12910</v>
      </c>
    </row>
    <row r="1193" spans="2:65" s="1" customFormat="1" ht="16.5" customHeight="1">
      <c r="B1193" s="142"/>
      <c r="C1193" s="179" t="s">
        <v>3629</v>
      </c>
      <c r="D1193" s="179" t="s">
        <v>454</v>
      </c>
      <c r="E1193" s="180" t="s">
        <v>12700</v>
      </c>
      <c r="F1193" s="181" t="s">
        <v>12701</v>
      </c>
      <c r="G1193" s="182" t="s">
        <v>1107</v>
      </c>
      <c r="H1193" s="183">
        <v>2</v>
      </c>
      <c r="I1193" s="184"/>
      <c r="J1193" s="185">
        <f t="shared" si="408"/>
        <v>0</v>
      </c>
      <c r="K1193" s="186"/>
      <c r="L1193" s="187"/>
      <c r="M1193" s="188" t="s">
        <v>1</v>
      </c>
      <c r="N1193" s="189" t="s">
        <v>42</v>
      </c>
      <c r="P1193" s="153">
        <f t="shared" si="409"/>
        <v>0</v>
      </c>
      <c r="Q1193" s="153">
        <v>0</v>
      </c>
      <c r="R1193" s="153">
        <f t="shared" si="410"/>
        <v>0</v>
      </c>
      <c r="S1193" s="153">
        <v>0</v>
      </c>
      <c r="T1193" s="154">
        <f t="shared" si="411"/>
        <v>0</v>
      </c>
      <c r="AR1193" s="155" t="s">
        <v>481</v>
      </c>
      <c r="AT1193" s="155" t="s">
        <v>454</v>
      </c>
      <c r="AU1193" s="155" t="s">
        <v>88</v>
      </c>
      <c r="AY1193" s="16" t="s">
        <v>317</v>
      </c>
      <c r="BE1193" s="156">
        <f t="shared" si="412"/>
        <v>0</v>
      </c>
      <c r="BF1193" s="156">
        <f t="shared" si="413"/>
        <v>0</v>
      </c>
      <c r="BG1193" s="156">
        <f t="shared" si="414"/>
        <v>0</v>
      </c>
      <c r="BH1193" s="156">
        <f t="shared" si="415"/>
        <v>0</v>
      </c>
      <c r="BI1193" s="156">
        <f t="shared" si="416"/>
        <v>0</v>
      </c>
      <c r="BJ1193" s="16" t="s">
        <v>88</v>
      </c>
      <c r="BK1193" s="156">
        <f t="shared" si="417"/>
        <v>0</v>
      </c>
      <c r="BL1193" s="16" t="s">
        <v>396</v>
      </c>
      <c r="BM1193" s="155" t="s">
        <v>12911</v>
      </c>
    </row>
    <row r="1194" spans="2:65" s="1" customFormat="1" ht="16.5" customHeight="1">
      <c r="B1194" s="142"/>
      <c r="C1194" s="143" t="s">
        <v>3633</v>
      </c>
      <c r="D1194" s="143" t="s">
        <v>319</v>
      </c>
      <c r="E1194" s="144" t="s">
        <v>12912</v>
      </c>
      <c r="F1194" s="145" t="s">
        <v>12913</v>
      </c>
      <c r="G1194" s="146" t="s">
        <v>7005</v>
      </c>
      <c r="H1194" s="147">
        <v>1</v>
      </c>
      <c r="I1194" s="148"/>
      <c r="J1194" s="149">
        <f t="shared" si="408"/>
        <v>0</v>
      </c>
      <c r="K1194" s="150"/>
      <c r="L1194" s="31"/>
      <c r="M1194" s="151" t="s">
        <v>1</v>
      </c>
      <c r="N1194" s="152" t="s">
        <v>42</v>
      </c>
      <c r="P1194" s="153">
        <f t="shared" si="409"/>
        <v>0</v>
      </c>
      <c r="Q1194" s="153">
        <v>0</v>
      </c>
      <c r="R1194" s="153">
        <f t="shared" si="410"/>
        <v>0</v>
      </c>
      <c r="S1194" s="153">
        <v>0</v>
      </c>
      <c r="T1194" s="154">
        <f t="shared" si="411"/>
        <v>0</v>
      </c>
      <c r="AR1194" s="155" t="s">
        <v>396</v>
      </c>
      <c r="AT1194" s="155" t="s">
        <v>319</v>
      </c>
      <c r="AU1194" s="155" t="s">
        <v>88</v>
      </c>
      <c r="AY1194" s="16" t="s">
        <v>317</v>
      </c>
      <c r="BE1194" s="156">
        <f t="shared" si="412"/>
        <v>0</v>
      </c>
      <c r="BF1194" s="156">
        <f t="shared" si="413"/>
        <v>0</v>
      </c>
      <c r="BG1194" s="156">
        <f t="shared" si="414"/>
        <v>0</v>
      </c>
      <c r="BH1194" s="156">
        <f t="shared" si="415"/>
        <v>0</v>
      </c>
      <c r="BI1194" s="156">
        <f t="shared" si="416"/>
        <v>0</v>
      </c>
      <c r="BJ1194" s="16" t="s">
        <v>88</v>
      </c>
      <c r="BK1194" s="156">
        <f t="shared" si="417"/>
        <v>0</v>
      </c>
      <c r="BL1194" s="16" t="s">
        <v>396</v>
      </c>
      <c r="BM1194" s="155" t="s">
        <v>12914</v>
      </c>
    </row>
    <row r="1195" spans="2:65" s="11" customFormat="1" ht="22.75" customHeight="1">
      <c r="B1195" s="130"/>
      <c r="D1195" s="131" t="s">
        <v>75</v>
      </c>
      <c r="E1195" s="140" t="s">
        <v>12915</v>
      </c>
      <c r="F1195" s="140" t="s">
        <v>12916</v>
      </c>
      <c r="I1195" s="133"/>
      <c r="J1195" s="141">
        <f>BK1195</f>
        <v>0</v>
      </c>
      <c r="L1195" s="130"/>
      <c r="M1195" s="135"/>
      <c r="P1195" s="136">
        <f>SUM(P1196:P1206)</f>
        <v>0</v>
      </c>
      <c r="R1195" s="136">
        <f>SUM(R1196:R1206)</f>
        <v>0</v>
      </c>
      <c r="T1195" s="137">
        <f>SUM(T1196:T1206)</f>
        <v>0</v>
      </c>
      <c r="AR1195" s="131" t="s">
        <v>83</v>
      </c>
      <c r="AT1195" s="138" t="s">
        <v>75</v>
      </c>
      <c r="AU1195" s="138" t="s">
        <v>83</v>
      </c>
      <c r="AY1195" s="131" t="s">
        <v>317</v>
      </c>
      <c r="BK1195" s="139">
        <f>SUM(BK1196:BK1206)</f>
        <v>0</v>
      </c>
    </row>
    <row r="1196" spans="2:65" s="1" customFormat="1" ht="24.15" customHeight="1">
      <c r="B1196" s="142"/>
      <c r="C1196" s="179" t="s">
        <v>3637</v>
      </c>
      <c r="D1196" s="179" t="s">
        <v>454</v>
      </c>
      <c r="E1196" s="180" t="s">
        <v>12917</v>
      </c>
      <c r="F1196" s="181" t="s">
        <v>12918</v>
      </c>
      <c r="G1196" s="182" t="s">
        <v>467</v>
      </c>
      <c r="H1196" s="183">
        <v>2</v>
      </c>
      <c r="I1196" s="184"/>
      <c r="J1196" s="185">
        <f t="shared" ref="J1196:J1206" si="418">ROUND(I1196*H1196,2)</f>
        <v>0</v>
      </c>
      <c r="K1196" s="186"/>
      <c r="L1196" s="187"/>
      <c r="M1196" s="188" t="s">
        <v>1</v>
      </c>
      <c r="N1196" s="189" t="s">
        <v>42</v>
      </c>
      <c r="P1196" s="153">
        <f t="shared" ref="P1196:P1206" si="419">O1196*H1196</f>
        <v>0</v>
      </c>
      <c r="Q1196" s="153">
        <v>0</v>
      </c>
      <c r="R1196" s="153">
        <f t="shared" ref="R1196:R1206" si="420">Q1196*H1196</f>
        <v>0</v>
      </c>
      <c r="S1196" s="153">
        <v>0</v>
      </c>
      <c r="T1196" s="154">
        <f t="shared" ref="T1196:T1206" si="421">S1196*H1196</f>
        <v>0</v>
      </c>
      <c r="AR1196" s="155" t="s">
        <v>481</v>
      </c>
      <c r="AT1196" s="155" t="s">
        <v>454</v>
      </c>
      <c r="AU1196" s="155" t="s">
        <v>88</v>
      </c>
      <c r="AY1196" s="16" t="s">
        <v>317</v>
      </c>
      <c r="BE1196" s="156">
        <f t="shared" ref="BE1196:BE1206" si="422">IF(N1196="základná",J1196,0)</f>
        <v>0</v>
      </c>
      <c r="BF1196" s="156">
        <f t="shared" ref="BF1196:BF1206" si="423">IF(N1196="znížená",J1196,0)</f>
        <v>0</v>
      </c>
      <c r="BG1196" s="156">
        <f t="shared" ref="BG1196:BG1206" si="424">IF(N1196="zákl. prenesená",J1196,0)</f>
        <v>0</v>
      </c>
      <c r="BH1196" s="156">
        <f t="shared" ref="BH1196:BH1206" si="425">IF(N1196="zníž. prenesená",J1196,0)</f>
        <v>0</v>
      </c>
      <c r="BI1196" s="156">
        <f t="shared" ref="BI1196:BI1206" si="426">IF(N1196="nulová",J1196,0)</f>
        <v>0</v>
      </c>
      <c r="BJ1196" s="16" t="s">
        <v>88</v>
      </c>
      <c r="BK1196" s="156">
        <f t="shared" ref="BK1196:BK1206" si="427">ROUND(I1196*H1196,2)</f>
        <v>0</v>
      </c>
      <c r="BL1196" s="16" t="s">
        <v>396</v>
      </c>
      <c r="BM1196" s="155" t="s">
        <v>12919</v>
      </c>
    </row>
    <row r="1197" spans="2:65" s="1" customFormat="1" ht="24.15" customHeight="1">
      <c r="B1197" s="142"/>
      <c r="C1197" s="179" t="s">
        <v>3641</v>
      </c>
      <c r="D1197" s="179" t="s">
        <v>454</v>
      </c>
      <c r="E1197" s="180" t="s">
        <v>12920</v>
      </c>
      <c r="F1197" s="181" t="s">
        <v>12921</v>
      </c>
      <c r="G1197" s="182" t="s">
        <v>467</v>
      </c>
      <c r="H1197" s="183">
        <v>2</v>
      </c>
      <c r="I1197" s="184"/>
      <c r="J1197" s="185">
        <f t="shared" si="418"/>
        <v>0</v>
      </c>
      <c r="K1197" s="186"/>
      <c r="L1197" s="187"/>
      <c r="M1197" s="188" t="s">
        <v>1</v>
      </c>
      <c r="N1197" s="189" t="s">
        <v>42</v>
      </c>
      <c r="P1197" s="153">
        <f t="shared" si="419"/>
        <v>0</v>
      </c>
      <c r="Q1197" s="153">
        <v>0</v>
      </c>
      <c r="R1197" s="153">
        <f t="shared" si="420"/>
        <v>0</v>
      </c>
      <c r="S1197" s="153">
        <v>0</v>
      </c>
      <c r="T1197" s="154">
        <f t="shared" si="421"/>
        <v>0</v>
      </c>
      <c r="AR1197" s="155" t="s">
        <v>481</v>
      </c>
      <c r="AT1197" s="155" t="s">
        <v>454</v>
      </c>
      <c r="AU1197" s="155" t="s">
        <v>88</v>
      </c>
      <c r="AY1197" s="16" t="s">
        <v>317</v>
      </c>
      <c r="BE1197" s="156">
        <f t="shared" si="422"/>
        <v>0</v>
      </c>
      <c r="BF1197" s="156">
        <f t="shared" si="423"/>
        <v>0</v>
      </c>
      <c r="BG1197" s="156">
        <f t="shared" si="424"/>
        <v>0</v>
      </c>
      <c r="BH1197" s="156">
        <f t="shared" si="425"/>
        <v>0</v>
      </c>
      <c r="BI1197" s="156">
        <f t="shared" si="426"/>
        <v>0</v>
      </c>
      <c r="BJ1197" s="16" t="s">
        <v>88</v>
      </c>
      <c r="BK1197" s="156">
        <f t="shared" si="427"/>
        <v>0</v>
      </c>
      <c r="BL1197" s="16" t="s">
        <v>396</v>
      </c>
      <c r="BM1197" s="155" t="s">
        <v>12922</v>
      </c>
    </row>
    <row r="1198" spans="2:65" s="1" customFormat="1" ht="24.15" customHeight="1">
      <c r="B1198" s="142"/>
      <c r="C1198" s="179" t="s">
        <v>3645</v>
      </c>
      <c r="D1198" s="179" t="s">
        <v>454</v>
      </c>
      <c r="E1198" s="180" t="s">
        <v>12923</v>
      </c>
      <c r="F1198" s="181" t="s">
        <v>12924</v>
      </c>
      <c r="G1198" s="182" t="s">
        <v>467</v>
      </c>
      <c r="H1198" s="183">
        <v>2</v>
      </c>
      <c r="I1198" s="184"/>
      <c r="J1198" s="185">
        <f t="shared" si="418"/>
        <v>0</v>
      </c>
      <c r="K1198" s="186"/>
      <c r="L1198" s="187"/>
      <c r="M1198" s="188" t="s">
        <v>1</v>
      </c>
      <c r="N1198" s="189" t="s">
        <v>42</v>
      </c>
      <c r="P1198" s="153">
        <f t="shared" si="419"/>
        <v>0</v>
      </c>
      <c r="Q1198" s="153">
        <v>0</v>
      </c>
      <c r="R1198" s="153">
        <f t="shared" si="420"/>
        <v>0</v>
      </c>
      <c r="S1198" s="153">
        <v>0</v>
      </c>
      <c r="T1198" s="154">
        <f t="shared" si="421"/>
        <v>0</v>
      </c>
      <c r="AR1198" s="155" t="s">
        <v>481</v>
      </c>
      <c r="AT1198" s="155" t="s">
        <v>454</v>
      </c>
      <c r="AU1198" s="155" t="s">
        <v>88</v>
      </c>
      <c r="AY1198" s="16" t="s">
        <v>317</v>
      </c>
      <c r="BE1198" s="156">
        <f t="shared" si="422"/>
        <v>0</v>
      </c>
      <c r="BF1198" s="156">
        <f t="shared" si="423"/>
        <v>0</v>
      </c>
      <c r="BG1198" s="156">
        <f t="shared" si="424"/>
        <v>0</v>
      </c>
      <c r="BH1198" s="156">
        <f t="shared" si="425"/>
        <v>0</v>
      </c>
      <c r="BI1198" s="156">
        <f t="shared" si="426"/>
        <v>0</v>
      </c>
      <c r="BJ1198" s="16" t="s">
        <v>88</v>
      </c>
      <c r="BK1198" s="156">
        <f t="shared" si="427"/>
        <v>0</v>
      </c>
      <c r="BL1198" s="16" t="s">
        <v>396</v>
      </c>
      <c r="BM1198" s="155" t="s">
        <v>12925</v>
      </c>
    </row>
    <row r="1199" spans="2:65" s="1" customFormat="1" ht="16.5" customHeight="1">
      <c r="B1199" s="142"/>
      <c r="C1199" s="179" t="s">
        <v>3649</v>
      </c>
      <c r="D1199" s="179" t="s">
        <v>454</v>
      </c>
      <c r="E1199" s="180" t="s">
        <v>12926</v>
      </c>
      <c r="F1199" s="181" t="s">
        <v>12683</v>
      </c>
      <c r="G1199" s="182" t="s">
        <v>467</v>
      </c>
      <c r="H1199" s="183">
        <v>2</v>
      </c>
      <c r="I1199" s="184"/>
      <c r="J1199" s="185">
        <f t="shared" si="418"/>
        <v>0</v>
      </c>
      <c r="K1199" s="186"/>
      <c r="L1199" s="187"/>
      <c r="M1199" s="188" t="s">
        <v>1</v>
      </c>
      <c r="N1199" s="189" t="s">
        <v>42</v>
      </c>
      <c r="P1199" s="153">
        <f t="shared" si="419"/>
        <v>0</v>
      </c>
      <c r="Q1199" s="153">
        <v>0</v>
      </c>
      <c r="R1199" s="153">
        <f t="shared" si="420"/>
        <v>0</v>
      </c>
      <c r="S1199" s="153">
        <v>0</v>
      </c>
      <c r="T1199" s="154">
        <f t="shared" si="421"/>
        <v>0</v>
      </c>
      <c r="AR1199" s="155" t="s">
        <v>481</v>
      </c>
      <c r="AT1199" s="155" t="s">
        <v>454</v>
      </c>
      <c r="AU1199" s="155" t="s">
        <v>88</v>
      </c>
      <c r="AY1199" s="16" t="s">
        <v>317</v>
      </c>
      <c r="BE1199" s="156">
        <f t="shared" si="422"/>
        <v>0</v>
      </c>
      <c r="BF1199" s="156">
        <f t="shared" si="423"/>
        <v>0</v>
      </c>
      <c r="BG1199" s="156">
        <f t="shared" si="424"/>
        <v>0</v>
      </c>
      <c r="BH1199" s="156">
        <f t="shared" si="425"/>
        <v>0</v>
      </c>
      <c r="BI1199" s="156">
        <f t="shared" si="426"/>
        <v>0</v>
      </c>
      <c r="BJ1199" s="16" t="s">
        <v>88</v>
      </c>
      <c r="BK1199" s="156">
        <f t="shared" si="427"/>
        <v>0</v>
      </c>
      <c r="BL1199" s="16" t="s">
        <v>396</v>
      </c>
      <c r="BM1199" s="155" t="s">
        <v>12927</v>
      </c>
    </row>
    <row r="1200" spans="2:65" s="1" customFormat="1" ht="21.75" customHeight="1">
      <c r="B1200" s="142"/>
      <c r="C1200" s="179" t="s">
        <v>3653</v>
      </c>
      <c r="D1200" s="179" t="s">
        <v>454</v>
      </c>
      <c r="E1200" s="180" t="s">
        <v>12688</v>
      </c>
      <c r="F1200" s="181" t="s">
        <v>12689</v>
      </c>
      <c r="G1200" s="182" t="s">
        <v>10668</v>
      </c>
      <c r="H1200" s="183">
        <v>58</v>
      </c>
      <c r="I1200" s="184"/>
      <c r="J1200" s="185">
        <f t="shared" si="418"/>
        <v>0</v>
      </c>
      <c r="K1200" s="186"/>
      <c r="L1200" s="187"/>
      <c r="M1200" s="188" t="s">
        <v>1</v>
      </c>
      <c r="N1200" s="189" t="s">
        <v>42</v>
      </c>
      <c r="P1200" s="153">
        <f t="shared" si="419"/>
        <v>0</v>
      </c>
      <c r="Q1200" s="153">
        <v>0</v>
      </c>
      <c r="R1200" s="153">
        <f t="shared" si="420"/>
        <v>0</v>
      </c>
      <c r="S1200" s="153">
        <v>0</v>
      </c>
      <c r="T1200" s="154">
        <f t="shared" si="421"/>
        <v>0</v>
      </c>
      <c r="AR1200" s="155" t="s">
        <v>481</v>
      </c>
      <c r="AT1200" s="155" t="s">
        <v>454</v>
      </c>
      <c r="AU1200" s="155" t="s">
        <v>88</v>
      </c>
      <c r="AY1200" s="16" t="s">
        <v>317</v>
      </c>
      <c r="BE1200" s="156">
        <f t="shared" si="422"/>
        <v>0</v>
      </c>
      <c r="BF1200" s="156">
        <f t="shared" si="423"/>
        <v>0</v>
      </c>
      <c r="BG1200" s="156">
        <f t="shared" si="424"/>
        <v>0</v>
      </c>
      <c r="BH1200" s="156">
        <f t="shared" si="425"/>
        <v>0</v>
      </c>
      <c r="BI1200" s="156">
        <f t="shared" si="426"/>
        <v>0</v>
      </c>
      <c r="BJ1200" s="16" t="s">
        <v>88</v>
      </c>
      <c r="BK1200" s="156">
        <f t="shared" si="427"/>
        <v>0</v>
      </c>
      <c r="BL1200" s="16" t="s">
        <v>396</v>
      </c>
      <c r="BM1200" s="155" t="s">
        <v>12928</v>
      </c>
    </row>
    <row r="1201" spans="2:65" s="1" customFormat="1" ht="21.75" customHeight="1">
      <c r="B1201" s="142"/>
      <c r="C1201" s="179" t="s">
        <v>3657</v>
      </c>
      <c r="D1201" s="179" t="s">
        <v>454</v>
      </c>
      <c r="E1201" s="180" t="s">
        <v>12717</v>
      </c>
      <c r="F1201" s="181" t="s">
        <v>12718</v>
      </c>
      <c r="G1201" s="182" t="s">
        <v>10668</v>
      </c>
      <c r="H1201" s="183">
        <v>58</v>
      </c>
      <c r="I1201" s="184"/>
      <c r="J1201" s="185">
        <f t="shared" si="418"/>
        <v>0</v>
      </c>
      <c r="K1201" s="186"/>
      <c r="L1201" s="187"/>
      <c r="M1201" s="188" t="s">
        <v>1</v>
      </c>
      <c r="N1201" s="189" t="s">
        <v>42</v>
      </c>
      <c r="P1201" s="153">
        <f t="shared" si="419"/>
        <v>0</v>
      </c>
      <c r="Q1201" s="153">
        <v>0</v>
      </c>
      <c r="R1201" s="153">
        <f t="shared" si="420"/>
        <v>0</v>
      </c>
      <c r="S1201" s="153">
        <v>0</v>
      </c>
      <c r="T1201" s="154">
        <f t="shared" si="421"/>
        <v>0</v>
      </c>
      <c r="AR1201" s="155" t="s">
        <v>481</v>
      </c>
      <c r="AT1201" s="155" t="s">
        <v>454</v>
      </c>
      <c r="AU1201" s="155" t="s">
        <v>88</v>
      </c>
      <c r="AY1201" s="16" t="s">
        <v>317</v>
      </c>
      <c r="BE1201" s="156">
        <f t="shared" si="422"/>
        <v>0</v>
      </c>
      <c r="BF1201" s="156">
        <f t="shared" si="423"/>
        <v>0</v>
      </c>
      <c r="BG1201" s="156">
        <f t="shared" si="424"/>
        <v>0</v>
      </c>
      <c r="BH1201" s="156">
        <f t="shared" si="425"/>
        <v>0</v>
      </c>
      <c r="BI1201" s="156">
        <f t="shared" si="426"/>
        <v>0</v>
      </c>
      <c r="BJ1201" s="16" t="s">
        <v>88</v>
      </c>
      <c r="BK1201" s="156">
        <f t="shared" si="427"/>
        <v>0</v>
      </c>
      <c r="BL1201" s="16" t="s">
        <v>396</v>
      </c>
      <c r="BM1201" s="155" t="s">
        <v>12929</v>
      </c>
    </row>
    <row r="1202" spans="2:65" s="1" customFormat="1" ht="16.5" customHeight="1">
      <c r="B1202" s="142"/>
      <c r="C1202" s="143" t="s">
        <v>3661</v>
      </c>
      <c r="D1202" s="143" t="s">
        <v>319</v>
      </c>
      <c r="E1202" s="144" t="s">
        <v>12694</v>
      </c>
      <c r="F1202" s="145" t="s">
        <v>12695</v>
      </c>
      <c r="G1202" s="146" t="s">
        <v>10668</v>
      </c>
      <c r="H1202" s="147">
        <v>58</v>
      </c>
      <c r="I1202" s="148"/>
      <c r="J1202" s="149">
        <f t="shared" si="418"/>
        <v>0</v>
      </c>
      <c r="K1202" s="150"/>
      <c r="L1202" s="31"/>
      <c r="M1202" s="151" t="s">
        <v>1</v>
      </c>
      <c r="N1202" s="152" t="s">
        <v>42</v>
      </c>
      <c r="P1202" s="153">
        <f t="shared" si="419"/>
        <v>0</v>
      </c>
      <c r="Q1202" s="153">
        <v>0</v>
      </c>
      <c r="R1202" s="153">
        <f t="shared" si="420"/>
        <v>0</v>
      </c>
      <c r="S1202" s="153">
        <v>0</v>
      </c>
      <c r="T1202" s="154">
        <f t="shared" si="421"/>
        <v>0</v>
      </c>
      <c r="AR1202" s="155" t="s">
        <v>396</v>
      </c>
      <c r="AT1202" s="155" t="s">
        <v>319</v>
      </c>
      <c r="AU1202" s="155" t="s">
        <v>88</v>
      </c>
      <c r="AY1202" s="16" t="s">
        <v>317</v>
      </c>
      <c r="BE1202" s="156">
        <f t="shared" si="422"/>
        <v>0</v>
      </c>
      <c r="BF1202" s="156">
        <f t="shared" si="423"/>
        <v>0</v>
      </c>
      <c r="BG1202" s="156">
        <f t="shared" si="424"/>
        <v>0</v>
      </c>
      <c r="BH1202" s="156">
        <f t="shared" si="425"/>
        <v>0</v>
      </c>
      <c r="BI1202" s="156">
        <f t="shared" si="426"/>
        <v>0</v>
      </c>
      <c r="BJ1202" s="16" t="s">
        <v>88</v>
      </c>
      <c r="BK1202" s="156">
        <f t="shared" si="427"/>
        <v>0</v>
      </c>
      <c r="BL1202" s="16" t="s">
        <v>396</v>
      </c>
      <c r="BM1202" s="155" t="s">
        <v>12930</v>
      </c>
    </row>
    <row r="1203" spans="2:65" s="1" customFormat="1" ht="16.5" customHeight="1">
      <c r="B1203" s="142"/>
      <c r="C1203" s="143" t="s">
        <v>3665</v>
      </c>
      <c r="D1203" s="143" t="s">
        <v>319</v>
      </c>
      <c r="E1203" s="144" t="s">
        <v>12722</v>
      </c>
      <c r="F1203" s="145" t="s">
        <v>12723</v>
      </c>
      <c r="G1203" s="146" t="s">
        <v>10668</v>
      </c>
      <c r="H1203" s="147">
        <v>58</v>
      </c>
      <c r="I1203" s="148"/>
      <c r="J1203" s="149">
        <f t="shared" si="418"/>
        <v>0</v>
      </c>
      <c r="K1203" s="150"/>
      <c r="L1203" s="31"/>
      <c r="M1203" s="151" t="s">
        <v>1</v>
      </c>
      <c r="N1203" s="152" t="s">
        <v>42</v>
      </c>
      <c r="P1203" s="153">
        <f t="shared" si="419"/>
        <v>0</v>
      </c>
      <c r="Q1203" s="153">
        <v>0</v>
      </c>
      <c r="R1203" s="153">
        <f t="shared" si="420"/>
        <v>0</v>
      </c>
      <c r="S1203" s="153">
        <v>0</v>
      </c>
      <c r="T1203" s="154">
        <f t="shared" si="421"/>
        <v>0</v>
      </c>
      <c r="AR1203" s="155" t="s">
        <v>396</v>
      </c>
      <c r="AT1203" s="155" t="s">
        <v>319</v>
      </c>
      <c r="AU1203" s="155" t="s">
        <v>88</v>
      </c>
      <c r="AY1203" s="16" t="s">
        <v>317</v>
      </c>
      <c r="BE1203" s="156">
        <f t="shared" si="422"/>
        <v>0</v>
      </c>
      <c r="BF1203" s="156">
        <f t="shared" si="423"/>
        <v>0</v>
      </c>
      <c r="BG1203" s="156">
        <f t="shared" si="424"/>
        <v>0</v>
      </c>
      <c r="BH1203" s="156">
        <f t="shared" si="425"/>
        <v>0</v>
      </c>
      <c r="BI1203" s="156">
        <f t="shared" si="426"/>
        <v>0</v>
      </c>
      <c r="BJ1203" s="16" t="s">
        <v>88</v>
      </c>
      <c r="BK1203" s="156">
        <f t="shared" si="427"/>
        <v>0</v>
      </c>
      <c r="BL1203" s="16" t="s">
        <v>396</v>
      </c>
      <c r="BM1203" s="155" t="s">
        <v>12931</v>
      </c>
    </row>
    <row r="1204" spans="2:65" s="1" customFormat="1" ht="16.5" customHeight="1">
      <c r="B1204" s="142"/>
      <c r="C1204" s="179" t="s">
        <v>3669</v>
      </c>
      <c r="D1204" s="179" t="s">
        <v>454</v>
      </c>
      <c r="E1204" s="180" t="s">
        <v>12697</v>
      </c>
      <c r="F1204" s="181" t="s">
        <v>12698</v>
      </c>
      <c r="G1204" s="182" t="s">
        <v>10668</v>
      </c>
      <c r="H1204" s="183">
        <v>50</v>
      </c>
      <c r="I1204" s="184"/>
      <c r="J1204" s="185">
        <f t="shared" si="418"/>
        <v>0</v>
      </c>
      <c r="K1204" s="186"/>
      <c r="L1204" s="187"/>
      <c r="M1204" s="188" t="s">
        <v>1</v>
      </c>
      <c r="N1204" s="189" t="s">
        <v>42</v>
      </c>
      <c r="P1204" s="153">
        <f t="shared" si="419"/>
        <v>0</v>
      </c>
      <c r="Q1204" s="153">
        <v>0</v>
      </c>
      <c r="R1204" s="153">
        <f t="shared" si="420"/>
        <v>0</v>
      </c>
      <c r="S1204" s="153">
        <v>0</v>
      </c>
      <c r="T1204" s="154">
        <f t="shared" si="421"/>
        <v>0</v>
      </c>
      <c r="AR1204" s="155" t="s">
        <v>481</v>
      </c>
      <c r="AT1204" s="155" t="s">
        <v>454</v>
      </c>
      <c r="AU1204" s="155" t="s">
        <v>88</v>
      </c>
      <c r="AY1204" s="16" t="s">
        <v>317</v>
      </c>
      <c r="BE1204" s="156">
        <f t="shared" si="422"/>
        <v>0</v>
      </c>
      <c r="BF1204" s="156">
        <f t="shared" si="423"/>
        <v>0</v>
      </c>
      <c r="BG1204" s="156">
        <f t="shared" si="424"/>
        <v>0</v>
      </c>
      <c r="BH1204" s="156">
        <f t="shared" si="425"/>
        <v>0</v>
      </c>
      <c r="BI1204" s="156">
        <f t="shared" si="426"/>
        <v>0</v>
      </c>
      <c r="BJ1204" s="16" t="s">
        <v>88</v>
      </c>
      <c r="BK1204" s="156">
        <f t="shared" si="427"/>
        <v>0</v>
      </c>
      <c r="BL1204" s="16" t="s">
        <v>396</v>
      </c>
      <c r="BM1204" s="155" t="s">
        <v>12932</v>
      </c>
    </row>
    <row r="1205" spans="2:65" s="1" customFormat="1" ht="16.5" customHeight="1">
      <c r="B1205" s="142"/>
      <c r="C1205" s="179" t="s">
        <v>3673</v>
      </c>
      <c r="D1205" s="179" t="s">
        <v>454</v>
      </c>
      <c r="E1205" s="180" t="s">
        <v>12700</v>
      </c>
      <c r="F1205" s="181" t="s">
        <v>12701</v>
      </c>
      <c r="G1205" s="182" t="s">
        <v>1107</v>
      </c>
      <c r="H1205" s="183">
        <v>2</v>
      </c>
      <c r="I1205" s="184"/>
      <c r="J1205" s="185">
        <f t="shared" si="418"/>
        <v>0</v>
      </c>
      <c r="K1205" s="186"/>
      <c r="L1205" s="187"/>
      <c r="M1205" s="188" t="s">
        <v>1</v>
      </c>
      <c r="N1205" s="189" t="s">
        <v>42</v>
      </c>
      <c r="P1205" s="153">
        <f t="shared" si="419"/>
        <v>0</v>
      </c>
      <c r="Q1205" s="153">
        <v>0</v>
      </c>
      <c r="R1205" s="153">
        <f t="shared" si="420"/>
        <v>0</v>
      </c>
      <c r="S1205" s="153">
        <v>0</v>
      </c>
      <c r="T1205" s="154">
        <f t="shared" si="421"/>
        <v>0</v>
      </c>
      <c r="AR1205" s="155" t="s">
        <v>481</v>
      </c>
      <c r="AT1205" s="155" t="s">
        <v>454</v>
      </c>
      <c r="AU1205" s="155" t="s">
        <v>88</v>
      </c>
      <c r="AY1205" s="16" t="s">
        <v>317</v>
      </c>
      <c r="BE1205" s="156">
        <f t="shared" si="422"/>
        <v>0</v>
      </c>
      <c r="BF1205" s="156">
        <f t="shared" si="423"/>
        <v>0</v>
      </c>
      <c r="BG1205" s="156">
        <f t="shared" si="424"/>
        <v>0</v>
      </c>
      <c r="BH1205" s="156">
        <f t="shared" si="425"/>
        <v>0</v>
      </c>
      <c r="BI1205" s="156">
        <f t="shared" si="426"/>
        <v>0</v>
      </c>
      <c r="BJ1205" s="16" t="s">
        <v>88</v>
      </c>
      <c r="BK1205" s="156">
        <f t="shared" si="427"/>
        <v>0</v>
      </c>
      <c r="BL1205" s="16" t="s">
        <v>396</v>
      </c>
      <c r="BM1205" s="155" t="s">
        <v>12933</v>
      </c>
    </row>
    <row r="1206" spans="2:65" s="1" customFormat="1" ht="16.5" customHeight="1">
      <c r="B1206" s="142"/>
      <c r="C1206" s="143" t="s">
        <v>3677</v>
      </c>
      <c r="D1206" s="143" t="s">
        <v>319</v>
      </c>
      <c r="E1206" s="144" t="s">
        <v>12934</v>
      </c>
      <c r="F1206" s="145" t="s">
        <v>12935</v>
      </c>
      <c r="G1206" s="146" t="s">
        <v>7005</v>
      </c>
      <c r="H1206" s="147">
        <v>1</v>
      </c>
      <c r="I1206" s="148"/>
      <c r="J1206" s="149">
        <f t="shared" si="418"/>
        <v>0</v>
      </c>
      <c r="K1206" s="150"/>
      <c r="L1206" s="31"/>
      <c r="M1206" s="151" t="s">
        <v>1</v>
      </c>
      <c r="N1206" s="152" t="s">
        <v>42</v>
      </c>
      <c r="P1206" s="153">
        <f t="shared" si="419"/>
        <v>0</v>
      </c>
      <c r="Q1206" s="153">
        <v>0</v>
      </c>
      <c r="R1206" s="153">
        <f t="shared" si="420"/>
        <v>0</v>
      </c>
      <c r="S1206" s="153">
        <v>0</v>
      </c>
      <c r="T1206" s="154">
        <f t="shared" si="421"/>
        <v>0</v>
      </c>
      <c r="AR1206" s="155" t="s">
        <v>396</v>
      </c>
      <c r="AT1206" s="155" t="s">
        <v>319</v>
      </c>
      <c r="AU1206" s="155" t="s">
        <v>88</v>
      </c>
      <c r="AY1206" s="16" t="s">
        <v>317</v>
      </c>
      <c r="BE1206" s="156">
        <f t="shared" si="422"/>
        <v>0</v>
      </c>
      <c r="BF1206" s="156">
        <f t="shared" si="423"/>
        <v>0</v>
      </c>
      <c r="BG1206" s="156">
        <f t="shared" si="424"/>
        <v>0</v>
      </c>
      <c r="BH1206" s="156">
        <f t="shared" si="425"/>
        <v>0</v>
      </c>
      <c r="BI1206" s="156">
        <f t="shared" si="426"/>
        <v>0</v>
      </c>
      <c r="BJ1206" s="16" t="s">
        <v>88</v>
      </c>
      <c r="BK1206" s="156">
        <f t="shared" si="427"/>
        <v>0</v>
      </c>
      <c r="BL1206" s="16" t="s">
        <v>396</v>
      </c>
      <c r="BM1206" s="155" t="s">
        <v>12936</v>
      </c>
    </row>
    <row r="1207" spans="2:65" s="11" customFormat="1" ht="22.75" customHeight="1">
      <c r="B1207" s="130"/>
      <c r="D1207" s="131" t="s">
        <v>75</v>
      </c>
      <c r="E1207" s="140" t="s">
        <v>12937</v>
      </c>
      <c r="F1207" s="140" t="s">
        <v>12938</v>
      </c>
      <c r="I1207" s="133"/>
      <c r="J1207" s="141">
        <f>BK1207</f>
        <v>0</v>
      </c>
      <c r="L1207" s="130"/>
      <c r="M1207" s="135"/>
      <c r="P1207" s="136">
        <f>SUM(P1208:P1255)</f>
        <v>0</v>
      </c>
      <c r="R1207" s="136">
        <f>SUM(R1208:R1255)</f>
        <v>0</v>
      </c>
      <c r="T1207" s="137">
        <f>SUM(T1208:T1255)</f>
        <v>0</v>
      </c>
      <c r="AR1207" s="131" t="s">
        <v>83</v>
      </c>
      <c r="AT1207" s="138" t="s">
        <v>75</v>
      </c>
      <c r="AU1207" s="138" t="s">
        <v>83</v>
      </c>
      <c r="AY1207" s="131" t="s">
        <v>317</v>
      </c>
      <c r="BK1207" s="139">
        <f>SUM(BK1208:BK1255)</f>
        <v>0</v>
      </c>
    </row>
    <row r="1208" spans="2:65" s="1" customFormat="1" ht="24.15" customHeight="1">
      <c r="B1208" s="142"/>
      <c r="C1208" s="179" t="s">
        <v>3681</v>
      </c>
      <c r="D1208" s="179" t="s">
        <v>454</v>
      </c>
      <c r="E1208" s="180" t="s">
        <v>12939</v>
      </c>
      <c r="F1208" s="181" t="s">
        <v>12940</v>
      </c>
      <c r="G1208" s="182" t="s">
        <v>467</v>
      </c>
      <c r="H1208" s="183">
        <v>1</v>
      </c>
      <c r="I1208" s="184"/>
      <c r="J1208" s="185">
        <f t="shared" ref="J1208:J1255" si="428">ROUND(I1208*H1208,2)</f>
        <v>0</v>
      </c>
      <c r="K1208" s="186"/>
      <c r="L1208" s="187"/>
      <c r="M1208" s="188" t="s">
        <v>1</v>
      </c>
      <c r="N1208" s="189" t="s">
        <v>42</v>
      </c>
      <c r="P1208" s="153">
        <f t="shared" ref="P1208:P1255" si="429">O1208*H1208</f>
        <v>0</v>
      </c>
      <c r="Q1208" s="153">
        <v>0</v>
      </c>
      <c r="R1208" s="153">
        <f t="shared" ref="R1208:R1255" si="430">Q1208*H1208</f>
        <v>0</v>
      </c>
      <c r="S1208" s="153">
        <v>0</v>
      </c>
      <c r="T1208" s="154">
        <f t="shared" ref="T1208:T1255" si="431">S1208*H1208</f>
        <v>0</v>
      </c>
      <c r="AR1208" s="155" t="s">
        <v>481</v>
      </c>
      <c r="AT1208" s="155" t="s">
        <v>454</v>
      </c>
      <c r="AU1208" s="155" t="s">
        <v>88</v>
      </c>
      <c r="AY1208" s="16" t="s">
        <v>317</v>
      </c>
      <c r="BE1208" s="156">
        <f t="shared" ref="BE1208:BE1255" si="432">IF(N1208="základná",J1208,0)</f>
        <v>0</v>
      </c>
      <c r="BF1208" s="156">
        <f t="shared" ref="BF1208:BF1255" si="433">IF(N1208="znížená",J1208,0)</f>
        <v>0</v>
      </c>
      <c r="BG1208" s="156">
        <f t="shared" ref="BG1208:BG1255" si="434">IF(N1208="zákl. prenesená",J1208,0)</f>
        <v>0</v>
      </c>
      <c r="BH1208" s="156">
        <f t="shared" ref="BH1208:BH1255" si="435">IF(N1208="zníž. prenesená",J1208,0)</f>
        <v>0</v>
      </c>
      <c r="BI1208" s="156">
        <f t="shared" ref="BI1208:BI1255" si="436">IF(N1208="nulová",J1208,0)</f>
        <v>0</v>
      </c>
      <c r="BJ1208" s="16" t="s">
        <v>88</v>
      </c>
      <c r="BK1208" s="156">
        <f t="shared" ref="BK1208:BK1255" si="437">ROUND(I1208*H1208,2)</f>
        <v>0</v>
      </c>
      <c r="BL1208" s="16" t="s">
        <v>396</v>
      </c>
      <c r="BM1208" s="155" t="s">
        <v>12941</v>
      </c>
    </row>
    <row r="1209" spans="2:65" s="1" customFormat="1" ht="21.75" customHeight="1">
      <c r="B1209" s="142"/>
      <c r="C1209" s="179" t="s">
        <v>3685</v>
      </c>
      <c r="D1209" s="179" t="s">
        <v>454</v>
      </c>
      <c r="E1209" s="180" t="s">
        <v>12685</v>
      </c>
      <c r="F1209" s="181" t="s">
        <v>12686</v>
      </c>
      <c r="G1209" s="182" t="s">
        <v>10668</v>
      </c>
      <c r="H1209" s="183">
        <v>19</v>
      </c>
      <c r="I1209" s="184"/>
      <c r="J1209" s="185">
        <f t="shared" si="428"/>
        <v>0</v>
      </c>
      <c r="K1209" s="186"/>
      <c r="L1209" s="187"/>
      <c r="M1209" s="188" t="s">
        <v>1</v>
      </c>
      <c r="N1209" s="189" t="s">
        <v>42</v>
      </c>
      <c r="P1209" s="153">
        <f t="shared" si="429"/>
        <v>0</v>
      </c>
      <c r="Q1209" s="153">
        <v>0</v>
      </c>
      <c r="R1209" s="153">
        <f t="shared" si="430"/>
        <v>0</v>
      </c>
      <c r="S1209" s="153">
        <v>0</v>
      </c>
      <c r="T1209" s="154">
        <f t="shared" si="431"/>
        <v>0</v>
      </c>
      <c r="AR1209" s="155" t="s">
        <v>481</v>
      </c>
      <c r="AT1209" s="155" t="s">
        <v>454</v>
      </c>
      <c r="AU1209" s="155" t="s">
        <v>88</v>
      </c>
      <c r="AY1209" s="16" t="s">
        <v>317</v>
      </c>
      <c r="BE1209" s="156">
        <f t="shared" si="432"/>
        <v>0</v>
      </c>
      <c r="BF1209" s="156">
        <f t="shared" si="433"/>
        <v>0</v>
      </c>
      <c r="BG1209" s="156">
        <f t="shared" si="434"/>
        <v>0</v>
      </c>
      <c r="BH1209" s="156">
        <f t="shared" si="435"/>
        <v>0</v>
      </c>
      <c r="BI1209" s="156">
        <f t="shared" si="436"/>
        <v>0</v>
      </c>
      <c r="BJ1209" s="16" t="s">
        <v>88</v>
      </c>
      <c r="BK1209" s="156">
        <f t="shared" si="437"/>
        <v>0</v>
      </c>
      <c r="BL1209" s="16" t="s">
        <v>396</v>
      </c>
      <c r="BM1209" s="155" t="s">
        <v>12942</v>
      </c>
    </row>
    <row r="1210" spans="2:65" s="1" customFormat="1" ht="21.75" customHeight="1">
      <c r="B1210" s="142"/>
      <c r="C1210" s="179" t="s">
        <v>3689</v>
      </c>
      <c r="D1210" s="179" t="s">
        <v>454</v>
      </c>
      <c r="E1210" s="180" t="s">
        <v>12688</v>
      </c>
      <c r="F1210" s="181" t="s">
        <v>12689</v>
      </c>
      <c r="G1210" s="182" t="s">
        <v>10668</v>
      </c>
      <c r="H1210" s="183">
        <v>127</v>
      </c>
      <c r="I1210" s="184"/>
      <c r="J1210" s="185">
        <f t="shared" si="428"/>
        <v>0</v>
      </c>
      <c r="K1210" s="186"/>
      <c r="L1210" s="187"/>
      <c r="M1210" s="188" t="s">
        <v>1</v>
      </c>
      <c r="N1210" s="189" t="s">
        <v>42</v>
      </c>
      <c r="P1210" s="153">
        <f t="shared" si="429"/>
        <v>0</v>
      </c>
      <c r="Q1210" s="153">
        <v>0</v>
      </c>
      <c r="R1210" s="153">
        <f t="shared" si="430"/>
        <v>0</v>
      </c>
      <c r="S1210" s="153">
        <v>0</v>
      </c>
      <c r="T1210" s="154">
        <f t="shared" si="431"/>
        <v>0</v>
      </c>
      <c r="AR1210" s="155" t="s">
        <v>481</v>
      </c>
      <c r="AT1210" s="155" t="s">
        <v>454</v>
      </c>
      <c r="AU1210" s="155" t="s">
        <v>88</v>
      </c>
      <c r="AY1210" s="16" t="s">
        <v>317</v>
      </c>
      <c r="BE1210" s="156">
        <f t="shared" si="432"/>
        <v>0</v>
      </c>
      <c r="BF1210" s="156">
        <f t="shared" si="433"/>
        <v>0</v>
      </c>
      <c r="BG1210" s="156">
        <f t="shared" si="434"/>
        <v>0</v>
      </c>
      <c r="BH1210" s="156">
        <f t="shared" si="435"/>
        <v>0</v>
      </c>
      <c r="BI1210" s="156">
        <f t="shared" si="436"/>
        <v>0</v>
      </c>
      <c r="BJ1210" s="16" t="s">
        <v>88</v>
      </c>
      <c r="BK1210" s="156">
        <f t="shared" si="437"/>
        <v>0</v>
      </c>
      <c r="BL1210" s="16" t="s">
        <v>396</v>
      </c>
      <c r="BM1210" s="155" t="s">
        <v>12943</v>
      </c>
    </row>
    <row r="1211" spans="2:65" s="1" customFormat="1" ht="21.75" customHeight="1">
      <c r="B1211" s="142"/>
      <c r="C1211" s="179" t="s">
        <v>3693</v>
      </c>
      <c r="D1211" s="179" t="s">
        <v>454</v>
      </c>
      <c r="E1211" s="180" t="s">
        <v>12763</v>
      </c>
      <c r="F1211" s="181" t="s">
        <v>12764</v>
      </c>
      <c r="G1211" s="182" t="s">
        <v>10668</v>
      </c>
      <c r="H1211" s="183">
        <v>129</v>
      </c>
      <c r="I1211" s="184"/>
      <c r="J1211" s="185">
        <f t="shared" si="428"/>
        <v>0</v>
      </c>
      <c r="K1211" s="186"/>
      <c r="L1211" s="187"/>
      <c r="M1211" s="188" t="s">
        <v>1</v>
      </c>
      <c r="N1211" s="189" t="s">
        <v>42</v>
      </c>
      <c r="P1211" s="153">
        <f t="shared" si="429"/>
        <v>0</v>
      </c>
      <c r="Q1211" s="153">
        <v>0</v>
      </c>
      <c r="R1211" s="153">
        <f t="shared" si="430"/>
        <v>0</v>
      </c>
      <c r="S1211" s="153">
        <v>0</v>
      </c>
      <c r="T1211" s="154">
        <f t="shared" si="431"/>
        <v>0</v>
      </c>
      <c r="AR1211" s="155" t="s">
        <v>481</v>
      </c>
      <c r="AT1211" s="155" t="s">
        <v>454</v>
      </c>
      <c r="AU1211" s="155" t="s">
        <v>88</v>
      </c>
      <c r="AY1211" s="16" t="s">
        <v>317</v>
      </c>
      <c r="BE1211" s="156">
        <f t="shared" si="432"/>
        <v>0</v>
      </c>
      <c r="BF1211" s="156">
        <f t="shared" si="433"/>
        <v>0</v>
      </c>
      <c r="BG1211" s="156">
        <f t="shared" si="434"/>
        <v>0</v>
      </c>
      <c r="BH1211" s="156">
        <f t="shared" si="435"/>
        <v>0</v>
      </c>
      <c r="BI1211" s="156">
        <f t="shared" si="436"/>
        <v>0</v>
      </c>
      <c r="BJ1211" s="16" t="s">
        <v>88</v>
      </c>
      <c r="BK1211" s="156">
        <f t="shared" si="437"/>
        <v>0</v>
      </c>
      <c r="BL1211" s="16" t="s">
        <v>396</v>
      </c>
      <c r="BM1211" s="155" t="s">
        <v>12944</v>
      </c>
    </row>
    <row r="1212" spans="2:65" s="1" customFormat="1" ht="21.75" customHeight="1">
      <c r="B1212" s="142"/>
      <c r="C1212" s="179" t="s">
        <v>3697</v>
      </c>
      <c r="D1212" s="179" t="s">
        <v>454</v>
      </c>
      <c r="E1212" s="180" t="s">
        <v>12717</v>
      </c>
      <c r="F1212" s="181" t="s">
        <v>12718</v>
      </c>
      <c r="G1212" s="182" t="s">
        <v>10668</v>
      </c>
      <c r="H1212" s="183">
        <v>127</v>
      </c>
      <c r="I1212" s="184"/>
      <c r="J1212" s="185">
        <f t="shared" si="428"/>
        <v>0</v>
      </c>
      <c r="K1212" s="186"/>
      <c r="L1212" s="187"/>
      <c r="M1212" s="188" t="s">
        <v>1</v>
      </c>
      <c r="N1212" s="189" t="s">
        <v>42</v>
      </c>
      <c r="P1212" s="153">
        <f t="shared" si="429"/>
        <v>0</v>
      </c>
      <c r="Q1212" s="153">
        <v>0</v>
      </c>
      <c r="R1212" s="153">
        <f t="shared" si="430"/>
        <v>0</v>
      </c>
      <c r="S1212" s="153">
        <v>0</v>
      </c>
      <c r="T1212" s="154">
        <f t="shared" si="431"/>
        <v>0</v>
      </c>
      <c r="AR1212" s="155" t="s">
        <v>481</v>
      </c>
      <c r="AT1212" s="155" t="s">
        <v>454</v>
      </c>
      <c r="AU1212" s="155" t="s">
        <v>88</v>
      </c>
      <c r="AY1212" s="16" t="s">
        <v>317</v>
      </c>
      <c r="BE1212" s="156">
        <f t="shared" si="432"/>
        <v>0</v>
      </c>
      <c r="BF1212" s="156">
        <f t="shared" si="433"/>
        <v>0</v>
      </c>
      <c r="BG1212" s="156">
        <f t="shared" si="434"/>
        <v>0</v>
      </c>
      <c r="BH1212" s="156">
        <f t="shared" si="435"/>
        <v>0</v>
      </c>
      <c r="BI1212" s="156">
        <f t="shared" si="436"/>
        <v>0</v>
      </c>
      <c r="BJ1212" s="16" t="s">
        <v>88</v>
      </c>
      <c r="BK1212" s="156">
        <f t="shared" si="437"/>
        <v>0</v>
      </c>
      <c r="BL1212" s="16" t="s">
        <v>396</v>
      </c>
      <c r="BM1212" s="155" t="s">
        <v>12945</v>
      </c>
    </row>
    <row r="1213" spans="2:65" s="1" customFormat="1" ht="21.75" customHeight="1">
      <c r="B1213" s="142"/>
      <c r="C1213" s="179" t="s">
        <v>3701</v>
      </c>
      <c r="D1213" s="179" t="s">
        <v>454</v>
      </c>
      <c r="E1213" s="180" t="s">
        <v>12946</v>
      </c>
      <c r="F1213" s="181" t="s">
        <v>12947</v>
      </c>
      <c r="G1213" s="182" t="s">
        <v>10668</v>
      </c>
      <c r="H1213" s="183">
        <v>17</v>
      </c>
      <c r="I1213" s="184"/>
      <c r="J1213" s="185">
        <f t="shared" si="428"/>
        <v>0</v>
      </c>
      <c r="K1213" s="186"/>
      <c r="L1213" s="187"/>
      <c r="M1213" s="188" t="s">
        <v>1</v>
      </c>
      <c r="N1213" s="189" t="s">
        <v>42</v>
      </c>
      <c r="P1213" s="153">
        <f t="shared" si="429"/>
        <v>0</v>
      </c>
      <c r="Q1213" s="153">
        <v>0</v>
      </c>
      <c r="R1213" s="153">
        <f t="shared" si="430"/>
        <v>0</v>
      </c>
      <c r="S1213" s="153">
        <v>0</v>
      </c>
      <c r="T1213" s="154">
        <f t="shared" si="431"/>
        <v>0</v>
      </c>
      <c r="AR1213" s="155" t="s">
        <v>481</v>
      </c>
      <c r="AT1213" s="155" t="s">
        <v>454</v>
      </c>
      <c r="AU1213" s="155" t="s">
        <v>88</v>
      </c>
      <c r="AY1213" s="16" t="s">
        <v>317</v>
      </c>
      <c r="BE1213" s="156">
        <f t="shared" si="432"/>
        <v>0</v>
      </c>
      <c r="BF1213" s="156">
        <f t="shared" si="433"/>
        <v>0</v>
      </c>
      <c r="BG1213" s="156">
        <f t="shared" si="434"/>
        <v>0</v>
      </c>
      <c r="BH1213" s="156">
        <f t="shared" si="435"/>
        <v>0</v>
      </c>
      <c r="BI1213" s="156">
        <f t="shared" si="436"/>
        <v>0</v>
      </c>
      <c r="BJ1213" s="16" t="s">
        <v>88</v>
      </c>
      <c r="BK1213" s="156">
        <f t="shared" si="437"/>
        <v>0</v>
      </c>
      <c r="BL1213" s="16" t="s">
        <v>396</v>
      </c>
      <c r="BM1213" s="155" t="s">
        <v>12948</v>
      </c>
    </row>
    <row r="1214" spans="2:65" s="1" customFormat="1" ht="16.5" customHeight="1">
      <c r="B1214" s="142"/>
      <c r="C1214" s="143" t="s">
        <v>3705</v>
      </c>
      <c r="D1214" s="143" t="s">
        <v>319</v>
      </c>
      <c r="E1214" s="144" t="s">
        <v>12691</v>
      </c>
      <c r="F1214" s="145" t="s">
        <v>12692</v>
      </c>
      <c r="G1214" s="146" t="s">
        <v>10668</v>
      </c>
      <c r="H1214" s="147">
        <v>19</v>
      </c>
      <c r="I1214" s="148"/>
      <c r="J1214" s="149">
        <f t="shared" si="428"/>
        <v>0</v>
      </c>
      <c r="K1214" s="150"/>
      <c r="L1214" s="31"/>
      <c r="M1214" s="151" t="s">
        <v>1</v>
      </c>
      <c r="N1214" s="152" t="s">
        <v>42</v>
      </c>
      <c r="P1214" s="153">
        <f t="shared" si="429"/>
        <v>0</v>
      </c>
      <c r="Q1214" s="153">
        <v>0</v>
      </c>
      <c r="R1214" s="153">
        <f t="shared" si="430"/>
        <v>0</v>
      </c>
      <c r="S1214" s="153">
        <v>0</v>
      </c>
      <c r="T1214" s="154">
        <f t="shared" si="431"/>
        <v>0</v>
      </c>
      <c r="AR1214" s="155" t="s">
        <v>396</v>
      </c>
      <c r="AT1214" s="155" t="s">
        <v>319</v>
      </c>
      <c r="AU1214" s="155" t="s">
        <v>88</v>
      </c>
      <c r="AY1214" s="16" t="s">
        <v>317</v>
      </c>
      <c r="BE1214" s="156">
        <f t="shared" si="432"/>
        <v>0</v>
      </c>
      <c r="BF1214" s="156">
        <f t="shared" si="433"/>
        <v>0</v>
      </c>
      <c r="BG1214" s="156">
        <f t="shared" si="434"/>
        <v>0</v>
      </c>
      <c r="BH1214" s="156">
        <f t="shared" si="435"/>
        <v>0</v>
      </c>
      <c r="BI1214" s="156">
        <f t="shared" si="436"/>
        <v>0</v>
      </c>
      <c r="BJ1214" s="16" t="s">
        <v>88</v>
      </c>
      <c r="BK1214" s="156">
        <f t="shared" si="437"/>
        <v>0</v>
      </c>
      <c r="BL1214" s="16" t="s">
        <v>396</v>
      </c>
      <c r="BM1214" s="155" t="s">
        <v>12949</v>
      </c>
    </row>
    <row r="1215" spans="2:65" s="1" customFormat="1" ht="16.5" customHeight="1">
      <c r="B1215" s="142"/>
      <c r="C1215" s="143" t="s">
        <v>3709</v>
      </c>
      <c r="D1215" s="143" t="s">
        <v>319</v>
      </c>
      <c r="E1215" s="144" t="s">
        <v>12694</v>
      </c>
      <c r="F1215" s="145" t="s">
        <v>12695</v>
      </c>
      <c r="G1215" s="146" t="s">
        <v>10668</v>
      </c>
      <c r="H1215" s="147">
        <v>127</v>
      </c>
      <c r="I1215" s="148"/>
      <c r="J1215" s="149">
        <f t="shared" si="428"/>
        <v>0</v>
      </c>
      <c r="K1215" s="150"/>
      <c r="L1215" s="31"/>
      <c r="M1215" s="151" t="s">
        <v>1</v>
      </c>
      <c r="N1215" s="152" t="s">
        <v>42</v>
      </c>
      <c r="P1215" s="153">
        <f t="shared" si="429"/>
        <v>0</v>
      </c>
      <c r="Q1215" s="153">
        <v>0</v>
      </c>
      <c r="R1215" s="153">
        <f t="shared" si="430"/>
        <v>0</v>
      </c>
      <c r="S1215" s="153">
        <v>0</v>
      </c>
      <c r="T1215" s="154">
        <f t="shared" si="431"/>
        <v>0</v>
      </c>
      <c r="AR1215" s="155" t="s">
        <v>396</v>
      </c>
      <c r="AT1215" s="155" t="s">
        <v>319</v>
      </c>
      <c r="AU1215" s="155" t="s">
        <v>88</v>
      </c>
      <c r="AY1215" s="16" t="s">
        <v>317</v>
      </c>
      <c r="BE1215" s="156">
        <f t="shared" si="432"/>
        <v>0</v>
      </c>
      <c r="BF1215" s="156">
        <f t="shared" si="433"/>
        <v>0</v>
      </c>
      <c r="BG1215" s="156">
        <f t="shared" si="434"/>
        <v>0</v>
      </c>
      <c r="BH1215" s="156">
        <f t="shared" si="435"/>
        <v>0</v>
      </c>
      <c r="BI1215" s="156">
        <f t="shared" si="436"/>
        <v>0</v>
      </c>
      <c r="BJ1215" s="16" t="s">
        <v>88</v>
      </c>
      <c r="BK1215" s="156">
        <f t="shared" si="437"/>
        <v>0</v>
      </c>
      <c r="BL1215" s="16" t="s">
        <v>396</v>
      </c>
      <c r="BM1215" s="155" t="s">
        <v>12950</v>
      </c>
    </row>
    <row r="1216" spans="2:65" s="1" customFormat="1" ht="16.5" customHeight="1">
      <c r="B1216" s="142"/>
      <c r="C1216" s="143" t="s">
        <v>3713</v>
      </c>
      <c r="D1216" s="143" t="s">
        <v>319</v>
      </c>
      <c r="E1216" s="144" t="s">
        <v>12769</v>
      </c>
      <c r="F1216" s="145" t="s">
        <v>12770</v>
      </c>
      <c r="G1216" s="146" t="s">
        <v>10668</v>
      </c>
      <c r="H1216" s="147">
        <v>129</v>
      </c>
      <c r="I1216" s="148"/>
      <c r="J1216" s="149">
        <f t="shared" si="428"/>
        <v>0</v>
      </c>
      <c r="K1216" s="150"/>
      <c r="L1216" s="31"/>
      <c r="M1216" s="151" t="s">
        <v>1</v>
      </c>
      <c r="N1216" s="152" t="s">
        <v>42</v>
      </c>
      <c r="P1216" s="153">
        <f t="shared" si="429"/>
        <v>0</v>
      </c>
      <c r="Q1216" s="153">
        <v>0</v>
      </c>
      <c r="R1216" s="153">
        <f t="shared" si="430"/>
        <v>0</v>
      </c>
      <c r="S1216" s="153">
        <v>0</v>
      </c>
      <c r="T1216" s="154">
        <f t="shared" si="431"/>
        <v>0</v>
      </c>
      <c r="AR1216" s="155" t="s">
        <v>396</v>
      </c>
      <c r="AT1216" s="155" t="s">
        <v>319</v>
      </c>
      <c r="AU1216" s="155" t="s">
        <v>88</v>
      </c>
      <c r="AY1216" s="16" t="s">
        <v>317</v>
      </c>
      <c r="BE1216" s="156">
        <f t="shared" si="432"/>
        <v>0</v>
      </c>
      <c r="BF1216" s="156">
        <f t="shared" si="433"/>
        <v>0</v>
      </c>
      <c r="BG1216" s="156">
        <f t="shared" si="434"/>
        <v>0</v>
      </c>
      <c r="BH1216" s="156">
        <f t="shared" si="435"/>
        <v>0</v>
      </c>
      <c r="BI1216" s="156">
        <f t="shared" si="436"/>
        <v>0</v>
      </c>
      <c r="BJ1216" s="16" t="s">
        <v>88</v>
      </c>
      <c r="BK1216" s="156">
        <f t="shared" si="437"/>
        <v>0</v>
      </c>
      <c r="BL1216" s="16" t="s">
        <v>396</v>
      </c>
      <c r="BM1216" s="155" t="s">
        <v>12951</v>
      </c>
    </row>
    <row r="1217" spans="2:65" s="1" customFormat="1" ht="16.5" customHeight="1">
      <c r="B1217" s="142"/>
      <c r="C1217" s="143" t="s">
        <v>3717</v>
      </c>
      <c r="D1217" s="143" t="s">
        <v>319</v>
      </c>
      <c r="E1217" s="144" t="s">
        <v>12722</v>
      </c>
      <c r="F1217" s="145" t="s">
        <v>12723</v>
      </c>
      <c r="G1217" s="146" t="s">
        <v>10668</v>
      </c>
      <c r="H1217" s="147">
        <v>127</v>
      </c>
      <c r="I1217" s="148"/>
      <c r="J1217" s="149">
        <f t="shared" si="428"/>
        <v>0</v>
      </c>
      <c r="K1217" s="150"/>
      <c r="L1217" s="31"/>
      <c r="M1217" s="151" t="s">
        <v>1</v>
      </c>
      <c r="N1217" s="152" t="s">
        <v>42</v>
      </c>
      <c r="P1217" s="153">
        <f t="shared" si="429"/>
        <v>0</v>
      </c>
      <c r="Q1217" s="153">
        <v>0</v>
      </c>
      <c r="R1217" s="153">
        <f t="shared" si="430"/>
        <v>0</v>
      </c>
      <c r="S1217" s="153">
        <v>0</v>
      </c>
      <c r="T1217" s="154">
        <f t="shared" si="431"/>
        <v>0</v>
      </c>
      <c r="AR1217" s="155" t="s">
        <v>396</v>
      </c>
      <c r="AT1217" s="155" t="s">
        <v>319</v>
      </c>
      <c r="AU1217" s="155" t="s">
        <v>88</v>
      </c>
      <c r="AY1217" s="16" t="s">
        <v>317</v>
      </c>
      <c r="BE1217" s="156">
        <f t="shared" si="432"/>
        <v>0</v>
      </c>
      <c r="BF1217" s="156">
        <f t="shared" si="433"/>
        <v>0</v>
      </c>
      <c r="BG1217" s="156">
        <f t="shared" si="434"/>
        <v>0</v>
      </c>
      <c r="BH1217" s="156">
        <f t="shared" si="435"/>
        <v>0</v>
      </c>
      <c r="BI1217" s="156">
        <f t="shared" si="436"/>
        <v>0</v>
      </c>
      <c r="BJ1217" s="16" t="s">
        <v>88</v>
      </c>
      <c r="BK1217" s="156">
        <f t="shared" si="437"/>
        <v>0</v>
      </c>
      <c r="BL1217" s="16" t="s">
        <v>396</v>
      </c>
      <c r="BM1217" s="155" t="s">
        <v>12952</v>
      </c>
    </row>
    <row r="1218" spans="2:65" s="1" customFormat="1" ht="16.5" customHeight="1">
      <c r="B1218" s="142"/>
      <c r="C1218" s="143" t="s">
        <v>3721</v>
      </c>
      <c r="D1218" s="143" t="s">
        <v>319</v>
      </c>
      <c r="E1218" s="144" t="s">
        <v>12953</v>
      </c>
      <c r="F1218" s="145" t="s">
        <v>12954</v>
      </c>
      <c r="G1218" s="146" t="s">
        <v>10668</v>
      </c>
      <c r="H1218" s="147">
        <v>17</v>
      </c>
      <c r="I1218" s="148"/>
      <c r="J1218" s="149">
        <f t="shared" si="428"/>
        <v>0</v>
      </c>
      <c r="K1218" s="150"/>
      <c r="L1218" s="31"/>
      <c r="M1218" s="151" t="s">
        <v>1</v>
      </c>
      <c r="N1218" s="152" t="s">
        <v>42</v>
      </c>
      <c r="P1218" s="153">
        <f t="shared" si="429"/>
        <v>0</v>
      </c>
      <c r="Q1218" s="153">
        <v>0</v>
      </c>
      <c r="R1218" s="153">
        <f t="shared" si="430"/>
        <v>0</v>
      </c>
      <c r="S1218" s="153">
        <v>0</v>
      </c>
      <c r="T1218" s="154">
        <f t="shared" si="431"/>
        <v>0</v>
      </c>
      <c r="AR1218" s="155" t="s">
        <v>396</v>
      </c>
      <c r="AT1218" s="155" t="s">
        <v>319</v>
      </c>
      <c r="AU1218" s="155" t="s">
        <v>88</v>
      </c>
      <c r="AY1218" s="16" t="s">
        <v>317</v>
      </c>
      <c r="BE1218" s="156">
        <f t="shared" si="432"/>
        <v>0</v>
      </c>
      <c r="BF1218" s="156">
        <f t="shared" si="433"/>
        <v>0</v>
      </c>
      <c r="BG1218" s="156">
        <f t="shared" si="434"/>
        <v>0</v>
      </c>
      <c r="BH1218" s="156">
        <f t="shared" si="435"/>
        <v>0</v>
      </c>
      <c r="BI1218" s="156">
        <f t="shared" si="436"/>
        <v>0</v>
      </c>
      <c r="BJ1218" s="16" t="s">
        <v>88</v>
      </c>
      <c r="BK1218" s="156">
        <f t="shared" si="437"/>
        <v>0</v>
      </c>
      <c r="BL1218" s="16" t="s">
        <v>396</v>
      </c>
      <c r="BM1218" s="155" t="s">
        <v>12955</v>
      </c>
    </row>
    <row r="1219" spans="2:65" s="1" customFormat="1" ht="21.75" customHeight="1">
      <c r="B1219" s="142"/>
      <c r="C1219" s="143" t="s">
        <v>3729</v>
      </c>
      <c r="D1219" s="143" t="s">
        <v>319</v>
      </c>
      <c r="E1219" s="144" t="s">
        <v>12956</v>
      </c>
      <c r="F1219" s="145" t="s">
        <v>12957</v>
      </c>
      <c r="G1219" s="146" t="s">
        <v>7005</v>
      </c>
      <c r="H1219" s="147">
        <v>1</v>
      </c>
      <c r="I1219" s="148"/>
      <c r="J1219" s="149">
        <f t="shared" si="428"/>
        <v>0</v>
      </c>
      <c r="K1219" s="150"/>
      <c r="L1219" s="31"/>
      <c r="M1219" s="151" t="s">
        <v>1</v>
      </c>
      <c r="N1219" s="152" t="s">
        <v>42</v>
      </c>
      <c r="P1219" s="153">
        <f t="shared" si="429"/>
        <v>0</v>
      </c>
      <c r="Q1219" s="153">
        <v>0</v>
      </c>
      <c r="R1219" s="153">
        <f t="shared" si="430"/>
        <v>0</v>
      </c>
      <c r="S1219" s="153">
        <v>0</v>
      </c>
      <c r="T1219" s="154">
        <f t="shared" si="431"/>
        <v>0</v>
      </c>
      <c r="AR1219" s="155" t="s">
        <v>396</v>
      </c>
      <c r="AT1219" s="155" t="s">
        <v>319</v>
      </c>
      <c r="AU1219" s="155" t="s">
        <v>88</v>
      </c>
      <c r="AY1219" s="16" t="s">
        <v>317</v>
      </c>
      <c r="BE1219" s="156">
        <f t="shared" si="432"/>
        <v>0</v>
      </c>
      <c r="BF1219" s="156">
        <f t="shared" si="433"/>
        <v>0</v>
      </c>
      <c r="BG1219" s="156">
        <f t="shared" si="434"/>
        <v>0</v>
      </c>
      <c r="BH1219" s="156">
        <f t="shared" si="435"/>
        <v>0</v>
      </c>
      <c r="BI1219" s="156">
        <f t="shared" si="436"/>
        <v>0</v>
      </c>
      <c r="BJ1219" s="16" t="s">
        <v>88</v>
      </c>
      <c r="BK1219" s="156">
        <f t="shared" si="437"/>
        <v>0</v>
      </c>
      <c r="BL1219" s="16" t="s">
        <v>396</v>
      </c>
      <c r="BM1219" s="155" t="s">
        <v>12958</v>
      </c>
    </row>
    <row r="1220" spans="2:65" s="1" customFormat="1" ht="24.15" customHeight="1">
      <c r="B1220" s="142"/>
      <c r="C1220" s="179" t="s">
        <v>3733</v>
      </c>
      <c r="D1220" s="179" t="s">
        <v>454</v>
      </c>
      <c r="E1220" s="180" t="s">
        <v>12959</v>
      </c>
      <c r="F1220" s="181" t="s">
        <v>12960</v>
      </c>
      <c r="G1220" s="182" t="s">
        <v>467</v>
      </c>
      <c r="H1220" s="183">
        <v>1</v>
      </c>
      <c r="I1220" s="184"/>
      <c r="J1220" s="185">
        <f t="shared" si="428"/>
        <v>0</v>
      </c>
      <c r="K1220" s="186"/>
      <c r="L1220" s="187"/>
      <c r="M1220" s="188" t="s">
        <v>1</v>
      </c>
      <c r="N1220" s="189" t="s">
        <v>42</v>
      </c>
      <c r="P1220" s="153">
        <f t="shared" si="429"/>
        <v>0</v>
      </c>
      <c r="Q1220" s="153">
        <v>0</v>
      </c>
      <c r="R1220" s="153">
        <f t="shared" si="430"/>
        <v>0</v>
      </c>
      <c r="S1220" s="153">
        <v>0</v>
      </c>
      <c r="T1220" s="154">
        <f t="shared" si="431"/>
        <v>0</v>
      </c>
      <c r="AR1220" s="155" t="s">
        <v>481</v>
      </c>
      <c r="AT1220" s="155" t="s">
        <v>454</v>
      </c>
      <c r="AU1220" s="155" t="s">
        <v>88</v>
      </c>
      <c r="AY1220" s="16" t="s">
        <v>317</v>
      </c>
      <c r="BE1220" s="156">
        <f t="shared" si="432"/>
        <v>0</v>
      </c>
      <c r="BF1220" s="156">
        <f t="shared" si="433"/>
        <v>0</v>
      </c>
      <c r="BG1220" s="156">
        <f t="shared" si="434"/>
        <v>0</v>
      </c>
      <c r="BH1220" s="156">
        <f t="shared" si="435"/>
        <v>0</v>
      </c>
      <c r="BI1220" s="156">
        <f t="shared" si="436"/>
        <v>0</v>
      </c>
      <c r="BJ1220" s="16" t="s">
        <v>88</v>
      </c>
      <c r="BK1220" s="156">
        <f t="shared" si="437"/>
        <v>0</v>
      </c>
      <c r="BL1220" s="16" t="s">
        <v>396</v>
      </c>
      <c r="BM1220" s="155" t="s">
        <v>12961</v>
      </c>
    </row>
    <row r="1221" spans="2:65" s="1" customFormat="1" ht="21.75" customHeight="1">
      <c r="B1221" s="142"/>
      <c r="C1221" s="179" t="s">
        <v>3737</v>
      </c>
      <c r="D1221" s="179" t="s">
        <v>454</v>
      </c>
      <c r="E1221" s="180" t="s">
        <v>12685</v>
      </c>
      <c r="F1221" s="181" t="s">
        <v>12686</v>
      </c>
      <c r="G1221" s="182" t="s">
        <v>10668</v>
      </c>
      <c r="H1221" s="183">
        <v>43</v>
      </c>
      <c r="I1221" s="184"/>
      <c r="J1221" s="185">
        <f t="shared" si="428"/>
        <v>0</v>
      </c>
      <c r="K1221" s="186"/>
      <c r="L1221" s="187"/>
      <c r="M1221" s="188" t="s">
        <v>1</v>
      </c>
      <c r="N1221" s="189" t="s">
        <v>42</v>
      </c>
      <c r="P1221" s="153">
        <f t="shared" si="429"/>
        <v>0</v>
      </c>
      <c r="Q1221" s="153">
        <v>0</v>
      </c>
      <c r="R1221" s="153">
        <f t="shared" si="430"/>
        <v>0</v>
      </c>
      <c r="S1221" s="153">
        <v>0</v>
      </c>
      <c r="T1221" s="154">
        <f t="shared" si="431"/>
        <v>0</v>
      </c>
      <c r="AR1221" s="155" t="s">
        <v>481</v>
      </c>
      <c r="AT1221" s="155" t="s">
        <v>454</v>
      </c>
      <c r="AU1221" s="155" t="s">
        <v>88</v>
      </c>
      <c r="AY1221" s="16" t="s">
        <v>317</v>
      </c>
      <c r="BE1221" s="156">
        <f t="shared" si="432"/>
        <v>0</v>
      </c>
      <c r="BF1221" s="156">
        <f t="shared" si="433"/>
        <v>0</v>
      </c>
      <c r="BG1221" s="156">
        <f t="shared" si="434"/>
        <v>0</v>
      </c>
      <c r="BH1221" s="156">
        <f t="shared" si="435"/>
        <v>0</v>
      </c>
      <c r="BI1221" s="156">
        <f t="shared" si="436"/>
        <v>0</v>
      </c>
      <c r="BJ1221" s="16" t="s">
        <v>88</v>
      </c>
      <c r="BK1221" s="156">
        <f t="shared" si="437"/>
        <v>0</v>
      </c>
      <c r="BL1221" s="16" t="s">
        <v>396</v>
      </c>
      <c r="BM1221" s="155" t="s">
        <v>12962</v>
      </c>
    </row>
    <row r="1222" spans="2:65" s="1" customFormat="1" ht="21.75" customHeight="1">
      <c r="B1222" s="142"/>
      <c r="C1222" s="179" t="s">
        <v>3741</v>
      </c>
      <c r="D1222" s="179" t="s">
        <v>454</v>
      </c>
      <c r="E1222" s="180" t="s">
        <v>12688</v>
      </c>
      <c r="F1222" s="181" t="s">
        <v>12689</v>
      </c>
      <c r="G1222" s="182" t="s">
        <v>10668</v>
      </c>
      <c r="H1222" s="183">
        <v>268</v>
      </c>
      <c r="I1222" s="184"/>
      <c r="J1222" s="185">
        <f t="shared" si="428"/>
        <v>0</v>
      </c>
      <c r="K1222" s="186"/>
      <c r="L1222" s="187"/>
      <c r="M1222" s="188" t="s">
        <v>1</v>
      </c>
      <c r="N1222" s="189" t="s">
        <v>42</v>
      </c>
      <c r="P1222" s="153">
        <f t="shared" si="429"/>
        <v>0</v>
      </c>
      <c r="Q1222" s="153">
        <v>0</v>
      </c>
      <c r="R1222" s="153">
        <f t="shared" si="430"/>
        <v>0</v>
      </c>
      <c r="S1222" s="153">
        <v>0</v>
      </c>
      <c r="T1222" s="154">
        <f t="shared" si="431"/>
        <v>0</v>
      </c>
      <c r="AR1222" s="155" t="s">
        <v>481</v>
      </c>
      <c r="AT1222" s="155" t="s">
        <v>454</v>
      </c>
      <c r="AU1222" s="155" t="s">
        <v>88</v>
      </c>
      <c r="AY1222" s="16" t="s">
        <v>317</v>
      </c>
      <c r="BE1222" s="156">
        <f t="shared" si="432"/>
        <v>0</v>
      </c>
      <c r="BF1222" s="156">
        <f t="shared" si="433"/>
        <v>0</v>
      </c>
      <c r="BG1222" s="156">
        <f t="shared" si="434"/>
        <v>0</v>
      </c>
      <c r="BH1222" s="156">
        <f t="shared" si="435"/>
        <v>0</v>
      </c>
      <c r="BI1222" s="156">
        <f t="shared" si="436"/>
        <v>0</v>
      </c>
      <c r="BJ1222" s="16" t="s">
        <v>88</v>
      </c>
      <c r="BK1222" s="156">
        <f t="shared" si="437"/>
        <v>0</v>
      </c>
      <c r="BL1222" s="16" t="s">
        <v>396</v>
      </c>
      <c r="BM1222" s="155" t="s">
        <v>12963</v>
      </c>
    </row>
    <row r="1223" spans="2:65" s="1" customFormat="1" ht="21.75" customHeight="1">
      <c r="B1223" s="142"/>
      <c r="C1223" s="179" t="s">
        <v>3745</v>
      </c>
      <c r="D1223" s="179" t="s">
        <v>454</v>
      </c>
      <c r="E1223" s="180" t="s">
        <v>12763</v>
      </c>
      <c r="F1223" s="181" t="s">
        <v>12764</v>
      </c>
      <c r="G1223" s="182" t="s">
        <v>10668</v>
      </c>
      <c r="H1223" s="183">
        <v>284</v>
      </c>
      <c r="I1223" s="184"/>
      <c r="J1223" s="185">
        <f t="shared" si="428"/>
        <v>0</v>
      </c>
      <c r="K1223" s="186"/>
      <c r="L1223" s="187"/>
      <c r="M1223" s="188" t="s">
        <v>1</v>
      </c>
      <c r="N1223" s="189" t="s">
        <v>42</v>
      </c>
      <c r="P1223" s="153">
        <f t="shared" si="429"/>
        <v>0</v>
      </c>
      <c r="Q1223" s="153">
        <v>0</v>
      </c>
      <c r="R1223" s="153">
        <f t="shared" si="430"/>
        <v>0</v>
      </c>
      <c r="S1223" s="153">
        <v>0</v>
      </c>
      <c r="T1223" s="154">
        <f t="shared" si="431"/>
        <v>0</v>
      </c>
      <c r="AR1223" s="155" t="s">
        <v>481</v>
      </c>
      <c r="AT1223" s="155" t="s">
        <v>454</v>
      </c>
      <c r="AU1223" s="155" t="s">
        <v>88</v>
      </c>
      <c r="AY1223" s="16" t="s">
        <v>317</v>
      </c>
      <c r="BE1223" s="156">
        <f t="shared" si="432"/>
        <v>0</v>
      </c>
      <c r="BF1223" s="156">
        <f t="shared" si="433"/>
        <v>0</v>
      </c>
      <c r="BG1223" s="156">
        <f t="shared" si="434"/>
        <v>0</v>
      </c>
      <c r="BH1223" s="156">
        <f t="shared" si="435"/>
        <v>0</v>
      </c>
      <c r="BI1223" s="156">
        <f t="shared" si="436"/>
        <v>0</v>
      </c>
      <c r="BJ1223" s="16" t="s">
        <v>88</v>
      </c>
      <c r="BK1223" s="156">
        <f t="shared" si="437"/>
        <v>0</v>
      </c>
      <c r="BL1223" s="16" t="s">
        <v>396</v>
      </c>
      <c r="BM1223" s="155" t="s">
        <v>12964</v>
      </c>
    </row>
    <row r="1224" spans="2:65" s="1" customFormat="1" ht="21.75" customHeight="1">
      <c r="B1224" s="142"/>
      <c r="C1224" s="179" t="s">
        <v>3749</v>
      </c>
      <c r="D1224" s="179" t="s">
        <v>454</v>
      </c>
      <c r="E1224" s="180" t="s">
        <v>12717</v>
      </c>
      <c r="F1224" s="181" t="s">
        <v>12718</v>
      </c>
      <c r="G1224" s="182" t="s">
        <v>10668</v>
      </c>
      <c r="H1224" s="183">
        <v>241</v>
      </c>
      <c r="I1224" s="184"/>
      <c r="J1224" s="185">
        <f t="shared" si="428"/>
        <v>0</v>
      </c>
      <c r="K1224" s="186"/>
      <c r="L1224" s="187"/>
      <c r="M1224" s="188" t="s">
        <v>1</v>
      </c>
      <c r="N1224" s="189" t="s">
        <v>42</v>
      </c>
      <c r="P1224" s="153">
        <f t="shared" si="429"/>
        <v>0</v>
      </c>
      <c r="Q1224" s="153">
        <v>0</v>
      </c>
      <c r="R1224" s="153">
        <f t="shared" si="430"/>
        <v>0</v>
      </c>
      <c r="S1224" s="153">
        <v>0</v>
      </c>
      <c r="T1224" s="154">
        <f t="shared" si="431"/>
        <v>0</v>
      </c>
      <c r="AR1224" s="155" t="s">
        <v>481</v>
      </c>
      <c r="AT1224" s="155" t="s">
        <v>454</v>
      </c>
      <c r="AU1224" s="155" t="s">
        <v>88</v>
      </c>
      <c r="AY1224" s="16" t="s">
        <v>317</v>
      </c>
      <c r="BE1224" s="156">
        <f t="shared" si="432"/>
        <v>0</v>
      </c>
      <c r="BF1224" s="156">
        <f t="shared" si="433"/>
        <v>0</v>
      </c>
      <c r="BG1224" s="156">
        <f t="shared" si="434"/>
        <v>0</v>
      </c>
      <c r="BH1224" s="156">
        <f t="shared" si="435"/>
        <v>0</v>
      </c>
      <c r="BI1224" s="156">
        <f t="shared" si="436"/>
        <v>0</v>
      </c>
      <c r="BJ1224" s="16" t="s">
        <v>88</v>
      </c>
      <c r="BK1224" s="156">
        <f t="shared" si="437"/>
        <v>0</v>
      </c>
      <c r="BL1224" s="16" t="s">
        <v>396</v>
      </c>
      <c r="BM1224" s="155" t="s">
        <v>12965</v>
      </c>
    </row>
    <row r="1225" spans="2:65" s="1" customFormat="1" ht="21.75" customHeight="1">
      <c r="B1225" s="142"/>
      <c r="C1225" s="179" t="s">
        <v>3753</v>
      </c>
      <c r="D1225" s="179" t="s">
        <v>454</v>
      </c>
      <c r="E1225" s="180" t="s">
        <v>12946</v>
      </c>
      <c r="F1225" s="181" t="s">
        <v>12947</v>
      </c>
      <c r="G1225" s="182" t="s">
        <v>10668</v>
      </c>
      <c r="H1225" s="183">
        <v>27</v>
      </c>
      <c r="I1225" s="184"/>
      <c r="J1225" s="185">
        <f t="shared" si="428"/>
        <v>0</v>
      </c>
      <c r="K1225" s="186"/>
      <c r="L1225" s="187"/>
      <c r="M1225" s="188" t="s">
        <v>1</v>
      </c>
      <c r="N1225" s="189" t="s">
        <v>42</v>
      </c>
      <c r="P1225" s="153">
        <f t="shared" si="429"/>
        <v>0</v>
      </c>
      <c r="Q1225" s="153">
        <v>0</v>
      </c>
      <c r="R1225" s="153">
        <f t="shared" si="430"/>
        <v>0</v>
      </c>
      <c r="S1225" s="153">
        <v>0</v>
      </c>
      <c r="T1225" s="154">
        <f t="shared" si="431"/>
        <v>0</v>
      </c>
      <c r="AR1225" s="155" t="s">
        <v>481</v>
      </c>
      <c r="AT1225" s="155" t="s">
        <v>454</v>
      </c>
      <c r="AU1225" s="155" t="s">
        <v>88</v>
      </c>
      <c r="AY1225" s="16" t="s">
        <v>317</v>
      </c>
      <c r="BE1225" s="156">
        <f t="shared" si="432"/>
        <v>0</v>
      </c>
      <c r="BF1225" s="156">
        <f t="shared" si="433"/>
        <v>0</v>
      </c>
      <c r="BG1225" s="156">
        <f t="shared" si="434"/>
        <v>0</v>
      </c>
      <c r="BH1225" s="156">
        <f t="shared" si="435"/>
        <v>0</v>
      </c>
      <c r="BI1225" s="156">
        <f t="shared" si="436"/>
        <v>0</v>
      </c>
      <c r="BJ1225" s="16" t="s">
        <v>88</v>
      </c>
      <c r="BK1225" s="156">
        <f t="shared" si="437"/>
        <v>0</v>
      </c>
      <c r="BL1225" s="16" t="s">
        <v>396</v>
      </c>
      <c r="BM1225" s="155" t="s">
        <v>12966</v>
      </c>
    </row>
    <row r="1226" spans="2:65" s="1" customFormat="1" ht="21.75" customHeight="1">
      <c r="B1226" s="142"/>
      <c r="C1226" s="179" t="s">
        <v>3757</v>
      </c>
      <c r="D1226" s="179" t="s">
        <v>454</v>
      </c>
      <c r="E1226" s="180" t="s">
        <v>12766</v>
      </c>
      <c r="F1226" s="181" t="s">
        <v>12767</v>
      </c>
      <c r="G1226" s="182" t="s">
        <v>10668</v>
      </c>
      <c r="H1226" s="183">
        <v>27</v>
      </c>
      <c r="I1226" s="184"/>
      <c r="J1226" s="185">
        <f t="shared" si="428"/>
        <v>0</v>
      </c>
      <c r="K1226" s="186"/>
      <c r="L1226" s="187"/>
      <c r="M1226" s="188" t="s">
        <v>1</v>
      </c>
      <c r="N1226" s="189" t="s">
        <v>42</v>
      </c>
      <c r="P1226" s="153">
        <f t="shared" si="429"/>
        <v>0</v>
      </c>
      <c r="Q1226" s="153">
        <v>0</v>
      </c>
      <c r="R1226" s="153">
        <f t="shared" si="430"/>
        <v>0</v>
      </c>
      <c r="S1226" s="153">
        <v>0</v>
      </c>
      <c r="T1226" s="154">
        <f t="shared" si="431"/>
        <v>0</v>
      </c>
      <c r="AR1226" s="155" t="s">
        <v>481</v>
      </c>
      <c r="AT1226" s="155" t="s">
        <v>454</v>
      </c>
      <c r="AU1226" s="155" t="s">
        <v>88</v>
      </c>
      <c r="AY1226" s="16" t="s">
        <v>317</v>
      </c>
      <c r="BE1226" s="156">
        <f t="shared" si="432"/>
        <v>0</v>
      </c>
      <c r="BF1226" s="156">
        <f t="shared" si="433"/>
        <v>0</v>
      </c>
      <c r="BG1226" s="156">
        <f t="shared" si="434"/>
        <v>0</v>
      </c>
      <c r="BH1226" s="156">
        <f t="shared" si="435"/>
        <v>0</v>
      </c>
      <c r="BI1226" s="156">
        <f t="shared" si="436"/>
        <v>0</v>
      </c>
      <c r="BJ1226" s="16" t="s">
        <v>88</v>
      </c>
      <c r="BK1226" s="156">
        <f t="shared" si="437"/>
        <v>0</v>
      </c>
      <c r="BL1226" s="16" t="s">
        <v>396</v>
      </c>
      <c r="BM1226" s="155" t="s">
        <v>12967</v>
      </c>
    </row>
    <row r="1227" spans="2:65" s="1" customFormat="1" ht="16.5" customHeight="1">
      <c r="B1227" s="142"/>
      <c r="C1227" s="143" t="s">
        <v>3761</v>
      </c>
      <c r="D1227" s="143" t="s">
        <v>319</v>
      </c>
      <c r="E1227" s="144" t="s">
        <v>12691</v>
      </c>
      <c r="F1227" s="145" t="s">
        <v>12692</v>
      </c>
      <c r="G1227" s="146" t="s">
        <v>10668</v>
      </c>
      <c r="H1227" s="147">
        <v>43</v>
      </c>
      <c r="I1227" s="148"/>
      <c r="J1227" s="149">
        <f t="shared" si="428"/>
        <v>0</v>
      </c>
      <c r="K1227" s="150"/>
      <c r="L1227" s="31"/>
      <c r="M1227" s="151" t="s">
        <v>1</v>
      </c>
      <c r="N1227" s="152" t="s">
        <v>42</v>
      </c>
      <c r="P1227" s="153">
        <f t="shared" si="429"/>
        <v>0</v>
      </c>
      <c r="Q1227" s="153">
        <v>0</v>
      </c>
      <c r="R1227" s="153">
        <f t="shared" si="430"/>
        <v>0</v>
      </c>
      <c r="S1227" s="153">
        <v>0</v>
      </c>
      <c r="T1227" s="154">
        <f t="shared" si="431"/>
        <v>0</v>
      </c>
      <c r="AR1227" s="155" t="s">
        <v>396</v>
      </c>
      <c r="AT1227" s="155" t="s">
        <v>319</v>
      </c>
      <c r="AU1227" s="155" t="s">
        <v>88</v>
      </c>
      <c r="AY1227" s="16" t="s">
        <v>317</v>
      </c>
      <c r="BE1227" s="156">
        <f t="shared" si="432"/>
        <v>0</v>
      </c>
      <c r="BF1227" s="156">
        <f t="shared" si="433"/>
        <v>0</v>
      </c>
      <c r="BG1227" s="156">
        <f t="shared" si="434"/>
        <v>0</v>
      </c>
      <c r="BH1227" s="156">
        <f t="shared" si="435"/>
        <v>0</v>
      </c>
      <c r="BI1227" s="156">
        <f t="shared" si="436"/>
        <v>0</v>
      </c>
      <c r="BJ1227" s="16" t="s">
        <v>88</v>
      </c>
      <c r="BK1227" s="156">
        <f t="shared" si="437"/>
        <v>0</v>
      </c>
      <c r="BL1227" s="16" t="s">
        <v>396</v>
      </c>
      <c r="BM1227" s="155" t="s">
        <v>12968</v>
      </c>
    </row>
    <row r="1228" spans="2:65" s="1" customFormat="1" ht="16.5" customHeight="1">
      <c r="B1228" s="142"/>
      <c r="C1228" s="143" t="s">
        <v>3765</v>
      </c>
      <c r="D1228" s="143" t="s">
        <v>319</v>
      </c>
      <c r="E1228" s="144" t="s">
        <v>12694</v>
      </c>
      <c r="F1228" s="145" t="s">
        <v>12695</v>
      </c>
      <c r="G1228" s="146" t="s">
        <v>10668</v>
      </c>
      <c r="H1228" s="147">
        <v>268</v>
      </c>
      <c r="I1228" s="148"/>
      <c r="J1228" s="149">
        <f t="shared" si="428"/>
        <v>0</v>
      </c>
      <c r="K1228" s="150"/>
      <c r="L1228" s="31"/>
      <c r="M1228" s="151" t="s">
        <v>1</v>
      </c>
      <c r="N1228" s="152" t="s">
        <v>42</v>
      </c>
      <c r="P1228" s="153">
        <f t="shared" si="429"/>
        <v>0</v>
      </c>
      <c r="Q1228" s="153">
        <v>0</v>
      </c>
      <c r="R1228" s="153">
        <f t="shared" si="430"/>
        <v>0</v>
      </c>
      <c r="S1228" s="153">
        <v>0</v>
      </c>
      <c r="T1228" s="154">
        <f t="shared" si="431"/>
        <v>0</v>
      </c>
      <c r="AR1228" s="155" t="s">
        <v>396</v>
      </c>
      <c r="AT1228" s="155" t="s">
        <v>319</v>
      </c>
      <c r="AU1228" s="155" t="s">
        <v>88</v>
      </c>
      <c r="AY1228" s="16" t="s">
        <v>317</v>
      </c>
      <c r="BE1228" s="156">
        <f t="shared" si="432"/>
        <v>0</v>
      </c>
      <c r="BF1228" s="156">
        <f t="shared" si="433"/>
        <v>0</v>
      </c>
      <c r="BG1228" s="156">
        <f t="shared" si="434"/>
        <v>0</v>
      </c>
      <c r="BH1228" s="156">
        <f t="shared" si="435"/>
        <v>0</v>
      </c>
      <c r="BI1228" s="156">
        <f t="shared" si="436"/>
        <v>0</v>
      </c>
      <c r="BJ1228" s="16" t="s">
        <v>88</v>
      </c>
      <c r="BK1228" s="156">
        <f t="shared" si="437"/>
        <v>0</v>
      </c>
      <c r="BL1228" s="16" t="s">
        <v>396</v>
      </c>
      <c r="BM1228" s="155" t="s">
        <v>12969</v>
      </c>
    </row>
    <row r="1229" spans="2:65" s="1" customFormat="1" ht="16.5" customHeight="1">
      <c r="B1229" s="142"/>
      <c r="C1229" s="143" t="s">
        <v>3769</v>
      </c>
      <c r="D1229" s="143" t="s">
        <v>319</v>
      </c>
      <c r="E1229" s="144" t="s">
        <v>12769</v>
      </c>
      <c r="F1229" s="145" t="s">
        <v>12770</v>
      </c>
      <c r="G1229" s="146" t="s">
        <v>10668</v>
      </c>
      <c r="H1229" s="147">
        <v>284</v>
      </c>
      <c r="I1229" s="148"/>
      <c r="J1229" s="149">
        <f t="shared" si="428"/>
        <v>0</v>
      </c>
      <c r="K1229" s="150"/>
      <c r="L1229" s="31"/>
      <c r="M1229" s="151" t="s">
        <v>1</v>
      </c>
      <c r="N1229" s="152" t="s">
        <v>42</v>
      </c>
      <c r="P1229" s="153">
        <f t="shared" si="429"/>
        <v>0</v>
      </c>
      <c r="Q1229" s="153">
        <v>0</v>
      </c>
      <c r="R1229" s="153">
        <f t="shared" si="430"/>
        <v>0</v>
      </c>
      <c r="S1229" s="153">
        <v>0</v>
      </c>
      <c r="T1229" s="154">
        <f t="shared" si="431"/>
        <v>0</v>
      </c>
      <c r="AR1229" s="155" t="s">
        <v>396</v>
      </c>
      <c r="AT1229" s="155" t="s">
        <v>319</v>
      </c>
      <c r="AU1229" s="155" t="s">
        <v>88</v>
      </c>
      <c r="AY1229" s="16" t="s">
        <v>317</v>
      </c>
      <c r="BE1229" s="156">
        <f t="shared" si="432"/>
        <v>0</v>
      </c>
      <c r="BF1229" s="156">
        <f t="shared" si="433"/>
        <v>0</v>
      </c>
      <c r="BG1229" s="156">
        <f t="shared" si="434"/>
        <v>0</v>
      </c>
      <c r="BH1229" s="156">
        <f t="shared" si="435"/>
        <v>0</v>
      </c>
      <c r="BI1229" s="156">
        <f t="shared" si="436"/>
        <v>0</v>
      </c>
      <c r="BJ1229" s="16" t="s">
        <v>88</v>
      </c>
      <c r="BK1229" s="156">
        <f t="shared" si="437"/>
        <v>0</v>
      </c>
      <c r="BL1229" s="16" t="s">
        <v>396</v>
      </c>
      <c r="BM1229" s="155" t="s">
        <v>12970</v>
      </c>
    </row>
    <row r="1230" spans="2:65" s="1" customFormat="1" ht="16.5" customHeight="1">
      <c r="B1230" s="142"/>
      <c r="C1230" s="143" t="s">
        <v>3773</v>
      </c>
      <c r="D1230" s="143" t="s">
        <v>319</v>
      </c>
      <c r="E1230" s="144" t="s">
        <v>12722</v>
      </c>
      <c r="F1230" s="145" t="s">
        <v>12723</v>
      </c>
      <c r="G1230" s="146" t="s">
        <v>10668</v>
      </c>
      <c r="H1230" s="147">
        <v>241</v>
      </c>
      <c r="I1230" s="148"/>
      <c r="J1230" s="149">
        <f t="shared" si="428"/>
        <v>0</v>
      </c>
      <c r="K1230" s="150"/>
      <c r="L1230" s="31"/>
      <c r="M1230" s="151" t="s">
        <v>1</v>
      </c>
      <c r="N1230" s="152" t="s">
        <v>42</v>
      </c>
      <c r="P1230" s="153">
        <f t="shared" si="429"/>
        <v>0</v>
      </c>
      <c r="Q1230" s="153">
        <v>0</v>
      </c>
      <c r="R1230" s="153">
        <f t="shared" si="430"/>
        <v>0</v>
      </c>
      <c r="S1230" s="153">
        <v>0</v>
      </c>
      <c r="T1230" s="154">
        <f t="shared" si="431"/>
        <v>0</v>
      </c>
      <c r="AR1230" s="155" t="s">
        <v>396</v>
      </c>
      <c r="AT1230" s="155" t="s">
        <v>319</v>
      </c>
      <c r="AU1230" s="155" t="s">
        <v>88</v>
      </c>
      <c r="AY1230" s="16" t="s">
        <v>317</v>
      </c>
      <c r="BE1230" s="156">
        <f t="shared" si="432"/>
        <v>0</v>
      </c>
      <c r="BF1230" s="156">
        <f t="shared" si="433"/>
        <v>0</v>
      </c>
      <c r="BG1230" s="156">
        <f t="shared" si="434"/>
        <v>0</v>
      </c>
      <c r="BH1230" s="156">
        <f t="shared" si="435"/>
        <v>0</v>
      </c>
      <c r="BI1230" s="156">
        <f t="shared" si="436"/>
        <v>0</v>
      </c>
      <c r="BJ1230" s="16" t="s">
        <v>88</v>
      </c>
      <c r="BK1230" s="156">
        <f t="shared" si="437"/>
        <v>0</v>
      </c>
      <c r="BL1230" s="16" t="s">
        <v>396</v>
      </c>
      <c r="BM1230" s="155" t="s">
        <v>12971</v>
      </c>
    </row>
    <row r="1231" spans="2:65" s="1" customFormat="1" ht="16.5" customHeight="1">
      <c r="B1231" s="142"/>
      <c r="C1231" s="143" t="s">
        <v>3777</v>
      </c>
      <c r="D1231" s="143" t="s">
        <v>319</v>
      </c>
      <c r="E1231" s="144" t="s">
        <v>12953</v>
      </c>
      <c r="F1231" s="145" t="s">
        <v>12954</v>
      </c>
      <c r="G1231" s="146" t="s">
        <v>10668</v>
      </c>
      <c r="H1231" s="147">
        <v>27</v>
      </c>
      <c r="I1231" s="148"/>
      <c r="J1231" s="149">
        <f t="shared" si="428"/>
        <v>0</v>
      </c>
      <c r="K1231" s="150"/>
      <c r="L1231" s="31"/>
      <c r="M1231" s="151" t="s">
        <v>1</v>
      </c>
      <c r="N1231" s="152" t="s">
        <v>42</v>
      </c>
      <c r="P1231" s="153">
        <f t="shared" si="429"/>
        <v>0</v>
      </c>
      <c r="Q1231" s="153">
        <v>0</v>
      </c>
      <c r="R1231" s="153">
        <f t="shared" si="430"/>
        <v>0</v>
      </c>
      <c r="S1231" s="153">
        <v>0</v>
      </c>
      <c r="T1231" s="154">
        <f t="shared" si="431"/>
        <v>0</v>
      </c>
      <c r="AR1231" s="155" t="s">
        <v>396</v>
      </c>
      <c r="AT1231" s="155" t="s">
        <v>319</v>
      </c>
      <c r="AU1231" s="155" t="s">
        <v>88</v>
      </c>
      <c r="AY1231" s="16" t="s">
        <v>317</v>
      </c>
      <c r="BE1231" s="156">
        <f t="shared" si="432"/>
        <v>0</v>
      </c>
      <c r="BF1231" s="156">
        <f t="shared" si="433"/>
        <v>0</v>
      </c>
      <c r="BG1231" s="156">
        <f t="shared" si="434"/>
        <v>0</v>
      </c>
      <c r="BH1231" s="156">
        <f t="shared" si="435"/>
        <v>0</v>
      </c>
      <c r="BI1231" s="156">
        <f t="shared" si="436"/>
        <v>0</v>
      </c>
      <c r="BJ1231" s="16" t="s">
        <v>88</v>
      </c>
      <c r="BK1231" s="156">
        <f t="shared" si="437"/>
        <v>0</v>
      </c>
      <c r="BL1231" s="16" t="s">
        <v>396</v>
      </c>
      <c r="BM1231" s="155" t="s">
        <v>12972</v>
      </c>
    </row>
    <row r="1232" spans="2:65" s="1" customFormat="1" ht="16.5" customHeight="1">
      <c r="B1232" s="142"/>
      <c r="C1232" s="143" t="s">
        <v>3781</v>
      </c>
      <c r="D1232" s="143" t="s">
        <v>319</v>
      </c>
      <c r="E1232" s="144" t="s">
        <v>12772</v>
      </c>
      <c r="F1232" s="145" t="s">
        <v>12773</v>
      </c>
      <c r="G1232" s="146" t="s">
        <v>10668</v>
      </c>
      <c r="H1232" s="147">
        <v>27</v>
      </c>
      <c r="I1232" s="148"/>
      <c r="J1232" s="149">
        <f t="shared" si="428"/>
        <v>0</v>
      </c>
      <c r="K1232" s="150"/>
      <c r="L1232" s="31"/>
      <c r="M1232" s="151" t="s">
        <v>1</v>
      </c>
      <c r="N1232" s="152" t="s">
        <v>42</v>
      </c>
      <c r="P1232" s="153">
        <f t="shared" si="429"/>
        <v>0</v>
      </c>
      <c r="Q1232" s="153">
        <v>0</v>
      </c>
      <c r="R1232" s="153">
        <f t="shared" si="430"/>
        <v>0</v>
      </c>
      <c r="S1232" s="153">
        <v>0</v>
      </c>
      <c r="T1232" s="154">
        <f t="shared" si="431"/>
        <v>0</v>
      </c>
      <c r="AR1232" s="155" t="s">
        <v>396</v>
      </c>
      <c r="AT1232" s="155" t="s">
        <v>319</v>
      </c>
      <c r="AU1232" s="155" t="s">
        <v>88</v>
      </c>
      <c r="AY1232" s="16" t="s">
        <v>317</v>
      </c>
      <c r="BE1232" s="156">
        <f t="shared" si="432"/>
        <v>0</v>
      </c>
      <c r="BF1232" s="156">
        <f t="shared" si="433"/>
        <v>0</v>
      </c>
      <c r="BG1232" s="156">
        <f t="shared" si="434"/>
        <v>0</v>
      </c>
      <c r="BH1232" s="156">
        <f t="shared" si="435"/>
        <v>0</v>
      </c>
      <c r="BI1232" s="156">
        <f t="shared" si="436"/>
        <v>0</v>
      </c>
      <c r="BJ1232" s="16" t="s">
        <v>88</v>
      </c>
      <c r="BK1232" s="156">
        <f t="shared" si="437"/>
        <v>0</v>
      </c>
      <c r="BL1232" s="16" t="s">
        <v>396</v>
      </c>
      <c r="BM1232" s="155" t="s">
        <v>12973</v>
      </c>
    </row>
    <row r="1233" spans="2:65" s="1" customFormat="1" ht="21.75" customHeight="1">
      <c r="B1233" s="142"/>
      <c r="C1233" s="143" t="s">
        <v>3785</v>
      </c>
      <c r="D1233" s="143" t="s">
        <v>319</v>
      </c>
      <c r="E1233" s="144" t="s">
        <v>12974</v>
      </c>
      <c r="F1233" s="145" t="s">
        <v>12975</v>
      </c>
      <c r="G1233" s="146" t="s">
        <v>7005</v>
      </c>
      <c r="H1233" s="147">
        <v>1</v>
      </c>
      <c r="I1233" s="148"/>
      <c r="J1233" s="149">
        <f t="shared" si="428"/>
        <v>0</v>
      </c>
      <c r="K1233" s="150"/>
      <c r="L1233" s="31"/>
      <c r="M1233" s="151" t="s">
        <v>1</v>
      </c>
      <c r="N1233" s="152" t="s">
        <v>42</v>
      </c>
      <c r="P1233" s="153">
        <f t="shared" si="429"/>
        <v>0</v>
      </c>
      <c r="Q1233" s="153">
        <v>0</v>
      </c>
      <c r="R1233" s="153">
        <f t="shared" si="430"/>
        <v>0</v>
      </c>
      <c r="S1233" s="153">
        <v>0</v>
      </c>
      <c r="T1233" s="154">
        <f t="shared" si="431"/>
        <v>0</v>
      </c>
      <c r="AR1233" s="155" t="s">
        <v>396</v>
      </c>
      <c r="AT1233" s="155" t="s">
        <v>319</v>
      </c>
      <c r="AU1233" s="155" t="s">
        <v>88</v>
      </c>
      <c r="AY1233" s="16" t="s">
        <v>317</v>
      </c>
      <c r="BE1233" s="156">
        <f t="shared" si="432"/>
        <v>0</v>
      </c>
      <c r="BF1233" s="156">
        <f t="shared" si="433"/>
        <v>0</v>
      </c>
      <c r="BG1233" s="156">
        <f t="shared" si="434"/>
        <v>0</v>
      </c>
      <c r="BH1233" s="156">
        <f t="shared" si="435"/>
        <v>0</v>
      </c>
      <c r="BI1233" s="156">
        <f t="shared" si="436"/>
        <v>0</v>
      </c>
      <c r="BJ1233" s="16" t="s">
        <v>88</v>
      </c>
      <c r="BK1233" s="156">
        <f t="shared" si="437"/>
        <v>0</v>
      </c>
      <c r="BL1233" s="16" t="s">
        <v>396</v>
      </c>
      <c r="BM1233" s="155" t="s">
        <v>12976</v>
      </c>
    </row>
    <row r="1234" spans="2:65" s="1" customFormat="1" ht="37.75" customHeight="1">
      <c r="B1234" s="142"/>
      <c r="C1234" s="179" t="s">
        <v>3789</v>
      </c>
      <c r="D1234" s="179" t="s">
        <v>454</v>
      </c>
      <c r="E1234" s="180" t="s">
        <v>12977</v>
      </c>
      <c r="F1234" s="181" t="s">
        <v>12978</v>
      </c>
      <c r="G1234" s="182" t="s">
        <v>467</v>
      </c>
      <c r="H1234" s="183">
        <v>1</v>
      </c>
      <c r="I1234" s="184"/>
      <c r="J1234" s="185">
        <f t="shared" si="428"/>
        <v>0</v>
      </c>
      <c r="K1234" s="186"/>
      <c r="L1234" s="187"/>
      <c r="M1234" s="188" t="s">
        <v>1</v>
      </c>
      <c r="N1234" s="189" t="s">
        <v>42</v>
      </c>
      <c r="P1234" s="153">
        <f t="shared" si="429"/>
        <v>0</v>
      </c>
      <c r="Q1234" s="153">
        <v>0</v>
      </c>
      <c r="R1234" s="153">
        <f t="shared" si="430"/>
        <v>0</v>
      </c>
      <c r="S1234" s="153">
        <v>0</v>
      </c>
      <c r="T1234" s="154">
        <f t="shared" si="431"/>
        <v>0</v>
      </c>
      <c r="AR1234" s="155" t="s">
        <v>481</v>
      </c>
      <c r="AT1234" s="155" t="s">
        <v>454</v>
      </c>
      <c r="AU1234" s="155" t="s">
        <v>88</v>
      </c>
      <c r="AY1234" s="16" t="s">
        <v>317</v>
      </c>
      <c r="BE1234" s="156">
        <f t="shared" si="432"/>
        <v>0</v>
      </c>
      <c r="BF1234" s="156">
        <f t="shared" si="433"/>
        <v>0</v>
      </c>
      <c r="BG1234" s="156">
        <f t="shared" si="434"/>
        <v>0</v>
      </c>
      <c r="BH1234" s="156">
        <f t="shared" si="435"/>
        <v>0</v>
      </c>
      <c r="BI1234" s="156">
        <f t="shared" si="436"/>
        <v>0</v>
      </c>
      <c r="BJ1234" s="16" t="s">
        <v>88</v>
      </c>
      <c r="BK1234" s="156">
        <f t="shared" si="437"/>
        <v>0</v>
      </c>
      <c r="BL1234" s="16" t="s">
        <v>396</v>
      </c>
      <c r="BM1234" s="155" t="s">
        <v>12979</v>
      </c>
    </row>
    <row r="1235" spans="2:65" s="1" customFormat="1" ht="21.75" customHeight="1">
      <c r="B1235" s="142"/>
      <c r="C1235" s="179" t="s">
        <v>3793</v>
      </c>
      <c r="D1235" s="179" t="s">
        <v>454</v>
      </c>
      <c r="E1235" s="180" t="s">
        <v>12685</v>
      </c>
      <c r="F1235" s="181" t="s">
        <v>12686</v>
      </c>
      <c r="G1235" s="182" t="s">
        <v>10668</v>
      </c>
      <c r="H1235" s="183">
        <v>14</v>
      </c>
      <c r="I1235" s="184"/>
      <c r="J1235" s="185">
        <f t="shared" si="428"/>
        <v>0</v>
      </c>
      <c r="K1235" s="186"/>
      <c r="L1235" s="187"/>
      <c r="M1235" s="188" t="s">
        <v>1</v>
      </c>
      <c r="N1235" s="189" t="s">
        <v>42</v>
      </c>
      <c r="P1235" s="153">
        <f t="shared" si="429"/>
        <v>0</v>
      </c>
      <c r="Q1235" s="153">
        <v>0</v>
      </c>
      <c r="R1235" s="153">
        <f t="shared" si="430"/>
        <v>0</v>
      </c>
      <c r="S1235" s="153">
        <v>0</v>
      </c>
      <c r="T1235" s="154">
        <f t="shared" si="431"/>
        <v>0</v>
      </c>
      <c r="AR1235" s="155" t="s">
        <v>481</v>
      </c>
      <c r="AT1235" s="155" t="s">
        <v>454</v>
      </c>
      <c r="AU1235" s="155" t="s">
        <v>88</v>
      </c>
      <c r="AY1235" s="16" t="s">
        <v>317</v>
      </c>
      <c r="BE1235" s="156">
        <f t="shared" si="432"/>
        <v>0</v>
      </c>
      <c r="BF1235" s="156">
        <f t="shared" si="433"/>
        <v>0</v>
      </c>
      <c r="BG1235" s="156">
        <f t="shared" si="434"/>
        <v>0</v>
      </c>
      <c r="BH1235" s="156">
        <f t="shared" si="435"/>
        <v>0</v>
      </c>
      <c r="BI1235" s="156">
        <f t="shared" si="436"/>
        <v>0</v>
      </c>
      <c r="BJ1235" s="16" t="s">
        <v>88</v>
      </c>
      <c r="BK1235" s="156">
        <f t="shared" si="437"/>
        <v>0</v>
      </c>
      <c r="BL1235" s="16" t="s">
        <v>396</v>
      </c>
      <c r="BM1235" s="155" t="s">
        <v>12980</v>
      </c>
    </row>
    <row r="1236" spans="2:65" s="1" customFormat="1" ht="21.75" customHeight="1">
      <c r="B1236" s="142"/>
      <c r="C1236" s="179" t="s">
        <v>3797</v>
      </c>
      <c r="D1236" s="179" t="s">
        <v>454</v>
      </c>
      <c r="E1236" s="180" t="s">
        <v>12688</v>
      </c>
      <c r="F1236" s="181" t="s">
        <v>12689</v>
      </c>
      <c r="G1236" s="182" t="s">
        <v>10668</v>
      </c>
      <c r="H1236" s="183">
        <v>60</v>
      </c>
      <c r="I1236" s="184"/>
      <c r="J1236" s="185">
        <f t="shared" si="428"/>
        <v>0</v>
      </c>
      <c r="K1236" s="186"/>
      <c r="L1236" s="187"/>
      <c r="M1236" s="188" t="s">
        <v>1</v>
      </c>
      <c r="N1236" s="189" t="s">
        <v>42</v>
      </c>
      <c r="P1236" s="153">
        <f t="shared" si="429"/>
        <v>0</v>
      </c>
      <c r="Q1236" s="153">
        <v>0</v>
      </c>
      <c r="R1236" s="153">
        <f t="shared" si="430"/>
        <v>0</v>
      </c>
      <c r="S1236" s="153">
        <v>0</v>
      </c>
      <c r="T1236" s="154">
        <f t="shared" si="431"/>
        <v>0</v>
      </c>
      <c r="AR1236" s="155" t="s">
        <v>481</v>
      </c>
      <c r="AT1236" s="155" t="s">
        <v>454</v>
      </c>
      <c r="AU1236" s="155" t="s">
        <v>88</v>
      </c>
      <c r="AY1236" s="16" t="s">
        <v>317</v>
      </c>
      <c r="BE1236" s="156">
        <f t="shared" si="432"/>
        <v>0</v>
      </c>
      <c r="BF1236" s="156">
        <f t="shared" si="433"/>
        <v>0</v>
      </c>
      <c r="BG1236" s="156">
        <f t="shared" si="434"/>
        <v>0</v>
      </c>
      <c r="BH1236" s="156">
        <f t="shared" si="435"/>
        <v>0</v>
      </c>
      <c r="BI1236" s="156">
        <f t="shared" si="436"/>
        <v>0</v>
      </c>
      <c r="BJ1236" s="16" t="s">
        <v>88</v>
      </c>
      <c r="BK1236" s="156">
        <f t="shared" si="437"/>
        <v>0</v>
      </c>
      <c r="BL1236" s="16" t="s">
        <v>396</v>
      </c>
      <c r="BM1236" s="155" t="s">
        <v>12981</v>
      </c>
    </row>
    <row r="1237" spans="2:65" s="1" customFormat="1" ht="21.75" customHeight="1">
      <c r="B1237" s="142"/>
      <c r="C1237" s="179" t="s">
        <v>3801</v>
      </c>
      <c r="D1237" s="179" t="s">
        <v>454</v>
      </c>
      <c r="E1237" s="180" t="s">
        <v>12763</v>
      </c>
      <c r="F1237" s="181" t="s">
        <v>12764</v>
      </c>
      <c r="G1237" s="182" t="s">
        <v>10668</v>
      </c>
      <c r="H1237" s="183">
        <v>146</v>
      </c>
      <c r="I1237" s="184"/>
      <c r="J1237" s="185">
        <f t="shared" si="428"/>
        <v>0</v>
      </c>
      <c r="K1237" s="186"/>
      <c r="L1237" s="187"/>
      <c r="M1237" s="188" t="s">
        <v>1</v>
      </c>
      <c r="N1237" s="189" t="s">
        <v>42</v>
      </c>
      <c r="P1237" s="153">
        <f t="shared" si="429"/>
        <v>0</v>
      </c>
      <c r="Q1237" s="153">
        <v>0</v>
      </c>
      <c r="R1237" s="153">
        <f t="shared" si="430"/>
        <v>0</v>
      </c>
      <c r="S1237" s="153">
        <v>0</v>
      </c>
      <c r="T1237" s="154">
        <f t="shared" si="431"/>
        <v>0</v>
      </c>
      <c r="AR1237" s="155" t="s">
        <v>481</v>
      </c>
      <c r="AT1237" s="155" t="s">
        <v>454</v>
      </c>
      <c r="AU1237" s="155" t="s">
        <v>88</v>
      </c>
      <c r="AY1237" s="16" t="s">
        <v>317</v>
      </c>
      <c r="BE1237" s="156">
        <f t="shared" si="432"/>
        <v>0</v>
      </c>
      <c r="BF1237" s="156">
        <f t="shared" si="433"/>
        <v>0</v>
      </c>
      <c r="BG1237" s="156">
        <f t="shared" si="434"/>
        <v>0</v>
      </c>
      <c r="BH1237" s="156">
        <f t="shared" si="435"/>
        <v>0</v>
      </c>
      <c r="BI1237" s="156">
        <f t="shared" si="436"/>
        <v>0</v>
      </c>
      <c r="BJ1237" s="16" t="s">
        <v>88</v>
      </c>
      <c r="BK1237" s="156">
        <f t="shared" si="437"/>
        <v>0</v>
      </c>
      <c r="BL1237" s="16" t="s">
        <v>396</v>
      </c>
      <c r="BM1237" s="155" t="s">
        <v>12982</v>
      </c>
    </row>
    <row r="1238" spans="2:65" s="1" customFormat="1" ht="21.75" customHeight="1">
      <c r="B1238" s="142"/>
      <c r="C1238" s="179" t="s">
        <v>3805</v>
      </c>
      <c r="D1238" s="179" t="s">
        <v>454</v>
      </c>
      <c r="E1238" s="180" t="s">
        <v>12717</v>
      </c>
      <c r="F1238" s="181" t="s">
        <v>12718</v>
      </c>
      <c r="G1238" s="182" t="s">
        <v>10668</v>
      </c>
      <c r="H1238" s="183">
        <v>97</v>
      </c>
      <c r="I1238" s="184"/>
      <c r="J1238" s="185">
        <f t="shared" si="428"/>
        <v>0</v>
      </c>
      <c r="K1238" s="186"/>
      <c r="L1238" s="187"/>
      <c r="M1238" s="188" t="s">
        <v>1</v>
      </c>
      <c r="N1238" s="189" t="s">
        <v>42</v>
      </c>
      <c r="P1238" s="153">
        <f t="shared" si="429"/>
        <v>0</v>
      </c>
      <c r="Q1238" s="153">
        <v>0</v>
      </c>
      <c r="R1238" s="153">
        <f t="shared" si="430"/>
        <v>0</v>
      </c>
      <c r="S1238" s="153">
        <v>0</v>
      </c>
      <c r="T1238" s="154">
        <f t="shared" si="431"/>
        <v>0</v>
      </c>
      <c r="AR1238" s="155" t="s">
        <v>481</v>
      </c>
      <c r="AT1238" s="155" t="s">
        <v>454</v>
      </c>
      <c r="AU1238" s="155" t="s">
        <v>88</v>
      </c>
      <c r="AY1238" s="16" t="s">
        <v>317</v>
      </c>
      <c r="BE1238" s="156">
        <f t="shared" si="432"/>
        <v>0</v>
      </c>
      <c r="BF1238" s="156">
        <f t="shared" si="433"/>
        <v>0</v>
      </c>
      <c r="BG1238" s="156">
        <f t="shared" si="434"/>
        <v>0</v>
      </c>
      <c r="BH1238" s="156">
        <f t="shared" si="435"/>
        <v>0</v>
      </c>
      <c r="BI1238" s="156">
        <f t="shared" si="436"/>
        <v>0</v>
      </c>
      <c r="BJ1238" s="16" t="s">
        <v>88</v>
      </c>
      <c r="BK1238" s="156">
        <f t="shared" si="437"/>
        <v>0</v>
      </c>
      <c r="BL1238" s="16" t="s">
        <v>396</v>
      </c>
      <c r="BM1238" s="155" t="s">
        <v>12983</v>
      </c>
    </row>
    <row r="1239" spans="2:65" s="1" customFormat="1" ht="21.75" customHeight="1">
      <c r="B1239" s="142"/>
      <c r="C1239" s="179" t="s">
        <v>3809</v>
      </c>
      <c r="D1239" s="179" t="s">
        <v>454</v>
      </c>
      <c r="E1239" s="180" t="s">
        <v>12946</v>
      </c>
      <c r="F1239" s="181" t="s">
        <v>12947</v>
      </c>
      <c r="G1239" s="182" t="s">
        <v>10668</v>
      </c>
      <c r="H1239" s="183">
        <v>4</v>
      </c>
      <c r="I1239" s="184"/>
      <c r="J1239" s="185">
        <f t="shared" si="428"/>
        <v>0</v>
      </c>
      <c r="K1239" s="186"/>
      <c r="L1239" s="187"/>
      <c r="M1239" s="188" t="s">
        <v>1</v>
      </c>
      <c r="N1239" s="189" t="s">
        <v>42</v>
      </c>
      <c r="P1239" s="153">
        <f t="shared" si="429"/>
        <v>0</v>
      </c>
      <c r="Q1239" s="153">
        <v>0</v>
      </c>
      <c r="R1239" s="153">
        <f t="shared" si="430"/>
        <v>0</v>
      </c>
      <c r="S1239" s="153">
        <v>0</v>
      </c>
      <c r="T1239" s="154">
        <f t="shared" si="431"/>
        <v>0</v>
      </c>
      <c r="AR1239" s="155" t="s">
        <v>481</v>
      </c>
      <c r="AT1239" s="155" t="s">
        <v>454</v>
      </c>
      <c r="AU1239" s="155" t="s">
        <v>88</v>
      </c>
      <c r="AY1239" s="16" t="s">
        <v>317</v>
      </c>
      <c r="BE1239" s="156">
        <f t="shared" si="432"/>
        <v>0</v>
      </c>
      <c r="BF1239" s="156">
        <f t="shared" si="433"/>
        <v>0</v>
      </c>
      <c r="BG1239" s="156">
        <f t="shared" si="434"/>
        <v>0</v>
      </c>
      <c r="BH1239" s="156">
        <f t="shared" si="435"/>
        <v>0</v>
      </c>
      <c r="BI1239" s="156">
        <f t="shared" si="436"/>
        <v>0</v>
      </c>
      <c r="BJ1239" s="16" t="s">
        <v>88</v>
      </c>
      <c r="BK1239" s="156">
        <f t="shared" si="437"/>
        <v>0</v>
      </c>
      <c r="BL1239" s="16" t="s">
        <v>396</v>
      </c>
      <c r="BM1239" s="155" t="s">
        <v>12984</v>
      </c>
    </row>
    <row r="1240" spans="2:65" s="1" customFormat="1" ht="16.5" customHeight="1">
      <c r="B1240" s="142"/>
      <c r="C1240" s="143" t="s">
        <v>3813</v>
      </c>
      <c r="D1240" s="143" t="s">
        <v>319</v>
      </c>
      <c r="E1240" s="144" t="s">
        <v>12691</v>
      </c>
      <c r="F1240" s="145" t="s">
        <v>12692</v>
      </c>
      <c r="G1240" s="146" t="s">
        <v>10668</v>
      </c>
      <c r="H1240" s="147">
        <v>14</v>
      </c>
      <c r="I1240" s="148"/>
      <c r="J1240" s="149">
        <f t="shared" si="428"/>
        <v>0</v>
      </c>
      <c r="K1240" s="150"/>
      <c r="L1240" s="31"/>
      <c r="M1240" s="151" t="s">
        <v>1</v>
      </c>
      <c r="N1240" s="152" t="s">
        <v>42</v>
      </c>
      <c r="P1240" s="153">
        <f t="shared" si="429"/>
        <v>0</v>
      </c>
      <c r="Q1240" s="153">
        <v>0</v>
      </c>
      <c r="R1240" s="153">
        <f t="shared" si="430"/>
        <v>0</v>
      </c>
      <c r="S1240" s="153">
        <v>0</v>
      </c>
      <c r="T1240" s="154">
        <f t="shared" si="431"/>
        <v>0</v>
      </c>
      <c r="AR1240" s="155" t="s">
        <v>396</v>
      </c>
      <c r="AT1240" s="155" t="s">
        <v>319</v>
      </c>
      <c r="AU1240" s="155" t="s">
        <v>88</v>
      </c>
      <c r="AY1240" s="16" t="s">
        <v>317</v>
      </c>
      <c r="BE1240" s="156">
        <f t="shared" si="432"/>
        <v>0</v>
      </c>
      <c r="BF1240" s="156">
        <f t="shared" si="433"/>
        <v>0</v>
      </c>
      <c r="BG1240" s="156">
        <f t="shared" si="434"/>
        <v>0</v>
      </c>
      <c r="BH1240" s="156">
        <f t="shared" si="435"/>
        <v>0</v>
      </c>
      <c r="BI1240" s="156">
        <f t="shared" si="436"/>
        <v>0</v>
      </c>
      <c r="BJ1240" s="16" t="s">
        <v>88</v>
      </c>
      <c r="BK1240" s="156">
        <f t="shared" si="437"/>
        <v>0</v>
      </c>
      <c r="BL1240" s="16" t="s">
        <v>396</v>
      </c>
      <c r="BM1240" s="155" t="s">
        <v>12985</v>
      </c>
    </row>
    <row r="1241" spans="2:65" s="1" customFormat="1" ht="16.5" customHeight="1">
      <c r="B1241" s="142"/>
      <c r="C1241" s="143" t="s">
        <v>3817</v>
      </c>
      <c r="D1241" s="143" t="s">
        <v>319</v>
      </c>
      <c r="E1241" s="144" t="s">
        <v>12694</v>
      </c>
      <c r="F1241" s="145" t="s">
        <v>12695</v>
      </c>
      <c r="G1241" s="146" t="s">
        <v>10668</v>
      </c>
      <c r="H1241" s="147">
        <v>60</v>
      </c>
      <c r="I1241" s="148"/>
      <c r="J1241" s="149">
        <f t="shared" si="428"/>
        <v>0</v>
      </c>
      <c r="K1241" s="150"/>
      <c r="L1241" s="31"/>
      <c r="M1241" s="151" t="s">
        <v>1</v>
      </c>
      <c r="N1241" s="152" t="s">
        <v>42</v>
      </c>
      <c r="P1241" s="153">
        <f t="shared" si="429"/>
        <v>0</v>
      </c>
      <c r="Q1241" s="153">
        <v>0</v>
      </c>
      <c r="R1241" s="153">
        <f t="shared" si="430"/>
        <v>0</v>
      </c>
      <c r="S1241" s="153">
        <v>0</v>
      </c>
      <c r="T1241" s="154">
        <f t="shared" si="431"/>
        <v>0</v>
      </c>
      <c r="AR1241" s="155" t="s">
        <v>396</v>
      </c>
      <c r="AT1241" s="155" t="s">
        <v>319</v>
      </c>
      <c r="AU1241" s="155" t="s">
        <v>88</v>
      </c>
      <c r="AY1241" s="16" t="s">
        <v>317</v>
      </c>
      <c r="BE1241" s="156">
        <f t="shared" si="432"/>
        <v>0</v>
      </c>
      <c r="BF1241" s="156">
        <f t="shared" si="433"/>
        <v>0</v>
      </c>
      <c r="BG1241" s="156">
        <f t="shared" si="434"/>
        <v>0</v>
      </c>
      <c r="BH1241" s="156">
        <f t="shared" si="435"/>
        <v>0</v>
      </c>
      <c r="BI1241" s="156">
        <f t="shared" si="436"/>
        <v>0</v>
      </c>
      <c r="BJ1241" s="16" t="s">
        <v>88</v>
      </c>
      <c r="BK1241" s="156">
        <f t="shared" si="437"/>
        <v>0</v>
      </c>
      <c r="BL1241" s="16" t="s">
        <v>396</v>
      </c>
      <c r="BM1241" s="155" t="s">
        <v>12986</v>
      </c>
    </row>
    <row r="1242" spans="2:65" s="1" customFormat="1" ht="16.5" customHeight="1">
      <c r="B1242" s="142"/>
      <c r="C1242" s="143" t="s">
        <v>3821</v>
      </c>
      <c r="D1242" s="143" t="s">
        <v>319</v>
      </c>
      <c r="E1242" s="144" t="s">
        <v>12769</v>
      </c>
      <c r="F1242" s="145" t="s">
        <v>12770</v>
      </c>
      <c r="G1242" s="146" t="s">
        <v>10668</v>
      </c>
      <c r="H1242" s="147">
        <v>146</v>
      </c>
      <c r="I1242" s="148"/>
      <c r="J1242" s="149">
        <f t="shared" si="428"/>
        <v>0</v>
      </c>
      <c r="K1242" s="150"/>
      <c r="L1242" s="31"/>
      <c r="M1242" s="151" t="s">
        <v>1</v>
      </c>
      <c r="N1242" s="152" t="s">
        <v>42</v>
      </c>
      <c r="P1242" s="153">
        <f t="shared" si="429"/>
        <v>0</v>
      </c>
      <c r="Q1242" s="153">
        <v>0</v>
      </c>
      <c r="R1242" s="153">
        <f t="shared" si="430"/>
        <v>0</v>
      </c>
      <c r="S1242" s="153">
        <v>0</v>
      </c>
      <c r="T1242" s="154">
        <f t="shared" si="431"/>
        <v>0</v>
      </c>
      <c r="AR1242" s="155" t="s">
        <v>396</v>
      </c>
      <c r="AT1242" s="155" t="s">
        <v>319</v>
      </c>
      <c r="AU1242" s="155" t="s">
        <v>88</v>
      </c>
      <c r="AY1242" s="16" t="s">
        <v>317</v>
      </c>
      <c r="BE1242" s="156">
        <f t="shared" si="432"/>
        <v>0</v>
      </c>
      <c r="BF1242" s="156">
        <f t="shared" si="433"/>
        <v>0</v>
      </c>
      <c r="BG1242" s="156">
        <f t="shared" si="434"/>
        <v>0</v>
      </c>
      <c r="BH1242" s="156">
        <f t="shared" si="435"/>
        <v>0</v>
      </c>
      <c r="BI1242" s="156">
        <f t="shared" si="436"/>
        <v>0</v>
      </c>
      <c r="BJ1242" s="16" t="s">
        <v>88</v>
      </c>
      <c r="BK1242" s="156">
        <f t="shared" si="437"/>
        <v>0</v>
      </c>
      <c r="BL1242" s="16" t="s">
        <v>396</v>
      </c>
      <c r="BM1242" s="155" t="s">
        <v>12987</v>
      </c>
    </row>
    <row r="1243" spans="2:65" s="1" customFormat="1" ht="16.5" customHeight="1">
      <c r="B1243" s="142"/>
      <c r="C1243" s="143" t="s">
        <v>3825</v>
      </c>
      <c r="D1243" s="143" t="s">
        <v>319</v>
      </c>
      <c r="E1243" s="144" t="s">
        <v>12722</v>
      </c>
      <c r="F1243" s="145" t="s">
        <v>12723</v>
      </c>
      <c r="G1243" s="146" t="s">
        <v>10668</v>
      </c>
      <c r="H1243" s="147">
        <v>97</v>
      </c>
      <c r="I1243" s="148"/>
      <c r="J1243" s="149">
        <f t="shared" si="428"/>
        <v>0</v>
      </c>
      <c r="K1243" s="150"/>
      <c r="L1243" s="31"/>
      <c r="M1243" s="151" t="s">
        <v>1</v>
      </c>
      <c r="N1243" s="152" t="s">
        <v>42</v>
      </c>
      <c r="P1243" s="153">
        <f t="shared" si="429"/>
        <v>0</v>
      </c>
      <c r="Q1243" s="153">
        <v>0</v>
      </c>
      <c r="R1243" s="153">
        <f t="shared" si="430"/>
        <v>0</v>
      </c>
      <c r="S1243" s="153">
        <v>0</v>
      </c>
      <c r="T1243" s="154">
        <f t="shared" si="431"/>
        <v>0</v>
      </c>
      <c r="AR1243" s="155" t="s">
        <v>396</v>
      </c>
      <c r="AT1243" s="155" t="s">
        <v>319</v>
      </c>
      <c r="AU1243" s="155" t="s">
        <v>88</v>
      </c>
      <c r="AY1243" s="16" t="s">
        <v>317</v>
      </c>
      <c r="BE1243" s="156">
        <f t="shared" si="432"/>
        <v>0</v>
      </c>
      <c r="BF1243" s="156">
        <f t="shared" si="433"/>
        <v>0</v>
      </c>
      <c r="BG1243" s="156">
        <f t="shared" si="434"/>
        <v>0</v>
      </c>
      <c r="BH1243" s="156">
        <f t="shared" si="435"/>
        <v>0</v>
      </c>
      <c r="BI1243" s="156">
        <f t="shared" si="436"/>
        <v>0</v>
      </c>
      <c r="BJ1243" s="16" t="s">
        <v>88</v>
      </c>
      <c r="BK1243" s="156">
        <f t="shared" si="437"/>
        <v>0</v>
      </c>
      <c r="BL1243" s="16" t="s">
        <v>396</v>
      </c>
      <c r="BM1243" s="155" t="s">
        <v>12988</v>
      </c>
    </row>
    <row r="1244" spans="2:65" s="1" customFormat="1" ht="16.5" customHeight="1">
      <c r="B1244" s="142"/>
      <c r="C1244" s="143" t="s">
        <v>3829</v>
      </c>
      <c r="D1244" s="143" t="s">
        <v>319</v>
      </c>
      <c r="E1244" s="144" t="s">
        <v>12953</v>
      </c>
      <c r="F1244" s="145" t="s">
        <v>12954</v>
      </c>
      <c r="G1244" s="146" t="s">
        <v>10668</v>
      </c>
      <c r="H1244" s="147">
        <v>4</v>
      </c>
      <c r="I1244" s="148"/>
      <c r="J1244" s="149">
        <f t="shared" si="428"/>
        <v>0</v>
      </c>
      <c r="K1244" s="150"/>
      <c r="L1244" s="31"/>
      <c r="M1244" s="151" t="s">
        <v>1</v>
      </c>
      <c r="N1244" s="152" t="s">
        <v>42</v>
      </c>
      <c r="P1244" s="153">
        <f t="shared" si="429"/>
        <v>0</v>
      </c>
      <c r="Q1244" s="153">
        <v>0</v>
      </c>
      <c r="R1244" s="153">
        <f t="shared" si="430"/>
        <v>0</v>
      </c>
      <c r="S1244" s="153">
        <v>0</v>
      </c>
      <c r="T1244" s="154">
        <f t="shared" si="431"/>
        <v>0</v>
      </c>
      <c r="AR1244" s="155" t="s">
        <v>396</v>
      </c>
      <c r="AT1244" s="155" t="s">
        <v>319</v>
      </c>
      <c r="AU1244" s="155" t="s">
        <v>88</v>
      </c>
      <c r="AY1244" s="16" t="s">
        <v>317</v>
      </c>
      <c r="BE1244" s="156">
        <f t="shared" si="432"/>
        <v>0</v>
      </c>
      <c r="BF1244" s="156">
        <f t="shared" si="433"/>
        <v>0</v>
      </c>
      <c r="BG1244" s="156">
        <f t="shared" si="434"/>
        <v>0</v>
      </c>
      <c r="BH1244" s="156">
        <f t="shared" si="435"/>
        <v>0</v>
      </c>
      <c r="BI1244" s="156">
        <f t="shared" si="436"/>
        <v>0</v>
      </c>
      <c r="BJ1244" s="16" t="s">
        <v>88</v>
      </c>
      <c r="BK1244" s="156">
        <f t="shared" si="437"/>
        <v>0</v>
      </c>
      <c r="BL1244" s="16" t="s">
        <v>396</v>
      </c>
      <c r="BM1244" s="155" t="s">
        <v>12989</v>
      </c>
    </row>
    <row r="1245" spans="2:65" s="1" customFormat="1" ht="21.75" customHeight="1">
      <c r="B1245" s="142"/>
      <c r="C1245" s="143" t="s">
        <v>3833</v>
      </c>
      <c r="D1245" s="143" t="s">
        <v>319</v>
      </c>
      <c r="E1245" s="144" t="s">
        <v>12990</v>
      </c>
      <c r="F1245" s="145" t="s">
        <v>12991</v>
      </c>
      <c r="G1245" s="146" t="s">
        <v>7005</v>
      </c>
      <c r="H1245" s="147">
        <v>1</v>
      </c>
      <c r="I1245" s="148"/>
      <c r="J1245" s="149">
        <f t="shared" si="428"/>
        <v>0</v>
      </c>
      <c r="K1245" s="150"/>
      <c r="L1245" s="31"/>
      <c r="M1245" s="151" t="s">
        <v>1</v>
      </c>
      <c r="N1245" s="152" t="s">
        <v>42</v>
      </c>
      <c r="P1245" s="153">
        <f t="shared" si="429"/>
        <v>0</v>
      </c>
      <c r="Q1245" s="153">
        <v>0</v>
      </c>
      <c r="R1245" s="153">
        <f t="shared" si="430"/>
        <v>0</v>
      </c>
      <c r="S1245" s="153">
        <v>0</v>
      </c>
      <c r="T1245" s="154">
        <f t="shared" si="431"/>
        <v>0</v>
      </c>
      <c r="AR1245" s="155" t="s">
        <v>396</v>
      </c>
      <c r="AT1245" s="155" t="s">
        <v>319</v>
      </c>
      <c r="AU1245" s="155" t="s">
        <v>88</v>
      </c>
      <c r="AY1245" s="16" t="s">
        <v>317</v>
      </c>
      <c r="BE1245" s="156">
        <f t="shared" si="432"/>
        <v>0</v>
      </c>
      <c r="BF1245" s="156">
        <f t="shared" si="433"/>
        <v>0</v>
      </c>
      <c r="BG1245" s="156">
        <f t="shared" si="434"/>
        <v>0</v>
      </c>
      <c r="BH1245" s="156">
        <f t="shared" si="435"/>
        <v>0</v>
      </c>
      <c r="BI1245" s="156">
        <f t="shared" si="436"/>
        <v>0</v>
      </c>
      <c r="BJ1245" s="16" t="s">
        <v>88</v>
      </c>
      <c r="BK1245" s="156">
        <f t="shared" si="437"/>
        <v>0</v>
      </c>
      <c r="BL1245" s="16" t="s">
        <v>396</v>
      </c>
      <c r="BM1245" s="155" t="s">
        <v>12992</v>
      </c>
    </row>
    <row r="1246" spans="2:65" s="1" customFormat="1" ht="24.15" customHeight="1">
      <c r="B1246" s="142"/>
      <c r="C1246" s="179" t="s">
        <v>3837</v>
      </c>
      <c r="D1246" s="179" t="s">
        <v>454</v>
      </c>
      <c r="E1246" s="180" t="s">
        <v>12993</v>
      </c>
      <c r="F1246" s="181" t="s">
        <v>12994</v>
      </c>
      <c r="G1246" s="182" t="s">
        <v>467</v>
      </c>
      <c r="H1246" s="183">
        <v>29</v>
      </c>
      <c r="I1246" s="184"/>
      <c r="J1246" s="185">
        <f t="shared" si="428"/>
        <v>0</v>
      </c>
      <c r="K1246" s="186"/>
      <c r="L1246" s="187"/>
      <c r="M1246" s="188" t="s">
        <v>1</v>
      </c>
      <c r="N1246" s="189" t="s">
        <v>42</v>
      </c>
      <c r="P1246" s="153">
        <f t="shared" si="429"/>
        <v>0</v>
      </c>
      <c r="Q1246" s="153">
        <v>0</v>
      </c>
      <c r="R1246" s="153">
        <f t="shared" si="430"/>
        <v>0</v>
      </c>
      <c r="S1246" s="153">
        <v>0</v>
      </c>
      <c r="T1246" s="154">
        <f t="shared" si="431"/>
        <v>0</v>
      </c>
      <c r="AR1246" s="155" t="s">
        <v>481</v>
      </c>
      <c r="AT1246" s="155" t="s">
        <v>454</v>
      </c>
      <c r="AU1246" s="155" t="s">
        <v>88</v>
      </c>
      <c r="AY1246" s="16" t="s">
        <v>317</v>
      </c>
      <c r="BE1246" s="156">
        <f t="shared" si="432"/>
        <v>0</v>
      </c>
      <c r="BF1246" s="156">
        <f t="shared" si="433"/>
        <v>0</v>
      </c>
      <c r="BG1246" s="156">
        <f t="shared" si="434"/>
        <v>0</v>
      </c>
      <c r="BH1246" s="156">
        <f t="shared" si="435"/>
        <v>0</v>
      </c>
      <c r="BI1246" s="156">
        <f t="shared" si="436"/>
        <v>0</v>
      </c>
      <c r="BJ1246" s="16" t="s">
        <v>88</v>
      </c>
      <c r="BK1246" s="156">
        <f t="shared" si="437"/>
        <v>0</v>
      </c>
      <c r="BL1246" s="16" t="s">
        <v>396</v>
      </c>
      <c r="BM1246" s="155" t="s">
        <v>12995</v>
      </c>
    </row>
    <row r="1247" spans="2:65" s="1" customFormat="1" ht="24.15" customHeight="1">
      <c r="B1247" s="142"/>
      <c r="C1247" s="179" t="s">
        <v>3841</v>
      </c>
      <c r="D1247" s="179" t="s">
        <v>454</v>
      </c>
      <c r="E1247" s="180" t="s">
        <v>12996</v>
      </c>
      <c r="F1247" s="181" t="s">
        <v>12997</v>
      </c>
      <c r="G1247" s="182" t="s">
        <v>467</v>
      </c>
      <c r="H1247" s="183">
        <v>2</v>
      </c>
      <c r="I1247" s="184"/>
      <c r="J1247" s="185">
        <f t="shared" si="428"/>
        <v>0</v>
      </c>
      <c r="K1247" s="186"/>
      <c r="L1247" s="187"/>
      <c r="M1247" s="188" t="s">
        <v>1</v>
      </c>
      <c r="N1247" s="189" t="s">
        <v>42</v>
      </c>
      <c r="P1247" s="153">
        <f t="shared" si="429"/>
        <v>0</v>
      </c>
      <c r="Q1247" s="153">
        <v>0</v>
      </c>
      <c r="R1247" s="153">
        <f t="shared" si="430"/>
        <v>0</v>
      </c>
      <c r="S1247" s="153">
        <v>0</v>
      </c>
      <c r="T1247" s="154">
        <f t="shared" si="431"/>
        <v>0</v>
      </c>
      <c r="AR1247" s="155" t="s">
        <v>481</v>
      </c>
      <c r="AT1247" s="155" t="s">
        <v>454</v>
      </c>
      <c r="AU1247" s="155" t="s">
        <v>88</v>
      </c>
      <c r="AY1247" s="16" t="s">
        <v>317</v>
      </c>
      <c r="BE1247" s="156">
        <f t="shared" si="432"/>
        <v>0</v>
      </c>
      <c r="BF1247" s="156">
        <f t="shared" si="433"/>
        <v>0</v>
      </c>
      <c r="BG1247" s="156">
        <f t="shared" si="434"/>
        <v>0</v>
      </c>
      <c r="BH1247" s="156">
        <f t="shared" si="435"/>
        <v>0</v>
      </c>
      <c r="BI1247" s="156">
        <f t="shared" si="436"/>
        <v>0</v>
      </c>
      <c r="BJ1247" s="16" t="s">
        <v>88</v>
      </c>
      <c r="BK1247" s="156">
        <f t="shared" si="437"/>
        <v>0</v>
      </c>
      <c r="BL1247" s="16" t="s">
        <v>396</v>
      </c>
      <c r="BM1247" s="155" t="s">
        <v>12998</v>
      </c>
    </row>
    <row r="1248" spans="2:65" s="1" customFormat="1" ht="24.15" customHeight="1">
      <c r="B1248" s="142"/>
      <c r="C1248" s="179" t="s">
        <v>3845</v>
      </c>
      <c r="D1248" s="179" t="s">
        <v>454</v>
      </c>
      <c r="E1248" s="180" t="s">
        <v>12999</v>
      </c>
      <c r="F1248" s="181" t="s">
        <v>13000</v>
      </c>
      <c r="G1248" s="182" t="s">
        <v>467</v>
      </c>
      <c r="H1248" s="183">
        <v>1</v>
      </c>
      <c r="I1248" s="184"/>
      <c r="J1248" s="185">
        <f t="shared" si="428"/>
        <v>0</v>
      </c>
      <c r="K1248" s="186"/>
      <c r="L1248" s="187"/>
      <c r="M1248" s="188" t="s">
        <v>1</v>
      </c>
      <c r="N1248" s="189" t="s">
        <v>42</v>
      </c>
      <c r="P1248" s="153">
        <f t="shared" si="429"/>
        <v>0</v>
      </c>
      <c r="Q1248" s="153">
        <v>0</v>
      </c>
      <c r="R1248" s="153">
        <f t="shared" si="430"/>
        <v>0</v>
      </c>
      <c r="S1248" s="153">
        <v>0</v>
      </c>
      <c r="T1248" s="154">
        <f t="shared" si="431"/>
        <v>0</v>
      </c>
      <c r="AR1248" s="155" t="s">
        <v>481</v>
      </c>
      <c r="AT1248" s="155" t="s">
        <v>454</v>
      </c>
      <c r="AU1248" s="155" t="s">
        <v>88</v>
      </c>
      <c r="AY1248" s="16" t="s">
        <v>317</v>
      </c>
      <c r="BE1248" s="156">
        <f t="shared" si="432"/>
        <v>0</v>
      </c>
      <c r="BF1248" s="156">
        <f t="shared" si="433"/>
        <v>0</v>
      </c>
      <c r="BG1248" s="156">
        <f t="shared" si="434"/>
        <v>0</v>
      </c>
      <c r="BH1248" s="156">
        <f t="shared" si="435"/>
        <v>0</v>
      </c>
      <c r="BI1248" s="156">
        <f t="shared" si="436"/>
        <v>0</v>
      </c>
      <c r="BJ1248" s="16" t="s">
        <v>88</v>
      </c>
      <c r="BK1248" s="156">
        <f t="shared" si="437"/>
        <v>0</v>
      </c>
      <c r="BL1248" s="16" t="s">
        <v>396</v>
      </c>
      <c r="BM1248" s="155" t="s">
        <v>13001</v>
      </c>
    </row>
    <row r="1249" spans="2:65" s="1" customFormat="1" ht="24.15" customHeight="1">
      <c r="B1249" s="142"/>
      <c r="C1249" s="179" t="s">
        <v>3849</v>
      </c>
      <c r="D1249" s="179" t="s">
        <v>454</v>
      </c>
      <c r="E1249" s="180" t="s">
        <v>13002</v>
      </c>
      <c r="F1249" s="181" t="s">
        <v>13003</v>
      </c>
      <c r="G1249" s="182" t="s">
        <v>467</v>
      </c>
      <c r="H1249" s="183">
        <v>25</v>
      </c>
      <c r="I1249" s="184"/>
      <c r="J1249" s="185">
        <f t="shared" si="428"/>
        <v>0</v>
      </c>
      <c r="K1249" s="186"/>
      <c r="L1249" s="187"/>
      <c r="M1249" s="188" t="s">
        <v>1</v>
      </c>
      <c r="N1249" s="189" t="s">
        <v>42</v>
      </c>
      <c r="P1249" s="153">
        <f t="shared" si="429"/>
        <v>0</v>
      </c>
      <c r="Q1249" s="153">
        <v>0</v>
      </c>
      <c r="R1249" s="153">
        <f t="shared" si="430"/>
        <v>0</v>
      </c>
      <c r="S1249" s="153">
        <v>0</v>
      </c>
      <c r="T1249" s="154">
        <f t="shared" si="431"/>
        <v>0</v>
      </c>
      <c r="AR1249" s="155" t="s">
        <v>481</v>
      </c>
      <c r="AT1249" s="155" t="s">
        <v>454</v>
      </c>
      <c r="AU1249" s="155" t="s">
        <v>88</v>
      </c>
      <c r="AY1249" s="16" t="s">
        <v>317</v>
      </c>
      <c r="BE1249" s="156">
        <f t="shared" si="432"/>
        <v>0</v>
      </c>
      <c r="BF1249" s="156">
        <f t="shared" si="433"/>
        <v>0</v>
      </c>
      <c r="BG1249" s="156">
        <f t="shared" si="434"/>
        <v>0</v>
      </c>
      <c r="BH1249" s="156">
        <f t="shared" si="435"/>
        <v>0</v>
      </c>
      <c r="BI1249" s="156">
        <f t="shared" si="436"/>
        <v>0</v>
      </c>
      <c r="BJ1249" s="16" t="s">
        <v>88</v>
      </c>
      <c r="BK1249" s="156">
        <f t="shared" si="437"/>
        <v>0</v>
      </c>
      <c r="BL1249" s="16" t="s">
        <v>396</v>
      </c>
      <c r="BM1249" s="155" t="s">
        <v>13004</v>
      </c>
    </row>
    <row r="1250" spans="2:65" s="1" customFormat="1" ht="24.15" customHeight="1">
      <c r="B1250" s="142"/>
      <c r="C1250" s="179" t="s">
        <v>3853</v>
      </c>
      <c r="D1250" s="179" t="s">
        <v>454</v>
      </c>
      <c r="E1250" s="180" t="s">
        <v>13005</v>
      </c>
      <c r="F1250" s="181" t="s">
        <v>13006</v>
      </c>
      <c r="G1250" s="182" t="s">
        <v>467</v>
      </c>
      <c r="H1250" s="183">
        <v>4</v>
      </c>
      <c r="I1250" s="184"/>
      <c r="J1250" s="185">
        <f t="shared" si="428"/>
        <v>0</v>
      </c>
      <c r="K1250" s="186"/>
      <c r="L1250" s="187"/>
      <c r="M1250" s="188" t="s">
        <v>1</v>
      </c>
      <c r="N1250" s="189" t="s">
        <v>42</v>
      </c>
      <c r="P1250" s="153">
        <f t="shared" si="429"/>
        <v>0</v>
      </c>
      <c r="Q1250" s="153">
        <v>0</v>
      </c>
      <c r="R1250" s="153">
        <f t="shared" si="430"/>
        <v>0</v>
      </c>
      <c r="S1250" s="153">
        <v>0</v>
      </c>
      <c r="T1250" s="154">
        <f t="shared" si="431"/>
        <v>0</v>
      </c>
      <c r="AR1250" s="155" t="s">
        <v>481</v>
      </c>
      <c r="AT1250" s="155" t="s">
        <v>454</v>
      </c>
      <c r="AU1250" s="155" t="s">
        <v>88</v>
      </c>
      <c r="AY1250" s="16" t="s">
        <v>317</v>
      </c>
      <c r="BE1250" s="156">
        <f t="shared" si="432"/>
        <v>0</v>
      </c>
      <c r="BF1250" s="156">
        <f t="shared" si="433"/>
        <v>0</v>
      </c>
      <c r="BG1250" s="156">
        <f t="shared" si="434"/>
        <v>0</v>
      </c>
      <c r="BH1250" s="156">
        <f t="shared" si="435"/>
        <v>0</v>
      </c>
      <c r="BI1250" s="156">
        <f t="shared" si="436"/>
        <v>0</v>
      </c>
      <c r="BJ1250" s="16" t="s">
        <v>88</v>
      </c>
      <c r="BK1250" s="156">
        <f t="shared" si="437"/>
        <v>0</v>
      </c>
      <c r="BL1250" s="16" t="s">
        <v>396</v>
      </c>
      <c r="BM1250" s="155" t="s">
        <v>13007</v>
      </c>
    </row>
    <row r="1251" spans="2:65" s="1" customFormat="1" ht="24.15" customHeight="1">
      <c r="B1251" s="142"/>
      <c r="C1251" s="179" t="s">
        <v>3857</v>
      </c>
      <c r="D1251" s="179" t="s">
        <v>454</v>
      </c>
      <c r="E1251" s="180" t="s">
        <v>13008</v>
      </c>
      <c r="F1251" s="181" t="s">
        <v>13009</v>
      </c>
      <c r="G1251" s="182" t="s">
        <v>467</v>
      </c>
      <c r="H1251" s="183">
        <v>1</v>
      </c>
      <c r="I1251" s="184"/>
      <c r="J1251" s="185">
        <f t="shared" si="428"/>
        <v>0</v>
      </c>
      <c r="K1251" s="186"/>
      <c r="L1251" s="187"/>
      <c r="M1251" s="188" t="s">
        <v>1</v>
      </c>
      <c r="N1251" s="189" t="s">
        <v>42</v>
      </c>
      <c r="P1251" s="153">
        <f t="shared" si="429"/>
        <v>0</v>
      </c>
      <c r="Q1251" s="153">
        <v>0</v>
      </c>
      <c r="R1251" s="153">
        <f t="shared" si="430"/>
        <v>0</v>
      </c>
      <c r="S1251" s="153">
        <v>0</v>
      </c>
      <c r="T1251" s="154">
        <f t="shared" si="431"/>
        <v>0</v>
      </c>
      <c r="AR1251" s="155" t="s">
        <v>481</v>
      </c>
      <c r="AT1251" s="155" t="s">
        <v>454</v>
      </c>
      <c r="AU1251" s="155" t="s">
        <v>88</v>
      </c>
      <c r="AY1251" s="16" t="s">
        <v>317</v>
      </c>
      <c r="BE1251" s="156">
        <f t="shared" si="432"/>
        <v>0</v>
      </c>
      <c r="BF1251" s="156">
        <f t="shared" si="433"/>
        <v>0</v>
      </c>
      <c r="BG1251" s="156">
        <f t="shared" si="434"/>
        <v>0</v>
      </c>
      <c r="BH1251" s="156">
        <f t="shared" si="435"/>
        <v>0</v>
      </c>
      <c r="BI1251" s="156">
        <f t="shared" si="436"/>
        <v>0</v>
      </c>
      <c r="BJ1251" s="16" t="s">
        <v>88</v>
      </c>
      <c r="BK1251" s="156">
        <f t="shared" si="437"/>
        <v>0</v>
      </c>
      <c r="BL1251" s="16" t="s">
        <v>396</v>
      </c>
      <c r="BM1251" s="155" t="s">
        <v>13010</v>
      </c>
    </row>
    <row r="1252" spans="2:65" s="1" customFormat="1" ht="24.15" customHeight="1">
      <c r="B1252" s="142"/>
      <c r="C1252" s="179" t="s">
        <v>3861</v>
      </c>
      <c r="D1252" s="179" t="s">
        <v>454</v>
      </c>
      <c r="E1252" s="180" t="s">
        <v>12368</v>
      </c>
      <c r="F1252" s="181" t="s">
        <v>12369</v>
      </c>
      <c r="G1252" s="182" t="s">
        <v>467</v>
      </c>
      <c r="H1252" s="183">
        <v>32</v>
      </c>
      <c r="I1252" s="184"/>
      <c r="J1252" s="185">
        <f t="shared" si="428"/>
        <v>0</v>
      </c>
      <c r="K1252" s="186"/>
      <c r="L1252" s="187"/>
      <c r="M1252" s="188" t="s">
        <v>1</v>
      </c>
      <c r="N1252" s="189" t="s">
        <v>42</v>
      </c>
      <c r="P1252" s="153">
        <f t="shared" si="429"/>
        <v>0</v>
      </c>
      <c r="Q1252" s="153">
        <v>0</v>
      </c>
      <c r="R1252" s="153">
        <f t="shared" si="430"/>
        <v>0</v>
      </c>
      <c r="S1252" s="153">
        <v>0</v>
      </c>
      <c r="T1252" s="154">
        <f t="shared" si="431"/>
        <v>0</v>
      </c>
      <c r="AR1252" s="155" t="s">
        <v>481</v>
      </c>
      <c r="AT1252" s="155" t="s">
        <v>454</v>
      </c>
      <c r="AU1252" s="155" t="s">
        <v>88</v>
      </c>
      <c r="AY1252" s="16" t="s">
        <v>317</v>
      </c>
      <c r="BE1252" s="156">
        <f t="shared" si="432"/>
        <v>0</v>
      </c>
      <c r="BF1252" s="156">
        <f t="shared" si="433"/>
        <v>0</v>
      </c>
      <c r="BG1252" s="156">
        <f t="shared" si="434"/>
        <v>0</v>
      </c>
      <c r="BH1252" s="156">
        <f t="shared" si="435"/>
        <v>0</v>
      </c>
      <c r="BI1252" s="156">
        <f t="shared" si="436"/>
        <v>0</v>
      </c>
      <c r="BJ1252" s="16" t="s">
        <v>88</v>
      </c>
      <c r="BK1252" s="156">
        <f t="shared" si="437"/>
        <v>0</v>
      </c>
      <c r="BL1252" s="16" t="s">
        <v>396</v>
      </c>
      <c r="BM1252" s="155" t="s">
        <v>13011</v>
      </c>
    </row>
    <row r="1253" spans="2:65" s="1" customFormat="1" ht="24.15" customHeight="1">
      <c r="B1253" s="142"/>
      <c r="C1253" s="179" t="s">
        <v>3865</v>
      </c>
      <c r="D1253" s="179" t="s">
        <v>454</v>
      </c>
      <c r="E1253" s="180" t="s">
        <v>13012</v>
      </c>
      <c r="F1253" s="181" t="s">
        <v>13013</v>
      </c>
      <c r="G1253" s="182" t="s">
        <v>467</v>
      </c>
      <c r="H1253" s="183">
        <v>1</v>
      </c>
      <c r="I1253" s="184"/>
      <c r="J1253" s="185">
        <f t="shared" si="428"/>
        <v>0</v>
      </c>
      <c r="K1253" s="186"/>
      <c r="L1253" s="187"/>
      <c r="M1253" s="188" t="s">
        <v>1</v>
      </c>
      <c r="N1253" s="189" t="s">
        <v>42</v>
      </c>
      <c r="P1253" s="153">
        <f t="shared" si="429"/>
        <v>0</v>
      </c>
      <c r="Q1253" s="153">
        <v>0</v>
      </c>
      <c r="R1253" s="153">
        <f t="shared" si="430"/>
        <v>0</v>
      </c>
      <c r="S1253" s="153">
        <v>0</v>
      </c>
      <c r="T1253" s="154">
        <f t="shared" si="431"/>
        <v>0</v>
      </c>
      <c r="AR1253" s="155" t="s">
        <v>481</v>
      </c>
      <c r="AT1253" s="155" t="s">
        <v>454</v>
      </c>
      <c r="AU1253" s="155" t="s">
        <v>88</v>
      </c>
      <c r="AY1253" s="16" t="s">
        <v>317</v>
      </c>
      <c r="BE1253" s="156">
        <f t="shared" si="432"/>
        <v>0</v>
      </c>
      <c r="BF1253" s="156">
        <f t="shared" si="433"/>
        <v>0</v>
      </c>
      <c r="BG1253" s="156">
        <f t="shared" si="434"/>
        <v>0</v>
      </c>
      <c r="BH1253" s="156">
        <f t="shared" si="435"/>
        <v>0</v>
      </c>
      <c r="BI1253" s="156">
        <f t="shared" si="436"/>
        <v>0</v>
      </c>
      <c r="BJ1253" s="16" t="s">
        <v>88</v>
      </c>
      <c r="BK1253" s="156">
        <f t="shared" si="437"/>
        <v>0</v>
      </c>
      <c r="BL1253" s="16" t="s">
        <v>396</v>
      </c>
      <c r="BM1253" s="155" t="s">
        <v>13014</v>
      </c>
    </row>
    <row r="1254" spans="2:65" s="1" customFormat="1" ht="16.5" customHeight="1">
      <c r="B1254" s="142"/>
      <c r="C1254" s="179" t="s">
        <v>3869</v>
      </c>
      <c r="D1254" s="179" t="s">
        <v>454</v>
      </c>
      <c r="E1254" s="180" t="s">
        <v>9901</v>
      </c>
      <c r="F1254" s="181" t="s">
        <v>13015</v>
      </c>
      <c r="G1254" s="182" t="s">
        <v>467</v>
      </c>
      <c r="H1254" s="183">
        <v>32</v>
      </c>
      <c r="I1254" s="184"/>
      <c r="J1254" s="185">
        <f t="shared" si="428"/>
        <v>0</v>
      </c>
      <c r="K1254" s="186"/>
      <c r="L1254" s="187"/>
      <c r="M1254" s="188" t="s">
        <v>1</v>
      </c>
      <c r="N1254" s="189" t="s">
        <v>42</v>
      </c>
      <c r="P1254" s="153">
        <f t="shared" si="429"/>
        <v>0</v>
      </c>
      <c r="Q1254" s="153">
        <v>0</v>
      </c>
      <c r="R1254" s="153">
        <f t="shared" si="430"/>
        <v>0</v>
      </c>
      <c r="S1254" s="153">
        <v>0</v>
      </c>
      <c r="T1254" s="154">
        <f t="shared" si="431"/>
        <v>0</v>
      </c>
      <c r="AR1254" s="155" t="s">
        <v>481</v>
      </c>
      <c r="AT1254" s="155" t="s">
        <v>454</v>
      </c>
      <c r="AU1254" s="155" t="s">
        <v>88</v>
      </c>
      <c r="AY1254" s="16" t="s">
        <v>317</v>
      </c>
      <c r="BE1254" s="156">
        <f t="shared" si="432"/>
        <v>0</v>
      </c>
      <c r="BF1254" s="156">
        <f t="shared" si="433"/>
        <v>0</v>
      </c>
      <c r="BG1254" s="156">
        <f t="shared" si="434"/>
        <v>0</v>
      </c>
      <c r="BH1254" s="156">
        <f t="shared" si="435"/>
        <v>0</v>
      </c>
      <c r="BI1254" s="156">
        <f t="shared" si="436"/>
        <v>0</v>
      </c>
      <c r="BJ1254" s="16" t="s">
        <v>88</v>
      </c>
      <c r="BK1254" s="156">
        <f t="shared" si="437"/>
        <v>0</v>
      </c>
      <c r="BL1254" s="16" t="s">
        <v>396</v>
      </c>
      <c r="BM1254" s="155" t="s">
        <v>13016</v>
      </c>
    </row>
    <row r="1255" spans="2:65" s="1" customFormat="1" ht="16.5" customHeight="1">
      <c r="B1255" s="142"/>
      <c r="C1255" s="143" t="s">
        <v>3873</v>
      </c>
      <c r="D1255" s="143" t="s">
        <v>319</v>
      </c>
      <c r="E1255" s="144" t="s">
        <v>13017</v>
      </c>
      <c r="F1255" s="145" t="s">
        <v>13018</v>
      </c>
      <c r="G1255" s="146" t="s">
        <v>7005</v>
      </c>
      <c r="H1255" s="147">
        <v>1</v>
      </c>
      <c r="I1255" s="148"/>
      <c r="J1255" s="149">
        <f t="shared" si="428"/>
        <v>0</v>
      </c>
      <c r="K1255" s="150"/>
      <c r="L1255" s="31"/>
      <c r="M1255" s="151" t="s">
        <v>1</v>
      </c>
      <c r="N1255" s="152" t="s">
        <v>42</v>
      </c>
      <c r="P1255" s="153">
        <f t="shared" si="429"/>
        <v>0</v>
      </c>
      <c r="Q1255" s="153">
        <v>0</v>
      </c>
      <c r="R1255" s="153">
        <f t="shared" si="430"/>
        <v>0</v>
      </c>
      <c r="S1255" s="153">
        <v>0</v>
      </c>
      <c r="T1255" s="154">
        <f t="shared" si="431"/>
        <v>0</v>
      </c>
      <c r="AR1255" s="155" t="s">
        <v>396</v>
      </c>
      <c r="AT1255" s="155" t="s">
        <v>319</v>
      </c>
      <c r="AU1255" s="155" t="s">
        <v>88</v>
      </c>
      <c r="AY1255" s="16" t="s">
        <v>317</v>
      </c>
      <c r="BE1255" s="156">
        <f t="shared" si="432"/>
        <v>0</v>
      </c>
      <c r="BF1255" s="156">
        <f t="shared" si="433"/>
        <v>0</v>
      </c>
      <c r="BG1255" s="156">
        <f t="shared" si="434"/>
        <v>0</v>
      </c>
      <c r="BH1255" s="156">
        <f t="shared" si="435"/>
        <v>0</v>
      </c>
      <c r="BI1255" s="156">
        <f t="shared" si="436"/>
        <v>0</v>
      </c>
      <c r="BJ1255" s="16" t="s">
        <v>88</v>
      </c>
      <c r="BK1255" s="156">
        <f t="shared" si="437"/>
        <v>0</v>
      </c>
      <c r="BL1255" s="16" t="s">
        <v>396</v>
      </c>
      <c r="BM1255" s="155" t="s">
        <v>13019</v>
      </c>
    </row>
    <row r="1256" spans="2:65" s="11" customFormat="1" ht="22.75" customHeight="1">
      <c r="B1256" s="130"/>
      <c r="D1256" s="131" t="s">
        <v>75</v>
      </c>
      <c r="E1256" s="140" t="s">
        <v>13020</v>
      </c>
      <c r="F1256" s="140" t="s">
        <v>13021</v>
      </c>
      <c r="I1256" s="133"/>
      <c r="J1256" s="141">
        <f>BK1256</f>
        <v>0</v>
      </c>
      <c r="L1256" s="130"/>
      <c r="M1256" s="135"/>
      <c r="P1256" s="136">
        <f>SUM(P1257:P1268)</f>
        <v>0</v>
      </c>
      <c r="R1256" s="136">
        <f>SUM(R1257:R1268)</f>
        <v>0</v>
      </c>
      <c r="T1256" s="137">
        <f>SUM(T1257:T1268)</f>
        <v>0</v>
      </c>
      <c r="AR1256" s="131" t="s">
        <v>83</v>
      </c>
      <c r="AT1256" s="138" t="s">
        <v>75</v>
      </c>
      <c r="AU1256" s="138" t="s">
        <v>83</v>
      </c>
      <c r="AY1256" s="131" t="s">
        <v>317</v>
      </c>
      <c r="BK1256" s="139">
        <f>SUM(BK1257:BK1268)</f>
        <v>0</v>
      </c>
    </row>
    <row r="1257" spans="2:65" s="1" customFormat="1" ht="24.15" customHeight="1">
      <c r="B1257" s="142"/>
      <c r="C1257" s="179" t="s">
        <v>3877</v>
      </c>
      <c r="D1257" s="179" t="s">
        <v>454</v>
      </c>
      <c r="E1257" s="180" t="s">
        <v>13022</v>
      </c>
      <c r="F1257" s="181" t="s">
        <v>13023</v>
      </c>
      <c r="G1257" s="182" t="s">
        <v>467</v>
      </c>
      <c r="H1257" s="183">
        <v>1</v>
      </c>
      <c r="I1257" s="184"/>
      <c r="J1257" s="185">
        <f t="shared" ref="J1257:J1268" si="438">ROUND(I1257*H1257,2)</f>
        <v>0</v>
      </c>
      <c r="K1257" s="186"/>
      <c r="L1257" s="187"/>
      <c r="M1257" s="188" t="s">
        <v>1</v>
      </c>
      <c r="N1257" s="189" t="s">
        <v>42</v>
      </c>
      <c r="P1257" s="153">
        <f t="shared" ref="P1257:P1268" si="439">O1257*H1257</f>
        <v>0</v>
      </c>
      <c r="Q1257" s="153">
        <v>0</v>
      </c>
      <c r="R1257" s="153">
        <f t="shared" ref="R1257:R1268" si="440">Q1257*H1257</f>
        <v>0</v>
      </c>
      <c r="S1257" s="153">
        <v>0</v>
      </c>
      <c r="T1257" s="154">
        <f t="shared" ref="T1257:T1268" si="441">S1257*H1257</f>
        <v>0</v>
      </c>
      <c r="AR1257" s="155" t="s">
        <v>481</v>
      </c>
      <c r="AT1257" s="155" t="s">
        <v>454</v>
      </c>
      <c r="AU1257" s="155" t="s">
        <v>88</v>
      </c>
      <c r="AY1257" s="16" t="s">
        <v>317</v>
      </c>
      <c r="BE1257" s="156">
        <f t="shared" ref="BE1257:BE1268" si="442">IF(N1257="základná",J1257,0)</f>
        <v>0</v>
      </c>
      <c r="BF1257" s="156">
        <f t="shared" ref="BF1257:BF1268" si="443">IF(N1257="znížená",J1257,0)</f>
        <v>0</v>
      </c>
      <c r="BG1257" s="156">
        <f t="shared" ref="BG1257:BG1268" si="444">IF(N1257="zákl. prenesená",J1257,0)</f>
        <v>0</v>
      </c>
      <c r="BH1257" s="156">
        <f t="shared" ref="BH1257:BH1268" si="445">IF(N1257="zníž. prenesená",J1257,0)</f>
        <v>0</v>
      </c>
      <c r="BI1257" s="156">
        <f t="shared" ref="BI1257:BI1268" si="446">IF(N1257="nulová",J1257,0)</f>
        <v>0</v>
      </c>
      <c r="BJ1257" s="16" t="s">
        <v>88</v>
      </c>
      <c r="BK1257" s="156">
        <f t="shared" ref="BK1257:BK1268" si="447">ROUND(I1257*H1257,2)</f>
        <v>0</v>
      </c>
      <c r="BL1257" s="16" t="s">
        <v>396</v>
      </c>
      <c r="BM1257" s="155" t="s">
        <v>13024</v>
      </c>
    </row>
    <row r="1258" spans="2:65" s="1" customFormat="1" ht="24.15" customHeight="1">
      <c r="B1258" s="142"/>
      <c r="C1258" s="179" t="s">
        <v>3881</v>
      </c>
      <c r="D1258" s="179" t="s">
        <v>454</v>
      </c>
      <c r="E1258" s="180" t="s">
        <v>12785</v>
      </c>
      <c r="F1258" s="181" t="s">
        <v>12786</v>
      </c>
      <c r="G1258" s="182" t="s">
        <v>467</v>
      </c>
      <c r="H1258" s="183">
        <v>1</v>
      </c>
      <c r="I1258" s="184"/>
      <c r="J1258" s="185">
        <f t="shared" si="438"/>
        <v>0</v>
      </c>
      <c r="K1258" s="186"/>
      <c r="L1258" s="187"/>
      <c r="M1258" s="188" t="s">
        <v>1</v>
      </c>
      <c r="N1258" s="189" t="s">
        <v>42</v>
      </c>
      <c r="P1258" s="153">
        <f t="shared" si="439"/>
        <v>0</v>
      </c>
      <c r="Q1258" s="153">
        <v>0</v>
      </c>
      <c r="R1258" s="153">
        <f t="shared" si="440"/>
        <v>0</v>
      </c>
      <c r="S1258" s="153">
        <v>0</v>
      </c>
      <c r="T1258" s="154">
        <f t="shared" si="441"/>
        <v>0</v>
      </c>
      <c r="AR1258" s="155" t="s">
        <v>481</v>
      </c>
      <c r="AT1258" s="155" t="s">
        <v>454</v>
      </c>
      <c r="AU1258" s="155" t="s">
        <v>88</v>
      </c>
      <c r="AY1258" s="16" t="s">
        <v>317</v>
      </c>
      <c r="BE1258" s="156">
        <f t="shared" si="442"/>
        <v>0</v>
      </c>
      <c r="BF1258" s="156">
        <f t="shared" si="443"/>
        <v>0</v>
      </c>
      <c r="BG1258" s="156">
        <f t="shared" si="444"/>
        <v>0</v>
      </c>
      <c r="BH1258" s="156">
        <f t="shared" si="445"/>
        <v>0</v>
      </c>
      <c r="BI1258" s="156">
        <f t="shared" si="446"/>
        <v>0</v>
      </c>
      <c r="BJ1258" s="16" t="s">
        <v>88</v>
      </c>
      <c r="BK1258" s="156">
        <f t="shared" si="447"/>
        <v>0</v>
      </c>
      <c r="BL1258" s="16" t="s">
        <v>396</v>
      </c>
      <c r="BM1258" s="155" t="s">
        <v>13025</v>
      </c>
    </row>
    <row r="1259" spans="2:65" s="1" customFormat="1" ht="24.15" customHeight="1">
      <c r="B1259" s="142"/>
      <c r="C1259" s="179" t="s">
        <v>3885</v>
      </c>
      <c r="D1259" s="179" t="s">
        <v>454</v>
      </c>
      <c r="E1259" s="180" t="s">
        <v>12788</v>
      </c>
      <c r="F1259" s="181" t="s">
        <v>12789</v>
      </c>
      <c r="G1259" s="182" t="s">
        <v>467</v>
      </c>
      <c r="H1259" s="183">
        <v>1</v>
      </c>
      <c r="I1259" s="184"/>
      <c r="J1259" s="185">
        <f t="shared" si="438"/>
        <v>0</v>
      </c>
      <c r="K1259" s="186"/>
      <c r="L1259" s="187"/>
      <c r="M1259" s="188" t="s">
        <v>1</v>
      </c>
      <c r="N1259" s="189" t="s">
        <v>42</v>
      </c>
      <c r="P1259" s="153">
        <f t="shared" si="439"/>
        <v>0</v>
      </c>
      <c r="Q1259" s="153">
        <v>0</v>
      </c>
      <c r="R1259" s="153">
        <f t="shared" si="440"/>
        <v>0</v>
      </c>
      <c r="S1259" s="153">
        <v>0</v>
      </c>
      <c r="T1259" s="154">
        <f t="shared" si="441"/>
        <v>0</v>
      </c>
      <c r="AR1259" s="155" t="s">
        <v>481</v>
      </c>
      <c r="AT1259" s="155" t="s">
        <v>454</v>
      </c>
      <c r="AU1259" s="155" t="s">
        <v>88</v>
      </c>
      <c r="AY1259" s="16" t="s">
        <v>317</v>
      </c>
      <c r="BE1259" s="156">
        <f t="shared" si="442"/>
        <v>0</v>
      </c>
      <c r="BF1259" s="156">
        <f t="shared" si="443"/>
        <v>0</v>
      </c>
      <c r="BG1259" s="156">
        <f t="shared" si="444"/>
        <v>0</v>
      </c>
      <c r="BH1259" s="156">
        <f t="shared" si="445"/>
        <v>0</v>
      </c>
      <c r="BI1259" s="156">
        <f t="shared" si="446"/>
        <v>0</v>
      </c>
      <c r="BJ1259" s="16" t="s">
        <v>88</v>
      </c>
      <c r="BK1259" s="156">
        <f t="shared" si="447"/>
        <v>0</v>
      </c>
      <c r="BL1259" s="16" t="s">
        <v>396</v>
      </c>
      <c r="BM1259" s="155" t="s">
        <v>13026</v>
      </c>
    </row>
    <row r="1260" spans="2:65" s="1" customFormat="1" ht="24.15" customHeight="1">
      <c r="B1260" s="142"/>
      <c r="C1260" s="179" t="s">
        <v>3889</v>
      </c>
      <c r="D1260" s="179" t="s">
        <v>454</v>
      </c>
      <c r="E1260" s="180" t="s">
        <v>12791</v>
      </c>
      <c r="F1260" s="181" t="s">
        <v>12792</v>
      </c>
      <c r="G1260" s="182" t="s">
        <v>467</v>
      </c>
      <c r="H1260" s="183">
        <v>1</v>
      </c>
      <c r="I1260" s="184"/>
      <c r="J1260" s="185">
        <f t="shared" si="438"/>
        <v>0</v>
      </c>
      <c r="K1260" s="186"/>
      <c r="L1260" s="187"/>
      <c r="M1260" s="188" t="s">
        <v>1</v>
      </c>
      <c r="N1260" s="189" t="s">
        <v>42</v>
      </c>
      <c r="P1260" s="153">
        <f t="shared" si="439"/>
        <v>0</v>
      </c>
      <c r="Q1260" s="153">
        <v>0</v>
      </c>
      <c r="R1260" s="153">
        <f t="shared" si="440"/>
        <v>0</v>
      </c>
      <c r="S1260" s="153">
        <v>0</v>
      </c>
      <c r="T1260" s="154">
        <f t="shared" si="441"/>
        <v>0</v>
      </c>
      <c r="AR1260" s="155" t="s">
        <v>481</v>
      </c>
      <c r="AT1260" s="155" t="s">
        <v>454</v>
      </c>
      <c r="AU1260" s="155" t="s">
        <v>88</v>
      </c>
      <c r="AY1260" s="16" t="s">
        <v>317</v>
      </c>
      <c r="BE1260" s="156">
        <f t="shared" si="442"/>
        <v>0</v>
      </c>
      <c r="BF1260" s="156">
        <f t="shared" si="443"/>
        <v>0</v>
      </c>
      <c r="BG1260" s="156">
        <f t="shared" si="444"/>
        <v>0</v>
      </c>
      <c r="BH1260" s="156">
        <f t="shared" si="445"/>
        <v>0</v>
      </c>
      <c r="BI1260" s="156">
        <f t="shared" si="446"/>
        <v>0</v>
      </c>
      <c r="BJ1260" s="16" t="s">
        <v>88</v>
      </c>
      <c r="BK1260" s="156">
        <f t="shared" si="447"/>
        <v>0</v>
      </c>
      <c r="BL1260" s="16" t="s">
        <v>396</v>
      </c>
      <c r="BM1260" s="155" t="s">
        <v>13027</v>
      </c>
    </row>
    <row r="1261" spans="2:65" s="1" customFormat="1" ht="16.5" customHeight="1">
      <c r="B1261" s="142"/>
      <c r="C1261" s="179" t="s">
        <v>3909</v>
      </c>
      <c r="D1261" s="179" t="s">
        <v>454</v>
      </c>
      <c r="E1261" s="180" t="s">
        <v>13028</v>
      </c>
      <c r="F1261" s="181" t="s">
        <v>12683</v>
      </c>
      <c r="G1261" s="182" t="s">
        <v>467</v>
      </c>
      <c r="H1261" s="183">
        <v>1</v>
      </c>
      <c r="I1261" s="184"/>
      <c r="J1261" s="185">
        <f t="shared" si="438"/>
        <v>0</v>
      </c>
      <c r="K1261" s="186"/>
      <c r="L1261" s="187"/>
      <c r="M1261" s="188" t="s">
        <v>1</v>
      </c>
      <c r="N1261" s="189" t="s">
        <v>42</v>
      </c>
      <c r="P1261" s="153">
        <f t="shared" si="439"/>
        <v>0</v>
      </c>
      <c r="Q1261" s="153">
        <v>0</v>
      </c>
      <c r="R1261" s="153">
        <f t="shared" si="440"/>
        <v>0</v>
      </c>
      <c r="S1261" s="153">
        <v>0</v>
      </c>
      <c r="T1261" s="154">
        <f t="shared" si="441"/>
        <v>0</v>
      </c>
      <c r="AR1261" s="155" t="s">
        <v>481</v>
      </c>
      <c r="AT1261" s="155" t="s">
        <v>454</v>
      </c>
      <c r="AU1261" s="155" t="s">
        <v>88</v>
      </c>
      <c r="AY1261" s="16" t="s">
        <v>317</v>
      </c>
      <c r="BE1261" s="156">
        <f t="shared" si="442"/>
        <v>0</v>
      </c>
      <c r="BF1261" s="156">
        <f t="shared" si="443"/>
        <v>0</v>
      </c>
      <c r="BG1261" s="156">
        <f t="shared" si="444"/>
        <v>0</v>
      </c>
      <c r="BH1261" s="156">
        <f t="shared" si="445"/>
        <v>0</v>
      </c>
      <c r="BI1261" s="156">
        <f t="shared" si="446"/>
        <v>0</v>
      </c>
      <c r="BJ1261" s="16" t="s">
        <v>88</v>
      </c>
      <c r="BK1261" s="156">
        <f t="shared" si="447"/>
        <v>0</v>
      </c>
      <c r="BL1261" s="16" t="s">
        <v>396</v>
      </c>
      <c r="BM1261" s="155" t="s">
        <v>13029</v>
      </c>
    </row>
    <row r="1262" spans="2:65" s="1" customFormat="1" ht="21.75" customHeight="1">
      <c r="B1262" s="142"/>
      <c r="C1262" s="179" t="s">
        <v>3933</v>
      </c>
      <c r="D1262" s="179" t="s">
        <v>454</v>
      </c>
      <c r="E1262" s="180" t="s">
        <v>12685</v>
      </c>
      <c r="F1262" s="181" t="s">
        <v>12686</v>
      </c>
      <c r="G1262" s="182" t="s">
        <v>10668</v>
      </c>
      <c r="H1262" s="183">
        <v>58</v>
      </c>
      <c r="I1262" s="184"/>
      <c r="J1262" s="185">
        <f t="shared" si="438"/>
        <v>0</v>
      </c>
      <c r="K1262" s="186"/>
      <c r="L1262" s="187"/>
      <c r="M1262" s="188" t="s">
        <v>1</v>
      </c>
      <c r="N1262" s="189" t="s">
        <v>42</v>
      </c>
      <c r="P1262" s="153">
        <f t="shared" si="439"/>
        <v>0</v>
      </c>
      <c r="Q1262" s="153">
        <v>0</v>
      </c>
      <c r="R1262" s="153">
        <f t="shared" si="440"/>
        <v>0</v>
      </c>
      <c r="S1262" s="153">
        <v>0</v>
      </c>
      <c r="T1262" s="154">
        <f t="shared" si="441"/>
        <v>0</v>
      </c>
      <c r="AR1262" s="155" t="s">
        <v>481</v>
      </c>
      <c r="AT1262" s="155" t="s">
        <v>454</v>
      </c>
      <c r="AU1262" s="155" t="s">
        <v>88</v>
      </c>
      <c r="AY1262" s="16" t="s">
        <v>317</v>
      </c>
      <c r="BE1262" s="156">
        <f t="shared" si="442"/>
        <v>0</v>
      </c>
      <c r="BF1262" s="156">
        <f t="shared" si="443"/>
        <v>0</v>
      </c>
      <c r="BG1262" s="156">
        <f t="shared" si="444"/>
        <v>0</v>
      </c>
      <c r="BH1262" s="156">
        <f t="shared" si="445"/>
        <v>0</v>
      </c>
      <c r="BI1262" s="156">
        <f t="shared" si="446"/>
        <v>0</v>
      </c>
      <c r="BJ1262" s="16" t="s">
        <v>88</v>
      </c>
      <c r="BK1262" s="156">
        <f t="shared" si="447"/>
        <v>0</v>
      </c>
      <c r="BL1262" s="16" t="s">
        <v>396</v>
      </c>
      <c r="BM1262" s="155" t="s">
        <v>13030</v>
      </c>
    </row>
    <row r="1263" spans="2:65" s="1" customFormat="1" ht="21.75" customHeight="1">
      <c r="B1263" s="142"/>
      <c r="C1263" s="179" t="s">
        <v>3937</v>
      </c>
      <c r="D1263" s="179" t="s">
        <v>454</v>
      </c>
      <c r="E1263" s="180" t="s">
        <v>12688</v>
      </c>
      <c r="F1263" s="181" t="s">
        <v>12689</v>
      </c>
      <c r="G1263" s="182" t="s">
        <v>10668</v>
      </c>
      <c r="H1263" s="183">
        <v>58</v>
      </c>
      <c r="I1263" s="184"/>
      <c r="J1263" s="185">
        <f t="shared" si="438"/>
        <v>0</v>
      </c>
      <c r="K1263" s="186"/>
      <c r="L1263" s="187"/>
      <c r="M1263" s="188" t="s">
        <v>1</v>
      </c>
      <c r="N1263" s="189" t="s">
        <v>42</v>
      </c>
      <c r="P1263" s="153">
        <f t="shared" si="439"/>
        <v>0</v>
      </c>
      <c r="Q1263" s="153">
        <v>0</v>
      </c>
      <c r="R1263" s="153">
        <f t="shared" si="440"/>
        <v>0</v>
      </c>
      <c r="S1263" s="153">
        <v>0</v>
      </c>
      <c r="T1263" s="154">
        <f t="shared" si="441"/>
        <v>0</v>
      </c>
      <c r="AR1263" s="155" t="s">
        <v>481</v>
      </c>
      <c r="AT1263" s="155" t="s">
        <v>454</v>
      </c>
      <c r="AU1263" s="155" t="s">
        <v>88</v>
      </c>
      <c r="AY1263" s="16" t="s">
        <v>317</v>
      </c>
      <c r="BE1263" s="156">
        <f t="shared" si="442"/>
        <v>0</v>
      </c>
      <c r="BF1263" s="156">
        <f t="shared" si="443"/>
        <v>0</v>
      </c>
      <c r="BG1263" s="156">
        <f t="shared" si="444"/>
        <v>0</v>
      </c>
      <c r="BH1263" s="156">
        <f t="shared" si="445"/>
        <v>0</v>
      </c>
      <c r="BI1263" s="156">
        <f t="shared" si="446"/>
        <v>0</v>
      </c>
      <c r="BJ1263" s="16" t="s">
        <v>88</v>
      </c>
      <c r="BK1263" s="156">
        <f t="shared" si="447"/>
        <v>0</v>
      </c>
      <c r="BL1263" s="16" t="s">
        <v>396</v>
      </c>
      <c r="BM1263" s="155" t="s">
        <v>13031</v>
      </c>
    </row>
    <row r="1264" spans="2:65" s="1" customFormat="1" ht="16.5" customHeight="1">
      <c r="B1264" s="142"/>
      <c r="C1264" s="143" t="s">
        <v>3941</v>
      </c>
      <c r="D1264" s="143" t="s">
        <v>319</v>
      </c>
      <c r="E1264" s="144" t="s">
        <v>12691</v>
      </c>
      <c r="F1264" s="145" t="s">
        <v>12692</v>
      </c>
      <c r="G1264" s="146" t="s">
        <v>10668</v>
      </c>
      <c r="H1264" s="147">
        <v>58</v>
      </c>
      <c r="I1264" s="148"/>
      <c r="J1264" s="149">
        <f t="shared" si="438"/>
        <v>0</v>
      </c>
      <c r="K1264" s="150"/>
      <c r="L1264" s="31"/>
      <c r="M1264" s="151" t="s">
        <v>1</v>
      </c>
      <c r="N1264" s="152" t="s">
        <v>42</v>
      </c>
      <c r="P1264" s="153">
        <f t="shared" si="439"/>
        <v>0</v>
      </c>
      <c r="Q1264" s="153">
        <v>0</v>
      </c>
      <c r="R1264" s="153">
        <f t="shared" si="440"/>
        <v>0</v>
      </c>
      <c r="S1264" s="153">
        <v>0</v>
      </c>
      <c r="T1264" s="154">
        <f t="shared" si="441"/>
        <v>0</v>
      </c>
      <c r="AR1264" s="155" t="s">
        <v>396</v>
      </c>
      <c r="AT1264" s="155" t="s">
        <v>319</v>
      </c>
      <c r="AU1264" s="155" t="s">
        <v>88</v>
      </c>
      <c r="AY1264" s="16" t="s">
        <v>317</v>
      </c>
      <c r="BE1264" s="156">
        <f t="shared" si="442"/>
        <v>0</v>
      </c>
      <c r="BF1264" s="156">
        <f t="shared" si="443"/>
        <v>0</v>
      </c>
      <c r="BG1264" s="156">
        <f t="shared" si="444"/>
        <v>0</v>
      </c>
      <c r="BH1264" s="156">
        <f t="shared" si="445"/>
        <v>0</v>
      </c>
      <c r="BI1264" s="156">
        <f t="shared" si="446"/>
        <v>0</v>
      </c>
      <c r="BJ1264" s="16" t="s">
        <v>88</v>
      </c>
      <c r="BK1264" s="156">
        <f t="shared" si="447"/>
        <v>0</v>
      </c>
      <c r="BL1264" s="16" t="s">
        <v>396</v>
      </c>
      <c r="BM1264" s="155" t="s">
        <v>13032</v>
      </c>
    </row>
    <row r="1265" spans="2:65" s="1" customFormat="1" ht="16.5" customHeight="1">
      <c r="B1265" s="142"/>
      <c r="C1265" s="143" t="s">
        <v>3945</v>
      </c>
      <c r="D1265" s="143" t="s">
        <v>319</v>
      </c>
      <c r="E1265" s="144" t="s">
        <v>12694</v>
      </c>
      <c r="F1265" s="145" t="s">
        <v>12695</v>
      </c>
      <c r="G1265" s="146" t="s">
        <v>10668</v>
      </c>
      <c r="H1265" s="147">
        <v>58</v>
      </c>
      <c r="I1265" s="148"/>
      <c r="J1265" s="149">
        <f t="shared" si="438"/>
        <v>0</v>
      </c>
      <c r="K1265" s="150"/>
      <c r="L1265" s="31"/>
      <c r="M1265" s="151" t="s">
        <v>1</v>
      </c>
      <c r="N1265" s="152" t="s">
        <v>42</v>
      </c>
      <c r="P1265" s="153">
        <f t="shared" si="439"/>
        <v>0</v>
      </c>
      <c r="Q1265" s="153">
        <v>0</v>
      </c>
      <c r="R1265" s="153">
        <f t="shared" si="440"/>
        <v>0</v>
      </c>
      <c r="S1265" s="153">
        <v>0</v>
      </c>
      <c r="T1265" s="154">
        <f t="shared" si="441"/>
        <v>0</v>
      </c>
      <c r="AR1265" s="155" t="s">
        <v>396</v>
      </c>
      <c r="AT1265" s="155" t="s">
        <v>319</v>
      </c>
      <c r="AU1265" s="155" t="s">
        <v>88</v>
      </c>
      <c r="AY1265" s="16" t="s">
        <v>317</v>
      </c>
      <c r="BE1265" s="156">
        <f t="shared" si="442"/>
        <v>0</v>
      </c>
      <c r="BF1265" s="156">
        <f t="shared" si="443"/>
        <v>0</v>
      </c>
      <c r="BG1265" s="156">
        <f t="shared" si="444"/>
        <v>0</v>
      </c>
      <c r="BH1265" s="156">
        <f t="shared" si="445"/>
        <v>0</v>
      </c>
      <c r="BI1265" s="156">
        <f t="shared" si="446"/>
        <v>0</v>
      </c>
      <c r="BJ1265" s="16" t="s">
        <v>88</v>
      </c>
      <c r="BK1265" s="156">
        <f t="shared" si="447"/>
        <v>0</v>
      </c>
      <c r="BL1265" s="16" t="s">
        <v>396</v>
      </c>
      <c r="BM1265" s="155" t="s">
        <v>13033</v>
      </c>
    </row>
    <row r="1266" spans="2:65" s="1" customFormat="1" ht="16.5" customHeight="1">
      <c r="B1266" s="142"/>
      <c r="C1266" s="179" t="s">
        <v>3949</v>
      </c>
      <c r="D1266" s="179" t="s">
        <v>454</v>
      </c>
      <c r="E1266" s="180" t="s">
        <v>12908</v>
      </c>
      <c r="F1266" s="181" t="s">
        <v>12909</v>
      </c>
      <c r="G1266" s="182" t="s">
        <v>10668</v>
      </c>
      <c r="H1266" s="183">
        <v>50</v>
      </c>
      <c r="I1266" s="184"/>
      <c r="J1266" s="185">
        <f t="shared" si="438"/>
        <v>0</v>
      </c>
      <c r="K1266" s="186"/>
      <c r="L1266" s="187"/>
      <c r="M1266" s="188" t="s">
        <v>1</v>
      </c>
      <c r="N1266" s="189" t="s">
        <v>42</v>
      </c>
      <c r="P1266" s="153">
        <f t="shared" si="439"/>
        <v>0</v>
      </c>
      <c r="Q1266" s="153">
        <v>0</v>
      </c>
      <c r="R1266" s="153">
        <f t="shared" si="440"/>
        <v>0</v>
      </c>
      <c r="S1266" s="153">
        <v>0</v>
      </c>
      <c r="T1266" s="154">
        <f t="shared" si="441"/>
        <v>0</v>
      </c>
      <c r="AR1266" s="155" t="s">
        <v>481</v>
      </c>
      <c r="AT1266" s="155" t="s">
        <v>454</v>
      </c>
      <c r="AU1266" s="155" t="s">
        <v>88</v>
      </c>
      <c r="AY1266" s="16" t="s">
        <v>317</v>
      </c>
      <c r="BE1266" s="156">
        <f t="shared" si="442"/>
        <v>0</v>
      </c>
      <c r="BF1266" s="156">
        <f t="shared" si="443"/>
        <v>0</v>
      </c>
      <c r="BG1266" s="156">
        <f t="shared" si="444"/>
        <v>0</v>
      </c>
      <c r="BH1266" s="156">
        <f t="shared" si="445"/>
        <v>0</v>
      </c>
      <c r="BI1266" s="156">
        <f t="shared" si="446"/>
        <v>0</v>
      </c>
      <c r="BJ1266" s="16" t="s">
        <v>88</v>
      </c>
      <c r="BK1266" s="156">
        <f t="shared" si="447"/>
        <v>0</v>
      </c>
      <c r="BL1266" s="16" t="s">
        <v>396</v>
      </c>
      <c r="BM1266" s="155" t="s">
        <v>13034</v>
      </c>
    </row>
    <row r="1267" spans="2:65" s="1" customFormat="1" ht="16.5" customHeight="1">
      <c r="B1267" s="142"/>
      <c r="C1267" s="179" t="s">
        <v>3953</v>
      </c>
      <c r="D1267" s="179" t="s">
        <v>454</v>
      </c>
      <c r="E1267" s="180" t="s">
        <v>12700</v>
      </c>
      <c r="F1267" s="181" t="s">
        <v>12701</v>
      </c>
      <c r="G1267" s="182" t="s">
        <v>1107</v>
      </c>
      <c r="H1267" s="183">
        <v>2</v>
      </c>
      <c r="I1267" s="184"/>
      <c r="J1267" s="185">
        <f t="shared" si="438"/>
        <v>0</v>
      </c>
      <c r="K1267" s="186"/>
      <c r="L1267" s="187"/>
      <c r="M1267" s="188" t="s">
        <v>1</v>
      </c>
      <c r="N1267" s="189" t="s">
        <v>42</v>
      </c>
      <c r="P1267" s="153">
        <f t="shared" si="439"/>
        <v>0</v>
      </c>
      <c r="Q1267" s="153">
        <v>0</v>
      </c>
      <c r="R1267" s="153">
        <f t="shared" si="440"/>
        <v>0</v>
      </c>
      <c r="S1267" s="153">
        <v>0</v>
      </c>
      <c r="T1267" s="154">
        <f t="shared" si="441"/>
        <v>0</v>
      </c>
      <c r="AR1267" s="155" t="s">
        <v>481</v>
      </c>
      <c r="AT1267" s="155" t="s">
        <v>454</v>
      </c>
      <c r="AU1267" s="155" t="s">
        <v>88</v>
      </c>
      <c r="AY1267" s="16" t="s">
        <v>317</v>
      </c>
      <c r="BE1267" s="156">
        <f t="shared" si="442"/>
        <v>0</v>
      </c>
      <c r="BF1267" s="156">
        <f t="shared" si="443"/>
        <v>0</v>
      </c>
      <c r="BG1267" s="156">
        <f t="shared" si="444"/>
        <v>0</v>
      </c>
      <c r="BH1267" s="156">
        <f t="shared" si="445"/>
        <v>0</v>
      </c>
      <c r="BI1267" s="156">
        <f t="shared" si="446"/>
        <v>0</v>
      </c>
      <c r="BJ1267" s="16" t="s">
        <v>88</v>
      </c>
      <c r="BK1267" s="156">
        <f t="shared" si="447"/>
        <v>0</v>
      </c>
      <c r="BL1267" s="16" t="s">
        <v>396</v>
      </c>
      <c r="BM1267" s="155" t="s">
        <v>13035</v>
      </c>
    </row>
    <row r="1268" spans="2:65" s="1" customFormat="1" ht="16.5" customHeight="1">
      <c r="B1268" s="142"/>
      <c r="C1268" s="143" t="s">
        <v>3957</v>
      </c>
      <c r="D1268" s="143" t="s">
        <v>319</v>
      </c>
      <c r="E1268" s="144" t="s">
        <v>13036</v>
      </c>
      <c r="F1268" s="145" t="s">
        <v>13037</v>
      </c>
      <c r="G1268" s="146" t="s">
        <v>7005</v>
      </c>
      <c r="H1268" s="147">
        <v>1</v>
      </c>
      <c r="I1268" s="148"/>
      <c r="J1268" s="149">
        <f t="shared" si="438"/>
        <v>0</v>
      </c>
      <c r="K1268" s="150"/>
      <c r="L1268" s="31"/>
      <c r="M1268" s="151" t="s">
        <v>1</v>
      </c>
      <c r="N1268" s="152" t="s">
        <v>42</v>
      </c>
      <c r="P1268" s="153">
        <f t="shared" si="439"/>
        <v>0</v>
      </c>
      <c r="Q1268" s="153">
        <v>0</v>
      </c>
      <c r="R1268" s="153">
        <f t="shared" si="440"/>
        <v>0</v>
      </c>
      <c r="S1268" s="153">
        <v>0</v>
      </c>
      <c r="T1268" s="154">
        <f t="shared" si="441"/>
        <v>0</v>
      </c>
      <c r="AR1268" s="155" t="s">
        <v>396</v>
      </c>
      <c r="AT1268" s="155" t="s">
        <v>319</v>
      </c>
      <c r="AU1268" s="155" t="s">
        <v>88</v>
      </c>
      <c r="AY1268" s="16" t="s">
        <v>317</v>
      </c>
      <c r="BE1268" s="156">
        <f t="shared" si="442"/>
        <v>0</v>
      </c>
      <c r="BF1268" s="156">
        <f t="shared" si="443"/>
        <v>0</v>
      </c>
      <c r="BG1268" s="156">
        <f t="shared" si="444"/>
        <v>0</v>
      </c>
      <c r="BH1268" s="156">
        <f t="shared" si="445"/>
        <v>0</v>
      </c>
      <c r="BI1268" s="156">
        <f t="shared" si="446"/>
        <v>0</v>
      </c>
      <c r="BJ1268" s="16" t="s">
        <v>88</v>
      </c>
      <c r="BK1268" s="156">
        <f t="shared" si="447"/>
        <v>0</v>
      </c>
      <c r="BL1268" s="16" t="s">
        <v>396</v>
      </c>
      <c r="BM1268" s="155" t="s">
        <v>13038</v>
      </c>
    </row>
    <row r="1269" spans="2:65" s="11" customFormat="1" ht="22.75" customHeight="1">
      <c r="B1269" s="130"/>
      <c r="D1269" s="131" t="s">
        <v>75</v>
      </c>
      <c r="E1269" s="140" t="s">
        <v>13039</v>
      </c>
      <c r="F1269" s="140" t="s">
        <v>13040</v>
      </c>
      <c r="I1269" s="133"/>
      <c r="J1269" s="141">
        <f>BK1269</f>
        <v>0</v>
      </c>
      <c r="L1269" s="130"/>
      <c r="M1269" s="135"/>
      <c r="P1269" s="136">
        <f>SUM(P1270:P1281)</f>
        <v>0</v>
      </c>
      <c r="R1269" s="136">
        <f>SUM(R1270:R1281)</f>
        <v>0</v>
      </c>
      <c r="T1269" s="137">
        <f>SUM(T1270:T1281)</f>
        <v>0</v>
      </c>
      <c r="AR1269" s="131" t="s">
        <v>83</v>
      </c>
      <c r="AT1269" s="138" t="s">
        <v>75</v>
      </c>
      <c r="AU1269" s="138" t="s">
        <v>83</v>
      </c>
      <c r="AY1269" s="131" t="s">
        <v>317</v>
      </c>
      <c r="BK1269" s="139">
        <f>SUM(BK1270:BK1281)</f>
        <v>0</v>
      </c>
    </row>
    <row r="1270" spans="2:65" s="1" customFormat="1" ht="24.15" customHeight="1">
      <c r="B1270" s="142"/>
      <c r="C1270" s="179" t="s">
        <v>3961</v>
      </c>
      <c r="D1270" s="179" t="s">
        <v>454</v>
      </c>
      <c r="E1270" s="180" t="s">
        <v>13022</v>
      </c>
      <c r="F1270" s="181" t="s">
        <v>13023</v>
      </c>
      <c r="G1270" s="182" t="s">
        <v>467</v>
      </c>
      <c r="H1270" s="183">
        <v>1</v>
      </c>
      <c r="I1270" s="184"/>
      <c r="J1270" s="185">
        <f t="shared" ref="J1270:J1281" si="448">ROUND(I1270*H1270,2)</f>
        <v>0</v>
      </c>
      <c r="K1270" s="186"/>
      <c r="L1270" s="187"/>
      <c r="M1270" s="188" t="s">
        <v>1</v>
      </c>
      <c r="N1270" s="189" t="s">
        <v>42</v>
      </c>
      <c r="P1270" s="153">
        <f t="shared" ref="P1270:P1281" si="449">O1270*H1270</f>
        <v>0</v>
      </c>
      <c r="Q1270" s="153">
        <v>0</v>
      </c>
      <c r="R1270" s="153">
        <f t="shared" ref="R1270:R1281" si="450">Q1270*H1270</f>
        <v>0</v>
      </c>
      <c r="S1270" s="153">
        <v>0</v>
      </c>
      <c r="T1270" s="154">
        <f t="shared" ref="T1270:T1281" si="451">S1270*H1270</f>
        <v>0</v>
      </c>
      <c r="AR1270" s="155" t="s">
        <v>481</v>
      </c>
      <c r="AT1270" s="155" t="s">
        <v>454</v>
      </c>
      <c r="AU1270" s="155" t="s">
        <v>88</v>
      </c>
      <c r="AY1270" s="16" t="s">
        <v>317</v>
      </c>
      <c r="BE1270" s="156">
        <f t="shared" ref="BE1270:BE1281" si="452">IF(N1270="základná",J1270,0)</f>
        <v>0</v>
      </c>
      <c r="BF1270" s="156">
        <f t="shared" ref="BF1270:BF1281" si="453">IF(N1270="znížená",J1270,0)</f>
        <v>0</v>
      </c>
      <c r="BG1270" s="156">
        <f t="shared" ref="BG1270:BG1281" si="454">IF(N1270="zákl. prenesená",J1270,0)</f>
        <v>0</v>
      </c>
      <c r="BH1270" s="156">
        <f t="shared" ref="BH1270:BH1281" si="455">IF(N1270="zníž. prenesená",J1270,0)</f>
        <v>0</v>
      </c>
      <c r="BI1270" s="156">
        <f t="shared" ref="BI1270:BI1281" si="456">IF(N1270="nulová",J1270,0)</f>
        <v>0</v>
      </c>
      <c r="BJ1270" s="16" t="s">
        <v>88</v>
      </c>
      <c r="BK1270" s="156">
        <f t="shared" ref="BK1270:BK1281" si="457">ROUND(I1270*H1270,2)</f>
        <v>0</v>
      </c>
      <c r="BL1270" s="16" t="s">
        <v>396</v>
      </c>
      <c r="BM1270" s="155" t="s">
        <v>13041</v>
      </c>
    </row>
    <row r="1271" spans="2:65" s="1" customFormat="1" ht="24.15" customHeight="1">
      <c r="B1271" s="142"/>
      <c r="C1271" s="179" t="s">
        <v>3965</v>
      </c>
      <c r="D1271" s="179" t="s">
        <v>454</v>
      </c>
      <c r="E1271" s="180" t="s">
        <v>12785</v>
      </c>
      <c r="F1271" s="181" t="s">
        <v>12786</v>
      </c>
      <c r="G1271" s="182" t="s">
        <v>467</v>
      </c>
      <c r="H1271" s="183">
        <v>1</v>
      </c>
      <c r="I1271" s="184"/>
      <c r="J1271" s="185">
        <f t="shared" si="448"/>
        <v>0</v>
      </c>
      <c r="K1271" s="186"/>
      <c r="L1271" s="187"/>
      <c r="M1271" s="188" t="s">
        <v>1</v>
      </c>
      <c r="N1271" s="189" t="s">
        <v>42</v>
      </c>
      <c r="P1271" s="153">
        <f t="shared" si="449"/>
        <v>0</v>
      </c>
      <c r="Q1271" s="153">
        <v>0</v>
      </c>
      <c r="R1271" s="153">
        <f t="shared" si="450"/>
        <v>0</v>
      </c>
      <c r="S1271" s="153">
        <v>0</v>
      </c>
      <c r="T1271" s="154">
        <f t="shared" si="451"/>
        <v>0</v>
      </c>
      <c r="AR1271" s="155" t="s">
        <v>481</v>
      </c>
      <c r="AT1271" s="155" t="s">
        <v>454</v>
      </c>
      <c r="AU1271" s="155" t="s">
        <v>88</v>
      </c>
      <c r="AY1271" s="16" t="s">
        <v>317</v>
      </c>
      <c r="BE1271" s="156">
        <f t="shared" si="452"/>
        <v>0</v>
      </c>
      <c r="BF1271" s="156">
        <f t="shared" si="453"/>
        <v>0</v>
      </c>
      <c r="BG1271" s="156">
        <f t="shared" si="454"/>
        <v>0</v>
      </c>
      <c r="BH1271" s="156">
        <f t="shared" si="455"/>
        <v>0</v>
      </c>
      <c r="BI1271" s="156">
        <f t="shared" si="456"/>
        <v>0</v>
      </c>
      <c r="BJ1271" s="16" t="s">
        <v>88</v>
      </c>
      <c r="BK1271" s="156">
        <f t="shared" si="457"/>
        <v>0</v>
      </c>
      <c r="BL1271" s="16" t="s">
        <v>396</v>
      </c>
      <c r="BM1271" s="155" t="s">
        <v>13042</v>
      </c>
    </row>
    <row r="1272" spans="2:65" s="1" customFormat="1" ht="24.15" customHeight="1">
      <c r="B1272" s="142"/>
      <c r="C1272" s="179" t="s">
        <v>3969</v>
      </c>
      <c r="D1272" s="179" t="s">
        <v>454</v>
      </c>
      <c r="E1272" s="180" t="s">
        <v>12788</v>
      </c>
      <c r="F1272" s="181" t="s">
        <v>12789</v>
      </c>
      <c r="G1272" s="182" t="s">
        <v>467</v>
      </c>
      <c r="H1272" s="183">
        <v>1</v>
      </c>
      <c r="I1272" s="184"/>
      <c r="J1272" s="185">
        <f t="shared" si="448"/>
        <v>0</v>
      </c>
      <c r="K1272" s="186"/>
      <c r="L1272" s="187"/>
      <c r="M1272" s="188" t="s">
        <v>1</v>
      </c>
      <c r="N1272" s="189" t="s">
        <v>42</v>
      </c>
      <c r="P1272" s="153">
        <f t="shared" si="449"/>
        <v>0</v>
      </c>
      <c r="Q1272" s="153">
        <v>0</v>
      </c>
      <c r="R1272" s="153">
        <f t="shared" si="450"/>
        <v>0</v>
      </c>
      <c r="S1272" s="153">
        <v>0</v>
      </c>
      <c r="T1272" s="154">
        <f t="shared" si="451"/>
        <v>0</v>
      </c>
      <c r="AR1272" s="155" t="s">
        <v>481</v>
      </c>
      <c r="AT1272" s="155" t="s">
        <v>454</v>
      </c>
      <c r="AU1272" s="155" t="s">
        <v>88</v>
      </c>
      <c r="AY1272" s="16" t="s">
        <v>317</v>
      </c>
      <c r="BE1272" s="156">
        <f t="shared" si="452"/>
        <v>0</v>
      </c>
      <c r="BF1272" s="156">
        <f t="shared" si="453"/>
        <v>0</v>
      </c>
      <c r="BG1272" s="156">
        <f t="shared" si="454"/>
        <v>0</v>
      </c>
      <c r="BH1272" s="156">
        <f t="shared" si="455"/>
        <v>0</v>
      </c>
      <c r="BI1272" s="156">
        <f t="shared" si="456"/>
        <v>0</v>
      </c>
      <c r="BJ1272" s="16" t="s">
        <v>88</v>
      </c>
      <c r="BK1272" s="156">
        <f t="shared" si="457"/>
        <v>0</v>
      </c>
      <c r="BL1272" s="16" t="s">
        <v>396</v>
      </c>
      <c r="BM1272" s="155" t="s">
        <v>13043</v>
      </c>
    </row>
    <row r="1273" spans="2:65" s="1" customFormat="1" ht="24.15" customHeight="1">
      <c r="B1273" s="142"/>
      <c r="C1273" s="179" t="s">
        <v>3973</v>
      </c>
      <c r="D1273" s="179" t="s">
        <v>454</v>
      </c>
      <c r="E1273" s="180" t="s">
        <v>12791</v>
      </c>
      <c r="F1273" s="181" t="s">
        <v>12792</v>
      </c>
      <c r="G1273" s="182" t="s">
        <v>467</v>
      </c>
      <c r="H1273" s="183">
        <v>1</v>
      </c>
      <c r="I1273" s="184"/>
      <c r="J1273" s="185">
        <f t="shared" si="448"/>
        <v>0</v>
      </c>
      <c r="K1273" s="186"/>
      <c r="L1273" s="187"/>
      <c r="M1273" s="188" t="s">
        <v>1</v>
      </c>
      <c r="N1273" s="189" t="s">
        <v>42</v>
      </c>
      <c r="P1273" s="153">
        <f t="shared" si="449"/>
        <v>0</v>
      </c>
      <c r="Q1273" s="153">
        <v>0</v>
      </c>
      <c r="R1273" s="153">
        <f t="shared" si="450"/>
        <v>0</v>
      </c>
      <c r="S1273" s="153">
        <v>0</v>
      </c>
      <c r="T1273" s="154">
        <f t="shared" si="451"/>
        <v>0</v>
      </c>
      <c r="AR1273" s="155" t="s">
        <v>481</v>
      </c>
      <c r="AT1273" s="155" t="s">
        <v>454</v>
      </c>
      <c r="AU1273" s="155" t="s">
        <v>88</v>
      </c>
      <c r="AY1273" s="16" t="s">
        <v>317</v>
      </c>
      <c r="BE1273" s="156">
        <f t="shared" si="452"/>
        <v>0</v>
      </c>
      <c r="BF1273" s="156">
        <f t="shared" si="453"/>
        <v>0</v>
      </c>
      <c r="BG1273" s="156">
        <f t="shared" si="454"/>
        <v>0</v>
      </c>
      <c r="BH1273" s="156">
        <f t="shared" si="455"/>
        <v>0</v>
      </c>
      <c r="BI1273" s="156">
        <f t="shared" si="456"/>
        <v>0</v>
      </c>
      <c r="BJ1273" s="16" t="s">
        <v>88</v>
      </c>
      <c r="BK1273" s="156">
        <f t="shared" si="457"/>
        <v>0</v>
      </c>
      <c r="BL1273" s="16" t="s">
        <v>396</v>
      </c>
      <c r="BM1273" s="155" t="s">
        <v>13044</v>
      </c>
    </row>
    <row r="1274" spans="2:65" s="1" customFormat="1" ht="16.5" customHeight="1">
      <c r="B1274" s="142"/>
      <c r="C1274" s="179" t="s">
        <v>3977</v>
      </c>
      <c r="D1274" s="179" t="s">
        <v>454</v>
      </c>
      <c r="E1274" s="180" t="s">
        <v>13045</v>
      </c>
      <c r="F1274" s="181" t="s">
        <v>12683</v>
      </c>
      <c r="G1274" s="182" t="s">
        <v>467</v>
      </c>
      <c r="H1274" s="183">
        <v>1</v>
      </c>
      <c r="I1274" s="184"/>
      <c r="J1274" s="185">
        <f t="shared" si="448"/>
        <v>0</v>
      </c>
      <c r="K1274" s="186"/>
      <c r="L1274" s="187"/>
      <c r="M1274" s="188" t="s">
        <v>1</v>
      </c>
      <c r="N1274" s="189" t="s">
        <v>42</v>
      </c>
      <c r="P1274" s="153">
        <f t="shared" si="449"/>
        <v>0</v>
      </c>
      <c r="Q1274" s="153">
        <v>0</v>
      </c>
      <c r="R1274" s="153">
        <f t="shared" si="450"/>
        <v>0</v>
      </c>
      <c r="S1274" s="153">
        <v>0</v>
      </c>
      <c r="T1274" s="154">
        <f t="shared" si="451"/>
        <v>0</v>
      </c>
      <c r="AR1274" s="155" t="s">
        <v>481</v>
      </c>
      <c r="AT1274" s="155" t="s">
        <v>454</v>
      </c>
      <c r="AU1274" s="155" t="s">
        <v>88</v>
      </c>
      <c r="AY1274" s="16" t="s">
        <v>317</v>
      </c>
      <c r="BE1274" s="156">
        <f t="shared" si="452"/>
        <v>0</v>
      </c>
      <c r="BF1274" s="156">
        <f t="shared" si="453"/>
        <v>0</v>
      </c>
      <c r="BG1274" s="156">
        <f t="shared" si="454"/>
        <v>0</v>
      </c>
      <c r="BH1274" s="156">
        <f t="shared" si="455"/>
        <v>0</v>
      </c>
      <c r="BI1274" s="156">
        <f t="shared" si="456"/>
        <v>0</v>
      </c>
      <c r="BJ1274" s="16" t="s">
        <v>88</v>
      </c>
      <c r="BK1274" s="156">
        <f t="shared" si="457"/>
        <v>0</v>
      </c>
      <c r="BL1274" s="16" t="s">
        <v>396</v>
      </c>
      <c r="BM1274" s="155" t="s">
        <v>13046</v>
      </c>
    </row>
    <row r="1275" spans="2:65" s="1" customFormat="1" ht="21.75" customHeight="1">
      <c r="B1275" s="142"/>
      <c r="C1275" s="179" t="s">
        <v>3981</v>
      </c>
      <c r="D1275" s="179" t="s">
        <v>454</v>
      </c>
      <c r="E1275" s="180" t="s">
        <v>12685</v>
      </c>
      <c r="F1275" s="181" t="s">
        <v>12686</v>
      </c>
      <c r="G1275" s="182" t="s">
        <v>10668</v>
      </c>
      <c r="H1275" s="183">
        <v>33</v>
      </c>
      <c r="I1275" s="184"/>
      <c r="J1275" s="185">
        <f t="shared" si="448"/>
        <v>0</v>
      </c>
      <c r="K1275" s="186"/>
      <c r="L1275" s="187"/>
      <c r="M1275" s="188" t="s">
        <v>1</v>
      </c>
      <c r="N1275" s="189" t="s">
        <v>42</v>
      </c>
      <c r="P1275" s="153">
        <f t="shared" si="449"/>
        <v>0</v>
      </c>
      <c r="Q1275" s="153">
        <v>0</v>
      </c>
      <c r="R1275" s="153">
        <f t="shared" si="450"/>
        <v>0</v>
      </c>
      <c r="S1275" s="153">
        <v>0</v>
      </c>
      <c r="T1275" s="154">
        <f t="shared" si="451"/>
        <v>0</v>
      </c>
      <c r="AR1275" s="155" t="s">
        <v>481</v>
      </c>
      <c r="AT1275" s="155" t="s">
        <v>454</v>
      </c>
      <c r="AU1275" s="155" t="s">
        <v>88</v>
      </c>
      <c r="AY1275" s="16" t="s">
        <v>317</v>
      </c>
      <c r="BE1275" s="156">
        <f t="shared" si="452"/>
        <v>0</v>
      </c>
      <c r="BF1275" s="156">
        <f t="shared" si="453"/>
        <v>0</v>
      </c>
      <c r="BG1275" s="156">
        <f t="shared" si="454"/>
        <v>0</v>
      </c>
      <c r="BH1275" s="156">
        <f t="shared" si="455"/>
        <v>0</v>
      </c>
      <c r="BI1275" s="156">
        <f t="shared" si="456"/>
        <v>0</v>
      </c>
      <c r="BJ1275" s="16" t="s">
        <v>88</v>
      </c>
      <c r="BK1275" s="156">
        <f t="shared" si="457"/>
        <v>0</v>
      </c>
      <c r="BL1275" s="16" t="s">
        <v>396</v>
      </c>
      <c r="BM1275" s="155" t="s">
        <v>13047</v>
      </c>
    </row>
    <row r="1276" spans="2:65" s="1" customFormat="1" ht="21.75" customHeight="1">
      <c r="B1276" s="142"/>
      <c r="C1276" s="179" t="s">
        <v>3985</v>
      </c>
      <c r="D1276" s="179" t="s">
        <v>454</v>
      </c>
      <c r="E1276" s="180" t="s">
        <v>12688</v>
      </c>
      <c r="F1276" s="181" t="s">
        <v>12689</v>
      </c>
      <c r="G1276" s="182" t="s">
        <v>10668</v>
      </c>
      <c r="H1276" s="183">
        <v>33</v>
      </c>
      <c r="I1276" s="184"/>
      <c r="J1276" s="185">
        <f t="shared" si="448"/>
        <v>0</v>
      </c>
      <c r="K1276" s="186"/>
      <c r="L1276" s="187"/>
      <c r="M1276" s="188" t="s">
        <v>1</v>
      </c>
      <c r="N1276" s="189" t="s">
        <v>42</v>
      </c>
      <c r="P1276" s="153">
        <f t="shared" si="449"/>
        <v>0</v>
      </c>
      <c r="Q1276" s="153">
        <v>0</v>
      </c>
      <c r="R1276" s="153">
        <f t="shared" si="450"/>
        <v>0</v>
      </c>
      <c r="S1276" s="153">
        <v>0</v>
      </c>
      <c r="T1276" s="154">
        <f t="shared" si="451"/>
        <v>0</v>
      </c>
      <c r="AR1276" s="155" t="s">
        <v>481</v>
      </c>
      <c r="AT1276" s="155" t="s">
        <v>454</v>
      </c>
      <c r="AU1276" s="155" t="s">
        <v>88</v>
      </c>
      <c r="AY1276" s="16" t="s">
        <v>317</v>
      </c>
      <c r="BE1276" s="156">
        <f t="shared" si="452"/>
        <v>0</v>
      </c>
      <c r="BF1276" s="156">
        <f t="shared" si="453"/>
        <v>0</v>
      </c>
      <c r="BG1276" s="156">
        <f t="shared" si="454"/>
        <v>0</v>
      </c>
      <c r="BH1276" s="156">
        <f t="shared" si="455"/>
        <v>0</v>
      </c>
      <c r="BI1276" s="156">
        <f t="shared" si="456"/>
        <v>0</v>
      </c>
      <c r="BJ1276" s="16" t="s">
        <v>88</v>
      </c>
      <c r="BK1276" s="156">
        <f t="shared" si="457"/>
        <v>0</v>
      </c>
      <c r="BL1276" s="16" t="s">
        <v>396</v>
      </c>
      <c r="BM1276" s="155" t="s">
        <v>13048</v>
      </c>
    </row>
    <row r="1277" spans="2:65" s="1" customFormat="1" ht="16.5" customHeight="1">
      <c r="B1277" s="142"/>
      <c r="C1277" s="143" t="s">
        <v>3989</v>
      </c>
      <c r="D1277" s="143" t="s">
        <v>319</v>
      </c>
      <c r="E1277" s="144" t="s">
        <v>12691</v>
      </c>
      <c r="F1277" s="145" t="s">
        <v>12692</v>
      </c>
      <c r="G1277" s="146" t="s">
        <v>10668</v>
      </c>
      <c r="H1277" s="147">
        <v>33</v>
      </c>
      <c r="I1277" s="148"/>
      <c r="J1277" s="149">
        <f t="shared" si="448"/>
        <v>0</v>
      </c>
      <c r="K1277" s="150"/>
      <c r="L1277" s="31"/>
      <c r="M1277" s="151" t="s">
        <v>1</v>
      </c>
      <c r="N1277" s="152" t="s">
        <v>42</v>
      </c>
      <c r="P1277" s="153">
        <f t="shared" si="449"/>
        <v>0</v>
      </c>
      <c r="Q1277" s="153">
        <v>0</v>
      </c>
      <c r="R1277" s="153">
        <f t="shared" si="450"/>
        <v>0</v>
      </c>
      <c r="S1277" s="153">
        <v>0</v>
      </c>
      <c r="T1277" s="154">
        <f t="shared" si="451"/>
        <v>0</v>
      </c>
      <c r="AR1277" s="155" t="s">
        <v>396</v>
      </c>
      <c r="AT1277" s="155" t="s">
        <v>319</v>
      </c>
      <c r="AU1277" s="155" t="s">
        <v>88</v>
      </c>
      <c r="AY1277" s="16" t="s">
        <v>317</v>
      </c>
      <c r="BE1277" s="156">
        <f t="shared" si="452"/>
        <v>0</v>
      </c>
      <c r="BF1277" s="156">
        <f t="shared" si="453"/>
        <v>0</v>
      </c>
      <c r="BG1277" s="156">
        <f t="shared" si="454"/>
        <v>0</v>
      </c>
      <c r="BH1277" s="156">
        <f t="shared" si="455"/>
        <v>0</v>
      </c>
      <c r="BI1277" s="156">
        <f t="shared" si="456"/>
        <v>0</v>
      </c>
      <c r="BJ1277" s="16" t="s">
        <v>88</v>
      </c>
      <c r="BK1277" s="156">
        <f t="shared" si="457"/>
        <v>0</v>
      </c>
      <c r="BL1277" s="16" t="s">
        <v>396</v>
      </c>
      <c r="BM1277" s="155" t="s">
        <v>13049</v>
      </c>
    </row>
    <row r="1278" spans="2:65" s="1" customFormat="1" ht="16.5" customHeight="1">
      <c r="B1278" s="142"/>
      <c r="C1278" s="143" t="s">
        <v>3993</v>
      </c>
      <c r="D1278" s="143" t="s">
        <v>319</v>
      </c>
      <c r="E1278" s="144" t="s">
        <v>12694</v>
      </c>
      <c r="F1278" s="145" t="s">
        <v>12695</v>
      </c>
      <c r="G1278" s="146" t="s">
        <v>10668</v>
      </c>
      <c r="H1278" s="147">
        <v>33</v>
      </c>
      <c r="I1278" s="148"/>
      <c r="J1278" s="149">
        <f t="shared" si="448"/>
        <v>0</v>
      </c>
      <c r="K1278" s="150"/>
      <c r="L1278" s="31"/>
      <c r="M1278" s="151" t="s">
        <v>1</v>
      </c>
      <c r="N1278" s="152" t="s">
        <v>42</v>
      </c>
      <c r="P1278" s="153">
        <f t="shared" si="449"/>
        <v>0</v>
      </c>
      <c r="Q1278" s="153">
        <v>0</v>
      </c>
      <c r="R1278" s="153">
        <f t="shared" si="450"/>
        <v>0</v>
      </c>
      <c r="S1278" s="153">
        <v>0</v>
      </c>
      <c r="T1278" s="154">
        <f t="shared" si="451"/>
        <v>0</v>
      </c>
      <c r="AR1278" s="155" t="s">
        <v>396</v>
      </c>
      <c r="AT1278" s="155" t="s">
        <v>319</v>
      </c>
      <c r="AU1278" s="155" t="s">
        <v>88</v>
      </c>
      <c r="AY1278" s="16" t="s">
        <v>317</v>
      </c>
      <c r="BE1278" s="156">
        <f t="shared" si="452"/>
        <v>0</v>
      </c>
      <c r="BF1278" s="156">
        <f t="shared" si="453"/>
        <v>0</v>
      </c>
      <c r="BG1278" s="156">
        <f t="shared" si="454"/>
        <v>0</v>
      </c>
      <c r="BH1278" s="156">
        <f t="shared" si="455"/>
        <v>0</v>
      </c>
      <c r="BI1278" s="156">
        <f t="shared" si="456"/>
        <v>0</v>
      </c>
      <c r="BJ1278" s="16" t="s">
        <v>88</v>
      </c>
      <c r="BK1278" s="156">
        <f t="shared" si="457"/>
        <v>0</v>
      </c>
      <c r="BL1278" s="16" t="s">
        <v>396</v>
      </c>
      <c r="BM1278" s="155" t="s">
        <v>13050</v>
      </c>
    </row>
    <row r="1279" spans="2:65" s="1" customFormat="1" ht="16.5" customHeight="1">
      <c r="B1279" s="142"/>
      <c r="C1279" s="179" t="s">
        <v>3997</v>
      </c>
      <c r="D1279" s="179" t="s">
        <v>454</v>
      </c>
      <c r="E1279" s="180" t="s">
        <v>12697</v>
      </c>
      <c r="F1279" s="181" t="s">
        <v>12698</v>
      </c>
      <c r="G1279" s="182" t="s">
        <v>10668</v>
      </c>
      <c r="H1279" s="183">
        <v>50</v>
      </c>
      <c r="I1279" s="184"/>
      <c r="J1279" s="185">
        <f t="shared" si="448"/>
        <v>0</v>
      </c>
      <c r="K1279" s="186"/>
      <c r="L1279" s="187"/>
      <c r="M1279" s="188" t="s">
        <v>1</v>
      </c>
      <c r="N1279" s="189" t="s">
        <v>42</v>
      </c>
      <c r="P1279" s="153">
        <f t="shared" si="449"/>
        <v>0</v>
      </c>
      <c r="Q1279" s="153">
        <v>0</v>
      </c>
      <c r="R1279" s="153">
        <f t="shared" si="450"/>
        <v>0</v>
      </c>
      <c r="S1279" s="153">
        <v>0</v>
      </c>
      <c r="T1279" s="154">
        <f t="shared" si="451"/>
        <v>0</v>
      </c>
      <c r="AR1279" s="155" t="s">
        <v>481</v>
      </c>
      <c r="AT1279" s="155" t="s">
        <v>454</v>
      </c>
      <c r="AU1279" s="155" t="s">
        <v>88</v>
      </c>
      <c r="AY1279" s="16" t="s">
        <v>317</v>
      </c>
      <c r="BE1279" s="156">
        <f t="shared" si="452"/>
        <v>0</v>
      </c>
      <c r="BF1279" s="156">
        <f t="shared" si="453"/>
        <v>0</v>
      </c>
      <c r="BG1279" s="156">
        <f t="shared" si="454"/>
        <v>0</v>
      </c>
      <c r="BH1279" s="156">
        <f t="shared" si="455"/>
        <v>0</v>
      </c>
      <c r="BI1279" s="156">
        <f t="shared" si="456"/>
        <v>0</v>
      </c>
      <c r="BJ1279" s="16" t="s">
        <v>88</v>
      </c>
      <c r="BK1279" s="156">
        <f t="shared" si="457"/>
        <v>0</v>
      </c>
      <c r="BL1279" s="16" t="s">
        <v>396</v>
      </c>
      <c r="BM1279" s="155" t="s">
        <v>13051</v>
      </c>
    </row>
    <row r="1280" spans="2:65" s="1" customFormat="1" ht="16.5" customHeight="1">
      <c r="B1280" s="142"/>
      <c r="C1280" s="179" t="s">
        <v>4001</v>
      </c>
      <c r="D1280" s="179" t="s">
        <v>454</v>
      </c>
      <c r="E1280" s="180" t="s">
        <v>13052</v>
      </c>
      <c r="F1280" s="181" t="s">
        <v>13053</v>
      </c>
      <c r="G1280" s="182" t="s">
        <v>1107</v>
      </c>
      <c r="H1280" s="183">
        <v>2</v>
      </c>
      <c r="I1280" s="184"/>
      <c r="J1280" s="185">
        <f t="shared" si="448"/>
        <v>0</v>
      </c>
      <c r="K1280" s="186"/>
      <c r="L1280" s="187"/>
      <c r="M1280" s="188" t="s">
        <v>1</v>
      </c>
      <c r="N1280" s="189" t="s">
        <v>42</v>
      </c>
      <c r="P1280" s="153">
        <f t="shared" si="449"/>
        <v>0</v>
      </c>
      <c r="Q1280" s="153">
        <v>0</v>
      </c>
      <c r="R1280" s="153">
        <f t="shared" si="450"/>
        <v>0</v>
      </c>
      <c r="S1280" s="153">
        <v>0</v>
      </c>
      <c r="T1280" s="154">
        <f t="shared" si="451"/>
        <v>0</v>
      </c>
      <c r="AR1280" s="155" t="s">
        <v>481</v>
      </c>
      <c r="AT1280" s="155" t="s">
        <v>454</v>
      </c>
      <c r="AU1280" s="155" t="s">
        <v>88</v>
      </c>
      <c r="AY1280" s="16" t="s">
        <v>317</v>
      </c>
      <c r="BE1280" s="156">
        <f t="shared" si="452"/>
        <v>0</v>
      </c>
      <c r="BF1280" s="156">
        <f t="shared" si="453"/>
        <v>0</v>
      </c>
      <c r="BG1280" s="156">
        <f t="shared" si="454"/>
        <v>0</v>
      </c>
      <c r="BH1280" s="156">
        <f t="shared" si="455"/>
        <v>0</v>
      </c>
      <c r="BI1280" s="156">
        <f t="shared" si="456"/>
        <v>0</v>
      </c>
      <c r="BJ1280" s="16" t="s">
        <v>88</v>
      </c>
      <c r="BK1280" s="156">
        <f t="shared" si="457"/>
        <v>0</v>
      </c>
      <c r="BL1280" s="16" t="s">
        <v>396</v>
      </c>
      <c r="BM1280" s="155" t="s">
        <v>13054</v>
      </c>
    </row>
    <row r="1281" spans="2:65" s="1" customFormat="1" ht="16.5" customHeight="1">
      <c r="B1281" s="142"/>
      <c r="C1281" s="143" t="s">
        <v>4005</v>
      </c>
      <c r="D1281" s="143" t="s">
        <v>319</v>
      </c>
      <c r="E1281" s="144" t="s">
        <v>13055</v>
      </c>
      <c r="F1281" s="145" t="s">
        <v>13056</v>
      </c>
      <c r="G1281" s="146" t="s">
        <v>7005</v>
      </c>
      <c r="H1281" s="147">
        <v>1</v>
      </c>
      <c r="I1281" s="148"/>
      <c r="J1281" s="149">
        <f t="shared" si="448"/>
        <v>0</v>
      </c>
      <c r="K1281" s="150"/>
      <c r="L1281" s="31"/>
      <c r="M1281" s="151" t="s">
        <v>1</v>
      </c>
      <c r="N1281" s="152" t="s">
        <v>42</v>
      </c>
      <c r="P1281" s="153">
        <f t="shared" si="449"/>
        <v>0</v>
      </c>
      <c r="Q1281" s="153">
        <v>0</v>
      </c>
      <c r="R1281" s="153">
        <f t="shared" si="450"/>
        <v>0</v>
      </c>
      <c r="S1281" s="153">
        <v>0</v>
      </c>
      <c r="T1281" s="154">
        <f t="shared" si="451"/>
        <v>0</v>
      </c>
      <c r="AR1281" s="155" t="s">
        <v>396</v>
      </c>
      <c r="AT1281" s="155" t="s">
        <v>319</v>
      </c>
      <c r="AU1281" s="155" t="s">
        <v>88</v>
      </c>
      <c r="AY1281" s="16" t="s">
        <v>317</v>
      </c>
      <c r="BE1281" s="156">
        <f t="shared" si="452"/>
        <v>0</v>
      </c>
      <c r="BF1281" s="156">
        <f t="shared" si="453"/>
        <v>0</v>
      </c>
      <c r="BG1281" s="156">
        <f t="shared" si="454"/>
        <v>0</v>
      </c>
      <c r="BH1281" s="156">
        <f t="shared" si="455"/>
        <v>0</v>
      </c>
      <c r="BI1281" s="156">
        <f t="shared" si="456"/>
        <v>0</v>
      </c>
      <c r="BJ1281" s="16" t="s">
        <v>88</v>
      </c>
      <c r="BK1281" s="156">
        <f t="shared" si="457"/>
        <v>0</v>
      </c>
      <c r="BL1281" s="16" t="s">
        <v>396</v>
      </c>
      <c r="BM1281" s="155" t="s">
        <v>13057</v>
      </c>
    </row>
    <row r="1282" spans="2:65" s="11" customFormat="1" ht="22.75" customHeight="1">
      <c r="B1282" s="130"/>
      <c r="D1282" s="131" t="s">
        <v>75</v>
      </c>
      <c r="E1282" s="140" t="s">
        <v>4962</v>
      </c>
      <c r="F1282" s="140" t="s">
        <v>4963</v>
      </c>
      <c r="I1282" s="133"/>
      <c r="J1282" s="141">
        <f>BK1282</f>
        <v>0</v>
      </c>
      <c r="L1282" s="130"/>
      <c r="M1282" s="135"/>
      <c r="P1282" s="136">
        <f>SUM(P1283:P1284)</f>
        <v>0</v>
      </c>
      <c r="R1282" s="136">
        <f>SUM(R1283:R1284)</f>
        <v>0</v>
      </c>
      <c r="T1282" s="137">
        <f>SUM(T1283:T1284)</f>
        <v>0</v>
      </c>
      <c r="AR1282" s="131" t="s">
        <v>88</v>
      </c>
      <c r="AT1282" s="138" t="s">
        <v>75</v>
      </c>
      <c r="AU1282" s="138" t="s">
        <v>83</v>
      </c>
      <c r="AY1282" s="131" t="s">
        <v>317</v>
      </c>
      <c r="BK1282" s="139">
        <f>SUM(BK1283:BK1284)</f>
        <v>0</v>
      </c>
    </row>
    <row r="1283" spans="2:65" s="1" customFormat="1" ht="24.15" customHeight="1">
      <c r="B1283" s="142"/>
      <c r="C1283" s="143" t="s">
        <v>505</v>
      </c>
      <c r="D1283" s="143" t="s">
        <v>319</v>
      </c>
      <c r="E1283" s="144" t="s">
        <v>13058</v>
      </c>
      <c r="F1283" s="145" t="s">
        <v>13059</v>
      </c>
      <c r="G1283" s="146" t="s">
        <v>1107</v>
      </c>
      <c r="H1283" s="147">
        <v>9020</v>
      </c>
      <c r="I1283" s="148"/>
      <c r="J1283" s="149">
        <f>ROUND(I1283*H1283,2)</f>
        <v>0</v>
      </c>
      <c r="K1283" s="150"/>
      <c r="L1283" s="31"/>
      <c r="M1283" s="151" t="s">
        <v>1</v>
      </c>
      <c r="N1283" s="152" t="s">
        <v>42</v>
      </c>
      <c r="P1283" s="153">
        <f>O1283*H1283</f>
        <v>0</v>
      </c>
      <c r="Q1283" s="153">
        <v>0</v>
      </c>
      <c r="R1283" s="153">
        <f>Q1283*H1283</f>
        <v>0</v>
      </c>
      <c r="S1283" s="153">
        <v>0</v>
      </c>
      <c r="T1283" s="154">
        <f>S1283*H1283</f>
        <v>0</v>
      </c>
      <c r="AR1283" s="155" t="s">
        <v>396</v>
      </c>
      <c r="AT1283" s="155" t="s">
        <v>319</v>
      </c>
      <c r="AU1283" s="155" t="s">
        <v>88</v>
      </c>
      <c r="AY1283" s="16" t="s">
        <v>317</v>
      </c>
      <c r="BE1283" s="156">
        <f>IF(N1283="základná",J1283,0)</f>
        <v>0</v>
      </c>
      <c r="BF1283" s="156">
        <f>IF(N1283="znížená",J1283,0)</f>
        <v>0</v>
      </c>
      <c r="BG1283" s="156">
        <f>IF(N1283="zákl. prenesená",J1283,0)</f>
        <v>0</v>
      </c>
      <c r="BH1283" s="156">
        <f>IF(N1283="zníž. prenesená",J1283,0)</f>
        <v>0</v>
      </c>
      <c r="BI1283" s="156">
        <f>IF(N1283="nulová",J1283,0)</f>
        <v>0</v>
      </c>
      <c r="BJ1283" s="16" t="s">
        <v>88</v>
      </c>
      <c r="BK1283" s="156">
        <f>ROUND(I1283*H1283,2)</f>
        <v>0</v>
      </c>
      <c r="BL1283" s="16" t="s">
        <v>396</v>
      </c>
      <c r="BM1283" s="155" t="s">
        <v>13060</v>
      </c>
    </row>
    <row r="1284" spans="2:65" s="1" customFormat="1" ht="21.75" customHeight="1">
      <c r="B1284" s="142"/>
      <c r="C1284" s="179" t="s">
        <v>4012</v>
      </c>
      <c r="D1284" s="179" t="s">
        <v>454</v>
      </c>
      <c r="E1284" s="180" t="s">
        <v>13061</v>
      </c>
      <c r="F1284" s="181" t="s">
        <v>13062</v>
      </c>
      <c r="G1284" s="182" t="s">
        <v>1107</v>
      </c>
      <c r="H1284" s="183">
        <v>9020</v>
      </c>
      <c r="I1284" s="184"/>
      <c r="J1284" s="185">
        <f>ROUND(I1284*H1284,2)</f>
        <v>0</v>
      </c>
      <c r="K1284" s="186"/>
      <c r="L1284" s="187"/>
      <c r="M1284" s="188" t="s">
        <v>1</v>
      </c>
      <c r="N1284" s="189" t="s">
        <v>42</v>
      </c>
      <c r="P1284" s="153">
        <f>O1284*H1284</f>
        <v>0</v>
      </c>
      <c r="Q1284" s="153">
        <v>0</v>
      </c>
      <c r="R1284" s="153">
        <f>Q1284*H1284</f>
        <v>0</v>
      </c>
      <c r="S1284" s="153">
        <v>0</v>
      </c>
      <c r="T1284" s="154">
        <f>S1284*H1284</f>
        <v>0</v>
      </c>
      <c r="AR1284" s="155" t="s">
        <v>481</v>
      </c>
      <c r="AT1284" s="155" t="s">
        <v>454</v>
      </c>
      <c r="AU1284" s="155" t="s">
        <v>88</v>
      </c>
      <c r="AY1284" s="16" t="s">
        <v>317</v>
      </c>
      <c r="BE1284" s="156">
        <f>IF(N1284="základná",J1284,0)</f>
        <v>0</v>
      </c>
      <c r="BF1284" s="156">
        <f>IF(N1284="znížená",J1284,0)</f>
        <v>0</v>
      </c>
      <c r="BG1284" s="156">
        <f>IF(N1284="zákl. prenesená",J1284,0)</f>
        <v>0</v>
      </c>
      <c r="BH1284" s="156">
        <f>IF(N1284="zníž. prenesená",J1284,0)</f>
        <v>0</v>
      </c>
      <c r="BI1284" s="156">
        <f>IF(N1284="nulová",J1284,0)</f>
        <v>0</v>
      </c>
      <c r="BJ1284" s="16" t="s">
        <v>88</v>
      </c>
      <c r="BK1284" s="156">
        <f>ROUND(I1284*H1284,2)</f>
        <v>0</v>
      </c>
      <c r="BL1284" s="16" t="s">
        <v>396</v>
      </c>
      <c r="BM1284" s="155" t="s">
        <v>13063</v>
      </c>
    </row>
    <row r="1285" spans="2:65" s="11" customFormat="1" ht="25.9" customHeight="1">
      <c r="B1285" s="130"/>
      <c r="D1285" s="131" t="s">
        <v>75</v>
      </c>
      <c r="E1285" s="132" t="s">
        <v>858</v>
      </c>
      <c r="F1285" s="132" t="s">
        <v>7715</v>
      </c>
      <c r="I1285" s="133"/>
      <c r="J1285" s="134">
        <f>BK1285</f>
        <v>0</v>
      </c>
      <c r="L1285" s="130"/>
      <c r="M1285" s="135"/>
      <c r="P1285" s="136">
        <f>SUM(P1286:P1298)</f>
        <v>0</v>
      </c>
      <c r="R1285" s="136">
        <f>SUM(R1286:R1298)</f>
        <v>0</v>
      </c>
      <c r="T1285" s="137">
        <f>SUM(T1286:T1298)</f>
        <v>0</v>
      </c>
      <c r="AR1285" s="131" t="s">
        <v>323</v>
      </c>
      <c r="AT1285" s="138" t="s">
        <v>75</v>
      </c>
      <c r="AU1285" s="138" t="s">
        <v>76</v>
      </c>
      <c r="AY1285" s="131" t="s">
        <v>317</v>
      </c>
      <c r="BK1285" s="139">
        <f>SUM(BK1286:BK1298)</f>
        <v>0</v>
      </c>
    </row>
    <row r="1286" spans="2:65" s="1" customFormat="1" ht="16.5" customHeight="1">
      <c r="B1286" s="142"/>
      <c r="C1286" s="143" t="s">
        <v>4016</v>
      </c>
      <c r="D1286" s="143" t="s">
        <v>319</v>
      </c>
      <c r="E1286" s="144" t="s">
        <v>13064</v>
      </c>
      <c r="F1286" s="145" t="s">
        <v>1</v>
      </c>
      <c r="G1286" s="146" t="s">
        <v>1</v>
      </c>
      <c r="H1286" s="147">
        <v>0</v>
      </c>
      <c r="I1286" s="148"/>
      <c r="J1286" s="149">
        <f t="shared" ref="J1286:J1298" si="458">ROUND(I1286*H1286,2)</f>
        <v>0</v>
      </c>
      <c r="K1286" s="150"/>
      <c r="L1286" s="31"/>
      <c r="M1286" s="151" t="s">
        <v>1</v>
      </c>
      <c r="N1286" s="152" t="s">
        <v>42</v>
      </c>
      <c r="P1286" s="153">
        <f t="shared" ref="P1286:P1298" si="459">O1286*H1286</f>
        <v>0</v>
      </c>
      <c r="Q1286" s="153">
        <v>0</v>
      </c>
      <c r="R1286" s="153">
        <f t="shared" ref="R1286:R1298" si="460">Q1286*H1286</f>
        <v>0</v>
      </c>
      <c r="S1286" s="153">
        <v>0</v>
      </c>
      <c r="T1286" s="154">
        <f t="shared" ref="T1286:T1298" si="461">S1286*H1286</f>
        <v>0</v>
      </c>
      <c r="AR1286" s="155" t="s">
        <v>10589</v>
      </c>
      <c r="AT1286" s="155" t="s">
        <v>319</v>
      </c>
      <c r="AU1286" s="155" t="s">
        <v>83</v>
      </c>
      <c r="AY1286" s="16" t="s">
        <v>317</v>
      </c>
      <c r="BE1286" s="156">
        <f t="shared" ref="BE1286:BE1298" si="462">IF(N1286="základná",J1286,0)</f>
        <v>0</v>
      </c>
      <c r="BF1286" s="156">
        <f t="shared" ref="BF1286:BF1298" si="463">IF(N1286="znížená",J1286,0)</f>
        <v>0</v>
      </c>
      <c r="BG1286" s="156">
        <f t="shared" ref="BG1286:BG1298" si="464">IF(N1286="zákl. prenesená",J1286,0)</f>
        <v>0</v>
      </c>
      <c r="BH1286" s="156">
        <f t="shared" ref="BH1286:BH1298" si="465">IF(N1286="zníž. prenesená",J1286,0)</f>
        <v>0</v>
      </c>
      <c r="BI1286" s="156">
        <f t="shared" ref="BI1286:BI1298" si="466">IF(N1286="nulová",J1286,0)</f>
        <v>0</v>
      </c>
      <c r="BJ1286" s="16" t="s">
        <v>88</v>
      </c>
      <c r="BK1286" s="156">
        <f t="shared" ref="BK1286:BK1298" si="467">ROUND(I1286*H1286,2)</f>
        <v>0</v>
      </c>
      <c r="BL1286" s="16" t="s">
        <v>10589</v>
      </c>
      <c r="BM1286" s="155" t="s">
        <v>13065</v>
      </c>
    </row>
    <row r="1287" spans="2:65" s="1" customFormat="1" ht="16.5" customHeight="1">
      <c r="B1287" s="142"/>
      <c r="C1287" s="143" t="s">
        <v>4020</v>
      </c>
      <c r="D1287" s="143" t="s">
        <v>319</v>
      </c>
      <c r="E1287" s="144" t="s">
        <v>10588</v>
      </c>
      <c r="F1287" s="145" t="s">
        <v>1</v>
      </c>
      <c r="G1287" s="146" t="s">
        <v>1</v>
      </c>
      <c r="H1287" s="147">
        <v>0</v>
      </c>
      <c r="I1287" s="148"/>
      <c r="J1287" s="149">
        <f t="shared" si="458"/>
        <v>0</v>
      </c>
      <c r="K1287" s="150"/>
      <c r="L1287" s="31"/>
      <c r="M1287" s="151" t="s">
        <v>1</v>
      </c>
      <c r="N1287" s="152" t="s">
        <v>42</v>
      </c>
      <c r="P1287" s="153">
        <f t="shared" si="459"/>
        <v>0</v>
      </c>
      <c r="Q1287" s="153">
        <v>0</v>
      </c>
      <c r="R1287" s="153">
        <f t="shared" si="460"/>
        <v>0</v>
      </c>
      <c r="S1287" s="153">
        <v>0</v>
      </c>
      <c r="T1287" s="154">
        <f t="shared" si="461"/>
        <v>0</v>
      </c>
      <c r="AR1287" s="155" t="s">
        <v>10589</v>
      </c>
      <c r="AT1287" s="155" t="s">
        <v>319</v>
      </c>
      <c r="AU1287" s="155" t="s">
        <v>83</v>
      </c>
      <c r="AY1287" s="16" t="s">
        <v>317</v>
      </c>
      <c r="BE1287" s="156">
        <f t="shared" si="462"/>
        <v>0</v>
      </c>
      <c r="BF1287" s="156">
        <f t="shared" si="463"/>
        <v>0</v>
      </c>
      <c r="BG1287" s="156">
        <f t="shared" si="464"/>
        <v>0</v>
      </c>
      <c r="BH1287" s="156">
        <f t="shared" si="465"/>
        <v>0</v>
      </c>
      <c r="BI1287" s="156">
        <f t="shared" si="466"/>
        <v>0</v>
      </c>
      <c r="BJ1287" s="16" t="s">
        <v>88</v>
      </c>
      <c r="BK1287" s="156">
        <f t="shared" si="467"/>
        <v>0</v>
      </c>
      <c r="BL1287" s="16" t="s">
        <v>10589</v>
      </c>
      <c r="BM1287" s="155" t="s">
        <v>13066</v>
      </c>
    </row>
    <row r="1288" spans="2:65" s="1" customFormat="1" ht="16.5" customHeight="1">
      <c r="B1288" s="142"/>
      <c r="C1288" s="143" t="s">
        <v>4024</v>
      </c>
      <c r="D1288" s="143" t="s">
        <v>319</v>
      </c>
      <c r="E1288" s="144" t="s">
        <v>13067</v>
      </c>
      <c r="F1288" s="145" t="s">
        <v>1</v>
      </c>
      <c r="G1288" s="146" t="s">
        <v>1</v>
      </c>
      <c r="H1288" s="147">
        <v>0</v>
      </c>
      <c r="I1288" s="148"/>
      <c r="J1288" s="149">
        <f t="shared" si="458"/>
        <v>0</v>
      </c>
      <c r="K1288" s="150"/>
      <c r="L1288" s="31"/>
      <c r="M1288" s="151" t="s">
        <v>1</v>
      </c>
      <c r="N1288" s="152" t="s">
        <v>42</v>
      </c>
      <c r="P1288" s="153">
        <f t="shared" si="459"/>
        <v>0</v>
      </c>
      <c r="Q1288" s="153">
        <v>0</v>
      </c>
      <c r="R1288" s="153">
        <f t="shared" si="460"/>
        <v>0</v>
      </c>
      <c r="S1288" s="153">
        <v>0</v>
      </c>
      <c r="T1288" s="154">
        <f t="shared" si="461"/>
        <v>0</v>
      </c>
      <c r="AR1288" s="155" t="s">
        <v>10589</v>
      </c>
      <c r="AT1288" s="155" t="s">
        <v>319</v>
      </c>
      <c r="AU1288" s="155" t="s">
        <v>83</v>
      </c>
      <c r="AY1288" s="16" t="s">
        <v>317</v>
      </c>
      <c r="BE1288" s="156">
        <f t="shared" si="462"/>
        <v>0</v>
      </c>
      <c r="BF1288" s="156">
        <f t="shared" si="463"/>
        <v>0</v>
      </c>
      <c r="BG1288" s="156">
        <f t="shared" si="464"/>
        <v>0</v>
      </c>
      <c r="BH1288" s="156">
        <f t="shared" si="465"/>
        <v>0</v>
      </c>
      <c r="BI1288" s="156">
        <f t="shared" si="466"/>
        <v>0</v>
      </c>
      <c r="BJ1288" s="16" t="s">
        <v>88</v>
      </c>
      <c r="BK1288" s="156">
        <f t="shared" si="467"/>
        <v>0</v>
      </c>
      <c r="BL1288" s="16" t="s">
        <v>10589</v>
      </c>
      <c r="BM1288" s="155" t="s">
        <v>13068</v>
      </c>
    </row>
    <row r="1289" spans="2:65" s="1" customFormat="1" ht="37.75" customHeight="1">
      <c r="B1289" s="142"/>
      <c r="C1289" s="143" t="s">
        <v>4028</v>
      </c>
      <c r="D1289" s="143" t="s">
        <v>319</v>
      </c>
      <c r="E1289" s="144" t="s">
        <v>13069</v>
      </c>
      <c r="F1289" s="145" t="s">
        <v>13070</v>
      </c>
      <c r="G1289" s="146" t="s">
        <v>7005</v>
      </c>
      <c r="H1289" s="147">
        <v>1</v>
      </c>
      <c r="I1289" s="148"/>
      <c r="J1289" s="149">
        <f t="shared" si="458"/>
        <v>0</v>
      </c>
      <c r="K1289" s="150"/>
      <c r="L1289" s="31"/>
      <c r="M1289" s="151" t="s">
        <v>1</v>
      </c>
      <c r="N1289" s="152" t="s">
        <v>42</v>
      </c>
      <c r="P1289" s="153">
        <f t="shared" si="459"/>
        <v>0</v>
      </c>
      <c r="Q1289" s="153">
        <v>0</v>
      </c>
      <c r="R1289" s="153">
        <f t="shared" si="460"/>
        <v>0</v>
      </c>
      <c r="S1289" s="153">
        <v>0</v>
      </c>
      <c r="T1289" s="154">
        <f t="shared" si="461"/>
        <v>0</v>
      </c>
      <c r="AR1289" s="155" t="s">
        <v>10589</v>
      </c>
      <c r="AT1289" s="155" t="s">
        <v>319</v>
      </c>
      <c r="AU1289" s="155" t="s">
        <v>83</v>
      </c>
      <c r="AY1289" s="16" t="s">
        <v>317</v>
      </c>
      <c r="BE1289" s="156">
        <f t="shared" si="462"/>
        <v>0</v>
      </c>
      <c r="BF1289" s="156">
        <f t="shared" si="463"/>
        <v>0</v>
      </c>
      <c r="BG1289" s="156">
        <f t="shared" si="464"/>
        <v>0</v>
      </c>
      <c r="BH1289" s="156">
        <f t="shared" si="465"/>
        <v>0</v>
      </c>
      <c r="BI1289" s="156">
        <f t="shared" si="466"/>
        <v>0</v>
      </c>
      <c r="BJ1289" s="16" t="s">
        <v>88</v>
      </c>
      <c r="BK1289" s="156">
        <f t="shared" si="467"/>
        <v>0</v>
      </c>
      <c r="BL1289" s="16" t="s">
        <v>10589</v>
      </c>
      <c r="BM1289" s="155" t="s">
        <v>13071</v>
      </c>
    </row>
    <row r="1290" spans="2:65" s="1" customFormat="1" ht="24.15" customHeight="1">
      <c r="B1290" s="142"/>
      <c r="C1290" s="143" t="s">
        <v>4032</v>
      </c>
      <c r="D1290" s="143" t="s">
        <v>319</v>
      </c>
      <c r="E1290" s="144" t="s">
        <v>13072</v>
      </c>
      <c r="F1290" s="145" t="s">
        <v>13073</v>
      </c>
      <c r="G1290" s="146" t="s">
        <v>467</v>
      </c>
      <c r="H1290" s="147">
        <v>1</v>
      </c>
      <c r="I1290" s="148"/>
      <c r="J1290" s="149">
        <f t="shared" si="458"/>
        <v>0</v>
      </c>
      <c r="K1290" s="150"/>
      <c r="L1290" s="31"/>
      <c r="M1290" s="151" t="s">
        <v>1</v>
      </c>
      <c r="N1290" s="152" t="s">
        <v>42</v>
      </c>
      <c r="P1290" s="153">
        <f t="shared" si="459"/>
        <v>0</v>
      </c>
      <c r="Q1290" s="153">
        <v>0</v>
      </c>
      <c r="R1290" s="153">
        <f t="shared" si="460"/>
        <v>0</v>
      </c>
      <c r="S1290" s="153">
        <v>0</v>
      </c>
      <c r="T1290" s="154">
        <f t="shared" si="461"/>
        <v>0</v>
      </c>
      <c r="AR1290" s="155" t="s">
        <v>10589</v>
      </c>
      <c r="AT1290" s="155" t="s">
        <v>319</v>
      </c>
      <c r="AU1290" s="155" t="s">
        <v>83</v>
      </c>
      <c r="AY1290" s="16" t="s">
        <v>317</v>
      </c>
      <c r="BE1290" s="156">
        <f t="shared" si="462"/>
        <v>0</v>
      </c>
      <c r="BF1290" s="156">
        <f t="shared" si="463"/>
        <v>0</v>
      </c>
      <c r="BG1290" s="156">
        <f t="shared" si="464"/>
        <v>0</v>
      </c>
      <c r="BH1290" s="156">
        <f t="shared" si="465"/>
        <v>0</v>
      </c>
      <c r="BI1290" s="156">
        <f t="shared" si="466"/>
        <v>0</v>
      </c>
      <c r="BJ1290" s="16" t="s">
        <v>88</v>
      </c>
      <c r="BK1290" s="156">
        <f t="shared" si="467"/>
        <v>0</v>
      </c>
      <c r="BL1290" s="16" t="s">
        <v>10589</v>
      </c>
      <c r="BM1290" s="155" t="s">
        <v>13074</v>
      </c>
    </row>
    <row r="1291" spans="2:65" s="1" customFormat="1" ht="16.5" customHeight="1">
      <c r="B1291" s="142"/>
      <c r="C1291" s="143" t="s">
        <v>4036</v>
      </c>
      <c r="D1291" s="143" t="s">
        <v>319</v>
      </c>
      <c r="E1291" s="144" t="s">
        <v>13075</v>
      </c>
      <c r="F1291" s="145" t="s">
        <v>1</v>
      </c>
      <c r="G1291" s="146" t="s">
        <v>1</v>
      </c>
      <c r="H1291" s="147">
        <v>0</v>
      </c>
      <c r="I1291" s="148"/>
      <c r="J1291" s="149">
        <f t="shared" si="458"/>
        <v>0</v>
      </c>
      <c r="K1291" s="150"/>
      <c r="L1291" s="31"/>
      <c r="M1291" s="151" t="s">
        <v>1</v>
      </c>
      <c r="N1291" s="152" t="s">
        <v>42</v>
      </c>
      <c r="P1291" s="153">
        <f t="shared" si="459"/>
        <v>0</v>
      </c>
      <c r="Q1291" s="153">
        <v>0</v>
      </c>
      <c r="R1291" s="153">
        <f t="shared" si="460"/>
        <v>0</v>
      </c>
      <c r="S1291" s="153">
        <v>0</v>
      </c>
      <c r="T1291" s="154">
        <f t="shared" si="461"/>
        <v>0</v>
      </c>
      <c r="AR1291" s="155" t="s">
        <v>10589</v>
      </c>
      <c r="AT1291" s="155" t="s">
        <v>319</v>
      </c>
      <c r="AU1291" s="155" t="s">
        <v>83</v>
      </c>
      <c r="AY1291" s="16" t="s">
        <v>317</v>
      </c>
      <c r="BE1291" s="156">
        <f t="shared" si="462"/>
        <v>0</v>
      </c>
      <c r="BF1291" s="156">
        <f t="shared" si="463"/>
        <v>0</v>
      </c>
      <c r="BG1291" s="156">
        <f t="shared" si="464"/>
        <v>0</v>
      </c>
      <c r="BH1291" s="156">
        <f t="shared" si="465"/>
        <v>0</v>
      </c>
      <c r="BI1291" s="156">
        <f t="shared" si="466"/>
        <v>0</v>
      </c>
      <c r="BJ1291" s="16" t="s">
        <v>88</v>
      </c>
      <c r="BK1291" s="156">
        <f t="shared" si="467"/>
        <v>0</v>
      </c>
      <c r="BL1291" s="16" t="s">
        <v>10589</v>
      </c>
      <c r="BM1291" s="155" t="s">
        <v>13076</v>
      </c>
    </row>
    <row r="1292" spans="2:65" s="1" customFormat="1" ht="44.25" customHeight="1">
      <c r="B1292" s="142"/>
      <c r="C1292" s="143" t="s">
        <v>4040</v>
      </c>
      <c r="D1292" s="143" t="s">
        <v>319</v>
      </c>
      <c r="E1292" s="144" t="s">
        <v>13077</v>
      </c>
      <c r="F1292" s="145" t="s">
        <v>13078</v>
      </c>
      <c r="G1292" s="146" t="s">
        <v>746</v>
      </c>
      <c r="H1292" s="147">
        <v>5</v>
      </c>
      <c r="I1292" s="148"/>
      <c r="J1292" s="149">
        <f t="shared" si="458"/>
        <v>0</v>
      </c>
      <c r="K1292" s="150"/>
      <c r="L1292" s="31"/>
      <c r="M1292" s="151" t="s">
        <v>1</v>
      </c>
      <c r="N1292" s="152" t="s">
        <v>42</v>
      </c>
      <c r="P1292" s="153">
        <f t="shared" si="459"/>
        <v>0</v>
      </c>
      <c r="Q1292" s="153">
        <v>0</v>
      </c>
      <c r="R1292" s="153">
        <f t="shared" si="460"/>
        <v>0</v>
      </c>
      <c r="S1292" s="153">
        <v>0</v>
      </c>
      <c r="T1292" s="154">
        <f t="shared" si="461"/>
        <v>0</v>
      </c>
      <c r="AR1292" s="155" t="s">
        <v>10589</v>
      </c>
      <c r="AT1292" s="155" t="s">
        <v>319</v>
      </c>
      <c r="AU1292" s="155" t="s">
        <v>83</v>
      </c>
      <c r="AY1292" s="16" t="s">
        <v>317</v>
      </c>
      <c r="BE1292" s="156">
        <f t="shared" si="462"/>
        <v>0</v>
      </c>
      <c r="BF1292" s="156">
        <f t="shared" si="463"/>
        <v>0</v>
      </c>
      <c r="BG1292" s="156">
        <f t="shared" si="464"/>
        <v>0</v>
      </c>
      <c r="BH1292" s="156">
        <f t="shared" si="465"/>
        <v>0</v>
      </c>
      <c r="BI1292" s="156">
        <f t="shared" si="466"/>
        <v>0</v>
      </c>
      <c r="BJ1292" s="16" t="s">
        <v>88</v>
      </c>
      <c r="BK1292" s="156">
        <f t="shared" si="467"/>
        <v>0</v>
      </c>
      <c r="BL1292" s="16" t="s">
        <v>10589</v>
      </c>
      <c r="BM1292" s="155" t="s">
        <v>13079</v>
      </c>
    </row>
    <row r="1293" spans="2:65" s="1" customFormat="1" ht="24.15" customHeight="1">
      <c r="B1293" s="142"/>
      <c r="C1293" s="143" t="s">
        <v>4044</v>
      </c>
      <c r="D1293" s="143" t="s">
        <v>319</v>
      </c>
      <c r="E1293" s="144" t="s">
        <v>13080</v>
      </c>
      <c r="F1293" s="145" t="s">
        <v>13081</v>
      </c>
      <c r="G1293" s="146" t="s">
        <v>639</v>
      </c>
      <c r="H1293" s="198"/>
      <c r="I1293" s="148"/>
      <c r="J1293" s="149">
        <f t="shared" si="458"/>
        <v>0</v>
      </c>
      <c r="K1293" s="150"/>
      <c r="L1293" s="31"/>
      <c r="M1293" s="151" t="s">
        <v>1</v>
      </c>
      <c r="N1293" s="152" t="s">
        <v>42</v>
      </c>
      <c r="P1293" s="153">
        <f t="shared" si="459"/>
        <v>0</v>
      </c>
      <c r="Q1293" s="153">
        <v>0</v>
      </c>
      <c r="R1293" s="153">
        <f t="shared" si="460"/>
        <v>0</v>
      </c>
      <c r="S1293" s="153">
        <v>0</v>
      </c>
      <c r="T1293" s="154">
        <f t="shared" si="461"/>
        <v>0</v>
      </c>
      <c r="AR1293" s="155" t="s">
        <v>10589</v>
      </c>
      <c r="AT1293" s="155" t="s">
        <v>319</v>
      </c>
      <c r="AU1293" s="155" t="s">
        <v>83</v>
      </c>
      <c r="AY1293" s="16" t="s">
        <v>317</v>
      </c>
      <c r="BE1293" s="156">
        <f t="shared" si="462"/>
        <v>0</v>
      </c>
      <c r="BF1293" s="156">
        <f t="shared" si="463"/>
        <v>0</v>
      </c>
      <c r="BG1293" s="156">
        <f t="shared" si="464"/>
        <v>0</v>
      </c>
      <c r="BH1293" s="156">
        <f t="shared" si="465"/>
        <v>0</v>
      </c>
      <c r="BI1293" s="156">
        <f t="shared" si="466"/>
        <v>0</v>
      </c>
      <c r="BJ1293" s="16" t="s">
        <v>88</v>
      </c>
      <c r="BK1293" s="156">
        <f t="shared" si="467"/>
        <v>0</v>
      </c>
      <c r="BL1293" s="16" t="s">
        <v>10589</v>
      </c>
      <c r="BM1293" s="155" t="s">
        <v>13082</v>
      </c>
    </row>
    <row r="1294" spans="2:65" s="1" customFormat="1" ht="16.5" customHeight="1">
      <c r="B1294" s="142"/>
      <c r="C1294" s="143" t="s">
        <v>4048</v>
      </c>
      <c r="D1294" s="143" t="s">
        <v>319</v>
      </c>
      <c r="E1294" s="144" t="s">
        <v>13083</v>
      </c>
      <c r="F1294" s="145" t="s">
        <v>13084</v>
      </c>
      <c r="G1294" s="146" t="s">
        <v>444</v>
      </c>
      <c r="H1294" s="147">
        <v>153</v>
      </c>
      <c r="I1294" s="148"/>
      <c r="J1294" s="149">
        <f t="shared" si="458"/>
        <v>0</v>
      </c>
      <c r="K1294" s="150"/>
      <c r="L1294" s="31"/>
      <c r="M1294" s="151" t="s">
        <v>1</v>
      </c>
      <c r="N1294" s="152" t="s">
        <v>42</v>
      </c>
      <c r="P1294" s="153">
        <f t="shared" si="459"/>
        <v>0</v>
      </c>
      <c r="Q1294" s="153">
        <v>0</v>
      </c>
      <c r="R1294" s="153">
        <f t="shared" si="460"/>
        <v>0</v>
      </c>
      <c r="S1294" s="153">
        <v>0</v>
      </c>
      <c r="T1294" s="154">
        <f t="shared" si="461"/>
        <v>0</v>
      </c>
      <c r="AR1294" s="155" t="s">
        <v>10589</v>
      </c>
      <c r="AT1294" s="155" t="s">
        <v>319</v>
      </c>
      <c r="AU1294" s="155" t="s">
        <v>83</v>
      </c>
      <c r="AY1294" s="16" t="s">
        <v>317</v>
      </c>
      <c r="BE1294" s="156">
        <f t="shared" si="462"/>
        <v>0</v>
      </c>
      <c r="BF1294" s="156">
        <f t="shared" si="463"/>
        <v>0</v>
      </c>
      <c r="BG1294" s="156">
        <f t="shared" si="464"/>
        <v>0</v>
      </c>
      <c r="BH1294" s="156">
        <f t="shared" si="465"/>
        <v>0</v>
      </c>
      <c r="BI1294" s="156">
        <f t="shared" si="466"/>
        <v>0</v>
      </c>
      <c r="BJ1294" s="16" t="s">
        <v>88</v>
      </c>
      <c r="BK1294" s="156">
        <f t="shared" si="467"/>
        <v>0</v>
      </c>
      <c r="BL1294" s="16" t="s">
        <v>10589</v>
      </c>
      <c r="BM1294" s="155" t="s">
        <v>13085</v>
      </c>
    </row>
    <row r="1295" spans="2:65" s="1" customFormat="1" ht="37.75" customHeight="1">
      <c r="B1295" s="142"/>
      <c r="C1295" s="143" t="s">
        <v>4052</v>
      </c>
      <c r="D1295" s="143" t="s">
        <v>319</v>
      </c>
      <c r="E1295" s="144" t="s">
        <v>13086</v>
      </c>
      <c r="F1295" s="145" t="s">
        <v>13087</v>
      </c>
      <c r="G1295" s="146" t="s">
        <v>7005</v>
      </c>
      <c r="H1295" s="147">
        <v>1</v>
      </c>
      <c r="I1295" s="148"/>
      <c r="J1295" s="149">
        <f t="shared" si="458"/>
        <v>0</v>
      </c>
      <c r="K1295" s="150"/>
      <c r="L1295" s="31"/>
      <c r="M1295" s="151" t="s">
        <v>1</v>
      </c>
      <c r="N1295" s="152" t="s">
        <v>42</v>
      </c>
      <c r="P1295" s="153">
        <f t="shared" si="459"/>
        <v>0</v>
      </c>
      <c r="Q1295" s="153">
        <v>0</v>
      </c>
      <c r="R1295" s="153">
        <f t="shared" si="460"/>
        <v>0</v>
      </c>
      <c r="S1295" s="153">
        <v>0</v>
      </c>
      <c r="T1295" s="154">
        <f t="shared" si="461"/>
        <v>0</v>
      </c>
      <c r="AR1295" s="155" t="s">
        <v>10589</v>
      </c>
      <c r="AT1295" s="155" t="s">
        <v>319</v>
      </c>
      <c r="AU1295" s="155" t="s">
        <v>83</v>
      </c>
      <c r="AY1295" s="16" t="s">
        <v>317</v>
      </c>
      <c r="BE1295" s="156">
        <f t="shared" si="462"/>
        <v>0</v>
      </c>
      <c r="BF1295" s="156">
        <f t="shared" si="463"/>
        <v>0</v>
      </c>
      <c r="BG1295" s="156">
        <f t="shared" si="464"/>
        <v>0</v>
      </c>
      <c r="BH1295" s="156">
        <f t="shared" si="465"/>
        <v>0</v>
      </c>
      <c r="BI1295" s="156">
        <f t="shared" si="466"/>
        <v>0</v>
      </c>
      <c r="BJ1295" s="16" t="s">
        <v>88</v>
      </c>
      <c r="BK1295" s="156">
        <f t="shared" si="467"/>
        <v>0</v>
      </c>
      <c r="BL1295" s="16" t="s">
        <v>10589</v>
      </c>
      <c r="BM1295" s="155" t="s">
        <v>13088</v>
      </c>
    </row>
    <row r="1296" spans="2:65" s="1" customFormat="1" ht="24.15" customHeight="1">
      <c r="B1296" s="142"/>
      <c r="C1296" s="143" t="s">
        <v>4060</v>
      </c>
      <c r="D1296" s="143" t="s">
        <v>319</v>
      </c>
      <c r="E1296" s="144" t="s">
        <v>13089</v>
      </c>
      <c r="F1296" s="145" t="s">
        <v>10597</v>
      </c>
      <c r="G1296" s="146" t="s">
        <v>7005</v>
      </c>
      <c r="H1296" s="147">
        <v>1</v>
      </c>
      <c r="I1296" s="148"/>
      <c r="J1296" s="149">
        <f t="shared" si="458"/>
        <v>0</v>
      </c>
      <c r="K1296" s="150"/>
      <c r="L1296" s="31"/>
      <c r="M1296" s="151" t="s">
        <v>1</v>
      </c>
      <c r="N1296" s="152" t="s">
        <v>42</v>
      </c>
      <c r="P1296" s="153">
        <f t="shared" si="459"/>
        <v>0</v>
      </c>
      <c r="Q1296" s="153">
        <v>0</v>
      </c>
      <c r="R1296" s="153">
        <f t="shared" si="460"/>
        <v>0</v>
      </c>
      <c r="S1296" s="153">
        <v>0</v>
      </c>
      <c r="T1296" s="154">
        <f t="shared" si="461"/>
        <v>0</v>
      </c>
      <c r="AR1296" s="155" t="s">
        <v>10589</v>
      </c>
      <c r="AT1296" s="155" t="s">
        <v>319</v>
      </c>
      <c r="AU1296" s="155" t="s">
        <v>83</v>
      </c>
      <c r="AY1296" s="16" t="s">
        <v>317</v>
      </c>
      <c r="BE1296" s="156">
        <f t="shared" si="462"/>
        <v>0</v>
      </c>
      <c r="BF1296" s="156">
        <f t="shared" si="463"/>
        <v>0</v>
      </c>
      <c r="BG1296" s="156">
        <f t="shared" si="464"/>
        <v>0</v>
      </c>
      <c r="BH1296" s="156">
        <f t="shared" si="465"/>
        <v>0</v>
      </c>
      <c r="BI1296" s="156">
        <f t="shared" si="466"/>
        <v>0</v>
      </c>
      <c r="BJ1296" s="16" t="s">
        <v>88</v>
      </c>
      <c r="BK1296" s="156">
        <f t="shared" si="467"/>
        <v>0</v>
      </c>
      <c r="BL1296" s="16" t="s">
        <v>10589</v>
      </c>
      <c r="BM1296" s="155" t="s">
        <v>13090</v>
      </c>
    </row>
    <row r="1297" spans="2:65" s="1" customFormat="1" ht="16.5" customHeight="1">
      <c r="B1297" s="142"/>
      <c r="C1297" s="143" t="s">
        <v>4056</v>
      </c>
      <c r="D1297" s="143" t="s">
        <v>319</v>
      </c>
      <c r="E1297" s="144" t="s">
        <v>13091</v>
      </c>
      <c r="F1297" s="145" t="s">
        <v>13092</v>
      </c>
      <c r="G1297" s="146" t="s">
        <v>7005</v>
      </c>
      <c r="H1297" s="147">
        <v>1</v>
      </c>
      <c r="I1297" s="148"/>
      <c r="J1297" s="149">
        <f t="shared" si="458"/>
        <v>0</v>
      </c>
      <c r="K1297" s="150"/>
      <c r="L1297" s="31"/>
      <c r="M1297" s="151" t="s">
        <v>1</v>
      </c>
      <c r="N1297" s="152" t="s">
        <v>42</v>
      </c>
      <c r="P1297" s="153">
        <f t="shared" si="459"/>
        <v>0</v>
      </c>
      <c r="Q1297" s="153">
        <v>0</v>
      </c>
      <c r="R1297" s="153">
        <f t="shared" si="460"/>
        <v>0</v>
      </c>
      <c r="S1297" s="153">
        <v>0</v>
      </c>
      <c r="T1297" s="154">
        <f t="shared" si="461"/>
        <v>0</v>
      </c>
      <c r="AR1297" s="155" t="s">
        <v>10589</v>
      </c>
      <c r="AT1297" s="155" t="s">
        <v>319</v>
      </c>
      <c r="AU1297" s="155" t="s">
        <v>83</v>
      </c>
      <c r="AY1297" s="16" t="s">
        <v>317</v>
      </c>
      <c r="BE1297" s="156">
        <f t="shared" si="462"/>
        <v>0</v>
      </c>
      <c r="BF1297" s="156">
        <f t="shared" si="463"/>
        <v>0</v>
      </c>
      <c r="BG1297" s="156">
        <f t="shared" si="464"/>
        <v>0</v>
      </c>
      <c r="BH1297" s="156">
        <f t="shared" si="465"/>
        <v>0</v>
      </c>
      <c r="BI1297" s="156">
        <f t="shared" si="466"/>
        <v>0</v>
      </c>
      <c r="BJ1297" s="16" t="s">
        <v>88</v>
      </c>
      <c r="BK1297" s="156">
        <f t="shared" si="467"/>
        <v>0</v>
      </c>
      <c r="BL1297" s="16" t="s">
        <v>10589</v>
      </c>
      <c r="BM1297" s="155" t="s">
        <v>13093</v>
      </c>
    </row>
    <row r="1298" spans="2:65" s="1" customFormat="1" ht="24.15" customHeight="1">
      <c r="B1298" s="142"/>
      <c r="C1298" s="143" t="s">
        <v>4064</v>
      </c>
      <c r="D1298" s="143" t="s">
        <v>319</v>
      </c>
      <c r="E1298" s="144" t="s">
        <v>8196</v>
      </c>
      <c r="F1298" s="145" t="s">
        <v>8197</v>
      </c>
      <c r="G1298" s="146" t="s">
        <v>639</v>
      </c>
      <c r="H1298" s="198"/>
      <c r="I1298" s="148"/>
      <c r="J1298" s="149">
        <f t="shared" si="458"/>
        <v>0</v>
      </c>
      <c r="K1298" s="150"/>
      <c r="L1298" s="31"/>
      <c r="M1298" s="190" t="s">
        <v>1</v>
      </c>
      <c r="N1298" s="191" t="s">
        <v>42</v>
      </c>
      <c r="O1298" s="192"/>
      <c r="P1298" s="193">
        <f t="shared" si="459"/>
        <v>0</v>
      </c>
      <c r="Q1298" s="193">
        <v>0</v>
      </c>
      <c r="R1298" s="193">
        <f t="shared" si="460"/>
        <v>0</v>
      </c>
      <c r="S1298" s="193">
        <v>0</v>
      </c>
      <c r="T1298" s="194">
        <f t="shared" si="461"/>
        <v>0</v>
      </c>
      <c r="AR1298" s="155" t="s">
        <v>323</v>
      </c>
      <c r="AT1298" s="155" t="s">
        <v>319</v>
      </c>
      <c r="AU1298" s="155" t="s">
        <v>83</v>
      </c>
      <c r="AY1298" s="16" t="s">
        <v>317</v>
      </c>
      <c r="BE1298" s="156">
        <f t="shared" si="462"/>
        <v>0</v>
      </c>
      <c r="BF1298" s="156">
        <f t="shared" si="463"/>
        <v>0</v>
      </c>
      <c r="BG1298" s="156">
        <f t="shared" si="464"/>
        <v>0</v>
      </c>
      <c r="BH1298" s="156">
        <f t="shared" si="465"/>
        <v>0</v>
      </c>
      <c r="BI1298" s="156">
        <f t="shared" si="466"/>
        <v>0</v>
      </c>
      <c r="BJ1298" s="16" t="s">
        <v>88</v>
      </c>
      <c r="BK1298" s="156">
        <f t="shared" si="467"/>
        <v>0</v>
      </c>
      <c r="BL1298" s="16" t="s">
        <v>323</v>
      </c>
      <c r="BM1298" s="155" t="s">
        <v>13094</v>
      </c>
    </row>
    <row r="1299" spans="2:65" s="1" customFormat="1" ht="7" customHeight="1">
      <c r="B1299" s="46"/>
      <c r="C1299" s="47"/>
      <c r="D1299" s="47"/>
      <c r="E1299" s="47"/>
      <c r="F1299" s="47"/>
      <c r="G1299" s="47"/>
      <c r="H1299" s="47"/>
      <c r="I1299" s="47"/>
      <c r="J1299" s="47"/>
      <c r="K1299" s="47"/>
      <c r="L1299" s="31"/>
    </row>
  </sheetData>
  <autoFilter ref="C173:K1298" xr:uid="{00000000-0009-0000-0000-00000A000000}"/>
  <mergeCells count="12">
    <mergeCell ref="E166:H166"/>
    <mergeCell ref="L2:V2"/>
    <mergeCell ref="E85:H85"/>
    <mergeCell ref="E87:H87"/>
    <mergeCell ref="E89:H89"/>
    <mergeCell ref="E162:H162"/>
    <mergeCell ref="E164:H16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5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129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932</v>
      </c>
      <c r="F9" s="263"/>
      <c r="G9" s="263"/>
      <c r="H9" s="263"/>
      <c r="L9" s="31"/>
    </row>
    <row r="10" spans="2:46" s="1" customFormat="1" ht="12" customHeight="1">
      <c r="B10" s="31"/>
      <c r="D10" s="26" t="s">
        <v>287</v>
      </c>
      <c r="L10" s="31"/>
    </row>
    <row r="11" spans="2:46" s="1" customFormat="1" ht="16.5" customHeight="1">
      <c r="B11" s="31"/>
      <c r="E11" s="243" t="s">
        <v>13095</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ROUND(J132,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ROUND((SUM(BE132:BE249)),  2)</f>
        <v>0</v>
      </c>
      <c r="G35" s="99"/>
      <c r="H35" s="99"/>
      <c r="I35" s="100">
        <v>0.2</v>
      </c>
      <c r="J35" s="98">
        <f>ROUND(((SUM(BE132:BE249))*I35),  2)</f>
        <v>0</v>
      </c>
      <c r="L35" s="31"/>
    </row>
    <row r="36" spans="2:12" s="1" customFormat="1" ht="14.4" customHeight="1">
      <c r="B36" s="31"/>
      <c r="E36" s="36" t="s">
        <v>42</v>
      </c>
      <c r="F36" s="98">
        <f>ROUND((SUM(BF132:BF249)),  2)</f>
        <v>0</v>
      </c>
      <c r="G36" s="99"/>
      <c r="H36" s="99"/>
      <c r="I36" s="100">
        <v>0.2</v>
      </c>
      <c r="J36" s="98">
        <f>ROUND(((SUM(BF132:BF249))*I36),  2)</f>
        <v>0</v>
      </c>
      <c r="L36" s="31"/>
    </row>
    <row r="37" spans="2:12" s="1" customFormat="1" ht="14.4" hidden="1" customHeight="1">
      <c r="B37" s="31"/>
      <c r="E37" s="26" t="s">
        <v>43</v>
      </c>
      <c r="F37" s="87">
        <f>ROUND((SUM(BG132:BG249)),  2)</f>
        <v>0</v>
      </c>
      <c r="I37" s="101">
        <v>0.2</v>
      </c>
      <c r="J37" s="87">
        <f>0</f>
        <v>0</v>
      </c>
      <c r="L37" s="31"/>
    </row>
    <row r="38" spans="2:12" s="1" customFormat="1" ht="14.4" hidden="1" customHeight="1">
      <c r="B38" s="31"/>
      <c r="E38" s="26" t="s">
        <v>44</v>
      </c>
      <c r="F38" s="87">
        <f>ROUND((SUM(BH132:BH249)),  2)</f>
        <v>0</v>
      </c>
      <c r="I38" s="101">
        <v>0.2</v>
      </c>
      <c r="J38" s="87">
        <f>0</f>
        <v>0</v>
      </c>
      <c r="L38" s="31"/>
    </row>
    <row r="39" spans="2:12" s="1" customFormat="1" ht="14.4" hidden="1" customHeight="1">
      <c r="B39" s="31"/>
      <c r="E39" s="36" t="s">
        <v>45</v>
      </c>
      <c r="F39" s="98">
        <f>ROUND((SUM(BI132:BI249)),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932</v>
      </c>
      <c r="F87" s="263"/>
      <c r="G87" s="263"/>
      <c r="H87" s="263"/>
      <c r="L87" s="31"/>
    </row>
    <row r="88" spans="2:12" s="1" customFormat="1" ht="12" customHeight="1">
      <c r="B88" s="31"/>
      <c r="C88" s="26" t="s">
        <v>287</v>
      </c>
      <c r="L88" s="31"/>
    </row>
    <row r="89" spans="2:12" s="1" customFormat="1" ht="16.5" customHeight="1">
      <c r="B89" s="31"/>
      <c r="E89" s="243" t="str">
        <f>E11</f>
        <v>E.9 - Rozvod plynu</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J132</f>
        <v>0</v>
      </c>
      <c r="L98" s="31"/>
      <c r="AU98" s="16" t="s">
        <v>296</v>
      </c>
    </row>
    <row r="99" spans="2:47" s="8" customFormat="1" ht="25" customHeight="1">
      <c r="B99" s="113"/>
      <c r="D99" s="114" t="s">
        <v>7722</v>
      </c>
      <c r="E99" s="115"/>
      <c r="F99" s="115"/>
      <c r="G99" s="115"/>
      <c r="H99" s="115"/>
      <c r="I99" s="115"/>
      <c r="J99" s="116">
        <f>J133</f>
        <v>0</v>
      </c>
      <c r="L99" s="113"/>
    </row>
    <row r="100" spans="2:47" s="9" customFormat="1" ht="19.899999999999999" customHeight="1">
      <c r="B100" s="117"/>
      <c r="D100" s="118" t="s">
        <v>13096</v>
      </c>
      <c r="E100" s="119"/>
      <c r="F100" s="119"/>
      <c r="G100" s="119"/>
      <c r="H100" s="119"/>
      <c r="I100" s="119"/>
      <c r="J100" s="120">
        <f>J134</f>
        <v>0</v>
      </c>
      <c r="L100" s="117"/>
    </row>
    <row r="101" spans="2:47" s="8" customFormat="1" ht="25" customHeight="1">
      <c r="B101" s="113"/>
      <c r="D101" s="114" t="s">
        <v>7725</v>
      </c>
      <c r="E101" s="115"/>
      <c r="F101" s="115"/>
      <c r="G101" s="115"/>
      <c r="H101" s="115"/>
      <c r="I101" s="115"/>
      <c r="J101" s="116">
        <f>J136</f>
        <v>0</v>
      </c>
      <c r="L101" s="113"/>
    </row>
    <row r="102" spans="2:47" s="9" customFormat="1" ht="19.899999999999999" customHeight="1">
      <c r="B102" s="117"/>
      <c r="D102" s="118" t="s">
        <v>13097</v>
      </c>
      <c r="E102" s="119"/>
      <c r="F102" s="119"/>
      <c r="G102" s="119"/>
      <c r="H102" s="119"/>
      <c r="I102" s="119"/>
      <c r="J102" s="120">
        <f>J137</f>
        <v>0</v>
      </c>
      <c r="L102" s="117"/>
    </row>
    <row r="103" spans="2:47" s="9" customFormat="1" ht="19.899999999999999" customHeight="1">
      <c r="B103" s="117"/>
      <c r="D103" s="118" t="s">
        <v>13098</v>
      </c>
      <c r="E103" s="119"/>
      <c r="F103" s="119"/>
      <c r="G103" s="119"/>
      <c r="H103" s="119"/>
      <c r="I103" s="119"/>
      <c r="J103" s="120">
        <f>J184</f>
        <v>0</v>
      </c>
      <c r="L103" s="117"/>
    </row>
    <row r="104" spans="2:47" s="9" customFormat="1" ht="19.899999999999999" customHeight="1">
      <c r="B104" s="117"/>
      <c r="D104" s="118" t="s">
        <v>13099</v>
      </c>
      <c r="E104" s="119"/>
      <c r="F104" s="119"/>
      <c r="G104" s="119"/>
      <c r="H104" s="119"/>
      <c r="I104" s="119"/>
      <c r="J104" s="120">
        <f>J194</f>
        <v>0</v>
      </c>
      <c r="L104" s="117"/>
    </row>
    <row r="105" spans="2:47" s="9" customFormat="1" ht="19.899999999999999" customHeight="1">
      <c r="B105" s="117"/>
      <c r="D105" s="118" t="s">
        <v>13100</v>
      </c>
      <c r="E105" s="119"/>
      <c r="F105" s="119"/>
      <c r="G105" s="119"/>
      <c r="H105" s="119"/>
      <c r="I105" s="119"/>
      <c r="J105" s="120">
        <f>J200</f>
        <v>0</v>
      </c>
      <c r="L105" s="117"/>
    </row>
    <row r="106" spans="2:47" s="8" customFormat="1" ht="25" customHeight="1">
      <c r="B106" s="113"/>
      <c r="D106" s="114" t="s">
        <v>13101</v>
      </c>
      <c r="E106" s="115"/>
      <c r="F106" s="115"/>
      <c r="G106" s="115"/>
      <c r="H106" s="115"/>
      <c r="I106" s="115"/>
      <c r="J106" s="116">
        <f>J204</f>
        <v>0</v>
      </c>
      <c r="L106" s="113"/>
    </row>
    <row r="107" spans="2:47" s="9" customFormat="1" ht="19.899999999999999" customHeight="1">
      <c r="B107" s="117"/>
      <c r="D107" s="118" t="s">
        <v>13102</v>
      </c>
      <c r="E107" s="119"/>
      <c r="F107" s="119"/>
      <c r="G107" s="119"/>
      <c r="H107" s="119"/>
      <c r="I107" s="119"/>
      <c r="J107" s="120">
        <f>J205</f>
        <v>0</v>
      </c>
      <c r="L107" s="117"/>
    </row>
    <row r="108" spans="2:47" s="8" customFormat="1" ht="25" customHeight="1">
      <c r="B108" s="113"/>
      <c r="D108" s="114" t="s">
        <v>8211</v>
      </c>
      <c r="E108" s="115"/>
      <c r="F108" s="115"/>
      <c r="G108" s="115"/>
      <c r="H108" s="115"/>
      <c r="I108" s="115"/>
      <c r="J108" s="116">
        <f>J242</f>
        <v>0</v>
      </c>
      <c r="L108" s="113"/>
    </row>
    <row r="109" spans="2:47" s="9" customFormat="1" ht="19.899999999999999" customHeight="1">
      <c r="B109" s="117"/>
      <c r="D109" s="118" t="s">
        <v>7732</v>
      </c>
      <c r="E109" s="119"/>
      <c r="F109" s="119"/>
      <c r="G109" s="119"/>
      <c r="H109" s="119"/>
      <c r="I109" s="119"/>
      <c r="J109" s="120">
        <f>J243</f>
        <v>0</v>
      </c>
      <c r="L109" s="117"/>
    </row>
    <row r="110" spans="2:47" s="8" customFormat="1" ht="25" customHeight="1">
      <c r="B110" s="113"/>
      <c r="D110" s="114" t="s">
        <v>302</v>
      </c>
      <c r="E110" s="115"/>
      <c r="F110" s="115"/>
      <c r="G110" s="115"/>
      <c r="H110" s="115"/>
      <c r="I110" s="115"/>
      <c r="J110" s="116">
        <f>J248</f>
        <v>0</v>
      </c>
      <c r="L110" s="113"/>
    </row>
    <row r="111" spans="2:47" s="1" customFormat="1" ht="21.75" customHeight="1">
      <c r="B111" s="31"/>
      <c r="L111" s="31"/>
    </row>
    <row r="112" spans="2:47" s="1" customFormat="1" ht="7" customHeight="1">
      <c r="B112" s="46"/>
      <c r="C112" s="47"/>
      <c r="D112" s="47"/>
      <c r="E112" s="47"/>
      <c r="F112" s="47"/>
      <c r="G112" s="47"/>
      <c r="H112" s="47"/>
      <c r="I112" s="47"/>
      <c r="J112" s="47"/>
      <c r="K112" s="47"/>
      <c r="L112" s="31"/>
    </row>
    <row r="116" spans="2:12" s="1" customFormat="1" ht="7" customHeight="1">
      <c r="B116" s="48"/>
      <c r="C116" s="49"/>
      <c r="D116" s="49"/>
      <c r="E116" s="49"/>
      <c r="F116" s="49"/>
      <c r="G116" s="49"/>
      <c r="H116" s="49"/>
      <c r="I116" s="49"/>
      <c r="J116" s="49"/>
      <c r="K116" s="49"/>
      <c r="L116" s="31"/>
    </row>
    <row r="117" spans="2:12" s="1" customFormat="1" ht="25" customHeight="1">
      <c r="B117" s="31"/>
      <c r="C117" s="20" t="s">
        <v>303</v>
      </c>
      <c r="L117" s="31"/>
    </row>
    <row r="118" spans="2:12" s="1" customFormat="1" ht="7" customHeight="1">
      <c r="B118" s="31"/>
      <c r="L118" s="31"/>
    </row>
    <row r="119" spans="2:12" s="1" customFormat="1" ht="12" customHeight="1">
      <c r="B119" s="31"/>
      <c r="C119" s="26" t="s">
        <v>15</v>
      </c>
      <c r="L119" s="31"/>
    </row>
    <row r="120" spans="2:12" s="1" customFormat="1" ht="26.25" customHeight="1">
      <c r="B120" s="31"/>
      <c r="E120" s="261" t="str">
        <f>E7</f>
        <v>Dostavba a rekonštrukcia lôžkovej časti Nemocnice s poliklinikou v Spišskej Novej Vsi</v>
      </c>
      <c r="F120" s="262"/>
      <c r="G120" s="262"/>
      <c r="H120" s="262"/>
      <c r="L120" s="31"/>
    </row>
    <row r="121" spans="2:12" ht="12" customHeight="1">
      <c r="B121" s="19"/>
      <c r="C121" s="26" t="s">
        <v>285</v>
      </c>
      <c r="L121" s="19"/>
    </row>
    <row r="122" spans="2:12" s="1" customFormat="1" ht="16.5" customHeight="1">
      <c r="B122" s="31"/>
      <c r="E122" s="261" t="s">
        <v>932</v>
      </c>
      <c r="F122" s="263"/>
      <c r="G122" s="263"/>
      <c r="H122" s="263"/>
      <c r="L122" s="31"/>
    </row>
    <row r="123" spans="2:12" s="1" customFormat="1" ht="12" customHeight="1">
      <c r="B123" s="31"/>
      <c r="C123" s="26" t="s">
        <v>287</v>
      </c>
      <c r="L123" s="31"/>
    </row>
    <row r="124" spans="2:12" s="1" customFormat="1" ht="16.5" customHeight="1">
      <c r="B124" s="31"/>
      <c r="E124" s="243" t="str">
        <f>E11</f>
        <v>E.9 - Rozvod plynu</v>
      </c>
      <c r="F124" s="263"/>
      <c r="G124" s="263"/>
      <c r="H124" s="263"/>
      <c r="L124" s="31"/>
    </row>
    <row r="125" spans="2:12" s="1" customFormat="1" ht="7" customHeight="1">
      <c r="B125" s="31"/>
      <c r="L125" s="31"/>
    </row>
    <row r="126" spans="2:12" s="1" customFormat="1" ht="12" customHeight="1">
      <c r="B126" s="31"/>
      <c r="C126" s="26" t="s">
        <v>19</v>
      </c>
      <c r="F126" s="24" t="str">
        <f>F14</f>
        <v>parc.č.:1094/1,17,81,82,98,99,1095,1096,9243/18</v>
      </c>
      <c r="I126" s="26" t="s">
        <v>21</v>
      </c>
      <c r="J126" s="54" t="str">
        <f>IF(J14="","",J14)</f>
        <v>6. 3. 2024</v>
      </c>
      <c r="L126" s="31"/>
    </row>
    <row r="127" spans="2:12" s="1" customFormat="1" ht="7" customHeight="1">
      <c r="B127" s="31"/>
      <c r="L127" s="31"/>
    </row>
    <row r="128" spans="2:12" s="1" customFormat="1" ht="25.65" customHeight="1">
      <c r="B128" s="31"/>
      <c r="C128" s="26" t="s">
        <v>23</v>
      </c>
      <c r="F128" s="24" t="str">
        <f>E17</f>
        <v>Nemocnica s poliklinikou, Spišská Nová Ves</v>
      </c>
      <c r="I128" s="26" t="s">
        <v>29</v>
      </c>
      <c r="J128" s="29" t="str">
        <f>E23</f>
        <v>d.g.A. design graphic architecture s.r.o.</v>
      </c>
      <c r="L128" s="31"/>
    </row>
    <row r="129" spans="2:65" s="1" customFormat="1" ht="15.15" customHeight="1">
      <c r="B129" s="31"/>
      <c r="C129" s="26" t="s">
        <v>27</v>
      </c>
      <c r="F129" s="24" t="str">
        <f>IF(E20="","",E20)</f>
        <v>Vyplň údaj</v>
      </c>
      <c r="I129" s="26" t="s">
        <v>32</v>
      </c>
      <c r="J129" s="29" t="str">
        <f>E26</f>
        <v xml:space="preserve"> </v>
      </c>
      <c r="L129" s="31"/>
    </row>
    <row r="130" spans="2:65" s="1" customFormat="1" ht="10.25" customHeight="1">
      <c r="B130" s="31"/>
      <c r="L130" s="31"/>
    </row>
    <row r="131" spans="2:65" s="10" customFormat="1" ht="29.25" customHeight="1">
      <c r="B131" s="121"/>
      <c r="C131" s="122" t="s">
        <v>304</v>
      </c>
      <c r="D131" s="123" t="s">
        <v>61</v>
      </c>
      <c r="E131" s="123" t="s">
        <v>57</v>
      </c>
      <c r="F131" s="123" t="s">
        <v>58</v>
      </c>
      <c r="G131" s="123" t="s">
        <v>305</v>
      </c>
      <c r="H131" s="123" t="s">
        <v>306</v>
      </c>
      <c r="I131" s="123" t="s">
        <v>307</v>
      </c>
      <c r="J131" s="124" t="s">
        <v>294</v>
      </c>
      <c r="K131" s="125" t="s">
        <v>308</v>
      </c>
      <c r="L131" s="121"/>
      <c r="M131" s="61" t="s">
        <v>1</v>
      </c>
      <c r="N131" s="62" t="s">
        <v>40</v>
      </c>
      <c r="O131" s="62" t="s">
        <v>309</v>
      </c>
      <c r="P131" s="62" t="s">
        <v>310</v>
      </c>
      <c r="Q131" s="62" t="s">
        <v>311</v>
      </c>
      <c r="R131" s="62" t="s">
        <v>312</v>
      </c>
      <c r="S131" s="62" t="s">
        <v>313</v>
      </c>
      <c r="T131" s="63" t="s">
        <v>314</v>
      </c>
    </row>
    <row r="132" spans="2:65" s="1" customFormat="1" ht="22.75" customHeight="1">
      <c r="B132" s="31"/>
      <c r="C132" s="66" t="s">
        <v>295</v>
      </c>
      <c r="J132" s="126">
        <f>BK132</f>
        <v>0</v>
      </c>
      <c r="L132" s="31"/>
      <c r="M132" s="64"/>
      <c r="N132" s="55"/>
      <c r="O132" s="55"/>
      <c r="P132" s="127">
        <f>P133+P136+P204+P242+P248</f>
        <v>0</v>
      </c>
      <c r="Q132" s="55"/>
      <c r="R132" s="127">
        <f>R133+R136+R204+R242+R248</f>
        <v>0</v>
      </c>
      <c r="S132" s="55"/>
      <c r="T132" s="128">
        <f>T133+T136+T204+T242+T248</f>
        <v>0</v>
      </c>
      <c r="AT132" s="16" t="s">
        <v>75</v>
      </c>
      <c r="AU132" s="16" t="s">
        <v>296</v>
      </c>
      <c r="BK132" s="129">
        <f>BK133+BK136+BK204+BK242+BK248</f>
        <v>0</v>
      </c>
    </row>
    <row r="133" spans="2:65" s="11" customFormat="1" ht="25.9" customHeight="1">
      <c r="B133" s="130"/>
      <c r="D133" s="131" t="s">
        <v>75</v>
      </c>
      <c r="E133" s="132" t="s">
        <v>582</v>
      </c>
      <c r="F133" s="132" t="s">
        <v>7733</v>
      </c>
      <c r="I133" s="133"/>
      <c r="J133" s="134">
        <f>BK133</f>
        <v>0</v>
      </c>
      <c r="L133" s="130"/>
      <c r="M133" s="135"/>
      <c r="P133" s="136">
        <f>P134</f>
        <v>0</v>
      </c>
      <c r="R133" s="136">
        <f>R134</f>
        <v>0</v>
      </c>
      <c r="T133" s="137">
        <f>T134</f>
        <v>0</v>
      </c>
      <c r="AR133" s="131" t="s">
        <v>83</v>
      </c>
      <c r="AT133" s="138" t="s">
        <v>75</v>
      </c>
      <c r="AU133" s="138" t="s">
        <v>76</v>
      </c>
      <c r="AY133" s="131" t="s">
        <v>317</v>
      </c>
      <c r="BK133" s="139">
        <f>BK134</f>
        <v>0</v>
      </c>
    </row>
    <row r="134" spans="2:65" s="11" customFormat="1" ht="22.75" customHeight="1">
      <c r="B134" s="130"/>
      <c r="D134" s="131" t="s">
        <v>75</v>
      </c>
      <c r="E134" s="140" t="s">
        <v>341</v>
      </c>
      <c r="F134" s="140" t="s">
        <v>13103</v>
      </c>
      <c r="I134" s="133"/>
      <c r="J134" s="141">
        <f>BK134</f>
        <v>0</v>
      </c>
      <c r="L134" s="130"/>
      <c r="M134" s="135"/>
      <c r="P134" s="136">
        <f>P135</f>
        <v>0</v>
      </c>
      <c r="R134" s="136">
        <f>R135</f>
        <v>0</v>
      </c>
      <c r="T134" s="137">
        <f>T135</f>
        <v>0</v>
      </c>
      <c r="AR134" s="131" t="s">
        <v>83</v>
      </c>
      <c r="AT134" s="138" t="s">
        <v>75</v>
      </c>
      <c r="AU134" s="138" t="s">
        <v>83</v>
      </c>
      <c r="AY134" s="131" t="s">
        <v>317</v>
      </c>
      <c r="BK134" s="139">
        <f>BK135</f>
        <v>0</v>
      </c>
    </row>
    <row r="135" spans="2:65" s="1" customFormat="1" ht="24.15" customHeight="1">
      <c r="B135" s="142"/>
      <c r="C135" s="143" t="s">
        <v>83</v>
      </c>
      <c r="D135" s="143" t="s">
        <v>319</v>
      </c>
      <c r="E135" s="144" t="s">
        <v>13104</v>
      </c>
      <c r="F135" s="145" t="s">
        <v>13105</v>
      </c>
      <c r="G135" s="146" t="s">
        <v>13106</v>
      </c>
      <c r="H135" s="147">
        <v>1.7</v>
      </c>
      <c r="I135" s="148"/>
      <c r="J135" s="149">
        <f>ROUND(I135*H135,2)</f>
        <v>0</v>
      </c>
      <c r="K135" s="150"/>
      <c r="L135" s="31"/>
      <c r="M135" s="151" t="s">
        <v>1</v>
      </c>
      <c r="N135" s="152" t="s">
        <v>42</v>
      </c>
      <c r="P135" s="153">
        <f>O135*H135</f>
        <v>0</v>
      </c>
      <c r="Q135" s="153">
        <v>0</v>
      </c>
      <c r="R135" s="153">
        <f>Q135*H135</f>
        <v>0</v>
      </c>
      <c r="S135" s="153">
        <v>0</v>
      </c>
      <c r="T135" s="154">
        <f>S135*H135</f>
        <v>0</v>
      </c>
      <c r="AR135" s="155" t="s">
        <v>323</v>
      </c>
      <c r="AT135" s="155" t="s">
        <v>319</v>
      </c>
      <c r="AU135" s="155" t="s">
        <v>88</v>
      </c>
      <c r="AY135" s="16" t="s">
        <v>317</v>
      </c>
      <c r="BE135" s="156">
        <f>IF(N135="základná",J135,0)</f>
        <v>0</v>
      </c>
      <c r="BF135" s="156">
        <f>IF(N135="znížená",J135,0)</f>
        <v>0</v>
      </c>
      <c r="BG135" s="156">
        <f>IF(N135="zákl. prenesená",J135,0)</f>
        <v>0</v>
      </c>
      <c r="BH135" s="156">
        <f>IF(N135="zníž. prenesená",J135,0)</f>
        <v>0</v>
      </c>
      <c r="BI135" s="156">
        <f>IF(N135="nulová",J135,0)</f>
        <v>0</v>
      </c>
      <c r="BJ135" s="16" t="s">
        <v>88</v>
      </c>
      <c r="BK135" s="156">
        <f>ROUND(I135*H135,2)</f>
        <v>0</v>
      </c>
      <c r="BL135" s="16" t="s">
        <v>323</v>
      </c>
      <c r="BM135" s="155" t="s">
        <v>88</v>
      </c>
    </row>
    <row r="136" spans="2:65" s="11" customFormat="1" ht="25.9" customHeight="1">
      <c r="B136" s="130"/>
      <c r="D136" s="131" t="s">
        <v>75</v>
      </c>
      <c r="E136" s="132" t="s">
        <v>612</v>
      </c>
      <c r="F136" s="132" t="s">
        <v>7783</v>
      </c>
      <c r="I136" s="133"/>
      <c r="J136" s="134">
        <f>BK136</f>
        <v>0</v>
      </c>
      <c r="L136" s="130"/>
      <c r="M136" s="135"/>
      <c r="P136" s="136">
        <f>P137+P184+P194+P200</f>
        <v>0</v>
      </c>
      <c r="R136" s="136">
        <f>R137+R184+R194+R200</f>
        <v>0</v>
      </c>
      <c r="T136" s="137">
        <f>T137+T184+T194+T200</f>
        <v>0</v>
      </c>
      <c r="AR136" s="131" t="s">
        <v>83</v>
      </c>
      <c r="AT136" s="138" t="s">
        <v>75</v>
      </c>
      <c r="AU136" s="138" t="s">
        <v>76</v>
      </c>
      <c r="AY136" s="131" t="s">
        <v>317</v>
      </c>
      <c r="BK136" s="139">
        <f>BK137+BK184+BK194+BK200</f>
        <v>0</v>
      </c>
    </row>
    <row r="137" spans="2:65" s="11" customFormat="1" ht="22.75" customHeight="1">
      <c r="B137" s="130"/>
      <c r="D137" s="131" t="s">
        <v>75</v>
      </c>
      <c r="E137" s="140" t="s">
        <v>614</v>
      </c>
      <c r="F137" s="140" t="s">
        <v>13107</v>
      </c>
      <c r="I137" s="133"/>
      <c r="J137" s="141">
        <f>BK137</f>
        <v>0</v>
      </c>
      <c r="L137" s="130"/>
      <c r="M137" s="135"/>
      <c r="P137" s="136">
        <f>SUM(P138:P183)</f>
        <v>0</v>
      </c>
      <c r="R137" s="136">
        <f>SUM(R138:R183)</f>
        <v>0</v>
      </c>
      <c r="T137" s="137">
        <f>SUM(T138:T183)</f>
        <v>0</v>
      </c>
      <c r="AR137" s="131" t="s">
        <v>88</v>
      </c>
      <c r="AT137" s="138" t="s">
        <v>75</v>
      </c>
      <c r="AU137" s="138" t="s">
        <v>83</v>
      </c>
      <c r="AY137" s="131" t="s">
        <v>317</v>
      </c>
      <c r="BK137" s="139">
        <f>SUM(BK138:BK183)</f>
        <v>0</v>
      </c>
    </row>
    <row r="138" spans="2:65" s="1" customFormat="1" ht="24.15" customHeight="1">
      <c r="B138" s="142"/>
      <c r="C138" s="179" t="s">
        <v>88</v>
      </c>
      <c r="D138" s="179" t="s">
        <v>454</v>
      </c>
      <c r="E138" s="180" t="s">
        <v>13108</v>
      </c>
      <c r="F138" s="181" t="s">
        <v>13109</v>
      </c>
      <c r="G138" s="182" t="s">
        <v>7852</v>
      </c>
      <c r="H138" s="183">
        <v>1</v>
      </c>
      <c r="I138" s="184"/>
      <c r="J138" s="185">
        <f t="shared" ref="J138:J183" si="0">ROUND(I138*H138,2)</f>
        <v>0</v>
      </c>
      <c r="K138" s="186"/>
      <c r="L138" s="187"/>
      <c r="M138" s="188" t="s">
        <v>1</v>
      </c>
      <c r="N138" s="189" t="s">
        <v>42</v>
      </c>
      <c r="P138" s="153">
        <f t="shared" ref="P138:P183" si="1">O138*H138</f>
        <v>0</v>
      </c>
      <c r="Q138" s="153">
        <v>0</v>
      </c>
      <c r="R138" s="153">
        <f t="shared" ref="R138:R183" si="2">Q138*H138</f>
        <v>0</v>
      </c>
      <c r="S138" s="153">
        <v>0</v>
      </c>
      <c r="T138" s="154">
        <f t="shared" ref="T138:T183" si="3">S138*H138</f>
        <v>0</v>
      </c>
      <c r="AR138" s="155" t="s">
        <v>481</v>
      </c>
      <c r="AT138" s="155" t="s">
        <v>454</v>
      </c>
      <c r="AU138" s="155" t="s">
        <v>88</v>
      </c>
      <c r="AY138" s="16" t="s">
        <v>317</v>
      </c>
      <c r="BE138" s="156">
        <f t="shared" ref="BE138:BE183" si="4">IF(N138="základná",J138,0)</f>
        <v>0</v>
      </c>
      <c r="BF138" s="156">
        <f t="shared" ref="BF138:BF183" si="5">IF(N138="znížená",J138,0)</f>
        <v>0</v>
      </c>
      <c r="BG138" s="156">
        <f t="shared" ref="BG138:BG183" si="6">IF(N138="zákl. prenesená",J138,0)</f>
        <v>0</v>
      </c>
      <c r="BH138" s="156">
        <f t="shared" ref="BH138:BH183" si="7">IF(N138="zníž. prenesená",J138,0)</f>
        <v>0</v>
      </c>
      <c r="BI138" s="156">
        <f t="shared" ref="BI138:BI183" si="8">IF(N138="nulová",J138,0)</f>
        <v>0</v>
      </c>
      <c r="BJ138" s="16" t="s">
        <v>88</v>
      </c>
      <c r="BK138" s="156">
        <f t="shared" ref="BK138:BK183" si="9">ROUND(I138*H138,2)</f>
        <v>0</v>
      </c>
      <c r="BL138" s="16" t="s">
        <v>396</v>
      </c>
      <c r="BM138" s="155" t="s">
        <v>323</v>
      </c>
    </row>
    <row r="139" spans="2:65" s="1" customFormat="1" ht="16.5" customHeight="1">
      <c r="B139" s="142"/>
      <c r="C139" s="179" t="s">
        <v>92</v>
      </c>
      <c r="D139" s="179" t="s">
        <v>454</v>
      </c>
      <c r="E139" s="180" t="s">
        <v>13110</v>
      </c>
      <c r="F139" s="181" t="s">
        <v>13111</v>
      </c>
      <c r="G139" s="182" t="s">
        <v>7852</v>
      </c>
      <c r="H139" s="183">
        <v>1</v>
      </c>
      <c r="I139" s="184"/>
      <c r="J139" s="185">
        <f t="shared" si="0"/>
        <v>0</v>
      </c>
      <c r="K139" s="186"/>
      <c r="L139" s="187"/>
      <c r="M139" s="188" t="s">
        <v>1</v>
      </c>
      <c r="N139" s="189" t="s">
        <v>42</v>
      </c>
      <c r="P139" s="153">
        <f t="shared" si="1"/>
        <v>0</v>
      </c>
      <c r="Q139" s="153">
        <v>0</v>
      </c>
      <c r="R139" s="153">
        <f t="shared" si="2"/>
        <v>0</v>
      </c>
      <c r="S139" s="153">
        <v>0</v>
      </c>
      <c r="T139" s="154">
        <f t="shared" si="3"/>
        <v>0</v>
      </c>
      <c r="AR139" s="155" t="s">
        <v>481</v>
      </c>
      <c r="AT139" s="155" t="s">
        <v>454</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396</v>
      </c>
      <c r="BM139" s="155" t="s">
        <v>346</v>
      </c>
    </row>
    <row r="140" spans="2:65" s="1" customFormat="1" ht="24.15" customHeight="1">
      <c r="B140" s="142"/>
      <c r="C140" s="179" t="s">
        <v>323</v>
      </c>
      <c r="D140" s="179" t="s">
        <v>454</v>
      </c>
      <c r="E140" s="180" t="s">
        <v>13112</v>
      </c>
      <c r="F140" s="181" t="s">
        <v>13113</v>
      </c>
      <c r="G140" s="182" t="s">
        <v>7852</v>
      </c>
      <c r="H140" s="183">
        <v>2</v>
      </c>
      <c r="I140" s="184"/>
      <c r="J140" s="185">
        <f t="shared" si="0"/>
        <v>0</v>
      </c>
      <c r="K140" s="186"/>
      <c r="L140" s="187"/>
      <c r="M140" s="188" t="s">
        <v>1</v>
      </c>
      <c r="N140" s="189" t="s">
        <v>42</v>
      </c>
      <c r="P140" s="153">
        <f t="shared" si="1"/>
        <v>0</v>
      </c>
      <c r="Q140" s="153">
        <v>0</v>
      </c>
      <c r="R140" s="153">
        <f t="shared" si="2"/>
        <v>0</v>
      </c>
      <c r="S140" s="153">
        <v>0</v>
      </c>
      <c r="T140" s="154">
        <f t="shared" si="3"/>
        <v>0</v>
      </c>
      <c r="AR140" s="155" t="s">
        <v>481</v>
      </c>
      <c r="AT140" s="155" t="s">
        <v>454</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396</v>
      </c>
      <c r="BM140" s="155" t="s">
        <v>356</v>
      </c>
    </row>
    <row r="141" spans="2:65" s="1" customFormat="1" ht="24.15" customHeight="1">
      <c r="B141" s="142"/>
      <c r="C141" s="179" t="s">
        <v>341</v>
      </c>
      <c r="D141" s="179" t="s">
        <v>454</v>
      </c>
      <c r="E141" s="180" t="s">
        <v>13114</v>
      </c>
      <c r="F141" s="181" t="s">
        <v>13115</v>
      </c>
      <c r="G141" s="182" t="s">
        <v>7852</v>
      </c>
      <c r="H141" s="183">
        <v>1</v>
      </c>
      <c r="I141" s="184"/>
      <c r="J141" s="185">
        <f t="shared" si="0"/>
        <v>0</v>
      </c>
      <c r="K141" s="186"/>
      <c r="L141" s="187"/>
      <c r="M141" s="188" t="s">
        <v>1</v>
      </c>
      <c r="N141" s="189" t="s">
        <v>42</v>
      </c>
      <c r="P141" s="153">
        <f t="shared" si="1"/>
        <v>0</v>
      </c>
      <c r="Q141" s="153">
        <v>0</v>
      </c>
      <c r="R141" s="153">
        <f t="shared" si="2"/>
        <v>0</v>
      </c>
      <c r="S141" s="153">
        <v>0</v>
      </c>
      <c r="T141" s="154">
        <f t="shared" si="3"/>
        <v>0</v>
      </c>
      <c r="AR141" s="155" t="s">
        <v>481</v>
      </c>
      <c r="AT141" s="155" t="s">
        <v>454</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396</v>
      </c>
      <c r="BM141" s="155" t="s">
        <v>366</v>
      </c>
    </row>
    <row r="142" spans="2:65" s="1" customFormat="1" ht="24.15" customHeight="1">
      <c r="B142" s="142"/>
      <c r="C142" s="179" t="s">
        <v>346</v>
      </c>
      <c r="D142" s="179" t="s">
        <v>454</v>
      </c>
      <c r="E142" s="180" t="s">
        <v>13116</v>
      </c>
      <c r="F142" s="181" t="s">
        <v>13117</v>
      </c>
      <c r="G142" s="182" t="s">
        <v>7852</v>
      </c>
      <c r="H142" s="183">
        <v>1</v>
      </c>
      <c r="I142" s="184"/>
      <c r="J142" s="185">
        <f t="shared" si="0"/>
        <v>0</v>
      </c>
      <c r="K142" s="186"/>
      <c r="L142" s="187"/>
      <c r="M142" s="188" t="s">
        <v>1</v>
      </c>
      <c r="N142" s="189" t="s">
        <v>42</v>
      </c>
      <c r="P142" s="153">
        <f t="shared" si="1"/>
        <v>0</v>
      </c>
      <c r="Q142" s="153">
        <v>0</v>
      </c>
      <c r="R142" s="153">
        <f t="shared" si="2"/>
        <v>0</v>
      </c>
      <c r="S142" s="153">
        <v>0</v>
      </c>
      <c r="T142" s="154">
        <f t="shared" si="3"/>
        <v>0</v>
      </c>
      <c r="AR142" s="155" t="s">
        <v>481</v>
      </c>
      <c r="AT142" s="155" t="s">
        <v>454</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396</v>
      </c>
      <c r="BM142" s="155" t="s">
        <v>376</v>
      </c>
    </row>
    <row r="143" spans="2:65" s="1" customFormat="1" ht="21.75" customHeight="1">
      <c r="B143" s="142"/>
      <c r="C143" s="179" t="s">
        <v>351</v>
      </c>
      <c r="D143" s="179" t="s">
        <v>454</v>
      </c>
      <c r="E143" s="180" t="s">
        <v>13118</v>
      </c>
      <c r="F143" s="181" t="s">
        <v>13119</v>
      </c>
      <c r="G143" s="182" t="s">
        <v>7852</v>
      </c>
      <c r="H143" s="183">
        <v>1</v>
      </c>
      <c r="I143" s="184"/>
      <c r="J143" s="185">
        <f t="shared" si="0"/>
        <v>0</v>
      </c>
      <c r="K143" s="186"/>
      <c r="L143" s="187"/>
      <c r="M143" s="188" t="s">
        <v>1</v>
      </c>
      <c r="N143" s="189" t="s">
        <v>42</v>
      </c>
      <c r="P143" s="153">
        <f t="shared" si="1"/>
        <v>0</v>
      </c>
      <c r="Q143" s="153">
        <v>0</v>
      </c>
      <c r="R143" s="153">
        <f t="shared" si="2"/>
        <v>0</v>
      </c>
      <c r="S143" s="153">
        <v>0</v>
      </c>
      <c r="T143" s="154">
        <f t="shared" si="3"/>
        <v>0</v>
      </c>
      <c r="AR143" s="155" t="s">
        <v>481</v>
      </c>
      <c r="AT143" s="155" t="s">
        <v>454</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396</v>
      </c>
      <c r="BM143" s="155" t="s">
        <v>386</v>
      </c>
    </row>
    <row r="144" spans="2:65" s="1" customFormat="1" ht="37.75" customHeight="1">
      <c r="B144" s="142"/>
      <c r="C144" s="179" t="s">
        <v>356</v>
      </c>
      <c r="D144" s="179" t="s">
        <v>454</v>
      </c>
      <c r="E144" s="180" t="s">
        <v>13120</v>
      </c>
      <c r="F144" s="181" t="s">
        <v>13121</v>
      </c>
      <c r="G144" s="182" t="s">
        <v>7852</v>
      </c>
      <c r="H144" s="183">
        <v>1</v>
      </c>
      <c r="I144" s="184"/>
      <c r="J144" s="185">
        <f t="shared" si="0"/>
        <v>0</v>
      </c>
      <c r="K144" s="186"/>
      <c r="L144" s="187"/>
      <c r="M144" s="188" t="s">
        <v>1</v>
      </c>
      <c r="N144" s="189" t="s">
        <v>42</v>
      </c>
      <c r="P144" s="153">
        <f t="shared" si="1"/>
        <v>0</v>
      </c>
      <c r="Q144" s="153">
        <v>0</v>
      </c>
      <c r="R144" s="153">
        <f t="shared" si="2"/>
        <v>0</v>
      </c>
      <c r="S144" s="153">
        <v>0</v>
      </c>
      <c r="T144" s="154">
        <f t="shared" si="3"/>
        <v>0</v>
      </c>
      <c r="AR144" s="155" t="s">
        <v>481</v>
      </c>
      <c r="AT144" s="155" t="s">
        <v>454</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396</v>
      </c>
      <c r="BM144" s="155" t="s">
        <v>396</v>
      </c>
    </row>
    <row r="145" spans="2:65" s="1" customFormat="1" ht="37.75" customHeight="1">
      <c r="B145" s="142"/>
      <c r="C145" s="179" t="s">
        <v>361</v>
      </c>
      <c r="D145" s="179" t="s">
        <v>454</v>
      </c>
      <c r="E145" s="180" t="s">
        <v>13122</v>
      </c>
      <c r="F145" s="181" t="s">
        <v>13123</v>
      </c>
      <c r="G145" s="182" t="s">
        <v>7852</v>
      </c>
      <c r="H145" s="183">
        <v>1</v>
      </c>
      <c r="I145" s="184"/>
      <c r="J145" s="185">
        <f t="shared" si="0"/>
        <v>0</v>
      </c>
      <c r="K145" s="186"/>
      <c r="L145" s="187"/>
      <c r="M145" s="188" t="s">
        <v>1</v>
      </c>
      <c r="N145" s="189" t="s">
        <v>42</v>
      </c>
      <c r="P145" s="153">
        <f t="shared" si="1"/>
        <v>0</v>
      </c>
      <c r="Q145" s="153">
        <v>0</v>
      </c>
      <c r="R145" s="153">
        <f t="shared" si="2"/>
        <v>0</v>
      </c>
      <c r="S145" s="153">
        <v>0</v>
      </c>
      <c r="T145" s="154">
        <f t="shared" si="3"/>
        <v>0</v>
      </c>
      <c r="AR145" s="155" t="s">
        <v>481</v>
      </c>
      <c r="AT145" s="155" t="s">
        <v>454</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396</v>
      </c>
      <c r="BM145" s="155" t="s">
        <v>405</v>
      </c>
    </row>
    <row r="146" spans="2:65" s="1" customFormat="1" ht="24.15" customHeight="1">
      <c r="B146" s="142"/>
      <c r="C146" s="143" t="s">
        <v>366</v>
      </c>
      <c r="D146" s="143" t="s">
        <v>319</v>
      </c>
      <c r="E146" s="144" t="s">
        <v>13124</v>
      </c>
      <c r="F146" s="145" t="s">
        <v>13125</v>
      </c>
      <c r="G146" s="146" t="s">
        <v>467</v>
      </c>
      <c r="H146" s="147">
        <v>2</v>
      </c>
      <c r="I146" s="148"/>
      <c r="J146" s="149">
        <f t="shared" si="0"/>
        <v>0</v>
      </c>
      <c r="K146" s="150"/>
      <c r="L146" s="31"/>
      <c r="M146" s="151" t="s">
        <v>1</v>
      </c>
      <c r="N146" s="152" t="s">
        <v>42</v>
      </c>
      <c r="P146" s="153">
        <f t="shared" si="1"/>
        <v>0</v>
      </c>
      <c r="Q146" s="153">
        <v>0</v>
      </c>
      <c r="R146" s="153">
        <f t="shared" si="2"/>
        <v>0</v>
      </c>
      <c r="S146" s="153">
        <v>0</v>
      </c>
      <c r="T146" s="154">
        <f t="shared" si="3"/>
        <v>0</v>
      </c>
      <c r="AR146" s="155" t="s">
        <v>396</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396</v>
      </c>
      <c r="BM146" s="155" t="s">
        <v>7</v>
      </c>
    </row>
    <row r="147" spans="2:65" s="1" customFormat="1" ht="16.5" customHeight="1">
      <c r="B147" s="142"/>
      <c r="C147" s="143" t="s">
        <v>371</v>
      </c>
      <c r="D147" s="143" t="s">
        <v>319</v>
      </c>
      <c r="E147" s="144" t="s">
        <v>13126</v>
      </c>
      <c r="F147" s="145" t="s">
        <v>13127</v>
      </c>
      <c r="G147" s="146" t="s">
        <v>611</v>
      </c>
      <c r="H147" s="147">
        <v>7</v>
      </c>
      <c r="I147" s="148"/>
      <c r="J147" s="149">
        <f t="shared" si="0"/>
        <v>0</v>
      </c>
      <c r="K147" s="150"/>
      <c r="L147" s="31"/>
      <c r="M147" s="151" t="s">
        <v>1</v>
      </c>
      <c r="N147" s="152" t="s">
        <v>42</v>
      </c>
      <c r="P147" s="153">
        <f t="shared" si="1"/>
        <v>0</v>
      </c>
      <c r="Q147" s="153">
        <v>0</v>
      </c>
      <c r="R147" s="153">
        <f t="shared" si="2"/>
        <v>0</v>
      </c>
      <c r="S147" s="153">
        <v>0</v>
      </c>
      <c r="T147" s="154">
        <f t="shared" si="3"/>
        <v>0</v>
      </c>
      <c r="AR147" s="155" t="s">
        <v>396</v>
      </c>
      <c r="AT147" s="155" t="s">
        <v>319</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396</v>
      </c>
      <c r="BM147" s="155" t="s">
        <v>432</v>
      </c>
    </row>
    <row r="148" spans="2:65" s="1" customFormat="1" ht="16.5" customHeight="1">
      <c r="B148" s="142"/>
      <c r="C148" s="179" t="s">
        <v>376</v>
      </c>
      <c r="D148" s="179" t="s">
        <v>454</v>
      </c>
      <c r="E148" s="180" t="s">
        <v>13128</v>
      </c>
      <c r="F148" s="181" t="s">
        <v>13129</v>
      </c>
      <c r="G148" s="182" t="s">
        <v>7852</v>
      </c>
      <c r="H148" s="183">
        <v>9</v>
      </c>
      <c r="I148" s="184"/>
      <c r="J148" s="185">
        <f t="shared" si="0"/>
        <v>0</v>
      </c>
      <c r="K148" s="186"/>
      <c r="L148" s="187"/>
      <c r="M148" s="188" t="s">
        <v>1</v>
      </c>
      <c r="N148" s="189" t="s">
        <v>42</v>
      </c>
      <c r="P148" s="153">
        <f t="shared" si="1"/>
        <v>0</v>
      </c>
      <c r="Q148" s="153">
        <v>0</v>
      </c>
      <c r="R148" s="153">
        <f t="shared" si="2"/>
        <v>0</v>
      </c>
      <c r="S148" s="153">
        <v>0</v>
      </c>
      <c r="T148" s="154">
        <f t="shared" si="3"/>
        <v>0</v>
      </c>
      <c r="AR148" s="155" t="s">
        <v>481</v>
      </c>
      <c r="AT148" s="155" t="s">
        <v>454</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396</v>
      </c>
      <c r="BM148" s="155" t="s">
        <v>441</v>
      </c>
    </row>
    <row r="149" spans="2:65" s="1" customFormat="1" ht="16.5" customHeight="1">
      <c r="B149" s="142"/>
      <c r="C149" s="179" t="s">
        <v>381</v>
      </c>
      <c r="D149" s="179" t="s">
        <v>454</v>
      </c>
      <c r="E149" s="180" t="s">
        <v>13130</v>
      </c>
      <c r="F149" s="181" t="s">
        <v>13131</v>
      </c>
      <c r="G149" s="182" t="s">
        <v>7852</v>
      </c>
      <c r="H149" s="183">
        <v>2</v>
      </c>
      <c r="I149" s="184"/>
      <c r="J149" s="185">
        <f t="shared" si="0"/>
        <v>0</v>
      </c>
      <c r="K149" s="186"/>
      <c r="L149" s="187"/>
      <c r="M149" s="188" t="s">
        <v>1</v>
      </c>
      <c r="N149" s="189" t="s">
        <v>42</v>
      </c>
      <c r="P149" s="153">
        <f t="shared" si="1"/>
        <v>0</v>
      </c>
      <c r="Q149" s="153">
        <v>0</v>
      </c>
      <c r="R149" s="153">
        <f t="shared" si="2"/>
        <v>0</v>
      </c>
      <c r="S149" s="153">
        <v>0</v>
      </c>
      <c r="T149" s="154">
        <f t="shared" si="3"/>
        <v>0</v>
      </c>
      <c r="AR149" s="155" t="s">
        <v>481</v>
      </c>
      <c r="AT149" s="155" t="s">
        <v>454</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396</v>
      </c>
      <c r="BM149" s="155" t="s">
        <v>453</v>
      </c>
    </row>
    <row r="150" spans="2:65" s="1" customFormat="1" ht="16.5" customHeight="1">
      <c r="B150" s="142"/>
      <c r="C150" s="179" t="s">
        <v>386</v>
      </c>
      <c r="D150" s="179" t="s">
        <v>454</v>
      </c>
      <c r="E150" s="180" t="s">
        <v>13132</v>
      </c>
      <c r="F150" s="181" t="s">
        <v>13133</v>
      </c>
      <c r="G150" s="182" t="s">
        <v>7852</v>
      </c>
      <c r="H150" s="183">
        <v>10</v>
      </c>
      <c r="I150" s="184"/>
      <c r="J150" s="185">
        <f t="shared" si="0"/>
        <v>0</v>
      </c>
      <c r="K150" s="186"/>
      <c r="L150" s="187"/>
      <c r="M150" s="188" t="s">
        <v>1</v>
      </c>
      <c r="N150" s="189" t="s">
        <v>42</v>
      </c>
      <c r="P150" s="153">
        <f t="shared" si="1"/>
        <v>0</v>
      </c>
      <c r="Q150" s="153">
        <v>0</v>
      </c>
      <c r="R150" s="153">
        <f t="shared" si="2"/>
        <v>0</v>
      </c>
      <c r="S150" s="153">
        <v>0</v>
      </c>
      <c r="T150" s="154">
        <f t="shared" si="3"/>
        <v>0</v>
      </c>
      <c r="AR150" s="155" t="s">
        <v>481</v>
      </c>
      <c r="AT150" s="155" t="s">
        <v>454</v>
      </c>
      <c r="AU150" s="155" t="s">
        <v>88</v>
      </c>
      <c r="AY150" s="16" t="s">
        <v>317</v>
      </c>
      <c r="BE150" s="156">
        <f t="shared" si="4"/>
        <v>0</v>
      </c>
      <c r="BF150" s="156">
        <f t="shared" si="5"/>
        <v>0</v>
      </c>
      <c r="BG150" s="156">
        <f t="shared" si="6"/>
        <v>0</v>
      </c>
      <c r="BH150" s="156">
        <f t="shared" si="7"/>
        <v>0</v>
      </c>
      <c r="BI150" s="156">
        <f t="shared" si="8"/>
        <v>0</v>
      </c>
      <c r="BJ150" s="16" t="s">
        <v>88</v>
      </c>
      <c r="BK150" s="156">
        <f t="shared" si="9"/>
        <v>0</v>
      </c>
      <c r="BL150" s="16" t="s">
        <v>396</v>
      </c>
      <c r="BM150" s="155" t="s">
        <v>464</v>
      </c>
    </row>
    <row r="151" spans="2:65" s="1" customFormat="1" ht="16.5" customHeight="1">
      <c r="B151" s="142"/>
      <c r="C151" s="179" t="s">
        <v>391</v>
      </c>
      <c r="D151" s="179" t="s">
        <v>454</v>
      </c>
      <c r="E151" s="180" t="s">
        <v>13134</v>
      </c>
      <c r="F151" s="181" t="s">
        <v>13135</v>
      </c>
      <c r="G151" s="182" t="s">
        <v>7852</v>
      </c>
      <c r="H151" s="183">
        <v>2</v>
      </c>
      <c r="I151" s="184"/>
      <c r="J151" s="185">
        <f t="shared" si="0"/>
        <v>0</v>
      </c>
      <c r="K151" s="186"/>
      <c r="L151" s="187"/>
      <c r="M151" s="188" t="s">
        <v>1</v>
      </c>
      <c r="N151" s="189" t="s">
        <v>42</v>
      </c>
      <c r="P151" s="153">
        <f t="shared" si="1"/>
        <v>0</v>
      </c>
      <c r="Q151" s="153">
        <v>0</v>
      </c>
      <c r="R151" s="153">
        <f t="shared" si="2"/>
        <v>0</v>
      </c>
      <c r="S151" s="153">
        <v>0</v>
      </c>
      <c r="T151" s="154">
        <f t="shared" si="3"/>
        <v>0</v>
      </c>
      <c r="AR151" s="155" t="s">
        <v>481</v>
      </c>
      <c r="AT151" s="155" t="s">
        <v>454</v>
      </c>
      <c r="AU151" s="155" t="s">
        <v>88</v>
      </c>
      <c r="AY151" s="16" t="s">
        <v>317</v>
      </c>
      <c r="BE151" s="156">
        <f t="shared" si="4"/>
        <v>0</v>
      </c>
      <c r="BF151" s="156">
        <f t="shared" si="5"/>
        <v>0</v>
      </c>
      <c r="BG151" s="156">
        <f t="shared" si="6"/>
        <v>0</v>
      </c>
      <c r="BH151" s="156">
        <f t="shared" si="7"/>
        <v>0</v>
      </c>
      <c r="BI151" s="156">
        <f t="shared" si="8"/>
        <v>0</v>
      </c>
      <c r="BJ151" s="16" t="s">
        <v>88</v>
      </c>
      <c r="BK151" s="156">
        <f t="shared" si="9"/>
        <v>0</v>
      </c>
      <c r="BL151" s="16" t="s">
        <v>396</v>
      </c>
      <c r="BM151" s="155" t="s">
        <v>473</v>
      </c>
    </row>
    <row r="152" spans="2:65" s="1" customFormat="1" ht="21.75" customHeight="1">
      <c r="B152" s="142"/>
      <c r="C152" s="143" t="s">
        <v>396</v>
      </c>
      <c r="D152" s="143" t="s">
        <v>319</v>
      </c>
      <c r="E152" s="144" t="s">
        <v>13136</v>
      </c>
      <c r="F152" s="145" t="s">
        <v>13137</v>
      </c>
      <c r="G152" s="146" t="s">
        <v>611</v>
      </c>
      <c r="H152" s="147">
        <v>23</v>
      </c>
      <c r="I152" s="148"/>
      <c r="J152" s="149">
        <f t="shared" si="0"/>
        <v>0</v>
      </c>
      <c r="K152" s="150"/>
      <c r="L152" s="31"/>
      <c r="M152" s="151" t="s">
        <v>1</v>
      </c>
      <c r="N152" s="152" t="s">
        <v>42</v>
      </c>
      <c r="P152" s="153">
        <f t="shared" si="1"/>
        <v>0</v>
      </c>
      <c r="Q152" s="153">
        <v>0</v>
      </c>
      <c r="R152" s="153">
        <f t="shared" si="2"/>
        <v>0</v>
      </c>
      <c r="S152" s="153">
        <v>0</v>
      </c>
      <c r="T152" s="154">
        <f t="shared" si="3"/>
        <v>0</v>
      </c>
      <c r="AR152" s="155" t="s">
        <v>396</v>
      </c>
      <c r="AT152" s="155" t="s">
        <v>319</v>
      </c>
      <c r="AU152" s="155" t="s">
        <v>88</v>
      </c>
      <c r="AY152" s="16" t="s">
        <v>317</v>
      </c>
      <c r="BE152" s="156">
        <f t="shared" si="4"/>
        <v>0</v>
      </c>
      <c r="BF152" s="156">
        <f t="shared" si="5"/>
        <v>0</v>
      </c>
      <c r="BG152" s="156">
        <f t="shared" si="6"/>
        <v>0</v>
      </c>
      <c r="BH152" s="156">
        <f t="shared" si="7"/>
        <v>0</v>
      </c>
      <c r="BI152" s="156">
        <f t="shared" si="8"/>
        <v>0</v>
      </c>
      <c r="BJ152" s="16" t="s">
        <v>88</v>
      </c>
      <c r="BK152" s="156">
        <f t="shared" si="9"/>
        <v>0</v>
      </c>
      <c r="BL152" s="16" t="s">
        <v>396</v>
      </c>
      <c r="BM152" s="155" t="s">
        <v>481</v>
      </c>
    </row>
    <row r="153" spans="2:65" s="1" customFormat="1" ht="16.5" customHeight="1">
      <c r="B153" s="142"/>
      <c r="C153" s="179" t="s">
        <v>401</v>
      </c>
      <c r="D153" s="179" t="s">
        <v>454</v>
      </c>
      <c r="E153" s="180" t="s">
        <v>13138</v>
      </c>
      <c r="F153" s="181" t="s">
        <v>13139</v>
      </c>
      <c r="G153" s="182" t="s">
        <v>7852</v>
      </c>
      <c r="H153" s="183">
        <v>6</v>
      </c>
      <c r="I153" s="184"/>
      <c r="J153" s="185">
        <f t="shared" si="0"/>
        <v>0</v>
      </c>
      <c r="K153" s="186"/>
      <c r="L153" s="187"/>
      <c r="M153" s="188" t="s">
        <v>1</v>
      </c>
      <c r="N153" s="189" t="s">
        <v>42</v>
      </c>
      <c r="P153" s="153">
        <f t="shared" si="1"/>
        <v>0</v>
      </c>
      <c r="Q153" s="153">
        <v>0</v>
      </c>
      <c r="R153" s="153">
        <f t="shared" si="2"/>
        <v>0</v>
      </c>
      <c r="S153" s="153">
        <v>0</v>
      </c>
      <c r="T153" s="154">
        <f t="shared" si="3"/>
        <v>0</v>
      </c>
      <c r="AR153" s="155" t="s">
        <v>481</v>
      </c>
      <c r="AT153" s="155" t="s">
        <v>454</v>
      </c>
      <c r="AU153" s="155" t="s">
        <v>88</v>
      </c>
      <c r="AY153" s="16" t="s">
        <v>317</v>
      </c>
      <c r="BE153" s="156">
        <f t="shared" si="4"/>
        <v>0</v>
      </c>
      <c r="BF153" s="156">
        <f t="shared" si="5"/>
        <v>0</v>
      </c>
      <c r="BG153" s="156">
        <f t="shared" si="6"/>
        <v>0</v>
      </c>
      <c r="BH153" s="156">
        <f t="shared" si="7"/>
        <v>0</v>
      </c>
      <c r="BI153" s="156">
        <f t="shared" si="8"/>
        <v>0</v>
      </c>
      <c r="BJ153" s="16" t="s">
        <v>88</v>
      </c>
      <c r="BK153" s="156">
        <f t="shared" si="9"/>
        <v>0</v>
      </c>
      <c r="BL153" s="16" t="s">
        <v>396</v>
      </c>
      <c r="BM153" s="155" t="s">
        <v>495</v>
      </c>
    </row>
    <row r="154" spans="2:65" s="1" customFormat="1" ht="24.15" customHeight="1">
      <c r="B154" s="142"/>
      <c r="C154" s="143" t="s">
        <v>405</v>
      </c>
      <c r="D154" s="143" t="s">
        <v>319</v>
      </c>
      <c r="E154" s="144" t="s">
        <v>13140</v>
      </c>
      <c r="F154" s="145" t="s">
        <v>13141</v>
      </c>
      <c r="G154" s="146" t="s">
        <v>467</v>
      </c>
      <c r="H154" s="147">
        <v>6</v>
      </c>
      <c r="I154" s="148"/>
      <c r="J154" s="149">
        <f t="shared" si="0"/>
        <v>0</v>
      </c>
      <c r="K154" s="150"/>
      <c r="L154" s="31"/>
      <c r="M154" s="151" t="s">
        <v>1</v>
      </c>
      <c r="N154" s="152" t="s">
        <v>42</v>
      </c>
      <c r="P154" s="153">
        <f t="shared" si="1"/>
        <v>0</v>
      </c>
      <c r="Q154" s="153">
        <v>0</v>
      </c>
      <c r="R154" s="153">
        <f t="shared" si="2"/>
        <v>0</v>
      </c>
      <c r="S154" s="153">
        <v>0</v>
      </c>
      <c r="T154" s="154">
        <f t="shared" si="3"/>
        <v>0</v>
      </c>
      <c r="AR154" s="155" t="s">
        <v>396</v>
      </c>
      <c r="AT154" s="155" t="s">
        <v>319</v>
      </c>
      <c r="AU154" s="155" t="s">
        <v>88</v>
      </c>
      <c r="AY154" s="16" t="s">
        <v>317</v>
      </c>
      <c r="BE154" s="156">
        <f t="shared" si="4"/>
        <v>0</v>
      </c>
      <c r="BF154" s="156">
        <f t="shared" si="5"/>
        <v>0</v>
      </c>
      <c r="BG154" s="156">
        <f t="shared" si="6"/>
        <v>0</v>
      </c>
      <c r="BH154" s="156">
        <f t="shared" si="7"/>
        <v>0</v>
      </c>
      <c r="BI154" s="156">
        <f t="shared" si="8"/>
        <v>0</v>
      </c>
      <c r="BJ154" s="16" t="s">
        <v>88</v>
      </c>
      <c r="BK154" s="156">
        <f t="shared" si="9"/>
        <v>0</v>
      </c>
      <c r="BL154" s="16" t="s">
        <v>396</v>
      </c>
      <c r="BM154" s="155" t="s">
        <v>507</v>
      </c>
    </row>
    <row r="155" spans="2:65" s="1" customFormat="1" ht="24.15" customHeight="1">
      <c r="B155" s="142"/>
      <c r="C155" s="179" t="s">
        <v>415</v>
      </c>
      <c r="D155" s="179" t="s">
        <v>454</v>
      </c>
      <c r="E155" s="180" t="s">
        <v>13142</v>
      </c>
      <c r="F155" s="181" t="s">
        <v>13143</v>
      </c>
      <c r="G155" s="182" t="s">
        <v>484</v>
      </c>
      <c r="H155" s="183">
        <v>9</v>
      </c>
      <c r="I155" s="184"/>
      <c r="J155" s="185">
        <f t="shared" si="0"/>
        <v>0</v>
      </c>
      <c r="K155" s="186"/>
      <c r="L155" s="187"/>
      <c r="M155" s="188" t="s">
        <v>1</v>
      </c>
      <c r="N155" s="189" t="s">
        <v>42</v>
      </c>
      <c r="P155" s="153">
        <f t="shared" si="1"/>
        <v>0</v>
      </c>
      <c r="Q155" s="153">
        <v>0</v>
      </c>
      <c r="R155" s="153">
        <f t="shared" si="2"/>
        <v>0</v>
      </c>
      <c r="S155" s="153">
        <v>0</v>
      </c>
      <c r="T155" s="154">
        <f t="shared" si="3"/>
        <v>0</v>
      </c>
      <c r="AR155" s="155" t="s">
        <v>481</v>
      </c>
      <c r="AT155" s="155" t="s">
        <v>454</v>
      </c>
      <c r="AU155" s="155" t="s">
        <v>88</v>
      </c>
      <c r="AY155" s="16" t="s">
        <v>317</v>
      </c>
      <c r="BE155" s="156">
        <f t="shared" si="4"/>
        <v>0</v>
      </c>
      <c r="BF155" s="156">
        <f t="shared" si="5"/>
        <v>0</v>
      </c>
      <c r="BG155" s="156">
        <f t="shared" si="6"/>
        <v>0</v>
      </c>
      <c r="BH155" s="156">
        <f t="shared" si="7"/>
        <v>0</v>
      </c>
      <c r="BI155" s="156">
        <f t="shared" si="8"/>
        <v>0</v>
      </c>
      <c r="BJ155" s="16" t="s">
        <v>88</v>
      </c>
      <c r="BK155" s="156">
        <f t="shared" si="9"/>
        <v>0</v>
      </c>
      <c r="BL155" s="16" t="s">
        <v>396</v>
      </c>
      <c r="BM155" s="155" t="s">
        <v>647</v>
      </c>
    </row>
    <row r="156" spans="2:65" s="1" customFormat="1" ht="24.15" customHeight="1">
      <c r="B156" s="142"/>
      <c r="C156" s="179" t="s">
        <v>7</v>
      </c>
      <c r="D156" s="179" t="s">
        <v>454</v>
      </c>
      <c r="E156" s="180" t="s">
        <v>13144</v>
      </c>
      <c r="F156" s="181" t="s">
        <v>13145</v>
      </c>
      <c r="G156" s="182" t="s">
        <v>484</v>
      </c>
      <c r="H156" s="183">
        <v>64</v>
      </c>
      <c r="I156" s="184"/>
      <c r="J156" s="185">
        <f t="shared" si="0"/>
        <v>0</v>
      </c>
      <c r="K156" s="186"/>
      <c r="L156" s="187"/>
      <c r="M156" s="188" t="s">
        <v>1</v>
      </c>
      <c r="N156" s="189" t="s">
        <v>42</v>
      </c>
      <c r="P156" s="153">
        <f t="shared" si="1"/>
        <v>0</v>
      </c>
      <c r="Q156" s="153">
        <v>0</v>
      </c>
      <c r="R156" s="153">
        <f t="shared" si="2"/>
        <v>0</v>
      </c>
      <c r="S156" s="153">
        <v>0</v>
      </c>
      <c r="T156" s="154">
        <f t="shared" si="3"/>
        <v>0</v>
      </c>
      <c r="AR156" s="155" t="s">
        <v>481</v>
      </c>
      <c r="AT156" s="155" t="s">
        <v>454</v>
      </c>
      <c r="AU156" s="155" t="s">
        <v>88</v>
      </c>
      <c r="AY156" s="16" t="s">
        <v>317</v>
      </c>
      <c r="BE156" s="156">
        <f t="shared" si="4"/>
        <v>0</v>
      </c>
      <c r="BF156" s="156">
        <f t="shared" si="5"/>
        <v>0</v>
      </c>
      <c r="BG156" s="156">
        <f t="shared" si="6"/>
        <v>0</v>
      </c>
      <c r="BH156" s="156">
        <f t="shared" si="7"/>
        <v>0</v>
      </c>
      <c r="BI156" s="156">
        <f t="shared" si="8"/>
        <v>0</v>
      </c>
      <c r="BJ156" s="16" t="s">
        <v>88</v>
      </c>
      <c r="BK156" s="156">
        <f t="shared" si="9"/>
        <v>0</v>
      </c>
      <c r="BL156" s="16" t="s">
        <v>396</v>
      </c>
      <c r="BM156" s="155" t="s">
        <v>650</v>
      </c>
    </row>
    <row r="157" spans="2:65" s="1" customFormat="1" ht="24.15" customHeight="1">
      <c r="B157" s="142"/>
      <c r="C157" s="179" t="s">
        <v>427</v>
      </c>
      <c r="D157" s="179" t="s">
        <v>454</v>
      </c>
      <c r="E157" s="180" t="s">
        <v>13146</v>
      </c>
      <c r="F157" s="181" t="s">
        <v>13147</v>
      </c>
      <c r="G157" s="182" t="s">
        <v>484</v>
      </c>
      <c r="H157" s="183">
        <v>69</v>
      </c>
      <c r="I157" s="184"/>
      <c r="J157" s="185">
        <f t="shared" si="0"/>
        <v>0</v>
      </c>
      <c r="K157" s="186"/>
      <c r="L157" s="187"/>
      <c r="M157" s="188" t="s">
        <v>1</v>
      </c>
      <c r="N157" s="189" t="s">
        <v>42</v>
      </c>
      <c r="P157" s="153">
        <f t="shared" si="1"/>
        <v>0</v>
      </c>
      <c r="Q157" s="153">
        <v>0</v>
      </c>
      <c r="R157" s="153">
        <f t="shared" si="2"/>
        <v>0</v>
      </c>
      <c r="S157" s="153">
        <v>0</v>
      </c>
      <c r="T157" s="154">
        <f t="shared" si="3"/>
        <v>0</v>
      </c>
      <c r="AR157" s="155" t="s">
        <v>481</v>
      </c>
      <c r="AT157" s="155" t="s">
        <v>454</v>
      </c>
      <c r="AU157" s="155" t="s">
        <v>88</v>
      </c>
      <c r="AY157" s="16" t="s">
        <v>317</v>
      </c>
      <c r="BE157" s="156">
        <f t="shared" si="4"/>
        <v>0</v>
      </c>
      <c r="BF157" s="156">
        <f t="shared" si="5"/>
        <v>0</v>
      </c>
      <c r="BG157" s="156">
        <f t="shared" si="6"/>
        <v>0</v>
      </c>
      <c r="BH157" s="156">
        <f t="shared" si="7"/>
        <v>0</v>
      </c>
      <c r="BI157" s="156">
        <f t="shared" si="8"/>
        <v>0</v>
      </c>
      <c r="BJ157" s="16" t="s">
        <v>88</v>
      </c>
      <c r="BK157" s="156">
        <f t="shared" si="9"/>
        <v>0</v>
      </c>
      <c r="BL157" s="16" t="s">
        <v>396</v>
      </c>
      <c r="BM157" s="155" t="s">
        <v>655</v>
      </c>
    </row>
    <row r="158" spans="2:65" s="1" customFormat="1" ht="24.15" customHeight="1">
      <c r="B158" s="142"/>
      <c r="C158" s="179" t="s">
        <v>432</v>
      </c>
      <c r="D158" s="179" t="s">
        <v>454</v>
      </c>
      <c r="E158" s="180" t="s">
        <v>13148</v>
      </c>
      <c r="F158" s="181" t="s">
        <v>13149</v>
      </c>
      <c r="G158" s="182" t="s">
        <v>484</v>
      </c>
      <c r="H158" s="183">
        <v>49</v>
      </c>
      <c r="I158" s="184"/>
      <c r="J158" s="185">
        <f t="shared" si="0"/>
        <v>0</v>
      </c>
      <c r="K158" s="186"/>
      <c r="L158" s="187"/>
      <c r="M158" s="188" t="s">
        <v>1</v>
      </c>
      <c r="N158" s="189" t="s">
        <v>42</v>
      </c>
      <c r="P158" s="153">
        <f t="shared" si="1"/>
        <v>0</v>
      </c>
      <c r="Q158" s="153">
        <v>0</v>
      </c>
      <c r="R158" s="153">
        <f t="shared" si="2"/>
        <v>0</v>
      </c>
      <c r="S158" s="153">
        <v>0</v>
      </c>
      <c r="T158" s="154">
        <f t="shared" si="3"/>
        <v>0</v>
      </c>
      <c r="AR158" s="155" t="s">
        <v>481</v>
      </c>
      <c r="AT158" s="155" t="s">
        <v>454</v>
      </c>
      <c r="AU158" s="155" t="s">
        <v>88</v>
      </c>
      <c r="AY158" s="16" t="s">
        <v>317</v>
      </c>
      <c r="BE158" s="156">
        <f t="shared" si="4"/>
        <v>0</v>
      </c>
      <c r="BF158" s="156">
        <f t="shared" si="5"/>
        <v>0</v>
      </c>
      <c r="BG158" s="156">
        <f t="shared" si="6"/>
        <v>0</v>
      </c>
      <c r="BH158" s="156">
        <f t="shared" si="7"/>
        <v>0</v>
      </c>
      <c r="BI158" s="156">
        <f t="shared" si="8"/>
        <v>0</v>
      </c>
      <c r="BJ158" s="16" t="s">
        <v>88</v>
      </c>
      <c r="BK158" s="156">
        <f t="shared" si="9"/>
        <v>0</v>
      </c>
      <c r="BL158" s="16" t="s">
        <v>396</v>
      </c>
      <c r="BM158" s="155" t="s">
        <v>662</v>
      </c>
    </row>
    <row r="159" spans="2:65" s="1" customFormat="1" ht="37.75" customHeight="1">
      <c r="B159" s="142"/>
      <c r="C159" s="143" t="s">
        <v>436</v>
      </c>
      <c r="D159" s="143" t="s">
        <v>319</v>
      </c>
      <c r="E159" s="144" t="s">
        <v>13150</v>
      </c>
      <c r="F159" s="145" t="s">
        <v>13151</v>
      </c>
      <c r="G159" s="146" t="s">
        <v>484</v>
      </c>
      <c r="H159" s="147">
        <v>191</v>
      </c>
      <c r="I159" s="148"/>
      <c r="J159" s="149">
        <f t="shared" si="0"/>
        <v>0</v>
      </c>
      <c r="K159" s="150"/>
      <c r="L159" s="31"/>
      <c r="M159" s="151" t="s">
        <v>1</v>
      </c>
      <c r="N159" s="152" t="s">
        <v>42</v>
      </c>
      <c r="P159" s="153">
        <f t="shared" si="1"/>
        <v>0</v>
      </c>
      <c r="Q159" s="153">
        <v>0</v>
      </c>
      <c r="R159" s="153">
        <f t="shared" si="2"/>
        <v>0</v>
      </c>
      <c r="S159" s="153">
        <v>0</v>
      </c>
      <c r="T159" s="154">
        <f t="shared" si="3"/>
        <v>0</v>
      </c>
      <c r="AR159" s="155" t="s">
        <v>396</v>
      </c>
      <c r="AT159" s="155" t="s">
        <v>319</v>
      </c>
      <c r="AU159" s="155" t="s">
        <v>88</v>
      </c>
      <c r="AY159" s="16" t="s">
        <v>317</v>
      </c>
      <c r="BE159" s="156">
        <f t="shared" si="4"/>
        <v>0</v>
      </c>
      <c r="BF159" s="156">
        <f t="shared" si="5"/>
        <v>0</v>
      </c>
      <c r="BG159" s="156">
        <f t="shared" si="6"/>
        <v>0</v>
      </c>
      <c r="BH159" s="156">
        <f t="shared" si="7"/>
        <v>0</v>
      </c>
      <c r="BI159" s="156">
        <f t="shared" si="8"/>
        <v>0</v>
      </c>
      <c r="BJ159" s="16" t="s">
        <v>88</v>
      </c>
      <c r="BK159" s="156">
        <f t="shared" si="9"/>
        <v>0</v>
      </c>
      <c r="BL159" s="16" t="s">
        <v>396</v>
      </c>
      <c r="BM159" s="155" t="s">
        <v>665</v>
      </c>
    </row>
    <row r="160" spans="2:65" s="1" customFormat="1" ht="24.15" customHeight="1">
      <c r="B160" s="142"/>
      <c r="C160" s="179" t="s">
        <v>441</v>
      </c>
      <c r="D160" s="179" t="s">
        <v>454</v>
      </c>
      <c r="E160" s="180" t="s">
        <v>13152</v>
      </c>
      <c r="F160" s="181" t="s">
        <v>13153</v>
      </c>
      <c r="G160" s="182" t="s">
        <v>484</v>
      </c>
      <c r="H160" s="183">
        <v>2</v>
      </c>
      <c r="I160" s="184"/>
      <c r="J160" s="185">
        <f t="shared" si="0"/>
        <v>0</v>
      </c>
      <c r="K160" s="186"/>
      <c r="L160" s="187"/>
      <c r="M160" s="188" t="s">
        <v>1</v>
      </c>
      <c r="N160" s="189" t="s">
        <v>42</v>
      </c>
      <c r="P160" s="153">
        <f t="shared" si="1"/>
        <v>0</v>
      </c>
      <c r="Q160" s="153">
        <v>0</v>
      </c>
      <c r="R160" s="153">
        <f t="shared" si="2"/>
        <v>0</v>
      </c>
      <c r="S160" s="153">
        <v>0</v>
      </c>
      <c r="T160" s="154">
        <f t="shared" si="3"/>
        <v>0</v>
      </c>
      <c r="AR160" s="155" t="s">
        <v>481</v>
      </c>
      <c r="AT160" s="155" t="s">
        <v>454</v>
      </c>
      <c r="AU160" s="155" t="s">
        <v>88</v>
      </c>
      <c r="AY160" s="16" t="s">
        <v>317</v>
      </c>
      <c r="BE160" s="156">
        <f t="shared" si="4"/>
        <v>0</v>
      </c>
      <c r="BF160" s="156">
        <f t="shared" si="5"/>
        <v>0</v>
      </c>
      <c r="BG160" s="156">
        <f t="shared" si="6"/>
        <v>0</v>
      </c>
      <c r="BH160" s="156">
        <f t="shared" si="7"/>
        <v>0</v>
      </c>
      <c r="BI160" s="156">
        <f t="shared" si="8"/>
        <v>0</v>
      </c>
      <c r="BJ160" s="16" t="s">
        <v>88</v>
      </c>
      <c r="BK160" s="156">
        <f t="shared" si="9"/>
        <v>0</v>
      </c>
      <c r="BL160" s="16" t="s">
        <v>396</v>
      </c>
      <c r="BM160" s="155" t="s">
        <v>616</v>
      </c>
    </row>
    <row r="161" spans="2:65" s="1" customFormat="1" ht="24.15" customHeight="1">
      <c r="B161" s="142"/>
      <c r="C161" s="179" t="s">
        <v>448</v>
      </c>
      <c r="D161" s="179" t="s">
        <v>454</v>
      </c>
      <c r="E161" s="180" t="s">
        <v>13154</v>
      </c>
      <c r="F161" s="181" t="s">
        <v>13155</v>
      </c>
      <c r="G161" s="182" t="s">
        <v>484</v>
      </c>
      <c r="H161" s="183">
        <v>2</v>
      </c>
      <c r="I161" s="184"/>
      <c r="J161" s="185">
        <f t="shared" si="0"/>
        <v>0</v>
      </c>
      <c r="K161" s="186"/>
      <c r="L161" s="187"/>
      <c r="M161" s="188" t="s">
        <v>1</v>
      </c>
      <c r="N161" s="189" t="s">
        <v>42</v>
      </c>
      <c r="P161" s="153">
        <f t="shared" si="1"/>
        <v>0</v>
      </c>
      <c r="Q161" s="153">
        <v>0</v>
      </c>
      <c r="R161" s="153">
        <f t="shared" si="2"/>
        <v>0</v>
      </c>
      <c r="S161" s="153">
        <v>0</v>
      </c>
      <c r="T161" s="154">
        <f t="shared" si="3"/>
        <v>0</v>
      </c>
      <c r="AR161" s="155" t="s">
        <v>481</v>
      </c>
      <c r="AT161" s="155" t="s">
        <v>454</v>
      </c>
      <c r="AU161" s="155" t="s">
        <v>88</v>
      </c>
      <c r="AY161" s="16" t="s">
        <v>317</v>
      </c>
      <c r="BE161" s="156">
        <f t="shared" si="4"/>
        <v>0</v>
      </c>
      <c r="BF161" s="156">
        <f t="shared" si="5"/>
        <v>0</v>
      </c>
      <c r="BG161" s="156">
        <f t="shared" si="6"/>
        <v>0</v>
      </c>
      <c r="BH161" s="156">
        <f t="shared" si="7"/>
        <v>0</v>
      </c>
      <c r="BI161" s="156">
        <f t="shared" si="8"/>
        <v>0</v>
      </c>
      <c r="BJ161" s="16" t="s">
        <v>88</v>
      </c>
      <c r="BK161" s="156">
        <f t="shared" si="9"/>
        <v>0</v>
      </c>
      <c r="BL161" s="16" t="s">
        <v>396</v>
      </c>
      <c r="BM161" s="155" t="s">
        <v>670</v>
      </c>
    </row>
    <row r="162" spans="2:65" s="1" customFormat="1" ht="24.15" customHeight="1">
      <c r="B162" s="142"/>
      <c r="C162" s="179" t="s">
        <v>453</v>
      </c>
      <c r="D162" s="179" t="s">
        <v>454</v>
      </c>
      <c r="E162" s="180" t="s">
        <v>13124</v>
      </c>
      <c r="F162" s="181" t="s">
        <v>13156</v>
      </c>
      <c r="G162" s="182" t="s">
        <v>484</v>
      </c>
      <c r="H162" s="183">
        <v>3</v>
      </c>
      <c r="I162" s="184"/>
      <c r="J162" s="185">
        <f t="shared" si="0"/>
        <v>0</v>
      </c>
      <c r="K162" s="186"/>
      <c r="L162" s="187"/>
      <c r="M162" s="188" t="s">
        <v>1</v>
      </c>
      <c r="N162" s="189" t="s">
        <v>42</v>
      </c>
      <c r="P162" s="153">
        <f t="shared" si="1"/>
        <v>0</v>
      </c>
      <c r="Q162" s="153">
        <v>0</v>
      </c>
      <c r="R162" s="153">
        <f t="shared" si="2"/>
        <v>0</v>
      </c>
      <c r="S162" s="153">
        <v>0</v>
      </c>
      <c r="T162" s="154">
        <f t="shared" si="3"/>
        <v>0</v>
      </c>
      <c r="AR162" s="155" t="s">
        <v>481</v>
      </c>
      <c r="AT162" s="155" t="s">
        <v>454</v>
      </c>
      <c r="AU162" s="155" t="s">
        <v>88</v>
      </c>
      <c r="AY162" s="16" t="s">
        <v>317</v>
      </c>
      <c r="BE162" s="156">
        <f t="shared" si="4"/>
        <v>0</v>
      </c>
      <c r="BF162" s="156">
        <f t="shared" si="5"/>
        <v>0</v>
      </c>
      <c r="BG162" s="156">
        <f t="shared" si="6"/>
        <v>0</v>
      </c>
      <c r="BH162" s="156">
        <f t="shared" si="7"/>
        <v>0</v>
      </c>
      <c r="BI162" s="156">
        <f t="shared" si="8"/>
        <v>0</v>
      </c>
      <c r="BJ162" s="16" t="s">
        <v>88</v>
      </c>
      <c r="BK162" s="156">
        <f t="shared" si="9"/>
        <v>0</v>
      </c>
      <c r="BL162" s="16" t="s">
        <v>396</v>
      </c>
      <c r="BM162" s="155" t="s">
        <v>673</v>
      </c>
    </row>
    <row r="163" spans="2:65" s="1" customFormat="1" ht="24.15" customHeight="1">
      <c r="B163" s="142"/>
      <c r="C163" s="179" t="s">
        <v>459</v>
      </c>
      <c r="D163" s="179" t="s">
        <v>454</v>
      </c>
      <c r="E163" s="180" t="s">
        <v>13157</v>
      </c>
      <c r="F163" s="181" t="s">
        <v>13158</v>
      </c>
      <c r="G163" s="182" t="s">
        <v>484</v>
      </c>
      <c r="H163" s="183">
        <v>3</v>
      </c>
      <c r="I163" s="184"/>
      <c r="J163" s="185">
        <f t="shared" si="0"/>
        <v>0</v>
      </c>
      <c r="K163" s="186"/>
      <c r="L163" s="187"/>
      <c r="M163" s="188" t="s">
        <v>1</v>
      </c>
      <c r="N163" s="189" t="s">
        <v>42</v>
      </c>
      <c r="P163" s="153">
        <f t="shared" si="1"/>
        <v>0</v>
      </c>
      <c r="Q163" s="153">
        <v>0</v>
      </c>
      <c r="R163" s="153">
        <f t="shared" si="2"/>
        <v>0</v>
      </c>
      <c r="S163" s="153">
        <v>0</v>
      </c>
      <c r="T163" s="154">
        <f t="shared" si="3"/>
        <v>0</v>
      </c>
      <c r="AR163" s="155" t="s">
        <v>481</v>
      </c>
      <c r="AT163" s="155" t="s">
        <v>454</v>
      </c>
      <c r="AU163" s="155" t="s">
        <v>88</v>
      </c>
      <c r="AY163" s="16" t="s">
        <v>317</v>
      </c>
      <c r="BE163" s="156">
        <f t="shared" si="4"/>
        <v>0</v>
      </c>
      <c r="BF163" s="156">
        <f t="shared" si="5"/>
        <v>0</v>
      </c>
      <c r="BG163" s="156">
        <f t="shared" si="6"/>
        <v>0</v>
      </c>
      <c r="BH163" s="156">
        <f t="shared" si="7"/>
        <v>0</v>
      </c>
      <c r="BI163" s="156">
        <f t="shared" si="8"/>
        <v>0</v>
      </c>
      <c r="BJ163" s="16" t="s">
        <v>88</v>
      </c>
      <c r="BK163" s="156">
        <f t="shared" si="9"/>
        <v>0</v>
      </c>
      <c r="BL163" s="16" t="s">
        <v>396</v>
      </c>
      <c r="BM163" s="155" t="s">
        <v>675</v>
      </c>
    </row>
    <row r="164" spans="2:65" s="1" customFormat="1" ht="16.5" customHeight="1">
      <c r="B164" s="142"/>
      <c r="C164" s="143" t="s">
        <v>464</v>
      </c>
      <c r="D164" s="143" t="s">
        <v>319</v>
      </c>
      <c r="E164" s="144" t="s">
        <v>13159</v>
      </c>
      <c r="F164" s="145" t="s">
        <v>13160</v>
      </c>
      <c r="G164" s="146" t="s">
        <v>484</v>
      </c>
      <c r="H164" s="147">
        <v>10</v>
      </c>
      <c r="I164" s="148"/>
      <c r="J164" s="149">
        <f t="shared" si="0"/>
        <v>0</v>
      </c>
      <c r="K164" s="150"/>
      <c r="L164" s="31"/>
      <c r="M164" s="151" t="s">
        <v>1</v>
      </c>
      <c r="N164" s="152" t="s">
        <v>42</v>
      </c>
      <c r="P164" s="153">
        <f t="shared" si="1"/>
        <v>0</v>
      </c>
      <c r="Q164" s="153">
        <v>0</v>
      </c>
      <c r="R164" s="153">
        <f t="shared" si="2"/>
        <v>0</v>
      </c>
      <c r="S164" s="153">
        <v>0</v>
      </c>
      <c r="T164" s="154">
        <f t="shared" si="3"/>
        <v>0</v>
      </c>
      <c r="AR164" s="155" t="s">
        <v>396</v>
      </c>
      <c r="AT164" s="155" t="s">
        <v>319</v>
      </c>
      <c r="AU164" s="155" t="s">
        <v>88</v>
      </c>
      <c r="AY164" s="16" t="s">
        <v>317</v>
      </c>
      <c r="BE164" s="156">
        <f t="shared" si="4"/>
        <v>0</v>
      </c>
      <c r="BF164" s="156">
        <f t="shared" si="5"/>
        <v>0</v>
      </c>
      <c r="BG164" s="156">
        <f t="shared" si="6"/>
        <v>0</v>
      </c>
      <c r="BH164" s="156">
        <f t="shared" si="7"/>
        <v>0</v>
      </c>
      <c r="BI164" s="156">
        <f t="shared" si="8"/>
        <v>0</v>
      </c>
      <c r="BJ164" s="16" t="s">
        <v>88</v>
      </c>
      <c r="BK164" s="156">
        <f t="shared" si="9"/>
        <v>0</v>
      </c>
      <c r="BL164" s="16" t="s">
        <v>396</v>
      </c>
      <c r="BM164" s="155" t="s">
        <v>678</v>
      </c>
    </row>
    <row r="165" spans="2:65" s="1" customFormat="1" ht="33" customHeight="1">
      <c r="B165" s="142"/>
      <c r="C165" s="179" t="s">
        <v>469</v>
      </c>
      <c r="D165" s="179" t="s">
        <v>454</v>
      </c>
      <c r="E165" s="180" t="s">
        <v>13161</v>
      </c>
      <c r="F165" s="181" t="s">
        <v>13162</v>
      </c>
      <c r="G165" s="182" t="s">
        <v>467</v>
      </c>
      <c r="H165" s="183">
        <v>2</v>
      </c>
      <c r="I165" s="184"/>
      <c r="J165" s="185">
        <f t="shared" si="0"/>
        <v>0</v>
      </c>
      <c r="K165" s="186"/>
      <c r="L165" s="187"/>
      <c r="M165" s="188" t="s">
        <v>1</v>
      </c>
      <c r="N165" s="189" t="s">
        <v>42</v>
      </c>
      <c r="P165" s="153">
        <f t="shared" si="1"/>
        <v>0</v>
      </c>
      <c r="Q165" s="153">
        <v>0</v>
      </c>
      <c r="R165" s="153">
        <f t="shared" si="2"/>
        <v>0</v>
      </c>
      <c r="S165" s="153">
        <v>0</v>
      </c>
      <c r="T165" s="154">
        <f t="shared" si="3"/>
        <v>0</v>
      </c>
      <c r="AR165" s="155" t="s">
        <v>481</v>
      </c>
      <c r="AT165" s="155" t="s">
        <v>454</v>
      </c>
      <c r="AU165" s="155" t="s">
        <v>88</v>
      </c>
      <c r="AY165" s="16" t="s">
        <v>317</v>
      </c>
      <c r="BE165" s="156">
        <f t="shared" si="4"/>
        <v>0</v>
      </c>
      <c r="BF165" s="156">
        <f t="shared" si="5"/>
        <v>0</v>
      </c>
      <c r="BG165" s="156">
        <f t="shared" si="6"/>
        <v>0</v>
      </c>
      <c r="BH165" s="156">
        <f t="shared" si="7"/>
        <v>0</v>
      </c>
      <c r="BI165" s="156">
        <f t="shared" si="8"/>
        <v>0</v>
      </c>
      <c r="BJ165" s="16" t="s">
        <v>88</v>
      </c>
      <c r="BK165" s="156">
        <f t="shared" si="9"/>
        <v>0</v>
      </c>
      <c r="BL165" s="16" t="s">
        <v>396</v>
      </c>
      <c r="BM165" s="155" t="s">
        <v>681</v>
      </c>
    </row>
    <row r="166" spans="2:65" s="1" customFormat="1" ht="33" customHeight="1">
      <c r="B166" s="142"/>
      <c r="C166" s="179" t="s">
        <v>473</v>
      </c>
      <c r="D166" s="179" t="s">
        <v>454</v>
      </c>
      <c r="E166" s="180" t="s">
        <v>13163</v>
      </c>
      <c r="F166" s="181" t="s">
        <v>13164</v>
      </c>
      <c r="G166" s="182" t="s">
        <v>467</v>
      </c>
      <c r="H166" s="183">
        <v>2</v>
      </c>
      <c r="I166" s="184"/>
      <c r="J166" s="185">
        <f t="shared" si="0"/>
        <v>0</v>
      </c>
      <c r="K166" s="186"/>
      <c r="L166" s="187"/>
      <c r="M166" s="188" t="s">
        <v>1</v>
      </c>
      <c r="N166" s="189" t="s">
        <v>42</v>
      </c>
      <c r="P166" s="153">
        <f t="shared" si="1"/>
        <v>0</v>
      </c>
      <c r="Q166" s="153">
        <v>0</v>
      </c>
      <c r="R166" s="153">
        <f t="shared" si="2"/>
        <v>0</v>
      </c>
      <c r="S166" s="153">
        <v>0</v>
      </c>
      <c r="T166" s="154">
        <f t="shared" si="3"/>
        <v>0</v>
      </c>
      <c r="AR166" s="155" t="s">
        <v>481</v>
      </c>
      <c r="AT166" s="155" t="s">
        <v>454</v>
      </c>
      <c r="AU166" s="155" t="s">
        <v>88</v>
      </c>
      <c r="AY166" s="16" t="s">
        <v>317</v>
      </c>
      <c r="BE166" s="156">
        <f t="shared" si="4"/>
        <v>0</v>
      </c>
      <c r="BF166" s="156">
        <f t="shared" si="5"/>
        <v>0</v>
      </c>
      <c r="BG166" s="156">
        <f t="shared" si="6"/>
        <v>0</v>
      </c>
      <c r="BH166" s="156">
        <f t="shared" si="7"/>
        <v>0</v>
      </c>
      <c r="BI166" s="156">
        <f t="shared" si="8"/>
        <v>0</v>
      </c>
      <c r="BJ166" s="16" t="s">
        <v>88</v>
      </c>
      <c r="BK166" s="156">
        <f t="shared" si="9"/>
        <v>0</v>
      </c>
      <c r="BL166" s="16" t="s">
        <v>396</v>
      </c>
      <c r="BM166" s="155" t="s">
        <v>684</v>
      </c>
    </row>
    <row r="167" spans="2:65" s="1" customFormat="1" ht="33" customHeight="1">
      <c r="B167" s="142"/>
      <c r="C167" s="179" t="s">
        <v>477</v>
      </c>
      <c r="D167" s="179" t="s">
        <v>454</v>
      </c>
      <c r="E167" s="180" t="s">
        <v>13165</v>
      </c>
      <c r="F167" s="181" t="s">
        <v>13166</v>
      </c>
      <c r="G167" s="182" t="s">
        <v>467</v>
      </c>
      <c r="H167" s="183">
        <v>2</v>
      </c>
      <c r="I167" s="184"/>
      <c r="J167" s="185">
        <f t="shared" si="0"/>
        <v>0</v>
      </c>
      <c r="K167" s="186"/>
      <c r="L167" s="187"/>
      <c r="M167" s="188" t="s">
        <v>1</v>
      </c>
      <c r="N167" s="189" t="s">
        <v>42</v>
      </c>
      <c r="P167" s="153">
        <f t="shared" si="1"/>
        <v>0</v>
      </c>
      <c r="Q167" s="153">
        <v>0</v>
      </c>
      <c r="R167" s="153">
        <f t="shared" si="2"/>
        <v>0</v>
      </c>
      <c r="S167" s="153">
        <v>0</v>
      </c>
      <c r="T167" s="154">
        <f t="shared" si="3"/>
        <v>0</v>
      </c>
      <c r="AR167" s="155" t="s">
        <v>481</v>
      </c>
      <c r="AT167" s="155" t="s">
        <v>454</v>
      </c>
      <c r="AU167" s="155" t="s">
        <v>88</v>
      </c>
      <c r="AY167" s="16" t="s">
        <v>317</v>
      </c>
      <c r="BE167" s="156">
        <f t="shared" si="4"/>
        <v>0</v>
      </c>
      <c r="BF167" s="156">
        <f t="shared" si="5"/>
        <v>0</v>
      </c>
      <c r="BG167" s="156">
        <f t="shared" si="6"/>
        <v>0</v>
      </c>
      <c r="BH167" s="156">
        <f t="shared" si="7"/>
        <v>0</v>
      </c>
      <c r="BI167" s="156">
        <f t="shared" si="8"/>
        <v>0</v>
      </c>
      <c r="BJ167" s="16" t="s">
        <v>88</v>
      </c>
      <c r="BK167" s="156">
        <f t="shared" si="9"/>
        <v>0</v>
      </c>
      <c r="BL167" s="16" t="s">
        <v>396</v>
      </c>
      <c r="BM167" s="155" t="s">
        <v>687</v>
      </c>
    </row>
    <row r="168" spans="2:65" s="1" customFormat="1" ht="33" customHeight="1">
      <c r="B168" s="142"/>
      <c r="C168" s="179" t="s">
        <v>481</v>
      </c>
      <c r="D168" s="179" t="s">
        <v>454</v>
      </c>
      <c r="E168" s="180" t="s">
        <v>13167</v>
      </c>
      <c r="F168" s="181" t="s">
        <v>13168</v>
      </c>
      <c r="G168" s="182" t="s">
        <v>467</v>
      </c>
      <c r="H168" s="183">
        <v>4</v>
      </c>
      <c r="I168" s="184"/>
      <c r="J168" s="185">
        <f t="shared" si="0"/>
        <v>0</v>
      </c>
      <c r="K168" s="186"/>
      <c r="L168" s="187"/>
      <c r="M168" s="188" t="s">
        <v>1</v>
      </c>
      <c r="N168" s="189" t="s">
        <v>42</v>
      </c>
      <c r="P168" s="153">
        <f t="shared" si="1"/>
        <v>0</v>
      </c>
      <c r="Q168" s="153">
        <v>0</v>
      </c>
      <c r="R168" s="153">
        <f t="shared" si="2"/>
        <v>0</v>
      </c>
      <c r="S168" s="153">
        <v>0</v>
      </c>
      <c r="T168" s="154">
        <f t="shared" si="3"/>
        <v>0</v>
      </c>
      <c r="AR168" s="155" t="s">
        <v>481</v>
      </c>
      <c r="AT168" s="155" t="s">
        <v>454</v>
      </c>
      <c r="AU168" s="155" t="s">
        <v>88</v>
      </c>
      <c r="AY168" s="16" t="s">
        <v>317</v>
      </c>
      <c r="BE168" s="156">
        <f t="shared" si="4"/>
        <v>0</v>
      </c>
      <c r="BF168" s="156">
        <f t="shared" si="5"/>
        <v>0</v>
      </c>
      <c r="BG168" s="156">
        <f t="shared" si="6"/>
        <v>0</v>
      </c>
      <c r="BH168" s="156">
        <f t="shared" si="7"/>
        <v>0</v>
      </c>
      <c r="BI168" s="156">
        <f t="shared" si="8"/>
        <v>0</v>
      </c>
      <c r="BJ168" s="16" t="s">
        <v>88</v>
      </c>
      <c r="BK168" s="156">
        <f t="shared" si="9"/>
        <v>0</v>
      </c>
      <c r="BL168" s="16" t="s">
        <v>396</v>
      </c>
      <c r="BM168" s="155" t="s">
        <v>561</v>
      </c>
    </row>
    <row r="169" spans="2:65" s="1" customFormat="1" ht="16.5" customHeight="1">
      <c r="B169" s="142"/>
      <c r="C169" s="179" t="s">
        <v>488</v>
      </c>
      <c r="D169" s="179" t="s">
        <v>454</v>
      </c>
      <c r="E169" s="180" t="s">
        <v>13169</v>
      </c>
      <c r="F169" s="181" t="s">
        <v>1</v>
      </c>
      <c r="G169" s="182" t="s">
        <v>1</v>
      </c>
      <c r="H169" s="183">
        <v>0</v>
      </c>
      <c r="I169" s="184"/>
      <c r="J169" s="185">
        <f t="shared" si="0"/>
        <v>0</v>
      </c>
      <c r="K169" s="186"/>
      <c r="L169" s="187"/>
      <c r="M169" s="188" t="s">
        <v>1</v>
      </c>
      <c r="N169" s="189" t="s">
        <v>42</v>
      </c>
      <c r="P169" s="153">
        <f t="shared" si="1"/>
        <v>0</v>
      </c>
      <c r="Q169" s="153">
        <v>0</v>
      </c>
      <c r="R169" s="153">
        <f t="shared" si="2"/>
        <v>0</v>
      </c>
      <c r="S169" s="153">
        <v>0</v>
      </c>
      <c r="T169" s="154">
        <f t="shared" si="3"/>
        <v>0</v>
      </c>
      <c r="AR169" s="155" t="s">
        <v>481</v>
      </c>
      <c r="AT169" s="155" t="s">
        <v>454</v>
      </c>
      <c r="AU169" s="155" t="s">
        <v>88</v>
      </c>
      <c r="AY169" s="16" t="s">
        <v>317</v>
      </c>
      <c r="BE169" s="156">
        <f t="shared" si="4"/>
        <v>0</v>
      </c>
      <c r="BF169" s="156">
        <f t="shared" si="5"/>
        <v>0</v>
      </c>
      <c r="BG169" s="156">
        <f t="shared" si="6"/>
        <v>0</v>
      </c>
      <c r="BH169" s="156">
        <f t="shared" si="7"/>
        <v>0</v>
      </c>
      <c r="BI169" s="156">
        <f t="shared" si="8"/>
        <v>0</v>
      </c>
      <c r="BJ169" s="16" t="s">
        <v>88</v>
      </c>
      <c r="BK169" s="156">
        <f t="shared" si="9"/>
        <v>0</v>
      </c>
      <c r="BL169" s="16" t="s">
        <v>396</v>
      </c>
      <c r="BM169" s="155" t="s">
        <v>692</v>
      </c>
    </row>
    <row r="170" spans="2:65" s="1" customFormat="1" ht="24.15" customHeight="1">
      <c r="B170" s="142"/>
      <c r="C170" s="179" t="s">
        <v>495</v>
      </c>
      <c r="D170" s="179" t="s">
        <v>454</v>
      </c>
      <c r="E170" s="180" t="s">
        <v>13170</v>
      </c>
      <c r="F170" s="181" t="s">
        <v>13171</v>
      </c>
      <c r="G170" s="182" t="s">
        <v>484</v>
      </c>
      <c r="H170" s="183">
        <v>2</v>
      </c>
      <c r="I170" s="184"/>
      <c r="J170" s="185">
        <f t="shared" si="0"/>
        <v>0</v>
      </c>
      <c r="K170" s="186"/>
      <c r="L170" s="187"/>
      <c r="M170" s="188" t="s">
        <v>1</v>
      </c>
      <c r="N170" s="189" t="s">
        <v>42</v>
      </c>
      <c r="P170" s="153">
        <f t="shared" si="1"/>
        <v>0</v>
      </c>
      <c r="Q170" s="153">
        <v>0</v>
      </c>
      <c r="R170" s="153">
        <f t="shared" si="2"/>
        <v>0</v>
      </c>
      <c r="S170" s="153">
        <v>0</v>
      </c>
      <c r="T170" s="154">
        <f t="shared" si="3"/>
        <v>0</v>
      </c>
      <c r="AR170" s="155" t="s">
        <v>481</v>
      </c>
      <c r="AT170" s="155" t="s">
        <v>454</v>
      </c>
      <c r="AU170" s="155" t="s">
        <v>88</v>
      </c>
      <c r="AY170" s="16" t="s">
        <v>317</v>
      </c>
      <c r="BE170" s="156">
        <f t="shared" si="4"/>
        <v>0</v>
      </c>
      <c r="BF170" s="156">
        <f t="shared" si="5"/>
        <v>0</v>
      </c>
      <c r="BG170" s="156">
        <f t="shared" si="6"/>
        <v>0</v>
      </c>
      <c r="BH170" s="156">
        <f t="shared" si="7"/>
        <v>0</v>
      </c>
      <c r="BI170" s="156">
        <f t="shared" si="8"/>
        <v>0</v>
      </c>
      <c r="BJ170" s="16" t="s">
        <v>88</v>
      </c>
      <c r="BK170" s="156">
        <f t="shared" si="9"/>
        <v>0</v>
      </c>
      <c r="BL170" s="16" t="s">
        <v>396</v>
      </c>
      <c r="BM170" s="155" t="s">
        <v>696</v>
      </c>
    </row>
    <row r="171" spans="2:65" s="1" customFormat="1" ht="24.15" customHeight="1">
      <c r="B171" s="142"/>
      <c r="C171" s="143" t="s">
        <v>501</v>
      </c>
      <c r="D171" s="143" t="s">
        <v>319</v>
      </c>
      <c r="E171" s="144" t="s">
        <v>13172</v>
      </c>
      <c r="F171" s="145" t="s">
        <v>13173</v>
      </c>
      <c r="G171" s="146" t="s">
        <v>484</v>
      </c>
      <c r="H171" s="147">
        <v>2</v>
      </c>
      <c r="I171" s="148"/>
      <c r="J171" s="149">
        <f t="shared" si="0"/>
        <v>0</v>
      </c>
      <c r="K171" s="150"/>
      <c r="L171" s="31"/>
      <c r="M171" s="151" t="s">
        <v>1</v>
      </c>
      <c r="N171" s="152" t="s">
        <v>42</v>
      </c>
      <c r="P171" s="153">
        <f t="shared" si="1"/>
        <v>0</v>
      </c>
      <c r="Q171" s="153">
        <v>0</v>
      </c>
      <c r="R171" s="153">
        <f t="shared" si="2"/>
        <v>0</v>
      </c>
      <c r="S171" s="153">
        <v>0</v>
      </c>
      <c r="T171" s="154">
        <f t="shared" si="3"/>
        <v>0</v>
      </c>
      <c r="AR171" s="155" t="s">
        <v>396</v>
      </c>
      <c r="AT171" s="155" t="s">
        <v>319</v>
      </c>
      <c r="AU171" s="155" t="s">
        <v>88</v>
      </c>
      <c r="AY171" s="16" t="s">
        <v>317</v>
      </c>
      <c r="BE171" s="156">
        <f t="shared" si="4"/>
        <v>0</v>
      </c>
      <c r="BF171" s="156">
        <f t="shared" si="5"/>
        <v>0</v>
      </c>
      <c r="BG171" s="156">
        <f t="shared" si="6"/>
        <v>0</v>
      </c>
      <c r="BH171" s="156">
        <f t="shared" si="7"/>
        <v>0</v>
      </c>
      <c r="BI171" s="156">
        <f t="shared" si="8"/>
        <v>0</v>
      </c>
      <c r="BJ171" s="16" t="s">
        <v>88</v>
      </c>
      <c r="BK171" s="156">
        <f t="shared" si="9"/>
        <v>0</v>
      </c>
      <c r="BL171" s="16" t="s">
        <v>396</v>
      </c>
      <c r="BM171" s="155" t="s">
        <v>699</v>
      </c>
    </row>
    <row r="172" spans="2:65" s="1" customFormat="1" ht="24.15" customHeight="1">
      <c r="B172" s="142"/>
      <c r="C172" s="143" t="s">
        <v>507</v>
      </c>
      <c r="D172" s="143" t="s">
        <v>319</v>
      </c>
      <c r="E172" s="144" t="s">
        <v>13174</v>
      </c>
      <c r="F172" s="145" t="s">
        <v>13175</v>
      </c>
      <c r="G172" s="146" t="s">
        <v>7852</v>
      </c>
      <c r="H172" s="147">
        <v>2</v>
      </c>
      <c r="I172" s="148"/>
      <c r="J172" s="149">
        <f t="shared" si="0"/>
        <v>0</v>
      </c>
      <c r="K172" s="150"/>
      <c r="L172" s="31"/>
      <c r="M172" s="151" t="s">
        <v>1</v>
      </c>
      <c r="N172" s="152" t="s">
        <v>42</v>
      </c>
      <c r="P172" s="153">
        <f t="shared" si="1"/>
        <v>0</v>
      </c>
      <c r="Q172" s="153">
        <v>0</v>
      </c>
      <c r="R172" s="153">
        <f t="shared" si="2"/>
        <v>0</v>
      </c>
      <c r="S172" s="153">
        <v>0</v>
      </c>
      <c r="T172" s="154">
        <f t="shared" si="3"/>
        <v>0</v>
      </c>
      <c r="AR172" s="155" t="s">
        <v>396</v>
      </c>
      <c r="AT172" s="155" t="s">
        <v>319</v>
      </c>
      <c r="AU172" s="155" t="s">
        <v>88</v>
      </c>
      <c r="AY172" s="16" t="s">
        <v>317</v>
      </c>
      <c r="BE172" s="156">
        <f t="shared" si="4"/>
        <v>0</v>
      </c>
      <c r="BF172" s="156">
        <f t="shared" si="5"/>
        <v>0</v>
      </c>
      <c r="BG172" s="156">
        <f t="shared" si="6"/>
        <v>0</v>
      </c>
      <c r="BH172" s="156">
        <f t="shared" si="7"/>
        <v>0</v>
      </c>
      <c r="BI172" s="156">
        <f t="shared" si="8"/>
        <v>0</v>
      </c>
      <c r="BJ172" s="16" t="s">
        <v>88</v>
      </c>
      <c r="BK172" s="156">
        <f t="shared" si="9"/>
        <v>0</v>
      </c>
      <c r="BL172" s="16" t="s">
        <v>396</v>
      </c>
      <c r="BM172" s="155" t="s">
        <v>702</v>
      </c>
    </row>
    <row r="173" spans="2:65" s="1" customFormat="1" ht="24.15" customHeight="1">
      <c r="B173" s="142"/>
      <c r="C173" s="179" t="s">
        <v>703</v>
      </c>
      <c r="D173" s="179" t="s">
        <v>454</v>
      </c>
      <c r="E173" s="180" t="s">
        <v>13176</v>
      </c>
      <c r="F173" s="181" t="s">
        <v>13177</v>
      </c>
      <c r="G173" s="182" t="s">
        <v>7852</v>
      </c>
      <c r="H173" s="183">
        <v>1</v>
      </c>
      <c r="I173" s="184"/>
      <c r="J173" s="185">
        <f t="shared" si="0"/>
        <v>0</v>
      </c>
      <c r="K173" s="186"/>
      <c r="L173" s="187"/>
      <c r="M173" s="188" t="s">
        <v>1</v>
      </c>
      <c r="N173" s="189" t="s">
        <v>42</v>
      </c>
      <c r="P173" s="153">
        <f t="shared" si="1"/>
        <v>0</v>
      </c>
      <c r="Q173" s="153">
        <v>0</v>
      </c>
      <c r="R173" s="153">
        <f t="shared" si="2"/>
        <v>0</v>
      </c>
      <c r="S173" s="153">
        <v>0</v>
      </c>
      <c r="T173" s="154">
        <f t="shared" si="3"/>
        <v>0</v>
      </c>
      <c r="AR173" s="155" t="s">
        <v>481</v>
      </c>
      <c r="AT173" s="155" t="s">
        <v>454</v>
      </c>
      <c r="AU173" s="155" t="s">
        <v>88</v>
      </c>
      <c r="AY173" s="16" t="s">
        <v>317</v>
      </c>
      <c r="BE173" s="156">
        <f t="shared" si="4"/>
        <v>0</v>
      </c>
      <c r="BF173" s="156">
        <f t="shared" si="5"/>
        <v>0</v>
      </c>
      <c r="BG173" s="156">
        <f t="shared" si="6"/>
        <v>0</v>
      </c>
      <c r="BH173" s="156">
        <f t="shared" si="7"/>
        <v>0</v>
      </c>
      <c r="BI173" s="156">
        <f t="shared" si="8"/>
        <v>0</v>
      </c>
      <c r="BJ173" s="16" t="s">
        <v>88</v>
      </c>
      <c r="BK173" s="156">
        <f t="shared" si="9"/>
        <v>0</v>
      </c>
      <c r="BL173" s="16" t="s">
        <v>396</v>
      </c>
      <c r="BM173" s="155" t="s">
        <v>706</v>
      </c>
    </row>
    <row r="174" spans="2:65" s="1" customFormat="1" ht="24.15" customHeight="1">
      <c r="B174" s="142"/>
      <c r="C174" s="179" t="s">
        <v>647</v>
      </c>
      <c r="D174" s="179" t="s">
        <v>454</v>
      </c>
      <c r="E174" s="180" t="s">
        <v>13178</v>
      </c>
      <c r="F174" s="181" t="s">
        <v>13179</v>
      </c>
      <c r="G174" s="182" t="s">
        <v>7852</v>
      </c>
      <c r="H174" s="183">
        <v>1</v>
      </c>
      <c r="I174" s="184"/>
      <c r="J174" s="185">
        <f t="shared" si="0"/>
        <v>0</v>
      </c>
      <c r="K174" s="186"/>
      <c r="L174" s="187"/>
      <c r="M174" s="188" t="s">
        <v>1</v>
      </c>
      <c r="N174" s="189" t="s">
        <v>42</v>
      </c>
      <c r="P174" s="153">
        <f t="shared" si="1"/>
        <v>0</v>
      </c>
      <c r="Q174" s="153">
        <v>0</v>
      </c>
      <c r="R174" s="153">
        <f t="shared" si="2"/>
        <v>0</v>
      </c>
      <c r="S174" s="153">
        <v>0</v>
      </c>
      <c r="T174" s="154">
        <f t="shared" si="3"/>
        <v>0</v>
      </c>
      <c r="AR174" s="155" t="s">
        <v>481</v>
      </c>
      <c r="AT174" s="155" t="s">
        <v>454</v>
      </c>
      <c r="AU174" s="155" t="s">
        <v>88</v>
      </c>
      <c r="AY174" s="16" t="s">
        <v>317</v>
      </c>
      <c r="BE174" s="156">
        <f t="shared" si="4"/>
        <v>0</v>
      </c>
      <c r="BF174" s="156">
        <f t="shared" si="5"/>
        <v>0</v>
      </c>
      <c r="BG174" s="156">
        <f t="shared" si="6"/>
        <v>0</v>
      </c>
      <c r="BH174" s="156">
        <f t="shared" si="7"/>
        <v>0</v>
      </c>
      <c r="BI174" s="156">
        <f t="shared" si="8"/>
        <v>0</v>
      </c>
      <c r="BJ174" s="16" t="s">
        <v>88</v>
      </c>
      <c r="BK174" s="156">
        <f t="shared" si="9"/>
        <v>0</v>
      </c>
      <c r="BL174" s="16" t="s">
        <v>396</v>
      </c>
      <c r="BM174" s="155" t="s">
        <v>709</v>
      </c>
    </row>
    <row r="175" spans="2:65" s="1" customFormat="1" ht="16.5" customHeight="1">
      <c r="B175" s="142"/>
      <c r="C175" s="143" t="s">
        <v>712</v>
      </c>
      <c r="D175" s="143" t="s">
        <v>319</v>
      </c>
      <c r="E175" s="144" t="s">
        <v>376</v>
      </c>
      <c r="F175" s="145" t="s">
        <v>13180</v>
      </c>
      <c r="G175" s="146" t="s">
        <v>13181</v>
      </c>
      <c r="H175" s="147">
        <v>32</v>
      </c>
      <c r="I175" s="148"/>
      <c r="J175" s="149">
        <f t="shared" si="0"/>
        <v>0</v>
      </c>
      <c r="K175" s="150"/>
      <c r="L175" s="31"/>
      <c r="M175" s="151" t="s">
        <v>1</v>
      </c>
      <c r="N175" s="152" t="s">
        <v>42</v>
      </c>
      <c r="P175" s="153">
        <f t="shared" si="1"/>
        <v>0</v>
      </c>
      <c r="Q175" s="153">
        <v>0</v>
      </c>
      <c r="R175" s="153">
        <f t="shared" si="2"/>
        <v>0</v>
      </c>
      <c r="S175" s="153">
        <v>0</v>
      </c>
      <c r="T175" s="154">
        <f t="shared" si="3"/>
        <v>0</v>
      </c>
      <c r="AR175" s="155" t="s">
        <v>396</v>
      </c>
      <c r="AT175" s="155" t="s">
        <v>319</v>
      </c>
      <c r="AU175" s="155" t="s">
        <v>88</v>
      </c>
      <c r="AY175" s="16" t="s">
        <v>317</v>
      </c>
      <c r="BE175" s="156">
        <f t="shared" si="4"/>
        <v>0</v>
      </c>
      <c r="BF175" s="156">
        <f t="shared" si="5"/>
        <v>0</v>
      </c>
      <c r="BG175" s="156">
        <f t="shared" si="6"/>
        <v>0</v>
      </c>
      <c r="BH175" s="156">
        <f t="shared" si="7"/>
        <v>0</v>
      </c>
      <c r="BI175" s="156">
        <f t="shared" si="8"/>
        <v>0</v>
      </c>
      <c r="BJ175" s="16" t="s">
        <v>88</v>
      </c>
      <c r="BK175" s="156">
        <f t="shared" si="9"/>
        <v>0</v>
      </c>
      <c r="BL175" s="16" t="s">
        <v>396</v>
      </c>
      <c r="BM175" s="155" t="s">
        <v>715</v>
      </c>
    </row>
    <row r="176" spans="2:65" s="1" customFormat="1" ht="16.5" customHeight="1">
      <c r="B176" s="142"/>
      <c r="C176" s="179" t="s">
        <v>650</v>
      </c>
      <c r="D176" s="179" t="s">
        <v>454</v>
      </c>
      <c r="E176" s="180" t="s">
        <v>13182</v>
      </c>
      <c r="F176" s="181" t="s">
        <v>13183</v>
      </c>
      <c r="G176" s="182" t="s">
        <v>467</v>
      </c>
      <c r="H176" s="183">
        <v>2</v>
      </c>
      <c r="I176" s="184"/>
      <c r="J176" s="185">
        <f t="shared" si="0"/>
        <v>0</v>
      </c>
      <c r="K176" s="186"/>
      <c r="L176" s="187"/>
      <c r="M176" s="188" t="s">
        <v>1</v>
      </c>
      <c r="N176" s="189" t="s">
        <v>42</v>
      </c>
      <c r="P176" s="153">
        <f t="shared" si="1"/>
        <v>0</v>
      </c>
      <c r="Q176" s="153">
        <v>0</v>
      </c>
      <c r="R176" s="153">
        <f t="shared" si="2"/>
        <v>0</v>
      </c>
      <c r="S176" s="153">
        <v>0</v>
      </c>
      <c r="T176" s="154">
        <f t="shared" si="3"/>
        <v>0</v>
      </c>
      <c r="AR176" s="155" t="s">
        <v>481</v>
      </c>
      <c r="AT176" s="155" t="s">
        <v>454</v>
      </c>
      <c r="AU176" s="155" t="s">
        <v>88</v>
      </c>
      <c r="AY176" s="16" t="s">
        <v>317</v>
      </c>
      <c r="BE176" s="156">
        <f t="shared" si="4"/>
        <v>0</v>
      </c>
      <c r="BF176" s="156">
        <f t="shared" si="5"/>
        <v>0</v>
      </c>
      <c r="BG176" s="156">
        <f t="shared" si="6"/>
        <v>0</v>
      </c>
      <c r="BH176" s="156">
        <f t="shared" si="7"/>
        <v>0</v>
      </c>
      <c r="BI176" s="156">
        <f t="shared" si="8"/>
        <v>0</v>
      </c>
      <c r="BJ176" s="16" t="s">
        <v>88</v>
      </c>
      <c r="BK176" s="156">
        <f t="shared" si="9"/>
        <v>0</v>
      </c>
      <c r="BL176" s="16" t="s">
        <v>396</v>
      </c>
      <c r="BM176" s="155" t="s">
        <v>719</v>
      </c>
    </row>
    <row r="177" spans="2:65" s="1" customFormat="1" ht="16.5" customHeight="1">
      <c r="B177" s="142"/>
      <c r="C177" s="179" t="s">
        <v>722</v>
      </c>
      <c r="D177" s="179" t="s">
        <v>454</v>
      </c>
      <c r="E177" s="180" t="s">
        <v>13184</v>
      </c>
      <c r="F177" s="181" t="s">
        <v>13185</v>
      </c>
      <c r="G177" s="182" t="s">
        <v>467</v>
      </c>
      <c r="H177" s="183">
        <v>1</v>
      </c>
      <c r="I177" s="184"/>
      <c r="J177" s="185">
        <f t="shared" si="0"/>
        <v>0</v>
      </c>
      <c r="K177" s="186"/>
      <c r="L177" s="187"/>
      <c r="M177" s="188" t="s">
        <v>1</v>
      </c>
      <c r="N177" s="189" t="s">
        <v>42</v>
      </c>
      <c r="P177" s="153">
        <f t="shared" si="1"/>
        <v>0</v>
      </c>
      <c r="Q177" s="153">
        <v>0</v>
      </c>
      <c r="R177" s="153">
        <f t="shared" si="2"/>
        <v>0</v>
      </c>
      <c r="S177" s="153">
        <v>0</v>
      </c>
      <c r="T177" s="154">
        <f t="shared" si="3"/>
        <v>0</v>
      </c>
      <c r="AR177" s="155" t="s">
        <v>481</v>
      </c>
      <c r="AT177" s="155" t="s">
        <v>454</v>
      </c>
      <c r="AU177" s="155" t="s">
        <v>88</v>
      </c>
      <c r="AY177" s="16" t="s">
        <v>317</v>
      </c>
      <c r="BE177" s="156">
        <f t="shared" si="4"/>
        <v>0</v>
      </c>
      <c r="BF177" s="156">
        <f t="shared" si="5"/>
        <v>0</v>
      </c>
      <c r="BG177" s="156">
        <f t="shared" si="6"/>
        <v>0</v>
      </c>
      <c r="BH177" s="156">
        <f t="shared" si="7"/>
        <v>0</v>
      </c>
      <c r="BI177" s="156">
        <f t="shared" si="8"/>
        <v>0</v>
      </c>
      <c r="BJ177" s="16" t="s">
        <v>88</v>
      </c>
      <c r="BK177" s="156">
        <f t="shared" si="9"/>
        <v>0</v>
      </c>
      <c r="BL177" s="16" t="s">
        <v>396</v>
      </c>
      <c r="BM177" s="155" t="s">
        <v>1704</v>
      </c>
    </row>
    <row r="178" spans="2:65" s="1" customFormat="1" ht="16.5" customHeight="1">
      <c r="B178" s="142"/>
      <c r="C178" s="179" t="s">
        <v>655</v>
      </c>
      <c r="D178" s="179" t="s">
        <v>454</v>
      </c>
      <c r="E178" s="180" t="s">
        <v>13186</v>
      </c>
      <c r="F178" s="181" t="s">
        <v>13187</v>
      </c>
      <c r="G178" s="182" t="s">
        <v>467</v>
      </c>
      <c r="H178" s="183">
        <v>1</v>
      </c>
      <c r="I178" s="184"/>
      <c r="J178" s="185">
        <f t="shared" si="0"/>
        <v>0</v>
      </c>
      <c r="K178" s="186"/>
      <c r="L178" s="187"/>
      <c r="M178" s="188" t="s">
        <v>1</v>
      </c>
      <c r="N178" s="189" t="s">
        <v>42</v>
      </c>
      <c r="P178" s="153">
        <f t="shared" si="1"/>
        <v>0</v>
      </c>
      <c r="Q178" s="153">
        <v>0</v>
      </c>
      <c r="R178" s="153">
        <f t="shared" si="2"/>
        <v>0</v>
      </c>
      <c r="S178" s="153">
        <v>0</v>
      </c>
      <c r="T178" s="154">
        <f t="shared" si="3"/>
        <v>0</v>
      </c>
      <c r="AR178" s="155" t="s">
        <v>481</v>
      </c>
      <c r="AT178" s="155" t="s">
        <v>454</v>
      </c>
      <c r="AU178" s="155" t="s">
        <v>88</v>
      </c>
      <c r="AY178" s="16" t="s">
        <v>317</v>
      </c>
      <c r="BE178" s="156">
        <f t="shared" si="4"/>
        <v>0</v>
      </c>
      <c r="BF178" s="156">
        <f t="shared" si="5"/>
        <v>0</v>
      </c>
      <c r="BG178" s="156">
        <f t="shared" si="6"/>
        <v>0</v>
      </c>
      <c r="BH178" s="156">
        <f t="shared" si="7"/>
        <v>0</v>
      </c>
      <c r="BI178" s="156">
        <f t="shared" si="8"/>
        <v>0</v>
      </c>
      <c r="BJ178" s="16" t="s">
        <v>88</v>
      </c>
      <c r="BK178" s="156">
        <f t="shared" si="9"/>
        <v>0</v>
      </c>
      <c r="BL178" s="16" t="s">
        <v>396</v>
      </c>
      <c r="BM178" s="155" t="s">
        <v>1726</v>
      </c>
    </row>
    <row r="179" spans="2:65" s="1" customFormat="1" ht="16.5" customHeight="1">
      <c r="B179" s="142"/>
      <c r="C179" s="179" t="s">
        <v>729</v>
      </c>
      <c r="D179" s="179" t="s">
        <v>454</v>
      </c>
      <c r="E179" s="180" t="s">
        <v>13188</v>
      </c>
      <c r="F179" s="181" t="s">
        <v>13189</v>
      </c>
      <c r="G179" s="182" t="s">
        <v>467</v>
      </c>
      <c r="H179" s="183">
        <v>8</v>
      </c>
      <c r="I179" s="184"/>
      <c r="J179" s="185">
        <f t="shared" si="0"/>
        <v>0</v>
      </c>
      <c r="K179" s="186"/>
      <c r="L179" s="187"/>
      <c r="M179" s="188" t="s">
        <v>1</v>
      </c>
      <c r="N179" s="189" t="s">
        <v>42</v>
      </c>
      <c r="P179" s="153">
        <f t="shared" si="1"/>
        <v>0</v>
      </c>
      <c r="Q179" s="153">
        <v>0</v>
      </c>
      <c r="R179" s="153">
        <f t="shared" si="2"/>
        <v>0</v>
      </c>
      <c r="S179" s="153">
        <v>0</v>
      </c>
      <c r="T179" s="154">
        <f t="shared" si="3"/>
        <v>0</v>
      </c>
      <c r="AR179" s="155" t="s">
        <v>481</v>
      </c>
      <c r="AT179" s="155" t="s">
        <v>454</v>
      </c>
      <c r="AU179" s="155" t="s">
        <v>88</v>
      </c>
      <c r="AY179" s="16" t="s">
        <v>317</v>
      </c>
      <c r="BE179" s="156">
        <f t="shared" si="4"/>
        <v>0</v>
      </c>
      <c r="BF179" s="156">
        <f t="shared" si="5"/>
        <v>0</v>
      </c>
      <c r="BG179" s="156">
        <f t="shared" si="6"/>
        <v>0</v>
      </c>
      <c r="BH179" s="156">
        <f t="shared" si="7"/>
        <v>0</v>
      </c>
      <c r="BI179" s="156">
        <f t="shared" si="8"/>
        <v>0</v>
      </c>
      <c r="BJ179" s="16" t="s">
        <v>88</v>
      </c>
      <c r="BK179" s="156">
        <f t="shared" si="9"/>
        <v>0</v>
      </c>
      <c r="BL179" s="16" t="s">
        <v>396</v>
      </c>
      <c r="BM179" s="155" t="s">
        <v>725</v>
      </c>
    </row>
    <row r="180" spans="2:65" s="1" customFormat="1" ht="16.5" customHeight="1">
      <c r="B180" s="142"/>
      <c r="C180" s="179" t="s">
        <v>662</v>
      </c>
      <c r="D180" s="179" t="s">
        <v>454</v>
      </c>
      <c r="E180" s="180" t="s">
        <v>13190</v>
      </c>
      <c r="F180" s="181" t="s">
        <v>13191</v>
      </c>
      <c r="G180" s="182" t="s">
        <v>467</v>
      </c>
      <c r="H180" s="183">
        <v>2</v>
      </c>
      <c r="I180" s="184"/>
      <c r="J180" s="185">
        <f t="shared" si="0"/>
        <v>0</v>
      </c>
      <c r="K180" s="186"/>
      <c r="L180" s="187"/>
      <c r="M180" s="188" t="s">
        <v>1</v>
      </c>
      <c r="N180" s="189" t="s">
        <v>42</v>
      </c>
      <c r="P180" s="153">
        <f t="shared" si="1"/>
        <v>0</v>
      </c>
      <c r="Q180" s="153">
        <v>0</v>
      </c>
      <c r="R180" s="153">
        <f t="shared" si="2"/>
        <v>0</v>
      </c>
      <c r="S180" s="153">
        <v>0</v>
      </c>
      <c r="T180" s="154">
        <f t="shared" si="3"/>
        <v>0</v>
      </c>
      <c r="AR180" s="155" t="s">
        <v>481</v>
      </c>
      <c r="AT180" s="155" t="s">
        <v>454</v>
      </c>
      <c r="AU180" s="155" t="s">
        <v>88</v>
      </c>
      <c r="AY180" s="16" t="s">
        <v>317</v>
      </c>
      <c r="BE180" s="156">
        <f t="shared" si="4"/>
        <v>0</v>
      </c>
      <c r="BF180" s="156">
        <f t="shared" si="5"/>
        <v>0</v>
      </c>
      <c r="BG180" s="156">
        <f t="shared" si="6"/>
        <v>0</v>
      </c>
      <c r="BH180" s="156">
        <f t="shared" si="7"/>
        <v>0</v>
      </c>
      <c r="BI180" s="156">
        <f t="shared" si="8"/>
        <v>0</v>
      </c>
      <c r="BJ180" s="16" t="s">
        <v>88</v>
      </c>
      <c r="BK180" s="156">
        <f t="shared" si="9"/>
        <v>0</v>
      </c>
      <c r="BL180" s="16" t="s">
        <v>396</v>
      </c>
      <c r="BM180" s="155" t="s">
        <v>728</v>
      </c>
    </row>
    <row r="181" spans="2:65" s="1" customFormat="1" ht="16.5" customHeight="1">
      <c r="B181" s="142"/>
      <c r="C181" s="179" t="s">
        <v>736</v>
      </c>
      <c r="D181" s="179" t="s">
        <v>454</v>
      </c>
      <c r="E181" s="180" t="s">
        <v>13192</v>
      </c>
      <c r="F181" s="181" t="s">
        <v>13193</v>
      </c>
      <c r="G181" s="182" t="s">
        <v>467</v>
      </c>
      <c r="H181" s="183">
        <v>1</v>
      </c>
      <c r="I181" s="184"/>
      <c r="J181" s="185">
        <f t="shared" si="0"/>
        <v>0</v>
      </c>
      <c r="K181" s="186"/>
      <c r="L181" s="187"/>
      <c r="M181" s="188" t="s">
        <v>1</v>
      </c>
      <c r="N181" s="189" t="s">
        <v>42</v>
      </c>
      <c r="P181" s="153">
        <f t="shared" si="1"/>
        <v>0</v>
      </c>
      <c r="Q181" s="153">
        <v>0</v>
      </c>
      <c r="R181" s="153">
        <f t="shared" si="2"/>
        <v>0</v>
      </c>
      <c r="S181" s="153">
        <v>0</v>
      </c>
      <c r="T181" s="154">
        <f t="shared" si="3"/>
        <v>0</v>
      </c>
      <c r="AR181" s="155" t="s">
        <v>481</v>
      </c>
      <c r="AT181" s="155" t="s">
        <v>454</v>
      </c>
      <c r="AU181" s="155" t="s">
        <v>88</v>
      </c>
      <c r="AY181" s="16" t="s">
        <v>317</v>
      </c>
      <c r="BE181" s="156">
        <f t="shared" si="4"/>
        <v>0</v>
      </c>
      <c r="BF181" s="156">
        <f t="shared" si="5"/>
        <v>0</v>
      </c>
      <c r="BG181" s="156">
        <f t="shared" si="6"/>
        <v>0</v>
      </c>
      <c r="BH181" s="156">
        <f t="shared" si="7"/>
        <v>0</v>
      </c>
      <c r="BI181" s="156">
        <f t="shared" si="8"/>
        <v>0</v>
      </c>
      <c r="BJ181" s="16" t="s">
        <v>88</v>
      </c>
      <c r="BK181" s="156">
        <f t="shared" si="9"/>
        <v>0</v>
      </c>
      <c r="BL181" s="16" t="s">
        <v>396</v>
      </c>
      <c r="BM181" s="155" t="s">
        <v>732</v>
      </c>
    </row>
    <row r="182" spans="2:65" s="1" customFormat="1" ht="16.5" customHeight="1">
      <c r="B182" s="142"/>
      <c r="C182" s="179" t="s">
        <v>665</v>
      </c>
      <c r="D182" s="179" t="s">
        <v>454</v>
      </c>
      <c r="E182" s="180" t="s">
        <v>13194</v>
      </c>
      <c r="F182" s="181" t="s">
        <v>13195</v>
      </c>
      <c r="G182" s="182" t="s">
        <v>467</v>
      </c>
      <c r="H182" s="183">
        <v>21</v>
      </c>
      <c r="I182" s="184"/>
      <c r="J182" s="185">
        <f t="shared" si="0"/>
        <v>0</v>
      </c>
      <c r="K182" s="186"/>
      <c r="L182" s="187"/>
      <c r="M182" s="188" t="s">
        <v>1</v>
      </c>
      <c r="N182" s="189" t="s">
        <v>42</v>
      </c>
      <c r="P182" s="153">
        <f t="shared" si="1"/>
        <v>0</v>
      </c>
      <c r="Q182" s="153">
        <v>0</v>
      </c>
      <c r="R182" s="153">
        <f t="shared" si="2"/>
        <v>0</v>
      </c>
      <c r="S182" s="153">
        <v>0</v>
      </c>
      <c r="T182" s="154">
        <f t="shared" si="3"/>
        <v>0</v>
      </c>
      <c r="AR182" s="155" t="s">
        <v>481</v>
      </c>
      <c r="AT182" s="155" t="s">
        <v>454</v>
      </c>
      <c r="AU182" s="155" t="s">
        <v>88</v>
      </c>
      <c r="AY182" s="16" t="s">
        <v>317</v>
      </c>
      <c r="BE182" s="156">
        <f t="shared" si="4"/>
        <v>0</v>
      </c>
      <c r="BF182" s="156">
        <f t="shared" si="5"/>
        <v>0</v>
      </c>
      <c r="BG182" s="156">
        <f t="shared" si="6"/>
        <v>0</v>
      </c>
      <c r="BH182" s="156">
        <f t="shared" si="7"/>
        <v>0</v>
      </c>
      <c r="BI182" s="156">
        <f t="shared" si="8"/>
        <v>0</v>
      </c>
      <c r="BJ182" s="16" t="s">
        <v>88</v>
      </c>
      <c r="BK182" s="156">
        <f t="shared" si="9"/>
        <v>0</v>
      </c>
      <c r="BL182" s="16" t="s">
        <v>396</v>
      </c>
      <c r="BM182" s="155" t="s">
        <v>735</v>
      </c>
    </row>
    <row r="183" spans="2:65" s="1" customFormat="1" ht="24.15" customHeight="1">
      <c r="B183" s="142"/>
      <c r="C183" s="143" t="s">
        <v>743</v>
      </c>
      <c r="D183" s="143" t="s">
        <v>319</v>
      </c>
      <c r="E183" s="144" t="s">
        <v>13196</v>
      </c>
      <c r="F183" s="145" t="s">
        <v>13197</v>
      </c>
      <c r="G183" s="146" t="s">
        <v>611</v>
      </c>
      <c r="H183" s="147">
        <v>1</v>
      </c>
      <c r="I183" s="148"/>
      <c r="J183" s="149">
        <f t="shared" si="0"/>
        <v>0</v>
      </c>
      <c r="K183" s="150"/>
      <c r="L183" s="31"/>
      <c r="M183" s="151" t="s">
        <v>1</v>
      </c>
      <c r="N183" s="152" t="s">
        <v>42</v>
      </c>
      <c r="P183" s="153">
        <f t="shared" si="1"/>
        <v>0</v>
      </c>
      <c r="Q183" s="153">
        <v>0</v>
      </c>
      <c r="R183" s="153">
        <f t="shared" si="2"/>
        <v>0</v>
      </c>
      <c r="S183" s="153">
        <v>0</v>
      </c>
      <c r="T183" s="154">
        <f t="shared" si="3"/>
        <v>0</v>
      </c>
      <c r="AR183" s="155" t="s">
        <v>396</v>
      </c>
      <c r="AT183" s="155" t="s">
        <v>319</v>
      </c>
      <c r="AU183" s="155" t="s">
        <v>88</v>
      </c>
      <c r="AY183" s="16" t="s">
        <v>317</v>
      </c>
      <c r="BE183" s="156">
        <f t="shared" si="4"/>
        <v>0</v>
      </c>
      <c r="BF183" s="156">
        <f t="shared" si="5"/>
        <v>0</v>
      </c>
      <c r="BG183" s="156">
        <f t="shared" si="6"/>
        <v>0</v>
      </c>
      <c r="BH183" s="156">
        <f t="shared" si="7"/>
        <v>0</v>
      </c>
      <c r="BI183" s="156">
        <f t="shared" si="8"/>
        <v>0</v>
      </c>
      <c r="BJ183" s="16" t="s">
        <v>88</v>
      </c>
      <c r="BK183" s="156">
        <f t="shared" si="9"/>
        <v>0</v>
      </c>
      <c r="BL183" s="16" t="s">
        <v>396</v>
      </c>
      <c r="BM183" s="155" t="s">
        <v>739</v>
      </c>
    </row>
    <row r="184" spans="2:65" s="11" customFormat="1" ht="22.75" customHeight="1">
      <c r="B184" s="130"/>
      <c r="D184" s="131" t="s">
        <v>75</v>
      </c>
      <c r="E184" s="140" t="s">
        <v>643</v>
      </c>
      <c r="F184" s="140" t="s">
        <v>13198</v>
      </c>
      <c r="I184" s="133"/>
      <c r="J184" s="141">
        <f>BK184</f>
        <v>0</v>
      </c>
      <c r="L184" s="130"/>
      <c r="M184" s="135"/>
      <c r="P184" s="136">
        <f>SUM(P185:P193)</f>
        <v>0</v>
      </c>
      <c r="R184" s="136">
        <f>SUM(R185:R193)</f>
        <v>0</v>
      </c>
      <c r="T184" s="137">
        <f>SUM(T185:T193)</f>
        <v>0</v>
      </c>
      <c r="AR184" s="131" t="s">
        <v>88</v>
      </c>
      <c r="AT184" s="138" t="s">
        <v>75</v>
      </c>
      <c r="AU184" s="138" t="s">
        <v>83</v>
      </c>
      <c r="AY184" s="131" t="s">
        <v>317</v>
      </c>
      <c r="BK184" s="139">
        <f>SUM(BK185:BK193)</f>
        <v>0</v>
      </c>
    </row>
    <row r="185" spans="2:65" s="1" customFormat="1" ht="16.5" customHeight="1">
      <c r="B185" s="142"/>
      <c r="C185" s="179" t="s">
        <v>616</v>
      </c>
      <c r="D185" s="179" t="s">
        <v>454</v>
      </c>
      <c r="E185" s="180" t="s">
        <v>13199</v>
      </c>
      <c r="F185" s="181" t="s">
        <v>13200</v>
      </c>
      <c r="G185" s="182" t="s">
        <v>467</v>
      </c>
      <c r="H185" s="183">
        <v>4</v>
      </c>
      <c r="I185" s="184"/>
      <c r="J185" s="185">
        <f t="shared" ref="J185:J193" si="10">ROUND(I185*H185,2)</f>
        <v>0</v>
      </c>
      <c r="K185" s="186"/>
      <c r="L185" s="187"/>
      <c r="M185" s="188" t="s">
        <v>1</v>
      </c>
      <c r="N185" s="189" t="s">
        <v>42</v>
      </c>
      <c r="P185" s="153">
        <f t="shared" ref="P185:P193" si="11">O185*H185</f>
        <v>0</v>
      </c>
      <c r="Q185" s="153">
        <v>0</v>
      </c>
      <c r="R185" s="153">
        <f t="shared" ref="R185:R193" si="12">Q185*H185</f>
        <v>0</v>
      </c>
      <c r="S185" s="153">
        <v>0</v>
      </c>
      <c r="T185" s="154">
        <f t="shared" ref="T185:T193" si="13">S185*H185</f>
        <v>0</v>
      </c>
      <c r="AR185" s="155" t="s">
        <v>481</v>
      </c>
      <c r="AT185" s="155" t="s">
        <v>454</v>
      </c>
      <c r="AU185" s="155" t="s">
        <v>88</v>
      </c>
      <c r="AY185" s="16" t="s">
        <v>317</v>
      </c>
      <c r="BE185" s="156">
        <f t="shared" ref="BE185:BE193" si="14">IF(N185="základná",J185,0)</f>
        <v>0</v>
      </c>
      <c r="BF185" s="156">
        <f t="shared" ref="BF185:BF193" si="15">IF(N185="znížená",J185,0)</f>
        <v>0</v>
      </c>
      <c r="BG185" s="156">
        <f t="shared" ref="BG185:BG193" si="16">IF(N185="zákl. prenesená",J185,0)</f>
        <v>0</v>
      </c>
      <c r="BH185" s="156">
        <f t="shared" ref="BH185:BH193" si="17">IF(N185="zníž. prenesená",J185,0)</f>
        <v>0</v>
      </c>
      <c r="BI185" s="156">
        <f t="shared" ref="BI185:BI193" si="18">IF(N185="nulová",J185,0)</f>
        <v>0</v>
      </c>
      <c r="BJ185" s="16" t="s">
        <v>88</v>
      </c>
      <c r="BK185" s="156">
        <f t="shared" ref="BK185:BK193" si="19">ROUND(I185*H185,2)</f>
        <v>0</v>
      </c>
      <c r="BL185" s="16" t="s">
        <v>396</v>
      </c>
      <c r="BM185" s="155" t="s">
        <v>742</v>
      </c>
    </row>
    <row r="186" spans="2:65" s="1" customFormat="1" ht="16.5" customHeight="1">
      <c r="B186" s="142"/>
      <c r="C186" s="179" t="s">
        <v>620</v>
      </c>
      <c r="D186" s="179" t="s">
        <v>454</v>
      </c>
      <c r="E186" s="180" t="s">
        <v>13201</v>
      </c>
      <c r="F186" s="181" t="s">
        <v>13202</v>
      </c>
      <c r="G186" s="182" t="s">
        <v>467</v>
      </c>
      <c r="H186" s="183">
        <v>6</v>
      </c>
      <c r="I186" s="184"/>
      <c r="J186" s="185">
        <f t="shared" si="10"/>
        <v>0</v>
      </c>
      <c r="K186" s="186"/>
      <c r="L186" s="187"/>
      <c r="M186" s="188" t="s">
        <v>1</v>
      </c>
      <c r="N186" s="189" t="s">
        <v>42</v>
      </c>
      <c r="P186" s="153">
        <f t="shared" si="11"/>
        <v>0</v>
      </c>
      <c r="Q186" s="153">
        <v>0</v>
      </c>
      <c r="R186" s="153">
        <f t="shared" si="12"/>
        <v>0</v>
      </c>
      <c r="S186" s="153">
        <v>0</v>
      </c>
      <c r="T186" s="154">
        <f t="shared" si="13"/>
        <v>0</v>
      </c>
      <c r="AR186" s="155" t="s">
        <v>481</v>
      </c>
      <c r="AT186" s="155" t="s">
        <v>454</v>
      </c>
      <c r="AU186" s="155" t="s">
        <v>88</v>
      </c>
      <c r="AY186" s="16" t="s">
        <v>317</v>
      </c>
      <c r="BE186" s="156">
        <f t="shared" si="14"/>
        <v>0</v>
      </c>
      <c r="BF186" s="156">
        <f t="shared" si="15"/>
        <v>0</v>
      </c>
      <c r="BG186" s="156">
        <f t="shared" si="16"/>
        <v>0</v>
      </c>
      <c r="BH186" s="156">
        <f t="shared" si="17"/>
        <v>0</v>
      </c>
      <c r="BI186" s="156">
        <f t="shared" si="18"/>
        <v>0</v>
      </c>
      <c r="BJ186" s="16" t="s">
        <v>88</v>
      </c>
      <c r="BK186" s="156">
        <f t="shared" si="19"/>
        <v>0</v>
      </c>
      <c r="BL186" s="16" t="s">
        <v>396</v>
      </c>
      <c r="BM186" s="155" t="s">
        <v>1841</v>
      </c>
    </row>
    <row r="187" spans="2:65" s="1" customFormat="1" ht="16.5" customHeight="1">
      <c r="B187" s="142"/>
      <c r="C187" s="179" t="s">
        <v>670</v>
      </c>
      <c r="D187" s="179" t="s">
        <v>454</v>
      </c>
      <c r="E187" s="180" t="s">
        <v>13203</v>
      </c>
      <c r="F187" s="181" t="s">
        <v>13204</v>
      </c>
      <c r="G187" s="182" t="s">
        <v>8043</v>
      </c>
      <c r="H187" s="183">
        <v>2</v>
      </c>
      <c r="I187" s="184"/>
      <c r="J187" s="185">
        <f t="shared" si="10"/>
        <v>0</v>
      </c>
      <c r="K187" s="186"/>
      <c r="L187" s="187"/>
      <c r="M187" s="188" t="s">
        <v>1</v>
      </c>
      <c r="N187" s="189" t="s">
        <v>42</v>
      </c>
      <c r="P187" s="153">
        <f t="shared" si="11"/>
        <v>0</v>
      </c>
      <c r="Q187" s="153">
        <v>0</v>
      </c>
      <c r="R187" s="153">
        <f t="shared" si="12"/>
        <v>0</v>
      </c>
      <c r="S187" s="153">
        <v>0</v>
      </c>
      <c r="T187" s="154">
        <f t="shared" si="13"/>
        <v>0</v>
      </c>
      <c r="AR187" s="155" t="s">
        <v>481</v>
      </c>
      <c r="AT187" s="155" t="s">
        <v>454</v>
      </c>
      <c r="AU187" s="155" t="s">
        <v>88</v>
      </c>
      <c r="AY187" s="16" t="s">
        <v>317</v>
      </c>
      <c r="BE187" s="156">
        <f t="shared" si="14"/>
        <v>0</v>
      </c>
      <c r="BF187" s="156">
        <f t="shared" si="15"/>
        <v>0</v>
      </c>
      <c r="BG187" s="156">
        <f t="shared" si="16"/>
        <v>0</v>
      </c>
      <c r="BH187" s="156">
        <f t="shared" si="17"/>
        <v>0</v>
      </c>
      <c r="BI187" s="156">
        <f t="shared" si="18"/>
        <v>0</v>
      </c>
      <c r="BJ187" s="16" t="s">
        <v>88</v>
      </c>
      <c r="BK187" s="156">
        <f t="shared" si="19"/>
        <v>0</v>
      </c>
      <c r="BL187" s="16" t="s">
        <v>396</v>
      </c>
      <c r="BM187" s="155" t="s">
        <v>1849</v>
      </c>
    </row>
    <row r="188" spans="2:65" s="1" customFormat="1" ht="16.5" customHeight="1">
      <c r="B188" s="142"/>
      <c r="C188" s="143" t="s">
        <v>834</v>
      </c>
      <c r="D188" s="143" t="s">
        <v>319</v>
      </c>
      <c r="E188" s="144" t="s">
        <v>13205</v>
      </c>
      <c r="F188" s="145" t="s">
        <v>13206</v>
      </c>
      <c r="G188" s="146" t="s">
        <v>8043</v>
      </c>
      <c r="H188" s="147">
        <v>12</v>
      </c>
      <c r="I188" s="148"/>
      <c r="J188" s="149">
        <f t="shared" si="10"/>
        <v>0</v>
      </c>
      <c r="K188" s="150"/>
      <c r="L188" s="31"/>
      <c r="M188" s="151" t="s">
        <v>1</v>
      </c>
      <c r="N188" s="152" t="s">
        <v>42</v>
      </c>
      <c r="P188" s="153">
        <f t="shared" si="11"/>
        <v>0</v>
      </c>
      <c r="Q188" s="153">
        <v>0</v>
      </c>
      <c r="R188" s="153">
        <f t="shared" si="12"/>
        <v>0</v>
      </c>
      <c r="S188" s="153">
        <v>0</v>
      </c>
      <c r="T188" s="154">
        <f t="shared" si="13"/>
        <v>0</v>
      </c>
      <c r="AR188" s="155" t="s">
        <v>396</v>
      </c>
      <c r="AT188" s="155" t="s">
        <v>319</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396</v>
      </c>
      <c r="BM188" s="155" t="s">
        <v>1859</v>
      </c>
    </row>
    <row r="189" spans="2:65" s="1" customFormat="1" ht="24.15" customHeight="1">
      <c r="B189" s="142"/>
      <c r="C189" s="179" t="s">
        <v>673</v>
      </c>
      <c r="D189" s="179" t="s">
        <v>454</v>
      </c>
      <c r="E189" s="180" t="s">
        <v>13207</v>
      </c>
      <c r="F189" s="181" t="s">
        <v>13208</v>
      </c>
      <c r="G189" s="182" t="s">
        <v>467</v>
      </c>
      <c r="H189" s="183">
        <v>3</v>
      </c>
      <c r="I189" s="184"/>
      <c r="J189" s="185">
        <f t="shared" si="10"/>
        <v>0</v>
      </c>
      <c r="K189" s="186"/>
      <c r="L189" s="187"/>
      <c r="M189" s="188" t="s">
        <v>1</v>
      </c>
      <c r="N189" s="189" t="s">
        <v>42</v>
      </c>
      <c r="P189" s="153">
        <f t="shared" si="11"/>
        <v>0</v>
      </c>
      <c r="Q189" s="153">
        <v>0</v>
      </c>
      <c r="R189" s="153">
        <f t="shared" si="12"/>
        <v>0</v>
      </c>
      <c r="S189" s="153">
        <v>0</v>
      </c>
      <c r="T189" s="154">
        <f t="shared" si="13"/>
        <v>0</v>
      </c>
      <c r="AR189" s="155" t="s">
        <v>481</v>
      </c>
      <c r="AT189" s="155" t="s">
        <v>454</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396</v>
      </c>
      <c r="BM189" s="155" t="s">
        <v>1872</v>
      </c>
    </row>
    <row r="190" spans="2:65" s="1" customFormat="1" ht="16.5" customHeight="1">
      <c r="B190" s="142"/>
      <c r="C190" s="143" t="s">
        <v>1417</v>
      </c>
      <c r="D190" s="143" t="s">
        <v>319</v>
      </c>
      <c r="E190" s="144" t="s">
        <v>13209</v>
      </c>
      <c r="F190" s="145" t="s">
        <v>13210</v>
      </c>
      <c r="G190" s="146" t="s">
        <v>7852</v>
      </c>
      <c r="H190" s="147">
        <v>3</v>
      </c>
      <c r="I190" s="148"/>
      <c r="J190" s="149">
        <f t="shared" si="10"/>
        <v>0</v>
      </c>
      <c r="K190" s="150"/>
      <c r="L190" s="31"/>
      <c r="M190" s="151" t="s">
        <v>1</v>
      </c>
      <c r="N190" s="152" t="s">
        <v>42</v>
      </c>
      <c r="P190" s="153">
        <f t="shared" si="11"/>
        <v>0</v>
      </c>
      <c r="Q190" s="153">
        <v>0</v>
      </c>
      <c r="R190" s="153">
        <f t="shared" si="12"/>
        <v>0</v>
      </c>
      <c r="S190" s="153">
        <v>0</v>
      </c>
      <c r="T190" s="154">
        <f t="shared" si="13"/>
        <v>0</v>
      </c>
      <c r="AR190" s="155" t="s">
        <v>396</v>
      </c>
      <c r="AT190" s="155" t="s">
        <v>319</v>
      </c>
      <c r="AU190" s="155" t="s">
        <v>88</v>
      </c>
      <c r="AY190" s="16" t="s">
        <v>317</v>
      </c>
      <c r="BE190" s="156">
        <f t="shared" si="14"/>
        <v>0</v>
      </c>
      <c r="BF190" s="156">
        <f t="shared" si="15"/>
        <v>0</v>
      </c>
      <c r="BG190" s="156">
        <f t="shared" si="16"/>
        <v>0</v>
      </c>
      <c r="BH190" s="156">
        <f t="shared" si="17"/>
        <v>0</v>
      </c>
      <c r="BI190" s="156">
        <f t="shared" si="18"/>
        <v>0</v>
      </c>
      <c r="BJ190" s="16" t="s">
        <v>88</v>
      </c>
      <c r="BK190" s="156">
        <f t="shared" si="19"/>
        <v>0</v>
      </c>
      <c r="BL190" s="16" t="s">
        <v>396</v>
      </c>
      <c r="BM190" s="155" t="s">
        <v>1882</v>
      </c>
    </row>
    <row r="191" spans="2:65" s="1" customFormat="1" ht="16.5" customHeight="1">
      <c r="B191" s="142"/>
      <c r="C191" s="179" t="s">
        <v>675</v>
      </c>
      <c r="D191" s="179" t="s">
        <v>454</v>
      </c>
      <c r="E191" s="180" t="s">
        <v>13211</v>
      </c>
      <c r="F191" s="181" t="s">
        <v>13212</v>
      </c>
      <c r="G191" s="182" t="s">
        <v>7852</v>
      </c>
      <c r="H191" s="183">
        <v>3</v>
      </c>
      <c r="I191" s="184"/>
      <c r="J191" s="185">
        <f t="shared" si="10"/>
        <v>0</v>
      </c>
      <c r="K191" s="186"/>
      <c r="L191" s="187"/>
      <c r="M191" s="188" t="s">
        <v>1</v>
      </c>
      <c r="N191" s="189" t="s">
        <v>42</v>
      </c>
      <c r="P191" s="153">
        <f t="shared" si="11"/>
        <v>0</v>
      </c>
      <c r="Q191" s="153">
        <v>0</v>
      </c>
      <c r="R191" s="153">
        <f t="shared" si="12"/>
        <v>0</v>
      </c>
      <c r="S191" s="153">
        <v>0</v>
      </c>
      <c r="T191" s="154">
        <f t="shared" si="13"/>
        <v>0</v>
      </c>
      <c r="AR191" s="155" t="s">
        <v>481</v>
      </c>
      <c r="AT191" s="155" t="s">
        <v>454</v>
      </c>
      <c r="AU191" s="155" t="s">
        <v>88</v>
      </c>
      <c r="AY191" s="16" t="s">
        <v>317</v>
      </c>
      <c r="BE191" s="156">
        <f t="shared" si="14"/>
        <v>0</v>
      </c>
      <c r="BF191" s="156">
        <f t="shared" si="15"/>
        <v>0</v>
      </c>
      <c r="BG191" s="156">
        <f t="shared" si="16"/>
        <v>0</v>
      </c>
      <c r="BH191" s="156">
        <f t="shared" si="17"/>
        <v>0</v>
      </c>
      <c r="BI191" s="156">
        <f t="shared" si="18"/>
        <v>0</v>
      </c>
      <c r="BJ191" s="16" t="s">
        <v>88</v>
      </c>
      <c r="BK191" s="156">
        <f t="shared" si="19"/>
        <v>0</v>
      </c>
      <c r="BL191" s="16" t="s">
        <v>396</v>
      </c>
      <c r="BM191" s="155" t="s">
        <v>1910</v>
      </c>
    </row>
    <row r="192" spans="2:65" s="1" customFormat="1" ht="37.75" customHeight="1">
      <c r="B192" s="142"/>
      <c r="C192" s="179" t="s">
        <v>1456</v>
      </c>
      <c r="D192" s="179" t="s">
        <v>454</v>
      </c>
      <c r="E192" s="180" t="s">
        <v>13209</v>
      </c>
      <c r="F192" s="181" t="s">
        <v>13213</v>
      </c>
      <c r="G192" s="182" t="s">
        <v>7852</v>
      </c>
      <c r="H192" s="183">
        <v>3</v>
      </c>
      <c r="I192" s="184"/>
      <c r="J192" s="185">
        <f t="shared" si="10"/>
        <v>0</v>
      </c>
      <c r="K192" s="186"/>
      <c r="L192" s="187"/>
      <c r="M192" s="188" t="s">
        <v>1</v>
      </c>
      <c r="N192" s="189" t="s">
        <v>42</v>
      </c>
      <c r="P192" s="153">
        <f t="shared" si="11"/>
        <v>0</v>
      </c>
      <c r="Q192" s="153">
        <v>0</v>
      </c>
      <c r="R192" s="153">
        <f t="shared" si="12"/>
        <v>0</v>
      </c>
      <c r="S192" s="153">
        <v>0</v>
      </c>
      <c r="T192" s="154">
        <f t="shared" si="13"/>
        <v>0</v>
      </c>
      <c r="AR192" s="155" t="s">
        <v>481</v>
      </c>
      <c r="AT192" s="155" t="s">
        <v>454</v>
      </c>
      <c r="AU192" s="155" t="s">
        <v>88</v>
      </c>
      <c r="AY192" s="16" t="s">
        <v>317</v>
      </c>
      <c r="BE192" s="156">
        <f t="shared" si="14"/>
        <v>0</v>
      </c>
      <c r="BF192" s="156">
        <f t="shared" si="15"/>
        <v>0</v>
      </c>
      <c r="BG192" s="156">
        <f t="shared" si="16"/>
        <v>0</v>
      </c>
      <c r="BH192" s="156">
        <f t="shared" si="17"/>
        <v>0</v>
      </c>
      <c r="BI192" s="156">
        <f t="shared" si="18"/>
        <v>0</v>
      </c>
      <c r="BJ192" s="16" t="s">
        <v>88</v>
      </c>
      <c r="BK192" s="156">
        <f t="shared" si="19"/>
        <v>0</v>
      </c>
      <c r="BL192" s="16" t="s">
        <v>396</v>
      </c>
      <c r="BM192" s="155" t="s">
        <v>1922</v>
      </c>
    </row>
    <row r="193" spans="2:65" s="1" customFormat="1" ht="24.15" customHeight="1">
      <c r="B193" s="142"/>
      <c r="C193" s="143" t="s">
        <v>678</v>
      </c>
      <c r="D193" s="143" t="s">
        <v>319</v>
      </c>
      <c r="E193" s="144" t="s">
        <v>13214</v>
      </c>
      <c r="F193" s="145" t="s">
        <v>13215</v>
      </c>
      <c r="G193" s="146" t="s">
        <v>611</v>
      </c>
      <c r="H193" s="147">
        <v>3</v>
      </c>
      <c r="I193" s="148"/>
      <c r="J193" s="149">
        <f t="shared" si="10"/>
        <v>0</v>
      </c>
      <c r="K193" s="150"/>
      <c r="L193" s="31"/>
      <c r="M193" s="151" t="s">
        <v>1</v>
      </c>
      <c r="N193" s="152" t="s">
        <v>42</v>
      </c>
      <c r="P193" s="153">
        <f t="shared" si="11"/>
        <v>0</v>
      </c>
      <c r="Q193" s="153">
        <v>0</v>
      </c>
      <c r="R193" s="153">
        <f t="shared" si="12"/>
        <v>0</v>
      </c>
      <c r="S193" s="153">
        <v>0</v>
      </c>
      <c r="T193" s="154">
        <f t="shared" si="13"/>
        <v>0</v>
      </c>
      <c r="AR193" s="155" t="s">
        <v>396</v>
      </c>
      <c r="AT193" s="155" t="s">
        <v>319</v>
      </c>
      <c r="AU193" s="155" t="s">
        <v>88</v>
      </c>
      <c r="AY193" s="16" t="s">
        <v>317</v>
      </c>
      <c r="BE193" s="156">
        <f t="shared" si="14"/>
        <v>0</v>
      </c>
      <c r="BF193" s="156">
        <f t="shared" si="15"/>
        <v>0</v>
      </c>
      <c r="BG193" s="156">
        <f t="shared" si="16"/>
        <v>0</v>
      </c>
      <c r="BH193" s="156">
        <f t="shared" si="17"/>
        <v>0</v>
      </c>
      <c r="BI193" s="156">
        <f t="shared" si="18"/>
        <v>0</v>
      </c>
      <c r="BJ193" s="16" t="s">
        <v>88</v>
      </c>
      <c r="BK193" s="156">
        <f t="shared" si="19"/>
        <v>0</v>
      </c>
      <c r="BL193" s="16" t="s">
        <v>396</v>
      </c>
      <c r="BM193" s="155" t="s">
        <v>1961</v>
      </c>
    </row>
    <row r="194" spans="2:65" s="11" customFormat="1" ht="22.75" customHeight="1">
      <c r="B194" s="130"/>
      <c r="D194" s="131" t="s">
        <v>75</v>
      </c>
      <c r="E194" s="140" t="s">
        <v>4962</v>
      </c>
      <c r="F194" s="140" t="s">
        <v>13216</v>
      </c>
      <c r="I194" s="133"/>
      <c r="J194" s="141">
        <f>BK194</f>
        <v>0</v>
      </c>
      <c r="L194" s="130"/>
      <c r="M194" s="135"/>
      <c r="P194" s="136">
        <f>SUM(P195:P199)</f>
        <v>0</v>
      </c>
      <c r="R194" s="136">
        <f>SUM(R195:R199)</f>
        <v>0</v>
      </c>
      <c r="T194" s="137">
        <f>SUM(T195:T199)</f>
        <v>0</v>
      </c>
      <c r="AR194" s="131" t="s">
        <v>88</v>
      </c>
      <c r="AT194" s="138" t="s">
        <v>75</v>
      </c>
      <c r="AU194" s="138" t="s">
        <v>83</v>
      </c>
      <c r="AY194" s="131" t="s">
        <v>317</v>
      </c>
      <c r="BK194" s="139">
        <f>SUM(BK195:BK199)</f>
        <v>0</v>
      </c>
    </row>
    <row r="195" spans="2:65" s="1" customFormat="1" ht="24.15" customHeight="1">
      <c r="B195" s="142"/>
      <c r="C195" s="179" t="s">
        <v>774</v>
      </c>
      <c r="D195" s="179" t="s">
        <v>454</v>
      </c>
      <c r="E195" s="180" t="s">
        <v>13217</v>
      </c>
      <c r="F195" s="181" t="s">
        <v>13218</v>
      </c>
      <c r="G195" s="182" t="s">
        <v>7852</v>
      </c>
      <c r="H195" s="183">
        <v>1</v>
      </c>
      <c r="I195" s="184"/>
      <c r="J195" s="185">
        <f>ROUND(I195*H195,2)</f>
        <v>0</v>
      </c>
      <c r="K195" s="186"/>
      <c r="L195" s="187"/>
      <c r="M195" s="188" t="s">
        <v>1</v>
      </c>
      <c r="N195" s="189" t="s">
        <v>42</v>
      </c>
      <c r="P195" s="153">
        <f>O195*H195</f>
        <v>0</v>
      </c>
      <c r="Q195" s="153">
        <v>0</v>
      </c>
      <c r="R195" s="153">
        <f>Q195*H195</f>
        <v>0</v>
      </c>
      <c r="S195" s="153">
        <v>0</v>
      </c>
      <c r="T195" s="154">
        <f>S195*H195</f>
        <v>0</v>
      </c>
      <c r="AR195" s="155" t="s">
        <v>481</v>
      </c>
      <c r="AT195" s="155" t="s">
        <v>454</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396</v>
      </c>
      <c r="BM195" s="155" t="s">
        <v>2028</v>
      </c>
    </row>
    <row r="196" spans="2:65" s="1" customFormat="1" ht="24.15" customHeight="1">
      <c r="B196" s="142"/>
      <c r="C196" s="179" t="s">
        <v>681</v>
      </c>
      <c r="D196" s="179" t="s">
        <v>454</v>
      </c>
      <c r="E196" s="180" t="s">
        <v>13219</v>
      </c>
      <c r="F196" s="181" t="s">
        <v>13220</v>
      </c>
      <c r="G196" s="182" t="s">
        <v>7852</v>
      </c>
      <c r="H196" s="183">
        <v>1</v>
      </c>
      <c r="I196" s="184"/>
      <c r="J196" s="185">
        <f>ROUND(I196*H196,2)</f>
        <v>0</v>
      </c>
      <c r="K196" s="186"/>
      <c r="L196" s="187"/>
      <c r="M196" s="188" t="s">
        <v>1</v>
      </c>
      <c r="N196" s="189" t="s">
        <v>42</v>
      </c>
      <c r="P196" s="153">
        <f>O196*H196</f>
        <v>0</v>
      </c>
      <c r="Q196" s="153">
        <v>0</v>
      </c>
      <c r="R196" s="153">
        <f>Q196*H196</f>
        <v>0</v>
      </c>
      <c r="S196" s="153">
        <v>0</v>
      </c>
      <c r="T196" s="154">
        <f>S196*H196</f>
        <v>0</v>
      </c>
      <c r="AR196" s="155" t="s">
        <v>481</v>
      </c>
      <c r="AT196" s="155" t="s">
        <v>454</v>
      </c>
      <c r="AU196" s="155" t="s">
        <v>88</v>
      </c>
      <c r="AY196" s="16" t="s">
        <v>317</v>
      </c>
      <c r="BE196" s="156">
        <f>IF(N196="základná",J196,0)</f>
        <v>0</v>
      </c>
      <c r="BF196" s="156">
        <f>IF(N196="znížená",J196,0)</f>
        <v>0</v>
      </c>
      <c r="BG196" s="156">
        <f>IF(N196="zákl. prenesená",J196,0)</f>
        <v>0</v>
      </c>
      <c r="BH196" s="156">
        <f>IF(N196="zníž. prenesená",J196,0)</f>
        <v>0</v>
      </c>
      <c r="BI196" s="156">
        <f>IF(N196="nulová",J196,0)</f>
        <v>0</v>
      </c>
      <c r="BJ196" s="16" t="s">
        <v>88</v>
      </c>
      <c r="BK196" s="156">
        <f>ROUND(I196*H196,2)</f>
        <v>0</v>
      </c>
      <c r="BL196" s="16" t="s">
        <v>396</v>
      </c>
      <c r="BM196" s="155" t="s">
        <v>2039</v>
      </c>
    </row>
    <row r="197" spans="2:65" s="1" customFormat="1" ht="21.75" customHeight="1">
      <c r="B197" s="142"/>
      <c r="C197" s="143" t="s">
        <v>778</v>
      </c>
      <c r="D197" s="143" t="s">
        <v>319</v>
      </c>
      <c r="E197" s="144" t="s">
        <v>13221</v>
      </c>
      <c r="F197" s="145" t="s">
        <v>13222</v>
      </c>
      <c r="G197" s="146" t="s">
        <v>467</v>
      </c>
      <c r="H197" s="147">
        <v>2</v>
      </c>
      <c r="I197" s="148"/>
      <c r="J197" s="149">
        <f>ROUND(I197*H197,2)</f>
        <v>0</v>
      </c>
      <c r="K197" s="150"/>
      <c r="L197" s="31"/>
      <c r="M197" s="151" t="s">
        <v>1</v>
      </c>
      <c r="N197" s="152" t="s">
        <v>42</v>
      </c>
      <c r="P197" s="153">
        <f>O197*H197</f>
        <v>0</v>
      </c>
      <c r="Q197" s="153">
        <v>0</v>
      </c>
      <c r="R197" s="153">
        <f>Q197*H197</f>
        <v>0</v>
      </c>
      <c r="S197" s="153">
        <v>0</v>
      </c>
      <c r="T197" s="154">
        <f>S197*H197</f>
        <v>0</v>
      </c>
      <c r="AR197" s="155" t="s">
        <v>396</v>
      </c>
      <c r="AT197" s="155" t="s">
        <v>319</v>
      </c>
      <c r="AU197" s="155" t="s">
        <v>88</v>
      </c>
      <c r="AY197" s="16" t="s">
        <v>317</v>
      </c>
      <c r="BE197" s="156">
        <f>IF(N197="základná",J197,0)</f>
        <v>0</v>
      </c>
      <c r="BF197" s="156">
        <f>IF(N197="znížená",J197,0)</f>
        <v>0</v>
      </c>
      <c r="BG197" s="156">
        <f>IF(N197="zákl. prenesená",J197,0)</f>
        <v>0</v>
      </c>
      <c r="BH197" s="156">
        <f>IF(N197="zníž. prenesená",J197,0)</f>
        <v>0</v>
      </c>
      <c r="BI197" s="156">
        <f>IF(N197="nulová",J197,0)</f>
        <v>0</v>
      </c>
      <c r="BJ197" s="16" t="s">
        <v>88</v>
      </c>
      <c r="BK197" s="156">
        <f>ROUND(I197*H197,2)</f>
        <v>0</v>
      </c>
      <c r="BL197" s="16" t="s">
        <v>396</v>
      </c>
      <c r="BM197" s="155" t="s">
        <v>2047</v>
      </c>
    </row>
    <row r="198" spans="2:65" s="1" customFormat="1" ht="37.75" customHeight="1">
      <c r="B198" s="142"/>
      <c r="C198" s="143" t="s">
        <v>684</v>
      </c>
      <c r="D198" s="143" t="s">
        <v>319</v>
      </c>
      <c r="E198" s="144" t="s">
        <v>13223</v>
      </c>
      <c r="F198" s="145" t="s">
        <v>13224</v>
      </c>
      <c r="G198" s="146" t="s">
        <v>13225</v>
      </c>
      <c r="H198" s="147">
        <v>235</v>
      </c>
      <c r="I198" s="148"/>
      <c r="J198" s="149">
        <f>ROUND(I198*H198,2)</f>
        <v>0</v>
      </c>
      <c r="K198" s="150"/>
      <c r="L198" s="31"/>
      <c r="M198" s="151" t="s">
        <v>1</v>
      </c>
      <c r="N198" s="152" t="s">
        <v>42</v>
      </c>
      <c r="P198" s="153">
        <f>O198*H198</f>
        <v>0</v>
      </c>
      <c r="Q198" s="153">
        <v>0</v>
      </c>
      <c r="R198" s="153">
        <f>Q198*H198</f>
        <v>0</v>
      </c>
      <c r="S198" s="153">
        <v>0</v>
      </c>
      <c r="T198" s="154">
        <f>S198*H198</f>
        <v>0</v>
      </c>
      <c r="AR198" s="155" t="s">
        <v>396</v>
      </c>
      <c r="AT198" s="155" t="s">
        <v>319</v>
      </c>
      <c r="AU198" s="155" t="s">
        <v>88</v>
      </c>
      <c r="AY198" s="16" t="s">
        <v>317</v>
      </c>
      <c r="BE198" s="156">
        <f>IF(N198="základná",J198,0)</f>
        <v>0</v>
      </c>
      <c r="BF198" s="156">
        <f>IF(N198="znížená",J198,0)</f>
        <v>0</v>
      </c>
      <c r="BG198" s="156">
        <f>IF(N198="zákl. prenesená",J198,0)</f>
        <v>0</v>
      </c>
      <c r="BH198" s="156">
        <f>IF(N198="zníž. prenesená",J198,0)</f>
        <v>0</v>
      </c>
      <c r="BI198" s="156">
        <f>IF(N198="nulová",J198,0)</f>
        <v>0</v>
      </c>
      <c r="BJ198" s="16" t="s">
        <v>88</v>
      </c>
      <c r="BK198" s="156">
        <f>ROUND(I198*H198,2)</f>
        <v>0</v>
      </c>
      <c r="BL198" s="16" t="s">
        <v>396</v>
      </c>
      <c r="BM198" s="155" t="s">
        <v>2055</v>
      </c>
    </row>
    <row r="199" spans="2:65" s="1" customFormat="1" ht="16.5" customHeight="1">
      <c r="B199" s="142"/>
      <c r="C199" s="179" t="s">
        <v>786</v>
      </c>
      <c r="D199" s="179" t="s">
        <v>454</v>
      </c>
      <c r="E199" s="180" t="s">
        <v>13226</v>
      </c>
      <c r="F199" s="181" t="s">
        <v>13227</v>
      </c>
      <c r="G199" s="182" t="s">
        <v>1107</v>
      </c>
      <c r="H199" s="183">
        <v>235</v>
      </c>
      <c r="I199" s="184"/>
      <c r="J199" s="185">
        <f>ROUND(I199*H199,2)</f>
        <v>0</v>
      </c>
      <c r="K199" s="186"/>
      <c r="L199" s="187"/>
      <c r="M199" s="188" t="s">
        <v>1</v>
      </c>
      <c r="N199" s="189" t="s">
        <v>42</v>
      </c>
      <c r="P199" s="153">
        <f>O199*H199</f>
        <v>0</v>
      </c>
      <c r="Q199" s="153">
        <v>0</v>
      </c>
      <c r="R199" s="153">
        <f>Q199*H199</f>
        <v>0</v>
      </c>
      <c r="S199" s="153">
        <v>0</v>
      </c>
      <c r="T199" s="154">
        <f>S199*H199</f>
        <v>0</v>
      </c>
      <c r="AR199" s="155" t="s">
        <v>481</v>
      </c>
      <c r="AT199" s="155" t="s">
        <v>454</v>
      </c>
      <c r="AU199" s="155" t="s">
        <v>88</v>
      </c>
      <c r="AY199" s="16" t="s">
        <v>317</v>
      </c>
      <c r="BE199" s="156">
        <f>IF(N199="základná",J199,0)</f>
        <v>0</v>
      </c>
      <c r="BF199" s="156">
        <f>IF(N199="znížená",J199,0)</f>
        <v>0</v>
      </c>
      <c r="BG199" s="156">
        <f>IF(N199="zákl. prenesená",J199,0)</f>
        <v>0</v>
      </c>
      <c r="BH199" s="156">
        <f>IF(N199="zníž. prenesená",J199,0)</f>
        <v>0</v>
      </c>
      <c r="BI199" s="156">
        <f>IF(N199="nulová",J199,0)</f>
        <v>0</v>
      </c>
      <c r="BJ199" s="16" t="s">
        <v>88</v>
      </c>
      <c r="BK199" s="156">
        <f>ROUND(I199*H199,2)</f>
        <v>0</v>
      </c>
      <c r="BL199" s="16" t="s">
        <v>396</v>
      </c>
      <c r="BM199" s="155" t="s">
        <v>2063</v>
      </c>
    </row>
    <row r="200" spans="2:65" s="11" customFormat="1" ht="22.75" customHeight="1">
      <c r="B200" s="130"/>
      <c r="D200" s="131" t="s">
        <v>75</v>
      </c>
      <c r="E200" s="140" t="s">
        <v>651</v>
      </c>
      <c r="F200" s="140" t="s">
        <v>13228</v>
      </c>
      <c r="I200" s="133"/>
      <c r="J200" s="141">
        <f>BK200</f>
        <v>0</v>
      </c>
      <c r="L200" s="130"/>
      <c r="M200" s="135"/>
      <c r="P200" s="136">
        <f>SUM(P201:P203)</f>
        <v>0</v>
      </c>
      <c r="R200" s="136">
        <f>SUM(R201:R203)</f>
        <v>0</v>
      </c>
      <c r="T200" s="137">
        <f>SUM(T201:T203)</f>
        <v>0</v>
      </c>
      <c r="AR200" s="131" t="s">
        <v>88</v>
      </c>
      <c r="AT200" s="138" t="s">
        <v>75</v>
      </c>
      <c r="AU200" s="138" t="s">
        <v>83</v>
      </c>
      <c r="AY200" s="131" t="s">
        <v>317</v>
      </c>
      <c r="BK200" s="139">
        <f>SUM(BK201:BK203)</f>
        <v>0</v>
      </c>
    </row>
    <row r="201" spans="2:65" s="1" customFormat="1" ht="33" customHeight="1">
      <c r="B201" s="142"/>
      <c r="C201" s="143" t="s">
        <v>687</v>
      </c>
      <c r="D201" s="143" t="s">
        <v>319</v>
      </c>
      <c r="E201" s="144" t="s">
        <v>13229</v>
      </c>
      <c r="F201" s="145" t="s">
        <v>13230</v>
      </c>
      <c r="G201" s="146" t="s">
        <v>13106</v>
      </c>
      <c r="H201" s="147">
        <v>215</v>
      </c>
      <c r="I201" s="148"/>
      <c r="J201" s="149">
        <f>ROUND(I201*H201,2)</f>
        <v>0</v>
      </c>
      <c r="K201" s="150"/>
      <c r="L201" s="31"/>
      <c r="M201" s="151" t="s">
        <v>1</v>
      </c>
      <c r="N201" s="152" t="s">
        <v>42</v>
      </c>
      <c r="P201" s="153">
        <f>O201*H201</f>
        <v>0</v>
      </c>
      <c r="Q201" s="153">
        <v>0</v>
      </c>
      <c r="R201" s="153">
        <f>Q201*H201</f>
        <v>0</v>
      </c>
      <c r="S201" s="153">
        <v>0</v>
      </c>
      <c r="T201" s="154">
        <f>S201*H201</f>
        <v>0</v>
      </c>
      <c r="AR201" s="155" t="s">
        <v>396</v>
      </c>
      <c r="AT201" s="155" t="s">
        <v>319</v>
      </c>
      <c r="AU201" s="155" t="s">
        <v>88</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396</v>
      </c>
      <c r="BM201" s="155" t="s">
        <v>2072</v>
      </c>
    </row>
    <row r="202" spans="2:65" s="1" customFormat="1" ht="24.15" customHeight="1">
      <c r="B202" s="142"/>
      <c r="C202" s="143" t="s">
        <v>789</v>
      </c>
      <c r="D202" s="143" t="s">
        <v>319</v>
      </c>
      <c r="E202" s="144" t="s">
        <v>13231</v>
      </c>
      <c r="F202" s="145" t="s">
        <v>13232</v>
      </c>
      <c r="G202" s="146" t="s">
        <v>484</v>
      </c>
      <c r="H202" s="147">
        <v>193</v>
      </c>
      <c r="I202" s="148"/>
      <c r="J202" s="149">
        <f>ROUND(I202*H202,2)</f>
        <v>0</v>
      </c>
      <c r="K202" s="150"/>
      <c r="L202" s="31"/>
      <c r="M202" s="151" t="s">
        <v>1</v>
      </c>
      <c r="N202" s="152" t="s">
        <v>42</v>
      </c>
      <c r="P202" s="153">
        <f>O202*H202</f>
        <v>0</v>
      </c>
      <c r="Q202" s="153">
        <v>0</v>
      </c>
      <c r="R202" s="153">
        <f>Q202*H202</f>
        <v>0</v>
      </c>
      <c r="S202" s="153">
        <v>0</v>
      </c>
      <c r="T202" s="154">
        <f>S202*H202</f>
        <v>0</v>
      </c>
      <c r="AR202" s="155" t="s">
        <v>396</v>
      </c>
      <c r="AT202" s="155" t="s">
        <v>319</v>
      </c>
      <c r="AU202" s="155" t="s">
        <v>88</v>
      </c>
      <c r="AY202" s="16" t="s">
        <v>317</v>
      </c>
      <c r="BE202" s="156">
        <f>IF(N202="základná",J202,0)</f>
        <v>0</v>
      </c>
      <c r="BF202" s="156">
        <f>IF(N202="znížená",J202,0)</f>
        <v>0</v>
      </c>
      <c r="BG202" s="156">
        <f>IF(N202="zákl. prenesená",J202,0)</f>
        <v>0</v>
      </c>
      <c r="BH202" s="156">
        <f>IF(N202="zníž. prenesená",J202,0)</f>
        <v>0</v>
      </c>
      <c r="BI202" s="156">
        <f>IF(N202="nulová",J202,0)</f>
        <v>0</v>
      </c>
      <c r="BJ202" s="16" t="s">
        <v>88</v>
      </c>
      <c r="BK202" s="156">
        <f>ROUND(I202*H202,2)</f>
        <v>0</v>
      </c>
      <c r="BL202" s="16" t="s">
        <v>396</v>
      </c>
      <c r="BM202" s="155" t="s">
        <v>2081</v>
      </c>
    </row>
    <row r="203" spans="2:65" s="1" customFormat="1" ht="24.15" customHeight="1">
      <c r="B203" s="142"/>
      <c r="C203" s="143" t="s">
        <v>561</v>
      </c>
      <c r="D203" s="143" t="s">
        <v>319</v>
      </c>
      <c r="E203" s="144" t="s">
        <v>13233</v>
      </c>
      <c r="F203" s="145" t="s">
        <v>13234</v>
      </c>
      <c r="G203" s="146" t="s">
        <v>484</v>
      </c>
      <c r="H203" s="147">
        <v>144</v>
      </c>
      <c r="I203" s="148"/>
      <c r="J203" s="149">
        <f>ROUND(I203*H203,2)</f>
        <v>0</v>
      </c>
      <c r="K203" s="150"/>
      <c r="L203" s="31"/>
      <c r="M203" s="151" t="s">
        <v>1</v>
      </c>
      <c r="N203" s="152" t="s">
        <v>42</v>
      </c>
      <c r="P203" s="153">
        <f>O203*H203</f>
        <v>0</v>
      </c>
      <c r="Q203" s="153">
        <v>0</v>
      </c>
      <c r="R203" s="153">
        <f>Q203*H203</f>
        <v>0</v>
      </c>
      <c r="S203" s="153">
        <v>0</v>
      </c>
      <c r="T203" s="154">
        <f>S203*H203</f>
        <v>0</v>
      </c>
      <c r="AR203" s="155" t="s">
        <v>396</v>
      </c>
      <c r="AT203" s="155" t="s">
        <v>319</v>
      </c>
      <c r="AU203" s="155" t="s">
        <v>88</v>
      </c>
      <c r="AY203" s="16" t="s">
        <v>317</v>
      </c>
      <c r="BE203" s="156">
        <f>IF(N203="základná",J203,0)</f>
        <v>0</v>
      </c>
      <c r="BF203" s="156">
        <f>IF(N203="znížená",J203,0)</f>
        <v>0</v>
      </c>
      <c r="BG203" s="156">
        <f>IF(N203="zákl. prenesená",J203,0)</f>
        <v>0</v>
      </c>
      <c r="BH203" s="156">
        <f>IF(N203="zníž. prenesená",J203,0)</f>
        <v>0</v>
      </c>
      <c r="BI203" s="156">
        <f>IF(N203="nulová",J203,0)</f>
        <v>0</v>
      </c>
      <c r="BJ203" s="16" t="s">
        <v>88</v>
      </c>
      <c r="BK203" s="156">
        <f>ROUND(I203*H203,2)</f>
        <v>0</v>
      </c>
      <c r="BL203" s="16" t="s">
        <v>396</v>
      </c>
      <c r="BM203" s="155" t="s">
        <v>768</v>
      </c>
    </row>
    <row r="204" spans="2:65" s="11" customFormat="1" ht="25.9" customHeight="1">
      <c r="B204" s="130"/>
      <c r="D204" s="131" t="s">
        <v>75</v>
      </c>
      <c r="E204" s="132" t="s">
        <v>656</v>
      </c>
      <c r="F204" s="132" t="s">
        <v>13235</v>
      </c>
      <c r="I204" s="133"/>
      <c r="J204" s="134">
        <f>BK204</f>
        <v>0</v>
      </c>
      <c r="L204" s="130"/>
      <c r="M204" s="135"/>
      <c r="P204" s="136">
        <f>P205</f>
        <v>0</v>
      </c>
      <c r="R204" s="136">
        <f>R205</f>
        <v>0</v>
      </c>
      <c r="T204" s="137">
        <f>T205</f>
        <v>0</v>
      </c>
      <c r="AR204" s="131" t="s">
        <v>83</v>
      </c>
      <c r="AT204" s="138" t="s">
        <v>75</v>
      </c>
      <c r="AU204" s="138" t="s">
        <v>76</v>
      </c>
      <c r="AY204" s="131" t="s">
        <v>317</v>
      </c>
      <c r="BK204" s="139">
        <f>BK205</f>
        <v>0</v>
      </c>
    </row>
    <row r="205" spans="2:65" s="11" customFormat="1" ht="22.75" customHeight="1">
      <c r="B205" s="130"/>
      <c r="D205" s="131" t="s">
        <v>75</v>
      </c>
      <c r="E205" s="140" t="s">
        <v>4572</v>
      </c>
      <c r="F205" s="140" t="s">
        <v>13236</v>
      </c>
      <c r="I205" s="133"/>
      <c r="J205" s="141">
        <f>BK205</f>
        <v>0</v>
      </c>
      <c r="L205" s="130"/>
      <c r="M205" s="135"/>
      <c r="P205" s="136">
        <f>SUM(P206:P241)</f>
        <v>0</v>
      </c>
      <c r="R205" s="136">
        <f>SUM(R206:R241)</f>
        <v>0</v>
      </c>
      <c r="T205" s="137">
        <f>SUM(T206:T241)</f>
        <v>0</v>
      </c>
      <c r="AR205" s="131" t="s">
        <v>83</v>
      </c>
      <c r="AT205" s="138" t="s">
        <v>75</v>
      </c>
      <c r="AU205" s="138" t="s">
        <v>83</v>
      </c>
      <c r="AY205" s="131" t="s">
        <v>317</v>
      </c>
      <c r="BK205" s="139">
        <f>SUM(BK206:BK241)</f>
        <v>0</v>
      </c>
    </row>
    <row r="206" spans="2:65" s="1" customFormat="1" ht="24.15" customHeight="1">
      <c r="B206" s="142"/>
      <c r="C206" s="143" t="s">
        <v>1571</v>
      </c>
      <c r="D206" s="143" t="s">
        <v>319</v>
      </c>
      <c r="E206" s="144" t="s">
        <v>13237</v>
      </c>
      <c r="F206" s="145" t="s">
        <v>13238</v>
      </c>
      <c r="G206" s="146" t="s">
        <v>611</v>
      </c>
      <c r="H206" s="147">
        <v>12</v>
      </c>
      <c r="I206" s="148"/>
      <c r="J206" s="149">
        <f t="shared" ref="J206:J241" si="20">ROUND(I206*H206,2)</f>
        <v>0</v>
      </c>
      <c r="K206" s="150"/>
      <c r="L206" s="31"/>
      <c r="M206" s="151" t="s">
        <v>1</v>
      </c>
      <c r="N206" s="152" t="s">
        <v>42</v>
      </c>
      <c r="P206" s="153">
        <f t="shared" ref="P206:P241" si="21">O206*H206</f>
        <v>0</v>
      </c>
      <c r="Q206" s="153">
        <v>0</v>
      </c>
      <c r="R206" s="153">
        <f t="shared" ref="R206:R241" si="22">Q206*H206</f>
        <v>0</v>
      </c>
      <c r="S206" s="153">
        <v>0</v>
      </c>
      <c r="T206" s="154">
        <f t="shared" ref="T206:T241" si="23">S206*H206</f>
        <v>0</v>
      </c>
      <c r="AR206" s="155" t="s">
        <v>323</v>
      </c>
      <c r="AT206" s="155" t="s">
        <v>319</v>
      </c>
      <c r="AU206" s="155" t="s">
        <v>88</v>
      </c>
      <c r="AY206" s="16" t="s">
        <v>317</v>
      </c>
      <c r="BE206" s="156">
        <f t="shared" ref="BE206:BE241" si="24">IF(N206="základná",J206,0)</f>
        <v>0</v>
      </c>
      <c r="BF206" s="156">
        <f t="shared" ref="BF206:BF241" si="25">IF(N206="znížená",J206,0)</f>
        <v>0</v>
      </c>
      <c r="BG206" s="156">
        <f t="shared" ref="BG206:BG241" si="26">IF(N206="zákl. prenesená",J206,0)</f>
        <v>0</v>
      </c>
      <c r="BH206" s="156">
        <f t="shared" ref="BH206:BH241" si="27">IF(N206="zníž. prenesená",J206,0)</f>
        <v>0</v>
      </c>
      <c r="BI206" s="156">
        <f t="shared" ref="BI206:BI241" si="28">IF(N206="nulová",J206,0)</f>
        <v>0</v>
      </c>
      <c r="BJ206" s="16" t="s">
        <v>88</v>
      </c>
      <c r="BK206" s="156">
        <f t="shared" ref="BK206:BK241" si="29">ROUND(I206*H206,2)</f>
        <v>0</v>
      </c>
      <c r="BL206" s="16" t="s">
        <v>323</v>
      </c>
      <c r="BM206" s="155" t="s">
        <v>2096</v>
      </c>
    </row>
    <row r="207" spans="2:65" s="1" customFormat="1" ht="24.15" customHeight="1">
      <c r="B207" s="142"/>
      <c r="C207" s="143" t="s">
        <v>692</v>
      </c>
      <c r="D207" s="143" t="s">
        <v>319</v>
      </c>
      <c r="E207" s="144" t="s">
        <v>13239</v>
      </c>
      <c r="F207" s="145" t="s">
        <v>13240</v>
      </c>
      <c r="G207" s="146" t="s">
        <v>611</v>
      </c>
      <c r="H207" s="147">
        <v>2</v>
      </c>
      <c r="I207" s="148"/>
      <c r="J207" s="149">
        <f t="shared" si="20"/>
        <v>0</v>
      </c>
      <c r="K207" s="150"/>
      <c r="L207" s="31"/>
      <c r="M207" s="151" t="s">
        <v>1</v>
      </c>
      <c r="N207" s="152" t="s">
        <v>42</v>
      </c>
      <c r="P207" s="153">
        <f t="shared" si="21"/>
        <v>0</v>
      </c>
      <c r="Q207" s="153">
        <v>0</v>
      </c>
      <c r="R207" s="153">
        <f t="shared" si="22"/>
        <v>0</v>
      </c>
      <c r="S207" s="153">
        <v>0</v>
      </c>
      <c r="T207" s="154">
        <f t="shared" si="23"/>
        <v>0</v>
      </c>
      <c r="AR207" s="155" t="s">
        <v>323</v>
      </c>
      <c r="AT207" s="155" t="s">
        <v>319</v>
      </c>
      <c r="AU207" s="155" t="s">
        <v>88</v>
      </c>
      <c r="AY207" s="16" t="s">
        <v>317</v>
      </c>
      <c r="BE207" s="156">
        <f t="shared" si="24"/>
        <v>0</v>
      </c>
      <c r="BF207" s="156">
        <f t="shared" si="25"/>
        <v>0</v>
      </c>
      <c r="BG207" s="156">
        <f t="shared" si="26"/>
        <v>0</v>
      </c>
      <c r="BH207" s="156">
        <f t="shared" si="27"/>
        <v>0</v>
      </c>
      <c r="BI207" s="156">
        <f t="shared" si="28"/>
        <v>0</v>
      </c>
      <c r="BJ207" s="16" t="s">
        <v>88</v>
      </c>
      <c r="BK207" s="156">
        <f t="shared" si="29"/>
        <v>0</v>
      </c>
      <c r="BL207" s="16" t="s">
        <v>323</v>
      </c>
      <c r="BM207" s="155" t="s">
        <v>2104</v>
      </c>
    </row>
    <row r="208" spans="2:65" s="1" customFormat="1" ht="24.15" customHeight="1">
      <c r="B208" s="142"/>
      <c r="C208" s="143" t="s">
        <v>1584</v>
      </c>
      <c r="D208" s="143" t="s">
        <v>319</v>
      </c>
      <c r="E208" s="144" t="s">
        <v>13241</v>
      </c>
      <c r="F208" s="145" t="s">
        <v>13242</v>
      </c>
      <c r="G208" s="146" t="s">
        <v>611</v>
      </c>
      <c r="H208" s="147">
        <v>10</v>
      </c>
      <c r="I208" s="148"/>
      <c r="J208" s="149">
        <f t="shared" si="20"/>
        <v>0</v>
      </c>
      <c r="K208" s="150"/>
      <c r="L208" s="31"/>
      <c r="M208" s="151" t="s">
        <v>1</v>
      </c>
      <c r="N208" s="152" t="s">
        <v>42</v>
      </c>
      <c r="P208" s="153">
        <f t="shared" si="21"/>
        <v>0</v>
      </c>
      <c r="Q208" s="153">
        <v>0</v>
      </c>
      <c r="R208" s="153">
        <f t="shared" si="22"/>
        <v>0</v>
      </c>
      <c r="S208" s="153">
        <v>0</v>
      </c>
      <c r="T208" s="154">
        <f t="shared" si="23"/>
        <v>0</v>
      </c>
      <c r="AR208" s="155" t="s">
        <v>323</v>
      </c>
      <c r="AT208" s="155" t="s">
        <v>319</v>
      </c>
      <c r="AU208" s="155" t="s">
        <v>88</v>
      </c>
      <c r="AY208" s="16" t="s">
        <v>317</v>
      </c>
      <c r="BE208" s="156">
        <f t="shared" si="24"/>
        <v>0</v>
      </c>
      <c r="BF208" s="156">
        <f t="shared" si="25"/>
        <v>0</v>
      </c>
      <c r="BG208" s="156">
        <f t="shared" si="26"/>
        <v>0</v>
      </c>
      <c r="BH208" s="156">
        <f t="shared" si="27"/>
        <v>0</v>
      </c>
      <c r="BI208" s="156">
        <f t="shared" si="28"/>
        <v>0</v>
      </c>
      <c r="BJ208" s="16" t="s">
        <v>88</v>
      </c>
      <c r="BK208" s="156">
        <f t="shared" si="29"/>
        <v>0</v>
      </c>
      <c r="BL208" s="16" t="s">
        <v>323</v>
      </c>
      <c r="BM208" s="155" t="s">
        <v>2112</v>
      </c>
    </row>
    <row r="209" spans="2:65" s="1" customFormat="1" ht="24.15" customHeight="1">
      <c r="B209" s="142"/>
      <c r="C209" s="143" t="s">
        <v>696</v>
      </c>
      <c r="D209" s="143" t="s">
        <v>319</v>
      </c>
      <c r="E209" s="144" t="s">
        <v>13243</v>
      </c>
      <c r="F209" s="145" t="s">
        <v>13244</v>
      </c>
      <c r="G209" s="146" t="s">
        <v>7852</v>
      </c>
      <c r="H209" s="147">
        <v>4</v>
      </c>
      <c r="I209" s="148"/>
      <c r="J209" s="149">
        <f t="shared" si="20"/>
        <v>0</v>
      </c>
      <c r="K209" s="150"/>
      <c r="L209" s="31"/>
      <c r="M209" s="151" t="s">
        <v>1</v>
      </c>
      <c r="N209" s="152" t="s">
        <v>42</v>
      </c>
      <c r="P209" s="153">
        <f t="shared" si="21"/>
        <v>0</v>
      </c>
      <c r="Q209" s="153">
        <v>0</v>
      </c>
      <c r="R209" s="153">
        <f t="shared" si="22"/>
        <v>0</v>
      </c>
      <c r="S209" s="153">
        <v>0</v>
      </c>
      <c r="T209" s="154">
        <f t="shared" si="23"/>
        <v>0</v>
      </c>
      <c r="AR209" s="155" t="s">
        <v>323</v>
      </c>
      <c r="AT209" s="155" t="s">
        <v>319</v>
      </c>
      <c r="AU209" s="155" t="s">
        <v>88</v>
      </c>
      <c r="AY209" s="16" t="s">
        <v>317</v>
      </c>
      <c r="BE209" s="156">
        <f t="shared" si="24"/>
        <v>0</v>
      </c>
      <c r="BF209" s="156">
        <f t="shared" si="25"/>
        <v>0</v>
      </c>
      <c r="BG209" s="156">
        <f t="shared" si="26"/>
        <v>0</v>
      </c>
      <c r="BH209" s="156">
        <f t="shared" si="27"/>
        <v>0</v>
      </c>
      <c r="BI209" s="156">
        <f t="shared" si="28"/>
        <v>0</v>
      </c>
      <c r="BJ209" s="16" t="s">
        <v>88</v>
      </c>
      <c r="BK209" s="156">
        <f t="shared" si="29"/>
        <v>0</v>
      </c>
      <c r="BL209" s="16" t="s">
        <v>323</v>
      </c>
      <c r="BM209" s="155" t="s">
        <v>2127</v>
      </c>
    </row>
    <row r="210" spans="2:65" s="1" customFormat="1" ht="24.15" customHeight="1">
      <c r="B210" s="142"/>
      <c r="C210" s="143" t="s">
        <v>1594</v>
      </c>
      <c r="D210" s="143" t="s">
        <v>319</v>
      </c>
      <c r="E210" s="144" t="s">
        <v>13245</v>
      </c>
      <c r="F210" s="145" t="s">
        <v>13246</v>
      </c>
      <c r="G210" s="146" t="s">
        <v>484</v>
      </c>
      <c r="H210" s="147">
        <v>3</v>
      </c>
      <c r="I210" s="148"/>
      <c r="J210" s="149">
        <f t="shared" si="20"/>
        <v>0</v>
      </c>
      <c r="K210" s="150"/>
      <c r="L210" s="31"/>
      <c r="M210" s="151" t="s">
        <v>1</v>
      </c>
      <c r="N210" s="152" t="s">
        <v>42</v>
      </c>
      <c r="P210" s="153">
        <f t="shared" si="21"/>
        <v>0</v>
      </c>
      <c r="Q210" s="153">
        <v>0</v>
      </c>
      <c r="R210" s="153">
        <f t="shared" si="22"/>
        <v>0</v>
      </c>
      <c r="S210" s="153">
        <v>0</v>
      </c>
      <c r="T210" s="154">
        <f t="shared" si="23"/>
        <v>0</v>
      </c>
      <c r="AR210" s="155" t="s">
        <v>323</v>
      </c>
      <c r="AT210" s="155" t="s">
        <v>319</v>
      </c>
      <c r="AU210" s="155" t="s">
        <v>88</v>
      </c>
      <c r="AY210" s="16" t="s">
        <v>317</v>
      </c>
      <c r="BE210" s="156">
        <f t="shared" si="24"/>
        <v>0</v>
      </c>
      <c r="BF210" s="156">
        <f t="shared" si="25"/>
        <v>0</v>
      </c>
      <c r="BG210" s="156">
        <f t="shared" si="26"/>
        <v>0</v>
      </c>
      <c r="BH210" s="156">
        <f t="shared" si="27"/>
        <v>0</v>
      </c>
      <c r="BI210" s="156">
        <f t="shared" si="28"/>
        <v>0</v>
      </c>
      <c r="BJ210" s="16" t="s">
        <v>88</v>
      </c>
      <c r="BK210" s="156">
        <f t="shared" si="29"/>
        <v>0</v>
      </c>
      <c r="BL210" s="16" t="s">
        <v>323</v>
      </c>
      <c r="BM210" s="155" t="s">
        <v>2138</v>
      </c>
    </row>
    <row r="211" spans="2:65" s="1" customFormat="1" ht="24.15" customHeight="1">
      <c r="B211" s="142"/>
      <c r="C211" s="143" t="s">
        <v>699</v>
      </c>
      <c r="D211" s="143" t="s">
        <v>319</v>
      </c>
      <c r="E211" s="144" t="s">
        <v>13247</v>
      </c>
      <c r="F211" s="145" t="s">
        <v>13248</v>
      </c>
      <c r="G211" s="146" t="s">
        <v>484</v>
      </c>
      <c r="H211" s="147">
        <v>8</v>
      </c>
      <c r="I211" s="148"/>
      <c r="J211" s="149">
        <f t="shared" si="20"/>
        <v>0</v>
      </c>
      <c r="K211" s="150"/>
      <c r="L211" s="31"/>
      <c r="M211" s="151" t="s">
        <v>1</v>
      </c>
      <c r="N211" s="152" t="s">
        <v>42</v>
      </c>
      <c r="P211" s="153">
        <f t="shared" si="21"/>
        <v>0</v>
      </c>
      <c r="Q211" s="153">
        <v>0</v>
      </c>
      <c r="R211" s="153">
        <f t="shared" si="22"/>
        <v>0</v>
      </c>
      <c r="S211" s="153">
        <v>0</v>
      </c>
      <c r="T211" s="154">
        <f t="shared" si="23"/>
        <v>0</v>
      </c>
      <c r="AR211" s="155" t="s">
        <v>323</v>
      </c>
      <c r="AT211" s="155" t="s">
        <v>319</v>
      </c>
      <c r="AU211" s="155" t="s">
        <v>88</v>
      </c>
      <c r="AY211" s="16" t="s">
        <v>317</v>
      </c>
      <c r="BE211" s="156">
        <f t="shared" si="24"/>
        <v>0</v>
      </c>
      <c r="BF211" s="156">
        <f t="shared" si="25"/>
        <v>0</v>
      </c>
      <c r="BG211" s="156">
        <f t="shared" si="26"/>
        <v>0</v>
      </c>
      <c r="BH211" s="156">
        <f t="shared" si="27"/>
        <v>0</v>
      </c>
      <c r="BI211" s="156">
        <f t="shared" si="28"/>
        <v>0</v>
      </c>
      <c r="BJ211" s="16" t="s">
        <v>88</v>
      </c>
      <c r="BK211" s="156">
        <f t="shared" si="29"/>
        <v>0</v>
      </c>
      <c r="BL211" s="16" t="s">
        <v>323</v>
      </c>
      <c r="BM211" s="155" t="s">
        <v>2148</v>
      </c>
    </row>
    <row r="212" spans="2:65" s="1" customFormat="1" ht="24.15" customHeight="1">
      <c r="B212" s="142"/>
      <c r="C212" s="143" t="s">
        <v>1642</v>
      </c>
      <c r="D212" s="143" t="s">
        <v>319</v>
      </c>
      <c r="E212" s="144" t="s">
        <v>13249</v>
      </c>
      <c r="F212" s="145" t="s">
        <v>13250</v>
      </c>
      <c r="G212" s="146" t="s">
        <v>484</v>
      </c>
      <c r="H212" s="147">
        <v>54</v>
      </c>
      <c r="I212" s="148"/>
      <c r="J212" s="149">
        <f t="shared" si="20"/>
        <v>0</v>
      </c>
      <c r="K212" s="150"/>
      <c r="L212" s="31"/>
      <c r="M212" s="151" t="s">
        <v>1</v>
      </c>
      <c r="N212" s="152" t="s">
        <v>42</v>
      </c>
      <c r="P212" s="153">
        <f t="shared" si="21"/>
        <v>0</v>
      </c>
      <c r="Q212" s="153">
        <v>0</v>
      </c>
      <c r="R212" s="153">
        <f t="shared" si="22"/>
        <v>0</v>
      </c>
      <c r="S212" s="153">
        <v>0</v>
      </c>
      <c r="T212" s="154">
        <f t="shared" si="23"/>
        <v>0</v>
      </c>
      <c r="AR212" s="155" t="s">
        <v>323</v>
      </c>
      <c r="AT212" s="155" t="s">
        <v>319</v>
      </c>
      <c r="AU212" s="155" t="s">
        <v>88</v>
      </c>
      <c r="AY212" s="16" t="s">
        <v>317</v>
      </c>
      <c r="BE212" s="156">
        <f t="shared" si="24"/>
        <v>0</v>
      </c>
      <c r="BF212" s="156">
        <f t="shared" si="25"/>
        <v>0</v>
      </c>
      <c r="BG212" s="156">
        <f t="shared" si="26"/>
        <v>0</v>
      </c>
      <c r="BH212" s="156">
        <f t="shared" si="27"/>
        <v>0</v>
      </c>
      <c r="BI212" s="156">
        <f t="shared" si="28"/>
        <v>0</v>
      </c>
      <c r="BJ212" s="16" t="s">
        <v>88</v>
      </c>
      <c r="BK212" s="156">
        <f t="shared" si="29"/>
        <v>0</v>
      </c>
      <c r="BL212" s="16" t="s">
        <v>323</v>
      </c>
      <c r="BM212" s="155" t="s">
        <v>2158</v>
      </c>
    </row>
    <row r="213" spans="2:65" s="1" customFormat="1" ht="24.15" customHeight="1">
      <c r="B213" s="142"/>
      <c r="C213" s="143" t="s">
        <v>702</v>
      </c>
      <c r="D213" s="143" t="s">
        <v>319</v>
      </c>
      <c r="E213" s="144" t="s">
        <v>13251</v>
      </c>
      <c r="F213" s="145" t="s">
        <v>13252</v>
      </c>
      <c r="G213" s="146" t="s">
        <v>484</v>
      </c>
      <c r="H213" s="147">
        <v>59</v>
      </c>
      <c r="I213" s="148"/>
      <c r="J213" s="149">
        <f t="shared" si="20"/>
        <v>0</v>
      </c>
      <c r="K213" s="150"/>
      <c r="L213" s="31"/>
      <c r="M213" s="151" t="s">
        <v>1</v>
      </c>
      <c r="N213" s="152" t="s">
        <v>42</v>
      </c>
      <c r="P213" s="153">
        <f t="shared" si="21"/>
        <v>0</v>
      </c>
      <c r="Q213" s="153">
        <v>0</v>
      </c>
      <c r="R213" s="153">
        <f t="shared" si="22"/>
        <v>0</v>
      </c>
      <c r="S213" s="153">
        <v>0</v>
      </c>
      <c r="T213" s="154">
        <f t="shared" si="23"/>
        <v>0</v>
      </c>
      <c r="AR213" s="155" t="s">
        <v>323</v>
      </c>
      <c r="AT213" s="155" t="s">
        <v>319</v>
      </c>
      <c r="AU213" s="155" t="s">
        <v>88</v>
      </c>
      <c r="AY213" s="16" t="s">
        <v>317</v>
      </c>
      <c r="BE213" s="156">
        <f t="shared" si="24"/>
        <v>0</v>
      </c>
      <c r="BF213" s="156">
        <f t="shared" si="25"/>
        <v>0</v>
      </c>
      <c r="BG213" s="156">
        <f t="shared" si="26"/>
        <v>0</v>
      </c>
      <c r="BH213" s="156">
        <f t="shared" si="27"/>
        <v>0</v>
      </c>
      <c r="BI213" s="156">
        <f t="shared" si="28"/>
        <v>0</v>
      </c>
      <c r="BJ213" s="16" t="s">
        <v>88</v>
      </c>
      <c r="BK213" s="156">
        <f t="shared" si="29"/>
        <v>0</v>
      </c>
      <c r="BL213" s="16" t="s">
        <v>323</v>
      </c>
      <c r="BM213" s="155" t="s">
        <v>2171</v>
      </c>
    </row>
    <row r="214" spans="2:65" s="1" customFormat="1" ht="24.15" customHeight="1">
      <c r="B214" s="142"/>
      <c r="C214" s="143" t="s">
        <v>1658</v>
      </c>
      <c r="D214" s="143" t="s">
        <v>319</v>
      </c>
      <c r="E214" s="144" t="s">
        <v>13253</v>
      </c>
      <c r="F214" s="145" t="s">
        <v>13254</v>
      </c>
      <c r="G214" s="146" t="s">
        <v>484</v>
      </c>
      <c r="H214" s="147">
        <v>20</v>
      </c>
      <c r="I214" s="148"/>
      <c r="J214" s="149">
        <f t="shared" si="20"/>
        <v>0</v>
      </c>
      <c r="K214" s="150"/>
      <c r="L214" s="31"/>
      <c r="M214" s="151" t="s">
        <v>1</v>
      </c>
      <c r="N214" s="152" t="s">
        <v>42</v>
      </c>
      <c r="P214" s="153">
        <f t="shared" si="21"/>
        <v>0</v>
      </c>
      <c r="Q214" s="153">
        <v>0</v>
      </c>
      <c r="R214" s="153">
        <f t="shared" si="22"/>
        <v>0</v>
      </c>
      <c r="S214" s="153">
        <v>0</v>
      </c>
      <c r="T214" s="154">
        <f t="shared" si="23"/>
        <v>0</v>
      </c>
      <c r="AR214" s="155" t="s">
        <v>323</v>
      </c>
      <c r="AT214" s="155" t="s">
        <v>319</v>
      </c>
      <c r="AU214" s="155" t="s">
        <v>88</v>
      </c>
      <c r="AY214" s="16" t="s">
        <v>317</v>
      </c>
      <c r="BE214" s="156">
        <f t="shared" si="24"/>
        <v>0</v>
      </c>
      <c r="BF214" s="156">
        <f t="shared" si="25"/>
        <v>0</v>
      </c>
      <c r="BG214" s="156">
        <f t="shared" si="26"/>
        <v>0</v>
      </c>
      <c r="BH214" s="156">
        <f t="shared" si="27"/>
        <v>0</v>
      </c>
      <c r="BI214" s="156">
        <f t="shared" si="28"/>
        <v>0</v>
      </c>
      <c r="BJ214" s="16" t="s">
        <v>88</v>
      </c>
      <c r="BK214" s="156">
        <f t="shared" si="29"/>
        <v>0</v>
      </c>
      <c r="BL214" s="16" t="s">
        <v>323</v>
      </c>
      <c r="BM214" s="155" t="s">
        <v>2180</v>
      </c>
    </row>
    <row r="215" spans="2:65" s="1" customFormat="1" ht="16.5" customHeight="1">
      <c r="B215" s="142"/>
      <c r="C215" s="143" t="s">
        <v>706</v>
      </c>
      <c r="D215" s="143" t="s">
        <v>319</v>
      </c>
      <c r="E215" s="144" t="s">
        <v>13255</v>
      </c>
      <c r="F215" s="145" t="s">
        <v>13256</v>
      </c>
      <c r="G215" s="146" t="s">
        <v>467</v>
      </c>
      <c r="H215" s="147">
        <v>8</v>
      </c>
      <c r="I215" s="148"/>
      <c r="J215" s="149">
        <f t="shared" si="20"/>
        <v>0</v>
      </c>
      <c r="K215" s="150"/>
      <c r="L215" s="31"/>
      <c r="M215" s="151" t="s">
        <v>1</v>
      </c>
      <c r="N215" s="152" t="s">
        <v>42</v>
      </c>
      <c r="P215" s="153">
        <f t="shared" si="21"/>
        <v>0</v>
      </c>
      <c r="Q215" s="153">
        <v>0</v>
      </c>
      <c r="R215" s="153">
        <f t="shared" si="22"/>
        <v>0</v>
      </c>
      <c r="S215" s="153">
        <v>0</v>
      </c>
      <c r="T215" s="154">
        <f t="shared" si="23"/>
        <v>0</v>
      </c>
      <c r="AR215" s="155" t="s">
        <v>323</v>
      </c>
      <c r="AT215" s="155" t="s">
        <v>319</v>
      </c>
      <c r="AU215" s="155" t="s">
        <v>88</v>
      </c>
      <c r="AY215" s="16" t="s">
        <v>317</v>
      </c>
      <c r="BE215" s="156">
        <f t="shared" si="24"/>
        <v>0</v>
      </c>
      <c r="BF215" s="156">
        <f t="shared" si="25"/>
        <v>0</v>
      </c>
      <c r="BG215" s="156">
        <f t="shared" si="26"/>
        <v>0</v>
      </c>
      <c r="BH215" s="156">
        <f t="shared" si="27"/>
        <v>0</v>
      </c>
      <c r="BI215" s="156">
        <f t="shared" si="28"/>
        <v>0</v>
      </c>
      <c r="BJ215" s="16" t="s">
        <v>88</v>
      </c>
      <c r="BK215" s="156">
        <f t="shared" si="29"/>
        <v>0</v>
      </c>
      <c r="BL215" s="16" t="s">
        <v>323</v>
      </c>
      <c r="BM215" s="155" t="s">
        <v>2189</v>
      </c>
    </row>
    <row r="216" spans="2:65" s="1" customFormat="1" ht="16.5" customHeight="1">
      <c r="B216" s="142"/>
      <c r="C216" s="143" t="s">
        <v>1670</v>
      </c>
      <c r="D216" s="143" t="s">
        <v>319</v>
      </c>
      <c r="E216" s="144" t="s">
        <v>13257</v>
      </c>
      <c r="F216" s="145" t="s">
        <v>1</v>
      </c>
      <c r="G216" s="146" t="s">
        <v>1</v>
      </c>
      <c r="H216" s="147">
        <v>0</v>
      </c>
      <c r="I216" s="148"/>
      <c r="J216" s="149">
        <f t="shared" si="20"/>
        <v>0</v>
      </c>
      <c r="K216" s="150"/>
      <c r="L216" s="31"/>
      <c r="M216" s="151" t="s">
        <v>1</v>
      </c>
      <c r="N216" s="152" t="s">
        <v>42</v>
      </c>
      <c r="P216" s="153">
        <f t="shared" si="21"/>
        <v>0</v>
      </c>
      <c r="Q216" s="153">
        <v>0</v>
      </c>
      <c r="R216" s="153">
        <f t="shared" si="22"/>
        <v>0</v>
      </c>
      <c r="S216" s="153">
        <v>0</v>
      </c>
      <c r="T216" s="154">
        <f t="shared" si="23"/>
        <v>0</v>
      </c>
      <c r="AR216" s="155" t="s">
        <v>323</v>
      </c>
      <c r="AT216" s="155" t="s">
        <v>319</v>
      </c>
      <c r="AU216" s="155" t="s">
        <v>88</v>
      </c>
      <c r="AY216" s="16" t="s">
        <v>317</v>
      </c>
      <c r="BE216" s="156">
        <f t="shared" si="24"/>
        <v>0</v>
      </c>
      <c r="BF216" s="156">
        <f t="shared" si="25"/>
        <v>0</v>
      </c>
      <c r="BG216" s="156">
        <f t="shared" si="26"/>
        <v>0</v>
      </c>
      <c r="BH216" s="156">
        <f t="shared" si="27"/>
        <v>0</v>
      </c>
      <c r="BI216" s="156">
        <f t="shared" si="28"/>
        <v>0</v>
      </c>
      <c r="BJ216" s="16" t="s">
        <v>88</v>
      </c>
      <c r="BK216" s="156">
        <f t="shared" si="29"/>
        <v>0</v>
      </c>
      <c r="BL216" s="16" t="s">
        <v>323</v>
      </c>
      <c r="BM216" s="155" t="s">
        <v>2199</v>
      </c>
    </row>
    <row r="217" spans="2:65" s="1" customFormat="1" ht="16.5" customHeight="1">
      <c r="B217" s="142"/>
      <c r="C217" s="143" t="s">
        <v>709</v>
      </c>
      <c r="D217" s="143" t="s">
        <v>319</v>
      </c>
      <c r="E217" s="144" t="s">
        <v>13258</v>
      </c>
      <c r="F217" s="145" t="s">
        <v>1</v>
      </c>
      <c r="G217" s="146" t="s">
        <v>467</v>
      </c>
      <c r="H217" s="147">
        <v>0</v>
      </c>
      <c r="I217" s="148"/>
      <c r="J217" s="149">
        <f t="shared" si="20"/>
        <v>0</v>
      </c>
      <c r="K217" s="150"/>
      <c r="L217" s="31"/>
      <c r="M217" s="151" t="s">
        <v>1</v>
      </c>
      <c r="N217" s="152" t="s">
        <v>42</v>
      </c>
      <c r="P217" s="153">
        <f t="shared" si="21"/>
        <v>0</v>
      </c>
      <c r="Q217" s="153">
        <v>0</v>
      </c>
      <c r="R217" s="153">
        <f t="shared" si="22"/>
        <v>0</v>
      </c>
      <c r="S217" s="153">
        <v>0</v>
      </c>
      <c r="T217" s="154">
        <f t="shared" si="23"/>
        <v>0</v>
      </c>
      <c r="AR217" s="155" t="s">
        <v>323</v>
      </c>
      <c r="AT217" s="155" t="s">
        <v>319</v>
      </c>
      <c r="AU217" s="155" t="s">
        <v>88</v>
      </c>
      <c r="AY217" s="16" t="s">
        <v>317</v>
      </c>
      <c r="BE217" s="156">
        <f t="shared" si="24"/>
        <v>0</v>
      </c>
      <c r="BF217" s="156">
        <f t="shared" si="25"/>
        <v>0</v>
      </c>
      <c r="BG217" s="156">
        <f t="shared" si="26"/>
        <v>0</v>
      </c>
      <c r="BH217" s="156">
        <f t="shared" si="27"/>
        <v>0</v>
      </c>
      <c r="BI217" s="156">
        <f t="shared" si="28"/>
        <v>0</v>
      </c>
      <c r="BJ217" s="16" t="s">
        <v>88</v>
      </c>
      <c r="BK217" s="156">
        <f t="shared" si="29"/>
        <v>0</v>
      </c>
      <c r="BL217" s="16" t="s">
        <v>323</v>
      </c>
      <c r="BM217" s="155" t="s">
        <v>2209</v>
      </c>
    </row>
    <row r="218" spans="2:65" s="1" customFormat="1" ht="21.75" customHeight="1">
      <c r="B218" s="142"/>
      <c r="C218" s="143" t="s">
        <v>1678</v>
      </c>
      <c r="D218" s="143" t="s">
        <v>319</v>
      </c>
      <c r="E218" s="144" t="s">
        <v>13259</v>
      </c>
      <c r="F218" s="145" t="s">
        <v>13260</v>
      </c>
      <c r="G218" s="146" t="s">
        <v>467</v>
      </c>
      <c r="H218" s="147">
        <v>2</v>
      </c>
      <c r="I218" s="148"/>
      <c r="J218" s="149">
        <f t="shared" si="20"/>
        <v>0</v>
      </c>
      <c r="K218" s="150"/>
      <c r="L218" s="31"/>
      <c r="M218" s="151" t="s">
        <v>1</v>
      </c>
      <c r="N218" s="152" t="s">
        <v>42</v>
      </c>
      <c r="P218" s="153">
        <f t="shared" si="21"/>
        <v>0</v>
      </c>
      <c r="Q218" s="153">
        <v>0</v>
      </c>
      <c r="R218" s="153">
        <f t="shared" si="22"/>
        <v>0</v>
      </c>
      <c r="S218" s="153">
        <v>0</v>
      </c>
      <c r="T218" s="154">
        <f t="shared" si="23"/>
        <v>0</v>
      </c>
      <c r="AR218" s="155" t="s">
        <v>323</v>
      </c>
      <c r="AT218" s="155" t="s">
        <v>319</v>
      </c>
      <c r="AU218" s="155" t="s">
        <v>88</v>
      </c>
      <c r="AY218" s="16" t="s">
        <v>317</v>
      </c>
      <c r="BE218" s="156">
        <f t="shared" si="24"/>
        <v>0</v>
      </c>
      <c r="BF218" s="156">
        <f t="shared" si="25"/>
        <v>0</v>
      </c>
      <c r="BG218" s="156">
        <f t="shared" si="26"/>
        <v>0</v>
      </c>
      <c r="BH218" s="156">
        <f t="shared" si="27"/>
        <v>0</v>
      </c>
      <c r="BI218" s="156">
        <f t="shared" si="28"/>
        <v>0</v>
      </c>
      <c r="BJ218" s="16" t="s">
        <v>88</v>
      </c>
      <c r="BK218" s="156">
        <f t="shared" si="29"/>
        <v>0</v>
      </c>
      <c r="BL218" s="16" t="s">
        <v>323</v>
      </c>
      <c r="BM218" s="155" t="s">
        <v>2218</v>
      </c>
    </row>
    <row r="219" spans="2:65" s="1" customFormat="1" ht="16.5" customHeight="1">
      <c r="B219" s="142"/>
      <c r="C219" s="143" t="s">
        <v>715</v>
      </c>
      <c r="D219" s="143" t="s">
        <v>319</v>
      </c>
      <c r="E219" s="144" t="s">
        <v>13261</v>
      </c>
      <c r="F219" s="145" t="s">
        <v>1</v>
      </c>
      <c r="G219" s="146" t="s">
        <v>467</v>
      </c>
      <c r="H219" s="147">
        <v>0</v>
      </c>
      <c r="I219" s="148"/>
      <c r="J219" s="149">
        <f t="shared" si="20"/>
        <v>0</v>
      </c>
      <c r="K219" s="150"/>
      <c r="L219" s="31"/>
      <c r="M219" s="151" t="s">
        <v>1</v>
      </c>
      <c r="N219" s="152" t="s">
        <v>42</v>
      </c>
      <c r="P219" s="153">
        <f t="shared" si="21"/>
        <v>0</v>
      </c>
      <c r="Q219" s="153">
        <v>0</v>
      </c>
      <c r="R219" s="153">
        <f t="shared" si="22"/>
        <v>0</v>
      </c>
      <c r="S219" s="153">
        <v>0</v>
      </c>
      <c r="T219" s="154">
        <f t="shared" si="23"/>
        <v>0</v>
      </c>
      <c r="AR219" s="155" t="s">
        <v>323</v>
      </c>
      <c r="AT219" s="155" t="s">
        <v>319</v>
      </c>
      <c r="AU219" s="155" t="s">
        <v>88</v>
      </c>
      <c r="AY219" s="16" t="s">
        <v>317</v>
      </c>
      <c r="BE219" s="156">
        <f t="shared" si="24"/>
        <v>0</v>
      </c>
      <c r="BF219" s="156">
        <f t="shared" si="25"/>
        <v>0</v>
      </c>
      <c r="BG219" s="156">
        <f t="shared" si="26"/>
        <v>0</v>
      </c>
      <c r="BH219" s="156">
        <f t="shared" si="27"/>
        <v>0</v>
      </c>
      <c r="BI219" s="156">
        <f t="shared" si="28"/>
        <v>0</v>
      </c>
      <c r="BJ219" s="16" t="s">
        <v>88</v>
      </c>
      <c r="BK219" s="156">
        <f t="shared" si="29"/>
        <v>0</v>
      </c>
      <c r="BL219" s="16" t="s">
        <v>323</v>
      </c>
      <c r="BM219" s="155" t="s">
        <v>2225</v>
      </c>
    </row>
    <row r="220" spans="2:65" s="1" customFormat="1" ht="16.5" customHeight="1">
      <c r="B220" s="142"/>
      <c r="C220" s="143" t="s">
        <v>1688</v>
      </c>
      <c r="D220" s="143" t="s">
        <v>319</v>
      </c>
      <c r="E220" s="144" t="s">
        <v>13262</v>
      </c>
      <c r="F220" s="145" t="s">
        <v>13263</v>
      </c>
      <c r="G220" s="146" t="s">
        <v>467</v>
      </c>
      <c r="H220" s="147">
        <v>10</v>
      </c>
      <c r="I220" s="148"/>
      <c r="J220" s="149">
        <f t="shared" si="20"/>
        <v>0</v>
      </c>
      <c r="K220" s="150"/>
      <c r="L220" s="31"/>
      <c r="M220" s="151" t="s">
        <v>1</v>
      </c>
      <c r="N220" s="152" t="s">
        <v>42</v>
      </c>
      <c r="P220" s="153">
        <f t="shared" si="21"/>
        <v>0</v>
      </c>
      <c r="Q220" s="153">
        <v>0</v>
      </c>
      <c r="R220" s="153">
        <f t="shared" si="22"/>
        <v>0</v>
      </c>
      <c r="S220" s="153">
        <v>0</v>
      </c>
      <c r="T220" s="154">
        <f t="shared" si="23"/>
        <v>0</v>
      </c>
      <c r="AR220" s="155" t="s">
        <v>323</v>
      </c>
      <c r="AT220" s="155" t="s">
        <v>319</v>
      </c>
      <c r="AU220" s="155" t="s">
        <v>88</v>
      </c>
      <c r="AY220" s="16" t="s">
        <v>317</v>
      </c>
      <c r="BE220" s="156">
        <f t="shared" si="24"/>
        <v>0</v>
      </c>
      <c r="BF220" s="156">
        <f t="shared" si="25"/>
        <v>0</v>
      </c>
      <c r="BG220" s="156">
        <f t="shared" si="26"/>
        <v>0</v>
      </c>
      <c r="BH220" s="156">
        <f t="shared" si="27"/>
        <v>0</v>
      </c>
      <c r="BI220" s="156">
        <f t="shared" si="28"/>
        <v>0</v>
      </c>
      <c r="BJ220" s="16" t="s">
        <v>88</v>
      </c>
      <c r="BK220" s="156">
        <f t="shared" si="29"/>
        <v>0</v>
      </c>
      <c r="BL220" s="16" t="s">
        <v>323</v>
      </c>
      <c r="BM220" s="155" t="s">
        <v>2230</v>
      </c>
    </row>
    <row r="221" spans="2:65" s="1" customFormat="1" ht="24.15" customHeight="1">
      <c r="B221" s="142"/>
      <c r="C221" s="179" t="s">
        <v>719</v>
      </c>
      <c r="D221" s="179" t="s">
        <v>454</v>
      </c>
      <c r="E221" s="180" t="s">
        <v>13264</v>
      </c>
      <c r="F221" s="181" t="s">
        <v>13265</v>
      </c>
      <c r="G221" s="182" t="s">
        <v>454</v>
      </c>
      <c r="H221" s="183">
        <v>8</v>
      </c>
      <c r="I221" s="184"/>
      <c r="J221" s="185">
        <f t="shared" si="20"/>
        <v>0</v>
      </c>
      <c r="K221" s="186"/>
      <c r="L221" s="187"/>
      <c r="M221" s="188" t="s">
        <v>1</v>
      </c>
      <c r="N221" s="189" t="s">
        <v>42</v>
      </c>
      <c r="P221" s="153">
        <f t="shared" si="21"/>
        <v>0</v>
      </c>
      <c r="Q221" s="153">
        <v>0</v>
      </c>
      <c r="R221" s="153">
        <f t="shared" si="22"/>
        <v>0</v>
      </c>
      <c r="S221" s="153">
        <v>0</v>
      </c>
      <c r="T221" s="154">
        <f t="shared" si="23"/>
        <v>0</v>
      </c>
      <c r="AR221" s="155" t="s">
        <v>356</v>
      </c>
      <c r="AT221" s="155" t="s">
        <v>454</v>
      </c>
      <c r="AU221" s="155" t="s">
        <v>88</v>
      </c>
      <c r="AY221" s="16" t="s">
        <v>317</v>
      </c>
      <c r="BE221" s="156">
        <f t="shared" si="24"/>
        <v>0</v>
      </c>
      <c r="BF221" s="156">
        <f t="shared" si="25"/>
        <v>0</v>
      </c>
      <c r="BG221" s="156">
        <f t="shared" si="26"/>
        <v>0</v>
      </c>
      <c r="BH221" s="156">
        <f t="shared" si="27"/>
        <v>0</v>
      </c>
      <c r="BI221" s="156">
        <f t="shared" si="28"/>
        <v>0</v>
      </c>
      <c r="BJ221" s="16" t="s">
        <v>88</v>
      </c>
      <c r="BK221" s="156">
        <f t="shared" si="29"/>
        <v>0</v>
      </c>
      <c r="BL221" s="16" t="s">
        <v>323</v>
      </c>
      <c r="BM221" s="155" t="s">
        <v>2234</v>
      </c>
    </row>
    <row r="222" spans="2:65" s="1" customFormat="1" ht="24.15" customHeight="1">
      <c r="B222" s="142"/>
      <c r="C222" s="179" t="s">
        <v>1697</v>
      </c>
      <c r="D222" s="179" t="s">
        <v>454</v>
      </c>
      <c r="E222" s="180" t="s">
        <v>13266</v>
      </c>
      <c r="F222" s="181" t="s">
        <v>13267</v>
      </c>
      <c r="G222" s="182" t="s">
        <v>454</v>
      </c>
      <c r="H222" s="183">
        <v>54</v>
      </c>
      <c r="I222" s="184"/>
      <c r="J222" s="185">
        <f t="shared" si="20"/>
        <v>0</v>
      </c>
      <c r="K222" s="186"/>
      <c r="L222" s="187"/>
      <c r="M222" s="188" t="s">
        <v>1</v>
      </c>
      <c r="N222" s="189" t="s">
        <v>42</v>
      </c>
      <c r="P222" s="153">
        <f t="shared" si="21"/>
        <v>0</v>
      </c>
      <c r="Q222" s="153">
        <v>0</v>
      </c>
      <c r="R222" s="153">
        <f t="shared" si="22"/>
        <v>0</v>
      </c>
      <c r="S222" s="153">
        <v>0</v>
      </c>
      <c r="T222" s="154">
        <f t="shared" si="23"/>
        <v>0</v>
      </c>
      <c r="AR222" s="155" t="s">
        <v>356</v>
      </c>
      <c r="AT222" s="155" t="s">
        <v>454</v>
      </c>
      <c r="AU222" s="155" t="s">
        <v>88</v>
      </c>
      <c r="AY222" s="16" t="s">
        <v>317</v>
      </c>
      <c r="BE222" s="156">
        <f t="shared" si="24"/>
        <v>0</v>
      </c>
      <c r="BF222" s="156">
        <f t="shared" si="25"/>
        <v>0</v>
      </c>
      <c r="BG222" s="156">
        <f t="shared" si="26"/>
        <v>0</v>
      </c>
      <c r="BH222" s="156">
        <f t="shared" si="27"/>
        <v>0</v>
      </c>
      <c r="BI222" s="156">
        <f t="shared" si="28"/>
        <v>0</v>
      </c>
      <c r="BJ222" s="16" t="s">
        <v>88</v>
      </c>
      <c r="BK222" s="156">
        <f t="shared" si="29"/>
        <v>0</v>
      </c>
      <c r="BL222" s="16" t="s">
        <v>323</v>
      </c>
      <c r="BM222" s="155" t="s">
        <v>2245</v>
      </c>
    </row>
    <row r="223" spans="2:65" s="1" customFormat="1" ht="24.15" customHeight="1">
      <c r="B223" s="142"/>
      <c r="C223" s="179" t="s">
        <v>1704</v>
      </c>
      <c r="D223" s="179" t="s">
        <v>454</v>
      </c>
      <c r="E223" s="180" t="s">
        <v>13268</v>
      </c>
      <c r="F223" s="181" t="s">
        <v>13269</v>
      </c>
      <c r="G223" s="182" t="s">
        <v>454</v>
      </c>
      <c r="H223" s="183">
        <v>59</v>
      </c>
      <c r="I223" s="184"/>
      <c r="J223" s="185">
        <f t="shared" si="20"/>
        <v>0</v>
      </c>
      <c r="K223" s="186"/>
      <c r="L223" s="187"/>
      <c r="M223" s="188" t="s">
        <v>1</v>
      </c>
      <c r="N223" s="189" t="s">
        <v>42</v>
      </c>
      <c r="P223" s="153">
        <f t="shared" si="21"/>
        <v>0</v>
      </c>
      <c r="Q223" s="153">
        <v>0</v>
      </c>
      <c r="R223" s="153">
        <f t="shared" si="22"/>
        <v>0</v>
      </c>
      <c r="S223" s="153">
        <v>0</v>
      </c>
      <c r="T223" s="154">
        <f t="shared" si="23"/>
        <v>0</v>
      </c>
      <c r="AR223" s="155" t="s">
        <v>356</v>
      </c>
      <c r="AT223" s="155" t="s">
        <v>454</v>
      </c>
      <c r="AU223" s="155" t="s">
        <v>88</v>
      </c>
      <c r="AY223" s="16" t="s">
        <v>317</v>
      </c>
      <c r="BE223" s="156">
        <f t="shared" si="24"/>
        <v>0</v>
      </c>
      <c r="BF223" s="156">
        <f t="shared" si="25"/>
        <v>0</v>
      </c>
      <c r="BG223" s="156">
        <f t="shared" si="26"/>
        <v>0</v>
      </c>
      <c r="BH223" s="156">
        <f t="shared" si="27"/>
        <v>0</v>
      </c>
      <c r="BI223" s="156">
        <f t="shared" si="28"/>
        <v>0</v>
      </c>
      <c r="BJ223" s="16" t="s">
        <v>88</v>
      </c>
      <c r="BK223" s="156">
        <f t="shared" si="29"/>
        <v>0</v>
      </c>
      <c r="BL223" s="16" t="s">
        <v>323</v>
      </c>
      <c r="BM223" s="155" t="s">
        <v>2256</v>
      </c>
    </row>
    <row r="224" spans="2:65" s="1" customFormat="1" ht="24.15" customHeight="1">
      <c r="B224" s="142"/>
      <c r="C224" s="179" t="s">
        <v>1722</v>
      </c>
      <c r="D224" s="179" t="s">
        <v>454</v>
      </c>
      <c r="E224" s="180" t="s">
        <v>13270</v>
      </c>
      <c r="F224" s="181" t="s">
        <v>13271</v>
      </c>
      <c r="G224" s="182" t="s">
        <v>454</v>
      </c>
      <c r="H224" s="183">
        <v>20</v>
      </c>
      <c r="I224" s="184"/>
      <c r="J224" s="185">
        <f t="shared" si="20"/>
        <v>0</v>
      </c>
      <c r="K224" s="186"/>
      <c r="L224" s="187"/>
      <c r="M224" s="188" t="s">
        <v>1</v>
      </c>
      <c r="N224" s="189" t="s">
        <v>42</v>
      </c>
      <c r="P224" s="153">
        <f t="shared" si="21"/>
        <v>0</v>
      </c>
      <c r="Q224" s="153">
        <v>0</v>
      </c>
      <c r="R224" s="153">
        <f t="shared" si="22"/>
        <v>0</v>
      </c>
      <c r="S224" s="153">
        <v>0</v>
      </c>
      <c r="T224" s="154">
        <f t="shared" si="23"/>
        <v>0</v>
      </c>
      <c r="AR224" s="155" t="s">
        <v>356</v>
      </c>
      <c r="AT224" s="155" t="s">
        <v>454</v>
      </c>
      <c r="AU224" s="155" t="s">
        <v>88</v>
      </c>
      <c r="AY224" s="16" t="s">
        <v>317</v>
      </c>
      <c r="BE224" s="156">
        <f t="shared" si="24"/>
        <v>0</v>
      </c>
      <c r="BF224" s="156">
        <f t="shared" si="25"/>
        <v>0</v>
      </c>
      <c r="BG224" s="156">
        <f t="shared" si="26"/>
        <v>0</v>
      </c>
      <c r="BH224" s="156">
        <f t="shared" si="27"/>
        <v>0</v>
      </c>
      <c r="BI224" s="156">
        <f t="shared" si="28"/>
        <v>0</v>
      </c>
      <c r="BJ224" s="16" t="s">
        <v>88</v>
      </c>
      <c r="BK224" s="156">
        <f t="shared" si="29"/>
        <v>0</v>
      </c>
      <c r="BL224" s="16" t="s">
        <v>323</v>
      </c>
      <c r="BM224" s="155" t="s">
        <v>2265</v>
      </c>
    </row>
    <row r="225" spans="2:65" s="1" customFormat="1" ht="24.15" customHeight="1">
      <c r="B225" s="142"/>
      <c r="C225" s="179" t="s">
        <v>1726</v>
      </c>
      <c r="D225" s="179" t="s">
        <v>454</v>
      </c>
      <c r="E225" s="180" t="s">
        <v>13272</v>
      </c>
      <c r="F225" s="181" t="s">
        <v>13273</v>
      </c>
      <c r="G225" s="182" t="s">
        <v>454</v>
      </c>
      <c r="H225" s="183">
        <v>3</v>
      </c>
      <c r="I225" s="184"/>
      <c r="J225" s="185">
        <f t="shared" si="20"/>
        <v>0</v>
      </c>
      <c r="K225" s="186"/>
      <c r="L225" s="187"/>
      <c r="M225" s="188" t="s">
        <v>1</v>
      </c>
      <c r="N225" s="189" t="s">
        <v>42</v>
      </c>
      <c r="P225" s="153">
        <f t="shared" si="21"/>
        <v>0</v>
      </c>
      <c r="Q225" s="153">
        <v>0</v>
      </c>
      <c r="R225" s="153">
        <f t="shared" si="22"/>
        <v>0</v>
      </c>
      <c r="S225" s="153">
        <v>0</v>
      </c>
      <c r="T225" s="154">
        <f t="shared" si="23"/>
        <v>0</v>
      </c>
      <c r="AR225" s="155" t="s">
        <v>356</v>
      </c>
      <c r="AT225" s="155" t="s">
        <v>454</v>
      </c>
      <c r="AU225" s="155" t="s">
        <v>88</v>
      </c>
      <c r="AY225" s="16" t="s">
        <v>317</v>
      </c>
      <c r="BE225" s="156">
        <f t="shared" si="24"/>
        <v>0</v>
      </c>
      <c r="BF225" s="156">
        <f t="shared" si="25"/>
        <v>0</v>
      </c>
      <c r="BG225" s="156">
        <f t="shared" si="26"/>
        <v>0</v>
      </c>
      <c r="BH225" s="156">
        <f t="shared" si="27"/>
        <v>0</v>
      </c>
      <c r="BI225" s="156">
        <f t="shared" si="28"/>
        <v>0</v>
      </c>
      <c r="BJ225" s="16" t="s">
        <v>88</v>
      </c>
      <c r="BK225" s="156">
        <f t="shared" si="29"/>
        <v>0</v>
      </c>
      <c r="BL225" s="16" t="s">
        <v>323</v>
      </c>
      <c r="BM225" s="155" t="s">
        <v>2284</v>
      </c>
    </row>
    <row r="226" spans="2:65" s="1" customFormat="1" ht="16.5" customHeight="1">
      <c r="B226" s="142"/>
      <c r="C226" s="179" t="s">
        <v>1748</v>
      </c>
      <c r="D226" s="179" t="s">
        <v>454</v>
      </c>
      <c r="E226" s="180" t="s">
        <v>13274</v>
      </c>
      <c r="F226" s="181" t="s">
        <v>13275</v>
      </c>
      <c r="G226" s="182" t="s">
        <v>7852</v>
      </c>
      <c r="H226" s="183">
        <v>10</v>
      </c>
      <c r="I226" s="184"/>
      <c r="J226" s="185">
        <f t="shared" si="20"/>
        <v>0</v>
      </c>
      <c r="K226" s="186"/>
      <c r="L226" s="187"/>
      <c r="M226" s="188" t="s">
        <v>1</v>
      </c>
      <c r="N226" s="189" t="s">
        <v>42</v>
      </c>
      <c r="P226" s="153">
        <f t="shared" si="21"/>
        <v>0</v>
      </c>
      <c r="Q226" s="153">
        <v>0</v>
      </c>
      <c r="R226" s="153">
        <f t="shared" si="22"/>
        <v>0</v>
      </c>
      <c r="S226" s="153">
        <v>0</v>
      </c>
      <c r="T226" s="154">
        <f t="shared" si="23"/>
        <v>0</v>
      </c>
      <c r="AR226" s="155" t="s">
        <v>356</v>
      </c>
      <c r="AT226" s="155" t="s">
        <v>454</v>
      </c>
      <c r="AU226" s="155" t="s">
        <v>88</v>
      </c>
      <c r="AY226" s="16" t="s">
        <v>317</v>
      </c>
      <c r="BE226" s="156">
        <f t="shared" si="24"/>
        <v>0</v>
      </c>
      <c r="BF226" s="156">
        <f t="shared" si="25"/>
        <v>0</v>
      </c>
      <c r="BG226" s="156">
        <f t="shared" si="26"/>
        <v>0</v>
      </c>
      <c r="BH226" s="156">
        <f t="shared" si="27"/>
        <v>0</v>
      </c>
      <c r="BI226" s="156">
        <f t="shared" si="28"/>
        <v>0</v>
      </c>
      <c r="BJ226" s="16" t="s">
        <v>88</v>
      </c>
      <c r="BK226" s="156">
        <f t="shared" si="29"/>
        <v>0</v>
      </c>
      <c r="BL226" s="16" t="s">
        <v>323</v>
      </c>
      <c r="BM226" s="155" t="s">
        <v>2298</v>
      </c>
    </row>
    <row r="227" spans="2:65" s="1" customFormat="1" ht="16.5" customHeight="1">
      <c r="B227" s="142"/>
      <c r="C227" s="179" t="s">
        <v>725</v>
      </c>
      <c r="D227" s="179" t="s">
        <v>454</v>
      </c>
      <c r="E227" s="180" t="s">
        <v>13276</v>
      </c>
      <c r="F227" s="181" t="s">
        <v>13277</v>
      </c>
      <c r="G227" s="182" t="s">
        <v>7852</v>
      </c>
      <c r="H227" s="183">
        <v>2</v>
      </c>
      <c r="I227" s="184"/>
      <c r="J227" s="185">
        <f t="shared" si="20"/>
        <v>0</v>
      </c>
      <c r="K227" s="186"/>
      <c r="L227" s="187"/>
      <c r="M227" s="188" t="s">
        <v>1</v>
      </c>
      <c r="N227" s="189" t="s">
        <v>42</v>
      </c>
      <c r="P227" s="153">
        <f t="shared" si="21"/>
        <v>0</v>
      </c>
      <c r="Q227" s="153">
        <v>0</v>
      </c>
      <c r="R227" s="153">
        <f t="shared" si="22"/>
        <v>0</v>
      </c>
      <c r="S227" s="153">
        <v>0</v>
      </c>
      <c r="T227" s="154">
        <f t="shared" si="23"/>
        <v>0</v>
      </c>
      <c r="AR227" s="155" t="s">
        <v>356</v>
      </c>
      <c r="AT227" s="155" t="s">
        <v>454</v>
      </c>
      <c r="AU227" s="155" t="s">
        <v>88</v>
      </c>
      <c r="AY227" s="16" t="s">
        <v>317</v>
      </c>
      <c r="BE227" s="156">
        <f t="shared" si="24"/>
        <v>0</v>
      </c>
      <c r="BF227" s="156">
        <f t="shared" si="25"/>
        <v>0</v>
      </c>
      <c r="BG227" s="156">
        <f t="shared" si="26"/>
        <v>0</v>
      </c>
      <c r="BH227" s="156">
        <f t="shared" si="27"/>
        <v>0</v>
      </c>
      <c r="BI227" s="156">
        <f t="shared" si="28"/>
        <v>0</v>
      </c>
      <c r="BJ227" s="16" t="s">
        <v>88</v>
      </c>
      <c r="BK227" s="156">
        <f t="shared" si="29"/>
        <v>0</v>
      </c>
      <c r="BL227" s="16" t="s">
        <v>323</v>
      </c>
      <c r="BM227" s="155" t="s">
        <v>2314</v>
      </c>
    </row>
    <row r="228" spans="2:65" s="1" customFormat="1" ht="16.5" customHeight="1">
      <c r="B228" s="142"/>
      <c r="C228" s="179" t="s">
        <v>1758</v>
      </c>
      <c r="D228" s="179" t="s">
        <v>454</v>
      </c>
      <c r="E228" s="180" t="s">
        <v>13278</v>
      </c>
      <c r="F228" s="181" t="s">
        <v>13279</v>
      </c>
      <c r="G228" s="182" t="s">
        <v>7852</v>
      </c>
      <c r="H228" s="183">
        <v>2</v>
      </c>
      <c r="I228" s="184"/>
      <c r="J228" s="185">
        <f t="shared" si="20"/>
        <v>0</v>
      </c>
      <c r="K228" s="186"/>
      <c r="L228" s="187"/>
      <c r="M228" s="188" t="s">
        <v>1</v>
      </c>
      <c r="N228" s="189" t="s">
        <v>42</v>
      </c>
      <c r="P228" s="153">
        <f t="shared" si="21"/>
        <v>0</v>
      </c>
      <c r="Q228" s="153">
        <v>0</v>
      </c>
      <c r="R228" s="153">
        <f t="shared" si="22"/>
        <v>0</v>
      </c>
      <c r="S228" s="153">
        <v>0</v>
      </c>
      <c r="T228" s="154">
        <f t="shared" si="23"/>
        <v>0</v>
      </c>
      <c r="AR228" s="155" t="s">
        <v>356</v>
      </c>
      <c r="AT228" s="155" t="s">
        <v>454</v>
      </c>
      <c r="AU228" s="155" t="s">
        <v>88</v>
      </c>
      <c r="AY228" s="16" t="s">
        <v>317</v>
      </c>
      <c r="BE228" s="156">
        <f t="shared" si="24"/>
        <v>0</v>
      </c>
      <c r="BF228" s="156">
        <f t="shared" si="25"/>
        <v>0</v>
      </c>
      <c r="BG228" s="156">
        <f t="shared" si="26"/>
        <v>0</v>
      </c>
      <c r="BH228" s="156">
        <f t="shared" si="27"/>
        <v>0</v>
      </c>
      <c r="BI228" s="156">
        <f t="shared" si="28"/>
        <v>0</v>
      </c>
      <c r="BJ228" s="16" t="s">
        <v>88</v>
      </c>
      <c r="BK228" s="156">
        <f t="shared" si="29"/>
        <v>0</v>
      </c>
      <c r="BL228" s="16" t="s">
        <v>323</v>
      </c>
      <c r="BM228" s="155" t="s">
        <v>2324</v>
      </c>
    </row>
    <row r="229" spans="2:65" s="1" customFormat="1" ht="24.15" customHeight="1">
      <c r="B229" s="142"/>
      <c r="C229" s="143" t="s">
        <v>728</v>
      </c>
      <c r="D229" s="143" t="s">
        <v>319</v>
      </c>
      <c r="E229" s="144" t="s">
        <v>13280</v>
      </c>
      <c r="F229" s="145" t="s">
        <v>13281</v>
      </c>
      <c r="G229" s="146" t="s">
        <v>484</v>
      </c>
      <c r="H229" s="147">
        <v>193</v>
      </c>
      <c r="I229" s="148"/>
      <c r="J229" s="149">
        <f t="shared" si="20"/>
        <v>0</v>
      </c>
      <c r="K229" s="150"/>
      <c r="L229" s="31"/>
      <c r="M229" s="151" t="s">
        <v>1</v>
      </c>
      <c r="N229" s="152" t="s">
        <v>42</v>
      </c>
      <c r="P229" s="153">
        <f t="shared" si="21"/>
        <v>0</v>
      </c>
      <c r="Q229" s="153">
        <v>0</v>
      </c>
      <c r="R229" s="153">
        <f t="shared" si="22"/>
        <v>0</v>
      </c>
      <c r="S229" s="153">
        <v>0</v>
      </c>
      <c r="T229" s="154">
        <f t="shared" si="23"/>
        <v>0</v>
      </c>
      <c r="AR229" s="155" t="s">
        <v>323</v>
      </c>
      <c r="AT229" s="155" t="s">
        <v>319</v>
      </c>
      <c r="AU229" s="155" t="s">
        <v>88</v>
      </c>
      <c r="AY229" s="16" t="s">
        <v>317</v>
      </c>
      <c r="BE229" s="156">
        <f t="shared" si="24"/>
        <v>0</v>
      </c>
      <c r="BF229" s="156">
        <f t="shared" si="25"/>
        <v>0</v>
      </c>
      <c r="BG229" s="156">
        <f t="shared" si="26"/>
        <v>0</v>
      </c>
      <c r="BH229" s="156">
        <f t="shared" si="27"/>
        <v>0</v>
      </c>
      <c r="BI229" s="156">
        <f t="shared" si="28"/>
        <v>0</v>
      </c>
      <c r="BJ229" s="16" t="s">
        <v>88</v>
      </c>
      <c r="BK229" s="156">
        <f t="shared" si="29"/>
        <v>0</v>
      </c>
      <c r="BL229" s="16" t="s">
        <v>323</v>
      </c>
      <c r="BM229" s="155" t="s">
        <v>2333</v>
      </c>
    </row>
    <row r="230" spans="2:65" s="1" customFormat="1" ht="16.5" customHeight="1">
      <c r="B230" s="142"/>
      <c r="C230" s="143" t="s">
        <v>1769</v>
      </c>
      <c r="D230" s="143" t="s">
        <v>319</v>
      </c>
      <c r="E230" s="144" t="s">
        <v>13282</v>
      </c>
      <c r="F230" s="145" t="s">
        <v>13283</v>
      </c>
      <c r="G230" s="146" t="s">
        <v>484</v>
      </c>
      <c r="H230" s="147">
        <v>54</v>
      </c>
      <c r="I230" s="148"/>
      <c r="J230" s="149">
        <f t="shared" si="20"/>
        <v>0</v>
      </c>
      <c r="K230" s="150"/>
      <c r="L230" s="31"/>
      <c r="M230" s="151" t="s">
        <v>1</v>
      </c>
      <c r="N230" s="152" t="s">
        <v>42</v>
      </c>
      <c r="P230" s="153">
        <f t="shared" si="21"/>
        <v>0</v>
      </c>
      <c r="Q230" s="153">
        <v>0</v>
      </c>
      <c r="R230" s="153">
        <f t="shared" si="22"/>
        <v>0</v>
      </c>
      <c r="S230" s="153">
        <v>0</v>
      </c>
      <c r="T230" s="154">
        <f t="shared" si="23"/>
        <v>0</v>
      </c>
      <c r="AR230" s="155" t="s">
        <v>323</v>
      </c>
      <c r="AT230" s="155" t="s">
        <v>319</v>
      </c>
      <c r="AU230" s="155" t="s">
        <v>88</v>
      </c>
      <c r="AY230" s="16" t="s">
        <v>317</v>
      </c>
      <c r="BE230" s="156">
        <f t="shared" si="24"/>
        <v>0</v>
      </c>
      <c r="BF230" s="156">
        <f t="shared" si="25"/>
        <v>0</v>
      </c>
      <c r="BG230" s="156">
        <f t="shared" si="26"/>
        <v>0</v>
      </c>
      <c r="BH230" s="156">
        <f t="shared" si="27"/>
        <v>0</v>
      </c>
      <c r="BI230" s="156">
        <f t="shared" si="28"/>
        <v>0</v>
      </c>
      <c r="BJ230" s="16" t="s">
        <v>88</v>
      </c>
      <c r="BK230" s="156">
        <f t="shared" si="29"/>
        <v>0</v>
      </c>
      <c r="BL230" s="16" t="s">
        <v>323</v>
      </c>
      <c r="BM230" s="155" t="s">
        <v>2341</v>
      </c>
    </row>
    <row r="231" spans="2:65" s="1" customFormat="1" ht="16.5" customHeight="1">
      <c r="B231" s="142"/>
      <c r="C231" s="143" t="s">
        <v>732</v>
      </c>
      <c r="D231" s="143" t="s">
        <v>319</v>
      </c>
      <c r="E231" s="144" t="s">
        <v>13284</v>
      </c>
      <c r="F231" s="145" t="s">
        <v>13285</v>
      </c>
      <c r="G231" s="146" t="s">
        <v>484</v>
      </c>
      <c r="H231" s="147">
        <v>23</v>
      </c>
      <c r="I231" s="148"/>
      <c r="J231" s="149">
        <f t="shared" si="20"/>
        <v>0</v>
      </c>
      <c r="K231" s="150"/>
      <c r="L231" s="31"/>
      <c r="M231" s="151" t="s">
        <v>1</v>
      </c>
      <c r="N231" s="152" t="s">
        <v>42</v>
      </c>
      <c r="P231" s="153">
        <f t="shared" si="21"/>
        <v>0</v>
      </c>
      <c r="Q231" s="153">
        <v>0</v>
      </c>
      <c r="R231" s="153">
        <f t="shared" si="22"/>
        <v>0</v>
      </c>
      <c r="S231" s="153">
        <v>0</v>
      </c>
      <c r="T231" s="154">
        <f t="shared" si="23"/>
        <v>0</v>
      </c>
      <c r="AR231" s="155" t="s">
        <v>323</v>
      </c>
      <c r="AT231" s="155" t="s">
        <v>319</v>
      </c>
      <c r="AU231" s="155" t="s">
        <v>88</v>
      </c>
      <c r="AY231" s="16" t="s">
        <v>317</v>
      </c>
      <c r="BE231" s="156">
        <f t="shared" si="24"/>
        <v>0</v>
      </c>
      <c r="BF231" s="156">
        <f t="shared" si="25"/>
        <v>0</v>
      </c>
      <c r="BG231" s="156">
        <f t="shared" si="26"/>
        <v>0</v>
      </c>
      <c r="BH231" s="156">
        <f t="shared" si="27"/>
        <v>0</v>
      </c>
      <c r="BI231" s="156">
        <f t="shared" si="28"/>
        <v>0</v>
      </c>
      <c r="BJ231" s="16" t="s">
        <v>88</v>
      </c>
      <c r="BK231" s="156">
        <f t="shared" si="29"/>
        <v>0</v>
      </c>
      <c r="BL231" s="16" t="s">
        <v>323</v>
      </c>
      <c r="BM231" s="155" t="s">
        <v>2359</v>
      </c>
    </row>
    <row r="232" spans="2:65" s="1" customFormat="1" ht="16.5" customHeight="1">
      <c r="B232" s="142"/>
      <c r="C232" s="143" t="s">
        <v>1780</v>
      </c>
      <c r="D232" s="143" t="s">
        <v>319</v>
      </c>
      <c r="E232" s="144" t="s">
        <v>13286</v>
      </c>
      <c r="F232" s="145" t="s">
        <v>13287</v>
      </c>
      <c r="G232" s="146" t="s">
        <v>484</v>
      </c>
      <c r="H232" s="147">
        <v>59</v>
      </c>
      <c r="I232" s="148"/>
      <c r="J232" s="149">
        <f t="shared" si="20"/>
        <v>0</v>
      </c>
      <c r="K232" s="150"/>
      <c r="L232" s="31"/>
      <c r="M232" s="151" t="s">
        <v>1</v>
      </c>
      <c r="N232" s="152" t="s">
        <v>42</v>
      </c>
      <c r="P232" s="153">
        <f t="shared" si="21"/>
        <v>0</v>
      </c>
      <c r="Q232" s="153">
        <v>0</v>
      </c>
      <c r="R232" s="153">
        <f t="shared" si="22"/>
        <v>0</v>
      </c>
      <c r="S232" s="153">
        <v>0</v>
      </c>
      <c r="T232" s="154">
        <f t="shared" si="23"/>
        <v>0</v>
      </c>
      <c r="AR232" s="155" t="s">
        <v>323</v>
      </c>
      <c r="AT232" s="155" t="s">
        <v>319</v>
      </c>
      <c r="AU232" s="155" t="s">
        <v>88</v>
      </c>
      <c r="AY232" s="16" t="s">
        <v>317</v>
      </c>
      <c r="BE232" s="156">
        <f t="shared" si="24"/>
        <v>0</v>
      </c>
      <c r="BF232" s="156">
        <f t="shared" si="25"/>
        <v>0</v>
      </c>
      <c r="BG232" s="156">
        <f t="shared" si="26"/>
        <v>0</v>
      </c>
      <c r="BH232" s="156">
        <f t="shared" si="27"/>
        <v>0</v>
      </c>
      <c r="BI232" s="156">
        <f t="shared" si="28"/>
        <v>0</v>
      </c>
      <c r="BJ232" s="16" t="s">
        <v>88</v>
      </c>
      <c r="BK232" s="156">
        <f t="shared" si="29"/>
        <v>0</v>
      </c>
      <c r="BL232" s="16" t="s">
        <v>323</v>
      </c>
      <c r="BM232" s="155" t="s">
        <v>2371</v>
      </c>
    </row>
    <row r="233" spans="2:65" s="1" customFormat="1" ht="16.5" customHeight="1">
      <c r="B233" s="142"/>
      <c r="C233" s="143" t="s">
        <v>735</v>
      </c>
      <c r="D233" s="143" t="s">
        <v>319</v>
      </c>
      <c r="E233" s="144" t="s">
        <v>13288</v>
      </c>
      <c r="F233" s="145" t="s">
        <v>13289</v>
      </c>
      <c r="G233" s="146" t="s">
        <v>484</v>
      </c>
      <c r="H233" s="147">
        <v>193</v>
      </c>
      <c r="I233" s="148"/>
      <c r="J233" s="149">
        <f t="shared" si="20"/>
        <v>0</v>
      </c>
      <c r="K233" s="150"/>
      <c r="L233" s="31"/>
      <c r="M233" s="151" t="s">
        <v>1</v>
      </c>
      <c r="N233" s="152" t="s">
        <v>42</v>
      </c>
      <c r="P233" s="153">
        <f t="shared" si="21"/>
        <v>0</v>
      </c>
      <c r="Q233" s="153">
        <v>0</v>
      </c>
      <c r="R233" s="153">
        <f t="shared" si="22"/>
        <v>0</v>
      </c>
      <c r="S233" s="153">
        <v>0</v>
      </c>
      <c r="T233" s="154">
        <f t="shared" si="23"/>
        <v>0</v>
      </c>
      <c r="AR233" s="155" t="s">
        <v>323</v>
      </c>
      <c r="AT233" s="155" t="s">
        <v>319</v>
      </c>
      <c r="AU233" s="155" t="s">
        <v>88</v>
      </c>
      <c r="AY233" s="16" t="s">
        <v>317</v>
      </c>
      <c r="BE233" s="156">
        <f t="shared" si="24"/>
        <v>0</v>
      </c>
      <c r="BF233" s="156">
        <f t="shared" si="25"/>
        <v>0</v>
      </c>
      <c r="BG233" s="156">
        <f t="shared" si="26"/>
        <v>0</v>
      </c>
      <c r="BH233" s="156">
        <f t="shared" si="27"/>
        <v>0</v>
      </c>
      <c r="BI233" s="156">
        <f t="shared" si="28"/>
        <v>0</v>
      </c>
      <c r="BJ233" s="16" t="s">
        <v>88</v>
      </c>
      <c r="BK233" s="156">
        <f t="shared" si="29"/>
        <v>0</v>
      </c>
      <c r="BL233" s="16" t="s">
        <v>323</v>
      </c>
      <c r="BM233" s="155" t="s">
        <v>2384</v>
      </c>
    </row>
    <row r="234" spans="2:65" s="1" customFormat="1" ht="24.15" customHeight="1">
      <c r="B234" s="142"/>
      <c r="C234" s="143" t="s">
        <v>1809</v>
      </c>
      <c r="D234" s="143" t="s">
        <v>319</v>
      </c>
      <c r="E234" s="144" t="s">
        <v>13290</v>
      </c>
      <c r="F234" s="145" t="s">
        <v>13291</v>
      </c>
      <c r="G234" s="146" t="s">
        <v>484</v>
      </c>
      <c r="H234" s="147">
        <v>59</v>
      </c>
      <c r="I234" s="148"/>
      <c r="J234" s="149">
        <f t="shared" si="20"/>
        <v>0</v>
      </c>
      <c r="K234" s="150"/>
      <c r="L234" s="31"/>
      <c r="M234" s="151" t="s">
        <v>1</v>
      </c>
      <c r="N234" s="152" t="s">
        <v>42</v>
      </c>
      <c r="P234" s="153">
        <f t="shared" si="21"/>
        <v>0</v>
      </c>
      <c r="Q234" s="153">
        <v>0</v>
      </c>
      <c r="R234" s="153">
        <f t="shared" si="22"/>
        <v>0</v>
      </c>
      <c r="S234" s="153">
        <v>0</v>
      </c>
      <c r="T234" s="154">
        <f t="shared" si="23"/>
        <v>0</v>
      </c>
      <c r="AR234" s="155" t="s">
        <v>323</v>
      </c>
      <c r="AT234" s="155" t="s">
        <v>319</v>
      </c>
      <c r="AU234" s="155" t="s">
        <v>88</v>
      </c>
      <c r="AY234" s="16" t="s">
        <v>317</v>
      </c>
      <c r="BE234" s="156">
        <f t="shared" si="24"/>
        <v>0</v>
      </c>
      <c r="BF234" s="156">
        <f t="shared" si="25"/>
        <v>0</v>
      </c>
      <c r="BG234" s="156">
        <f t="shared" si="26"/>
        <v>0</v>
      </c>
      <c r="BH234" s="156">
        <f t="shared" si="27"/>
        <v>0</v>
      </c>
      <c r="BI234" s="156">
        <f t="shared" si="28"/>
        <v>0</v>
      </c>
      <c r="BJ234" s="16" t="s">
        <v>88</v>
      </c>
      <c r="BK234" s="156">
        <f t="shared" si="29"/>
        <v>0</v>
      </c>
      <c r="BL234" s="16" t="s">
        <v>323</v>
      </c>
      <c r="BM234" s="155" t="s">
        <v>2408</v>
      </c>
    </row>
    <row r="235" spans="2:65" s="1" customFormat="1" ht="24.15" customHeight="1">
      <c r="B235" s="142"/>
      <c r="C235" s="143" t="s">
        <v>739</v>
      </c>
      <c r="D235" s="143" t="s">
        <v>319</v>
      </c>
      <c r="E235" s="144" t="s">
        <v>13292</v>
      </c>
      <c r="F235" s="145" t="s">
        <v>13293</v>
      </c>
      <c r="G235" s="146" t="s">
        <v>484</v>
      </c>
      <c r="H235" s="147">
        <v>54</v>
      </c>
      <c r="I235" s="148"/>
      <c r="J235" s="149">
        <f t="shared" si="20"/>
        <v>0</v>
      </c>
      <c r="K235" s="150"/>
      <c r="L235" s="31"/>
      <c r="M235" s="151" t="s">
        <v>1</v>
      </c>
      <c r="N235" s="152" t="s">
        <v>42</v>
      </c>
      <c r="P235" s="153">
        <f t="shared" si="21"/>
        <v>0</v>
      </c>
      <c r="Q235" s="153">
        <v>0</v>
      </c>
      <c r="R235" s="153">
        <f t="shared" si="22"/>
        <v>0</v>
      </c>
      <c r="S235" s="153">
        <v>0</v>
      </c>
      <c r="T235" s="154">
        <f t="shared" si="23"/>
        <v>0</v>
      </c>
      <c r="AR235" s="155" t="s">
        <v>323</v>
      </c>
      <c r="AT235" s="155" t="s">
        <v>319</v>
      </c>
      <c r="AU235" s="155" t="s">
        <v>88</v>
      </c>
      <c r="AY235" s="16" t="s">
        <v>317</v>
      </c>
      <c r="BE235" s="156">
        <f t="shared" si="24"/>
        <v>0</v>
      </c>
      <c r="BF235" s="156">
        <f t="shared" si="25"/>
        <v>0</v>
      </c>
      <c r="BG235" s="156">
        <f t="shared" si="26"/>
        <v>0</v>
      </c>
      <c r="BH235" s="156">
        <f t="shared" si="27"/>
        <v>0</v>
      </c>
      <c r="BI235" s="156">
        <f t="shared" si="28"/>
        <v>0</v>
      </c>
      <c r="BJ235" s="16" t="s">
        <v>88</v>
      </c>
      <c r="BK235" s="156">
        <f t="shared" si="29"/>
        <v>0</v>
      </c>
      <c r="BL235" s="16" t="s">
        <v>323</v>
      </c>
      <c r="BM235" s="155" t="s">
        <v>2421</v>
      </c>
    </row>
    <row r="236" spans="2:65" s="1" customFormat="1" ht="16.5" customHeight="1">
      <c r="B236" s="142"/>
      <c r="C236" s="143" t="s">
        <v>1820</v>
      </c>
      <c r="D236" s="143" t="s">
        <v>319</v>
      </c>
      <c r="E236" s="144" t="s">
        <v>13294</v>
      </c>
      <c r="F236" s="145" t="s">
        <v>13295</v>
      </c>
      <c r="G236" s="146" t="s">
        <v>13296</v>
      </c>
      <c r="H236" s="147">
        <v>1</v>
      </c>
      <c r="I236" s="148"/>
      <c r="J236" s="149">
        <f t="shared" si="20"/>
        <v>0</v>
      </c>
      <c r="K236" s="150"/>
      <c r="L236" s="31"/>
      <c r="M236" s="151" t="s">
        <v>1</v>
      </c>
      <c r="N236" s="152" t="s">
        <v>42</v>
      </c>
      <c r="P236" s="153">
        <f t="shared" si="21"/>
        <v>0</v>
      </c>
      <c r="Q236" s="153">
        <v>0</v>
      </c>
      <c r="R236" s="153">
        <f t="shared" si="22"/>
        <v>0</v>
      </c>
      <c r="S236" s="153">
        <v>0</v>
      </c>
      <c r="T236" s="154">
        <f t="shared" si="23"/>
        <v>0</v>
      </c>
      <c r="AR236" s="155" t="s">
        <v>323</v>
      </c>
      <c r="AT236" s="155" t="s">
        <v>319</v>
      </c>
      <c r="AU236" s="155" t="s">
        <v>88</v>
      </c>
      <c r="AY236" s="16" t="s">
        <v>317</v>
      </c>
      <c r="BE236" s="156">
        <f t="shared" si="24"/>
        <v>0</v>
      </c>
      <c r="BF236" s="156">
        <f t="shared" si="25"/>
        <v>0</v>
      </c>
      <c r="BG236" s="156">
        <f t="shared" si="26"/>
        <v>0</v>
      </c>
      <c r="BH236" s="156">
        <f t="shared" si="27"/>
        <v>0</v>
      </c>
      <c r="BI236" s="156">
        <f t="shared" si="28"/>
        <v>0</v>
      </c>
      <c r="BJ236" s="16" t="s">
        <v>88</v>
      </c>
      <c r="BK236" s="156">
        <f t="shared" si="29"/>
        <v>0</v>
      </c>
      <c r="BL236" s="16" t="s">
        <v>323</v>
      </c>
      <c r="BM236" s="155" t="s">
        <v>2429</v>
      </c>
    </row>
    <row r="237" spans="2:65" s="1" customFormat="1" ht="24.15" customHeight="1">
      <c r="B237" s="142"/>
      <c r="C237" s="143" t="s">
        <v>742</v>
      </c>
      <c r="D237" s="143" t="s">
        <v>319</v>
      </c>
      <c r="E237" s="144" t="s">
        <v>13297</v>
      </c>
      <c r="F237" s="145" t="s">
        <v>13298</v>
      </c>
      <c r="G237" s="146" t="s">
        <v>484</v>
      </c>
      <c r="H237" s="147">
        <v>23</v>
      </c>
      <c r="I237" s="148"/>
      <c r="J237" s="149">
        <f t="shared" si="20"/>
        <v>0</v>
      </c>
      <c r="K237" s="150"/>
      <c r="L237" s="31"/>
      <c r="M237" s="151" t="s">
        <v>1</v>
      </c>
      <c r="N237" s="152" t="s">
        <v>42</v>
      </c>
      <c r="P237" s="153">
        <f t="shared" si="21"/>
        <v>0</v>
      </c>
      <c r="Q237" s="153">
        <v>0</v>
      </c>
      <c r="R237" s="153">
        <f t="shared" si="22"/>
        <v>0</v>
      </c>
      <c r="S237" s="153">
        <v>0</v>
      </c>
      <c r="T237" s="154">
        <f t="shared" si="23"/>
        <v>0</v>
      </c>
      <c r="AR237" s="155" t="s">
        <v>323</v>
      </c>
      <c r="AT237" s="155" t="s">
        <v>319</v>
      </c>
      <c r="AU237" s="155" t="s">
        <v>88</v>
      </c>
      <c r="AY237" s="16" t="s">
        <v>317</v>
      </c>
      <c r="BE237" s="156">
        <f t="shared" si="24"/>
        <v>0</v>
      </c>
      <c r="BF237" s="156">
        <f t="shared" si="25"/>
        <v>0</v>
      </c>
      <c r="BG237" s="156">
        <f t="shared" si="26"/>
        <v>0</v>
      </c>
      <c r="BH237" s="156">
        <f t="shared" si="27"/>
        <v>0</v>
      </c>
      <c r="BI237" s="156">
        <f t="shared" si="28"/>
        <v>0</v>
      </c>
      <c r="BJ237" s="16" t="s">
        <v>88</v>
      </c>
      <c r="BK237" s="156">
        <f t="shared" si="29"/>
        <v>0</v>
      </c>
      <c r="BL237" s="16" t="s">
        <v>323</v>
      </c>
      <c r="BM237" s="155" t="s">
        <v>2439</v>
      </c>
    </row>
    <row r="238" spans="2:65" s="1" customFormat="1" ht="16.5" customHeight="1">
      <c r="B238" s="142"/>
      <c r="C238" s="179" t="s">
        <v>1836</v>
      </c>
      <c r="D238" s="179" t="s">
        <v>454</v>
      </c>
      <c r="E238" s="180" t="s">
        <v>13299</v>
      </c>
      <c r="F238" s="181" t="s">
        <v>13300</v>
      </c>
      <c r="G238" s="182" t="s">
        <v>7852</v>
      </c>
      <c r="H238" s="183">
        <v>1</v>
      </c>
      <c r="I238" s="184"/>
      <c r="J238" s="185">
        <f t="shared" si="20"/>
        <v>0</v>
      </c>
      <c r="K238" s="186"/>
      <c r="L238" s="187"/>
      <c r="M238" s="188" t="s">
        <v>1</v>
      </c>
      <c r="N238" s="189" t="s">
        <v>42</v>
      </c>
      <c r="P238" s="153">
        <f t="shared" si="21"/>
        <v>0</v>
      </c>
      <c r="Q238" s="153">
        <v>0</v>
      </c>
      <c r="R238" s="153">
        <f t="shared" si="22"/>
        <v>0</v>
      </c>
      <c r="S238" s="153">
        <v>0</v>
      </c>
      <c r="T238" s="154">
        <f t="shared" si="23"/>
        <v>0</v>
      </c>
      <c r="AR238" s="155" t="s">
        <v>356</v>
      </c>
      <c r="AT238" s="155" t="s">
        <v>454</v>
      </c>
      <c r="AU238" s="155" t="s">
        <v>88</v>
      </c>
      <c r="AY238" s="16" t="s">
        <v>317</v>
      </c>
      <c r="BE238" s="156">
        <f t="shared" si="24"/>
        <v>0</v>
      </c>
      <c r="BF238" s="156">
        <f t="shared" si="25"/>
        <v>0</v>
      </c>
      <c r="BG238" s="156">
        <f t="shared" si="26"/>
        <v>0</v>
      </c>
      <c r="BH238" s="156">
        <f t="shared" si="27"/>
        <v>0</v>
      </c>
      <c r="BI238" s="156">
        <f t="shared" si="28"/>
        <v>0</v>
      </c>
      <c r="BJ238" s="16" t="s">
        <v>88</v>
      </c>
      <c r="BK238" s="156">
        <f t="shared" si="29"/>
        <v>0</v>
      </c>
      <c r="BL238" s="16" t="s">
        <v>323</v>
      </c>
      <c r="BM238" s="155" t="s">
        <v>1534</v>
      </c>
    </row>
    <row r="239" spans="2:65" s="1" customFormat="1" ht="24.15" customHeight="1">
      <c r="B239" s="142"/>
      <c r="C239" s="143" t="s">
        <v>1841</v>
      </c>
      <c r="D239" s="143" t="s">
        <v>319</v>
      </c>
      <c r="E239" s="144" t="s">
        <v>13301</v>
      </c>
      <c r="F239" s="145" t="s">
        <v>13302</v>
      </c>
      <c r="G239" s="146" t="s">
        <v>611</v>
      </c>
      <c r="H239" s="147">
        <v>4</v>
      </c>
      <c r="I239" s="148"/>
      <c r="J239" s="149">
        <f t="shared" si="20"/>
        <v>0</v>
      </c>
      <c r="K239" s="150"/>
      <c r="L239" s="31"/>
      <c r="M239" s="151" t="s">
        <v>1</v>
      </c>
      <c r="N239" s="152" t="s">
        <v>42</v>
      </c>
      <c r="P239" s="153">
        <f t="shared" si="21"/>
        <v>0</v>
      </c>
      <c r="Q239" s="153">
        <v>0</v>
      </c>
      <c r="R239" s="153">
        <f t="shared" si="22"/>
        <v>0</v>
      </c>
      <c r="S239" s="153">
        <v>0</v>
      </c>
      <c r="T239" s="154">
        <f t="shared" si="23"/>
        <v>0</v>
      </c>
      <c r="AR239" s="155" t="s">
        <v>323</v>
      </c>
      <c r="AT239" s="155" t="s">
        <v>319</v>
      </c>
      <c r="AU239" s="155" t="s">
        <v>88</v>
      </c>
      <c r="AY239" s="16" t="s">
        <v>317</v>
      </c>
      <c r="BE239" s="156">
        <f t="shared" si="24"/>
        <v>0</v>
      </c>
      <c r="BF239" s="156">
        <f t="shared" si="25"/>
        <v>0</v>
      </c>
      <c r="BG239" s="156">
        <f t="shared" si="26"/>
        <v>0</v>
      </c>
      <c r="BH239" s="156">
        <f t="shared" si="27"/>
        <v>0</v>
      </c>
      <c r="BI239" s="156">
        <f t="shared" si="28"/>
        <v>0</v>
      </c>
      <c r="BJ239" s="16" t="s">
        <v>88</v>
      </c>
      <c r="BK239" s="156">
        <f t="shared" si="29"/>
        <v>0</v>
      </c>
      <c r="BL239" s="16" t="s">
        <v>323</v>
      </c>
      <c r="BM239" s="155" t="s">
        <v>1528</v>
      </c>
    </row>
    <row r="240" spans="2:65" s="1" customFormat="1" ht="16.5" customHeight="1">
      <c r="B240" s="142"/>
      <c r="C240" s="179" t="s">
        <v>493</v>
      </c>
      <c r="D240" s="179" t="s">
        <v>454</v>
      </c>
      <c r="E240" s="180" t="s">
        <v>13303</v>
      </c>
      <c r="F240" s="181" t="s">
        <v>13304</v>
      </c>
      <c r="G240" s="182" t="s">
        <v>467</v>
      </c>
      <c r="H240" s="183">
        <v>2</v>
      </c>
      <c r="I240" s="184"/>
      <c r="J240" s="185">
        <f t="shared" si="20"/>
        <v>0</v>
      </c>
      <c r="K240" s="186"/>
      <c r="L240" s="187"/>
      <c r="M240" s="188" t="s">
        <v>1</v>
      </c>
      <c r="N240" s="189" t="s">
        <v>42</v>
      </c>
      <c r="P240" s="153">
        <f t="shared" si="21"/>
        <v>0</v>
      </c>
      <c r="Q240" s="153">
        <v>0</v>
      </c>
      <c r="R240" s="153">
        <f t="shared" si="22"/>
        <v>0</v>
      </c>
      <c r="S240" s="153">
        <v>0</v>
      </c>
      <c r="T240" s="154">
        <f t="shared" si="23"/>
        <v>0</v>
      </c>
      <c r="AR240" s="155" t="s">
        <v>356</v>
      </c>
      <c r="AT240" s="155" t="s">
        <v>454</v>
      </c>
      <c r="AU240" s="155" t="s">
        <v>88</v>
      </c>
      <c r="AY240" s="16" t="s">
        <v>317</v>
      </c>
      <c r="BE240" s="156">
        <f t="shared" si="24"/>
        <v>0</v>
      </c>
      <c r="BF240" s="156">
        <f t="shared" si="25"/>
        <v>0</v>
      </c>
      <c r="BG240" s="156">
        <f t="shared" si="26"/>
        <v>0</v>
      </c>
      <c r="BH240" s="156">
        <f t="shared" si="27"/>
        <v>0</v>
      </c>
      <c r="BI240" s="156">
        <f t="shared" si="28"/>
        <v>0</v>
      </c>
      <c r="BJ240" s="16" t="s">
        <v>88</v>
      </c>
      <c r="BK240" s="156">
        <f t="shared" si="29"/>
        <v>0</v>
      </c>
      <c r="BL240" s="16" t="s">
        <v>323</v>
      </c>
      <c r="BM240" s="155" t="s">
        <v>2461</v>
      </c>
    </row>
    <row r="241" spans="2:65" s="1" customFormat="1" ht="16.5" customHeight="1">
      <c r="B241" s="142"/>
      <c r="C241" s="179" t="s">
        <v>1849</v>
      </c>
      <c r="D241" s="179" t="s">
        <v>454</v>
      </c>
      <c r="E241" s="180" t="s">
        <v>13305</v>
      </c>
      <c r="F241" s="181" t="s">
        <v>13306</v>
      </c>
      <c r="G241" s="182" t="s">
        <v>467</v>
      </c>
      <c r="H241" s="183">
        <v>2</v>
      </c>
      <c r="I241" s="184"/>
      <c r="J241" s="185">
        <f t="shared" si="20"/>
        <v>0</v>
      </c>
      <c r="K241" s="186"/>
      <c r="L241" s="187"/>
      <c r="M241" s="188" t="s">
        <v>1</v>
      </c>
      <c r="N241" s="189" t="s">
        <v>42</v>
      </c>
      <c r="P241" s="153">
        <f t="shared" si="21"/>
        <v>0</v>
      </c>
      <c r="Q241" s="153">
        <v>0</v>
      </c>
      <c r="R241" s="153">
        <f t="shared" si="22"/>
        <v>0</v>
      </c>
      <c r="S241" s="153">
        <v>0</v>
      </c>
      <c r="T241" s="154">
        <f t="shared" si="23"/>
        <v>0</v>
      </c>
      <c r="AR241" s="155" t="s">
        <v>356</v>
      </c>
      <c r="AT241" s="155" t="s">
        <v>454</v>
      </c>
      <c r="AU241" s="155" t="s">
        <v>88</v>
      </c>
      <c r="AY241" s="16" t="s">
        <v>317</v>
      </c>
      <c r="BE241" s="156">
        <f t="shared" si="24"/>
        <v>0</v>
      </c>
      <c r="BF241" s="156">
        <f t="shared" si="25"/>
        <v>0</v>
      </c>
      <c r="BG241" s="156">
        <f t="shared" si="26"/>
        <v>0</v>
      </c>
      <c r="BH241" s="156">
        <f t="shared" si="27"/>
        <v>0</v>
      </c>
      <c r="BI241" s="156">
        <f t="shared" si="28"/>
        <v>0</v>
      </c>
      <c r="BJ241" s="16" t="s">
        <v>88</v>
      </c>
      <c r="BK241" s="156">
        <f t="shared" si="29"/>
        <v>0</v>
      </c>
      <c r="BL241" s="16" t="s">
        <v>323</v>
      </c>
      <c r="BM241" s="155" t="s">
        <v>2471</v>
      </c>
    </row>
    <row r="242" spans="2:65" s="11" customFormat="1" ht="25.9" customHeight="1">
      <c r="B242" s="130"/>
      <c r="D242" s="131" t="s">
        <v>75</v>
      </c>
      <c r="E242" s="132" t="s">
        <v>716</v>
      </c>
      <c r="F242" s="132" t="s">
        <v>721</v>
      </c>
      <c r="I242" s="133"/>
      <c r="J242" s="134">
        <f>BK242</f>
        <v>0</v>
      </c>
      <c r="L242" s="130"/>
      <c r="M242" s="135"/>
      <c r="P242" s="136">
        <f>P243</f>
        <v>0</v>
      </c>
      <c r="R242" s="136">
        <f>R243</f>
        <v>0</v>
      </c>
      <c r="T242" s="137">
        <f>T243</f>
        <v>0</v>
      </c>
      <c r="AR242" s="131" t="s">
        <v>83</v>
      </c>
      <c r="AT242" s="138" t="s">
        <v>75</v>
      </c>
      <c r="AU242" s="138" t="s">
        <v>76</v>
      </c>
      <c r="AY242" s="131" t="s">
        <v>317</v>
      </c>
      <c r="BK242" s="139">
        <f>BK243</f>
        <v>0</v>
      </c>
    </row>
    <row r="243" spans="2:65" s="11" customFormat="1" ht="22.75" customHeight="1">
      <c r="B243" s="130"/>
      <c r="D243" s="131" t="s">
        <v>75</v>
      </c>
      <c r="E243" s="140" t="s">
        <v>3817</v>
      </c>
      <c r="F243" s="140" t="s">
        <v>721</v>
      </c>
      <c r="I243" s="133"/>
      <c r="J243" s="141">
        <f>BK243</f>
        <v>0</v>
      </c>
      <c r="L243" s="130"/>
      <c r="M243" s="135"/>
      <c r="P243" s="136">
        <f>SUM(P244:P247)</f>
        <v>0</v>
      </c>
      <c r="R243" s="136">
        <f>SUM(R244:R247)</f>
        <v>0</v>
      </c>
      <c r="T243" s="137">
        <f>SUM(T244:T247)</f>
        <v>0</v>
      </c>
      <c r="AR243" s="131" t="s">
        <v>83</v>
      </c>
      <c r="AT243" s="138" t="s">
        <v>75</v>
      </c>
      <c r="AU243" s="138" t="s">
        <v>83</v>
      </c>
      <c r="AY243" s="131" t="s">
        <v>317</v>
      </c>
      <c r="BK243" s="139">
        <f>SUM(BK244:BK247)</f>
        <v>0</v>
      </c>
    </row>
    <row r="244" spans="2:65" s="1" customFormat="1" ht="16.5" customHeight="1">
      <c r="B244" s="142"/>
      <c r="C244" s="143" t="s">
        <v>1853</v>
      </c>
      <c r="D244" s="143" t="s">
        <v>319</v>
      </c>
      <c r="E244" s="144" t="s">
        <v>8195</v>
      </c>
      <c r="F244" s="145" t="s">
        <v>1</v>
      </c>
      <c r="G244" s="146" t="s">
        <v>1</v>
      </c>
      <c r="H244" s="147">
        <v>0</v>
      </c>
      <c r="I244" s="148"/>
      <c r="J244" s="149">
        <f>ROUND(I244*H244,2)</f>
        <v>0</v>
      </c>
      <c r="K244" s="150"/>
      <c r="L244" s="31"/>
      <c r="M244" s="151" t="s">
        <v>1</v>
      </c>
      <c r="N244" s="152" t="s">
        <v>42</v>
      </c>
      <c r="P244" s="153">
        <f>O244*H244</f>
        <v>0</v>
      </c>
      <c r="Q244" s="153">
        <v>0</v>
      </c>
      <c r="R244" s="153">
        <f>Q244*H244</f>
        <v>0</v>
      </c>
      <c r="S244" s="153">
        <v>0</v>
      </c>
      <c r="T244" s="154">
        <f>S244*H244</f>
        <v>0</v>
      </c>
      <c r="AR244" s="155" t="s">
        <v>323</v>
      </c>
      <c r="AT244" s="155" t="s">
        <v>319</v>
      </c>
      <c r="AU244" s="155" t="s">
        <v>88</v>
      </c>
      <c r="AY244" s="16" t="s">
        <v>317</v>
      </c>
      <c r="BE244" s="156">
        <f>IF(N244="základná",J244,0)</f>
        <v>0</v>
      </c>
      <c r="BF244" s="156">
        <f>IF(N244="znížená",J244,0)</f>
        <v>0</v>
      </c>
      <c r="BG244" s="156">
        <f>IF(N244="zákl. prenesená",J244,0)</f>
        <v>0</v>
      </c>
      <c r="BH244" s="156">
        <f>IF(N244="zníž. prenesená",J244,0)</f>
        <v>0</v>
      </c>
      <c r="BI244" s="156">
        <f>IF(N244="nulová",J244,0)</f>
        <v>0</v>
      </c>
      <c r="BJ244" s="16" t="s">
        <v>88</v>
      </c>
      <c r="BK244" s="156">
        <f>ROUND(I244*H244,2)</f>
        <v>0</v>
      </c>
      <c r="BL244" s="16" t="s">
        <v>323</v>
      </c>
      <c r="BM244" s="155" t="s">
        <v>1527</v>
      </c>
    </row>
    <row r="245" spans="2:65" s="1" customFormat="1" ht="24.15" customHeight="1">
      <c r="B245" s="142"/>
      <c r="C245" s="143" t="s">
        <v>1859</v>
      </c>
      <c r="D245" s="143" t="s">
        <v>319</v>
      </c>
      <c r="E245" s="144" t="s">
        <v>8196</v>
      </c>
      <c r="F245" s="145" t="s">
        <v>8197</v>
      </c>
      <c r="G245" s="146" t="s">
        <v>639</v>
      </c>
      <c r="H245" s="198"/>
      <c r="I245" s="148"/>
      <c r="J245" s="149">
        <f>ROUND(I245*H245,2)</f>
        <v>0</v>
      </c>
      <c r="K245" s="150"/>
      <c r="L245" s="31"/>
      <c r="M245" s="151" t="s">
        <v>1</v>
      </c>
      <c r="N245" s="152" t="s">
        <v>42</v>
      </c>
      <c r="P245" s="153">
        <f>O245*H245</f>
        <v>0</v>
      </c>
      <c r="Q245" s="153">
        <v>0</v>
      </c>
      <c r="R245" s="153">
        <f>Q245*H245</f>
        <v>0</v>
      </c>
      <c r="S245" s="153">
        <v>0</v>
      </c>
      <c r="T245" s="154">
        <f>S245*H245</f>
        <v>0</v>
      </c>
      <c r="AR245" s="155" t="s">
        <v>323</v>
      </c>
      <c r="AT245" s="155" t="s">
        <v>319</v>
      </c>
      <c r="AU245" s="155" t="s">
        <v>88</v>
      </c>
      <c r="AY245" s="16" t="s">
        <v>317</v>
      </c>
      <c r="BE245" s="156">
        <f>IF(N245="základná",J245,0)</f>
        <v>0</v>
      </c>
      <c r="BF245" s="156">
        <f>IF(N245="znížená",J245,0)</f>
        <v>0</v>
      </c>
      <c r="BG245" s="156">
        <f>IF(N245="zákl. prenesená",J245,0)</f>
        <v>0</v>
      </c>
      <c r="BH245" s="156">
        <f>IF(N245="zníž. prenesená",J245,0)</f>
        <v>0</v>
      </c>
      <c r="BI245" s="156">
        <f>IF(N245="nulová",J245,0)</f>
        <v>0</v>
      </c>
      <c r="BJ245" s="16" t="s">
        <v>88</v>
      </c>
      <c r="BK245" s="156">
        <f>ROUND(I245*H245,2)</f>
        <v>0</v>
      </c>
      <c r="BL245" s="16" t="s">
        <v>323</v>
      </c>
      <c r="BM245" s="155" t="s">
        <v>2497</v>
      </c>
    </row>
    <row r="246" spans="2:65" s="1" customFormat="1" ht="24.15" customHeight="1">
      <c r="B246" s="142"/>
      <c r="C246" s="143" t="s">
        <v>1868</v>
      </c>
      <c r="D246" s="143" t="s">
        <v>319</v>
      </c>
      <c r="E246" s="144" t="s">
        <v>8198</v>
      </c>
      <c r="F246" s="145" t="s">
        <v>8199</v>
      </c>
      <c r="G246" s="146" t="s">
        <v>639</v>
      </c>
      <c r="H246" s="198"/>
      <c r="I246" s="148"/>
      <c r="J246" s="149">
        <f>ROUND(I246*H246,2)</f>
        <v>0</v>
      </c>
      <c r="K246" s="150"/>
      <c r="L246" s="31"/>
      <c r="M246" s="151" t="s">
        <v>1</v>
      </c>
      <c r="N246" s="152" t="s">
        <v>42</v>
      </c>
      <c r="P246" s="153">
        <f>O246*H246</f>
        <v>0</v>
      </c>
      <c r="Q246" s="153">
        <v>0</v>
      </c>
      <c r="R246" s="153">
        <f>Q246*H246</f>
        <v>0</v>
      </c>
      <c r="S246" s="153">
        <v>0</v>
      </c>
      <c r="T246" s="154">
        <f>S246*H246</f>
        <v>0</v>
      </c>
      <c r="AR246" s="155" t="s">
        <v>323</v>
      </c>
      <c r="AT246" s="155" t="s">
        <v>319</v>
      </c>
      <c r="AU246" s="155" t="s">
        <v>88</v>
      </c>
      <c r="AY246" s="16" t="s">
        <v>317</v>
      </c>
      <c r="BE246" s="156">
        <f>IF(N246="základná",J246,0)</f>
        <v>0</v>
      </c>
      <c r="BF246" s="156">
        <f>IF(N246="znížená",J246,0)</f>
        <v>0</v>
      </c>
      <c r="BG246" s="156">
        <f>IF(N246="zákl. prenesená",J246,0)</f>
        <v>0</v>
      </c>
      <c r="BH246" s="156">
        <f>IF(N246="zníž. prenesená",J246,0)</f>
        <v>0</v>
      </c>
      <c r="BI246" s="156">
        <f>IF(N246="nulová",J246,0)</f>
        <v>0</v>
      </c>
      <c r="BJ246" s="16" t="s">
        <v>88</v>
      </c>
      <c r="BK246" s="156">
        <f>ROUND(I246*H246,2)</f>
        <v>0</v>
      </c>
      <c r="BL246" s="16" t="s">
        <v>323</v>
      </c>
      <c r="BM246" s="155" t="s">
        <v>2507</v>
      </c>
    </row>
    <row r="247" spans="2:65" s="1" customFormat="1" ht="16.5" customHeight="1">
      <c r="B247" s="142"/>
      <c r="C247" s="143" t="s">
        <v>1872</v>
      </c>
      <c r="D247" s="143" t="s">
        <v>319</v>
      </c>
      <c r="E247" s="144" t="s">
        <v>8200</v>
      </c>
      <c r="F247" s="145" t="s">
        <v>1</v>
      </c>
      <c r="G247" s="146" t="s">
        <v>1</v>
      </c>
      <c r="H247" s="147">
        <v>0</v>
      </c>
      <c r="I247" s="148"/>
      <c r="J247" s="149">
        <f>ROUND(I247*H247,2)</f>
        <v>0</v>
      </c>
      <c r="K247" s="150"/>
      <c r="L247" s="31"/>
      <c r="M247" s="151" t="s">
        <v>1</v>
      </c>
      <c r="N247" s="152" t="s">
        <v>42</v>
      </c>
      <c r="P247" s="153">
        <f>O247*H247</f>
        <v>0</v>
      </c>
      <c r="Q247" s="153">
        <v>0</v>
      </c>
      <c r="R247" s="153">
        <f>Q247*H247</f>
        <v>0</v>
      </c>
      <c r="S247" s="153">
        <v>0</v>
      </c>
      <c r="T247" s="154">
        <f>S247*H247</f>
        <v>0</v>
      </c>
      <c r="AR247" s="155" t="s">
        <v>323</v>
      </c>
      <c r="AT247" s="155" t="s">
        <v>319</v>
      </c>
      <c r="AU247" s="155" t="s">
        <v>88</v>
      </c>
      <c r="AY247" s="16" t="s">
        <v>317</v>
      </c>
      <c r="BE247" s="156">
        <f>IF(N247="základná",J247,0)</f>
        <v>0</v>
      </c>
      <c r="BF247" s="156">
        <f>IF(N247="znížená",J247,0)</f>
        <v>0</v>
      </c>
      <c r="BG247" s="156">
        <f>IF(N247="zákl. prenesená",J247,0)</f>
        <v>0</v>
      </c>
      <c r="BH247" s="156">
        <f>IF(N247="zníž. prenesená",J247,0)</f>
        <v>0</v>
      </c>
      <c r="BI247" s="156">
        <f>IF(N247="nulová",J247,0)</f>
        <v>0</v>
      </c>
      <c r="BJ247" s="16" t="s">
        <v>88</v>
      </c>
      <c r="BK247" s="156">
        <f>ROUND(I247*H247,2)</f>
        <v>0</v>
      </c>
      <c r="BL247" s="16" t="s">
        <v>323</v>
      </c>
      <c r="BM247" s="155" t="s">
        <v>1529</v>
      </c>
    </row>
    <row r="248" spans="2:65" s="11" customFormat="1" ht="25.9" customHeight="1">
      <c r="B248" s="130"/>
      <c r="D248" s="131" t="s">
        <v>75</v>
      </c>
      <c r="E248" s="132" t="s">
        <v>499</v>
      </c>
      <c r="F248" s="132" t="s">
        <v>500</v>
      </c>
      <c r="I248" s="133"/>
      <c r="J248" s="134">
        <f>BK248</f>
        <v>0</v>
      </c>
      <c r="L248" s="130"/>
      <c r="M248" s="135"/>
      <c r="P248" s="136">
        <f>P249</f>
        <v>0</v>
      </c>
      <c r="R248" s="136">
        <f>R249</f>
        <v>0</v>
      </c>
      <c r="T248" s="137">
        <f>T249</f>
        <v>0</v>
      </c>
      <c r="AR248" s="131" t="s">
        <v>341</v>
      </c>
      <c r="AT248" s="138" t="s">
        <v>75</v>
      </c>
      <c r="AU248" s="138" t="s">
        <v>76</v>
      </c>
      <c r="AY248" s="131" t="s">
        <v>317</v>
      </c>
      <c r="BK248" s="139">
        <f>BK249</f>
        <v>0</v>
      </c>
    </row>
    <row r="249" spans="2:65" s="1" customFormat="1" ht="37.75" customHeight="1">
      <c r="B249" s="142"/>
      <c r="C249" s="143" t="s">
        <v>1876</v>
      </c>
      <c r="D249" s="143" t="s">
        <v>319</v>
      </c>
      <c r="E249" s="144" t="s">
        <v>744</v>
      </c>
      <c r="F249" s="145" t="s">
        <v>745</v>
      </c>
      <c r="G249" s="146" t="s">
        <v>746</v>
      </c>
      <c r="H249" s="147">
        <v>5</v>
      </c>
      <c r="I249" s="148"/>
      <c r="J249" s="149">
        <f>ROUND(I249*H249,2)</f>
        <v>0</v>
      </c>
      <c r="K249" s="150"/>
      <c r="L249" s="31"/>
      <c r="M249" s="190" t="s">
        <v>1</v>
      </c>
      <c r="N249" s="191" t="s">
        <v>42</v>
      </c>
      <c r="O249" s="192"/>
      <c r="P249" s="193">
        <f>O249*H249</f>
        <v>0</v>
      </c>
      <c r="Q249" s="193">
        <v>0</v>
      </c>
      <c r="R249" s="193">
        <f>Q249*H249</f>
        <v>0</v>
      </c>
      <c r="S249" s="193">
        <v>0</v>
      </c>
      <c r="T249" s="194">
        <f>S249*H249</f>
        <v>0</v>
      </c>
      <c r="AR249" s="155" t="s">
        <v>323</v>
      </c>
      <c r="AT249" s="155" t="s">
        <v>319</v>
      </c>
      <c r="AU249" s="155" t="s">
        <v>83</v>
      </c>
      <c r="AY249" s="16" t="s">
        <v>317</v>
      </c>
      <c r="BE249" s="156">
        <f>IF(N249="základná",J249,0)</f>
        <v>0</v>
      </c>
      <c r="BF249" s="156">
        <f>IF(N249="znížená",J249,0)</f>
        <v>0</v>
      </c>
      <c r="BG249" s="156">
        <f>IF(N249="zákl. prenesená",J249,0)</f>
        <v>0</v>
      </c>
      <c r="BH249" s="156">
        <f>IF(N249="zníž. prenesená",J249,0)</f>
        <v>0</v>
      </c>
      <c r="BI249" s="156">
        <f>IF(N249="nulová",J249,0)</f>
        <v>0</v>
      </c>
      <c r="BJ249" s="16" t="s">
        <v>88</v>
      </c>
      <c r="BK249" s="156">
        <f>ROUND(I249*H249,2)</f>
        <v>0</v>
      </c>
      <c r="BL249" s="16" t="s">
        <v>323</v>
      </c>
      <c r="BM249" s="155" t="s">
        <v>2533</v>
      </c>
    </row>
    <row r="250" spans="2:65" s="1" customFormat="1" ht="7" customHeight="1">
      <c r="B250" s="46"/>
      <c r="C250" s="47"/>
      <c r="D250" s="47"/>
      <c r="E250" s="47"/>
      <c r="F250" s="47"/>
      <c r="G250" s="47"/>
      <c r="H250" s="47"/>
      <c r="I250" s="47"/>
      <c r="J250" s="47"/>
      <c r="K250" s="47"/>
      <c r="L250" s="31"/>
    </row>
  </sheetData>
  <autoFilter ref="C131:K249" xr:uid="{00000000-0009-0000-0000-00000B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33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132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932</v>
      </c>
      <c r="F9" s="263"/>
      <c r="G9" s="263"/>
      <c r="H9" s="263"/>
      <c r="L9" s="31"/>
    </row>
    <row r="10" spans="2:46" s="1" customFormat="1" ht="12" customHeight="1">
      <c r="B10" s="31"/>
      <c r="D10" s="26" t="s">
        <v>287</v>
      </c>
      <c r="L10" s="31"/>
    </row>
    <row r="11" spans="2:46" s="1" customFormat="1" ht="16.5" customHeight="1">
      <c r="B11" s="31"/>
      <c r="E11" s="243" t="s">
        <v>13307</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ROUND(J126,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ROUND((SUM(BE126:BE335)),  2)</f>
        <v>0</v>
      </c>
      <c r="G35" s="99"/>
      <c r="H35" s="99"/>
      <c r="I35" s="100">
        <v>0.2</v>
      </c>
      <c r="J35" s="98">
        <f>ROUND(((SUM(BE126:BE335))*I35),  2)</f>
        <v>0</v>
      </c>
      <c r="L35" s="31"/>
    </row>
    <row r="36" spans="2:12" s="1" customFormat="1" ht="14.4" customHeight="1">
      <c r="B36" s="31"/>
      <c r="E36" s="36" t="s">
        <v>42</v>
      </c>
      <c r="F36" s="98">
        <f>ROUND((SUM(BF126:BF335)),  2)</f>
        <v>0</v>
      </c>
      <c r="G36" s="99"/>
      <c r="H36" s="99"/>
      <c r="I36" s="100">
        <v>0.2</v>
      </c>
      <c r="J36" s="98">
        <f>ROUND(((SUM(BF126:BF335))*I36),  2)</f>
        <v>0</v>
      </c>
      <c r="L36" s="31"/>
    </row>
    <row r="37" spans="2:12" s="1" customFormat="1" ht="14.4" hidden="1" customHeight="1">
      <c r="B37" s="31"/>
      <c r="E37" s="26" t="s">
        <v>43</v>
      </c>
      <c r="F37" s="87">
        <f>ROUND((SUM(BG126:BG335)),  2)</f>
        <v>0</v>
      </c>
      <c r="I37" s="101">
        <v>0.2</v>
      </c>
      <c r="J37" s="87">
        <f>0</f>
        <v>0</v>
      </c>
      <c r="L37" s="31"/>
    </row>
    <row r="38" spans="2:12" s="1" customFormat="1" ht="14.4" hidden="1" customHeight="1">
      <c r="B38" s="31"/>
      <c r="E38" s="26" t="s">
        <v>44</v>
      </c>
      <c r="F38" s="87">
        <f>ROUND((SUM(BH126:BH335)),  2)</f>
        <v>0</v>
      </c>
      <c r="I38" s="101">
        <v>0.2</v>
      </c>
      <c r="J38" s="87">
        <f>0</f>
        <v>0</v>
      </c>
      <c r="L38" s="31"/>
    </row>
    <row r="39" spans="2:12" s="1" customFormat="1" ht="14.4" hidden="1" customHeight="1">
      <c r="B39" s="31"/>
      <c r="E39" s="36" t="s">
        <v>45</v>
      </c>
      <c r="F39" s="98">
        <f>ROUND((SUM(BI126:BI335)),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932</v>
      </c>
      <c r="F87" s="263"/>
      <c r="G87" s="263"/>
      <c r="H87" s="263"/>
      <c r="L87" s="31"/>
    </row>
    <row r="88" spans="2:12" s="1" customFormat="1" ht="12" customHeight="1">
      <c r="B88" s="31"/>
      <c r="C88" s="26" t="s">
        <v>287</v>
      </c>
      <c r="L88" s="31"/>
    </row>
    <row r="89" spans="2:12" s="1" customFormat="1" ht="16.5" customHeight="1">
      <c r="B89" s="31"/>
      <c r="E89" s="243" t="str">
        <f>E11</f>
        <v>E.1-M - Zabudovaný mobiliár</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J126</f>
        <v>0</v>
      </c>
      <c r="L98" s="31"/>
      <c r="AU98" s="16" t="s">
        <v>296</v>
      </c>
    </row>
    <row r="99" spans="2:47" s="8" customFormat="1" ht="25" customHeight="1">
      <c r="B99" s="113"/>
      <c r="D99" s="114" t="s">
        <v>956</v>
      </c>
      <c r="E99" s="115"/>
      <c r="F99" s="115"/>
      <c r="G99" s="115"/>
      <c r="H99" s="115"/>
      <c r="I99" s="115"/>
      <c r="J99" s="116">
        <f>J127</f>
        <v>0</v>
      </c>
      <c r="L99" s="113"/>
    </row>
    <row r="100" spans="2:47" s="9" customFormat="1" ht="19.899999999999999" customHeight="1">
      <c r="B100" s="117"/>
      <c r="D100" s="118" t="s">
        <v>13308</v>
      </c>
      <c r="E100" s="119"/>
      <c r="F100" s="119"/>
      <c r="G100" s="119"/>
      <c r="H100" s="119"/>
      <c r="I100" s="119"/>
      <c r="J100" s="120">
        <f>J128</f>
        <v>0</v>
      </c>
      <c r="L100" s="117"/>
    </row>
    <row r="101" spans="2:47" s="9" customFormat="1" ht="19.899999999999999" customHeight="1">
      <c r="B101" s="117"/>
      <c r="D101" s="118" t="s">
        <v>13309</v>
      </c>
      <c r="E101" s="119"/>
      <c r="F101" s="119"/>
      <c r="G101" s="119"/>
      <c r="H101" s="119"/>
      <c r="I101" s="119"/>
      <c r="J101" s="120">
        <f>J132</f>
        <v>0</v>
      </c>
      <c r="L101" s="117"/>
    </row>
    <row r="102" spans="2:47" s="9" customFormat="1" ht="19.899999999999999" customHeight="1">
      <c r="B102" s="117"/>
      <c r="D102" s="118" t="s">
        <v>13310</v>
      </c>
      <c r="E102" s="119"/>
      <c r="F102" s="119"/>
      <c r="G102" s="119"/>
      <c r="H102" s="119"/>
      <c r="I102" s="119"/>
      <c r="J102" s="120">
        <f>J151</f>
        <v>0</v>
      </c>
      <c r="L102" s="117"/>
    </row>
    <row r="103" spans="2:47" s="8" customFormat="1" ht="25" customHeight="1">
      <c r="B103" s="113"/>
      <c r="D103" s="114" t="s">
        <v>13311</v>
      </c>
      <c r="E103" s="115"/>
      <c r="F103" s="115"/>
      <c r="G103" s="115"/>
      <c r="H103" s="115"/>
      <c r="I103" s="115"/>
      <c r="J103" s="116">
        <f>J174</f>
        <v>0</v>
      </c>
      <c r="L103" s="113"/>
    </row>
    <row r="104" spans="2:47" s="9" customFormat="1" ht="19.899999999999999" customHeight="1">
      <c r="B104" s="117"/>
      <c r="D104" s="118" t="s">
        <v>13312</v>
      </c>
      <c r="E104" s="119"/>
      <c r="F104" s="119"/>
      <c r="G104" s="119"/>
      <c r="H104" s="119"/>
      <c r="I104" s="119"/>
      <c r="J104" s="120">
        <f>J175</f>
        <v>0</v>
      </c>
      <c r="L104" s="117"/>
    </row>
    <row r="105" spans="2:47" s="1" customFormat="1" ht="21.75" customHeight="1">
      <c r="B105" s="31"/>
      <c r="L105" s="31"/>
    </row>
    <row r="106" spans="2:47" s="1" customFormat="1" ht="7" customHeight="1">
      <c r="B106" s="46"/>
      <c r="C106" s="47"/>
      <c r="D106" s="47"/>
      <c r="E106" s="47"/>
      <c r="F106" s="47"/>
      <c r="G106" s="47"/>
      <c r="H106" s="47"/>
      <c r="I106" s="47"/>
      <c r="J106" s="47"/>
      <c r="K106" s="47"/>
      <c r="L106" s="31"/>
    </row>
    <row r="110" spans="2:47" s="1" customFormat="1" ht="7" customHeight="1">
      <c r="B110" s="48"/>
      <c r="C110" s="49"/>
      <c r="D110" s="49"/>
      <c r="E110" s="49"/>
      <c r="F110" s="49"/>
      <c r="G110" s="49"/>
      <c r="H110" s="49"/>
      <c r="I110" s="49"/>
      <c r="J110" s="49"/>
      <c r="K110" s="49"/>
      <c r="L110" s="31"/>
    </row>
    <row r="111" spans="2:47" s="1" customFormat="1" ht="25" customHeight="1">
      <c r="B111" s="31"/>
      <c r="C111" s="20" t="s">
        <v>303</v>
      </c>
      <c r="L111" s="31"/>
    </row>
    <row r="112" spans="2:47" s="1" customFormat="1" ht="7" customHeight="1">
      <c r="B112" s="31"/>
      <c r="L112" s="31"/>
    </row>
    <row r="113" spans="2:63" s="1" customFormat="1" ht="12" customHeight="1">
      <c r="B113" s="31"/>
      <c r="C113" s="26" t="s">
        <v>15</v>
      </c>
      <c r="L113" s="31"/>
    </row>
    <row r="114" spans="2:63" s="1" customFormat="1" ht="26.25" customHeight="1">
      <c r="B114" s="31"/>
      <c r="E114" s="261" t="str">
        <f>E7</f>
        <v>Dostavba a rekonštrukcia lôžkovej časti Nemocnice s poliklinikou v Spišskej Novej Vsi</v>
      </c>
      <c r="F114" s="262"/>
      <c r="G114" s="262"/>
      <c r="H114" s="262"/>
      <c r="L114" s="31"/>
    </row>
    <row r="115" spans="2:63" ht="12" customHeight="1">
      <c r="B115" s="19"/>
      <c r="C115" s="26" t="s">
        <v>285</v>
      </c>
      <c r="L115" s="19"/>
    </row>
    <row r="116" spans="2:63" s="1" customFormat="1" ht="16.5" customHeight="1">
      <c r="B116" s="31"/>
      <c r="E116" s="261" t="s">
        <v>932</v>
      </c>
      <c r="F116" s="263"/>
      <c r="G116" s="263"/>
      <c r="H116" s="263"/>
      <c r="L116" s="31"/>
    </row>
    <row r="117" spans="2:63" s="1" customFormat="1" ht="12" customHeight="1">
      <c r="B117" s="31"/>
      <c r="C117" s="26" t="s">
        <v>287</v>
      </c>
      <c r="L117" s="31"/>
    </row>
    <row r="118" spans="2:63" s="1" customFormat="1" ht="16.5" customHeight="1">
      <c r="B118" s="31"/>
      <c r="E118" s="243" t="str">
        <f>E11</f>
        <v>E.1-M - Zabudovaný mobiliár</v>
      </c>
      <c r="F118" s="263"/>
      <c r="G118" s="263"/>
      <c r="H118" s="263"/>
      <c r="L118" s="31"/>
    </row>
    <row r="119" spans="2:63" s="1" customFormat="1" ht="7" customHeight="1">
      <c r="B119" s="31"/>
      <c r="L119" s="31"/>
    </row>
    <row r="120" spans="2:63" s="1" customFormat="1" ht="12" customHeight="1">
      <c r="B120" s="31"/>
      <c r="C120" s="26" t="s">
        <v>19</v>
      </c>
      <c r="F120" s="24" t="str">
        <f>F14</f>
        <v>parc.č.:1094/1,17,81,82,98,99,1095,1096,9243/18</v>
      </c>
      <c r="I120" s="26" t="s">
        <v>21</v>
      </c>
      <c r="J120" s="54" t="str">
        <f>IF(J14="","",J14)</f>
        <v>6. 3. 2024</v>
      </c>
      <c r="L120" s="31"/>
    </row>
    <row r="121" spans="2:63" s="1" customFormat="1" ht="7" customHeight="1">
      <c r="B121" s="31"/>
      <c r="L121" s="31"/>
    </row>
    <row r="122" spans="2:63" s="1" customFormat="1" ht="25.65" customHeight="1">
      <c r="B122" s="31"/>
      <c r="C122" s="26" t="s">
        <v>23</v>
      </c>
      <c r="F122" s="24" t="str">
        <f>E17</f>
        <v>Nemocnica s poliklinikou, Spišská Nová Ves</v>
      </c>
      <c r="I122" s="26" t="s">
        <v>29</v>
      </c>
      <c r="J122" s="29" t="str">
        <f>E23</f>
        <v>d.g.A. design graphic architecture s.r.o.</v>
      </c>
      <c r="L122" s="31"/>
    </row>
    <row r="123" spans="2:63" s="1" customFormat="1" ht="15.15" customHeight="1">
      <c r="B123" s="31"/>
      <c r="C123" s="26" t="s">
        <v>27</v>
      </c>
      <c r="F123" s="24" t="str">
        <f>IF(E20="","",E20)</f>
        <v>Vyplň údaj</v>
      </c>
      <c r="I123" s="26" t="s">
        <v>32</v>
      </c>
      <c r="J123" s="29" t="str">
        <f>E26</f>
        <v xml:space="preserve"> </v>
      </c>
      <c r="L123" s="31"/>
    </row>
    <row r="124" spans="2:63" s="1" customFormat="1" ht="10.25" customHeight="1">
      <c r="B124" s="31"/>
      <c r="L124" s="31"/>
    </row>
    <row r="125" spans="2:63" s="10" customFormat="1" ht="29.25" customHeight="1">
      <c r="B125" s="121"/>
      <c r="C125" s="122" t="s">
        <v>304</v>
      </c>
      <c r="D125" s="123" t="s">
        <v>61</v>
      </c>
      <c r="E125" s="123" t="s">
        <v>57</v>
      </c>
      <c r="F125" s="123" t="s">
        <v>58</v>
      </c>
      <c r="G125" s="123" t="s">
        <v>305</v>
      </c>
      <c r="H125" s="123" t="s">
        <v>306</v>
      </c>
      <c r="I125" s="123" t="s">
        <v>307</v>
      </c>
      <c r="J125" s="124" t="s">
        <v>294</v>
      </c>
      <c r="K125" s="125" t="s">
        <v>308</v>
      </c>
      <c r="L125" s="121"/>
      <c r="M125" s="61" t="s">
        <v>1</v>
      </c>
      <c r="N125" s="62" t="s">
        <v>40</v>
      </c>
      <c r="O125" s="62" t="s">
        <v>309</v>
      </c>
      <c r="P125" s="62" t="s">
        <v>310</v>
      </c>
      <c r="Q125" s="62" t="s">
        <v>311</v>
      </c>
      <c r="R125" s="62" t="s">
        <v>312</v>
      </c>
      <c r="S125" s="62" t="s">
        <v>313</v>
      </c>
      <c r="T125" s="63" t="s">
        <v>314</v>
      </c>
    </row>
    <row r="126" spans="2:63" s="1" customFormat="1" ht="22.75" customHeight="1">
      <c r="B126" s="31"/>
      <c r="C126" s="66" t="s">
        <v>295</v>
      </c>
      <c r="J126" s="126">
        <f>BK126</f>
        <v>0</v>
      </c>
      <c r="L126" s="31"/>
      <c r="M126" s="64"/>
      <c r="N126" s="55"/>
      <c r="O126" s="55"/>
      <c r="P126" s="127">
        <f>P127+P174</f>
        <v>0</v>
      </c>
      <c r="Q126" s="55"/>
      <c r="R126" s="127">
        <f>R127+R174</f>
        <v>3.9100000000000003E-3</v>
      </c>
      <c r="S126" s="55"/>
      <c r="T126" s="128">
        <f>T127+T174</f>
        <v>0</v>
      </c>
      <c r="AT126" s="16" t="s">
        <v>75</v>
      </c>
      <c r="AU126" s="16" t="s">
        <v>296</v>
      </c>
      <c r="BK126" s="129">
        <f>BK127+BK174</f>
        <v>0</v>
      </c>
    </row>
    <row r="127" spans="2:63" s="11" customFormat="1" ht="25.9" customHeight="1">
      <c r="B127" s="130"/>
      <c r="D127" s="131" t="s">
        <v>75</v>
      </c>
      <c r="E127" s="132" t="s">
        <v>7714</v>
      </c>
      <c r="F127" s="132" t="s">
        <v>7715</v>
      </c>
      <c r="I127" s="133"/>
      <c r="J127" s="134">
        <f>BK127</f>
        <v>0</v>
      </c>
      <c r="L127" s="130"/>
      <c r="M127" s="135"/>
      <c r="P127" s="136">
        <f>P128+P132+P151</f>
        <v>0</v>
      </c>
      <c r="R127" s="136">
        <f>R128+R132+R151</f>
        <v>1.2400000000000002E-3</v>
      </c>
      <c r="T127" s="137">
        <f>T128+T132+T151</f>
        <v>0</v>
      </c>
      <c r="AR127" s="131" t="s">
        <v>323</v>
      </c>
      <c r="AT127" s="138" t="s">
        <v>75</v>
      </c>
      <c r="AU127" s="138" t="s">
        <v>76</v>
      </c>
      <c r="AY127" s="131" t="s">
        <v>317</v>
      </c>
      <c r="BK127" s="139">
        <f>BK128+BK132+BK151</f>
        <v>0</v>
      </c>
    </row>
    <row r="128" spans="2:63" s="11" customFormat="1" ht="22.75" customHeight="1">
      <c r="B128" s="130"/>
      <c r="D128" s="131" t="s">
        <v>75</v>
      </c>
      <c r="E128" s="140" t="s">
        <v>7717</v>
      </c>
      <c r="F128" s="140" t="s">
        <v>13313</v>
      </c>
      <c r="I128" s="133"/>
      <c r="J128" s="141">
        <f>BK128</f>
        <v>0</v>
      </c>
      <c r="L128" s="130"/>
      <c r="M128" s="135"/>
      <c r="P128" s="136">
        <f>SUM(P129:P131)</f>
        <v>0</v>
      </c>
      <c r="R128" s="136">
        <f>SUM(R129:R131)</f>
        <v>0</v>
      </c>
      <c r="T128" s="137">
        <f>SUM(T129:T131)</f>
        <v>0</v>
      </c>
      <c r="AR128" s="131" t="s">
        <v>323</v>
      </c>
      <c r="AT128" s="138" t="s">
        <v>75</v>
      </c>
      <c r="AU128" s="138" t="s">
        <v>83</v>
      </c>
      <c r="AY128" s="131" t="s">
        <v>317</v>
      </c>
      <c r="BK128" s="139">
        <f>SUM(BK129:BK131)</f>
        <v>0</v>
      </c>
    </row>
    <row r="129" spans="2:65" s="1" customFormat="1" ht="24.15" customHeight="1">
      <c r="B129" s="142"/>
      <c r="C129" s="143" t="s">
        <v>83</v>
      </c>
      <c r="D129" s="143" t="s">
        <v>319</v>
      </c>
      <c r="E129" s="144" t="s">
        <v>13314</v>
      </c>
      <c r="F129" s="145" t="s">
        <v>13315</v>
      </c>
      <c r="G129" s="146" t="s">
        <v>467</v>
      </c>
      <c r="H129" s="147">
        <v>1</v>
      </c>
      <c r="I129" s="148"/>
      <c r="J129" s="149">
        <f>ROUND(I129*H129,2)</f>
        <v>0</v>
      </c>
      <c r="K129" s="150"/>
      <c r="L129" s="31"/>
      <c r="M129" s="151" t="s">
        <v>1</v>
      </c>
      <c r="N129" s="152" t="s">
        <v>42</v>
      </c>
      <c r="P129" s="153">
        <f>O129*H129</f>
        <v>0</v>
      </c>
      <c r="Q129" s="153">
        <v>0</v>
      </c>
      <c r="R129" s="153">
        <f>Q129*H129</f>
        <v>0</v>
      </c>
      <c r="S129" s="153">
        <v>0</v>
      </c>
      <c r="T129" s="154">
        <f>S129*H129</f>
        <v>0</v>
      </c>
      <c r="AR129" s="155" t="s">
        <v>6166</v>
      </c>
      <c r="AT129" s="155" t="s">
        <v>319</v>
      </c>
      <c r="AU129" s="155" t="s">
        <v>88</v>
      </c>
      <c r="AY129" s="16" t="s">
        <v>317</v>
      </c>
      <c r="BE129" s="156">
        <f>IF(N129="základná",J129,0)</f>
        <v>0</v>
      </c>
      <c r="BF129" s="156">
        <f>IF(N129="znížená",J129,0)</f>
        <v>0</v>
      </c>
      <c r="BG129" s="156">
        <f>IF(N129="zákl. prenesená",J129,0)</f>
        <v>0</v>
      </c>
      <c r="BH129" s="156">
        <f>IF(N129="zníž. prenesená",J129,0)</f>
        <v>0</v>
      </c>
      <c r="BI129" s="156">
        <f>IF(N129="nulová",J129,0)</f>
        <v>0</v>
      </c>
      <c r="BJ129" s="16" t="s">
        <v>88</v>
      </c>
      <c r="BK129" s="156">
        <f>ROUND(I129*H129,2)</f>
        <v>0</v>
      </c>
      <c r="BL129" s="16" t="s">
        <v>6166</v>
      </c>
      <c r="BM129" s="155" t="s">
        <v>13316</v>
      </c>
    </row>
    <row r="130" spans="2:65" s="1" customFormat="1" ht="24.15" customHeight="1">
      <c r="B130" s="142"/>
      <c r="C130" s="143" t="s">
        <v>88</v>
      </c>
      <c r="D130" s="143" t="s">
        <v>319</v>
      </c>
      <c r="E130" s="144" t="s">
        <v>13317</v>
      </c>
      <c r="F130" s="145" t="s">
        <v>13318</v>
      </c>
      <c r="G130" s="146" t="s">
        <v>467</v>
      </c>
      <c r="H130" s="147">
        <v>1</v>
      </c>
      <c r="I130" s="148"/>
      <c r="J130" s="149">
        <f>ROUND(I130*H130,2)</f>
        <v>0</v>
      </c>
      <c r="K130" s="150"/>
      <c r="L130" s="31"/>
      <c r="M130" s="151" t="s">
        <v>1</v>
      </c>
      <c r="N130" s="152" t="s">
        <v>42</v>
      </c>
      <c r="P130" s="153">
        <f>O130*H130</f>
        <v>0</v>
      </c>
      <c r="Q130" s="153">
        <v>0</v>
      </c>
      <c r="R130" s="153">
        <f>Q130*H130</f>
        <v>0</v>
      </c>
      <c r="S130" s="153">
        <v>0</v>
      </c>
      <c r="T130" s="154">
        <f>S130*H130</f>
        <v>0</v>
      </c>
      <c r="AR130" s="155" t="s">
        <v>6166</v>
      </c>
      <c r="AT130" s="155" t="s">
        <v>319</v>
      </c>
      <c r="AU130" s="155" t="s">
        <v>88</v>
      </c>
      <c r="AY130" s="16" t="s">
        <v>317</v>
      </c>
      <c r="BE130" s="156">
        <f>IF(N130="základná",J130,0)</f>
        <v>0</v>
      </c>
      <c r="BF130" s="156">
        <f>IF(N130="znížená",J130,0)</f>
        <v>0</v>
      </c>
      <c r="BG130" s="156">
        <f>IF(N130="zákl. prenesená",J130,0)</f>
        <v>0</v>
      </c>
      <c r="BH130" s="156">
        <f>IF(N130="zníž. prenesená",J130,0)</f>
        <v>0</v>
      </c>
      <c r="BI130" s="156">
        <f>IF(N130="nulová",J130,0)</f>
        <v>0</v>
      </c>
      <c r="BJ130" s="16" t="s">
        <v>88</v>
      </c>
      <c r="BK130" s="156">
        <f>ROUND(I130*H130,2)</f>
        <v>0</v>
      </c>
      <c r="BL130" s="16" t="s">
        <v>6166</v>
      </c>
      <c r="BM130" s="155" t="s">
        <v>13319</v>
      </c>
    </row>
    <row r="131" spans="2:65" s="1" customFormat="1" ht="33" customHeight="1">
      <c r="B131" s="142"/>
      <c r="C131" s="143" t="s">
        <v>92</v>
      </c>
      <c r="D131" s="143" t="s">
        <v>319</v>
      </c>
      <c r="E131" s="144" t="s">
        <v>13320</v>
      </c>
      <c r="F131" s="145" t="s">
        <v>13321</v>
      </c>
      <c r="G131" s="146" t="s">
        <v>467</v>
      </c>
      <c r="H131" s="147">
        <v>1</v>
      </c>
      <c r="I131" s="148"/>
      <c r="J131" s="149">
        <f>ROUND(I131*H131,2)</f>
        <v>0</v>
      </c>
      <c r="K131" s="150"/>
      <c r="L131" s="31"/>
      <c r="M131" s="151" t="s">
        <v>1</v>
      </c>
      <c r="N131" s="152" t="s">
        <v>42</v>
      </c>
      <c r="P131" s="153">
        <f>O131*H131</f>
        <v>0</v>
      </c>
      <c r="Q131" s="153">
        <v>0</v>
      </c>
      <c r="R131" s="153">
        <f>Q131*H131</f>
        <v>0</v>
      </c>
      <c r="S131" s="153">
        <v>0</v>
      </c>
      <c r="T131" s="154">
        <f>S131*H131</f>
        <v>0</v>
      </c>
      <c r="AR131" s="155" t="s">
        <v>6166</v>
      </c>
      <c r="AT131" s="155" t="s">
        <v>319</v>
      </c>
      <c r="AU131" s="155" t="s">
        <v>88</v>
      </c>
      <c r="AY131" s="16" t="s">
        <v>317</v>
      </c>
      <c r="BE131" s="156">
        <f>IF(N131="základná",J131,0)</f>
        <v>0</v>
      </c>
      <c r="BF131" s="156">
        <f>IF(N131="znížená",J131,0)</f>
        <v>0</v>
      </c>
      <c r="BG131" s="156">
        <f>IF(N131="zákl. prenesená",J131,0)</f>
        <v>0</v>
      </c>
      <c r="BH131" s="156">
        <f>IF(N131="zníž. prenesená",J131,0)</f>
        <v>0</v>
      </c>
      <c r="BI131" s="156">
        <f>IF(N131="nulová",J131,0)</f>
        <v>0</v>
      </c>
      <c r="BJ131" s="16" t="s">
        <v>88</v>
      </c>
      <c r="BK131" s="156">
        <f>ROUND(I131*H131,2)</f>
        <v>0</v>
      </c>
      <c r="BL131" s="16" t="s">
        <v>6166</v>
      </c>
      <c r="BM131" s="155" t="s">
        <v>13322</v>
      </c>
    </row>
    <row r="132" spans="2:65" s="11" customFormat="1" ht="22.75" customHeight="1">
      <c r="B132" s="130"/>
      <c r="D132" s="131" t="s">
        <v>75</v>
      </c>
      <c r="E132" s="140" t="s">
        <v>13323</v>
      </c>
      <c r="F132" s="140" t="s">
        <v>13324</v>
      </c>
      <c r="I132" s="133"/>
      <c r="J132" s="141">
        <f>BK132</f>
        <v>0</v>
      </c>
      <c r="L132" s="130"/>
      <c r="M132" s="135"/>
      <c r="P132" s="136">
        <f>SUM(P133:P150)</f>
        <v>0</v>
      </c>
      <c r="R132" s="136">
        <f>SUM(R133:R150)</f>
        <v>7.6000000000000004E-4</v>
      </c>
      <c r="T132" s="137">
        <f>SUM(T133:T150)</f>
        <v>0</v>
      </c>
      <c r="AR132" s="131" t="s">
        <v>323</v>
      </c>
      <c r="AT132" s="138" t="s">
        <v>75</v>
      </c>
      <c r="AU132" s="138" t="s">
        <v>83</v>
      </c>
      <c r="AY132" s="131" t="s">
        <v>317</v>
      </c>
      <c r="BK132" s="139">
        <f>SUM(BK133:BK150)</f>
        <v>0</v>
      </c>
    </row>
    <row r="133" spans="2:65" s="1" customFormat="1" ht="24.15" customHeight="1">
      <c r="B133" s="142"/>
      <c r="C133" s="143" t="s">
        <v>323</v>
      </c>
      <c r="D133" s="143" t="s">
        <v>319</v>
      </c>
      <c r="E133" s="144" t="s">
        <v>13325</v>
      </c>
      <c r="F133" s="145" t="s">
        <v>13326</v>
      </c>
      <c r="G133" s="146" t="s">
        <v>467</v>
      </c>
      <c r="H133" s="147">
        <v>76</v>
      </c>
      <c r="I133" s="148"/>
      <c r="J133" s="149">
        <f>ROUND(I133*H133,2)</f>
        <v>0</v>
      </c>
      <c r="K133" s="150"/>
      <c r="L133" s="31"/>
      <c r="M133" s="151" t="s">
        <v>1</v>
      </c>
      <c r="N133" s="152" t="s">
        <v>42</v>
      </c>
      <c r="P133" s="153">
        <f>O133*H133</f>
        <v>0</v>
      </c>
      <c r="Q133" s="153">
        <v>1.0000000000000001E-5</v>
      </c>
      <c r="R133" s="153">
        <f>Q133*H133</f>
        <v>7.6000000000000004E-4</v>
      </c>
      <c r="S133" s="153">
        <v>0</v>
      </c>
      <c r="T133" s="154">
        <f>S133*H133</f>
        <v>0</v>
      </c>
      <c r="AR133" s="155" t="s">
        <v>6166</v>
      </c>
      <c r="AT133" s="155" t="s">
        <v>319</v>
      </c>
      <c r="AU133" s="155" t="s">
        <v>88</v>
      </c>
      <c r="AY133" s="16" t="s">
        <v>317</v>
      </c>
      <c r="BE133" s="156">
        <f>IF(N133="základná",J133,0)</f>
        <v>0</v>
      </c>
      <c r="BF133" s="156">
        <f>IF(N133="znížená",J133,0)</f>
        <v>0</v>
      </c>
      <c r="BG133" s="156">
        <f>IF(N133="zákl. prenesená",J133,0)</f>
        <v>0</v>
      </c>
      <c r="BH133" s="156">
        <f>IF(N133="zníž. prenesená",J133,0)</f>
        <v>0</v>
      </c>
      <c r="BI133" s="156">
        <f>IF(N133="nulová",J133,0)</f>
        <v>0</v>
      </c>
      <c r="BJ133" s="16" t="s">
        <v>88</v>
      </c>
      <c r="BK133" s="156">
        <f>ROUND(I133*H133,2)</f>
        <v>0</v>
      </c>
      <c r="BL133" s="16" t="s">
        <v>6166</v>
      </c>
      <c r="BM133" s="155" t="s">
        <v>13327</v>
      </c>
    </row>
    <row r="134" spans="2:65" s="12" customFormat="1" ht="10">
      <c r="B134" s="157"/>
      <c r="D134" s="158" t="s">
        <v>328</v>
      </c>
      <c r="E134" s="159" t="s">
        <v>1</v>
      </c>
      <c r="F134" s="160" t="s">
        <v>13328</v>
      </c>
      <c r="H134" s="161">
        <v>36</v>
      </c>
      <c r="I134" s="162"/>
      <c r="L134" s="157"/>
      <c r="M134" s="163"/>
      <c r="T134" s="164"/>
      <c r="AT134" s="159" t="s">
        <v>328</v>
      </c>
      <c r="AU134" s="159" t="s">
        <v>88</v>
      </c>
      <c r="AV134" s="12" t="s">
        <v>88</v>
      </c>
      <c r="AW134" s="12" t="s">
        <v>31</v>
      </c>
      <c r="AX134" s="12" t="s">
        <v>76</v>
      </c>
      <c r="AY134" s="159" t="s">
        <v>317</v>
      </c>
    </row>
    <row r="135" spans="2:65" s="12" customFormat="1" ht="10">
      <c r="B135" s="157"/>
      <c r="D135" s="158" t="s">
        <v>328</v>
      </c>
      <c r="E135" s="159" t="s">
        <v>1</v>
      </c>
      <c r="F135" s="160" t="s">
        <v>13329</v>
      </c>
      <c r="H135" s="161">
        <v>8</v>
      </c>
      <c r="I135" s="162"/>
      <c r="L135" s="157"/>
      <c r="M135" s="163"/>
      <c r="T135" s="164"/>
      <c r="AT135" s="159" t="s">
        <v>328</v>
      </c>
      <c r="AU135" s="159" t="s">
        <v>88</v>
      </c>
      <c r="AV135" s="12" t="s">
        <v>88</v>
      </c>
      <c r="AW135" s="12" t="s">
        <v>31</v>
      </c>
      <c r="AX135" s="12" t="s">
        <v>76</v>
      </c>
      <c r="AY135" s="159" t="s">
        <v>317</v>
      </c>
    </row>
    <row r="136" spans="2:65" s="12" customFormat="1" ht="10">
      <c r="B136" s="157"/>
      <c r="D136" s="158" t="s">
        <v>328</v>
      </c>
      <c r="E136" s="159" t="s">
        <v>1</v>
      </c>
      <c r="F136" s="160" t="s">
        <v>13330</v>
      </c>
      <c r="H136" s="161">
        <v>16</v>
      </c>
      <c r="I136" s="162"/>
      <c r="L136" s="157"/>
      <c r="M136" s="163"/>
      <c r="T136" s="164"/>
      <c r="AT136" s="159" t="s">
        <v>328</v>
      </c>
      <c r="AU136" s="159" t="s">
        <v>88</v>
      </c>
      <c r="AV136" s="12" t="s">
        <v>88</v>
      </c>
      <c r="AW136" s="12" t="s">
        <v>31</v>
      </c>
      <c r="AX136" s="12" t="s">
        <v>76</v>
      </c>
      <c r="AY136" s="159" t="s">
        <v>317</v>
      </c>
    </row>
    <row r="137" spans="2:65" s="12" customFormat="1" ht="10">
      <c r="B137" s="157"/>
      <c r="D137" s="158" t="s">
        <v>328</v>
      </c>
      <c r="E137" s="159" t="s">
        <v>1</v>
      </c>
      <c r="F137" s="160" t="s">
        <v>13331</v>
      </c>
      <c r="H137" s="161">
        <v>16</v>
      </c>
      <c r="I137" s="162"/>
      <c r="L137" s="157"/>
      <c r="M137" s="163"/>
      <c r="T137" s="164"/>
      <c r="AT137" s="159" t="s">
        <v>328</v>
      </c>
      <c r="AU137" s="159" t="s">
        <v>88</v>
      </c>
      <c r="AV137" s="12" t="s">
        <v>88</v>
      </c>
      <c r="AW137" s="12" t="s">
        <v>31</v>
      </c>
      <c r="AX137" s="12" t="s">
        <v>76</v>
      </c>
      <c r="AY137" s="159" t="s">
        <v>317</v>
      </c>
    </row>
    <row r="138" spans="2:65" s="13" customFormat="1" ht="10">
      <c r="B138" s="165"/>
      <c r="D138" s="158" t="s">
        <v>328</v>
      </c>
      <c r="E138" s="166" t="s">
        <v>1</v>
      </c>
      <c r="F138" s="167" t="s">
        <v>331</v>
      </c>
      <c r="H138" s="168">
        <v>76</v>
      </c>
      <c r="I138" s="169"/>
      <c r="L138" s="165"/>
      <c r="M138" s="170"/>
      <c r="T138" s="171"/>
      <c r="AT138" s="166" t="s">
        <v>328</v>
      </c>
      <c r="AU138" s="166" t="s">
        <v>88</v>
      </c>
      <c r="AV138" s="13" t="s">
        <v>92</v>
      </c>
      <c r="AW138" s="13" t="s">
        <v>31</v>
      </c>
      <c r="AX138" s="13" t="s">
        <v>76</v>
      </c>
      <c r="AY138" s="166" t="s">
        <v>317</v>
      </c>
    </row>
    <row r="139" spans="2:65" s="14" customFormat="1" ht="10">
      <c r="B139" s="172"/>
      <c r="D139" s="158" t="s">
        <v>328</v>
      </c>
      <c r="E139" s="173" t="s">
        <v>1</v>
      </c>
      <c r="F139" s="174" t="s">
        <v>332</v>
      </c>
      <c r="H139" s="175">
        <v>76</v>
      </c>
      <c r="I139" s="176"/>
      <c r="L139" s="172"/>
      <c r="M139" s="177"/>
      <c r="T139" s="178"/>
      <c r="AT139" s="173" t="s">
        <v>328</v>
      </c>
      <c r="AU139" s="173" t="s">
        <v>88</v>
      </c>
      <c r="AV139" s="14" t="s">
        <v>323</v>
      </c>
      <c r="AW139" s="14" t="s">
        <v>31</v>
      </c>
      <c r="AX139" s="14" t="s">
        <v>83</v>
      </c>
      <c r="AY139" s="173" t="s">
        <v>317</v>
      </c>
    </row>
    <row r="140" spans="2:65" s="1" customFormat="1" ht="24.15" customHeight="1">
      <c r="B140" s="142"/>
      <c r="C140" s="143" t="s">
        <v>341</v>
      </c>
      <c r="D140" s="143" t="s">
        <v>319</v>
      </c>
      <c r="E140" s="144" t="s">
        <v>13332</v>
      </c>
      <c r="F140" s="145" t="s">
        <v>13333</v>
      </c>
      <c r="G140" s="146" t="s">
        <v>467</v>
      </c>
      <c r="H140" s="147">
        <v>24</v>
      </c>
      <c r="I140" s="148"/>
      <c r="J140" s="149">
        <f>ROUND(I140*H140,2)</f>
        <v>0</v>
      </c>
      <c r="K140" s="150"/>
      <c r="L140" s="31"/>
      <c r="M140" s="151" t="s">
        <v>1</v>
      </c>
      <c r="N140" s="152" t="s">
        <v>42</v>
      </c>
      <c r="P140" s="153">
        <f>O140*H140</f>
        <v>0</v>
      </c>
      <c r="Q140" s="153">
        <v>0</v>
      </c>
      <c r="R140" s="153">
        <f>Q140*H140</f>
        <v>0</v>
      </c>
      <c r="S140" s="153">
        <v>0</v>
      </c>
      <c r="T140" s="154">
        <f>S140*H140</f>
        <v>0</v>
      </c>
      <c r="AR140" s="155" t="s">
        <v>6166</v>
      </c>
      <c r="AT140" s="155" t="s">
        <v>319</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6166</v>
      </c>
      <c r="BM140" s="155" t="s">
        <v>13334</v>
      </c>
    </row>
    <row r="141" spans="2:65" s="12" customFormat="1" ht="10">
      <c r="B141" s="157"/>
      <c r="D141" s="158" t="s">
        <v>328</v>
      </c>
      <c r="E141" s="159" t="s">
        <v>1</v>
      </c>
      <c r="F141" s="160" t="s">
        <v>13335</v>
      </c>
      <c r="H141" s="161">
        <v>8</v>
      </c>
      <c r="I141" s="162"/>
      <c r="L141" s="157"/>
      <c r="M141" s="163"/>
      <c r="T141" s="164"/>
      <c r="AT141" s="159" t="s">
        <v>328</v>
      </c>
      <c r="AU141" s="159" t="s">
        <v>88</v>
      </c>
      <c r="AV141" s="12" t="s">
        <v>88</v>
      </c>
      <c r="AW141" s="12" t="s">
        <v>31</v>
      </c>
      <c r="AX141" s="12" t="s">
        <v>76</v>
      </c>
      <c r="AY141" s="159" t="s">
        <v>317</v>
      </c>
    </row>
    <row r="142" spans="2:65" s="12" customFormat="1" ht="10">
      <c r="B142" s="157"/>
      <c r="D142" s="158" t="s">
        <v>328</v>
      </c>
      <c r="E142" s="159" t="s">
        <v>1</v>
      </c>
      <c r="F142" s="160" t="s">
        <v>13336</v>
      </c>
      <c r="H142" s="161">
        <v>16</v>
      </c>
      <c r="I142" s="162"/>
      <c r="L142" s="157"/>
      <c r="M142" s="163"/>
      <c r="T142" s="164"/>
      <c r="AT142" s="159" t="s">
        <v>328</v>
      </c>
      <c r="AU142" s="159" t="s">
        <v>88</v>
      </c>
      <c r="AV142" s="12" t="s">
        <v>88</v>
      </c>
      <c r="AW142" s="12" t="s">
        <v>31</v>
      </c>
      <c r="AX142" s="12" t="s">
        <v>76</v>
      </c>
      <c r="AY142" s="159" t="s">
        <v>317</v>
      </c>
    </row>
    <row r="143" spans="2:65" s="13" customFormat="1" ht="10">
      <c r="B143" s="165"/>
      <c r="D143" s="158" t="s">
        <v>328</v>
      </c>
      <c r="E143" s="166" t="s">
        <v>1</v>
      </c>
      <c r="F143" s="167" t="s">
        <v>331</v>
      </c>
      <c r="H143" s="168">
        <v>24</v>
      </c>
      <c r="I143" s="169"/>
      <c r="L143" s="165"/>
      <c r="M143" s="170"/>
      <c r="T143" s="171"/>
      <c r="AT143" s="166" t="s">
        <v>328</v>
      </c>
      <c r="AU143" s="166" t="s">
        <v>88</v>
      </c>
      <c r="AV143" s="13" t="s">
        <v>92</v>
      </c>
      <c r="AW143" s="13" t="s">
        <v>31</v>
      </c>
      <c r="AX143" s="13" t="s">
        <v>76</v>
      </c>
      <c r="AY143" s="166" t="s">
        <v>317</v>
      </c>
    </row>
    <row r="144" spans="2:65" s="14" customFormat="1" ht="10">
      <c r="B144" s="172"/>
      <c r="D144" s="158" t="s">
        <v>328</v>
      </c>
      <c r="E144" s="173" t="s">
        <v>1</v>
      </c>
      <c r="F144" s="174" t="s">
        <v>332</v>
      </c>
      <c r="H144" s="175">
        <v>24</v>
      </c>
      <c r="I144" s="176"/>
      <c r="L144" s="172"/>
      <c r="M144" s="177"/>
      <c r="T144" s="178"/>
      <c r="AT144" s="173" t="s">
        <v>328</v>
      </c>
      <c r="AU144" s="173" t="s">
        <v>88</v>
      </c>
      <c r="AV144" s="14" t="s">
        <v>323</v>
      </c>
      <c r="AW144" s="14" t="s">
        <v>31</v>
      </c>
      <c r="AX144" s="14" t="s">
        <v>83</v>
      </c>
      <c r="AY144" s="173" t="s">
        <v>317</v>
      </c>
    </row>
    <row r="145" spans="2:65" s="1" customFormat="1" ht="16.5" customHeight="1">
      <c r="B145" s="142"/>
      <c r="C145" s="179" t="s">
        <v>346</v>
      </c>
      <c r="D145" s="179" t="s">
        <v>454</v>
      </c>
      <c r="E145" s="180" t="s">
        <v>13337</v>
      </c>
      <c r="F145" s="181" t="s">
        <v>13338</v>
      </c>
      <c r="G145" s="182" t="s">
        <v>467</v>
      </c>
      <c r="H145" s="183">
        <v>36</v>
      </c>
      <c r="I145" s="184"/>
      <c r="J145" s="185">
        <f t="shared" ref="J145:J150" si="0">ROUND(I145*H145,2)</f>
        <v>0</v>
      </c>
      <c r="K145" s="186"/>
      <c r="L145" s="187"/>
      <c r="M145" s="188" t="s">
        <v>1</v>
      </c>
      <c r="N145" s="189" t="s">
        <v>42</v>
      </c>
      <c r="P145" s="153">
        <f t="shared" ref="P145:P150" si="1">O145*H145</f>
        <v>0</v>
      </c>
      <c r="Q145" s="153">
        <v>0</v>
      </c>
      <c r="R145" s="153">
        <f t="shared" ref="R145:R150" si="2">Q145*H145</f>
        <v>0</v>
      </c>
      <c r="S145" s="153">
        <v>0</v>
      </c>
      <c r="T145" s="154">
        <f t="shared" ref="T145:T150" si="3">S145*H145</f>
        <v>0</v>
      </c>
      <c r="AR145" s="155" t="s">
        <v>6166</v>
      </c>
      <c r="AT145" s="155" t="s">
        <v>454</v>
      </c>
      <c r="AU145" s="155" t="s">
        <v>88</v>
      </c>
      <c r="AY145" s="16" t="s">
        <v>317</v>
      </c>
      <c r="BE145" s="156">
        <f t="shared" ref="BE145:BE150" si="4">IF(N145="základná",J145,0)</f>
        <v>0</v>
      </c>
      <c r="BF145" s="156">
        <f t="shared" ref="BF145:BF150" si="5">IF(N145="znížená",J145,0)</f>
        <v>0</v>
      </c>
      <c r="BG145" s="156">
        <f t="shared" ref="BG145:BG150" si="6">IF(N145="zákl. prenesená",J145,0)</f>
        <v>0</v>
      </c>
      <c r="BH145" s="156">
        <f t="shared" ref="BH145:BH150" si="7">IF(N145="zníž. prenesená",J145,0)</f>
        <v>0</v>
      </c>
      <c r="BI145" s="156">
        <f t="shared" ref="BI145:BI150" si="8">IF(N145="nulová",J145,0)</f>
        <v>0</v>
      </c>
      <c r="BJ145" s="16" t="s">
        <v>88</v>
      </c>
      <c r="BK145" s="156">
        <f t="shared" ref="BK145:BK150" si="9">ROUND(I145*H145,2)</f>
        <v>0</v>
      </c>
      <c r="BL145" s="16" t="s">
        <v>6166</v>
      </c>
      <c r="BM145" s="155" t="s">
        <v>13339</v>
      </c>
    </row>
    <row r="146" spans="2:65" s="1" customFormat="1" ht="21.75" customHeight="1">
      <c r="B146" s="142"/>
      <c r="C146" s="179" t="s">
        <v>351</v>
      </c>
      <c r="D146" s="179" t="s">
        <v>454</v>
      </c>
      <c r="E146" s="180" t="s">
        <v>13340</v>
      </c>
      <c r="F146" s="181" t="s">
        <v>13341</v>
      </c>
      <c r="G146" s="182" t="s">
        <v>467</v>
      </c>
      <c r="H146" s="183">
        <v>8</v>
      </c>
      <c r="I146" s="184"/>
      <c r="J146" s="185">
        <f t="shared" si="0"/>
        <v>0</v>
      </c>
      <c r="K146" s="186"/>
      <c r="L146" s="187"/>
      <c r="M146" s="188" t="s">
        <v>1</v>
      </c>
      <c r="N146" s="189" t="s">
        <v>42</v>
      </c>
      <c r="P146" s="153">
        <f t="shared" si="1"/>
        <v>0</v>
      </c>
      <c r="Q146" s="153">
        <v>0</v>
      </c>
      <c r="R146" s="153">
        <f t="shared" si="2"/>
        <v>0</v>
      </c>
      <c r="S146" s="153">
        <v>0</v>
      </c>
      <c r="T146" s="154">
        <f t="shared" si="3"/>
        <v>0</v>
      </c>
      <c r="AR146" s="155" t="s">
        <v>6166</v>
      </c>
      <c r="AT146" s="155" t="s">
        <v>454</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6166</v>
      </c>
      <c r="BM146" s="155" t="s">
        <v>13342</v>
      </c>
    </row>
    <row r="147" spans="2:65" s="1" customFormat="1" ht="16.5" customHeight="1">
      <c r="B147" s="142"/>
      <c r="C147" s="179" t="s">
        <v>356</v>
      </c>
      <c r="D147" s="179" t="s">
        <v>454</v>
      </c>
      <c r="E147" s="180" t="s">
        <v>13343</v>
      </c>
      <c r="F147" s="181" t="s">
        <v>13344</v>
      </c>
      <c r="G147" s="182" t="s">
        <v>467</v>
      </c>
      <c r="H147" s="183">
        <v>16</v>
      </c>
      <c r="I147" s="184"/>
      <c r="J147" s="185">
        <f t="shared" si="0"/>
        <v>0</v>
      </c>
      <c r="K147" s="186"/>
      <c r="L147" s="187"/>
      <c r="M147" s="188" t="s">
        <v>1</v>
      </c>
      <c r="N147" s="189" t="s">
        <v>42</v>
      </c>
      <c r="P147" s="153">
        <f t="shared" si="1"/>
        <v>0</v>
      </c>
      <c r="Q147" s="153">
        <v>0</v>
      </c>
      <c r="R147" s="153">
        <f t="shared" si="2"/>
        <v>0</v>
      </c>
      <c r="S147" s="153">
        <v>0</v>
      </c>
      <c r="T147" s="154">
        <f t="shared" si="3"/>
        <v>0</v>
      </c>
      <c r="AR147" s="155" t="s">
        <v>6166</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6166</v>
      </c>
      <c r="BM147" s="155" t="s">
        <v>13345</v>
      </c>
    </row>
    <row r="148" spans="2:65" s="1" customFormat="1" ht="16.5" customHeight="1">
      <c r="B148" s="142"/>
      <c r="C148" s="179" t="s">
        <v>361</v>
      </c>
      <c r="D148" s="179" t="s">
        <v>454</v>
      </c>
      <c r="E148" s="180" t="s">
        <v>13346</v>
      </c>
      <c r="F148" s="181" t="s">
        <v>13347</v>
      </c>
      <c r="G148" s="182" t="s">
        <v>467</v>
      </c>
      <c r="H148" s="183">
        <v>16</v>
      </c>
      <c r="I148" s="184"/>
      <c r="J148" s="185">
        <f t="shared" si="0"/>
        <v>0</v>
      </c>
      <c r="K148" s="186"/>
      <c r="L148" s="187"/>
      <c r="M148" s="188" t="s">
        <v>1</v>
      </c>
      <c r="N148" s="189" t="s">
        <v>42</v>
      </c>
      <c r="P148" s="153">
        <f t="shared" si="1"/>
        <v>0</v>
      </c>
      <c r="Q148" s="153">
        <v>0</v>
      </c>
      <c r="R148" s="153">
        <f t="shared" si="2"/>
        <v>0</v>
      </c>
      <c r="S148" s="153">
        <v>0</v>
      </c>
      <c r="T148" s="154">
        <f t="shared" si="3"/>
        <v>0</v>
      </c>
      <c r="AR148" s="155" t="s">
        <v>6166</v>
      </c>
      <c r="AT148" s="155" t="s">
        <v>454</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6166</v>
      </c>
      <c r="BM148" s="155" t="s">
        <v>13348</v>
      </c>
    </row>
    <row r="149" spans="2:65" s="1" customFormat="1" ht="16.5" customHeight="1">
      <c r="B149" s="142"/>
      <c r="C149" s="179" t="s">
        <v>366</v>
      </c>
      <c r="D149" s="179" t="s">
        <v>454</v>
      </c>
      <c r="E149" s="180" t="s">
        <v>13349</v>
      </c>
      <c r="F149" s="181" t="s">
        <v>13350</v>
      </c>
      <c r="G149" s="182" t="s">
        <v>467</v>
      </c>
      <c r="H149" s="183">
        <v>8</v>
      </c>
      <c r="I149" s="184"/>
      <c r="J149" s="185">
        <f t="shared" si="0"/>
        <v>0</v>
      </c>
      <c r="K149" s="186"/>
      <c r="L149" s="187"/>
      <c r="M149" s="188" t="s">
        <v>1</v>
      </c>
      <c r="N149" s="189" t="s">
        <v>42</v>
      </c>
      <c r="P149" s="153">
        <f t="shared" si="1"/>
        <v>0</v>
      </c>
      <c r="Q149" s="153">
        <v>0</v>
      </c>
      <c r="R149" s="153">
        <f t="shared" si="2"/>
        <v>0</v>
      </c>
      <c r="S149" s="153">
        <v>0</v>
      </c>
      <c r="T149" s="154">
        <f t="shared" si="3"/>
        <v>0</v>
      </c>
      <c r="AR149" s="155" t="s">
        <v>6166</v>
      </c>
      <c r="AT149" s="155" t="s">
        <v>454</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6166</v>
      </c>
      <c r="BM149" s="155" t="s">
        <v>13351</v>
      </c>
    </row>
    <row r="150" spans="2:65" s="1" customFormat="1" ht="16.5" customHeight="1">
      <c r="B150" s="142"/>
      <c r="C150" s="179" t="s">
        <v>371</v>
      </c>
      <c r="D150" s="179" t="s">
        <v>454</v>
      </c>
      <c r="E150" s="180" t="s">
        <v>13352</v>
      </c>
      <c r="F150" s="181" t="s">
        <v>13353</v>
      </c>
      <c r="G150" s="182" t="s">
        <v>467</v>
      </c>
      <c r="H150" s="183">
        <v>16</v>
      </c>
      <c r="I150" s="184"/>
      <c r="J150" s="185">
        <f t="shared" si="0"/>
        <v>0</v>
      </c>
      <c r="K150" s="186"/>
      <c r="L150" s="187"/>
      <c r="M150" s="188" t="s">
        <v>1</v>
      </c>
      <c r="N150" s="189" t="s">
        <v>42</v>
      </c>
      <c r="P150" s="153">
        <f t="shared" si="1"/>
        <v>0</v>
      </c>
      <c r="Q150" s="153">
        <v>0</v>
      </c>
      <c r="R150" s="153">
        <f t="shared" si="2"/>
        <v>0</v>
      </c>
      <c r="S150" s="153">
        <v>0</v>
      </c>
      <c r="T150" s="154">
        <f t="shared" si="3"/>
        <v>0</v>
      </c>
      <c r="AR150" s="155" t="s">
        <v>6166</v>
      </c>
      <c r="AT150" s="155" t="s">
        <v>454</v>
      </c>
      <c r="AU150" s="155" t="s">
        <v>88</v>
      </c>
      <c r="AY150" s="16" t="s">
        <v>317</v>
      </c>
      <c r="BE150" s="156">
        <f t="shared" si="4"/>
        <v>0</v>
      </c>
      <c r="BF150" s="156">
        <f t="shared" si="5"/>
        <v>0</v>
      </c>
      <c r="BG150" s="156">
        <f t="shared" si="6"/>
        <v>0</v>
      </c>
      <c r="BH150" s="156">
        <f t="shared" si="7"/>
        <v>0</v>
      </c>
      <c r="BI150" s="156">
        <f t="shared" si="8"/>
        <v>0</v>
      </c>
      <c r="BJ150" s="16" t="s">
        <v>88</v>
      </c>
      <c r="BK150" s="156">
        <f t="shared" si="9"/>
        <v>0</v>
      </c>
      <c r="BL150" s="16" t="s">
        <v>6166</v>
      </c>
      <c r="BM150" s="155" t="s">
        <v>13354</v>
      </c>
    </row>
    <row r="151" spans="2:65" s="11" customFormat="1" ht="22.75" customHeight="1">
      <c r="B151" s="130"/>
      <c r="D151" s="131" t="s">
        <v>75</v>
      </c>
      <c r="E151" s="140" t="s">
        <v>13355</v>
      </c>
      <c r="F151" s="140" t="s">
        <v>13356</v>
      </c>
      <c r="I151" s="133"/>
      <c r="J151" s="141">
        <f>BK151</f>
        <v>0</v>
      </c>
      <c r="L151" s="130"/>
      <c r="M151" s="135"/>
      <c r="P151" s="136">
        <f>SUM(P152:P173)</f>
        <v>0</v>
      </c>
      <c r="R151" s="136">
        <f>SUM(R152:R173)</f>
        <v>4.8000000000000007E-4</v>
      </c>
      <c r="T151" s="137">
        <f>SUM(T152:T173)</f>
        <v>0</v>
      </c>
      <c r="AR151" s="131" t="s">
        <v>323</v>
      </c>
      <c r="AT151" s="138" t="s">
        <v>75</v>
      </c>
      <c r="AU151" s="138" t="s">
        <v>83</v>
      </c>
      <c r="AY151" s="131" t="s">
        <v>317</v>
      </c>
      <c r="BK151" s="139">
        <f>SUM(BK152:BK173)</f>
        <v>0</v>
      </c>
    </row>
    <row r="152" spans="2:65" s="1" customFormat="1" ht="24.15" customHeight="1">
      <c r="B152" s="142"/>
      <c r="C152" s="143" t="s">
        <v>376</v>
      </c>
      <c r="D152" s="143" t="s">
        <v>319</v>
      </c>
      <c r="E152" s="144" t="s">
        <v>13357</v>
      </c>
      <c r="F152" s="145" t="s">
        <v>13358</v>
      </c>
      <c r="G152" s="146" t="s">
        <v>467</v>
      </c>
      <c r="H152" s="147">
        <v>1</v>
      </c>
      <c r="I152" s="148"/>
      <c r="J152" s="149">
        <f>ROUND(I152*H152,2)</f>
        <v>0</v>
      </c>
      <c r="K152" s="150"/>
      <c r="L152" s="31"/>
      <c r="M152" s="151" t="s">
        <v>1</v>
      </c>
      <c r="N152" s="152" t="s">
        <v>42</v>
      </c>
      <c r="P152" s="153">
        <f>O152*H152</f>
        <v>0</v>
      </c>
      <c r="Q152" s="153">
        <v>0</v>
      </c>
      <c r="R152" s="153">
        <f>Q152*H152</f>
        <v>0</v>
      </c>
      <c r="S152" s="153">
        <v>0</v>
      </c>
      <c r="T152" s="154">
        <f>S152*H152</f>
        <v>0</v>
      </c>
      <c r="AR152" s="155" t="s">
        <v>6166</v>
      </c>
      <c r="AT152" s="155" t="s">
        <v>319</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6166</v>
      </c>
      <c r="BM152" s="155" t="s">
        <v>13359</v>
      </c>
    </row>
    <row r="153" spans="2:65" s="1" customFormat="1" ht="24.15" customHeight="1">
      <c r="B153" s="142"/>
      <c r="C153" s="143" t="s">
        <v>381</v>
      </c>
      <c r="D153" s="143" t="s">
        <v>319</v>
      </c>
      <c r="E153" s="144" t="s">
        <v>13360</v>
      </c>
      <c r="F153" s="145" t="s">
        <v>13361</v>
      </c>
      <c r="G153" s="146" t="s">
        <v>467</v>
      </c>
      <c r="H153" s="147">
        <v>1</v>
      </c>
      <c r="I153" s="148"/>
      <c r="J153" s="149">
        <f>ROUND(I153*H153,2)</f>
        <v>0</v>
      </c>
      <c r="K153" s="150"/>
      <c r="L153" s="31"/>
      <c r="M153" s="151" t="s">
        <v>1</v>
      </c>
      <c r="N153" s="152" t="s">
        <v>42</v>
      </c>
      <c r="P153" s="153">
        <f>O153*H153</f>
        <v>0</v>
      </c>
      <c r="Q153" s="153">
        <v>0</v>
      </c>
      <c r="R153" s="153">
        <f>Q153*H153</f>
        <v>0</v>
      </c>
      <c r="S153" s="153">
        <v>0</v>
      </c>
      <c r="T153" s="154">
        <f>S153*H153</f>
        <v>0</v>
      </c>
      <c r="AR153" s="155" t="s">
        <v>6166</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6166</v>
      </c>
      <c r="BM153" s="155" t="s">
        <v>13362</v>
      </c>
    </row>
    <row r="154" spans="2:65" s="1" customFormat="1" ht="24.15" customHeight="1">
      <c r="B154" s="142"/>
      <c r="C154" s="143" t="s">
        <v>386</v>
      </c>
      <c r="D154" s="143" t="s">
        <v>319</v>
      </c>
      <c r="E154" s="144" t="s">
        <v>13325</v>
      </c>
      <c r="F154" s="145" t="s">
        <v>13326</v>
      </c>
      <c r="G154" s="146" t="s">
        <v>467</v>
      </c>
      <c r="H154" s="147">
        <v>48</v>
      </c>
      <c r="I154" s="148"/>
      <c r="J154" s="149">
        <f>ROUND(I154*H154,2)</f>
        <v>0</v>
      </c>
      <c r="K154" s="150"/>
      <c r="L154" s="31"/>
      <c r="M154" s="151" t="s">
        <v>1</v>
      </c>
      <c r="N154" s="152" t="s">
        <v>42</v>
      </c>
      <c r="P154" s="153">
        <f>O154*H154</f>
        <v>0</v>
      </c>
      <c r="Q154" s="153">
        <v>1.0000000000000001E-5</v>
      </c>
      <c r="R154" s="153">
        <f>Q154*H154</f>
        <v>4.8000000000000007E-4</v>
      </c>
      <c r="S154" s="153">
        <v>0</v>
      </c>
      <c r="T154" s="154">
        <f>S154*H154</f>
        <v>0</v>
      </c>
      <c r="AR154" s="155" t="s">
        <v>6166</v>
      </c>
      <c r="AT154" s="155" t="s">
        <v>319</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6166</v>
      </c>
      <c r="BM154" s="155" t="s">
        <v>13363</v>
      </c>
    </row>
    <row r="155" spans="2:65" s="12" customFormat="1" ht="10">
      <c r="B155" s="157"/>
      <c r="D155" s="158" t="s">
        <v>328</v>
      </c>
      <c r="E155" s="159" t="s">
        <v>1</v>
      </c>
      <c r="F155" s="160" t="s">
        <v>13364</v>
      </c>
      <c r="H155" s="161">
        <v>48</v>
      </c>
      <c r="I155" s="162"/>
      <c r="L155" s="157"/>
      <c r="M155" s="163"/>
      <c r="T155" s="164"/>
      <c r="AT155" s="159" t="s">
        <v>328</v>
      </c>
      <c r="AU155" s="159" t="s">
        <v>88</v>
      </c>
      <c r="AV155" s="12" t="s">
        <v>88</v>
      </c>
      <c r="AW155" s="12" t="s">
        <v>31</v>
      </c>
      <c r="AX155" s="12" t="s">
        <v>76</v>
      </c>
      <c r="AY155" s="159" t="s">
        <v>317</v>
      </c>
    </row>
    <row r="156" spans="2:65" s="13" customFormat="1" ht="10">
      <c r="B156" s="165"/>
      <c r="D156" s="158" t="s">
        <v>328</v>
      </c>
      <c r="E156" s="166" t="s">
        <v>1</v>
      </c>
      <c r="F156" s="167" t="s">
        <v>331</v>
      </c>
      <c r="H156" s="168">
        <v>48</v>
      </c>
      <c r="I156" s="169"/>
      <c r="L156" s="165"/>
      <c r="M156" s="170"/>
      <c r="T156" s="171"/>
      <c r="AT156" s="166" t="s">
        <v>328</v>
      </c>
      <c r="AU156" s="166" t="s">
        <v>88</v>
      </c>
      <c r="AV156" s="13" t="s">
        <v>92</v>
      </c>
      <c r="AW156" s="13" t="s">
        <v>31</v>
      </c>
      <c r="AX156" s="13" t="s">
        <v>76</v>
      </c>
      <c r="AY156" s="166" t="s">
        <v>317</v>
      </c>
    </row>
    <row r="157" spans="2:65" s="14" customFormat="1" ht="10">
      <c r="B157" s="172"/>
      <c r="D157" s="158" t="s">
        <v>328</v>
      </c>
      <c r="E157" s="173" t="s">
        <v>1</v>
      </c>
      <c r="F157" s="174" t="s">
        <v>332</v>
      </c>
      <c r="H157" s="175">
        <v>48</v>
      </c>
      <c r="I157" s="176"/>
      <c r="L157" s="172"/>
      <c r="M157" s="177"/>
      <c r="T157" s="178"/>
      <c r="AT157" s="173" t="s">
        <v>328</v>
      </c>
      <c r="AU157" s="173" t="s">
        <v>88</v>
      </c>
      <c r="AV157" s="14" t="s">
        <v>323</v>
      </c>
      <c r="AW157" s="14" t="s">
        <v>31</v>
      </c>
      <c r="AX157" s="14" t="s">
        <v>83</v>
      </c>
      <c r="AY157" s="173" t="s">
        <v>317</v>
      </c>
    </row>
    <row r="158" spans="2:65" s="1" customFormat="1" ht="24.15" customHeight="1">
      <c r="B158" s="142"/>
      <c r="C158" s="143" t="s">
        <v>391</v>
      </c>
      <c r="D158" s="143" t="s">
        <v>319</v>
      </c>
      <c r="E158" s="144" t="s">
        <v>13332</v>
      </c>
      <c r="F158" s="145" t="s">
        <v>13333</v>
      </c>
      <c r="G158" s="146" t="s">
        <v>467</v>
      </c>
      <c r="H158" s="147">
        <v>204</v>
      </c>
      <c r="I158" s="148"/>
      <c r="J158" s="149">
        <f>ROUND(I158*H158,2)</f>
        <v>0</v>
      </c>
      <c r="K158" s="150"/>
      <c r="L158" s="31"/>
      <c r="M158" s="151" t="s">
        <v>1</v>
      </c>
      <c r="N158" s="152" t="s">
        <v>42</v>
      </c>
      <c r="P158" s="153">
        <f>O158*H158</f>
        <v>0</v>
      </c>
      <c r="Q158" s="153">
        <v>0</v>
      </c>
      <c r="R158" s="153">
        <f>Q158*H158</f>
        <v>0</v>
      </c>
      <c r="S158" s="153">
        <v>0</v>
      </c>
      <c r="T158" s="154">
        <f>S158*H158</f>
        <v>0</v>
      </c>
      <c r="AR158" s="155" t="s">
        <v>6166</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6166</v>
      </c>
      <c r="BM158" s="155" t="s">
        <v>13365</v>
      </c>
    </row>
    <row r="159" spans="2:65" s="12" customFormat="1" ht="10">
      <c r="B159" s="157"/>
      <c r="D159" s="158" t="s">
        <v>328</v>
      </c>
      <c r="E159" s="159" t="s">
        <v>1</v>
      </c>
      <c r="F159" s="160" t="s">
        <v>13366</v>
      </c>
      <c r="H159" s="161">
        <v>86</v>
      </c>
      <c r="I159" s="162"/>
      <c r="L159" s="157"/>
      <c r="M159" s="163"/>
      <c r="T159" s="164"/>
      <c r="AT159" s="159" t="s">
        <v>328</v>
      </c>
      <c r="AU159" s="159" t="s">
        <v>88</v>
      </c>
      <c r="AV159" s="12" t="s">
        <v>88</v>
      </c>
      <c r="AW159" s="12" t="s">
        <v>31</v>
      </c>
      <c r="AX159" s="12" t="s">
        <v>76</v>
      </c>
      <c r="AY159" s="159" t="s">
        <v>317</v>
      </c>
    </row>
    <row r="160" spans="2:65" s="12" customFormat="1" ht="10">
      <c r="B160" s="157"/>
      <c r="D160" s="158" t="s">
        <v>328</v>
      </c>
      <c r="E160" s="159" t="s">
        <v>1</v>
      </c>
      <c r="F160" s="160" t="s">
        <v>13367</v>
      </c>
      <c r="H160" s="161">
        <v>53</v>
      </c>
      <c r="I160" s="162"/>
      <c r="L160" s="157"/>
      <c r="M160" s="163"/>
      <c r="T160" s="164"/>
      <c r="AT160" s="159" t="s">
        <v>328</v>
      </c>
      <c r="AU160" s="159" t="s">
        <v>88</v>
      </c>
      <c r="AV160" s="12" t="s">
        <v>88</v>
      </c>
      <c r="AW160" s="12" t="s">
        <v>31</v>
      </c>
      <c r="AX160" s="12" t="s">
        <v>76</v>
      </c>
      <c r="AY160" s="159" t="s">
        <v>317</v>
      </c>
    </row>
    <row r="161" spans="2:65" s="12" customFormat="1" ht="10">
      <c r="B161" s="157"/>
      <c r="D161" s="158" t="s">
        <v>328</v>
      </c>
      <c r="E161" s="159" t="s">
        <v>1</v>
      </c>
      <c r="F161" s="160" t="s">
        <v>13368</v>
      </c>
      <c r="H161" s="161">
        <v>53</v>
      </c>
      <c r="I161" s="162"/>
      <c r="L161" s="157"/>
      <c r="M161" s="163"/>
      <c r="T161" s="164"/>
      <c r="AT161" s="159" t="s">
        <v>328</v>
      </c>
      <c r="AU161" s="159" t="s">
        <v>88</v>
      </c>
      <c r="AV161" s="12" t="s">
        <v>88</v>
      </c>
      <c r="AW161" s="12" t="s">
        <v>31</v>
      </c>
      <c r="AX161" s="12" t="s">
        <v>76</v>
      </c>
      <c r="AY161" s="159" t="s">
        <v>317</v>
      </c>
    </row>
    <row r="162" spans="2:65" s="12" customFormat="1" ht="10">
      <c r="B162" s="157"/>
      <c r="D162" s="158" t="s">
        <v>328</v>
      </c>
      <c r="E162" s="159" t="s">
        <v>1</v>
      </c>
      <c r="F162" s="160" t="s">
        <v>13369</v>
      </c>
      <c r="H162" s="161">
        <v>12</v>
      </c>
      <c r="I162" s="162"/>
      <c r="L162" s="157"/>
      <c r="M162" s="163"/>
      <c r="T162" s="164"/>
      <c r="AT162" s="159" t="s">
        <v>328</v>
      </c>
      <c r="AU162" s="159" t="s">
        <v>88</v>
      </c>
      <c r="AV162" s="12" t="s">
        <v>88</v>
      </c>
      <c r="AW162" s="12" t="s">
        <v>31</v>
      </c>
      <c r="AX162" s="12" t="s">
        <v>76</v>
      </c>
      <c r="AY162" s="159" t="s">
        <v>317</v>
      </c>
    </row>
    <row r="163" spans="2:65" s="13" customFormat="1" ht="10">
      <c r="B163" s="165"/>
      <c r="D163" s="158" t="s">
        <v>328</v>
      </c>
      <c r="E163" s="166" t="s">
        <v>1</v>
      </c>
      <c r="F163" s="167" t="s">
        <v>331</v>
      </c>
      <c r="H163" s="168">
        <v>204</v>
      </c>
      <c r="I163" s="169"/>
      <c r="L163" s="165"/>
      <c r="M163" s="170"/>
      <c r="T163" s="171"/>
      <c r="AT163" s="166" t="s">
        <v>328</v>
      </c>
      <c r="AU163" s="166" t="s">
        <v>88</v>
      </c>
      <c r="AV163" s="13" t="s">
        <v>92</v>
      </c>
      <c r="AW163" s="13" t="s">
        <v>31</v>
      </c>
      <c r="AX163" s="13" t="s">
        <v>76</v>
      </c>
      <c r="AY163" s="166" t="s">
        <v>317</v>
      </c>
    </row>
    <row r="164" spans="2:65" s="14" customFormat="1" ht="10">
      <c r="B164" s="172"/>
      <c r="D164" s="158" t="s">
        <v>328</v>
      </c>
      <c r="E164" s="173" t="s">
        <v>1</v>
      </c>
      <c r="F164" s="174" t="s">
        <v>332</v>
      </c>
      <c r="H164" s="175">
        <v>204</v>
      </c>
      <c r="I164" s="176"/>
      <c r="L164" s="172"/>
      <c r="M164" s="177"/>
      <c r="T164" s="178"/>
      <c r="AT164" s="173" t="s">
        <v>328</v>
      </c>
      <c r="AU164" s="173" t="s">
        <v>88</v>
      </c>
      <c r="AV164" s="14" t="s">
        <v>323</v>
      </c>
      <c r="AW164" s="14" t="s">
        <v>31</v>
      </c>
      <c r="AX164" s="14" t="s">
        <v>83</v>
      </c>
      <c r="AY164" s="173" t="s">
        <v>317</v>
      </c>
    </row>
    <row r="165" spans="2:65" s="1" customFormat="1" ht="16.5" customHeight="1">
      <c r="B165" s="142"/>
      <c r="C165" s="143" t="s">
        <v>396</v>
      </c>
      <c r="D165" s="143" t="s">
        <v>319</v>
      </c>
      <c r="E165" s="144" t="s">
        <v>13370</v>
      </c>
      <c r="F165" s="145" t="s">
        <v>13371</v>
      </c>
      <c r="G165" s="146" t="s">
        <v>467</v>
      </c>
      <c r="H165" s="147">
        <v>29</v>
      </c>
      <c r="I165" s="148"/>
      <c r="J165" s="149">
        <f>ROUND(I165*H165,2)</f>
        <v>0</v>
      </c>
      <c r="K165" s="150"/>
      <c r="L165" s="31"/>
      <c r="M165" s="151" t="s">
        <v>1</v>
      </c>
      <c r="N165" s="152" t="s">
        <v>42</v>
      </c>
      <c r="P165" s="153">
        <f>O165*H165</f>
        <v>0</v>
      </c>
      <c r="Q165" s="153">
        <v>0</v>
      </c>
      <c r="R165" s="153">
        <f>Q165*H165</f>
        <v>0</v>
      </c>
      <c r="S165" s="153">
        <v>0</v>
      </c>
      <c r="T165" s="154">
        <f>S165*H165</f>
        <v>0</v>
      </c>
      <c r="AR165" s="155" t="s">
        <v>6166</v>
      </c>
      <c r="AT165" s="155" t="s">
        <v>319</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6166</v>
      </c>
      <c r="BM165" s="155" t="s">
        <v>13372</v>
      </c>
    </row>
    <row r="166" spans="2:65" s="12" customFormat="1" ht="10">
      <c r="B166" s="157"/>
      <c r="D166" s="158" t="s">
        <v>328</v>
      </c>
      <c r="E166" s="159" t="s">
        <v>1</v>
      </c>
      <c r="F166" s="160" t="s">
        <v>13373</v>
      </c>
      <c r="H166" s="161">
        <v>29</v>
      </c>
      <c r="I166" s="162"/>
      <c r="L166" s="157"/>
      <c r="M166" s="163"/>
      <c r="T166" s="164"/>
      <c r="AT166" s="159" t="s">
        <v>328</v>
      </c>
      <c r="AU166" s="159" t="s">
        <v>88</v>
      </c>
      <c r="AV166" s="12" t="s">
        <v>88</v>
      </c>
      <c r="AW166" s="12" t="s">
        <v>31</v>
      </c>
      <c r="AX166" s="12" t="s">
        <v>76</v>
      </c>
      <c r="AY166" s="159" t="s">
        <v>317</v>
      </c>
    </row>
    <row r="167" spans="2:65" s="13" customFormat="1" ht="10">
      <c r="B167" s="165"/>
      <c r="D167" s="158" t="s">
        <v>328</v>
      </c>
      <c r="E167" s="166" t="s">
        <v>1</v>
      </c>
      <c r="F167" s="167" t="s">
        <v>331</v>
      </c>
      <c r="H167" s="168">
        <v>29</v>
      </c>
      <c r="I167" s="169"/>
      <c r="L167" s="165"/>
      <c r="M167" s="170"/>
      <c r="T167" s="171"/>
      <c r="AT167" s="166" t="s">
        <v>328</v>
      </c>
      <c r="AU167" s="166" t="s">
        <v>88</v>
      </c>
      <c r="AV167" s="13" t="s">
        <v>92</v>
      </c>
      <c r="AW167" s="13" t="s">
        <v>31</v>
      </c>
      <c r="AX167" s="13" t="s">
        <v>76</v>
      </c>
      <c r="AY167" s="166" t="s">
        <v>317</v>
      </c>
    </row>
    <row r="168" spans="2:65" s="14" customFormat="1" ht="10">
      <c r="B168" s="172"/>
      <c r="D168" s="158" t="s">
        <v>328</v>
      </c>
      <c r="E168" s="173" t="s">
        <v>1</v>
      </c>
      <c r="F168" s="174" t="s">
        <v>332</v>
      </c>
      <c r="H168" s="175">
        <v>29</v>
      </c>
      <c r="I168" s="176"/>
      <c r="L168" s="172"/>
      <c r="M168" s="177"/>
      <c r="T168" s="178"/>
      <c r="AT168" s="173" t="s">
        <v>328</v>
      </c>
      <c r="AU168" s="173" t="s">
        <v>88</v>
      </c>
      <c r="AV168" s="14" t="s">
        <v>323</v>
      </c>
      <c r="AW168" s="14" t="s">
        <v>31</v>
      </c>
      <c r="AX168" s="14" t="s">
        <v>83</v>
      </c>
      <c r="AY168" s="173" t="s">
        <v>317</v>
      </c>
    </row>
    <row r="169" spans="2:65" s="1" customFormat="1" ht="16.5" customHeight="1">
      <c r="B169" s="142"/>
      <c r="C169" s="179" t="s">
        <v>401</v>
      </c>
      <c r="D169" s="179" t="s">
        <v>454</v>
      </c>
      <c r="E169" s="180" t="s">
        <v>13374</v>
      </c>
      <c r="F169" s="181" t="s">
        <v>13375</v>
      </c>
      <c r="G169" s="182" t="s">
        <v>467</v>
      </c>
      <c r="H169" s="183">
        <v>53</v>
      </c>
      <c r="I169" s="184"/>
      <c r="J169" s="185">
        <f>ROUND(I169*H169,2)</f>
        <v>0</v>
      </c>
      <c r="K169" s="186"/>
      <c r="L169" s="187"/>
      <c r="M169" s="188" t="s">
        <v>1</v>
      </c>
      <c r="N169" s="189" t="s">
        <v>42</v>
      </c>
      <c r="P169" s="153">
        <f>O169*H169</f>
        <v>0</v>
      </c>
      <c r="Q169" s="153">
        <v>0</v>
      </c>
      <c r="R169" s="153">
        <f>Q169*H169</f>
        <v>0</v>
      </c>
      <c r="S169" s="153">
        <v>0</v>
      </c>
      <c r="T169" s="154">
        <f>S169*H169</f>
        <v>0</v>
      </c>
      <c r="AR169" s="155" t="s">
        <v>6166</v>
      </c>
      <c r="AT169" s="155" t="s">
        <v>454</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6166</v>
      </c>
      <c r="BM169" s="155" t="s">
        <v>13376</v>
      </c>
    </row>
    <row r="170" spans="2:65" s="1" customFormat="1" ht="16.5" customHeight="1">
      <c r="B170" s="142"/>
      <c r="C170" s="179" t="s">
        <v>405</v>
      </c>
      <c r="D170" s="179" t="s">
        <v>454</v>
      </c>
      <c r="E170" s="180" t="s">
        <v>13377</v>
      </c>
      <c r="F170" s="181" t="s">
        <v>13378</v>
      </c>
      <c r="G170" s="182" t="s">
        <v>467</v>
      </c>
      <c r="H170" s="183">
        <v>53</v>
      </c>
      <c r="I170" s="184"/>
      <c r="J170" s="185">
        <f>ROUND(I170*H170,2)</f>
        <v>0</v>
      </c>
      <c r="K170" s="186"/>
      <c r="L170" s="187"/>
      <c r="M170" s="188" t="s">
        <v>1</v>
      </c>
      <c r="N170" s="189" t="s">
        <v>42</v>
      </c>
      <c r="P170" s="153">
        <f>O170*H170</f>
        <v>0</v>
      </c>
      <c r="Q170" s="153">
        <v>0</v>
      </c>
      <c r="R170" s="153">
        <f>Q170*H170</f>
        <v>0</v>
      </c>
      <c r="S170" s="153">
        <v>0</v>
      </c>
      <c r="T170" s="154">
        <f>S170*H170</f>
        <v>0</v>
      </c>
      <c r="AR170" s="155" t="s">
        <v>6166</v>
      </c>
      <c r="AT170" s="155" t="s">
        <v>454</v>
      </c>
      <c r="AU170" s="155" t="s">
        <v>88</v>
      </c>
      <c r="AY170" s="16" t="s">
        <v>317</v>
      </c>
      <c r="BE170" s="156">
        <f>IF(N170="základná",J170,0)</f>
        <v>0</v>
      </c>
      <c r="BF170" s="156">
        <f>IF(N170="znížená",J170,0)</f>
        <v>0</v>
      </c>
      <c r="BG170" s="156">
        <f>IF(N170="zákl. prenesená",J170,0)</f>
        <v>0</v>
      </c>
      <c r="BH170" s="156">
        <f>IF(N170="zníž. prenesená",J170,0)</f>
        <v>0</v>
      </c>
      <c r="BI170" s="156">
        <f>IF(N170="nulová",J170,0)</f>
        <v>0</v>
      </c>
      <c r="BJ170" s="16" t="s">
        <v>88</v>
      </c>
      <c r="BK170" s="156">
        <f>ROUND(I170*H170,2)</f>
        <v>0</v>
      </c>
      <c r="BL170" s="16" t="s">
        <v>6166</v>
      </c>
      <c r="BM170" s="155" t="s">
        <v>13379</v>
      </c>
    </row>
    <row r="171" spans="2:65" s="1" customFormat="1" ht="21.75" customHeight="1">
      <c r="B171" s="142"/>
      <c r="C171" s="179" t="s">
        <v>415</v>
      </c>
      <c r="D171" s="179" t="s">
        <v>454</v>
      </c>
      <c r="E171" s="180" t="s">
        <v>13380</v>
      </c>
      <c r="F171" s="181" t="s">
        <v>13381</v>
      </c>
      <c r="G171" s="182" t="s">
        <v>467</v>
      </c>
      <c r="H171" s="183">
        <v>48</v>
      </c>
      <c r="I171" s="184"/>
      <c r="J171" s="185">
        <f>ROUND(I171*H171,2)</f>
        <v>0</v>
      </c>
      <c r="K171" s="186"/>
      <c r="L171" s="187"/>
      <c r="M171" s="188" t="s">
        <v>1</v>
      </c>
      <c r="N171" s="189" t="s">
        <v>42</v>
      </c>
      <c r="P171" s="153">
        <f>O171*H171</f>
        <v>0</v>
      </c>
      <c r="Q171" s="153">
        <v>0</v>
      </c>
      <c r="R171" s="153">
        <f>Q171*H171</f>
        <v>0</v>
      </c>
      <c r="S171" s="153">
        <v>0</v>
      </c>
      <c r="T171" s="154">
        <f>S171*H171</f>
        <v>0</v>
      </c>
      <c r="AR171" s="155" t="s">
        <v>6166</v>
      </c>
      <c r="AT171" s="155" t="s">
        <v>454</v>
      </c>
      <c r="AU171" s="155" t="s">
        <v>88</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6166</v>
      </c>
      <c r="BM171" s="155" t="s">
        <v>13382</v>
      </c>
    </row>
    <row r="172" spans="2:65" s="1" customFormat="1" ht="21.75" customHeight="1">
      <c r="B172" s="142"/>
      <c r="C172" s="179" t="s">
        <v>7</v>
      </c>
      <c r="D172" s="179" t="s">
        <v>454</v>
      </c>
      <c r="E172" s="180" t="s">
        <v>13383</v>
      </c>
      <c r="F172" s="181" t="s">
        <v>13384</v>
      </c>
      <c r="G172" s="182" t="s">
        <v>467</v>
      </c>
      <c r="H172" s="183">
        <v>86</v>
      </c>
      <c r="I172" s="184"/>
      <c r="J172" s="185">
        <f>ROUND(I172*H172,2)</f>
        <v>0</v>
      </c>
      <c r="K172" s="186"/>
      <c r="L172" s="187"/>
      <c r="M172" s="188" t="s">
        <v>1</v>
      </c>
      <c r="N172" s="189" t="s">
        <v>42</v>
      </c>
      <c r="P172" s="153">
        <f>O172*H172</f>
        <v>0</v>
      </c>
      <c r="Q172" s="153">
        <v>0</v>
      </c>
      <c r="R172" s="153">
        <f>Q172*H172</f>
        <v>0</v>
      </c>
      <c r="S172" s="153">
        <v>0</v>
      </c>
      <c r="T172" s="154">
        <f>S172*H172</f>
        <v>0</v>
      </c>
      <c r="AR172" s="155" t="s">
        <v>6166</v>
      </c>
      <c r="AT172" s="155" t="s">
        <v>454</v>
      </c>
      <c r="AU172" s="155" t="s">
        <v>88</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6166</v>
      </c>
      <c r="BM172" s="155" t="s">
        <v>13385</v>
      </c>
    </row>
    <row r="173" spans="2:65" s="1" customFormat="1" ht="16.5" customHeight="1">
      <c r="B173" s="142"/>
      <c r="C173" s="179" t="s">
        <v>427</v>
      </c>
      <c r="D173" s="179" t="s">
        <v>454</v>
      </c>
      <c r="E173" s="180" t="s">
        <v>13386</v>
      </c>
      <c r="F173" s="181" t="s">
        <v>13387</v>
      </c>
      <c r="G173" s="182" t="s">
        <v>467</v>
      </c>
      <c r="H173" s="183">
        <v>29</v>
      </c>
      <c r="I173" s="184"/>
      <c r="J173" s="185">
        <f>ROUND(I173*H173,2)</f>
        <v>0</v>
      </c>
      <c r="K173" s="186"/>
      <c r="L173" s="187"/>
      <c r="M173" s="188" t="s">
        <v>1</v>
      </c>
      <c r="N173" s="189" t="s">
        <v>42</v>
      </c>
      <c r="P173" s="153">
        <f>O173*H173</f>
        <v>0</v>
      </c>
      <c r="Q173" s="153">
        <v>0</v>
      </c>
      <c r="R173" s="153">
        <f>Q173*H173</f>
        <v>0</v>
      </c>
      <c r="S173" s="153">
        <v>0</v>
      </c>
      <c r="T173" s="154">
        <f>S173*H173</f>
        <v>0</v>
      </c>
      <c r="AR173" s="155" t="s">
        <v>6166</v>
      </c>
      <c r="AT173" s="155" t="s">
        <v>454</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6166</v>
      </c>
      <c r="BM173" s="155" t="s">
        <v>13388</v>
      </c>
    </row>
    <row r="174" spans="2:65" s="11" customFormat="1" ht="25.9" customHeight="1">
      <c r="B174" s="130"/>
      <c r="D174" s="131" t="s">
        <v>75</v>
      </c>
      <c r="E174" s="132" t="s">
        <v>7715</v>
      </c>
      <c r="F174" s="132" t="s">
        <v>7715</v>
      </c>
      <c r="I174" s="133"/>
      <c r="J174" s="134">
        <f>BK174</f>
        <v>0</v>
      </c>
      <c r="L174" s="130"/>
      <c r="M174" s="135"/>
      <c r="P174" s="136">
        <f>P175</f>
        <v>0</v>
      </c>
      <c r="R174" s="136">
        <f>R175</f>
        <v>2.6700000000000001E-3</v>
      </c>
      <c r="T174" s="137">
        <f>T175</f>
        <v>0</v>
      </c>
      <c r="AR174" s="131" t="s">
        <v>323</v>
      </c>
      <c r="AT174" s="138" t="s">
        <v>75</v>
      </c>
      <c r="AU174" s="138" t="s">
        <v>76</v>
      </c>
      <c r="AY174" s="131" t="s">
        <v>317</v>
      </c>
      <c r="BK174" s="139">
        <f>BK175</f>
        <v>0</v>
      </c>
    </row>
    <row r="175" spans="2:65" s="11" customFormat="1" ht="22.75" customHeight="1">
      <c r="B175" s="130"/>
      <c r="D175" s="131" t="s">
        <v>75</v>
      </c>
      <c r="E175" s="140" t="s">
        <v>13389</v>
      </c>
      <c r="F175" s="140" t="s">
        <v>13390</v>
      </c>
      <c r="I175" s="133"/>
      <c r="J175" s="141">
        <f>BK175</f>
        <v>0</v>
      </c>
      <c r="L175" s="130"/>
      <c r="M175" s="135"/>
      <c r="P175" s="136">
        <f>SUM(P176:P335)</f>
        <v>0</v>
      </c>
      <c r="R175" s="136">
        <f>SUM(R176:R335)</f>
        <v>2.6700000000000001E-3</v>
      </c>
      <c r="T175" s="137">
        <f>SUM(T176:T335)</f>
        <v>0</v>
      </c>
      <c r="AR175" s="131" t="s">
        <v>323</v>
      </c>
      <c r="AT175" s="138" t="s">
        <v>75</v>
      </c>
      <c r="AU175" s="138" t="s">
        <v>83</v>
      </c>
      <c r="AY175" s="131" t="s">
        <v>317</v>
      </c>
      <c r="BK175" s="139">
        <f>SUM(BK176:BK335)</f>
        <v>0</v>
      </c>
    </row>
    <row r="176" spans="2:65" s="1" customFormat="1" ht="24.15" customHeight="1">
      <c r="B176" s="142"/>
      <c r="C176" s="143" t="s">
        <v>432</v>
      </c>
      <c r="D176" s="143" t="s">
        <v>319</v>
      </c>
      <c r="E176" s="144" t="s">
        <v>13325</v>
      </c>
      <c r="F176" s="145" t="s">
        <v>13326</v>
      </c>
      <c r="G176" s="146" t="s">
        <v>467</v>
      </c>
      <c r="H176" s="147">
        <v>267</v>
      </c>
      <c r="I176" s="148"/>
      <c r="J176" s="149">
        <f>ROUND(I176*H176,2)</f>
        <v>0</v>
      </c>
      <c r="K176" s="150"/>
      <c r="L176" s="31"/>
      <c r="M176" s="151" t="s">
        <v>1</v>
      </c>
      <c r="N176" s="152" t="s">
        <v>42</v>
      </c>
      <c r="P176" s="153">
        <f>O176*H176</f>
        <v>0</v>
      </c>
      <c r="Q176" s="153">
        <v>1.0000000000000001E-5</v>
      </c>
      <c r="R176" s="153">
        <f>Q176*H176</f>
        <v>2.6700000000000001E-3</v>
      </c>
      <c r="S176" s="153">
        <v>0</v>
      </c>
      <c r="T176" s="154">
        <f>S176*H176</f>
        <v>0</v>
      </c>
      <c r="AR176" s="155" t="s">
        <v>6166</v>
      </c>
      <c r="AT176" s="155" t="s">
        <v>319</v>
      </c>
      <c r="AU176" s="155" t="s">
        <v>88</v>
      </c>
      <c r="AY176" s="16" t="s">
        <v>317</v>
      </c>
      <c r="BE176" s="156">
        <f>IF(N176="základná",J176,0)</f>
        <v>0</v>
      </c>
      <c r="BF176" s="156">
        <f>IF(N176="znížená",J176,0)</f>
        <v>0</v>
      </c>
      <c r="BG176" s="156">
        <f>IF(N176="zákl. prenesená",J176,0)</f>
        <v>0</v>
      </c>
      <c r="BH176" s="156">
        <f>IF(N176="zníž. prenesená",J176,0)</f>
        <v>0</v>
      </c>
      <c r="BI176" s="156">
        <f>IF(N176="nulová",J176,0)</f>
        <v>0</v>
      </c>
      <c r="BJ176" s="16" t="s">
        <v>88</v>
      </c>
      <c r="BK176" s="156">
        <f>ROUND(I176*H176,2)</f>
        <v>0</v>
      </c>
      <c r="BL176" s="16" t="s">
        <v>6166</v>
      </c>
      <c r="BM176" s="155" t="s">
        <v>13391</v>
      </c>
    </row>
    <row r="177" spans="2:65" s="12" customFormat="1" ht="10">
      <c r="B177" s="157"/>
      <c r="D177" s="158" t="s">
        <v>328</v>
      </c>
      <c r="E177" s="159" t="s">
        <v>1</v>
      </c>
      <c r="F177" s="160" t="s">
        <v>13392</v>
      </c>
      <c r="H177" s="161">
        <v>98</v>
      </c>
      <c r="I177" s="162"/>
      <c r="L177" s="157"/>
      <c r="M177" s="163"/>
      <c r="T177" s="164"/>
      <c r="AT177" s="159" t="s">
        <v>328</v>
      </c>
      <c r="AU177" s="159" t="s">
        <v>88</v>
      </c>
      <c r="AV177" s="12" t="s">
        <v>88</v>
      </c>
      <c r="AW177" s="12" t="s">
        <v>31</v>
      </c>
      <c r="AX177" s="12" t="s">
        <v>76</v>
      </c>
      <c r="AY177" s="159" t="s">
        <v>317</v>
      </c>
    </row>
    <row r="178" spans="2:65" s="12" customFormat="1" ht="10">
      <c r="B178" s="157"/>
      <c r="D178" s="158" t="s">
        <v>328</v>
      </c>
      <c r="E178" s="159" t="s">
        <v>1</v>
      </c>
      <c r="F178" s="160" t="s">
        <v>13393</v>
      </c>
      <c r="H178" s="161">
        <v>93</v>
      </c>
      <c r="I178" s="162"/>
      <c r="L178" s="157"/>
      <c r="M178" s="163"/>
      <c r="T178" s="164"/>
      <c r="AT178" s="159" t="s">
        <v>328</v>
      </c>
      <c r="AU178" s="159" t="s">
        <v>88</v>
      </c>
      <c r="AV178" s="12" t="s">
        <v>88</v>
      </c>
      <c r="AW178" s="12" t="s">
        <v>31</v>
      </c>
      <c r="AX178" s="12" t="s">
        <v>76</v>
      </c>
      <c r="AY178" s="159" t="s">
        <v>317</v>
      </c>
    </row>
    <row r="179" spans="2:65" s="12" customFormat="1" ht="10">
      <c r="B179" s="157"/>
      <c r="D179" s="158" t="s">
        <v>328</v>
      </c>
      <c r="E179" s="159" t="s">
        <v>1</v>
      </c>
      <c r="F179" s="160" t="s">
        <v>13394</v>
      </c>
      <c r="H179" s="161">
        <v>43</v>
      </c>
      <c r="I179" s="162"/>
      <c r="L179" s="157"/>
      <c r="M179" s="163"/>
      <c r="T179" s="164"/>
      <c r="AT179" s="159" t="s">
        <v>328</v>
      </c>
      <c r="AU179" s="159" t="s">
        <v>88</v>
      </c>
      <c r="AV179" s="12" t="s">
        <v>88</v>
      </c>
      <c r="AW179" s="12" t="s">
        <v>31</v>
      </c>
      <c r="AX179" s="12" t="s">
        <v>76</v>
      </c>
      <c r="AY179" s="159" t="s">
        <v>317</v>
      </c>
    </row>
    <row r="180" spans="2:65" s="12" customFormat="1" ht="10">
      <c r="B180" s="157"/>
      <c r="D180" s="158" t="s">
        <v>328</v>
      </c>
      <c r="E180" s="159" t="s">
        <v>1</v>
      </c>
      <c r="F180" s="160" t="s">
        <v>13395</v>
      </c>
      <c r="H180" s="161">
        <v>33</v>
      </c>
      <c r="I180" s="162"/>
      <c r="L180" s="157"/>
      <c r="M180" s="163"/>
      <c r="T180" s="164"/>
      <c r="AT180" s="159" t="s">
        <v>328</v>
      </c>
      <c r="AU180" s="159" t="s">
        <v>88</v>
      </c>
      <c r="AV180" s="12" t="s">
        <v>88</v>
      </c>
      <c r="AW180" s="12" t="s">
        <v>31</v>
      </c>
      <c r="AX180" s="12" t="s">
        <v>76</v>
      </c>
      <c r="AY180" s="159" t="s">
        <v>317</v>
      </c>
    </row>
    <row r="181" spans="2:65" s="13" customFormat="1" ht="10">
      <c r="B181" s="165"/>
      <c r="D181" s="158" t="s">
        <v>328</v>
      </c>
      <c r="E181" s="166" t="s">
        <v>1</v>
      </c>
      <c r="F181" s="167" t="s">
        <v>331</v>
      </c>
      <c r="H181" s="168">
        <v>267</v>
      </c>
      <c r="I181" s="169"/>
      <c r="L181" s="165"/>
      <c r="M181" s="170"/>
      <c r="T181" s="171"/>
      <c r="AT181" s="166" t="s">
        <v>328</v>
      </c>
      <c r="AU181" s="166" t="s">
        <v>88</v>
      </c>
      <c r="AV181" s="13" t="s">
        <v>92</v>
      </c>
      <c r="AW181" s="13" t="s">
        <v>31</v>
      </c>
      <c r="AX181" s="13" t="s">
        <v>76</v>
      </c>
      <c r="AY181" s="166" t="s">
        <v>317</v>
      </c>
    </row>
    <row r="182" spans="2:65" s="14" customFormat="1" ht="10">
      <c r="B182" s="172"/>
      <c r="D182" s="158" t="s">
        <v>328</v>
      </c>
      <c r="E182" s="173" t="s">
        <v>1</v>
      </c>
      <c r="F182" s="174" t="s">
        <v>332</v>
      </c>
      <c r="H182" s="175">
        <v>267</v>
      </c>
      <c r="I182" s="176"/>
      <c r="L182" s="172"/>
      <c r="M182" s="177"/>
      <c r="T182" s="178"/>
      <c r="AT182" s="173" t="s">
        <v>328</v>
      </c>
      <c r="AU182" s="173" t="s">
        <v>88</v>
      </c>
      <c r="AV182" s="14" t="s">
        <v>323</v>
      </c>
      <c r="AW182" s="14" t="s">
        <v>31</v>
      </c>
      <c r="AX182" s="14" t="s">
        <v>83</v>
      </c>
      <c r="AY182" s="173" t="s">
        <v>317</v>
      </c>
    </row>
    <row r="183" spans="2:65" s="1" customFormat="1" ht="24.15" customHeight="1">
      <c r="B183" s="142"/>
      <c r="C183" s="143" t="s">
        <v>436</v>
      </c>
      <c r="D183" s="143" t="s">
        <v>319</v>
      </c>
      <c r="E183" s="144" t="s">
        <v>13332</v>
      </c>
      <c r="F183" s="145" t="s">
        <v>13333</v>
      </c>
      <c r="G183" s="146" t="s">
        <v>467</v>
      </c>
      <c r="H183" s="147">
        <v>678</v>
      </c>
      <c r="I183" s="148"/>
      <c r="J183" s="149">
        <f>ROUND(I183*H183,2)</f>
        <v>0</v>
      </c>
      <c r="K183" s="150"/>
      <c r="L183" s="31"/>
      <c r="M183" s="151" t="s">
        <v>1</v>
      </c>
      <c r="N183" s="152" t="s">
        <v>42</v>
      </c>
      <c r="P183" s="153">
        <f>O183*H183</f>
        <v>0</v>
      </c>
      <c r="Q183" s="153">
        <v>0</v>
      </c>
      <c r="R183" s="153">
        <f>Q183*H183</f>
        <v>0</v>
      </c>
      <c r="S183" s="153">
        <v>0</v>
      </c>
      <c r="T183" s="154">
        <f>S183*H183</f>
        <v>0</v>
      </c>
      <c r="AR183" s="155" t="s">
        <v>6166</v>
      </c>
      <c r="AT183" s="155" t="s">
        <v>319</v>
      </c>
      <c r="AU183" s="155" t="s">
        <v>88</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6166</v>
      </c>
      <c r="BM183" s="155" t="s">
        <v>13396</v>
      </c>
    </row>
    <row r="184" spans="2:65" s="12" customFormat="1" ht="10">
      <c r="B184" s="157"/>
      <c r="D184" s="158" t="s">
        <v>328</v>
      </c>
      <c r="E184" s="159" t="s">
        <v>1</v>
      </c>
      <c r="F184" s="160" t="s">
        <v>13397</v>
      </c>
      <c r="H184" s="161">
        <v>56</v>
      </c>
      <c r="I184" s="162"/>
      <c r="L184" s="157"/>
      <c r="M184" s="163"/>
      <c r="T184" s="164"/>
      <c r="AT184" s="159" t="s">
        <v>328</v>
      </c>
      <c r="AU184" s="159" t="s">
        <v>88</v>
      </c>
      <c r="AV184" s="12" t="s">
        <v>88</v>
      </c>
      <c r="AW184" s="12" t="s">
        <v>31</v>
      </c>
      <c r="AX184" s="12" t="s">
        <v>76</v>
      </c>
      <c r="AY184" s="159" t="s">
        <v>317</v>
      </c>
    </row>
    <row r="185" spans="2:65" s="12" customFormat="1" ht="10">
      <c r="B185" s="157"/>
      <c r="D185" s="158" t="s">
        <v>328</v>
      </c>
      <c r="E185" s="159" t="s">
        <v>1</v>
      </c>
      <c r="F185" s="160" t="s">
        <v>13398</v>
      </c>
      <c r="H185" s="161">
        <v>54</v>
      </c>
      <c r="I185" s="162"/>
      <c r="L185" s="157"/>
      <c r="M185" s="163"/>
      <c r="T185" s="164"/>
      <c r="AT185" s="159" t="s">
        <v>328</v>
      </c>
      <c r="AU185" s="159" t="s">
        <v>88</v>
      </c>
      <c r="AV185" s="12" t="s">
        <v>88</v>
      </c>
      <c r="AW185" s="12" t="s">
        <v>31</v>
      </c>
      <c r="AX185" s="12" t="s">
        <v>76</v>
      </c>
      <c r="AY185" s="159" t="s">
        <v>317</v>
      </c>
    </row>
    <row r="186" spans="2:65" s="12" customFormat="1" ht="10">
      <c r="B186" s="157"/>
      <c r="D186" s="158" t="s">
        <v>328</v>
      </c>
      <c r="E186" s="159" t="s">
        <v>1</v>
      </c>
      <c r="F186" s="160" t="s">
        <v>13399</v>
      </c>
      <c r="H186" s="161">
        <v>118</v>
      </c>
      <c r="I186" s="162"/>
      <c r="L186" s="157"/>
      <c r="M186" s="163"/>
      <c r="T186" s="164"/>
      <c r="AT186" s="159" t="s">
        <v>328</v>
      </c>
      <c r="AU186" s="159" t="s">
        <v>88</v>
      </c>
      <c r="AV186" s="12" t="s">
        <v>88</v>
      </c>
      <c r="AW186" s="12" t="s">
        <v>31</v>
      </c>
      <c r="AX186" s="12" t="s">
        <v>76</v>
      </c>
      <c r="AY186" s="159" t="s">
        <v>317</v>
      </c>
    </row>
    <row r="187" spans="2:65" s="12" customFormat="1" ht="10">
      <c r="B187" s="157"/>
      <c r="D187" s="158" t="s">
        <v>328</v>
      </c>
      <c r="E187" s="159" t="s">
        <v>1</v>
      </c>
      <c r="F187" s="160" t="s">
        <v>13400</v>
      </c>
      <c r="H187" s="161">
        <v>272</v>
      </c>
      <c r="I187" s="162"/>
      <c r="L187" s="157"/>
      <c r="M187" s="163"/>
      <c r="T187" s="164"/>
      <c r="AT187" s="159" t="s">
        <v>328</v>
      </c>
      <c r="AU187" s="159" t="s">
        <v>88</v>
      </c>
      <c r="AV187" s="12" t="s">
        <v>88</v>
      </c>
      <c r="AW187" s="12" t="s">
        <v>31</v>
      </c>
      <c r="AX187" s="12" t="s">
        <v>76</v>
      </c>
      <c r="AY187" s="159" t="s">
        <v>317</v>
      </c>
    </row>
    <row r="188" spans="2:65" s="12" customFormat="1" ht="10">
      <c r="B188" s="157"/>
      <c r="D188" s="158" t="s">
        <v>328</v>
      </c>
      <c r="E188" s="159" t="s">
        <v>1</v>
      </c>
      <c r="F188" s="160" t="s">
        <v>13401</v>
      </c>
      <c r="H188" s="161">
        <v>178</v>
      </c>
      <c r="I188" s="162"/>
      <c r="L188" s="157"/>
      <c r="M188" s="163"/>
      <c r="T188" s="164"/>
      <c r="AT188" s="159" t="s">
        <v>328</v>
      </c>
      <c r="AU188" s="159" t="s">
        <v>88</v>
      </c>
      <c r="AV188" s="12" t="s">
        <v>88</v>
      </c>
      <c r="AW188" s="12" t="s">
        <v>31</v>
      </c>
      <c r="AX188" s="12" t="s">
        <v>76</v>
      </c>
      <c r="AY188" s="159" t="s">
        <v>317</v>
      </c>
    </row>
    <row r="189" spans="2:65" s="13" customFormat="1" ht="10">
      <c r="B189" s="165"/>
      <c r="D189" s="158" t="s">
        <v>328</v>
      </c>
      <c r="E189" s="166" t="s">
        <v>1</v>
      </c>
      <c r="F189" s="167" t="s">
        <v>331</v>
      </c>
      <c r="H189" s="168">
        <v>678</v>
      </c>
      <c r="I189" s="169"/>
      <c r="L189" s="165"/>
      <c r="M189" s="170"/>
      <c r="T189" s="171"/>
      <c r="AT189" s="166" t="s">
        <v>328</v>
      </c>
      <c r="AU189" s="166" t="s">
        <v>88</v>
      </c>
      <c r="AV189" s="13" t="s">
        <v>92</v>
      </c>
      <c r="AW189" s="13" t="s">
        <v>31</v>
      </c>
      <c r="AX189" s="13" t="s">
        <v>76</v>
      </c>
      <c r="AY189" s="166" t="s">
        <v>317</v>
      </c>
    </row>
    <row r="190" spans="2:65" s="14" customFormat="1" ht="10">
      <c r="B190" s="172"/>
      <c r="D190" s="158" t="s">
        <v>328</v>
      </c>
      <c r="E190" s="173" t="s">
        <v>1</v>
      </c>
      <c r="F190" s="174" t="s">
        <v>332</v>
      </c>
      <c r="H190" s="175">
        <v>678</v>
      </c>
      <c r="I190" s="176"/>
      <c r="L190" s="172"/>
      <c r="M190" s="177"/>
      <c r="T190" s="178"/>
      <c r="AT190" s="173" t="s">
        <v>328</v>
      </c>
      <c r="AU190" s="173" t="s">
        <v>88</v>
      </c>
      <c r="AV190" s="14" t="s">
        <v>323</v>
      </c>
      <c r="AW190" s="14" t="s">
        <v>31</v>
      </c>
      <c r="AX190" s="14" t="s">
        <v>83</v>
      </c>
      <c r="AY190" s="173" t="s">
        <v>317</v>
      </c>
    </row>
    <row r="191" spans="2:65" s="1" customFormat="1" ht="16.5" customHeight="1">
      <c r="B191" s="142"/>
      <c r="C191" s="143" t="s">
        <v>441</v>
      </c>
      <c r="D191" s="143" t="s">
        <v>319</v>
      </c>
      <c r="E191" s="144" t="s">
        <v>13370</v>
      </c>
      <c r="F191" s="145" t="s">
        <v>13371</v>
      </c>
      <c r="G191" s="146" t="s">
        <v>467</v>
      </c>
      <c r="H191" s="147">
        <v>62</v>
      </c>
      <c r="I191" s="148"/>
      <c r="J191" s="149">
        <f>ROUND(I191*H191,2)</f>
        <v>0</v>
      </c>
      <c r="K191" s="150"/>
      <c r="L191" s="31"/>
      <c r="M191" s="151" t="s">
        <v>1</v>
      </c>
      <c r="N191" s="152" t="s">
        <v>42</v>
      </c>
      <c r="P191" s="153">
        <f>O191*H191</f>
        <v>0</v>
      </c>
      <c r="Q191" s="153">
        <v>0</v>
      </c>
      <c r="R191" s="153">
        <f>Q191*H191</f>
        <v>0</v>
      </c>
      <c r="S191" s="153">
        <v>0</v>
      </c>
      <c r="T191" s="154">
        <f>S191*H191</f>
        <v>0</v>
      </c>
      <c r="AR191" s="155" t="s">
        <v>6166</v>
      </c>
      <c r="AT191" s="155" t="s">
        <v>319</v>
      </c>
      <c r="AU191" s="155" t="s">
        <v>88</v>
      </c>
      <c r="AY191" s="16" t="s">
        <v>317</v>
      </c>
      <c r="BE191" s="156">
        <f>IF(N191="základná",J191,0)</f>
        <v>0</v>
      </c>
      <c r="BF191" s="156">
        <f>IF(N191="znížená",J191,0)</f>
        <v>0</v>
      </c>
      <c r="BG191" s="156">
        <f>IF(N191="zákl. prenesená",J191,0)</f>
        <v>0</v>
      </c>
      <c r="BH191" s="156">
        <f>IF(N191="zníž. prenesená",J191,0)</f>
        <v>0</v>
      </c>
      <c r="BI191" s="156">
        <f>IF(N191="nulová",J191,0)</f>
        <v>0</v>
      </c>
      <c r="BJ191" s="16" t="s">
        <v>88</v>
      </c>
      <c r="BK191" s="156">
        <f>ROUND(I191*H191,2)</f>
        <v>0</v>
      </c>
      <c r="BL191" s="16" t="s">
        <v>6166</v>
      </c>
      <c r="BM191" s="155" t="s">
        <v>13402</v>
      </c>
    </row>
    <row r="192" spans="2:65" s="12" customFormat="1" ht="10">
      <c r="B192" s="157"/>
      <c r="D192" s="158" t="s">
        <v>328</v>
      </c>
      <c r="E192" s="159" t="s">
        <v>1</v>
      </c>
      <c r="F192" s="160" t="s">
        <v>13403</v>
      </c>
      <c r="H192" s="161">
        <v>56</v>
      </c>
      <c r="I192" s="162"/>
      <c r="L192" s="157"/>
      <c r="M192" s="163"/>
      <c r="T192" s="164"/>
      <c r="AT192" s="159" t="s">
        <v>328</v>
      </c>
      <c r="AU192" s="159" t="s">
        <v>88</v>
      </c>
      <c r="AV192" s="12" t="s">
        <v>88</v>
      </c>
      <c r="AW192" s="12" t="s">
        <v>31</v>
      </c>
      <c r="AX192" s="12" t="s">
        <v>76</v>
      </c>
      <c r="AY192" s="159" t="s">
        <v>317</v>
      </c>
    </row>
    <row r="193" spans="2:65" s="12" customFormat="1" ht="10">
      <c r="B193" s="157"/>
      <c r="D193" s="158" t="s">
        <v>328</v>
      </c>
      <c r="E193" s="159" t="s">
        <v>1</v>
      </c>
      <c r="F193" s="160" t="s">
        <v>13404</v>
      </c>
      <c r="H193" s="161">
        <v>6</v>
      </c>
      <c r="I193" s="162"/>
      <c r="L193" s="157"/>
      <c r="M193" s="163"/>
      <c r="T193" s="164"/>
      <c r="AT193" s="159" t="s">
        <v>328</v>
      </c>
      <c r="AU193" s="159" t="s">
        <v>88</v>
      </c>
      <c r="AV193" s="12" t="s">
        <v>88</v>
      </c>
      <c r="AW193" s="12" t="s">
        <v>31</v>
      </c>
      <c r="AX193" s="12" t="s">
        <v>76</v>
      </c>
      <c r="AY193" s="159" t="s">
        <v>317</v>
      </c>
    </row>
    <row r="194" spans="2:65" s="13" customFormat="1" ht="10">
      <c r="B194" s="165"/>
      <c r="D194" s="158" t="s">
        <v>328</v>
      </c>
      <c r="E194" s="166" t="s">
        <v>1</v>
      </c>
      <c r="F194" s="167" t="s">
        <v>331</v>
      </c>
      <c r="H194" s="168">
        <v>62</v>
      </c>
      <c r="I194" s="169"/>
      <c r="L194" s="165"/>
      <c r="M194" s="170"/>
      <c r="T194" s="171"/>
      <c r="AT194" s="166" t="s">
        <v>328</v>
      </c>
      <c r="AU194" s="166" t="s">
        <v>88</v>
      </c>
      <c r="AV194" s="13" t="s">
        <v>92</v>
      </c>
      <c r="AW194" s="13" t="s">
        <v>31</v>
      </c>
      <c r="AX194" s="13" t="s">
        <v>76</v>
      </c>
      <c r="AY194" s="166" t="s">
        <v>317</v>
      </c>
    </row>
    <row r="195" spans="2:65" s="14" customFormat="1" ht="10">
      <c r="B195" s="172"/>
      <c r="D195" s="158" t="s">
        <v>328</v>
      </c>
      <c r="E195" s="173" t="s">
        <v>1</v>
      </c>
      <c r="F195" s="174" t="s">
        <v>332</v>
      </c>
      <c r="H195" s="175">
        <v>62</v>
      </c>
      <c r="I195" s="176"/>
      <c r="L195" s="172"/>
      <c r="M195" s="177"/>
      <c r="T195" s="178"/>
      <c r="AT195" s="173" t="s">
        <v>328</v>
      </c>
      <c r="AU195" s="173" t="s">
        <v>88</v>
      </c>
      <c r="AV195" s="14" t="s">
        <v>323</v>
      </c>
      <c r="AW195" s="14" t="s">
        <v>31</v>
      </c>
      <c r="AX195" s="14" t="s">
        <v>83</v>
      </c>
      <c r="AY195" s="173" t="s">
        <v>317</v>
      </c>
    </row>
    <row r="196" spans="2:65" s="1" customFormat="1" ht="16.5" customHeight="1">
      <c r="B196" s="142"/>
      <c r="C196" s="179" t="s">
        <v>448</v>
      </c>
      <c r="D196" s="179" t="s">
        <v>454</v>
      </c>
      <c r="E196" s="180" t="s">
        <v>13405</v>
      </c>
      <c r="F196" s="181" t="s">
        <v>13406</v>
      </c>
      <c r="G196" s="182" t="s">
        <v>467</v>
      </c>
      <c r="H196" s="183">
        <v>56</v>
      </c>
      <c r="I196" s="184"/>
      <c r="J196" s="185">
        <f t="shared" ref="J196:J216" si="10">ROUND(I196*H196,2)</f>
        <v>0</v>
      </c>
      <c r="K196" s="186"/>
      <c r="L196" s="187"/>
      <c r="M196" s="188" t="s">
        <v>1</v>
      </c>
      <c r="N196" s="189" t="s">
        <v>42</v>
      </c>
      <c r="P196" s="153">
        <f t="shared" ref="P196:P216" si="11">O196*H196</f>
        <v>0</v>
      </c>
      <c r="Q196" s="153">
        <v>0</v>
      </c>
      <c r="R196" s="153">
        <f t="shared" ref="R196:R216" si="12">Q196*H196</f>
        <v>0</v>
      </c>
      <c r="S196" s="153">
        <v>0</v>
      </c>
      <c r="T196" s="154">
        <f t="shared" ref="T196:T216" si="13">S196*H196</f>
        <v>0</v>
      </c>
      <c r="AR196" s="155" t="s">
        <v>6166</v>
      </c>
      <c r="AT196" s="155" t="s">
        <v>454</v>
      </c>
      <c r="AU196" s="155" t="s">
        <v>88</v>
      </c>
      <c r="AY196" s="16" t="s">
        <v>317</v>
      </c>
      <c r="BE196" s="156">
        <f t="shared" ref="BE196:BE216" si="14">IF(N196="základná",J196,0)</f>
        <v>0</v>
      </c>
      <c r="BF196" s="156">
        <f t="shared" ref="BF196:BF216" si="15">IF(N196="znížená",J196,0)</f>
        <v>0</v>
      </c>
      <c r="BG196" s="156">
        <f t="shared" ref="BG196:BG216" si="16">IF(N196="zákl. prenesená",J196,0)</f>
        <v>0</v>
      </c>
      <c r="BH196" s="156">
        <f t="shared" ref="BH196:BH216" si="17">IF(N196="zníž. prenesená",J196,0)</f>
        <v>0</v>
      </c>
      <c r="BI196" s="156">
        <f t="shared" ref="BI196:BI216" si="18">IF(N196="nulová",J196,0)</f>
        <v>0</v>
      </c>
      <c r="BJ196" s="16" t="s">
        <v>88</v>
      </c>
      <c r="BK196" s="156">
        <f t="shared" ref="BK196:BK216" si="19">ROUND(I196*H196,2)</f>
        <v>0</v>
      </c>
      <c r="BL196" s="16" t="s">
        <v>6166</v>
      </c>
      <c r="BM196" s="155" t="s">
        <v>13407</v>
      </c>
    </row>
    <row r="197" spans="2:65" s="1" customFormat="1" ht="16.5" customHeight="1">
      <c r="B197" s="142"/>
      <c r="C197" s="179" t="s">
        <v>453</v>
      </c>
      <c r="D197" s="179" t="s">
        <v>454</v>
      </c>
      <c r="E197" s="180" t="s">
        <v>13408</v>
      </c>
      <c r="F197" s="181" t="s">
        <v>13409</v>
      </c>
      <c r="G197" s="182" t="s">
        <v>467</v>
      </c>
      <c r="H197" s="183">
        <v>54</v>
      </c>
      <c r="I197" s="184"/>
      <c r="J197" s="185">
        <f t="shared" si="10"/>
        <v>0</v>
      </c>
      <c r="K197" s="186"/>
      <c r="L197" s="187"/>
      <c r="M197" s="188" t="s">
        <v>1</v>
      </c>
      <c r="N197" s="189" t="s">
        <v>42</v>
      </c>
      <c r="P197" s="153">
        <f t="shared" si="11"/>
        <v>0</v>
      </c>
      <c r="Q197" s="153">
        <v>0</v>
      </c>
      <c r="R197" s="153">
        <f t="shared" si="12"/>
        <v>0</v>
      </c>
      <c r="S197" s="153">
        <v>0</v>
      </c>
      <c r="T197" s="154">
        <f t="shared" si="13"/>
        <v>0</v>
      </c>
      <c r="AR197" s="155" t="s">
        <v>6166</v>
      </c>
      <c r="AT197" s="155" t="s">
        <v>454</v>
      </c>
      <c r="AU197" s="155" t="s">
        <v>88</v>
      </c>
      <c r="AY197" s="16" t="s">
        <v>317</v>
      </c>
      <c r="BE197" s="156">
        <f t="shared" si="14"/>
        <v>0</v>
      </c>
      <c r="BF197" s="156">
        <f t="shared" si="15"/>
        <v>0</v>
      </c>
      <c r="BG197" s="156">
        <f t="shared" si="16"/>
        <v>0</v>
      </c>
      <c r="BH197" s="156">
        <f t="shared" si="17"/>
        <v>0</v>
      </c>
      <c r="BI197" s="156">
        <f t="shared" si="18"/>
        <v>0</v>
      </c>
      <c r="BJ197" s="16" t="s">
        <v>88</v>
      </c>
      <c r="BK197" s="156">
        <f t="shared" si="19"/>
        <v>0</v>
      </c>
      <c r="BL197" s="16" t="s">
        <v>6166</v>
      </c>
      <c r="BM197" s="155" t="s">
        <v>13410</v>
      </c>
    </row>
    <row r="198" spans="2:65" s="1" customFormat="1" ht="21.75" customHeight="1">
      <c r="B198" s="142"/>
      <c r="C198" s="179" t="s">
        <v>459</v>
      </c>
      <c r="D198" s="179" t="s">
        <v>454</v>
      </c>
      <c r="E198" s="180" t="s">
        <v>13411</v>
      </c>
      <c r="F198" s="181" t="s">
        <v>13412</v>
      </c>
      <c r="G198" s="182" t="s">
        <v>467</v>
      </c>
      <c r="H198" s="183">
        <v>98</v>
      </c>
      <c r="I198" s="184"/>
      <c r="J198" s="185">
        <f t="shared" si="10"/>
        <v>0</v>
      </c>
      <c r="K198" s="186"/>
      <c r="L198" s="187"/>
      <c r="M198" s="188" t="s">
        <v>1</v>
      </c>
      <c r="N198" s="189" t="s">
        <v>42</v>
      </c>
      <c r="P198" s="153">
        <f t="shared" si="11"/>
        <v>0</v>
      </c>
      <c r="Q198" s="153">
        <v>0</v>
      </c>
      <c r="R198" s="153">
        <f t="shared" si="12"/>
        <v>0</v>
      </c>
      <c r="S198" s="153">
        <v>0</v>
      </c>
      <c r="T198" s="154">
        <f t="shared" si="13"/>
        <v>0</v>
      </c>
      <c r="AR198" s="155" t="s">
        <v>6166</v>
      </c>
      <c r="AT198" s="155" t="s">
        <v>454</v>
      </c>
      <c r="AU198" s="155" t="s">
        <v>88</v>
      </c>
      <c r="AY198" s="16" t="s">
        <v>317</v>
      </c>
      <c r="BE198" s="156">
        <f t="shared" si="14"/>
        <v>0</v>
      </c>
      <c r="BF198" s="156">
        <f t="shared" si="15"/>
        <v>0</v>
      </c>
      <c r="BG198" s="156">
        <f t="shared" si="16"/>
        <v>0</v>
      </c>
      <c r="BH198" s="156">
        <f t="shared" si="17"/>
        <v>0</v>
      </c>
      <c r="BI198" s="156">
        <f t="shared" si="18"/>
        <v>0</v>
      </c>
      <c r="BJ198" s="16" t="s">
        <v>88</v>
      </c>
      <c r="BK198" s="156">
        <f t="shared" si="19"/>
        <v>0</v>
      </c>
      <c r="BL198" s="16" t="s">
        <v>6166</v>
      </c>
      <c r="BM198" s="155" t="s">
        <v>13413</v>
      </c>
    </row>
    <row r="199" spans="2:65" s="1" customFormat="1" ht="16.5" customHeight="1">
      <c r="B199" s="142"/>
      <c r="C199" s="143" t="s">
        <v>464</v>
      </c>
      <c r="D199" s="143" t="s">
        <v>319</v>
      </c>
      <c r="E199" s="144" t="s">
        <v>13414</v>
      </c>
      <c r="F199" s="145" t="s">
        <v>13415</v>
      </c>
      <c r="G199" s="146" t="s">
        <v>467</v>
      </c>
      <c r="H199" s="147">
        <v>141</v>
      </c>
      <c r="I199" s="148"/>
      <c r="J199" s="149">
        <f t="shared" si="10"/>
        <v>0</v>
      </c>
      <c r="K199" s="150"/>
      <c r="L199" s="31"/>
      <c r="M199" s="151" t="s">
        <v>1</v>
      </c>
      <c r="N199" s="152" t="s">
        <v>42</v>
      </c>
      <c r="P199" s="153">
        <f t="shared" si="11"/>
        <v>0</v>
      </c>
      <c r="Q199" s="153">
        <v>0</v>
      </c>
      <c r="R199" s="153">
        <f t="shared" si="12"/>
        <v>0</v>
      </c>
      <c r="S199" s="153">
        <v>0</v>
      </c>
      <c r="T199" s="154">
        <f t="shared" si="13"/>
        <v>0</v>
      </c>
      <c r="AR199" s="155" t="s">
        <v>6166</v>
      </c>
      <c r="AT199" s="155" t="s">
        <v>319</v>
      </c>
      <c r="AU199" s="155" t="s">
        <v>88</v>
      </c>
      <c r="AY199" s="16" t="s">
        <v>317</v>
      </c>
      <c r="BE199" s="156">
        <f t="shared" si="14"/>
        <v>0</v>
      </c>
      <c r="BF199" s="156">
        <f t="shared" si="15"/>
        <v>0</v>
      </c>
      <c r="BG199" s="156">
        <f t="shared" si="16"/>
        <v>0</v>
      </c>
      <c r="BH199" s="156">
        <f t="shared" si="17"/>
        <v>0</v>
      </c>
      <c r="BI199" s="156">
        <f t="shared" si="18"/>
        <v>0</v>
      </c>
      <c r="BJ199" s="16" t="s">
        <v>88</v>
      </c>
      <c r="BK199" s="156">
        <f t="shared" si="19"/>
        <v>0</v>
      </c>
      <c r="BL199" s="16" t="s">
        <v>6166</v>
      </c>
      <c r="BM199" s="155" t="s">
        <v>13416</v>
      </c>
    </row>
    <row r="200" spans="2:65" s="1" customFormat="1" ht="16.5" customHeight="1">
      <c r="B200" s="142"/>
      <c r="C200" s="179" t="s">
        <v>469</v>
      </c>
      <c r="D200" s="179" t="s">
        <v>454</v>
      </c>
      <c r="E200" s="180" t="s">
        <v>13417</v>
      </c>
      <c r="F200" s="181" t="s">
        <v>13418</v>
      </c>
      <c r="G200" s="182" t="s">
        <v>467</v>
      </c>
      <c r="H200" s="183">
        <v>8</v>
      </c>
      <c r="I200" s="184"/>
      <c r="J200" s="185">
        <f t="shared" si="10"/>
        <v>0</v>
      </c>
      <c r="K200" s="186"/>
      <c r="L200" s="187"/>
      <c r="M200" s="188" t="s">
        <v>1</v>
      </c>
      <c r="N200" s="189" t="s">
        <v>42</v>
      </c>
      <c r="P200" s="153">
        <f t="shared" si="11"/>
        <v>0</v>
      </c>
      <c r="Q200" s="153">
        <v>0</v>
      </c>
      <c r="R200" s="153">
        <f t="shared" si="12"/>
        <v>0</v>
      </c>
      <c r="S200" s="153">
        <v>0</v>
      </c>
      <c r="T200" s="154">
        <f t="shared" si="13"/>
        <v>0</v>
      </c>
      <c r="AR200" s="155" t="s">
        <v>6166</v>
      </c>
      <c r="AT200" s="155" t="s">
        <v>454</v>
      </c>
      <c r="AU200" s="155" t="s">
        <v>88</v>
      </c>
      <c r="AY200" s="16" t="s">
        <v>317</v>
      </c>
      <c r="BE200" s="156">
        <f t="shared" si="14"/>
        <v>0</v>
      </c>
      <c r="BF200" s="156">
        <f t="shared" si="15"/>
        <v>0</v>
      </c>
      <c r="BG200" s="156">
        <f t="shared" si="16"/>
        <v>0</v>
      </c>
      <c r="BH200" s="156">
        <f t="shared" si="17"/>
        <v>0</v>
      </c>
      <c r="BI200" s="156">
        <f t="shared" si="18"/>
        <v>0</v>
      </c>
      <c r="BJ200" s="16" t="s">
        <v>88</v>
      </c>
      <c r="BK200" s="156">
        <f t="shared" si="19"/>
        <v>0</v>
      </c>
      <c r="BL200" s="16" t="s">
        <v>6166</v>
      </c>
      <c r="BM200" s="155" t="s">
        <v>13419</v>
      </c>
    </row>
    <row r="201" spans="2:65" s="1" customFormat="1" ht="16.5" customHeight="1">
      <c r="B201" s="142"/>
      <c r="C201" s="179" t="s">
        <v>473</v>
      </c>
      <c r="D201" s="179" t="s">
        <v>454</v>
      </c>
      <c r="E201" s="180" t="s">
        <v>13420</v>
      </c>
      <c r="F201" s="181" t="s">
        <v>13421</v>
      </c>
      <c r="G201" s="182" t="s">
        <v>467</v>
      </c>
      <c r="H201" s="183">
        <v>1</v>
      </c>
      <c r="I201" s="184"/>
      <c r="J201" s="185">
        <f t="shared" si="10"/>
        <v>0</v>
      </c>
      <c r="K201" s="186"/>
      <c r="L201" s="187"/>
      <c r="M201" s="188" t="s">
        <v>1</v>
      </c>
      <c r="N201" s="189" t="s">
        <v>42</v>
      </c>
      <c r="P201" s="153">
        <f t="shared" si="11"/>
        <v>0</v>
      </c>
      <c r="Q201" s="153">
        <v>0</v>
      </c>
      <c r="R201" s="153">
        <f t="shared" si="12"/>
        <v>0</v>
      </c>
      <c r="S201" s="153">
        <v>0</v>
      </c>
      <c r="T201" s="154">
        <f t="shared" si="13"/>
        <v>0</v>
      </c>
      <c r="AR201" s="155" t="s">
        <v>6166</v>
      </c>
      <c r="AT201" s="155" t="s">
        <v>454</v>
      </c>
      <c r="AU201" s="155" t="s">
        <v>88</v>
      </c>
      <c r="AY201" s="16" t="s">
        <v>317</v>
      </c>
      <c r="BE201" s="156">
        <f t="shared" si="14"/>
        <v>0</v>
      </c>
      <c r="BF201" s="156">
        <f t="shared" si="15"/>
        <v>0</v>
      </c>
      <c r="BG201" s="156">
        <f t="shared" si="16"/>
        <v>0</v>
      </c>
      <c r="BH201" s="156">
        <f t="shared" si="17"/>
        <v>0</v>
      </c>
      <c r="BI201" s="156">
        <f t="shared" si="18"/>
        <v>0</v>
      </c>
      <c r="BJ201" s="16" t="s">
        <v>88</v>
      </c>
      <c r="BK201" s="156">
        <f t="shared" si="19"/>
        <v>0</v>
      </c>
      <c r="BL201" s="16" t="s">
        <v>6166</v>
      </c>
      <c r="BM201" s="155" t="s">
        <v>13422</v>
      </c>
    </row>
    <row r="202" spans="2:65" s="1" customFormat="1" ht="16.5" customHeight="1">
      <c r="B202" s="142"/>
      <c r="C202" s="179" t="s">
        <v>477</v>
      </c>
      <c r="D202" s="179" t="s">
        <v>454</v>
      </c>
      <c r="E202" s="180" t="s">
        <v>13423</v>
      </c>
      <c r="F202" s="181" t="s">
        <v>13424</v>
      </c>
      <c r="G202" s="182" t="s">
        <v>467</v>
      </c>
      <c r="H202" s="183">
        <v>13</v>
      </c>
      <c r="I202" s="184"/>
      <c r="J202" s="185">
        <f t="shared" si="10"/>
        <v>0</v>
      </c>
      <c r="K202" s="186"/>
      <c r="L202" s="187"/>
      <c r="M202" s="188" t="s">
        <v>1</v>
      </c>
      <c r="N202" s="189" t="s">
        <v>42</v>
      </c>
      <c r="P202" s="153">
        <f t="shared" si="11"/>
        <v>0</v>
      </c>
      <c r="Q202" s="153">
        <v>0</v>
      </c>
      <c r="R202" s="153">
        <f t="shared" si="12"/>
        <v>0</v>
      </c>
      <c r="S202" s="153">
        <v>0</v>
      </c>
      <c r="T202" s="154">
        <f t="shared" si="13"/>
        <v>0</v>
      </c>
      <c r="AR202" s="155" t="s">
        <v>6166</v>
      </c>
      <c r="AT202" s="155" t="s">
        <v>454</v>
      </c>
      <c r="AU202" s="155" t="s">
        <v>88</v>
      </c>
      <c r="AY202" s="16" t="s">
        <v>317</v>
      </c>
      <c r="BE202" s="156">
        <f t="shared" si="14"/>
        <v>0</v>
      </c>
      <c r="BF202" s="156">
        <f t="shared" si="15"/>
        <v>0</v>
      </c>
      <c r="BG202" s="156">
        <f t="shared" si="16"/>
        <v>0</v>
      </c>
      <c r="BH202" s="156">
        <f t="shared" si="17"/>
        <v>0</v>
      </c>
      <c r="BI202" s="156">
        <f t="shared" si="18"/>
        <v>0</v>
      </c>
      <c r="BJ202" s="16" t="s">
        <v>88</v>
      </c>
      <c r="BK202" s="156">
        <f t="shared" si="19"/>
        <v>0</v>
      </c>
      <c r="BL202" s="16" t="s">
        <v>6166</v>
      </c>
      <c r="BM202" s="155" t="s">
        <v>13425</v>
      </c>
    </row>
    <row r="203" spans="2:65" s="1" customFormat="1" ht="16.5" customHeight="1">
      <c r="B203" s="142"/>
      <c r="C203" s="179" t="s">
        <v>481</v>
      </c>
      <c r="D203" s="179" t="s">
        <v>454</v>
      </c>
      <c r="E203" s="180" t="s">
        <v>13426</v>
      </c>
      <c r="F203" s="181" t="s">
        <v>13427</v>
      </c>
      <c r="G203" s="182" t="s">
        <v>467</v>
      </c>
      <c r="H203" s="183">
        <v>24</v>
      </c>
      <c r="I203" s="184"/>
      <c r="J203" s="185">
        <f t="shared" si="10"/>
        <v>0</v>
      </c>
      <c r="K203" s="186"/>
      <c r="L203" s="187"/>
      <c r="M203" s="188" t="s">
        <v>1</v>
      </c>
      <c r="N203" s="189" t="s">
        <v>42</v>
      </c>
      <c r="P203" s="153">
        <f t="shared" si="11"/>
        <v>0</v>
      </c>
      <c r="Q203" s="153">
        <v>0</v>
      </c>
      <c r="R203" s="153">
        <f t="shared" si="12"/>
        <v>0</v>
      </c>
      <c r="S203" s="153">
        <v>0</v>
      </c>
      <c r="T203" s="154">
        <f t="shared" si="13"/>
        <v>0</v>
      </c>
      <c r="AR203" s="155" t="s">
        <v>6166</v>
      </c>
      <c r="AT203" s="155" t="s">
        <v>454</v>
      </c>
      <c r="AU203" s="155" t="s">
        <v>88</v>
      </c>
      <c r="AY203" s="16" t="s">
        <v>317</v>
      </c>
      <c r="BE203" s="156">
        <f t="shared" si="14"/>
        <v>0</v>
      </c>
      <c r="BF203" s="156">
        <f t="shared" si="15"/>
        <v>0</v>
      </c>
      <c r="BG203" s="156">
        <f t="shared" si="16"/>
        <v>0</v>
      </c>
      <c r="BH203" s="156">
        <f t="shared" si="17"/>
        <v>0</v>
      </c>
      <c r="BI203" s="156">
        <f t="shared" si="18"/>
        <v>0</v>
      </c>
      <c r="BJ203" s="16" t="s">
        <v>88</v>
      </c>
      <c r="BK203" s="156">
        <f t="shared" si="19"/>
        <v>0</v>
      </c>
      <c r="BL203" s="16" t="s">
        <v>6166</v>
      </c>
      <c r="BM203" s="155" t="s">
        <v>13428</v>
      </c>
    </row>
    <row r="204" spans="2:65" s="1" customFormat="1" ht="16.5" customHeight="1">
      <c r="B204" s="142"/>
      <c r="C204" s="179" t="s">
        <v>488</v>
      </c>
      <c r="D204" s="179" t="s">
        <v>454</v>
      </c>
      <c r="E204" s="180" t="s">
        <v>13429</v>
      </c>
      <c r="F204" s="181" t="s">
        <v>13430</v>
      </c>
      <c r="G204" s="182" t="s">
        <v>467</v>
      </c>
      <c r="H204" s="183">
        <v>26</v>
      </c>
      <c r="I204" s="184"/>
      <c r="J204" s="185">
        <f t="shared" si="10"/>
        <v>0</v>
      </c>
      <c r="K204" s="186"/>
      <c r="L204" s="187"/>
      <c r="M204" s="188" t="s">
        <v>1</v>
      </c>
      <c r="N204" s="189" t="s">
        <v>42</v>
      </c>
      <c r="P204" s="153">
        <f t="shared" si="11"/>
        <v>0</v>
      </c>
      <c r="Q204" s="153">
        <v>0</v>
      </c>
      <c r="R204" s="153">
        <f t="shared" si="12"/>
        <v>0</v>
      </c>
      <c r="S204" s="153">
        <v>0</v>
      </c>
      <c r="T204" s="154">
        <f t="shared" si="13"/>
        <v>0</v>
      </c>
      <c r="AR204" s="155" t="s">
        <v>6166</v>
      </c>
      <c r="AT204" s="155" t="s">
        <v>454</v>
      </c>
      <c r="AU204" s="155" t="s">
        <v>88</v>
      </c>
      <c r="AY204" s="16" t="s">
        <v>317</v>
      </c>
      <c r="BE204" s="156">
        <f t="shared" si="14"/>
        <v>0</v>
      </c>
      <c r="BF204" s="156">
        <f t="shared" si="15"/>
        <v>0</v>
      </c>
      <c r="BG204" s="156">
        <f t="shared" si="16"/>
        <v>0</v>
      </c>
      <c r="BH204" s="156">
        <f t="shared" si="17"/>
        <v>0</v>
      </c>
      <c r="BI204" s="156">
        <f t="shared" si="18"/>
        <v>0</v>
      </c>
      <c r="BJ204" s="16" t="s">
        <v>88</v>
      </c>
      <c r="BK204" s="156">
        <f t="shared" si="19"/>
        <v>0</v>
      </c>
      <c r="BL204" s="16" t="s">
        <v>6166</v>
      </c>
      <c r="BM204" s="155" t="s">
        <v>13431</v>
      </c>
    </row>
    <row r="205" spans="2:65" s="1" customFormat="1" ht="16.5" customHeight="1">
      <c r="B205" s="142"/>
      <c r="C205" s="179" t="s">
        <v>495</v>
      </c>
      <c r="D205" s="179" t="s">
        <v>454</v>
      </c>
      <c r="E205" s="180" t="s">
        <v>13432</v>
      </c>
      <c r="F205" s="181" t="s">
        <v>13433</v>
      </c>
      <c r="G205" s="182" t="s">
        <v>467</v>
      </c>
      <c r="H205" s="183">
        <v>4</v>
      </c>
      <c r="I205" s="184"/>
      <c r="J205" s="185">
        <f t="shared" si="10"/>
        <v>0</v>
      </c>
      <c r="K205" s="186"/>
      <c r="L205" s="187"/>
      <c r="M205" s="188" t="s">
        <v>1</v>
      </c>
      <c r="N205" s="189" t="s">
        <v>42</v>
      </c>
      <c r="P205" s="153">
        <f t="shared" si="11"/>
        <v>0</v>
      </c>
      <c r="Q205" s="153">
        <v>0</v>
      </c>
      <c r="R205" s="153">
        <f t="shared" si="12"/>
        <v>0</v>
      </c>
      <c r="S205" s="153">
        <v>0</v>
      </c>
      <c r="T205" s="154">
        <f t="shared" si="13"/>
        <v>0</v>
      </c>
      <c r="AR205" s="155" t="s">
        <v>6166</v>
      </c>
      <c r="AT205" s="155" t="s">
        <v>454</v>
      </c>
      <c r="AU205" s="155" t="s">
        <v>88</v>
      </c>
      <c r="AY205" s="16" t="s">
        <v>317</v>
      </c>
      <c r="BE205" s="156">
        <f t="shared" si="14"/>
        <v>0</v>
      </c>
      <c r="BF205" s="156">
        <f t="shared" si="15"/>
        <v>0</v>
      </c>
      <c r="BG205" s="156">
        <f t="shared" si="16"/>
        <v>0</v>
      </c>
      <c r="BH205" s="156">
        <f t="shared" si="17"/>
        <v>0</v>
      </c>
      <c r="BI205" s="156">
        <f t="shared" si="18"/>
        <v>0</v>
      </c>
      <c r="BJ205" s="16" t="s">
        <v>88</v>
      </c>
      <c r="BK205" s="156">
        <f t="shared" si="19"/>
        <v>0</v>
      </c>
      <c r="BL205" s="16" t="s">
        <v>6166</v>
      </c>
      <c r="BM205" s="155" t="s">
        <v>13434</v>
      </c>
    </row>
    <row r="206" spans="2:65" s="1" customFormat="1" ht="16.5" customHeight="1">
      <c r="B206" s="142"/>
      <c r="C206" s="179" t="s">
        <v>501</v>
      </c>
      <c r="D206" s="179" t="s">
        <v>454</v>
      </c>
      <c r="E206" s="180" t="s">
        <v>13435</v>
      </c>
      <c r="F206" s="181" t="s">
        <v>13436</v>
      </c>
      <c r="G206" s="182" t="s">
        <v>467</v>
      </c>
      <c r="H206" s="183">
        <v>9</v>
      </c>
      <c r="I206" s="184"/>
      <c r="J206" s="185">
        <f t="shared" si="10"/>
        <v>0</v>
      </c>
      <c r="K206" s="186"/>
      <c r="L206" s="187"/>
      <c r="M206" s="188" t="s">
        <v>1</v>
      </c>
      <c r="N206" s="189" t="s">
        <v>42</v>
      </c>
      <c r="P206" s="153">
        <f t="shared" si="11"/>
        <v>0</v>
      </c>
      <c r="Q206" s="153">
        <v>0</v>
      </c>
      <c r="R206" s="153">
        <f t="shared" si="12"/>
        <v>0</v>
      </c>
      <c r="S206" s="153">
        <v>0</v>
      </c>
      <c r="T206" s="154">
        <f t="shared" si="13"/>
        <v>0</v>
      </c>
      <c r="AR206" s="155" t="s">
        <v>6166</v>
      </c>
      <c r="AT206" s="155" t="s">
        <v>454</v>
      </c>
      <c r="AU206" s="155" t="s">
        <v>88</v>
      </c>
      <c r="AY206" s="16" t="s">
        <v>317</v>
      </c>
      <c r="BE206" s="156">
        <f t="shared" si="14"/>
        <v>0</v>
      </c>
      <c r="BF206" s="156">
        <f t="shared" si="15"/>
        <v>0</v>
      </c>
      <c r="BG206" s="156">
        <f t="shared" si="16"/>
        <v>0</v>
      </c>
      <c r="BH206" s="156">
        <f t="shared" si="17"/>
        <v>0</v>
      </c>
      <c r="BI206" s="156">
        <f t="shared" si="18"/>
        <v>0</v>
      </c>
      <c r="BJ206" s="16" t="s">
        <v>88</v>
      </c>
      <c r="BK206" s="156">
        <f t="shared" si="19"/>
        <v>0</v>
      </c>
      <c r="BL206" s="16" t="s">
        <v>6166</v>
      </c>
      <c r="BM206" s="155" t="s">
        <v>13437</v>
      </c>
    </row>
    <row r="207" spans="2:65" s="1" customFormat="1" ht="16.5" customHeight="1">
      <c r="B207" s="142"/>
      <c r="C207" s="179" t="s">
        <v>507</v>
      </c>
      <c r="D207" s="179" t="s">
        <v>454</v>
      </c>
      <c r="E207" s="180" t="s">
        <v>13438</v>
      </c>
      <c r="F207" s="181" t="s">
        <v>13439</v>
      </c>
      <c r="G207" s="182" t="s">
        <v>467</v>
      </c>
      <c r="H207" s="183">
        <v>18</v>
      </c>
      <c r="I207" s="184"/>
      <c r="J207" s="185">
        <f t="shared" si="10"/>
        <v>0</v>
      </c>
      <c r="K207" s="186"/>
      <c r="L207" s="187"/>
      <c r="M207" s="188" t="s">
        <v>1</v>
      </c>
      <c r="N207" s="189" t="s">
        <v>42</v>
      </c>
      <c r="P207" s="153">
        <f t="shared" si="11"/>
        <v>0</v>
      </c>
      <c r="Q207" s="153">
        <v>0</v>
      </c>
      <c r="R207" s="153">
        <f t="shared" si="12"/>
        <v>0</v>
      </c>
      <c r="S207" s="153">
        <v>0</v>
      </c>
      <c r="T207" s="154">
        <f t="shared" si="13"/>
        <v>0</v>
      </c>
      <c r="AR207" s="155" t="s">
        <v>6166</v>
      </c>
      <c r="AT207" s="155" t="s">
        <v>454</v>
      </c>
      <c r="AU207" s="155" t="s">
        <v>88</v>
      </c>
      <c r="AY207" s="16" t="s">
        <v>317</v>
      </c>
      <c r="BE207" s="156">
        <f t="shared" si="14"/>
        <v>0</v>
      </c>
      <c r="BF207" s="156">
        <f t="shared" si="15"/>
        <v>0</v>
      </c>
      <c r="BG207" s="156">
        <f t="shared" si="16"/>
        <v>0</v>
      </c>
      <c r="BH207" s="156">
        <f t="shared" si="17"/>
        <v>0</v>
      </c>
      <c r="BI207" s="156">
        <f t="shared" si="18"/>
        <v>0</v>
      </c>
      <c r="BJ207" s="16" t="s">
        <v>88</v>
      </c>
      <c r="BK207" s="156">
        <f t="shared" si="19"/>
        <v>0</v>
      </c>
      <c r="BL207" s="16" t="s">
        <v>6166</v>
      </c>
      <c r="BM207" s="155" t="s">
        <v>13440</v>
      </c>
    </row>
    <row r="208" spans="2:65" s="1" customFormat="1" ht="16.5" customHeight="1">
      <c r="B208" s="142"/>
      <c r="C208" s="179" t="s">
        <v>703</v>
      </c>
      <c r="D208" s="179" t="s">
        <v>454</v>
      </c>
      <c r="E208" s="180" t="s">
        <v>13441</v>
      </c>
      <c r="F208" s="181" t="s">
        <v>13442</v>
      </c>
      <c r="G208" s="182" t="s">
        <v>467</v>
      </c>
      <c r="H208" s="183">
        <v>4</v>
      </c>
      <c r="I208" s="184"/>
      <c r="J208" s="185">
        <f t="shared" si="10"/>
        <v>0</v>
      </c>
      <c r="K208" s="186"/>
      <c r="L208" s="187"/>
      <c r="M208" s="188" t="s">
        <v>1</v>
      </c>
      <c r="N208" s="189" t="s">
        <v>42</v>
      </c>
      <c r="P208" s="153">
        <f t="shared" si="11"/>
        <v>0</v>
      </c>
      <c r="Q208" s="153">
        <v>0</v>
      </c>
      <c r="R208" s="153">
        <f t="shared" si="12"/>
        <v>0</v>
      </c>
      <c r="S208" s="153">
        <v>0</v>
      </c>
      <c r="T208" s="154">
        <f t="shared" si="13"/>
        <v>0</v>
      </c>
      <c r="AR208" s="155" t="s">
        <v>6166</v>
      </c>
      <c r="AT208" s="155" t="s">
        <v>454</v>
      </c>
      <c r="AU208" s="155" t="s">
        <v>88</v>
      </c>
      <c r="AY208" s="16" t="s">
        <v>317</v>
      </c>
      <c r="BE208" s="156">
        <f t="shared" si="14"/>
        <v>0</v>
      </c>
      <c r="BF208" s="156">
        <f t="shared" si="15"/>
        <v>0</v>
      </c>
      <c r="BG208" s="156">
        <f t="shared" si="16"/>
        <v>0</v>
      </c>
      <c r="BH208" s="156">
        <f t="shared" si="17"/>
        <v>0</v>
      </c>
      <c r="BI208" s="156">
        <f t="shared" si="18"/>
        <v>0</v>
      </c>
      <c r="BJ208" s="16" t="s">
        <v>88</v>
      </c>
      <c r="BK208" s="156">
        <f t="shared" si="19"/>
        <v>0</v>
      </c>
      <c r="BL208" s="16" t="s">
        <v>6166</v>
      </c>
      <c r="BM208" s="155" t="s">
        <v>13443</v>
      </c>
    </row>
    <row r="209" spans="2:65" s="1" customFormat="1" ht="16.5" customHeight="1">
      <c r="B209" s="142"/>
      <c r="C209" s="179" t="s">
        <v>647</v>
      </c>
      <c r="D209" s="179" t="s">
        <v>454</v>
      </c>
      <c r="E209" s="180" t="s">
        <v>13444</v>
      </c>
      <c r="F209" s="181" t="s">
        <v>13445</v>
      </c>
      <c r="G209" s="182" t="s">
        <v>467</v>
      </c>
      <c r="H209" s="183">
        <v>2</v>
      </c>
      <c r="I209" s="184"/>
      <c r="J209" s="185">
        <f t="shared" si="10"/>
        <v>0</v>
      </c>
      <c r="K209" s="186"/>
      <c r="L209" s="187"/>
      <c r="M209" s="188" t="s">
        <v>1</v>
      </c>
      <c r="N209" s="189" t="s">
        <v>42</v>
      </c>
      <c r="P209" s="153">
        <f t="shared" si="11"/>
        <v>0</v>
      </c>
      <c r="Q209" s="153">
        <v>0</v>
      </c>
      <c r="R209" s="153">
        <f t="shared" si="12"/>
        <v>0</v>
      </c>
      <c r="S209" s="153">
        <v>0</v>
      </c>
      <c r="T209" s="154">
        <f t="shared" si="13"/>
        <v>0</v>
      </c>
      <c r="AR209" s="155" t="s">
        <v>6166</v>
      </c>
      <c r="AT209" s="155" t="s">
        <v>454</v>
      </c>
      <c r="AU209" s="155" t="s">
        <v>88</v>
      </c>
      <c r="AY209" s="16" t="s">
        <v>317</v>
      </c>
      <c r="BE209" s="156">
        <f t="shared" si="14"/>
        <v>0</v>
      </c>
      <c r="BF209" s="156">
        <f t="shared" si="15"/>
        <v>0</v>
      </c>
      <c r="BG209" s="156">
        <f t="shared" si="16"/>
        <v>0</v>
      </c>
      <c r="BH209" s="156">
        <f t="shared" si="17"/>
        <v>0</v>
      </c>
      <c r="BI209" s="156">
        <f t="shared" si="18"/>
        <v>0</v>
      </c>
      <c r="BJ209" s="16" t="s">
        <v>88</v>
      </c>
      <c r="BK209" s="156">
        <f t="shared" si="19"/>
        <v>0</v>
      </c>
      <c r="BL209" s="16" t="s">
        <v>6166</v>
      </c>
      <c r="BM209" s="155" t="s">
        <v>13446</v>
      </c>
    </row>
    <row r="210" spans="2:65" s="1" customFormat="1" ht="16.5" customHeight="1">
      <c r="B210" s="142"/>
      <c r="C210" s="179" t="s">
        <v>712</v>
      </c>
      <c r="D210" s="179" t="s">
        <v>454</v>
      </c>
      <c r="E210" s="180" t="s">
        <v>13447</v>
      </c>
      <c r="F210" s="181" t="s">
        <v>13448</v>
      </c>
      <c r="G210" s="182" t="s">
        <v>467</v>
      </c>
      <c r="H210" s="183">
        <v>2</v>
      </c>
      <c r="I210" s="184"/>
      <c r="J210" s="185">
        <f t="shared" si="10"/>
        <v>0</v>
      </c>
      <c r="K210" s="186"/>
      <c r="L210" s="187"/>
      <c r="M210" s="188" t="s">
        <v>1</v>
      </c>
      <c r="N210" s="189" t="s">
        <v>42</v>
      </c>
      <c r="P210" s="153">
        <f t="shared" si="11"/>
        <v>0</v>
      </c>
      <c r="Q210" s="153">
        <v>0</v>
      </c>
      <c r="R210" s="153">
        <f t="shared" si="12"/>
        <v>0</v>
      </c>
      <c r="S210" s="153">
        <v>0</v>
      </c>
      <c r="T210" s="154">
        <f t="shared" si="13"/>
        <v>0</v>
      </c>
      <c r="AR210" s="155" t="s">
        <v>6166</v>
      </c>
      <c r="AT210" s="155" t="s">
        <v>454</v>
      </c>
      <c r="AU210" s="155" t="s">
        <v>88</v>
      </c>
      <c r="AY210" s="16" t="s">
        <v>317</v>
      </c>
      <c r="BE210" s="156">
        <f t="shared" si="14"/>
        <v>0</v>
      </c>
      <c r="BF210" s="156">
        <f t="shared" si="15"/>
        <v>0</v>
      </c>
      <c r="BG210" s="156">
        <f t="shared" si="16"/>
        <v>0</v>
      </c>
      <c r="BH210" s="156">
        <f t="shared" si="17"/>
        <v>0</v>
      </c>
      <c r="BI210" s="156">
        <f t="shared" si="18"/>
        <v>0</v>
      </c>
      <c r="BJ210" s="16" t="s">
        <v>88</v>
      </c>
      <c r="BK210" s="156">
        <f t="shared" si="19"/>
        <v>0</v>
      </c>
      <c r="BL210" s="16" t="s">
        <v>6166</v>
      </c>
      <c r="BM210" s="155" t="s">
        <v>13449</v>
      </c>
    </row>
    <row r="211" spans="2:65" s="1" customFormat="1" ht="16.5" customHeight="1">
      <c r="B211" s="142"/>
      <c r="C211" s="179" t="s">
        <v>650</v>
      </c>
      <c r="D211" s="179" t="s">
        <v>454</v>
      </c>
      <c r="E211" s="180" t="s">
        <v>13450</v>
      </c>
      <c r="F211" s="181" t="s">
        <v>13451</v>
      </c>
      <c r="G211" s="182" t="s">
        <v>467</v>
      </c>
      <c r="H211" s="183">
        <v>23</v>
      </c>
      <c r="I211" s="184"/>
      <c r="J211" s="185">
        <f t="shared" si="10"/>
        <v>0</v>
      </c>
      <c r="K211" s="186"/>
      <c r="L211" s="187"/>
      <c r="M211" s="188" t="s">
        <v>1</v>
      </c>
      <c r="N211" s="189" t="s">
        <v>42</v>
      </c>
      <c r="P211" s="153">
        <f t="shared" si="11"/>
        <v>0</v>
      </c>
      <c r="Q211" s="153">
        <v>0</v>
      </c>
      <c r="R211" s="153">
        <f t="shared" si="12"/>
        <v>0</v>
      </c>
      <c r="S211" s="153">
        <v>0</v>
      </c>
      <c r="T211" s="154">
        <f t="shared" si="13"/>
        <v>0</v>
      </c>
      <c r="AR211" s="155" t="s">
        <v>6166</v>
      </c>
      <c r="AT211" s="155" t="s">
        <v>454</v>
      </c>
      <c r="AU211" s="155" t="s">
        <v>88</v>
      </c>
      <c r="AY211" s="16" t="s">
        <v>317</v>
      </c>
      <c r="BE211" s="156">
        <f t="shared" si="14"/>
        <v>0</v>
      </c>
      <c r="BF211" s="156">
        <f t="shared" si="15"/>
        <v>0</v>
      </c>
      <c r="BG211" s="156">
        <f t="shared" si="16"/>
        <v>0</v>
      </c>
      <c r="BH211" s="156">
        <f t="shared" si="17"/>
        <v>0</v>
      </c>
      <c r="BI211" s="156">
        <f t="shared" si="18"/>
        <v>0</v>
      </c>
      <c r="BJ211" s="16" t="s">
        <v>88</v>
      </c>
      <c r="BK211" s="156">
        <f t="shared" si="19"/>
        <v>0</v>
      </c>
      <c r="BL211" s="16" t="s">
        <v>6166</v>
      </c>
      <c r="BM211" s="155" t="s">
        <v>13452</v>
      </c>
    </row>
    <row r="212" spans="2:65" s="1" customFormat="1" ht="16.5" customHeight="1">
      <c r="B212" s="142"/>
      <c r="C212" s="179" t="s">
        <v>722</v>
      </c>
      <c r="D212" s="179" t="s">
        <v>454</v>
      </c>
      <c r="E212" s="180" t="s">
        <v>13453</v>
      </c>
      <c r="F212" s="181" t="s">
        <v>13454</v>
      </c>
      <c r="G212" s="182" t="s">
        <v>467</v>
      </c>
      <c r="H212" s="183">
        <v>5</v>
      </c>
      <c r="I212" s="184"/>
      <c r="J212" s="185">
        <f t="shared" si="10"/>
        <v>0</v>
      </c>
      <c r="K212" s="186"/>
      <c r="L212" s="187"/>
      <c r="M212" s="188" t="s">
        <v>1</v>
      </c>
      <c r="N212" s="189" t="s">
        <v>42</v>
      </c>
      <c r="P212" s="153">
        <f t="shared" si="11"/>
        <v>0</v>
      </c>
      <c r="Q212" s="153">
        <v>0</v>
      </c>
      <c r="R212" s="153">
        <f t="shared" si="12"/>
        <v>0</v>
      </c>
      <c r="S212" s="153">
        <v>0</v>
      </c>
      <c r="T212" s="154">
        <f t="shared" si="13"/>
        <v>0</v>
      </c>
      <c r="AR212" s="155" t="s">
        <v>6166</v>
      </c>
      <c r="AT212" s="155" t="s">
        <v>454</v>
      </c>
      <c r="AU212" s="155" t="s">
        <v>88</v>
      </c>
      <c r="AY212" s="16" t="s">
        <v>317</v>
      </c>
      <c r="BE212" s="156">
        <f t="shared" si="14"/>
        <v>0</v>
      </c>
      <c r="BF212" s="156">
        <f t="shared" si="15"/>
        <v>0</v>
      </c>
      <c r="BG212" s="156">
        <f t="shared" si="16"/>
        <v>0</v>
      </c>
      <c r="BH212" s="156">
        <f t="shared" si="17"/>
        <v>0</v>
      </c>
      <c r="BI212" s="156">
        <f t="shared" si="18"/>
        <v>0</v>
      </c>
      <c r="BJ212" s="16" t="s">
        <v>88</v>
      </c>
      <c r="BK212" s="156">
        <f t="shared" si="19"/>
        <v>0</v>
      </c>
      <c r="BL212" s="16" t="s">
        <v>6166</v>
      </c>
      <c r="BM212" s="155" t="s">
        <v>13455</v>
      </c>
    </row>
    <row r="213" spans="2:65" s="1" customFormat="1" ht="16.5" customHeight="1">
      <c r="B213" s="142"/>
      <c r="C213" s="179" t="s">
        <v>655</v>
      </c>
      <c r="D213" s="179" t="s">
        <v>454</v>
      </c>
      <c r="E213" s="180" t="s">
        <v>13456</v>
      </c>
      <c r="F213" s="181" t="s">
        <v>13457</v>
      </c>
      <c r="G213" s="182" t="s">
        <v>467</v>
      </c>
      <c r="H213" s="183">
        <v>2</v>
      </c>
      <c r="I213" s="184"/>
      <c r="J213" s="185">
        <f t="shared" si="10"/>
        <v>0</v>
      </c>
      <c r="K213" s="186"/>
      <c r="L213" s="187"/>
      <c r="M213" s="188" t="s">
        <v>1</v>
      </c>
      <c r="N213" s="189" t="s">
        <v>42</v>
      </c>
      <c r="P213" s="153">
        <f t="shared" si="11"/>
        <v>0</v>
      </c>
      <c r="Q213" s="153">
        <v>0</v>
      </c>
      <c r="R213" s="153">
        <f t="shared" si="12"/>
        <v>0</v>
      </c>
      <c r="S213" s="153">
        <v>0</v>
      </c>
      <c r="T213" s="154">
        <f t="shared" si="13"/>
        <v>0</v>
      </c>
      <c r="AR213" s="155" t="s">
        <v>6166</v>
      </c>
      <c r="AT213" s="155" t="s">
        <v>454</v>
      </c>
      <c r="AU213" s="155" t="s">
        <v>88</v>
      </c>
      <c r="AY213" s="16" t="s">
        <v>317</v>
      </c>
      <c r="BE213" s="156">
        <f t="shared" si="14"/>
        <v>0</v>
      </c>
      <c r="BF213" s="156">
        <f t="shared" si="15"/>
        <v>0</v>
      </c>
      <c r="BG213" s="156">
        <f t="shared" si="16"/>
        <v>0</v>
      </c>
      <c r="BH213" s="156">
        <f t="shared" si="17"/>
        <v>0</v>
      </c>
      <c r="BI213" s="156">
        <f t="shared" si="18"/>
        <v>0</v>
      </c>
      <c r="BJ213" s="16" t="s">
        <v>88</v>
      </c>
      <c r="BK213" s="156">
        <f t="shared" si="19"/>
        <v>0</v>
      </c>
      <c r="BL213" s="16" t="s">
        <v>6166</v>
      </c>
      <c r="BM213" s="155" t="s">
        <v>13458</v>
      </c>
    </row>
    <row r="214" spans="2:65" s="1" customFormat="1" ht="16.5" customHeight="1">
      <c r="B214" s="142"/>
      <c r="C214" s="179" t="s">
        <v>729</v>
      </c>
      <c r="D214" s="179" t="s">
        <v>454</v>
      </c>
      <c r="E214" s="180" t="s">
        <v>13459</v>
      </c>
      <c r="F214" s="181" t="s">
        <v>13460</v>
      </c>
      <c r="G214" s="182" t="s">
        <v>467</v>
      </c>
      <c r="H214" s="183">
        <v>56</v>
      </c>
      <c r="I214" s="184"/>
      <c r="J214" s="185">
        <f t="shared" si="10"/>
        <v>0</v>
      </c>
      <c r="K214" s="186"/>
      <c r="L214" s="187"/>
      <c r="M214" s="188" t="s">
        <v>1</v>
      </c>
      <c r="N214" s="189" t="s">
        <v>42</v>
      </c>
      <c r="P214" s="153">
        <f t="shared" si="11"/>
        <v>0</v>
      </c>
      <c r="Q214" s="153">
        <v>0</v>
      </c>
      <c r="R214" s="153">
        <f t="shared" si="12"/>
        <v>0</v>
      </c>
      <c r="S214" s="153">
        <v>0</v>
      </c>
      <c r="T214" s="154">
        <f t="shared" si="13"/>
        <v>0</v>
      </c>
      <c r="AR214" s="155" t="s">
        <v>6166</v>
      </c>
      <c r="AT214" s="155" t="s">
        <v>454</v>
      </c>
      <c r="AU214" s="155" t="s">
        <v>88</v>
      </c>
      <c r="AY214" s="16" t="s">
        <v>317</v>
      </c>
      <c r="BE214" s="156">
        <f t="shared" si="14"/>
        <v>0</v>
      </c>
      <c r="BF214" s="156">
        <f t="shared" si="15"/>
        <v>0</v>
      </c>
      <c r="BG214" s="156">
        <f t="shared" si="16"/>
        <v>0</v>
      </c>
      <c r="BH214" s="156">
        <f t="shared" si="17"/>
        <v>0</v>
      </c>
      <c r="BI214" s="156">
        <f t="shared" si="18"/>
        <v>0</v>
      </c>
      <c r="BJ214" s="16" t="s">
        <v>88</v>
      </c>
      <c r="BK214" s="156">
        <f t="shared" si="19"/>
        <v>0</v>
      </c>
      <c r="BL214" s="16" t="s">
        <v>6166</v>
      </c>
      <c r="BM214" s="155" t="s">
        <v>13461</v>
      </c>
    </row>
    <row r="215" spans="2:65" s="1" customFormat="1" ht="16.5" customHeight="1">
      <c r="B215" s="142"/>
      <c r="C215" s="179" t="s">
        <v>662</v>
      </c>
      <c r="D215" s="179" t="s">
        <v>454</v>
      </c>
      <c r="E215" s="180" t="s">
        <v>13462</v>
      </c>
      <c r="F215" s="181" t="s">
        <v>13463</v>
      </c>
      <c r="G215" s="182" t="s">
        <v>467</v>
      </c>
      <c r="H215" s="183">
        <v>118</v>
      </c>
      <c r="I215" s="184"/>
      <c r="J215" s="185">
        <f t="shared" si="10"/>
        <v>0</v>
      </c>
      <c r="K215" s="186"/>
      <c r="L215" s="187"/>
      <c r="M215" s="188" t="s">
        <v>1</v>
      </c>
      <c r="N215" s="189" t="s">
        <v>42</v>
      </c>
      <c r="P215" s="153">
        <f t="shared" si="11"/>
        <v>0</v>
      </c>
      <c r="Q215" s="153">
        <v>0</v>
      </c>
      <c r="R215" s="153">
        <f t="shared" si="12"/>
        <v>0</v>
      </c>
      <c r="S215" s="153">
        <v>0</v>
      </c>
      <c r="T215" s="154">
        <f t="shared" si="13"/>
        <v>0</v>
      </c>
      <c r="AR215" s="155" t="s">
        <v>6166</v>
      </c>
      <c r="AT215" s="155" t="s">
        <v>454</v>
      </c>
      <c r="AU215" s="155" t="s">
        <v>88</v>
      </c>
      <c r="AY215" s="16" t="s">
        <v>317</v>
      </c>
      <c r="BE215" s="156">
        <f t="shared" si="14"/>
        <v>0</v>
      </c>
      <c r="BF215" s="156">
        <f t="shared" si="15"/>
        <v>0</v>
      </c>
      <c r="BG215" s="156">
        <f t="shared" si="16"/>
        <v>0</v>
      </c>
      <c r="BH215" s="156">
        <f t="shared" si="17"/>
        <v>0</v>
      </c>
      <c r="BI215" s="156">
        <f t="shared" si="18"/>
        <v>0</v>
      </c>
      <c r="BJ215" s="16" t="s">
        <v>88</v>
      </c>
      <c r="BK215" s="156">
        <f t="shared" si="19"/>
        <v>0</v>
      </c>
      <c r="BL215" s="16" t="s">
        <v>6166</v>
      </c>
      <c r="BM215" s="155" t="s">
        <v>13464</v>
      </c>
    </row>
    <row r="216" spans="2:65" s="1" customFormat="1" ht="24.15" customHeight="1">
      <c r="B216" s="142"/>
      <c r="C216" s="143" t="s">
        <v>736</v>
      </c>
      <c r="D216" s="143" t="s">
        <v>319</v>
      </c>
      <c r="E216" s="144" t="s">
        <v>13465</v>
      </c>
      <c r="F216" s="145" t="s">
        <v>13466</v>
      </c>
      <c r="G216" s="146" t="s">
        <v>467</v>
      </c>
      <c r="H216" s="147">
        <v>84</v>
      </c>
      <c r="I216" s="148"/>
      <c r="J216" s="149">
        <f t="shared" si="10"/>
        <v>0</v>
      </c>
      <c r="K216" s="150"/>
      <c r="L216" s="31"/>
      <c r="M216" s="151" t="s">
        <v>1</v>
      </c>
      <c r="N216" s="152" t="s">
        <v>42</v>
      </c>
      <c r="P216" s="153">
        <f t="shared" si="11"/>
        <v>0</v>
      </c>
      <c r="Q216" s="153">
        <v>0</v>
      </c>
      <c r="R216" s="153">
        <f t="shared" si="12"/>
        <v>0</v>
      </c>
      <c r="S216" s="153">
        <v>0</v>
      </c>
      <c r="T216" s="154">
        <f t="shared" si="13"/>
        <v>0</v>
      </c>
      <c r="AR216" s="155" t="s">
        <v>6166</v>
      </c>
      <c r="AT216" s="155" t="s">
        <v>319</v>
      </c>
      <c r="AU216" s="155" t="s">
        <v>88</v>
      </c>
      <c r="AY216" s="16" t="s">
        <v>317</v>
      </c>
      <c r="BE216" s="156">
        <f t="shared" si="14"/>
        <v>0</v>
      </c>
      <c r="BF216" s="156">
        <f t="shared" si="15"/>
        <v>0</v>
      </c>
      <c r="BG216" s="156">
        <f t="shared" si="16"/>
        <v>0</v>
      </c>
      <c r="BH216" s="156">
        <f t="shared" si="17"/>
        <v>0</v>
      </c>
      <c r="BI216" s="156">
        <f t="shared" si="18"/>
        <v>0</v>
      </c>
      <c r="BJ216" s="16" t="s">
        <v>88</v>
      </c>
      <c r="BK216" s="156">
        <f t="shared" si="19"/>
        <v>0</v>
      </c>
      <c r="BL216" s="16" t="s">
        <v>6166</v>
      </c>
      <c r="BM216" s="155" t="s">
        <v>13467</v>
      </c>
    </row>
    <row r="217" spans="2:65" s="12" customFormat="1" ht="10">
      <c r="B217" s="157"/>
      <c r="D217" s="158" t="s">
        <v>328</v>
      </c>
      <c r="E217" s="159" t="s">
        <v>1</v>
      </c>
      <c r="F217" s="160" t="s">
        <v>729</v>
      </c>
      <c r="H217" s="161">
        <v>43</v>
      </c>
      <c r="I217" s="162"/>
      <c r="L217" s="157"/>
      <c r="M217" s="163"/>
      <c r="T217" s="164"/>
      <c r="AT217" s="159" t="s">
        <v>328</v>
      </c>
      <c r="AU217" s="159" t="s">
        <v>88</v>
      </c>
      <c r="AV217" s="12" t="s">
        <v>88</v>
      </c>
      <c r="AW217" s="12" t="s">
        <v>31</v>
      </c>
      <c r="AX217" s="12" t="s">
        <v>76</v>
      </c>
      <c r="AY217" s="159" t="s">
        <v>317</v>
      </c>
    </row>
    <row r="218" spans="2:65" s="12" customFormat="1" ht="10">
      <c r="B218" s="157"/>
      <c r="D218" s="158" t="s">
        <v>328</v>
      </c>
      <c r="E218" s="159" t="s">
        <v>1</v>
      </c>
      <c r="F218" s="160" t="s">
        <v>722</v>
      </c>
      <c r="H218" s="161">
        <v>41</v>
      </c>
      <c r="I218" s="162"/>
      <c r="L218" s="157"/>
      <c r="M218" s="163"/>
      <c r="T218" s="164"/>
      <c r="AT218" s="159" t="s">
        <v>328</v>
      </c>
      <c r="AU218" s="159" t="s">
        <v>88</v>
      </c>
      <c r="AV218" s="12" t="s">
        <v>88</v>
      </c>
      <c r="AW218" s="12" t="s">
        <v>31</v>
      </c>
      <c r="AX218" s="12" t="s">
        <v>76</v>
      </c>
      <c r="AY218" s="159" t="s">
        <v>317</v>
      </c>
    </row>
    <row r="219" spans="2:65" s="13" customFormat="1" ht="10">
      <c r="B219" s="165"/>
      <c r="D219" s="158" t="s">
        <v>328</v>
      </c>
      <c r="E219" s="166" t="s">
        <v>1</v>
      </c>
      <c r="F219" s="167" t="s">
        <v>331</v>
      </c>
      <c r="H219" s="168">
        <v>84</v>
      </c>
      <c r="I219" s="169"/>
      <c r="L219" s="165"/>
      <c r="M219" s="170"/>
      <c r="T219" s="171"/>
      <c r="AT219" s="166" t="s">
        <v>328</v>
      </c>
      <c r="AU219" s="166" t="s">
        <v>88</v>
      </c>
      <c r="AV219" s="13" t="s">
        <v>92</v>
      </c>
      <c r="AW219" s="13" t="s">
        <v>31</v>
      </c>
      <c r="AX219" s="13" t="s">
        <v>76</v>
      </c>
      <c r="AY219" s="166" t="s">
        <v>317</v>
      </c>
    </row>
    <row r="220" spans="2:65" s="14" customFormat="1" ht="10">
      <c r="B220" s="172"/>
      <c r="D220" s="158" t="s">
        <v>328</v>
      </c>
      <c r="E220" s="173" t="s">
        <v>1</v>
      </c>
      <c r="F220" s="174" t="s">
        <v>332</v>
      </c>
      <c r="H220" s="175">
        <v>84</v>
      </c>
      <c r="I220" s="176"/>
      <c r="L220" s="172"/>
      <c r="M220" s="177"/>
      <c r="T220" s="178"/>
      <c r="AT220" s="173" t="s">
        <v>328</v>
      </c>
      <c r="AU220" s="173" t="s">
        <v>88</v>
      </c>
      <c r="AV220" s="14" t="s">
        <v>323</v>
      </c>
      <c r="AW220" s="14" t="s">
        <v>31</v>
      </c>
      <c r="AX220" s="14" t="s">
        <v>83</v>
      </c>
      <c r="AY220" s="173" t="s">
        <v>317</v>
      </c>
    </row>
    <row r="221" spans="2:65" s="1" customFormat="1" ht="16.5" customHeight="1">
      <c r="B221" s="142"/>
      <c r="C221" s="179" t="s">
        <v>665</v>
      </c>
      <c r="D221" s="179" t="s">
        <v>454</v>
      </c>
      <c r="E221" s="180" t="s">
        <v>13468</v>
      </c>
      <c r="F221" s="181" t="s">
        <v>13469</v>
      </c>
      <c r="G221" s="182" t="s">
        <v>467</v>
      </c>
      <c r="H221" s="183">
        <v>43</v>
      </c>
      <c r="I221" s="184"/>
      <c r="J221" s="185">
        <f t="shared" ref="J221:J252" si="20">ROUND(I221*H221,2)</f>
        <v>0</v>
      </c>
      <c r="K221" s="186"/>
      <c r="L221" s="187"/>
      <c r="M221" s="188" t="s">
        <v>1</v>
      </c>
      <c r="N221" s="189" t="s">
        <v>42</v>
      </c>
      <c r="P221" s="153">
        <f t="shared" ref="P221:P252" si="21">O221*H221</f>
        <v>0</v>
      </c>
      <c r="Q221" s="153">
        <v>0</v>
      </c>
      <c r="R221" s="153">
        <f t="shared" ref="R221:R252" si="22">Q221*H221</f>
        <v>0</v>
      </c>
      <c r="S221" s="153">
        <v>0</v>
      </c>
      <c r="T221" s="154">
        <f t="shared" ref="T221:T252" si="23">S221*H221</f>
        <v>0</v>
      </c>
      <c r="AR221" s="155" t="s">
        <v>6166</v>
      </c>
      <c r="AT221" s="155" t="s">
        <v>454</v>
      </c>
      <c r="AU221" s="155" t="s">
        <v>88</v>
      </c>
      <c r="AY221" s="16" t="s">
        <v>317</v>
      </c>
      <c r="BE221" s="156">
        <f t="shared" ref="BE221:BE252" si="24">IF(N221="základná",J221,0)</f>
        <v>0</v>
      </c>
      <c r="BF221" s="156">
        <f t="shared" ref="BF221:BF252" si="25">IF(N221="znížená",J221,0)</f>
        <v>0</v>
      </c>
      <c r="BG221" s="156">
        <f t="shared" ref="BG221:BG252" si="26">IF(N221="zákl. prenesená",J221,0)</f>
        <v>0</v>
      </c>
      <c r="BH221" s="156">
        <f t="shared" ref="BH221:BH252" si="27">IF(N221="zníž. prenesená",J221,0)</f>
        <v>0</v>
      </c>
      <c r="BI221" s="156">
        <f t="shared" ref="BI221:BI252" si="28">IF(N221="nulová",J221,0)</f>
        <v>0</v>
      </c>
      <c r="BJ221" s="16" t="s">
        <v>88</v>
      </c>
      <c r="BK221" s="156">
        <f t="shared" ref="BK221:BK252" si="29">ROUND(I221*H221,2)</f>
        <v>0</v>
      </c>
      <c r="BL221" s="16" t="s">
        <v>6166</v>
      </c>
      <c r="BM221" s="155" t="s">
        <v>13470</v>
      </c>
    </row>
    <row r="222" spans="2:65" s="1" customFormat="1" ht="16.5" customHeight="1">
      <c r="B222" s="142"/>
      <c r="C222" s="179" t="s">
        <v>743</v>
      </c>
      <c r="D222" s="179" t="s">
        <v>454</v>
      </c>
      <c r="E222" s="180" t="s">
        <v>13471</v>
      </c>
      <c r="F222" s="181" t="s">
        <v>13472</v>
      </c>
      <c r="G222" s="182" t="s">
        <v>467</v>
      </c>
      <c r="H222" s="183">
        <v>41</v>
      </c>
      <c r="I222" s="184"/>
      <c r="J222" s="185">
        <f t="shared" si="20"/>
        <v>0</v>
      </c>
      <c r="K222" s="186"/>
      <c r="L222" s="187"/>
      <c r="M222" s="188" t="s">
        <v>1</v>
      </c>
      <c r="N222" s="189" t="s">
        <v>42</v>
      </c>
      <c r="P222" s="153">
        <f t="shared" si="21"/>
        <v>0</v>
      </c>
      <c r="Q222" s="153">
        <v>0</v>
      </c>
      <c r="R222" s="153">
        <f t="shared" si="22"/>
        <v>0</v>
      </c>
      <c r="S222" s="153">
        <v>0</v>
      </c>
      <c r="T222" s="154">
        <f t="shared" si="23"/>
        <v>0</v>
      </c>
      <c r="AR222" s="155" t="s">
        <v>6166</v>
      </c>
      <c r="AT222" s="155" t="s">
        <v>454</v>
      </c>
      <c r="AU222" s="155" t="s">
        <v>88</v>
      </c>
      <c r="AY222" s="16" t="s">
        <v>317</v>
      </c>
      <c r="BE222" s="156">
        <f t="shared" si="24"/>
        <v>0</v>
      </c>
      <c r="BF222" s="156">
        <f t="shared" si="25"/>
        <v>0</v>
      </c>
      <c r="BG222" s="156">
        <f t="shared" si="26"/>
        <v>0</v>
      </c>
      <c r="BH222" s="156">
        <f t="shared" si="27"/>
        <v>0</v>
      </c>
      <c r="BI222" s="156">
        <f t="shared" si="28"/>
        <v>0</v>
      </c>
      <c r="BJ222" s="16" t="s">
        <v>88</v>
      </c>
      <c r="BK222" s="156">
        <f t="shared" si="29"/>
        <v>0</v>
      </c>
      <c r="BL222" s="16" t="s">
        <v>6166</v>
      </c>
      <c r="BM222" s="155" t="s">
        <v>13473</v>
      </c>
    </row>
    <row r="223" spans="2:65" s="1" customFormat="1" ht="24.15" customHeight="1">
      <c r="B223" s="142"/>
      <c r="C223" s="143" t="s">
        <v>616</v>
      </c>
      <c r="D223" s="143" t="s">
        <v>319</v>
      </c>
      <c r="E223" s="144" t="s">
        <v>13474</v>
      </c>
      <c r="F223" s="145" t="s">
        <v>13475</v>
      </c>
      <c r="G223" s="146" t="s">
        <v>467</v>
      </c>
      <c r="H223" s="147">
        <v>43</v>
      </c>
      <c r="I223" s="148"/>
      <c r="J223" s="149">
        <f t="shared" si="20"/>
        <v>0</v>
      </c>
      <c r="K223" s="150"/>
      <c r="L223" s="31"/>
      <c r="M223" s="151" t="s">
        <v>1</v>
      </c>
      <c r="N223" s="152" t="s">
        <v>42</v>
      </c>
      <c r="P223" s="153">
        <f t="shared" si="21"/>
        <v>0</v>
      </c>
      <c r="Q223" s="153">
        <v>0</v>
      </c>
      <c r="R223" s="153">
        <f t="shared" si="22"/>
        <v>0</v>
      </c>
      <c r="S223" s="153">
        <v>0</v>
      </c>
      <c r="T223" s="154">
        <f t="shared" si="23"/>
        <v>0</v>
      </c>
      <c r="AR223" s="155" t="s">
        <v>6166</v>
      </c>
      <c r="AT223" s="155" t="s">
        <v>319</v>
      </c>
      <c r="AU223" s="155" t="s">
        <v>88</v>
      </c>
      <c r="AY223" s="16" t="s">
        <v>317</v>
      </c>
      <c r="BE223" s="156">
        <f t="shared" si="24"/>
        <v>0</v>
      </c>
      <c r="BF223" s="156">
        <f t="shared" si="25"/>
        <v>0</v>
      </c>
      <c r="BG223" s="156">
        <f t="shared" si="26"/>
        <v>0</v>
      </c>
      <c r="BH223" s="156">
        <f t="shared" si="27"/>
        <v>0</v>
      </c>
      <c r="BI223" s="156">
        <f t="shared" si="28"/>
        <v>0</v>
      </c>
      <c r="BJ223" s="16" t="s">
        <v>88</v>
      </c>
      <c r="BK223" s="156">
        <f t="shared" si="29"/>
        <v>0</v>
      </c>
      <c r="BL223" s="16" t="s">
        <v>6166</v>
      </c>
      <c r="BM223" s="155" t="s">
        <v>13476</v>
      </c>
    </row>
    <row r="224" spans="2:65" s="1" customFormat="1" ht="16.5" customHeight="1">
      <c r="B224" s="142"/>
      <c r="C224" s="179" t="s">
        <v>620</v>
      </c>
      <c r="D224" s="179" t="s">
        <v>454</v>
      </c>
      <c r="E224" s="180" t="s">
        <v>13477</v>
      </c>
      <c r="F224" s="181" t="s">
        <v>13478</v>
      </c>
      <c r="G224" s="182" t="s">
        <v>444</v>
      </c>
      <c r="H224" s="183">
        <v>581</v>
      </c>
      <c r="I224" s="184"/>
      <c r="J224" s="185">
        <f t="shared" si="20"/>
        <v>0</v>
      </c>
      <c r="K224" s="186"/>
      <c r="L224" s="187"/>
      <c r="M224" s="188" t="s">
        <v>1</v>
      </c>
      <c r="N224" s="189" t="s">
        <v>42</v>
      </c>
      <c r="P224" s="153">
        <f t="shared" si="21"/>
        <v>0</v>
      </c>
      <c r="Q224" s="153">
        <v>0</v>
      </c>
      <c r="R224" s="153">
        <f t="shared" si="22"/>
        <v>0</v>
      </c>
      <c r="S224" s="153">
        <v>0</v>
      </c>
      <c r="T224" s="154">
        <f t="shared" si="23"/>
        <v>0</v>
      </c>
      <c r="AR224" s="155" t="s">
        <v>6166</v>
      </c>
      <c r="AT224" s="155" t="s">
        <v>454</v>
      </c>
      <c r="AU224" s="155" t="s">
        <v>88</v>
      </c>
      <c r="AY224" s="16" t="s">
        <v>317</v>
      </c>
      <c r="BE224" s="156">
        <f t="shared" si="24"/>
        <v>0</v>
      </c>
      <c r="BF224" s="156">
        <f t="shared" si="25"/>
        <v>0</v>
      </c>
      <c r="BG224" s="156">
        <f t="shared" si="26"/>
        <v>0</v>
      </c>
      <c r="BH224" s="156">
        <f t="shared" si="27"/>
        <v>0</v>
      </c>
      <c r="BI224" s="156">
        <f t="shared" si="28"/>
        <v>0</v>
      </c>
      <c r="BJ224" s="16" t="s">
        <v>88</v>
      </c>
      <c r="BK224" s="156">
        <f t="shared" si="29"/>
        <v>0</v>
      </c>
      <c r="BL224" s="16" t="s">
        <v>6166</v>
      </c>
      <c r="BM224" s="155" t="s">
        <v>13479</v>
      </c>
    </row>
    <row r="225" spans="2:65" s="1" customFormat="1" ht="24.15" customHeight="1">
      <c r="B225" s="142"/>
      <c r="C225" s="143" t="s">
        <v>670</v>
      </c>
      <c r="D225" s="143" t="s">
        <v>319</v>
      </c>
      <c r="E225" s="144" t="s">
        <v>13480</v>
      </c>
      <c r="F225" s="145" t="s">
        <v>13481</v>
      </c>
      <c r="G225" s="146" t="s">
        <v>467</v>
      </c>
      <c r="H225" s="147">
        <v>1</v>
      </c>
      <c r="I225" s="148"/>
      <c r="J225" s="149">
        <f t="shared" si="20"/>
        <v>0</v>
      </c>
      <c r="K225" s="150"/>
      <c r="L225" s="31"/>
      <c r="M225" s="151" t="s">
        <v>1</v>
      </c>
      <c r="N225" s="152" t="s">
        <v>42</v>
      </c>
      <c r="P225" s="153">
        <f t="shared" si="21"/>
        <v>0</v>
      </c>
      <c r="Q225" s="153">
        <v>0</v>
      </c>
      <c r="R225" s="153">
        <f t="shared" si="22"/>
        <v>0</v>
      </c>
      <c r="S225" s="153">
        <v>0</v>
      </c>
      <c r="T225" s="154">
        <f t="shared" si="23"/>
        <v>0</v>
      </c>
      <c r="AR225" s="155" t="s">
        <v>6166</v>
      </c>
      <c r="AT225" s="155" t="s">
        <v>319</v>
      </c>
      <c r="AU225" s="155" t="s">
        <v>88</v>
      </c>
      <c r="AY225" s="16" t="s">
        <v>317</v>
      </c>
      <c r="BE225" s="156">
        <f t="shared" si="24"/>
        <v>0</v>
      </c>
      <c r="BF225" s="156">
        <f t="shared" si="25"/>
        <v>0</v>
      </c>
      <c r="BG225" s="156">
        <f t="shared" si="26"/>
        <v>0</v>
      </c>
      <c r="BH225" s="156">
        <f t="shared" si="27"/>
        <v>0</v>
      </c>
      <c r="BI225" s="156">
        <f t="shared" si="28"/>
        <v>0</v>
      </c>
      <c r="BJ225" s="16" t="s">
        <v>88</v>
      </c>
      <c r="BK225" s="156">
        <f t="shared" si="29"/>
        <v>0</v>
      </c>
      <c r="BL225" s="16" t="s">
        <v>6166</v>
      </c>
      <c r="BM225" s="155" t="s">
        <v>13482</v>
      </c>
    </row>
    <row r="226" spans="2:65" s="1" customFormat="1" ht="24.15" customHeight="1">
      <c r="B226" s="142"/>
      <c r="C226" s="143" t="s">
        <v>834</v>
      </c>
      <c r="D226" s="143" t="s">
        <v>319</v>
      </c>
      <c r="E226" s="144" t="s">
        <v>13483</v>
      </c>
      <c r="F226" s="145" t="s">
        <v>13484</v>
      </c>
      <c r="G226" s="146" t="s">
        <v>467</v>
      </c>
      <c r="H226" s="147">
        <v>1</v>
      </c>
      <c r="I226" s="148"/>
      <c r="J226" s="149">
        <f t="shared" si="20"/>
        <v>0</v>
      </c>
      <c r="K226" s="150"/>
      <c r="L226" s="31"/>
      <c r="M226" s="151" t="s">
        <v>1</v>
      </c>
      <c r="N226" s="152" t="s">
        <v>42</v>
      </c>
      <c r="P226" s="153">
        <f t="shared" si="21"/>
        <v>0</v>
      </c>
      <c r="Q226" s="153">
        <v>0</v>
      </c>
      <c r="R226" s="153">
        <f t="shared" si="22"/>
        <v>0</v>
      </c>
      <c r="S226" s="153">
        <v>0</v>
      </c>
      <c r="T226" s="154">
        <f t="shared" si="23"/>
        <v>0</v>
      </c>
      <c r="AR226" s="155" t="s">
        <v>6166</v>
      </c>
      <c r="AT226" s="155" t="s">
        <v>319</v>
      </c>
      <c r="AU226" s="155" t="s">
        <v>88</v>
      </c>
      <c r="AY226" s="16" t="s">
        <v>317</v>
      </c>
      <c r="BE226" s="156">
        <f t="shared" si="24"/>
        <v>0</v>
      </c>
      <c r="BF226" s="156">
        <f t="shared" si="25"/>
        <v>0</v>
      </c>
      <c r="BG226" s="156">
        <f t="shared" si="26"/>
        <v>0</v>
      </c>
      <c r="BH226" s="156">
        <f t="shared" si="27"/>
        <v>0</v>
      </c>
      <c r="BI226" s="156">
        <f t="shared" si="28"/>
        <v>0</v>
      </c>
      <c r="BJ226" s="16" t="s">
        <v>88</v>
      </c>
      <c r="BK226" s="156">
        <f t="shared" si="29"/>
        <v>0</v>
      </c>
      <c r="BL226" s="16" t="s">
        <v>6166</v>
      </c>
      <c r="BM226" s="155" t="s">
        <v>13485</v>
      </c>
    </row>
    <row r="227" spans="2:65" s="1" customFormat="1" ht="24.15" customHeight="1">
      <c r="B227" s="142"/>
      <c r="C227" s="143" t="s">
        <v>673</v>
      </c>
      <c r="D227" s="143" t="s">
        <v>319</v>
      </c>
      <c r="E227" s="144" t="s">
        <v>13486</v>
      </c>
      <c r="F227" s="145" t="s">
        <v>13487</v>
      </c>
      <c r="G227" s="146" t="s">
        <v>467</v>
      </c>
      <c r="H227" s="147">
        <v>1</v>
      </c>
      <c r="I227" s="148"/>
      <c r="J227" s="149">
        <f t="shared" si="20"/>
        <v>0</v>
      </c>
      <c r="K227" s="150"/>
      <c r="L227" s="31"/>
      <c r="M227" s="151" t="s">
        <v>1</v>
      </c>
      <c r="N227" s="152" t="s">
        <v>42</v>
      </c>
      <c r="P227" s="153">
        <f t="shared" si="21"/>
        <v>0</v>
      </c>
      <c r="Q227" s="153">
        <v>0</v>
      </c>
      <c r="R227" s="153">
        <f t="shared" si="22"/>
        <v>0</v>
      </c>
      <c r="S227" s="153">
        <v>0</v>
      </c>
      <c r="T227" s="154">
        <f t="shared" si="23"/>
        <v>0</v>
      </c>
      <c r="AR227" s="155" t="s">
        <v>6166</v>
      </c>
      <c r="AT227" s="155" t="s">
        <v>319</v>
      </c>
      <c r="AU227" s="155" t="s">
        <v>88</v>
      </c>
      <c r="AY227" s="16" t="s">
        <v>317</v>
      </c>
      <c r="BE227" s="156">
        <f t="shared" si="24"/>
        <v>0</v>
      </c>
      <c r="BF227" s="156">
        <f t="shared" si="25"/>
        <v>0</v>
      </c>
      <c r="BG227" s="156">
        <f t="shared" si="26"/>
        <v>0</v>
      </c>
      <c r="BH227" s="156">
        <f t="shared" si="27"/>
        <v>0</v>
      </c>
      <c r="BI227" s="156">
        <f t="shared" si="28"/>
        <v>0</v>
      </c>
      <c r="BJ227" s="16" t="s">
        <v>88</v>
      </c>
      <c r="BK227" s="156">
        <f t="shared" si="29"/>
        <v>0</v>
      </c>
      <c r="BL227" s="16" t="s">
        <v>6166</v>
      </c>
      <c r="BM227" s="155" t="s">
        <v>13488</v>
      </c>
    </row>
    <row r="228" spans="2:65" s="1" customFormat="1" ht="24.15" customHeight="1">
      <c r="B228" s="142"/>
      <c r="C228" s="143" t="s">
        <v>1417</v>
      </c>
      <c r="D228" s="143" t="s">
        <v>319</v>
      </c>
      <c r="E228" s="144" t="s">
        <v>13489</v>
      </c>
      <c r="F228" s="145" t="s">
        <v>13490</v>
      </c>
      <c r="G228" s="146" t="s">
        <v>467</v>
      </c>
      <c r="H228" s="147">
        <v>1</v>
      </c>
      <c r="I228" s="148"/>
      <c r="J228" s="149">
        <f t="shared" si="20"/>
        <v>0</v>
      </c>
      <c r="K228" s="150"/>
      <c r="L228" s="31"/>
      <c r="M228" s="151" t="s">
        <v>1</v>
      </c>
      <c r="N228" s="152" t="s">
        <v>42</v>
      </c>
      <c r="P228" s="153">
        <f t="shared" si="21"/>
        <v>0</v>
      </c>
      <c r="Q228" s="153">
        <v>0</v>
      </c>
      <c r="R228" s="153">
        <f t="shared" si="22"/>
        <v>0</v>
      </c>
      <c r="S228" s="153">
        <v>0</v>
      </c>
      <c r="T228" s="154">
        <f t="shared" si="23"/>
        <v>0</v>
      </c>
      <c r="AR228" s="155" t="s">
        <v>6166</v>
      </c>
      <c r="AT228" s="155" t="s">
        <v>319</v>
      </c>
      <c r="AU228" s="155" t="s">
        <v>88</v>
      </c>
      <c r="AY228" s="16" t="s">
        <v>317</v>
      </c>
      <c r="BE228" s="156">
        <f t="shared" si="24"/>
        <v>0</v>
      </c>
      <c r="BF228" s="156">
        <f t="shared" si="25"/>
        <v>0</v>
      </c>
      <c r="BG228" s="156">
        <f t="shared" si="26"/>
        <v>0</v>
      </c>
      <c r="BH228" s="156">
        <f t="shared" si="27"/>
        <v>0</v>
      </c>
      <c r="BI228" s="156">
        <f t="shared" si="28"/>
        <v>0</v>
      </c>
      <c r="BJ228" s="16" t="s">
        <v>88</v>
      </c>
      <c r="BK228" s="156">
        <f t="shared" si="29"/>
        <v>0</v>
      </c>
      <c r="BL228" s="16" t="s">
        <v>6166</v>
      </c>
      <c r="BM228" s="155" t="s">
        <v>13491</v>
      </c>
    </row>
    <row r="229" spans="2:65" s="1" customFormat="1" ht="24.15" customHeight="1">
      <c r="B229" s="142"/>
      <c r="C229" s="143" t="s">
        <v>675</v>
      </c>
      <c r="D229" s="143" t="s">
        <v>319</v>
      </c>
      <c r="E229" s="144" t="s">
        <v>13492</v>
      </c>
      <c r="F229" s="145" t="s">
        <v>13493</v>
      </c>
      <c r="G229" s="146" t="s">
        <v>467</v>
      </c>
      <c r="H229" s="147">
        <v>1</v>
      </c>
      <c r="I229" s="148"/>
      <c r="J229" s="149">
        <f t="shared" si="20"/>
        <v>0</v>
      </c>
      <c r="K229" s="150"/>
      <c r="L229" s="31"/>
      <c r="M229" s="151" t="s">
        <v>1</v>
      </c>
      <c r="N229" s="152" t="s">
        <v>42</v>
      </c>
      <c r="P229" s="153">
        <f t="shared" si="21"/>
        <v>0</v>
      </c>
      <c r="Q229" s="153">
        <v>0</v>
      </c>
      <c r="R229" s="153">
        <f t="shared" si="22"/>
        <v>0</v>
      </c>
      <c r="S229" s="153">
        <v>0</v>
      </c>
      <c r="T229" s="154">
        <f t="shared" si="23"/>
        <v>0</v>
      </c>
      <c r="AR229" s="155" t="s">
        <v>6166</v>
      </c>
      <c r="AT229" s="155" t="s">
        <v>319</v>
      </c>
      <c r="AU229" s="155" t="s">
        <v>88</v>
      </c>
      <c r="AY229" s="16" t="s">
        <v>317</v>
      </c>
      <c r="BE229" s="156">
        <f t="shared" si="24"/>
        <v>0</v>
      </c>
      <c r="BF229" s="156">
        <f t="shared" si="25"/>
        <v>0</v>
      </c>
      <c r="BG229" s="156">
        <f t="shared" si="26"/>
        <v>0</v>
      </c>
      <c r="BH229" s="156">
        <f t="shared" si="27"/>
        <v>0</v>
      </c>
      <c r="BI229" s="156">
        <f t="shared" si="28"/>
        <v>0</v>
      </c>
      <c r="BJ229" s="16" t="s">
        <v>88</v>
      </c>
      <c r="BK229" s="156">
        <f t="shared" si="29"/>
        <v>0</v>
      </c>
      <c r="BL229" s="16" t="s">
        <v>6166</v>
      </c>
      <c r="BM229" s="155" t="s">
        <v>13494</v>
      </c>
    </row>
    <row r="230" spans="2:65" s="1" customFormat="1" ht="24.15" customHeight="1">
      <c r="B230" s="142"/>
      <c r="C230" s="143" t="s">
        <v>1456</v>
      </c>
      <c r="D230" s="143" t="s">
        <v>319</v>
      </c>
      <c r="E230" s="144" t="s">
        <v>13495</v>
      </c>
      <c r="F230" s="145" t="s">
        <v>13496</v>
      </c>
      <c r="G230" s="146" t="s">
        <v>467</v>
      </c>
      <c r="H230" s="147">
        <v>1</v>
      </c>
      <c r="I230" s="148"/>
      <c r="J230" s="149">
        <f t="shared" si="20"/>
        <v>0</v>
      </c>
      <c r="K230" s="150"/>
      <c r="L230" s="31"/>
      <c r="M230" s="151" t="s">
        <v>1</v>
      </c>
      <c r="N230" s="152" t="s">
        <v>42</v>
      </c>
      <c r="P230" s="153">
        <f t="shared" si="21"/>
        <v>0</v>
      </c>
      <c r="Q230" s="153">
        <v>0</v>
      </c>
      <c r="R230" s="153">
        <f t="shared" si="22"/>
        <v>0</v>
      </c>
      <c r="S230" s="153">
        <v>0</v>
      </c>
      <c r="T230" s="154">
        <f t="shared" si="23"/>
        <v>0</v>
      </c>
      <c r="AR230" s="155" t="s">
        <v>6166</v>
      </c>
      <c r="AT230" s="155" t="s">
        <v>319</v>
      </c>
      <c r="AU230" s="155" t="s">
        <v>88</v>
      </c>
      <c r="AY230" s="16" t="s">
        <v>317</v>
      </c>
      <c r="BE230" s="156">
        <f t="shared" si="24"/>
        <v>0</v>
      </c>
      <c r="BF230" s="156">
        <f t="shared" si="25"/>
        <v>0</v>
      </c>
      <c r="BG230" s="156">
        <f t="shared" si="26"/>
        <v>0</v>
      </c>
      <c r="BH230" s="156">
        <f t="shared" si="27"/>
        <v>0</v>
      </c>
      <c r="BI230" s="156">
        <f t="shared" si="28"/>
        <v>0</v>
      </c>
      <c r="BJ230" s="16" t="s">
        <v>88</v>
      </c>
      <c r="BK230" s="156">
        <f t="shared" si="29"/>
        <v>0</v>
      </c>
      <c r="BL230" s="16" t="s">
        <v>6166</v>
      </c>
      <c r="BM230" s="155" t="s">
        <v>13497</v>
      </c>
    </row>
    <row r="231" spans="2:65" s="1" customFormat="1" ht="24.15" customHeight="1">
      <c r="B231" s="142"/>
      <c r="C231" s="143" t="s">
        <v>678</v>
      </c>
      <c r="D231" s="143" t="s">
        <v>319</v>
      </c>
      <c r="E231" s="144" t="s">
        <v>13498</v>
      </c>
      <c r="F231" s="145" t="s">
        <v>13499</v>
      </c>
      <c r="G231" s="146" t="s">
        <v>467</v>
      </c>
      <c r="H231" s="147">
        <v>1</v>
      </c>
      <c r="I231" s="148"/>
      <c r="J231" s="149">
        <f t="shared" si="20"/>
        <v>0</v>
      </c>
      <c r="K231" s="150"/>
      <c r="L231" s="31"/>
      <c r="M231" s="151" t="s">
        <v>1</v>
      </c>
      <c r="N231" s="152" t="s">
        <v>42</v>
      </c>
      <c r="P231" s="153">
        <f t="shared" si="21"/>
        <v>0</v>
      </c>
      <c r="Q231" s="153">
        <v>0</v>
      </c>
      <c r="R231" s="153">
        <f t="shared" si="22"/>
        <v>0</v>
      </c>
      <c r="S231" s="153">
        <v>0</v>
      </c>
      <c r="T231" s="154">
        <f t="shared" si="23"/>
        <v>0</v>
      </c>
      <c r="AR231" s="155" t="s">
        <v>6166</v>
      </c>
      <c r="AT231" s="155" t="s">
        <v>319</v>
      </c>
      <c r="AU231" s="155" t="s">
        <v>88</v>
      </c>
      <c r="AY231" s="16" t="s">
        <v>317</v>
      </c>
      <c r="BE231" s="156">
        <f t="shared" si="24"/>
        <v>0</v>
      </c>
      <c r="BF231" s="156">
        <f t="shared" si="25"/>
        <v>0</v>
      </c>
      <c r="BG231" s="156">
        <f t="shared" si="26"/>
        <v>0</v>
      </c>
      <c r="BH231" s="156">
        <f t="shared" si="27"/>
        <v>0</v>
      </c>
      <c r="BI231" s="156">
        <f t="shared" si="28"/>
        <v>0</v>
      </c>
      <c r="BJ231" s="16" t="s">
        <v>88</v>
      </c>
      <c r="BK231" s="156">
        <f t="shared" si="29"/>
        <v>0</v>
      </c>
      <c r="BL231" s="16" t="s">
        <v>6166</v>
      </c>
      <c r="BM231" s="155" t="s">
        <v>13500</v>
      </c>
    </row>
    <row r="232" spans="2:65" s="1" customFormat="1" ht="24.15" customHeight="1">
      <c r="B232" s="142"/>
      <c r="C232" s="143" t="s">
        <v>774</v>
      </c>
      <c r="D232" s="143" t="s">
        <v>319</v>
      </c>
      <c r="E232" s="144" t="s">
        <v>13501</v>
      </c>
      <c r="F232" s="145" t="s">
        <v>13502</v>
      </c>
      <c r="G232" s="146" t="s">
        <v>467</v>
      </c>
      <c r="H232" s="147">
        <v>1</v>
      </c>
      <c r="I232" s="148"/>
      <c r="J232" s="149">
        <f t="shared" si="20"/>
        <v>0</v>
      </c>
      <c r="K232" s="150"/>
      <c r="L232" s="31"/>
      <c r="M232" s="151" t="s">
        <v>1</v>
      </c>
      <c r="N232" s="152" t="s">
        <v>42</v>
      </c>
      <c r="P232" s="153">
        <f t="shared" si="21"/>
        <v>0</v>
      </c>
      <c r="Q232" s="153">
        <v>0</v>
      </c>
      <c r="R232" s="153">
        <f t="shared" si="22"/>
        <v>0</v>
      </c>
      <c r="S232" s="153">
        <v>0</v>
      </c>
      <c r="T232" s="154">
        <f t="shared" si="23"/>
        <v>0</v>
      </c>
      <c r="AR232" s="155" t="s">
        <v>6166</v>
      </c>
      <c r="AT232" s="155" t="s">
        <v>319</v>
      </c>
      <c r="AU232" s="155" t="s">
        <v>88</v>
      </c>
      <c r="AY232" s="16" t="s">
        <v>317</v>
      </c>
      <c r="BE232" s="156">
        <f t="shared" si="24"/>
        <v>0</v>
      </c>
      <c r="BF232" s="156">
        <f t="shared" si="25"/>
        <v>0</v>
      </c>
      <c r="BG232" s="156">
        <f t="shared" si="26"/>
        <v>0</v>
      </c>
      <c r="BH232" s="156">
        <f t="shared" si="27"/>
        <v>0</v>
      </c>
      <c r="BI232" s="156">
        <f t="shared" si="28"/>
        <v>0</v>
      </c>
      <c r="BJ232" s="16" t="s">
        <v>88</v>
      </c>
      <c r="BK232" s="156">
        <f t="shared" si="29"/>
        <v>0</v>
      </c>
      <c r="BL232" s="16" t="s">
        <v>6166</v>
      </c>
      <c r="BM232" s="155" t="s">
        <v>13503</v>
      </c>
    </row>
    <row r="233" spans="2:65" s="1" customFormat="1" ht="24.15" customHeight="1">
      <c r="B233" s="142"/>
      <c r="C233" s="143" t="s">
        <v>681</v>
      </c>
      <c r="D233" s="143" t="s">
        <v>319</v>
      </c>
      <c r="E233" s="144" t="s">
        <v>13504</v>
      </c>
      <c r="F233" s="145" t="s">
        <v>13505</v>
      </c>
      <c r="G233" s="146" t="s">
        <v>467</v>
      </c>
      <c r="H233" s="147">
        <v>1</v>
      </c>
      <c r="I233" s="148"/>
      <c r="J233" s="149">
        <f t="shared" si="20"/>
        <v>0</v>
      </c>
      <c r="K233" s="150"/>
      <c r="L233" s="31"/>
      <c r="M233" s="151" t="s">
        <v>1</v>
      </c>
      <c r="N233" s="152" t="s">
        <v>42</v>
      </c>
      <c r="P233" s="153">
        <f t="shared" si="21"/>
        <v>0</v>
      </c>
      <c r="Q233" s="153">
        <v>0</v>
      </c>
      <c r="R233" s="153">
        <f t="shared" si="22"/>
        <v>0</v>
      </c>
      <c r="S233" s="153">
        <v>0</v>
      </c>
      <c r="T233" s="154">
        <f t="shared" si="23"/>
        <v>0</v>
      </c>
      <c r="AR233" s="155" t="s">
        <v>6166</v>
      </c>
      <c r="AT233" s="155" t="s">
        <v>319</v>
      </c>
      <c r="AU233" s="155" t="s">
        <v>88</v>
      </c>
      <c r="AY233" s="16" t="s">
        <v>317</v>
      </c>
      <c r="BE233" s="156">
        <f t="shared" si="24"/>
        <v>0</v>
      </c>
      <c r="BF233" s="156">
        <f t="shared" si="25"/>
        <v>0</v>
      </c>
      <c r="BG233" s="156">
        <f t="shared" si="26"/>
        <v>0</v>
      </c>
      <c r="BH233" s="156">
        <f t="shared" si="27"/>
        <v>0</v>
      </c>
      <c r="BI233" s="156">
        <f t="shared" si="28"/>
        <v>0</v>
      </c>
      <c r="BJ233" s="16" t="s">
        <v>88</v>
      </c>
      <c r="BK233" s="156">
        <f t="shared" si="29"/>
        <v>0</v>
      </c>
      <c r="BL233" s="16" t="s">
        <v>6166</v>
      </c>
      <c r="BM233" s="155" t="s">
        <v>13506</v>
      </c>
    </row>
    <row r="234" spans="2:65" s="1" customFormat="1" ht="24.15" customHeight="1">
      <c r="B234" s="142"/>
      <c r="C234" s="143" t="s">
        <v>778</v>
      </c>
      <c r="D234" s="143" t="s">
        <v>319</v>
      </c>
      <c r="E234" s="144" t="s">
        <v>13507</v>
      </c>
      <c r="F234" s="145" t="s">
        <v>13508</v>
      </c>
      <c r="G234" s="146" t="s">
        <v>467</v>
      </c>
      <c r="H234" s="147">
        <v>1</v>
      </c>
      <c r="I234" s="148"/>
      <c r="J234" s="149">
        <f t="shared" si="20"/>
        <v>0</v>
      </c>
      <c r="K234" s="150"/>
      <c r="L234" s="31"/>
      <c r="M234" s="151" t="s">
        <v>1</v>
      </c>
      <c r="N234" s="152" t="s">
        <v>42</v>
      </c>
      <c r="P234" s="153">
        <f t="shared" si="21"/>
        <v>0</v>
      </c>
      <c r="Q234" s="153">
        <v>0</v>
      </c>
      <c r="R234" s="153">
        <f t="shared" si="22"/>
        <v>0</v>
      </c>
      <c r="S234" s="153">
        <v>0</v>
      </c>
      <c r="T234" s="154">
        <f t="shared" si="23"/>
        <v>0</v>
      </c>
      <c r="AR234" s="155" t="s">
        <v>6166</v>
      </c>
      <c r="AT234" s="155" t="s">
        <v>319</v>
      </c>
      <c r="AU234" s="155" t="s">
        <v>88</v>
      </c>
      <c r="AY234" s="16" t="s">
        <v>317</v>
      </c>
      <c r="BE234" s="156">
        <f t="shared" si="24"/>
        <v>0</v>
      </c>
      <c r="BF234" s="156">
        <f t="shared" si="25"/>
        <v>0</v>
      </c>
      <c r="BG234" s="156">
        <f t="shared" si="26"/>
        <v>0</v>
      </c>
      <c r="BH234" s="156">
        <f t="shared" si="27"/>
        <v>0</v>
      </c>
      <c r="BI234" s="156">
        <f t="shared" si="28"/>
        <v>0</v>
      </c>
      <c r="BJ234" s="16" t="s">
        <v>88</v>
      </c>
      <c r="BK234" s="156">
        <f t="shared" si="29"/>
        <v>0</v>
      </c>
      <c r="BL234" s="16" t="s">
        <v>6166</v>
      </c>
      <c r="BM234" s="155" t="s">
        <v>13509</v>
      </c>
    </row>
    <row r="235" spans="2:65" s="1" customFormat="1" ht="24.15" customHeight="1">
      <c r="B235" s="142"/>
      <c r="C235" s="143" t="s">
        <v>684</v>
      </c>
      <c r="D235" s="143" t="s">
        <v>319</v>
      </c>
      <c r="E235" s="144" t="s">
        <v>13510</v>
      </c>
      <c r="F235" s="145" t="s">
        <v>13511</v>
      </c>
      <c r="G235" s="146" t="s">
        <v>467</v>
      </c>
      <c r="H235" s="147">
        <v>1</v>
      </c>
      <c r="I235" s="148"/>
      <c r="J235" s="149">
        <f t="shared" si="20"/>
        <v>0</v>
      </c>
      <c r="K235" s="150"/>
      <c r="L235" s="31"/>
      <c r="M235" s="151" t="s">
        <v>1</v>
      </c>
      <c r="N235" s="152" t="s">
        <v>42</v>
      </c>
      <c r="P235" s="153">
        <f t="shared" si="21"/>
        <v>0</v>
      </c>
      <c r="Q235" s="153">
        <v>0</v>
      </c>
      <c r="R235" s="153">
        <f t="shared" si="22"/>
        <v>0</v>
      </c>
      <c r="S235" s="153">
        <v>0</v>
      </c>
      <c r="T235" s="154">
        <f t="shared" si="23"/>
        <v>0</v>
      </c>
      <c r="AR235" s="155" t="s">
        <v>6166</v>
      </c>
      <c r="AT235" s="155" t="s">
        <v>319</v>
      </c>
      <c r="AU235" s="155" t="s">
        <v>88</v>
      </c>
      <c r="AY235" s="16" t="s">
        <v>317</v>
      </c>
      <c r="BE235" s="156">
        <f t="shared" si="24"/>
        <v>0</v>
      </c>
      <c r="BF235" s="156">
        <f t="shared" si="25"/>
        <v>0</v>
      </c>
      <c r="BG235" s="156">
        <f t="shared" si="26"/>
        <v>0</v>
      </c>
      <c r="BH235" s="156">
        <f t="shared" si="27"/>
        <v>0</v>
      </c>
      <c r="BI235" s="156">
        <f t="shared" si="28"/>
        <v>0</v>
      </c>
      <c r="BJ235" s="16" t="s">
        <v>88</v>
      </c>
      <c r="BK235" s="156">
        <f t="shared" si="29"/>
        <v>0</v>
      </c>
      <c r="BL235" s="16" t="s">
        <v>6166</v>
      </c>
      <c r="BM235" s="155" t="s">
        <v>13512</v>
      </c>
    </row>
    <row r="236" spans="2:65" s="1" customFormat="1" ht="24.15" customHeight="1">
      <c r="B236" s="142"/>
      <c r="C236" s="143" t="s">
        <v>786</v>
      </c>
      <c r="D236" s="143" t="s">
        <v>319</v>
      </c>
      <c r="E236" s="144" t="s">
        <v>13513</v>
      </c>
      <c r="F236" s="145" t="s">
        <v>13514</v>
      </c>
      <c r="G236" s="146" t="s">
        <v>467</v>
      </c>
      <c r="H236" s="147">
        <v>1</v>
      </c>
      <c r="I236" s="148"/>
      <c r="J236" s="149">
        <f t="shared" si="20"/>
        <v>0</v>
      </c>
      <c r="K236" s="150"/>
      <c r="L236" s="31"/>
      <c r="M236" s="151" t="s">
        <v>1</v>
      </c>
      <c r="N236" s="152" t="s">
        <v>42</v>
      </c>
      <c r="P236" s="153">
        <f t="shared" si="21"/>
        <v>0</v>
      </c>
      <c r="Q236" s="153">
        <v>0</v>
      </c>
      <c r="R236" s="153">
        <f t="shared" si="22"/>
        <v>0</v>
      </c>
      <c r="S236" s="153">
        <v>0</v>
      </c>
      <c r="T236" s="154">
        <f t="shared" si="23"/>
        <v>0</v>
      </c>
      <c r="AR236" s="155" t="s">
        <v>6166</v>
      </c>
      <c r="AT236" s="155" t="s">
        <v>319</v>
      </c>
      <c r="AU236" s="155" t="s">
        <v>88</v>
      </c>
      <c r="AY236" s="16" t="s">
        <v>317</v>
      </c>
      <c r="BE236" s="156">
        <f t="shared" si="24"/>
        <v>0</v>
      </c>
      <c r="BF236" s="156">
        <f t="shared" si="25"/>
        <v>0</v>
      </c>
      <c r="BG236" s="156">
        <f t="shared" si="26"/>
        <v>0</v>
      </c>
      <c r="BH236" s="156">
        <f t="shared" si="27"/>
        <v>0</v>
      </c>
      <c r="BI236" s="156">
        <f t="shared" si="28"/>
        <v>0</v>
      </c>
      <c r="BJ236" s="16" t="s">
        <v>88</v>
      </c>
      <c r="BK236" s="156">
        <f t="shared" si="29"/>
        <v>0</v>
      </c>
      <c r="BL236" s="16" t="s">
        <v>6166</v>
      </c>
      <c r="BM236" s="155" t="s">
        <v>13515</v>
      </c>
    </row>
    <row r="237" spans="2:65" s="1" customFormat="1" ht="24.15" customHeight="1">
      <c r="B237" s="142"/>
      <c r="C237" s="143" t="s">
        <v>687</v>
      </c>
      <c r="D237" s="143" t="s">
        <v>319</v>
      </c>
      <c r="E237" s="144" t="s">
        <v>13516</v>
      </c>
      <c r="F237" s="145" t="s">
        <v>13517</v>
      </c>
      <c r="G237" s="146" t="s">
        <v>467</v>
      </c>
      <c r="H237" s="147">
        <v>1</v>
      </c>
      <c r="I237" s="148"/>
      <c r="J237" s="149">
        <f t="shared" si="20"/>
        <v>0</v>
      </c>
      <c r="K237" s="150"/>
      <c r="L237" s="31"/>
      <c r="M237" s="151" t="s">
        <v>1</v>
      </c>
      <c r="N237" s="152" t="s">
        <v>42</v>
      </c>
      <c r="P237" s="153">
        <f t="shared" si="21"/>
        <v>0</v>
      </c>
      <c r="Q237" s="153">
        <v>0</v>
      </c>
      <c r="R237" s="153">
        <f t="shared" si="22"/>
        <v>0</v>
      </c>
      <c r="S237" s="153">
        <v>0</v>
      </c>
      <c r="T237" s="154">
        <f t="shared" si="23"/>
        <v>0</v>
      </c>
      <c r="AR237" s="155" t="s">
        <v>6166</v>
      </c>
      <c r="AT237" s="155" t="s">
        <v>319</v>
      </c>
      <c r="AU237" s="155" t="s">
        <v>88</v>
      </c>
      <c r="AY237" s="16" t="s">
        <v>317</v>
      </c>
      <c r="BE237" s="156">
        <f t="shared" si="24"/>
        <v>0</v>
      </c>
      <c r="BF237" s="156">
        <f t="shared" si="25"/>
        <v>0</v>
      </c>
      <c r="BG237" s="156">
        <f t="shared" si="26"/>
        <v>0</v>
      </c>
      <c r="BH237" s="156">
        <f t="shared" si="27"/>
        <v>0</v>
      </c>
      <c r="BI237" s="156">
        <f t="shared" si="28"/>
        <v>0</v>
      </c>
      <c r="BJ237" s="16" t="s">
        <v>88</v>
      </c>
      <c r="BK237" s="156">
        <f t="shared" si="29"/>
        <v>0</v>
      </c>
      <c r="BL237" s="16" t="s">
        <v>6166</v>
      </c>
      <c r="BM237" s="155" t="s">
        <v>13518</v>
      </c>
    </row>
    <row r="238" spans="2:65" s="1" customFormat="1" ht="24.15" customHeight="1">
      <c r="B238" s="142"/>
      <c r="C238" s="143" t="s">
        <v>789</v>
      </c>
      <c r="D238" s="143" t="s">
        <v>319</v>
      </c>
      <c r="E238" s="144" t="s">
        <v>13519</v>
      </c>
      <c r="F238" s="145" t="s">
        <v>13520</v>
      </c>
      <c r="G238" s="146" t="s">
        <v>467</v>
      </c>
      <c r="H238" s="147">
        <v>1</v>
      </c>
      <c r="I238" s="148"/>
      <c r="J238" s="149">
        <f t="shared" si="20"/>
        <v>0</v>
      </c>
      <c r="K238" s="150"/>
      <c r="L238" s="31"/>
      <c r="M238" s="151" t="s">
        <v>1</v>
      </c>
      <c r="N238" s="152" t="s">
        <v>42</v>
      </c>
      <c r="P238" s="153">
        <f t="shared" si="21"/>
        <v>0</v>
      </c>
      <c r="Q238" s="153">
        <v>0</v>
      </c>
      <c r="R238" s="153">
        <f t="shared" si="22"/>
        <v>0</v>
      </c>
      <c r="S238" s="153">
        <v>0</v>
      </c>
      <c r="T238" s="154">
        <f t="shared" si="23"/>
        <v>0</v>
      </c>
      <c r="AR238" s="155" t="s">
        <v>6166</v>
      </c>
      <c r="AT238" s="155" t="s">
        <v>319</v>
      </c>
      <c r="AU238" s="155" t="s">
        <v>88</v>
      </c>
      <c r="AY238" s="16" t="s">
        <v>317</v>
      </c>
      <c r="BE238" s="156">
        <f t="shared" si="24"/>
        <v>0</v>
      </c>
      <c r="BF238" s="156">
        <f t="shared" si="25"/>
        <v>0</v>
      </c>
      <c r="BG238" s="156">
        <f t="shared" si="26"/>
        <v>0</v>
      </c>
      <c r="BH238" s="156">
        <f t="shared" si="27"/>
        <v>0</v>
      </c>
      <c r="BI238" s="156">
        <f t="shared" si="28"/>
        <v>0</v>
      </c>
      <c r="BJ238" s="16" t="s">
        <v>88</v>
      </c>
      <c r="BK238" s="156">
        <f t="shared" si="29"/>
        <v>0</v>
      </c>
      <c r="BL238" s="16" t="s">
        <v>6166</v>
      </c>
      <c r="BM238" s="155" t="s">
        <v>13521</v>
      </c>
    </row>
    <row r="239" spans="2:65" s="1" customFormat="1" ht="24.15" customHeight="1">
      <c r="B239" s="142"/>
      <c r="C239" s="143" t="s">
        <v>561</v>
      </c>
      <c r="D239" s="143" t="s">
        <v>319</v>
      </c>
      <c r="E239" s="144" t="s">
        <v>13522</v>
      </c>
      <c r="F239" s="145" t="s">
        <v>13523</v>
      </c>
      <c r="G239" s="146" t="s">
        <v>467</v>
      </c>
      <c r="H239" s="147">
        <v>1</v>
      </c>
      <c r="I239" s="148"/>
      <c r="J239" s="149">
        <f t="shared" si="20"/>
        <v>0</v>
      </c>
      <c r="K239" s="150"/>
      <c r="L239" s="31"/>
      <c r="M239" s="151" t="s">
        <v>1</v>
      </c>
      <c r="N239" s="152" t="s">
        <v>42</v>
      </c>
      <c r="P239" s="153">
        <f t="shared" si="21"/>
        <v>0</v>
      </c>
      <c r="Q239" s="153">
        <v>0</v>
      </c>
      <c r="R239" s="153">
        <f t="shared" si="22"/>
        <v>0</v>
      </c>
      <c r="S239" s="153">
        <v>0</v>
      </c>
      <c r="T239" s="154">
        <f t="shared" si="23"/>
        <v>0</v>
      </c>
      <c r="AR239" s="155" t="s">
        <v>6166</v>
      </c>
      <c r="AT239" s="155" t="s">
        <v>319</v>
      </c>
      <c r="AU239" s="155" t="s">
        <v>88</v>
      </c>
      <c r="AY239" s="16" t="s">
        <v>317</v>
      </c>
      <c r="BE239" s="156">
        <f t="shared" si="24"/>
        <v>0</v>
      </c>
      <c r="BF239" s="156">
        <f t="shared" si="25"/>
        <v>0</v>
      </c>
      <c r="BG239" s="156">
        <f t="shared" si="26"/>
        <v>0</v>
      </c>
      <c r="BH239" s="156">
        <f t="shared" si="27"/>
        <v>0</v>
      </c>
      <c r="BI239" s="156">
        <f t="shared" si="28"/>
        <v>0</v>
      </c>
      <c r="BJ239" s="16" t="s">
        <v>88</v>
      </c>
      <c r="BK239" s="156">
        <f t="shared" si="29"/>
        <v>0</v>
      </c>
      <c r="BL239" s="16" t="s">
        <v>6166</v>
      </c>
      <c r="BM239" s="155" t="s">
        <v>13524</v>
      </c>
    </row>
    <row r="240" spans="2:65" s="1" customFormat="1" ht="24.15" customHeight="1">
      <c r="B240" s="142"/>
      <c r="C240" s="143" t="s">
        <v>1571</v>
      </c>
      <c r="D240" s="143" t="s">
        <v>319</v>
      </c>
      <c r="E240" s="144" t="s">
        <v>13525</v>
      </c>
      <c r="F240" s="145" t="s">
        <v>13526</v>
      </c>
      <c r="G240" s="146" t="s">
        <v>467</v>
      </c>
      <c r="H240" s="147">
        <v>2</v>
      </c>
      <c r="I240" s="148"/>
      <c r="J240" s="149">
        <f t="shared" si="20"/>
        <v>0</v>
      </c>
      <c r="K240" s="150"/>
      <c r="L240" s="31"/>
      <c r="M240" s="151" t="s">
        <v>1</v>
      </c>
      <c r="N240" s="152" t="s">
        <v>42</v>
      </c>
      <c r="P240" s="153">
        <f t="shared" si="21"/>
        <v>0</v>
      </c>
      <c r="Q240" s="153">
        <v>0</v>
      </c>
      <c r="R240" s="153">
        <f t="shared" si="22"/>
        <v>0</v>
      </c>
      <c r="S240" s="153">
        <v>0</v>
      </c>
      <c r="T240" s="154">
        <f t="shared" si="23"/>
        <v>0</v>
      </c>
      <c r="AR240" s="155" t="s">
        <v>6166</v>
      </c>
      <c r="AT240" s="155" t="s">
        <v>319</v>
      </c>
      <c r="AU240" s="155" t="s">
        <v>88</v>
      </c>
      <c r="AY240" s="16" t="s">
        <v>317</v>
      </c>
      <c r="BE240" s="156">
        <f t="shared" si="24"/>
        <v>0</v>
      </c>
      <c r="BF240" s="156">
        <f t="shared" si="25"/>
        <v>0</v>
      </c>
      <c r="BG240" s="156">
        <f t="shared" si="26"/>
        <v>0</v>
      </c>
      <c r="BH240" s="156">
        <f t="shared" si="27"/>
        <v>0</v>
      </c>
      <c r="BI240" s="156">
        <f t="shared" si="28"/>
        <v>0</v>
      </c>
      <c r="BJ240" s="16" t="s">
        <v>88</v>
      </c>
      <c r="BK240" s="156">
        <f t="shared" si="29"/>
        <v>0</v>
      </c>
      <c r="BL240" s="16" t="s">
        <v>6166</v>
      </c>
      <c r="BM240" s="155" t="s">
        <v>13527</v>
      </c>
    </row>
    <row r="241" spans="2:65" s="1" customFormat="1" ht="24.15" customHeight="1">
      <c r="B241" s="142"/>
      <c r="C241" s="143" t="s">
        <v>692</v>
      </c>
      <c r="D241" s="143" t="s">
        <v>319</v>
      </c>
      <c r="E241" s="144" t="s">
        <v>13528</v>
      </c>
      <c r="F241" s="145" t="s">
        <v>13529</v>
      </c>
      <c r="G241" s="146" t="s">
        <v>467</v>
      </c>
      <c r="H241" s="147">
        <v>1</v>
      </c>
      <c r="I241" s="148"/>
      <c r="J241" s="149">
        <f t="shared" si="20"/>
        <v>0</v>
      </c>
      <c r="K241" s="150"/>
      <c r="L241" s="31"/>
      <c r="M241" s="151" t="s">
        <v>1</v>
      </c>
      <c r="N241" s="152" t="s">
        <v>42</v>
      </c>
      <c r="P241" s="153">
        <f t="shared" si="21"/>
        <v>0</v>
      </c>
      <c r="Q241" s="153">
        <v>0</v>
      </c>
      <c r="R241" s="153">
        <f t="shared" si="22"/>
        <v>0</v>
      </c>
      <c r="S241" s="153">
        <v>0</v>
      </c>
      <c r="T241" s="154">
        <f t="shared" si="23"/>
        <v>0</v>
      </c>
      <c r="AR241" s="155" t="s">
        <v>6166</v>
      </c>
      <c r="AT241" s="155" t="s">
        <v>319</v>
      </c>
      <c r="AU241" s="155" t="s">
        <v>88</v>
      </c>
      <c r="AY241" s="16" t="s">
        <v>317</v>
      </c>
      <c r="BE241" s="156">
        <f t="shared" si="24"/>
        <v>0</v>
      </c>
      <c r="BF241" s="156">
        <f t="shared" si="25"/>
        <v>0</v>
      </c>
      <c r="BG241" s="156">
        <f t="shared" si="26"/>
        <v>0</v>
      </c>
      <c r="BH241" s="156">
        <f t="shared" si="27"/>
        <v>0</v>
      </c>
      <c r="BI241" s="156">
        <f t="shared" si="28"/>
        <v>0</v>
      </c>
      <c r="BJ241" s="16" t="s">
        <v>88</v>
      </c>
      <c r="BK241" s="156">
        <f t="shared" si="29"/>
        <v>0</v>
      </c>
      <c r="BL241" s="16" t="s">
        <v>6166</v>
      </c>
      <c r="BM241" s="155" t="s">
        <v>13530</v>
      </c>
    </row>
    <row r="242" spans="2:65" s="1" customFormat="1" ht="24.15" customHeight="1">
      <c r="B242" s="142"/>
      <c r="C242" s="143" t="s">
        <v>1584</v>
      </c>
      <c r="D242" s="143" t="s">
        <v>319</v>
      </c>
      <c r="E242" s="144" t="s">
        <v>13531</v>
      </c>
      <c r="F242" s="145" t="s">
        <v>13532</v>
      </c>
      <c r="G242" s="146" t="s">
        <v>467</v>
      </c>
      <c r="H242" s="147">
        <v>1</v>
      </c>
      <c r="I242" s="148"/>
      <c r="J242" s="149">
        <f t="shared" si="20"/>
        <v>0</v>
      </c>
      <c r="K242" s="150"/>
      <c r="L242" s="31"/>
      <c r="M242" s="151" t="s">
        <v>1</v>
      </c>
      <c r="N242" s="152" t="s">
        <v>42</v>
      </c>
      <c r="P242" s="153">
        <f t="shared" si="21"/>
        <v>0</v>
      </c>
      <c r="Q242" s="153">
        <v>0</v>
      </c>
      <c r="R242" s="153">
        <f t="shared" si="22"/>
        <v>0</v>
      </c>
      <c r="S242" s="153">
        <v>0</v>
      </c>
      <c r="T242" s="154">
        <f t="shared" si="23"/>
        <v>0</v>
      </c>
      <c r="AR242" s="155" t="s">
        <v>6166</v>
      </c>
      <c r="AT242" s="155" t="s">
        <v>319</v>
      </c>
      <c r="AU242" s="155" t="s">
        <v>88</v>
      </c>
      <c r="AY242" s="16" t="s">
        <v>317</v>
      </c>
      <c r="BE242" s="156">
        <f t="shared" si="24"/>
        <v>0</v>
      </c>
      <c r="BF242" s="156">
        <f t="shared" si="25"/>
        <v>0</v>
      </c>
      <c r="BG242" s="156">
        <f t="shared" si="26"/>
        <v>0</v>
      </c>
      <c r="BH242" s="156">
        <f t="shared" si="27"/>
        <v>0</v>
      </c>
      <c r="BI242" s="156">
        <f t="shared" si="28"/>
        <v>0</v>
      </c>
      <c r="BJ242" s="16" t="s">
        <v>88</v>
      </c>
      <c r="BK242" s="156">
        <f t="shared" si="29"/>
        <v>0</v>
      </c>
      <c r="BL242" s="16" t="s">
        <v>6166</v>
      </c>
      <c r="BM242" s="155" t="s">
        <v>13533</v>
      </c>
    </row>
    <row r="243" spans="2:65" s="1" customFormat="1" ht="24.15" customHeight="1">
      <c r="B243" s="142"/>
      <c r="C243" s="143" t="s">
        <v>696</v>
      </c>
      <c r="D243" s="143" t="s">
        <v>319</v>
      </c>
      <c r="E243" s="144" t="s">
        <v>13534</v>
      </c>
      <c r="F243" s="145" t="s">
        <v>13535</v>
      </c>
      <c r="G243" s="146" t="s">
        <v>467</v>
      </c>
      <c r="H243" s="147">
        <v>1</v>
      </c>
      <c r="I243" s="148"/>
      <c r="J243" s="149">
        <f t="shared" si="20"/>
        <v>0</v>
      </c>
      <c r="K243" s="150"/>
      <c r="L243" s="31"/>
      <c r="M243" s="151" t="s">
        <v>1</v>
      </c>
      <c r="N243" s="152" t="s">
        <v>42</v>
      </c>
      <c r="P243" s="153">
        <f t="shared" si="21"/>
        <v>0</v>
      </c>
      <c r="Q243" s="153">
        <v>0</v>
      </c>
      <c r="R243" s="153">
        <f t="shared" si="22"/>
        <v>0</v>
      </c>
      <c r="S243" s="153">
        <v>0</v>
      </c>
      <c r="T243" s="154">
        <f t="shared" si="23"/>
        <v>0</v>
      </c>
      <c r="AR243" s="155" t="s">
        <v>6166</v>
      </c>
      <c r="AT243" s="155" t="s">
        <v>319</v>
      </c>
      <c r="AU243" s="155" t="s">
        <v>88</v>
      </c>
      <c r="AY243" s="16" t="s">
        <v>317</v>
      </c>
      <c r="BE243" s="156">
        <f t="shared" si="24"/>
        <v>0</v>
      </c>
      <c r="BF243" s="156">
        <f t="shared" si="25"/>
        <v>0</v>
      </c>
      <c r="BG243" s="156">
        <f t="shared" si="26"/>
        <v>0</v>
      </c>
      <c r="BH243" s="156">
        <f t="shared" si="27"/>
        <v>0</v>
      </c>
      <c r="BI243" s="156">
        <f t="shared" si="28"/>
        <v>0</v>
      </c>
      <c r="BJ243" s="16" t="s">
        <v>88</v>
      </c>
      <c r="BK243" s="156">
        <f t="shared" si="29"/>
        <v>0</v>
      </c>
      <c r="BL243" s="16" t="s">
        <v>6166</v>
      </c>
      <c r="BM243" s="155" t="s">
        <v>13536</v>
      </c>
    </row>
    <row r="244" spans="2:65" s="1" customFormat="1" ht="24.15" customHeight="1">
      <c r="B244" s="142"/>
      <c r="C244" s="143" t="s">
        <v>1594</v>
      </c>
      <c r="D244" s="143" t="s">
        <v>319</v>
      </c>
      <c r="E244" s="144" t="s">
        <v>13537</v>
      </c>
      <c r="F244" s="145" t="s">
        <v>13538</v>
      </c>
      <c r="G244" s="146" t="s">
        <v>467</v>
      </c>
      <c r="H244" s="147">
        <v>1</v>
      </c>
      <c r="I244" s="148"/>
      <c r="J244" s="149">
        <f t="shared" si="20"/>
        <v>0</v>
      </c>
      <c r="K244" s="150"/>
      <c r="L244" s="31"/>
      <c r="M244" s="151" t="s">
        <v>1</v>
      </c>
      <c r="N244" s="152" t="s">
        <v>42</v>
      </c>
      <c r="P244" s="153">
        <f t="shared" si="21"/>
        <v>0</v>
      </c>
      <c r="Q244" s="153">
        <v>0</v>
      </c>
      <c r="R244" s="153">
        <f t="shared" si="22"/>
        <v>0</v>
      </c>
      <c r="S244" s="153">
        <v>0</v>
      </c>
      <c r="T244" s="154">
        <f t="shared" si="23"/>
        <v>0</v>
      </c>
      <c r="AR244" s="155" t="s">
        <v>6166</v>
      </c>
      <c r="AT244" s="155" t="s">
        <v>319</v>
      </c>
      <c r="AU244" s="155" t="s">
        <v>88</v>
      </c>
      <c r="AY244" s="16" t="s">
        <v>317</v>
      </c>
      <c r="BE244" s="156">
        <f t="shared" si="24"/>
        <v>0</v>
      </c>
      <c r="BF244" s="156">
        <f t="shared" si="25"/>
        <v>0</v>
      </c>
      <c r="BG244" s="156">
        <f t="shared" si="26"/>
        <v>0</v>
      </c>
      <c r="BH244" s="156">
        <f t="shared" si="27"/>
        <v>0</v>
      </c>
      <c r="BI244" s="156">
        <f t="shared" si="28"/>
        <v>0</v>
      </c>
      <c r="BJ244" s="16" t="s">
        <v>88</v>
      </c>
      <c r="BK244" s="156">
        <f t="shared" si="29"/>
        <v>0</v>
      </c>
      <c r="BL244" s="16" t="s">
        <v>6166</v>
      </c>
      <c r="BM244" s="155" t="s">
        <v>13539</v>
      </c>
    </row>
    <row r="245" spans="2:65" s="1" customFormat="1" ht="24.15" customHeight="1">
      <c r="B245" s="142"/>
      <c r="C245" s="143" t="s">
        <v>699</v>
      </c>
      <c r="D245" s="143" t="s">
        <v>319</v>
      </c>
      <c r="E245" s="144" t="s">
        <v>13540</v>
      </c>
      <c r="F245" s="145" t="s">
        <v>13541</v>
      </c>
      <c r="G245" s="146" t="s">
        <v>467</v>
      </c>
      <c r="H245" s="147">
        <v>1</v>
      </c>
      <c r="I245" s="148"/>
      <c r="J245" s="149">
        <f t="shared" si="20"/>
        <v>0</v>
      </c>
      <c r="K245" s="150"/>
      <c r="L245" s="31"/>
      <c r="M245" s="151" t="s">
        <v>1</v>
      </c>
      <c r="N245" s="152" t="s">
        <v>42</v>
      </c>
      <c r="P245" s="153">
        <f t="shared" si="21"/>
        <v>0</v>
      </c>
      <c r="Q245" s="153">
        <v>0</v>
      </c>
      <c r="R245" s="153">
        <f t="shared" si="22"/>
        <v>0</v>
      </c>
      <c r="S245" s="153">
        <v>0</v>
      </c>
      <c r="T245" s="154">
        <f t="shared" si="23"/>
        <v>0</v>
      </c>
      <c r="AR245" s="155" t="s">
        <v>6166</v>
      </c>
      <c r="AT245" s="155" t="s">
        <v>319</v>
      </c>
      <c r="AU245" s="155" t="s">
        <v>88</v>
      </c>
      <c r="AY245" s="16" t="s">
        <v>317</v>
      </c>
      <c r="BE245" s="156">
        <f t="shared" si="24"/>
        <v>0</v>
      </c>
      <c r="BF245" s="156">
        <f t="shared" si="25"/>
        <v>0</v>
      </c>
      <c r="BG245" s="156">
        <f t="shared" si="26"/>
        <v>0</v>
      </c>
      <c r="BH245" s="156">
        <f t="shared" si="27"/>
        <v>0</v>
      </c>
      <c r="BI245" s="156">
        <f t="shared" si="28"/>
        <v>0</v>
      </c>
      <c r="BJ245" s="16" t="s">
        <v>88</v>
      </c>
      <c r="BK245" s="156">
        <f t="shared" si="29"/>
        <v>0</v>
      </c>
      <c r="BL245" s="16" t="s">
        <v>6166</v>
      </c>
      <c r="BM245" s="155" t="s">
        <v>13542</v>
      </c>
    </row>
    <row r="246" spans="2:65" s="1" customFormat="1" ht="24.15" customHeight="1">
      <c r="B246" s="142"/>
      <c r="C246" s="143" t="s">
        <v>1642</v>
      </c>
      <c r="D246" s="143" t="s">
        <v>319</v>
      </c>
      <c r="E246" s="144" t="s">
        <v>13543</v>
      </c>
      <c r="F246" s="145" t="s">
        <v>13544</v>
      </c>
      <c r="G246" s="146" t="s">
        <v>467</v>
      </c>
      <c r="H246" s="147">
        <v>1</v>
      </c>
      <c r="I246" s="148"/>
      <c r="J246" s="149">
        <f t="shared" si="20"/>
        <v>0</v>
      </c>
      <c r="K246" s="150"/>
      <c r="L246" s="31"/>
      <c r="M246" s="151" t="s">
        <v>1</v>
      </c>
      <c r="N246" s="152" t="s">
        <v>42</v>
      </c>
      <c r="P246" s="153">
        <f t="shared" si="21"/>
        <v>0</v>
      </c>
      <c r="Q246" s="153">
        <v>0</v>
      </c>
      <c r="R246" s="153">
        <f t="shared" si="22"/>
        <v>0</v>
      </c>
      <c r="S246" s="153">
        <v>0</v>
      </c>
      <c r="T246" s="154">
        <f t="shared" si="23"/>
        <v>0</v>
      </c>
      <c r="AR246" s="155" t="s">
        <v>6166</v>
      </c>
      <c r="AT246" s="155" t="s">
        <v>319</v>
      </c>
      <c r="AU246" s="155" t="s">
        <v>88</v>
      </c>
      <c r="AY246" s="16" t="s">
        <v>317</v>
      </c>
      <c r="BE246" s="156">
        <f t="shared" si="24"/>
        <v>0</v>
      </c>
      <c r="BF246" s="156">
        <f t="shared" si="25"/>
        <v>0</v>
      </c>
      <c r="BG246" s="156">
        <f t="shared" si="26"/>
        <v>0</v>
      </c>
      <c r="BH246" s="156">
        <f t="shared" si="27"/>
        <v>0</v>
      </c>
      <c r="BI246" s="156">
        <f t="shared" si="28"/>
        <v>0</v>
      </c>
      <c r="BJ246" s="16" t="s">
        <v>88</v>
      </c>
      <c r="BK246" s="156">
        <f t="shared" si="29"/>
        <v>0</v>
      </c>
      <c r="BL246" s="16" t="s">
        <v>6166</v>
      </c>
      <c r="BM246" s="155" t="s">
        <v>13545</v>
      </c>
    </row>
    <row r="247" spans="2:65" s="1" customFormat="1" ht="24.15" customHeight="1">
      <c r="B247" s="142"/>
      <c r="C247" s="143" t="s">
        <v>702</v>
      </c>
      <c r="D247" s="143" t="s">
        <v>319</v>
      </c>
      <c r="E247" s="144" t="s">
        <v>13546</v>
      </c>
      <c r="F247" s="145" t="s">
        <v>13547</v>
      </c>
      <c r="G247" s="146" t="s">
        <v>467</v>
      </c>
      <c r="H247" s="147">
        <v>1</v>
      </c>
      <c r="I247" s="148"/>
      <c r="J247" s="149">
        <f t="shared" si="20"/>
        <v>0</v>
      </c>
      <c r="K247" s="150"/>
      <c r="L247" s="31"/>
      <c r="M247" s="151" t="s">
        <v>1</v>
      </c>
      <c r="N247" s="152" t="s">
        <v>42</v>
      </c>
      <c r="P247" s="153">
        <f t="shared" si="21"/>
        <v>0</v>
      </c>
      <c r="Q247" s="153">
        <v>0</v>
      </c>
      <c r="R247" s="153">
        <f t="shared" si="22"/>
        <v>0</v>
      </c>
      <c r="S247" s="153">
        <v>0</v>
      </c>
      <c r="T247" s="154">
        <f t="shared" si="23"/>
        <v>0</v>
      </c>
      <c r="AR247" s="155" t="s">
        <v>6166</v>
      </c>
      <c r="AT247" s="155" t="s">
        <v>319</v>
      </c>
      <c r="AU247" s="155" t="s">
        <v>88</v>
      </c>
      <c r="AY247" s="16" t="s">
        <v>317</v>
      </c>
      <c r="BE247" s="156">
        <f t="shared" si="24"/>
        <v>0</v>
      </c>
      <c r="BF247" s="156">
        <f t="shared" si="25"/>
        <v>0</v>
      </c>
      <c r="BG247" s="156">
        <f t="shared" si="26"/>
        <v>0</v>
      </c>
      <c r="BH247" s="156">
        <f t="shared" si="27"/>
        <v>0</v>
      </c>
      <c r="BI247" s="156">
        <f t="shared" si="28"/>
        <v>0</v>
      </c>
      <c r="BJ247" s="16" t="s">
        <v>88</v>
      </c>
      <c r="BK247" s="156">
        <f t="shared" si="29"/>
        <v>0</v>
      </c>
      <c r="BL247" s="16" t="s">
        <v>6166</v>
      </c>
      <c r="BM247" s="155" t="s">
        <v>13548</v>
      </c>
    </row>
    <row r="248" spans="2:65" s="1" customFormat="1" ht="24.15" customHeight="1">
      <c r="B248" s="142"/>
      <c r="C248" s="143" t="s">
        <v>1658</v>
      </c>
      <c r="D248" s="143" t="s">
        <v>319</v>
      </c>
      <c r="E248" s="144" t="s">
        <v>13549</v>
      </c>
      <c r="F248" s="145" t="s">
        <v>13550</v>
      </c>
      <c r="G248" s="146" t="s">
        <v>467</v>
      </c>
      <c r="H248" s="147">
        <v>1</v>
      </c>
      <c r="I248" s="148"/>
      <c r="J248" s="149">
        <f t="shared" si="20"/>
        <v>0</v>
      </c>
      <c r="K248" s="150"/>
      <c r="L248" s="31"/>
      <c r="M248" s="151" t="s">
        <v>1</v>
      </c>
      <c r="N248" s="152" t="s">
        <v>42</v>
      </c>
      <c r="P248" s="153">
        <f t="shared" si="21"/>
        <v>0</v>
      </c>
      <c r="Q248" s="153">
        <v>0</v>
      </c>
      <c r="R248" s="153">
        <f t="shared" si="22"/>
        <v>0</v>
      </c>
      <c r="S248" s="153">
        <v>0</v>
      </c>
      <c r="T248" s="154">
        <f t="shared" si="23"/>
        <v>0</v>
      </c>
      <c r="AR248" s="155" t="s">
        <v>6166</v>
      </c>
      <c r="AT248" s="155" t="s">
        <v>319</v>
      </c>
      <c r="AU248" s="155" t="s">
        <v>88</v>
      </c>
      <c r="AY248" s="16" t="s">
        <v>317</v>
      </c>
      <c r="BE248" s="156">
        <f t="shared" si="24"/>
        <v>0</v>
      </c>
      <c r="BF248" s="156">
        <f t="shared" si="25"/>
        <v>0</v>
      </c>
      <c r="BG248" s="156">
        <f t="shared" si="26"/>
        <v>0</v>
      </c>
      <c r="BH248" s="156">
        <f t="shared" si="27"/>
        <v>0</v>
      </c>
      <c r="BI248" s="156">
        <f t="shared" si="28"/>
        <v>0</v>
      </c>
      <c r="BJ248" s="16" t="s">
        <v>88</v>
      </c>
      <c r="BK248" s="156">
        <f t="shared" si="29"/>
        <v>0</v>
      </c>
      <c r="BL248" s="16" t="s">
        <v>6166</v>
      </c>
      <c r="BM248" s="155" t="s">
        <v>13551</v>
      </c>
    </row>
    <row r="249" spans="2:65" s="1" customFormat="1" ht="24.15" customHeight="1">
      <c r="B249" s="142"/>
      <c r="C249" s="143" t="s">
        <v>706</v>
      </c>
      <c r="D249" s="143" t="s">
        <v>319</v>
      </c>
      <c r="E249" s="144" t="s">
        <v>13552</v>
      </c>
      <c r="F249" s="145" t="s">
        <v>13553</v>
      </c>
      <c r="G249" s="146" t="s">
        <v>467</v>
      </c>
      <c r="H249" s="147">
        <v>1</v>
      </c>
      <c r="I249" s="148"/>
      <c r="J249" s="149">
        <f t="shared" si="20"/>
        <v>0</v>
      </c>
      <c r="K249" s="150"/>
      <c r="L249" s="31"/>
      <c r="M249" s="151" t="s">
        <v>1</v>
      </c>
      <c r="N249" s="152" t="s">
        <v>42</v>
      </c>
      <c r="P249" s="153">
        <f t="shared" si="21"/>
        <v>0</v>
      </c>
      <c r="Q249" s="153">
        <v>0</v>
      </c>
      <c r="R249" s="153">
        <f t="shared" si="22"/>
        <v>0</v>
      </c>
      <c r="S249" s="153">
        <v>0</v>
      </c>
      <c r="T249" s="154">
        <f t="shared" si="23"/>
        <v>0</v>
      </c>
      <c r="AR249" s="155" t="s">
        <v>6166</v>
      </c>
      <c r="AT249" s="155" t="s">
        <v>319</v>
      </c>
      <c r="AU249" s="155" t="s">
        <v>88</v>
      </c>
      <c r="AY249" s="16" t="s">
        <v>317</v>
      </c>
      <c r="BE249" s="156">
        <f t="shared" si="24"/>
        <v>0</v>
      </c>
      <c r="BF249" s="156">
        <f t="shared" si="25"/>
        <v>0</v>
      </c>
      <c r="BG249" s="156">
        <f t="shared" si="26"/>
        <v>0</v>
      </c>
      <c r="BH249" s="156">
        <f t="shared" si="27"/>
        <v>0</v>
      </c>
      <c r="BI249" s="156">
        <f t="shared" si="28"/>
        <v>0</v>
      </c>
      <c r="BJ249" s="16" t="s">
        <v>88</v>
      </c>
      <c r="BK249" s="156">
        <f t="shared" si="29"/>
        <v>0</v>
      </c>
      <c r="BL249" s="16" t="s">
        <v>6166</v>
      </c>
      <c r="BM249" s="155" t="s">
        <v>13554</v>
      </c>
    </row>
    <row r="250" spans="2:65" s="1" customFormat="1" ht="24.15" customHeight="1">
      <c r="B250" s="142"/>
      <c r="C250" s="143" t="s">
        <v>1670</v>
      </c>
      <c r="D250" s="143" t="s">
        <v>319</v>
      </c>
      <c r="E250" s="144" t="s">
        <v>13555</v>
      </c>
      <c r="F250" s="145" t="s">
        <v>13556</v>
      </c>
      <c r="G250" s="146" t="s">
        <v>467</v>
      </c>
      <c r="H250" s="147">
        <v>1</v>
      </c>
      <c r="I250" s="148"/>
      <c r="J250" s="149">
        <f t="shared" si="20"/>
        <v>0</v>
      </c>
      <c r="K250" s="150"/>
      <c r="L250" s="31"/>
      <c r="M250" s="151" t="s">
        <v>1</v>
      </c>
      <c r="N250" s="152" t="s">
        <v>42</v>
      </c>
      <c r="P250" s="153">
        <f t="shared" si="21"/>
        <v>0</v>
      </c>
      <c r="Q250" s="153">
        <v>0</v>
      </c>
      <c r="R250" s="153">
        <f t="shared" si="22"/>
        <v>0</v>
      </c>
      <c r="S250" s="153">
        <v>0</v>
      </c>
      <c r="T250" s="154">
        <f t="shared" si="23"/>
        <v>0</v>
      </c>
      <c r="AR250" s="155" t="s">
        <v>6166</v>
      </c>
      <c r="AT250" s="155" t="s">
        <v>319</v>
      </c>
      <c r="AU250" s="155" t="s">
        <v>88</v>
      </c>
      <c r="AY250" s="16" t="s">
        <v>317</v>
      </c>
      <c r="BE250" s="156">
        <f t="shared" si="24"/>
        <v>0</v>
      </c>
      <c r="BF250" s="156">
        <f t="shared" si="25"/>
        <v>0</v>
      </c>
      <c r="BG250" s="156">
        <f t="shared" si="26"/>
        <v>0</v>
      </c>
      <c r="BH250" s="156">
        <f t="shared" si="27"/>
        <v>0</v>
      </c>
      <c r="BI250" s="156">
        <f t="shared" si="28"/>
        <v>0</v>
      </c>
      <c r="BJ250" s="16" t="s">
        <v>88</v>
      </c>
      <c r="BK250" s="156">
        <f t="shared" si="29"/>
        <v>0</v>
      </c>
      <c r="BL250" s="16" t="s">
        <v>6166</v>
      </c>
      <c r="BM250" s="155" t="s">
        <v>13557</v>
      </c>
    </row>
    <row r="251" spans="2:65" s="1" customFormat="1" ht="24.15" customHeight="1">
      <c r="B251" s="142"/>
      <c r="C251" s="143" t="s">
        <v>709</v>
      </c>
      <c r="D251" s="143" t="s">
        <v>319</v>
      </c>
      <c r="E251" s="144" t="s">
        <v>13558</v>
      </c>
      <c r="F251" s="145" t="s">
        <v>13559</v>
      </c>
      <c r="G251" s="146" t="s">
        <v>467</v>
      </c>
      <c r="H251" s="147">
        <v>1</v>
      </c>
      <c r="I251" s="148"/>
      <c r="J251" s="149">
        <f t="shared" si="20"/>
        <v>0</v>
      </c>
      <c r="K251" s="150"/>
      <c r="L251" s="31"/>
      <c r="M251" s="151" t="s">
        <v>1</v>
      </c>
      <c r="N251" s="152" t="s">
        <v>42</v>
      </c>
      <c r="P251" s="153">
        <f t="shared" si="21"/>
        <v>0</v>
      </c>
      <c r="Q251" s="153">
        <v>0</v>
      </c>
      <c r="R251" s="153">
        <f t="shared" si="22"/>
        <v>0</v>
      </c>
      <c r="S251" s="153">
        <v>0</v>
      </c>
      <c r="T251" s="154">
        <f t="shared" si="23"/>
        <v>0</v>
      </c>
      <c r="AR251" s="155" t="s">
        <v>6166</v>
      </c>
      <c r="AT251" s="155" t="s">
        <v>319</v>
      </c>
      <c r="AU251" s="155" t="s">
        <v>88</v>
      </c>
      <c r="AY251" s="16" t="s">
        <v>317</v>
      </c>
      <c r="BE251" s="156">
        <f t="shared" si="24"/>
        <v>0</v>
      </c>
      <c r="BF251" s="156">
        <f t="shared" si="25"/>
        <v>0</v>
      </c>
      <c r="BG251" s="156">
        <f t="shared" si="26"/>
        <v>0</v>
      </c>
      <c r="BH251" s="156">
        <f t="shared" si="27"/>
        <v>0</v>
      </c>
      <c r="BI251" s="156">
        <f t="shared" si="28"/>
        <v>0</v>
      </c>
      <c r="BJ251" s="16" t="s">
        <v>88</v>
      </c>
      <c r="BK251" s="156">
        <f t="shared" si="29"/>
        <v>0</v>
      </c>
      <c r="BL251" s="16" t="s">
        <v>6166</v>
      </c>
      <c r="BM251" s="155" t="s">
        <v>13560</v>
      </c>
    </row>
    <row r="252" spans="2:65" s="1" customFormat="1" ht="24.15" customHeight="1">
      <c r="B252" s="142"/>
      <c r="C252" s="143" t="s">
        <v>1678</v>
      </c>
      <c r="D252" s="143" t="s">
        <v>319</v>
      </c>
      <c r="E252" s="144" t="s">
        <v>13561</v>
      </c>
      <c r="F252" s="145" t="s">
        <v>13562</v>
      </c>
      <c r="G252" s="146" t="s">
        <v>467</v>
      </c>
      <c r="H252" s="147">
        <v>1</v>
      </c>
      <c r="I252" s="148"/>
      <c r="J252" s="149">
        <f t="shared" si="20"/>
        <v>0</v>
      </c>
      <c r="K252" s="150"/>
      <c r="L252" s="31"/>
      <c r="M252" s="151" t="s">
        <v>1</v>
      </c>
      <c r="N252" s="152" t="s">
        <v>42</v>
      </c>
      <c r="P252" s="153">
        <f t="shared" si="21"/>
        <v>0</v>
      </c>
      <c r="Q252" s="153">
        <v>0</v>
      </c>
      <c r="R252" s="153">
        <f t="shared" si="22"/>
        <v>0</v>
      </c>
      <c r="S252" s="153">
        <v>0</v>
      </c>
      <c r="T252" s="154">
        <f t="shared" si="23"/>
        <v>0</v>
      </c>
      <c r="AR252" s="155" t="s">
        <v>6166</v>
      </c>
      <c r="AT252" s="155" t="s">
        <v>319</v>
      </c>
      <c r="AU252" s="155" t="s">
        <v>88</v>
      </c>
      <c r="AY252" s="16" t="s">
        <v>317</v>
      </c>
      <c r="BE252" s="156">
        <f t="shared" si="24"/>
        <v>0</v>
      </c>
      <c r="BF252" s="156">
        <f t="shared" si="25"/>
        <v>0</v>
      </c>
      <c r="BG252" s="156">
        <f t="shared" si="26"/>
        <v>0</v>
      </c>
      <c r="BH252" s="156">
        <f t="shared" si="27"/>
        <v>0</v>
      </c>
      <c r="BI252" s="156">
        <f t="shared" si="28"/>
        <v>0</v>
      </c>
      <c r="BJ252" s="16" t="s">
        <v>88</v>
      </c>
      <c r="BK252" s="156">
        <f t="shared" si="29"/>
        <v>0</v>
      </c>
      <c r="BL252" s="16" t="s">
        <v>6166</v>
      </c>
      <c r="BM252" s="155" t="s">
        <v>13563</v>
      </c>
    </row>
    <row r="253" spans="2:65" s="1" customFormat="1" ht="24.15" customHeight="1">
      <c r="B253" s="142"/>
      <c r="C253" s="143" t="s">
        <v>715</v>
      </c>
      <c r="D253" s="143" t="s">
        <v>319</v>
      </c>
      <c r="E253" s="144" t="s">
        <v>13564</v>
      </c>
      <c r="F253" s="145" t="s">
        <v>13565</v>
      </c>
      <c r="G253" s="146" t="s">
        <v>467</v>
      </c>
      <c r="H253" s="147">
        <v>1</v>
      </c>
      <c r="I253" s="148"/>
      <c r="J253" s="149">
        <f t="shared" ref="J253:J284" si="30">ROUND(I253*H253,2)</f>
        <v>0</v>
      </c>
      <c r="K253" s="150"/>
      <c r="L253" s="31"/>
      <c r="M253" s="151" t="s">
        <v>1</v>
      </c>
      <c r="N253" s="152" t="s">
        <v>42</v>
      </c>
      <c r="P253" s="153">
        <f t="shared" ref="P253:P284" si="31">O253*H253</f>
        <v>0</v>
      </c>
      <c r="Q253" s="153">
        <v>0</v>
      </c>
      <c r="R253" s="153">
        <f t="shared" ref="R253:R284" si="32">Q253*H253</f>
        <v>0</v>
      </c>
      <c r="S253" s="153">
        <v>0</v>
      </c>
      <c r="T253" s="154">
        <f t="shared" ref="T253:T284" si="33">S253*H253</f>
        <v>0</v>
      </c>
      <c r="AR253" s="155" t="s">
        <v>6166</v>
      </c>
      <c r="AT253" s="155" t="s">
        <v>319</v>
      </c>
      <c r="AU253" s="155" t="s">
        <v>88</v>
      </c>
      <c r="AY253" s="16" t="s">
        <v>317</v>
      </c>
      <c r="BE253" s="156">
        <f t="shared" ref="BE253:BE284" si="34">IF(N253="základná",J253,0)</f>
        <v>0</v>
      </c>
      <c r="BF253" s="156">
        <f t="shared" ref="BF253:BF284" si="35">IF(N253="znížená",J253,0)</f>
        <v>0</v>
      </c>
      <c r="BG253" s="156">
        <f t="shared" ref="BG253:BG284" si="36">IF(N253="zákl. prenesená",J253,0)</f>
        <v>0</v>
      </c>
      <c r="BH253" s="156">
        <f t="shared" ref="BH253:BH284" si="37">IF(N253="zníž. prenesená",J253,0)</f>
        <v>0</v>
      </c>
      <c r="BI253" s="156">
        <f t="shared" ref="BI253:BI284" si="38">IF(N253="nulová",J253,0)</f>
        <v>0</v>
      </c>
      <c r="BJ253" s="16" t="s">
        <v>88</v>
      </c>
      <c r="BK253" s="156">
        <f t="shared" ref="BK253:BK284" si="39">ROUND(I253*H253,2)</f>
        <v>0</v>
      </c>
      <c r="BL253" s="16" t="s">
        <v>6166</v>
      </c>
      <c r="BM253" s="155" t="s">
        <v>13566</v>
      </c>
    </row>
    <row r="254" spans="2:65" s="1" customFormat="1" ht="24.15" customHeight="1">
      <c r="B254" s="142"/>
      <c r="C254" s="143" t="s">
        <v>1688</v>
      </c>
      <c r="D254" s="143" t="s">
        <v>319</v>
      </c>
      <c r="E254" s="144" t="s">
        <v>13567</v>
      </c>
      <c r="F254" s="145" t="s">
        <v>13568</v>
      </c>
      <c r="G254" s="146" t="s">
        <v>467</v>
      </c>
      <c r="H254" s="147">
        <v>2</v>
      </c>
      <c r="I254" s="148"/>
      <c r="J254" s="149">
        <f t="shared" si="30"/>
        <v>0</v>
      </c>
      <c r="K254" s="150"/>
      <c r="L254" s="31"/>
      <c r="M254" s="151" t="s">
        <v>1</v>
      </c>
      <c r="N254" s="152" t="s">
        <v>42</v>
      </c>
      <c r="P254" s="153">
        <f t="shared" si="31"/>
        <v>0</v>
      </c>
      <c r="Q254" s="153">
        <v>0</v>
      </c>
      <c r="R254" s="153">
        <f t="shared" si="32"/>
        <v>0</v>
      </c>
      <c r="S254" s="153">
        <v>0</v>
      </c>
      <c r="T254" s="154">
        <f t="shared" si="33"/>
        <v>0</v>
      </c>
      <c r="AR254" s="155" t="s">
        <v>6166</v>
      </c>
      <c r="AT254" s="155" t="s">
        <v>319</v>
      </c>
      <c r="AU254" s="155" t="s">
        <v>88</v>
      </c>
      <c r="AY254" s="16" t="s">
        <v>317</v>
      </c>
      <c r="BE254" s="156">
        <f t="shared" si="34"/>
        <v>0</v>
      </c>
      <c r="BF254" s="156">
        <f t="shared" si="35"/>
        <v>0</v>
      </c>
      <c r="BG254" s="156">
        <f t="shared" si="36"/>
        <v>0</v>
      </c>
      <c r="BH254" s="156">
        <f t="shared" si="37"/>
        <v>0</v>
      </c>
      <c r="BI254" s="156">
        <f t="shared" si="38"/>
        <v>0</v>
      </c>
      <c r="BJ254" s="16" t="s">
        <v>88</v>
      </c>
      <c r="BK254" s="156">
        <f t="shared" si="39"/>
        <v>0</v>
      </c>
      <c r="BL254" s="16" t="s">
        <v>6166</v>
      </c>
      <c r="BM254" s="155" t="s">
        <v>13569</v>
      </c>
    </row>
    <row r="255" spans="2:65" s="1" customFormat="1" ht="24.15" customHeight="1">
      <c r="B255" s="142"/>
      <c r="C255" s="143" t="s">
        <v>719</v>
      </c>
      <c r="D255" s="143" t="s">
        <v>319</v>
      </c>
      <c r="E255" s="144" t="s">
        <v>13570</v>
      </c>
      <c r="F255" s="145" t="s">
        <v>13571</v>
      </c>
      <c r="G255" s="146" t="s">
        <v>467</v>
      </c>
      <c r="H255" s="147">
        <v>1</v>
      </c>
      <c r="I255" s="148"/>
      <c r="J255" s="149">
        <f t="shared" si="30"/>
        <v>0</v>
      </c>
      <c r="K255" s="150"/>
      <c r="L255" s="31"/>
      <c r="M255" s="151" t="s">
        <v>1</v>
      </c>
      <c r="N255" s="152" t="s">
        <v>42</v>
      </c>
      <c r="P255" s="153">
        <f t="shared" si="31"/>
        <v>0</v>
      </c>
      <c r="Q255" s="153">
        <v>0</v>
      </c>
      <c r="R255" s="153">
        <f t="shared" si="32"/>
        <v>0</v>
      </c>
      <c r="S255" s="153">
        <v>0</v>
      </c>
      <c r="T255" s="154">
        <f t="shared" si="33"/>
        <v>0</v>
      </c>
      <c r="AR255" s="155" t="s">
        <v>6166</v>
      </c>
      <c r="AT255" s="155" t="s">
        <v>319</v>
      </c>
      <c r="AU255" s="155" t="s">
        <v>88</v>
      </c>
      <c r="AY255" s="16" t="s">
        <v>317</v>
      </c>
      <c r="BE255" s="156">
        <f t="shared" si="34"/>
        <v>0</v>
      </c>
      <c r="BF255" s="156">
        <f t="shared" si="35"/>
        <v>0</v>
      </c>
      <c r="BG255" s="156">
        <f t="shared" si="36"/>
        <v>0</v>
      </c>
      <c r="BH255" s="156">
        <f t="shared" si="37"/>
        <v>0</v>
      </c>
      <c r="BI255" s="156">
        <f t="shared" si="38"/>
        <v>0</v>
      </c>
      <c r="BJ255" s="16" t="s">
        <v>88</v>
      </c>
      <c r="BK255" s="156">
        <f t="shared" si="39"/>
        <v>0</v>
      </c>
      <c r="BL255" s="16" t="s">
        <v>6166</v>
      </c>
      <c r="BM255" s="155" t="s">
        <v>13572</v>
      </c>
    </row>
    <row r="256" spans="2:65" s="1" customFormat="1" ht="24.15" customHeight="1">
      <c r="B256" s="142"/>
      <c r="C256" s="143" t="s">
        <v>1697</v>
      </c>
      <c r="D256" s="143" t="s">
        <v>319</v>
      </c>
      <c r="E256" s="144" t="s">
        <v>13573</v>
      </c>
      <c r="F256" s="145" t="s">
        <v>13574</v>
      </c>
      <c r="G256" s="146" t="s">
        <v>467</v>
      </c>
      <c r="H256" s="147">
        <v>2</v>
      </c>
      <c r="I256" s="148"/>
      <c r="J256" s="149">
        <f t="shared" si="30"/>
        <v>0</v>
      </c>
      <c r="K256" s="150"/>
      <c r="L256" s="31"/>
      <c r="M256" s="151" t="s">
        <v>1</v>
      </c>
      <c r="N256" s="152" t="s">
        <v>42</v>
      </c>
      <c r="P256" s="153">
        <f t="shared" si="31"/>
        <v>0</v>
      </c>
      <c r="Q256" s="153">
        <v>0</v>
      </c>
      <c r="R256" s="153">
        <f t="shared" si="32"/>
        <v>0</v>
      </c>
      <c r="S256" s="153">
        <v>0</v>
      </c>
      <c r="T256" s="154">
        <f t="shared" si="33"/>
        <v>0</v>
      </c>
      <c r="AR256" s="155" t="s">
        <v>6166</v>
      </c>
      <c r="AT256" s="155" t="s">
        <v>319</v>
      </c>
      <c r="AU256" s="155" t="s">
        <v>88</v>
      </c>
      <c r="AY256" s="16" t="s">
        <v>317</v>
      </c>
      <c r="BE256" s="156">
        <f t="shared" si="34"/>
        <v>0</v>
      </c>
      <c r="BF256" s="156">
        <f t="shared" si="35"/>
        <v>0</v>
      </c>
      <c r="BG256" s="156">
        <f t="shared" si="36"/>
        <v>0</v>
      </c>
      <c r="BH256" s="156">
        <f t="shared" si="37"/>
        <v>0</v>
      </c>
      <c r="BI256" s="156">
        <f t="shared" si="38"/>
        <v>0</v>
      </c>
      <c r="BJ256" s="16" t="s">
        <v>88</v>
      </c>
      <c r="BK256" s="156">
        <f t="shared" si="39"/>
        <v>0</v>
      </c>
      <c r="BL256" s="16" t="s">
        <v>6166</v>
      </c>
      <c r="BM256" s="155" t="s">
        <v>13575</v>
      </c>
    </row>
    <row r="257" spans="2:65" s="1" customFormat="1" ht="24.15" customHeight="1">
      <c r="B257" s="142"/>
      <c r="C257" s="143" t="s">
        <v>1704</v>
      </c>
      <c r="D257" s="143" t="s">
        <v>319</v>
      </c>
      <c r="E257" s="144" t="s">
        <v>13576</v>
      </c>
      <c r="F257" s="145" t="s">
        <v>13577</v>
      </c>
      <c r="G257" s="146" t="s">
        <v>467</v>
      </c>
      <c r="H257" s="147">
        <v>1</v>
      </c>
      <c r="I257" s="148"/>
      <c r="J257" s="149">
        <f t="shared" si="30"/>
        <v>0</v>
      </c>
      <c r="K257" s="150"/>
      <c r="L257" s="31"/>
      <c r="M257" s="151" t="s">
        <v>1</v>
      </c>
      <c r="N257" s="152" t="s">
        <v>42</v>
      </c>
      <c r="P257" s="153">
        <f t="shared" si="31"/>
        <v>0</v>
      </c>
      <c r="Q257" s="153">
        <v>0</v>
      </c>
      <c r="R257" s="153">
        <f t="shared" si="32"/>
        <v>0</v>
      </c>
      <c r="S257" s="153">
        <v>0</v>
      </c>
      <c r="T257" s="154">
        <f t="shared" si="33"/>
        <v>0</v>
      </c>
      <c r="AR257" s="155" t="s">
        <v>6166</v>
      </c>
      <c r="AT257" s="155" t="s">
        <v>319</v>
      </c>
      <c r="AU257" s="155" t="s">
        <v>88</v>
      </c>
      <c r="AY257" s="16" t="s">
        <v>317</v>
      </c>
      <c r="BE257" s="156">
        <f t="shared" si="34"/>
        <v>0</v>
      </c>
      <c r="BF257" s="156">
        <f t="shared" si="35"/>
        <v>0</v>
      </c>
      <c r="BG257" s="156">
        <f t="shared" si="36"/>
        <v>0</v>
      </c>
      <c r="BH257" s="156">
        <f t="shared" si="37"/>
        <v>0</v>
      </c>
      <c r="BI257" s="156">
        <f t="shared" si="38"/>
        <v>0</v>
      </c>
      <c r="BJ257" s="16" t="s">
        <v>88</v>
      </c>
      <c r="BK257" s="156">
        <f t="shared" si="39"/>
        <v>0</v>
      </c>
      <c r="BL257" s="16" t="s">
        <v>6166</v>
      </c>
      <c r="BM257" s="155" t="s">
        <v>13578</v>
      </c>
    </row>
    <row r="258" spans="2:65" s="1" customFormat="1" ht="24.15" customHeight="1">
      <c r="B258" s="142"/>
      <c r="C258" s="143" t="s">
        <v>1722</v>
      </c>
      <c r="D258" s="143" t="s">
        <v>319</v>
      </c>
      <c r="E258" s="144" t="s">
        <v>13579</v>
      </c>
      <c r="F258" s="145" t="s">
        <v>13580</v>
      </c>
      <c r="G258" s="146" t="s">
        <v>467</v>
      </c>
      <c r="H258" s="147">
        <v>2</v>
      </c>
      <c r="I258" s="148"/>
      <c r="J258" s="149">
        <f t="shared" si="30"/>
        <v>0</v>
      </c>
      <c r="K258" s="150"/>
      <c r="L258" s="31"/>
      <c r="M258" s="151" t="s">
        <v>1</v>
      </c>
      <c r="N258" s="152" t="s">
        <v>42</v>
      </c>
      <c r="P258" s="153">
        <f t="shared" si="31"/>
        <v>0</v>
      </c>
      <c r="Q258" s="153">
        <v>0</v>
      </c>
      <c r="R258" s="153">
        <f t="shared" si="32"/>
        <v>0</v>
      </c>
      <c r="S258" s="153">
        <v>0</v>
      </c>
      <c r="T258" s="154">
        <f t="shared" si="33"/>
        <v>0</v>
      </c>
      <c r="AR258" s="155" t="s">
        <v>6166</v>
      </c>
      <c r="AT258" s="155" t="s">
        <v>319</v>
      </c>
      <c r="AU258" s="155" t="s">
        <v>88</v>
      </c>
      <c r="AY258" s="16" t="s">
        <v>317</v>
      </c>
      <c r="BE258" s="156">
        <f t="shared" si="34"/>
        <v>0</v>
      </c>
      <c r="BF258" s="156">
        <f t="shared" si="35"/>
        <v>0</v>
      </c>
      <c r="BG258" s="156">
        <f t="shared" si="36"/>
        <v>0</v>
      </c>
      <c r="BH258" s="156">
        <f t="shared" si="37"/>
        <v>0</v>
      </c>
      <c r="BI258" s="156">
        <f t="shared" si="38"/>
        <v>0</v>
      </c>
      <c r="BJ258" s="16" t="s">
        <v>88</v>
      </c>
      <c r="BK258" s="156">
        <f t="shared" si="39"/>
        <v>0</v>
      </c>
      <c r="BL258" s="16" t="s">
        <v>6166</v>
      </c>
      <c r="BM258" s="155" t="s">
        <v>13581</v>
      </c>
    </row>
    <row r="259" spans="2:65" s="1" customFormat="1" ht="24.15" customHeight="1">
      <c r="B259" s="142"/>
      <c r="C259" s="143" t="s">
        <v>1726</v>
      </c>
      <c r="D259" s="143" t="s">
        <v>319</v>
      </c>
      <c r="E259" s="144" t="s">
        <v>13582</v>
      </c>
      <c r="F259" s="145" t="s">
        <v>13583</v>
      </c>
      <c r="G259" s="146" t="s">
        <v>467</v>
      </c>
      <c r="H259" s="147">
        <v>5</v>
      </c>
      <c r="I259" s="148"/>
      <c r="J259" s="149">
        <f t="shared" si="30"/>
        <v>0</v>
      </c>
      <c r="K259" s="150"/>
      <c r="L259" s="31"/>
      <c r="M259" s="151" t="s">
        <v>1</v>
      </c>
      <c r="N259" s="152" t="s">
        <v>42</v>
      </c>
      <c r="P259" s="153">
        <f t="shared" si="31"/>
        <v>0</v>
      </c>
      <c r="Q259" s="153">
        <v>0</v>
      </c>
      <c r="R259" s="153">
        <f t="shared" si="32"/>
        <v>0</v>
      </c>
      <c r="S259" s="153">
        <v>0</v>
      </c>
      <c r="T259" s="154">
        <f t="shared" si="33"/>
        <v>0</v>
      </c>
      <c r="AR259" s="155" t="s">
        <v>6166</v>
      </c>
      <c r="AT259" s="155" t="s">
        <v>319</v>
      </c>
      <c r="AU259" s="155" t="s">
        <v>88</v>
      </c>
      <c r="AY259" s="16" t="s">
        <v>317</v>
      </c>
      <c r="BE259" s="156">
        <f t="shared" si="34"/>
        <v>0</v>
      </c>
      <c r="BF259" s="156">
        <f t="shared" si="35"/>
        <v>0</v>
      </c>
      <c r="BG259" s="156">
        <f t="shared" si="36"/>
        <v>0</v>
      </c>
      <c r="BH259" s="156">
        <f t="shared" si="37"/>
        <v>0</v>
      </c>
      <c r="BI259" s="156">
        <f t="shared" si="38"/>
        <v>0</v>
      </c>
      <c r="BJ259" s="16" t="s">
        <v>88</v>
      </c>
      <c r="BK259" s="156">
        <f t="shared" si="39"/>
        <v>0</v>
      </c>
      <c r="BL259" s="16" t="s">
        <v>6166</v>
      </c>
      <c r="BM259" s="155" t="s">
        <v>13584</v>
      </c>
    </row>
    <row r="260" spans="2:65" s="1" customFormat="1" ht="24.15" customHeight="1">
      <c r="B260" s="142"/>
      <c r="C260" s="143" t="s">
        <v>1748</v>
      </c>
      <c r="D260" s="143" t="s">
        <v>319</v>
      </c>
      <c r="E260" s="144" t="s">
        <v>13585</v>
      </c>
      <c r="F260" s="145" t="s">
        <v>13586</v>
      </c>
      <c r="G260" s="146" t="s">
        <v>467</v>
      </c>
      <c r="H260" s="147">
        <v>3</v>
      </c>
      <c r="I260" s="148"/>
      <c r="J260" s="149">
        <f t="shared" si="30"/>
        <v>0</v>
      </c>
      <c r="K260" s="150"/>
      <c r="L260" s="31"/>
      <c r="M260" s="151" t="s">
        <v>1</v>
      </c>
      <c r="N260" s="152" t="s">
        <v>42</v>
      </c>
      <c r="P260" s="153">
        <f t="shared" si="31"/>
        <v>0</v>
      </c>
      <c r="Q260" s="153">
        <v>0</v>
      </c>
      <c r="R260" s="153">
        <f t="shared" si="32"/>
        <v>0</v>
      </c>
      <c r="S260" s="153">
        <v>0</v>
      </c>
      <c r="T260" s="154">
        <f t="shared" si="33"/>
        <v>0</v>
      </c>
      <c r="AR260" s="155" t="s">
        <v>6166</v>
      </c>
      <c r="AT260" s="155" t="s">
        <v>319</v>
      </c>
      <c r="AU260" s="155" t="s">
        <v>88</v>
      </c>
      <c r="AY260" s="16" t="s">
        <v>317</v>
      </c>
      <c r="BE260" s="156">
        <f t="shared" si="34"/>
        <v>0</v>
      </c>
      <c r="BF260" s="156">
        <f t="shared" si="35"/>
        <v>0</v>
      </c>
      <c r="BG260" s="156">
        <f t="shared" si="36"/>
        <v>0</v>
      </c>
      <c r="BH260" s="156">
        <f t="shared" si="37"/>
        <v>0</v>
      </c>
      <c r="BI260" s="156">
        <f t="shared" si="38"/>
        <v>0</v>
      </c>
      <c r="BJ260" s="16" t="s">
        <v>88</v>
      </c>
      <c r="BK260" s="156">
        <f t="shared" si="39"/>
        <v>0</v>
      </c>
      <c r="BL260" s="16" t="s">
        <v>6166</v>
      </c>
      <c r="BM260" s="155" t="s">
        <v>13587</v>
      </c>
    </row>
    <row r="261" spans="2:65" s="1" customFormat="1" ht="24.15" customHeight="1">
      <c r="B261" s="142"/>
      <c r="C261" s="143" t="s">
        <v>725</v>
      </c>
      <c r="D261" s="143" t="s">
        <v>319</v>
      </c>
      <c r="E261" s="144" t="s">
        <v>13588</v>
      </c>
      <c r="F261" s="145" t="s">
        <v>13589</v>
      </c>
      <c r="G261" s="146" t="s">
        <v>467</v>
      </c>
      <c r="H261" s="147">
        <v>1</v>
      </c>
      <c r="I261" s="148"/>
      <c r="J261" s="149">
        <f t="shared" si="30"/>
        <v>0</v>
      </c>
      <c r="K261" s="150"/>
      <c r="L261" s="31"/>
      <c r="M261" s="151" t="s">
        <v>1</v>
      </c>
      <c r="N261" s="152" t="s">
        <v>42</v>
      </c>
      <c r="P261" s="153">
        <f t="shared" si="31"/>
        <v>0</v>
      </c>
      <c r="Q261" s="153">
        <v>0</v>
      </c>
      <c r="R261" s="153">
        <f t="shared" si="32"/>
        <v>0</v>
      </c>
      <c r="S261" s="153">
        <v>0</v>
      </c>
      <c r="T261" s="154">
        <f t="shared" si="33"/>
        <v>0</v>
      </c>
      <c r="AR261" s="155" t="s">
        <v>6166</v>
      </c>
      <c r="AT261" s="155" t="s">
        <v>319</v>
      </c>
      <c r="AU261" s="155" t="s">
        <v>88</v>
      </c>
      <c r="AY261" s="16" t="s">
        <v>317</v>
      </c>
      <c r="BE261" s="156">
        <f t="shared" si="34"/>
        <v>0</v>
      </c>
      <c r="BF261" s="156">
        <f t="shared" si="35"/>
        <v>0</v>
      </c>
      <c r="BG261" s="156">
        <f t="shared" si="36"/>
        <v>0</v>
      </c>
      <c r="BH261" s="156">
        <f t="shared" si="37"/>
        <v>0</v>
      </c>
      <c r="BI261" s="156">
        <f t="shared" si="38"/>
        <v>0</v>
      </c>
      <c r="BJ261" s="16" t="s">
        <v>88</v>
      </c>
      <c r="BK261" s="156">
        <f t="shared" si="39"/>
        <v>0</v>
      </c>
      <c r="BL261" s="16" t="s">
        <v>6166</v>
      </c>
      <c r="BM261" s="155" t="s">
        <v>13590</v>
      </c>
    </row>
    <row r="262" spans="2:65" s="1" customFormat="1" ht="24.15" customHeight="1">
      <c r="B262" s="142"/>
      <c r="C262" s="143" t="s">
        <v>1758</v>
      </c>
      <c r="D262" s="143" t="s">
        <v>319</v>
      </c>
      <c r="E262" s="144" t="s">
        <v>13591</v>
      </c>
      <c r="F262" s="145" t="s">
        <v>13592</v>
      </c>
      <c r="G262" s="146" t="s">
        <v>467</v>
      </c>
      <c r="H262" s="147">
        <v>1</v>
      </c>
      <c r="I262" s="148"/>
      <c r="J262" s="149">
        <f t="shared" si="30"/>
        <v>0</v>
      </c>
      <c r="K262" s="150"/>
      <c r="L262" s="31"/>
      <c r="M262" s="151" t="s">
        <v>1</v>
      </c>
      <c r="N262" s="152" t="s">
        <v>42</v>
      </c>
      <c r="P262" s="153">
        <f t="shared" si="31"/>
        <v>0</v>
      </c>
      <c r="Q262" s="153">
        <v>0</v>
      </c>
      <c r="R262" s="153">
        <f t="shared" si="32"/>
        <v>0</v>
      </c>
      <c r="S262" s="153">
        <v>0</v>
      </c>
      <c r="T262" s="154">
        <f t="shared" si="33"/>
        <v>0</v>
      </c>
      <c r="AR262" s="155" t="s">
        <v>6166</v>
      </c>
      <c r="AT262" s="155" t="s">
        <v>319</v>
      </c>
      <c r="AU262" s="155" t="s">
        <v>88</v>
      </c>
      <c r="AY262" s="16" t="s">
        <v>317</v>
      </c>
      <c r="BE262" s="156">
        <f t="shared" si="34"/>
        <v>0</v>
      </c>
      <c r="BF262" s="156">
        <f t="shared" si="35"/>
        <v>0</v>
      </c>
      <c r="BG262" s="156">
        <f t="shared" si="36"/>
        <v>0</v>
      </c>
      <c r="BH262" s="156">
        <f t="shared" si="37"/>
        <v>0</v>
      </c>
      <c r="BI262" s="156">
        <f t="shared" si="38"/>
        <v>0</v>
      </c>
      <c r="BJ262" s="16" t="s">
        <v>88</v>
      </c>
      <c r="BK262" s="156">
        <f t="shared" si="39"/>
        <v>0</v>
      </c>
      <c r="BL262" s="16" t="s">
        <v>6166</v>
      </c>
      <c r="BM262" s="155" t="s">
        <v>13593</v>
      </c>
    </row>
    <row r="263" spans="2:65" s="1" customFormat="1" ht="24.15" customHeight="1">
      <c r="B263" s="142"/>
      <c r="C263" s="143" t="s">
        <v>728</v>
      </c>
      <c r="D263" s="143" t="s">
        <v>319</v>
      </c>
      <c r="E263" s="144" t="s">
        <v>13594</v>
      </c>
      <c r="F263" s="145" t="s">
        <v>13595</v>
      </c>
      <c r="G263" s="146" t="s">
        <v>467</v>
      </c>
      <c r="H263" s="147">
        <v>1</v>
      </c>
      <c r="I263" s="148"/>
      <c r="J263" s="149">
        <f t="shared" si="30"/>
        <v>0</v>
      </c>
      <c r="K263" s="150"/>
      <c r="L263" s="31"/>
      <c r="M263" s="151" t="s">
        <v>1</v>
      </c>
      <c r="N263" s="152" t="s">
        <v>42</v>
      </c>
      <c r="P263" s="153">
        <f t="shared" si="31"/>
        <v>0</v>
      </c>
      <c r="Q263" s="153">
        <v>0</v>
      </c>
      <c r="R263" s="153">
        <f t="shared" si="32"/>
        <v>0</v>
      </c>
      <c r="S263" s="153">
        <v>0</v>
      </c>
      <c r="T263" s="154">
        <f t="shared" si="33"/>
        <v>0</v>
      </c>
      <c r="AR263" s="155" t="s">
        <v>6166</v>
      </c>
      <c r="AT263" s="155" t="s">
        <v>319</v>
      </c>
      <c r="AU263" s="155" t="s">
        <v>88</v>
      </c>
      <c r="AY263" s="16" t="s">
        <v>317</v>
      </c>
      <c r="BE263" s="156">
        <f t="shared" si="34"/>
        <v>0</v>
      </c>
      <c r="BF263" s="156">
        <f t="shared" si="35"/>
        <v>0</v>
      </c>
      <c r="BG263" s="156">
        <f t="shared" si="36"/>
        <v>0</v>
      </c>
      <c r="BH263" s="156">
        <f t="shared" si="37"/>
        <v>0</v>
      </c>
      <c r="BI263" s="156">
        <f t="shared" si="38"/>
        <v>0</v>
      </c>
      <c r="BJ263" s="16" t="s">
        <v>88</v>
      </c>
      <c r="BK263" s="156">
        <f t="shared" si="39"/>
        <v>0</v>
      </c>
      <c r="BL263" s="16" t="s">
        <v>6166</v>
      </c>
      <c r="BM263" s="155" t="s">
        <v>13596</v>
      </c>
    </row>
    <row r="264" spans="2:65" s="1" customFormat="1" ht="24.15" customHeight="1">
      <c r="B264" s="142"/>
      <c r="C264" s="143" t="s">
        <v>1769</v>
      </c>
      <c r="D264" s="143" t="s">
        <v>319</v>
      </c>
      <c r="E264" s="144" t="s">
        <v>13597</v>
      </c>
      <c r="F264" s="145" t="s">
        <v>13598</v>
      </c>
      <c r="G264" s="146" t="s">
        <v>467</v>
      </c>
      <c r="H264" s="147">
        <v>1</v>
      </c>
      <c r="I264" s="148"/>
      <c r="J264" s="149">
        <f t="shared" si="30"/>
        <v>0</v>
      </c>
      <c r="K264" s="150"/>
      <c r="L264" s="31"/>
      <c r="M264" s="151" t="s">
        <v>1</v>
      </c>
      <c r="N264" s="152" t="s">
        <v>42</v>
      </c>
      <c r="P264" s="153">
        <f t="shared" si="31"/>
        <v>0</v>
      </c>
      <c r="Q264" s="153">
        <v>0</v>
      </c>
      <c r="R264" s="153">
        <f t="shared" si="32"/>
        <v>0</v>
      </c>
      <c r="S264" s="153">
        <v>0</v>
      </c>
      <c r="T264" s="154">
        <f t="shared" si="33"/>
        <v>0</v>
      </c>
      <c r="AR264" s="155" t="s">
        <v>6166</v>
      </c>
      <c r="AT264" s="155" t="s">
        <v>319</v>
      </c>
      <c r="AU264" s="155" t="s">
        <v>88</v>
      </c>
      <c r="AY264" s="16" t="s">
        <v>317</v>
      </c>
      <c r="BE264" s="156">
        <f t="shared" si="34"/>
        <v>0</v>
      </c>
      <c r="BF264" s="156">
        <f t="shared" si="35"/>
        <v>0</v>
      </c>
      <c r="BG264" s="156">
        <f t="shared" si="36"/>
        <v>0</v>
      </c>
      <c r="BH264" s="156">
        <f t="shared" si="37"/>
        <v>0</v>
      </c>
      <c r="BI264" s="156">
        <f t="shared" si="38"/>
        <v>0</v>
      </c>
      <c r="BJ264" s="16" t="s">
        <v>88</v>
      </c>
      <c r="BK264" s="156">
        <f t="shared" si="39"/>
        <v>0</v>
      </c>
      <c r="BL264" s="16" t="s">
        <v>6166</v>
      </c>
      <c r="BM264" s="155" t="s">
        <v>13599</v>
      </c>
    </row>
    <row r="265" spans="2:65" s="1" customFormat="1" ht="24.15" customHeight="1">
      <c r="B265" s="142"/>
      <c r="C265" s="143" t="s">
        <v>732</v>
      </c>
      <c r="D265" s="143" t="s">
        <v>319</v>
      </c>
      <c r="E265" s="144" t="s">
        <v>13600</v>
      </c>
      <c r="F265" s="145" t="s">
        <v>13601</v>
      </c>
      <c r="G265" s="146" t="s">
        <v>467</v>
      </c>
      <c r="H265" s="147">
        <v>1</v>
      </c>
      <c r="I265" s="148"/>
      <c r="J265" s="149">
        <f t="shared" si="30"/>
        <v>0</v>
      </c>
      <c r="K265" s="150"/>
      <c r="L265" s="31"/>
      <c r="M265" s="151" t="s">
        <v>1</v>
      </c>
      <c r="N265" s="152" t="s">
        <v>42</v>
      </c>
      <c r="P265" s="153">
        <f t="shared" si="31"/>
        <v>0</v>
      </c>
      <c r="Q265" s="153">
        <v>0</v>
      </c>
      <c r="R265" s="153">
        <f t="shared" si="32"/>
        <v>0</v>
      </c>
      <c r="S265" s="153">
        <v>0</v>
      </c>
      <c r="T265" s="154">
        <f t="shared" si="33"/>
        <v>0</v>
      </c>
      <c r="AR265" s="155" t="s">
        <v>6166</v>
      </c>
      <c r="AT265" s="155" t="s">
        <v>319</v>
      </c>
      <c r="AU265" s="155" t="s">
        <v>88</v>
      </c>
      <c r="AY265" s="16" t="s">
        <v>317</v>
      </c>
      <c r="BE265" s="156">
        <f t="shared" si="34"/>
        <v>0</v>
      </c>
      <c r="BF265" s="156">
        <f t="shared" si="35"/>
        <v>0</v>
      </c>
      <c r="BG265" s="156">
        <f t="shared" si="36"/>
        <v>0</v>
      </c>
      <c r="BH265" s="156">
        <f t="shared" si="37"/>
        <v>0</v>
      </c>
      <c r="BI265" s="156">
        <f t="shared" si="38"/>
        <v>0</v>
      </c>
      <c r="BJ265" s="16" t="s">
        <v>88</v>
      </c>
      <c r="BK265" s="156">
        <f t="shared" si="39"/>
        <v>0</v>
      </c>
      <c r="BL265" s="16" t="s">
        <v>6166</v>
      </c>
      <c r="BM265" s="155" t="s">
        <v>13602</v>
      </c>
    </row>
    <row r="266" spans="2:65" s="1" customFormat="1" ht="24.15" customHeight="1">
      <c r="B266" s="142"/>
      <c r="C266" s="143" t="s">
        <v>1780</v>
      </c>
      <c r="D266" s="143" t="s">
        <v>319</v>
      </c>
      <c r="E266" s="144" t="s">
        <v>13603</v>
      </c>
      <c r="F266" s="145" t="s">
        <v>13604</v>
      </c>
      <c r="G266" s="146" t="s">
        <v>467</v>
      </c>
      <c r="H266" s="147">
        <v>1</v>
      </c>
      <c r="I266" s="148"/>
      <c r="J266" s="149">
        <f t="shared" si="30"/>
        <v>0</v>
      </c>
      <c r="K266" s="150"/>
      <c r="L266" s="31"/>
      <c r="M266" s="151" t="s">
        <v>1</v>
      </c>
      <c r="N266" s="152" t="s">
        <v>42</v>
      </c>
      <c r="P266" s="153">
        <f t="shared" si="31"/>
        <v>0</v>
      </c>
      <c r="Q266" s="153">
        <v>0</v>
      </c>
      <c r="R266" s="153">
        <f t="shared" si="32"/>
        <v>0</v>
      </c>
      <c r="S266" s="153">
        <v>0</v>
      </c>
      <c r="T266" s="154">
        <f t="shared" si="33"/>
        <v>0</v>
      </c>
      <c r="AR266" s="155" t="s">
        <v>6166</v>
      </c>
      <c r="AT266" s="155" t="s">
        <v>319</v>
      </c>
      <c r="AU266" s="155" t="s">
        <v>88</v>
      </c>
      <c r="AY266" s="16" t="s">
        <v>317</v>
      </c>
      <c r="BE266" s="156">
        <f t="shared" si="34"/>
        <v>0</v>
      </c>
      <c r="BF266" s="156">
        <f t="shared" si="35"/>
        <v>0</v>
      </c>
      <c r="BG266" s="156">
        <f t="shared" si="36"/>
        <v>0</v>
      </c>
      <c r="BH266" s="156">
        <f t="shared" si="37"/>
        <v>0</v>
      </c>
      <c r="BI266" s="156">
        <f t="shared" si="38"/>
        <v>0</v>
      </c>
      <c r="BJ266" s="16" t="s">
        <v>88</v>
      </c>
      <c r="BK266" s="156">
        <f t="shared" si="39"/>
        <v>0</v>
      </c>
      <c r="BL266" s="16" t="s">
        <v>6166</v>
      </c>
      <c r="BM266" s="155" t="s">
        <v>13605</v>
      </c>
    </row>
    <row r="267" spans="2:65" s="1" customFormat="1" ht="24.15" customHeight="1">
      <c r="B267" s="142"/>
      <c r="C267" s="143" t="s">
        <v>735</v>
      </c>
      <c r="D267" s="143" t="s">
        <v>319</v>
      </c>
      <c r="E267" s="144" t="s">
        <v>13606</v>
      </c>
      <c r="F267" s="145" t="s">
        <v>13607</v>
      </c>
      <c r="G267" s="146" t="s">
        <v>467</v>
      </c>
      <c r="H267" s="147">
        <v>1</v>
      </c>
      <c r="I267" s="148"/>
      <c r="J267" s="149">
        <f t="shared" si="30"/>
        <v>0</v>
      </c>
      <c r="K267" s="150"/>
      <c r="L267" s="31"/>
      <c r="M267" s="151" t="s">
        <v>1</v>
      </c>
      <c r="N267" s="152" t="s">
        <v>42</v>
      </c>
      <c r="P267" s="153">
        <f t="shared" si="31"/>
        <v>0</v>
      </c>
      <c r="Q267" s="153">
        <v>0</v>
      </c>
      <c r="R267" s="153">
        <f t="shared" si="32"/>
        <v>0</v>
      </c>
      <c r="S267" s="153">
        <v>0</v>
      </c>
      <c r="T267" s="154">
        <f t="shared" si="33"/>
        <v>0</v>
      </c>
      <c r="AR267" s="155" t="s">
        <v>6166</v>
      </c>
      <c r="AT267" s="155" t="s">
        <v>319</v>
      </c>
      <c r="AU267" s="155" t="s">
        <v>88</v>
      </c>
      <c r="AY267" s="16" t="s">
        <v>317</v>
      </c>
      <c r="BE267" s="156">
        <f t="shared" si="34"/>
        <v>0</v>
      </c>
      <c r="BF267" s="156">
        <f t="shared" si="35"/>
        <v>0</v>
      </c>
      <c r="BG267" s="156">
        <f t="shared" si="36"/>
        <v>0</v>
      </c>
      <c r="BH267" s="156">
        <f t="shared" si="37"/>
        <v>0</v>
      </c>
      <c r="BI267" s="156">
        <f t="shared" si="38"/>
        <v>0</v>
      </c>
      <c r="BJ267" s="16" t="s">
        <v>88</v>
      </c>
      <c r="BK267" s="156">
        <f t="shared" si="39"/>
        <v>0</v>
      </c>
      <c r="BL267" s="16" t="s">
        <v>6166</v>
      </c>
      <c r="BM267" s="155" t="s">
        <v>13608</v>
      </c>
    </row>
    <row r="268" spans="2:65" s="1" customFormat="1" ht="24.15" customHeight="1">
      <c r="B268" s="142"/>
      <c r="C268" s="143" t="s">
        <v>1809</v>
      </c>
      <c r="D268" s="143" t="s">
        <v>319</v>
      </c>
      <c r="E268" s="144" t="s">
        <v>13609</v>
      </c>
      <c r="F268" s="145" t="s">
        <v>13610</v>
      </c>
      <c r="G268" s="146" t="s">
        <v>467</v>
      </c>
      <c r="H268" s="147">
        <v>1</v>
      </c>
      <c r="I268" s="148"/>
      <c r="J268" s="149">
        <f t="shared" si="30"/>
        <v>0</v>
      </c>
      <c r="K268" s="150"/>
      <c r="L268" s="31"/>
      <c r="M268" s="151" t="s">
        <v>1</v>
      </c>
      <c r="N268" s="152" t="s">
        <v>42</v>
      </c>
      <c r="P268" s="153">
        <f t="shared" si="31"/>
        <v>0</v>
      </c>
      <c r="Q268" s="153">
        <v>0</v>
      </c>
      <c r="R268" s="153">
        <f t="shared" si="32"/>
        <v>0</v>
      </c>
      <c r="S268" s="153">
        <v>0</v>
      </c>
      <c r="T268" s="154">
        <f t="shared" si="33"/>
        <v>0</v>
      </c>
      <c r="AR268" s="155" t="s">
        <v>6166</v>
      </c>
      <c r="AT268" s="155" t="s">
        <v>319</v>
      </c>
      <c r="AU268" s="155" t="s">
        <v>88</v>
      </c>
      <c r="AY268" s="16" t="s">
        <v>317</v>
      </c>
      <c r="BE268" s="156">
        <f t="shared" si="34"/>
        <v>0</v>
      </c>
      <c r="BF268" s="156">
        <f t="shared" si="35"/>
        <v>0</v>
      </c>
      <c r="BG268" s="156">
        <f t="shared" si="36"/>
        <v>0</v>
      </c>
      <c r="BH268" s="156">
        <f t="shared" si="37"/>
        <v>0</v>
      </c>
      <c r="BI268" s="156">
        <f t="shared" si="38"/>
        <v>0</v>
      </c>
      <c r="BJ268" s="16" t="s">
        <v>88</v>
      </c>
      <c r="BK268" s="156">
        <f t="shared" si="39"/>
        <v>0</v>
      </c>
      <c r="BL268" s="16" t="s">
        <v>6166</v>
      </c>
      <c r="BM268" s="155" t="s">
        <v>13611</v>
      </c>
    </row>
    <row r="269" spans="2:65" s="1" customFormat="1" ht="24.15" customHeight="1">
      <c r="B269" s="142"/>
      <c r="C269" s="143" t="s">
        <v>739</v>
      </c>
      <c r="D269" s="143" t="s">
        <v>319</v>
      </c>
      <c r="E269" s="144" t="s">
        <v>13612</v>
      </c>
      <c r="F269" s="145" t="s">
        <v>13613</v>
      </c>
      <c r="G269" s="146" t="s">
        <v>467</v>
      </c>
      <c r="H269" s="147">
        <v>1</v>
      </c>
      <c r="I269" s="148"/>
      <c r="J269" s="149">
        <f t="shared" si="30"/>
        <v>0</v>
      </c>
      <c r="K269" s="150"/>
      <c r="L269" s="31"/>
      <c r="M269" s="151" t="s">
        <v>1</v>
      </c>
      <c r="N269" s="152" t="s">
        <v>42</v>
      </c>
      <c r="P269" s="153">
        <f t="shared" si="31"/>
        <v>0</v>
      </c>
      <c r="Q269" s="153">
        <v>0</v>
      </c>
      <c r="R269" s="153">
        <f t="shared" si="32"/>
        <v>0</v>
      </c>
      <c r="S269" s="153">
        <v>0</v>
      </c>
      <c r="T269" s="154">
        <f t="shared" si="33"/>
        <v>0</v>
      </c>
      <c r="AR269" s="155" t="s">
        <v>6166</v>
      </c>
      <c r="AT269" s="155" t="s">
        <v>319</v>
      </c>
      <c r="AU269" s="155" t="s">
        <v>88</v>
      </c>
      <c r="AY269" s="16" t="s">
        <v>317</v>
      </c>
      <c r="BE269" s="156">
        <f t="shared" si="34"/>
        <v>0</v>
      </c>
      <c r="BF269" s="156">
        <f t="shared" si="35"/>
        <v>0</v>
      </c>
      <c r="BG269" s="156">
        <f t="shared" si="36"/>
        <v>0</v>
      </c>
      <c r="BH269" s="156">
        <f t="shared" si="37"/>
        <v>0</v>
      </c>
      <c r="BI269" s="156">
        <f t="shared" si="38"/>
        <v>0</v>
      </c>
      <c r="BJ269" s="16" t="s">
        <v>88</v>
      </c>
      <c r="BK269" s="156">
        <f t="shared" si="39"/>
        <v>0</v>
      </c>
      <c r="BL269" s="16" t="s">
        <v>6166</v>
      </c>
      <c r="BM269" s="155" t="s">
        <v>13614</v>
      </c>
    </row>
    <row r="270" spans="2:65" s="1" customFormat="1" ht="24.15" customHeight="1">
      <c r="B270" s="142"/>
      <c r="C270" s="143" t="s">
        <v>1820</v>
      </c>
      <c r="D270" s="143" t="s">
        <v>319</v>
      </c>
      <c r="E270" s="144" t="s">
        <v>13615</v>
      </c>
      <c r="F270" s="145" t="s">
        <v>13616</v>
      </c>
      <c r="G270" s="146" t="s">
        <v>467</v>
      </c>
      <c r="H270" s="147">
        <v>1</v>
      </c>
      <c r="I270" s="148"/>
      <c r="J270" s="149">
        <f t="shared" si="30"/>
        <v>0</v>
      </c>
      <c r="K270" s="150"/>
      <c r="L270" s="31"/>
      <c r="M270" s="151" t="s">
        <v>1</v>
      </c>
      <c r="N270" s="152" t="s">
        <v>42</v>
      </c>
      <c r="P270" s="153">
        <f t="shared" si="31"/>
        <v>0</v>
      </c>
      <c r="Q270" s="153">
        <v>0</v>
      </c>
      <c r="R270" s="153">
        <f t="shared" si="32"/>
        <v>0</v>
      </c>
      <c r="S270" s="153">
        <v>0</v>
      </c>
      <c r="T270" s="154">
        <f t="shared" si="33"/>
        <v>0</v>
      </c>
      <c r="AR270" s="155" t="s">
        <v>6166</v>
      </c>
      <c r="AT270" s="155" t="s">
        <v>319</v>
      </c>
      <c r="AU270" s="155" t="s">
        <v>88</v>
      </c>
      <c r="AY270" s="16" t="s">
        <v>317</v>
      </c>
      <c r="BE270" s="156">
        <f t="shared" si="34"/>
        <v>0</v>
      </c>
      <c r="BF270" s="156">
        <f t="shared" si="35"/>
        <v>0</v>
      </c>
      <c r="BG270" s="156">
        <f t="shared" si="36"/>
        <v>0</v>
      </c>
      <c r="BH270" s="156">
        <f t="shared" si="37"/>
        <v>0</v>
      </c>
      <c r="BI270" s="156">
        <f t="shared" si="38"/>
        <v>0</v>
      </c>
      <c r="BJ270" s="16" t="s">
        <v>88</v>
      </c>
      <c r="BK270" s="156">
        <f t="shared" si="39"/>
        <v>0</v>
      </c>
      <c r="BL270" s="16" t="s">
        <v>6166</v>
      </c>
      <c r="BM270" s="155" t="s">
        <v>13617</v>
      </c>
    </row>
    <row r="271" spans="2:65" s="1" customFormat="1" ht="24.15" customHeight="1">
      <c r="B271" s="142"/>
      <c r="C271" s="143" t="s">
        <v>742</v>
      </c>
      <c r="D271" s="143" t="s">
        <v>319</v>
      </c>
      <c r="E271" s="144" t="s">
        <v>13618</v>
      </c>
      <c r="F271" s="145" t="s">
        <v>13619</v>
      </c>
      <c r="G271" s="146" t="s">
        <v>467</v>
      </c>
      <c r="H271" s="147">
        <v>1</v>
      </c>
      <c r="I271" s="148"/>
      <c r="J271" s="149">
        <f t="shared" si="30"/>
        <v>0</v>
      </c>
      <c r="K271" s="150"/>
      <c r="L271" s="31"/>
      <c r="M271" s="151" t="s">
        <v>1</v>
      </c>
      <c r="N271" s="152" t="s">
        <v>42</v>
      </c>
      <c r="P271" s="153">
        <f t="shared" si="31"/>
        <v>0</v>
      </c>
      <c r="Q271" s="153">
        <v>0</v>
      </c>
      <c r="R271" s="153">
        <f t="shared" si="32"/>
        <v>0</v>
      </c>
      <c r="S271" s="153">
        <v>0</v>
      </c>
      <c r="T271" s="154">
        <f t="shared" si="33"/>
        <v>0</v>
      </c>
      <c r="AR271" s="155" t="s">
        <v>6166</v>
      </c>
      <c r="AT271" s="155" t="s">
        <v>319</v>
      </c>
      <c r="AU271" s="155" t="s">
        <v>88</v>
      </c>
      <c r="AY271" s="16" t="s">
        <v>317</v>
      </c>
      <c r="BE271" s="156">
        <f t="shared" si="34"/>
        <v>0</v>
      </c>
      <c r="BF271" s="156">
        <f t="shared" si="35"/>
        <v>0</v>
      </c>
      <c r="BG271" s="156">
        <f t="shared" si="36"/>
        <v>0</v>
      </c>
      <c r="BH271" s="156">
        <f t="shared" si="37"/>
        <v>0</v>
      </c>
      <c r="BI271" s="156">
        <f t="shared" si="38"/>
        <v>0</v>
      </c>
      <c r="BJ271" s="16" t="s">
        <v>88</v>
      </c>
      <c r="BK271" s="156">
        <f t="shared" si="39"/>
        <v>0</v>
      </c>
      <c r="BL271" s="16" t="s">
        <v>6166</v>
      </c>
      <c r="BM271" s="155" t="s">
        <v>13620</v>
      </c>
    </row>
    <row r="272" spans="2:65" s="1" customFormat="1" ht="24.15" customHeight="1">
      <c r="B272" s="142"/>
      <c r="C272" s="143" t="s">
        <v>1836</v>
      </c>
      <c r="D272" s="143" t="s">
        <v>319</v>
      </c>
      <c r="E272" s="144" t="s">
        <v>13621</v>
      </c>
      <c r="F272" s="145" t="s">
        <v>13622</v>
      </c>
      <c r="G272" s="146" t="s">
        <v>467</v>
      </c>
      <c r="H272" s="147">
        <v>2</v>
      </c>
      <c r="I272" s="148"/>
      <c r="J272" s="149">
        <f t="shared" si="30"/>
        <v>0</v>
      </c>
      <c r="K272" s="150"/>
      <c r="L272" s="31"/>
      <c r="M272" s="151" t="s">
        <v>1</v>
      </c>
      <c r="N272" s="152" t="s">
        <v>42</v>
      </c>
      <c r="P272" s="153">
        <f t="shared" si="31"/>
        <v>0</v>
      </c>
      <c r="Q272" s="153">
        <v>0</v>
      </c>
      <c r="R272" s="153">
        <f t="shared" si="32"/>
        <v>0</v>
      </c>
      <c r="S272" s="153">
        <v>0</v>
      </c>
      <c r="T272" s="154">
        <f t="shared" si="33"/>
        <v>0</v>
      </c>
      <c r="AR272" s="155" t="s">
        <v>6166</v>
      </c>
      <c r="AT272" s="155" t="s">
        <v>319</v>
      </c>
      <c r="AU272" s="155" t="s">
        <v>88</v>
      </c>
      <c r="AY272" s="16" t="s">
        <v>317</v>
      </c>
      <c r="BE272" s="156">
        <f t="shared" si="34"/>
        <v>0</v>
      </c>
      <c r="BF272" s="156">
        <f t="shared" si="35"/>
        <v>0</v>
      </c>
      <c r="BG272" s="156">
        <f t="shared" si="36"/>
        <v>0</v>
      </c>
      <c r="BH272" s="156">
        <f t="shared" si="37"/>
        <v>0</v>
      </c>
      <c r="BI272" s="156">
        <f t="shared" si="38"/>
        <v>0</v>
      </c>
      <c r="BJ272" s="16" t="s">
        <v>88</v>
      </c>
      <c r="BK272" s="156">
        <f t="shared" si="39"/>
        <v>0</v>
      </c>
      <c r="BL272" s="16" t="s">
        <v>6166</v>
      </c>
      <c r="BM272" s="155" t="s">
        <v>13623</v>
      </c>
    </row>
    <row r="273" spans="2:65" s="1" customFormat="1" ht="24.15" customHeight="1">
      <c r="B273" s="142"/>
      <c r="C273" s="143" t="s">
        <v>1841</v>
      </c>
      <c r="D273" s="143" t="s">
        <v>319</v>
      </c>
      <c r="E273" s="144" t="s">
        <v>13624</v>
      </c>
      <c r="F273" s="145" t="s">
        <v>13625</v>
      </c>
      <c r="G273" s="146" t="s">
        <v>467</v>
      </c>
      <c r="H273" s="147">
        <v>1</v>
      </c>
      <c r="I273" s="148"/>
      <c r="J273" s="149">
        <f t="shared" si="30"/>
        <v>0</v>
      </c>
      <c r="K273" s="150"/>
      <c r="L273" s="31"/>
      <c r="M273" s="151" t="s">
        <v>1</v>
      </c>
      <c r="N273" s="152" t="s">
        <v>42</v>
      </c>
      <c r="P273" s="153">
        <f t="shared" si="31"/>
        <v>0</v>
      </c>
      <c r="Q273" s="153">
        <v>0</v>
      </c>
      <c r="R273" s="153">
        <f t="shared" si="32"/>
        <v>0</v>
      </c>
      <c r="S273" s="153">
        <v>0</v>
      </c>
      <c r="T273" s="154">
        <f t="shared" si="33"/>
        <v>0</v>
      </c>
      <c r="AR273" s="155" t="s">
        <v>6166</v>
      </c>
      <c r="AT273" s="155" t="s">
        <v>319</v>
      </c>
      <c r="AU273" s="155" t="s">
        <v>88</v>
      </c>
      <c r="AY273" s="16" t="s">
        <v>317</v>
      </c>
      <c r="BE273" s="156">
        <f t="shared" si="34"/>
        <v>0</v>
      </c>
      <c r="BF273" s="156">
        <f t="shared" si="35"/>
        <v>0</v>
      </c>
      <c r="BG273" s="156">
        <f t="shared" si="36"/>
        <v>0</v>
      </c>
      <c r="BH273" s="156">
        <f t="shared" si="37"/>
        <v>0</v>
      </c>
      <c r="BI273" s="156">
        <f t="shared" si="38"/>
        <v>0</v>
      </c>
      <c r="BJ273" s="16" t="s">
        <v>88</v>
      </c>
      <c r="BK273" s="156">
        <f t="shared" si="39"/>
        <v>0</v>
      </c>
      <c r="BL273" s="16" t="s">
        <v>6166</v>
      </c>
      <c r="BM273" s="155" t="s">
        <v>13626</v>
      </c>
    </row>
    <row r="274" spans="2:65" s="1" customFormat="1" ht="24.15" customHeight="1">
      <c r="B274" s="142"/>
      <c r="C274" s="143" t="s">
        <v>493</v>
      </c>
      <c r="D274" s="143" t="s">
        <v>319</v>
      </c>
      <c r="E274" s="144" t="s">
        <v>13627</v>
      </c>
      <c r="F274" s="145" t="s">
        <v>13628</v>
      </c>
      <c r="G274" s="146" t="s">
        <v>467</v>
      </c>
      <c r="H274" s="147">
        <v>1</v>
      </c>
      <c r="I274" s="148"/>
      <c r="J274" s="149">
        <f t="shared" si="30"/>
        <v>0</v>
      </c>
      <c r="K274" s="150"/>
      <c r="L274" s="31"/>
      <c r="M274" s="151" t="s">
        <v>1</v>
      </c>
      <c r="N274" s="152" t="s">
        <v>42</v>
      </c>
      <c r="P274" s="153">
        <f t="shared" si="31"/>
        <v>0</v>
      </c>
      <c r="Q274" s="153">
        <v>0</v>
      </c>
      <c r="R274" s="153">
        <f t="shared" si="32"/>
        <v>0</v>
      </c>
      <c r="S274" s="153">
        <v>0</v>
      </c>
      <c r="T274" s="154">
        <f t="shared" si="33"/>
        <v>0</v>
      </c>
      <c r="AR274" s="155" t="s">
        <v>6166</v>
      </c>
      <c r="AT274" s="155" t="s">
        <v>319</v>
      </c>
      <c r="AU274" s="155" t="s">
        <v>88</v>
      </c>
      <c r="AY274" s="16" t="s">
        <v>317</v>
      </c>
      <c r="BE274" s="156">
        <f t="shared" si="34"/>
        <v>0</v>
      </c>
      <c r="BF274" s="156">
        <f t="shared" si="35"/>
        <v>0</v>
      </c>
      <c r="BG274" s="156">
        <f t="shared" si="36"/>
        <v>0</v>
      </c>
      <c r="BH274" s="156">
        <f t="shared" si="37"/>
        <v>0</v>
      </c>
      <c r="BI274" s="156">
        <f t="shared" si="38"/>
        <v>0</v>
      </c>
      <c r="BJ274" s="16" t="s">
        <v>88</v>
      </c>
      <c r="BK274" s="156">
        <f t="shared" si="39"/>
        <v>0</v>
      </c>
      <c r="BL274" s="16" t="s">
        <v>6166</v>
      </c>
      <c r="BM274" s="155" t="s">
        <v>13629</v>
      </c>
    </row>
    <row r="275" spans="2:65" s="1" customFormat="1" ht="24.15" customHeight="1">
      <c r="B275" s="142"/>
      <c r="C275" s="143" t="s">
        <v>1849</v>
      </c>
      <c r="D275" s="143" t="s">
        <v>319</v>
      </c>
      <c r="E275" s="144" t="s">
        <v>13630</v>
      </c>
      <c r="F275" s="145" t="s">
        <v>13631</v>
      </c>
      <c r="G275" s="146" t="s">
        <v>467</v>
      </c>
      <c r="H275" s="147">
        <v>1</v>
      </c>
      <c r="I275" s="148"/>
      <c r="J275" s="149">
        <f t="shared" si="30"/>
        <v>0</v>
      </c>
      <c r="K275" s="150"/>
      <c r="L275" s="31"/>
      <c r="M275" s="151" t="s">
        <v>1</v>
      </c>
      <c r="N275" s="152" t="s">
        <v>42</v>
      </c>
      <c r="P275" s="153">
        <f t="shared" si="31"/>
        <v>0</v>
      </c>
      <c r="Q275" s="153">
        <v>0</v>
      </c>
      <c r="R275" s="153">
        <f t="shared" si="32"/>
        <v>0</v>
      </c>
      <c r="S275" s="153">
        <v>0</v>
      </c>
      <c r="T275" s="154">
        <f t="shared" si="33"/>
        <v>0</v>
      </c>
      <c r="AR275" s="155" t="s">
        <v>6166</v>
      </c>
      <c r="AT275" s="155" t="s">
        <v>319</v>
      </c>
      <c r="AU275" s="155" t="s">
        <v>88</v>
      </c>
      <c r="AY275" s="16" t="s">
        <v>317</v>
      </c>
      <c r="BE275" s="156">
        <f t="shared" si="34"/>
        <v>0</v>
      </c>
      <c r="BF275" s="156">
        <f t="shared" si="35"/>
        <v>0</v>
      </c>
      <c r="BG275" s="156">
        <f t="shared" si="36"/>
        <v>0</v>
      </c>
      <c r="BH275" s="156">
        <f t="shared" si="37"/>
        <v>0</v>
      </c>
      <c r="BI275" s="156">
        <f t="shared" si="38"/>
        <v>0</v>
      </c>
      <c r="BJ275" s="16" t="s">
        <v>88</v>
      </c>
      <c r="BK275" s="156">
        <f t="shared" si="39"/>
        <v>0</v>
      </c>
      <c r="BL275" s="16" t="s">
        <v>6166</v>
      </c>
      <c r="BM275" s="155" t="s">
        <v>13632</v>
      </c>
    </row>
    <row r="276" spans="2:65" s="1" customFormat="1" ht="24.15" customHeight="1">
      <c r="B276" s="142"/>
      <c r="C276" s="143" t="s">
        <v>1853</v>
      </c>
      <c r="D276" s="143" t="s">
        <v>319</v>
      </c>
      <c r="E276" s="144" t="s">
        <v>13633</v>
      </c>
      <c r="F276" s="145" t="s">
        <v>13634</v>
      </c>
      <c r="G276" s="146" t="s">
        <v>467</v>
      </c>
      <c r="H276" s="147">
        <v>1</v>
      </c>
      <c r="I276" s="148"/>
      <c r="J276" s="149">
        <f t="shared" si="30"/>
        <v>0</v>
      </c>
      <c r="K276" s="150"/>
      <c r="L276" s="31"/>
      <c r="M276" s="151" t="s">
        <v>1</v>
      </c>
      <c r="N276" s="152" t="s">
        <v>42</v>
      </c>
      <c r="P276" s="153">
        <f t="shared" si="31"/>
        <v>0</v>
      </c>
      <c r="Q276" s="153">
        <v>0</v>
      </c>
      <c r="R276" s="153">
        <f t="shared" si="32"/>
        <v>0</v>
      </c>
      <c r="S276" s="153">
        <v>0</v>
      </c>
      <c r="T276" s="154">
        <f t="shared" si="33"/>
        <v>0</v>
      </c>
      <c r="AR276" s="155" t="s">
        <v>6166</v>
      </c>
      <c r="AT276" s="155" t="s">
        <v>319</v>
      </c>
      <c r="AU276" s="155" t="s">
        <v>88</v>
      </c>
      <c r="AY276" s="16" t="s">
        <v>317</v>
      </c>
      <c r="BE276" s="156">
        <f t="shared" si="34"/>
        <v>0</v>
      </c>
      <c r="BF276" s="156">
        <f t="shared" si="35"/>
        <v>0</v>
      </c>
      <c r="BG276" s="156">
        <f t="shared" si="36"/>
        <v>0</v>
      </c>
      <c r="BH276" s="156">
        <f t="shared" si="37"/>
        <v>0</v>
      </c>
      <c r="BI276" s="156">
        <f t="shared" si="38"/>
        <v>0</v>
      </c>
      <c r="BJ276" s="16" t="s">
        <v>88</v>
      </c>
      <c r="BK276" s="156">
        <f t="shared" si="39"/>
        <v>0</v>
      </c>
      <c r="BL276" s="16" t="s">
        <v>6166</v>
      </c>
      <c r="BM276" s="155" t="s">
        <v>13635</v>
      </c>
    </row>
    <row r="277" spans="2:65" s="1" customFormat="1" ht="24.15" customHeight="1">
      <c r="B277" s="142"/>
      <c r="C277" s="143" t="s">
        <v>1859</v>
      </c>
      <c r="D277" s="143" t="s">
        <v>319</v>
      </c>
      <c r="E277" s="144" t="s">
        <v>13636</v>
      </c>
      <c r="F277" s="145" t="s">
        <v>13637</v>
      </c>
      <c r="G277" s="146" t="s">
        <v>467</v>
      </c>
      <c r="H277" s="147">
        <v>1</v>
      </c>
      <c r="I277" s="148"/>
      <c r="J277" s="149">
        <f t="shared" si="30"/>
        <v>0</v>
      </c>
      <c r="K277" s="150"/>
      <c r="L277" s="31"/>
      <c r="M277" s="151" t="s">
        <v>1</v>
      </c>
      <c r="N277" s="152" t="s">
        <v>42</v>
      </c>
      <c r="P277" s="153">
        <f t="shared" si="31"/>
        <v>0</v>
      </c>
      <c r="Q277" s="153">
        <v>0</v>
      </c>
      <c r="R277" s="153">
        <f t="shared" si="32"/>
        <v>0</v>
      </c>
      <c r="S277" s="153">
        <v>0</v>
      </c>
      <c r="T277" s="154">
        <f t="shared" si="33"/>
        <v>0</v>
      </c>
      <c r="AR277" s="155" t="s">
        <v>6166</v>
      </c>
      <c r="AT277" s="155" t="s">
        <v>319</v>
      </c>
      <c r="AU277" s="155" t="s">
        <v>88</v>
      </c>
      <c r="AY277" s="16" t="s">
        <v>317</v>
      </c>
      <c r="BE277" s="156">
        <f t="shared" si="34"/>
        <v>0</v>
      </c>
      <c r="BF277" s="156">
        <f t="shared" si="35"/>
        <v>0</v>
      </c>
      <c r="BG277" s="156">
        <f t="shared" si="36"/>
        <v>0</v>
      </c>
      <c r="BH277" s="156">
        <f t="shared" si="37"/>
        <v>0</v>
      </c>
      <c r="BI277" s="156">
        <f t="shared" si="38"/>
        <v>0</v>
      </c>
      <c r="BJ277" s="16" t="s">
        <v>88</v>
      </c>
      <c r="BK277" s="156">
        <f t="shared" si="39"/>
        <v>0</v>
      </c>
      <c r="BL277" s="16" t="s">
        <v>6166</v>
      </c>
      <c r="BM277" s="155" t="s">
        <v>13638</v>
      </c>
    </row>
    <row r="278" spans="2:65" s="1" customFormat="1" ht="24.15" customHeight="1">
      <c r="B278" s="142"/>
      <c r="C278" s="143" t="s">
        <v>1868</v>
      </c>
      <c r="D278" s="143" t="s">
        <v>319</v>
      </c>
      <c r="E278" s="144" t="s">
        <v>13639</v>
      </c>
      <c r="F278" s="145" t="s">
        <v>13640</v>
      </c>
      <c r="G278" s="146" t="s">
        <v>467</v>
      </c>
      <c r="H278" s="147">
        <v>1</v>
      </c>
      <c r="I278" s="148"/>
      <c r="J278" s="149">
        <f t="shared" si="30"/>
        <v>0</v>
      </c>
      <c r="K278" s="150"/>
      <c r="L278" s="31"/>
      <c r="M278" s="151" t="s">
        <v>1</v>
      </c>
      <c r="N278" s="152" t="s">
        <v>42</v>
      </c>
      <c r="P278" s="153">
        <f t="shared" si="31"/>
        <v>0</v>
      </c>
      <c r="Q278" s="153">
        <v>0</v>
      </c>
      <c r="R278" s="153">
        <f t="shared" si="32"/>
        <v>0</v>
      </c>
      <c r="S278" s="153">
        <v>0</v>
      </c>
      <c r="T278" s="154">
        <f t="shared" si="33"/>
        <v>0</v>
      </c>
      <c r="AR278" s="155" t="s">
        <v>6166</v>
      </c>
      <c r="AT278" s="155" t="s">
        <v>319</v>
      </c>
      <c r="AU278" s="155" t="s">
        <v>88</v>
      </c>
      <c r="AY278" s="16" t="s">
        <v>317</v>
      </c>
      <c r="BE278" s="156">
        <f t="shared" si="34"/>
        <v>0</v>
      </c>
      <c r="BF278" s="156">
        <f t="shared" si="35"/>
        <v>0</v>
      </c>
      <c r="BG278" s="156">
        <f t="shared" si="36"/>
        <v>0</v>
      </c>
      <c r="BH278" s="156">
        <f t="shared" si="37"/>
        <v>0</v>
      </c>
      <c r="BI278" s="156">
        <f t="shared" si="38"/>
        <v>0</v>
      </c>
      <c r="BJ278" s="16" t="s">
        <v>88</v>
      </c>
      <c r="BK278" s="156">
        <f t="shared" si="39"/>
        <v>0</v>
      </c>
      <c r="BL278" s="16" t="s">
        <v>6166</v>
      </c>
      <c r="BM278" s="155" t="s">
        <v>13641</v>
      </c>
    </row>
    <row r="279" spans="2:65" s="1" customFormat="1" ht="24.15" customHeight="1">
      <c r="B279" s="142"/>
      <c r="C279" s="143" t="s">
        <v>1872</v>
      </c>
      <c r="D279" s="143" t="s">
        <v>319</v>
      </c>
      <c r="E279" s="144" t="s">
        <v>13642</v>
      </c>
      <c r="F279" s="145" t="s">
        <v>13643</v>
      </c>
      <c r="G279" s="146" t="s">
        <v>467</v>
      </c>
      <c r="H279" s="147">
        <v>1</v>
      </c>
      <c r="I279" s="148"/>
      <c r="J279" s="149">
        <f t="shared" si="30"/>
        <v>0</v>
      </c>
      <c r="K279" s="150"/>
      <c r="L279" s="31"/>
      <c r="M279" s="151" t="s">
        <v>1</v>
      </c>
      <c r="N279" s="152" t="s">
        <v>42</v>
      </c>
      <c r="P279" s="153">
        <f t="shared" si="31"/>
        <v>0</v>
      </c>
      <c r="Q279" s="153">
        <v>0</v>
      </c>
      <c r="R279" s="153">
        <f t="shared" si="32"/>
        <v>0</v>
      </c>
      <c r="S279" s="153">
        <v>0</v>
      </c>
      <c r="T279" s="154">
        <f t="shared" si="33"/>
        <v>0</v>
      </c>
      <c r="AR279" s="155" t="s">
        <v>6166</v>
      </c>
      <c r="AT279" s="155" t="s">
        <v>319</v>
      </c>
      <c r="AU279" s="155" t="s">
        <v>88</v>
      </c>
      <c r="AY279" s="16" t="s">
        <v>317</v>
      </c>
      <c r="BE279" s="156">
        <f t="shared" si="34"/>
        <v>0</v>
      </c>
      <c r="BF279" s="156">
        <f t="shared" si="35"/>
        <v>0</v>
      </c>
      <c r="BG279" s="156">
        <f t="shared" si="36"/>
        <v>0</v>
      </c>
      <c r="BH279" s="156">
        <f t="shared" si="37"/>
        <v>0</v>
      </c>
      <c r="BI279" s="156">
        <f t="shared" si="38"/>
        <v>0</v>
      </c>
      <c r="BJ279" s="16" t="s">
        <v>88</v>
      </c>
      <c r="BK279" s="156">
        <f t="shared" si="39"/>
        <v>0</v>
      </c>
      <c r="BL279" s="16" t="s">
        <v>6166</v>
      </c>
      <c r="BM279" s="155" t="s">
        <v>13644</v>
      </c>
    </row>
    <row r="280" spans="2:65" s="1" customFormat="1" ht="24.15" customHeight="1">
      <c r="B280" s="142"/>
      <c r="C280" s="143" t="s">
        <v>1876</v>
      </c>
      <c r="D280" s="143" t="s">
        <v>319</v>
      </c>
      <c r="E280" s="144" t="s">
        <v>13645</v>
      </c>
      <c r="F280" s="145" t="s">
        <v>13646</v>
      </c>
      <c r="G280" s="146" t="s">
        <v>467</v>
      </c>
      <c r="H280" s="147">
        <v>1</v>
      </c>
      <c r="I280" s="148"/>
      <c r="J280" s="149">
        <f t="shared" si="30"/>
        <v>0</v>
      </c>
      <c r="K280" s="150"/>
      <c r="L280" s="31"/>
      <c r="M280" s="151" t="s">
        <v>1</v>
      </c>
      <c r="N280" s="152" t="s">
        <v>42</v>
      </c>
      <c r="P280" s="153">
        <f t="shared" si="31"/>
        <v>0</v>
      </c>
      <c r="Q280" s="153">
        <v>0</v>
      </c>
      <c r="R280" s="153">
        <f t="shared" si="32"/>
        <v>0</v>
      </c>
      <c r="S280" s="153">
        <v>0</v>
      </c>
      <c r="T280" s="154">
        <f t="shared" si="33"/>
        <v>0</v>
      </c>
      <c r="AR280" s="155" t="s">
        <v>6166</v>
      </c>
      <c r="AT280" s="155" t="s">
        <v>319</v>
      </c>
      <c r="AU280" s="155" t="s">
        <v>88</v>
      </c>
      <c r="AY280" s="16" t="s">
        <v>317</v>
      </c>
      <c r="BE280" s="156">
        <f t="shared" si="34"/>
        <v>0</v>
      </c>
      <c r="BF280" s="156">
        <f t="shared" si="35"/>
        <v>0</v>
      </c>
      <c r="BG280" s="156">
        <f t="shared" si="36"/>
        <v>0</v>
      </c>
      <c r="BH280" s="156">
        <f t="shared" si="37"/>
        <v>0</v>
      </c>
      <c r="BI280" s="156">
        <f t="shared" si="38"/>
        <v>0</v>
      </c>
      <c r="BJ280" s="16" t="s">
        <v>88</v>
      </c>
      <c r="BK280" s="156">
        <f t="shared" si="39"/>
        <v>0</v>
      </c>
      <c r="BL280" s="16" t="s">
        <v>6166</v>
      </c>
      <c r="BM280" s="155" t="s">
        <v>13647</v>
      </c>
    </row>
    <row r="281" spans="2:65" s="1" customFormat="1" ht="24.15" customHeight="1">
      <c r="B281" s="142"/>
      <c r="C281" s="143" t="s">
        <v>1882</v>
      </c>
      <c r="D281" s="143" t="s">
        <v>319</v>
      </c>
      <c r="E281" s="144" t="s">
        <v>13648</v>
      </c>
      <c r="F281" s="145" t="s">
        <v>13649</v>
      </c>
      <c r="G281" s="146" t="s">
        <v>467</v>
      </c>
      <c r="H281" s="147">
        <v>1</v>
      </c>
      <c r="I281" s="148"/>
      <c r="J281" s="149">
        <f t="shared" si="30"/>
        <v>0</v>
      </c>
      <c r="K281" s="150"/>
      <c r="L281" s="31"/>
      <c r="M281" s="151" t="s">
        <v>1</v>
      </c>
      <c r="N281" s="152" t="s">
        <v>42</v>
      </c>
      <c r="P281" s="153">
        <f t="shared" si="31"/>
        <v>0</v>
      </c>
      <c r="Q281" s="153">
        <v>0</v>
      </c>
      <c r="R281" s="153">
        <f t="shared" si="32"/>
        <v>0</v>
      </c>
      <c r="S281" s="153">
        <v>0</v>
      </c>
      <c r="T281" s="154">
        <f t="shared" si="33"/>
        <v>0</v>
      </c>
      <c r="AR281" s="155" t="s">
        <v>6166</v>
      </c>
      <c r="AT281" s="155" t="s">
        <v>319</v>
      </c>
      <c r="AU281" s="155" t="s">
        <v>88</v>
      </c>
      <c r="AY281" s="16" t="s">
        <v>317</v>
      </c>
      <c r="BE281" s="156">
        <f t="shared" si="34"/>
        <v>0</v>
      </c>
      <c r="BF281" s="156">
        <f t="shared" si="35"/>
        <v>0</v>
      </c>
      <c r="BG281" s="156">
        <f t="shared" si="36"/>
        <v>0</v>
      </c>
      <c r="BH281" s="156">
        <f t="shared" si="37"/>
        <v>0</v>
      </c>
      <c r="BI281" s="156">
        <f t="shared" si="38"/>
        <v>0</v>
      </c>
      <c r="BJ281" s="16" t="s">
        <v>88</v>
      </c>
      <c r="BK281" s="156">
        <f t="shared" si="39"/>
        <v>0</v>
      </c>
      <c r="BL281" s="16" t="s">
        <v>6166</v>
      </c>
      <c r="BM281" s="155" t="s">
        <v>13650</v>
      </c>
    </row>
    <row r="282" spans="2:65" s="1" customFormat="1" ht="37.75" customHeight="1">
      <c r="B282" s="142"/>
      <c r="C282" s="143" t="s">
        <v>1886</v>
      </c>
      <c r="D282" s="143" t="s">
        <v>319</v>
      </c>
      <c r="E282" s="144" t="s">
        <v>13651</v>
      </c>
      <c r="F282" s="145" t="s">
        <v>13652</v>
      </c>
      <c r="G282" s="146" t="s">
        <v>467</v>
      </c>
      <c r="H282" s="147">
        <v>2</v>
      </c>
      <c r="I282" s="148"/>
      <c r="J282" s="149">
        <f t="shared" si="30"/>
        <v>0</v>
      </c>
      <c r="K282" s="150"/>
      <c r="L282" s="31"/>
      <c r="M282" s="151" t="s">
        <v>1</v>
      </c>
      <c r="N282" s="152" t="s">
        <v>42</v>
      </c>
      <c r="P282" s="153">
        <f t="shared" si="31"/>
        <v>0</v>
      </c>
      <c r="Q282" s="153">
        <v>0</v>
      </c>
      <c r="R282" s="153">
        <f t="shared" si="32"/>
        <v>0</v>
      </c>
      <c r="S282" s="153">
        <v>0</v>
      </c>
      <c r="T282" s="154">
        <f t="shared" si="33"/>
        <v>0</v>
      </c>
      <c r="AR282" s="155" t="s">
        <v>6166</v>
      </c>
      <c r="AT282" s="155" t="s">
        <v>319</v>
      </c>
      <c r="AU282" s="155" t="s">
        <v>88</v>
      </c>
      <c r="AY282" s="16" t="s">
        <v>317</v>
      </c>
      <c r="BE282" s="156">
        <f t="shared" si="34"/>
        <v>0</v>
      </c>
      <c r="BF282" s="156">
        <f t="shared" si="35"/>
        <v>0</v>
      </c>
      <c r="BG282" s="156">
        <f t="shared" si="36"/>
        <v>0</v>
      </c>
      <c r="BH282" s="156">
        <f t="shared" si="37"/>
        <v>0</v>
      </c>
      <c r="BI282" s="156">
        <f t="shared" si="38"/>
        <v>0</v>
      </c>
      <c r="BJ282" s="16" t="s">
        <v>88</v>
      </c>
      <c r="BK282" s="156">
        <f t="shared" si="39"/>
        <v>0</v>
      </c>
      <c r="BL282" s="16" t="s">
        <v>6166</v>
      </c>
      <c r="BM282" s="155" t="s">
        <v>13653</v>
      </c>
    </row>
    <row r="283" spans="2:65" s="1" customFormat="1" ht="37.75" customHeight="1">
      <c r="B283" s="142"/>
      <c r="C283" s="143" t="s">
        <v>1910</v>
      </c>
      <c r="D283" s="143" t="s">
        <v>319</v>
      </c>
      <c r="E283" s="144" t="s">
        <v>13654</v>
      </c>
      <c r="F283" s="145" t="s">
        <v>13655</v>
      </c>
      <c r="G283" s="146" t="s">
        <v>467</v>
      </c>
      <c r="H283" s="147">
        <v>2</v>
      </c>
      <c r="I283" s="148"/>
      <c r="J283" s="149">
        <f t="shared" si="30"/>
        <v>0</v>
      </c>
      <c r="K283" s="150"/>
      <c r="L283" s="31"/>
      <c r="M283" s="151" t="s">
        <v>1</v>
      </c>
      <c r="N283" s="152" t="s">
        <v>42</v>
      </c>
      <c r="P283" s="153">
        <f t="shared" si="31"/>
        <v>0</v>
      </c>
      <c r="Q283" s="153">
        <v>0</v>
      </c>
      <c r="R283" s="153">
        <f t="shared" si="32"/>
        <v>0</v>
      </c>
      <c r="S283" s="153">
        <v>0</v>
      </c>
      <c r="T283" s="154">
        <f t="shared" si="33"/>
        <v>0</v>
      </c>
      <c r="AR283" s="155" t="s">
        <v>6166</v>
      </c>
      <c r="AT283" s="155" t="s">
        <v>319</v>
      </c>
      <c r="AU283" s="155" t="s">
        <v>88</v>
      </c>
      <c r="AY283" s="16" t="s">
        <v>317</v>
      </c>
      <c r="BE283" s="156">
        <f t="shared" si="34"/>
        <v>0</v>
      </c>
      <c r="BF283" s="156">
        <f t="shared" si="35"/>
        <v>0</v>
      </c>
      <c r="BG283" s="156">
        <f t="shared" si="36"/>
        <v>0</v>
      </c>
      <c r="BH283" s="156">
        <f t="shared" si="37"/>
        <v>0</v>
      </c>
      <c r="BI283" s="156">
        <f t="shared" si="38"/>
        <v>0</v>
      </c>
      <c r="BJ283" s="16" t="s">
        <v>88</v>
      </c>
      <c r="BK283" s="156">
        <f t="shared" si="39"/>
        <v>0</v>
      </c>
      <c r="BL283" s="16" t="s">
        <v>6166</v>
      </c>
      <c r="BM283" s="155" t="s">
        <v>13656</v>
      </c>
    </row>
    <row r="284" spans="2:65" s="1" customFormat="1" ht="33" customHeight="1">
      <c r="B284" s="142"/>
      <c r="C284" s="143" t="s">
        <v>1916</v>
      </c>
      <c r="D284" s="143" t="s">
        <v>319</v>
      </c>
      <c r="E284" s="144" t="s">
        <v>13657</v>
      </c>
      <c r="F284" s="145" t="s">
        <v>13658</v>
      </c>
      <c r="G284" s="146" t="s">
        <v>467</v>
      </c>
      <c r="H284" s="147">
        <v>9</v>
      </c>
      <c r="I284" s="148"/>
      <c r="J284" s="149">
        <f t="shared" si="30"/>
        <v>0</v>
      </c>
      <c r="K284" s="150"/>
      <c r="L284" s="31"/>
      <c r="M284" s="151" t="s">
        <v>1</v>
      </c>
      <c r="N284" s="152" t="s">
        <v>42</v>
      </c>
      <c r="P284" s="153">
        <f t="shared" si="31"/>
        <v>0</v>
      </c>
      <c r="Q284" s="153">
        <v>0</v>
      </c>
      <c r="R284" s="153">
        <f t="shared" si="32"/>
        <v>0</v>
      </c>
      <c r="S284" s="153">
        <v>0</v>
      </c>
      <c r="T284" s="154">
        <f t="shared" si="33"/>
        <v>0</v>
      </c>
      <c r="AR284" s="155" t="s">
        <v>6166</v>
      </c>
      <c r="AT284" s="155" t="s">
        <v>319</v>
      </c>
      <c r="AU284" s="155" t="s">
        <v>88</v>
      </c>
      <c r="AY284" s="16" t="s">
        <v>317</v>
      </c>
      <c r="BE284" s="156">
        <f t="shared" si="34"/>
        <v>0</v>
      </c>
      <c r="BF284" s="156">
        <f t="shared" si="35"/>
        <v>0</v>
      </c>
      <c r="BG284" s="156">
        <f t="shared" si="36"/>
        <v>0</v>
      </c>
      <c r="BH284" s="156">
        <f t="shared" si="37"/>
        <v>0</v>
      </c>
      <c r="BI284" s="156">
        <f t="shared" si="38"/>
        <v>0</v>
      </c>
      <c r="BJ284" s="16" t="s">
        <v>88</v>
      </c>
      <c r="BK284" s="156">
        <f t="shared" si="39"/>
        <v>0</v>
      </c>
      <c r="BL284" s="16" t="s">
        <v>6166</v>
      </c>
      <c r="BM284" s="155" t="s">
        <v>13659</v>
      </c>
    </row>
    <row r="285" spans="2:65" s="1" customFormat="1" ht="33" customHeight="1">
      <c r="B285" s="142"/>
      <c r="C285" s="143" t="s">
        <v>1922</v>
      </c>
      <c r="D285" s="143" t="s">
        <v>319</v>
      </c>
      <c r="E285" s="144" t="s">
        <v>13660</v>
      </c>
      <c r="F285" s="145" t="s">
        <v>13661</v>
      </c>
      <c r="G285" s="146" t="s">
        <v>467</v>
      </c>
      <c r="H285" s="147">
        <v>13</v>
      </c>
      <c r="I285" s="148"/>
      <c r="J285" s="149">
        <f t="shared" ref="J285:J316" si="40">ROUND(I285*H285,2)</f>
        <v>0</v>
      </c>
      <c r="K285" s="150"/>
      <c r="L285" s="31"/>
      <c r="M285" s="151" t="s">
        <v>1</v>
      </c>
      <c r="N285" s="152" t="s">
        <v>42</v>
      </c>
      <c r="P285" s="153">
        <f t="shared" ref="P285:P316" si="41">O285*H285</f>
        <v>0</v>
      </c>
      <c r="Q285" s="153">
        <v>0</v>
      </c>
      <c r="R285" s="153">
        <f t="shared" ref="R285:R316" si="42">Q285*H285</f>
        <v>0</v>
      </c>
      <c r="S285" s="153">
        <v>0</v>
      </c>
      <c r="T285" s="154">
        <f t="shared" ref="T285:T316" si="43">S285*H285</f>
        <v>0</v>
      </c>
      <c r="AR285" s="155" t="s">
        <v>6166</v>
      </c>
      <c r="AT285" s="155" t="s">
        <v>319</v>
      </c>
      <c r="AU285" s="155" t="s">
        <v>88</v>
      </c>
      <c r="AY285" s="16" t="s">
        <v>317</v>
      </c>
      <c r="BE285" s="156">
        <f t="shared" ref="BE285:BE315" si="44">IF(N285="základná",J285,0)</f>
        <v>0</v>
      </c>
      <c r="BF285" s="156">
        <f t="shared" ref="BF285:BF315" si="45">IF(N285="znížená",J285,0)</f>
        <v>0</v>
      </c>
      <c r="BG285" s="156">
        <f t="shared" ref="BG285:BG315" si="46">IF(N285="zákl. prenesená",J285,0)</f>
        <v>0</v>
      </c>
      <c r="BH285" s="156">
        <f t="shared" ref="BH285:BH315" si="47">IF(N285="zníž. prenesená",J285,0)</f>
        <v>0</v>
      </c>
      <c r="BI285" s="156">
        <f t="shared" ref="BI285:BI315" si="48">IF(N285="nulová",J285,0)</f>
        <v>0</v>
      </c>
      <c r="BJ285" s="16" t="s">
        <v>88</v>
      </c>
      <c r="BK285" s="156">
        <f t="shared" ref="BK285:BK315" si="49">ROUND(I285*H285,2)</f>
        <v>0</v>
      </c>
      <c r="BL285" s="16" t="s">
        <v>6166</v>
      </c>
      <c r="BM285" s="155" t="s">
        <v>13662</v>
      </c>
    </row>
    <row r="286" spans="2:65" s="1" customFormat="1" ht="24.15" customHeight="1">
      <c r="B286" s="142"/>
      <c r="C286" s="143" t="s">
        <v>1957</v>
      </c>
      <c r="D286" s="143" t="s">
        <v>319</v>
      </c>
      <c r="E286" s="144" t="s">
        <v>13663</v>
      </c>
      <c r="F286" s="145" t="s">
        <v>13664</v>
      </c>
      <c r="G286" s="146" t="s">
        <v>467</v>
      </c>
      <c r="H286" s="147">
        <v>1</v>
      </c>
      <c r="I286" s="148"/>
      <c r="J286" s="149">
        <f t="shared" si="40"/>
        <v>0</v>
      </c>
      <c r="K286" s="150"/>
      <c r="L286" s="31"/>
      <c r="M286" s="151" t="s">
        <v>1</v>
      </c>
      <c r="N286" s="152" t="s">
        <v>42</v>
      </c>
      <c r="P286" s="153">
        <f t="shared" si="41"/>
        <v>0</v>
      </c>
      <c r="Q286" s="153">
        <v>0</v>
      </c>
      <c r="R286" s="153">
        <f t="shared" si="42"/>
        <v>0</v>
      </c>
      <c r="S286" s="153">
        <v>0</v>
      </c>
      <c r="T286" s="154">
        <f t="shared" si="43"/>
        <v>0</v>
      </c>
      <c r="AR286" s="155" t="s">
        <v>6166</v>
      </c>
      <c r="AT286" s="155" t="s">
        <v>319</v>
      </c>
      <c r="AU286" s="155" t="s">
        <v>88</v>
      </c>
      <c r="AY286" s="16" t="s">
        <v>317</v>
      </c>
      <c r="BE286" s="156">
        <f t="shared" si="44"/>
        <v>0</v>
      </c>
      <c r="BF286" s="156">
        <f t="shared" si="45"/>
        <v>0</v>
      </c>
      <c r="BG286" s="156">
        <f t="shared" si="46"/>
        <v>0</v>
      </c>
      <c r="BH286" s="156">
        <f t="shared" si="47"/>
        <v>0</v>
      </c>
      <c r="BI286" s="156">
        <f t="shared" si="48"/>
        <v>0</v>
      </c>
      <c r="BJ286" s="16" t="s">
        <v>88</v>
      </c>
      <c r="BK286" s="156">
        <f t="shared" si="49"/>
        <v>0</v>
      </c>
      <c r="BL286" s="16" t="s">
        <v>6166</v>
      </c>
      <c r="BM286" s="155" t="s">
        <v>13665</v>
      </c>
    </row>
    <row r="287" spans="2:65" s="1" customFormat="1" ht="33" customHeight="1">
      <c r="B287" s="142"/>
      <c r="C287" s="143" t="s">
        <v>1961</v>
      </c>
      <c r="D287" s="143" t="s">
        <v>319</v>
      </c>
      <c r="E287" s="144" t="s">
        <v>13666</v>
      </c>
      <c r="F287" s="145" t="s">
        <v>13667</v>
      </c>
      <c r="G287" s="146" t="s">
        <v>467</v>
      </c>
      <c r="H287" s="147">
        <v>1</v>
      </c>
      <c r="I287" s="148"/>
      <c r="J287" s="149">
        <f t="shared" si="40"/>
        <v>0</v>
      </c>
      <c r="K287" s="150"/>
      <c r="L287" s="31"/>
      <c r="M287" s="151" t="s">
        <v>1</v>
      </c>
      <c r="N287" s="152" t="s">
        <v>42</v>
      </c>
      <c r="P287" s="153">
        <f t="shared" si="41"/>
        <v>0</v>
      </c>
      <c r="Q287" s="153">
        <v>0</v>
      </c>
      <c r="R287" s="153">
        <f t="shared" si="42"/>
        <v>0</v>
      </c>
      <c r="S287" s="153">
        <v>0</v>
      </c>
      <c r="T287" s="154">
        <f t="shared" si="43"/>
        <v>0</v>
      </c>
      <c r="AR287" s="155" t="s">
        <v>6166</v>
      </c>
      <c r="AT287" s="155" t="s">
        <v>319</v>
      </c>
      <c r="AU287" s="155" t="s">
        <v>88</v>
      </c>
      <c r="AY287" s="16" t="s">
        <v>317</v>
      </c>
      <c r="BE287" s="156">
        <f t="shared" si="44"/>
        <v>0</v>
      </c>
      <c r="BF287" s="156">
        <f t="shared" si="45"/>
        <v>0</v>
      </c>
      <c r="BG287" s="156">
        <f t="shared" si="46"/>
        <v>0</v>
      </c>
      <c r="BH287" s="156">
        <f t="shared" si="47"/>
        <v>0</v>
      </c>
      <c r="BI287" s="156">
        <f t="shared" si="48"/>
        <v>0</v>
      </c>
      <c r="BJ287" s="16" t="s">
        <v>88</v>
      </c>
      <c r="BK287" s="156">
        <f t="shared" si="49"/>
        <v>0</v>
      </c>
      <c r="BL287" s="16" t="s">
        <v>6166</v>
      </c>
      <c r="BM287" s="155" t="s">
        <v>13668</v>
      </c>
    </row>
    <row r="288" spans="2:65" s="1" customFormat="1" ht="33" customHeight="1">
      <c r="B288" s="142"/>
      <c r="C288" s="143" t="s">
        <v>2024</v>
      </c>
      <c r="D288" s="143" t="s">
        <v>319</v>
      </c>
      <c r="E288" s="144" t="s">
        <v>13669</v>
      </c>
      <c r="F288" s="145" t="s">
        <v>13670</v>
      </c>
      <c r="G288" s="146" t="s">
        <v>467</v>
      </c>
      <c r="H288" s="147">
        <v>2</v>
      </c>
      <c r="I288" s="148"/>
      <c r="J288" s="149">
        <f t="shared" si="40"/>
        <v>0</v>
      </c>
      <c r="K288" s="150"/>
      <c r="L288" s="31"/>
      <c r="M288" s="151" t="s">
        <v>1</v>
      </c>
      <c r="N288" s="152" t="s">
        <v>42</v>
      </c>
      <c r="P288" s="153">
        <f t="shared" si="41"/>
        <v>0</v>
      </c>
      <c r="Q288" s="153">
        <v>0</v>
      </c>
      <c r="R288" s="153">
        <f t="shared" si="42"/>
        <v>0</v>
      </c>
      <c r="S288" s="153">
        <v>0</v>
      </c>
      <c r="T288" s="154">
        <f t="shared" si="43"/>
        <v>0</v>
      </c>
      <c r="AR288" s="155" t="s">
        <v>6166</v>
      </c>
      <c r="AT288" s="155" t="s">
        <v>319</v>
      </c>
      <c r="AU288" s="155" t="s">
        <v>88</v>
      </c>
      <c r="AY288" s="16" t="s">
        <v>317</v>
      </c>
      <c r="BE288" s="156">
        <f t="shared" si="44"/>
        <v>0</v>
      </c>
      <c r="BF288" s="156">
        <f t="shared" si="45"/>
        <v>0</v>
      </c>
      <c r="BG288" s="156">
        <f t="shared" si="46"/>
        <v>0</v>
      </c>
      <c r="BH288" s="156">
        <f t="shared" si="47"/>
        <v>0</v>
      </c>
      <c r="BI288" s="156">
        <f t="shared" si="48"/>
        <v>0</v>
      </c>
      <c r="BJ288" s="16" t="s">
        <v>88</v>
      </c>
      <c r="BK288" s="156">
        <f t="shared" si="49"/>
        <v>0</v>
      </c>
      <c r="BL288" s="16" t="s">
        <v>6166</v>
      </c>
      <c r="BM288" s="155" t="s">
        <v>13671</v>
      </c>
    </row>
    <row r="289" spans="2:65" s="1" customFormat="1" ht="33" customHeight="1">
      <c r="B289" s="142"/>
      <c r="C289" s="143" t="s">
        <v>2028</v>
      </c>
      <c r="D289" s="143" t="s">
        <v>319</v>
      </c>
      <c r="E289" s="144" t="s">
        <v>13672</v>
      </c>
      <c r="F289" s="145" t="s">
        <v>13673</v>
      </c>
      <c r="G289" s="146" t="s">
        <v>467</v>
      </c>
      <c r="H289" s="147">
        <v>2</v>
      </c>
      <c r="I289" s="148"/>
      <c r="J289" s="149">
        <f t="shared" si="40"/>
        <v>0</v>
      </c>
      <c r="K289" s="150"/>
      <c r="L289" s="31"/>
      <c r="M289" s="151" t="s">
        <v>1</v>
      </c>
      <c r="N289" s="152" t="s">
        <v>42</v>
      </c>
      <c r="P289" s="153">
        <f t="shared" si="41"/>
        <v>0</v>
      </c>
      <c r="Q289" s="153">
        <v>0</v>
      </c>
      <c r="R289" s="153">
        <f t="shared" si="42"/>
        <v>0</v>
      </c>
      <c r="S289" s="153">
        <v>0</v>
      </c>
      <c r="T289" s="154">
        <f t="shared" si="43"/>
        <v>0</v>
      </c>
      <c r="AR289" s="155" t="s">
        <v>6166</v>
      </c>
      <c r="AT289" s="155" t="s">
        <v>319</v>
      </c>
      <c r="AU289" s="155" t="s">
        <v>88</v>
      </c>
      <c r="AY289" s="16" t="s">
        <v>317</v>
      </c>
      <c r="BE289" s="156">
        <f t="shared" si="44"/>
        <v>0</v>
      </c>
      <c r="BF289" s="156">
        <f t="shared" si="45"/>
        <v>0</v>
      </c>
      <c r="BG289" s="156">
        <f t="shared" si="46"/>
        <v>0</v>
      </c>
      <c r="BH289" s="156">
        <f t="shared" si="47"/>
        <v>0</v>
      </c>
      <c r="BI289" s="156">
        <f t="shared" si="48"/>
        <v>0</v>
      </c>
      <c r="BJ289" s="16" t="s">
        <v>88</v>
      </c>
      <c r="BK289" s="156">
        <f t="shared" si="49"/>
        <v>0</v>
      </c>
      <c r="BL289" s="16" t="s">
        <v>6166</v>
      </c>
      <c r="BM289" s="155" t="s">
        <v>13674</v>
      </c>
    </row>
    <row r="290" spans="2:65" s="1" customFormat="1" ht="33" customHeight="1">
      <c r="B290" s="142"/>
      <c r="C290" s="143" t="s">
        <v>2035</v>
      </c>
      <c r="D290" s="143" t="s">
        <v>319</v>
      </c>
      <c r="E290" s="144" t="s">
        <v>13675</v>
      </c>
      <c r="F290" s="145" t="s">
        <v>13676</v>
      </c>
      <c r="G290" s="146" t="s">
        <v>467</v>
      </c>
      <c r="H290" s="147">
        <v>2</v>
      </c>
      <c r="I290" s="148"/>
      <c r="J290" s="149">
        <f t="shared" si="40"/>
        <v>0</v>
      </c>
      <c r="K290" s="150"/>
      <c r="L290" s="31"/>
      <c r="M290" s="151" t="s">
        <v>1</v>
      </c>
      <c r="N290" s="152" t="s">
        <v>42</v>
      </c>
      <c r="P290" s="153">
        <f t="shared" si="41"/>
        <v>0</v>
      </c>
      <c r="Q290" s="153">
        <v>0</v>
      </c>
      <c r="R290" s="153">
        <f t="shared" si="42"/>
        <v>0</v>
      </c>
      <c r="S290" s="153">
        <v>0</v>
      </c>
      <c r="T290" s="154">
        <f t="shared" si="43"/>
        <v>0</v>
      </c>
      <c r="AR290" s="155" t="s">
        <v>6166</v>
      </c>
      <c r="AT290" s="155" t="s">
        <v>319</v>
      </c>
      <c r="AU290" s="155" t="s">
        <v>88</v>
      </c>
      <c r="AY290" s="16" t="s">
        <v>317</v>
      </c>
      <c r="BE290" s="156">
        <f t="shared" si="44"/>
        <v>0</v>
      </c>
      <c r="BF290" s="156">
        <f t="shared" si="45"/>
        <v>0</v>
      </c>
      <c r="BG290" s="156">
        <f t="shared" si="46"/>
        <v>0</v>
      </c>
      <c r="BH290" s="156">
        <f t="shared" si="47"/>
        <v>0</v>
      </c>
      <c r="BI290" s="156">
        <f t="shared" si="48"/>
        <v>0</v>
      </c>
      <c r="BJ290" s="16" t="s">
        <v>88</v>
      </c>
      <c r="BK290" s="156">
        <f t="shared" si="49"/>
        <v>0</v>
      </c>
      <c r="BL290" s="16" t="s">
        <v>6166</v>
      </c>
      <c r="BM290" s="155" t="s">
        <v>13677</v>
      </c>
    </row>
    <row r="291" spans="2:65" s="1" customFormat="1" ht="33" customHeight="1">
      <c r="B291" s="142"/>
      <c r="C291" s="143" t="s">
        <v>2039</v>
      </c>
      <c r="D291" s="143" t="s">
        <v>319</v>
      </c>
      <c r="E291" s="144" t="s">
        <v>13678</v>
      </c>
      <c r="F291" s="145" t="s">
        <v>13679</v>
      </c>
      <c r="G291" s="146" t="s">
        <v>467</v>
      </c>
      <c r="H291" s="147">
        <v>1</v>
      </c>
      <c r="I291" s="148"/>
      <c r="J291" s="149">
        <f t="shared" si="40"/>
        <v>0</v>
      </c>
      <c r="K291" s="150"/>
      <c r="L291" s="31"/>
      <c r="M291" s="151" t="s">
        <v>1</v>
      </c>
      <c r="N291" s="152" t="s">
        <v>42</v>
      </c>
      <c r="P291" s="153">
        <f t="shared" si="41"/>
        <v>0</v>
      </c>
      <c r="Q291" s="153">
        <v>0</v>
      </c>
      <c r="R291" s="153">
        <f t="shared" si="42"/>
        <v>0</v>
      </c>
      <c r="S291" s="153">
        <v>0</v>
      </c>
      <c r="T291" s="154">
        <f t="shared" si="43"/>
        <v>0</v>
      </c>
      <c r="AR291" s="155" t="s">
        <v>6166</v>
      </c>
      <c r="AT291" s="155" t="s">
        <v>319</v>
      </c>
      <c r="AU291" s="155" t="s">
        <v>88</v>
      </c>
      <c r="AY291" s="16" t="s">
        <v>317</v>
      </c>
      <c r="BE291" s="156">
        <f t="shared" si="44"/>
        <v>0</v>
      </c>
      <c r="BF291" s="156">
        <f t="shared" si="45"/>
        <v>0</v>
      </c>
      <c r="BG291" s="156">
        <f t="shared" si="46"/>
        <v>0</v>
      </c>
      <c r="BH291" s="156">
        <f t="shared" si="47"/>
        <v>0</v>
      </c>
      <c r="BI291" s="156">
        <f t="shared" si="48"/>
        <v>0</v>
      </c>
      <c r="BJ291" s="16" t="s">
        <v>88</v>
      </c>
      <c r="BK291" s="156">
        <f t="shared" si="49"/>
        <v>0</v>
      </c>
      <c r="BL291" s="16" t="s">
        <v>6166</v>
      </c>
      <c r="BM291" s="155" t="s">
        <v>13680</v>
      </c>
    </row>
    <row r="292" spans="2:65" s="1" customFormat="1" ht="37.75" customHeight="1">
      <c r="B292" s="142"/>
      <c r="C292" s="143" t="s">
        <v>2043</v>
      </c>
      <c r="D292" s="143" t="s">
        <v>319</v>
      </c>
      <c r="E292" s="144" t="s">
        <v>13681</v>
      </c>
      <c r="F292" s="145" t="s">
        <v>13682</v>
      </c>
      <c r="G292" s="146" t="s">
        <v>467</v>
      </c>
      <c r="H292" s="147">
        <v>3</v>
      </c>
      <c r="I292" s="148"/>
      <c r="J292" s="149">
        <f t="shared" si="40"/>
        <v>0</v>
      </c>
      <c r="K292" s="150"/>
      <c r="L292" s="31"/>
      <c r="M292" s="151" t="s">
        <v>1</v>
      </c>
      <c r="N292" s="152" t="s">
        <v>42</v>
      </c>
      <c r="P292" s="153">
        <f t="shared" si="41"/>
        <v>0</v>
      </c>
      <c r="Q292" s="153">
        <v>0</v>
      </c>
      <c r="R292" s="153">
        <f t="shared" si="42"/>
        <v>0</v>
      </c>
      <c r="S292" s="153">
        <v>0</v>
      </c>
      <c r="T292" s="154">
        <f t="shared" si="43"/>
        <v>0</v>
      </c>
      <c r="AR292" s="155" t="s">
        <v>6166</v>
      </c>
      <c r="AT292" s="155" t="s">
        <v>319</v>
      </c>
      <c r="AU292" s="155" t="s">
        <v>88</v>
      </c>
      <c r="AY292" s="16" t="s">
        <v>317</v>
      </c>
      <c r="BE292" s="156">
        <f t="shared" si="44"/>
        <v>0</v>
      </c>
      <c r="BF292" s="156">
        <f t="shared" si="45"/>
        <v>0</v>
      </c>
      <c r="BG292" s="156">
        <f t="shared" si="46"/>
        <v>0</v>
      </c>
      <c r="BH292" s="156">
        <f t="shared" si="47"/>
        <v>0</v>
      </c>
      <c r="BI292" s="156">
        <f t="shared" si="48"/>
        <v>0</v>
      </c>
      <c r="BJ292" s="16" t="s">
        <v>88</v>
      </c>
      <c r="BK292" s="156">
        <f t="shared" si="49"/>
        <v>0</v>
      </c>
      <c r="BL292" s="16" t="s">
        <v>6166</v>
      </c>
      <c r="BM292" s="155" t="s">
        <v>13683</v>
      </c>
    </row>
    <row r="293" spans="2:65" s="1" customFormat="1" ht="37.75" customHeight="1">
      <c r="B293" s="142"/>
      <c r="C293" s="143" t="s">
        <v>2047</v>
      </c>
      <c r="D293" s="143" t="s">
        <v>319</v>
      </c>
      <c r="E293" s="144" t="s">
        <v>13684</v>
      </c>
      <c r="F293" s="145" t="s">
        <v>13685</v>
      </c>
      <c r="G293" s="146" t="s">
        <v>467</v>
      </c>
      <c r="H293" s="147">
        <v>1</v>
      </c>
      <c r="I293" s="148"/>
      <c r="J293" s="149">
        <f t="shared" si="40"/>
        <v>0</v>
      </c>
      <c r="K293" s="150"/>
      <c r="L293" s="31"/>
      <c r="M293" s="151" t="s">
        <v>1</v>
      </c>
      <c r="N293" s="152" t="s">
        <v>42</v>
      </c>
      <c r="P293" s="153">
        <f t="shared" si="41"/>
        <v>0</v>
      </c>
      <c r="Q293" s="153">
        <v>0</v>
      </c>
      <c r="R293" s="153">
        <f t="shared" si="42"/>
        <v>0</v>
      </c>
      <c r="S293" s="153">
        <v>0</v>
      </c>
      <c r="T293" s="154">
        <f t="shared" si="43"/>
        <v>0</v>
      </c>
      <c r="AR293" s="155" t="s">
        <v>6166</v>
      </c>
      <c r="AT293" s="155" t="s">
        <v>319</v>
      </c>
      <c r="AU293" s="155" t="s">
        <v>88</v>
      </c>
      <c r="AY293" s="16" t="s">
        <v>317</v>
      </c>
      <c r="BE293" s="156">
        <f t="shared" si="44"/>
        <v>0</v>
      </c>
      <c r="BF293" s="156">
        <f t="shared" si="45"/>
        <v>0</v>
      </c>
      <c r="BG293" s="156">
        <f t="shared" si="46"/>
        <v>0</v>
      </c>
      <c r="BH293" s="156">
        <f t="shared" si="47"/>
        <v>0</v>
      </c>
      <c r="BI293" s="156">
        <f t="shared" si="48"/>
        <v>0</v>
      </c>
      <c r="BJ293" s="16" t="s">
        <v>88</v>
      </c>
      <c r="BK293" s="156">
        <f t="shared" si="49"/>
        <v>0</v>
      </c>
      <c r="BL293" s="16" t="s">
        <v>6166</v>
      </c>
      <c r="BM293" s="155" t="s">
        <v>13686</v>
      </c>
    </row>
    <row r="294" spans="2:65" s="1" customFormat="1" ht="37.75" customHeight="1">
      <c r="B294" s="142"/>
      <c r="C294" s="143" t="s">
        <v>2051</v>
      </c>
      <c r="D294" s="143" t="s">
        <v>319</v>
      </c>
      <c r="E294" s="144" t="s">
        <v>13687</v>
      </c>
      <c r="F294" s="145" t="s">
        <v>13688</v>
      </c>
      <c r="G294" s="146" t="s">
        <v>467</v>
      </c>
      <c r="H294" s="147">
        <v>1</v>
      </c>
      <c r="I294" s="148"/>
      <c r="J294" s="149">
        <f t="shared" si="40"/>
        <v>0</v>
      </c>
      <c r="K294" s="150"/>
      <c r="L294" s="31"/>
      <c r="M294" s="151" t="s">
        <v>1</v>
      </c>
      <c r="N294" s="152" t="s">
        <v>42</v>
      </c>
      <c r="P294" s="153">
        <f t="shared" si="41"/>
        <v>0</v>
      </c>
      <c r="Q294" s="153">
        <v>0</v>
      </c>
      <c r="R294" s="153">
        <f t="shared" si="42"/>
        <v>0</v>
      </c>
      <c r="S294" s="153">
        <v>0</v>
      </c>
      <c r="T294" s="154">
        <f t="shared" si="43"/>
        <v>0</v>
      </c>
      <c r="AR294" s="155" t="s">
        <v>6166</v>
      </c>
      <c r="AT294" s="155" t="s">
        <v>319</v>
      </c>
      <c r="AU294" s="155" t="s">
        <v>88</v>
      </c>
      <c r="AY294" s="16" t="s">
        <v>317</v>
      </c>
      <c r="BE294" s="156">
        <f t="shared" si="44"/>
        <v>0</v>
      </c>
      <c r="BF294" s="156">
        <f t="shared" si="45"/>
        <v>0</v>
      </c>
      <c r="BG294" s="156">
        <f t="shared" si="46"/>
        <v>0</v>
      </c>
      <c r="BH294" s="156">
        <f t="shared" si="47"/>
        <v>0</v>
      </c>
      <c r="BI294" s="156">
        <f t="shared" si="48"/>
        <v>0</v>
      </c>
      <c r="BJ294" s="16" t="s">
        <v>88</v>
      </c>
      <c r="BK294" s="156">
        <f t="shared" si="49"/>
        <v>0</v>
      </c>
      <c r="BL294" s="16" t="s">
        <v>6166</v>
      </c>
      <c r="BM294" s="155" t="s">
        <v>13689</v>
      </c>
    </row>
    <row r="295" spans="2:65" s="1" customFormat="1" ht="16.5" customHeight="1">
      <c r="B295" s="142"/>
      <c r="C295" s="143" t="s">
        <v>2055</v>
      </c>
      <c r="D295" s="143" t="s">
        <v>319</v>
      </c>
      <c r="E295" s="144" t="s">
        <v>13690</v>
      </c>
      <c r="F295" s="145" t="s">
        <v>1</v>
      </c>
      <c r="G295" s="146" t="s">
        <v>1</v>
      </c>
      <c r="H295" s="147">
        <v>0</v>
      </c>
      <c r="I295" s="148"/>
      <c r="J295" s="149">
        <f t="shared" si="40"/>
        <v>0</v>
      </c>
      <c r="K295" s="150"/>
      <c r="L295" s="31"/>
      <c r="M295" s="151" t="s">
        <v>1</v>
      </c>
      <c r="N295" s="152" t="s">
        <v>42</v>
      </c>
      <c r="P295" s="153">
        <f t="shared" si="41"/>
        <v>0</v>
      </c>
      <c r="Q295" s="153">
        <v>3.0000000000000001E-5</v>
      </c>
      <c r="R295" s="153">
        <f t="shared" si="42"/>
        <v>0</v>
      </c>
      <c r="S295" s="153">
        <v>0</v>
      </c>
      <c r="T295" s="154">
        <f t="shared" si="43"/>
        <v>0</v>
      </c>
      <c r="AR295" s="155" t="s">
        <v>6166</v>
      </c>
      <c r="AT295" s="155" t="s">
        <v>319</v>
      </c>
      <c r="AU295" s="155" t="s">
        <v>88</v>
      </c>
      <c r="AY295" s="16" t="s">
        <v>317</v>
      </c>
      <c r="BE295" s="156">
        <f t="shared" si="44"/>
        <v>0</v>
      </c>
      <c r="BF295" s="156">
        <f t="shared" si="45"/>
        <v>0</v>
      </c>
      <c r="BG295" s="156">
        <f t="shared" si="46"/>
        <v>0</v>
      </c>
      <c r="BH295" s="156">
        <f t="shared" si="47"/>
        <v>0</v>
      </c>
      <c r="BI295" s="156">
        <f t="shared" si="48"/>
        <v>0</v>
      </c>
      <c r="BJ295" s="16" t="s">
        <v>88</v>
      </c>
      <c r="BK295" s="156">
        <f t="shared" si="49"/>
        <v>0</v>
      </c>
      <c r="BL295" s="16" t="s">
        <v>6166</v>
      </c>
      <c r="BM295" s="155" t="s">
        <v>13691</v>
      </c>
    </row>
    <row r="296" spans="2:65" s="1" customFormat="1" ht="16.5" customHeight="1">
      <c r="B296" s="142"/>
      <c r="C296" s="179" t="s">
        <v>2059</v>
      </c>
      <c r="D296" s="179" t="s">
        <v>454</v>
      </c>
      <c r="E296" s="180" t="s">
        <v>13692</v>
      </c>
      <c r="F296" s="181" t="s">
        <v>1</v>
      </c>
      <c r="G296" s="182" t="s">
        <v>1</v>
      </c>
      <c r="H296" s="183">
        <v>0</v>
      </c>
      <c r="I296" s="184"/>
      <c r="J296" s="185">
        <f t="shared" si="40"/>
        <v>0</v>
      </c>
      <c r="K296" s="186"/>
      <c r="L296" s="187"/>
      <c r="M296" s="188" t="s">
        <v>1</v>
      </c>
      <c r="N296" s="189" t="s">
        <v>42</v>
      </c>
      <c r="P296" s="153">
        <f t="shared" si="41"/>
        <v>0</v>
      </c>
      <c r="Q296" s="153">
        <v>0</v>
      </c>
      <c r="R296" s="153">
        <f t="shared" si="42"/>
        <v>0</v>
      </c>
      <c r="S296" s="153">
        <v>0</v>
      </c>
      <c r="T296" s="154">
        <f t="shared" si="43"/>
        <v>0</v>
      </c>
      <c r="AR296" s="155" t="s">
        <v>6166</v>
      </c>
      <c r="AT296" s="155" t="s">
        <v>454</v>
      </c>
      <c r="AU296" s="155" t="s">
        <v>88</v>
      </c>
      <c r="AY296" s="16" t="s">
        <v>317</v>
      </c>
      <c r="BE296" s="156">
        <f t="shared" si="44"/>
        <v>0</v>
      </c>
      <c r="BF296" s="156">
        <f t="shared" si="45"/>
        <v>0</v>
      </c>
      <c r="BG296" s="156">
        <f t="shared" si="46"/>
        <v>0</v>
      </c>
      <c r="BH296" s="156">
        <f t="shared" si="47"/>
        <v>0</v>
      </c>
      <c r="BI296" s="156">
        <f t="shared" si="48"/>
        <v>0</v>
      </c>
      <c r="BJ296" s="16" t="s">
        <v>88</v>
      </c>
      <c r="BK296" s="156">
        <f t="shared" si="49"/>
        <v>0</v>
      </c>
      <c r="BL296" s="16" t="s">
        <v>6166</v>
      </c>
      <c r="BM296" s="155" t="s">
        <v>13693</v>
      </c>
    </row>
    <row r="297" spans="2:65" s="1" customFormat="1" ht="16.5" customHeight="1">
      <c r="B297" s="142"/>
      <c r="C297" s="143" t="s">
        <v>2063</v>
      </c>
      <c r="D297" s="143" t="s">
        <v>319</v>
      </c>
      <c r="E297" s="144" t="s">
        <v>13694</v>
      </c>
      <c r="F297" s="145" t="s">
        <v>1</v>
      </c>
      <c r="G297" s="146" t="s">
        <v>1</v>
      </c>
      <c r="H297" s="147">
        <v>0</v>
      </c>
      <c r="I297" s="148"/>
      <c r="J297" s="149">
        <f t="shared" si="40"/>
        <v>0</v>
      </c>
      <c r="K297" s="150"/>
      <c r="L297" s="31"/>
      <c r="M297" s="151" t="s">
        <v>1</v>
      </c>
      <c r="N297" s="152" t="s">
        <v>42</v>
      </c>
      <c r="P297" s="153">
        <f t="shared" si="41"/>
        <v>0</v>
      </c>
      <c r="Q297" s="153">
        <v>3.8499999999999998E-4</v>
      </c>
      <c r="R297" s="153">
        <f t="shared" si="42"/>
        <v>0</v>
      </c>
      <c r="S297" s="153">
        <v>0</v>
      </c>
      <c r="T297" s="154">
        <f t="shared" si="43"/>
        <v>0</v>
      </c>
      <c r="AR297" s="155" t="s">
        <v>6166</v>
      </c>
      <c r="AT297" s="155" t="s">
        <v>319</v>
      </c>
      <c r="AU297" s="155" t="s">
        <v>88</v>
      </c>
      <c r="AY297" s="16" t="s">
        <v>317</v>
      </c>
      <c r="BE297" s="156">
        <f t="shared" si="44"/>
        <v>0</v>
      </c>
      <c r="BF297" s="156">
        <f t="shared" si="45"/>
        <v>0</v>
      </c>
      <c r="BG297" s="156">
        <f t="shared" si="46"/>
        <v>0</v>
      </c>
      <c r="BH297" s="156">
        <f t="shared" si="47"/>
        <v>0</v>
      </c>
      <c r="BI297" s="156">
        <f t="shared" si="48"/>
        <v>0</v>
      </c>
      <c r="BJ297" s="16" t="s">
        <v>88</v>
      </c>
      <c r="BK297" s="156">
        <f t="shared" si="49"/>
        <v>0</v>
      </c>
      <c r="BL297" s="16" t="s">
        <v>6166</v>
      </c>
      <c r="BM297" s="155" t="s">
        <v>13695</v>
      </c>
    </row>
    <row r="298" spans="2:65" s="1" customFormat="1" ht="16.5" customHeight="1">
      <c r="B298" s="142"/>
      <c r="C298" s="179" t="s">
        <v>2068</v>
      </c>
      <c r="D298" s="179" t="s">
        <v>454</v>
      </c>
      <c r="E298" s="180" t="s">
        <v>13696</v>
      </c>
      <c r="F298" s="181" t="s">
        <v>1</v>
      </c>
      <c r="G298" s="182" t="s">
        <v>1</v>
      </c>
      <c r="H298" s="183">
        <v>0</v>
      </c>
      <c r="I298" s="184"/>
      <c r="J298" s="185">
        <f t="shared" si="40"/>
        <v>0</v>
      </c>
      <c r="K298" s="186"/>
      <c r="L298" s="187"/>
      <c r="M298" s="188" t="s">
        <v>1</v>
      </c>
      <c r="N298" s="189" t="s">
        <v>42</v>
      </c>
      <c r="P298" s="153">
        <f t="shared" si="41"/>
        <v>0</v>
      </c>
      <c r="Q298" s="153">
        <v>0</v>
      </c>
      <c r="R298" s="153">
        <f t="shared" si="42"/>
        <v>0</v>
      </c>
      <c r="S298" s="153">
        <v>0</v>
      </c>
      <c r="T298" s="154">
        <f t="shared" si="43"/>
        <v>0</v>
      </c>
      <c r="AR298" s="155" t="s">
        <v>6166</v>
      </c>
      <c r="AT298" s="155" t="s">
        <v>454</v>
      </c>
      <c r="AU298" s="155" t="s">
        <v>88</v>
      </c>
      <c r="AY298" s="16" t="s">
        <v>317</v>
      </c>
      <c r="BE298" s="156">
        <f t="shared" si="44"/>
        <v>0</v>
      </c>
      <c r="BF298" s="156">
        <f t="shared" si="45"/>
        <v>0</v>
      </c>
      <c r="BG298" s="156">
        <f t="shared" si="46"/>
        <v>0</v>
      </c>
      <c r="BH298" s="156">
        <f t="shared" si="47"/>
        <v>0</v>
      </c>
      <c r="BI298" s="156">
        <f t="shared" si="48"/>
        <v>0</v>
      </c>
      <c r="BJ298" s="16" t="s">
        <v>88</v>
      </c>
      <c r="BK298" s="156">
        <f t="shared" si="49"/>
        <v>0</v>
      </c>
      <c r="BL298" s="16" t="s">
        <v>6166</v>
      </c>
      <c r="BM298" s="155" t="s">
        <v>13697</v>
      </c>
    </row>
    <row r="299" spans="2:65" s="1" customFormat="1" ht="24.15" customHeight="1">
      <c r="B299" s="142"/>
      <c r="C299" s="143" t="s">
        <v>2072</v>
      </c>
      <c r="D299" s="143" t="s">
        <v>319</v>
      </c>
      <c r="E299" s="144" t="s">
        <v>13698</v>
      </c>
      <c r="F299" s="145" t="s">
        <v>13699</v>
      </c>
      <c r="G299" s="146" t="s">
        <v>467</v>
      </c>
      <c r="H299" s="147">
        <v>1</v>
      </c>
      <c r="I299" s="148"/>
      <c r="J299" s="149">
        <f t="shared" si="40"/>
        <v>0</v>
      </c>
      <c r="K299" s="150"/>
      <c r="L299" s="31"/>
      <c r="M299" s="151" t="s">
        <v>1</v>
      </c>
      <c r="N299" s="152" t="s">
        <v>42</v>
      </c>
      <c r="P299" s="153">
        <f t="shared" si="41"/>
        <v>0</v>
      </c>
      <c r="Q299" s="153">
        <v>0</v>
      </c>
      <c r="R299" s="153">
        <f t="shared" si="42"/>
        <v>0</v>
      </c>
      <c r="S299" s="153">
        <v>0</v>
      </c>
      <c r="T299" s="154">
        <f t="shared" si="43"/>
        <v>0</v>
      </c>
      <c r="AR299" s="155" t="s">
        <v>6166</v>
      </c>
      <c r="AT299" s="155" t="s">
        <v>319</v>
      </c>
      <c r="AU299" s="155" t="s">
        <v>88</v>
      </c>
      <c r="AY299" s="16" t="s">
        <v>317</v>
      </c>
      <c r="BE299" s="156">
        <f t="shared" si="44"/>
        <v>0</v>
      </c>
      <c r="BF299" s="156">
        <f t="shared" si="45"/>
        <v>0</v>
      </c>
      <c r="BG299" s="156">
        <f t="shared" si="46"/>
        <v>0</v>
      </c>
      <c r="BH299" s="156">
        <f t="shared" si="47"/>
        <v>0</v>
      </c>
      <c r="BI299" s="156">
        <f t="shared" si="48"/>
        <v>0</v>
      </c>
      <c r="BJ299" s="16" t="s">
        <v>88</v>
      </c>
      <c r="BK299" s="156">
        <f t="shared" si="49"/>
        <v>0</v>
      </c>
      <c r="BL299" s="16" t="s">
        <v>6166</v>
      </c>
      <c r="BM299" s="155" t="s">
        <v>13700</v>
      </c>
    </row>
    <row r="300" spans="2:65" s="1" customFormat="1" ht="24.15" customHeight="1">
      <c r="B300" s="142"/>
      <c r="C300" s="143" t="s">
        <v>2077</v>
      </c>
      <c r="D300" s="143" t="s">
        <v>319</v>
      </c>
      <c r="E300" s="144" t="s">
        <v>13701</v>
      </c>
      <c r="F300" s="145" t="s">
        <v>13702</v>
      </c>
      <c r="G300" s="146" t="s">
        <v>467</v>
      </c>
      <c r="H300" s="147">
        <v>1</v>
      </c>
      <c r="I300" s="148"/>
      <c r="J300" s="149">
        <f t="shared" si="40"/>
        <v>0</v>
      </c>
      <c r="K300" s="150"/>
      <c r="L300" s="31"/>
      <c r="M300" s="151" t="s">
        <v>1</v>
      </c>
      <c r="N300" s="152" t="s">
        <v>42</v>
      </c>
      <c r="P300" s="153">
        <f t="shared" si="41"/>
        <v>0</v>
      </c>
      <c r="Q300" s="153">
        <v>0</v>
      </c>
      <c r="R300" s="153">
        <f t="shared" si="42"/>
        <v>0</v>
      </c>
      <c r="S300" s="153">
        <v>0</v>
      </c>
      <c r="T300" s="154">
        <f t="shared" si="43"/>
        <v>0</v>
      </c>
      <c r="AR300" s="155" t="s">
        <v>6166</v>
      </c>
      <c r="AT300" s="155" t="s">
        <v>319</v>
      </c>
      <c r="AU300" s="155" t="s">
        <v>88</v>
      </c>
      <c r="AY300" s="16" t="s">
        <v>317</v>
      </c>
      <c r="BE300" s="156">
        <f t="shared" si="44"/>
        <v>0</v>
      </c>
      <c r="BF300" s="156">
        <f t="shared" si="45"/>
        <v>0</v>
      </c>
      <c r="BG300" s="156">
        <f t="shared" si="46"/>
        <v>0</v>
      </c>
      <c r="BH300" s="156">
        <f t="shared" si="47"/>
        <v>0</v>
      </c>
      <c r="BI300" s="156">
        <f t="shared" si="48"/>
        <v>0</v>
      </c>
      <c r="BJ300" s="16" t="s">
        <v>88</v>
      </c>
      <c r="BK300" s="156">
        <f t="shared" si="49"/>
        <v>0</v>
      </c>
      <c r="BL300" s="16" t="s">
        <v>6166</v>
      </c>
      <c r="BM300" s="155" t="s">
        <v>13703</v>
      </c>
    </row>
    <row r="301" spans="2:65" s="1" customFormat="1" ht="24.15" customHeight="1">
      <c r="B301" s="142"/>
      <c r="C301" s="143" t="s">
        <v>2081</v>
      </c>
      <c r="D301" s="143" t="s">
        <v>319</v>
      </c>
      <c r="E301" s="144" t="s">
        <v>13704</v>
      </c>
      <c r="F301" s="145" t="s">
        <v>13705</v>
      </c>
      <c r="G301" s="146" t="s">
        <v>467</v>
      </c>
      <c r="H301" s="147">
        <v>1</v>
      </c>
      <c r="I301" s="148"/>
      <c r="J301" s="149">
        <f t="shared" si="40"/>
        <v>0</v>
      </c>
      <c r="K301" s="150"/>
      <c r="L301" s="31"/>
      <c r="M301" s="151" t="s">
        <v>1</v>
      </c>
      <c r="N301" s="152" t="s">
        <v>42</v>
      </c>
      <c r="P301" s="153">
        <f t="shared" si="41"/>
        <v>0</v>
      </c>
      <c r="Q301" s="153">
        <v>0</v>
      </c>
      <c r="R301" s="153">
        <f t="shared" si="42"/>
        <v>0</v>
      </c>
      <c r="S301" s="153">
        <v>0</v>
      </c>
      <c r="T301" s="154">
        <f t="shared" si="43"/>
        <v>0</v>
      </c>
      <c r="AR301" s="155" t="s">
        <v>6166</v>
      </c>
      <c r="AT301" s="155" t="s">
        <v>319</v>
      </c>
      <c r="AU301" s="155" t="s">
        <v>88</v>
      </c>
      <c r="AY301" s="16" t="s">
        <v>317</v>
      </c>
      <c r="BE301" s="156">
        <f t="shared" si="44"/>
        <v>0</v>
      </c>
      <c r="BF301" s="156">
        <f t="shared" si="45"/>
        <v>0</v>
      </c>
      <c r="BG301" s="156">
        <f t="shared" si="46"/>
        <v>0</v>
      </c>
      <c r="BH301" s="156">
        <f t="shared" si="47"/>
        <v>0</v>
      </c>
      <c r="BI301" s="156">
        <f t="shared" si="48"/>
        <v>0</v>
      </c>
      <c r="BJ301" s="16" t="s">
        <v>88</v>
      </c>
      <c r="BK301" s="156">
        <f t="shared" si="49"/>
        <v>0</v>
      </c>
      <c r="BL301" s="16" t="s">
        <v>6166</v>
      </c>
      <c r="BM301" s="155" t="s">
        <v>13706</v>
      </c>
    </row>
    <row r="302" spans="2:65" s="1" customFormat="1" ht="24.15" customHeight="1">
      <c r="B302" s="142"/>
      <c r="C302" s="143" t="s">
        <v>2085</v>
      </c>
      <c r="D302" s="143" t="s">
        <v>319</v>
      </c>
      <c r="E302" s="144" t="s">
        <v>13707</v>
      </c>
      <c r="F302" s="145" t="s">
        <v>13708</v>
      </c>
      <c r="G302" s="146" t="s">
        <v>467</v>
      </c>
      <c r="H302" s="147">
        <v>9</v>
      </c>
      <c r="I302" s="148"/>
      <c r="J302" s="149">
        <f t="shared" si="40"/>
        <v>0</v>
      </c>
      <c r="K302" s="150"/>
      <c r="L302" s="31"/>
      <c r="M302" s="151" t="s">
        <v>1</v>
      </c>
      <c r="N302" s="152" t="s">
        <v>42</v>
      </c>
      <c r="P302" s="153">
        <f t="shared" si="41"/>
        <v>0</v>
      </c>
      <c r="Q302" s="153">
        <v>0</v>
      </c>
      <c r="R302" s="153">
        <f t="shared" si="42"/>
        <v>0</v>
      </c>
      <c r="S302" s="153">
        <v>0</v>
      </c>
      <c r="T302" s="154">
        <f t="shared" si="43"/>
        <v>0</v>
      </c>
      <c r="AR302" s="155" t="s">
        <v>6166</v>
      </c>
      <c r="AT302" s="155" t="s">
        <v>319</v>
      </c>
      <c r="AU302" s="155" t="s">
        <v>88</v>
      </c>
      <c r="AY302" s="16" t="s">
        <v>317</v>
      </c>
      <c r="BE302" s="156">
        <f t="shared" si="44"/>
        <v>0</v>
      </c>
      <c r="BF302" s="156">
        <f t="shared" si="45"/>
        <v>0</v>
      </c>
      <c r="BG302" s="156">
        <f t="shared" si="46"/>
        <v>0</v>
      </c>
      <c r="BH302" s="156">
        <f t="shared" si="47"/>
        <v>0</v>
      </c>
      <c r="BI302" s="156">
        <f t="shared" si="48"/>
        <v>0</v>
      </c>
      <c r="BJ302" s="16" t="s">
        <v>88</v>
      </c>
      <c r="BK302" s="156">
        <f t="shared" si="49"/>
        <v>0</v>
      </c>
      <c r="BL302" s="16" t="s">
        <v>6166</v>
      </c>
      <c r="BM302" s="155" t="s">
        <v>13709</v>
      </c>
    </row>
    <row r="303" spans="2:65" s="1" customFormat="1" ht="24.15" customHeight="1">
      <c r="B303" s="142"/>
      <c r="C303" s="143" t="s">
        <v>768</v>
      </c>
      <c r="D303" s="143" t="s">
        <v>319</v>
      </c>
      <c r="E303" s="144" t="s">
        <v>13710</v>
      </c>
      <c r="F303" s="145" t="s">
        <v>13711</v>
      </c>
      <c r="G303" s="146" t="s">
        <v>467</v>
      </c>
      <c r="H303" s="147">
        <v>12</v>
      </c>
      <c r="I303" s="148"/>
      <c r="J303" s="149">
        <f t="shared" si="40"/>
        <v>0</v>
      </c>
      <c r="K303" s="150"/>
      <c r="L303" s="31"/>
      <c r="M303" s="151" t="s">
        <v>1</v>
      </c>
      <c r="N303" s="152" t="s">
        <v>42</v>
      </c>
      <c r="P303" s="153">
        <f t="shared" si="41"/>
        <v>0</v>
      </c>
      <c r="Q303" s="153">
        <v>0</v>
      </c>
      <c r="R303" s="153">
        <f t="shared" si="42"/>
        <v>0</v>
      </c>
      <c r="S303" s="153">
        <v>0</v>
      </c>
      <c r="T303" s="154">
        <f t="shared" si="43"/>
        <v>0</v>
      </c>
      <c r="AR303" s="155" t="s">
        <v>6166</v>
      </c>
      <c r="AT303" s="155" t="s">
        <v>319</v>
      </c>
      <c r="AU303" s="155" t="s">
        <v>88</v>
      </c>
      <c r="AY303" s="16" t="s">
        <v>317</v>
      </c>
      <c r="BE303" s="156">
        <f t="shared" si="44"/>
        <v>0</v>
      </c>
      <c r="BF303" s="156">
        <f t="shared" si="45"/>
        <v>0</v>
      </c>
      <c r="BG303" s="156">
        <f t="shared" si="46"/>
        <v>0</v>
      </c>
      <c r="BH303" s="156">
        <f t="shared" si="47"/>
        <v>0</v>
      </c>
      <c r="BI303" s="156">
        <f t="shared" si="48"/>
        <v>0</v>
      </c>
      <c r="BJ303" s="16" t="s">
        <v>88</v>
      </c>
      <c r="BK303" s="156">
        <f t="shared" si="49"/>
        <v>0</v>
      </c>
      <c r="BL303" s="16" t="s">
        <v>6166</v>
      </c>
      <c r="BM303" s="155" t="s">
        <v>13712</v>
      </c>
    </row>
    <row r="304" spans="2:65" s="1" customFormat="1" ht="24.15" customHeight="1">
      <c r="B304" s="142"/>
      <c r="C304" s="143" t="s">
        <v>2092</v>
      </c>
      <c r="D304" s="143" t="s">
        <v>319</v>
      </c>
      <c r="E304" s="144" t="s">
        <v>13713</v>
      </c>
      <c r="F304" s="145" t="s">
        <v>13714</v>
      </c>
      <c r="G304" s="146" t="s">
        <v>467</v>
      </c>
      <c r="H304" s="147">
        <v>1</v>
      </c>
      <c r="I304" s="148"/>
      <c r="J304" s="149">
        <f t="shared" si="40"/>
        <v>0</v>
      </c>
      <c r="K304" s="150"/>
      <c r="L304" s="31"/>
      <c r="M304" s="151" t="s">
        <v>1</v>
      </c>
      <c r="N304" s="152" t="s">
        <v>42</v>
      </c>
      <c r="P304" s="153">
        <f t="shared" si="41"/>
        <v>0</v>
      </c>
      <c r="Q304" s="153">
        <v>0</v>
      </c>
      <c r="R304" s="153">
        <f t="shared" si="42"/>
        <v>0</v>
      </c>
      <c r="S304" s="153">
        <v>0</v>
      </c>
      <c r="T304" s="154">
        <f t="shared" si="43"/>
        <v>0</v>
      </c>
      <c r="AR304" s="155" t="s">
        <v>6166</v>
      </c>
      <c r="AT304" s="155" t="s">
        <v>319</v>
      </c>
      <c r="AU304" s="155" t="s">
        <v>88</v>
      </c>
      <c r="AY304" s="16" t="s">
        <v>317</v>
      </c>
      <c r="BE304" s="156">
        <f t="shared" si="44"/>
        <v>0</v>
      </c>
      <c r="BF304" s="156">
        <f t="shared" si="45"/>
        <v>0</v>
      </c>
      <c r="BG304" s="156">
        <f t="shared" si="46"/>
        <v>0</v>
      </c>
      <c r="BH304" s="156">
        <f t="shared" si="47"/>
        <v>0</v>
      </c>
      <c r="BI304" s="156">
        <f t="shared" si="48"/>
        <v>0</v>
      </c>
      <c r="BJ304" s="16" t="s">
        <v>88</v>
      </c>
      <c r="BK304" s="156">
        <f t="shared" si="49"/>
        <v>0</v>
      </c>
      <c r="BL304" s="16" t="s">
        <v>6166</v>
      </c>
      <c r="BM304" s="155" t="s">
        <v>13715</v>
      </c>
    </row>
    <row r="305" spans="2:65" s="1" customFormat="1" ht="24.15" customHeight="1">
      <c r="B305" s="142"/>
      <c r="C305" s="143" t="s">
        <v>2096</v>
      </c>
      <c r="D305" s="143" t="s">
        <v>319</v>
      </c>
      <c r="E305" s="144" t="s">
        <v>13716</v>
      </c>
      <c r="F305" s="145" t="s">
        <v>13717</v>
      </c>
      <c r="G305" s="146" t="s">
        <v>467</v>
      </c>
      <c r="H305" s="147">
        <v>2</v>
      </c>
      <c r="I305" s="148"/>
      <c r="J305" s="149">
        <f t="shared" si="40"/>
        <v>0</v>
      </c>
      <c r="K305" s="150"/>
      <c r="L305" s="31"/>
      <c r="M305" s="151" t="s">
        <v>1</v>
      </c>
      <c r="N305" s="152" t="s">
        <v>42</v>
      </c>
      <c r="P305" s="153">
        <f t="shared" si="41"/>
        <v>0</v>
      </c>
      <c r="Q305" s="153">
        <v>0</v>
      </c>
      <c r="R305" s="153">
        <f t="shared" si="42"/>
        <v>0</v>
      </c>
      <c r="S305" s="153">
        <v>0</v>
      </c>
      <c r="T305" s="154">
        <f t="shared" si="43"/>
        <v>0</v>
      </c>
      <c r="AR305" s="155" t="s">
        <v>6166</v>
      </c>
      <c r="AT305" s="155" t="s">
        <v>319</v>
      </c>
      <c r="AU305" s="155" t="s">
        <v>88</v>
      </c>
      <c r="AY305" s="16" t="s">
        <v>317</v>
      </c>
      <c r="BE305" s="156">
        <f t="shared" si="44"/>
        <v>0</v>
      </c>
      <c r="BF305" s="156">
        <f t="shared" si="45"/>
        <v>0</v>
      </c>
      <c r="BG305" s="156">
        <f t="shared" si="46"/>
        <v>0</v>
      </c>
      <c r="BH305" s="156">
        <f t="shared" si="47"/>
        <v>0</v>
      </c>
      <c r="BI305" s="156">
        <f t="shared" si="48"/>
        <v>0</v>
      </c>
      <c r="BJ305" s="16" t="s">
        <v>88</v>
      </c>
      <c r="BK305" s="156">
        <f t="shared" si="49"/>
        <v>0</v>
      </c>
      <c r="BL305" s="16" t="s">
        <v>6166</v>
      </c>
      <c r="BM305" s="155" t="s">
        <v>13718</v>
      </c>
    </row>
    <row r="306" spans="2:65" s="1" customFormat="1" ht="24.15" customHeight="1">
      <c r="B306" s="142"/>
      <c r="C306" s="143" t="s">
        <v>2100</v>
      </c>
      <c r="D306" s="143" t="s">
        <v>319</v>
      </c>
      <c r="E306" s="144" t="s">
        <v>13719</v>
      </c>
      <c r="F306" s="145" t="s">
        <v>13720</v>
      </c>
      <c r="G306" s="146" t="s">
        <v>467</v>
      </c>
      <c r="H306" s="147">
        <v>4</v>
      </c>
      <c r="I306" s="148"/>
      <c r="J306" s="149">
        <f t="shared" si="40"/>
        <v>0</v>
      </c>
      <c r="K306" s="150"/>
      <c r="L306" s="31"/>
      <c r="M306" s="151" t="s">
        <v>1</v>
      </c>
      <c r="N306" s="152" t="s">
        <v>42</v>
      </c>
      <c r="P306" s="153">
        <f t="shared" si="41"/>
        <v>0</v>
      </c>
      <c r="Q306" s="153">
        <v>0</v>
      </c>
      <c r="R306" s="153">
        <f t="shared" si="42"/>
        <v>0</v>
      </c>
      <c r="S306" s="153">
        <v>0</v>
      </c>
      <c r="T306" s="154">
        <f t="shared" si="43"/>
        <v>0</v>
      </c>
      <c r="AR306" s="155" t="s">
        <v>6166</v>
      </c>
      <c r="AT306" s="155" t="s">
        <v>319</v>
      </c>
      <c r="AU306" s="155" t="s">
        <v>88</v>
      </c>
      <c r="AY306" s="16" t="s">
        <v>317</v>
      </c>
      <c r="BE306" s="156">
        <f t="shared" si="44"/>
        <v>0</v>
      </c>
      <c r="BF306" s="156">
        <f t="shared" si="45"/>
        <v>0</v>
      </c>
      <c r="BG306" s="156">
        <f t="shared" si="46"/>
        <v>0</v>
      </c>
      <c r="BH306" s="156">
        <f t="shared" si="47"/>
        <v>0</v>
      </c>
      <c r="BI306" s="156">
        <f t="shared" si="48"/>
        <v>0</v>
      </c>
      <c r="BJ306" s="16" t="s">
        <v>88</v>
      </c>
      <c r="BK306" s="156">
        <f t="shared" si="49"/>
        <v>0</v>
      </c>
      <c r="BL306" s="16" t="s">
        <v>6166</v>
      </c>
      <c r="BM306" s="155" t="s">
        <v>13721</v>
      </c>
    </row>
    <row r="307" spans="2:65" s="1" customFormat="1" ht="24.15" customHeight="1">
      <c r="B307" s="142"/>
      <c r="C307" s="143" t="s">
        <v>2104</v>
      </c>
      <c r="D307" s="143" t="s">
        <v>319</v>
      </c>
      <c r="E307" s="144" t="s">
        <v>13722</v>
      </c>
      <c r="F307" s="145" t="s">
        <v>13723</v>
      </c>
      <c r="G307" s="146" t="s">
        <v>467</v>
      </c>
      <c r="H307" s="147">
        <v>1</v>
      </c>
      <c r="I307" s="148"/>
      <c r="J307" s="149">
        <f t="shared" si="40"/>
        <v>0</v>
      </c>
      <c r="K307" s="150"/>
      <c r="L307" s="31"/>
      <c r="M307" s="151" t="s">
        <v>1</v>
      </c>
      <c r="N307" s="152" t="s">
        <v>42</v>
      </c>
      <c r="P307" s="153">
        <f t="shared" si="41"/>
        <v>0</v>
      </c>
      <c r="Q307" s="153">
        <v>0</v>
      </c>
      <c r="R307" s="153">
        <f t="shared" si="42"/>
        <v>0</v>
      </c>
      <c r="S307" s="153">
        <v>0</v>
      </c>
      <c r="T307" s="154">
        <f t="shared" si="43"/>
        <v>0</v>
      </c>
      <c r="AR307" s="155" t="s">
        <v>6166</v>
      </c>
      <c r="AT307" s="155" t="s">
        <v>319</v>
      </c>
      <c r="AU307" s="155" t="s">
        <v>88</v>
      </c>
      <c r="AY307" s="16" t="s">
        <v>317</v>
      </c>
      <c r="BE307" s="156">
        <f t="shared" si="44"/>
        <v>0</v>
      </c>
      <c r="BF307" s="156">
        <f t="shared" si="45"/>
        <v>0</v>
      </c>
      <c r="BG307" s="156">
        <f t="shared" si="46"/>
        <v>0</v>
      </c>
      <c r="BH307" s="156">
        <f t="shared" si="47"/>
        <v>0</v>
      </c>
      <c r="BI307" s="156">
        <f t="shared" si="48"/>
        <v>0</v>
      </c>
      <c r="BJ307" s="16" t="s">
        <v>88</v>
      </c>
      <c r="BK307" s="156">
        <f t="shared" si="49"/>
        <v>0</v>
      </c>
      <c r="BL307" s="16" t="s">
        <v>6166</v>
      </c>
      <c r="BM307" s="155" t="s">
        <v>13724</v>
      </c>
    </row>
    <row r="308" spans="2:65" s="1" customFormat="1" ht="24.15" customHeight="1">
      <c r="B308" s="142"/>
      <c r="C308" s="143" t="s">
        <v>2108</v>
      </c>
      <c r="D308" s="143" t="s">
        <v>319</v>
      </c>
      <c r="E308" s="144" t="s">
        <v>13725</v>
      </c>
      <c r="F308" s="145" t="s">
        <v>13726</v>
      </c>
      <c r="G308" s="146" t="s">
        <v>467</v>
      </c>
      <c r="H308" s="147">
        <v>6</v>
      </c>
      <c r="I308" s="148"/>
      <c r="J308" s="149">
        <f t="shared" si="40"/>
        <v>0</v>
      </c>
      <c r="K308" s="150"/>
      <c r="L308" s="31"/>
      <c r="M308" s="151" t="s">
        <v>1</v>
      </c>
      <c r="N308" s="152" t="s">
        <v>42</v>
      </c>
      <c r="P308" s="153">
        <f t="shared" si="41"/>
        <v>0</v>
      </c>
      <c r="Q308" s="153">
        <v>0</v>
      </c>
      <c r="R308" s="153">
        <f t="shared" si="42"/>
        <v>0</v>
      </c>
      <c r="S308" s="153">
        <v>0</v>
      </c>
      <c r="T308" s="154">
        <f t="shared" si="43"/>
        <v>0</v>
      </c>
      <c r="AR308" s="155" t="s">
        <v>6166</v>
      </c>
      <c r="AT308" s="155" t="s">
        <v>319</v>
      </c>
      <c r="AU308" s="155" t="s">
        <v>88</v>
      </c>
      <c r="AY308" s="16" t="s">
        <v>317</v>
      </c>
      <c r="BE308" s="156">
        <f t="shared" si="44"/>
        <v>0</v>
      </c>
      <c r="BF308" s="156">
        <f t="shared" si="45"/>
        <v>0</v>
      </c>
      <c r="BG308" s="156">
        <f t="shared" si="46"/>
        <v>0</v>
      </c>
      <c r="BH308" s="156">
        <f t="shared" si="47"/>
        <v>0</v>
      </c>
      <c r="BI308" s="156">
        <f t="shared" si="48"/>
        <v>0</v>
      </c>
      <c r="BJ308" s="16" t="s">
        <v>88</v>
      </c>
      <c r="BK308" s="156">
        <f t="shared" si="49"/>
        <v>0</v>
      </c>
      <c r="BL308" s="16" t="s">
        <v>6166</v>
      </c>
      <c r="BM308" s="155" t="s">
        <v>13727</v>
      </c>
    </row>
    <row r="309" spans="2:65" s="1" customFormat="1" ht="24.15" customHeight="1">
      <c r="B309" s="142"/>
      <c r="C309" s="143" t="s">
        <v>2112</v>
      </c>
      <c r="D309" s="143" t="s">
        <v>319</v>
      </c>
      <c r="E309" s="144" t="s">
        <v>13728</v>
      </c>
      <c r="F309" s="145" t="s">
        <v>13729</v>
      </c>
      <c r="G309" s="146" t="s">
        <v>467</v>
      </c>
      <c r="H309" s="147">
        <v>1</v>
      </c>
      <c r="I309" s="148"/>
      <c r="J309" s="149">
        <f t="shared" si="40"/>
        <v>0</v>
      </c>
      <c r="K309" s="150"/>
      <c r="L309" s="31"/>
      <c r="M309" s="151" t="s">
        <v>1</v>
      </c>
      <c r="N309" s="152" t="s">
        <v>42</v>
      </c>
      <c r="P309" s="153">
        <f t="shared" si="41"/>
        <v>0</v>
      </c>
      <c r="Q309" s="153">
        <v>0</v>
      </c>
      <c r="R309" s="153">
        <f t="shared" si="42"/>
        <v>0</v>
      </c>
      <c r="S309" s="153">
        <v>0</v>
      </c>
      <c r="T309" s="154">
        <f t="shared" si="43"/>
        <v>0</v>
      </c>
      <c r="AR309" s="155" t="s">
        <v>6166</v>
      </c>
      <c r="AT309" s="155" t="s">
        <v>319</v>
      </c>
      <c r="AU309" s="155" t="s">
        <v>88</v>
      </c>
      <c r="AY309" s="16" t="s">
        <v>317</v>
      </c>
      <c r="BE309" s="156">
        <f t="shared" si="44"/>
        <v>0</v>
      </c>
      <c r="BF309" s="156">
        <f t="shared" si="45"/>
        <v>0</v>
      </c>
      <c r="BG309" s="156">
        <f t="shared" si="46"/>
        <v>0</v>
      </c>
      <c r="BH309" s="156">
        <f t="shared" si="47"/>
        <v>0</v>
      </c>
      <c r="BI309" s="156">
        <f t="shared" si="48"/>
        <v>0</v>
      </c>
      <c r="BJ309" s="16" t="s">
        <v>88</v>
      </c>
      <c r="BK309" s="156">
        <f t="shared" si="49"/>
        <v>0</v>
      </c>
      <c r="BL309" s="16" t="s">
        <v>6166</v>
      </c>
      <c r="BM309" s="155" t="s">
        <v>13730</v>
      </c>
    </row>
    <row r="310" spans="2:65" s="1" customFormat="1" ht="16.5" customHeight="1">
      <c r="B310" s="142"/>
      <c r="C310" s="143" t="s">
        <v>2116</v>
      </c>
      <c r="D310" s="143" t="s">
        <v>319</v>
      </c>
      <c r="E310" s="144" t="s">
        <v>13731</v>
      </c>
      <c r="F310" s="145" t="s">
        <v>1</v>
      </c>
      <c r="G310" s="146" t="s">
        <v>1</v>
      </c>
      <c r="H310" s="147">
        <v>0</v>
      </c>
      <c r="I310" s="148"/>
      <c r="J310" s="149">
        <f t="shared" si="40"/>
        <v>0</v>
      </c>
      <c r="K310" s="150"/>
      <c r="L310" s="31"/>
      <c r="M310" s="151" t="s">
        <v>1</v>
      </c>
      <c r="N310" s="152" t="s">
        <v>42</v>
      </c>
      <c r="P310" s="153">
        <f t="shared" si="41"/>
        <v>0</v>
      </c>
      <c r="Q310" s="153">
        <v>0</v>
      </c>
      <c r="R310" s="153">
        <f t="shared" si="42"/>
        <v>0</v>
      </c>
      <c r="S310" s="153">
        <v>0</v>
      </c>
      <c r="T310" s="154">
        <f t="shared" si="43"/>
        <v>0</v>
      </c>
      <c r="AR310" s="155" t="s">
        <v>6166</v>
      </c>
      <c r="AT310" s="155" t="s">
        <v>319</v>
      </c>
      <c r="AU310" s="155" t="s">
        <v>88</v>
      </c>
      <c r="AY310" s="16" t="s">
        <v>317</v>
      </c>
      <c r="BE310" s="156">
        <f t="shared" si="44"/>
        <v>0</v>
      </c>
      <c r="BF310" s="156">
        <f t="shared" si="45"/>
        <v>0</v>
      </c>
      <c r="BG310" s="156">
        <f t="shared" si="46"/>
        <v>0</v>
      </c>
      <c r="BH310" s="156">
        <f t="shared" si="47"/>
        <v>0</v>
      </c>
      <c r="BI310" s="156">
        <f t="shared" si="48"/>
        <v>0</v>
      </c>
      <c r="BJ310" s="16" t="s">
        <v>88</v>
      </c>
      <c r="BK310" s="156">
        <f t="shared" si="49"/>
        <v>0</v>
      </c>
      <c r="BL310" s="16" t="s">
        <v>6166</v>
      </c>
      <c r="BM310" s="155" t="s">
        <v>13732</v>
      </c>
    </row>
    <row r="311" spans="2:65" s="1" customFormat="1" ht="16.5" customHeight="1">
      <c r="B311" s="142"/>
      <c r="C311" s="143" t="s">
        <v>2127</v>
      </c>
      <c r="D311" s="143" t="s">
        <v>319</v>
      </c>
      <c r="E311" s="144" t="s">
        <v>13733</v>
      </c>
      <c r="F311" s="145" t="s">
        <v>1</v>
      </c>
      <c r="G311" s="146" t="s">
        <v>1</v>
      </c>
      <c r="H311" s="147">
        <v>0</v>
      </c>
      <c r="I311" s="148"/>
      <c r="J311" s="149">
        <f t="shared" si="40"/>
        <v>0</v>
      </c>
      <c r="K311" s="150"/>
      <c r="L311" s="31"/>
      <c r="M311" s="151" t="s">
        <v>1</v>
      </c>
      <c r="N311" s="152" t="s">
        <v>42</v>
      </c>
      <c r="P311" s="153">
        <f t="shared" si="41"/>
        <v>0</v>
      </c>
      <c r="Q311" s="153">
        <v>0</v>
      </c>
      <c r="R311" s="153">
        <f t="shared" si="42"/>
        <v>0</v>
      </c>
      <c r="S311" s="153">
        <v>0</v>
      </c>
      <c r="T311" s="154">
        <f t="shared" si="43"/>
        <v>0</v>
      </c>
      <c r="AR311" s="155" t="s">
        <v>6166</v>
      </c>
      <c r="AT311" s="155" t="s">
        <v>319</v>
      </c>
      <c r="AU311" s="155" t="s">
        <v>88</v>
      </c>
      <c r="AY311" s="16" t="s">
        <v>317</v>
      </c>
      <c r="BE311" s="156">
        <f t="shared" si="44"/>
        <v>0</v>
      </c>
      <c r="BF311" s="156">
        <f t="shared" si="45"/>
        <v>0</v>
      </c>
      <c r="BG311" s="156">
        <f t="shared" si="46"/>
        <v>0</v>
      </c>
      <c r="BH311" s="156">
        <f t="shared" si="47"/>
        <v>0</v>
      </c>
      <c r="BI311" s="156">
        <f t="shared" si="48"/>
        <v>0</v>
      </c>
      <c r="BJ311" s="16" t="s">
        <v>88</v>
      </c>
      <c r="BK311" s="156">
        <f t="shared" si="49"/>
        <v>0</v>
      </c>
      <c r="BL311" s="16" t="s">
        <v>6166</v>
      </c>
      <c r="BM311" s="155" t="s">
        <v>13734</v>
      </c>
    </row>
    <row r="312" spans="2:65" s="1" customFormat="1" ht="16.5" customHeight="1">
      <c r="B312" s="142"/>
      <c r="C312" s="143" t="s">
        <v>2132</v>
      </c>
      <c r="D312" s="143" t="s">
        <v>319</v>
      </c>
      <c r="E312" s="144" t="s">
        <v>13735</v>
      </c>
      <c r="F312" s="145" t="s">
        <v>1</v>
      </c>
      <c r="G312" s="146" t="s">
        <v>1</v>
      </c>
      <c r="H312" s="147">
        <v>0</v>
      </c>
      <c r="I312" s="148"/>
      <c r="J312" s="149">
        <f t="shared" si="40"/>
        <v>0</v>
      </c>
      <c r="K312" s="150"/>
      <c r="L312" s="31"/>
      <c r="M312" s="151" t="s">
        <v>1</v>
      </c>
      <c r="N312" s="152" t="s">
        <v>42</v>
      </c>
      <c r="P312" s="153">
        <f t="shared" si="41"/>
        <v>0</v>
      </c>
      <c r="Q312" s="153">
        <v>0</v>
      </c>
      <c r="R312" s="153">
        <f t="shared" si="42"/>
        <v>0</v>
      </c>
      <c r="S312" s="153">
        <v>0</v>
      </c>
      <c r="T312" s="154">
        <f t="shared" si="43"/>
        <v>0</v>
      </c>
      <c r="AR312" s="155" t="s">
        <v>6166</v>
      </c>
      <c r="AT312" s="155" t="s">
        <v>319</v>
      </c>
      <c r="AU312" s="155" t="s">
        <v>88</v>
      </c>
      <c r="AY312" s="16" t="s">
        <v>317</v>
      </c>
      <c r="BE312" s="156">
        <f t="shared" si="44"/>
        <v>0</v>
      </c>
      <c r="BF312" s="156">
        <f t="shared" si="45"/>
        <v>0</v>
      </c>
      <c r="BG312" s="156">
        <f t="shared" si="46"/>
        <v>0</v>
      </c>
      <c r="BH312" s="156">
        <f t="shared" si="47"/>
        <v>0</v>
      </c>
      <c r="BI312" s="156">
        <f t="shared" si="48"/>
        <v>0</v>
      </c>
      <c r="BJ312" s="16" t="s">
        <v>88</v>
      </c>
      <c r="BK312" s="156">
        <f t="shared" si="49"/>
        <v>0</v>
      </c>
      <c r="BL312" s="16" t="s">
        <v>6166</v>
      </c>
      <c r="BM312" s="155" t="s">
        <v>13736</v>
      </c>
    </row>
    <row r="313" spans="2:65" s="1" customFormat="1" ht="16.5" customHeight="1">
      <c r="B313" s="142"/>
      <c r="C313" s="143" t="s">
        <v>2138</v>
      </c>
      <c r="D313" s="143" t="s">
        <v>319</v>
      </c>
      <c r="E313" s="144" t="s">
        <v>13737</v>
      </c>
      <c r="F313" s="145" t="s">
        <v>13738</v>
      </c>
      <c r="G313" s="146" t="s">
        <v>467</v>
      </c>
      <c r="H313" s="147">
        <v>8</v>
      </c>
      <c r="I313" s="148"/>
      <c r="J313" s="149">
        <f t="shared" si="40"/>
        <v>0</v>
      </c>
      <c r="K313" s="150"/>
      <c r="L313" s="31"/>
      <c r="M313" s="151" t="s">
        <v>1</v>
      </c>
      <c r="N313" s="152" t="s">
        <v>42</v>
      </c>
      <c r="P313" s="153">
        <f t="shared" si="41"/>
        <v>0</v>
      </c>
      <c r="Q313" s="153">
        <v>0</v>
      </c>
      <c r="R313" s="153">
        <f t="shared" si="42"/>
        <v>0</v>
      </c>
      <c r="S313" s="153">
        <v>0</v>
      </c>
      <c r="T313" s="154">
        <f t="shared" si="43"/>
        <v>0</v>
      </c>
      <c r="AR313" s="155" t="s">
        <v>6166</v>
      </c>
      <c r="AT313" s="155" t="s">
        <v>319</v>
      </c>
      <c r="AU313" s="155" t="s">
        <v>88</v>
      </c>
      <c r="AY313" s="16" t="s">
        <v>317</v>
      </c>
      <c r="BE313" s="156">
        <f t="shared" si="44"/>
        <v>0</v>
      </c>
      <c r="BF313" s="156">
        <f t="shared" si="45"/>
        <v>0</v>
      </c>
      <c r="BG313" s="156">
        <f t="shared" si="46"/>
        <v>0</v>
      </c>
      <c r="BH313" s="156">
        <f t="shared" si="47"/>
        <v>0</v>
      </c>
      <c r="BI313" s="156">
        <f t="shared" si="48"/>
        <v>0</v>
      </c>
      <c r="BJ313" s="16" t="s">
        <v>88</v>
      </c>
      <c r="BK313" s="156">
        <f t="shared" si="49"/>
        <v>0</v>
      </c>
      <c r="BL313" s="16" t="s">
        <v>6166</v>
      </c>
      <c r="BM313" s="155" t="s">
        <v>13739</v>
      </c>
    </row>
    <row r="314" spans="2:65" s="1" customFormat="1" ht="16.5" customHeight="1">
      <c r="B314" s="142"/>
      <c r="C314" s="179" t="s">
        <v>2143</v>
      </c>
      <c r="D314" s="179" t="s">
        <v>454</v>
      </c>
      <c r="E314" s="180" t="s">
        <v>13740</v>
      </c>
      <c r="F314" s="181" t="s">
        <v>13741</v>
      </c>
      <c r="G314" s="182" t="s">
        <v>467</v>
      </c>
      <c r="H314" s="183">
        <v>8</v>
      </c>
      <c r="I314" s="184"/>
      <c r="J314" s="185">
        <f t="shared" si="40"/>
        <v>0</v>
      </c>
      <c r="K314" s="186"/>
      <c r="L314" s="187"/>
      <c r="M314" s="188" t="s">
        <v>1</v>
      </c>
      <c r="N314" s="189" t="s">
        <v>42</v>
      </c>
      <c r="P314" s="153">
        <f t="shared" si="41"/>
        <v>0</v>
      </c>
      <c r="Q314" s="153">
        <v>0</v>
      </c>
      <c r="R314" s="153">
        <f t="shared" si="42"/>
        <v>0</v>
      </c>
      <c r="S314" s="153">
        <v>0</v>
      </c>
      <c r="T314" s="154">
        <f t="shared" si="43"/>
        <v>0</v>
      </c>
      <c r="AR314" s="155" t="s">
        <v>6166</v>
      </c>
      <c r="AT314" s="155" t="s">
        <v>454</v>
      </c>
      <c r="AU314" s="155" t="s">
        <v>88</v>
      </c>
      <c r="AY314" s="16" t="s">
        <v>317</v>
      </c>
      <c r="BE314" s="156">
        <f t="shared" si="44"/>
        <v>0</v>
      </c>
      <c r="BF314" s="156">
        <f t="shared" si="45"/>
        <v>0</v>
      </c>
      <c r="BG314" s="156">
        <f t="shared" si="46"/>
        <v>0</v>
      </c>
      <c r="BH314" s="156">
        <f t="shared" si="47"/>
        <v>0</v>
      </c>
      <c r="BI314" s="156">
        <f t="shared" si="48"/>
        <v>0</v>
      </c>
      <c r="BJ314" s="16" t="s">
        <v>88</v>
      </c>
      <c r="BK314" s="156">
        <f t="shared" si="49"/>
        <v>0</v>
      </c>
      <c r="BL314" s="16" t="s">
        <v>6166</v>
      </c>
      <c r="BM314" s="155" t="s">
        <v>13742</v>
      </c>
    </row>
    <row r="315" spans="2:65" s="1" customFormat="1" ht="21.75" customHeight="1">
      <c r="B315" s="142"/>
      <c r="C315" s="143" t="s">
        <v>2148</v>
      </c>
      <c r="D315" s="143" t="s">
        <v>319</v>
      </c>
      <c r="E315" s="144" t="s">
        <v>13743</v>
      </c>
      <c r="F315" s="145" t="s">
        <v>13744</v>
      </c>
      <c r="G315" s="146" t="s">
        <v>467</v>
      </c>
      <c r="H315" s="147">
        <v>154</v>
      </c>
      <c r="I315" s="148"/>
      <c r="J315" s="149">
        <f t="shared" si="40"/>
        <v>0</v>
      </c>
      <c r="K315" s="150"/>
      <c r="L315" s="31"/>
      <c r="M315" s="151" t="s">
        <v>1</v>
      </c>
      <c r="N315" s="152" t="s">
        <v>42</v>
      </c>
      <c r="P315" s="153">
        <f t="shared" si="41"/>
        <v>0</v>
      </c>
      <c r="Q315" s="153">
        <v>0</v>
      </c>
      <c r="R315" s="153">
        <f t="shared" si="42"/>
        <v>0</v>
      </c>
      <c r="S315" s="153">
        <v>0</v>
      </c>
      <c r="T315" s="154">
        <f t="shared" si="43"/>
        <v>0</v>
      </c>
      <c r="AR315" s="155" t="s">
        <v>6166</v>
      </c>
      <c r="AT315" s="155" t="s">
        <v>319</v>
      </c>
      <c r="AU315" s="155" t="s">
        <v>88</v>
      </c>
      <c r="AY315" s="16" t="s">
        <v>317</v>
      </c>
      <c r="BE315" s="156">
        <f t="shared" si="44"/>
        <v>0</v>
      </c>
      <c r="BF315" s="156">
        <f t="shared" si="45"/>
        <v>0</v>
      </c>
      <c r="BG315" s="156">
        <f t="shared" si="46"/>
        <v>0</v>
      </c>
      <c r="BH315" s="156">
        <f t="shared" si="47"/>
        <v>0</v>
      </c>
      <c r="BI315" s="156">
        <f t="shared" si="48"/>
        <v>0</v>
      </c>
      <c r="BJ315" s="16" t="s">
        <v>88</v>
      </c>
      <c r="BK315" s="156">
        <f t="shared" si="49"/>
        <v>0</v>
      </c>
      <c r="BL315" s="16" t="s">
        <v>6166</v>
      </c>
      <c r="BM315" s="155" t="s">
        <v>13745</v>
      </c>
    </row>
    <row r="316" spans="2:65" s="12" customFormat="1" ht="10">
      <c r="B316" s="157"/>
      <c r="D316" s="158" t="s">
        <v>328</v>
      </c>
      <c r="E316" s="159" t="s">
        <v>1</v>
      </c>
      <c r="F316" s="160" t="s">
        <v>13746</v>
      </c>
      <c r="H316" s="161">
        <v>55</v>
      </c>
      <c r="I316" s="162"/>
      <c r="L316" s="157"/>
      <c r="M316" s="163"/>
      <c r="T316" s="164"/>
      <c r="AT316" s="159" t="s">
        <v>328</v>
      </c>
      <c r="AU316" s="159" t="s">
        <v>88</v>
      </c>
      <c r="AV316" s="12" t="s">
        <v>88</v>
      </c>
      <c r="AW316" s="12" t="s">
        <v>31</v>
      </c>
      <c r="AX316" s="12" t="s">
        <v>76</v>
      </c>
      <c r="AY316" s="159" t="s">
        <v>317</v>
      </c>
    </row>
    <row r="317" spans="2:65" s="12" customFormat="1" ht="10">
      <c r="B317" s="157"/>
      <c r="D317" s="158" t="s">
        <v>328</v>
      </c>
      <c r="E317" s="159" t="s">
        <v>1</v>
      </c>
      <c r="F317" s="160" t="s">
        <v>13747</v>
      </c>
      <c r="H317" s="161">
        <v>48</v>
      </c>
      <c r="I317" s="162"/>
      <c r="L317" s="157"/>
      <c r="M317" s="163"/>
      <c r="T317" s="164"/>
      <c r="AT317" s="159" t="s">
        <v>328</v>
      </c>
      <c r="AU317" s="159" t="s">
        <v>88</v>
      </c>
      <c r="AV317" s="12" t="s">
        <v>88</v>
      </c>
      <c r="AW317" s="12" t="s">
        <v>31</v>
      </c>
      <c r="AX317" s="12" t="s">
        <v>76</v>
      </c>
      <c r="AY317" s="159" t="s">
        <v>317</v>
      </c>
    </row>
    <row r="318" spans="2:65" s="12" customFormat="1" ht="10">
      <c r="B318" s="157"/>
      <c r="D318" s="158" t="s">
        <v>328</v>
      </c>
      <c r="E318" s="159" t="s">
        <v>1</v>
      </c>
      <c r="F318" s="160" t="s">
        <v>13748</v>
      </c>
      <c r="H318" s="161">
        <v>21</v>
      </c>
      <c r="I318" s="162"/>
      <c r="L318" s="157"/>
      <c r="M318" s="163"/>
      <c r="T318" s="164"/>
      <c r="AT318" s="159" t="s">
        <v>328</v>
      </c>
      <c r="AU318" s="159" t="s">
        <v>88</v>
      </c>
      <c r="AV318" s="12" t="s">
        <v>88</v>
      </c>
      <c r="AW318" s="12" t="s">
        <v>31</v>
      </c>
      <c r="AX318" s="12" t="s">
        <v>76</v>
      </c>
      <c r="AY318" s="159" t="s">
        <v>317</v>
      </c>
    </row>
    <row r="319" spans="2:65" s="12" customFormat="1" ht="10">
      <c r="B319" s="157"/>
      <c r="D319" s="158" t="s">
        <v>328</v>
      </c>
      <c r="E319" s="159" t="s">
        <v>1</v>
      </c>
      <c r="F319" s="160" t="s">
        <v>13749</v>
      </c>
      <c r="H319" s="161">
        <v>30</v>
      </c>
      <c r="I319" s="162"/>
      <c r="L319" s="157"/>
      <c r="M319" s="163"/>
      <c r="T319" s="164"/>
      <c r="AT319" s="159" t="s">
        <v>328</v>
      </c>
      <c r="AU319" s="159" t="s">
        <v>88</v>
      </c>
      <c r="AV319" s="12" t="s">
        <v>88</v>
      </c>
      <c r="AW319" s="12" t="s">
        <v>31</v>
      </c>
      <c r="AX319" s="12" t="s">
        <v>76</v>
      </c>
      <c r="AY319" s="159" t="s">
        <v>317</v>
      </c>
    </row>
    <row r="320" spans="2:65" s="13" customFormat="1" ht="10">
      <c r="B320" s="165"/>
      <c r="D320" s="158" t="s">
        <v>328</v>
      </c>
      <c r="E320" s="166" t="s">
        <v>1</v>
      </c>
      <c r="F320" s="167" t="s">
        <v>331</v>
      </c>
      <c r="H320" s="168">
        <v>154</v>
      </c>
      <c r="I320" s="169"/>
      <c r="L320" s="165"/>
      <c r="M320" s="170"/>
      <c r="T320" s="171"/>
      <c r="AT320" s="166" t="s">
        <v>328</v>
      </c>
      <c r="AU320" s="166" t="s">
        <v>88</v>
      </c>
      <c r="AV320" s="13" t="s">
        <v>92</v>
      </c>
      <c r="AW320" s="13" t="s">
        <v>31</v>
      </c>
      <c r="AX320" s="13" t="s">
        <v>76</v>
      </c>
      <c r="AY320" s="166" t="s">
        <v>317</v>
      </c>
    </row>
    <row r="321" spans="2:65" s="14" customFormat="1" ht="10">
      <c r="B321" s="172"/>
      <c r="D321" s="158" t="s">
        <v>328</v>
      </c>
      <c r="E321" s="173" t="s">
        <v>1</v>
      </c>
      <c r="F321" s="174" t="s">
        <v>332</v>
      </c>
      <c r="H321" s="175">
        <v>154</v>
      </c>
      <c r="I321" s="176"/>
      <c r="L321" s="172"/>
      <c r="M321" s="177"/>
      <c r="T321" s="178"/>
      <c r="AT321" s="173" t="s">
        <v>328</v>
      </c>
      <c r="AU321" s="173" t="s">
        <v>88</v>
      </c>
      <c r="AV321" s="14" t="s">
        <v>323</v>
      </c>
      <c r="AW321" s="14" t="s">
        <v>31</v>
      </c>
      <c r="AX321" s="14" t="s">
        <v>83</v>
      </c>
      <c r="AY321" s="173" t="s">
        <v>317</v>
      </c>
    </row>
    <row r="322" spans="2:65" s="1" customFormat="1" ht="16.5" customHeight="1">
      <c r="B322" s="142"/>
      <c r="C322" s="179" t="s">
        <v>2152</v>
      </c>
      <c r="D322" s="179" t="s">
        <v>454</v>
      </c>
      <c r="E322" s="180" t="s">
        <v>13750</v>
      </c>
      <c r="F322" s="181" t="s">
        <v>13751</v>
      </c>
      <c r="G322" s="182" t="s">
        <v>467</v>
      </c>
      <c r="H322" s="183">
        <v>55</v>
      </c>
      <c r="I322" s="184"/>
      <c r="J322" s="185">
        <f t="shared" ref="J322:J335" si="50">ROUND(I322*H322,2)</f>
        <v>0</v>
      </c>
      <c r="K322" s="186"/>
      <c r="L322" s="187"/>
      <c r="M322" s="188" t="s">
        <v>1</v>
      </c>
      <c r="N322" s="189" t="s">
        <v>42</v>
      </c>
      <c r="P322" s="153">
        <f t="shared" ref="P322:P335" si="51">O322*H322</f>
        <v>0</v>
      </c>
      <c r="Q322" s="153">
        <v>0</v>
      </c>
      <c r="R322" s="153">
        <f t="shared" ref="R322:R335" si="52">Q322*H322</f>
        <v>0</v>
      </c>
      <c r="S322" s="153">
        <v>0</v>
      </c>
      <c r="T322" s="154">
        <f t="shared" ref="T322:T335" si="53">S322*H322</f>
        <v>0</v>
      </c>
      <c r="AR322" s="155" t="s">
        <v>6166</v>
      </c>
      <c r="AT322" s="155" t="s">
        <v>454</v>
      </c>
      <c r="AU322" s="155" t="s">
        <v>88</v>
      </c>
      <c r="AY322" s="16" t="s">
        <v>317</v>
      </c>
      <c r="BE322" s="156">
        <f t="shared" ref="BE322:BE335" si="54">IF(N322="základná",J322,0)</f>
        <v>0</v>
      </c>
      <c r="BF322" s="156">
        <f t="shared" ref="BF322:BF335" si="55">IF(N322="znížená",J322,0)</f>
        <v>0</v>
      </c>
      <c r="BG322" s="156">
        <f t="shared" ref="BG322:BG335" si="56">IF(N322="zákl. prenesená",J322,0)</f>
        <v>0</v>
      </c>
      <c r="BH322" s="156">
        <f t="shared" ref="BH322:BH335" si="57">IF(N322="zníž. prenesená",J322,0)</f>
        <v>0</v>
      </c>
      <c r="BI322" s="156">
        <f t="shared" ref="BI322:BI335" si="58">IF(N322="nulová",J322,0)</f>
        <v>0</v>
      </c>
      <c r="BJ322" s="16" t="s">
        <v>88</v>
      </c>
      <c r="BK322" s="156">
        <f t="shared" ref="BK322:BK335" si="59">ROUND(I322*H322,2)</f>
        <v>0</v>
      </c>
      <c r="BL322" s="16" t="s">
        <v>6166</v>
      </c>
      <c r="BM322" s="155" t="s">
        <v>13752</v>
      </c>
    </row>
    <row r="323" spans="2:65" s="1" customFormat="1" ht="16.5" customHeight="1">
      <c r="B323" s="142"/>
      <c r="C323" s="179" t="s">
        <v>2158</v>
      </c>
      <c r="D323" s="179" t="s">
        <v>454</v>
      </c>
      <c r="E323" s="180" t="s">
        <v>13753</v>
      </c>
      <c r="F323" s="181" t="s">
        <v>13754</v>
      </c>
      <c r="G323" s="182" t="s">
        <v>467</v>
      </c>
      <c r="H323" s="183">
        <v>272</v>
      </c>
      <c r="I323" s="184"/>
      <c r="J323" s="185">
        <f t="shared" si="50"/>
        <v>0</v>
      </c>
      <c r="K323" s="186"/>
      <c r="L323" s="187"/>
      <c r="M323" s="188" t="s">
        <v>1</v>
      </c>
      <c r="N323" s="189" t="s">
        <v>42</v>
      </c>
      <c r="P323" s="153">
        <f t="shared" si="51"/>
        <v>0</v>
      </c>
      <c r="Q323" s="153">
        <v>0</v>
      </c>
      <c r="R323" s="153">
        <f t="shared" si="52"/>
        <v>0</v>
      </c>
      <c r="S323" s="153">
        <v>0</v>
      </c>
      <c r="T323" s="154">
        <f t="shared" si="53"/>
        <v>0</v>
      </c>
      <c r="AR323" s="155" t="s">
        <v>6166</v>
      </c>
      <c r="AT323" s="155" t="s">
        <v>454</v>
      </c>
      <c r="AU323" s="155" t="s">
        <v>88</v>
      </c>
      <c r="AY323" s="16" t="s">
        <v>317</v>
      </c>
      <c r="BE323" s="156">
        <f t="shared" si="54"/>
        <v>0</v>
      </c>
      <c r="BF323" s="156">
        <f t="shared" si="55"/>
        <v>0</v>
      </c>
      <c r="BG323" s="156">
        <f t="shared" si="56"/>
        <v>0</v>
      </c>
      <c r="BH323" s="156">
        <f t="shared" si="57"/>
        <v>0</v>
      </c>
      <c r="BI323" s="156">
        <f t="shared" si="58"/>
        <v>0</v>
      </c>
      <c r="BJ323" s="16" t="s">
        <v>88</v>
      </c>
      <c r="BK323" s="156">
        <f t="shared" si="59"/>
        <v>0</v>
      </c>
      <c r="BL323" s="16" t="s">
        <v>6166</v>
      </c>
      <c r="BM323" s="155" t="s">
        <v>13755</v>
      </c>
    </row>
    <row r="324" spans="2:65" s="1" customFormat="1" ht="16.5" customHeight="1">
      <c r="B324" s="142"/>
      <c r="C324" s="179" t="s">
        <v>2166</v>
      </c>
      <c r="D324" s="179" t="s">
        <v>454</v>
      </c>
      <c r="E324" s="180" t="s">
        <v>13756</v>
      </c>
      <c r="F324" s="181" t="s">
        <v>13757</v>
      </c>
      <c r="G324" s="182" t="s">
        <v>467</v>
      </c>
      <c r="H324" s="183">
        <v>178</v>
      </c>
      <c r="I324" s="184"/>
      <c r="J324" s="185">
        <f t="shared" si="50"/>
        <v>0</v>
      </c>
      <c r="K324" s="186"/>
      <c r="L324" s="187"/>
      <c r="M324" s="188" t="s">
        <v>1</v>
      </c>
      <c r="N324" s="189" t="s">
        <v>42</v>
      </c>
      <c r="P324" s="153">
        <f t="shared" si="51"/>
        <v>0</v>
      </c>
      <c r="Q324" s="153">
        <v>0</v>
      </c>
      <c r="R324" s="153">
        <f t="shared" si="52"/>
        <v>0</v>
      </c>
      <c r="S324" s="153">
        <v>0</v>
      </c>
      <c r="T324" s="154">
        <f t="shared" si="53"/>
        <v>0</v>
      </c>
      <c r="AR324" s="155" t="s">
        <v>6166</v>
      </c>
      <c r="AT324" s="155" t="s">
        <v>454</v>
      </c>
      <c r="AU324" s="155" t="s">
        <v>88</v>
      </c>
      <c r="AY324" s="16" t="s">
        <v>317</v>
      </c>
      <c r="BE324" s="156">
        <f t="shared" si="54"/>
        <v>0</v>
      </c>
      <c r="BF324" s="156">
        <f t="shared" si="55"/>
        <v>0</v>
      </c>
      <c r="BG324" s="156">
        <f t="shared" si="56"/>
        <v>0</v>
      </c>
      <c r="BH324" s="156">
        <f t="shared" si="57"/>
        <v>0</v>
      </c>
      <c r="BI324" s="156">
        <f t="shared" si="58"/>
        <v>0</v>
      </c>
      <c r="BJ324" s="16" t="s">
        <v>88</v>
      </c>
      <c r="BK324" s="156">
        <f t="shared" si="59"/>
        <v>0</v>
      </c>
      <c r="BL324" s="16" t="s">
        <v>6166</v>
      </c>
      <c r="BM324" s="155" t="s">
        <v>13758</v>
      </c>
    </row>
    <row r="325" spans="2:65" s="1" customFormat="1" ht="16.5" customHeight="1">
      <c r="B325" s="142"/>
      <c r="C325" s="179" t="s">
        <v>2171</v>
      </c>
      <c r="D325" s="179" t="s">
        <v>454</v>
      </c>
      <c r="E325" s="180" t="s">
        <v>13759</v>
      </c>
      <c r="F325" s="181" t="s">
        <v>13760</v>
      </c>
      <c r="G325" s="182" t="s">
        <v>467</v>
      </c>
      <c r="H325" s="183">
        <v>93</v>
      </c>
      <c r="I325" s="184"/>
      <c r="J325" s="185">
        <f t="shared" si="50"/>
        <v>0</v>
      </c>
      <c r="K325" s="186"/>
      <c r="L325" s="187"/>
      <c r="M325" s="188" t="s">
        <v>1</v>
      </c>
      <c r="N325" s="189" t="s">
        <v>42</v>
      </c>
      <c r="P325" s="153">
        <f t="shared" si="51"/>
        <v>0</v>
      </c>
      <c r="Q325" s="153">
        <v>0</v>
      </c>
      <c r="R325" s="153">
        <f t="shared" si="52"/>
        <v>0</v>
      </c>
      <c r="S325" s="153">
        <v>0</v>
      </c>
      <c r="T325" s="154">
        <f t="shared" si="53"/>
        <v>0</v>
      </c>
      <c r="AR325" s="155" t="s">
        <v>6166</v>
      </c>
      <c r="AT325" s="155" t="s">
        <v>454</v>
      </c>
      <c r="AU325" s="155" t="s">
        <v>88</v>
      </c>
      <c r="AY325" s="16" t="s">
        <v>317</v>
      </c>
      <c r="BE325" s="156">
        <f t="shared" si="54"/>
        <v>0</v>
      </c>
      <c r="BF325" s="156">
        <f t="shared" si="55"/>
        <v>0</v>
      </c>
      <c r="BG325" s="156">
        <f t="shared" si="56"/>
        <v>0</v>
      </c>
      <c r="BH325" s="156">
        <f t="shared" si="57"/>
        <v>0</v>
      </c>
      <c r="BI325" s="156">
        <f t="shared" si="58"/>
        <v>0</v>
      </c>
      <c r="BJ325" s="16" t="s">
        <v>88</v>
      </c>
      <c r="BK325" s="156">
        <f t="shared" si="59"/>
        <v>0</v>
      </c>
      <c r="BL325" s="16" t="s">
        <v>6166</v>
      </c>
      <c r="BM325" s="155" t="s">
        <v>13761</v>
      </c>
    </row>
    <row r="326" spans="2:65" s="1" customFormat="1" ht="24.15" customHeight="1">
      <c r="B326" s="142"/>
      <c r="C326" s="179" t="s">
        <v>2175</v>
      </c>
      <c r="D326" s="179" t="s">
        <v>454</v>
      </c>
      <c r="E326" s="180" t="s">
        <v>13762</v>
      </c>
      <c r="F326" s="181" t="s">
        <v>13763</v>
      </c>
      <c r="G326" s="182" t="s">
        <v>467</v>
      </c>
      <c r="H326" s="183">
        <v>33</v>
      </c>
      <c r="I326" s="184"/>
      <c r="J326" s="185">
        <f t="shared" si="50"/>
        <v>0</v>
      </c>
      <c r="K326" s="186"/>
      <c r="L326" s="187"/>
      <c r="M326" s="188" t="s">
        <v>1</v>
      </c>
      <c r="N326" s="189" t="s">
        <v>42</v>
      </c>
      <c r="P326" s="153">
        <f t="shared" si="51"/>
        <v>0</v>
      </c>
      <c r="Q326" s="153">
        <v>0</v>
      </c>
      <c r="R326" s="153">
        <f t="shared" si="52"/>
        <v>0</v>
      </c>
      <c r="S326" s="153">
        <v>0</v>
      </c>
      <c r="T326" s="154">
        <f t="shared" si="53"/>
        <v>0</v>
      </c>
      <c r="AR326" s="155" t="s">
        <v>6166</v>
      </c>
      <c r="AT326" s="155" t="s">
        <v>454</v>
      </c>
      <c r="AU326" s="155" t="s">
        <v>88</v>
      </c>
      <c r="AY326" s="16" t="s">
        <v>317</v>
      </c>
      <c r="BE326" s="156">
        <f t="shared" si="54"/>
        <v>0</v>
      </c>
      <c r="BF326" s="156">
        <f t="shared" si="55"/>
        <v>0</v>
      </c>
      <c r="BG326" s="156">
        <f t="shared" si="56"/>
        <v>0</v>
      </c>
      <c r="BH326" s="156">
        <f t="shared" si="57"/>
        <v>0</v>
      </c>
      <c r="BI326" s="156">
        <f t="shared" si="58"/>
        <v>0</v>
      </c>
      <c r="BJ326" s="16" t="s">
        <v>88</v>
      </c>
      <c r="BK326" s="156">
        <f t="shared" si="59"/>
        <v>0</v>
      </c>
      <c r="BL326" s="16" t="s">
        <v>6166</v>
      </c>
      <c r="BM326" s="155" t="s">
        <v>13764</v>
      </c>
    </row>
    <row r="327" spans="2:65" s="1" customFormat="1" ht="16.5" customHeight="1">
      <c r="B327" s="142"/>
      <c r="C327" s="143" t="s">
        <v>2180</v>
      </c>
      <c r="D327" s="143" t="s">
        <v>319</v>
      </c>
      <c r="E327" s="144" t="s">
        <v>13765</v>
      </c>
      <c r="F327" s="145" t="s">
        <v>1</v>
      </c>
      <c r="G327" s="146" t="s">
        <v>1</v>
      </c>
      <c r="H327" s="147">
        <v>0</v>
      </c>
      <c r="I327" s="148"/>
      <c r="J327" s="149">
        <f t="shared" si="50"/>
        <v>0</v>
      </c>
      <c r="K327" s="150"/>
      <c r="L327" s="31"/>
      <c r="M327" s="151" t="s">
        <v>1</v>
      </c>
      <c r="N327" s="152" t="s">
        <v>42</v>
      </c>
      <c r="P327" s="153">
        <f t="shared" si="51"/>
        <v>0</v>
      </c>
      <c r="Q327" s="153">
        <v>0</v>
      </c>
      <c r="R327" s="153">
        <f t="shared" si="52"/>
        <v>0</v>
      </c>
      <c r="S327" s="153">
        <v>0</v>
      </c>
      <c r="T327" s="154">
        <f t="shared" si="53"/>
        <v>0</v>
      </c>
      <c r="AR327" s="155" t="s">
        <v>6166</v>
      </c>
      <c r="AT327" s="155" t="s">
        <v>319</v>
      </c>
      <c r="AU327" s="155" t="s">
        <v>88</v>
      </c>
      <c r="AY327" s="16" t="s">
        <v>317</v>
      </c>
      <c r="BE327" s="156">
        <f t="shared" si="54"/>
        <v>0</v>
      </c>
      <c r="BF327" s="156">
        <f t="shared" si="55"/>
        <v>0</v>
      </c>
      <c r="BG327" s="156">
        <f t="shared" si="56"/>
        <v>0</v>
      </c>
      <c r="BH327" s="156">
        <f t="shared" si="57"/>
        <v>0</v>
      </c>
      <c r="BI327" s="156">
        <f t="shared" si="58"/>
        <v>0</v>
      </c>
      <c r="BJ327" s="16" t="s">
        <v>88</v>
      </c>
      <c r="BK327" s="156">
        <f t="shared" si="59"/>
        <v>0</v>
      </c>
      <c r="BL327" s="16" t="s">
        <v>6166</v>
      </c>
      <c r="BM327" s="155" t="s">
        <v>13766</v>
      </c>
    </row>
    <row r="328" spans="2:65" s="1" customFormat="1" ht="16.5" customHeight="1">
      <c r="B328" s="142"/>
      <c r="C328" s="179" t="s">
        <v>2184</v>
      </c>
      <c r="D328" s="179" t="s">
        <v>454</v>
      </c>
      <c r="E328" s="180" t="s">
        <v>13767</v>
      </c>
      <c r="F328" s="181" t="s">
        <v>1</v>
      </c>
      <c r="G328" s="182" t="s">
        <v>1</v>
      </c>
      <c r="H328" s="183">
        <v>0</v>
      </c>
      <c r="I328" s="184"/>
      <c r="J328" s="185">
        <f t="shared" si="50"/>
        <v>0</v>
      </c>
      <c r="K328" s="186"/>
      <c r="L328" s="187"/>
      <c r="M328" s="188" t="s">
        <v>1</v>
      </c>
      <c r="N328" s="189" t="s">
        <v>42</v>
      </c>
      <c r="P328" s="153">
        <f t="shared" si="51"/>
        <v>0</v>
      </c>
      <c r="Q328" s="153">
        <v>0</v>
      </c>
      <c r="R328" s="153">
        <f t="shared" si="52"/>
        <v>0</v>
      </c>
      <c r="S328" s="153">
        <v>0</v>
      </c>
      <c r="T328" s="154">
        <f t="shared" si="53"/>
        <v>0</v>
      </c>
      <c r="AR328" s="155" t="s">
        <v>6166</v>
      </c>
      <c r="AT328" s="155" t="s">
        <v>454</v>
      </c>
      <c r="AU328" s="155" t="s">
        <v>88</v>
      </c>
      <c r="AY328" s="16" t="s">
        <v>317</v>
      </c>
      <c r="BE328" s="156">
        <f t="shared" si="54"/>
        <v>0</v>
      </c>
      <c r="BF328" s="156">
        <f t="shared" si="55"/>
        <v>0</v>
      </c>
      <c r="BG328" s="156">
        <f t="shared" si="56"/>
        <v>0</v>
      </c>
      <c r="BH328" s="156">
        <f t="shared" si="57"/>
        <v>0</v>
      </c>
      <c r="BI328" s="156">
        <f t="shared" si="58"/>
        <v>0</v>
      </c>
      <c r="BJ328" s="16" t="s">
        <v>88</v>
      </c>
      <c r="BK328" s="156">
        <f t="shared" si="59"/>
        <v>0</v>
      </c>
      <c r="BL328" s="16" t="s">
        <v>6166</v>
      </c>
      <c r="BM328" s="155" t="s">
        <v>13768</v>
      </c>
    </row>
    <row r="329" spans="2:65" s="1" customFormat="1" ht="16.5" customHeight="1">
      <c r="B329" s="142"/>
      <c r="C329" s="179" t="s">
        <v>2189</v>
      </c>
      <c r="D329" s="179" t="s">
        <v>454</v>
      </c>
      <c r="E329" s="180" t="s">
        <v>13769</v>
      </c>
      <c r="F329" s="181" t="s">
        <v>13770</v>
      </c>
      <c r="G329" s="182" t="s">
        <v>467</v>
      </c>
      <c r="H329" s="183">
        <v>48</v>
      </c>
      <c r="I329" s="184"/>
      <c r="J329" s="185">
        <f t="shared" si="50"/>
        <v>0</v>
      </c>
      <c r="K329" s="186"/>
      <c r="L329" s="187"/>
      <c r="M329" s="188" t="s">
        <v>1</v>
      </c>
      <c r="N329" s="189" t="s">
        <v>42</v>
      </c>
      <c r="P329" s="153">
        <f t="shared" si="51"/>
        <v>0</v>
      </c>
      <c r="Q329" s="153">
        <v>0</v>
      </c>
      <c r="R329" s="153">
        <f t="shared" si="52"/>
        <v>0</v>
      </c>
      <c r="S329" s="153">
        <v>0</v>
      </c>
      <c r="T329" s="154">
        <f t="shared" si="53"/>
        <v>0</v>
      </c>
      <c r="AR329" s="155" t="s">
        <v>6166</v>
      </c>
      <c r="AT329" s="155" t="s">
        <v>454</v>
      </c>
      <c r="AU329" s="155" t="s">
        <v>88</v>
      </c>
      <c r="AY329" s="16" t="s">
        <v>317</v>
      </c>
      <c r="BE329" s="156">
        <f t="shared" si="54"/>
        <v>0</v>
      </c>
      <c r="BF329" s="156">
        <f t="shared" si="55"/>
        <v>0</v>
      </c>
      <c r="BG329" s="156">
        <f t="shared" si="56"/>
        <v>0</v>
      </c>
      <c r="BH329" s="156">
        <f t="shared" si="57"/>
        <v>0</v>
      </c>
      <c r="BI329" s="156">
        <f t="shared" si="58"/>
        <v>0</v>
      </c>
      <c r="BJ329" s="16" t="s">
        <v>88</v>
      </c>
      <c r="BK329" s="156">
        <f t="shared" si="59"/>
        <v>0</v>
      </c>
      <c r="BL329" s="16" t="s">
        <v>6166</v>
      </c>
      <c r="BM329" s="155" t="s">
        <v>13771</v>
      </c>
    </row>
    <row r="330" spans="2:65" s="1" customFormat="1" ht="16.5" customHeight="1">
      <c r="B330" s="142"/>
      <c r="C330" s="179" t="s">
        <v>2194</v>
      </c>
      <c r="D330" s="179" t="s">
        <v>454</v>
      </c>
      <c r="E330" s="180" t="s">
        <v>13772</v>
      </c>
      <c r="F330" s="181" t="s">
        <v>13773</v>
      </c>
      <c r="G330" s="182" t="s">
        <v>467</v>
      </c>
      <c r="H330" s="183">
        <v>21</v>
      </c>
      <c r="I330" s="184"/>
      <c r="J330" s="185">
        <f t="shared" si="50"/>
        <v>0</v>
      </c>
      <c r="K330" s="186"/>
      <c r="L330" s="187"/>
      <c r="M330" s="188" t="s">
        <v>1</v>
      </c>
      <c r="N330" s="189" t="s">
        <v>42</v>
      </c>
      <c r="P330" s="153">
        <f t="shared" si="51"/>
        <v>0</v>
      </c>
      <c r="Q330" s="153">
        <v>0</v>
      </c>
      <c r="R330" s="153">
        <f t="shared" si="52"/>
        <v>0</v>
      </c>
      <c r="S330" s="153">
        <v>0</v>
      </c>
      <c r="T330" s="154">
        <f t="shared" si="53"/>
        <v>0</v>
      </c>
      <c r="AR330" s="155" t="s">
        <v>6166</v>
      </c>
      <c r="AT330" s="155" t="s">
        <v>454</v>
      </c>
      <c r="AU330" s="155" t="s">
        <v>88</v>
      </c>
      <c r="AY330" s="16" t="s">
        <v>317</v>
      </c>
      <c r="BE330" s="156">
        <f t="shared" si="54"/>
        <v>0</v>
      </c>
      <c r="BF330" s="156">
        <f t="shared" si="55"/>
        <v>0</v>
      </c>
      <c r="BG330" s="156">
        <f t="shared" si="56"/>
        <v>0</v>
      </c>
      <c r="BH330" s="156">
        <f t="shared" si="57"/>
        <v>0</v>
      </c>
      <c r="BI330" s="156">
        <f t="shared" si="58"/>
        <v>0</v>
      </c>
      <c r="BJ330" s="16" t="s">
        <v>88</v>
      </c>
      <c r="BK330" s="156">
        <f t="shared" si="59"/>
        <v>0</v>
      </c>
      <c r="BL330" s="16" t="s">
        <v>6166</v>
      </c>
      <c r="BM330" s="155" t="s">
        <v>13774</v>
      </c>
    </row>
    <row r="331" spans="2:65" s="1" customFormat="1" ht="16.5" customHeight="1">
      <c r="B331" s="142"/>
      <c r="C331" s="179" t="s">
        <v>2199</v>
      </c>
      <c r="D331" s="179" t="s">
        <v>454</v>
      </c>
      <c r="E331" s="180" t="s">
        <v>13775</v>
      </c>
      <c r="F331" s="181" t="s">
        <v>13776</v>
      </c>
      <c r="G331" s="182" t="s">
        <v>467</v>
      </c>
      <c r="H331" s="183">
        <v>30</v>
      </c>
      <c r="I331" s="184"/>
      <c r="J331" s="185">
        <f t="shared" si="50"/>
        <v>0</v>
      </c>
      <c r="K331" s="186"/>
      <c r="L331" s="187"/>
      <c r="M331" s="188" t="s">
        <v>1</v>
      </c>
      <c r="N331" s="189" t="s">
        <v>42</v>
      </c>
      <c r="P331" s="153">
        <f t="shared" si="51"/>
        <v>0</v>
      </c>
      <c r="Q331" s="153">
        <v>0</v>
      </c>
      <c r="R331" s="153">
        <f t="shared" si="52"/>
        <v>0</v>
      </c>
      <c r="S331" s="153">
        <v>0</v>
      </c>
      <c r="T331" s="154">
        <f t="shared" si="53"/>
        <v>0</v>
      </c>
      <c r="AR331" s="155" t="s">
        <v>6166</v>
      </c>
      <c r="AT331" s="155" t="s">
        <v>454</v>
      </c>
      <c r="AU331" s="155" t="s">
        <v>88</v>
      </c>
      <c r="AY331" s="16" t="s">
        <v>317</v>
      </c>
      <c r="BE331" s="156">
        <f t="shared" si="54"/>
        <v>0</v>
      </c>
      <c r="BF331" s="156">
        <f t="shared" si="55"/>
        <v>0</v>
      </c>
      <c r="BG331" s="156">
        <f t="shared" si="56"/>
        <v>0</v>
      </c>
      <c r="BH331" s="156">
        <f t="shared" si="57"/>
        <v>0</v>
      </c>
      <c r="BI331" s="156">
        <f t="shared" si="58"/>
        <v>0</v>
      </c>
      <c r="BJ331" s="16" t="s">
        <v>88</v>
      </c>
      <c r="BK331" s="156">
        <f t="shared" si="59"/>
        <v>0</v>
      </c>
      <c r="BL331" s="16" t="s">
        <v>6166</v>
      </c>
      <c r="BM331" s="155" t="s">
        <v>13777</v>
      </c>
    </row>
    <row r="332" spans="2:65" s="1" customFormat="1" ht="16.5" customHeight="1">
      <c r="B332" s="142"/>
      <c r="C332" s="179" t="s">
        <v>2205</v>
      </c>
      <c r="D332" s="179" t="s">
        <v>454</v>
      </c>
      <c r="E332" s="180" t="s">
        <v>13778</v>
      </c>
      <c r="F332" s="181" t="s">
        <v>13779</v>
      </c>
      <c r="G332" s="182" t="s">
        <v>467</v>
      </c>
      <c r="H332" s="183">
        <v>12</v>
      </c>
      <c r="I332" s="184"/>
      <c r="J332" s="185">
        <f t="shared" si="50"/>
        <v>0</v>
      </c>
      <c r="K332" s="186"/>
      <c r="L332" s="187"/>
      <c r="M332" s="188" t="s">
        <v>1</v>
      </c>
      <c r="N332" s="189" t="s">
        <v>42</v>
      </c>
      <c r="P332" s="153">
        <f t="shared" si="51"/>
        <v>0</v>
      </c>
      <c r="Q332" s="153">
        <v>0</v>
      </c>
      <c r="R332" s="153">
        <f t="shared" si="52"/>
        <v>0</v>
      </c>
      <c r="S332" s="153">
        <v>0</v>
      </c>
      <c r="T332" s="154">
        <f t="shared" si="53"/>
        <v>0</v>
      </c>
      <c r="AR332" s="155" t="s">
        <v>6166</v>
      </c>
      <c r="AT332" s="155" t="s">
        <v>454</v>
      </c>
      <c r="AU332" s="155" t="s">
        <v>88</v>
      </c>
      <c r="AY332" s="16" t="s">
        <v>317</v>
      </c>
      <c r="BE332" s="156">
        <f t="shared" si="54"/>
        <v>0</v>
      </c>
      <c r="BF332" s="156">
        <f t="shared" si="55"/>
        <v>0</v>
      </c>
      <c r="BG332" s="156">
        <f t="shared" si="56"/>
        <v>0</v>
      </c>
      <c r="BH332" s="156">
        <f t="shared" si="57"/>
        <v>0</v>
      </c>
      <c r="BI332" s="156">
        <f t="shared" si="58"/>
        <v>0</v>
      </c>
      <c r="BJ332" s="16" t="s">
        <v>88</v>
      </c>
      <c r="BK332" s="156">
        <f t="shared" si="59"/>
        <v>0</v>
      </c>
      <c r="BL332" s="16" t="s">
        <v>6166</v>
      </c>
      <c r="BM332" s="155" t="s">
        <v>13780</v>
      </c>
    </row>
    <row r="333" spans="2:65" s="1" customFormat="1" ht="16.5" customHeight="1">
      <c r="B333" s="142"/>
      <c r="C333" s="143" t="s">
        <v>2209</v>
      </c>
      <c r="D333" s="143" t="s">
        <v>319</v>
      </c>
      <c r="E333" s="144" t="s">
        <v>13781</v>
      </c>
      <c r="F333" s="145" t="s">
        <v>13782</v>
      </c>
      <c r="G333" s="146" t="s">
        <v>467</v>
      </c>
      <c r="H333" s="147">
        <v>1</v>
      </c>
      <c r="I333" s="148"/>
      <c r="J333" s="149">
        <f t="shared" si="50"/>
        <v>0</v>
      </c>
      <c r="K333" s="150"/>
      <c r="L333" s="31"/>
      <c r="M333" s="151" t="s">
        <v>1</v>
      </c>
      <c r="N333" s="152" t="s">
        <v>42</v>
      </c>
      <c r="P333" s="153">
        <f t="shared" si="51"/>
        <v>0</v>
      </c>
      <c r="Q333" s="153">
        <v>0</v>
      </c>
      <c r="R333" s="153">
        <f t="shared" si="52"/>
        <v>0</v>
      </c>
      <c r="S333" s="153">
        <v>0</v>
      </c>
      <c r="T333" s="154">
        <f t="shared" si="53"/>
        <v>0</v>
      </c>
      <c r="AR333" s="155" t="s">
        <v>6166</v>
      </c>
      <c r="AT333" s="155" t="s">
        <v>319</v>
      </c>
      <c r="AU333" s="155" t="s">
        <v>88</v>
      </c>
      <c r="AY333" s="16" t="s">
        <v>317</v>
      </c>
      <c r="BE333" s="156">
        <f t="shared" si="54"/>
        <v>0</v>
      </c>
      <c r="BF333" s="156">
        <f t="shared" si="55"/>
        <v>0</v>
      </c>
      <c r="BG333" s="156">
        <f t="shared" si="56"/>
        <v>0</v>
      </c>
      <c r="BH333" s="156">
        <f t="shared" si="57"/>
        <v>0</v>
      </c>
      <c r="BI333" s="156">
        <f t="shared" si="58"/>
        <v>0</v>
      </c>
      <c r="BJ333" s="16" t="s">
        <v>88</v>
      </c>
      <c r="BK333" s="156">
        <f t="shared" si="59"/>
        <v>0</v>
      </c>
      <c r="BL333" s="16" t="s">
        <v>6166</v>
      </c>
      <c r="BM333" s="155" t="s">
        <v>13783</v>
      </c>
    </row>
    <row r="334" spans="2:65" s="1" customFormat="1" ht="16.5" customHeight="1">
      <c r="B334" s="142"/>
      <c r="C334" s="179" t="s">
        <v>2214</v>
      </c>
      <c r="D334" s="179" t="s">
        <v>454</v>
      </c>
      <c r="E334" s="180" t="s">
        <v>13784</v>
      </c>
      <c r="F334" s="181" t="s">
        <v>13785</v>
      </c>
      <c r="G334" s="182" t="s">
        <v>467</v>
      </c>
      <c r="H334" s="183">
        <v>1</v>
      </c>
      <c r="I334" s="184"/>
      <c r="J334" s="185">
        <f t="shared" si="50"/>
        <v>0</v>
      </c>
      <c r="K334" s="186"/>
      <c r="L334" s="187"/>
      <c r="M334" s="188" t="s">
        <v>1</v>
      </c>
      <c r="N334" s="189" t="s">
        <v>42</v>
      </c>
      <c r="P334" s="153">
        <f t="shared" si="51"/>
        <v>0</v>
      </c>
      <c r="Q334" s="153">
        <v>0</v>
      </c>
      <c r="R334" s="153">
        <f t="shared" si="52"/>
        <v>0</v>
      </c>
      <c r="S334" s="153">
        <v>0</v>
      </c>
      <c r="T334" s="154">
        <f t="shared" si="53"/>
        <v>0</v>
      </c>
      <c r="AR334" s="155" t="s">
        <v>6166</v>
      </c>
      <c r="AT334" s="155" t="s">
        <v>454</v>
      </c>
      <c r="AU334" s="155" t="s">
        <v>88</v>
      </c>
      <c r="AY334" s="16" t="s">
        <v>317</v>
      </c>
      <c r="BE334" s="156">
        <f t="shared" si="54"/>
        <v>0</v>
      </c>
      <c r="BF334" s="156">
        <f t="shared" si="55"/>
        <v>0</v>
      </c>
      <c r="BG334" s="156">
        <f t="shared" si="56"/>
        <v>0</v>
      </c>
      <c r="BH334" s="156">
        <f t="shared" si="57"/>
        <v>0</v>
      </c>
      <c r="BI334" s="156">
        <f t="shared" si="58"/>
        <v>0</v>
      </c>
      <c r="BJ334" s="16" t="s">
        <v>88</v>
      </c>
      <c r="BK334" s="156">
        <f t="shared" si="59"/>
        <v>0</v>
      </c>
      <c r="BL334" s="16" t="s">
        <v>6166</v>
      </c>
      <c r="BM334" s="155" t="s">
        <v>13786</v>
      </c>
    </row>
    <row r="335" spans="2:65" s="1" customFormat="1" ht="16.5" customHeight="1">
      <c r="B335" s="142"/>
      <c r="C335" s="179" t="s">
        <v>2218</v>
      </c>
      <c r="D335" s="179" t="s">
        <v>454</v>
      </c>
      <c r="E335" s="180" t="s">
        <v>13787</v>
      </c>
      <c r="F335" s="181" t="s">
        <v>13788</v>
      </c>
      <c r="G335" s="182" t="s">
        <v>467</v>
      </c>
      <c r="H335" s="183">
        <v>6</v>
      </c>
      <c r="I335" s="184"/>
      <c r="J335" s="185">
        <f t="shared" si="50"/>
        <v>0</v>
      </c>
      <c r="K335" s="186"/>
      <c r="L335" s="187"/>
      <c r="M335" s="208" t="s">
        <v>1</v>
      </c>
      <c r="N335" s="209" t="s">
        <v>42</v>
      </c>
      <c r="O335" s="192"/>
      <c r="P335" s="193">
        <f t="shared" si="51"/>
        <v>0</v>
      </c>
      <c r="Q335" s="193">
        <v>0</v>
      </c>
      <c r="R335" s="193">
        <f t="shared" si="52"/>
        <v>0</v>
      </c>
      <c r="S335" s="193">
        <v>0</v>
      </c>
      <c r="T335" s="194">
        <f t="shared" si="53"/>
        <v>0</v>
      </c>
      <c r="AR335" s="155" t="s">
        <v>6166</v>
      </c>
      <c r="AT335" s="155" t="s">
        <v>454</v>
      </c>
      <c r="AU335" s="155" t="s">
        <v>88</v>
      </c>
      <c r="AY335" s="16" t="s">
        <v>317</v>
      </c>
      <c r="BE335" s="156">
        <f t="shared" si="54"/>
        <v>0</v>
      </c>
      <c r="BF335" s="156">
        <f t="shared" si="55"/>
        <v>0</v>
      </c>
      <c r="BG335" s="156">
        <f t="shared" si="56"/>
        <v>0</v>
      </c>
      <c r="BH335" s="156">
        <f t="shared" si="57"/>
        <v>0</v>
      </c>
      <c r="BI335" s="156">
        <f t="shared" si="58"/>
        <v>0</v>
      </c>
      <c r="BJ335" s="16" t="s">
        <v>88</v>
      </c>
      <c r="BK335" s="156">
        <f t="shared" si="59"/>
        <v>0</v>
      </c>
      <c r="BL335" s="16" t="s">
        <v>6166</v>
      </c>
      <c r="BM335" s="155" t="s">
        <v>13789</v>
      </c>
    </row>
    <row r="336" spans="2:65" s="1" customFormat="1" ht="7" customHeight="1">
      <c r="B336" s="46"/>
      <c r="C336" s="47"/>
      <c r="D336" s="47"/>
      <c r="E336" s="47"/>
      <c r="F336" s="47"/>
      <c r="G336" s="47"/>
      <c r="H336" s="47"/>
      <c r="I336" s="47"/>
      <c r="J336" s="47"/>
      <c r="K336" s="47"/>
      <c r="L336" s="31"/>
    </row>
  </sheetData>
  <autoFilter ref="C125:K335" xr:uid="{00000000-0009-0000-0000-00000C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45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138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13790</v>
      </c>
      <c r="F9" s="263"/>
      <c r="G9" s="263"/>
      <c r="H9" s="263"/>
      <c r="L9" s="31"/>
    </row>
    <row r="10" spans="2:46" s="1" customFormat="1" ht="12" customHeight="1">
      <c r="B10" s="31"/>
      <c r="D10" s="26" t="s">
        <v>287</v>
      </c>
      <c r="L10" s="31"/>
    </row>
    <row r="11" spans="2:46" s="1" customFormat="1" ht="16.5" customHeight="1">
      <c r="B11" s="31"/>
      <c r="E11" s="243" t="s">
        <v>13791</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ROUND(J140,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ROUND((SUM(BE140:BE451)),  2)</f>
        <v>0</v>
      </c>
      <c r="G35" s="99"/>
      <c r="H35" s="99"/>
      <c r="I35" s="100">
        <v>0.2</v>
      </c>
      <c r="J35" s="98">
        <f>ROUND(((SUM(BE140:BE451))*I35),  2)</f>
        <v>0</v>
      </c>
      <c r="L35" s="31"/>
    </row>
    <row r="36" spans="2:12" s="1" customFormat="1" ht="14.4" customHeight="1">
      <c r="B36" s="31"/>
      <c r="E36" s="36" t="s">
        <v>42</v>
      </c>
      <c r="F36" s="98">
        <f>ROUND((SUM(BF140:BF451)),  2)</f>
        <v>0</v>
      </c>
      <c r="G36" s="99"/>
      <c r="H36" s="99"/>
      <c r="I36" s="100">
        <v>0.2</v>
      </c>
      <c r="J36" s="98">
        <f>ROUND(((SUM(BF140:BF451))*I36),  2)</f>
        <v>0</v>
      </c>
      <c r="L36" s="31"/>
    </row>
    <row r="37" spans="2:12" s="1" customFormat="1" ht="14.4" hidden="1" customHeight="1">
      <c r="B37" s="31"/>
      <c r="E37" s="26" t="s">
        <v>43</v>
      </c>
      <c r="F37" s="87">
        <f>ROUND((SUM(BG140:BG451)),  2)</f>
        <v>0</v>
      </c>
      <c r="I37" s="101">
        <v>0.2</v>
      </c>
      <c r="J37" s="87">
        <f>0</f>
        <v>0</v>
      </c>
      <c r="L37" s="31"/>
    </row>
    <row r="38" spans="2:12" s="1" customFormat="1" ht="14.4" hidden="1" customHeight="1">
      <c r="B38" s="31"/>
      <c r="E38" s="26" t="s">
        <v>44</v>
      </c>
      <c r="F38" s="87">
        <f>ROUND((SUM(BH140:BH451)),  2)</f>
        <v>0</v>
      </c>
      <c r="I38" s="101">
        <v>0.2</v>
      </c>
      <c r="J38" s="87">
        <f>0</f>
        <v>0</v>
      </c>
      <c r="L38" s="31"/>
    </row>
    <row r="39" spans="2:12" s="1" customFormat="1" ht="14.4" hidden="1" customHeight="1">
      <c r="B39" s="31"/>
      <c r="E39" s="36" t="s">
        <v>45</v>
      </c>
      <c r="F39" s="98">
        <f>ROUND((SUM(BI140:BI451)),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13790</v>
      </c>
      <c r="F87" s="263"/>
      <c r="G87" s="263"/>
      <c r="H87" s="263"/>
      <c r="L87" s="31"/>
    </row>
    <row r="88" spans="2:12" s="1" customFormat="1" ht="12" customHeight="1">
      <c r="B88" s="31"/>
      <c r="C88" s="26" t="s">
        <v>287</v>
      </c>
      <c r="L88" s="31"/>
    </row>
    <row r="89" spans="2:12" s="1" customFormat="1" ht="16.5" customHeight="1">
      <c r="B89" s="31"/>
      <c r="E89" s="243" t="str">
        <f>E11</f>
        <v>E.1.1 - Búracie práce</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J140</f>
        <v>0</v>
      </c>
      <c r="L98" s="31"/>
      <c r="AU98" s="16" t="s">
        <v>296</v>
      </c>
    </row>
    <row r="99" spans="2:47" s="8" customFormat="1" ht="25" customHeight="1">
      <c r="B99" s="113"/>
      <c r="D99" s="114" t="s">
        <v>297</v>
      </c>
      <c r="E99" s="115"/>
      <c r="F99" s="115"/>
      <c r="G99" s="115"/>
      <c r="H99" s="115"/>
      <c r="I99" s="115"/>
      <c r="J99" s="116">
        <f>J141</f>
        <v>0</v>
      </c>
      <c r="L99" s="113"/>
    </row>
    <row r="100" spans="2:47" s="9" customFormat="1" ht="19.899999999999999" customHeight="1">
      <c r="B100" s="117"/>
      <c r="D100" s="118" t="s">
        <v>298</v>
      </c>
      <c r="E100" s="119"/>
      <c r="F100" s="119"/>
      <c r="G100" s="119"/>
      <c r="H100" s="119"/>
      <c r="I100" s="119"/>
      <c r="J100" s="120">
        <f>J142</f>
        <v>0</v>
      </c>
      <c r="L100" s="117"/>
    </row>
    <row r="101" spans="2:47" s="9" customFormat="1" ht="19.899999999999999" customHeight="1">
      <c r="B101" s="117"/>
      <c r="D101" s="118" t="s">
        <v>934</v>
      </c>
      <c r="E101" s="119"/>
      <c r="F101" s="119"/>
      <c r="G101" s="119"/>
      <c r="H101" s="119"/>
      <c r="I101" s="119"/>
      <c r="J101" s="120">
        <f>J169</f>
        <v>0</v>
      </c>
      <c r="L101" s="117"/>
    </row>
    <row r="102" spans="2:47" s="9" customFormat="1" ht="19.899999999999999" customHeight="1">
      <c r="B102" s="117"/>
      <c r="D102" s="118" t="s">
        <v>300</v>
      </c>
      <c r="E102" s="119"/>
      <c r="F102" s="119"/>
      <c r="G102" s="119"/>
      <c r="H102" s="119"/>
      <c r="I102" s="119"/>
      <c r="J102" s="120">
        <f>J179</f>
        <v>0</v>
      </c>
      <c r="L102" s="117"/>
    </row>
    <row r="103" spans="2:47" s="9" customFormat="1" ht="19.899999999999999" customHeight="1">
      <c r="B103" s="117"/>
      <c r="D103" s="118" t="s">
        <v>301</v>
      </c>
      <c r="E103" s="119"/>
      <c r="F103" s="119"/>
      <c r="G103" s="119"/>
      <c r="H103" s="119"/>
      <c r="I103" s="119"/>
      <c r="J103" s="120">
        <f>J354</f>
        <v>0</v>
      </c>
      <c r="L103" s="117"/>
    </row>
    <row r="104" spans="2:47" s="8" customFormat="1" ht="25" customHeight="1">
      <c r="B104" s="113"/>
      <c r="D104" s="114" t="s">
        <v>938</v>
      </c>
      <c r="E104" s="115"/>
      <c r="F104" s="115"/>
      <c r="G104" s="115"/>
      <c r="H104" s="115"/>
      <c r="I104" s="115"/>
      <c r="J104" s="116">
        <f>J356</f>
        <v>0</v>
      </c>
      <c r="L104" s="113"/>
    </row>
    <row r="105" spans="2:47" s="9" customFormat="1" ht="19.899999999999999" customHeight="1">
      <c r="B105" s="117"/>
      <c r="D105" s="118" t="s">
        <v>941</v>
      </c>
      <c r="E105" s="119"/>
      <c r="F105" s="119"/>
      <c r="G105" s="119"/>
      <c r="H105" s="119"/>
      <c r="I105" s="119"/>
      <c r="J105" s="120">
        <f>J357</f>
        <v>0</v>
      </c>
      <c r="L105" s="117"/>
    </row>
    <row r="106" spans="2:47" s="9" customFormat="1" ht="19.899999999999999" customHeight="1">
      <c r="B106" s="117"/>
      <c r="D106" s="118" t="s">
        <v>943</v>
      </c>
      <c r="E106" s="119"/>
      <c r="F106" s="119"/>
      <c r="G106" s="119"/>
      <c r="H106" s="119"/>
      <c r="I106" s="119"/>
      <c r="J106" s="120">
        <f>J364</f>
        <v>0</v>
      </c>
      <c r="L106" s="117"/>
    </row>
    <row r="107" spans="2:47" s="9" customFormat="1" ht="19.899999999999999" customHeight="1">
      <c r="B107" s="117"/>
      <c r="D107" s="118" t="s">
        <v>13792</v>
      </c>
      <c r="E107" s="119"/>
      <c r="F107" s="119"/>
      <c r="G107" s="119"/>
      <c r="H107" s="119"/>
      <c r="I107" s="119"/>
      <c r="J107" s="120">
        <f>J366</f>
        <v>0</v>
      </c>
      <c r="L107" s="117"/>
    </row>
    <row r="108" spans="2:47" s="9" customFormat="1" ht="19.899999999999999" customHeight="1">
      <c r="B108" s="117"/>
      <c r="D108" s="118" t="s">
        <v>944</v>
      </c>
      <c r="E108" s="119"/>
      <c r="F108" s="119"/>
      <c r="G108" s="119"/>
      <c r="H108" s="119"/>
      <c r="I108" s="119"/>
      <c r="J108" s="120">
        <f>J369</f>
        <v>0</v>
      </c>
      <c r="L108" s="117"/>
    </row>
    <row r="109" spans="2:47" s="9" customFormat="1" ht="19.899999999999999" customHeight="1">
      <c r="B109" s="117"/>
      <c r="D109" s="118" t="s">
        <v>9729</v>
      </c>
      <c r="E109" s="119"/>
      <c r="F109" s="119"/>
      <c r="G109" s="119"/>
      <c r="H109" s="119"/>
      <c r="I109" s="119"/>
      <c r="J109" s="120">
        <f>J374</f>
        <v>0</v>
      </c>
      <c r="L109" s="117"/>
    </row>
    <row r="110" spans="2:47" s="9" customFormat="1" ht="19.899999999999999" customHeight="1">
      <c r="B110" s="117"/>
      <c r="D110" s="118" t="s">
        <v>945</v>
      </c>
      <c r="E110" s="119"/>
      <c r="F110" s="119"/>
      <c r="G110" s="119"/>
      <c r="H110" s="119"/>
      <c r="I110" s="119"/>
      <c r="J110" s="120">
        <f>J376</f>
        <v>0</v>
      </c>
      <c r="L110" s="117"/>
    </row>
    <row r="111" spans="2:47" s="9" customFormat="1" ht="19.899999999999999" customHeight="1">
      <c r="B111" s="117"/>
      <c r="D111" s="118" t="s">
        <v>947</v>
      </c>
      <c r="E111" s="119"/>
      <c r="F111" s="119"/>
      <c r="G111" s="119"/>
      <c r="H111" s="119"/>
      <c r="I111" s="119"/>
      <c r="J111" s="120">
        <f>J384</f>
        <v>0</v>
      </c>
      <c r="L111" s="117"/>
    </row>
    <row r="112" spans="2:47" s="9" customFormat="1" ht="19.899999999999999" customHeight="1">
      <c r="B112" s="117"/>
      <c r="D112" s="118" t="s">
        <v>949</v>
      </c>
      <c r="E112" s="119"/>
      <c r="F112" s="119"/>
      <c r="G112" s="119"/>
      <c r="H112" s="119"/>
      <c r="I112" s="119"/>
      <c r="J112" s="120">
        <f>J389</f>
        <v>0</v>
      </c>
      <c r="L112" s="117"/>
    </row>
    <row r="113" spans="2:12" s="9" customFormat="1" ht="19.899999999999999" customHeight="1">
      <c r="B113" s="117"/>
      <c r="D113" s="118" t="s">
        <v>952</v>
      </c>
      <c r="E113" s="119"/>
      <c r="F113" s="119"/>
      <c r="G113" s="119"/>
      <c r="H113" s="119"/>
      <c r="I113" s="119"/>
      <c r="J113" s="120">
        <f>J393</f>
        <v>0</v>
      </c>
      <c r="L113" s="117"/>
    </row>
    <row r="114" spans="2:12" s="9" customFormat="1" ht="19.899999999999999" customHeight="1">
      <c r="B114" s="117"/>
      <c r="D114" s="118" t="s">
        <v>574</v>
      </c>
      <c r="E114" s="119"/>
      <c r="F114" s="119"/>
      <c r="G114" s="119"/>
      <c r="H114" s="119"/>
      <c r="I114" s="119"/>
      <c r="J114" s="120">
        <f>J402</f>
        <v>0</v>
      </c>
      <c r="L114" s="117"/>
    </row>
    <row r="115" spans="2:12" s="9" customFormat="1" ht="19.899999999999999" customHeight="1">
      <c r="B115" s="117"/>
      <c r="D115" s="118" t="s">
        <v>13793</v>
      </c>
      <c r="E115" s="119"/>
      <c r="F115" s="119"/>
      <c r="G115" s="119"/>
      <c r="H115" s="119"/>
      <c r="I115" s="119"/>
      <c r="J115" s="120">
        <f>J428</f>
        <v>0</v>
      </c>
      <c r="L115" s="117"/>
    </row>
    <row r="116" spans="2:12" s="8" customFormat="1" ht="25" customHeight="1">
      <c r="B116" s="113"/>
      <c r="D116" s="114" t="s">
        <v>512</v>
      </c>
      <c r="E116" s="115"/>
      <c r="F116" s="115"/>
      <c r="G116" s="115"/>
      <c r="H116" s="115"/>
      <c r="I116" s="115"/>
      <c r="J116" s="116">
        <f>J446</f>
        <v>0</v>
      </c>
      <c r="L116" s="113"/>
    </row>
    <row r="117" spans="2:12" s="9" customFormat="1" ht="19.899999999999999" customHeight="1">
      <c r="B117" s="117"/>
      <c r="D117" s="118" t="s">
        <v>513</v>
      </c>
      <c r="E117" s="119"/>
      <c r="F117" s="119"/>
      <c r="G117" s="119"/>
      <c r="H117" s="119"/>
      <c r="I117" s="119"/>
      <c r="J117" s="120">
        <f>J447</f>
        <v>0</v>
      </c>
      <c r="L117" s="117"/>
    </row>
    <row r="118" spans="2:12" s="9" customFormat="1" ht="19.899999999999999" customHeight="1">
      <c r="B118" s="117"/>
      <c r="D118" s="118" t="s">
        <v>13794</v>
      </c>
      <c r="E118" s="119"/>
      <c r="F118" s="119"/>
      <c r="G118" s="119"/>
      <c r="H118" s="119"/>
      <c r="I118" s="119"/>
      <c r="J118" s="120">
        <f>J450</f>
        <v>0</v>
      </c>
      <c r="L118" s="117"/>
    </row>
    <row r="119" spans="2:12" s="1" customFormat="1" ht="21.75" customHeight="1">
      <c r="B119" s="31"/>
      <c r="L119" s="31"/>
    </row>
    <row r="120" spans="2:12" s="1" customFormat="1" ht="7" customHeight="1">
      <c r="B120" s="46"/>
      <c r="C120" s="47"/>
      <c r="D120" s="47"/>
      <c r="E120" s="47"/>
      <c r="F120" s="47"/>
      <c r="G120" s="47"/>
      <c r="H120" s="47"/>
      <c r="I120" s="47"/>
      <c r="J120" s="47"/>
      <c r="K120" s="47"/>
      <c r="L120" s="31"/>
    </row>
    <row r="124" spans="2:12" s="1" customFormat="1" ht="7" customHeight="1">
      <c r="B124" s="48"/>
      <c r="C124" s="49"/>
      <c r="D124" s="49"/>
      <c r="E124" s="49"/>
      <c r="F124" s="49"/>
      <c r="G124" s="49"/>
      <c r="H124" s="49"/>
      <c r="I124" s="49"/>
      <c r="J124" s="49"/>
      <c r="K124" s="49"/>
      <c r="L124" s="31"/>
    </row>
    <row r="125" spans="2:12" s="1" customFormat="1" ht="25" customHeight="1">
      <c r="B125" s="31"/>
      <c r="C125" s="20" t="s">
        <v>303</v>
      </c>
      <c r="L125" s="31"/>
    </row>
    <row r="126" spans="2:12" s="1" customFormat="1" ht="7" customHeight="1">
      <c r="B126" s="31"/>
      <c r="L126" s="31"/>
    </row>
    <row r="127" spans="2:12" s="1" customFormat="1" ht="12" customHeight="1">
      <c r="B127" s="31"/>
      <c r="C127" s="26" t="s">
        <v>15</v>
      </c>
      <c r="L127" s="31"/>
    </row>
    <row r="128" spans="2:12" s="1" customFormat="1" ht="26.25" customHeight="1">
      <c r="B128" s="31"/>
      <c r="E128" s="261" t="str">
        <f>E7</f>
        <v>Dostavba a rekonštrukcia lôžkovej časti Nemocnice s poliklinikou v Spišskej Novej Vsi</v>
      </c>
      <c r="F128" s="262"/>
      <c r="G128" s="262"/>
      <c r="H128" s="262"/>
      <c r="L128" s="31"/>
    </row>
    <row r="129" spans="2:65" ht="12" customHeight="1">
      <c r="B129" s="19"/>
      <c r="C129" s="26" t="s">
        <v>285</v>
      </c>
      <c r="L129" s="19"/>
    </row>
    <row r="130" spans="2:65" s="1" customFormat="1" ht="16.5" customHeight="1">
      <c r="B130" s="31"/>
      <c r="E130" s="261" t="s">
        <v>13790</v>
      </c>
      <c r="F130" s="263"/>
      <c r="G130" s="263"/>
      <c r="H130" s="263"/>
      <c r="L130" s="31"/>
    </row>
    <row r="131" spans="2:65" s="1" customFormat="1" ht="12" customHeight="1">
      <c r="B131" s="31"/>
      <c r="C131" s="26" t="s">
        <v>287</v>
      </c>
      <c r="L131" s="31"/>
    </row>
    <row r="132" spans="2:65" s="1" customFormat="1" ht="16.5" customHeight="1">
      <c r="B132" s="31"/>
      <c r="E132" s="243" t="str">
        <f>E11</f>
        <v>E.1.1 - Búracie práce</v>
      </c>
      <c r="F132" s="263"/>
      <c r="G132" s="263"/>
      <c r="H132" s="263"/>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6. 3. 2024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21"/>
      <c r="C139" s="122" t="s">
        <v>304</v>
      </c>
      <c r="D139" s="123" t="s">
        <v>61</v>
      </c>
      <c r="E139" s="123" t="s">
        <v>57</v>
      </c>
      <c r="F139" s="123" t="s">
        <v>58</v>
      </c>
      <c r="G139" s="123" t="s">
        <v>305</v>
      </c>
      <c r="H139" s="123" t="s">
        <v>306</v>
      </c>
      <c r="I139" s="123" t="s">
        <v>307</v>
      </c>
      <c r="J139" s="124" t="s">
        <v>294</v>
      </c>
      <c r="K139" s="125" t="s">
        <v>308</v>
      </c>
      <c r="L139" s="121"/>
      <c r="M139" s="61" t="s">
        <v>1</v>
      </c>
      <c r="N139" s="62" t="s">
        <v>40</v>
      </c>
      <c r="O139" s="62" t="s">
        <v>309</v>
      </c>
      <c r="P139" s="62" t="s">
        <v>310</v>
      </c>
      <c r="Q139" s="62" t="s">
        <v>311</v>
      </c>
      <c r="R139" s="62" t="s">
        <v>312</v>
      </c>
      <c r="S139" s="62" t="s">
        <v>313</v>
      </c>
      <c r="T139" s="63" t="s">
        <v>314</v>
      </c>
    </row>
    <row r="140" spans="2:65" s="1" customFormat="1" ht="22.75" customHeight="1">
      <c r="B140" s="31"/>
      <c r="C140" s="66" t="s">
        <v>295</v>
      </c>
      <c r="J140" s="126">
        <f>BK140</f>
        <v>0</v>
      </c>
      <c r="L140" s="31"/>
      <c r="M140" s="64"/>
      <c r="N140" s="55"/>
      <c r="O140" s="55"/>
      <c r="P140" s="127">
        <f>P141+P356+P446</f>
        <v>0</v>
      </c>
      <c r="Q140" s="55"/>
      <c r="R140" s="127">
        <f>R141+R356+R446</f>
        <v>13.499875081100001</v>
      </c>
      <c r="S140" s="55"/>
      <c r="T140" s="128">
        <f>T141+T356+T446</f>
        <v>1605.694927</v>
      </c>
      <c r="AT140" s="16" t="s">
        <v>75</v>
      </c>
      <c r="AU140" s="16" t="s">
        <v>296</v>
      </c>
      <c r="BK140" s="129">
        <f>BK141+BK356+BK446</f>
        <v>0</v>
      </c>
    </row>
    <row r="141" spans="2:65" s="11" customFormat="1" ht="25.9" customHeight="1">
      <c r="B141" s="130"/>
      <c r="D141" s="131" t="s">
        <v>75</v>
      </c>
      <c r="E141" s="132" t="s">
        <v>315</v>
      </c>
      <c r="F141" s="132" t="s">
        <v>316</v>
      </c>
      <c r="I141" s="133"/>
      <c r="J141" s="134">
        <f>BK141</f>
        <v>0</v>
      </c>
      <c r="L141" s="130"/>
      <c r="M141" s="135"/>
      <c r="P141" s="136">
        <f>P142+P169+P179+P354</f>
        <v>0</v>
      </c>
      <c r="R141" s="136">
        <f>R142+R169+R179+R354</f>
        <v>12.031037379100001</v>
      </c>
      <c r="T141" s="137">
        <f>T142+T169+T179+T354</f>
        <v>1564.12608</v>
      </c>
      <c r="AR141" s="131" t="s">
        <v>83</v>
      </c>
      <c r="AT141" s="138" t="s">
        <v>75</v>
      </c>
      <c r="AU141" s="138" t="s">
        <v>76</v>
      </c>
      <c r="AY141" s="131" t="s">
        <v>317</v>
      </c>
      <c r="BK141" s="139">
        <f>BK142+BK169+BK179+BK354</f>
        <v>0</v>
      </c>
    </row>
    <row r="142" spans="2:65" s="11" customFormat="1" ht="22.75" customHeight="1">
      <c r="B142" s="130"/>
      <c r="D142" s="131" t="s">
        <v>75</v>
      </c>
      <c r="E142" s="140" t="s">
        <v>83</v>
      </c>
      <c r="F142" s="140" t="s">
        <v>318</v>
      </c>
      <c r="I142" s="133"/>
      <c r="J142" s="141">
        <f>BK142</f>
        <v>0</v>
      </c>
      <c r="L142" s="130"/>
      <c r="M142" s="135"/>
      <c r="P142" s="136">
        <f>SUM(P143:P168)</f>
        <v>0</v>
      </c>
      <c r="R142" s="136">
        <f>SUM(R143:R168)</f>
        <v>0</v>
      </c>
      <c r="T142" s="137">
        <f>SUM(T143:T168)</f>
        <v>0</v>
      </c>
      <c r="AR142" s="131" t="s">
        <v>83</v>
      </c>
      <c r="AT142" s="138" t="s">
        <v>75</v>
      </c>
      <c r="AU142" s="138" t="s">
        <v>83</v>
      </c>
      <c r="AY142" s="131" t="s">
        <v>317</v>
      </c>
      <c r="BK142" s="139">
        <f>SUM(BK143:BK168)</f>
        <v>0</v>
      </c>
    </row>
    <row r="143" spans="2:65" s="1" customFormat="1" ht="24.15" customHeight="1">
      <c r="B143" s="142"/>
      <c r="C143" s="143" t="s">
        <v>83</v>
      </c>
      <c r="D143" s="143" t="s">
        <v>319</v>
      </c>
      <c r="E143" s="144" t="s">
        <v>13795</v>
      </c>
      <c r="F143" s="145" t="s">
        <v>13796</v>
      </c>
      <c r="G143" s="146" t="s">
        <v>322</v>
      </c>
      <c r="H143" s="147">
        <v>28.893000000000001</v>
      </c>
      <c r="I143" s="148"/>
      <c r="J143" s="149">
        <f>ROUND(I143*H143,2)</f>
        <v>0</v>
      </c>
      <c r="K143" s="150"/>
      <c r="L143" s="31"/>
      <c r="M143" s="151" t="s">
        <v>1</v>
      </c>
      <c r="N143" s="152" t="s">
        <v>42</v>
      </c>
      <c r="P143" s="153">
        <f>O143*H143</f>
        <v>0</v>
      </c>
      <c r="Q143" s="153">
        <v>0</v>
      </c>
      <c r="R143" s="153">
        <f>Q143*H143</f>
        <v>0</v>
      </c>
      <c r="S143" s="153">
        <v>0</v>
      </c>
      <c r="T143" s="154">
        <f>S143*H143</f>
        <v>0</v>
      </c>
      <c r="AR143" s="155" t="s">
        <v>323</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323</v>
      </c>
      <c r="BM143" s="155" t="s">
        <v>13797</v>
      </c>
    </row>
    <row r="144" spans="2:65" s="12" customFormat="1" ht="10">
      <c r="B144" s="157"/>
      <c r="D144" s="158" t="s">
        <v>328</v>
      </c>
      <c r="E144" s="159" t="s">
        <v>1</v>
      </c>
      <c r="F144" s="160" t="s">
        <v>13798</v>
      </c>
      <c r="H144" s="161">
        <v>15.532999999999999</v>
      </c>
      <c r="I144" s="162"/>
      <c r="L144" s="157"/>
      <c r="M144" s="163"/>
      <c r="T144" s="164"/>
      <c r="AT144" s="159" t="s">
        <v>328</v>
      </c>
      <c r="AU144" s="159" t="s">
        <v>88</v>
      </c>
      <c r="AV144" s="12" t="s">
        <v>88</v>
      </c>
      <c r="AW144" s="12" t="s">
        <v>31</v>
      </c>
      <c r="AX144" s="12" t="s">
        <v>76</v>
      </c>
      <c r="AY144" s="159" t="s">
        <v>317</v>
      </c>
    </row>
    <row r="145" spans="2:65" s="13" customFormat="1" ht="10">
      <c r="B145" s="165"/>
      <c r="D145" s="158" t="s">
        <v>328</v>
      </c>
      <c r="E145" s="166" t="s">
        <v>1</v>
      </c>
      <c r="F145" s="167" t="s">
        <v>13799</v>
      </c>
      <c r="H145" s="168">
        <v>15.532999999999999</v>
      </c>
      <c r="I145" s="169"/>
      <c r="L145" s="165"/>
      <c r="M145" s="170"/>
      <c r="T145" s="171"/>
      <c r="AT145" s="166" t="s">
        <v>328</v>
      </c>
      <c r="AU145" s="166" t="s">
        <v>88</v>
      </c>
      <c r="AV145" s="13" t="s">
        <v>92</v>
      </c>
      <c r="AW145" s="13" t="s">
        <v>31</v>
      </c>
      <c r="AX145" s="13" t="s">
        <v>76</v>
      </c>
      <c r="AY145" s="166" t="s">
        <v>317</v>
      </c>
    </row>
    <row r="146" spans="2:65" s="12" customFormat="1" ht="10">
      <c r="B146" s="157"/>
      <c r="D146" s="158" t="s">
        <v>328</v>
      </c>
      <c r="E146" s="159" t="s">
        <v>1</v>
      </c>
      <c r="F146" s="160" t="s">
        <v>13800</v>
      </c>
      <c r="H146" s="161">
        <v>13.36</v>
      </c>
      <c r="I146" s="162"/>
      <c r="L146" s="157"/>
      <c r="M146" s="163"/>
      <c r="T146" s="164"/>
      <c r="AT146" s="159" t="s">
        <v>328</v>
      </c>
      <c r="AU146" s="159" t="s">
        <v>88</v>
      </c>
      <c r="AV146" s="12" t="s">
        <v>88</v>
      </c>
      <c r="AW146" s="12" t="s">
        <v>31</v>
      </c>
      <c r="AX146" s="12" t="s">
        <v>76</v>
      </c>
      <c r="AY146" s="159" t="s">
        <v>317</v>
      </c>
    </row>
    <row r="147" spans="2:65" s="13" customFormat="1" ht="10">
      <c r="B147" s="165"/>
      <c r="D147" s="158" t="s">
        <v>328</v>
      </c>
      <c r="E147" s="166" t="s">
        <v>1</v>
      </c>
      <c r="F147" s="167" t="s">
        <v>13801</v>
      </c>
      <c r="H147" s="168">
        <v>13.36</v>
      </c>
      <c r="I147" s="169"/>
      <c r="L147" s="165"/>
      <c r="M147" s="170"/>
      <c r="T147" s="171"/>
      <c r="AT147" s="166" t="s">
        <v>328</v>
      </c>
      <c r="AU147" s="166" t="s">
        <v>88</v>
      </c>
      <c r="AV147" s="13" t="s">
        <v>92</v>
      </c>
      <c r="AW147" s="13" t="s">
        <v>31</v>
      </c>
      <c r="AX147" s="13" t="s">
        <v>76</v>
      </c>
      <c r="AY147" s="166" t="s">
        <v>317</v>
      </c>
    </row>
    <row r="148" spans="2:65" s="14" customFormat="1" ht="10">
      <c r="B148" s="172"/>
      <c r="D148" s="158" t="s">
        <v>328</v>
      </c>
      <c r="E148" s="173" t="s">
        <v>1</v>
      </c>
      <c r="F148" s="174" t="s">
        <v>332</v>
      </c>
      <c r="H148" s="175">
        <v>28.893000000000001</v>
      </c>
      <c r="I148" s="176"/>
      <c r="L148" s="172"/>
      <c r="M148" s="177"/>
      <c r="T148" s="178"/>
      <c r="AT148" s="173" t="s">
        <v>328</v>
      </c>
      <c r="AU148" s="173" t="s">
        <v>88</v>
      </c>
      <c r="AV148" s="14" t="s">
        <v>323</v>
      </c>
      <c r="AW148" s="14" t="s">
        <v>31</v>
      </c>
      <c r="AX148" s="14" t="s">
        <v>83</v>
      </c>
      <c r="AY148" s="173" t="s">
        <v>317</v>
      </c>
    </row>
    <row r="149" spans="2:65" s="1" customFormat="1" ht="24.15" customHeight="1">
      <c r="B149" s="142"/>
      <c r="C149" s="143" t="s">
        <v>88</v>
      </c>
      <c r="D149" s="143" t="s">
        <v>319</v>
      </c>
      <c r="E149" s="144" t="s">
        <v>13802</v>
      </c>
      <c r="F149" s="145" t="s">
        <v>13803</v>
      </c>
      <c r="G149" s="146" t="s">
        <v>322</v>
      </c>
      <c r="H149" s="147">
        <v>14.446999999999999</v>
      </c>
      <c r="I149" s="148"/>
      <c r="J149" s="149">
        <f>ROUND(I149*H149,2)</f>
        <v>0</v>
      </c>
      <c r="K149" s="150"/>
      <c r="L149" s="31"/>
      <c r="M149" s="151" t="s">
        <v>1</v>
      </c>
      <c r="N149" s="152" t="s">
        <v>42</v>
      </c>
      <c r="P149" s="153">
        <f>O149*H149</f>
        <v>0</v>
      </c>
      <c r="Q149" s="153">
        <v>0</v>
      </c>
      <c r="R149" s="153">
        <f>Q149*H149</f>
        <v>0</v>
      </c>
      <c r="S149" s="153">
        <v>0</v>
      </c>
      <c r="T149" s="154">
        <f>S149*H149</f>
        <v>0</v>
      </c>
      <c r="AR149" s="155" t="s">
        <v>323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13804</v>
      </c>
    </row>
    <row r="150" spans="2:65" s="12" customFormat="1" ht="10">
      <c r="B150" s="157"/>
      <c r="D150" s="158" t="s">
        <v>328</v>
      </c>
      <c r="E150" s="159" t="s">
        <v>1</v>
      </c>
      <c r="F150" s="160" t="s">
        <v>13805</v>
      </c>
      <c r="H150" s="161">
        <v>7.7670000000000003</v>
      </c>
      <c r="I150" s="162"/>
      <c r="L150" s="157"/>
      <c r="M150" s="163"/>
      <c r="T150" s="164"/>
      <c r="AT150" s="159" t="s">
        <v>328</v>
      </c>
      <c r="AU150" s="159" t="s">
        <v>88</v>
      </c>
      <c r="AV150" s="12" t="s">
        <v>88</v>
      </c>
      <c r="AW150" s="12" t="s">
        <v>31</v>
      </c>
      <c r="AX150" s="12" t="s">
        <v>76</v>
      </c>
      <c r="AY150" s="159" t="s">
        <v>317</v>
      </c>
    </row>
    <row r="151" spans="2:65" s="12" customFormat="1" ht="10">
      <c r="B151" s="157"/>
      <c r="D151" s="158" t="s">
        <v>328</v>
      </c>
      <c r="E151" s="159" t="s">
        <v>1</v>
      </c>
      <c r="F151" s="160" t="s">
        <v>13806</v>
      </c>
      <c r="H151" s="161">
        <v>6.68</v>
      </c>
      <c r="I151" s="162"/>
      <c r="L151" s="157"/>
      <c r="M151" s="163"/>
      <c r="T151" s="164"/>
      <c r="AT151" s="159" t="s">
        <v>328</v>
      </c>
      <c r="AU151" s="159" t="s">
        <v>88</v>
      </c>
      <c r="AV151" s="12" t="s">
        <v>88</v>
      </c>
      <c r="AW151" s="12" t="s">
        <v>31</v>
      </c>
      <c r="AX151" s="12" t="s">
        <v>76</v>
      </c>
      <c r="AY151" s="159" t="s">
        <v>317</v>
      </c>
    </row>
    <row r="152" spans="2:65" s="13" customFormat="1" ht="10">
      <c r="B152" s="165"/>
      <c r="D152" s="158" t="s">
        <v>328</v>
      </c>
      <c r="E152" s="166" t="s">
        <v>1</v>
      </c>
      <c r="F152" s="167" t="s">
        <v>331</v>
      </c>
      <c r="H152" s="168">
        <v>14.446999999999999</v>
      </c>
      <c r="I152" s="169"/>
      <c r="L152" s="165"/>
      <c r="M152" s="170"/>
      <c r="T152" s="171"/>
      <c r="AT152" s="166" t="s">
        <v>328</v>
      </c>
      <c r="AU152" s="166" t="s">
        <v>88</v>
      </c>
      <c r="AV152" s="13" t="s">
        <v>92</v>
      </c>
      <c r="AW152" s="13" t="s">
        <v>31</v>
      </c>
      <c r="AX152" s="13" t="s">
        <v>76</v>
      </c>
      <c r="AY152" s="166" t="s">
        <v>317</v>
      </c>
    </row>
    <row r="153" spans="2:65" s="14" customFormat="1" ht="10">
      <c r="B153" s="172"/>
      <c r="D153" s="158" t="s">
        <v>328</v>
      </c>
      <c r="E153" s="173" t="s">
        <v>1</v>
      </c>
      <c r="F153" s="174" t="s">
        <v>332</v>
      </c>
      <c r="H153" s="175">
        <v>14.446999999999999</v>
      </c>
      <c r="I153" s="176"/>
      <c r="L153" s="172"/>
      <c r="M153" s="177"/>
      <c r="T153" s="178"/>
      <c r="AT153" s="173" t="s">
        <v>328</v>
      </c>
      <c r="AU153" s="173" t="s">
        <v>88</v>
      </c>
      <c r="AV153" s="14" t="s">
        <v>323</v>
      </c>
      <c r="AW153" s="14" t="s">
        <v>31</v>
      </c>
      <c r="AX153" s="14" t="s">
        <v>83</v>
      </c>
      <c r="AY153" s="173" t="s">
        <v>317</v>
      </c>
    </row>
    <row r="154" spans="2:65" s="1" customFormat="1" ht="24.15" customHeight="1">
      <c r="B154" s="142"/>
      <c r="C154" s="143" t="s">
        <v>92</v>
      </c>
      <c r="D154" s="143" t="s">
        <v>319</v>
      </c>
      <c r="E154" s="144" t="s">
        <v>13807</v>
      </c>
      <c r="F154" s="145" t="s">
        <v>13808</v>
      </c>
      <c r="G154" s="146" t="s">
        <v>322</v>
      </c>
      <c r="H154" s="147">
        <v>28.893000000000001</v>
      </c>
      <c r="I154" s="148"/>
      <c r="J154" s="149">
        <f>ROUND(I154*H154,2)</f>
        <v>0</v>
      </c>
      <c r="K154" s="150"/>
      <c r="L154" s="31"/>
      <c r="M154" s="151" t="s">
        <v>1</v>
      </c>
      <c r="N154" s="152" t="s">
        <v>42</v>
      </c>
      <c r="P154" s="153">
        <f>O154*H154</f>
        <v>0</v>
      </c>
      <c r="Q154" s="153">
        <v>0</v>
      </c>
      <c r="R154" s="153">
        <f>Q154*H154</f>
        <v>0</v>
      </c>
      <c r="S154" s="153">
        <v>0</v>
      </c>
      <c r="T154" s="154">
        <f>S154*H154</f>
        <v>0</v>
      </c>
      <c r="AR154" s="155" t="s">
        <v>323</v>
      </c>
      <c r="AT154" s="155" t="s">
        <v>319</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323</v>
      </c>
      <c r="BM154" s="155" t="s">
        <v>13809</v>
      </c>
    </row>
    <row r="155" spans="2:65" s="12" customFormat="1" ht="10">
      <c r="B155" s="157"/>
      <c r="D155" s="158" t="s">
        <v>328</v>
      </c>
      <c r="E155" s="159" t="s">
        <v>1</v>
      </c>
      <c r="F155" s="160" t="s">
        <v>13798</v>
      </c>
      <c r="H155" s="161">
        <v>15.532999999999999</v>
      </c>
      <c r="I155" s="162"/>
      <c r="L155" s="157"/>
      <c r="M155" s="163"/>
      <c r="T155" s="164"/>
      <c r="AT155" s="159" t="s">
        <v>328</v>
      </c>
      <c r="AU155" s="159" t="s">
        <v>88</v>
      </c>
      <c r="AV155" s="12" t="s">
        <v>88</v>
      </c>
      <c r="AW155" s="12" t="s">
        <v>31</v>
      </c>
      <c r="AX155" s="12" t="s">
        <v>76</v>
      </c>
      <c r="AY155" s="159" t="s">
        <v>317</v>
      </c>
    </row>
    <row r="156" spans="2:65" s="13" customFormat="1" ht="10">
      <c r="B156" s="165"/>
      <c r="D156" s="158" t="s">
        <v>328</v>
      </c>
      <c r="E156" s="166" t="s">
        <v>1</v>
      </c>
      <c r="F156" s="167" t="s">
        <v>13799</v>
      </c>
      <c r="H156" s="168">
        <v>15.532999999999999</v>
      </c>
      <c r="I156" s="169"/>
      <c r="L156" s="165"/>
      <c r="M156" s="170"/>
      <c r="T156" s="171"/>
      <c r="AT156" s="166" t="s">
        <v>328</v>
      </c>
      <c r="AU156" s="166" t="s">
        <v>88</v>
      </c>
      <c r="AV156" s="13" t="s">
        <v>92</v>
      </c>
      <c r="AW156" s="13" t="s">
        <v>31</v>
      </c>
      <c r="AX156" s="13" t="s">
        <v>76</v>
      </c>
      <c r="AY156" s="166" t="s">
        <v>317</v>
      </c>
    </row>
    <row r="157" spans="2:65" s="12" customFormat="1" ht="10">
      <c r="B157" s="157"/>
      <c r="D157" s="158" t="s">
        <v>328</v>
      </c>
      <c r="E157" s="159" t="s">
        <v>1</v>
      </c>
      <c r="F157" s="160" t="s">
        <v>13800</v>
      </c>
      <c r="H157" s="161">
        <v>13.36</v>
      </c>
      <c r="I157" s="162"/>
      <c r="L157" s="157"/>
      <c r="M157" s="163"/>
      <c r="T157" s="164"/>
      <c r="AT157" s="159" t="s">
        <v>328</v>
      </c>
      <c r="AU157" s="159" t="s">
        <v>88</v>
      </c>
      <c r="AV157" s="12" t="s">
        <v>88</v>
      </c>
      <c r="AW157" s="12" t="s">
        <v>31</v>
      </c>
      <c r="AX157" s="12" t="s">
        <v>76</v>
      </c>
      <c r="AY157" s="159" t="s">
        <v>317</v>
      </c>
    </row>
    <row r="158" spans="2:65" s="13" customFormat="1" ht="10">
      <c r="B158" s="165"/>
      <c r="D158" s="158" t="s">
        <v>328</v>
      </c>
      <c r="E158" s="166" t="s">
        <v>1</v>
      </c>
      <c r="F158" s="167" t="s">
        <v>13801</v>
      </c>
      <c r="H158" s="168">
        <v>13.36</v>
      </c>
      <c r="I158" s="169"/>
      <c r="L158" s="165"/>
      <c r="M158" s="170"/>
      <c r="T158" s="171"/>
      <c r="AT158" s="166" t="s">
        <v>328</v>
      </c>
      <c r="AU158" s="166" t="s">
        <v>88</v>
      </c>
      <c r="AV158" s="13" t="s">
        <v>92</v>
      </c>
      <c r="AW158" s="13" t="s">
        <v>31</v>
      </c>
      <c r="AX158" s="13" t="s">
        <v>76</v>
      </c>
      <c r="AY158" s="166" t="s">
        <v>317</v>
      </c>
    </row>
    <row r="159" spans="2:65" s="14" customFormat="1" ht="10">
      <c r="B159" s="172"/>
      <c r="D159" s="158" t="s">
        <v>328</v>
      </c>
      <c r="E159" s="173" t="s">
        <v>1</v>
      </c>
      <c r="F159" s="174" t="s">
        <v>332</v>
      </c>
      <c r="H159" s="175">
        <v>28.893000000000001</v>
      </c>
      <c r="I159" s="176"/>
      <c r="L159" s="172"/>
      <c r="M159" s="177"/>
      <c r="T159" s="178"/>
      <c r="AT159" s="173" t="s">
        <v>328</v>
      </c>
      <c r="AU159" s="173" t="s">
        <v>88</v>
      </c>
      <c r="AV159" s="14" t="s">
        <v>323</v>
      </c>
      <c r="AW159" s="14" t="s">
        <v>31</v>
      </c>
      <c r="AX159" s="14" t="s">
        <v>83</v>
      </c>
      <c r="AY159" s="173" t="s">
        <v>317</v>
      </c>
    </row>
    <row r="160" spans="2:65" s="1" customFormat="1" ht="24.15" customHeight="1">
      <c r="B160" s="142"/>
      <c r="C160" s="143" t="s">
        <v>323</v>
      </c>
      <c r="D160" s="143" t="s">
        <v>319</v>
      </c>
      <c r="E160" s="144" t="s">
        <v>998</v>
      </c>
      <c r="F160" s="145" t="s">
        <v>13810</v>
      </c>
      <c r="G160" s="146" t="s">
        <v>322</v>
      </c>
      <c r="H160" s="147">
        <v>28.893000000000001</v>
      </c>
      <c r="I160" s="148"/>
      <c r="J160" s="149">
        <f>ROUND(I160*H160,2)</f>
        <v>0</v>
      </c>
      <c r="K160" s="150"/>
      <c r="L160" s="31"/>
      <c r="M160" s="151" t="s">
        <v>1</v>
      </c>
      <c r="N160" s="152" t="s">
        <v>42</v>
      </c>
      <c r="P160" s="153">
        <f>O160*H160</f>
        <v>0</v>
      </c>
      <c r="Q160" s="153">
        <v>0</v>
      </c>
      <c r="R160" s="153">
        <f>Q160*H160</f>
        <v>0</v>
      </c>
      <c r="S160" s="153">
        <v>0</v>
      </c>
      <c r="T160" s="154">
        <f>S160*H160</f>
        <v>0</v>
      </c>
      <c r="AR160" s="155" t="s">
        <v>323</v>
      </c>
      <c r="AT160" s="155" t="s">
        <v>319</v>
      </c>
      <c r="AU160" s="155" t="s">
        <v>88</v>
      </c>
      <c r="AY160" s="16" t="s">
        <v>317</v>
      </c>
      <c r="BE160" s="156">
        <f>IF(N160="základná",J160,0)</f>
        <v>0</v>
      </c>
      <c r="BF160" s="156">
        <f>IF(N160="znížená",J160,0)</f>
        <v>0</v>
      </c>
      <c r="BG160" s="156">
        <f>IF(N160="zákl. prenesená",J160,0)</f>
        <v>0</v>
      </c>
      <c r="BH160" s="156">
        <f>IF(N160="zníž. prenesená",J160,0)</f>
        <v>0</v>
      </c>
      <c r="BI160" s="156">
        <f>IF(N160="nulová",J160,0)</f>
        <v>0</v>
      </c>
      <c r="BJ160" s="16" t="s">
        <v>88</v>
      </c>
      <c r="BK160" s="156">
        <f>ROUND(I160*H160,2)</f>
        <v>0</v>
      </c>
      <c r="BL160" s="16" t="s">
        <v>323</v>
      </c>
      <c r="BM160" s="155" t="s">
        <v>13811</v>
      </c>
    </row>
    <row r="161" spans="2:65" s="1" customFormat="1" ht="37.75" customHeight="1">
      <c r="B161" s="142"/>
      <c r="C161" s="143" t="s">
        <v>341</v>
      </c>
      <c r="D161" s="143" t="s">
        <v>319</v>
      </c>
      <c r="E161" s="144" t="s">
        <v>13812</v>
      </c>
      <c r="F161" s="145" t="s">
        <v>13813</v>
      </c>
      <c r="G161" s="146" t="s">
        <v>322</v>
      </c>
      <c r="H161" s="147">
        <v>28.893000000000001</v>
      </c>
      <c r="I161" s="148"/>
      <c r="J161" s="149">
        <f>ROUND(I161*H161,2)</f>
        <v>0</v>
      </c>
      <c r="K161" s="150"/>
      <c r="L161" s="31"/>
      <c r="M161" s="151" t="s">
        <v>1</v>
      </c>
      <c r="N161" s="152" t="s">
        <v>42</v>
      </c>
      <c r="P161" s="153">
        <f>O161*H161</f>
        <v>0</v>
      </c>
      <c r="Q161" s="153">
        <v>0</v>
      </c>
      <c r="R161" s="153">
        <f>Q161*H161</f>
        <v>0</v>
      </c>
      <c r="S161" s="153">
        <v>0</v>
      </c>
      <c r="T161" s="154">
        <f>S161*H161</f>
        <v>0</v>
      </c>
      <c r="AR161" s="155" t="s">
        <v>323</v>
      </c>
      <c r="AT161" s="155" t="s">
        <v>319</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323</v>
      </c>
      <c r="BM161" s="155" t="s">
        <v>13814</v>
      </c>
    </row>
    <row r="162" spans="2:65" s="1" customFormat="1" ht="24.15" customHeight="1">
      <c r="B162" s="142"/>
      <c r="C162" s="143" t="s">
        <v>346</v>
      </c>
      <c r="D162" s="143" t="s">
        <v>319</v>
      </c>
      <c r="E162" s="144" t="s">
        <v>13815</v>
      </c>
      <c r="F162" s="145" t="s">
        <v>13816</v>
      </c>
      <c r="G162" s="146" t="s">
        <v>322</v>
      </c>
      <c r="H162" s="147">
        <v>28.893000000000001</v>
      </c>
      <c r="I162" s="148"/>
      <c r="J162" s="149">
        <f>ROUND(I162*H162,2)</f>
        <v>0</v>
      </c>
      <c r="K162" s="150"/>
      <c r="L162" s="31"/>
      <c r="M162" s="151" t="s">
        <v>1</v>
      </c>
      <c r="N162" s="152" t="s">
        <v>42</v>
      </c>
      <c r="P162" s="153">
        <f>O162*H162</f>
        <v>0</v>
      </c>
      <c r="Q162" s="153">
        <v>0</v>
      </c>
      <c r="R162" s="153">
        <f>Q162*H162</f>
        <v>0</v>
      </c>
      <c r="S162" s="153">
        <v>0</v>
      </c>
      <c r="T162" s="154">
        <f>S162*H162</f>
        <v>0</v>
      </c>
      <c r="AR162" s="155" t="s">
        <v>323</v>
      </c>
      <c r="AT162" s="155" t="s">
        <v>319</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323</v>
      </c>
      <c r="BM162" s="155" t="s">
        <v>13817</v>
      </c>
    </row>
    <row r="163" spans="2:65" s="1" customFormat="1" ht="37.75" customHeight="1">
      <c r="B163" s="142"/>
      <c r="C163" s="143" t="s">
        <v>351</v>
      </c>
      <c r="D163" s="143" t="s">
        <v>319</v>
      </c>
      <c r="E163" s="144" t="s">
        <v>433</v>
      </c>
      <c r="F163" s="145" t="s">
        <v>13818</v>
      </c>
      <c r="G163" s="146" t="s">
        <v>322</v>
      </c>
      <c r="H163" s="147">
        <v>28.893000000000001</v>
      </c>
      <c r="I163" s="148"/>
      <c r="J163" s="149">
        <f>ROUND(I163*H163,2)</f>
        <v>0</v>
      </c>
      <c r="K163" s="150"/>
      <c r="L163" s="31"/>
      <c r="M163" s="151" t="s">
        <v>1</v>
      </c>
      <c r="N163" s="152" t="s">
        <v>42</v>
      </c>
      <c r="P163" s="153">
        <f>O163*H163</f>
        <v>0</v>
      </c>
      <c r="Q163" s="153">
        <v>0</v>
      </c>
      <c r="R163" s="153">
        <f>Q163*H163</f>
        <v>0</v>
      </c>
      <c r="S163" s="153">
        <v>0</v>
      </c>
      <c r="T163" s="154">
        <f>S163*H163</f>
        <v>0</v>
      </c>
      <c r="AR163" s="155" t="s">
        <v>323</v>
      </c>
      <c r="AT163" s="155" t="s">
        <v>319</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323</v>
      </c>
      <c r="BM163" s="155" t="s">
        <v>13819</v>
      </c>
    </row>
    <row r="164" spans="2:65" s="12" customFormat="1" ht="10">
      <c r="B164" s="157"/>
      <c r="D164" s="158" t="s">
        <v>328</v>
      </c>
      <c r="E164" s="159" t="s">
        <v>1</v>
      </c>
      <c r="F164" s="160" t="s">
        <v>13798</v>
      </c>
      <c r="H164" s="161">
        <v>15.532999999999999</v>
      </c>
      <c r="I164" s="162"/>
      <c r="L164" s="157"/>
      <c r="M164" s="163"/>
      <c r="T164" s="164"/>
      <c r="AT164" s="159" t="s">
        <v>328</v>
      </c>
      <c r="AU164" s="159" t="s">
        <v>88</v>
      </c>
      <c r="AV164" s="12" t="s">
        <v>88</v>
      </c>
      <c r="AW164" s="12" t="s">
        <v>31</v>
      </c>
      <c r="AX164" s="12" t="s">
        <v>76</v>
      </c>
      <c r="AY164" s="159" t="s">
        <v>317</v>
      </c>
    </row>
    <row r="165" spans="2:65" s="13" customFormat="1" ht="10">
      <c r="B165" s="165"/>
      <c r="D165" s="158" t="s">
        <v>328</v>
      </c>
      <c r="E165" s="166" t="s">
        <v>1</v>
      </c>
      <c r="F165" s="167" t="s">
        <v>13799</v>
      </c>
      <c r="H165" s="168">
        <v>15.532999999999999</v>
      </c>
      <c r="I165" s="169"/>
      <c r="L165" s="165"/>
      <c r="M165" s="170"/>
      <c r="T165" s="171"/>
      <c r="AT165" s="166" t="s">
        <v>328</v>
      </c>
      <c r="AU165" s="166" t="s">
        <v>88</v>
      </c>
      <c r="AV165" s="13" t="s">
        <v>92</v>
      </c>
      <c r="AW165" s="13" t="s">
        <v>31</v>
      </c>
      <c r="AX165" s="13" t="s">
        <v>76</v>
      </c>
      <c r="AY165" s="166" t="s">
        <v>317</v>
      </c>
    </row>
    <row r="166" spans="2:65" s="12" customFormat="1" ht="10">
      <c r="B166" s="157"/>
      <c r="D166" s="158" t="s">
        <v>328</v>
      </c>
      <c r="E166" s="159" t="s">
        <v>1</v>
      </c>
      <c r="F166" s="160" t="s">
        <v>13800</v>
      </c>
      <c r="H166" s="161">
        <v>13.36</v>
      </c>
      <c r="I166" s="162"/>
      <c r="L166" s="157"/>
      <c r="M166" s="163"/>
      <c r="T166" s="164"/>
      <c r="AT166" s="159" t="s">
        <v>328</v>
      </c>
      <c r="AU166" s="159" t="s">
        <v>88</v>
      </c>
      <c r="AV166" s="12" t="s">
        <v>88</v>
      </c>
      <c r="AW166" s="12" t="s">
        <v>31</v>
      </c>
      <c r="AX166" s="12" t="s">
        <v>76</v>
      </c>
      <c r="AY166" s="159" t="s">
        <v>317</v>
      </c>
    </row>
    <row r="167" spans="2:65" s="13" customFormat="1" ht="10">
      <c r="B167" s="165"/>
      <c r="D167" s="158" t="s">
        <v>328</v>
      </c>
      <c r="E167" s="166" t="s">
        <v>1</v>
      </c>
      <c r="F167" s="167" t="s">
        <v>13801</v>
      </c>
      <c r="H167" s="168">
        <v>13.36</v>
      </c>
      <c r="I167" s="169"/>
      <c r="L167" s="165"/>
      <c r="M167" s="170"/>
      <c r="T167" s="171"/>
      <c r="AT167" s="166" t="s">
        <v>328</v>
      </c>
      <c r="AU167" s="166" t="s">
        <v>88</v>
      </c>
      <c r="AV167" s="13" t="s">
        <v>92</v>
      </c>
      <c r="AW167" s="13" t="s">
        <v>31</v>
      </c>
      <c r="AX167" s="13" t="s">
        <v>76</v>
      </c>
      <c r="AY167" s="166" t="s">
        <v>317</v>
      </c>
    </row>
    <row r="168" spans="2:65" s="14" customFormat="1" ht="10">
      <c r="B168" s="172"/>
      <c r="D168" s="158" t="s">
        <v>328</v>
      </c>
      <c r="E168" s="173" t="s">
        <v>1</v>
      </c>
      <c r="F168" s="174" t="s">
        <v>332</v>
      </c>
      <c r="H168" s="175">
        <v>28.893000000000001</v>
      </c>
      <c r="I168" s="176"/>
      <c r="L168" s="172"/>
      <c r="M168" s="177"/>
      <c r="T168" s="178"/>
      <c r="AT168" s="173" t="s">
        <v>328</v>
      </c>
      <c r="AU168" s="173" t="s">
        <v>88</v>
      </c>
      <c r="AV168" s="14" t="s">
        <v>323</v>
      </c>
      <c r="AW168" s="14" t="s">
        <v>31</v>
      </c>
      <c r="AX168" s="14" t="s">
        <v>83</v>
      </c>
      <c r="AY168" s="173" t="s">
        <v>317</v>
      </c>
    </row>
    <row r="169" spans="2:65" s="11" customFormat="1" ht="22.75" customHeight="1">
      <c r="B169" s="130"/>
      <c r="D169" s="131" t="s">
        <v>75</v>
      </c>
      <c r="E169" s="140" t="s">
        <v>92</v>
      </c>
      <c r="F169" s="140" t="s">
        <v>1178</v>
      </c>
      <c r="I169" s="133"/>
      <c r="J169" s="141">
        <f>BK169</f>
        <v>0</v>
      </c>
      <c r="L169" s="130"/>
      <c r="M169" s="135"/>
      <c r="P169" s="136">
        <f>SUM(P170:P178)</f>
        <v>0</v>
      </c>
      <c r="R169" s="136">
        <f>SUM(R170:R178)</f>
        <v>11.3630975661</v>
      </c>
      <c r="T169" s="137">
        <f>SUM(T170:T178)</f>
        <v>0</v>
      </c>
      <c r="AR169" s="131" t="s">
        <v>83</v>
      </c>
      <c r="AT169" s="138" t="s">
        <v>75</v>
      </c>
      <c r="AU169" s="138" t="s">
        <v>83</v>
      </c>
      <c r="AY169" s="131" t="s">
        <v>317</v>
      </c>
      <c r="BK169" s="139">
        <f>SUM(BK170:BK178)</f>
        <v>0</v>
      </c>
    </row>
    <row r="170" spans="2:65" s="1" customFormat="1" ht="24.15" customHeight="1">
      <c r="B170" s="142"/>
      <c r="C170" s="143" t="s">
        <v>356</v>
      </c>
      <c r="D170" s="143" t="s">
        <v>319</v>
      </c>
      <c r="E170" s="144" t="s">
        <v>13820</v>
      </c>
      <c r="F170" s="145" t="s">
        <v>13821</v>
      </c>
      <c r="G170" s="146" t="s">
        <v>322</v>
      </c>
      <c r="H170" s="147">
        <v>13.53</v>
      </c>
      <c r="I170" s="148"/>
      <c r="J170" s="149">
        <f>ROUND(I170*H170,2)</f>
        <v>0</v>
      </c>
      <c r="K170" s="150"/>
      <c r="L170" s="31"/>
      <c r="M170" s="151" t="s">
        <v>1</v>
      </c>
      <c r="N170" s="152" t="s">
        <v>42</v>
      </c>
      <c r="P170" s="153">
        <f>O170*H170</f>
        <v>0</v>
      </c>
      <c r="Q170" s="153">
        <v>0.67198659999999999</v>
      </c>
      <c r="R170" s="153">
        <f>Q170*H170</f>
        <v>9.0919786980000001</v>
      </c>
      <c r="S170" s="153">
        <v>0</v>
      </c>
      <c r="T170" s="154">
        <f>S170*H170</f>
        <v>0</v>
      </c>
      <c r="AR170" s="155" t="s">
        <v>323</v>
      </c>
      <c r="AT170" s="155" t="s">
        <v>319</v>
      </c>
      <c r="AU170" s="155" t="s">
        <v>88</v>
      </c>
      <c r="AY170" s="16" t="s">
        <v>317</v>
      </c>
      <c r="BE170" s="156">
        <f>IF(N170="základná",J170,0)</f>
        <v>0</v>
      </c>
      <c r="BF170" s="156">
        <f>IF(N170="znížená",J170,0)</f>
        <v>0</v>
      </c>
      <c r="BG170" s="156">
        <f>IF(N170="zákl. prenesená",J170,0)</f>
        <v>0</v>
      </c>
      <c r="BH170" s="156">
        <f>IF(N170="zníž. prenesená",J170,0)</f>
        <v>0</v>
      </c>
      <c r="BI170" s="156">
        <f>IF(N170="nulová",J170,0)</f>
        <v>0</v>
      </c>
      <c r="BJ170" s="16" t="s">
        <v>88</v>
      </c>
      <c r="BK170" s="156">
        <f>ROUND(I170*H170,2)</f>
        <v>0</v>
      </c>
      <c r="BL170" s="16" t="s">
        <v>323</v>
      </c>
      <c r="BM170" s="155" t="s">
        <v>13822</v>
      </c>
    </row>
    <row r="171" spans="2:65" s="1" customFormat="1" ht="24.15" customHeight="1">
      <c r="B171" s="142"/>
      <c r="C171" s="143" t="s">
        <v>361</v>
      </c>
      <c r="D171" s="143" t="s">
        <v>319</v>
      </c>
      <c r="E171" s="144" t="s">
        <v>13823</v>
      </c>
      <c r="F171" s="145" t="s">
        <v>13824</v>
      </c>
      <c r="G171" s="146" t="s">
        <v>444</v>
      </c>
      <c r="H171" s="147">
        <v>9.3330000000000002</v>
      </c>
      <c r="I171" s="148"/>
      <c r="J171" s="149">
        <f>ROUND(I171*H171,2)</f>
        <v>0</v>
      </c>
      <c r="K171" s="150"/>
      <c r="L171" s="31"/>
      <c r="M171" s="151" t="s">
        <v>1</v>
      </c>
      <c r="N171" s="152" t="s">
        <v>42</v>
      </c>
      <c r="P171" s="153">
        <f>O171*H171</f>
        <v>0</v>
      </c>
      <c r="Q171" s="153">
        <v>0.1106857</v>
      </c>
      <c r="R171" s="153">
        <f>Q171*H171</f>
        <v>1.0330296380999999</v>
      </c>
      <c r="S171" s="153">
        <v>0</v>
      </c>
      <c r="T171" s="154">
        <f>S171*H171</f>
        <v>0</v>
      </c>
      <c r="AR171" s="155" t="s">
        <v>323</v>
      </c>
      <c r="AT171" s="155" t="s">
        <v>319</v>
      </c>
      <c r="AU171" s="155" t="s">
        <v>88</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323</v>
      </c>
      <c r="BM171" s="155" t="s">
        <v>13825</v>
      </c>
    </row>
    <row r="172" spans="2:65" s="12" customFormat="1" ht="10">
      <c r="B172" s="157"/>
      <c r="D172" s="158" t="s">
        <v>328</v>
      </c>
      <c r="E172" s="159" t="s">
        <v>1</v>
      </c>
      <c r="F172" s="160" t="s">
        <v>13826</v>
      </c>
      <c r="H172" s="161">
        <v>9.3330000000000002</v>
      </c>
      <c r="I172" s="162"/>
      <c r="L172" s="157"/>
      <c r="M172" s="163"/>
      <c r="T172" s="164"/>
      <c r="AT172" s="159" t="s">
        <v>328</v>
      </c>
      <c r="AU172" s="159" t="s">
        <v>88</v>
      </c>
      <c r="AV172" s="12" t="s">
        <v>88</v>
      </c>
      <c r="AW172" s="12" t="s">
        <v>31</v>
      </c>
      <c r="AX172" s="12" t="s">
        <v>76</v>
      </c>
      <c r="AY172" s="159" t="s">
        <v>317</v>
      </c>
    </row>
    <row r="173" spans="2:65" s="13" customFormat="1" ht="10">
      <c r="B173" s="165"/>
      <c r="D173" s="158" t="s">
        <v>328</v>
      </c>
      <c r="E173" s="166" t="s">
        <v>1</v>
      </c>
      <c r="F173" s="167" t="s">
        <v>331</v>
      </c>
      <c r="H173" s="168">
        <v>9.3330000000000002</v>
      </c>
      <c r="I173" s="169"/>
      <c r="L173" s="165"/>
      <c r="M173" s="170"/>
      <c r="T173" s="171"/>
      <c r="AT173" s="166" t="s">
        <v>328</v>
      </c>
      <c r="AU173" s="166" t="s">
        <v>88</v>
      </c>
      <c r="AV173" s="13" t="s">
        <v>92</v>
      </c>
      <c r="AW173" s="13" t="s">
        <v>31</v>
      </c>
      <c r="AX173" s="13" t="s">
        <v>76</v>
      </c>
      <c r="AY173" s="166" t="s">
        <v>317</v>
      </c>
    </row>
    <row r="174" spans="2:65" s="14" customFormat="1" ht="10">
      <c r="B174" s="172"/>
      <c r="D174" s="158" t="s">
        <v>328</v>
      </c>
      <c r="E174" s="173" t="s">
        <v>1</v>
      </c>
      <c r="F174" s="174" t="s">
        <v>332</v>
      </c>
      <c r="H174" s="175">
        <v>9.3330000000000002</v>
      </c>
      <c r="I174" s="176"/>
      <c r="L174" s="172"/>
      <c r="M174" s="177"/>
      <c r="T174" s="178"/>
      <c r="AT174" s="173" t="s">
        <v>328</v>
      </c>
      <c r="AU174" s="173" t="s">
        <v>88</v>
      </c>
      <c r="AV174" s="14" t="s">
        <v>323</v>
      </c>
      <c r="AW174" s="14" t="s">
        <v>31</v>
      </c>
      <c r="AX174" s="14" t="s">
        <v>83</v>
      </c>
      <c r="AY174" s="173" t="s">
        <v>317</v>
      </c>
    </row>
    <row r="175" spans="2:65" s="1" customFormat="1" ht="24.15" customHeight="1">
      <c r="B175" s="142"/>
      <c r="C175" s="143" t="s">
        <v>1584</v>
      </c>
      <c r="D175" s="143" t="s">
        <v>319</v>
      </c>
      <c r="E175" s="144" t="s">
        <v>13827</v>
      </c>
      <c r="F175" s="145" t="s">
        <v>13828</v>
      </c>
      <c r="G175" s="146" t="s">
        <v>322</v>
      </c>
      <c r="H175" s="147">
        <v>0.503</v>
      </c>
      <c r="I175" s="148"/>
      <c r="J175" s="149">
        <f>ROUND(I175*H175,2)</f>
        <v>0</v>
      </c>
      <c r="K175" s="150"/>
      <c r="L175" s="31"/>
      <c r="M175" s="151" t="s">
        <v>1</v>
      </c>
      <c r="N175" s="152" t="s">
        <v>42</v>
      </c>
      <c r="P175" s="153">
        <f>O175*H175</f>
        <v>0</v>
      </c>
      <c r="Q175" s="153">
        <v>2.4614099999999999</v>
      </c>
      <c r="R175" s="153">
        <f>Q175*H175</f>
        <v>1.2380892299999999</v>
      </c>
      <c r="S175" s="153">
        <v>0</v>
      </c>
      <c r="T175" s="154">
        <f>S175*H175</f>
        <v>0</v>
      </c>
      <c r="AR175" s="155" t="s">
        <v>323</v>
      </c>
      <c r="AT175" s="155" t="s">
        <v>319</v>
      </c>
      <c r="AU175" s="155" t="s">
        <v>88</v>
      </c>
      <c r="AY175" s="16" t="s">
        <v>317</v>
      </c>
      <c r="BE175" s="156">
        <f>IF(N175="základná",J175,0)</f>
        <v>0</v>
      </c>
      <c r="BF175" s="156">
        <f>IF(N175="znížená",J175,0)</f>
        <v>0</v>
      </c>
      <c r="BG175" s="156">
        <f>IF(N175="zákl. prenesená",J175,0)</f>
        <v>0</v>
      </c>
      <c r="BH175" s="156">
        <f>IF(N175="zníž. prenesená",J175,0)</f>
        <v>0</v>
      </c>
      <c r="BI175" s="156">
        <f>IF(N175="nulová",J175,0)</f>
        <v>0</v>
      </c>
      <c r="BJ175" s="16" t="s">
        <v>88</v>
      </c>
      <c r="BK175" s="156">
        <f>ROUND(I175*H175,2)</f>
        <v>0</v>
      </c>
      <c r="BL175" s="16" t="s">
        <v>323</v>
      </c>
      <c r="BM175" s="155" t="s">
        <v>13829</v>
      </c>
    </row>
    <row r="176" spans="2:65" s="12" customFormat="1" ht="10">
      <c r="B176" s="157"/>
      <c r="D176" s="158" t="s">
        <v>328</v>
      </c>
      <c r="E176" s="159" t="s">
        <v>1</v>
      </c>
      <c r="F176" s="160" t="s">
        <v>13830</v>
      </c>
      <c r="H176" s="161">
        <v>0.503</v>
      </c>
      <c r="I176" s="162"/>
      <c r="L176" s="157"/>
      <c r="M176" s="163"/>
      <c r="T176" s="164"/>
      <c r="AT176" s="159" t="s">
        <v>328</v>
      </c>
      <c r="AU176" s="159" t="s">
        <v>88</v>
      </c>
      <c r="AV176" s="12" t="s">
        <v>88</v>
      </c>
      <c r="AW176" s="12" t="s">
        <v>31</v>
      </c>
      <c r="AX176" s="12" t="s">
        <v>76</v>
      </c>
      <c r="AY176" s="159" t="s">
        <v>317</v>
      </c>
    </row>
    <row r="177" spans="2:65" s="13" customFormat="1" ht="10">
      <c r="B177" s="165"/>
      <c r="D177" s="158" t="s">
        <v>328</v>
      </c>
      <c r="E177" s="166" t="s">
        <v>1</v>
      </c>
      <c r="F177" s="167" t="s">
        <v>331</v>
      </c>
      <c r="H177" s="168">
        <v>0.503</v>
      </c>
      <c r="I177" s="169"/>
      <c r="L177" s="165"/>
      <c r="M177" s="170"/>
      <c r="T177" s="171"/>
      <c r="AT177" s="166" t="s">
        <v>328</v>
      </c>
      <c r="AU177" s="166" t="s">
        <v>88</v>
      </c>
      <c r="AV177" s="13" t="s">
        <v>92</v>
      </c>
      <c r="AW177" s="13" t="s">
        <v>31</v>
      </c>
      <c r="AX177" s="13" t="s">
        <v>76</v>
      </c>
      <c r="AY177" s="166" t="s">
        <v>317</v>
      </c>
    </row>
    <row r="178" spans="2:65" s="14" customFormat="1" ht="10">
      <c r="B178" s="172"/>
      <c r="D178" s="158" t="s">
        <v>328</v>
      </c>
      <c r="E178" s="173" t="s">
        <v>1</v>
      </c>
      <c r="F178" s="174" t="s">
        <v>332</v>
      </c>
      <c r="H178" s="175">
        <v>0.503</v>
      </c>
      <c r="I178" s="176"/>
      <c r="L178" s="172"/>
      <c r="M178" s="177"/>
      <c r="T178" s="178"/>
      <c r="AT178" s="173" t="s">
        <v>328</v>
      </c>
      <c r="AU178" s="173" t="s">
        <v>88</v>
      </c>
      <c r="AV178" s="14" t="s">
        <v>323</v>
      </c>
      <c r="AW178" s="14" t="s">
        <v>31</v>
      </c>
      <c r="AX178" s="14" t="s">
        <v>83</v>
      </c>
      <c r="AY178" s="173" t="s">
        <v>317</v>
      </c>
    </row>
    <row r="179" spans="2:65" s="11" customFormat="1" ht="22.75" customHeight="1">
      <c r="B179" s="130"/>
      <c r="D179" s="131" t="s">
        <v>75</v>
      </c>
      <c r="E179" s="140" t="s">
        <v>361</v>
      </c>
      <c r="F179" s="140" t="s">
        <v>487</v>
      </c>
      <c r="I179" s="133"/>
      <c r="J179" s="141">
        <f>BK179</f>
        <v>0</v>
      </c>
      <c r="L179" s="130"/>
      <c r="M179" s="135"/>
      <c r="P179" s="136">
        <f>SUM(P180:P353)</f>
        <v>0</v>
      </c>
      <c r="R179" s="136">
        <f>SUM(R180:R353)</f>
        <v>0.66793981299999994</v>
      </c>
      <c r="T179" s="137">
        <f>SUM(T180:T353)</f>
        <v>1564.12608</v>
      </c>
      <c r="AR179" s="131" t="s">
        <v>83</v>
      </c>
      <c r="AT179" s="138" t="s">
        <v>75</v>
      </c>
      <c r="AU179" s="138" t="s">
        <v>83</v>
      </c>
      <c r="AY179" s="131" t="s">
        <v>317</v>
      </c>
      <c r="BK179" s="139">
        <f>SUM(BK180:BK353)</f>
        <v>0</v>
      </c>
    </row>
    <row r="180" spans="2:65" s="1" customFormat="1" ht="24.15" customHeight="1">
      <c r="B180" s="142"/>
      <c r="C180" s="143" t="s">
        <v>366</v>
      </c>
      <c r="D180" s="143" t="s">
        <v>319</v>
      </c>
      <c r="E180" s="144" t="s">
        <v>2176</v>
      </c>
      <c r="F180" s="145" t="s">
        <v>13831</v>
      </c>
      <c r="G180" s="146" t="s">
        <v>444</v>
      </c>
      <c r="H180" s="147">
        <v>280.64999999999998</v>
      </c>
      <c r="I180" s="148"/>
      <c r="J180" s="149">
        <f>ROUND(I180*H180,2)</f>
        <v>0</v>
      </c>
      <c r="K180" s="150"/>
      <c r="L180" s="31"/>
      <c r="M180" s="151" t="s">
        <v>1</v>
      </c>
      <c r="N180" s="152" t="s">
        <v>42</v>
      </c>
      <c r="P180" s="153">
        <f>O180*H180</f>
        <v>0</v>
      </c>
      <c r="Q180" s="153">
        <v>1.92542E-3</v>
      </c>
      <c r="R180" s="153">
        <f>Q180*H180</f>
        <v>0.54036912299999995</v>
      </c>
      <c r="S180" s="153">
        <v>0</v>
      </c>
      <c r="T180" s="154">
        <f>S180*H180</f>
        <v>0</v>
      </c>
      <c r="AR180" s="155" t="s">
        <v>323</v>
      </c>
      <c r="AT180" s="155" t="s">
        <v>319</v>
      </c>
      <c r="AU180" s="155" t="s">
        <v>88</v>
      </c>
      <c r="AY180" s="16" t="s">
        <v>317</v>
      </c>
      <c r="BE180" s="156">
        <f>IF(N180="základná",J180,0)</f>
        <v>0</v>
      </c>
      <c r="BF180" s="156">
        <f>IF(N180="znížená",J180,0)</f>
        <v>0</v>
      </c>
      <c r="BG180" s="156">
        <f>IF(N180="zákl. prenesená",J180,0)</f>
        <v>0</v>
      </c>
      <c r="BH180" s="156">
        <f>IF(N180="zníž. prenesená",J180,0)</f>
        <v>0</v>
      </c>
      <c r="BI180" s="156">
        <f>IF(N180="nulová",J180,0)</f>
        <v>0</v>
      </c>
      <c r="BJ180" s="16" t="s">
        <v>88</v>
      </c>
      <c r="BK180" s="156">
        <f>ROUND(I180*H180,2)</f>
        <v>0</v>
      </c>
      <c r="BL180" s="16" t="s">
        <v>323</v>
      </c>
      <c r="BM180" s="155" t="s">
        <v>13832</v>
      </c>
    </row>
    <row r="181" spans="2:65" s="12" customFormat="1" ht="10">
      <c r="B181" s="157"/>
      <c r="D181" s="158" t="s">
        <v>328</v>
      </c>
      <c r="E181" s="159" t="s">
        <v>1</v>
      </c>
      <c r="F181" s="160" t="s">
        <v>13833</v>
      </c>
      <c r="H181" s="161">
        <v>280.64999999999998</v>
      </c>
      <c r="I181" s="162"/>
      <c r="L181" s="157"/>
      <c r="M181" s="163"/>
      <c r="T181" s="164"/>
      <c r="AT181" s="159" t="s">
        <v>328</v>
      </c>
      <c r="AU181" s="159" t="s">
        <v>88</v>
      </c>
      <c r="AV181" s="12" t="s">
        <v>88</v>
      </c>
      <c r="AW181" s="12" t="s">
        <v>31</v>
      </c>
      <c r="AX181" s="12" t="s">
        <v>76</v>
      </c>
      <c r="AY181" s="159" t="s">
        <v>317</v>
      </c>
    </row>
    <row r="182" spans="2:65" s="13" customFormat="1" ht="10">
      <c r="B182" s="165"/>
      <c r="D182" s="158" t="s">
        <v>328</v>
      </c>
      <c r="E182" s="166" t="s">
        <v>1</v>
      </c>
      <c r="F182" s="167" t="s">
        <v>13834</v>
      </c>
      <c r="H182" s="168">
        <v>280.64999999999998</v>
      </c>
      <c r="I182" s="169"/>
      <c r="L182" s="165"/>
      <c r="M182" s="170"/>
      <c r="T182" s="171"/>
      <c r="AT182" s="166" t="s">
        <v>328</v>
      </c>
      <c r="AU182" s="166" t="s">
        <v>88</v>
      </c>
      <c r="AV182" s="13" t="s">
        <v>92</v>
      </c>
      <c r="AW182" s="13" t="s">
        <v>31</v>
      </c>
      <c r="AX182" s="13" t="s">
        <v>76</v>
      </c>
      <c r="AY182" s="166" t="s">
        <v>317</v>
      </c>
    </row>
    <row r="183" spans="2:65" s="14" customFormat="1" ht="10">
      <c r="B183" s="172"/>
      <c r="D183" s="158" t="s">
        <v>328</v>
      </c>
      <c r="E183" s="173" t="s">
        <v>1</v>
      </c>
      <c r="F183" s="174" t="s">
        <v>332</v>
      </c>
      <c r="H183" s="175">
        <v>280.64999999999998</v>
      </c>
      <c r="I183" s="176"/>
      <c r="L183" s="172"/>
      <c r="M183" s="177"/>
      <c r="T183" s="178"/>
      <c r="AT183" s="173" t="s">
        <v>328</v>
      </c>
      <c r="AU183" s="173" t="s">
        <v>88</v>
      </c>
      <c r="AV183" s="14" t="s">
        <v>323</v>
      </c>
      <c r="AW183" s="14" t="s">
        <v>31</v>
      </c>
      <c r="AX183" s="14" t="s">
        <v>83</v>
      </c>
      <c r="AY183" s="173" t="s">
        <v>317</v>
      </c>
    </row>
    <row r="184" spans="2:65" s="1" customFormat="1" ht="16.5" customHeight="1">
      <c r="B184" s="142"/>
      <c r="C184" s="143" t="s">
        <v>371</v>
      </c>
      <c r="D184" s="143" t="s">
        <v>319</v>
      </c>
      <c r="E184" s="144" t="s">
        <v>2181</v>
      </c>
      <c r="F184" s="145" t="s">
        <v>2182</v>
      </c>
      <c r="G184" s="146" t="s">
        <v>444</v>
      </c>
      <c r="H184" s="147">
        <v>2090.35</v>
      </c>
      <c r="I184" s="148"/>
      <c r="J184" s="149">
        <f>ROUND(I184*H184,2)</f>
        <v>0</v>
      </c>
      <c r="K184" s="150"/>
      <c r="L184" s="31"/>
      <c r="M184" s="151" t="s">
        <v>1</v>
      </c>
      <c r="N184" s="152" t="s">
        <v>42</v>
      </c>
      <c r="P184" s="153">
        <f>O184*H184</f>
        <v>0</v>
      </c>
      <c r="Q184" s="153">
        <v>4.8999999999999998E-5</v>
      </c>
      <c r="R184" s="153">
        <f>Q184*H184</f>
        <v>0.10242714999999999</v>
      </c>
      <c r="S184" s="153">
        <v>0</v>
      </c>
      <c r="T184" s="154">
        <f>S184*H184</f>
        <v>0</v>
      </c>
      <c r="AR184" s="155" t="s">
        <v>323</v>
      </c>
      <c r="AT184" s="155" t="s">
        <v>319</v>
      </c>
      <c r="AU184" s="155" t="s">
        <v>88</v>
      </c>
      <c r="AY184" s="16" t="s">
        <v>317</v>
      </c>
      <c r="BE184" s="156">
        <f>IF(N184="základná",J184,0)</f>
        <v>0</v>
      </c>
      <c r="BF184" s="156">
        <f>IF(N184="znížená",J184,0)</f>
        <v>0</v>
      </c>
      <c r="BG184" s="156">
        <f>IF(N184="zákl. prenesená",J184,0)</f>
        <v>0</v>
      </c>
      <c r="BH184" s="156">
        <f>IF(N184="zníž. prenesená",J184,0)</f>
        <v>0</v>
      </c>
      <c r="BI184" s="156">
        <f>IF(N184="nulová",J184,0)</f>
        <v>0</v>
      </c>
      <c r="BJ184" s="16" t="s">
        <v>88</v>
      </c>
      <c r="BK184" s="156">
        <f>ROUND(I184*H184,2)</f>
        <v>0</v>
      </c>
      <c r="BL184" s="16" t="s">
        <v>323</v>
      </c>
      <c r="BM184" s="155" t="s">
        <v>13835</v>
      </c>
    </row>
    <row r="185" spans="2:65" s="12" customFormat="1" ht="10">
      <c r="B185" s="157"/>
      <c r="D185" s="158" t="s">
        <v>328</v>
      </c>
      <c r="E185" s="159" t="s">
        <v>1</v>
      </c>
      <c r="F185" s="160" t="s">
        <v>13836</v>
      </c>
      <c r="H185" s="161">
        <v>326.5</v>
      </c>
      <c r="I185" s="162"/>
      <c r="L185" s="157"/>
      <c r="M185" s="163"/>
      <c r="T185" s="164"/>
      <c r="AT185" s="159" t="s">
        <v>328</v>
      </c>
      <c r="AU185" s="159" t="s">
        <v>88</v>
      </c>
      <c r="AV185" s="12" t="s">
        <v>88</v>
      </c>
      <c r="AW185" s="12" t="s">
        <v>31</v>
      </c>
      <c r="AX185" s="12" t="s">
        <v>76</v>
      </c>
      <c r="AY185" s="159" t="s">
        <v>317</v>
      </c>
    </row>
    <row r="186" spans="2:65" s="12" customFormat="1" ht="10">
      <c r="B186" s="157"/>
      <c r="D186" s="158" t="s">
        <v>328</v>
      </c>
      <c r="E186" s="159" t="s">
        <v>1</v>
      </c>
      <c r="F186" s="160" t="s">
        <v>13837</v>
      </c>
      <c r="H186" s="161">
        <v>1569.74</v>
      </c>
      <c r="I186" s="162"/>
      <c r="L186" s="157"/>
      <c r="M186" s="163"/>
      <c r="T186" s="164"/>
      <c r="AT186" s="159" t="s">
        <v>328</v>
      </c>
      <c r="AU186" s="159" t="s">
        <v>88</v>
      </c>
      <c r="AV186" s="12" t="s">
        <v>88</v>
      </c>
      <c r="AW186" s="12" t="s">
        <v>31</v>
      </c>
      <c r="AX186" s="12" t="s">
        <v>76</v>
      </c>
      <c r="AY186" s="159" t="s">
        <v>317</v>
      </c>
    </row>
    <row r="187" spans="2:65" s="12" customFormat="1" ht="10">
      <c r="B187" s="157"/>
      <c r="D187" s="158" t="s">
        <v>328</v>
      </c>
      <c r="E187" s="159" t="s">
        <v>1</v>
      </c>
      <c r="F187" s="160" t="s">
        <v>13838</v>
      </c>
      <c r="H187" s="161">
        <v>194.11</v>
      </c>
      <c r="I187" s="162"/>
      <c r="L187" s="157"/>
      <c r="M187" s="163"/>
      <c r="T187" s="164"/>
      <c r="AT187" s="159" t="s">
        <v>328</v>
      </c>
      <c r="AU187" s="159" t="s">
        <v>88</v>
      </c>
      <c r="AV187" s="12" t="s">
        <v>88</v>
      </c>
      <c r="AW187" s="12" t="s">
        <v>31</v>
      </c>
      <c r="AX187" s="12" t="s">
        <v>76</v>
      </c>
      <c r="AY187" s="159" t="s">
        <v>317</v>
      </c>
    </row>
    <row r="188" spans="2:65" s="13" customFormat="1" ht="10">
      <c r="B188" s="165"/>
      <c r="D188" s="158" t="s">
        <v>328</v>
      </c>
      <c r="E188" s="166" t="s">
        <v>1</v>
      </c>
      <c r="F188" s="167" t="s">
        <v>331</v>
      </c>
      <c r="H188" s="168">
        <v>2090.35</v>
      </c>
      <c r="I188" s="169"/>
      <c r="L188" s="165"/>
      <c r="M188" s="170"/>
      <c r="T188" s="171"/>
      <c r="AT188" s="166" t="s">
        <v>328</v>
      </c>
      <c r="AU188" s="166" t="s">
        <v>88</v>
      </c>
      <c r="AV188" s="13" t="s">
        <v>92</v>
      </c>
      <c r="AW188" s="13" t="s">
        <v>31</v>
      </c>
      <c r="AX188" s="13" t="s">
        <v>76</v>
      </c>
      <c r="AY188" s="166" t="s">
        <v>317</v>
      </c>
    </row>
    <row r="189" spans="2:65" s="14" customFormat="1" ht="10">
      <c r="B189" s="172"/>
      <c r="D189" s="158" t="s">
        <v>328</v>
      </c>
      <c r="E189" s="173" t="s">
        <v>1</v>
      </c>
      <c r="F189" s="174" t="s">
        <v>332</v>
      </c>
      <c r="H189" s="175">
        <v>2090.35</v>
      </c>
      <c r="I189" s="176"/>
      <c r="L189" s="172"/>
      <c r="M189" s="177"/>
      <c r="T189" s="178"/>
      <c r="AT189" s="173" t="s">
        <v>328</v>
      </c>
      <c r="AU189" s="173" t="s">
        <v>88</v>
      </c>
      <c r="AV189" s="14" t="s">
        <v>323</v>
      </c>
      <c r="AW189" s="14" t="s">
        <v>31</v>
      </c>
      <c r="AX189" s="14" t="s">
        <v>83</v>
      </c>
      <c r="AY189" s="173" t="s">
        <v>317</v>
      </c>
    </row>
    <row r="190" spans="2:65" s="1" customFormat="1" ht="37.75" customHeight="1">
      <c r="B190" s="142"/>
      <c r="C190" s="143" t="s">
        <v>376</v>
      </c>
      <c r="D190" s="143" t="s">
        <v>319</v>
      </c>
      <c r="E190" s="144" t="s">
        <v>13839</v>
      </c>
      <c r="F190" s="145" t="s">
        <v>13840</v>
      </c>
      <c r="G190" s="146" t="s">
        <v>322</v>
      </c>
      <c r="H190" s="147">
        <v>30.111999999999998</v>
      </c>
      <c r="I190" s="148"/>
      <c r="J190" s="149">
        <f>ROUND(I190*H190,2)</f>
        <v>0</v>
      </c>
      <c r="K190" s="150"/>
      <c r="L190" s="31"/>
      <c r="M190" s="151" t="s">
        <v>1</v>
      </c>
      <c r="N190" s="152" t="s">
        <v>42</v>
      </c>
      <c r="P190" s="153">
        <f>O190*H190</f>
        <v>0</v>
      </c>
      <c r="Q190" s="153">
        <v>0</v>
      </c>
      <c r="R190" s="153">
        <f>Q190*H190</f>
        <v>0</v>
      </c>
      <c r="S190" s="153">
        <v>2.4</v>
      </c>
      <c r="T190" s="154">
        <f>S190*H190</f>
        <v>72.268799999999999</v>
      </c>
      <c r="AR190" s="155" t="s">
        <v>323</v>
      </c>
      <c r="AT190" s="155" t="s">
        <v>319</v>
      </c>
      <c r="AU190" s="155" t="s">
        <v>88</v>
      </c>
      <c r="AY190" s="16" t="s">
        <v>317</v>
      </c>
      <c r="BE190" s="156">
        <f>IF(N190="základná",J190,0)</f>
        <v>0</v>
      </c>
      <c r="BF190" s="156">
        <f>IF(N190="znížená",J190,0)</f>
        <v>0</v>
      </c>
      <c r="BG190" s="156">
        <f>IF(N190="zákl. prenesená",J190,0)</f>
        <v>0</v>
      </c>
      <c r="BH190" s="156">
        <f>IF(N190="zníž. prenesená",J190,0)</f>
        <v>0</v>
      </c>
      <c r="BI190" s="156">
        <f>IF(N190="nulová",J190,0)</f>
        <v>0</v>
      </c>
      <c r="BJ190" s="16" t="s">
        <v>88</v>
      </c>
      <c r="BK190" s="156">
        <f>ROUND(I190*H190,2)</f>
        <v>0</v>
      </c>
      <c r="BL190" s="16" t="s">
        <v>323</v>
      </c>
      <c r="BM190" s="155" t="s">
        <v>13841</v>
      </c>
    </row>
    <row r="191" spans="2:65" s="12" customFormat="1" ht="10">
      <c r="B191" s="157"/>
      <c r="D191" s="158" t="s">
        <v>328</v>
      </c>
      <c r="E191" s="159" t="s">
        <v>1</v>
      </c>
      <c r="F191" s="160" t="s">
        <v>13842</v>
      </c>
      <c r="H191" s="161">
        <v>2.8759999999999999</v>
      </c>
      <c r="I191" s="162"/>
      <c r="L191" s="157"/>
      <c r="M191" s="163"/>
      <c r="T191" s="164"/>
      <c r="AT191" s="159" t="s">
        <v>328</v>
      </c>
      <c r="AU191" s="159" t="s">
        <v>88</v>
      </c>
      <c r="AV191" s="12" t="s">
        <v>88</v>
      </c>
      <c r="AW191" s="12" t="s">
        <v>31</v>
      </c>
      <c r="AX191" s="12" t="s">
        <v>76</v>
      </c>
      <c r="AY191" s="159" t="s">
        <v>317</v>
      </c>
    </row>
    <row r="192" spans="2:65" s="13" customFormat="1" ht="10">
      <c r="B192" s="165"/>
      <c r="D192" s="158" t="s">
        <v>328</v>
      </c>
      <c r="E192" s="166" t="s">
        <v>1</v>
      </c>
      <c r="F192" s="167" t="s">
        <v>13799</v>
      </c>
      <c r="H192" s="168">
        <v>2.8759999999999999</v>
      </c>
      <c r="I192" s="169"/>
      <c r="L192" s="165"/>
      <c r="M192" s="170"/>
      <c r="T192" s="171"/>
      <c r="AT192" s="166" t="s">
        <v>328</v>
      </c>
      <c r="AU192" s="166" t="s">
        <v>88</v>
      </c>
      <c r="AV192" s="13" t="s">
        <v>92</v>
      </c>
      <c r="AW192" s="13" t="s">
        <v>31</v>
      </c>
      <c r="AX192" s="13" t="s">
        <v>76</v>
      </c>
      <c r="AY192" s="166" t="s">
        <v>317</v>
      </c>
    </row>
    <row r="193" spans="2:65" s="12" customFormat="1" ht="10">
      <c r="B193" s="157"/>
      <c r="D193" s="158" t="s">
        <v>328</v>
      </c>
      <c r="E193" s="159" t="s">
        <v>1</v>
      </c>
      <c r="F193" s="160" t="s">
        <v>13843</v>
      </c>
      <c r="H193" s="161">
        <v>3.34</v>
      </c>
      <c r="I193" s="162"/>
      <c r="L193" s="157"/>
      <c r="M193" s="163"/>
      <c r="T193" s="164"/>
      <c r="AT193" s="159" t="s">
        <v>328</v>
      </c>
      <c r="AU193" s="159" t="s">
        <v>88</v>
      </c>
      <c r="AV193" s="12" t="s">
        <v>88</v>
      </c>
      <c r="AW193" s="12" t="s">
        <v>31</v>
      </c>
      <c r="AX193" s="12" t="s">
        <v>76</v>
      </c>
      <c r="AY193" s="159" t="s">
        <v>317</v>
      </c>
    </row>
    <row r="194" spans="2:65" s="13" customFormat="1" ht="10">
      <c r="B194" s="165"/>
      <c r="D194" s="158" t="s">
        <v>328</v>
      </c>
      <c r="E194" s="166" t="s">
        <v>1</v>
      </c>
      <c r="F194" s="167" t="s">
        <v>13801</v>
      </c>
      <c r="H194" s="168">
        <v>3.34</v>
      </c>
      <c r="I194" s="169"/>
      <c r="L194" s="165"/>
      <c r="M194" s="170"/>
      <c r="T194" s="171"/>
      <c r="AT194" s="166" t="s">
        <v>328</v>
      </c>
      <c r="AU194" s="166" t="s">
        <v>88</v>
      </c>
      <c r="AV194" s="13" t="s">
        <v>92</v>
      </c>
      <c r="AW194" s="13" t="s">
        <v>31</v>
      </c>
      <c r="AX194" s="13" t="s">
        <v>76</v>
      </c>
      <c r="AY194" s="166" t="s">
        <v>317</v>
      </c>
    </row>
    <row r="195" spans="2:65" s="12" customFormat="1" ht="10">
      <c r="B195" s="157"/>
      <c r="D195" s="158" t="s">
        <v>328</v>
      </c>
      <c r="E195" s="159" t="s">
        <v>1</v>
      </c>
      <c r="F195" s="160" t="s">
        <v>13844</v>
      </c>
      <c r="H195" s="161">
        <v>23.896000000000001</v>
      </c>
      <c r="I195" s="162"/>
      <c r="L195" s="157"/>
      <c r="M195" s="163"/>
      <c r="T195" s="164"/>
      <c r="AT195" s="159" t="s">
        <v>328</v>
      </c>
      <c r="AU195" s="159" t="s">
        <v>88</v>
      </c>
      <c r="AV195" s="12" t="s">
        <v>88</v>
      </c>
      <c r="AW195" s="12" t="s">
        <v>31</v>
      </c>
      <c r="AX195" s="12" t="s">
        <v>76</v>
      </c>
      <c r="AY195" s="159" t="s">
        <v>317</v>
      </c>
    </row>
    <row r="196" spans="2:65" s="13" customFormat="1" ht="10">
      <c r="B196" s="165"/>
      <c r="D196" s="158" t="s">
        <v>328</v>
      </c>
      <c r="E196" s="166" t="s">
        <v>1</v>
      </c>
      <c r="F196" s="167" t="s">
        <v>13845</v>
      </c>
      <c r="H196" s="168">
        <v>23.896000000000001</v>
      </c>
      <c r="I196" s="169"/>
      <c r="L196" s="165"/>
      <c r="M196" s="170"/>
      <c r="T196" s="171"/>
      <c r="AT196" s="166" t="s">
        <v>328</v>
      </c>
      <c r="AU196" s="166" t="s">
        <v>88</v>
      </c>
      <c r="AV196" s="13" t="s">
        <v>92</v>
      </c>
      <c r="AW196" s="13" t="s">
        <v>31</v>
      </c>
      <c r="AX196" s="13" t="s">
        <v>76</v>
      </c>
      <c r="AY196" s="166" t="s">
        <v>317</v>
      </c>
    </row>
    <row r="197" spans="2:65" s="14" customFormat="1" ht="10">
      <c r="B197" s="172"/>
      <c r="D197" s="158" t="s">
        <v>328</v>
      </c>
      <c r="E197" s="173" t="s">
        <v>1</v>
      </c>
      <c r="F197" s="174" t="s">
        <v>332</v>
      </c>
      <c r="H197" s="175">
        <v>30.112000000000002</v>
      </c>
      <c r="I197" s="176"/>
      <c r="L197" s="172"/>
      <c r="M197" s="177"/>
      <c r="T197" s="178"/>
      <c r="AT197" s="173" t="s">
        <v>328</v>
      </c>
      <c r="AU197" s="173" t="s">
        <v>88</v>
      </c>
      <c r="AV197" s="14" t="s">
        <v>323</v>
      </c>
      <c r="AW197" s="14" t="s">
        <v>31</v>
      </c>
      <c r="AX197" s="14" t="s">
        <v>83</v>
      </c>
      <c r="AY197" s="173" t="s">
        <v>317</v>
      </c>
    </row>
    <row r="198" spans="2:65" s="1" customFormat="1" ht="49" customHeight="1">
      <c r="B198" s="142"/>
      <c r="C198" s="143" t="s">
        <v>381</v>
      </c>
      <c r="D198" s="143" t="s">
        <v>319</v>
      </c>
      <c r="E198" s="144" t="s">
        <v>13846</v>
      </c>
      <c r="F198" s="145" t="s">
        <v>13847</v>
      </c>
      <c r="G198" s="146" t="s">
        <v>322</v>
      </c>
      <c r="H198" s="147">
        <v>329.16199999999998</v>
      </c>
      <c r="I198" s="148"/>
      <c r="J198" s="149">
        <f>ROUND(I198*H198,2)</f>
        <v>0</v>
      </c>
      <c r="K198" s="150"/>
      <c r="L198" s="31"/>
      <c r="M198" s="151" t="s">
        <v>1</v>
      </c>
      <c r="N198" s="152" t="s">
        <v>42</v>
      </c>
      <c r="P198" s="153">
        <f>O198*H198</f>
        <v>0</v>
      </c>
      <c r="Q198" s="153">
        <v>0</v>
      </c>
      <c r="R198" s="153">
        <f>Q198*H198</f>
        <v>0</v>
      </c>
      <c r="S198" s="153">
        <v>1.905</v>
      </c>
      <c r="T198" s="154">
        <f>S198*H198</f>
        <v>627.05360999999994</v>
      </c>
      <c r="AR198" s="155" t="s">
        <v>323</v>
      </c>
      <c r="AT198" s="155" t="s">
        <v>319</v>
      </c>
      <c r="AU198" s="155" t="s">
        <v>88</v>
      </c>
      <c r="AY198" s="16" t="s">
        <v>317</v>
      </c>
      <c r="BE198" s="156">
        <f>IF(N198="základná",J198,0)</f>
        <v>0</v>
      </c>
      <c r="BF198" s="156">
        <f>IF(N198="znížená",J198,0)</f>
        <v>0</v>
      </c>
      <c r="BG198" s="156">
        <f>IF(N198="zákl. prenesená",J198,0)</f>
        <v>0</v>
      </c>
      <c r="BH198" s="156">
        <f>IF(N198="zníž. prenesená",J198,0)</f>
        <v>0</v>
      </c>
      <c r="BI198" s="156">
        <f>IF(N198="nulová",J198,0)</f>
        <v>0</v>
      </c>
      <c r="BJ198" s="16" t="s">
        <v>88</v>
      </c>
      <c r="BK198" s="156">
        <f>ROUND(I198*H198,2)</f>
        <v>0</v>
      </c>
      <c r="BL198" s="16" t="s">
        <v>323</v>
      </c>
      <c r="BM198" s="155" t="s">
        <v>13848</v>
      </c>
    </row>
    <row r="199" spans="2:65" s="12" customFormat="1" ht="10">
      <c r="B199" s="157"/>
      <c r="D199" s="158" t="s">
        <v>328</v>
      </c>
      <c r="E199" s="159" t="s">
        <v>1</v>
      </c>
      <c r="F199" s="160" t="s">
        <v>13849</v>
      </c>
      <c r="H199" s="161">
        <v>312.19</v>
      </c>
      <c r="I199" s="162"/>
      <c r="L199" s="157"/>
      <c r="M199" s="163"/>
      <c r="T199" s="164"/>
      <c r="AT199" s="159" t="s">
        <v>328</v>
      </c>
      <c r="AU199" s="159" t="s">
        <v>88</v>
      </c>
      <c r="AV199" s="12" t="s">
        <v>88</v>
      </c>
      <c r="AW199" s="12" t="s">
        <v>31</v>
      </c>
      <c r="AX199" s="12" t="s">
        <v>76</v>
      </c>
      <c r="AY199" s="159" t="s">
        <v>317</v>
      </c>
    </row>
    <row r="200" spans="2:65" s="13" customFormat="1" ht="10">
      <c r="B200" s="165"/>
      <c r="D200" s="158" t="s">
        <v>328</v>
      </c>
      <c r="E200" s="166" t="s">
        <v>1</v>
      </c>
      <c r="F200" s="167" t="s">
        <v>13850</v>
      </c>
      <c r="H200" s="168">
        <v>312.19</v>
      </c>
      <c r="I200" s="169"/>
      <c r="L200" s="165"/>
      <c r="M200" s="170"/>
      <c r="T200" s="171"/>
      <c r="AT200" s="166" t="s">
        <v>328</v>
      </c>
      <c r="AU200" s="166" t="s">
        <v>88</v>
      </c>
      <c r="AV200" s="13" t="s">
        <v>92</v>
      </c>
      <c r="AW200" s="13" t="s">
        <v>31</v>
      </c>
      <c r="AX200" s="13" t="s">
        <v>76</v>
      </c>
      <c r="AY200" s="166" t="s">
        <v>317</v>
      </c>
    </row>
    <row r="201" spans="2:65" s="12" customFormat="1" ht="10">
      <c r="B201" s="157"/>
      <c r="D201" s="158" t="s">
        <v>328</v>
      </c>
      <c r="E201" s="159" t="s">
        <v>1</v>
      </c>
      <c r="F201" s="160" t="s">
        <v>13851</v>
      </c>
      <c r="H201" s="161">
        <v>0.55200000000000005</v>
      </c>
      <c r="I201" s="162"/>
      <c r="L201" s="157"/>
      <c r="M201" s="163"/>
      <c r="T201" s="164"/>
      <c r="AT201" s="159" t="s">
        <v>328</v>
      </c>
      <c r="AU201" s="159" t="s">
        <v>88</v>
      </c>
      <c r="AV201" s="12" t="s">
        <v>88</v>
      </c>
      <c r="AW201" s="12" t="s">
        <v>31</v>
      </c>
      <c r="AX201" s="12" t="s">
        <v>76</v>
      </c>
      <c r="AY201" s="159" t="s">
        <v>317</v>
      </c>
    </row>
    <row r="202" spans="2:65" s="13" customFormat="1" ht="10">
      <c r="B202" s="165"/>
      <c r="D202" s="158" t="s">
        <v>328</v>
      </c>
      <c r="E202" s="166" t="s">
        <v>1</v>
      </c>
      <c r="F202" s="167" t="s">
        <v>13852</v>
      </c>
      <c r="H202" s="168">
        <v>0.55200000000000005</v>
      </c>
      <c r="I202" s="169"/>
      <c r="L202" s="165"/>
      <c r="M202" s="170"/>
      <c r="T202" s="171"/>
      <c r="AT202" s="166" t="s">
        <v>328</v>
      </c>
      <c r="AU202" s="166" t="s">
        <v>88</v>
      </c>
      <c r="AV202" s="13" t="s">
        <v>92</v>
      </c>
      <c r="AW202" s="13" t="s">
        <v>31</v>
      </c>
      <c r="AX202" s="13" t="s">
        <v>76</v>
      </c>
      <c r="AY202" s="166" t="s">
        <v>317</v>
      </c>
    </row>
    <row r="203" spans="2:65" s="12" customFormat="1" ht="10">
      <c r="B203" s="157"/>
      <c r="D203" s="158" t="s">
        <v>328</v>
      </c>
      <c r="E203" s="159" t="s">
        <v>1</v>
      </c>
      <c r="F203" s="160" t="s">
        <v>13853</v>
      </c>
      <c r="H203" s="161">
        <v>13.87</v>
      </c>
      <c r="I203" s="162"/>
      <c r="L203" s="157"/>
      <c r="M203" s="163"/>
      <c r="T203" s="164"/>
      <c r="AT203" s="159" t="s">
        <v>328</v>
      </c>
      <c r="AU203" s="159" t="s">
        <v>88</v>
      </c>
      <c r="AV203" s="12" t="s">
        <v>88</v>
      </c>
      <c r="AW203" s="12" t="s">
        <v>31</v>
      </c>
      <c r="AX203" s="12" t="s">
        <v>76</v>
      </c>
      <c r="AY203" s="159" t="s">
        <v>317</v>
      </c>
    </row>
    <row r="204" spans="2:65" s="13" customFormat="1" ht="10">
      <c r="B204" s="165"/>
      <c r="D204" s="158" t="s">
        <v>328</v>
      </c>
      <c r="E204" s="166" t="s">
        <v>1</v>
      </c>
      <c r="F204" s="167" t="s">
        <v>13854</v>
      </c>
      <c r="H204" s="168">
        <v>13.87</v>
      </c>
      <c r="I204" s="169"/>
      <c r="L204" s="165"/>
      <c r="M204" s="170"/>
      <c r="T204" s="171"/>
      <c r="AT204" s="166" t="s">
        <v>328</v>
      </c>
      <c r="AU204" s="166" t="s">
        <v>88</v>
      </c>
      <c r="AV204" s="13" t="s">
        <v>92</v>
      </c>
      <c r="AW204" s="13" t="s">
        <v>31</v>
      </c>
      <c r="AX204" s="13" t="s">
        <v>76</v>
      </c>
      <c r="AY204" s="166" t="s">
        <v>317</v>
      </c>
    </row>
    <row r="205" spans="2:65" s="12" customFormat="1" ht="10">
      <c r="B205" s="157"/>
      <c r="D205" s="158" t="s">
        <v>328</v>
      </c>
      <c r="E205" s="159" t="s">
        <v>1</v>
      </c>
      <c r="F205" s="160" t="s">
        <v>13855</v>
      </c>
      <c r="H205" s="161">
        <v>2.5499999999999998</v>
      </c>
      <c r="I205" s="162"/>
      <c r="L205" s="157"/>
      <c r="M205" s="163"/>
      <c r="T205" s="164"/>
      <c r="AT205" s="159" t="s">
        <v>328</v>
      </c>
      <c r="AU205" s="159" t="s">
        <v>88</v>
      </c>
      <c r="AV205" s="12" t="s">
        <v>88</v>
      </c>
      <c r="AW205" s="12" t="s">
        <v>31</v>
      </c>
      <c r="AX205" s="12" t="s">
        <v>76</v>
      </c>
      <c r="AY205" s="159" t="s">
        <v>317</v>
      </c>
    </row>
    <row r="206" spans="2:65" s="13" customFormat="1" ht="10">
      <c r="B206" s="165"/>
      <c r="D206" s="158" t="s">
        <v>328</v>
      </c>
      <c r="E206" s="166" t="s">
        <v>1</v>
      </c>
      <c r="F206" s="167" t="s">
        <v>13856</v>
      </c>
      <c r="H206" s="168">
        <v>2.5499999999999998</v>
      </c>
      <c r="I206" s="169"/>
      <c r="L206" s="165"/>
      <c r="M206" s="170"/>
      <c r="T206" s="171"/>
      <c r="AT206" s="166" t="s">
        <v>328</v>
      </c>
      <c r="AU206" s="166" t="s">
        <v>88</v>
      </c>
      <c r="AV206" s="13" t="s">
        <v>92</v>
      </c>
      <c r="AW206" s="13" t="s">
        <v>31</v>
      </c>
      <c r="AX206" s="13" t="s">
        <v>76</v>
      </c>
      <c r="AY206" s="166" t="s">
        <v>317</v>
      </c>
    </row>
    <row r="207" spans="2:65" s="14" customFormat="1" ht="10">
      <c r="B207" s="172"/>
      <c r="D207" s="158" t="s">
        <v>328</v>
      </c>
      <c r="E207" s="173" t="s">
        <v>1</v>
      </c>
      <c r="F207" s="174" t="s">
        <v>332</v>
      </c>
      <c r="H207" s="175">
        <v>329.16200000000003</v>
      </c>
      <c r="I207" s="176"/>
      <c r="L207" s="172"/>
      <c r="M207" s="177"/>
      <c r="T207" s="178"/>
      <c r="AT207" s="173" t="s">
        <v>328</v>
      </c>
      <c r="AU207" s="173" t="s">
        <v>88</v>
      </c>
      <c r="AV207" s="14" t="s">
        <v>323</v>
      </c>
      <c r="AW207" s="14" t="s">
        <v>31</v>
      </c>
      <c r="AX207" s="14" t="s">
        <v>83</v>
      </c>
      <c r="AY207" s="173" t="s">
        <v>317</v>
      </c>
    </row>
    <row r="208" spans="2:65" s="1" customFormat="1" ht="37.75" customHeight="1">
      <c r="B208" s="142"/>
      <c r="C208" s="143" t="s">
        <v>386</v>
      </c>
      <c r="D208" s="143" t="s">
        <v>319</v>
      </c>
      <c r="E208" s="144" t="s">
        <v>13857</v>
      </c>
      <c r="F208" s="145" t="s">
        <v>13858</v>
      </c>
      <c r="G208" s="146" t="s">
        <v>322</v>
      </c>
      <c r="H208" s="147">
        <v>33.369999999999997</v>
      </c>
      <c r="I208" s="148"/>
      <c r="J208" s="149">
        <f>ROUND(I208*H208,2)</f>
        <v>0</v>
      </c>
      <c r="K208" s="150"/>
      <c r="L208" s="31"/>
      <c r="M208" s="151" t="s">
        <v>1</v>
      </c>
      <c r="N208" s="152" t="s">
        <v>42</v>
      </c>
      <c r="P208" s="153">
        <f>O208*H208</f>
        <v>0</v>
      </c>
      <c r="Q208" s="153">
        <v>0</v>
      </c>
      <c r="R208" s="153">
        <f>Q208*H208</f>
        <v>0</v>
      </c>
      <c r="S208" s="153">
        <v>2.4</v>
      </c>
      <c r="T208" s="154">
        <f>S208*H208</f>
        <v>80.087999999999994</v>
      </c>
      <c r="AR208" s="155" t="s">
        <v>323</v>
      </c>
      <c r="AT208" s="155" t="s">
        <v>319</v>
      </c>
      <c r="AU208" s="155" t="s">
        <v>88</v>
      </c>
      <c r="AY208" s="16" t="s">
        <v>317</v>
      </c>
      <c r="BE208" s="156">
        <f>IF(N208="základná",J208,0)</f>
        <v>0</v>
      </c>
      <c r="BF208" s="156">
        <f>IF(N208="znížená",J208,0)</f>
        <v>0</v>
      </c>
      <c r="BG208" s="156">
        <f>IF(N208="zákl. prenesená",J208,0)</f>
        <v>0</v>
      </c>
      <c r="BH208" s="156">
        <f>IF(N208="zníž. prenesená",J208,0)</f>
        <v>0</v>
      </c>
      <c r="BI208" s="156">
        <f>IF(N208="nulová",J208,0)</f>
        <v>0</v>
      </c>
      <c r="BJ208" s="16" t="s">
        <v>88</v>
      </c>
      <c r="BK208" s="156">
        <f>ROUND(I208*H208,2)</f>
        <v>0</v>
      </c>
      <c r="BL208" s="16" t="s">
        <v>323</v>
      </c>
      <c r="BM208" s="155" t="s">
        <v>13859</v>
      </c>
    </row>
    <row r="209" spans="2:65" s="12" customFormat="1" ht="10">
      <c r="B209" s="157"/>
      <c r="D209" s="158" t="s">
        <v>328</v>
      </c>
      <c r="E209" s="159" t="s">
        <v>1</v>
      </c>
      <c r="F209" s="160" t="s">
        <v>13860</v>
      </c>
      <c r="H209" s="161">
        <v>7.87</v>
      </c>
      <c r="I209" s="162"/>
      <c r="L209" s="157"/>
      <c r="M209" s="163"/>
      <c r="T209" s="164"/>
      <c r="AT209" s="159" t="s">
        <v>328</v>
      </c>
      <c r="AU209" s="159" t="s">
        <v>88</v>
      </c>
      <c r="AV209" s="12" t="s">
        <v>88</v>
      </c>
      <c r="AW209" s="12" t="s">
        <v>31</v>
      </c>
      <c r="AX209" s="12" t="s">
        <v>76</v>
      </c>
      <c r="AY209" s="159" t="s">
        <v>317</v>
      </c>
    </row>
    <row r="210" spans="2:65" s="12" customFormat="1" ht="10">
      <c r="B210" s="157"/>
      <c r="D210" s="158" t="s">
        <v>328</v>
      </c>
      <c r="E210" s="159" t="s">
        <v>1</v>
      </c>
      <c r="F210" s="160" t="s">
        <v>13861</v>
      </c>
      <c r="H210" s="161">
        <v>15.9</v>
      </c>
      <c r="I210" s="162"/>
      <c r="L210" s="157"/>
      <c r="M210" s="163"/>
      <c r="T210" s="164"/>
      <c r="AT210" s="159" t="s">
        <v>328</v>
      </c>
      <c r="AU210" s="159" t="s">
        <v>88</v>
      </c>
      <c r="AV210" s="12" t="s">
        <v>88</v>
      </c>
      <c r="AW210" s="12" t="s">
        <v>31</v>
      </c>
      <c r="AX210" s="12" t="s">
        <v>76</v>
      </c>
      <c r="AY210" s="159" t="s">
        <v>317</v>
      </c>
    </row>
    <row r="211" spans="2:65" s="13" customFormat="1" ht="10">
      <c r="B211" s="165"/>
      <c r="D211" s="158" t="s">
        <v>328</v>
      </c>
      <c r="E211" s="166" t="s">
        <v>1</v>
      </c>
      <c r="F211" s="167" t="s">
        <v>331</v>
      </c>
      <c r="H211" s="168">
        <v>23.77</v>
      </c>
      <c r="I211" s="169"/>
      <c r="L211" s="165"/>
      <c r="M211" s="170"/>
      <c r="T211" s="171"/>
      <c r="AT211" s="166" t="s">
        <v>328</v>
      </c>
      <c r="AU211" s="166" t="s">
        <v>88</v>
      </c>
      <c r="AV211" s="13" t="s">
        <v>92</v>
      </c>
      <c r="AW211" s="13" t="s">
        <v>31</v>
      </c>
      <c r="AX211" s="13" t="s">
        <v>76</v>
      </c>
      <c r="AY211" s="166" t="s">
        <v>317</v>
      </c>
    </row>
    <row r="212" spans="2:65" s="12" customFormat="1" ht="10">
      <c r="B212" s="157"/>
      <c r="D212" s="158" t="s">
        <v>328</v>
      </c>
      <c r="E212" s="159" t="s">
        <v>1</v>
      </c>
      <c r="F212" s="160" t="s">
        <v>13862</v>
      </c>
      <c r="H212" s="161">
        <v>9.6</v>
      </c>
      <c r="I212" s="162"/>
      <c r="L212" s="157"/>
      <c r="M212" s="163"/>
      <c r="T212" s="164"/>
      <c r="AT212" s="159" t="s">
        <v>328</v>
      </c>
      <c r="AU212" s="159" t="s">
        <v>88</v>
      </c>
      <c r="AV212" s="12" t="s">
        <v>88</v>
      </c>
      <c r="AW212" s="12" t="s">
        <v>31</v>
      </c>
      <c r="AX212" s="12" t="s">
        <v>76</v>
      </c>
      <c r="AY212" s="159" t="s">
        <v>317</v>
      </c>
    </row>
    <row r="213" spans="2:65" s="13" customFormat="1" ht="10">
      <c r="B213" s="165"/>
      <c r="D213" s="158" t="s">
        <v>328</v>
      </c>
      <c r="E213" s="166" t="s">
        <v>1</v>
      </c>
      <c r="F213" s="167" t="s">
        <v>331</v>
      </c>
      <c r="H213" s="168">
        <v>9.6</v>
      </c>
      <c r="I213" s="169"/>
      <c r="L213" s="165"/>
      <c r="M213" s="170"/>
      <c r="T213" s="171"/>
      <c r="AT213" s="166" t="s">
        <v>328</v>
      </c>
      <c r="AU213" s="166" t="s">
        <v>88</v>
      </c>
      <c r="AV213" s="13" t="s">
        <v>92</v>
      </c>
      <c r="AW213" s="13" t="s">
        <v>31</v>
      </c>
      <c r="AX213" s="13" t="s">
        <v>76</v>
      </c>
      <c r="AY213" s="166" t="s">
        <v>317</v>
      </c>
    </row>
    <row r="214" spans="2:65" s="14" customFormat="1" ht="10">
      <c r="B214" s="172"/>
      <c r="D214" s="158" t="s">
        <v>328</v>
      </c>
      <c r="E214" s="173" t="s">
        <v>1</v>
      </c>
      <c r="F214" s="174" t="s">
        <v>332</v>
      </c>
      <c r="H214" s="175">
        <v>33.369999999999997</v>
      </c>
      <c r="I214" s="176"/>
      <c r="L214" s="172"/>
      <c r="M214" s="177"/>
      <c r="T214" s="178"/>
      <c r="AT214" s="173" t="s">
        <v>328</v>
      </c>
      <c r="AU214" s="173" t="s">
        <v>88</v>
      </c>
      <c r="AV214" s="14" t="s">
        <v>323</v>
      </c>
      <c r="AW214" s="14" t="s">
        <v>31</v>
      </c>
      <c r="AX214" s="14" t="s">
        <v>83</v>
      </c>
      <c r="AY214" s="173" t="s">
        <v>317</v>
      </c>
    </row>
    <row r="215" spans="2:65" s="1" customFormat="1" ht="37.75" customHeight="1">
      <c r="B215" s="142"/>
      <c r="C215" s="143" t="s">
        <v>391</v>
      </c>
      <c r="D215" s="143" t="s">
        <v>319</v>
      </c>
      <c r="E215" s="144" t="s">
        <v>13863</v>
      </c>
      <c r="F215" s="145" t="s">
        <v>13864</v>
      </c>
      <c r="G215" s="146" t="s">
        <v>322</v>
      </c>
      <c r="H215" s="147">
        <v>22.157</v>
      </c>
      <c r="I215" s="148"/>
      <c r="J215" s="149">
        <f>ROUND(I215*H215,2)</f>
        <v>0</v>
      </c>
      <c r="K215" s="150"/>
      <c r="L215" s="31"/>
      <c r="M215" s="151" t="s">
        <v>1</v>
      </c>
      <c r="N215" s="152" t="s">
        <v>42</v>
      </c>
      <c r="P215" s="153">
        <f>O215*H215</f>
        <v>0</v>
      </c>
      <c r="Q215" s="153">
        <v>0</v>
      </c>
      <c r="R215" s="153">
        <f>Q215*H215</f>
        <v>0</v>
      </c>
      <c r="S215" s="153">
        <v>2.1</v>
      </c>
      <c r="T215" s="154">
        <f>S215*H215</f>
        <v>46.529700000000005</v>
      </c>
      <c r="AR215" s="155" t="s">
        <v>323</v>
      </c>
      <c r="AT215" s="155" t="s">
        <v>319</v>
      </c>
      <c r="AU215" s="155" t="s">
        <v>88</v>
      </c>
      <c r="AY215" s="16" t="s">
        <v>317</v>
      </c>
      <c r="BE215" s="156">
        <f>IF(N215="základná",J215,0)</f>
        <v>0</v>
      </c>
      <c r="BF215" s="156">
        <f>IF(N215="znížená",J215,0)</f>
        <v>0</v>
      </c>
      <c r="BG215" s="156">
        <f>IF(N215="zákl. prenesená",J215,0)</f>
        <v>0</v>
      </c>
      <c r="BH215" s="156">
        <f>IF(N215="zníž. prenesená",J215,0)</f>
        <v>0</v>
      </c>
      <c r="BI215" s="156">
        <f>IF(N215="nulová",J215,0)</f>
        <v>0</v>
      </c>
      <c r="BJ215" s="16" t="s">
        <v>88</v>
      </c>
      <c r="BK215" s="156">
        <f>ROUND(I215*H215,2)</f>
        <v>0</v>
      </c>
      <c r="BL215" s="16" t="s">
        <v>323</v>
      </c>
      <c r="BM215" s="155" t="s">
        <v>13865</v>
      </c>
    </row>
    <row r="216" spans="2:65" s="12" customFormat="1" ht="10">
      <c r="B216" s="157"/>
      <c r="D216" s="158" t="s">
        <v>328</v>
      </c>
      <c r="E216" s="159" t="s">
        <v>1</v>
      </c>
      <c r="F216" s="160" t="s">
        <v>13866</v>
      </c>
      <c r="H216" s="161">
        <v>13.1</v>
      </c>
      <c r="I216" s="162"/>
      <c r="L216" s="157"/>
      <c r="M216" s="163"/>
      <c r="T216" s="164"/>
      <c r="AT216" s="159" t="s">
        <v>328</v>
      </c>
      <c r="AU216" s="159" t="s">
        <v>88</v>
      </c>
      <c r="AV216" s="12" t="s">
        <v>88</v>
      </c>
      <c r="AW216" s="12" t="s">
        <v>31</v>
      </c>
      <c r="AX216" s="12" t="s">
        <v>76</v>
      </c>
      <c r="AY216" s="159" t="s">
        <v>317</v>
      </c>
    </row>
    <row r="217" spans="2:65" s="13" customFormat="1" ht="10">
      <c r="B217" s="165"/>
      <c r="D217" s="158" t="s">
        <v>328</v>
      </c>
      <c r="E217" s="166" t="s">
        <v>1</v>
      </c>
      <c r="F217" s="167" t="s">
        <v>13867</v>
      </c>
      <c r="H217" s="168">
        <v>13.1</v>
      </c>
      <c r="I217" s="169"/>
      <c r="L217" s="165"/>
      <c r="M217" s="170"/>
      <c r="T217" s="171"/>
      <c r="AT217" s="166" t="s">
        <v>328</v>
      </c>
      <c r="AU217" s="166" t="s">
        <v>88</v>
      </c>
      <c r="AV217" s="13" t="s">
        <v>92</v>
      </c>
      <c r="AW217" s="13" t="s">
        <v>31</v>
      </c>
      <c r="AX217" s="13" t="s">
        <v>76</v>
      </c>
      <c r="AY217" s="166" t="s">
        <v>317</v>
      </c>
    </row>
    <row r="218" spans="2:65" s="12" customFormat="1" ht="10">
      <c r="B218" s="157"/>
      <c r="D218" s="158" t="s">
        <v>328</v>
      </c>
      <c r="E218" s="159" t="s">
        <v>1</v>
      </c>
      <c r="F218" s="160" t="s">
        <v>13868</v>
      </c>
      <c r="H218" s="161">
        <v>8.9610000000000003</v>
      </c>
      <c r="I218" s="162"/>
      <c r="L218" s="157"/>
      <c r="M218" s="163"/>
      <c r="T218" s="164"/>
      <c r="AT218" s="159" t="s">
        <v>328</v>
      </c>
      <c r="AU218" s="159" t="s">
        <v>88</v>
      </c>
      <c r="AV218" s="12" t="s">
        <v>88</v>
      </c>
      <c r="AW218" s="12" t="s">
        <v>31</v>
      </c>
      <c r="AX218" s="12" t="s">
        <v>76</v>
      </c>
      <c r="AY218" s="159" t="s">
        <v>317</v>
      </c>
    </row>
    <row r="219" spans="2:65" s="13" customFormat="1" ht="10">
      <c r="B219" s="165"/>
      <c r="D219" s="158" t="s">
        <v>328</v>
      </c>
      <c r="E219" s="166" t="s">
        <v>1</v>
      </c>
      <c r="F219" s="167" t="s">
        <v>13869</v>
      </c>
      <c r="H219" s="168">
        <v>8.9610000000000003</v>
      </c>
      <c r="I219" s="169"/>
      <c r="L219" s="165"/>
      <c r="M219" s="170"/>
      <c r="T219" s="171"/>
      <c r="AT219" s="166" t="s">
        <v>328</v>
      </c>
      <c r="AU219" s="166" t="s">
        <v>88</v>
      </c>
      <c r="AV219" s="13" t="s">
        <v>92</v>
      </c>
      <c r="AW219" s="13" t="s">
        <v>31</v>
      </c>
      <c r="AX219" s="13" t="s">
        <v>76</v>
      </c>
      <c r="AY219" s="166" t="s">
        <v>317</v>
      </c>
    </row>
    <row r="220" spans="2:65" s="12" customFormat="1" ht="10">
      <c r="B220" s="157"/>
      <c r="D220" s="158" t="s">
        <v>328</v>
      </c>
      <c r="E220" s="159" t="s">
        <v>1</v>
      </c>
      <c r="F220" s="160" t="s">
        <v>13870</v>
      </c>
      <c r="H220" s="161">
        <v>9.6000000000000002E-2</v>
      </c>
      <c r="I220" s="162"/>
      <c r="L220" s="157"/>
      <c r="M220" s="163"/>
      <c r="T220" s="164"/>
      <c r="AT220" s="159" t="s">
        <v>328</v>
      </c>
      <c r="AU220" s="159" t="s">
        <v>88</v>
      </c>
      <c r="AV220" s="12" t="s">
        <v>88</v>
      </c>
      <c r="AW220" s="12" t="s">
        <v>31</v>
      </c>
      <c r="AX220" s="12" t="s">
        <v>76</v>
      </c>
      <c r="AY220" s="159" t="s">
        <v>317</v>
      </c>
    </row>
    <row r="221" spans="2:65" s="13" customFormat="1" ht="10">
      <c r="B221" s="165"/>
      <c r="D221" s="158" t="s">
        <v>328</v>
      </c>
      <c r="E221" s="166" t="s">
        <v>1</v>
      </c>
      <c r="F221" s="167" t="s">
        <v>13871</v>
      </c>
      <c r="H221" s="168">
        <v>9.6000000000000002E-2</v>
      </c>
      <c r="I221" s="169"/>
      <c r="L221" s="165"/>
      <c r="M221" s="170"/>
      <c r="T221" s="171"/>
      <c r="AT221" s="166" t="s">
        <v>328</v>
      </c>
      <c r="AU221" s="166" t="s">
        <v>88</v>
      </c>
      <c r="AV221" s="13" t="s">
        <v>92</v>
      </c>
      <c r="AW221" s="13" t="s">
        <v>31</v>
      </c>
      <c r="AX221" s="13" t="s">
        <v>76</v>
      </c>
      <c r="AY221" s="166" t="s">
        <v>317</v>
      </c>
    </row>
    <row r="222" spans="2:65" s="14" customFormat="1" ht="10">
      <c r="B222" s="172"/>
      <c r="D222" s="158" t="s">
        <v>328</v>
      </c>
      <c r="E222" s="173" t="s">
        <v>1</v>
      </c>
      <c r="F222" s="174" t="s">
        <v>332</v>
      </c>
      <c r="H222" s="175">
        <v>22.157</v>
      </c>
      <c r="I222" s="176"/>
      <c r="L222" s="172"/>
      <c r="M222" s="177"/>
      <c r="T222" s="178"/>
      <c r="AT222" s="173" t="s">
        <v>328</v>
      </c>
      <c r="AU222" s="173" t="s">
        <v>88</v>
      </c>
      <c r="AV222" s="14" t="s">
        <v>323</v>
      </c>
      <c r="AW222" s="14" t="s">
        <v>31</v>
      </c>
      <c r="AX222" s="14" t="s">
        <v>83</v>
      </c>
      <c r="AY222" s="173" t="s">
        <v>317</v>
      </c>
    </row>
    <row r="223" spans="2:65" s="1" customFormat="1" ht="24.15" customHeight="1">
      <c r="B223" s="142"/>
      <c r="C223" s="143" t="s">
        <v>396</v>
      </c>
      <c r="D223" s="143" t="s">
        <v>319</v>
      </c>
      <c r="E223" s="144" t="s">
        <v>13872</v>
      </c>
      <c r="F223" s="145" t="s">
        <v>13873</v>
      </c>
      <c r="G223" s="146" t="s">
        <v>322</v>
      </c>
      <c r="H223" s="147">
        <v>7.2</v>
      </c>
      <c r="I223" s="148"/>
      <c r="J223" s="149">
        <f>ROUND(I223*H223,2)</f>
        <v>0</v>
      </c>
      <c r="K223" s="150"/>
      <c r="L223" s="31"/>
      <c r="M223" s="151" t="s">
        <v>1</v>
      </c>
      <c r="N223" s="152" t="s">
        <v>42</v>
      </c>
      <c r="P223" s="153">
        <f>O223*H223</f>
        <v>0</v>
      </c>
      <c r="Q223" s="153">
        <v>0</v>
      </c>
      <c r="R223" s="153">
        <f>Q223*H223</f>
        <v>0</v>
      </c>
      <c r="S223" s="153">
        <v>2.4</v>
      </c>
      <c r="T223" s="154">
        <f>S223*H223</f>
        <v>17.28</v>
      </c>
      <c r="AR223" s="155" t="s">
        <v>323</v>
      </c>
      <c r="AT223" s="155" t="s">
        <v>319</v>
      </c>
      <c r="AU223" s="155" t="s">
        <v>88</v>
      </c>
      <c r="AY223" s="16" t="s">
        <v>317</v>
      </c>
      <c r="BE223" s="156">
        <f>IF(N223="základná",J223,0)</f>
        <v>0</v>
      </c>
      <c r="BF223" s="156">
        <f>IF(N223="znížená",J223,0)</f>
        <v>0</v>
      </c>
      <c r="BG223" s="156">
        <f>IF(N223="zákl. prenesená",J223,0)</f>
        <v>0</v>
      </c>
      <c r="BH223" s="156">
        <f>IF(N223="zníž. prenesená",J223,0)</f>
        <v>0</v>
      </c>
      <c r="BI223" s="156">
        <f>IF(N223="nulová",J223,0)</f>
        <v>0</v>
      </c>
      <c r="BJ223" s="16" t="s">
        <v>88</v>
      </c>
      <c r="BK223" s="156">
        <f>ROUND(I223*H223,2)</f>
        <v>0</v>
      </c>
      <c r="BL223" s="16" t="s">
        <v>323</v>
      </c>
      <c r="BM223" s="155" t="s">
        <v>13874</v>
      </c>
    </row>
    <row r="224" spans="2:65" s="12" customFormat="1" ht="10">
      <c r="B224" s="157"/>
      <c r="D224" s="158" t="s">
        <v>328</v>
      </c>
      <c r="E224" s="159" t="s">
        <v>1</v>
      </c>
      <c r="F224" s="160" t="s">
        <v>13875</v>
      </c>
      <c r="H224" s="161">
        <v>7.2</v>
      </c>
      <c r="I224" s="162"/>
      <c r="L224" s="157"/>
      <c r="M224" s="163"/>
      <c r="T224" s="164"/>
      <c r="AT224" s="159" t="s">
        <v>328</v>
      </c>
      <c r="AU224" s="159" t="s">
        <v>88</v>
      </c>
      <c r="AV224" s="12" t="s">
        <v>88</v>
      </c>
      <c r="AW224" s="12" t="s">
        <v>31</v>
      </c>
      <c r="AX224" s="12" t="s">
        <v>76</v>
      </c>
      <c r="AY224" s="159" t="s">
        <v>317</v>
      </c>
    </row>
    <row r="225" spans="2:65" s="13" customFormat="1" ht="10">
      <c r="B225" s="165"/>
      <c r="D225" s="158" t="s">
        <v>328</v>
      </c>
      <c r="E225" s="166" t="s">
        <v>1</v>
      </c>
      <c r="F225" s="167" t="s">
        <v>13876</v>
      </c>
      <c r="H225" s="168">
        <v>7.2</v>
      </c>
      <c r="I225" s="169"/>
      <c r="L225" s="165"/>
      <c r="M225" s="170"/>
      <c r="T225" s="171"/>
      <c r="AT225" s="166" t="s">
        <v>328</v>
      </c>
      <c r="AU225" s="166" t="s">
        <v>88</v>
      </c>
      <c r="AV225" s="13" t="s">
        <v>92</v>
      </c>
      <c r="AW225" s="13" t="s">
        <v>31</v>
      </c>
      <c r="AX225" s="13" t="s">
        <v>76</v>
      </c>
      <c r="AY225" s="166" t="s">
        <v>317</v>
      </c>
    </row>
    <row r="226" spans="2:65" s="14" customFormat="1" ht="10">
      <c r="B226" s="172"/>
      <c r="D226" s="158" t="s">
        <v>328</v>
      </c>
      <c r="E226" s="173" t="s">
        <v>1</v>
      </c>
      <c r="F226" s="174" t="s">
        <v>332</v>
      </c>
      <c r="H226" s="175">
        <v>7.2</v>
      </c>
      <c r="I226" s="176"/>
      <c r="L226" s="172"/>
      <c r="M226" s="177"/>
      <c r="T226" s="178"/>
      <c r="AT226" s="173" t="s">
        <v>328</v>
      </c>
      <c r="AU226" s="173" t="s">
        <v>88</v>
      </c>
      <c r="AV226" s="14" t="s">
        <v>323</v>
      </c>
      <c r="AW226" s="14" t="s">
        <v>31</v>
      </c>
      <c r="AX226" s="14" t="s">
        <v>83</v>
      </c>
      <c r="AY226" s="173" t="s">
        <v>317</v>
      </c>
    </row>
    <row r="227" spans="2:65" s="1" customFormat="1" ht="37.75" customHeight="1">
      <c r="B227" s="142"/>
      <c r="C227" s="143" t="s">
        <v>401</v>
      </c>
      <c r="D227" s="143" t="s">
        <v>319</v>
      </c>
      <c r="E227" s="144" t="s">
        <v>13877</v>
      </c>
      <c r="F227" s="145" t="s">
        <v>13878</v>
      </c>
      <c r="G227" s="146" t="s">
        <v>322</v>
      </c>
      <c r="H227" s="147">
        <v>233.721</v>
      </c>
      <c r="I227" s="148"/>
      <c r="J227" s="149">
        <f>ROUND(I227*H227,2)</f>
        <v>0</v>
      </c>
      <c r="K227" s="150"/>
      <c r="L227" s="31"/>
      <c r="M227" s="151" t="s">
        <v>1</v>
      </c>
      <c r="N227" s="152" t="s">
        <v>42</v>
      </c>
      <c r="P227" s="153">
        <f>O227*H227</f>
        <v>0</v>
      </c>
      <c r="Q227" s="153">
        <v>0</v>
      </c>
      <c r="R227" s="153">
        <f>Q227*H227</f>
        <v>0</v>
      </c>
      <c r="S227" s="153">
        <v>2.2000000000000002</v>
      </c>
      <c r="T227" s="154">
        <f>S227*H227</f>
        <v>514.1862000000001</v>
      </c>
      <c r="AR227" s="155" t="s">
        <v>323</v>
      </c>
      <c r="AT227" s="155" t="s">
        <v>319</v>
      </c>
      <c r="AU227" s="155" t="s">
        <v>88</v>
      </c>
      <c r="AY227" s="16" t="s">
        <v>317</v>
      </c>
      <c r="BE227" s="156">
        <f>IF(N227="základná",J227,0)</f>
        <v>0</v>
      </c>
      <c r="BF227" s="156">
        <f>IF(N227="znížená",J227,0)</f>
        <v>0</v>
      </c>
      <c r="BG227" s="156">
        <f>IF(N227="zákl. prenesená",J227,0)</f>
        <v>0</v>
      </c>
      <c r="BH227" s="156">
        <f>IF(N227="zníž. prenesená",J227,0)</f>
        <v>0</v>
      </c>
      <c r="BI227" s="156">
        <f>IF(N227="nulová",J227,0)</f>
        <v>0</v>
      </c>
      <c r="BJ227" s="16" t="s">
        <v>88</v>
      </c>
      <c r="BK227" s="156">
        <f>ROUND(I227*H227,2)</f>
        <v>0</v>
      </c>
      <c r="BL227" s="16" t="s">
        <v>323</v>
      </c>
      <c r="BM227" s="155" t="s">
        <v>13879</v>
      </c>
    </row>
    <row r="228" spans="2:65" s="12" customFormat="1" ht="10">
      <c r="B228" s="157"/>
      <c r="D228" s="158" t="s">
        <v>328</v>
      </c>
      <c r="E228" s="159" t="s">
        <v>1</v>
      </c>
      <c r="F228" s="160" t="s">
        <v>13880</v>
      </c>
      <c r="H228" s="161">
        <v>27.062999999999999</v>
      </c>
      <c r="I228" s="162"/>
      <c r="L228" s="157"/>
      <c r="M228" s="163"/>
      <c r="T228" s="164"/>
      <c r="AT228" s="159" t="s">
        <v>328</v>
      </c>
      <c r="AU228" s="159" t="s">
        <v>88</v>
      </c>
      <c r="AV228" s="12" t="s">
        <v>88</v>
      </c>
      <c r="AW228" s="12" t="s">
        <v>31</v>
      </c>
      <c r="AX228" s="12" t="s">
        <v>76</v>
      </c>
      <c r="AY228" s="159" t="s">
        <v>317</v>
      </c>
    </row>
    <row r="229" spans="2:65" s="12" customFormat="1" ht="10">
      <c r="B229" s="157"/>
      <c r="D229" s="158" t="s">
        <v>328</v>
      </c>
      <c r="E229" s="159" t="s">
        <v>1</v>
      </c>
      <c r="F229" s="160" t="s">
        <v>13881</v>
      </c>
      <c r="H229" s="161">
        <v>113.991</v>
      </c>
      <c r="I229" s="162"/>
      <c r="L229" s="157"/>
      <c r="M229" s="163"/>
      <c r="T229" s="164"/>
      <c r="AT229" s="159" t="s">
        <v>328</v>
      </c>
      <c r="AU229" s="159" t="s">
        <v>88</v>
      </c>
      <c r="AV229" s="12" t="s">
        <v>88</v>
      </c>
      <c r="AW229" s="12" t="s">
        <v>31</v>
      </c>
      <c r="AX229" s="12" t="s">
        <v>76</v>
      </c>
      <c r="AY229" s="159" t="s">
        <v>317</v>
      </c>
    </row>
    <row r="230" spans="2:65" s="12" customFormat="1" ht="10">
      <c r="B230" s="157"/>
      <c r="D230" s="158" t="s">
        <v>328</v>
      </c>
      <c r="E230" s="159" t="s">
        <v>1</v>
      </c>
      <c r="F230" s="160" t="s">
        <v>13882</v>
      </c>
      <c r="H230" s="161">
        <v>19.811</v>
      </c>
      <c r="I230" s="162"/>
      <c r="L230" s="157"/>
      <c r="M230" s="163"/>
      <c r="T230" s="164"/>
      <c r="AT230" s="159" t="s">
        <v>328</v>
      </c>
      <c r="AU230" s="159" t="s">
        <v>88</v>
      </c>
      <c r="AV230" s="12" t="s">
        <v>88</v>
      </c>
      <c r="AW230" s="12" t="s">
        <v>31</v>
      </c>
      <c r="AX230" s="12" t="s">
        <v>76</v>
      </c>
      <c r="AY230" s="159" t="s">
        <v>317</v>
      </c>
    </row>
    <row r="231" spans="2:65" s="13" customFormat="1" ht="10">
      <c r="B231" s="165"/>
      <c r="D231" s="158" t="s">
        <v>328</v>
      </c>
      <c r="E231" s="166" t="s">
        <v>1</v>
      </c>
      <c r="F231" s="167" t="s">
        <v>13883</v>
      </c>
      <c r="H231" s="168">
        <v>160.86500000000001</v>
      </c>
      <c r="I231" s="169"/>
      <c r="L231" s="165"/>
      <c r="M231" s="170"/>
      <c r="T231" s="171"/>
      <c r="AT231" s="166" t="s">
        <v>328</v>
      </c>
      <c r="AU231" s="166" t="s">
        <v>88</v>
      </c>
      <c r="AV231" s="13" t="s">
        <v>92</v>
      </c>
      <c r="AW231" s="13" t="s">
        <v>31</v>
      </c>
      <c r="AX231" s="13" t="s">
        <v>76</v>
      </c>
      <c r="AY231" s="166" t="s">
        <v>317</v>
      </c>
    </row>
    <row r="232" spans="2:65" s="12" customFormat="1" ht="10">
      <c r="B232" s="157"/>
      <c r="D232" s="158" t="s">
        <v>328</v>
      </c>
      <c r="E232" s="159" t="s">
        <v>1</v>
      </c>
      <c r="F232" s="160" t="s">
        <v>13884</v>
      </c>
      <c r="H232" s="161">
        <v>8.3810000000000002</v>
      </c>
      <c r="I232" s="162"/>
      <c r="L232" s="157"/>
      <c r="M232" s="163"/>
      <c r="T232" s="164"/>
      <c r="AT232" s="159" t="s">
        <v>328</v>
      </c>
      <c r="AU232" s="159" t="s">
        <v>88</v>
      </c>
      <c r="AV232" s="12" t="s">
        <v>88</v>
      </c>
      <c r="AW232" s="12" t="s">
        <v>31</v>
      </c>
      <c r="AX232" s="12" t="s">
        <v>76</v>
      </c>
      <c r="AY232" s="159" t="s">
        <v>317</v>
      </c>
    </row>
    <row r="233" spans="2:65" s="12" customFormat="1" ht="10">
      <c r="B233" s="157"/>
      <c r="D233" s="158" t="s">
        <v>328</v>
      </c>
      <c r="E233" s="159" t="s">
        <v>1</v>
      </c>
      <c r="F233" s="160" t="s">
        <v>13885</v>
      </c>
      <c r="H233" s="161">
        <v>64.474999999999994</v>
      </c>
      <c r="I233" s="162"/>
      <c r="L233" s="157"/>
      <c r="M233" s="163"/>
      <c r="T233" s="164"/>
      <c r="AT233" s="159" t="s">
        <v>328</v>
      </c>
      <c r="AU233" s="159" t="s">
        <v>88</v>
      </c>
      <c r="AV233" s="12" t="s">
        <v>88</v>
      </c>
      <c r="AW233" s="12" t="s">
        <v>31</v>
      </c>
      <c r="AX233" s="12" t="s">
        <v>76</v>
      </c>
      <c r="AY233" s="159" t="s">
        <v>317</v>
      </c>
    </row>
    <row r="234" spans="2:65" s="13" customFormat="1" ht="10">
      <c r="B234" s="165"/>
      <c r="D234" s="158" t="s">
        <v>328</v>
      </c>
      <c r="E234" s="166" t="s">
        <v>1</v>
      </c>
      <c r="F234" s="167" t="s">
        <v>13886</v>
      </c>
      <c r="H234" s="168">
        <v>72.855999999999995</v>
      </c>
      <c r="I234" s="169"/>
      <c r="L234" s="165"/>
      <c r="M234" s="170"/>
      <c r="T234" s="171"/>
      <c r="AT234" s="166" t="s">
        <v>328</v>
      </c>
      <c r="AU234" s="166" t="s">
        <v>88</v>
      </c>
      <c r="AV234" s="13" t="s">
        <v>92</v>
      </c>
      <c r="AW234" s="13" t="s">
        <v>31</v>
      </c>
      <c r="AX234" s="13" t="s">
        <v>76</v>
      </c>
      <c r="AY234" s="166" t="s">
        <v>317</v>
      </c>
    </row>
    <row r="235" spans="2:65" s="14" customFormat="1" ht="10">
      <c r="B235" s="172"/>
      <c r="D235" s="158" t="s">
        <v>328</v>
      </c>
      <c r="E235" s="173" t="s">
        <v>1</v>
      </c>
      <c r="F235" s="174" t="s">
        <v>332</v>
      </c>
      <c r="H235" s="175">
        <v>233.721</v>
      </c>
      <c r="I235" s="176"/>
      <c r="L235" s="172"/>
      <c r="M235" s="177"/>
      <c r="T235" s="178"/>
      <c r="AT235" s="173" t="s">
        <v>328</v>
      </c>
      <c r="AU235" s="173" t="s">
        <v>88</v>
      </c>
      <c r="AV235" s="14" t="s">
        <v>323</v>
      </c>
      <c r="AW235" s="14" t="s">
        <v>31</v>
      </c>
      <c r="AX235" s="14" t="s">
        <v>83</v>
      </c>
      <c r="AY235" s="173" t="s">
        <v>317</v>
      </c>
    </row>
    <row r="236" spans="2:65" s="1" customFormat="1" ht="24.15" customHeight="1">
      <c r="B236" s="142"/>
      <c r="C236" s="143" t="s">
        <v>405</v>
      </c>
      <c r="D236" s="143" t="s">
        <v>319</v>
      </c>
      <c r="E236" s="144" t="s">
        <v>13887</v>
      </c>
      <c r="F236" s="145" t="s">
        <v>13888</v>
      </c>
      <c r="G236" s="146" t="s">
        <v>444</v>
      </c>
      <c r="H236" s="147">
        <v>2094.3539999999998</v>
      </c>
      <c r="I236" s="148"/>
      <c r="J236" s="149">
        <f>ROUND(I236*H236,2)</f>
        <v>0</v>
      </c>
      <c r="K236" s="150"/>
      <c r="L236" s="31"/>
      <c r="M236" s="151" t="s">
        <v>1</v>
      </c>
      <c r="N236" s="152" t="s">
        <v>42</v>
      </c>
      <c r="P236" s="153">
        <f>O236*H236</f>
        <v>0</v>
      </c>
      <c r="Q236" s="153">
        <v>1.0000000000000001E-5</v>
      </c>
      <c r="R236" s="153">
        <f>Q236*H236</f>
        <v>2.094354E-2</v>
      </c>
      <c r="S236" s="153">
        <v>6.0000000000000001E-3</v>
      </c>
      <c r="T236" s="154">
        <f>S236*H236</f>
        <v>12.566123999999999</v>
      </c>
      <c r="AR236" s="155" t="s">
        <v>323</v>
      </c>
      <c r="AT236" s="155" t="s">
        <v>319</v>
      </c>
      <c r="AU236" s="155" t="s">
        <v>88</v>
      </c>
      <c r="AY236" s="16" t="s">
        <v>317</v>
      </c>
      <c r="BE236" s="156">
        <f>IF(N236="základná",J236,0)</f>
        <v>0</v>
      </c>
      <c r="BF236" s="156">
        <f>IF(N236="znížená",J236,0)</f>
        <v>0</v>
      </c>
      <c r="BG236" s="156">
        <f>IF(N236="zákl. prenesená",J236,0)</f>
        <v>0</v>
      </c>
      <c r="BH236" s="156">
        <f>IF(N236="zníž. prenesená",J236,0)</f>
        <v>0</v>
      </c>
      <c r="BI236" s="156">
        <f>IF(N236="nulová",J236,0)</f>
        <v>0</v>
      </c>
      <c r="BJ236" s="16" t="s">
        <v>88</v>
      </c>
      <c r="BK236" s="156">
        <f>ROUND(I236*H236,2)</f>
        <v>0</v>
      </c>
      <c r="BL236" s="16" t="s">
        <v>323</v>
      </c>
      <c r="BM236" s="155" t="s">
        <v>13889</v>
      </c>
    </row>
    <row r="237" spans="2:65" s="12" customFormat="1" ht="10">
      <c r="B237" s="157"/>
      <c r="D237" s="158" t="s">
        <v>328</v>
      </c>
      <c r="E237" s="159" t="s">
        <v>1</v>
      </c>
      <c r="F237" s="160" t="s">
        <v>13890</v>
      </c>
      <c r="H237" s="161">
        <v>270.63</v>
      </c>
      <c r="I237" s="162"/>
      <c r="L237" s="157"/>
      <c r="M237" s="163"/>
      <c r="T237" s="164"/>
      <c r="AT237" s="159" t="s">
        <v>328</v>
      </c>
      <c r="AU237" s="159" t="s">
        <v>88</v>
      </c>
      <c r="AV237" s="12" t="s">
        <v>88</v>
      </c>
      <c r="AW237" s="12" t="s">
        <v>31</v>
      </c>
      <c r="AX237" s="12" t="s">
        <v>76</v>
      </c>
      <c r="AY237" s="159" t="s">
        <v>317</v>
      </c>
    </row>
    <row r="238" spans="2:65" s="12" customFormat="1" ht="10">
      <c r="B238" s="157"/>
      <c r="D238" s="158" t="s">
        <v>328</v>
      </c>
      <c r="E238" s="159" t="s">
        <v>1</v>
      </c>
      <c r="F238" s="160" t="s">
        <v>13891</v>
      </c>
      <c r="H238" s="161">
        <v>1139.9100000000001</v>
      </c>
      <c r="I238" s="162"/>
      <c r="L238" s="157"/>
      <c r="M238" s="163"/>
      <c r="T238" s="164"/>
      <c r="AT238" s="159" t="s">
        <v>328</v>
      </c>
      <c r="AU238" s="159" t="s">
        <v>88</v>
      </c>
      <c r="AV238" s="12" t="s">
        <v>88</v>
      </c>
      <c r="AW238" s="12" t="s">
        <v>31</v>
      </c>
      <c r="AX238" s="12" t="s">
        <v>76</v>
      </c>
      <c r="AY238" s="159" t="s">
        <v>317</v>
      </c>
    </row>
    <row r="239" spans="2:65" s="12" customFormat="1" ht="10">
      <c r="B239" s="157"/>
      <c r="D239" s="158" t="s">
        <v>328</v>
      </c>
      <c r="E239" s="159" t="s">
        <v>1</v>
      </c>
      <c r="F239" s="160" t="s">
        <v>13892</v>
      </c>
      <c r="H239" s="161">
        <v>198.114</v>
      </c>
      <c r="I239" s="162"/>
      <c r="L239" s="157"/>
      <c r="M239" s="163"/>
      <c r="T239" s="164"/>
      <c r="AT239" s="159" t="s">
        <v>328</v>
      </c>
      <c r="AU239" s="159" t="s">
        <v>88</v>
      </c>
      <c r="AV239" s="12" t="s">
        <v>88</v>
      </c>
      <c r="AW239" s="12" t="s">
        <v>31</v>
      </c>
      <c r="AX239" s="12" t="s">
        <v>76</v>
      </c>
      <c r="AY239" s="159" t="s">
        <v>317</v>
      </c>
    </row>
    <row r="240" spans="2:65" s="13" customFormat="1" ht="10">
      <c r="B240" s="165"/>
      <c r="D240" s="158" t="s">
        <v>328</v>
      </c>
      <c r="E240" s="166" t="s">
        <v>1</v>
      </c>
      <c r="F240" s="167" t="s">
        <v>13883</v>
      </c>
      <c r="H240" s="168">
        <v>1608.654</v>
      </c>
      <c r="I240" s="169"/>
      <c r="L240" s="165"/>
      <c r="M240" s="170"/>
      <c r="T240" s="171"/>
      <c r="AT240" s="166" t="s">
        <v>328</v>
      </c>
      <c r="AU240" s="166" t="s">
        <v>88</v>
      </c>
      <c r="AV240" s="13" t="s">
        <v>92</v>
      </c>
      <c r="AW240" s="13" t="s">
        <v>31</v>
      </c>
      <c r="AX240" s="13" t="s">
        <v>76</v>
      </c>
      <c r="AY240" s="166" t="s">
        <v>317</v>
      </c>
    </row>
    <row r="241" spans="2:65" s="12" customFormat="1" ht="10">
      <c r="B241" s="157"/>
      <c r="D241" s="158" t="s">
        <v>328</v>
      </c>
      <c r="E241" s="159" t="s">
        <v>1</v>
      </c>
      <c r="F241" s="160" t="s">
        <v>13893</v>
      </c>
      <c r="H241" s="161">
        <v>55.87</v>
      </c>
      <c r="I241" s="162"/>
      <c r="L241" s="157"/>
      <c r="M241" s="163"/>
      <c r="T241" s="164"/>
      <c r="AT241" s="159" t="s">
        <v>328</v>
      </c>
      <c r="AU241" s="159" t="s">
        <v>88</v>
      </c>
      <c r="AV241" s="12" t="s">
        <v>88</v>
      </c>
      <c r="AW241" s="12" t="s">
        <v>31</v>
      </c>
      <c r="AX241" s="12" t="s">
        <v>76</v>
      </c>
      <c r="AY241" s="159" t="s">
        <v>317</v>
      </c>
    </row>
    <row r="242" spans="2:65" s="12" customFormat="1" ht="10">
      <c r="B242" s="157"/>
      <c r="D242" s="158" t="s">
        <v>328</v>
      </c>
      <c r="E242" s="159" t="s">
        <v>1</v>
      </c>
      <c r="F242" s="160" t="s">
        <v>13894</v>
      </c>
      <c r="H242" s="161">
        <v>429.83</v>
      </c>
      <c r="I242" s="162"/>
      <c r="L242" s="157"/>
      <c r="M242" s="163"/>
      <c r="T242" s="164"/>
      <c r="AT242" s="159" t="s">
        <v>328</v>
      </c>
      <c r="AU242" s="159" t="s">
        <v>88</v>
      </c>
      <c r="AV242" s="12" t="s">
        <v>88</v>
      </c>
      <c r="AW242" s="12" t="s">
        <v>31</v>
      </c>
      <c r="AX242" s="12" t="s">
        <v>76</v>
      </c>
      <c r="AY242" s="159" t="s">
        <v>317</v>
      </c>
    </row>
    <row r="243" spans="2:65" s="13" customFormat="1" ht="10">
      <c r="B243" s="165"/>
      <c r="D243" s="158" t="s">
        <v>328</v>
      </c>
      <c r="E243" s="166" t="s">
        <v>1</v>
      </c>
      <c r="F243" s="167" t="s">
        <v>13886</v>
      </c>
      <c r="H243" s="168">
        <v>485.7</v>
      </c>
      <c r="I243" s="169"/>
      <c r="L243" s="165"/>
      <c r="M243" s="170"/>
      <c r="T243" s="171"/>
      <c r="AT243" s="166" t="s">
        <v>328</v>
      </c>
      <c r="AU243" s="166" t="s">
        <v>88</v>
      </c>
      <c r="AV243" s="13" t="s">
        <v>92</v>
      </c>
      <c r="AW243" s="13" t="s">
        <v>31</v>
      </c>
      <c r="AX243" s="13" t="s">
        <v>76</v>
      </c>
      <c r="AY243" s="166" t="s">
        <v>317</v>
      </c>
    </row>
    <row r="244" spans="2:65" s="14" customFormat="1" ht="10">
      <c r="B244" s="172"/>
      <c r="D244" s="158" t="s">
        <v>328</v>
      </c>
      <c r="E244" s="173" t="s">
        <v>1</v>
      </c>
      <c r="F244" s="174" t="s">
        <v>332</v>
      </c>
      <c r="H244" s="175">
        <v>2094.3539999999998</v>
      </c>
      <c r="I244" s="176"/>
      <c r="L244" s="172"/>
      <c r="M244" s="177"/>
      <c r="T244" s="178"/>
      <c r="AT244" s="173" t="s">
        <v>328</v>
      </c>
      <c r="AU244" s="173" t="s">
        <v>88</v>
      </c>
      <c r="AV244" s="14" t="s">
        <v>323</v>
      </c>
      <c r="AW244" s="14" t="s">
        <v>31</v>
      </c>
      <c r="AX244" s="14" t="s">
        <v>83</v>
      </c>
      <c r="AY244" s="173" t="s">
        <v>317</v>
      </c>
    </row>
    <row r="245" spans="2:65" s="1" customFormat="1" ht="33" customHeight="1">
      <c r="B245" s="142"/>
      <c r="C245" s="143" t="s">
        <v>415</v>
      </c>
      <c r="D245" s="143" t="s">
        <v>319</v>
      </c>
      <c r="E245" s="144" t="s">
        <v>13895</v>
      </c>
      <c r="F245" s="145" t="s">
        <v>13896</v>
      </c>
      <c r="G245" s="146" t="s">
        <v>444</v>
      </c>
      <c r="H245" s="147">
        <v>326.53300000000002</v>
      </c>
      <c r="I245" s="148"/>
      <c r="J245" s="149">
        <f>ROUND(I245*H245,2)</f>
        <v>0</v>
      </c>
      <c r="K245" s="150"/>
      <c r="L245" s="31"/>
      <c r="M245" s="151" t="s">
        <v>1</v>
      </c>
      <c r="N245" s="152" t="s">
        <v>42</v>
      </c>
      <c r="P245" s="153">
        <f>O245*H245</f>
        <v>0</v>
      </c>
      <c r="Q245" s="153">
        <v>0</v>
      </c>
      <c r="R245" s="153">
        <f>Q245*H245</f>
        <v>0</v>
      </c>
      <c r="S245" s="153">
        <v>0.02</v>
      </c>
      <c r="T245" s="154">
        <f>S245*H245</f>
        <v>6.5306600000000001</v>
      </c>
      <c r="AR245" s="155" t="s">
        <v>323</v>
      </c>
      <c r="AT245" s="155" t="s">
        <v>319</v>
      </c>
      <c r="AU245" s="155" t="s">
        <v>88</v>
      </c>
      <c r="AY245" s="16" t="s">
        <v>317</v>
      </c>
      <c r="BE245" s="156">
        <f>IF(N245="základná",J245,0)</f>
        <v>0</v>
      </c>
      <c r="BF245" s="156">
        <f>IF(N245="znížená",J245,0)</f>
        <v>0</v>
      </c>
      <c r="BG245" s="156">
        <f>IF(N245="zákl. prenesená",J245,0)</f>
        <v>0</v>
      </c>
      <c r="BH245" s="156">
        <f>IF(N245="zníž. prenesená",J245,0)</f>
        <v>0</v>
      </c>
      <c r="BI245" s="156">
        <f>IF(N245="nulová",J245,0)</f>
        <v>0</v>
      </c>
      <c r="BJ245" s="16" t="s">
        <v>88</v>
      </c>
      <c r="BK245" s="156">
        <f>ROUND(I245*H245,2)</f>
        <v>0</v>
      </c>
      <c r="BL245" s="16" t="s">
        <v>323</v>
      </c>
      <c r="BM245" s="155" t="s">
        <v>13897</v>
      </c>
    </row>
    <row r="246" spans="2:65" s="12" customFormat="1" ht="10">
      <c r="B246" s="157"/>
      <c r="D246" s="158" t="s">
        <v>328</v>
      </c>
      <c r="E246" s="159" t="s">
        <v>1</v>
      </c>
      <c r="F246" s="160" t="s">
        <v>13898</v>
      </c>
      <c r="H246" s="161">
        <v>270.66300000000001</v>
      </c>
      <c r="I246" s="162"/>
      <c r="L246" s="157"/>
      <c r="M246" s="163"/>
      <c r="T246" s="164"/>
      <c r="AT246" s="159" t="s">
        <v>328</v>
      </c>
      <c r="AU246" s="159" t="s">
        <v>88</v>
      </c>
      <c r="AV246" s="12" t="s">
        <v>88</v>
      </c>
      <c r="AW246" s="12" t="s">
        <v>31</v>
      </c>
      <c r="AX246" s="12" t="s">
        <v>76</v>
      </c>
      <c r="AY246" s="159" t="s">
        <v>317</v>
      </c>
    </row>
    <row r="247" spans="2:65" s="13" customFormat="1" ht="10">
      <c r="B247" s="165"/>
      <c r="D247" s="158" t="s">
        <v>328</v>
      </c>
      <c r="E247" s="166" t="s">
        <v>1</v>
      </c>
      <c r="F247" s="167" t="s">
        <v>13883</v>
      </c>
      <c r="H247" s="168">
        <v>270.66300000000001</v>
      </c>
      <c r="I247" s="169"/>
      <c r="L247" s="165"/>
      <c r="M247" s="170"/>
      <c r="T247" s="171"/>
      <c r="AT247" s="166" t="s">
        <v>328</v>
      </c>
      <c r="AU247" s="166" t="s">
        <v>88</v>
      </c>
      <c r="AV247" s="13" t="s">
        <v>92</v>
      </c>
      <c r="AW247" s="13" t="s">
        <v>31</v>
      </c>
      <c r="AX247" s="13" t="s">
        <v>76</v>
      </c>
      <c r="AY247" s="166" t="s">
        <v>317</v>
      </c>
    </row>
    <row r="248" spans="2:65" s="12" customFormat="1" ht="10">
      <c r="B248" s="157"/>
      <c r="D248" s="158" t="s">
        <v>328</v>
      </c>
      <c r="E248" s="159" t="s">
        <v>1</v>
      </c>
      <c r="F248" s="160" t="s">
        <v>13899</v>
      </c>
      <c r="H248" s="161">
        <v>55.87</v>
      </c>
      <c r="I248" s="162"/>
      <c r="L248" s="157"/>
      <c r="M248" s="163"/>
      <c r="T248" s="164"/>
      <c r="AT248" s="159" t="s">
        <v>328</v>
      </c>
      <c r="AU248" s="159" t="s">
        <v>88</v>
      </c>
      <c r="AV248" s="12" t="s">
        <v>88</v>
      </c>
      <c r="AW248" s="12" t="s">
        <v>31</v>
      </c>
      <c r="AX248" s="12" t="s">
        <v>76</v>
      </c>
      <c r="AY248" s="159" t="s">
        <v>317</v>
      </c>
    </row>
    <row r="249" spans="2:65" s="13" customFormat="1" ht="10">
      <c r="B249" s="165"/>
      <c r="D249" s="158" t="s">
        <v>328</v>
      </c>
      <c r="E249" s="166" t="s">
        <v>1</v>
      </c>
      <c r="F249" s="167" t="s">
        <v>13900</v>
      </c>
      <c r="H249" s="168">
        <v>55.87</v>
      </c>
      <c r="I249" s="169"/>
      <c r="L249" s="165"/>
      <c r="M249" s="170"/>
      <c r="T249" s="171"/>
      <c r="AT249" s="166" t="s">
        <v>328</v>
      </c>
      <c r="AU249" s="166" t="s">
        <v>88</v>
      </c>
      <c r="AV249" s="13" t="s">
        <v>92</v>
      </c>
      <c r="AW249" s="13" t="s">
        <v>31</v>
      </c>
      <c r="AX249" s="13" t="s">
        <v>76</v>
      </c>
      <c r="AY249" s="166" t="s">
        <v>317</v>
      </c>
    </row>
    <row r="250" spans="2:65" s="14" customFormat="1" ht="10">
      <c r="B250" s="172"/>
      <c r="D250" s="158" t="s">
        <v>328</v>
      </c>
      <c r="E250" s="173" t="s">
        <v>1</v>
      </c>
      <c r="F250" s="174" t="s">
        <v>332</v>
      </c>
      <c r="H250" s="175">
        <v>326.53300000000002</v>
      </c>
      <c r="I250" s="176"/>
      <c r="L250" s="172"/>
      <c r="M250" s="177"/>
      <c r="T250" s="178"/>
      <c r="AT250" s="173" t="s">
        <v>328</v>
      </c>
      <c r="AU250" s="173" t="s">
        <v>88</v>
      </c>
      <c r="AV250" s="14" t="s">
        <v>323</v>
      </c>
      <c r="AW250" s="14" t="s">
        <v>31</v>
      </c>
      <c r="AX250" s="14" t="s">
        <v>83</v>
      </c>
      <c r="AY250" s="173" t="s">
        <v>317</v>
      </c>
    </row>
    <row r="251" spans="2:65" s="1" customFormat="1" ht="24.15" customHeight="1">
      <c r="B251" s="142"/>
      <c r="C251" s="143" t="s">
        <v>7</v>
      </c>
      <c r="D251" s="143" t="s">
        <v>319</v>
      </c>
      <c r="E251" s="144" t="s">
        <v>13901</v>
      </c>
      <c r="F251" s="145" t="s">
        <v>13902</v>
      </c>
      <c r="G251" s="146" t="s">
        <v>467</v>
      </c>
      <c r="H251" s="147">
        <v>146</v>
      </c>
      <c r="I251" s="148"/>
      <c r="J251" s="149">
        <f>ROUND(I251*H251,2)</f>
        <v>0</v>
      </c>
      <c r="K251" s="150"/>
      <c r="L251" s="31"/>
      <c r="M251" s="151" t="s">
        <v>1</v>
      </c>
      <c r="N251" s="152" t="s">
        <v>42</v>
      </c>
      <c r="P251" s="153">
        <f>O251*H251</f>
        <v>0</v>
      </c>
      <c r="Q251" s="153">
        <v>0</v>
      </c>
      <c r="R251" s="153">
        <f>Q251*H251</f>
        <v>0</v>
      </c>
      <c r="S251" s="153">
        <v>2.4E-2</v>
      </c>
      <c r="T251" s="154">
        <f>S251*H251</f>
        <v>3.504</v>
      </c>
      <c r="AR251" s="155" t="s">
        <v>323</v>
      </c>
      <c r="AT251" s="155" t="s">
        <v>319</v>
      </c>
      <c r="AU251" s="155" t="s">
        <v>88</v>
      </c>
      <c r="AY251" s="16" t="s">
        <v>317</v>
      </c>
      <c r="BE251" s="156">
        <f>IF(N251="základná",J251,0)</f>
        <v>0</v>
      </c>
      <c r="BF251" s="156">
        <f>IF(N251="znížená",J251,0)</f>
        <v>0</v>
      </c>
      <c r="BG251" s="156">
        <f>IF(N251="zákl. prenesená",J251,0)</f>
        <v>0</v>
      </c>
      <c r="BH251" s="156">
        <f>IF(N251="zníž. prenesená",J251,0)</f>
        <v>0</v>
      </c>
      <c r="BI251" s="156">
        <f>IF(N251="nulová",J251,0)</f>
        <v>0</v>
      </c>
      <c r="BJ251" s="16" t="s">
        <v>88</v>
      </c>
      <c r="BK251" s="156">
        <f>ROUND(I251*H251,2)</f>
        <v>0</v>
      </c>
      <c r="BL251" s="16" t="s">
        <v>323</v>
      </c>
      <c r="BM251" s="155" t="s">
        <v>13903</v>
      </c>
    </row>
    <row r="252" spans="2:65" s="12" customFormat="1" ht="10">
      <c r="B252" s="157"/>
      <c r="D252" s="158" t="s">
        <v>328</v>
      </c>
      <c r="E252" s="159" t="s">
        <v>1</v>
      </c>
      <c r="F252" s="160" t="s">
        <v>13904</v>
      </c>
      <c r="H252" s="161">
        <v>42</v>
      </c>
      <c r="I252" s="162"/>
      <c r="L252" s="157"/>
      <c r="M252" s="163"/>
      <c r="T252" s="164"/>
      <c r="AT252" s="159" t="s">
        <v>328</v>
      </c>
      <c r="AU252" s="159" t="s">
        <v>88</v>
      </c>
      <c r="AV252" s="12" t="s">
        <v>88</v>
      </c>
      <c r="AW252" s="12" t="s">
        <v>31</v>
      </c>
      <c r="AX252" s="12" t="s">
        <v>76</v>
      </c>
      <c r="AY252" s="159" t="s">
        <v>317</v>
      </c>
    </row>
    <row r="253" spans="2:65" s="12" customFormat="1" ht="10">
      <c r="B253" s="157"/>
      <c r="D253" s="158" t="s">
        <v>328</v>
      </c>
      <c r="E253" s="159" t="s">
        <v>1</v>
      </c>
      <c r="F253" s="160" t="s">
        <v>13905</v>
      </c>
      <c r="H253" s="161">
        <v>42</v>
      </c>
      <c r="I253" s="162"/>
      <c r="L253" s="157"/>
      <c r="M253" s="163"/>
      <c r="T253" s="164"/>
      <c r="AT253" s="159" t="s">
        <v>328</v>
      </c>
      <c r="AU253" s="159" t="s">
        <v>88</v>
      </c>
      <c r="AV253" s="12" t="s">
        <v>88</v>
      </c>
      <c r="AW253" s="12" t="s">
        <v>31</v>
      </c>
      <c r="AX253" s="12" t="s">
        <v>76</v>
      </c>
      <c r="AY253" s="159" t="s">
        <v>317</v>
      </c>
    </row>
    <row r="254" spans="2:65" s="12" customFormat="1" ht="10">
      <c r="B254" s="157"/>
      <c r="D254" s="158" t="s">
        <v>328</v>
      </c>
      <c r="E254" s="159" t="s">
        <v>1</v>
      </c>
      <c r="F254" s="160" t="s">
        <v>13906</v>
      </c>
      <c r="H254" s="161">
        <v>14</v>
      </c>
      <c r="I254" s="162"/>
      <c r="L254" s="157"/>
      <c r="M254" s="163"/>
      <c r="T254" s="164"/>
      <c r="AT254" s="159" t="s">
        <v>328</v>
      </c>
      <c r="AU254" s="159" t="s">
        <v>88</v>
      </c>
      <c r="AV254" s="12" t="s">
        <v>88</v>
      </c>
      <c r="AW254" s="12" t="s">
        <v>31</v>
      </c>
      <c r="AX254" s="12" t="s">
        <v>76</v>
      </c>
      <c r="AY254" s="159" t="s">
        <v>317</v>
      </c>
    </row>
    <row r="255" spans="2:65" s="12" customFormat="1" ht="10">
      <c r="B255" s="157"/>
      <c r="D255" s="158" t="s">
        <v>328</v>
      </c>
      <c r="E255" s="159" t="s">
        <v>1</v>
      </c>
      <c r="F255" s="160" t="s">
        <v>13907</v>
      </c>
      <c r="H255" s="161">
        <v>40</v>
      </c>
      <c r="I255" s="162"/>
      <c r="L255" s="157"/>
      <c r="M255" s="163"/>
      <c r="T255" s="164"/>
      <c r="AT255" s="159" t="s">
        <v>328</v>
      </c>
      <c r="AU255" s="159" t="s">
        <v>88</v>
      </c>
      <c r="AV255" s="12" t="s">
        <v>88</v>
      </c>
      <c r="AW255" s="12" t="s">
        <v>31</v>
      </c>
      <c r="AX255" s="12" t="s">
        <v>76</v>
      </c>
      <c r="AY255" s="159" t="s">
        <v>317</v>
      </c>
    </row>
    <row r="256" spans="2:65" s="12" customFormat="1" ht="10">
      <c r="B256" s="157"/>
      <c r="D256" s="158" t="s">
        <v>328</v>
      </c>
      <c r="E256" s="159" t="s">
        <v>1</v>
      </c>
      <c r="F256" s="160" t="s">
        <v>13908</v>
      </c>
      <c r="H256" s="161">
        <v>4</v>
      </c>
      <c r="I256" s="162"/>
      <c r="L256" s="157"/>
      <c r="M256" s="163"/>
      <c r="T256" s="164"/>
      <c r="AT256" s="159" t="s">
        <v>328</v>
      </c>
      <c r="AU256" s="159" t="s">
        <v>88</v>
      </c>
      <c r="AV256" s="12" t="s">
        <v>88</v>
      </c>
      <c r="AW256" s="12" t="s">
        <v>31</v>
      </c>
      <c r="AX256" s="12" t="s">
        <v>76</v>
      </c>
      <c r="AY256" s="159" t="s">
        <v>317</v>
      </c>
    </row>
    <row r="257" spans="2:65" s="12" customFormat="1" ht="10">
      <c r="B257" s="157"/>
      <c r="D257" s="158" t="s">
        <v>328</v>
      </c>
      <c r="E257" s="159" t="s">
        <v>1</v>
      </c>
      <c r="F257" s="160" t="s">
        <v>13909</v>
      </c>
      <c r="H257" s="161">
        <v>4</v>
      </c>
      <c r="I257" s="162"/>
      <c r="L257" s="157"/>
      <c r="M257" s="163"/>
      <c r="T257" s="164"/>
      <c r="AT257" s="159" t="s">
        <v>328</v>
      </c>
      <c r="AU257" s="159" t="s">
        <v>88</v>
      </c>
      <c r="AV257" s="12" t="s">
        <v>88</v>
      </c>
      <c r="AW257" s="12" t="s">
        <v>31</v>
      </c>
      <c r="AX257" s="12" t="s">
        <v>76</v>
      </c>
      <c r="AY257" s="159" t="s">
        <v>317</v>
      </c>
    </row>
    <row r="258" spans="2:65" s="13" customFormat="1" ht="10">
      <c r="B258" s="165"/>
      <c r="D258" s="158" t="s">
        <v>328</v>
      </c>
      <c r="E258" s="166" t="s">
        <v>1</v>
      </c>
      <c r="F258" s="167" t="s">
        <v>13910</v>
      </c>
      <c r="H258" s="168">
        <v>146</v>
      </c>
      <c r="I258" s="169"/>
      <c r="L258" s="165"/>
      <c r="M258" s="170"/>
      <c r="T258" s="171"/>
      <c r="AT258" s="166" t="s">
        <v>328</v>
      </c>
      <c r="AU258" s="166" t="s">
        <v>88</v>
      </c>
      <c r="AV258" s="13" t="s">
        <v>92</v>
      </c>
      <c r="AW258" s="13" t="s">
        <v>31</v>
      </c>
      <c r="AX258" s="13" t="s">
        <v>76</v>
      </c>
      <c r="AY258" s="166" t="s">
        <v>317</v>
      </c>
    </row>
    <row r="259" spans="2:65" s="14" customFormat="1" ht="10">
      <c r="B259" s="172"/>
      <c r="D259" s="158" t="s">
        <v>328</v>
      </c>
      <c r="E259" s="173" t="s">
        <v>1</v>
      </c>
      <c r="F259" s="174" t="s">
        <v>332</v>
      </c>
      <c r="H259" s="175">
        <v>146</v>
      </c>
      <c r="I259" s="176"/>
      <c r="L259" s="172"/>
      <c r="M259" s="177"/>
      <c r="T259" s="178"/>
      <c r="AT259" s="173" t="s">
        <v>328</v>
      </c>
      <c r="AU259" s="173" t="s">
        <v>88</v>
      </c>
      <c r="AV259" s="14" t="s">
        <v>323</v>
      </c>
      <c r="AW259" s="14" t="s">
        <v>31</v>
      </c>
      <c r="AX259" s="14" t="s">
        <v>83</v>
      </c>
      <c r="AY259" s="173" t="s">
        <v>317</v>
      </c>
    </row>
    <row r="260" spans="2:65" s="1" customFormat="1" ht="24.15" customHeight="1">
      <c r="B260" s="142"/>
      <c r="C260" s="143" t="s">
        <v>427</v>
      </c>
      <c r="D260" s="143" t="s">
        <v>319</v>
      </c>
      <c r="E260" s="144" t="s">
        <v>13911</v>
      </c>
      <c r="F260" s="145" t="s">
        <v>13912</v>
      </c>
      <c r="G260" s="146" t="s">
        <v>467</v>
      </c>
      <c r="H260" s="147">
        <v>13</v>
      </c>
      <c r="I260" s="148"/>
      <c r="J260" s="149">
        <f>ROUND(I260*H260,2)</f>
        <v>0</v>
      </c>
      <c r="K260" s="150"/>
      <c r="L260" s="31"/>
      <c r="M260" s="151" t="s">
        <v>1</v>
      </c>
      <c r="N260" s="152" t="s">
        <v>42</v>
      </c>
      <c r="P260" s="153">
        <f>O260*H260</f>
        <v>0</v>
      </c>
      <c r="Q260" s="153">
        <v>0</v>
      </c>
      <c r="R260" s="153">
        <f>Q260*H260</f>
        <v>0</v>
      </c>
      <c r="S260" s="153">
        <v>2.7E-2</v>
      </c>
      <c r="T260" s="154">
        <f>S260*H260</f>
        <v>0.35099999999999998</v>
      </c>
      <c r="AR260" s="155" t="s">
        <v>323</v>
      </c>
      <c r="AT260" s="155" t="s">
        <v>319</v>
      </c>
      <c r="AU260" s="155" t="s">
        <v>88</v>
      </c>
      <c r="AY260" s="16" t="s">
        <v>317</v>
      </c>
      <c r="BE260" s="156">
        <f>IF(N260="základná",J260,0)</f>
        <v>0</v>
      </c>
      <c r="BF260" s="156">
        <f>IF(N260="znížená",J260,0)</f>
        <v>0</v>
      </c>
      <c r="BG260" s="156">
        <f>IF(N260="zákl. prenesená",J260,0)</f>
        <v>0</v>
      </c>
      <c r="BH260" s="156">
        <f>IF(N260="zníž. prenesená",J260,0)</f>
        <v>0</v>
      </c>
      <c r="BI260" s="156">
        <f>IF(N260="nulová",J260,0)</f>
        <v>0</v>
      </c>
      <c r="BJ260" s="16" t="s">
        <v>88</v>
      </c>
      <c r="BK260" s="156">
        <f>ROUND(I260*H260,2)</f>
        <v>0</v>
      </c>
      <c r="BL260" s="16" t="s">
        <v>323</v>
      </c>
      <c r="BM260" s="155" t="s">
        <v>13913</v>
      </c>
    </row>
    <row r="261" spans="2:65" s="12" customFormat="1" ht="10">
      <c r="B261" s="157"/>
      <c r="D261" s="158" t="s">
        <v>328</v>
      </c>
      <c r="E261" s="159" t="s">
        <v>1</v>
      </c>
      <c r="F261" s="160" t="s">
        <v>13914</v>
      </c>
      <c r="H261" s="161">
        <v>13</v>
      </c>
      <c r="I261" s="162"/>
      <c r="L261" s="157"/>
      <c r="M261" s="163"/>
      <c r="T261" s="164"/>
      <c r="AT261" s="159" t="s">
        <v>328</v>
      </c>
      <c r="AU261" s="159" t="s">
        <v>88</v>
      </c>
      <c r="AV261" s="12" t="s">
        <v>88</v>
      </c>
      <c r="AW261" s="12" t="s">
        <v>31</v>
      </c>
      <c r="AX261" s="12" t="s">
        <v>76</v>
      </c>
      <c r="AY261" s="159" t="s">
        <v>317</v>
      </c>
    </row>
    <row r="262" spans="2:65" s="13" customFormat="1" ht="10">
      <c r="B262" s="165"/>
      <c r="D262" s="158" t="s">
        <v>328</v>
      </c>
      <c r="E262" s="166" t="s">
        <v>1</v>
      </c>
      <c r="F262" s="167" t="s">
        <v>13910</v>
      </c>
      <c r="H262" s="168">
        <v>13</v>
      </c>
      <c r="I262" s="169"/>
      <c r="L262" s="165"/>
      <c r="M262" s="170"/>
      <c r="T262" s="171"/>
      <c r="AT262" s="166" t="s">
        <v>328</v>
      </c>
      <c r="AU262" s="166" t="s">
        <v>88</v>
      </c>
      <c r="AV262" s="13" t="s">
        <v>92</v>
      </c>
      <c r="AW262" s="13" t="s">
        <v>31</v>
      </c>
      <c r="AX262" s="13" t="s">
        <v>76</v>
      </c>
      <c r="AY262" s="166" t="s">
        <v>317</v>
      </c>
    </row>
    <row r="263" spans="2:65" s="14" customFormat="1" ht="10">
      <c r="B263" s="172"/>
      <c r="D263" s="158" t="s">
        <v>328</v>
      </c>
      <c r="E263" s="173" t="s">
        <v>1</v>
      </c>
      <c r="F263" s="174" t="s">
        <v>332</v>
      </c>
      <c r="H263" s="175">
        <v>13</v>
      </c>
      <c r="I263" s="176"/>
      <c r="L263" s="172"/>
      <c r="M263" s="177"/>
      <c r="T263" s="178"/>
      <c r="AT263" s="173" t="s">
        <v>328</v>
      </c>
      <c r="AU263" s="173" t="s">
        <v>88</v>
      </c>
      <c r="AV263" s="14" t="s">
        <v>323</v>
      </c>
      <c r="AW263" s="14" t="s">
        <v>31</v>
      </c>
      <c r="AX263" s="14" t="s">
        <v>83</v>
      </c>
      <c r="AY263" s="173" t="s">
        <v>317</v>
      </c>
    </row>
    <row r="264" spans="2:65" s="1" customFormat="1" ht="24.15" customHeight="1">
      <c r="B264" s="142"/>
      <c r="C264" s="143" t="s">
        <v>432</v>
      </c>
      <c r="D264" s="143" t="s">
        <v>319</v>
      </c>
      <c r="E264" s="144" t="s">
        <v>13915</v>
      </c>
      <c r="F264" s="145" t="s">
        <v>13916</v>
      </c>
      <c r="G264" s="146" t="s">
        <v>444</v>
      </c>
      <c r="H264" s="147">
        <v>14.2</v>
      </c>
      <c r="I264" s="148"/>
      <c r="J264" s="149">
        <f>ROUND(I264*H264,2)</f>
        <v>0</v>
      </c>
      <c r="K264" s="150"/>
      <c r="L264" s="31"/>
      <c r="M264" s="151" t="s">
        <v>1</v>
      </c>
      <c r="N264" s="152" t="s">
        <v>42</v>
      </c>
      <c r="P264" s="153">
        <f>O264*H264</f>
        <v>0</v>
      </c>
      <c r="Q264" s="153">
        <v>0</v>
      </c>
      <c r="R264" s="153">
        <f>Q264*H264</f>
        <v>0</v>
      </c>
      <c r="S264" s="153">
        <v>3.4000000000000002E-2</v>
      </c>
      <c r="T264" s="154">
        <f>S264*H264</f>
        <v>0.48280000000000001</v>
      </c>
      <c r="AR264" s="155" t="s">
        <v>323</v>
      </c>
      <c r="AT264" s="155" t="s">
        <v>319</v>
      </c>
      <c r="AU264" s="155" t="s">
        <v>88</v>
      </c>
      <c r="AY264" s="16" t="s">
        <v>317</v>
      </c>
      <c r="BE264" s="156">
        <f>IF(N264="základná",J264,0)</f>
        <v>0</v>
      </c>
      <c r="BF264" s="156">
        <f>IF(N264="znížená",J264,0)</f>
        <v>0</v>
      </c>
      <c r="BG264" s="156">
        <f>IF(N264="zákl. prenesená",J264,0)</f>
        <v>0</v>
      </c>
      <c r="BH264" s="156">
        <f>IF(N264="zníž. prenesená",J264,0)</f>
        <v>0</v>
      </c>
      <c r="BI264" s="156">
        <f>IF(N264="nulová",J264,0)</f>
        <v>0</v>
      </c>
      <c r="BJ264" s="16" t="s">
        <v>88</v>
      </c>
      <c r="BK264" s="156">
        <f>ROUND(I264*H264,2)</f>
        <v>0</v>
      </c>
      <c r="BL264" s="16" t="s">
        <v>323</v>
      </c>
      <c r="BM264" s="155" t="s">
        <v>13917</v>
      </c>
    </row>
    <row r="265" spans="2:65" s="1" customFormat="1" ht="24.15" customHeight="1">
      <c r="B265" s="142"/>
      <c r="C265" s="143" t="s">
        <v>436</v>
      </c>
      <c r="D265" s="143" t="s">
        <v>319</v>
      </c>
      <c r="E265" s="144" t="s">
        <v>13918</v>
      </c>
      <c r="F265" s="145" t="s">
        <v>13919</v>
      </c>
      <c r="G265" s="146" t="s">
        <v>444</v>
      </c>
      <c r="H265" s="147">
        <v>144.22800000000001</v>
      </c>
      <c r="I265" s="148"/>
      <c r="J265" s="149">
        <f>ROUND(I265*H265,2)</f>
        <v>0</v>
      </c>
      <c r="K265" s="150"/>
      <c r="L265" s="31"/>
      <c r="M265" s="151" t="s">
        <v>1</v>
      </c>
      <c r="N265" s="152" t="s">
        <v>42</v>
      </c>
      <c r="P265" s="153">
        <f>O265*H265</f>
        <v>0</v>
      </c>
      <c r="Q265" s="153">
        <v>0</v>
      </c>
      <c r="R265" s="153">
        <f>Q265*H265</f>
        <v>0</v>
      </c>
      <c r="S265" s="153">
        <v>7.5999999999999998E-2</v>
      </c>
      <c r="T265" s="154">
        <f>S265*H265</f>
        <v>10.961328</v>
      </c>
      <c r="AR265" s="155" t="s">
        <v>323</v>
      </c>
      <c r="AT265" s="155" t="s">
        <v>319</v>
      </c>
      <c r="AU265" s="155" t="s">
        <v>88</v>
      </c>
      <c r="AY265" s="16" t="s">
        <v>317</v>
      </c>
      <c r="BE265" s="156">
        <f>IF(N265="základná",J265,0)</f>
        <v>0</v>
      </c>
      <c r="BF265" s="156">
        <f>IF(N265="znížená",J265,0)</f>
        <v>0</v>
      </c>
      <c r="BG265" s="156">
        <f>IF(N265="zákl. prenesená",J265,0)</f>
        <v>0</v>
      </c>
      <c r="BH265" s="156">
        <f>IF(N265="zníž. prenesená",J265,0)</f>
        <v>0</v>
      </c>
      <c r="BI265" s="156">
        <f>IF(N265="nulová",J265,0)</f>
        <v>0</v>
      </c>
      <c r="BJ265" s="16" t="s">
        <v>88</v>
      </c>
      <c r="BK265" s="156">
        <f>ROUND(I265*H265,2)</f>
        <v>0</v>
      </c>
      <c r="BL265" s="16" t="s">
        <v>323</v>
      </c>
      <c r="BM265" s="155" t="s">
        <v>13920</v>
      </c>
    </row>
    <row r="266" spans="2:65" s="12" customFormat="1" ht="10">
      <c r="B266" s="157"/>
      <c r="D266" s="158" t="s">
        <v>328</v>
      </c>
      <c r="E266" s="159" t="s">
        <v>1</v>
      </c>
      <c r="F266" s="160" t="s">
        <v>13921</v>
      </c>
      <c r="H266" s="161">
        <v>50.904000000000003</v>
      </c>
      <c r="I266" s="162"/>
      <c r="L266" s="157"/>
      <c r="M266" s="163"/>
      <c r="T266" s="164"/>
      <c r="AT266" s="159" t="s">
        <v>328</v>
      </c>
      <c r="AU266" s="159" t="s">
        <v>88</v>
      </c>
      <c r="AV266" s="12" t="s">
        <v>88</v>
      </c>
      <c r="AW266" s="12" t="s">
        <v>31</v>
      </c>
      <c r="AX266" s="12" t="s">
        <v>76</v>
      </c>
      <c r="AY266" s="159" t="s">
        <v>317</v>
      </c>
    </row>
    <row r="267" spans="2:65" s="12" customFormat="1" ht="10">
      <c r="B267" s="157"/>
      <c r="D267" s="158" t="s">
        <v>328</v>
      </c>
      <c r="E267" s="159" t="s">
        <v>1</v>
      </c>
      <c r="F267" s="160" t="s">
        <v>13922</v>
      </c>
      <c r="H267" s="161">
        <v>67.872</v>
      </c>
      <c r="I267" s="162"/>
      <c r="L267" s="157"/>
      <c r="M267" s="163"/>
      <c r="T267" s="164"/>
      <c r="AT267" s="159" t="s">
        <v>328</v>
      </c>
      <c r="AU267" s="159" t="s">
        <v>88</v>
      </c>
      <c r="AV267" s="12" t="s">
        <v>88</v>
      </c>
      <c r="AW267" s="12" t="s">
        <v>31</v>
      </c>
      <c r="AX267" s="12" t="s">
        <v>76</v>
      </c>
      <c r="AY267" s="159" t="s">
        <v>317</v>
      </c>
    </row>
    <row r="268" spans="2:65" s="12" customFormat="1" ht="10">
      <c r="B268" s="157"/>
      <c r="D268" s="158" t="s">
        <v>328</v>
      </c>
      <c r="E268" s="159" t="s">
        <v>1</v>
      </c>
      <c r="F268" s="160" t="s">
        <v>13923</v>
      </c>
      <c r="H268" s="161">
        <v>25.452000000000002</v>
      </c>
      <c r="I268" s="162"/>
      <c r="L268" s="157"/>
      <c r="M268" s="163"/>
      <c r="T268" s="164"/>
      <c r="AT268" s="159" t="s">
        <v>328</v>
      </c>
      <c r="AU268" s="159" t="s">
        <v>88</v>
      </c>
      <c r="AV268" s="12" t="s">
        <v>88</v>
      </c>
      <c r="AW268" s="12" t="s">
        <v>31</v>
      </c>
      <c r="AX268" s="12" t="s">
        <v>76</v>
      </c>
      <c r="AY268" s="159" t="s">
        <v>317</v>
      </c>
    </row>
    <row r="269" spans="2:65" s="13" customFormat="1" ht="10">
      <c r="B269" s="165"/>
      <c r="D269" s="158" t="s">
        <v>328</v>
      </c>
      <c r="E269" s="166" t="s">
        <v>1</v>
      </c>
      <c r="F269" s="167" t="s">
        <v>13910</v>
      </c>
      <c r="H269" s="168">
        <v>144.22800000000001</v>
      </c>
      <c r="I269" s="169"/>
      <c r="L269" s="165"/>
      <c r="M269" s="170"/>
      <c r="T269" s="171"/>
      <c r="AT269" s="166" t="s">
        <v>328</v>
      </c>
      <c r="AU269" s="166" t="s">
        <v>88</v>
      </c>
      <c r="AV269" s="13" t="s">
        <v>92</v>
      </c>
      <c r="AW269" s="13" t="s">
        <v>31</v>
      </c>
      <c r="AX269" s="13" t="s">
        <v>76</v>
      </c>
      <c r="AY269" s="166" t="s">
        <v>317</v>
      </c>
    </row>
    <row r="270" spans="2:65" s="14" customFormat="1" ht="10">
      <c r="B270" s="172"/>
      <c r="D270" s="158" t="s">
        <v>328</v>
      </c>
      <c r="E270" s="173" t="s">
        <v>1</v>
      </c>
      <c r="F270" s="174" t="s">
        <v>332</v>
      </c>
      <c r="H270" s="175">
        <v>144.22800000000001</v>
      </c>
      <c r="I270" s="176"/>
      <c r="L270" s="172"/>
      <c r="M270" s="177"/>
      <c r="T270" s="178"/>
      <c r="AT270" s="173" t="s">
        <v>328</v>
      </c>
      <c r="AU270" s="173" t="s">
        <v>88</v>
      </c>
      <c r="AV270" s="14" t="s">
        <v>323</v>
      </c>
      <c r="AW270" s="14" t="s">
        <v>31</v>
      </c>
      <c r="AX270" s="14" t="s">
        <v>83</v>
      </c>
      <c r="AY270" s="173" t="s">
        <v>317</v>
      </c>
    </row>
    <row r="271" spans="2:65" s="1" customFormat="1" ht="24.15" customHeight="1">
      <c r="B271" s="142"/>
      <c r="C271" s="143" t="s">
        <v>441</v>
      </c>
      <c r="D271" s="143" t="s">
        <v>319</v>
      </c>
      <c r="E271" s="144" t="s">
        <v>13924</v>
      </c>
      <c r="F271" s="145" t="s">
        <v>13925</v>
      </c>
      <c r="G271" s="146" t="s">
        <v>444</v>
      </c>
      <c r="H271" s="147">
        <v>100.596</v>
      </c>
      <c r="I271" s="148"/>
      <c r="J271" s="149">
        <f>ROUND(I271*H271,2)</f>
        <v>0</v>
      </c>
      <c r="K271" s="150"/>
      <c r="L271" s="31"/>
      <c r="M271" s="151" t="s">
        <v>1</v>
      </c>
      <c r="N271" s="152" t="s">
        <v>42</v>
      </c>
      <c r="P271" s="153">
        <f>O271*H271</f>
        <v>0</v>
      </c>
      <c r="Q271" s="153">
        <v>0</v>
      </c>
      <c r="R271" s="153">
        <f>Q271*H271</f>
        <v>0</v>
      </c>
      <c r="S271" s="153">
        <v>6.3E-2</v>
      </c>
      <c r="T271" s="154">
        <f>S271*H271</f>
        <v>6.337548</v>
      </c>
      <c r="AR271" s="155" t="s">
        <v>323</v>
      </c>
      <c r="AT271" s="155" t="s">
        <v>319</v>
      </c>
      <c r="AU271" s="155" t="s">
        <v>88</v>
      </c>
      <c r="AY271" s="16" t="s">
        <v>317</v>
      </c>
      <c r="BE271" s="156">
        <f>IF(N271="základná",J271,0)</f>
        <v>0</v>
      </c>
      <c r="BF271" s="156">
        <f>IF(N271="znížená",J271,0)</f>
        <v>0</v>
      </c>
      <c r="BG271" s="156">
        <f>IF(N271="zákl. prenesená",J271,0)</f>
        <v>0</v>
      </c>
      <c r="BH271" s="156">
        <f>IF(N271="zníž. prenesená",J271,0)</f>
        <v>0</v>
      </c>
      <c r="BI271" s="156">
        <f>IF(N271="nulová",J271,0)</f>
        <v>0</v>
      </c>
      <c r="BJ271" s="16" t="s">
        <v>88</v>
      </c>
      <c r="BK271" s="156">
        <f>ROUND(I271*H271,2)</f>
        <v>0</v>
      </c>
      <c r="BL271" s="16" t="s">
        <v>323</v>
      </c>
      <c r="BM271" s="155" t="s">
        <v>13926</v>
      </c>
    </row>
    <row r="272" spans="2:65" s="12" customFormat="1" ht="10">
      <c r="B272" s="157"/>
      <c r="D272" s="158" t="s">
        <v>328</v>
      </c>
      <c r="E272" s="159" t="s">
        <v>1</v>
      </c>
      <c r="F272" s="160" t="s">
        <v>13927</v>
      </c>
      <c r="H272" s="161">
        <v>28.885999999999999</v>
      </c>
      <c r="I272" s="162"/>
      <c r="L272" s="157"/>
      <c r="M272" s="163"/>
      <c r="T272" s="164"/>
      <c r="AT272" s="159" t="s">
        <v>328</v>
      </c>
      <c r="AU272" s="159" t="s">
        <v>88</v>
      </c>
      <c r="AV272" s="12" t="s">
        <v>88</v>
      </c>
      <c r="AW272" s="12" t="s">
        <v>31</v>
      </c>
      <c r="AX272" s="12" t="s">
        <v>76</v>
      </c>
      <c r="AY272" s="159" t="s">
        <v>317</v>
      </c>
    </row>
    <row r="273" spans="2:65" s="12" customFormat="1" ht="10">
      <c r="B273" s="157"/>
      <c r="D273" s="158" t="s">
        <v>328</v>
      </c>
      <c r="E273" s="159" t="s">
        <v>1</v>
      </c>
      <c r="F273" s="160" t="s">
        <v>13928</v>
      </c>
      <c r="H273" s="161">
        <v>58.58</v>
      </c>
      <c r="I273" s="162"/>
      <c r="L273" s="157"/>
      <c r="M273" s="163"/>
      <c r="T273" s="164"/>
      <c r="AT273" s="159" t="s">
        <v>328</v>
      </c>
      <c r="AU273" s="159" t="s">
        <v>88</v>
      </c>
      <c r="AV273" s="12" t="s">
        <v>88</v>
      </c>
      <c r="AW273" s="12" t="s">
        <v>31</v>
      </c>
      <c r="AX273" s="12" t="s">
        <v>76</v>
      </c>
      <c r="AY273" s="159" t="s">
        <v>317</v>
      </c>
    </row>
    <row r="274" spans="2:65" s="12" customFormat="1" ht="10">
      <c r="B274" s="157"/>
      <c r="D274" s="158" t="s">
        <v>328</v>
      </c>
      <c r="E274" s="159" t="s">
        <v>1</v>
      </c>
      <c r="F274" s="160" t="s">
        <v>13929</v>
      </c>
      <c r="H274" s="161">
        <v>6.4640000000000004</v>
      </c>
      <c r="I274" s="162"/>
      <c r="L274" s="157"/>
      <c r="M274" s="163"/>
      <c r="T274" s="164"/>
      <c r="AT274" s="159" t="s">
        <v>328</v>
      </c>
      <c r="AU274" s="159" t="s">
        <v>88</v>
      </c>
      <c r="AV274" s="12" t="s">
        <v>88</v>
      </c>
      <c r="AW274" s="12" t="s">
        <v>31</v>
      </c>
      <c r="AX274" s="12" t="s">
        <v>76</v>
      </c>
      <c r="AY274" s="159" t="s">
        <v>317</v>
      </c>
    </row>
    <row r="275" spans="2:65" s="12" customFormat="1" ht="10">
      <c r="B275" s="157"/>
      <c r="D275" s="158" t="s">
        <v>328</v>
      </c>
      <c r="E275" s="159" t="s">
        <v>1</v>
      </c>
      <c r="F275" s="160" t="s">
        <v>13930</v>
      </c>
      <c r="H275" s="161">
        <v>6.6660000000000004</v>
      </c>
      <c r="I275" s="162"/>
      <c r="L275" s="157"/>
      <c r="M275" s="163"/>
      <c r="T275" s="164"/>
      <c r="AT275" s="159" t="s">
        <v>328</v>
      </c>
      <c r="AU275" s="159" t="s">
        <v>88</v>
      </c>
      <c r="AV275" s="12" t="s">
        <v>88</v>
      </c>
      <c r="AW275" s="12" t="s">
        <v>31</v>
      </c>
      <c r="AX275" s="12" t="s">
        <v>76</v>
      </c>
      <c r="AY275" s="159" t="s">
        <v>317</v>
      </c>
    </row>
    <row r="276" spans="2:65" s="13" customFormat="1" ht="10">
      <c r="B276" s="165"/>
      <c r="D276" s="158" t="s">
        <v>328</v>
      </c>
      <c r="E276" s="166" t="s">
        <v>1</v>
      </c>
      <c r="F276" s="167" t="s">
        <v>13910</v>
      </c>
      <c r="H276" s="168">
        <v>100.59599999999999</v>
      </c>
      <c r="I276" s="169"/>
      <c r="L276" s="165"/>
      <c r="M276" s="170"/>
      <c r="T276" s="171"/>
      <c r="AT276" s="166" t="s">
        <v>328</v>
      </c>
      <c r="AU276" s="166" t="s">
        <v>88</v>
      </c>
      <c r="AV276" s="13" t="s">
        <v>92</v>
      </c>
      <c r="AW276" s="13" t="s">
        <v>31</v>
      </c>
      <c r="AX276" s="13" t="s">
        <v>76</v>
      </c>
      <c r="AY276" s="166" t="s">
        <v>317</v>
      </c>
    </row>
    <row r="277" spans="2:65" s="14" customFormat="1" ht="10">
      <c r="B277" s="172"/>
      <c r="D277" s="158" t="s">
        <v>328</v>
      </c>
      <c r="E277" s="173" t="s">
        <v>1</v>
      </c>
      <c r="F277" s="174" t="s">
        <v>332</v>
      </c>
      <c r="H277" s="175">
        <v>100.59599999999999</v>
      </c>
      <c r="I277" s="176"/>
      <c r="L277" s="172"/>
      <c r="M277" s="177"/>
      <c r="T277" s="178"/>
      <c r="AT277" s="173" t="s">
        <v>328</v>
      </c>
      <c r="AU277" s="173" t="s">
        <v>88</v>
      </c>
      <c r="AV277" s="14" t="s">
        <v>323</v>
      </c>
      <c r="AW277" s="14" t="s">
        <v>31</v>
      </c>
      <c r="AX277" s="14" t="s">
        <v>83</v>
      </c>
      <c r="AY277" s="173" t="s">
        <v>317</v>
      </c>
    </row>
    <row r="278" spans="2:65" s="1" customFormat="1" ht="24.15" customHeight="1">
      <c r="B278" s="142"/>
      <c r="C278" s="143" t="s">
        <v>448</v>
      </c>
      <c r="D278" s="143" t="s">
        <v>319</v>
      </c>
      <c r="E278" s="144" t="s">
        <v>13931</v>
      </c>
      <c r="F278" s="145" t="s">
        <v>13932</v>
      </c>
      <c r="G278" s="146" t="s">
        <v>484</v>
      </c>
      <c r="H278" s="147">
        <v>221.16</v>
      </c>
      <c r="I278" s="148"/>
      <c r="J278" s="149">
        <f>ROUND(I278*H278,2)</f>
        <v>0</v>
      </c>
      <c r="K278" s="150"/>
      <c r="L278" s="31"/>
      <c r="M278" s="151" t="s">
        <v>1</v>
      </c>
      <c r="N278" s="152" t="s">
        <v>42</v>
      </c>
      <c r="P278" s="153">
        <f>O278*H278</f>
        <v>0</v>
      </c>
      <c r="Q278" s="153">
        <v>0</v>
      </c>
      <c r="R278" s="153">
        <f>Q278*H278</f>
        <v>0</v>
      </c>
      <c r="S278" s="153">
        <v>7.0000000000000001E-3</v>
      </c>
      <c r="T278" s="154">
        <f>S278*H278</f>
        <v>1.5481199999999999</v>
      </c>
      <c r="AR278" s="155" t="s">
        <v>323</v>
      </c>
      <c r="AT278" s="155" t="s">
        <v>319</v>
      </c>
      <c r="AU278" s="155" t="s">
        <v>88</v>
      </c>
      <c r="AY278" s="16" t="s">
        <v>317</v>
      </c>
      <c r="BE278" s="156">
        <f>IF(N278="základná",J278,0)</f>
        <v>0</v>
      </c>
      <c r="BF278" s="156">
        <f>IF(N278="znížená",J278,0)</f>
        <v>0</v>
      </c>
      <c r="BG278" s="156">
        <f>IF(N278="zákl. prenesená",J278,0)</f>
        <v>0</v>
      </c>
      <c r="BH278" s="156">
        <f>IF(N278="zníž. prenesená",J278,0)</f>
        <v>0</v>
      </c>
      <c r="BI278" s="156">
        <f>IF(N278="nulová",J278,0)</f>
        <v>0</v>
      </c>
      <c r="BJ278" s="16" t="s">
        <v>88</v>
      </c>
      <c r="BK278" s="156">
        <f>ROUND(I278*H278,2)</f>
        <v>0</v>
      </c>
      <c r="BL278" s="16" t="s">
        <v>323</v>
      </c>
      <c r="BM278" s="155" t="s">
        <v>13933</v>
      </c>
    </row>
    <row r="279" spans="2:65" s="12" customFormat="1" ht="10">
      <c r="B279" s="157"/>
      <c r="D279" s="158" t="s">
        <v>328</v>
      </c>
      <c r="E279" s="159" t="s">
        <v>1</v>
      </c>
      <c r="F279" s="160" t="s">
        <v>13934</v>
      </c>
      <c r="H279" s="161">
        <v>5.8</v>
      </c>
      <c r="I279" s="162"/>
      <c r="L279" s="157"/>
      <c r="M279" s="163"/>
      <c r="T279" s="164"/>
      <c r="AT279" s="159" t="s">
        <v>328</v>
      </c>
      <c r="AU279" s="159" t="s">
        <v>88</v>
      </c>
      <c r="AV279" s="12" t="s">
        <v>88</v>
      </c>
      <c r="AW279" s="12" t="s">
        <v>31</v>
      </c>
      <c r="AX279" s="12" t="s">
        <v>76</v>
      </c>
      <c r="AY279" s="159" t="s">
        <v>317</v>
      </c>
    </row>
    <row r="280" spans="2:65" s="12" customFormat="1" ht="10">
      <c r="B280" s="157"/>
      <c r="D280" s="158" t="s">
        <v>328</v>
      </c>
      <c r="E280" s="159" t="s">
        <v>1</v>
      </c>
      <c r="F280" s="160" t="s">
        <v>13935</v>
      </c>
      <c r="H280" s="161">
        <v>4.8</v>
      </c>
      <c r="I280" s="162"/>
      <c r="L280" s="157"/>
      <c r="M280" s="163"/>
      <c r="T280" s="164"/>
      <c r="AT280" s="159" t="s">
        <v>328</v>
      </c>
      <c r="AU280" s="159" t="s">
        <v>88</v>
      </c>
      <c r="AV280" s="12" t="s">
        <v>88</v>
      </c>
      <c r="AW280" s="12" t="s">
        <v>31</v>
      </c>
      <c r="AX280" s="12" t="s">
        <v>76</v>
      </c>
      <c r="AY280" s="159" t="s">
        <v>317</v>
      </c>
    </row>
    <row r="281" spans="2:65" s="12" customFormat="1" ht="10">
      <c r="B281" s="157"/>
      <c r="D281" s="158" t="s">
        <v>328</v>
      </c>
      <c r="E281" s="159" t="s">
        <v>1</v>
      </c>
      <c r="F281" s="160" t="s">
        <v>13936</v>
      </c>
      <c r="H281" s="161">
        <v>6</v>
      </c>
      <c r="I281" s="162"/>
      <c r="L281" s="157"/>
      <c r="M281" s="163"/>
      <c r="T281" s="164"/>
      <c r="AT281" s="159" t="s">
        <v>328</v>
      </c>
      <c r="AU281" s="159" t="s">
        <v>88</v>
      </c>
      <c r="AV281" s="12" t="s">
        <v>88</v>
      </c>
      <c r="AW281" s="12" t="s">
        <v>31</v>
      </c>
      <c r="AX281" s="12" t="s">
        <v>76</v>
      </c>
      <c r="AY281" s="159" t="s">
        <v>317</v>
      </c>
    </row>
    <row r="282" spans="2:65" s="12" customFormat="1" ht="10">
      <c r="B282" s="157"/>
      <c r="D282" s="158" t="s">
        <v>328</v>
      </c>
      <c r="E282" s="159" t="s">
        <v>1</v>
      </c>
      <c r="F282" s="160" t="s">
        <v>13937</v>
      </c>
      <c r="H282" s="161">
        <v>126</v>
      </c>
      <c r="I282" s="162"/>
      <c r="L282" s="157"/>
      <c r="M282" s="163"/>
      <c r="T282" s="164"/>
      <c r="AT282" s="159" t="s">
        <v>328</v>
      </c>
      <c r="AU282" s="159" t="s">
        <v>88</v>
      </c>
      <c r="AV282" s="12" t="s">
        <v>88</v>
      </c>
      <c r="AW282" s="12" t="s">
        <v>31</v>
      </c>
      <c r="AX282" s="12" t="s">
        <v>76</v>
      </c>
      <c r="AY282" s="159" t="s">
        <v>317</v>
      </c>
    </row>
    <row r="283" spans="2:65" s="12" customFormat="1" ht="10">
      <c r="B283" s="157"/>
      <c r="D283" s="158" t="s">
        <v>328</v>
      </c>
      <c r="E283" s="159" t="s">
        <v>1</v>
      </c>
      <c r="F283" s="160" t="s">
        <v>13938</v>
      </c>
      <c r="H283" s="161">
        <v>9.1</v>
      </c>
      <c r="I283" s="162"/>
      <c r="L283" s="157"/>
      <c r="M283" s="163"/>
      <c r="T283" s="164"/>
      <c r="AT283" s="159" t="s">
        <v>328</v>
      </c>
      <c r="AU283" s="159" t="s">
        <v>88</v>
      </c>
      <c r="AV283" s="12" t="s">
        <v>88</v>
      </c>
      <c r="AW283" s="12" t="s">
        <v>31</v>
      </c>
      <c r="AX283" s="12" t="s">
        <v>76</v>
      </c>
      <c r="AY283" s="159" t="s">
        <v>317</v>
      </c>
    </row>
    <row r="284" spans="2:65" s="12" customFormat="1" ht="10">
      <c r="B284" s="157"/>
      <c r="D284" s="158" t="s">
        <v>328</v>
      </c>
      <c r="E284" s="159" t="s">
        <v>1</v>
      </c>
      <c r="F284" s="160" t="s">
        <v>13939</v>
      </c>
      <c r="H284" s="161">
        <v>24.6</v>
      </c>
      <c r="I284" s="162"/>
      <c r="L284" s="157"/>
      <c r="M284" s="163"/>
      <c r="T284" s="164"/>
      <c r="AT284" s="159" t="s">
        <v>328</v>
      </c>
      <c r="AU284" s="159" t="s">
        <v>88</v>
      </c>
      <c r="AV284" s="12" t="s">
        <v>88</v>
      </c>
      <c r="AW284" s="12" t="s">
        <v>31</v>
      </c>
      <c r="AX284" s="12" t="s">
        <v>76</v>
      </c>
      <c r="AY284" s="159" t="s">
        <v>317</v>
      </c>
    </row>
    <row r="285" spans="2:65" s="12" customFormat="1" ht="10">
      <c r="B285" s="157"/>
      <c r="D285" s="158" t="s">
        <v>328</v>
      </c>
      <c r="E285" s="159" t="s">
        <v>1</v>
      </c>
      <c r="F285" s="160" t="s">
        <v>13940</v>
      </c>
      <c r="H285" s="161">
        <v>10.3</v>
      </c>
      <c r="I285" s="162"/>
      <c r="L285" s="157"/>
      <c r="M285" s="163"/>
      <c r="T285" s="164"/>
      <c r="AT285" s="159" t="s">
        <v>328</v>
      </c>
      <c r="AU285" s="159" t="s">
        <v>88</v>
      </c>
      <c r="AV285" s="12" t="s">
        <v>88</v>
      </c>
      <c r="AW285" s="12" t="s">
        <v>31</v>
      </c>
      <c r="AX285" s="12" t="s">
        <v>76</v>
      </c>
      <c r="AY285" s="159" t="s">
        <v>317</v>
      </c>
    </row>
    <row r="286" spans="2:65" s="13" customFormat="1" ht="10">
      <c r="B286" s="165"/>
      <c r="D286" s="158" t="s">
        <v>328</v>
      </c>
      <c r="E286" s="166" t="s">
        <v>1</v>
      </c>
      <c r="F286" s="167" t="s">
        <v>13941</v>
      </c>
      <c r="H286" s="168">
        <v>186.6</v>
      </c>
      <c r="I286" s="169"/>
      <c r="L286" s="165"/>
      <c r="M286" s="170"/>
      <c r="T286" s="171"/>
      <c r="AT286" s="166" t="s">
        <v>328</v>
      </c>
      <c r="AU286" s="166" t="s">
        <v>88</v>
      </c>
      <c r="AV286" s="13" t="s">
        <v>92</v>
      </c>
      <c r="AW286" s="13" t="s">
        <v>31</v>
      </c>
      <c r="AX286" s="13" t="s">
        <v>76</v>
      </c>
      <c r="AY286" s="166" t="s">
        <v>317</v>
      </c>
    </row>
    <row r="287" spans="2:65" s="12" customFormat="1" ht="10">
      <c r="B287" s="157"/>
      <c r="D287" s="158" t="s">
        <v>328</v>
      </c>
      <c r="E287" s="159" t="s">
        <v>1</v>
      </c>
      <c r="F287" s="160" t="s">
        <v>13942</v>
      </c>
      <c r="H287" s="161">
        <v>7.5</v>
      </c>
      <c r="I287" s="162"/>
      <c r="L287" s="157"/>
      <c r="M287" s="163"/>
      <c r="T287" s="164"/>
      <c r="AT287" s="159" t="s">
        <v>328</v>
      </c>
      <c r="AU287" s="159" t="s">
        <v>88</v>
      </c>
      <c r="AV287" s="12" t="s">
        <v>88</v>
      </c>
      <c r="AW287" s="12" t="s">
        <v>31</v>
      </c>
      <c r="AX287" s="12" t="s">
        <v>76</v>
      </c>
      <c r="AY287" s="159" t="s">
        <v>317</v>
      </c>
    </row>
    <row r="288" spans="2:65" s="12" customFormat="1" ht="10">
      <c r="B288" s="157"/>
      <c r="D288" s="158" t="s">
        <v>328</v>
      </c>
      <c r="E288" s="159" t="s">
        <v>1</v>
      </c>
      <c r="F288" s="160" t="s">
        <v>13943</v>
      </c>
      <c r="H288" s="161">
        <v>17</v>
      </c>
      <c r="I288" s="162"/>
      <c r="L288" s="157"/>
      <c r="M288" s="163"/>
      <c r="T288" s="164"/>
      <c r="AT288" s="159" t="s">
        <v>328</v>
      </c>
      <c r="AU288" s="159" t="s">
        <v>88</v>
      </c>
      <c r="AV288" s="12" t="s">
        <v>88</v>
      </c>
      <c r="AW288" s="12" t="s">
        <v>31</v>
      </c>
      <c r="AX288" s="12" t="s">
        <v>76</v>
      </c>
      <c r="AY288" s="159" t="s">
        <v>317</v>
      </c>
    </row>
    <row r="289" spans="2:65" s="12" customFormat="1" ht="10">
      <c r="B289" s="157"/>
      <c r="D289" s="158" t="s">
        <v>328</v>
      </c>
      <c r="E289" s="159" t="s">
        <v>1</v>
      </c>
      <c r="F289" s="160" t="s">
        <v>13944</v>
      </c>
      <c r="H289" s="161">
        <v>10.06</v>
      </c>
      <c r="I289" s="162"/>
      <c r="L289" s="157"/>
      <c r="M289" s="163"/>
      <c r="T289" s="164"/>
      <c r="AT289" s="159" t="s">
        <v>328</v>
      </c>
      <c r="AU289" s="159" t="s">
        <v>88</v>
      </c>
      <c r="AV289" s="12" t="s">
        <v>88</v>
      </c>
      <c r="AW289" s="12" t="s">
        <v>31</v>
      </c>
      <c r="AX289" s="12" t="s">
        <v>76</v>
      </c>
      <c r="AY289" s="159" t="s">
        <v>317</v>
      </c>
    </row>
    <row r="290" spans="2:65" s="13" customFormat="1" ht="10">
      <c r="B290" s="165"/>
      <c r="D290" s="158" t="s">
        <v>328</v>
      </c>
      <c r="E290" s="166" t="s">
        <v>1</v>
      </c>
      <c r="F290" s="167" t="s">
        <v>13945</v>
      </c>
      <c r="H290" s="168">
        <v>34.56</v>
      </c>
      <c r="I290" s="169"/>
      <c r="L290" s="165"/>
      <c r="M290" s="170"/>
      <c r="T290" s="171"/>
      <c r="AT290" s="166" t="s">
        <v>328</v>
      </c>
      <c r="AU290" s="166" t="s">
        <v>88</v>
      </c>
      <c r="AV290" s="13" t="s">
        <v>92</v>
      </c>
      <c r="AW290" s="13" t="s">
        <v>31</v>
      </c>
      <c r="AX290" s="13" t="s">
        <v>76</v>
      </c>
      <c r="AY290" s="166" t="s">
        <v>317</v>
      </c>
    </row>
    <row r="291" spans="2:65" s="14" customFormat="1" ht="10">
      <c r="B291" s="172"/>
      <c r="D291" s="158" t="s">
        <v>328</v>
      </c>
      <c r="E291" s="173" t="s">
        <v>1</v>
      </c>
      <c r="F291" s="174" t="s">
        <v>332</v>
      </c>
      <c r="H291" s="175">
        <v>221.16</v>
      </c>
      <c r="I291" s="176"/>
      <c r="L291" s="172"/>
      <c r="M291" s="177"/>
      <c r="T291" s="178"/>
      <c r="AT291" s="173" t="s">
        <v>328</v>
      </c>
      <c r="AU291" s="173" t="s">
        <v>88</v>
      </c>
      <c r="AV291" s="14" t="s">
        <v>323</v>
      </c>
      <c r="AW291" s="14" t="s">
        <v>31</v>
      </c>
      <c r="AX291" s="14" t="s">
        <v>83</v>
      </c>
      <c r="AY291" s="173" t="s">
        <v>317</v>
      </c>
    </row>
    <row r="292" spans="2:65" s="1" customFormat="1" ht="24.15" customHeight="1">
      <c r="B292" s="142"/>
      <c r="C292" s="143" t="s">
        <v>453</v>
      </c>
      <c r="D292" s="143" t="s">
        <v>319</v>
      </c>
      <c r="E292" s="144" t="s">
        <v>13946</v>
      </c>
      <c r="F292" s="145" t="s">
        <v>13947</v>
      </c>
      <c r="G292" s="146" t="s">
        <v>484</v>
      </c>
      <c r="H292" s="147">
        <v>90.2</v>
      </c>
      <c r="I292" s="148"/>
      <c r="J292" s="149">
        <f>ROUND(I292*H292,2)</f>
        <v>0</v>
      </c>
      <c r="K292" s="150"/>
      <c r="L292" s="31"/>
      <c r="M292" s="151" t="s">
        <v>1</v>
      </c>
      <c r="N292" s="152" t="s">
        <v>42</v>
      </c>
      <c r="P292" s="153">
        <f>O292*H292</f>
        <v>0</v>
      </c>
      <c r="Q292" s="153">
        <v>0</v>
      </c>
      <c r="R292" s="153">
        <f>Q292*H292</f>
        <v>0</v>
      </c>
      <c r="S292" s="153">
        <v>7.0000000000000001E-3</v>
      </c>
      <c r="T292" s="154">
        <f>S292*H292</f>
        <v>0.63140000000000007</v>
      </c>
      <c r="AR292" s="155" t="s">
        <v>323</v>
      </c>
      <c r="AT292" s="155" t="s">
        <v>319</v>
      </c>
      <c r="AU292" s="155" t="s">
        <v>88</v>
      </c>
      <c r="AY292" s="16" t="s">
        <v>317</v>
      </c>
      <c r="BE292" s="156">
        <f>IF(N292="základná",J292,0)</f>
        <v>0</v>
      </c>
      <c r="BF292" s="156">
        <f>IF(N292="znížená",J292,0)</f>
        <v>0</v>
      </c>
      <c r="BG292" s="156">
        <f>IF(N292="zákl. prenesená",J292,0)</f>
        <v>0</v>
      </c>
      <c r="BH292" s="156">
        <f>IF(N292="zníž. prenesená",J292,0)</f>
        <v>0</v>
      </c>
      <c r="BI292" s="156">
        <f>IF(N292="nulová",J292,0)</f>
        <v>0</v>
      </c>
      <c r="BJ292" s="16" t="s">
        <v>88</v>
      </c>
      <c r="BK292" s="156">
        <f>ROUND(I292*H292,2)</f>
        <v>0</v>
      </c>
      <c r="BL292" s="16" t="s">
        <v>323</v>
      </c>
      <c r="BM292" s="155" t="s">
        <v>13948</v>
      </c>
    </row>
    <row r="293" spans="2:65" s="12" customFormat="1" ht="10">
      <c r="B293" s="157"/>
      <c r="D293" s="158" t="s">
        <v>328</v>
      </c>
      <c r="E293" s="159" t="s">
        <v>1</v>
      </c>
      <c r="F293" s="160" t="s">
        <v>13949</v>
      </c>
      <c r="H293" s="161">
        <v>90.2</v>
      </c>
      <c r="I293" s="162"/>
      <c r="L293" s="157"/>
      <c r="M293" s="163"/>
      <c r="T293" s="164"/>
      <c r="AT293" s="159" t="s">
        <v>328</v>
      </c>
      <c r="AU293" s="159" t="s">
        <v>88</v>
      </c>
      <c r="AV293" s="12" t="s">
        <v>88</v>
      </c>
      <c r="AW293" s="12" t="s">
        <v>31</v>
      </c>
      <c r="AX293" s="12" t="s">
        <v>76</v>
      </c>
      <c r="AY293" s="159" t="s">
        <v>317</v>
      </c>
    </row>
    <row r="294" spans="2:65" s="13" customFormat="1" ht="10">
      <c r="B294" s="165"/>
      <c r="D294" s="158" t="s">
        <v>328</v>
      </c>
      <c r="E294" s="166" t="s">
        <v>1</v>
      </c>
      <c r="F294" s="167" t="s">
        <v>13950</v>
      </c>
      <c r="H294" s="168">
        <v>90.2</v>
      </c>
      <c r="I294" s="169"/>
      <c r="L294" s="165"/>
      <c r="M294" s="170"/>
      <c r="T294" s="171"/>
      <c r="AT294" s="166" t="s">
        <v>328</v>
      </c>
      <c r="AU294" s="166" t="s">
        <v>88</v>
      </c>
      <c r="AV294" s="13" t="s">
        <v>92</v>
      </c>
      <c r="AW294" s="13" t="s">
        <v>31</v>
      </c>
      <c r="AX294" s="13" t="s">
        <v>76</v>
      </c>
      <c r="AY294" s="166" t="s">
        <v>317</v>
      </c>
    </row>
    <row r="295" spans="2:65" s="14" customFormat="1" ht="10">
      <c r="B295" s="172"/>
      <c r="D295" s="158" t="s">
        <v>328</v>
      </c>
      <c r="E295" s="173" t="s">
        <v>1</v>
      </c>
      <c r="F295" s="174" t="s">
        <v>332</v>
      </c>
      <c r="H295" s="175">
        <v>90.2</v>
      </c>
      <c r="I295" s="176"/>
      <c r="L295" s="172"/>
      <c r="M295" s="177"/>
      <c r="T295" s="178"/>
      <c r="AT295" s="173" t="s">
        <v>328</v>
      </c>
      <c r="AU295" s="173" t="s">
        <v>88</v>
      </c>
      <c r="AV295" s="14" t="s">
        <v>323</v>
      </c>
      <c r="AW295" s="14" t="s">
        <v>31</v>
      </c>
      <c r="AX295" s="14" t="s">
        <v>83</v>
      </c>
      <c r="AY295" s="173" t="s">
        <v>317</v>
      </c>
    </row>
    <row r="296" spans="2:65" s="1" customFormat="1" ht="24.15" customHeight="1">
      <c r="B296" s="142"/>
      <c r="C296" s="143" t="s">
        <v>459</v>
      </c>
      <c r="D296" s="143" t="s">
        <v>319</v>
      </c>
      <c r="E296" s="144" t="s">
        <v>13951</v>
      </c>
      <c r="F296" s="145" t="s">
        <v>13952</v>
      </c>
      <c r="G296" s="146" t="s">
        <v>444</v>
      </c>
      <c r="H296" s="147">
        <v>12.61</v>
      </c>
      <c r="I296" s="148"/>
      <c r="J296" s="149">
        <f>ROUND(I296*H296,2)</f>
        <v>0</v>
      </c>
      <c r="K296" s="150"/>
      <c r="L296" s="31"/>
      <c r="M296" s="151" t="s">
        <v>1</v>
      </c>
      <c r="N296" s="152" t="s">
        <v>42</v>
      </c>
      <c r="P296" s="153">
        <f>O296*H296</f>
        <v>0</v>
      </c>
      <c r="Q296" s="153">
        <v>0</v>
      </c>
      <c r="R296" s="153">
        <f>Q296*H296</f>
        <v>0</v>
      </c>
      <c r="S296" s="153">
        <v>7.3999999999999996E-2</v>
      </c>
      <c r="T296" s="154">
        <f>S296*H296</f>
        <v>0.93313999999999986</v>
      </c>
      <c r="AR296" s="155" t="s">
        <v>323</v>
      </c>
      <c r="AT296" s="155" t="s">
        <v>319</v>
      </c>
      <c r="AU296" s="155" t="s">
        <v>88</v>
      </c>
      <c r="AY296" s="16" t="s">
        <v>317</v>
      </c>
      <c r="BE296" s="156">
        <f>IF(N296="základná",J296,0)</f>
        <v>0</v>
      </c>
      <c r="BF296" s="156">
        <f>IF(N296="znížená",J296,0)</f>
        <v>0</v>
      </c>
      <c r="BG296" s="156">
        <f>IF(N296="zákl. prenesená",J296,0)</f>
        <v>0</v>
      </c>
      <c r="BH296" s="156">
        <f>IF(N296="zníž. prenesená",J296,0)</f>
        <v>0</v>
      </c>
      <c r="BI296" s="156">
        <f>IF(N296="nulová",J296,0)</f>
        <v>0</v>
      </c>
      <c r="BJ296" s="16" t="s">
        <v>88</v>
      </c>
      <c r="BK296" s="156">
        <f>ROUND(I296*H296,2)</f>
        <v>0</v>
      </c>
      <c r="BL296" s="16" t="s">
        <v>323</v>
      </c>
      <c r="BM296" s="155" t="s">
        <v>13953</v>
      </c>
    </row>
    <row r="297" spans="2:65" s="1" customFormat="1" ht="33" customHeight="1">
      <c r="B297" s="142"/>
      <c r="C297" s="143" t="s">
        <v>681</v>
      </c>
      <c r="D297" s="143" t="s">
        <v>319</v>
      </c>
      <c r="E297" s="144" t="s">
        <v>13954</v>
      </c>
      <c r="F297" s="145" t="s">
        <v>13955</v>
      </c>
      <c r="G297" s="146" t="s">
        <v>1160</v>
      </c>
      <c r="H297" s="147">
        <v>105</v>
      </c>
      <c r="I297" s="148"/>
      <c r="J297" s="149">
        <f>ROUND(I297*H297,2)</f>
        <v>0</v>
      </c>
      <c r="K297" s="150"/>
      <c r="L297" s="31"/>
      <c r="M297" s="151" t="s">
        <v>1</v>
      </c>
      <c r="N297" s="152" t="s">
        <v>42</v>
      </c>
      <c r="P297" s="153">
        <f>O297*H297</f>
        <v>0</v>
      </c>
      <c r="Q297" s="153">
        <v>4.0000000000000003E-5</v>
      </c>
      <c r="R297" s="153">
        <f>Q297*H297</f>
        <v>4.2000000000000006E-3</v>
      </c>
      <c r="S297" s="153">
        <v>1.1800000000000001E-3</v>
      </c>
      <c r="T297" s="154">
        <f>S297*H297</f>
        <v>0.12390000000000001</v>
      </c>
      <c r="AR297" s="155" t="s">
        <v>323</v>
      </c>
      <c r="AT297" s="155" t="s">
        <v>319</v>
      </c>
      <c r="AU297" s="155" t="s">
        <v>88</v>
      </c>
      <c r="AY297" s="16" t="s">
        <v>317</v>
      </c>
      <c r="BE297" s="156">
        <f>IF(N297="základná",J297,0)</f>
        <v>0</v>
      </c>
      <c r="BF297" s="156">
        <f>IF(N297="znížená",J297,0)</f>
        <v>0</v>
      </c>
      <c r="BG297" s="156">
        <f>IF(N297="zákl. prenesená",J297,0)</f>
        <v>0</v>
      </c>
      <c r="BH297" s="156">
        <f>IF(N297="zníž. prenesená",J297,0)</f>
        <v>0</v>
      </c>
      <c r="BI297" s="156">
        <f>IF(N297="nulová",J297,0)</f>
        <v>0</v>
      </c>
      <c r="BJ297" s="16" t="s">
        <v>88</v>
      </c>
      <c r="BK297" s="156">
        <f>ROUND(I297*H297,2)</f>
        <v>0</v>
      </c>
      <c r="BL297" s="16" t="s">
        <v>323</v>
      </c>
      <c r="BM297" s="155" t="s">
        <v>13956</v>
      </c>
    </row>
    <row r="298" spans="2:65" s="12" customFormat="1" ht="10">
      <c r="B298" s="157"/>
      <c r="D298" s="158" t="s">
        <v>328</v>
      </c>
      <c r="E298" s="159" t="s">
        <v>1</v>
      </c>
      <c r="F298" s="160" t="s">
        <v>13957</v>
      </c>
      <c r="H298" s="161">
        <v>105</v>
      </c>
      <c r="I298" s="162"/>
      <c r="L298" s="157"/>
      <c r="M298" s="163"/>
      <c r="T298" s="164"/>
      <c r="AT298" s="159" t="s">
        <v>328</v>
      </c>
      <c r="AU298" s="159" t="s">
        <v>88</v>
      </c>
      <c r="AV298" s="12" t="s">
        <v>88</v>
      </c>
      <c r="AW298" s="12" t="s">
        <v>31</v>
      </c>
      <c r="AX298" s="12" t="s">
        <v>76</v>
      </c>
      <c r="AY298" s="159" t="s">
        <v>317</v>
      </c>
    </row>
    <row r="299" spans="2:65" s="13" customFormat="1" ht="10">
      <c r="B299" s="165"/>
      <c r="D299" s="158" t="s">
        <v>328</v>
      </c>
      <c r="E299" s="166" t="s">
        <v>1</v>
      </c>
      <c r="F299" s="167" t="s">
        <v>331</v>
      </c>
      <c r="H299" s="168">
        <v>105</v>
      </c>
      <c r="I299" s="169"/>
      <c r="L299" s="165"/>
      <c r="M299" s="170"/>
      <c r="T299" s="171"/>
      <c r="AT299" s="166" t="s">
        <v>328</v>
      </c>
      <c r="AU299" s="166" t="s">
        <v>88</v>
      </c>
      <c r="AV299" s="13" t="s">
        <v>92</v>
      </c>
      <c r="AW299" s="13" t="s">
        <v>31</v>
      </c>
      <c r="AX299" s="13" t="s">
        <v>76</v>
      </c>
      <c r="AY299" s="166" t="s">
        <v>317</v>
      </c>
    </row>
    <row r="300" spans="2:65" s="14" customFormat="1" ht="10">
      <c r="B300" s="172"/>
      <c r="D300" s="158" t="s">
        <v>328</v>
      </c>
      <c r="E300" s="173" t="s">
        <v>1</v>
      </c>
      <c r="F300" s="174" t="s">
        <v>332</v>
      </c>
      <c r="H300" s="175">
        <v>105</v>
      </c>
      <c r="I300" s="176"/>
      <c r="L300" s="172"/>
      <c r="M300" s="177"/>
      <c r="T300" s="178"/>
      <c r="AT300" s="173" t="s">
        <v>328</v>
      </c>
      <c r="AU300" s="173" t="s">
        <v>88</v>
      </c>
      <c r="AV300" s="14" t="s">
        <v>323</v>
      </c>
      <c r="AW300" s="14" t="s">
        <v>31</v>
      </c>
      <c r="AX300" s="14" t="s">
        <v>83</v>
      </c>
      <c r="AY300" s="173" t="s">
        <v>317</v>
      </c>
    </row>
    <row r="301" spans="2:65" s="1" customFormat="1" ht="37.75" customHeight="1">
      <c r="B301" s="142"/>
      <c r="C301" s="143" t="s">
        <v>464</v>
      </c>
      <c r="D301" s="143" t="s">
        <v>319</v>
      </c>
      <c r="E301" s="144" t="s">
        <v>13958</v>
      </c>
      <c r="F301" s="145" t="s">
        <v>13959</v>
      </c>
      <c r="G301" s="146" t="s">
        <v>444</v>
      </c>
      <c r="H301" s="147">
        <v>2237.2199999999998</v>
      </c>
      <c r="I301" s="148"/>
      <c r="J301" s="149">
        <f>ROUND(I301*H301,2)</f>
        <v>0</v>
      </c>
      <c r="K301" s="150"/>
      <c r="L301" s="31"/>
      <c r="M301" s="151" t="s">
        <v>1</v>
      </c>
      <c r="N301" s="152" t="s">
        <v>42</v>
      </c>
      <c r="P301" s="153">
        <f>O301*H301</f>
        <v>0</v>
      </c>
      <c r="Q301" s="153">
        <v>0</v>
      </c>
      <c r="R301" s="153">
        <f>Q301*H301</f>
        <v>0</v>
      </c>
      <c r="S301" s="153">
        <v>0.05</v>
      </c>
      <c r="T301" s="154">
        <f>S301*H301</f>
        <v>111.86099999999999</v>
      </c>
      <c r="AR301" s="155" t="s">
        <v>323</v>
      </c>
      <c r="AT301" s="155" t="s">
        <v>319</v>
      </c>
      <c r="AU301" s="155" t="s">
        <v>88</v>
      </c>
      <c r="AY301" s="16" t="s">
        <v>317</v>
      </c>
      <c r="BE301" s="156">
        <f>IF(N301="základná",J301,0)</f>
        <v>0</v>
      </c>
      <c r="BF301" s="156">
        <f>IF(N301="znížená",J301,0)</f>
        <v>0</v>
      </c>
      <c r="BG301" s="156">
        <f>IF(N301="zákl. prenesená",J301,0)</f>
        <v>0</v>
      </c>
      <c r="BH301" s="156">
        <f>IF(N301="zníž. prenesená",J301,0)</f>
        <v>0</v>
      </c>
      <c r="BI301" s="156">
        <f>IF(N301="nulová",J301,0)</f>
        <v>0</v>
      </c>
      <c r="BJ301" s="16" t="s">
        <v>88</v>
      </c>
      <c r="BK301" s="156">
        <f>ROUND(I301*H301,2)</f>
        <v>0</v>
      </c>
      <c r="BL301" s="16" t="s">
        <v>323</v>
      </c>
      <c r="BM301" s="155" t="s">
        <v>13960</v>
      </c>
    </row>
    <row r="302" spans="2:65" s="12" customFormat="1" ht="10">
      <c r="B302" s="157"/>
      <c r="D302" s="158" t="s">
        <v>328</v>
      </c>
      <c r="E302" s="159" t="s">
        <v>1</v>
      </c>
      <c r="F302" s="160" t="s">
        <v>13961</v>
      </c>
      <c r="H302" s="161">
        <v>2090.35</v>
      </c>
      <c r="I302" s="162"/>
      <c r="L302" s="157"/>
      <c r="M302" s="163"/>
      <c r="T302" s="164"/>
      <c r="AT302" s="159" t="s">
        <v>328</v>
      </c>
      <c r="AU302" s="159" t="s">
        <v>88</v>
      </c>
      <c r="AV302" s="12" t="s">
        <v>88</v>
      </c>
      <c r="AW302" s="12" t="s">
        <v>31</v>
      </c>
      <c r="AX302" s="12" t="s">
        <v>76</v>
      </c>
      <c r="AY302" s="159" t="s">
        <v>317</v>
      </c>
    </row>
    <row r="303" spans="2:65" s="13" customFormat="1" ht="10">
      <c r="B303" s="165"/>
      <c r="D303" s="158" t="s">
        <v>328</v>
      </c>
      <c r="E303" s="166" t="s">
        <v>1</v>
      </c>
      <c r="F303" s="167" t="s">
        <v>13962</v>
      </c>
      <c r="H303" s="168">
        <v>2090.35</v>
      </c>
      <c r="I303" s="169"/>
      <c r="L303" s="165"/>
      <c r="M303" s="170"/>
      <c r="T303" s="171"/>
      <c r="AT303" s="166" t="s">
        <v>328</v>
      </c>
      <c r="AU303" s="166" t="s">
        <v>88</v>
      </c>
      <c r="AV303" s="13" t="s">
        <v>92</v>
      </c>
      <c r="AW303" s="13" t="s">
        <v>31</v>
      </c>
      <c r="AX303" s="13" t="s">
        <v>76</v>
      </c>
      <c r="AY303" s="166" t="s">
        <v>317</v>
      </c>
    </row>
    <row r="304" spans="2:65" s="12" customFormat="1" ht="10">
      <c r="B304" s="157"/>
      <c r="D304" s="158" t="s">
        <v>328</v>
      </c>
      <c r="E304" s="159" t="s">
        <v>1</v>
      </c>
      <c r="F304" s="160" t="s">
        <v>13963</v>
      </c>
      <c r="H304" s="161">
        <v>146.87</v>
      </c>
      <c r="I304" s="162"/>
      <c r="L304" s="157"/>
      <c r="M304" s="163"/>
      <c r="T304" s="164"/>
      <c r="AT304" s="159" t="s">
        <v>328</v>
      </c>
      <c r="AU304" s="159" t="s">
        <v>88</v>
      </c>
      <c r="AV304" s="12" t="s">
        <v>88</v>
      </c>
      <c r="AW304" s="12" t="s">
        <v>31</v>
      </c>
      <c r="AX304" s="12" t="s">
        <v>76</v>
      </c>
      <c r="AY304" s="159" t="s">
        <v>317</v>
      </c>
    </row>
    <row r="305" spans="2:65" s="13" customFormat="1" ht="10">
      <c r="B305" s="165"/>
      <c r="D305" s="158" t="s">
        <v>328</v>
      </c>
      <c r="E305" s="166" t="s">
        <v>1</v>
      </c>
      <c r="F305" s="167" t="s">
        <v>13964</v>
      </c>
      <c r="H305" s="168">
        <v>146.87</v>
      </c>
      <c r="I305" s="169"/>
      <c r="L305" s="165"/>
      <c r="M305" s="170"/>
      <c r="T305" s="171"/>
      <c r="AT305" s="166" t="s">
        <v>328</v>
      </c>
      <c r="AU305" s="166" t="s">
        <v>88</v>
      </c>
      <c r="AV305" s="13" t="s">
        <v>92</v>
      </c>
      <c r="AW305" s="13" t="s">
        <v>31</v>
      </c>
      <c r="AX305" s="13" t="s">
        <v>76</v>
      </c>
      <c r="AY305" s="166" t="s">
        <v>317</v>
      </c>
    </row>
    <row r="306" spans="2:65" s="14" customFormat="1" ht="10">
      <c r="B306" s="172"/>
      <c r="D306" s="158" t="s">
        <v>328</v>
      </c>
      <c r="E306" s="173" t="s">
        <v>1</v>
      </c>
      <c r="F306" s="174" t="s">
        <v>332</v>
      </c>
      <c r="H306" s="175">
        <v>2237.2199999999998</v>
      </c>
      <c r="I306" s="176"/>
      <c r="L306" s="172"/>
      <c r="M306" s="177"/>
      <c r="T306" s="178"/>
      <c r="AT306" s="173" t="s">
        <v>328</v>
      </c>
      <c r="AU306" s="173" t="s">
        <v>88</v>
      </c>
      <c r="AV306" s="14" t="s">
        <v>323</v>
      </c>
      <c r="AW306" s="14" t="s">
        <v>31</v>
      </c>
      <c r="AX306" s="14" t="s">
        <v>83</v>
      </c>
      <c r="AY306" s="173" t="s">
        <v>317</v>
      </c>
    </row>
    <row r="307" spans="2:65" s="1" customFormat="1" ht="37.75" customHeight="1">
      <c r="B307" s="142"/>
      <c r="C307" s="143" t="s">
        <v>469</v>
      </c>
      <c r="D307" s="143" t="s">
        <v>319</v>
      </c>
      <c r="E307" s="144" t="s">
        <v>13965</v>
      </c>
      <c r="F307" s="145" t="s">
        <v>13966</v>
      </c>
      <c r="G307" s="146" t="s">
        <v>444</v>
      </c>
      <c r="H307" s="147">
        <v>602.75</v>
      </c>
      <c r="I307" s="148"/>
      <c r="J307" s="149">
        <f>ROUND(I307*H307,2)</f>
        <v>0</v>
      </c>
      <c r="K307" s="150"/>
      <c r="L307" s="31"/>
      <c r="M307" s="151" t="s">
        <v>1</v>
      </c>
      <c r="N307" s="152" t="s">
        <v>42</v>
      </c>
      <c r="P307" s="153">
        <f>O307*H307</f>
        <v>0</v>
      </c>
      <c r="Q307" s="153">
        <v>0</v>
      </c>
      <c r="R307" s="153">
        <f>Q307*H307</f>
        <v>0</v>
      </c>
      <c r="S307" s="153">
        <v>4.5999999999999999E-2</v>
      </c>
      <c r="T307" s="154">
        <f>S307*H307</f>
        <v>27.726499999999998</v>
      </c>
      <c r="AR307" s="155" t="s">
        <v>323</v>
      </c>
      <c r="AT307" s="155" t="s">
        <v>319</v>
      </c>
      <c r="AU307" s="155" t="s">
        <v>88</v>
      </c>
      <c r="AY307" s="16" t="s">
        <v>317</v>
      </c>
      <c r="BE307" s="156">
        <f>IF(N307="základná",J307,0)</f>
        <v>0</v>
      </c>
      <c r="BF307" s="156">
        <f>IF(N307="znížená",J307,0)</f>
        <v>0</v>
      </c>
      <c r="BG307" s="156">
        <f>IF(N307="zákl. prenesená",J307,0)</f>
        <v>0</v>
      </c>
      <c r="BH307" s="156">
        <f>IF(N307="zníž. prenesená",J307,0)</f>
        <v>0</v>
      </c>
      <c r="BI307" s="156">
        <f>IF(N307="nulová",J307,0)</f>
        <v>0</v>
      </c>
      <c r="BJ307" s="16" t="s">
        <v>88</v>
      </c>
      <c r="BK307" s="156">
        <f>ROUND(I307*H307,2)</f>
        <v>0</v>
      </c>
      <c r="BL307" s="16" t="s">
        <v>323</v>
      </c>
      <c r="BM307" s="155" t="s">
        <v>13967</v>
      </c>
    </row>
    <row r="308" spans="2:65" s="12" customFormat="1" ht="10">
      <c r="B308" s="157"/>
      <c r="D308" s="158" t="s">
        <v>328</v>
      </c>
      <c r="E308" s="159" t="s">
        <v>1</v>
      </c>
      <c r="F308" s="160" t="s">
        <v>13968</v>
      </c>
      <c r="H308" s="161">
        <v>602.75</v>
      </c>
      <c r="I308" s="162"/>
      <c r="L308" s="157"/>
      <c r="M308" s="163"/>
      <c r="T308" s="164"/>
      <c r="AT308" s="159" t="s">
        <v>328</v>
      </c>
      <c r="AU308" s="159" t="s">
        <v>88</v>
      </c>
      <c r="AV308" s="12" t="s">
        <v>88</v>
      </c>
      <c r="AW308" s="12" t="s">
        <v>31</v>
      </c>
      <c r="AX308" s="12" t="s">
        <v>76</v>
      </c>
      <c r="AY308" s="159" t="s">
        <v>317</v>
      </c>
    </row>
    <row r="309" spans="2:65" s="13" customFormat="1" ht="10">
      <c r="B309" s="165"/>
      <c r="D309" s="158" t="s">
        <v>328</v>
      </c>
      <c r="E309" s="166" t="s">
        <v>1</v>
      </c>
      <c r="F309" s="167" t="s">
        <v>13969</v>
      </c>
      <c r="H309" s="168">
        <v>602.75</v>
      </c>
      <c r="I309" s="169"/>
      <c r="L309" s="165"/>
      <c r="M309" s="170"/>
      <c r="T309" s="171"/>
      <c r="AT309" s="166" t="s">
        <v>328</v>
      </c>
      <c r="AU309" s="166" t="s">
        <v>88</v>
      </c>
      <c r="AV309" s="13" t="s">
        <v>92</v>
      </c>
      <c r="AW309" s="13" t="s">
        <v>31</v>
      </c>
      <c r="AX309" s="13" t="s">
        <v>76</v>
      </c>
      <c r="AY309" s="166" t="s">
        <v>317</v>
      </c>
    </row>
    <row r="310" spans="2:65" s="14" customFormat="1" ht="10">
      <c r="B310" s="172"/>
      <c r="D310" s="158" t="s">
        <v>328</v>
      </c>
      <c r="E310" s="173" t="s">
        <v>1</v>
      </c>
      <c r="F310" s="174" t="s">
        <v>332</v>
      </c>
      <c r="H310" s="175">
        <v>602.75</v>
      </c>
      <c r="I310" s="176"/>
      <c r="L310" s="172"/>
      <c r="M310" s="177"/>
      <c r="T310" s="178"/>
      <c r="AT310" s="173" t="s">
        <v>328</v>
      </c>
      <c r="AU310" s="173" t="s">
        <v>88</v>
      </c>
      <c r="AV310" s="14" t="s">
        <v>323</v>
      </c>
      <c r="AW310" s="14" t="s">
        <v>31</v>
      </c>
      <c r="AX310" s="14" t="s">
        <v>83</v>
      </c>
      <c r="AY310" s="173" t="s">
        <v>317</v>
      </c>
    </row>
    <row r="311" spans="2:65" s="1" customFormat="1" ht="37.75" customHeight="1">
      <c r="B311" s="142"/>
      <c r="C311" s="143" t="s">
        <v>473</v>
      </c>
      <c r="D311" s="143" t="s">
        <v>319</v>
      </c>
      <c r="E311" s="144" t="s">
        <v>13970</v>
      </c>
      <c r="F311" s="145" t="s">
        <v>13971</v>
      </c>
      <c r="G311" s="146" t="s">
        <v>444</v>
      </c>
      <c r="H311" s="147">
        <v>260.25</v>
      </c>
      <c r="I311" s="148"/>
      <c r="J311" s="149">
        <f>ROUND(I311*H311,2)</f>
        <v>0</v>
      </c>
      <c r="K311" s="150"/>
      <c r="L311" s="31"/>
      <c r="M311" s="151" t="s">
        <v>1</v>
      </c>
      <c r="N311" s="152" t="s">
        <v>42</v>
      </c>
      <c r="P311" s="153">
        <f>O311*H311</f>
        <v>0</v>
      </c>
      <c r="Q311" s="153">
        <v>0</v>
      </c>
      <c r="R311" s="153">
        <f>Q311*H311</f>
        <v>0</v>
      </c>
      <c r="S311" s="153">
        <v>8.8999999999999996E-2</v>
      </c>
      <c r="T311" s="154">
        <f>S311*H311</f>
        <v>23.16225</v>
      </c>
      <c r="AR311" s="155" t="s">
        <v>323</v>
      </c>
      <c r="AT311" s="155" t="s">
        <v>319</v>
      </c>
      <c r="AU311" s="155" t="s">
        <v>88</v>
      </c>
      <c r="AY311" s="16" t="s">
        <v>317</v>
      </c>
      <c r="BE311" s="156">
        <f>IF(N311="základná",J311,0)</f>
        <v>0</v>
      </c>
      <c r="BF311" s="156">
        <f>IF(N311="znížená",J311,0)</f>
        <v>0</v>
      </c>
      <c r="BG311" s="156">
        <f>IF(N311="zákl. prenesená",J311,0)</f>
        <v>0</v>
      </c>
      <c r="BH311" s="156">
        <f>IF(N311="zníž. prenesená",J311,0)</f>
        <v>0</v>
      </c>
      <c r="BI311" s="156">
        <f>IF(N311="nulová",J311,0)</f>
        <v>0</v>
      </c>
      <c r="BJ311" s="16" t="s">
        <v>88</v>
      </c>
      <c r="BK311" s="156">
        <f>ROUND(I311*H311,2)</f>
        <v>0</v>
      </c>
      <c r="BL311" s="16" t="s">
        <v>323</v>
      </c>
      <c r="BM311" s="155" t="s">
        <v>13972</v>
      </c>
    </row>
    <row r="312" spans="2:65" s="12" customFormat="1" ht="10">
      <c r="B312" s="157"/>
      <c r="D312" s="158" t="s">
        <v>328</v>
      </c>
      <c r="E312" s="159" t="s">
        <v>1</v>
      </c>
      <c r="F312" s="160" t="s">
        <v>13973</v>
      </c>
      <c r="H312" s="161">
        <v>260.25</v>
      </c>
      <c r="I312" s="162"/>
      <c r="L312" s="157"/>
      <c r="M312" s="163"/>
      <c r="T312" s="164"/>
      <c r="AT312" s="159" t="s">
        <v>328</v>
      </c>
      <c r="AU312" s="159" t="s">
        <v>88</v>
      </c>
      <c r="AV312" s="12" t="s">
        <v>88</v>
      </c>
      <c r="AW312" s="12" t="s">
        <v>31</v>
      </c>
      <c r="AX312" s="12" t="s">
        <v>76</v>
      </c>
      <c r="AY312" s="159" t="s">
        <v>317</v>
      </c>
    </row>
    <row r="313" spans="2:65" s="13" customFormat="1" ht="10">
      <c r="B313" s="165"/>
      <c r="D313" s="158" t="s">
        <v>328</v>
      </c>
      <c r="E313" s="166" t="s">
        <v>1</v>
      </c>
      <c r="F313" s="167" t="s">
        <v>13974</v>
      </c>
      <c r="H313" s="168">
        <v>260.25</v>
      </c>
      <c r="I313" s="169"/>
      <c r="L313" s="165"/>
      <c r="M313" s="170"/>
      <c r="T313" s="171"/>
      <c r="AT313" s="166" t="s">
        <v>328</v>
      </c>
      <c r="AU313" s="166" t="s">
        <v>88</v>
      </c>
      <c r="AV313" s="13" t="s">
        <v>92</v>
      </c>
      <c r="AW313" s="13" t="s">
        <v>31</v>
      </c>
      <c r="AX313" s="13" t="s">
        <v>76</v>
      </c>
      <c r="AY313" s="166" t="s">
        <v>317</v>
      </c>
    </row>
    <row r="314" spans="2:65" s="14" customFormat="1" ht="10">
      <c r="B314" s="172"/>
      <c r="D314" s="158" t="s">
        <v>328</v>
      </c>
      <c r="E314" s="173" t="s">
        <v>1</v>
      </c>
      <c r="F314" s="174" t="s">
        <v>332</v>
      </c>
      <c r="H314" s="175">
        <v>260.25</v>
      </c>
      <c r="I314" s="176"/>
      <c r="L314" s="172"/>
      <c r="M314" s="177"/>
      <c r="T314" s="178"/>
      <c r="AT314" s="173" t="s">
        <v>328</v>
      </c>
      <c r="AU314" s="173" t="s">
        <v>88</v>
      </c>
      <c r="AV314" s="14" t="s">
        <v>323</v>
      </c>
      <c r="AW314" s="14" t="s">
        <v>31</v>
      </c>
      <c r="AX314" s="14" t="s">
        <v>83</v>
      </c>
      <c r="AY314" s="173" t="s">
        <v>317</v>
      </c>
    </row>
    <row r="315" spans="2:65" s="1" customFormat="1" ht="24.15" customHeight="1">
      <c r="B315" s="142"/>
      <c r="C315" s="143" t="s">
        <v>477</v>
      </c>
      <c r="D315" s="143" t="s">
        <v>319</v>
      </c>
      <c r="E315" s="144" t="s">
        <v>2206</v>
      </c>
      <c r="F315" s="145" t="s">
        <v>2207</v>
      </c>
      <c r="G315" s="146" t="s">
        <v>439</v>
      </c>
      <c r="H315" s="147">
        <v>1605.413</v>
      </c>
      <c r="I315" s="148"/>
      <c r="J315" s="149">
        <f>ROUND(I315*H315,2)</f>
        <v>0</v>
      </c>
      <c r="K315" s="150"/>
      <c r="L315" s="31"/>
      <c r="M315" s="151" t="s">
        <v>1</v>
      </c>
      <c r="N315" s="152" t="s">
        <v>42</v>
      </c>
      <c r="P315" s="153">
        <f>O315*H315</f>
        <v>0</v>
      </c>
      <c r="Q315" s="153">
        <v>0</v>
      </c>
      <c r="R315" s="153">
        <f>Q315*H315</f>
        <v>0</v>
      </c>
      <c r="S315" s="153">
        <v>0</v>
      </c>
      <c r="T315" s="154">
        <f>S315*H315</f>
        <v>0</v>
      </c>
      <c r="AR315" s="155" t="s">
        <v>323</v>
      </c>
      <c r="AT315" s="155" t="s">
        <v>319</v>
      </c>
      <c r="AU315" s="155" t="s">
        <v>88</v>
      </c>
      <c r="AY315" s="16" t="s">
        <v>317</v>
      </c>
      <c r="BE315" s="156">
        <f>IF(N315="základná",J315,0)</f>
        <v>0</v>
      </c>
      <c r="BF315" s="156">
        <f>IF(N315="znížená",J315,0)</f>
        <v>0</v>
      </c>
      <c r="BG315" s="156">
        <f>IF(N315="zákl. prenesená",J315,0)</f>
        <v>0</v>
      </c>
      <c r="BH315" s="156">
        <f>IF(N315="zníž. prenesená",J315,0)</f>
        <v>0</v>
      </c>
      <c r="BI315" s="156">
        <f>IF(N315="nulová",J315,0)</f>
        <v>0</v>
      </c>
      <c r="BJ315" s="16" t="s">
        <v>88</v>
      </c>
      <c r="BK315" s="156">
        <f>ROUND(I315*H315,2)</f>
        <v>0</v>
      </c>
      <c r="BL315" s="16" t="s">
        <v>323</v>
      </c>
      <c r="BM315" s="155" t="s">
        <v>13975</v>
      </c>
    </row>
    <row r="316" spans="2:65" s="1" customFormat="1" ht="24.15" customHeight="1">
      <c r="B316" s="142"/>
      <c r="C316" s="143" t="s">
        <v>481</v>
      </c>
      <c r="D316" s="143" t="s">
        <v>319</v>
      </c>
      <c r="E316" s="144" t="s">
        <v>2210</v>
      </c>
      <c r="F316" s="145" t="s">
        <v>2211</v>
      </c>
      <c r="G316" s="146" t="s">
        <v>439</v>
      </c>
      <c r="H316" s="147">
        <v>1605.413</v>
      </c>
      <c r="I316" s="148"/>
      <c r="J316" s="149">
        <f>ROUND(I316*H316,2)</f>
        <v>0</v>
      </c>
      <c r="K316" s="150"/>
      <c r="L316" s="31"/>
      <c r="M316" s="151" t="s">
        <v>1</v>
      </c>
      <c r="N316" s="152" t="s">
        <v>42</v>
      </c>
      <c r="P316" s="153">
        <f>O316*H316</f>
        <v>0</v>
      </c>
      <c r="Q316" s="153">
        <v>0</v>
      </c>
      <c r="R316" s="153">
        <f>Q316*H316</f>
        <v>0</v>
      </c>
      <c r="S316" s="153">
        <v>0</v>
      </c>
      <c r="T316" s="154">
        <f>S316*H316</f>
        <v>0</v>
      </c>
      <c r="AR316" s="155" t="s">
        <v>323</v>
      </c>
      <c r="AT316" s="155" t="s">
        <v>319</v>
      </c>
      <c r="AU316" s="155" t="s">
        <v>88</v>
      </c>
      <c r="AY316" s="16" t="s">
        <v>317</v>
      </c>
      <c r="BE316" s="156">
        <f>IF(N316="základná",J316,0)</f>
        <v>0</v>
      </c>
      <c r="BF316" s="156">
        <f>IF(N316="znížená",J316,0)</f>
        <v>0</v>
      </c>
      <c r="BG316" s="156">
        <f>IF(N316="zákl. prenesená",J316,0)</f>
        <v>0</v>
      </c>
      <c r="BH316" s="156">
        <f>IF(N316="zníž. prenesená",J316,0)</f>
        <v>0</v>
      </c>
      <c r="BI316" s="156">
        <f>IF(N316="nulová",J316,0)</f>
        <v>0</v>
      </c>
      <c r="BJ316" s="16" t="s">
        <v>88</v>
      </c>
      <c r="BK316" s="156">
        <f>ROUND(I316*H316,2)</f>
        <v>0</v>
      </c>
      <c r="BL316" s="16" t="s">
        <v>323</v>
      </c>
      <c r="BM316" s="155" t="s">
        <v>13976</v>
      </c>
    </row>
    <row r="317" spans="2:65" s="1" customFormat="1" ht="21.75" customHeight="1">
      <c r="B317" s="142"/>
      <c r="C317" s="143" t="s">
        <v>488</v>
      </c>
      <c r="D317" s="143" t="s">
        <v>319</v>
      </c>
      <c r="E317" s="144" t="s">
        <v>529</v>
      </c>
      <c r="F317" s="145" t="s">
        <v>530</v>
      </c>
      <c r="G317" s="146" t="s">
        <v>439</v>
      </c>
      <c r="H317" s="147">
        <v>1605.413</v>
      </c>
      <c r="I317" s="148"/>
      <c r="J317" s="149">
        <f>ROUND(I317*H317,2)</f>
        <v>0</v>
      </c>
      <c r="K317" s="150"/>
      <c r="L317" s="31"/>
      <c r="M317" s="151" t="s">
        <v>1</v>
      </c>
      <c r="N317" s="152" t="s">
        <v>42</v>
      </c>
      <c r="P317" s="153">
        <f>O317*H317</f>
        <v>0</v>
      </c>
      <c r="Q317" s="153">
        <v>0</v>
      </c>
      <c r="R317" s="153">
        <f>Q317*H317</f>
        <v>0</v>
      </c>
      <c r="S317" s="153">
        <v>0</v>
      </c>
      <c r="T317" s="154">
        <f>S317*H317</f>
        <v>0</v>
      </c>
      <c r="AR317" s="155" t="s">
        <v>323</v>
      </c>
      <c r="AT317" s="155" t="s">
        <v>319</v>
      </c>
      <c r="AU317" s="155" t="s">
        <v>88</v>
      </c>
      <c r="AY317" s="16" t="s">
        <v>317</v>
      </c>
      <c r="BE317" s="156">
        <f>IF(N317="základná",J317,0)</f>
        <v>0</v>
      </c>
      <c r="BF317" s="156">
        <f>IF(N317="znížená",J317,0)</f>
        <v>0</v>
      </c>
      <c r="BG317" s="156">
        <f>IF(N317="zákl. prenesená",J317,0)</f>
        <v>0</v>
      </c>
      <c r="BH317" s="156">
        <f>IF(N317="zníž. prenesená",J317,0)</f>
        <v>0</v>
      </c>
      <c r="BI317" s="156">
        <f>IF(N317="nulová",J317,0)</f>
        <v>0</v>
      </c>
      <c r="BJ317" s="16" t="s">
        <v>88</v>
      </c>
      <c r="BK317" s="156">
        <f>ROUND(I317*H317,2)</f>
        <v>0</v>
      </c>
      <c r="BL317" s="16" t="s">
        <v>323</v>
      </c>
      <c r="BM317" s="155" t="s">
        <v>13977</v>
      </c>
    </row>
    <row r="318" spans="2:65" s="1" customFormat="1" ht="24.15" customHeight="1">
      <c r="B318" s="142"/>
      <c r="C318" s="143" t="s">
        <v>495</v>
      </c>
      <c r="D318" s="143" t="s">
        <v>319</v>
      </c>
      <c r="E318" s="144" t="s">
        <v>532</v>
      </c>
      <c r="F318" s="145" t="s">
        <v>533</v>
      </c>
      <c r="G318" s="146" t="s">
        <v>439</v>
      </c>
      <c r="H318" s="147">
        <v>30502.847000000002</v>
      </c>
      <c r="I318" s="148"/>
      <c r="J318" s="149">
        <f>ROUND(I318*H318,2)</f>
        <v>0</v>
      </c>
      <c r="K318" s="150"/>
      <c r="L318" s="31"/>
      <c r="M318" s="151" t="s">
        <v>1</v>
      </c>
      <c r="N318" s="152" t="s">
        <v>42</v>
      </c>
      <c r="P318" s="153">
        <f>O318*H318</f>
        <v>0</v>
      </c>
      <c r="Q318" s="153">
        <v>0</v>
      </c>
      <c r="R318" s="153">
        <f>Q318*H318</f>
        <v>0</v>
      </c>
      <c r="S318" s="153">
        <v>0</v>
      </c>
      <c r="T318" s="154">
        <f>S318*H318</f>
        <v>0</v>
      </c>
      <c r="AR318" s="155" t="s">
        <v>323</v>
      </c>
      <c r="AT318" s="155" t="s">
        <v>319</v>
      </c>
      <c r="AU318" s="155" t="s">
        <v>88</v>
      </c>
      <c r="AY318" s="16" t="s">
        <v>317</v>
      </c>
      <c r="BE318" s="156">
        <f>IF(N318="základná",J318,0)</f>
        <v>0</v>
      </c>
      <c r="BF318" s="156">
        <f>IF(N318="znížená",J318,0)</f>
        <v>0</v>
      </c>
      <c r="BG318" s="156">
        <f>IF(N318="zákl. prenesená",J318,0)</f>
        <v>0</v>
      </c>
      <c r="BH318" s="156">
        <f>IF(N318="zníž. prenesená",J318,0)</f>
        <v>0</v>
      </c>
      <c r="BI318" s="156">
        <f>IF(N318="nulová",J318,0)</f>
        <v>0</v>
      </c>
      <c r="BJ318" s="16" t="s">
        <v>88</v>
      </c>
      <c r="BK318" s="156">
        <f>ROUND(I318*H318,2)</f>
        <v>0</v>
      </c>
      <c r="BL318" s="16" t="s">
        <v>323</v>
      </c>
      <c r="BM318" s="155" t="s">
        <v>13978</v>
      </c>
    </row>
    <row r="319" spans="2:65" s="12" customFormat="1" ht="10">
      <c r="B319" s="157"/>
      <c r="D319" s="158" t="s">
        <v>328</v>
      </c>
      <c r="F319" s="160" t="s">
        <v>13979</v>
      </c>
      <c r="H319" s="161">
        <v>30502.847000000002</v>
      </c>
      <c r="I319" s="162"/>
      <c r="L319" s="157"/>
      <c r="M319" s="163"/>
      <c r="T319" s="164"/>
      <c r="AT319" s="159" t="s">
        <v>328</v>
      </c>
      <c r="AU319" s="159" t="s">
        <v>88</v>
      </c>
      <c r="AV319" s="12" t="s">
        <v>88</v>
      </c>
      <c r="AW319" s="12" t="s">
        <v>3</v>
      </c>
      <c r="AX319" s="12" t="s">
        <v>83</v>
      </c>
      <c r="AY319" s="159" t="s">
        <v>317</v>
      </c>
    </row>
    <row r="320" spans="2:65" s="1" customFormat="1" ht="24.15" customHeight="1">
      <c r="B320" s="142"/>
      <c r="C320" s="143" t="s">
        <v>501</v>
      </c>
      <c r="D320" s="143" t="s">
        <v>319</v>
      </c>
      <c r="E320" s="144" t="s">
        <v>779</v>
      </c>
      <c r="F320" s="145" t="s">
        <v>780</v>
      </c>
      <c r="G320" s="146" t="s">
        <v>439</v>
      </c>
      <c r="H320" s="147">
        <v>1605.413</v>
      </c>
      <c r="I320" s="148"/>
      <c r="J320" s="149">
        <f>ROUND(I320*H320,2)</f>
        <v>0</v>
      </c>
      <c r="K320" s="150"/>
      <c r="L320" s="31"/>
      <c r="M320" s="151" t="s">
        <v>1</v>
      </c>
      <c r="N320" s="152" t="s">
        <v>42</v>
      </c>
      <c r="P320" s="153">
        <f>O320*H320</f>
        <v>0</v>
      </c>
      <c r="Q320" s="153">
        <v>0</v>
      </c>
      <c r="R320" s="153">
        <f>Q320*H320</f>
        <v>0</v>
      </c>
      <c r="S320" s="153">
        <v>0</v>
      </c>
      <c r="T320" s="154">
        <f>S320*H320</f>
        <v>0</v>
      </c>
      <c r="AR320" s="155" t="s">
        <v>323</v>
      </c>
      <c r="AT320" s="155" t="s">
        <v>319</v>
      </c>
      <c r="AU320" s="155" t="s">
        <v>88</v>
      </c>
      <c r="AY320" s="16" t="s">
        <v>317</v>
      </c>
      <c r="BE320" s="156">
        <f>IF(N320="základná",J320,0)</f>
        <v>0</v>
      </c>
      <c r="BF320" s="156">
        <f>IF(N320="znížená",J320,0)</f>
        <v>0</v>
      </c>
      <c r="BG320" s="156">
        <f>IF(N320="zákl. prenesená",J320,0)</f>
        <v>0</v>
      </c>
      <c r="BH320" s="156">
        <f>IF(N320="zníž. prenesená",J320,0)</f>
        <v>0</v>
      </c>
      <c r="BI320" s="156">
        <f>IF(N320="nulová",J320,0)</f>
        <v>0</v>
      </c>
      <c r="BJ320" s="16" t="s">
        <v>88</v>
      </c>
      <c r="BK320" s="156">
        <f>ROUND(I320*H320,2)</f>
        <v>0</v>
      </c>
      <c r="BL320" s="16" t="s">
        <v>323</v>
      </c>
      <c r="BM320" s="155" t="s">
        <v>13980</v>
      </c>
    </row>
    <row r="321" spans="2:65" s="1" customFormat="1" ht="24.15" customHeight="1">
      <c r="B321" s="142"/>
      <c r="C321" s="143" t="s">
        <v>507</v>
      </c>
      <c r="D321" s="143" t="s">
        <v>319</v>
      </c>
      <c r="E321" s="144" t="s">
        <v>782</v>
      </c>
      <c r="F321" s="145" t="s">
        <v>783</v>
      </c>
      <c r="G321" s="146" t="s">
        <v>439</v>
      </c>
      <c r="H321" s="147">
        <v>16054.13</v>
      </c>
      <c r="I321" s="148"/>
      <c r="J321" s="149">
        <f>ROUND(I321*H321,2)</f>
        <v>0</v>
      </c>
      <c r="K321" s="150"/>
      <c r="L321" s="31"/>
      <c r="M321" s="151" t="s">
        <v>1</v>
      </c>
      <c r="N321" s="152" t="s">
        <v>42</v>
      </c>
      <c r="P321" s="153">
        <f>O321*H321</f>
        <v>0</v>
      </c>
      <c r="Q321" s="153">
        <v>0</v>
      </c>
      <c r="R321" s="153">
        <f>Q321*H321</f>
        <v>0</v>
      </c>
      <c r="S321" s="153">
        <v>0</v>
      </c>
      <c r="T321" s="154">
        <f>S321*H321</f>
        <v>0</v>
      </c>
      <c r="AR321" s="155" t="s">
        <v>323</v>
      </c>
      <c r="AT321" s="155" t="s">
        <v>319</v>
      </c>
      <c r="AU321" s="155" t="s">
        <v>88</v>
      </c>
      <c r="AY321" s="16" t="s">
        <v>317</v>
      </c>
      <c r="BE321" s="156">
        <f>IF(N321="základná",J321,0)</f>
        <v>0</v>
      </c>
      <c r="BF321" s="156">
        <f>IF(N321="znížená",J321,0)</f>
        <v>0</v>
      </c>
      <c r="BG321" s="156">
        <f>IF(N321="zákl. prenesená",J321,0)</f>
        <v>0</v>
      </c>
      <c r="BH321" s="156">
        <f>IF(N321="zníž. prenesená",J321,0)</f>
        <v>0</v>
      </c>
      <c r="BI321" s="156">
        <f>IF(N321="nulová",J321,0)</f>
        <v>0</v>
      </c>
      <c r="BJ321" s="16" t="s">
        <v>88</v>
      </c>
      <c r="BK321" s="156">
        <f>ROUND(I321*H321,2)</f>
        <v>0</v>
      </c>
      <c r="BL321" s="16" t="s">
        <v>323</v>
      </c>
      <c r="BM321" s="155" t="s">
        <v>13981</v>
      </c>
    </row>
    <row r="322" spans="2:65" s="12" customFormat="1" ht="10">
      <c r="B322" s="157"/>
      <c r="D322" s="158" t="s">
        <v>328</v>
      </c>
      <c r="F322" s="160" t="s">
        <v>13982</v>
      </c>
      <c r="H322" s="161">
        <v>16054.13</v>
      </c>
      <c r="I322" s="162"/>
      <c r="L322" s="157"/>
      <c r="M322" s="163"/>
      <c r="T322" s="164"/>
      <c r="AT322" s="159" t="s">
        <v>328</v>
      </c>
      <c r="AU322" s="159" t="s">
        <v>88</v>
      </c>
      <c r="AV322" s="12" t="s">
        <v>88</v>
      </c>
      <c r="AW322" s="12" t="s">
        <v>3</v>
      </c>
      <c r="AX322" s="12" t="s">
        <v>83</v>
      </c>
      <c r="AY322" s="159" t="s">
        <v>317</v>
      </c>
    </row>
    <row r="323" spans="2:65" s="1" customFormat="1" ht="24.15" customHeight="1">
      <c r="B323" s="142"/>
      <c r="C323" s="143" t="s">
        <v>703</v>
      </c>
      <c r="D323" s="143" t="s">
        <v>319</v>
      </c>
      <c r="E323" s="144" t="s">
        <v>539</v>
      </c>
      <c r="F323" s="145" t="s">
        <v>540</v>
      </c>
      <c r="G323" s="146" t="s">
        <v>439</v>
      </c>
      <c r="H323" s="147">
        <v>1566.4559999999999</v>
      </c>
      <c r="I323" s="148"/>
      <c r="J323" s="149">
        <f>ROUND(I323*H323,2)</f>
        <v>0</v>
      </c>
      <c r="K323" s="150"/>
      <c r="L323" s="31"/>
      <c r="M323" s="151" t="s">
        <v>1</v>
      </c>
      <c r="N323" s="152" t="s">
        <v>42</v>
      </c>
      <c r="P323" s="153">
        <f>O323*H323</f>
        <v>0</v>
      </c>
      <c r="Q323" s="153">
        <v>0</v>
      </c>
      <c r="R323" s="153">
        <f>Q323*H323</f>
        <v>0</v>
      </c>
      <c r="S323" s="153">
        <v>0</v>
      </c>
      <c r="T323" s="154">
        <f>S323*H323</f>
        <v>0</v>
      </c>
      <c r="AR323" s="155" t="s">
        <v>323</v>
      </c>
      <c r="AT323" s="155" t="s">
        <v>319</v>
      </c>
      <c r="AU323" s="155" t="s">
        <v>88</v>
      </c>
      <c r="AY323" s="16" t="s">
        <v>317</v>
      </c>
      <c r="BE323" s="156">
        <f>IF(N323="základná",J323,0)</f>
        <v>0</v>
      </c>
      <c r="BF323" s="156">
        <f>IF(N323="znížená",J323,0)</f>
        <v>0</v>
      </c>
      <c r="BG323" s="156">
        <f>IF(N323="zákl. prenesená",J323,0)</f>
        <v>0</v>
      </c>
      <c r="BH323" s="156">
        <f>IF(N323="zníž. prenesená",J323,0)</f>
        <v>0</v>
      </c>
      <c r="BI323" s="156">
        <f>IF(N323="nulová",J323,0)</f>
        <v>0</v>
      </c>
      <c r="BJ323" s="16" t="s">
        <v>88</v>
      </c>
      <c r="BK323" s="156">
        <f>ROUND(I323*H323,2)</f>
        <v>0</v>
      </c>
      <c r="BL323" s="16" t="s">
        <v>323</v>
      </c>
      <c r="BM323" s="155" t="s">
        <v>13983</v>
      </c>
    </row>
    <row r="324" spans="2:65" s="12" customFormat="1" ht="10">
      <c r="B324" s="157"/>
      <c r="D324" s="158" t="s">
        <v>328</v>
      </c>
      <c r="E324" s="159" t="s">
        <v>1</v>
      </c>
      <c r="F324" s="160" t="s">
        <v>13984</v>
      </c>
      <c r="H324" s="161">
        <v>1556.1479999999999</v>
      </c>
      <c r="I324" s="162"/>
      <c r="L324" s="157"/>
      <c r="M324" s="163"/>
      <c r="T324" s="164"/>
      <c r="AT324" s="159" t="s">
        <v>328</v>
      </c>
      <c r="AU324" s="159" t="s">
        <v>88</v>
      </c>
      <c r="AV324" s="12" t="s">
        <v>88</v>
      </c>
      <c r="AW324" s="12" t="s">
        <v>31</v>
      </c>
      <c r="AX324" s="12" t="s">
        <v>76</v>
      </c>
      <c r="AY324" s="159" t="s">
        <v>317</v>
      </c>
    </row>
    <row r="325" spans="2:65" s="12" customFormat="1" ht="10">
      <c r="B325" s="157"/>
      <c r="D325" s="158" t="s">
        <v>328</v>
      </c>
      <c r="E325" s="159" t="s">
        <v>1</v>
      </c>
      <c r="F325" s="160" t="s">
        <v>13985</v>
      </c>
      <c r="H325" s="161">
        <v>-7.47</v>
      </c>
      <c r="I325" s="162"/>
      <c r="L325" s="157"/>
      <c r="M325" s="163"/>
      <c r="T325" s="164"/>
      <c r="AT325" s="159" t="s">
        <v>328</v>
      </c>
      <c r="AU325" s="159" t="s">
        <v>88</v>
      </c>
      <c r="AV325" s="12" t="s">
        <v>88</v>
      </c>
      <c r="AW325" s="12" t="s">
        <v>31</v>
      </c>
      <c r="AX325" s="12" t="s">
        <v>76</v>
      </c>
      <c r="AY325" s="159" t="s">
        <v>317</v>
      </c>
    </row>
    <row r="326" spans="2:65" s="12" customFormat="1" ht="10">
      <c r="B326" s="157"/>
      <c r="D326" s="158" t="s">
        <v>328</v>
      </c>
      <c r="E326" s="159" t="s">
        <v>1</v>
      </c>
      <c r="F326" s="160" t="s">
        <v>13986</v>
      </c>
      <c r="H326" s="161">
        <v>-12.605</v>
      </c>
      <c r="I326" s="162"/>
      <c r="L326" s="157"/>
      <c r="M326" s="163"/>
      <c r="T326" s="164"/>
      <c r="AT326" s="159" t="s">
        <v>328</v>
      </c>
      <c r="AU326" s="159" t="s">
        <v>88</v>
      </c>
      <c r="AV326" s="12" t="s">
        <v>88</v>
      </c>
      <c r="AW326" s="12" t="s">
        <v>31</v>
      </c>
      <c r="AX326" s="12" t="s">
        <v>76</v>
      </c>
      <c r="AY326" s="159" t="s">
        <v>317</v>
      </c>
    </row>
    <row r="327" spans="2:65" s="13" customFormat="1" ht="10">
      <c r="B327" s="165"/>
      <c r="D327" s="158" t="s">
        <v>328</v>
      </c>
      <c r="E327" s="166" t="s">
        <v>1</v>
      </c>
      <c r="F327" s="167" t="s">
        <v>331</v>
      </c>
      <c r="H327" s="168">
        <v>1536.0729999999999</v>
      </c>
      <c r="I327" s="169"/>
      <c r="L327" s="165"/>
      <c r="M327" s="170"/>
      <c r="T327" s="171"/>
      <c r="AT327" s="166" t="s">
        <v>328</v>
      </c>
      <c r="AU327" s="166" t="s">
        <v>88</v>
      </c>
      <c r="AV327" s="13" t="s">
        <v>92</v>
      </c>
      <c r="AW327" s="13" t="s">
        <v>31</v>
      </c>
      <c r="AX327" s="13" t="s">
        <v>76</v>
      </c>
      <c r="AY327" s="166" t="s">
        <v>317</v>
      </c>
    </row>
    <row r="328" spans="2:65" s="12" customFormat="1" ht="10">
      <c r="B328" s="157"/>
      <c r="D328" s="158" t="s">
        <v>328</v>
      </c>
      <c r="E328" s="159" t="s">
        <v>1</v>
      </c>
      <c r="F328" s="160" t="s">
        <v>13987</v>
      </c>
      <c r="H328" s="161">
        <v>23.04</v>
      </c>
      <c r="I328" s="162"/>
      <c r="L328" s="157"/>
      <c r="M328" s="163"/>
      <c r="T328" s="164"/>
      <c r="AT328" s="159" t="s">
        <v>328</v>
      </c>
      <c r="AU328" s="159" t="s">
        <v>88</v>
      </c>
      <c r="AV328" s="12" t="s">
        <v>88</v>
      </c>
      <c r="AW328" s="12" t="s">
        <v>31</v>
      </c>
      <c r="AX328" s="12" t="s">
        <v>76</v>
      </c>
      <c r="AY328" s="159" t="s">
        <v>317</v>
      </c>
    </row>
    <row r="329" spans="2:65" s="13" customFormat="1" ht="10">
      <c r="B329" s="165"/>
      <c r="D329" s="158" t="s">
        <v>328</v>
      </c>
      <c r="E329" s="166" t="s">
        <v>1</v>
      </c>
      <c r="F329" s="167" t="s">
        <v>331</v>
      </c>
      <c r="H329" s="168">
        <v>23.04</v>
      </c>
      <c r="I329" s="169"/>
      <c r="L329" s="165"/>
      <c r="M329" s="170"/>
      <c r="T329" s="171"/>
      <c r="AT329" s="166" t="s">
        <v>328</v>
      </c>
      <c r="AU329" s="166" t="s">
        <v>88</v>
      </c>
      <c r="AV329" s="13" t="s">
        <v>92</v>
      </c>
      <c r="AW329" s="13" t="s">
        <v>31</v>
      </c>
      <c r="AX329" s="13" t="s">
        <v>76</v>
      </c>
      <c r="AY329" s="166" t="s">
        <v>317</v>
      </c>
    </row>
    <row r="330" spans="2:65" s="12" customFormat="1" ht="10">
      <c r="B330" s="157"/>
      <c r="D330" s="158" t="s">
        <v>328</v>
      </c>
      <c r="E330" s="159" t="s">
        <v>1</v>
      </c>
      <c r="F330" s="160" t="s">
        <v>13988</v>
      </c>
      <c r="H330" s="161">
        <v>7.343</v>
      </c>
      <c r="I330" s="162"/>
      <c r="L330" s="157"/>
      <c r="M330" s="163"/>
      <c r="T330" s="164"/>
      <c r="AT330" s="159" t="s">
        <v>328</v>
      </c>
      <c r="AU330" s="159" t="s">
        <v>88</v>
      </c>
      <c r="AV330" s="12" t="s">
        <v>88</v>
      </c>
      <c r="AW330" s="12" t="s">
        <v>31</v>
      </c>
      <c r="AX330" s="12" t="s">
        <v>76</v>
      </c>
      <c r="AY330" s="159" t="s">
        <v>317</v>
      </c>
    </row>
    <row r="331" spans="2:65" s="13" customFormat="1" ht="10">
      <c r="B331" s="165"/>
      <c r="D331" s="158" t="s">
        <v>328</v>
      </c>
      <c r="E331" s="166" t="s">
        <v>1</v>
      </c>
      <c r="F331" s="167" t="s">
        <v>13964</v>
      </c>
      <c r="H331" s="168">
        <v>7.343</v>
      </c>
      <c r="I331" s="169"/>
      <c r="L331" s="165"/>
      <c r="M331" s="170"/>
      <c r="T331" s="171"/>
      <c r="AT331" s="166" t="s">
        <v>328</v>
      </c>
      <c r="AU331" s="166" t="s">
        <v>88</v>
      </c>
      <c r="AV331" s="13" t="s">
        <v>92</v>
      </c>
      <c r="AW331" s="13" t="s">
        <v>31</v>
      </c>
      <c r="AX331" s="13" t="s">
        <v>76</v>
      </c>
      <c r="AY331" s="166" t="s">
        <v>317</v>
      </c>
    </row>
    <row r="332" spans="2:65" s="14" customFormat="1" ht="10">
      <c r="B332" s="172"/>
      <c r="D332" s="158" t="s">
        <v>328</v>
      </c>
      <c r="E332" s="173" t="s">
        <v>1</v>
      </c>
      <c r="F332" s="174" t="s">
        <v>332</v>
      </c>
      <c r="H332" s="175">
        <v>1566.4559999999999</v>
      </c>
      <c r="I332" s="176"/>
      <c r="L332" s="172"/>
      <c r="M332" s="177"/>
      <c r="T332" s="178"/>
      <c r="AT332" s="173" t="s">
        <v>328</v>
      </c>
      <c r="AU332" s="173" t="s">
        <v>88</v>
      </c>
      <c r="AV332" s="14" t="s">
        <v>323</v>
      </c>
      <c r="AW332" s="14" t="s">
        <v>31</v>
      </c>
      <c r="AX332" s="14" t="s">
        <v>83</v>
      </c>
      <c r="AY332" s="173" t="s">
        <v>317</v>
      </c>
    </row>
    <row r="333" spans="2:65" s="1" customFormat="1" ht="24.15" customHeight="1">
      <c r="B333" s="142"/>
      <c r="C333" s="143" t="s">
        <v>647</v>
      </c>
      <c r="D333" s="143" t="s">
        <v>319</v>
      </c>
      <c r="E333" s="144" t="s">
        <v>13989</v>
      </c>
      <c r="F333" s="145" t="s">
        <v>13990</v>
      </c>
      <c r="G333" s="146" t="s">
        <v>439</v>
      </c>
      <c r="H333" s="147">
        <v>7.47</v>
      </c>
      <c r="I333" s="148"/>
      <c r="J333" s="149">
        <f>ROUND(I333*H333,2)</f>
        <v>0</v>
      </c>
      <c r="K333" s="150"/>
      <c r="L333" s="31"/>
      <c r="M333" s="151" t="s">
        <v>1</v>
      </c>
      <c r="N333" s="152" t="s">
        <v>42</v>
      </c>
      <c r="P333" s="153">
        <f>O333*H333</f>
        <v>0</v>
      </c>
      <c r="Q333" s="153">
        <v>0</v>
      </c>
      <c r="R333" s="153">
        <f>Q333*H333</f>
        <v>0</v>
      </c>
      <c r="S333" s="153">
        <v>0</v>
      </c>
      <c r="T333" s="154">
        <f>S333*H333</f>
        <v>0</v>
      </c>
      <c r="AR333" s="155" t="s">
        <v>323</v>
      </c>
      <c r="AT333" s="155" t="s">
        <v>319</v>
      </c>
      <c r="AU333" s="155" t="s">
        <v>88</v>
      </c>
      <c r="AY333" s="16" t="s">
        <v>317</v>
      </c>
      <c r="BE333" s="156">
        <f>IF(N333="základná",J333,0)</f>
        <v>0</v>
      </c>
      <c r="BF333" s="156">
        <f>IF(N333="znížená",J333,0)</f>
        <v>0</v>
      </c>
      <c r="BG333" s="156">
        <f>IF(N333="zákl. prenesená",J333,0)</f>
        <v>0</v>
      </c>
      <c r="BH333" s="156">
        <f>IF(N333="zníž. prenesená",J333,0)</f>
        <v>0</v>
      </c>
      <c r="BI333" s="156">
        <f>IF(N333="nulová",J333,0)</f>
        <v>0</v>
      </c>
      <c r="BJ333" s="16" t="s">
        <v>88</v>
      </c>
      <c r="BK333" s="156">
        <f>ROUND(I333*H333,2)</f>
        <v>0</v>
      </c>
      <c r="BL333" s="16" t="s">
        <v>323</v>
      </c>
      <c r="BM333" s="155" t="s">
        <v>13991</v>
      </c>
    </row>
    <row r="334" spans="2:65" s="12" customFormat="1" ht="10">
      <c r="B334" s="157"/>
      <c r="D334" s="158" t="s">
        <v>328</v>
      </c>
      <c r="E334" s="159" t="s">
        <v>1</v>
      </c>
      <c r="F334" s="160" t="s">
        <v>13992</v>
      </c>
      <c r="H334" s="161">
        <v>3.4079999999999999</v>
      </c>
      <c r="I334" s="162"/>
      <c r="L334" s="157"/>
      <c r="M334" s="163"/>
      <c r="T334" s="164"/>
      <c r="AT334" s="159" t="s">
        <v>328</v>
      </c>
      <c r="AU334" s="159" t="s">
        <v>88</v>
      </c>
      <c r="AV334" s="12" t="s">
        <v>88</v>
      </c>
      <c r="AW334" s="12" t="s">
        <v>31</v>
      </c>
      <c r="AX334" s="12" t="s">
        <v>76</v>
      </c>
      <c r="AY334" s="159" t="s">
        <v>317</v>
      </c>
    </row>
    <row r="335" spans="2:65" s="12" customFormat="1" ht="10">
      <c r="B335" s="157"/>
      <c r="D335" s="158" t="s">
        <v>328</v>
      </c>
      <c r="E335" s="159" t="s">
        <v>1</v>
      </c>
      <c r="F335" s="160" t="s">
        <v>13993</v>
      </c>
      <c r="H335" s="161">
        <v>0.35099999999999998</v>
      </c>
      <c r="I335" s="162"/>
      <c r="L335" s="157"/>
      <c r="M335" s="163"/>
      <c r="T335" s="164"/>
      <c r="AT335" s="159" t="s">
        <v>328</v>
      </c>
      <c r="AU335" s="159" t="s">
        <v>88</v>
      </c>
      <c r="AV335" s="12" t="s">
        <v>88</v>
      </c>
      <c r="AW335" s="12" t="s">
        <v>31</v>
      </c>
      <c r="AX335" s="12" t="s">
        <v>76</v>
      </c>
      <c r="AY335" s="159" t="s">
        <v>317</v>
      </c>
    </row>
    <row r="336" spans="2:65" s="12" customFormat="1" ht="10">
      <c r="B336" s="157"/>
      <c r="D336" s="158" t="s">
        <v>328</v>
      </c>
      <c r="E336" s="159" t="s">
        <v>1</v>
      </c>
      <c r="F336" s="160" t="s">
        <v>13994</v>
      </c>
      <c r="H336" s="161">
        <v>1.681</v>
      </c>
      <c r="I336" s="162"/>
      <c r="L336" s="157"/>
      <c r="M336" s="163"/>
      <c r="T336" s="164"/>
      <c r="AT336" s="159" t="s">
        <v>328</v>
      </c>
      <c r="AU336" s="159" t="s">
        <v>88</v>
      </c>
      <c r="AV336" s="12" t="s">
        <v>88</v>
      </c>
      <c r="AW336" s="12" t="s">
        <v>31</v>
      </c>
      <c r="AX336" s="12" t="s">
        <v>76</v>
      </c>
      <c r="AY336" s="159" t="s">
        <v>317</v>
      </c>
    </row>
    <row r="337" spans="2:65" s="12" customFormat="1" ht="10">
      <c r="B337" s="157"/>
      <c r="D337" s="158" t="s">
        <v>328</v>
      </c>
      <c r="E337" s="159" t="s">
        <v>1</v>
      </c>
      <c r="F337" s="160" t="s">
        <v>13995</v>
      </c>
      <c r="H337" s="161">
        <v>1.5469999999999999</v>
      </c>
      <c r="I337" s="162"/>
      <c r="L337" s="157"/>
      <c r="M337" s="163"/>
      <c r="T337" s="164"/>
      <c r="AT337" s="159" t="s">
        <v>328</v>
      </c>
      <c r="AU337" s="159" t="s">
        <v>88</v>
      </c>
      <c r="AV337" s="12" t="s">
        <v>88</v>
      </c>
      <c r="AW337" s="12" t="s">
        <v>31</v>
      </c>
      <c r="AX337" s="12" t="s">
        <v>76</v>
      </c>
      <c r="AY337" s="159" t="s">
        <v>317</v>
      </c>
    </row>
    <row r="338" spans="2:65" s="12" customFormat="1" ht="10">
      <c r="B338" s="157"/>
      <c r="D338" s="158" t="s">
        <v>328</v>
      </c>
      <c r="E338" s="159" t="s">
        <v>1</v>
      </c>
      <c r="F338" s="160" t="s">
        <v>13996</v>
      </c>
      <c r="H338" s="161">
        <v>0.48299999999999998</v>
      </c>
      <c r="I338" s="162"/>
      <c r="L338" s="157"/>
      <c r="M338" s="163"/>
      <c r="T338" s="164"/>
      <c r="AT338" s="159" t="s">
        <v>328</v>
      </c>
      <c r="AU338" s="159" t="s">
        <v>88</v>
      </c>
      <c r="AV338" s="12" t="s">
        <v>88</v>
      </c>
      <c r="AW338" s="12" t="s">
        <v>31</v>
      </c>
      <c r="AX338" s="12" t="s">
        <v>76</v>
      </c>
      <c r="AY338" s="159" t="s">
        <v>317</v>
      </c>
    </row>
    <row r="339" spans="2:65" s="13" customFormat="1" ht="10">
      <c r="B339" s="165"/>
      <c r="D339" s="158" t="s">
        <v>328</v>
      </c>
      <c r="E339" s="166" t="s">
        <v>1</v>
      </c>
      <c r="F339" s="167" t="s">
        <v>331</v>
      </c>
      <c r="H339" s="168">
        <v>7.4699999999999989</v>
      </c>
      <c r="I339" s="169"/>
      <c r="L339" s="165"/>
      <c r="M339" s="170"/>
      <c r="T339" s="171"/>
      <c r="AT339" s="166" t="s">
        <v>328</v>
      </c>
      <c r="AU339" s="166" t="s">
        <v>88</v>
      </c>
      <c r="AV339" s="13" t="s">
        <v>92</v>
      </c>
      <c r="AW339" s="13" t="s">
        <v>31</v>
      </c>
      <c r="AX339" s="13" t="s">
        <v>76</v>
      </c>
      <c r="AY339" s="166" t="s">
        <v>317</v>
      </c>
    </row>
    <row r="340" spans="2:65" s="14" customFormat="1" ht="10">
      <c r="B340" s="172"/>
      <c r="D340" s="158" t="s">
        <v>328</v>
      </c>
      <c r="E340" s="173" t="s">
        <v>1</v>
      </c>
      <c r="F340" s="174" t="s">
        <v>332</v>
      </c>
      <c r="H340" s="175">
        <v>7.4699999999999989</v>
      </c>
      <c r="I340" s="176"/>
      <c r="L340" s="172"/>
      <c r="M340" s="177"/>
      <c r="T340" s="178"/>
      <c r="AT340" s="173" t="s">
        <v>328</v>
      </c>
      <c r="AU340" s="173" t="s">
        <v>88</v>
      </c>
      <c r="AV340" s="14" t="s">
        <v>323</v>
      </c>
      <c r="AW340" s="14" t="s">
        <v>31</v>
      </c>
      <c r="AX340" s="14" t="s">
        <v>83</v>
      </c>
      <c r="AY340" s="173" t="s">
        <v>317</v>
      </c>
    </row>
    <row r="341" spans="2:65" s="1" customFormat="1" ht="24.15" customHeight="1">
      <c r="B341" s="142"/>
      <c r="C341" s="143" t="s">
        <v>696</v>
      </c>
      <c r="D341" s="143" t="s">
        <v>319</v>
      </c>
      <c r="E341" s="144" t="s">
        <v>13997</v>
      </c>
      <c r="F341" s="145" t="s">
        <v>13998</v>
      </c>
      <c r="G341" s="146" t="s">
        <v>439</v>
      </c>
      <c r="H341" s="147">
        <v>18.946999999999999</v>
      </c>
      <c r="I341" s="148"/>
      <c r="J341" s="149">
        <f>ROUND(I341*H341,2)</f>
        <v>0</v>
      </c>
      <c r="K341" s="150"/>
      <c r="L341" s="31"/>
      <c r="M341" s="151" t="s">
        <v>1</v>
      </c>
      <c r="N341" s="152" t="s">
        <v>42</v>
      </c>
      <c r="P341" s="153">
        <f>O341*H341</f>
        <v>0</v>
      </c>
      <c r="Q341" s="153">
        <v>0</v>
      </c>
      <c r="R341" s="153">
        <f>Q341*H341</f>
        <v>0</v>
      </c>
      <c r="S341" s="153">
        <v>0</v>
      </c>
      <c r="T341" s="154">
        <f>S341*H341</f>
        <v>0</v>
      </c>
      <c r="AR341" s="155" t="s">
        <v>323</v>
      </c>
      <c r="AT341" s="155" t="s">
        <v>319</v>
      </c>
      <c r="AU341" s="155" t="s">
        <v>88</v>
      </c>
      <c r="AY341" s="16" t="s">
        <v>317</v>
      </c>
      <c r="BE341" s="156">
        <f>IF(N341="základná",J341,0)</f>
        <v>0</v>
      </c>
      <c r="BF341" s="156">
        <f>IF(N341="znížená",J341,0)</f>
        <v>0</v>
      </c>
      <c r="BG341" s="156">
        <f>IF(N341="zákl. prenesená",J341,0)</f>
        <v>0</v>
      </c>
      <c r="BH341" s="156">
        <f>IF(N341="zníž. prenesená",J341,0)</f>
        <v>0</v>
      </c>
      <c r="BI341" s="156">
        <f>IF(N341="nulová",J341,0)</f>
        <v>0</v>
      </c>
      <c r="BJ341" s="16" t="s">
        <v>88</v>
      </c>
      <c r="BK341" s="156">
        <f>ROUND(I341*H341,2)</f>
        <v>0</v>
      </c>
      <c r="BL341" s="16" t="s">
        <v>323</v>
      </c>
      <c r="BM341" s="155" t="s">
        <v>13999</v>
      </c>
    </row>
    <row r="342" spans="2:65" s="12" customFormat="1" ht="10">
      <c r="B342" s="157"/>
      <c r="D342" s="158" t="s">
        <v>328</v>
      </c>
      <c r="E342" s="159" t="s">
        <v>1</v>
      </c>
      <c r="F342" s="160" t="s">
        <v>14000</v>
      </c>
      <c r="H342" s="161">
        <v>18.832999999999998</v>
      </c>
      <c r="I342" s="162"/>
      <c r="L342" s="157"/>
      <c r="M342" s="163"/>
      <c r="T342" s="164"/>
      <c r="AT342" s="159" t="s">
        <v>328</v>
      </c>
      <c r="AU342" s="159" t="s">
        <v>88</v>
      </c>
      <c r="AV342" s="12" t="s">
        <v>88</v>
      </c>
      <c r="AW342" s="12" t="s">
        <v>31</v>
      </c>
      <c r="AX342" s="12" t="s">
        <v>76</v>
      </c>
      <c r="AY342" s="159" t="s">
        <v>317</v>
      </c>
    </row>
    <row r="343" spans="2:65" s="13" customFormat="1" ht="10">
      <c r="B343" s="165"/>
      <c r="D343" s="158" t="s">
        <v>328</v>
      </c>
      <c r="E343" s="166" t="s">
        <v>1</v>
      </c>
      <c r="F343" s="167" t="s">
        <v>331</v>
      </c>
      <c r="H343" s="168">
        <v>18.832999999999998</v>
      </c>
      <c r="I343" s="169"/>
      <c r="L343" s="165"/>
      <c r="M343" s="170"/>
      <c r="T343" s="171"/>
      <c r="AT343" s="166" t="s">
        <v>328</v>
      </c>
      <c r="AU343" s="166" t="s">
        <v>88</v>
      </c>
      <c r="AV343" s="13" t="s">
        <v>92</v>
      </c>
      <c r="AW343" s="13" t="s">
        <v>31</v>
      </c>
      <c r="AX343" s="13" t="s">
        <v>76</v>
      </c>
      <c r="AY343" s="166" t="s">
        <v>317</v>
      </c>
    </row>
    <row r="344" spans="2:65" s="12" customFormat="1" ht="10">
      <c r="B344" s="157"/>
      <c r="D344" s="158" t="s">
        <v>328</v>
      </c>
      <c r="E344" s="159" t="s">
        <v>1</v>
      </c>
      <c r="F344" s="160" t="s">
        <v>14001</v>
      </c>
      <c r="H344" s="161">
        <v>8.2000000000000003E-2</v>
      </c>
      <c r="I344" s="162"/>
      <c r="L344" s="157"/>
      <c r="M344" s="163"/>
      <c r="T344" s="164"/>
      <c r="AT344" s="159" t="s">
        <v>328</v>
      </c>
      <c r="AU344" s="159" t="s">
        <v>88</v>
      </c>
      <c r="AV344" s="12" t="s">
        <v>88</v>
      </c>
      <c r="AW344" s="12" t="s">
        <v>31</v>
      </c>
      <c r="AX344" s="12" t="s">
        <v>76</v>
      </c>
      <c r="AY344" s="159" t="s">
        <v>317</v>
      </c>
    </row>
    <row r="345" spans="2:65" s="12" customFormat="1" ht="10">
      <c r="B345" s="157"/>
      <c r="D345" s="158" t="s">
        <v>328</v>
      </c>
      <c r="E345" s="159" t="s">
        <v>1</v>
      </c>
      <c r="F345" s="160" t="s">
        <v>14002</v>
      </c>
      <c r="H345" s="161">
        <v>3.2000000000000001E-2</v>
      </c>
      <c r="I345" s="162"/>
      <c r="L345" s="157"/>
      <c r="M345" s="163"/>
      <c r="T345" s="164"/>
      <c r="AT345" s="159" t="s">
        <v>328</v>
      </c>
      <c r="AU345" s="159" t="s">
        <v>88</v>
      </c>
      <c r="AV345" s="12" t="s">
        <v>88</v>
      </c>
      <c r="AW345" s="12" t="s">
        <v>31</v>
      </c>
      <c r="AX345" s="12" t="s">
        <v>76</v>
      </c>
      <c r="AY345" s="159" t="s">
        <v>317</v>
      </c>
    </row>
    <row r="346" spans="2:65" s="13" customFormat="1" ht="10">
      <c r="B346" s="165"/>
      <c r="D346" s="158" t="s">
        <v>328</v>
      </c>
      <c r="E346" s="166" t="s">
        <v>1</v>
      </c>
      <c r="F346" s="167" t="s">
        <v>13964</v>
      </c>
      <c r="H346" s="168">
        <v>0.114</v>
      </c>
      <c r="I346" s="169"/>
      <c r="L346" s="165"/>
      <c r="M346" s="170"/>
      <c r="T346" s="171"/>
      <c r="AT346" s="166" t="s">
        <v>328</v>
      </c>
      <c r="AU346" s="166" t="s">
        <v>88</v>
      </c>
      <c r="AV346" s="13" t="s">
        <v>92</v>
      </c>
      <c r="AW346" s="13" t="s">
        <v>31</v>
      </c>
      <c r="AX346" s="13" t="s">
        <v>76</v>
      </c>
      <c r="AY346" s="166" t="s">
        <v>317</v>
      </c>
    </row>
    <row r="347" spans="2:65" s="14" customFormat="1" ht="10">
      <c r="B347" s="172"/>
      <c r="D347" s="158" t="s">
        <v>328</v>
      </c>
      <c r="E347" s="173" t="s">
        <v>1</v>
      </c>
      <c r="F347" s="174" t="s">
        <v>332</v>
      </c>
      <c r="H347" s="175">
        <v>18.946999999999999</v>
      </c>
      <c r="I347" s="176"/>
      <c r="L347" s="172"/>
      <c r="M347" s="177"/>
      <c r="T347" s="178"/>
      <c r="AT347" s="173" t="s">
        <v>328</v>
      </c>
      <c r="AU347" s="173" t="s">
        <v>88</v>
      </c>
      <c r="AV347" s="14" t="s">
        <v>323</v>
      </c>
      <c r="AW347" s="14" t="s">
        <v>31</v>
      </c>
      <c r="AX347" s="14" t="s">
        <v>83</v>
      </c>
      <c r="AY347" s="173" t="s">
        <v>317</v>
      </c>
    </row>
    <row r="348" spans="2:65" s="1" customFormat="1" ht="24.15" customHeight="1">
      <c r="B348" s="142"/>
      <c r="C348" s="143" t="s">
        <v>712</v>
      </c>
      <c r="D348" s="143" t="s">
        <v>319</v>
      </c>
      <c r="E348" s="144" t="s">
        <v>14003</v>
      </c>
      <c r="F348" s="145" t="s">
        <v>14004</v>
      </c>
      <c r="G348" s="146" t="s">
        <v>439</v>
      </c>
      <c r="H348" s="147">
        <v>12.605</v>
      </c>
      <c r="I348" s="148"/>
      <c r="J348" s="149">
        <f>ROUND(I348*H348,2)</f>
        <v>0</v>
      </c>
      <c r="K348" s="150"/>
      <c r="L348" s="31"/>
      <c r="M348" s="151" t="s">
        <v>1</v>
      </c>
      <c r="N348" s="152" t="s">
        <v>42</v>
      </c>
      <c r="P348" s="153">
        <f>O348*H348</f>
        <v>0</v>
      </c>
      <c r="Q348" s="153">
        <v>0</v>
      </c>
      <c r="R348" s="153">
        <f>Q348*H348</f>
        <v>0</v>
      </c>
      <c r="S348" s="153">
        <v>0</v>
      </c>
      <c r="T348" s="154">
        <f>S348*H348</f>
        <v>0</v>
      </c>
      <c r="AR348" s="155" t="s">
        <v>323</v>
      </c>
      <c r="AT348" s="155" t="s">
        <v>319</v>
      </c>
      <c r="AU348" s="155" t="s">
        <v>88</v>
      </c>
      <c r="AY348" s="16" t="s">
        <v>317</v>
      </c>
      <c r="BE348" s="156">
        <f>IF(N348="základná",J348,0)</f>
        <v>0</v>
      </c>
      <c r="BF348" s="156">
        <f>IF(N348="znížená",J348,0)</f>
        <v>0</v>
      </c>
      <c r="BG348" s="156">
        <f>IF(N348="zákl. prenesená",J348,0)</f>
        <v>0</v>
      </c>
      <c r="BH348" s="156">
        <f>IF(N348="zníž. prenesená",J348,0)</f>
        <v>0</v>
      </c>
      <c r="BI348" s="156">
        <f>IF(N348="nulová",J348,0)</f>
        <v>0</v>
      </c>
      <c r="BJ348" s="16" t="s">
        <v>88</v>
      </c>
      <c r="BK348" s="156">
        <f>ROUND(I348*H348,2)</f>
        <v>0</v>
      </c>
      <c r="BL348" s="16" t="s">
        <v>323</v>
      </c>
      <c r="BM348" s="155" t="s">
        <v>14005</v>
      </c>
    </row>
    <row r="349" spans="2:65" s="12" customFormat="1" ht="10">
      <c r="B349" s="157"/>
      <c r="D349" s="158" t="s">
        <v>328</v>
      </c>
      <c r="E349" s="159" t="s">
        <v>1</v>
      </c>
      <c r="F349" s="160" t="s">
        <v>14006</v>
      </c>
      <c r="H349" s="161">
        <v>12.605</v>
      </c>
      <c r="I349" s="162"/>
      <c r="L349" s="157"/>
      <c r="M349" s="163"/>
      <c r="T349" s="164"/>
      <c r="AT349" s="159" t="s">
        <v>328</v>
      </c>
      <c r="AU349" s="159" t="s">
        <v>88</v>
      </c>
      <c r="AV349" s="12" t="s">
        <v>88</v>
      </c>
      <c r="AW349" s="12" t="s">
        <v>31</v>
      </c>
      <c r="AX349" s="12" t="s">
        <v>76</v>
      </c>
      <c r="AY349" s="159" t="s">
        <v>317</v>
      </c>
    </row>
    <row r="350" spans="2:65" s="13" customFormat="1" ht="10">
      <c r="B350" s="165"/>
      <c r="D350" s="158" t="s">
        <v>328</v>
      </c>
      <c r="E350" s="166" t="s">
        <v>1</v>
      </c>
      <c r="F350" s="167" t="s">
        <v>331</v>
      </c>
      <c r="H350" s="168">
        <v>12.605</v>
      </c>
      <c r="I350" s="169"/>
      <c r="L350" s="165"/>
      <c r="M350" s="170"/>
      <c r="T350" s="171"/>
      <c r="AT350" s="166" t="s">
        <v>328</v>
      </c>
      <c r="AU350" s="166" t="s">
        <v>88</v>
      </c>
      <c r="AV350" s="13" t="s">
        <v>92</v>
      </c>
      <c r="AW350" s="13" t="s">
        <v>31</v>
      </c>
      <c r="AX350" s="13" t="s">
        <v>76</v>
      </c>
      <c r="AY350" s="166" t="s">
        <v>317</v>
      </c>
    </row>
    <row r="351" spans="2:65" s="14" customFormat="1" ht="10">
      <c r="B351" s="172"/>
      <c r="D351" s="158" t="s">
        <v>328</v>
      </c>
      <c r="E351" s="173" t="s">
        <v>1</v>
      </c>
      <c r="F351" s="174" t="s">
        <v>332</v>
      </c>
      <c r="H351" s="175">
        <v>12.605</v>
      </c>
      <c r="I351" s="176"/>
      <c r="L351" s="172"/>
      <c r="M351" s="177"/>
      <c r="T351" s="178"/>
      <c r="AT351" s="173" t="s">
        <v>328</v>
      </c>
      <c r="AU351" s="173" t="s">
        <v>88</v>
      </c>
      <c r="AV351" s="14" t="s">
        <v>323</v>
      </c>
      <c r="AW351" s="14" t="s">
        <v>31</v>
      </c>
      <c r="AX351" s="14" t="s">
        <v>83</v>
      </c>
      <c r="AY351" s="173" t="s">
        <v>317</v>
      </c>
    </row>
    <row r="352" spans="2:65" s="1" customFormat="1" ht="16.5" customHeight="1">
      <c r="B352" s="142"/>
      <c r="C352" s="143" t="s">
        <v>650</v>
      </c>
      <c r="D352" s="143" t="s">
        <v>319</v>
      </c>
      <c r="E352" s="144" t="s">
        <v>2235</v>
      </c>
      <c r="F352" s="145" t="s">
        <v>1</v>
      </c>
      <c r="G352" s="146" t="s">
        <v>1</v>
      </c>
      <c r="H352" s="147">
        <v>0</v>
      </c>
      <c r="I352" s="148"/>
      <c r="J352" s="149">
        <f>ROUND(I352*H352,2)</f>
        <v>0</v>
      </c>
      <c r="K352" s="150"/>
      <c r="L352" s="31"/>
      <c r="M352" s="151" t="s">
        <v>1</v>
      </c>
      <c r="N352" s="152" t="s">
        <v>42</v>
      </c>
      <c r="P352" s="153">
        <f>O352*H352</f>
        <v>0</v>
      </c>
      <c r="Q352" s="153">
        <v>0</v>
      </c>
      <c r="R352" s="153">
        <f>Q352*H352</f>
        <v>0</v>
      </c>
      <c r="S352" s="153">
        <v>0</v>
      </c>
      <c r="T352" s="154">
        <f>S352*H352</f>
        <v>0</v>
      </c>
      <c r="AR352" s="155" t="s">
        <v>323</v>
      </c>
      <c r="AT352" s="155" t="s">
        <v>319</v>
      </c>
      <c r="AU352" s="155" t="s">
        <v>88</v>
      </c>
      <c r="AY352" s="16" t="s">
        <v>317</v>
      </c>
      <c r="BE352" s="156">
        <f>IF(N352="základná",J352,0)</f>
        <v>0</v>
      </c>
      <c r="BF352" s="156">
        <f>IF(N352="znížená",J352,0)</f>
        <v>0</v>
      </c>
      <c r="BG352" s="156">
        <f>IF(N352="zákl. prenesená",J352,0)</f>
        <v>0</v>
      </c>
      <c r="BH352" s="156">
        <f>IF(N352="zníž. prenesená",J352,0)</f>
        <v>0</v>
      </c>
      <c r="BI352" s="156">
        <f>IF(N352="nulová",J352,0)</f>
        <v>0</v>
      </c>
      <c r="BJ352" s="16" t="s">
        <v>88</v>
      </c>
      <c r="BK352" s="156">
        <f>ROUND(I352*H352,2)</f>
        <v>0</v>
      </c>
      <c r="BL352" s="16" t="s">
        <v>323</v>
      </c>
      <c r="BM352" s="155" t="s">
        <v>14007</v>
      </c>
    </row>
    <row r="353" spans="2:65" s="1" customFormat="1" ht="21.75" customHeight="1">
      <c r="B353" s="142"/>
      <c r="C353" s="143" t="s">
        <v>722</v>
      </c>
      <c r="D353" s="143" t="s">
        <v>319</v>
      </c>
      <c r="E353" s="144" t="s">
        <v>14008</v>
      </c>
      <c r="F353" s="145" t="s">
        <v>14009</v>
      </c>
      <c r="G353" s="146" t="s">
        <v>7005</v>
      </c>
      <c r="H353" s="147">
        <v>1</v>
      </c>
      <c r="I353" s="148"/>
      <c r="J353" s="149">
        <f>ROUND(I353*H353,2)</f>
        <v>0</v>
      </c>
      <c r="K353" s="150"/>
      <c r="L353" s="31"/>
      <c r="M353" s="151" t="s">
        <v>1</v>
      </c>
      <c r="N353" s="152" t="s">
        <v>42</v>
      </c>
      <c r="P353" s="153">
        <f>O353*H353</f>
        <v>0</v>
      </c>
      <c r="Q353" s="153">
        <v>0</v>
      </c>
      <c r="R353" s="153">
        <f>Q353*H353</f>
        <v>0</v>
      </c>
      <c r="S353" s="153">
        <v>0</v>
      </c>
      <c r="T353" s="154">
        <f>S353*H353</f>
        <v>0</v>
      </c>
      <c r="AR353" s="155" t="s">
        <v>323</v>
      </c>
      <c r="AT353" s="155" t="s">
        <v>319</v>
      </c>
      <c r="AU353" s="155" t="s">
        <v>88</v>
      </c>
      <c r="AY353" s="16" t="s">
        <v>317</v>
      </c>
      <c r="BE353" s="156">
        <f>IF(N353="základná",J353,0)</f>
        <v>0</v>
      </c>
      <c r="BF353" s="156">
        <f>IF(N353="znížená",J353,0)</f>
        <v>0</v>
      </c>
      <c r="BG353" s="156">
        <f>IF(N353="zákl. prenesená",J353,0)</f>
        <v>0</v>
      </c>
      <c r="BH353" s="156">
        <f>IF(N353="zníž. prenesená",J353,0)</f>
        <v>0</v>
      </c>
      <c r="BI353" s="156">
        <f>IF(N353="nulová",J353,0)</f>
        <v>0</v>
      </c>
      <c r="BJ353" s="16" t="s">
        <v>88</v>
      </c>
      <c r="BK353" s="156">
        <f>ROUND(I353*H353,2)</f>
        <v>0</v>
      </c>
      <c r="BL353" s="16" t="s">
        <v>323</v>
      </c>
      <c r="BM353" s="155" t="s">
        <v>14010</v>
      </c>
    </row>
    <row r="354" spans="2:65" s="11" customFormat="1" ht="22.75" customHeight="1">
      <c r="B354" s="130"/>
      <c r="D354" s="131" t="s">
        <v>75</v>
      </c>
      <c r="E354" s="140" t="s">
        <v>493</v>
      </c>
      <c r="F354" s="140" t="s">
        <v>494</v>
      </c>
      <c r="I354" s="133"/>
      <c r="J354" s="141">
        <f>BK354</f>
        <v>0</v>
      </c>
      <c r="L354" s="130"/>
      <c r="M354" s="135"/>
      <c r="P354" s="136">
        <f>P355</f>
        <v>0</v>
      </c>
      <c r="R354" s="136">
        <f>R355</f>
        <v>0</v>
      </c>
      <c r="T354" s="137">
        <f>T355</f>
        <v>0</v>
      </c>
      <c r="AR354" s="131" t="s">
        <v>83</v>
      </c>
      <c r="AT354" s="138" t="s">
        <v>75</v>
      </c>
      <c r="AU354" s="138" t="s">
        <v>83</v>
      </c>
      <c r="AY354" s="131" t="s">
        <v>317</v>
      </c>
      <c r="BK354" s="139">
        <f>BK355</f>
        <v>0</v>
      </c>
    </row>
    <row r="355" spans="2:65" s="1" customFormat="1" ht="24.15" customHeight="1">
      <c r="B355" s="142"/>
      <c r="C355" s="143" t="s">
        <v>655</v>
      </c>
      <c r="D355" s="143" t="s">
        <v>319</v>
      </c>
      <c r="E355" s="144" t="s">
        <v>14011</v>
      </c>
      <c r="F355" s="145" t="s">
        <v>14012</v>
      </c>
      <c r="G355" s="146" t="s">
        <v>439</v>
      </c>
      <c r="H355" s="147">
        <v>12.031000000000001</v>
      </c>
      <c r="I355" s="148"/>
      <c r="J355" s="149">
        <f>ROUND(I355*H355,2)</f>
        <v>0</v>
      </c>
      <c r="K355" s="150"/>
      <c r="L355" s="31"/>
      <c r="M355" s="151" t="s">
        <v>1</v>
      </c>
      <c r="N355" s="152" t="s">
        <v>42</v>
      </c>
      <c r="P355" s="153">
        <f>O355*H355</f>
        <v>0</v>
      </c>
      <c r="Q355" s="153">
        <v>0</v>
      </c>
      <c r="R355" s="153">
        <f>Q355*H355</f>
        <v>0</v>
      </c>
      <c r="S355" s="153">
        <v>0</v>
      </c>
      <c r="T355" s="154">
        <f>S355*H355</f>
        <v>0</v>
      </c>
      <c r="AR355" s="155" t="s">
        <v>323</v>
      </c>
      <c r="AT355" s="155" t="s">
        <v>319</v>
      </c>
      <c r="AU355" s="155" t="s">
        <v>88</v>
      </c>
      <c r="AY355" s="16" t="s">
        <v>317</v>
      </c>
      <c r="BE355" s="156">
        <f>IF(N355="základná",J355,0)</f>
        <v>0</v>
      </c>
      <c r="BF355" s="156">
        <f>IF(N355="znížená",J355,0)</f>
        <v>0</v>
      </c>
      <c r="BG355" s="156">
        <f>IF(N355="zákl. prenesená",J355,0)</f>
        <v>0</v>
      </c>
      <c r="BH355" s="156">
        <f>IF(N355="zníž. prenesená",J355,0)</f>
        <v>0</v>
      </c>
      <c r="BI355" s="156">
        <f>IF(N355="nulová",J355,0)</f>
        <v>0</v>
      </c>
      <c r="BJ355" s="16" t="s">
        <v>88</v>
      </c>
      <c r="BK355" s="156">
        <f>ROUND(I355*H355,2)</f>
        <v>0</v>
      </c>
      <c r="BL355" s="16" t="s">
        <v>323</v>
      </c>
      <c r="BM355" s="155" t="s">
        <v>14013</v>
      </c>
    </row>
    <row r="356" spans="2:65" s="11" customFormat="1" ht="25.9" customHeight="1">
      <c r="B356" s="130"/>
      <c r="D356" s="131" t="s">
        <v>75</v>
      </c>
      <c r="E356" s="132" t="s">
        <v>2241</v>
      </c>
      <c r="F356" s="132" t="s">
        <v>2242</v>
      </c>
      <c r="I356" s="133"/>
      <c r="J356" s="134">
        <f>BK356</f>
        <v>0</v>
      </c>
      <c r="L356" s="130"/>
      <c r="M356" s="135"/>
      <c r="P356" s="136">
        <f>P357+P364+P366+P369+P374+P376+P384+P389+P393+P402+P428</f>
        <v>0</v>
      </c>
      <c r="R356" s="136">
        <f>R357+R364+R366+R369+R374+R376+R384+R389+R393+R402+R428</f>
        <v>1.4688377020000001</v>
      </c>
      <c r="T356" s="137">
        <f>T357+T364+T366+T369+T374+T376+T384+T389+T393+T402+T428</f>
        <v>41.286446999999995</v>
      </c>
      <c r="AR356" s="131" t="s">
        <v>88</v>
      </c>
      <c r="AT356" s="138" t="s">
        <v>75</v>
      </c>
      <c r="AU356" s="138" t="s">
        <v>76</v>
      </c>
      <c r="AY356" s="131" t="s">
        <v>317</v>
      </c>
      <c r="BK356" s="139">
        <f>BK357+BK364+BK366+BK369+BK374+BK376+BK384+BK389+BK393+BK402+BK428</f>
        <v>0</v>
      </c>
    </row>
    <row r="357" spans="2:65" s="11" customFormat="1" ht="22.75" customHeight="1">
      <c r="B357" s="130"/>
      <c r="D357" s="131" t="s">
        <v>75</v>
      </c>
      <c r="E357" s="140" t="s">
        <v>2453</v>
      </c>
      <c r="F357" s="140" t="s">
        <v>2454</v>
      </c>
      <c r="I357" s="133"/>
      <c r="J357" s="141">
        <f>BK357</f>
        <v>0</v>
      </c>
      <c r="L357" s="130"/>
      <c r="M357" s="135"/>
      <c r="P357" s="136">
        <f>SUM(P358:P363)</f>
        <v>0</v>
      </c>
      <c r="R357" s="136">
        <f>SUM(R358:R363)</f>
        <v>0</v>
      </c>
      <c r="T357" s="137">
        <f>SUM(T358:T363)</f>
        <v>0.21496299999999999</v>
      </c>
      <c r="AR357" s="131" t="s">
        <v>88</v>
      </c>
      <c r="AT357" s="138" t="s">
        <v>75</v>
      </c>
      <c r="AU357" s="138" t="s">
        <v>83</v>
      </c>
      <c r="AY357" s="131" t="s">
        <v>317</v>
      </c>
      <c r="BK357" s="139">
        <f>SUM(BK358:BK363)</f>
        <v>0</v>
      </c>
    </row>
    <row r="358" spans="2:65" s="1" customFormat="1" ht="16.5" customHeight="1">
      <c r="B358" s="142"/>
      <c r="C358" s="143" t="s">
        <v>729</v>
      </c>
      <c r="D358" s="143" t="s">
        <v>319</v>
      </c>
      <c r="E358" s="144" t="s">
        <v>14014</v>
      </c>
      <c r="F358" s="145" t="s">
        <v>14015</v>
      </c>
      <c r="G358" s="146" t="s">
        <v>444</v>
      </c>
      <c r="H358" s="147">
        <v>43.87</v>
      </c>
      <c r="I358" s="148"/>
      <c r="J358" s="149">
        <f>ROUND(I358*H358,2)</f>
        <v>0</v>
      </c>
      <c r="K358" s="150"/>
      <c r="L358" s="31"/>
      <c r="M358" s="151" t="s">
        <v>1</v>
      </c>
      <c r="N358" s="152" t="s">
        <v>42</v>
      </c>
      <c r="P358" s="153">
        <f>O358*H358</f>
        <v>0</v>
      </c>
      <c r="Q358" s="153">
        <v>0</v>
      </c>
      <c r="R358" s="153">
        <f>Q358*H358</f>
        <v>0</v>
      </c>
      <c r="S358" s="153">
        <v>4.8999999999999998E-3</v>
      </c>
      <c r="T358" s="154">
        <f>S358*H358</f>
        <v>0.21496299999999999</v>
      </c>
      <c r="AR358" s="155" t="s">
        <v>396</v>
      </c>
      <c r="AT358" s="155" t="s">
        <v>319</v>
      </c>
      <c r="AU358" s="155" t="s">
        <v>88</v>
      </c>
      <c r="AY358" s="16" t="s">
        <v>317</v>
      </c>
      <c r="BE358" s="156">
        <f>IF(N358="základná",J358,0)</f>
        <v>0</v>
      </c>
      <c r="BF358" s="156">
        <f>IF(N358="znížená",J358,0)</f>
        <v>0</v>
      </c>
      <c r="BG358" s="156">
        <f>IF(N358="zákl. prenesená",J358,0)</f>
        <v>0</v>
      </c>
      <c r="BH358" s="156">
        <f>IF(N358="zníž. prenesená",J358,0)</f>
        <v>0</v>
      </c>
      <c r="BI358" s="156">
        <f>IF(N358="nulová",J358,0)</f>
        <v>0</v>
      </c>
      <c r="BJ358" s="16" t="s">
        <v>88</v>
      </c>
      <c r="BK358" s="156">
        <f>ROUND(I358*H358,2)</f>
        <v>0</v>
      </c>
      <c r="BL358" s="16" t="s">
        <v>396</v>
      </c>
      <c r="BM358" s="155" t="s">
        <v>14016</v>
      </c>
    </row>
    <row r="359" spans="2:65" s="12" customFormat="1" ht="10">
      <c r="B359" s="157"/>
      <c r="D359" s="158" t="s">
        <v>328</v>
      </c>
      <c r="E359" s="159" t="s">
        <v>1</v>
      </c>
      <c r="F359" s="160" t="s">
        <v>386</v>
      </c>
      <c r="H359" s="161">
        <v>14</v>
      </c>
      <c r="I359" s="162"/>
      <c r="L359" s="157"/>
      <c r="M359" s="163"/>
      <c r="T359" s="164"/>
      <c r="AT359" s="159" t="s">
        <v>328</v>
      </c>
      <c r="AU359" s="159" t="s">
        <v>88</v>
      </c>
      <c r="AV359" s="12" t="s">
        <v>88</v>
      </c>
      <c r="AW359" s="12" t="s">
        <v>31</v>
      </c>
      <c r="AX359" s="12" t="s">
        <v>76</v>
      </c>
      <c r="AY359" s="159" t="s">
        <v>317</v>
      </c>
    </row>
    <row r="360" spans="2:65" s="13" customFormat="1" ht="10">
      <c r="B360" s="165"/>
      <c r="D360" s="158" t="s">
        <v>328</v>
      </c>
      <c r="E360" s="166" t="s">
        <v>1</v>
      </c>
      <c r="F360" s="167" t="s">
        <v>13867</v>
      </c>
      <c r="H360" s="168">
        <v>14</v>
      </c>
      <c r="I360" s="169"/>
      <c r="L360" s="165"/>
      <c r="M360" s="170"/>
      <c r="T360" s="171"/>
      <c r="AT360" s="166" t="s">
        <v>328</v>
      </c>
      <c r="AU360" s="166" t="s">
        <v>88</v>
      </c>
      <c r="AV360" s="13" t="s">
        <v>92</v>
      </c>
      <c r="AW360" s="13" t="s">
        <v>31</v>
      </c>
      <c r="AX360" s="13" t="s">
        <v>76</v>
      </c>
      <c r="AY360" s="166" t="s">
        <v>317</v>
      </c>
    </row>
    <row r="361" spans="2:65" s="12" customFormat="1" ht="10">
      <c r="B361" s="157"/>
      <c r="D361" s="158" t="s">
        <v>328</v>
      </c>
      <c r="E361" s="159" t="s">
        <v>1</v>
      </c>
      <c r="F361" s="160" t="s">
        <v>14017</v>
      </c>
      <c r="H361" s="161">
        <v>29.87</v>
      </c>
      <c r="I361" s="162"/>
      <c r="L361" s="157"/>
      <c r="M361" s="163"/>
      <c r="T361" s="164"/>
      <c r="AT361" s="159" t="s">
        <v>328</v>
      </c>
      <c r="AU361" s="159" t="s">
        <v>88</v>
      </c>
      <c r="AV361" s="12" t="s">
        <v>88</v>
      </c>
      <c r="AW361" s="12" t="s">
        <v>31</v>
      </c>
      <c r="AX361" s="12" t="s">
        <v>76</v>
      </c>
      <c r="AY361" s="159" t="s">
        <v>317</v>
      </c>
    </row>
    <row r="362" spans="2:65" s="13" customFormat="1" ht="10">
      <c r="B362" s="165"/>
      <c r="D362" s="158" t="s">
        <v>328</v>
      </c>
      <c r="E362" s="166" t="s">
        <v>1</v>
      </c>
      <c r="F362" s="167" t="s">
        <v>13869</v>
      </c>
      <c r="H362" s="168">
        <v>29.87</v>
      </c>
      <c r="I362" s="169"/>
      <c r="L362" s="165"/>
      <c r="M362" s="170"/>
      <c r="T362" s="171"/>
      <c r="AT362" s="166" t="s">
        <v>328</v>
      </c>
      <c r="AU362" s="166" t="s">
        <v>88</v>
      </c>
      <c r="AV362" s="13" t="s">
        <v>92</v>
      </c>
      <c r="AW362" s="13" t="s">
        <v>31</v>
      </c>
      <c r="AX362" s="13" t="s">
        <v>76</v>
      </c>
      <c r="AY362" s="166" t="s">
        <v>317</v>
      </c>
    </row>
    <row r="363" spans="2:65" s="14" customFormat="1" ht="10">
      <c r="B363" s="172"/>
      <c r="D363" s="158" t="s">
        <v>328</v>
      </c>
      <c r="E363" s="173" t="s">
        <v>1</v>
      </c>
      <c r="F363" s="174" t="s">
        <v>332</v>
      </c>
      <c r="H363" s="175">
        <v>43.870000000000005</v>
      </c>
      <c r="I363" s="176"/>
      <c r="L363" s="172"/>
      <c r="M363" s="177"/>
      <c r="T363" s="178"/>
      <c r="AT363" s="173" t="s">
        <v>328</v>
      </c>
      <c r="AU363" s="173" t="s">
        <v>88</v>
      </c>
      <c r="AV363" s="14" t="s">
        <v>323</v>
      </c>
      <c r="AW363" s="14" t="s">
        <v>31</v>
      </c>
      <c r="AX363" s="14" t="s">
        <v>83</v>
      </c>
      <c r="AY363" s="173" t="s">
        <v>317</v>
      </c>
    </row>
    <row r="364" spans="2:65" s="11" customFormat="1" ht="22.75" customHeight="1">
      <c r="B364" s="130"/>
      <c r="D364" s="131" t="s">
        <v>75</v>
      </c>
      <c r="E364" s="140" t="s">
        <v>2791</v>
      </c>
      <c r="F364" s="140" t="s">
        <v>2792</v>
      </c>
      <c r="I364" s="133"/>
      <c r="J364" s="141">
        <f>BK364</f>
        <v>0</v>
      </c>
      <c r="L364" s="130"/>
      <c r="M364" s="135"/>
      <c r="P364" s="136">
        <f>P365</f>
        <v>0</v>
      </c>
      <c r="R364" s="136">
        <f>R365</f>
        <v>0</v>
      </c>
      <c r="T364" s="137">
        <f>T365</f>
        <v>18.832799999999999</v>
      </c>
      <c r="AR364" s="131" t="s">
        <v>88</v>
      </c>
      <c r="AT364" s="138" t="s">
        <v>75</v>
      </c>
      <c r="AU364" s="138" t="s">
        <v>83</v>
      </c>
      <c r="AY364" s="131" t="s">
        <v>317</v>
      </c>
      <c r="BK364" s="139">
        <f>BK365</f>
        <v>0</v>
      </c>
    </row>
    <row r="365" spans="2:65" s="1" customFormat="1" ht="24.15" customHeight="1">
      <c r="B365" s="142"/>
      <c r="C365" s="143" t="s">
        <v>662</v>
      </c>
      <c r="D365" s="143" t="s">
        <v>319</v>
      </c>
      <c r="E365" s="144" t="s">
        <v>14018</v>
      </c>
      <c r="F365" s="145" t="s">
        <v>14019</v>
      </c>
      <c r="G365" s="146" t="s">
        <v>484</v>
      </c>
      <c r="H365" s="147">
        <v>560</v>
      </c>
      <c r="I365" s="148"/>
      <c r="J365" s="149">
        <f>ROUND(I365*H365,2)</f>
        <v>0</v>
      </c>
      <c r="K365" s="150"/>
      <c r="L365" s="31"/>
      <c r="M365" s="151" t="s">
        <v>1</v>
      </c>
      <c r="N365" s="152" t="s">
        <v>42</v>
      </c>
      <c r="P365" s="153">
        <f>O365*H365</f>
        <v>0</v>
      </c>
      <c r="Q365" s="153">
        <v>0</v>
      </c>
      <c r="R365" s="153">
        <f>Q365*H365</f>
        <v>0</v>
      </c>
      <c r="S365" s="153">
        <v>3.363E-2</v>
      </c>
      <c r="T365" s="154">
        <f>S365*H365</f>
        <v>18.832799999999999</v>
      </c>
      <c r="AR365" s="155" t="s">
        <v>396</v>
      </c>
      <c r="AT365" s="155" t="s">
        <v>319</v>
      </c>
      <c r="AU365" s="155" t="s">
        <v>88</v>
      </c>
      <c r="AY365" s="16" t="s">
        <v>317</v>
      </c>
      <c r="BE365" s="156">
        <f>IF(N365="základná",J365,0)</f>
        <v>0</v>
      </c>
      <c r="BF365" s="156">
        <f>IF(N365="znížená",J365,0)</f>
        <v>0</v>
      </c>
      <c r="BG365" s="156">
        <f>IF(N365="zákl. prenesená",J365,0)</f>
        <v>0</v>
      </c>
      <c r="BH365" s="156">
        <f>IF(N365="zníž. prenesená",J365,0)</f>
        <v>0</v>
      </c>
      <c r="BI365" s="156">
        <f>IF(N365="nulová",J365,0)</f>
        <v>0</v>
      </c>
      <c r="BJ365" s="16" t="s">
        <v>88</v>
      </c>
      <c r="BK365" s="156">
        <f>ROUND(I365*H365,2)</f>
        <v>0</v>
      </c>
      <c r="BL365" s="16" t="s">
        <v>396</v>
      </c>
      <c r="BM365" s="155" t="s">
        <v>14020</v>
      </c>
    </row>
    <row r="366" spans="2:65" s="11" customFormat="1" ht="22.75" customHeight="1">
      <c r="B366" s="130"/>
      <c r="D366" s="131" t="s">
        <v>75</v>
      </c>
      <c r="E366" s="140" t="s">
        <v>614</v>
      </c>
      <c r="F366" s="140" t="s">
        <v>14021</v>
      </c>
      <c r="I366" s="133"/>
      <c r="J366" s="141">
        <f>BK366</f>
        <v>0</v>
      </c>
      <c r="L366" s="130"/>
      <c r="M366" s="135"/>
      <c r="P366" s="136">
        <f>SUM(P367:P368)</f>
        <v>0</v>
      </c>
      <c r="R366" s="136">
        <f>SUM(R367:R368)</f>
        <v>3.3924839999999998E-2</v>
      </c>
      <c r="T366" s="137">
        <f>SUM(T367:T368)</f>
        <v>0.90573999999999988</v>
      </c>
      <c r="AR366" s="131" t="s">
        <v>88</v>
      </c>
      <c r="AT366" s="138" t="s">
        <v>75</v>
      </c>
      <c r="AU366" s="138" t="s">
        <v>83</v>
      </c>
      <c r="AY366" s="131" t="s">
        <v>317</v>
      </c>
      <c r="BK366" s="139">
        <f>SUM(BK367:BK368)</f>
        <v>0</v>
      </c>
    </row>
    <row r="367" spans="2:65" s="1" customFormat="1" ht="33" customHeight="1">
      <c r="B367" s="142"/>
      <c r="C367" s="143" t="s">
        <v>1594</v>
      </c>
      <c r="D367" s="143" t="s">
        <v>319</v>
      </c>
      <c r="E367" s="144" t="s">
        <v>14022</v>
      </c>
      <c r="F367" s="145" t="s">
        <v>14023</v>
      </c>
      <c r="G367" s="146" t="s">
        <v>484</v>
      </c>
      <c r="H367" s="147">
        <v>38</v>
      </c>
      <c r="I367" s="148"/>
      <c r="J367" s="149">
        <f>ROUND(I367*H367,2)</f>
        <v>0</v>
      </c>
      <c r="K367" s="150"/>
      <c r="L367" s="31"/>
      <c r="M367" s="151" t="s">
        <v>1</v>
      </c>
      <c r="N367" s="152" t="s">
        <v>42</v>
      </c>
      <c r="P367" s="153">
        <f>O367*H367</f>
        <v>0</v>
      </c>
      <c r="Q367" s="153">
        <v>1.1346E-4</v>
      </c>
      <c r="R367" s="153">
        <f>Q367*H367</f>
        <v>4.3114800000000003E-3</v>
      </c>
      <c r="S367" s="153">
        <v>2.15E-3</v>
      </c>
      <c r="T367" s="154">
        <f>S367*H367</f>
        <v>8.1699999999999995E-2</v>
      </c>
      <c r="AR367" s="155" t="s">
        <v>396</v>
      </c>
      <c r="AT367" s="155" t="s">
        <v>319</v>
      </c>
      <c r="AU367" s="155" t="s">
        <v>88</v>
      </c>
      <c r="AY367" s="16" t="s">
        <v>317</v>
      </c>
      <c r="BE367" s="156">
        <f>IF(N367="základná",J367,0)</f>
        <v>0</v>
      </c>
      <c r="BF367" s="156">
        <f>IF(N367="znížená",J367,0)</f>
        <v>0</v>
      </c>
      <c r="BG367" s="156">
        <f>IF(N367="zákl. prenesená",J367,0)</f>
        <v>0</v>
      </c>
      <c r="BH367" s="156">
        <f>IF(N367="zníž. prenesená",J367,0)</f>
        <v>0</v>
      </c>
      <c r="BI367" s="156">
        <f>IF(N367="nulová",J367,0)</f>
        <v>0</v>
      </c>
      <c r="BJ367" s="16" t="s">
        <v>88</v>
      </c>
      <c r="BK367" s="156">
        <f>ROUND(I367*H367,2)</f>
        <v>0</v>
      </c>
      <c r="BL367" s="16" t="s">
        <v>396</v>
      </c>
      <c r="BM367" s="155" t="s">
        <v>14024</v>
      </c>
    </row>
    <row r="368" spans="2:65" s="1" customFormat="1" ht="33" customHeight="1">
      <c r="B368" s="142"/>
      <c r="C368" s="143" t="s">
        <v>692</v>
      </c>
      <c r="D368" s="143" t="s">
        <v>319</v>
      </c>
      <c r="E368" s="144" t="s">
        <v>14025</v>
      </c>
      <c r="F368" s="145" t="s">
        <v>14026</v>
      </c>
      <c r="G368" s="146" t="s">
        <v>484</v>
      </c>
      <c r="H368" s="147">
        <v>84</v>
      </c>
      <c r="I368" s="148"/>
      <c r="J368" s="149">
        <f>ROUND(I368*H368,2)</f>
        <v>0</v>
      </c>
      <c r="K368" s="150"/>
      <c r="L368" s="31"/>
      <c r="M368" s="151" t="s">
        <v>1</v>
      </c>
      <c r="N368" s="152" t="s">
        <v>42</v>
      </c>
      <c r="P368" s="153">
        <f>O368*H368</f>
        <v>0</v>
      </c>
      <c r="Q368" s="153">
        <v>3.5253999999999998E-4</v>
      </c>
      <c r="R368" s="153">
        <f>Q368*H368</f>
        <v>2.9613359999999998E-2</v>
      </c>
      <c r="S368" s="153">
        <v>9.8099999999999993E-3</v>
      </c>
      <c r="T368" s="154">
        <f>S368*H368</f>
        <v>0.82403999999999988</v>
      </c>
      <c r="AR368" s="155" t="s">
        <v>396</v>
      </c>
      <c r="AT368" s="155" t="s">
        <v>319</v>
      </c>
      <c r="AU368" s="155" t="s">
        <v>88</v>
      </c>
      <c r="AY368" s="16" t="s">
        <v>317</v>
      </c>
      <c r="BE368" s="156">
        <f>IF(N368="základná",J368,0)</f>
        <v>0</v>
      </c>
      <c r="BF368" s="156">
        <f>IF(N368="znížená",J368,0)</f>
        <v>0</v>
      </c>
      <c r="BG368" s="156">
        <f>IF(N368="zákl. prenesená",J368,0)</f>
        <v>0</v>
      </c>
      <c r="BH368" s="156">
        <f>IF(N368="zníž. prenesená",J368,0)</f>
        <v>0</v>
      </c>
      <c r="BI368" s="156">
        <f>IF(N368="nulová",J368,0)</f>
        <v>0</v>
      </c>
      <c r="BJ368" s="16" t="s">
        <v>88</v>
      </c>
      <c r="BK368" s="156">
        <f>ROUND(I368*H368,2)</f>
        <v>0</v>
      </c>
      <c r="BL368" s="16" t="s">
        <v>396</v>
      </c>
      <c r="BM368" s="155" t="s">
        <v>14027</v>
      </c>
    </row>
    <row r="369" spans="2:65" s="11" customFormat="1" ht="22.75" customHeight="1">
      <c r="B369" s="130"/>
      <c r="D369" s="131" t="s">
        <v>75</v>
      </c>
      <c r="E369" s="140" t="s">
        <v>2818</v>
      </c>
      <c r="F369" s="140" t="s">
        <v>2819</v>
      </c>
      <c r="I369" s="133"/>
      <c r="J369" s="141">
        <f>BK369</f>
        <v>0</v>
      </c>
      <c r="L369" s="130"/>
      <c r="M369" s="135"/>
      <c r="P369" s="136">
        <f>SUM(P370:P373)</f>
        <v>0</v>
      </c>
      <c r="R369" s="136">
        <f>SUM(R370:R373)</f>
        <v>0</v>
      </c>
      <c r="T369" s="137">
        <f>SUM(T370:T373)</f>
        <v>1.6758</v>
      </c>
      <c r="AR369" s="131" t="s">
        <v>88</v>
      </c>
      <c r="AT369" s="138" t="s">
        <v>75</v>
      </c>
      <c r="AU369" s="138" t="s">
        <v>83</v>
      </c>
      <c r="AY369" s="131" t="s">
        <v>317</v>
      </c>
      <c r="BK369" s="139">
        <f>SUM(BK370:BK373)</f>
        <v>0</v>
      </c>
    </row>
    <row r="370" spans="2:65" s="1" customFormat="1" ht="21.75" customHeight="1">
      <c r="B370" s="142"/>
      <c r="C370" s="143" t="s">
        <v>736</v>
      </c>
      <c r="D370" s="143" t="s">
        <v>319</v>
      </c>
      <c r="E370" s="144" t="s">
        <v>14028</v>
      </c>
      <c r="F370" s="145" t="s">
        <v>14029</v>
      </c>
      <c r="G370" s="146" t="s">
        <v>9927</v>
      </c>
      <c r="H370" s="147">
        <v>49</v>
      </c>
      <c r="I370" s="148"/>
      <c r="J370" s="149">
        <f>ROUND(I370*H370,2)</f>
        <v>0</v>
      </c>
      <c r="K370" s="150"/>
      <c r="L370" s="31"/>
      <c r="M370" s="151" t="s">
        <v>1</v>
      </c>
      <c r="N370" s="152" t="s">
        <v>42</v>
      </c>
      <c r="P370" s="153">
        <f>O370*H370</f>
        <v>0</v>
      </c>
      <c r="Q370" s="153">
        <v>0</v>
      </c>
      <c r="R370" s="153">
        <f>Q370*H370</f>
        <v>0</v>
      </c>
      <c r="S370" s="153">
        <v>3.4200000000000001E-2</v>
      </c>
      <c r="T370" s="154">
        <f>S370*H370</f>
        <v>1.6758</v>
      </c>
      <c r="AR370" s="155" t="s">
        <v>396</v>
      </c>
      <c r="AT370" s="155" t="s">
        <v>319</v>
      </c>
      <c r="AU370" s="155" t="s">
        <v>88</v>
      </c>
      <c r="AY370" s="16" t="s">
        <v>317</v>
      </c>
      <c r="BE370" s="156">
        <f>IF(N370="základná",J370,0)</f>
        <v>0</v>
      </c>
      <c r="BF370" s="156">
        <f>IF(N370="znížená",J370,0)</f>
        <v>0</v>
      </c>
      <c r="BG370" s="156">
        <f>IF(N370="zákl. prenesená",J370,0)</f>
        <v>0</v>
      </c>
      <c r="BH370" s="156">
        <f>IF(N370="zníž. prenesená",J370,0)</f>
        <v>0</v>
      </c>
      <c r="BI370" s="156">
        <f>IF(N370="nulová",J370,0)</f>
        <v>0</v>
      </c>
      <c r="BJ370" s="16" t="s">
        <v>88</v>
      </c>
      <c r="BK370" s="156">
        <f>ROUND(I370*H370,2)</f>
        <v>0</v>
      </c>
      <c r="BL370" s="16" t="s">
        <v>396</v>
      </c>
      <c r="BM370" s="155" t="s">
        <v>14030</v>
      </c>
    </row>
    <row r="371" spans="2:65" s="12" customFormat="1" ht="10">
      <c r="B371" s="157"/>
      <c r="D371" s="158" t="s">
        <v>328</v>
      </c>
      <c r="E371" s="159" t="s">
        <v>1</v>
      </c>
      <c r="F371" s="160" t="s">
        <v>620</v>
      </c>
      <c r="H371" s="161">
        <v>49</v>
      </c>
      <c r="I371" s="162"/>
      <c r="L371" s="157"/>
      <c r="M371" s="163"/>
      <c r="T371" s="164"/>
      <c r="AT371" s="159" t="s">
        <v>328</v>
      </c>
      <c r="AU371" s="159" t="s">
        <v>88</v>
      </c>
      <c r="AV371" s="12" t="s">
        <v>88</v>
      </c>
      <c r="AW371" s="12" t="s">
        <v>31</v>
      </c>
      <c r="AX371" s="12" t="s">
        <v>76</v>
      </c>
      <c r="AY371" s="159" t="s">
        <v>317</v>
      </c>
    </row>
    <row r="372" spans="2:65" s="13" customFormat="1" ht="10">
      <c r="B372" s="165"/>
      <c r="D372" s="158" t="s">
        <v>328</v>
      </c>
      <c r="E372" s="166" t="s">
        <v>1</v>
      </c>
      <c r="F372" s="167" t="s">
        <v>14031</v>
      </c>
      <c r="H372" s="168">
        <v>49</v>
      </c>
      <c r="I372" s="169"/>
      <c r="L372" s="165"/>
      <c r="M372" s="170"/>
      <c r="T372" s="171"/>
      <c r="AT372" s="166" t="s">
        <v>328</v>
      </c>
      <c r="AU372" s="166" t="s">
        <v>88</v>
      </c>
      <c r="AV372" s="13" t="s">
        <v>92</v>
      </c>
      <c r="AW372" s="13" t="s">
        <v>31</v>
      </c>
      <c r="AX372" s="13" t="s">
        <v>76</v>
      </c>
      <c r="AY372" s="166" t="s">
        <v>317</v>
      </c>
    </row>
    <row r="373" spans="2:65" s="14" customFormat="1" ht="10">
      <c r="B373" s="172"/>
      <c r="D373" s="158" t="s">
        <v>328</v>
      </c>
      <c r="E373" s="173" t="s">
        <v>1</v>
      </c>
      <c r="F373" s="174" t="s">
        <v>332</v>
      </c>
      <c r="H373" s="175">
        <v>49</v>
      </c>
      <c r="I373" s="176"/>
      <c r="L373" s="172"/>
      <c r="M373" s="177"/>
      <c r="T373" s="178"/>
      <c r="AT373" s="173" t="s">
        <v>328</v>
      </c>
      <c r="AU373" s="173" t="s">
        <v>88</v>
      </c>
      <c r="AV373" s="14" t="s">
        <v>323</v>
      </c>
      <c r="AW373" s="14" t="s">
        <v>31</v>
      </c>
      <c r="AX373" s="14" t="s">
        <v>83</v>
      </c>
      <c r="AY373" s="173" t="s">
        <v>317</v>
      </c>
    </row>
    <row r="374" spans="2:65" s="11" customFormat="1" ht="22.75" customHeight="1">
      <c r="B374" s="130"/>
      <c r="D374" s="131" t="s">
        <v>75</v>
      </c>
      <c r="E374" s="140" t="s">
        <v>7524</v>
      </c>
      <c r="F374" s="140" t="s">
        <v>10376</v>
      </c>
      <c r="I374" s="133"/>
      <c r="J374" s="141">
        <f>BK374</f>
        <v>0</v>
      </c>
      <c r="L374" s="130"/>
      <c r="M374" s="135"/>
      <c r="P374" s="136">
        <f>P375</f>
        <v>0</v>
      </c>
      <c r="R374" s="136">
        <f>R375</f>
        <v>4.0704000000000001E-3</v>
      </c>
      <c r="T374" s="137">
        <f>T375</f>
        <v>2.4777499999999999</v>
      </c>
      <c r="AR374" s="131" t="s">
        <v>88</v>
      </c>
      <c r="AT374" s="138" t="s">
        <v>75</v>
      </c>
      <c r="AU374" s="138" t="s">
        <v>83</v>
      </c>
      <c r="AY374" s="131" t="s">
        <v>317</v>
      </c>
      <c r="BK374" s="139">
        <f>BK375</f>
        <v>0</v>
      </c>
    </row>
    <row r="375" spans="2:65" s="1" customFormat="1" ht="16.5" customHeight="1">
      <c r="B375" s="142"/>
      <c r="C375" s="143" t="s">
        <v>665</v>
      </c>
      <c r="D375" s="143" t="s">
        <v>319</v>
      </c>
      <c r="E375" s="144" t="s">
        <v>14032</v>
      </c>
      <c r="F375" s="145" t="s">
        <v>14033</v>
      </c>
      <c r="G375" s="146" t="s">
        <v>467</v>
      </c>
      <c r="H375" s="147">
        <v>53</v>
      </c>
      <c r="I375" s="148"/>
      <c r="J375" s="149">
        <f>ROUND(I375*H375,2)</f>
        <v>0</v>
      </c>
      <c r="K375" s="150"/>
      <c r="L375" s="31"/>
      <c r="M375" s="151" t="s">
        <v>1</v>
      </c>
      <c r="N375" s="152" t="s">
        <v>42</v>
      </c>
      <c r="P375" s="153">
        <f>O375*H375</f>
        <v>0</v>
      </c>
      <c r="Q375" s="153">
        <v>7.6799999999999997E-5</v>
      </c>
      <c r="R375" s="153">
        <f>Q375*H375</f>
        <v>4.0704000000000001E-3</v>
      </c>
      <c r="S375" s="153">
        <v>4.675E-2</v>
      </c>
      <c r="T375" s="154">
        <f>S375*H375</f>
        <v>2.4777499999999999</v>
      </c>
      <c r="AR375" s="155" t="s">
        <v>396</v>
      </c>
      <c r="AT375" s="155" t="s">
        <v>319</v>
      </c>
      <c r="AU375" s="155" t="s">
        <v>88</v>
      </c>
      <c r="AY375" s="16" t="s">
        <v>317</v>
      </c>
      <c r="BE375" s="156">
        <f>IF(N375="základná",J375,0)</f>
        <v>0</v>
      </c>
      <c r="BF375" s="156">
        <f>IF(N375="znížená",J375,0)</f>
        <v>0</v>
      </c>
      <c r="BG375" s="156">
        <f>IF(N375="zákl. prenesená",J375,0)</f>
        <v>0</v>
      </c>
      <c r="BH375" s="156">
        <f>IF(N375="zníž. prenesená",J375,0)</f>
        <v>0</v>
      </c>
      <c r="BI375" s="156">
        <f>IF(N375="nulová",J375,0)</f>
        <v>0</v>
      </c>
      <c r="BJ375" s="16" t="s">
        <v>88</v>
      </c>
      <c r="BK375" s="156">
        <f>ROUND(I375*H375,2)</f>
        <v>0</v>
      </c>
      <c r="BL375" s="16" t="s">
        <v>396</v>
      </c>
      <c r="BM375" s="155" t="s">
        <v>14034</v>
      </c>
    </row>
    <row r="376" spans="2:65" s="11" customFormat="1" ht="22.75" customHeight="1">
      <c r="B376" s="130"/>
      <c r="D376" s="131" t="s">
        <v>75</v>
      </c>
      <c r="E376" s="140" t="s">
        <v>2950</v>
      </c>
      <c r="F376" s="140" t="s">
        <v>2951</v>
      </c>
      <c r="I376" s="133"/>
      <c r="J376" s="141">
        <f>BK376</f>
        <v>0</v>
      </c>
      <c r="L376" s="130"/>
      <c r="M376" s="135"/>
      <c r="P376" s="136">
        <f>SUM(P377:P383)</f>
        <v>0</v>
      </c>
      <c r="R376" s="136">
        <f>SUM(R377:R383)</f>
        <v>1.3470323339999999</v>
      </c>
      <c r="T376" s="137">
        <f>SUM(T377:T383)</f>
        <v>12.605315999999998</v>
      </c>
      <c r="AR376" s="131" t="s">
        <v>88</v>
      </c>
      <c r="AT376" s="138" t="s">
        <v>75</v>
      </c>
      <c r="AU376" s="138" t="s">
        <v>83</v>
      </c>
      <c r="AY376" s="131" t="s">
        <v>317</v>
      </c>
      <c r="BK376" s="139">
        <f>SUM(BK377:BK383)</f>
        <v>0</v>
      </c>
    </row>
    <row r="377" spans="2:65" s="1" customFormat="1" ht="37.75" customHeight="1">
      <c r="B377" s="142"/>
      <c r="C377" s="143" t="s">
        <v>743</v>
      </c>
      <c r="D377" s="143" t="s">
        <v>319</v>
      </c>
      <c r="E377" s="144" t="s">
        <v>14035</v>
      </c>
      <c r="F377" s="145" t="s">
        <v>14036</v>
      </c>
      <c r="G377" s="146" t="s">
        <v>444</v>
      </c>
      <c r="H377" s="147">
        <v>95.35</v>
      </c>
      <c r="I377" s="148"/>
      <c r="J377" s="149">
        <f>ROUND(I377*H377,2)</f>
        <v>0</v>
      </c>
      <c r="K377" s="150"/>
      <c r="L377" s="31"/>
      <c r="M377" s="151" t="s">
        <v>1</v>
      </c>
      <c r="N377" s="152" t="s">
        <v>42</v>
      </c>
      <c r="P377" s="153">
        <f>O377*H377</f>
        <v>0</v>
      </c>
      <c r="Q377" s="153">
        <v>0</v>
      </c>
      <c r="R377" s="153">
        <f>Q377*H377</f>
        <v>0</v>
      </c>
      <c r="S377" s="153">
        <v>3.0360000000000002E-2</v>
      </c>
      <c r="T377" s="154">
        <f>S377*H377</f>
        <v>2.8948260000000001</v>
      </c>
      <c r="AR377" s="155" t="s">
        <v>396</v>
      </c>
      <c r="AT377" s="155" t="s">
        <v>319</v>
      </c>
      <c r="AU377" s="155" t="s">
        <v>88</v>
      </c>
      <c r="AY377" s="16" t="s">
        <v>317</v>
      </c>
      <c r="BE377" s="156">
        <f>IF(N377="základná",J377,0)</f>
        <v>0</v>
      </c>
      <c r="BF377" s="156">
        <f>IF(N377="znížená",J377,0)</f>
        <v>0</v>
      </c>
      <c r="BG377" s="156">
        <f>IF(N377="zákl. prenesená",J377,0)</f>
        <v>0</v>
      </c>
      <c r="BH377" s="156">
        <f>IF(N377="zníž. prenesená",J377,0)</f>
        <v>0</v>
      </c>
      <c r="BI377" s="156">
        <f>IF(N377="nulová",J377,0)</f>
        <v>0</v>
      </c>
      <c r="BJ377" s="16" t="s">
        <v>88</v>
      </c>
      <c r="BK377" s="156">
        <f>ROUND(I377*H377,2)</f>
        <v>0</v>
      </c>
      <c r="BL377" s="16" t="s">
        <v>396</v>
      </c>
      <c r="BM377" s="155" t="s">
        <v>14037</v>
      </c>
    </row>
    <row r="378" spans="2:65" s="1" customFormat="1" ht="37.75" customHeight="1">
      <c r="B378" s="142"/>
      <c r="C378" s="143" t="s">
        <v>616</v>
      </c>
      <c r="D378" s="143" t="s">
        <v>319</v>
      </c>
      <c r="E378" s="144" t="s">
        <v>14038</v>
      </c>
      <c r="F378" s="145" t="s">
        <v>14039</v>
      </c>
      <c r="G378" s="146" t="s">
        <v>444</v>
      </c>
      <c r="H378" s="147">
        <v>95.35</v>
      </c>
      <c r="I378" s="148"/>
      <c r="J378" s="149">
        <f>ROUND(I378*H378,2)</f>
        <v>0</v>
      </c>
      <c r="K378" s="150"/>
      <c r="L378" s="31"/>
      <c r="M378" s="151" t="s">
        <v>1</v>
      </c>
      <c r="N378" s="152" t="s">
        <v>42</v>
      </c>
      <c r="P378" s="153">
        <f>O378*H378</f>
        <v>0</v>
      </c>
      <c r="Q378" s="153">
        <v>1.4127239999999999E-2</v>
      </c>
      <c r="R378" s="153">
        <f>Q378*H378</f>
        <v>1.3470323339999999</v>
      </c>
      <c r="S378" s="153">
        <v>0</v>
      </c>
      <c r="T378" s="154">
        <f>S378*H378</f>
        <v>0</v>
      </c>
      <c r="AR378" s="155" t="s">
        <v>396</v>
      </c>
      <c r="AT378" s="155" t="s">
        <v>319</v>
      </c>
      <c r="AU378" s="155" t="s">
        <v>88</v>
      </c>
      <c r="AY378" s="16" t="s">
        <v>317</v>
      </c>
      <c r="BE378" s="156">
        <f>IF(N378="základná",J378,0)</f>
        <v>0</v>
      </c>
      <c r="BF378" s="156">
        <f>IF(N378="znížená",J378,0)</f>
        <v>0</v>
      </c>
      <c r="BG378" s="156">
        <f>IF(N378="zákl. prenesená",J378,0)</f>
        <v>0</v>
      </c>
      <c r="BH378" s="156">
        <f>IF(N378="zníž. prenesená",J378,0)</f>
        <v>0</v>
      </c>
      <c r="BI378" s="156">
        <f>IF(N378="nulová",J378,0)</f>
        <v>0</v>
      </c>
      <c r="BJ378" s="16" t="s">
        <v>88</v>
      </c>
      <c r="BK378" s="156">
        <f>ROUND(I378*H378,2)</f>
        <v>0</v>
      </c>
      <c r="BL378" s="16" t="s">
        <v>396</v>
      </c>
      <c r="BM378" s="155" t="s">
        <v>14040</v>
      </c>
    </row>
    <row r="379" spans="2:65" s="1" customFormat="1" ht="37.75" customHeight="1">
      <c r="B379" s="142"/>
      <c r="C379" s="143" t="s">
        <v>620</v>
      </c>
      <c r="D379" s="143" t="s">
        <v>319</v>
      </c>
      <c r="E379" s="144" t="s">
        <v>14041</v>
      </c>
      <c r="F379" s="145" t="s">
        <v>14042</v>
      </c>
      <c r="G379" s="146" t="s">
        <v>444</v>
      </c>
      <c r="H379" s="147">
        <v>280.64999999999998</v>
      </c>
      <c r="I379" s="148"/>
      <c r="J379" s="149">
        <f>ROUND(I379*H379,2)</f>
        <v>0</v>
      </c>
      <c r="K379" s="150"/>
      <c r="L379" s="31"/>
      <c r="M379" s="151" t="s">
        <v>1</v>
      </c>
      <c r="N379" s="152" t="s">
        <v>42</v>
      </c>
      <c r="P379" s="153">
        <f>O379*H379</f>
        <v>0</v>
      </c>
      <c r="Q379" s="153">
        <v>0</v>
      </c>
      <c r="R379" s="153">
        <f>Q379*H379</f>
        <v>0</v>
      </c>
      <c r="S379" s="153">
        <v>3.4599999999999999E-2</v>
      </c>
      <c r="T379" s="154">
        <f>S379*H379</f>
        <v>9.7104899999999983</v>
      </c>
      <c r="AR379" s="155" t="s">
        <v>396</v>
      </c>
      <c r="AT379" s="155" t="s">
        <v>319</v>
      </c>
      <c r="AU379" s="155" t="s">
        <v>88</v>
      </c>
      <c r="AY379" s="16" t="s">
        <v>317</v>
      </c>
      <c r="BE379" s="156">
        <f>IF(N379="základná",J379,0)</f>
        <v>0</v>
      </c>
      <c r="BF379" s="156">
        <f>IF(N379="znížená",J379,0)</f>
        <v>0</v>
      </c>
      <c r="BG379" s="156">
        <f>IF(N379="zákl. prenesená",J379,0)</f>
        <v>0</v>
      </c>
      <c r="BH379" s="156">
        <f>IF(N379="zníž. prenesená",J379,0)</f>
        <v>0</v>
      </c>
      <c r="BI379" s="156">
        <f>IF(N379="nulová",J379,0)</f>
        <v>0</v>
      </c>
      <c r="BJ379" s="16" t="s">
        <v>88</v>
      </c>
      <c r="BK379" s="156">
        <f>ROUND(I379*H379,2)</f>
        <v>0</v>
      </c>
      <c r="BL379" s="16" t="s">
        <v>396</v>
      </c>
      <c r="BM379" s="155" t="s">
        <v>14043</v>
      </c>
    </row>
    <row r="380" spans="2:65" s="12" customFormat="1" ht="10">
      <c r="B380" s="157"/>
      <c r="D380" s="158" t="s">
        <v>328</v>
      </c>
      <c r="E380" s="159" t="s">
        <v>1</v>
      </c>
      <c r="F380" s="160" t="s">
        <v>13833</v>
      </c>
      <c r="H380" s="161">
        <v>280.64999999999998</v>
      </c>
      <c r="I380" s="162"/>
      <c r="L380" s="157"/>
      <c r="M380" s="163"/>
      <c r="T380" s="164"/>
      <c r="AT380" s="159" t="s">
        <v>328</v>
      </c>
      <c r="AU380" s="159" t="s">
        <v>88</v>
      </c>
      <c r="AV380" s="12" t="s">
        <v>88</v>
      </c>
      <c r="AW380" s="12" t="s">
        <v>31</v>
      </c>
      <c r="AX380" s="12" t="s">
        <v>76</v>
      </c>
      <c r="AY380" s="159" t="s">
        <v>317</v>
      </c>
    </row>
    <row r="381" spans="2:65" s="13" customFormat="1" ht="10">
      <c r="B381" s="165"/>
      <c r="D381" s="158" t="s">
        <v>328</v>
      </c>
      <c r="E381" s="166" t="s">
        <v>1</v>
      </c>
      <c r="F381" s="167" t="s">
        <v>13834</v>
      </c>
      <c r="H381" s="168">
        <v>280.64999999999998</v>
      </c>
      <c r="I381" s="169"/>
      <c r="L381" s="165"/>
      <c r="M381" s="170"/>
      <c r="T381" s="171"/>
      <c r="AT381" s="166" t="s">
        <v>328</v>
      </c>
      <c r="AU381" s="166" t="s">
        <v>88</v>
      </c>
      <c r="AV381" s="13" t="s">
        <v>92</v>
      </c>
      <c r="AW381" s="13" t="s">
        <v>31</v>
      </c>
      <c r="AX381" s="13" t="s">
        <v>76</v>
      </c>
      <c r="AY381" s="166" t="s">
        <v>317</v>
      </c>
    </row>
    <row r="382" spans="2:65" s="14" customFormat="1" ht="10">
      <c r="B382" s="172"/>
      <c r="D382" s="158" t="s">
        <v>328</v>
      </c>
      <c r="E382" s="173" t="s">
        <v>1</v>
      </c>
      <c r="F382" s="174" t="s">
        <v>332</v>
      </c>
      <c r="H382" s="175">
        <v>280.64999999999998</v>
      </c>
      <c r="I382" s="176"/>
      <c r="L382" s="172"/>
      <c r="M382" s="177"/>
      <c r="T382" s="178"/>
      <c r="AT382" s="173" t="s">
        <v>328</v>
      </c>
      <c r="AU382" s="173" t="s">
        <v>88</v>
      </c>
      <c r="AV382" s="14" t="s">
        <v>323</v>
      </c>
      <c r="AW382" s="14" t="s">
        <v>31</v>
      </c>
      <c r="AX382" s="14" t="s">
        <v>83</v>
      </c>
      <c r="AY382" s="173" t="s">
        <v>317</v>
      </c>
    </row>
    <row r="383" spans="2:65" s="1" customFormat="1" ht="24.15" customHeight="1">
      <c r="B383" s="142"/>
      <c r="C383" s="143" t="s">
        <v>670</v>
      </c>
      <c r="D383" s="143" t="s">
        <v>319</v>
      </c>
      <c r="E383" s="144" t="s">
        <v>3425</v>
      </c>
      <c r="F383" s="145" t="s">
        <v>3426</v>
      </c>
      <c r="G383" s="146" t="s">
        <v>439</v>
      </c>
      <c r="H383" s="147">
        <v>1.347</v>
      </c>
      <c r="I383" s="148"/>
      <c r="J383" s="149">
        <f>ROUND(I383*H383,2)</f>
        <v>0</v>
      </c>
      <c r="K383" s="150"/>
      <c r="L383" s="31"/>
      <c r="M383" s="151" t="s">
        <v>1</v>
      </c>
      <c r="N383" s="152" t="s">
        <v>42</v>
      </c>
      <c r="P383" s="153">
        <f>O383*H383</f>
        <v>0</v>
      </c>
      <c r="Q383" s="153">
        <v>0</v>
      </c>
      <c r="R383" s="153">
        <f>Q383*H383</f>
        <v>0</v>
      </c>
      <c r="S383" s="153">
        <v>0</v>
      </c>
      <c r="T383" s="154">
        <f>S383*H383</f>
        <v>0</v>
      </c>
      <c r="AR383" s="155" t="s">
        <v>396</v>
      </c>
      <c r="AT383" s="155" t="s">
        <v>319</v>
      </c>
      <c r="AU383" s="155" t="s">
        <v>88</v>
      </c>
      <c r="AY383" s="16" t="s">
        <v>317</v>
      </c>
      <c r="BE383" s="156">
        <f>IF(N383="základná",J383,0)</f>
        <v>0</v>
      </c>
      <c r="BF383" s="156">
        <f>IF(N383="znížená",J383,0)</f>
        <v>0</v>
      </c>
      <c r="BG383" s="156">
        <f>IF(N383="zákl. prenesená",J383,0)</f>
        <v>0</v>
      </c>
      <c r="BH383" s="156">
        <f>IF(N383="zníž. prenesená",J383,0)</f>
        <v>0</v>
      </c>
      <c r="BI383" s="156">
        <f>IF(N383="nulová",J383,0)</f>
        <v>0</v>
      </c>
      <c r="BJ383" s="16" t="s">
        <v>88</v>
      </c>
      <c r="BK383" s="156">
        <f>ROUND(I383*H383,2)</f>
        <v>0</v>
      </c>
      <c r="BL383" s="16" t="s">
        <v>396</v>
      </c>
      <c r="BM383" s="155" t="s">
        <v>14044</v>
      </c>
    </row>
    <row r="384" spans="2:65" s="11" customFormat="1" ht="22.75" customHeight="1">
      <c r="B384" s="130"/>
      <c r="D384" s="131" t="s">
        <v>75</v>
      </c>
      <c r="E384" s="140" t="s">
        <v>3501</v>
      </c>
      <c r="F384" s="140" t="s">
        <v>3502</v>
      </c>
      <c r="I384" s="133"/>
      <c r="J384" s="141">
        <f>BK384</f>
        <v>0</v>
      </c>
      <c r="L384" s="130"/>
      <c r="M384" s="135"/>
      <c r="P384" s="136">
        <f>SUM(P385:P388)</f>
        <v>0</v>
      </c>
      <c r="R384" s="136">
        <f>SUM(R385:R388)</f>
        <v>1.9393000000000001E-2</v>
      </c>
      <c r="T384" s="137">
        <f>SUM(T385:T388)</f>
        <v>0</v>
      </c>
      <c r="AR384" s="131" t="s">
        <v>88</v>
      </c>
      <c r="AT384" s="138" t="s">
        <v>75</v>
      </c>
      <c r="AU384" s="138" t="s">
        <v>83</v>
      </c>
      <c r="AY384" s="131" t="s">
        <v>317</v>
      </c>
      <c r="BK384" s="139">
        <f>SUM(BK385:BK388)</f>
        <v>0</v>
      </c>
    </row>
    <row r="385" spans="2:65" s="1" customFormat="1" ht="16.5" customHeight="1">
      <c r="B385" s="142"/>
      <c r="C385" s="143" t="s">
        <v>834</v>
      </c>
      <c r="D385" s="143" t="s">
        <v>319</v>
      </c>
      <c r="E385" s="144" t="s">
        <v>14045</v>
      </c>
      <c r="F385" s="145" t="s">
        <v>14046</v>
      </c>
      <c r="G385" s="146" t="s">
        <v>484</v>
      </c>
      <c r="H385" s="147">
        <v>90.2</v>
      </c>
      <c r="I385" s="148"/>
      <c r="J385" s="149">
        <f>ROUND(I385*H385,2)</f>
        <v>0</v>
      </c>
      <c r="K385" s="150"/>
      <c r="L385" s="31"/>
      <c r="M385" s="151" t="s">
        <v>1</v>
      </c>
      <c r="N385" s="152" t="s">
        <v>42</v>
      </c>
      <c r="P385" s="153">
        <f>O385*H385</f>
        <v>0</v>
      </c>
      <c r="Q385" s="153">
        <v>2.1499999999999999E-4</v>
      </c>
      <c r="R385" s="153">
        <f>Q385*H385</f>
        <v>1.9393000000000001E-2</v>
      </c>
      <c r="S385" s="153">
        <v>0</v>
      </c>
      <c r="T385" s="154">
        <f>S385*H385</f>
        <v>0</v>
      </c>
      <c r="AR385" s="155" t="s">
        <v>396</v>
      </c>
      <c r="AT385" s="155" t="s">
        <v>319</v>
      </c>
      <c r="AU385" s="155" t="s">
        <v>88</v>
      </c>
      <c r="AY385" s="16" t="s">
        <v>317</v>
      </c>
      <c r="BE385" s="156">
        <f>IF(N385="základná",J385,0)</f>
        <v>0</v>
      </c>
      <c r="BF385" s="156">
        <f>IF(N385="znížená",J385,0)</f>
        <v>0</v>
      </c>
      <c r="BG385" s="156">
        <f>IF(N385="zákl. prenesená",J385,0)</f>
        <v>0</v>
      </c>
      <c r="BH385" s="156">
        <f>IF(N385="zníž. prenesená",J385,0)</f>
        <v>0</v>
      </c>
      <c r="BI385" s="156">
        <f>IF(N385="nulová",J385,0)</f>
        <v>0</v>
      </c>
      <c r="BJ385" s="16" t="s">
        <v>88</v>
      </c>
      <c r="BK385" s="156">
        <f>ROUND(I385*H385,2)</f>
        <v>0</v>
      </c>
      <c r="BL385" s="16" t="s">
        <v>396</v>
      </c>
      <c r="BM385" s="155" t="s">
        <v>14047</v>
      </c>
    </row>
    <row r="386" spans="2:65" s="12" customFormat="1" ht="10">
      <c r="B386" s="157"/>
      <c r="D386" s="158" t="s">
        <v>328</v>
      </c>
      <c r="E386" s="159" t="s">
        <v>1</v>
      </c>
      <c r="F386" s="160" t="s">
        <v>13949</v>
      </c>
      <c r="H386" s="161">
        <v>90.2</v>
      </c>
      <c r="I386" s="162"/>
      <c r="L386" s="157"/>
      <c r="M386" s="163"/>
      <c r="T386" s="164"/>
      <c r="AT386" s="159" t="s">
        <v>328</v>
      </c>
      <c r="AU386" s="159" t="s">
        <v>88</v>
      </c>
      <c r="AV386" s="12" t="s">
        <v>88</v>
      </c>
      <c r="AW386" s="12" t="s">
        <v>31</v>
      </c>
      <c r="AX386" s="12" t="s">
        <v>76</v>
      </c>
      <c r="AY386" s="159" t="s">
        <v>317</v>
      </c>
    </row>
    <row r="387" spans="2:65" s="13" customFormat="1" ht="10">
      <c r="B387" s="165"/>
      <c r="D387" s="158" t="s">
        <v>328</v>
      </c>
      <c r="E387" s="166" t="s">
        <v>1</v>
      </c>
      <c r="F387" s="167" t="s">
        <v>13950</v>
      </c>
      <c r="H387" s="168">
        <v>90.2</v>
      </c>
      <c r="I387" s="169"/>
      <c r="L387" s="165"/>
      <c r="M387" s="170"/>
      <c r="T387" s="171"/>
      <c r="AT387" s="166" t="s">
        <v>328</v>
      </c>
      <c r="AU387" s="166" t="s">
        <v>88</v>
      </c>
      <c r="AV387" s="13" t="s">
        <v>92</v>
      </c>
      <c r="AW387" s="13" t="s">
        <v>31</v>
      </c>
      <c r="AX387" s="13" t="s">
        <v>76</v>
      </c>
      <c r="AY387" s="166" t="s">
        <v>317</v>
      </c>
    </row>
    <row r="388" spans="2:65" s="14" customFormat="1" ht="10">
      <c r="B388" s="172"/>
      <c r="D388" s="158" t="s">
        <v>328</v>
      </c>
      <c r="E388" s="173" t="s">
        <v>1</v>
      </c>
      <c r="F388" s="174" t="s">
        <v>332</v>
      </c>
      <c r="H388" s="175">
        <v>90.2</v>
      </c>
      <c r="I388" s="176"/>
      <c r="L388" s="172"/>
      <c r="M388" s="177"/>
      <c r="T388" s="178"/>
      <c r="AT388" s="173" t="s">
        <v>328</v>
      </c>
      <c r="AU388" s="173" t="s">
        <v>88</v>
      </c>
      <c r="AV388" s="14" t="s">
        <v>323</v>
      </c>
      <c r="AW388" s="14" t="s">
        <v>31</v>
      </c>
      <c r="AX388" s="14" t="s">
        <v>83</v>
      </c>
      <c r="AY388" s="173" t="s">
        <v>317</v>
      </c>
    </row>
    <row r="389" spans="2:65" s="11" customFormat="1" ht="22.75" customHeight="1">
      <c r="B389" s="130"/>
      <c r="D389" s="131" t="s">
        <v>75</v>
      </c>
      <c r="E389" s="140" t="s">
        <v>7011</v>
      </c>
      <c r="F389" s="140" t="s">
        <v>7012</v>
      </c>
      <c r="I389" s="133"/>
      <c r="J389" s="141">
        <f>BK389</f>
        <v>0</v>
      </c>
      <c r="L389" s="130"/>
      <c r="M389" s="135"/>
      <c r="P389" s="136">
        <f>SUM(P390:P392)</f>
        <v>0</v>
      </c>
      <c r="R389" s="136">
        <f>SUM(R390:R392)</f>
        <v>0</v>
      </c>
      <c r="T389" s="137">
        <f>SUM(T390:T392)</f>
        <v>1.34666</v>
      </c>
      <c r="AR389" s="131" t="s">
        <v>88</v>
      </c>
      <c r="AT389" s="138" t="s">
        <v>75</v>
      </c>
      <c r="AU389" s="138" t="s">
        <v>83</v>
      </c>
      <c r="AY389" s="131" t="s">
        <v>317</v>
      </c>
      <c r="BK389" s="139">
        <f>SUM(BK390:BK392)</f>
        <v>0</v>
      </c>
    </row>
    <row r="390" spans="2:65" s="1" customFormat="1" ht="16.5" customHeight="1">
      <c r="B390" s="142"/>
      <c r="C390" s="143" t="s">
        <v>673</v>
      </c>
      <c r="D390" s="143" t="s">
        <v>319</v>
      </c>
      <c r="E390" s="144" t="s">
        <v>14048</v>
      </c>
      <c r="F390" s="145" t="s">
        <v>14049</v>
      </c>
      <c r="G390" s="146" t="s">
        <v>467</v>
      </c>
      <c r="H390" s="147">
        <v>2</v>
      </c>
      <c r="I390" s="148"/>
      <c r="J390" s="149">
        <f>ROUND(I390*H390,2)</f>
        <v>0</v>
      </c>
      <c r="K390" s="150"/>
      <c r="L390" s="31"/>
      <c r="M390" s="151" t="s">
        <v>1</v>
      </c>
      <c r="N390" s="152" t="s">
        <v>42</v>
      </c>
      <c r="P390" s="153">
        <f>O390*H390</f>
        <v>0</v>
      </c>
      <c r="Q390" s="153">
        <v>0</v>
      </c>
      <c r="R390" s="153">
        <f>Q390*H390</f>
        <v>0</v>
      </c>
      <c r="S390" s="153">
        <v>0</v>
      </c>
      <c r="T390" s="154">
        <f>S390*H390</f>
        <v>0</v>
      </c>
      <c r="AR390" s="155" t="s">
        <v>396</v>
      </c>
      <c r="AT390" s="155" t="s">
        <v>319</v>
      </c>
      <c r="AU390" s="155" t="s">
        <v>88</v>
      </c>
      <c r="AY390" s="16" t="s">
        <v>317</v>
      </c>
      <c r="BE390" s="156">
        <f>IF(N390="základná",J390,0)</f>
        <v>0</v>
      </c>
      <c r="BF390" s="156">
        <f>IF(N390="znížená",J390,0)</f>
        <v>0</v>
      </c>
      <c r="BG390" s="156">
        <f>IF(N390="zákl. prenesená",J390,0)</f>
        <v>0</v>
      </c>
      <c r="BH390" s="156">
        <f>IF(N390="zníž. prenesená",J390,0)</f>
        <v>0</v>
      </c>
      <c r="BI390" s="156">
        <f>IF(N390="nulová",J390,0)</f>
        <v>0</v>
      </c>
      <c r="BJ390" s="16" t="s">
        <v>88</v>
      </c>
      <c r="BK390" s="156">
        <f>ROUND(I390*H390,2)</f>
        <v>0</v>
      </c>
      <c r="BL390" s="16" t="s">
        <v>396</v>
      </c>
      <c r="BM390" s="155" t="s">
        <v>14050</v>
      </c>
    </row>
    <row r="391" spans="2:65" s="1" customFormat="1" ht="16.5" customHeight="1">
      <c r="B391" s="142"/>
      <c r="C391" s="143" t="s">
        <v>1417</v>
      </c>
      <c r="D391" s="143" t="s">
        <v>319</v>
      </c>
      <c r="E391" s="144" t="s">
        <v>14051</v>
      </c>
      <c r="F391" s="145" t="s">
        <v>14052</v>
      </c>
      <c r="G391" s="146" t="s">
        <v>467</v>
      </c>
      <c r="H391" s="147">
        <v>2</v>
      </c>
      <c r="I391" s="148"/>
      <c r="J391" s="149">
        <f>ROUND(I391*H391,2)</f>
        <v>0</v>
      </c>
      <c r="K391" s="150"/>
      <c r="L391" s="31"/>
      <c r="M391" s="151" t="s">
        <v>1</v>
      </c>
      <c r="N391" s="152" t="s">
        <v>42</v>
      </c>
      <c r="P391" s="153">
        <f>O391*H391</f>
        <v>0</v>
      </c>
      <c r="Q391" s="153">
        <v>0</v>
      </c>
      <c r="R391" s="153">
        <f>Q391*H391</f>
        <v>0</v>
      </c>
      <c r="S391" s="153">
        <v>3.4000000000000002E-2</v>
      </c>
      <c r="T391" s="154">
        <f>S391*H391</f>
        <v>6.8000000000000005E-2</v>
      </c>
      <c r="AR391" s="155" t="s">
        <v>396</v>
      </c>
      <c r="AT391" s="155" t="s">
        <v>319</v>
      </c>
      <c r="AU391" s="155" t="s">
        <v>88</v>
      </c>
      <c r="AY391" s="16" t="s">
        <v>317</v>
      </c>
      <c r="BE391" s="156">
        <f>IF(N391="základná",J391,0)</f>
        <v>0</v>
      </c>
      <c r="BF391" s="156">
        <f>IF(N391="znížená",J391,0)</f>
        <v>0</v>
      </c>
      <c r="BG391" s="156">
        <f>IF(N391="zákl. prenesená",J391,0)</f>
        <v>0</v>
      </c>
      <c r="BH391" s="156">
        <f>IF(N391="zníž. prenesená",J391,0)</f>
        <v>0</v>
      </c>
      <c r="BI391" s="156">
        <f>IF(N391="nulová",J391,0)</f>
        <v>0</v>
      </c>
      <c r="BJ391" s="16" t="s">
        <v>88</v>
      </c>
      <c r="BK391" s="156">
        <f>ROUND(I391*H391,2)</f>
        <v>0</v>
      </c>
      <c r="BL391" s="16" t="s">
        <v>396</v>
      </c>
      <c r="BM391" s="155" t="s">
        <v>14053</v>
      </c>
    </row>
    <row r="392" spans="2:65" s="1" customFormat="1" ht="37.75" customHeight="1">
      <c r="B392" s="142"/>
      <c r="C392" s="143" t="s">
        <v>675</v>
      </c>
      <c r="D392" s="143" t="s">
        <v>319</v>
      </c>
      <c r="E392" s="144" t="s">
        <v>14054</v>
      </c>
      <c r="F392" s="145" t="s">
        <v>14055</v>
      </c>
      <c r="G392" s="146" t="s">
        <v>484</v>
      </c>
      <c r="H392" s="147">
        <v>126.6</v>
      </c>
      <c r="I392" s="148"/>
      <c r="J392" s="149">
        <f>ROUND(I392*H392,2)</f>
        <v>0</v>
      </c>
      <c r="K392" s="150"/>
      <c r="L392" s="31"/>
      <c r="M392" s="151" t="s">
        <v>1</v>
      </c>
      <c r="N392" s="152" t="s">
        <v>42</v>
      </c>
      <c r="P392" s="153">
        <f>O392*H392</f>
        <v>0</v>
      </c>
      <c r="Q392" s="153">
        <v>0</v>
      </c>
      <c r="R392" s="153">
        <f>Q392*H392</f>
        <v>0</v>
      </c>
      <c r="S392" s="153">
        <v>1.01E-2</v>
      </c>
      <c r="T392" s="154">
        <f>S392*H392</f>
        <v>1.2786599999999999</v>
      </c>
      <c r="AR392" s="155" t="s">
        <v>396</v>
      </c>
      <c r="AT392" s="155" t="s">
        <v>319</v>
      </c>
      <c r="AU392" s="155" t="s">
        <v>88</v>
      </c>
      <c r="AY392" s="16" t="s">
        <v>317</v>
      </c>
      <c r="BE392" s="156">
        <f>IF(N392="základná",J392,0)</f>
        <v>0</v>
      </c>
      <c r="BF392" s="156">
        <f>IF(N392="znížená",J392,0)</f>
        <v>0</v>
      </c>
      <c r="BG392" s="156">
        <f>IF(N392="zákl. prenesená",J392,0)</f>
        <v>0</v>
      </c>
      <c r="BH392" s="156">
        <f>IF(N392="zníž. prenesená",J392,0)</f>
        <v>0</v>
      </c>
      <c r="BI392" s="156">
        <f>IF(N392="nulová",J392,0)</f>
        <v>0</v>
      </c>
      <c r="BJ392" s="16" t="s">
        <v>88</v>
      </c>
      <c r="BK392" s="156">
        <f>ROUND(I392*H392,2)</f>
        <v>0</v>
      </c>
      <c r="BL392" s="16" t="s">
        <v>396</v>
      </c>
      <c r="BM392" s="155" t="s">
        <v>14056</v>
      </c>
    </row>
    <row r="393" spans="2:65" s="11" customFormat="1" ht="22.75" customHeight="1">
      <c r="B393" s="130"/>
      <c r="D393" s="131" t="s">
        <v>75</v>
      </c>
      <c r="E393" s="140" t="s">
        <v>3377</v>
      </c>
      <c r="F393" s="140" t="s">
        <v>7155</v>
      </c>
      <c r="I393" s="133"/>
      <c r="J393" s="141">
        <f>BK393</f>
        <v>0</v>
      </c>
      <c r="L393" s="130"/>
      <c r="M393" s="135"/>
      <c r="P393" s="136">
        <f>SUM(P394:P401)</f>
        <v>0</v>
      </c>
      <c r="R393" s="136">
        <f>SUM(R394:R401)</f>
        <v>0</v>
      </c>
      <c r="T393" s="137">
        <f>SUM(T394:T401)</f>
        <v>1.6808099999999999</v>
      </c>
      <c r="AR393" s="131" t="s">
        <v>88</v>
      </c>
      <c r="AT393" s="138" t="s">
        <v>75</v>
      </c>
      <c r="AU393" s="138" t="s">
        <v>83</v>
      </c>
      <c r="AY393" s="131" t="s">
        <v>317</v>
      </c>
      <c r="BK393" s="139">
        <f>SUM(BK394:BK401)</f>
        <v>0</v>
      </c>
    </row>
    <row r="394" spans="2:65" s="1" customFormat="1" ht="33" customHeight="1">
      <c r="B394" s="142"/>
      <c r="C394" s="143" t="s">
        <v>1456</v>
      </c>
      <c r="D394" s="143" t="s">
        <v>319</v>
      </c>
      <c r="E394" s="144" t="s">
        <v>14057</v>
      </c>
      <c r="F394" s="145" t="s">
        <v>14058</v>
      </c>
      <c r="G394" s="146" t="s">
        <v>444</v>
      </c>
      <c r="H394" s="147">
        <v>1680.81</v>
      </c>
      <c r="I394" s="148"/>
      <c r="J394" s="149">
        <f>ROUND(I394*H394,2)</f>
        <v>0</v>
      </c>
      <c r="K394" s="150"/>
      <c r="L394" s="31"/>
      <c r="M394" s="151" t="s">
        <v>1</v>
      </c>
      <c r="N394" s="152" t="s">
        <v>42</v>
      </c>
      <c r="P394" s="153">
        <f>O394*H394</f>
        <v>0</v>
      </c>
      <c r="Q394" s="153">
        <v>0</v>
      </c>
      <c r="R394" s="153">
        <f>Q394*H394</f>
        <v>0</v>
      </c>
      <c r="S394" s="153">
        <v>1E-3</v>
      </c>
      <c r="T394" s="154">
        <f>S394*H394</f>
        <v>1.6808099999999999</v>
      </c>
      <c r="AR394" s="155" t="s">
        <v>396</v>
      </c>
      <c r="AT394" s="155" t="s">
        <v>319</v>
      </c>
      <c r="AU394" s="155" t="s">
        <v>88</v>
      </c>
      <c r="AY394" s="16" t="s">
        <v>317</v>
      </c>
      <c r="BE394" s="156">
        <f>IF(N394="základná",J394,0)</f>
        <v>0</v>
      </c>
      <c r="BF394" s="156">
        <f>IF(N394="znížená",J394,0)</f>
        <v>0</v>
      </c>
      <c r="BG394" s="156">
        <f>IF(N394="zákl. prenesená",J394,0)</f>
        <v>0</v>
      </c>
      <c r="BH394" s="156">
        <f>IF(N394="zníž. prenesená",J394,0)</f>
        <v>0</v>
      </c>
      <c r="BI394" s="156">
        <f>IF(N394="nulová",J394,0)</f>
        <v>0</v>
      </c>
      <c r="BJ394" s="16" t="s">
        <v>88</v>
      </c>
      <c r="BK394" s="156">
        <f>ROUND(I394*H394,2)</f>
        <v>0</v>
      </c>
      <c r="BL394" s="16" t="s">
        <v>396</v>
      </c>
      <c r="BM394" s="155" t="s">
        <v>14059</v>
      </c>
    </row>
    <row r="395" spans="2:65" s="12" customFormat="1" ht="10">
      <c r="B395" s="157"/>
      <c r="D395" s="158" t="s">
        <v>328</v>
      </c>
      <c r="E395" s="159" t="s">
        <v>1</v>
      </c>
      <c r="F395" s="160" t="s">
        <v>14060</v>
      </c>
      <c r="H395" s="161">
        <v>1139.9100000000001</v>
      </c>
      <c r="I395" s="162"/>
      <c r="L395" s="157"/>
      <c r="M395" s="163"/>
      <c r="T395" s="164"/>
      <c r="AT395" s="159" t="s">
        <v>328</v>
      </c>
      <c r="AU395" s="159" t="s">
        <v>88</v>
      </c>
      <c r="AV395" s="12" t="s">
        <v>88</v>
      </c>
      <c r="AW395" s="12" t="s">
        <v>31</v>
      </c>
      <c r="AX395" s="12" t="s">
        <v>76</v>
      </c>
      <c r="AY395" s="159" t="s">
        <v>317</v>
      </c>
    </row>
    <row r="396" spans="2:65" s="13" customFormat="1" ht="10">
      <c r="B396" s="165"/>
      <c r="D396" s="158" t="s">
        <v>328</v>
      </c>
      <c r="E396" s="166" t="s">
        <v>1</v>
      </c>
      <c r="F396" s="167" t="s">
        <v>13883</v>
      </c>
      <c r="H396" s="168">
        <v>1139.9100000000001</v>
      </c>
      <c r="I396" s="169"/>
      <c r="L396" s="165"/>
      <c r="M396" s="170"/>
      <c r="T396" s="171"/>
      <c r="AT396" s="166" t="s">
        <v>328</v>
      </c>
      <c r="AU396" s="166" t="s">
        <v>88</v>
      </c>
      <c r="AV396" s="13" t="s">
        <v>92</v>
      </c>
      <c r="AW396" s="13" t="s">
        <v>31</v>
      </c>
      <c r="AX396" s="13" t="s">
        <v>76</v>
      </c>
      <c r="AY396" s="166" t="s">
        <v>317</v>
      </c>
    </row>
    <row r="397" spans="2:65" s="12" customFormat="1" ht="10">
      <c r="B397" s="157"/>
      <c r="D397" s="158" t="s">
        <v>328</v>
      </c>
      <c r="E397" s="159" t="s">
        <v>1</v>
      </c>
      <c r="F397" s="160" t="s">
        <v>14061</v>
      </c>
      <c r="H397" s="161">
        <v>111.07</v>
      </c>
      <c r="I397" s="162"/>
      <c r="L397" s="157"/>
      <c r="M397" s="163"/>
      <c r="T397" s="164"/>
      <c r="AT397" s="159" t="s">
        <v>328</v>
      </c>
      <c r="AU397" s="159" t="s">
        <v>88</v>
      </c>
      <c r="AV397" s="12" t="s">
        <v>88</v>
      </c>
      <c r="AW397" s="12" t="s">
        <v>31</v>
      </c>
      <c r="AX397" s="12" t="s">
        <v>76</v>
      </c>
      <c r="AY397" s="159" t="s">
        <v>317</v>
      </c>
    </row>
    <row r="398" spans="2:65" s="13" customFormat="1" ht="10">
      <c r="B398" s="165"/>
      <c r="D398" s="158" t="s">
        <v>328</v>
      </c>
      <c r="E398" s="166" t="s">
        <v>1</v>
      </c>
      <c r="F398" s="167" t="s">
        <v>14062</v>
      </c>
      <c r="H398" s="168">
        <v>111.07</v>
      </c>
      <c r="I398" s="169"/>
      <c r="L398" s="165"/>
      <c r="M398" s="170"/>
      <c r="T398" s="171"/>
      <c r="AT398" s="166" t="s">
        <v>328</v>
      </c>
      <c r="AU398" s="166" t="s">
        <v>88</v>
      </c>
      <c r="AV398" s="13" t="s">
        <v>92</v>
      </c>
      <c r="AW398" s="13" t="s">
        <v>31</v>
      </c>
      <c r="AX398" s="13" t="s">
        <v>76</v>
      </c>
      <c r="AY398" s="166" t="s">
        <v>317</v>
      </c>
    </row>
    <row r="399" spans="2:65" s="12" customFormat="1" ht="10">
      <c r="B399" s="157"/>
      <c r="D399" s="158" t="s">
        <v>328</v>
      </c>
      <c r="E399" s="159" t="s">
        <v>1</v>
      </c>
      <c r="F399" s="160" t="s">
        <v>14063</v>
      </c>
      <c r="H399" s="161">
        <v>429.83</v>
      </c>
      <c r="I399" s="162"/>
      <c r="L399" s="157"/>
      <c r="M399" s="163"/>
      <c r="T399" s="164"/>
      <c r="AT399" s="159" t="s">
        <v>328</v>
      </c>
      <c r="AU399" s="159" t="s">
        <v>88</v>
      </c>
      <c r="AV399" s="12" t="s">
        <v>88</v>
      </c>
      <c r="AW399" s="12" t="s">
        <v>31</v>
      </c>
      <c r="AX399" s="12" t="s">
        <v>76</v>
      </c>
      <c r="AY399" s="159" t="s">
        <v>317</v>
      </c>
    </row>
    <row r="400" spans="2:65" s="13" customFormat="1" ht="10">
      <c r="B400" s="165"/>
      <c r="D400" s="158" t="s">
        <v>328</v>
      </c>
      <c r="E400" s="166" t="s">
        <v>1</v>
      </c>
      <c r="F400" s="167" t="s">
        <v>13886</v>
      </c>
      <c r="H400" s="168">
        <v>429.83</v>
      </c>
      <c r="I400" s="169"/>
      <c r="L400" s="165"/>
      <c r="M400" s="170"/>
      <c r="T400" s="171"/>
      <c r="AT400" s="166" t="s">
        <v>328</v>
      </c>
      <c r="AU400" s="166" t="s">
        <v>88</v>
      </c>
      <c r="AV400" s="13" t="s">
        <v>92</v>
      </c>
      <c r="AW400" s="13" t="s">
        <v>31</v>
      </c>
      <c r="AX400" s="13" t="s">
        <v>76</v>
      </c>
      <c r="AY400" s="166" t="s">
        <v>317</v>
      </c>
    </row>
    <row r="401" spans="2:65" s="14" customFormat="1" ht="10">
      <c r="B401" s="172"/>
      <c r="D401" s="158" t="s">
        <v>328</v>
      </c>
      <c r="E401" s="173" t="s">
        <v>1</v>
      </c>
      <c r="F401" s="174" t="s">
        <v>332</v>
      </c>
      <c r="H401" s="175">
        <v>1680.81</v>
      </c>
      <c r="I401" s="176"/>
      <c r="L401" s="172"/>
      <c r="M401" s="177"/>
      <c r="T401" s="178"/>
      <c r="AT401" s="173" t="s">
        <v>328</v>
      </c>
      <c r="AU401" s="173" t="s">
        <v>88</v>
      </c>
      <c r="AV401" s="14" t="s">
        <v>323</v>
      </c>
      <c r="AW401" s="14" t="s">
        <v>31</v>
      </c>
      <c r="AX401" s="14" t="s">
        <v>83</v>
      </c>
      <c r="AY401" s="173" t="s">
        <v>317</v>
      </c>
    </row>
    <row r="402" spans="2:65" s="11" customFormat="1" ht="22.75" customHeight="1">
      <c r="B402" s="130"/>
      <c r="D402" s="131" t="s">
        <v>75</v>
      </c>
      <c r="E402" s="140" t="s">
        <v>651</v>
      </c>
      <c r="F402" s="140" t="s">
        <v>652</v>
      </c>
      <c r="I402" s="133"/>
      <c r="J402" s="141">
        <f>BK402</f>
        <v>0</v>
      </c>
      <c r="L402" s="130"/>
      <c r="M402" s="135"/>
      <c r="P402" s="136">
        <f>SUM(P403:P427)</f>
        <v>0</v>
      </c>
      <c r="R402" s="136">
        <f>SUM(R403:R427)</f>
        <v>6.4417128000000004E-2</v>
      </c>
      <c r="T402" s="137">
        <f>SUM(T403:T427)</f>
        <v>0</v>
      </c>
      <c r="AR402" s="131" t="s">
        <v>88</v>
      </c>
      <c r="AT402" s="138" t="s">
        <v>75</v>
      </c>
      <c r="AU402" s="138" t="s">
        <v>83</v>
      </c>
      <c r="AY402" s="131" t="s">
        <v>317</v>
      </c>
      <c r="BK402" s="139">
        <f>SUM(BK403:BK427)</f>
        <v>0</v>
      </c>
    </row>
    <row r="403" spans="2:65" s="1" customFormat="1" ht="24.15" customHeight="1">
      <c r="B403" s="142"/>
      <c r="C403" s="143" t="s">
        <v>1571</v>
      </c>
      <c r="D403" s="143" t="s">
        <v>319</v>
      </c>
      <c r="E403" s="144" t="s">
        <v>7607</v>
      </c>
      <c r="F403" s="145" t="s">
        <v>14064</v>
      </c>
      <c r="G403" s="146" t="s">
        <v>444</v>
      </c>
      <c r="H403" s="147">
        <v>46.8</v>
      </c>
      <c r="I403" s="148"/>
      <c r="J403" s="149">
        <f>ROUND(I403*H403,2)</f>
        <v>0</v>
      </c>
      <c r="K403" s="150"/>
      <c r="L403" s="31"/>
      <c r="M403" s="151" t="s">
        <v>1</v>
      </c>
      <c r="N403" s="152" t="s">
        <v>42</v>
      </c>
      <c r="P403" s="153">
        <f>O403*H403</f>
        <v>0</v>
      </c>
      <c r="Q403" s="153">
        <v>7.2000000000000005E-4</v>
      </c>
      <c r="R403" s="153">
        <f>Q403*H403</f>
        <v>3.3695999999999997E-2</v>
      </c>
      <c r="S403" s="153">
        <v>0</v>
      </c>
      <c r="T403" s="154">
        <f>S403*H403</f>
        <v>0</v>
      </c>
      <c r="AR403" s="155" t="s">
        <v>396</v>
      </c>
      <c r="AT403" s="155" t="s">
        <v>319</v>
      </c>
      <c r="AU403" s="155" t="s">
        <v>88</v>
      </c>
      <c r="AY403" s="16" t="s">
        <v>317</v>
      </c>
      <c r="BE403" s="156">
        <f>IF(N403="základná",J403,0)</f>
        <v>0</v>
      </c>
      <c r="BF403" s="156">
        <f>IF(N403="znížená",J403,0)</f>
        <v>0</v>
      </c>
      <c r="BG403" s="156">
        <f>IF(N403="zákl. prenesená",J403,0)</f>
        <v>0</v>
      </c>
      <c r="BH403" s="156">
        <f>IF(N403="zníž. prenesená",J403,0)</f>
        <v>0</v>
      </c>
      <c r="BI403" s="156">
        <f>IF(N403="nulová",J403,0)</f>
        <v>0</v>
      </c>
      <c r="BJ403" s="16" t="s">
        <v>88</v>
      </c>
      <c r="BK403" s="156">
        <f>ROUND(I403*H403,2)</f>
        <v>0</v>
      </c>
      <c r="BL403" s="16" t="s">
        <v>396</v>
      </c>
      <c r="BM403" s="155" t="s">
        <v>14065</v>
      </c>
    </row>
    <row r="404" spans="2:65" s="12" customFormat="1" ht="10">
      <c r="B404" s="157"/>
      <c r="D404" s="158" t="s">
        <v>328</v>
      </c>
      <c r="E404" s="159" t="s">
        <v>1</v>
      </c>
      <c r="F404" s="160" t="s">
        <v>14066</v>
      </c>
      <c r="H404" s="161">
        <v>46.8</v>
      </c>
      <c r="I404" s="162"/>
      <c r="L404" s="157"/>
      <c r="M404" s="163"/>
      <c r="T404" s="164"/>
      <c r="AT404" s="159" t="s">
        <v>328</v>
      </c>
      <c r="AU404" s="159" t="s">
        <v>88</v>
      </c>
      <c r="AV404" s="12" t="s">
        <v>88</v>
      </c>
      <c r="AW404" s="12" t="s">
        <v>31</v>
      </c>
      <c r="AX404" s="12" t="s">
        <v>76</v>
      </c>
      <c r="AY404" s="159" t="s">
        <v>317</v>
      </c>
    </row>
    <row r="405" spans="2:65" s="13" customFormat="1" ht="10">
      <c r="B405" s="165"/>
      <c r="D405" s="158" t="s">
        <v>328</v>
      </c>
      <c r="E405" s="166" t="s">
        <v>1</v>
      </c>
      <c r="F405" s="167" t="s">
        <v>14067</v>
      </c>
      <c r="H405" s="168">
        <v>46.8</v>
      </c>
      <c r="I405" s="169"/>
      <c r="L405" s="165"/>
      <c r="M405" s="170"/>
      <c r="T405" s="171"/>
      <c r="AT405" s="166" t="s">
        <v>328</v>
      </c>
      <c r="AU405" s="166" t="s">
        <v>88</v>
      </c>
      <c r="AV405" s="13" t="s">
        <v>92</v>
      </c>
      <c r="AW405" s="13" t="s">
        <v>31</v>
      </c>
      <c r="AX405" s="13" t="s">
        <v>76</v>
      </c>
      <c r="AY405" s="166" t="s">
        <v>317</v>
      </c>
    </row>
    <row r="406" spans="2:65" s="14" customFormat="1" ht="10">
      <c r="B406" s="172"/>
      <c r="D406" s="158" t="s">
        <v>328</v>
      </c>
      <c r="E406" s="173" t="s">
        <v>1</v>
      </c>
      <c r="F406" s="174" t="s">
        <v>332</v>
      </c>
      <c r="H406" s="175">
        <v>46.8</v>
      </c>
      <c r="I406" s="176"/>
      <c r="L406" s="172"/>
      <c r="M406" s="177"/>
      <c r="T406" s="178"/>
      <c r="AT406" s="173" t="s">
        <v>328</v>
      </c>
      <c r="AU406" s="173" t="s">
        <v>88</v>
      </c>
      <c r="AV406" s="14" t="s">
        <v>323</v>
      </c>
      <c r="AW406" s="14" t="s">
        <v>31</v>
      </c>
      <c r="AX406" s="14" t="s">
        <v>83</v>
      </c>
      <c r="AY406" s="173" t="s">
        <v>317</v>
      </c>
    </row>
    <row r="407" spans="2:65" s="1" customFormat="1" ht="33" customHeight="1">
      <c r="B407" s="142"/>
      <c r="C407" s="143" t="s">
        <v>786</v>
      </c>
      <c r="D407" s="143" t="s">
        <v>319</v>
      </c>
      <c r="E407" s="144" t="s">
        <v>14068</v>
      </c>
      <c r="F407" s="145" t="s">
        <v>14069</v>
      </c>
      <c r="G407" s="146" t="s">
        <v>444</v>
      </c>
      <c r="H407" s="147">
        <v>46.8</v>
      </c>
      <c r="I407" s="148"/>
      <c r="J407" s="149">
        <f>ROUND(I407*H407,2)</f>
        <v>0</v>
      </c>
      <c r="K407" s="150"/>
      <c r="L407" s="31"/>
      <c r="M407" s="151" t="s">
        <v>1</v>
      </c>
      <c r="N407" s="152" t="s">
        <v>42</v>
      </c>
      <c r="P407" s="153">
        <f>O407*H407</f>
        <v>0</v>
      </c>
      <c r="Q407" s="153">
        <v>3.0268E-4</v>
      </c>
      <c r="R407" s="153">
        <f>Q407*H407</f>
        <v>1.4165423999999999E-2</v>
      </c>
      <c r="S407" s="153">
        <v>0</v>
      </c>
      <c r="T407" s="154">
        <f>S407*H407</f>
        <v>0</v>
      </c>
      <c r="AR407" s="155" t="s">
        <v>396</v>
      </c>
      <c r="AT407" s="155" t="s">
        <v>319</v>
      </c>
      <c r="AU407" s="155" t="s">
        <v>88</v>
      </c>
      <c r="AY407" s="16" t="s">
        <v>317</v>
      </c>
      <c r="BE407" s="156">
        <f>IF(N407="základná",J407,0)</f>
        <v>0</v>
      </c>
      <c r="BF407" s="156">
        <f>IF(N407="znížená",J407,0)</f>
        <v>0</v>
      </c>
      <c r="BG407" s="156">
        <f>IF(N407="zákl. prenesená",J407,0)</f>
        <v>0</v>
      </c>
      <c r="BH407" s="156">
        <f>IF(N407="zníž. prenesená",J407,0)</f>
        <v>0</v>
      </c>
      <c r="BI407" s="156">
        <f>IF(N407="nulová",J407,0)</f>
        <v>0</v>
      </c>
      <c r="BJ407" s="16" t="s">
        <v>88</v>
      </c>
      <c r="BK407" s="156">
        <f>ROUND(I407*H407,2)</f>
        <v>0</v>
      </c>
      <c r="BL407" s="16" t="s">
        <v>396</v>
      </c>
      <c r="BM407" s="155" t="s">
        <v>14070</v>
      </c>
    </row>
    <row r="408" spans="2:65" s="12" customFormat="1" ht="10">
      <c r="B408" s="157"/>
      <c r="D408" s="158" t="s">
        <v>328</v>
      </c>
      <c r="E408" s="159" t="s">
        <v>1</v>
      </c>
      <c r="F408" s="160" t="s">
        <v>14066</v>
      </c>
      <c r="H408" s="161">
        <v>46.8</v>
      </c>
      <c r="I408" s="162"/>
      <c r="L408" s="157"/>
      <c r="M408" s="163"/>
      <c r="T408" s="164"/>
      <c r="AT408" s="159" t="s">
        <v>328</v>
      </c>
      <c r="AU408" s="159" t="s">
        <v>88</v>
      </c>
      <c r="AV408" s="12" t="s">
        <v>88</v>
      </c>
      <c r="AW408" s="12" t="s">
        <v>31</v>
      </c>
      <c r="AX408" s="12" t="s">
        <v>76</v>
      </c>
      <c r="AY408" s="159" t="s">
        <v>317</v>
      </c>
    </row>
    <row r="409" spans="2:65" s="13" customFormat="1" ht="10">
      <c r="B409" s="165"/>
      <c r="D409" s="158" t="s">
        <v>328</v>
      </c>
      <c r="E409" s="166" t="s">
        <v>1</v>
      </c>
      <c r="F409" s="167" t="s">
        <v>14067</v>
      </c>
      <c r="H409" s="168">
        <v>46.8</v>
      </c>
      <c r="I409" s="169"/>
      <c r="L409" s="165"/>
      <c r="M409" s="170"/>
      <c r="T409" s="171"/>
      <c r="AT409" s="166" t="s">
        <v>328</v>
      </c>
      <c r="AU409" s="166" t="s">
        <v>88</v>
      </c>
      <c r="AV409" s="13" t="s">
        <v>92</v>
      </c>
      <c r="AW409" s="13" t="s">
        <v>31</v>
      </c>
      <c r="AX409" s="13" t="s">
        <v>76</v>
      </c>
      <c r="AY409" s="166" t="s">
        <v>317</v>
      </c>
    </row>
    <row r="410" spans="2:65" s="14" customFormat="1" ht="10">
      <c r="B410" s="172"/>
      <c r="D410" s="158" t="s">
        <v>328</v>
      </c>
      <c r="E410" s="173" t="s">
        <v>1</v>
      </c>
      <c r="F410" s="174" t="s">
        <v>332</v>
      </c>
      <c r="H410" s="175">
        <v>46.8</v>
      </c>
      <c r="I410" s="176"/>
      <c r="L410" s="172"/>
      <c r="M410" s="177"/>
      <c r="T410" s="178"/>
      <c r="AT410" s="173" t="s">
        <v>328</v>
      </c>
      <c r="AU410" s="173" t="s">
        <v>88</v>
      </c>
      <c r="AV410" s="14" t="s">
        <v>323</v>
      </c>
      <c r="AW410" s="14" t="s">
        <v>31</v>
      </c>
      <c r="AX410" s="14" t="s">
        <v>83</v>
      </c>
      <c r="AY410" s="173" t="s">
        <v>317</v>
      </c>
    </row>
    <row r="411" spans="2:65" s="1" customFormat="1" ht="24.15" customHeight="1">
      <c r="B411" s="142"/>
      <c r="C411" s="143" t="s">
        <v>561</v>
      </c>
      <c r="D411" s="143" t="s">
        <v>319</v>
      </c>
      <c r="E411" s="144" t="s">
        <v>7596</v>
      </c>
      <c r="F411" s="145" t="s">
        <v>14071</v>
      </c>
      <c r="G411" s="146" t="s">
        <v>444</v>
      </c>
      <c r="H411" s="147">
        <v>46.8</v>
      </c>
      <c r="I411" s="148"/>
      <c r="J411" s="149">
        <f>ROUND(I411*H411,2)</f>
        <v>0</v>
      </c>
      <c r="K411" s="150"/>
      <c r="L411" s="31"/>
      <c r="M411" s="151" t="s">
        <v>1</v>
      </c>
      <c r="N411" s="152" t="s">
        <v>42</v>
      </c>
      <c r="P411" s="153">
        <f>O411*H411</f>
        <v>0</v>
      </c>
      <c r="Q411" s="153">
        <v>1.2999999999999999E-4</v>
      </c>
      <c r="R411" s="153">
        <f>Q411*H411</f>
        <v>6.0839999999999991E-3</v>
      </c>
      <c r="S411" s="153">
        <v>0</v>
      </c>
      <c r="T411" s="154">
        <f>S411*H411</f>
        <v>0</v>
      </c>
      <c r="AR411" s="155" t="s">
        <v>396</v>
      </c>
      <c r="AT411" s="155" t="s">
        <v>319</v>
      </c>
      <c r="AU411" s="155" t="s">
        <v>88</v>
      </c>
      <c r="AY411" s="16" t="s">
        <v>317</v>
      </c>
      <c r="BE411" s="156">
        <f>IF(N411="základná",J411,0)</f>
        <v>0</v>
      </c>
      <c r="BF411" s="156">
        <f>IF(N411="znížená",J411,0)</f>
        <v>0</v>
      </c>
      <c r="BG411" s="156">
        <f>IF(N411="zákl. prenesená",J411,0)</f>
        <v>0</v>
      </c>
      <c r="BH411" s="156">
        <f>IF(N411="zníž. prenesená",J411,0)</f>
        <v>0</v>
      </c>
      <c r="BI411" s="156">
        <f>IF(N411="nulová",J411,0)</f>
        <v>0</v>
      </c>
      <c r="BJ411" s="16" t="s">
        <v>88</v>
      </c>
      <c r="BK411" s="156">
        <f>ROUND(I411*H411,2)</f>
        <v>0</v>
      </c>
      <c r="BL411" s="16" t="s">
        <v>396</v>
      </c>
      <c r="BM411" s="155" t="s">
        <v>14072</v>
      </c>
    </row>
    <row r="412" spans="2:65" s="12" customFormat="1" ht="10">
      <c r="B412" s="157"/>
      <c r="D412" s="158" t="s">
        <v>328</v>
      </c>
      <c r="E412" s="159" t="s">
        <v>1</v>
      </c>
      <c r="F412" s="160" t="s">
        <v>14066</v>
      </c>
      <c r="H412" s="161">
        <v>46.8</v>
      </c>
      <c r="I412" s="162"/>
      <c r="L412" s="157"/>
      <c r="M412" s="163"/>
      <c r="T412" s="164"/>
      <c r="AT412" s="159" t="s">
        <v>328</v>
      </c>
      <c r="AU412" s="159" t="s">
        <v>88</v>
      </c>
      <c r="AV412" s="12" t="s">
        <v>88</v>
      </c>
      <c r="AW412" s="12" t="s">
        <v>31</v>
      </c>
      <c r="AX412" s="12" t="s">
        <v>76</v>
      </c>
      <c r="AY412" s="159" t="s">
        <v>317</v>
      </c>
    </row>
    <row r="413" spans="2:65" s="13" customFormat="1" ht="10">
      <c r="B413" s="165"/>
      <c r="D413" s="158" t="s">
        <v>328</v>
      </c>
      <c r="E413" s="166" t="s">
        <v>1</v>
      </c>
      <c r="F413" s="167" t="s">
        <v>14067</v>
      </c>
      <c r="H413" s="168">
        <v>46.8</v>
      </c>
      <c r="I413" s="169"/>
      <c r="L413" s="165"/>
      <c r="M413" s="170"/>
      <c r="T413" s="171"/>
      <c r="AT413" s="166" t="s">
        <v>328</v>
      </c>
      <c r="AU413" s="166" t="s">
        <v>88</v>
      </c>
      <c r="AV413" s="13" t="s">
        <v>92</v>
      </c>
      <c r="AW413" s="13" t="s">
        <v>31</v>
      </c>
      <c r="AX413" s="13" t="s">
        <v>76</v>
      </c>
      <c r="AY413" s="166" t="s">
        <v>317</v>
      </c>
    </row>
    <row r="414" spans="2:65" s="14" customFormat="1" ht="10">
      <c r="B414" s="172"/>
      <c r="D414" s="158" t="s">
        <v>328</v>
      </c>
      <c r="E414" s="173" t="s">
        <v>1</v>
      </c>
      <c r="F414" s="174" t="s">
        <v>332</v>
      </c>
      <c r="H414" s="175">
        <v>46.8</v>
      </c>
      <c r="I414" s="176"/>
      <c r="L414" s="172"/>
      <c r="M414" s="177"/>
      <c r="T414" s="178"/>
      <c r="AT414" s="173" t="s">
        <v>328</v>
      </c>
      <c r="AU414" s="173" t="s">
        <v>88</v>
      </c>
      <c r="AV414" s="14" t="s">
        <v>323</v>
      </c>
      <c r="AW414" s="14" t="s">
        <v>31</v>
      </c>
      <c r="AX414" s="14" t="s">
        <v>83</v>
      </c>
      <c r="AY414" s="173" t="s">
        <v>317</v>
      </c>
    </row>
    <row r="415" spans="2:65" s="1" customFormat="1" ht="24.15" customHeight="1">
      <c r="B415" s="142"/>
      <c r="C415" s="143" t="s">
        <v>684</v>
      </c>
      <c r="D415" s="143" t="s">
        <v>319</v>
      </c>
      <c r="E415" s="144" t="s">
        <v>14073</v>
      </c>
      <c r="F415" s="145" t="s">
        <v>14074</v>
      </c>
      <c r="G415" s="146" t="s">
        <v>444</v>
      </c>
      <c r="H415" s="147">
        <v>18.600000000000001</v>
      </c>
      <c r="I415" s="148"/>
      <c r="J415" s="149">
        <f>ROUND(I415*H415,2)</f>
        <v>0</v>
      </c>
      <c r="K415" s="150"/>
      <c r="L415" s="31"/>
      <c r="M415" s="151" t="s">
        <v>1</v>
      </c>
      <c r="N415" s="152" t="s">
        <v>42</v>
      </c>
      <c r="P415" s="153">
        <f>O415*H415</f>
        <v>0</v>
      </c>
      <c r="Q415" s="153">
        <v>1.3E-6</v>
      </c>
      <c r="R415" s="153">
        <f>Q415*H415</f>
        <v>2.4180000000000002E-5</v>
      </c>
      <c r="S415" s="153">
        <v>0</v>
      </c>
      <c r="T415" s="154">
        <f>S415*H415</f>
        <v>0</v>
      </c>
      <c r="AR415" s="155" t="s">
        <v>396</v>
      </c>
      <c r="AT415" s="155" t="s">
        <v>319</v>
      </c>
      <c r="AU415" s="155" t="s">
        <v>88</v>
      </c>
      <c r="AY415" s="16" t="s">
        <v>317</v>
      </c>
      <c r="BE415" s="156">
        <f>IF(N415="základná",J415,0)</f>
        <v>0</v>
      </c>
      <c r="BF415" s="156">
        <f>IF(N415="znížená",J415,0)</f>
        <v>0</v>
      </c>
      <c r="BG415" s="156">
        <f>IF(N415="zákl. prenesená",J415,0)</f>
        <v>0</v>
      </c>
      <c r="BH415" s="156">
        <f>IF(N415="zníž. prenesená",J415,0)</f>
        <v>0</v>
      </c>
      <c r="BI415" s="156">
        <f>IF(N415="nulová",J415,0)</f>
        <v>0</v>
      </c>
      <c r="BJ415" s="16" t="s">
        <v>88</v>
      </c>
      <c r="BK415" s="156">
        <f>ROUND(I415*H415,2)</f>
        <v>0</v>
      </c>
      <c r="BL415" s="16" t="s">
        <v>396</v>
      </c>
      <c r="BM415" s="155" t="s">
        <v>14075</v>
      </c>
    </row>
    <row r="416" spans="2:65" s="12" customFormat="1" ht="10">
      <c r="B416" s="157"/>
      <c r="D416" s="158" t="s">
        <v>328</v>
      </c>
      <c r="E416" s="159" t="s">
        <v>1</v>
      </c>
      <c r="F416" s="160" t="s">
        <v>14076</v>
      </c>
      <c r="H416" s="161">
        <v>18.600000000000001</v>
      </c>
      <c r="I416" s="162"/>
      <c r="L416" s="157"/>
      <c r="M416" s="163"/>
      <c r="T416" s="164"/>
      <c r="AT416" s="159" t="s">
        <v>328</v>
      </c>
      <c r="AU416" s="159" t="s">
        <v>88</v>
      </c>
      <c r="AV416" s="12" t="s">
        <v>88</v>
      </c>
      <c r="AW416" s="12" t="s">
        <v>31</v>
      </c>
      <c r="AX416" s="12" t="s">
        <v>76</v>
      </c>
      <c r="AY416" s="159" t="s">
        <v>317</v>
      </c>
    </row>
    <row r="417" spans="2:65" s="13" customFormat="1" ht="10">
      <c r="B417" s="165"/>
      <c r="D417" s="158" t="s">
        <v>328</v>
      </c>
      <c r="E417" s="166" t="s">
        <v>1</v>
      </c>
      <c r="F417" s="167" t="s">
        <v>14077</v>
      </c>
      <c r="H417" s="168">
        <v>18.600000000000001</v>
      </c>
      <c r="I417" s="169"/>
      <c r="L417" s="165"/>
      <c r="M417" s="170"/>
      <c r="T417" s="171"/>
      <c r="AT417" s="166" t="s">
        <v>328</v>
      </c>
      <c r="AU417" s="166" t="s">
        <v>88</v>
      </c>
      <c r="AV417" s="13" t="s">
        <v>92</v>
      </c>
      <c r="AW417" s="13" t="s">
        <v>31</v>
      </c>
      <c r="AX417" s="13" t="s">
        <v>76</v>
      </c>
      <c r="AY417" s="166" t="s">
        <v>317</v>
      </c>
    </row>
    <row r="418" spans="2:65" s="14" customFormat="1" ht="10">
      <c r="B418" s="172"/>
      <c r="D418" s="158" t="s">
        <v>328</v>
      </c>
      <c r="E418" s="173" t="s">
        <v>1</v>
      </c>
      <c r="F418" s="174" t="s">
        <v>332</v>
      </c>
      <c r="H418" s="175">
        <v>18.600000000000001</v>
      </c>
      <c r="I418" s="176"/>
      <c r="L418" s="172"/>
      <c r="M418" s="177"/>
      <c r="T418" s="178"/>
      <c r="AT418" s="173" t="s">
        <v>328</v>
      </c>
      <c r="AU418" s="173" t="s">
        <v>88</v>
      </c>
      <c r="AV418" s="14" t="s">
        <v>323</v>
      </c>
      <c r="AW418" s="14" t="s">
        <v>31</v>
      </c>
      <c r="AX418" s="14" t="s">
        <v>83</v>
      </c>
      <c r="AY418" s="173" t="s">
        <v>317</v>
      </c>
    </row>
    <row r="419" spans="2:65" s="1" customFormat="1" ht="21.75" customHeight="1">
      <c r="B419" s="142"/>
      <c r="C419" s="143" t="s">
        <v>687</v>
      </c>
      <c r="D419" s="143" t="s">
        <v>319</v>
      </c>
      <c r="E419" s="144" t="s">
        <v>14078</v>
      </c>
      <c r="F419" s="145" t="s">
        <v>14079</v>
      </c>
      <c r="G419" s="146" t="s">
        <v>444</v>
      </c>
      <c r="H419" s="147">
        <v>18.600000000000001</v>
      </c>
      <c r="I419" s="148"/>
      <c r="J419" s="149">
        <f>ROUND(I419*H419,2)</f>
        <v>0</v>
      </c>
      <c r="K419" s="150"/>
      <c r="L419" s="31"/>
      <c r="M419" s="151" t="s">
        <v>1</v>
      </c>
      <c r="N419" s="152" t="s">
        <v>42</v>
      </c>
      <c r="P419" s="153">
        <f>O419*H419</f>
        <v>0</v>
      </c>
      <c r="Q419" s="153">
        <v>3.0108000000000001E-4</v>
      </c>
      <c r="R419" s="153">
        <f>Q419*H419</f>
        <v>5.6000880000000005E-3</v>
      </c>
      <c r="S419" s="153">
        <v>0</v>
      </c>
      <c r="T419" s="154">
        <f>S419*H419</f>
        <v>0</v>
      </c>
      <c r="AR419" s="155" t="s">
        <v>396</v>
      </c>
      <c r="AT419" s="155" t="s">
        <v>319</v>
      </c>
      <c r="AU419" s="155" t="s">
        <v>88</v>
      </c>
      <c r="AY419" s="16" t="s">
        <v>317</v>
      </c>
      <c r="BE419" s="156">
        <f>IF(N419="základná",J419,0)</f>
        <v>0</v>
      </c>
      <c r="BF419" s="156">
        <f>IF(N419="znížená",J419,0)</f>
        <v>0</v>
      </c>
      <c r="BG419" s="156">
        <f>IF(N419="zákl. prenesená",J419,0)</f>
        <v>0</v>
      </c>
      <c r="BH419" s="156">
        <f>IF(N419="zníž. prenesená",J419,0)</f>
        <v>0</v>
      </c>
      <c r="BI419" s="156">
        <f>IF(N419="nulová",J419,0)</f>
        <v>0</v>
      </c>
      <c r="BJ419" s="16" t="s">
        <v>88</v>
      </c>
      <c r="BK419" s="156">
        <f>ROUND(I419*H419,2)</f>
        <v>0</v>
      </c>
      <c r="BL419" s="16" t="s">
        <v>396</v>
      </c>
      <c r="BM419" s="155" t="s">
        <v>14080</v>
      </c>
    </row>
    <row r="420" spans="2:65" s="12" customFormat="1" ht="10">
      <c r="B420" s="157"/>
      <c r="D420" s="158" t="s">
        <v>328</v>
      </c>
      <c r="E420" s="159" t="s">
        <v>1</v>
      </c>
      <c r="F420" s="160" t="s">
        <v>14076</v>
      </c>
      <c r="H420" s="161">
        <v>18.600000000000001</v>
      </c>
      <c r="I420" s="162"/>
      <c r="L420" s="157"/>
      <c r="M420" s="163"/>
      <c r="T420" s="164"/>
      <c r="AT420" s="159" t="s">
        <v>328</v>
      </c>
      <c r="AU420" s="159" t="s">
        <v>88</v>
      </c>
      <c r="AV420" s="12" t="s">
        <v>88</v>
      </c>
      <c r="AW420" s="12" t="s">
        <v>31</v>
      </c>
      <c r="AX420" s="12" t="s">
        <v>76</v>
      </c>
      <c r="AY420" s="159" t="s">
        <v>317</v>
      </c>
    </row>
    <row r="421" spans="2:65" s="13" customFormat="1" ht="10">
      <c r="B421" s="165"/>
      <c r="D421" s="158" t="s">
        <v>328</v>
      </c>
      <c r="E421" s="166" t="s">
        <v>1</v>
      </c>
      <c r="F421" s="167" t="s">
        <v>14077</v>
      </c>
      <c r="H421" s="168">
        <v>18.600000000000001</v>
      </c>
      <c r="I421" s="169"/>
      <c r="L421" s="165"/>
      <c r="M421" s="170"/>
      <c r="T421" s="171"/>
      <c r="AT421" s="166" t="s">
        <v>328</v>
      </c>
      <c r="AU421" s="166" t="s">
        <v>88</v>
      </c>
      <c r="AV421" s="13" t="s">
        <v>92</v>
      </c>
      <c r="AW421" s="13" t="s">
        <v>31</v>
      </c>
      <c r="AX421" s="13" t="s">
        <v>76</v>
      </c>
      <c r="AY421" s="166" t="s">
        <v>317</v>
      </c>
    </row>
    <row r="422" spans="2:65" s="14" customFormat="1" ht="10">
      <c r="B422" s="172"/>
      <c r="D422" s="158" t="s">
        <v>328</v>
      </c>
      <c r="E422" s="173" t="s">
        <v>1</v>
      </c>
      <c r="F422" s="174" t="s">
        <v>332</v>
      </c>
      <c r="H422" s="175">
        <v>18.600000000000001</v>
      </c>
      <c r="I422" s="176"/>
      <c r="L422" s="172"/>
      <c r="M422" s="177"/>
      <c r="T422" s="178"/>
      <c r="AT422" s="173" t="s">
        <v>328</v>
      </c>
      <c r="AU422" s="173" t="s">
        <v>88</v>
      </c>
      <c r="AV422" s="14" t="s">
        <v>323</v>
      </c>
      <c r="AW422" s="14" t="s">
        <v>31</v>
      </c>
      <c r="AX422" s="14" t="s">
        <v>83</v>
      </c>
      <c r="AY422" s="173" t="s">
        <v>317</v>
      </c>
    </row>
    <row r="423" spans="2:65" s="1" customFormat="1" ht="24.15" customHeight="1">
      <c r="B423" s="142"/>
      <c r="C423" s="143" t="s">
        <v>789</v>
      </c>
      <c r="D423" s="143" t="s">
        <v>319</v>
      </c>
      <c r="E423" s="144" t="s">
        <v>14081</v>
      </c>
      <c r="F423" s="145" t="s">
        <v>14082</v>
      </c>
      <c r="G423" s="146" t="s">
        <v>444</v>
      </c>
      <c r="H423" s="147">
        <v>18.600000000000001</v>
      </c>
      <c r="I423" s="148"/>
      <c r="J423" s="149">
        <f>ROUND(I423*H423,2)</f>
        <v>0</v>
      </c>
      <c r="K423" s="150"/>
      <c r="L423" s="31"/>
      <c r="M423" s="151" t="s">
        <v>1</v>
      </c>
      <c r="N423" s="152" t="s">
        <v>42</v>
      </c>
      <c r="P423" s="153">
        <f>O423*H423</f>
        <v>0</v>
      </c>
      <c r="Q423" s="153">
        <v>1.0074E-4</v>
      </c>
      <c r="R423" s="153">
        <f>Q423*H423</f>
        <v>1.8737640000000002E-3</v>
      </c>
      <c r="S423" s="153">
        <v>0</v>
      </c>
      <c r="T423" s="154">
        <f>S423*H423</f>
        <v>0</v>
      </c>
      <c r="AR423" s="155" t="s">
        <v>396</v>
      </c>
      <c r="AT423" s="155" t="s">
        <v>319</v>
      </c>
      <c r="AU423" s="155" t="s">
        <v>88</v>
      </c>
      <c r="AY423" s="16" t="s">
        <v>317</v>
      </c>
      <c r="BE423" s="156">
        <f>IF(N423="základná",J423,0)</f>
        <v>0</v>
      </c>
      <c r="BF423" s="156">
        <f>IF(N423="znížená",J423,0)</f>
        <v>0</v>
      </c>
      <c r="BG423" s="156">
        <f>IF(N423="zákl. prenesená",J423,0)</f>
        <v>0</v>
      </c>
      <c r="BH423" s="156">
        <f>IF(N423="zníž. prenesená",J423,0)</f>
        <v>0</v>
      </c>
      <c r="BI423" s="156">
        <f>IF(N423="nulová",J423,0)</f>
        <v>0</v>
      </c>
      <c r="BJ423" s="16" t="s">
        <v>88</v>
      </c>
      <c r="BK423" s="156">
        <f>ROUND(I423*H423,2)</f>
        <v>0</v>
      </c>
      <c r="BL423" s="16" t="s">
        <v>396</v>
      </c>
      <c r="BM423" s="155" t="s">
        <v>14083</v>
      </c>
    </row>
    <row r="424" spans="2:65" s="1" customFormat="1" ht="24.15" customHeight="1">
      <c r="B424" s="142"/>
      <c r="C424" s="143" t="s">
        <v>778</v>
      </c>
      <c r="D424" s="143" t="s">
        <v>319</v>
      </c>
      <c r="E424" s="144" t="s">
        <v>7698</v>
      </c>
      <c r="F424" s="145" t="s">
        <v>14084</v>
      </c>
      <c r="G424" s="146" t="s">
        <v>444</v>
      </c>
      <c r="H424" s="147">
        <v>46.8</v>
      </c>
      <c r="I424" s="148"/>
      <c r="J424" s="149">
        <f>ROUND(I424*H424,2)</f>
        <v>0</v>
      </c>
      <c r="K424" s="150"/>
      <c r="L424" s="31"/>
      <c r="M424" s="151" t="s">
        <v>1</v>
      </c>
      <c r="N424" s="152" t="s">
        <v>42</v>
      </c>
      <c r="P424" s="153">
        <f>O424*H424</f>
        <v>0</v>
      </c>
      <c r="Q424" s="153">
        <v>6.3540000000000005E-5</v>
      </c>
      <c r="R424" s="153">
        <f>Q424*H424</f>
        <v>2.9736720000000001E-3</v>
      </c>
      <c r="S424" s="153">
        <v>0</v>
      </c>
      <c r="T424" s="154">
        <f>S424*H424</f>
        <v>0</v>
      </c>
      <c r="AR424" s="155" t="s">
        <v>396</v>
      </c>
      <c r="AT424" s="155" t="s">
        <v>319</v>
      </c>
      <c r="AU424" s="155" t="s">
        <v>88</v>
      </c>
      <c r="AY424" s="16" t="s">
        <v>317</v>
      </c>
      <c r="BE424" s="156">
        <f>IF(N424="základná",J424,0)</f>
        <v>0</v>
      </c>
      <c r="BF424" s="156">
        <f>IF(N424="znížená",J424,0)</f>
        <v>0</v>
      </c>
      <c r="BG424" s="156">
        <f>IF(N424="zákl. prenesená",J424,0)</f>
        <v>0</v>
      </c>
      <c r="BH424" s="156">
        <f>IF(N424="zníž. prenesená",J424,0)</f>
        <v>0</v>
      </c>
      <c r="BI424" s="156">
        <f>IF(N424="nulová",J424,0)</f>
        <v>0</v>
      </c>
      <c r="BJ424" s="16" t="s">
        <v>88</v>
      </c>
      <c r="BK424" s="156">
        <f>ROUND(I424*H424,2)</f>
        <v>0</v>
      </c>
      <c r="BL424" s="16" t="s">
        <v>396</v>
      </c>
      <c r="BM424" s="155" t="s">
        <v>14085</v>
      </c>
    </row>
    <row r="425" spans="2:65" s="12" customFormat="1" ht="10">
      <c r="B425" s="157"/>
      <c r="D425" s="158" t="s">
        <v>328</v>
      </c>
      <c r="E425" s="159" t="s">
        <v>1</v>
      </c>
      <c r="F425" s="160" t="s">
        <v>14066</v>
      </c>
      <c r="H425" s="161">
        <v>46.8</v>
      </c>
      <c r="I425" s="162"/>
      <c r="L425" s="157"/>
      <c r="M425" s="163"/>
      <c r="T425" s="164"/>
      <c r="AT425" s="159" t="s">
        <v>328</v>
      </c>
      <c r="AU425" s="159" t="s">
        <v>88</v>
      </c>
      <c r="AV425" s="12" t="s">
        <v>88</v>
      </c>
      <c r="AW425" s="12" t="s">
        <v>31</v>
      </c>
      <c r="AX425" s="12" t="s">
        <v>76</v>
      </c>
      <c r="AY425" s="159" t="s">
        <v>317</v>
      </c>
    </row>
    <row r="426" spans="2:65" s="13" customFormat="1" ht="10">
      <c r="B426" s="165"/>
      <c r="D426" s="158" t="s">
        <v>328</v>
      </c>
      <c r="E426" s="166" t="s">
        <v>1</v>
      </c>
      <c r="F426" s="167" t="s">
        <v>14067</v>
      </c>
      <c r="H426" s="168">
        <v>46.8</v>
      </c>
      <c r="I426" s="169"/>
      <c r="L426" s="165"/>
      <c r="M426" s="170"/>
      <c r="T426" s="171"/>
      <c r="AT426" s="166" t="s">
        <v>328</v>
      </c>
      <c r="AU426" s="166" t="s">
        <v>88</v>
      </c>
      <c r="AV426" s="13" t="s">
        <v>92</v>
      </c>
      <c r="AW426" s="13" t="s">
        <v>31</v>
      </c>
      <c r="AX426" s="13" t="s">
        <v>76</v>
      </c>
      <c r="AY426" s="166" t="s">
        <v>317</v>
      </c>
    </row>
    <row r="427" spans="2:65" s="14" customFormat="1" ht="10">
      <c r="B427" s="172"/>
      <c r="D427" s="158" t="s">
        <v>328</v>
      </c>
      <c r="E427" s="173" t="s">
        <v>1</v>
      </c>
      <c r="F427" s="174" t="s">
        <v>332</v>
      </c>
      <c r="H427" s="175">
        <v>46.8</v>
      </c>
      <c r="I427" s="176"/>
      <c r="L427" s="172"/>
      <c r="M427" s="177"/>
      <c r="T427" s="178"/>
      <c r="AT427" s="173" t="s">
        <v>328</v>
      </c>
      <c r="AU427" s="173" t="s">
        <v>88</v>
      </c>
      <c r="AV427" s="14" t="s">
        <v>323</v>
      </c>
      <c r="AW427" s="14" t="s">
        <v>31</v>
      </c>
      <c r="AX427" s="14" t="s">
        <v>83</v>
      </c>
      <c r="AY427" s="173" t="s">
        <v>317</v>
      </c>
    </row>
    <row r="428" spans="2:65" s="11" customFormat="1" ht="22.75" customHeight="1">
      <c r="B428" s="130"/>
      <c r="D428" s="131" t="s">
        <v>75</v>
      </c>
      <c r="E428" s="140" t="s">
        <v>1511</v>
      </c>
      <c r="F428" s="140" t="s">
        <v>14086</v>
      </c>
      <c r="I428" s="133"/>
      <c r="J428" s="141">
        <f>BK428</f>
        <v>0</v>
      </c>
      <c r="L428" s="130"/>
      <c r="M428" s="135"/>
      <c r="P428" s="136">
        <f>SUM(P429:P445)</f>
        <v>0</v>
      </c>
      <c r="R428" s="136">
        <f>SUM(R429:R445)</f>
        <v>0</v>
      </c>
      <c r="T428" s="137">
        <f>SUM(T429:T445)</f>
        <v>1.546608</v>
      </c>
      <c r="AR428" s="131" t="s">
        <v>88</v>
      </c>
      <c r="AT428" s="138" t="s">
        <v>75</v>
      </c>
      <c r="AU428" s="138" t="s">
        <v>83</v>
      </c>
      <c r="AY428" s="131" t="s">
        <v>317</v>
      </c>
      <c r="BK428" s="139">
        <f>SUM(BK429:BK445)</f>
        <v>0</v>
      </c>
    </row>
    <row r="429" spans="2:65" s="1" customFormat="1" ht="24.15" customHeight="1">
      <c r="B429" s="142"/>
      <c r="C429" s="143" t="s">
        <v>678</v>
      </c>
      <c r="D429" s="143" t="s">
        <v>319</v>
      </c>
      <c r="E429" s="144" t="s">
        <v>14087</v>
      </c>
      <c r="F429" s="145" t="s">
        <v>14088</v>
      </c>
      <c r="G429" s="146" t="s">
        <v>444</v>
      </c>
      <c r="H429" s="147">
        <v>110.47199999999999</v>
      </c>
      <c r="I429" s="148"/>
      <c r="J429" s="149">
        <f>ROUND(I429*H429,2)</f>
        <v>0</v>
      </c>
      <c r="K429" s="150"/>
      <c r="L429" s="31"/>
      <c r="M429" s="151" t="s">
        <v>1</v>
      </c>
      <c r="N429" s="152" t="s">
        <v>42</v>
      </c>
      <c r="P429" s="153">
        <f>O429*H429</f>
        <v>0</v>
      </c>
      <c r="Q429" s="153">
        <v>0</v>
      </c>
      <c r="R429" s="153">
        <f>Q429*H429</f>
        <v>0</v>
      </c>
      <c r="S429" s="153">
        <v>1.4E-2</v>
      </c>
      <c r="T429" s="154">
        <f>S429*H429</f>
        <v>1.546608</v>
      </c>
      <c r="AR429" s="155" t="s">
        <v>396</v>
      </c>
      <c r="AT429" s="155" t="s">
        <v>319</v>
      </c>
      <c r="AU429" s="155" t="s">
        <v>88</v>
      </c>
      <c r="AY429" s="16" t="s">
        <v>317</v>
      </c>
      <c r="BE429" s="156">
        <f>IF(N429="základná",J429,0)</f>
        <v>0</v>
      </c>
      <c r="BF429" s="156">
        <f>IF(N429="znížená",J429,0)</f>
        <v>0</v>
      </c>
      <c r="BG429" s="156">
        <f>IF(N429="zákl. prenesená",J429,0)</f>
        <v>0</v>
      </c>
      <c r="BH429" s="156">
        <f>IF(N429="zníž. prenesená",J429,0)</f>
        <v>0</v>
      </c>
      <c r="BI429" s="156">
        <f>IF(N429="nulová",J429,0)</f>
        <v>0</v>
      </c>
      <c r="BJ429" s="16" t="s">
        <v>88</v>
      </c>
      <c r="BK429" s="156">
        <f>ROUND(I429*H429,2)</f>
        <v>0</v>
      </c>
      <c r="BL429" s="16" t="s">
        <v>396</v>
      </c>
      <c r="BM429" s="155" t="s">
        <v>14089</v>
      </c>
    </row>
    <row r="430" spans="2:65" s="12" customFormat="1" ht="10">
      <c r="B430" s="157"/>
      <c r="D430" s="158" t="s">
        <v>328</v>
      </c>
      <c r="E430" s="159" t="s">
        <v>1</v>
      </c>
      <c r="F430" s="160" t="s">
        <v>14090</v>
      </c>
      <c r="H430" s="161">
        <v>1.38</v>
      </c>
      <c r="I430" s="162"/>
      <c r="L430" s="157"/>
      <c r="M430" s="163"/>
      <c r="T430" s="164"/>
      <c r="AT430" s="159" t="s">
        <v>328</v>
      </c>
      <c r="AU430" s="159" t="s">
        <v>88</v>
      </c>
      <c r="AV430" s="12" t="s">
        <v>88</v>
      </c>
      <c r="AW430" s="12" t="s">
        <v>31</v>
      </c>
      <c r="AX430" s="12" t="s">
        <v>76</v>
      </c>
      <c r="AY430" s="159" t="s">
        <v>317</v>
      </c>
    </row>
    <row r="431" spans="2:65" s="12" customFormat="1" ht="10">
      <c r="B431" s="157"/>
      <c r="D431" s="158" t="s">
        <v>328</v>
      </c>
      <c r="E431" s="159" t="s">
        <v>1</v>
      </c>
      <c r="F431" s="160" t="s">
        <v>14091</v>
      </c>
      <c r="H431" s="161">
        <v>1.44</v>
      </c>
      <c r="I431" s="162"/>
      <c r="L431" s="157"/>
      <c r="M431" s="163"/>
      <c r="T431" s="164"/>
      <c r="AT431" s="159" t="s">
        <v>328</v>
      </c>
      <c r="AU431" s="159" t="s">
        <v>88</v>
      </c>
      <c r="AV431" s="12" t="s">
        <v>88</v>
      </c>
      <c r="AW431" s="12" t="s">
        <v>31</v>
      </c>
      <c r="AX431" s="12" t="s">
        <v>76</v>
      </c>
      <c r="AY431" s="159" t="s">
        <v>317</v>
      </c>
    </row>
    <row r="432" spans="2:65" s="12" customFormat="1" ht="10">
      <c r="B432" s="157"/>
      <c r="D432" s="158" t="s">
        <v>328</v>
      </c>
      <c r="E432" s="159" t="s">
        <v>1</v>
      </c>
      <c r="F432" s="160" t="s">
        <v>14091</v>
      </c>
      <c r="H432" s="161">
        <v>1.44</v>
      </c>
      <c r="I432" s="162"/>
      <c r="L432" s="157"/>
      <c r="M432" s="163"/>
      <c r="T432" s="164"/>
      <c r="AT432" s="159" t="s">
        <v>328</v>
      </c>
      <c r="AU432" s="159" t="s">
        <v>88</v>
      </c>
      <c r="AV432" s="12" t="s">
        <v>88</v>
      </c>
      <c r="AW432" s="12" t="s">
        <v>31</v>
      </c>
      <c r="AX432" s="12" t="s">
        <v>76</v>
      </c>
      <c r="AY432" s="159" t="s">
        <v>317</v>
      </c>
    </row>
    <row r="433" spans="2:65" s="12" customFormat="1" ht="10">
      <c r="B433" s="157"/>
      <c r="D433" s="158" t="s">
        <v>328</v>
      </c>
      <c r="E433" s="159" t="s">
        <v>1</v>
      </c>
      <c r="F433" s="160" t="s">
        <v>14092</v>
      </c>
      <c r="H433" s="161">
        <v>2.16</v>
      </c>
      <c r="I433" s="162"/>
      <c r="L433" s="157"/>
      <c r="M433" s="163"/>
      <c r="T433" s="164"/>
      <c r="AT433" s="159" t="s">
        <v>328</v>
      </c>
      <c r="AU433" s="159" t="s">
        <v>88</v>
      </c>
      <c r="AV433" s="12" t="s">
        <v>88</v>
      </c>
      <c r="AW433" s="12" t="s">
        <v>31</v>
      </c>
      <c r="AX433" s="12" t="s">
        <v>76</v>
      </c>
      <c r="AY433" s="159" t="s">
        <v>317</v>
      </c>
    </row>
    <row r="434" spans="2:65" s="12" customFormat="1" ht="10">
      <c r="B434" s="157"/>
      <c r="D434" s="158" t="s">
        <v>328</v>
      </c>
      <c r="E434" s="159" t="s">
        <v>1</v>
      </c>
      <c r="F434" s="160" t="s">
        <v>14093</v>
      </c>
      <c r="H434" s="161">
        <v>49.68</v>
      </c>
      <c r="I434" s="162"/>
      <c r="L434" s="157"/>
      <c r="M434" s="163"/>
      <c r="T434" s="164"/>
      <c r="AT434" s="159" t="s">
        <v>328</v>
      </c>
      <c r="AU434" s="159" t="s">
        <v>88</v>
      </c>
      <c r="AV434" s="12" t="s">
        <v>88</v>
      </c>
      <c r="AW434" s="12" t="s">
        <v>31</v>
      </c>
      <c r="AX434" s="12" t="s">
        <v>76</v>
      </c>
      <c r="AY434" s="159" t="s">
        <v>317</v>
      </c>
    </row>
    <row r="435" spans="2:65" s="12" customFormat="1" ht="10">
      <c r="B435" s="157"/>
      <c r="D435" s="158" t="s">
        <v>328</v>
      </c>
      <c r="E435" s="159" t="s">
        <v>1</v>
      </c>
      <c r="F435" s="160" t="s">
        <v>14094</v>
      </c>
      <c r="H435" s="161">
        <v>4.0199999999999996</v>
      </c>
      <c r="I435" s="162"/>
      <c r="L435" s="157"/>
      <c r="M435" s="163"/>
      <c r="T435" s="164"/>
      <c r="AT435" s="159" t="s">
        <v>328</v>
      </c>
      <c r="AU435" s="159" t="s">
        <v>88</v>
      </c>
      <c r="AV435" s="12" t="s">
        <v>88</v>
      </c>
      <c r="AW435" s="12" t="s">
        <v>31</v>
      </c>
      <c r="AX435" s="12" t="s">
        <v>76</v>
      </c>
      <c r="AY435" s="159" t="s">
        <v>317</v>
      </c>
    </row>
    <row r="436" spans="2:65" s="12" customFormat="1" ht="10">
      <c r="B436" s="157"/>
      <c r="D436" s="158" t="s">
        <v>328</v>
      </c>
      <c r="E436" s="159" t="s">
        <v>1</v>
      </c>
      <c r="F436" s="160" t="s">
        <v>14095</v>
      </c>
      <c r="H436" s="161">
        <v>12.42</v>
      </c>
      <c r="I436" s="162"/>
      <c r="L436" s="157"/>
      <c r="M436" s="163"/>
      <c r="T436" s="164"/>
      <c r="AT436" s="159" t="s">
        <v>328</v>
      </c>
      <c r="AU436" s="159" t="s">
        <v>88</v>
      </c>
      <c r="AV436" s="12" t="s">
        <v>88</v>
      </c>
      <c r="AW436" s="12" t="s">
        <v>31</v>
      </c>
      <c r="AX436" s="12" t="s">
        <v>76</v>
      </c>
      <c r="AY436" s="159" t="s">
        <v>317</v>
      </c>
    </row>
    <row r="437" spans="2:65" s="12" customFormat="1" ht="10">
      <c r="B437" s="157"/>
      <c r="D437" s="158" t="s">
        <v>328</v>
      </c>
      <c r="E437" s="159" t="s">
        <v>1</v>
      </c>
      <c r="F437" s="160" t="s">
        <v>14096</v>
      </c>
      <c r="H437" s="161">
        <v>6.03</v>
      </c>
      <c r="I437" s="162"/>
      <c r="L437" s="157"/>
      <c r="M437" s="163"/>
      <c r="T437" s="164"/>
      <c r="AT437" s="159" t="s">
        <v>328</v>
      </c>
      <c r="AU437" s="159" t="s">
        <v>88</v>
      </c>
      <c r="AV437" s="12" t="s">
        <v>88</v>
      </c>
      <c r="AW437" s="12" t="s">
        <v>31</v>
      </c>
      <c r="AX437" s="12" t="s">
        <v>76</v>
      </c>
      <c r="AY437" s="159" t="s">
        <v>317</v>
      </c>
    </row>
    <row r="438" spans="2:65" s="13" customFormat="1" ht="10">
      <c r="B438" s="165"/>
      <c r="D438" s="158" t="s">
        <v>328</v>
      </c>
      <c r="E438" s="166" t="s">
        <v>1</v>
      </c>
      <c r="F438" s="167" t="s">
        <v>13941</v>
      </c>
      <c r="H438" s="168">
        <v>78.570000000000007</v>
      </c>
      <c r="I438" s="169"/>
      <c r="L438" s="165"/>
      <c r="M438" s="170"/>
      <c r="T438" s="171"/>
      <c r="AT438" s="166" t="s">
        <v>328</v>
      </c>
      <c r="AU438" s="166" t="s">
        <v>88</v>
      </c>
      <c r="AV438" s="13" t="s">
        <v>92</v>
      </c>
      <c r="AW438" s="13" t="s">
        <v>31</v>
      </c>
      <c r="AX438" s="13" t="s">
        <v>76</v>
      </c>
      <c r="AY438" s="166" t="s">
        <v>317</v>
      </c>
    </row>
    <row r="439" spans="2:65" s="12" customFormat="1" ht="10">
      <c r="B439" s="157"/>
      <c r="D439" s="158" t="s">
        <v>328</v>
      </c>
      <c r="E439" s="159" t="s">
        <v>1</v>
      </c>
      <c r="F439" s="160" t="s">
        <v>14097</v>
      </c>
      <c r="H439" s="161">
        <v>2.915</v>
      </c>
      <c r="I439" s="162"/>
      <c r="L439" s="157"/>
      <c r="M439" s="163"/>
      <c r="T439" s="164"/>
      <c r="AT439" s="159" t="s">
        <v>328</v>
      </c>
      <c r="AU439" s="159" t="s">
        <v>88</v>
      </c>
      <c r="AV439" s="12" t="s">
        <v>88</v>
      </c>
      <c r="AW439" s="12" t="s">
        <v>31</v>
      </c>
      <c r="AX439" s="12" t="s">
        <v>76</v>
      </c>
      <c r="AY439" s="159" t="s">
        <v>317</v>
      </c>
    </row>
    <row r="440" spans="2:65" s="12" customFormat="1" ht="10">
      <c r="B440" s="157"/>
      <c r="D440" s="158" t="s">
        <v>328</v>
      </c>
      <c r="E440" s="159" t="s">
        <v>1</v>
      </c>
      <c r="F440" s="160" t="s">
        <v>14098</v>
      </c>
      <c r="H440" s="161">
        <v>8.48</v>
      </c>
      <c r="I440" s="162"/>
      <c r="L440" s="157"/>
      <c r="M440" s="163"/>
      <c r="T440" s="164"/>
      <c r="AT440" s="159" t="s">
        <v>328</v>
      </c>
      <c r="AU440" s="159" t="s">
        <v>88</v>
      </c>
      <c r="AV440" s="12" t="s">
        <v>88</v>
      </c>
      <c r="AW440" s="12" t="s">
        <v>31</v>
      </c>
      <c r="AX440" s="12" t="s">
        <v>76</v>
      </c>
      <c r="AY440" s="159" t="s">
        <v>317</v>
      </c>
    </row>
    <row r="441" spans="2:65" s="12" customFormat="1" ht="10">
      <c r="B441" s="157"/>
      <c r="D441" s="158" t="s">
        <v>328</v>
      </c>
      <c r="E441" s="159" t="s">
        <v>1</v>
      </c>
      <c r="F441" s="160" t="s">
        <v>14099</v>
      </c>
      <c r="H441" s="161">
        <v>6.3070000000000004</v>
      </c>
      <c r="I441" s="162"/>
      <c r="L441" s="157"/>
      <c r="M441" s="163"/>
      <c r="T441" s="164"/>
      <c r="AT441" s="159" t="s">
        <v>328</v>
      </c>
      <c r="AU441" s="159" t="s">
        <v>88</v>
      </c>
      <c r="AV441" s="12" t="s">
        <v>88</v>
      </c>
      <c r="AW441" s="12" t="s">
        <v>31</v>
      </c>
      <c r="AX441" s="12" t="s">
        <v>76</v>
      </c>
      <c r="AY441" s="159" t="s">
        <v>317</v>
      </c>
    </row>
    <row r="442" spans="2:65" s="13" customFormat="1" ht="10">
      <c r="B442" s="165"/>
      <c r="D442" s="158" t="s">
        <v>328</v>
      </c>
      <c r="E442" s="166" t="s">
        <v>1</v>
      </c>
      <c r="F442" s="167" t="s">
        <v>13945</v>
      </c>
      <c r="H442" s="168">
        <v>17.701999999999998</v>
      </c>
      <c r="I442" s="169"/>
      <c r="L442" s="165"/>
      <c r="M442" s="170"/>
      <c r="T442" s="171"/>
      <c r="AT442" s="166" t="s">
        <v>328</v>
      </c>
      <c r="AU442" s="166" t="s">
        <v>88</v>
      </c>
      <c r="AV442" s="13" t="s">
        <v>92</v>
      </c>
      <c r="AW442" s="13" t="s">
        <v>31</v>
      </c>
      <c r="AX442" s="13" t="s">
        <v>76</v>
      </c>
      <c r="AY442" s="166" t="s">
        <v>317</v>
      </c>
    </row>
    <row r="443" spans="2:65" s="12" customFormat="1" ht="10">
      <c r="B443" s="157"/>
      <c r="D443" s="158" t="s">
        <v>328</v>
      </c>
      <c r="E443" s="159" t="s">
        <v>1</v>
      </c>
      <c r="F443" s="160" t="s">
        <v>14100</v>
      </c>
      <c r="H443" s="161">
        <v>14.2</v>
      </c>
      <c r="I443" s="162"/>
      <c r="L443" s="157"/>
      <c r="M443" s="163"/>
      <c r="T443" s="164"/>
      <c r="AT443" s="159" t="s">
        <v>328</v>
      </c>
      <c r="AU443" s="159" t="s">
        <v>88</v>
      </c>
      <c r="AV443" s="12" t="s">
        <v>88</v>
      </c>
      <c r="AW443" s="12" t="s">
        <v>31</v>
      </c>
      <c r="AX443" s="12" t="s">
        <v>76</v>
      </c>
      <c r="AY443" s="159" t="s">
        <v>317</v>
      </c>
    </row>
    <row r="444" spans="2:65" s="13" customFormat="1" ht="10">
      <c r="B444" s="165"/>
      <c r="D444" s="158" t="s">
        <v>328</v>
      </c>
      <c r="E444" s="166" t="s">
        <v>1</v>
      </c>
      <c r="F444" s="167" t="s">
        <v>14101</v>
      </c>
      <c r="H444" s="168">
        <v>14.2</v>
      </c>
      <c r="I444" s="169"/>
      <c r="L444" s="165"/>
      <c r="M444" s="170"/>
      <c r="T444" s="171"/>
      <c r="AT444" s="166" t="s">
        <v>328</v>
      </c>
      <c r="AU444" s="166" t="s">
        <v>88</v>
      </c>
      <c r="AV444" s="13" t="s">
        <v>92</v>
      </c>
      <c r="AW444" s="13" t="s">
        <v>31</v>
      </c>
      <c r="AX444" s="13" t="s">
        <v>76</v>
      </c>
      <c r="AY444" s="166" t="s">
        <v>317</v>
      </c>
    </row>
    <row r="445" spans="2:65" s="14" customFormat="1" ht="10">
      <c r="B445" s="172"/>
      <c r="D445" s="158" t="s">
        <v>328</v>
      </c>
      <c r="E445" s="173" t="s">
        <v>1</v>
      </c>
      <c r="F445" s="174" t="s">
        <v>332</v>
      </c>
      <c r="H445" s="175">
        <v>110.47200000000002</v>
      </c>
      <c r="I445" s="176"/>
      <c r="L445" s="172"/>
      <c r="M445" s="177"/>
      <c r="T445" s="178"/>
      <c r="AT445" s="173" t="s">
        <v>328</v>
      </c>
      <c r="AU445" s="173" t="s">
        <v>88</v>
      </c>
      <c r="AV445" s="14" t="s">
        <v>323</v>
      </c>
      <c r="AW445" s="14" t="s">
        <v>31</v>
      </c>
      <c r="AX445" s="14" t="s">
        <v>83</v>
      </c>
      <c r="AY445" s="173" t="s">
        <v>317</v>
      </c>
    </row>
    <row r="446" spans="2:65" s="11" customFormat="1" ht="25.9" customHeight="1">
      <c r="B446" s="130"/>
      <c r="D446" s="131" t="s">
        <v>75</v>
      </c>
      <c r="E446" s="132" t="s">
        <v>454</v>
      </c>
      <c r="F446" s="132" t="s">
        <v>556</v>
      </c>
      <c r="I446" s="133"/>
      <c r="J446" s="134">
        <f>BK446</f>
        <v>0</v>
      </c>
      <c r="L446" s="130"/>
      <c r="M446" s="135"/>
      <c r="P446" s="136">
        <f>P447+P450</f>
        <v>0</v>
      </c>
      <c r="R446" s="136">
        <f>R447+R450</f>
        <v>0</v>
      </c>
      <c r="T446" s="137">
        <f>T447+T450</f>
        <v>0.28239999999999998</v>
      </c>
      <c r="AR446" s="131" t="s">
        <v>92</v>
      </c>
      <c r="AT446" s="138" t="s">
        <v>75</v>
      </c>
      <c r="AU446" s="138" t="s">
        <v>76</v>
      </c>
      <c r="AY446" s="131" t="s">
        <v>317</v>
      </c>
      <c r="BK446" s="139">
        <f>BK447+BK450</f>
        <v>0</v>
      </c>
    </row>
    <row r="447" spans="2:65" s="11" customFormat="1" ht="22.75" customHeight="1">
      <c r="B447" s="130"/>
      <c r="D447" s="131" t="s">
        <v>75</v>
      </c>
      <c r="E447" s="140" t="s">
        <v>557</v>
      </c>
      <c r="F447" s="140" t="s">
        <v>558</v>
      </c>
      <c r="I447" s="133"/>
      <c r="J447" s="141">
        <f>BK447</f>
        <v>0</v>
      </c>
      <c r="L447" s="130"/>
      <c r="M447" s="135"/>
      <c r="P447" s="136">
        <f>SUM(P448:P449)</f>
        <v>0</v>
      </c>
      <c r="R447" s="136">
        <f>SUM(R448:R449)</f>
        <v>0</v>
      </c>
      <c r="T447" s="137">
        <f>SUM(T448:T449)</f>
        <v>0.28239999999999998</v>
      </c>
      <c r="AR447" s="131" t="s">
        <v>92</v>
      </c>
      <c r="AT447" s="138" t="s">
        <v>75</v>
      </c>
      <c r="AU447" s="138" t="s">
        <v>83</v>
      </c>
      <c r="AY447" s="131" t="s">
        <v>317</v>
      </c>
      <c r="BK447" s="139">
        <f>SUM(BK448:BK449)</f>
        <v>0</v>
      </c>
    </row>
    <row r="448" spans="2:65" s="1" customFormat="1" ht="24.15" customHeight="1">
      <c r="B448" s="142"/>
      <c r="C448" s="143" t="s">
        <v>774</v>
      </c>
      <c r="D448" s="143" t="s">
        <v>319</v>
      </c>
      <c r="E448" s="144" t="s">
        <v>14102</v>
      </c>
      <c r="F448" s="145" t="s">
        <v>14103</v>
      </c>
      <c r="G448" s="146" t="s">
        <v>467</v>
      </c>
      <c r="H448" s="147">
        <v>50</v>
      </c>
      <c r="I448" s="148"/>
      <c r="J448" s="149">
        <f>ROUND(I448*H448,2)</f>
        <v>0</v>
      </c>
      <c r="K448" s="150"/>
      <c r="L448" s="31"/>
      <c r="M448" s="151" t="s">
        <v>1</v>
      </c>
      <c r="N448" s="152" t="s">
        <v>42</v>
      </c>
      <c r="P448" s="153">
        <f>O448*H448</f>
        <v>0</v>
      </c>
      <c r="Q448" s="153">
        <v>0</v>
      </c>
      <c r="R448" s="153">
        <f>Q448*H448</f>
        <v>0</v>
      </c>
      <c r="S448" s="153">
        <v>5.0000000000000001E-3</v>
      </c>
      <c r="T448" s="154">
        <f>S448*H448</f>
        <v>0.25</v>
      </c>
      <c r="AR448" s="155" t="s">
        <v>561</v>
      </c>
      <c r="AT448" s="155" t="s">
        <v>319</v>
      </c>
      <c r="AU448" s="155" t="s">
        <v>88</v>
      </c>
      <c r="AY448" s="16" t="s">
        <v>317</v>
      </c>
      <c r="BE448" s="156">
        <f>IF(N448="základná",J448,0)</f>
        <v>0</v>
      </c>
      <c r="BF448" s="156">
        <f>IF(N448="znížená",J448,0)</f>
        <v>0</v>
      </c>
      <c r="BG448" s="156">
        <f>IF(N448="zákl. prenesená",J448,0)</f>
        <v>0</v>
      </c>
      <c r="BH448" s="156">
        <f>IF(N448="zníž. prenesená",J448,0)</f>
        <v>0</v>
      </c>
      <c r="BI448" s="156">
        <f>IF(N448="nulová",J448,0)</f>
        <v>0</v>
      </c>
      <c r="BJ448" s="16" t="s">
        <v>88</v>
      </c>
      <c r="BK448" s="156">
        <f>ROUND(I448*H448,2)</f>
        <v>0</v>
      </c>
      <c r="BL448" s="16" t="s">
        <v>561</v>
      </c>
      <c r="BM448" s="155" t="s">
        <v>14104</v>
      </c>
    </row>
    <row r="449" spans="2:65" s="1" customFormat="1" ht="24.15" customHeight="1">
      <c r="B449" s="142"/>
      <c r="C449" s="143" t="s">
        <v>1642</v>
      </c>
      <c r="D449" s="143" t="s">
        <v>319</v>
      </c>
      <c r="E449" s="144" t="s">
        <v>14105</v>
      </c>
      <c r="F449" s="145" t="s">
        <v>14106</v>
      </c>
      <c r="G449" s="146" t="s">
        <v>484</v>
      </c>
      <c r="H449" s="147">
        <v>1080</v>
      </c>
      <c r="I449" s="148"/>
      <c r="J449" s="149">
        <f>ROUND(I449*H449,2)</f>
        <v>0</v>
      </c>
      <c r="K449" s="150"/>
      <c r="L449" s="31"/>
      <c r="M449" s="151" t="s">
        <v>1</v>
      </c>
      <c r="N449" s="152" t="s">
        <v>42</v>
      </c>
      <c r="P449" s="153">
        <f>O449*H449</f>
        <v>0</v>
      </c>
      <c r="Q449" s="153">
        <v>0</v>
      </c>
      <c r="R449" s="153">
        <f>Q449*H449</f>
        <v>0</v>
      </c>
      <c r="S449" s="153">
        <v>3.0000000000000001E-5</v>
      </c>
      <c r="T449" s="154">
        <f>S449*H449</f>
        <v>3.2399999999999998E-2</v>
      </c>
      <c r="AR449" s="155" t="s">
        <v>561</v>
      </c>
      <c r="AT449" s="155" t="s">
        <v>319</v>
      </c>
      <c r="AU449" s="155" t="s">
        <v>88</v>
      </c>
      <c r="AY449" s="16" t="s">
        <v>317</v>
      </c>
      <c r="BE449" s="156">
        <f>IF(N449="základná",J449,0)</f>
        <v>0</v>
      </c>
      <c r="BF449" s="156">
        <f>IF(N449="znížená",J449,0)</f>
        <v>0</v>
      </c>
      <c r="BG449" s="156">
        <f>IF(N449="zákl. prenesená",J449,0)</f>
        <v>0</v>
      </c>
      <c r="BH449" s="156">
        <f>IF(N449="zníž. prenesená",J449,0)</f>
        <v>0</v>
      </c>
      <c r="BI449" s="156">
        <f>IF(N449="nulová",J449,0)</f>
        <v>0</v>
      </c>
      <c r="BJ449" s="16" t="s">
        <v>88</v>
      </c>
      <c r="BK449" s="156">
        <f>ROUND(I449*H449,2)</f>
        <v>0</v>
      </c>
      <c r="BL449" s="16" t="s">
        <v>561</v>
      </c>
      <c r="BM449" s="155" t="s">
        <v>14107</v>
      </c>
    </row>
    <row r="450" spans="2:65" s="11" customFormat="1" ht="22.75" customHeight="1">
      <c r="B450" s="130"/>
      <c r="D450" s="131" t="s">
        <v>75</v>
      </c>
      <c r="E450" s="140" t="s">
        <v>9310</v>
      </c>
      <c r="F450" s="140" t="s">
        <v>9311</v>
      </c>
      <c r="I450" s="133"/>
      <c r="J450" s="141">
        <f>BK450</f>
        <v>0</v>
      </c>
      <c r="L450" s="130"/>
      <c r="M450" s="135"/>
      <c r="P450" s="136">
        <f>P451</f>
        <v>0</v>
      </c>
      <c r="R450" s="136">
        <f>R451</f>
        <v>0</v>
      </c>
      <c r="T450" s="137">
        <f>T451</f>
        <v>0</v>
      </c>
      <c r="AR450" s="131" t="s">
        <v>92</v>
      </c>
      <c r="AT450" s="138" t="s">
        <v>75</v>
      </c>
      <c r="AU450" s="138" t="s">
        <v>83</v>
      </c>
      <c r="AY450" s="131" t="s">
        <v>317</v>
      </c>
      <c r="BK450" s="139">
        <f>BK451</f>
        <v>0</v>
      </c>
    </row>
    <row r="451" spans="2:65" s="1" customFormat="1" ht="24.15" customHeight="1">
      <c r="B451" s="142"/>
      <c r="C451" s="143" t="s">
        <v>699</v>
      </c>
      <c r="D451" s="143" t="s">
        <v>319</v>
      </c>
      <c r="E451" s="144" t="s">
        <v>14108</v>
      </c>
      <c r="F451" s="145" t="s">
        <v>14109</v>
      </c>
      <c r="G451" s="146" t="s">
        <v>467</v>
      </c>
      <c r="H451" s="147">
        <v>212</v>
      </c>
      <c r="I451" s="148"/>
      <c r="J451" s="149">
        <f>ROUND(I451*H451,2)</f>
        <v>0</v>
      </c>
      <c r="K451" s="150"/>
      <c r="L451" s="31"/>
      <c r="M451" s="190" t="s">
        <v>1</v>
      </c>
      <c r="N451" s="191" t="s">
        <v>42</v>
      </c>
      <c r="O451" s="192"/>
      <c r="P451" s="193">
        <f>O451*H451</f>
        <v>0</v>
      </c>
      <c r="Q451" s="193">
        <v>0</v>
      </c>
      <c r="R451" s="193">
        <f>Q451*H451</f>
        <v>0</v>
      </c>
      <c r="S451" s="193">
        <v>0</v>
      </c>
      <c r="T451" s="194">
        <f>S451*H451</f>
        <v>0</v>
      </c>
      <c r="AR451" s="155" t="s">
        <v>561</v>
      </c>
      <c r="AT451" s="155" t="s">
        <v>319</v>
      </c>
      <c r="AU451" s="155" t="s">
        <v>88</v>
      </c>
      <c r="AY451" s="16" t="s">
        <v>317</v>
      </c>
      <c r="BE451" s="156">
        <f>IF(N451="základná",J451,0)</f>
        <v>0</v>
      </c>
      <c r="BF451" s="156">
        <f>IF(N451="znížená",J451,0)</f>
        <v>0</v>
      </c>
      <c r="BG451" s="156">
        <f>IF(N451="zákl. prenesená",J451,0)</f>
        <v>0</v>
      </c>
      <c r="BH451" s="156">
        <f>IF(N451="zníž. prenesená",J451,0)</f>
        <v>0</v>
      </c>
      <c r="BI451" s="156">
        <f>IF(N451="nulová",J451,0)</f>
        <v>0</v>
      </c>
      <c r="BJ451" s="16" t="s">
        <v>88</v>
      </c>
      <c r="BK451" s="156">
        <f>ROUND(I451*H451,2)</f>
        <v>0</v>
      </c>
      <c r="BL451" s="16" t="s">
        <v>561</v>
      </c>
      <c r="BM451" s="155" t="s">
        <v>14110</v>
      </c>
    </row>
    <row r="452" spans="2:65" s="1" customFormat="1" ht="7" customHeight="1">
      <c r="B452" s="46"/>
      <c r="C452" s="47"/>
      <c r="D452" s="47"/>
      <c r="E452" s="47"/>
      <c r="F452" s="47"/>
      <c r="G452" s="47"/>
      <c r="H452" s="47"/>
      <c r="I452" s="47"/>
      <c r="J452" s="47"/>
      <c r="K452" s="47"/>
      <c r="L452" s="31"/>
    </row>
  </sheetData>
  <autoFilter ref="C139:K451" xr:uid="{00000000-0009-0000-0000-00000D000000}"/>
  <mergeCells count="12">
    <mergeCell ref="E132:H132"/>
    <mergeCell ref="L2:V2"/>
    <mergeCell ref="E85:H85"/>
    <mergeCell ref="E87:H87"/>
    <mergeCell ref="E89:H89"/>
    <mergeCell ref="E128:H128"/>
    <mergeCell ref="E130:H13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172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140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13790</v>
      </c>
      <c r="F9" s="263"/>
      <c r="G9" s="263"/>
      <c r="H9" s="263"/>
      <c r="L9" s="31"/>
    </row>
    <row r="10" spans="2:46" s="1" customFormat="1" ht="12" customHeight="1">
      <c r="B10" s="31"/>
      <c r="D10" s="26" t="s">
        <v>287</v>
      </c>
      <c r="L10" s="31"/>
    </row>
    <row r="11" spans="2:46" s="1" customFormat="1" ht="16.5" customHeight="1">
      <c r="B11" s="31"/>
      <c r="E11" s="243" t="s">
        <v>14111</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ROUND(J146,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ROUND((SUM(BE146:BE1721)),  2)</f>
        <v>0</v>
      </c>
      <c r="G35" s="99"/>
      <c r="H35" s="99"/>
      <c r="I35" s="100">
        <v>0.2</v>
      </c>
      <c r="J35" s="98">
        <f>ROUND(((SUM(BE146:BE1721))*I35),  2)</f>
        <v>0</v>
      </c>
      <c r="L35" s="31"/>
    </row>
    <row r="36" spans="2:12" s="1" customFormat="1" ht="14.4" customHeight="1">
      <c r="B36" s="31"/>
      <c r="E36" s="36" t="s">
        <v>42</v>
      </c>
      <c r="F36" s="98">
        <f>ROUND((SUM(BF146:BF1721)),  2)</f>
        <v>0</v>
      </c>
      <c r="G36" s="99"/>
      <c r="H36" s="99"/>
      <c r="I36" s="100">
        <v>0.2</v>
      </c>
      <c r="J36" s="98">
        <f>ROUND(((SUM(BF146:BF1721))*I36),  2)</f>
        <v>0</v>
      </c>
      <c r="L36" s="31"/>
    </row>
    <row r="37" spans="2:12" s="1" customFormat="1" ht="14.4" hidden="1" customHeight="1">
      <c r="B37" s="31"/>
      <c r="E37" s="26" t="s">
        <v>43</v>
      </c>
      <c r="F37" s="87">
        <f>ROUND((SUM(BG146:BG1721)),  2)</f>
        <v>0</v>
      </c>
      <c r="I37" s="101">
        <v>0.2</v>
      </c>
      <c r="J37" s="87">
        <f>0</f>
        <v>0</v>
      </c>
      <c r="L37" s="31"/>
    </row>
    <row r="38" spans="2:12" s="1" customFormat="1" ht="14.4" hidden="1" customHeight="1">
      <c r="B38" s="31"/>
      <c r="E38" s="26" t="s">
        <v>44</v>
      </c>
      <c r="F38" s="87">
        <f>ROUND((SUM(BH146:BH1721)),  2)</f>
        <v>0</v>
      </c>
      <c r="I38" s="101">
        <v>0.2</v>
      </c>
      <c r="J38" s="87">
        <f>0</f>
        <v>0</v>
      </c>
      <c r="L38" s="31"/>
    </row>
    <row r="39" spans="2:12" s="1" customFormat="1" ht="14.4" hidden="1" customHeight="1">
      <c r="B39" s="31"/>
      <c r="E39" s="36" t="s">
        <v>45</v>
      </c>
      <c r="F39" s="98">
        <f>ROUND((SUM(BI146:BI1721)),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13790</v>
      </c>
      <c r="F87" s="263"/>
      <c r="G87" s="263"/>
      <c r="H87" s="263"/>
      <c r="L87" s="31"/>
    </row>
    <row r="88" spans="2:12" s="1" customFormat="1" ht="12" customHeight="1">
      <c r="B88" s="31"/>
      <c r="C88" s="26" t="s">
        <v>287</v>
      </c>
      <c r="L88" s="31"/>
    </row>
    <row r="89" spans="2:12" s="1" customFormat="1" ht="16.5" customHeight="1">
      <c r="B89" s="31"/>
      <c r="E89" s="243" t="str">
        <f>E11</f>
        <v>E.1.2 - Stavebná časť</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J146</f>
        <v>0</v>
      </c>
      <c r="L98" s="31"/>
      <c r="AU98" s="16" t="s">
        <v>296</v>
      </c>
    </row>
    <row r="99" spans="2:47" s="8" customFormat="1" ht="25" customHeight="1">
      <c r="B99" s="113"/>
      <c r="D99" s="114" t="s">
        <v>297</v>
      </c>
      <c r="E99" s="115"/>
      <c r="F99" s="115"/>
      <c r="G99" s="115"/>
      <c r="H99" s="115"/>
      <c r="I99" s="115"/>
      <c r="J99" s="116">
        <f>J147</f>
        <v>0</v>
      </c>
      <c r="L99" s="113"/>
    </row>
    <row r="100" spans="2:47" s="9" customFormat="1" ht="19.899999999999999" customHeight="1">
      <c r="B100" s="117"/>
      <c r="D100" s="118" t="s">
        <v>299</v>
      </c>
      <c r="E100" s="119"/>
      <c r="F100" s="119"/>
      <c r="G100" s="119"/>
      <c r="H100" s="119"/>
      <c r="I100" s="119"/>
      <c r="J100" s="120">
        <f>J148</f>
        <v>0</v>
      </c>
      <c r="L100" s="117"/>
    </row>
    <row r="101" spans="2:47" s="9" customFormat="1" ht="19.899999999999999" customHeight="1">
      <c r="B101" s="117"/>
      <c r="D101" s="118" t="s">
        <v>934</v>
      </c>
      <c r="E101" s="119"/>
      <c r="F101" s="119"/>
      <c r="G101" s="119"/>
      <c r="H101" s="119"/>
      <c r="I101" s="119"/>
      <c r="J101" s="120">
        <f>J191</f>
        <v>0</v>
      </c>
      <c r="L101" s="117"/>
    </row>
    <row r="102" spans="2:47" s="9" customFormat="1" ht="19.899999999999999" customHeight="1">
      <c r="B102" s="117"/>
      <c r="D102" s="118" t="s">
        <v>935</v>
      </c>
      <c r="E102" s="119"/>
      <c r="F102" s="119"/>
      <c r="G102" s="119"/>
      <c r="H102" s="119"/>
      <c r="I102" s="119"/>
      <c r="J102" s="120">
        <f>J216</f>
        <v>0</v>
      </c>
      <c r="L102" s="117"/>
    </row>
    <row r="103" spans="2:47" s="9" customFormat="1" ht="19.899999999999999" customHeight="1">
      <c r="B103" s="117"/>
      <c r="D103" s="118" t="s">
        <v>936</v>
      </c>
      <c r="E103" s="119"/>
      <c r="F103" s="119"/>
      <c r="G103" s="119"/>
      <c r="H103" s="119"/>
      <c r="I103" s="119"/>
      <c r="J103" s="120">
        <f>J239</f>
        <v>0</v>
      </c>
      <c r="L103" s="117"/>
    </row>
    <row r="104" spans="2:47" s="9" customFormat="1" ht="19.899999999999999" customHeight="1">
      <c r="B104" s="117"/>
      <c r="D104" s="118" t="s">
        <v>937</v>
      </c>
      <c r="E104" s="119"/>
      <c r="F104" s="119"/>
      <c r="G104" s="119"/>
      <c r="H104" s="119"/>
      <c r="I104" s="119"/>
      <c r="J104" s="120">
        <f>J244</f>
        <v>0</v>
      </c>
      <c r="L104" s="117"/>
    </row>
    <row r="105" spans="2:47" s="9" customFormat="1" ht="19.899999999999999" customHeight="1">
      <c r="B105" s="117"/>
      <c r="D105" s="118" t="s">
        <v>300</v>
      </c>
      <c r="E105" s="119"/>
      <c r="F105" s="119"/>
      <c r="G105" s="119"/>
      <c r="H105" s="119"/>
      <c r="I105" s="119"/>
      <c r="J105" s="120">
        <f>J402</f>
        <v>0</v>
      </c>
      <c r="L105" s="117"/>
    </row>
    <row r="106" spans="2:47" s="9" customFormat="1" ht="19.899999999999999" customHeight="1">
      <c r="B106" s="117"/>
      <c r="D106" s="118" t="s">
        <v>301</v>
      </c>
      <c r="E106" s="119"/>
      <c r="F106" s="119"/>
      <c r="G106" s="119"/>
      <c r="H106" s="119"/>
      <c r="I106" s="119"/>
      <c r="J106" s="120">
        <f>J445</f>
        <v>0</v>
      </c>
      <c r="L106" s="117"/>
    </row>
    <row r="107" spans="2:47" s="8" customFormat="1" ht="25" customHeight="1">
      <c r="B107" s="113"/>
      <c r="D107" s="114" t="s">
        <v>938</v>
      </c>
      <c r="E107" s="115"/>
      <c r="F107" s="115"/>
      <c r="G107" s="115"/>
      <c r="H107" s="115"/>
      <c r="I107" s="115"/>
      <c r="J107" s="116">
        <f>J447</f>
        <v>0</v>
      </c>
      <c r="L107" s="113"/>
    </row>
    <row r="108" spans="2:47" s="9" customFormat="1" ht="19.899999999999999" customHeight="1">
      <c r="B108" s="117"/>
      <c r="D108" s="118" t="s">
        <v>939</v>
      </c>
      <c r="E108" s="119"/>
      <c r="F108" s="119"/>
      <c r="G108" s="119"/>
      <c r="H108" s="119"/>
      <c r="I108" s="119"/>
      <c r="J108" s="120">
        <f>J448</f>
        <v>0</v>
      </c>
      <c r="L108" s="117"/>
    </row>
    <row r="109" spans="2:47" s="9" customFormat="1" ht="19.899999999999999" customHeight="1">
      <c r="B109" s="117"/>
      <c r="D109" s="118" t="s">
        <v>940</v>
      </c>
      <c r="E109" s="119"/>
      <c r="F109" s="119"/>
      <c r="G109" s="119"/>
      <c r="H109" s="119"/>
      <c r="I109" s="119"/>
      <c r="J109" s="120">
        <f>J522</f>
        <v>0</v>
      </c>
      <c r="L109" s="117"/>
    </row>
    <row r="110" spans="2:47" s="9" customFormat="1" ht="19.899999999999999" customHeight="1">
      <c r="B110" s="117"/>
      <c r="D110" s="118" t="s">
        <v>941</v>
      </c>
      <c r="E110" s="119"/>
      <c r="F110" s="119"/>
      <c r="G110" s="119"/>
      <c r="H110" s="119"/>
      <c r="I110" s="119"/>
      <c r="J110" s="120">
        <f>J580</f>
        <v>0</v>
      </c>
      <c r="L110" s="117"/>
    </row>
    <row r="111" spans="2:47" s="9" customFormat="1" ht="19.899999999999999" customHeight="1">
      <c r="B111" s="117"/>
      <c r="D111" s="118" t="s">
        <v>943</v>
      </c>
      <c r="E111" s="119"/>
      <c r="F111" s="119"/>
      <c r="G111" s="119"/>
      <c r="H111" s="119"/>
      <c r="I111" s="119"/>
      <c r="J111" s="120">
        <f>J685</f>
        <v>0</v>
      </c>
      <c r="L111" s="117"/>
    </row>
    <row r="112" spans="2:47" s="9" customFormat="1" ht="19.899999999999999" customHeight="1">
      <c r="B112" s="117"/>
      <c r="D112" s="118" t="s">
        <v>944</v>
      </c>
      <c r="E112" s="119"/>
      <c r="F112" s="119"/>
      <c r="G112" s="119"/>
      <c r="H112" s="119"/>
      <c r="I112" s="119"/>
      <c r="J112" s="120">
        <f>J695</f>
        <v>0</v>
      </c>
      <c r="L112" s="117"/>
    </row>
    <row r="113" spans="2:12" s="9" customFormat="1" ht="19.899999999999999" customHeight="1">
      <c r="B113" s="117"/>
      <c r="D113" s="118" t="s">
        <v>945</v>
      </c>
      <c r="E113" s="119"/>
      <c r="F113" s="119"/>
      <c r="G113" s="119"/>
      <c r="H113" s="119"/>
      <c r="I113" s="119"/>
      <c r="J113" s="120">
        <f>J732</f>
        <v>0</v>
      </c>
      <c r="L113" s="117"/>
    </row>
    <row r="114" spans="2:12" s="9" customFormat="1" ht="19.899999999999999" customHeight="1">
      <c r="B114" s="117"/>
      <c r="D114" s="118" t="s">
        <v>946</v>
      </c>
      <c r="E114" s="119"/>
      <c r="F114" s="119"/>
      <c r="G114" s="119"/>
      <c r="H114" s="119"/>
      <c r="I114" s="119"/>
      <c r="J114" s="120">
        <f>J907</f>
        <v>0</v>
      </c>
      <c r="L114" s="117"/>
    </row>
    <row r="115" spans="2:12" s="9" customFormat="1" ht="19.899999999999999" customHeight="1">
      <c r="B115" s="117"/>
      <c r="D115" s="118" t="s">
        <v>947</v>
      </c>
      <c r="E115" s="119"/>
      <c r="F115" s="119"/>
      <c r="G115" s="119"/>
      <c r="H115" s="119"/>
      <c r="I115" s="119"/>
      <c r="J115" s="120">
        <f>J915</f>
        <v>0</v>
      </c>
      <c r="L115" s="117"/>
    </row>
    <row r="116" spans="2:12" s="9" customFormat="1" ht="19.899999999999999" customHeight="1">
      <c r="B116" s="117"/>
      <c r="D116" s="118" t="s">
        <v>948</v>
      </c>
      <c r="E116" s="119"/>
      <c r="F116" s="119"/>
      <c r="G116" s="119"/>
      <c r="H116" s="119"/>
      <c r="I116" s="119"/>
      <c r="J116" s="120">
        <f>J1001</f>
        <v>0</v>
      </c>
      <c r="L116" s="117"/>
    </row>
    <row r="117" spans="2:12" s="9" customFormat="1" ht="19.899999999999999" customHeight="1">
      <c r="B117" s="117"/>
      <c r="D117" s="118" t="s">
        <v>949</v>
      </c>
      <c r="E117" s="119"/>
      <c r="F117" s="119"/>
      <c r="G117" s="119"/>
      <c r="H117" s="119"/>
      <c r="I117" s="119"/>
      <c r="J117" s="120">
        <f>J1330</f>
        <v>0</v>
      </c>
      <c r="L117" s="117"/>
    </row>
    <row r="118" spans="2:12" s="9" customFormat="1" ht="19.899999999999999" customHeight="1">
      <c r="B118" s="117"/>
      <c r="D118" s="118" t="s">
        <v>950</v>
      </c>
      <c r="E118" s="119"/>
      <c r="F118" s="119"/>
      <c r="G118" s="119"/>
      <c r="H118" s="119"/>
      <c r="I118" s="119"/>
      <c r="J118" s="120">
        <f>J1333</f>
        <v>0</v>
      </c>
      <c r="L118" s="117"/>
    </row>
    <row r="119" spans="2:12" s="9" customFormat="1" ht="19.899999999999999" customHeight="1">
      <c r="B119" s="117"/>
      <c r="D119" s="118" t="s">
        <v>951</v>
      </c>
      <c r="E119" s="119"/>
      <c r="F119" s="119"/>
      <c r="G119" s="119"/>
      <c r="H119" s="119"/>
      <c r="I119" s="119"/>
      <c r="J119" s="120">
        <f>J1380</f>
        <v>0</v>
      </c>
      <c r="L119" s="117"/>
    </row>
    <row r="120" spans="2:12" s="9" customFormat="1" ht="19.899999999999999" customHeight="1">
      <c r="B120" s="117"/>
      <c r="D120" s="118" t="s">
        <v>952</v>
      </c>
      <c r="E120" s="119"/>
      <c r="F120" s="119"/>
      <c r="G120" s="119"/>
      <c r="H120" s="119"/>
      <c r="I120" s="119"/>
      <c r="J120" s="120">
        <f>J1407</f>
        <v>0</v>
      </c>
      <c r="L120" s="117"/>
    </row>
    <row r="121" spans="2:12" s="9" customFormat="1" ht="19.899999999999999" customHeight="1">
      <c r="B121" s="117"/>
      <c r="D121" s="118" t="s">
        <v>954</v>
      </c>
      <c r="E121" s="119"/>
      <c r="F121" s="119"/>
      <c r="G121" s="119"/>
      <c r="H121" s="119"/>
      <c r="I121" s="119"/>
      <c r="J121" s="120">
        <f>J1641</f>
        <v>0</v>
      </c>
      <c r="L121" s="117"/>
    </row>
    <row r="122" spans="2:12" s="9" customFormat="1" ht="19.899999999999999" customHeight="1">
      <c r="B122" s="117"/>
      <c r="D122" s="118" t="s">
        <v>574</v>
      </c>
      <c r="E122" s="119"/>
      <c r="F122" s="119"/>
      <c r="G122" s="119"/>
      <c r="H122" s="119"/>
      <c r="I122" s="119"/>
      <c r="J122" s="120">
        <f>J1680</f>
        <v>0</v>
      </c>
      <c r="L122" s="117"/>
    </row>
    <row r="123" spans="2:12" s="9" customFormat="1" ht="19.899999999999999" customHeight="1">
      <c r="B123" s="117"/>
      <c r="D123" s="118" t="s">
        <v>955</v>
      </c>
      <c r="E123" s="119"/>
      <c r="F123" s="119"/>
      <c r="G123" s="119"/>
      <c r="H123" s="119"/>
      <c r="I123" s="119"/>
      <c r="J123" s="120">
        <f>J1713</f>
        <v>0</v>
      </c>
      <c r="L123" s="117"/>
    </row>
    <row r="124" spans="2:12" s="8" customFormat="1" ht="25" customHeight="1">
      <c r="B124" s="113"/>
      <c r="D124" s="114" t="s">
        <v>302</v>
      </c>
      <c r="E124" s="115"/>
      <c r="F124" s="115"/>
      <c r="G124" s="115"/>
      <c r="H124" s="115"/>
      <c r="I124" s="115"/>
      <c r="J124" s="116">
        <f>J1720</f>
        <v>0</v>
      </c>
      <c r="L124" s="113"/>
    </row>
    <row r="125" spans="2:12" s="1" customFormat="1" ht="21.75" customHeight="1">
      <c r="B125" s="31"/>
      <c r="L125" s="31"/>
    </row>
    <row r="126" spans="2:12" s="1" customFormat="1" ht="7" customHeight="1">
      <c r="B126" s="46"/>
      <c r="C126" s="47"/>
      <c r="D126" s="47"/>
      <c r="E126" s="47"/>
      <c r="F126" s="47"/>
      <c r="G126" s="47"/>
      <c r="H126" s="47"/>
      <c r="I126" s="47"/>
      <c r="J126" s="47"/>
      <c r="K126" s="47"/>
      <c r="L126" s="31"/>
    </row>
    <row r="130" spans="2:12" s="1" customFormat="1" ht="7" customHeight="1">
      <c r="B130" s="48"/>
      <c r="C130" s="49"/>
      <c r="D130" s="49"/>
      <c r="E130" s="49"/>
      <c r="F130" s="49"/>
      <c r="G130" s="49"/>
      <c r="H130" s="49"/>
      <c r="I130" s="49"/>
      <c r="J130" s="49"/>
      <c r="K130" s="49"/>
      <c r="L130" s="31"/>
    </row>
    <row r="131" spans="2:12" s="1" customFormat="1" ht="25" customHeight="1">
      <c r="B131" s="31"/>
      <c r="C131" s="20" t="s">
        <v>303</v>
      </c>
      <c r="L131" s="31"/>
    </row>
    <row r="132" spans="2:12" s="1" customFormat="1" ht="7" customHeight="1">
      <c r="B132" s="31"/>
      <c r="L132" s="31"/>
    </row>
    <row r="133" spans="2:12" s="1" customFormat="1" ht="12" customHeight="1">
      <c r="B133" s="31"/>
      <c r="C133" s="26" t="s">
        <v>15</v>
      </c>
      <c r="L133" s="31"/>
    </row>
    <row r="134" spans="2:12" s="1" customFormat="1" ht="26.25" customHeight="1">
      <c r="B134" s="31"/>
      <c r="E134" s="261" t="str">
        <f>E7</f>
        <v>Dostavba a rekonštrukcia lôžkovej časti Nemocnice s poliklinikou v Spišskej Novej Vsi</v>
      </c>
      <c r="F134" s="262"/>
      <c r="G134" s="262"/>
      <c r="H134" s="262"/>
      <c r="L134" s="31"/>
    </row>
    <row r="135" spans="2:12" ht="12" customHeight="1">
      <c r="B135" s="19"/>
      <c r="C135" s="26" t="s">
        <v>285</v>
      </c>
      <c r="L135" s="19"/>
    </row>
    <row r="136" spans="2:12" s="1" customFormat="1" ht="16.5" customHeight="1">
      <c r="B136" s="31"/>
      <c r="E136" s="261" t="s">
        <v>13790</v>
      </c>
      <c r="F136" s="263"/>
      <c r="G136" s="263"/>
      <c r="H136" s="263"/>
      <c r="L136" s="31"/>
    </row>
    <row r="137" spans="2:12" s="1" customFormat="1" ht="12" customHeight="1">
      <c r="B137" s="31"/>
      <c r="C137" s="26" t="s">
        <v>287</v>
      </c>
      <c r="L137" s="31"/>
    </row>
    <row r="138" spans="2:12" s="1" customFormat="1" ht="16.5" customHeight="1">
      <c r="B138" s="31"/>
      <c r="E138" s="243" t="str">
        <f>E11</f>
        <v>E.1.2 - Stavebná časť</v>
      </c>
      <c r="F138" s="263"/>
      <c r="G138" s="263"/>
      <c r="H138" s="263"/>
      <c r="L138" s="31"/>
    </row>
    <row r="139" spans="2:12" s="1" customFormat="1" ht="7" customHeight="1">
      <c r="B139" s="31"/>
      <c r="L139" s="31"/>
    </row>
    <row r="140" spans="2:12" s="1" customFormat="1" ht="12" customHeight="1">
      <c r="B140" s="31"/>
      <c r="C140" s="26" t="s">
        <v>19</v>
      </c>
      <c r="F140" s="24" t="str">
        <f>F14</f>
        <v>parc.č.:1094/1,17,81,82,98,99,1095,1096,9243/18</v>
      </c>
      <c r="I140" s="26" t="s">
        <v>21</v>
      </c>
      <c r="J140" s="54" t="str">
        <f>IF(J14="","",J14)</f>
        <v>6. 3. 2024</v>
      </c>
      <c r="L140" s="31"/>
    </row>
    <row r="141" spans="2:12" s="1" customFormat="1" ht="7" customHeight="1">
      <c r="B141" s="31"/>
      <c r="L141" s="31"/>
    </row>
    <row r="142" spans="2:12" s="1" customFormat="1" ht="25.65" customHeight="1">
      <c r="B142" s="31"/>
      <c r="C142" s="26" t="s">
        <v>23</v>
      </c>
      <c r="F142" s="24" t="str">
        <f>E17</f>
        <v>Nemocnica s poliklinikou, Spišská Nová Ves</v>
      </c>
      <c r="I142" s="26" t="s">
        <v>29</v>
      </c>
      <c r="J142" s="29" t="str">
        <f>E23</f>
        <v>d.g.A. design graphic architecture s.r.o.</v>
      </c>
      <c r="L142" s="31"/>
    </row>
    <row r="143" spans="2:12" s="1" customFormat="1" ht="15.15" customHeight="1">
      <c r="B143" s="31"/>
      <c r="C143" s="26" t="s">
        <v>27</v>
      </c>
      <c r="F143" s="24" t="str">
        <f>IF(E20="","",E20)</f>
        <v>Vyplň údaj</v>
      </c>
      <c r="I143" s="26" t="s">
        <v>32</v>
      </c>
      <c r="J143" s="29" t="str">
        <f>E26</f>
        <v xml:space="preserve"> </v>
      </c>
      <c r="L143" s="31"/>
    </row>
    <row r="144" spans="2:12" s="1" customFormat="1" ht="10.25" customHeight="1">
      <c r="B144" s="31"/>
      <c r="L144" s="31"/>
    </row>
    <row r="145" spans="2:65" s="10" customFormat="1" ht="29.25" customHeight="1">
      <c r="B145" s="121"/>
      <c r="C145" s="122" t="s">
        <v>304</v>
      </c>
      <c r="D145" s="123" t="s">
        <v>61</v>
      </c>
      <c r="E145" s="123" t="s">
        <v>57</v>
      </c>
      <c r="F145" s="123" t="s">
        <v>58</v>
      </c>
      <c r="G145" s="123" t="s">
        <v>305</v>
      </c>
      <c r="H145" s="123" t="s">
        <v>306</v>
      </c>
      <c r="I145" s="123" t="s">
        <v>307</v>
      </c>
      <c r="J145" s="124" t="s">
        <v>294</v>
      </c>
      <c r="K145" s="125" t="s">
        <v>308</v>
      </c>
      <c r="L145" s="121"/>
      <c r="M145" s="61" t="s">
        <v>1</v>
      </c>
      <c r="N145" s="62" t="s">
        <v>40</v>
      </c>
      <c r="O145" s="62" t="s">
        <v>309</v>
      </c>
      <c r="P145" s="62" t="s">
        <v>310</v>
      </c>
      <c r="Q145" s="62" t="s">
        <v>311</v>
      </c>
      <c r="R145" s="62" t="s">
        <v>312</v>
      </c>
      <c r="S145" s="62" t="s">
        <v>313</v>
      </c>
      <c r="T145" s="63" t="s">
        <v>314</v>
      </c>
    </row>
    <row r="146" spans="2:65" s="1" customFormat="1" ht="22.75" customHeight="1">
      <c r="B146" s="31"/>
      <c r="C146" s="66" t="s">
        <v>295</v>
      </c>
      <c r="J146" s="126">
        <f>BK146</f>
        <v>0</v>
      </c>
      <c r="L146" s="31"/>
      <c r="M146" s="64"/>
      <c r="N146" s="55"/>
      <c r="O146" s="55"/>
      <c r="P146" s="127">
        <f>P147+P447+P1720</f>
        <v>0</v>
      </c>
      <c r="Q146" s="55"/>
      <c r="R146" s="127">
        <f>R147+R447+R1720</f>
        <v>732.88049508395989</v>
      </c>
      <c r="S146" s="55"/>
      <c r="T146" s="128">
        <f>T147+T447+T1720</f>
        <v>0.72</v>
      </c>
      <c r="AT146" s="16" t="s">
        <v>75</v>
      </c>
      <c r="AU146" s="16" t="s">
        <v>296</v>
      </c>
      <c r="BK146" s="129">
        <f>BK147+BK447+BK1720</f>
        <v>0</v>
      </c>
    </row>
    <row r="147" spans="2:65" s="11" customFormat="1" ht="25.9" customHeight="1">
      <c r="B147" s="130"/>
      <c r="D147" s="131" t="s">
        <v>75</v>
      </c>
      <c r="E147" s="132" t="s">
        <v>315</v>
      </c>
      <c r="F147" s="132" t="s">
        <v>316</v>
      </c>
      <c r="I147" s="133"/>
      <c r="J147" s="134">
        <f>BK147</f>
        <v>0</v>
      </c>
      <c r="L147" s="130"/>
      <c r="M147" s="135"/>
      <c r="P147" s="136">
        <f>P148+P191+P216+P239+P244+P402+P445</f>
        <v>0</v>
      </c>
      <c r="R147" s="136">
        <f>R148+R191+R216+R239+R244+R402+R445</f>
        <v>533.97901323535996</v>
      </c>
      <c r="T147" s="137">
        <f>T148+T191+T216+T239+T244+T402+T445</f>
        <v>0.72</v>
      </c>
      <c r="AR147" s="131" t="s">
        <v>83</v>
      </c>
      <c r="AT147" s="138" t="s">
        <v>75</v>
      </c>
      <c r="AU147" s="138" t="s">
        <v>76</v>
      </c>
      <c r="AY147" s="131" t="s">
        <v>317</v>
      </c>
      <c r="BK147" s="139">
        <f>BK148+BK191+BK216+BK239+BK244+BK402+BK445</f>
        <v>0</v>
      </c>
    </row>
    <row r="148" spans="2:65" s="11" customFormat="1" ht="22.75" customHeight="1">
      <c r="B148" s="130"/>
      <c r="D148" s="131" t="s">
        <v>75</v>
      </c>
      <c r="E148" s="140" t="s">
        <v>88</v>
      </c>
      <c r="F148" s="140" t="s">
        <v>447</v>
      </c>
      <c r="I148" s="133"/>
      <c r="J148" s="141">
        <f>BK148</f>
        <v>0</v>
      </c>
      <c r="L148" s="130"/>
      <c r="M148" s="135"/>
      <c r="P148" s="136">
        <f>SUM(P149:P190)</f>
        <v>0</v>
      </c>
      <c r="R148" s="136">
        <f>SUM(R149:R190)</f>
        <v>43.854267941659998</v>
      </c>
      <c r="T148" s="137">
        <f>SUM(T149:T190)</f>
        <v>0</v>
      </c>
      <c r="AR148" s="131" t="s">
        <v>83</v>
      </c>
      <c r="AT148" s="138" t="s">
        <v>75</v>
      </c>
      <c r="AU148" s="138" t="s">
        <v>83</v>
      </c>
      <c r="AY148" s="131" t="s">
        <v>317</v>
      </c>
      <c r="BK148" s="139">
        <f>SUM(BK149:BK190)</f>
        <v>0</v>
      </c>
    </row>
    <row r="149" spans="2:65" s="1" customFormat="1" ht="24.15" customHeight="1">
      <c r="B149" s="142"/>
      <c r="C149" s="143" t="s">
        <v>83</v>
      </c>
      <c r="D149" s="143" t="s">
        <v>319</v>
      </c>
      <c r="E149" s="144" t="s">
        <v>1074</v>
      </c>
      <c r="F149" s="145" t="s">
        <v>14112</v>
      </c>
      <c r="G149" s="146" t="s">
        <v>322</v>
      </c>
      <c r="H149" s="147">
        <v>6.2779999999999996</v>
      </c>
      <c r="I149" s="148"/>
      <c r="J149" s="149">
        <f>ROUND(I149*H149,2)</f>
        <v>0</v>
      </c>
      <c r="K149" s="150"/>
      <c r="L149" s="31"/>
      <c r="M149" s="151" t="s">
        <v>1</v>
      </c>
      <c r="N149" s="152" t="s">
        <v>42</v>
      </c>
      <c r="P149" s="153">
        <f>O149*H149</f>
        <v>0</v>
      </c>
      <c r="Q149" s="153">
        <v>2.0699999999999998</v>
      </c>
      <c r="R149" s="153">
        <f>Q149*H149</f>
        <v>12.995459999999998</v>
      </c>
      <c r="S149" s="153">
        <v>0</v>
      </c>
      <c r="T149" s="154">
        <f>S149*H149</f>
        <v>0</v>
      </c>
      <c r="AR149" s="155" t="s">
        <v>323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14113</v>
      </c>
    </row>
    <row r="150" spans="2:65" s="12" customFormat="1" ht="10">
      <c r="B150" s="157"/>
      <c r="D150" s="158" t="s">
        <v>328</v>
      </c>
      <c r="E150" s="159" t="s">
        <v>1</v>
      </c>
      <c r="F150" s="160" t="s">
        <v>14114</v>
      </c>
      <c r="H150" s="161">
        <v>6.2779999999999996</v>
      </c>
      <c r="I150" s="162"/>
      <c r="L150" s="157"/>
      <c r="M150" s="163"/>
      <c r="T150" s="164"/>
      <c r="AT150" s="159" t="s">
        <v>328</v>
      </c>
      <c r="AU150" s="159" t="s">
        <v>88</v>
      </c>
      <c r="AV150" s="12" t="s">
        <v>88</v>
      </c>
      <c r="AW150" s="12" t="s">
        <v>31</v>
      </c>
      <c r="AX150" s="12" t="s">
        <v>76</v>
      </c>
      <c r="AY150" s="159" t="s">
        <v>317</v>
      </c>
    </row>
    <row r="151" spans="2:65" s="13" customFormat="1" ht="10">
      <c r="B151" s="165"/>
      <c r="D151" s="158" t="s">
        <v>328</v>
      </c>
      <c r="E151" s="166" t="s">
        <v>1</v>
      </c>
      <c r="F151" s="167" t="s">
        <v>14115</v>
      </c>
      <c r="H151" s="168">
        <v>6.2779999999999996</v>
      </c>
      <c r="I151" s="169"/>
      <c r="L151" s="165"/>
      <c r="M151" s="170"/>
      <c r="T151" s="171"/>
      <c r="AT151" s="166" t="s">
        <v>328</v>
      </c>
      <c r="AU151" s="166" t="s">
        <v>88</v>
      </c>
      <c r="AV151" s="13" t="s">
        <v>92</v>
      </c>
      <c r="AW151" s="13" t="s">
        <v>31</v>
      </c>
      <c r="AX151" s="13" t="s">
        <v>76</v>
      </c>
      <c r="AY151" s="166" t="s">
        <v>317</v>
      </c>
    </row>
    <row r="152" spans="2:65" s="14" customFormat="1" ht="10">
      <c r="B152" s="172"/>
      <c r="D152" s="158" t="s">
        <v>328</v>
      </c>
      <c r="E152" s="173" t="s">
        <v>1</v>
      </c>
      <c r="F152" s="174" t="s">
        <v>332</v>
      </c>
      <c r="H152" s="175">
        <v>6.2779999999999996</v>
      </c>
      <c r="I152" s="176"/>
      <c r="L152" s="172"/>
      <c r="M152" s="177"/>
      <c r="T152" s="178"/>
      <c r="AT152" s="173" t="s">
        <v>328</v>
      </c>
      <c r="AU152" s="173" t="s">
        <v>88</v>
      </c>
      <c r="AV152" s="14" t="s">
        <v>323</v>
      </c>
      <c r="AW152" s="14" t="s">
        <v>31</v>
      </c>
      <c r="AX152" s="14" t="s">
        <v>83</v>
      </c>
      <c r="AY152" s="173" t="s">
        <v>317</v>
      </c>
    </row>
    <row r="153" spans="2:65" s="1" customFormat="1" ht="24.15" customHeight="1">
      <c r="B153" s="142"/>
      <c r="C153" s="143" t="s">
        <v>88</v>
      </c>
      <c r="D153" s="143" t="s">
        <v>319</v>
      </c>
      <c r="E153" s="144" t="s">
        <v>14116</v>
      </c>
      <c r="F153" s="145" t="s">
        <v>14117</v>
      </c>
      <c r="G153" s="146" t="s">
        <v>322</v>
      </c>
      <c r="H153" s="147">
        <v>3.78</v>
      </c>
      <c r="I153" s="148"/>
      <c r="J153" s="149">
        <f>ROUND(I153*H153,2)</f>
        <v>0</v>
      </c>
      <c r="K153" s="150"/>
      <c r="L153" s="31"/>
      <c r="M153" s="151" t="s">
        <v>1</v>
      </c>
      <c r="N153" s="152" t="s">
        <v>42</v>
      </c>
      <c r="P153" s="153">
        <f>O153*H153</f>
        <v>0</v>
      </c>
      <c r="Q153" s="153">
        <v>2.0699999999999998</v>
      </c>
      <c r="R153" s="153">
        <f>Q153*H153</f>
        <v>7.8245999999999993</v>
      </c>
      <c r="S153" s="153">
        <v>0</v>
      </c>
      <c r="T153" s="154">
        <f>S153*H153</f>
        <v>0</v>
      </c>
      <c r="AR153" s="155" t="s">
        <v>323</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323</v>
      </c>
      <c r="BM153" s="155" t="s">
        <v>14118</v>
      </c>
    </row>
    <row r="154" spans="2:65" s="12" customFormat="1" ht="10">
      <c r="B154" s="157"/>
      <c r="D154" s="158" t="s">
        <v>328</v>
      </c>
      <c r="E154" s="159" t="s">
        <v>1</v>
      </c>
      <c r="F154" s="160" t="s">
        <v>14119</v>
      </c>
      <c r="H154" s="161">
        <v>3.78</v>
      </c>
      <c r="I154" s="162"/>
      <c r="L154" s="157"/>
      <c r="M154" s="163"/>
      <c r="T154" s="164"/>
      <c r="AT154" s="159" t="s">
        <v>328</v>
      </c>
      <c r="AU154" s="159" t="s">
        <v>88</v>
      </c>
      <c r="AV154" s="12" t="s">
        <v>88</v>
      </c>
      <c r="AW154" s="12" t="s">
        <v>31</v>
      </c>
      <c r="AX154" s="12" t="s">
        <v>76</v>
      </c>
      <c r="AY154" s="159" t="s">
        <v>317</v>
      </c>
    </row>
    <row r="155" spans="2:65" s="13" customFormat="1" ht="10">
      <c r="B155" s="165"/>
      <c r="D155" s="158" t="s">
        <v>328</v>
      </c>
      <c r="E155" s="166" t="s">
        <v>1</v>
      </c>
      <c r="F155" s="167" t="s">
        <v>14120</v>
      </c>
      <c r="H155" s="168">
        <v>3.78</v>
      </c>
      <c r="I155" s="169"/>
      <c r="L155" s="165"/>
      <c r="M155" s="170"/>
      <c r="T155" s="171"/>
      <c r="AT155" s="166" t="s">
        <v>328</v>
      </c>
      <c r="AU155" s="166" t="s">
        <v>88</v>
      </c>
      <c r="AV155" s="13" t="s">
        <v>92</v>
      </c>
      <c r="AW155" s="13" t="s">
        <v>31</v>
      </c>
      <c r="AX155" s="13" t="s">
        <v>76</v>
      </c>
      <c r="AY155" s="166" t="s">
        <v>317</v>
      </c>
    </row>
    <row r="156" spans="2:65" s="14" customFormat="1" ht="10">
      <c r="B156" s="172"/>
      <c r="D156" s="158" t="s">
        <v>328</v>
      </c>
      <c r="E156" s="173" t="s">
        <v>1</v>
      </c>
      <c r="F156" s="174" t="s">
        <v>332</v>
      </c>
      <c r="H156" s="175">
        <v>3.78</v>
      </c>
      <c r="I156" s="176"/>
      <c r="L156" s="172"/>
      <c r="M156" s="177"/>
      <c r="T156" s="178"/>
      <c r="AT156" s="173" t="s">
        <v>328</v>
      </c>
      <c r="AU156" s="173" t="s">
        <v>88</v>
      </c>
      <c r="AV156" s="14" t="s">
        <v>323</v>
      </c>
      <c r="AW156" s="14" t="s">
        <v>31</v>
      </c>
      <c r="AX156" s="14" t="s">
        <v>83</v>
      </c>
      <c r="AY156" s="173" t="s">
        <v>317</v>
      </c>
    </row>
    <row r="157" spans="2:65" s="1" customFormat="1" ht="16.5" customHeight="1">
      <c r="B157" s="142"/>
      <c r="C157" s="143" t="s">
        <v>92</v>
      </c>
      <c r="D157" s="143" t="s">
        <v>319</v>
      </c>
      <c r="E157" s="144" t="s">
        <v>14121</v>
      </c>
      <c r="F157" s="145" t="s">
        <v>14122</v>
      </c>
      <c r="G157" s="146" t="s">
        <v>322</v>
      </c>
      <c r="H157" s="147">
        <v>1.256</v>
      </c>
      <c r="I157" s="148"/>
      <c r="J157" s="149">
        <f>ROUND(I157*H157,2)</f>
        <v>0</v>
      </c>
      <c r="K157" s="150"/>
      <c r="L157" s="31"/>
      <c r="M157" s="151" t="s">
        <v>1</v>
      </c>
      <c r="N157" s="152" t="s">
        <v>42</v>
      </c>
      <c r="P157" s="153">
        <f>O157*H157</f>
        <v>0</v>
      </c>
      <c r="Q157" s="153">
        <v>2.2354352</v>
      </c>
      <c r="R157" s="153">
        <f>Q157*H157</f>
        <v>2.8077066112</v>
      </c>
      <c r="S157" s="153">
        <v>0</v>
      </c>
      <c r="T157" s="154">
        <f>S157*H157</f>
        <v>0</v>
      </c>
      <c r="AR157" s="155" t="s">
        <v>323</v>
      </c>
      <c r="AT157" s="155" t="s">
        <v>319</v>
      </c>
      <c r="AU157" s="155" t="s">
        <v>88</v>
      </c>
      <c r="AY157" s="16" t="s">
        <v>317</v>
      </c>
      <c r="BE157" s="156">
        <f>IF(N157="základná",J157,0)</f>
        <v>0</v>
      </c>
      <c r="BF157" s="156">
        <f>IF(N157="znížená",J157,0)</f>
        <v>0</v>
      </c>
      <c r="BG157" s="156">
        <f>IF(N157="zákl. prenesená",J157,0)</f>
        <v>0</v>
      </c>
      <c r="BH157" s="156">
        <f>IF(N157="zníž. prenesená",J157,0)</f>
        <v>0</v>
      </c>
      <c r="BI157" s="156">
        <f>IF(N157="nulová",J157,0)</f>
        <v>0</v>
      </c>
      <c r="BJ157" s="16" t="s">
        <v>88</v>
      </c>
      <c r="BK157" s="156">
        <f>ROUND(I157*H157,2)</f>
        <v>0</v>
      </c>
      <c r="BL157" s="16" t="s">
        <v>323</v>
      </c>
      <c r="BM157" s="155" t="s">
        <v>14123</v>
      </c>
    </row>
    <row r="158" spans="2:65" s="12" customFormat="1" ht="10">
      <c r="B158" s="157"/>
      <c r="D158" s="158" t="s">
        <v>328</v>
      </c>
      <c r="E158" s="159" t="s">
        <v>1</v>
      </c>
      <c r="F158" s="160" t="s">
        <v>14124</v>
      </c>
      <c r="H158" s="161">
        <v>1.256</v>
      </c>
      <c r="I158" s="162"/>
      <c r="L158" s="157"/>
      <c r="M158" s="163"/>
      <c r="T158" s="164"/>
      <c r="AT158" s="159" t="s">
        <v>328</v>
      </c>
      <c r="AU158" s="159" t="s">
        <v>88</v>
      </c>
      <c r="AV158" s="12" t="s">
        <v>88</v>
      </c>
      <c r="AW158" s="12" t="s">
        <v>31</v>
      </c>
      <c r="AX158" s="12" t="s">
        <v>76</v>
      </c>
      <c r="AY158" s="159" t="s">
        <v>317</v>
      </c>
    </row>
    <row r="159" spans="2:65" s="13" customFormat="1" ht="10">
      <c r="B159" s="165"/>
      <c r="D159" s="158" t="s">
        <v>328</v>
      </c>
      <c r="E159" s="166" t="s">
        <v>1</v>
      </c>
      <c r="F159" s="167" t="s">
        <v>14115</v>
      </c>
      <c r="H159" s="168">
        <v>1.256</v>
      </c>
      <c r="I159" s="169"/>
      <c r="L159" s="165"/>
      <c r="M159" s="170"/>
      <c r="T159" s="171"/>
      <c r="AT159" s="166" t="s">
        <v>328</v>
      </c>
      <c r="AU159" s="166" t="s">
        <v>88</v>
      </c>
      <c r="AV159" s="13" t="s">
        <v>92</v>
      </c>
      <c r="AW159" s="13" t="s">
        <v>31</v>
      </c>
      <c r="AX159" s="13" t="s">
        <v>76</v>
      </c>
      <c r="AY159" s="166" t="s">
        <v>317</v>
      </c>
    </row>
    <row r="160" spans="2:65" s="14" customFormat="1" ht="10">
      <c r="B160" s="172"/>
      <c r="D160" s="158" t="s">
        <v>328</v>
      </c>
      <c r="E160" s="173" t="s">
        <v>1</v>
      </c>
      <c r="F160" s="174" t="s">
        <v>332</v>
      </c>
      <c r="H160" s="175">
        <v>1.256</v>
      </c>
      <c r="I160" s="176"/>
      <c r="L160" s="172"/>
      <c r="M160" s="177"/>
      <c r="T160" s="178"/>
      <c r="AT160" s="173" t="s">
        <v>328</v>
      </c>
      <c r="AU160" s="173" t="s">
        <v>88</v>
      </c>
      <c r="AV160" s="14" t="s">
        <v>323</v>
      </c>
      <c r="AW160" s="14" t="s">
        <v>31</v>
      </c>
      <c r="AX160" s="14" t="s">
        <v>83</v>
      </c>
      <c r="AY160" s="173" t="s">
        <v>317</v>
      </c>
    </row>
    <row r="161" spans="2:65" s="1" customFormat="1" ht="24.15" customHeight="1">
      <c r="B161" s="142"/>
      <c r="C161" s="143" t="s">
        <v>323</v>
      </c>
      <c r="D161" s="143" t="s">
        <v>319</v>
      </c>
      <c r="E161" s="144" t="s">
        <v>14125</v>
      </c>
      <c r="F161" s="145" t="s">
        <v>14126</v>
      </c>
      <c r="G161" s="146" t="s">
        <v>322</v>
      </c>
      <c r="H161" s="147">
        <v>2.843</v>
      </c>
      <c r="I161" s="148"/>
      <c r="J161" s="149">
        <f>ROUND(I161*H161,2)</f>
        <v>0</v>
      </c>
      <c r="K161" s="150"/>
      <c r="L161" s="31"/>
      <c r="M161" s="151" t="s">
        <v>1</v>
      </c>
      <c r="N161" s="152" t="s">
        <v>42</v>
      </c>
      <c r="P161" s="153">
        <f>O161*H161</f>
        <v>0</v>
      </c>
      <c r="Q161" s="153">
        <v>2.4157202</v>
      </c>
      <c r="R161" s="153">
        <f>Q161*H161</f>
        <v>6.8678925285999997</v>
      </c>
      <c r="S161" s="153">
        <v>0</v>
      </c>
      <c r="T161" s="154">
        <f>S161*H161</f>
        <v>0</v>
      </c>
      <c r="AR161" s="155" t="s">
        <v>323</v>
      </c>
      <c r="AT161" s="155" t="s">
        <v>319</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323</v>
      </c>
      <c r="BM161" s="155" t="s">
        <v>14127</v>
      </c>
    </row>
    <row r="162" spans="2:65" s="12" customFormat="1" ht="10">
      <c r="B162" s="157"/>
      <c r="D162" s="158" t="s">
        <v>328</v>
      </c>
      <c r="E162" s="159" t="s">
        <v>1</v>
      </c>
      <c r="F162" s="160" t="s">
        <v>14128</v>
      </c>
      <c r="H162" s="161">
        <v>2.843</v>
      </c>
      <c r="I162" s="162"/>
      <c r="L162" s="157"/>
      <c r="M162" s="163"/>
      <c r="T162" s="164"/>
      <c r="AT162" s="159" t="s">
        <v>328</v>
      </c>
      <c r="AU162" s="159" t="s">
        <v>88</v>
      </c>
      <c r="AV162" s="12" t="s">
        <v>88</v>
      </c>
      <c r="AW162" s="12" t="s">
        <v>31</v>
      </c>
      <c r="AX162" s="12" t="s">
        <v>76</v>
      </c>
      <c r="AY162" s="159" t="s">
        <v>317</v>
      </c>
    </row>
    <row r="163" spans="2:65" s="13" customFormat="1" ht="10">
      <c r="B163" s="165"/>
      <c r="D163" s="158" t="s">
        <v>328</v>
      </c>
      <c r="E163" s="166" t="s">
        <v>1</v>
      </c>
      <c r="F163" s="167" t="s">
        <v>14120</v>
      </c>
      <c r="H163" s="168">
        <v>2.843</v>
      </c>
      <c r="I163" s="169"/>
      <c r="L163" s="165"/>
      <c r="M163" s="170"/>
      <c r="T163" s="171"/>
      <c r="AT163" s="166" t="s">
        <v>328</v>
      </c>
      <c r="AU163" s="166" t="s">
        <v>88</v>
      </c>
      <c r="AV163" s="13" t="s">
        <v>92</v>
      </c>
      <c r="AW163" s="13" t="s">
        <v>31</v>
      </c>
      <c r="AX163" s="13" t="s">
        <v>76</v>
      </c>
      <c r="AY163" s="166" t="s">
        <v>317</v>
      </c>
    </row>
    <row r="164" spans="2:65" s="14" customFormat="1" ht="10">
      <c r="B164" s="172"/>
      <c r="D164" s="158" t="s">
        <v>328</v>
      </c>
      <c r="E164" s="173" t="s">
        <v>1</v>
      </c>
      <c r="F164" s="174" t="s">
        <v>332</v>
      </c>
      <c r="H164" s="175">
        <v>2.843</v>
      </c>
      <c r="I164" s="176"/>
      <c r="L164" s="172"/>
      <c r="M164" s="177"/>
      <c r="T164" s="178"/>
      <c r="AT164" s="173" t="s">
        <v>328</v>
      </c>
      <c r="AU164" s="173" t="s">
        <v>88</v>
      </c>
      <c r="AV164" s="14" t="s">
        <v>323</v>
      </c>
      <c r="AW164" s="14" t="s">
        <v>31</v>
      </c>
      <c r="AX164" s="14" t="s">
        <v>83</v>
      </c>
      <c r="AY164" s="173" t="s">
        <v>317</v>
      </c>
    </row>
    <row r="165" spans="2:65" s="1" customFormat="1" ht="24.15" customHeight="1">
      <c r="B165" s="142"/>
      <c r="C165" s="143" t="s">
        <v>341</v>
      </c>
      <c r="D165" s="143" t="s">
        <v>319</v>
      </c>
      <c r="E165" s="144" t="s">
        <v>14129</v>
      </c>
      <c r="F165" s="145" t="s">
        <v>14130</v>
      </c>
      <c r="G165" s="146" t="s">
        <v>322</v>
      </c>
      <c r="H165" s="147">
        <v>5.0220000000000002</v>
      </c>
      <c r="I165" s="148"/>
      <c r="J165" s="149">
        <f>ROUND(I165*H165,2)</f>
        <v>0</v>
      </c>
      <c r="K165" s="150"/>
      <c r="L165" s="31"/>
      <c r="M165" s="151" t="s">
        <v>1</v>
      </c>
      <c r="N165" s="152" t="s">
        <v>42</v>
      </c>
      <c r="P165" s="153">
        <f>O165*H165</f>
        <v>0</v>
      </c>
      <c r="Q165" s="153">
        <v>2.3453392000000002</v>
      </c>
      <c r="R165" s="153">
        <f>Q165*H165</f>
        <v>11.778293462400001</v>
      </c>
      <c r="S165" s="153">
        <v>0</v>
      </c>
      <c r="T165" s="154">
        <f>S165*H165</f>
        <v>0</v>
      </c>
      <c r="AR165" s="155" t="s">
        <v>323</v>
      </c>
      <c r="AT165" s="155" t="s">
        <v>319</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323</v>
      </c>
      <c r="BM165" s="155" t="s">
        <v>14131</v>
      </c>
    </row>
    <row r="166" spans="2:65" s="12" customFormat="1" ht="10">
      <c r="B166" s="157"/>
      <c r="D166" s="158" t="s">
        <v>328</v>
      </c>
      <c r="E166" s="159" t="s">
        <v>1</v>
      </c>
      <c r="F166" s="160" t="s">
        <v>14132</v>
      </c>
      <c r="H166" s="161">
        <v>5.0220000000000002</v>
      </c>
      <c r="I166" s="162"/>
      <c r="L166" s="157"/>
      <c r="M166" s="163"/>
      <c r="T166" s="164"/>
      <c r="AT166" s="159" t="s">
        <v>328</v>
      </c>
      <c r="AU166" s="159" t="s">
        <v>88</v>
      </c>
      <c r="AV166" s="12" t="s">
        <v>88</v>
      </c>
      <c r="AW166" s="12" t="s">
        <v>31</v>
      </c>
      <c r="AX166" s="12" t="s">
        <v>76</v>
      </c>
      <c r="AY166" s="159" t="s">
        <v>317</v>
      </c>
    </row>
    <row r="167" spans="2:65" s="13" customFormat="1" ht="10">
      <c r="B167" s="165"/>
      <c r="D167" s="158" t="s">
        <v>328</v>
      </c>
      <c r="E167" s="166" t="s">
        <v>1</v>
      </c>
      <c r="F167" s="167" t="s">
        <v>14115</v>
      </c>
      <c r="H167" s="168">
        <v>5.0220000000000002</v>
      </c>
      <c r="I167" s="169"/>
      <c r="L167" s="165"/>
      <c r="M167" s="170"/>
      <c r="T167" s="171"/>
      <c r="AT167" s="166" t="s">
        <v>328</v>
      </c>
      <c r="AU167" s="166" t="s">
        <v>88</v>
      </c>
      <c r="AV167" s="13" t="s">
        <v>92</v>
      </c>
      <c r="AW167" s="13" t="s">
        <v>31</v>
      </c>
      <c r="AX167" s="13" t="s">
        <v>76</v>
      </c>
      <c r="AY167" s="166" t="s">
        <v>317</v>
      </c>
    </row>
    <row r="168" spans="2:65" s="14" customFormat="1" ht="10">
      <c r="B168" s="172"/>
      <c r="D168" s="158" t="s">
        <v>328</v>
      </c>
      <c r="E168" s="173" t="s">
        <v>1</v>
      </c>
      <c r="F168" s="174" t="s">
        <v>332</v>
      </c>
      <c r="H168" s="175">
        <v>5.0220000000000002</v>
      </c>
      <c r="I168" s="176"/>
      <c r="L168" s="172"/>
      <c r="M168" s="177"/>
      <c r="T168" s="178"/>
      <c r="AT168" s="173" t="s">
        <v>328</v>
      </c>
      <c r="AU168" s="173" t="s">
        <v>88</v>
      </c>
      <c r="AV168" s="14" t="s">
        <v>323</v>
      </c>
      <c r="AW168" s="14" t="s">
        <v>31</v>
      </c>
      <c r="AX168" s="14" t="s">
        <v>83</v>
      </c>
      <c r="AY168" s="173" t="s">
        <v>317</v>
      </c>
    </row>
    <row r="169" spans="2:65" s="1" customFormat="1" ht="21.75" customHeight="1">
      <c r="B169" s="142"/>
      <c r="C169" s="143" t="s">
        <v>346</v>
      </c>
      <c r="D169" s="143" t="s">
        <v>319</v>
      </c>
      <c r="E169" s="144" t="s">
        <v>1110</v>
      </c>
      <c r="F169" s="145" t="s">
        <v>1111</v>
      </c>
      <c r="G169" s="146" t="s">
        <v>444</v>
      </c>
      <c r="H169" s="147">
        <v>2.0790000000000002</v>
      </c>
      <c r="I169" s="148"/>
      <c r="J169" s="149">
        <f>ROUND(I169*H169,2)</f>
        <v>0</v>
      </c>
      <c r="K169" s="150"/>
      <c r="L169" s="31"/>
      <c r="M169" s="151" t="s">
        <v>1</v>
      </c>
      <c r="N169" s="152" t="s">
        <v>42</v>
      </c>
      <c r="P169" s="153">
        <f>O169*H169</f>
        <v>0</v>
      </c>
      <c r="Q169" s="153">
        <v>1.5947400000000001E-3</v>
      </c>
      <c r="R169" s="153">
        <f>Q169*H169</f>
        <v>3.3154644600000005E-3</v>
      </c>
      <c r="S169" s="153">
        <v>0</v>
      </c>
      <c r="T169" s="154">
        <f>S169*H169</f>
        <v>0</v>
      </c>
      <c r="AR169" s="155" t="s">
        <v>323</v>
      </c>
      <c r="AT169" s="155" t="s">
        <v>319</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323</v>
      </c>
      <c r="BM169" s="155" t="s">
        <v>14133</v>
      </c>
    </row>
    <row r="170" spans="2:65" s="12" customFormat="1" ht="10">
      <c r="B170" s="157"/>
      <c r="D170" s="158" t="s">
        <v>328</v>
      </c>
      <c r="E170" s="159" t="s">
        <v>1</v>
      </c>
      <c r="F170" s="160" t="s">
        <v>14134</v>
      </c>
      <c r="H170" s="161">
        <v>2.0790000000000002</v>
      </c>
      <c r="I170" s="162"/>
      <c r="L170" s="157"/>
      <c r="M170" s="163"/>
      <c r="T170" s="164"/>
      <c r="AT170" s="159" t="s">
        <v>328</v>
      </c>
      <c r="AU170" s="159" t="s">
        <v>88</v>
      </c>
      <c r="AV170" s="12" t="s">
        <v>88</v>
      </c>
      <c r="AW170" s="12" t="s">
        <v>31</v>
      </c>
      <c r="AX170" s="12" t="s">
        <v>76</v>
      </c>
      <c r="AY170" s="159" t="s">
        <v>317</v>
      </c>
    </row>
    <row r="171" spans="2:65" s="13" customFormat="1" ht="10">
      <c r="B171" s="165"/>
      <c r="D171" s="158" t="s">
        <v>328</v>
      </c>
      <c r="E171" s="166" t="s">
        <v>1</v>
      </c>
      <c r="F171" s="167" t="s">
        <v>331</v>
      </c>
      <c r="H171" s="168">
        <v>2.0790000000000002</v>
      </c>
      <c r="I171" s="169"/>
      <c r="L171" s="165"/>
      <c r="M171" s="170"/>
      <c r="T171" s="171"/>
      <c r="AT171" s="166" t="s">
        <v>328</v>
      </c>
      <c r="AU171" s="166" t="s">
        <v>88</v>
      </c>
      <c r="AV171" s="13" t="s">
        <v>92</v>
      </c>
      <c r="AW171" s="13" t="s">
        <v>31</v>
      </c>
      <c r="AX171" s="13" t="s">
        <v>76</v>
      </c>
      <c r="AY171" s="166" t="s">
        <v>317</v>
      </c>
    </row>
    <row r="172" spans="2:65" s="14" customFormat="1" ht="10">
      <c r="B172" s="172"/>
      <c r="D172" s="158" t="s">
        <v>328</v>
      </c>
      <c r="E172" s="173" t="s">
        <v>1</v>
      </c>
      <c r="F172" s="174" t="s">
        <v>332</v>
      </c>
      <c r="H172" s="175">
        <v>2.0790000000000002</v>
      </c>
      <c r="I172" s="176"/>
      <c r="L172" s="172"/>
      <c r="M172" s="177"/>
      <c r="T172" s="178"/>
      <c r="AT172" s="173" t="s">
        <v>328</v>
      </c>
      <c r="AU172" s="173" t="s">
        <v>88</v>
      </c>
      <c r="AV172" s="14" t="s">
        <v>323</v>
      </c>
      <c r="AW172" s="14" t="s">
        <v>31</v>
      </c>
      <c r="AX172" s="14" t="s">
        <v>83</v>
      </c>
      <c r="AY172" s="173" t="s">
        <v>317</v>
      </c>
    </row>
    <row r="173" spans="2:65" s="1" customFormat="1" ht="21.75" customHeight="1">
      <c r="B173" s="142"/>
      <c r="C173" s="143" t="s">
        <v>351</v>
      </c>
      <c r="D173" s="143" t="s">
        <v>319</v>
      </c>
      <c r="E173" s="144" t="s">
        <v>1126</v>
      </c>
      <c r="F173" s="145" t="s">
        <v>1127</v>
      </c>
      <c r="G173" s="146" t="s">
        <v>444</v>
      </c>
      <c r="H173" s="147">
        <v>2.0790000000000002</v>
      </c>
      <c r="I173" s="148"/>
      <c r="J173" s="149">
        <f>ROUND(I173*H173,2)</f>
        <v>0</v>
      </c>
      <c r="K173" s="150"/>
      <c r="L173" s="31"/>
      <c r="M173" s="151" t="s">
        <v>1</v>
      </c>
      <c r="N173" s="152" t="s">
        <v>42</v>
      </c>
      <c r="P173" s="153">
        <f>O173*H173</f>
        <v>0</v>
      </c>
      <c r="Q173" s="153">
        <v>0</v>
      </c>
      <c r="R173" s="153">
        <f>Q173*H173</f>
        <v>0</v>
      </c>
      <c r="S173" s="153">
        <v>0</v>
      </c>
      <c r="T173" s="154">
        <f>S173*H173</f>
        <v>0</v>
      </c>
      <c r="AR173" s="155" t="s">
        <v>323</v>
      </c>
      <c r="AT173" s="155" t="s">
        <v>319</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323</v>
      </c>
      <c r="BM173" s="155" t="s">
        <v>14135</v>
      </c>
    </row>
    <row r="174" spans="2:65" s="1" customFormat="1" ht="24.15" customHeight="1">
      <c r="B174" s="142"/>
      <c r="C174" s="143" t="s">
        <v>356</v>
      </c>
      <c r="D174" s="143" t="s">
        <v>319</v>
      </c>
      <c r="E174" s="144" t="s">
        <v>14136</v>
      </c>
      <c r="F174" s="145" t="s">
        <v>14137</v>
      </c>
      <c r="G174" s="146" t="s">
        <v>439</v>
      </c>
      <c r="H174" s="147">
        <v>1.135</v>
      </c>
      <c r="I174" s="148"/>
      <c r="J174" s="149">
        <f>ROUND(I174*H174,2)</f>
        <v>0</v>
      </c>
      <c r="K174" s="150"/>
      <c r="L174" s="31"/>
      <c r="M174" s="151" t="s">
        <v>1</v>
      </c>
      <c r="N174" s="152" t="s">
        <v>42</v>
      </c>
      <c r="P174" s="153">
        <f>O174*H174</f>
        <v>0</v>
      </c>
      <c r="Q174" s="153">
        <v>1.0189600000000001</v>
      </c>
      <c r="R174" s="153">
        <f>Q174*H174</f>
        <v>1.1565196000000002</v>
      </c>
      <c r="S174" s="153">
        <v>0</v>
      </c>
      <c r="T174" s="154">
        <f>S174*H174</f>
        <v>0</v>
      </c>
      <c r="AR174" s="155" t="s">
        <v>323</v>
      </c>
      <c r="AT174" s="155" t="s">
        <v>319</v>
      </c>
      <c r="AU174" s="155" t="s">
        <v>88</v>
      </c>
      <c r="AY174" s="16" t="s">
        <v>317</v>
      </c>
      <c r="BE174" s="156">
        <f>IF(N174="základná",J174,0)</f>
        <v>0</v>
      </c>
      <c r="BF174" s="156">
        <f>IF(N174="znížená",J174,0)</f>
        <v>0</v>
      </c>
      <c r="BG174" s="156">
        <f>IF(N174="zákl. prenesená",J174,0)</f>
        <v>0</v>
      </c>
      <c r="BH174" s="156">
        <f>IF(N174="zníž. prenesená",J174,0)</f>
        <v>0</v>
      </c>
      <c r="BI174" s="156">
        <f>IF(N174="nulová",J174,0)</f>
        <v>0</v>
      </c>
      <c r="BJ174" s="16" t="s">
        <v>88</v>
      </c>
      <c r="BK174" s="156">
        <f>ROUND(I174*H174,2)</f>
        <v>0</v>
      </c>
      <c r="BL174" s="16" t="s">
        <v>323</v>
      </c>
      <c r="BM174" s="155" t="s">
        <v>14138</v>
      </c>
    </row>
    <row r="175" spans="2:65" s="12" customFormat="1" ht="10">
      <c r="B175" s="157"/>
      <c r="D175" s="158" t="s">
        <v>328</v>
      </c>
      <c r="E175" s="159" t="s">
        <v>1</v>
      </c>
      <c r="F175" s="160" t="s">
        <v>14139</v>
      </c>
      <c r="H175" s="161">
        <v>1.0940000000000001</v>
      </c>
      <c r="I175" s="162"/>
      <c r="L175" s="157"/>
      <c r="M175" s="163"/>
      <c r="T175" s="164"/>
      <c r="AT175" s="159" t="s">
        <v>328</v>
      </c>
      <c r="AU175" s="159" t="s">
        <v>88</v>
      </c>
      <c r="AV175" s="12" t="s">
        <v>88</v>
      </c>
      <c r="AW175" s="12" t="s">
        <v>31</v>
      </c>
      <c r="AX175" s="12" t="s">
        <v>76</v>
      </c>
      <c r="AY175" s="159" t="s">
        <v>317</v>
      </c>
    </row>
    <row r="176" spans="2:65" s="13" customFormat="1" ht="10">
      <c r="B176" s="165"/>
      <c r="D176" s="158" t="s">
        <v>328</v>
      </c>
      <c r="E176" s="166" t="s">
        <v>1</v>
      </c>
      <c r="F176" s="167" t="s">
        <v>14115</v>
      </c>
      <c r="H176" s="168">
        <v>1.0940000000000001</v>
      </c>
      <c r="I176" s="169"/>
      <c r="L176" s="165"/>
      <c r="M176" s="170"/>
      <c r="T176" s="171"/>
      <c r="AT176" s="166" t="s">
        <v>328</v>
      </c>
      <c r="AU176" s="166" t="s">
        <v>88</v>
      </c>
      <c r="AV176" s="13" t="s">
        <v>92</v>
      </c>
      <c r="AW176" s="13" t="s">
        <v>31</v>
      </c>
      <c r="AX176" s="13" t="s">
        <v>76</v>
      </c>
      <c r="AY176" s="166" t="s">
        <v>317</v>
      </c>
    </row>
    <row r="177" spans="2:65" s="12" customFormat="1" ht="10">
      <c r="B177" s="157"/>
      <c r="D177" s="158" t="s">
        <v>328</v>
      </c>
      <c r="E177" s="159" t="s">
        <v>1</v>
      </c>
      <c r="F177" s="160" t="s">
        <v>14140</v>
      </c>
      <c r="H177" s="161">
        <v>4.1000000000000002E-2</v>
      </c>
      <c r="I177" s="162"/>
      <c r="L177" s="157"/>
      <c r="M177" s="163"/>
      <c r="T177" s="164"/>
      <c r="AT177" s="159" t="s">
        <v>328</v>
      </c>
      <c r="AU177" s="159" t="s">
        <v>88</v>
      </c>
      <c r="AV177" s="12" t="s">
        <v>88</v>
      </c>
      <c r="AW177" s="12" t="s">
        <v>31</v>
      </c>
      <c r="AX177" s="12" t="s">
        <v>76</v>
      </c>
      <c r="AY177" s="159" t="s">
        <v>317</v>
      </c>
    </row>
    <row r="178" spans="2:65" s="13" customFormat="1" ht="10">
      <c r="B178" s="165"/>
      <c r="D178" s="158" t="s">
        <v>328</v>
      </c>
      <c r="E178" s="166" t="s">
        <v>1</v>
      </c>
      <c r="F178" s="167" t="s">
        <v>14141</v>
      </c>
      <c r="H178" s="168">
        <v>4.1000000000000002E-2</v>
      </c>
      <c r="I178" s="169"/>
      <c r="L178" s="165"/>
      <c r="M178" s="170"/>
      <c r="T178" s="171"/>
      <c r="AT178" s="166" t="s">
        <v>328</v>
      </c>
      <c r="AU178" s="166" t="s">
        <v>88</v>
      </c>
      <c r="AV178" s="13" t="s">
        <v>92</v>
      </c>
      <c r="AW178" s="13" t="s">
        <v>31</v>
      </c>
      <c r="AX178" s="13" t="s">
        <v>76</v>
      </c>
      <c r="AY178" s="166" t="s">
        <v>317</v>
      </c>
    </row>
    <row r="179" spans="2:65" s="14" customFormat="1" ht="10">
      <c r="B179" s="172"/>
      <c r="D179" s="158" t="s">
        <v>328</v>
      </c>
      <c r="E179" s="173" t="s">
        <v>1</v>
      </c>
      <c r="F179" s="174" t="s">
        <v>332</v>
      </c>
      <c r="H179" s="175">
        <v>1.135</v>
      </c>
      <c r="I179" s="176"/>
      <c r="L179" s="172"/>
      <c r="M179" s="177"/>
      <c r="T179" s="178"/>
      <c r="AT179" s="173" t="s">
        <v>328</v>
      </c>
      <c r="AU179" s="173" t="s">
        <v>88</v>
      </c>
      <c r="AV179" s="14" t="s">
        <v>323</v>
      </c>
      <c r="AW179" s="14" t="s">
        <v>31</v>
      </c>
      <c r="AX179" s="14" t="s">
        <v>83</v>
      </c>
      <c r="AY179" s="173" t="s">
        <v>317</v>
      </c>
    </row>
    <row r="180" spans="2:65" s="1" customFormat="1" ht="16.5" customHeight="1">
      <c r="B180" s="142"/>
      <c r="C180" s="143" t="s">
        <v>361</v>
      </c>
      <c r="D180" s="143" t="s">
        <v>319</v>
      </c>
      <c r="E180" s="144" t="s">
        <v>1148</v>
      </c>
      <c r="F180" s="145" t="s">
        <v>1149</v>
      </c>
      <c r="G180" s="146" t="s">
        <v>439</v>
      </c>
      <c r="H180" s="147">
        <v>0.34599999999999997</v>
      </c>
      <c r="I180" s="148"/>
      <c r="J180" s="149">
        <f>ROUND(I180*H180,2)</f>
        <v>0</v>
      </c>
      <c r="K180" s="150"/>
      <c r="L180" s="31"/>
      <c r="M180" s="151" t="s">
        <v>1</v>
      </c>
      <c r="N180" s="152" t="s">
        <v>42</v>
      </c>
      <c r="P180" s="153">
        <f>O180*H180</f>
        <v>0</v>
      </c>
      <c r="Q180" s="153">
        <v>1.20296</v>
      </c>
      <c r="R180" s="153">
        <f>Q180*H180</f>
        <v>0.41622415999999995</v>
      </c>
      <c r="S180" s="153">
        <v>0</v>
      </c>
      <c r="T180" s="154">
        <f>S180*H180</f>
        <v>0</v>
      </c>
      <c r="AR180" s="155" t="s">
        <v>323</v>
      </c>
      <c r="AT180" s="155" t="s">
        <v>319</v>
      </c>
      <c r="AU180" s="155" t="s">
        <v>88</v>
      </c>
      <c r="AY180" s="16" t="s">
        <v>317</v>
      </c>
      <c r="BE180" s="156">
        <f>IF(N180="základná",J180,0)</f>
        <v>0</v>
      </c>
      <c r="BF180" s="156">
        <f>IF(N180="znížená",J180,0)</f>
        <v>0</v>
      </c>
      <c r="BG180" s="156">
        <f>IF(N180="zákl. prenesená",J180,0)</f>
        <v>0</v>
      </c>
      <c r="BH180" s="156">
        <f>IF(N180="zníž. prenesená",J180,0)</f>
        <v>0</v>
      </c>
      <c r="BI180" s="156">
        <f>IF(N180="nulová",J180,0)</f>
        <v>0</v>
      </c>
      <c r="BJ180" s="16" t="s">
        <v>88</v>
      </c>
      <c r="BK180" s="156">
        <f>ROUND(I180*H180,2)</f>
        <v>0</v>
      </c>
      <c r="BL180" s="16" t="s">
        <v>323</v>
      </c>
      <c r="BM180" s="155" t="s">
        <v>14142</v>
      </c>
    </row>
    <row r="181" spans="2:65" s="12" customFormat="1" ht="10">
      <c r="B181" s="157"/>
      <c r="D181" s="158" t="s">
        <v>328</v>
      </c>
      <c r="E181" s="159" t="s">
        <v>1</v>
      </c>
      <c r="F181" s="160" t="s">
        <v>14143</v>
      </c>
      <c r="H181" s="161">
        <v>0.32800000000000001</v>
      </c>
      <c r="I181" s="162"/>
      <c r="L181" s="157"/>
      <c r="M181" s="163"/>
      <c r="T181" s="164"/>
      <c r="AT181" s="159" t="s">
        <v>328</v>
      </c>
      <c r="AU181" s="159" t="s">
        <v>88</v>
      </c>
      <c r="AV181" s="12" t="s">
        <v>88</v>
      </c>
      <c r="AW181" s="12" t="s">
        <v>31</v>
      </c>
      <c r="AX181" s="12" t="s">
        <v>76</v>
      </c>
      <c r="AY181" s="159" t="s">
        <v>317</v>
      </c>
    </row>
    <row r="182" spans="2:65" s="12" customFormat="1" ht="10">
      <c r="B182" s="157"/>
      <c r="D182" s="158" t="s">
        <v>328</v>
      </c>
      <c r="E182" s="159" t="s">
        <v>1</v>
      </c>
      <c r="F182" s="160" t="s">
        <v>14144</v>
      </c>
      <c r="H182" s="161">
        <v>1.7999999999999999E-2</v>
      </c>
      <c r="I182" s="162"/>
      <c r="L182" s="157"/>
      <c r="M182" s="163"/>
      <c r="T182" s="164"/>
      <c r="AT182" s="159" t="s">
        <v>328</v>
      </c>
      <c r="AU182" s="159" t="s">
        <v>88</v>
      </c>
      <c r="AV182" s="12" t="s">
        <v>88</v>
      </c>
      <c r="AW182" s="12" t="s">
        <v>31</v>
      </c>
      <c r="AX182" s="12" t="s">
        <v>76</v>
      </c>
      <c r="AY182" s="159" t="s">
        <v>317</v>
      </c>
    </row>
    <row r="183" spans="2:65" s="13" customFormat="1" ht="10">
      <c r="B183" s="165"/>
      <c r="D183" s="158" t="s">
        <v>328</v>
      </c>
      <c r="E183" s="166" t="s">
        <v>1</v>
      </c>
      <c r="F183" s="167" t="s">
        <v>14145</v>
      </c>
      <c r="H183" s="168">
        <v>0.34600000000000003</v>
      </c>
      <c r="I183" s="169"/>
      <c r="L183" s="165"/>
      <c r="M183" s="170"/>
      <c r="T183" s="171"/>
      <c r="AT183" s="166" t="s">
        <v>328</v>
      </c>
      <c r="AU183" s="166" t="s">
        <v>88</v>
      </c>
      <c r="AV183" s="13" t="s">
        <v>92</v>
      </c>
      <c r="AW183" s="13" t="s">
        <v>31</v>
      </c>
      <c r="AX183" s="13" t="s">
        <v>76</v>
      </c>
      <c r="AY183" s="166" t="s">
        <v>317</v>
      </c>
    </row>
    <row r="184" spans="2:65" s="14" customFormat="1" ht="10">
      <c r="B184" s="172"/>
      <c r="D184" s="158" t="s">
        <v>328</v>
      </c>
      <c r="E184" s="173" t="s">
        <v>1</v>
      </c>
      <c r="F184" s="174" t="s">
        <v>332</v>
      </c>
      <c r="H184" s="175">
        <v>0.34600000000000003</v>
      </c>
      <c r="I184" s="176"/>
      <c r="L184" s="172"/>
      <c r="M184" s="177"/>
      <c r="T184" s="178"/>
      <c r="AT184" s="173" t="s">
        <v>328</v>
      </c>
      <c r="AU184" s="173" t="s">
        <v>88</v>
      </c>
      <c r="AV184" s="14" t="s">
        <v>323</v>
      </c>
      <c r="AW184" s="14" t="s">
        <v>31</v>
      </c>
      <c r="AX184" s="14" t="s">
        <v>83</v>
      </c>
      <c r="AY184" s="173" t="s">
        <v>317</v>
      </c>
    </row>
    <row r="185" spans="2:65" s="1" customFormat="1" ht="24.15" customHeight="1">
      <c r="B185" s="142"/>
      <c r="C185" s="143" t="s">
        <v>366</v>
      </c>
      <c r="D185" s="143" t="s">
        <v>319</v>
      </c>
      <c r="E185" s="144" t="s">
        <v>14146</v>
      </c>
      <c r="F185" s="145" t="s">
        <v>14147</v>
      </c>
      <c r="G185" s="146" t="s">
        <v>444</v>
      </c>
      <c r="H185" s="147">
        <v>12.555</v>
      </c>
      <c r="I185" s="148"/>
      <c r="J185" s="149">
        <f>ROUND(I185*H185,2)</f>
        <v>0</v>
      </c>
      <c r="K185" s="150"/>
      <c r="L185" s="31"/>
      <c r="M185" s="151" t="s">
        <v>1</v>
      </c>
      <c r="N185" s="152" t="s">
        <v>42</v>
      </c>
      <c r="P185" s="153">
        <f>O185*H185</f>
        <v>0</v>
      </c>
      <c r="Q185" s="153">
        <v>3.3000000000000003E-5</v>
      </c>
      <c r="R185" s="153">
        <f>Q185*H185</f>
        <v>4.1431500000000001E-4</v>
      </c>
      <c r="S185" s="153">
        <v>0</v>
      </c>
      <c r="T185" s="154">
        <f>S185*H185</f>
        <v>0</v>
      </c>
      <c r="AR185" s="155" t="s">
        <v>323</v>
      </c>
      <c r="AT185" s="155" t="s">
        <v>319</v>
      </c>
      <c r="AU185" s="155" t="s">
        <v>88</v>
      </c>
      <c r="AY185" s="16" t="s">
        <v>317</v>
      </c>
      <c r="BE185" s="156">
        <f>IF(N185="základná",J185,0)</f>
        <v>0</v>
      </c>
      <c r="BF185" s="156">
        <f>IF(N185="znížená",J185,0)</f>
        <v>0</v>
      </c>
      <c r="BG185" s="156">
        <f>IF(N185="zákl. prenesená",J185,0)</f>
        <v>0</v>
      </c>
      <c r="BH185" s="156">
        <f>IF(N185="zníž. prenesená",J185,0)</f>
        <v>0</v>
      </c>
      <c r="BI185" s="156">
        <f>IF(N185="nulová",J185,0)</f>
        <v>0</v>
      </c>
      <c r="BJ185" s="16" t="s">
        <v>88</v>
      </c>
      <c r="BK185" s="156">
        <f>ROUND(I185*H185,2)</f>
        <v>0</v>
      </c>
      <c r="BL185" s="16" t="s">
        <v>323</v>
      </c>
      <c r="BM185" s="155" t="s">
        <v>14148</v>
      </c>
    </row>
    <row r="186" spans="2:65" s="12" customFormat="1" ht="10">
      <c r="B186" s="157"/>
      <c r="D186" s="158" t="s">
        <v>328</v>
      </c>
      <c r="E186" s="159" t="s">
        <v>1</v>
      </c>
      <c r="F186" s="160" t="s">
        <v>14149</v>
      </c>
      <c r="H186" s="161">
        <v>12.555</v>
      </c>
      <c r="I186" s="162"/>
      <c r="L186" s="157"/>
      <c r="M186" s="163"/>
      <c r="T186" s="164"/>
      <c r="AT186" s="159" t="s">
        <v>328</v>
      </c>
      <c r="AU186" s="159" t="s">
        <v>88</v>
      </c>
      <c r="AV186" s="12" t="s">
        <v>88</v>
      </c>
      <c r="AW186" s="12" t="s">
        <v>31</v>
      </c>
      <c r="AX186" s="12" t="s">
        <v>76</v>
      </c>
      <c r="AY186" s="159" t="s">
        <v>317</v>
      </c>
    </row>
    <row r="187" spans="2:65" s="13" customFormat="1" ht="10">
      <c r="B187" s="165"/>
      <c r="D187" s="158" t="s">
        <v>328</v>
      </c>
      <c r="E187" s="166" t="s">
        <v>1</v>
      </c>
      <c r="F187" s="167" t="s">
        <v>14115</v>
      </c>
      <c r="H187" s="168">
        <v>12.555</v>
      </c>
      <c r="I187" s="169"/>
      <c r="L187" s="165"/>
      <c r="M187" s="170"/>
      <c r="T187" s="171"/>
      <c r="AT187" s="166" t="s">
        <v>328</v>
      </c>
      <c r="AU187" s="166" t="s">
        <v>88</v>
      </c>
      <c r="AV187" s="13" t="s">
        <v>92</v>
      </c>
      <c r="AW187" s="13" t="s">
        <v>31</v>
      </c>
      <c r="AX187" s="13" t="s">
        <v>76</v>
      </c>
      <c r="AY187" s="166" t="s">
        <v>317</v>
      </c>
    </row>
    <row r="188" spans="2:65" s="14" customFormat="1" ht="10">
      <c r="B188" s="172"/>
      <c r="D188" s="158" t="s">
        <v>328</v>
      </c>
      <c r="E188" s="173" t="s">
        <v>1</v>
      </c>
      <c r="F188" s="174" t="s">
        <v>332</v>
      </c>
      <c r="H188" s="175">
        <v>12.555</v>
      </c>
      <c r="I188" s="176"/>
      <c r="L188" s="172"/>
      <c r="M188" s="177"/>
      <c r="T188" s="178"/>
      <c r="AT188" s="173" t="s">
        <v>328</v>
      </c>
      <c r="AU188" s="173" t="s">
        <v>88</v>
      </c>
      <c r="AV188" s="14" t="s">
        <v>323</v>
      </c>
      <c r="AW188" s="14" t="s">
        <v>31</v>
      </c>
      <c r="AX188" s="14" t="s">
        <v>83</v>
      </c>
      <c r="AY188" s="173" t="s">
        <v>317</v>
      </c>
    </row>
    <row r="189" spans="2:65" s="1" customFormat="1" ht="16.5" customHeight="1">
      <c r="B189" s="142"/>
      <c r="C189" s="179" t="s">
        <v>371</v>
      </c>
      <c r="D189" s="179" t="s">
        <v>454</v>
      </c>
      <c r="E189" s="180" t="s">
        <v>455</v>
      </c>
      <c r="F189" s="181" t="s">
        <v>456</v>
      </c>
      <c r="G189" s="182" t="s">
        <v>444</v>
      </c>
      <c r="H189" s="183">
        <v>12.805999999999999</v>
      </c>
      <c r="I189" s="184"/>
      <c r="J189" s="185">
        <f>ROUND(I189*H189,2)</f>
        <v>0</v>
      </c>
      <c r="K189" s="186"/>
      <c r="L189" s="187"/>
      <c r="M189" s="188" t="s">
        <v>1</v>
      </c>
      <c r="N189" s="189" t="s">
        <v>42</v>
      </c>
      <c r="P189" s="153">
        <f>O189*H189</f>
        <v>0</v>
      </c>
      <c r="Q189" s="153">
        <v>2.9999999999999997E-4</v>
      </c>
      <c r="R189" s="153">
        <f>Q189*H189</f>
        <v>3.8417999999999994E-3</v>
      </c>
      <c r="S189" s="153">
        <v>0</v>
      </c>
      <c r="T189" s="154">
        <f>S189*H189</f>
        <v>0</v>
      </c>
      <c r="AR189" s="155" t="s">
        <v>356</v>
      </c>
      <c r="AT189" s="155" t="s">
        <v>454</v>
      </c>
      <c r="AU189" s="155" t="s">
        <v>88</v>
      </c>
      <c r="AY189" s="16" t="s">
        <v>317</v>
      </c>
      <c r="BE189" s="156">
        <f>IF(N189="základná",J189,0)</f>
        <v>0</v>
      </c>
      <c r="BF189" s="156">
        <f>IF(N189="znížená",J189,0)</f>
        <v>0</v>
      </c>
      <c r="BG189" s="156">
        <f>IF(N189="zákl. prenesená",J189,0)</f>
        <v>0</v>
      </c>
      <c r="BH189" s="156">
        <f>IF(N189="zníž. prenesená",J189,0)</f>
        <v>0</v>
      </c>
      <c r="BI189" s="156">
        <f>IF(N189="nulová",J189,0)</f>
        <v>0</v>
      </c>
      <c r="BJ189" s="16" t="s">
        <v>88</v>
      </c>
      <c r="BK189" s="156">
        <f>ROUND(I189*H189,2)</f>
        <v>0</v>
      </c>
      <c r="BL189" s="16" t="s">
        <v>323</v>
      </c>
      <c r="BM189" s="155" t="s">
        <v>14150</v>
      </c>
    </row>
    <row r="190" spans="2:65" s="12" customFormat="1" ht="10">
      <c r="B190" s="157"/>
      <c r="D190" s="158" t="s">
        <v>328</v>
      </c>
      <c r="F190" s="160" t="s">
        <v>14151</v>
      </c>
      <c r="H190" s="161">
        <v>12.805999999999999</v>
      </c>
      <c r="I190" s="162"/>
      <c r="L190" s="157"/>
      <c r="M190" s="163"/>
      <c r="T190" s="164"/>
      <c r="AT190" s="159" t="s">
        <v>328</v>
      </c>
      <c r="AU190" s="159" t="s">
        <v>88</v>
      </c>
      <c r="AV190" s="12" t="s">
        <v>88</v>
      </c>
      <c r="AW190" s="12" t="s">
        <v>3</v>
      </c>
      <c r="AX190" s="12" t="s">
        <v>83</v>
      </c>
      <c r="AY190" s="159" t="s">
        <v>317</v>
      </c>
    </row>
    <row r="191" spans="2:65" s="11" customFormat="1" ht="22.75" customHeight="1">
      <c r="B191" s="130"/>
      <c r="D191" s="131" t="s">
        <v>75</v>
      </c>
      <c r="E191" s="140" t="s">
        <v>92</v>
      </c>
      <c r="F191" s="140" t="s">
        <v>1178</v>
      </c>
      <c r="I191" s="133"/>
      <c r="J191" s="141">
        <f>BK191</f>
        <v>0</v>
      </c>
      <c r="L191" s="130"/>
      <c r="M191" s="135"/>
      <c r="P191" s="136">
        <f>SUM(P192:P215)</f>
        <v>0</v>
      </c>
      <c r="R191" s="136">
        <f>SUM(R192:R215)</f>
        <v>23.703556113700003</v>
      </c>
      <c r="T191" s="137">
        <f>SUM(T192:T215)</f>
        <v>0</v>
      </c>
      <c r="AR191" s="131" t="s">
        <v>83</v>
      </c>
      <c r="AT191" s="138" t="s">
        <v>75</v>
      </c>
      <c r="AU191" s="138" t="s">
        <v>83</v>
      </c>
      <c r="AY191" s="131" t="s">
        <v>317</v>
      </c>
      <c r="BK191" s="139">
        <f>SUM(BK192:BK215)</f>
        <v>0</v>
      </c>
    </row>
    <row r="192" spans="2:65" s="1" customFormat="1" ht="33" customHeight="1">
      <c r="B192" s="142"/>
      <c r="C192" s="143" t="s">
        <v>376</v>
      </c>
      <c r="D192" s="143" t="s">
        <v>319</v>
      </c>
      <c r="E192" s="144" t="s">
        <v>13820</v>
      </c>
      <c r="F192" s="145" t="s">
        <v>14152</v>
      </c>
      <c r="G192" s="146" t="s">
        <v>322</v>
      </c>
      <c r="H192" s="147">
        <v>4.2590000000000003</v>
      </c>
      <c r="I192" s="148"/>
      <c r="J192" s="149">
        <f>ROUND(I192*H192,2)</f>
        <v>0</v>
      </c>
      <c r="K192" s="150"/>
      <c r="L192" s="31"/>
      <c r="M192" s="151" t="s">
        <v>1</v>
      </c>
      <c r="N192" s="152" t="s">
        <v>42</v>
      </c>
      <c r="P192" s="153">
        <f>O192*H192</f>
        <v>0</v>
      </c>
      <c r="Q192" s="153">
        <v>0.67198659999999999</v>
      </c>
      <c r="R192" s="153">
        <f>Q192*H192</f>
        <v>2.8619909294000001</v>
      </c>
      <c r="S192" s="153">
        <v>0</v>
      </c>
      <c r="T192" s="154">
        <f>S192*H192</f>
        <v>0</v>
      </c>
      <c r="AR192" s="155" t="s">
        <v>323</v>
      </c>
      <c r="AT192" s="155" t="s">
        <v>319</v>
      </c>
      <c r="AU192" s="155" t="s">
        <v>88</v>
      </c>
      <c r="AY192" s="16" t="s">
        <v>317</v>
      </c>
      <c r="BE192" s="156">
        <f>IF(N192="základná",J192,0)</f>
        <v>0</v>
      </c>
      <c r="BF192" s="156">
        <f>IF(N192="znížená",J192,0)</f>
        <v>0</v>
      </c>
      <c r="BG192" s="156">
        <f>IF(N192="zákl. prenesená",J192,0)</f>
        <v>0</v>
      </c>
      <c r="BH192" s="156">
        <f>IF(N192="zníž. prenesená",J192,0)</f>
        <v>0</v>
      </c>
      <c r="BI192" s="156">
        <f>IF(N192="nulová",J192,0)</f>
        <v>0</v>
      </c>
      <c r="BJ192" s="16" t="s">
        <v>88</v>
      </c>
      <c r="BK192" s="156">
        <f>ROUND(I192*H192,2)</f>
        <v>0</v>
      </c>
      <c r="BL192" s="16" t="s">
        <v>323</v>
      </c>
      <c r="BM192" s="155" t="s">
        <v>14153</v>
      </c>
    </row>
    <row r="193" spans="2:65" s="12" customFormat="1" ht="10">
      <c r="B193" s="157"/>
      <c r="D193" s="158" t="s">
        <v>328</v>
      </c>
      <c r="E193" s="159" t="s">
        <v>1</v>
      </c>
      <c r="F193" s="160" t="s">
        <v>14154</v>
      </c>
      <c r="H193" s="161">
        <v>4.2590000000000003</v>
      </c>
      <c r="I193" s="162"/>
      <c r="L193" s="157"/>
      <c r="M193" s="163"/>
      <c r="T193" s="164"/>
      <c r="AT193" s="159" t="s">
        <v>328</v>
      </c>
      <c r="AU193" s="159" t="s">
        <v>88</v>
      </c>
      <c r="AV193" s="12" t="s">
        <v>88</v>
      </c>
      <c r="AW193" s="12" t="s">
        <v>31</v>
      </c>
      <c r="AX193" s="12" t="s">
        <v>76</v>
      </c>
      <c r="AY193" s="159" t="s">
        <v>317</v>
      </c>
    </row>
    <row r="194" spans="2:65" s="13" customFormat="1" ht="10">
      <c r="B194" s="165"/>
      <c r="D194" s="158" t="s">
        <v>328</v>
      </c>
      <c r="E194" s="166" t="s">
        <v>1</v>
      </c>
      <c r="F194" s="167" t="s">
        <v>331</v>
      </c>
      <c r="H194" s="168">
        <v>4.2590000000000003</v>
      </c>
      <c r="I194" s="169"/>
      <c r="L194" s="165"/>
      <c r="M194" s="170"/>
      <c r="T194" s="171"/>
      <c r="AT194" s="166" t="s">
        <v>328</v>
      </c>
      <c r="AU194" s="166" t="s">
        <v>88</v>
      </c>
      <c r="AV194" s="13" t="s">
        <v>92</v>
      </c>
      <c r="AW194" s="13" t="s">
        <v>31</v>
      </c>
      <c r="AX194" s="13" t="s">
        <v>76</v>
      </c>
      <c r="AY194" s="166" t="s">
        <v>317</v>
      </c>
    </row>
    <row r="195" spans="2:65" s="14" customFormat="1" ht="10">
      <c r="B195" s="172"/>
      <c r="D195" s="158" t="s">
        <v>328</v>
      </c>
      <c r="E195" s="173" t="s">
        <v>1</v>
      </c>
      <c r="F195" s="174" t="s">
        <v>332</v>
      </c>
      <c r="H195" s="175">
        <v>4.2590000000000003</v>
      </c>
      <c r="I195" s="176"/>
      <c r="L195" s="172"/>
      <c r="M195" s="177"/>
      <c r="T195" s="178"/>
      <c r="AT195" s="173" t="s">
        <v>328</v>
      </c>
      <c r="AU195" s="173" t="s">
        <v>88</v>
      </c>
      <c r="AV195" s="14" t="s">
        <v>323</v>
      </c>
      <c r="AW195" s="14" t="s">
        <v>31</v>
      </c>
      <c r="AX195" s="14" t="s">
        <v>83</v>
      </c>
      <c r="AY195" s="173" t="s">
        <v>317</v>
      </c>
    </row>
    <row r="196" spans="2:65" s="1" customFormat="1" ht="24.15" customHeight="1">
      <c r="B196" s="142"/>
      <c r="C196" s="143" t="s">
        <v>381</v>
      </c>
      <c r="D196" s="143" t="s">
        <v>319</v>
      </c>
      <c r="E196" s="144" t="s">
        <v>14155</v>
      </c>
      <c r="F196" s="145" t="s">
        <v>14156</v>
      </c>
      <c r="G196" s="146" t="s">
        <v>322</v>
      </c>
      <c r="H196" s="147">
        <v>4.8730000000000002</v>
      </c>
      <c r="I196" s="148"/>
      <c r="J196" s="149">
        <f>ROUND(I196*H196,2)</f>
        <v>0</v>
      </c>
      <c r="K196" s="150"/>
      <c r="L196" s="31"/>
      <c r="M196" s="151" t="s">
        <v>1</v>
      </c>
      <c r="N196" s="152" t="s">
        <v>42</v>
      </c>
      <c r="P196" s="153">
        <f>O196*H196</f>
        <v>0</v>
      </c>
      <c r="Q196" s="153">
        <v>2.3254800000000002</v>
      </c>
      <c r="R196" s="153">
        <f>Q196*H196</f>
        <v>11.332064040000002</v>
      </c>
      <c r="S196" s="153">
        <v>0</v>
      </c>
      <c r="T196" s="154">
        <f>S196*H196</f>
        <v>0</v>
      </c>
      <c r="AR196" s="155" t="s">
        <v>323</v>
      </c>
      <c r="AT196" s="155" t="s">
        <v>319</v>
      </c>
      <c r="AU196" s="155" t="s">
        <v>88</v>
      </c>
      <c r="AY196" s="16" t="s">
        <v>317</v>
      </c>
      <c r="BE196" s="156">
        <f>IF(N196="základná",J196,0)</f>
        <v>0</v>
      </c>
      <c r="BF196" s="156">
        <f>IF(N196="znížená",J196,0)</f>
        <v>0</v>
      </c>
      <c r="BG196" s="156">
        <f>IF(N196="zákl. prenesená",J196,0)</f>
        <v>0</v>
      </c>
      <c r="BH196" s="156">
        <f>IF(N196="zníž. prenesená",J196,0)</f>
        <v>0</v>
      </c>
      <c r="BI196" s="156">
        <f>IF(N196="nulová",J196,0)</f>
        <v>0</v>
      </c>
      <c r="BJ196" s="16" t="s">
        <v>88</v>
      </c>
      <c r="BK196" s="156">
        <f>ROUND(I196*H196,2)</f>
        <v>0</v>
      </c>
      <c r="BL196" s="16" t="s">
        <v>323</v>
      </c>
      <c r="BM196" s="155" t="s">
        <v>14157</v>
      </c>
    </row>
    <row r="197" spans="2:65" s="12" customFormat="1" ht="10">
      <c r="B197" s="157"/>
      <c r="D197" s="158" t="s">
        <v>328</v>
      </c>
      <c r="E197" s="159" t="s">
        <v>1</v>
      </c>
      <c r="F197" s="160" t="s">
        <v>14158</v>
      </c>
      <c r="H197" s="161">
        <v>1.794</v>
      </c>
      <c r="I197" s="162"/>
      <c r="L197" s="157"/>
      <c r="M197" s="163"/>
      <c r="T197" s="164"/>
      <c r="AT197" s="159" t="s">
        <v>328</v>
      </c>
      <c r="AU197" s="159" t="s">
        <v>88</v>
      </c>
      <c r="AV197" s="12" t="s">
        <v>88</v>
      </c>
      <c r="AW197" s="12" t="s">
        <v>31</v>
      </c>
      <c r="AX197" s="12" t="s">
        <v>76</v>
      </c>
      <c r="AY197" s="159" t="s">
        <v>317</v>
      </c>
    </row>
    <row r="198" spans="2:65" s="12" customFormat="1" ht="10">
      <c r="B198" s="157"/>
      <c r="D198" s="158" t="s">
        <v>328</v>
      </c>
      <c r="E198" s="159" t="s">
        <v>1</v>
      </c>
      <c r="F198" s="160" t="s">
        <v>14159</v>
      </c>
      <c r="H198" s="161">
        <v>2.1160000000000001</v>
      </c>
      <c r="I198" s="162"/>
      <c r="L198" s="157"/>
      <c r="M198" s="163"/>
      <c r="T198" s="164"/>
      <c r="AT198" s="159" t="s">
        <v>328</v>
      </c>
      <c r="AU198" s="159" t="s">
        <v>88</v>
      </c>
      <c r="AV198" s="12" t="s">
        <v>88</v>
      </c>
      <c r="AW198" s="12" t="s">
        <v>31</v>
      </c>
      <c r="AX198" s="12" t="s">
        <v>76</v>
      </c>
      <c r="AY198" s="159" t="s">
        <v>317</v>
      </c>
    </row>
    <row r="199" spans="2:65" s="12" customFormat="1" ht="10">
      <c r="B199" s="157"/>
      <c r="D199" s="158" t="s">
        <v>328</v>
      </c>
      <c r="E199" s="159" t="s">
        <v>1</v>
      </c>
      <c r="F199" s="160" t="s">
        <v>14160</v>
      </c>
      <c r="H199" s="161">
        <v>0.96299999999999997</v>
      </c>
      <c r="I199" s="162"/>
      <c r="L199" s="157"/>
      <c r="M199" s="163"/>
      <c r="T199" s="164"/>
      <c r="AT199" s="159" t="s">
        <v>328</v>
      </c>
      <c r="AU199" s="159" t="s">
        <v>88</v>
      </c>
      <c r="AV199" s="12" t="s">
        <v>88</v>
      </c>
      <c r="AW199" s="12" t="s">
        <v>31</v>
      </c>
      <c r="AX199" s="12" t="s">
        <v>76</v>
      </c>
      <c r="AY199" s="159" t="s">
        <v>317</v>
      </c>
    </row>
    <row r="200" spans="2:65" s="13" customFormat="1" ht="10">
      <c r="B200" s="165"/>
      <c r="D200" s="158" t="s">
        <v>328</v>
      </c>
      <c r="E200" s="166" t="s">
        <v>1</v>
      </c>
      <c r="F200" s="167" t="s">
        <v>14115</v>
      </c>
      <c r="H200" s="168">
        <v>4.8730000000000002</v>
      </c>
      <c r="I200" s="169"/>
      <c r="L200" s="165"/>
      <c r="M200" s="170"/>
      <c r="T200" s="171"/>
      <c r="AT200" s="166" t="s">
        <v>328</v>
      </c>
      <c r="AU200" s="166" t="s">
        <v>88</v>
      </c>
      <c r="AV200" s="13" t="s">
        <v>92</v>
      </c>
      <c r="AW200" s="13" t="s">
        <v>31</v>
      </c>
      <c r="AX200" s="13" t="s">
        <v>76</v>
      </c>
      <c r="AY200" s="166" t="s">
        <v>317</v>
      </c>
    </row>
    <row r="201" spans="2:65" s="14" customFormat="1" ht="10">
      <c r="B201" s="172"/>
      <c r="D201" s="158" t="s">
        <v>328</v>
      </c>
      <c r="E201" s="173" t="s">
        <v>1</v>
      </c>
      <c r="F201" s="174" t="s">
        <v>332</v>
      </c>
      <c r="H201" s="175">
        <v>4.8730000000000002</v>
      </c>
      <c r="I201" s="176"/>
      <c r="L201" s="172"/>
      <c r="M201" s="177"/>
      <c r="T201" s="178"/>
      <c r="AT201" s="173" t="s">
        <v>328</v>
      </c>
      <c r="AU201" s="173" t="s">
        <v>88</v>
      </c>
      <c r="AV201" s="14" t="s">
        <v>323</v>
      </c>
      <c r="AW201" s="14" t="s">
        <v>31</v>
      </c>
      <c r="AX201" s="14" t="s">
        <v>83</v>
      </c>
      <c r="AY201" s="173" t="s">
        <v>317</v>
      </c>
    </row>
    <row r="202" spans="2:65" s="1" customFormat="1" ht="24.15" customHeight="1">
      <c r="B202" s="142"/>
      <c r="C202" s="143" t="s">
        <v>386</v>
      </c>
      <c r="D202" s="143" t="s">
        <v>319</v>
      </c>
      <c r="E202" s="144" t="s">
        <v>14161</v>
      </c>
      <c r="F202" s="145" t="s">
        <v>14162</v>
      </c>
      <c r="G202" s="146" t="s">
        <v>444</v>
      </c>
      <c r="H202" s="147">
        <v>23.114999999999998</v>
      </c>
      <c r="I202" s="148"/>
      <c r="J202" s="149">
        <f>ROUND(I202*H202,2)</f>
        <v>0</v>
      </c>
      <c r="K202" s="150"/>
      <c r="L202" s="31"/>
      <c r="M202" s="151" t="s">
        <v>1</v>
      </c>
      <c r="N202" s="152" t="s">
        <v>42</v>
      </c>
      <c r="P202" s="153">
        <f>O202*H202</f>
        <v>0</v>
      </c>
      <c r="Q202" s="153">
        <v>2.2956999999999999E-3</v>
      </c>
      <c r="R202" s="153">
        <f>Q202*H202</f>
        <v>5.3065105499999994E-2</v>
      </c>
      <c r="S202" s="153">
        <v>0</v>
      </c>
      <c r="T202" s="154">
        <f>S202*H202</f>
        <v>0</v>
      </c>
      <c r="AR202" s="155" t="s">
        <v>323</v>
      </c>
      <c r="AT202" s="155" t="s">
        <v>319</v>
      </c>
      <c r="AU202" s="155" t="s">
        <v>88</v>
      </c>
      <c r="AY202" s="16" t="s">
        <v>317</v>
      </c>
      <c r="BE202" s="156">
        <f>IF(N202="základná",J202,0)</f>
        <v>0</v>
      </c>
      <c r="BF202" s="156">
        <f>IF(N202="znížená",J202,0)</f>
        <v>0</v>
      </c>
      <c r="BG202" s="156">
        <f>IF(N202="zákl. prenesená",J202,0)</f>
        <v>0</v>
      </c>
      <c r="BH202" s="156">
        <f>IF(N202="zníž. prenesená",J202,0)</f>
        <v>0</v>
      </c>
      <c r="BI202" s="156">
        <f>IF(N202="nulová",J202,0)</f>
        <v>0</v>
      </c>
      <c r="BJ202" s="16" t="s">
        <v>88</v>
      </c>
      <c r="BK202" s="156">
        <f>ROUND(I202*H202,2)</f>
        <v>0</v>
      </c>
      <c r="BL202" s="16" t="s">
        <v>323</v>
      </c>
      <c r="BM202" s="155" t="s">
        <v>14163</v>
      </c>
    </row>
    <row r="203" spans="2:65" s="12" customFormat="1" ht="10">
      <c r="B203" s="157"/>
      <c r="D203" s="158" t="s">
        <v>328</v>
      </c>
      <c r="E203" s="159" t="s">
        <v>1</v>
      </c>
      <c r="F203" s="160" t="s">
        <v>14164</v>
      </c>
      <c r="H203" s="161">
        <v>8.9700000000000006</v>
      </c>
      <c r="I203" s="162"/>
      <c r="L203" s="157"/>
      <c r="M203" s="163"/>
      <c r="T203" s="164"/>
      <c r="AT203" s="159" t="s">
        <v>328</v>
      </c>
      <c r="AU203" s="159" t="s">
        <v>88</v>
      </c>
      <c r="AV203" s="12" t="s">
        <v>88</v>
      </c>
      <c r="AW203" s="12" t="s">
        <v>31</v>
      </c>
      <c r="AX203" s="12" t="s">
        <v>76</v>
      </c>
      <c r="AY203" s="159" t="s">
        <v>317</v>
      </c>
    </row>
    <row r="204" spans="2:65" s="12" customFormat="1" ht="10">
      <c r="B204" s="157"/>
      <c r="D204" s="158" t="s">
        <v>328</v>
      </c>
      <c r="E204" s="159" t="s">
        <v>1</v>
      </c>
      <c r="F204" s="160" t="s">
        <v>14165</v>
      </c>
      <c r="H204" s="161">
        <v>10.58</v>
      </c>
      <c r="I204" s="162"/>
      <c r="L204" s="157"/>
      <c r="M204" s="163"/>
      <c r="T204" s="164"/>
      <c r="AT204" s="159" t="s">
        <v>328</v>
      </c>
      <c r="AU204" s="159" t="s">
        <v>88</v>
      </c>
      <c r="AV204" s="12" t="s">
        <v>88</v>
      </c>
      <c r="AW204" s="12" t="s">
        <v>31</v>
      </c>
      <c r="AX204" s="12" t="s">
        <v>76</v>
      </c>
      <c r="AY204" s="159" t="s">
        <v>317</v>
      </c>
    </row>
    <row r="205" spans="2:65" s="12" customFormat="1" ht="10">
      <c r="B205" s="157"/>
      <c r="D205" s="158" t="s">
        <v>328</v>
      </c>
      <c r="E205" s="159" t="s">
        <v>1</v>
      </c>
      <c r="F205" s="160" t="s">
        <v>14166</v>
      </c>
      <c r="H205" s="161">
        <v>3.5649999999999999</v>
      </c>
      <c r="I205" s="162"/>
      <c r="L205" s="157"/>
      <c r="M205" s="163"/>
      <c r="T205" s="164"/>
      <c r="AT205" s="159" t="s">
        <v>328</v>
      </c>
      <c r="AU205" s="159" t="s">
        <v>88</v>
      </c>
      <c r="AV205" s="12" t="s">
        <v>88</v>
      </c>
      <c r="AW205" s="12" t="s">
        <v>31</v>
      </c>
      <c r="AX205" s="12" t="s">
        <v>76</v>
      </c>
      <c r="AY205" s="159" t="s">
        <v>317</v>
      </c>
    </row>
    <row r="206" spans="2:65" s="13" customFormat="1" ht="10">
      <c r="B206" s="165"/>
      <c r="D206" s="158" t="s">
        <v>328</v>
      </c>
      <c r="E206" s="166" t="s">
        <v>1</v>
      </c>
      <c r="F206" s="167" t="s">
        <v>14115</v>
      </c>
      <c r="H206" s="168">
        <v>23.115000000000002</v>
      </c>
      <c r="I206" s="169"/>
      <c r="L206" s="165"/>
      <c r="M206" s="170"/>
      <c r="T206" s="171"/>
      <c r="AT206" s="166" t="s">
        <v>328</v>
      </c>
      <c r="AU206" s="166" t="s">
        <v>88</v>
      </c>
      <c r="AV206" s="13" t="s">
        <v>92</v>
      </c>
      <c r="AW206" s="13" t="s">
        <v>31</v>
      </c>
      <c r="AX206" s="13" t="s">
        <v>76</v>
      </c>
      <c r="AY206" s="166" t="s">
        <v>317</v>
      </c>
    </row>
    <row r="207" spans="2:65" s="14" customFormat="1" ht="10">
      <c r="B207" s="172"/>
      <c r="D207" s="158" t="s">
        <v>328</v>
      </c>
      <c r="E207" s="173" t="s">
        <v>1</v>
      </c>
      <c r="F207" s="174" t="s">
        <v>332</v>
      </c>
      <c r="H207" s="175">
        <v>23.115000000000002</v>
      </c>
      <c r="I207" s="176"/>
      <c r="L207" s="172"/>
      <c r="M207" s="177"/>
      <c r="T207" s="178"/>
      <c r="AT207" s="173" t="s">
        <v>328</v>
      </c>
      <c r="AU207" s="173" t="s">
        <v>88</v>
      </c>
      <c r="AV207" s="14" t="s">
        <v>323</v>
      </c>
      <c r="AW207" s="14" t="s">
        <v>31</v>
      </c>
      <c r="AX207" s="14" t="s">
        <v>83</v>
      </c>
      <c r="AY207" s="173" t="s">
        <v>317</v>
      </c>
    </row>
    <row r="208" spans="2:65" s="1" customFormat="1" ht="24.15" customHeight="1">
      <c r="B208" s="142"/>
      <c r="C208" s="143" t="s">
        <v>391</v>
      </c>
      <c r="D208" s="143" t="s">
        <v>319</v>
      </c>
      <c r="E208" s="144" t="s">
        <v>14167</v>
      </c>
      <c r="F208" s="145" t="s">
        <v>14168</v>
      </c>
      <c r="G208" s="146" t="s">
        <v>444</v>
      </c>
      <c r="H208" s="147">
        <v>23.114999999999998</v>
      </c>
      <c r="I208" s="148"/>
      <c r="J208" s="149">
        <f>ROUND(I208*H208,2)</f>
        <v>0</v>
      </c>
      <c r="K208" s="150"/>
      <c r="L208" s="31"/>
      <c r="M208" s="151" t="s">
        <v>1</v>
      </c>
      <c r="N208" s="152" t="s">
        <v>42</v>
      </c>
      <c r="P208" s="153">
        <f>O208*H208</f>
        <v>0</v>
      </c>
      <c r="Q208" s="153">
        <v>0</v>
      </c>
      <c r="R208" s="153">
        <f>Q208*H208</f>
        <v>0</v>
      </c>
      <c r="S208" s="153">
        <v>0</v>
      </c>
      <c r="T208" s="154">
        <f>S208*H208</f>
        <v>0</v>
      </c>
      <c r="AR208" s="155" t="s">
        <v>323</v>
      </c>
      <c r="AT208" s="155" t="s">
        <v>319</v>
      </c>
      <c r="AU208" s="155" t="s">
        <v>88</v>
      </c>
      <c r="AY208" s="16" t="s">
        <v>317</v>
      </c>
      <c r="BE208" s="156">
        <f>IF(N208="základná",J208,0)</f>
        <v>0</v>
      </c>
      <c r="BF208" s="156">
        <f>IF(N208="znížená",J208,0)</f>
        <v>0</v>
      </c>
      <c r="BG208" s="156">
        <f>IF(N208="zákl. prenesená",J208,0)</f>
        <v>0</v>
      </c>
      <c r="BH208" s="156">
        <f>IF(N208="zníž. prenesená",J208,0)</f>
        <v>0</v>
      </c>
      <c r="BI208" s="156">
        <f>IF(N208="nulová",J208,0)</f>
        <v>0</v>
      </c>
      <c r="BJ208" s="16" t="s">
        <v>88</v>
      </c>
      <c r="BK208" s="156">
        <f>ROUND(I208*H208,2)</f>
        <v>0</v>
      </c>
      <c r="BL208" s="16" t="s">
        <v>323</v>
      </c>
      <c r="BM208" s="155" t="s">
        <v>14169</v>
      </c>
    </row>
    <row r="209" spans="2:65" s="1" customFormat="1" ht="33" customHeight="1">
      <c r="B209" s="142"/>
      <c r="C209" s="143" t="s">
        <v>396</v>
      </c>
      <c r="D209" s="143" t="s">
        <v>319</v>
      </c>
      <c r="E209" s="144" t="s">
        <v>14170</v>
      </c>
      <c r="F209" s="145" t="s">
        <v>14171</v>
      </c>
      <c r="G209" s="146" t="s">
        <v>322</v>
      </c>
      <c r="H209" s="147">
        <v>3.97</v>
      </c>
      <c r="I209" s="148"/>
      <c r="J209" s="149">
        <f>ROUND(I209*H209,2)</f>
        <v>0</v>
      </c>
      <c r="K209" s="150"/>
      <c r="L209" s="31"/>
      <c r="M209" s="151" t="s">
        <v>1</v>
      </c>
      <c r="N209" s="152" t="s">
        <v>42</v>
      </c>
      <c r="P209" s="153">
        <f>O209*H209</f>
        <v>0</v>
      </c>
      <c r="Q209" s="153">
        <v>2.3369634000000001</v>
      </c>
      <c r="R209" s="153">
        <f>Q209*H209</f>
        <v>9.2777446980000011</v>
      </c>
      <c r="S209" s="153">
        <v>0</v>
      </c>
      <c r="T209" s="154">
        <f>S209*H209</f>
        <v>0</v>
      </c>
      <c r="AR209" s="155" t="s">
        <v>323</v>
      </c>
      <c r="AT209" s="155" t="s">
        <v>319</v>
      </c>
      <c r="AU209" s="155" t="s">
        <v>88</v>
      </c>
      <c r="AY209" s="16" t="s">
        <v>317</v>
      </c>
      <c r="BE209" s="156">
        <f>IF(N209="základná",J209,0)</f>
        <v>0</v>
      </c>
      <c r="BF209" s="156">
        <f>IF(N209="znížená",J209,0)</f>
        <v>0</v>
      </c>
      <c r="BG209" s="156">
        <f>IF(N209="zákl. prenesená",J209,0)</f>
        <v>0</v>
      </c>
      <c r="BH209" s="156">
        <f>IF(N209="zníž. prenesená",J209,0)</f>
        <v>0</v>
      </c>
      <c r="BI209" s="156">
        <f>IF(N209="nulová",J209,0)</f>
        <v>0</v>
      </c>
      <c r="BJ209" s="16" t="s">
        <v>88</v>
      </c>
      <c r="BK209" s="156">
        <f>ROUND(I209*H209,2)</f>
        <v>0</v>
      </c>
      <c r="BL209" s="16" t="s">
        <v>323</v>
      </c>
      <c r="BM209" s="155" t="s">
        <v>14172</v>
      </c>
    </row>
    <row r="210" spans="2:65" s="12" customFormat="1" ht="10">
      <c r="B210" s="157"/>
      <c r="D210" s="158" t="s">
        <v>328</v>
      </c>
      <c r="E210" s="159" t="s">
        <v>1</v>
      </c>
      <c r="F210" s="160" t="s">
        <v>14173</v>
      </c>
      <c r="H210" s="161">
        <v>3.97</v>
      </c>
      <c r="I210" s="162"/>
      <c r="L210" s="157"/>
      <c r="M210" s="163"/>
      <c r="T210" s="164"/>
      <c r="AT210" s="159" t="s">
        <v>328</v>
      </c>
      <c r="AU210" s="159" t="s">
        <v>88</v>
      </c>
      <c r="AV210" s="12" t="s">
        <v>88</v>
      </c>
      <c r="AW210" s="12" t="s">
        <v>31</v>
      </c>
      <c r="AX210" s="12" t="s">
        <v>76</v>
      </c>
      <c r="AY210" s="159" t="s">
        <v>317</v>
      </c>
    </row>
    <row r="211" spans="2:65" s="13" customFormat="1" ht="10">
      <c r="B211" s="165"/>
      <c r="D211" s="158" t="s">
        <v>328</v>
      </c>
      <c r="E211" s="166" t="s">
        <v>1</v>
      </c>
      <c r="F211" s="167" t="s">
        <v>331</v>
      </c>
      <c r="H211" s="168">
        <v>3.97</v>
      </c>
      <c r="I211" s="169"/>
      <c r="L211" s="165"/>
      <c r="M211" s="170"/>
      <c r="T211" s="171"/>
      <c r="AT211" s="166" t="s">
        <v>328</v>
      </c>
      <c r="AU211" s="166" t="s">
        <v>88</v>
      </c>
      <c r="AV211" s="13" t="s">
        <v>92</v>
      </c>
      <c r="AW211" s="13" t="s">
        <v>31</v>
      </c>
      <c r="AX211" s="13" t="s">
        <v>76</v>
      </c>
      <c r="AY211" s="166" t="s">
        <v>317</v>
      </c>
    </row>
    <row r="212" spans="2:65" s="14" customFormat="1" ht="10">
      <c r="B212" s="172"/>
      <c r="D212" s="158" t="s">
        <v>328</v>
      </c>
      <c r="E212" s="173" t="s">
        <v>1</v>
      </c>
      <c r="F212" s="174" t="s">
        <v>332</v>
      </c>
      <c r="H212" s="175">
        <v>3.97</v>
      </c>
      <c r="I212" s="176"/>
      <c r="L212" s="172"/>
      <c r="M212" s="177"/>
      <c r="T212" s="178"/>
      <c r="AT212" s="173" t="s">
        <v>328</v>
      </c>
      <c r="AU212" s="173" t="s">
        <v>88</v>
      </c>
      <c r="AV212" s="14" t="s">
        <v>323</v>
      </c>
      <c r="AW212" s="14" t="s">
        <v>31</v>
      </c>
      <c r="AX212" s="14" t="s">
        <v>83</v>
      </c>
      <c r="AY212" s="173" t="s">
        <v>317</v>
      </c>
    </row>
    <row r="213" spans="2:65" s="1" customFormat="1" ht="24.15" customHeight="1">
      <c r="B213" s="142"/>
      <c r="C213" s="143" t="s">
        <v>401</v>
      </c>
      <c r="D213" s="143" t="s">
        <v>319</v>
      </c>
      <c r="E213" s="144" t="s">
        <v>1395</v>
      </c>
      <c r="F213" s="145" t="s">
        <v>1396</v>
      </c>
      <c r="G213" s="146" t="s">
        <v>444</v>
      </c>
      <c r="H213" s="147">
        <v>39.68</v>
      </c>
      <c r="I213" s="148"/>
      <c r="J213" s="149">
        <f>ROUND(I213*H213,2)</f>
        <v>0</v>
      </c>
      <c r="K213" s="150"/>
      <c r="L213" s="31"/>
      <c r="M213" s="151" t="s">
        <v>1</v>
      </c>
      <c r="N213" s="152" t="s">
        <v>42</v>
      </c>
      <c r="P213" s="153">
        <f>O213*H213</f>
        <v>0</v>
      </c>
      <c r="Q213" s="153">
        <v>4.50331E-3</v>
      </c>
      <c r="R213" s="153">
        <f>Q213*H213</f>
        <v>0.17869134079999999</v>
      </c>
      <c r="S213" s="153">
        <v>0</v>
      </c>
      <c r="T213" s="154">
        <f>S213*H213</f>
        <v>0</v>
      </c>
      <c r="AR213" s="155" t="s">
        <v>323</v>
      </c>
      <c r="AT213" s="155" t="s">
        <v>319</v>
      </c>
      <c r="AU213" s="155" t="s">
        <v>88</v>
      </c>
      <c r="AY213" s="16" t="s">
        <v>317</v>
      </c>
      <c r="BE213" s="156">
        <f>IF(N213="základná",J213,0)</f>
        <v>0</v>
      </c>
      <c r="BF213" s="156">
        <f>IF(N213="znížená",J213,0)</f>
        <v>0</v>
      </c>
      <c r="BG213" s="156">
        <f>IF(N213="zákl. prenesená",J213,0)</f>
        <v>0</v>
      </c>
      <c r="BH213" s="156">
        <f>IF(N213="zníž. prenesená",J213,0)</f>
        <v>0</v>
      </c>
      <c r="BI213" s="156">
        <f>IF(N213="nulová",J213,0)</f>
        <v>0</v>
      </c>
      <c r="BJ213" s="16" t="s">
        <v>88</v>
      </c>
      <c r="BK213" s="156">
        <f>ROUND(I213*H213,2)</f>
        <v>0</v>
      </c>
      <c r="BL213" s="16" t="s">
        <v>323</v>
      </c>
      <c r="BM213" s="155" t="s">
        <v>14174</v>
      </c>
    </row>
    <row r="214" spans="2:65" s="12" customFormat="1" ht="10">
      <c r="B214" s="157"/>
      <c r="D214" s="158" t="s">
        <v>328</v>
      </c>
      <c r="E214" s="159" t="s">
        <v>1</v>
      </c>
      <c r="F214" s="160" t="s">
        <v>14175</v>
      </c>
      <c r="H214" s="161">
        <v>39.68</v>
      </c>
      <c r="I214" s="162"/>
      <c r="L214" s="157"/>
      <c r="M214" s="163"/>
      <c r="T214" s="164"/>
      <c r="AT214" s="159" t="s">
        <v>328</v>
      </c>
      <c r="AU214" s="159" t="s">
        <v>88</v>
      </c>
      <c r="AV214" s="12" t="s">
        <v>88</v>
      </c>
      <c r="AW214" s="12" t="s">
        <v>31</v>
      </c>
      <c r="AX214" s="12" t="s">
        <v>83</v>
      </c>
      <c r="AY214" s="159" t="s">
        <v>317</v>
      </c>
    </row>
    <row r="215" spans="2:65" s="1" customFormat="1" ht="24.15" customHeight="1">
      <c r="B215" s="142"/>
      <c r="C215" s="143" t="s">
        <v>405</v>
      </c>
      <c r="D215" s="143" t="s">
        <v>319</v>
      </c>
      <c r="E215" s="144" t="s">
        <v>1402</v>
      </c>
      <c r="F215" s="145" t="s">
        <v>1403</v>
      </c>
      <c r="G215" s="146" t="s">
        <v>444</v>
      </c>
      <c r="H215" s="147">
        <v>39.68</v>
      </c>
      <c r="I215" s="148"/>
      <c r="J215" s="149">
        <f>ROUND(I215*H215,2)</f>
        <v>0</v>
      </c>
      <c r="K215" s="150"/>
      <c r="L215" s="31"/>
      <c r="M215" s="151" t="s">
        <v>1</v>
      </c>
      <c r="N215" s="152" t="s">
        <v>42</v>
      </c>
      <c r="P215" s="153">
        <f>O215*H215</f>
        <v>0</v>
      </c>
      <c r="Q215" s="153">
        <v>0</v>
      </c>
      <c r="R215" s="153">
        <f>Q215*H215</f>
        <v>0</v>
      </c>
      <c r="S215" s="153">
        <v>0</v>
      </c>
      <c r="T215" s="154">
        <f>S215*H215</f>
        <v>0</v>
      </c>
      <c r="AR215" s="155" t="s">
        <v>323</v>
      </c>
      <c r="AT215" s="155" t="s">
        <v>319</v>
      </c>
      <c r="AU215" s="155" t="s">
        <v>88</v>
      </c>
      <c r="AY215" s="16" t="s">
        <v>317</v>
      </c>
      <c r="BE215" s="156">
        <f>IF(N215="základná",J215,0)</f>
        <v>0</v>
      </c>
      <c r="BF215" s="156">
        <f>IF(N215="znížená",J215,0)</f>
        <v>0</v>
      </c>
      <c r="BG215" s="156">
        <f>IF(N215="zákl. prenesená",J215,0)</f>
        <v>0</v>
      </c>
      <c r="BH215" s="156">
        <f>IF(N215="zníž. prenesená",J215,0)</f>
        <v>0</v>
      </c>
      <c r="BI215" s="156">
        <f>IF(N215="nulová",J215,0)</f>
        <v>0</v>
      </c>
      <c r="BJ215" s="16" t="s">
        <v>88</v>
      </c>
      <c r="BK215" s="156">
        <f>ROUND(I215*H215,2)</f>
        <v>0</v>
      </c>
      <c r="BL215" s="16" t="s">
        <v>323</v>
      </c>
      <c r="BM215" s="155" t="s">
        <v>14176</v>
      </c>
    </row>
    <row r="216" spans="2:65" s="11" customFormat="1" ht="22.75" customHeight="1">
      <c r="B216" s="130"/>
      <c r="D216" s="131" t="s">
        <v>75</v>
      </c>
      <c r="E216" s="140" t="s">
        <v>323</v>
      </c>
      <c r="F216" s="140" t="s">
        <v>1416</v>
      </c>
      <c r="I216" s="133"/>
      <c r="J216" s="141">
        <f>BK216</f>
        <v>0</v>
      </c>
      <c r="L216" s="130"/>
      <c r="M216" s="135"/>
      <c r="P216" s="136">
        <f>SUM(P217:P238)</f>
        <v>0</v>
      </c>
      <c r="R216" s="136">
        <f>SUM(R217:R238)</f>
        <v>74.778123207400014</v>
      </c>
      <c r="T216" s="137">
        <f>SUM(T217:T238)</f>
        <v>0</v>
      </c>
      <c r="AR216" s="131" t="s">
        <v>83</v>
      </c>
      <c r="AT216" s="138" t="s">
        <v>75</v>
      </c>
      <c r="AU216" s="138" t="s">
        <v>83</v>
      </c>
      <c r="AY216" s="131" t="s">
        <v>317</v>
      </c>
      <c r="BK216" s="139">
        <f>SUM(BK217:BK238)</f>
        <v>0</v>
      </c>
    </row>
    <row r="217" spans="2:65" s="1" customFormat="1" ht="24.15" customHeight="1">
      <c r="B217" s="142"/>
      <c r="C217" s="143" t="s">
        <v>415</v>
      </c>
      <c r="D217" s="143" t="s">
        <v>319</v>
      </c>
      <c r="E217" s="144" t="s">
        <v>14177</v>
      </c>
      <c r="F217" s="145" t="s">
        <v>14178</v>
      </c>
      <c r="G217" s="146" t="s">
        <v>322</v>
      </c>
      <c r="H217" s="147">
        <v>1.732</v>
      </c>
      <c r="I217" s="148"/>
      <c r="J217" s="149">
        <f>ROUND(I217*H217,2)</f>
        <v>0</v>
      </c>
      <c r="K217" s="150"/>
      <c r="L217" s="31"/>
      <c r="M217" s="151" t="s">
        <v>1</v>
      </c>
      <c r="N217" s="152" t="s">
        <v>42</v>
      </c>
      <c r="P217" s="153">
        <f>O217*H217</f>
        <v>0</v>
      </c>
      <c r="Q217" s="153">
        <v>2.4018963000000002</v>
      </c>
      <c r="R217" s="153">
        <f>Q217*H217</f>
        <v>4.1600843915999999</v>
      </c>
      <c r="S217" s="153">
        <v>0</v>
      </c>
      <c r="T217" s="154">
        <f>S217*H217</f>
        <v>0</v>
      </c>
      <c r="AR217" s="155" t="s">
        <v>323</v>
      </c>
      <c r="AT217" s="155" t="s">
        <v>319</v>
      </c>
      <c r="AU217" s="155" t="s">
        <v>88</v>
      </c>
      <c r="AY217" s="16" t="s">
        <v>317</v>
      </c>
      <c r="BE217" s="156">
        <f>IF(N217="základná",J217,0)</f>
        <v>0</v>
      </c>
      <c r="BF217" s="156">
        <f>IF(N217="znížená",J217,0)</f>
        <v>0</v>
      </c>
      <c r="BG217" s="156">
        <f>IF(N217="zákl. prenesená",J217,0)</f>
        <v>0</v>
      </c>
      <c r="BH217" s="156">
        <f>IF(N217="zníž. prenesená",J217,0)</f>
        <v>0</v>
      </c>
      <c r="BI217" s="156">
        <f>IF(N217="nulová",J217,0)</f>
        <v>0</v>
      </c>
      <c r="BJ217" s="16" t="s">
        <v>88</v>
      </c>
      <c r="BK217" s="156">
        <f>ROUND(I217*H217,2)</f>
        <v>0</v>
      </c>
      <c r="BL217" s="16" t="s">
        <v>323</v>
      </c>
      <c r="BM217" s="155" t="s">
        <v>14179</v>
      </c>
    </row>
    <row r="218" spans="2:65" s="12" customFormat="1" ht="10">
      <c r="B218" s="157"/>
      <c r="D218" s="158" t="s">
        <v>328</v>
      </c>
      <c r="E218" s="159" t="s">
        <v>1</v>
      </c>
      <c r="F218" s="160" t="s">
        <v>14180</v>
      </c>
      <c r="H218" s="161">
        <v>0.84</v>
      </c>
      <c r="I218" s="162"/>
      <c r="L218" s="157"/>
      <c r="M218" s="163"/>
      <c r="T218" s="164"/>
      <c r="AT218" s="159" t="s">
        <v>328</v>
      </c>
      <c r="AU218" s="159" t="s">
        <v>88</v>
      </c>
      <c r="AV218" s="12" t="s">
        <v>88</v>
      </c>
      <c r="AW218" s="12" t="s">
        <v>31</v>
      </c>
      <c r="AX218" s="12" t="s">
        <v>76</v>
      </c>
      <c r="AY218" s="159" t="s">
        <v>317</v>
      </c>
    </row>
    <row r="219" spans="2:65" s="12" customFormat="1" ht="10">
      <c r="B219" s="157"/>
      <c r="D219" s="158" t="s">
        <v>328</v>
      </c>
      <c r="E219" s="159" t="s">
        <v>1</v>
      </c>
      <c r="F219" s="160" t="s">
        <v>14181</v>
      </c>
      <c r="H219" s="161">
        <v>0.89200000000000002</v>
      </c>
      <c r="I219" s="162"/>
      <c r="L219" s="157"/>
      <c r="M219" s="163"/>
      <c r="T219" s="164"/>
      <c r="AT219" s="159" t="s">
        <v>328</v>
      </c>
      <c r="AU219" s="159" t="s">
        <v>88</v>
      </c>
      <c r="AV219" s="12" t="s">
        <v>88</v>
      </c>
      <c r="AW219" s="12" t="s">
        <v>31</v>
      </c>
      <c r="AX219" s="12" t="s">
        <v>76</v>
      </c>
      <c r="AY219" s="159" t="s">
        <v>317</v>
      </c>
    </row>
    <row r="220" spans="2:65" s="13" customFormat="1" ht="10">
      <c r="B220" s="165"/>
      <c r="D220" s="158" t="s">
        <v>328</v>
      </c>
      <c r="E220" s="166" t="s">
        <v>1</v>
      </c>
      <c r="F220" s="167" t="s">
        <v>331</v>
      </c>
      <c r="H220" s="168">
        <v>1.732</v>
      </c>
      <c r="I220" s="169"/>
      <c r="L220" s="165"/>
      <c r="M220" s="170"/>
      <c r="T220" s="171"/>
      <c r="AT220" s="166" t="s">
        <v>328</v>
      </c>
      <c r="AU220" s="166" t="s">
        <v>88</v>
      </c>
      <c r="AV220" s="13" t="s">
        <v>92</v>
      </c>
      <c r="AW220" s="13" t="s">
        <v>31</v>
      </c>
      <c r="AX220" s="13" t="s">
        <v>76</v>
      </c>
      <c r="AY220" s="166" t="s">
        <v>317</v>
      </c>
    </row>
    <row r="221" spans="2:65" s="14" customFormat="1" ht="10">
      <c r="B221" s="172"/>
      <c r="D221" s="158" t="s">
        <v>328</v>
      </c>
      <c r="E221" s="173" t="s">
        <v>1</v>
      </c>
      <c r="F221" s="174" t="s">
        <v>332</v>
      </c>
      <c r="H221" s="175">
        <v>1.732</v>
      </c>
      <c r="I221" s="176"/>
      <c r="L221" s="172"/>
      <c r="M221" s="177"/>
      <c r="T221" s="178"/>
      <c r="AT221" s="173" t="s">
        <v>328</v>
      </c>
      <c r="AU221" s="173" t="s">
        <v>88</v>
      </c>
      <c r="AV221" s="14" t="s">
        <v>323</v>
      </c>
      <c r="AW221" s="14" t="s">
        <v>31</v>
      </c>
      <c r="AX221" s="14" t="s">
        <v>83</v>
      </c>
      <c r="AY221" s="173" t="s">
        <v>317</v>
      </c>
    </row>
    <row r="222" spans="2:65" s="1" customFormat="1" ht="24.15" customHeight="1">
      <c r="B222" s="142"/>
      <c r="C222" s="143" t="s">
        <v>7</v>
      </c>
      <c r="D222" s="143" t="s">
        <v>319</v>
      </c>
      <c r="E222" s="144" t="s">
        <v>14182</v>
      </c>
      <c r="F222" s="145" t="s">
        <v>14183</v>
      </c>
      <c r="G222" s="146" t="s">
        <v>444</v>
      </c>
      <c r="H222" s="147">
        <v>11.933999999999999</v>
      </c>
      <c r="I222" s="148"/>
      <c r="J222" s="149">
        <f>ROUND(I222*H222,2)</f>
        <v>0</v>
      </c>
      <c r="K222" s="150"/>
      <c r="L222" s="31"/>
      <c r="M222" s="151" t="s">
        <v>1</v>
      </c>
      <c r="N222" s="152" t="s">
        <v>42</v>
      </c>
      <c r="P222" s="153">
        <f>O222*H222</f>
        <v>0</v>
      </c>
      <c r="Q222" s="153">
        <v>1.537E-2</v>
      </c>
      <c r="R222" s="153">
        <f>Q222*H222</f>
        <v>0.18342557999999998</v>
      </c>
      <c r="S222" s="153">
        <v>0</v>
      </c>
      <c r="T222" s="154">
        <f>S222*H222</f>
        <v>0</v>
      </c>
      <c r="AR222" s="155" t="s">
        <v>323</v>
      </c>
      <c r="AT222" s="155" t="s">
        <v>319</v>
      </c>
      <c r="AU222" s="155" t="s">
        <v>88</v>
      </c>
      <c r="AY222" s="16" t="s">
        <v>317</v>
      </c>
      <c r="BE222" s="156">
        <f>IF(N222="základná",J222,0)</f>
        <v>0</v>
      </c>
      <c r="BF222" s="156">
        <f>IF(N222="znížená",J222,0)</f>
        <v>0</v>
      </c>
      <c r="BG222" s="156">
        <f>IF(N222="zákl. prenesená",J222,0)</f>
        <v>0</v>
      </c>
      <c r="BH222" s="156">
        <f>IF(N222="zníž. prenesená",J222,0)</f>
        <v>0</v>
      </c>
      <c r="BI222" s="156">
        <f>IF(N222="nulová",J222,0)</f>
        <v>0</v>
      </c>
      <c r="BJ222" s="16" t="s">
        <v>88</v>
      </c>
      <c r="BK222" s="156">
        <f>ROUND(I222*H222,2)</f>
        <v>0</v>
      </c>
      <c r="BL222" s="16" t="s">
        <v>323</v>
      </c>
      <c r="BM222" s="155" t="s">
        <v>14184</v>
      </c>
    </row>
    <row r="223" spans="2:65" s="12" customFormat="1" ht="10">
      <c r="B223" s="157"/>
      <c r="D223" s="158" t="s">
        <v>328</v>
      </c>
      <c r="E223" s="159" t="s">
        <v>1</v>
      </c>
      <c r="F223" s="160" t="s">
        <v>14185</v>
      </c>
      <c r="H223" s="161">
        <v>11.933999999999999</v>
      </c>
      <c r="I223" s="162"/>
      <c r="L223" s="157"/>
      <c r="M223" s="163"/>
      <c r="T223" s="164"/>
      <c r="AT223" s="159" t="s">
        <v>328</v>
      </c>
      <c r="AU223" s="159" t="s">
        <v>88</v>
      </c>
      <c r="AV223" s="12" t="s">
        <v>88</v>
      </c>
      <c r="AW223" s="12" t="s">
        <v>31</v>
      </c>
      <c r="AX223" s="12" t="s">
        <v>76</v>
      </c>
      <c r="AY223" s="159" t="s">
        <v>317</v>
      </c>
    </row>
    <row r="224" spans="2:65" s="13" customFormat="1" ht="10">
      <c r="B224" s="165"/>
      <c r="D224" s="158" t="s">
        <v>328</v>
      </c>
      <c r="E224" s="166" t="s">
        <v>1</v>
      </c>
      <c r="F224" s="167" t="s">
        <v>14186</v>
      </c>
      <c r="H224" s="168">
        <v>11.933999999999999</v>
      </c>
      <c r="I224" s="169"/>
      <c r="L224" s="165"/>
      <c r="M224" s="170"/>
      <c r="T224" s="171"/>
      <c r="AT224" s="166" t="s">
        <v>328</v>
      </c>
      <c r="AU224" s="166" t="s">
        <v>88</v>
      </c>
      <c r="AV224" s="13" t="s">
        <v>92</v>
      </c>
      <c r="AW224" s="13" t="s">
        <v>31</v>
      </c>
      <c r="AX224" s="13" t="s">
        <v>76</v>
      </c>
      <c r="AY224" s="166" t="s">
        <v>317</v>
      </c>
    </row>
    <row r="225" spans="2:65" s="14" customFormat="1" ht="10">
      <c r="B225" s="172"/>
      <c r="D225" s="158" t="s">
        <v>328</v>
      </c>
      <c r="E225" s="173" t="s">
        <v>1</v>
      </c>
      <c r="F225" s="174" t="s">
        <v>332</v>
      </c>
      <c r="H225" s="175">
        <v>11.933999999999999</v>
      </c>
      <c r="I225" s="176"/>
      <c r="L225" s="172"/>
      <c r="M225" s="177"/>
      <c r="T225" s="178"/>
      <c r="AT225" s="173" t="s">
        <v>328</v>
      </c>
      <c r="AU225" s="173" t="s">
        <v>88</v>
      </c>
      <c r="AV225" s="14" t="s">
        <v>323</v>
      </c>
      <c r="AW225" s="14" t="s">
        <v>31</v>
      </c>
      <c r="AX225" s="14" t="s">
        <v>83</v>
      </c>
      <c r="AY225" s="173" t="s">
        <v>317</v>
      </c>
    </row>
    <row r="226" spans="2:65" s="1" customFormat="1" ht="37.75" customHeight="1">
      <c r="B226" s="142"/>
      <c r="C226" s="143" t="s">
        <v>427</v>
      </c>
      <c r="D226" s="143" t="s">
        <v>319</v>
      </c>
      <c r="E226" s="144" t="s">
        <v>1505</v>
      </c>
      <c r="F226" s="145" t="s">
        <v>1506</v>
      </c>
      <c r="G226" s="146" t="s">
        <v>439</v>
      </c>
      <c r="H226" s="147">
        <v>1.7000000000000001E-2</v>
      </c>
      <c r="I226" s="148"/>
      <c r="J226" s="149">
        <f>ROUND(I226*H226,2)</f>
        <v>0</v>
      </c>
      <c r="K226" s="150"/>
      <c r="L226" s="31"/>
      <c r="M226" s="151" t="s">
        <v>1</v>
      </c>
      <c r="N226" s="152" t="s">
        <v>42</v>
      </c>
      <c r="P226" s="153">
        <f>O226*H226</f>
        <v>0</v>
      </c>
      <c r="Q226" s="153">
        <v>1.2029614</v>
      </c>
      <c r="R226" s="153">
        <f>Q226*H226</f>
        <v>2.04503438E-2</v>
      </c>
      <c r="S226" s="153">
        <v>0</v>
      </c>
      <c r="T226" s="154">
        <f>S226*H226</f>
        <v>0</v>
      </c>
      <c r="AR226" s="155" t="s">
        <v>323</v>
      </c>
      <c r="AT226" s="155" t="s">
        <v>319</v>
      </c>
      <c r="AU226" s="155" t="s">
        <v>88</v>
      </c>
      <c r="AY226" s="16" t="s">
        <v>317</v>
      </c>
      <c r="BE226" s="156">
        <f>IF(N226="základná",J226,0)</f>
        <v>0</v>
      </c>
      <c r="BF226" s="156">
        <f>IF(N226="znížená",J226,0)</f>
        <v>0</v>
      </c>
      <c r="BG226" s="156">
        <f>IF(N226="zákl. prenesená",J226,0)</f>
        <v>0</v>
      </c>
      <c r="BH226" s="156">
        <f>IF(N226="zníž. prenesená",J226,0)</f>
        <v>0</v>
      </c>
      <c r="BI226" s="156">
        <f>IF(N226="nulová",J226,0)</f>
        <v>0</v>
      </c>
      <c r="BJ226" s="16" t="s">
        <v>88</v>
      </c>
      <c r="BK226" s="156">
        <f>ROUND(I226*H226,2)</f>
        <v>0</v>
      </c>
      <c r="BL226" s="16" t="s">
        <v>323</v>
      </c>
      <c r="BM226" s="155" t="s">
        <v>14187</v>
      </c>
    </row>
    <row r="227" spans="2:65" s="12" customFormat="1" ht="10">
      <c r="B227" s="157"/>
      <c r="D227" s="158" t="s">
        <v>328</v>
      </c>
      <c r="E227" s="159" t="s">
        <v>1</v>
      </c>
      <c r="F227" s="160" t="s">
        <v>14188</v>
      </c>
      <c r="H227" s="161">
        <v>1.7000000000000001E-2</v>
      </c>
      <c r="I227" s="162"/>
      <c r="L227" s="157"/>
      <c r="M227" s="163"/>
      <c r="T227" s="164"/>
      <c r="AT227" s="159" t="s">
        <v>328</v>
      </c>
      <c r="AU227" s="159" t="s">
        <v>88</v>
      </c>
      <c r="AV227" s="12" t="s">
        <v>88</v>
      </c>
      <c r="AW227" s="12" t="s">
        <v>31</v>
      </c>
      <c r="AX227" s="12" t="s">
        <v>76</v>
      </c>
      <c r="AY227" s="159" t="s">
        <v>317</v>
      </c>
    </row>
    <row r="228" spans="2:65" s="13" customFormat="1" ht="10">
      <c r="B228" s="165"/>
      <c r="D228" s="158" t="s">
        <v>328</v>
      </c>
      <c r="E228" s="166" t="s">
        <v>1</v>
      </c>
      <c r="F228" s="167" t="s">
        <v>14120</v>
      </c>
      <c r="H228" s="168">
        <v>1.7000000000000001E-2</v>
      </c>
      <c r="I228" s="169"/>
      <c r="L228" s="165"/>
      <c r="M228" s="170"/>
      <c r="T228" s="171"/>
      <c r="AT228" s="166" t="s">
        <v>328</v>
      </c>
      <c r="AU228" s="166" t="s">
        <v>88</v>
      </c>
      <c r="AV228" s="13" t="s">
        <v>92</v>
      </c>
      <c r="AW228" s="13" t="s">
        <v>31</v>
      </c>
      <c r="AX228" s="13" t="s">
        <v>76</v>
      </c>
      <c r="AY228" s="166" t="s">
        <v>317</v>
      </c>
    </row>
    <row r="229" spans="2:65" s="14" customFormat="1" ht="10">
      <c r="B229" s="172"/>
      <c r="D229" s="158" t="s">
        <v>328</v>
      </c>
      <c r="E229" s="173" t="s">
        <v>1</v>
      </c>
      <c r="F229" s="174" t="s">
        <v>332</v>
      </c>
      <c r="H229" s="175">
        <v>1.7000000000000001E-2</v>
      </c>
      <c r="I229" s="176"/>
      <c r="L229" s="172"/>
      <c r="M229" s="177"/>
      <c r="T229" s="178"/>
      <c r="AT229" s="173" t="s">
        <v>328</v>
      </c>
      <c r="AU229" s="173" t="s">
        <v>88</v>
      </c>
      <c r="AV229" s="14" t="s">
        <v>323</v>
      </c>
      <c r="AW229" s="14" t="s">
        <v>31</v>
      </c>
      <c r="AX229" s="14" t="s">
        <v>83</v>
      </c>
      <c r="AY229" s="173" t="s">
        <v>317</v>
      </c>
    </row>
    <row r="230" spans="2:65" s="1" customFormat="1" ht="16.5" customHeight="1">
      <c r="B230" s="142"/>
      <c r="C230" s="143" t="s">
        <v>432</v>
      </c>
      <c r="D230" s="143" t="s">
        <v>319</v>
      </c>
      <c r="E230" s="144" t="s">
        <v>14189</v>
      </c>
      <c r="F230" s="145" t="s">
        <v>14190</v>
      </c>
      <c r="G230" s="146" t="s">
        <v>322</v>
      </c>
      <c r="H230" s="147">
        <v>30.32</v>
      </c>
      <c r="I230" s="148"/>
      <c r="J230" s="149">
        <f>ROUND(I230*H230,2)</f>
        <v>0</v>
      </c>
      <c r="K230" s="150"/>
      <c r="L230" s="31"/>
      <c r="M230" s="151" t="s">
        <v>1</v>
      </c>
      <c r="N230" s="152" t="s">
        <v>42</v>
      </c>
      <c r="P230" s="153">
        <f>O230*H230</f>
        <v>0</v>
      </c>
      <c r="Q230" s="153">
        <v>2.3141677</v>
      </c>
      <c r="R230" s="153">
        <f>Q230*H230</f>
        <v>70.165564664000001</v>
      </c>
      <c r="S230" s="153">
        <v>0</v>
      </c>
      <c r="T230" s="154">
        <f>S230*H230</f>
        <v>0</v>
      </c>
      <c r="AR230" s="155" t="s">
        <v>323</v>
      </c>
      <c r="AT230" s="155" t="s">
        <v>319</v>
      </c>
      <c r="AU230" s="155" t="s">
        <v>88</v>
      </c>
      <c r="AY230" s="16" t="s">
        <v>317</v>
      </c>
      <c r="BE230" s="156">
        <f>IF(N230="základná",J230,0)</f>
        <v>0</v>
      </c>
      <c r="BF230" s="156">
        <f>IF(N230="znížená",J230,0)</f>
        <v>0</v>
      </c>
      <c r="BG230" s="156">
        <f>IF(N230="zákl. prenesená",J230,0)</f>
        <v>0</v>
      </c>
      <c r="BH230" s="156">
        <f>IF(N230="zníž. prenesená",J230,0)</f>
        <v>0</v>
      </c>
      <c r="BI230" s="156">
        <f>IF(N230="nulová",J230,0)</f>
        <v>0</v>
      </c>
      <c r="BJ230" s="16" t="s">
        <v>88</v>
      </c>
      <c r="BK230" s="156">
        <f>ROUND(I230*H230,2)</f>
        <v>0</v>
      </c>
      <c r="BL230" s="16" t="s">
        <v>323</v>
      </c>
      <c r="BM230" s="155" t="s">
        <v>14191</v>
      </c>
    </row>
    <row r="231" spans="2:65" s="12" customFormat="1" ht="10">
      <c r="B231" s="157"/>
      <c r="D231" s="158" t="s">
        <v>328</v>
      </c>
      <c r="E231" s="159" t="s">
        <v>1</v>
      </c>
      <c r="F231" s="160" t="s">
        <v>14192</v>
      </c>
      <c r="H231" s="161">
        <v>30.32</v>
      </c>
      <c r="I231" s="162"/>
      <c r="L231" s="157"/>
      <c r="M231" s="163"/>
      <c r="T231" s="164"/>
      <c r="AT231" s="159" t="s">
        <v>328</v>
      </c>
      <c r="AU231" s="159" t="s">
        <v>88</v>
      </c>
      <c r="AV231" s="12" t="s">
        <v>88</v>
      </c>
      <c r="AW231" s="12" t="s">
        <v>31</v>
      </c>
      <c r="AX231" s="12" t="s">
        <v>76</v>
      </c>
      <c r="AY231" s="159" t="s">
        <v>317</v>
      </c>
    </row>
    <row r="232" spans="2:65" s="13" customFormat="1" ht="10">
      <c r="B232" s="165"/>
      <c r="D232" s="158" t="s">
        <v>328</v>
      </c>
      <c r="E232" s="166" t="s">
        <v>1</v>
      </c>
      <c r="F232" s="167" t="s">
        <v>331</v>
      </c>
      <c r="H232" s="168">
        <v>30.32</v>
      </c>
      <c r="I232" s="169"/>
      <c r="L232" s="165"/>
      <c r="M232" s="170"/>
      <c r="T232" s="171"/>
      <c r="AT232" s="166" t="s">
        <v>328</v>
      </c>
      <c r="AU232" s="166" t="s">
        <v>88</v>
      </c>
      <c r="AV232" s="13" t="s">
        <v>92</v>
      </c>
      <c r="AW232" s="13" t="s">
        <v>31</v>
      </c>
      <c r="AX232" s="13" t="s">
        <v>76</v>
      </c>
      <c r="AY232" s="166" t="s">
        <v>317</v>
      </c>
    </row>
    <row r="233" spans="2:65" s="14" customFormat="1" ht="10">
      <c r="B233" s="172"/>
      <c r="D233" s="158" t="s">
        <v>328</v>
      </c>
      <c r="E233" s="173" t="s">
        <v>1</v>
      </c>
      <c r="F233" s="174" t="s">
        <v>332</v>
      </c>
      <c r="H233" s="175">
        <v>30.32</v>
      </c>
      <c r="I233" s="176"/>
      <c r="L233" s="172"/>
      <c r="M233" s="177"/>
      <c r="T233" s="178"/>
      <c r="AT233" s="173" t="s">
        <v>328</v>
      </c>
      <c r="AU233" s="173" t="s">
        <v>88</v>
      </c>
      <c r="AV233" s="14" t="s">
        <v>323</v>
      </c>
      <c r="AW233" s="14" t="s">
        <v>31</v>
      </c>
      <c r="AX233" s="14" t="s">
        <v>83</v>
      </c>
      <c r="AY233" s="173" t="s">
        <v>317</v>
      </c>
    </row>
    <row r="234" spans="2:65" s="1" customFormat="1" ht="16.5" customHeight="1">
      <c r="B234" s="142"/>
      <c r="C234" s="143" t="s">
        <v>436</v>
      </c>
      <c r="D234" s="143" t="s">
        <v>319</v>
      </c>
      <c r="E234" s="144" t="s">
        <v>1578</v>
      </c>
      <c r="F234" s="145" t="s">
        <v>1579</v>
      </c>
      <c r="G234" s="146" t="s">
        <v>444</v>
      </c>
      <c r="H234" s="147">
        <v>227.4</v>
      </c>
      <c r="I234" s="148"/>
      <c r="J234" s="149">
        <f>ROUND(I234*H234,2)</f>
        <v>0</v>
      </c>
      <c r="K234" s="150"/>
      <c r="L234" s="31"/>
      <c r="M234" s="151" t="s">
        <v>1</v>
      </c>
      <c r="N234" s="152" t="s">
        <v>42</v>
      </c>
      <c r="P234" s="153">
        <f>O234*H234</f>
        <v>0</v>
      </c>
      <c r="Q234" s="153">
        <v>1.09322E-3</v>
      </c>
      <c r="R234" s="153">
        <f>Q234*H234</f>
        <v>0.248598228</v>
      </c>
      <c r="S234" s="153">
        <v>0</v>
      </c>
      <c r="T234" s="154">
        <f>S234*H234</f>
        <v>0</v>
      </c>
      <c r="AR234" s="155" t="s">
        <v>323</v>
      </c>
      <c r="AT234" s="155" t="s">
        <v>319</v>
      </c>
      <c r="AU234" s="155" t="s">
        <v>88</v>
      </c>
      <c r="AY234" s="16" t="s">
        <v>317</v>
      </c>
      <c r="BE234" s="156">
        <f>IF(N234="základná",J234,0)</f>
        <v>0</v>
      </c>
      <c r="BF234" s="156">
        <f>IF(N234="znížená",J234,0)</f>
        <v>0</v>
      </c>
      <c r="BG234" s="156">
        <f>IF(N234="zákl. prenesená",J234,0)</f>
        <v>0</v>
      </c>
      <c r="BH234" s="156">
        <f>IF(N234="zníž. prenesená",J234,0)</f>
        <v>0</v>
      </c>
      <c r="BI234" s="156">
        <f>IF(N234="nulová",J234,0)</f>
        <v>0</v>
      </c>
      <c r="BJ234" s="16" t="s">
        <v>88</v>
      </c>
      <c r="BK234" s="156">
        <f>ROUND(I234*H234,2)</f>
        <v>0</v>
      </c>
      <c r="BL234" s="16" t="s">
        <v>323</v>
      </c>
      <c r="BM234" s="155" t="s">
        <v>14193</v>
      </c>
    </row>
    <row r="235" spans="2:65" s="12" customFormat="1" ht="10">
      <c r="B235" s="157"/>
      <c r="D235" s="158" t="s">
        <v>328</v>
      </c>
      <c r="E235" s="159" t="s">
        <v>1</v>
      </c>
      <c r="F235" s="160" t="s">
        <v>14194</v>
      </c>
      <c r="H235" s="161">
        <v>227.4</v>
      </c>
      <c r="I235" s="162"/>
      <c r="L235" s="157"/>
      <c r="M235" s="163"/>
      <c r="T235" s="164"/>
      <c r="AT235" s="159" t="s">
        <v>328</v>
      </c>
      <c r="AU235" s="159" t="s">
        <v>88</v>
      </c>
      <c r="AV235" s="12" t="s">
        <v>88</v>
      </c>
      <c r="AW235" s="12" t="s">
        <v>31</v>
      </c>
      <c r="AX235" s="12" t="s">
        <v>76</v>
      </c>
      <c r="AY235" s="159" t="s">
        <v>317</v>
      </c>
    </row>
    <row r="236" spans="2:65" s="13" customFormat="1" ht="10">
      <c r="B236" s="165"/>
      <c r="D236" s="158" t="s">
        <v>328</v>
      </c>
      <c r="E236" s="166" t="s">
        <v>1</v>
      </c>
      <c r="F236" s="167" t="s">
        <v>331</v>
      </c>
      <c r="H236" s="168">
        <v>227.4</v>
      </c>
      <c r="I236" s="169"/>
      <c r="L236" s="165"/>
      <c r="M236" s="170"/>
      <c r="T236" s="171"/>
      <c r="AT236" s="166" t="s">
        <v>328</v>
      </c>
      <c r="AU236" s="166" t="s">
        <v>88</v>
      </c>
      <c r="AV236" s="13" t="s">
        <v>92</v>
      </c>
      <c r="AW236" s="13" t="s">
        <v>31</v>
      </c>
      <c r="AX236" s="13" t="s">
        <v>76</v>
      </c>
      <c r="AY236" s="166" t="s">
        <v>317</v>
      </c>
    </row>
    <row r="237" spans="2:65" s="14" customFormat="1" ht="10">
      <c r="B237" s="172"/>
      <c r="D237" s="158" t="s">
        <v>328</v>
      </c>
      <c r="E237" s="173" t="s">
        <v>1</v>
      </c>
      <c r="F237" s="174" t="s">
        <v>332</v>
      </c>
      <c r="H237" s="175">
        <v>227.4</v>
      </c>
      <c r="I237" s="176"/>
      <c r="L237" s="172"/>
      <c r="M237" s="177"/>
      <c r="T237" s="178"/>
      <c r="AT237" s="173" t="s">
        <v>328</v>
      </c>
      <c r="AU237" s="173" t="s">
        <v>88</v>
      </c>
      <c r="AV237" s="14" t="s">
        <v>323</v>
      </c>
      <c r="AW237" s="14" t="s">
        <v>31</v>
      </c>
      <c r="AX237" s="14" t="s">
        <v>83</v>
      </c>
      <c r="AY237" s="173" t="s">
        <v>317</v>
      </c>
    </row>
    <row r="238" spans="2:65" s="1" customFormat="1" ht="16.5" customHeight="1">
      <c r="B238" s="142"/>
      <c r="C238" s="143" t="s">
        <v>441</v>
      </c>
      <c r="D238" s="143" t="s">
        <v>319</v>
      </c>
      <c r="E238" s="144" t="s">
        <v>1585</v>
      </c>
      <c r="F238" s="145" t="s">
        <v>1586</v>
      </c>
      <c r="G238" s="146" t="s">
        <v>444</v>
      </c>
      <c r="H238" s="147">
        <v>227.4</v>
      </c>
      <c r="I238" s="148"/>
      <c r="J238" s="149">
        <f>ROUND(I238*H238,2)</f>
        <v>0</v>
      </c>
      <c r="K238" s="150"/>
      <c r="L238" s="31"/>
      <c r="M238" s="151" t="s">
        <v>1</v>
      </c>
      <c r="N238" s="152" t="s">
        <v>42</v>
      </c>
      <c r="P238" s="153">
        <f>O238*H238</f>
        <v>0</v>
      </c>
      <c r="Q238" s="153">
        <v>0</v>
      </c>
      <c r="R238" s="153">
        <f>Q238*H238</f>
        <v>0</v>
      </c>
      <c r="S238" s="153">
        <v>0</v>
      </c>
      <c r="T238" s="154">
        <f>S238*H238</f>
        <v>0</v>
      </c>
      <c r="AR238" s="155" t="s">
        <v>323</v>
      </c>
      <c r="AT238" s="155" t="s">
        <v>319</v>
      </c>
      <c r="AU238" s="155" t="s">
        <v>88</v>
      </c>
      <c r="AY238" s="16" t="s">
        <v>317</v>
      </c>
      <c r="BE238" s="156">
        <f>IF(N238="základná",J238,0)</f>
        <v>0</v>
      </c>
      <c r="BF238" s="156">
        <f>IF(N238="znížená",J238,0)</f>
        <v>0</v>
      </c>
      <c r="BG238" s="156">
        <f>IF(N238="zákl. prenesená",J238,0)</f>
        <v>0</v>
      </c>
      <c r="BH238" s="156">
        <f>IF(N238="zníž. prenesená",J238,0)</f>
        <v>0</v>
      </c>
      <c r="BI238" s="156">
        <f>IF(N238="nulová",J238,0)</f>
        <v>0</v>
      </c>
      <c r="BJ238" s="16" t="s">
        <v>88</v>
      </c>
      <c r="BK238" s="156">
        <f>ROUND(I238*H238,2)</f>
        <v>0</v>
      </c>
      <c r="BL238" s="16" t="s">
        <v>323</v>
      </c>
      <c r="BM238" s="155" t="s">
        <v>14195</v>
      </c>
    </row>
    <row r="239" spans="2:65" s="11" customFormat="1" ht="22.75" customHeight="1">
      <c r="B239" s="130"/>
      <c r="D239" s="131" t="s">
        <v>75</v>
      </c>
      <c r="E239" s="140" t="s">
        <v>341</v>
      </c>
      <c r="F239" s="140" t="s">
        <v>1692</v>
      </c>
      <c r="I239" s="133"/>
      <c r="J239" s="141">
        <f>BK239</f>
        <v>0</v>
      </c>
      <c r="L239" s="130"/>
      <c r="M239" s="135"/>
      <c r="P239" s="136">
        <f>SUM(P240:P243)</f>
        <v>0</v>
      </c>
      <c r="R239" s="136">
        <f>SUM(R240:R243)</f>
        <v>66.474885399999991</v>
      </c>
      <c r="T239" s="137">
        <f>SUM(T240:T243)</f>
        <v>0</v>
      </c>
      <c r="AR239" s="131" t="s">
        <v>83</v>
      </c>
      <c r="AT239" s="138" t="s">
        <v>75</v>
      </c>
      <c r="AU239" s="138" t="s">
        <v>83</v>
      </c>
      <c r="AY239" s="131" t="s">
        <v>317</v>
      </c>
      <c r="BK239" s="139">
        <f>SUM(BK240:BK243)</f>
        <v>0</v>
      </c>
    </row>
    <row r="240" spans="2:65" s="1" customFormat="1" ht="16.5" customHeight="1">
      <c r="B240" s="142"/>
      <c r="C240" s="143" t="s">
        <v>448</v>
      </c>
      <c r="D240" s="143" t="s">
        <v>319</v>
      </c>
      <c r="E240" s="144" t="s">
        <v>1698</v>
      </c>
      <c r="F240" s="145" t="s">
        <v>1699</v>
      </c>
      <c r="G240" s="146" t="s">
        <v>444</v>
      </c>
      <c r="H240" s="147">
        <v>92.784999999999997</v>
      </c>
      <c r="I240" s="148"/>
      <c r="J240" s="149">
        <f>ROUND(I240*H240,2)</f>
        <v>0</v>
      </c>
      <c r="K240" s="150"/>
      <c r="L240" s="31"/>
      <c r="M240" s="151" t="s">
        <v>1</v>
      </c>
      <c r="N240" s="152" t="s">
        <v>42</v>
      </c>
      <c r="P240" s="153">
        <f>O240*H240</f>
        <v>0</v>
      </c>
      <c r="Q240" s="153">
        <v>0.71643999999999997</v>
      </c>
      <c r="R240" s="153">
        <f>Q240*H240</f>
        <v>66.474885399999991</v>
      </c>
      <c r="S240" s="153">
        <v>0</v>
      </c>
      <c r="T240" s="154">
        <f>S240*H240</f>
        <v>0</v>
      </c>
      <c r="AR240" s="155" t="s">
        <v>323</v>
      </c>
      <c r="AT240" s="155" t="s">
        <v>319</v>
      </c>
      <c r="AU240" s="155" t="s">
        <v>88</v>
      </c>
      <c r="AY240" s="16" t="s">
        <v>317</v>
      </c>
      <c r="BE240" s="156">
        <f>IF(N240="základná",J240,0)</f>
        <v>0</v>
      </c>
      <c r="BF240" s="156">
        <f>IF(N240="znížená",J240,0)</f>
        <v>0</v>
      </c>
      <c r="BG240" s="156">
        <f>IF(N240="zákl. prenesená",J240,0)</f>
        <v>0</v>
      </c>
      <c r="BH240" s="156">
        <f>IF(N240="zníž. prenesená",J240,0)</f>
        <v>0</v>
      </c>
      <c r="BI240" s="156">
        <f>IF(N240="nulová",J240,0)</f>
        <v>0</v>
      </c>
      <c r="BJ240" s="16" t="s">
        <v>88</v>
      </c>
      <c r="BK240" s="156">
        <f>ROUND(I240*H240,2)</f>
        <v>0</v>
      </c>
      <c r="BL240" s="16" t="s">
        <v>323</v>
      </c>
      <c r="BM240" s="155" t="s">
        <v>14196</v>
      </c>
    </row>
    <row r="241" spans="2:65" s="12" customFormat="1" ht="10">
      <c r="B241" s="157"/>
      <c r="D241" s="158" t="s">
        <v>328</v>
      </c>
      <c r="E241" s="159" t="s">
        <v>1</v>
      </c>
      <c r="F241" s="160" t="s">
        <v>14197</v>
      </c>
      <c r="H241" s="161">
        <v>92.784999999999997</v>
      </c>
      <c r="I241" s="162"/>
      <c r="L241" s="157"/>
      <c r="M241" s="163"/>
      <c r="T241" s="164"/>
      <c r="AT241" s="159" t="s">
        <v>328</v>
      </c>
      <c r="AU241" s="159" t="s">
        <v>88</v>
      </c>
      <c r="AV241" s="12" t="s">
        <v>88</v>
      </c>
      <c r="AW241" s="12" t="s">
        <v>31</v>
      </c>
      <c r="AX241" s="12" t="s">
        <v>76</v>
      </c>
      <c r="AY241" s="159" t="s">
        <v>317</v>
      </c>
    </row>
    <row r="242" spans="2:65" s="13" customFormat="1" ht="10">
      <c r="B242" s="165"/>
      <c r="D242" s="158" t="s">
        <v>328</v>
      </c>
      <c r="E242" s="166" t="s">
        <v>1</v>
      </c>
      <c r="F242" s="167" t="s">
        <v>331</v>
      </c>
      <c r="H242" s="168">
        <v>92.784999999999997</v>
      </c>
      <c r="I242" s="169"/>
      <c r="L242" s="165"/>
      <c r="M242" s="170"/>
      <c r="T242" s="171"/>
      <c r="AT242" s="166" t="s">
        <v>328</v>
      </c>
      <c r="AU242" s="166" t="s">
        <v>88</v>
      </c>
      <c r="AV242" s="13" t="s">
        <v>92</v>
      </c>
      <c r="AW242" s="13" t="s">
        <v>31</v>
      </c>
      <c r="AX242" s="13" t="s">
        <v>76</v>
      </c>
      <c r="AY242" s="166" t="s">
        <v>317</v>
      </c>
    </row>
    <row r="243" spans="2:65" s="14" customFormat="1" ht="10">
      <c r="B243" s="172"/>
      <c r="D243" s="158" t="s">
        <v>328</v>
      </c>
      <c r="E243" s="173" t="s">
        <v>1</v>
      </c>
      <c r="F243" s="174" t="s">
        <v>332</v>
      </c>
      <c r="H243" s="175">
        <v>92.784999999999997</v>
      </c>
      <c r="I243" s="176"/>
      <c r="L243" s="172"/>
      <c r="M243" s="177"/>
      <c r="T243" s="178"/>
      <c r="AT243" s="173" t="s">
        <v>328</v>
      </c>
      <c r="AU243" s="173" t="s">
        <v>88</v>
      </c>
      <c r="AV243" s="14" t="s">
        <v>323</v>
      </c>
      <c r="AW243" s="14" t="s">
        <v>31</v>
      </c>
      <c r="AX243" s="14" t="s">
        <v>83</v>
      </c>
      <c r="AY243" s="173" t="s">
        <v>317</v>
      </c>
    </row>
    <row r="244" spans="2:65" s="11" customFormat="1" ht="22.75" customHeight="1">
      <c r="B244" s="130"/>
      <c r="D244" s="131" t="s">
        <v>75</v>
      </c>
      <c r="E244" s="140" t="s">
        <v>346</v>
      </c>
      <c r="F244" s="140" t="s">
        <v>1703</v>
      </c>
      <c r="I244" s="133"/>
      <c r="J244" s="141">
        <f>BK244</f>
        <v>0</v>
      </c>
      <c r="L244" s="130"/>
      <c r="M244" s="135"/>
      <c r="P244" s="136">
        <f>SUM(P245:P401)</f>
        <v>0</v>
      </c>
      <c r="R244" s="136">
        <f>SUM(R245:R401)</f>
        <v>247.32068389399998</v>
      </c>
      <c r="T244" s="137">
        <f>SUM(T245:T401)</f>
        <v>0</v>
      </c>
      <c r="AR244" s="131" t="s">
        <v>83</v>
      </c>
      <c r="AT244" s="138" t="s">
        <v>75</v>
      </c>
      <c r="AU244" s="138" t="s">
        <v>83</v>
      </c>
      <c r="AY244" s="131" t="s">
        <v>317</v>
      </c>
      <c r="BK244" s="139">
        <f>SUM(BK245:BK401)</f>
        <v>0</v>
      </c>
    </row>
    <row r="245" spans="2:65" s="1" customFormat="1" ht="24.15" customHeight="1">
      <c r="B245" s="142"/>
      <c r="C245" s="143" t="s">
        <v>453</v>
      </c>
      <c r="D245" s="143" t="s">
        <v>319</v>
      </c>
      <c r="E245" s="144" t="s">
        <v>14198</v>
      </c>
      <c r="F245" s="145" t="s">
        <v>14199</v>
      </c>
      <c r="G245" s="146" t="s">
        <v>444</v>
      </c>
      <c r="H245" s="147">
        <v>146.87</v>
      </c>
      <c r="I245" s="148"/>
      <c r="J245" s="149">
        <f>ROUND(I245*H245,2)</f>
        <v>0</v>
      </c>
      <c r="K245" s="150"/>
      <c r="L245" s="31"/>
      <c r="M245" s="151" t="s">
        <v>1</v>
      </c>
      <c r="N245" s="152" t="s">
        <v>42</v>
      </c>
      <c r="P245" s="153">
        <f>O245*H245</f>
        <v>0</v>
      </c>
      <c r="Q245" s="153">
        <v>4.0000000000000002E-4</v>
      </c>
      <c r="R245" s="153">
        <f>Q245*H245</f>
        <v>5.8748000000000002E-2</v>
      </c>
      <c r="S245" s="153">
        <v>0</v>
      </c>
      <c r="T245" s="154">
        <f>S245*H245</f>
        <v>0</v>
      </c>
      <c r="AR245" s="155" t="s">
        <v>323</v>
      </c>
      <c r="AT245" s="155" t="s">
        <v>319</v>
      </c>
      <c r="AU245" s="155" t="s">
        <v>88</v>
      </c>
      <c r="AY245" s="16" t="s">
        <v>317</v>
      </c>
      <c r="BE245" s="156">
        <f>IF(N245="základná",J245,0)</f>
        <v>0</v>
      </c>
      <c r="BF245" s="156">
        <f>IF(N245="znížená",J245,0)</f>
        <v>0</v>
      </c>
      <c r="BG245" s="156">
        <f>IF(N245="zákl. prenesená",J245,0)</f>
        <v>0</v>
      </c>
      <c r="BH245" s="156">
        <f>IF(N245="zníž. prenesená",J245,0)</f>
        <v>0</v>
      </c>
      <c r="BI245" s="156">
        <f>IF(N245="nulová",J245,0)</f>
        <v>0</v>
      </c>
      <c r="BJ245" s="16" t="s">
        <v>88</v>
      </c>
      <c r="BK245" s="156">
        <f>ROUND(I245*H245,2)</f>
        <v>0</v>
      </c>
      <c r="BL245" s="16" t="s">
        <v>323</v>
      </c>
      <c r="BM245" s="155" t="s">
        <v>14200</v>
      </c>
    </row>
    <row r="246" spans="2:65" s="12" customFormat="1" ht="10">
      <c r="B246" s="157"/>
      <c r="D246" s="158" t="s">
        <v>328</v>
      </c>
      <c r="E246" s="159" t="s">
        <v>1</v>
      </c>
      <c r="F246" s="160" t="s">
        <v>14201</v>
      </c>
      <c r="H246" s="161">
        <v>37.659999999999997</v>
      </c>
      <c r="I246" s="162"/>
      <c r="L246" s="157"/>
      <c r="M246" s="163"/>
      <c r="T246" s="164"/>
      <c r="AT246" s="159" t="s">
        <v>328</v>
      </c>
      <c r="AU246" s="159" t="s">
        <v>88</v>
      </c>
      <c r="AV246" s="12" t="s">
        <v>88</v>
      </c>
      <c r="AW246" s="12" t="s">
        <v>31</v>
      </c>
      <c r="AX246" s="12" t="s">
        <v>76</v>
      </c>
      <c r="AY246" s="159" t="s">
        <v>317</v>
      </c>
    </row>
    <row r="247" spans="2:65" s="12" customFormat="1" ht="10">
      <c r="B247" s="157"/>
      <c r="D247" s="158" t="s">
        <v>328</v>
      </c>
      <c r="E247" s="159" t="s">
        <v>1</v>
      </c>
      <c r="F247" s="160" t="s">
        <v>14202</v>
      </c>
      <c r="H247" s="161">
        <v>22.72</v>
      </c>
      <c r="I247" s="162"/>
      <c r="L247" s="157"/>
      <c r="M247" s="163"/>
      <c r="T247" s="164"/>
      <c r="AT247" s="159" t="s">
        <v>328</v>
      </c>
      <c r="AU247" s="159" t="s">
        <v>88</v>
      </c>
      <c r="AV247" s="12" t="s">
        <v>88</v>
      </c>
      <c r="AW247" s="12" t="s">
        <v>31</v>
      </c>
      <c r="AX247" s="12" t="s">
        <v>76</v>
      </c>
      <c r="AY247" s="159" t="s">
        <v>317</v>
      </c>
    </row>
    <row r="248" spans="2:65" s="12" customFormat="1" ht="10">
      <c r="B248" s="157"/>
      <c r="D248" s="158" t="s">
        <v>328</v>
      </c>
      <c r="E248" s="159" t="s">
        <v>1</v>
      </c>
      <c r="F248" s="160" t="s">
        <v>14203</v>
      </c>
      <c r="H248" s="161">
        <v>22.47</v>
      </c>
      <c r="I248" s="162"/>
      <c r="L248" s="157"/>
      <c r="M248" s="163"/>
      <c r="T248" s="164"/>
      <c r="AT248" s="159" t="s">
        <v>328</v>
      </c>
      <c r="AU248" s="159" t="s">
        <v>88</v>
      </c>
      <c r="AV248" s="12" t="s">
        <v>88</v>
      </c>
      <c r="AW248" s="12" t="s">
        <v>31</v>
      </c>
      <c r="AX248" s="12" t="s">
        <v>76</v>
      </c>
      <c r="AY248" s="159" t="s">
        <v>317</v>
      </c>
    </row>
    <row r="249" spans="2:65" s="12" customFormat="1" ht="10">
      <c r="B249" s="157"/>
      <c r="D249" s="158" t="s">
        <v>328</v>
      </c>
      <c r="E249" s="159" t="s">
        <v>1</v>
      </c>
      <c r="F249" s="160" t="s">
        <v>14204</v>
      </c>
      <c r="H249" s="161">
        <v>26.85</v>
      </c>
      <c r="I249" s="162"/>
      <c r="L249" s="157"/>
      <c r="M249" s="163"/>
      <c r="T249" s="164"/>
      <c r="AT249" s="159" t="s">
        <v>328</v>
      </c>
      <c r="AU249" s="159" t="s">
        <v>88</v>
      </c>
      <c r="AV249" s="12" t="s">
        <v>88</v>
      </c>
      <c r="AW249" s="12" t="s">
        <v>31</v>
      </c>
      <c r="AX249" s="12" t="s">
        <v>76</v>
      </c>
      <c r="AY249" s="159" t="s">
        <v>317</v>
      </c>
    </row>
    <row r="250" spans="2:65" s="12" customFormat="1" ht="10">
      <c r="B250" s="157"/>
      <c r="D250" s="158" t="s">
        <v>328</v>
      </c>
      <c r="E250" s="159" t="s">
        <v>1</v>
      </c>
      <c r="F250" s="160" t="s">
        <v>14205</v>
      </c>
      <c r="H250" s="161">
        <v>37.17</v>
      </c>
      <c r="I250" s="162"/>
      <c r="L250" s="157"/>
      <c r="M250" s="163"/>
      <c r="T250" s="164"/>
      <c r="AT250" s="159" t="s">
        <v>328</v>
      </c>
      <c r="AU250" s="159" t="s">
        <v>88</v>
      </c>
      <c r="AV250" s="12" t="s">
        <v>88</v>
      </c>
      <c r="AW250" s="12" t="s">
        <v>31</v>
      </c>
      <c r="AX250" s="12" t="s">
        <v>76</v>
      </c>
      <c r="AY250" s="159" t="s">
        <v>317</v>
      </c>
    </row>
    <row r="251" spans="2:65" s="13" customFormat="1" ht="10">
      <c r="B251" s="165"/>
      <c r="D251" s="158" t="s">
        <v>328</v>
      </c>
      <c r="E251" s="166" t="s">
        <v>1</v>
      </c>
      <c r="F251" s="167" t="s">
        <v>3110</v>
      </c>
      <c r="H251" s="168">
        <v>146.87</v>
      </c>
      <c r="I251" s="169"/>
      <c r="L251" s="165"/>
      <c r="M251" s="170"/>
      <c r="T251" s="171"/>
      <c r="AT251" s="166" t="s">
        <v>328</v>
      </c>
      <c r="AU251" s="166" t="s">
        <v>88</v>
      </c>
      <c r="AV251" s="13" t="s">
        <v>92</v>
      </c>
      <c r="AW251" s="13" t="s">
        <v>31</v>
      </c>
      <c r="AX251" s="13" t="s">
        <v>76</v>
      </c>
      <c r="AY251" s="166" t="s">
        <v>317</v>
      </c>
    </row>
    <row r="252" spans="2:65" s="14" customFormat="1" ht="10">
      <c r="B252" s="172"/>
      <c r="D252" s="158" t="s">
        <v>328</v>
      </c>
      <c r="E252" s="173" t="s">
        <v>1</v>
      </c>
      <c r="F252" s="174" t="s">
        <v>332</v>
      </c>
      <c r="H252" s="175">
        <v>146.87</v>
      </c>
      <c r="I252" s="176"/>
      <c r="L252" s="172"/>
      <c r="M252" s="177"/>
      <c r="T252" s="178"/>
      <c r="AT252" s="173" t="s">
        <v>328</v>
      </c>
      <c r="AU252" s="173" t="s">
        <v>88</v>
      </c>
      <c r="AV252" s="14" t="s">
        <v>323</v>
      </c>
      <c r="AW252" s="14" t="s">
        <v>31</v>
      </c>
      <c r="AX252" s="14" t="s">
        <v>83</v>
      </c>
      <c r="AY252" s="173" t="s">
        <v>317</v>
      </c>
    </row>
    <row r="253" spans="2:65" s="1" customFormat="1" ht="16.5" customHeight="1">
      <c r="B253" s="142"/>
      <c r="C253" s="143" t="s">
        <v>459</v>
      </c>
      <c r="D253" s="143" t="s">
        <v>319</v>
      </c>
      <c r="E253" s="144" t="s">
        <v>14206</v>
      </c>
      <c r="F253" s="145" t="s">
        <v>14207</v>
      </c>
      <c r="G253" s="146" t="s">
        <v>444</v>
      </c>
      <c r="H253" s="147">
        <v>146.87</v>
      </c>
      <c r="I253" s="148"/>
      <c r="J253" s="149">
        <f>ROUND(I253*H253,2)</f>
        <v>0</v>
      </c>
      <c r="K253" s="150"/>
      <c r="L253" s="31"/>
      <c r="M253" s="151" t="s">
        <v>1</v>
      </c>
      <c r="N253" s="152" t="s">
        <v>42</v>
      </c>
      <c r="P253" s="153">
        <f>O253*H253</f>
        <v>0</v>
      </c>
      <c r="Q253" s="153">
        <v>1.4024999999999999E-2</v>
      </c>
      <c r="R253" s="153">
        <f>Q253*H253</f>
        <v>2.05985175</v>
      </c>
      <c r="S253" s="153">
        <v>0</v>
      </c>
      <c r="T253" s="154">
        <f>S253*H253</f>
        <v>0</v>
      </c>
      <c r="AR253" s="155" t="s">
        <v>323</v>
      </c>
      <c r="AT253" s="155" t="s">
        <v>319</v>
      </c>
      <c r="AU253" s="155" t="s">
        <v>88</v>
      </c>
      <c r="AY253" s="16" t="s">
        <v>317</v>
      </c>
      <c r="BE253" s="156">
        <f>IF(N253="základná",J253,0)</f>
        <v>0</v>
      </c>
      <c r="BF253" s="156">
        <f>IF(N253="znížená",J253,0)</f>
        <v>0</v>
      </c>
      <c r="BG253" s="156">
        <f>IF(N253="zákl. prenesená",J253,0)</f>
        <v>0</v>
      </c>
      <c r="BH253" s="156">
        <f>IF(N253="zníž. prenesená",J253,0)</f>
        <v>0</v>
      </c>
      <c r="BI253" s="156">
        <f>IF(N253="nulová",J253,0)</f>
        <v>0</v>
      </c>
      <c r="BJ253" s="16" t="s">
        <v>88</v>
      </c>
      <c r="BK253" s="156">
        <f>ROUND(I253*H253,2)</f>
        <v>0</v>
      </c>
      <c r="BL253" s="16" t="s">
        <v>323</v>
      </c>
      <c r="BM253" s="155" t="s">
        <v>14208</v>
      </c>
    </row>
    <row r="254" spans="2:65" s="1" customFormat="1" ht="24.15" customHeight="1">
      <c r="B254" s="142"/>
      <c r="C254" s="143" t="s">
        <v>464</v>
      </c>
      <c r="D254" s="143" t="s">
        <v>319</v>
      </c>
      <c r="E254" s="144" t="s">
        <v>1723</v>
      </c>
      <c r="F254" s="145" t="s">
        <v>1724</v>
      </c>
      <c r="G254" s="146" t="s">
        <v>444</v>
      </c>
      <c r="H254" s="147">
        <v>257.95999999999998</v>
      </c>
      <c r="I254" s="148"/>
      <c r="J254" s="149">
        <f>ROUND(I254*H254,2)</f>
        <v>0</v>
      </c>
      <c r="K254" s="150"/>
      <c r="L254" s="31"/>
      <c r="M254" s="151" t="s">
        <v>1</v>
      </c>
      <c r="N254" s="152" t="s">
        <v>42</v>
      </c>
      <c r="P254" s="153">
        <f>O254*H254</f>
        <v>0</v>
      </c>
      <c r="Q254" s="153">
        <v>4.0000000000000002E-4</v>
      </c>
      <c r="R254" s="153">
        <f>Q254*H254</f>
        <v>0.103184</v>
      </c>
      <c r="S254" s="153">
        <v>0</v>
      </c>
      <c r="T254" s="154">
        <f>S254*H254</f>
        <v>0</v>
      </c>
      <c r="AR254" s="155" t="s">
        <v>323</v>
      </c>
      <c r="AT254" s="155" t="s">
        <v>319</v>
      </c>
      <c r="AU254" s="155" t="s">
        <v>88</v>
      </c>
      <c r="AY254" s="16" t="s">
        <v>317</v>
      </c>
      <c r="BE254" s="156">
        <f>IF(N254="základná",J254,0)</f>
        <v>0</v>
      </c>
      <c r="BF254" s="156">
        <f>IF(N254="znížená",J254,0)</f>
        <v>0</v>
      </c>
      <c r="BG254" s="156">
        <f>IF(N254="zákl. prenesená",J254,0)</f>
        <v>0</v>
      </c>
      <c r="BH254" s="156">
        <f>IF(N254="zníž. prenesená",J254,0)</f>
        <v>0</v>
      </c>
      <c r="BI254" s="156">
        <f>IF(N254="nulová",J254,0)</f>
        <v>0</v>
      </c>
      <c r="BJ254" s="16" t="s">
        <v>88</v>
      </c>
      <c r="BK254" s="156">
        <f>ROUND(I254*H254,2)</f>
        <v>0</v>
      </c>
      <c r="BL254" s="16" t="s">
        <v>323</v>
      </c>
      <c r="BM254" s="155" t="s">
        <v>14209</v>
      </c>
    </row>
    <row r="255" spans="2:65" s="1" customFormat="1" ht="16.5" customHeight="1">
      <c r="B255" s="142"/>
      <c r="C255" s="143" t="s">
        <v>469</v>
      </c>
      <c r="D255" s="143" t="s">
        <v>319</v>
      </c>
      <c r="E255" s="144" t="s">
        <v>1727</v>
      </c>
      <c r="F255" s="145" t="s">
        <v>1728</v>
      </c>
      <c r="G255" s="146" t="s">
        <v>444</v>
      </c>
      <c r="H255" s="147">
        <v>257.95999999999998</v>
      </c>
      <c r="I255" s="148"/>
      <c r="J255" s="149">
        <f>ROUND(I255*H255,2)</f>
        <v>0</v>
      </c>
      <c r="K255" s="150"/>
      <c r="L255" s="31"/>
      <c r="M255" s="151" t="s">
        <v>1</v>
      </c>
      <c r="N255" s="152" t="s">
        <v>42</v>
      </c>
      <c r="P255" s="153">
        <f>O255*H255</f>
        <v>0</v>
      </c>
      <c r="Q255" s="153">
        <v>8.9300000000000004E-3</v>
      </c>
      <c r="R255" s="153">
        <f>Q255*H255</f>
        <v>2.3035828</v>
      </c>
      <c r="S255" s="153">
        <v>0</v>
      </c>
      <c r="T255" s="154">
        <f>S255*H255</f>
        <v>0</v>
      </c>
      <c r="AR255" s="155" t="s">
        <v>323</v>
      </c>
      <c r="AT255" s="155" t="s">
        <v>319</v>
      </c>
      <c r="AU255" s="155" t="s">
        <v>88</v>
      </c>
      <c r="AY255" s="16" t="s">
        <v>317</v>
      </c>
      <c r="BE255" s="156">
        <f>IF(N255="základná",J255,0)</f>
        <v>0</v>
      </c>
      <c r="BF255" s="156">
        <f>IF(N255="znížená",J255,0)</f>
        <v>0</v>
      </c>
      <c r="BG255" s="156">
        <f>IF(N255="zákl. prenesená",J255,0)</f>
        <v>0</v>
      </c>
      <c r="BH255" s="156">
        <f>IF(N255="zníž. prenesená",J255,0)</f>
        <v>0</v>
      </c>
      <c r="BI255" s="156">
        <f>IF(N255="nulová",J255,0)</f>
        <v>0</v>
      </c>
      <c r="BJ255" s="16" t="s">
        <v>88</v>
      </c>
      <c r="BK255" s="156">
        <f>ROUND(I255*H255,2)</f>
        <v>0</v>
      </c>
      <c r="BL255" s="16" t="s">
        <v>323</v>
      </c>
      <c r="BM255" s="155" t="s">
        <v>14210</v>
      </c>
    </row>
    <row r="256" spans="2:65" s="12" customFormat="1" ht="10">
      <c r="B256" s="157"/>
      <c r="D256" s="158" t="s">
        <v>328</v>
      </c>
      <c r="E256" s="159" t="s">
        <v>1</v>
      </c>
      <c r="F256" s="160" t="s">
        <v>14211</v>
      </c>
      <c r="H256" s="161">
        <v>257.95999999999998</v>
      </c>
      <c r="I256" s="162"/>
      <c r="L256" s="157"/>
      <c r="M256" s="163"/>
      <c r="T256" s="164"/>
      <c r="AT256" s="159" t="s">
        <v>328</v>
      </c>
      <c r="AU256" s="159" t="s">
        <v>88</v>
      </c>
      <c r="AV256" s="12" t="s">
        <v>88</v>
      </c>
      <c r="AW256" s="12" t="s">
        <v>31</v>
      </c>
      <c r="AX256" s="12" t="s">
        <v>76</v>
      </c>
      <c r="AY256" s="159" t="s">
        <v>317</v>
      </c>
    </row>
    <row r="257" spans="2:65" s="13" customFormat="1" ht="10">
      <c r="B257" s="165"/>
      <c r="D257" s="158" t="s">
        <v>328</v>
      </c>
      <c r="E257" s="166" t="s">
        <v>1</v>
      </c>
      <c r="F257" s="167" t="s">
        <v>14212</v>
      </c>
      <c r="H257" s="168">
        <v>257.95999999999998</v>
      </c>
      <c r="I257" s="169"/>
      <c r="L257" s="165"/>
      <c r="M257" s="170"/>
      <c r="T257" s="171"/>
      <c r="AT257" s="166" t="s">
        <v>328</v>
      </c>
      <c r="AU257" s="166" t="s">
        <v>88</v>
      </c>
      <c r="AV257" s="13" t="s">
        <v>92</v>
      </c>
      <c r="AW257" s="13" t="s">
        <v>31</v>
      </c>
      <c r="AX257" s="13" t="s">
        <v>76</v>
      </c>
      <c r="AY257" s="166" t="s">
        <v>317</v>
      </c>
    </row>
    <row r="258" spans="2:65" s="14" customFormat="1" ht="10">
      <c r="B258" s="172"/>
      <c r="D258" s="158" t="s">
        <v>328</v>
      </c>
      <c r="E258" s="173" t="s">
        <v>1</v>
      </c>
      <c r="F258" s="174" t="s">
        <v>332</v>
      </c>
      <c r="H258" s="175">
        <v>257.95999999999998</v>
      </c>
      <c r="I258" s="176"/>
      <c r="L258" s="172"/>
      <c r="M258" s="177"/>
      <c r="T258" s="178"/>
      <c r="AT258" s="173" t="s">
        <v>328</v>
      </c>
      <c r="AU258" s="173" t="s">
        <v>88</v>
      </c>
      <c r="AV258" s="14" t="s">
        <v>323</v>
      </c>
      <c r="AW258" s="14" t="s">
        <v>31</v>
      </c>
      <c r="AX258" s="14" t="s">
        <v>83</v>
      </c>
      <c r="AY258" s="173" t="s">
        <v>317</v>
      </c>
    </row>
    <row r="259" spans="2:65" s="1" customFormat="1" ht="24.15" customHeight="1">
      <c r="B259" s="142"/>
      <c r="C259" s="143" t="s">
        <v>473</v>
      </c>
      <c r="D259" s="143" t="s">
        <v>319</v>
      </c>
      <c r="E259" s="144" t="s">
        <v>14213</v>
      </c>
      <c r="F259" s="145" t="s">
        <v>14214</v>
      </c>
      <c r="G259" s="146" t="s">
        <v>444</v>
      </c>
      <c r="H259" s="147">
        <v>344.9</v>
      </c>
      <c r="I259" s="148"/>
      <c r="J259" s="149">
        <f>ROUND(I259*H259,2)</f>
        <v>0</v>
      </c>
      <c r="K259" s="150"/>
      <c r="L259" s="31"/>
      <c r="M259" s="151" t="s">
        <v>1</v>
      </c>
      <c r="N259" s="152" t="s">
        <v>42</v>
      </c>
      <c r="P259" s="153">
        <f>O259*H259</f>
        <v>0</v>
      </c>
      <c r="Q259" s="153">
        <v>4.0000000000000002E-4</v>
      </c>
      <c r="R259" s="153">
        <f>Q259*H259</f>
        <v>0.13796</v>
      </c>
      <c r="S259" s="153">
        <v>0</v>
      </c>
      <c r="T259" s="154">
        <f>S259*H259</f>
        <v>0</v>
      </c>
      <c r="AR259" s="155" t="s">
        <v>323</v>
      </c>
      <c r="AT259" s="155" t="s">
        <v>319</v>
      </c>
      <c r="AU259" s="155" t="s">
        <v>88</v>
      </c>
      <c r="AY259" s="16" t="s">
        <v>317</v>
      </c>
      <c r="BE259" s="156">
        <f>IF(N259="základná",J259,0)</f>
        <v>0</v>
      </c>
      <c r="BF259" s="156">
        <f>IF(N259="znížená",J259,0)</f>
        <v>0</v>
      </c>
      <c r="BG259" s="156">
        <f>IF(N259="zákl. prenesená",J259,0)</f>
        <v>0</v>
      </c>
      <c r="BH259" s="156">
        <f>IF(N259="zníž. prenesená",J259,0)</f>
        <v>0</v>
      </c>
      <c r="BI259" s="156">
        <f>IF(N259="nulová",J259,0)</f>
        <v>0</v>
      </c>
      <c r="BJ259" s="16" t="s">
        <v>88</v>
      </c>
      <c r="BK259" s="156">
        <f>ROUND(I259*H259,2)</f>
        <v>0</v>
      </c>
      <c r="BL259" s="16" t="s">
        <v>323</v>
      </c>
      <c r="BM259" s="155" t="s">
        <v>14215</v>
      </c>
    </row>
    <row r="260" spans="2:65" s="1" customFormat="1" ht="24.15" customHeight="1">
      <c r="B260" s="142"/>
      <c r="C260" s="143" t="s">
        <v>477</v>
      </c>
      <c r="D260" s="143" t="s">
        <v>319</v>
      </c>
      <c r="E260" s="144" t="s">
        <v>14216</v>
      </c>
      <c r="F260" s="145" t="s">
        <v>14217</v>
      </c>
      <c r="G260" s="146" t="s">
        <v>444</v>
      </c>
      <c r="H260" s="147">
        <v>344.9</v>
      </c>
      <c r="I260" s="148"/>
      <c r="J260" s="149">
        <f>ROUND(I260*H260,2)</f>
        <v>0</v>
      </c>
      <c r="K260" s="150"/>
      <c r="L260" s="31"/>
      <c r="M260" s="151" t="s">
        <v>1</v>
      </c>
      <c r="N260" s="152" t="s">
        <v>42</v>
      </c>
      <c r="P260" s="153">
        <f>O260*H260</f>
        <v>0</v>
      </c>
      <c r="Q260" s="153">
        <v>4.9350000000000002E-3</v>
      </c>
      <c r="R260" s="153">
        <f>Q260*H260</f>
        <v>1.7020815</v>
      </c>
      <c r="S260" s="153">
        <v>0</v>
      </c>
      <c r="T260" s="154">
        <f>S260*H260</f>
        <v>0</v>
      </c>
      <c r="AR260" s="155" t="s">
        <v>323</v>
      </c>
      <c r="AT260" s="155" t="s">
        <v>319</v>
      </c>
      <c r="AU260" s="155" t="s">
        <v>88</v>
      </c>
      <c r="AY260" s="16" t="s">
        <v>317</v>
      </c>
      <c r="BE260" s="156">
        <f>IF(N260="základná",J260,0)</f>
        <v>0</v>
      </c>
      <c r="BF260" s="156">
        <f>IF(N260="znížená",J260,0)</f>
        <v>0</v>
      </c>
      <c r="BG260" s="156">
        <f>IF(N260="zákl. prenesená",J260,0)</f>
        <v>0</v>
      </c>
      <c r="BH260" s="156">
        <f>IF(N260="zníž. prenesená",J260,0)</f>
        <v>0</v>
      </c>
      <c r="BI260" s="156">
        <f>IF(N260="nulová",J260,0)</f>
        <v>0</v>
      </c>
      <c r="BJ260" s="16" t="s">
        <v>88</v>
      </c>
      <c r="BK260" s="156">
        <f>ROUND(I260*H260,2)</f>
        <v>0</v>
      </c>
      <c r="BL260" s="16" t="s">
        <v>323</v>
      </c>
      <c r="BM260" s="155" t="s">
        <v>14218</v>
      </c>
    </row>
    <row r="261" spans="2:65" s="12" customFormat="1" ht="10">
      <c r="B261" s="157"/>
      <c r="D261" s="158" t="s">
        <v>328</v>
      </c>
      <c r="E261" s="159" t="s">
        <v>1</v>
      </c>
      <c r="F261" s="160" t="s">
        <v>14219</v>
      </c>
      <c r="H261" s="161">
        <v>344.9</v>
      </c>
      <c r="I261" s="162"/>
      <c r="L261" s="157"/>
      <c r="M261" s="163"/>
      <c r="T261" s="164"/>
      <c r="AT261" s="159" t="s">
        <v>328</v>
      </c>
      <c r="AU261" s="159" t="s">
        <v>88</v>
      </c>
      <c r="AV261" s="12" t="s">
        <v>88</v>
      </c>
      <c r="AW261" s="12" t="s">
        <v>31</v>
      </c>
      <c r="AX261" s="12" t="s">
        <v>76</v>
      </c>
      <c r="AY261" s="159" t="s">
        <v>317</v>
      </c>
    </row>
    <row r="262" spans="2:65" s="13" customFormat="1" ht="10">
      <c r="B262" s="165"/>
      <c r="D262" s="158" t="s">
        <v>328</v>
      </c>
      <c r="E262" s="166" t="s">
        <v>1</v>
      </c>
      <c r="F262" s="167" t="s">
        <v>14220</v>
      </c>
      <c r="H262" s="168">
        <v>344.9</v>
      </c>
      <c r="I262" s="169"/>
      <c r="L262" s="165"/>
      <c r="M262" s="170"/>
      <c r="T262" s="171"/>
      <c r="AT262" s="166" t="s">
        <v>328</v>
      </c>
      <c r="AU262" s="166" t="s">
        <v>88</v>
      </c>
      <c r="AV262" s="13" t="s">
        <v>92</v>
      </c>
      <c r="AW262" s="13" t="s">
        <v>31</v>
      </c>
      <c r="AX262" s="13" t="s">
        <v>76</v>
      </c>
      <c r="AY262" s="166" t="s">
        <v>317</v>
      </c>
    </row>
    <row r="263" spans="2:65" s="14" customFormat="1" ht="10">
      <c r="B263" s="172"/>
      <c r="D263" s="158" t="s">
        <v>328</v>
      </c>
      <c r="E263" s="173" t="s">
        <v>1</v>
      </c>
      <c r="F263" s="174" t="s">
        <v>332</v>
      </c>
      <c r="H263" s="175">
        <v>344.9</v>
      </c>
      <c r="I263" s="176"/>
      <c r="L263" s="172"/>
      <c r="M263" s="177"/>
      <c r="T263" s="178"/>
      <c r="AT263" s="173" t="s">
        <v>328</v>
      </c>
      <c r="AU263" s="173" t="s">
        <v>88</v>
      </c>
      <c r="AV263" s="14" t="s">
        <v>323</v>
      </c>
      <c r="AW263" s="14" t="s">
        <v>31</v>
      </c>
      <c r="AX263" s="14" t="s">
        <v>83</v>
      </c>
      <c r="AY263" s="173" t="s">
        <v>317</v>
      </c>
    </row>
    <row r="264" spans="2:65" s="1" customFormat="1" ht="33" customHeight="1">
      <c r="B264" s="142"/>
      <c r="C264" s="143" t="s">
        <v>481</v>
      </c>
      <c r="D264" s="199" t="s">
        <v>319</v>
      </c>
      <c r="E264" s="144" t="s">
        <v>14221</v>
      </c>
      <c r="F264" s="145" t="s">
        <v>14222</v>
      </c>
      <c r="G264" s="146" t="s">
        <v>444</v>
      </c>
      <c r="H264" s="147">
        <v>425.5</v>
      </c>
      <c r="I264" s="148"/>
      <c r="J264" s="149">
        <f>ROUND(I264*H264,2)</f>
        <v>0</v>
      </c>
      <c r="K264" s="150"/>
      <c r="L264" s="31"/>
      <c r="M264" s="151" t="s">
        <v>1</v>
      </c>
      <c r="N264" s="152" t="s">
        <v>42</v>
      </c>
      <c r="P264" s="153">
        <f>O264*H264</f>
        <v>0</v>
      </c>
      <c r="Q264" s="153">
        <v>3.15E-2</v>
      </c>
      <c r="R264" s="153">
        <f>Q264*H264</f>
        <v>13.40325</v>
      </c>
      <c r="S264" s="153">
        <v>0</v>
      </c>
      <c r="T264" s="154">
        <f>S264*H264</f>
        <v>0</v>
      </c>
      <c r="AR264" s="155" t="s">
        <v>323</v>
      </c>
      <c r="AT264" s="155" t="s">
        <v>319</v>
      </c>
      <c r="AU264" s="155" t="s">
        <v>88</v>
      </c>
      <c r="AY264" s="16" t="s">
        <v>317</v>
      </c>
      <c r="BE264" s="156">
        <f>IF(N264="základná",J264,0)</f>
        <v>0</v>
      </c>
      <c r="BF264" s="156">
        <f>IF(N264="znížená",J264,0)</f>
        <v>0</v>
      </c>
      <c r="BG264" s="156">
        <f>IF(N264="zákl. prenesená",J264,0)</f>
        <v>0</v>
      </c>
      <c r="BH264" s="156">
        <f>IF(N264="zníž. prenesená",J264,0)</f>
        <v>0</v>
      </c>
      <c r="BI264" s="156">
        <f>IF(N264="nulová",J264,0)</f>
        <v>0</v>
      </c>
      <c r="BJ264" s="16" t="s">
        <v>88</v>
      </c>
      <c r="BK264" s="156">
        <f>ROUND(I264*H264,2)</f>
        <v>0</v>
      </c>
      <c r="BL264" s="16" t="s">
        <v>323</v>
      </c>
      <c r="BM264" s="155" t="s">
        <v>14223</v>
      </c>
    </row>
    <row r="265" spans="2:65" s="12" customFormat="1" ht="10">
      <c r="B265" s="157"/>
      <c r="D265" s="158" t="s">
        <v>328</v>
      </c>
      <c r="E265" s="159" t="s">
        <v>1</v>
      </c>
      <c r="F265" s="160" t="s">
        <v>14224</v>
      </c>
      <c r="H265" s="161">
        <v>172.45</v>
      </c>
      <c r="I265" s="162"/>
      <c r="L265" s="157"/>
      <c r="M265" s="163"/>
      <c r="T265" s="164"/>
      <c r="AT265" s="159" t="s">
        <v>328</v>
      </c>
      <c r="AU265" s="159" t="s">
        <v>88</v>
      </c>
      <c r="AV265" s="12" t="s">
        <v>88</v>
      </c>
      <c r="AW265" s="12" t="s">
        <v>31</v>
      </c>
      <c r="AX265" s="12" t="s">
        <v>76</v>
      </c>
      <c r="AY265" s="159" t="s">
        <v>317</v>
      </c>
    </row>
    <row r="266" spans="2:65" s="12" customFormat="1" ht="10">
      <c r="B266" s="157"/>
      <c r="D266" s="158" t="s">
        <v>328</v>
      </c>
      <c r="E266" s="159" t="s">
        <v>1</v>
      </c>
      <c r="F266" s="160" t="s">
        <v>14225</v>
      </c>
      <c r="H266" s="161">
        <v>253.05</v>
      </c>
      <c r="I266" s="162"/>
      <c r="L266" s="157"/>
      <c r="M266" s="163"/>
      <c r="T266" s="164"/>
      <c r="AT266" s="159" t="s">
        <v>328</v>
      </c>
      <c r="AU266" s="159" t="s">
        <v>88</v>
      </c>
      <c r="AV266" s="12" t="s">
        <v>88</v>
      </c>
      <c r="AW266" s="12" t="s">
        <v>31</v>
      </c>
      <c r="AX266" s="12" t="s">
        <v>76</v>
      </c>
      <c r="AY266" s="159" t="s">
        <v>317</v>
      </c>
    </row>
    <row r="267" spans="2:65" s="13" customFormat="1" ht="10">
      <c r="B267" s="165"/>
      <c r="D267" s="158" t="s">
        <v>328</v>
      </c>
      <c r="E267" s="166" t="s">
        <v>1</v>
      </c>
      <c r="F267" s="167" t="s">
        <v>331</v>
      </c>
      <c r="H267" s="168">
        <v>425.5</v>
      </c>
      <c r="I267" s="169"/>
      <c r="L267" s="165"/>
      <c r="M267" s="170"/>
      <c r="T267" s="171"/>
      <c r="AT267" s="166" t="s">
        <v>328</v>
      </c>
      <c r="AU267" s="166" t="s">
        <v>88</v>
      </c>
      <c r="AV267" s="13" t="s">
        <v>92</v>
      </c>
      <c r="AW267" s="13" t="s">
        <v>31</v>
      </c>
      <c r="AX267" s="13" t="s">
        <v>76</v>
      </c>
      <c r="AY267" s="166" t="s">
        <v>317</v>
      </c>
    </row>
    <row r="268" spans="2:65" s="14" customFormat="1" ht="10">
      <c r="B268" s="172"/>
      <c r="D268" s="158" t="s">
        <v>328</v>
      </c>
      <c r="E268" s="173" t="s">
        <v>1</v>
      </c>
      <c r="F268" s="174" t="s">
        <v>332</v>
      </c>
      <c r="H268" s="175">
        <v>425.5</v>
      </c>
      <c r="I268" s="176"/>
      <c r="L268" s="172"/>
      <c r="M268" s="177"/>
      <c r="T268" s="178"/>
      <c r="AT268" s="173" t="s">
        <v>328</v>
      </c>
      <c r="AU268" s="173" t="s">
        <v>88</v>
      </c>
      <c r="AV268" s="14" t="s">
        <v>323</v>
      </c>
      <c r="AW268" s="14" t="s">
        <v>31</v>
      </c>
      <c r="AX268" s="14" t="s">
        <v>83</v>
      </c>
      <c r="AY268" s="173" t="s">
        <v>317</v>
      </c>
    </row>
    <row r="269" spans="2:65" s="1" customFormat="1" ht="24.15" customHeight="1">
      <c r="B269" s="142"/>
      <c r="C269" s="143" t="s">
        <v>488</v>
      </c>
      <c r="D269" s="143" t="s">
        <v>319</v>
      </c>
      <c r="E269" s="144" t="s">
        <v>14226</v>
      </c>
      <c r="F269" s="145" t="s">
        <v>14227</v>
      </c>
      <c r="G269" s="146" t="s">
        <v>444</v>
      </c>
      <c r="H269" s="147">
        <v>344.9</v>
      </c>
      <c r="I269" s="148"/>
      <c r="J269" s="149">
        <f>ROUND(I269*H269,2)</f>
        <v>0</v>
      </c>
      <c r="K269" s="150"/>
      <c r="L269" s="31"/>
      <c r="M269" s="151" t="s">
        <v>1</v>
      </c>
      <c r="N269" s="152" t="s">
        <v>42</v>
      </c>
      <c r="P269" s="153">
        <f>O269*H269</f>
        <v>0</v>
      </c>
      <c r="Q269" s="153">
        <v>2.6249999999999999E-2</v>
      </c>
      <c r="R269" s="153">
        <f>Q269*H269</f>
        <v>9.0536249999999985</v>
      </c>
      <c r="S269" s="153">
        <v>0</v>
      </c>
      <c r="T269" s="154">
        <f>S269*H269</f>
        <v>0</v>
      </c>
      <c r="AR269" s="155" t="s">
        <v>323</v>
      </c>
      <c r="AT269" s="155" t="s">
        <v>319</v>
      </c>
      <c r="AU269" s="155" t="s">
        <v>88</v>
      </c>
      <c r="AY269" s="16" t="s">
        <v>317</v>
      </c>
      <c r="BE269" s="156">
        <f>IF(N269="základná",J269,0)</f>
        <v>0</v>
      </c>
      <c r="BF269" s="156">
        <f>IF(N269="znížená",J269,0)</f>
        <v>0</v>
      </c>
      <c r="BG269" s="156">
        <f>IF(N269="zákl. prenesená",J269,0)</f>
        <v>0</v>
      </c>
      <c r="BH269" s="156">
        <f>IF(N269="zníž. prenesená",J269,0)</f>
        <v>0</v>
      </c>
      <c r="BI269" s="156">
        <f>IF(N269="nulová",J269,0)</f>
        <v>0</v>
      </c>
      <c r="BJ269" s="16" t="s">
        <v>88</v>
      </c>
      <c r="BK269" s="156">
        <f>ROUND(I269*H269,2)</f>
        <v>0</v>
      </c>
      <c r="BL269" s="16" t="s">
        <v>323</v>
      </c>
      <c r="BM269" s="155" t="s">
        <v>14228</v>
      </c>
    </row>
    <row r="270" spans="2:65" s="12" customFormat="1" ht="10">
      <c r="B270" s="157"/>
      <c r="D270" s="158" t="s">
        <v>328</v>
      </c>
      <c r="E270" s="159" t="s">
        <v>1</v>
      </c>
      <c r="F270" s="160" t="s">
        <v>14229</v>
      </c>
      <c r="H270" s="161">
        <v>344.9</v>
      </c>
      <c r="I270" s="162"/>
      <c r="L270" s="157"/>
      <c r="M270" s="163"/>
      <c r="T270" s="164"/>
      <c r="AT270" s="159" t="s">
        <v>328</v>
      </c>
      <c r="AU270" s="159" t="s">
        <v>88</v>
      </c>
      <c r="AV270" s="12" t="s">
        <v>88</v>
      </c>
      <c r="AW270" s="12" t="s">
        <v>31</v>
      </c>
      <c r="AX270" s="12" t="s">
        <v>83</v>
      </c>
      <c r="AY270" s="159" t="s">
        <v>317</v>
      </c>
    </row>
    <row r="271" spans="2:65" s="1" customFormat="1" ht="37.75" customHeight="1">
      <c r="B271" s="142"/>
      <c r="C271" s="143" t="s">
        <v>495</v>
      </c>
      <c r="D271" s="143" t="s">
        <v>319</v>
      </c>
      <c r="E271" s="144" t="s">
        <v>1770</v>
      </c>
      <c r="F271" s="145" t="s">
        <v>14230</v>
      </c>
      <c r="G271" s="146" t="s">
        <v>444</v>
      </c>
      <c r="H271" s="147">
        <v>359.28899999999999</v>
      </c>
      <c r="I271" s="148"/>
      <c r="J271" s="149">
        <f>ROUND(I271*H271,2)</f>
        <v>0</v>
      </c>
      <c r="K271" s="150"/>
      <c r="L271" s="31"/>
      <c r="M271" s="151" t="s">
        <v>1</v>
      </c>
      <c r="N271" s="152" t="s">
        <v>42</v>
      </c>
      <c r="P271" s="153">
        <f>O271*H271</f>
        <v>0</v>
      </c>
      <c r="Q271" s="153">
        <v>2.32E-3</v>
      </c>
      <c r="R271" s="153">
        <f>Q271*H271</f>
        <v>0.83355047999999998</v>
      </c>
      <c r="S271" s="153">
        <v>0</v>
      </c>
      <c r="T271" s="154">
        <f>S271*H271</f>
        <v>0</v>
      </c>
      <c r="AR271" s="155" t="s">
        <v>323</v>
      </c>
      <c r="AT271" s="155" t="s">
        <v>319</v>
      </c>
      <c r="AU271" s="155" t="s">
        <v>88</v>
      </c>
      <c r="AY271" s="16" t="s">
        <v>317</v>
      </c>
      <c r="BE271" s="156">
        <f>IF(N271="základná",J271,0)</f>
        <v>0</v>
      </c>
      <c r="BF271" s="156">
        <f>IF(N271="znížená",J271,0)</f>
        <v>0</v>
      </c>
      <c r="BG271" s="156">
        <f>IF(N271="zákl. prenesená",J271,0)</f>
        <v>0</v>
      </c>
      <c r="BH271" s="156">
        <f>IF(N271="zníž. prenesená",J271,0)</f>
        <v>0</v>
      </c>
      <c r="BI271" s="156">
        <f>IF(N271="nulová",J271,0)</f>
        <v>0</v>
      </c>
      <c r="BJ271" s="16" t="s">
        <v>88</v>
      </c>
      <c r="BK271" s="156">
        <f>ROUND(I271*H271,2)</f>
        <v>0</v>
      </c>
      <c r="BL271" s="16" t="s">
        <v>323</v>
      </c>
      <c r="BM271" s="155" t="s">
        <v>14231</v>
      </c>
    </row>
    <row r="272" spans="2:65" s="12" customFormat="1" ht="10">
      <c r="B272" s="157"/>
      <c r="D272" s="158" t="s">
        <v>328</v>
      </c>
      <c r="E272" s="159" t="s">
        <v>1</v>
      </c>
      <c r="F272" s="160" t="s">
        <v>14232</v>
      </c>
      <c r="H272" s="161">
        <v>344.8</v>
      </c>
      <c r="I272" s="162"/>
      <c r="L272" s="157"/>
      <c r="M272" s="163"/>
      <c r="T272" s="164"/>
      <c r="AT272" s="159" t="s">
        <v>328</v>
      </c>
      <c r="AU272" s="159" t="s">
        <v>88</v>
      </c>
      <c r="AV272" s="12" t="s">
        <v>88</v>
      </c>
      <c r="AW272" s="12" t="s">
        <v>31</v>
      </c>
      <c r="AX272" s="12" t="s">
        <v>76</v>
      </c>
      <c r="AY272" s="159" t="s">
        <v>317</v>
      </c>
    </row>
    <row r="273" spans="2:65" s="13" customFormat="1" ht="10">
      <c r="B273" s="165"/>
      <c r="D273" s="158" t="s">
        <v>328</v>
      </c>
      <c r="E273" s="166" t="s">
        <v>1</v>
      </c>
      <c r="F273" s="167" t="s">
        <v>14233</v>
      </c>
      <c r="H273" s="168">
        <v>344.8</v>
      </c>
      <c r="I273" s="169"/>
      <c r="L273" s="165"/>
      <c r="M273" s="170"/>
      <c r="T273" s="171"/>
      <c r="AT273" s="166" t="s">
        <v>328</v>
      </c>
      <c r="AU273" s="166" t="s">
        <v>88</v>
      </c>
      <c r="AV273" s="13" t="s">
        <v>92</v>
      </c>
      <c r="AW273" s="13" t="s">
        <v>31</v>
      </c>
      <c r="AX273" s="13" t="s">
        <v>76</v>
      </c>
      <c r="AY273" s="166" t="s">
        <v>317</v>
      </c>
    </row>
    <row r="274" spans="2:65" s="12" customFormat="1" ht="10">
      <c r="B274" s="157"/>
      <c r="D274" s="158" t="s">
        <v>328</v>
      </c>
      <c r="E274" s="159" t="s">
        <v>1</v>
      </c>
      <c r="F274" s="160" t="s">
        <v>14234</v>
      </c>
      <c r="H274" s="161">
        <v>10.973000000000001</v>
      </c>
      <c r="I274" s="162"/>
      <c r="L274" s="157"/>
      <c r="M274" s="163"/>
      <c r="T274" s="164"/>
      <c r="AT274" s="159" t="s">
        <v>328</v>
      </c>
      <c r="AU274" s="159" t="s">
        <v>88</v>
      </c>
      <c r="AV274" s="12" t="s">
        <v>88</v>
      </c>
      <c r="AW274" s="12" t="s">
        <v>31</v>
      </c>
      <c r="AX274" s="12" t="s">
        <v>76</v>
      </c>
      <c r="AY274" s="159" t="s">
        <v>317</v>
      </c>
    </row>
    <row r="275" spans="2:65" s="12" customFormat="1" ht="10">
      <c r="B275" s="157"/>
      <c r="D275" s="158" t="s">
        <v>328</v>
      </c>
      <c r="E275" s="159" t="s">
        <v>1</v>
      </c>
      <c r="F275" s="160" t="s">
        <v>14235</v>
      </c>
      <c r="H275" s="161">
        <v>3.516</v>
      </c>
      <c r="I275" s="162"/>
      <c r="L275" s="157"/>
      <c r="M275" s="163"/>
      <c r="T275" s="164"/>
      <c r="AT275" s="159" t="s">
        <v>328</v>
      </c>
      <c r="AU275" s="159" t="s">
        <v>88</v>
      </c>
      <c r="AV275" s="12" t="s">
        <v>88</v>
      </c>
      <c r="AW275" s="12" t="s">
        <v>31</v>
      </c>
      <c r="AX275" s="12" t="s">
        <v>76</v>
      </c>
      <c r="AY275" s="159" t="s">
        <v>317</v>
      </c>
    </row>
    <row r="276" spans="2:65" s="13" customFormat="1" ht="10">
      <c r="B276" s="165"/>
      <c r="D276" s="158" t="s">
        <v>328</v>
      </c>
      <c r="E276" s="166" t="s">
        <v>1</v>
      </c>
      <c r="F276" s="167" t="s">
        <v>14236</v>
      </c>
      <c r="H276" s="168">
        <v>14.489000000000001</v>
      </c>
      <c r="I276" s="169"/>
      <c r="L276" s="165"/>
      <c r="M276" s="170"/>
      <c r="T276" s="171"/>
      <c r="AT276" s="166" t="s">
        <v>328</v>
      </c>
      <c r="AU276" s="166" t="s">
        <v>88</v>
      </c>
      <c r="AV276" s="13" t="s">
        <v>92</v>
      </c>
      <c r="AW276" s="13" t="s">
        <v>31</v>
      </c>
      <c r="AX276" s="13" t="s">
        <v>76</v>
      </c>
      <c r="AY276" s="166" t="s">
        <v>317</v>
      </c>
    </row>
    <row r="277" spans="2:65" s="14" customFormat="1" ht="10">
      <c r="B277" s="172"/>
      <c r="D277" s="158" t="s">
        <v>328</v>
      </c>
      <c r="E277" s="173" t="s">
        <v>1</v>
      </c>
      <c r="F277" s="174" t="s">
        <v>332</v>
      </c>
      <c r="H277" s="175">
        <v>359.28900000000004</v>
      </c>
      <c r="I277" s="176"/>
      <c r="L277" s="172"/>
      <c r="M277" s="177"/>
      <c r="T277" s="178"/>
      <c r="AT277" s="173" t="s">
        <v>328</v>
      </c>
      <c r="AU277" s="173" t="s">
        <v>88</v>
      </c>
      <c r="AV277" s="14" t="s">
        <v>323</v>
      </c>
      <c r="AW277" s="14" t="s">
        <v>31</v>
      </c>
      <c r="AX277" s="14" t="s">
        <v>83</v>
      </c>
      <c r="AY277" s="173" t="s">
        <v>317</v>
      </c>
    </row>
    <row r="278" spans="2:65" s="1" customFormat="1" ht="24.15" customHeight="1">
      <c r="B278" s="142"/>
      <c r="C278" s="143" t="s">
        <v>501</v>
      </c>
      <c r="D278" s="143" t="s">
        <v>319</v>
      </c>
      <c r="E278" s="144" t="s">
        <v>14237</v>
      </c>
      <c r="F278" s="145" t="s">
        <v>14238</v>
      </c>
      <c r="G278" s="146" t="s">
        <v>444</v>
      </c>
      <c r="H278" s="147">
        <v>344.9</v>
      </c>
      <c r="I278" s="148"/>
      <c r="J278" s="149">
        <f>ROUND(I278*H278,2)</f>
        <v>0</v>
      </c>
      <c r="K278" s="150"/>
      <c r="L278" s="31"/>
      <c r="M278" s="151" t="s">
        <v>1</v>
      </c>
      <c r="N278" s="152" t="s">
        <v>42</v>
      </c>
      <c r="P278" s="153">
        <f>O278*H278</f>
        <v>0</v>
      </c>
      <c r="Q278" s="153">
        <v>5.1539999999999997E-3</v>
      </c>
      <c r="R278" s="153">
        <f>Q278*H278</f>
        <v>1.7776145999999997</v>
      </c>
      <c r="S278" s="153">
        <v>0</v>
      </c>
      <c r="T278" s="154">
        <f>S278*H278</f>
        <v>0</v>
      </c>
      <c r="AR278" s="155" t="s">
        <v>323</v>
      </c>
      <c r="AT278" s="155" t="s">
        <v>319</v>
      </c>
      <c r="AU278" s="155" t="s">
        <v>88</v>
      </c>
      <c r="AY278" s="16" t="s">
        <v>317</v>
      </c>
      <c r="BE278" s="156">
        <f>IF(N278="základná",J278,0)</f>
        <v>0</v>
      </c>
      <c r="BF278" s="156">
        <f>IF(N278="znížená",J278,0)</f>
        <v>0</v>
      </c>
      <c r="BG278" s="156">
        <f>IF(N278="zákl. prenesená",J278,0)</f>
        <v>0</v>
      </c>
      <c r="BH278" s="156">
        <f>IF(N278="zníž. prenesená",J278,0)</f>
        <v>0</v>
      </c>
      <c r="BI278" s="156">
        <f>IF(N278="nulová",J278,0)</f>
        <v>0</v>
      </c>
      <c r="BJ278" s="16" t="s">
        <v>88</v>
      </c>
      <c r="BK278" s="156">
        <f>ROUND(I278*H278,2)</f>
        <v>0</v>
      </c>
      <c r="BL278" s="16" t="s">
        <v>323</v>
      </c>
      <c r="BM278" s="155" t="s">
        <v>14239</v>
      </c>
    </row>
    <row r="279" spans="2:65" s="1" customFormat="1" ht="33" customHeight="1">
      <c r="B279" s="142"/>
      <c r="C279" s="143" t="s">
        <v>507</v>
      </c>
      <c r="D279" s="143" t="s">
        <v>319</v>
      </c>
      <c r="E279" s="144" t="s">
        <v>14240</v>
      </c>
      <c r="F279" s="145" t="s">
        <v>14241</v>
      </c>
      <c r="G279" s="146" t="s">
        <v>444</v>
      </c>
      <c r="H279" s="147">
        <v>3.516</v>
      </c>
      <c r="I279" s="148"/>
      <c r="J279" s="149">
        <f>ROUND(I279*H279,2)</f>
        <v>0</v>
      </c>
      <c r="K279" s="150"/>
      <c r="L279" s="31"/>
      <c r="M279" s="151" t="s">
        <v>1</v>
      </c>
      <c r="N279" s="152" t="s">
        <v>42</v>
      </c>
      <c r="P279" s="153">
        <f>O279*H279</f>
        <v>0</v>
      </c>
      <c r="Q279" s="153">
        <v>1.6954E-2</v>
      </c>
      <c r="R279" s="153">
        <f>Q279*H279</f>
        <v>5.9610264000000003E-2</v>
      </c>
      <c r="S279" s="153">
        <v>0</v>
      </c>
      <c r="T279" s="154">
        <f>S279*H279</f>
        <v>0</v>
      </c>
      <c r="AR279" s="155" t="s">
        <v>323</v>
      </c>
      <c r="AT279" s="155" t="s">
        <v>319</v>
      </c>
      <c r="AU279" s="155" t="s">
        <v>88</v>
      </c>
      <c r="AY279" s="16" t="s">
        <v>317</v>
      </c>
      <c r="BE279" s="156">
        <f>IF(N279="základná",J279,0)</f>
        <v>0</v>
      </c>
      <c r="BF279" s="156">
        <f>IF(N279="znížená",J279,0)</f>
        <v>0</v>
      </c>
      <c r="BG279" s="156">
        <f>IF(N279="zákl. prenesená",J279,0)</f>
        <v>0</v>
      </c>
      <c r="BH279" s="156">
        <f>IF(N279="zníž. prenesená",J279,0)</f>
        <v>0</v>
      </c>
      <c r="BI279" s="156">
        <f>IF(N279="nulová",J279,0)</f>
        <v>0</v>
      </c>
      <c r="BJ279" s="16" t="s">
        <v>88</v>
      </c>
      <c r="BK279" s="156">
        <f>ROUND(I279*H279,2)</f>
        <v>0</v>
      </c>
      <c r="BL279" s="16" t="s">
        <v>323</v>
      </c>
      <c r="BM279" s="155" t="s">
        <v>14242</v>
      </c>
    </row>
    <row r="280" spans="2:65" s="12" customFormat="1" ht="10">
      <c r="B280" s="157"/>
      <c r="D280" s="158" t="s">
        <v>328</v>
      </c>
      <c r="E280" s="159" t="s">
        <v>1</v>
      </c>
      <c r="F280" s="160" t="s">
        <v>14235</v>
      </c>
      <c r="H280" s="161">
        <v>3.516</v>
      </c>
      <c r="I280" s="162"/>
      <c r="L280" s="157"/>
      <c r="M280" s="163"/>
      <c r="T280" s="164"/>
      <c r="AT280" s="159" t="s">
        <v>328</v>
      </c>
      <c r="AU280" s="159" t="s">
        <v>88</v>
      </c>
      <c r="AV280" s="12" t="s">
        <v>88</v>
      </c>
      <c r="AW280" s="12" t="s">
        <v>31</v>
      </c>
      <c r="AX280" s="12" t="s">
        <v>76</v>
      </c>
      <c r="AY280" s="159" t="s">
        <v>317</v>
      </c>
    </row>
    <row r="281" spans="2:65" s="13" customFormat="1" ht="10">
      <c r="B281" s="165"/>
      <c r="D281" s="158" t="s">
        <v>328</v>
      </c>
      <c r="E281" s="166" t="s">
        <v>1</v>
      </c>
      <c r="F281" s="167" t="s">
        <v>331</v>
      </c>
      <c r="H281" s="168">
        <v>3.516</v>
      </c>
      <c r="I281" s="169"/>
      <c r="L281" s="165"/>
      <c r="M281" s="170"/>
      <c r="T281" s="171"/>
      <c r="AT281" s="166" t="s">
        <v>328</v>
      </c>
      <c r="AU281" s="166" t="s">
        <v>88</v>
      </c>
      <c r="AV281" s="13" t="s">
        <v>92</v>
      </c>
      <c r="AW281" s="13" t="s">
        <v>31</v>
      </c>
      <c r="AX281" s="13" t="s">
        <v>76</v>
      </c>
      <c r="AY281" s="166" t="s">
        <v>317</v>
      </c>
    </row>
    <row r="282" spans="2:65" s="14" customFormat="1" ht="10">
      <c r="B282" s="172"/>
      <c r="D282" s="158" t="s">
        <v>328</v>
      </c>
      <c r="E282" s="173" t="s">
        <v>1</v>
      </c>
      <c r="F282" s="174" t="s">
        <v>332</v>
      </c>
      <c r="H282" s="175">
        <v>3.516</v>
      </c>
      <c r="I282" s="176"/>
      <c r="L282" s="172"/>
      <c r="M282" s="177"/>
      <c r="T282" s="178"/>
      <c r="AT282" s="173" t="s">
        <v>328</v>
      </c>
      <c r="AU282" s="173" t="s">
        <v>88</v>
      </c>
      <c r="AV282" s="14" t="s">
        <v>323</v>
      </c>
      <c r="AW282" s="14" t="s">
        <v>31</v>
      </c>
      <c r="AX282" s="14" t="s">
        <v>83</v>
      </c>
      <c r="AY282" s="173" t="s">
        <v>317</v>
      </c>
    </row>
    <row r="283" spans="2:65" s="1" customFormat="1" ht="44.25" customHeight="1">
      <c r="B283" s="142"/>
      <c r="C283" s="143" t="s">
        <v>703</v>
      </c>
      <c r="D283" s="143" t="s">
        <v>319</v>
      </c>
      <c r="E283" s="144" t="s">
        <v>1825</v>
      </c>
      <c r="F283" s="145" t="s">
        <v>14243</v>
      </c>
      <c r="G283" s="146" t="s">
        <v>444</v>
      </c>
      <c r="H283" s="147">
        <v>10.973000000000001</v>
      </c>
      <c r="I283" s="148"/>
      <c r="J283" s="149">
        <f>ROUND(I283*H283,2)</f>
        <v>0</v>
      </c>
      <c r="K283" s="150"/>
      <c r="L283" s="31"/>
      <c r="M283" s="151" t="s">
        <v>1</v>
      </c>
      <c r="N283" s="152" t="s">
        <v>42</v>
      </c>
      <c r="P283" s="153">
        <f>O283*H283</f>
        <v>0</v>
      </c>
      <c r="Q283" s="153">
        <v>4.3830000000000001E-2</v>
      </c>
      <c r="R283" s="153">
        <f>Q283*H283</f>
        <v>0.48094659000000006</v>
      </c>
      <c r="S283" s="153">
        <v>0</v>
      </c>
      <c r="T283" s="154">
        <f>S283*H283</f>
        <v>0</v>
      </c>
      <c r="AR283" s="155" t="s">
        <v>323</v>
      </c>
      <c r="AT283" s="155" t="s">
        <v>319</v>
      </c>
      <c r="AU283" s="155" t="s">
        <v>88</v>
      </c>
      <c r="AY283" s="16" t="s">
        <v>317</v>
      </c>
      <c r="BE283" s="156">
        <f>IF(N283="základná",J283,0)</f>
        <v>0</v>
      </c>
      <c r="BF283" s="156">
        <f>IF(N283="znížená",J283,0)</f>
        <v>0</v>
      </c>
      <c r="BG283" s="156">
        <f>IF(N283="zákl. prenesená",J283,0)</f>
        <v>0</v>
      </c>
      <c r="BH283" s="156">
        <f>IF(N283="zníž. prenesená",J283,0)</f>
        <v>0</v>
      </c>
      <c r="BI283" s="156">
        <f>IF(N283="nulová",J283,0)</f>
        <v>0</v>
      </c>
      <c r="BJ283" s="16" t="s">
        <v>88</v>
      </c>
      <c r="BK283" s="156">
        <f>ROUND(I283*H283,2)</f>
        <v>0</v>
      </c>
      <c r="BL283" s="16" t="s">
        <v>323</v>
      </c>
      <c r="BM283" s="155" t="s">
        <v>14244</v>
      </c>
    </row>
    <row r="284" spans="2:65" s="12" customFormat="1" ht="10">
      <c r="B284" s="157"/>
      <c r="D284" s="158" t="s">
        <v>328</v>
      </c>
      <c r="E284" s="159" t="s">
        <v>1</v>
      </c>
      <c r="F284" s="160" t="s">
        <v>14234</v>
      </c>
      <c r="H284" s="161">
        <v>10.973000000000001</v>
      </c>
      <c r="I284" s="162"/>
      <c r="L284" s="157"/>
      <c r="M284" s="163"/>
      <c r="T284" s="164"/>
      <c r="AT284" s="159" t="s">
        <v>328</v>
      </c>
      <c r="AU284" s="159" t="s">
        <v>88</v>
      </c>
      <c r="AV284" s="12" t="s">
        <v>88</v>
      </c>
      <c r="AW284" s="12" t="s">
        <v>31</v>
      </c>
      <c r="AX284" s="12" t="s">
        <v>76</v>
      </c>
      <c r="AY284" s="159" t="s">
        <v>317</v>
      </c>
    </row>
    <row r="285" spans="2:65" s="13" customFormat="1" ht="10">
      <c r="B285" s="165"/>
      <c r="D285" s="158" t="s">
        <v>328</v>
      </c>
      <c r="E285" s="166" t="s">
        <v>1</v>
      </c>
      <c r="F285" s="167" t="s">
        <v>331</v>
      </c>
      <c r="H285" s="168">
        <v>10.973000000000001</v>
      </c>
      <c r="I285" s="169"/>
      <c r="L285" s="165"/>
      <c r="M285" s="170"/>
      <c r="T285" s="171"/>
      <c r="AT285" s="166" t="s">
        <v>328</v>
      </c>
      <c r="AU285" s="166" t="s">
        <v>88</v>
      </c>
      <c r="AV285" s="13" t="s">
        <v>92</v>
      </c>
      <c r="AW285" s="13" t="s">
        <v>31</v>
      </c>
      <c r="AX285" s="13" t="s">
        <v>76</v>
      </c>
      <c r="AY285" s="166" t="s">
        <v>317</v>
      </c>
    </row>
    <row r="286" spans="2:65" s="14" customFormat="1" ht="10">
      <c r="B286" s="172"/>
      <c r="D286" s="158" t="s">
        <v>328</v>
      </c>
      <c r="E286" s="173" t="s">
        <v>1</v>
      </c>
      <c r="F286" s="174" t="s">
        <v>332</v>
      </c>
      <c r="H286" s="175">
        <v>10.973000000000001</v>
      </c>
      <c r="I286" s="176"/>
      <c r="L286" s="172"/>
      <c r="M286" s="177"/>
      <c r="T286" s="178"/>
      <c r="AT286" s="173" t="s">
        <v>328</v>
      </c>
      <c r="AU286" s="173" t="s">
        <v>88</v>
      </c>
      <c r="AV286" s="14" t="s">
        <v>323</v>
      </c>
      <c r="AW286" s="14" t="s">
        <v>31</v>
      </c>
      <c r="AX286" s="14" t="s">
        <v>83</v>
      </c>
      <c r="AY286" s="173" t="s">
        <v>317</v>
      </c>
    </row>
    <row r="287" spans="2:65" s="1" customFormat="1" ht="37.75" customHeight="1">
      <c r="B287" s="142"/>
      <c r="C287" s="143" t="s">
        <v>647</v>
      </c>
      <c r="D287" s="143" t="s">
        <v>319</v>
      </c>
      <c r="E287" s="144" t="s">
        <v>1911</v>
      </c>
      <c r="F287" s="145" t="s">
        <v>1912</v>
      </c>
      <c r="G287" s="146" t="s">
        <v>322</v>
      </c>
      <c r="H287" s="147">
        <v>0.499</v>
      </c>
      <c r="I287" s="148"/>
      <c r="J287" s="149">
        <f>ROUND(I287*H287,2)</f>
        <v>0</v>
      </c>
      <c r="K287" s="150"/>
      <c r="L287" s="31"/>
      <c r="M287" s="151" t="s">
        <v>1</v>
      </c>
      <c r="N287" s="152" t="s">
        <v>42</v>
      </c>
      <c r="P287" s="153">
        <f>O287*H287</f>
        <v>0</v>
      </c>
      <c r="Q287" s="153">
        <v>1.837</v>
      </c>
      <c r="R287" s="153">
        <f>Q287*H287</f>
        <v>0.91666300000000001</v>
      </c>
      <c r="S287" s="153">
        <v>0</v>
      </c>
      <c r="T287" s="154">
        <f>S287*H287</f>
        <v>0</v>
      </c>
      <c r="AR287" s="155" t="s">
        <v>323</v>
      </c>
      <c r="AT287" s="155" t="s">
        <v>319</v>
      </c>
      <c r="AU287" s="155" t="s">
        <v>88</v>
      </c>
      <c r="AY287" s="16" t="s">
        <v>317</v>
      </c>
      <c r="BE287" s="156">
        <f>IF(N287="základná",J287,0)</f>
        <v>0</v>
      </c>
      <c r="BF287" s="156">
        <f>IF(N287="znížená",J287,0)</f>
        <v>0</v>
      </c>
      <c r="BG287" s="156">
        <f>IF(N287="zákl. prenesená",J287,0)</f>
        <v>0</v>
      </c>
      <c r="BH287" s="156">
        <f>IF(N287="zníž. prenesená",J287,0)</f>
        <v>0</v>
      </c>
      <c r="BI287" s="156">
        <f>IF(N287="nulová",J287,0)</f>
        <v>0</v>
      </c>
      <c r="BJ287" s="16" t="s">
        <v>88</v>
      </c>
      <c r="BK287" s="156">
        <f>ROUND(I287*H287,2)</f>
        <v>0</v>
      </c>
      <c r="BL287" s="16" t="s">
        <v>323</v>
      </c>
      <c r="BM287" s="155" t="s">
        <v>14245</v>
      </c>
    </row>
    <row r="288" spans="2:65" s="12" customFormat="1" ht="10">
      <c r="B288" s="157"/>
      <c r="D288" s="158" t="s">
        <v>328</v>
      </c>
      <c r="E288" s="159" t="s">
        <v>1</v>
      </c>
      <c r="F288" s="160" t="s">
        <v>14246</v>
      </c>
      <c r="H288" s="161">
        <v>0.499</v>
      </c>
      <c r="I288" s="162"/>
      <c r="L288" s="157"/>
      <c r="M288" s="163"/>
      <c r="T288" s="164"/>
      <c r="AT288" s="159" t="s">
        <v>328</v>
      </c>
      <c r="AU288" s="159" t="s">
        <v>88</v>
      </c>
      <c r="AV288" s="12" t="s">
        <v>88</v>
      </c>
      <c r="AW288" s="12" t="s">
        <v>31</v>
      </c>
      <c r="AX288" s="12" t="s">
        <v>76</v>
      </c>
      <c r="AY288" s="159" t="s">
        <v>317</v>
      </c>
    </row>
    <row r="289" spans="2:65" s="13" customFormat="1" ht="10">
      <c r="B289" s="165"/>
      <c r="D289" s="158" t="s">
        <v>328</v>
      </c>
      <c r="E289" s="166" t="s">
        <v>1</v>
      </c>
      <c r="F289" s="167" t="s">
        <v>14247</v>
      </c>
      <c r="H289" s="168">
        <v>0.499</v>
      </c>
      <c r="I289" s="169"/>
      <c r="L289" s="165"/>
      <c r="M289" s="170"/>
      <c r="T289" s="171"/>
      <c r="AT289" s="166" t="s">
        <v>328</v>
      </c>
      <c r="AU289" s="166" t="s">
        <v>88</v>
      </c>
      <c r="AV289" s="13" t="s">
        <v>92</v>
      </c>
      <c r="AW289" s="13" t="s">
        <v>31</v>
      </c>
      <c r="AX289" s="13" t="s">
        <v>76</v>
      </c>
      <c r="AY289" s="166" t="s">
        <v>317</v>
      </c>
    </row>
    <row r="290" spans="2:65" s="14" customFormat="1" ht="10">
      <c r="B290" s="172"/>
      <c r="D290" s="158" t="s">
        <v>328</v>
      </c>
      <c r="E290" s="173" t="s">
        <v>1</v>
      </c>
      <c r="F290" s="174" t="s">
        <v>332</v>
      </c>
      <c r="H290" s="175">
        <v>0.499</v>
      </c>
      <c r="I290" s="176"/>
      <c r="L290" s="172"/>
      <c r="M290" s="177"/>
      <c r="T290" s="178"/>
      <c r="AT290" s="173" t="s">
        <v>328</v>
      </c>
      <c r="AU290" s="173" t="s">
        <v>88</v>
      </c>
      <c r="AV290" s="14" t="s">
        <v>323</v>
      </c>
      <c r="AW290" s="14" t="s">
        <v>31</v>
      </c>
      <c r="AX290" s="14" t="s">
        <v>83</v>
      </c>
      <c r="AY290" s="173" t="s">
        <v>317</v>
      </c>
    </row>
    <row r="291" spans="2:65" s="1" customFormat="1" ht="33" customHeight="1">
      <c r="B291" s="142"/>
      <c r="C291" s="143" t="s">
        <v>712</v>
      </c>
      <c r="D291" s="143" t="s">
        <v>319</v>
      </c>
      <c r="E291" s="144" t="s">
        <v>1923</v>
      </c>
      <c r="F291" s="145" t="s">
        <v>14248</v>
      </c>
      <c r="G291" s="146" t="s">
        <v>444</v>
      </c>
      <c r="H291" s="147">
        <v>1820.47</v>
      </c>
      <c r="I291" s="148"/>
      <c r="J291" s="149">
        <f>ROUND(I291*H291,2)</f>
        <v>0</v>
      </c>
      <c r="K291" s="150"/>
      <c r="L291" s="31"/>
      <c r="M291" s="151" t="s">
        <v>1</v>
      </c>
      <c r="N291" s="152" t="s">
        <v>42</v>
      </c>
      <c r="P291" s="153">
        <f>O291*H291</f>
        <v>0</v>
      </c>
      <c r="Q291" s="153">
        <v>0</v>
      </c>
      <c r="R291" s="153">
        <f>Q291*H291</f>
        <v>0</v>
      </c>
      <c r="S291" s="153">
        <v>0</v>
      </c>
      <c r="T291" s="154">
        <f>S291*H291</f>
        <v>0</v>
      </c>
      <c r="AR291" s="155" t="s">
        <v>323</v>
      </c>
      <c r="AT291" s="155" t="s">
        <v>319</v>
      </c>
      <c r="AU291" s="155" t="s">
        <v>88</v>
      </c>
      <c r="AY291" s="16" t="s">
        <v>317</v>
      </c>
      <c r="BE291" s="156">
        <f>IF(N291="základná",J291,0)</f>
        <v>0</v>
      </c>
      <c r="BF291" s="156">
        <f>IF(N291="znížená",J291,0)</f>
        <v>0</v>
      </c>
      <c r="BG291" s="156">
        <f>IF(N291="zákl. prenesená",J291,0)</f>
        <v>0</v>
      </c>
      <c r="BH291" s="156">
        <f>IF(N291="zníž. prenesená",J291,0)</f>
        <v>0</v>
      </c>
      <c r="BI291" s="156">
        <f>IF(N291="nulová",J291,0)</f>
        <v>0</v>
      </c>
      <c r="BJ291" s="16" t="s">
        <v>88</v>
      </c>
      <c r="BK291" s="156">
        <f>ROUND(I291*H291,2)</f>
        <v>0</v>
      </c>
      <c r="BL291" s="16" t="s">
        <v>323</v>
      </c>
      <c r="BM291" s="155" t="s">
        <v>14249</v>
      </c>
    </row>
    <row r="292" spans="2:65" s="12" customFormat="1" ht="10">
      <c r="B292" s="157"/>
      <c r="D292" s="158" t="s">
        <v>328</v>
      </c>
      <c r="E292" s="159" t="s">
        <v>1</v>
      </c>
      <c r="F292" s="160" t="s">
        <v>14250</v>
      </c>
      <c r="H292" s="161">
        <v>44.96</v>
      </c>
      <c r="I292" s="162"/>
      <c r="L292" s="157"/>
      <c r="M292" s="163"/>
      <c r="T292" s="164"/>
      <c r="AT292" s="159" t="s">
        <v>328</v>
      </c>
      <c r="AU292" s="159" t="s">
        <v>88</v>
      </c>
      <c r="AV292" s="12" t="s">
        <v>88</v>
      </c>
      <c r="AW292" s="12" t="s">
        <v>31</v>
      </c>
      <c r="AX292" s="12" t="s">
        <v>76</v>
      </c>
      <c r="AY292" s="159" t="s">
        <v>317</v>
      </c>
    </row>
    <row r="293" spans="2:65" s="12" customFormat="1" ht="10">
      <c r="B293" s="157"/>
      <c r="D293" s="158" t="s">
        <v>328</v>
      </c>
      <c r="E293" s="159" t="s">
        <v>1</v>
      </c>
      <c r="F293" s="160" t="s">
        <v>14251</v>
      </c>
      <c r="H293" s="161">
        <v>90.69</v>
      </c>
      <c r="I293" s="162"/>
      <c r="L293" s="157"/>
      <c r="M293" s="163"/>
      <c r="T293" s="164"/>
      <c r="AT293" s="159" t="s">
        <v>328</v>
      </c>
      <c r="AU293" s="159" t="s">
        <v>88</v>
      </c>
      <c r="AV293" s="12" t="s">
        <v>88</v>
      </c>
      <c r="AW293" s="12" t="s">
        <v>31</v>
      </c>
      <c r="AX293" s="12" t="s">
        <v>76</v>
      </c>
      <c r="AY293" s="159" t="s">
        <v>317</v>
      </c>
    </row>
    <row r="294" spans="2:65" s="12" customFormat="1" ht="10">
      <c r="B294" s="157"/>
      <c r="D294" s="158" t="s">
        <v>328</v>
      </c>
      <c r="E294" s="159" t="s">
        <v>1</v>
      </c>
      <c r="F294" s="160" t="s">
        <v>14252</v>
      </c>
      <c r="H294" s="161">
        <v>1029.23</v>
      </c>
      <c r="I294" s="162"/>
      <c r="L294" s="157"/>
      <c r="M294" s="163"/>
      <c r="T294" s="164"/>
      <c r="AT294" s="159" t="s">
        <v>328</v>
      </c>
      <c r="AU294" s="159" t="s">
        <v>88</v>
      </c>
      <c r="AV294" s="12" t="s">
        <v>88</v>
      </c>
      <c r="AW294" s="12" t="s">
        <v>31</v>
      </c>
      <c r="AX294" s="12" t="s">
        <v>76</v>
      </c>
      <c r="AY294" s="159" t="s">
        <v>317</v>
      </c>
    </row>
    <row r="295" spans="2:65" s="12" customFormat="1" ht="10">
      <c r="B295" s="157"/>
      <c r="D295" s="158" t="s">
        <v>328</v>
      </c>
      <c r="E295" s="159" t="s">
        <v>1</v>
      </c>
      <c r="F295" s="160" t="s">
        <v>14253</v>
      </c>
      <c r="H295" s="161">
        <v>30.98</v>
      </c>
      <c r="I295" s="162"/>
      <c r="L295" s="157"/>
      <c r="M295" s="163"/>
      <c r="T295" s="164"/>
      <c r="AT295" s="159" t="s">
        <v>328</v>
      </c>
      <c r="AU295" s="159" t="s">
        <v>88</v>
      </c>
      <c r="AV295" s="12" t="s">
        <v>88</v>
      </c>
      <c r="AW295" s="12" t="s">
        <v>31</v>
      </c>
      <c r="AX295" s="12" t="s">
        <v>76</v>
      </c>
      <c r="AY295" s="159" t="s">
        <v>317</v>
      </c>
    </row>
    <row r="296" spans="2:65" s="12" customFormat="1" ht="10">
      <c r="B296" s="157"/>
      <c r="D296" s="158" t="s">
        <v>328</v>
      </c>
      <c r="E296" s="159" t="s">
        <v>1</v>
      </c>
      <c r="F296" s="160" t="s">
        <v>14254</v>
      </c>
      <c r="H296" s="161">
        <v>24.42</v>
      </c>
      <c r="I296" s="162"/>
      <c r="L296" s="157"/>
      <c r="M296" s="163"/>
      <c r="T296" s="164"/>
      <c r="AT296" s="159" t="s">
        <v>328</v>
      </c>
      <c r="AU296" s="159" t="s">
        <v>88</v>
      </c>
      <c r="AV296" s="12" t="s">
        <v>88</v>
      </c>
      <c r="AW296" s="12" t="s">
        <v>31</v>
      </c>
      <c r="AX296" s="12" t="s">
        <v>76</v>
      </c>
      <c r="AY296" s="159" t="s">
        <v>317</v>
      </c>
    </row>
    <row r="297" spans="2:65" s="13" customFormat="1" ht="10">
      <c r="B297" s="165"/>
      <c r="D297" s="158" t="s">
        <v>328</v>
      </c>
      <c r="E297" s="166" t="s">
        <v>1</v>
      </c>
      <c r="F297" s="167" t="s">
        <v>14255</v>
      </c>
      <c r="H297" s="168">
        <v>1220.2800000000002</v>
      </c>
      <c r="I297" s="169"/>
      <c r="L297" s="165"/>
      <c r="M297" s="170"/>
      <c r="T297" s="171"/>
      <c r="AT297" s="166" t="s">
        <v>328</v>
      </c>
      <c r="AU297" s="166" t="s">
        <v>88</v>
      </c>
      <c r="AV297" s="13" t="s">
        <v>92</v>
      </c>
      <c r="AW297" s="13" t="s">
        <v>31</v>
      </c>
      <c r="AX297" s="13" t="s">
        <v>76</v>
      </c>
      <c r="AY297" s="166" t="s">
        <v>317</v>
      </c>
    </row>
    <row r="298" spans="2:65" s="12" customFormat="1" ht="10">
      <c r="B298" s="157"/>
      <c r="D298" s="158" t="s">
        <v>328</v>
      </c>
      <c r="E298" s="159" t="s">
        <v>1</v>
      </c>
      <c r="F298" s="160" t="s">
        <v>14256</v>
      </c>
      <c r="H298" s="161">
        <v>30.03</v>
      </c>
      <c r="I298" s="162"/>
      <c r="L298" s="157"/>
      <c r="M298" s="163"/>
      <c r="T298" s="164"/>
      <c r="AT298" s="159" t="s">
        <v>328</v>
      </c>
      <c r="AU298" s="159" t="s">
        <v>88</v>
      </c>
      <c r="AV298" s="12" t="s">
        <v>88</v>
      </c>
      <c r="AW298" s="12" t="s">
        <v>31</v>
      </c>
      <c r="AX298" s="12" t="s">
        <v>76</v>
      </c>
      <c r="AY298" s="159" t="s">
        <v>317</v>
      </c>
    </row>
    <row r="299" spans="2:65" s="13" customFormat="1" ht="10">
      <c r="B299" s="165"/>
      <c r="D299" s="158" t="s">
        <v>328</v>
      </c>
      <c r="E299" s="166" t="s">
        <v>1</v>
      </c>
      <c r="F299" s="167" t="s">
        <v>14257</v>
      </c>
      <c r="H299" s="168">
        <v>30.03</v>
      </c>
      <c r="I299" s="169"/>
      <c r="L299" s="165"/>
      <c r="M299" s="170"/>
      <c r="T299" s="171"/>
      <c r="AT299" s="166" t="s">
        <v>328</v>
      </c>
      <c r="AU299" s="166" t="s">
        <v>88</v>
      </c>
      <c r="AV299" s="13" t="s">
        <v>92</v>
      </c>
      <c r="AW299" s="13" t="s">
        <v>31</v>
      </c>
      <c r="AX299" s="13" t="s">
        <v>76</v>
      </c>
      <c r="AY299" s="166" t="s">
        <v>317</v>
      </c>
    </row>
    <row r="300" spans="2:65" s="12" customFormat="1" ht="10">
      <c r="B300" s="157"/>
      <c r="D300" s="158" t="s">
        <v>328</v>
      </c>
      <c r="E300" s="159" t="s">
        <v>1</v>
      </c>
      <c r="F300" s="160" t="s">
        <v>14258</v>
      </c>
      <c r="H300" s="161">
        <v>9.01</v>
      </c>
      <c r="I300" s="162"/>
      <c r="L300" s="157"/>
      <c r="M300" s="163"/>
      <c r="T300" s="164"/>
      <c r="AT300" s="159" t="s">
        <v>328</v>
      </c>
      <c r="AU300" s="159" t="s">
        <v>88</v>
      </c>
      <c r="AV300" s="12" t="s">
        <v>88</v>
      </c>
      <c r="AW300" s="12" t="s">
        <v>31</v>
      </c>
      <c r="AX300" s="12" t="s">
        <v>76</v>
      </c>
      <c r="AY300" s="159" t="s">
        <v>317</v>
      </c>
    </row>
    <row r="301" spans="2:65" s="12" customFormat="1" ht="10">
      <c r="B301" s="157"/>
      <c r="D301" s="158" t="s">
        <v>328</v>
      </c>
      <c r="E301" s="159" t="s">
        <v>1</v>
      </c>
      <c r="F301" s="160" t="s">
        <v>14259</v>
      </c>
      <c r="H301" s="161">
        <v>34.770000000000003</v>
      </c>
      <c r="I301" s="162"/>
      <c r="L301" s="157"/>
      <c r="M301" s="163"/>
      <c r="T301" s="164"/>
      <c r="AT301" s="159" t="s">
        <v>328</v>
      </c>
      <c r="AU301" s="159" t="s">
        <v>88</v>
      </c>
      <c r="AV301" s="12" t="s">
        <v>88</v>
      </c>
      <c r="AW301" s="12" t="s">
        <v>31</v>
      </c>
      <c r="AX301" s="12" t="s">
        <v>76</v>
      </c>
      <c r="AY301" s="159" t="s">
        <v>317</v>
      </c>
    </row>
    <row r="302" spans="2:65" s="13" customFormat="1" ht="10">
      <c r="B302" s="165"/>
      <c r="D302" s="158" t="s">
        <v>328</v>
      </c>
      <c r="E302" s="166" t="s">
        <v>1</v>
      </c>
      <c r="F302" s="167" t="s">
        <v>14260</v>
      </c>
      <c r="H302" s="168">
        <v>43.78</v>
      </c>
      <c r="I302" s="169"/>
      <c r="L302" s="165"/>
      <c r="M302" s="170"/>
      <c r="T302" s="171"/>
      <c r="AT302" s="166" t="s">
        <v>328</v>
      </c>
      <c r="AU302" s="166" t="s">
        <v>88</v>
      </c>
      <c r="AV302" s="13" t="s">
        <v>92</v>
      </c>
      <c r="AW302" s="13" t="s">
        <v>31</v>
      </c>
      <c r="AX302" s="13" t="s">
        <v>76</v>
      </c>
      <c r="AY302" s="166" t="s">
        <v>317</v>
      </c>
    </row>
    <row r="303" spans="2:65" s="12" customFormat="1" ht="10">
      <c r="B303" s="157"/>
      <c r="D303" s="158" t="s">
        <v>328</v>
      </c>
      <c r="E303" s="159" t="s">
        <v>1</v>
      </c>
      <c r="F303" s="160" t="s">
        <v>14261</v>
      </c>
      <c r="H303" s="161">
        <v>62.47</v>
      </c>
      <c r="I303" s="162"/>
      <c r="L303" s="157"/>
      <c r="M303" s="163"/>
      <c r="T303" s="164"/>
      <c r="AT303" s="159" t="s">
        <v>328</v>
      </c>
      <c r="AU303" s="159" t="s">
        <v>88</v>
      </c>
      <c r="AV303" s="12" t="s">
        <v>88</v>
      </c>
      <c r="AW303" s="12" t="s">
        <v>31</v>
      </c>
      <c r="AX303" s="12" t="s">
        <v>76</v>
      </c>
      <c r="AY303" s="159" t="s">
        <v>317</v>
      </c>
    </row>
    <row r="304" spans="2:65" s="13" customFormat="1" ht="10">
      <c r="B304" s="165"/>
      <c r="D304" s="158" t="s">
        <v>328</v>
      </c>
      <c r="E304" s="166" t="s">
        <v>1</v>
      </c>
      <c r="F304" s="167" t="s">
        <v>14262</v>
      </c>
      <c r="H304" s="168">
        <v>62.47</v>
      </c>
      <c r="I304" s="169"/>
      <c r="L304" s="165"/>
      <c r="M304" s="170"/>
      <c r="T304" s="171"/>
      <c r="AT304" s="166" t="s">
        <v>328</v>
      </c>
      <c r="AU304" s="166" t="s">
        <v>88</v>
      </c>
      <c r="AV304" s="13" t="s">
        <v>92</v>
      </c>
      <c r="AW304" s="13" t="s">
        <v>31</v>
      </c>
      <c r="AX304" s="13" t="s">
        <v>76</v>
      </c>
      <c r="AY304" s="166" t="s">
        <v>317</v>
      </c>
    </row>
    <row r="305" spans="2:65" s="12" customFormat="1" ht="10">
      <c r="B305" s="157"/>
      <c r="D305" s="158" t="s">
        <v>328</v>
      </c>
      <c r="E305" s="159" t="s">
        <v>1</v>
      </c>
      <c r="F305" s="160" t="s">
        <v>14263</v>
      </c>
      <c r="H305" s="161">
        <v>29.71</v>
      </c>
      <c r="I305" s="162"/>
      <c r="L305" s="157"/>
      <c r="M305" s="163"/>
      <c r="T305" s="164"/>
      <c r="AT305" s="159" t="s">
        <v>328</v>
      </c>
      <c r="AU305" s="159" t="s">
        <v>88</v>
      </c>
      <c r="AV305" s="12" t="s">
        <v>88</v>
      </c>
      <c r="AW305" s="12" t="s">
        <v>31</v>
      </c>
      <c r="AX305" s="12" t="s">
        <v>76</v>
      </c>
      <c r="AY305" s="159" t="s">
        <v>317</v>
      </c>
    </row>
    <row r="306" spans="2:65" s="13" customFormat="1" ht="10">
      <c r="B306" s="165"/>
      <c r="D306" s="158" t="s">
        <v>328</v>
      </c>
      <c r="E306" s="166" t="s">
        <v>1</v>
      </c>
      <c r="F306" s="167" t="s">
        <v>14264</v>
      </c>
      <c r="H306" s="168">
        <v>29.71</v>
      </c>
      <c r="I306" s="169"/>
      <c r="L306" s="165"/>
      <c r="M306" s="170"/>
      <c r="T306" s="171"/>
      <c r="AT306" s="166" t="s">
        <v>328</v>
      </c>
      <c r="AU306" s="166" t="s">
        <v>88</v>
      </c>
      <c r="AV306" s="13" t="s">
        <v>92</v>
      </c>
      <c r="AW306" s="13" t="s">
        <v>31</v>
      </c>
      <c r="AX306" s="13" t="s">
        <v>76</v>
      </c>
      <c r="AY306" s="166" t="s">
        <v>317</v>
      </c>
    </row>
    <row r="307" spans="2:65" s="12" customFormat="1" ht="10">
      <c r="B307" s="157"/>
      <c r="D307" s="158" t="s">
        <v>328</v>
      </c>
      <c r="E307" s="159" t="s">
        <v>1</v>
      </c>
      <c r="F307" s="160" t="s">
        <v>14265</v>
      </c>
      <c r="H307" s="161">
        <v>350.86</v>
      </c>
      <c r="I307" s="162"/>
      <c r="L307" s="157"/>
      <c r="M307" s="163"/>
      <c r="T307" s="164"/>
      <c r="AT307" s="159" t="s">
        <v>328</v>
      </c>
      <c r="AU307" s="159" t="s">
        <v>88</v>
      </c>
      <c r="AV307" s="12" t="s">
        <v>88</v>
      </c>
      <c r="AW307" s="12" t="s">
        <v>31</v>
      </c>
      <c r="AX307" s="12" t="s">
        <v>76</v>
      </c>
      <c r="AY307" s="159" t="s">
        <v>317</v>
      </c>
    </row>
    <row r="308" spans="2:65" s="13" customFormat="1" ht="10">
      <c r="B308" s="165"/>
      <c r="D308" s="158" t="s">
        <v>328</v>
      </c>
      <c r="E308" s="166" t="s">
        <v>1</v>
      </c>
      <c r="F308" s="167" t="s">
        <v>14266</v>
      </c>
      <c r="H308" s="168">
        <v>350.86</v>
      </c>
      <c r="I308" s="169"/>
      <c r="L308" s="165"/>
      <c r="M308" s="170"/>
      <c r="T308" s="171"/>
      <c r="AT308" s="166" t="s">
        <v>328</v>
      </c>
      <c r="AU308" s="166" t="s">
        <v>88</v>
      </c>
      <c r="AV308" s="13" t="s">
        <v>92</v>
      </c>
      <c r="AW308" s="13" t="s">
        <v>31</v>
      </c>
      <c r="AX308" s="13" t="s">
        <v>76</v>
      </c>
      <c r="AY308" s="166" t="s">
        <v>317</v>
      </c>
    </row>
    <row r="309" spans="2:65" s="12" customFormat="1" ht="10">
      <c r="B309" s="157"/>
      <c r="D309" s="158" t="s">
        <v>328</v>
      </c>
      <c r="E309" s="159" t="s">
        <v>1</v>
      </c>
      <c r="F309" s="160" t="s">
        <v>14267</v>
      </c>
      <c r="H309" s="161">
        <v>66.930000000000007</v>
      </c>
      <c r="I309" s="162"/>
      <c r="L309" s="157"/>
      <c r="M309" s="163"/>
      <c r="T309" s="164"/>
      <c r="AT309" s="159" t="s">
        <v>328</v>
      </c>
      <c r="AU309" s="159" t="s">
        <v>88</v>
      </c>
      <c r="AV309" s="12" t="s">
        <v>88</v>
      </c>
      <c r="AW309" s="12" t="s">
        <v>31</v>
      </c>
      <c r="AX309" s="12" t="s">
        <v>76</v>
      </c>
      <c r="AY309" s="159" t="s">
        <v>317</v>
      </c>
    </row>
    <row r="310" spans="2:65" s="13" customFormat="1" ht="10">
      <c r="B310" s="165"/>
      <c r="D310" s="158" t="s">
        <v>328</v>
      </c>
      <c r="E310" s="166" t="s">
        <v>1</v>
      </c>
      <c r="F310" s="167" t="s">
        <v>14268</v>
      </c>
      <c r="H310" s="168">
        <v>66.930000000000007</v>
      </c>
      <c r="I310" s="169"/>
      <c r="L310" s="165"/>
      <c r="M310" s="170"/>
      <c r="T310" s="171"/>
      <c r="AT310" s="166" t="s">
        <v>328</v>
      </c>
      <c r="AU310" s="166" t="s">
        <v>88</v>
      </c>
      <c r="AV310" s="13" t="s">
        <v>92</v>
      </c>
      <c r="AW310" s="13" t="s">
        <v>31</v>
      </c>
      <c r="AX310" s="13" t="s">
        <v>76</v>
      </c>
      <c r="AY310" s="166" t="s">
        <v>317</v>
      </c>
    </row>
    <row r="311" spans="2:65" s="12" customFormat="1" ht="10">
      <c r="B311" s="157"/>
      <c r="D311" s="158" t="s">
        <v>328</v>
      </c>
      <c r="E311" s="159" t="s">
        <v>1</v>
      </c>
      <c r="F311" s="160" t="s">
        <v>14269</v>
      </c>
      <c r="H311" s="161">
        <v>16.41</v>
      </c>
      <c r="I311" s="162"/>
      <c r="L311" s="157"/>
      <c r="M311" s="163"/>
      <c r="T311" s="164"/>
      <c r="AT311" s="159" t="s">
        <v>328</v>
      </c>
      <c r="AU311" s="159" t="s">
        <v>88</v>
      </c>
      <c r="AV311" s="12" t="s">
        <v>88</v>
      </c>
      <c r="AW311" s="12" t="s">
        <v>31</v>
      </c>
      <c r="AX311" s="12" t="s">
        <v>76</v>
      </c>
      <c r="AY311" s="159" t="s">
        <v>317</v>
      </c>
    </row>
    <row r="312" spans="2:65" s="13" customFormat="1" ht="10">
      <c r="B312" s="165"/>
      <c r="D312" s="158" t="s">
        <v>328</v>
      </c>
      <c r="E312" s="166" t="s">
        <v>1</v>
      </c>
      <c r="F312" s="167" t="s">
        <v>14270</v>
      </c>
      <c r="H312" s="168">
        <v>16.41</v>
      </c>
      <c r="I312" s="169"/>
      <c r="L312" s="165"/>
      <c r="M312" s="170"/>
      <c r="T312" s="171"/>
      <c r="AT312" s="166" t="s">
        <v>328</v>
      </c>
      <c r="AU312" s="166" t="s">
        <v>88</v>
      </c>
      <c r="AV312" s="13" t="s">
        <v>92</v>
      </c>
      <c r="AW312" s="13" t="s">
        <v>31</v>
      </c>
      <c r="AX312" s="13" t="s">
        <v>76</v>
      </c>
      <c r="AY312" s="166" t="s">
        <v>317</v>
      </c>
    </row>
    <row r="313" spans="2:65" s="14" customFormat="1" ht="10">
      <c r="B313" s="172"/>
      <c r="D313" s="158" t="s">
        <v>328</v>
      </c>
      <c r="E313" s="173" t="s">
        <v>1</v>
      </c>
      <c r="F313" s="174" t="s">
        <v>332</v>
      </c>
      <c r="H313" s="175">
        <v>1820.4700000000003</v>
      </c>
      <c r="I313" s="176"/>
      <c r="L313" s="172"/>
      <c r="M313" s="177"/>
      <c r="T313" s="178"/>
      <c r="AT313" s="173" t="s">
        <v>328</v>
      </c>
      <c r="AU313" s="173" t="s">
        <v>88</v>
      </c>
      <c r="AV313" s="14" t="s">
        <v>323</v>
      </c>
      <c r="AW313" s="14" t="s">
        <v>31</v>
      </c>
      <c r="AX313" s="14" t="s">
        <v>83</v>
      </c>
      <c r="AY313" s="173" t="s">
        <v>317</v>
      </c>
    </row>
    <row r="314" spans="2:65" s="1" customFormat="1" ht="24.15" customHeight="1">
      <c r="B314" s="142"/>
      <c r="C314" s="179" t="s">
        <v>650</v>
      </c>
      <c r="D314" s="179" t="s">
        <v>454</v>
      </c>
      <c r="E314" s="180" t="s">
        <v>1958</v>
      </c>
      <c r="F314" s="181" t="s">
        <v>14271</v>
      </c>
      <c r="G314" s="182" t="s">
        <v>444</v>
      </c>
      <c r="H314" s="183">
        <v>2093.5410000000002</v>
      </c>
      <c r="I314" s="184"/>
      <c r="J314" s="185">
        <f>ROUND(I314*H314,2)</f>
        <v>0</v>
      </c>
      <c r="K314" s="186"/>
      <c r="L314" s="187"/>
      <c r="M314" s="188" t="s">
        <v>1</v>
      </c>
      <c r="N314" s="189" t="s">
        <v>42</v>
      </c>
      <c r="P314" s="153">
        <f>O314*H314</f>
        <v>0</v>
      </c>
      <c r="Q314" s="153">
        <v>1E-4</v>
      </c>
      <c r="R314" s="153">
        <f>Q314*H314</f>
        <v>0.20935410000000002</v>
      </c>
      <c r="S314" s="153">
        <v>0</v>
      </c>
      <c r="T314" s="154">
        <f>S314*H314</f>
        <v>0</v>
      </c>
      <c r="AR314" s="155" t="s">
        <v>356</v>
      </c>
      <c r="AT314" s="155" t="s">
        <v>454</v>
      </c>
      <c r="AU314" s="155" t="s">
        <v>88</v>
      </c>
      <c r="AY314" s="16" t="s">
        <v>317</v>
      </c>
      <c r="BE314" s="156">
        <f>IF(N314="základná",J314,0)</f>
        <v>0</v>
      </c>
      <c r="BF314" s="156">
        <f>IF(N314="znížená",J314,0)</f>
        <v>0</v>
      </c>
      <c r="BG314" s="156">
        <f>IF(N314="zákl. prenesená",J314,0)</f>
        <v>0</v>
      </c>
      <c r="BH314" s="156">
        <f>IF(N314="zníž. prenesená",J314,0)</f>
        <v>0</v>
      </c>
      <c r="BI314" s="156">
        <f>IF(N314="nulová",J314,0)</f>
        <v>0</v>
      </c>
      <c r="BJ314" s="16" t="s">
        <v>88</v>
      </c>
      <c r="BK314" s="156">
        <f>ROUND(I314*H314,2)</f>
        <v>0</v>
      </c>
      <c r="BL314" s="16" t="s">
        <v>323</v>
      </c>
      <c r="BM314" s="155" t="s">
        <v>14272</v>
      </c>
    </row>
    <row r="315" spans="2:65" s="1" customFormat="1" ht="37.75" customHeight="1">
      <c r="B315" s="142"/>
      <c r="C315" s="143" t="s">
        <v>722</v>
      </c>
      <c r="D315" s="143" t="s">
        <v>319</v>
      </c>
      <c r="E315" s="144" t="s">
        <v>1962</v>
      </c>
      <c r="F315" s="145" t="s">
        <v>14273</v>
      </c>
      <c r="G315" s="146" t="s">
        <v>444</v>
      </c>
      <c r="H315" s="147">
        <v>1937.62</v>
      </c>
      <c r="I315" s="148"/>
      <c r="J315" s="149">
        <f>ROUND(I315*H315,2)</f>
        <v>0</v>
      </c>
      <c r="K315" s="150"/>
      <c r="L315" s="31"/>
      <c r="M315" s="151" t="s">
        <v>1</v>
      </c>
      <c r="N315" s="152" t="s">
        <v>42</v>
      </c>
      <c r="P315" s="153">
        <f>O315*H315</f>
        <v>0</v>
      </c>
      <c r="Q315" s="153">
        <v>0</v>
      </c>
      <c r="R315" s="153">
        <f>Q315*H315</f>
        <v>0</v>
      </c>
      <c r="S315" s="153">
        <v>0</v>
      </c>
      <c r="T315" s="154">
        <f>S315*H315</f>
        <v>0</v>
      </c>
      <c r="AR315" s="155" t="s">
        <v>323</v>
      </c>
      <c r="AT315" s="155" t="s">
        <v>319</v>
      </c>
      <c r="AU315" s="155" t="s">
        <v>88</v>
      </c>
      <c r="AY315" s="16" t="s">
        <v>317</v>
      </c>
      <c r="BE315" s="156">
        <f>IF(N315="základná",J315,0)</f>
        <v>0</v>
      </c>
      <c r="BF315" s="156">
        <f>IF(N315="znížená",J315,0)</f>
        <v>0</v>
      </c>
      <c r="BG315" s="156">
        <f>IF(N315="zákl. prenesená",J315,0)</f>
        <v>0</v>
      </c>
      <c r="BH315" s="156">
        <f>IF(N315="zníž. prenesená",J315,0)</f>
        <v>0</v>
      </c>
      <c r="BI315" s="156">
        <f>IF(N315="nulová",J315,0)</f>
        <v>0</v>
      </c>
      <c r="BJ315" s="16" t="s">
        <v>88</v>
      </c>
      <c r="BK315" s="156">
        <f>ROUND(I315*H315,2)</f>
        <v>0</v>
      </c>
      <c r="BL315" s="16" t="s">
        <v>323</v>
      </c>
      <c r="BM315" s="155" t="s">
        <v>14274</v>
      </c>
    </row>
    <row r="316" spans="2:65" s="12" customFormat="1" ht="10">
      <c r="B316" s="157"/>
      <c r="D316" s="158" t="s">
        <v>328</v>
      </c>
      <c r="E316" s="159" t="s">
        <v>1</v>
      </c>
      <c r="F316" s="160" t="s">
        <v>14250</v>
      </c>
      <c r="H316" s="161">
        <v>44.96</v>
      </c>
      <c r="I316" s="162"/>
      <c r="L316" s="157"/>
      <c r="M316" s="163"/>
      <c r="T316" s="164"/>
      <c r="AT316" s="159" t="s">
        <v>328</v>
      </c>
      <c r="AU316" s="159" t="s">
        <v>88</v>
      </c>
      <c r="AV316" s="12" t="s">
        <v>88</v>
      </c>
      <c r="AW316" s="12" t="s">
        <v>31</v>
      </c>
      <c r="AX316" s="12" t="s">
        <v>76</v>
      </c>
      <c r="AY316" s="159" t="s">
        <v>317</v>
      </c>
    </row>
    <row r="317" spans="2:65" s="12" customFormat="1" ht="10">
      <c r="B317" s="157"/>
      <c r="D317" s="158" t="s">
        <v>328</v>
      </c>
      <c r="E317" s="159" t="s">
        <v>1</v>
      </c>
      <c r="F317" s="160" t="s">
        <v>14251</v>
      </c>
      <c r="H317" s="161">
        <v>90.69</v>
      </c>
      <c r="I317" s="162"/>
      <c r="L317" s="157"/>
      <c r="M317" s="163"/>
      <c r="T317" s="164"/>
      <c r="AT317" s="159" t="s">
        <v>328</v>
      </c>
      <c r="AU317" s="159" t="s">
        <v>88</v>
      </c>
      <c r="AV317" s="12" t="s">
        <v>88</v>
      </c>
      <c r="AW317" s="12" t="s">
        <v>31</v>
      </c>
      <c r="AX317" s="12" t="s">
        <v>76</v>
      </c>
      <c r="AY317" s="159" t="s">
        <v>317</v>
      </c>
    </row>
    <row r="318" spans="2:65" s="12" customFormat="1" ht="10">
      <c r="B318" s="157"/>
      <c r="D318" s="158" t="s">
        <v>328</v>
      </c>
      <c r="E318" s="159" t="s">
        <v>1</v>
      </c>
      <c r="F318" s="160" t="s">
        <v>14252</v>
      </c>
      <c r="H318" s="161">
        <v>1029.23</v>
      </c>
      <c r="I318" s="162"/>
      <c r="L318" s="157"/>
      <c r="M318" s="163"/>
      <c r="T318" s="164"/>
      <c r="AT318" s="159" t="s">
        <v>328</v>
      </c>
      <c r="AU318" s="159" t="s">
        <v>88</v>
      </c>
      <c r="AV318" s="12" t="s">
        <v>88</v>
      </c>
      <c r="AW318" s="12" t="s">
        <v>31</v>
      </c>
      <c r="AX318" s="12" t="s">
        <v>76</v>
      </c>
      <c r="AY318" s="159" t="s">
        <v>317</v>
      </c>
    </row>
    <row r="319" spans="2:65" s="12" customFormat="1" ht="10">
      <c r="B319" s="157"/>
      <c r="D319" s="158" t="s">
        <v>328</v>
      </c>
      <c r="E319" s="159" t="s">
        <v>1</v>
      </c>
      <c r="F319" s="160" t="s">
        <v>14253</v>
      </c>
      <c r="H319" s="161">
        <v>30.98</v>
      </c>
      <c r="I319" s="162"/>
      <c r="L319" s="157"/>
      <c r="M319" s="163"/>
      <c r="T319" s="164"/>
      <c r="AT319" s="159" t="s">
        <v>328</v>
      </c>
      <c r="AU319" s="159" t="s">
        <v>88</v>
      </c>
      <c r="AV319" s="12" t="s">
        <v>88</v>
      </c>
      <c r="AW319" s="12" t="s">
        <v>31</v>
      </c>
      <c r="AX319" s="12" t="s">
        <v>76</v>
      </c>
      <c r="AY319" s="159" t="s">
        <v>317</v>
      </c>
    </row>
    <row r="320" spans="2:65" s="12" customFormat="1" ht="10">
      <c r="B320" s="157"/>
      <c r="D320" s="158" t="s">
        <v>328</v>
      </c>
      <c r="E320" s="159" t="s">
        <v>1</v>
      </c>
      <c r="F320" s="160" t="s">
        <v>14254</v>
      </c>
      <c r="H320" s="161">
        <v>24.42</v>
      </c>
      <c r="I320" s="162"/>
      <c r="L320" s="157"/>
      <c r="M320" s="163"/>
      <c r="T320" s="164"/>
      <c r="AT320" s="159" t="s">
        <v>328</v>
      </c>
      <c r="AU320" s="159" t="s">
        <v>88</v>
      </c>
      <c r="AV320" s="12" t="s">
        <v>88</v>
      </c>
      <c r="AW320" s="12" t="s">
        <v>31</v>
      </c>
      <c r="AX320" s="12" t="s">
        <v>76</v>
      </c>
      <c r="AY320" s="159" t="s">
        <v>317</v>
      </c>
    </row>
    <row r="321" spans="2:51" s="13" customFormat="1" ht="10">
      <c r="B321" s="165"/>
      <c r="D321" s="158" t="s">
        <v>328</v>
      </c>
      <c r="E321" s="166" t="s">
        <v>1</v>
      </c>
      <c r="F321" s="167" t="s">
        <v>14255</v>
      </c>
      <c r="H321" s="168">
        <v>1220.2800000000002</v>
      </c>
      <c r="I321" s="169"/>
      <c r="L321" s="165"/>
      <c r="M321" s="170"/>
      <c r="T321" s="171"/>
      <c r="AT321" s="166" t="s">
        <v>328</v>
      </c>
      <c r="AU321" s="166" t="s">
        <v>88</v>
      </c>
      <c r="AV321" s="13" t="s">
        <v>92</v>
      </c>
      <c r="AW321" s="13" t="s">
        <v>31</v>
      </c>
      <c r="AX321" s="13" t="s">
        <v>76</v>
      </c>
      <c r="AY321" s="166" t="s">
        <v>317</v>
      </c>
    </row>
    <row r="322" spans="2:51" s="12" customFormat="1" ht="10">
      <c r="B322" s="157"/>
      <c r="D322" s="158" t="s">
        <v>328</v>
      </c>
      <c r="E322" s="159" t="s">
        <v>1</v>
      </c>
      <c r="F322" s="160" t="s">
        <v>14256</v>
      </c>
      <c r="H322" s="161">
        <v>30.03</v>
      </c>
      <c r="I322" s="162"/>
      <c r="L322" s="157"/>
      <c r="M322" s="163"/>
      <c r="T322" s="164"/>
      <c r="AT322" s="159" t="s">
        <v>328</v>
      </c>
      <c r="AU322" s="159" t="s">
        <v>88</v>
      </c>
      <c r="AV322" s="12" t="s">
        <v>88</v>
      </c>
      <c r="AW322" s="12" t="s">
        <v>31</v>
      </c>
      <c r="AX322" s="12" t="s">
        <v>76</v>
      </c>
      <c r="AY322" s="159" t="s">
        <v>317</v>
      </c>
    </row>
    <row r="323" spans="2:51" s="13" customFormat="1" ht="10">
      <c r="B323" s="165"/>
      <c r="D323" s="158" t="s">
        <v>328</v>
      </c>
      <c r="E323" s="166" t="s">
        <v>1</v>
      </c>
      <c r="F323" s="167" t="s">
        <v>14257</v>
      </c>
      <c r="H323" s="168">
        <v>30.03</v>
      </c>
      <c r="I323" s="169"/>
      <c r="L323" s="165"/>
      <c r="M323" s="170"/>
      <c r="T323" s="171"/>
      <c r="AT323" s="166" t="s">
        <v>328</v>
      </c>
      <c r="AU323" s="166" t="s">
        <v>88</v>
      </c>
      <c r="AV323" s="13" t="s">
        <v>92</v>
      </c>
      <c r="AW323" s="13" t="s">
        <v>31</v>
      </c>
      <c r="AX323" s="13" t="s">
        <v>76</v>
      </c>
      <c r="AY323" s="166" t="s">
        <v>317</v>
      </c>
    </row>
    <row r="324" spans="2:51" s="12" customFormat="1" ht="10">
      <c r="B324" s="157"/>
      <c r="D324" s="158" t="s">
        <v>328</v>
      </c>
      <c r="E324" s="159" t="s">
        <v>1</v>
      </c>
      <c r="F324" s="160" t="s">
        <v>14258</v>
      </c>
      <c r="H324" s="161">
        <v>9.01</v>
      </c>
      <c r="I324" s="162"/>
      <c r="L324" s="157"/>
      <c r="M324" s="163"/>
      <c r="T324" s="164"/>
      <c r="AT324" s="159" t="s">
        <v>328</v>
      </c>
      <c r="AU324" s="159" t="s">
        <v>88</v>
      </c>
      <c r="AV324" s="12" t="s">
        <v>88</v>
      </c>
      <c r="AW324" s="12" t="s">
        <v>31</v>
      </c>
      <c r="AX324" s="12" t="s">
        <v>76</v>
      </c>
      <c r="AY324" s="159" t="s">
        <v>317</v>
      </c>
    </row>
    <row r="325" spans="2:51" s="12" customFormat="1" ht="10">
      <c r="B325" s="157"/>
      <c r="D325" s="158" t="s">
        <v>328</v>
      </c>
      <c r="E325" s="159" t="s">
        <v>1</v>
      </c>
      <c r="F325" s="160" t="s">
        <v>14259</v>
      </c>
      <c r="H325" s="161">
        <v>34.770000000000003</v>
      </c>
      <c r="I325" s="162"/>
      <c r="L325" s="157"/>
      <c r="M325" s="163"/>
      <c r="T325" s="164"/>
      <c r="AT325" s="159" t="s">
        <v>328</v>
      </c>
      <c r="AU325" s="159" t="s">
        <v>88</v>
      </c>
      <c r="AV325" s="12" t="s">
        <v>88</v>
      </c>
      <c r="AW325" s="12" t="s">
        <v>31</v>
      </c>
      <c r="AX325" s="12" t="s">
        <v>76</v>
      </c>
      <c r="AY325" s="159" t="s">
        <v>317</v>
      </c>
    </row>
    <row r="326" spans="2:51" s="13" customFormat="1" ht="10">
      <c r="B326" s="165"/>
      <c r="D326" s="158" t="s">
        <v>328</v>
      </c>
      <c r="E326" s="166" t="s">
        <v>1</v>
      </c>
      <c r="F326" s="167" t="s">
        <v>14260</v>
      </c>
      <c r="H326" s="168">
        <v>43.78</v>
      </c>
      <c r="I326" s="169"/>
      <c r="L326" s="165"/>
      <c r="M326" s="170"/>
      <c r="T326" s="171"/>
      <c r="AT326" s="166" t="s">
        <v>328</v>
      </c>
      <c r="AU326" s="166" t="s">
        <v>88</v>
      </c>
      <c r="AV326" s="13" t="s">
        <v>92</v>
      </c>
      <c r="AW326" s="13" t="s">
        <v>31</v>
      </c>
      <c r="AX326" s="13" t="s">
        <v>76</v>
      </c>
      <c r="AY326" s="166" t="s">
        <v>317</v>
      </c>
    </row>
    <row r="327" spans="2:51" s="12" customFormat="1" ht="10">
      <c r="B327" s="157"/>
      <c r="D327" s="158" t="s">
        <v>328</v>
      </c>
      <c r="E327" s="159" t="s">
        <v>1</v>
      </c>
      <c r="F327" s="160" t="s">
        <v>14261</v>
      </c>
      <c r="H327" s="161">
        <v>62.47</v>
      </c>
      <c r="I327" s="162"/>
      <c r="L327" s="157"/>
      <c r="M327" s="163"/>
      <c r="T327" s="164"/>
      <c r="AT327" s="159" t="s">
        <v>328</v>
      </c>
      <c r="AU327" s="159" t="s">
        <v>88</v>
      </c>
      <c r="AV327" s="12" t="s">
        <v>88</v>
      </c>
      <c r="AW327" s="12" t="s">
        <v>31</v>
      </c>
      <c r="AX327" s="12" t="s">
        <v>76</v>
      </c>
      <c r="AY327" s="159" t="s">
        <v>317</v>
      </c>
    </row>
    <row r="328" spans="2:51" s="13" customFormat="1" ht="10">
      <c r="B328" s="165"/>
      <c r="D328" s="158" t="s">
        <v>328</v>
      </c>
      <c r="E328" s="166" t="s">
        <v>1</v>
      </c>
      <c r="F328" s="167" t="s">
        <v>14262</v>
      </c>
      <c r="H328" s="168">
        <v>62.47</v>
      </c>
      <c r="I328" s="169"/>
      <c r="L328" s="165"/>
      <c r="M328" s="170"/>
      <c r="T328" s="171"/>
      <c r="AT328" s="166" t="s">
        <v>328</v>
      </c>
      <c r="AU328" s="166" t="s">
        <v>88</v>
      </c>
      <c r="AV328" s="13" t="s">
        <v>92</v>
      </c>
      <c r="AW328" s="13" t="s">
        <v>31</v>
      </c>
      <c r="AX328" s="13" t="s">
        <v>76</v>
      </c>
      <c r="AY328" s="166" t="s">
        <v>317</v>
      </c>
    </row>
    <row r="329" spans="2:51" s="12" customFormat="1" ht="10">
      <c r="B329" s="157"/>
      <c r="D329" s="158" t="s">
        <v>328</v>
      </c>
      <c r="E329" s="159" t="s">
        <v>1</v>
      </c>
      <c r="F329" s="160" t="s">
        <v>14263</v>
      </c>
      <c r="H329" s="161">
        <v>29.71</v>
      </c>
      <c r="I329" s="162"/>
      <c r="L329" s="157"/>
      <c r="M329" s="163"/>
      <c r="T329" s="164"/>
      <c r="AT329" s="159" t="s">
        <v>328</v>
      </c>
      <c r="AU329" s="159" t="s">
        <v>88</v>
      </c>
      <c r="AV329" s="12" t="s">
        <v>88</v>
      </c>
      <c r="AW329" s="12" t="s">
        <v>31</v>
      </c>
      <c r="AX329" s="12" t="s">
        <v>76</v>
      </c>
      <c r="AY329" s="159" t="s">
        <v>317</v>
      </c>
    </row>
    <row r="330" spans="2:51" s="13" customFormat="1" ht="10">
      <c r="B330" s="165"/>
      <c r="D330" s="158" t="s">
        <v>328</v>
      </c>
      <c r="E330" s="166" t="s">
        <v>1</v>
      </c>
      <c r="F330" s="167" t="s">
        <v>14264</v>
      </c>
      <c r="H330" s="168">
        <v>29.71</v>
      </c>
      <c r="I330" s="169"/>
      <c r="L330" s="165"/>
      <c r="M330" s="170"/>
      <c r="T330" s="171"/>
      <c r="AT330" s="166" t="s">
        <v>328</v>
      </c>
      <c r="AU330" s="166" t="s">
        <v>88</v>
      </c>
      <c r="AV330" s="13" t="s">
        <v>92</v>
      </c>
      <c r="AW330" s="13" t="s">
        <v>31</v>
      </c>
      <c r="AX330" s="13" t="s">
        <v>76</v>
      </c>
      <c r="AY330" s="166" t="s">
        <v>317</v>
      </c>
    </row>
    <row r="331" spans="2:51" s="12" customFormat="1" ht="10">
      <c r="B331" s="157"/>
      <c r="D331" s="158" t="s">
        <v>328</v>
      </c>
      <c r="E331" s="159" t="s">
        <v>1</v>
      </c>
      <c r="F331" s="160" t="s">
        <v>14275</v>
      </c>
      <c r="H331" s="161">
        <v>24.71</v>
      </c>
      <c r="I331" s="162"/>
      <c r="L331" s="157"/>
      <c r="M331" s="163"/>
      <c r="T331" s="164"/>
      <c r="AT331" s="159" t="s">
        <v>328</v>
      </c>
      <c r="AU331" s="159" t="s">
        <v>88</v>
      </c>
      <c r="AV331" s="12" t="s">
        <v>88</v>
      </c>
      <c r="AW331" s="12" t="s">
        <v>31</v>
      </c>
      <c r="AX331" s="12" t="s">
        <v>76</v>
      </c>
      <c r="AY331" s="159" t="s">
        <v>317</v>
      </c>
    </row>
    <row r="332" spans="2:51" s="12" customFormat="1" ht="10">
      <c r="B332" s="157"/>
      <c r="D332" s="158" t="s">
        <v>328</v>
      </c>
      <c r="E332" s="159" t="s">
        <v>1</v>
      </c>
      <c r="F332" s="160" t="s">
        <v>14276</v>
      </c>
      <c r="H332" s="161">
        <v>22.29</v>
      </c>
      <c r="I332" s="162"/>
      <c r="L332" s="157"/>
      <c r="M332" s="163"/>
      <c r="T332" s="164"/>
      <c r="AT332" s="159" t="s">
        <v>328</v>
      </c>
      <c r="AU332" s="159" t="s">
        <v>88</v>
      </c>
      <c r="AV332" s="12" t="s">
        <v>88</v>
      </c>
      <c r="AW332" s="12" t="s">
        <v>31</v>
      </c>
      <c r="AX332" s="12" t="s">
        <v>76</v>
      </c>
      <c r="AY332" s="159" t="s">
        <v>317</v>
      </c>
    </row>
    <row r="333" spans="2:51" s="12" customFormat="1" ht="10">
      <c r="B333" s="157"/>
      <c r="D333" s="158" t="s">
        <v>328</v>
      </c>
      <c r="E333" s="159" t="s">
        <v>1</v>
      </c>
      <c r="F333" s="160" t="s">
        <v>14277</v>
      </c>
      <c r="H333" s="161">
        <v>21.22</v>
      </c>
      <c r="I333" s="162"/>
      <c r="L333" s="157"/>
      <c r="M333" s="163"/>
      <c r="T333" s="164"/>
      <c r="AT333" s="159" t="s">
        <v>328</v>
      </c>
      <c r="AU333" s="159" t="s">
        <v>88</v>
      </c>
      <c r="AV333" s="12" t="s">
        <v>88</v>
      </c>
      <c r="AW333" s="12" t="s">
        <v>31</v>
      </c>
      <c r="AX333" s="12" t="s">
        <v>76</v>
      </c>
      <c r="AY333" s="159" t="s">
        <v>317</v>
      </c>
    </row>
    <row r="334" spans="2:51" s="12" customFormat="1" ht="10">
      <c r="B334" s="157"/>
      <c r="D334" s="158" t="s">
        <v>328</v>
      </c>
      <c r="E334" s="159" t="s">
        <v>1</v>
      </c>
      <c r="F334" s="160" t="s">
        <v>14278</v>
      </c>
      <c r="H334" s="161">
        <v>21.22</v>
      </c>
      <c r="I334" s="162"/>
      <c r="L334" s="157"/>
      <c r="M334" s="163"/>
      <c r="T334" s="164"/>
      <c r="AT334" s="159" t="s">
        <v>328</v>
      </c>
      <c r="AU334" s="159" t="s">
        <v>88</v>
      </c>
      <c r="AV334" s="12" t="s">
        <v>88</v>
      </c>
      <c r="AW334" s="12" t="s">
        <v>31</v>
      </c>
      <c r="AX334" s="12" t="s">
        <v>76</v>
      </c>
      <c r="AY334" s="159" t="s">
        <v>317</v>
      </c>
    </row>
    <row r="335" spans="2:51" s="12" customFormat="1" ht="10">
      <c r="B335" s="157"/>
      <c r="D335" s="158" t="s">
        <v>328</v>
      </c>
      <c r="E335" s="159" t="s">
        <v>1</v>
      </c>
      <c r="F335" s="160" t="s">
        <v>14279</v>
      </c>
      <c r="H335" s="161">
        <v>21.94</v>
      </c>
      <c r="I335" s="162"/>
      <c r="L335" s="157"/>
      <c r="M335" s="163"/>
      <c r="T335" s="164"/>
      <c r="AT335" s="159" t="s">
        <v>328</v>
      </c>
      <c r="AU335" s="159" t="s">
        <v>88</v>
      </c>
      <c r="AV335" s="12" t="s">
        <v>88</v>
      </c>
      <c r="AW335" s="12" t="s">
        <v>31</v>
      </c>
      <c r="AX335" s="12" t="s">
        <v>76</v>
      </c>
      <c r="AY335" s="159" t="s">
        <v>317</v>
      </c>
    </row>
    <row r="336" spans="2:51" s="13" customFormat="1" ht="10">
      <c r="B336" s="165"/>
      <c r="D336" s="158" t="s">
        <v>328</v>
      </c>
      <c r="E336" s="166" t="s">
        <v>1</v>
      </c>
      <c r="F336" s="167" t="s">
        <v>14280</v>
      </c>
      <c r="H336" s="168">
        <v>111.38</v>
      </c>
      <c r="I336" s="169"/>
      <c r="L336" s="165"/>
      <c r="M336" s="170"/>
      <c r="T336" s="171"/>
      <c r="AT336" s="166" t="s">
        <v>328</v>
      </c>
      <c r="AU336" s="166" t="s">
        <v>88</v>
      </c>
      <c r="AV336" s="13" t="s">
        <v>92</v>
      </c>
      <c r="AW336" s="13" t="s">
        <v>31</v>
      </c>
      <c r="AX336" s="13" t="s">
        <v>76</v>
      </c>
      <c r="AY336" s="166" t="s">
        <v>317</v>
      </c>
    </row>
    <row r="337" spans="2:65" s="12" customFormat="1" ht="10">
      <c r="B337" s="157"/>
      <c r="D337" s="158" t="s">
        <v>328</v>
      </c>
      <c r="E337" s="159" t="s">
        <v>1</v>
      </c>
      <c r="F337" s="160" t="s">
        <v>14265</v>
      </c>
      <c r="H337" s="161">
        <v>350.86</v>
      </c>
      <c r="I337" s="162"/>
      <c r="L337" s="157"/>
      <c r="M337" s="163"/>
      <c r="T337" s="164"/>
      <c r="AT337" s="159" t="s">
        <v>328</v>
      </c>
      <c r="AU337" s="159" t="s">
        <v>88</v>
      </c>
      <c r="AV337" s="12" t="s">
        <v>88</v>
      </c>
      <c r="AW337" s="12" t="s">
        <v>31</v>
      </c>
      <c r="AX337" s="12" t="s">
        <v>76</v>
      </c>
      <c r="AY337" s="159" t="s">
        <v>317</v>
      </c>
    </row>
    <row r="338" spans="2:65" s="13" customFormat="1" ht="10">
      <c r="B338" s="165"/>
      <c r="D338" s="158" t="s">
        <v>328</v>
      </c>
      <c r="E338" s="166" t="s">
        <v>1</v>
      </c>
      <c r="F338" s="167" t="s">
        <v>14266</v>
      </c>
      <c r="H338" s="168">
        <v>350.86</v>
      </c>
      <c r="I338" s="169"/>
      <c r="L338" s="165"/>
      <c r="M338" s="170"/>
      <c r="T338" s="171"/>
      <c r="AT338" s="166" t="s">
        <v>328</v>
      </c>
      <c r="AU338" s="166" t="s">
        <v>88</v>
      </c>
      <c r="AV338" s="13" t="s">
        <v>92</v>
      </c>
      <c r="AW338" s="13" t="s">
        <v>31</v>
      </c>
      <c r="AX338" s="13" t="s">
        <v>76</v>
      </c>
      <c r="AY338" s="166" t="s">
        <v>317</v>
      </c>
    </row>
    <row r="339" spans="2:65" s="12" customFormat="1" ht="10">
      <c r="B339" s="157"/>
      <c r="D339" s="158" t="s">
        <v>328</v>
      </c>
      <c r="E339" s="159" t="s">
        <v>1</v>
      </c>
      <c r="F339" s="160" t="s">
        <v>14281</v>
      </c>
      <c r="H339" s="161">
        <v>5.77</v>
      </c>
      <c r="I339" s="162"/>
      <c r="L339" s="157"/>
      <c r="M339" s="163"/>
      <c r="T339" s="164"/>
      <c r="AT339" s="159" t="s">
        <v>328</v>
      </c>
      <c r="AU339" s="159" t="s">
        <v>88</v>
      </c>
      <c r="AV339" s="12" t="s">
        <v>88</v>
      </c>
      <c r="AW339" s="12" t="s">
        <v>31</v>
      </c>
      <c r="AX339" s="12" t="s">
        <v>76</v>
      </c>
      <c r="AY339" s="159" t="s">
        <v>317</v>
      </c>
    </row>
    <row r="340" spans="2:65" s="13" customFormat="1" ht="10">
      <c r="B340" s="165"/>
      <c r="D340" s="158" t="s">
        <v>328</v>
      </c>
      <c r="E340" s="166" t="s">
        <v>1</v>
      </c>
      <c r="F340" s="167" t="s">
        <v>14282</v>
      </c>
      <c r="H340" s="168">
        <v>5.77</v>
      </c>
      <c r="I340" s="169"/>
      <c r="L340" s="165"/>
      <c r="M340" s="170"/>
      <c r="T340" s="171"/>
      <c r="AT340" s="166" t="s">
        <v>328</v>
      </c>
      <c r="AU340" s="166" t="s">
        <v>88</v>
      </c>
      <c r="AV340" s="13" t="s">
        <v>92</v>
      </c>
      <c r="AW340" s="13" t="s">
        <v>31</v>
      </c>
      <c r="AX340" s="13" t="s">
        <v>76</v>
      </c>
      <c r="AY340" s="166" t="s">
        <v>317</v>
      </c>
    </row>
    <row r="341" spans="2:65" s="12" customFormat="1" ht="10">
      <c r="B341" s="157"/>
      <c r="D341" s="158" t="s">
        <v>328</v>
      </c>
      <c r="E341" s="159" t="s">
        <v>1</v>
      </c>
      <c r="F341" s="160" t="s">
        <v>14267</v>
      </c>
      <c r="H341" s="161">
        <v>66.930000000000007</v>
      </c>
      <c r="I341" s="162"/>
      <c r="L341" s="157"/>
      <c r="M341" s="163"/>
      <c r="T341" s="164"/>
      <c r="AT341" s="159" t="s">
        <v>328</v>
      </c>
      <c r="AU341" s="159" t="s">
        <v>88</v>
      </c>
      <c r="AV341" s="12" t="s">
        <v>88</v>
      </c>
      <c r="AW341" s="12" t="s">
        <v>31</v>
      </c>
      <c r="AX341" s="12" t="s">
        <v>76</v>
      </c>
      <c r="AY341" s="159" t="s">
        <v>317</v>
      </c>
    </row>
    <row r="342" spans="2:65" s="13" customFormat="1" ht="10">
      <c r="B342" s="165"/>
      <c r="D342" s="158" t="s">
        <v>328</v>
      </c>
      <c r="E342" s="166" t="s">
        <v>1</v>
      </c>
      <c r="F342" s="167" t="s">
        <v>14268</v>
      </c>
      <c r="H342" s="168">
        <v>66.930000000000007</v>
      </c>
      <c r="I342" s="169"/>
      <c r="L342" s="165"/>
      <c r="M342" s="170"/>
      <c r="T342" s="171"/>
      <c r="AT342" s="166" t="s">
        <v>328</v>
      </c>
      <c r="AU342" s="166" t="s">
        <v>88</v>
      </c>
      <c r="AV342" s="13" t="s">
        <v>92</v>
      </c>
      <c r="AW342" s="13" t="s">
        <v>31</v>
      </c>
      <c r="AX342" s="13" t="s">
        <v>76</v>
      </c>
      <c r="AY342" s="166" t="s">
        <v>317</v>
      </c>
    </row>
    <row r="343" spans="2:65" s="12" customFormat="1" ht="10">
      <c r="B343" s="157"/>
      <c r="D343" s="158" t="s">
        <v>328</v>
      </c>
      <c r="E343" s="159" t="s">
        <v>1</v>
      </c>
      <c r="F343" s="160" t="s">
        <v>14269</v>
      </c>
      <c r="H343" s="161">
        <v>16.41</v>
      </c>
      <c r="I343" s="162"/>
      <c r="L343" s="157"/>
      <c r="M343" s="163"/>
      <c r="T343" s="164"/>
      <c r="AT343" s="159" t="s">
        <v>328</v>
      </c>
      <c r="AU343" s="159" t="s">
        <v>88</v>
      </c>
      <c r="AV343" s="12" t="s">
        <v>88</v>
      </c>
      <c r="AW343" s="12" t="s">
        <v>31</v>
      </c>
      <c r="AX343" s="12" t="s">
        <v>76</v>
      </c>
      <c r="AY343" s="159" t="s">
        <v>317</v>
      </c>
    </row>
    <row r="344" spans="2:65" s="13" customFormat="1" ht="10">
      <c r="B344" s="165"/>
      <c r="D344" s="158" t="s">
        <v>328</v>
      </c>
      <c r="E344" s="166" t="s">
        <v>1</v>
      </c>
      <c r="F344" s="167" t="s">
        <v>14270</v>
      </c>
      <c r="H344" s="168">
        <v>16.41</v>
      </c>
      <c r="I344" s="169"/>
      <c r="L344" s="165"/>
      <c r="M344" s="170"/>
      <c r="T344" s="171"/>
      <c r="AT344" s="166" t="s">
        <v>328</v>
      </c>
      <c r="AU344" s="166" t="s">
        <v>88</v>
      </c>
      <c r="AV344" s="13" t="s">
        <v>92</v>
      </c>
      <c r="AW344" s="13" t="s">
        <v>31</v>
      </c>
      <c r="AX344" s="13" t="s">
        <v>76</v>
      </c>
      <c r="AY344" s="166" t="s">
        <v>317</v>
      </c>
    </row>
    <row r="345" spans="2:65" s="14" customFormat="1" ht="10">
      <c r="B345" s="172"/>
      <c r="D345" s="158" t="s">
        <v>328</v>
      </c>
      <c r="E345" s="173" t="s">
        <v>1</v>
      </c>
      <c r="F345" s="174" t="s">
        <v>332</v>
      </c>
      <c r="H345" s="175">
        <v>1937.6200000000003</v>
      </c>
      <c r="I345" s="176"/>
      <c r="L345" s="172"/>
      <c r="M345" s="177"/>
      <c r="T345" s="178"/>
      <c r="AT345" s="173" t="s">
        <v>328</v>
      </c>
      <c r="AU345" s="173" t="s">
        <v>88</v>
      </c>
      <c r="AV345" s="14" t="s">
        <v>323</v>
      </c>
      <c r="AW345" s="14" t="s">
        <v>31</v>
      </c>
      <c r="AX345" s="14" t="s">
        <v>83</v>
      </c>
      <c r="AY345" s="173" t="s">
        <v>317</v>
      </c>
    </row>
    <row r="346" spans="2:65" s="1" customFormat="1" ht="37.75" customHeight="1">
      <c r="B346" s="142"/>
      <c r="C346" s="179" t="s">
        <v>655</v>
      </c>
      <c r="D346" s="179" t="s">
        <v>454</v>
      </c>
      <c r="E346" s="180" t="s">
        <v>2025</v>
      </c>
      <c r="F346" s="181" t="s">
        <v>14283</v>
      </c>
      <c r="G346" s="182" t="s">
        <v>1107</v>
      </c>
      <c r="H346" s="183">
        <v>399.15</v>
      </c>
      <c r="I346" s="184"/>
      <c r="J346" s="185">
        <f>ROUND(I346*H346,2)</f>
        <v>0</v>
      </c>
      <c r="K346" s="186"/>
      <c r="L346" s="187"/>
      <c r="M346" s="188" t="s">
        <v>1</v>
      </c>
      <c r="N346" s="189" t="s">
        <v>42</v>
      </c>
      <c r="P346" s="153">
        <f>O346*H346</f>
        <v>0</v>
      </c>
      <c r="Q346" s="153">
        <v>1E-3</v>
      </c>
      <c r="R346" s="153">
        <f>Q346*H346</f>
        <v>0.39915</v>
      </c>
      <c r="S346" s="153">
        <v>0</v>
      </c>
      <c r="T346" s="154">
        <f>S346*H346</f>
        <v>0</v>
      </c>
      <c r="AR346" s="155" t="s">
        <v>356</v>
      </c>
      <c r="AT346" s="155" t="s">
        <v>454</v>
      </c>
      <c r="AU346" s="155" t="s">
        <v>88</v>
      </c>
      <c r="AY346" s="16" t="s">
        <v>317</v>
      </c>
      <c r="BE346" s="156">
        <f>IF(N346="základná",J346,0)</f>
        <v>0</v>
      </c>
      <c r="BF346" s="156">
        <f>IF(N346="znížená",J346,0)</f>
        <v>0</v>
      </c>
      <c r="BG346" s="156">
        <f>IF(N346="zákl. prenesená",J346,0)</f>
        <v>0</v>
      </c>
      <c r="BH346" s="156">
        <f>IF(N346="zníž. prenesená",J346,0)</f>
        <v>0</v>
      </c>
      <c r="BI346" s="156">
        <f>IF(N346="nulová",J346,0)</f>
        <v>0</v>
      </c>
      <c r="BJ346" s="16" t="s">
        <v>88</v>
      </c>
      <c r="BK346" s="156">
        <f>ROUND(I346*H346,2)</f>
        <v>0</v>
      </c>
      <c r="BL346" s="16" t="s">
        <v>323</v>
      </c>
      <c r="BM346" s="155" t="s">
        <v>14284</v>
      </c>
    </row>
    <row r="347" spans="2:65" s="1" customFormat="1" ht="49" customHeight="1">
      <c r="B347" s="142"/>
      <c r="C347" s="143" t="s">
        <v>729</v>
      </c>
      <c r="D347" s="143" t="s">
        <v>319</v>
      </c>
      <c r="E347" s="144" t="s">
        <v>14285</v>
      </c>
      <c r="F347" s="145" t="s">
        <v>14286</v>
      </c>
      <c r="G347" s="146" t="s">
        <v>444</v>
      </c>
      <c r="H347" s="147">
        <v>135.96</v>
      </c>
      <c r="I347" s="148"/>
      <c r="J347" s="149">
        <f>ROUND(I347*H347,2)</f>
        <v>0</v>
      </c>
      <c r="K347" s="150"/>
      <c r="L347" s="31"/>
      <c r="M347" s="151" t="s">
        <v>1</v>
      </c>
      <c r="N347" s="152" t="s">
        <v>42</v>
      </c>
      <c r="P347" s="153">
        <f>O347*H347</f>
        <v>0</v>
      </c>
      <c r="Q347" s="153">
        <v>9.0380000000000002E-2</v>
      </c>
      <c r="R347" s="153">
        <f>Q347*H347</f>
        <v>12.288064800000001</v>
      </c>
      <c r="S347" s="153">
        <v>0</v>
      </c>
      <c r="T347" s="154">
        <f>S347*H347</f>
        <v>0</v>
      </c>
      <c r="AR347" s="155" t="s">
        <v>323</v>
      </c>
      <c r="AT347" s="155" t="s">
        <v>319</v>
      </c>
      <c r="AU347" s="155" t="s">
        <v>88</v>
      </c>
      <c r="AY347" s="16" t="s">
        <v>317</v>
      </c>
      <c r="BE347" s="156">
        <f>IF(N347="základná",J347,0)</f>
        <v>0</v>
      </c>
      <c r="BF347" s="156">
        <f>IF(N347="znížená",J347,0)</f>
        <v>0</v>
      </c>
      <c r="BG347" s="156">
        <f>IF(N347="zákl. prenesená",J347,0)</f>
        <v>0</v>
      </c>
      <c r="BH347" s="156">
        <f>IF(N347="zníž. prenesená",J347,0)</f>
        <v>0</v>
      </c>
      <c r="BI347" s="156">
        <f>IF(N347="nulová",J347,0)</f>
        <v>0</v>
      </c>
      <c r="BJ347" s="16" t="s">
        <v>88</v>
      </c>
      <c r="BK347" s="156">
        <f>ROUND(I347*H347,2)</f>
        <v>0</v>
      </c>
      <c r="BL347" s="16" t="s">
        <v>323</v>
      </c>
      <c r="BM347" s="155" t="s">
        <v>14287</v>
      </c>
    </row>
    <row r="348" spans="2:65" s="12" customFormat="1" ht="10">
      <c r="B348" s="157"/>
      <c r="D348" s="158" t="s">
        <v>328</v>
      </c>
      <c r="E348" s="159" t="s">
        <v>1</v>
      </c>
      <c r="F348" s="160" t="s">
        <v>14258</v>
      </c>
      <c r="H348" s="161">
        <v>9.01</v>
      </c>
      <c r="I348" s="162"/>
      <c r="L348" s="157"/>
      <c r="M348" s="163"/>
      <c r="T348" s="164"/>
      <c r="AT348" s="159" t="s">
        <v>328</v>
      </c>
      <c r="AU348" s="159" t="s">
        <v>88</v>
      </c>
      <c r="AV348" s="12" t="s">
        <v>88</v>
      </c>
      <c r="AW348" s="12" t="s">
        <v>31</v>
      </c>
      <c r="AX348" s="12" t="s">
        <v>76</v>
      </c>
      <c r="AY348" s="159" t="s">
        <v>317</v>
      </c>
    </row>
    <row r="349" spans="2:65" s="12" customFormat="1" ht="10">
      <c r="B349" s="157"/>
      <c r="D349" s="158" t="s">
        <v>328</v>
      </c>
      <c r="E349" s="159" t="s">
        <v>1</v>
      </c>
      <c r="F349" s="160" t="s">
        <v>14259</v>
      </c>
      <c r="H349" s="161">
        <v>34.770000000000003</v>
      </c>
      <c r="I349" s="162"/>
      <c r="L349" s="157"/>
      <c r="M349" s="163"/>
      <c r="T349" s="164"/>
      <c r="AT349" s="159" t="s">
        <v>328</v>
      </c>
      <c r="AU349" s="159" t="s">
        <v>88</v>
      </c>
      <c r="AV349" s="12" t="s">
        <v>88</v>
      </c>
      <c r="AW349" s="12" t="s">
        <v>31</v>
      </c>
      <c r="AX349" s="12" t="s">
        <v>76</v>
      </c>
      <c r="AY349" s="159" t="s">
        <v>317</v>
      </c>
    </row>
    <row r="350" spans="2:65" s="13" customFormat="1" ht="10">
      <c r="B350" s="165"/>
      <c r="D350" s="158" t="s">
        <v>328</v>
      </c>
      <c r="E350" s="166" t="s">
        <v>1</v>
      </c>
      <c r="F350" s="167" t="s">
        <v>14260</v>
      </c>
      <c r="H350" s="168">
        <v>43.78</v>
      </c>
      <c r="I350" s="169"/>
      <c r="L350" s="165"/>
      <c r="M350" s="170"/>
      <c r="T350" s="171"/>
      <c r="AT350" s="166" t="s">
        <v>328</v>
      </c>
      <c r="AU350" s="166" t="s">
        <v>88</v>
      </c>
      <c r="AV350" s="13" t="s">
        <v>92</v>
      </c>
      <c r="AW350" s="13" t="s">
        <v>31</v>
      </c>
      <c r="AX350" s="13" t="s">
        <v>76</v>
      </c>
      <c r="AY350" s="166" t="s">
        <v>317</v>
      </c>
    </row>
    <row r="351" spans="2:65" s="12" customFormat="1" ht="10">
      <c r="B351" s="157"/>
      <c r="D351" s="158" t="s">
        <v>328</v>
      </c>
      <c r="E351" s="159" t="s">
        <v>1</v>
      </c>
      <c r="F351" s="160" t="s">
        <v>14261</v>
      </c>
      <c r="H351" s="161">
        <v>62.47</v>
      </c>
      <c r="I351" s="162"/>
      <c r="L351" s="157"/>
      <c r="M351" s="163"/>
      <c r="T351" s="164"/>
      <c r="AT351" s="159" t="s">
        <v>328</v>
      </c>
      <c r="AU351" s="159" t="s">
        <v>88</v>
      </c>
      <c r="AV351" s="12" t="s">
        <v>88</v>
      </c>
      <c r="AW351" s="12" t="s">
        <v>31</v>
      </c>
      <c r="AX351" s="12" t="s">
        <v>76</v>
      </c>
      <c r="AY351" s="159" t="s">
        <v>317</v>
      </c>
    </row>
    <row r="352" spans="2:65" s="13" customFormat="1" ht="10">
      <c r="B352" s="165"/>
      <c r="D352" s="158" t="s">
        <v>328</v>
      </c>
      <c r="E352" s="166" t="s">
        <v>1</v>
      </c>
      <c r="F352" s="167" t="s">
        <v>14262</v>
      </c>
      <c r="H352" s="168">
        <v>62.47</v>
      </c>
      <c r="I352" s="169"/>
      <c r="L352" s="165"/>
      <c r="M352" s="170"/>
      <c r="T352" s="171"/>
      <c r="AT352" s="166" t="s">
        <v>328</v>
      </c>
      <c r="AU352" s="166" t="s">
        <v>88</v>
      </c>
      <c r="AV352" s="13" t="s">
        <v>92</v>
      </c>
      <c r="AW352" s="13" t="s">
        <v>31</v>
      </c>
      <c r="AX352" s="13" t="s">
        <v>76</v>
      </c>
      <c r="AY352" s="166" t="s">
        <v>317</v>
      </c>
    </row>
    <row r="353" spans="2:65" s="12" customFormat="1" ht="10">
      <c r="B353" s="157"/>
      <c r="D353" s="158" t="s">
        <v>328</v>
      </c>
      <c r="E353" s="159" t="s">
        <v>1</v>
      </c>
      <c r="F353" s="160" t="s">
        <v>14263</v>
      </c>
      <c r="H353" s="161">
        <v>29.71</v>
      </c>
      <c r="I353" s="162"/>
      <c r="L353" s="157"/>
      <c r="M353" s="163"/>
      <c r="T353" s="164"/>
      <c r="AT353" s="159" t="s">
        <v>328</v>
      </c>
      <c r="AU353" s="159" t="s">
        <v>88</v>
      </c>
      <c r="AV353" s="12" t="s">
        <v>88</v>
      </c>
      <c r="AW353" s="12" t="s">
        <v>31</v>
      </c>
      <c r="AX353" s="12" t="s">
        <v>76</v>
      </c>
      <c r="AY353" s="159" t="s">
        <v>317</v>
      </c>
    </row>
    <row r="354" spans="2:65" s="13" customFormat="1" ht="10">
      <c r="B354" s="165"/>
      <c r="D354" s="158" t="s">
        <v>328</v>
      </c>
      <c r="E354" s="166" t="s">
        <v>1</v>
      </c>
      <c r="F354" s="167" t="s">
        <v>14264</v>
      </c>
      <c r="H354" s="168">
        <v>29.71</v>
      </c>
      <c r="I354" s="169"/>
      <c r="L354" s="165"/>
      <c r="M354" s="170"/>
      <c r="T354" s="171"/>
      <c r="AT354" s="166" t="s">
        <v>328</v>
      </c>
      <c r="AU354" s="166" t="s">
        <v>88</v>
      </c>
      <c r="AV354" s="13" t="s">
        <v>92</v>
      </c>
      <c r="AW354" s="13" t="s">
        <v>31</v>
      </c>
      <c r="AX354" s="13" t="s">
        <v>76</v>
      </c>
      <c r="AY354" s="166" t="s">
        <v>317</v>
      </c>
    </row>
    <row r="355" spans="2:65" s="14" customFormat="1" ht="10">
      <c r="B355" s="172"/>
      <c r="D355" s="158" t="s">
        <v>328</v>
      </c>
      <c r="E355" s="173" t="s">
        <v>1</v>
      </c>
      <c r="F355" s="174" t="s">
        <v>332</v>
      </c>
      <c r="H355" s="175">
        <v>135.96</v>
      </c>
      <c r="I355" s="176"/>
      <c r="L355" s="172"/>
      <c r="M355" s="177"/>
      <c r="T355" s="178"/>
      <c r="AT355" s="173" t="s">
        <v>328</v>
      </c>
      <c r="AU355" s="173" t="s">
        <v>88</v>
      </c>
      <c r="AV355" s="14" t="s">
        <v>323</v>
      </c>
      <c r="AW355" s="14" t="s">
        <v>31</v>
      </c>
      <c r="AX355" s="14" t="s">
        <v>83</v>
      </c>
      <c r="AY355" s="173" t="s">
        <v>317</v>
      </c>
    </row>
    <row r="356" spans="2:65" s="1" customFormat="1" ht="49" customHeight="1">
      <c r="B356" s="142"/>
      <c r="C356" s="143" t="s">
        <v>662</v>
      </c>
      <c r="D356" s="143" t="s">
        <v>319</v>
      </c>
      <c r="E356" s="144" t="s">
        <v>2056</v>
      </c>
      <c r="F356" s="145" t="s">
        <v>14288</v>
      </c>
      <c r="G356" s="146" t="s">
        <v>444</v>
      </c>
      <c r="H356" s="147">
        <v>89.11</v>
      </c>
      <c r="I356" s="148"/>
      <c r="J356" s="149">
        <f>ROUND(I356*H356,2)</f>
        <v>0</v>
      </c>
      <c r="K356" s="150"/>
      <c r="L356" s="31"/>
      <c r="M356" s="151" t="s">
        <v>1</v>
      </c>
      <c r="N356" s="152" t="s">
        <v>42</v>
      </c>
      <c r="P356" s="153">
        <f>O356*H356</f>
        <v>0</v>
      </c>
      <c r="Q356" s="153">
        <v>0.10043000000000001</v>
      </c>
      <c r="R356" s="153">
        <f>Q356*H356</f>
        <v>8.9493173000000006</v>
      </c>
      <c r="S356" s="153">
        <v>0</v>
      </c>
      <c r="T356" s="154">
        <f>S356*H356</f>
        <v>0</v>
      </c>
      <c r="AR356" s="155" t="s">
        <v>323</v>
      </c>
      <c r="AT356" s="155" t="s">
        <v>319</v>
      </c>
      <c r="AU356" s="155" t="s">
        <v>88</v>
      </c>
      <c r="AY356" s="16" t="s">
        <v>317</v>
      </c>
      <c r="BE356" s="156">
        <f>IF(N356="základná",J356,0)</f>
        <v>0</v>
      </c>
      <c r="BF356" s="156">
        <f>IF(N356="znížená",J356,0)</f>
        <v>0</v>
      </c>
      <c r="BG356" s="156">
        <f>IF(N356="zákl. prenesená",J356,0)</f>
        <v>0</v>
      </c>
      <c r="BH356" s="156">
        <f>IF(N356="zníž. prenesená",J356,0)</f>
        <v>0</v>
      </c>
      <c r="BI356" s="156">
        <f>IF(N356="nulová",J356,0)</f>
        <v>0</v>
      </c>
      <c r="BJ356" s="16" t="s">
        <v>88</v>
      </c>
      <c r="BK356" s="156">
        <f>ROUND(I356*H356,2)</f>
        <v>0</v>
      </c>
      <c r="BL356" s="16" t="s">
        <v>323</v>
      </c>
      <c r="BM356" s="155" t="s">
        <v>14289</v>
      </c>
    </row>
    <row r="357" spans="2:65" s="12" customFormat="1" ht="10">
      <c r="B357" s="157"/>
      <c r="D357" s="158" t="s">
        <v>328</v>
      </c>
      <c r="E357" s="159" t="s">
        <v>1</v>
      </c>
      <c r="F357" s="160" t="s">
        <v>14281</v>
      </c>
      <c r="H357" s="161">
        <v>5.77</v>
      </c>
      <c r="I357" s="162"/>
      <c r="L357" s="157"/>
      <c r="M357" s="163"/>
      <c r="T357" s="164"/>
      <c r="AT357" s="159" t="s">
        <v>328</v>
      </c>
      <c r="AU357" s="159" t="s">
        <v>88</v>
      </c>
      <c r="AV357" s="12" t="s">
        <v>88</v>
      </c>
      <c r="AW357" s="12" t="s">
        <v>31</v>
      </c>
      <c r="AX357" s="12" t="s">
        <v>76</v>
      </c>
      <c r="AY357" s="159" t="s">
        <v>317</v>
      </c>
    </row>
    <row r="358" spans="2:65" s="13" customFormat="1" ht="10">
      <c r="B358" s="165"/>
      <c r="D358" s="158" t="s">
        <v>328</v>
      </c>
      <c r="E358" s="166" t="s">
        <v>1</v>
      </c>
      <c r="F358" s="167" t="s">
        <v>14282</v>
      </c>
      <c r="H358" s="168">
        <v>5.77</v>
      </c>
      <c r="I358" s="169"/>
      <c r="L358" s="165"/>
      <c r="M358" s="170"/>
      <c r="T358" s="171"/>
      <c r="AT358" s="166" t="s">
        <v>328</v>
      </c>
      <c r="AU358" s="166" t="s">
        <v>88</v>
      </c>
      <c r="AV358" s="13" t="s">
        <v>92</v>
      </c>
      <c r="AW358" s="13" t="s">
        <v>31</v>
      </c>
      <c r="AX358" s="13" t="s">
        <v>76</v>
      </c>
      <c r="AY358" s="166" t="s">
        <v>317</v>
      </c>
    </row>
    <row r="359" spans="2:65" s="12" customFormat="1" ht="10">
      <c r="B359" s="157"/>
      <c r="D359" s="158" t="s">
        <v>328</v>
      </c>
      <c r="E359" s="159" t="s">
        <v>1</v>
      </c>
      <c r="F359" s="160" t="s">
        <v>14267</v>
      </c>
      <c r="H359" s="161">
        <v>66.930000000000007</v>
      </c>
      <c r="I359" s="162"/>
      <c r="L359" s="157"/>
      <c r="M359" s="163"/>
      <c r="T359" s="164"/>
      <c r="AT359" s="159" t="s">
        <v>328</v>
      </c>
      <c r="AU359" s="159" t="s">
        <v>88</v>
      </c>
      <c r="AV359" s="12" t="s">
        <v>88</v>
      </c>
      <c r="AW359" s="12" t="s">
        <v>31</v>
      </c>
      <c r="AX359" s="12" t="s">
        <v>76</v>
      </c>
      <c r="AY359" s="159" t="s">
        <v>317</v>
      </c>
    </row>
    <row r="360" spans="2:65" s="13" customFormat="1" ht="10">
      <c r="B360" s="165"/>
      <c r="D360" s="158" t="s">
        <v>328</v>
      </c>
      <c r="E360" s="166" t="s">
        <v>1</v>
      </c>
      <c r="F360" s="167" t="s">
        <v>14268</v>
      </c>
      <c r="H360" s="168">
        <v>66.930000000000007</v>
      </c>
      <c r="I360" s="169"/>
      <c r="L360" s="165"/>
      <c r="M360" s="170"/>
      <c r="T360" s="171"/>
      <c r="AT360" s="166" t="s">
        <v>328</v>
      </c>
      <c r="AU360" s="166" t="s">
        <v>88</v>
      </c>
      <c r="AV360" s="13" t="s">
        <v>92</v>
      </c>
      <c r="AW360" s="13" t="s">
        <v>31</v>
      </c>
      <c r="AX360" s="13" t="s">
        <v>76</v>
      </c>
      <c r="AY360" s="166" t="s">
        <v>317</v>
      </c>
    </row>
    <row r="361" spans="2:65" s="12" customFormat="1" ht="10">
      <c r="B361" s="157"/>
      <c r="D361" s="158" t="s">
        <v>328</v>
      </c>
      <c r="E361" s="159" t="s">
        <v>1</v>
      </c>
      <c r="F361" s="160" t="s">
        <v>14269</v>
      </c>
      <c r="H361" s="161">
        <v>16.41</v>
      </c>
      <c r="I361" s="162"/>
      <c r="L361" s="157"/>
      <c r="M361" s="163"/>
      <c r="T361" s="164"/>
      <c r="AT361" s="159" t="s">
        <v>328</v>
      </c>
      <c r="AU361" s="159" t="s">
        <v>88</v>
      </c>
      <c r="AV361" s="12" t="s">
        <v>88</v>
      </c>
      <c r="AW361" s="12" t="s">
        <v>31</v>
      </c>
      <c r="AX361" s="12" t="s">
        <v>76</v>
      </c>
      <c r="AY361" s="159" t="s">
        <v>317</v>
      </c>
    </row>
    <row r="362" spans="2:65" s="13" customFormat="1" ht="10">
      <c r="B362" s="165"/>
      <c r="D362" s="158" t="s">
        <v>328</v>
      </c>
      <c r="E362" s="166" t="s">
        <v>1</v>
      </c>
      <c r="F362" s="167" t="s">
        <v>14270</v>
      </c>
      <c r="H362" s="168">
        <v>16.41</v>
      </c>
      <c r="I362" s="169"/>
      <c r="L362" s="165"/>
      <c r="M362" s="170"/>
      <c r="T362" s="171"/>
      <c r="AT362" s="166" t="s">
        <v>328</v>
      </c>
      <c r="AU362" s="166" t="s">
        <v>88</v>
      </c>
      <c r="AV362" s="13" t="s">
        <v>92</v>
      </c>
      <c r="AW362" s="13" t="s">
        <v>31</v>
      </c>
      <c r="AX362" s="13" t="s">
        <v>76</v>
      </c>
      <c r="AY362" s="166" t="s">
        <v>317</v>
      </c>
    </row>
    <row r="363" spans="2:65" s="14" customFormat="1" ht="10">
      <c r="B363" s="172"/>
      <c r="D363" s="158" t="s">
        <v>328</v>
      </c>
      <c r="E363" s="173" t="s">
        <v>1</v>
      </c>
      <c r="F363" s="174" t="s">
        <v>332</v>
      </c>
      <c r="H363" s="175">
        <v>89.11</v>
      </c>
      <c r="I363" s="176"/>
      <c r="L363" s="172"/>
      <c r="M363" s="177"/>
      <c r="T363" s="178"/>
      <c r="AT363" s="173" t="s">
        <v>328</v>
      </c>
      <c r="AU363" s="173" t="s">
        <v>88</v>
      </c>
      <c r="AV363" s="14" t="s">
        <v>323</v>
      </c>
      <c r="AW363" s="14" t="s">
        <v>31</v>
      </c>
      <c r="AX363" s="14" t="s">
        <v>83</v>
      </c>
      <c r="AY363" s="173" t="s">
        <v>317</v>
      </c>
    </row>
    <row r="364" spans="2:65" s="1" customFormat="1" ht="49" customHeight="1">
      <c r="B364" s="142"/>
      <c r="C364" s="143" t="s">
        <v>736</v>
      </c>
      <c r="D364" s="143" t="s">
        <v>319</v>
      </c>
      <c r="E364" s="144" t="s">
        <v>2060</v>
      </c>
      <c r="F364" s="145" t="s">
        <v>14290</v>
      </c>
      <c r="G364" s="146" t="s">
        <v>444</v>
      </c>
      <c r="H364" s="147">
        <v>1601.17</v>
      </c>
      <c r="I364" s="148"/>
      <c r="J364" s="149">
        <f>ROUND(I364*H364,2)</f>
        <v>0</v>
      </c>
      <c r="K364" s="150"/>
      <c r="L364" s="31"/>
      <c r="M364" s="151" t="s">
        <v>1</v>
      </c>
      <c r="N364" s="152" t="s">
        <v>42</v>
      </c>
      <c r="P364" s="153">
        <f>O364*H364</f>
        <v>0</v>
      </c>
      <c r="Q364" s="153">
        <v>0.11047</v>
      </c>
      <c r="R364" s="153">
        <f>Q364*H364</f>
        <v>176.8812499</v>
      </c>
      <c r="S364" s="153">
        <v>0</v>
      </c>
      <c r="T364" s="154">
        <f>S364*H364</f>
        <v>0</v>
      </c>
      <c r="AR364" s="155" t="s">
        <v>323</v>
      </c>
      <c r="AT364" s="155" t="s">
        <v>319</v>
      </c>
      <c r="AU364" s="155" t="s">
        <v>88</v>
      </c>
      <c r="AY364" s="16" t="s">
        <v>317</v>
      </c>
      <c r="BE364" s="156">
        <f>IF(N364="základná",J364,0)</f>
        <v>0</v>
      </c>
      <c r="BF364" s="156">
        <f>IF(N364="znížená",J364,0)</f>
        <v>0</v>
      </c>
      <c r="BG364" s="156">
        <f>IF(N364="zákl. prenesená",J364,0)</f>
        <v>0</v>
      </c>
      <c r="BH364" s="156">
        <f>IF(N364="zníž. prenesená",J364,0)</f>
        <v>0</v>
      </c>
      <c r="BI364" s="156">
        <f>IF(N364="nulová",J364,0)</f>
        <v>0</v>
      </c>
      <c r="BJ364" s="16" t="s">
        <v>88</v>
      </c>
      <c r="BK364" s="156">
        <f>ROUND(I364*H364,2)</f>
        <v>0</v>
      </c>
      <c r="BL364" s="16" t="s">
        <v>323</v>
      </c>
      <c r="BM364" s="155" t="s">
        <v>14291</v>
      </c>
    </row>
    <row r="365" spans="2:65" s="12" customFormat="1" ht="10">
      <c r="B365" s="157"/>
      <c r="D365" s="158" t="s">
        <v>328</v>
      </c>
      <c r="E365" s="159" t="s">
        <v>1</v>
      </c>
      <c r="F365" s="160" t="s">
        <v>14250</v>
      </c>
      <c r="H365" s="161">
        <v>44.96</v>
      </c>
      <c r="I365" s="162"/>
      <c r="L365" s="157"/>
      <c r="M365" s="163"/>
      <c r="T365" s="164"/>
      <c r="AT365" s="159" t="s">
        <v>328</v>
      </c>
      <c r="AU365" s="159" t="s">
        <v>88</v>
      </c>
      <c r="AV365" s="12" t="s">
        <v>88</v>
      </c>
      <c r="AW365" s="12" t="s">
        <v>31</v>
      </c>
      <c r="AX365" s="12" t="s">
        <v>76</v>
      </c>
      <c r="AY365" s="159" t="s">
        <v>317</v>
      </c>
    </row>
    <row r="366" spans="2:65" s="12" customFormat="1" ht="10">
      <c r="B366" s="157"/>
      <c r="D366" s="158" t="s">
        <v>328</v>
      </c>
      <c r="E366" s="159" t="s">
        <v>1</v>
      </c>
      <c r="F366" s="160" t="s">
        <v>14251</v>
      </c>
      <c r="H366" s="161">
        <v>90.69</v>
      </c>
      <c r="I366" s="162"/>
      <c r="L366" s="157"/>
      <c r="M366" s="163"/>
      <c r="T366" s="164"/>
      <c r="AT366" s="159" t="s">
        <v>328</v>
      </c>
      <c r="AU366" s="159" t="s">
        <v>88</v>
      </c>
      <c r="AV366" s="12" t="s">
        <v>88</v>
      </c>
      <c r="AW366" s="12" t="s">
        <v>31</v>
      </c>
      <c r="AX366" s="12" t="s">
        <v>76</v>
      </c>
      <c r="AY366" s="159" t="s">
        <v>317</v>
      </c>
    </row>
    <row r="367" spans="2:65" s="12" customFormat="1" ht="10">
      <c r="B367" s="157"/>
      <c r="D367" s="158" t="s">
        <v>328</v>
      </c>
      <c r="E367" s="159" t="s">
        <v>1</v>
      </c>
      <c r="F367" s="160" t="s">
        <v>14252</v>
      </c>
      <c r="H367" s="161">
        <v>1029.23</v>
      </c>
      <c r="I367" s="162"/>
      <c r="L367" s="157"/>
      <c r="M367" s="163"/>
      <c r="T367" s="164"/>
      <c r="AT367" s="159" t="s">
        <v>328</v>
      </c>
      <c r="AU367" s="159" t="s">
        <v>88</v>
      </c>
      <c r="AV367" s="12" t="s">
        <v>88</v>
      </c>
      <c r="AW367" s="12" t="s">
        <v>31</v>
      </c>
      <c r="AX367" s="12" t="s">
        <v>76</v>
      </c>
      <c r="AY367" s="159" t="s">
        <v>317</v>
      </c>
    </row>
    <row r="368" spans="2:65" s="12" customFormat="1" ht="10">
      <c r="B368" s="157"/>
      <c r="D368" s="158" t="s">
        <v>328</v>
      </c>
      <c r="E368" s="159" t="s">
        <v>1</v>
      </c>
      <c r="F368" s="160" t="s">
        <v>14253</v>
      </c>
      <c r="H368" s="161">
        <v>30.98</v>
      </c>
      <c r="I368" s="162"/>
      <c r="L368" s="157"/>
      <c r="M368" s="163"/>
      <c r="T368" s="164"/>
      <c r="AT368" s="159" t="s">
        <v>328</v>
      </c>
      <c r="AU368" s="159" t="s">
        <v>88</v>
      </c>
      <c r="AV368" s="12" t="s">
        <v>88</v>
      </c>
      <c r="AW368" s="12" t="s">
        <v>31</v>
      </c>
      <c r="AX368" s="12" t="s">
        <v>76</v>
      </c>
      <c r="AY368" s="159" t="s">
        <v>317</v>
      </c>
    </row>
    <row r="369" spans="2:65" s="12" customFormat="1" ht="10">
      <c r="B369" s="157"/>
      <c r="D369" s="158" t="s">
        <v>328</v>
      </c>
      <c r="E369" s="159" t="s">
        <v>1</v>
      </c>
      <c r="F369" s="160" t="s">
        <v>14254</v>
      </c>
      <c r="H369" s="161">
        <v>24.42</v>
      </c>
      <c r="I369" s="162"/>
      <c r="L369" s="157"/>
      <c r="M369" s="163"/>
      <c r="T369" s="164"/>
      <c r="AT369" s="159" t="s">
        <v>328</v>
      </c>
      <c r="AU369" s="159" t="s">
        <v>88</v>
      </c>
      <c r="AV369" s="12" t="s">
        <v>88</v>
      </c>
      <c r="AW369" s="12" t="s">
        <v>31</v>
      </c>
      <c r="AX369" s="12" t="s">
        <v>76</v>
      </c>
      <c r="AY369" s="159" t="s">
        <v>317</v>
      </c>
    </row>
    <row r="370" spans="2:65" s="13" customFormat="1" ht="10">
      <c r="B370" s="165"/>
      <c r="D370" s="158" t="s">
        <v>328</v>
      </c>
      <c r="E370" s="166" t="s">
        <v>1</v>
      </c>
      <c r="F370" s="167" t="s">
        <v>14255</v>
      </c>
      <c r="H370" s="168">
        <v>1220.2800000000002</v>
      </c>
      <c r="I370" s="169"/>
      <c r="L370" s="165"/>
      <c r="M370" s="170"/>
      <c r="T370" s="171"/>
      <c r="AT370" s="166" t="s">
        <v>328</v>
      </c>
      <c r="AU370" s="166" t="s">
        <v>88</v>
      </c>
      <c r="AV370" s="13" t="s">
        <v>92</v>
      </c>
      <c r="AW370" s="13" t="s">
        <v>31</v>
      </c>
      <c r="AX370" s="13" t="s">
        <v>76</v>
      </c>
      <c r="AY370" s="166" t="s">
        <v>317</v>
      </c>
    </row>
    <row r="371" spans="2:65" s="12" customFormat="1" ht="10">
      <c r="B371" s="157"/>
      <c r="D371" s="158" t="s">
        <v>328</v>
      </c>
      <c r="E371" s="159" t="s">
        <v>1</v>
      </c>
      <c r="F371" s="160" t="s">
        <v>14256</v>
      </c>
      <c r="H371" s="161">
        <v>30.03</v>
      </c>
      <c r="I371" s="162"/>
      <c r="L371" s="157"/>
      <c r="M371" s="163"/>
      <c r="T371" s="164"/>
      <c r="AT371" s="159" t="s">
        <v>328</v>
      </c>
      <c r="AU371" s="159" t="s">
        <v>88</v>
      </c>
      <c r="AV371" s="12" t="s">
        <v>88</v>
      </c>
      <c r="AW371" s="12" t="s">
        <v>31</v>
      </c>
      <c r="AX371" s="12" t="s">
        <v>76</v>
      </c>
      <c r="AY371" s="159" t="s">
        <v>317</v>
      </c>
    </row>
    <row r="372" spans="2:65" s="13" customFormat="1" ht="10">
      <c r="B372" s="165"/>
      <c r="D372" s="158" t="s">
        <v>328</v>
      </c>
      <c r="E372" s="166" t="s">
        <v>1</v>
      </c>
      <c r="F372" s="167" t="s">
        <v>14257</v>
      </c>
      <c r="H372" s="168">
        <v>30.03</v>
      </c>
      <c r="I372" s="169"/>
      <c r="L372" s="165"/>
      <c r="M372" s="170"/>
      <c r="T372" s="171"/>
      <c r="AT372" s="166" t="s">
        <v>328</v>
      </c>
      <c r="AU372" s="166" t="s">
        <v>88</v>
      </c>
      <c r="AV372" s="13" t="s">
        <v>92</v>
      </c>
      <c r="AW372" s="13" t="s">
        <v>31</v>
      </c>
      <c r="AX372" s="13" t="s">
        <v>76</v>
      </c>
      <c r="AY372" s="166" t="s">
        <v>317</v>
      </c>
    </row>
    <row r="373" spans="2:65" s="12" customFormat="1" ht="10">
      <c r="B373" s="157"/>
      <c r="D373" s="158" t="s">
        <v>328</v>
      </c>
      <c r="E373" s="159" t="s">
        <v>1</v>
      </c>
      <c r="F373" s="160" t="s">
        <v>14265</v>
      </c>
      <c r="H373" s="161">
        <v>350.86</v>
      </c>
      <c r="I373" s="162"/>
      <c r="L373" s="157"/>
      <c r="M373" s="163"/>
      <c r="T373" s="164"/>
      <c r="AT373" s="159" t="s">
        <v>328</v>
      </c>
      <c r="AU373" s="159" t="s">
        <v>88</v>
      </c>
      <c r="AV373" s="12" t="s">
        <v>88</v>
      </c>
      <c r="AW373" s="12" t="s">
        <v>31</v>
      </c>
      <c r="AX373" s="12" t="s">
        <v>76</v>
      </c>
      <c r="AY373" s="159" t="s">
        <v>317</v>
      </c>
    </row>
    <row r="374" spans="2:65" s="13" customFormat="1" ht="10">
      <c r="B374" s="165"/>
      <c r="D374" s="158" t="s">
        <v>328</v>
      </c>
      <c r="E374" s="166" t="s">
        <v>1</v>
      </c>
      <c r="F374" s="167" t="s">
        <v>14266</v>
      </c>
      <c r="H374" s="168">
        <v>350.86</v>
      </c>
      <c r="I374" s="169"/>
      <c r="L374" s="165"/>
      <c r="M374" s="170"/>
      <c r="T374" s="171"/>
      <c r="AT374" s="166" t="s">
        <v>328</v>
      </c>
      <c r="AU374" s="166" t="s">
        <v>88</v>
      </c>
      <c r="AV374" s="13" t="s">
        <v>92</v>
      </c>
      <c r="AW374" s="13" t="s">
        <v>31</v>
      </c>
      <c r="AX374" s="13" t="s">
        <v>76</v>
      </c>
      <c r="AY374" s="166" t="s">
        <v>317</v>
      </c>
    </row>
    <row r="375" spans="2:65" s="14" customFormat="1" ht="10">
      <c r="B375" s="172"/>
      <c r="D375" s="158" t="s">
        <v>328</v>
      </c>
      <c r="E375" s="173" t="s">
        <v>1</v>
      </c>
      <c r="F375" s="174" t="s">
        <v>332</v>
      </c>
      <c r="H375" s="175">
        <v>1601.17</v>
      </c>
      <c r="I375" s="176"/>
      <c r="L375" s="172"/>
      <c r="M375" s="177"/>
      <c r="T375" s="178"/>
      <c r="AT375" s="173" t="s">
        <v>328</v>
      </c>
      <c r="AU375" s="173" t="s">
        <v>88</v>
      </c>
      <c r="AV375" s="14" t="s">
        <v>323</v>
      </c>
      <c r="AW375" s="14" t="s">
        <v>31</v>
      </c>
      <c r="AX375" s="14" t="s">
        <v>83</v>
      </c>
      <c r="AY375" s="173" t="s">
        <v>317</v>
      </c>
    </row>
    <row r="376" spans="2:65" s="1" customFormat="1" ht="37.75" customHeight="1">
      <c r="B376" s="142"/>
      <c r="C376" s="143" t="s">
        <v>665</v>
      </c>
      <c r="D376" s="143" t="s">
        <v>319</v>
      </c>
      <c r="E376" s="144" t="s">
        <v>2128</v>
      </c>
      <c r="F376" s="145" t="s">
        <v>14292</v>
      </c>
      <c r="G376" s="146" t="s">
        <v>444</v>
      </c>
      <c r="H376" s="147">
        <v>1801.66</v>
      </c>
      <c r="I376" s="148"/>
      <c r="J376" s="149">
        <f>ROUND(I376*H376,2)</f>
        <v>0</v>
      </c>
      <c r="K376" s="150"/>
      <c r="L376" s="31"/>
      <c r="M376" s="151" t="s">
        <v>1</v>
      </c>
      <c r="N376" s="152" t="s">
        <v>42</v>
      </c>
      <c r="P376" s="153">
        <f>O376*H376</f>
        <v>0</v>
      </c>
      <c r="Q376" s="153">
        <v>8.6700000000000006E-3</v>
      </c>
      <c r="R376" s="153">
        <f>Q376*H376</f>
        <v>15.620392200000001</v>
      </c>
      <c r="S376" s="153">
        <v>0</v>
      </c>
      <c r="T376" s="154">
        <f>S376*H376</f>
        <v>0</v>
      </c>
      <c r="AR376" s="155" t="s">
        <v>323</v>
      </c>
      <c r="AT376" s="155" t="s">
        <v>319</v>
      </c>
      <c r="AU376" s="155" t="s">
        <v>88</v>
      </c>
      <c r="AY376" s="16" t="s">
        <v>317</v>
      </c>
      <c r="BE376" s="156">
        <f>IF(N376="základná",J376,0)</f>
        <v>0</v>
      </c>
      <c r="BF376" s="156">
        <f>IF(N376="znížená",J376,0)</f>
        <v>0</v>
      </c>
      <c r="BG376" s="156">
        <f>IF(N376="zákl. prenesená",J376,0)</f>
        <v>0</v>
      </c>
      <c r="BH376" s="156">
        <f>IF(N376="zníž. prenesená",J376,0)</f>
        <v>0</v>
      </c>
      <c r="BI376" s="156">
        <f>IF(N376="nulová",J376,0)</f>
        <v>0</v>
      </c>
      <c r="BJ376" s="16" t="s">
        <v>88</v>
      </c>
      <c r="BK376" s="156">
        <f>ROUND(I376*H376,2)</f>
        <v>0</v>
      </c>
      <c r="BL376" s="16" t="s">
        <v>323</v>
      </c>
      <c r="BM376" s="155" t="s">
        <v>14293</v>
      </c>
    </row>
    <row r="377" spans="2:65" s="12" customFormat="1" ht="10">
      <c r="B377" s="157"/>
      <c r="D377" s="158" t="s">
        <v>328</v>
      </c>
      <c r="E377" s="159" t="s">
        <v>1</v>
      </c>
      <c r="F377" s="160" t="s">
        <v>14250</v>
      </c>
      <c r="H377" s="161">
        <v>44.96</v>
      </c>
      <c r="I377" s="162"/>
      <c r="L377" s="157"/>
      <c r="M377" s="163"/>
      <c r="T377" s="164"/>
      <c r="AT377" s="159" t="s">
        <v>328</v>
      </c>
      <c r="AU377" s="159" t="s">
        <v>88</v>
      </c>
      <c r="AV377" s="12" t="s">
        <v>88</v>
      </c>
      <c r="AW377" s="12" t="s">
        <v>31</v>
      </c>
      <c r="AX377" s="12" t="s">
        <v>76</v>
      </c>
      <c r="AY377" s="159" t="s">
        <v>317</v>
      </c>
    </row>
    <row r="378" spans="2:65" s="12" customFormat="1" ht="10">
      <c r="B378" s="157"/>
      <c r="D378" s="158" t="s">
        <v>328</v>
      </c>
      <c r="E378" s="159" t="s">
        <v>1</v>
      </c>
      <c r="F378" s="160" t="s">
        <v>14251</v>
      </c>
      <c r="H378" s="161">
        <v>90.69</v>
      </c>
      <c r="I378" s="162"/>
      <c r="L378" s="157"/>
      <c r="M378" s="163"/>
      <c r="T378" s="164"/>
      <c r="AT378" s="159" t="s">
        <v>328</v>
      </c>
      <c r="AU378" s="159" t="s">
        <v>88</v>
      </c>
      <c r="AV378" s="12" t="s">
        <v>88</v>
      </c>
      <c r="AW378" s="12" t="s">
        <v>31</v>
      </c>
      <c r="AX378" s="12" t="s">
        <v>76</v>
      </c>
      <c r="AY378" s="159" t="s">
        <v>317</v>
      </c>
    </row>
    <row r="379" spans="2:65" s="12" customFormat="1" ht="10">
      <c r="B379" s="157"/>
      <c r="D379" s="158" t="s">
        <v>328</v>
      </c>
      <c r="E379" s="159" t="s">
        <v>1</v>
      </c>
      <c r="F379" s="160" t="s">
        <v>14252</v>
      </c>
      <c r="H379" s="161">
        <v>1029.23</v>
      </c>
      <c r="I379" s="162"/>
      <c r="L379" s="157"/>
      <c r="M379" s="163"/>
      <c r="T379" s="164"/>
      <c r="AT379" s="159" t="s">
        <v>328</v>
      </c>
      <c r="AU379" s="159" t="s">
        <v>88</v>
      </c>
      <c r="AV379" s="12" t="s">
        <v>88</v>
      </c>
      <c r="AW379" s="12" t="s">
        <v>31</v>
      </c>
      <c r="AX379" s="12" t="s">
        <v>76</v>
      </c>
      <c r="AY379" s="159" t="s">
        <v>317</v>
      </c>
    </row>
    <row r="380" spans="2:65" s="12" customFormat="1" ht="10">
      <c r="B380" s="157"/>
      <c r="D380" s="158" t="s">
        <v>328</v>
      </c>
      <c r="E380" s="159" t="s">
        <v>1</v>
      </c>
      <c r="F380" s="160" t="s">
        <v>14253</v>
      </c>
      <c r="H380" s="161">
        <v>30.98</v>
      </c>
      <c r="I380" s="162"/>
      <c r="L380" s="157"/>
      <c r="M380" s="163"/>
      <c r="T380" s="164"/>
      <c r="AT380" s="159" t="s">
        <v>328</v>
      </c>
      <c r="AU380" s="159" t="s">
        <v>88</v>
      </c>
      <c r="AV380" s="12" t="s">
        <v>88</v>
      </c>
      <c r="AW380" s="12" t="s">
        <v>31</v>
      </c>
      <c r="AX380" s="12" t="s">
        <v>76</v>
      </c>
      <c r="AY380" s="159" t="s">
        <v>317</v>
      </c>
    </row>
    <row r="381" spans="2:65" s="12" customFormat="1" ht="10">
      <c r="B381" s="157"/>
      <c r="D381" s="158" t="s">
        <v>328</v>
      </c>
      <c r="E381" s="159" t="s">
        <v>1</v>
      </c>
      <c r="F381" s="160" t="s">
        <v>14254</v>
      </c>
      <c r="H381" s="161">
        <v>24.42</v>
      </c>
      <c r="I381" s="162"/>
      <c r="L381" s="157"/>
      <c r="M381" s="163"/>
      <c r="T381" s="164"/>
      <c r="AT381" s="159" t="s">
        <v>328</v>
      </c>
      <c r="AU381" s="159" t="s">
        <v>88</v>
      </c>
      <c r="AV381" s="12" t="s">
        <v>88</v>
      </c>
      <c r="AW381" s="12" t="s">
        <v>31</v>
      </c>
      <c r="AX381" s="12" t="s">
        <v>76</v>
      </c>
      <c r="AY381" s="159" t="s">
        <v>317</v>
      </c>
    </row>
    <row r="382" spans="2:65" s="13" customFormat="1" ht="10">
      <c r="B382" s="165"/>
      <c r="D382" s="158" t="s">
        <v>328</v>
      </c>
      <c r="E382" s="166" t="s">
        <v>1</v>
      </c>
      <c r="F382" s="167" t="s">
        <v>14255</v>
      </c>
      <c r="H382" s="168">
        <v>1220.2800000000002</v>
      </c>
      <c r="I382" s="169"/>
      <c r="L382" s="165"/>
      <c r="M382" s="170"/>
      <c r="T382" s="171"/>
      <c r="AT382" s="166" t="s">
        <v>328</v>
      </c>
      <c r="AU382" s="166" t="s">
        <v>88</v>
      </c>
      <c r="AV382" s="13" t="s">
        <v>92</v>
      </c>
      <c r="AW382" s="13" t="s">
        <v>31</v>
      </c>
      <c r="AX382" s="13" t="s">
        <v>76</v>
      </c>
      <c r="AY382" s="166" t="s">
        <v>317</v>
      </c>
    </row>
    <row r="383" spans="2:65" s="12" customFormat="1" ht="10">
      <c r="B383" s="157"/>
      <c r="D383" s="158" t="s">
        <v>328</v>
      </c>
      <c r="E383" s="159" t="s">
        <v>1</v>
      </c>
      <c r="F383" s="160" t="s">
        <v>14256</v>
      </c>
      <c r="H383" s="161">
        <v>30.03</v>
      </c>
      <c r="I383" s="162"/>
      <c r="L383" s="157"/>
      <c r="M383" s="163"/>
      <c r="T383" s="164"/>
      <c r="AT383" s="159" t="s">
        <v>328</v>
      </c>
      <c r="AU383" s="159" t="s">
        <v>88</v>
      </c>
      <c r="AV383" s="12" t="s">
        <v>88</v>
      </c>
      <c r="AW383" s="12" t="s">
        <v>31</v>
      </c>
      <c r="AX383" s="12" t="s">
        <v>76</v>
      </c>
      <c r="AY383" s="159" t="s">
        <v>317</v>
      </c>
    </row>
    <row r="384" spans="2:65" s="13" customFormat="1" ht="10">
      <c r="B384" s="165"/>
      <c r="D384" s="158" t="s">
        <v>328</v>
      </c>
      <c r="E384" s="166" t="s">
        <v>1</v>
      </c>
      <c r="F384" s="167" t="s">
        <v>14257</v>
      </c>
      <c r="H384" s="168">
        <v>30.03</v>
      </c>
      <c r="I384" s="169"/>
      <c r="L384" s="165"/>
      <c r="M384" s="170"/>
      <c r="T384" s="171"/>
      <c r="AT384" s="166" t="s">
        <v>328</v>
      </c>
      <c r="AU384" s="166" t="s">
        <v>88</v>
      </c>
      <c r="AV384" s="13" t="s">
        <v>92</v>
      </c>
      <c r="AW384" s="13" t="s">
        <v>31</v>
      </c>
      <c r="AX384" s="13" t="s">
        <v>76</v>
      </c>
      <c r="AY384" s="166" t="s">
        <v>317</v>
      </c>
    </row>
    <row r="385" spans="2:65" s="12" customFormat="1" ht="10">
      <c r="B385" s="157"/>
      <c r="D385" s="158" t="s">
        <v>328</v>
      </c>
      <c r="E385" s="159" t="s">
        <v>1</v>
      </c>
      <c r="F385" s="160" t="s">
        <v>14275</v>
      </c>
      <c r="H385" s="161">
        <v>24.71</v>
      </c>
      <c r="I385" s="162"/>
      <c r="L385" s="157"/>
      <c r="M385" s="163"/>
      <c r="T385" s="164"/>
      <c r="AT385" s="159" t="s">
        <v>328</v>
      </c>
      <c r="AU385" s="159" t="s">
        <v>88</v>
      </c>
      <c r="AV385" s="12" t="s">
        <v>88</v>
      </c>
      <c r="AW385" s="12" t="s">
        <v>31</v>
      </c>
      <c r="AX385" s="12" t="s">
        <v>76</v>
      </c>
      <c r="AY385" s="159" t="s">
        <v>317</v>
      </c>
    </row>
    <row r="386" spans="2:65" s="12" customFormat="1" ht="10">
      <c r="B386" s="157"/>
      <c r="D386" s="158" t="s">
        <v>328</v>
      </c>
      <c r="E386" s="159" t="s">
        <v>1</v>
      </c>
      <c r="F386" s="160" t="s">
        <v>14276</v>
      </c>
      <c r="H386" s="161">
        <v>22.29</v>
      </c>
      <c r="I386" s="162"/>
      <c r="L386" s="157"/>
      <c r="M386" s="163"/>
      <c r="T386" s="164"/>
      <c r="AT386" s="159" t="s">
        <v>328</v>
      </c>
      <c r="AU386" s="159" t="s">
        <v>88</v>
      </c>
      <c r="AV386" s="12" t="s">
        <v>88</v>
      </c>
      <c r="AW386" s="12" t="s">
        <v>31</v>
      </c>
      <c r="AX386" s="12" t="s">
        <v>76</v>
      </c>
      <c r="AY386" s="159" t="s">
        <v>317</v>
      </c>
    </row>
    <row r="387" spans="2:65" s="12" customFormat="1" ht="10">
      <c r="B387" s="157"/>
      <c r="D387" s="158" t="s">
        <v>328</v>
      </c>
      <c r="E387" s="159" t="s">
        <v>1</v>
      </c>
      <c r="F387" s="160" t="s">
        <v>14277</v>
      </c>
      <c r="H387" s="161">
        <v>21.22</v>
      </c>
      <c r="I387" s="162"/>
      <c r="L387" s="157"/>
      <c r="M387" s="163"/>
      <c r="T387" s="164"/>
      <c r="AT387" s="159" t="s">
        <v>328</v>
      </c>
      <c r="AU387" s="159" t="s">
        <v>88</v>
      </c>
      <c r="AV387" s="12" t="s">
        <v>88</v>
      </c>
      <c r="AW387" s="12" t="s">
        <v>31</v>
      </c>
      <c r="AX387" s="12" t="s">
        <v>76</v>
      </c>
      <c r="AY387" s="159" t="s">
        <v>317</v>
      </c>
    </row>
    <row r="388" spans="2:65" s="12" customFormat="1" ht="10">
      <c r="B388" s="157"/>
      <c r="D388" s="158" t="s">
        <v>328</v>
      </c>
      <c r="E388" s="159" t="s">
        <v>1</v>
      </c>
      <c r="F388" s="160" t="s">
        <v>14278</v>
      </c>
      <c r="H388" s="161">
        <v>21.22</v>
      </c>
      <c r="I388" s="162"/>
      <c r="L388" s="157"/>
      <c r="M388" s="163"/>
      <c r="T388" s="164"/>
      <c r="AT388" s="159" t="s">
        <v>328</v>
      </c>
      <c r="AU388" s="159" t="s">
        <v>88</v>
      </c>
      <c r="AV388" s="12" t="s">
        <v>88</v>
      </c>
      <c r="AW388" s="12" t="s">
        <v>31</v>
      </c>
      <c r="AX388" s="12" t="s">
        <v>76</v>
      </c>
      <c r="AY388" s="159" t="s">
        <v>317</v>
      </c>
    </row>
    <row r="389" spans="2:65" s="12" customFormat="1" ht="10">
      <c r="B389" s="157"/>
      <c r="D389" s="158" t="s">
        <v>328</v>
      </c>
      <c r="E389" s="159" t="s">
        <v>1</v>
      </c>
      <c r="F389" s="160" t="s">
        <v>14279</v>
      </c>
      <c r="H389" s="161">
        <v>21.94</v>
      </c>
      <c r="I389" s="162"/>
      <c r="L389" s="157"/>
      <c r="M389" s="163"/>
      <c r="T389" s="164"/>
      <c r="AT389" s="159" t="s">
        <v>328</v>
      </c>
      <c r="AU389" s="159" t="s">
        <v>88</v>
      </c>
      <c r="AV389" s="12" t="s">
        <v>88</v>
      </c>
      <c r="AW389" s="12" t="s">
        <v>31</v>
      </c>
      <c r="AX389" s="12" t="s">
        <v>76</v>
      </c>
      <c r="AY389" s="159" t="s">
        <v>317</v>
      </c>
    </row>
    <row r="390" spans="2:65" s="13" customFormat="1" ht="10">
      <c r="B390" s="165"/>
      <c r="D390" s="158" t="s">
        <v>328</v>
      </c>
      <c r="E390" s="166" t="s">
        <v>1</v>
      </c>
      <c r="F390" s="167" t="s">
        <v>14280</v>
      </c>
      <c r="H390" s="168">
        <v>111.38</v>
      </c>
      <c r="I390" s="169"/>
      <c r="L390" s="165"/>
      <c r="M390" s="170"/>
      <c r="T390" s="171"/>
      <c r="AT390" s="166" t="s">
        <v>328</v>
      </c>
      <c r="AU390" s="166" t="s">
        <v>88</v>
      </c>
      <c r="AV390" s="13" t="s">
        <v>92</v>
      </c>
      <c r="AW390" s="13" t="s">
        <v>31</v>
      </c>
      <c r="AX390" s="13" t="s">
        <v>76</v>
      </c>
      <c r="AY390" s="166" t="s">
        <v>317</v>
      </c>
    </row>
    <row r="391" spans="2:65" s="12" customFormat="1" ht="10">
      <c r="B391" s="157"/>
      <c r="D391" s="158" t="s">
        <v>328</v>
      </c>
      <c r="E391" s="159" t="s">
        <v>1</v>
      </c>
      <c r="F391" s="160" t="s">
        <v>14265</v>
      </c>
      <c r="H391" s="161">
        <v>350.86</v>
      </c>
      <c r="I391" s="162"/>
      <c r="L391" s="157"/>
      <c r="M391" s="163"/>
      <c r="T391" s="164"/>
      <c r="AT391" s="159" t="s">
        <v>328</v>
      </c>
      <c r="AU391" s="159" t="s">
        <v>88</v>
      </c>
      <c r="AV391" s="12" t="s">
        <v>88</v>
      </c>
      <c r="AW391" s="12" t="s">
        <v>31</v>
      </c>
      <c r="AX391" s="12" t="s">
        <v>76</v>
      </c>
      <c r="AY391" s="159" t="s">
        <v>317</v>
      </c>
    </row>
    <row r="392" spans="2:65" s="13" customFormat="1" ht="10">
      <c r="B392" s="165"/>
      <c r="D392" s="158" t="s">
        <v>328</v>
      </c>
      <c r="E392" s="166" t="s">
        <v>1</v>
      </c>
      <c r="F392" s="167" t="s">
        <v>14266</v>
      </c>
      <c r="H392" s="168">
        <v>350.86</v>
      </c>
      <c r="I392" s="169"/>
      <c r="L392" s="165"/>
      <c r="M392" s="170"/>
      <c r="T392" s="171"/>
      <c r="AT392" s="166" t="s">
        <v>328</v>
      </c>
      <c r="AU392" s="166" t="s">
        <v>88</v>
      </c>
      <c r="AV392" s="13" t="s">
        <v>92</v>
      </c>
      <c r="AW392" s="13" t="s">
        <v>31</v>
      </c>
      <c r="AX392" s="13" t="s">
        <v>76</v>
      </c>
      <c r="AY392" s="166" t="s">
        <v>317</v>
      </c>
    </row>
    <row r="393" spans="2:65" s="12" customFormat="1" ht="10">
      <c r="B393" s="157"/>
      <c r="D393" s="158" t="s">
        <v>328</v>
      </c>
      <c r="E393" s="159" t="s">
        <v>1</v>
      </c>
      <c r="F393" s="160" t="s">
        <v>14281</v>
      </c>
      <c r="H393" s="161">
        <v>5.77</v>
      </c>
      <c r="I393" s="162"/>
      <c r="L393" s="157"/>
      <c r="M393" s="163"/>
      <c r="T393" s="164"/>
      <c r="AT393" s="159" t="s">
        <v>328</v>
      </c>
      <c r="AU393" s="159" t="s">
        <v>88</v>
      </c>
      <c r="AV393" s="12" t="s">
        <v>88</v>
      </c>
      <c r="AW393" s="12" t="s">
        <v>31</v>
      </c>
      <c r="AX393" s="12" t="s">
        <v>76</v>
      </c>
      <c r="AY393" s="159" t="s">
        <v>317</v>
      </c>
    </row>
    <row r="394" spans="2:65" s="13" customFormat="1" ht="10">
      <c r="B394" s="165"/>
      <c r="D394" s="158" t="s">
        <v>328</v>
      </c>
      <c r="E394" s="166" t="s">
        <v>1</v>
      </c>
      <c r="F394" s="167" t="s">
        <v>14282</v>
      </c>
      <c r="H394" s="168">
        <v>5.77</v>
      </c>
      <c r="I394" s="169"/>
      <c r="L394" s="165"/>
      <c r="M394" s="170"/>
      <c r="T394" s="171"/>
      <c r="AT394" s="166" t="s">
        <v>328</v>
      </c>
      <c r="AU394" s="166" t="s">
        <v>88</v>
      </c>
      <c r="AV394" s="13" t="s">
        <v>92</v>
      </c>
      <c r="AW394" s="13" t="s">
        <v>31</v>
      </c>
      <c r="AX394" s="13" t="s">
        <v>76</v>
      </c>
      <c r="AY394" s="166" t="s">
        <v>317</v>
      </c>
    </row>
    <row r="395" spans="2:65" s="12" customFormat="1" ht="10">
      <c r="B395" s="157"/>
      <c r="D395" s="158" t="s">
        <v>328</v>
      </c>
      <c r="E395" s="159" t="s">
        <v>1</v>
      </c>
      <c r="F395" s="160" t="s">
        <v>14267</v>
      </c>
      <c r="H395" s="161">
        <v>66.930000000000007</v>
      </c>
      <c r="I395" s="162"/>
      <c r="L395" s="157"/>
      <c r="M395" s="163"/>
      <c r="T395" s="164"/>
      <c r="AT395" s="159" t="s">
        <v>328</v>
      </c>
      <c r="AU395" s="159" t="s">
        <v>88</v>
      </c>
      <c r="AV395" s="12" t="s">
        <v>88</v>
      </c>
      <c r="AW395" s="12" t="s">
        <v>31</v>
      </c>
      <c r="AX395" s="12" t="s">
        <v>76</v>
      </c>
      <c r="AY395" s="159" t="s">
        <v>317</v>
      </c>
    </row>
    <row r="396" spans="2:65" s="13" customFormat="1" ht="10">
      <c r="B396" s="165"/>
      <c r="D396" s="158" t="s">
        <v>328</v>
      </c>
      <c r="E396" s="166" t="s">
        <v>1</v>
      </c>
      <c r="F396" s="167" t="s">
        <v>14268</v>
      </c>
      <c r="H396" s="168">
        <v>66.930000000000007</v>
      </c>
      <c r="I396" s="169"/>
      <c r="L396" s="165"/>
      <c r="M396" s="170"/>
      <c r="T396" s="171"/>
      <c r="AT396" s="166" t="s">
        <v>328</v>
      </c>
      <c r="AU396" s="166" t="s">
        <v>88</v>
      </c>
      <c r="AV396" s="13" t="s">
        <v>92</v>
      </c>
      <c r="AW396" s="13" t="s">
        <v>31</v>
      </c>
      <c r="AX396" s="13" t="s">
        <v>76</v>
      </c>
      <c r="AY396" s="166" t="s">
        <v>317</v>
      </c>
    </row>
    <row r="397" spans="2:65" s="12" customFormat="1" ht="10">
      <c r="B397" s="157"/>
      <c r="D397" s="158" t="s">
        <v>328</v>
      </c>
      <c r="E397" s="159" t="s">
        <v>1</v>
      </c>
      <c r="F397" s="160" t="s">
        <v>14269</v>
      </c>
      <c r="H397" s="161">
        <v>16.41</v>
      </c>
      <c r="I397" s="162"/>
      <c r="L397" s="157"/>
      <c r="M397" s="163"/>
      <c r="T397" s="164"/>
      <c r="AT397" s="159" t="s">
        <v>328</v>
      </c>
      <c r="AU397" s="159" t="s">
        <v>88</v>
      </c>
      <c r="AV397" s="12" t="s">
        <v>88</v>
      </c>
      <c r="AW397" s="12" t="s">
        <v>31</v>
      </c>
      <c r="AX397" s="12" t="s">
        <v>76</v>
      </c>
      <c r="AY397" s="159" t="s">
        <v>317</v>
      </c>
    </row>
    <row r="398" spans="2:65" s="13" customFormat="1" ht="10">
      <c r="B398" s="165"/>
      <c r="D398" s="158" t="s">
        <v>328</v>
      </c>
      <c r="E398" s="166" t="s">
        <v>1</v>
      </c>
      <c r="F398" s="167" t="s">
        <v>14270</v>
      </c>
      <c r="H398" s="168">
        <v>16.41</v>
      </c>
      <c r="I398" s="169"/>
      <c r="L398" s="165"/>
      <c r="M398" s="170"/>
      <c r="T398" s="171"/>
      <c r="AT398" s="166" t="s">
        <v>328</v>
      </c>
      <c r="AU398" s="166" t="s">
        <v>88</v>
      </c>
      <c r="AV398" s="13" t="s">
        <v>92</v>
      </c>
      <c r="AW398" s="13" t="s">
        <v>31</v>
      </c>
      <c r="AX398" s="13" t="s">
        <v>76</v>
      </c>
      <c r="AY398" s="166" t="s">
        <v>317</v>
      </c>
    </row>
    <row r="399" spans="2:65" s="14" customFormat="1" ht="10">
      <c r="B399" s="172"/>
      <c r="D399" s="158" t="s">
        <v>328</v>
      </c>
      <c r="E399" s="173" t="s">
        <v>1</v>
      </c>
      <c r="F399" s="174" t="s">
        <v>332</v>
      </c>
      <c r="H399" s="175">
        <v>1801.6600000000003</v>
      </c>
      <c r="I399" s="176"/>
      <c r="L399" s="172"/>
      <c r="M399" s="177"/>
      <c r="T399" s="178"/>
      <c r="AT399" s="173" t="s">
        <v>328</v>
      </c>
      <c r="AU399" s="173" t="s">
        <v>88</v>
      </c>
      <c r="AV399" s="14" t="s">
        <v>323</v>
      </c>
      <c r="AW399" s="14" t="s">
        <v>31</v>
      </c>
      <c r="AX399" s="14" t="s">
        <v>83</v>
      </c>
      <c r="AY399" s="173" t="s">
        <v>317</v>
      </c>
    </row>
    <row r="400" spans="2:65" s="1" customFormat="1" ht="24.15" customHeight="1">
      <c r="B400" s="142"/>
      <c r="C400" s="143" t="s">
        <v>743</v>
      </c>
      <c r="D400" s="143" t="s">
        <v>319</v>
      </c>
      <c r="E400" s="144" t="s">
        <v>14294</v>
      </c>
      <c r="F400" s="145" t="s">
        <v>14295</v>
      </c>
      <c r="G400" s="146" t="s">
        <v>467</v>
      </c>
      <c r="H400" s="147">
        <v>3</v>
      </c>
      <c r="I400" s="148"/>
      <c r="J400" s="149">
        <f>ROUND(I400*H400,2)</f>
        <v>0</v>
      </c>
      <c r="K400" s="150"/>
      <c r="L400" s="31"/>
      <c r="M400" s="151" t="s">
        <v>1</v>
      </c>
      <c r="N400" s="152" t="s">
        <v>42</v>
      </c>
      <c r="P400" s="153">
        <f>O400*H400</f>
        <v>0</v>
      </c>
      <c r="Q400" s="153">
        <v>1.749587E-2</v>
      </c>
      <c r="R400" s="153">
        <f>Q400*H400</f>
        <v>5.2487610000000004E-2</v>
      </c>
      <c r="S400" s="153">
        <v>0</v>
      </c>
      <c r="T400" s="154">
        <f>S400*H400</f>
        <v>0</v>
      </c>
      <c r="AR400" s="155" t="s">
        <v>323</v>
      </c>
      <c r="AT400" s="155" t="s">
        <v>319</v>
      </c>
      <c r="AU400" s="155" t="s">
        <v>88</v>
      </c>
      <c r="AY400" s="16" t="s">
        <v>317</v>
      </c>
      <c r="BE400" s="156">
        <f>IF(N400="základná",J400,0)</f>
        <v>0</v>
      </c>
      <c r="BF400" s="156">
        <f>IF(N400="znížená",J400,0)</f>
        <v>0</v>
      </c>
      <c r="BG400" s="156">
        <f>IF(N400="zákl. prenesená",J400,0)</f>
        <v>0</v>
      </c>
      <c r="BH400" s="156">
        <f>IF(N400="zníž. prenesená",J400,0)</f>
        <v>0</v>
      </c>
      <c r="BI400" s="156">
        <f>IF(N400="nulová",J400,0)</f>
        <v>0</v>
      </c>
      <c r="BJ400" s="16" t="s">
        <v>88</v>
      </c>
      <c r="BK400" s="156">
        <f>ROUND(I400*H400,2)</f>
        <v>0</v>
      </c>
      <c r="BL400" s="16" t="s">
        <v>323</v>
      </c>
      <c r="BM400" s="155" t="s">
        <v>14296</v>
      </c>
    </row>
    <row r="401" spans="2:65" s="1" customFormat="1" ht="24.15" customHeight="1">
      <c r="B401" s="142"/>
      <c r="C401" s="179" t="s">
        <v>616</v>
      </c>
      <c r="D401" s="179" t="s">
        <v>454</v>
      </c>
      <c r="E401" s="180" t="s">
        <v>14297</v>
      </c>
      <c r="F401" s="181" t="s">
        <v>14298</v>
      </c>
      <c r="G401" s="182" t="s">
        <v>467</v>
      </c>
      <c r="H401" s="183">
        <v>3</v>
      </c>
      <c r="I401" s="184"/>
      <c r="J401" s="185">
        <f>ROUND(I401*H401,2)</f>
        <v>0</v>
      </c>
      <c r="K401" s="186"/>
      <c r="L401" s="187"/>
      <c r="M401" s="188" t="s">
        <v>1</v>
      </c>
      <c r="N401" s="189" t="s">
        <v>42</v>
      </c>
      <c r="P401" s="153">
        <f>O401*H401</f>
        <v>0</v>
      </c>
      <c r="Q401" s="153">
        <v>0.01</v>
      </c>
      <c r="R401" s="153">
        <f>Q401*H401</f>
        <v>0.03</v>
      </c>
      <c r="S401" s="153">
        <v>0</v>
      </c>
      <c r="T401" s="154">
        <f>S401*H401</f>
        <v>0</v>
      </c>
      <c r="AR401" s="155" t="s">
        <v>356</v>
      </c>
      <c r="AT401" s="155" t="s">
        <v>454</v>
      </c>
      <c r="AU401" s="155" t="s">
        <v>88</v>
      </c>
      <c r="AY401" s="16" t="s">
        <v>317</v>
      </c>
      <c r="BE401" s="156">
        <f>IF(N401="základná",J401,0)</f>
        <v>0</v>
      </c>
      <c r="BF401" s="156">
        <f>IF(N401="znížená",J401,0)</f>
        <v>0</v>
      </c>
      <c r="BG401" s="156">
        <f>IF(N401="zákl. prenesená",J401,0)</f>
        <v>0</v>
      </c>
      <c r="BH401" s="156">
        <f>IF(N401="zníž. prenesená",J401,0)</f>
        <v>0</v>
      </c>
      <c r="BI401" s="156">
        <f>IF(N401="nulová",J401,0)</f>
        <v>0</v>
      </c>
      <c r="BJ401" s="16" t="s">
        <v>88</v>
      </c>
      <c r="BK401" s="156">
        <f>ROUND(I401*H401,2)</f>
        <v>0</v>
      </c>
      <c r="BL401" s="16" t="s">
        <v>323</v>
      </c>
      <c r="BM401" s="155" t="s">
        <v>14299</v>
      </c>
    </row>
    <row r="402" spans="2:65" s="11" customFormat="1" ht="22.75" customHeight="1">
      <c r="B402" s="130"/>
      <c r="D402" s="131" t="s">
        <v>75</v>
      </c>
      <c r="E402" s="140" t="s">
        <v>361</v>
      </c>
      <c r="F402" s="140" t="s">
        <v>487</v>
      </c>
      <c r="I402" s="133"/>
      <c r="J402" s="141">
        <f>BK402</f>
        <v>0</v>
      </c>
      <c r="L402" s="130"/>
      <c r="M402" s="135"/>
      <c r="P402" s="136">
        <f>SUM(P403:P444)</f>
        <v>0</v>
      </c>
      <c r="R402" s="136">
        <f>SUM(R403:R444)</f>
        <v>77.847496678599995</v>
      </c>
      <c r="T402" s="137">
        <f>SUM(T403:T444)</f>
        <v>0.72</v>
      </c>
      <c r="AR402" s="131" t="s">
        <v>83</v>
      </c>
      <c r="AT402" s="138" t="s">
        <v>75</v>
      </c>
      <c r="AU402" s="138" t="s">
        <v>83</v>
      </c>
      <c r="AY402" s="131" t="s">
        <v>317</v>
      </c>
      <c r="BK402" s="139">
        <f>SUM(BK403:BK444)</f>
        <v>0</v>
      </c>
    </row>
    <row r="403" spans="2:65" s="1" customFormat="1" ht="37.75" customHeight="1">
      <c r="B403" s="142"/>
      <c r="C403" s="143" t="s">
        <v>620</v>
      </c>
      <c r="D403" s="143" t="s">
        <v>319</v>
      </c>
      <c r="E403" s="144" t="s">
        <v>2133</v>
      </c>
      <c r="F403" s="145" t="s">
        <v>2134</v>
      </c>
      <c r="G403" s="146" t="s">
        <v>484</v>
      </c>
      <c r="H403" s="147">
        <v>168.7</v>
      </c>
      <c r="I403" s="148"/>
      <c r="J403" s="149">
        <f>ROUND(I403*H403,2)</f>
        <v>0</v>
      </c>
      <c r="K403" s="150"/>
      <c r="L403" s="31"/>
      <c r="M403" s="151" t="s">
        <v>1</v>
      </c>
      <c r="N403" s="152" t="s">
        <v>42</v>
      </c>
      <c r="P403" s="153">
        <f>O403*H403</f>
        <v>0</v>
      </c>
      <c r="Q403" s="153">
        <v>9.3149999999999997E-2</v>
      </c>
      <c r="R403" s="153">
        <f>Q403*H403</f>
        <v>15.714404999999998</v>
      </c>
      <c r="S403" s="153">
        <v>0</v>
      </c>
      <c r="T403" s="154">
        <f>S403*H403</f>
        <v>0</v>
      </c>
      <c r="AR403" s="155" t="s">
        <v>323</v>
      </c>
      <c r="AT403" s="155" t="s">
        <v>319</v>
      </c>
      <c r="AU403" s="155" t="s">
        <v>88</v>
      </c>
      <c r="AY403" s="16" t="s">
        <v>317</v>
      </c>
      <c r="BE403" s="156">
        <f>IF(N403="základná",J403,0)</f>
        <v>0</v>
      </c>
      <c r="BF403" s="156">
        <f>IF(N403="znížená",J403,0)</f>
        <v>0</v>
      </c>
      <c r="BG403" s="156">
        <f>IF(N403="zákl. prenesená",J403,0)</f>
        <v>0</v>
      </c>
      <c r="BH403" s="156">
        <f>IF(N403="zníž. prenesená",J403,0)</f>
        <v>0</v>
      </c>
      <c r="BI403" s="156">
        <f>IF(N403="nulová",J403,0)</f>
        <v>0</v>
      </c>
      <c r="BJ403" s="16" t="s">
        <v>88</v>
      </c>
      <c r="BK403" s="156">
        <f>ROUND(I403*H403,2)</f>
        <v>0</v>
      </c>
      <c r="BL403" s="16" t="s">
        <v>323</v>
      </c>
      <c r="BM403" s="155" t="s">
        <v>14300</v>
      </c>
    </row>
    <row r="404" spans="2:65" s="1" customFormat="1" ht="24.15" customHeight="1">
      <c r="B404" s="142"/>
      <c r="C404" s="179" t="s">
        <v>670</v>
      </c>
      <c r="D404" s="179" t="s">
        <v>454</v>
      </c>
      <c r="E404" s="180" t="s">
        <v>2139</v>
      </c>
      <c r="F404" s="181" t="s">
        <v>2140</v>
      </c>
      <c r="G404" s="182" t="s">
        <v>467</v>
      </c>
      <c r="H404" s="183">
        <v>170.387</v>
      </c>
      <c r="I404" s="184"/>
      <c r="J404" s="185">
        <f>ROUND(I404*H404,2)</f>
        <v>0</v>
      </c>
      <c r="K404" s="186"/>
      <c r="L404" s="187"/>
      <c r="M404" s="188" t="s">
        <v>1</v>
      </c>
      <c r="N404" s="189" t="s">
        <v>42</v>
      </c>
      <c r="P404" s="153">
        <f>O404*H404</f>
        <v>0</v>
      </c>
      <c r="Q404" s="153">
        <v>2.3E-2</v>
      </c>
      <c r="R404" s="153">
        <f>Q404*H404</f>
        <v>3.918901</v>
      </c>
      <c r="S404" s="153">
        <v>0</v>
      </c>
      <c r="T404" s="154">
        <f>S404*H404</f>
        <v>0</v>
      </c>
      <c r="AR404" s="155" t="s">
        <v>356</v>
      </c>
      <c r="AT404" s="155" t="s">
        <v>454</v>
      </c>
      <c r="AU404" s="155" t="s">
        <v>88</v>
      </c>
      <c r="AY404" s="16" t="s">
        <v>317</v>
      </c>
      <c r="BE404" s="156">
        <f>IF(N404="základná",J404,0)</f>
        <v>0</v>
      </c>
      <c r="BF404" s="156">
        <f>IF(N404="znížená",J404,0)</f>
        <v>0</v>
      </c>
      <c r="BG404" s="156">
        <f>IF(N404="zákl. prenesená",J404,0)</f>
        <v>0</v>
      </c>
      <c r="BH404" s="156">
        <f>IF(N404="zníž. prenesená",J404,0)</f>
        <v>0</v>
      </c>
      <c r="BI404" s="156">
        <f>IF(N404="nulová",J404,0)</f>
        <v>0</v>
      </c>
      <c r="BJ404" s="16" t="s">
        <v>88</v>
      </c>
      <c r="BK404" s="156">
        <f>ROUND(I404*H404,2)</f>
        <v>0</v>
      </c>
      <c r="BL404" s="16" t="s">
        <v>323</v>
      </c>
      <c r="BM404" s="155" t="s">
        <v>14301</v>
      </c>
    </row>
    <row r="405" spans="2:65" s="12" customFormat="1" ht="10">
      <c r="B405" s="157"/>
      <c r="D405" s="158" t="s">
        <v>328</v>
      </c>
      <c r="F405" s="160" t="s">
        <v>14302</v>
      </c>
      <c r="H405" s="161">
        <v>170.387</v>
      </c>
      <c r="I405" s="162"/>
      <c r="L405" s="157"/>
      <c r="M405" s="163"/>
      <c r="T405" s="164"/>
      <c r="AT405" s="159" t="s">
        <v>328</v>
      </c>
      <c r="AU405" s="159" t="s">
        <v>88</v>
      </c>
      <c r="AV405" s="12" t="s">
        <v>88</v>
      </c>
      <c r="AW405" s="12" t="s">
        <v>3</v>
      </c>
      <c r="AX405" s="12" t="s">
        <v>83</v>
      </c>
      <c r="AY405" s="159" t="s">
        <v>317</v>
      </c>
    </row>
    <row r="406" spans="2:65" s="1" customFormat="1" ht="33" customHeight="1">
      <c r="B406" s="142"/>
      <c r="C406" s="143" t="s">
        <v>834</v>
      </c>
      <c r="D406" s="143" t="s">
        <v>319</v>
      </c>
      <c r="E406" s="144" t="s">
        <v>2144</v>
      </c>
      <c r="F406" s="145" t="s">
        <v>2145</v>
      </c>
      <c r="G406" s="146" t="s">
        <v>322</v>
      </c>
      <c r="H406" s="147">
        <v>15.183</v>
      </c>
      <c r="I406" s="148"/>
      <c r="J406" s="149">
        <f>ROUND(I406*H406,2)</f>
        <v>0</v>
      </c>
      <c r="K406" s="150"/>
      <c r="L406" s="31"/>
      <c r="M406" s="151" t="s">
        <v>1</v>
      </c>
      <c r="N406" s="152" t="s">
        <v>42</v>
      </c>
      <c r="P406" s="153">
        <f>O406*H406</f>
        <v>0</v>
      </c>
      <c r="Q406" s="153">
        <v>2.3083100000000001</v>
      </c>
      <c r="R406" s="153">
        <f>Q406*H406</f>
        <v>35.047070730000002</v>
      </c>
      <c r="S406" s="153">
        <v>0</v>
      </c>
      <c r="T406" s="154">
        <f>S406*H406</f>
        <v>0</v>
      </c>
      <c r="AR406" s="155" t="s">
        <v>323</v>
      </c>
      <c r="AT406" s="155" t="s">
        <v>319</v>
      </c>
      <c r="AU406" s="155" t="s">
        <v>88</v>
      </c>
      <c r="AY406" s="16" t="s">
        <v>317</v>
      </c>
      <c r="BE406" s="156">
        <f>IF(N406="základná",J406,0)</f>
        <v>0</v>
      </c>
      <c r="BF406" s="156">
        <f>IF(N406="znížená",J406,0)</f>
        <v>0</v>
      </c>
      <c r="BG406" s="156">
        <f>IF(N406="zákl. prenesená",J406,0)</f>
        <v>0</v>
      </c>
      <c r="BH406" s="156">
        <f>IF(N406="zníž. prenesená",J406,0)</f>
        <v>0</v>
      </c>
      <c r="BI406" s="156">
        <f>IF(N406="nulová",J406,0)</f>
        <v>0</v>
      </c>
      <c r="BJ406" s="16" t="s">
        <v>88</v>
      </c>
      <c r="BK406" s="156">
        <f>ROUND(I406*H406,2)</f>
        <v>0</v>
      </c>
      <c r="BL406" s="16" t="s">
        <v>323</v>
      </c>
      <c r="BM406" s="155" t="s">
        <v>14303</v>
      </c>
    </row>
    <row r="407" spans="2:65" s="12" customFormat="1" ht="10">
      <c r="B407" s="157"/>
      <c r="D407" s="158" t="s">
        <v>328</v>
      </c>
      <c r="E407" s="159" t="s">
        <v>1</v>
      </c>
      <c r="F407" s="160" t="s">
        <v>14304</v>
      </c>
      <c r="H407" s="161">
        <v>15.183</v>
      </c>
      <c r="I407" s="162"/>
      <c r="L407" s="157"/>
      <c r="M407" s="163"/>
      <c r="T407" s="164"/>
      <c r="AT407" s="159" t="s">
        <v>328</v>
      </c>
      <c r="AU407" s="159" t="s">
        <v>88</v>
      </c>
      <c r="AV407" s="12" t="s">
        <v>88</v>
      </c>
      <c r="AW407" s="12" t="s">
        <v>31</v>
      </c>
      <c r="AX407" s="12" t="s">
        <v>76</v>
      </c>
      <c r="AY407" s="159" t="s">
        <v>317</v>
      </c>
    </row>
    <row r="408" spans="2:65" s="13" customFormat="1" ht="10">
      <c r="B408" s="165"/>
      <c r="D408" s="158" t="s">
        <v>328</v>
      </c>
      <c r="E408" s="166" t="s">
        <v>1</v>
      </c>
      <c r="F408" s="167" t="s">
        <v>331</v>
      </c>
      <c r="H408" s="168">
        <v>15.183</v>
      </c>
      <c r="I408" s="169"/>
      <c r="L408" s="165"/>
      <c r="M408" s="170"/>
      <c r="T408" s="171"/>
      <c r="AT408" s="166" t="s">
        <v>328</v>
      </c>
      <c r="AU408" s="166" t="s">
        <v>88</v>
      </c>
      <c r="AV408" s="13" t="s">
        <v>92</v>
      </c>
      <c r="AW408" s="13" t="s">
        <v>31</v>
      </c>
      <c r="AX408" s="13" t="s">
        <v>76</v>
      </c>
      <c r="AY408" s="166" t="s">
        <v>317</v>
      </c>
    </row>
    <row r="409" spans="2:65" s="14" customFormat="1" ht="10">
      <c r="B409" s="172"/>
      <c r="D409" s="158" t="s">
        <v>328</v>
      </c>
      <c r="E409" s="173" t="s">
        <v>1</v>
      </c>
      <c r="F409" s="174" t="s">
        <v>332</v>
      </c>
      <c r="H409" s="175">
        <v>15.183</v>
      </c>
      <c r="I409" s="176"/>
      <c r="L409" s="172"/>
      <c r="M409" s="177"/>
      <c r="T409" s="178"/>
      <c r="AT409" s="173" t="s">
        <v>328</v>
      </c>
      <c r="AU409" s="173" t="s">
        <v>88</v>
      </c>
      <c r="AV409" s="14" t="s">
        <v>323</v>
      </c>
      <c r="AW409" s="14" t="s">
        <v>31</v>
      </c>
      <c r="AX409" s="14" t="s">
        <v>83</v>
      </c>
      <c r="AY409" s="173" t="s">
        <v>317</v>
      </c>
    </row>
    <row r="410" spans="2:65" s="1" customFormat="1" ht="33" customHeight="1">
      <c r="B410" s="142"/>
      <c r="C410" s="143" t="s">
        <v>673</v>
      </c>
      <c r="D410" s="143" t="s">
        <v>319</v>
      </c>
      <c r="E410" s="144" t="s">
        <v>14305</v>
      </c>
      <c r="F410" s="145" t="s">
        <v>14306</v>
      </c>
      <c r="G410" s="146" t="s">
        <v>444</v>
      </c>
      <c r="H410" s="147">
        <v>379.39</v>
      </c>
      <c r="I410" s="148"/>
      <c r="J410" s="149">
        <f>ROUND(I410*H410,2)</f>
        <v>0</v>
      </c>
      <c r="K410" s="150"/>
      <c r="L410" s="31"/>
      <c r="M410" s="151" t="s">
        <v>1</v>
      </c>
      <c r="N410" s="152" t="s">
        <v>42</v>
      </c>
      <c r="P410" s="153">
        <f>O410*H410</f>
        <v>0</v>
      </c>
      <c r="Q410" s="153">
        <v>2.571E-2</v>
      </c>
      <c r="R410" s="153">
        <f>Q410*H410</f>
        <v>9.7541168999999996</v>
      </c>
      <c r="S410" s="153">
        <v>0</v>
      </c>
      <c r="T410" s="154">
        <f>S410*H410</f>
        <v>0</v>
      </c>
      <c r="AR410" s="155" t="s">
        <v>323</v>
      </c>
      <c r="AT410" s="155" t="s">
        <v>319</v>
      </c>
      <c r="AU410" s="155" t="s">
        <v>88</v>
      </c>
      <c r="AY410" s="16" t="s">
        <v>317</v>
      </c>
      <c r="BE410" s="156">
        <f>IF(N410="základná",J410,0)</f>
        <v>0</v>
      </c>
      <c r="BF410" s="156">
        <f>IF(N410="znížená",J410,0)</f>
        <v>0</v>
      </c>
      <c r="BG410" s="156">
        <f>IF(N410="zákl. prenesená",J410,0)</f>
        <v>0</v>
      </c>
      <c r="BH410" s="156">
        <f>IF(N410="zníž. prenesená",J410,0)</f>
        <v>0</v>
      </c>
      <c r="BI410" s="156">
        <f>IF(N410="nulová",J410,0)</f>
        <v>0</v>
      </c>
      <c r="BJ410" s="16" t="s">
        <v>88</v>
      </c>
      <c r="BK410" s="156">
        <f>ROUND(I410*H410,2)</f>
        <v>0</v>
      </c>
      <c r="BL410" s="16" t="s">
        <v>323</v>
      </c>
      <c r="BM410" s="155" t="s">
        <v>14307</v>
      </c>
    </row>
    <row r="411" spans="2:65" s="12" customFormat="1" ht="10">
      <c r="B411" s="157"/>
      <c r="D411" s="158" t="s">
        <v>328</v>
      </c>
      <c r="E411" s="159" t="s">
        <v>1</v>
      </c>
      <c r="F411" s="160" t="s">
        <v>14308</v>
      </c>
      <c r="H411" s="161">
        <v>379.39</v>
      </c>
      <c r="I411" s="162"/>
      <c r="L411" s="157"/>
      <c r="M411" s="163"/>
      <c r="T411" s="164"/>
      <c r="AT411" s="159" t="s">
        <v>328</v>
      </c>
      <c r="AU411" s="159" t="s">
        <v>88</v>
      </c>
      <c r="AV411" s="12" t="s">
        <v>88</v>
      </c>
      <c r="AW411" s="12" t="s">
        <v>31</v>
      </c>
      <c r="AX411" s="12" t="s">
        <v>76</v>
      </c>
      <c r="AY411" s="159" t="s">
        <v>317</v>
      </c>
    </row>
    <row r="412" spans="2:65" s="13" customFormat="1" ht="10">
      <c r="B412" s="165"/>
      <c r="D412" s="158" t="s">
        <v>328</v>
      </c>
      <c r="E412" s="166" t="s">
        <v>1</v>
      </c>
      <c r="F412" s="167" t="s">
        <v>331</v>
      </c>
      <c r="H412" s="168">
        <v>379.39</v>
      </c>
      <c r="I412" s="169"/>
      <c r="L412" s="165"/>
      <c r="M412" s="170"/>
      <c r="T412" s="171"/>
      <c r="AT412" s="166" t="s">
        <v>328</v>
      </c>
      <c r="AU412" s="166" t="s">
        <v>88</v>
      </c>
      <c r="AV412" s="13" t="s">
        <v>92</v>
      </c>
      <c r="AW412" s="13" t="s">
        <v>31</v>
      </c>
      <c r="AX412" s="13" t="s">
        <v>76</v>
      </c>
      <c r="AY412" s="166" t="s">
        <v>317</v>
      </c>
    </row>
    <row r="413" spans="2:65" s="14" customFormat="1" ht="10">
      <c r="B413" s="172"/>
      <c r="D413" s="158" t="s">
        <v>328</v>
      </c>
      <c r="E413" s="173" t="s">
        <v>1</v>
      </c>
      <c r="F413" s="174" t="s">
        <v>332</v>
      </c>
      <c r="H413" s="175">
        <v>379.39</v>
      </c>
      <c r="I413" s="176"/>
      <c r="L413" s="172"/>
      <c r="M413" s="177"/>
      <c r="T413" s="178"/>
      <c r="AT413" s="173" t="s">
        <v>328</v>
      </c>
      <c r="AU413" s="173" t="s">
        <v>88</v>
      </c>
      <c r="AV413" s="14" t="s">
        <v>323</v>
      </c>
      <c r="AW413" s="14" t="s">
        <v>31</v>
      </c>
      <c r="AX413" s="14" t="s">
        <v>83</v>
      </c>
      <c r="AY413" s="173" t="s">
        <v>317</v>
      </c>
    </row>
    <row r="414" spans="2:65" s="1" customFormat="1" ht="44.25" customHeight="1">
      <c r="B414" s="142"/>
      <c r="C414" s="143" t="s">
        <v>1417</v>
      </c>
      <c r="D414" s="143" t="s">
        <v>319</v>
      </c>
      <c r="E414" s="144" t="s">
        <v>14309</v>
      </c>
      <c r="F414" s="145" t="s">
        <v>14310</v>
      </c>
      <c r="G414" s="146" t="s">
        <v>444</v>
      </c>
      <c r="H414" s="147">
        <v>758.78</v>
      </c>
      <c r="I414" s="148"/>
      <c r="J414" s="149">
        <f>ROUND(I414*H414,2)</f>
        <v>0</v>
      </c>
      <c r="K414" s="150"/>
      <c r="L414" s="31"/>
      <c r="M414" s="151" t="s">
        <v>1</v>
      </c>
      <c r="N414" s="152" t="s">
        <v>42</v>
      </c>
      <c r="P414" s="153">
        <f>O414*H414</f>
        <v>0</v>
      </c>
      <c r="Q414" s="153">
        <v>0</v>
      </c>
      <c r="R414" s="153">
        <f>Q414*H414</f>
        <v>0</v>
      </c>
      <c r="S414" s="153">
        <v>0</v>
      </c>
      <c r="T414" s="154">
        <f>S414*H414</f>
        <v>0</v>
      </c>
      <c r="AR414" s="155" t="s">
        <v>323</v>
      </c>
      <c r="AT414" s="155" t="s">
        <v>319</v>
      </c>
      <c r="AU414" s="155" t="s">
        <v>88</v>
      </c>
      <c r="AY414" s="16" t="s">
        <v>317</v>
      </c>
      <c r="BE414" s="156">
        <f>IF(N414="základná",J414,0)</f>
        <v>0</v>
      </c>
      <c r="BF414" s="156">
        <f>IF(N414="znížená",J414,0)</f>
        <v>0</v>
      </c>
      <c r="BG414" s="156">
        <f>IF(N414="zákl. prenesená",J414,0)</f>
        <v>0</v>
      </c>
      <c r="BH414" s="156">
        <f>IF(N414="zníž. prenesená",J414,0)</f>
        <v>0</v>
      </c>
      <c r="BI414" s="156">
        <f>IF(N414="nulová",J414,0)</f>
        <v>0</v>
      </c>
      <c r="BJ414" s="16" t="s">
        <v>88</v>
      </c>
      <c r="BK414" s="156">
        <f>ROUND(I414*H414,2)</f>
        <v>0</v>
      </c>
      <c r="BL414" s="16" t="s">
        <v>323</v>
      </c>
      <c r="BM414" s="155" t="s">
        <v>14311</v>
      </c>
    </row>
    <row r="415" spans="2:65" s="12" customFormat="1" ht="10">
      <c r="B415" s="157"/>
      <c r="D415" s="158" t="s">
        <v>328</v>
      </c>
      <c r="E415" s="159" t="s">
        <v>1</v>
      </c>
      <c r="F415" s="160" t="s">
        <v>14308</v>
      </c>
      <c r="H415" s="161">
        <v>379.39</v>
      </c>
      <c r="I415" s="162"/>
      <c r="L415" s="157"/>
      <c r="M415" s="163"/>
      <c r="T415" s="164"/>
      <c r="AT415" s="159" t="s">
        <v>328</v>
      </c>
      <c r="AU415" s="159" t="s">
        <v>88</v>
      </c>
      <c r="AV415" s="12" t="s">
        <v>88</v>
      </c>
      <c r="AW415" s="12" t="s">
        <v>31</v>
      </c>
      <c r="AX415" s="12" t="s">
        <v>76</v>
      </c>
      <c r="AY415" s="159" t="s">
        <v>317</v>
      </c>
    </row>
    <row r="416" spans="2:65" s="13" customFormat="1" ht="10">
      <c r="B416" s="165"/>
      <c r="D416" s="158" t="s">
        <v>328</v>
      </c>
      <c r="E416" s="166" t="s">
        <v>1</v>
      </c>
      <c r="F416" s="167" t="s">
        <v>331</v>
      </c>
      <c r="H416" s="168">
        <v>379.39</v>
      </c>
      <c r="I416" s="169"/>
      <c r="L416" s="165"/>
      <c r="M416" s="170"/>
      <c r="T416" s="171"/>
      <c r="AT416" s="166" t="s">
        <v>328</v>
      </c>
      <c r="AU416" s="166" t="s">
        <v>88</v>
      </c>
      <c r="AV416" s="13" t="s">
        <v>92</v>
      </c>
      <c r="AW416" s="13" t="s">
        <v>31</v>
      </c>
      <c r="AX416" s="13" t="s">
        <v>76</v>
      </c>
      <c r="AY416" s="166" t="s">
        <v>317</v>
      </c>
    </row>
    <row r="417" spans="2:65" s="14" customFormat="1" ht="10">
      <c r="B417" s="172"/>
      <c r="D417" s="158" t="s">
        <v>328</v>
      </c>
      <c r="E417" s="173" t="s">
        <v>1</v>
      </c>
      <c r="F417" s="174" t="s">
        <v>332</v>
      </c>
      <c r="H417" s="175">
        <v>379.39</v>
      </c>
      <c r="I417" s="176"/>
      <c r="L417" s="172"/>
      <c r="M417" s="177"/>
      <c r="T417" s="178"/>
      <c r="AT417" s="173" t="s">
        <v>328</v>
      </c>
      <c r="AU417" s="173" t="s">
        <v>88</v>
      </c>
      <c r="AV417" s="14" t="s">
        <v>323</v>
      </c>
      <c r="AW417" s="14" t="s">
        <v>31</v>
      </c>
      <c r="AX417" s="14" t="s">
        <v>83</v>
      </c>
      <c r="AY417" s="173" t="s">
        <v>317</v>
      </c>
    </row>
    <row r="418" spans="2:65" s="12" customFormat="1" ht="10">
      <c r="B418" s="157"/>
      <c r="D418" s="158" t="s">
        <v>328</v>
      </c>
      <c r="F418" s="160" t="s">
        <v>14312</v>
      </c>
      <c r="H418" s="161">
        <v>758.78</v>
      </c>
      <c r="I418" s="162"/>
      <c r="L418" s="157"/>
      <c r="M418" s="163"/>
      <c r="T418" s="164"/>
      <c r="AT418" s="159" t="s">
        <v>328</v>
      </c>
      <c r="AU418" s="159" t="s">
        <v>88</v>
      </c>
      <c r="AV418" s="12" t="s">
        <v>88</v>
      </c>
      <c r="AW418" s="12" t="s">
        <v>3</v>
      </c>
      <c r="AX418" s="12" t="s">
        <v>83</v>
      </c>
      <c r="AY418" s="159" t="s">
        <v>317</v>
      </c>
    </row>
    <row r="419" spans="2:65" s="1" customFormat="1" ht="33" customHeight="1">
      <c r="B419" s="142"/>
      <c r="C419" s="143" t="s">
        <v>675</v>
      </c>
      <c r="D419" s="143" t="s">
        <v>319</v>
      </c>
      <c r="E419" s="144" t="s">
        <v>14313</v>
      </c>
      <c r="F419" s="145" t="s">
        <v>14314</v>
      </c>
      <c r="G419" s="146" t="s">
        <v>444</v>
      </c>
      <c r="H419" s="147">
        <v>379.39</v>
      </c>
      <c r="I419" s="148"/>
      <c r="J419" s="149">
        <f>ROUND(I419*H419,2)</f>
        <v>0</v>
      </c>
      <c r="K419" s="150"/>
      <c r="L419" s="31"/>
      <c r="M419" s="151" t="s">
        <v>1</v>
      </c>
      <c r="N419" s="152" t="s">
        <v>42</v>
      </c>
      <c r="P419" s="153">
        <f>O419*H419</f>
        <v>0</v>
      </c>
      <c r="Q419" s="153">
        <v>2.571E-2</v>
      </c>
      <c r="R419" s="153">
        <f>Q419*H419</f>
        <v>9.7541168999999996</v>
      </c>
      <c r="S419" s="153">
        <v>0</v>
      </c>
      <c r="T419" s="154">
        <f>S419*H419</f>
        <v>0</v>
      </c>
      <c r="AR419" s="155" t="s">
        <v>323</v>
      </c>
      <c r="AT419" s="155" t="s">
        <v>319</v>
      </c>
      <c r="AU419" s="155" t="s">
        <v>88</v>
      </c>
      <c r="AY419" s="16" t="s">
        <v>317</v>
      </c>
      <c r="BE419" s="156">
        <f>IF(N419="základná",J419,0)</f>
        <v>0</v>
      </c>
      <c r="BF419" s="156">
        <f>IF(N419="znížená",J419,0)</f>
        <v>0</v>
      </c>
      <c r="BG419" s="156">
        <f>IF(N419="zákl. prenesená",J419,0)</f>
        <v>0</v>
      </c>
      <c r="BH419" s="156">
        <f>IF(N419="zníž. prenesená",J419,0)</f>
        <v>0</v>
      </c>
      <c r="BI419" s="156">
        <f>IF(N419="nulová",J419,0)</f>
        <v>0</v>
      </c>
      <c r="BJ419" s="16" t="s">
        <v>88</v>
      </c>
      <c r="BK419" s="156">
        <f>ROUND(I419*H419,2)</f>
        <v>0</v>
      </c>
      <c r="BL419" s="16" t="s">
        <v>323</v>
      </c>
      <c r="BM419" s="155" t="s">
        <v>14315</v>
      </c>
    </row>
    <row r="420" spans="2:65" s="12" customFormat="1" ht="10">
      <c r="B420" s="157"/>
      <c r="D420" s="158" t="s">
        <v>328</v>
      </c>
      <c r="F420" s="160" t="s">
        <v>14316</v>
      </c>
      <c r="H420" s="161">
        <v>379.39</v>
      </c>
      <c r="I420" s="162"/>
      <c r="L420" s="157"/>
      <c r="M420" s="163"/>
      <c r="T420" s="164"/>
      <c r="AT420" s="159" t="s">
        <v>328</v>
      </c>
      <c r="AU420" s="159" t="s">
        <v>88</v>
      </c>
      <c r="AV420" s="12" t="s">
        <v>88</v>
      </c>
      <c r="AW420" s="12" t="s">
        <v>3</v>
      </c>
      <c r="AX420" s="12" t="s">
        <v>83</v>
      </c>
      <c r="AY420" s="159" t="s">
        <v>317</v>
      </c>
    </row>
    <row r="421" spans="2:65" s="1" customFormat="1" ht="24.15" customHeight="1">
      <c r="B421" s="142"/>
      <c r="C421" s="143" t="s">
        <v>1456</v>
      </c>
      <c r="D421" s="143" t="s">
        <v>319</v>
      </c>
      <c r="E421" s="144" t="s">
        <v>2176</v>
      </c>
      <c r="F421" s="145" t="s">
        <v>2177</v>
      </c>
      <c r="G421" s="146" t="s">
        <v>444</v>
      </c>
      <c r="H421" s="147">
        <v>1809.83</v>
      </c>
      <c r="I421" s="148"/>
      <c r="J421" s="149">
        <f>ROUND(I421*H421,2)</f>
        <v>0</v>
      </c>
      <c r="K421" s="150"/>
      <c r="L421" s="31"/>
      <c r="M421" s="151" t="s">
        <v>1</v>
      </c>
      <c r="N421" s="152" t="s">
        <v>42</v>
      </c>
      <c r="P421" s="153">
        <f>O421*H421</f>
        <v>0</v>
      </c>
      <c r="Q421" s="153">
        <v>1.92542E-3</v>
      </c>
      <c r="R421" s="153">
        <f>Q421*H421</f>
        <v>3.4846828785999997</v>
      </c>
      <c r="S421" s="153">
        <v>0</v>
      </c>
      <c r="T421" s="154">
        <f>S421*H421</f>
        <v>0</v>
      </c>
      <c r="AR421" s="155" t="s">
        <v>323</v>
      </c>
      <c r="AT421" s="155" t="s">
        <v>319</v>
      </c>
      <c r="AU421" s="155" t="s">
        <v>88</v>
      </c>
      <c r="AY421" s="16" t="s">
        <v>317</v>
      </c>
      <c r="BE421" s="156">
        <f>IF(N421="základná",J421,0)</f>
        <v>0</v>
      </c>
      <c r="BF421" s="156">
        <f>IF(N421="znížená",J421,0)</f>
        <v>0</v>
      </c>
      <c r="BG421" s="156">
        <f>IF(N421="zákl. prenesená",J421,0)</f>
        <v>0</v>
      </c>
      <c r="BH421" s="156">
        <f>IF(N421="zníž. prenesená",J421,0)</f>
        <v>0</v>
      </c>
      <c r="BI421" s="156">
        <f>IF(N421="nulová",J421,0)</f>
        <v>0</v>
      </c>
      <c r="BJ421" s="16" t="s">
        <v>88</v>
      </c>
      <c r="BK421" s="156">
        <f>ROUND(I421*H421,2)</f>
        <v>0</v>
      </c>
      <c r="BL421" s="16" t="s">
        <v>323</v>
      </c>
      <c r="BM421" s="155" t="s">
        <v>14317</v>
      </c>
    </row>
    <row r="422" spans="2:65" s="1" customFormat="1" ht="16.5" customHeight="1">
      <c r="B422" s="142"/>
      <c r="C422" s="143" t="s">
        <v>678</v>
      </c>
      <c r="D422" s="143" t="s">
        <v>319</v>
      </c>
      <c r="E422" s="144" t="s">
        <v>2181</v>
      </c>
      <c r="F422" s="145" t="s">
        <v>2182</v>
      </c>
      <c r="G422" s="146" t="s">
        <v>444</v>
      </c>
      <c r="H422" s="147">
        <v>1809.83</v>
      </c>
      <c r="I422" s="148"/>
      <c r="J422" s="149">
        <f>ROUND(I422*H422,2)</f>
        <v>0</v>
      </c>
      <c r="K422" s="150"/>
      <c r="L422" s="31"/>
      <c r="M422" s="151" t="s">
        <v>1</v>
      </c>
      <c r="N422" s="152" t="s">
        <v>42</v>
      </c>
      <c r="P422" s="153">
        <f>O422*H422</f>
        <v>0</v>
      </c>
      <c r="Q422" s="153">
        <v>4.8999999999999998E-5</v>
      </c>
      <c r="R422" s="153">
        <f>Q422*H422</f>
        <v>8.868166999999999E-2</v>
      </c>
      <c r="S422" s="153">
        <v>0</v>
      </c>
      <c r="T422" s="154">
        <f>S422*H422</f>
        <v>0</v>
      </c>
      <c r="AR422" s="155" t="s">
        <v>323</v>
      </c>
      <c r="AT422" s="155" t="s">
        <v>319</v>
      </c>
      <c r="AU422" s="155" t="s">
        <v>88</v>
      </c>
      <c r="AY422" s="16" t="s">
        <v>317</v>
      </c>
      <c r="BE422" s="156">
        <f>IF(N422="základná",J422,0)</f>
        <v>0</v>
      </c>
      <c r="BF422" s="156">
        <f>IF(N422="znížená",J422,0)</f>
        <v>0</v>
      </c>
      <c r="BG422" s="156">
        <f>IF(N422="zákl. prenesená",J422,0)</f>
        <v>0</v>
      </c>
      <c r="BH422" s="156">
        <f>IF(N422="zníž. prenesená",J422,0)</f>
        <v>0</v>
      </c>
      <c r="BI422" s="156">
        <f>IF(N422="nulová",J422,0)</f>
        <v>0</v>
      </c>
      <c r="BJ422" s="16" t="s">
        <v>88</v>
      </c>
      <c r="BK422" s="156">
        <f>ROUND(I422*H422,2)</f>
        <v>0</v>
      </c>
      <c r="BL422" s="16" t="s">
        <v>323</v>
      </c>
      <c r="BM422" s="155" t="s">
        <v>14318</v>
      </c>
    </row>
    <row r="423" spans="2:65" s="1" customFormat="1" ht="24.15" customHeight="1">
      <c r="B423" s="142"/>
      <c r="C423" s="143" t="s">
        <v>774</v>
      </c>
      <c r="D423" s="143" t="s">
        <v>319</v>
      </c>
      <c r="E423" s="144" t="s">
        <v>14319</v>
      </c>
      <c r="F423" s="145" t="s">
        <v>14320</v>
      </c>
      <c r="G423" s="146" t="s">
        <v>467</v>
      </c>
      <c r="H423" s="147">
        <v>156</v>
      </c>
      <c r="I423" s="148"/>
      <c r="J423" s="149">
        <f>ROUND(I423*H423,2)</f>
        <v>0</v>
      </c>
      <c r="K423" s="150"/>
      <c r="L423" s="31"/>
      <c r="M423" s="151" t="s">
        <v>1</v>
      </c>
      <c r="N423" s="152" t="s">
        <v>42</v>
      </c>
      <c r="P423" s="153">
        <f>O423*H423</f>
        <v>0</v>
      </c>
      <c r="Q423" s="153">
        <v>1.6359999999999999E-4</v>
      </c>
      <c r="R423" s="153">
        <f>Q423*H423</f>
        <v>2.5521599999999998E-2</v>
      </c>
      <c r="S423" s="153">
        <v>0</v>
      </c>
      <c r="T423" s="154">
        <f>S423*H423</f>
        <v>0</v>
      </c>
      <c r="AR423" s="155" t="s">
        <v>323</v>
      </c>
      <c r="AT423" s="155" t="s">
        <v>319</v>
      </c>
      <c r="AU423" s="155" t="s">
        <v>88</v>
      </c>
      <c r="AY423" s="16" t="s">
        <v>317</v>
      </c>
      <c r="BE423" s="156">
        <f>IF(N423="základná",J423,0)</f>
        <v>0</v>
      </c>
      <c r="BF423" s="156">
        <f>IF(N423="znížená",J423,0)</f>
        <v>0</v>
      </c>
      <c r="BG423" s="156">
        <f>IF(N423="zákl. prenesená",J423,0)</f>
        <v>0</v>
      </c>
      <c r="BH423" s="156">
        <f>IF(N423="zníž. prenesená",J423,0)</f>
        <v>0</v>
      </c>
      <c r="BI423" s="156">
        <f>IF(N423="nulová",J423,0)</f>
        <v>0</v>
      </c>
      <c r="BJ423" s="16" t="s">
        <v>88</v>
      </c>
      <c r="BK423" s="156">
        <f>ROUND(I423*H423,2)</f>
        <v>0</v>
      </c>
      <c r="BL423" s="16" t="s">
        <v>323</v>
      </c>
      <c r="BM423" s="155" t="s">
        <v>14321</v>
      </c>
    </row>
    <row r="424" spans="2:65" s="12" customFormat="1" ht="10">
      <c r="B424" s="157"/>
      <c r="D424" s="158" t="s">
        <v>328</v>
      </c>
      <c r="E424" s="159" t="s">
        <v>1</v>
      </c>
      <c r="F424" s="160" t="s">
        <v>14322</v>
      </c>
      <c r="H424" s="161">
        <v>156</v>
      </c>
      <c r="I424" s="162"/>
      <c r="L424" s="157"/>
      <c r="M424" s="163"/>
      <c r="T424" s="164"/>
      <c r="AT424" s="159" t="s">
        <v>328</v>
      </c>
      <c r="AU424" s="159" t="s">
        <v>88</v>
      </c>
      <c r="AV424" s="12" t="s">
        <v>88</v>
      </c>
      <c r="AW424" s="12" t="s">
        <v>31</v>
      </c>
      <c r="AX424" s="12" t="s">
        <v>76</v>
      </c>
      <c r="AY424" s="159" t="s">
        <v>317</v>
      </c>
    </row>
    <row r="425" spans="2:65" s="13" customFormat="1" ht="10">
      <c r="B425" s="165"/>
      <c r="D425" s="158" t="s">
        <v>328</v>
      </c>
      <c r="E425" s="166" t="s">
        <v>1</v>
      </c>
      <c r="F425" s="167" t="s">
        <v>1927</v>
      </c>
      <c r="H425" s="168">
        <v>156</v>
      </c>
      <c r="I425" s="169"/>
      <c r="L425" s="165"/>
      <c r="M425" s="170"/>
      <c r="T425" s="171"/>
      <c r="AT425" s="166" t="s">
        <v>328</v>
      </c>
      <c r="AU425" s="166" t="s">
        <v>88</v>
      </c>
      <c r="AV425" s="13" t="s">
        <v>92</v>
      </c>
      <c r="AW425" s="13" t="s">
        <v>31</v>
      </c>
      <c r="AX425" s="13" t="s">
        <v>76</v>
      </c>
      <c r="AY425" s="166" t="s">
        <v>317</v>
      </c>
    </row>
    <row r="426" spans="2:65" s="14" customFormat="1" ht="10">
      <c r="B426" s="172"/>
      <c r="D426" s="158" t="s">
        <v>328</v>
      </c>
      <c r="E426" s="173" t="s">
        <v>1</v>
      </c>
      <c r="F426" s="174" t="s">
        <v>332</v>
      </c>
      <c r="H426" s="175">
        <v>156</v>
      </c>
      <c r="I426" s="176"/>
      <c r="L426" s="172"/>
      <c r="M426" s="177"/>
      <c r="T426" s="178"/>
      <c r="AT426" s="173" t="s">
        <v>328</v>
      </c>
      <c r="AU426" s="173" t="s">
        <v>88</v>
      </c>
      <c r="AV426" s="14" t="s">
        <v>323</v>
      </c>
      <c r="AW426" s="14" t="s">
        <v>31</v>
      </c>
      <c r="AX426" s="14" t="s">
        <v>83</v>
      </c>
      <c r="AY426" s="173" t="s">
        <v>317</v>
      </c>
    </row>
    <row r="427" spans="2:65" s="1" customFormat="1" ht="24.15" customHeight="1">
      <c r="B427" s="142"/>
      <c r="C427" s="143" t="s">
        <v>681</v>
      </c>
      <c r="D427" s="143" t="s">
        <v>319</v>
      </c>
      <c r="E427" s="144" t="s">
        <v>2200</v>
      </c>
      <c r="F427" s="145" t="s">
        <v>2201</v>
      </c>
      <c r="G427" s="146" t="s">
        <v>1160</v>
      </c>
      <c r="H427" s="147">
        <v>1500</v>
      </c>
      <c r="I427" s="148"/>
      <c r="J427" s="149">
        <f>ROUND(I427*H427,2)</f>
        <v>0</v>
      </c>
      <c r="K427" s="150"/>
      <c r="L427" s="31"/>
      <c r="M427" s="151" t="s">
        <v>1</v>
      </c>
      <c r="N427" s="152" t="s">
        <v>42</v>
      </c>
      <c r="P427" s="153">
        <f>O427*H427</f>
        <v>0</v>
      </c>
      <c r="Q427" s="153">
        <v>4.0000000000000003E-5</v>
      </c>
      <c r="R427" s="153">
        <f>Q427*H427</f>
        <v>6.0000000000000005E-2</v>
      </c>
      <c r="S427" s="153">
        <v>4.8000000000000001E-4</v>
      </c>
      <c r="T427" s="154">
        <f>S427*H427</f>
        <v>0.72</v>
      </c>
      <c r="AR427" s="155" t="s">
        <v>323</v>
      </c>
      <c r="AT427" s="155" t="s">
        <v>319</v>
      </c>
      <c r="AU427" s="155" t="s">
        <v>88</v>
      </c>
      <c r="AY427" s="16" t="s">
        <v>317</v>
      </c>
      <c r="BE427" s="156">
        <f>IF(N427="základná",J427,0)</f>
        <v>0</v>
      </c>
      <c r="BF427" s="156">
        <f>IF(N427="znížená",J427,0)</f>
        <v>0</v>
      </c>
      <c r="BG427" s="156">
        <f>IF(N427="zákl. prenesená",J427,0)</f>
        <v>0</v>
      </c>
      <c r="BH427" s="156">
        <f>IF(N427="zníž. prenesená",J427,0)</f>
        <v>0</v>
      </c>
      <c r="BI427" s="156">
        <f>IF(N427="nulová",J427,0)</f>
        <v>0</v>
      </c>
      <c r="BJ427" s="16" t="s">
        <v>88</v>
      </c>
      <c r="BK427" s="156">
        <f>ROUND(I427*H427,2)</f>
        <v>0</v>
      </c>
      <c r="BL427" s="16" t="s">
        <v>323</v>
      </c>
      <c r="BM427" s="155" t="s">
        <v>14323</v>
      </c>
    </row>
    <row r="428" spans="2:65" s="12" customFormat="1" ht="10">
      <c r="B428" s="157"/>
      <c r="D428" s="158" t="s">
        <v>328</v>
      </c>
      <c r="E428" s="159" t="s">
        <v>1</v>
      </c>
      <c r="F428" s="160" t="s">
        <v>14324</v>
      </c>
      <c r="H428" s="161">
        <v>1500</v>
      </c>
      <c r="I428" s="162"/>
      <c r="L428" s="157"/>
      <c r="M428" s="163"/>
      <c r="T428" s="164"/>
      <c r="AT428" s="159" t="s">
        <v>328</v>
      </c>
      <c r="AU428" s="159" t="s">
        <v>88</v>
      </c>
      <c r="AV428" s="12" t="s">
        <v>88</v>
      </c>
      <c r="AW428" s="12" t="s">
        <v>31</v>
      </c>
      <c r="AX428" s="12" t="s">
        <v>76</v>
      </c>
      <c r="AY428" s="159" t="s">
        <v>317</v>
      </c>
    </row>
    <row r="429" spans="2:65" s="13" customFormat="1" ht="10">
      <c r="B429" s="165"/>
      <c r="D429" s="158" t="s">
        <v>328</v>
      </c>
      <c r="E429" s="166" t="s">
        <v>1</v>
      </c>
      <c r="F429" s="167" t="s">
        <v>331</v>
      </c>
      <c r="H429" s="168">
        <v>1500</v>
      </c>
      <c r="I429" s="169"/>
      <c r="L429" s="165"/>
      <c r="M429" s="170"/>
      <c r="T429" s="171"/>
      <c r="AT429" s="166" t="s">
        <v>328</v>
      </c>
      <c r="AU429" s="166" t="s">
        <v>88</v>
      </c>
      <c r="AV429" s="13" t="s">
        <v>92</v>
      </c>
      <c r="AW429" s="13" t="s">
        <v>31</v>
      </c>
      <c r="AX429" s="13" t="s">
        <v>76</v>
      </c>
      <c r="AY429" s="166" t="s">
        <v>317</v>
      </c>
    </row>
    <row r="430" spans="2:65" s="14" customFormat="1" ht="10">
      <c r="B430" s="172"/>
      <c r="D430" s="158" t="s">
        <v>328</v>
      </c>
      <c r="E430" s="173" t="s">
        <v>1</v>
      </c>
      <c r="F430" s="174" t="s">
        <v>332</v>
      </c>
      <c r="H430" s="175">
        <v>1500</v>
      </c>
      <c r="I430" s="176"/>
      <c r="L430" s="172"/>
      <c r="M430" s="177"/>
      <c r="T430" s="178"/>
      <c r="AT430" s="173" t="s">
        <v>328</v>
      </c>
      <c r="AU430" s="173" t="s">
        <v>88</v>
      </c>
      <c r="AV430" s="14" t="s">
        <v>323</v>
      </c>
      <c r="AW430" s="14" t="s">
        <v>31</v>
      </c>
      <c r="AX430" s="14" t="s">
        <v>83</v>
      </c>
      <c r="AY430" s="173" t="s">
        <v>317</v>
      </c>
    </row>
    <row r="431" spans="2:65" s="1" customFormat="1" ht="24.15" customHeight="1">
      <c r="B431" s="142"/>
      <c r="C431" s="143" t="s">
        <v>778</v>
      </c>
      <c r="D431" s="143" t="s">
        <v>319</v>
      </c>
      <c r="E431" s="144" t="s">
        <v>2206</v>
      </c>
      <c r="F431" s="145" t="s">
        <v>2207</v>
      </c>
      <c r="G431" s="146" t="s">
        <v>439</v>
      </c>
      <c r="H431" s="147">
        <v>0.72</v>
      </c>
      <c r="I431" s="148"/>
      <c r="J431" s="149">
        <f>ROUND(I431*H431,2)</f>
        <v>0</v>
      </c>
      <c r="K431" s="150"/>
      <c r="L431" s="31"/>
      <c r="M431" s="151" t="s">
        <v>1</v>
      </c>
      <c r="N431" s="152" t="s">
        <v>42</v>
      </c>
      <c r="P431" s="153">
        <f>O431*H431</f>
        <v>0</v>
      </c>
      <c r="Q431" s="153">
        <v>0</v>
      </c>
      <c r="R431" s="153">
        <f>Q431*H431</f>
        <v>0</v>
      </c>
      <c r="S431" s="153">
        <v>0</v>
      </c>
      <c r="T431" s="154">
        <f>S431*H431</f>
        <v>0</v>
      </c>
      <c r="AR431" s="155" t="s">
        <v>323</v>
      </c>
      <c r="AT431" s="155" t="s">
        <v>319</v>
      </c>
      <c r="AU431" s="155" t="s">
        <v>88</v>
      </c>
      <c r="AY431" s="16" t="s">
        <v>317</v>
      </c>
      <c r="BE431" s="156">
        <f>IF(N431="základná",J431,0)</f>
        <v>0</v>
      </c>
      <c r="BF431" s="156">
        <f>IF(N431="znížená",J431,0)</f>
        <v>0</v>
      </c>
      <c r="BG431" s="156">
        <f>IF(N431="zákl. prenesená",J431,0)</f>
        <v>0</v>
      </c>
      <c r="BH431" s="156">
        <f>IF(N431="zníž. prenesená",J431,0)</f>
        <v>0</v>
      </c>
      <c r="BI431" s="156">
        <f>IF(N431="nulová",J431,0)</f>
        <v>0</v>
      </c>
      <c r="BJ431" s="16" t="s">
        <v>88</v>
      </c>
      <c r="BK431" s="156">
        <f>ROUND(I431*H431,2)</f>
        <v>0</v>
      </c>
      <c r="BL431" s="16" t="s">
        <v>323</v>
      </c>
      <c r="BM431" s="155" t="s">
        <v>14325</v>
      </c>
    </row>
    <row r="432" spans="2:65" s="1" customFormat="1" ht="24.15" customHeight="1">
      <c r="B432" s="142"/>
      <c r="C432" s="143" t="s">
        <v>684</v>
      </c>
      <c r="D432" s="143" t="s">
        <v>319</v>
      </c>
      <c r="E432" s="144" t="s">
        <v>2210</v>
      </c>
      <c r="F432" s="145" t="s">
        <v>2211</v>
      </c>
      <c r="G432" s="146" t="s">
        <v>439</v>
      </c>
      <c r="H432" s="147">
        <v>2.88</v>
      </c>
      <c r="I432" s="148"/>
      <c r="J432" s="149">
        <f>ROUND(I432*H432,2)</f>
        <v>0</v>
      </c>
      <c r="K432" s="150"/>
      <c r="L432" s="31"/>
      <c r="M432" s="151" t="s">
        <v>1</v>
      </c>
      <c r="N432" s="152" t="s">
        <v>42</v>
      </c>
      <c r="P432" s="153">
        <f>O432*H432</f>
        <v>0</v>
      </c>
      <c r="Q432" s="153">
        <v>0</v>
      </c>
      <c r="R432" s="153">
        <f>Q432*H432</f>
        <v>0</v>
      </c>
      <c r="S432" s="153">
        <v>0</v>
      </c>
      <c r="T432" s="154">
        <f>S432*H432</f>
        <v>0</v>
      </c>
      <c r="AR432" s="155" t="s">
        <v>323</v>
      </c>
      <c r="AT432" s="155" t="s">
        <v>319</v>
      </c>
      <c r="AU432" s="155" t="s">
        <v>88</v>
      </c>
      <c r="AY432" s="16" t="s">
        <v>317</v>
      </c>
      <c r="BE432" s="156">
        <f>IF(N432="základná",J432,0)</f>
        <v>0</v>
      </c>
      <c r="BF432" s="156">
        <f>IF(N432="znížená",J432,0)</f>
        <v>0</v>
      </c>
      <c r="BG432" s="156">
        <f>IF(N432="zákl. prenesená",J432,0)</f>
        <v>0</v>
      </c>
      <c r="BH432" s="156">
        <f>IF(N432="zníž. prenesená",J432,0)</f>
        <v>0</v>
      </c>
      <c r="BI432" s="156">
        <f>IF(N432="nulová",J432,0)</f>
        <v>0</v>
      </c>
      <c r="BJ432" s="16" t="s">
        <v>88</v>
      </c>
      <c r="BK432" s="156">
        <f>ROUND(I432*H432,2)</f>
        <v>0</v>
      </c>
      <c r="BL432" s="16" t="s">
        <v>323</v>
      </c>
      <c r="BM432" s="155" t="s">
        <v>14326</v>
      </c>
    </row>
    <row r="433" spans="2:65" s="12" customFormat="1" ht="10">
      <c r="B433" s="157"/>
      <c r="D433" s="158" t="s">
        <v>328</v>
      </c>
      <c r="F433" s="160" t="s">
        <v>14327</v>
      </c>
      <c r="H433" s="161">
        <v>2.88</v>
      </c>
      <c r="I433" s="162"/>
      <c r="L433" s="157"/>
      <c r="M433" s="163"/>
      <c r="T433" s="164"/>
      <c r="AT433" s="159" t="s">
        <v>328</v>
      </c>
      <c r="AU433" s="159" t="s">
        <v>88</v>
      </c>
      <c r="AV433" s="12" t="s">
        <v>88</v>
      </c>
      <c r="AW433" s="12" t="s">
        <v>3</v>
      </c>
      <c r="AX433" s="12" t="s">
        <v>83</v>
      </c>
      <c r="AY433" s="159" t="s">
        <v>317</v>
      </c>
    </row>
    <row r="434" spans="2:65" s="1" customFormat="1" ht="21.75" customHeight="1">
      <c r="B434" s="142"/>
      <c r="C434" s="143" t="s">
        <v>786</v>
      </c>
      <c r="D434" s="143" t="s">
        <v>319</v>
      </c>
      <c r="E434" s="144" t="s">
        <v>2215</v>
      </c>
      <c r="F434" s="145" t="s">
        <v>2216</v>
      </c>
      <c r="G434" s="146" t="s">
        <v>439</v>
      </c>
      <c r="H434" s="147">
        <v>0.72</v>
      </c>
      <c r="I434" s="148"/>
      <c r="J434" s="149">
        <f>ROUND(I434*H434,2)</f>
        <v>0</v>
      </c>
      <c r="K434" s="150"/>
      <c r="L434" s="31"/>
      <c r="M434" s="151" t="s">
        <v>1</v>
      </c>
      <c r="N434" s="152" t="s">
        <v>42</v>
      </c>
      <c r="P434" s="153">
        <f>O434*H434</f>
        <v>0</v>
      </c>
      <c r="Q434" s="153">
        <v>0</v>
      </c>
      <c r="R434" s="153">
        <f>Q434*H434</f>
        <v>0</v>
      </c>
      <c r="S434" s="153">
        <v>0</v>
      </c>
      <c r="T434" s="154">
        <f>S434*H434</f>
        <v>0</v>
      </c>
      <c r="AR434" s="155" t="s">
        <v>323</v>
      </c>
      <c r="AT434" s="155" t="s">
        <v>319</v>
      </c>
      <c r="AU434" s="155" t="s">
        <v>88</v>
      </c>
      <c r="AY434" s="16" t="s">
        <v>317</v>
      </c>
      <c r="BE434" s="156">
        <f>IF(N434="základná",J434,0)</f>
        <v>0</v>
      </c>
      <c r="BF434" s="156">
        <f>IF(N434="znížená",J434,0)</f>
        <v>0</v>
      </c>
      <c r="BG434" s="156">
        <f>IF(N434="zákl. prenesená",J434,0)</f>
        <v>0</v>
      </c>
      <c r="BH434" s="156">
        <f>IF(N434="zníž. prenesená",J434,0)</f>
        <v>0</v>
      </c>
      <c r="BI434" s="156">
        <f>IF(N434="nulová",J434,0)</f>
        <v>0</v>
      </c>
      <c r="BJ434" s="16" t="s">
        <v>88</v>
      </c>
      <c r="BK434" s="156">
        <f>ROUND(I434*H434,2)</f>
        <v>0</v>
      </c>
      <c r="BL434" s="16" t="s">
        <v>323</v>
      </c>
      <c r="BM434" s="155" t="s">
        <v>14328</v>
      </c>
    </row>
    <row r="435" spans="2:65" s="1" customFormat="1" ht="24.15" customHeight="1">
      <c r="B435" s="142"/>
      <c r="C435" s="143" t="s">
        <v>687</v>
      </c>
      <c r="D435" s="143" t="s">
        <v>319</v>
      </c>
      <c r="E435" s="144" t="s">
        <v>2219</v>
      </c>
      <c r="F435" s="145" t="s">
        <v>2220</v>
      </c>
      <c r="G435" s="146" t="s">
        <v>439</v>
      </c>
      <c r="H435" s="147">
        <v>4.32</v>
      </c>
      <c r="I435" s="148"/>
      <c r="J435" s="149">
        <f>ROUND(I435*H435,2)</f>
        <v>0</v>
      </c>
      <c r="K435" s="150"/>
      <c r="L435" s="31"/>
      <c r="M435" s="151" t="s">
        <v>1</v>
      </c>
      <c r="N435" s="152" t="s">
        <v>42</v>
      </c>
      <c r="P435" s="153">
        <f>O435*H435</f>
        <v>0</v>
      </c>
      <c r="Q435" s="153">
        <v>0</v>
      </c>
      <c r="R435" s="153">
        <f>Q435*H435</f>
        <v>0</v>
      </c>
      <c r="S435" s="153">
        <v>0</v>
      </c>
      <c r="T435" s="154">
        <f>S435*H435</f>
        <v>0</v>
      </c>
      <c r="AR435" s="155" t="s">
        <v>323</v>
      </c>
      <c r="AT435" s="155" t="s">
        <v>319</v>
      </c>
      <c r="AU435" s="155" t="s">
        <v>88</v>
      </c>
      <c r="AY435" s="16" t="s">
        <v>317</v>
      </c>
      <c r="BE435" s="156">
        <f>IF(N435="základná",J435,0)</f>
        <v>0</v>
      </c>
      <c r="BF435" s="156">
        <f>IF(N435="znížená",J435,0)</f>
        <v>0</v>
      </c>
      <c r="BG435" s="156">
        <f>IF(N435="zákl. prenesená",J435,0)</f>
        <v>0</v>
      </c>
      <c r="BH435" s="156">
        <f>IF(N435="zníž. prenesená",J435,0)</f>
        <v>0</v>
      </c>
      <c r="BI435" s="156">
        <f>IF(N435="nulová",J435,0)</f>
        <v>0</v>
      </c>
      <c r="BJ435" s="16" t="s">
        <v>88</v>
      </c>
      <c r="BK435" s="156">
        <f>ROUND(I435*H435,2)</f>
        <v>0</v>
      </c>
      <c r="BL435" s="16" t="s">
        <v>323</v>
      </c>
      <c r="BM435" s="155" t="s">
        <v>14329</v>
      </c>
    </row>
    <row r="436" spans="2:65" s="12" customFormat="1" ht="10">
      <c r="B436" s="157"/>
      <c r="D436" s="158" t="s">
        <v>328</v>
      </c>
      <c r="F436" s="160" t="s">
        <v>14330</v>
      </c>
      <c r="H436" s="161">
        <v>4.32</v>
      </c>
      <c r="I436" s="162"/>
      <c r="L436" s="157"/>
      <c r="M436" s="163"/>
      <c r="T436" s="164"/>
      <c r="AT436" s="159" t="s">
        <v>328</v>
      </c>
      <c r="AU436" s="159" t="s">
        <v>88</v>
      </c>
      <c r="AV436" s="12" t="s">
        <v>88</v>
      </c>
      <c r="AW436" s="12" t="s">
        <v>3</v>
      </c>
      <c r="AX436" s="12" t="s">
        <v>83</v>
      </c>
      <c r="AY436" s="159" t="s">
        <v>317</v>
      </c>
    </row>
    <row r="437" spans="2:65" s="1" customFormat="1" ht="21.75" customHeight="1">
      <c r="B437" s="142"/>
      <c r="C437" s="143" t="s">
        <v>789</v>
      </c>
      <c r="D437" s="143" t="s">
        <v>319</v>
      </c>
      <c r="E437" s="144" t="s">
        <v>529</v>
      </c>
      <c r="F437" s="145" t="s">
        <v>530</v>
      </c>
      <c r="G437" s="146" t="s">
        <v>439</v>
      </c>
      <c r="H437" s="147">
        <v>0.72</v>
      </c>
      <c r="I437" s="148"/>
      <c r="J437" s="149">
        <f>ROUND(I437*H437,2)</f>
        <v>0</v>
      </c>
      <c r="K437" s="150"/>
      <c r="L437" s="31"/>
      <c r="M437" s="151" t="s">
        <v>1</v>
      </c>
      <c r="N437" s="152" t="s">
        <v>42</v>
      </c>
      <c r="P437" s="153">
        <f>O437*H437</f>
        <v>0</v>
      </c>
      <c r="Q437" s="153">
        <v>0</v>
      </c>
      <c r="R437" s="153">
        <f>Q437*H437</f>
        <v>0</v>
      </c>
      <c r="S437" s="153">
        <v>0</v>
      </c>
      <c r="T437" s="154">
        <f>S437*H437</f>
        <v>0</v>
      </c>
      <c r="AR437" s="155" t="s">
        <v>323</v>
      </c>
      <c r="AT437" s="155" t="s">
        <v>319</v>
      </c>
      <c r="AU437" s="155" t="s">
        <v>88</v>
      </c>
      <c r="AY437" s="16" t="s">
        <v>317</v>
      </c>
      <c r="BE437" s="156">
        <f>IF(N437="základná",J437,0)</f>
        <v>0</v>
      </c>
      <c r="BF437" s="156">
        <f>IF(N437="znížená",J437,0)</f>
        <v>0</v>
      </c>
      <c r="BG437" s="156">
        <f>IF(N437="zákl. prenesená",J437,0)</f>
        <v>0</v>
      </c>
      <c r="BH437" s="156">
        <f>IF(N437="zníž. prenesená",J437,0)</f>
        <v>0</v>
      </c>
      <c r="BI437" s="156">
        <f>IF(N437="nulová",J437,0)</f>
        <v>0</v>
      </c>
      <c r="BJ437" s="16" t="s">
        <v>88</v>
      </c>
      <c r="BK437" s="156">
        <f>ROUND(I437*H437,2)</f>
        <v>0</v>
      </c>
      <c r="BL437" s="16" t="s">
        <v>323</v>
      </c>
      <c r="BM437" s="155" t="s">
        <v>14331</v>
      </c>
    </row>
    <row r="438" spans="2:65" s="1" customFormat="1" ht="24.15" customHeight="1">
      <c r="B438" s="142"/>
      <c r="C438" s="143" t="s">
        <v>561</v>
      </c>
      <c r="D438" s="143" t="s">
        <v>319</v>
      </c>
      <c r="E438" s="144" t="s">
        <v>532</v>
      </c>
      <c r="F438" s="145" t="s">
        <v>533</v>
      </c>
      <c r="G438" s="146" t="s">
        <v>439</v>
      </c>
      <c r="H438" s="147">
        <v>14.4</v>
      </c>
      <c r="I438" s="148"/>
      <c r="J438" s="149">
        <f>ROUND(I438*H438,2)</f>
        <v>0</v>
      </c>
      <c r="K438" s="150"/>
      <c r="L438" s="31"/>
      <c r="M438" s="151" t="s">
        <v>1</v>
      </c>
      <c r="N438" s="152" t="s">
        <v>42</v>
      </c>
      <c r="P438" s="153">
        <f>O438*H438</f>
        <v>0</v>
      </c>
      <c r="Q438" s="153">
        <v>0</v>
      </c>
      <c r="R438" s="153">
        <f>Q438*H438</f>
        <v>0</v>
      </c>
      <c r="S438" s="153">
        <v>0</v>
      </c>
      <c r="T438" s="154">
        <f>S438*H438</f>
        <v>0</v>
      </c>
      <c r="AR438" s="155" t="s">
        <v>323</v>
      </c>
      <c r="AT438" s="155" t="s">
        <v>319</v>
      </c>
      <c r="AU438" s="155" t="s">
        <v>88</v>
      </c>
      <c r="AY438" s="16" t="s">
        <v>317</v>
      </c>
      <c r="BE438" s="156">
        <f>IF(N438="základná",J438,0)</f>
        <v>0</v>
      </c>
      <c r="BF438" s="156">
        <f>IF(N438="znížená",J438,0)</f>
        <v>0</v>
      </c>
      <c r="BG438" s="156">
        <f>IF(N438="zákl. prenesená",J438,0)</f>
        <v>0</v>
      </c>
      <c r="BH438" s="156">
        <f>IF(N438="zníž. prenesená",J438,0)</f>
        <v>0</v>
      </c>
      <c r="BI438" s="156">
        <f>IF(N438="nulová",J438,0)</f>
        <v>0</v>
      </c>
      <c r="BJ438" s="16" t="s">
        <v>88</v>
      </c>
      <c r="BK438" s="156">
        <f>ROUND(I438*H438,2)</f>
        <v>0</v>
      </c>
      <c r="BL438" s="16" t="s">
        <v>323</v>
      </c>
      <c r="BM438" s="155" t="s">
        <v>14332</v>
      </c>
    </row>
    <row r="439" spans="2:65" s="12" customFormat="1" ht="10">
      <c r="B439" s="157"/>
      <c r="D439" s="158" t="s">
        <v>328</v>
      </c>
      <c r="F439" s="160" t="s">
        <v>14333</v>
      </c>
      <c r="H439" s="161">
        <v>14.4</v>
      </c>
      <c r="I439" s="162"/>
      <c r="L439" s="157"/>
      <c r="M439" s="163"/>
      <c r="T439" s="164"/>
      <c r="AT439" s="159" t="s">
        <v>328</v>
      </c>
      <c r="AU439" s="159" t="s">
        <v>88</v>
      </c>
      <c r="AV439" s="12" t="s">
        <v>88</v>
      </c>
      <c r="AW439" s="12" t="s">
        <v>3</v>
      </c>
      <c r="AX439" s="12" t="s">
        <v>83</v>
      </c>
      <c r="AY439" s="159" t="s">
        <v>317</v>
      </c>
    </row>
    <row r="440" spans="2:65" s="1" customFormat="1" ht="24.15" customHeight="1">
      <c r="B440" s="142"/>
      <c r="C440" s="143" t="s">
        <v>1571</v>
      </c>
      <c r="D440" s="143" t="s">
        <v>319</v>
      </c>
      <c r="E440" s="144" t="s">
        <v>779</v>
      </c>
      <c r="F440" s="145" t="s">
        <v>780</v>
      </c>
      <c r="G440" s="146" t="s">
        <v>439</v>
      </c>
      <c r="H440" s="147">
        <v>0.72</v>
      </c>
      <c r="I440" s="148"/>
      <c r="J440" s="149">
        <f>ROUND(I440*H440,2)</f>
        <v>0</v>
      </c>
      <c r="K440" s="150"/>
      <c r="L440" s="31"/>
      <c r="M440" s="151" t="s">
        <v>1</v>
      </c>
      <c r="N440" s="152" t="s">
        <v>42</v>
      </c>
      <c r="P440" s="153">
        <f>O440*H440</f>
        <v>0</v>
      </c>
      <c r="Q440" s="153">
        <v>0</v>
      </c>
      <c r="R440" s="153">
        <f>Q440*H440</f>
        <v>0</v>
      </c>
      <c r="S440" s="153">
        <v>0</v>
      </c>
      <c r="T440" s="154">
        <f>S440*H440</f>
        <v>0</v>
      </c>
      <c r="AR440" s="155" t="s">
        <v>323</v>
      </c>
      <c r="AT440" s="155" t="s">
        <v>319</v>
      </c>
      <c r="AU440" s="155" t="s">
        <v>88</v>
      </c>
      <c r="AY440" s="16" t="s">
        <v>317</v>
      </c>
      <c r="BE440" s="156">
        <f>IF(N440="základná",J440,0)</f>
        <v>0</v>
      </c>
      <c r="BF440" s="156">
        <f>IF(N440="znížená",J440,0)</f>
        <v>0</v>
      </c>
      <c r="BG440" s="156">
        <f>IF(N440="zákl. prenesená",J440,0)</f>
        <v>0</v>
      </c>
      <c r="BH440" s="156">
        <f>IF(N440="zníž. prenesená",J440,0)</f>
        <v>0</v>
      </c>
      <c r="BI440" s="156">
        <f>IF(N440="nulová",J440,0)</f>
        <v>0</v>
      </c>
      <c r="BJ440" s="16" t="s">
        <v>88</v>
      </c>
      <c r="BK440" s="156">
        <f>ROUND(I440*H440,2)</f>
        <v>0</v>
      </c>
      <c r="BL440" s="16" t="s">
        <v>323</v>
      </c>
      <c r="BM440" s="155" t="s">
        <v>14334</v>
      </c>
    </row>
    <row r="441" spans="2:65" s="1" customFormat="1" ht="24.15" customHeight="1">
      <c r="B441" s="142"/>
      <c r="C441" s="143" t="s">
        <v>692</v>
      </c>
      <c r="D441" s="143" t="s">
        <v>319</v>
      </c>
      <c r="E441" s="144" t="s">
        <v>782</v>
      </c>
      <c r="F441" s="145" t="s">
        <v>783</v>
      </c>
      <c r="G441" s="146" t="s">
        <v>439</v>
      </c>
      <c r="H441" s="147">
        <v>14.4</v>
      </c>
      <c r="I441" s="148"/>
      <c r="J441" s="149">
        <f>ROUND(I441*H441,2)</f>
        <v>0</v>
      </c>
      <c r="K441" s="150"/>
      <c r="L441" s="31"/>
      <c r="M441" s="151" t="s">
        <v>1</v>
      </c>
      <c r="N441" s="152" t="s">
        <v>42</v>
      </c>
      <c r="P441" s="153">
        <f>O441*H441</f>
        <v>0</v>
      </c>
      <c r="Q441" s="153">
        <v>0</v>
      </c>
      <c r="R441" s="153">
        <f>Q441*H441</f>
        <v>0</v>
      </c>
      <c r="S441" s="153">
        <v>0</v>
      </c>
      <c r="T441" s="154">
        <f>S441*H441</f>
        <v>0</v>
      </c>
      <c r="AR441" s="155" t="s">
        <v>323</v>
      </c>
      <c r="AT441" s="155" t="s">
        <v>319</v>
      </c>
      <c r="AU441" s="155" t="s">
        <v>88</v>
      </c>
      <c r="AY441" s="16" t="s">
        <v>317</v>
      </c>
      <c r="BE441" s="156">
        <f>IF(N441="základná",J441,0)</f>
        <v>0</v>
      </c>
      <c r="BF441" s="156">
        <f>IF(N441="znížená",J441,0)</f>
        <v>0</v>
      </c>
      <c r="BG441" s="156">
        <f>IF(N441="zákl. prenesená",J441,0)</f>
        <v>0</v>
      </c>
      <c r="BH441" s="156">
        <f>IF(N441="zníž. prenesená",J441,0)</f>
        <v>0</v>
      </c>
      <c r="BI441" s="156">
        <f>IF(N441="nulová",J441,0)</f>
        <v>0</v>
      </c>
      <c r="BJ441" s="16" t="s">
        <v>88</v>
      </c>
      <c r="BK441" s="156">
        <f>ROUND(I441*H441,2)</f>
        <v>0</v>
      </c>
      <c r="BL441" s="16" t="s">
        <v>323</v>
      </c>
      <c r="BM441" s="155" t="s">
        <v>14335</v>
      </c>
    </row>
    <row r="442" spans="2:65" s="12" customFormat="1" ht="10">
      <c r="B442" s="157"/>
      <c r="D442" s="158" t="s">
        <v>328</v>
      </c>
      <c r="F442" s="160" t="s">
        <v>14333</v>
      </c>
      <c r="H442" s="161">
        <v>14.4</v>
      </c>
      <c r="I442" s="162"/>
      <c r="L442" s="157"/>
      <c r="M442" s="163"/>
      <c r="T442" s="164"/>
      <c r="AT442" s="159" t="s">
        <v>328</v>
      </c>
      <c r="AU442" s="159" t="s">
        <v>88</v>
      </c>
      <c r="AV442" s="12" t="s">
        <v>88</v>
      </c>
      <c r="AW442" s="12" t="s">
        <v>3</v>
      </c>
      <c r="AX442" s="12" t="s">
        <v>83</v>
      </c>
      <c r="AY442" s="159" t="s">
        <v>317</v>
      </c>
    </row>
    <row r="443" spans="2:65" s="1" customFormat="1" ht="24.15" customHeight="1">
      <c r="B443" s="142"/>
      <c r="C443" s="143" t="s">
        <v>1584</v>
      </c>
      <c r="D443" s="143" t="s">
        <v>319</v>
      </c>
      <c r="E443" s="144" t="s">
        <v>539</v>
      </c>
      <c r="F443" s="145" t="s">
        <v>540</v>
      </c>
      <c r="G443" s="146" t="s">
        <v>439</v>
      </c>
      <c r="H443" s="147">
        <v>0.72</v>
      </c>
      <c r="I443" s="148"/>
      <c r="J443" s="149">
        <f>ROUND(I443*H443,2)</f>
        <v>0</v>
      </c>
      <c r="K443" s="150"/>
      <c r="L443" s="31"/>
      <c r="M443" s="151" t="s">
        <v>1</v>
      </c>
      <c r="N443" s="152" t="s">
        <v>42</v>
      </c>
      <c r="P443" s="153">
        <f>O443*H443</f>
        <v>0</v>
      </c>
      <c r="Q443" s="153">
        <v>0</v>
      </c>
      <c r="R443" s="153">
        <f>Q443*H443</f>
        <v>0</v>
      </c>
      <c r="S443" s="153">
        <v>0</v>
      </c>
      <c r="T443" s="154">
        <f>S443*H443</f>
        <v>0</v>
      </c>
      <c r="AR443" s="155" t="s">
        <v>323</v>
      </c>
      <c r="AT443" s="155" t="s">
        <v>319</v>
      </c>
      <c r="AU443" s="155" t="s">
        <v>88</v>
      </c>
      <c r="AY443" s="16" t="s">
        <v>317</v>
      </c>
      <c r="BE443" s="156">
        <f>IF(N443="základná",J443,0)</f>
        <v>0</v>
      </c>
      <c r="BF443" s="156">
        <f>IF(N443="znížená",J443,0)</f>
        <v>0</v>
      </c>
      <c r="BG443" s="156">
        <f>IF(N443="zákl. prenesená",J443,0)</f>
        <v>0</v>
      </c>
      <c r="BH443" s="156">
        <f>IF(N443="zníž. prenesená",J443,0)</f>
        <v>0</v>
      </c>
      <c r="BI443" s="156">
        <f>IF(N443="nulová",J443,0)</f>
        <v>0</v>
      </c>
      <c r="BJ443" s="16" t="s">
        <v>88</v>
      </c>
      <c r="BK443" s="156">
        <f>ROUND(I443*H443,2)</f>
        <v>0</v>
      </c>
      <c r="BL443" s="16" t="s">
        <v>323</v>
      </c>
      <c r="BM443" s="155" t="s">
        <v>14336</v>
      </c>
    </row>
    <row r="444" spans="2:65" s="1" customFormat="1" ht="16.5" customHeight="1">
      <c r="B444" s="142"/>
      <c r="C444" s="143" t="s">
        <v>696</v>
      </c>
      <c r="D444" s="143" t="s">
        <v>319</v>
      </c>
      <c r="E444" s="144" t="s">
        <v>2235</v>
      </c>
      <c r="F444" s="145" t="s">
        <v>1</v>
      </c>
      <c r="G444" s="146" t="s">
        <v>1</v>
      </c>
      <c r="H444" s="147">
        <v>0</v>
      </c>
      <c r="I444" s="148"/>
      <c r="J444" s="149">
        <f>ROUND(I444*H444,2)</f>
        <v>0</v>
      </c>
      <c r="K444" s="150"/>
      <c r="L444" s="31"/>
      <c r="M444" s="151" t="s">
        <v>1</v>
      </c>
      <c r="N444" s="152" t="s">
        <v>42</v>
      </c>
      <c r="P444" s="153">
        <f>O444*H444</f>
        <v>0</v>
      </c>
      <c r="Q444" s="153">
        <v>0</v>
      </c>
      <c r="R444" s="153">
        <f>Q444*H444</f>
        <v>0</v>
      </c>
      <c r="S444" s="153">
        <v>0</v>
      </c>
      <c r="T444" s="154">
        <f>S444*H444</f>
        <v>0</v>
      </c>
      <c r="AR444" s="155" t="s">
        <v>323</v>
      </c>
      <c r="AT444" s="155" t="s">
        <v>319</v>
      </c>
      <c r="AU444" s="155" t="s">
        <v>88</v>
      </c>
      <c r="AY444" s="16" t="s">
        <v>317</v>
      </c>
      <c r="BE444" s="156">
        <f>IF(N444="základná",J444,0)</f>
        <v>0</v>
      </c>
      <c r="BF444" s="156">
        <f>IF(N444="znížená",J444,0)</f>
        <v>0</v>
      </c>
      <c r="BG444" s="156">
        <f>IF(N444="zákl. prenesená",J444,0)</f>
        <v>0</v>
      </c>
      <c r="BH444" s="156">
        <f>IF(N444="zníž. prenesená",J444,0)</f>
        <v>0</v>
      </c>
      <c r="BI444" s="156">
        <f>IF(N444="nulová",J444,0)</f>
        <v>0</v>
      </c>
      <c r="BJ444" s="16" t="s">
        <v>88</v>
      </c>
      <c r="BK444" s="156">
        <f>ROUND(I444*H444,2)</f>
        <v>0</v>
      </c>
      <c r="BL444" s="16" t="s">
        <v>323</v>
      </c>
      <c r="BM444" s="155" t="s">
        <v>14337</v>
      </c>
    </row>
    <row r="445" spans="2:65" s="11" customFormat="1" ht="22.75" customHeight="1">
      <c r="B445" s="130"/>
      <c r="D445" s="131" t="s">
        <v>75</v>
      </c>
      <c r="E445" s="140" t="s">
        <v>493</v>
      </c>
      <c r="F445" s="140" t="s">
        <v>494</v>
      </c>
      <c r="I445" s="133"/>
      <c r="J445" s="141">
        <f>BK445</f>
        <v>0</v>
      </c>
      <c r="L445" s="130"/>
      <c r="M445" s="135"/>
      <c r="P445" s="136">
        <f>P446</f>
        <v>0</v>
      </c>
      <c r="R445" s="136">
        <f>R446</f>
        <v>0</v>
      </c>
      <c r="T445" s="137">
        <f>T446</f>
        <v>0</v>
      </c>
      <c r="AR445" s="131" t="s">
        <v>83</v>
      </c>
      <c r="AT445" s="138" t="s">
        <v>75</v>
      </c>
      <c r="AU445" s="138" t="s">
        <v>83</v>
      </c>
      <c r="AY445" s="131" t="s">
        <v>317</v>
      </c>
      <c r="BK445" s="139">
        <f>BK446</f>
        <v>0</v>
      </c>
    </row>
    <row r="446" spans="2:65" s="1" customFormat="1" ht="24.15" customHeight="1">
      <c r="B446" s="142"/>
      <c r="C446" s="143" t="s">
        <v>1594</v>
      </c>
      <c r="D446" s="143" t="s">
        <v>319</v>
      </c>
      <c r="E446" s="144" t="s">
        <v>14011</v>
      </c>
      <c r="F446" s="145" t="s">
        <v>14012</v>
      </c>
      <c r="G446" s="146" t="s">
        <v>439</v>
      </c>
      <c r="H446" s="147">
        <v>538.28899999999999</v>
      </c>
      <c r="I446" s="148"/>
      <c r="J446" s="149">
        <f>ROUND(I446*H446,2)</f>
        <v>0</v>
      </c>
      <c r="K446" s="150"/>
      <c r="L446" s="31"/>
      <c r="M446" s="151" t="s">
        <v>1</v>
      </c>
      <c r="N446" s="152" t="s">
        <v>42</v>
      </c>
      <c r="P446" s="153">
        <f>O446*H446</f>
        <v>0</v>
      </c>
      <c r="Q446" s="153">
        <v>0</v>
      </c>
      <c r="R446" s="153">
        <f>Q446*H446</f>
        <v>0</v>
      </c>
      <c r="S446" s="153">
        <v>0</v>
      </c>
      <c r="T446" s="154">
        <f>S446*H446</f>
        <v>0</v>
      </c>
      <c r="AR446" s="155" t="s">
        <v>323</v>
      </c>
      <c r="AT446" s="155" t="s">
        <v>319</v>
      </c>
      <c r="AU446" s="155" t="s">
        <v>88</v>
      </c>
      <c r="AY446" s="16" t="s">
        <v>317</v>
      </c>
      <c r="BE446" s="156">
        <f>IF(N446="základná",J446,0)</f>
        <v>0</v>
      </c>
      <c r="BF446" s="156">
        <f>IF(N446="znížená",J446,0)</f>
        <v>0</v>
      </c>
      <c r="BG446" s="156">
        <f>IF(N446="zákl. prenesená",J446,0)</f>
        <v>0</v>
      </c>
      <c r="BH446" s="156">
        <f>IF(N446="zníž. prenesená",J446,0)</f>
        <v>0</v>
      </c>
      <c r="BI446" s="156">
        <f>IF(N446="nulová",J446,0)</f>
        <v>0</v>
      </c>
      <c r="BJ446" s="16" t="s">
        <v>88</v>
      </c>
      <c r="BK446" s="156">
        <f>ROUND(I446*H446,2)</f>
        <v>0</v>
      </c>
      <c r="BL446" s="16" t="s">
        <v>323</v>
      </c>
      <c r="BM446" s="155" t="s">
        <v>14338</v>
      </c>
    </row>
    <row r="447" spans="2:65" s="11" customFormat="1" ht="25.9" customHeight="1">
      <c r="B447" s="130"/>
      <c r="D447" s="131" t="s">
        <v>75</v>
      </c>
      <c r="E447" s="132" t="s">
        <v>2241</v>
      </c>
      <c r="F447" s="132" t="s">
        <v>2242</v>
      </c>
      <c r="I447" s="133"/>
      <c r="J447" s="134">
        <f>BK447</f>
        <v>0</v>
      </c>
      <c r="L447" s="130"/>
      <c r="M447" s="135"/>
      <c r="P447" s="136">
        <f>P448+P522+P580+P685+P695+P732+P907+P915+P1001+P1330+P1333+P1380+P1407+P1641+P1680+P1713</f>
        <v>0</v>
      </c>
      <c r="R447" s="136">
        <f>R448+R522+R580+R685+R695+R732+R907+R915+R1001+R1330+R1333+R1380+R1407+R1641+R1680+R1713</f>
        <v>198.90148184859999</v>
      </c>
      <c r="T447" s="137">
        <f>T448+T522+T580+T685+T695+T732+T907+T915+T1001+T1330+T1333+T1380+T1407+T1641+T1680+T1713</f>
        <v>0</v>
      </c>
      <c r="AR447" s="131" t="s">
        <v>88</v>
      </c>
      <c r="AT447" s="138" t="s">
        <v>75</v>
      </c>
      <c r="AU447" s="138" t="s">
        <v>76</v>
      </c>
      <c r="AY447" s="131" t="s">
        <v>317</v>
      </c>
      <c r="BK447" s="139">
        <f>BK448+BK522+BK580+BK685+BK695+BK732+BK907+BK915+BK1001+BK1330+BK1333+BK1380+BK1407+BK1641+BK1680+BK1713</f>
        <v>0</v>
      </c>
    </row>
    <row r="448" spans="2:65" s="11" customFormat="1" ht="22.75" customHeight="1">
      <c r="B448" s="130"/>
      <c r="D448" s="131" t="s">
        <v>75</v>
      </c>
      <c r="E448" s="140" t="s">
        <v>2243</v>
      </c>
      <c r="F448" s="140" t="s">
        <v>2244</v>
      </c>
      <c r="I448" s="133"/>
      <c r="J448" s="141">
        <f>BK448</f>
        <v>0</v>
      </c>
      <c r="L448" s="130"/>
      <c r="M448" s="135"/>
      <c r="P448" s="136">
        <f>SUM(P449:P521)</f>
        <v>0</v>
      </c>
      <c r="R448" s="136">
        <f>SUM(R449:R521)</f>
        <v>6.3644192499999992</v>
      </c>
      <c r="T448" s="137">
        <f>SUM(T449:T521)</f>
        <v>0</v>
      </c>
      <c r="AR448" s="131" t="s">
        <v>88</v>
      </c>
      <c r="AT448" s="138" t="s">
        <v>75</v>
      </c>
      <c r="AU448" s="138" t="s">
        <v>83</v>
      </c>
      <c r="AY448" s="131" t="s">
        <v>317</v>
      </c>
      <c r="BK448" s="139">
        <f>SUM(BK449:BK521)</f>
        <v>0</v>
      </c>
    </row>
    <row r="449" spans="2:65" s="1" customFormat="1" ht="33" customHeight="1">
      <c r="B449" s="142"/>
      <c r="C449" s="143" t="s">
        <v>699</v>
      </c>
      <c r="D449" s="143" t="s">
        <v>319</v>
      </c>
      <c r="E449" s="144" t="s">
        <v>14339</v>
      </c>
      <c r="F449" s="145" t="s">
        <v>14340</v>
      </c>
      <c r="G449" s="146" t="s">
        <v>444</v>
      </c>
      <c r="H449" s="147">
        <v>439.97</v>
      </c>
      <c r="I449" s="148"/>
      <c r="J449" s="149">
        <f>ROUND(I449*H449,2)</f>
        <v>0</v>
      </c>
      <c r="K449" s="150"/>
      <c r="L449" s="31"/>
      <c r="M449" s="151" t="s">
        <v>1</v>
      </c>
      <c r="N449" s="152" t="s">
        <v>42</v>
      </c>
      <c r="P449" s="153">
        <f>O449*H449</f>
        <v>0</v>
      </c>
      <c r="Q449" s="153">
        <v>0</v>
      </c>
      <c r="R449" s="153">
        <f>Q449*H449</f>
        <v>0</v>
      </c>
      <c r="S449" s="153">
        <v>0</v>
      </c>
      <c r="T449" s="154">
        <f>S449*H449</f>
        <v>0</v>
      </c>
      <c r="AR449" s="155" t="s">
        <v>396</v>
      </c>
      <c r="AT449" s="155" t="s">
        <v>319</v>
      </c>
      <c r="AU449" s="155" t="s">
        <v>88</v>
      </c>
      <c r="AY449" s="16" t="s">
        <v>317</v>
      </c>
      <c r="BE449" s="156">
        <f>IF(N449="základná",J449,0)</f>
        <v>0</v>
      </c>
      <c r="BF449" s="156">
        <f>IF(N449="znížená",J449,0)</f>
        <v>0</v>
      </c>
      <c r="BG449" s="156">
        <f>IF(N449="zákl. prenesená",J449,0)</f>
        <v>0</v>
      </c>
      <c r="BH449" s="156">
        <f>IF(N449="zníž. prenesená",J449,0)</f>
        <v>0</v>
      </c>
      <c r="BI449" s="156">
        <f>IF(N449="nulová",J449,0)</f>
        <v>0</v>
      </c>
      <c r="BJ449" s="16" t="s">
        <v>88</v>
      </c>
      <c r="BK449" s="156">
        <f>ROUND(I449*H449,2)</f>
        <v>0</v>
      </c>
      <c r="BL449" s="16" t="s">
        <v>396</v>
      </c>
      <c r="BM449" s="155" t="s">
        <v>14341</v>
      </c>
    </row>
    <row r="450" spans="2:65" s="12" customFormat="1" ht="10">
      <c r="B450" s="157"/>
      <c r="D450" s="158" t="s">
        <v>328</v>
      </c>
      <c r="E450" s="159" t="s">
        <v>1</v>
      </c>
      <c r="F450" s="160" t="s">
        <v>14265</v>
      </c>
      <c r="H450" s="161">
        <v>350.86</v>
      </c>
      <c r="I450" s="162"/>
      <c r="L450" s="157"/>
      <c r="M450" s="163"/>
      <c r="T450" s="164"/>
      <c r="AT450" s="159" t="s">
        <v>328</v>
      </c>
      <c r="AU450" s="159" t="s">
        <v>88</v>
      </c>
      <c r="AV450" s="12" t="s">
        <v>88</v>
      </c>
      <c r="AW450" s="12" t="s">
        <v>31</v>
      </c>
      <c r="AX450" s="12" t="s">
        <v>76</v>
      </c>
      <c r="AY450" s="159" t="s">
        <v>317</v>
      </c>
    </row>
    <row r="451" spans="2:65" s="13" customFormat="1" ht="10">
      <c r="B451" s="165"/>
      <c r="D451" s="158" t="s">
        <v>328</v>
      </c>
      <c r="E451" s="166" t="s">
        <v>1</v>
      </c>
      <c r="F451" s="167" t="s">
        <v>14266</v>
      </c>
      <c r="H451" s="168">
        <v>350.86</v>
      </c>
      <c r="I451" s="169"/>
      <c r="L451" s="165"/>
      <c r="M451" s="170"/>
      <c r="T451" s="171"/>
      <c r="AT451" s="166" t="s">
        <v>328</v>
      </c>
      <c r="AU451" s="166" t="s">
        <v>88</v>
      </c>
      <c r="AV451" s="13" t="s">
        <v>92</v>
      </c>
      <c r="AW451" s="13" t="s">
        <v>31</v>
      </c>
      <c r="AX451" s="13" t="s">
        <v>76</v>
      </c>
      <c r="AY451" s="166" t="s">
        <v>317</v>
      </c>
    </row>
    <row r="452" spans="2:65" s="12" customFormat="1" ht="10">
      <c r="B452" s="157"/>
      <c r="D452" s="158" t="s">
        <v>328</v>
      </c>
      <c r="E452" s="159" t="s">
        <v>1</v>
      </c>
      <c r="F452" s="160" t="s">
        <v>14281</v>
      </c>
      <c r="H452" s="161">
        <v>5.77</v>
      </c>
      <c r="I452" s="162"/>
      <c r="L452" s="157"/>
      <c r="M452" s="163"/>
      <c r="T452" s="164"/>
      <c r="AT452" s="159" t="s">
        <v>328</v>
      </c>
      <c r="AU452" s="159" t="s">
        <v>88</v>
      </c>
      <c r="AV452" s="12" t="s">
        <v>88</v>
      </c>
      <c r="AW452" s="12" t="s">
        <v>31</v>
      </c>
      <c r="AX452" s="12" t="s">
        <v>76</v>
      </c>
      <c r="AY452" s="159" t="s">
        <v>317</v>
      </c>
    </row>
    <row r="453" spans="2:65" s="13" customFormat="1" ht="10">
      <c r="B453" s="165"/>
      <c r="D453" s="158" t="s">
        <v>328</v>
      </c>
      <c r="E453" s="166" t="s">
        <v>1</v>
      </c>
      <c r="F453" s="167" t="s">
        <v>14282</v>
      </c>
      <c r="H453" s="168">
        <v>5.77</v>
      </c>
      <c r="I453" s="169"/>
      <c r="L453" s="165"/>
      <c r="M453" s="170"/>
      <c r="T453" s="171"/>
      <c r="AT453" s="166" t="s">
        <v>328</v>
      </c>
      <c r="AU453" s="166" t="s">
        <v>88</v>
      </c>
      <c r="AV453" s="13" t="s">
        <v>92</v>
      </c>
      <c r="AW453" s="13" t="s">
        <v>31</v>
      </c>
      <c r="AX453" s="13" t="s">
        <v>76</v>
      </c>
      <c r="AY453" s="166" t="s">
        <v>317</v>
      </c>
    </row>
    <row r="454" spans="2:65" s="12" customFormat="1" ht="10">
      <c r="B454" s="157"/>
      <c r="D454" s="158" t="s">
        <v>328</v>
      </c>
      <c r="E454" s="159" t="s">
        <v>1</v>
      </c>
      <c r="F454" s="160" t="s">
        <v>14267</v>
      </c>
      <c r="H454" s="161">
        <v>66.930000000000007</v>
      </c>
      <c r="I454" s="162"/>
      <c r="L454" s="157"/>
      <c r="M454" s="163"/>
      <c r="T454" s="164"/>
      <c r="AT454" s="159" t="s">
        <v>328</v>
      </c>
      <c r="AU454" s="159" t="s">
        <v>88</v>
      </c>
      <c r="AV454" s="12" t="s">
        <v>88</v>
      </c>
      <c r="AW454" s="12" t="s">
        <v>31</v>
      </c>
      <c r="AX454" s="12" t="s">
        <v>76</v>
      </c>
      <c r="AY454" s="159" t="s">
        <v>317</v>
      </c>
    </row>
    <row r="455" spans="2:65" s="13" customFormat="1" ht="10">
      <c r="B455" s="165"/>
      <c r="D455" s="158" t="s">
        <v>328</v>
      </c>
      <c r="E455" s="166" t="s">
        <v>1</v>
      </c>
      <c r="F455" s="167" t="s">
        <v>14268</v>
      </c>
      <c r="H455" s="168">
        <v>66.930000000000007</v>
      </c>
      <c r="I455" s="169"/>
      <c r="L455" s="165"/>
      <c r="M455" s="170"/>
      <c r="T455" s="171"/>
      <c r="AT455" s="166" t="s">
        <v>328</v>
      </c>
      <c r="AU455" s="166" t="s">
        <v>88</v>
      </c>
      <c r="AV455" s="13" t="s">
        <v>92</v>
      </c>
      <c r="AW455" s="13" t="s">
        <v>31</v>
      </c>
      <c r="AX455" s="13" t="s">
        <v>76</v>
      </c>
      <c r="AY455" s="166" t="s">
        <v>317</v>
      </c>
    </row>
    <row r="456" spans="2:65" s="12" customFormat="1" ht="10">
      <c r="B456" s="157"/>
      <c r="D456" s="158" t="s">
        <v>328</v>
      </c>
      <c r="E456" s="159" t="s">
        <v>1</v>
      </c>
      <c r="F456" s="160" t="s">
        <v>14269</v>
      </c>
      <c r="H456" s="161">
        <v>16.41</v>
      </c>
      <c r="I456" s="162"/>
      <c r="L456" s="157"/>
      <c r="M456" s="163"/>
      <c r="T456" s="164"/>
      <c r="AT456" s="159" t="s">
        <v>328</v>
      </c>
      <c r="AU456" s="159" t="s">
        <v>88</v>
      </c>
      <c r="AV456" s="12" t="s">
        <v>88</v>
      </c>
      <c r="AW456" s="12" t="s">
        <v>31</v>
      </c>
      <c r="AX456" s="12" t="s">
        <v>76</v>
      </c>
      <c r="AY456" s="159" t="s">
        <v>317</v>
      </c>
    </row>
    <row r="457" spans="2:65" s="13" customFormat="1" ht="10">
      <c r="B457" s="165"/>
      <c r="D457" s="158" t="s">
        <v>328</v>
      </c>
      <c r="E457" s="166" t="s">
        <v>1</v>
      </c>
      <c r="F457" s="167" t="s">
        <v>14270</v>
      </c>
      <c r="H457" s="168">
        <v>16.41</v>
      </c>
      <c r="I457" s="169"/>
      <c r="L457" s="165"/>
      <c r="M457" s="170"/>
      <c r="T457" s="171"/>
      <c r="AT457" s="166" t="s">
        <v>328</v>
      </c>
      <c r="AU457" s="166" t="s">
        <v>88</v>
      </c>
      <c r="AV457" s="13" t="s">
        <v>92</v>
      </c>
      <c r="AW457" s="13" t="s">
        <v>31</v>
      </c>
      <c r="AX457" s="13" t="s">
        <v>76</v>
      </c>
      <c r="AY457" s="166" t="s">
        <v>317</v>
      </c>
    </row>
    <row r="458" spans="2:65" s="14" customFormat="1" ht="10">
      <c r="B458" s="172"/>
      <c r="D458" s="158" t="s">
        <v>328</v>
      </c>
      <c r="E458" s="173" t="s">
        <v>1</v>
      </c>
      <c r="F458" s="174" t="s">
        <v>332</v>
      </c>
      <c r="H458" s="175">
        <v>439.97</v>
      </c>
      <c r="I458" s="176"/>
      <c r="L458" s="172"/>
      <c r="M458" s="177"/>
      <c r="T458" s="178"/>
      <c r="AT458" s="173" t="s">
        <v>328</v>
      </c>
      <c r="AU458" s="173" t="s">
        <v>88</v>
      </c>
      <c r="AV458" s="14" t="s">
        <v>323</v>
      </c>
      <c r="AW458" s="14" t="s">
        <v>31</v>
      </c>
      <c r="AX458" s="14" t="s">
        <v>83</v>
      </c>
      <c r="AY458" s="173" t="s">
        <v>317</v>
      </c>
    </row>
    <row r="459" spans="2:65" s="1" customFormat="1" ht="16.5" customHeight="1">
      <c r="B459" s="142"/>
      <c r="C459" s="179" t="s">
        <v>1642</v>
      </c>
      <c r="D459" s="179" t="s">
        <v>454</v>
      </c>
      <c r="E459" s="180" t="s">
        <v>14342</v>
      </c>
      <c r="F459" s="181" t="s">
        <v>14343</v>
      </c>
      <c r="G459" s="182" t="s">
        <v>439</v>
      </c>
      <c r="H459" s="183">
        <v>0.13200000000000001</v>
      </c>
      <c r="I459" s="184"/>
      <c r="J459" s="185">
        <f>ROUND(I459*H459,2)</f>
        <v>0</v>
      </c>
      <c r="K459" s="186"/>
      <c r="L459" s="187"/>
      <c r="M459" s="188" t="s">
        <v>1</v>
      </c>
      <c r="N459" s="189" t="s">
        <v>42</v>
      </c>
      <c r="P459" s="153">
        <f>O459*H459</f>
        <v>0</v>
      </c>
      <c r="Q459" s="153">
        <v>1</v>
      </c>
      <c r="R459" s="153">
        <f>Q459*H459</f>
        <v>0.13200000000000001</v>
      </c>
      <c r="S459" s="153">
        <v>0</v>
      </c>
      <c r="T459" s="154">
        <f>S459*H459</f>
        <v>0</v>
      </c>
      <c r="AR459" s="155" t="s">
        <v>481</v>
      </c>
      <c r="AT459" s="155" t="s">
        <v>454</v>
      </c>
      <c r="AU459" s="155" t="s">
        <v>88</v>
      </c>
      <c r="AY459" s="16" t="s">
        <v>317</v>
      </c>
      <c r="BE459" s="156">
        <f>IF(N459="základná",J459,0)</f>
        <v>0</v>
      </c>
      <c r="BF459" s="156">
        <f>IF(N459="znížená",J459,0)</f>
        <v>0</v>
      </c>
      <c r="BG459" s="156">
        <f>IF(N459="zákl. prenesená",J459,0)</f>
        <v>0</v>
      </c>
      <c r="BH459" s="156">
        <f>IF(N459="zníž. prenesená",J459,0)</f>
        <v>0</v>
      </c>
      <c r="BI459" s="156">
        <f>IF(N459="nulová",J459,0)</f>
        <v>0</v>
      </c>
      <c r="BJ459" s="16" t="s">
        <v>88</v>
      </c>
      <c r="BK459" s="156">
        <f>ROUND(I459*H459,2)</f>
        <v>0</v>
      </c>
      <c r="BL459" s="16" t="s">
        <v>396</v>
      </c>
      <c r="BM459" s="155" t="s">
        <v>14344</v>
      </c>
    </row>
    <row r="460" spans="2:65" s="12" customFormat="1" ht="10">
      <c r="B460" s="157"/>
      <c r="D460" s="158" t="s">
        <v>328</v>
      </c>
      <c r="F460" s="160" t="s">
        <v>14345</v>
      </c>
      <c r="H460" s="161">
        <v>0.13200000000000001</v>
      </c>
      <c r="I460" s="162"/>
      <c r="L460" s="157"/>
      <c r="M460" s="163"/>
      <c r="T460" s="164"/>
      <c r="AT460" s="159" t="s">
        <v>328</v>
      </c>
      <c r="AU460" s="159" t="s">
        <v>88</v>
      </c>
      <c r="AV460" s="12" t="s">
        <v>88</v>
      </c>
      <c r="AW460" s="12" t="s">
        <v>3</v>
      </c>
      <c r="AX460" s="12" t="s">
        <v>83</v>
      </c>
      <c r="AY460" s="159" t="s">
        <v>317</v>
      </c>
    </row>
    <row r="461" spans="2:65" s="1" customFormat="1" ht="33" customHeight="1">
      <c r="B461" s="142"/>
      <c r="C461" s="143" t="s">
        <v>4751</v>
      </c>
      <c r="D461" s="200" t="s">
        <v>319</v>
      </c>
      <c r="E461" s="144" t="s">
        <v>14346</v>
      </c>
      <c r="F461" s="145" t="s">
        <v>14347</v>
      </c>
      <c r="G461" s="146" t="s">
        <v>444</v>
      </c>
      <c r="H461" s="147">
        <v>253.05</v>
      </c>
      <c r="I461" s="148"/>
      <c r="J461" s="149">
        <f>ROUND(I461*H461,2)</f>
        <v>0</v>
      </c>
      <c r="K461" s="150"/>
      <c r="L461" s="31"/>
      <c r="M461" s="151" t="s">
        <v>1</v>
      </c>
      <c r="N461" s="152" t="s">
        <v>42</v>
      </c>
      <c r="P461" s="153">
        <f>O461*H461</f>
        <v>0</v>
      </c>
      <c r="Q461" s="153">
        <v>2.8E-3</v>
      </c>
      <c r="R461" s="153">
        <f>Q461*H461</f>
        <v>0.70854000000000006</v>
      </c>
      <c r="S461" s="153">
        <v>0</v>
      </c>
      <c r="T461" s="154">
        <f>S461*H461</f>
        <v>0</v>
      </c>
      <c r="AR461" s="155" t="s">
        <v>396</v>
      </c>
      <c r="AT461" s="155" t="s">
        <v>319</v>
      </c>
      <c r="AU461" s="155" t="s">
        <v>88</v>
      </c>
      <c r="AY461" s="16" t="s">
        <v>317</v>
      </c>
      <c r="BE461" s="156">
        <f>IF(N461="základná",J461,0)</f>
        <v>0</v>
      </c>
      <c r="BF461" s="156">
        <f>IF(N461="znížená",J461,0)</f>
        <v>0</v>
      </c>
      <c r="BG461" s="156">
        <f>IF(N461="zákl. prenesená",J461,0)</f>
        <v>0</v>
      </c>
      <c r="BH461" s="156">
        <f>IF(N461="zníž. prenesená",J461,0)</f>
        <v>0</v>
      </c>
      <c r="BI461" s="156">
        <f>IF(N461="nulová",J461,0)</f>
        <v>0</v>
      </c>
      <c r="BJ461" s="16" t="s">
        <v>88</v>
      </c>
      <c r="BK461" s="156">
        <f>ROUND(I461*H461,2)</f>
        <v>0</v>
      </c>
      <c r="BL461" s="16" t="s">
        <v>396</v>
      </c>
      <c r="BM461" s="155" t="s">
        <v>14348</v>
      </c>
    </row>
    <row r="462" spans="2:65" s="12" customFormat="1" ht="10">
      <c r="B462" s="157"/>
      <c r="D462" s="158" t="s">
        <v>328</v>
      </c>
      <c r="E462" s="159" t="s">
        <v>1</v>
      </c>
      <c r="F462" s="160" t="s">
        <v>14225</v>
      </c>
      <c r="H462" s="161">
        <v>253.05</v>
      </c>
      <c r="I462" s="162"/>
      <c r="L462" s="157"/>
      <c r="M462" s="163"/>
      <c r="T462" s="164"/>
      <c r="AT462" s="159" t="s">
        <v>328</v>
      </c>
      <c r="AU462" s="159" t="s">
        <v>88</v>
      </c>
      <c r="AV462" s="12" t="s">
        <v>88</v>
      </c>
      <c r="AW462" s="12" t="s">
        <v>31</v>
      </c>
      <c r="AX462" s="12" t="s">
        <v>76</v>
      </c>
      <c r="AY462" s="159" t="s">
        <v>317</v>
      </c>
    </row>
    <row r="463" spans="2:65" s="13" customFormat="1" ht="10">
      <c r="B463" s="165"/>
      <c r="D463" s="158" t="s">
        <v>328</v>
      </c>
      <c r="E463" s="166" t="s">
        <v>1</v>
      </c>
      <c r="F463" s="167" t="s">
        <v>331</v>
      </c>
      <c r="H463" s="168">
        <v>253.05</v>
      </c>
      <c r="I463" s="169"/>
      <c r="L463" s="165"/>
      <c r="M463" s="170"/>
      <c r="T463" s="171"/>
      <c r="AT463" s="166" t="s">
        <v>328</v>
      </c>
      <c r="AU463" s="166" t="s">
        <v>88</v>
      </c>
      <c r="AV463" s="13" t="s">
        <v>92</v>
      </c>
      <c r="AW463" s="13" t="s">
        <v>31</v>
      </c>
      <c r="AX463" s="13" t="s">
        <v>76</v>
      </c>
      <c r="AY463" s="166" t="s">
        <v>317</v>
      </c>
    </row>
    <row r="464" spans="2:65" s="14" customFormat="1" ht="10">
      <c r="B464" s="172"/>
      <c r="D464" s="158" t="s">
        <v>328</v>
      </c>
      <c r="E464" s="173" t="s">
        <v>1</v>
      </c>
      <c r="F464" s="174" t="s">
        <v>332</v>
      </c>
      <c r="H464" s="175">
        <v>253.05</v>
      </c>
      <c r="I464" s="176"/>
      <c r="L464" s="172"/>
      <c r="M464" s="177"/>
      <c r="T464" s="178"/>
      <c r="AT464" s="173" t="s">
        <v>328</v>
      </c>
      <c r="AU464" s="173" t="s">
        <v>88</v>
      </c>
      <c r="AV464" s="14" t="s">
        <v>323</v>
      </c>
      <c r="AW464" s="14" t="s">
        <v>31</v>
      </c>
      <c r="AX464" s="14" t="s">
        <v>83</v>
      </c>
      <c r="AY464" s="173" t="s">
        <v>317</v>
      </c>
    </row>
    <row r="465" spans="2:65" s="1" customFormat="1" ht="33" customHeight="1">
      <c r="B465" s="142"/>
      <c r="C465" s="143" t="s">
        <v>702</v>
      </c>
      <c r="D465" s="143" t="s">
        <v>319</v>
      </c>
      <c r="E465" s="144" t="s">
        <v>14349</v>
      </c>
      <c r="F465" s="145" t="s">
        <v>14350</v>
      </c>
      <c r="G465" s="146" t="s">
        <v>444</v>
      </c>
      <c r="H465" s="147">
        <v>879.94</v>
      </c>
      <c r="I465" s="148"/>
      <c r="J465" s="149">
        <f>ROUND(I465*H465,2)</f>
        <v>0</v>
      </c>
      <c r="K465" s="150"/>
      <c r="L465" s="31"/>
      <c r="M465" s="151" t="s">
        <v>1</v>
      </c>
      <c r="N465" s="152" t="s">
        <v>42</v>
      </c>
      <c r="P465" s="153">
        <f>O465*H465</f>
        <v>0</v>
      </c>
      <c r="Q465" s="153">
        <v>5.4000000000000001E-4</v>
      </c>
      <c r="R465" s="153">
        <f>Q465*H465</f>
        <v>0.47516760000000002</v>
      </c>
      <c r="S465" s="153">
        <v>0</v>
      </c>
      <c r="T465" s="154">
        <f>S465*H465</f>
        <v>0</v>
      </c>
      <c r="AR465" s="155" t="s">
        <v>396</v>
      </c>
      <c r="AT465" s="155" t="s">
        <v>319</v>
      </c>
      <c r="AU465" s="155" t="s">
        <v>88</v>
      </c>
      <c r="AY465" s="16" t="s">
        <v>317</v>
      </c>
      <c r="BE465" s="156">
        <f>IF(N465="základná",J465,0)</f>
        <v>0</v>
      </c>
      <c r="BF465" s="156">
        <f>IF(N465="znížená",J465,0)</f>
        <v>0</v>
      </c>
      <c r="BG465" s="156">
        <f>IF(N465="zákl. prenesená",J465,0)</f>
        <v>0</v>
      </c>
      <c r="BH465" s="156">
        <f>IF(N465="zníž. prenesená",J465,0)</f>
        <v>0</v>
      </c>
      <c r="BI465" s="156">
        <f>IF(N465="nulová",J465,0)</f>
        <v>0</v>
      </c>
      <c r="BJ465" s="16" t="s">
        <v>88</v>
      </c>
      <c r="BK465" s="156">
        <f>ROUND(I465*H465,2)</f>
        <v>0</v>
      </c>
      <c r="BL465" s="16" t="s">
        <v>396</v>
      </c>
      <c r="BM465" s="155" t="s">
        <v>14351</v>
      </c>
    </row>
    <row r="466" spans="2:65" s="12" customFormat="1" ht="10">
      <c r="B466" s="157"/>
      <c r="D466" s="158" t="s">
        <v>328</v>
      </c>
      <c r="E466" s="159" t="s">
        <v>1</v>
      </c>
      <c r="F466" s="160" t="s">
        <v>14352</v>
      </c>
      <c r="H466" s="161">
        <v>701.72</v>
      </c>
      <c r="I466" s="162"/>
      <c r="L466" s="157"/>
      <c r="M466" s="163"/>
      <c r="T466" s="164"/>
      <c r="AT466" s="159" t="s">
        <v>328</v>
      </c>
      <c r="AU466" s="159" t="s">
        <v>88</v>
      </c>
      <c r="AV466" s="12" t="s">
        <v>88</v>
      </c>
      <c r="AW466" s="12" t="s">
        <v>31</v>
      </c>
      <c r="AX466" s="12" t="s">
        <v>76</v>
      </c>
      <c r="AY466" s="159" t="s">
        <v>317</v>
      </c>
    </row>
    <row r="467" spans="2:65" s="13" customFormat="1" ht="10">
      <c r="B467" s="165"/>
      <c r="D467" s="158" t="s">
        <v>328</v>
      </c>
      <c r="E467" s="166" t="s">
        <v>1</v>
      </c>
      <c r="F467" s="167" t="s">
        <v>14266</v>
      </c>
      <c r="H467" s="168">
        <v>701.72</v>
      </c>
      <c r="I467" s="169"/>
      <c r="L467" s="165"/>
      <c r="M467" s="170"/>
      <c r="T467" s="171"/>
      <c r="AT467" s="166" t="s">
        <v>328</v>
      </c>
      <c r="AU467" s="166" t="s">
        <v>88</v>
      </c>
      <c r="AV467" s="13" t="s">
        <v>92</v>
      </c>
      <c r="AW467" s="13" t="s">
        <v>31</v>
      </c>
      <c r="AX467" s="13" t="s">
        <v>76</v>
      </c>
      <c r="AY467" s="166" t="s">
        <v>317</v>
      </c>
    </row>
    <row r="468" spans="2:65" s="12" customFormat="1" ht="10">
      <c r="B468" s="157"/>
      <c r="D468" s="158" t="s">
        <v>328</v>
      </c>
      <c r="E468" s="159" t="s">
        <v>1</v>
      </c>
      <c r="F468" s="160" t="s">
        <v>14353</v>
      </c>
      <c r="H468" s="161">
        <v>11.54</v>
      </c>
      <c r="I468" s="162"/>
      <c r="L468" s="157"/>
      <c r="M468" s="163"/>
      <c r="T468" s="164"/>
      <c r="AT468" s="159" t="s">
        <v>328</v>
      </c>
      <c r="AU468" s="159" t="s">
        <v>88</v>
      </c>
      <c r="AV468" s="12" t="s">
        <v>88</v>
      </c>
      <c r="AW468" s="12" t="s">
        <v>31</v>
      </c>
      <c r="AX468" s="12" t="s">
        <v>76</v>
      </c>
      <c r="AY468" s="159" t="s">
        <v>317</v>
      </c>
    </row>
    <row r="469" spans="2:65" s="13" customFormat="1" ht="10">
      <c r="B469" s="165"/>
      <c r="D469" s="158" t="s">
        <v>328</v>
      </c>
      <c r="E469" s="166" t="s">
        <v>1</v>
      </c>
      <c r="F469" s="167" t="s">
        <v>14282</v>
      </c>
      <c r="H469" s="168">
        <v>11.54</v>
      </c>
      <c r="I469" s="169"/>
      <c r="L469" s="165"/>
      <c r="M469" s="170"/>
      <c r="T469" s="171"/>
      <c r="AT469" s="166" t="s">
        <v>328</v>
      </c>
      <c r="AU469" s="166" t="s">
        <v>88</v>
      </c>
      <c r="AV469" s="13" t="s">
        <v>92</v>
      </c>
      <c r="AW469" s="13" t="s">
        <v>31</v>
      </c>
      <c r="AX469" s="13" t="s">
        <v>76</v>
      </c>
      <c r="AY469" s="166" t="s">
        <v>317</v>
      </c>
    </row>
    <row r="470" spans="2:65" s="12" customFormat="1" ht="10">
      <c r="B470" s="157"/>
      <c r="D470" s="158" t="s">
        <v>328</v>
      </c>
      <c r="E470" s="159" t="s">
        <v>1</v>
      </c>
      <c r="F470" s="160" t="s">
        <v>14354</v>
      </c>
      <c r="H470" s="161">
        <v>133.86000000000001</v>
      </c>
      <c r="I470" s="162"/>
      <c r="L470" s="157"/>
      <c r="M470" s="163"/>
      <c r="T470" s="164"/>
      <c r="AT470" s="159" t="s">
        <v>328</v>
      </c>
      <c r="AU470" s="159" t="s">
        <v>88</v>
      </c>
      <c r="AV470" s="12" t="s">
        <v>88</v>
      </c>
      <c r="AW470" s="12" t="s">
        <v>31</v>
      </c>
      <c r="AX470" s="12" t="s">
        <v>76</v>
      </c>
      <c r="AY470" s="159" t="s">
        <v>317</v>
      </c>
    </row>
    <row r="471" spans="2:65" s="13" customFormat="1" ht="10">
      <c r="B471" s="165"/>
      <c r="D471" s="158" t="s">
        <v>328</v>
      </c>
      <c r="E471" s="166" t="s">
        <v>1</v>
      </c>
      <c r="F471" s="167" t="s">
        <v>14268</v>
      </c>
      <c r="H471" s="168">
        <v>133.86000000000001</v>
      </c>
      <c r="I471" s="169"/>
      <c r="L471" s="165"/>
      <c r="M471" s="170"/>
      <c r="T471" s="171"/>
      <c r="AT471" s="166" t="s">
        <v>328</v>
      </c>
      <c r="AU471" s="166" t="s">
        <v>88</v>
      </c>
      <c r="AV471" s="13" t="s">
        <v>92</v>
      </c>
      <c r="AW471" s="13" t="s">
        <v>31</v>
      </c>
      <c r="AX471" s="13" t="s">
        <v>76</v>
      </c>
      <c r="AY471" s="166" t="s">
        <v>317</v>
      </c>
    </row>
    <row r="472" spans="2:65" s="12" customFormat="1" ht="10">
      <c r="B472" s="157"/>
      <c r="D472" s="158" t="s">
        <v>328</v>
      </c>
      <c r="E472" s="159" t="s">
        <v>1</v>
      </c>
      <c r="F472" s="160" t="s">
        <v>14355</v>
      </c>
      <c r="H472" s="161">
        <v>32.82</v>
      </c>
      <c r="I472" s="162"/>
      <c r="L472" s="157"/>
      <c r="M472" s="163"/>
      <c r="T472" s="164"/>
      <c r="AT472" s="159" t="s">
        <v>328</v>
      </c>
      <c r="AU472" s="159" t="s">
        <v>88</v>
      </c>
      <c r="AV472" s="12" t="s">
        <v>88</v>
      </c>
      <c r="AW472" s="12" t="s">
        <v>31</v>
      </c>
      <c r="AX472" s="12" t="s">
        <v>76</v>
      </c>
      <c r="AY472" s="159" t="s">
        <v>317</v>
      </c>
    </row>
    <row r="473" spans="2:65" s="13" customFormat="1" ht="10">
      <c r="B473" s="165"/>
      <c r="D473" s="158" t="s">
        <v>328</v>
      </c>
      <c r="E473" s="166" t="s">
        <v>1</v>
      </c>
      <c r="F473" s="167" t="s">
        <v>14270</v>
      </c>
      <c r="H473" s="168">
        <v>32.82</v>
      </c>
      <c r="I473" s="169"/>
      <c r="L473" s="165"/>
      <c r="M473" s="170"/>
      <c r="T473" s="171"/>
      <c r="AT473" s="166" t="s">
        <v>328</v>
      </c>
      <c r="AU473" s="166" t="s">
        <v>88</v>
      </c>
      <c r="AV473" s="13" t="s">
        <v>92</v>
      </c>
      <c r="AW473" s="13" t="s">
        <v>31</v>
      </c>
      <c r="AX473" s="13" t="s">
        <v>76</v>
      </c>
      <c r="AY473" s="166" t="s">
        <v>317</v>
      </c>
    </row>
    <row r="474" spans="2:65" s="14" customFormat="1" ht="10">
      <c r="B474" s="172"/>
      <c r="D474" s="158" t="s">
        <v>328</v>
      </c>
      <c r="E474" s="173" t="s">
        <v>1</v>
      </c>
      <c r="F474" s="174" t="s">
        <v>332</v>
      </c>
      <c r="H474" s="175">
        <v>879.94</v>
      </c>
      <c r="I474" s="176"/>
      <c r="L474" s="172"/>
      <c r="M474" s="177"/>
      <c r="T474" s="178"/>
      <c r="AT474" s="173" t="s">
        <v>328</v>
      </c>
      <c r="AU474" s="173" t="s">
        <v>88</v>
      </c>
      <c r="AV474" s="14" t="s">
        <v>323</v>
      </c>
      <c r="AW474" s="14" t="s">
        <v>31</v>
      </c>
      <c r="AX474" s="14" t="s">
        <v>83</v>
      </c>
      <c r="AY474" s="173" t="s">
        <v>317</v>
      </c>
    </row>
    <row r="475" spans="2:65" s="1" customFormat="1" ht="37.75" customHeight="1">
      <c r="B475" s="142"/>
      <c r="C475" s="179" t="s">
        <v>1658</v>
      </c>
      <c r="D475" s="179" t="s">
        <v>454</v>
      </c>
      <c r="E475" s="180" t="s">
        <v>2320</v>
      </c>
      <c r="F475" s="181" t="s">
        <v>14356</v>
      </c>
      <c r="G475" s="182" t="s">
        <v>444</v>
      </c>
      <c r="H475" s="183">
        <v>582.93499999999995</v>
      </c>
      <c r="I475" s="184"/>
      <c r="J475" s="185">
        <f>ROUND(I475*H475,2)</f>
        <v>0</v>
      </c>
      <c r="K475" s="186"/>
      <c r="L475" s="187"/>
      <c r="M475" s="188" t="s">
        <v>1</v>
      </c>
      <c r="N475" s="189" t="s">
        <v>42</v>
      </c>
      <c r="P475" s="153">
        <f>O475*H475</f>
        <v>0</v>
      </c>
      <c r="Q475" s="153">
        <v>2E-3</v>
      </c>
      <c r="R475" s="153">
        <f>Q475*H475</f>
        <v>1.16587</v>
      </c>
      <c r="S475" s="153">
        <v>0</v>
      </c>
      <c r="T475" s="154">
        <f>S475*H475</f>
        <v>0</v>
      </c>
      <c r="AR475" s="155" t="s">
        <v>481</v>
      </c>
      <c r="AT475" s="155" t="s">
        <v>454</v>
      </c>
      <c r="AU475" s="155" t="s">
        <v>88</v>
      </c>
      <c r="AY475" s="16" t="s">
        <v>317</v>
      </c>
      <c r="BE475" s="156">
        <f>IF(N475="základná",J475,0)</f>
        <v>0</v>
      </c>
      <c r="BF475" s="156">
        <f>IF(N475="znížená",J475,0)</f>
        <v>0</v>
      </c>
      <c r="BG475" s="156">
        <f>IF(N475="zákl. prenesená",J475,0)</f>
        <v>0</v>
      </c>
      <c r="BH475" s="156">
        <f>IF(N475="zníž. prenesená",J475,0)</f>
        <v>0</v>
      </c>
      <c r="BI475" s="156">
        <f>IF(N475="nulová",J475,0)</f>
        <v>0</v>
      </c>
      <c r="BJ475" s="16" t="s">
        <v>88</v>
      </c>
      <c r="BK475" s="156">
        <f>ROUND(I475*H475,2)</f>
        <v>0</v>
      </c>
      <c r="BL475" s="16" t="s">
        <v>396</v>
      </c>
      <c r="BM475" s="155" t="s">
        <v>14357</v>
      </c>
    </row>
    <row r="476" spans="2:65" s="12" customFormat="1" ht="10">
      <c r="B476" s="157"/>
      <c r="D476" s="158" t="s">
        <v>328</v>
      </c>
      <c r="E476" s="159" t="s">
        <v>1</v>
      </c>
      <c r="F476" s="160" t="s">
        <v>14265</v>
      </c>
      <c r="H476" s="161">
        <v>350.86</v>
      </c>
      <c r="I476" s="162"/>
      <c r="L476" s="157"/>
      <c r="M476" s="163"/>
      <c r="T476" s="164"/>
      <c r="AT476" s="159" t="s">
        <v>328</v>
      </c>
      <c r="AU476" s="159" t="s">
        <v>88</v>
      </c>
      <c r="AV476" s="12" t="s">
        <v>88</v>
      </c>
      <c r="AW476" s="12" t="s">
        <v>31</v>
      </c>
      <c r="AX476" s="12" t="s">
        <v>76</v>
      </c>
      <c r="AY476" s="159" t="s">
        <v>317</v>
      </c>
    </row>
    <row r="477" spans="2:65" s="13" customFormat="1" ht="10">
      <c r="B477" s="165"/>
      <c r="D477" s="158" t="s">
        <v>328</v>
      </c>
      <c r="E477" s="166" t="s">
        <v>1</v>
      </c>
      <c r="F477" s="167" t="s">
        <v>14266</v>
      </c>
      <c r="H477" s="168">
        <v>350.86</v>
      </c>
      <c r="I477" s="169"/>
      <c r="L477" s="165"/>
      <c r="M477" s="170"/>
      <c r="T477" s="171"/>
      <c r="AT477" s="166" t="s">
        <v>328</v>
      </c>
      <c r="AU477" s="166" t="s">
        <v>88</v>
      </c>
      <c r="AV477" s="13" t="s">
        <v>92</v>
      </c>
      <c r="AW477" s="13" t="s">
        <v>31</v>
      </c>
      <c r="AX477" s="13" t="s">
        <v>76</v>
      </c>
      <c r="AY477" s="166" t="s">
        <v>317</v>
      </c>
    </row>
    <row r="478" spans="2:65" s="12" customFormat="1" ht="10">
      <c r="B478" s="157"/>
      <c r="D478" s="158" t="s">
        <v>328</v>
      </c>
      <c r="E478" s="159" t="s">
        <v>1</v>
      </c>
      <c r="F478" s="160" t="s">
        <v>14281</v>
      </c>
      <c r="H478" s="161">
        <v>5.77</v>
      </c>
      <c r="I478" s="162"/>
      <c r="L478" s="157"/>
      <c r="M478" s="163"/>
      <c r="T478" s="164"/>
      <c r="AT478" s="159" t="s">
        <v>328</v>
      </c>
      <c r="AU478" s="159" t="s">
        <v>88</v>
      </c>
      <c r="AV478" s="12" t="s">
        <v>88</v>
      </c>
      <c r="AW478" s="12" t="s">
        <v>31</v>
      </c>
      <c r="AX478" s="12" t="s">
        <v>76</v>
      </c>
      <c r="AY478" s="159" t="s">
        <v>317</v>
      </c>
    </row>
    <row r="479" spans="2:65" s="13" customFormat="1" ht="10">
      <c r="B479" s="165"/>
      <c r="D479" s="158" t="s">
        <v>328</v>
      </c>
      <c r="E479" s="166" t="s">
        <v>1</v>
      </c>
      <c r="F479" s="167" t="s">
        <v>14282</v>
      </c>
      <c r="H479" s="168">
        <v>5.77</v>
      </c>
      <c r="I479" s="169"/>
      <c r="L479" s="165"/>
      <c r="M479" s="170"/>
      <c r="T479" s="171"/>
      <c r="AT479" s="166" t="s">
        <v>328</v>
      </c>
      <c r="AU479" s="166" t="s">
        <v>88</v>
      </c>
      <c r="AV479" s="13" t="s">
        <v>92</v>
      </c>
      <c r="AW479" s="13" t="s">
        <v>31</v>
      </c>
      <c r="AX479" s="13" t="s">
        <v>76</v>
      </c>
      <c r="AY479" s="166" t="s">
        <v>317</v>
      </c>
    </row>
    <row r="480" spans="2:65" s="12" customFormat="1" ht="10">
      <c r="B480" s="157"/>
      <c r="D480" s="158" t="s">
        <v>328</v>
      </c>
      <c r="E480" s="159" t="s">
        <v>1</v>
      </c>
      <c r="F480" s="160" t="s">
        <v>14354</v>
      </c>
      <c r="H480" s="161">
        <v>133.86000000000001</v>
      </c>
      <c r="I480" s="162"/>
      <c r="L480" s="157"/>
      <c r="M480" s="163"/>
      <c r="T480" s="164"/>
      <c r="AT480" s="159" t="s">
        <v>328</v>
      </c>
      <c r="AU480" s="159" t="s">
        <v>88</v>
      </c>
      <c r="AV480" s="12" t="s">
        <v>88</v>
      </c>
      <c r="AW480" s="12" t="s">
        <v>31</v>
      </c>
      <c r="AX480" s="12" t="s">
        <v>76</v>
      </c>
      <c r="AY480" s="159" t="s">
        <v>317</v>
      </c>
    </row>
    <row r="481" spans="2:65" s="13" customFormat="1" ht="10">
      <c r="B481" s="165"/>
      <c r="D481" s="158" t="s">
        <v>328</v>
      </c>
      <c r="E481" s="166" t="s">
        <v>1</v>
      </c>
      <c r="F481" s="167" t="s">
        <v>14268</v>
      </c>
      <c r="H481" s="168">
        <v>133.86000000000001</v>
      </c>
      <c r="I481" s="169"/>
      <c r="L481" s="165"/>
      <c r="M481" s="170"/>
      <c r="T481" s="171"/>
      <c r="AT481" s="166" t="s">
        <v>328</v>
      </c>
      <c r="AU481" s="166" t="s">
        <v>88</v>
      </c>
      <c r="AV481" s="13" t="s">
        <v>92</v>
      </c>
      <c r="AW481" s="13" t="s">
        <v>31</v>
      </c>
      <c r="AX481" s="13" t="s">
        <v>76</v>
      </c>
      <c r="AY481" s="166" t="s">
        <v>317</v>
      </c>
    </row>
    <row r="482" spans="2:65" s="12" customFormat="1" ht="10">
      <c r="B482" s="157"/>
      <c r="D482" s="158" t="s">
        <v>328</v>
      </c>
      <c r="E482" s="159" t="s">
        <v>1</v>
      </c>
      <c r="F482" s="160" t="s">
        <v>14269</v>
      </c>
      <c r="H482" s="161">
        <v>16.41</v>
      </c>
      <c r="I482" s="162"/>
      <c r="L482" s="157"/>
      <c r="M482" s="163"/>
      <c r="T482" s="164"/>
      <c r="AT482" s="159" t="s">
        <v>328</v>
      </c>
      <c r="AU482" s="159" t="s">
        <v>88</v>
      </c>
      <c r="AV482" s="12" t="s">
        <v>88</v>
      </c>
      <c r="AW482" s="12" t="s">
        <v>31</v>
      </c>
      <c r="AX482" s="12" t="s">
        <v>76</v>
      </c>
      <c r="AY482" s="159" t="s">
        <v>317</v>
      </c>
    </row>
    <row r="483" spans="2:65" s="13" customFormat="1" ht="10">
      <c r="B483" s="165"/>
      <c r="D483" s="158" t="s">
        <v>328</v>
      </c>
      <c r="E483" s="166" t="s">
        <v>1</v>
      </c>
      <c r="F483" s="167" t="s">
        <v>14270</v>
      </c>
      <c r="H483" s="168">
        <v>16.41</v>
      </c>
      <c r="I483" s="169"/>
      <c r="L483" s="165"/>
      <c r="M483" s="170"/>
      <c r="T483" s="171"/>
      <c r="AT483" s="166" t="s">
        <v>328</v>
      </c>
      <c r="AU483" s="166" t="s">
        <v>88</v>
      </c>
      <c r="AV483" s="13" t="s">
        <v>92</v>
      </c>
      <c r="AW483" s="13" t="s">
        <v>31</v>
      </c>
      <c r="AX483" s="13" t="s">
        <v>76</v>
      </c>
      <c r="AY483" s="166" t="s">
        <v>317</v>
      </c>
    </row>
    <row r="484" spans="2:65" s="14" customFormat="1" ht="10">
      <c r="B484" s="172"/>
      <c r="D484" s="158" t="s">
        <v>328</v>
      </c>
      <c r="E484" s="173" t="s">
        <v>1</v>
      </c>
      <c r="F484" s="174" t="s">
        <v>332</v>
      </c>
      <c r="H484" s="175">
        <v>506.90000000000003</v>
      </c>
      <c r="I484" s="176"/>
      <c r="L484" s="172"/>
      <c r="M484" s="177"/>
      <c r="T484" s="178"/>
      <c r="AT484" s="173" t="s">
        <v>328</v>
      </c>
      <c r="AU484" s="173" t="s">
        <v>88</v>
      </c>
      <c r="AV484" s="14" t="s">
        <v>323</v>
      </c>
      <c r="AW484" s="14" t="s">
        <v>31</v>
      </c>
      <c r="AX484" s="14" t="s">
        <v>83</v>
      </c>
      <c r="AY484" s="173" t="s">
        <v>317</v>
      </c>
    </row>
    <row r="485" spans="2:65" s="12" customFormat="1" ht="10">
      <c r="B485" s="157"/>
      <c r="D485" s="158" t="s">
        <v>328</v>
      </c>
      <c r="F485" s="160" t="s">
        <v>14358</v>
      </c>
      <c r="H485" s="161">
        <v>582.93499999999995</v>
      </c>
      <c r="I485" s="162"/>
      <c r="L485" s="157"/>
      <c r="M485" s="163"/>
      <c r="T485" s="164"/>
      <c r="AT485" s="159" t="s">
        <v>328</v>
      </c>
      <c r="AU485" s="159" t="s">
        <v>88</v>
      </c>
      <c r="AV485" s="12" t="s">
        <v>88</v>
      </c>
      <c r="AW485" s="12" t="s">
        <v>3</v>
      </c>
      <c r="AX485" s="12" t="s">
        <v>83</v>
      </c>
      <c r="AY485" s="159" t="s">
        <v>317</v>
      </c>
    </row>
    <row r="486" spans="2:65" s="1" customFormat="1" ht="37.75" customHeight="1">
      <c r="B486" s="142"/>
      <c r="C486" s="179" t="s">
        <v>706</v>
      </c>
      <c r="D486" s="179" t="s">
        <v>454</v>
      </c>
      <c r="E486" s="180" t="s">
        <v>14359</v>
      </c>
      <c r="F486" s="181" t="s">
        <v>14360</v>
      </c>
      <c r="G486" s="182" t="s">
        <v>444</v>
      </c>
      <c r="H486" s="183">
        <v>582.93499999999995</v>
      </c>
      <c r="I486" s="184"/>
      <c r="J486" s="185">
        <f>ROUND(I486*H486,2)</f>
        <v>0</v>
      </c>
      <c r="K486" s="186"/>
      <c r="L486" s="187"/>
      <c r="M486" s="188" t="s">
        <v>1</v>
      </c>
      <c r="N486" s="189" t="s">
        <v>42</v>
      </c>
      <c r="P486" s="153">
        <f>O486*H486</f>
        <v>0</v>
      </c>
      <c r="Q486" s="153">
        <v>4.4999999999999997E-3</v>
      </c>
      <c r="R486" s="153">
        <f>Q486*H486</f>
        <v>2.6232074999999995</v>
      </c>
      <c r="S486" s="153">
        <v>0</v>
      </c>
      <c r="T486" s="154">
        <f>S486*H486</f>
        <v>0</v>
      </c>
      <c r="AR486" s="155" t="s">
        <v>481</v>
      </c>
      <c r="AT486" s="155" t="s">
        <v>454</v>
      </c>
      <c r="AU486" s="155" t="s">
        <v>88</v>
      </c>
      <c r="AY486" s="16" t="s">
        <v>317</v>
      </c>
      <c r="BE486" s="156">
        <f>IF(N486="základná",J486,0)</f>
        <v>0</v>
      </c>
      <c r="BF486" s="156">
        <f>IF(N486="znížená",J486,0)</f>
        <v>0</v>
      </c>
      <c r="BG486" s="156">
        <f>IF(N486="zákl. prenesená",J486,0)</f>
        <v>0</v>
      </c>
      <c r="BH486" s="156">
        <f>IF(N486="zníž. prenesená",J486,0)</f>
        <v>0</v>
      </c>
      <c r="BI486" s="156">
        <f>IF(N486="nulová",J486,0)</f>
        <v>0</v>
      </c>
      <c r="BJ486" s="16" t="s">
        <v>88</v>
      </c>
      <c r="BK486" s="156">
        <f>ROUND(I486*H486,2)</f>
        <v>0</v>
      </c>
      <c r="BL486" s="16" t="s">
        <v>396</v>
      </c>
      <c r="BM486" s="155" t="s">
        <v>14361</v>
      </c>
    </row>
    <row r="487" spans="2:65" s="12" customFormat="1" ht="10">
      <c r="B487" s="157"/>
      <c r="D487" s="158" t="s">
        <v>328</v>
      </c>
      <c r="E487" s="159" t="s">
        <v>1</v>
      </c>
      <c r="F487" s="160" t="s">
        <v>14265</v>
      </c>
      <c r="H487" s="161">
        <v>350.86</v>
      </c>
      <c r="I487" s="162"/>
      <c r="L487" s="157"/>
      <c r="M487" s="163"/>
      <c r="T487" s="164"/>
      <c r="AT487" s="159" t="s">
        <v>328</v>
      </c>
      <c r="AU487" s="159" t="s">
        <v>88</v>
      </c>
      <c r="AV487" s="12" t="s">
        <v>88</v>
      </c>
      <c r="AW487" s="12" t="s">
        <v>31</v>
      </c>
      <c r="AX487" s="12" t="s">
        <v>76</v>
      </c>
      <c r="AY487" s="159" t="s">
        <v>317</v>
      </c>
    </row>
    <row r="488" spans="2:65" s="13" customFormat="1" ht="10">
      <c r="B488" s="165"/>
      <c r="D488" s="158" t="s">
        <v>328</v>
      </c>
      <c r="E488" s="166" t="s">
        <v>1</v>
      </c>
      <c r="F488" s="167" t="s">
        <v>14266</v>
      </c>
      <c r="H488" s="168">
        <v>350.86</v>
      </c>
      <c r="I488" s="169"/>
      <c r="L488" s="165"/>
      <c r="M488" s="170"/>
      <c r="T488" s="171"/>
      <c r="AT488" s="166" t="s">
        <v>328</v>
      </c>
      <c r="AU488" s="166" t="s">
        <v>88</v>
      </c>
      <c r="AV488" s="13" t="s">
        <v>92</v>
      </c>
      <c r="AW488" s="13" t="s">
        <v>31</v>
      </c>
      <c r="AX488" s="13" t="s">
        <v>76</v>
      </c>
      <c r="AY488" s="166" t="s">
        <v>317</v>
      </c>
    </row>
    <row r="489" spans="2:65" s="12" customFormat="1" ht="10">
      <c r="B489" s="157"/>
      <c r="D489" s="158" t="s">
        <v>328</v>
      </c>
      <c r="E489" s="159" t="s">
        <v>1</v>
      </c>
      <c r="F489" s="160" t="s">
        <v>14281</v>
      </c>
      <c r="H489" s="161">
        <v>5.77</v>
      </c>
      <c r="I489" s="162"/>
      <c r="L489" s="157"/>
      <c r="M489" s="163"/>
      <c r="T489" s="164"/>
      <c r="AT489" s="159" t="s">
        <v>328</v>
      </c>
      <c r="AU489" s="159" t="s">
        <v>88</v>
      </c>
      <c r="AV489" s="12" t="s">
        <v>88</v>
      </c>
      <c r="AW489" s="12" t="s">
        <v>31</v>
      </c>
      <c r="AX489" s="12" t="s">
        <v>76</v>
      </c>
      <c r="AY489" s="159" t="s">
        <v>317</v>
      </c>
    </row>
    <row r="490" spans="2:65" s="13" customFormat="1" ht="10">
      <c r="B490" s="165"/>
      <c r="D490" s="158" t="s">
        <v>328</v>
      </c>
      <c r="E490" s="166" t="s">
        <v>1</v>
      </c>
      <c r="F490" s="167" t="s">
        <v>14282</v>
      </c>
      <c r="H490" s="168">
        <v>5.77</v>
      </c>
      <c r="I490" s="169"/>
      <c r="L490" s="165"/>
      <c r="M490" s="170"/>
      <c r="T490" s="171"/>
      <c r="AT490" s="166" t="s">
        <v>328</v>
      </c>
      <c r="AU490" s="166" t="s">
        <v>88</v>
      </c>
      <c r="AV490" s="13" t="s">
        <v>92</v>
      </c>
      <c r="AW490" s="13" t="s">
        <v>31</v>
      </c>
      <c r="AX490" s="13" t="s">
        <v>76</v>
      </c>
      <c r="AY490" s="166" t="s">
        <v>317</v>
      </c>
    </row>
    <row r="491" spans="2:65" s="12" customFormat="1" ht="10">
      <c r="B491" s="157"/>
      <c r="D491" s="158" t="s">
        <v>328</v>
      </c>
      <c r="E491" s="159" t="s">
        <v>1</v>
      </c>
      <c r="F491" s="160" t="s">
        <v>14354</v>
      </c>
      <c r="H491" s="161">
        <v>133.86000000000001</v>
      </c>
      <c r="I491" s="162"/>
      <c r="L491" s="157"/>
      <c r="M491" s="163"/>
      <c r="T491" s="164"/>
      <c r="AT491" s="159" t="s">
        <v>328</v>
      </c>
      <c r="AU491" s="159" t="s">
        <v>88</v>
      </c>
      <c r="AV491" s="12" t="s">
        <v>88</v>
      </c>
      <c r="AW491" s="12" t="s">
        <v>31</v>
      </c>
      <c r="AX491" s="12" t="s">
        <v>76</v>
      </c>
      <c r="AY491" s="159" t="s">
        <v>317</v>
      </c>
    </row>
    <row r="492" spans="2:65" s="13" customFormat="1" ht="10">
      <c r="B492" s="165"/>
      <c r="D492" s="158" t="s">
        <v>328</v>
      </c>
      <c r="E492" s="166" t="s">
        <v>1</v>
      </c>
      <c r="F492" s="167" t="s">
        <v>14268</v>
      </c>
      <c r="H492" s="168">
        <v>133.86000000000001</v>
      </c>
      <c r="I492" s="169"/>
      <c r="L492" s="165"/>
      <c r="M492" s="170"/>
      <c r="T492" s="171"/>
      <c r="AT492" s="166" t="s">
        <v>328</v>
      </c>
      <c r="AU492" s="166" t="s">
        <v>88</v>
      </c>
      <c r="AV492" s="13" t="s">
        <v>92</v>
      </c>
      <c r="AW492" s="13" t="s">
        <v>31</v>
      </c>
      <c r="AX492" s="13" t="s">
        <v>76</v>
      </c>
      <c r="AY492" s="166" t="s">
        <v>317</v>
      </c>
    </row>
    <row r="493" spans="2:65" s="12" customFormat="1" ht="10">
      <c r="B493" s="157"/>
      <c r="D493" s="158" t="s">
        <v>328</v>
      </c>
      <c r="E493" s="159" t="s">
        <v>1</v>
      </c>
      <c r="F493" s="160" t="s">
        <v>14269</v>
      </c>
      <c r="H493" s="161">
        <v>16.41</v>
      </c>
      <c r="I493" s="162"/>
      <c r="L493" s="157"/>
      <c r="M493" s="163"/>
      <c r="T493" s="164"/>
      <c r="AT493" s="159" t="s">
        <v>328</v>
      </c>
      <c r="AU493" s="159" t="s">
        <v>88</v>
      </c>
      <c r="AV493" s="12" t="s">
        <v>88</v>
      </c>
      <c r="AW493" s="12" t="s">
        <v>31</v>
      </c>
      <c r="AX493" s="12" t="s">
        <v>76</v>
      </c>
      <c r="AY493" s="159" t="s">
        <v>317</v>
      </c>
    </row>
    <row r="494" spans="2:65" s="13" customFormat="1" ht="10">
      <c r="B494" s="165"/>
      <c r="D494" s="158" t="s">
        <v>328</v>
      </c>
      <c r="E494" s="166" t="s">
        <v>1</v>
      </c>
      <c r="F494" s="167" t="s">
        <v>14270</v>
      </c>
      <c r="H494" s="168">
        <v>16.41</v>
      </c>
      <c r="I494" s="169"/>
      <c r="L494" s="165"/>
      <c r="M494" s="170"/>
      <c r="T494" s="171"/>
      <c r="AT494" s="166" t="s">
        <v>328</v>
      </c>
      <c r="AU494" s="166" t="s">
        <v>88</v>
      </c>
      <c r="AV494" s="13" t="s">
        <v>92</v>
      </c>
      <c r="AW494" s="13" t="s">
        <v>31</v>
      </c>
      <c r="AX494" s="13" t="s">
        <v>76</v>
      </c>
      <c r="AY494" s="166" t="s">
        <v>317</v>
      </c>
    </row>
    <row r="495" spans="2:65" s="14" customFormat="1" ht="10">
      <c r="B495" s="172"/>
      <c r="D495" s="158" t="s">
        <v>328</v>
      </c>
      <c r="E495" s="173" t="s">
        <v>1</v>
      </c>
      <c r="F495" s="174" t="s">
        <v>332</v>
      </c>
      <c r="H495" s="175">
        <v>506.90000000000003</v>
      </c>
      <c r="I495" s="176"/>
      <c r="L495" s="172"/>
      <c r="M495" s="177"/>
      <c r="T495" s="178"/>
      <c r="AT495" s="173" t="s">
        <v>328</v>
      </c>
      <c r="AU495" s="173" t="s">
        <v>88</v>
      </c>
      <c r="AV495" s="14" t="s">
        <v>323</v>
      </c>
      <c r="AW495" s="14" t="s">
        <v>31</v>
      </c>
      <c r="AX495" s="14" t="s">
        <v>83</v>
      </c>
      <c r="AY495" s="173" t="s">
        <v>317</v>
      </c>
    </row>
    <row r="496" spans="2:65" s="12" customFormat="1" ht="10">
      <c r="B496" s="157"/>
      <c r="D496" s="158" t="s">
        <v>328</v>
      </c>
      <c r="F496" s="160" t="s">
        <v>14358</v>
      </c>
      <c r="H496" s="161">
        <v>582.93499999999995</v>
      </c>
      <c r="I496" s="162"/>
      <c r="L496" s="157"/>
      <c r="M496" s="163"/>
      <c r="T496" s="164"/>
      <c r="AT496" s="159" t="s">
        <v>328</v>
      </c>
      <c r="AU496" s="159" t="s">
        <v>88</v>
      </c>
      <c r="AV496" s="12" t="s">
        <v>88</v>
      </c>
      <c r="AW496" s="12" t="s">
        <v>3</v>
      </c>
      <c r="AX496" s="12" t="s">
        <v>83</v>
      </c>
      <c r="AY496" s="159" t="s">
        <v>317</v>
      </c>
    </row>
    <row r="497" spans="2:65" s="1" customFormat="1" ht="37.75" customHeight="1">
      <c r="B497" s="142"/>
      <c r="C497" s="143" t="s">
        <v>4759</v>
      </c>
      <c r="D497" s="200" t="s">
        <v>319</v>
      </c>
      <c r="E497" s="144" t="s">
        <v>14362</v>
      </c>
      <c r="F497" s="145" t="s">
        <v>14363</v>
      </c>
      <c r="G497" s="146" t="s">
        <v>444</v>
      </c>
      <c r="H497" s="147">
        <v>202.44</v>
      </c>
      <c r="I497" s="148"/>
      <c r="J497" s="149">
        <f>ROUND(I497*H497,2)</f>
        <v>0</v>
      </c>
      <c r="K497" s="150"/>
      <c r="L497" s="31"/>
      <c r="M497" s="151" t="s">
        <v>1</v>
      </c>
      <c r="N497" s="152" t="s">
        <v>42</v>
      </c>
      <c r="P497" s="153">
        <f>O497*H497</f>
        <v>0</v>
      </c>
      <c r="Q497" s="153">
        <v>2.20375E-3</v>
      </c>
      <c r="R497" s="153">
        <f>Q497*H497</f>
        <v>0.44612714999999997</v>
      </c>
      <c r="S497" s="153">
        <v>0</v>
      </c>
      <c r="T497" s="154">
        <f>S497*H497</f>
        <v>0</v>
      </c>
      <c r="AR497" s="155" t="s">
        <v>396</v>
      </c>
      <c r="AT497" s="155" t="s">
        <v>319</v>
      </c>
      <c r="AU497" s="155" t="s">
        <v>88</v>
      </c>
      <c r="AY497" s="16" t="s">
        <v>317</v>
      </c>
      <c r="BE497" s="156">
        <f>IF(N497="základná",J497,0)</f>
        <v>0</v>
      </c>
      <c r="BF497" s="156">
        <f>IF(N497="znížená",J497,0)</f>
        <v>0</v>
      </c>
      <c r="BG497" s="156">
        <f>IF(N497="zákl. prenesená",J497,0)</f>
        <v>0</v>
      </c>
      <c r="BH497" s="156">
        <f>IF(N497="zníž. prenesená",J497,0)</f>
        <v>0</v>
      </c>
      <c r="BI497" s="156">
        <f>IF(N497="nulová",J497,0)</f>
        <v>0</v>
      </c>
      <c r="BJ497" s="16" t="s">
        <v>88</v>
      </c>
      <c r="BK497" s="156">
        <f>ROUND(I497*H497,2)</f>
        <v>0</v>
      </c>
      <c r="BL497" s="16" t="s">
        <v>396</v>
      </c>
      <c r="BM497" s="155" t="s">
        <v>14364</v>
      </c>
    </row>
    <row r="498" spans="2:65" s="12" customFormat="1" ht="10">
      <c r="B498" s="157"/>
      <c r="D498" s="158" t="s">
        <v>328</v>
      </c>
      <c r="E498" s="159" t="s">
        <v>1</v>
      </c>
      <c r="F498" s="160" t="s">
        <v>14365</v>
      </c>
      <c r="H498" s="161">
        <v>202.44</v>
      </c>
      <c r="I498" s="162"/>
      <c r="L498" s="157"/>
      <c r="M498" s="163"/>
      <c r="T498" s="164"/>
      <c r="AT498" s="159" t="s">
        <v>328</v>
      </c>
      <c r="AU498" s="159" t="s">
        <v>88</v>
      </c>
      <c r="AV498" s="12" t="s">
        <v>88</v>
      </c>
      <c r="AW498" s="12" t="s">
        <v>31</v>
      </c>
      <c r="AX498" s="12" t="s">
        <v>76</v>
      </c>
      <c r="AY498" s="159" t="s">
        <v>317</v>
      </c>
    </row>
    <row r="499" spans="2:65" s="13" customFormat="1" ht="10">
      <c r="B499" s="165"/>
      <c r="D499" s="158" t="s">
        <v>328</v>
      </c>
      <c r="E499" s="166" t="s">
        <v>1</v>
      </c>
      <c r="F499" s="167" t="s">
        <v>331</v>
      </c>
      <c r="H499" s="168">
        <v>202.44</v>
      </c>
      <c r="I499" s="169"/>
      <c r="L499" s="165"/>
      <c r="M499" s="170"/>
      <c r="T499" s="171"/>
      <c r="AT499" s="166" t="s">
        <v>328</v>
      </c>
      <c r="AU499" s="166" t="s">
        <v>88</v>
      </c>
      <c r="AV499" s="13" t="s">
        <v>92</v>
      </c>
      <c r="AW499" s="13" t="s">
        <v>31</v>
      </c>
      <c r="AX499" s="13" t="s">
        <v>76</v>
      </c>
      <c r="AY499" s="166" t="s">
        <v>317</v>
      </c>
    </row>
    <row r="500" spans="2:65" s="14" customFormat="1" ht="10">
      <c r="B500" s="172"/>
      <c r="D500" s="158" t="s">
        <v>328</v>
      </c>
      <c r="E500" s="173" t="s">
        <v>1</v>
      </c>
      <c r="F500" s="174" t="s">
        <v>332</v>
      </c>
      <c r="H500" s="175">
        <v>202.44</v>
      </c>
      <c r="I500" s="176"/>
      <c r="L500" s="172"/>
      <c r="M500" s="177"/>
      <c r="T500" s="178"/>
      <c r="AT500" s="173" t="s">
        <v>328</v>
      </c>
      <c r="AU500" s="173" t="s">
        <v>88</v>
      </c>
      <c r="AV500" s="14" t="s">
        <v>323</v>
      </c>
      <c r="AW500" s="14" t="s">
        <v>31</v>
      </c>
      <c r="AX500" s="14" t="s">
        <v>83</v>
      </c>
      <c r="AY500" s="173" t="s">
        <v>317</v>
      </c>
    </row>
    <row r="501" spans="2:65" s="1" customFormat="1" ht="44.25" customHeight="1">
      <c r="B501" s="142"/>
      <c r="C501" s="143" t="s">
        <v>1670</v>
      </c>
      <c r="D501" s="143" t="s">
        <v>319</v>
      </c>
      <c r="E501" s="144" t="s">
        <v>2262</v>
      </c>
      <c r="F501" s="145" t="s">
        <v>14366</v>
      </c>
      <c r="G501" s="146" t="s">
        <v>444</v>
      </c>
      <c r="H501" s="147">
        <v>225.07</v>
      </c>
      <c r="I501" s="148"/>
      <c r="J501" s="149">
        <f>ROUND(I501*H501,2)</f>
        <v>0</v>
      </c>
      <c r="K501" s="150"/>
      <c r="L501" s="31"/>
      <c r="M501" s="151" t="s">
        <v>1</v>
      </c>
      <c r="N501" s="152" t="s">
        <v>42</v>
      </c>
      <c r="P501" s="153">
        <f>O501*H501</f>
        <v>0</v>
      </c>
      <c r="Q501" s="153">
        <v>1.58E-3</v>
      </c>
      <c r="R501" s="153">
        <f>Q501*H501</f>
        <v>0.3556106</v>
      </c>
      <c r="S501" s="153">
        <v>0</v>
      </c>
      <c r="T501" s="154">
        <f>S501*H501</f>
        <v>0</v>
      </c>
      <c r="AR501" s="155" t="s">
        <v>396</v>
      </c>
      <c r="AT501" s="155" t="s">
        <v>319</v>
      </c>
      <c r="AU501" s="155" t="s">
        <v>88</v>
      </c>
      <c r="AY501" s="16" t="s">
        <v>317</v>
      </c>
      <c r="BE501" s="156">
        <f>IF(N501="základná",J501,0)</f>
        <v>0</v>
      </c>
      <c r="BF501" s="156">
        <f>IF(N501="znížená",J501,0)</f>
        <v>0</v>
      </c>
      <c r="BG501" s="156">
        <f>IF(N501="zákl. prenesená",J501,0)</f>
        <v>0</v>
      </c>
      <c r="BH501" s="156">
        <f>IF(N501="zníž. prenesená",J501,0)</f>
        <v>0</v>
      </c>
      <c r="BI501" s="156">
        <f>IF(N501="nulová",J501,0)</f>
        <v>0</v>
      </c>
      <c r="BJ501" s="16" t="s">
        <v>88</v>
      </c>
      <c r="BK501" s="156">
        <f>ROUND(I501*H501,2)</f>
        <v>0</v>
      </c>
      <c r="BL501" s="16" t="s">
        <v>396</v>
      </c>
      <c r="BM501" s="155" t="s">
        <v>14367</v>
      </c>
    </row>
    <row r="502" spans="2:65" s="12" customFormat="1" ht="10">
      <c r="B502" s="157"/>
      <c r="D502" s="158" t="s">
        <v>328</v>
      </c>
      <c r="E502" s="159" t="s">
        <v>1</v>
      </c>
      <c r="F502" s="160" t="s">
        <v>14258</v>
      </c>
      <c r="H502" s="161">
        <v>9.01</v>
      </c>
      <c r="I502" s="162"/>
      <c r="L502" s="157"/>
      <c r="M502" s="163"/>
      <c r="T502" s="164"/>
      <c r="AT502" s="159" t="s">
        <v>328</v>
      </c>
      <c r="AU502" s="159" t="s">
        <v>88</v>
      </c>
      <c r="AV502" s="12" t="s">
        <v>88</v>
      </c>
      <c r="AW502" s="12" t="s">
        <v>31</v>
      </c>
      <c r="AX502" s="12" t="s">
        <v>76</v>
      </c>
      <c r="AY502" s="159" t="s">
        <v>317</v>
      </c>
    </row>
    <row r="503" spans="2:65" s="12" customFormat="1" ht="10">
      <c r="B503" s="157"/>
      <c r="D503" s="158" t="s">
        <v>328</v>
      </c>
      <c r="E503" s="159" t="s">
        <v>1</v>
      </c>
      <c r="F503" s="160" t="s">
        <v>14259</v>
      </c>
      <c r="H503" s="161">
        <v>34.770000000000003</v>
      </c>
      <c r="I503" s="162"/>
      <c r="L503" s="157"/>
      <c r="M503" s="163"/>
      <c r="T503" s="164"/>
      <c r="AT503" s="159" t="s">
        <v>328</v>
      </c>
      <c r="AU503" s="159" t="s">
        <v>88</v>
      </c>
      <c r="AV503" s="12" t="s">
        <v>88</v>
      </c>
      <c r="AW503" s="12" t="s">
        <v>31</v>
      </c>
      <c r="AX503" s="12" t="s">
        <v>76</v>
      </c>
      <c r="AY503" s="159" t="s">
        <v>317</v>
      </c>
    </row>
    <row r="504" spans="2:65" s="13" customFormat="1" ht="10">
      <c r="B504" s="165"/>
      <c r="D504" s="158" t="s">
        <v>328</v>
      </c>
      <c r="E504" s="166" t="s">
        <v>1</v>
      </c>
      <c r="F504" s="167" t="s">
        <v>14260</v>
      </c>
      <c r="H504" s="168">
        <v>43.78</v>
      </c>
      <c r="I504" s="169"/>
      <c r="L504" s="165"/>
      <c r="M504" s="170"/>
      <c r="T504" s="171"/>
      <c r="AT504" s="166" t="s">
        <v>328</v>
      </c>
      <c r="AU504" s="166" t="s">
        <v>88</v>
      </c>
      <c r="AV504" s="13" t="s">
        <v>92</v>
      </c>
      <c r="AW504" s="13" t="s">
        <v>31</v>
      </c>
      <c r="AX504" s="13" t="s">
        <v>76</v>
      </c>
      <c r="AY504" s="166" t="s">
        <v>317</v>
      </c>
    </row>
    <row r="505" spans="2:65" s="12" customFormat="1" ht="10">
      <c r="B505" s="157"/>
      <c r="D505" s="158" t="s">
        <v>328</v>
      </c>
      <c r="E505" s="159" t="s">
        <v>1</v>
      </c>
      <c r="F505" s="160" t="s">
        <v>14261</v>
      </c>
      <c r="H505" s="161">
        <v>62.47</v>
      </c>
      <c r="I505" s="162"/>
      <c r="L505" s="157"/>
      <c r="M505" s="163"/>
      <c r="T505" s="164"/>
      <c r="AT505" s="159" t="s">
        <v>328</v>
      </c>
      <c r="AU505" s="159" t="s">
        <v>88</v>
      </c>
      <c r="AV505" s="12" t="s">
        <v>88</v>
      </c>
      <c r="AW505" s="12" t="s">
        <v>31</v>
      </c>
      <c r="AX505" s="12" t="s">
        <v>76</v>
      </c>
      <c r="AY505" s="159" t="s">
        <v>317</v>
      </c>
    </row>
    <row r="506" spans="2:65" s="13" customFormat="1" ht="10">
      <c r="B506" s="165"/>
      <c r="D506" s="158" t="s">
        <v>328</v>
      </c>
      <c r="E506" s="166" t="s">
        <v>1</v>
      </c>
      <c r="F506" s="167" t="s">
        <v>14262</v>
      </c>
      <c r="H506" s="168">
        <v>62.47</v>
      </c>
      <c r="I506" s="169"/>
      <c r="L506" s="165"/>
      <c r="M506" s="170"/>
      <c r="T506" s="171"/>
      <c r="AT506" s="166" t="s">
        <v>328</v>
      </c>
      <c r="AU506" s="166" t="s">
        <v>88</v>
      </c>
      <c r="AV506" s="13" t="s">
        <v>92</v>
      </c>
      <c r="AW506" s="13" t="s">
        <v>31</v>
      </c>
      <c r="AX506" s="13" t="s">
        <v>76</v>
      </c>
      <c r="AY506" s="166" t="s">
        <v>317</v>
      </c>
    </row>
    <row r="507" spans="2:65" s="12" customFormat="1" ht="10">
      <c r="B507" s="157"/>
      <c r="D507" s="158" t="s">
        <v>328</v>
      </c>
      <c r="E507" s="159" t="s">
        <v>1</v>
      </c>
      <c r="F507" s="160" t="s">
        <v>14263</v>
      </c>
      <c r="H507" s="161">
        <v>29.71</v>
      </c>
      <c r="I507" s="162"/>
      <c r="L507" s="157"/>
      <c r="M507" s="163"/>
      <c r="T507" s="164"/>
      <c r="AT507" s="159" t="s">
        <v>328</v>
      </c>
      <c r="AU507" s="159" t="s">
        <v>88</v>
      </c>
      <c r="AV507" s="12" t="s">
        <v>88</v>
      </c>
      <c r="AW507" s="12" t="s">
        <v>31</v>
      </c>
      <c r="AX507" s="12" t="s">
        <v>76</v>
      </c>
      <c r="AY507" s="159" t="s">
        <v>317</v>
      </c>
    </row>
    <row r="508" spans="2:65" s="13" customFormat="1" ht="10">
      <c r="B508" s="165"/>
      <c r="D508" s="158" t="s">
        <v>328</v>
      </c>
      <c r="E508" s="166" t="s">
        <v>1</v>
      </c>
      <c r="F508" s="167" t="s">
        <v>14264</v>
      </c>
      <c r="H508" s="168">
        <v>29.71</v>
      </c>
      <c r="I508" s="169"/>
      <c r="L508" s="165"/>
      <c r="M508" s="170"/>
      <c r="T508" s="171"/>
      <c r="AT508" s="166" t="s">
        <v>328</v>
      </c>
      <c r="AU508" s="166" t="s">
        <v>88</v>
      </c>
      <c r="AV508" s="13" t="s">
        <v>92</v>
      </c>
      <c r="AW508" s="13" t="s">
        <v>31</v>
      </c>
      <c r="AX508" s="13" t="s">
        <v>76</v>
      </c>
      <c r="AY508" s="166" t="s">
        <v>317</v>
      </c>
    </row>
    <row r="509" spans="2:65" s="12" customFormat="1" ht="10">
      <c r="B509" s="157"/>
      <c r="D509" s="158" t="s">
        <v>328</v>
      </c>
      <c r="E509" s="159" t="s">
        <v>1</v>
      </c>
      <c r="F509" s="160" t="s">
        <v>14281</v>
      </c>
      <c r="H509" s="161">
        <v>5.77</v>
      </c>
      <c r="I509" s="162"/>
      <c r="L509" s="157"/>
      <c r="M509" s="163"/>
      <c r="T509" s="164"/>
      <c r="AT509" s="159" t="s">
        <v>328</v>
      </c>
      <c r="AU509" s="159" t="s">
        <v>88</v>
      </c>
      <c r="AV509" s="12" t="s">
        <v>88</v>
      </c>
      <c r="AW509" s="12" t="s">
        <v>31</v>
      </c>
      <c r="AX509" s="12" t="s">
        <v>76</v>
      </c>
      <c r="AY509" s="159" t="s">
        <v>317</v>
      </c>
    </row>
    <row r="510" spans="2:65" s="13" customFormat="1" ht="10">
      <c r="B510" s="165"/>
      <c r="D510" s="158" t="s">
        <v>328</v>
      </c>
      <c r="E510" s="166" t="s">
        <v>1</v>
      </c>
      <c r="F510" s="167" t="s">
        <v>14282</v>
      </c>
      <c r="H510" s="168">
        <v>5.77</v>
      </c>
      <c r="I510" s="169"/>
      <c r="L510" s="165"/>
      <c r="M510" s="170"/>
      <c r="T510" s="171"/>
      <c r="AT510" s="166" t="s">
        <v>328</v>
      </c>
      <c r="AU510" s="166" t="s">
        <v>88</v>
      </c>
      <c r="AV510" s="13" t="s">
        <v>92</v>
      </c>
      <c r="AW510" s="13" t="s">
        <v>31</v>
      </c>
      <c r="AX510" s="13" t="s">
        <v>76</v>
      </c>
      <c r="AY510" s="166" t="s">
        <v>317</v>
      </c>
    </row>
    <row r="511" spans="2:65" s="12" customFormat="1" ht="10">
      <c r="B511" s="157"/>
      <c r="D511" s="158" t="s">
        <v>328</v>
      </c>
      <c r="E511" s="159" t="s">
        <v>1</v>
      </c>
      <c r="F511" s="160" t="s">
        <v>14267</v>
      </c>
      <c r="H511" s="161">
        <v>66.930000000000007</v>
      </c>
      <c r="I511" s="162"/>
      <c r="L511" s="157"/>
      <c r="M511" s="163"/>
      <c r="T511" s="164"/>
      <c r="AT511" s="159" t="s">
        <v>328</v>
      </c>
      <c r="AU511" s="159" t="s">
        <v>88</v>
      </c>
      <c r="AV511" s="12" t="s">
        <v>88</v>
      </c>
      <c r="AW511" s="12" t="s">
        <v>31</v>
      </c>
      <c r="AX511" s="12" t="s">
        <v>76</v>
      </c>
      <c r="AY511" s="159" t="s">
        <v>317</v>
      </c>
    </row>
    <row r="512" spans="2:65" s="13" customFormat="1" ht="10">
      <c r="B512" s="165"/>
      <c r="D512" s="158" t="s">
        <v>328</v>
      </c>
      <c r="E512" s="166" t="s">
        <v>1</v>
      </c>
      <c r="F512" s="167" t="s">
        <v>14268</v>
      </c>
      <c r="H512" s="168">
        <v>66.930000000000007</v>
      </c>
      <c r="I512" s="169"/>
      <c r="L512" s="165"/>
      <c r="M512" s="170"/>
      <c r="T512" s="171"/>
      <c r="AT512" s="166" t="s">
        <v>328</v>
      </c>
      <c r="AU512" s="166" t="s">
        <v>88</v>
      </c>
      <c r="AV512" s="13" t="s">
        <v>92</v>
      </c>
      <c r="AW512" s="13" t="s">
        <v>31</v>
      </c>
      <c r="AX512" s="13" t="s">
        <v>76</v>
      </c>
      <c r="AY512" s="166" t="s">
        <v>317</v>
      </c>
    </row>
    <row r="513" spans="2:65" s="12" customFormat="1" ht="10">
      <c r="B513" s="157"/>
      <c r="D513" s="158" t="s">
        <v>328</v>
      </c>
      <c r="E513" s="159" t="s">
        <v>1</v>
      </c>
      <c r="F513" s="160" t="s">
        <v>14269</v>
      </c>
      <c r="H513" s="161">
        <v>16.41</v>
      </c>
      <c r="I513" s="162"/>
      <c r="L513" s="157"/>
      <c r="M513" s="163"/>
      <c r="T513" s="164"/>
      <c r="AT513" s="159" t="s">
        <v>328</v>
      </c>
      <c r="AU513" s="159" t="s">
        <v>88</v>
      </c>
      <c r="AV513" s="12" t="s">
        <v>88</v>
      </c>
      <c r="AW513" s="12" t="s">
        <v>31</v>
      </c>
      <c r="AX513" s="12" t="s">
        <v>76</v>
      </c>
      <c r="AY513" s="159" t="s">
        <v>317</v>
      </c>
    </row>
    <row r="514" spans="2:65" s="13" customFormat="1" ht="10">
      <c r="B514" s="165"/>
      <c r="D514" s="158" t="s">
        <v>328</v>
      </c>
      <c r="E514" s="166" t="s">
        <v>1</v>
      </c>
      <c r="F514" s="167" t="s">
        <v>14270</v>
      </c>
      <c r="H514" s="168">
        <v>16.41</v>
      </c>
      <c r="I514" s="169"/>
      <c r="L514" s="165"/>
      <c r="M514" s="170"/>
      <c r="T514" s="171"/>
      <c r="AT514" s="166" t="s">
        <v>328</v>
      </c>
      <c r="AU514" s="166" t="s">
        <v>88</v>
      </c>
      <c r="AV514" s="13" t="s">
        <v>92</v>
      </c>
      <c r="AW514" s="13" t="s">
        <v>31</v>
      </c>
      <c r="AX514" s="13" t="s">
        <v>76</v>
      </c>
      <c r="AY514" s="166" t="s">
        <v>317</v>
      </c>
    </row>
    <row r="515" spans="2:65" s="14" customFormat="1" ht="10">
      <c r="B515" s="172"/>
      <c r="D515" s="158" t="s">
        <v>328</v>
      </c>
      <c r="E515" s="173" t="s">
        <v>1</v>
      </c>
      <c r="F515" s="174" t="s">
        <v>332</v>
      </c>
      <c r="H515" s="175">
        <v>225.07000000000002</v>
      </c>
      <c r="I515" s="176"/>
      <c r="L515" s="172"/>
      <c r="M515" s="177"/>
      <c r="T515" s="178"/>
      <c r="AT515" s="173" t="s">
        <v>328</v>
      </c>
      <c r="AU515" s="173" t="s">
        <v>88</v>
      </c>
      <c r="AV515" s="14" t="s">
        <v>323</v>
      </c>
      <c r="AW515" s="14" t="s">
        <v>31</v>
      </c>
      <c r="AX515" s="14" t="s">
        <v>83</v>
      </c>
      <c r="AY515" s="173" t="s">
        <v>317</v>
      </c>
    </row>
    <row r="516" spans="2:65" s="1" customFormat="1" ht="37.75" customHeight="1">
      <c r="B516" s="142"/>
      <c r="C516" s="143" t="s">
        <v>3041</v>
      </c>
      <c r="D516" s="143" t="s">
        <v>319</v>
      </c>
      <c r="E516" s="144" t="s">
        <v>2273</v>
      </c>
      <c r="F516" s="145" t="s">
        <v>2274</v>
      </c>
      <c r="G516" s="146" t="s">
        <v>444</v>
      </c>
      <c r="H516" s="147">
        <v>264.68</v>
      </c>
      <c r="I516" s="148"/>
      <c r="J516" s="149">
        <f>ROUND(I516*H516,2)</f>
        <v>0</v>
      </c>
      <c r="K516" s="150"/>
      <c r="L516" s="31"/>
      <c r="M516" s="151" t="s">
        <v>1</v>
      </c>
      <c r="N516" s="152" t="s">
        <v>42</v>
      </c>
      <c r="P516" s="153">
        <f>O516*H516</f>
        <v>0</v>
      </c>
      <c r="Q516" s="153">
        <v>1.73E-3</v>
      </c>
      <c r="R516" s="153">
        <f>Q516*H516</f>
        <v>0.45789639999999998</v>
      </c>
      <c r="S516" s="153">
        <v>0</v>
      </c>
      <c r="T516" s="154">
        <f>S516*H516</f>
        <v>0</v>
      </c>
      <c r="AR516" s="155" t="s">
        <v>396</v>
      </c>
      <c r="AT516" s="155" t="s">
        <v>319</v>
      </c>
      <c r="AU516" s="155" t="s">
        <v>88</v>
      </c>
      <c r="AY516" s="16" t="s">
        <v>317</v>
      </c>
      <c r="BE516" s="156">
        <f>IF(N516="základná",J516,0)</f>
        <v>0</v>
      </c>
      <c r="BF516" s="156">
        <f>IF(N516="znížená",J516,0)</f>
        <v>0</v>
      </c>
      <c r="BG516" s="156">
        <f>IF(N516="zákl. prenesená",J516,0)</f>
        <v>0</v>
      </c>
      <c r="BH516" s="156">
        <f>IF(N516="zníž. prenesená",J516,0)</f>
        <v>0</v>
      </c>
      <c r="BI516" s="156">
        <f>IF(N516="nulová",J516,0)</f>
        <v>0</v>
      </c>
      <c r="BJ516" s="16" t="s">
        <v>88</v>
      </c>
      <c r="BK516" s="156">
        <f>ROUND(I516*H516,2)</f>
        <v>0</v>
      </c>
      <c r="BL516" s="16" t="s">
        <v>396</v>
      </c>
      <c r="BM516" s="155" t="s">
        <v>14368</v>
      </c>
    </row>
    <row r="517" spans="2:65" s="12" customFormat="1" ht="10">
      <c r="B517" s="157"/>
      <c r="D517" s="158" t="s">
        <v>328</v>
      </c>
      <c r="E517" s="159" t="s">
        <v>1</v>
      </c>
      <c r="F517" s="160" t="s">
        <v>14369</v>
      </c>
      <c r="H517" s="161">
        <v>70.2</v>
      </c>
      <c r="I517" s="162"/>
      <c r="L517" s="157"/>
      <c r="M517" s="163"/>
      <c r="T517" s="164"/>
      <c r="AT517" s="159" t="s">
        <v>328</v>
      </c>
      <c r="AU517" s="159" t="s">
        <v>88</v>
      </c>
      <c r="AV517" s="12" t="s">
        <v>88</v>
      </c>
      <c r="AW517" s="12" t="s">
        <v>31</v>
      </c>
      <c r="AX517" s="12" t="s">
        <v>76</v>
      </c>
      <c r="AY517" s="159" t="s">
        <v>317</v>
      </c>
    </row>
    <row r="518" spans="2:65" s="12" customFormat="1" ht="10">
      <c r="B518" s="157"/>
      <c r="D518" s="158" t="s">
        <v>328</v>
      </c>
      <c r="E518" s="159" t="s">
        <v>1</v>
      </c>
      <c r="F518" s="160" t="s">
        <v>14370</v>
      </c>
      <c r="H518" s="161">
        <v>194.48</v>
      </c>
      <c r="I518" s="162"/>
      <c r="L518" s="157"/>
      <c r="M518" s="163"/>
      <c r="T518" s="164"/>
      <c r="AT518" s="159" t="s">
        <v>328</v>
      </c>
      <c r="AU518" s="159" t="s">
        <v>88</v>
      </c>
      <c r="AV518" s="12" t="s">
        <v>88</v>
      </c>
      <c r="AW518" s="12" t="s">
        <v>31</v>
      </c>
      <c r="AX518" s="12" t="s">
        <v>76</v>
      </c>
      <c r="AY518" s="159" t="s">
        <v>317</v>
      </c>
    </row>
    <row r="519" spans="2:65" s="13" customFormat="1" ht="10">
      <c r="B519" s="165"/>
      <c r="D519" s="158" t="s">
        <v>328</v>
      </c>
      <c r="E519" s="166" t="s">
        <v>1</v>
      </c>
      <c r="F519" s="167" t="s">
        <v>331</v>
      </c>
      <c r="H519" s="168">
        <v>264.68</v>
      </c>
      <c r="I519" s="169"/>
      <c r="L519" s="165"/>
      <c r="M519" s="170"/>
      <c r="T519" s="171"/>
      <c r="AT519" s="166" t="s">
        <v>328</v>
      </c>
      <c r="AU519" s="166" t="s">
        <v>88</v>
      </c>
      <c r="AV519" s="13" t="s">
        <v>92</v>
      </c>
      <c r="AW519" s="13" t="s">
        <v>31</v>
      </c>
      <c r="AX519" s="13" t="s">
        <v>76</v>
      </c>
      <c r="AY519" s="166" t="s">
        <v>317</v>
      </c>
    </row>
    <row r="520" spans="2:65" s="14" customFormat="1" ht="10">
      <c r="B520" s="172"/>
      <c r="D520" s="158" t="s">
        <v>328</v>
      </c>
      <c r="E520" s="173" t="s">
        <v>1</v>
      </c>
      <c r="F520" s="174" t="s">
        <v>332</v>
      </c>
      <c r="H520" s="175">
        <v>264.68</v>
      </c>
      <c r="I520" s="176"/>
      <c r="L520" s="172"/>
      <c r="M520" s="177"/>
      <c r="T520" s="178"/>
      <c r="AT520" s="173" t="s">
        <v>328</v>
      </c>
      <c r="AU520" s="173" t="s">
        <v>88</v>
      </c>
      <c r="AV520" s="14" t="s">
        <v>323</v>
      </c>
      <c r="AW520" s="14" t="s">
        <v>31</v>
      </c>
      <c r="AX520" s="14" t="s">
        <v>83</v>
      </c>
      <c r="AY520" s="173" t="s">
        <v>317</v>
      </c>
    </row>
    <row r="521" spans="2:65" s="1" customFormat="1" ht="24.15" customHeight="1">
      <c r="B521" s="142"/>
      <c r="C521" s="143" t="s">
        <v>709</v>
      </c>
      <c r="D521" s="143" t="s">
        <v>319</v>
      </c>
      <c r="E521" s="144" t="s">
        <v>14371</v>
      </c>
      <c r="F521" s="145" t="s">
        <v>14372</v>
      </c>
      <c r="G521" s="146" t="s">
        <v>439</v>
      </c>
      <c r="H521" s="147">
        <v>6.3639999999999999</v>
      </c>
      <c r="I521" s="148"/>
      <c r="J521" s="149">
        <f>ROUND(I521*H521,2)</f>
        <v>0</v>
      </c>
      <c r="K521" s="150"/>
      <c r="L521" s="31"/>
      <c r="M521" s="151" t="s">
        <v>1</v>
      </c>
      <c r="N521" s="152" t="s">
        <v>42</v>
      </c>
      <c r="P521" s="153">
        <f>O521*H521</f>
        <v>0</v>
      </c>
      <c r="Q521" s="153">
        <v>0</v>
      </c>
      <c r="R521" s="153">
        <f>Q521*H521</f>
        <v>0</v>
      </c>
      <c r="S521" s="153">
        <v>0</v>
      </c>
      <c r="T521" s="154">
        <f>S521*H521</f>
        <v>0</v>
      </c>
      <c r="AR521" s="155" t="s">
        <v>396</v>
      </c>
      <c r="AT521" s="155" t="s">
        <v>319</v>
      </c>
      <c r="AU521" s="155" t="s">
        <v>88</v>
      </c>
      <c r="AY521" s="16" t="s">
        <v>317</v>
      </c>
      <c r="BE521" s="156">
        <f>IF(N521="základná",J521,0)</f>
        <v>0</v>
      </c>
      <c r="BF521" s="156">
        <f>IF(N521="znížená",J521,0)</f>
        <v>0</v>
      </c>
      <c r="BG521" s="156">
        <f>IF(N521="zákl. prenesená",J521,0)</f>
        <v>0</v>
      </c>
      <c r="BH521" s="156">
        <f>IF(N521="zníž. prenesená",J521,0)</f>
        <v>0</v>
      </c>
      <c r="BI521" s="156">
        <f>IF(N521="nulová",J521,0)</f>
        <v>0</v>
      </c>
      <c r="BJ521" s="16" t="s">
        <v>88</v>
      </c>
      <c r="BK521" s="156">
        <f>ROUND(I521*H521,2)</f>
        <v>0</v>
      </c>
      <c r="BL521" s="16" t="s">
        <v>396</v>
      </c>
      <c r="BM521" s="155" t="s">
        <v>14373</v>
      </c>
    </row>
    <row r="522" spans="2:65" s="11" customFormat="1" ht="22.75" customHeight="1">
      <c r="B522" s="130"/>
      <c r="D522" s="131" t="s">
        <v>75</v>
      </c>
      <c r="E522" s="140" t="s">
        <v>2296</v>
      </c>
      <c r="F522" s="140" t="s">
        <v>2297</v>
      </c>
      <c r="I522" s="133"/>
      <c r="J522" s="141">
        <f>BK522</f>
        <v>0</v>
      </c>
      <c r="L522" s="130"/>
      <c r="M522" s="135"/>
      <c r="P522" s="136">
        <f>SUM(P523:P579)</f>
        <v>0</v>
      </c>
      <c r="R522" s="136">
        <f>SUM(R523:R579)</f>
        <v>0.43333983719999997</v>
      </c>
      <c r="T522" s="137">
        <f>SUM(T523:T579)</f>
        <v>0</v>
      </c>
      <c r="AR522" s="131" t="s">
        <v>88</v>
      </c>
      <c r="AT522" s="138" t="s">
        <v>75</v>
      </c>
      <c r="AU522" s="138" t="s">
        <v>83</v>
      </c>
      <c r="AY522" s="131" t="s">
        <v>317</v>
      </c>
      <c r="BK522" s="139">
        <f>SUM(BK523:BK579)</f>
        <v>0</v>
      </c>
    </row>
    <row r="523" spans="2:65" s="1" customFormat="1" ht="24.15" customHeight="1">
      <c r="B523" s="142"/>
      <c r="C523" s="143" t="s">
        <v>1678</v>
      </c>
      <c r="D523" s="143" t="s">
        <v>319</v>
      </c>
      <c r="E523" s="144" t="s">
        <v>2299</v>
      </c>
      <c r="F523" s="145" t="s">
        <v>14374</v>
      </c>
      <c r="G523" s="146" t="s">
        <v>444</v>
      </c>
      <c r="H523" s="147">
        <v>22.341000000000001</v>
      </c>
      <c r="I523" s="148"/>
      <c r="J523" s="149">
        <f>ROUND(I523*H523,2)</f>
        <v>0</v>
      </c>
      <c r="K523" s="150"/>
      <c r="L523" s="31"/>
      <c r="M523" s="151" t="s">
        <v>1</v>
      </c>
      <c r="N523" s="152" t="s">
        <v>42</v>
      </c>
      <c r="P523" s="153">
        <f>O523*H523</f>
        <v>0</v>
      </c>
      <c r="Q523" s="153">
        <v>0</v>
      </c>
      <c r="R523" s="153">
        <f>Q523*H523</f>
        <v>0</v>
      </c>
      <c r="S523" s="153">
        <v>0</v>
      </c>
      <c r="T523" s="154">
        <f>S523*H523</f>
        <v>0</v>
      </c>
      <c r="AR523" s="155" t="s">
        <v>396</v>
      </c>
      <c r="AT523" s="155" t="s">
        <v>319</v>
      </c>
      <c r="AU523" s="155" t="s">
        <v>88</v>
      </c>
      <c r="AY523" s="16" t="s">
        <v>317</v>
      </c>
      <c r="BE523" s="156">
        <f>IF(N523="základná",J523,0)</f>
        <v>0</v>
      </c>
      <c r="BF523" s="156">
        <f>IF(N523="znížená",J523,0)</f>
        <v>0</v>
      </c>
      <c r="BG523" s="156">
        <f>IF(N523="zákl. prenesená",J523,0)</f>
        <v>0</v>
      </c>
      <c r="BH523" s="156">
        <f>IF(N523="zníž. prenesená",J523,0)</f>
        <v>0</v>
      </c>
      <c r="BI523" s="156">
        <f>IF(N523="nulová",J523,0)</f>
        <v>0</v>
      </c>
      <c r="BJ523" s="16" t="s">
        <v>88</v>
      </c>
      <c r="BK523" s="156">
        <f>ROUND(I523*H523,2)</f>
        <v>0</v>
      </c>
      <c r="BL523" s="16" t="s">
        <v>396</v>
      </c>
      <c r="BM523" s="155" t="s">
        <v>14375</v>
      </c>
    </row>
    <row r="524" spans="2:65" s="12" customFormat="1" ht="10">
      <c r="B524" s="157"/>
      <c r="D524" s="158" t="s">
        <v>328</v>
      </c>
      <c r="E524" s="159" t="s">
        <v>1</v>
      </c>
      <c r="F524" s="160" t="s">
        <v>14376</v>
      </c>
      <c r="H524" s="161">
        <v>8.3209999999999997</v>
      </c>
      <c r="I524" s="162"/>
      <c r="L524" s="157"/>
      <c r="M524" s="163"/>
      <c r="T524" s="164"/>
      <c r="AT524" s="159" t="s">
        <v>328</v>
      </c>
      <c r="AU524" s="159" t="s">
        <v>88</v>
      </c>
      <c r="AV524" s="12" t="s">
        <v>88</v>
      </c>
      <c r="AW524" s="12" t="s">
        <v>31</v>
      </c>
      <c r="AX524" s="12" t="s">
        <v>76</v>
      </c>
      <c r="AY524" s="159" t="s">
        <v>317</v>
      </c>
    </row>
    <row r="525" spans="2:65" s="13" customFormat="1" ht="10">
      <c r="B525" s="165"/>
      <c r="D525" s="158" t="s">
        <v>328</v>
      </c>
      <c r="E525" s="166" t="s">
        <v>1</v>
      </c>
      <c r="F525" s="167" t="s">
        <v>14377</v>
      </c>
      <c r="H525" s="168">
        <v>8.3209999999999997</v>
      </c>
      <c r="I525" s="169"/>
      <c r="L525" s="165"/>
      <c r="M525" s="170"/>
      <c r="T525" s="171"/>
      <c r="AT525" s="166" t="s">
        <v>328</v>
      </c>
      <c r="AU525" s="166" t="s">
        <v>88</v>
      </c>
      <c r="AV525" s="13" t="s">
        <v>92</v>
      </c>
      <c r="AW525" s="13" t="s">
        <v>31</v>
      </c>
      <c r="AX525" s="13" t="s">
        <v>76</v>
      </c>
      <c r="AY525" s="166" t="s">
        <v>317</v>
      </c>
    </row>
    <row r="526" spans="2:65" s="12" customFormat="1" ht="10">
      <c r="B526" s="157"/>
      <c r="D526" s="158" t="s">
        <v>328</v>
      </c>
      <c r="E526" s="159" t="s">
        <v>1</v>
      </c>
      <c r="F526" s="160" t="s">
        <v>14378</v>
      </c>
      <c r="H526" s="161">
        <v>6.09</v>
      </c>
      <c r="I526" s="162"/>
      <c r="L526" s="157"/>
      <c r="M526" s="163"/>
      <c r="T526" s="164"/>
      <c r="AT526" s="159" t="s">
        <v>328</v>
      </c>
      <c r="AU526" s="159" t="s">
        <v>88</v>
      </c>
      <c r="AV526" s="12" t="s">
        <v>88</v>
      </c>
      <c r="AW526" s="12" t="s">
        <v>31</v>
      </c>
      <c r="AX526" s="12" t="s">
        <v>76</v>
      </c>
      <c r="AY526" s="159" t="s">
        <v>317</v>
      </c>
    </row>
    <row r="527" spans="2:65" s="12" customFormat="1" ht="10">
      <c r="B527" s="157"/>
      <c r="D527" s="158" t="s">
        <v>328</v>
      </c>
      <c r="E527" s="159" t="s">
        <v>1</v>
      </c>
      <c r="F527" s="160" t="s">
        <v>14379</v>
      </c>
      <c r="H527" s="161">
        <v>7.93</v>
      </c>
      <c r="I527" s="162"/>
      <c r="L527" s="157"/>
      <c r="M527" s="163"/>
      <c r="T527" s="164"/>
      <c r="AT527" s="159" t="s">
        <v>328</v>
      </c>
      <c r="AU527" s="159" t="s">
        <v>88</v>
      </c>
      <c r="AV527" s="12" t="s">
        <v>88</v>
      </c>
      <c r="AW527" s="12" t="s">
        <v>31</v>
      </c>
      <c r="AX527" s="12" t="s">
        <v>76</v>
      </c>
      <c r="AY527" s="159" t="s">
        <v>317</v>
      </c>
    </row>
    <row r="528" spans="2:65" s="13" customFormat="1" ht="10">
      <c r="B528" s="165"/>
      <c r="D528" s="158" t="s">
        <v>328</v>
      </c>
      <c r="E528" s="166" t="s">
        <v>1</v>
      </c>
      <c r="F528" s="167" t="s">
        <v>14236</v>
      </c>
      <c r="H528" s="168">
        <v>14.02</v>
      </c>
      <c r="I528" s="169"/>
      <c r="L528" s="165"/>
      <c r="M528" s="170"/>
      <c r="T528" s="171"/>
      <c r="AT528" s="166" t="s">
        <v>328</v>
      </c>
      <c r="AU528" s="166" t="s">
        <v>88</v>
      </c>
      <c r="AV528" s="13" t="s">
        <v>92</v>
      </c>
      <c r="AW528" s="13" t="s">
        <v>31</v>
      </c>
      <c r="AX528" s="13" t="s">
        <v>76</v>
      </c>
      <c r="AY528" s="166" t="s">
        <v>317</v>
      </c>
    </row>
    <row r="529" spans="2:65" s="14" customFormat="1" ht="10">
      <c r="B529" s="172"/>
      <c r="D529" s="158" t="s">
        <v>328</v>
      </c>
      <c r="E529" s="173" t="s">
        <v>1</v>
      </c>
      <c r="F529" s="174" t="s">
        <v>332</v>
      </c>
      <c r="H529" s="175">
        <v>22.341000000000001</v>
      </c>
      <c r="I529" s="176"/>
      <c r="L529" s="172"/>
      <c r="M529" s="177"/>
      <c r="T529" s="178"/>
      <c r="AT529" s="173" t="s">
        <v>328</v>
      </c>
      <c r="AU529" s="173" t="s">
        <v>88</v>
      </c>
      <c r="AV529" s="14" t="s">
        <v>323</v>
      </c>
      <c r="AW529" s="14" t="s">
        <v>31</v>
      </c>
      <c r="AX529" s="14" t="s">
        <v>83</v>
      </c>
      <c r="AY529" s="173" t="s">
        <v>317</v>
      </c>
    </row>
    <row r="530" spans="2:65" s="1" customFormat="1" ht="24.15" customHeight="1">
      <c r="B530" s="142"/>
      <c r="C530" s="179" t="s">
        <v>715</v>
      </c>
      <c r="D530" s="179" t="s">
        <v>454</v>
      </c>
      <c r="E530" s="180" t="s">
        <v>2310</v>
      </c>
      <c r="F530" s="181" t="s">
        <v>14380</v>
      </c>
      <c r="G530" s="182" t="s">
        <v>1107</v>
      </c>
      <c r="H530" s="183">
        <v>5.585</v>
      </c>
      <c r="I530" s="184"/>
      <c r="J530" s="185">
        <f>ROUND(I530*H530,2)</f>
        <v>0</v>
      </c>
      <c r="K530" s="186"/>
      <c r="L530" s="187"/>
      <c r="M530" s="188" t="s">
        <v>1</v>
      </c>
      <c r="N530" s="189" t="s">
        <v>42</v>
      </c>
      <c r="P530" s="153">
        <f>O530*H530</f>
        <v>0</v>
      </c>
      <c r="Q530" s="153">
        <v>1E-3</v>
      </c>
      <c r="R530" s="153">
        <f>Q530*H530</f>
        <v>5.5849999999999997E-3</v>
      </c>
      <c r="S530" s="153">
        <v>0</v>
      </c>
      <c r="T530" s="154">
        <f>S530*H530</f>
        <v>0</v>
      </c>
      <c r="AR530" s="155" t="s">
        <v>481</v>
      </c>
      <c r="AT530" s="155" t="s">
        <v>454</v>
      </c>
      <c r="AU530" s="155" t="s">
        <v>88</v>
      </c>
      <c r="AY530" s="16" t="s">
        <v>317</v>
      </c>
      <c r="BE530" s="156">
        <f>IF(N530="základná",J530,0)</f>
        <v>0</v>
      </c>
      <c r="BF530" s="156">
        <f>IF(N530="znížená",J530,0)</f>
        <v>0</v>
      </c>
      <c r="BG530" s="156">
        <f>IF(N530="zákl. prenesená",J530,0)</f>
        <v>0</v>
      </c>
      <c r="BH530" s="156">
        <f>IF(N530="zníž. prenesená",J530,0)</f>
        <v>0</v>
      </c>
      <c r="BI530" s="156">
        <f>IF(N530="nulová",J530,0)</f>
        <v>0</v>
      </c>
      <c r="BJ530" s="16" t="s">
        <v>88</v>
      </c>
      <c r="BK530" s="156">
        <f>ROUND(I530*H530,2)</f>
        <v>0</v>
      </c>
      <c r="BL530" s="16" t="s">
        <v>396</v>
      </c>
      <c r="BM530" s="155" t="s">
        <v>14381</v>
      </c>
    </row>
    <row r="531" spans="2:65" s="12" customFormat="1" ht="10">
      <c r="B531" s="157"/>
      <c r="D531" s="158" t="s">
        <v>328</v>
      </c>
      <c r="F531" s="160" t="s">
        <v>14382</v>
      </c>
      <c r="H531" s="161">
        <v>5.585</v>
      </c>
      <c r="I531" s="162"/>
      <c r="L531" s="157"/>
      <c r="M531" s="163"/>
      <c r="T531" s="164"/>
      <c r="AT531" s="159" t="s">
        <v>328</v>
      </c>
      <c r="AU531" s="159" t="s">
        <v>88</v>
      </c>
      <c r="AV531" s="12" t="s">
        <v>88</v>
      </c>
      <c r="AW531" s="12" t="s">
        <v>3</v>
      </c>
      <c r="AX531" s="12" t="s">
        <v>83</v>
      </c>
      <c r="AY531" s="159" t="s">
        <v>317</v>
      </c>
    </row>
    <row r="532" spans="2:65" s="1" customFormat="1" ht="37.75" customHeight="1">
      <c r="B532" s="142"/>
      <c r="C532" s="143" t="s">
        <v>1688</v>
      </c>
      <c r="D532" s="143" t="s">
        <v>319</v>
      </c>
      <c r="E532" s="144" t="s">
        <v>2325</v>
      </c>
      <c r="F532" s="145" t="s">
        <v>14383</v>
      </c>
      <c r="G532" s="146" t="s">
        <v>444</v>
      </c>
      <c r="H532" s="147">
        <v>22.81</v>
      </c>
      <c r="I532" s="148"/>
      <c r="J532" s="149">
        <f>ROUND(I532*H532,2)</f>
        <v>0</v>
      </c>
      <c r="K532" s="150"/>
      <c r="L532" s="31"/>
      <c r="M532" s="151" t="s">
        <v>1</v>
      </c>
      <c r="N532" s="152" t="s">
        <v>42</v>
      </c>
      <c r="P532" s="153">
        <f>O532*H532</f>
        <v>0</v>
      </c>
      <c r="Q532" s="153">
        <v>5.4000000000000001E-4</v>
      </c>
      <c r="R532" s="153">
        <f>Q532*H532</f>
        <v>1.2317399999999999E-2</v>
      </c>
      <c r="S532" s="153">
        <v>0</v>
      </c>
      <c r="T532" s="154">
        <f>S532*H532</f>
        <v>0</v>
      </c>
      <c r="AR532" s="155" t="s">
        <v>396</v>
      </c>
      <c r="AT532" s="155" t="s">
        <v>319</v>
      </c>
      <c r="AU532" s="155" t="s">
        <v>88</v>
      </c>
      <c r="AY532" s="16" t="s">
        <v>317</v>
      </c>
      <c r="BE532" s="156">
        <f>IF(N532="základná",J532,0)</f>
        <v>0</v>
      </c>
      <c r="BF532" s="156">
        <f>IF(N532="znížená",J532,0)</f>
        <v>0</v>
      </c>
      <c r="BG532" s="156">
        <f>IF(N532="zákl. prenesená",J532,0)</f>
        <v>0</v>
      </c>
      <c r="BH532" s="156">
        <f>IF(N532="zníž. prenesená",J532,0)</f>
        <v>0</v>
      </c>
      <c r="BI532" s="156">
        <f>IF(N532="nulová",J532,0)</f>
        <v>0</v>
      </c>
      <c r="BJ532" s="16" t="s">
        <v>88</v>
      </c>
      <c r="BK532" s="156">
        <f>ROUND(I532*H532,2)</f>
        <v>0</v>
      </c>
      <c r="BL532" s="16" t="s">
        <v>396</v>
      </c>
      <c r="BM532" s="155" t="s">
        <v>14384</v>
      </c>
    </row>
    <row r="533" spans="2:65" s="12" customFormat="1" ht="10">
      <c r="B533" s="157"/>
      <c r="D533" s="158" t="s">
        <v>328</v>
      </c>
      <c r="E533" s="159" t="s">
        <v>1</v>
      </c>
      <c r="F533" s="160" t="s">
        <v>14376</v>
      </c>
      <c r="H533" s="161">
        <v>8.3209999999999997</v>
      </c>
      <c r="I533" s="162"/>
      <c r="L533" s="157"/>
      <c r="M533" s="163"/>
      <c r="T533" s="164"/>
      <c r="AT533" s="159" t="s">
        <v>328</v>
      </c>
      <c r="AU533" s="159" t="s">
        <v>88</v>
      </c>
      <c r="AV533" s="12" t="s">
        <v>88</v>
      </c>
      <c r="AW533" s="12" t="s">
        <v>31</v>
      </c>
      <c r="AX533" s="12" t="s">
        <v>76</v>
      </c>
      <c r="AY533" s="159" t="s">
        <v>317</v>
      </c>
    </row>
    <row r="534" spans="2:65" s="13" customFormat="1" ht="10">
      <c r="B534" s="165"/>
      <c r="D534" s="158" t="s">
        <v>328</v>
      </c>
      <c r="E534" s="166" t="s">
        <v>1</v>
      </c>
      <c r="F534" s="167" t="s">
        <v>14377</v>
      </c>
      <c r="H534" s="168">
        <v>8.3209999999999997</v>
      </c>
      <c r="I534" s="169"/>
      <c r="L534" s="165"/>
      <c r="M534" s="170"/>
      <c r="T534" s="171"/>
      <c r="AT534" s="166" t="s">
        <v>328</v>
      </c>
      <c r="AU534" s="166" t="s">
        <v>88</v>
      </c>
      <c r="AV534" s="13" t="s">
        <v>92</v>
      </c>
      <c r="AW534" s="13" t="s">
        <v>31</v>
      </c>
      <c r="AX534" s="13" t="s">
        <v>76</v>
      </c>
      <c r="AY534" s="166" t="s">
        <v>317</v>
      </c>
    </row>
    <row r="535" spans="2:65" s="12" customFormat="1" ht="10">
      <c r="B535" s="157"/>
      <c r="D535" s="158" t="s">
        <v>328</v>
      </c>
      <c r="E535" s="159" t="s">
        <v>1</v>
      </c>
      <c r="F535" s="160" t="s">
        <v>14234</v>
      </c>
      <c r="H535" s="161">
        <v>10.973000000000001</v>
      </c>
      <c r="I535" s="162"/>
      <c r="L535" s="157"/>
      <c r="M535" s="163"/>
      <c r="T535" s="164"/>
      <c r="AT535" s="159" t="s">
        <v>328</v>
      </c>
      <c r="AU535" s="159" t="s">
        <v>88</v>
      </c>
      <c r="AV535" s="12" t="s">
        <v>88</v>
      </c>
      <c r="AW535" s="12" t="s">
        <v>31</v>
      </c>
      <c r="AX535" s="12" t="s">
        <v>76</v>
      </c>
      <c r="AY535" s="159" t="s">
        <v>317</v>
      </c>
    </row>
    <row r="536" spans="2:65" s="12" customFormat="1" ht="10">
      <c r="B536" s="157"/>
      <c r="D536" s="158" t="s">
        <v>328</v>
      </c>
      <c r="E536" s="159" t="s">
        <v>1</v>
      </c>
      <c r="F536" s="160" t="s">
        <v>14235</v>
      </c>
      <c r="H536" s="161">
        <v>3.516</v>
      </c>
      <c r="I536" s="162"/>
      <c r="L536" s="157"/>
      <c r="M536" s="163"/>
      <c r="T536" s="164"/>
      <c r="AT536" s="159" t="s">
        <v>328</v>
      </c>
      <c r="AU536" s="159" t="s">
        <v>88</v>
      </c>
      <c r="AV536" s="12" t="s">
        <v>88</v>
      </c>
      <c r="AW536" s="12" t="s">
        <v>31</v>
      </c>
      <c r="AX536" s="12" t="s">
        <v>76</v>
      </c>
      <c r="AY536" s="159" t="s">
        <v>317</v>
      </c>
    </row>
    <row r="537" spans="2:65" s="13" customFormat="1" ht="10">
      <c r="B537" s="165"/>
      <c r="D537" s="158" t="s">
        <v>328</v>
      </c>
      <c r="E537" s="166" t="s">
        <v>1</v>
      </c>
      <c r="F537" s="167" t="s">
        <v>14236</v>
      </c>
      <c r="H537" s="168">
        <v>14.489000000000001</v>
      </c>
      <c r="I537" s="169"/>
      <c r="L537" s="165"/>
      <c r="M537" s="170"/>
      <c r="T537" s="171"/>
      <c r="AT537" s="166" t="s">
        <v>328</v>
      </c>
      <c r="AU537" s="166" t="s">
        <v>88</v>
      </c>
      <c r="AV537" s="13" t="s">
        <v>92</v>
      </c>
      <c r="AW537" s="13" t="s">
        <v>31</v>
      </c>
      <c r="AX537" s="13" t="s">
        <v>76</v>
      </c>
      <c r="AY537" s="166" t="s">
        <v>317</v>
      </c>
    </row>
    <row r="538" spans="2:65" s="14" customFormat="1" ht="10">
      <c r="B538" s="172"/>
      <c r="D538" s="158" t="s">
        <v>328</v>
      </c>
      <c r="E538" s="173" t="s">
        <v>1</v>
      </c>
      <c r="F538" s="174" t="s">
        <v>332</v>
      </c>
      <c r="H538" s="175">
        <v>22.810000000000002</v>
      </c>
      <c r="I538" s="176"/>
      <c r="L538" s="172"/>
      <c r="M538" s="177"/>
      <c r="T538" s="178"/>
      <c r="AT538" s="173" t="s">
        <v>328</v>
      </c>
      <c r="AU538" s="173" t="s">
        <v>88</v>
      </c>
      <c r="AV538" s="14" t="s">
        <v>323</v>
      </c>
      <c r="AW538" s="14" t="s">
        <v>31</v>
      </c>
      <c r="AX538" s="14" t="s">
        <v>83</v>
      </c>
      <c r="AY538" s="173" t="s">
        <v>317</v>
      </c>
    </row>
    <row r="539" spans="2:65" s="1" customFormat="1" ht="33" customHeight="1">
      <c r="B539" s="142"/>
      <c r="C539" s="179" t="s">
        <v>719</v>
      </c>
      <c r="D539" s="179" t="s">
        <v>454</v>
      </c>
      <c r="E539" s="180" t="s">
        <v>2329</v>
      </c>
      <c r="F539" s="181" t="s">
        <v>14385</v>
      </c>
      <c r="G539" s="182" t="s">
        <v>444</v>
      </c>
      <c r="H539" s="183">
        <v>26.231999999999999</v>
      </c>
      <c r="I539" s="184"/>
      <c r="J539" s="185">
        <f>ROUND(I539*H539,2)</f>
        <v>0</v>
      </c>
      <c r="K539" s="186"/>
      <c r="L539" s="187"/>
      <c r="M539" s="188" t="s">
        <v>1</v>
      </c>
      <c r="N539" s="189" t="s">
        <v>42</v>
      </c>
      <c r="P539" s="153">
        <f>O539*H539</f>
        <v>0</v>
      </c>
      <c r="Q539" s="153">
        <v>5.13E-3</v>
      </c>
      <c r="R539" s="153">
        <f>Q539*H539</f>
        <v>0.13457015999999999</v>
      </c>
      <c r="S539" s="153">
        <v>0</v>
      </c>
      <c r="T539" s="154">
        <f>S539*H539</f>
        <v>0</v>
      </c>
      <c r="AR539" s="155" t="s">
        <v>481</v>
      </c>
      <c r="AT539" s="155" t="s">
        <v>454</v>
      </c>
      <c r="AU539" s="155" t="s">
        <v>88</v>
      </c>
      <c r="AY539" s="16" t="s">
        <v>317</v>
      </c>
      <c r="BE539" s="156">
        <f>IF(N539="základná",J539,0)</f>
        <v>0</v>
      </c>
      <c r="BF539" s="156">
        <f>IF(N539="znížená",J539,0)</f>
        <v>0</v>
      </c>
      <c r="BG539" s="156">
        <f>IF(N539="zákl. prenesená",J539,0)</f>
        <v>0</v>
      </c>
      <c r="BH539" s="156">
        <f>IF(N539="zníž. prenesená",J539,0)</f>
        <v>0</v>
      </c>
      <c r="BI539" s="156">
        <f>IF(N539="nulová",J539,0)</f>
        <v>0</v>
      </c>
      <c r="BJ539" s="16" t="s">
        <v>88</v>
      </c>
      <c r="BK539" s="156">
        <f>ROUND(I539*H539,2)</f>
        <v>0</v>
      </c>
      <c r="BL539" s="16" t="s">
        <v>396</v>
      </c>
      <c r="BM539" s="155" t="s">
        <v>14386</v>
      </c>
    </row>
    <row r="540" spans="2:65" s="12" customFormat="1" ht="10">
      <c r="B540" s="157"/>
      <c r="D540" s="158" t="s">
        <v>328</v>
      </c>
      <c r="F540" s="160" t="s">
        <v>14387</v>
      </c>
      <c r="H540" s="161">
        <v>26.231999999999999</v>
      </c>
      <c r="I540" s="162"/>
      <c r="L540" s="157"/>
      <c r="M540" s="163"/>
      <c r="T540" s="164"/>
      <c r="AT540" s="159" t="s">
        <v>328</v>
      </c>
      <c r="AU540" s="159" t="s">
        <v>88</v>
      </c>
      <c r="AV540" s="12" t="s">
        <v>88</v>
      </c>
      <c r="AW540" s="12" t="s">
        <v>3</v>
      </c>
      <c r="AX540" s="12" t="s">
        <v>83</v>
      </c>
      <c r="AY540" s="159" t="s">
        <v>317</v>
      </c>
    </row>
    <row r="541" spans="2:65" s="1" customFormat="1" ht="37.75" customHeight="1">
      <c r="B541" s="142"/>
      <c r="C541" s="143" t="s">
        <v>1697</v>
      </c>
      <c r="D541" s="143" t="s">
        <v>319</v>
      </c>
      <c r="E541" s="144" t="s">
        <v>2356</v>
      </c>
      <c r="F541" s="145" t="s">
        <v>14388</v>
      </c>
      <c r="G541" s="146" t="s">
        <v>444</v>
      </c>
      <c r="H541" s="147">
        <v>22.341000000000001</v>
      </c>
      <c r="I541" s="148"/>
      <c r="J541" s="149">
        <f>ROUND(I541*H541,2)</f>
        <v>0</v>
      </c>
      <c r="K541" s="150"/>
      <c r="L541" s="31"/>
      <c r="M541" s="151" t="s">
        <v>1</v>
      </c>
      <c r="N541" s="152" t="s">
        <v>42</v>
      </c>
      <c r="P541" s="153">
        <f>O541*H541</f>
        <v>0</v>
      </c>
      <c r="Q541" s="153">
        <v>0</v>
      </c>
      <c r="R541" s="153">
        <f>Q541*H541</f>
        <v>0</v>
      </c>
      <c r="S541" s="153">
        <v>0</v>
      </c>
      <c r="T541" s="154">
        <f>S541*H541</f>
        <v>0</v>
      </c>
      <c r="AR541" s="155" t="s">
        <v>396</v>
      </c>
      <c r="AT541" s="155" t="s">
        <v>319</v>
      </c>
      <c r="AU541" s="155" t="s">
        <v>88</v>
      </c>
      <c r="AY541" s="16" t="s">
        <v>317</v>
      </c>
      <c r="BE541" s="156">
        <f>IF(N541="základná",J541,0)</f>
        <v>0</v>
      </c>
      <c r="BF541" s="156">
        <f>IF(N541="znížená",J541,0)</f>
        <v>0</v>
      </c>
      <c r="BG541" s="156">
        <f>IF(N541="zákl. prenesená",J541,0)</f>
        <v>0</v>
      </c>
      <c r="BH541" s="156">
        <f>IF(N541="zníž. prenesená",J541,0)</f>
        <v>0</v>
      </c>
      <c r="BI541" s="156">
        <f>IF(N541="nulová",J541,0)</f>
        <v>0</v>
      </c>
      <c r="BJ541" s="16" t="s">
        <v>88</v>
      </c>
      <c r="BK541" s="156">
        <f>ROUND(I541*H541,2)</f>
        <v>0</v>
      </c>
      <c r="BL541" s="16" t="s">
        <v>396</v>
      </c>
      <c r="BM541" s="155" t="s">
        <v>14389</v>
      </c>
    </row>
    <row r="542" spans="2:65" s="12" customFormat="1" ht="10">
      <c r="B542" s="157"/>
      <c r="D542" s="158" t="s">
        <v>328</v>
      </c>
      <c r="E542" s="159" t="s">
        <v>1</v>
      </c>
      <c r="F542" s="160" t="s">
        <v>14376</v>
      </c>
      <c r="H542" s="161">
        <v>8.3209999999999997</v>
      </c>
      <c r="I542" s="162"/>
      <c r="L542" s="157"/>
      <c r="M542" s="163"/>
      <c r="T542" s="164"/>
      <c r="AT542" s="159" t="s">
        <v>328</v>
      </c>
      <c r="AU542" s="159" t="s">
        <v>88</v>
      </c>
      <c r="AV542" s="12" t="s">
        <v>88</v>
      </c>
      <c r="AW542" s="12" t="s">
        <v>31</v>
      </c>
      <c r="AX542" s="12" t="s">
        <v>76</v>
      </c>
      <c r="AY542" s="159" t="s">
        <v>317</v>
      </c>
    </row>
    <row r="543" spans="2:65" s="13" customFormat="1" ht="10">
      <c r="B543" s="165"/>
      <c r="D543" s="158" t="s">
        <v>328</v>
      </c>
      <c r="E543" s="166" t="s">
        <v>1</v>
      </c>
      <c r="F543" s="167" t="s">
        <v>14247</v>
      </c>
      <c r="H543" s="168">
        <v>8.3209999999999997</v>
      </c>
      <c r="I543" s="169"/>
      <c r="L543" s="165"/>
      <c r="M543" s="170"/>
      <c r="T543" s="171"/>
      <c r="AT543" s="166" t="s">
        <v>328</v>
      </c>
      <c r="AU543" s="166" t="s">
        <v>88</v>
      </c>
      <c r="AV543" s="13" t="s">
        <v>92</v>
      </c>
      <c r="AW543" s="13" t="s">
        <v>31</v>
      </c>
      <c r="AX543" s="13" t="s">
        <v>76</v>
      </c>
      <c r="AY543" s="166" t="s">
        <v>317</v>
      </c>
    </row>
    <row r="544" spans="2:65" s="12" customFormat="1" ht="10">
      <c r="B544" s="157"/>
      <c r="D544" s="158" t="s">
        <v>328</v>
      </c>
      <c r="E544" s="159" t="s">
        <v>1</v>
      </c>
      <c r="F544" s="160" t="s">
        <v>14378</v>
      </c>
      <c r="H544" s="161">
        <v>6.09</v>
      </c>
      <c r="I544" s="162"/>
      <c r="L544" s="157"/>
      <c r="M544" s="163"/>
      <c r="T544" s="164"/>
      <c r="AT544" s="159" t="s">
        <v>328</v>
      </c>
      <c r="AU544" s="159" t="s">
        <v>88</v>
      </c>
      <c r="AV544" s="12" t="s">
        <v>88</v>
      </c>
      <c r="AW544" s="12" t="s">
        <v>31</v>
      </c>
      <c r="AX544" s="12" t="s">
        <v>76</v>
      </c>
      <c r="AY544" s="159" t="s">
        <v>317</v>
      </c>
    </row>
    <row r="545" spans="2:65" s="12" customFormat="1" ht="10">
      <c r="B545" s="157"/>
      <c r="D545" s="158" t="s">
        <v>328</v>
      </c>
      <c r="E545" s="159" t="s">
        <v>1</v>
      </c>
      <c r="F545" s="160" t="s">
        <v>14379</v>
      </c>
      <c r="H545" s="161">
        <v>7.93</v>
      </c>
      <c r="I545" s="162"/>
      <c r="L545" s="157"/>
      <c r="M545" s="163"/>
      <c r="T545" s="164"/>
      <c r="AT545" s="159" t="s">
        <v>328</v>
      </c>
      <c r="AU545" s="159" t="s">
        <v>88</v>
      </c>
      <c r="AV545" s="12" t="s">
        <v>88</v>
      </c>
      <c r="AW545" s="12" t="s">
        <v>31</v>
      </c>
      <c r="AX545" s="12" t="s">
        <v>76</v>
      </c>
      <c r="AY545" s="159" t="s">
        <v>317</v>
      </c>
    </row>
    <row r="546" spans="2:65" s="13" customFormat="1" ht="10">
      <c r="B546" s="165"/>
      <c r="D546" s="158" t="s">
        <v>328</v>
      </c>
      <c r="E546" s="166" t="s">
        <v>1</v>
      </c>
      <c r="F546" s="167" t="s">
        <v>14236</v>
      </c>
      <c r="H546" s="168">
        <v>14.02</v>
      </c>
      <c r="I546" s="169"/>
      <c r="L546" s="165"/>
      <c r="M546" s="170"/>
      <c r="T546" s="171"/>
      <c r="AT546" s="166" t="s">
        <v>328</v>
      </c>
      <c r="AU546" s="166" t="s">
        <v>88</v>
      </c>
      <c r="AV546" s="13" t="s">
        <v>92</v>
      </c>
      <c r="AW546" s="13" t="s">
        <v>31</v>
      </c>
      <c r="AX546" s="13" t="s">
        <v>76</v>
      </c>
      <c r="AY546" s="166" t="s">
        <v>317</v>
      </c>
    </row>
    <row r="547" spans="2:65" s="14" customFormat="1" ht="10">
      <c r="B547" s="172"/>
      <c r="D547" s="158" t="s">
        <v>328</v>
      </c>
      <c r="E547" s="173" t="s">
        <v>1</v>
      </c>
      <c r="F547" s="174" t="s">
        <v>332</v>
      </c>
      <c r="H547" s="175">
        <v>22.341000000000001</v>
      </c>
      <c r="I547" s="176"/>
      <c r="L547" s="172"/>
      <c r="M547" s="177"/>
      <c r="T547" s="178"/>
      <c r="AT547" s="173" t="s">
        <v>328</v>
      </c>
      <c r="AU547" s="173" t="s">
        <v>88</v>
      </c>
      <c r="AV547" s="14" t="s">
        <v>323</v>
      </c>
      <c r="AW547" s="14" t="s">
        <v>31</v>
      </c>
      <c r="AX547" s="14" t="s">
        <v>83</v>
      </c>
      <c r="AY547" s="173" t="s">
        <v>317</v>
      </c>
    </row>
    <row r="548" spans="2:65" s="1" customFormat="1" ht="24.15" customHeight="1">
      <c r="B548" s="142"/>
      <c r="C548" s="179" t="s">
        <v>1704</v>
      </c>
      <c r="D548" s="179" t="s">
        <v>454</v>
      </c>
      <c r="E548" s="180" t="s">
        <v>2360</v>
      </c>
      <c r="F548" s="181" t="s">
        <v>14390</v>
      </c>
      <c r="G548" s="182" t="s">
        <v>444</v>
      </c>
      <c r="H548" s="183">
        <v>25.329000000000001</v>
      </c>
      <c r="I548" s="184"/>
      <c r="J548" s="185">
        <f>ROUND(I548*H548,2)</f>
        <v>0</v>
      </c>
      <c r="K548" s="186"/>
      <c r="L548" s="187"/>
      <c r="M548" s="188" t="s">
        <v>1</v>
      </c>
      <c r="N548" s="189" t="s">
        <v>42</v>
      </c>
      <c r="P548" s="153">
        <f>O548*H548</f>
        <v>0</v>
      </c>
      <c r="Q548" s="153">
        <v>2.3E-3</v>
      </c>
      <c r="R548" s="153">
        <f>Q548*H548</f>
        <v>5.8256700000000002E-2</v>
      </c>
      <c r="S548" s="153">
        <v>0</v>
      </c>
      <c r="T548" s="154">
        <f>S548*H548</f>
        <v>0</v>
      </c>
      <c r="AR548" s="155" t="s">
        <v>481</v>
      </c>
      <c r="AT548" s="155" t="s">
        <v>454</v>
      </c>
      <c r="AU548" s="155" t="s">
        <v>88</v>
      </c>
      <c r="AY548" s="16" t="s">
        <v>317</v>
      </c>
      <c r="BE548" s="156">
        <f>IF(N548="základná",J548,0)</f>
        <v>0</v>
      </c>
      <c r="BF548" s="156">
        <f>IF(N548="znížená",J548,0)</f>
        <v>0</v>
      </c>
      <c r="BG548" s="156">
        <f>IF(N548="zákl. prenesená",J548,0)</f>
        <v>0</v>
      </c>
      <c r="BH548" s="156">
        <f>IF(N548="zníž. prenesená",J548,0)</f>
        <v>0</v>
      </c>
      <c r="BI548" s="156">
        <f>IF(N548="nulová",J548,0)</f>
        <v>0</v>
      </c>
      <c r="BJ548" s="16" t="s">
        <v>88</v>
      </c>
      <c r="BK548" s="156">
        <f>ROUND(I548*H548,2)</f>
        <v>0</v>
      </c>
      <c r="BL548" s="16" t="s">
        <v>396</v>
      </c>
      <c r="BM548" s="155" t="s">
        <v>14391</v>
      </c>
    </row>
    <row r="549" spans="2:65" s="1" customFormat="1" ht="24.15" customHeight="1">
      <c r="B549" s="142"/>
      <c r="C549" s="179" t="s">
        <v>1722</v>
      </c>
      <c r="D549" s="179" t="s">
        <v>454</v>
      </c>
      <c r="E549" s="180" t="s">
        <v>2368</v>
      </c>
      <c r="F549" s="181" t="s">
        <v>2423</v>
      </c>
      <c r="G549" s="182" t="s">
        <v>467</v>
      </c>
      <c r="H549" s="183">
        <v>69.159000000000006</v>
      </c>
      <c r="I549" s="184"/>
      <c r="J549" s="185">
        <f>ROUND(I549*H549,2)</f>
        <v>0</v>
      </c>
      <c r="K549" s="186"/>
      <c r="L549" s="187"/>
      <c r="M549" s="188" t="s">
        <v>1</v>
      </c>
      <c r="N549" s="189" t="s">
        <v>42</v>
      </c>
      <c r="P549" s="153">
        <f>O549*H549</f>
        <v>0</v>
      </c>
      <c r="Q549" s="153">
        <v>2.5000000000000001E-4</v>
      </c>
      <c r="R549" s="153">
        <f>Q549*H549</f>
        <v>1.7289750000000003E-2</v>
      </c>
      <c r="S549" s="153">
        <v>0</v>
      </c>
      <c r="T549" s="154">
        <f>S549*H549</f>
        <v>0</v>
      </c>
      <c r="AR549" s="155" t="s">
        <v>481</v>
      </c>
      <c r="AT549" s="155" t="s">
        <v>454</v>
      </c>
      <c r="AU549" s="155" t="s">
        <v>88</v>
      </c>
      <c r="AY549" s="16" t="s">
        <v>317</v>
      </c>
      <c r="BE549" s="156">
        <f>IF(N549="základná",J549,0)</f>
        <v>0</v>
      </c>
      <c r="BF549" s="156">
        <f>IF(N549="znížená",J549,0)</f>
        <v>0</v>
      </c>
      <c r="BG549" s="156">
        <f>IF(N549="zákl. prenesená",J549,0)</f>
        <v>0</v>
      </c>
      <c r="BH549" s="156">
        <f>IF(N549="zníž. prenesená",J549,0)</f>
        <v>0</v>
      </c>
      <c r="BI549" s="156">
        <f>IF(N549="nulová",J549,0)</f>
        <v>0</v>
      </c>
      <c r="BJ549" s="16" t="s">
        <v>88</v>
      </c>
      <c r="BK549" s="156">
        <f>ROUND(I549*H549,2)</f>
        <v>0</v>
      </c>
      <c r="BL549" s="16" t="s">
        <v>396</v>
      </c>
      <c r="BM549" s="155" t="s">
        <v>14392</v>
      </c>
    </row>
    <row r="550" spans="2:65" s="1" customFormat="1" ht="24.15" customHeight="1">
      <c r="B550" s="142"/>
      <c r="C550" s="143" t="s">
        <v>1726</v>
      </c>
      <c r="D550" s="143" t="s">
        <v>319</v>
      </c>
      <c r="E550" s="144" t="s">
        <v>2400</v>
      </c>
      <c r="F550" s="145" t="s">
        <v>14393</v>
      </c>
      <c r="G550" s="146" t="s">
        <v>444</v>
      </c>
      <c r="H550" s="147">
        <v>30.661999999999999</v>
      </c>
      <c r="I550" s="148"/>
      <c r="J550" s="149">
        <f>ROUND(I550*H550,2)</f>
        <v>0</v>
      </c>
      <c r="K550" s="150"/>
      <c r="L550" s="31"/>
      <c r="M550" s="151" t="s">
        <v>1</v>
      </c>
      <c r="N550" s="152" t="s">
        <v>42</v>
      </c>
      <c r="P550" s="153">
        <f>O550*H550</f>
        <v>0</v>
      </c>
      <c r="Q550" s="153">
        <v>0</v>
      </c>
      <c r="R550" s="153">
        <f>Q550*H550</f>
        <v>0</v>
      </c>
      <c r="S550" s="153">
        <v>0</v>
      </c>
      <c r="T550" s="154">
        <f>S550*H550</f>
        <v>0</v>
      </c>
      <c r="AR550" s="155" t="s">
        <v>396</v>
      </c>
      <c r="AT550" s="155" t="s">
        <v>319</v>
      </c>
      <c r="AU550" s="155" t="s">
        <v>88</v>
      </c>
      <c r="AY550" s="16" t="s">
        <v>317</v>
      </c>
      <c r="BE550" s="156">
        <f>IF(N550="základná",J550,0)</f>
        <v>0</v>
      </c>
      <c r="BF550" s="156">
        <f>IF(N550="znížená",J550,0)</f>
        <v>0</v>
      </c>
      <c r="BG550" s="156">
        <f>IF(N550="zákl. prenesená",J550,0)</f>
        <v>0</v>
      </c>
      <c r="BH550" s="156">
        <f>IF(N550="zníž. prenesená",J550,0)</f>
        <v>0</v>
      </c>
      <c r="BI550" s="156">
        <f>IF(N550="nulová",J550,0)</f>
        <v>0</v>
      </c>
      <c r="BJ550" s="16" t="s">
        <v>88</v>
      </c>
      <c r="BK550" s="156">
        <f>ROUND(I550*H550,2)</f>
        <v>0</v>
      </c>
      <c r="BL550" s="16" t="s">
        <v>396</v>
      </c>
      <c r="BM550" s="155" t="s">
        <v>14394</v>
      </c>
    </row>
    <row r="551" spans="2:65" s="12" customFormat="1" ht="10">
      <c r="B551" s="157"/>
      <c r="D551" s="158" t="s">
        <v>328</v>
      </c>
      <c r="E551" s="159" t="s">
        <v>1</v>
      </c>
      <c r="F551" s="160" t="s">
        <v>14395</v>
      </c>
      <c r="H551" s="161">
        <v>16.641999999999999</v>
      </c>
      <c r="I551" s="162"/>
      <c r="L551" s="157"/>
      <c r="M551" s="163"/>
      <c r="T551" s="164"/>
      <c r="AT551" s="159" t="s">
        <v>328</v>
      </c>
      <c r="AU551" s="159" t="s">
        <v>88</v>
      </c>
      <c r="AV551" s="12" t="s">
        <v>88</v>
      </c>
      <c r="AW551" s="12" t="s">
        <v>31</v>
      </c>
      <c r="AX551" s="12" t="s">
        <v>76</v>
      </c>
      <c r="AY551" s="159" t="s">
        <v>317</v>
      </c>
    </row>
    <row r="552" spans="2:65" s="13" customFormat="1" ht="10">
      <c r="B552" s="165"/>
      <c r="D552" s="158" t="s">
        <v>328</v>
      </c>
      <c r="E552" s="166" t="s">
        <v>1</v>
      </c>
      <c r="F552" s="167" t="s">
        <v>14247</v>
      </c>
      <c r="H552" s="168">
        <v>16.641999999999999</v>
      </c>
      <c r="I552" s="169"/>
      <c r="L552" s="165"/>
      <c r="M552" s="170"/>
      <c r="T552" s="171"/>
      <c r="AT552" s="166" t="s">
        <v>328</v>
      </c>
      <c r="AU552" s="166" t="s">
        <v>88</v>
      </c>
      <c r="AV552" s="13" t="s">
        <v>92</v>
      </c>
      <c r="AW552" s="13" t="s">
        <v>31</v>
      </c>
      <c r="AX552" s="13" t="s">
        <v>76</v>
      </c>
      <c r="AY552" s="166" t="s">
        <v>317</v>
      </c>
    </row>
    <row r="553" spans="2:65" s="12" customFormat="1" ht="10">
      <c r="B553" s="157"/>
      <c r="D553" s="158" t="s">
        <v>328</v>
      </c>
      <c r="E553" s="159" t="s">
        <v>1</v>
      </c>
      <c r="F553" s="160" t="s">
        <v>14378</v>
      </c>
      <c r="H553" s="161">
        <v>6.09</v>
      </c>
      <c r="I553" s="162"/>
      <c r="L553" s="157"/>
      <c r="M553" s="163"/>
      <c r="T553" s="164"/>
      <c r="AT553" s="159" t="s">
        <v>328</v>
      </c>
      <c r="AU553" s="159" t="s">
        <v>88</v>
      </c>
      <c r="AV553" s="12" t="s">
        <v>88</v>
      </c>
      <c r="AW553" s="12" t="s">
        <v>31</v>
      </c>
      <c r="AX553" s="12" t="s">
        <v>76</v>
      </c>
      <c r="AY553" s="159" t="s">
        <v>317</v>
      </c>
    </row>
    <row r="554" spans="2:65" s="12" customFormat="1" ht="10">
      <c r="B554" s="157"/>
      <c r="D554" s="158" t="s">
        <v>328</v>
      </c>
      <c r="E554" s="159" t="s">
        <v>1</v>
      </c>
      <c r="F554" s="160" t="s">
        <v>14379</v>
      </c>
      <c r="H554" s="161">
        <v>7.93</v>
      </c>
      <c r="I554" s="162"/>
      <c r="L554" s="157"/>
      <c r="M554" s="163"/>
      <c r="T554" s="164"/>
      <c r="AT554" s="159" t="s">
        <v>328</v>
      </c>
      <c r="AU554" s="159" t="s">
        <v>88</v>
      </c>
      <c r="AV554" s="12" t="s">
        <v>88</v>
      </c>
      <c r="AW554" s="12" t="s">
        <v>31</v>
      </c>
      <c r="AX554" s="12" t="s">
        <v>76</v>
      </c>
      <c r="AY554" s="159" t="s">
        <v>317</v>
      </c>
    </row>
    <row r="555" spans="2:65" s="13" customFormat="1" ht="10">
      <c r="B555" s="165"/>
      <c r="D555" s="158" t="s">
        <v>328</v>
      </c>
      <c r="E555" s="166" t="s">
        <v>1</v>
      </c>
      <c r="F555" s="167" t="s">
        <v>14236</v>
      </c>
      <c r="H555" s="168">
        <v>14.02</v>
      </c>
      <c r="I555" s="169"/>
      <c r="L555" s="165"/>
      <c r="M555" s="170"/>
      <c r="T555" s="171"/>
      <c r="AT555" s="166" t="s">
        <v>328</v>
      </c>
      <c r="AU555" s="166" t="s">
        <v>88</v>
      </c>
      <c r="AV555" s="13" t="s">
        <v>92</v>
      </c>
      <c r="AW555" s="13" t="s">
        <v>31</v>
      </c>
      <c r="AX555" s="13" t="s">
        <v>76</v>
      </c>
      <c r="AY555" s="166" t="s">
        <v>317</v>
      </c>
    </row>
    <row r="556" spans="2:65" s="14" customFormat="1" ht="10">
      <c r="B556" s="172"/>
      <c r="D556" s="158" t="s">
        <v>328</v>
      </c>
      <c r="E556" s="173" t="s">
        <v>1</v>
      </c>
      <c r="F556" s="174" t="s">
        <v>332</v>
      </c>
      <c r="H556" s="175">
        <v>30.661999999999999</v>
      </c>
      <c r="I556" s="176"/>
      <c r="L556" s="172"/>
      <c r="M556" s="177"/>
      <c r="T556" s="178"/>
      <c r="AT556" s="173" t="s">
        <v>328</v>
      </c>
      <c r="AU556" s="173" t="s">
        <v>88</v>
      </c>
      <c r="AV556" s="14" t="s">
        <v>323</v>
      </c>
      <c r="AW556" s="14" t="s">
        <v>31</v>
      </c>
      <c r="AX556" s="14" t="s">
        <v>83</v>
      </c>
      <c r="AY556" s="173" t="s">
        <v>317</v>
      </c>
    </row>
    <row r="557" spans="2:65" s="1" customFormat="1" ht="24.15" customHeight="1">
      <c r="B557" s="142"/>
      <c r="C557" s="179" t="s">
        <v>1748</v>
      </c>
      <c r="D557" s="179" t="s">
        <v>454</v>
      </c>
      <c r="E557" s="180" t="s">
        <v>1031</v>
      </c>
      <c r="F557" s="181" t="s">
        <v>14396</v>
      </c>
      <c r="G557" s="182" t="s">
        <v>444</v>
      </c>
      <c r="H557" s="183">
        <v>35.261000000000003</v>
      </c>
      <c r="I557" s="184"/>
      <c r="J557" s="185">
        <f>ROUND(I557*H557,2)</f>
        <v>0</v>
      </c>
      <c r="K557" s="186"/>
      <c r="L557" s="187"/>
      <c r="M557" s="188" t="s">
        <v>1</v>
      </c>
      <c r="N557" s="189" t="s">
        <v>42</v>
      </c>
      <c r="P557" s="153">
        <f>O557*H557</f>
        <v>0</v>
      </c>
      <c r="Q557" s="153">
        <v>2.9999999999999997E-4</v>
      </c>
      <c r="R557" s="153">
        <f>Q557*H557</f>
        <v>1.0578300000000001E-2</v>
      </c>
      <c r="S557" s="153">
        <v>0</v>
      </c>
      <c r="T557" s="154">
        <f>S557*H557</f>
        <v>0</v>
      </c>
      <c r="AR557" s="155" t="s">
        <v>481</v>
      </c>
      <c r="AT557" s="155" t="s">
        <v>454</v>
      </c>
      <c r="AU557" s="155" t="s">
        <v>88</v>
      </c>
      <c r="AY557" s="16" t="s">
        <v>317</v>
      </c>
      <c r="BE557" s="156">
        <f>IF(N557="základná",J557,0)</f>
        <v>0</v>
      </c>
      <c r="BF557" s="156">
        <f>IF(N557="znížená",J557,0)</f>
        <v>0</v>
      </c>
      <c r="BG557" s="156">
        <f>IF(N557="zákl. prenesená",J557,0)</f>
        <v>0</v>
      </c>
      <c r="BH557" s="156">
        <f>IF(N557="zníž. prenesená",J557,0)</f>
        <v>0</v>
      </c>
      <c r="BI557" s="156">
        <f>IF(N557="nulová",J557,0)</f>
        <v>0</v>
      </c>
      <c r="BJ557" s="16" t="s">
        <v>88</v>
      </c>
      <c r="BK557" s="156">
        <f>ROUND(I557*H557,2)</f>
        <v>0</v>
      </c>
      <c r="BL557" s="16" t="s">
        <v>396</v>
      </c>
      <c r="BM557" s="155" t="s">
        <v>14397</v>
      </c>
    </row>
    <row r="558" spans="2:65" s="12" customFormat="1" ht="10">
      <c r="B558" s="157"/>
      <c r="D558" s="158" t="s">
        <v>328</v>
      </c>
      <c r="E558" s="159" t="s">
        <v>1</v>
      </c>
      <c r="F558" s="160" t="s">
        <v>14398</v>
      </c>
      <c r="H558" s="161">
        <v>16.641999999999999</v>
      </c>
      <c r="I558" s="162"/>
      <c r="L558" s="157"/>
      <c r="M558" s="163"/>
      <c r="T558" s="164"/>
      <c r="AT558" s="159" t="s">
        <v>328</v>
      </c>
      <c r="AU558" s="159" t="s">
        <v>88</v>
      </c>
      <c r="AV558" s="12" t="s">
        <v>88</v>
      </c>
      <c r="AW558" s="12" t="s">
        <v>31</v>
      </c>
      <c r="AX558" s="12" t="s">
        <v>76</v>
      </c>
      <c r="AY558" s="159" t="s">
        <v>317</v>
      </c>
    </row>
    <row r="559" spans="2:65" s="13" customFormat="1" ht="10">
      <c r="B559" s="165"/>
      <c r="D559" s="158" t="s">
        <v>328</v>
      </c>
      <c r="E559" s="166" t="s">
        <v>1</v>
      </c>
      <c r="F559" s="167" t="s">
        <v>331</v>
      </c>
      <c r="H559" s="168">
        <v>16.641999999999999</v>
      </c>
      <c r="I559" s="169"/>
      <c r="L559" s="165"/>
      <c r="M559" s="170"/>
      <c r="T559" s="171"/>
      <c r="AT559" s="166" t="s">
        <v>328</v>
      </c>
      <c r="AU559" s="166" t="s">
        <v>88</v>
      </c>
      <c r="AV559" s="13" t="s">
        <v>92</v>
      </c>
      <c r="AW559" s="13" t="s">
        <v>31</v>
      </c>
      <c r="AX559" s="13" t="s">
        <v>76</v>
      </c>
      <c r="AY559" s="166" t="s">
        <v>317</v>
      </c>
    </row>
    <row r="560" spans="2:65" s="12" customFormat="1" ht="10">
      <c r="B560" s="157"/>
      <c r="D560" s="158" t="s">
        <v>328</v>
      </c>
      <c r="E560" s="159" t="s">
        <v>1</v>
      </c>
      <c r="F560" s="160" t="s">
        <v>14378</v>
      </c>
      <c r="H560" s="161">
        <v>6.09</v>
      </c>
      <c r="I560" s="162"/>
      <c r="L560" s="157"/>
      <c r="M560" s="163"/>
      <c r="T560" s="164"/>
      <c r="AT560" s="159" t="s">
        <v>328</v>
      </c>
      <c r="AU560" s="159" t="s">
        <v>88</v>
      </c>
      <c r="AV560" s="12" t="s">
        <v>88</v>
      </c>
      <c r="AW560" s="12" t="s">
        <v>31</v>
      </c>
      <c r="AX560" s="12" t="s">
        <v>76</v>
      </c>
      <c r="AY560" s="159" t="s">
        <v>317</v>
      </c>
    </row>
    <row r="561" spans="2:65" s="12" customFormat="1" ht="10">
      <c r="B561" s="157"/>
      <c r="D561" s="158" t="s">
        <v>328</v>
      </c>
      <c r="E561" s="159" t="s">
        <v>1</v>
      </c>
      <c r="F561" s="160" t="s">
        <v>14379</v>
      </c>
      <c r="H561" s="161">
        <v>7.93</v>
      </c>
      <c r="I561" s="162"/>
      <c r="L561" s="157"/>
      <c r="M561" s="163"/>
      <c r="T561" s="164"/>
      <c r="AT561" s="159" t="s">
        <v>328</v>
      </c>
      <c r="AU561" s="159" t="s">
        <v>88</v>
      </c>
      <c r="AV561" s="12" t="s">
        <v>88</v>
      </c>
      <c r="AW561" s="12" t="s">
        <v>31</v>
      </c>
      <c r="AX561" s="12" t="s">
        <v>76</v>
      </c>
      <c r="AY561" s="159" t="s">
        <v>317</v>
      </c>
    </row>
    <row r="562" spans="2:65" s="13" customFormat="1" ht="10">
      <c r="B562" s="165"/>
      <c r="D562" s="158" t="s">
        <v>328</v>
      </c>
      <c r="E562" s="166" t="s">
        <v>1</v>
      </c>
      <c r="F562" s="167" t="s">
        <v>14236</v>
      </c>
      <c r="H562" s="168">
        <v>14.02</v>
      </c>
      <c r="I562" s="169"/>
      <c r="L562" s="165"/>
      <c r="M562" s="170"/>
      <c r="T562" s="171"/>
      <c r="AT562" s="166" t="s">
        <v>328</v>
      </c>
      <c r="AU562" s="166" t="s">
        <v>88</v>
      </c>
      <c r="AV562" s="13" t="s">
        <v>92</v>
      </c>
      <c r="AW562" s="13" t="s">
        <v>31</v>
      </c>
      <c r="AX562" s="13" t="s">
        <v>76</v>
      </c>
      <c r="AY562" s="166" t="s">
        <v>317</v>
      </c>
    </row>
    <row r="563" spans="2:65" s="14" customFormat="1" ht="10">
      <c r="B563" s="172"/>
      <c r="D563" s="158" t="s">
        <v>328</v>
      </c>
      <c r="E563" s="173" t="s">
        <v>1</v>
      </c>
      <c r="F563" s="174" t="s">
        <v>332</v>
      </c>
      <c r="H563" s="175">
        <v>30.661999999999999</v>
      </c>
      <c r="I563" s="176"/>
      <c r="L563" s="172"/>
      <c r="M563" s="177"/>
      <c r="T563" s="178"/>
      <c r="AT563" s="173" t="s">
        <v>328</v>
      </c>
      <c r="AU563" s="173" t="s">
        <v>88</v>
      </c>
      <c r="AV563" s="14" t="s">
        <v>323</v>
      </c>
      <c r="AW563" s="14" t="s">
        <v>31</v>
      </c>
      <c r="AX563" s="14" t="s">
        <v>83</v>
      </c>
      <c r="AY563" s="173" t="s">
        <v>317</v>
      </c>
    </row>
    <row r="564" spans="2:65" s="12" customFormat="1" ht="10">
      <c r="B564" s="157"/>
      <c r="D564" s="158" t="s">
        <v>328</v>
      </c>
      <c r="F564" s="160" t="s">
        <v>14399</v>
      </c>
      <c r="H564" s="161">
        <v>35.261000000000003</v>
      </c>
      <c r="I564" s="162"/>
      <c r="L564" s="157"/>
      <c r="M564" s="163"/>
      <c r="T564" s="164"/>
      <c r="AT564" s="159" t="s">
        <v>328</v>
      </c>
      <c r="AU564" s="159" t="s">
        <v>88</v>
      </c>
      <c r="AV564" s="12" t="s">
        <v>88</v>
      </c>
      <c r="AW564" s="12" t="s">
        <v>3</v>
      </c>
      <c r="AX564" s="12" t="s">
        <v>83</v>
      </c>
      <c r="AY564" s="159" t="s">
        <v>317</v>
      </c>
    </row>
    <row r="565" spans="2:65" s="1" customFormat="1" ht="33" customHeight="1">
      <c r="B565" s="142"/>
      <c r="C565" s="143" t="s">
        <v>725</v>
      </c>
      <c r="D565" s="143" t="s">
        <v>319</v>
      </c>
      <c r="E565" s="144" t="s">
        <v>2430</v>
      </c>
      <c r="F565" s="145" t="s">
        <v>14400</v>
      </c>
      <c r="G565" s="146" t="s">
        <v>484</v>
      </c>
      <c r="H565" s="147">
        <v>2.97</v>
      </c>
      <c r="I565" s="148"/>
      <c r="J565" s="149">
        <f>ROUND(I565*H565,2)</f>
        <v>0</v>
      </c>
      <c r="K565" s="150"/>
      <c r="L565" s="31"/>
      <c r="M565" s="151" t="s">
        <v>1</v>
      </c>
      <c r="N565" s="152" t="s">
        <v>42</v>
      </c>
      <c r="P565" s="153">
        <f>O565*H565</f>
        <v>0</v>
      </c>
      <c r="Q565" s="153">
        <v>3.2100000000000001E-5</v>
      </c>
      <c r="R565" s="153">
        <f>Q565*H565</f>
        <v>9.5337000000000012E-5</v>
      </c>
      <c r="S565" s="153">
        <v>0</v>
      </c>
      <c r="T565" s="154">
        <f>S565*H565</f>
        <v>0</v>
      </c>
      <c r="AR565" s="155" t="s">
        <v>396</v>
      </c>
      <c r="AT565" s="155" t="s">
        <v>319</v>
      </c>
      <c r="AU565" s="155" t="s">
        <v>88</v>
      </c>
      <c r="AY565" s="16" t="s">
        <v>317</v>
      </c>
      <c r="BE565" s="156">
        <f>IF(N565="základná",J565,0)</f>
        <v>0</v>
      </c>
      <c r="BF565" s="156">
        <f>IF(N565="znížená",J565,0)</f>
        <v>0</v>
      </c>
      <c r="BG565" s="156">
        <f>IF(N565="zákl. prenesená",J565,0)</f>
        <v>0</v>
      </c>
      <c r="BH565" s="156">
        <f>IF(N565="zníž. prenesená",J565,0)</f>
        <v>0</v>
      </c>
      <c r="BI565" s="156">
        <f>IF(N565="nulová",J565,0)</f>
        <v>0</v>
      </c>
      <c r="BJ565" s="16" t="s">
        <v>88</v>
      </c>
      <c r="BK565" s="156">
        <f>ROUND(I565*H565,2)</f>
        <v>0</v>
      </c>
      <c r="BL565" s="16" t="s">
        <v>396</v>
      </c>
      <c r="BM565" s="155" t="s">
        <v>14401</v>
      </c>
    </row>
    <row r="566" spans="2:65" s="12" customFormat="1" ht="10">
      <c r="B566" s="157"/>
      <c r="D566" s="158" t="s">
        <v>328</v>
      </c>
      <c r="E566" s="159" t="s">
        <v>1</v>
      </c>
      <c r="F566" s="160" t="s">
        <v>14402</v>
      </c>
      <c r="H566" s="161">
        <v>2.97</v>
      </c>
      <c r="I566" s="162"/>
      <c r="L566" s="157"/>
      <c r="M566" s="163"/>
      <c r="T566" s="164"/>
      <c r="AT566" s="159" t="s">
        <v>328</v>
      </c>
      <c r="AU566" s="159" t="s">
        <v>88</v>
      </c>
      <c r="AV566" s="12" t="s">
        <v>88</v>
      </c>
      <c r="AW566" s="12" t="s">
        <v>31</v>
      </c>
      <c r="AX566" s="12" t="s">
        <v>76</v>
      </c>
      <c r="AY566" s="159" t="s">
        <v>317</v>
      </c>
    </row>
    <row r="567" spans="2:65" s="13" customFormat="1" ht="10">
      <c r="B567" s="165"/>
      <c r="D567" s="158" t="s">
        <v>328</v>
      </c>
      <c r="E567" s="166" t="s">
        <v>1</v>
      </c>
      <c r="F567" s="167" t="s">
        <v>14403</v>
      </c>
      <c r="H567" s="168">
        <v>2.97</v>
      </c>
      <c r="I567" s="169"/>
      <c r="L567" s="165"/>
      <c r="M567" s="170"/>
      <c r="T567" s="171"/>
      <c r="AT567" s="166" t="s">
        <v>328</v>
      </c>
      <c r="AU567" s="166" t="s">
        <v>88</v>
      </c>
      <c r="AV567" s="13" t="s">
        <v>92</v>
      </c>
      <c r="AW567" s="13" t="s">
        <v>31</v>
      </c>
      <c r="AX567" s="13" t="s">
        <v>76</v>
      </c>
      <c r="AY567" s="166" t="s">
        <v>317</v>
      </c>
    </row>
    <row r="568" spans="2:65" s="14" customFormat="1" ht="10">
      <c r="B568" s="172"/>
      <c r="D568" s="158" t="s">
        <v>328</v>
      </c>
      <c r="E568" s="173" t="s">
        <v>1</v>
      </c>
      <c r="F568" s="174" t="s">
        <v>332</v>
      </c>
      <c r="H568" s="175">
        <v>2.97</v>
      </c>
      <c r="I568" s="176"/>
      <c r="L568" s="172"/>
      <c r="M568" s="177"/>
      <c r="T568" s="178"/>
      <c r="AT568" s="173" t="s">
        <v>328</v>
      </c>
      <c r="AU568" s="173" t="s">
        <v>88</v>
      </c>
      <c r="AV568" s="14" t="s">
        <v>323</v>
      </c>
      <c r="AW568" s="14" t="s">
        <v>31</v>
      </c>
      <c r="AX568" s="14" t="s">
        <v>83</v>
      </c>
      <c r="AY568" s="173" t="s">
        <v>317</v>
      </c>
    </row>
    <row r="569" spans="2:65" s="1" customFormat="1" ht="24.15" customHeight="1">
      <c r="B569" s="142"/>
      <c r="C569" s="179" t="s">
        <v>1758</v>
      </c>
      <c r="D569" s="179" t="s">
        <v>454</v>
      </c>
      <c r="E569" s="180" t="s">
        <v>2368</v>
      </c>
      <c r="F569" s="181" t="s">
        <v>2423</v>
      </c>
      <c r="G569" s="182" t="s">
        <v>467</v>
      </c>
      <c r="H569" s="183">
        <v>23.76</v>
      </c>
      <c r="I569" s="184"/>
      <c r="J569" s="185">
        <f>ROUND(I569*H569,2)</f>
        <v>0</v>
      </c>
      <c r="K569" s="186"/>
      <c r="L569" s="187"/>
      <c r="M569" s="188" t="s">
        <v>1</v>
      </c>
      <c r="N569" s="189" t="s">
        <v>42</v>
      </c>
      <c r="P569" s="153">
        <f>O569*H569</f>
        <v>0</v>
      </c>
      <c r="Q569" s="153">
        <v>2.5000000000000001E-4</v>
      </c>
      <c r="R569" s="153">
        <f>Q569*H569</f>
        <v>5.9400000000000008E-3</v>
      </c>
      <c r="S569" s="153">
        <v>0</v>
      </c>
      <c r="T569" s="154">
        <f>S569*H569</f>
        <v>0</v>
      </c>
      <c r="AR569" s="155" t="s">
        <v>481</v>
      </c>
      <c r="AT569" s="155" t="s">
        <v>454</v>
      </c>
      <c r="AU569" s="155" t="s">
        <v>88</v>
      </c>
      <c r="AY569" s="16" t="s">
        <v>317</v>
      </c>
      <c r="BE569" s="156">
        <f>IF(N569="základná",J569,0)</f>
        <v>0</v>
      </c>
      <c r="BF569" s="156">
        <f>IF(N569="znížená",J569,0)</f>
        <v>0</v>
      </c>
      <c r="BG569" s="156">
        <f>IF(N569="zákl. prenesená",J569,0)</f>
        <v>0</v>
      </c>
      <c r="BH569" s="156">
        <f>IF(N569="zníž. prenesená",J569,0)</f>
        <v>0</v>
      </c>
      <c r="BI569" s="156">
        <f>IF(N569="nulová",J569,0)</f>
        <v>0</v>
      </c>
      <c r="BJ569" s="16" t="s">
        <v>88</v>
      </c>
      <c r="BK569" s="156">
        <f>ROUND(I569*H569,2)</f>
        <v>0</v>
      </c>
      <c r="BL569" s="16" t="s">
        <v>396</v>
      </c>
      <c r="BM569" s="155" t="s">
        <v>14404</v>
      </c>
    </row>
    <row r="570" spans="2:65" s="1" customFormat="1" ht="16.5" customHeight="1">
      <c r="B570" s="142"/>
      <c r="C570" s="179" t="s">
        <v>728</v>
      </c>
      <c r="D570" s="179" t="s">
        <v>454</v>
      </c>
      <c r="E570" s="180" t="s">
        <v>2426</v>
      </c>
      <c r="F570" s="181" t="s">
        <v>2427</v>
      </c>
      <c r="G570" s="182" t="s">
        <v>444</v>
      </c>
      <c r="H570" s="183">
        <v>1.218</v>
      </c>
      <c r="I570" s="184"/>
      <c r="J570" s="185">
        <f>ROUND(I570*H570,2)</f>
        <v>0</v>
      </c>
      <c r="K570" s="186"/>
      <c r="L570" s="187"/>
      <c r="M570" s="188" t="s">
        <v>1</v>
      </c>
      <c r="N570" s="189" t="s">
        <v>42</v>
      </c>
      <c r="P570" s="153">
        <f>O570*H570</f>
        <v>0</v>
      </c>
      <c r="Q570" s="153">
        <v>1.0999999999999999E-2</v>
      </c>
      <c r="R570" s="153">
        <f>Q570*H570</f>
        <v>1.3397999999999998E-2</v>
      </c>
      <c r="S570" s="153">
        <v>0</v>
      </c>
      <c r="T570" s="154">
        <f>S570*H570</f>
        <v>0</v>
      </c>
      <c r="AR570" s="155" t="s">
        <v>481</v>
      </c>
      <c r="AT570" s="155" t="s">
        <v>454</v>
      </c>
      <c r="AU570" s="155" t="s">
        <v>88</v>
      </c>
      <c r="AY570" s="16" t="s">
        <v>317</v>
      </c>
      <c r="BE570" s="156">
        <f>IF(N570="základná",J570,0)</f>
        <v>0</v>
      </c>
      <c r="BF570" s="156">
        <f>IF(N570="znížená",J570,0)</f>
        <v>0</v>
      </c>
      <c r="BG570" s="156">
        <f>IF(N570="zákl. prenesená",J570,0)</f>
        <v>0</v>
      </c>
      <c r="BH570" s="156">
        <f>IF(N570="zníž. prenesená",J570,0)</f>
        <v>0</v>
      </c>
      <c r="BI570" s="156">
        <f>IF(N570="nulová",J570,0)</f>
        <v>0</v>
      </c>
      <c r="BJ570" s="16" t="s">
        <v>88</v>
      </c>
      <c r="BK570" s="156">
        <f>ROUND(I570*H570,2)</f>
        <v>0</v>
      </c>
      <c r="BL570" s="16" t="s">
        <v>396</v>
      </c>
      <c r="BM570" s="155" t="s">
        <v>14405</v>
      </c>
    </row>
    <row r="571" spans="2:65" s="1" customFormat="1" ht="37.75" customHeight="1">
      <c r="B571" s="142"/>
      <c r="C571" s="143" t="s">
        <v>1769</v>
      </c>
      <c r="D571" s="143" t="s">
        <v>319</v>
      </c>
      <c r="E571" s="144" t="s">
        <v>14406</v>
      </c>
      <c r="F571" s="145" t="s">
        <v>14407</v>
      </c>
      <c r="G571" s="146" t="s">
        <v>484</v>
      </c>
      <c r="H571" s="147">
        <v>12.59</v>
      </c>
      <c r="I571" s="148"/>
      <c r="J571" s="149">
        <f>ROUND(I571*H571,2)</f>
        <v>0</v>
      </c>
      <c r="K571" s="150"/>
      <c r="L571" s="31"/>
      <c r="M571" s="151" t="s">
        <v>1</v>
      </c>
      <c r="N571" s="152" t="s">
        <v>42</v>
      </c>
      <c r="P571" s="153">
        <f>O571*H571</f>
        <v>0</v>
      </c>
      <c r="Q571" s="153">
        <v>4.3779999999999998E-5</v>
      </c>
      <c r="R571" s="153">
        <f>Q571*H571</f>
        <v>5.5119019999999997E-4</v>
      </c>
      <c r="S571" s="153">
        <v>0</v>
      </c>
      <c r="T571" s="154">
        <f>S571*H571</f>
        <v>0</v>
      </c>
      <c r="AR571" s="155" t="s">
        <v>396</v>
      </c>
      <c r="AT571" s="155" t="s">
        <v>319</v>
      </c>
      <c r="AU571" s="155" t="s">
        <v>88</v>
      </c>
      <c r="AY571" s="16" t="s">
        <v>317</v>
      </c>
      <c r="BE571" s="156">
        <f>IF(N571="základná",J571,0)</f>
        <v>0</v>
      </c>
      <c r="BF571" s="156">
        <f>IF(N571="znížená",J571,0)</f>
        <v>0</v>
      </c>
      <c r="BG571" s="156">
        <f>IF(N571="zákl. prenesená",J571,0)</f>
        <v>0</v>
      </c>
      <c r="BH571" s="156">
        <f>IF(N571="zníž. prenesená",J571,0)</f>
        <v>0</v>
      </c>
      <c r="BI571" s="156">
        <f>IF(N571="nulová",J571,0)</f>
        <v>0</v>
      </c>
      <c r="BJ571" s="16" t="s">
        <v>88</v>
      </c>
      <c r="BK571" s="156">
        <f>ROUND(I571*H571,2)</f>
        <v>0</v>
      </c>
      <c r="BL571" s="16" t="s">
        <v>396</v>
      </c>
      <c r="BM571" s="155" t="s">
        <v>14408</v>
      </c>
    </row>
    <row r="572" spans="2:65" s="12" customFormat="1" ht="10">
      <c r="B572" s="157"/>
      <c r="D572" s="158" t="s">
        <v>328</v>
      </c>
      <c r="E572" s="159" t="s">
        <v>1</v>
      </c>
      <c r="F572" s="160" t="s">
        <v>14409</v>
      </c>
      <c r="H572" s="161">
        <v>11.43</v>
      </c>
      <c r="I572" s="162"/>
      <c r="L572" s="157"/>
      <c r="M572" s="163"/>
      <c r="T572" s="164"/>
      <c r="AT572" s="159" t="s">
        <v>328</v>
      </c>
      <c r="AU572" s="159" t="s">
        <v>88</v>
      </c>
      <c r="AV572" s="12" t="s">
        <v>88</v>
      </c>
      <c r="AW572" s="12" t="s">
        <v>31</v>
      </c>
      <c r="AX572" s="12" t="s">
        <v>76</v>
      </c>
      <c r="AY572" s="159" t="s">
        <v>317</v>
      </c>
    </row>
    <row r="573" spans="2:65" s="12" customFormat="1" ht="10">
      <c r="B573" s="157"/>
      <c r="D573" s="158" t="s">
        <v>328</v>
      </c>
      <c r="E573" s="159" t="s">
        <v>1</v>
      </c>
      <c r="F573" s="160" t="s">
        <v>14410</v>
      </c>
      <c r="H573" s="161">
        <v>1.1599999999999999</v>
      </c>
      <c r="I573" s="162"/>
      <c r="L573" s="157"/>
      <c r="M573" s="163"/>
      <c r="T573" s="164"/>
      <c r="AT573" s="159" t="s">
        <v>328</v>
      </c>
      <c r="AU573" s="159" t="s">
        <v>88</v>
      </c>
      <c r="AV573" s="12" t="s">
        <v>88</v>
      </c>
      <c r="AW573" s="12" t="s">
        <v>31</v>
      </c>
      <c r="AX573" s="12" t="s">
        <v>76</v>
      </c>
      <c r="AY573" s="159" t="s">
        <v>317</v>
      </c>
    </row>
    <row r="574" spans="2:65" s="13" customFormat="1" ht="10">
      <c r="B574" s="165"/>
      <c r="D574" s="158" t="s">
        <v>328</v>
      </c>
      <c r="E574" s="166" t="s">
        <v>1</v>
      </c>
      <c r="F574" s="167" t="s">
        <v>331</v>
      </c>
      <c r="H574" s="168">
        <v>12.59</v>
      </c>
      <c r="I574" s="169"/>
      <c r="L574" s="165"/>
      <c r="M574" s="170"/>
      <c r="T574" s="171"/>
      <c r="AT574" s="166" t="s">
        <v>328</v>
      </c>
      <c r="AU574" s="166" t="s">
        <v>88</v>
      </c>
      <c r="AV574" s="13" t="s">
        <v>92</v>
      </c>
      <c r="AW574" s="13" t="s">
        <v>31</v>
      </c>
      <c r="AX574" s="13" t="s">
        <v>76</v>
      </c>
      <c r="AY574" s="166" t="s">
        <v>317</v>
      </c>
    </row>
    <row r="575" spans="2:65" s="14" customFormat="1" ht="10">
      <c r="B575" s="172"/>
      <c r="D575" s="158" t="s">
        <v>328</v>
      </c>
      <c r="E575" s="173" t="s">
        <v>1</v>
      </c>
      <c r="F575" s="174" t="s">
        <v>332</v>
      </c>
      <c r="H575" s="175">
        <v>12.59</v>
      </c>
      <c r="I575" s="176"/>
      <c r="L575" s="172"/>
      <c r="M575" s="177"/>
      <c r="T575" s="178"/>
      <c r="AT575" s="173" t="s">
        <v>328</v>
      </c>
      <c r="AU575" s="173" t="s">
        <v>88</v>
      </c>
      <c r="AV575" s="14" t="s">
        <v>323</v>
      </c>
      <c r="AW575" s="14" t="s">
        <v>31</v>
      </c>
      <c r="AX575" s="14" t="s">
        <v>83</v>
      </c>
      <c r="AY575" s="173" t="s">
        <v>317</v>
      </c>
    </row>
    <row r="576" spans="2:65" s="1" customFormat="1" ht="24.15" customHeight="1">
      <c r="B576" s="142"/>
      <c r="C576" s="179" t="s">
        <v>732</v>
      </c>
      <c r="D576" s="179" t="s">
        <v>454</v>
      </c>
      <c r="E576" s="180" t="s">
        <v>2368</v>
      </c>
      <c r="F576" s="181" t="s">
        <v>2423</v>
      </c>
      <c r="G576" s="182" t="s">
        <v>467</v>
      </c>
      <c r="H576" s="183">
        <v>100.72</v>
      </c>
      <c r="I576" s="184"/>
      <c r="J576" s="185">
        <f>ROUND(I576*H576,2)</f>
        <v>0</v>
      </c>
      <c r="K576" s="186"/>
      <c r="L576" s="187"/>
      <c r="M576" s="188" t="s">
        <v>1</v>
      </c>
      <c r="N576" s="189" t="s">
        <v>42</v>
      </c>
      <c r="P576" s="153">
        <f>O576*H576</f>
        <v>0</v>
      </c>
      <c r="Q576" s="153">
        <v>2.5000000000000001E-4</v>
      </c>
      <c r="R576" s="153">
        <f>Q576*H576</f>
        <v>2.5180000000000001E-2</v>
      </c>
      <c r="S576" s="153">
        <v>0</v>
      </c>
      <c r="T576" s="154">
        <f>S576*H576</f>
        <v>0</v>
      </c>
      <c r="AR576" s="155" t="s">
        <v>481</v>
      </c>
      <c r="AT576" s="155" t="s">
        <v>454</v>
      </c>
      <c r="AU576" s="155" t="s">
        <v>88</v>
      </c>
      <c r="AY576" s="16" t="s">
        <v>317</v>
      </c>
      <c r="BE576" s="156">
        <f>IF(N576="základná",J576,0)</f>
        <v>0</v>
      </c>
      <c r="BF576" s="156">
        <f>IF(N576="znížená",J576,0)</f>
        <v>0</v>
      </c>
      <c r="BG576" s="156">
        <f>IF(N576="zákl. prenesená",J576,0)</f>
        <v>0</v>
      </c>
      <c r="BH576" s="156">
        <f>IF(N576="zníž. prenesená",J576,0)</f>
        <v>0</v>
      </c>
      <c r="BI576" s="156">
        <f>IF(N576="nulová",J576,0)</f>
        <v>0</v>
      </c>
      <c r="BJ576" s="16" t="s">
        <v>88</v>
      </c>
      <c r="BK576" s="156">
        <f>ROUND(I576*H576,2)</f>
        <v>0</v>
      </c>
      <c r="BL576" s="16" t="s">
        <v>396</v>
      </c>
      <c r="BM576" s="155" t="s">
        <v>14411</v>
      </c>
    </row>
    <row r="577" spans="2:65" s="1" customFormat="1" ht="16.5" customHeight="1">
      <c r="B577" s="142"/>
      <c r="C577" s="179" t="s">
        <v>1780</v>
      </c>
      <c r="D577" s="179" t="s">
        <v>454</v>
      </c>
      <c r="E577" s="180" t="s">
        <v>2426</v>
      </c>
      <c r="F577" s="181" t="s">
        <v>2427</v>
      </c>
      <c r="G577" s="182" t="s">
        <v>444</v>
      </c>
      <c r="H577" s="183">
        <v>13.598000000000001</v>
      </c>
      <c r="I577" s="184"/>
      <c r="J577" s="185">
        <f>ROUND(I577*H577,2)</f>
        <v>0</v>
      </c>
      <c r="K577" s="186"/>
      <c r="L577" s="187"/>
      <c r="M577" s="188" t="s">
        <v>1</v>
      </c>
      <c r="N577" s="189" t="s">
        <v>42</v>
      </c>
      <c r="P577" s="153">
        <f>O577*H577</f>
        <v>0</v>
      </c>
      <c r="Q577" s="153">
        <v>1.0999999999999999E-2</v>
      </c>
      <c r="R577" s="153">
        <f>Q577*H577</f>
        <v>0.14957799999999999</v>
      </c>
      <c r="S577" s="153">
        <v>0</v>
      </c>
      <c r="T577" s="154">
        <f>S577*H577</f>
        <v>0</v>
      </c>
      <c r="AR577" s="155" t="s">
        <v>481</v>
      </c>
      <c r="AT577" s="155" t="s">
        <v>454</v>
      </c>
      <c r="AU577" s="155" t="s">
        <v>88</v>
      </c>
      <c r="AY577" s="16" t="s">
        <v>317</v>
      </c>
      <c r="BE577" s="156">
        <f>IF(N577="základná",J577,0)</f>
        <v>0</v>
      </c>
      <c r="BF577" s="156">
        <f>IF(N577="znížená",J577,0)</f>
        <v>0</v>
      </c>
      <c r="BG577" s="156">
        <f>IF(N577="zákl. prenesená",J577,0)</f>
        <v>0</v>
      </c>
      <c r="BH577" s="156">
        <f>IF(N577="zníž. prenesená",J577,0)</f>
        <v>0</v>
      </c>
      <c r="BI577" s="156">
        <f>IF(N577="nulová",J577,0)</f>
        <v>0</v>
      </c>
      <c r="BJ577" s="16" t="s">
        <v>88</v>
      </c>
      <c r="BK577" s="156">
        <f>ROUND(I577*H577,2)</f>
        <v>0</v>
      </c>
      <c r="BL577" s="16" t="s">
        <v>396</v>
      </c>
      <c r="BM577" s="155" t="s">
        <v>14412</v>
      </c>
    </row>
    <row r="578" spans="2:65" s="12" customFormat="1" ht="10">
      <c r="B578" s="157"/>
      <c r="D578" s="158" t="s">
        <v>328</v>
      </c>
      <c r="F578" s="160" t="s">
        <v>14413</v>
      </c>
      <c r="H578" s="161">
        <v>13.598000000000001</v>
      </c>
      <c r="I578" s="162"/>
      <c r="L578" s="157"/>
      <c r="M578" s="163"/>
      <c r="T578" s="164"/>
      <c r="AT578" s="159" t="s">
        <v>328</v>
      </c>
      <c r="AU578" s="159" t="s">
        <v>88</v>
      </c>
      <c r="AV578" s="12" t="s">
        <v>88</v>
      </c>
      <c r="AW578" s="12" t="s">
        <v>3</v>
      </c>
      <c r="AX578" s="12" t="s">
        <v>83</v>
      </c>
      <c r="AY578" s="159" t="s">
        <v>317</v>
      </c>
    </row>
    <row r="579" spans="2:65" s="1" customFormat="1" ht="24.15" customHeight="1">
      <c r="B579" s="142"/>
      <c r="C579" s="143" t="s">
        <v>735</v>
      </c>
      <c r="D579" s="143" t="s">
        <v>319</v>
      </c>
      <c r="E579" s="144" t="s">
        <v>14414</v>
      </c>
      <c r="F579" s="145" t="s">
        <v>14415</v>
      </c>
      <c r="G579" s="146" t="s">
        <v>439</v>
      </c>
      <c r="H579" s="147">
        <v>0.433</v>
      </c>
      <c r="I579" s="148"/>
      <c r="J579" s="149">
        <f>ROUND(I579*H579,2)</f>
        <v>0</v>
      </c>
      <c r="K579" s="150"/>
      <c r="L579" s="31"/>
      <c r="M579" s="151" t="s">
        <v>1</v>
      </c>
      <c r="N579" s="152" t="s">
        <v>42</v>
      </c>
      <c r="P579" s="153">
        <f>O579*H579</f>
        <v>0</v>
      </c>
      <c r="Q579" s="153">
        <v>0</v>
      </c>
      <c r="R579" s="153">
        <f>Q579*H579</f>
        <v>0</v>
      </c>
      <c r="S579" s="153">
        <v>0</v>
      </c>
      <c r="T579" s="154">
        <f>S579*H579</f>
        <v>0</v>
      </c>
      <c r="AR579" s="155" t="s">
        <v>396</v>
      </c>
      <c r="AT579" s="155" t="s">
        <v>319</v>
      </c>
      <c r="AU579" s="155" t="s">
        <v>88</v>
      </c>
      <c r="AY579" s="16" t="s">
        <v>317</v>
      </c>
      <c r="BE579" s="156">
        <f>IF(N579="základná",J579,0)</f>
        <v>0</v>
      </c>
      <c r="BF579" s="156">
        <f>IF(N579="znížená",J579,0)</f>
        <v>0</v>
      </c>
      <c r="BG579" s="156">
        <f>IF(N579="zákl. prenesená",J579,0)</f>
        <v>0</v>
      </c>
      <c r="BH579" s="156">
        <f>IF(N579="zníž. prenesená",J579,0)</f>
        <v>0</v>
      </c>
      <c r="BI579" s="156">
        <f>IF(N579="nulová",J579,0)</f>
        <v>0</v>
      </c>
      <c r="BJ579" s="16" t="s">
        <v>88</v>
      </c>
      <c r="BK579" s="156">
        <f>ROUND(I579*H579,2)</f>
        <v>0</v>
      </c>
      <c r="BL579" s="16" t="s">
        <v>396</v>
      </c>
      <c r="BM579" s="155" t="s">
        <v>14416</v>
      </c>
    </row>
    <row r="580" spans="2:65" s="11" customFormat="1" ht="22.75" customHeight="1">
      <c r="B580" s="130"/>
      <c r="D580" s="131" t="s">
        <v>75</v>
      </c>
      <c r="E580" s="140" t="s">
        <v>2453</v>
      </c>
      <c r="F580" s="140" t="s">
        <v>2454</v>
      </c>
      <c r="I580" s="133"/>
      <c r="J580" s="141">
        <f>BK580</f>
        <v>0</v>
      </c>
      <c r="L580" s="130"/>
      <c r="M580" s="135"/>
      <c r="P580" s="136">
        <f>SUM(P581:P684)</f>
        <v>0</v>
      </c>
      <c r="R580" s="136">
        <f>SUM(R581:R684)</f>
        <v>1.3240503700000001</v>
      </c>
      <c r="T580" s="137">
        <f>SUM(T581:T684)</f>
        <v>0</v>
      </c>
      <c r="AR580" s="131" t="s">
        <v>88</v>
      </c>
      <c r="AT580" s="138" t="s">
        <v>75</v>
      </c>
      <c r="AU580" s="138" t="s">
        <v>83</v>
      </c>
      <c r="AY580" s="131" t="s">
        <v>317</v>
      </c>
      <c r="BK580" s="139">
        <f>SUM(BK581:BK684)</f>
        <v>0</v>
      </c>
    </row>
    <row r="581" spans="2:65" s="1" customFormat="1" ht="37.75" customHeight="1">
      <c r="B581" s="142"/>
      <c r="C581" s="143" t="s">
        <v>1809</v>
      </c>
      <c r="D581" s="143" t="s">
        <v>319</v>
      </c>
      <c r="E581" s="144" t="s">
        <v>2526</v>
      </c>
      <c r="F581" s="145" t="s">
        <v>14417</v>
      </c>
      <c r="G581" s="146" t="s">
        <v>444</v>
      </c>
      <c r="H581" s="147">
        <v>1809.83</v>
      </c>
      <c r="I581" s="148"/>
      <c r="J581" s="149">
        <f>ROUND(I581*H581,2)</f>
        <v>0</v>
      </c>
      <c r="K581" s="150"/>
      <c r="L581" s="31"/>
      <c r="M581" s="151" t="s">
        <v>1</v>
      </c>
      <c r="N581" s="152" t="s">
        <v>42</v>
      </c>
      <c r="P581" s="153">
        <f>O581*H581</f>
        <v>0</v>
      </c>
      <c r="Q581" s="153">
        <v>0</v>
      </c>
      <c r="R581" s="153">
        <f>Q581*H581</f>
        <v>0</v>
      </c>
      <c r="S581" s="153">
        <v>0</v>
      </c>
      <c r="T581" s="154">
        <f>S581*H581</f>
        <v>0</v>
      </c>
      <c r="AR581" s="155" t="s">
        <v>396</v>
      </c>
      <c r="AT581" s="155" t="s">
        <v>319</v>
      </c>
      <c r="AU581" s="155" t="s">
        <v>88</v>
      </c>
      <c r="AY581" s="16" t="s">
        <v>317</v>
      </c>
      <c r="BE581" s="156">
        <f>IF(N581="základná",J581,0)</f>
        <v>0</v>
      </c>
      <c r="BF581" s="156">
        <f>IF(N581="znížená",J581,0)</f>
        <v>0</v>
      </c>
      <c r="BG581" s="156">
        <f>IF(N581="zákl. prenesená",J581,0)</f>
        <v>0</v>
      </c>
      <c r="BH581" s="156">
        <f>IF(N581="zníž. prenesená",J581,0)</f>
        <v>0</v>
      </c>
      <c r="BI581" s="156">
        <f>IF(N581="nulová",J581,0)</f>
        <v>0</v>
      </c>
      <c r="BJ581" s="16" t="s">
        <v>88</v>
      </c>
      <c r="BK581" s="156">
        <f>ROUND(I581*H581,2)</f>
        <v>0</v>
      </c>
      <c r="BL581" s="16" t="s">
        <v>396</v>
      </c>
      <c r="BM581" s="155" t="s">
        <v>14418</v>
      </c>
    </row>
    <row r="582" spans="2:65" s="12" customFormat="1" ht="10">
      <c r="B582" s="157"/>
      <c r="D582" s="158" t="s">
        <v>328</v>
      </c>
      <c r="E582" s="159" t="s">
        <v>1</v>
      </c>
      <c r="F582" s="160" t="s">
        <v>14250</v>
      </c>
      <c r="H582" s="161">
        <v>44.96</v>
      </c>
      <c r="I582" s="162"/>
      <c r="L582" s="157"/>
      <c r="M582" s="163"/>
      <c r="T582" s="164"/>
      <c r="AT582" s="159" t="s">
        <v>328</v>
      </c>
      <c r="AU582" s="159" t="s">
        <v>88</v>
      </c>
      <c r="AV582" s="12" t="s">
        <v>88</v>
      </c>
      <c r="AW582" s="12" t="s">
        <v>31</v>
      </c>
      <c r="AX582" s="12" t="s">
        <v>76</v>
      </c>
      <c r="AY582" s="159" t="s">
        <v>317</v>
      </c>
    </row>
    <row r="583" spans="2:65" s="12" customFormat="1" ht="10">
      <c r="B583" s="157"/>
      <c r="D583" s="158" t="s">
        <v>328</v>
      </c>
      <c r="E583" s="159" t="s">
        <v>1</v>
      </c>
      <c r="F583" s="160" t="s">
        <v>14251</v>
      </c>
      <c r="H583" s="161">
        <v>90.69</v>
      </c>
      <c r="I583" s="162"/>
      <c r="L583" s="157"/>
      <c r="M583" s="163"/>
      <c r="T583" s="164"/>
      <c r="AT583" s="159" t="s">
        <v>328</v>
      </c>
      <c r="AU583" s="159" t="s">
        <v>88</v>
      </c>
      <c r="AV583" s="12" t="s">
        <v>88</v>
      </c>
      <c r="AW583" s="12" t="s">
        <v>31</v>
      </c>
      <c r="AX583" s="12" t="s">
        <v>76</v>
      </c>
      <c r="AY583" s="159" t="s">
        <v>317</v>
      </c>
    </row>
    <row r="584" spans="2:65" s="12" customFormat="1" ht="10">
      <c r="B584" s="157"/>
      <c r="D584" s="158" t="s">
        <v>328</v>
      </c>
      <c r="E584" s="159" t="s">
        <v>1</v>
      </c>
      <c r="F584" s="160" t="s">
        <v>14252</v>
      </c>
      <c r="H584" s="161">
        <v>1029.23</v>
      </c>
      <c r="I584" s="162"/>
      <c r="L584" s="157"/>
      <c r="M584" s="163"/>
      <c r="T584" s="164"/>
      <c r="AT584" s="159" t="s">
        <v>328</v>
      </c>
      <c r="AU584" s="159" t="s">
        <v>88</v>
      </c>
      <c r="AV584" s="12" t="s">
        <v>88</v>
      </c>
      <c r="AW584" s="12" t="s">
        <v>31</v>
      </c>
      <c r="AX584" s="12" t="s">
        <v>76</v>
      </c>
      <c r="AY584" s="159" t="s">
        <v>317</v>
      </c>
    </row>
    <row r="585" spans="2:65" s="12" customFormat="1" ht="10">
      <c r="B585" s="157"/>
      <c r="D585" s="158" t="s">
        <v>328</v>
      </c>
      <c r="E585" s="159" t="s">
        <v>1</v>
      </c>
      <c r="F585" s="160" t="s">
        <v>14253</v>
      </c>
      <c r="H585" s="161">
        <v>30.98</v>
      </c>
      <c r="I585" s="162"/>
      <c r="L585" s="157"/>
      <c r="M585" s="163"/>
      <c r="T585" s="164"/>
      <c r="AT585" s="159" t="s">
        <v>328</v>
      </c>
      <c r="AU585" s="159" t="s">
        <v>88</v>
      </c>
      <c r="AV585" s="12" t="s">
        <v>88</v>
      </c>
      <c r="AW585" s="12" t="s">
        <v>31</v>
      </c>
      <c r="AX585" s="12" t="s">
        <v>76</v>
      </c>
      <c r="AY585" s="159" t="s">
        <v>317</v>
      </c>
    </row>
    <row r="586" spans="2:65" s="12" customFormat="1" ht="10">
      <c r="B586" s="157"/>
      <c r="D586" s="158" t="s">
        <v>328</v>
      </c>
      <c r="E586" s="159" t="s">
        <v>1</v>
      </c>
      <c r="F586" s="160" t="s">
        <v>14254</v>
      </c>
      <c r="H586" s="161">
        <v>24.42</v>
      </c>
      <c r="I586" s="162"/>
      <c r="L586" s="157"/>
      <c r="M586" s="163"/>
      <c r="T586" s="164"/>
      <c r="AT586" s="159" t="s">
        <v>328</v>
      </c>
      <c r="AU586" s="159" t="s">
        <v>88</v>
      </c>
      <c r="AV586" s="12" t="s">
        <v>88</v>
      </c>
      <c r="AW586" s="12" t="s">
        <v>31</v>
      </c>
      <c r="AX586" s="12" t="s">
        <v>76</v>
      </c>
      <c r="AY586" s="159" t="s">
        <v>317</v>
      </c>
    </row>
    <row r="587" spans="2:65" s="13" customFormat="1" ht="10">
      <c r="B587" s="165"/>
      <c r="D587" s="158" t="s">
        <v>328</v>
      </c>
      <c r="E587" s="166" t="s">
        <v>1</v>
      </c>
      <c r="F587" s="167" t="s">
        <v>14255</v>
      </c>
      <c r="H587" s="168">
        <v>1220.2800000000002</v>
      </c>
      <c r="I587" s="169"/>
      <c r="L587" s="165"/>
      <c r="M587" s="170"/>
      <c r="T587" s="171"/>
      <c r="AT587" s="166" t="s">
        <v>328</v>
      </c>
      <c r="AU587" s="166" t="s">
        <v>88</v>
      </c>
      <c r="AV587" s="13" t="s">
        <v>92</v>
      </c>
      <c r="AW587" s="13" t="s">
        <v>31</v>
      </c>
      <c r="AX587" s="13" t="s">
        <v>76</v>
      </c>
      <c r="AY587" s="166" t="s">
        <v>317</v>
      </c>
    </row>
    <row r="588" spans="2:65" s="12" customFormat="1" ht="10">
      <c r="B588" s="157"/>
      <c r="D588" s="158" t="s">
        <v>328</v>
      </c>
      <c r="E588" s="159" t="s">
        <v>1</v>
      </c>
      <c r="F588" s="160" t="s">
        <v>14256</v>
      </c>
      <c r="H588" s="161">
        <v>30.03</v>
      </c>
      <c r="I588" s="162"/>
      <c r="L588" s="157"/>
      <c r="M588" s="163"/>
      <c r="T588" s="164"/>
      <c r="AT588" s="159" t="s">
        <v>328</v>
      </c>
      <c r="AU588" s="159" t="s">
        <v>88</v>
      </c>
      <c r="AV588" s="12" t="s">
        <v>88</v>
      </c>
      <c r="AW588" s="12" t="s">
        <v>31</v>
      </c>
      <c r="AX588" s="12" t="s">
        <v>76</v>
      </c>
      <c r="AY588" s="159" t="s">
        <v>317</v>
      </c>
    </row>
    <row r="589" spans="2:65" s="13" customFormat="1" ht="10">
      <c r="B589" s="165"/>
      <c r="D589" s="158" t="s">
        <v>328</v>
      </c>
      <c r="E589" s="166" t="s">
        <v>1</v>
      </c>
      <c r="F589" s="167" t="s">
        <v>14257</v>
      </c>
      <c r="H589" s="168">
        <v>30.03</v>
      </c>
      <c r="I589" s="169"/>
      <c r="L589" s="165"/>
      <c r="M589" s="170"/>
      <c r="T589" s="171"/>
      <c r="AT589" s="166" t="s">
        <v>328</v>
      </c>
      <c r="AU589" s="166" t="s">
        <v>88</v>
      </c>
      <c r="AV589" s="13" t="s">
        <v>92</v>
      </c>
      <c r="AW589" s="13" t="s">
        <v>31</v>
      </c>
      <c r="AX589" s="13" t="s">
        <v>76</v>
      </c>
      <c r="AY589" s="166" t="s">
        <v>317</v>
      </c>
    </row>
    <row r="590" spans="2:65" s="12" customFormat="1" ht="10">
      <c r="B590" s="157"/>
      <c r="D590" s="158" t="s">
        <v>328</v>
      </c>
      <c r="E590" s="159" t="s">
        <v>1</v>
      </c>
      <c r="F590" s="160" t="s">
        <v>14258</v>
      </c>
      <c r="H590" s="161">
        <v>9.01</v>
      </c>
      <c r="I590" s="162"/>
      <c r="L590" s="157"/>
      <c r="M590" s="163"/>
      <c r="T590" s="164"/>
      <c r="AT590" s="159" t="s">
        <v>328</v>
      </c>
      <c r="AU590" s="159" t="s">
        <v>88</v>
      </c>
      <c r="AV590" s="12" t="s">
        <v>88</v>
      </c>
      <c r="AW590" s="12" t="s">
        <v>31</v>
      </c>
      <c r="AX590" s="12" t="s">
        <v>76</v>
      </c>
      <c r="AY590" s="159" t="s">
        <v>317</v>
      </c>
    </row>
    <row r="591" spans="2:65" s="12" customFormat="1" ht="10">
      <c r="B591" s="157"/>
      <c r="D591" s="158" t="s">
        <v>328</v>
      </c>
      <c r="E591" s="159" t="s">
        <v>1</v>
      </c>
      <c r="F591" s="160" t="s">
        <v>14259</v>
      </c>
      <c r="H591" s="161">
        <v>34.770000000000003</v>
      </c>
      <c r="I591" s="162"/>
      <c r="L591" s="157"/>
      <c r="M591" s="163"/>
      <c r="T591" s="164"/>
      <c r="AT591" s="159" t="s">
        <v>328</v>
      </c>
      <c r="AU591" s="159" t="s">
        <v>88</v>
      </c>
      <c r="AV591" s="12" t="s">
        <v>88</v>
      </c>
      <c r="AW591" s="12" t="s">
        <v>31</v>
      </c>
      <c r="AX591" s="12" t="s">
        <v>76</v>
      </c>
      <c r="AY591" s="159" t="s">
        <v>317</v>
      </c>
    </row>
    <row r="592" spans="2:65" s="13" customFormat="1" ht="10">
      <c r="B592" s="165"/>
      <c r="D592" s="158" t="s">
        <v>328</v>
      </c>
      <c r="E592" s="166" t="s">
        <v>1</v>
      </c>
      <c r="F592" s="167" t="s">
        <v>14260</v>
      </c>
      <c r="H592" s="168">
        <v>43.78</v>
      </c>
      <c r="I592" s="169"/>
      <c r="L592" s="165"/>
      <c r="M592" s="170"/>
      <c r="T592" s="171"/>
      <c r="AT592" s="166" t="s">
        <v>328</v>
      </c>
      <c r="AU592" s="166" t="s">
        <v>88</v>
      </c>
      <c r="AV592" s="13" t="s">
        <v>92</v>
      </c>
      <c r="AW592" s="13" t="s">
        <v>31</v>
      </c>
      <c r="AX592" s="13" t="s">
        <v>76</v>
      </c>
      <c r="AY592" s="166" t="s">
        <v>317</v>
      </c>
    </row>
    <row r="593" spans="2:65" s="12" customFormat="1" ht="10">
      <c r="B593" s="157"/>
      <c r="D593" s="158" t="s">
        <v>328</v>
      </c>
      <c r="E593" s="159" t="s">
        <v>1</v>
      </c>
      <c r="F593" s="160" t="s">
        <v>14261</v>
      </c>
      <c r="H593" s="161">
        <v>62.47</v>
      </c>
      <c r="I593" s="162"/>
      <c r="L593" s="157"/>
      <c r="M593" s="163"/>
      <c r="T593" s="164"/>
      <c r="AT593" s="159" t="s">
        <v>328</v>
      </c>
      <c r="AU593" s="159" t="s">
        <v>88</v>
      </c>
      <c r="AV593" s="12" t="s">
        <v>88</v>
      </c>
      <c r="AW593" s="12" t="s">
        <v>31</v>
      </c>
      <c r="AX593" s="12" t="s">
        <v>76</v>
      </c>
      <c r="AY593" s="159" t="s">
        <v>317</v>
      </c>
    </row>
    <row r="594" spans="2:65" s="13" customFormat="1" ht="10">
      <c r="B594" s="165"/>
      <c r="D594" s="158" t="s">
        <v>328</v>
      </c>
      <c r="E594" s="166" t="s">
        <v>1</v>
      </c>
      <c r="F594" s="167" t="s">
        <v>14262</v>
      </c>
      <c r="H594" s="168">
        <v>62.47</v>
      </c>
      <c r="I594" s="169"/>
      <c r="L594" s="165"/>
      <c r="M594" s="170"/>
      <c r="T594" s="171"/>
      <c r="AT594" s="166" t="s">
        <v>328</v>
      </c>
      <c r="AU594" s="166" t="s">
        <v>88</v>
      </c>
      <c r="AV594" s="13" t="s">
        <v>92</v>
      </c>
      <c r="AW594" s="13" t="s">
        <v>31</v>
      </c>
      <c r="AX594" s="13" t="s">
        <v>76</v>
      </c>
      <c r="AY594" s="166" t="s">
        <v>317</v>
      </c>
    </row>
    <row r="595" spans="2:65" s="12" customFormat="1" ht="10">
      <c r="B595" s="157"/>
      <c r="D595" s="158" t="s">
        <v>328</v>
      </c>
      <c r="E595" s="159" t="s">
        <v>1</v>
      </c>
      <c r="F595" s="160" t="s">
        <v>14263</v>
      </c>
      <c r="H595" s="161">
        <v>29.71</v>
      </c>
      <c r="I595" s="162"/>
      <c r="L595" s="157"/>
      <c r="M595" s="163"/>
      <c r="T595" s="164"/>
      <c r="AT595" s="159" t="s">
        <v>328</v>
      </c>
      <c r="AU595" s="159" t="s">
        <v>88</v>
      </c>
      <c r="AV595" s="12" t="s">
        <v>88</v>
      </c>
      <c r="AW595" s="12" t="s">
        <v>31</v>
      </c>
      <c r="AX595" s="12" t="s">
        <v>76</v>
      </c>
      <c r="AY595" s="159" t="s">
        <v>317</v>
      </c>
    </row>
    <row r="596" spans="2:65" s="13" customFormat="1" ht="10">
      <c r="B596" s="165"/>
      <c r="D596" s="158" t="s">
        <v>328</v>
      </c>
      <c r="E596" s="166" t="s">
        <v>1</v>
      </c>
      <c r="F596" s="167" t="s">
        <v>14264</v>
      </c>
      <c r="H596" s="168">
        <v>29.71</v>
      </c>
      <c r="I596" s="169"/>
      <c r="L596" s="165"/>
      <c r="M596" s="170"/>
      <c r="T596" s="171"/>
      <c r="AT596" s="166" t="s">
        <v>328</v>
      </c>
      <c r="AU596" s="166" t="s">
        <v>88</v>
      </c>
      <c r="AV596" s="13" t="s">
        <v>92</v>
      </c>
      <c r="AW596" s="13" t="s">
        <v>31</v>
      </c>
      <c r="AX596" s="13" t="s">
        <v>76</v>
      </c>
      <c r="AY596" s="166" t="s">
        <v>317</v>
      </c>
    </row>
    <row r="597" spans="2:65" s="12" customFormat="1" ht="10">
      <c r="B597" s="157"/>
      <c r="D597" s="158" t="s">
        <v>328</v>
      </c>
      <c r="E597" s="159" t="s">
        <v>1</v>
      </c>
      <c r="F597" s="160" t="s">
        <v>14265</v>
      </c>
      <c r="H597" s="161">
        <v>350.86</v>
      </c>
      <c r="I597" s="162"/>
      <c r="L597" s="157"/>
      <c r="M597" s="163"/>
      <c r="T597" s="164"/>
      <c r="AT597" s="159" t="s">
        <v>328</v>
      </c>
      <c r="AU597" s="159" t="s">
        <v>88</v>
      </c>
      <c r="AV597" s="12" t="s">
        <v>88</v>
      </c>
      <c r="AW597" s="12" t="s">
        <v>31</v>
      </c>
      <c r="AX597" s="12" t="s">
        <v>76</v>
      </c>
      <c r="AY597" s="159" t="s">
        <v>317</v>
      </c>
    </row>
    <row r="598" spans="2:65" s="13" customFormat="1" ht="10">
      <c r="B598" s="165"/>
      <c r="D598" s="158" t="s">
        <v>328</v>
      </c>
      <c r="E598" s="166" t="s">
        <v>1</v>
      </c>
      <c r="F598" s="167" t="s">
        <v>14266</v>
      </c>
      <c r="H598" s="168">
        <v>350.86</v>
      </c>
      <c r="I598" s="169"/>
      <c r="L598" s="165"/>
      <c r="M598" s="170"/>
      <c r="T598" s="171"/>
      <c r="AT598" s="166" t="s">
        <v>328</v>
      </c>
      <c r="AU598" s="166" t="s">
        <v>88</v>
      </c>
      <c r="AV598" s="13" t="s">
        <v>92</v>
      </c>
      <c r="AW598" s="13" t="s">
        <v>31</v>
      </c>
      <c r="AX598" s="13" t="s">
        <v>76</v>
      </c>
      <c r="AY598" s="166" t="s">
        <v>317</v>
      </c>
    </row>
    <row r="599" spans="2:65" s="12" customFormat="1" ht="10">
      <c r="B599" s="157"/>
      <c r="D599" s="158" t="s">
        <v>328</v>
      </c>
      <c r="E599" s="159" t="s">
        <v>1</v>
      </c>
      <c r="F599" s="160" t="s">
        <v>14281</v>
      </c>
      <c r="H599" s="161">
        <v>5.77</v>
      </c>
      <c r="I599" s="162"/>
      <c r="L599" s="157"/>
      <c r="M599" s="163"/>
      <c r="T599" s="164"/>
      <c r="AT599" s="159" t="s">
        <v>328</v>
      </c>
      <c r="AU599" s="159" t="s">
        <v>88</v>
      </c>
      <c r="AV599" s="12" t="s">
        <v>88</v>
      </c>
      <c r="AW599" s="12" t="s">
        <v>31</v>
      </c>
      <c r="AX599" s="12" t="s">
        <v>76</v>
      </c>
      <c r="AY599" s="159" t="s">
        <v>317</v>
      </c>
    </row>
    <row r="600" spans="2:65" s="13" customFormat="1" ht="10">
      <c r="B600" s="165"/>
      <c r="D600" s="158" t="s">
        <v>328</v>
      </c>
      <c r="E600" s="166" t="s">
        <v>1</v>
      </c>
      <c r="F600" s="167" t="s">
        <v>14282</v>
      </c>
      <c r="H600" s="168">
        <v>5.77</v>
      </c>
      <c r="I600" s="169"/>
      <c r="L600" s="165"/>
      <c r="M600" s="170"/>
      <c r="T600" s="171"/>
      <c r="AT600" s="166" t="s">
        <v>328</v>
      </c>
      <c r="AU600" s="166" t="s">
        <v>88</v>
      </c>
      <c r="AV600" s="13" t="s">
        <v>92</v>
      </c>
      <c r="AW600" s="13" t="s">
        <v>31</v>
      </c>
      <c r="AX600" s="13" t="s">
        <v>76</v>
      </c>
      <c r="AY600" s="166" t="s">
        <v>317</v>
      </c>
    </row>
    <row r="601" spans="2:65" s="12" customFormat="1" ht="10">
      <c r="B601" s="157"/>
      <c r="D601" s="158" t="s">
        <v>328</v>
      </c>
      <c r="E601" s="159" t="s">
        <v>1</v>
      </c>
      <c r="F601" s="160" t="s">
        <v>14267</v>
      </c>
      <c r="H601" s="161">
        <v>66.930000000000007</v>
      </c>
      <c r="I601" s="162"/>
      <c r="L601" s="157"/>
      <c r="M601" s="163"/>
      <c r="T601" s="164"/>
      <c r="AT601" s="159" t="s">
        <v>328</v>
      </c>
      <c r="AU601" s="159" t="s">
        <v>88</v>
      </c>
      <c r="AV601" s="12" t="s">
        <v>88</v>
      </c>
      <c r="AW601" s="12" t="s">
        <v>31</v>
      </c>
      <c r="AX601" s="12" t="s">
        <v>76</v>
      </c>
      <c r="AY601" s="159" t="s">
        <v>317</v>
      </c>
    </row>
    <row r="602" spans="2:65" s="13" customFormat="1" ht="10">
      <c r="B602" s="165"/>
      <c r="D602" s="158" t="s">
        <v>328</v>
      </c>
      <c r="E602" s="166" t="s">
        <v>1</v>
      </c>
      <c r="F602" s="167" t="s">
        <v>14268</v>
      </c>
      <c r="H602" s="168">
        <v>66.930000000000007</v>
      </c>
      <c r="I602" s="169"/>
      <c r="L602" s="165"/>
      <c r="M602" s="170"/>
      <c r="T602" s="171"/>
      <c r="AT602" s="166" t="s">
        <v>328</v>
      </c>
      <c r="AU602" s="166" t="s">
        <v>88</v>
      </c>
      <c r="AV602" s="13" t="s">
        <v>92</v>
      </c>
      <c r="AW602" s="13" t="s">
        <v>31</v>
      </c>
      <c r="AX602" s="13" t="s">
        <v>76</v>
      </c>
      <c r="AY602" s="166" t="s">
        <v>317</v>
      </c>
    </row>
    <row r="603" spans="2:65" s="14" customFormat="1" ht="10">
      <c r="B603" s="172"/>
      <c r="D603" s="158" t="s">
        <v>328</v>
      </c>
      <c r="E603" s="173" t="s">
        <v>1</v>
      </c>
      <c r="F603" s="174" t="s">
        <v>332</v>
      </c>
      <c r="H603" s="175">
        <v>1809.8300000000002</v>
      </c>
      <c r="I603" s="176"/>
      <c r="L603" s="172"/>
      <c r="M603" s="177"/>
      <c r="T603" s="178"/>
      <c r="AT603" s="173" t="s">
        <v>328</v>
      </c>
      <c r="AU603" s="173" t="s">
        <v>88</v>
      </c>
      <c r="AV603" s="14" t="s">
        <v>323</v>
      </c>
      <c r="AW603" s="14" t="s">
        <v>31</v>
      </c>
      <c r="AX603" s="14" t="s">
        <v>83</v>
      </c>
      <c r="AY603" s="173" t="s">
        <v>317</v>
      </c>
    </row>
    <row r="604" spans="2:65" s="1" customFormat="1" ht="37.75" customHeight="1">
      <c r="B604" s="142"/>
      <c r="C604" s="179" t="s">
        <v>739</v>
      </c>
      <c r="D604" s="179" t="s">
        <v>454</v>
      </c>
      <c r="E604" s="180" t="s">
        <v>2554</v>
      </c>
      <c r="F604" s="181" t="s">
        <v>14419</v>
      </c>
      <c r="G604" s="182" t="s">
        <v>444</v>
      </c>
      <c r="H604" s="183">
        <v>72.7</v>
      </c>
      <c r="I604" s="184"/>
      <c r="J604" s="185">
        <f>ROUND(I604*H604,2)</f>
        <v>0</v>
      </c>
      <c r="K604" s="186"/>
      <c r="L604" s="187"/>
      <c r="M604" s="188" t="s">
        <v>1</v>
      </c>
      <c r="N604" s="189" t="s">
        <v>42</v>
      </c>
      <c r="P604" s="153">
        <f>O604*H604</f>
        <v>0</v>
      </c>
      <c r="Q604" s="153">
        <v>7.5000000000000002E-4</v>
      </c>
      <c r="R604" s="153">
        <f>Q604*H604</f>
        <v>5.4525000000000004E-2</v>
      </c>
      <c r="S604" s="153">
        <v>0</v>
      </c>
      <c r="T604" s="154">
        <f>S604*H604</f>
        <v>0</v>
      </c>
      <c r="AR604" s="155" t="s">
        <v>481</v>
      </c>
      <c r="AT604" s="155" t="s">
        <v>454</v>
      </c>
      <c r="AU604" s="155" t="s">
        <v>88</v>
      </c>
      <c r="AY604" s="16" t="s">
        <v>317</v>
      </c>
      <c r="BE604" s="156">
        <f>IF(N604="základná",J604,0)</f>
        <v>0</v>
      </c>
      <c r="BF604" s="156">
        <f>IF(N604="znížená",J604,0)</f>
        <v>0</v>
      </c>
      <c r="BG604" s="156">
        <f>IF(N604="zákl. prenesená",J604,0)</f>
        <v>0</v>
      </c>
      <c r="BH604" s="156">
        <f>IF(N604="zníž. prenesená",J604,0)</f>
        <v>0</v>
      </c>
      <c r="BI604" s="156">
        <f>IF(N604="nulová",J604,0)</f>
        <v>0</v>
      </c>
      <c r="BJ604" s="16" t="s">
        <v>88</v>
      </c>
      <c r="BK604" s="156">
        <f>ROUND(I604*H604,2)</f>
        <v>0</v>
      </c>
      <c r="BL604" s="16" t="s">
        <v>396</v>
      </c>
      <c r="BM604" s="155" t="s">
        <v>14420</v>
      </c>
    </row>
    <row r="605" spans="2:65" s="12" customFormat="1" ht="10">
      <c r="B605" s="157"/>
      <c r="D605" s="158" t="s">
        <v>328</v>
      </c>
      <c r="E605" s="159" t="s">
        <v>1</v>
      </c>
      <c r="F605" s="160" t="s">
        <v>14281</v>
      </c>
      <c r="H605" s="161">
        <v>5.77</v>
      </c>
      <c r="I605" s="162"/>
      <c r="L605" s="157"/>
      <c r="M605" s="163"/>
      <c r="T605" s="164"/>
      <c r="AT605" s="159" t="s">
        <v>328</v>
      </c>
      <c r="AU605" s="159" t="s">
        <v>88</v>
      </c>
      <c r="AV605" s="12" t="s">
        <v>88</v>
      </c>
      <c r="AW605" s="12" t="s">
        <v>31</v>
      </c>
      <c r="AX605" s="12" t="s">
        <v>76</v>
      </c>
      <c r="AY605" s="159" t="s">
        <v>317</v>
      </c>
    </row>
    <row r="606" spans="2:65" s="13" customFormat="1" ht="10">
      <c r="B606" s="165"/>
      <c r="D606" s="158" t="s">
        <v>328</v>
      </c>
      <c r="E606" s="166" t="s">
        <v>1</v>
      </c>
      <c r="F606" s="167" t="s">
        <v>14282</v>
      </c>
      <c r="H606" s="168">
        <v>5.77</v>
      </c>
      <c r="I606" s="169"/>
      <c r="L606" s="165"/>
      <c r="M606" s="170"/>
      <c r="T606" s="171"/>
      <c r="AT606" s="166" t="s">
        <v>328</v>
      </c>
      <c r="AU606" s="166" t="s">
        <v>88</v>
      </c>
      <c r="AV606" s="13" t="s">
        <v>92</v>
      </c>
      <c r="AW606" s="13" t="s">
        <v>31</v>
      </c>
      <c r="AX606" s="13" t="s">
        <v>76</v>
      </c>
      <c r="AY606" s="166" t="s">
        <v>317</v>
      </c>
    </row>
    <row r="607" spans="2:65" s="12" customFormat="1" ht="10">
      <c r="B607" s="157"/>
      <c r="D607" s="158" t="s">
        <v>328</v>
      </c>
      <c r="E607" s="159" t="s">
        <v>1</v>
      </c>
      <c r="F607" s="160" t="s">
        <v>14267</v>
      </c>
      <c r="H607" s="161">
        <v>66.930000000000007</v>
      </c>
      <c r="I607" s="162"/>
      <c r="L607" s="157"/>
      <c r="M607" s="163"/>
      <c r="T607" s="164"/>
      <c r="AT607" s="159" t="s">
        <v>328</v>
      </c>
      <c r="AU607" s="159" t="s">
        <v>88</v>
      </c>
      <c r="AV607" s="12" t="s">
        <v>88</v>
      </c>
      <c r="AW607" s="12" t="s">
        <v>31</v>
      </c>
      <c r="AX607" s="12" t="s">
        <v>76</v>
      </c>
      <c r="AY607" s="159" t="s">
        <v>317</v>
      </c>
    </row>
    <row r="608" spans="2:65" s="13" customFormat="1" ht="10">
      <c r="B608" s="165"/>
      <c r="D608" s="158" t="s">
        <v>328</v>
      </c>
      <c r="E608" s="166" t="s">
        <v>1</v>
      </c>
      <c r="F608" s="167" t="s">
        <v>14268</v>
      </c>
      <c r="H608" s="168">
        <v>66.930000000000007</v>
      </c>
      <c r="I608" s="169"/>
      <c r="L608" s="165"/>
      <c r="M608" s="170"/>
      <c r="T608" s="171"/>
      <c r="AT608" s="166" t="s">
        <v>328</v>
      </c>
      <c r="AU608" s="166" t="s">
        <v>88</v>
      </c>
      <c r="AV608" s="13" t="s">
        <v>92</v>
      </c>
      <c r="AW608" s="13" t="s">
        <v>31</v>
      </c>
      <c r="AX608" s="13" t="s">
        <v>76</v>
      </c>
      <c r="AY608" s="166" t="s">
        <v>317</v>
      </c>
    </row>
    <row r="609" spans="2:65" s="14" customFormat="1" ht="10">
      <c r="B609" s="172"/>
      <c r="D609" s="158" t="s">
        <v>328</v>
      </c>
      <c r="E609" s="173" t="s">
        <v>1</v>
      </c>
      <c r="F609" s="174" t="s">
        <v>332</v>
      </c>
      <c r="H609" s="175">
        <v>72.7</v>
      </c>
      <c r="I609" s="176"/>
      <c r="L609" s="172"/>
      <c r="M609" s="177"/>
      <c r="T609" s="178"/>
      <c r="AT609" s="173" t="s">
        <v>328</v>
      </c>
      <c r="AU609" s="173" t="s">
        <v>88</v>
      </c>
      <c r="AV609" s="14" t="s">
        <v>323</v>
      </c>
      <c r="AW609" s="14" t="s">
        <v>31</v>
      </c>
      <c r="AX609" s="14" t="s">
        <v>83</v>
      </c>
      <c r="AY609" s="173" t="s">
        <v>317</v>
      </c>
    </row>
    <row r="610" spans="2:65" s="1" customFormat="1" ht="44.25" customHeight="1">
      <c r="B610" s="142"/>
      <c r="C610" s="179" t="s">
        <v>1820</v>
      </c>
      <c r="D610" s="179" t="s">
        <v>454</v>
      </c>
      <c r="E610" s="180" t="s">
        <v>14421</v>
      </c>
      <c r="F610" s="181" t="s">
        <v>14422</v>
      </c>
      <c r="G610" s="182" t="s">
        <v>444</v>
      </c>
      <c r="H610" s="183">
        <v>357.87700000000001</v>
      </c>
      <c r="I610" s="184"/>
      <c r="J610" s="185">
        <f>ROUND(I610*H610,2)</f>
        <v>0</v>
      </c>
      <c r="K610" s="186"/>
      <c r="L610" s="187"/>
      <c r="M610" s="188" t="s">
        <v>1</v>
      </c>
      <c r="N610" s="189" t="s">
        <v>42</v>
      </c>
      <c r="P610" s="153">
        <f>O610*H610</f>
        <v>0</v>
      </c>
      <c r="Q610" s="153">
        <v>8.9999999999999998E-4</v>
      </c>
      <c r="R610" s="153">
        <f>Q610*H610</f>
        <v>0.32208930000000002</v>
      </c>
      <c r="S610" s="153">
        <v>0</v>
      </c>
      <c r="T610" s="154">
        <f>S610*H610</f>
        <v>0</v>
      </c>
      <c r="AR610" s="155" t="s">
        <v>481</v>
      </c>
      <c r="AT610" s="155" t="s">
        <v>454</v>
      </c>
      <c r="AU610" s="155" t="s">
        <v>88</v>
      </c>
      <c r="AY610" s="16" t="s">
        <v>317</v>
      </c>
      <c r="BE610" s="156">
        <f>IF(N610="základná",J610,0)</f>
        <v>0</v>
      </c>
      <c r="BF610" s="156">
        <f>IF(N610="znížená",J610,0)</f>
        <v>0</v>
      </c>
      <c r="BG610" s="156">
        <f>IF(N610="zákl. prenesená",J610,0)</f>
        <v>0</v>
      </c>
      <c r="BH610" s="156">
        <f>IF(N610="zníž. prenesená",J610,0)</f>
        <v>0</v>
      </c>
      <c r="BI610" s="156">
        <f>IF(N610="nulová",J610,0)</f>
        <v>0</v>
      </c>
      <c r="BJ610" s="16" t="s">
        <v>88</v>
      </c>
      <c r="BK610" s="156">
        <f>ROUND(I610*H610,2)</f>
        <v>0</v>
      </c>
      <c r="BL610" s="16" t="s">
        <v>396</v>
      </c>
      <c r="BM610" s="155" t="s">
        <v>14423</v>
      </c>
    </row>
    <row r="611" spans="2:65" s="12" customFormat="1" ht="10">
      <c r="B611" s="157"/>
      <c r="D611" s="158" t="s">
        <v>328</v>
      </c>
      <c r="E611" s="159" t="s">
        <v>1</v>
      </c>
      <c r="F611" s="160" t="s">
        <v>14265</v>
      </c>
      <c r="H611" s="161">
        <v>350.86</v>
      </c>
      <c r="I611" s="162"/>
      <c r="L611" s="157"/>
      <c r="M611" s="163"/>
      <c r="T611" s="164"/>
      <c r="AT611" s="159" t="s">
        <v>328</v>
      </c>
      <c r="AU611" s="159" t="s">
        <v>88</v>
      </c>
      <c r="AV611" s="12" t="s">
        <v>88</v>
      </c>
      <c r="AW611" s="12" t="s">
        <v>31</v>
      </c>
      <c r="AX611" s="12" t="s">
        <v>76</v>
      </c>
      <c r="AY611" s="159" t="s">
        <v>317</v>
      </c>
    </row>
    <row r="612" spans="2:65" s="13" customFormat="1" ht="10">
      <c r="B612" s="165"/>
      <c r="D612" s="158" t="s">
        <v>328</v>
      </c>
      <c r="E612" s="166" t="s">
        <v>1</v>
      </c>
      <c r="F612" s="167" t="s">
        <v>14266</v>
      </c>
      <c r="H612" s="168">
        <v>350.86</v>
      </c>
      <c r="I612" s="169"/>
      <c r="L612" s="165"/>
      <c r="M612" s="170"/>
      <c r="T612" s="171"/>
      <c r="AT612" s="166" t="s">
        <v>328</v>
      </c>
      <c r="AU612" s="166" t="s">
        <v>88</v>
      </c>
      <c r="AV612" s="13" t="s">
        <v>92</v>
      </c>
      <c r="AW612" s="13" t="s">
        <v>31</v>
      </c>
      <c r="AX612" s="13" t="s">
        <v>76</v>
      </c>
      <c r="AY612" s="166" t="s">
        <v>317</v>
      </c>
    </row>
    <row r="613" spans="2:65" s="14" customFormat="1" ht="10">
      <c r="B613" s="172"/>
      <c r="D613" s="158" t="s">
        <v>328</v>
      </c>
      <c r="E613" s="173" t="s">
        <v>1</v>
      </c>
      <c r="F613" s="174" t="s">
        <v>332</v>
      </c>
      <c r="H613" s="175">
        <v>350.86</v>
      </c>
      <c r="I613" s="176"/>
      <c r="L613" s="172"/>
      <c r="M613" s="177"/>
      <c r="T613" s="178"/>
      <c r="AT613" s="173" t="s">
        <v>328</v>
      </c>
      <c r="AU613" s="173" t="s">
        <v>88</v>
      </c>
      <c r="AV613" s="14" t="s">
        <v>323</v>
      </c>
      <c r="AW613" s="14" t="s">
        <v>31</v>
      </c>
      <c r="AX613" s="14" t="s">
        <v>83</v>
      </c>
      <c r="AY613" s="173" t="s">
        <v>317</v>
      </c>
    </row>
    <row r="614" spans="2:65" s="12" customFormat="1" ht="10">
      <c r="B614" s="157"/>
      <c r="D614" s="158" t="s">
        <v>328</v>
      </c>
      <c r="F614" s="160" t="s">
        <v>14424</v>
      </c>
      <c r="H614" s="161">
        <v>357.87700000000001</v>
      </c>
      <c r="I614" s="162"/>
      <c r="L614" s="157"/>
      <c r="M614" s="163"/>
      <c r="T614" s="164"/>
      <c r="AT614" s="159" t="s">
        <v>328</v>
      </c>
      <c r="AU614" s="159" t="s">
        <v>88</v>
      </c>
      <c r="AV614" s="12" t="s">
        <v>88</v>
      </c>
      <c r="AW614" s="12" t="s">
        <v>3</v>
      </c>
      <c r="AX614" s="12" t="s">
        <v>83</v>
      </c>
      <c r="AY614" s="159" t="s">
        <v>317</v>
      </c>
    </row>
    <row r="615" spans="2:65" s="1" customFormat="1" ht="44.25" customHeight="1">
      <c r="B615" s="142"/>
      <c r="C615" s="179" t="s">
        <v>742</v>
      </c>
      <c r="D615" s="179" t="s">
        <v>454</v>
      </c>
      <c r="E615" s="180" t="s">
        <v>2488</v>
      </c>
      <c r="F615" s="181" t="s">
        <v>14425</v>
      </c>
      <c r="G615" s="182" t="s">
        <v>444</v>
      </c>
      <c r="H615" s="183">
        <v>1413.9949999999999</v>
      </c>
      <c r="I615" s="184"/>
      <c r="J615" s="185">
        <f>ROUND(I615*H615,2)</f>
        <v>0</v>
      </c>
      <c r="K615" s="186"/>
      <c r="L615" s="187"/>
      <c r="M615" s="188" t="s">
        <v>1</v>
      </c>
      <c r="N615" s="189" t="s">
        <v>42</v>
      </c>
      <c r="P615" s="153">
        <f>O615*H615</f>
        <v>0</v>
      </c>
      <c r="Q615" s="153">
        <v>1.4999999999999999E-4</v>
      </c>
      <c r="R615" s="153">
        <f>Q615*H615</f>
        <v>0.21209924999999996</v>
      </c>
      <c r="S615" s="153">
        <v>0</v>
      </c>
      <c r="T615" s="154">
        <f>S615*H615</f>
        <v>0</v>
      </c>
      <c r="AR615" s="155" t="s">
        <v>481</v>
      </c>
      <c r="AT615" s="155" t="s">
        <v>454</v>
      </c>
      <c r="AU615" s="155" t="s">
        <v>88</v>
      </c>
      <c r="AY615" s="16" t="s">
        <v>317</v>
      </c>
      <c r="BE615" s="156">
        <f>IF(N615="základná",J615,0)</f>
        <v>0</v>
      </c>
      <c r="BF615" s="156">
        <f>IF(N615="znížená",J615,0)</f>
        <v>0</v>
      </c>
      <c r="BG615" s="156">
        <f>IF(N615="zákl. prenesená",J615,0)</f>
        <v>0</v>
      </c>
      <c r="BH615" s="156">
        <f>IF(N615="zníž. prenesená",J615,0)</f>
        <v>0</v>
      </c>
      <c r="BI615" s="156">
        <f>IF(N615="nulová",J615,0)</f>
        <v>0</v>
      </c>
      <c r="BJ615" s="16" t="s">
        <v>88</v>
      </c>
      <c r="BK615" s="156">
        <f>ROUND(I615*H615,2)</f>
        <v>0</v>
      </c>
      <c r="BL615" s="16" t="s">
        <v>396</v>
      </c>
      <c r="BM615" s="155" t="s">
        <v>14426</v>
      </c>
    </row>
    <row r="616" spans="2:65" s="12" customFormat="1" ht="10">
      <c r="B616" s="157"/>
      <c r="D616" s="158" t="s">
        <v>328</v>
      </c>
      <c r="E616" s="159" t="s">
        <v>1</v>
      </c>
      <c r="F616" s="160" t="s">
        <v>14250</v>
      </c>
      <c r="H616" s="161">
        <v>44.96</v>
      </c>
      <c r="I616" s="162"/>
      <c r="L616" s="157"/>
      <c r="M616" s="163"/>
      <c r="T616" s="164"/>
      <c r="AT616" s="159" t="s">
        <v>328</v>
      </c>
      <c r="AU616" s="159" t="s">
        <v>88</v>
      </c>
      <c r="AV616" s="12" t="s">
        <v>88</v>
      </c>
      <c r="AW616" s="12" t="s">
        <v>31</v>
      </c>
      <c r="AX616" s="12" t="s">
        <v>76</v>
      </c>
      <c r="AY616" s="159" t="s">
        <v>317</v>
      </c>
    </row>
    <row r="617" spans="2:65" s="12" customFormat="1" ht="10">
      <c r="B617" s="157"/>
      <c r="D617" s="158" t="s">
        <v>328</v>
      </c>
      <c r="E617" s="159" t="s">
        <v>1</v>
      </c>
      <c r="F617" s="160" t="s">
        <v>14251</v>
      </c>
      <c r="H617" s="161">
        <v>90.69</v>
      </c>
      <c r="I617" s="162"/>
      <c r="L617" s="157"/>
      <c r="M617" s="163"/>
      <c r="T617" s="164"/>
      <c r="AT617" s="159" t="s">
        <v>328</v>
      </c>
      <c r="AU617" s="159" t="s">
        <v>88</v>
      </c>
      <c r="AV617" s="12" t="s">
        <v>88</v>
      </c>
      <c r="AW617" s="12" t="s">
        <v>31</v>
      </c>
      <c r="AX617" s="12" t="s">
        <v>76</v>
      </c>
      <c r="AY617" s="159" t="s">
        <v>317</v>
      </c>
    </row>
    <row r="618" spans="2:65" s="12" customFormat="1" ht="10">
      <c r="B618" s="157"/>
      <c r="D618" s="158" t="s">
        <v>328</v>
      </c>
      <c r="E618" s="159" t="s">
        <v>1</v>
      </c>
      <c r="F618" s="160" t="s">
        <v>14252</v>
      </c>
      <c r="H618" s="161">
        <v>1029.23</v>
      </c>
      <c r="I618" s="162"/>
      <c r="L618" s="157"/>
      <c r="M618" s="163"/>
      <c r="T618" s="164"/>
      <c r="AT618" s="159" t="s">
        <v>328</v>
      </c>
      <c r="AU618" s="159" t="s">
        <v>88</v>
      </c>
      <c r="AV618" s="12" t="s">
        <v>88</v>
      </c>
      <c r="AW618" s="12" t="s">
        <v>31</v>
      </c>
      <c r="AX618" s="12" t="s">
        <v>76</v>
      </c>
      <c r="AY618" s="159" t="s">
        <v>317</v>
      </c>
    </row>
    <row r="619" spans="2:65" s="12" customFormat="1" ht="10">
      <c r="B619" s="157"/>
      <c r="D619" s="158" t="s">
        <v>328</v>
      </c>
      <c r="E619" s="159" t="s">
        <v>1</v>
      </c>
      <c r="F619" s="160" t="s">
        <v>14253</v>
      </c>
      <c r="H619" s="161">
        <v>30.98</v>
      </c>
      <c r="I619" s="162"/>
      <c r="L619" s="157"/>
      <c r="M619" s="163"/>
      <c r="T619" s="164"/>
      <c r="AT619" s="159" t="s">
        <v>328</v>
      </c>
      <c r="AU619" s="159" t="s">
        <v>88</v>
      </c>
      <c r="AV619" s="12" t="s">
        <v>88</v>
      </c>
      <c r="AW619" s="12" t="s">
        <v>31</v>
      </c>
      <c r="AX619" s="12" t="s">
        <v>76</v>
      </c>
      <c r="AY619" s="159" t="s">
        <v>317</v>
      </c>
    </row>
    <row r="620" spans="2:65" s="12" customFormat="1" ht="10">
      <c r="B620" s="157"/>
      <c r="D620" s="158" t="s">
        <v>328</v>
      </c>
      <c r="E620" s="159" t="s">
        <v>1</v>
      </c>
      <c r="F620" s="160" t="s">
        <v>14254</v>
      </c>
      <c r="H620" s="161">
        <v>24.42</v>
      </c>
      <c r="I620" s="162"/>
      <c r="L620" s="157"/>
      <c r="M620" s="163"/>
      <c r="T620" s="164"/>
      <c r="AT620" s="159" t="s">
        <v>328</v>
      </c>
      <c r="AU620" s="159" t="s">
        <v>88</v>
      </c>
      <c r="AV620" s="12" t="s">
        <v>88</v>
      </c>
      <c r="AW620" s="12" t="s">
        <v>31</v>
      </c>
      <c r="AX620" s="12" t="s">
        <v>76</v>
      </c>
      <c r="AY620" s="159" t="s">
        <v>317</v>
      </c>
    </row>
    <row r="621" spans="2:65" s="13" customFormat="1" ht="10">
      <c r="B621" s="165"/>
      <c r="D621" s="158" t="s">
        <v>328</v>
      </c>
      <c r="E621" s="166" t="s">
        <v>1</v>
      </c>
      <c r="F621" s="167" t="s">
        <v>14255</v>
      </c>
      <c r="H621" s="168">
        <v>1220.2800000000002</v>
      </c>
      <c r="I621" s="169"/>
      <c r="L621" s="165"/>
      <c r="M621" s="170"/>
      <c r="T621" s="171"/>
      <c r="AT621" s="166" t="s">
        <v>328</v>
      </c>
      <c r="AU621" s="166" t="s">
        <v>88</v>
      </c>
      <c r="AV621" s="13" t="s">
        <v>92</v>
      </c>
      <c r="AW621" s="13" t="s">
        <v>31</v>
      </c>
      <c r="AX621" s="13" t="s">
        <v>76</v>
      </c>
      <c r="AY621" s="166" t="s">
        <v>317</v>
      </c>
    </row>
    <row r="622" spans="2:65" s="12" customFormat="1" ht="10">
      <c r="B622" s="157"/>
      <c r="D622" s="158" t="s">
        <v>328</v>
      </c>
      <c r="E622" s="159" t="s">
        <v>1</v>
      </c>
      <c r="F622" s="160" t="s">
        <v>14256</v>
      </c>
      <c r="H622" s="161">
        <v>30.03</v>
      </c>
      <c r="I622" s="162"/>
      <c r="L622" s="157"/>
      <c r="M622" s="163"/>
      <c r="T622" s="164"/>
      <c r="AT622" s="159" t="s">
        <v>328</v>
      </c>
      <c r="AU622" s="159" t="s">
        <v>88</v>
      </c>
      <c r="AV622" s="12" t="s">
        <v>88</v>
      </c>
      <c r="AW622" s="12" t="s">
        <v>31</v>
      </c>
      <c r="AX622" s="12" t="s">
        <v>76</v>
      </c>
      <c r="AY622" s="159" t="s">
        <v>317</v>
      </c>
    </row>
    <row r="623" spans="2:65" s="13" customFormat="1" ht="10">
      <c r="B623" s="165"/>
      <c r="D623" s="158" t="s">
        <v>328</v>
      </c>
      <c r="E623" s="166" t="s">
        <v>1</v>
      </c>
      <c r="F623" s="167" t="s">
        <v>14257</v>
      </c>
      <c r="H623" s="168">
        <v>30.03</v>
      </c>
      <c r="I623" s="169"/>
      <c r="L623" s="165"/>
      <c r="M623" s="170"/>
      <c r="T623" s="171"/>
      <c r="AT623" s="166" t="s">
        <v>328</v>
      </c>
      <c r="AU623" s="166" t="s">
        <v>88</v>
      </c>
      <c r="AV623" s="13" t="s">
        <v>92</v>
      </c>
      <c r="AW623" s="13" t="s">
        <v>31</v>
      </c>
      <c r="AX623" s="13" t="s">
        <v>76</v>
      </c>
      <c r="AY623" s="166" t="s">
        <v>317</v>
      </c>
    </row>
    <row r="624" spans="2:65" s="12" customFormat="1" ht="10">
      <c r="B624" s="157"/>
      <c r="D624" s="158" t="s">
        <v>328</v>
      </c>
      <c r="E624" s="159" t="s">
        <v>1</v>
      </c>
      <c r="F624" s="160" t="s">
        <v>14258</v>
      </c>
      <c r="H624" s="161">
        <v>9.01</v>
      </c>
      <c r="I624" s="162"/>
      <c r="L624" s="157"/>
      <c r="M624" s="163"/>
      <c r="T624" s="164"/>
      <c r="AT624" s="159" t="s">
        <v>328</v>
      </c>
      <c r="AU624" s="159" t="s">
        <v>88</v>
      </c>
      <c r="AV624" s="12" t="s">
        <v>88</v>
      </c>
      <c r="AW624" s="12" t="s">
        <v>31</v>
      </c>
      <c r="AX624" s="12" t="s">
        <v>76</v>
      </c>
      <c r="AY624" s="159" t="s">
        <v>317</v>
      </c>
    </row>
    <row r="625" spans="2:65" s="12" customFormat="1" ht="10">
      <c r="B625" s="157"/>
      <c r="D625" s="158" t="s">
        <v>328</v>
      </c>
      <c r="E625" s="159" t="s">
        <v>1</v>
      </c>
      <c r="F625" s="160" t="s">
        <v>14259</v>
      </c>
      <c r="H625" s="161">
        <v>34.770000000000003</v>
      </c>
      <c r="I625" s="162"/>
      <c r="L625" s="157"/>
      <c r="M625" s="163"/>
      <c r="T625" s="164"/>
      <c r="AT625" s="159" t="s">
        <v>328</v>
      </c>
      <c r="AU625" s="159" t="s">
        <v>88</v>
      </c>
      <c r="AV625" s="12" t="s">
        <v>88</v>
      </c>
      <c r="AW625" s="12" t="s">
        <v>31</v>
      </c>
      <c r="AX625" s="12" t="s">
        <v>76</v>
      </c>
      <c r="AY625" s="159" t="s">
        <v>317</v>
      </c>
    </row>
    <row r="626" spans="2:65" s="13" customFormat="1" ht="10">
      <c r="B626" s="165"/>
      <c r="D626" s="158" t="s">
        <v>328</v>
      </c>
      <c r="E626" s="166" t="s">
        <v>1</v>
      </c>
      <c r="F626" s="167" t="s">
        <v>14260</v>
      </c>
      <c r="H626" s="168">
        <v>43.78</v>
      </c>
      <c r="I626" s="169"/>
      <c r="L626" s="165"/>
      <c r="M626" s="170"/>
      <c r="T626" s="171"/>
      <c r="AT626" s="166" t="s">
        <v>328</v>
      </c>
      <c r="AU626" s="166" t="s">
        <v>88</v>
      </c>
      <c r="AV626" s="13" t="s">
        <v>92</v>
      </c>
      <c r="AW626" s="13" t="s">
        <v>31</v>
      </c>
      <c r="AX626" s="13" t="s">
        <v>76</v>
      </c>
      <c r="AY626" s="166" t="s">
        <v>317</v>
      </c>
    </row>
    <row r="627" spans="2:65" s="12" customFormat="1" ht="10">
      <c r="B627" s="157"/>
      <c r="D627" s="158" t="s">
        <v>328</v>
      </c>
      <c r="E627" s="159" t="s">
        <v>1</v>
      </c>
      <c r="F627" s="160" t="s">
        <v>14261</v>
      </c>
      <c r="H627" s="161">
        <v>62.47</v>
      </c>
      <c r="I627" s="162"/>
      <c r="L627" s="157"/>
      <c r="M627" s="163"/>
      <c r="T627" s="164"/>
      <c r="AT627" s="159" t="s">
        <v>328</v>
      </c>
      <c r="AU627" s="159" t="s">
        <v>88</v>
      </c>
      <c r="AV627" s="12" t="s">
        <v>88</v>
      </c>
      <c r="AW627" s="12" t="s">
        <v>31</v>
      </c>
      <c r="AX627" s="12" t="s">
        <v>76</v>
      </c>
      <c r="AY627" s="159" t="s">
        <v>317</v>
      </c>
    </row>
    <row r="628" spans="2:65" s="13" customFormat="1" ht="10">
      <c r="B628" s="165"/>
      <c r="D628" s="158" t="s">
        <v>328</v>
      </c>
      <c r="E628" s="166" t="s">
        <v>1</v>
      </c>
      <c r="F628" s="167" t="s">
        <v>14262</v>
      </c>
      <c r="H628" s="168">
        <v>62.47</v>
      </c>
      <c r="I628" s="169"/>
      <c r="L628" s="165"/>
      <c r="M628" s="170"/>
      <c r="T628" s="171"/>
      <c r="AT628" s="166" t="s">
        <v>328</v>
      </c>
      <c r="AU628" s="166" t="s">
        <v>88</v>
      </c>
      <c r="AV628" s="13" t="s">
        <v>92</v>
      </c>
      <c r="AW628" s="13" t="s">
        <v>31</v>
      </c>
      <c r="AX628" s="13" t="s">
        <v>76</v>
      </c>
      <c r="AY628" s="166" t="s">
        <v>317</v>
      </c>
    </row>
    <row r="629" spans="2:65" s="12" customFormat="1" ht="10">
      <c r="B629" s="157"/>
      <c r="D629" s="158" t="s">
        <v>328</v>
      </c>
      <c r="E629" s="159" t="s">
        <v>1</v>
      </c>
      <c r="F629" s="160" t="s">
        <v>14263</v>
      </c>
      <c r="H629" s="161">
        <v>29.71</v>
      </c>
      <c r="I629" s="162"/>
      <c r="L629" s="157"/>
      <c r="M629" s="163"/>
      <c r="T629" s="164"/>
      <c r="AT629" s="159" t="s">
        <v>328</v>
      </c>
      <c r="AU629" s="159" t="s">
        <v>88</v>
      </c>
      <c r="AV629" s="12" t="s">
        <v>88</v>
      </c>
      <c r="AW629" s="12" t="s">
        <v>31</v>
      </c>
      <c r="AX629" s="12" t="s">
        <v>76</v>
      </c>
      <c r="AY629" s="159" t="s">
        <v>317</v>
      </c>
    </row>
    <row r="630" spans="2:65" s="13" customFormat="1" ht="10">
      <c r="B630" s="165"/>
      <c r="D630" s="158" t="s">
        <v>328</v>
      </c>
      <c r="E630" s="166" t="s">
        <v>1</v>
      </c>
      <c r="F630" s="167" t="s">
        <v>14264</v>
      </c>
      <c r="H630" s="168">
        <v>29.71</v>
      </c>
      <c r="I630" s="169"/>
      <c r="L630" s="165"/>
      <c r="M630" s="170"/>
      <c r="T630" s="171"/>
      <c r="AT630" s="166" t="s">
        <v>328</v>
      </c>
      <c r="AU630" s="166" t="s">
        <v>88</v>
      </c>
      <c r="AV630" s="13" t="s">
        <v>92</v>
      </c>
      <c r="AW630" s="13" t="s">
        <v>31</v>
      </c>
      <c r="AX630" s="13" t="s">
        <v>76</v>
      </c>
      <c r="AY630" s="166" t="s">
        <v>317</v>
      </c>
    </row>
    <row r="631" spans="2:65" s="14" customFormat="1" ht="10">
      <c r="B631" s="172"/>
      <c r="D631" s="158" t="s">
        <v>328</v>
      </c>
      <c r="E631" s="173" t="s">
        <v>1</v>
      </c>
      <c r="F631" s="174" t="s">
        <v>332</v>
      </c>
      <c r="H631" s="175">
        <v>1386.2700000000002</v>
      </c>
      <c r="I631" s="176"/>
      <c r="L631" s="172"/>
      <c r="M631" s="177"/>
      <c r="T631" s="178"/>
      <c r="AT631" s="173" t="s">
        <v>328</v>
      </c>
      <c r="AU631" s="173" t="s">
        <v>88</v>
      </c>
      <c r="AV631" s="14" t="s">
        <v>323</v>
      </c>
      <c r="AW631" s="14" t="s">
        <v>31</v>
      </c>
      <c r="AX631" s="14" t="s">
        <v>83</v>
      </c>
      <c r="AY631" s="173" t="s">
        <v>317</v>
      </c>
    </row>
    <row r="632" spans="2:65" s="12" customFormat="1" ht="10">
      <c r="B632" s="157"/>
      <c r="D632" s="158" t="s">
        <v>328</v>
      </c>
      <c r="F632" s="160" t="s">
        <v>14427</v>
      </c>
      <c r="H632" s="161">
        <v>1413.9949999999999</v>
      </c>
      <c r="I632" s="162"/>
      <c r="L632" s="157"/>
      <c r="M632" s="163"/>
      <c r="T632" s="164"/>
      <c r="AT632" s="159" t="s">
        <v>328</v>
      </c>
      <c r="AU632" s="159" t="s">
        <v>88</v>
      </c>
      <c r="AV632" s="12" t="s">
        <v>88</v>
      </c>
      <c r="AW632" s="12" t="s">
        <v>3</v>
      </c>
      <c r="AX632" s="12" t="s">
        <v>83</v>
      </c>
      <c r="AY632" s="159" t="s">
        <v>317</v>
      </c>
    </row>
    <row r="633" spans="2:65" s="1" customFormat="1" ht="37.75" customHeight="1">
      <c r="B633" s="142"/>
      <c r="C633" s="179" t="s">
        <v>1836</v>
      </c>
      <c r="D633" s="179" t="s">
        <v>454</v>
      </c>
      <c r="E633" s="180" t="s">
        <v>2585</v>
      </c>
      <c r="F633" s="181" t="s">
        <v>14428</v>
      </c>
      <c r="G633" s="182" t="s">
        <v>444</v>
      </c>
      <c r="H633" s="183">
        <v>1862.7650000000001</v>
      </c>
      <c r="I633" s="184"/>
      <c r="J633" s="185">
        <f>ROUND(I633*H633,2)</f>
        <v>0</v>
      </c>
      <c r="K633" s="186"/>
      <c r="L633" s="187"/>
      <c r="M633" s="188" t="s">
        <v>1</v>
      </c>
      <c r="N633" s="189" t="s">
        <v>42</v>
      </c>
      <c r="P633" s="153">
        <f>O633*H633</f>
        <v>0</v>
      </c>
      <c r="Q633" s="153">
        <v>2.9999999999999997E-4</v>
      </c>
      <c r="R633" s="153">
        <f>Q633*H633</f>
        <v>0.55882949999999998</v>
      </c>
      <c r="S633" s="153">
        <v>0</v>
      </c>
      <c r="T633" s="154">
        <f>S633*H633</f>
        <v>0</v>
      </c>
      <c r="AR633" s="155" t="s">
        <v>481</v>
      </c>
      <c r="AT633" s="155" t="s">
        <v>454</v>
      </c>
      <c r="AU633" s="155" t="s">
        <v>88</v>
      </c>
      <c r="AY633" s="16" t="s">
        <v>317</v>
      </c>
      <c r="BE633" s="156">
        <f>IF(N633="základná",J633,0)</f>
        <v>0</v>
      </c>
      <c r="BF633" s="156">
        <f>IF(N633="znížená",J633,0)</f>
        <v>0</v>
      </c>
      <c r="BG633" s="156">
        <f>IF(N633="zákl. prenesená",J633,0)</f>
        <v>0</v>
      </c>
      <c r="BH633" s="156">
        <f>IF(N633="zníž. prenesená",J633,0)</f>
        <v>0</v>
      </c>
      <c r="BI633" s="156">
        <f>IF(N633="nulová",J633,0)</f>
        <v>0</v>
      </c>
      <c r="BJ633" s="16" t="s">
        <v>88</v>
      </c>
      <c r="BK633" s="156">
        <f>ROUND(I633*H633,2)</f>
        <v>0</v>
      </c>
      <c r="BL633" s="16" t="s">
        <v>396</v>
      </c>
      <c r="BM633" s="155" t="s">
        <v>14429</v>
      </c>
    </row>
    <row r="634" spans="2:65" s="12" customFormat="1" ht="10">
      <c r="B634" s="157"/>
      <c r="D634" s="158" t="s">
        <v>328</v>
      </c>
      <c r="E634" s="159" t="s">
        <v>1</v>
      </c>
      <c r="F634" s="160" t="s">
        <v>14250</v>
      </c>
      <c r="H634" s="161">
        <v>44.96</v>
      </c>
      <c r="I634" s="162"/>
      <c r="L634" s="157"/>
      <c r="M634" s="163"/>
      <c r="T634" s="164"/>
      <c r="AT634" s="159" t="s">
        <v>328</v>
      </c>
      <c r="AU634" s="159" t="s">
        <v>88</v>
      </c>
      <c r="AV634" s="12" t="s">
        <v>88</v>
      </c>
      <c r="AW634" s="12" t="s">
        <v>31</v>
      </c>
      <c r="AX634" s="12" t="s">
        <v>76</v>
      </c>
      <c r="AY634" s="159" t="s">
        <v>317</v>
      </c>
    </row>
    <row r="635" spans="2:65" s="12" customFormat="1" ht="10">
      <c r="B635" s="157"/>
      <c r="D635" s="158" t="s">
        <v>328</v>
      </c>
      <c r="E635" s="159" t="s">
        <v>1</v>
      </c>
      <c r="F635" s="160" t="s">
        <v>14251</v>
      </c>
      <c r="H635" s="161">
        <v>90.69</v>
      </c>
      <c r="I635" s="162"/>
      <c r="L635" s="157"/>
      <c r="M635" s="163"/>
      <c r="T635" s="164"/>
      <c r="AT635" s="159" t="s">
        <v>328</v>
      </c>
      <c r="AU635" s="159" t="s">
        <v>88</v>
      </c>
      <c r="AV635" s="12" t="s">
        <v>88</v>
      </c>
      <c r="AW635" s="12" t="s">
        <v>31</v>
      </c>
      <c r="AX635" s="12" t="s">
        <v>76</v>
      </c>
      <c r="AY635" s="159" t="s">
        <v>317</v>
      </c>
    </row>
    <row r="636" spans="2:65" s="12" customFormat="1" ht="10">
      <c r="B636" s="157"/>
      <c r="D636" s="158" t="s">
        <v>328</v>
      </c>
      <c r="E636" s="159" t="s">
        <v>1</v>
      </c>
      <c r="F636" s="160" t="s">
        <v>14252</v>
      </c>
      <c r="H636" s="161">
        <v>1029.23</v>
      </c>
      <c r="I636" s="162"/>
      <c r="L636" s="157"/>
      <c r="M636" s="163"/>
      <c r="T636" s="164"/>
      <c r="AT636" s="159" t="s">
        <v>328</v>
      </c>
      <c r="AU636" s="159" t="s">
        <v>88</v>
      </c>
      <c r="AV636" s="12" t="s">
        <v>88</v>
      </c>
      <c r="AW636" s="12" t="s">
        <v>31</v>
      </c>
      <c r="AX636" s="12" t="s">
        <v>76</v>
      </c>
      <c r="AY636" s="159" t="s">
        <v>317</v>
      </c>
    </row>
    <row r="637" spans="2:65" s="12" customFormat="1" ht="10">
      <c r="B637" s="157"/>
      <c r="D637" s="158" t="s">
        <v>328</v>
      </c>
      <c r="E637" s="159" t="s">
        <v>1</v>
      </c>
      <c r="F637" s="160" t="s">
        <v>14253</v>
      </c>
      <c r="H637" s="161">
        <v>30.98</v>
      </c>
      <c r="I637" s="162"/>
      <c r="L637" s="157"/>
      <c r="M637" s="163"/>
      <c r="T637" s="164"/>
      <c r="AT637" s="159" t="s">
        <v>328</v>
      </c>
      <c r="AU637" s="159" t="s">
        <v>88</v>
      </c>
      <c r="AV637" s="12" t="s">
        <v>88</v>
      </c>
      <c r="AW637" s="12" t="s">
        <v>31</v>
      </c>
      <c r="AX637" s="12" t="s">
        <v>76</v>
      </c>
      <c r="AY637" s="159" t="s">
        <v>317</v>
      </c>
    </row>
    <row r="638" spans="2:65" s="12" customFormat="1" ht="10">
      <c r="B638" s="157"/>
      <c r="D638" s="158" t="s">
        <v>328</v>
      </c>
      <c r="E638" s="159" t="s">
        <v>1</v>
      </c>
      <c r="F638" s="160" t="s">
        <v>14254</v>
      </c>
      <c r="H638" s="161">
        <v>24.42</v>
      </c>
      <c r="I638" s="162"/>
      <c r="L638" s="157"/>
      <c r="M638" s="163"/>
      <c r="T638" s="164"/>
      <c r="AT638" s="159" t="s">
        <v>328</v>
      </c>
      <c r="AU638" s="159" t="s">
        <v>88</v>
      </c>
      <c r="AV638" s="12" t="s">
        <v>88</v>
      </c>
      <c r="AW638" s="12" t="s">
        <v>31</v>
      </c>
      <c r="AX638" s="12" t="s">
        <v>76</v>
      </c>
      <c r="AY638" s="159" t="s">
        <v>317</v>
      </c>
    </row>
    <row r="639" spans="2:65" s="13" customFormat="1" ht="10">
      <c r="B639" s="165"/>
      <c r="D639" s="158" t="s">
        <v>328</v>
      </c>
      <c r="E639" s="166" t="s">
        <v>1</v>
      </c>
      <c r="F639" s="167" t="s">
        <v>14255</v>
      </c>
      <c r="H639" s="168">
        <v>1220.2800000000002</v>
      </c>
      <c r="I639" s="169"/>
      <c r="L639" s="165"/>
      <c r="M639" s="170"/>
      <c r="T639" s="171"/>
      <c r="AT639" s="166" t="s">
        <v>328</v>
      </c>
      <c r="AU639" s="166" t="s">
        <v>88</v>
      </c>
      <c r="AV639" s="13" t="s">
        <v>92</v>
      </c>
      <c r="AW639" s="13" t="s">
        <v>31</v>
      </c>
      <c r="AX639" s="13" t="s">
        <v>76</v>
      </c>
      <c r="AY639" s="166" t="s">
        <v>317</v>
      </c>
    </row>
    <row r="640" spans="2:65" s="12" customFormat="1" ht="10">
      <c r="B640" s="157"/>
      <c r="D640" s="158" t="s">
        <v>328</v>
      </c>
      <c r="E640" s="159" t="s">
        <v>1</v>
      </c>
      <c r="F640" s="160" t="s">
        <v>14256</v>
      </c>
      <c r="H640" s="161">
        <v>30.03</v>
      </c>
      <c r="I640" s="162"/>
      <c r="L640" s="157"/>
      <c r="M640" s="163"/>
      <c r="T640" s="164"/>
      <c r="AT640" s="159" t="s">
        <v>328</v>
      </c>
      <c r="AU640" s="159" t="s">
        <v>88</v>
      </c>
      <c r="AV640" s="12" t="s">
        <v>88</v>
      </c>
      <c r="AW640" s="12" t="s">
        <v>31</v>
      </c>
      <c r="AX640" s="12" t="s">
        <v>76</v>
      </c>
      <c r="AY640" s="159" t="s">
        <v>317</v>
      </c>
    </row>
    <row r="641" spans="2:51" s="13" customFormat="1" ht="10">
      <c r="B641" s="165"/>
      <c r="D641" s="158" t="s">
        <v>328</v>
      </c>
      <c r="E641" s="166" t="s">
        <v>1</v>
      </c>
      <c r="F641" s="167" t="s">
        <v>14257</v>
      </c>
      <c r="H641" s="168">
        <v>30.03</v>
      </c>
      <c r="I641" s="169"/>
      <c r="L641" s="165"/>
      <c r="M641" s="170"/>
      <c r="T641" s="171"/>
      <c r="AT641" s="166" t="s">
        <v>328</v>
      </c>
      <c r="AU641" s="166" t="s">
        <v>88</v>
      </c>
      <c r="AV641" s="13" t="s">
        <v>92</v>
      </c>
      <c r="AW641" s="13" t="s">
        <v>31</v>
      </c>
      <c r="AX641" s="13" t="s">
        <v>76</v>
      </c>
      <c r="AY641" s="166" t="s">
        <v>317</v>
      </c>
    </row>
    <row r="642" spans="2:51" s="12" customFormat="1" ht="10">
      <c r="B642" s="157"/>
      <c r="D642" s="158" t="s">
        <v>328</v>
      </c>
      <c r="E642" s="159" t="s">
        <v>1</v>
      </c>
      <c r="F642" s="160" t="s">
        <v>14258</v>
      </c>
      <c r="H642" s="161">
        <v>9.01</v>
      </c>
      <c r="I642" s="162"/>
      <c r="L642" s="157"/>
      <c r="M642" s="163"/>
      <c r="T642" s="164"/>
      <c r="AT642" s="159" t="s">
        <v>328</v>
      </c>
      <c r="AU642" s="159" t="s">
        <v>88</v>
      </c>
      <c r="AV642" s="12" t="s">
        <v>88</v>
      </c>
      <c r="AW642" s="12" t="s">
        <v>31</v>
      </c>
      <c r="AX642" s="12" t="s">
        <v>76</v>
      </c>
      <c r="AY642" s="159" t="s">
        <v>317</v>
      </c>
    </row>
    <row r="643" spans="2:51" s="12" customFormat="1" ht="10">
      <c r="B643" s="157"/>
      <c r="D643" s="158" t="s">
        <v>328</v>
      </c>
      <c r="E643" s="159" t="s">
        <v>1</v>
      </c>
      <c r="F643" s="160" t="s">
        <v>14259</v>
      </c>
      <c r="H643" s="161">
        <v>34.770000000000003</v>
      </c>
      <c r="I643" s="162"/>
      <c r="L643" s="157"/>
      <c r="M643" s="163"/>
      <c r="T643" s="164"/>
      <c r="AT643" s="159" t="s">
        <v>328</v>
      </c>
      <c r="AU643" s="159" t="s">
        <v>88</v>
      </c>
      <c r="AV643" s="12" t="s">
        <v>88</v>
      </c>
      <c r="AW643" s="12" t="s">
        <v>31</v>
      </c>
      <c r="AX643" s="12" t="s">
        <v>76</v>
      </c>
      <c r="AY643" s="159" t="s">
        <v>317</v>
      </c>
    </row>
    <row r="644" spans="2:51" s="13" customFormat="1" ht="10">
      <c r="B644" s="165"/>
      <c r="D644" s="158" t="s">
        <v>328</v>
      </c>
      <c r="E644" s="166" t="s">
        <v>1</v>
      </c>
      <c r="F644" s="167" t="s">
        <v>14260</v>
      </c>
      <c r="H644" s="168">
        <v>43.78</v>
      </c>
      <c r="I644" s="169"/>
      <c r="L644" s="165"/>
      <c r="M644" s="170"/>
      <c r="T644" s="171"/>
      <c r="AT644" s="166" t="s">
        <v>328</v>
      </c>
      <c r="AU644" s="166" t="s">
        <v>88</v>
      </c>
      <c r="AV644" s="13" t="s">
        <v>92</v>
      </c>
      <c r="AW644" s="13" t="s">
        <v>31</v>
      </c>
      <c r="AX644" s="13" t="s">
        <v>76</v>
      </c>
      <c r="AY644" s="166" t="s">
        <v>317</v>
      </c>
    </row>
    <row r="645" spans="2:51" s="12" customFormat="1" ht="10">
      <c r="B645" s="157"/>
      <c r="D645" s="158" t="s">
        <v>328</v>
      </c>
      <c r="E645" s="159" t="s">
        <v>1</v>
      </c>
      <c r="F645" s="160" t="s">
        <v>14261</v>
      </c>
      <c r="H645" s="161">
        <v>62.47</v>
      </c>
      <c r="I645" s="162"/>
      <c r="L645" s="157"/>
      <c r="M645" s="163"/>
      <c r="T645" s="164"/>
      <c r="AT645" s="159" t="s">
        <v>328</v>
      </c>
      <c r="AU645" s="159" t="s">
        <v>88</v>
      </c>
      <c r="AV645" s="12" t="s">
        <v>88</v>
      </c>
      <c r="AW645" s="12" t="s">
        <v>31</v>
      </c>
      <c r="AX645" s="12" t="s">
        <v>76</v>
      </c>
      <c r="AY645" s="159" t="s">
        <v>317</v>
      </c>
    </row>
    <row r="646" spans="2:51" s="13" customFormat="1" ht="10">
      <c r="B646" s="165"/>
      <c r="D646" s="158" t="s">
        <v>328</v>
      </c>
      <c r="E646" s="166" t="s">
        <v>1</v>
      </c>
      <c r="F646" s="167" t="s">
        <v>14262</v>
      </c>
      <c r="H646" s="168">
        <v>62.47</v>
      </c>
      <c r="I646" s="169"/>
      <c r="L646" s="165"/>
      <c r="M646" s="170"/>
      <c r="T646" s="171"/>
      <c r="AT646" s="166" t="s">
        <v>328</v>
      </c>
      <c r="AU646" s="166" t="s">
        <v>88</v>
      </c>
      <c r="AV646" s="13" t="s">
        <v>92</v>
      </c>
      <c r="AW646" s="13" t="s">
        <v>31</v>
      </c>
      <c r="AX646" s="13" t="s">
        <v>76</v>
      </c>
      <c r="AY646" s="166" t="s">
        <v>317</v>
      </c>
    </row>
    <row r="647" spans="2:51" s="12" customFormat="1" ht="10">
      <c r="B647" s="157"/>
      <c r="D647" s="158" t="s">
        <v>328</v>
      </c>
      <c r="E647" s="159" t="s">
        <v>1</v>
      </c>
      <c r="F647" s="160" t="s">
        <v>14263</v>
      </c>
      <c r="H647" s="161">
        <v>29.71</v>
      </c>
      <c r="I647" s="162"/>
      <c r="L647" s="157"/>
      <c r="M647" s="163"/>
      <c r="T647" s="164"/>
      <c r="AT647" s="159" t="s">
        <v>328</v>
      </c>
      <c r="AU647" s="159" t="s">
        <v>88</v>
      </c>
      <c r="AV647" s="12" t="s">
        <v>88</v>
      </c>
      <c r="AW647" s="12" t="s">
        <v>31</v>
      </c>
      <c r="AX647" s="12" t="s">
        <v>76</v>
      </c>
      <c r="AY647" s="159" t="s">
        <v>317</v>
      </c>
    </row>
    <row r="648" spans="2:51" s="13" customFormat="1" ht="10">
      <c r="B648" s="165"/>
      <c r="D648" s="158" t="s">
        <v>328</v>
      </c>
      <c r="E648" s="166" t="s">
        <v>1</v>
      </c>
      <c r="F648" s="167" t="s">
        <v>14264</v>
      </c>
      <c r="H648" s="168">
        <v>29.71</v>
      </c>
      <c r="I648" s="169"/>
      <c r="L648" s="165"/>
      <c r="M648" s="170"/>
      <c r="T648" s="171"/>
      <c r="AT648" s="166" t="s">
        <v>328</v>
      </c>
      <c r="AU648" s="166" t="s">
        <v>88</v>
      </c>
      <c r="AV648" s="13" t="s">
        <v>92</v>
      </c>
      <c r="AW648" s="13" t="s">
        <v>31</v>
      </c>
      <c r="AX648" s="13" t="s">
        <v>76</v>
      </c>
      <c r="AY648" s="166" t="s">
        <v>317</v>
      </c>
    </row>
    <row r="649" spans="2:51" s="12" customFormat="1" ht="10">
      <c r="B649" s="157"/>
      <c r="D649" s="158" t="s">
        <v>328</v>
      </c>
      <c r="E649" s="159" t="s">
        <v>1</v>
      </c>
      <c r="F649" s="160" t="s">
        <v>14265</v>
      </c>
      <c r="H649" s="161">
        <v>350.86</v>
      </c>
      <c r="I649" s="162"/>
      <c r="L649" s="157"/>
      <c r="M649" s="163"/>
      <c r="T649" s="164"/>
      <c r="AT649" s="159" t="s">
        <v>328</v>
      </c>
      <c r="AU649" s="159" t="s">
        <v>88</v>
      </c>
      <c r="AV649" s="12" t="s">
        <v>88</v>
      </c>
      <c r="AW649" s="12" t="s">
        <v>31</v>
      </c>
      <c r="AX649" s="12" t="s">
        <v>76</v>
      </c>
      <c r="AY649" s="159" t="s">
        <v>317</v>
      </c>
    </row>
    <row r="650" spans="2:51" s="13" customFormat="1" ht="10">
      <c r="B650" s="165"/>
      <c r="D650" s="158" t="s">
        <v>328</v>
      </c>
      <c r="E650" s="166" t="s">
        <v>1</v>
      </c>
      <c r="F650" s="167" t="s">
        <v>14266</v>
      </c>
      <c r="H650" s="168">
        <v>350.86</v>
      </c>
      <c r="I650" s="169"/>
      <c r="L650" s="165"/>
      <c r="M650" s="170"/>
      <c r="T650" s="171"/>
      <c r="AT650" s="166" t="s">
        <v>328</v>
      </c>
      <c r="AU650" s="166" t="s">
        <v>88</v>
      </c>
      <c r="AV650" s="13" t="s">
        <v>92</v>
      </c>
      <c r="AW650" s="13" t="s">
        <v>31</v>
      </c>
      <c r="AX650" s="13" t="s">
        <v>76</v>
      </c>
      <c r="AY650" s="166" t="s">
        <v>317</v>
      </c>
    </row>
    <row r="651" spans="2:51" s="12" customFormat="1" ht="10">
      <c r="B651" s="157"/>
      <c r="D651" s="158" t="s">
        <v>328</v>
      </c>
      <c r="E651" s="159" t="s">
        <v>1</v>
      </c>
      <c r="F651" s="160" t="s">
        <v>14281</v>
      </c>
      <c r="H651" s="161">
        <v>5.77</v>
      </c>
      <c r="I651" s="162"/>
      <c r="L651" s="157"/>
      <c r="M651" s="163"/>
      <c r="T651" s="164"/>
      <c r="AT651" s="159" t="s">
        <v>328</v>
      </c>
      <c r="AU651" s="159" t="s">
        <v>88</v>
      </c>
      <c r="AV651" s="12" t="s">
        <v>88</v>
      </c>
      <c r="AW651" s="12" t="s">
        <v>31</v>
      </c>
      <c r="AX651" s="12" t="s">
        <v>76</v>
      </c>
      <c r="AY651" s="159" t="s">
        <v>317</v>
      </c>
    </row>
    <row r="652" spans="2:51" s="13" customFormat="1" ht="10">
      <c r="B652" s="165"/>
      <c r="D652" s="158" t="s">
        <v>328</v>
      </c>
      <c r="E652" s="166" t="s">
        <v>1</v>
      </c>
      <c r="F652" s="167" t="s">
        <v>14282</v>
      </c>
      <c r="H652" s="168">
        <v>5.77</v>
      </c>
      <c r="I652" s="169"/>
      <c r="L652" s="165"/>
      <c r="M652" s="170"/>
      <c r="T652" s="171"/>
      <c r="AT652" s="166" t="s">
        <v>328</v>
      </c>
      <c r="AU652" s="166" t="s">
        <v>88</v>
      </c>
      <c r="AV652" s="13" t="s">
        <v>92</v>
      </c>
      <c r="AW652" s="13" t="s">
        <v>31</v>
      </c>
      <c r="AX652" s="13" t="s">
        <v>76</v>
      </c>
      <c r="AY652" s="166" t="s">
        <v>317</v>
      </c>
    </row>
    <row r="653" spans="2:51" s="12" customFormat="1" ht="10">
      <c r="B653" s="157"/>
      <c r="D653" s="158" t="s">
        <v>328</v>
      </c>
      <c r="E653" s="159" t="s">
        <v>1</v>
      </c>
      <c r="F653" s="160" t="s">
        <v>14267</v>
      </c>
      <c r="H653" s="161">
        <v>66.930000000000007</v>
      </c>
      <c r="I653" s="162"/>
      <c r="L653" s="157"/>
      <c r="M653" s="163"/>
      <c r="T653" s="164"/>
      <c r="AT653" s="159" t="s">
        <v>328</v>
      </c>
      <c r="AU653" s="159" t="s">
        <v>88</v>
      </c>
      <c r="AV653" s="12" t="s">
        <v>88</v>
      </c>
      <c r="AW653" s="12" t="s">
        <v>31</v>
      </c>
      <c r="AX653" s="12" t="s">
        <v>76</v>
      </c>
      <c r="AY653" s="159" t="s">
        <v>317</v>
      </c>
    </row>
    <row r="654" spans="2:51" s="13" customFormat="1" ht="10">
      <c r="B654" s="165"/>
      <c r="D654" s="158" t="s">
        <v>328</v>
      </c>
      <c r="E654" s="166" t="s">
        <v>1</v>
      </c>
      <c r="F654" s="167" t="s">
        <v>14268</v>
      </c>
      <c r="H654" s="168">
        <v>66.930000000000007</v>
      </c>
      <c r="I654" s="169"/>
      <c r="L654" s="165"/>
      <c r="M654" s="170"/>
      <c r="T654" s="171"/>
      <c r="AT654" s="166" t="s">
        <v>328</v>
      </c>
      <c r="AU654" s="166" t="s">
        <v>88</v>
      </c>
      <c r="AV654" s="13" t="s">
        <v>92</v>
      </c>
      <c r="AW654" s="13" t="s">
        <v>31</v>
      </c>
      <c r="AX654" s="13" t="s">
        <v>76</v>
      </c>
      <c r="AY654" s="166" t="s">
        <v>317</v>
      </c>
    </row>
    <row r="655" spans="2:51" s="12" customFormat="1" ht="10">
      <c r="B655" s="157"/>
      <c r="D655" s="158" t="s">
        <v>328</v>
      </c>
      <c r="E655" s="159" t="s">
        <v>1</v>
      </c>
      <c r="F655" s="160" t="s">
        <v>14269</v>
      </c>
      <c r="H655" s="161">
        <v>16.41</v>
      </c>
      <c r="I655" s="162"/>
      <c r="L655" s="157"/>
      <c r="M655" s="163"/>
      <c r="T655" s="164"/>
      <c r="AT655" s="159" t="s">
        <v>328</v>
      </c>
      <c r="AU655" s="159" t="s">
        <v>88</v>
      </c>
      <c r="AV655" s="12" t="s">
        <v>88</v>
      </c>
      <c r="AW655" s="12" t="s">
        <v>31</v>
      </c>
      <c r="AX655" s="12" t="s">
        <v>76</v>
      </c>
      <c r="AY655" s="159" t="s">
        <v>317</v>
      </c>
    </row>
    <row r="656" spans="2:51" s="13" customFormat="1" ht="10">
      <c r="B656" s="165"/>
      <c r="D656" s="158" t="s">
        <v>328</v>
      </c>
      <c r="E656" s="166" t="s">
        <v>1</v>
      </c>
      <c r="F656" s="167" t="s">
        <v>14270</v>
      </c>
      <c r="H656" s="168">
        <v>16.41</v>
      </c>
      <c r="I656" s="169"/>
      <c r="L656" s="165"/>
      <c r="M656" s="170"/>
      <c r="T656" s="171"/>
      <c r="AT656" s="166" t="s">
        <v>328</v>
      </c>
      <c r="AU656" s="166" t="s">
        <v>88</v>
      </c>
      <c r="AV656" s="13" t="s">
        <v>92</v>
      </c>
      <c r="AW656" s="13" t="s">
        <v>31</v>
      </c>
      <c r="AX656" s="13" t="s">
        <v>76</v>
      </c>
      <c r="AY656" s="166" t="s">
        <v>317</v>
      </c>
    </row>
    <row r="657" spans="2:65" s="14" customFormat="1" ht="10">
      <c r="B657" s="172"/>
      <c r="D657" s="158" t="s">
        <v>328</v>
      </c>
      <c r="E657" s="173" t="s">
        <v>1</v>
      </c>
      <c r="F657" s="174" t="s">
        <v>332</v>
      </c>
      <c r="H657" s="175">
        <v>1826.2400000000002</v>
      </c>
      <c r="I657" s="176"/>
      <c r="L657" s="172"/>
      <c r="M657" s="177"/>
      <c r="T657" s="178"/>
      <c r="AT657" s="173" t="s">
        <v>328</v>
      </c>
      <c r="AU657" s="173" t="s">
        <v>88</v>
      </c>
      <c r="AV657" s="14" t="s">
        <v>323</v>
      </c>
      <c r="AW657" s="14" t="s">
        <v>31</v>
      </c>
      <c r="AX657" s="14" t="s">
        <v>83</v>
      </c>
      <c r="AY657" s="173" t="s">
        <v>317</v>
      </c>
    </row>
    <row r="658" spans="2:65" s="12" customFormat="1" ht="10">
      <c r="B658" s="157"/>
      <c r="D658" s="158" t="s">
        <v>328</v>
      </c>
      <c r="F658" s="160" t="s">
        <v>14430</v>
      </c>
      <c r="H658" s="161">
        <v>1862.7650000000001</v>
      </c>
      <c r="I658" s="162"/>
      <c r="L658" s="157"/>
      <c r="M658" s="163"/>
      <c r="T658" s="164"/>
      <c r="AT658" s="159" t="s">
        <v>328</v>
      </c>
      <c r="AU658" s="159" t="s">
        <v>88</v>
      </c>
      <c r="AV658" s="12" t="s">
        <v>88</v>
      </c>
      <c r="AW658" s="12" t="s">
        <v>3</v>
      </c>
      <c r="AX658" s="12" t="s">
        <v>83</v>
      </c>
      <c r="AY658" s="159" t="s">
        <v>317</v>
      </c>
    </row>
    <row r="659" spans="2:65" s="1" customFormat="1" ht="24.15" customHeight="1">
      <c r="B659" s="142"/>
      <c r="C659" s="143" t="s">
        <v>1841</v>
      </c>
      <c r="D659" s="143" t="s">
        <v>319</v>
      </c>
      <c r="E659" s="144" t="s">
        <v>2604</v>
      </c>
      <c r="F659" s="145" t="s">
        <v>14431</v>
      </c>
      <c r="G659" s="146" t="s">
        <v>444</v>
      </c>
      <c r="H659" s="147">
        <v>14.02</v>
      </c>
      <c r="I659" s="148"/>
      <c r="J659" s="149">
        <f>ROUND(I659*H659,2)</f>
        <v>0</v>
      </c>
      <c r="K659" s="150"/>
      <c r="L659" s="31"/>
      <c r="M659" s="151" t="s">
        <v>1</v>
      </c>
      <c r="N659" s="152" t="s">
        <v>42</v>
      </c>
      <c r="P659" s="153">
        <f>O659*H659</f>
        <v>0</v>
      </c>
      <c r="Q659" s="153">
        <v>5.0000000000000001E-3</v>
      </c>
      <c r="R659" s="153">
        <f>Q659*H659</f>
        <v>7.0099999999999996E-2</v>
      </c>
      <c r="S659" s="153">
        <v>0</v>
      </c>
      <c r="T659" s="154">
        <f>S659*H659</f>
        <v>0</v>
      </c>
      <c r="AR659" s="155" t="s">
        <v>396</v>
      </c>
      <c r="AT659" s="155" t="s">
        <v>319</v>
      </c>
      <c r="AU659" s="155" t="s">
        <v>88</v>
      </c>
      <c r="AY659" s="16" t="s">
        <v>317</v>
      </c>
      <c r="BE659" s="156">
        <f>IF(N659="základná",J659,0)</f>
        <v>0</v>
      </c>
      <c r="BF659" s="156">
        <f>IF(N659="znížená",J659,0)</f>
        <v>0</v>
      </c>
      <c r="BG659" s="156">
        <f>IF(N659="zákl. prenesená",J659,0)</f>
        <v>0</v>
      </c>
      <c r="BH659" s="156">
        <f>IF(N659="zníž. prenesená",J659,0)</f>
        <v>0</v>
      </c>
      <c r="BI659" s="156">
        <f>IF(N659="nulová",J659,0)</f>
        <v>0</v>
      </c>
      <c r="BJ659" s="16" t="s">
        <v>88</v>
      </c>
      <c r="BK659" s="156">
        <f>ROUND(I659*H659,2)</f>
        <v>0</v>
      </c>
      <c r="BL659" s="16" t="s">
        <v>396</v>
      </c>
      <c r="BM659" s="155" t="s">
        <v>14432</v>
      </c>
    </row>
    <row r="660" spans="2:65" s="12" customFormat="1" ht="10">
      <c r="B660" s="157"/>
      <c r="D660" s="158" t="s">
        <v>328</v>
      </c>
      <c r="E660" s="159" t="s">
        <v>1</v>
      </c>
      <c r="F660" s="160" t="s">
        <v>14433</v>
      </c>
      <c r="H660" s="161">
        <v>6.09</v>
      </c>
      <c r="I660" s="162"/>
      <c r="L660" s="157"/>
      <c r="M660" s="163"/>
      <c r="T660" s="164"/>
      <c r="AT660" s="159" t="s">
        <v>328</v>
      </c>
      <c r="AU660" s="159" t="s">
        <v>88</v>
      </c>
      <c r="AV660" s="12" t="s">
        <v>88</v>
      </c>
      <c r="AW660" s="12" t="s">
        <v>31</v>
      </c>
      <c r="AX660" s="12" t="s">
        <v>76</v>
      </c>
      <c r="AY660" s="159" t="s">
        <v>317</v>
      </c>
    </row>
    <row r="661" spans="2:65" s="12" customFormat="1" ht="10">
      <c r="B661" s="157"/>
      <c r="D661" s="158" t="s">
        <v>328</v>
      </c>
      <c r="E661" s="159" t="s">
        <v>1</v>
      </c>
      <c r="F661" s="160" t="s">
        <v>14434</v>
      </c>
      <c r="H661" s="161">
        <v>7.93</v>
      </c>
      <c r="I661" s="162"/>
      <c r="L661" s="157"/>
      <c r="M661" s="163"/>
      <c r="T661" s="164"/>
      <c r="AT661" s="159" t="s">
        <v>328</v>
      </c>
      <c r="AU661" s="159" t="s">
        <v>88</v>
      </c>
      <c r="AV661" s="12" t="s">
        <v>88</v>
      </c>
      <c r="AW661" s="12" t="s">
        <v>31</v>
      </c>
      <c r="AX661" s="12" t="s">
        <v>76</v>
      </c>
      <c r="AY661" s="159" t="s">
        <v>317</v>
      </c>
    </row>
    <row r="662" spans="2:65" s="13" customFormat="1" ht="10">
      <c r="B662" s="165"/>
      <c r="D662" s="158" t="s">
        <v>328</v>
      </c>
      <c r="E662" s="166" t="s">
        <v>1</v>
      </c>
      <c r="F662" s="167" t="s">
        <v>331</v>
      </c>
      <c r="H662" s="168">
        <v>14.02</v>
      </c>
      <c r="I662" s="169"/>
      <c r="L662" s="165"/>
      <c r="M662" s="170"/>
      <c r="T662" s="171"/>
      <c r="AT662" s="166" t="s">
        <v>328</v>
      </c>
      <c r="AU662" s="166" t="s">
        <v>88</v>
      </c>
      <c r="AV662" s="13" t="s">
        <v>92</v>
      </c>
      <c r="AW662" s="13" t="s">
        <v>31</v>
      </c>
      <c r="AX662" s="13" t="s">
        <v>76</v>
      </c>
      <c r="AY662" s="166" t="s">
        <v>317</v>
      </c>
    </row>
    <row r="663" spans="2:65" s="14" customFormat="1" ht="10">
      <c r="B663" s="172"/>
      <c r="D663" s="158" t="s">
        <v>328</v>
      </c>
      <c r="E663" s="173" t="s">
        <v>1</v>
      </c>
      <c r="F663" s="174" t="s">
        <v>332</v>
      </c>
      <c r="H663" s="175">
        <v>14.02</v>
      </c>
      <c r="I663" s="176"/>
      <c r="L663" s="172"/>
      <c r="M663" s="177"/>
      <c r="T663" s="178"/>
      <c r="AT663" s="173" t="s">
        <v>328</v>
      </c>
      <c r="AU663" s="173" t="s">
        <v>88</v>
      </c>
      <c r="AV663" s="14" t="s">
        <v>323</v>
      </c>
      <c r="AW663" s="14" t="s">
        <v>31</v>
      </c>
      <c r="AX663" s="14" t="s">
        <v>83</v>
      </c>
      <c r="AY663" s="173" t="s">
        <v>317</v>
      </c>
    </row>
    <row r="664" spans="2:65" s="1" customFormat="1" ht="21.75" customHeight="1">
      <c r="B664" s="142"/>
      <c r="C664" s="179" t="s">
        <v>493</v>
      </c>
      <c r="D664" s="179" t="s">
        <v>454</v>
      </c>
      <c r="E664" s="180" t="s">
        <v>2724</v>
      </c>
      <c r="F664" s="181" t="s">
        <v>14435</v>
      </c>
      <c r="G664" s="182" t="s">
        <v>444</v>
      </c>
      <c r="H664" s="183">
        <v>14.3</v>
      </c>
      <c r="I664" s="184"/>
      <c r="J664" s="185">
        <f>ROUND(I664*H664,2)</f>
        <v>0</v>
      </c>
      <c r="K664" s="186"/>
      <c r="L664" s="187"/>
      <c r="M664" s="188" t="s">
        <v>1</v>
      </c>
      <c r="N664" s="189" t="s">
        <v>42</v>
      </c>
      <c r="P664" s="153">
        <f>O664*H664</f>
        <v>0</v>
      </c>
      <c r="Q664" s="153">
        <v>2.2499999999999998E-3</v>
      </c>
      <c r="R664" s="153">
        <f>Q664*H664</f>
        <v>3.2175000000000002E-2</v>
      </c>
      <c r="S664" s="153">
        <v>0</v>
      </c>
      <c r="T664" s="154">
        <f>S664*H664</f>
        <v>0</v>
      </c>
      <c r="AR664" s="155" t="s">
        <v>481</v>
      </c>
      <c r="AT664" s="155" t="s">
        <v>454</v>
      </c>
      <c r="AU664" s="155" t="s">
        <v>88</v>
      </c>
      <c r="AY664" s="16" t="s">
        <v>317</v>
      </c>
      <c r="BE664" s="156">
        <f>IF(N664="základná",J664,0)</f>
        <v>0</v>
      </c>
      <c r="BF664" s="156">
        <f>IF(N664="znížená",J664,0)</f>
        <v>0</v>
      </c>
      <c r="BG664" s="156">
        <f>IF(N664="zákl. prenesená",J664,0)</f>
        <v>0</v>
      </c>
      <c r="BH664" s="156">
        <f>IF(N664="zníž. prenesená",J664,0)</f>
        <v>0</v>
      </c>
      <c r="BI664" s="156">
        <f>IF(N664="nulová",J664,0)</f>
        <v>0</v>
      </c>
      <c r="BJ664" s="16" t="s">
        <v>88</v>
      </c>
      <c r="BK664" s="156">
        <f>ROUND(I664*H664,2)</f>
        <v>0</v>
      </c>
      <c r="BL664" s="16" t="s">
        <v>396</v>
      </c>
      <c r="BM664" s="155" t="s">
        <v>14436</v>
      </c>
    </row>
    <row r="665" spans="2:65" s="12" customFormat="1" ht="10">
      <c r="B665" s="157"/>
      <c r="D665" s="158" t="s">
        <v>328</v>
      </c>
      <c r="E665" s="159" t="s">
        <v>1</v>
      </c>
      <c r="F665" s="160" t="s">
        <v>14437</v>
      </c>
      <c r="H665" s="161">
        <v>14.02</v>
      </c>
      <c r="I665" s="162"/>
      <c r="L665" s="157"/>
      <c r="M665" s="163"/>
      <c r="T665" s="164"/>
      <c r="AT665" s="159" t="s">
        <v>328</v>
      </c>
      <c r="AU665" s="159" t="s">
        <v>88</v>
      </c>
      <c r="AV665" s="12" t="s">
        <v>88</v>
      </c>
      <c r="AW665" s="12" t="s">
        <v>31</v>
      </c>
      <c r="AX665" s="12" t="s">
        <v>76</v>
      </c>
      <c r="AY665" s="159" t="s">
        <v>317</v>
      </c>
    </row>
    <row r="666" spans="2:65" s="13" customFormat="1" ht="10">
      <c r="B666" s="165"/>
      <c r="D666" s="158" t="s">
        <v>328</v>
      </c>
      <c r="E666" s="166" t="s">
        <v>1</v>
      </c>
      <c r="F666" s="167" t="s">
        <v>331</v>
      </c>
      <c r="H666" s="168">
        <v>14.02</v>
      </c>
      <c r="I666" s="169"/>
      <c r="L666" s="165"/>
      <c r="M666" s="170"/>
      <c r="T666" s="171"/>
      <c r="AT666" s="166" t="s">
        <v>328</v>
      </c>
      <c r="AU666" s="166" t="s">
        <v>88</v>
      </c>
      <c r="AV666" s="13" t="s">
        <v>92</v>
      </c>
      <c r="AW666" s="13" t="s">
        <v>31</v>
      </c>
      <c r="AX666" s="13" t="s">
        <v>76</v>
      </c>
      <c r="AY666" s="166" t="s">
        <v>317</v>
      </c>
    </row>
    <row r="667" spans="2:65" s="14" customFormat="1" ht="10">
      <c r="B667" s="172"/>
      <c r="D667" s="158" t="s">
        <v>328</v>
      </c>
      <c r="E667" s="173" t="s">
        <v>1</v>
      </c>
      <c r="F667" s="174" t="s">
        <v>332</v>
      </c>
      <c r="H667" s="175">
        <v>14.02</v>
      </c>
      <c r="I667" s="176"/>
      <c r="L667" s="172"/>
      <c r="M667" s="177"/>
      <c r="T667" s="178"/>
      <c r="AT667" s="173" t="s">
        <v>328</v>
      </c>
      <c r="AU667" s="173" t="s">
        <v>88</v>
      </c>
      <c r="AV667" s="14" t="s">
        <v>323</v>
      </c>
      <c r="AW667" s="14" t="s">
        <v>31</v>
      </c>
      <c r="AX667" s="14" t="s">
        <v>83</v>
      </c>
      <c r="AY667" s="173" t="s">
        <v>317</v>
      </c>
    </row>
    <row r="668" spans="2:65" s="12" customFormat="1" ht="10">
      <c r="B668" s="157"/>
      <c r="D668" s="158" t="s">
        <v>328</v>
      </c>
      <c r="F668" s="160" t="s">
        <v>14438</v>
      </c>
      <c r="H668" s="161">
        <v>14.3</v>
      </c>
      <c r="I668" s="162"/>
      <c r="L668" s="157"/>
      <c r="M668" s="163"/>
      <c r="T668" s="164"/>
      <c r="AT668" s="159" t="s">
        <v>328</v>
      </c>
      <c r="AU668" s="159" t="s">
        <v>88</v>
      </c>
      <c r="AV668" s="12" t="s">
        <v>88</v>
      </c>
      <c r="AW668" s="12" t="s">
        <v>3</v>
      </c>
      <c r="AX668" s="12" t="s">
        <v>83</v>
      </c>
      <c r="AY668" s="159" t="s">
        <v>317</v>
      </c>
    </row>
    <row r="669" spans="2:65" s="1" customFormat="1" ht="33" customHeight="1">
      <c r="B669" s="142"/>
      <c r="C669" s="143" t="s">
        <v>1849</v>
      </c>
      <c r="D669" s="143" t="s">
        <v>319</v>
      </c>
      <c r="E669" s="144" t="s">
        <v>2690</v>
      </c>
      <c r="F669" s="145" t="s">
        <v>14439</v>
      </c>
      <c r="G669" s="146" t="s">
        <v>444</v>
      </c>
      <c r="H669" s="147">
        <v>8.3209999999999997</v>
      </c>
      <c r="I669" s="148"/>
      <c r="J669" s="149">
        <f>ROUND(I669*H669,2)</f>
        <v>0</v>
      </c>
      <c r="K669" s="150"/>
      <c r="L669" s="31"/>
      <c r="M669" s="151" t="s">
        <v>1</v>
      </c>
      <c r="N669" s="152" t="s">
        <v>42</v>
      </c>
      <c r="P669" s="153">
        <f>O669*H669</f>
        <v>0</v>
      </c>
      <c r="Q669" s="153">
        <v>0</v>
      </c>
      <c r="R669" s="153">
        <f>Q669*H669</f>
        <v>0</v>
      </c>
      <c r="S669" s="153">
        <v>0</v>
      </c>
      <c r="T669" s="154">
        <f>S669*H669</f>
        <v>0</v>
      </c>
      <c r="AR669" s="155" t="s">
        <v>396</v>
      </c>
      <c r="AT669" s="155" t="s">
        <v>319</v>
      </c>
      <c r="AU669" s="155" t="s">
        <v>88</v>
      </c>
      <c r="AY669" s="16" t="s">
        <v>317</v>
      </c>
      <c r="BE669" s="156">
        <f>IF(N669="základná",J669,0)</f>
        <v>0</v>
      </c>
      <c r="BF669" s="156">
        <f>IF(N669="znížená",J669,0)</f>
        <v>0</v>
      </c>
      <c r="BG669" s="156">
        <f>IF(N669="zákl. prenesená",J669,0)</f>
        <v>0</v>
      </c>
      <c r="BH669" s="156">
        <f>IF(N669="zníž. prenesená",J669,0)</f>
        <v>0</v>
      </c>
      <c r="BI669" s="156">
        <f>IF(N669="nulová",J669,0)</f>
        <v>0</v>
      </c>
      <c r="BJ669" s="16" t="s">
        <v>88</v>
      </c>
      <c r="BK669" s="156">
        <f>ROUND(I669*H669,2)</f>
        <v>0</v>
      </c>
      <c r="BL669" s="16" t="s">
        <v>396</v>
      </c>
      <c r="BM669" s="155" t="s">
        <v>14440</v>
      </c>
    </row>
    <row r="670" spans="2:65" s="12" customFormat="1" ht="10">
      <c r="B670" s="157"/>
      <c r="D670" s="158" t="s">
        <v>328</v>
      </c>
      <c r="E670" s="159" t="s">
        <v>1</v>
      </c>
      <c r="F670" s="160" t="s">
        <v>14376</v>
      </c>
      <c r="H670" s="161">
        <v>8.3209999999999997</v>
      </c>
      <c r="I670" s="162"/>
      <c r="L670" s="157"/>
      <c r="M670" s="163"/>
      <c r="T670" s="164"/>
      <c r="AT670" s="159" t="s">
        <v>328</v>
      </c>
      <c r="AU670" s="159" t="s">
        <v>88</v>
      </c>
      <c r="AV670" s="12" t="s">
        <v>88</v>
      </c>
      <c r="AW670" s="12" t="s">
        <v>31</v>
      </c>
      <c r="AX670" s="12" t="s">
        <v>76</v>
      </c>
      <c r="AY670" s="159" t="s">
        <v>317</v>
      </c>
    </row>
    <row r="671" spans="2:65" s="13" customFormat="1" ht="10">
      <c r="B671" s="165"/>
      <c r="D671" s="158" t="s">
        <v>328</v>
      </c>
      <c r="E671" s="166" t="s">
        <v>1</v>
      </c>
      <c r="F671" s="167" t="s">
        <v>331</v>
      </c>
      <c r="H671" s="168">
        <v>8.3209999999999997</v>
      </c>
      <c r="I671" s="169"/>
      <c r="L671" s="165"/>
      <c r="M671" s="170"/>
      <c r="T671" s="171"/>
      <c r="AT671" s="166" t="s">
        <v>328</v>
      </c>
      <c r="AU671" s="166" t="s">
        <v>88</v>
      </c>
      <c r="AV671" s="13" t="s">
        <v>92</v>
      </c>
      <c r="AW671" s="13" t="s">
        <v>31</v>
      </c>
      <c r="AX671" s="13" t="s">
        <v>76</v>
      </c>
      <c r="AY671" s="166" t="s">
        <v>317</v>
      </c>
    </row>
    <row r="672" spans="2:65" s="14" customFormat="1" ht="10">
      <c r="B672" s="172"/>
      <c r="D672" s="158" t="s">
        <v>328</v>
      </c>
      <c r="E672" s="173" t="s">
        <v>1</v>
      </c>
      <c r="F672" s="174" t="s">
        <v>332</v>
      </c>
      <c r="H672" s="175">
        <v>8.3209999999999997</v>
      </c>
      <c r="I672" s="176"/>
      <c r="L672" s="172"/>
      <c r="M672" s="177"/>
      <c r="T672" s="178"/>
      <c r="AT672" s="173" t="s">
        <v>328</v>
      </c>
      <c r="AU672" s="173" t="s">
        <v>88</v>
      </c>
      <c r="AV672" s="14" t="s">
        <v>323</v>
      </c>
      <c r="AW672" s="14" t="s">
        <v>31</v>
      </c>
      <c r="AX672" s="14" t="s">
        <v>83</v>
      </c>
      <c r="AY672" s="173" t="s">
        <v>317</v>
      </c>
    </row>
    <row r="673" spans="2:65" s="1" customFormat="1" ht="24.15" customHeight="1">
      <c r="B673" s="142"/>
      <c r="C673" s="179" t="s">
        <v>1853</v>
      </c>
      <c r="D673" s="179" t="s">
        <v>454</v>
      </c>
      <c r="E673" s="180" t="s">
        <v>2695</v>
      </c>
      <c r="F673" s="181" t="s">
        <v>14441</v>
      </c>
      <c r="G673" s="182" t="s">
        <v>322</v>
      </c>
      <c r="H673" s="183">
        <v>0.50900000000000001</v>
      </c>
      <c r="I673" s="184"/>
      <c r="J673" s="185">
        <f>ROUND(I673*H673,2)</f>
        <v>0</v>
      </c>
      <c r="K673" s="186"/>
      <c r="L673" s="187"/>
      <c r="M673" s="188" t="s">
        <v>1</v>
      </c>
      <c r="N673" s="189" t="s">
        <v>42</v>
      </c>
      <c r="P673" s="153">
        <f>O673*H673</f>
        <v>0</v>
      </c>
      <c r="Q673" s="153">
        <v>2.5000000000000001E-2</v>
      </c>
      <c r="R673" s="153">
        <f>Q673*H673</f>
        <v>1.2725E-2</v>
      </c>
      <c r="S673" s="153">
        <v>0</v>
      </c>
      <c r="T673" s="154">
        <f>S673*H673</f>
        <v>0</v>
      </c>
      <c r="AR673" s="155" t="s">
        <v>481</v>
      </c>
      <c r="AT673" s="155" t="s">
        <v>454</v>
      </c>
      <c r="AU673" s="155" t="s">
        <v>88</v>
      </c>
      <c r="AY673" s="16" t="s">
        <v>317</v>
      </c>
      <c r="BE673" s="156">
        <f>IF(N673="základná",J673,0)</f>
        <v>0</v>
      </c>
      <c r="BF673" s="156">
        <f>IF(N673="znížená",J673,0)</f>
        <v>0</v>
      </c>
      <c r="BG673" s="156">
        <f>IF(N673="zákl. prenesená",J673,0)</f>
        <v>0</v>
      </c>
      <c r="BH673" s="156">
        <f>IF(N673="zníž. prenesená",J673,0)</f>
        <v>0</v>
      </c>
      <c r="BI673" s="156">
        <f>IF(N673="nulová",J673,0)</f>
        <v>0</v>
      </c>
      <c r="BJ673" s="16" t="s">
        <v>88</v>
      </c>
      <c r="BK673" s="156">
        <f>ROUND(I673*H673,2)</f>
        <v>0</v>
      </c>
      <c r="BL673" s="16" t="s">
        <v>396</v>
      </c>
      <c r="BM673" s="155" t="s">
        <v>14442</v>
      </c>
    </row>
    <row r="674" spans="2:65" s="12" customFormat="1" ht="10">
      <c r="B674" s="157"/>
      <c r="D674" s="158" t="s">
        <v>328</v>
      </c>
      <c r="E674" s="159" t="s">
        <v>1</v>
      </c>
      <c r="F674" s="160" t="s">
        <v>14246</v>
      </c>
      <c r="H674" s="161">
        <v>0.499</v>
      </c>
      <c r="I674" s="162"/>
      <c r="L674" s="157"/>
      <c r="M674" s="163"/>
      <c r="T674" s="164"/>
      <c r="AT674" s="159" t="s">
        <v>328</v>
      </c>
      <c r="AU674" s="159" t="s">
        <v>88</v>
      </c>
      <c r="AV674" s="12" t="s">
        <v>88</v>
      </c>
      <c r="AW674" s="12" t="s">
        <v>31</v>
      </c>
      <c r="AX674" s="12" t="s">
        <v>76</v>
      </c>
      <c r="AY674" s="159" t="s">
        <v>317</v>
      </c>
    </row>
    <row r="675" spans="2:65" s="13" customFormat="1" ht="10">
      <c r="B675" s="165"/>
      <c r="D675" s="158" t="s">
        <v>328</v>
      </c>
      <c r="E675" s="166" t="s">
        <v>1</v>
      </c>
      <c r="F675" s="167" t="s">
        <v>14247</v>
      </c>
      <c r="H675" s="168">
        <v>0.499</v>
      </c>
      <c r="I675" s="169"/>
      <c r="L675" s="165"/>
      <c r="M675" s="170"/>
      <c r="T675" s="171"/>
      <c r="AT675" s="166" t="s">
        <v>328</v>
      </c>
      <c r="AU675" s="166" t="s">
        <v>88</v>
      </c>
      <c r="AV675" s="13" t="s">
        <v>92</v>
      </c>
      <c r="AW675" s="13" t="s">
        <v>31</v>
      </c>
      <c r="AX675" s="13" t="s">
        <v>76</v>
      </c>
      <c r="AY675" s="166" t="s">
        <v>317</v>
      </c>
    </row>
    <row r="676" spans="2:65" s="14" customFormat="1" ht="10">
      <c r="B676" s="172"/>
      <c r="D676" s="158" t="s">
        <v>328</v>
      </c>
      <c r="E676" s="173" t="s">
        <v>1</v>
      </c>
      <c r="F676" s="174" t="s">
        <v>332</v>
      </c>
      <c r="H676" s="175">
        <v>0.499</v>
      </c>
      <c r="I676" s="176"/>
      <c r="L676" s="172"/>
      <c r="M676" s="177"/>
      <c r="T676" s="178"/>
      <c r="AT676" s="173" t="s">
        <v>328</v>
      </c>
      <c r="AU676" s="173" t="s">
        <v>88</v>
      </c>
      <c r="AV676" s="14" t="s">
        <v>323</v>
      </c>
      <c r="AW676" s="14" t="s">
        <v>31</v>
      </c>
      <c r="AX676" s="14" t="s">
        <v>83</v>
      </c>
      <c r="AY676" s="173" t="s">
        <v>317</v>
      </c>
    </row>
    <row r="677" spans="2:65" s="12" customFormat="1" ht="10">
      <c r="B677" s="157"/>
      <c r="D677" s="158" t="s">
        <v>328</v>
      </c>
      <c r="F677" s="160" t="s">
        <v>14443</v>
      </c>
      <c r="H677" s="161">
        <v>0.50900000000000001</v>
      </c>
      <c r="I677" s="162"/>
      <c r="L677" s="157"/>
      <c r="M677" s="163"/>
      <c r="T677" s="164"/>
      <c r="AT677" s="159" t="s">
        <v>328</v>
      </c>
      <c r="AU677" s="159" t="s">
        <v>88</v>
      </c>
      <c r="AV677" s="12" t="s">
        <v>88</v>
      </c>
      <c r="AW677" s="12" t="s">
        <v>3</v>
      </c>
      <c r="AX677" s="12" t="s">
        <v>83</v>
      </c>
      <c r="AY677" s="159" t="s">
        <v>317</v>
      </c>
    </row>
    <row r="678" spans="2:65" s="1" customFormat="1" ht="37.75" customHeight="1">
      <c r="B678" s="142"/>
      <c r="C678" s="143" t="s">
        <v>1859</v>
      </c>
      <c r="D678" s="143" t="s">
        <v>319</v>
      </c>
      <c r="E678" s="144" t="s">
        <v>2702</v>
      </c>
      <c r="F678" s="145" t="s">
        <v>14444</v>
      </c>
      <c r="G678" s="146" t="s">
        <v>444</v>
      </c>
      <c r="H678" s="147">
        <v>8.3209999999999997</v>
      </c>
      <c r="I678" s="148"/>
      <c r="J678" s="149">
        <f>ROUND(I678*H678,2)</f>
        <v>0</v>
      </c>
      <c r="K678" s="150"/>
      <c r="L678" s="31"/>
      <c r="M678" s="151" t="s">
        <v>1</v>
      </c>
      <c r="N678" s="152" t="s">
        <v>42</v>
      </c>
      <c r="P678" s="153">
        <f>O678*H678</f>
        <v>0</v>
      </c>
      <c r="Q678" s="153">
        <v>1.2E-4</v>
      </c>
      <c r="R678" s="153">
        <f>Q678*H678</f>
        <v>9.9851999999999992E-4</v>
      </c>
      <c r="S678" s="153">
        <v>0</v>
      </c>
      <c r="T678" s="154">
        <f>S678*H678</f>
        <v>0</v>
      </c>
      <c r="AR678" s="155" t="s">
        <v>323</v>
      </c>
      <c r="AT678" s="155" t="s">
        <v>319</v>
      </c>
      <c r="AU678" s="155" t="s">
        <v>88</v>
      </c>
      <c r="AY678" s="16" t="s">
        <v>317</v>
      </c>
      <c r="BE678" s="156">
        <f>IF(N678="základná",J678,0)</f>
        <v>0</v>
      </c>
      <c r="BF678" s="156">
        <f>IF(N678="znížená",J678,0)</f>
        <v>0</v>
      </c>
      <c r="BG678" s="156">
        <f>IF(N678="zákl. prenesená",J678,0)</f>
        <v>0</v>
      </c>
      <c r="BH678" s="156">
        <f>IF(N678="zníž. prenesená",J678,0)</f>
        <v>0</v>
      </c>
      <c r="BI678" s="156">
        <f>IF(N678="nulová",J678,0)</f>
        <v>0</v>
      </c>
      <c r="BJ678" s="16" t="s">
        <v>88</v>
      </c>
      <c r="BK678" s="156">
        <f>ROUND(I678*H678,2)</f>
        <v>0</v>
      </c>
      <c r="BL678" s="16" t="s">
        <v>323</v>
      </c>
      <c r="BM678" s="155" t="s">
        <v>14445</v>
      </c>
    </row>
    <row r="679" spans="2:65" s="12" customFormat="1" ht="10">
      <c r="B679" s="157"/>
      <c r="D679" s="158" t="s">
        <v>328</v>
      </c>
      <c r="E679" s="159" t="s">
        <v>1</v>
      </c>
      <c r="F679" s="160" t="s">
        <v>14376</v>
      </c>
      <c r="H679" s="161">
        <v>8.3209999999999997</v>
      </c>
      <c r="I679" s="162"/>
      <c r="L679" s="157"/>
      <c r="M679" s="163"/>
      <c r="T679" s="164"/>
      <c r="AT679" s="159" t="s">
        <v>328</v>
      </c>
      <c r="AU679" s="159" t="s">
        <v>88</v>
      </c>
      <c r="AV679" s="12" t="s">
        <v>88</v>
      </c>
      <c r="AW679" s="12" t="s">
        <v>31</v>
      </c>
      <c r="AX679" s="12" t="s">
        <v>76</v>
      </c>
      <c r="AY679" s="159" t="s">
        <v>317</v>
      </c>
    </row>
    <row r="680" spans="2:65" s="13" customFormat="1" ht="10">
      <c r="B680" s="165"/>
      <c r="D680" s="158" t="s">
        <v>328</v>
      </c>
      <c r="E680" s="166" t="s">
        <v>1</v>
      </c>
      <c r="F680" s="167" t="s">
        <v>14247</v>
      </c>
      <c r="H680" s="168">
        <v>8.3209999999999997</v>
      </c>
      <c r="I680" s="169"/>
      <c r="L680" s="165"/>
      <c r="M680" s="170"/>
      <c r="T680" s="171"/>
      <c r="AT680" s="166" t="s">
        <v>328</v>
      </c>
      <c r="AU680" s="166" t="s">
        <v>88</v>
      </c>
      <c r="AV680" s="13" t="s">
        <v>92</v>
      </c>
      <c r="AW680" s="13" t="s">
        <v>31</v>
      </c>
      <c r="AX680" s="13" t="s">
        <v>76</v>
      </c>
      <c r="AY680" s="166" t="s">
        <v>317</v>
      </c>
    </row>
    <row r="681" spans="2:65" s="14" customFormat="1" ht="10">
      <c r="B681" s="172"/>
      <c r="D681" s="158" t="s">
        <v>328</v>
      </c>
      <c r="E681" s="173" t="s">
        <v>1</v>
      </c>
      <c r="F681" s="174" t="s">
        <v>332</v>
      </c>
      <c r="H681" s="175">
        <v>8.3209999999999997</v>
      </c>
      <c r="I681" s="176"/>
      <c r="L681" s="172"/>
      <c r="M681" s="177"/>
      <c r="T681" s="178"/>
      <c r="AT681" s="173" t="s">
        <v>328</v>
      </c>
      <c r="AU681" s="173" t="s">
        <v>88</v>
      </c>
      <c r="AV681" s="14" t="s">
        <v>323</v>
      </c>
      <c r="AW681" s="14" t="s">
        <v>31</v>
      </c>
      <c r="AX681" s="14" t="s">
        <v>83</v>
      </c>
      <c r="AY681" s="173" t="s">
        <v>317</v>
      </c>
    </row>
    <row r="682" spans="2:65" s="1" customFormat="1" ht="37.75" customHeight="1">
      <c r="B682" s="142"/>
      <c r="C682" s="179" t="s">
        <v>1868</v>
      </c>
      <c r="D682" s="179" t="s">
        <v>454</v>
      </c>
      <c r="E682" s="180" t="s">
        <v>2714</v>
      </c>
      <c r="F682" s="181" t="s">
        <v>14446</v>
      </c>
      <c r="G682" s="182" t="s">
        <v>444</v>
      </c>
      <c r="H682" s="183">
        <v>16.808</v>
      </c>
      <c r="I682" s="184"/>
      <c r="J682" s="185">
        <f>ROUND(I682*H682,2)</f>
        <v>0</v>
      </c>
      <c r="K682" s="186"/>
      <c r="L682" s="187"/>
      <c r="M682" s="188" t="s">
        <v>1</v>
      </c>
      <c r="N682" s="189" t="s">
        <v>42</v>
      </c>
      <c r="P682" s="153">
        <f>O682*H682</f>
        <v>0</v>
      </c>
      <c r="Q682" s="153">
        <v>3.5999999999999999E-3</v>
      </c>
      <c r="R682" s="153">
        <f>Q682*H682</f>
        <v>6.0508799999999995E-2</v>
      </c>
      <c r="S682" s="153">
        <v>0</v>
      </c>
      <c r="T682" s="154">
        <f>S682*H682</f>
        <v>0</v>
      </c>
      <c r="AR682" s="155" t="s">
        <v>356</v>
      </c>
      <c r="AT682" s="155" t="s">
        <v>454</v>
      </c>
      <c r="AU682" s="155" t="s">
        <v>88</v>
      </c>
      <c r="AY682" s="16" t="s">
        <v>317</v>
      </c>
      <c r="BE682" s="156">
        <f>IF(N682="základná",J682,0)</f>
        <v>0</v>
      </c>
      <c r="BF682" s="156">
        <f>IF(N682="znížená",J682,0)</f>
        <v>0</v>
      </c>
      <c r="BG682" s="156">
        <f>IF(N682="zákl. prenesená",J682,0)</f>
        <v>0</v>
      </c>
      <c r="BH682" s="156">
        <f>IF(N682="zníž. prenesená",J682,0)</f>
        <v>0</v>
      </c>
      <c r="BI682" s="156">
        <f>IF(N682="nulová",J682,0)</f>
        <v>0</v>
      </c>
      <c r="BJ682" s="16" t="s">
        <v>88</v>
      </c>
      <c r="BK682" s="156">
        <f>ROUND(I682*H682,2)</f>
        <v>0</v>
      </c>
      <c r="BL682" s="16" t="s">
        <v>323</v>
      </c>
      <c r="BM682" s="155" t="s">
        <v>14447</v>
      </c>
    </row>
    <row r="683" spans="2:65" s="12" customFormat="1" ht="10">
      <c r="B683" s="157"/>
      <c r="D683" s="158" t="s">
        <v>328</v>
      </c>
      <c r="F683" s="160" t="s">
        <v>14448</v>
      </c>
      <c r="H683" s="161">
        <v>16.808</v>
      </c>
      <c r="I683" s="162"/>
      <c r="L683" s="157"/>
      <c r="M683" s="163"/>
      <c r="T683" s="164"/>
      <c r="AT683" s="159" t="s">
        <v>328</v>
      </c>
      <c r="AU683" s="159" t="s">
        <v>88</v>
      </c>
      <c r="AV683" s="12" t="s">
        <v>88</v>
      </c>
      <c r="AW683" s="12" t="s">
        <v>3</v>
      </c>
      <c r="AX683" s="12" t="s">
        <v>83</v>
      </c>
      <c r="AY683" s="159" t="s">
        <v>317</v>
      </c>
    </row>
    <row r="684" spans="2:65" s="1" customFormat="1" ht="24.15" customHeight="1">
      <c r="B684" s="142"/>
      <c r="C684" s="143" t="s">
        <v>1872</v>
      </c>
      <c r="D684" s="143" t="s">
        <v>319</v>
      </c>
      <c r="E684" s="144" t="s">
        <v>14449</v>
      </c>
      <c r="F684" s="145" t="s">
        <v>9856</v>
      </c>
      <c r="G684" s="146" t="s">
        <v>439</v>
      </c>
      <c r="H684" s="147">
        <v>1.2629999999999999</v>
      </c>
      <c r="I684" s="148"/>
      <c r="J684" s="149">
        <f>ROUND(I684*H684,2)</f>
        <v>0</v>
      </c>
      <c r="K684" s="150"/>
      <c r="L684" s="31"/>
      <c r="M684" s="151" t="s">
        <v>1</v>
      </c>
      <c r="N684" s="152" t="s">
        <v>42</v>
      </c>
      <c r="P684" s="153">
        <f>O684*H684</f>
        <v>0</v>
      </c>
      <c r="Q684" s="153">
        <v>0</v>
      </c>
      <c r="R684" s="153">
        <f>Q684*H684</f>
        <v>0</v>
      </c>
      <c r="S684" s="153">
        <v>0</v>
      </c>
      <c r="T684" s="154">
        <f>S684*H684</f>
        <v>0</v>
      </c>
      <c r="AR684" s="155" t="s">
        <v>396</v>
      </c>
      <c r="AT684" s="155" t="s">
        <v>319</v>
      </c>
      <c r="AU684" s="155" t="s">
        <v>88</v>
      </c>
      <c r="AY684" s="16" t="s">
        <v>317</v>
      </c>
      <c r="BE684" s="156">
        <f>IF(N684="základná",J684,0)</f>
        <v>0</v>
      </c>
      <c r="BF684" s="156">
        <f>IF(N684="znížená",J684,0)</f>
        <v>0</v>
      </c>
      <c r="BG684" s="156">
        <f>IF(N684="zákl. prenesená",J684,0)</f>
        <v>0</v>
      </c>
      <c r="BH684" s="156">
        <f>IF(N684="zníž. prenesená",J684,0)</f>
        <v>0</v>
      </c>
      <c r="BI684" s="156">
        <f>IF(N684="nulová",J684,0)</f>
        <v>0</v>
      </c>
      <c r="BJ684" s="16" t="s">
        <v>88</v>
      </c>
      <c r="BK684" s="156">
        <f>ROUND(I684*H684,2)</f>
        <v>0</v>
      </c>
      <c r="BL684" s="16" t="s">
        <v>396</v>
      </c>
      <c r="BM684" s="155" t="s">
        <v>14450</v>
      </c>
    </row>
    <row r="685" spans="2:65" s="11" customFormat="1" ht="22.75" customHeight="1">
      <c r="B685" s="130"/>
      <c r="D685" s="131" t="s">
        <v>75</v>
      </c>
      <c r="E685" s="140" t="s">
        <v>2791</v>
      </c>
      <c r="F685" s="140" t="s">
        <v>2792</v>
      </c>
      <c r="I685" s="133"/>
      <c r="J685" s="141">
        <f>BK685</f>
        <v>0</v>
      </c>
      <c r="L685" s="130"/>
      <c r="M685" s="135"/>
      <c r="P685" s="136">
        <f>SUM(P686:P694)</f>
        <v>0</v>
      </c>
      <c r="R685" s="136">
        <f>SUM(R686:R694)</f>
        <v>0.17055999999999999</v>
      </c>
      <c r="T685" s="137">
        <f>SUM(T686:T694)</f>
        <v>0</v>
      </c>
      <c r="AR685" s="131" t="s">
        <v>88</v>
      </c>
      <c r="AT685" s="138" t="s">
        <v>75</v>
      </c>
      <c r="AU685" s="138" t="s">
        <v>83</v>
      </c>
      <c r="AY685" s="131" t="s">
        <v>317</v>
      </c>
      <c r="BK685" s="139">
        <f>SUM(BK686:BK694)</f>
        <v>0</v>
      </c>
    </row>
    <row r="686" spans="2:65" s="1" customFormat="1" ht="16.5" customHeight="1">
      <c r="B686" s="142"/>
      <c r="C686" s="143" t="s">
        <v>1876</v>
      </c>
      <c r="D686" s="143" t="s">
        <v>319</v>
      </c>
      <c r="E686" s="144" t="s">
        <v>2794</v>
      </c>
      <c r="F686" s="145" t="s">
        <v>2795</v>
      </c>
      <c r="G686" s="146" t="s">
        <v>467</v>
      </c>
      <c r="H686" s="147">
        <v>8</v>
      </c>
      <c r="I686" s="148"/>
      <c r="J686" s="149">
        <f>ROUND(I686*H686,2)</f>
        <v>0</v>
      </c>
      <c r="K686" s="150"/>
      <c r="L686" s="31"/>
      <c r="M686" s="151" t="s">
        <v>1</v>
      </c>
      <c r="N686" s="152" t="s">
        <v>42</v>
      </c>
      <c r="P686" s="153">
        <f>O686*H686</f>
        <v>0</v>
      </c>
      <c r="Q686" s="153">
        <v>0</v>
      </c>
      <c r="R686" s="153">
        <f>Q686*H686</f>
        <v>0</v>
      </c>
      <c r="S686" s="153">
        <v>0</v>
      </c>
      <c r="T686" s="154">
        <f>S686*H686</f>
        <v>0</v>
      </c>
      <c r="AR686" s="155" t="s">
        <v>396</v>
      </c>
      <c r="AT686" s="155" t="s">
        <v>319</v>
      </c>
      <c r="AU686" s="155" t="s">
        <v>88</v>
      </c>
      <c r="AY686" s="16" t="s">
        <v>317</v>
      </c>
      <c r="BE686" s="156">
        <f>IF(N686="základná",J686,0)</f>
        <v>0</v>
      </c>
      <c r="BF686" s="156">
        <f>IF(N686="znížená",J686,0)</f>
        <v>0</v>
      </c>
      <c r="BG686" s="156">
        <f>IF(N686="zákl. prenesená",J686,0)</f>
        <v>0</v>
      </c>
      <c r="BH686" s="156">
        <f>IF(N686="zníž. prenesená",J686,0)</f>
        <v>0</v>
      </c>
      <c r="BI686" s="156">
        <f>IF(N686="nulová",J686,0)</f>
        <v>0</v>
      </c>
      <c r="BJ686" s="16" t="s">
        <v>88</v>
      </c>
      <c r="BK686" s="156">
        <f>ROUND(I686*H686,2)</f>
        <v>0</v>
      </c>
      <c r="BL686" s="16" t="s">
        <v>396</v>
      </c>
      <c r="BM686" s="155" t="s">
        <v>14451</v>
      </c>
    </row>
    <row r="687" spans="2:65" s="12" customFormat="1" ht="10">
      <c r="B687" s="157"/>
      <c r="D687" s="158" t="s">
        <v>328</v>
      </c>
      <c r="E687" s="159" t="s">
        <v>1</v>
      </c>
      <c r="F687" s="160" t="s">
        <v>14452</v>
      </c>
      <c r="H687" s="161">
        <v>8</v>
      </c>
      <c r="I687" s="162"/>
      <c r="L687" s="157"/>
      <c r="M687" s="163"/>
      <c r="T687" s="164"/>
      <c r="AT687" s="159" t="s">
        <v>328</v>
      </c>
      <c r="AU687" s="159" t="s">
        <v>88</v>
      </c>
      <c r="AV687" s="12" t="s">
        <v>88</v>
      </c>
      <c r="AW687" s="12" t="s">
        <v>31</v>
      </c>
      <c r="AX687" s="12" t="s">
        <v>76</v>
      </c>
      <c r="AY687" s="159" t="s">
        <v>317</v>
      </c>
    </row>
    <row r="688" spans="2:65" s="13" customFormat="1" ht="10">
      <c r="B688" s="165"/>
      <c r="D688" s="158" t="s">
        <v>328</v>
      </c>
      <c r="E688" s="166" t="s">
        <v>1</v>
      </c>
      <c r="F688" s="167" t="s">
        <v>331</v>
      </c>
      <c r="H688" s="168">
        <v>8</v>
      </c>
      <c r="I688" s="169"/>
      <c r="L688" s="165"/>
      <c r="M688" s="170"/>
      <c r="T688" s="171"/>
      <c r="AT688" s="166" t="s">
        <v>328</v>
      </c>
      <c r="AU688" s="166" t="s">
        <v>88</v>
      </c>
      <c r="AV688" s="13" t="s">
        <v>92</v>
      </c>
      <c r="AW688" s="13" t="s">
        <v>31</v>
      </c>
      <c r="AX688" s="13" t="s">
        <v>76</v>
      </c>
      <c r="AY688" s="166" t="s">
        <v>317</v>
      </c>
    </row>
    <row r="689" spans="2:65" s="14" customFormat="1" ht="10">
      <c r="B689" s="172"/>
      <c r="D689" s="158" t="s">
        <v>328</v>
      </c>
      <c r="E689" s="173" t="s">
        <v>1</v>
      </c>
      <c r="F689" s="174" t="s">
        <v>332</v>
      </c>
      <c r="H689" s="175">
        <v>8</v>
      </c>
      <c r="I689" s="176"/>
      <c r="L689" s="172"/>
      <c r="M689" s="177"/>
      <c r="T689" s="178"/>
      <c r="AT689" s="173" t="s">
        <v>328</v>
      </c>
      <c r="AU689" s="173" t="s">
        <v>88</v>
      </c>
      <c r="AV689" s="14" t="s">
        <v>323</v>
      </c>
      <c r="AW689" s="14" t="s">
        <v>31</v>
      </c>
      <c r="AX689" s="14" t="s">
        <v>83</v>
      </c>
      <c r="AY689" s="173" t="s">
        <v>317</v>
      </c>
    </row>
    <row r="690" spans="2:65" s="1" customFormat="1" ht="21.75" customHeight="1">
      <c r="B690" s="142"/>
      <c r="C690" s="179" t="s">
        <v>1882</v>
      </c>
      <c r="D690" s="179" t="s">
        <v>454</v>
      </c>
      <c r="E690" s="180" t="s">
        <v>2807</v>
      </c>
      <c r="F690" s="181" t="s">
        <v>2808</v>
      </c>
      <c r="G690" s="182" t="s">
        <v>467</v>
      </c>
      <c r="H690" s="183">
        <v>8</v>
      </c>
      <c r="I690" s="184"/>
      <c r="J690" s="185">
        <f>ROUND(I690*H690,2)</f>
        <v>0</v>
      </c>
      <c r="K690" s="186"/>
      <c r="L690" s="187"/>
      <c r="M690" s="188" t="s">
        <v>1</v>
      </c>
      <c r="N690" s="189" t="s">
        <v>42</v>
      </c>
      <c r="P690" s="153">
        <f>O690*H690</f>
        <v>0</v>
      </c>
      <c r="Q690" s="153">
        <v>2.1319999999999999E-2</v>
      </c>
      <c r="R690" s="153">
        <f>Q690*H690</f>
        <v>0.17055999999999999</v>
      </c>
      <c r="S690" s="153">
        <v>0</v>
      </c>
      <c r="T690" s="154">
        <f>S690*H690</f>
        <v>0</v>
      </c>
      <c r="AR690" s="155" t="s">
        <v>481</v>
      </c>
      <c r="AT690" s="155" t="s">
        <v>454</v>
      </c>
      <c r="AU690" s="155" t="s">
        <v>88</v>
      </c>
      <c r="AY690" s="16" t="s">
        <v>317</v>
      </c>
      <c r="BE690" s="156">
        <f>IF(N690="základná",J690,0)</f>
        <v>0</v>
      </c>
      <c r="BF690" s="156">
        <f>IF(N690="znížená",J690,0)</f>
        <v>0</v>
      </c>
      <c r="BG690" s="156">
        <f>IF(N690="zákl. prenesená",J690,0)</f>
        <v>0</v>
      </c>
      <c r="BH690" s="156">
        <f>IF(N690="zníž. prenesená",J690,0)</f>
        <v>0</v>
      </c>
      <c r="BI690" s="156">
        <f>IF(N690="nulová",J690,0)</f>
        <v>0</v>
      </c>
      <c r="BJ690" s="16" t="s">
        <v>88</v>
      </c>
      <c r="BK690" s="156">
        <f>ROUND(I690*H690,2)</f>
        <v>0</v>
      </c>
      <c r="BL690" s="16" t="s">
        <v>396</v>
      </c>
      <c r="BM690" s="155" t="s">
        <v>14453</v>
      </c>
    </row>
    <row r="691" spans="2:65" s="12" customFormat="1" ht="10">
      <c r="B691" s="157"/>
      <c r="D691" s="158" t="s">
        <v>328</v>
      </c>
      <c r="E691" s="159" t="s">
        <v>1</v>
      </c>
      <c r="F691" s="160" t="s">
        <v>14452</v>
      </c>
      <c r="H691" s="161">
        <v>8</v>
      </c>
      <c r="I691" s="162"/>
      <c r="L691" s="157"/>
      <c r="M691" s="163"/>
      <c r="T691" s="164"/>
      <c r="AT691" s="159" t="s">
        <v>328</v>
      </c>
      <c r="AU691" s="159" t="s">
        <v>88</v>
      </c>
      <c r="AV691" s="12" t="s">
        <v>88</v>
      </c>
      <c r="AW691" s="12" t="s">
        <v>31</v>
      </c>
      <c r="AX691" s="12" t="s">
        <v>76</v>
      </c>
      <c r="AY691" s="159" t="s">
        <v>317</v>
      </c>
    </row>
    <row r="692" spans="2:65" s="13" customFormat="1" ht="10">
      <c r="B692" s="165"/>
      <c r="D692" s="158" t="s">
        <v>328</v>
      </c>
      <c r="E692" s="166" t="s">
        <v>1</v>
      </c>
      <c r="F692" s="167" t="s">
        <v>331</v>
      </c>
      <c r="H692" s="168">
        <v>8</v>
      </c>
      <c r="I692" s="169"/>
      <c r="L692" s="165"/>
      <c r="M692" s="170"/>
      <c r="T692" s="171"/>
      <c r="AT692" s="166" t="s">
        <v>328</v>
      </c>
      <c r="AU692" s="166" t="s">
        <v>88</v>
      </c>
      <c r="AV692" s="13" t="s">
        <v>92</v>
      </c>
      <c r="AW692" s="13" t="s">
        <v>31</v>
      </c>
      <c r="AX692" s="13" t="s">
        <v>76</v>
      </c>
      <c r="AY692" s="166" t="s">
        <v>317</v>
      </c>
    </row>
    <row r="693" spans="2:65" s="14" customFormat="1" ht="10">
      <c r="B693" s="172"/>
      <c r="D693" s="158" t="s">
        <v>328</v>
      </c>
      <c r="E693" s="173" t="s">
        <v>1</v>
      </c>
      <c r="F693" s="174" t="s">
        <v>332</v>
      </c>
      <c r="H693" s="175">
        <v>8</v>
      </c>
      <c r="I693" s="176"/>
      <c r="L693" s="172"/>
      <c r="M693" s="177"/>
      <c r="T693" s="178"/>
      <c r="AT693" s="173" t="s">
        <v>328</v>
      </c>
      <c r="AU693" s="173" t="s">
        <v>88</v>
      </c>
      <c r="AV693" s="14" t="s">
        <v>323</v>
      </c>
      <c r="AW693" s="14" t="s">
        <v>31</v>
      </c>
      <c r="AX693" s="14" t="s">
        <v>83</v>
      </c>
      <c r="AY693" s="173" t="s">
        <v>317</v>
      </c>
    </row>
    <row r="694" spans="2:65" s="1" customFormat="1" ht="24.15" customHeight="1">
      <c r="B694" s="142"/>
      <c r="C694" s="143" t="s">
        <v>1886</v>
      </c>
      <c r="D694" s="143" t="s">
        <v>319</v>
      </c>
      <c r="E694" s="144" t="s">
        <v>14454</v>
      </c>
      <c r="F694" s="145" t="s">
        <v>9862</v>
      </c>
      <c r="G694" s="146" t="s">
        <v>439</v>
      </c>
      <c r="H694" s="147">
        <v>0.17100000000000001</v>
      </c>
      <c r="I694" s="148"/>
      <c r="J694" s="149">
        <f>ROUND(I694*H694,2)</f>
        <v>0</v>
      </c>
      <c r="K694" s="150"/>
      <c r="L694" s="31"/>
      <c r="M694" s="151" t="s">
        <v>1</v>
      </c>
      <c r="N694" s="152" t="s">
        <v>42</v>
      </c>
      <c r="P694" s="153">
        <f>O694*H694</f>
        <v>0</v>
      </c>
      <c r="Q694" s="153">
        <v>0</v>
      </c>
      <c r="R694" s="153">
        <f>Q694*H694</f>
        <v>0</v>
      </c>
      <c r="S694" s="153">
        <v>0</v>
      </c>
      <c r="T694" s="154">
        <f>S694*H694</f>
        <v>0</v>
      </c>
      <c r="AR694" s="155" t="s">
        <v>396</v>
      </c>
      <c r="AT694" s="155" t="s">
        <v>319</v>
      </c>
      <c r="AU694" s="155" t="s">
        <v>88</v>
      </c>
      <c r="AY694" s="16" t="s">
        <v>317</v>
      </c>
      <c r="BE694" s="156">
        <f>IF(N694="základná",J694,0)</f>
        <v>0</v>
      </c>
      <c r="BF694" s="156">
        <f>IF(N694="znížená",J694,0)</f>
        <v>0</v>
      </c>
      <c r="BG694" s="156">
        <f>IF(N694="zákl. prenesená",J694,0)</f>
        <v>0</v>
      </c>
      <c r="BH694" s="156">
        <f>IF(N694="zníž. prenesená",J694,0)</f>
        <v>0</v>
      </c>
      <c r="BI694" s="156">
        <f>IF(N694="nulová",J694,0)</f>
        <v>0</v>
      </c>
      <c r="BJ694" s="16" t="s">
        <v>88</v>
      </c>
      <c r="BK694" s="156">
        <f>ROUND(I694*H694,2)</f>
        <v>0</v>
      </c>
      <c r="BL694" s="16" t="s">
        <v>396</v>
      </c>
      <c r="BM694" s="155" t="s">
        <v>14455</v>
      </c>
    </row>
    <row r="695" spans="2:65" s="11" customFormat="1" ht="22.75" customHeight="1">
      <c r="B695" s="130"/>
      <c r="D695" s="131" t="s">
        <v>75</v>
      </c>
      <c r="E695" s="140" t="s">
        <v>2818</v>
      </c>
      <c r="F695" s="140" t="s">
        <v>2819</v>
      </c>
      <c r="I695" s="133"/>
      <c r="J695" s="141">
        <f>BK695</f>
        <v>0</v>
      </c>
      <c r="L695" s="130"/>
      <c r="M695" s="135"/>
      <c r="P695" s="136">
        <f>SUM(P696:P731)</f>
        <v>0</v>
      </c>
      <c r="R695" s="136">
        <f>SUM(R696:R731)</f>
        <v>0.11577670000000001</v>
      </c>
      <c r="T695" s="137">
        <f>SUM(T696:T731)</f>
        <v>0</v>
      </c>
      <c r="AR695" s="131" t="s">
        <v>88</v>
      </c>
      <c r="AT695" s="138" t="s">
        <v>75</v>
      </c>
      <c r="AU695" s="138" t="s">
        <v>83</v>
      </c>
      <c r="AY695" s="131" t="s">
        <v>317</v>
      </c>
      <c r="BK695" s="139">
        <f>SUM(BK696:BK731)</f>
        <v>0</v>
      </c>
    </row>
    <row r="696" spans="2:65" s="1" customFormat="1" ht="24.15" customHeight="1">
      <c r="B696" s="142"/>
      <c r="C696" s="143" t="s">
        <v>1910</v>
      </c>
      <c r="D696" s="143" t="s">
        <v>319</v>
      </c>
      <c r="E696" s="144" t="s">
        <v>2820</v>
      </c>
      <c r="F696" s="145" t="s">
        <v>2821</v>
      </c>
      <c r="G696" s="146" t="s">
        <v>444</v>
      </c>
      <c r="H696" s="147">
        <v>62.582000000000001</v>
      </c>
      <c r="I696" s="148"/>
      <c r="J696" s="149">
        <f>ROUND(I696*H696,2)</f>
        <v>0</v>
      </c>
      <c r="K696" s="150"/>
      <c r="L696" s="31"/>
      <c r="M696" s="151" t="s">
        <v>1</v>
      </c>
      <c r="N696" s="152" t="s">
        <v>42</v>
      </c>
      <c r="P696" s="153">
        <f>O696*H696</f>
        <v>0</v>
      </c>
      <c r="Q696" s="153">
        <v>1.8500000000000001E-3</v>
      </c>
      <c r="R696" s="153">
        <f>Q696*H696</f>
        <v>0.11577670000000001</v>
      </c>
      <c r="S696" s="153">
        <v>0</v>
      </c>
      <c r="T696" s="154">
        <f>S696*H696</f>
        <v>0</v>
      </c>
      <c r="AR696" s="155" t="s">
        <v>396</v>
      </c>
      <c r="AT696" s="155" t="s">
        <v>319</v>
      </c>
      <c r="AU696" s="155" t="s">
        <v>88</v>
      </c>
      <c r="AY696" s="16" t="s">
        <v>317</v>
      </c>
      <c r="BE696" s="156">
        <f>IF(N696="základná",J696,0)</f>
        <v>0</v>
      </c>
      <c r="BF696" s="156">
        <f>IF(N696="znížená",J696,0)</f>
        <v>0</v>
      </c>
      <c r="BG696" s="156">
        <f>IF(N696="zákl. prenesená",J696,0)</f>
        <v>0</v>
      </c>
      <c r="BH696" s="156">
        <f>IF(N696="zníž. prenesená",J696,0)</f>
        <v>0</v>
      </c>
      <c r="BI696" s="156">
        <f>IF(N696="nulová",J696,0)</f>
        <v>0</v>
      </c>
      <c r="BJ696" s="16" t="s">
        <v>88</v>
      </c>
      <c r="BK696" s="156">
        <f>ROUND(I696*H696,2)</f>
        <v>0</v>
      </c>
      <c r="BL696" s="16" t="s">
        <v>396</v>
      </c>
      <c r="BM696" s="155" t="s">
        <v>14456</v>
      </c>
    </row>
    <row r="697" spans="2:65" s="12" customFormat="1" ht="10">
      <c r="B697" s="157"/>
      <c r="D697" s="158" t="s">
        <v>328</v>
      </c>
      <c r="E697" s="159" t="s">
        <v>1</v>
      </c>
      <c r="F697" s="160" t="s">
        <v>14457</v>
      </c>
      <c r="H697" s="161">
        <v>7.5389999999999997</v>
      </c>
      <c r="I697" s="162"/>
      <c r="L697" s="157"/>
      <c r="M697" s="163"/>
      <c r="T697" s="164"/>
      <c r="AT697" s="159" t="s">
        <v>328</v>
      </c>
      <c r="AU697" s="159" t="s">
        <v>88</v>
      </c>
      <c r="AV697" s="12" t="s">
        <v>88</v>
      </c>
      <c r="AW697" s="12" t="s">
        <v>31</v>
      </c>
      <c r="AX697" s="12" t="s">
        <v>76</v>
      </c>
      <c r="AY697" s="159" t="s">
        <v>317</v>
      </c>
    </row>
    <row r="698" spans="2:65" s="12" customFormat="1" ht="10">
      <c r="B698" s="157"/>
      <c r="D698" s="158" t="s">
        <v>328</v>
      </c>
      <c r="E698" s="159" t="s">
        <v>1</v>
      </c>
      <c r="F698" s="160" t="s">
        <v>14458</v>
      </c>
      <c r="H698" s="161">
        <v>11.308999999999999</v>
      </c>
      <c r="I698" s="162"/>
      <c r="L698" s="157"/>
      <c r="M698" s="163"/>
      <c r="T698" s="164"/>
      <c r="AT698" s="159" t="s">
        <v>328</v>
      </c>
      <c r="AU698" s="159" t="s">
        <v>88</v>
      </c>
      <c r="AV698" s="12" t="s">
        <v>88</v>
      </c>
      <c r="AW698" s="12" t="s">
        <v>31</v>
      </c>
      <c r="AX698" s="12" t="s">
        <v>76</v>
      </c>
      <c r="AY698" s="159" t="s">
        <v>317</v>
      </c>
    </row>
    <row r="699" spans="2:65" s="12" customFormat="1" ht="10">
      <c r="B699" s="157"/>
      <c r="D699" s="158" t="s">
        <v>328</v>
      </c>
      <c r="E699" s="159" t="s">
        <v>1</v>
      </c>
      <c r="F699" s="160" t="s">
        <v>14459</v>
      </c>
      <c r="H699" s="161">
        <v>10.175000000000001</v>
      </c>
      <c r="I699" s="162"/>
      <c r="L699" s="157"/>
      <c r="M699" s="163"/>
      <c r="T699" s="164"/>
      <c r="AT699" s="159" t="s">
        <v>328</v>
      </c>
      <c r="AU699" s="159" t="s">
        <v>88</v>
      </c>
      <c r="AV699" s="12" t="s">
        <v>88</v>
      </c>
      <c r="AW699" s="12" t="s">
        <v>31</v>
      </c>
      <c r="AX699" s="12" t="s">
        <v>76</v>
      </c>
      <c r="AY699" s="159" t="s">
        <v>317</v>
      </c>
    </row>
    <row r="700" spans="2:65" s="12" customFormat="1" ht="10">
      <c r="B700" s="157"/>
      <c r="D700" s="158" t="s">
        <v>328</v>
      </c>
      <c r="E700" s="159" t="s">
        <v>1</v>
      </c>
      <c r="F700" s="160" t="s">
        <v>14460</v>
      </c>
      <c r="H700" s="161">
        <v>4.6520000000000001</v>
      </c>
      <c r="I700" s="162"/>
      <c r="L700" s="157"/>
      <c r="M700" s="163"/>
      <c r="T700" s="164"/>
      <c r="AT700" s="159" t="s">
        <v>328</v>
      </c>
      <c r="AU700" s="159" t="s">
        <v>88</v>
      </c>
      <c r="AV700" s="12" t="s">
        <v>88</v>
      </c>
      <c r="AW700" s="12" t="s">
        <v>31</v>
      </c>
      <c r="AX700" s="12" t="s">
        <v>76</v>
      </c>
      <c r="AY700" s="159" t="s">
        <v>317</v>
      </c>
    </row>
    <row r="701" spans="2:65" s="12" customFormat="1" ht="10">
      <c r="B701" s="157"/>
      <c r="D701" s="158" t="s">
        <v>328</v>
      </c>
      <c r="E701" s="159" t="s">
        <v>1</v>
      </c>
      <c r="F701" s="160" t="s">
        <v>14461</v>
      </c>
      <c r="H701" s="161">
        <v>7.2770000000000001</v>
      </c>
      <c r="I701" s="162"/>
      <c r="L701" s="157"/>
      <c r="M701" s="163"/>
      <c r="T701" s="164"/>
      <c r="AT701" s="159" t="s">
        <v>328</v>
      </c>
      <c r="AU701" s="159" t="s">
        <v>88</v>
      </c>
      <c r="AV701" s="12" t="s">
        <v>88</v>
      </c>
      <c r="AW701" s="12" t="s">
        <v>31</v>
      </c>
      <c r="AX701" s="12" t="s">
        <v>76</v>
      </c>
      <c r="AY701" s="159" t="s">
        <v>317</v>
      </c>
    </row>
    <row r="702" spans="2:65" s="12" customFormat="1" ht="10">
      <c r="B702" s="157"/>
      <c r="D702" s="158" t="s">
        <v>328</v>
      </c>
      <c r="E702" s="159" t="s">
        <v>1</v>
      </c>
      <c r="F702" s="160" t="s">
        <v>14462</v>
      </c>
      <c r="H702" s="161">
        <v>7.1820000000000004</v>
      </c>
      <c r="I702" s="162"/>
      <c r="L702" s="157"/>
      <c r="M702" s="163"/>
      <c r="T702" s="164"/>
      <c r="AT702" s="159" t="s">
        <v>328</v>
      </c>
      <c r="AU702" s="159" t="s">
        <v>88</v>
      </c>
      <c r="AV702" s="12" t="s">
        <v>88</v>
      </c>
      <c r="AW702" s="12" t="s">
        <v>31</v>
      </c>
      <c r="AX702" s="12" t="s">
        <v>76</v>
      </c>
      <c r="AY702" s="159" t="s">
        <v>317</v>
      </c>
    </row>
    <row r="703" spans="2:65" s="12" customFormat="1" ht="10">
      <c r="B703" s="157"/>
      <c r="D703" s="158" t="s">
        <v>328</v>
      </c>
      <c r="E703" s="159" t="s">
        <v>1</v>
      </c>
      <c r="F703" s="160" t="s">
        <v>14463</v>
      </c>
      <c r="H703" s="161">
        <v>14.448</v>
      </c>
      <c r="I703" s="162"/>
      <c r="L703" s="157"/>
      <c r="M703" s="163"/>
      <c r="T703" s="164"/>
      <c r="AT703" s="159" t="s">
        <v>328</v>
      </c>
      <c r="AU703" s="159" t="s">
        <v>88</v>
      </c>
      <c r="AV703" s="12" t="s">
        <v>88</v>
      </c>
      <c r="AW703" s="12" t="s">
        <v>31</v>
      </c>
      <c r="AX703" s="12" t="s">
        <v>76</v>
      </c>
      <c r="AY703" s="159" t="s">
        <v>317</v>
      </c>
    </row>
    <row r="704" spans="2:65" s="13" customFormat="1" ht="10">
      <c r="B704" s="165"/>
      <c r="D704" s="158" t="s">
        <v>328</v>
      </c>
      <c r="E704" s="166" t="s">
        <v>1</v>
      </c>
      <c r="F704" s="167" t="s">
        <v>331</v>
      </c>
      <c r="H704" s="168">
        <v>62.582000000000001</v>
      </c>
      <c r="I704" s="169"/>
      <c r="L704" s="165"/>
      <c r="M704" s="170"/>
      <c r="T704" s="171"/>
      <c r="AT704" s="166" t="s">
        <v>328</v>
      </c>
      <c r="AU704" s="166" t="s">
        <v>88</v>
      </c>
      <c r="AV704" s="13" t="s">
        <v>92</v>
      </c>
      <c r="AW704" s="13" t="s">
        <v>31</v>
      </c>
      <c r="AX704" s="13" t="s">
        <v>76</v>
      </c>
      <c r="AY704" s="166" t="s">
        <v>317</v>
      </c>
    </row>
    <row r="705" spans="2:65" s="14" customFormat="1" ht="10">
      <c r="B705" s="172"/>
      <c r="D705" s="158" t="s">
        <v>328</v>
      </c>
      <c r="E705" s="173" t="s">
        <v>1</v>
      </c>
      <c r="F705" s="174" t="s">
        <v>332</v>
      </c>
      <c r="H705" s="175">
        <v>62.582000000000001</v>
      </c>
      <c r="I705" s="176"/>
      <c r="L705" s="172"/>
      <c r="M705" s="177"/>
      <c r="T705" s="178"/>
      <c r="AT705" s="173" t="s">
        <v>328</v>
      </c>
      <c r="AU705" s="173" t="s">
        <v>88</v>
      </c>
      <c r="AV705" s="14" t="s">
        <v>323</v>
      </c>
      <c r="AW705" s="14" t="s">
        <v>31</v>
      </c>
      <c r="AX705" s="14" t="s">
        <v>83</v>
      </c>
      <c r="AY705" s="173" t="s">
        <v>317</v>
      </c>
    </row>
    <row r="706" spans="2:65" s="1" customFormat="1" ht="78" customHeight="1">
      <c r="B706" s="142"/>
      <c r="C706" s="179" t="s">
        <v>1916</v>
      </c>
      <c r="D706" s="179" t="s">
        <v>454</v>
      </c>
      <c r="E706" s="180" t="s">
        <v>2848</v>
      </c>
      <c r="F706" s="181" t="s">
        <v>14464</v>
      </c>
      <c r="G706" s="182" t="s">
        <v>444</v>
      </c>
      <c r="H706" s="183">
        <v>7.5389999999999997</v>
      </c>
      <c r="I706" s="184"/>
      <c r="J706" s="185">
        <f>ROUND(I706*H706,2)</f>
        <v>0</v>
      </c>
      <c r="K706" s="186"/>
      <c r="L706" s="187"/>
      <c r="M706" s="188" t="s">
        <v>1</v>
      </c>
      <c r="N706" s="189" t="s">
        <v>42</v>
      </c>
      <c r="P706" s="153">
        <f>O706*H706</f>
        <v>0</v>
      </c>
      <c r="Q706" s="153">
        <v>0</v>
      </c>
      <c r="R706" s="153">
        <f>Q706*H706</f>
        <v>0</v>
      </c>
      <c r="S706" s="153">
        <v>0</v>
      </c>
      <c r="T706" s="154">
        <f>S706*H706</f>
        <v>0</v>
      </c>
      <c r="AR706" s="155" t="s">
        <v>481</v>
      </c>
      <c r="AT706" s="155" t="s">
        <v>454</v>
      </c>
      <c r="AU706" s="155" t="s">
        <v>88</v>
      </c>
      <c r="AY706" s="16" t="s">
        <v>317</v>
      </c>
      <c r="BE706" s="156">
        <f>IF(N706="základná",J706,0)</f>
        <v>0</v>
      </c>
      <c r="BF706" s="156">
        <f>IF(N706="znížená",J706,0)</f>
        <v>0</v>
      </c>
      <c r="BG706" s="156">
        <f>IF(N706="zákl. prenesená",J706,0)</f>
        <v>0</v>
      </c>
      <c r="BH706" s="156">
        <f>IF(N706="zníž. prenesená",J706,0)</f>
        <v>0</v>
      </c>
      <c r="BI706" s="156">
        <f>IF(N706="nulová",J706,0)</f>
        <v>0</v>
      </c>
      <c r="BJ706" s="16" t="s">
        <v>88</v>
      </c>
      <c r="BK706" s="156">
        <f>ROUND(I706*H706,2)</f>
        <v>0</v>
      </c>
      <c r="BL706" s="16" t="s">
        <v>396</v>
      </c>
      <c r="BM706" s="155" t="s">
        <v>14465</v>
      </c>
    </row>
    <row r="707" spans="2:65" s="12" customFormat="1" ht="10">
      <c r="B707" s="157"/>
      <c r="D707" s="158" t="s">
        <v>328</v>
      </c>
      <c r="E707" s="159" t="s">
        <v>1</v>
      </c>
      <c r="F707" s="160" t="s">
        <v>14457</v>
      </c>
      <c r="H707" s="161">
        <v>7.5389999999999997</v>
      </c>
      <c r="I707" s="162"/>
      <c r="L707" s="157"/>
      <c r="M707" s="163"/>
      <c r="T707" s="164"/>
      <c r="AT707" s="159" t="s">
        <v>328</v>
      </c>
      <c r="AU707" s="159" t="s">
        <v>88</v>
      </c>
      <c r="AV707" s="12" t="s">
        <v>88</v>
      </c>
      <c r="AW707" s="12" t="s">
        <v>31</v>
      </c>
      <c r="AX707" s="12" t="s">
        <v>76</v>
      </c>
      <c r="AY707" s="159" t="s">
        <v>317</v>
      </c>
    </row>
    <row r="708" spans="2:65" s="13" customFormat="1" ht="10">
      <c r="B708" s="165"/>
      <c r="D708" s="158" t="s">
        <v>328</v>
      </c>
      <c r="E708" s="166" t="s">
        <v>1</v>
      </c>
      <c r="F708" s="167" t="s">
        <v>331</v>
      </c>
      <c r="H708" s="168">
        <v>7.5389999999999997</v>
      </c>
      <c r="I708" s="169"/>
      <c r="L708" s="165"/>
      <c r="M708" s="170"/>
      <c r="T708" s="171"/>
      <c r="AT708" s="166" t="s">
        <v>328</v>
      </c>
      <c r="AU708" s="166" t="s">
        <v>88</v>
      </c>
      <c r="AV708" s="13" t="s">
        <v>92</v>
      </c>
      <c r="AW708" s="13" t="s">
        <v>31</v>
      </c>
      <c r="AX708" s="13" t="s">
        <v>76</v>
      </c>
      <c r="AY708" s="166" t="s">
        <v>317</v>
      </c>
    </row>
    <row r="709" spans="2:65" s="14" customFormat="1" ht="10">
      <c r="B709" s="172"/>
      <c r="D709" s="158" t="s">
        <v>328</v>
      </c>
      <c r="E709" s="173" t="s">
        <v>1</v>
      </c>
      <c r="F709" s="174" t="s">
        <v>332</v>
      </c>
      <c r="H709" s="175">
        <v>7.5389999999999997</v>
      </c>
      <c r="I709" s="176"/>
      <c r="L709" s="172"/>
      <c r="M709" s="177"/>
      <c r="T709" s="178"/>
      <c r="AT709" s="173" t="s">
        <v>328</v>
      </c>
      <c r="AU709" s="173" t="s">
        <v>88</v>
      </c>
      <c r="AV709" s="14" t="s">
        <v>323</v>
      </c>
      <c r="AW709" s="14" t="s">
        <v>31</v>
      </c>
      <c r="AX709" s="14" t="s">
        <v>83</v>
      </c>
      <c r="AY709" s="173" t="s">
        <v>317</v>
      </c>
    </row>
    <row r="710" spans="2:65" s="1" customFormat="1" ht="78" customHeight="1">
      <c r="B710" s="142"/>
      <c r="C710" s="179" t="s">
        <v>1922</v>
      </c>
      <c r="D710" s="179" t="s">
        <v>454</v>
      </c>
      <c r="E710" s="180" t="s">
        <v>2852</v>
      </c>
      <c r="F710" s="181" t="s">
        <v>14466</v>
      </c>
      <c r="G710" s="182" t="s">
        <v>444</v>
      </c>
      <c r="H710" s="183">
        <v>11.308999999999999</v>
      </c>
      <c r="I710" s="184"/>
      <c r="J710" s="185">
        <f>ROUND(I710*H710,2)</f>
        <v>0</v>
      </c>
      <c r="K710" s="186"/>
      <c r="L710" s="187"/>
      <c r="M710" s="188" t="s">
        <v>1</v>
      </c>
      <c r="N710" s="189" t="s">
        <v>42</v>
      </c>
      <c r="P710" s="153">
        <f>O710*H710</f>
        <v>0</v>
      </c>
      <c r="Q710" s="153">
        <v>0</v>
      </c>
      <c r="R710" s="153">
        <f>Q710*H710</f>
        <v>0</v>
      </c>
      <c r="S710" s="153">
        <v>0</v>
      </c>
      <c r="T710" s="154">
        <f>S710*H710</f>
        <v>0</v>
      </c>
      <c r="AR710" s="155" t="s">
        <v>481</v>
      </c>
      <c r="AT710" s="155" t="s">
        <v>454</v>
      </c>
      <c r="AU710" s="155" t="s">
        <v>88</v>
      </c>
      <c r="AY710" s="16" t="s">
        <v>317</v>
      </c>
      <c r="BE710" s="156">
        <f>IF(N710="základná",J710,0)</f>
        <v>0</v>
      </c>
      <c r="BF710" s="156">
        <f>IF(N710="znížená",J710,0)</f>
        <v>0</v>
      </c>
      <c r="BG710" s="156">
        <f>IF(N710="zákl. prenesená",J710,0)</f>
        <v>0</v>
      </c>
      <c r="BH710" s="156">
        <f>IF(N710="zníž. prenesená",J710,0)</f>
        <v>0</v>
      </c>
      <c r="BI710" s="156">
        <f>IF(N710="nulová",J710,0)</f>
        <v>0</v>
      </c>
      <c r="BJ710" s="16" t="s">
        <v>88</v>
      </c>
      <c r="BK710" s="156">
        <f>ROUND(I710*H710,2)</f>
        <v>0</v>
      </c>
      <c r="BL710" s="16" t="s">
        <v>396</v>
      </c>
      <c r="BM710" s="155" t="s">
        <v>14467</v>
      </c>
    </row>
    <row r="711" spans="2:65" s="12" customFormat="1" ht="10">
      <c r="B711" s="157"/>
      <c r="D711" s="158" t="s">
        <v>328</v>
      </c>
      <c r="E711" s="159" t="s">
        <v>1</v>
      </c>
      <c r="F711" s="160" t="s">
        <v>14458</v>
      </c>
      <c r="H711" s="161">
        <v>11.308999999999999</v>
      </c>
      <c r="I711" s="162"/>
      <c r="L711" s="157"/>
      <c r="M711" s="163"/>
      <c r="T711" s="164"/>
      <c r="AT711" s="159" t="s">
        <v>328</v>
      </c>
      <c r="AU711" s="159" t="s">
        <v>88</v>
      </c>
      <c r="AV711" s="12" t="s">
        <v>88</v>
      </c>
      <c r="AW711" s="12" t="s">
        <v>31</v>
      </c>
      <c r="AX711" s="12" t="s">
        <v>76</v>
      </c>
      <c r="AY711" s="159" t="s">
        <v>317</v>
      </c>
    </row>
    <row r="712" spans="2:65" s="13" customFormat="1" ht="10">
      <c r="B712" s="165"/>
      <c r="D712" s="158" t="s">
        <v>328</v>
      </c>
      <c r="E712" s="166" t="s">
        <v>1</v>
      </c>
      <c r="F712" s="167" t="s">
        <v>331</v>
      </c>
      <c r="H712" s="168">
        <v>11.308999999999999</v>
      </c>
      <c r="I712" s="169"/>
      <c r="L712" s="165"/>
      <c r="M712" s="170"/>
      <c r="T712" s="171"/>
      <c r="AT712" s="166" t="s">
        <v>328</v>
      </c>
      <c r="AU712" s="166" t="s">
        <v>88</v>
      </c>
      <c r="AV712" s="13" t="s">
        <v>92</v>
      </c>
      <c r="AW712" s="13" t="s">
        <v>31</v>
      </c>
      <c r="AX712" s="13" t="s">
        <v>76</v>
      </c>
      <c r="AY712" s="166" t="s">
        <v>317</v>
      </c>
    </row>
    <row r="713" spans="2:65" s="14" customFormat="1" ht="10">
      <c r="B713" s="172"/>
      <c r="D713" s="158" t="s">
        <v>328</v>
      </c>
      <c r="E713" s="173" t="s">
        <v>1</v>
      </c>
      <c r="F713" s="174" t="s">
        <v>332</v>
      </c>
      <c r="H713" s="175">
        <v>11.308999999999999</v>
      </c>
      <c r="I713" s="176"/>
      <c r="L713" s="172"/>
      <c r="M713" s="177"/>
      <c r="T713" s="178"/>
      <c r="AT713" s="173" t="s">
        <v>328</v>
      </c>
      <c r="AU713" s="173" t="s">
        <v>88</v>
      </c>
      <c r="AV713" s="14" t="s">
        <v>323</v>
      </c>
      <c r="AW713" s="14" t="s">
        <v>31</v>
      </c>
      <c r="AX713" s="14" t="s">
        <v>83</v>
      </c>
      <c r="AY713" s="173" t="s">
        <v>317</v>
      </c>
    </row>
    <row r="714" spans="2:65" s="1" customFormat="1" ht="78" customHeight="1">
      <c r="B714" s="142"/>
      <c r="C714" s="179" t="s">
        <v>1957</v>
      </c>
      <c r="D714" s="179" t="s">
        <v>454</v>
      </c>
      <c r="E714" s="180" t="s">
        <v>2856</v>
      </c>
      <c r="F714" s="181" t="s">
        <v>14468</v>
      </c>
      <c r="G714" s="182" t="s">
        <v>444</v>
      </c>
      <c r="H714" s="183">
        <v>10.175000000000001</v>
      </c>
      <c r="I714" s="184"/>
      <c r="J714" s="185">
        <f>ROUND(I714*H714,2)</f>
        <v>0</v>
      </c>
      <c r="K714" s="186"/>
      <c r="L714" s="187"/>
      <c r="M714" s="188" t="s">
        <v>1</v>
      </c>
      <c r="N714" s="189" t="s">
        <v>42</v>
      </c>
      <c r="P714" s="153">
        <f>O714*H714</f>
        <v>0</v>
      </c>
      <c r="Q714" s="153">
        <v>0</v>
      </c>
      <c r="R714" s="153">
        <f>Q714*H714</f>
        <v>0</v>
      </c>
      <c r="S714" s="153">
        <v>0</v>
      </c>
      <c r="T714" s="154">
        <f>S714*H714</f>
        <v>0</v>
      </c>
      <c r="AR714" s="155" t="s">
        <v>481</v>
      </c>
      <c r="AT714" s="155" t="s">
        <v>454</v>
      </c>
      <c r="AU714" s="155" t="s">
        <v>88</v>
      </c>
      <c r="AY714" s="16" t="s">
        <v>317</v>
      </c>
      <c r="BE714" s="156">
        <f>IF(N714="základná",J714,0)</f>
        <v>0</v>
      </c>
      <c r="BF714" s="156">
        <f>IF(N714="znížená",J714,0)</f>
        <v>0</v>
      </c>
      <c r="BG714" s="156">
        <f>IF(N714="zákl. prenesená",J714,0)</f>
        <v>0</v>
      </c>
      <c r="BH714" s="156">
        <f>IF(N714="zníž. prenesená",J714,0)</f>
        <v>0</v>
      </c>
      <c r="BI714" s="156">
        <f>IF(N714="nulová",J714,0)</f>
        <v>0</v>
      </c>
      <c r="BJ714" s="16" t="s">
        <v>88</v>
      </c>
      <c r="BK714" s="156">
        <f>ROUND(I714*H714,2)</f>
        <v>0</v>
      </c>
      <c r="BL714" s="16" t="s">
        <v>396</v>
      </c>
      <c r="BM714" s="155" t="s">
        <v>14469</v>
      </c>
    </row>
    <row r="715" spans="2:65" s="12" customFormat="1" ht="10">
      <c r="B715" s="157"/>
      <c r="D715" s="158" t="s">
        <v>328</v>
      </c>
      <c r="E715" s="159" t="s">
        <v>1</v>
      </c>
      <c r="F715" s="160" t="s">
        <v>14459</v>
      </c>
      <c r="H715" s="161">
        <v>10.175000000000001</v>
      </c>
      <c r="I715" s="162"/>
      <c r="L715" s="157"/>
      <c r="M715" s="163"/>
      <c r="T715" s="164"/>
      <c r="AT715" s="159" t="s">
        <v>328</v>
      </c>
      <c r="AU715" s="159" t="s">
        <v>88</v>
      </c>
      <c r="AV715" s="12" t="s">
        <v>88</v>
      </c>
      <c r="AW715" s="12" t="s">
        <v>31</v>
      </c>
      <c r="AX715" s="12" t="s">
        <v>76</v>
      </c>
      <c r="AY715" s="159" t="s">
        <v>317</v>
      </c>
    </row>
    <row r="716" spans="2:65" s="13" customFormat="1" ht="10">
      <c r="B716" s="165"/>
      <c r="D716" s="158" t="s">
        <v>328</v>
      </c>
      <c r="E716" s="166" t="s">
        <v>1</v>
      </c>
      <c r="F716" s="167" t="s">
        <v>331</v>
      </c>
      <c r="H716" s="168">
        <v>10.175000000000001</v>
      </c>
      <c r="I716" s="169"/>
      <c r="L716" s="165"/>
      <c r="M716" s="170"/>
      <c r="T716" s="171"/>
      <c r="AT716" s="166" t="s">
        <v>328</v>
      </c>
      <c r="AU716" s="166" t="s">
        <v>88</v>
      </c>
      <c r="AV716" s="13" t="s">
        <v>92</v>
      </c>
      <c r="AW716" s="13" t="s">
        <v>31</v>
      </c>
      <c r="AX716" s="13" t="s">
        <v>76</v>
      </c>
      <c r="AY716" s="166" t="s">
        <v>317</v>
      </c>
    </row>
    <row r="717" spans="2:65" s="14" customFormat="1" ht="10">
      <c r="B717" s="172"/>
      <c r="D717" s="158" t="s">
        <v>328</v>
      </c>
      <c r="E717" s="173" t="s">
        <v>1</v>
      </c>
      <c r="F717" s="174" t="s">
        <v>332</v>
      </c>
      <c r="H717" s="175">
        <v>10.175000000000001</v>
      </c>
      <c r="I717" s="176"/>
      <c r="L717" s="172"/>
      <c r="M717" s="177"/>
      <c r="T717" s="178"/>
      <c r="AT717" s="173" t="s">
        <v>328</v>
      </c>
      <c r="AU717" s="173" t="s">
        <v>88</v>
      </c>
      <c r="AV717" s="14" t="s">
        <v>323</v>
      </c>
      <c r="AW717" s="14" t="s">
        <v>31</v>
      </c>
      <c r="AX717" s="14" t="s">
        <v>83</v>
      </c>
      <c r="AY717" s="173" t="s">
        <v>317</v>
      </c>
    </row>
    <row r="718" spans="2:65" s="1" customFormat="1" ht="78" customHeight="1">
      <c r="B718" s="142"/>
      <c r="C718" s="179" t="s">
        <v>1961</v>
      </c>
      <c r="D718" s="179" t="s">
        <v>454</v>
      </c>
      <c r="E718" s="180" t="s">
        <v>2861</v>
      </c>
      <c r="F718" s="181" t="s">
        <v>14470</v>
      </c>
      <c r="G718" s="182" t="s">
        <v>444</v>
      </c>
      <c r="H718" s="183">
        <v>11.929</v>
      </c>
      <c r="I718" s="184"/>
      <c r="J718" s="185">
        <f>ROUND(I718*H718,2)</f>
        <v>0</v>
      </c>
      <c r="K718" s="186"/>
      <c r="L718" s="187"/>
      <c r="M718" s="188" t="s">
        <v>1</v>
      </c>
      <c r="N718" s="189" t="s">
        <v>42</v>
      </c>
      <c r="P718" s="153">
        <f>O718*H718</f>
        <v>0</v>
      </c>
      <c r="Q718" s="153">
        <v>0</v>
      </c>
      <c r="R718" s="153">
        <f>Q718*H718</f>
        <v>0</v>
      </c>
      <c r="S718" s="153">
        <v>0</v>
      </c>
      <c r="T718" s="154">
        <f>S718*H718</f>
        <v>0</v>
      </c>
      <c r="AR718" s="155" t="s">
        <v>481</v>
      </c>
      <c r="AT718" s="155" t="s">
        <v>454</v>
      </c>
      <c r="AU718" s="155" t="s">
        <v>88</v>
      </c>
      <c r="AY718" s="16" t="s">
        <v>317</v>
      </c>
      <c r="BE718" s="156">
        <f>IF(N718="základná",J718,0)</f>
        <v>0</v>
      </c>
      <c r="BF718" s="156">
        <f>IF(N718="znížená",J718,0)</f>
        <v>0</v>
      </c>
      <c r="BG718" s="156">
        <f>IF(N718="zákl. prenesená",J718,0)</f>
        <v>0</v>
      </c>
      <c r="BH718" s="156">
        <f>IF(N718="zníž. prenesená",J718,0)</f>
        <v>0</v>
      </c>
      <c r="BI718" s="156">
        <f>IF(N718="nulová",J718,0)</f>
        <v>0</v>
      </c>
      <c r="BJ718" s="16" t="s">
        <v>88</v>
      </c>
      <c r="BK718" s="156">
        <f>ROUND(I718*H718,2)</f>
        <v>0</v>
      </c>
      <c r="BL718" s="16" t="s">
        <v>396</v>
      </c>
      <c r="BM718" s="155" t="s">
        <v>14471</v>
      </c>
    </row>
    <row r="719" spans="2:65" s="12" customFormat="1" ht="10">
      <c r="B719" s="157"/>
      <c r="D719" s="158" t="s">
        <v>328</v>
      </c>
      <c r="E719" s="159" t="s">
        <v>1</v>
      </c>
      <c r="F719" s="160" t="s">
        <v>14460</v>
      </c>
      <c r="H719" s="161">
        <v>4.6520000000000001</v>
      </c>
      <c r="I719" s="162"/>
      <c r="L719" s="157"/>
      <c r="M719" s="163"/>
      <c r="T719" s="164"/>
      <c r="AT719" s="159" t="s">
        <v>328</v>
      </c>
      <c r="AU719" s="159" t="s">
        <v>88</v>
      </c>
      <c r="AV719" s="12" t="s">
        <v>88</v>
      </c>
      <c r="AW719" s="12" t="s">
        <v>31</v>
      </c>
      <c r="AX719" s="12" t="s">
        <v>76</v>
      </c>
      <c r="AY719" s="159" t="s">
        <v>317</v>
      </c>
    </row>
    <row r="720" spans="2:65" s="12" customFormat="1" ht="10">
      <c r="B720" s="157"/>
      <c r="D720" s="158" t="s">
        <v>328</v>
      </c>
      <c r="E720" s="159" t="s">
        <v>1</v>
      </c>
      <c r="F720" s="160" t="s">
        <v>14461</v>
      </c>
      <c r="H720" s="161">
        <v>7.2770000000000001</v>
      </c>
      <c r="I720" s="162"/>
      <c r="L720" s="157"/>
      <c r="M720" s="163"/>
      <c r="T720" s="164"/>
      <c r="AT720" s="159" t="s">
        <v>328</v>
      </c>
      <c r="AU720" s="159" t="s">
        <v>88</v>
      </c>
      <c r="AV720" s="12" t="s">
        <v>88</v>
      </c>
      <c r="AW720" s="12" t="s">
        <v>31</v>
      </c>
      <c r="AX720" s="12" t="s">
        <v>76</v>
      </c>
      <c r="AY720" s="159" t="s">
        <v>317</v>
      </c>
    </row>
    <row r="721" spans="2:65" s="13" customFormat="1" ht="10">
      <c r="B721" s="165"/>
      <c r="D721" s="158" t="s">
        <v>328</v>
      </c>
      <c r="E721" s="166" t="s">
        <v>1</v>
      </c>
      <c r="F721" s="167" t="s">
        <v>331</v>
      </c>
      <c r="H721" s="168">
        <v>11.929</v>
      </c>
      <c r="I721" s="169"/>
      <c r="L721" s="165"/>
      <c r="M721" s="170"/>
      <c r="T721" s="171"/>
      <c r="AT721" s="166" t="s">
        <v>328</v>
      </c>
      <c r="AU721" s="166" t="s">
        <v>88</v>
      </c>
      <c r="AV721" s="13" t="s">
        <v>92</v>
      </c>
      <c r="AW721" s="13" t="s">
        <v>31</v>
      </c>
      <c r="AX721" s="13" t="s">
        <v>76</v>
      </c>
      <c r="AY721" s="166" t="s">
        <v>317</v>
      </c>
    </row>
    <row r="722" spans="2:65" s="14" customFormat="1" ht="10">
      <c r="B722" s="172"/>
      <c r="D722" s="158" t="s">
        <v>328</v>
      </c>
      <c r="E722" s="173" t="s">
        <v>1</v>
      </c>
      <c r="F722" s="174" t="s">
        <v>332</v>
      </c>
      <c r="H722" s="175">
        <v>11.929</v>
      </c>
      <c r="I722" s="176"/>
      <c r="L722" s="172"/>
      <c r="M722" s="177"/>
      <c r="T722" s="178"/>
      <c r="AT722" s="173" t="s">
        <v>328</v>
      </c>
      <c r="AU722" s="173" t="s">
        <v>88</v>
      </c>
      <c r="AV722" s="14" t="s">
        <v>323</v>
      </c>
      <c r="AW722" s="14" t="s">
        <v>31</v>
      </c>
      <c r="AX722" s="14" t="s">
        <v>83</v>
      </c>
      <c r="AY722" s="173" t="s">
        <v>317</v>
      </c>
    </row>
    <row r="723" spans="2:65" s="1" customFormat="1" ht="78" customHeight="1">
      <c r="B723" s="142"/>
      <c r="C723" s="179" t="s">
        <v>2024</v>
      </c>
      <c r="D723" s="179" t="s">
        <v>454</v>
      </c>
      <c r="E723" s="180" t="s">
        <v>2866</v>
      </c>
      <c r="F723" s="181" t="s">
        <v>14472</v>
      </c>
      <c r="G723" s="182" t="s">
        <v>444</v>
      </c>
      <c r="H723" s="183">
        <v>7.1820000000000004</v>
      </c>
      <c r="I723" s="184"/>
      <c r="J723" s="185">
        <f>ROUND(I723*H723,2)</f>
        <v>0</v>
      </c>
      <c r="K723" s="186"/>
      <c r="L723" s="187"/>
      <c r="M723" s="188" t="s">
        <v>1</v>
      </c>
      <c r="N723" s="189" t="s">
        <v>42</v>
      </c>
      <c r="P723" s="153">
        <f>O723*H723</f>
        <v>0</v>
      </c>
      <c r="Q723" s="153">
        <v>0</v>
      </c>
      <c r="R723" s="153">
        <f>Q723*H723</f>
        <v>0</v>
      </c>
      <c r="S723" s="153">
        <v>0</v>
      </c>
      <c r="T723" s="154">
        <f>S723*H723</f>
        <v>0</v>
      </c>
      <c r="AR723" s="155" t="s">
        <v>481</v>
      </c>
      <c r="AT723" s="155" t="s">
        <v>454</v>
      </c>
      <c r="AU723" s="155" t="s">
        <v>88</v>
      </c>
      <c r="AY723" s="16" t="s">
        <v>317</v>
      </c>
      <c r="BE723" s="156">
        <f>IF(N723="základná",J723,0)</f>
        <v>0</v>
      </c>
      <c r="BF723" s="156">
        <f>IF(N723="znížená",J723,0)</f>
        <v>0</v>
      </c>
      <c r="BG723" s="156">
        <f>IF(N723="zákl. prenesená",J723,0)</f>
        <v>0</v>
      </c>
      <c r="BH723" s="156">
        <f>IF(N723="zníž. prenesená",J723,0)</f>
        <v>0</v>
      </c>
      <c r="BI723" s="156">
        <f>IF(N723="nulová",J723,0)</f>
        <v>0</v>
      </c>
      <c r="BJ723" s="16" t="s">
        <v>88</v>
      </c>
      <c r="BK723" s="156">
        <f>ROUND(I723*H723,2)</f>
        <v>0</v>
      </c>
      <c r="BL723" s="16" t="s">
        <v>396</v>
      </c>
      <c r="BM723" s="155" t="s">
        <v>14473</v>
      </c>
    </row>
    <row r="724" spans="2:65" s="12" customFormat="1" ht="10">
      <c r="B724" s="157"/>
      <c r="D724" s="158" t="s">
        <v>328</v>
      </c>
      <c r="E724" s="159" t="s">
        <v>1</v>
      </c>
      <c r="F724" s="160" t="s">
        <v>14462</v>
      </c>
      <c r="H724" s="161">
        <v>7.1820000000000004</v>
      </c>
      <c r="I724" s="162"/>
      <c r="L724" s="157"/>
      <c r="M724" s="163"/>
      <c r="T724" s="164"/>
      <c r="AT724" s="159" t="s">
        <v>328</v>
      </c>
      <c r="AU724" s="159" t="s">
        <v>88</v>
      </c>
      <c r="AV724" s="12" t="s">
        <v>88</v>
      </c>
      <c r="AW724" s="12" t="s">
        <v>31</v>
      </c>
      <c r="AX724" s="12" t="s">
        <v>76</v>
      </c>
      <c r="AY724" s="159" t="s">
        <v>317</v>
      </c>
    </row>
    <row r="725" spans="2:65" s="13" customFormat="1" ht="10">
      <c r="B725" s="165"/>
      <c r="D725" s="158" t="s">
        <v>328</v>
      </c>
      <c r="E725" s="166" t="s">
        <v>1</v>
      </c>
      <c r="F725" s="167" t="s">
        <v>331</v>
      </c>
      <c r="H725" s="168">
        <v>7.1820000000000004</v>
      </c>
      <c r="I725" s="169"/>
      <c r="L725" s="165"/>
      <c r="M725" s="170"/>
      <c r="T725" s="171"/>
      <c r="AT725" s="166" t="s">
        <v>328</v>
      </c>
      <c r="AU725" s="166" t="s">
        <v>88</v>
      </c>
      <c r="AV725" s="13" t="s">
        <v>92</v>
      </c>
      <c r="AW725" s="13" t="s">
        <v>31</v>
      </c>
      <c r="AX725" s="13" t="s">
        <v>76</v>
      </c>
      <c r="AY725" s="166" t="s">
        <v>317</v>
      </c>
    </row>
    <row r="726" spans="2:65" s="14" customFormat="1" ht="10">
      <c r="B726" s="172"/>
      <c r="D726" s="158" t="s">
        <v>328</v>
      </c>
      <c r="E726" s="173" t="s">
        <v>1</v>
      </c>
      <c r="F726" s="174" t="s">
        <v>332</v>
      </c>
      <c r="H726" s="175">
        <v>7.1820000000000004</v>
      </c>
      <c r="I726" s="176"/>
      <c r="L726" s="172"/>
      <c r="M726" s="177"/>
      <c r="T726" s="178"/>
      <c r="AT726" s="173" t="s">
        <v>328</v>
      </c>
      <c r="AU726" s="173" t="s">
        <v>88</v>
      </c>
      <c r="AV726" s="14" t="s">
        <v>323</v>
      </c>
      <c r="AW726" s="14" t="s">
        <v>31</v>
      </c>
      <c r="AX726" s="14" t="s">
        <v>83</v>
      </c>
      <c r="AY726" s="173" t="s">
        <v>317</v>
      </c>
    </row>
    <row r="727" spans="2:65" s="1" customFormat="1" ht="78" customHeight="1">
      <c r="B727" s="142"/>
      <c r="C727" s="179" t="s">
        <v>2028</v>
      </c>
      <c r="D727" s="179" t="s">
        <v>454</v>
      </c>
      <c r="E727" s="180" t="s">
        <v>2869</v>
      </c>
      <c r="F727" s="181" t="s">
        <v>14474</v>
      </c>
      <c r="G727" s="182" t="s">
        <v>444</v>
      </c>
      <c r="H727" s="183">
        <v>14.448</v>
      </c>
      <c r="I727" s="184"/>
      <c r="J727" s="185">
        <f>ROUND(I727*H727,2)</f>
        <v>0</v>
      </c>
      <c r="K727" s="186"/>
      <c r="L727" s="187"/>
      <c r="M727" s="188" t="s">
        <v>1</v>
      </c>
      <c r="N727" s="189" t="s">
        <v>42</v>
      </c>
      <c r="P727" s="153">
        <f>O727*H727</f>
        <v>0</v>
      </c>
      <c r="Q727" s="153">
        <v>0</v>
      </c>
      <c r="R727" s="153">
        <f>Q727*H727</f>
        <v>0</v>
      </c>
      <c r="S727" s="153">
        <v>0</v>
      </c>
      <c r="T727" s="154">
        <f>S727*H727</f>
        <v>0</v>
      </c>
      <c r="AR727" s="155" t="s">
        <v>481</v>
      </c>
      <c r="AT727" s="155" t="s">
        <v>454</v>
      </c>
      <c r="AU727" s="155" t="s">
        <v>88</v>
      </c>
      <c r="AY727" s="16" t="s">
        <v>317</v>
      </c>
      <c r="BE727" s="156">
        <f>IF(N727="základná",J727,0)</f>
        <v>0</v>
      </c>
      <c r="BF727" s="156">
        <f>IF(N727="znížená",J727,0)</f>
        <v>0</v>
      </c>
      <c r="BG727" s="156">
        <f>IF(N727="zákl. prenesená",J727,0)</f>
        <v>0</v>
      </c>
      <c r="BH727" s="156">
        <f>IF(N727="zníž. prenesená",J727,0)</f>
        <v>0</v>
      </c>
      <c r="BI727" s="156">
        <f>IF(N727="nulová",J727,0)</f>
        <v>0</v>
      </c>
      <c r="BJ727" s="16" t="s">
        <v>88</v>
      </c>
      <c r="BK727" s="156">
        <f>ROUND(I727*H727,2)</f>
        <v>0</v>
      </c>
      <c r="BL727" s="16" t="s">
        <v>396</v>
      </c>
      <c r="BM727" s="155" t="s">
        <v>14475</v>
      </c>
    </row>
    <row r="728" spans="2:65" s="12" customFormat="1" ht="10">
      <c r="B728" s="157"/>
      <c r="D728" s="158" t="s">
        <v>328</v>
      </c>
      <c r="E728" s="159" t="s">
        <v>1</v>
      </c>
      <c r="F728" s="160" t="s">
        <v>14463</v>
      </c>
      <c r="H728" s="161">
        <v>14.448</v>
      </c>
      <c r="I728" s="162"/>
      <c r="L728" s="157"/>
      <c r="M728" s="163"/>
      <c r="T728" s="164"/>
      <c r="AT728" s="159" t="s">
        <v>328</v>
      </c>
      <c r="AU728" s="159" t="s">
        <v>88</v>
      </c>
      <c r="AV728" s="12" t="s">
        <v>88</v>
      </c>
      <c r="AW728" s="12" t="s">
        <v>31</v>
      </c>
      <c r="AX728" s="12" t="s">
        <v>76</v>
      </c>
      <c r="AY728" s="159" t="s">
        <v>317</v>
      </c>
    </row>
    <row r="729" spans="2:65" s="13" customFormat="1" ht="10">
      <c r="B729" s="165"/>
      <c r="D729" s="158" t="s">
        <v>328</v>
      </c>
      <c r="E729" s="166" t="s">
        <v>1</v>
      </c>
      <c r="F729" s="167" t="s">
        <v>331</v>
      </c>
      <c r="H729" s="168">
        <v>14.448</v>
      </c>
      <c r="I729" s="169"/>
      <c r="L729" s="165"/>
      <c r="M729" s="170"/>
      <c r="T729" s="171"/>
      <c r="AT729" s="166" t="s">
        <v>328</v>
      </c>
      <c r="AU729" s="166" t="s">
        <v>88</v>
      </c>
      <c r="AV729" s="13" t="s">
        <v>92</v>
      </c>
      <c r="AW729" s="13" t="s">
        <v>31</v>
      </c>
      <c r="AX729" s="13" t="s">
        <v>76</v>
      </c>
      <c r="AY729" s="166" t="s">
        <v>317</v>
      </c>
    </row>
    <row r="730" spans="2:65" s="14" customFormat="1" ht="10">
      <c r="B730" s="172"/>
      <c r="D730" s="158" t="s">
        <v>328</v>
      </c>
      <c r="E730" s="173" t="s">
        <v>1</v>
      </c>
      <c r="F730" s="174" t="s">
        <v>332</v>
      </c>
      <c r="H730" s="175">
        <v>14.448</v>
      </c>
      <c r="I730" s="176"/>
      <c r="L730" s="172"/>
      <c r="M730" s="177"/>
      <c r="T730" s="178"/>
      <c r="AT730" s="173" t="s">
        <v>328</v>
      </c>
      <c r="AU730" s="173" t="s">
        <v>88</v>
      </c>
      <c r="AV730" s="14" t="s">
        <v>323</v>
      </c>
      <c r="AW730" s="14" t="s">
        <v>31</v>
      </c>
      <c r="AX730" s="14" t="s">
        <v>83</v>
      </c>
      <c r="AY730" s="173" t="s">
        <v>317</v>
      </c>
    </row>
    <row r="731" spans="2:65" s="1" customFormat="1" ht="24.15" customHeight="1">
      <c r="B731" s="142"/>
      <c r="C731" s="143" t="s">
        <v>2035</v>
      </c>
      <c r="D731" s="143" t="s">
        <v>319</v>
      </c>
      <c r="E731" s="144" t="s">
        <v>14476</v>
      </c>
      <c r="F731" s="145" t="s">
        <v>14477</v>
      </c>
      <c r="G731" s="146" t="s">
        <v>639</v>
      </c>
      <c r="H731" s="198"/>
      <c r="I731" s="148"/>
      <c r="J731" s="149">
        <f>ROUND(I731*H731,2)</f>
        <v>0</v>
      </c>
      <c r="K731" s="150"/>
      <c r="L731" s="31"/>
      <c r="M731" s="151" t="s">
        <v>1</v>
      </c>
      <c r="N731" s="152" t="s">
        <v>42</v>
      </c>
      <c r="P731" s="153">
        <f>O731*H731</f>
        <v>0</v>
      </c>
      <c r="Q731" s="153">
        <v>0</v>
      </c>
      <c r="R731" s="153">
        <f>Q731*H731</f>
        <v>0</v>
      </c>
      <c r="S731" s="153">
        <v>0</v>
      </c>
      <c r="T731" s="154">
        <f>S731*H731</f>
        <v>0</v>
      </c>
      <c r="AR731" s="155" t="s">
        <v>396</v>
      </c>
      <c r="AT731" s="155" t="s">
        <v>319</v>
      </c>
      <c r="AU731" s="155" t="s">
        <v>88</v>
      </c>
      <c r="AY731" s="16" t="s">
        <v>317</v>
      </c>
      <c r="BE731" s="156">
        <f>IF(N731="základná",J731,0)</f>
        <v>0</v>
      </c>
      <c r="BF731" s="156">
        <f>IF(N731="znížená",J731,0)</f>
        <v>0</v>
      </c>
      <c r="BG731" s="156">
        <f>IF(N731="zákl. prenesená",J731,0)</f>
        <v>0</v>
      </c>
      <c r="BH731" s="156">
        <f>IF(N731="zníž. prenesená",J731,0)</f>
        <v>0</v>
      </c>
      <c r="BI731" s="156">
        <f>IF(N731="nulová",J731,0)</f>
        <v>0</v>
      </c>
      <c r="BJ731" s="16" t="s">
        <v>88</v>
      </c>
      <c r="BK731" s="156">
        <f>ROUND(I731*H731,2)</f>
        <v>0</v>
      </c>
      <c r="BL731" s="16" t="s">
        <v>396</v>
      </c>
      <c r="BM731" s="155" t="s">
        <v>14478</v>
      </c>
    </row>
    <row r="732" spans="2:65" s="11" customFormat="1" ht="22.75" customHeight="1">
      <c r="B732" s="130"/>
      <c r="D732" s="131" t="s">
        <v>75</v>
      </c>
      <c r="E732" s="140" t="s">
        <v>2950</v>
      </c>
      <c r="F732" s="140" t="s">
        <v>2951</v>
      </c>
      <c r="I732" s="133"/>
      <c r="J732" s="141">
        <f>BK732</f>
        <v>0</v>
      </c>
      <c r="L732" s="130"/>
      <c r="M732" s="135"/>
      <c r="P732" s="136">
        <f>SUM(P733:P906)</f>
        <v>0</v>
      </c>
      <c r="R732" s="136">
        <f>SUM(R733:R906)</f>
        <v>122.23850827060001</v>
      </c>
      <c r="T732" s="137">
        <f>SUM(T733:T906)</f>
        <v>0</v>
      </c>
      <c r="AR732" s="131" t="s">
        <v>88</v>
      </c>
      <c r="AT732" s="138" t="s">
        <v>75</v>
      </c>
      <c r="AU732" s="138" t="s">
        <v>83</v>
      </c>
      <c r="AY732" s="131" t="s">
        <v>317</v>
      </c>
      <c r="BK732" s="139">
        <f>SUM(BK733:BK906)</f>
        <v>0</v>
      </c>
    </row>
    <row r="733" spans="2:65" s="1" customFormat="1" ht="37.75" customHeight="1">
      <c r="B733" s="142"/>
      <c r="C733" s="143" t="s">
        <v>2039</v>
      </c>
      <c r="D733" s="143" t="s">
        <v>319</v>
      </c>
      <c r="E733" s="144" t="s">
        <v>2953</v>
      </c>
      <c r="F733" s="145" t="s">
        <v>2954</v>
      </c>
      <c r="G733" s="146" t="s">
        <v>444</v>
      </c>
      <c r="H733" s="147">
        <v>7.17</v>
      </c>
      <c r="I733" s="148"/>
      <c r="J733" s="149">
        <f>ROUND(I733*H733,2)</f>
        <v>0</v>
      </c>
      <c r="K733" s="150"/>
      <c r="L733" s="31"/>
      <c r="M733" s="151" t="s">
        <v>1</v>
      </c>
      <c r="N733" s="152" t="s">
        <v>42</v>
      </c>
      <c r="P733" s="153">
        <f>O733*H733</f>
        <v>0</v>
      </c>
      <c r="Q733" s="153">
        <v>3.1252340000000003E-2</v>
      </c>
      <c r="R733" s="153">
        <f>Q733*H733</f>
        <v>0.22407927780000003</v>
      </c>
      <c r="S733" s="153">
        <v>0</v>
      </c>
      <c r="T733" s="154">
        <f>S733*H733</f>
        <v>0</v>
      </c>
      <c r="AR733" s="155" t="s">
        <v>396</v>
      </c>
      <c r="AT733" s="155" t="s">
        <v>319</v>
      </c>
      <c r="AU733" s="155" t="s">
        <v>88</v>
      </c>
      <c r="AY733" s="16" t="s">
        <v>317</v>
      </c>
      <c r="BE733" s="156">
        <f>IF(N733="základná",J733,0)</f>
        <v>0</v>
      </c>
      <c r="BF733" s="156">
        <f>IF(N733="znížená",J733,0)</f>
        <v>0</v>
      </c>
      <c r="BG733" s="156">
        <f>IF(N733="zákl. prenesená",J733,0)</f>
        <v>0</v>
      </c>
      <c r="BH733" s="156">
        <f>IF(N733="zníž. prenesená",J733,0)</f>
        <v>0</v>
      </c>
      <c r="BI733" s="156">
        <f>IF(N733="nulová",J733,0)</f>
        <v>0</v>
      </c>
      <c r="BJ733" s="16" t="s">
        <v>88</v>
      </c>
      <c r="BK733" s="156">
        <f>ROUND(I733*H733,2)</f>
        <v>0</v>
      </c>
      <c r="BL733" s="16" t="s">
        <v>396</v>
      </c>
      <c r="BM733" s="155" t="s">
        <v>14479</v>
      </c>
    </row>
    <row r="734" spans="2:65" s="12" customFormat="1" ht="10">
      <c r="B734" s="157"/>
      <c r="D734" s="158" t="s">
        <v>328</v>
      </c>
      <c r="E734" s="159" t="s">
        <v>1</v>
      </c>
      <c r="F734" s="160" t="s">
        <v>14480</v>
      </c>
      <c r="H734" s="161">
        <v>7.17</v>
      </c>
      <c r="I734" s="162"/>
      <c r="L734" s="157"/>
      <c r="M734" s="163"/>
      <c r="T734" s="164"/>
      <c r="AT734" s="159" t="s">
        <v>328</v>
      </c>
      <c r="AU734" s="159" t="s">
        <v>88</v>
      </c>
      <c r="AV734" s="12" t="s">
        <v>88</v>
      </c>
      <c r="AW734" s="12" t="s">
        <v>31</v>
      </c>
      <c r="AX734" s="12" t="s">
        <v>76</v>
      </c>
      <c r="AY734" s="159" t="s">
        <v>317</v>
      </c>
    </row>
    <row r="735" spans="2:65" s="13" customFormat="1" ht="10">
      <c r="B735" s="165"/>
      <c r="D735" s="158" t="s">
        <v>328</v>
      </c>
      <c r="E735" s="166" t="s">
        <v>1</v>
      </c>
      <c r="F735" s="167" t="s">
        <v>3110</v>
      </c>
      <c r="H735" s="168">
        <v>7.17</v>
      </c>
      <c r="I735" s="169"/>
      <c r="L735" s="165"/>
      <c r="M735" s="170"/>
      <c r="T735" s="171"/>
      <c r="AT735" s="166" t="s">
        <v>328</v>
      </c>
      <c r="AU735" s="166" t="s">
        <v>88</v>
      </c>
      <c r="AV735" s="13" t="s">
        <v>92</v>
      </c>
      <c r="AW735" s="13" t="s">
        <v>31</v>
      </c>
      <c r="AX735" s="13" t="s">
        <v>76</v>
      </c>
      <c r="AY735" s="166" t="s">
        <v>317</v>
      </c>
    </row>
    <row r="736" spans="2:65" s="14" customFormat="1" ht="10">
      <c r="B736" s="172"/>
      <c r="D736" s="158" t="s">
        <v>328</v>
      </c>
      <c r="E736" s="173" t="s">
        <v>1</v>
      </c>
      <c r="F736" s="174" t="s">
        <v>332</v>
      </c>
      <c r="H736" s="175">
        <v>7.17</v>
      </c>
      <c r="I736" s="176"/>
      <c r="L736" s="172"/>
      <c r="M736" s="177"/>
      <c r="T736" s="178"/>
      <c r="AT736" s="173" t="s">
        <v>328</v>
      </c>
      <c r="AU736" s="173" t="s">
        <v>88</v>
      </c>
      <c r="AV736" s="14" t="s">
        <v>323</v>
      </c>
      <c r="AW736" s="14" t="s">
        <v>31</v>
      </c>
      <c r="AX736" s="14" t="s">
        <v>83</v>
      </c>
      <c r="AY736" s="173" t="s">
        <v>317</v>
      </c>
    </row>
    <row r="737" spans="2:65" s="1" customFormat="1" ht="55.5" customHeight="1">
      <c r="B737" s="142"/>
      <c r="C737" s="143" t="s">
        <v>2043</v>
      </c>
      <c r="D737" s="143" t="s">
        <v>319</v>
      </c>
      <c r="E737" s="144" t="s">
        <v>2971</v>
      </c>
      <c r="F737" s="145" t="s">
        <v>2972</v>
      </c>
      <c r="G737" s="146" t="s">
        <v>444</v>
      </c>
      <c r="H737" s="147">
        <v>15.58</v>
      </c>
      <c r="I737" s="148"/>
      <c r="J737" s="149">
        <f>ROUND(I737*H737,2)</f>
        <v>0</v>
      </c>
      <c r="K737" s="150"/>
      <c r="L737" s="31"/>
      <c r="M737" s="151" t="s">
        <v>1</v>
      </c>
      <c r="N737" s="152" t="s">
        <v>42</v>
      </c>
      <c r="P737" s="153">
        <f>O737*H737</f>
        <v>0</v>
      </c>
      <c r="Q737" s="153">
        <v>4.3571140000000001E-2</v>
      </c>
      <c r="R737" s="153">
        <f>Q737*H737</f>
        <v>0.67883836120000007</v>
      </c>
      <c r="S737" s="153">
        <v>0</v>
      </c>
      <c r="T737" s="154">
        <f>S737*H737</f>
        <v>0</v>
      </c>
      <c r="AR737" s="155" t="s">
        <v>396</v>
      </c>
      <c r="AT737" s="155" t="s">
        <v>319</v>
      </c>
      <c r="AU737" s="155" t="s">
        <v>88</v>
      </c>
      <c r="AY737" s="16" t="s">
        <v>317</v>
      </c>
      <c r="BE737" s="156">
        <f>IF(N737="základná",J737,0)</f>
        <v>0</v>
      </c>
      <c r="BF737" s="156">
        <f>IF(N737="znížená",J737,0)</f>
        <v>0</v>
      </c>
      <c r="BG737" s="156">
        <f>IF(N737="zákl. prenesená",J737,0)</f>
        <v>0</v>
      </c>
      <c r="BH737" s="156">
        <f>IF(N737="zníž. prenesená",J737,0)</f>
        <v>0</v>
      </c>
      <c r="BI737" s="156">
        <f>IF(N737="nulová",J737,0)</f>
        <v>0</v>
      </c>
      <c r="BJ737" s="16" t="s">
        <v>88</v>
      </c>
      <c r="BK737" s="156">
        <f>ROUND(I737*H737,2)</f>
        <v>0</v>
      </c>
      <c r="BL737" s="16" t="s">
        <v>396</v>
      </c>
      <c r="BM737" s="155" t="s">
        <v>14481</v>
      </c>
    </row>
    <row r="738" spans="2:65" s="12" customFormat="1" ht="10">
      <c r="B738" s="157"/>
      <c r="D738" s="158" t="s">
        <v>328</v>
      </c>
      <c r="E738" s="159" t="s">
        <v>1</v>
      </c>
      <c r="F738" s="160" t="s">
        <v>14482</v>
      </c>
      <c r="H738" s="161">
        <v>15.58</v>
      </c>
      <c r="I738" s="162"/>
      <c r="L738" s="157"/>
      <c r="M738" s="163"/>
      <c r="T738" s="164"/>
      <c r="AT738" s="159" t="s">
        <v>328</v>
      </c>
      <c r="AU738" s="159" t="s">
        <v>88</v>
      </c>
      <c r="AV738" s="12" t="s">
        <v>88</v>
      </c>
      <c r="AW738" s="12" t="s">
        <v>31</v>
      </c>
      <c r="AX738" s="12" t="s">
        <v>76</v>
      </c>
      <c r="AY738" s="159" t="s">
        <v>317</v>
      </c>
    </row>
    <row r="739" spans="2:65" s="13" customFormat="1" ht="10">
      <c r="B739" s="165"/>
      <c r="D739" s="158" t="s">
        <v>328</v>
      </c>
      <c r="E739" s="166" t="s">
        <v>1</v>
      </c>
      <c r="F739" s="167" t="s">
        <v>3110</v>
      </c>
      <c r="H739" s="168">
        <v>15.58</v>
      </c>
      <c r="I739" s="169"/>
      <c r="L739" s="165"/>
      <c r="M739" s="170"/>
      <c r="T739" s="171"/>
      <c r="AT739" s="166" t="s">
        <v>328</v>
      </c>
      <c r="AU739" s="166" t="s">
        <v>88</v>
      </c>
      <c r="AV739" s="13" t="s">
        <v>92</v>
      </c>
      <c r="AW739" s="13" t="s">
        <v>31</v>
      </c>
      <c r="AX739" s="13" t="s">
        <v>76</v>
      </c>
      <c r="AY739" s="166" t="s">
        <v>317</v>
      </c>
    </row>
    <row r="740" spans="2:65" s="14" customFormat="1" ht="10">
      <c r="B740" s="172"/>
      <c r="D740" s="158" t="s">
        <v>328</v>
      </c>
      <c r="E740" s="173" t="s">
        <v>1</v>
      </c>
      <c r="F740" s="174" t="s">
        <v>332</v>
      </c>
      <c r="H740" s="175">
        <v>15.58</v>
      </c>
      <c r="I740" s="176"/>
      <c r="L740" s="172"/>
      <c r="M740" s="177"/>
      <c r="T740" s="178"/>
      <c r="AT740" s="173" t="s">
        <v>328</v>
      </c>
      <c r="AU740" s="173" t="s">
        <v>88</v>
      </c>
      <c r="AV740" s="14" t="s">
        <v>323</v>
      </c>
      <c r="AW740" s="14" t="s">
        <v>31</v>
      </c>
      <c r="AX740" s="14" t="s">
        <v>83</v>
      </c>
      <c r="AY740" s="173" t="s">
        <v>317</v>
      </c>
    </row>
    <row r="741" spans="2:65" s="1" customFormat="1" ht="55.5" customHeight="1">
      <c r="B741" s="142"/>
      <c r="C741" s="143" t="s">
        <v>2047</v>
      </c>
      <c r="D741" s="143" t="s">
        <v>319</v>
      </c>
      <c r="E741" s="144" t="s">
        <v>2979</v>
      </c>
      <c r="F741" s="145" t="s">
        <v>2980</v>
      </c>
      <c r="G741" s="146" t="s">
        <v>444</v>
      </c>
      <c r="H741" s="147">
        <v>13.27</v>
      </c>
      <c r="I741" s="148"/>
      <c r="J741" s="149">
        <f>ROUND(I741*H741,2)</f>
        <v>0</v>
      </c>
      <c r="K741" s="150"/>
      <c r="L741" s="31"/>
      <c r="M741" s="151" t="s">
        <v>1</v>
      </c>
      <c r="N741" s="152" t="s">
        <v>42</v>
      </c>
      <c r="P741" s="153">
        <f>O741*H741</f>
        <v>0</v>
      </c>
      <c r="Q741" s="153">
        <v>4.3571140000000001E-2</v>
      </c>
      <c r="R741" s="153">
        <f>Q741*H741</f>
        <v>0.57818902780000003</v>
      </c>
      <c r="S741" s="153">
        <v>0</v>
      </c>
      <c r="T741" s="154">
        <f>S741*H741</f>
        <v>0</v>
      </c>
      <c r="AR741" s="155" t="s">
        <v>396</v>
      </c>
      <c r="AT741" s="155" t="s">
        <v>319</v>
      </c>
      <c r="AU741" s="155" t="s">
        <v>88</v>
      </c>
      <c r="AY741" s="16" t="s">
        <v>317</v>
      </c>
      <c r="BE741" s="156">
        <f>IF(N741="základná",J741,0)</f>
        <v>0</v>
      </c>
      <c r="BF741" s="156">
        <f>IF(N741="znížená",J741,0)</f>
        <v>0</v>
      </c>
      <c r="BG741" s="156">
        <f>IF(N741="zákl. prenesená",J741,0)</f>
        <v>0</v>
      </c>
      <c r="BH741" s="156">
        <f>IF(N741="zníž. prenesená",J741,0)</f>
        <v>0</v>
      </c>
      <c r="BI741" s="156">
        <f>IF(N741="nulová",J741,0)</f>
        <v>0</v>
      </c>
      <c r="BJ741" s="16" t="s">
        <v>88</v>
      </c>
      <c r="BK741" s="156">
        <f>ROUND(I741*H741,2)</f>
        <v>0</v>
      </c>
      <c r="BL741" s="16" t="s">
        <v>396</v>
      </c>
      <c r="BM741" s="155" t="s">
        <v>14483</v>
      </c>
    </row>
    <row r="742" spans="2:65" s="12" customFormat="1" ht="10">
      <c r="B742" s="157"/>
      <c r="D742" s="158" t="s">
        <v>328</v>
      </c>
      <c r="E742" s="159" t="s">
        <v>1</v>
      </c>
      <c r="F742" s="160" t="s">
        <v>14484</v>
      </c>
      <c r="H742" s="161">
        <v>13.27</v>
      </c>
      <c r="I742" s="162"/>
      <c r="L742" s="157"/>
      <c r="M742" s="163"/>
      <c r="T742" s="164"/>
      <c r="AT742" s="159" t="s">
        <v>328</v>
      </c>
      <c r="AU742" s="159" t="s">
        <v>88</v>
      </c>
      <c r="AV742" s="12" t="s">
        <v>88</v>
      </c>
      <c r="AW742" s="12" t="s">
        <v>31</v>
      </c>
      <c r="AX742" s="12" t="s">
        <v>76</v>
      </c>
      <c r="AY742" s="159" t="s">
        <v>317</v>
      </c>
    </row>
    <row r="743" spans="2:65" s="13" customFormat="1" ht="10">
      <c r="B743" s="165"/>
      <c r="D743" s="158" t="s">
        <v>328</v>
      </c>
      <c r="E743" s="166" t="s">
        <v>1</v>
      </c>
      <c r="F743" s="167" t="s">
        <v>3110</v>
      </c>
      <c r="H743" s="168">
        <v>13.27</v>
      </c>
      <c r="I743" s="169"/>
      <c r="L743" s="165"/>
      <c r="M743" s="170"/>
      <c r="T743" s="171"/>
      <c r="AT743" s="166" t="s">
        <v>328</v>
      </c>
      <c r="AU743" s="166" t="s">
        <v>88</v>
      </c>
      <c r="AV743" s="13" t="s">
        <v>92</v>
      </c>
      <c r="AW743" s="13" t="s">
        <v>31</v>
      </c>
      <c r="AX743" s="13" t="s">
        <v>76</v>
      </c>
      <c r="AY743" s="166" t="s">
        <v>317</v>
      </c>
    </row>
    <row r="744" spans="2:65" s="14" customFormat="1" ht="10">
      <c r="B744" s="172"/>
      <c r="D744" s="158" t="s">
        <v>328</v>
      </c>
      <c r="E744" s="173" t="s">
        <v>1</v>
      </c>
      <c r="F744" s="174" t="s">
        <v>332</v>
      </c>
      <c r="H744" s="175">
        <v>13.27</v>
      </c>
      <c r="I744" s="176"/>
      <c r="L744" s="172"/>
      <c r="M744" s="177"/>
      <c r="T744" s="178"/>
      <c r="AT744" s="173" t="s">
        <v>328</v>
      </c>
      <c r="AU744" s="173" t="s">
        <v>88</v>
      </c>
      <c r="AV744" s="14" t="s">
        <v>323</v>
      </c>
      <c r="AW744" s="14" t="s">
        <v>31</v>
      </c>
      <c r="AX744" s="14" t="s">
        <v>83</v>
      </c>
      <c r="AY744" s="173" t="s">
        <v>317</v>
      </c>
    </row>
    <row r="745" spans="2:65" s="1" customFormat="1" ht="37.75" customHeight="1">
      <c r="B745" s="142"/>
      <c r="C745" s="143" t="s">
        <v>2978</v>
      </c>
      <c r="D745" s="143" t="s">
        <v>319</v>
      </c>
      <c r="E745" s="144" t="s">
        <v>2986</v>
      </c>
      <c r="F745" s="145" t="s">
        <v>2987</v>
      </c>
      <c r="G745" s="146" t="s">
        <v>444</v>
      </c>
      <c r="H745" s="147">
        <v>2.02</v>
      </c>
      <c r="I745" s="148"/>
      <c r="J745" s="149">
        <f>ROUND(I745*H745,2)</f>
        <v>0</v>
      </c>
      <c r="K745" s="150"/>
      <c r="L745" s="31"/>
      <c r="M745" s="151" t="s">
        <v>1</v>
      </c>
      <c r="N745" s="152" t="s">
        <v>42</v>
      </c>
      <c r="P745" s="153">
        <f>O745*H745</f>
        <v>0</v>
      </c>
      <c r="Q745" s="153">
        <v>2.2919999999999999E-2</v>
      </c>
      <c r="R745" s="153">
        <f>Q745*H745</f>
        <v>4.6298399999999997E-2</v>
      </c>
      <c r="S745" s="153">
        <v>0</v>
      </c>
      <c r="T745" s="154">
        <f>S745*H745</f>
        <v>0</v>
      </c>
      <c r="AR745" s="155" t="s">
        <v>396</v>
      </c>
      <c r="AT745" s="155" t="s">
        <v>319</v>
      </c>
      <c r="AU745" s="155" t="s">
        <v>88</v>
      </c>
      <c r="AY745" s="16" t="s">
        <v>317</v>
      </c>
      <c r="BE745" s="156">
        <f>IF(N745="základná",J745,0)</f>
        <v>0</v>
      </c>
      <c r="BF745" s="156">
        <f>IF(N745="znížená",J745,0)</f>
        <v>0</v>
      </c>
      <c r="BG745" s="156">
        <f>IF(N745="zákl. prenesená",J745,0)</f>
        <v>0</v>
      </c>
      <c r="BH745" s="156">
        <f>IF(N745="zníž. prenesená",J745,0)</f>
        <v>0</v>
      </c>
      <c r="BI745" s="156">
        <f>IF(N745="nulová",J745,0)</f>
        <v>0</v>
      </c>
      <c r="BJ745" s="16" t="s">
        <v>88</v>
      </c>
      <c r="BK745" s="156">
        <f>ROUND(I745*H745,2)</f>
        <v>0</v>
      </c>
      <c r="BL745" s="16" t="s">
        <v>396</v>
      </c>
      <c r="BM745" s="155" t="s">
        <v>14485</v>
      </c>
    </row>
    <row r="746" spans="2:65" s="12" customFormat="1" ht="10">
      <c r="B746" s="157"/>
      <c r="D746" s="158" t="s">
        <v>328</v>
      </c>
      <c r="E746" s="159" t="s">
        <v>1</v>
      </c>
      <c r="F746" s="160" t="s">
        <v>14486</v>
      </c>
      <c r="H746" s="161">
        <v>2.02</v>
      </c>
      <c r="I746" s="162"/>
      <c r="L746" s="157"/>
      <c r="M746" s="163"/>
      <c r="T746" s="164"/>
      <c r="AT746" s="159" t="s">
        <v>328</v>
      </c>
      <c r="AU746" s="159" t="s">
        <v>88</v>
      </c>
      <c r="AV746" s="12" t="s">
        <v>88</v>
      </c>
      <c r="AW746" s="12" t="s">
        <v>31</v>
      </c>
      <c r="AX746" s="12" t="s">
        <v>76</v>
      </c>
      <c r="AY746" s="159" t="s">
        <v>317</v>
      </c>
    </row>
    <row r="747" spans="2:65" s="13" customFormat="1" ht="10">
      <c r="B747" s="165"/>
      <c r="D747" s="158" t="s">
        <v>328</v>
      </c>
      <c r="E747" s="166" t="s">
        <v>1</v>
      </c>
      <c r="F747" s="167" t="s">
        <v>3110</v>
      </c>
      <c r="H747" s="168">
        <v>2.02</v>
      </c>
      <c r="I747" s="169"/>
      <c r="L747" s="165"/>
      <c r="M747" s="170"/>
      <c r="T747" s="171"/>
      <c r="AT747" s="166" t="s">
        <v>328</v>
      </c>
      <c r="AU747" s="166" t="s">
        <v>88</v>
      </c>
      <c r="AV747" s="13" t="s">
        <v>92</v>
      </c>
      <c r="AW747" s="13" t="s">
        <v>31</v>
      </c>
      <c r="AX747" s="13" t="s">
        <v>76</v>
      </c>
      <c r="AY747" s="166" t="s">
        <v>317</v>
      </c>
    </row>
    <row r="748" spans="2:65" s="14" customFormat="1" ht="10">
      <c r="B748" s="172"/>
      <c r="D748" s="158" t="s">
        <v>328</v>
      </c>
      <c r="E748" s="173" t="s">
        <v>1</v>
      </c>
      <c r="F748" s="174" t="s">
        <v>332</v>
      </c>
      <c r="H748" s="175">
        <v>2.02</v>
      </c>
      <c r="I748" s="176"/>
      <c r="L748" s="172"/>
      <c r="M748" s="177"/>
      <c r="T748" s="178"/>
      <c r="AT748" s="173" t="s">
        <v>328</v>
      </c>
      <c r="AU748" s="173" t="s">
        <v>88</v>
      </c>
      <c r="AV748" s="14" t="s">
        <v>323</v>
      </c>
      <c r="AW748" s="14" t="s">
        <v>31</v>
      </c>
      <c r="AX748" s="14" t="s">
        <v>83</v>
      </c>
      <c r="AY748" s="173" t="s">
        <v>317</v>
      </c>
    </row>
    <row r="749" spans="2:65" s="1" customFormat="1" ht="37.75" customHeight="1">
      <c r="B749" s="142"/>
      <c r="C749" s="143" t="s">
        <v>2051</v>
      </c>
      <c r="D749" s="143" t="s">
        <v>319</v>
      </c>
      <c r="E749" s="144" t="s">
        <v>2993</v>
      </c>
      <c r="F749" s="145" t="s">
        <v>2994</v>
      </c>
      <c r="G749" s="146" t="s">
        <v>444</v>
      </c>
      <c r="H749" s="147">
        <v>18.45</v>
      </c>
      <c r="I749" s="148"/>
      <c r="J749" s="149">
        <f>ROUND(I749*H749,2)</f>
        <v>0</v>
      </c>
      <c r="K749" s="150"/>
      <c r="L749" s="31"/>
      <c r="M749" s="151" t="s">
        <v>1</v>
      </c>
      <c r="N749" s="152" t="s">
        <v>42</v>
      </c>
      <c r="P749" s="153">
        <f>O749*H749</f>
        <v>0</v>
      </c>
      <c r="Q749" s="153">
        <v>4.2450000000000002E-2</v>
      </c>
      <c r="R749" s="153">
        <f>Q749*H749</f>
        <v>0.78320250000000002</v>
      </c>
      <c r="S749" s="153">
        <v>0</v>
      </c>
      <c r="T749" s="154">
        <f>S749*H749</f>
        <v>0</v>
      </c>
      <c r="AR749" s="155" t="s">
        <v>396</v>
      </c>
      <c r="AT749" s="155" t="s">
        <v>319</v>
      </c>
      <c r="AU749" s="155" t="s">
        <v>88</v>
      </c>
      <c r="AY749" s="16" t="s">
        <v>317</v>
      </c>
      <c r="BE749" s="156">
        <f>IF(N749="základná",J749,0)</f>
        <v>0</v>
      </c>
      <c r="BF749" s="156">
        <f>IF(N749="znížená",J749,0)</f>
        <v>0</v>
      </c>
      <c r="BG749" s="156">
        <f>IF(N749="zákl. prenesená",J749,0)</f>
        <v>0</v>
      </c>
      <c r="BH749" s="156">
        <f>IF(N749="zníž. prenesená",J749,0)</f>
        <v>0</v>
      </c>
      <c r="BI749" s="156">
        <f>IF(N749="nulová",J749,0)</f>
        <v>0</v>
      </c>
      <c r="BJ749" s="16" t="s">
        <v>88</v>
      </c>
      <c r="BK749" s="156">
        <f>ROUND(I749*H749,2)</f>
        <v>0</v>
      </c>
      <c r="BL749" s="16" t="s">
        <v>396</v>
      </c>
      <c r="BM749" s="155" t="s">
        <v>14487</v>
      </c>
    </row>
    <row r="750" spans="2:65" s="12" customFormat="1" ht="10">
      <c r="B750" s="157"/>
      <c r="D750" s="158" t="s">
        <v>328</v>
      </c>
      <c r="E750" s="159" t="s">
        <v>1</v>
      </c>
      <c r="F750" s="160" t="s">
        <v>14488</v>
      </c>
      <c r="H750" s="161">
        <v>18.45</v>
      </c>
      <c r="I750" s="162"/>
      <c r="L750" s="157"/>
      <c r="M750" s="163"/>
      <c r="T750" s="164"/>
      <c r="AT750" s="159" t="s">
        <v>328</v>
      </c>
      <c r="AU750" s="159" t="s">
        <v>88</v>
      </c>
      <c r="AV750" s="12" t="s">
        <v>88</v>
      </c>
      <c r="AW750" s="12" t="s">
        <v>31</v>
      </c>
      <c r="AX750" s="12" t="s">
        <v>76</v>
      </c>
      <c r="AY750" s="159" t="s">
        <v>317</v>
      </c>
    </row>
    <row r="751" spans="2:65" s="13" customFormat="1" ht="10">
      <c r="B751" s="165"/>
      <c r="D751" s="158" t="s">
        <v>328</v>
      </c>
      <c r="E751" s="166" t="s">
        <v>1</v>
      </c>
      <c r="F751" s="167" t="s">
        <v>3110</v>
      </c>
      <c r="H751" s="168">
        <v>18.45</v>
      </c>
      <c r="I751" s="169"/>
      <c r="L751" s="165"/>
      <c r="M751" s="170"/>
      <c r="T751" s="171"/>
      <c r="AT751" s="166" t="s">
        <v>328</v>
      </c>
      <c r="AU751" s="166" t="s">
        <v>88</v>
      </c>
      <c r="AV751" s="13" t="s">
        <v>92</v>
      </c>
      <c r="AW751" s="13" t="s">
        <v>31</v>
      </c>
      <c r="AX751" s="13" t="s">
        <v>76</v>
      </c>
      <c r="AY751" s="166" t="s">
        <v>317</v>
      </c>
    </row>
    <row r="752" spans="2:65" s="14" customFormat="1" ht="10">
      <c r="B752" s="172"/>
      <c r="D752" s="158" t="s">
        <v>328</v>
      </c>
      <c r="E752" s="173" t="s">
        <v>1</v>
      </c>
      <c r="F752" s="174" t="s">
        <v>332</v>
      </c>
      <c r="H752" s="175">
        <v>18.45</v>
      </c>
      <c r="I752" s="176"/>
      <c r="L752" s="172"/>
      <c r="M752" s="177"/>
      <c r="T752" s="178"/>
      <c r="AT752" s="173" t="s">
        <v>328</v>
      </c>
      <c r="AU752" s="173" t="s">
        <v>88</v>
      </c>
      <c r="AV752" s="14" t="s">
        <v>323</v>
      </c>
      <c r="AW752" s="14" t="s">
        <v>31</v>
      </c>
      <c r="AX752" s="14" t="s">
        <v>83</v>
      </c>
      <c r="AY752" s="173" t="s">
        <v>317</v>
      </c>
    </row>
    <row r="753" spans="2:65" s="1" customFormat="1" ht="37.75" customHeight="1">
      <c r="B753" s="142"/>
      <c r="C753" s="143" t="s">
        <v>2055</v>
      </c>
      <c r="D753" s="143" t="s">
        <v>319</v>
      </c>
      <c r="E753" s="144" t="s">
        <v>3006</v>
      </c>
      <c r="F753" s="145" t="s">
        <v>3007</v>
      </c>
      <c r="G753" s="146" t="s">
        <v>444</v>
      </c>
      <c r="H753" s="147">
        <v>1038.75</v>
      </c>
      <c r="I753" s="148"/>
      <c r="J753" s="149">
        <f>ROUND(I753*H753,2)</f>
        <v>0</v>
      </c>
      <c r="K753" s="150"/>
      <c r="L753" s="31"/>
      <c r="M753" s="151" t="s">
        <v>1</v>
      </c>
      <c r="N753" s="152" t="s">
        <v>42</v>
      </c>
      <c r="P753" s="153">
        <f>O753*H753</f>
        <v>0</v>
      </c>
      <c r="Q753" s="153">
        <v>4.3150000000000001E-2</v>
      </c>
      <c r="R753" s="153">
        <f>Q753*H753</f>
        <v>44.822062500000001</v>
      </c>
      <c r="S753" s="153">
        <v>0</v>
      </c>
      <c r="T753" s="154">
        <f>S753*H753</f>
        <v>0</v>
      </c>
      <c r="AR753" s="155" t="s">
        <v>396</v>
      </c>
      <c r="AT753" s="155" t="s">
        <v>319</v>
      </c>
      <c r="AU753" s="155" t="s">
        <v>88</v>
      </c>
      <c r="AY753" s="16" t="s">
        <v>317</v>
      </c>
      <c r="BE753" s="156">
        <f>IF(N753="základná",J753,0)</f>
        <v>0</v>
      </c>
      <c r="BF753" s="156">
        <f>IF(N753="znížená",J753,0)</f>
        <v>0</v>
      </c>
      <c r="BG753" s="156">
        <f>IF(N753="zákl. prenesená",J753,0)</f>
        <v>0</v>
      </c>
      <c r="BH753" s="156">
        <f>IF(N753="zníž. prenesená",J753,0)</f>
        <v>0</v>
      </c>
      <c r="BI753" s="156">
        <f>IF(N753="nulová",J753,0)</f>
        <v>0</v>
      </c>
      <c r="BJ753" s="16" t="s">
        <v>88</v>
      </c>
      <c r="BK753" s="156">
        <f>ROUND(I753*H753,2)</f>
        <v>0</v>
      </c>
      <c r="BL753" s="16" t="s">
        <v>396</v>
      </c>
      <c r="BM753" s="155" t="s">
        <v>14489</v>
      </c>
    </row>
    <row r="754" spans="2:65" s="12" customFormat="1" ht="10">
      <c r="B754" s="157"/>
      <c r="D754" s="158" t="s">
        <v>328</v>
      </c>
      <c r="E754" s="159" t="s">
        <v>1</v>
      </c>
      <c r="F754" s="160" t="s">
        <v>14490</v>
      </c>
      <c r="H754" s="161">
        <v>1038.75</v>
      </c>
      <c r="I754" s="162"/>
      <c r="L754" s="157"/>
      <c r="M754" s="163"/>
      <c r="T754" s="164"/>
      <c r="AT754" s="159" t="s">
        <v>328</v>
      </c>
      <c r="AU754" s="159" t="s">
        <v>88</v>
      </c>
      <c r="AV754" s="12" t="s">
        <v>88</v>
      </c>
      <c r="AW754" s="12" t="s">
        <v>31</v>
      </c>
      <c r="AX754" s="12" t="s">
        <v>76</v>
      </c>
      <c r="AY754" s="159" t="s">
        <v>317</v>
      </c>
    </row>
    <row r="755" spans="2:65" s="13" customFormat="1" ht="10">
      <c r="B755" s="165"/>
      <c r="D755" s="158" t="s">
        <v>328</v>
      </c>
      <c r="E755" s="166" t="s">
        <v>1</v>
      </c>
      <c r="F755" s="167" t="s">
        <v>14491</v>
      </c>
      <c r="H755" s="168">
        <v>1038.75</v>
      </c>
      <c r="I755" s="169"/>
      <c r="L755" s="165"/>
      <c r="M755" s="170"/>
      <c r="T755" s="171"/>
      <c r="AT755" s="166" t="s">
        <v>328</v>
      </c>
      <c r="AU755" s="166" t="s">
        <v>88</v>
      </c>
      <c r="AV755" s="13" t="s">
        <v>92</v>
      </c>
      <c r="AW755" s="13" t="s">
        <v>31</v>
      </c>
      <c r="AX755" s="13" t="s">
        <v>76</v>
      </c>
      <c r="AY755" s="166" t="s">
        <v>317</v>
      </c>
    </row>
    <row r="756" spans="2:65" s="14" customFormat="1" ht="10">
      <c r="B756" s="172"/>
      <c r="D756" s="158" t="s">
        <v>328</v>
      </c>
      <c r="E756" s="173" t="s">
        <v>1</v>
      </c>
      <c r="F756" s="174" t="s">
        <v>332</v>
      </c>
      <c r="H756" s="175">
        <v>1038.75</v>
      </c>
      <c r="I756" s="176"/>
      <c r="L756" s="172"/>
      <c r="M756" s="177"/>
      <c r="T756" s="178"/>
      <c r="AT756" s="173" t="s">
        <v>328</v>
      </c>
      <c r="AU756" s="173" t="s">
        <v>88</v>
      </c>
      <c r="AV756" s="14" t="s">
        <v>323</v>
      </c>
      <c r="AW756" s="14" t="s">
        <v>31</v>
      </c>
      <c r="AX756" s="14" t="s">
        <v>83</v>
      </c>
      <c r="AY756" s="173" t="s">
        <v>317</v>
      </c>
    </row>
    <row r="757" spans="2:65" s="1" customFormat="1" ht="49" customHeight="1">
      <c r="B757" s="142"/>
      <c r="C757" s="143" t="s">
        <v>2059</v>
      </c>
      <c r="D757" s="143" t="s">
        <v>319</v>
      </c>
      <c r="E757" s="144" t="s">
        <v>3052</v>
      </c>
      <c r="F757" s="145" t="s">
        <v>3053</v>
      </c>
      <c r="G757" s="146" t="s">
        <v>444</v>
      </c>
      <c r="H757" s="147">
        <v>640.61</v>
      </c>
      <c r="I757" s="148"/>
      <c r="J757" s="149">
        <f>ROUND(I757*H757,2)</f>
        <v>0</v>
      </c>
      <c r="K757" s="150"/>
      <c r="L757" s="31"/>
      <c r="M757" s="151" t="s">
        <v>1</v>
      </c>
      <c r="N757" s="152" t="s">
        <v>42</v>
      </c>
      <c r="P757" s="153">
        <f>O757*H757</f>
        <v>0</v>
      </c>
      <c r="Q757" s="153">
        <v>4.3777120000000003E-2</v>
      </c>
      <c r="R757" s="153">
        <f>Q757*H757</f>
        <v>28.044060843200004</v>
      </c>
      <c r="S757" s="153">
        <v>0</v>
      </c>
      <c r="T757" s="154">
        <f>S757*H757</f>
        <v>0</v>
      </c>
      <c r="AR757" s="155" t="s">
        <v>396</v>
      </c>
      <c r="AT757" s="155" t="s">
        <v>319</v>
      </c>
      <c r="AU757" s="155" t="s">
        <v>88</v>
      </c>
      <c r="AY757" s="16" t="s">
        <v>317</v>
      </c>
      <c r="BE757" s="156">
        <f>IF(N757="základná",J757,0)</f>
        <v>0</v>
      </c>
      <c r="BF757" s="156">
        <f>IF(N757="znížená",J757,0)</f>
        <v>0</v>
      </c>
      <c r="BG757" s="156">
        <f>IF(N757="zákl. prenesená",J757,0)</f>
        <v>0</v>
      </c>
      <c r="BH757" s="156">
        <f>IF(N757="zníž. prenesená",J757,0)</f>
        <v>0</v>
      </c>
      <c r="BI757" s="156">
        <f>IF(N757="nulová",J757,0)</f>
        <v>0</v>
      </c>
      <c r="BJ757" s="16" t="s">
        <v>88</v>
      </c>
      <c r="BK757" s="156">
        <f>ROUND(I757*H757,2)</f>
        <v>0</v>
      </c>
      <c r="BL757" s="16" t="s">
        <v>396</v>
      </c>
      <c r="BM757" s="155" t="s">
        <v>14492</v>
      </c>
    </row>
    <row r="758" spans="2:65" s="12" customFormat="1" ht="10">
      <c r="B758" s="157"/>
      <c r="D758" s="158" t="s">
        <v>328</v>
      </c>
      <c r="E758" s="159" t="s">
        <v>1</v>
      </c>
      <c r="F758" s="160" t="s">
        <v>14493</v>
      </c>
      <c r="H758" s="161">
        <v>640.61</v>
      </c>
      <c r="I758" s="162"/>
      <c r="L758" s="157"/>
      <c r="M758" s="163"/>
      <c r="T758" s="164"/>
      <c r="AT758" s="159" t="s">
        <v>328</v>
      </c>
      <c r="AU758" s="159" t="s">
        <v>88</v>
      </c>
      <c r="AV758" s="12" t="s">
        <v>88</v>
      </c>
      <c r="AW758" s="12" t="s">
        <v>31</v>
      </c>
      <c r="AX758" s="12" t="s">
        <v>76</v>
      </c>
      <c r="AY758" s="159" t="s">
        <v>317</v>
      </c>
    </row>
    <row r="759" spans="2:65" s="13" customFormat="1" ht="10">
      <c r="B759" s="165"/>
      <c r="D759" s="158" t="s">
        <v>328</v>
      </c>
      <c r="E759" s="166" t="s">
        <v>1</v>
      </c>
      <c r="F759" s="167" t="s">
        <v>14491</v>
      </c>
      <c r="H759" s="168">
        <v>640.61</v>
      </c>
      <c r="I759" s="169"/>
      <c r="L759" s="165"/>
      <c r="M759" s="170"/>
      <c r="T759" s="171"/>
      <c r="AT759" s="166" t="s">
        <v>328</v>
      </c>
      <c r="AU759" s="166" t="s">
        <v>88</v>
      </c>
      <c r="AV759" s="13" t="s">
        <v>92</v>
      </c>
      <c r="AW759" s="13" t="s">
        <v>31</v>
      </c>
      <c r="AX759" s="13" t="s">
        <v>76</v>
      </c>
      <c r="AY759" s="166" t="s">
        <v>317</v>
      </c>
    </row>
    <row r="760" spans="2:65" s="14" customFormat="1" ht="10">
      <c r="B760" s="172"/>
      <c r="D760" s="158" t="s">
        <v>328</v>
      </c>
      <c r="E760" s="173" t="s">
        <v>1</v>
      </c>
      <c r="F760" s="174" t="s">
        <v>332</v>
      </c>
      <c r="H760" s="175">
        <v>640.61</v>
      </c>
      <c r="I760" s="176"/>
      <c r="L760" s="172"/>
      <c r="M760" s="177"/>
      <c r="T760" s="178"/>
      <c r="AT760" s="173" t="s">
        <v>328</v>
      </c>
      <c r="AU760" s="173" t="s">
        <v>88</v>
      </c>
      <c r="AV760" s="14" t="s">
        <v>323</v>
      </c>
      <c r="AW760" s="14" t="s">
        <v>31</v>
      </c>
      <c r="AX760" s="14" t="s">
        <v>83</v>
      </c>
      <c r="AY760" s="173" t="s">
        <v>317</v>
      </c>
    </row>
    <row r="761" spans="2:65" s="1" customFormat="1" ht="44.25" customHeight="1">
      <c r="B761" s="142"/>
      <c r="C761" s="143" t="s">
        <v>2063</v>
      </c>
      <c r="D761" s="143" t="s">
        <v>319</v>
      </c>
      <c r="E761" s="144" t="s">
        <v>3060</v>
      </c>
      <c r="F761" s="145" t="s">
        <v>3061</v>
      </c>
      <c r="G761" s="146" t="s">
        <v>444</v>
      </c>
      <c r="H761" s="147">
        <v>101.71</v>
      </c>
      <c r="I761" s="148"/>
      <c r="J761" s="149">
        <f>ROUND(I761*H761,2)</f>
        <v>0</v>
      </c>
      <c r="K761" s="150"/>
      <c r="L761" s="31"/>
      <c r="M761" s="151" t="s">
        <v>1</v>
      </c>
      <c r="N761" s="152" t="s">
        <v>42</v>
      </c>
      <c r="P761" s="153">
        <f>O761*H761</f>
        <v>0</v>
      </c>
      <c r="Q761" s="153">
        <v>4.4409999999999998E-2</v>
      </c>
      <c r="R761" s="153">
        <f>Q761*H761</f>
        <v>4.5169410999999995</v>
      </c>
      <c r="S761" s="153">
        <v>0</v>
      </c>
      <c r="T761" s="154">
        <f>S761*H761</f>
        <v>0</v>
      </c>
      <c r="AR761" s="155" t="s">
        <v>396</v>
      </c>
      <c r="AT761" s="155" t="s">
        <v>319</v>
      </c>
      <c r="AU761" s="155" t="s">
        <v>88</v>
      </c>
      <c r="AY761" s="16" t="s">
        <v>317</v>
      </c>
      <c r="BE761" s="156">
        <f>IF(N761="základná",J761,0)</f>
        <v>0</v>
      </c>
      <c r="BF761" s="156">
        <f>IF(N761="znížená",J761,0)</f>
        <v>0</v>
      </c>
      <c r="BG761" s="156">
        <f>IF(N761="zákl. prenesená",J761,0)</f>
        <v>0</v>
      </c>
      <c r="BH761" s="156">
        <f>IF(N761="zníž. prenesená",J761,0)</f>
        <v>0</v>
      </c>
      <c r="BI761" s="156">
        <f>IF(N761="nulová",J761,0)</f>
        <v>0</v>
      </c>
      <c r="BJ761" s="16" t="s">
        <v>88</v>
      </c>
      <c r="BK761" s="156">
        <f>ROUND(I761*H761,2)</f>
        <v>0</v>
      </c>
      <c r="BL761" s="16" t="s">
        <v>396</v>
      </c>
      <c r="BM761" s="155" t="s">
        <v>14494</v>
      </c>
    </row>
    <row r="762" spans="2:65" s="12" customFormat="1" ht="10">
      <c r="B762" s="157"/>
      <c r="D762" s="158" t="s">
        <v>328</v>
      </c>
      <c r="E762" s="159" t="s">
        <v>1</v>
      </c>
      <c r="F762" s="160" t="s">
        <v>14495</v>
      </c>
      <c r="H762" s="161">
        <v>101.71</v>
      </c>
      <c r="I762" s="162"/>
      <c r="L762" s="157"/>
      <c r="M762" s="163"/>
      <c r="T762" s="164"/>
      <c r="AT762" s="159" t="s">
        <v>328</v>
      </c>
      <c r="AU762" s="159" t="s">
        <v>88</v>
      </c>
      <c r="AV762" s="12" t="s">
        <v>88</v>
      </c>
      <c r="AW762" s="12" t="s">
        <v>31</v>
      </c>
      <c r="AX762" s="12" t="s">
        <v>76</v>
      </c>
      <c r="AY762" s="159" t="s">
        <v>317</v>
      </c>
    </row>
    <row r="763" spans="2:65" s="13" customFormat="1" ht="10">
      <c r="B763" s="165"/>
      <c r="D763" s="158" t="s">
        <v>328</v>
      </c>
      <c r="E763" s="166" t="s">
        <v>1</v>
      </c>
      <c r="F763" s="167" t="s">
        <v>331</v>
      </c>
      <c r="H763" s="168">
        <v>101.71</v>
      </c>
      <c r="I763" s="169"/>
      <c r="L763" s="165"/>
      <c r="M763" s="170"/>
      <c r="T763" s="171"/>
      <c r="AT763" s="166" t="s">
        <v>328</v>
      </c>
      <c r="AU763" s="166" t="s">
        <v>88</v>
      </c>
      <c r="AV763" s="13" t="s">
        <v>92</v>
      </c>
      <c r="AW763" s="13" t="s">
        <v>31</v>
      </c>
      <c r="AX763" s="13" t="s">
        <v>76</v>
      </c>
      <c r="AY763" s="166" t="s">
        <v>317</v>
      </c>
    </row>
    <row r="764" spans="2:65" s="14" customFormat="1" ht="10">
      <c r="B764" s="172"/>
      <c r="D764" s="158" t="s">
        <v>328</v>
      </c>
      <c r="E764" s="173" t="s">
        <v>1</v>
      </c>
      <c r="F764" s="174" t="s">
        <v>332</v>
      </c>
      <c r="H764" s="175">
        <v>101.71</v>
      </c>
      <c r="I764" s="176"/>
      <c r="L764" s="172"/>
      <c r="M764" s="177"/>
      <c r="T764" s="178"/>
      <c r="AT764" s="173" t="s">
        <v>328</v>
      </c>
      <c r="AU764" s="173" t="s">
        <v>88</v>
      </c>
      <c r="AV764" s="14" t="s">
        <v>323</v>
      </c>
      <c r="AW764" s="14" t="s">
        <v>31</v>
      </c>
      <c r="AX764" s="14" t="s">
        <v>83</v>
      </c>
      <c r="AY764" s="173" t="s">
        <v>317</v>
      </c>
    </row>
    <row r="765" spans="2:65" s="1" customFormat="1" ht="24.15" customHeight="1">
      <c r="B765" s="142"/>
      <c r="C765" s="143" t="s">
        <v>2068</v>
      </c>
      <c r="D765" s="143" t="s">
        <v>319</v>
      </c>
      <c r="E765" s="144" t="s">
        <v>3067</v>
      </c>
      <c r="F765" s="145" t="s">
        <v>14496</v>
      </c>
      <c r="G765" s="146" t="s">
        <v>484</v>
      </c>
      <c r="H765" s="147">
        <v>168</v>
      </c>
      <c r="I765" s="148"/>
      <c r="J765" s="149">
        <f>ROUND(I765*H765,2)</f>
        <v>0</v>
      </c>
      <c r="K765" s="150"/>
      <c r="L765" s="31"/>
      <c r="M765" s="151" t="s">
        <v>1</v>
      </c>
      <c r="N765" s="152" t="s">
        <v>42</v>
      </c>
      <c r="P765" s="153">
        <f>O765*H765</f>
        <v>0</v>
      </c>
      <c r="Q765" s="153">
        <v>1.4999999999999999E-4</v>
      </c>
      <c r="R765" s="153">
        <f>Q765*H765</f>
        <v>2.5199999999999997E-2</v>
      </c>
      <c r="S765" s="153">
        <v>0</v>
      </c>
      <c r="T765" s="154">
        <f>S765*H765</f>
        <v>0</v>
      </c>
      <c r="AR765" s="155" t="s">
        <v>396</v>
      </c>
      <c r="AT765" s="155" t="s">
        <v>319</v>
      </c>
      <c r="AU765" s="155" t="s">
        <v>88</v>
      </c>
      <c r="AY765" s="16" t="s">
        <v>317</v>
      </c>
      <c r="BE765" s="156">
        <f>IF(N765="základná",J765,0)</f>
        <v>0</v>
      </c>
      <c r="BF765" s="156">
        <f>IF(N765="znížená",J765,0)</f>
        <v>0</v>
      </c>
      <c r="BG765" s="156">
        <f>IF(N765="zákl. prenesená",J765,0)</f>
        <v>0</v>
      </c>
      <c r="BH765" s="156">
        <f>IF(N765="zníž. prenesená",J765,0)</f>
        <v>0</v>
      </c>
      <c r="BI765" s="156">
        <f>IF(N765="nulová",J765,0)</f>
        <v>0</v>
      </c>
      <c r="BJ765" s="16" t="s">
        <v>88</v>
      </c>
      <c r="BK765" s="156">
        <f>ROUND(I765*H765,2)</f>
        <v>0</v>
      </c>
      <c r="BL765" s="16" t="s">
        <v>396</v>
      </c>
      <c r="BM765" s="155" t="s">
        <v>14497</v>
      </c>
    </row>
    <row r="766" spans="2:65" s="12" customFormat="1" ht="10">
      <c r="B766" s="157"/>
      <c r="D766" s="158" t="s">
        <v>328</v>
      </c>
      <c r="E766" s="159" t="s">
        <v>1</v>
      </c>
      <c r="F766" s="160" t="s">
        <v>14498</v>
      </c>
      <c r="H766" s="161">
        <v>12</v>
      </c>
      <c r="I766" s="162"/>
      <c r="L766" s="157"/>
      <c r="M766" s="163"/>
      <c r="T766" s="164"/>
      <c r="AT766" s="159" t="s">
        <v>328</v>
      </c>
      <c r="AU766" s="159" t="s">
        <v>88</v>
      </c>
      <c r="AV766" s="12" t="s">
        <v>88</v>
      </c>
      <c r="AW766" s="12" t="s">
        <v>31</v>
      </c>
      <c r="AX766" s="12" t="s">
        <v>76</v>
      </c>
      <c r="AY766" s="159" t="s">
        <v>317</v>
      </c>
    </row>
    <row r="767" spans="2:65" s="12" customFormat="1" ht="10">
      <c r="B767" s="157"/>
      <c r="D767" s="158" t="s">
        <v>328</v>
      </c>
      <c r="E767" s="159" t="s">
        <v>1</v>
      </c>
      <c r="F767" s="160" t="s">
        <v>14499</v>
      </c>
      <c r="H767" s="161">
        <v>156</v>
      </c>
      <c r="I767" s="162"/>
      <c r="L767" s="157"/>
      <c r="M767" s="163"/>
      <c r="T767" s="164"/>
      <c r="AT767" s="159" t="s">
        <v>328</v>
      </c>
      <c r="AU767" s="159" t="s">
        <v>88</v>
      </c>
      <c r="AV767" s="12" t="s">
        <v>88</v>
      </c>
      <c r="AW767" s="12" t="s">
        <v>31</v>
      </c>
      <c r="AX767" s="12" t="s">
        <v>76</v>
      </c>
      <c r="AY767" s="159" t="s">
        <v>317</v>
      </c>
    </row>
    <row r="768" spans="2:65" s="13" customFormat="1" ht="10">
      <c r="B768" s="165"/>
      <c r="D768" s="158" t="s">
        <v>328</v>
      </c>
      <c r="E768" s="166" t="s">
        <v>1</v>
      </c>
      <c r="F768" s="167" t="s">
        <v>331</v>
      </c>
      <c r="H768" s="168">
        <v>168</v>
      </c>
      <c r="I768" s="169"/>
      <c r="L768" s="165"/>
      <c r="M768" s="170"/>
      <c r="T768" s="171"/>
      <c r="AT768" s="166" t="s">
        <v>328</v>
      </c>
      <c r="AU768" s="166" t="s">
        <v>88</v>
      </c>
      <c r="AV768" s="13" t="s">
        <v>92</v>
      </c>
      <c r="AW768" s="13" t="s">
        <v>31</v>
      </c>
      <c r="AX768" s="13" t="s">
        <v>76</v>
      </c>
      <c r="AY768" s="166" t="s">
        <v>317</v>
      </c>
    </row>
    <row r="769" spans="2:65" s="14" customFormat="1" ht="10">
      <c r="B769" s="172"/>
      <c r="D769" s="158" t="s">
        <v>328</v>
      </c>
      <c r="E769" s="173" t="s">
        <v>1</v>
      </c>
      <c r="F769" s="174" t="s">
        <v>332</v>
      </c>
      <c r="H769" s="175">
        <v>168</v>
      </c>
      <c r="I769" s="176"/>
      <c r="L769" s="172"/>
      <c r="M769" s="177"/>
      <c r="T769" s="178"/>
      <c r="AT769" s="173" t="s">
        <v>328</v>
      </c>
      <c r="AU769" s="173" t="s">
        <v>88</v>
      </c>
      <c r="AV769" s="14" t="s">
        <v>323</v>
      </c>
      <c r="AW769" s="14" t="s">
        <v>31</v>
      </c>
      <c r="AX769" s="14" t="s">
        <v>83</v>
      </c>
      <c r="AY769" s="173" t="s">
        <v>317</v>
      </c>
    </row>
    <row r="770" spans="2:65" s="1" customFormat="1" ht="44.25" customHeight="1">
      <c r="B770" s="142"/>
      <c r="C770" s="179" t="s">
        <v>2072</v>
      </c>
      <c r="D770" s="179" t="s">
        <v>454</v>
      </c>
      <c r="E770" s="180" t="s">
        <v>3074</v>
      </c>
      <c r="F770" s="181" t="s">
        <v>14500</v>
      </c>
      <c r="G770" s="182" t="s">
        <v>467</v>
      </c>
      <c r="H770" s="183">
        <v>12</v>
      </c>
      <c r="I770" s="184"/>
      <c r="J770" s="185">
        <f>ROUND(I770*H770,2)</f>
        <v>0</v>
      </c>
      <c r="K770" s="186"/>
      <c r="L770" s="187"/>
      <c r="M770" s="188" t="s">
        <v>1</v>
      </c>
      <c r="N770" s="189" t="s">
        <v>42</v>
      </c>
      <c r="P770" s="153">
        <f>O770*H770</f>
        <v>0</v>
      </c>
      <c r="Q770" s="153">
        <v>0</v>
      </c>
      <c r="R770" s="153">
        <f>Q770*H770</f>
        <v>0</v>
      </c>
      <c r="S770" s="153">
        <v>0</v>
      </c>
      <c r="T770" s="154">
        <f>S770*H770</f>
        <v>0</v>
      </c>
      <c r="AR770" s="155" t="s">
        <v>481</v>
      </c>
      <c r="AT770" s="155" t="s">
        <v>454</v>
      </c>
      <c r="AU770" s="155" t="s">
        <v>88</v>
      </c>
      <c r="AY770" s="16" t="s">
        <v>317</v>
      </c>
      <c r="BE770" s="156">
        <f>IF(N770="základná",J770,0)</f>
        <v>0</v>
      </c>
      <c r="BF770" s="156">
        <f>IF(N770="znížená",J770,0)</f>
        <v>0</v>
      </c>
      <c r="BG770" s="156">
        <f>IF(N770="zákl. prenesená",J770,0)</f>
        <v>0</v>
      </c>
      <c r="BH770" s="156">
        <f>IF(N770="zníž. prenesená",J770,0)</f>
        <v>0</v>
      </c>
      <c r="BI770" s="156">
        <f>IF(N770="nulová",J770,0)</f>
        <v>0</v>
      </c>
      <c r="BJ770" s="16" t="s">
        <v>88</v>
      </c>
      <c r="BK770" s="156">
        <f>ROUND(I770*H770,2)</f>
        <v>0</v>
      </c>
      <c r="BL770" s="16" t="s">
        <v>396</v>
      </c>
      <c r="BM770" s="155" t="s">
        <v>14501</v>
      </c>
    </row>
    <row r="771" spans="2:65" s="1" customFormat="1" ht="44.25" customHeight="1">
      <c r="B771" s="142"/>
      <c r="C771" s="179" t="s">
        <v>2077</v>
      </c>
      <c r="D771" s="179" t="s">
        <v>454</v>
      </c>
      <c r="E771" s="180" t="s">
        <v>3082</v>
      </c>
      <c r="F771" s="181" t="s">
        <v>3083</v>
      </c>
      <c r="G771" s="182" t="s">
        <v>467</v>
      </c>
      <c r="H771" s="183">
        <v>52</v>
      </c>
      <c r="I771" s="184"/>
      <c r="J771" s="185">
        <f>ROUND(I771*H771,2)</f>
        <v>0</v>
      </c>
      <c r="K771" s="186"/>
      <c r="L771" s="187"/>
      <c r="M771" s="188" t="s">
        <v>1</v>
      </c>
      <c r="N771" s="189" t="s">
        <v>42</v>
      </c>
      <c r="P771" s="153">
        <f>O771*H771</f>
        <v>0</v>
      </c>
      <c r="Q771" s="153">
        <v>0</v>
      </c>
      <c r="R771" s="153">
        <f>Q771*H771</f>
        <v>0</v>
      </c>
      <c r="S771" s="153">
        <v>0</v>
      </c>
      <c r="T771" s="154">
        <f>S771*H771</f>
        <v>0</v>
      </c>
      <c r="AR771" s="155" t="s">
        <v>481</v>
      </c>
      <c r="AT771" s="155" t="s">
        <v>454</v>
      </c>
      <c r="AU771" s="155" t="s">
        <v>88</v>
      </c>
      <c r="AY771" s="16" t="s">
        <v>317</v>
      </c>
      <c r="BE771" s="156">
        <f>IF(N771="základná",J771,0)</f>
        <v>0</v>
      </c>
      <c r="BF771" s="156">
        <f>IF(N771="znížená",J771,0)</f>
        <v>0</v>
      </c>
      <c r="BG771" s="156">
        <f>IF(N771="zákl. prenesená",J771,0)</f>
        <v>0</v>
      </c>
      <c r="BH771" s="156">
        <f>IF(N771="zníž. prenesená",J771,0)</f>
        <v>0</v>
      </c>
      <c r="BI771" s="156">
        <f>IF(N771="nulová",J771,0)</f>
        <v>0</v>
      </c>
      <c r="BJ771" s="16" t="s">
        <v>88</v>
      </c>
      <c r="BK771" s="156">
        <f>ROUND(I771*H771,2)</f>
        <v>0</v>
      </c>
      <c r="BL771" s="16" t="s">
        <v>396</v>
      </c>
      <c r="BM771" s="155" t="s">
        <v>14502</v>
      </c>
    </row>
    <row r="772" spans="2:65" s="1" customFormat="1" ht="37.75" customHeight="1">
      <c r="B772" s="142"/>
      <c r="C772" s="143" t="s">
        <v>2081</v>
      </c>
      <c r="D772" s="143" t="s">
        <v>319</v>
      </c>
      <c r="E772" s="144" t="s">
        <v>3086</v>
      </c>
      <c r="F772" s="145" t="s">
        <v>3087</v>
      </c>
      <c r="G772" s="146" t="s">
        <v>444</v>
      </c>
      <c r="H772" s="147">
        <v>12.73</v>
      </c>
      <c r="I772" s="148"/>
      <c r="J772" s="149">
        <f>ROUND(I772*H772,2)</f>
        <v>0</v>
      </c>
      <c r="K772" s="150"/>
      <c r="L772" s="31"/>
      <c r="M772" s="151" t="s">
        <v>1</v>
      </c>
      <c r="N772" s="152" t="s">
        <v>42</v>
      </c>
      <c r="P772" s="153">
        <f>O772*H772</f>
        <v>0</v>
      </c>
      <c r="Q772" s="153">
        <v>2.2071940000000002E-2</v>
      </c>
      <c r="R772" s="153">
        <f>Q772*H772</f>
        <v>0.28097579620000002</v>
      </c>
      <c r="S772" s="153">
        <v>0</v>
      </c>
      <c r="T772" s="154">
        <f>S772*H772</f>
        <v>0</v>
      </c>
      <c r="AR772" s="155" t="s">
        <v>396</v>
      </c>
      <c r="AT772" s="155" t="s">
        <v>319</v>
      </c>
      <c r="AU772" s="155" t="s">
        <v>88</v>
      </c>
      <c r="AY772" s="16" t="s">
        <v>317</v>
      </c>
      <c r="BE772" s="156">
        <f>IF(N772="základná",J772,0)</f>
        <v>0</v>
      </c>
      <c r="BF772" s="156">
        <f>IF(N772="znížená",J772,0)</f>
        <v>0</v>
      </c>
      <c r="BG772" s="156">
        <f>IF(N772="zákl. prenesená",J772,0)</f>
        <v>0</v>
      </c>
      <c r="BH772" s="156">
        <f>IF(N772="zníž. prenesená",J772,0)</f>
        <v>0</v>
      </c>
      <c r="BI772" s="156">
        <f>IF(N772="nulová",J772,0)</f>
        <v>0</v>
      </c>
      <c r="BJ772" s="16" t="s">
        <v>88</v>
      </c>
      <c r="BK772" s="156">
        <f>ROUND(I772*H772,2)</f>
        <v>0</v>
      </c>
      <c r="BL772" s="16" t="s">
        <v>396</v>
      </c>
      <c r="BM772" s="155" t="s">
        <v>14503</v>
      </c>
    </row>
    <row r="773" spans="2:65" s="12" customFormat="1" ht="10">
      <c r="B773" s="157"/>
      <c r="D773" s="158" t="s">
        <v>328</v>
      </c>
      <c r="E773" s="159" t="s">
        <v>1</v>
      </c>
      <c r="F773" s="160" t="s">
        <v>14504</v>
      </c>
      <c r="H773" s="161">
        <v>12.73</v>
      </c>
      <c r="I773" s="162"/>
      <c r="L773" s="157"/>
      <c r="M773" s="163"/>
      <c r="T773" s="164"/>
      <c r="AT773" s="159" t="s">
        <v>328</v>
      </c>
      <c r="AU773" s="159" t="s">
        <v>88</v>
      </c>
      <c r="AV773" s="12" t="s">
        <v>88</v>
      </c>
      <c r="AW773" s="12" t="s">
        <v>31</v>
      </c>
      <c r="AX773" s="12" t="s">
        <v>76</v>
      </c>
      <c r="AY773" s="159" t="s">
        <v>317</v>
      </c>
    </row>
    <row r="774" spans="2:65" s="13" customFormat="1" ht="10">
      <c r="B774" s="165"/>
      <c r="D774" s="158" t="s">
        <v>328</v>
      </c>
      <c r="E774" s="166" t="s">
        <v>1</v>
      </c>
      <c r="F774" s="167" t="s">
        <v>3110</v>
      </c>
      <c r="H774" s="168">
        <v>12.73</v>
      </c>
      <c r="I774" s="169"/>
      <c r="L774" s="165"/>
      <c r="M774" s="170"/>
      <c r="T774" s="171"/>
      <c r="AT774" s="166" t="s">
        <v>328</v>
      </c>
      <c r="AU774" s="166" t="s">
        <v>88</v>
      </c>
      <c r="AV774" s="13" t="s">
        <v>92</v>
      </c>
      <c r="AW774" s="13" t="s">
        <v>31</v>
      </c>
      <c r="AX774" s="13" t="s">
        <v>76</v>
      </c>
      <c r="AY774" s="166" t="s">
        <v>317</v>
      </c>
    </row>
    <row r="775" spans="2:65" s="14" customFormat="1" ht="10">
      <c r="B775" s="172"/>
      <c r="D775" s="158" t="s">
        <v>328</v>
      </c>
      <c r="E775" s="173" t="s">
        <v>1</v>
      </c>
      <c r="F775" s="174" t="s">
        <v>332</v>
      </c>
      <c r="H775" s="175">
        <v>12.73</v>
      </c>
      <c r="I775" s="176"/>
      <c r="L775" s="172"/>
      <c r="M775" s="177"/>
      <c r="T775" s="178"/>
      <c r="AT775" s="173" t="s">
        <v>328</v>
      </c>
      <c r="AU775" s="173" t="s">
        <v>88</v>
      </c>
      <c r="AV775" s="14" t="s">
        <v>323</v>
      </c>
      <c r="AW775" s="14" t="s">
        <v>31</v>
      </c>
      <c r="AX775" s="14" t="s">
        <v>83</v>
      </c>
      <c r="AY775" s="173" t="s">
        <v>317</v>
      </c>
    </row>
    <row r="776" spans="2:65" s="1" customFormat="1" ht="37.75" customHeight="1">
      <c r="B776" s="142"/>
      <c r="C776" s="143" t="s">
        <v>2085</v>
      </c>
      <c r="D776" s="143" t="s">
        <v>319</v>
      </c>
      <c r="E776" s="144" t="s">
        <v>3094</v>
      </c>
      <c r="F776" s="145" t="s">
        <v>3095</v>
      </c>
      <c r="G776" s="146" t="s">
        <v>444</v>
      </c>
      <c r="H776" s="147">
        <v>224.29</v>
      </c>
      <c r="I776" s="148"/>
      <c r="J776" s="149">
        <f>ROUND(I776*H776,2)</f>
        <v>0</v>
      </c>
      <c r="K776" s="150"/>
      <c r="L776" s="31"/>
      <c r="M776" s="151" t="s">
        <v>1</v>
      </c>
      <c r="N776" s="152" t="s">
        <v>42</v>
      </c>
      <c r="P776" s="153">
        <f>O776*H776</f>
        <v>0</v>
      </c>
      <c r="Q776" s="153">
        <v>2.3970000000000002E-2</v>
      </c>
      <c r="R776" s="153">
        <f>Q776*H776</f>
        <v>5.3762313000000006</v>
      </c>
      <c r="S776" s="153">
        <v>0</v>
      </c>
      <c r="T776" s="154">
        <f>S776*H776</f>
        <v>0</v>
      </c>
      <c r="AR776" s="155" t="s">
        <v>396</v>
      </c>
      <c r="AT776" s="155" t="s">
        <v>319</v>
      </c>
      <c r="AU776" s="155" t="s">
        <v>88</v>
      </c>
      <c r="AY776" s="16" t="s">
        <v>317</v>
      </c>
      <c r="BE776" s="156">
        <f>IF(N776="základná",J776,0)</f>
        <v>0</v>
      </c>
      <c r="BF776" s="156">
        <f>IF(N776="znížená",J776,0)</f>
        <v>0</v>
      </c>
      <c r="BG776" s="156">
        <f>IF(N776="zákl. prenesená",J776,0)</f>
        <v>0</v>
      </c>
      <c r="BH776" s="156">
        <f>IF(N776="zníž. prenesená",J776,0)</f>
        <v>0</v>
      </c>
      <c r="BI776" s="156">
        <f>IF(N776="nulová",J776,0)</f>
        <v>0</v>
      </c>
      <c r="BJ776" s="16" t="s">
        <v>88</v>
      </c>
      <c r="BK776" s="156">
        <f>ROUND(I776*H776,2)</f>
        <v>0</v>
      </c>
      <c r="BL776" s="16" t="s">
        <v>396</v>
      </c>
      <c r="BM776" s="155" t="s">
        <v>14505</v>
      </c>
    </row>
    <row r="777" spans="2:65" s="12" customFormat="1" ht="10">
      <c r="B777" s="157"/>
      <c r="D777" s="158" t="s">
        <v>328</v>
      </c>
      <c r="E777" s="159" t="s">
        <v>1</v>
      </c>
      <c r="F777" s="160" t="s">
        <v>14506</v>
      </c>
      <c r="H777" s="161">
        <v>224.29</v>
      </c>
      <c r="I777" s="162"/>
      <c r="L777" s="157"/>
      <c r="M777" s="163"/>
      <c r="T777" s="164"/>
      <c r="AT777" s="159" t="s">
        <v>328</v>
      </c>
      <c r="AU777" s="159" t="s">
        <v>88</v>
      </c>
      <c r="AV777" s="12" t="s">
        <v>88</v>
      </c>
      <c r="AW777" s="12" t="s">
        <v>31</v>
      </c>
      <c r="AX777" s="12" t="s">
        <v>76</v>
      </c>
      <c r="AY777" s="159" t="s">
        <v>317</v>
      </c>
    </row>
    <row r="778" spans="2:65" s="13" customFormat="1" ht="10">
      <c r="B778" s="165"/>
      <c r="D778" s="158" t="s">
        <v>328</v>
      </c>
      <c r="E778" s="166" t="s">
        <v>1</v>
      </c>
      <c r="F778" s="167" t="s">
        <v>14491</v>
      </c>
      <c r="H778" s="168">
        <v>224.29</v>
      </c>
      <c r="I778" s="169"/>
      <c r="L778" s="165"/>
      <c r="M778" s="170"/>
      <c r="T778" s="171"/>
      <c r="AT778" s="166" t="s">
        <v>328</v>
      </c>
      <c r="AU778" s="166" t="s">
        <v>88</v>
      </c>
      <c r="AV778" s="13" t="s">
        <v>92</v>
      </c>
      <c r="AW778" s="13" t="s">
        <v>31</v>
      </c>
      <c r="AX778" s="13" t="s">
        <v>76</v>
      </c>
      <c r="AY778" s="166" t="s">
        <v>317</v>
      </c>
    </row>
    <row r="779" spans="2:65" s="14" customFormat="1" ht="10">
      <c r="B779" s="172"/>
      <c r="D779" s="158" t="s">
        <v>328</v>
      </c>
      <c r="E779" s="173" t="s">
        <v>1</v>
      </c>
      <c r="F779" s="174" t="s">
        <v>332</v>
      </c>
      <c r="H779" s="175">
        <v>224.29</v>
      </c>
      <c r="I779" s="176"/>
      <c r="L779" s="172"/>
      <c r="M779" s="177"/>
      <c r="T779" s="178"/>
      <c r="AT779" s="173" t="s">
        <v>328</v>
      </c>
      <c r="AU779" s="173" t="s">
        <v>88</v>
      </c>
      <c r="AV779" s="14" t="s">
        <v>323</v>
      </c>
      <c r="AW779" s="14" t="s">
        <v>31</v>
      </c>
      <c r="AX779" s="14" t="s">
        <v>83</v>
      </c>
      <c r="AY779" s="173" t="s">
        <v>317</v>
      </c>
    </row>
    <row r="780" spans="2:65" s="1" customFormat="1" ht="37.75" customHeight="1">
      <c r="B780" s="142"/>
      <c r="C780" s="143" t="s">
        <v>768</v>
      </c>
      <c r="D780" s="143" t="s">
        <v>319</v>
      </c>
      <c r="E780" s="144" t="s">
        <v>3102</v>
      </c>
      <c r="F780" s="145" t="s">
        <v>3103</v>
      </c>
      <c r="G780" s="146" t="s">
        <v>444</v>
      </c>
      <c r="H780" s="147">
        <v>110.11</v>
      </c>
      <c r="I780" s="148"/>
      <c r="J780" s="149">
        <f>ROUND(I780*H780,2)</f>
        <v>0</v>
      </c>
      <c r="K780" s="150"/>
      <c r="L780" s="31"/>
      <c r="M780" s="151" t="s">
        <v>1</v>
      </c>
      <c r="N780" s="152" t="s">
        <v>42</v>
      </c>
      <c r="P780" s="153">
        <f>O780*H780</f>
        <v>0</v>
      </c>
      <c r="Q780" s="153">
        <v>2.2373939999999998E-2</v>
      </c>
      <c r="R780" s="153">
        <f>Q780*H780</f>
        <v>2.4635945333999998</v>
      </c>
      <c r="S780" s="153">
        <v>0</v>
      </c>
      <c r="T780" s="154">
        <f>S780*H780</f>
        <v>0</v>
      </c>
      <c r="AR780" s="155" t="s">
        <v>396</v>
      </c>
      <c r="AT780" s="155" t="s">
        <v>319</v>
      </c>
      <c r="AU780" s="155" t="s">
        <v>88</v>
      </c>
      <c r="AY780" s="16" t="s">
        <v>317</v>
      </c>
      <c r="BE780" s="156">
        <f>IF(N780="základná",J780,0)</f>
        <v>0</v>
      </c>
      <c r="BF780" s="156">
        <f>IF(N780="znížená",J780,0)</f>
        <v>0</v>
      </c>
      <c r="BG780" s="156">
        <f>IF(N780="zákl. prenesená",J780,0)</f>
        <v>0</v>
      </c>
      <c r="BH780" s="156">
        <f>IF(N780="zníž. prenesená",J780,0)</f>
        <v>0</v>
      </c>
      <c r="BI780" s="156">
        <f>IF(N780="nulová",J780,0)</f>
        <v>0</v>
      </c>
      <c r="BJ780" s="16" t="s">
        <v>88</v>
      </c>
      <c r="BK780" s="156">
        <f>ROUND(I780*H780,2)</f>
        <v>0</v>
      </c>
      <c r="BL780" s="16" t="s">
        <v>396</v>
      </c>
      <c r="BM780" s="155" t="s">
        <v>14507</v>
      </c>
    </row>
    <row r="781" spans="2:65" s="12" customFormat="1" ht="10">
      <c r="B781" s="157"/>
      <c r="D781" s="158" t="s">
        <v>328</v>
      </c>
      <c r="E781" s="159" t="s">
        <v>1</v>
      </c>
      <c r="F781" s="160" t="s">
        <v>14508</v>
      </c>
      <c r="H781" s="161">
        <v>110.11</v>
      </c>
      <c r="I781" s="162"/>
      <c r="L781" s="157"/>
      <c r="M781" s="163"/>
      <c r="T781" s="164"/>
      <c r="AT781" s="159" t="s">
        <v>328</v>
      </c>
      <c r="AU781" s="159" t="s">
        <v>88</v>
      </c>
      <c r="AV781" s="12" t="s">
        <v>88</v>
      </c>
      <c r="AW781" s="12" t="s">
        <v>31</v>
      </c>
      <c r="AX781" s="12" t="s">
        <v>76</v>
      </c>
      <c r="AY781" s="159" t="s">
        <v>317</v>
      </c>
    </row>
    <row r="782" spans="2:65" s="13" customFormat="1" ht="10">
      <c r="B782" s="165"/>
      <c r="D782" s="158" t="s">
        <v>328</v>
      </c>
      <c r="E782" s="166" t="s">
        <v>1</v>
      </c>
      <c r="F782" s="167" t="s">
        <v>14491</v>
      </c>
      <c r="H782" s="168">
        <v>110.11</v>
      </c>
      <c r="I782" s="169"/>
      <c r="L782" s="165"/>
      <c r="M782" s="170"/>
      <c r="T782" s="171"/>
      <c r="AT782" s="166" t="s">
        <v>328</v>
      </c>
      <c r="AU782" s="166" t="s">
        <v>88</v>
      </c>
      <c r="AV782" s="13" t="s">
        <v>92</v>
      </c>
      <c r="AW782" s="13" t="s">
        <v>31</v>
      </c>
      <c r="AX782" s="13" t="s">
        <v>76</v>
      </c>
      <c r="AY782" s="166" t="s">
        <v>317</v>
      </c>
    </row>
    <row r="783" spans="2:65" s="14" customFormat="1" ht="10">
      <c r="B783" s="172"/>
      <c r="D783" s="158" t="s">
        <v>328</v>
      </c>
      <c r="E783" s="173" t="s">
        <v>1</v>
      </c>
      <c r="F783" s="174" t="s">
        <v>332</v>
      </c>
      <c r="H783" s="175">
        <v>110.11</v>
      </c>
      <c r="I783" s="176"/>
      <c r="L783" s="172"/>
      <c r="M783" s="177"/>
      <c r="T783" s="178"/>
      <c r="AT783" s="173" t="s">
        <v>328</v>
      </c>
      <c r="AU783" s="173" t="s">
        <v>88</v>
      </c>
      <c r="AV783" s="14" t="s">
        <v>323</v>
      </c>
      <c r="AW783" s="14" t="s">
        <v>31</v>
      </c>
      <c r="AX783" s="14" t="s">
        <v>83</v>
      </c>
      <c r="AY783" s="173" t="s">
        <v>317</v>
      </c>
    </row>
    <row r="784" spans="2:65" s="1" customFormat="1" ht="37.75" customHeight="1">
      <c r="B784" s="142"/>
      <c r="C784" s="143" t="s">
        <v>2092</v>
      </c>
      <c r="D784" s="143" t="s">
        <v>319</v>
      </c>
      <c r="E784" s="144" t="s">
        <v>3112</v>
      </c>
      <c r="F784" s="145" t="s">
        <v>3113</v>
      </c>
      <c r="G784" s="146" t="s">
        <v>444</v>
      </c>
      <c r="H784" s="147">
        <v>44.47</v>
      </c>
      <c r="I784" s="148"/>
      <c r="J784" s="149">
        <f>ROUND(I784*H784,2)</f>
        <v>0</v>
      </c>
      <c r="K784" s="150"/>
      <c r="L784" s="31"/>
      <c r="M784" s="151" t="s">
        <v>1</v>
      </c>
      <c r="N784" s="152" t="s">
        <v>42</v>
      </c>
      <c r="P784" s="153">
        <f>O784*H784</f>
        <v>0</v>
      </c>
      <c r="Q784" s="153">
        <v>2.46E-2</v>
      </c>
      <c r="R784" s="153">
        <f>Q784*H784</f>
        <v>1.0939619999999999</v>
      </c>
      <c r="S784" s="153">
        <v>0</v>
      </c>
      <c r="T784" s="154">
        <f>S784*H784</f>
        <v>0</v>
      </c>
      <c r="AR784" s="155" t="s">
        <v>396</v>
      </c>
      <c r="AT784" s="155" t="s">
        <v>319</v>
      </c>
      <c r="AU784" s="155" t="s">
        <v>88</v>
      </c>
      <c r="AY784" s="16" t="s">
        <v>317</v>
      </c>
      <c r="BE784" s="156">
        <f>IF(N784="základná",J784,0)</f>
        <v>0</v>
      </c>
      <c r="BF784" s="156">
        <f>IF(N784="znížená",J784,0)</f>
        <v>0</v>
      </c>
      <c r="BG784" s="156">
        <f>IF(N784="zákl. prenesená",J784,0)</f>
        <v>0</v>
      </c>
      <c r="BH784" s="156">
        <f>IF(N784="zníž. prenesená",J784,0)</f>
        <v>0</v>
      </c>
      <c r="BI784" s="156">
        <f>IF(N784="nulová",J784,0)</f>
        <v>0</v>
      </c>
      <c r="BJ784" s="16" t="s">
        <v>88</v>
      </c>
      <c r="BK784" s="156">
        <f>ROUND(I784*H784,2)</f>
        <v>0</v>
      </c>
      <c r="BL784" s="16" t="s">
        <v>396</v>
      </c>
      <c r="BM784" s="155" t="s">
        <v>14509</v>
      </c>
    </row>
    <row r="785" spans="2:65" s="12" customFormat="1" ht="10">
      <c r="B785" s="157"/>
      <c r="D785" s="158" t="s">
        <v>328</v>
      </c>
      <c r="E785" s="159" t="s">
        <v>1</v>
      </c>
      <c r="F785" s="160" t="s">
        <v>14510</v>
      </c>
      <c r="H785" s="161">
        <v>44.47</v>
      </c>
      <c r="I785" s="162"/>
      <c r="L785" s="157"/>
      <c r="M785" s="163"/>
      <c r="T785" s="164"/>
      <c r="AT785" s="159" t="s">
        <v>328</v>
      </c>
      <c r="AU785" s="159" t="s">
        <v>88</v>
      </c>
      <c r="AV785" s="12" t="s">
        <v>88</v>
      </c>
      <c r="AW785" s="12" t="s">
        <v>31</v>
      </c>
      <c r="AX785" s="12" t="s">
        <v>76</v>
      </c>
      <c r="AY785" s="159" t="s">
        <v>317</v>
      </c>
    </row>
    <row r="786" spans="2:65" s="13" customFormat="1" ht="10">
      <c r="B786" s="165"/>
      <c r="D786" s="158" t="s">
        <v>328</v>
      </c>
      <c r="E786" s="166" t="s">
        <v>1</v>
      </c>
      <c r="F786" s="167" t="s">
        <v>3110</v>
      </c>
      <c r="H786" s="168">
        <v>44.47</v>
      </c>
      <c r="I786" s="169"/>
      <c r="L786" s="165"/>
      <c r="M786" s="170"/>
      <c r="T786" s="171"/>
      <c r="AT786" s="166" t="s">
        <v>328</v>
      </c>
      <c r="AU786" s="166" t="s">
        <v>88</v>
      </c>
      <c r="AV786" s="13" t="s">
        <v>92</v>
      </c>
      <c r="AW786" s="13" t="s">
        <v>31</v>
      </c>
      <c r="AX786" s="13" t="s">
        <v>76</v>
      </c>
      <c r="AY786" s="166" t="s">
        <v>317</v>
      </c>
    </row>
    <row r="787" spans="2:65" s="14" customFormat="1" ht="10">
      <c r="B787" s="172"/>
      <c r="D787" s="158" t="s">
        <v>328</v>
      </c>
      <c r="E787" s="173" t="s">
        <v>1</v>
      </c>
      <c r="F787" s="174" t="s">
        <v>332</v>
      </c>
      <c r="H787" s="175">
        <v>44.47</v>
      </c>
      <c r="I787" s="176"/>
      <c r="L787" s="172"/>
      <c r="M787" s="177"/>
      <c r="T787" s="178"/>
      <c r="AT787" s="173" t="s">
        <v>328</v>
      </c>
      <c r="AU787" s="173" t="s">
        <v>88</v>
      </c>
      <c r="AV787" s="14" t="s">
        <v>323</v>
      </c>
      <c r="AW787" s="14" t="s">
        <v>31</v>
      </c>
      <c r="AX787" s="14" t="s">
        <v>83</v>
      </c>
      <c r="AY787" s="173" t="s">
        <v>317</v>
      </c>
    </row>
    <row r="788" spans="2:65" s="1" customFormat="1" ht="37.75" customHeight="1">
      <c r="B788" s="142"/>
      <c r="C788" s="143" t="s">
        <v>2096</v>
      </c>
      <c r="D788" s="143" t="s">
        <v>319</v>
      </c>
      <c r="E788" s="144" t="s">
        <v>3120</v>
      </c>
      <c r="F788" s="145" t="s">
        <v>3121</v>
      </c>
      <c r="G788" s="146" t="s">
        <v>444</v>
      </c>
      <c r="H788" s="147">
        <v>215.07</v>
      </c>
      <c r="I788" s="148"/>
      <c r="J788" s="149">
        <f>ROUND(I788*H788,2)</f>
        <v>0</v>
      </c>
      <c r="K788" s="150"/>
      <c r="L788" s="31"/>
      <c r="M788" s="151" t="s">
        <v>1</v>
      </c>
      <c r="N788" s="152" t="s">
        <v>42</v>
      </c>
      <c r="P788" s="153">
        <f>O788*H788</f>
        <v>0</v>
      </c>
      <c r="Q788" s="153">
        <v>2.300394E-2</v>
      </c>
      <c r="R788" s="153">
        <f>Q788*H788</f>
        <v>4.9474573758</v>
      </c>
      <c r="S788" s="153">
        <v>0</v>
      </c>
      <c r="T788" s="154">
        <f>S788*H788</f>
        <v>0</v>
      </c>
      <c r="AR788" s="155" t="s">
        <v>396</v>
      </c>
      <c r="AT788" s="155" t="s">
        <v>319</v>
      </c>
      <c r="AU788" s="155" t="s">
        <v>88</v>
      </c>
      <c r="AY788" s="16" t="s">
        <v>317</v>
      </c>
      <c r="BE788" s="156">
        <f>IF(N788="základná",J788,0)</f>
        <v>0</v>
      </c>
      <c r="BF788" s="156">
        <f>IF(N788="znížená",J788,0)</f>
        <v>0</v>
      </c>
      <c r="BG788" s="156">
        <f>IF(N788="zákl. prenesená",J788,0)</f>
        <v>0</v>
      </c>
      <c r="BH788" s="156">
        <f>IF(N788="zníž. prenesená",J788,0)</f>
        <v>0</v>
      </c>
      <c r="BI788" s="156">
        <f>IF(N788="nulová",J788,0)</f>
        <v>0</v>
      </c>
      <c r="BJ788" s="16" t="s">
        <v>88</v>
      </c>
      <c r="BK788" s="156">
        <f>ROUND(I788*H788,2)</f>
        <v>0</v>
      </c>
      <c r="BL788" s="16" t="s">
        <v>396</v>
      </c>
      <c r="BM788" s="155" t="s">
        <v>14511</v>
      </c>
    </row>
    <row r="789" spans="2:65" s="12" customFormat="1" ht="10">
      <c r="B789" s="157"/>
      <c r="D789" s="158" t="s">
        <v>328</v>
      </c>
      <c r="E789" s="159" t="s">
        <v>1</v>
      </c>
      <c r="F789" s="160" t="s">
        <v>14512</v>
      </c>
      <c r="H789" s="161">
        <v>215.07</v>
      </c>
      <c r="I789" s="162"/>
      <c r="L789" s="157"/>
      <c r="M789" s="163"/>
      <c r="T789" s="164"/>
      <c r="AT789" s="159" t="s">
        <v>328</v>
      </c>
      <c r="AU789" s="159" t="s">
        <v>88</v>
      </c>
      <c r="AV789" s="12" t="s">
        <v>88</v>
      </c>
      <c r="AW789" s="12" t="s">
        <v>31</v>
      </c>
      <c r="AX789" s="12" t="s">
        <v>76</v>
      </c>
      <c r="AY789" s="159" t="s">
        <v>317</v>
      </c>
    </row>
    <row r="790" spans="2:65" s="13" customFormat="1" ht="10">
      <c r="B790" s="165"/>
      <c r="D790" s="158" t="s">
        <v>328</v>
      </c>
      <c r="E790" s="166" t="s">
        <v>1</v>
      </c>
      <c r="F790" s="167" t="s">
        <v>14491</v>
      </c>
      <c r="H790" s="168">
        <v>215.07</v>
      </c>
      <c r="I790" s="169"/>
      <c r="L790" s="165"/>
      <c r="M790" s="170"/>
      <c r="T790" s="171"/>
      <c r="AT790" s="166" t="s">
        <v>328</v>
      </c>
      <c r="AU790" s="166" t="s">
        <v>88</v>
      </c>
      <c r="AV790" s="13" t="s">
        <v>92</v>
      </c>
      <c r="AW790" s="13" t="s">
        <v>31</v>
      </c>
      <c r="AX790" s="13" t="s">
        <v>76</v>
      </c>
      <c r="AY790" s="166" t="s">
        <v>317</v>
      </c>
    </row>
    <row r="791" spans="2:65" s="14" customFormat="1" ht="10">
      <c r="B791" s="172"/>
      <c r="D791" s="158" t="s">
        <v>328</v>
      </c>
      <c r="E791" s="173" t="s">
        <v>1</v>
      </c>
      <c r="F791" s="174" t="s">
        <v>332</v>
      </c>
      <c r="H791" s="175">
        <v>215.07</v>
      </c>
      <c r="I791" s="176"/>
      <c r="L791" s="172"/>
      <c r="M791" s="177"/>
      <c r="T791" s="178"/>
      <c r="AT791" s="173" t="s">
        <v>328</v>
      </c>
      <c r="AU791" s="173" t="s">
        <v>88</v>
      </c>
      <c r="AV791" s="14" t="s">
        <v>323</v>
      </c>
      <c r="AW791" s="14" t="s">
        <v>31</v>
      </c>
      <c r="AX791" s="14" t="s">
        <v>83</v>
      </c>
      <c r="AY791" s="173" t="s">
        <v>317</v>
      </c>
    </row>
    <row r="792" spans="2:65" s="1" customFormat="1" ht="24.15" customHeight="1">
      <c r="B792" s="142"/>
      <c r="C792" s="143" t="s">
        <v>2100</v>
      </c>
      <c r="D792" s="143" t="s">
        <v>319</v>
      </c>
      <c r="E792" s="144" t="s">
        <v>3128</v>
      </c>
      <c r="F792" s="145" t="s">
        <v>3129</v>
      </c>
      <c r="G792" s="146" t="s">
        <v>444</v>
      </c>
      <c r="H792" s="147">
        <v>950.85</v>
      </c>
      <c r="I792" s="148"/>
      <c r="J792" s="149">
        <f>ROUND(I792*H792,2)</f>
        <v>0</v>
      </c>
      <c r="K792" s="150"/>
      <c r="L792" s="31"/>
      <c r="M792" s="151" t="s">
        <v>1</v>
      </c>
      <c r="N792" s="152" t="s">
        <v>42</v>
      </c>
      <c r="P792" s="153">
        <f>O792*H792</f>
        <v>0</v>
      </c>
      <c r="Q792" s="153">
        <v>1.3849999999999999E-2</v>
      </c>
      <c r="R792" s="153">
        <f>Q792*H792</f>
        <v>13.1692725</v>
      </c>
      <c r="S792" s="153">
        <v>0</v>
      </c>
      <c r="T792" s="154">
        <f>S792*H792</f>
        <v>0</v>
      </c>
      <c r="AR792" s="155" t="s">
        <v>396</v>
      </c>
      <c r="AT792" s="155" t="s">
        <v>319</v>
      </c>
      <c r="AU792" s="155" t="s">
        <v>88</v>
      </c>
      <c r="AY792" s="16" t="s">
        <v>317</v>
      </c>
      <c r="BE792" s="156">
        <f>IF(N792="základná",J792,0)</f>
        <v>0</v>
      </c>
      <c r="BF792" s="156">
        <f>IF(N792="znížená",J792,0)</f>
        <v>0</v>
      </c>
      <c r="BG792" s="156">
        <f>IF(N792="zákl. prenesená",J792,0)</f>
        <v>0</v>
      </c>
      <c r="BH792" s="156">
        <f>IF(N792="zníž. prenesená",J792,0)</f>
        <v>0</v>
      </c>
      <c r="BI792" s="156">
        <f>IF(N792="nulová",J792,0)</f>
        <v>0</v>
      </c>
      <c r="BJ792" s="16" t="s">
        <v>88</v>
      </c>
      <c r="BK792" s="156">
        <f>ROUND(I792*H792,2)</f>
        <v>0</v>
      </c>
      <c r="BL792" s="16" t="s">
        <v>396</v>
      </c>
      <c r="BM792" s="155" t="s">
        <v>14513</v>
      </c>
    </row>
    <row r="793" spans="2:65" s="12" customFormat="1" ht="10">
      <c r="B793" s="157"/>
      <c r="D793" s="158" t="s">
        <v>328</v>
      </c>
      <c r="E793" s="159" t="s">
        <v>1</v>
      </c>
      <c r="F793" s="160" t="s">
        <v>14514</v>
      </c>
      <c r="H793" s="161">
        <v>737.37</v>
      </c>
      <c r="I793" s="162"/>
      <c r="L793" s="157"/>
      <c r="M793" s="163"/>
      <c r="T793" s="164"/>
      <c r="AT793" s="159" t="s">
        <v>328</v>
      </c>
      <c r="AU793" s="159" t="s">
        <v>88</v>
      </c>
      <c r="AV793" s="12" t="s">
        <v>88</v>
      </c>
      <c r="AW793" s="12" t="s">
        <v>31</v>
      </c>
      <c r="AX793" s="12" t="s">
        <v>76</v>
      </c>
      <c r="AY793" s="159" t="s">
        <v>317</v>
      </c>
    </row>
    <row r="794" spans="2:65" s="13" customFormat="1" ht="10">
      <c r="B794" s="165"/>
      <c r="D794" s="158" t="s">
        <v>328</v>
      </c>
      <c r="E794" s="166" t="s">
        <v>1</v>
      </c>
      <c r="F794" s="167" t="s">
        <v>14491</v>
      </c>
      <c r="H794" s="168">
        <v>737.37</v>
      </c>
      <c r="I794" s="169"/>
      <c r="L794" s="165"/>
      <c r="M794" s="170"/>
      <c r="T794" s="171"/>
      <c r="AT794" s="166" t="s">
        <v>328</v>
      </c>
      <c r="AU794" s="166" t="s">
        <v>88</v>
      </c>
      <c r="AV794" s="13" t="s">
        <v>92</v>
      </c>
      <c r="AW794" s="13" t="s">
        <v>31</v>
      </c>
      <c r="AX794" s="13" t="s">
        <v>76</v>
      </c>
      <c r="AY794" s="166" t="s">
        <v>317</v>
      </c>
    </row>
    <row r="795" spans="2:65" s="12" customFormat="1" ht="10">
      <c r="B795" s="157"/>
      <c r="D795" s="158" t="s">
        <v>328</v>
      </c>
      <c r="E795" s="159" t="s">
        <v>1</v>
      </c>
      <c r="F795" s="160" t="s">
        <v>14515</v>
      </c>
      <c r="H795" s="161">
        <v>158.72</v>
      </c>
      <c r="I795" s="162"/>
      <c r="L795" s="157"/>
      <c r="M795" s="163"/>
      <c r="T795" s="164"/>
      <c r="AT795" s="159" t="s">
        <v>328</v>
      </c>
      <c r="AU795" s="159" t="s">
        <v>88</v>
      </c>
      <c r="AV795" s="12" t="s">
        <v>88</v>
      </c>
      <c r="AW795" s="12" t="s">
        <v>31</v>
      </c>
      <c r="AX795" s="12" t="s">
        <v>76</v>
      </c>
      <c r="AY795" s="159" t="s">
        <v>317</v>
      </c>
    </row>
    <row r="796" spans="2:65" s="13" customFormat="1" ht="10">
      <c r="B796" s="165"/>
      <c r="D796" s="158" t="s">
        <v>328</v>
      </c>
      <c r="E796" s="166" t="s">
        <v>1</v>
      </c>
      <c r="F796" s="167" t="s">
        <v>3139</v>
      </c>
      <c r="H796" s="168">
        <v>158.72</v>
      </c>
      <c r="I796" s="169"/>
      <c r="L796" s="165"/>
      <c r="M796" s="170"/>
      <c r="T796" s="171"/>
      <c r="AT796" s="166" t="s">
        <v>328</v>
      </c>
      <c r="AU796" s="166" t="s">
        <v>88</v>
      </c>
      <c r="AV796" s="13" t="s">
        <v>92</v>
      </c>
      <c r="AW796" s="13" t="s">
        <v>31</v>
      </c>
      <c r="AX796" s="13" t="s">
        <v>76</v>
      </c>
      <c r="AY796" s="166" t="s">
        <v>317</v>
      </c>
    </row>
    <row r="797" spans="2:65" s="12" customFormat="1" ht="10">
      <c r="B797" s="157"/>
      <c r="D797" s="158" t="s">
        <v>328</v>
      </c>
      <c r="E797" s="159" t="s">
        <v>1</v>
      </c>
      <c r="F797" s="160" t="s">
        <v>14516</v>
      </c>
      <c r="H797" s="161">
        <v>54.76</v>
      </c>
      <c r="I797" s="162"/>
      <c r="L797" s="157"/>
      <c r="M797" s="163"/>
      <c r="T797" s="164"/>
      <c r="AT797" s="159" t="s">
        <v>328</v>
      </c>
      <c r="AU797" s="159" t="s">
        <v>88</v>
      </c>
      <c r="AV797" s="12" t="s">
        <v>88</v>
      </c>
      <c r="AW797" s="12" t="s">
        <v>31</v>
      </c>
      <c r="AX797" s="12" t="s">
        <v>76</v>
      </c>
      <c r="AY797" s="159" t="s">
        <v>317</v>
      </c>
    </row>
    <row r="798" spans="2:65" s="13" customFormat="1" ht="10">
      <c r="B798" s="165"/>
      <c r="D798" s="158" t="s">
        <v>328</v>
      </c>
      <c r="E798" s="166" t="s">
        <v>1</v>
      </c>
      <c r="F798" s="167" t="s">
        <v>14517</v>
      </c>
      <c r="H798" s="168">
        <v>54.76</v>
      </c>
      <c r="I798" s="169"/>
      <c r="L798" s="165"/>
      <c r="M798" s="170"/>
      <c r="T798" s="171"/>
      <c r="AT798" s="166" t="s">
        <v>328</v>
      </c>
      <c r="AU798" s="166" t="s">
        <v>88</v>
      </c>
      <c r="AV798" s="13" t="s">
        <v>92</v>
      </c>
      <c r="AW798" s="13" t="s">
        <v>31</v>
      </c>
      <c r="AX798" s="13" t="s">
        <v>76</v>
      </c>
      <c r="AY798" s="166" t="s">
        <v>317</v>
      </c>
    </row>
    <row r="799" spans="2:65" s="14" customFormat="1" ht="10">
      <c r="B799" s="172"/>
      <c r="D799" s="158" t="s">
        <v>328</v>
      </c>
      <c r="E799" s="173" t="s">
        <v>1</v>
      </c>
      <c r="F799" s="174" t="s">
        <v>332</v>
      </c>
      <c r="H799" s="175">
        <v>950.85</v>
      </c>
      <c r="I799" s="176"/>
      <c r="L799" s="172"/>
      <c r="M799" s="177"/>
      <c r="T799" s="178"/>
      <c r="AT799" s="173" t="s">
        <v>328</v>
      </c>
      <c r="AU799" s="173" t="s">
        <v>88</v>
      </c>
      <c r="AV799" s="14" t="s">
        <v>323</v>
      </c>
      <c r="AW799" s="14" t="s">
        <v>31</v>
      </c>
      <c r="AX799" s="14" t="s">
        <v>83</v>
      </c>
      <c r="AY799" s="173" t="s">
        <v>317</v>
      </c>
    </row>
    <row r="800" spans="2:65" s="1" customFormat="1" ht="24.15" customHeight="1">
      <c r="B800" s="142"/>
      <c r="C800" s="143" t="s">
        <v>2104</v>
      </c>
      <c r="D800" s="143" t="s">
        <v>319</v>
      </c>
      <c r="E800" s="144" t="s">
        <v>3141</v>
      </c>
      <c r="F800" s="145" t="s">
        <v>3142</v>
      </c>
      <c r="G800" s="146" t="s">
        <v>444</v>
      </c>
      <c r="H800" s="147">
        <v>17.61</v>
      </c>
      <c r="I800" s="148"/>
      <c r="J800" s="149">
        <f>ROUND(I800*H800,2)</f>
        <v>0</v>
      </c>
      <c r="K800" s="150"/>
      <c r="L800" s="31"/>
      <c r="M800" s="151" t="s">
        <v>1</v>
      </c>
      <c r="N800" s="152" t="s">
        <v>42</v>
      </c>
      <c r="P800" s="153">
        <f>O800*H800</f>
        <v>0</v>
      </c>
      <c r="Q800" s="153">
        <v>1.417E-2</v>
      </c>
      <c r="R800" s="153">
        <f>Q800*H800</f>
        <v>0.2495337</v>
      </c>
      <c r="S800" s="153">
        <v>0</v>
      </c>
      <c r="T800" s="154">
        <f>S800*H800</f>
        <v>0</v>
      </c>
      <c r="AR800" s="155" t="s">
        <v>396</v>
      </c>
      <c r="AT800" s="155" t="s">
        <v>319</v>
      </c>
      <c r="AU800" s="155" t="s">
        <v>88</v>
      </c>
      <c r="AY800" s="16" t="s">
        <v>317</v>
      </c>
      <c r="BE800" s="156">
        <f>IF(N800="základná",J800,0)</f>
        <v>0</v>
      </c>
      <c r="BF800" s="156">
        <f>IF(N800="znížená",J800,0)</f>
        <v>0</v>
      </c>
      <c r="BG800" s="156">
        <f>IF(N800="zákl. prenesená",J800,0)</f>
        <v>0</v>
      </c>
      <c r="BH800" s="156">
        <f>IF(N800="zníž. prenesená",J800,0)</f>
        <v>0</v>
      </c>
      <c r="BI800" s="156">
        <f>IF(N800="nulová",J800,0)</f>
        <v>0</v>
      </c>
      <c r="BJ800" s="16" t="s">
        <v>88</v>
      </c>
      <c r="BK800" s="156">
        <f>ROUND(I800*H800,2)</f>
        <v>0</v>
      </c>
      <c r="BL800" s="16" t="s">
        <v>396</v>
      </c>
      <c r="BM800" s="155" t="s">
        <v>14518</v>
      </c>
    </row>
    <row r="801" spans="2:65" s="12" customFormat="1" ht="10">
      <c r="B801" s="157"/>
      <c r="D801" s="158" t="s">
        <v>328</v>
      </c>
      <c r="E801" s="159" t="s">
        <v>1</v>
      </c>
      <c r="F801" s="160" t="s">
        <v>14519</v>
      </c>
      <c r="H801" s="161">
        <v>17.61</v>
      </c>
      <c r="I801" s="162"/>
      <c r="L801" s="157"/>
      <c r="M801" s="163"/>
      <c r="T801" s="164"/>
      <c r="AT801" s="159" t="s">
        <v>328</v>
      </c>
      <c r="AU801" s="159" t="s">
        <v>88</v>
      </c>
      <c r="AV801" s="12" t="s">
        <v>88</v>
      </c>
      <c r="AW801" s="12" t="s">
        <v>31</v>
      </c>
      <c r="AX801" s="12" t="s">
        <v>76</v>
      </c>
      <c r="AY801" s="159" t="s">
        <v>317</v>
      </c>
    </row>
    <row r="802" spans="2:65" s="13" customFormat="1" ht="10">
      <c r="B802" s="165"/>
      <c r="D802" s="158" t="s">
        <v>328</v>
      </c>
      <c r="E802" s="166" t="s">
        <v>1</v>
      </c>
      <c r="F802" s="167" t="s">
        <v>14491</v>
      </c>
      <c r="H802" s="168">
        <v>17.61</v>
      </c>
      <c r="I802" s="169"/>
      <c r="L802" s="165"/>
      <c r="M802" s="170"/>
      <c r="T802" s="171"/>
      <c r="AT802" s="166" t="s">
        <v>328</v>
      </c>
      <c r="AU802" s="166" t="s">
        <v>88</v>
      </c>
      <c r="AV802" s="13" t="s">
        <v>92</v>
      </c>
      <c r="AW802" s="13" t="s">
        <v>31</v>
      </c>
      <c r="AX802" s="13" t="s">
        <v>76</v>
      </c>
      <c r="AY802" s="166" t="s">
        <v>317</v>
      </c>
    </row>
    <row r="803" spans="2:65" s="14" customFormat="1" ht="10">
      <c r="B803" s="172"/>
      <c r="D803" s="158" t="s">
        <v>328</v>
      </c>
      <c r="E803" s="173" t="s">
        <v>1</v>
      </c>
      <c r="F803" s="174" t="s">
        <v>332</v>
      </c>
      <c r="H803" s="175">
        <v>17.61</v>
      </c>
      <c r="I803" s="176"/>
      <c r="L803" s="172"/>
      <c r="M803" s="177"/>
      <c r="T803" s="178"/>
      <c r="AT803" s="173" t="s">
        <v>328</v>
      </c>
      <c r="AU803" s="173" t="s">
        <v>88</v>
      </c>
      <c r="AV803" s="14" t="s">
        <v>323</v>
      </c>
      <c r="AW803" s="14" t="s">
        <v>31</v>
      </c>
      <c r="AX803" s="14" t="s">
        <v>83</v>
      </c>
      <c r="AY803" s="173" t="s">
        <v>317</v>
      </c>
    </row>
    <row r="804" spans="2:65" s="1" customFormat="1" ht="44.25" customHeight="1">
      <c r="B804" s="142"/>
      <c r="C804" s="143" t="s">
        <v>2108</v>
      </c>
      <c r="D804" s="143" t="s">
        <v>319</v>
      </c>
      <c r="E804" s="144" t="s">
        <v>3149</v>
      </c>
      <c r="F804" s="145" t="s">
        <v>3150</v>
      </c>
      <c r="G804" s="146" t="s">
        <v>444</v>
      </c>
      <c r="H804" s="147">
        <v>355.69</v>
      </c>
      <c r="I804" s="148"/>
      <c r="J804" s="149">
        <f>ROUND(I804*H804,2)</f>
        <v>0</v>
      </c>
      <c r="K804" s="150"/>
      <c r="L804" s="31"/>
      <c r="M804" s="151" t="s">
        <v>1</v>
      </c>
      <c r="N804" s="152" t="s">
        <v>42</v>
      </c>
      <c r="P804" s="153">
        <f>O804*H804</f>
        <v>0</v>
      </c>
      <c r="Q804" s="153">
        <v>2.0678160000000001E-2</v>
      </c>
      <c r="R804" s="153">
        <f>Q804*H804</f>
        <v>7.3550147304000006</v>
      </c>
      <c r="S804" s="153">
        <v>0</v>
      </c>
      <c r="T804" s="154">
        <f>S804*H804</f>
        <v>0</v>
      </c>
      <c r="AR804" s="155" t="s">
        <v>396</v>
      </c>
      <c r="AT804" s="155" t="s">
        <v>319</v>
      </c>
      <c r="AU804" s="155" t="s">
        <v>88</v>
      </c>
      <c r="AY804" s="16" t="s">
        <v>317</v>
      </c>
      <c r="BE804" s="156">
        <f>IF(N804="základná",J804,0)</f>
        <v>0</v>
      </c>
      <c r="BF804" s="156">
        <f>IF(N804="znížená",J804,0)</f>
        <v>0</v>
      </c>
      <c r="BG804" s="156">
        <f>IF(N804="zákl. prenesená",J804,0)</f>
        <v>0</v>
      </c>
      <c r="BH804" s="156">
        <f>IF(N804="zníž. prenesená",J804,0)</f>
        <v>0</v>
      </c>
      <c r="BI804" s="156">
        <f>IF(N804="nulová",J804,0)</f>
        <v>0</v>
      </c>
      <c r="BJ804" s="16" t="s">
        <v>88</v>
      </c>
      <c r="BK804" s="156">
        <f>ROUND(I804*H804,2)</f>
        <v>0</v>
      </c>
      <c r="BL804" s="16" t="s">
        <v>396</v>
      </c>
      <c r="BM804" s="155" t="s">
        <v>14520</v>
      </c>
    </row>
    <row r="805" spans="2:65" s="12" customFormat="1" ht="10">
      <c r="B805" s="157"/>
      <c r="D805" s="158" t="s">
        <v>328</v>
      </c>
      <c r="E805" s="159" t="s">
        <v>1</v>
      </c>
      <c r="F805" s="160" t="s">
        <v>14521</v>
      </c>
      <c r="H805" s="161">
        <v>355.69</v>
      </c>
      <c r="I805" s="162"/>
      <c r="L805" s="157"/>
      <c r="M805" s="163"/>
      <c r="T805" s="164"/>
      <c r="AT805" s="159" t="s">
        <v>328</v>
      </c>
      <c r="AU805" s="159" t="s">
        <v>88</v>
      </c>
      <c r="AV805" s="12" t="s">
        <v>88</v>
      </c>
      <c r="AW805" s="12" t="s">
        <v>31</v>
      </c>
      <c r="AX805" s="12" t="s">
        <v>76</v>
      </c>
      <c r="AY805" s="159" t="s">
        <v>317</v>
      </c>
    </row>
    <row r="806" spans="2:65" s="13" customFormat="1" ht="10">
      <c r="B806" s="165"/>
      <c r="D806" s="158" t="s">
        <v>328</v>
      </c>
      <c r="E806" s="166" t="s">
        <v>1</v>
      </c>
      <c r="F806" s="167" t="s">
        <v>3110</v>
      </c>
      <c r="H806" s="168">
        <v>355.69</v>
      </c>
      <c r="I806" s="169"/>
      <c r="L806" s="165"/>
      <c r="M806" s="170"/>
      <c r="T806" s="171"/>
      <c r="AT806" s="166" t="s">
        <v>328</v>
      </c>
      <c r="AU806" s="166" t="s">
        <v>88</v>
      </c>
      <c r="AV806" s="13" t="s">
        <v>92</v>
      </c>
      <c r="AW806" s="13" t="s">
        <v>31</v>
      </c>
      <c r="AX806" s="13" t="s">
        <v>76</v>
      </c>
      <c r="AY806" s="166" t="s">
        <v>317</v>
      </c>
    </row>
    <row r="807" spans="2:65" s="14" customFormat="1" ht="10">
      <c r="B807" s="172"/>
      <c r="D807" s="158" t="s">
        <v>328</v>
      </c>
      <c r="E807" s="173" t="s">
        <v>1</v>
      </c>
      <c r="F807" s="174" t="s">
        <v>332</v>
      </c>
      <c r="H807" s="175">
        <v>355.69</v>
      </c>
      <c r="I807" s="176"/>
      <c r="L807" s="172"/>
      <c r="M807" s="177"/>
      <c r="T807" s="178"/>
      <c r="AT807" s="173" t="s">
        <v>328</v>
      </c>
      <c r="AU807" s="173" t="s">
        <v>88</v>
      </c>
      <c r="AV807" s="14" t="s">
        <v>323</v>
      </c>
      <c r="AW807" s="14" t="s">
        <v>31</v>
      </c>
      <c r="AX807" s="14" t="s">
        <v>83</v>
      </c>
      <c r="AY807" s="173" t="s">
        <v>317</v>
      </c>
    </row>
    <row r="808" spans="2:65" s="1" customFormat="1" ht="37.75" customHeight="1">
      <c r="B808" s="142"/>
      <c r="C808" s="143" t="s">
        <v>2112</v>
      </c>
      <c r="D808" s="143" t="s">
        <v>319</v>
      </c>
      <c r="E808" s="144" t="s">
        <v>3163</v>
      </c>
      <c r="F808" s="145" t="s">
        <v>3164</v>
      </c>
      <c r="G808" s="146" t="s">
        <v>444</v>
      </c>
      <c r="H808" s="147">
        <v>17.440000000000001</v>
      </c>
      <c r="I808" s="148"/>
      <c r="J808" s="149">
        <f>ROUND(I808*H808,2)</f>
        <v>0</v>
      </c>
      <c r="K808" s="150"/>
      <c r="L808" s="31"/>
      <c r="M808" s="151" t="s">
        <v>1</v>
      </c>
      <c r="N808" s="152" t="s">
        <v>42</v>
      </c>
      <c r="P808" s="153">
        <f>O808*H808</f>
        <v>0</v>
      </c>
      <c r="Q808" s="153">
        <v>3.5190159999999998E-2</v>
      </c>
      <c r="R808" s="153">
        <f>Q808*H808</f>
        <v>0.61371639040000003</v>
      </c>
      <c r="S808" s="153">
        <v>0</v>
      </c>
      <c r="T808" s="154">
        <f>S808*H808</f>
        <v>0</v>
      </c>
      <c r="AR808" s="155" t="s">
        <v>396</v>
      </c>
      <c r="AT808" s="155" t="s">
        <v>319</v>
      </c>
      <c r="AU808" s="155" t="s">
        <v>88</v>
      </c>
      <c r="AY808" s="16" t="s">
        <v>317</v>
      </c>
      <c r="BE808" s="156">
        <f>IF(N808="základná",J808,0)</f>
        <v>0</v>
      </c>
      <c r="BF808" s="156">
        <f>IF(N808="znížená",J808,0)</f>
        <v>0</v>
      </c>
      <c r="BG808" s="156">
        <f>IF(N808="zákl. prenesená",J808,0)</f>
        <v>0</v>
      </c>
      <c r="BH808" s="156">
        <f>IF(N808="zníž. prenesená",J808,0)</f>
        <v>0</v>
      </c>
      <c r="BI808" s="156">
        <f>IF(N808="nulová",J808,0)</f>
        <v>0</v>
      </c>
      <c r="BJ808" s="16" t="s">
        <v>88</v>
      </c>
      <c r="BK808" s="156">
        <f>ROUND(I808*H808,2)</f>
        <v>0</v>
      </c>
      <c r="BL808" s="16" t="s">
        <v>396</v>
      </c>
      <c r="BM808" s="155" t="s">
        <v>14522</v>
      </c>
    </row>
    <row r="809" spans="2:65" s="12" customFormat="1" ht="10">
      <c r="B809" s="157"/>
      <c r="D809" s="158" t="s">
        <v>328</v>
      </c>
      <c r="E809" s="159" t="s">
        <v>1</v>
      </c>
      <c r="F809" s="160" t="s">
        <v>14523</v>
      </c>
      <c r="H809" s="161">
        <v>17.440000000000001</v>
      </c>
      <c r="I809" s="162"/>
      <c r="L809" s="157"/>
      <c r="M809" s="163"/>
      <c r="T809" s="164"/>
      <c r="AT809" s="159" t="s">
        <v>328</v>
      </c>
      <c r="AU809" s="159" t="s">
        <v>88</v>
      </c>
      <c r="AV809" s="12" t="s">
        <v>88</v>
      </c>
      <c r="AW809" s="12" t="s">
        <v>31</v>
      </c>
      <c r="AX809" s="12" t="s">
        <v>76</v>
      </c>
      <c r="AY809" s="159" t="s">
        <v>317</v>
      </c>
    </row>
    <row r="810" spans="2:65" s="13" customFormat="1" ht="10">
      <c r="B810" s="165"/>
      <c r="D810" s="158" t="s">
        <v>328</v>
      </c>
      <c r="E810" s="166" t="s">
        <v>1</v>
      </c>
      <c r="F810" s="167" t="s">
        <v>3110</v>
      </c>
      <c r="H810" s="168">
        <v>17.440000000000001</v>
      </c>
      <c r="I810" s="169"/>
      <c r="L810" s="165"/>
      <c r="M810" s="170"/>
      <c r="T810" s="171"/>
      <c r="AT810" s="166" t="s">
        <v>328</v>
      </c>
      <c r="AU810" s="166" t="s">
        <v>88</v>
      </c>
      <c r="AV810" s="13" t="s">
        <v>92</v>
      </c>
      <c r="AW810" s="13" t="s">
        <v>31</v>
      </c>
      <c r="AX810" s="13" t="s">
        <v>76</v>
      </c>
      <c r="AY810" s="166" t="s">
        <v>317</v>
      </c>
    </row>
    <row r="811" spans="2:65" s="14" customFormat="1" ht="10">
      <c r="B811" s="172"/>
      <c r="D811" s="158" t="s">
        <v>328</v>
      </c>
      <c r="E811" s="173" t="s">
        <v>1</v>
      </c>
      <c r="F811" s="174" t="s">
        <v>332</v>
      </c>
      <c r="H811" s="175">
        <v>17.440000000000001</v>
      </c>
      <c r="I811" s="176"/>
      <c r="L811" s="172"/>
      <c r="M811" s="177"/>
      <c r="T811" s="178"/>
      <c r="AT811" s="173" t="s">
        <v>328</v>
      </c>
      <c r="AU811" s="173" t="s">
        <v>88</v>
      </c>
      <c r="AV811" s="14" t="s">
        <v>323</v>
      </c>
      <c r="AW811" s="14" t="s">
        <v>31</v>
      </c>
      <c r="AX811" s="14" t="s">
        <v>83</v>
      </c>
      <c r="AY811" s="173" t="s">
        <v>317</v>
      </c>
    </row>
    <row r="812" spans="2:65" s="1" customFormat="1" ht="62.75" customHeight="1">
      <c r="B812" s="142"/>
      <c r="C812" s="143" t="s">
        <v>2116</v>
      </c>
      <c r="D812" s="143" t="s">
        <v>319</v>
      </c>
      <c r="E812" s="144" t="s">
        <v>3176</v>
      </c>
      <c r="F812" s="145" t="s">
        <v>14524</v>
      </c>
      <c r="G812" s="146" t="s">
        <v>444</v>
      </c>
      <c r="H812" s="147">
        <v>653.54999999999995</v>
      </c>
      <c r="I812" s="148"/>
      <c r="J812" s="149">
        <f>ROUND(I812*H812,2)</f>
        <v>0</v>
      </c>
      <c r="K812" s="150"/>
      <c r="L812" s="31"/>
      <c r="M812" s="151" t="s">
        <v>1</v>
      </c>
      <c r="N812" s="152" t="s">
        <v>42</v>
      </c>
      <c r="P812" s="153">
        <f>O812*H812</f>
        <v>0</v>
      </c>
      <c r="Q812" s="153">
        <v>1.1632400000000001E-3</v>
      </c>
      <c r="R812" s="153">
        <f>Q812*H812</f>
        <v>0.76023550200000001</v>
      </c>
      <c r="S812" s="153">
        <v>0</v>
      </c>
      <c r="T812" s="154">
        <f>S812*H812</f>
        <v>0</v>
      </c>
      <c r="AR812" s="155" t="s">
        <v>396</v>
      </c>
      <c r="AT812" s="155" t="s">
        <v>319</v>
      </c>
      <c r="AU812" s="155" t="s">
        <v>88</v>
      </c>
      <c r="AY812" s="16" t="s">
        <v>317</v>
      </c>
      <c r="BE812" s="156">
        <f>IF(N812="základná",J812,0)</f>
        <v>0</v>
      </c>
      <c r="BF812" s="156">
        <f>IF(N812="znížená",J812,0)</f>
        <v>0</v>
      </c>
      <c r="BG812" s="156">
        <f>IF(N812="zákl. prenesená",J812,0)</f>
        <v>0</v>
      </c>
      <c r="BH812" s="156">
        <f>IF(N812="zníž. prenesená",J812,0)</f>
        <v>0</v>
      </c>
      <c r="BI812" s="156">
        <f>IF(N812="nulová",J812,0)</f>
        <v>0</v>
      </c>
      <c r="BJ812" s="16" t="s">
        <v>88</v>
      </c>
      <c r="BK812" s="156">
        <f>ROUND(I812*H812,2)</f>
        <v>0</v>
      </c>
      <c r="BL812" s="16" t="s">
        <v>396</v>
      </c>
      <c r="BM812" s="155" t="s">
        <v>14525</v>
      </c>
    </row>
    <row r="813" spans="2:65" s="12" customFormat="1" ht="10">
      <c r="B813" s="157"/>
      <c r="D813" s="158" t="s">
        <v>328</v>
      </c>
      <c r="E813" s="159" t="s">
        <v>1</v>
      </c>
      <c r="F813" s="160" t="s">
        <v>14526</v>
      </c>
      <c r="H813" s="161">
        <v>653.54999999999995</v>
      </c>
      <c r="I813" s="162"/>
      <c r="L813" s="157"/>
      <c r="M813" s="163"/>
      <c r="T813" s="164"/>
      <c r="AT813" s="159" t="s">
        <v>328</v>
      </c>
      <c r="AU813" s="159" t="s">
        <v>88</v>
      </c>
      <c r="AV813" s="12" t="s">
        <v>88</v>
      </c>
      <c r="AW813" s="12" t="s">
        <v>31</v>
      </c>
      <c r="AX813" s="12" t="s">
        <v>76</v>
      </c>
      <c r="AY813" s="159" t="s">
        <v>317</v>
      </c>
    </row>
    <row r="814" spans="2:65" s="13" customFormat="1" ht="10">
      <c r="B814" s="165"/>
      <c r="D814" s="158" t="s">
        <v>328</v>
      </c>
      <c r="E814" s="166" t="s">
        <v>1</v>
      </c>
      <c r="F814" s="167" t="s">
        <v>1251</v>
      </c>
      <c r="H814" s="168">
        <v>653.54999999999995</v>
      </c>
      <c r="I814" s="169"/>
      <c r="L814" s="165"/>
      <c r="M814" s="170"/>
      <c r="T814" s="171"/>
      <c r="AT814" s="166" t="s">
        <v>328</v>
      </c>
      <c r="AU814" s="166" t="s">
        <v>88</v>
      </c>
      <c r="AV814" s="13" t="s">
        <v>92</v>
      </c>
      <c r="AW814" s="13" t="s">
        <v>31</v>
      </c>
      <c r="AX814" s="13" t="s">
        <v>76</v>
      </c>
      <c r="AY814" s="166" t="s">
        <v>317</v>
      </c>
    </row>
    <row r="815" spans="2:65" s="14" customFormat="1" ht="10">
      <c r="B815" s="172"/>
      <c r="D815" s="158" t="s">
        <v>328</v>
      </c>
      <c r="E815" s="173" t="s">
        <v>1</v>
      </c>
      <c r="F815" s="174" t="s">
        <v>332</v>
      </c>
      <c r="H815" s="175">
        <v>653.54999999999995</v>
      </c>
      <c r="I815" s="176"/>
      <c r="L815" s="172"/>
      <c r="M815" s="177"/>
      <c r="T815" s="178"/>
      <c r="AT815" s="173" t="s">
        <v>328</v>
      </c>
      <c r="AU815" s="173" t="s">
        <v>88</v>
      </c>
      <c r="AV815" s="14" t="s">
        <v>323</v>
      </c>
      <c r="AW815" s="14" t="s">
        <v>31</v>
      </c>
      <c r="AX815" s="14" t="s">
        <v>83</v>
      </c>
      <c r="AY815" s="173" t="s">
        <v>317</v>
      </c>
    </row>
    <row r="816" spans="2:65" s="1" customFormat="1" ht="62.75" customHeight="1">
      <c r="B816" s="142"/>
      <c r="C816" s="143" t="s">
        <v>2127</v>
      </c>
      <c r="D816" s="143" t="s">
        <v>319</v>
      </c>
      <c r="E816" s="144" t="s">
        <v>3186</v>
      </c>
      <c r="F816" s="145" t="s">
        <v>3187</v>
      </c>
      <c r="G816" s="146" t="s">
        <v>444</v>
      </c>
      <c r="H816" s="147">
        <v>31.12</v>
      </c>
      <c r="I816" s="148"/>
      <c r="J816" s="149">
        <f>ROUND(I816*H816,2)</f>
        <v>0</v>
      </c>
      <c r="K816" s="150"/>
      <c r="L816" s="31"/>
      <c r="M816" s="151" t="s">
        <v>1</v>
      </c>
      <c r="N816" s="152" t="s">
        <v>42</v>
      </c>
      <c r="P816" s="153">
        <f>O816*H816</f>
        <v>0</v>
      </c>
      <c r="Q816" s="153">
        <v>1.16E-3</v>
      </c>
      <c r="R816" s="153">
        <f>Q816*H816</f>
        <v>3.6099199999999998E-2</v>
      </c>
      <c r="S816" s="153">
        <v>0</v>
      </c>
      <c r="T816" s="154">
        <f>S816*H816</f>
        <v>0</v>
      </c>
      <c r="AR816" s="155" t="s">
        <v>396</v>
      </c>
      <c r="AT816" s="155" t="s">
        <v>319</v>
      </c>
      <c r="AU816" s="155" t="s">
        <v>88</v>
      </c>
      <c r="AY816" s="16" t="s">
        <v>317</v>
      </c>
      <c r="BE816" s="156">
        <f>IF(N816="základná",J816,0)</f>
        <v>0</v>
      </c>
      <c r="BF816" s="156">
        <f>IF(N816="znížená",J816,0)</f>
        <v>0</v>
      </c>
      <c r="BG816" s="156">
        <f>IF(N816="zákl. prenesená",J816,0)</f>
        <v>0</v>
      </c>
      <c r="BH816" s="156">
        <f>IF(N816="zníž. prenesená",J816,0)</f>
        <v>0</v>
      </c>
      <c r="BI816" s="156">
        <f>IF(N816="nulová",J816,0)</f>
        <v>0</v>
      </c>
      <c r="BJ816" s="16" t="s">
        <v>88</v>
      </c>
      <c r="BK816" s="156">
        <f>ROUND(I816*H816,2)</f>
        <v>0</v>
      </c>
      <c r="BL816" s="16" t="s">
        <v>396</v>
      </c>
      <c r="BM816" s="155" t="s">
        <v>14527</v>
      </c>
    </row>
    <row r="817" spans="2:65" s="12" customFormat="1" ht="10">
      <c r="B817" s="157"/>
      <c r="D817" s="158" t="s">
        <v>328</v>
      </c>
      <c r="E817" s="159" t="s">
        <v>1</v>
      </c>
      <c r="F817" s="160" t="s">
        <v>14528</v>
      </c>
      <c r="H817" s="161">
        <v>31.12</v>
      </c>
      <c r="I817" s="162"/>
      <c r="L817" s="157"/>
      <c r="M817" s="163"/>
      <c r="T817" s="164"/>
      <c r="AT817" s="159" t="s">
        <v>328</v>
      </c>
      <c r="AU817" s="159" t="s">
        <v>88</v>
      </c>
      <c r="AV817" s="12" t="s">
        <v>88</v>
      </c>
      <c r="AW817" s="12" t="s">
        <v>31</v>
      </c>
      <c r="AX817" s="12" t="s">
        <v>76</v>
      </c>
      <c r="AY817" s="159" t="s">
        <v>317</v>
      </c>
    </row>
    <row r="818" spans="2:65" s="13" customFormat="1" ht="10">
      <c r="B818" s="165"/>
      <c r="D818" s="158" t="s">
        <v>328</v>
      </c>
      <c r="E818" s="166" t="s">
        <v>1</v>
      </c>
      <c r="F818" s="167" t="s">
        <v>14529</v>
      </c>
      <c r="H818" s="168">
        <v>31.12</v>
      </c>
      <c r="I818" s="169"/>
      <c r="L818" s="165"/>
      <c r="M818" s="170"/>
      <c r="T818" s="171"/>
      <c r="AT818" s="166" t="s">
        <v>328</v>
      </c>
      <c r="AU818" s="166" t="s">
        <v>88</v>
      </c>
      <c r="AV818" s="13" t="s">
        <v>92</v>
      </c>
      <c r="AW818" s="13" t="s">
        <v>31</v>
      </c>
      <c r="AX818" s="13" t="s">
        <v>76</v>
      </c>
      <c r="AY818" s="166" t="s">
        <v>317</v>
      </c>
    </row>
    <row r="819" spans="2:65" s="14" customFormat="1" ht="10">
      <c r="B819" s="172"/>
      <c r="D819" s="158" t="s">
        <v>328</v>
      </c>
      <c r="E819" s="173" t="s">
        <v>1</v>
      </c>
      <c r="F819" s="174" t="s">
        <v>332</v>
      </c>
      <c r="H819" s="175">
        <v>31.12</v>
      </c>
      <c r="I819" s="176"/>
      <c r="L819" s="172"/>
      <c r="M819" s="177"/>
      <c r="T819" s="178"/>
      <c r="AT819" s="173" t="s">
        <v>328</v>
      </c>
      <c r="AU819" s="173" t="s">
        <v>88</v>
      </c>
      <c r="AV819" s="14" t="s">
        <v>323</v>
      </c>
      <c r="AW819" s="14" t="s">
        <v>31</v>
      </c>
      <c r="AX819" s="14" t="s">
        <v>83</v>
      </c>
      <c r="AY819" s="173" t="s">
        <v>317</v>
      </c>
    </row>
    <row r="820" spans="2:65" s="1" customFormat="1" ht="66.75" customHeight="1">
      <c r="B820" s="142"/>
      <c r="C820" s="143" t="s">
        <v>2132</v>
      </c>
      <c r="D820" s="143" t="s">
        <v>319</v>
      </c>
      <c r="E820" s="144" t="s">
        <v>3194</v>
      </c>
      <c r="F820" s="145" t="s">
        <v>14530</v>
      </c>
      <c r="G820" s="146" t="s">
        <v>444</v>
      </c>
      <c r="H820" s="147">
        <v>200.78</v>
      </c>
      <c r="I820" s="148"/>
      <c r="J820" s="149">
        <f>ROUND(I820*H820,2)</f>
        <v>0</v>
      </c>
      <c r="K820" s="150"/>
      <c r="L820" s="31"/>
      <c r="M820" s="151" t="s">
        <v>1</v>
      </c>
      <c r="N820" s="152" t="s">
        <v>42</v>
      </c>
      <c r="P820" s="153">
        <f>O820*H820</f>
        <v>0</v>
      </c>
      <c r="Q820" s="153">
        <v>1.16E-3</v>
      </c>
      <c r="R820" s="153">
        <f>Q820*H820</f>
        <v>0.2329048</v>
      </c>
      <c r="S820" s="153">
        <v>0</v>
      </c>
      <c r="T820" s="154">
        <f>S820*H820</f>
        <v>0</v>
      </c>
      <c r="AR820" s="155" t="s">
        <v>396</v>
      </c>
      <c r="AT820" s="155" t="s">
        <v>319</v>
      </c>
      <c r="AU820" s="155" t="s">
        <v>88</v>
      </c>
      <c r="AY820" s="16" t="s">
        <v>317</v>
      </c>
      <c r="BE820" s="156">
        <f>IF(N820="základná",J820,0)</f>
        <v>0</v>
      </c>
      <c r="BF820" s="156">
        <f>IF(N820="znížená",J820,0)</f>
        <v>0</v>
      </c>
      <c r="BG820" s="156">
        <f>IF(N820="zákl. prenesená",J820,0)</f>
        <v>0</v>
      </c>
      <c r="BH820" s="156">
        <f>IF(N820="zníž. prenesená",J820,0)</f>
        <v>0</v>
      </c>
      <c r="BI820" s="156">
        <f>IF(N820="nulová",J820,0)</f>
        <v>0</v>
      </c>
      <c r="BJ820" s="16" t="s">
        <v>88</v>
      </c>
      <c r="BK820" s="156">
        <f>ROUND(I820*H820,2)</f>
        <v>0</v>
      </c>
      <c r="BL820" s="16" t="s">
        <v>396</v>
      </c>
      <c r="BM820" s="155" t="s">
        <v>14531</v>
      </c>
    </row>
    <row r="821" spans="2:65" s="12" customFormat="1" ht="10">
      <c r="B821" s="157"/>
      <c r="D821" s="158" t="s">
        <v>328</v>
      </c>
      <c r="E821" s="159" t="s">
        <v>1</v>
      </c>
      <c r="F821" s="160" t="s">
        <v>14532</v>
      </c>
      <c r="H821" s="161">
        <v>4.72</v>
      </c>
      <c r="I821" s="162"/>
      <c r="L821" s="157"/>
      <c r="M821" s="163"/>
      <c r="T821" s="164"/>
      <c r="AT821" s="159" t="s">
        <v>328</v>
      </c>
      <c r="AU821" s="159" t="s">
        <v>88</v>
      </c>
      <c r="AV821" s="12" t="s">
        <v>88</v>
      </c>
      <c r="AW821" s="12" t="s">
        <v>31</v>
      </c>
      <c r="AX821" s="12" t="s">
        <v>76</v>
      </c>
      <c r="AY821" s="159" t="s">
        <v>317</v>
      </c>
    </row>
    <row r="822" spans="2:65" s="12" customFormat="1" ht="10">
      <c r="B822" s="157"/>
      <c r="D822" s="158" t="s">
        <v>328</v>
      </c>
      <c r="E822" s="159" t="s">
        <v>1</v>
      </c>
      <c r="F822" s="160" t="s">
        <v>14533</v>
      </c>
      <c r="H822" s="161">
        <v>196.06</v>
      </c>
      <c r="I822" s="162"/>
      <c r="L822" s="157"/>
      <c r="M822" s="163"/>
      <c r="T822" s="164"/>
      <c r="AT822" s="159" t="s">
        <v>328</v>
      </c>
      <c r="AU822" s="159" t="s">
        <v>88</v>
      </c>
      <c r="AV822" s="12" t="s">
        <v>88</v>
      </c>
      <c r="AW822" s="12" t="s">
        <v>31</v>
      </c>
      <c r="AX822" s="12" t="s">
        <v>76</v>
      </c>
      <c r="AY822" s="159" t="s">
        <v>317</v>
      </c>
    </row>
    <row r="823" spans="2:65" s="13" customFormat="1" ht="10">
      <c r="B823" s="165"/>
      <c r="D823" s="158" t="s">
        <v>328</v>
      </c>
      <c r="E823" s="166" t="s">
        <v>1</v>
      </c>
      <c r="F823" s="167" t="s">
        <v>14534</v>
      </c>
      <c r="H823" s="168">
        <v>200.78</v>
      </c>
      <c r="I823" s="169"/>
      <c r="L823" s="165"/>
      <c r="M823" s="170"/>
      <c r="T823" s="171"/>
      <c r="AT823" s="166" t="s">
        <v>328</v>
      </c>
      <c r="AU823" s="166" t="s">
        <v>88</v>
      </c>
      <c r="AV823" s="13" t="s">
        <v>92</v>
      </c>
      <c r="AW823" s="13" t="s">
        <v>31</v>
      </c>
      <c r="AX823" s="13" t="s">
        <v>76</v>
      </c>
      <c r="AY823" s="166" t="s">
        <v>317</v>
      </c>
    </row>
    <row r="824" spans="2:65" s="14" customFormat="1" ht="10">
      <c r="B824" s="172"/>
      <c r="D824" s="158" t="s">
        <v>328</v>
      </c>
      <c r="E824" s="173" t="s">
        <v>1</v>
      </c>
      <c r="F824" s="174" t="s">
        <v>332</v>
      </c>
      <c r="H824" s="175">
        <v>200.78</v>
      </c>
      <c r="I824" s="176"/>
      <c r="L824" s="172"/>
      <c r="M824" s="177"/>
      <c r="T824" s="178"/>
      <c r="AT824" s="173" t="s">
        <v>328</v>
      </c>
      <c r="AU824" s="173" t="s">
        <v>88</v>
      </c>
      <c r="AV824" s="14" t="s">
        <v>323</v>
      </c>
      <c r="AW824" s="14" t="s">
        <v>31</v>
      </c>
      <c r="AX824" s="14" t="s">
        <v>83</v>
      </c>
      <c r="AY824" s="173" t="s">
        <v>317</v>
      </c>
    </row>
    <row r="825" spans="2:65" s="1" customFormat="1" ht="66.75" customHeight="1">
      <c r="B825" s="142"/>
      <c r="C825" s="143" t="s">
        <v>3034</v>
      </c>
      <c r="D825" s="143" t="s">
        <v>319</v>
      </c>
      <c r="E825" s="144" t="s">
        <v>3202</v>
      </c>
      <c r="F825" s="145" t="s">
        <v>3203</v>
      </c>
      <c r="G825" s="146" t="s">
        <v>444</v>
      </c>
      <c r="H825" s="147">
        <v>80.540000000000006</v>
      </c>
      <c r="I825" s="148"/>
      <c r="J825" s="149">
        <f>ROUND(I825*H825,2)</f>
        <v>0</v>
      </c>
      <c r="K825" s="150"/>
      <c r="L825" s="31"/>
      <c r="M825" s="151" t="s">
        <v>1</v>
      </c>
      <c r="N825" s="152" t="s">
        <v>42</v>
      </c>
      <c r="P825" s="153">
        <f>O825*H825</f>
        <v>0</v>
      </c>
      <c r="Q825" s="153">
        <v>1.16E-3</v>
      </c>
      <c r="R825" s="153">
        <f>Q825*H825</f>
        <v>9.3426400000000007E-2</v>
      </c>
      <c r="S825" s="153">
        <v>0</v>
      </c>
      <c r="T825" s="154">
        <f>S825*H825</f>
        <v>0</v>
      </c>
      <c r="AR825" s="155" t="s">
        <v>396</v>
      </c>
      <c r="AT825" s="155" t="s">
        <v>319</v>
      </c>
      <c r="AU825" s="155" t="s">
        <v>88</v>
      </c>
      <c r="AY825" s="16" t="s">
        <v>317</v>
      </c>
      <c r="BE825" s="156">
        <f>IF(N825="základná",J825,0)</f>
        <v>0</v>
      </c>
      <c r="BF825" s="156">
        <f>IF(N825="znížená",J825,0)</f>
        <v>0</v>
      </c>
      <c r="BG825" s="156">
        <f>IF(N825="zákl. prenesená",J825,0)</f>
        <v>0</v>
      </c>
      <c r="BH825" s="156">
        <f>IF(N825="zníž. prenesená",J825,0)</f>
        <v>0</v>
      </c>
      <c r="BI825" s="156">
        <f>IF(N825="nulová",J825,0)</f>
        <v>0</v>
      </c>
      <c r="BJ825" s="16" t="s">
        <v>88</v>
      </c>
      <c r="BK825" s="156">
        <f>ROUND(I825*H825,2)</f>
        <v>0</v>
      </c>
      <c r="BL825" s="16" t="s">
        <v>396</v>
      </c>
      <c r="BM825" s="155" t="s">
        <v>14535</v>
      </c>
    </row>
    <row r="826" spans="2:65" s="12" customFormat="1" ht="10">
      <c r="B826" s="157"/>
      <c r="D826" s="158" t="s">
        <v>328</v>
      </c>
      <c r="E826" s="159" t="s">
        <v>1</v>
      </c>
      <c r="F826" s="160" t="s">
        <v>14536</v>
      </c>
      <c r="H826" s="161">
        <v>80.540000000000006</v>
      </c>
      <c r="I826" s="162"/>
      <c r="L826" s="157"/>
      <c r="M826" s="163"/>
      <c r="T826" s="164"/>
      <c r="AT826" s="159" t="s">
        <v>328</v>
      </c>
      <c r="AU826" s="159" t="s">
        <v>88</v>
      </c>
      <c r="AV826" s="12" t="s">
        <v>88</v>
      </c>
      <c r="AW826" s="12" t="s">
        <v>31</v>
      </c>
      <c r="AX826" s="12" t="s">
        <v>76</v>
      </c>
      <c r="AY826" s="159" t="s">
        <v>317</v>
      </c>
    </row>
    <row r="827" spans="2:65" s="13" customFormat="1" ht="10">
      <c r="B827" s="165"/>
      <c r="D827" s="158" t="s">
        <v>328</v>
      </c>
      <c r="E827" s="166" t="s">
        <v>1</v>
      </c>
      <c r="F827" s="167" t="s">
        <v>14537</v>
      </c>
      <c r="H827" s="168">
        <v>80.540000000000006</v>
      </c>
      <c r="I827" s="169"/>
      <c r="L827" s="165"/>
      <c r="M827" s="170"/>
      <c r="T827" s="171"/>
      <c r="AT827" s="166" t="s">
        <v>328</v>
      </c>
      <c r="AU827" s="166" t="s">
        <v>88</v>
      </c>
      <c r="AV827" s="13" t="s">
        <v>92</v>
      </c>
      <c r="AW827" s="13" t="s">
        <v>31</v>
      </c>
      <c r="AX827" s="13" t="s">
        <v>76</v>
      </c>
      <c r="AY827" s="166" t="s">
        <v>317</v>
      </c>
    </row>
    <row r="828" spans="2:65" s="14" customFormat="1" ht="10">
      <c r="B828" s="172"/>
      <c r="D828" s="158" t="s">
        <v>328</v>
      </c>
      <c r="E828" s="173" t="s">
        <v>1</v>
      </c>
      <c r="F828" s="174" t="s">
        <v>332</v>
      </c>
      <c r="H828" s="175">
        <v>80.540000000000006</v>
      </c>
      <c r="I828" s="176"/>
      <c r="L828" s="172"/>
      <c r="M828" s="177"/>
      <c r="T828" s="178"/>
      <c r="AT828" s="173" t="s">
        <v>328</v>
      </c>
      <c r="AU828" s="173" t="s">
        <v>88</v>
      </c>
      <c r="AV828" s="14" t="s">
        <v>323</v>
      </c>
      <c r="AW828" s="14" t="s">
        <v>31</v>
      </c>
      <c r="AX828" s="14" t="s">
        <v>83</v>
      </c>
      <c r="AY828" s="173" t="s">
        <v>317</v>
      </c>
    </row>
    <row r="829" spans="2:65" s="1" customFormat="1" ht="66.75" customHeight="1">
      <c r="B829" s="142"/>
      <c r="C829" s="143" t="s">
        <v>2138</v>
      </c>
      <c r="D829" s="143" t="s">
        <v>319</v>
      </c>
      <c r="E829" s="144" t="s">
        <v>3207</v>
      </c>
      <c r="F829" s="145" t="s">
        <v>14538</v>
      </c>
      <c r="G829" s="146" t="s">
        <v>444</v>
      </c>
      <c r="H829" s="147">
        <v>401.76</v>
      </c>
      <c r="I829" s="148"/>
      <c r="J829" s="149">
        <f>ROUND(I829*H829,2)</f>
        <v>0</v>
      </c>
      <c r="K829" s="150"/>
      <c r="L829" s="31"/>
      <c r="M829" s="151" t="s">
        <v>1</v>
      </c>
      <c r="N829" s="152" t="s">
        <v>42</v>
      </c>
      <c r="P829" s="153">
        <f>O829*H829</f>
        <v>0</v>
      </c>
      <c r="Q829" s="153">
        <v>9.5573999999999995E-4</v>
      </c>
      <c r="R829" s="153">
        <f>Q829*H829</f>
        <v>0.38397810239999997</v>
      </c>
      <c r="S829" s="153">
        <v>0</v>
      </c>
      <c r="T829" s="154">
        <f>S829*H829</f>
        <v>0</v>
      </c>
      <c r="AR829" s="155" t="s">
        <v>396</v>
      </c>
      <c r="AT829" s="155" t="s">
        <v>319</v>
      </c>
      <c r="AU829" s="155" t="s">
        <v>88</v>
      </c>
      <c r="AY829" s="16" t="s">
        <v>317</v>
      </c>
      <c r="BE829" s="156">
        <f>IF(N829="základná",J829,0)</f>
        <v>0</v>
      </c>
      <c r="BF829" s="156">
        <f>IF(N829="znížená",J829,0)</f>
        <v>0</v>
      </c>
      <c r="BG829" s="156">
        <f>IF(N829="zákl. prenesená",J829,0)</f>
        <v>0</v>
      </c>
      <c r="BH829" s="156">
        <f>IF(N829="zníž. prenesená",J829,0)</f>
        <v>0</v>
      </c>
      <c r="BI829" s="156">
        <f>IF(N829="nulová",J829,0)</f>
        <v>0</v>
      </c>
      <c r="BJ829" s="16" t="s">
        <v>88</v>
      </c>
      <c r="BK829" s="156">
        <f>ROUND(I829*H829,2)</f>
        <v>0</v>
      </c>
      <c r="BL829" s="16" t="s">
        <v>396</v>
      </c>
      <c r="BM829" s="155" t="s">
        <v>14539</v>
      </c>
    </row>
    <row r="830" spans="2:65" s="12" customFormat="1" ht="10">
      <c r="B830" s="157"/>
      <c r="D830" s="158" t="s">
        <v>328</v>
      </c>
      <c r="E830" s="159" t="s">
        <v>1</v>
      </c>
      <c r="F830" s="160" t="s">
        <v>14540</v>
      </c>
      <c r="H830" s="161">
        <v>401.76</v>
      </c>
      <c r="I830" s="162"/>
      <c r="L830" s="157"/>
      <c r="M830" s="163"/>
      <c r="T830" s="164"/>
      <c r="AT830" s="159" t="s">
        <v>328</v>
      </c>
      <c r="AU830" s="159" t="s">
        <v>88</v>
      </c>
      <c r="AV830" s="12" t="s">
        <v>88</v>
      </c>
      <c r="AW830" s="12" t="s">
        <v>31</v>
      </c>
      <c r="AX830" s="12" t="s">
        <v>76</v>
      </c>
      <c r="AY830" s="159" t="s">
        <v>317</v>
      </c>
    </row>
    <row r="831" spans="2:65" s="13" customFormat="1" ht="10">
      <c r="B831" s="165"/>
      <c r="D831" s="158" t="s">
        <v>328</v>
      </c>
      <c r="E831" s="166" t="s">
        <v>1</v>
      </c>
      <c r="F831" s="167" t="s">
        <v>14541</v>
      </c>
      <c r="H831" s="168">
        <v>401.76</v>
      </c>
      <c r="I831" s="169"/>
      <c r="L831" s="165"/>
      <c r="M831" s="170"/>
      <c r="T831" s="171"/>
      <c r="AT831" s="166" t="s">
        <v>328</v>
      </c>
      <c r="AU831" s="166" t="s">
        <v>88</v>
      </c>
      <c r="AV831" s="13" t="s">
        <v>92</v>
      </c>
      <c r="AW831" s="13" t="s">
        <v>31</v>
      </c>
      <c r="AX831" s="13" t="s">
        <v>76</v>
      </c>
      <c r="AY831" s="166" t="s">
        <v>317</v>
      </c>
    </row>
    <row r="832" spans="2:65" s="14" customFormat="1" ht="10">
      <c r="B832" s="172"/>
      <c r="D832" s="158" t="s">
        <v>328</v>
      </c>
      <c r="E832" s="173" t="s">
        <v>1</v>
      </c>
      <c r="F832" s="174" t="s">
        <v>332</v>
      </c>
      <c r="H832" s="175">
        <v>401.76</v>
      </c>
      <c r="I832" s="176"/>
      <c r="L832" s="172"/>
      <c r="M832" s="177"/>
      <c r="T832" s="178"/>
      <c r="AT832" s="173" t="s">
        <v>328</v>
      </c>
      <c r="AU832" s="173" t="s">
        <v>88</v>
      </c>
      <c r="AV832" s="14" t="s">
        <v>323</v>
      </c>
      <c r="AW832" s="14" t="s">
        <v>31</v>
      </c>
      <c r="AX832" s="14" t="s">
        <v>83</v>
      </c>
      <c r="AY832" s="173" t="s">
        <v>317</v>
      </c>
    </row>
    <row r="833" spans="2:65" s="1" customFormat="1" ht="66.75" customHeight="1">
      <c r="B833" s="142"/>
      <c r="C833" s="143" t="s">
        <v>2143</v>
      </c>
      <c r="D833" s="143" t="s">
        <v>319</v>
      </c>
      <c r="E833" s="144" t="s">
        <v>3213</v>
      </c>
      <c r="F833" s="145" t="s">
        <v>14542</v>
      </c>
      <c r="G833" s="146" t="s">
        <v>444</v>
      </c>
      <c r="H833" s="147">
        <v>187.11</v>
      </c>
      <c r="I833" s="148"/>
      <c r="J833" s="149">
        <f>ROUND(I833*H833,2)</f>
        <v>0</v>
      </c>
      <c r="K833" s="150"/>
      <c r="L833" s="31"/>
      <c r="M833" s="151" t="s">
        <v>1</v>
      </c>
      <c r="N833" s="152" t="s">
        <v>42</v>
      </c>
      <c r="P833" s="153">
        <f>O833*H833</f>
        <v>0</v>
      </c>
      <c r="Q833" s="153">
        <v>1.128E-2</v>
      </c>
      <c r="R833" s="153">
        <f>Q833*H833</f>
        <v>2.1106008000000003</v>
      </c>
      <c r="S833" s="153">
        <v>0</v>
      </c>
      <c r="T833" s="154">
        <f>S833*H833</f>
        <v>0</v>
      </c>
      <c r="AR833" s="155" t="s">
        <v>396</v>
      </c>
      <c r="AT833" s="155" t="s">
        <v>319</v>
      </c>
      <c r="AU833" s="155" t="s">
        <v>88</v>
      </c>
      <c r="AY833" s="16" t="s">
        <v>317</v>
      </c>
      <c r="BE833" s="156">
        <f>IF(N833="základná",J833,0)</f>
        <v>0</v>
      </c>
      <c r="BF833" s="156">
        <f>IF(N833="znížená",J833,0)</f>
        <v>0</v>
      </c>
      <c r="BG833" s="156">
        <f>IF(N833="zákl. prenesená",J833,0)</f>
        <v>0</v>
      </c>
      <c r="BH833" s="156">
        <f>IF(N833="zníž. prenesená",J833,0)</f>
        <v>0</v>
      </c>
      <c r="BI833" s="156">
        <f>IF(N833="nulová",J833,0)</f>
        <v>0</v>
      </c>
      <c r="BJ833" s="16" t="s">
        <v>88</v>
      </c>
      <c r="BK833" s="156">
        <f>ROUND(I833*H833,2)</f>
        <v>0</v>
      </c>
      <c r="BL833" s="16" t="s">
        <v>396</v>
      </c>
      <c r="BM833" s="155" t="s">
        <v>14543</v>
      </c>
    </row>
    <row r="834" spans="2:65" s="12" customFormat="1" ht="10">
      <c r="B834" s="157"/>
      <c r="D834" s="158" t="s">
        <v>328</v>
      </c>
      <c r="E834" s="159" t="s">
        <v>1</v>
      </c>
      <c r="F834" s="160" t="s">
        <v>14544</v>
      </c>
      <c r="H834" s="161">
        <v>21.32</v>
      </c>
      <c r="I834" s="162"/>
      <c r="L834" s="157"/>
      <c r="M834" s="163"/>
      <c r="T834" s="164"/>
      <c r="AT834" s="159" t="s">
        <v>328</v>
      </c>
      <c r="AU834" s="159" t="s">
        <v>88</v>
      </c>
      <c r="AV834" s="12" t="s">
        <v>88</v>
      </c>
      <c r="AW834" s="12" t="s">
        <v>31</v>
      </c>
      <c r="AX834" s="12" t="s">
        <v>76</v>
      </c>
      <c r="AY834" s="159" t="s">
        <v>317</v>
      </c>
    </row>
    <row r="835" spans="2:65" s="12" customFormat="1" ht="10">
      <c r="B835" s="157"/>
      <c r="D835" s="158" t="s">
        <v>328</v>
      </c>
      <c r="E835" s="159" t="s">
        <v>1</v>
      </c>
      <c r="F835" s="160" t="s">
        <v>14545</v>
      </c>
      <c r="H835" s="161">
        <v>23</v>
      </c>
      <c r="I835" s="162"/>
      <c r="L835" s="157"/>
      <c r="M835" s="163"/>
      <c r="T835" s="164"/>
      <c r="AT835" s="159" t="s">
        <v>328</v>
      </c>
      <c r="AU835" s="159" t="s">
        <v>88</v>
      </c>
      <c r="AV835" s="12" t="s">
        <v>88</v>
      </c>
      <c r="AW835" s="12" t="s">
        <v>31</v>
      </c>
      <c r="AX835" s="12" t="s">
        <v>76</v>
      </c>
      <c r="AY835" s="159" t="s">
        <v>317</v>
      </c>
    </row>
    <row r="836" spans="2:65" s="12" customFormat="1" ht="10">
      <c r="B836" s="157"/>
      <c r="D836" s="158" t="s">
        <v>328</v>
      </c>
      <c r="E836" s="159" t="s">
        <v>1</v>
      </c>
      <c r="F836" s="160" t="s">
        <v>14546</v>
      </c>
      <c r="H836" s="161">
        <v>75.48</v>
      </c>
      <c r="I836" s="162"/>
      <c r="L836" s="157"/>
      <c r="M836" s="163"/>
      <c r="T836" s="164"/>
      <c r="AT836" s="159" t="s">
        <v>328</v>
      </c>
      <c r="AU836" s="159" t="s">
        <v>88</v>
      </c>
      <c r="AV836" s="12" t="s">
        <v>88</v>
      </c>
      <c r="AW836" s="12" t="s">
        <v>31</v>
      </c>
      <c r="AX836" s="12" t="s">
        <v>76</v>
      </c>
      <c r="AY836" s="159" t="s">
        <v>317</v>
      </c>
    </row>
    <row r="837" spans="2:65" s="12" customFormat="1" ht="10">
      <c r="B837" s="157"/>
      <c r="D837" s="158" t="s">
        <v>328</v>
      </c>
      <c r="E837" s="159" t="s">
        <v>1</v>
      </c>
      <c r="F837" s="160" t="s">
        <v>14547</v>
      </c>
      <c r="H837" s="161">
        <v>67.31</v>
      </c>
      <c r="I837" s="162"/>
      <c r="L837" s="157"/>
      <c r="M837" s="163"/>
      <c r="T837" s="164"/>
      <c r="AT837" s="159" t="s">
        <v>328</v>
      </c>
      <c r="AU837" s="159" t="s">
        <v>88</v>
      </c>
      <c r="AV837" s="12" t="s">
        <v>88</v>
      </c>
      <c r="AW837" s="12" t="s">
        <v>31</v>
      </c>
      <c r="AX837" s="12" t="s">
        <v>76</v>
      </c>
      <c r="AY837" s="159" t="s">
        <v>317</v>
      </c>
    </row>
    <row r="838" spans="2:65" s="13" customFormat="1" ht="10">
      <c r="B838" s="165"/>
      <c r="D838" s="158" t="s">
        <v>328</v>
      </c>
      <c r="E838" s="166" t="s">
        <v>1</v>
      </c>
      <c r="F838" s="167" t="s">
        <v>14548</v>
      </c>
      <c r="H838" s="168">
        <v>187.11</v>
      </c>
      <c r="I838" s="169"/>
      <c r="L838" s="165"/>
      <c r="M838" s="170"/>
      <c r="T838" s="171"/>
      <c r="AT838" s="166" t="s">
        <v>328</v>
      </c>
      <c r="AU838" s="166" t="s">
        <v>88</v>
      </c>
      <c r="AV838" s="13" t="s">
        <v>92</v>
      </c>
      <c r="AW838" s="13" t="s">
        <v>31</v>
      </c>
      <c r="AX838" s="13" t="s">
        <v>76</v>
      </c>
      <c r="AY838" s="166" t="s">
        <v>317</v>
      </c>
    </row>
    <row r="839" spans="2:65" s="14" customFormat="1" ht="10">
      <c r="B839" s="172"/>
      <c r="D839" s="158" t="s">
        <v>328</v>
      </c>
      <c r="E839" s="173" t="s">
        <v>1</v>
      </c>
      <c r="F839" s="174" t="s">
        <v>332</v>
      </c>
      <c r="H839" s="175">
        <v>187.11</v>
      </c>
      <c r="I839" s="176"/>
      <c r="L839" s="172"/>
      <c r="M839" s="177"/>
      <c r="T839" s="178"/>
      <c r="AT839" s="173" t="s">
        <v>328</v>
      </c>
      <c r="AU839" s="173" t="s">
        <v>88</v>
      </c>
      <c r="AV839" s="14" t="s">
        <v>323</v>
      </c>
      <c r="AW839" s="14" t="s">
        <v>31</v>
      </c>
      <c r="AX839" s="14" t="s">
        <v>83</v>
      </c>
      <c r="AY839" s="173" t="s">
        <v>317</v>
      </c>
    </row>
    <row r="840" spans="2:65" s="1" customFormat="1" ht="37.75" customHeight="1">
      <c r="B840" s="142"/>
      <c r="C840" s="143" t="s">
        <v>3081</v>
      </c>
      <c r="D840" s="143" t="s">
        <v>319</v>
      </c>
      <c r="E840" s="144" t="s">
        <v>3221</v>
      </c>
      <c r="F840" s="145" t="s">
        <v>3222</v>
      </c>
      <c r="G840" s="146" t="s">
        <v>444</v>
      </c>
      <c r="H840" s="147">
        <v>43.1</v>
      </c>
      <c r="I840" s="148"/>
      <c r="J840" s="149">
        <f>ROUND(I840*H840,2)</f>
        <v>0</v>
      </c>
      <c r="K840" s="150"/>
      <c r="L840" s="31"/>
      <c r="M840" s="151" t="s">
        <v>1</v>
      </c>
      <c r="N840" s="152" t="s">
        <v>42</v>
      </c>
      <c r="P840" s="153">
        <f>O840*H840</f>
        <v>0</v>
      </c>
      <c r="Q840" s="153">
        <v>1.1864299999999999E-2</v>
      </c>
      <c r="R840" s="153">
        <f>Q840*H840</f>
        <v>0.51135132999999999</v>
      </c>
      <c r="S840" s="153">
        <v>0</v>
      </c>
      <c r="T840" s="154">
        <f>S840*H840</f>
        <v>0</v>
      </c>
      <c r="AR840" s="155" t="s">
        <v>396</v>
      </c>
      <c r="AT840" s="155" t="s">
        <v>319</v>
      </c>
      <c r="AU840" s="155" t="s">
        <v>88</v>
      </c>
      <c r="AY840" s="16" t="s">
        <v>317</v>
      </c>
      <c r="BE840" s="156">
        <f>IF(N840="základná",J840,0)</f>
        <v>0</v>
      </c>
      <c r="BF840" s="156">
        <f>IF(N840="znížená",J840,0)</f>
        <v>0</v>
      </c>
      <c r="BG840" s="156">
        <f>IF(N840="zákl. prenesená",J840,0)</f>
        <v>0</v>
      </c>
      <c r="BH840" s="156">
        <f>IF(N840="zníž. prenesená",J840,0)</f>
        <v>0</v>
      </c>
      <c r="BI840" s="156">
        <f>IF(N840="nulová",J840,0)</f>
        <v>0</v>
      </c>
      <c r="BJ840" s="16" t="s">
        <v>88</v>
      </c>
      <c r="BK840" s="156">
        <f>ROUND(I840*H840,2)</f>
        <v>0</v>
      </c>
      <c r="BL840" s="16" t="s">
        <v>396</v>
      </c>
      <c r="BM840" s="155" t="s">
        <v>14549</v>
      </c>
    </row>
    <row r="841" spans="2:65" s="1" customFormat="1" ht="37.75" customHeight="1">
      <c r="B841" s="142"/>
      <c r="C841" s="143" t="s">
        <v>2148</v>
      </c>
      <c r="D841" s="143" t="s">
        <v>319</v>
      </c>
      <c r="E841" s="144" t="s">
        <v>3225</v>
      </c>
      <c r="F841" s="145" t="s">
        <v>3226</v>
      </c>
      <c r="G841" s="146" t="s">
        <v>444</v>
      </c>
      <c r="H841" s="147">
        <v>140.03</v>
      </c>
      <c r="I841" s="148"/>
      <c r="J841" s="149">
        <f>ROUND(I841*H841,2)</f>
        <v>0</v>
      </c>
      <c r="K841" s="150"/>
      <c r="L841" s="31"/>
      <c r="M841" s="151" t="s">
        <v>1</v>
      </c>
      <c r="N841" s="152" t="s">
        <v>42</v>
      </c>
      <c r="P841" s="153">
        <f>O841*H841</f>
        <v>0</v>
      </c>
      <c r="Q841" s="153">
        <v>1.1860000000000001E-2</v>
      </c>
      <c r="R841" s="153">
        <f>Q841*H841</f>
        <v>1.6607558000000002</v>
      </c>
      <c r="S841" s="153">
        <v>0</v>
      </c>
      <c r="T841" s="154">
        <f>S841*H841</f>
        <v>0</v>
      </c>
      <c r="AR841" s="155" t="s">
        <v>396</v>
      </c>
      <c r="AT841" s="155" t="s">
        <v>319</v>
      </c>
      <c r="AU841" s="155" t="s">
        <v>88</v>
      </c>
      <c r="AY841" s="16" t="s">
        <v>317</v>
      </c>
      <c r="BE841" s="156">
        <f>IF(N841="základná",J841,0)</f>
        <v>0</v>
      </c>
      <c r="BF841" s="156">
        <f>IF(N841="znížená",J841,0)</f>
        <v>0</v>
      </c>
      <c r="BG841" s="156">
        <f>IF(N841="zákl. prenesená",J841,0)</f>
        <v>0</v>
      </c>
      <c r="BH841" s="156">
        <f>IF(N841="zníž. prenesená",J841,0)</f>
        <v>0</v>
      </c>
      <c r="BI841" s="156">
        <f>IF(N841="nulová",J841,0)</f>
        <v>0</v>
      </c>
      <c r="BJ841" s="16" t="s">
        <v>88</v>
      </c>
      <c r="BK841" s="156">
        <f>ROUND(I841*H841,2)</f>
        <v>0</v>
      </c>
      <c r="BL841" s="16" t="s">
        <v>396</v>
      </c>
      <c r="BM841" s="155" t="s">
        <v>14550</v>
      </c>
    </row>
    <row r="842" spans="2:65" s="12" customFormat="1" ht="10">
      <c r="B842" s="157"/>
      <c r="D842" s="158" t="s">
        <v>328</v>
      </c>
      <c r="E842" s="159" t="s">
        <v>1</v>
      </c>
      <c r="F842" s="160" t="s">
        <v>14551</v>
      </c>
      <c r="H842" s="161">
        <v>140.03</v>
      </c>
      <c r="I842" s="162"/>
      <c r="L842" s="157"/>
      <c r="M842" s="163"/>
      <c r="T842" s="164"/>
      <c r="AT842" s="159" t="s">
        <v>328</v>
      </c>
      <c r="AU842" s="159" t="s">
        <v>88</v>
      </c>
      <c r="AV842" s="12" t="s">
        <v>88</v>
      </c>
      <c r="AW842" s="12" t="s">
        <v>31</v>
      </c>
      <c r="AX842" s="12" t="s">
        <v>76</v>
      </c>
      <c r="AY842" s="159" t="s">
        <v>317</v>
      </c>
    </row>
    <row r="843" spans="2:65" s="13" customFormat="1" ht="10">
      <c r="B843" s="165"/>
      <c r="D843" s="158" t="s">
        <v>328</v>
      </c>
      <c r="E843" s="166" t="s">
        <v>1</v>
      </c>
      <c r="F843" s="167" t="s">
        <v>331</v>
      </c>
      <c r="H843" s="168">
        <v>140.03</v>
      </c>
      <c r="I843" s="169"/>
      <c r="L843" s="165"/>
      <c r="M843" s="170"/>
      <c r="T843" s="171"/>
      <c r="AT843" s="166" t="s">
        <v>328</v>
      </c>
      <c r="AU843" s="166" t="s">
        <v>88</v>
      </c>
      <c r="AV843" s="13" t="s">
        <v>92</v>
      </c>
      <c r="AW843" s="13" t="s">
        <v>31</v>
      </c>
      <c r="AX843" s="13" t="s">
        <v>76</v>
      </c>
      <c r="AY843" s="166" t="s">
        <v>317</v>
      </c>
    </row>
    <row r="844" spans="2:65" s="14" customFormat="1" ht="10">
      <c r="B844" s="172"/>
      <c r="D844" s="158" t="s">
        <v>328</v>
      </c>
      <c r="E844" s="173" t="s">
        <v>1</v>
      </c>
      <c r="F844" s="174" t="s">
        <v>332</v>
      </c>
      <c r="H844" s="175">
        <v>140.03</v>
      </c>
      <c r="I844" s="176"/>
      <c r="L844" s="172"/>
      <c r="M844" s="177"/>
      <c r="T844" s="178"/>
      <c r="AT844" s="173" t="s">
        <v>328</v>
      </c>
      <c r="AU844" s="173" t="s">
        <v>88</v>
      </c>
      <c r="AV844" s="14" t="s">
        <v>323</v>
      </c>
      <c r="AW844" s="14" t="s">
        <v>31</v>
      </c>
      <c r="AX844" s="14" t="s">
        <v>83</v>
      </c>
      <c r="AY844" s="173" t="s">
        <v>317</v>
      </c>
    </row>
    <row r="845" spans="2:65" s="1" customFormat="1" ht="44.25" customHeight="1">
      <c r="B845" s="142"/>
      <c r="C845" s="143" t="s">
        <v>3085</v>
      </c>
      <c r="D845" s="143" t="s">
        <v>319</v>
      </c>
      <c r="E845" s="144" t="s">
        <v>3238</v>
      </c>
      <c r="F845" s="145" t="s">
        <v>3239</v>
      </c>
      <c r="G845" s="146" t="s">
        <v>444</v>
      </c>
      <c r="H845" s="147">
        <v>23.32</v>
      </c>
      <c r="I845" s="148"/>
      <c r="J845" s="149">
        <f>ROUND(I845*H845,2)</f>
        <v>0</v>
      </c>
      <c r="K845" s="150"/>
      <c r="L845" s="31"/>
      <c r="M845" s="151" t="s">
        <v>1</v>
      </c>
      <c r="N845" s="152" t="s">
        <v>42</v>
      </c>
      <c r="P845" s="153">
        <f>O845*H845</f>
        <v>0</v>
      </c>
      <c r="Q845" s="153">
        <v>2.555E-2</v>
      </c>
      <c r="R845" s="153">
        <f>Q845*H845</f>
        <v>0.59582599999999997</v>
      </c>
      <c r="S845" s="153">
        <v>0</v>
      </c>
      <c r="T845" s="154">
        <f>S845*H845</f>
        <v>0</v>
      </c>
      <c r="AR845" s="155" t="s">
        <v>396</v>
      </c>
      <c r="AT845" s="155" t="s">
        <v>319</v>
      </c>
      <c r="AU845" s="155" t="s">
        <v>88</v>
      </c>
      <c r="AY845" s="16" t="s">
        <v>317</v>
      </c>
      <c r="BE845" s="156">
        <f>IF(N845="základná",J845,0)</f>
        <v>0</v>
      </c>
      <c r="BF845" s="156">
        <f>IF(N845="znížená",J845,0)</f>
        <v>0</v>
      </c>
      <c r="BG845" s="156">
        <f>IF(N845="zákl. prenesená",J845,0)</f>
        <v>0</v>
      </c>
      <c r="BH845" s="156">
        <f>IF(N845="zníž. prenesená",J845,0)</f>
        <v>0</v>
      </c>
      <c r="BI845" s="156">
        <f>IF(N845="nulová",J845,0)</f>
        <v>0</v>
      </c>
      <c r="BJ845" s="16" t="s">
        <v>88</v>
      </c>
      <c r="BK845" s="156">
        <f>ROUND(I845*H845,2)</f>
        <v>0</v>
      </c>
      <c r="BL845" s="16" t="s">
        <v>396</v>
      </c>
      <c r="BM845" s="155" t="s">
        <v>14552</v>
      </c>
    </row>
    <row r="846" spans="2:65" s="12" customFormat="1" ht="10">
      <c r="B846" s="157"/>
      <c r="D846" s="158" t="s">
        <v>328</v>
      </c>
      <c r="E846" s="159" t="s">
        <v>1</v>
      </c>
      <c r="F846" s="160" t="s">
        <v>14553</v>
      </c>
      <c r="H846" s="161">
        <v>23.32</v>
      </c>
      <c r="I846" s="162"/>
      <c r="L846" s="157"/>
      <c r="M846" s="163"/>
      <c r="T846" s="164"/>
      <c r="AT846" s="159" t="s">
        <v>328</v>
      </c>
      <c r="AU846" s="159" t="s">
        <v>88</v>
      </c>
      <c r="AV846" s="12" t="s">
        <v>88</v>
      </c>
      <c r="AW846" s="12" t="s">
        <v>31</v>
      </c>
      <c r="AX846" s="12" t="s">
        <v>76</v>
      </c>
      <c r="AY846" s="159" t="s">
        <v>317</v>
      </c>
    </row>
    <row r="847" spans="2:65" s="13" customFormat="1" ht="10">
      <c r="B847" s="165"/>
      <c r="D847" s="158" t="s">
        <v>328</v>
      </c>
      <c r="E847" s="166" t="s">
        <v>1</v>
      </c>
      <c r="F847" s="167" t="s">
        <v>13964</v>
      </c>
      <c r="H847" s="168">
        <v>23.32</v>
      </c>
      <c r="I847" s="169"/>
      <c r="L847" s="165"/>
      <c r="M847" s="170"/>
      <c r="T847" s="171"/>
      <c r="AT847" s="166" t="s">
        <v>328</v>
      </c>
      <c r="AU847" s="166" t="s">
        <v>88</v>
      </c>
      <c r="AV847" s="13" t="s">
        <v>92</v>
      </c>
      <c r="AW847" s="13" t="s">
        <v>31</v>
      </c>
      <c r="AX847" s="13" t="s">
        <v>76</v>
      </c>
      <c r="AY847" s="166" t="s">
        <v>317</v>
      </c>
    </row>
    <row r="848" spans="2:65" s="14" customFormat="1" ht="10">
      <c r="B848" s="172"/>
      <c r="D848" s="158" t="s">
        <v>328</v>
      </c>
      <c r="E848" s="173" t="s">
        <v>1</v>
      </c>
      <c r="F848" s="174" t="s">
        <v>332</v>
      </c>
      <c r="H848" s="175">
        <v>23.32</v>
      </c>
      <c r="I848" s="176"/>
      <c r="L848" s="172"/>
      <c r="M848" s="177"/>
      <c r="T848" s="178"/>
      <c r="AT848" s="173" t="s">
        <v>328</v>
      </c>
      <c r="AU848" s="173" t="s">
        <v>88</v>
      </c>
      <c r="AV848" s="14" t="s">
        <v>323</v>
      </c>
      <c r="AW848" s="14" t="s">
        <v>31</v>
      </c>
      <c r="AX848" s="14" t="s">
        <v>83</v>
      </c>
      <c r="AY848" s="173" t="s">
        <v>317</v>
      </c>
    </row>
    <row r="849" spans="2:65" s="1" customFormat="1" ht="24.15" customHeight="1">
      <c r="B849" s="142"/>
      <c r="C849" s="143" t="s">
        <v>2152</v>
      </c>
      <c r="D849" s="143" t="s">
        <v>319</v>
      </c>
      <c r="E849" s="144" t="s">
        <v>3293</v>
      </c>
      <c r="F849" s="145" t="s">
        <v>3294</v>
      </c>
      <c r="G849" s="146" t="s">
        <v>467</v>
      </c>
      <c r="H849" s="147">
        <v>37</v>
      </c>
      <c r="I849" s="148"/>
      <c r="J849" s="149">
        <f>ROUND(I849*H849,2)</f>
        <v>0</v>
      </c>
      <c r="K849" s="150"/>
      <c r="L849" s="31"/>
      <c r="M849" s="151" t="s">
        <v>1</v>
      </c>
      <c r="N849" s="152" t="s">
        <v>42</v>
      </c>
      <c r="P849" s="153">
        <f>O849*H849</f>
        <v>0</v>
      </c>
      <c r="Q849" s="153">
        <v>2.9999999999999997E-4</v>
      </c>
      <c r="R849" s="153">
        <f>Q849*H849</f>
        <v>1.1099999999999999E-2</v>
      </c>
      <c r="S849" s="153">
        <v>0</v>
      </c>
      <c r="T849" s="154">
        <f>S849*H849</f>
        <v>0</v>
      </c>
      <c r="AR849" s="155" t="s">
        <v>396</v>
      </c>
      <c r="AT849" s="155" t="s">
        <v>319</v>
      </c>
      <c r="AU849" s="155" t="s">
        <v>88</v>
      </c>
      <c r="AY849" s="16" t="s">
        <v>317</v>
      </c>
      <c r="BE849" s="156">
        <f>IF(N849="základná",J849,0)</f>
        <v>0</v>
      </c>
      <c r="BF849" s="156">
        <f>IF(N849="znížená",J849,0)</f>
        <v>0</v>
      </c>
      <c r="BG849" s="156">
        <f>IF(N849="zákl. prenesená",J849,0)</f>
        <v>0</v>
      </c>
      <c r="BH849" s="156">
        <f>IF(N849="zníž. prenesená",J849,0)</f>
        <v>0</v>
      </c>
      <c r="BI849" s="156">
        <f>IF(N849="nulová",J849,0)</f>
        <v>0</v>
      </c>
      <c r="BJ849" s="16" t="s">
        <v>88</v>
      </c>
      <c r="BK849" s="156">
        <f>ROUND(I849*H849,2)</f>
        <v>0</v>
      </c>
      <c r="BL849" s="16" t="s">
        <v>396</v>
      </c>
      <c r="BM849" s="155" t="s">
        <v>14554</v>
      </c>
    </row>
    <row r="850" spans="2:65" s="12" customFormat="1" ht="10">
      <c r="B850" s="157"/>
      <c r="D850" s="158" t="s">
        <v>328</v>
      </c>
      <c r="E850" s="159" t="s">
        <v>1</v>
      </c>
      <c r="F850" s="160" t="s">
        <v>83</v>
      </c>
      <c r="H850" s="161">
        <v>1</v>
      </c>
      <c r="I850" s="162"/>
      <c r="L850" s="157"/>
      <c r="M850" s="163"/>
      <c r="T850" s="164"/>
      <c r="AT850" s="159" t="s">
        <v>328</v>
      </c>
      <c r="AU850" s="159" t="s">
        <v>88</v>
      </c>
      <c r="AV850" s="12" t="s">
        <v>88</v>
      </c>
      <c r="AW850" s="12" t="s">
        <v>31</v>
      </c>
      <c r="AX850" s="12" t="s">
        <v>76</v>
      </c>
      <c r="AY850" s="159" t="s">
        <v>317</v>
      </c>
    </row>
    <row r="851" spans="2:65" s="12" customFormat="1" ht="10">
      <c r="B851" s="157"/>
      <c r="D851" s="158" t="s">
        <v>328</v>
      </c>
      <c r="E851" s="159" t="s">
        <v>1</v>
      </c>
      <c r="F851" s="160" t="s">
        <v>83</v>
      </c>
      <c r="H851" s="161">
        <v>1</v>
      </c>
      <c r="I851" s="162"/>
      <c r="L851" s="157"/>
      <c r="M851" s="163"/>
      <c r="T851" s="164"/>
      <c r="AT851" s="159" t="s">
        <v>328</v>
      </c>
      <c r="AU851" s="159" t="s">
        <v>88</v>
      </c>
      <c r="AV851" s="12" t="s">
        <v>88</v>
      </c>
      <c r="AW851" s="12" t="s">
        <v>31</v>
      </c>
      <c r="AX851" s="12" t="s">
        <v>76</v>
      </c>
      <c r="AY851" s="159" t="s">
        <v>317</v>
      </c>
    </row>
    <row r="852" spans="2:65" s="12" customFormat="1" ht="10">
      <c r="B852" s="157"/>
      <c r="D852" s="158" t="s">
        <v>328</v>
      </c>
      <c r="E852" s="159" t="s">
        <v>1</v>
      </c>
      <c r="F852" s="160" t="s">
        <v>83</v>
      </c>
      <c r="H852" s="161">
        <v>1</v>
      </c>
      <c r="I852" s="162"/>
      <c r="L852" s="157"/>
      <c r="M852" s="163"/>
      <c r="T852" s="164"/>
      <c r="AT852" s="159" t="s">
        <v>328</v>
      </c>
      <c r="AU852" s="159" t="s">
        <v>88</v>
      </c>
      <c r="AV852" s="12" t="s">
        <v>88</v>
      </c>
      <c r="AW852" s="12" t="s">
        <v>31</v>
      </c>
      <c r="AX852" s="12" t="s">
        <v>76</v>
      </c>
      <c r="AY852" s="159" t="s">
        <v>317</v>
      </c>
    </row>
    <row r="853" spans="2:65" s="13" customFormat="1" ht="10">
      <c r="B853" s="165"/>
      <c r="D853" s="158" t="s">
        <v>328</v>
      </c>
      <c r="E853" s="166" t="s">
        <v>1</v>
      </c>
      <c r="F853" s="167" t="s">
        <v>14555</v>
      </c>
      <c r="H853" s="168">
        <v>3</v>
      </c>
      <c r="I853" s="169"/>
      <c r="L853" s="165"/>
      <c r="M853" s="170"/>
      <c r="T853" s="171"/>
      <c r="AT853" s="166" t="s">
        <v>328</v>
      </c>
      <c r="AU853" s="166" t="s">
        <v>88</v>
      </c>
      <c r="AV853" s="13" t="s">
        <v>92</v>
      </c>
      <c r="AW853" s="13" t="s">
        <v>31</v>
      </c>
      <c r="AX853" s="13" t="s">
        <v>76</v>
      </c>
      <c r="AY853" s="166" t="s">
        <v>317</v>
      </c>
    </row>
    <row r="854" spans="2:65" s="12" customFormat="1" ht="10">
      <c r="B854" s="157"/>
      <c r="D854" s="158" t="s">
        <v>328</v>
      </c>
      <c r="E854" s="159" t="s">
        <v>1</v>
      </c>
      <c r="F854" s="160" t="s">
        <v>14556</v>
      </c>
      <c r="H854" s="161">
        <v>17</v>
      </c>
      <c r="I854" s="162"/>
      <c r="L854" s="157"/>
      <c r="M854" s="163"/>
      <c r="T854" s="164"/>
      <c r="AT854" s="159" t="s">
        <v>328</v>
      </c>
      <c r="AU854" s="159" t="s">
        <v>88</v>
      </c>
      <c r="AV854" s="12" t="s">
        <v>88</v>
      </c>
      <c r="AW854" s="12" t="s">
        <v>31</v>
      </c>
      <c r="AX854" s="12" t="s">
        <v>76</v>
      </c>
      <c r="AY854" s="159" t="s">
        <v>317</v>
      </c>
    </row>
    <row r="855" spans="2:65" s="12" customFormat="1" ht="10">
      <c r="B855" s="157"/>
      <c r="D855" s="158" t="s">
        <v>328</v>
      </c>
      <c r="E855" s="159" t="s">
        <v>1</v>
      </c>
      <c r="F855" s="160" t="s">
        <v>14557</v>
      </c>
      <c r="H855" s="161">
        <v>4</v>
      </c>
      <c r="I855" s="162"/>
      <c r="L855" s="157"/>
      <c r="M855" s="163"/>
      <c r="T855" s="164"/>
      <c r="AT855" s="159" t="s">
        <v>328</v>
      </c>
      <c r="AU855" s="159" t="s">
        <v>88</v>
      </c>
      <c r="AV855" s="12" t="s">
        <v>88</v>
      </c>
      <c r="AW855" s="12" t="s">
        <v>31</v>
      </c>
      <c r="AX855" s="12" t="s">
        <v>76</v>
      </c>
      <c r="AY855" s="159" t="s">
        <v>317</v>
      </c>
    </row>
    <row r="856" spans="2:65" s="12" customFormat="1" ht="10">
      <c r="B856" s="157"/>
      <c r="D856" s="158" t="s">
        <v>328</v>
      </c>
      <c r="E856" s="159" t="s">
        <v>1</v>
      </c>
      <c r="F856" s="160" t="s">
        <v>14558</v>
      </c>
      <c r="H856" s="161">
        <v>4</v>
      </c>
      <c r="I856" s="162"/>
      <c r="L856" s="157"/>
      <c r="M856" s="163"/>
      <c r="T856" s="164"/>
      <c r="AT856" s="159" t="s">
        <v>328</v>
      </c>
      <c r="AU856" s="159" t="s">
        <v>88</v>
      </c>
      <c r="AV856" s="12" t="s">
        <v>88</v>
      </c>
      <c r="AW856" s="12" t="s">
        <v>31</v>
      </c>
      <c r="AX856" s="12" t="s">
        <v>76</v>
      </c>
      <c r="AY856" s="159" t="s">
        <v>317</v>
      </c>
    </row>
    <row r="857" spans="2:65" s="12" customFormat="1" ht="10">
      <c r="B857" s="157"/>
      <c r="D857" s="158" t="s">
        <v>328</v>
      </c>
      <c r="E857" s="159" t="s">
        <v>1</v>
      </c>
      <c r="F857" s="160" t="s">
        <v>14558</v>
      </c>
      <c r="H857" s="161">
        <v>4</v>
      </c>
      <c r="I857" s="162"/>
      <c r="L857" s="157"/>
      <c r="M857" s="163"/>
      <c r="T857" s="164"/>
      <c r="AT857" s="159" t="s">
        <v>328</v>
      </c>
      <c r="AU857" s="159" t="s">
        <v>88</v>
      </c>
      <c r="AV857" s="12" t="s">
        <v>88</v>
      </c>
      <c r="AW857" s="12" t="s">
        <v>31</v>
      </c>
      <c r="AX857" s="12" t="s">
        <v>76</v>
      </c>
      <c r="AY857" s="159" t="s">
        <v>317</v>
      </c>
    </row>
    <row r="858" spans="2:65" s="12" customFormat="1" ht="10">
      <c r="B858" s="157"/>
      <c r="D858" s="158" t="s">
        <v>328</v>
      </c>
      <c r="E858" s="159" t="s">
        <v>1</v>
      </c>
      <c r="F858" s="160" t="s">
        <v>14559</v>
      </c>
      <c r="H858" s="161">
        <v>5</v>
      </c>
      <c r="I858" s="162"/>
      <c r="L858" s="157"/>
      <c r="M858" s="163"/>
      <c r="T858" s="164"/>
      <c r="AT858" s="159" t="s">
        <v>328</v>
      </c>
      <c r="AU858" s="159" t="s">
        <v>88</v>
      </c>
      <c r="AV858" s="12" t="s">
        <v>88</v>
      </c>
      <c r="AW858" s="12" t="s">
        <v>31</v>
      </c>
      <c r="AX858" s="12" t="s">
        <v>76</v>
      </c>
      <c r="AY858" s="159" t="s">
        <v>317</v>
      </c>
    </row>
    <row r="859" spans="2:65" s="13" customFormat="1" ht="10">
      <c r="B859" s="165"/>
      <c r="D859" s="158" t="s">
        <v>328</v>
      </c>
      <c r="E859" s="166" t="s">
        <v>1</v>
      </c>
      <c r="F859" s="167" t="s">
        <v>331</v>
      </c>
      <c r="H859" s="168">
        <v>34</v>
      </c>
      <c r="I859" s="169"/>
      <c r="L859" s="165"/>
      <c r="M859" s="170"/>
      <c r="T859" s="171"/>
      <c r="AT859" s="166" t="s">
        <v>328</v>
      </c>
      <c r="AU859" s="166" t="s">
        <v>88</v>
      </c>
      <c r="AV859" s="13" t="s">
        <v>92</v>
      </c>
      <c r="AW859" s="13" t="s">
        <v>31</v>
      </c>
      <c r="AX859" s="13" t="s">
        <v>76</v>
      </c>
      <c r="AY859" s="166" t="s">
        <v>317</v>
      </c>
    </row>
    <row r="860" spans="2:65" s="14" customFormat="1" ht="10">
      <c r="B860" s="172"/>
      <c r="D860" s="158" t="s">
        <v>328</v>
      </c>
      <c r="E860" s="173" t="s">
        <v>1</v>
      </c>
      <c r="F860" s="174" t="s">
        <v>332</v>
      </c>
      <c r="H860" s="175">
        <v>37</v>
      </c>
      <c r="I860" s="176"/>
      <c r="L860" s="172"/>
      <c r="M860" s="177"/>
      <c r="T860" s="178"/>
      <c r="AT860" s="173" t="s">
        <v>328</v>
      </c>
      <c r="AU860" s="173" t="s">
        <v>88</v>
      </c>
      <c r="AV860" s="14" t="s">
        <v>323</v>
      </c>
      <c r="AW860" s="14" t="s">
        <v>31</v>
      </c>
      <c r="AX860" s="14" t="s">
        <v>83</v>
      </c>
      <c r="AY860" s="173" t="s">
        <v>317</v>
      </c>
    </row>
    <row r="861" spans="2:65" s="1" customFormat="1" ht="24.15" customHeight="1">
      <c r="B861" s="142"/>
      <c r="C861" s="179" t="s">
        <v>2158</v>
      </c>
      <c r="D861" s="179" t="s">
        <v>454</v>
      </c>
      <c r="E861" s="180" t="s">
        <v>3328</v>
      </c>
      <c r="F861" s="181" t="s">
        <v>14560</v>
      </c>
      <c r="G861" s="182" t="s">
        <v>467</v>
      </c>
      <c r="H861" s="183">
        <v>34</v>
      </c>
      <c r="I861" s="184"/>
      <c r="J861" s="185">
        <f>ROUND(I861*H861,2)</f>
        <v>0</v>
      </c>
      <c r="K861" s="186"/>
      <c r="L861" s="187"/>
      <c r="M861" s="188" t="s">
        <v>1</v>
      </c>
      <c r="N861" s="189" t="s">
        <v>42</v>
      </c>
      <c r="P861" s="153">
        <f>O861*H861</f>
        <v>0</v>
      </c>
      <c r="Q861" s="153">
        <v>1.4999999999999999E-2</v>
      </c>
      <c r="R861" s="153">
        <f>Q861*H861</f>
        <v>0.51</v>
      </c>
      <c r="S861" s="153">
        <v>0</v>
      </c>
      <c r="T861" s="154">
        <f>S861*H861</f>
        <v>0</v>
      </c>
      <c r="AR861" s="155" t="s">
        <v>481</v>
      </c>
      <c r="AT861" s="155" t="s">
        <v>454</v>
      </c>
      <c r="AU861" s="155" t="s">
        <v>88</v>
      </c>
      <c r="AY861" s="16" t="s">
        <v>317</v>
      </c>
      <c r="BE861" s="156">
        <f>IF(N861="základná",J861,0)</f>
        <v>0</v>
      </c>
      <c r="BF861" s="156">
        <f>IF(N861="znížená",J861,0)</f>
        <v>0</v>
      </c>
      <c r="BG861" s="156">
        <f>IF(N861="zákl. prenesená",J861,0)</f>
        <v>0</v>
      </c>
      <c r="BH861" s="156">
        <f>IF(N861="zníž. prenesená",J861,0)</f>
        <v>0</v>
      </c>
      <c r="BI861" s="156">
        <f>IF(N861="nulová",J861,0)</f>
        <v>0</v>
      </c>
      <c r="BJ861" s="16" t="s">
        <v>88</v>
      </c>
      <c r="BK861" s="156">
        <f>ROUND(I861*H861,2)</f>
        <v>0</v>
      </c>
      <c r="BL861" s="16" t="s">
        <v>396</v>
      </c>
      <c r="BM861" s="155" t="s">
        <v>14561</v>
      </c>
    </row>
    <row r="862" spans="2:65" s="12" customFormat="1" ht="10">
      <c r="B862" s="157"/>
      <c r="D862" s="158" t="s">
        <v>328</v>
      </c>
      <c r="E862" s="159" t="s">
        <v>1</v>
      </c>
      <c r="F862" s="160" t="s">
        <v>14556</v>
      </c>
      <c r="H862" s="161">
        <v>17</v>
      </c>
      <c r="I862" s="162"/>
      <c r="L862" s="157"/>
      <c r="M862" s="163"/>
      <c r="T862" s="164"/>
      <c r="AT862" s="159" t="s">
        <v>328</v>
      </c>
      <c r="AU862" s="159" t="s">
        <v>88</v>
      </c>
      <c r="AV862" s="12" t="s">
        <v>88</v>
      </c>
      <c r="AW862" s="12" t="s">
        <v>31</v>
      </c>
      <c r="AX862" s="12" t="s">
        <v>76</v>
      </c>
      <c r="AY862" s="159" t="s">
        <v>317</v>
      </c>
    </row>
    <row r="863" spans="2:65" s="12" customFormat="1" ht="10">
      <c r="B863" s="157"/>
      <c r="D863" s="158" t="s">
        <v>328</v>
      </c>
      <c r="E863" s="159" t="s">
        <v>1</v>
      </c>
      <c r="F863" s="160" t="s">
        <v>14557</v>
      </c>
      <c r="H863" s="161">
        <v>4</v>
      </c>
      <c r="I863" s="162"/>
      <c r="L863" s="157"/>
      <c r="M863" s="163"/>
      <c r="T863" s="164"/>
      <c r="AT863" s="159" t="s">
        <v>328</v>
      </c>
      <c r="AU863" s="159" t="s">
        <v>88</v>
      </c>
      <c r="AV863" s="12" t="s">
        <v>88</v>
      </c>
      <c r="AW863" s="12" t="s">
        <v>31</v>
      </c>
      <c r="AX863" s="12" t="s">
        <v>76</v>
      </c>
      <c r="AY863" s="159" t="s">
        <v>317</v>
      </c>
    </row>
    <row r="864" spans="2:65" s="12" customFormat="1" ht="10">
      <c r="B864" s="157"/>
      <c r="D864" s="158" t="s">
        <v>328</v>
      </c>
      <c r="E864" s="159" t="s">
        <v>1</v>
      </c>
      <c r="F864" s="160" t="s">
        <v>14558</v>
      </c>
      <c r="H864" s="161">
        <v>4</v>
      </c>
      <c r="I864" s="162"/>
      <c r="L864" s="157"/>
      <c r="M864" s="163"/>
      <c r="T864" s="164"/>
      <c r="AT864" s="159" t="s">
        <v>328</v>
      </c>
      <c r="AU864" s="159" t="s">
        <v>88</v>
      </c>
      <c r="AV864" s="12" t="s">
        <v>88</v>
      </c>
      <c r="AW864" s="12" t="s">
        <v>31</v>
      </c>
      <c r="AX864" s="12" t="s">
        <v>76</v>
      </c>
      <c r="AY864" s="159" t="s">
        <v>317</v>
      </c>
    </row>
    <row r="865" spans="2:65" s="12" customFormat="1" ht="10">
      <c r="B865" s="157"/>
      <c r="D865" s="158" t="s">
        <v>328</v>
      </c>
      <c r="E865" s="159" t="s">
        <v>1</v>
      </c>
      <c r="F865" s="160" t="s">
        <v>14558</v>
      </c>
      <c r="H865" s="161">
        <v>4</v>
      </c>
      <c r="I865" s="162"/>
      <c r="L865" s="157"/>
      <c r="M865" s="163"/>
      <c r="T865" s="164"/>
      <c r="AT865" s="159" t="s">
        <v>328</v>
      </c>
      <c r="AU865" s="159" t="s">
        <v>88</v>
      </c>
      <c r="AV865" s="12" t="s">
        <v>88</v>
      </c>
      <c r="AW865" s="12" t="s">
        <v>31</v>
      </c>
      <c r="AX865" s="12" t="s">
        <v>76</v>
      </c>
      <c r="AY865" s="159" t="s">
        <v>317</v>
      </c>
    </row>
    <row r="866" spans="2:65" s="12" customFormat="1" ht="10">
      <c r="B866" s="157"/>
      <c r="D866" s="158" t="s">
        <v>328</v>
      </c>
      <c r="E866" s="159" t="s">
        <v>1</v>
      </c>
      <c r="F866" s="160" t="s">
        <v>14559</v>
      </c>
      <c r="H866" s="161">
        <v>5</v>
      </c>
      <c r="I866" s="162"/>
      <c r="L866" s="157"/>
      <c r="M866" s="163"/>
      <c r="T866" s="164"/>
      <c r="AT866" s="159" t="s">
        <v>328</v>
      </c>
      <c r="AU866" s="159" t="s">
        <v>88</v>
      </c>
      <c r="AV866" s="12" t="s">
        <v>88</v>
      </c>
      <c r="AW866" s="12" t="s">
        <v>31</v>
      </c>
      <c r="AX866" s="12" t="s">
        <v>76</v>
      </c>
      <c r="AY866" s="159" t="s">
        <v>317</v>
      </c>
    </row>
    <row r="867" spans="2:65" s="13" customFormat="1" ht="10">
      <c r="B867" s="165"/>
      <c r="D867" s="158" t="s">
        <v>328</v>
      </c>
      <c r="E867" s="166" t="s">
        <v>1</v>
      </c>
      <c r="F867" s="167" t="s">
        <v>331</v>
      </c>
      <c r="H867" s="168">
        <v>34</v>
      </c>
      <c r="I867" s="169"/>
      <c r="L867" s="165"/>
      <c r="M867" s="170"/>
      <c r="T867" s="171"/>
      <c r="AT867" s="166" t="s">
        <v>328</v>
      </c>
      <c r="AU867" s="166" t="s">
        <v>88</v>
      </c>
      <c r="AV867" s="13" t="s">
        <v>92</v>
      </c>
      <c r="AW867" s="13" t="s">
        <v>31</v>
      </c>
      <c r="AX867" s="13" t="s">
        <v>76</v>
      </c>
      <c r="AY867" s="166" t="s">
        <v>317</v>
      </c>
    </row>
    <row r="868" spans="2:65" s="14" customFormat="1" ht="10">
      <c r="B868" s="172"/>
      <c r="D868" s="158" t="s">
        <v>328</v>
      </c>
      <c r="E868" s="173" t="s">
        <v>1</v>
      </c>
      <c r="F868" s="174" t="s">
        <v>332</v>
      </c>
      <c r="H868" s="175">
        <v>34</v>
      </c>
      <c r="I868" s="176"/>
      <c r="L868" s="172"/>
      <c r="M868" s="177"/>
      <c r="T868" s="178"/>
      <c r="AT868" s="173" t="s">
        <v>328</v>
      </c>
      <c r="AU868" s="173" t="s">
        <v>88</v>
      </c>
      <c r="AV868" s="14" t="s">
        <v>323</v>
      </c>
      <c r="AW868" s="14" t="s">
        <v>31</v>
      </c>
      <c r="AX868" s="14" t="s">
        <v>83</v>
      </c>
      <c r="AY868" s="173" t="s">
        <v>317</v>
      </c>
    </row>
    <row r="869" spans="2:65" s="1" customFormat="1" ht="24.15" customHeight="1">
      <c r="B869" s="142"/>
      <c r="C869" s="179" t="s">
        <v>2166</v>
      </c>
      <c r="D869" s="179" t="s">
        <v>454</v>
      </c>
      <c r="E869" s="180" t="s">
        <v>3324</v>
      </c>
      <c r="F869" s="181" t="s">
        <v>3325</v>
      </c>
      <c r="G869" s="182" t="s">
        <v>467</v>
      </c>
      <c r="H869" s="183">
        <v>3</v>
      </c>
      <c r="I869" s="184"/>
      <c r="J869" s="185">
        <f>ROUND(I869*H869,2)</f>
        <v>0</v>
      </c>
      <c r="K869" s="186"/>
      <c r="L869" s="187"/>
      <c r="M869" s="188" t="s">
        <v>1</v>
      </c>
      <c r="N869" s="189" t="s">
        <v>42</v>
      </c>
      <c r="P869" s="153">
        <f>O869*H869</f>
        <v>0</v>
      </c>
      <c r="Q869" s="153">
        <v>1.0999999999999999E-2</v>
      </c>
      <c r="R869" s="153">
        <f>Q869*H869</f>
        <v>3.3000000000000002E-2</v>
      </c>
      <c r="S869" s="153">
        <v>0</v>
      </c>
      <c r="T869" s="154">
        <f>S869*H869</f>
        <v>0</v>
      </c>
      <c r="AR869" s="155" t="s">
        <v>481</v>
      </c>
      <c r="AT869" s="155" t="s">
        <v>454</v>
      </c>
      <c r="AU869" s="155" t="s">
        <v>88</v>
      </c>
      <c r="AY869" s="16" t="s">
        <v>317</v>
      </c>
      <c r="BE869" s="156">
        <f>IF(N869="základná",J869,0)</f>
        <v>0</v>
      </c>
      <c r="BF869" s="156">
        <f>IF(N869="znížená",J869,0)</f>
        <v>0</v>
      </c>
      <c r="BG869" s="156">
        <f>IF(N869="zákl. prenesená",J869,0)</f>
        <v>0</v>
      </c>
      <c r="BH869" s="156">
        <f>IF(N869="zníž. prenesená",J869,0)</f>
        <v>0</v>
      </c>
      <c r="BI869" s="156">
        <f>IF(N869="nulová",J869,0)</f>
        <v>0</v>
      </c>
      <c r="BJ869" s="16" t="s">
        <v>88</v>
      </c>
      <c r="BK869" s="156">
        <f>ROUND(I869*H869,2)</f>
        <v>0</v>
      </c>
      <c r="BL869" s="16" t="s">
        <v>396</v>
      </c>
      <c r="BM869" s="155" t="s">
        <v>14562</v>
      </c>
    </row>
    <row r="870" spans="2:65" s="12" customFormat="1" ht="10">
      <c r="B870" s="157"/>
      <c r="D870" s="158" t="s">
        <v>328</v>
      </c>
      <c r="E870" s="159" t="s">
        <v>1</v>
      </c>
      <c r="F870" s="160" t="s">
        <v>92</v>
      </c>
      <c r="H870" s="161">
        <v>3</v>
      </c>
      <c r="I870" s="162"/>
      <c r="L870" s="157"/>
      <c r="M870" s="163"/>
      <c r="T870" s="164"/>
      <c r="AT870" s="159" t="s">
        <v>328</v>
      </c>
      <c r="AU870" s="159" t="s">
        <v>88</v>
      </c>
      <c r="AV870" s="12" t="s">
        <v>88</v>
      </c>
      <c r="AW870" s="12" t="s">
        <v>31</v>
      </c>
      <c r="AX870" s="12" t="s">
        <v>76</v>
      </c>
      <c r="AY870" s="159" t="s">
        <v>317</v>
      </c>
    </row>
    <row r="871" spans="2:65" s="13" customFormat="1" ht="10">
      <c r="B871" s="165"/>
      <c r="D871" s="158" t="s">
        <v>328</v>
      </c>
      <c r="E871" s="166" t="s">
        <v>1</v>
      </c>
      <c r="F871" s="167" t="s">
        <v>331</v>
      </c>
      <c r="H871" s="168">
        <v>3</v>
      </c>
      <c r="I871" s="169"/>
      <c r="L871" s="165"/>
      <c r="M871" s="170"/>
      <c r="T871" s="171"/>
      <c r="AT871" s="166" t="s">
        <v>328</v>
      </c>
      <c r="AU871" s="166" t="s">
        <v>88</v>
      </c>
      <c r="AV871" s="13" t="s">
        <v>92</v>
      </c>
      <c r="AW871" s="13" t="s">
        <v>31</v>
      </c>
      <c r="AX871" s="13" t="s">
        <v>76</v>
      </c>
      <c r="AY871" s="166" t="s">
        <v>317</v>
      </c>
    </row>
    <row r="872" spans="2:65" s="14" customFormat="1" ht="10">
      <c r="B872" s="172"/>
      <c r="D872" s="158" t="s">
        <v>328</v>
      </c>
      <c r="E872" s="173" t="s">
        <v>1</v>
      </c>
      <c r="F872" s="174" t="s">
        <v>332</v>
      </c>
      <c r="H872" s="175">
        <v>3</v>
      </c>
      <c r="I872" s="176"/>
      <c r="L872" s="172"/>
      <c r="M872" s="177"/>
      <c r="T872" s="178"/>
      <c r="AT872" s="173" t="s">
        <v>328</v>
      </c>
      <c r="AU872" s="173" t="s">
        <v>88</v>
      </c>
      <c r="AV872" s="14" t="s">
        <v>323</v>
      </c>
      <c r="AW872" s="14" t="s">
        <v>31</v>
      </c>
      <c r="AX872" s="14" t="s">
        <v>83</v>
      </c>
      <c r="AY872" s="173" t="s">
        <v>317</v>
      </c>
    </row>
    <row r="873" spans="2:65" s="1" customFormat="1" ht="24.15" customHeight="1">
      <c r="B873" s="142"/>
      <c r="C873" s="143" t="s">
        <v>2171</v>
      </c>
      <c r="D873" s="143" t="s">
        <v>319</v>
      </c>
      <c r="E873" s="144" t="s">
        <v>3332</v>
      </c>
      <c r="F873" s="145" t="s">
        <v>3333</v>
      </c>
      <c r="G873" s="146" t="s">
        <v>467</v>
      </c>
      <c r="H873" s="147">
        <v>2</v>
      </c>
      <c r="I873" s="148"/>
      <c r="J873" s="149">
        <f>ROUND(I873*H873,2)</f>
        <v>0</v>
      </c>
      <c r="K873" s="150"/>
      <c r="L873" s="31"/>
      <c r="M873" s="151" t="s">
        <v>1</v>
      </c>
      <c r="N873" s="152" t="s">
        <v>42</v>
      </c>
      <c r="P873" s="153">
        <f>O873*H873</f>
        <v>0</v>
      </c>
      <c r="Q873" s="153">
        <v>2.9999999999999997E-4</v>
      </c>
      <c r="R873" s="153">
        <f>Q873*H873</f>
        <v>5.9999999999999995E-4</v>
      </c>
      <c r="S873" s="153">
        <v>0</v>
      </c>
      <c r="T873" s="154">
        <f>S873*H873</f>
        <v>0</v>
      </c>
      <c r="AR873" s="155" t="s">
        <v>396</v>
      </c>
      <c r="AT873" s="155" t="s">
        <v>319</v>
      </c>
      <c r="AU873" s="155" t="s">
        <v>88</v>
      </c>
      <c r="AY873" s="16" t="s">
        <v>317</v>
      </c>
      <c r="BE873" s="156">
        <f>IF(N873="základná",J873,0)</f>
        <v>0</v>
      </c>
      <c r="BF873" s="156">
        <f>IF(N873="znížená",J873,0)</f>
        <v>0</v>
      </c>
      <c r="BG873" s="156">
        <f>IF(N873="zákl. prenesená",J873,0)</f>
        <v>0</v>
      </c>
      <c r="BH873" s="156">
        <f>IF(N873="zníž. prenesená",J873,0)</f>
        <v>0</v>
      </c>
      <c r="BI873" s="156">
        <f>IF(N873="nulová",J873,0)</f>
        <v>0</v>
      </c>
      <c r="BJ873" s="16" t="s">
        <v>88</v>
      </c>
      <c r="BK873" s="156">
        <f>ROUND(I873*H873,2)</f>
        <v>0</v>
      </c>
      <c r="BL873" s="16" t="s">
        <v>396</v>
      </c>
      <c r="BM873" s="155" t="s">
        <v>14563</v>
      </c>
    </row>
    <row r="874" spans="2:65" s="12" customFormat="1" ht="10">
      <c r="B874" s="157"/>
      <c r="D874" s="158" t="s">
        <v>328</v>
      </c>
      <c r="E874" s="159" t="s">
        <v>1</v>
      </c>
      <c r="F874" s="160" t="s">
        <v>88</v>
      </c>
      <c r="H874" s="161">
        <v>2</v>
      </c>
      <c r="I874" s="162"/>
      <c r="L874" s="157"/>
      <c r="M874" s="163"/>
      <c r="T874" s="164"/>
      <c r="AT874" s="159" t="s">
        <v>328</v>
      </c>
      <c r="AU874" s="159" t="s">
        <v>88</v>
      </c>
      <c r="AV874" s="12" t="s">
        <v>88</v>
      </c>
      <c r="AW874" s="12" t="s">
        <v>31</v>
      </c>
      <c r="AX874" s="12" t="s">
        <v>76</v>
      </c>
      <c r="AY874" s="159" t="s">
        <v>317</v>
      </c>
    </row>
    <row r="875" spans="2:65" s="13" customFormat="1" ht="10">
      <c r="B875" s="165"/>
      <c r="D875" s="158" t="s">
        <v>328</v>
      </c>
      <c r="E875" s="166" t="s">
        <v>1</v>
      </c>
      <c r="F875" s="167" t="s">
        <v>331</v>
      </c>
      <c r="H875" s="168">
        <v>2</v>
      </c>
      <c r="I875" s="169"/>
      <c r="L875" s="165"/>
      <c r="M875" s="170"/>
      <c r="T875" s="171"/>
      <c r="AT875" s="166" t="s">
        <v>328</v>
      </c>
      <c r="AU875" s="166" t="s">
        <v>88</v>
      </c>
      <c r="AV875" s="13" t="s">
        <v>92</v>
      </c>
      <c r="AW875" s="13" t="s">
        <v>31</v>
      </c>
      <c r="AX875" s="13" t="s">
        <v>76</v>
      </c>
      <c r="AY875" s="166" t="s">
        <v>317</v>
      </c>
    </row>
    <row r="876" spans="2:65" s="14" customFormat="1" ht="10">
      <c r="B876" s="172"/>
      <c r="D876" s="158" t="s">
        <v>328</v>
      </c>
      <c r="E876" s="173" t="s">
        <v>1</v>
      </c>
      <c r="F876" s="174" t="s">
        <v>332</v>
      </c>
      <c r="H876" s="175">
        <v>2</v>
      </c>
      <c r="I876" s="176"/>
      <c r="L876" s="172"/>
      <c r="M876" s="177"/>
      <c r="T876" s="178"/>
      <c r="AT876" s="173" t="s">
        <v>328</v>
      </c>
      <c r="AU876" s="173" t="s">
        <v>88</v>
      </c>
      <c r="AV876" s="14" t="s">
        <v>323</v>
      </c>
      <c r="AW876" s="14" t="s">
        <v>31</v>
      </c>
      <c r="AX876" s="14" t="s">
        <v>83</v>
      </c>
      <c r="AY876" s="173" t="s">
        <v>317</v>
      </c>
    </row>
    <row r="877" spans="2:65" s="1" customFormat="1" ht="24.15" customHeight="1">
      <c r="B877" s="142"/>
      <c r="C877" s="179" t="s">
        <v>2175</v>
      </c>
      <c r="D877" s="179" t="s">
        <v>454</v>
      </c>
      <c r="E877" s="180" t="s">
        <v>3359</v>
      </c>
      <c r="F877" s="181" t="s">
        <v>3360</v>
      </c>
      <c r="G877" s="182" t="s">
        <v>467</v>
      </c>
      <c r="H877" s="183">
        <v>2</v>
      </c>
      <c r="I877" s="184"/>
      <c r="J877" s="185">
        <f>ROUND(I877*H877,2)</f>
        <v>0</v>
      </c>
      <c r="K877" s="186"/>
      <c r="L877" s="187"/>
      <c r="M877" s="188" t="s">
        <v>1</v>
      </c>
      <c r="N877" s="189" t="s">
        <v>42</v>
      </c>
      <c r="P877" s="153">
        <f>O877*H877</f>
        <v>0</v>
      </c>
      <c r="Q877" s="153">
        <v>1.4999999999999999E-2</v>
      </c>
      <c r="R877" s="153">
        <f>Q877*H877</f>
        <v>0.03</v>
      </c>
      <c r="S877" s="153">
        <v>0</v>
      </c>
      <c r="T877" s="154">
        <f>S877*H877</f>
        <v>0</v>
      </c>
      <c r="AR877" s="155" t="s">
        <v>481</v>
      </c>
      <c r="AT877" s="155" t="s">
        <v>454</v>
      </c>
      <c r="AU877" s="155" t="s">
        <v>88</v>
      </c>
      <c r="AY877" s="16" t="s">
        <v>317</v>
      </c>
      <c r="BE877" s="156">
        <f>IF(N877="základná",J877,0)</f>
        <v>0</v>
      </c>
      <c r="BF877" s="156">
        <f>IF(N877="znížená",J877,0)</f>
        <v>0</v>
      </c>
      <c r="BG877" s="156">
        <f>IF(N877="zákl. prenesená",J877,0)</f>
        <v>0</v>
      </c>
      <c r="BH877" s="156">
        <f>IF(N877="zníž. prenesená",J877,0)</f>
        <v>0</v>
      </c>
      <c r="BI877" s="156">
        <f>IF(N877="nulová",J877,0)</f>
        <v>0</v>
      </c>
      <c r="BJ877" s="16" t="s">
        <v>88</v>
      </c>
      <c r="BK877" s="156">
        <f>ROUND(I877*H877,2)</f>
        <v>0</v>
      </c>
      <c r="BL877" s="16" t="s">
        <v>396</v>
      </c>
      <c r="BM877" s="155" t="s">
        <v>14564</v>
      </c>
    </row>
    <row r="878" spans="2:65" s="1" customFormat="1" ht="49" customHeight="1">
      <c r="B878" s="142"/>
      <c r="C878" s="143" t="s">
        <v>2985</v>
      </c>
      <c r="D878" s="143" t="s">
        <v>319</v>
      </c>
      <c r="E878" s="144" t="s">
        <v>3363</v>
      </c>
      <c r="F878" s="145" t="s">
        <v>3364</v>
      </c>
      <c r="G878" s="146" t="s">
        <v>484</v>
      </c>
      <c r="H878" s="147">
        <v>66.91</v>
      </c>
      <c r="I878" s="148"/>
      <c r="J878" s="149">
        <f>ROUND(I878*H878,2)</f>
        <v>0</v>
      </c>
      <c r="K878" s="150"/>
      <c r="L878" s="31"/>
      <c r="M878" s="151" t="s">
        <v>1</v>
      </c>
      <c r="N878" s="152" t="s">
        <v>42</v>
      </c>
      <c r="P878" s="153">
        <f>O878*H878</f>
        <v>0</v>
      </c>
      <c r="Q878" s="153">
        <v>0</v>
      </c>
      <c r="R878" s="153">
        <f>Q878*H878</f>
        <v>0</v>
      </c>
      <c r="S878" s="153">
        <v>0</v>
      </c>
      <c r="T878" s="154">
        <f>S878*H878</f>
        <v>0</v>
      </c>
      <c r="AR878" s="155" t="s">
        <v>396</v>
      </c>
      <c r="AT878" s="155" t="s">
        <v>319</v>
      </c>
      <c r="AU878" s="155" t="s">
        <v>88</v>
      </c>
      <c r="AY878" s="16" t="s">
        <v>317</v>
      </c>
      <c r="BE878" s="156">
        <f>IF(N878="základná",J878,0)</f>
        <v>0</v>
      </c>
      <c r="BF878" s="156">
        <f>IF(N878="znížená",J878,0)</f>
        <v>0</v>
      </c>
      <c r="BG878" s="156">
        <f>IF(N878="zákl. prenesená",J878,0)</f>
        <v>0</v>
      </c>
      <c r="BH878" s="156">
        <f>IF(N878="zníž. prenesená",J878,0)</f>
        <v>0</v>
      </c>
      <c r="BI878" s="156">
        <f>IF(N878="nulová",J878,0)</f>
        <v>0</v>
      </c>
      <c r="BJ878" s="16" t="s">
        <v>88</v>
      </c>
      <c r="BK878" s="156">
        <f>ROUND(I878*H878,2)</f>
        <v>0</v>
      </c>
      <c r="BL878" s="16" t="s">
        <v>396</v>
      </c>
      <c r="BM878" s="155" t="s">
        <v>14565</v>
      </c>
    </row>
    <row r="879" spans="2:65" s="12" customFormat="1" ht="10">
      <c r="B879" s="157"/>
      <c r="D879" s="158" t="s">
        <v>328</v>
      </c>
      <c r="E879" s="159" t="s">
        <v>1</v>
      </c>
      <c r="F879" s="160" t="s">
        <v>14566</v>
      </c>
      <c r="H879" s="161">
        <v>66.91</v>
      </c>
      <c r="I879" s="162"/>
      <c r="L879" s="157"/>
      <c r="M879" s="163"/>
      <c r="T879" s="164"/>
      <c r="AT879" s="159" t="s">
        <v>328</v>
      </c>
      <c r="AU879" s="159" t="s">
        <v>88</v>
      </c>
      <c r="AV879" s="12" t="s">
        <v>88</v>
      </c>
      <c r="AW879" s="12" t="s">
        <v>31</v>
      </c>
      <c r="AX879" s="12" t="s">
        <v>76</v>
      </c>
      <c r="AY879" s="159" t="s">
        <v>317</v>
      </c>
    </row>
    <row r="880" spans="2:65" s="13" customFormat="1" ht="10">
      <c r="B880" s="165"/>
      <c r="D880" s="158" t="s">
        <v>328</v>
      </c>
      <c r="E880" s="166" t="s">
        <v>1</v>
      </c>
      <c r="F880" s="167" t="s">
        <v>331</v>
      </c>
      <c r="H880" s="168">
        <v>66.91</v>
      </c>
      <c r="I880" s="169"/>
      <c r="L880" s="165"/>
      <c r="M880" s="170"/>
      <c r="T880" s="171"/>
      <c r="AT880" s="166" t="s">
        <v>328</v>
      </c>
      <c r="AU880" s="166" t="s">
        <v>88</v>
      </c>
      <c r="AV880" s="13" t="s">
        <v>92</v>
      </c>
      <c r="AW880" s="13" t="s">
        <v>31</v>
      </c>
      <c r="AX880" s="13" t="s">
        <v>76</v>
      </c>
      <c r="AY880" s="166" t="s">
        <v>317</v>
      </c>
    </row>
    <row r="881" spans="2:65" s="14" customFormat="1" ht="10">
      <c r="B881" s="172"/>
      <c r="D881" s="158" t="s">
        <v>328</v>
      </c>
      <c r="E881" s="173" t="s">
        <v>1</v>
      </c>
      <c r="F881" s="174" t="s">
        <v>332</v>
      </c>
      <c r="H881" s="175">
        <v>66.91</v>
      </c>
      <c r="I881" s="176"/>
      <c r="L881" s="172"/>
      <c r="M881" s="177"/>
      <c r="T881" s="178"/>
      <c r="AT881" s="173" t="s">
        <v>328</v>
      </c>
      <c r="AU881" s="173" t="s">
        <v>88</v>
      </c>
      <c r="AV881" s="14" t="s">
        <v>323</v>
      </c>
      <c r="AW881" s="14" t="s">
        <v>31</v>
      </c>
      <c r="AX881" s="14" t="s">
        <v>83</v>
      </c>
      <c r="AY881" s="173" t="s">
        <v>317</v>
      </c>
    </row>
    <row r="882" spans="2:65" s="1" customFormat="1" ht="49" customHeight="1">
      <c r="B882" s="142"/>
      <c r="C882" s="143" t="s">
        <v>2992</v>
      </c>
      <c r="D882" s="143" t="s">
        <v>319</v>
      </c>
      <c r="E882" s="144" t="s">
        <v>3370</v>
      </c>
      <c r="F882" s="145" t="s">
        <v>3371</v>
      </c>
      <c r="G882" s="146" t="s">
        <v>484</v>
      </c>
      <c r="H882" s="147">
        <v>120.42</v>
      </c>
      <c r="I882" s="148"/>
      <c r="J882" s="149">
        <f>ROUND(I882*H882,2)</f>
        <v>0</v>
      </c>
      <c r="K882" s="150"/>
      <c r="L882" s="31"/>
      <c r="M882" s="151" t="s">
        <v>1</v>
      </c>
      <c r="N882" s="152" t="s">
        <v>42</v>
      </c>
      <c r="P882" s="153">
        <f>O882*H882</f>
        <v>0</v>
      </c>
      <c r="Q882" s="153">
        <v>0</v>
      </c>
      <c r="R882" s="153">
        <f>Q882*H882</f>
        <v>0</v>
      </c>
      <c r="S882" s="153">
        <v>0</v>
      </c>
      <c r="T882" s="154">
        <f>S882*H882</f>
        <v>0</v>
      </c>
      <c r="AR882" s="155" t="s">
        <v>396</v>
      </c>
      <c r="AT882" s="155" t="s">
        <v>319</v>
      </c>
      <c r="AU882" s="155" t="s">
        <v>88</v>
      </c>
      <c r="AY882" s="16" t="s">
        <v>317</v>
      </c>
      <c r="BE882" s="156">
        <f>IF(N882="základná",J882,0)</f>
        <v>0</v>
      </c>
      <c r="BF882" s="156">
        <f>IF(N882="znížená",J882,0)</f>
        <v>0</v>
      </c>
      <c r="BG882" s="156">
        <f>IF(N882="zákl. prenesená",J882,0)</f>
        <v>0</v>
      </c>
      <c r="BH882" s="156">
        <f>IF(N882="zníž. prenesená",J882,0)</f>
        <v>0</v>
      </c>
      <c r="BI882" s="156">
        <f>IF(N882="nulová",J882,0)</f>
        <v>0</v>
      </c>
      <c r="BJ882" s="16" t="s">
        <v>88</v>
      </c>
      <c r="BK882" s="156">
        <f>ROUND(I882*H882,2)</f>
        <v>0</v>
      </c>
      <c r="BL882" s="16" t="s">
        <v>396</v>
      </c>
      <c r="BM882" s="155" t="s">
        <v>14567</v>
      </c>
    </row>
    <row r="883" spans="2:65" s="12" customFormat="1" ht="10">
      <c r="B883" s="157"/>
      <c r="D883" s="158" t="s">
        <v>328</v>
      </c>
      <c r="E883" s="159" t="s">
        <v>1</v>
      </c>
      <c r="F883" s="160" t="s">
        <v>14568</v>
      </c>
      <c r="H883" s="161">
        <v>120.42</v>
      </c>
      <c r="I883" s="162"/>
      <c r="L883" s="157"/>
      <c r="M883" s="163"/>
      <c r="T883" s="164"/>
      <c r="AT883" s="159" t="s">
        <v>328</v>
      </c>
      <c r="AU883" s="159" t="s">
        <v>88</v>
      </c>
      <c r="AV883" s="12" t="s">
        <v>88</v>
      </c>
      <c r="AW883" s="12" t="s">
        <v>31</v>
      </c>
      <c r="AX883" s="12" t="s">
        <v>76</v>
      </c>
      <c r="AY883" s="159" t="s">
        <v>317</v>
      </c>
    </row>
    <row r="884" spans="2:65" s="13" customFormat="1" ht="10">
      <c r="B884" s="165"/>
      <c r="D884" s="158" t="s">
        <v>328</v>
      </c>
      <c r="E884" s="166" t="s">
        <v>1</v>
      </c>
      <c r="F884" s="167" t="s">
        <v>331</v>
      </c>
      <c r="H884" s="168">
        <v>120.42</v>
      </c>
      <c r="I884" s="169"/>
      <c r="L884" s="165"/>
      <c r="M884" s="170"/>
      <c r="T884" s="171"/>
      <c r="AT884" s="166" t="s">
        <v>328</v>
      </c>
      <c r="AU884" s="166" t="s">
        <v>88</v>
      </c>
      <c r="AV884" s="13" t="s">
        <v>92</v>
      </c>
      <c r="AW884" s="13" t="s">
        <v>31</v>
      </c>
      <c r="AX884" s="13" t="s">
        <v>76</v>
      </c>
      <c r="AY884" s="166" t="s">
        <v>317</v>
      </c>
    </row>
    <row r="885" spans="2:65" s="14" customFormat="1" ht="10">
      <c r="B885" s="172"/>
      <c r="D885" s="158" t="s">
        <v>328</v>
      </c>
      <c r="E885" s="173" t="s">
        <v>1</v>
      </c>
      <c r="F885" s="174" t="s">
        <v>332</v>
      </c>
      <c r="H885" s="175">
        <v>120.42</v>
      </c>
      <c r="I885" s="176"/>
      <c r="L885" s="172"/>
      <c r="M885" s="177"/>
      <c r="T885" s="178"/>
      <c r="AT885" s="173" t="s">
        <v>328</v>
      </c>
      <c r="AU885" s="173" t="s">
        <v>88</v>
      </c>
      <c r="AV885" s="14" t="s">
        <v>323</v>
      </c>
      <c r="AW885" s="14" t="s">
        <v>31</v>
      </c>
      <c r="AX885" s="14" t="s">
        <v>83</v>
      </c>
      <c r="AY885" s="173" t="s">
        <v>317</v>
      </c>
    </row>
    <row r="886" spans="2:65" s="1" customFormat="1" ht="49" customHeight="1">
      <c r="B886" s="142"/>
      <c r="C886" s="143" t="s">
        <v>3000</v>
      </c>
      <c r="D886" s="143" t="s">
        <v>319</v>
      </c>
      <c r="E886" s="144" t="s">
        <v>3378</v>
      </c>
      <c r="F886" s="145" t="s">
        <v>3379</v>
      </c>
      <c r="G886" s="146" t="s">
        <v>484</v>
      </c>
      <c r="H886" s="147">
        <v>16.02</v>
      </c>
      <c r="I886" s="148"/>
      <c r="J886" s="149">
        <f>ROUND(I886*H886,2)</f>
        <v>0</v>
      </c>
      <c r="K886" s="150"/>
      <c r="L886" s="31"/>
      <c r="M886" s="151" t="s">
        <v>1</v>
      </c>
      <c r="N886" s="152" t="s">
        <v>42</v>
      </c>
      <c r="P886" s="153">
        <f>O886*H886</f>
        <v>0</v>
      </c>
      <c r="Q886" s="153">
        <v>0</v>
      </c>
      <c r="R886" s="153">
        <f>Q886*H886</f>
        <v>0</v>
      </c>
      <c r="S886" s="153">
        <v>0</v>
      </c>
      <c r="T886" s="154">
        <f>S886*H886</f>
        <v>0</v>
      </c>
      <c r="AR886" s="155" t="s">
        <v>396</v>
      </c>
      <c r="AT886" s="155" t="s">
        <v>319</v>
      </c>
      <c r="AU886" s="155" t="s">
        <v>88</v>
      </c>
      <c r="AY886" s="16" t="s">
        <v>317</v>
      </c>
      <c r="BE886" s="156">
        <f>IF(N886="základná",J886,0)</f>
        <v>0</v>
      </c>
      <c r="BF886" s="156">
        <f>IF(N886="znížená",J886,0)</f>
        <v>0</v>
      </c>
      <c r="BG886" s="156">
        <f>IF(N886="zákl. prenesená",J886,0)</f>
        <v>0</v>
      </c>
      <c r="BH886" s="156">
        <f>IF(N886="zníž. prenesená",J886,0)</f>
        <v>0</v>
      </c>
      <c r="BI886" s="156">
        <f>IF(N886="nulová",J886,0)</f>
        <v>0</v>
      </c>
      <c r="BJ886" s="16" t="s">
        <v>88</v>
      </c>
      <c r="BK886" s="156">
        <f>ROUND(I886*H886,2)</f>
        <v>0</v>
      </c>
      <c r="BL886" s="16" t="s">
        <v>396</v>
      </c>
      <c r="BM886" s="155" t="s">
        <v>14569</v>
      </c>
    </row>
    <row r="887" spans="2:65" s="12" customFormat="1" ht="10">
      <c r="B887" s="157"/>
      <c r="D887" s="158" t="s">
        <v>328</v>
      </c>
      <c r="E887" s="159" t="s">
        <v>1</v>
      </c>
      <c r="F887" s="160" t="s">
        <v>14570</v>
      </c>
      <c r="H887" s="161">
        <v>16.02</v>
      </c>
      <c r="I887" s="162"/>
      <c r="L887" s="157"/>
      <c r="M887" s="163"/>
      <c r="T887" s="164"/>
      <c r="AT887" s="159" t="s">
        <v>328</v>
      </c>
      <c r="AU887" s="159" t="s">
        <v>88</v>
      </c>
      <c r="AV887" s="12" t="s">
        <v>88</v>
      </c>
      <c r="AW887" s="12" t="s">
        <v>31</v>
      </c>
      <c r="AX887" s="12" t="s">
        <v>76</v>
      </c>
      <c r="AY887" s="159" t="s">
        <v>317</v>
      </c>
    </row>
    <row r="888" spans="2:65" s="13" customFormat="1" ht="10">
      <c r="B888" s="165"/>
      <c r="D888" s="158" t="s">
        <v>328</v>
      </c>
      <c r="E888" s="166" t="s">
        <v>1</v>
      </c>
      <c r="F888" s="167" t="s">
        <v>331</v>
      </c>
      <c r="H888" s="168">
        <v>16.02</v>
      </c>
      <c r="I888" s="169"/>
      <c r="L888" s="165"/>
      <c r="M888" s="170"/>
      <c r="T888" s="171"/>
      <c r="AT888" s="166" t="s">
        <v>328</v>
      </c>
      <c r="AU888" s="166" t="s">
        <v>88</v>
      </c>
      <c r="AV888" s="13" t="s">
        <v>92</v>
      </c>
      <c r="AW888" s="13" t="s">
        <v>31</v>
      </c>
      <c r="AX888" s="13" t="s">
        <v>76</v>
      </c>
      <c r="AY888" s="166" t="s">
        <v>317</v>
      </c>
    </row>
    <row r="889" spans="2:65" s="14" customFormat="1" ht="10">
      <c r="B889" s="172"/>
      <c r="D889" s="158" t="s">
        <v>328</v>
      </c>
      <c r="E889" s="173" t="s">
        <v>1</v>
      </c>
      <c r="F889" s="174" t="s">
        <v>332</v>
      </c>
      <c r="H889" s="175">
        <v>16.02</v>
      </c>
      <c r="I889" s="176"/>
      <c r="L889" s="172"/>
      <c r="M889" s="177"/>
      <c r="T889" s="178"/>
      <c r="AT889" s="173" t="s">
        <v>328</v>
      </c>
      <c r="AU889" s="173" t="s">
        <v>88</v>
      </c>
      <c r="AV889" s="14" t="s">
        <v>323</v>
      </c>
      <c r="AW889" s="14" t="s">
        <v>31</v>
      </c>
      <c r="AX889" s="14" t="s">
        <v>83</v>
      </c>
      <c r="AY889" s="173" t="s">
        <v>317</v>
      </c>
    </row>
    <row r="890" spans="2:65" s="1" customFormat="1" ht="49" customHeight="1">
      <c r="B890" s="142"/>
      <c r="C890" s="143" t="s">
        <v>3005</v>
      </c>
      <c r="D890" s="143" t="s">
        <v>319</v>
      </c>
      <c r="E890" s="144" t="s">
        <v>3386</v>
      </c>
      <c r="F890" s="145" t="s">
        <v>3387</v>
      </c>
      <c r="G890" s="146" t="s">
        <v>484</v>
      </c>
      <c r="H890" s="147">
        <v>1.5</v>
      </c>
      <c r="I890" s="148"/>
      <c r="J890" s="149">
        <f>ROUND(I890*H890,2)</f>
        <v>0</v>
      </c>
      <c r="K890" s="150"/>
      <c r="L890" s="31"/>
      <c r="M890" s="151" t="s">
        <v>1</v>
      </c>
      <c r="N890" s="152" t="s">
        <v>42</v>
      </c>
      <c r="P890" s="153">
        <f>O890*H890</f>
        <v>0</v>
      </c>
      <c r="Q890" s="153">
        <v>0</v>
      </c>
      <c r="R890" s="153">
        <f>Q890*H890</f>
        <v>0</v>
      </c>
      <c r="S890" s="153">
        <v>0</v>
      </c>
      <c r="T890" s="154">
        <f>S890*H890</f>
        <v>0</v>
      </c>
      <c r="AR890" s="155" t="s">
        <v>396</v>
      </c>
      <c r="AT890" s="155" t="s">
        <v>319</v>
      </c>
      <c r="AU890" s="155" t="s">
        <v>88</v>
      </c>
      <c r="AY890" s="16" t="s">
        <v>317</v>
      </c>
      <c r="BE890" s="156">
        <f>IF(N890="základná",J890,0)</f>
        <v>0</v>
      </c>
      <c r="BF890" s="156">
        <f>IF(N890="znížená",J890,0)</f>
        <v>0</v>
      </c>
      <c r="BG890" s="156">
        <f>IF(N890="zákl. prenesená",J890,0)</f>
        <v>0</v>
      </c>
      <c r="BH890" s="156">
        <f>IF(N890="zníž. prenesená",J890,0)</f>
        <v>0</v>
      </c>
      <c r="BI890" s="156">
        <f>IF(N890="nulová",J890,0)</f>
        <v>0</v>
      </c>
      <c r="BJ890" s="16" t="s">
        <v>88</v>
      </c>
      <c r="BK890" s="156">
        <f>ROUND(I890*H890,2)</f>
        <v>0</v>
      </c>
      <c r="BL890" s="16" t="s">
        <v>396</v>
      </c>
      <c r="BM890" s="155" t="s">
        <v>14571</v>
      </c>
    </row>
    <row r="891" spans="2:65" s="12" customFormat="1" ht="10">
      <c r="B891" s="157"/>
      <c r="D891" s="158" t="s">
        <v>328</v>
      </c>
      <c r="E891" s="159" t="s">
        <v>1</v>
      </c>
      <c r="F891" s="160" t="s">
        <v>14572</v>
      </c>
      <c r="H891" s="161">
        <v>1.5</v>
      </c>
      <c r="I891" s="162"/>
      <c r="L891" s="157"/>
      <c r="M891" s="163"/>
      <c r="T891" s="164"/>
      <c r="AT891" s="159" t="s">
        <v>328</v>
      </c>
      <c r="AU891" s="159" t="s">
        <v>88</v>
      </c>
      <c r="AV891" s="12" t="s">
        <v>88</v>
      </c>
      <c r="AW891" s="12" t="s">
        <v>31</v>
      </c>
      <c r="AX891" s="12" t="s">
        <v>76</v>
      </c>
      <c r="AY891" s="159" t="s">
        <v>317</v>
      </c>
    </row>
    <row r="892" spans="2:65" s="13" customFormat="1" ht="10">
      <c r="B892" s="165"/>
      <c r="D892" s="158" t="s">
        <v>328</v>
      </c>
      <c r="E892" s="166" t="s">
        <v>1</v>
      </c>
      <c r="F892" s="167" t="s">
        <v>331</v>
      </c>
      <c r="H892" s="168">
        <v>1.5</v>
      </c>
      <c r="I892" s="169"/>
      <c r="L892" s="165"/>
      <c r="M892" s="170"/>
      <c r="T892" s="171"/>
      <c r="AT892" s="166" t="s">
        <v>328</v>
      </c>
      <c r="AU892" s="166" t="s">
        <v>88</v>
      </c>
      <c r="AV892" s="13" t="s">
        <v>92</v>
      </c>
      <c r="AW892" s="13" t="s">
        <v>31</v>
      </c>
      <c r="AX892" s="13" t="s">
        <v>76</v>
      </c>
      <c r="AY892" s="166" t="s">
        <v>317</v>
      </c>
    </row>
    <row r="893" spans="2:65" s="14" customFormat="1" ht="10">
      <c r="B893" s="172"/>
      <c r="D893" s="158" t="s">
        <v>328</v>
      </c>
      <c r="E893" s="173" t="s">
        <v>1</v>
      </c>
      <c r="F893" s="174" t="s">
        <v>332</v>
      </c>
      <c r="H893" s="175">
        <v>1.5</v>
      </c>
      <c r="I893" s="176"/>
      <c r="L893" s="172"/>
      <c r="M893" s="177"/>
      <c r="T893" s="178"/>
      <c r="AT893" s="173" t="s">
        <v>328</v>
      </c>
      <c r="AU893" s="173" t="s">
        <v>88</v>
      </c>
      <c r="AV893" s="14" t="s">
        <v>323</v>
      </c>
      <c r="AW893" s="14" t="s">
        <v>31</v>
      </c>
      <c r="AX893" s="14" t="s">
        <v>83</v>
      </c>
      <c r="AY893" s="173" t="s">
        <v>317</v>
      </c>
    </row>
    <row r="894" spans="2:65" s="1" customFormat="1" ht="49" customHeight="1">
      <c r="B894" s="142"/>
      <c r="C894" s="143" t="s">
        <v>3014</v>
      </c>
      <c r="D894" s="143" t="s">
        <v>319</v>
      </c>
      <c r="E894" s="144" t="s">
        <v>3395</v>
      </c>
      <c r="F894" s="145" t="s">
        <v>3396</v>
      </c>
      <c r="G894" s="146" t="s">
        <v>484</v>
      </c>
      <c r="H894" s="147">
        <v>13.85</v>
      </c>
      <c r="I894" s="148"/>
      <c r="J894" s="149">
        <f>ROUND(I894*H894,2)</f>
        <v>0</v>
      </c>
      <c r="K894" s="150"/>
      <c r="L894" s="31"/>
      <c r="M894" s="151" t="s">
        <v>1</v>
      </c>
      <c r="N894" s="152" t="s">
        <v>42</v>
      </c>
      <c r="P894" s="153">
        <f>O894*H894</f>
        <v>0</v>
      </c>
      <c r="Q894" s="153">
        <v>0</v>
      </c>
      <c r="R894" s="153">
        <f>Q894*H894</f>
        <v>0</v>
      </c>
      <c r="S894" s="153">
        <v>0</v>
      </c>
      <c r="T894" s="154">
        <f>S894*H894</f>
        <v>0</v>
      </c>
      <c r="AR894" s="155" t="s">
        <v>396</v>
      </c>
      <c r="AT894" s="155" t="s">
        <v>319</v>
      </c>
      <c r="AU894" s="155" t="s">
        <v>88</v>
      </c>
      <c r="AY894" s="16" t="s">
        <v>317</v>
      </c>
      <c r="BE894" s="156">
        <f>IF(N894="základná",J894,0)</f>
        <v>0</v>
      </c>
      <c r="BF894" s="156">
        <f>IF(N894="znížená",J894,0)</f>
        <v>0</v>
      </c>
      <c r="BG894" s="156">
        <f>IF(N894="zákl. prenesená",J894,0)</f>
        <v>0</v>
      </c>
      <c r="BH894" s="156">
        <f>IF(N894="zníž. prenesená",J894,0)</f>
        <v>0</v>
      </c>
      <c r="BI894" s="156">
        <f>IF(N894="nulová",J894,0)</f>
        <v>0</v>
      </c>
      <c r="BJ894" s="16" t="s">
        <v>88</v>
      </c>
      <c r="BK894" s="156">
        <f>ROUND(I894*H894,2)</f>
        <v>0</v>
      </c>
      <c r="BL894" s="16" t="s">
        <v>396</v>
      </c>
      <c r="BM894" s="155" t="s">
        <v>14573</v>
      </c>
    </row>
    <row r="895" spans="2:65" s="12" customFormat="1" ht="10">
      <c r="B895" s="157"/>
      <c r="D895" s="158" t="s">
        <v>328</v>
      </c>
      <c r="E895" s="159" t="s">
        <v>1</v>
      </c>
      <c r="F895" s="160" t="s">
        <v>14574</v>
      </c>
      <c r="H895" s="161">
        <v>13.85</v>
      </c>
      <c r="I895" s="162"/>
      <c r="L895" s="157"/>
      <c r="M895" s="163"/>
      <c r="T895" s="164"/>
      <c r="AT895" s="159" t="s">
        <v>328</v>
      </c>
      <c r="AU895" s="159" t="s">
        <v>88</v>
      </c>
      <c r="AV895" s="12" t="s">
        <v>88</v>
      </c>
      <c r="AW895" s="12" t="s">
        <v>31</v>
      </c>
      <c r="AX895" s="12" t="s">
        <v>76</v>
      </c>
      <c r="AY895" s="159" t="s">
        <v>317</v>
      </c>
    </row>
    <row r="896" spans="2:65" s="13" customFormat="1" ht="10">
      <c r="B896" s="165"/>
      <c r="D896" s="158" t="s">
        <v>328</v>
      </c>
      <c r="E896" s="166" t="s">
        <v>1</v>
      </c>
      <c r="F896" s="167" t="s">
        <v>331</v>
      </c>
      <c r="H896" s="168">
        <v>13.85</v>
      </c>
      <c r="I896" s="169"/>
      <c r="L896" s="165"/>
      <c r="M896" s="170"/>
      <c r="T896" s="171"/>
      <c r="AT896" s="166" t="s">
        <v>328</v>
      </c>
      <c r="AU896" s="166" t="s">
        <v>88</v>
      </c>
      <c r="AV896" s="13" t="s">
        <v>92</v>
      </c>
      <c r="AW896" s="13" t="s">
        <v>31</v>
      </c>
      <c r="AX896" s="13" t="s">
        <v>76</v>
      </c>
      <c r="AY896" s="166" t="s">
        <v>317</v>
      </c>
    </row>
    <row r="897" spans="2:65" s="14" customFormat="1" ht="10">
      <c r="B897" s="172"/>
      <c r="D897" s="158" t="s">
        <v>328</v>
      </c>
      <c r="E897" s="173" t="s">
        <v>1</v>
      </c>
      <c r="F897" s="174" t="s">
        <v>332</v>
      </c>
      <c r="H897" s="175">
        <v>13.85</v>
      </c>
      <c r="I897" s="176"/>
      <c r="L897" s="172"/>
      <c r="M897" s="177"/>
      <c r="T897" s="178"/>
      <c r="AT897" s="173" t="s">
        <v>328</v>
      </c>
      <c r="AU897" s="173" t="s">
        <v>88</v>
      </c>
      <c r="AV897" s="14" t="s">
        <v>323</v>
      </c>
      <c r="AW897" s="14" t="s">
        <v>31</v>
      </c>
      <c r="AX897" s="14" t="s">
        <v>83</v>
      </c>
      <c r="AY897" s="173" t="s">
        <v>317</v>
      </c>
    </row>
    <row r="898" spans="2:65" s="1" customFormat="1" ht="44.25" customHeight="1">
      <c r="B898" s="142"/>
      <c r="C898" s="143" t="s">
        <v>3022</v>
      </c>
      <c r="D898" s="143" t="s">
        <v>319</v>
      </c>
      <c r="E898" s="144" t="s">
        <v>3402</v>
      </c>
      <c r="F898" s="145" t="s">
        <v>3403</v>
      </c>
      <c r="G898" s="146" t="s">
        <v>484</v>
      </c>
      <c r="H898" s="147">
        <v>34.049999999999997</v>
      </c>
      <c r="I898" s="148"/>
      <c r="J898" s="149">
        <f>ROUND(I898*H898,2)</f>
        <v>0</v>
      </c>
      <c r="K898" s="150"/>
      <c r="L898" s="31"/>
      <c r="M898" s="151" t="s">
        <v>1</v>
      </c>
      <c r="N898" s="152" t="s">
        <v>42</v>
      </c>
      <c r="P898" s="153">
        <f>O898*H898</f>
        <v>0</v>
      </c>
      <c r="Q898" s="153">
        <v>0</v>
      </c>
      <c r="R898" s="153">
        <f>Q898*H898</f>
        <v>0</v>
      </c>
      <c r="S898" s="153">
        <v>0</v>
      </c>
      <c r="T898" s="154">
        <f>S898*H898</f>
        <v>0</v>
      </c>
      <c r="AR898" s="155" t="s">
        <v>396</v>
      </c>
      <c r="AT898" s="155" t="s">
        <v>319</v>
      </c>
      <c r="AU898" s="155" t="s">
        <v>88</v>
      </c>
      <c r="AY898" s="16" t="s">
        <v>317</v>
      </c>
      <c r="BE898" s="156">
        <f>IF(N898="základná",J898,0)</f>
        <v>0</v>
      </c>
      <c r="BF898" s="156">
        <f>IF(N898="znížená",J898,0)</f>
        <v>0</v>
      </c>
      <c r="BG898" s="156">
        <f>IF(N898="zákl. prenesená",J898,0)</f>
        <v>0</v>
      </c>
      <c r="BH898" s="156">
        <f>IF(N898="zníž. prenesená",J898,0)</f>
        <v>0</v>
      </c>
      <c r="BI898" s="156">
        <f>IF(N898="nulová",J898,0)</f>
        <v>0</v>
      </c>
      <c r="BJ898" s="16" t="s">
        <v>88</v>
      </c>
      <c r="BK898" s="156">
        <f>ROUND(I898*H898,2)</f>
        <v>0</v>
      </c>
      <c r="BL898" s="16" t="s">
        <v>396</v>
      </c>
      <c r="BM898" s="155" t="s">
        <v>14575</v>
      </c>
    </row>
    <row r="899" spans="2:65" s="12" customFormat="1" ht="10">
      <c r="B899" s="157"/>
      <c r="D899" s="158" t="s">
        <v>328</v>
      </c>
      <c r="E899" s="159" t="s">
        <v>1</v>
      </c>
      <c r="F899" s="160" t="s">
        <v>14576</v>
      </c>
      <c r="H899" s="161">
        <v>34.049999999999997</v>
      </c>
      <c r="I899" s="162"/>
      <c r="L899" s="157"/>
      <c r="M899" s="163"/>
      <c r="T899" s="164"/>
      <c r="AT899" s="159" t="s">
        <v>328</v>
      </c>
      <c r="AU899" s="159" t="s">
        <v>88</v>
      </c>
      <c r="AV899" s="12" t="s">
        <v>88</v>
      </c>
      <c r="AW899" s="12" t="s">
        <v>31</v>
      </c>
      <c r="AX899" s="12" t="s">
        <v>76</v>
      </c>
      <c r="AY899" s="159" t="s">
        <v>317</v>
      </c>
    </row>
    <row r="900" spans="2:65" s="13" customFormat="1" ht="10">
      <c r="B900" s="165"/>
      <c r="D900" s="158" t="s">
        <v>328</v>
      </c>
      <c r="E900" s="166" t="s">
        <v>1</v>
      </c>
      <c r="F900" s="167" t="s">
        <v>331</v>
      </c>
      <c r="H900" s="168">
        <v>34.049999999999997</v>
      </c>
      <c r="I900" s="169"/>
      <c r="L900" s="165"/>
      <c r="M900" s="170"/>
      <c r="T900" s="171"/>
      <c r="AT900" s="166" t="s">
        <v>328</v>
      </c>
      <c r="AU900" s="166" t="s">
        <v>88</v>
      </c>
      <c r="AV900" s="13" t="s">
        <v>92</v>
      </c>
      <c r="AW900" s="13" t="s">
        <v>31</v>
      </c>
      <c r="AX900" s="13" t="s">
        <v>76</v>
      </c>
      <c r="AY900" s="166" t="s">
        <v>317</v>
      </c>
    </row>
    <row r="901" spans="2:65" s="14" customFormat="1" ht="10">
      <c r="B901" s="172"/>
      <c r="D901" s="158" t="s">
        <v>328</v>
      </c>
      <c r="E901" s="173" t="s">
        <v>1</v>
      </c>
      <c r="F901" s="174" t="s">
        <v>332</v>
      </c>
      <c r="H901" s="175">
        <v>34.049999999999997</v>
      </c>
      <c r="I901" s="176"/>
      <c r="L901" s="172"/>
      <c r="M901" s="177"/>
      <c r="T901" s="178"/>
      <c r="AT901" s="173" t="s">
        <v>328</v>
      </c>
      <c r="AU901" s="173" t="s">
        <v>88</v>
      </c>
      <c r="AV901" s="14" t="s">
        <v>323</v>
      </c>
      <c r="AW901" s="14" t="s">
        <v>31</v>
      </c>
      <c r="AX901" s="14" t="s">
        <v>83</v>
      </c>
      <c r="AY901" s="173" t="s">
        <v>317</v>
      </c>
    </row>
    <row r="902" spans="2:65" s="1" customFormat="1" ht="44.25" customHeight="1">
      <c r="B902" s="142"/>
      <c r="C902" s="143" t="s">
        <v>3027</v>
      </c>
      <c r="D902" s="143" t="s">
        <v>319</v>
      </c>
      <c r="E902" s="144" t="s">
        <v>3418</v>
      </c>
      <c r="F902" s="145" t="s">
        <v>3419</v>
      </c>
      <c r="G902" s="146" t="s">
        <v>484</v>
      </c>
      <c r="H902" s="147">
        <v>0.6</v>
      </c>
      <c r="I902" s="148"/>
      <c r="J902" s="149">
        <f>ROUND(I902*H902,2)</f>
        <v>0</v>
      </c>
      <c r="K902" s="150"/>
      <c r="L902" s="31"/>
      <c r="M902" s="151" t="s">
        <v>1</v>
      </c>
      <c r="N902" s="152" t="s">
        <v>42</v>
      </c>
      <c r="P902" s="153">
        <f>O902*H902</f>
        <v>0</v>
      </c>
      <c r="Q902" s="153">
        <v>0</v>
      </c>
      <c r="R902" s="153">
        <f>Q902*H902</f>
        <v>0</v>
      </c>
      <c r="S902" s="153">
        <v>0</v>
      </c>
      <c r="T902" s="154">
        <f>S902*H902</f>
        <v>0</v>
      </c>
      <c r="AR902" s="155" t="s">
        <v>396</v>
      </c>
      <c r="AT902" s="155" t="s">
        <v>319</v>
      </c>
      <c r="AU902" s="155" t="s">
        <v>88</v>
      </c>
      <c r="AY902" s="16" t="s">
        <v>317</v>
      </c>
      <c r="BE902" s="156">
        <f>IF(N902="základná",J902,0)</f>
        <v>0</v>
      </c>
      <c r="BF902" s="156">
        <f>IF(N902="znížená",J902,0)</f>
        <v>0</v>
      </c>
      <c r="BG902" s="156">
        <f>IF(N902="zákl. prenesená",J902,0)</f>
        <v>0</v>
      </c>
      <c r="BH902" s="156">
        <f>IF(N902="zníž. prenesená",J902,0)</f>
        <v>0</v>
      </c>
      <c r="BI902" s="156">
        <f>IF(N902="nulová",J902,0)</f>
        <v>0</v>
      </c>
      <c r="BJ902" s="16" t="s">
        <v>88</v>
      </c>
      <c r="BK902" s="156">
        <f>ROUND(I902*H902,2)</f>
        <v>0</v>
      </c>
      <c r="BL902" s="16" t="s">
        <v>396</v>
      </c>
      <c r="BM902" s="155" t="s">
        <v>14577</v>
      </c>
    </row>
    <row r="903" spans="2:65" s="12" customFormat="1" ht="10">
      <c r="B903" s="157"/>
      <c r="D903" s="158" t="s">
        <v>328</v>
      </c>
      <c r="E903" s="159" t="s">
        <v>1</v>
      </c>
      <c r="F903" s="160" t="s">
        <v>14578</v>
      </c>
      <c r="H903" s="161">
        <v>0.6</v>
      </c>
      <c r="I903" s="162"/>
      <c r="L903" s="157"/>
      <c r="M903" s="163"/>
      <c r="T903" s="164"/>
      <c r="AT903" s="159" t="s">
        <v>328</v>
      </c>
      <c r="AU903" s="159" t="s">
        <v>88</v>
      </c>
      <c r="AV903" s="12" t="s">
        <v>88</v>
      </c>
      <c r="AW903" s="12" t="s">
        <v>31</v>
      </c>
      <c r="AX903" s="12" t="s">
        <v>76</v>
      </c>
      <c r="AY903" s="159" t="s">
        <v>317</v>
      </c>
    </row>
    <row r="904" spans="2:65" s="13" customFormat="1" ht="10">
      <c r="B904" s="165"/>
      <c r="D904" s="158" t="s">
        <v>328</v>
      </c>
      <c r="E904" s="166" t="s">
        <v>1</v>
      </c>
      <c r="F904" s="167" t="s">
        <v>331</v>
      </c>
      <c r="H904" s="168">
        <v>0.6</v>
      </c>
      <c r="I904" s="169"/>
      <c r="L904" s="165"/>
      <c r="M904" s="170"/>
      <c r="T904" s="171"/>
      <c r="AT904" s="166" t="s">
        <v>328</v>
      </c>
      <c r="AU904" s="166" t="s">
        <v>88</v>
      </c>
      <c r="AV904" s="13" t="s">
        <v>92</v>
      </c>
      <c r="AW904" s="13" t="s">
        <v>31</v>
      </c>
      <c r="AX904" s="13" t="s">
        <v>76</v>
      </c>
      <c r="AY904" s="166" t="s">
        <v>317</v>
      </c>
    </row>
    <row r="905" spans="2:65" s="14" customFormat="1" ht="10">
      <c r="B905" s="172"/>
      <c r="D905" s="158" t="s">
        <v>328</v>
      </c>
      <c r="E905" s="173" t="s">
        <v>1</v>
      </c>
      <c r="F905" s="174" t="s">
        <v>332</v>
      </c>
      <c r="H905" s="175">
        <v>0.6</v>
      </c>
      <c r="I905" s="176"/>
      <c r="L905" s="172"/>
      <c r="M905" s="177"/>
      <c r="T905" s="178"/>
      <c r="AT905" s="173" t="s">
        <v>328</v>
      </c>
      <c r="AU905" s="173" t="s">
        <v>88</v>
      </c>
      <c r="AV905" s="14" t="s">
        <v>323</v>
      </c>
      <c r="AW905" s="14" t="s">
        <v>31</v>
      </c>
      <c r="AX905" s="14" t="s">
        <v>83</v>
      </c>
      <c r="AY905" s="173" t="s">
        <v>317</v>
      </c>
    </row>
    <row r="906" spans="2:65" s="1" customFormat="1" ht="24.15" customHeight="1">
      <c r="B906" s="142"/>
      <c r="C906" s="143" t="s">
        <v>2180</v>
      </c>
      <c r="D906" s="143" t="s">
        <v>319</v>
      </c>
      <c r="E906" s="144" t="s">
        <v>14579</v>
      </c>
      <c r="F906" s="145" t="s">
        <v>14580</v>
      </c>
      <c r="G906" s="146" t="s">
        <v>439</v>
      </c>
      <c r="H906" s="147">
        <v>122.239</v>
      </c>
      <c r="I906" s="148"/>
      <c r="J906" s="149">
        <f>ROUND(I906*H906,2)</f>
        <v>0</v>
      </c>
      <c r="K906" s="150"/>
      <c r="L906" s="31"/>
      <c r="M906" s="151" t="s">
        <v>1</v>
      </c>
      <c r="N906" s="152" t="s">
        <v>42</v>
      </c>
      <c r="P906" s="153">
        <f>O906*H906</f>
        <v>0</v>
      </c>
      <c r="Q906" s="153">
        <v>0</v>
      </c>
      <c r="R906" s="153">
        <f>Q906*H906</f>
        <v>0</v>
      </c>
      <c r="S906" s="153">
        <v>0</v>
      </c>
      <c r="T906" s="154">
        <f>S906*H906</f>
        <v>0</v>
      </c>
      <c r="AR906" s="155" t="s">
        <v>396</v>
      </c>
      <c r="AT906" s="155" t="s">
        <v>319</v>
      </c>
      <c r="AU906" s="155" t="s">
        <v>88</v>
      </c>
      <c r="AY906" s="16" t="s">
        <v>317</v>
      </c>
      <c r="BE906" s="156">
        <f>IF(N906="základná",J906,0)</f>
        <v>0</v>
      </c>
      <c r="BF906" s="156">
        <f>IF(N906="znížená",J906,0)</f>
        <v>0</v>
      </c>
      <c r="BG906" s="156">
        <f>IF(N906="zákl. prenesená",J906,0)</f>
        <v>0</v>
      </c>
      <c r="BH906" s="156">
        <f>IF(N906="zníž. prenesená",J906,0)</f>
        <v>0</v>
      </c>
      <c r="BI906" s="156">
        <f>IF(N906="nulová",J906,0)</f>
        <v>0</v>
      </c>
      <c r="BJ906" s="16" t="s">
        <v>88</v>
      </c>
      <c r="BK906" s="156">
        <f>ROUND(I906*H906,2)</f>
        <v>0</v>
      </c>
      <c r="BL906" s="16" t="s">
        <v>396</v>
      </c>
      <c r="BM906" s="155" t="s">
        <v>14581</v>
      </c>
    </row>
    <row r="907" spans="2:65" s="11" customFormat="1" ht="22.75" customHeight="1">
      <c r="B907" s="130"/>
      <c r="D907" s="131" t="s">
        <v>75</v>
      </c>
      <c r="E907" s="140" t="s">
        <v>3428</v>
      </c>
      <c r="F907" s="140" t="s">
        <v>3429</v>
      </c>
      <c r="I907" s="133"/>
      <c r="J907" s="141">
        <f>BK907</f>
        <v>0</v>
      </c>
      <c r="L907" s="130"/>
      <c r="M907" s="135"/>
      <c r="P907" s="136">
        <f>SUM(P908:P914)</f>
        <v>0</v>
      </c>
      <c r="R907" s="136">
        <f>SUM(R908:R914)</f>
        <v>9.4900287999999999E-2</v>
      </c>
      <c r="T907" s="137">
        <f>SUM(T908:T914)</f>
        <v>0</v>
      </c>
      <c r="AR907" s="131" t="s">
        <v>88</v>
      </c>
      <c r="AT907" s="138" t="s">
        <v>75</v>
      </c>
      <c r="AU907" s="138" t="s">
        <v>83</v>
      </c>
      <c r="AY907" s="131" t="s">
        <v>317</v>
      </c>
      <c r="BK907" s="139">
        <f>SUM(BK908:BK914)</f>
        <v>0</v>
      </c>
    </row>
    <row r="908" spans="2:65" s="1" customFormat="1" ht="33" customHeight="1">
      <c r="B908" s="142"/>
      <c r="C908" s="143" t="s">
        <v>2184</v>
      </c>
      <c r="D908" s="143" t="s">
        <v>319</v>
      </c>
      <c r="E908" s="144" t="s">
        <v>14582</v>
      </c>
      <c r="F908" s="145" t="s">
        <v>14583</v>
      </c>
      <c r="G908" s="146" t="s">
        <v>484</v>
      </c>
      <c r="H908" s="147">
        <v>11.43</v>
      </c>
      <c r="I908" s="148"/>
      <c r="J908" s="149">
        <f>ROUND(I908*H908,2)</f>
        <v>0</v>
      </c>
      <c r="K908" s="150"/>
      <c r="L908" s="31"/>
      <c r="M908" s="151" t="s">
        <v>1</v>
      </c>
      <c r="N908" s="152" t="s">
        <v>42</v>
      </c>
      <c r="P908" s="153">
        <f>O908*H908</f>
        <v>0</v>
      </c>
      <c r="Q908" s="153">
        <v>6.3673200000000001E-3</v>
      </c>
      <c r="R908" s="153">
        <f>Q908*H908</f>
        <v>7.2778467599999994E-2</v>
      </c>
      <c r="S908" s="153">
        <v>0</v>
      </c>
      <c r="T908" s="154">
        <f>S908*H908</f>
        <v>0</v>
      </c>
      <c r="AR908" s="155" t="s">
        <v>396</v>
      </c>
      <c r="AT908" s="155" t="s">
        <v>319</v>
      </c>
      <c r="AU908" s="155" t="s">
        <v>88</v>
      </c>
      <c r="AY908" s="16" t="s">
        <v>317</v>
      </c>
      <c r="BE908" s="156">
        <f>IF(N908="základná",J908,0)</f>
        <v>0</v>
      </c>
      <c r="BF908" s="156">
        <f>IF(N908="znížená",J908,0)</f>
        <v>0</v>
      </c>
      <c r="BG908" s="156">
        <f>IF(N908="zákl. prenesená",J908,0)</f>
        <v>0</v>
      </c>
      <c r="BH908" s="156">
        <f>IF(N908="zníž. prenesená",J908,0)</f>
        <v>0</v>
      </c>
      <c r="BI908" s="156">
        <f>IF(N908="nulová",J908,0)</f>
        <v>0</v>
      </c>
      <c r="BJ908" s="16" t="s">
        <v>88</v>
      </c>
      <c r="BK908" s="156">
        <f>ROUND(I908*H908,2)</f>
        <v>0</v>
      </c>
      <c r="BL908" s="16" t="s">
        <v>396</v>
      </c>
      <c r="BM908" s="155" t="s">
        <v>14584</v>
      </c>
    </row>
    <row r="909" spans="2:65" s="12" customFormat="1" ht="10">
      <c r="B909" s="157"/>
      <c r="D909" s="158" t="s">
        <v>328</v>
      </c>
      <c r="E909" s="159" t="s">
        <v>1</v>
      </c>
      <c r="F909" s="160" t="s">
        <v>14585</v>
      </c>
      <c r="H909" s="161">
        <v>11.43</v>
      </c>
      <c r="I909" s="162"/>
      <c r="L909" s="157"/>
      <c r="M909" s="163"/>
      <c r="T909" s="164"/>
      <c r="AT909" s="159" t="s">
        <v>328</v>
      </c>
      <c r="AU909" s="159" t="s">
        <v>88</v>
      </c>
      <c r="AV909" s="12" t="s">
        <v>88</v>
      </c>
      <c r="AW909" s="12" t="s">
        <v>31</v>
      </c>
      <c r="AX909" s="12" t="s">
        <v>76</v>
      </c>
      <c r="AY909" s="159" t="s">
        <v>317</v>
      </c>
    </row>
    <row r="910" spans="2:65" s="13" customFormat="1" ht="10">
      <c r="B910" s="165"/>
      <c r="D910" s="158" t="s">
        <v>328</v>
      </c>
      <c r="E910" s="166" t="s">
        <v>1</v>
      </c>
      <c r="F910" s="167" t="s">
        <v>331</v>
      </c>
      <c r="H910" s="168">
        <v>11.43</v>
      </c>
      <c r="I910" s="169"/>
      <c r="L910" s="165"/>
      <c r="M910" s="170"/>
      <c r="T910" s="171"/>
      <c r="AT910" s="166" t="s">
        <v>328</v>
      </c>
      <c r="AU910" s="166" t="s">
        <v>88</v>
      </c>
      <c r="AV910" s="13" t="s">
        <v>92</v>
      </c>
      <c r="AW910" s="13" t="s">
        <v>31</v>
      </c>
      <c r="AX910" s="13" t="s">
        <v>76</v>
      </c>
      <c r="AY910" s="166" t="s">
        <v>317</v>
      </c>
    </row>
    <row r="911" spans="2:65" s="14" customFormat="1" ht="10">
      <c r="B911" s="172"/>
      <c r="D911" s="158" t="s">
        <v>328</v>
      </c>
      <c r="E911" s="173" t="s">
        <v>1</v>
      </c>
      <c r="F911" s="174" t="s">
        <v>332</v>
      </c>
      <c r="H911" s="175">
        <v>11.43</v>
      </c>
      <c r="I911" s="176"/>
      <c r="L911" s="172"/>
      <c r="M911" s="177"/>
      <c r="T911" s="178"/>
      <c r="AT911" s="173" t="s">
        <v>328</v>
      </c>
      <c r="AU911" s="173" t="s">
        <v>88</v>
      </c>
      <c r="AV911" s="14" t="s">
        <v>323</v>
      </c>
      <c r="AW911" s="14" t="s">
        <v>31</v>
      </c>
      <c r="AX911" s="14" t="s">
        <v>83</v>
      </c>
      <c r="AY911" s="173" t="s">
        <v>317</v>
      </c>
    </row>
    <row r="912" spans="2:65" s="1" customFormat="1" ht="24.15" customHeight="1">
      <c r="B912" s="142"/>
      <c r="C912" s="143" t="s">
        <v>2189</v>
      </c>
      <c r="D912" s="143" t="s">
        <v>319</v>
      </c>
      <c r="E912" s="144" t="s">
        <v>14586</v>
      </c>
      <c r="F912" s="145" t="s">
        <v>14587</v>
      </c>
      <c r="G912" s="146" t="s">
        <v>484</v>
      </c>
      <c r="H912" s="147">
        <v>2.97</v>
      </c>
      <c r="I912" s="148"/>
      <c r="J912" s="149">
        <f>ROUND(I912*H912,2)</f>
        <v>0</v>
      </c>
      <c r="K912" s="150"/>
      <c r="L912" s="31"/>
      <c r="M912" s="151" t="s">
        <v>1</v>
      </c>
      <c r="N912" s="152" t="s">
        <v>42</v>
      </c>
      <c r="P912" s="153">
        <f>O912*H912</f>
        <v>0</v>
      </c>
      <c r="Q912" s="153">
        <v>6.3673200000000001E-3</v>
      </c>
      <c r="R912" s="153">
        <f>Q912*H912</f>
        <v>1.8910940400000003E-2</v>
      </c>
      <c r="S912" s="153">
        <v>0</v>
      </c>
      <c r="T912" s="154">
        <f>S912*H912</f>
        <v>0</v>
      </c>
      <c r="AR912" s="155" t="s">
        <v>396</v>
      </c>
      <c r="AT912" s="155" t="s">
        <v>319</v>
      </c>
      <c r="AU912" s="155" t="s">
        <v>88</v>
      </c>
      <c r="AY912" s="16" t="s">
        <v>317</v>
      </c>
      <c r="BE912" s="156">
        <f>IF(N912="základná",J912,0)</f>
        <v>0</v>
      </c>
      <c r="BF912" s="156">
        <f>IF(N912="znížená",J912,0)</f>
        <v>0</v>
      </c>
      <c r="BG912" s="156">
        <f>IF(N912="zákl. prenesená",J912,0)</f>
        <v>0</v>
      </c>
      <c r="BH912" s="156">
        <f>IF(N912="zníž. prenesená",J912,0)</f>
        <v>0</v>
      </c>
      <c r="BI912" s="156">
        <f>IF(N912="nulová",J912,0)</f>
        <v>0</v>
      </c>
      <c r="BJ912" s="16" t="s">
        <v>88</v>
      </c>
      <c r="BK912" s="156">
        <f>ROUND(I912*H912,2)</f>
        <v>0</v>
      </c>
      <c r="BL912" s="16" t="s">
        <v>396</v>
      </c>
      <c r="BM912" s="155" t="s">
        <v>14588</v>
      </c>
    </row>
    <row r="913" spans="2:65" s="1" customFormat="1" ht="33" customHeight="1">
      <c r="B913" s="142"/>
      <c r="C913" s="143" t="s">
        <v>2194</v>
      </c>
      <c r="D913" s="143" t="s">
        <v>319</v>
      </c>
      <c r="E913" s="144" t="s">
        <v>14589</v>
      </c>
      <c r="F913" s="145" t="s">
        <v>14590</v>
      </c>
      <c r="G913" s="146" t="s">
        <v>484</v>
      </c>
      <c r="H913" s="147">
        <v>1.1599999999999999</v>
      </c>
      <c r="I913" s="148"/>
      <c r="J913" s="149">
        <f>ROUND(I913*H913,2)</f>
        <v>0</v>
      </c>
      <c r="K913" s="150"/>
      <c r="L913" s="31"/>
      <c r="M913" s="151" t="s">
        <v>1</v>
      </c>
      <c r="N913" s="152" t="s">
        <v>42</v>
      </c>
      <c r="P913" s="153">
        <f>O913*H913</f>
        <v>0</v>
      </c>
      <c r="Q913" s="153">
        <v>2.7680000000000001E-3</v>
      </c>
      <c r="R913" s="153">
        <f>Q913*H913</f>
        <v>3.2108799999999997E-3</v>
      </c>
      <c r="S913" s="153">
        <v>0</v>
      </c>
      <c r="T913" s="154">
        <f>S913*H913</f>
        <v>0</v>
      </c>
      <c r="AR913" s="155" t="s">
        <v>396</v>
      </c>
      <c r="AT913" s="155" t="s">
        <v>319</v>
      </c>
      <c r="AU913" s="155" t="s">
        <v>88</v>
      </c>
      <c r="AY913" s="16" t="s">
        <v>317</v>
      </c>
      <c r="BE913" s="156">
        <f>IF(N913="základná",J913,0)</f>
        <v>0</v>
      </c>
      <c r="BF913" s="156">
        <f>IF(N913="znížená",J913,0)</f>
        <v>0</v>
      </c>
      <c r="BG913" s="156">
        <f>IF(N913="zákl. prenesená",J913,0)</f>
        <v>0</v>
      </c>
      <c r="BH913" s="156">
        <f>IF(N913="zníž. prenesená",J913,0)</f>
        <v>0</v>
      </c>
      <c r="BI913" s="156">
        <f>IF(N913="nulová",J913,0)</f>
        <v>0</v>
      </c>
      <c r="BJ913" s="16" t="s">
        <v>88</v>
      </c>
      <c r="BK913" s="156">
        <f>ROUND(I913*H913,2)</f>
        <v>0</v>
      </c>
      <c r="BL913" s="16" t="s">
        <v>396</v>
      </c>
      <c r="BM913" s="155" t="s">
        <v>14591</v>
      </c>
    </row>
    <row r="914" spans="2:65" s="1" customFormat="1" ht="24.15" customHeight="1">
      <c r="B914" s="142"/>
      <c r="C914" s="143" t="s">
        <v>2199</v>
      </c>
      <c r="D914" s="143" t="s">
        <v>319</v>
      </c>
      <c r="E914" s="144" t="s">
        <v>14592</v>
      </c>
      <c r="F914" s="145" t="s">
        <v>14593</v>
      </c>
      <c r="G914" s="146" t="s">
        <v>439</v>
      </c>
      <c r="H914" s="147">
        <v>9.5000000000000001E-2</v>
      </c>
      <c r="I914" s="148"/>
      <c r="J914" s="149">
        <f>ROUND(I914*H914,2)</f>
        <v>0</v>
      </c>
      <c r="K914" s="150"/>
      <c r="L914" s="31"/>
      <c r="M914" s="151" t="s">
        <v>1</v>
      </c>
      <c r="N914" s="152" t="s">
        <v>42</v>
      </c>
      <c r="P914" s="153">
        <f>O914*H914</f>
        <v>0</v>
      </c>
      <c r="Q914" s="153">
        <v>0</v>
      </c>
      <c r="R914" s="153">
        <f>Q914*H914</f>
        <v>0</v>
      </c>
      <c r="S914" s="153">
        <v>0</v>
      </c>
      <c r="T914" s="154">
        <f>S914*H914</f>
        <v>0</v>
      </c>
      <c r="AR914" s="155" t="s">
        <v>396</v>
      </c>
      <c r="AT914" s="155" t="s">
        <v>319</v>
      </c>
      <c r="AU914" s="155" t="s">
        <v>88</v>
      </c>
      <c r="AY914" s="16" t="s">
        <v>317</v>
      </c>
      <c r="BE914" s="156">
        <f>IF(N914="základná",J914,0)</f>
        <v>0</v>
      </c>
      <c r="BF914" s="156">
        <f>IF(N914="znížená",J914,0)</f>
        <v>0</v>
      </c>
      <c r="BG914" s="156">
        <f>IF(N914="zákl. prenesená",J914,0)</f>
        <v>0</v>
      </c>
      <c r="BH914" s="156">
        <f>IF(N914="zníž. prenesená",J914,0)</f>
        <v>0</v>
      </c>
      <c r="BI914" s="156">
        <f>IF(N914="nulová",J914,0)</f>
        <v>0</v>
      </c>
      <c r="BJ914" s="16" t="s">
        <v>88</v>
      </c>
      <c r="BK914" s="156">
        <f>ROUND(I914*H914,2)</f>
        <v>0</v>
      </c>
      <c r="BL914" s="16" t="s">
        <v>396</v>
      </c>
      <c r="BM914" s="155" t="s">
        <v>14594</v>
      </c>
    </row>
    <row r="915" spans="2:65" s="11" customFormat="1" ht="22.75" customHeight="1">
      <c r="B915" s="130"/>
      <c r="D915" s="131" t="s">
        <v>75</v>
      </c>
      <c r="E915" s="140" t="s">
        <v>3501</v>
      </c>
      <c r="F915" s="140" t="s">
        <v>3502</v>
      </c>
      <c r="I915" s="133"/>
      <c r="J915" s="141">
        <f>BK915</f>
        <v>0</v>
      </c>
      <c r="L915" s="130"/>
      <c r="M915" s="135"/>
      <c r="P915" s="136">
        <f>SUM(P916:P1000)</f>
        <v>0</v>
      </c>
      <c r="R915" s="136">
        <f>SUM(R916:R1000)</f>
        <v>1.0988949000000003</v>
      </c>
      <c r="T915" s="137">
        <f>SUM(T916:T1000)</f>
        <v>0</v>
      </c>
      <c r="AR915" s="131" t="s">
        <v>88</v>
      </c>
      <c r="AT915" s="138" t="s">
        <v>75</v>
      </c>
      <c r="AU915" s="138" t="s">
        <v>83</v>
      </c>
      <c r="AY915" s="131" t="s">
        <v>317</v>
      </c>
      <c r="BK915" s="139">
        <f>SUM(BK916:BK1000)</f>
        <v>0</v>
      </c>
    </row>
    <row r="916" spans="2:65" s="1" customFormat="1" ht="24.15" customHeight="1">
      <c r="B916" s="142"/>
      <c r="C916" s="143" t="s">
        <v>2205</v>
      </c>
      <c r="D916" s="206" t="s">
        <v>319</v>
      </c>
      <c r="E916" s="144" t="s">
        <v>14595</v>
      </c>
      <c r="F916" s="145" t="s">
        <v>14596</v>
      </c>
      <c r="G916" s="146" t="s">
        <v>467</v>
      </c>
      <c r="H916" s="147">
        <v>1</v>
      </c>
      <c r="I916" s="148"/>
      <c r="J916" s="149">
        <f t="shared" ref="J916:J925" si="0">ROUND(I916*H916,2)</f>
        <v>0</v>
      </c>
      <c r="K916" s="150"/>
      <c r="L916" s="31"/>
      <c r="M916" s="151" t="s">
        <v>1</v>
      </c>
      <c r="N916" s="152" t="s">
        <v>42</v>
      </c>
      <c r="P916" s="153">
        <f t="shared" ref="P916:P925" si="1">O916*H916</f>
        <v>0</v>
      </c>
      <c r="Q916" s="153">
        <v>0</v>
      </c>
      <c r="R916" s="153">
        <f t="shared" ref="R916:R925" si="2">Q916*H916</f>
        <v>0</v>
      </c>
      <c r="S916" s="153">
        <v>0</v>
      </c>
      <c r="T916" s="154">
        <f t="shared" ref="T916:T925" si="3">S916*H916</f>
        <v>0</v>
      </c>
      <c r="AR916" s="155" t="s">
        <v>396</v>
      </c>
      <c r="AT916" s="155" t="s">
        <v>319</v>
      </c>
      <c r="AU916" s="155" t="s">
        <v>88</v>
      </c>
      <c r="AY916" s="16" t="s">
        <v>317</v>
      </c>
      <c r="BE916" s="156">
        <f t="shared" ref="BE916:BE925" si="4">IF(N916="základná",J916,0)</f>
        <v>0</v>
      </c>
      <c r="BF916" s="156">
        <f t="shared" ref="BF916:BF925" si="5">IF(N916="znížená",J916,0)</f>
        <v>0</v>
      </c>
      <c r="BG916" s="156">
        <f t="shared" ref="BG916:BG925" si="6">IF(N916="zákl. prenesená",J916,0)</f>
        <v>0</v>
      </c>
      <c r="BH916" s="156">
        <f t="shared" ref="BH916:BH925" si="7">IF(N916="zníž. prenesená",J916,0)</f>
        <v>0</v>
      </c>
      <c r="BI916" s="156">
        <f t="shared" ref="BI916:BI925" si="8">IF(N916="nulová",J916,0)</f>
        <v>0</v>
      </c>
      <c r="BJ916" s="16" t="s">
        <v>88</v>
      </c>
      <c r="BK916" s="156">
        <f t="shared" ref="BK916:BK925" si="9">ROUND(I916*H916,2)</f>
        <v>0</v>
      </c>
      <c r="BL916" s="16" t="s">
        <v>396</v>
      </c>
      <c r="BM916" s="155" t="s">
        <v>14597</v>
      </c>
    </row>
    <row r="917" spans="2:65" s="1" customFormat="1" ht="24.15" customHeight="1">
      <c r="B917" s="142"/>
      <c r="C917" s="143" t="s">
        <v>4731</v>
      </c>
      <c r="D917" s="200" t="s">
        <v>319</v>
      </c>
      <c r="E917" s="144" t="s">
        <v>14598</v>
      </c>
      <c r="F917" s="145" t="s">
        <v>14599</v>
      </c>
      <c r="G917" s="146" t="s">
        <v>467</v>
      </c>
      <c r="H917" s="147">
        <v>1</v>
      </c>
      <c r="I917" s="148"/>
      <c r="J917" s="149">
        <f t="shared" si="0"/>
        <v>0</v>
      </c>
      <c r="K917" s="150"/>
      <c r="L917" s="31"/>
      <c r="M917" s="151" t="s">
        <v>1</v>
      </c>
      <c r="N917" s="152" t="s">
        <v>42</v>
      </c>
      <c r="P917" s="153">
        <f t="shared" si="1"/>
        <v>0</v>
      </c>
      <c r="Q917" s="153">
        <v>0</v>
      </c>
      <c r="R917" s="153">
        <f t="shared" si="2"/>
        <v>0</v>
      </c>
      <c r="S917" s="153">
        <v>0</v>
      </c>
      <c r="T917" s="154">
        <f t="shared" si="3"/>
        <v>0</v>
      </c>
      <c r="AR917" s="155" t="s">
        <v>396</v>
      </c>
      <c r="AT917" s="155" t="s">
        <v>319</v>
      </c>
      <c r="AU917" s="155" t="s">
        <v>88</v>
      </c>
      <c r="AY917" s="16" t="s">
        <v>317</v>
      </c>
      <c r="BE917" s="156">
        <f t="shared" si="4"/>
        <v>0</v>
      </c>
      <c r="BF917" s="156">
        <f t="shared" si="5"/>
        <v>0</v>
      </c>
      <c r="BG917" s="156">
        <f t="shared" si="6"/>
        <v>0</v>
      </c>
      <c r="BH917" s="156">
        <f t="shared" si="7"/>
        <v>0</v>
      </c>
      <c r="BI917" s="156">
        <f t="shared" si="8"/>
        <v>0</v>
      </c>
      <c r="BJ917" s="16" t="s">
        <v>88</v>
      </c>
      <c r="BK917" s="156">
        <f t="shared" si="9"/>
        <v>0</v>
      </c>
      <c r="BL917" s="16" t="s">
        <v>396</v>
      </c>
      <c r="BM917" s="155" t="s">
        <v>14600</v>
      </c>
    </row>
    <row r="918" spans="2:65" s="1" customFormat="1" ht="24.15" customHeight="1">
      <c r="B918" s="142"/>
      <c r="C918" s="143" t="s">
        <v>4735</v>
      </c>
      <c r="D918" s="200" t="s">
        <v>319</v>
      </c>
      <c r="E918" s="144" t="s">
        <v>14601</v>
      </c>
      <c r="F918" s="145" t="s">
        <v>14602</v>
      </c>
      <c r="G918" s="146" t="s">
        <v>467</v>
      </c>
      <c r="H918" s="147">
        <v>1</v>
      </c>
      <c r="I918" s="148"/>
      <c r="J918" s="149">
        <f t="shared" si="0"/>
        <v>0</v>
      </c>
      <c r="K918" s="150"/>
      <c r="L918" s="31"/>
      <c r="M918" s="151" t="s">
        <v>1</v>
      </c>
      <c r="N918" s="152" t="s">
        <v>42</v>
      </c>
      <c r="P918" s="153">
        <f t="shared" si="1"/>
        <v>0</v>
      </c>
      <c r="Q918" s="153">
        <v>0</v>
      </c>
      <c r="R918" s="153">
        <f t="shared" si="2"/>
        <v>0</v>
      </c>
      <c r="S918" s="153">
        <v>0</v>
      </c>
      <c r="T918" s="154">
        <f t="shared" si="3"/>
        <v>0</v>
      </c>
      <c r="AR918" s="155" t="s">
        <v>396</v>
      </c>
      <c r="AT918" s="155" t="s">
        <v>319</v>
      </c>
      <c r="AU918" s="155" t="s">
        <v>88</v>
      </c>
      <c r="AY918" s="16" t="s">
        <v>317</v>
      </c>
      <c r="BE918" s="156">
        <f t="shared" si="4"/>
        <v>0</v>
      </c>
      <c r="BF918" s="156">
        <f t="shared" si="5"/>
        <v>0</v>
      </c>
      <c r="BG918" s="156">
        <f t="shared" si="6"/>
        <v>0</v>
      </c>
      <c r="BH918" s="156">
        <f t="shared" si="7"/>
        <v>0</v>
      </c>
      <c r="BI918" s="156">
        <f t="shared" si="8"/>
        <v>0</v>
      </c>
      <c r="BJ918" s="16" t="s">
        <v>88</v>
      </c>
      <c r="BK918" s="156">
        <f t="shared" si="9"/>
        <v>0</v>
      </c>
      <c r="BL918" s="16" t="s">
        <v>396</v>
      </c>
      <c r="BM918" s="155" t="s">
        <v>14603</v>
      </c>
    </row>
    <row r="919" spans="2:65" s="1" customFormat="1" ht="24.15" customHeight="1">
      <c r="B919" s="142"/>
      <c r="C919" s="143" t="s">
        <v>4739</v>
      </c>
      <c r="D919" s="200" t="s">
        <v>319</v>
      </c>
      <c r="E919" s="144" t="s">
        <v>14604</v>
      </c>
      <c r="F919" s="145" t="s">
        <v>14605</v>
      </c>
      <c r="G919" s="146" t="s">
        <v>467</v>
      </c>
      <c r="H919" s="147">
        <v>1</v>
      </c>
      <c r="I919" s="148"/>
      <c r="J919" s="149">
        <f t="shared" si="0"/>
        <v>0</v>
      </c>
      <c r="K919" s="150"/>
      <c r="L919" s="31"/>
      <c r="M919" s="151" t="s">
        <v>1</v>
      </c>
      <c r="N919" s="152" t="s">
        <v>42</v>
      </c>
      <c r="P919" s="153">
        <f t="shared" si="1"/>
        <v>0</v>
      </c>
      <c r="Q919" s="153">
        <v>0</v>
      </c>
      <c r="R919" s="153">
        <f t="shared" si="2"/>
        <v>0</v>
      </c>
      <c r="S919" s="153">
        <v>0</v>
      </c>
      <c r="T919" s="154">
        <f t="shared" si="3"/>
        <v>0</v>
      </c>
      <c r="AR919" s="155" t="s">
        <v>396</v>
      </c>
      <c r="AT919" s="155" t="s">
        <v>319</v>
      </c>
      <c r="AU919" s="155" t="s">
        <v>88</v>
      </c>
      <c r="AY919" s="16" t="s">
        <v>317</v>
      </c>
      <c r="BE919" s="156">
        <f t="shared" si="4"/>
        <v>0</v>
      </c>
      <c r="BF919" s="156">
        <f t="shared" si="5"/>
        <v>0</v>
      </c>
      <c r="BG919" s="156">
        <f t="shared" si="6"/>
        <v>0</v>
      </c>
      <c r="BH919" s="156">
        <f t="shared" si="7"/>
        <v>0</v>
      </c>
      <c r="BI919" s="156">
        <f t="shared" si="8"/>
        <v>0</v>
      </c>
      <c r="BJ919" s="16" t="s">
        <v>88</v>
      </c>
      <c r="BK919" s="156">
        <f t="shared" si="9"/>
        <v>0</v>
      </c>
      <c r="BL919" s="16" t="s">
        <v>396</v>
      </c>
      <c r="BM919" s="155" t="s">
        <v>14606</v>
      </c>
    </row>
    <row r="920" spans="2:65" s="1" customFormat="1" ht="24.15" customHeight="1">
      <c r="B920" s="142"/>
      <c r="C920" s="143" t="s">
        <v>2209</v>
      </c>
      <c r="D920" s="206" t="s">
        <v>319</v>
      </c>
      <c r="E920" s="144" t="s">
        <v>14607</v>
      </c>
      <c r="F920" s="145" t="s">
        <v>14608</v>
      </c>
      <c r="G920" s="146" t="s">
        <v>467</v>
      </c>
      <c r="H920" s="147">
        <v>1</v>
      </c>
      <c r="I920" s="148"/>
      <c r="J920" s="149">
        <f t="shared" si="0"/>
        <v>0</v>
      </c>
      <c r="K920" s="150"/>
      <c r="L920" s="31"/>
      <c r="M920" s="151" t="s">
        <v>1</v>
      </c>
      <c r="N920" s="152" t="s">
        <v>42</v>
      </c>
      <c r="P920" s="153">
        <f t="shared" si="1"/>
        <v>0</v>
      </c>
      <c r="Q920" s="153">
        <v>0</v>
      </c>
      <c r="R920" s="153">
        <f t="shared" si="2"/>
        <v>0</v>
      </c>
      <c r="S920" s="153">
        <v>0</v>
      </c>
      <c r="T920" s="154">
        <f t="shared" si="3"/>
        <v>0</v>
      </c>
      <c r="AR920" s="155" t="s">
        <v>396</v>
      </c>
      <c r="AT920" s="155" t="s">
        <v>319</v>
      </c>
      <c r="AU920" s="155" t="s">
        <v>88</v>
      </c>
      <c r="AY920" s="16" t="s">
        <v>317</v>
      </c>
      <c r="BE920" s="156">
        <f t="shared" si="4"/>
        <v>0</v>
      </c>
      <c r="BF920" s="156">
        <f t="shared" si="5"/>
        <v>0</v>
      </c>
      <c r="BG920" s="156">
        <f t="shared" si="6"/>
        <v>0</v>
      </c>
      <c r="BH920" s="156">
        <f t="shared" si="7"/>
        <v>0</v>
      </c>
      <c r="BI920" s="156">
        <f t="shared" si="8"/>
        <v>0</v>
      </c>
      <c r="BJ920" s="16" t="s">
        <v>88</v>
      </c>
      <c r="BK920" s="156">
        <f t="shared" si="9"/>
        <v>0</v>
      </c>
      <c r="BL920" s="16" t="s">
        <v>396</v>
      </c>
      <c r="BM920" s="155" t="s">
        <v>14609</v>
      </c>
    </row>
    <row r="921" spans="2:65" s="1" customFormat="1" ht="24.15" customHeight="1">
      <c r="B921" s="142"/>
      <c r="C921" s="143" t="s">
        <v>4695</v>
      </c>
      <c r="D921" s="200" t="s">
        <v>319</v>
      </c>
      <c r="E921" s="144" t="s">
        <v>14610</v>
      </c>
      <c r="F921" s="145" t="s">
        <v>14611</v>
      </c>
      <c r="G921" s="146" t="s">
        <v>467</v>
      </c>
      <c r="H921" s="147">
        <v>1</v>
      </c>
      <c r="I921" s="148"/>
      <c r="J921" s="149">
        <f t="shared" si="0"/>
        <v>0</v>
      </c>
      <c r="K921" s="150"/>
      <c r="L921" s="31"/>
      <c r="M921" s="151" t="s">
        <v>1</v>
      </c>
      <c r="N921" s="152" t="s">
        <v>42</v>
      </c>
      <c r="P921" s="153">
        <f t="shared" si="1"/>
        <v>0</v>
      </c>
      <c r="Q921" s="153">
        <v>0</v>
      </c>
      <c r="R921" s="153">
        <f t="shared" si="2"/>
        <v>0</v>
      </c>
      <c r="S921" s="153">
        <v>0</v>
      </c>
      <c r="T921" s="154">
        <f t="shared" si="3"/>
        <v>0</v>
      </c>
      <c r="AR921" s="155" t="s">
        <v>396</v>
      </c>
      <c r="AT921" s="155" t="s">
        <v>319</v>
      </c>
      <c r="AU921" s="155" t="s">
        <v>88</v>
      </c>
      <c r="AY921" s="16" t="s">
        <v>317</v>
      </c>
      <c r="BE921" s="156">
        <f t="shared" si="4"/>
        <v>0</v>
      </c>
      <c r="BF921" s="156">
        <f t="shared" si="5"/>
        <v>0</v>
      </c>
      <c r="BG921" s="156">
        <f t="shared" si="6"/>
        <v>0</v>
      </c>
      <c r="BH921" s="156">
        <f t="shared" si="7"/>
        <v>0</v>
      </c>
      <c r="BI921" s="156">
        <f t="shared" si="8"/>
        <v>0</v>
      </c>
      <c r="BJ921" s="16" t="s">
        <v>88</v>
      </c>
      <c r="BK921" s="156">
        <f t="shared" si="9"/>
        <v>0</v>
      </c>
      <c r="BL921" s="16" t="s">
        <v>396</v>
      </c>
      <c r="BM921" s="155" t="s">
        <v>14612</v>
      </c>
    </row>
    <row r="922" spans="2:65" s="1" customFormat="1" ht="24.15" customHeight="1">
      <c r="B922" s="142"/>
      <c r="C922" s="143" t="s">
        <v>4711</v>
      </c>
      <c r="D922" s="200" t="s">
        <v>319</v>
      </c>
      <c r="E922" s="144" t="s">
        <v>14613</v>
      </c>
      <c r="F922" s="145" t="s">
        <v>14614</v>
      </c>
      <c r="G922" s="146" t="s">
        <v>467</v>
      </c>
      <c r="H922" s="147">
        <v>1</v>
      </c>
      <c r="I922" s="148"/>
      <c r="J922" s="149">
        <f t="shared" si="0"/>
        <v>0</v>
      </c>
      <c r="K922" s="150"/>
      <c r="L922" s="31"/>
      <c r="M922" s="151" t="s">
        <v>1</v>
      </c>
      <c r="N922" s="152" t="s">
        <v>42</v>
      </c>
      <c r="P922" s="153">
        <f t="shared" si="1"/>
        <v>0</v>
      </c>
      <c r="Q922" s="153">
        <v>0</v>
      </c>
      <c r="R922" s="153">
        <f t="shared" si="2"/>
        <v>0</v>
      </c>
      <c r="S922" s="153">
        <v>0</v>
      </c>
      <c r="T922" s="154">
        <f t="shared" si="3"/>
        <v>0</v>
      </c>
      <c r="AR922" s="155" t="s">
        <v>396</v>
      </c>
      <c r="AT922" s="155" t="s">
        <v>319</v>
      </c>
      <c r="AU922" s="155" t="s">
        <v>88</v>
      </c>
      <c r="AY922" s="16" t="s">
        <v>317</v>
      </c>
      <c r="BE922" s="156">
        <f t="shared" si="4"/>
        <v>0</v>
      </c>
      <c r="BF922" s="156">
        <f t="shared" si="5"/>
        <v>0</v>
      </c>
      <c r="BG922" s="156">
        <f t="shared" si="6"/>
        <v>0</v>
      </c>
      <c r="BH922" s="156">
        <f t="shared" si="7"/>
        <v>0</v>
      </c>
      <c r="BI922" s="156">
        <f t="shared" si="8"/>
        <v>0</v>
      </c>
      <c r="BJ922" s="16" t="s">
        <v>88</v>
      </c>
      <c r="BK922" s="156">
        <f t="shared" si="9"/>
        <v>0</v>
      </c>
      <c r="BL922" s="16" t="s">
        <v>396</v>
      </c>
      <c r="BM922" s="155" t="s">
        <v>14615</v>
      </c>
    </row>
    <row r="923" spans="2:65" s="1" customFormat="1" ht="24.15" customHeight="1">
      <c r="B923" s="142"/>
      <c r="C923" s="143" t="s">
        <v>4715</v>
      </c>
      <c r="D923" s="200" t="s">
        <v>319</v>
      </c>
      <c r="E923" s="144" t="s">
        <v>14616</v>
      </c>
      <c r="F923" s="145" t="s">
        <v>14617</v>
      </c>
      <c r="G923" s="146" t="s">
        <v>467</v>
      </c>
      <c r="H923" s="147">
        <v>1</v>
      </c>
      <c r="I923" s="148"/>
      <c r="J923" s="149">
        <f t="shared" si="0"/>
        <v>0</v>
      </c>
      <c r="K923" s="150"/>
      <c r="L923" s="31"/>
      <c r="M923" s="151" t="s">
        <v>1</v>
      </c>
      <c r="N923" s="152" t="s">
        <v>42</v>
      </c>
      <c r="P923" s="153">
        <f t="shared" si="1"/>
        <v>0</v>
      </c>
      <c r="Q923" s="153">
        <v>0</v>
      </c>
      <c r="R923" s="153">
        <f t="shared" si="2"/>
        <v>0</v>
      </c>
      <c r="S923" s="153">
        <v>0</v>
      </c>
      <c r="T923" s="154">
        <f t="shared" si="3"/>
        <v>0</v>
      </c>
      <c r="AR923" s="155" t="s">
        <v>396</v>
      </c>
      <c r="AT923" s="155" t="s">
        <v>319</v>
      </c>
      <c r="AU923" s="155" t="s">
        <v>88</v>
      </c>
      <c r="AY923" s="16" t="s">
        <v>317</v>
      </c>
      <c r="BE923" s="156">
        <f t="shared" si="4"/>
        <v>0</v>
      </c>
      <c r="BF923" s="156">
        <f t="shared" si="5"/>
        <v>0</v>
      </c>
      <c r="BG923" s="156">
        <f t="shared" si="6"/>
        <v>0</v>
      </c>
      <c r="BH923" s="156">
        <f t="shared" si="7"/>
        <v>0</v>
      </c>
      <c r="BI923" s="156">
        <f t="shared" si="8"/>
        <v>0</v>
      </c>
      <c r="BJ923" s="16" t="s">
        <v>88</v>
      </c>
      <c r="BK923" s="156">
        <f t="shared" si="9"/>
        <v>0</v>
      </c>
      <c r="BL923" s="16" t="s">
        <v>396</v>
      </c>
      <c r="BM923" s="155" t="s">
        <v>14618</v>
      </c>
    </row>
    <row r="924" spans="2:65" s="1" customFormat="1" ht="24.15" customHeight="1">
      <c r="B924" s="142"/>
      <c r="C924" s="143" t="s">
        <v>4727</v>
      </c>
      <c r="D924" s="200" t="s">
        <v>319</v>
      </c>
      <c r="E924" s="144" t="s">
        <v>14619</v>
      </c>
      <c r="F924" s="145" t="s">
        <v>14620</v>
      </c>
      <c r="G924" s="146" t="s">
        <v>467</v>
      </c>
      <c r="H924" s="147">
        <v>1</v>
      </c>
      <c r="I924" s="148"/>
      <c r="J924" s="149">
        <f t="shared" si="0"/>
        <v>0</v>
      </c>
      <c r="K924" s="150"/>
      <c r="L924" s="31"/>
      <c r="M924" s="151" t="s">
        <v>1</v>
      </c>
      <c r="N924" s="152" t="s">
        <v>42</v>
      </c>
      <c r="P924" s="153">
        <f t="shared" si="1"/>
        <v>0</v>
      </c>
      <c r="Q924" s="153">
        <v>0</v>
      </c>
      <c r="R924" s="153">
        <f t="shared" si="2"/>
        <v>0</v>
      </c>
      <c r="S924" s="153">
        <v>0</v>
      </c>
      <c r="T924" s="154">
        <f t="shared" si="3"/>
        <v>0</v>
      </c>
      <c r="AR924" s="155" t="s">
        <v>396</v>
      </c>
      <c r="AT924" s="155" t="s">
        <v>319</v>
      </c>
      <c r="AU924" s="155" t="s">
        <v>88</v>
      </c>
      <c r="AY924" s="16" t="s">
        <v>317</v>
      </c>
      <c r="BE924" s="156">
        <f t="shared" si="4"/>
        <v>0</v>
      </c>
      <c r="BF924" s="156">
        <f t="shared" si="5"/>
        <v>0</v>
      </c>
      <c r="BG924" s="156">
        <f t="shared" si="6"/>
        <v>0</v>
      </c>
      <c r="BH924" s="156">
        <f t="shared" si="7"/>
        <v>0</v>
      </c>
      <c r="BI924" s="156">
        <f t="shared" si="8"/>
        <v>0</v>
      </c>
      <c r="BJ924" s="16" t="s">
        <v>88</v>
      </c>
      <c r="BK924" s="156">
        <f t="shared" si="9"/>
        <v>0</v>
      </c>
      <c r="BL924" s="16" t="s">
        <v>396</v>
      </c>
      <c r="BM924" s="155" t="s">
        <v>14621</v>
      </c>
    </row>
    <row r="925" spans="2:65" s="1" customFormat="1" ht="16.5" customHeight="1">
      <c r="B925" s="142"/>
      <c r="C925" s="143" t="s">
        <v>2214</v>
      </c>
      <c r="D925" s="143" t="s">
        <v>319</v>
      </c>
      <c r="E925" s="144" t="s">
        <v>3504</v>
      </c>
      <c r="F925" s="145" t="s">
        <v>14622</v>
      </c>
      <c r="G925" s="146" t="s">
        <v>444</v>
      </c>
      <c r="H925" s="147">
        <v>229.83</v>
      </c>
      <c r="I925" s="148"/>
      <c r="J925" s="149">
        <f t="shared" si="0"/>
        <v>0</v>
      </c>
      <c r="K925" s="150"/>
      <c r="L925" s="31"/>
      <c r="M925" s="151" t="s">
        <v>1</v>
      </c>
      <c r="N925" s="152" t="s">
        <v>42</v>
      </c>
      <c r="P925" s="153">
        <f t="shared" si="1"/>
        <v>0</v>
      </c>
      <c r="Q925" s="153">
        <v>3.0000000000000001E-5</v>
      </c>
      <c r="R925" s="153">
        <f t="shared" si="2"/>
        <v>6.8949000000000007E-3</v>
      </c>
      <c r="S925" s="153">
        <v>0</v>
      </c>
      <c r="T925" s="154">
        <f t="shared" si="3"/>
        <v>0</v>
      </c>
      <c r="AR925" s="155" t="s">
        <v>396</v>
      </c>
      <c r="AT925" s="155" t="s">
        <v>319</v>
      </c>
      <c r="AU925" s="155" t="s">
        <v>88</v>
      </c>
      <c r="AY925" s="16" t="s">
        <v>317</v>
      </c>
      <c r="BE925" s="156">
        <f t="shared" si="4"/>
        <v>0</v>
      </c>
      <c r="BF925" s="156">
        <f t="shared" si="5"/>
        <v>0</v>
      </c>
      <c r="BG925" s="156">
        <f t="shared" si="6"/>
        <v>0</v>
      </c>
      <c r="BH925" s="156">
        <f t="shared" si="7"/>
        <v>0</v>
      </c>
      <c r="BI925" s="156">
        <f t="shared" si="8"/>
        <v>0</v>
      </c>
      <c r="BJ925" s="16" t="s">
        <v>88</v>
      </c>
      <c r="BK925" s="156">
        <f t="shared" si="9"/>
        <v>0</v>
      </c>
      <c r="BL925" s="16" t="s">
        <v>396</v>
      </c>
      <c r="BM925" s="155" t="s">
        <v>14623</v>
      </c>
    </row>
    <row r="926" spans="2:65" s="12" customFormat="1" ht="10">
      <c r="B926" s="157"/>
      <c r="D926" s="158" t="s">
        <v>328</v>
      </c>
      <c r="E926" s="159" t="s">
        <v>1</v>
      </c>
      <c r="F926" s="160" t="s">
        <v>14624</v>
      </c>
      <c r="H926" s="161">
        <v>229.83</v>
      </c>
      <c r="I926" s="162"/>
      <c r="L926" s="157"/>
      <c r="M926" s="163"/>
      <c r="T926" s="164"/>
      <c r="AT926" s="159" t="s">
        <v>328</v>
      </c>
      <c r="AU926" s="159" t="s">
        <v>88</v>
      </c>
      <c r="AV926" s="12" t="s">
        <v>88</v>
      </c>
      <c r="AW926" s="12" t="s">
        <v>31</v>
      </c>
      <c r="AX926" s="12" t="s">
        <v>76</v>
      </c>
      <c r="AY926" s="159" t="s">
        <v>317</v>
      </c>
    </row>
    <row r="927" spans="2:65" s="13" customFormat="1" ht="10">
      <c r="B927" s="165"/>
      <c r="D927" s="158" t="s">
        <v>328</v>
      </c>
      <c r="E927" s="166" t="s">
        <v>1</v>
      </c>
      <c r="F927" s="167" t="s">
        <v>3508</v>
      </c>
      <c r="H927" s="168">
        <v>229.83</v>
      </c>
      <c r="I927" s="169"/>
      <c r="L927" s="165"/>
      <c r="M927" s="170"/>
      <c r="T927" s="171"/>
      <c r="AT927" s="166" t="s">
        <v>328</v>
      </c>
      <c r="AU927" s="166" t="s">
        <v>88</v>
      </c>
      <c r="AV927" s="13" t="s">
        <v>92</v>
      </c>
      <c r="AW927" s="13" t="s">
        <v>31</v>
      </c>
      <c r="AX927" s="13" t="s">
        <v>76</v>
      </c>
      <c r="AY927" s="166" t="s">
        <v>317</v>
      </c>
    </row>
    <row r="928" spans="2:65" s="14" customFormat="1" ht="10">
      <c r="B928" s="172"/>
      <c r="D928" s="158" t="s">
        <v>328</v>
      </c>
      <c r="E928" s="173" t="s">
        <v>1</v>
      </c>
      <c r="F928" s="174" t="s">
        <v>332</v>
      </c>
      <c r="H928" s="175">
        <v>229.83</v>
      </c>
      <c r="I928" s="176"/>
      <c r="L928" s="172"/>
      <c r="M928" s="177"/>
      <c r="T928" s="178"/>
      <c r="AT928" s="173" t="s">
        <v>328</v>
      </c>
      <c r="AU928" s="173" t="s">
        <v>88</v>
      </c>
      <c r="AV928" s="14" t="s">
        <v>323</v>
      </c>
      <c r="AW928" s="14" t="s">
        <v>31</v>
      </c>
      <c r="AX928" s="14" t="s">
        <v>83</v>
      </c>
      <c r="AY928" s="173" t="s">
        <v>317</v>
      </c>
    </row>
    <row r="929" spans="2:65" s="1" customFormat="1" ht="16.5" customHeight="1">
      <c r="B929" s="142"/>
      <c r="C929" s="179" t="s">
        <v>2218</v>
      </c>
      <c r="D929" s="179" t="s">
        <v>454</v>
      </c>
      <c r="E929" s="180" t="s">
        <v>3520</v>
      </c>
      <c r="F929" s="181" t="s">
        <v>3521</v>
      </c>
      <c r="G929" s="182" t="s">
        <v>444</v>
      </c>
      <c r="H929" s="183">
        <v>252.81299999999999</v>
      </c>
      <c r="I929" s="184"/>
      <c r="J929" s="185">
        <f>ROUND(I929*H929,2)</f>
        <v>0</v>
      </c>
      <c r="K929" s="186"/>
      <c r="L929" s="187"/>
      <c r="M929" s="188" t="s">
        <v>1</v>
      </c>
      <c r="N929" s="189" t="s">
        <v>42</v>
      </c>
      <c r="P929" s="153">
        <f>O929*H929</f>
        <v>0</v>
      </c>
      <c r="Q929" s="153">
        <v>0</v>
      </c>
      <c r="R929" s="153">
        <f>Q929*H929</f>
        <v>0</v>
      </c>
      <c r="S929" s="153">
        <v>0</v>
      </c>
      <c r="T929" s="154">
        <f>S929*H929</f>
        <v>0</v>
      </c>
      <c r="AR929" s="155" t="s">
        <v>481</v>
      </c>
      <c r="AT929" s="155" t="s">
        <v>454</v>
      </c>
      <c r="AU929" s="155" t="s">
        <v>88</v>
      </c>
      <c r="AY929" s="16" t="s">
        <v>317</v>
      </c>
      <c r="BE929" s="156">
        <f>IF(N929="základná",J929,0)</f>
        <v>0</v>
      </c>
      <c r="BF929" s="156">
        <f>IF(N929="znížená",J929,0)</f>
        <v>0</v>
      </c>
      <c r="BG929" s="156">
        <f>IF(N929="zákl. prenesená",J929,0)</f>
        <v>0</v>
      </c>
      <c r="BH929" s="156">
        <f>IF(N929="zníž. prenesená",J929,0)</f>
        <v>0</v>
      </c>
      <c r="BI929" s="156">
        <f>IF(N929="nulová",J929,0)</f>
        <v>0</v>
      </c>
      <c r="BJ929" s="16" t="s">
        <v>88</v>
      </c>
      <c r="BK929" s="156">
        <f>ROUND(I929*H929,2)</f>
        <v>0</v>
      </c>
      <c r="BL929" s="16" t="s">
        <v>396</v>
      </c>
      <c r="BM929" s="155" t="s">
        <v>14625</v>
      </c>
    </row>
    <row r="930" spans="2:65" s="12" customFormat="1" ht="10">
      <c r="B930" s="157"/>
      <c r="D930" s="158" t="s">
        <v>328</v>
      </c>
      <c r="E930" s="159" t="s">
        <v>1</v>
      </c>
      <c r="F930" s="160" t="s">
        <v>14624</v>
      </c>
      <c r="H930" s="161">
        <v>229.83</v>
      </c>
      <c r="I930" s="162"/>
      <c r="L930" s="157"/>
      <c r="M930" s="163"/>
      <c r="T930" s="164"/>
      <c r="AT930" s="159" t="s">
        <v>328</v>
      </c>
      <c r="AU930" s="159" t="s">
        <v>88</v>
      </c>
      <c r="AV930" s="12" t="s">
        <v>88</v>
      </c>
      <c r="AW930" s="12" t="s">
        <v>31</v>
      </c>
      <c r="AX930" s="12" t="s">
        <v>76</v>
      </c>
      <c r="AY930" s="159" t="s">
        <v>317</v>
      </c>
    </row>
    <row r="931" spans="2:65" s="13" customFormat="1" ht="10">
      <c r="B931" s="165"/>
      <c r="D931" s="158" t="s">
        <v>328</v>
      </c>
      <c r="E931" s="166" t="s">
        <v>1</v>
      </c>
      <c r="F931" s="167" t="s">
        <v>3508</v>
      </c>
      <c r="H931" s="168">
        <v>229.83</v>
      </c>
      <c r="I931" s="169"/>
      <c r="L931" s="165"/>
      <c r="M931" s="170"/>
      <c r="T931" s="171"/>
      <c r="AT931" s="166" t="s">
        <v>328</v>
      </c>
      <c r="AU931" s="166" t="s">
        <v>88</v>
      </c>
      <c r="AV931" s="13" t="s">
        <v>92</v>
      </c>
      <c r="AW931" s="13" t="s">
        <v>31</v>
      </c>
      <c r="AX931" s="13" t="s">
        <v>76</v>
      </c>
      <c r="AY931" s="166" t="s">
        <v>317</v>
      </c>
    </row>
    <row r="932" spans="2:65" s="14" customFormat="1" ht="10">
      <c r="B932" s="172"/>
      <c r="D932" s="158" t="s">
        <v>328</v>
      </c>
      <c r="E932" s="173" t="s">
        <v>1</v>
      </c>
      <c r="F932" s="174" t="s">
        <v>332</v>
      </c>
      <c r="H932" s="175">
        <v>229.83</v>
      </c>
      <c r="I932" s="176"/>
      <c r="L932" s="172"/>
      <c r="M932" s="177"/>
      <c r="T932" s="178"/>
      <c r="AT932" s="173" t="s">
        <v>328</v>
      </c>
      <c r="AU932" s="173" t="s">
        <v>88</v>
      </c>
      <c r="AV932" s="14" t="s">
        <v>323</v>
      </c>
      <c r="AW932" s="14" t="s">
        <v>31</v>
      </c>
      <c r="AX932" s="14" t="s">
        <v>83</v>
      </c>
      <c r="AY932" s="173" t="s">
        <v>317</v>
      </c>
    </row>
    <row r="933" spans="2:65" s="12" customFormat="1" ht="10">
      <c r="B933" s="157"/>
      <c r="D933" s="158" t="s">
        <v>328</v>
      </c>
      <c r="F933" s="160" t="s">
        <v>14626</v>
      </c>
      <c r="H933" s="161">
        <v>252.81299999999999</v>
      </c>
      <c r="I933" s="162"/>
      <c r="L933" s="157"/>
      <c r="M933" s="163"/>
      <c r="T933" s="164"/>
      <c r="AT933" s="159" t="s">
        <v>328</v>
      </c>
      <c r="AU933" s="159" t="s">
        <v>88</v>
      </c>
      <c r="AV933" s="12" t="s">
        <v>88</v>
      </c>
      <c r="AW933" s="12" t="s">
        <v>3</v>
      </c>
      <c r="AX933" s="12" t="s">
        <v>83</v>
      </c>
      <c r="AY933" s="159" t="s">
        <v>317</v>
      </c>
    </row>
    <row r="934" spans="2:65" s="1" customFormat="1" ht="33" customHeight="1">
      <c r="B934" s="142"/>
      <c r="C934" s="143" t="s">
        <v>2223</v>
      </c>
      <c r="D934" s="143" t="s">
        <v>319</v>
      </c>
      <c r="E934" s="144" t="s">
        <v>3581</v>
      </c>
      <c r="F934" s="145" t="s">
        <v>3582</v>
      </c>
      <c r="G934" s="146" t="s">
        <v>467</v>
      </c>
      <c r="H934" s="147">
        <v>40</v>
      </c>
      <c r="I934" s="148"/>
      <c r="J934" s="149">
        <f>ROUND(I934*H934,2)</f>
        <v>0</v>
      </c>
      <c r="K934" s="150"/>
      <c r="L934" s="31"/>
      <c r="M934" s="151" t="s">
        <v>1</v>
      </c>
      <c r="N934" s="152" t="s">
        <v>42</v>
      </c>
      <c r="P934" s="153">
        <f>O934*H934</f>
        <v>0</v>
      </c>
      <c r="Q934" s="153">
        <v>0</v>
      </c>
      <c r="R934" s="153">
        <f>Q934*H934</f>
        <v>0</v>
      </c>
      <c r="S934" s="153">
        <v>0</v>
      </c>
      <c r="T934" s="154">
        <f>S934*H934</f>
        <v>0</v>
      </c>
      <c r="AR934" s="155" t="s">
        <v>396</v>
      </c>
      <c r="AT934" s="155" t="s">
        <v>319</v>
      </c>
      <c r="AU934" s="155" t="s">
        <v>88</v>
      </c>
      <c r="AY934" s="16" t="s">
        <v>317</v>
      </c>
      <c r="BE934" s="156">
        <f>IF(N934="základná",J934,0)</f>
        <v>0</v>
      </c>
      <c r="BF934" s="156">
        <f>IF(N934="znížená",J934,0)</f>
        <v>0</v>
      </c>
      <c r="BG934" s="156">
        <f>IF(N934="zákl. prenesená",J934,0)</f>
        <v>0</v>
      </c>
      <c r="BH934" s="156">
        <f>IF(N934="zníž. prenesená",J934,0)</f>
        <v>0</v>
      </c>
      <c r="BI934" s="156">
        <f>IF(N934="nulová",J934,0)</f>
        <v>0</v>
      </c>
      <c r="BJ934" s="16" t="s">
        <v>88</v>
      </c>
      <c r="BK934" s="156">
        <f>ROUND(I934*H934,2)</f>
        <v>0</v>
      </c>
      <c r="BL934" s="16" t="s">
        <v>396</v>
      </c>
      <c r="BM934" s="155" t="s">
        <v>14627</v>
      </c>
    </row>
    <row r="935" spans="2:65" s="12" customFormat="1" ht="10">
      <c r="B935" s="157"/>
      <c r="D935" s="158" t="s">
        <v>328</v>
      </c>
      <c r="E935" s="159" t="s">
        <v>1</v>
      </c>
      <c r="F935" s="160" t="s">
        <v>83</v>
      </c>
      <c r="H935" s="161">
        <v>1</v>
      </c>
      <c r="I935" s="162"/>
      <c r="L935" s="157"/>
      <c r="M935" s="163"/>
      <c r="T935" s="164"/>
      <c r="AT935" s="159" t="s">
        <v>328</v>
      </c>
      <c r="AU935" s="159" t="s">
        <v>88</v>
      </c>
      <c r="AV935" s="12" t="s">
        <v>88</v>
      </c>
      <c r="AW935" s="12" t="s">
        <v>31</v>
      </c>
      <c r="AX935" s="12" t="s">
        <v>76</v>
      </c>
      <c r="AY935" s="159" t="s">
        <v>317</v>
      </c>
    </row>
    <row r="936" spans="2:65" s="12" customFormat="1" ht="10">
      <c r="B936" s="157"/>
      <c r="D936" s="158" t="s">
        <v>328</v>
      </c>
      <c r="E936" s="159" t="s">
        <v>1</v>
      </c>
      <c r="F936" s="160" t="s">
        <v>83</v>
      </c>
      <c r="H936" s="161">
        <v>1</v>
      </c>
      <c r="I936" s="162"/>
      <c r="L936" s="157"/>
      <c r="M936" s="163"/>
      <c r="T936" s="164"/>
      <c r="AT936" s="159" t="s">
        <v>328</v>
      </c>
      <c r="AU936" s="159" t="s">
        <v>88</v>
      </c>
      <c r="AV936" s="12" t="s">
        <v>88</v>
      </c>
      <c r="AW936" s="12" t="s">
        <v>31</v>
      </c>
      <c r="AX936" s="12" t="s">
        <v>76</v>
      </c>
      <c r="AY936" s="159" t="s">
        <v>317</v>
      </c>
    </row>
    <row r="937" spans="2:65" s="12" customFormat="1" ht="10">
      <c r="B937" s="157"/>
      <c r="D937" s="158" t="s">
        <v>328</v>
      </c>
      <c r="E937" s="159" t="s">
        <v>1</v>
      </c>
      <c r="F937" s="160" t="s">
        <v>83</v>
      </c>
      <c r="H937" s="161">
        <v>1</v>
      </c>
      <c r="I937" s="162"/>
      <c r="L937" s="157"/>
      <c r="M937" s="163"/>
      <c r="T937" s="164"/>
      <c r="AT937" s="159" t="s">
        <v>328</v>
      </c>
      <c r="AU937" s="159" t="s">
        <v>88</v>
      </c>
      <c r="AV937" s="12" t="s">
        <v>88</v>
      </c>
      <c r="AW937" s="12" t="s">
        <v>31</v>
      </c>
      <c r="AX937" s="12" t="s">
        <v>76</v>
      </c>
      <c r="AY937" s="159" t="s">
        <v>317</v>
      </c>
    </row>
    <row r="938" spans="2:65" s="13" customFormat="1" ht="10">
      <c r="B938" s="165"/>
      <c r="D938" s="158" t="s">
        <v>328</v>
      </c>
      <c r="E938" s="166" t="s">
        <v>1</v>
      </c>
      <c r="F938" s="167" t="s">
        <v>14628</v>
      </c>
      <c r="H938" s="168">
        <v>3</v>
      </c>
      <c r="I938" s="169"/>
      <c r="L938" s="165"/>
      <c r="M938" s="170"/>
      <c r="T938" s="171"/>
      <c r="AT938" s="166" t="s">
        <v>328</v>
      </c>
      <c r="AU938" s="166" t="s">
        <v>88</v>
      </c>
      <c r="AV938" s="13" t="s">
        <v>92</v>
      </c>
      <c r="AW938" s="13" t="s">
        <v>31</v>
      </c>
      <c r="AX938" s="13" t="s">
        <v>76</v>
      </c>
      <c r="AY938" s="166" t="s">
        <v>317</v>
      </c>
    </row>
    <row r="939" spans="2:65" s="12" customFormat="1" ht="10">
      <c r="B939" s="157"/>
      <c r="D939" s="158" t="s">
        <v>328</v>
      </c>
      <c r="E939" s="159" t="s">
        <v>1</v>
      </c>
      <c r="F939" s="160" t="s">
        <v>401</v>
      </c>
      <c r="H939" s="161">
        <v>17</v>
      </c>
      <c r="I939" s="162"/>
      <c r="L939" s="157"/>
      <c r="M939" s="163"/>
      <c r="T939" s="164"/>
      <c r="AT939" s="159" t="s">
        <v>328</v>
      </c>
      <c r="AU939" s="159" t="s">
        <v>88</v>
      </c>
      <c r="AV939" s="12" t="s">
        <v>88</v>
      </c>
      <c r="AW939" s="12" t="s">
        <v>31</v>
      </c>
      <c r="AX939" s="12" t="s">
        <v>76</v>
      </c>
      <c r="AY939" s="159" t="s">
        <v>317</v>
      </c>
    </row>
    <row r="940" spans="2:65" s="13" customFormat="1" ht="10">
      <c r="B940" s="165"/>
      <c r="D940" s="158" t="s">
        <v>328</v>
      </c>
      <c r="E940" s="166" t="s">
        <v>1</v>
      </c>
      <c r="F940" s="167" t="s">
        <v>14629</v>
      </c>
      <c r="H940" s="168">
        <v>17</v>
      </c>
      <c r="I940" s="169"/>
      <c r="L940" s="165"/>
      <c r="M940" s="170"/>
      <c r="T940" s="171"/>
      <c r="AT940" s="166" t="s">
        <v>328</v>
      </c>
      <c r="AU940" s="166" t="s">
        <v>88</v>
      </c>
      <c r="AV940" s="13" t="s">
        <v>92</v>
      </c>
      <c r="AW940" s="13" t="s">
        <v>31</v>
      </c>
      <c r="AX940" s="13" t="s">
        <v>76</v>
      </c>
      <c r="AY940" s="166" t="s">
        <v>317</v>
      </c>
    </row>
    <row r="941" spans="2:65" s="12" customFormat="1" ht="10">
      <c r="B941" s="157"/>
      <c r="D941" s="158" t="s">
        <v>328</v>
      </c>
      <c r="E941" s="159" t="s">
        <v>1</v>
      </c>
      <c r="F941" s="160" t="s">
        <v>323</v>
      </c>
      <c r="H941" s="161">
        <v>4</v>
      </c>
      <c r="I941" s="162"/>
      <c r="L941" s="157"/>
      <c r="M941" s="163"/>
      <c r="T941" s="164"/>
      <c r="AT941" s="159" t="s">
        <v>328</v>
      </c>
      <c r="AU941" s="159" t="s">
        <v>88</v>
      </c>
      <c r="AV941" s="12" t="s">
        <v>88</v>
      </c>
      <c r="AW941" s="12" t="s">
        <v>31</v>
      </c>
      <c r="AX941" s="12" t="s">
        <v>76</v>
      </c>
      <c r="AY941" s="159" t="s">
        <v>317</v>
      </c>
    </row>
    <row r="942" spans="2:65" s="13" customFormat="1" ht="10">
      <c r="B942" s="165"/>
      <c r="D942" s="158" t="s">
        <v>328</v>
      </c>
      <c r="E942" s="166" t="s">
        <v>1</v>
      </c>
      <c r="F942" s="167" t="s">
        <v>14630</v>
      </c>
      <c r="H942" s="168">
        <v>4</v>
      </c>
      <c r="I942" s="169"/>
      <c r="L942" s="165"/>
      <c r="M942" s="170"/>
      <c r="T942" s="171"/>
      <c r="AT942" s="166" t="s">
        <v>328</v>
      </c>
      <c r="AU942" s="166" t="s">
        <v>88</v>
      </c>
      <c r="AV942" s="13" t="s">
        <v>92</v>
      </c>
      <c r="AW942" s="13" t="s">
        <v>31</v>
      </c>
      <c r="AX942" s="13" t="s">
        <v>76</v>
      </c>
      <c r="AY942" s="166" t="s">
        <v>317</v>
      </c>
    </row>
    <row r="943" spans="2:65" s="12" customFormat="1" ht="10">
      <c r="B943" s="157"/>
      <c r="D943" s="158" t="s">
        <v>328</v>
      </c>
      <c r="E943" s="159" t="s">
        <v>1</v>
      </c>
      <c r="F943" s="160" t="s">
        <v>323</v>
      </c>
      <c r="H943" s="161">
        <v>4</v>
      </c>
      <c r="I943" s="162"/>
      <c r="L943" s="157"/>
      <c r="M943" s="163"/>
      <c r="T943" s="164"/>
      <c r="AT943" s="159" t="s">
        <v>328</v>
      </c>
      <c r="AU943" s="159" t="s">
        <v>88</v>
      </c>
      <c r="AV943" s="12" t="s">
        <v>88</v>
      </c>
      <c r="AW943" s="12" t="s">
        <v>31</v>
      </c>
      <c r="AX943" s="12" t="s">
        <v>76</v>
      </c>
      <c r="AY943" s="159" t="s">
        <v>317</v>
      </c>
    </row>
    <row r="944" spans="2:65" s="13" customFormat="1" ht="10">
      <c r="B944" s="165"/>
      <c r="D944" s="158" t="s">
        <v>328</v>
      </c>
      <c r="E944" s="166" t="s">
        <v>1</v>
      </c>
      <c r="F944" s="167" t="s">
        <v>14631</v>
      </c>
      <c r="H944" s="168">
        <v>4</v>
      </c>
      <c r="I944" s="169"/>
      <c r="L944" s="165"/>
      <c r="M944" s="170"/>
      <c r="T944" s="171"/>
      <c r="AT944" s="166" t="s">
        <v>328</v>
      </c>
      <c r="AU944" s="166" t="s">
        <v>88</v>
      </c>
      <c r="AV944" s="13" t="s">
        <v>92</v>
      </c>
      <c r="AW944" s="13" t="s">
        <v>31</v>
      </c>
      <c r="AX944" s="13" t="s">
        <v>76</v>
      </c>
      <c r="AY944" s="166" t="s">
        <v>317</v>
      </c>
    </row>
    <row r="945" spans="2:65" s="12" customFormat="1" ht="10">
      <c r="B945" s="157"/>
      <c r="D945" s="158" t="s">
        <v>328</v>
      </c>
      <c r="E945" s="159" t="s">
        <v>1</v>
      </c>
      <c r="F945" s="160" t="s">
        <v>323</v>
      </c>
      <c r="H945" s="161">
        <v>4</v>
      </c>
      <c r="I945" s="162"/>
      <c r="L945" s="157"/>
      <c r="M945" s="163"/>
      <c r="T945" s="164"/>
      <c r="AT945" s="159" t="s">
        <v>328</v>
      </c>
      <c r="AU945" s="159" t="s">
        <v>88</v>
      </c>
      <c r="AV945" s="12" t="s">
        <v>88</v>
      </c>
      <c r="AW945" s="12" t="s">
        <v>31</v>
      </c>
      <c r="AX945" s="12" t="s">
        <v>76</v>
      </c>
      <c r="AY945" s="159" t="s">
        <v>317</v>
      </c>
    </row>
    <row r="946" spans="2:65" s="13" customFormat="1" ht="10">
      <c r="B946" s="165"/>
      <c r="D946" s="158" t="s">
        <v>328</v>
      </c>
      <c r="E946" s="166" t="s">
        <v>1</v>
      </c>
      <c r="F946" s="167" t="s">
        <v>14632</v>
      </c>
      <c r="H946" s="168">
        <v>4</v>
      </c>
      <c r="I946" s="169"/>
      <c r="L946" s="165"/>
      <c r="M946" s="170"/>
      <c r="T946" s="171"/>
      <c r="AT946" s="166" t="s">
        <v>328</v>
      </c>
      <c r="AU946" s="166" t="s">
        <v>88</v>
      </c>
      <c r="AV946" s="13" t="s">
        <v>92</v>
      </c>
      <c r="AW946" s="13" t="s">
        <v>31</v>
      </c>
      <c r="AX946" s="13" t="s">
        <v>76</v>
      </c>
      <c r="AY946" s="166" t="s">
        <v>317</v>
      </c>
    </row>
    <row r="947" spans="2:65" s="12" customFormat="1" ht="10">
      <c r="B947" s="157"/>
      <c r="D947" s="158" t="s">
        <v>328</v>
      </c>
      <c r="E947" s="159" t="s">
        <v>1</v>
      </c>
      <c r="F947" s="160" t="s">
        <v>341</v>
      </c>
      <c r="H947" s="161">
        <v>5</v>
      </c>
      <c r="I947" s="162"/>
      <c r="L947" s="157"/>
      <c r="M947" s="163"/>
      <c r="T947" s="164"/>
      <c r="AT947" s="159" t="s">
        <v>328</v>
      </c>
      <c r="AU947" s="159" t="s">
        <v>88</v>
      </c>
      <c r="AV947" s="12" t="s">
        <v>88</v>
      </c>
      <c r="AW947" s="12" t="s">
        <v>31</v>
      </c>
      <c r="AX947" s="12" t="s">
        <v>76</v>
      </c>
      <c r="AY947" s="159" t="s">
        <v>317</v>
      </c>
    </row>
    <row r="948" spans="2:65" s="13" customFormat="1" ht="10">
      <c r="B948" s="165"/>
      <c r="D948" s="158" t="s">
        <v>328</v>
      </c>
      <c r="E948" s="166" t="s">
        <v>1</v>
      </c>
      <c r="F948" s="167" t="s">
        <v>14633</v>
      </c>
      <c r="H948" s="168">
        <v>5</v>
      </c>
      <c r="I948" s="169"/>
      <c r="L948" s="165"/>
      <c r="M948" s="170"/>
      <c r="T948" s="171"/>
      <c r="AT948" s="166" t="s">
        <v>328</v>
      </c>
      <c r="AU948" s="166" t="s">
        <v>88</v>
      </c>
      <c r="AV948" s="13" t="s">
        <v>92</v>
      </c>
      <c r="AW948" s="13" t="s">
        <v>31</v>
      </c>
      <c r="AX948" s="13" t="s">
        <v>76</v>
      </c>
      <c r="AY948" s="166" t="s">
        <v>317</v>
      </c>
    </row>
    <row r="949" spans="2:65" s="12" customFormat="1" ht="10">
      <c r="B949" s="157"/>
      <c r="D949" s="158" t="s">
        <v>328</v>
      </c>
      <c r="E949" s="159" t="s">
        <v>1</v>
      </c>
      <c r="F949" s="160" t="s">
        <v>92</v>
      </c>
      <c r="H949" s="161">
        <v>3</v>
      </c>
      <c r="I949" s="162"/>
      <c r="L949" s="157"/>
      <c r="M949" s="163"/>
      <c r="T949" s="164"/>
      <c r="AT949" s="159" t="s">
        <v>328</v>
      </c>
      <c r="AU949" s="159" t="s">
        <v>88</v>
      </c>
      <c r="AV949" s="12" t="s">
        <v>88</v>
      </c>
      <c r="AW949" s="12" t="s">
        <v>31</v>
      </c>
      <c r="AX949" s="12" t="s">
        <v>76</v>
      </c>
      <c r="AY949" s="159" t="s">
        <v>317</v>
      </c>
    </row>
    <row r="950" spans="2:65" s="13" customFormat="1" ht="10">
      <c r="B950" s="165"/>
      <c r="D950" s="158" t="s">
        <v>328</v>
      </c>
      <c r="E950" s="166" t="s">
        <v>1</v>
      </c>
      <c r="F950" s="167" t="s">
        <v>14634</v>
      </c>
      <c r="H950" s="168">
        <v>3</v>
      </c>
      <c r="I950" s="169"/>
      <c r="L950" s="165"/>
      <c r="M950" s="170"/>
      <c r="T950" s="171"/>
      <c r="AT950" s="166" t="s">
        <v>328</v>
      </c>
      <c r="AU950" s="166" t="s">
        <v>88</v>
      </c>
      <c r="AV950" s="13" t="s">
        <v>92</v>
      </c>
      <c r="AW950" s="13" t="s">
        <v>31</v>
      </c>
      <c r="AX950" s="13" t="s">
        <v>76</v>
      </c>
      <c r="AY950" s="166" t="s">
        <v>317</v>
      </c>
    </row>
    <row r="951" spans="2:65" s="14" customFormat="1" ht="10">
      <c r="B951" s="172"/>
      <c r="D951" s="158" t="s">
        <v>328</v>
      </c>
      <c r="E951" s="173" t="s">
        <v>1</v>
      </c>
      <c r="F951" s="174" t="s">
        <v>332</v>
      </c>
      <c r="H951" s="175">
        <v>40</v>
      </c>
      <c r="I951" s="176"/>
      <c r="L951" s="172"/>
      <c r="M951" s="177"/>
      <c r="T951" s="178"/>
      <c r="AT951" s="173" t="s">
        <v>328</v>
      </c>
      <c r="AU951" s="173" t="s">
        <v>88</v>
      </c>
      <c r="AV951" s="14" t="s">
        <v>323</v>
      </c>
      <c r="AW951" s="14" t="s">
        <v>31</v>
      </c>
      <c r="AX951" s="14" t="s">
        <v>83</v>
      </c>
      <c r="AY951" s="173" t="s">
        <v>317</v>
      </c>
    </row>
    <row r="952" spans="2:65" s="1" customFormat="1" ht="16.5" customHeight="1">
      <c r="B952" s="142"/>
      <c r="C952" s="179" t="s">
        <v>2225</v>
      </c>
      <c r="D952" s="179" t="s">
        <v>454</v>
      </c>
      <c r="E952" s="180" t="s">
        <v>3586</v>
      </c>
      <c r="F952" s="181" t="s">
        <v>3587</v>
      </c>
      <c r="G952" s="182" t="s">
        <v>467</v>
      </c>
      <c r="H952" s="183">
        <v>40</v>
      </c>
      <c r="I952" s="184"/>
      <c r="J952" s="185">
        <f t="shared" ref="J952:J993" si="10">ROUND(I952*H952,2)</f>
        <v>0</v>
      </c>
      <c r="K952" s="186"/>
      <c r="L952" s="187"/>
      <c r="M952" s="188" t="s">
        <v>1</v>
      </c>
      <c r="N952" s="189" t="s">
        <v>42</v>
      </c>
      <c r="P952" s="153">
        <f t="shared" ref="P952:P993" si="11">O952*H952</f>
        <v>0</v>
      </c>
      <c r="Q952" s="153">
        <v>1E-3</v>
      </c>
      <c r="R952" s="153">
        <f t="shared" ref="R952:R993" si="12">Q952*H952</f>
        <v>0.04</v>
      </c>
      <c r="S952" s="153">
        <v>0</v>
      </c>
      <c r="T952" s="154">
        <f t="shared" ref="T952:T993" si="13">S952*H952</f>
        <v>0</v>
      </c>
      <c r="AR952" s="155" t="s">
        <v>481</v>
      </c>
      <c r="AT952" s="155" t="s">
        <v>454</v>
      </c>
      <c r="AU952" s="155" t="s">
        <v>88</v>
      </c>
      <c r="AY952" s="16" t="s">
        <v>317</v>
      </c>
      <c r="BE952" s="156">
        <f t="shared" ref="BE952:BE993" si="14">IF(N952="základná",J952,0)</f>
        <v>0</v>
      </c>
      <c r="BF952" s="156">
        <f t="shared" ref="BF952:BF993" si="15">IF(N952="znížená",J952,0)</f>
        <v>0</v>
      </c>
      <c r="BG952" s="156">
        <f t="shared" ref="BG952:BG993" si="16">IF(N952="zákl. prenesená",J952,0)</f>
        <v>0</v>
      </c>
      <c r="BH952" s="156">
        <f t="shared" ref="BH952:BH993" si="17">IF(N952="zníž. prenesená",J952,0)</f>
        <v>0</v>
      </c>
      <c r="BI952" s="156">
        <f t="shared" ref="BI952:BI993" si="18">IF(N952="nulová",J952,0)</f>
        <v>0</v>
      </c>
      <c r="BJ952" s="16" t="s">
        <v>88</v>
      </c>
      <c r="BK952" s="156">
        <f t="shared" ref="BK952:BK993" si="19">ROUND(I952*H952,2)</f>
        <v>0</v>
      </c>
      <c r="BL952" s="16" t="s">
        <v>396</v>
      </c>
      <c r="BM952" s="155" t="s">
        <v>14635</v>
      </c>
    </row>
    <row r="953" spans="2:65" s="1" customFormat="1" ht="33" customHeight="1">
      <c r="B953" s="142"/>
      <c r="C953" s="179" t="s">
        <v>2228</v>
      </c>
      <c r="D953" s="204" t="s">
        <v>454</v>
      </c>
      <c r="E953" s="180" t="s">
        <v>3590</v>
      </c>
      <c r="F953" s="181" t="s">
        <v>14636</v>
      </c>
      <c r="G953" s="182" t="s">
        <v>467</v>
      </c>
      <c r="H953" s="183">
        <v>1</v>
      </c>
      <c r="I953" s="184"/>
      <c r="J953" s="185">
        <f t="shared" si="10"/>
        <v>0</v>
      </c>
      <c r="K953" s="186"/>
      <c r="L953" s="187"/>
      <c r="M953" s="188" t="s">
        <v>1</v>
      </c>
      <c r="N953" s="189" t="s">
        <v>42</v>
      </c>
      <c r="P953" s="153">
        <f t="shared" si="11"/>
        <v>0</v>
      </c>
      <c r="Q953" s="153">
        <v>2.5000000000000001E-2</v>
      </c>
      <c r="R953" s="153">
        <f t="shared" si="12"/>
        <v>2.5000000000000001E-2</v>
      </c>
      <c r="S953" s="153">
        <v>0</v>
      </c>
      <c r="T953" s="154">
        <f t="shared" si="13"/>
        <v>0</v>
      </c>
      <c r="AR953" s="155" t="s">
        <v>481</v>
      </c>
      <c r="AT953" s="155" t="s">
        <v>454</v>
      </c>
      <c r="AU953" s="155" t="s">
        <v>88</v>
      </c>
      <c r="AY953" s="16" t="s">
        <v>317</v>
      </c>
      <c r="BE953" s="156">
        <f t="shared" si="14"/>
        <v>0</v>
      </c>
      <c r="BF953" s="156">
        <f t="shared" si="15"/>
        <v>0</v>
      </c>
      <c r="BG953" s="156">
        <f t="shared" si="16"/>
        <v>0</v>
      </c>
      <c r="BH953" s="156">
        <f t="shared" si="17"/>
        <v>0</v>
      </c>
      <c r="BI953" s="156">
        <f t="shared" si="18"/>
        <v>0</v>
      </c>
      <c r="BJ953" s="16" t="s">
        <v>88</v>
      </c>
      <c r="BK953" s="156">
        <f t="shared" si="19"/>
        <v>0</v>
      </c>
      <c r="BL953" s="16" t="s">
        <v>396</v>
      </c>
      <c r="BM953" s="155" t="s">
        <v>14637</v>
      </c>
    </row>
    <row r="954" spans="2:65" s="1" customFormat="1" ht="33" customHeight="1">
      <c r="B954" s="142"/>
      <c r="C954" s="179" t="s">
        <v>2230</v>
      </c>
      <c r="D954" s="204" t="s">
        <v>454</v>
      </c>
      <c r="E954" s="180" t="s">
        <v>3726</v>
      </c>
      <c r="F954" s="181" t="s">
        <v>14638</v>
      </c>
      <c r="G954" s="182" t="s">
        <v>467</v>
      </c>
      <c r="H954" s="183">
        <v>1</v>
      </c>
      <c r="I954" s="184"/>
      <c r="J954" s="185">
        <f t="shared" si="10"/>
        <v>0</v>
      </c>
      <c r="K954" s="186"/>
      <c r="L954" s="187"/>
      <c r="M954" s="188" t="s">
        <v>1</v>
      </c>
      <c r="N954" s="189" t="s">
        <v>42</v>
      </c>
      <c r="P954" s="153">
        <f t="shared" si="11"/>
        <v>0</v>
      </c>
      <c r="Q954" s="153">
        <v>2.5000000000000001E-2</v>
      </c>
      <c r="R954" s="153">
        <f t="shared" si="12"/>
        <v>2.5000000000000001E-2</v>
      </c>
      <c r="S954" s="153">
        <v>0</v>
      </c>
      <c r="T954" s="154">
        <f t="shared" si="13"/>
        <v>0</v>
      </c>
      <c r="AR954" s="155" t="s">
        <v>481</v>
      </c>
      <c r="AT954" s="155" t="s">
        <v>454</v>
      </c>
      <c r="AU954" s="155" t="s">
        <v>88</v>
      </c>
      <c r="AY954" s="16" t="s">
        <v>317</v>
      </c>
      <c r="BE954" s="156">
        <f t="shared" si="14"/>
        <v>0</v>
      </c>
      <c r="BF954" s="156">
        <f t="shared" si="15"/>
        <v>0</v>
      </c>
      <c r="BG954" s="156">
        <f t="shared" si="16"/>
        <v>0</v>
      </c>
      <c r="BH954" s="156">
        <f t="shared" si="17"/>
        <v>0</v>
      </c>
      <c r="BI954" s="156">
        <f t="shared" si="18"/>
        <v>0</v>
      </c>
      <c r="BJ954" s="16" t="s">
        <v>88</v>
      </c>
      <c r="BK954" s="156">
        <f t="shared" si="19"/>
        <v>0</v>
      </c>
      <c r="BL954" s="16" t="s">
        <v>396</v>
      </c>
      <c r="BM954" s="155" t="s">
        <v>14639</v>
      </c>
    </row>
    <row r="955" spans="2:65" s="1" customFormat="1" ht="37.75" customHeight="1">
      <c r="B955" s="142"/>
      <c r="C955" s="179" t="s">
        <v>2232</v>
      </c>
      <c r="D955" s="204" t="s">
        <v>454</v>
      </c>
      <c r="E955" s="180" t="s">
        <v>3894</v>
      </c>
      <c r="F955" s="181" t="s">
        <v>14640</v>
      </c>
      <c r="G955" s="182" t="s">
        <v>467</v>
      </c>
      <c r="H955" s="183">
        <v>1</v>
      </c>
      <c r="I955" s="184"/>
      <c r="J955" s="185">
        <f t="shared" si="10"/>
        <v>0</v>
      </c>
      <c r="K955" s="186"/>
      <c r="L955" s="187"/>
      <c r="M955" s="188" t="s">
        <v>1</v>
      </c>
      <c r="N955" s="189" t="s">
        <v>42</v>
      </c>
      <c r="P955" s="153">
        <f t="shared" si="11"/>
        <v>0</v>
      </c>
      <c r="Q955" s="153">
        <v>2.5000000000000001E-2</v>
      </c>
      <c r="R955" s="153">
        <f t="shared" si="12"/>
        <v>2.5000000000000001E-2</v>
      </c>
      <c r="S955" s="153">
        <v>0</v>
      </c>
      <c r="T955" s="154">
        <f t="shared" si="13"/>
        <v>0</v>
      </c>
      <c r="AR955" s="155" t="s">
        <v>481</v>
      </c>
      <c r="AT955" s="155" t="s">
        <v>454</v>
      </c>
      <c r="AU955" s="155" t="s">
        <v>88</v>
      </c>
      <c r="AY955" s="16" t="s">
        <v>317</v>
      </c>
      <c r="BE955" s="156">
        <f t="shared" si="14"/>
        <v>0</v>
      </c>
      <c r="BF955" s="156">
        <f t="shared" si="15"/>
        <v>0</v>
      </c>
      <c r="BG955" s="156">
        <f t="shared" si="16"/>
        <v>0</v>
      </c>
      <c r="BH955" s="156">
        <f t="shared" si="17"/>
        <v>0</v>
      </c>
      <c r="BI955" s="156">
        <f t="shared" si="18"/>
        <v>0</v>
      </c>
      <c r="BJ955" s="16" t="s">
        <v>88</v>
      </c>
      <c r="BK955" s="156">
        <f t="shared" si="19"/>
        <v>0</v>
      </c>
      <c r="BL955" s="16" t="s">
        <v>396</v>
      </c>
      <c r="BM955" s="155" t="s">
        <v>14641</v>
      </c>
    </row>
    <row r="956" spans="2:65" s="1" customFormat="1" ht="24.15" customHeight="1">
      <c r="B956" s="142"/>
      <c r="C956" s="179" t="s">
        <v>2234</v>
      </c>
      <c r="D956" s="203" t="s">
        <v>454</v>
      </c>
      <c r="E956" s="180" t="s">
        <v>14642</v>
      </c>
      <c r="F956" s="181" t="s">
        <v>14643</v>
      </c>
      <c r="G956" s="182" t="s">
        <v>467</v>
      </c>
      <c r="H956" s="183">
        <v>1</v>
      </c>
      <c r="I956" s="184"/>
      <c r="J956" s="185">
        <f t="shared" si="10"/>
        <v>0</v>
      </c>
      <c r="K956" s="186"/>
      <c r="L956" s="187"/>
      <c r="M956" s="188" t="s">
        <v>1</v>
      </c>
      <c r="N956" s="189" t="s">
        <v>42</v>
      </c>
      <c r="P956" s="153">
        <f t="shared" si="11"/>
        <v>0</v>
      </c>
      <c r="Q956" s="153">
        <v>2.5000000000000001E-2</v>
      </c>
      <c r="R956" s="153">
        <f t="shared" si="12"/>
        <v>2.5000000000000001E-2</v>
      </c>
      <c r="S956" s="153">
        <v>0</v>
      </c>
      <c r="T956" s="154">
        <f t="shared" si="13"/>
        <v>0</v>
      </c>
      <c r="AR956" s="155" t="s">
        <v>481</v>
      </c>
      <c r="AT956" s="155" t="s">
        <v>454</v>
      </c>
      <c r="AU956" s="155" t="s">
        <v>88</v>
      </c>
      <c r="AY956" s="16" t="s">
        <v>317</v>
      </c>
      <c r="BE956" s="156">
        <f t="shared" si="14"/>
        <v>0</v>
      </c>
      <c r="BF956" s="156">
        <f t="shared" si="15"/>
        <v>0</v>
      </c>
      <c r="BG956" s="156">
        <f t="shared" si="16"/>
        <v>0</v>
      </c>
      <c r="BH956" s="156">
        <f t="shared" si="17"/>
        <v>0</v>
      </c>
      <c r="BI956" s="156">
        <f t="shared" si="18"/>
        <v>0</v>
      </c>
      <c r="BJ956" s="16" t="s">
        <v>88</v>
      </c>
      <c r="BK956" s="156">
        <f t="shared" si="19"/>
        <v>0</v>
      </c>
      <c r="BL956" s="16" t="s">
        <v>396</v>
      </c>
      <c r="BM956" s="155" t="s">
        <v>14644</v>
      </c>
    </row>
    <row r="957" spans="2:65" s="1" customFormat="1" ht="24.15" customHeight="1">
      <c r="B957" s="142"/>
      <c r="C957" s="179" t="s">
        <v>3271</v>
      </c>
      <c r="D957" s="201" t="s">
        <v>454</v>
      </c>
      <c r="E957" s="180" t="s">
        <v>14645</v>
      </c>
      <c r="F957" s="181" t="s">
        <v>14646</v>
      </c>
      <c r="G957" s="182" t="s">
        <v>467</v>
      </c>
      <c r="H957" s="183">
        <v>1</v>
      </c>
      <c r="I957" s="184"/>
      <c r="J957" s="185">
        <f t="shared" si="10"/>
        <v>0</v>
      </c>
      <c r="K957" s="186"/>
      <c r="L957" s="187"/>
      <c r="M957" s="188" t="s">
        <v>1</v>
      </c>
      <c r="N957" s="189" t="s">
        <v>42</v>
      </c>
      <c r="P957" s="153">
        <f t="shared" si="11"/>
        <v>0</v>
      </c>
      <c r="Q957" s="153">
        <v>2.5000000000000001E-2</v>
      </c>
      <c r="R957" s="153">
        <f t="shared" si="12"/>
        <v>2.5000000000000001E-2</v>
      </c>
      <c r="S957" s="153">
        <v>0</v>
      </c>
      <c r="T957" s="154">
        <f t="shared" si="13"/>
        <v>0</v>
      </c>
      <c r="AR957" s="155" t="s">
        <v>481</v>
      </c>
      <c r="AT957" s="155" t="s">
        <v>454</v>
      </c>
      <c r="AU957" s="155" t="s">
        <v>88</v>
      </c>
      <c r="AY957" s="16" t="s">
        <v>317</v>
      </c>
      <c r="BE957" s="156">
        <f t="shared" si="14"/>
        <v>0</v>
      </c>
      <c r="BF957" s="156">
        <f t="shared" si="15"/>
        <v>0</v>
      </c>
      <c r="BG957" s="156">
        <f t="shared" si="16"/>
        <v>0</v>
      </c>
      <c r="BH957" s="156">
        <f t="shared" si="17"/>
        <v>0</v>
      </c>
      <c r="BI957" s="156">
        <f t="shared" si="18"/>
        <v>0</v>
      </c>
      <c r="BJ957" s="16" t="s">
        <v>88</v>
      </c>
      <c r="BK957" s="156">
        <f t="shared" si="19"/>
        <v>0</v>
      </c>
      <c r="BL957" s="16" t="s">
        <v>396</v>
      </c>
      <c r="BM957" s="155" t="s">
        <v>14647</v>
      </c>
    </row>
    <row r="958" spans="2:65" s="1" customFormat="1" ht="24.15" customHeight="1">
      <c r="B958" s="142"/>
      <c r="C958" s="179" t="s">
        <v>3275</v>
      </c>
      <c r="D958" s="201" t="s">
        <v>454</v>
      </c>
      <c r="E958" s="180" t="s">
        <v>14648</v>
      </c>
      <c r="F958" s="181" t="s">
        <v>14649</v>
      </c>
      <c r="G958" s="182" t="s">
        <v>467</v>
      </c>
      <c r="H958" s="183">
        <v>1</v>
      </c>
      <c r="I958" s="184"/>
      <c r="J958" s="185">
        <f t="shared" si="10"/>
        <v>0</v>
      </c>
      <c r="K958" s="186"/>
      <c r="L958" s="187"/>
      <c r="M958" s="188" t="s">
        <v>1</v>
      </c>
      <c r="N958" s="189" t="s">
        <v>42</v>
      </c>
      <c r="P958" s="153">
        <f t="shared" si="11"/>
        <v>0</v>
      </c>
      <c r="Q958" s="153">
        <v>2.5000000000000001E-2</v>
      </c>
      <c r="R958" s="153">
        <f t="shared" si="12"/>
        <v>2.5000000000000001E-2</v>
      </c>
      <c r="S958" s="153">
        <v>0</v>
      </c>
      <c r="T958" s="154">
        <f t="shared" si="13"/>
        <v>0</v>
      </c>
      <c r="AR958" s="155" t="s">
        <v>481</v>
      </c>
      <c r="AT958" s="155" t="s">
        <v>454</v>
      </c>
      <c r="AU958" s="155" t="s">
        <v>88</v>
      </c>
      <c r="AY958" s="16" t="s">
        <v>317</v>
      </c>
      <c r="BE958" s="156">
        <f t="shared" si="14"/>
        <v>0</v>
      </c>
      <c r="BF958" s="156">
        <f t="shared" si="15"/>
        <v>0</v>
      </c>
      <c r="BG958" s="156">
        <f t="shared" si="16"/>
        <v>0</v>
      </c>
      <c r="BH958" s="156">
        <f t="shared" si="17"/>
        <v>0</v>
      </c>
      <c r="BI958" s="156">
        <f t="shared" si="18"/>
        <v>0</v>
      </c>
      <c r="BJ958" s="16" t="s">
        <v>88</v>
      </c>
      <c r="BK958" s="156">
        <f t="shared" si="19"/>
        <v>0</v>
      </c>
      <c r="BL958" s="16" t="s">
        <v>396</v>
      </c>
      <c r="BM958" s="155" t="s">
        <v>14650</v>
      </c>
    </row>
    <row r="959" spans="2:65" s="1" customFormat="1" ht="24.15" customHeight="1">
      <c r="B959" s="142"/>
      <c r="C959" s="179" t="s">
        <v>3280</v>
      </c>
      <c r="D959" s="201" t="s">
        <v>454</v>
      </c>
      <c r="E959" s="180" t="s">
        <v>14651</v>
      </c>
      <c r="F959" s="181" t="s">
        <v>14652</v>
      </c>
      <c r="G959" s="182" t="s">
        <v>467</v>
      </c>
      <c r="H959" s="183">
        <v>1</v>
      </c>
      <c r="I959" s="184"/>
      <c r="J959" s="185">
        <f t="shared" si="10"/>
        <v>0</v>
      </c>
      <c r="K959" s="186"/>
      <c r="L959" s="187"/>
      <c r="M959" s="188" t="s">
        <v>1</v>
      </c>
      <c r="N959" s="189" t="s">
        <v>42</v>
      </c>
      <c r="P959" s="153">
        <f t="shared" si="11"/>
        <v>0</v>
      </c>
      <c r="Q959" s="153">
        <v>2.5000000000000001E-2</v>
      </c>
      <c r="R959" s="153">
        <f t="shared" si="12"/>
        <v>2.5000000000000001E-2</v>
      </c>
      <c r="S959" s="153">
        <v>0</v>
      </c>
      <c r="T959" s="154">
        <f t="shared" si="13"/>
        <v>0</v>
      </c>
      <c r="AR959" s="155" t="s">
        <v>481</v>
      </c>
      <c r="AT959" s="155" t="s">
        <v>454</v>
      </c>
      <c r="AU959" s="155" t="s">
        <v>88</v>
      </c>
      <c r="AY959" s="16" t="s">
        <v>317</v>
      </c>
      <c r="BE959" s="156">
        <f t="shared" si="14"/>
        <v>0</v>
      </c>
      <c r="BF959" s="156">
        <f t="shared" si="15"/>
        <v>0</v>
      </c>
      <c r="BG959" s="156">
        <f t="shared" si="16"/>
        <v>0</v>
      </c>
      <c r="BH959" s="156">
        <f t="shared" si="17"/>
        <v>0</v>
      </c>
      <c r="BI959" s="156">
        <f t="shared" si="18"/>
        <v>0</v>
      </c>
      <c r="BJ959" s="16" t="s">
        <v>88</v>
      </c>
      <c r="BK959" s="156">
        <f t="shared" si="19"/>
        <v>0</v>
      </c>
      <c r="BL959" s="16" t="s">
        <v>396</v>
      </c>
      <c r="BM959" s="155" t="s">
        <v>14653</v>
      </c>
    </row>
    <row r="960" spans="2:65" s="1" customFormat="1" ht="24.15" customHeight="1">
      <c r="B960" s="142"/>
      <c r="C960" s="179" t="s">
        <v>3285</v>
      </c>
      <c r="D960" s="201" t="s">
        <v>454</v>
      </c>
      <c r="E960" s="180" t="s">
        <v>14654</v>
      </c>
      <c r="F960" s="181" t="s">
        <v>14655</v>
      </c>
      <c r="G960" s="182" t="s">
        <v>467</v>
      </c>
      <c r="H960" s="183">
        <v>1</v>
      </c>
      <c r="I960" s="184"/>
      <c r="J960" s="185">
        <f t="shared" si="10"/>
        <v>0</v>
      </c>
      <c r="K960" s="186"/>
      <c r="L960" s="187"/>
      <c r="M960" s="188" t="s">
        <v>1</v>
      </c>
      <c r="N960" s="189" t="s">
        <v>42</v>
      </c>
      <c r="P960" s="153">
        <f t="shared" si="11"/>
        <v>0</v>
      </c>
      <c r="Q960" s="153">
        <v>2.5000000000000001E-2</v>
      </c>
      <c r="R960" s="153">
        <f t="shared" si="12"/>
        <v>2.5000000000000001E-2</v>
      </c>
      <c r="S960" s="153">
        <v>0</v>
      </c>
      <c r="T960" s="154">
        <f t="shared" si="13"/>
        <v>0</v>
      </c>
      <c r="AR960" s="155" t="s">
        <v>481</v>
      </c>
      <c r="AT960" s="155" t="s">
        <v>454</v>
      </c>
      <c r="AU960" s="155" t="s">
        <v>88</v>
      </c>
      <c r="AY960" s="16" t="s">
        <v>317</v>
      </c>
      <c r="BE960" s="156">
        <f t="shared" si="14"/>
        <v>0</v>
      </c>
      <c r="BF960" s="156">
        <f t="shared" si="15"/>
        <v>0</v>
      </c>
      <c r="BG960" s="156">
        <f t="shared" si="16"/>
        <v>0</v>
      </c>
      <c r="BH960" s="156">
        <f t="shared" si="17"/>
        <v>0</v>
      </c>
      <c r="BI960" s="156">
        <f t="shared" si="18"/>
        <v>0</v>
      </c>
      <c r="BJ960" s="16" t="s">
        <v>88</v>
      </c>
      <c r="BK960" s="156">
        <f t="shared" si="19"/>
        <v>0</v>
      </c>
      <c r="BL960" s="16" t="s">
        <v>396</v>
      </c>
      <c r="BM960" s="155" t="s">
        <v>14656</v>
      </c>
    </row>
    <row r="961" spans="2:65" s="1" customFormat="1" ht="24.15" customHeight="1">
      <c r="B961" s="142"/>
      <c r="C961" s="179" t="s">
        <v>3292</v>
      </c>
      <c r="D961" s="201" t="s">
        <v>454</v>
      </c>
      <c r="E961" s="180" t="s">
        <v>14657</v>
      </c>
      <c r="F961" s="181" t="s">
        <v>14658</v>
      </c>
      <c r="G961" s="182" t="s">
        <v>467</v>
      </c>
      <c r="H961" s="183">
        <v>1</v>
      </c>
      <c r="I961" s="184"/>
      <c r="J961" s="185">
        <f t="shared" si="10"/>
        <v>0</v>
      </c>
      <c r="K961" s="186"/>
      <c r="L961" s="187"/>
      <c r="M961" s="188" t="s">
        <v>1</v>
      </c>
      <c r="N961" s="189" t="s">
        <v>42</v>
      </c>
      <c r="P961" s="153">
        <f t="shared" si="11"/>
        <v>0</v>
      </c>
      <c r="Q961" s="153">
        <v>2.5000000000000001E-2</v>
      </c>
      <c r="R961" s="153">
        <f t="shared" si="12"/>
        <v>2.5000000000000001E-2</v>
      </c>
      <c r="S961" s="153">
        <v>0</v>
      </c>
      <c r="T961" s="154">
        <f t="shared" si="13"/>
        <v>0</v>
      </c>
      <c r="AR961" s="155" t="s">
        <v>481</v>
      </c>
      <c r="AT961" s="155" t="s">
        <v>454</v>
      </c>
      <c r="AU961" s="155" t="s">
        <v>88</v>
      </c>
      <c r="AY961" s="16" t="s">
        <v>317</v>
      </c>
      <c r="BE961" s="156">
        <f t="shared" si="14"/>
        <v>0</v>
      </c>
      <c r="BF961" s="156">
        <f t="shared" si="15"/>
        <v>0</v>
      </c>
      <c r="BG961" s="156">
        <f t="shared" si="16"/>
        <v>0</v>
      </c>
      <c r="BH961" s="156">
        <f t="shared" si="17"/>
        <v>0</v>
      </c>
      <c r="BI961" s="156">
        <f t="shared" si="18"/>
        <v>0</v>
      </c>
      <c r="BJ961" s="16" t="s">
        <v>88</v>
      </c>
      <c r="BK961" s="156">
        <f t="shared" si="19"/>
        <v>0</v>
      </c>
      <c r="BL961" s="16" t="s">
        <v>396</v>
      </c>
      <c r="BM961" s="155" t="s">
        <v>14659</v>
      </c>
    </row>
    <row r="962" spans="2:65" s="1" customFormat="1" ht="24.15" customHeight="1">
      <c r="B962" s="142"/>
      <c r="C962" s="179" t="s">
        <v>3323</v>
      </c>
      <c r="D962" s="201" t="s">
        <v>454</v>
      </c>
      <c r="E962" s="180" t="s">
        <v>14660</v>
      </c>
      <c r="F962" s="181" t="s">
        <v>14661</v>
      </c>
      <c r="G962" s="182" t="s">
        <v>467</v>
      </c>
      <c r="H962" s="183">
        <v>1</v>
      </c>
      <c r="I962" s="184"/>
      <c r="J962" s="185">
        <f t="shared" si="10"/>
        <v>0</v>
      </c>
      <c r="K962" s="186"/>
      <c r="L962" s="187"/>
      <c r="M962" s="188" t="s">
        <v>1</v>
      </c>
      <c r="N962" s="189" t="s">
        <v>42</v>
      </c>
      <c r="P962" s="153">
        <f t="shared" si="11"/>
        <v>0</v>
      </c>
      <c r="Q962" s="153">
        <v>2.5000000000000001E-2</v>
      </c>
      <c r="R962" s="153">
        <f t="shared" si="12"/>
        <v>2.5000000000000001E-2</v>
      </c>
      <c r="S962" s="153">
        <v>0</v>
      </c>
      <c r="T962" s="154">
        <f t="shared" si="13"/>
        <v>0</v>
      </c>
      <c r="AR962" s="155" t="s">
        <v>481</v>
      </c>
      <c r="AT962" s="155" t="s">
        <v>454</v>
      </c>
      <c r="AU962" s="155" t="s">
        <v>88</v>
      </c>
      <c r="AY962" s="16" t="s">
        <v>317</v>
      </c>
      <c r="BE962" s="156">
        <f t="shared" si="14"/>
        <v>0</v>
      </c>
      <c r="BF962" s="156">
        <f t="shared" si="15"/>
        <v>0</v>
      </c>
      <c r="BG962" s="156">
        <f t="shared" si="16"/>
        <v>0</v>
      </c>
      <c r="BH962" s="156">
        <f t="shared" si="17"/>
        <v>0</v>
      </c>
      <c r="BI962" s="156">
        <f t="shared" si="18"/>
        <v>0</v>
      </c>
      <c r="BJ962" s="16" t="s">
        <v>88</v>
      </c>
      <c r="BK962" s="156">
        <f t="shared" si="19"/>
        <v>0</v>
      </c>
      <c r="BL962" s="16" t="s">
        <v>396</v>
      </c>
      <c r="BM962" s="155" t="s">
        <v>14662</v>
      </c>
    </row>
    <row r="963" spans="2:65" s="1" customFormat="1" ht="24.15" customHeight="1">
      <c r="B963" s="142"/>
      <c r="C963" s="179" t="s">
        <v>3327</v>
      </c>
      <c r="D963" s="201" t="s">
        <v>454</v>
      </c>
      <c r="E963" s="180" t="s">
        <v>14663</v>
      </c>
      <c r="F963" s="181" t="s">
        <v>14664</v>
      </c>
      <c r="G963" s="182" t="s">
        <v>467</v>
      </c>
      <c r="H963" s="183">
        <v>1</v>
      </c>
      <c r="I963" s="184"/>
      <c r="J963" s="185">
        <f t="shared" si="10"/>
        <v>0</v>
      </c>
      <c r="K963" s="186"/>
      <c r="L963" s="187"/>
      <c r="M963" s="188" t="s">
        <v>1</v>
      </c>
      <c r="N963" s="189" t="s">
        <v>42</v>
      </c>
      <c r="P963" s="153">
        <f t="shared" si="11"/>
        <v>0</v>
      </c>
      <c r="Q963" s="153">
        <v>2.5000000000000001E-2</v>
      </c>
      <c r="R963" s="153">
        <f t="shared" si="12"/>
        <v>2.5000000000000001E-2</v>
      </c>
      <c r="S963" s="153">
        <v>0</v>
      </c>
      <c r="T963" s="154">
        <f t="shared" si="13"/>
        <v>0</v>
      </c>
      <c r="AR963" s="155" t="s">
        <v>481</v>
      </c>
      <c r="AT963" s="155" t="s">
        <v>454</v>
      </c>
      <c r="AU963" s="155" t="s">
        <v>88</v>
      </c>
      <c r="AY963" s="16" t="s">
        <v>317</v>
      </c>
      <c r="BE963" s="156">
        <f t="shared" si="14"/>
        <v>0</v>
      </c>
      <c r="BF963" s="156">
        <f t="shared" si="15"/>
        <v>0</v>
      </c>
      <c r="BG963" s="156">
        <f t="shared" si="16"/>
        <v>0</v>
      </c>
      <c r="BH963" s="156">
        <f t="shared" si="17"/>
        <v>0</v>
      </c>
      <c r="BI963" s="156">
        <f t="shared" si="18"/>
        <v>0</v>
      </c>
      <c r="BJ963" s="16" t="s">
        <v>88</v>
      </c>
      <c r="BK963" s="156">
        <f t="shared" si="19"/>
        <v>0</v>
      </c>
      <c r="BL963" s="16" t="s">
        <v>396</v>
      </c>
      <c r="BM963" s="155" t="s">
        <v>14665</v>
      </c>
    </row>
    <row r="964" spans="2:65" s="1" customFormat="1" ht="24.15" customHeight="1">
      <c r="B964" s="142"/>
      <c r="C964" s="179" t="s">
        <v>3331</v>
      </c>
      <c r="D964" s="201" t="s">
        <v>454</v>
      </c>
      <c r="E964" s="180" t="s">
        <v>14666</v>
      </c>
      <c r="F964" s="181" t="s">
        <v>14667</v>
      </c>
      <c r="G964" s="182" t="s">
        <v>467</v>
      </c>
      <c r="H964" s="183">
        <v>1</v>
      </c>
      <c r="I964" s="184"/>
      <c r="J964" s="185">
        <f t="shared" si="10"/>
        <v>0</v>
      </c>
      <c r="K964" s="186"/>
      <c r="L964" s="187"/>
      <c r="M964" s="188" t="s">
        <v>1</v>
      </c>
      <c r="N964" s="189" t="s">
        <v>42</v>
      </c>
      <c r="P964" s="153">
        <f t="shared" si="11"/>
        <v>0</v>
      </c>
      <c r="Q964" s="153">
        <v>2.5000000000000001E-2</v>
      </c>
      <c r="R964" s="153">
        <f t="shared" si="12"/>
        <v>2.5000000000000001E-2</v>
      </c>
      <c r="S964" s="153">
        <v>0</v>
      </c>
      <c r="T964" s="154">
        <f t="shared" si="13"/>
        <v>0</v>
      </c>
      <c r="AR964" s="155" t="s">
        <v>481</v>
      </c>
      <c r="AT964" s="155" t="s">
        <v>454</v>
      </c>
      <c r="AU964" s="155" t="s">
        <v>88</v>
      </c>
      <c r="AY964" s="16" t="s">
        <v>317</v>
      </c>
      <c r="BE964" s="156">
        <f t="shared" si="14"/>
        <v>0</v>
      </c>
      <c r="BF964" s="156">
        <f t="shared" si="15"/>
        <v>0</v>
      </c>
      <c r="BG964" s="156">
        <f t="shared" si="16"/>
        <v>0</v>
      </c>
      <c r="BH964" s="156">
        <f t="shared" si="17"/>
        <v>0</v>
      </c>
      <c r="BI964" s="156">
        <f t="shared" si="18"/>
        <v>0</v>
      </c>
      <c r="BJ964" s="16" t="s">
        <v>88</v>
      </c>
      <c r="BK964" s="156">
        <f t="shared" si="19"/>
        <v>0</v>
      </c>
      <c r="BL964" s="16" t="s">
        <v>396</v>
      </c>
      <c r="BM964" s="155" t="s">
        <v>14668</v>
      </c>
    </row>
    <row r="965" spans="2:65" s="1" customFormat="1" ht="24.15" customHeight="1">
      <c r="B965" s="142"/>
      <c r="C965" s="179" t="s">
        <v>3353</v>
      </c>
      <c r="D965" s="201" t="s">
        <v>454</v>
      </c>
      <c r="E965" s="180" t="s">
        <v>14669</v>
      </c>
      <c r="F965" s="181" t="s">
        <v>14670</v>
      </c>
      <c r="G965" s="182" t="s">
        <v>467</v>
      </c>
      <c r="H965" s="183">
        <v>1</v>
      </c>
      <c r="I965" s="184"/>
      <c r="J965" s="185">
        <f t="shared" si="10"/>
        <v>0</v>
      </c>
      <c r="K965" s="186"/>
      <c r="L965" s="187"/>
      <c r="M965" s="188" t="s">
        <v>1</v>
      </c>
      <c r="N965" s="189" t="s">
        <v>42</v>
      </c>
      <c r="P965" s="153">
        <f t="shared" si="11"/>
        <v>0</v>
      </c>
      <c r="Q965" s="153">
        <v>2.5000000000000001E-2</v>
      </c>
      <c r="R965" s="153">
        <f t="shared" si="12"/>
        <v>2.5000000000000001E-2</v>
      </c>
      <c r="S965" s="153">
        <v>0</v>
      </c>
      <c r="T965" s="154">
        <f t="shared" si="13"/>
        <v>0</v>
      </c>
      <c r="AR965" s="155" t="s">
        <v>481</v>
      </c>
      <c r="AT965" s="155" t="s">
        <v>454</v>
      </c>
      <c r="AU965" s="155" t="s">
        <v>88</v>
      </c>
      <c r="AY965" s="16" t="s">
        <v>317</v>
      </c>
      <c r="BE965" s="156">
        <f t="shared" si="14"/>
        <v>0</v>
      </c>
      <c r="BF965" s="156">
        <f t="shared" si="15"/>
        <v>0</v>
      </c>
      <c r="BG965" s="156">
        <f t="shared" si="16"/>
        <v>0</v>
      </c>
      <c r="BH965" s="156">
        <f t="shared" si="17"/>
        <v>0</v>
      </c>
      <c r="BI965" s="156">
        <f t="shared" si="18"/>
        <v>0</v>
      </c>
      <c r="BJ965" s="16" t="s">
        <v>88</v>
      </c>
      <c r="BK965" s="156">
        <f t="shared" si="19"/>
        <v>0</v>
      </c>
      <c r="BL965" s="16" t="s">
        <v>396</v>
      </c>
      <c r="BM965" s="155" t="s">
        <v>14671</v>
      </c>
    </row>
    <row r="966" spans="2:65" s="1" customFormat="1" ht="24.15" customHeight="1">
      <c r="B966" s="142"/>
      <c r="C966" s="179" t="s">
        <v>3358</v>
      </c>
      <c r="D966" s="201" t="s">
        <v>454</v>
      </c>
      <c r="E966" s="180" t="s">
        <v>14672</v>
      </c>
      <c r="F966" s="181" t="s">
        <v>14673</v>
      </c>
      <c r="G966" s="182" t="s">
        <v>467</v>
      </c>
      <c r="H966" s="183">
        <v>1</v>
      </c>
      <c r="I966" s="184"/>
      <c r="J966" s="185">
        <f t="shared" si="10"/>
        <v>0</v>
      </c>
      <c r="K966" s="186"/>
      <c r="L966" s="187"/>
      <c r="M966" s="188" t="s">
        <v>1</v>
      </c>
      <c r="N966" s="189" t="s">
        <v>42</v>
      </c>
      <c r="P966" s="153">
        <f t="shared" si="11"/>
        <v>0</v>
      </c>
      <c r="Q966" s="153">
        <v>2.5000000000000001E-2</v>
      </c>
      <c r="R966" s="153">
        <f t="shared" si="12"/>
        <v>2.5000000000000001E-2</v>
      </c>
      <c r="S966" s="153">
        <v>0</v>
      </c>
      <c r="T966" s="154">
        <f t="shared" si="13"/>
        <v>0</v>
      </c>
      <c r="AR966" s="155" t="s">
        <v>481</v>
      </c>
      <c r="AT966" s="155" t="s">
        <v>454</v>
      </c>
      <c r="AU966" s="155" t="s">
        <v>88</v>
      </c>
      <c r="AY966" s="16" t="s">
        <v>317</v>
      </c>
      <c r="BE966" s="156">
        <f t="shared" si="14"/>
        <v>0</v>
      </c>
      <c r="BF966" s="156">
        <f t="shared" si="15"/>
        <v>0</v>
      </c>
      <c r="BG966" s="156">
        <f t="shared" si="16"/>
        <v>0</v>
      </c>
      <c r="BH966" s="156">
        <f t="shared" si="17"/>
        <v>0</v>
      </c>
      <c r="BI966" s="156">
        <f t="shared" si="18"/>
        <v>0</v>
      </c>
      <c r="BJ966" s="16" t="s">
        <v>88</v>
      </c>
      <c r="BK966" s="156">
        <f t="shared" si="19"/>
        <v>0</v>
      </c>
      <c r="BL966" s="16" t="s">
        <v>396</v>
      </c>
      <c r="BM966" s="155" t="s">
        <v>14674</v>
      </c>
    </row>
    <row r="967" spans="2:65" s="1" customFormat="1" ht="24.15" customHeight="1">
      <c r="B967" s="142"/>
      <c r="C967" s="179" t="s">
        <v>3424</v>
      </c>
      <c r="D967" s="201" t="s">
        <v>454</v>
      </c>
      <c r="E967" s="180" t="s">
        <v>14675</v>
      </c>
      <c r="F967" s="181" t="s">
        <v>14676</v>
      </c>
      <c r="G967" s="182" t="s">
        <v>467</v>
      </c>
      <c r="H967" s="183">
        <v>1</v>
      </c>
      <c r="I967" s="184"/>
      <c r="J967" s="185">
        <f t="shared" si="10"/>
        <v>0</v>
      </c>
      <c r="K967" s="186"/>
      <c r="L967" s="187"/>
      <c r="M967" s="188" t="s">
        <v>1</v>
      </c>
      <c r="N967" s="189" t="s">
        <v>42</v>
      </c>
      <c r="P967" s="153">
        <f t="shared" si="11"/>
        <v>0</v>
      </c>
      <c r="Q967" s="153">
        <v>2.5000000000000001E-2</v>
      </c>
      <c r="R967" s="153">
        <f t="shared" si="12"/>
        <v>2.5000000000000001E-2</v>
      </c>
      <c r="S967" s="153">
        <v>0</v>
      </c>
      <c r="T967" s="154">
        <f t="shared" si="13"/>
        <v>0</v>
      </c>
      <c r="AR967" s="155" t="s">
        <v>481</v>
      </c>
      <c r="AT967" s="155" t="s">
        <v>454</v>
      </c>
      <c r="AU967" s="155" t="s">
        <v>88</v>
      </c>
      <c r="AY967" s="16" t="s">
        <v>317</v>
      </c>
      <c r="BE967" s="156">
        <f t="shared" si="14"/>
        <v>0</v>
      </c>
      <c r="BF967" s="156">
        <f t="shared" si="15"/>
        <v>0</v>
      </c>
      <c r="BG967" s="156">
        <f t="shared" si="16"/>
        <v>0</v>
      </c>
      <c r="BH967" s="156">
        <f t="shared" si="17"/>
        <v>0</v>
      </c>
      <c r="BI967" s="156">
        <f t="shared" si="18"/>
        <v>0</v>
      </c>
      <c r="BJ967" s="16" t="s">
        <v>88</v>
      </c>
      <c r="BK967" s="156">
        <f t="shared" si="19"/>
        <v>0</v>
      </c>
      <c r="BL967" s="16" t="s">
        <v>396</v>
      </c>
      <c r="BM967" s="155" t="s">
        <v>14677</v>
      </c>
    </row>
    <row r="968" spans="2:65" s="1" customFormat="1" ht="24.15" customHeight="1">
      <c r="B968" s="142"/>
      <c r="C968" s="179" t="s">
        <v>3430</v>
      </c>
      <c r="D968" s="201" t="s">
        <v>454</v>
      </c>
      <c r="E968" s="180" t="s">
        <v>14678</v>
      </c>
      <c r="F968" s="181" t="s">
        <v>14679</v>
      </c>
      <c r="G968" s="182" t="s">
        <v>467</v>
      </c>
      <c r="H968" s="183">
        <v>1</v>
      </c>
      <c r="I968" s="184"/>
      <c r="J968" s="185">
        <f t="shared" si="10"/>
        <v>0</v>
      </c>
      <c r="K968" s="186"/>
      <c r="L968" s="187"/>
      <c r="M968" s="188" t="s">
        <v>1</v>
      </c>
      <c r="N968" s="189" t="s">
        <v>42</v>
      </c>
      <c r="P968" s="153">
        <f t="shared" si="11"/>
        <v>0</v>
      </c>
      <c r="Q968" s="153">
        <v>2.5000000000000001E-2</v>
      </c>
      <c r="R968" s="153">
        <f t="shared" si="12"/>
        <v>2.5000000000000001E-2</v>
      </c>
      <c r="S968" s="153">
        <v>0</v>
      </c>
      <c r="T968" s="154">
        <f t="shared" si="13"/>
        <v>0</v>
      </c>
      <c r="AR968" s="155" t="s">
        <v>481</v>
      </c>
      <c r="AT968" s="155" t="s">
        <v>454</v>
      </c>
      <c r="AU968" s="155" t="s">
        <v>88</v>
      </c>
      <c r="AY968" s="16" t="s">
        <v>317</v>
      </c>
      <c r="BE968" s="156">
        <f t="shared" si="14"/>
        <v>0</v>
      </c>
      <c r="BF968" s="156">
        <f t="shared" si="15"/>
        <v>0</v>
      </c>
      <c r="BG968" s="156">
        <f t="shared" si="16"/>
        <v>0</v>
      </c>
      <c r="BH968" s="156">
        <f t="shared" si="17"/>
        <v>0</v>
      </c>
      <c r="BI968" s="156">
        <f t="shared" si="18"/>
        <v>0</v>
      </c>
      <c r="BJ968" s="16" t="s">
        <v>88</v>
      </c>
      <c r="BK968" s="156">
        <f t="shared" si="19"/>
        <v>0</v>
      </c>
      <c r="BL968" s="16" t="s">
        <v>396</v>
      </c>
      <c r="BM968" s="155" t="s">
        <v>14680</v>
      </c>
    </row>
    <row r="969" spans="2:65" s="1" customFormat="1" ht="24.15" customHeight="1">
      <c r="B969" s="142"/>
      <c r="C969" s="179" t="s">
        <v>3434</v>
      </c>
      <c r="D969" s="201" t="s">
        <v>454</v>
      </c>
      <c r="E969" s="180" t="s">
        <v>14681</v>
      </c>
      <c r="F969" s="181" t="s">
        <v>14682</v>
      </c>
      <c r="G969" s="182" t="s">
        <v>467</v>
      </c>
      <c r="H969" s="183">
        <v>1</v>
      </c>
      <c r="I969" s="184"/>
      <c r="J969" s="185">
        <f t="shared" si="10"/>
        <v>0</v>
      </c>
      <c r="K969" s="186"/>
      <c r="L969" s="187"/>
      <c r="M969" s="188" t="s">
        <v>1</v>
      </c>
      <c r="N969" s="189" t="s">
        <v>42</v>
      </c>
      <c r="P969" s="153">
        <f t="shared" si="11"/>
        <v>0</v>
      </c>
      <c r="Q969" s="153">
        <v>2.5000000000000001E-2</v>
      </c>
      <c r="R969" s="153">
        <f t="shared" si="12"/>
        <v>2.5000000000000001E-2</v>
      </c>
      <c r="S969" s="153">
        <v>0</v>
      </c>
      <c r="T969" s="154">
        <f t="shared" si="13"/>
        <v>0</v>
      </c>
      <c r="AR969" s="155" t="s">
        <v>481</v>
      </c>
      <c r="AT969" s="155" t="s">
        <v>454</v>
      </c>
      <c r="AU969" s="155" t="s">
        <v>88</v>
      </c>
      <c r="AY969" s="16" t="s">
        <v>317</v>
      </c>
      <c r="BE969" s="156">
        <f t="shared" si="14"/>
        <v>0</v>
      </c>
      <c r="BF969" s="156">
        <f t="shared" si="15"/>
        <v>0</v>
      </c>
      <c r="BG969" s="156">
        <f t="shared" si="16"/>
        <v>0</v>
      </c>
      <c r="BH969" s="156">
        <f t="shared" si="17"/>
        <v>0</v>
      </c>
      <c r="BI969" s="156">
        <f t="shared" si="18"/>
        <v>0</v>
      </c>
      <c r="BJ969" s="16" t="s">
        <v>88</v>
      </c>
      <c r="BK969" s="156">
        <f t="shared" si="19"/>
        <v>0</v>
      </c>
      <c r="BL969" s="16" t="s">
        <v>396</v>
      </c>
      <c r="BM969" s="155" t="s">
        <v>14683</v>
      </c>
    </row>
    <row r="970" spans="2:65" s="1" customFormat="1" ht="24.15" customHeight="1">
      <c r="B970" s="142"/>
      <c r="C970" s="179" t="s">
        <v>3438</v>
      </c>
      <c r="D970" s="201" t="s">
        <v>454</v>
      </c>
      <c r="E970" s="180" t="s">
        <v>14684</v>
      </c>
      <c r="F970" s="181" t="s">
        <v>14685</v>
      </c>
      <c r="G970" s="182" t="s">
        <v>467</v>
      </c>
      <c r="H970" s="183">
        <v>1</v>
      </c>
      <c r="I970" s="184"/>
      <c r="J970" s="185">
        <f t="shared" si="10"/>
        <v>0</v>
      </c>
      <c r="K970" s="186"/>
      <c r="L970" s="187"/>
      <c r="M970" s="188" t="s">
        <v>1</v>
      </c>
      <c r="N970" s="189" t="s">
        <v>42</v>
      </c>
      <c r="P970" s="153">
        <f t="shared" si="11"/>
        <v>0</v>
      </c>
      <c r="Q970" s="153">
        <v>2.5000000000000001E-2</v>
      </c>
      <c r="R970" s="153">
        <f t="shared" si="12"/>
        <v>2.5000000000000001E-2</v>
      </c>
      <c r="S970" s="153">
        <v>0</v>
      </c>
      <c r="T970" s="154">
        <f t="shared" si="13"/>
        <v>0</v>
      </c>
      <c r="AR970" s="155" t="s">
        <v>481</v>
      </c>
      <c r="AT970" s="155" t="s">
        <v>454</v>
      </c>
      <c r="AU970" s="155" t="s">
        <v>88</v>
      </c>
      <c r="AY970" s="16" t="s">
        <v>317</v>
      </c>
      <c r="BE970" s="156">
        <f t="shared" si="14"/>
        <v>0</v>
      </c>
      <c r="BF970" s="156">
        <f t="shared" si="15"/>
        <v>0</v>
      </c>
      <c r="BG970" s="156">
        <f t="shared" si="16"/>
        <v>0</v>
      </c>
      <c r="BH970" s="156">
        <f t="shared" si="17"/>
        <v>0</v>
      </c>
      <c r="BI970" s="156">
        <f t="shared" si="18"/>
        <v>0</v>
      </c>
      <c r="BJ970" s="16" t="s">
        <v>88</v>
      </c>
      <c r="BK970" s="156">
        <f t="shared" si="19"/>
        <v>0</v>
      </c>
      <c r="BL970" s="16" t="s">
        <v>396</v>
      </c>
      <c r="BM970" s="155" t="s">
        <v>14686</v>
      </c>
    </row>
    <row r="971" spans="2:65" s="1" customFormat="1" ht="24.15" customHeight="1">
      <c r="B971" s="142"/>
      <c r="C971" s="179" t="s">
        <v>3442</v>
      </c>
      <c r="D971" s="201" t="s">
        <v>454</v>
      </c>
      <c r="E971" s="180" t="s">
        <v>14687</v>
      </c>
      <c r="F971" s="181" t="s">
        <v>14688</v>
      </c>
      <c r="G971" s="182" t="s">
        <v>467</v>
      </c>
      <c r="H971" s="183">
        <v>1</v>
      </c>
      <c r="I971" s="184"/>
      <c r="J971" s="185">
        <f t="shared" si="10"/>
        <v>0</v>
      </c>
      <c r="K971" s="186"/>
      <c r="L971" s="187"/>
      <c r="M971" s="188" t="s">
        <v>1</v>
      </c>
      <c r="N971" s="189" t="s">
        <v>42</v>
      </c>
      <c r="P971" s="153">
        <f t="shared" si="11"/>
        <v>0</v>
      </c>
      <c r="Q971" s="153">
        <v>2.5000000000000001E-2</v>
      </c>
      <c r="R971" s="153">
        <f t="shared" si="12"/>
        <v>2.5000000000000001E-2</v>
      </c>
      <c r="S971" s="153">
        <v>0</v>
      </c>
      <c r="T971" s="154">
        <f t="shared" si="13"/>
        <v>0</v>
      </c>
      <c r="AR971" s="155" t="s">
        <v>481</v>
      </c>
      <c r="AT971" s="155" t="s">
        <v>454</v>
      </c>
      <c r="AU971" s="155" t="s">
        <v>88</v>
      </c>
      <c r="AY971" s="16" t="s">
        <v>317</v>
      </c>
      <c r="BE971" s="156">
        <f t="shared" si="14"/>
        <v>0</v>
      </c>
      <c r="BF971" s="156">
        <f t="shared" si="15"/>
        <v>0</v>
      </c>
      <c r="BG971" s="156">
        <f t="shared" si="16"/>
        <v>0</v>
      </c>
      <c r="BH971" s="156">
        <f t="shared" si="17"/>
        <v>0</v>
      </c>
      <c r="BI971" s="156">
        <f t="shared" si="18"/>
        <v>0</v>
      </c>
      <c r="BJ971" s="16" t="s">
        <v>88</v>
      </c>
      <c r="BK971" s="156">
        <f t="shared" si="19"/>
        <v>0</v>
      </c>
      <c r="BL971" s="16" t="s">
        <v>396</v>
      </c>
      <c r="BM971" s="155" t="s">
        <v>14689</v>
      </c>
    </row>
    <row r="972" spans="2:65" s="1" customFormat="1" ht="24.15" customHeight="1">
      <c r="B972" s="142"/>
      <c r="C972" s="179" t="s">
        <v>3449</v>
      </c>
      <c r="D972" s="201" t="s">
        <v>454</v>
      </c>
      <c r="E972" s="180" t="s">
        <v>14690</v>
      </c>
      <c r="F972" s="181" t="s">
        <v>14691</v>
      </c>
      <c r="G972" s="182" t="s">
        <v>467</v>
      </c>
      <c r="H972" s="183">
        <v>1</v>
      </c>
      <c r="I972" s="184"/>
      <c r="J972" s="185">
        <f t="shared" si="10"/>
        <v>0</v>
      </c>
      <c r="K972" s="186"/>
      <c r="L972" s="187"/>
      <c r="M972" s="188" t="s">
        <v>1</v>
      </c>
      <c r="N972" s="189" t="s">
        <v>42</v>
      </c>
      <c r="P972" s="153">
        <f t="shared" si="11"/>
        <v>0</v>
      </c>
      <c r="Q972" s="153">
        <v>2.5000000000000001E-2</v>
      </c>
      <c r="R972" s="153">
        <f t="shared" si="12"/>
        <v>2.5000000000000001E-2</v>
      </c>
      <c r="S972" s="153">
        <v>0</v>
      </c>
      <c r="T972" s="154">
        <f t="shared" si="13"/>
        <v>0</v>
      </c>
      <c r="AR972" s="155" t="s">
        <v>481</v>
      </c>
      <c r="AT972" s="155" t="s">
        <v>454</v>
      </c>
      <c r="AU972" s="155" t="s">
        <v>88</v>
      </c>
      <c r="AY972" s="16" t="s">
        <v>317</v>
      </c>
      <c r="BE972" s="156">
        <f t="shared" si="14"/>
        <v>0</v>
      </c>
      <c r="BF972" s="156">
        <f t="shared" si="15"/>
        <v>0</v>
      </c>
      <c r="BG972" s="156">
        <f t="shared" si="16"/>
        <v>0</v>
      </c>
      <c r="BH972" s="156">
        <f t="shared" si="17"/>
        <v>0</v>
      </c>
      <c r="BI972" s="156">
        <f t="shared" si="18"/>
        <v>0</v>
      </c>
      <c r="BJ972" s="16" t="s">
        <v>88</v>
      </c>
      <c r="BK972" s="156">
        <f t="shared" si="19"/>
        <v>0</v>
      </c>
      <c r="BL972" s="16" t="s">
        <v>396</v>
      </c>
      <c r="BM972" s="155" t="s">
        <v>14692</v>
      </c>
    </row>
    <row r="973" spans="2:65" s="1" customFormat="1" ht="24.15" customHeight="1">
      <c r="B973" s="142"/>
      <c r="C973" s="179" t="s">
        <v>2237</v>
      </c>
      <c r="D973" s="203" t="s">
        <v>454</v>
      </c>
      <c r="E973" s="180" t="s">
        <v>3914</v>
      </c>
      <c r="F973" s="181" t="s">
        <v>14693</v>
      </c>
      <c r="G973" s="182" t="s">
        <v>467</v>
      </c>
      <c r="H973" s="183">
        <v>1</v>
      </c>
      <c r="I973" s="184"/>
      <c r="J973" s="185">
        <f t="shared" si="10"/>
        <v>0</v>
      </c>
      <c r="K973" s="186"/>
      <c r="L973" s="187"/>
      <c r="M973" s="188" t="s">
        <v>1</v>
      </c>
      <c r="N973" s="189" t="s">
        <v>42</v>
      </c>
      <c r="P973" s="153">
        <f t="shared" si="11"/>
        <v>0</v>
      </c>
      <c r="Q973" s="153">
        <v>2.5000000000000001E-2</v>
      </c>
      <c r="R973" s="153">
        <f t="shared" si="12"/>
        <v>2.5000000000000001E-2</v>
      </c>
      <c r="S973" s="153">
        <v>0</v>
      </c>
      <c r="T973" s="154">
        <f t="shared" si="13"/>
        <v>0</v>
      </c>
      <c r="AR973" s="155" t="s">
        <v>481</v>
      </c>
      <c r="AT973" s="155" t="s">
        <v>454</v>
      </c>
      <c r="AU973" s="155" t="s">
        <v>88</v>
      </c>
      <c r="AY973" s="16" t="s">
        <v>317</v>
      </c>
      <c r="BE973" s="156">
        <f t="shared" si="14"/>
        <v>0</v>
      </c>
      <c r="BF973" s="156">
        <f t="shared" si="15"/>
        <v>0</v>
      </c>
      <c r="BG973" s="156">
        <f t="shared" si="16"/>
        <v>0</v>
      </c>
      <c r="BH973" s="156">
        <f t="shared" si="17"/>
        <v>0</v>
      </c>
      <c r="BI973" s="156">
        <f t="shared" si="18"/>
        <v>0</v>
      </c>
      <c r="BJ973" s="16" t="s">
        <v>88</v>
      </c>
      <c r="BK973" s="156">
        <f t="shared" si="19"/>
        <v>0</v>
      </c>
      <c r="BL973" s="16" t="s">
        <v>396</v>
      </c>
      <c r="BM973" s="155" t="s">
        <v>14694</v>
      </c>
    </row>
    <row r="974" spans="2:65" s="1" customFormat="1" ht="24.15" customHeight="1">
      <c r="B974" s="142"/>
      <c r="C974" s="179" t="s">
        <v>3101</v>
      </c>
      <c r="D974" s="201" t="s">
        <v>454</v>
      </c>
      <c r="E974" s="180" t="s">
        <v>14695</v>
      </c>
      <c r="F974" s="181" t="s">
        <v>14696</v>
      </c>
      <c r="G974" s="182" t="s">
        <v>467</v>
      </c>
      <c r="H974" s="183">
        <v>1</v>
      </c>
      <c r="I974" s="184"/>
      <c r="J974" s="185">
        <f t="shared" si="10"/>
        <v>0</v>
      </c>
      <c r="K974" s="186"/>
      <c r="L974" s="187"/>
      <c r="M974" s="188" t="s">
        <v>1</v>
      </c>
      <c r="N974" s="189" t="s">
        <v>42</v>
      </c>
      <c r="P974" s="153">
        <f t="shared" si="11"/>
        <v>0</v>
      </c>
      <c r="Q974" s="153">
        <v>2.5000000000000001E-2</v>
      </c>
      <c r="R974" s="153">
        <f t="shared" si="12"/>
        <v>2.5000000000000001E-2</v>
      </c>
      <c r="S974" s="153">
        <v>0</v>
      </c>
      <c r="T974" s="154">
        <f t="shared" si="13"/>
        <v>0</v>
      </c>
      <c r="AR974" s="155" t="s">
        <v>481</v>
      </c>
      <c r="AT974" s="155" t="s">
        <v>454</v>
      </c>
      <c r="AU974" s="155" t="s">
        <v>88</v>
      </c>
      <c r="AY974" s="16" t="s">
        <v>317</v>
      </c>
      <c r="BE974" s="156">
        <f t="shared" si="14"/>
        <v>0</v>
      </c>
      <c r="BF974" s="156">
        <f t="shared" si="15"/>
        <v>0</v>
      </c>
      <c r="BG974" s="156">
        <f t="shared" si="16"/>
        <v>0</v>
      </c>
      <c r="BH974" s="156">
        <f t="shared" si="17"/>
        <v>0</v>
      </c>
      <c r="BI974" s="156">
        <f t="shared" si="18"/>
        <v>0</v>
      </c>
      <c r="BJ974" s="16" t="s">
        <v>88</v>
      </c>
      <c r="BK974" s="156">
        <f t="shared" si="19"/>
        <v>0</v>
      </c>
      <c r="BL974" s="16" t="s">
        <v>396</v>
      </c>
      <c r="BM974" s="155" t="s">
        <v>14697</v>
      </c>
    </row>
    <row r="975" spans="2:65" s="1" customFormat="1" ht="24.15" customHeight="1">
      <c r="B975" s="142"/>
      <c r="C975" s="179" t="s">
        <v>3111</v>
      </c>
      <c r="D975" s="201" t="s">
        <v>454</v>
      </c>
      <c r="E975" s="180" t="s">
        <v>14698</v>
      </c>
      <c r="F975" s="181" t="s">
        <v>14699</v>
      </c>
      <c r="G975" s="182" t="s">
        <v>467</v>
      </c>
      <c r="H975" s="183">
        <v>1</v>
      </c>
      <c r="I975" s="184"/>
      <c r="J975" s="185">
        <f t="shared" si="10"/>
        <v>0</v>
      </c>
      <c r="K975" s="186"/>
      <c r="L975" s="187"/>
      <c r="M975" s="188" t="s">
        <v>1</v>
      </c>
      <c r="N975" s="189" t="s">
        <v>42</v>
      </c>
      <c r="P975" s="153">
        <f t="shared" si="11"/>
        <v>0</v>
      </c>
      <c r="Q975" s="153">
        <v>2.5000000000000001E-2</v>
      </c>
      <c r="R975" s="153">
        <f t="shared" si="12"/>
        <v>2.5000000000000001E-2</v>
      </c>
      <c r="S975" s="153">
        <v>0</v>
      </c>
      <c r="T975" s="154">
        <f t="shared" si="13"/>
        <v>0</v>
      </c>
      <c r="AR975" s="155" t="s">
        <v>481</v>
      </c>
      <c r="AT975" s="155" t="s">
        <v>454</v>
      </c>
      <c r="AU975" s="155" t="s">
        <v>88</v>
      </c>
      <c r="AY975" s="16" t="s">
        <v>317</v>
      </c>
      <c r="BE975" s="156">
        <f t="shared" si="14"/>
        <v>0</v>
      </c>
      <c r="BF975" s="156">
        <f t="shared" si="15"/>
        <v>0</v>
      </c>
      <c r="BG975" s="156">
        <f t="shared" si="16"/>
        <v>0</v>
      </c>
      <c r="BH975" s="156">
        <f t="shared" si="17"/>
        <v>0</v>
      </c>
      <c r="BI975" s="156">
        <f t="shared" si="18"/>
        <v>0</v>
      </c>
      <c r="BJ975" s="16" t="s">
        <v>88</v>
      </c>
      <c r="BK975" s="156">
        <f t="shared" si="19"/>
        <v>0</v>
      </c>
      <c r="BL975" s="16" t="s">
        <v>396</v>
      </c>
      <c r="BM975" s="155" t="s">
        <v>14700</v>
      </c>
    </row>
    <row r="976" spans="2:65" s="1" customFormat="1" ht="24.15" customHeight="1">
      <c r="B976" s="142"/>
      <c r="C976" s="179" t="s">
        <v>3119</v>
      </c>
      <c r="D976" s="201" t="s">
        <v>454</v>
      </c>
      <c r="E976" s="180" t="s">
        <v>14701</v>
      </c>
      <c r="F976" s="181" t="s">
        <v>14702</v>
      </c>
      <c r="G976" s="182" t="s">
        <v>467</v>
      </c>
      <c r="H976" s="183">
        <v>1</v>
      </c>
      <c r="I976" s="184"/>
      <c r="J976" s="185">
        <f t="shared" si="10"/>
        <v>0</v>
      </c>
      <c r="K976" s="186"/>
      <c r="L976" s="187"/>
      <c r="M976" s="188" t="s">
        <v>1</v>
      </c>
      <c r="N976" s="189" t="s">
        <v>42</v>
      </c>
      <c r="P976" s="153">
        <f t="shared" si="11"/>
        <v>0</v>
      </c>
      <c r="Q976" s="153">
        <v>2.5000000000000001E-2</v>
      </c>
      <c r="R976" s="153">
        <f t="shared" si="12"/>
        <v>2.5000000000000001E-2</v>
      </c>
      <c r="S976" s="153">
        <v>0</v>
      </c>
      <c r="T976" s="154">
        <f t="shared" si="13"/>
        <v>0</v>
      </c>
      <c r="AR976" s="155" t="s">
        <v>481</v>
      </c>
      <c r="AT976" s="155" t="s">
        <v>454</v>
      </c>
      <c r="AU976" s="155" t="s">
        <v>88</v>
      </c>
      <c r="AY976" s="16" t="s">
        <v>317</v>
      </c>
      <c r="BE976" s="156">
        <f t="shared" si="14"/>
        <v>0</v>
      </c>
      <c r="BF976" s="156">
        <f t="shared" si="15"/>
        <v>0</v>
      </c>
      <c r="BG976" s="156">
        <f t="shared" si="16"/>
        <v>0</v>
      </c>
      <c r="BH976" s="156">
        <f t="shared" si="17"/>
        <v>0</v>
      </c>
      <c r="BI976" s="156">
        <f t="shared" si="18"/>
        <v>0</v>
      </c>
      <c r="BJ976" s="16" t="s">
        <v>88</v>
      </c>
      <c r="BK976" s="156">
        <f t="shared" si="19"/>
        <v>0</v>
      </c>
      <c r="BL976" s="16" t="s">
        <v>396</v>
      </c>
      <c r="BM976" s="155" t="s">
        <v>14703</v>
      </c>
    </row>
    <row r="977" spans="2:65" s="1" customFormat="1" ht="24.15" customHeight="1">
      <c r="B977" s="142"/>
      <c r="C977" s="179" t="s">
        <v>2245</v>
      </c>
      <c r="D977" s="203" t="s">
        <v>454</v>
      </c>
      <c r="E977" s="180" t="s">
        <v>3930</v>
      </c>
      <c r="F977" s="181" t="s">
        <v>14704</v>
      </c>
      <c r="G977" s="182" t="s">
        <v>467</v>
      </c>
      <c r="H977" s="183">
        <v>1</v>
      </c>
      <c r="I977" s="184"/>
      <c r="J977" s="185">
        <f t="shared" si="10"/>
        <v>0</v>
      </c>
      <c r="K977" s="186"/>
      <c r="L977" s="187"/>
      <c r="M977" s="188" t="s">
        <v>1</v>
      </c>
      <c r="N977" s="189" t="s">
        <v>42</v>
      </c>
      <c r="P977" s="153">
        <f t="shared" si="11"/>
        <v>0</v>
      </c>
      <c r="Q977" s="153">
        <v>2.5000000000000001E-2</v>
      </c>
      <c r="R977" s="153">
        <f t="shared" si="12"/>
        <v>2.5000000000000001E-2</v>
      </c>
      <c r="S977" s="153">
        <v>0</v>
      </c>
      <c r="T977" s="154">
        <f t="shared" si="13"/>
        <v>0</v>
      </c>
      <c r="AR977" s="155" t="s">
        <v>481</v>
      </c>
      <c r="AT977" s="155" t="s">
        <v>454</v>
      </c>
      <c r="AU977" s="155" t="s">
        <v>88</v>
      </c>
      <c r="AY977" s="16" t="s">
        <v>317</v>
      </c>
      <c r="BE977" s="156">
        <f t="shared" si="14"/>
        <v>0</v>
      </c>
      <c r="BF977" s="156">
        <f t="shared" si="15"/>
        <v>0</v>
      </c>
      <c r="BG977" s="156">
        <f t="shared" si="16"/>
        <v>0</v>
      </c>
      <c r="BH977" s="156">
        <f t="shared" si="17"/>
        <v>0</v>
      </c>
      <c r="BI977" s="156">
        <f t="shared" si="18"/>
        <v>0</v>
      </c>
      <c r="BJ977" s="16" t="s">
        <v>88</v>
      </c>
      <c r="BK977" s="156">
        <f t="shared" si="19"/>
        <v>0</v>
      </c>
      <c r="BL977" s="16" t="s">
        <v>396</v>
      </c>
      <c r="BM977" s="155" t="s">
        <v>14705</v>
      </c>
    </row>
    <row r="978" spans="2:65" s="1" customFormat="1" ht="24.15" customHeight="1">
      <c r="B978" s="142"/>
      <c r="C978" s="179" t="s">
        <v>3453</v>
      </c>
      <c r="D978" s="201" t="s">
        <v>454</v>
      </c>
      <c r="E978" s="180" t="s">
        <v>14706</v>
      </c>
      <c r="F978" s="181" t="s">
        <v>14707</v>
      </c>
      <c r="G978" s="182" t="s">
        <v>467</v>
      </c>
      <c r="H978" s="183">
        <v>1</v>
      </c>
      <c r="I978" s="184"/>
      <c r="J978" s="185">
        <f t="shared" si="10"/>
        <v>0</v>
      </c>
      <c r="K978" s="186"/>
      <c r="L978" s="187"/>
      <c r="M978" s="188" t="s">
        <v>1</v>
      </c>
      <c r="N978" s="189" t="s">
        <v>42</v>
      </c>
      <c r="P978" s="153">
        <f t="shared" si="11"/>
        <v>0</v>
      </c>
      <c r="Q978" s="153">
        <v>2.5000000000000001E-2</v>
      </c>
      <c r="R978" s="153">
        <f t="shared" si="12"/>
        <v>2.5000000000000001E-2</v>
      </c>
      <c r="S978" s="153">
        <v>0</v>
      </c>
      <c r="T978" s="154">
        <f t="shared" si="13"/>
        <v>0</v>
      </c>
      <c r="AR978" s="155" t="s">
        <v>481</v>
      </c>
      <c r="AT978" s="155" t="s">
        <v>454</v>
      </c>
      <c r="AU978" s="155" t="s">
        <v>88</v>
      </c>
      <c r="AY978" s="16" t="s">
        <v>317</v>
      </c>
      <c r="BE978" s="156">
        <f t="shared" si="14"/>
        <v>0</v>
      </c>
      <c r="BF978" s="156">
        <f t="shared" si="15"/>
        <v>0</v>
      </c>
      <c r="BG978" s="156">
        <f t="shared" si="16"/>
        <v>0</v>
      </c>
      <c r="BH978" s="156">
        <f t="shared" si="17"/>
        <v>0</v>
      </c>
      <c r="BI978" s="156">
        <f t="shared" si="18"/>
        <v>0</v>
      </c>
      <c r="BJ978" s="16" t="s">
        <v>88</v>
      </c>
      <c r="BK978" s="156">
        <f t="shared" si="19"/>
        <v>0</v>
      </c>
      <c r="BL978" s="16" t="s">
        <v>396</v>
      </c>
      <c r="BM978" s="155" t="s">
        <v>14708</v>
      </c>
    </row>
    <row r="979" spans="2:65" s="1" customFormat="1" ht="24.15" customHeight="1">
      <c r="B979" s="142"/>
      <c r="C979" s="179" t="s">
        <v>3457</v>
      </c>
      <c r="D979" s="201" t="s">
        <v>454</v>
      </c>
      <c r="E979" s="180" t="s">
        <v>14709</v>
      </c>
      <c r="F979" s="181" t="s">
        <v>14710</v>
      </c>
      <c r="G979" s="182" t="s">
        <v>467</v>
      </c>
      <c r="H979" s="183">
        <v>1</v>
      </c>
      <c r="I979" s="184"/>
      <c r="J979" s="185">
        <f t="shared" si="10"/>
        <v>0</v>
      </c>
      <c r="K979" s="186"/>
      <c r="L979" s="187"/>
      <c r="M979" s="188" t="s">
        <v>1</v>
      </c>
      <c r="N979" s="189" t="s">
        <v>42</v>
      </c>
      <c r="P979" s="153">
        <f t="shared" si="11"/>
        <v>0</v>
      </c>
      <c r="Q979" s="153">
        <v>2.5000000000000001E-2</v>
      </c>
      <c r="R979" s="153">
        <f t="shared" si="12"/>
        <v>2.5000000000000001E-2</v>
      </c>
      <c r="S979" s="153">
        <v>0</v>
      </c>
      <c r="T979" s="154">
        <f t="shared" si="13"/>
        <v>0</v>
      </c>
      <c r="AR979" s="155" t="s">
        <v>481</v>
      </c>
      <c r="AT979" s="155" t="s">
        <v>454</v>
      </c>
      <c r="AU979" s="155" t="s">
        <v>88</v>
      </c>
      <c r="AY979" s="16" t="s">
        <v>317</v>
      </c>
      <c r="BE979" s="156">
        <f t="shared" si="14"/>
        <v>0</v>
      </c>
      <c r="BF979" s="156">
        <f t="shared" si="15"/>
        <v>0</v>
      </c>
      <c r="BG979" s="156">
        <f t="shared" si="16"/>
        <v>0</v>
      </c>
      <c r="BH979" s="156">
        <f t="shared" si="17"/>
        <v>0</v>
      </c>
      <c r="BI979" s="156">
        <f t="shared" si="18"/>
        <v>0</v>
      </c>
      <c r="BJ979" s="16" t="s">
        <v>88</v>
      </c>
      <c r="BK979" s="156">
        <f t="shared" si="19"/>
        <v>0</v>
      </c>
      <c r="BL979" s="16" t="s">
        <v>396</v>
      </c>
      <c r="BM979" s="155" t="s">
        <v>14711</v>
      </c>
    </row>
    <row r="980" spans="2:65" s="1" customFormat="1" ht="24.15" customHeight="1">
      <c r="B980" s="142"/>
      <c r="C980" s="179" t="s">
        <v>3461</v>
      </c>
      <c r="D980" s="201" t="s">
        <v>454</v>
      </c>
      <c r="E980" s="180" t="s">
        <v>14712</v>
      </c>
      <c r="F980" s="181" t="s">
        <v>14713</v>
      </c>
      <c r="G980" s="182" t="s">
        <v>467</v>
      </c>
      <c r="H980" s="183">
        <v>1</v>
      </c>
      <c r="I980" s="184"/>
      <c r="J980" s="185">
        <f t="shared" si="10"/>
        <v>0</v>
      </c>
      <c r="K980" s="186"/>
      <c r="L980" s="187"/>
      <c r="M980" s="188" t="s">
        <v>1</v>
      </c>
      <c r="N980" s="189" t="s">
        <v>42</v>
      </c>
      <c r="P980" s="153">
        <f t="shared" si="11"/>
        <v>0</v>
      </c>
      <c r="Q980" s="153">
        <v>2.5000000000000001E-2</v>
      </c>
      <c r="R980" s="153">
        <f t="shared" si="12"/>
        <v>2.5000000000000001E-2</v>
      </c>
      <c r="S980" s="153">
        <v>0</v>
      </c>
      <c r="T980" s="154">
        <f t="shared" si="13"/>
        <v>0</v>
      </c>
      <c r="AR980" s="155" t="s">
        <v>481</v>
      </c>
      <c r="AT980" s="155" t="s">
        <v>454</v>
      </c>
      <c r="AU980" s="155" t="s">
        <v>88</v>
      </c>
      <c r="AY980" s="16" t="s">
        <v>317</v>
      </c>
      <c r="BE980" s="156">
        <f t="shared" si="14"/>
        <v>0</v>
      </c>
      <c r="BF980" s="156">
        <f t="shared" si="15"/>
        <v>0</v>
      </c>
      <c r="BG980" s="156">
        <f t="shared" si="16"/>
        <v>0</v>
      </c>
      <c r="BH980" s="156">
        <f t="shared" si="17"/>
        <v>0</v>
      </c>
      <c r="BI980" s="156">
        <f t="shared" si="18"/>
        <v>0</v>
      </c>
      <c r="BJ980" s="16" t="s">
        <v>88</v>
      </c>
      <c r="BK980" s="156">
        <f t="shared" si="19"/>
        <v>0</v>
      </c>
      <c r="BL980" s="16" t="s">
        <v>396</v>
      </c>
      <c r="BM980" s="155" t="s">
        <v>14714</v>
      </c>
    </row>
    <row r="981" spans="2:65" s="1" customFormat="1" ht="24.15" customHeight="1">
      <c r="B981" s="142"/>
      <c r="C981" s="179" t="s">
        <v>2248</v>
      </c>
      <c r="D981" s="203" t="s">
        <v>454</v>
      </c>
      <c r="E981" s="180" t="s">
        <v>4405</v>
      </c>
      <c r="F981" s="181" t="s">
        <v>14715</v>
      </c>
      <c r="G981" s="182" t="s">
        <v>467</v>
      </c>
      <c r="H981" s="183">
        <v>1</v>
      </c>
      <c r="I981" s="184"/>
      <c r="J981" s="185">
        <f t="shared" si="10"/>
        <v>0</v>
      </c>
      <c r="K981" s="186"/>
      <c r="L981" s="187"/>
      <c r="M981" s="188" t="s">
        <v>1</v>
      </c>
      <c r="N981" s="189" t="s">
        <v>42</v>
      </c>
      <c r="P981" s="153">
        <f t="shared" si="11"/>
        <v>0</v>
      </c>
      <c r="Q981" s="153">
        <v>2.5000000000000001E-2</v>
      </c>
      <c r="R981" s="153">
        <f t="shared" si="12"/>
        <v>2.5000000000000001E-2</v>
      </c>
      <c r="S981" s="153">
        <v>0</v>
      </c>
      <c r="T981" s="154">
        <f t="shared" si="13"/>
        <v>0</v>
      </c>
      <c r="AR981" s="155" t="s">
        <v>481</v>
      </c>
      <c r="AT981" s="155" t="s">
        <v>454</v>
      </c>
      <c r="AU981" s="155" t="s">
        <v>88</v>
      </c>
      <c r="AY981" s="16" t="s">
        <v>317</v>
      </c>
      <c r="BE981" s="156">
        <f t="shared" si="14"/>
        <v>0</v>
      </c>
      <c r="BF981" s="156">
        <f t="shared" si="15"/>
        <v>0</v>
      </c>
      <c r="BG981" s="156">
        <f t="shared" si="16"/>
        <v>0</v>
      </c>
      <c r="BH981" s="156">
        <f t="shared" si="17"/>
        <v>0</v>
      </c>
      <c r="BI981" s="156">
        <f t="shared" si="18"/>
        <v>0</v>
      </c>
      <c r="BJ981" s="16" t="s">
        <v>88</v>
      </c>
      <c r="BK981" s="156">
        <f t="shared" si="19"/>
        <v>0</v>
      </c>
      <c r="BL981" s="16" t="s">
        <v>396</v>
      </c>
      <c r="BM981" s="155" t="s">
        <v>14716</v>
      </c>
    </row>
    <row r="982" spans="2:65" s="1" customFormat="1" ht="24.15" customHeight="1">
      <c r="B982" s="142"/>
      <c r="C982" s="179" t="s">
        <v>4628</v>
      </c>
      <c r="D982" s="201" t="s">
        <v>454</v>
      </c>
      <c r="E982" s="180" t="s">
        <v>14717</v>
      </c>
      <c r="F982" s="181" t="s">
        <v>14718</v>
      </c>
      <c r="G982" s="182" t="s">
        <v>467</v>
      </c>
      <c r="H982" s="183">
        <v>1</v>
      </c>
      <c r="I982" s="184"/>
      <c r="J982" s="185">
        <f t="shared" si="10"/>
        <v>0</v>
      </c>
      <c r="K982" s="186"/>
      <c r="L982" s="187"/>
      <c r="M982" s="188" t="s">
        <v>1</v>
      </c>
      <c r="N982" s="189" t="s">
        <v>42</v>
      </c>
      <c r="P982" s="153">
        <f t="shared" si="11"/>
        <v>0</v>
      </c>
      <c r="Q982" s="153">
        <v>2.5000000000000001E-2</v>
      </c>
      <c r="R982" s="153">
        <f t="shared" si="12"/>
        <v>2.5000000000000001E-2</v>
      </c>
      <c r="S982" s="153">
        <v>0</v>
      </c>
      <c r="T982" s="154">
        <f t="shared" si="13"/>
        <v>0</v>
      </c>
      <c r="AR982" s="155" t="s">
        <v>481</v>
      </c>
      <c r="AT982" s="155" t="s">
        <v>454</v>
      </c>
      <c r="AU982" s="155" t="s">
        <v>88</v>
      </c>
      <c r="AY982" s="16" t="s">
        <v>317</v>
      </c>
      <c r="BE982" s="156">
        <f t="shared" si="14"/>
        <v>0</v>
      </c>
      <c r="BF982" s="156">
        <f t="shared" si="15"/>
        <v>0</v>
      </c>
      <c r="BG982" s="156">
        <f t="shared" si="16"/>
        <v>0</v>
      </c>
      <c r="BH982" s="156">
        <f t="shared" si="17"/>
        <v>0</v>
      </c>
      <c r="BI982" s="156">
        <f t="shared" si="18"/>
        <v>0</v>
      </c>
      <c r="BJ982" s="16" t="s">
        <v>88</v>
      </c>
      <c r="BK982" s="156">
        <f t="shared" si="19"/>
        <v>0</v>
      </c>
      <c r="BL982" s="16" t="s">
        <v>396</v>
      </c>
      <c r="BM982" s="155" t="s">
        <v>14719</v>
      </c>
    </row>
    <row r="983" spans="2:65" s="1" customFormat="1" ht="33" customHeight="1">
      <c r="B983" s="142"/>
      <c r="C983" s="179" t="s">
        <v>3051</v>
      </c>
      <c r="D983" s="204" t="s">
        <v>454</v>
      </c>
      <c r="E983" s="180" t="s">
        <v>14720</v>
      </c>
      <c r="F983" s="181" t="s">
        <v>14721</v>
      </c>
      <c r="G983" s="182" t="s">
        <v>467</v>
      </c>
      <c r="H983" s="183">
        <v>1</v>
      </c>
      <c r="I983" s="184"/>
      <c r="J983" s="185">
        <f t="shared" si="10"/>
        <v>0</v>
      </c>
      <c r="K983" s="186"/>
      <c r="L983" s="187"/>
      <c r="M983" s="188" t="s">
        <v>1</v>
      </c>
      <c r="N983" s="189" t="s">
        <v>42</v>
      </c>
      <c r="P983" s="153">
        <f t="shared" si="11"/>
        <v>0</v>
      </c>
      <c r="Q983" s="153">
        <v>2.5000000000000001E-2</v>
      </c>
      <c r="R983" s="153">
        <f t="shared" si="12"/>
        <v>2.5000000000000001E-2</v>
      </c>
      <c r="S983" s="153">
        <v>0</v>
      </c>
      <c r="T983" s="154">
        <f t="shared" si="13"/>
        <v>0</v>
      </c>
      <c r="AR983" s="155" t="s">
        <v>481</v>
      </c>
      <c r="AT983" s="155" t="s">
        <v>454</v>
      </c>
      <c r="AU983" s="155" t="s">
        <v>88</v>
      </c>
      <c r="AY983" s="16" t="s">
        <v>317</v>
      </c>
      <c r="BE983" s="156">
        <f t="shared" si="14"/>
        <v>0</v>
      </c>
      <c r="BF983" s="156">
        <f t="shared" si="15"/>
        <v>0</v>
      </c>
      <c r="BG983" s="156">
        <f t="shared" si="16"/>
        <v>0</v>
      </c>
      <c r="BH983" s="156">
        <f t="shared" si="17"/>
        <v>0</v>
      </c>
      <c r="BI983" s="156">
        <f t="shared" si="18"/>
        <v>0</v>
      </c>
      <c r="BJ983" s="16" t="s">
        <v>88</v>
      </c>
      <c r="BK983" s="156">
        <f t="shared" si="19"/>
        <v>0</v>
      </c>
      <c r="BL983" s="16" t="s">
        <v>396</v>
      </c>
      <c r="BM983" s="155" t="s">
        <v>14722</v>
      </c>
    </row>
    <row r="984" spans="2:65" s="1" customFormat="1" ht="33" customHeight="1">
      <c r="B984" s="142"/>
      <c r="C984" s="179" t="s">
        <v>3059</v>
      </c>
      <c r="D984" s="204" t="s">
        <v>454</v>
      </c>
      <c r="E984" s="180" t="s">
        <v>14723</v>
      </c>
      <c r="F984" s="181" t="s">
        <v>14724</v>
      </c>
      <c r="G984" s="182" t="s">
        <v>467</v>
      </c>
      <c r="H984" s="183">
        <v>1</v>
      </c>
      <c r="I984" s="184"/>
      <c r="J984" s="185">
        <f t="shared" si="10"/>
        <v>0</v>
      </c>
      <c r="K984" s="186"/>
      <c r="L984" s="187"/>
      <c r="M984" s="188" t="s">
        <v>1</v>
      </c>
      <c r="N984" s="189" t="s">
        <v>42</v>
      </c>
      <c r="P984" s="153">
        <f t="shared" si="11"/>
        <v>0</v>
      </c>
      <c r="Q984" s="153">
        <v>2.5000000000000001E-2</v>
      </c>
      <c r="R984" s="153">
        <f t="shared" si="12"/>
        <v>2.5000000000000001E-2</v>
      </c>
      <c r="S984" s="153">
        <v>0</v>
      </c>
      <c r="T984" s="154">
        <f t="shared" si="13"/>
        <v>0</v>
      </c>
      <c r="AR984" s="155" t="s">
        <v>481</v>
      </c>
      <c r="AT984" s="155" t="s">
        <v>454</v>
      </c>
      <c r="AU984" s="155" t="s">
        <v>88</v>
      </c>
      <c r="AY984" s="16" t="s">
        <v>317</v>
      </c>
      <c r="BE984" s="156">
        <f t="shared" si="14"/>
        <v>0</v>
      </c>
      <c r="BF984" s="156">
        <f t="shared" si="15"/>
        <v>0</v>
      </c>
      <c r="BG984" s="156">
        <f t="shared" si="16"/>
        <v>0</v>
      </c>
      <c r="BH984" s="156">
        <f t="shared" si="17"/>
        <v>0</v>
      </c>
      <c r="BI984" s="156">
        <f t="shared" si="18"/>
        <v>0</v>
      </c>
      <c r="BJ984" s="16" t="s">
        <v>88</v>
      </c>
      <c r="BK984" s="156">
        <f t="shared" si="19"/>
        <v>0</v>
      </c>
      <c r="BL984" s="16" t="s">
        <v>396</v>
      </c>
      <c r="BM984" s="155" t="s">
        <v>14725</v>
      </c>
    </row>
    <row r="985" spans="2:65" s="1" customFormat="1" ht="24.15" customHeight="1">
      <c r="B985" s="142"/>
      <c r="C985" s="179" t="s">
        <v>2256</v>
      </c>
      <c r="D985" s="203" t="s">
        <v>454</v>
      </c>
      <c r="E985" s="180" t="s">
        <v>14726</v>
      </c>
      <c r="F985" s="181" t="s">
        <v>14727</v>
      </c>
      <c r="G985" s="182" t="s">
        <v>467</v>
      </c>
      <c r="H985" s="183">
        <v>1</v>
      </c>
      <c r="I985" s="184"/>
      <c r="J985" s="185">
        <f t="shared" si="10"/>
        <v>0</v>
      </c>
      <c r="K985" s="186"/>
      <c r="L985" s="187"/>
      <c r="M985" s="188" t="s">
        <v>1</v>
      </c>
      <c r="N985" s="189" t="s">
        <v>42</v>
      </c>
      <c r="P985" s="153">
        <f t="shared" si="11"/>
        <v>0</v>
      </c>
      <c r="Q985" s="153">
        <v>2.5000000000000001E-2</v>
      </c>
      <c r="R985" s="153">
        <f t="shared" si="12"/>
        <v>2.5000000000000001E-2</v>
      </c>
      <c r="S985" s="153">
        <v>0</v>
      </c>
      <c r="T985" s="154">
        <f t="shared" si="13"/>
        <v>0</v>
      </c>
      <c r="AR985" s="155" t="s">
        <v>481</v>
      </c>
      <c r="AT985" s="155" t="s">
        <v>454</v>
      </c>
      <c r="AU985" s="155" t="s">
        <v>88</v>
      </c>
      <c r="AY985" s="16" t="s">
        <v>317</v>
      </c>
      <c r="BE985" s="156">
        <f t="shared" si="14"/>
        <v>0</v>
      </c>
      <c r="BF985" s="156">
        <f t="shared" si="15"/>
        <v>0</v>
      </c>
      <c r="BG985" s="156">
        <f t="shared" si="16"/>
        <v>0</v>
      </c>
      <c r="BH985" s="156">
        <f t="shared" si="17"/>
        <v>0</v>
      </c>
      <c r="BI985" s="156">
        <f t="shared" si="18"/>
        <v>0</v>
      </c>
      <c r="BJ985" s="16" t="s">
        <v>88</v>
      </c>
      <c r="BK985" s="156">
        <f t="shared" si="19"/>
        <v>0</v>
      </c>
      <c r="BL985" s="16" t="s">
        <v>396</v>
      </c>
      <c r="BM985" s="155" t="s">
        <v>14728</v>
      </c>
    </row>
    <row r="986" spans="2:65" s="1" customFormat="1" ht="24.15" customHeight="1">
      <c r="B986" s="142"/>
      <c r="C986" s="179" t="s">
        <v>4632</v>
      </c>
      <c r="D986" s="201" t="s">
        <v>454</v>
      </c>
      <c r="E986" s="180" t="s">
        <v>14729</v>
      </c>
      <c r="F986" s="181" t="s">
        <v>14730</v>
      </c>
      <c r="G986" s="182" t="s">
        <v>467</v>
      </c>
      <c r="H986" s="183">
        <v>1</v>
      </c>
      <c r="I986" s="184"/>
      <c r="J986" s="185">
        <f t="shared" si="10"/>
        <v>0</v>
      </c>
      <c r="K986" s="186"/>
      <c r="L986" s="187"/>
      <c r="M986" s="188" t="s">
        <v>1</v>
      </c>
      <c r="N986" s="189" t="s">
        <v>42</v>
      </c>
      <c r="P986" s="153">
        <f t="shared" si="11"/>
        <v>0</v>
      </c>
      <c r="Q986" s="153">
        <v>2.5000000000000001E-2</v>
      </c>
      <c r="R986" s="153">
        <f t="shared" si="12"/>
        <v>2.5000000000000001E-2</v>
      </c>
      <c r="S986" s="153">
        <v>0</v>
      </c>
      <c r="T986" s="154">
        <f t="shared" si="13"/>
        <v>0</v>
      </c>
      <c r="AR986" s="155" t="s">
        <v>481</v>
      </c>
      <c r="AT986" s="155" t="s">
        <v>454</v>
      </c>
      <c r="AU986" s="155" t="s">
        <v>88</v>
      </c>
      <c r="AY986" s="16" t="s">
        <v>317</v>
      </c>
      <c r="BE986" s="156">
        <f t="shared" si="14"/>
        <v>0</v>
      </c>
      <c r="BF986" s="156">
        <f t="shared" si="15"/>
        <v>0</v>
      </c>
      <c r="BG986" s="156">
        <f t="shared" si="16"/>
        <v>0</v>
      </c>
      <c r="BH986" s="156">
        <f t="shared" si="17"/>
        <v>0</v>
      </c>
      <c r="BI986" s="156">
        <f t="shared" si="18"/>
        <v>0</v>
      </c>
      <c r="BJ986" s="16" t="s">
        <v>88</v>
      </c>
      <c r="BK986" s="156">
        <f t="shared" si="19"/>
        <v>0</v>
      </c>
      <c r="BL986" s="16" t="s">
        <v>396</v>
      </c>
      <c r="BM986" s="155" t="s">
        <v>14731</v>
      </c>
    </row>
    <row r="987" spans="2:65" s="1" customFormat="1" ht="24.15" customHeight="1">
      <c r="B987" s="142"/>
      <c r="C987" s="179" t="s">
        <v>4637</v>
      </c>
      <c r="D987" s="201" t="s">
        <v>454</v>
      </c>
      <c r="E987" s="180" t="s">
        <v>14732</v>
      </c>
      <c r="F987" s="181" t="s">
        <v>14733</v>
      </c>
      <c r="G987" s="182" t="s">
        <v>467</v>
      </c>
      <c r="H987" s="183">
        <v>1</v>
      </c>
      <c r="I987" s="184"/>
      <c r="J987" s="185">
        <f t="shared" si="10"/>
        <v>0</v>
      </c>
      <c r="K987" s="186"/>
      <c r="L987" s="187"/>
      <c r="M987" s="188" t="s">
        <v>1</v>
      </c>
      <c r="N987" s="189" t="s">
        <v>42</v>
      </c>
      <c r="P987" s="153">
        <f t="shared" si="11"/>
        <v>0</v>
      </c>
      <c r="Q987" s="153">
        <v>2.5000000000000001E-2</v>
      </c>
      <c r="R987" s="153">
        <f t="shared" si="12"/>
        <v>2.5000000000000001E-2</v>
      </c>
      <c r="S987" s="153">
        <v>0</v>
      </c>
      <c r="T987" s="154">
        <f t="shared" si="13"/>
        <v>0</v>
      </c>
      <c r="AR987" s="155" t="s">
        <v>481</v>
      </c>
      <c r="AT987" s="155" t="s">
        <v>454</v>
      </c>
      <c r="AU987" s="155" t="s">
        <v>88</v>
      </c>
      <c r="AY987" s="16" t="s">
        <v>317</v>
      </c>
      <c r="BE987" s="156">
        <f t="shared" si="14"/>
        <v>0</v>
      </c>
      <c r="BF987" s="156">
        <f t="shared" si="15"/>
        <v>0</v>
      </c>
      <c r="BG987" s="156">
        <f t="shared" si="16"/>
        <v>0</v>
      </c>
      <c r="BH987" s="156">
        <f t="shared" si="17"/>
        <v>0</v>
      </c>
      <c r="BI987" s="156">
        <f t="shared" si="18"/>
        <v>0</v>
      </c>
      <c r="BJ987" s="16" t="s">
        <v>88</v>
      </c>
      <c r="BK987" s="156">
        <f t="shared" si="19"/>
        <v>0</v>
      </c>
      <c r="BL987" s="16" t="s">
        <v>396</v>
      </c>
      <c r="BM987" s="155" t="s">
        <v>14734</v>
      </c>
    </row>
    <row r="988" spans="2:65" s="1" customFormat="1" ht="24.15" customHeight="1">
      <c r="B988" s="142"/>
      <c r="C988" s="179" t="s">
        <v>4639</v>
      </c>
      <c r="D988" s="201" t="s">
        <v>454</v>
      </c>
      <c r="E988" s="180" t="s">
        <v>14735</v>
      </c>
      <c r="F988" s="181" t="s">
        <v>14736</v>
      </c>
      <c r="G988" s="182" t="s">
        <v>467</v>
      </c>
      <c r="H988" s="183">
        <v>1</v>
      </c>
      <c r="I988" s="184"/>
      <c r="J988" s="185">
        <f t="shared" si="10"/>
        <v>0</v>
      </c>
      <c r="K988" s="186"/>
      <c r="L988" s="187"/>
      <c r="M988" s="188" t="s">
        <v>1</v>
      </c>
      <c r="N988" s="189" t="s">
        <v>42</v>
      </c>
      <c r="P988" s="153">
        <f t="shared" si="11"/>
        <v>0</v>
      </c>
      <c r="Q988" s="153">
        <v>2.5000000000000001E-2</v>
      </c>
      <c r="R988" s="153">
        <f t="shared" si="12"/>
        <v>2.5000000000000001E-2</v>
      </c>
      <c r="S988" s="153">
        <v>0</v>
      </c>
      <c r="T988" s="154">
        <f t="shared" si="13"/>
        <v>0</v>
      </c>
      <c r="AR988" s="155" t="s">
        <v>481</v>
      </c>
      <c r="AT988" s="155" t="s">
        <v>454</v>
      </c>
      <c r="AU988" s="155" t="s">
        <v>88</v>
      </c>
      <c r="AY988" s="16" t="s">
        <v>317</v>
      </c>
      <c r="BE988" s="156">
        <f t="shared" si="14"/>
        <v>0</v>
      </c>
      <c r="BF988" s="156">
        <f t="shared" si="15"/>
        <v>0</v>
      </c>
      <c r="BG988" s="156">
        <f t="shared" si="16"/>
        <v>0</v>
      </c>
      <c r="BH988" s="156">
        <f t="shared" si="17"/>
        <v>0</v>
      </c>
      <c r="BI988" s="156">
        <f t="shared" si="18"/>
        <v>0</v>
      </c>
      <c r="BJ988" s="16" t="s">
        <v>88</v>
      </c>
      <c r="BK988" s="156">
        <f t="shared" si="19"/>
        <v>0</v>
      </c>
      <c r="BL988" s="16" t="s">
        <v>396</v>
      </c>
      <c r="BM988" s="155" t="s">
        <v>14737</v>
      </c>
    </row>
    <row r="989" spans="2:65" s="1" customFormat="1" ht="24.15" customHeight="1">
      <c r="B989" s="142"/>
      <c r="C989" s="179" t="s">
        <v>4691</v>
      </c>
      <c r="D989" s="201" t="s">
        <v>454</v>
      </c>
      <c r="E989" s="180" t="s">
        <v>14738</v>
      </c>
      <c r="F989" s="181" t="s">
        <v>14739</v>
      </c>
      <c r="G989" s="182" t="s">
        <v>467</v>
      </c>
      <c r="H989" s="183">
        <v>1</v>
      </c>
      <c r="I989" s="184"/>
      <c r="J989" s="185">
        <f t="shared" si="10"/>
        <v>0</v>
      </c>
      <c r="K989" s="186"/>
      <c r="L989" s="187"/>
      <c r="M989" s="188" t="s">
        <v>1</v>
      </c>
      <c r="N989" s="189" t="s">
        <v>42</v>
      </c>
      <c r="P989" s="153">
        <f t="shared" si="11"/>
        <v>0</v>
      </c>
      <c r="Q989" s="153">
        <v>2.5000000000000001E-2</v>
      </c>
      <c r="R989" s="153">
        <f t="shared" si="12"/>
        <v>2.5000000000000001E-2</v>
      </c>
      <c r="S989" s="153">
        <v>0</v>
      </c>
      <c r="T989" s="154">
        <f t="shared" si="13"/>
        <v>0</v>
      </c>
      <c r="AR989" s="155" t="s">
        <v>481</v>
      </c>
      <c r="AT989" s="155" t="s">
        <v>454</v>
      </c>
      <c r="AU989" s="155" t="s">
        <v>88</v>
      </c>
      <c r="AY989" s="16" t="s">
        <v>317</v>
      </c>
      <c r="BE989" s="156">
        <f t="shared" si="14"/>
        <v>0</v>
      </c>
      <c r="BF989" s="156">
        <f t="shared" si="15"/>
        <v>0</v>
      </c>
      <c r="BG989" s="156">
        <f t="shared" si="16"/>
        <v>0</v>
      </c>
      <c r="BH989" s="156">
        <f t="shared" si="17"/>
        <v>0</v>
      </c>
      <c r="BI989" s="156">
        <f t="shared" si="18"/>
        <v>0</v>
      </c>
      <c r="BJ989" s="16" t="s">
        <v>88</v>
      </c>
      <c r="BK989" s="156">
        <f t="shared" si="19"/>
        <v>0</v>
      </c>
      <c r="BL989" s="16" t="s">
        <v>396</v>
      </c>
      <c r="BM989" s="155" t="s">
        <v>14740</v>
      </c>
    </row>
    <row r="990" spans="2:65" s="1" customFormat="1" ht="24.15" customHeight="1">
      <c r="B990" s="142"/>
      <c r="C990" s="179" t="s">
        <v>2261</v>
      </c>
      <c r="D990" s="203" t="s">
        <v>454</v>
      </c>
      <c r="E990" s="180" t="s">
        <v>4565</v>
      </c>
      <c r="F990" s="181" t="s">
        <v>14741</v>
      </c>
      <c r="G990" s="182" t="s">
        <v>467</v>
      </c>
      <c r="H990" s="183">
        <v>1</v>
      </c>
      <c r="I990" s="184"/>
      <c r="J990" s="185">
        <f t="shared" si="10"/>
        <v>0</v>
      </c>
      <c r="K990" s="186"/>
      <c r="L990" s="187"/>
      <c r="M990" s="188" t="s">
        <v>1</v>
      </c>
      <c r="N990" s="189" t="s">
        <v>42</v>
      </c>
      <c r="P990" s="153">
        <f t="shared" si="11"/>
        <v>0</v>
      </c>
      <c r="Q990" s="153">
        <v>2.5000000000000001E-2</v>
      </c>
      <c r="R990" s="153">
        <f t="shared" si="12"/>
        <v>2.5000000000000001E-2</v>
      </c>
      <c r="S990" s="153">
        <v>0</v>
      </c>
      <c r="T990" s="154">
        <f t="shared" si="13"/>
        <v>0</v>
      </c>
      <c r="AR990" s="155" t="s">
        <v>481</v>
      </c>
      <c r="AT990" s="155" t="s">
        <v>454</v>
      </c>
      <c r="AU990" s="155" t="s">
        <v>88</v>
      </c>
      <c r="AY990" s="16" t="s">
        <v>317</v>
      </c>
      <c r="BE990" s="156">
        <f t="shared" si="14"/>
        <v>0</v>
      </c>
      <c r="BF990" s="156">
        <f t="shared" si="15"/>
        <v>0</v>
      </c>
      <c r="BG990" s="156">
        <f t="shared" si="16"/>
        <v>0</v>
      </c>
      <c r="BH990" s="156">
        <f t="shared" si="17"/>
        <v>0</v>
      </c>
      <c r="BI990" s="156">
        <f t="shared" si="18"/>
        <v>0</v>
      </c>
      <c r="BJ990" s="16" t="s">
        <v>88</v>
      </c>
      <c r="BK990" s="156">
        <f t="shared" si="19"/>
        <v>0</v>
      </c>
      <c r="BL990" s="16" t="s">
        <v>396</v>
      </c>
      <c r="BM990" s="155" t="s">
        <v>14742</v>
      </c>
    </row>
    <row r="991" spans="2:65" s="1" customFormat="1" ht="24.15" customHeight="1">
      <c r="B991" s="142"/>
      <c r="C991" s="179" t="s">
        <v>4612</v>
      </c>
      <c r="D991" s="201" t="s">
        <v>454</v>
      </c>
      <c r="E991" s="180" t="s">
        <v>14743</v>
      </c>
      <c r="F991" s="181" t="s">
        <v>14744</v>
      </c>
      <c r="G991" s="182" t="s">
        <v>467</v>
      </c>
      <c r="H991" s="183">
        <v>1</v>
      </c>
      <c r="I991" s="184"/>
      <c r="J991" s="185">
        <f t="shared" si="10"/>
        <v>0</v>
      </c>
      <c r="K991" s="186"/>
      <c r="L991" s="187"/>
      <c r="M991" s="188" t="s">
        <v>1</v>
      </c>
      <c r="N991" s="189" t="s">
        <v>42</v>
      </c>
      <c r="P991" s="153">
        <f t="shared" si="11"/>
        <v>0</v>
      </c>
      <c r="Q991" s="153">
        <v>2.5000000000000001E-2</v>
      </c>
      <c r="R991" s="153">
        <f t="shared" si="12"/>
        <v>2.5000000000000001E-2</v>
      </c>
      <c r="S991" s="153">
        <v>0</v>
      </c>
      <c r="T991" s="154">
        <f t="shared" si="13"/>
        <v>0</v>
      </c>
      <c r="AR991" s="155" t="s">
        <v>481</v>
      </c>
      <c r="AT991" s="155" t="s">
        <v>454</v>
      </c>
      <c r="AU991" s="155" t="s">
        <v>88</v>
      </c>
      <c r="AY991" s="16" t="s">
        <v>317</v>
      </c>
      <c r="BE991" s="156">
        <f t="shared" si="14"/>
        <v>0</v>
      </c>
      <c r="BF991" s="156">
        <f t="shared" si="15"/>
        <v>0</v>
      </c>
      <c r="BG991" s="156">
        <f t="shared" si="16"/>
        <v>0</v>
      </c>
      <c r="BH991" s="156">
        <f t="shared" si="17"/>
        <v>0</v>
      </c>
      <c r="BI991" s="156">
        <f t="shared" si="18"/>
        <v>0</v>
      </c>
      <c r="BJ991" s="16" t="s">
        <v>88</v>
      </c>
      <c r="BK991" s="156">
        <f t="shared" si="19"/>
        <v>0</v>
      </c>
      <c r="BL991" s="16" t="s">
        <v>396</v>
      </c>
      <c r="BM991" s="155" t="s">
        <v>14745</v>
      </c>
    </row>
    <row r="992" spans="2:65" s="1" customFormat="1" ht="33" customHeight="1">
      <c r="B992" s="142"/>
      <c r="C992" s="179" t="s">
        <v>3047</v>
      </c>
      <c r="D992" s="204" t="s">
        <v>454</v>
      </c>
      <c r="E992" s="180" t="s">
        <v>14746</v>
      </c>
      <c r="F992" s="181" t="s">
        <v>14747</v>
      </c>
      <c r="G992" s="182" t="s">
        <v>467</v>
      </c>
      <c r="H992" s="183">
        <v>1</v>
      </c>
      <c r="I992" s="184"/>
      <c r="J992" s="185">
        <f t="shared" si="10"/>
        <v>0</v>
      </c>
      <c r="K992" s="186"/>
      <c r="L992" s="187"/>
      <c r="M992" s="188" t="s">
        <v>1</v>
      </c>
      <c r="N992" s="189" t="s">
        <v>42</v>
      </c>
      <c r="P992" s="153">
        <f t="shared" si="11"/>
        <v>0</v>
      </c>
      <c r="Q992" s="153">
        <v>2.5000000000000001E-2</v>
      </c>
      <c r="R992" s="153">
        <f t="shared" si="12"/>
        <v>2.5000000000000001E-2</v>
      </c>
      <c r="S992" s="153">
        <v>0</v>
      </c>
      <c r="T992" s="154">
        <f t="shared" si="13"/>
        <v>0</v>
      </c>
      <c r="AR992" s="155" t="s">
        <v>481</v>
      </c>
      <c r="AT992" s="155" t="s">
        <v>454</v>
      </c>
      <c r="AU992" s="155" t="s">
        <v>88</v>
      </c>
      <c r="AY992" s="16" t="s">
        <v>317</v>
      </c>
      <c r="BE992" s="156">
        <f t="shared" si="14"/>
        <v>0</v>
      </c>
      <c r="BF992" s="156">
        <f t="shared" si="15"/>
        <v>0</v>
      </c>
      <c r="BG992" s="156">
        <f t="shared" si="16"/>
        <v>0</v>
      </c>
      <c r="BH992" s="156">
        <f t="shared" si="17"/>
        <v>0</v>
      </c>
      <c r="BI992" s="156">
        <f t="shared" si="18"/>
        <v>0</v>
      </c>
      <c r="BJ992" s="16" t="s">
        <v>88</v>
      </c>
      <c r="BK992" s="156">
        <f t="shared" si="19"/>
        <v>0</v>
      </c>
      <c r="BL992" s="16" t="s">
        <v>396</v>
      </c>
      <c r="BM992" s="155" t="s">
        <v>14748</v>
      </c>
    </row>
    <row r="993" spans="2:65" s="1" customFormat="1" ht="33" customHeight="1">
      <c r="B993" s="142"/>
      <c r="C993" s="143" t="s">
        <v>2265</v>
      </c>
      <c r="D993" s="143" t="s">
        <v>319</v>
      </c>
      <c r="E993" s="144" t="s">
        <v>4633</v>
      </c>
      <c r="F993" s="145" t="s">
        <v>4634</v>
      </c>
      <c r="G993" s="146" t="s">
        <v>467</v>
      </c>
      <c r="H993" s="147">
        <v>2</v>
      </c>
      <c r="I993" s="148"/>
      <c r="J993" s="149">
        <f t="shared" si="10"/>
        <v>0</v>
      </c>
      <c r="K993" s="150"/>
      <c r="L993" s="31"/>
      <c r="M993" s="151" t="s">
        <v>1</v>
      </c>
      <c r="N993" s="152" t="s">
        <v>42</v>
      </c>
      <c r="P993" s="153">
        <f t="shared" si="11"/>
        <v>0</v>
      </c>
      <c r="Q993" s="153">
        <v>0</v>
      </c>
      <c r="R993" s="153">
        <f t="shared" si="12"/>
        <v>0</v>
      </c>
      <c r="S993" s="153">
        <v>0</v>
      </c>
      <c r="T993" s="154">
        <f t="shared" si="13"/>
        <v>0</v>
      </c>
      <c r="AR993" s="155" t="s">
        <v>396</v>
      </c>
      <c r="AT993" s="155" t="s">
        <v>319</v>
      </c>
      <c r="AU993" s="155" t="s">
        <v>88</v>
      </c>
      <c r="AY993" s="16" t="s">
        <v>317</v>
      </c>
      <c r="BE993" s="156">
        <f t="shared" si="14"/>
        <v>0</v>
      </c>
      <c r="BF993" s="156">
        <f t="shared" si="15"/>
        <v>0</v>
      </c>
      <c r="BG993" s="156">
        <f t="shared" si="16"/>
        <v>0</v>
      </c>
      <c r="BH993" s="156">
        <f t="shared" si="17"/>
        <v>0</v>
      </c>
      <c r="BI993" s="156">
        <f t="shared" si="18"/>
        <v>0</v>
      </c>
      <c r="BJ993" s="16" t="s">
        <v>88</v>
      </c>
      <c r="BK993" s="156">
        <f t="shared" si="19"/>
        <v>0</v>
      </c>
      <c r="BL993" s="16" t="s">
        <v>396</v>
      </c>
      <c r="BM993" s="155" t="s">
        <v>14749</v>
      </c>
    </row>
    <row r="994" spans="2:65" s="12" customFormat="1" ht="10">
      <c r="B994" s="157"/>
      <c r="D994" s="158" t="s">
        <v>328</v>
      </c>
      <c r="E994" s="159" t="s">
        <v>1</v>
      </c>
      <c r="F994" s="160" t="s">
        <v>88</v>
      </c>
      <c r="H994" s="161">
        <v>2</v>
      </c>
      <c r="I994" s="162"/>
      <c r="L994" s="157"/>
      <c r="M994" s="163"/>
      <c r="T994" s="164"/>
      <c r="AT994" s="159" t="s">
        <v>328</v>
      </c>
      <c r="AU994" s="159" t="s">
        <v>88</v>
      </c>
      <c r="AV994" s="12" t="s">
        <v>88</v>
      </c>
      <c r="AW994" s="12" t="s">
        <v>31</v>
      </c>
      <c r="AX994" s="12" t="s">
        <v>76</v>
      </c>
      <c r="AY994" s="159" t="s">
        <v>317</v>
      </c>
    </row>
    <row r="995" spans="2:65" s="13" customFormat="1" ht="10">
      <c r="B995" s="165"/>
      <c r="D995" s="158" t="s">
        <v>328</v>
      </c>
      <c r="E995" s="166" t="s">
        <v>1</v>
      </c>
      <c r="F995" s="167" t="s">
        <v>331</v>
      </c>
      <c r="H995" s="168">
        <v>2</v>
      </c>
      <c r="I995" s="169"/>
      <c r="L995" s="165"/>
      <c r="M995" s="170"/>
      <c r="T995" s="171"/>
      <c r="AT995" s="166" t="s">
        <v>328</v>
      </c>
      <c r="AU995" s="166" t="s">
        <v>88</v>
      </c>
      <c r="AV995" s="13" t="s">
        <v>92</v>
      </c>
      <c r="AW995" s="13" t="s">
        <v>31</v>
      </c>
      <c r="AX995" s="13" t="s">
        <v>76</v>
      </c>
      <c r="AY995" s="166" t="s">
        <v>317</v>
      </c>
    </row>
    <row r="996" spans="2:65" s="14" customFormat="1" ht="10">
      <c r="B996" s="172"/>
      <c r="D996" s="158" t="s">
        <v>328</v>
      </c>
      <c r="E996" s="173" t="s">
        <v>1</v>
      </c>
      <c r="F996" s="174" t="s">
        <v>332</v>
      </c>
      <c r="H996" s="175">
        <v>2</v>
      </c>
      <c r="I996" s="176"/>
      <c r="L996" s="172"/>
      <c r="M996" s="177"/>
      <c r="T996" s="178"/>
      <c r="AT996" s="173" t="s">
        <v>328</v>
      </c>
      <c r="AU996" s="173" t="s">
        <v>88</v>
      </c>
      <c r="AV996" s="14" t="s">
        <v>323</v>
      </c>
      <c r="AW996" s="14" t="s">
        <v>31</v>
      </c>
      <c r="AX996" s="14" t="s">
        <v>83</v>
      </c>
      <c r="AY996" s="173" t="s">
        <v>317</v>
      </c>
    </row>
    <row r="997" spans="2:65" s="1" customFormat="1" ht="16.5" customHeight="1">
      <c r="B997" s="142"/>
      <c r="C997" s="179" t="s">
        <v>1555</v>
      </c>
      <c r="D997" s="179" t="s">
        <v>454</v>
      </c>
      <c r="E997" s="180" t="s">
        <v>3586</v>
      </c>
      <c r="F997" s="181" t="s">
        <v>3587</v>
      </c>
      <c r="G997" s="182" t="s">
        <v>467</v>
      </c>
      <c r="H997" s="183">
        <v>2</v>
      </c>
      <c r="I997" s="184"/>
      <c r="J997" s="185">
        <f>ROUND(I997*H997,2)</f>
        <v>0</v>
      </c>
      <c r="K997" s="186"/>
      <c r="L997" s="187"/>
      <c r="M997" s="188" t="s">
        <v>1</v>
      </c>
      <c r="N997" s="189" t="s">
        <v>42</v>
      </c>
      <c r="P997" s="153">
        <f>O997*H997</f>
        <v>0</v>
      </c>
      <c r="Q997" s="153">
        <v>1E-3</v>
      </c>
      <c r="R997" s="153">
        <f>Q997*H997</f>
        <v>2E-3</v>
      </c>
      <c r="S997" s="153">
        <v>0</v>
      </c>
      <c r="T997" s="154">
        <f>S997*H997</f>
        <v>0</v>
      </c>
      <c r="AR997" s="155" t="s">
        <v>481</v>
      </c>
      <c r="AT997" s="155" t="s">
        <v>454</v>
      </c>
      <c r="AU997" s="155" t="s">
        <v>88</v>
      </c>
      <c r="AY997" s="16" t="s">
        <v>317</v>
      </c>
      <c r="BE997" s="156">
        <f>IF(N997="základná",J997,0)</f>
        <v>0</v>
      </c>
      <c r="BF997" s="156">
        <f>IF(N997="znížená",J997,0)</f>
        <v>0</v>
      </c>
      <c r="BG997" s="156">
        <f>IF(N997="zákl. prenesená",J997,0)</f>
        <v>0</v>
      </c>
      <c r="BH997" s="156">
        <f>IF(N997="zníž. prenesená",J997,0)</f>
        <v>0</v>
      </c>
      <c r="BI997" s="156">
        <f>IF(N997="nulová",J997,0)</f>
        <v>0</v>
      </c>
      <c r="BJ997" s="16" t="s">
        <v>88</v>
      </c>
      <c r="BK997" s="156">
        <f>ROUND(I997*H997,2)</f>
        <v>0</v>
      </c>
      <c r="BL997" s="16" t="s">
        <v>396</v>
      </c>
      <c r="BM997" s="155" t="s">
        <v>14750</v>
      </c>
    </row>
    <row r="998" spans="2:65" s="1" customFormat="1" ht="24.15" customHeight="1">
      <c r="B998" s="142"/>
      <c r="C998" s="179" t="s">
        <v>2284</v>
      </c>
      <c r="D998" s="204" t="s">
        <v>454</v>
      </c>
      <c r="E998" s="180" t="s">
        <v>14751</v>
      </c>
      <c r="F998" s="181" t="s">
        <v>14752</v>
      </c>
      <c r="G998" s="182" t="s">
        <v>467</v>
      </c>
      <c r="H998" s="183">
        <v>1</v>
      </c>
      <c r="I998" s="184"/>
      <c r="J998" s="185">
        <f>ROUND(I998*H998,2)</f>
        <v>0</v>
      </c>
      <c r="K998" s="186"/>
      <c r="L998" s="187"/>
      <c r="M998" s="188" t="s">
        <v>1</v>
      </c>
      <c r="N998" s="189" t="s">
        <v>42</v>
      </c>
      <c r="P998" s="153">
        <f>O998*H998</f>
        <v>0</v>
      </c>
      <c r="Q998" s="153">
        <v>2.5000000000000001E-2</v>
      </c>
      <c r="R998" s="153">
        <f>Q998*H998</f>
        <v>2.5000000000000001E-2</v>
      </c>
      <c r="S998" s="153">
        <v>0</v>
      </c>
      <c r="T998" s="154">
        <f>S998*H998</f>
        <v>0</v>
      </c>
      <c r="AR998" s="155" t="s">
        <v>481</v>
      </c>
      <c r="AT998" s="155" t="s">
        <v>454</v>
      </c>
      <c r="AU998" s="155" t="s">
        <v>88</v>
      </c>
      <c r="AY998" s="16" t="s">
        <v>317</v>
      </c>
      <c r="BE998" s="156">
        <f>IF(N998="základná",J998,0)</f>
        <v>0</v>
      </c>
      <c r="BF998" s="156">
        <f>IF(N998="znížená",J998,0)</f>
        <v>0</v>
      </c>
      <c r="BG998" s="156">
        <f>IF(N998="zákl. prenesená",J998,0)</f>
        <v>0</v>
      </c>
      <c r="BH998" s="156">
        <f>IF(N998="zníž. prenesená",J998,0)</f>
        <v>0</v>
      </c>
      <c r="BI998" s="156">
        <f>IF(N998="nulová",J998,0)</f>
        <v>0</v>
      </c>
      <c r="BJ998" s="16" t="s">
        <v>88</v>
      </c>
      <c r="BK998" s="156">
        <f>ROUND(I998*H998,2)</f>
        <v>0</v>
      </c>
      <c r="BL998" s="16" t="s">
        <v>396</v>
      </c>
      <c r="BM998" s="155" t="s">
        <v>14753</v>
      </c>
    </row>
    <row r="999" spans="2:65" s="1" customFormat="1" ht="37.75" customHeight="1">
      <c r="B999" s="142"/>
      <c r="C999" s="179" t="s">
        <v>1562</v>
      </c>
      <c r="D999" s="204" t="s">
        <v>454</v>
      </c>
      <c r="E999" s="180" t="s">
        <v>14754</v>
      </c>
      <c r="F999" s="181" t="s">
        <v>14755</v>
      </c>
      <c r="G999" s="182" t="s">
        <v>467</v>
      </c>
      <c r="H999" s="183">
        <v>1</v>
      </c>
      <c r="I999" s="184"/>
      <c r="J999" s="185">
        <f>ROUND(I999*H999,2)</f>
        <v>0</v>
      </c>
      <c r="K999" s="186"/>
      <c r="L999" s="187"/>
      <c r="M999" s="188" t="s">
        <v>1</v>
      </c>
      <c r="N999" s="189" t="s">
        <v>42</v>
      </c>
      <c r="P999" s="153">
        <f>O999*H999</f>
        <v>0</v>
      </c>
      <c r="Q999" s="153">
        <v>2.5000000000000001E-2</v>
      </c>
      <c r="R999" s="153">
        <f>Q999*H999</f>
        <v>2.5000000000000001E-2</v>
      </c>
      <c r="S999" s="153">
        <v>0</v>
      </c>
      <c r="T999" s="154">
        <f>S999*H999</f>
        <v>0</v>
      </c>
      <c r="AR999" s="155" t="s">
        <v>481</v>
      </c>
      <c r="AT999" s="155" t="s">
        <v>454</v>
      </c>
      <c r="AU999" s="155" t="s">
        <v>88</v>
      </c>
      <c r="AY999" s="16" t="s">
        <v>317</v>
      </c>
      <c r="BE999" s="156">
        <f>IF(N999="základná",J999,0)</f>
        <v>0</v>
      </c>
      <c r="BF999" s="156">
        <f>IF(N999="znížená",J999,0)</f>
        <v>0</v>
      </c>
      <c r="BG999" s="156">
        <f>IF(N999="zákl. prenesená",J999,0)</f>
        <v>0</v>
      </c>
      <c r="BH999" s="156">
        <f>IF(N999="zníž. prenesená",J999,0)</f>
        <v>0</v>
      </c>
      <c r="BI999" s="156">
        <f>IF(N999="nulová",J999,0)</f>
        <v>0</v>
      </c>
      <c r="BJ999" s="16" t="s">
        <v>88</v>
      </c>
      <c r="BK999" s="156">
        <f>ROUND(I999*H999,2)</f>
        <v>0</v>
      </c>
      <c r="BL999" s="16" t="s">
        <v>396</v>
      </c>
      <c r="BM999" s="155" t="s">
        <v>14756</v>
      </c>
    </row>
    <row r="1000" spans="2:65" s="1" customFormat="1" ht="24.15" customHeight="1">
      <c r="B1000" s="142"/>
      <c r="C1000" s="143" t="s">
        <v>2292</v>
      </c>
      <c r="D1000" s="143" t="s">
        <v>319</v>
      </c>
      <c r="E1000" s="144" t="s">
        <v>14757</v>
      </c>
      <c r="F1000" s="145" t="s">
        <v>14758</v>
      </c>
      <c r="G1000" s="146" t="s">
        <v>639</v>
      </c>
      <c r="H1000" s="198"/>
      <c r="I1000" s="148"/>
      <c r="J1000" s="149">
        <f>ROUND(I1000*H1000,2)</f>
        <v>0</v>
      </c>
      <c r="K1000" s="150"/>
      <c r="L1000" s="31"/>
      <c r="M1000" s="151" t="s">
        <v>1</v>
      </c>
      <c r="N1000" s="152" t="s">
        <v>42</v>
      </c>
      <c r="P1000" s="153">
        <f>O1000*H1000</f>
        <v>0</v>
      </c>
      <c r="Q1000" s="153">
        <v>0</v>
      </c>
      <c r="R1000" s="153">
        <f>Q1000*H1000</f>
        <v>0</v>
      </c>
      <c r="S1000" s="153">
        <v>0</v>
      </c>
      <c r="T1000" s="154">
        <f>S1000*H1000</f>
        <v>0</v>
      </c>
      <c r="AR1000" s="155" t="s">
        <v>396</v>
      </c>
      <c r="AT1000" s="155" t="s">
        <v>319</v>
      </c>
      <c r="AU1000" s="155" t="s">
        <v>88</v>
      </c>
      <c r="AY1000" s="16" t="s">
        <v>317</v>
      </c>
      <c r="BE1000" s="156">
        <f>IF(N1000="základná",J1000,0)</f>
        <v>0</v>
      </c>
      <c r="BF1000" s="156">
        <f>IF(N1000="znížená",J1000,0)</f>
        <v>0</v>
      </c>
      <c r="BG1000" s="156">
        <f>IF(N1000="zákl. prenesená",J1000,0)</f>
        <v>0</v>
      </c>
      <c r="BH1000" s="156">
        <f>IF(N1000="zníž. prenesená",J1000,0)</f>
        <v>0</v>
      </c>
      <c r="BI1000" s="156">
        <f>IF(N1000="nulová",J1000,0)</f>
        <v>0</v>
      </c>
      <c r="BJ1000" s="16" t="s">
        <v>88</v>
      </c>
      <c r="BK1000" s="156">
        <f>ROUND(I1000*H1000,2)</f>
        <v>0</v>
      </c>
      <c r="BL1000" s="16" t="s">
        <v>396</v>
      </c>
      <c r="BM1000" s="155" t="s">
        <v>14759</v>
      </c>
    </row>
    <row r="1001" spans="2:65" s="11" customFormat="1" ht="22.75" customHeight="1">
      <c r="B1001" s="130"/>
      <c r="D1001" s="131" t="s">
        <v>75</v>
      </c>
      <c r="E1001" s="140" t="s">
        <v>4962</v>
      </c>
      <c r="F1001" s="140" t="s">
        <v>4963</v>
      </c>
      <c r="I1001" s="133"/>
      <c r="J1001" s="141">
        <f>BK1001</f>
        <v>0</v>
      </c>
      <c r="L1001" s="130"/>
      <c r="M1001" s="135"/>
      <c r="P1001" s="136">
        <f>SUM(P1002:P1329)</f>
        <v>0</v>
      </c>
      <c r="R1001" s="136">
        <f>SUM(R1002:R1329)</f>
        <v>15.040782253799998</v>
      </c>
      <c r="T1001" s="137">
        <f>SUM(T1002:T1329)</f>
        <v>0</v>
      </c>
      <c r="AR1001" s="131" t="s">
        <v>88</v>
      </c>
      <c r="AT1001" s="138" t="s">
        <v>75</v>
      </c>
      <c r="AU1001" s="138" t="s">
        <v>83</v>
      </c>
      <c r="AY1001" s="131" t="s">
        <v>317</v>
      </c>
      <c r="BK1001" s="139">
        <f>SUM(BK1002:BK1329)</f>
        <v>0</v>
      </c>
    </row>
    <row r="1002" spans="2:65" s="1" customFormat="1" ht="33" customHeight="1">
      <c r="B1002" s="142"/>
      <c r="C1002" s="143" t="s">
        <v>2298</v>
      </c>
      <c r="D1002" s="207" t="s">
        <v>319</v>
      </c>
      <c r="E1002" s="144" t="s">
        <v>4965</v>
      </c>
      <c r="F1002" s="145" t="s">
        <v>14760</v>
      </c>
      <c r="G1002" s="146" t="s">
        <v>467</v>
      </c>
      <c r="H1002" s="147">
        <v>1</v>
      </c>
      <c r="I1002" s="148"/>
      <c r="J1002" s="149">
        <f t="shared" ref="J1002:J1023" si="20">ROUND(I1002*H1002,2)</f>
        <v>0</v>
      </c>
      <c r="K1002" s="150"/>
      <c r="L1002" s="31"/>
      <c r="M1002" s="151" t="s">
        <v>1</v>
      </c>
      <c r="N1002" s="152" t="s">
        <v>42</v>
      </c>
      <c r="P1002" s="153">
        <f t="shared" ref="P1002:P1023" si="21">O1002*H1002</f>
        <v>0</v>
      </c>
      <c r="Q1002" s="153">
        <v>0</v>
      </c>
      <c r="R1002" s="153">
        <f t="shared" ref="R1002:R1023" si="22">Q1002*H1002</f>
        <v>0</v>
      </c>
      <c r="S1002" s="153">
        <v>0</v>
      </c>
      <c r="T1002" s="154">
        <f t="shared" ref="T1002:T1023" si="23">S1002*H1002</f>
        <v>0</v>
      </c>
      <c r="AR1002" s="155" t="s">
        <v>396</v>
      </c>
      <c r="AT1002" s="155" t="s">
        <v>319</v>
      </c>
      <c r="AU1002" s="155" t="s">
        <v>88</v>
      </c>
      <c r="AY1002" s="16" t="s">
        <v>317</v>
      </c>
      <c r="BE1002" s="156">
        <f t="shared" ref="BE1002:BE1023" si="24">IF(N1002="základná",J1002,0)</f>
        <v>0</v>
      </c>
      <c r="BF1002" s="156">
        <f t="shared" ref="BF1002:BF1023" si="25">IF(N1002="znížená",J1002,0)</f>
        <v>0</v>
      </c>
      <c r="BG1002" s="156">
        <f t="shared" ref="BG1002:BG1023" si="26">IF(N1002="zákl. prenesená",J1002,0)</f>
        <v>0</v>
      </c>
      <c r="BH1002" s="156">
        <f t="shared" ref="BH1002:BH1023" si="27">IF(N1002="zníž. prenesená",J1002,0)</f>
        <v>0</v>
      </c>
      <c r="BI1002" s="156">
        <f t="shared" ref="BI1002:BI1023" si="28">IF(N1002="nulová",J1002,0)</f>
        <v>0</v>
      </c>
      <c r="BJ1002" s="16" t="s">
        <v>88</v>
      </c>
      <c r="BK1002" s="156">
        <f t="shared" ref="BK1002:BK1023" si="29">ROUND(I1002*H1002,2)</f>
        <v>0</v>
      </c>
      <c r="BL1002" s="16" t="s">
        <v>396</v>
      </c>
      <c r="BM1002" s="155" t="s">
        <v>14761</v>
      </c>
    </row>
    <row r="1003" spans="2:65" s="1" customFormat="1" ht="24.15" customHeight="1">
      <c r="B1003" s="142"/>
      <c r="C1003" s="143" t="s">
        <v>2309</v>
      </c>
      <c r="D1003" s="206" t="s">
        <v>319</v>
      </c>
      <c r="E1003" s="144" t="s">
        <v>5009</v>
      </c>
      <c r="F1003" s="145" t="s">
        <v>14762</v>
      </c>
      <c r="G1003" s="146" t="s">
        <v>467</v>
      </c>
      <c r="H1003" s="147">
        <v>1</v>
      </c>
      <c r="I1003" s="148"/>
      <c r="J1003" s="149">
        <f t="shared" si="20"/>
        <v>0</v>
      </c>
      <c r="K1003" s="150"/>
      <c r="L1003" s="31"/>
      <c r="M1003" s="151" t="s">
        <v>1</v>
      </c>
      <c r="N1003" s="152" t="s">
        <v>42</v>
      </c>
      <c r="P1003" s="153">
        <f t="shared" si="21"/>
        <v>0</v>
      </c>
      <c r="Q1003" s="153">
        <v>0</v>
      </c>
      <c r="R1003" s="153">
        <f t="shared" si="22"/>
        <v>0</v>
      </c>
      <c r="S1003" s="153">
        <v>0</v>
      </c>
      <c r="T1003" s="154">
        <f t="shared" si="23"/>
        <v>0</v>
      </c>
      <c r="AR1003" s="155" t="s">
        <v>396</v>
      </c>
      <c r="AT1003" s="155" t="s">
        <v>319</v>
      </c>
      <c r="AU1003" s="155" t="s">
        <v>88</v>
      </c>
      <c r="AY1003" s="16" t="s">
        <v>317</v>
      </c>
      <c r="BE1003" s="156">
        <f t="shared" si="24"/>
        <v>0</v>
      </c>
      <c r="BF1003" s="156">
        <f t="shared" si="25"/>
        <v>0</v>
      </c>
      <c r="BG1003" s="156">
        <f t="shared" si="26"/>
        <v>0</v>
      </c>
      <c r="BH1003" s="156">
        <f t="shared" si="27"/>
        <v>0</v>
      </c>
      <c r="BI1003" s="156">
        <f t="shared" si="28"/>
        <v>0</v>
      </c>
      <c r="BJ1003" s="16" t="s">
        <v>88</v>
      </c>
      <c r="BK1003" s="156">
        <f t="shared" si="29"/>
        <v>0</v>
      </c>
      <c r="BL1003" s="16" t="s">
        <v>396</v>
      </c>
      <c r="BM1003" s="155" t="s">
        <v>14763</v>
      </c>
    </row>
    <row r="1004" spans="2:65" s="1" customFormat="1" ht="24.15" customHeight="1">
      <c r="B1004" s="142"/>
      <c r="C1004" s="143" t="s">
        <v>3093</v>
      </c>
      <c r="D1004" s="207" t="s">
        <v>319</v>
      </c>
      <c r="E1004" s="144" t="s">
        <v>14764</v>
      </c>
      <c r="F1004" s="145" t="s">
        <v>14765</v>
      </c>
      <c r="G1004" s="146" t="s">
        <v>467</v>
      </c>
      <c r="H1004" s="147">
        <v>1</v>
      </c>
      <c r="I1004" s="148"/>
      <c r="J1004" s="149">
        <f t="shared" si="20"/>
        <v>0</v>
      </c>
      <c r="K1004" s="150"/>
      <c r="L1004" s="31"/>
      <c r="M1004" s="151" t="s">
        <v>1</v>
      </c>
      <c r="N1004" s="152" t="s">
        <v>42</v>
      </c>
      <c r="P1004" s="153">
        <f t="shared" si="21"/>
        <v>0</v>
      </c>
      <c r="Q1004" s="153">
        <v>0</v>
      </c>
      <c r="R1004" s="153">
        <f t="shared" si="22"/>
        <v>0</v>
      </c>
      <c r="S1004" s="153">
        <v>0</v>
      </c>
      <c r="T1004" s="154">
        <f t="shared" si="23"/>
        <v>0</v>
      </c>
      <c r="AR1004" s="155" t="s">
        <v>396</v>
      </c>
      <c r="AT1004" s="155" t="s">
        <v>319</v>
      </c>
      <c r="AU1004" s="155" t="s">
        <v>88</v>
      </c>
      <c r="AY1004" s="16" t="s">
        <v>317</v>
      </c>
      <c r="BE1004" s="156">
        <f t="shared" si="24"/>
        <v>0</v>
      </c>
      <c r="BF1004" s="156">
        <f t="shared" si="25"/>
        <v>0</v>
      </c>
      <c r="BG1004" s="156">
        <f t="shared" si="26"/>
        <v>0</v>
      </c>
      <c r="BH1004" s="156">
        <f t="shared" si="27"/>
        <v>0</v>
      </c>
      <c r="BI1004" s="156">
        <f t="shared" si="28"/>
        <v>0</v>
      </c>
      <c r="BJ1004" s="16" t="s">
        <v>88</v>
      </c>
      <c r="BK1004" s="156">
        <f t="shared" si="29"/>
        <v>0</v>
      </c>
      <c r="BL1004" s="16" t="s">
        <v>396</v>
      </c>
      <c r="BM1004" s="155" t="s">
        <v>14766</v>
      </c>
    </row>
    <row r="1005" spans="2:65" s="1" customFormat="1" ht="24.15" customHeight="1">
      <c r="B1005" s="142"/>
      <c r="C1005" s="143" t="s">
        <v>3485</v>
      </c>
      <c r="D1005" s="200" t="s">
        <v>319</v>
      </c>
      <c r="E1005" s="144" t="s">
        <v>14767</v>
      </c>
      <c r="F1005" s="145" t="s">
        <v>14768</v>
      </c>
      <c r="G1005" s="146" t="s">
        <v>467</v>
      </c>
      <c r="H1005" s="147">
        <v>1</v>
      </c>
      <c r="I1005" s="148"/>
      <c r="J1005" s="149">
        <f t="shared" si="20"/>
        <v>0</v>
      </c>
      <c r="K1005" s="150"/>
      <c r="L1005" s="31"/>
      <c r="M1005" s="151" t="s">
        <v>1</v>
      </c>
      <c r="N1005" s="152" t="s">
        <v>42</v>
      </c>
      <c r="P1005" s="153">
        <f t="shared" si="21"/>
        <v>0</v>
      </c>
      <c r="Q1005" s="153">
        <v>0</v>
      </c>
      <c r="R1005" s="153">
        <f t="shared" si="22"/>
        <v>0</v>
      </c>
      <c r="S1005" s="153">
        <v>0</v>
      </c>
      <c r="T1005" s="154">
        <f t="shared" si="23"/>
        <v>0</v>
      </c>
      <c r="AR1005" s="155" t="s">
        <v>396</v>
      </c>
      <c r="AT1005" s="155" t="s">
        <v>319</v>
      </c>
      <c r="AU1005" s="155" t="s">
        <v>88</v>
      </c>
      <c r="AY1005" s="16" t="s">
        <v>317</v>
      </c>
      <c r="BE1005" s="156">
        <f t="shared" si="24"/>
        <v>0</v>
      </c>
      <c r="BF1005" s="156">
        <f t="shared" si="25"/>
        <v>0</v>
      </c>
      <c r="BG1005" s="156">
        <f t="shared" si="26"/>
        <v>0</v>
      </c>
      <c r="BH1005" s="156">
        <f t="shared" si="27"/>
        <v>0</v>
      </c>
      <c r="BI1005" s="156">
        <f t="shared" si="28"/>
        <v>0</v>
      </c>
      <c r="BJ1005" s="16" t="s">
        <v>88</v>
      </c>
      <c r="BK1005" s="156">
        <f t="shared" si="29"/>
        <v>0</v>
      </c>
      <c r="BL1005" s="16" t="s">
        <v>396</v>
      </c>
      <c r="BM1005" s="155" t="s">
        <v>14769</v>
      </c>
    </row>
    <row r="1006" spans="2:65" s="1" customFormat="1" ht="24.15" customHeight="1">
      <c r="B1006" s="142"/>
      <c r="C1006" s="143" t="s">
        <v>3465</v>
      </c>
      <c r="D1006" s="200" t="s">
        <v>319</v>
      </c>
      <c r="E1006" s="144" t="s">
        <v>14770</v>
      </c>
      <c r="F1006" s="145" t="s">
        <v>14771</v>
      </c>
      <c r="G1006" s="146" t="s">
        <v>467</v>
      </c>
      <c r="H1006" s="147">
        <v>1</v>
      </c>
      <c r="I1006" s="148"/>
      <c r="J1006" s="149">
        <f t="shared" si="20"/>
        <v>0</v>
      </c>
      <c r="K1006" s="150"/>
      <c r="L1006" s="31"/>
      <c r="M1006" s="151" t="s">
        <v>1</v>
      </c>
      <c r="N1006" s="152" t="s">
        <v>42</v>
      </c>
      <c r="P1006" s="153">
        <f t="shared" si="21"/>
        <v>0</v>
      </c>
      <c r="Q1006" s="153">
        <v>0</v>
      </c>
      <c r="R1006" s="153">
        <f t="shared" si="22"/>
        <v>0</v>
      </c>
      <c r="S1006" s="153">
        <v>0</v>
      </c>
      <c r="T1006" s="154">
        <f t="shared" si="23"/>
        <v>0</v>
      </c>
      <c r="AR1006" s="155" t="s">
        <v>396</v>
      </c>
      <c r="AT1006" s="155" t="s">
        <v>319</v>
      </c>
      <c r="AU1006" s="155" t="s">
        <v>88</v>
      </c>
      <c r="AY1006" s="16" t="s">
        <v>317</v>
      </c>
      <c r="BE1006" s="156">
        <f t="shared" si="24"/>
        <v>0</v>
      </c>
      <c r="BF1006" s="156">
        <f t="shared" si="25"/>
        <v>0</v>
      </c>
      <c r="BG1006" s="156">
        <f t="shared" si="26"/>
        <v>0</v>
      </c>
      <c r="BH1006" s="156">
        <f t="shared" si="27"/>
        <v>0</v>
      </c>
      <c r="BI1006" s="156">
        <f t="shared" si="28"/>
        <v>0</v>
      </c>
      <c r="BJ1006" s="16" t="s">
        <v>88</v>
      </c>
      <c r="BK1006" s="156">
        <f t="shared" si="29"/>
        <v>0</v>
      </c>
      <c r="BL1006" s="16" t="s">
        <v>396</v>
      </c>
      <c r="BM1006" s="155" t="s">
        <v>14772</v>
      </c>
    </row>
    <row r="1007" spans="2:65" s="1" customFormat="1" ht="24.15" customHeight="1">
      <c r="B1007" s="142"/>
      <c r="C1007" s="143" t="s">
        <v>3469</v>
      </c>
      <c r="D1007" s="200" t="s">
        <v>319</v>
      </c>
      <c r="E1007" s="144" t="s">
        <v>14773</v>
      </c>
      <c r="F1007" s="145" t="s">
        <v>14774</v>
      </c>
      <c r="G1007" s="146" t="s">
        <v>467</v>
      </c>
      <c r="H1007" s="147">
        <v>1</v>
      </c>
      <c r="I1007" s="148"/>
      <c r="J1007" s="149">
        <f t="shared" si="20"/>
        <v>0</v>
      </c>
      <c r="K1007" s="150"/>
      <c r="L1007" s="31"/>
      <c r="M1007" s="151" t="s">
        <v>1</v>
      </c>
      <c r="N1007" s="152" t="s">
        <v>42</v>
      </c>
      <c r="P1007" s="153">
        <f t="shared" si="21"/>
        <v>0</v>
      </c>
      <c r="Q1007" s="153">
        <v>0</v>
      </c>
      <c r="R1007" s="153">
        <f t="shared" si="22"/>
        <v>0</v>
      </c>
      <c r="S1007" s="153">
        <v>0</v>
      </c>
      <c r="T1007" s="154">
        <f t="shared" si="23"/>
        <v>0</v>
      </c>
      <c r="AR1007" s="155" t="s">
        <v>396</v>
      </c>
      <c r="AT1007" s="155" t="s">
        <v>319</v>
      </c>
      <c r="AU1007" s="155" t="s">
        <v>88</v>
      </c>
      <c r="AY1007" s="16" t="s">
        <v>317</v>
      </c>
      <c r="BE1007" s="156">
        <f t="shared" si="24"/>
        <v>0</v>
      </c>
      <c r="BF1007" s="156">
        <f t="shared" si="25"/>
        <v>0</v>
      </c>
      <c r="BG1007" s="156">
        <f t="shared" si="26"/>
        <v>0</v>
      </c>
      <c r="BH1007" s="156">
        <f t="shared" si="27"/>
        <v>0</v>
      </c>
      <c r="BI1007" s="156">
        <f t="shared" si="28"/>
        <v>0</v>
      </c>
      <c r="BJ1007" s="16" t="s">
        <v>88</v>
      </c>
      <c r="BK1007" s="156">
        <f t="shared" si="29"/>
        <v>0</v>
      </c>
      <c r="BL1007" s="16" t="s">
        <v>396</v>
      </c>
      <c r="BM1007" s="155" t="s">
        <v>14775</v>
      </c>
    </row>
    <row r="1008" spans="2:65" s="1" customFormat="1" ht="24.15" customHeight="1">
      <c r="B1008" s="142"/>
      <c r="C1008" s="143" t="s">
        <v>3473</v>
      </c>
      <c r="D1008" s="200" t="s">
        <v>319</v>
      </c>
      <c r="E1008" s="144" t="s">
        <v>14776</v>
      </c>
      <c r="F1008" s="145" t="s">
        <v>14777</v>
      </c>
      <c r="G1008" s="146" t="s">
        <v>467</v>
      </c>
      <c r="H1008" s="147">
        <v>1</v>
      </c>
      <c r="I1008" s="148"/>
      <c r="J1008" s="149">
        <f t="shared" si="20"/>
        <v>0</v>
      </c>
      <c r="K1008" s="150"/>
      <c r="L1008" s="31"/>
      <c r="M1008" s="151" t="s">
        <v>1</v>
      </c>
      <c r="N1008" s="152" t="s">
        <v>42</v>
      </c>
      <c r="P1008" s="153">
        <f t="shared" si="21"/>
        <v>0</v>
      </c>
      <c r="Q1008" s="153">
        <v>0</v>
      </c>
      <c r="R1008" s="153">
        <f t="shared" si="22"/>
        <v>0</v>
      </c>
      <c r="S1008" s="153">
        <v>0</v>
      </c>
      <c r="T1008" s="154">
        <f t="shared" si="23"/>
        <v>0</v>
      </c>
      <c r="AR1008" s="155" t="s">
        <v>396</v>
      </c>
      <c r="AT1008" s="155" t="s">
        <v>319</v>
      </c>
      <c r="AU1008" s="155" t="s">
        <v>88</v>
      </c>
      <c r="AY1008" s="16" t="s">
        <v>317</v>
      </c>
      <c r="BE1008" s="156">
        <f t="shared" si="24"/>
        <v>0</v>
      </c>
      <c r="BF1008" s="156">
        <f t="shared" si="25"/>
        <v>0</v>
      </c>
      <c r="BG1008" s="156">
        <f t="shared" si="26"/>
        <v>0</v>
      </c>
      <c r="BH1008" s="156">
        <f t="shared" si="27"/>
        <v>0</v>
      </c>
      <c r="BI1008" s="156">
        <f t="shared" si="28"/>
        <v>0</v>
      </c>
      <c r="BJ1008" s="16" t="s">
        <v>88</v>
      </c>
      <c r="BK1008" s="156">
        <f t="shared" si="29"/>
        <v>0</v>
      </c>
      <c r="BL1008" s="16" t="s">
        <v>396</v>
      </c>
      <c r="BM1008" s="155" t="s">
        <v>14778</v>
      </c>
    </row>
    <row r="1009" spans="2:65" s="1" customFormat="1" ht="24.15" customHeight="1">
      <c r="B1009" s="142"/>
      <c r="C1009" s="143" t="s">
        <v>3477</v>
      </c>
      <c r="D1009" s="200" t="s">
        <v>319</v>
      </c>
      <c r="E1009" s="144" t="s">
        <v>14779</v>
      </c>
      <c r="F1009" s="145" t="s">
        <v>14780</v>
      </c>
      <c r="G1009" s="146" t="s">
        <v>467</v>
      </c>
      <c r="H1009" s="147">
        <v>1</v>
      </c>
      <c r="I1009" s="148"/>
      <c r="J1009" s="149">
        <f t="shared" si="20"/>
        <v>0</v>
      </c>
      <c r="K1009" s="150"/>
      <c r="L1009" s="31"/>
      <c r="M1009" s="151" t="s">
        <v>1</v>
      </c>
      <c r="N1009" s="152" t="s">
        <v>42</v>
      </c>
      <c r="P1009" s="153">
        <f t="shared" si="21"/>
        <v>0</v>
      </c>
      <c r="Q1009" s="153">
        <v>0</v>
      </c>
      <c r="R1009" s="153">
        <f t="shared" si="22"/>
        <v>0</v>
      </c>
      <c r="S1009" s="153">
        <v>0</v>
      </c>
      <c r="T1009" s="154">
        <f t="shared" si="23"/>
        <v>0</v>
      </c>
      <c r="AR1009" s="155" t="s">
        <v>396</v>
      </c>
      <c r="AT1009" s="155" t="s">
        <v>319</v>
      </c>
      <c r="AU1009" s="155" t="s">
        <v>88</v>
      </c>
      <c r="AY1009" s="16" t="s">
        <v>317</v>
      </c>
      <c r="BE1009" s="156">
        <f t="shared" si="24"/>
        <v>0</v>
      </c>
      <c r="BF1009" s="156">
        <f t="shared" si="25"/>
        <v>0</v>
      </c>
      <c r="BG1009" s="156">
        <f t="shared" si="26"/>
        <v>0</v>
      </c>
      <c r="BH1009" s="156">
        <f t="shared" si="27"/>
        <v>0</v>
      </c>
      <c r="BI1009" s="156">
        <f t="shared" si="28"/>
        <v>0</v>
      </c>
      <c r="BJ1009" s="16" t="s">
        <v>88</v>
      </c>
      <c r="BK1009" s="156">
        <f t="shared" si="29"/>
        <v>0</v>
      </c>
      <c r="BL1009" s="16" t="s">
        <v>396</v>
      </c>
      <c r="BM1009" s="155" t="s">
        <v>14781</v>
      </c>
    </row>
    <row r="1010" spans="2:65" s="1" customFormat="1" ht="24.15" customHeight="1">
      <c r="B1010" s="142"/>
      <c r="C1010" s="143" t="s">
        <v>3481</v>
      </c>
      <c r="D1010" s="200" t="s">
        <v>319</v>
      </c>
      <c r="E1010" s="144" t="s">
        <v>14782</v>
      </c>
      <c r="F1010" s="145" t="s">
        <v>14783</v>
      </c>
      <c r="G1010" s="146" t="s">
        <v>467</v>
      </c>
      <c r="H1010" s="147">
        <v>1</v>
      </c>
      <c r="I1010" s="148"/>
      <c r="J1010" s="149">
        <f t="shared" si="20"/>
        <v>0</v>
      </c>
      <c r="K1010" s="150"/>
      <c r="L1010" s="31"/>
      <c r="M1010" s="151" t="s">
        <v>1</v>
      </c>
      <c r="N1010" s="152" t="s">
        <v>42</v>
      </c>
      <c r="P1010" s="153">
        <f t="shared" si="21"/>
        <v>0</v>
      </c>
      <c r="Q1010" s="153">
        <v>0</v>
      </c>
      <c r="R1010" s="153">
        <f t="shared" si="22"/>
        <v>0</v>
      </c>
      <c r="S1010" s="153">
        <v>0</v>
      </c>
      <c r="T1010" s="154">
        <f t="shared" si="23"/>
        <v>0</v>
      </c>
      <c r="AR1010" s="155" t="s">
        <v>396</v>
      </c>
      <c r="AT1010" s="155" t="s">
        <v>319</v>
      </c>
      <c r="AU1010" s="155" t="s">
        <v>88</v>
      </c>
      <c r="AY1010" s="16" t="s">
        <v>317</v>
      </c>
      <c r="BE1010" s="156">
        <f t="shared" si="24"/>
        <v>0</v>
      </c>
      <c r="BF1010" s="156">
        <f t="shared" si="25"/>
        <v>0</v>
      </c>
      <c r="BG1010" s="156">
        <f t="shared" si="26"/>
        <v>0</v>
      </c>
      <c r="BH1010" s="156">
        <f t="shared" si="27"/>
        <v>0</v>
      </c>
      <c r="BI1010" s="156">
        <f t="shared" si="28"/>
        <v>0</v>
      </c>
      <c r="BJ1010" s="16" t="s">
        <v>88</v>
      </c>
      <c r="BK1010" s="156">
        <f t="shared" si="29"/>
        <v>0</v>
      </c>
      <c r="BL1010" s="16" t="s">
        <v>396</v>
      </c>
      <c r="BM1010" s="155" t="s">
        <v>14784</v>
      </c>
    </row>
    <row r="1011" spans="2:65" s="1" customFormat="1" ht="24.15" customHeight="1">
      <c r="B1011" s="142"/>
      <c r="C1011" s="143" t="s">
        <v>3489</v>
      </c>
      <c r="D1011" s="200" t="s">
        <v>319</v>
      </c>
      <c r="E1011" s="144" t="s">
        <v>14785</v>
      </c>
      <c r="F1011" s="145" t="s">
        <v>14786</v>
      </c>
      <c r="G1011" s="146" t="s">
        <v>467</v>
      </c>
      <c r="H1011" s="147">
        <v>1</v>
      </c>
      <c r="I1011" s="148"/>
      <c r="J1011" s="149">
        <f t="shared" si="20"/>
        <v>0</v>
      </c>
      <c r="K1011" s="150"/>
      <c r="L1011" s="31"/>
      <c r="M1011" s="151" t="s">
        <v>1</v>
      </c>
      <c r="N1011" s="152" t="s">
        <v>42</v>
      </c>
      <c r="P1011" s="153">
        <f t="shared" si="21"/>
        <v>0</v>
      </c>
      <c r="Q1011" s="153">
        <v>0</v>
      </c>
      <c r="R1011" s="153">
        <f t="shared" si="22"/>
        <v>0</v>
      </c>
      <c r="S1011" s="153">
        <v>0</v>
      </c>
      <c r="T1011" s="154">
        <f t="shared" si="23"/>
        <v>0</v>
      </c>
      <c r="AR1011" s="155" t="s">
        <v>396</v>
      </c>
      <c r="AT1011" s="155" t="s">
        <v>319</v>
      </c>
      <c r="AU1011" s="155" t="s">
        <v>88</v>
      </c>
      <c r="AY1011" s="16" t="s">
        <v>317</v>
      </c>
      <c r="BE1011" s="156">
        <f t="shared" si="24"/>
        <v>0</v>
      </c>
      <c r="BF1011" s="156">
        <f t="shared" si="25"/>
        <v>0</v>
      </c>
      <c r="BG1011" s="156">
        <f t="shared" si="26"/>
        <v>0</v>
      </c>
      <c r="BH1011" s="156">
        <f t="shared" si="27"/>
        <v>0</v>
      </c>
      <c r="BI1011" s="156">
        <f t="shared" si="28"/>
        <v>0</v>
      </c>
      <c r="BJ1011" s="16" t="s">
        <v>88</v>
      </c>
      <c r="BK1011" s="156">
        <f t="shared" si="29"/>
        <v>0</v>
      </c>
      <c r="BL1011" s="16" t="s">
        <v>396</v>
      </c>
      <c r="BM1011" s="155" t="s">
        <v>14787</v>
      </c>
    </row>
    <row r="1012" spans="2:65" s="1" customFormat="1" ht="24.15" customHeight="1">
      <c r="B1012" s="142"/>
      <c r="C1012" s="143" t="s">
        <v>3493</v>
      </c>
      <c r="D1012" s="200" t="s">
        <v>319</v>
      </c>
      <c r="E1012" s="144" t="s">
        <v>14788</v>
      </c>
      <c r="F1012" s="145" t="s">
        <v>14789</v>
      </c>
      <c r="G1012" s="146" t="s">
        <v>467</v>
      </c>
      <c r="H1012" s="147">
        <v>1</v>
      </c>
      <c r="I1012" s="148"/>
      <c r="J1012" s="149">
        <f t="shared" si="20"/>
        <v>0</v>
      </c>
      <c r="K1012" s="150"/>
      <c r="L1012" s="31"/>
      <c r="M1012" s="151" t="s">
        <v>1</v>
      </c>
      <c r="N1012" s="152" t="s">
        <v>42</v>
      </c>
      <c r="P1012" s="153">
        <f t="shared" si="21"/>
        <v>0</v>
      </c>
      <c r="Q1012" s="153">
        <v>0</v>
      </c>
      <c r="R1012" s="153">
        <f t="shared" si="22"/>
        <v>0</v>
      </c>
      <c r="S1012" s="153">
        <v>0</v>
      </c>
      <c r="T1012" s="154">
        <f t="shared" si="23"/>
        <v>0</v>
      </c>
      <c r="AR1012" s="155" t="s">
        <v>396</v>
      </c>
      <c r="AT1012" s="155" t="s">
        <v>319</v>
      </c>
      <c r="AU1012" s="155" t="s">
        <v>88</v>
      </c>
      <c r="AY1012" s="16" t="s">
        <v>317</v>
      </c>
      <c r="BE1012" s="156">
        <f t="shared" si="24"/>
        <v>0</v>
      </c>
      <c r="BF1012" s="156">
        <f t="shared" si="25"/>
        <v>0</v>
      </c>
      <c r="BG1012" s="156">
        <f t="shared" si="26"/>
        <v>0</v>
      </c>
      <c r="BH1012" s="156">
        <f t="shared" si="27"/>
        <v>0</v>
      </c>
      <c r="BI1012" s="156">
        <f t="shared" si="28"/>
        <v>0</v>
      </c>
      <c r="BJ1012" s="16" t="s">
        <v>88</v>
      </c>
      <c r="BK1012" s="156">
        <f t="shared" si="29"/>
        <v>0</v>
      </c>
      <c r="BL1012" s="16" t="s">
        <v>396</v>
      </c>
      <c r="BM1012" s="155" t="s">
        <v>14790</v>
      </c>
    </row>
    <row r="1013" spans="2:65" s="1" customFormat="1" ht="24.15" customHeight="1">
      <c r="B1013" s="142"/>
      <c r="C1013" s="143" t="s">
        <v>3497</v>
      </c>
      <c r="D1013" s="200" t="s">
        <v>319</v>
      </c>
      <c r="E1013" s="144" t="s">
        <v>14791</v>
      </c>
      <c r="F1013" s="145" t="s">
        <v>14792</v>
      </c>
      <c r="G1013" s="146" t="s">
        <v>467</v>
      </c>
      <c r="H1013" s="147">
        <v>1</v>
      </c>
      <c r="I1013" s="148"/>
      <c r="J1013" s="149">
        <f t="shared" si="20"/>
        <v>0</v>
      </c>
      <c r="K1013" s="150"/>
      <c r="L1013" s="31"/>
      <c r="M1013" s="151" t="s">
        <v>1</v>
      </c>
      <c r="N1013" s="152" t="s">
        <v>42</v>
      </c>
      <c r="P1013" s="153">
        <f t="shared" si="21"/>
        <v>0</v>
      </c>
      <c r="Q1013" s="153">
        <v>0</v>
      </c>
      <c r="R1013" s="153">
        <f t="shared" si="22"/>
        <v>0</v>
      </c>
      <c r="S1013" s="153">
        <v>0</v>
      </c>
      <c r="T1013" s="154">
        <f t="shared" si="23"/>
        <v>0</v>
      </c>
      <c r="AR1013" s="155" t="s">
        <v>396</v>
      </c>
      <c r="AT1013" s="155" t="s">
        <v>319</v>
      </c>
      <c r="AU1013" s="155" t="s">
        <v>88</v>
      </c>
      <c r="AY1013" s="16" t="s">
        <v>317</v>
      </c>
      <c r="BE1013" s="156">
        <f t="shared" si="24"/>
        <v>0</v>
      </c>
      <c r="BF1013" s="156">
        <f t="shared" si="25"/>
        <v>0</v>
      </c>
      <c r="BG1013" s="156">
        <f t="shared" si="26"/>
        <v>0</v>
      </c>
      <c r="BH1013" s="156">
        <f t="shared" si="27"/>
        <v>0</v>
      </c>
      <c r="BI1013" s="156">
        <f t="shared" si="28"/>
        <v>0</v>
      </c>
      <c r="BJ1013" s="16" t="s">
        <v>88</v>
      </c>
      <c r="BK1013" s="156">
        <f t="shared" si="29"/>
        <v>0</v>
      </c>
      <c r="BL1013" s="16" t="s">
        <v>396</v>
      </c>
      <c r="BM1013" s="155" t="s">
        <v>14793</v>
      </c>
    </row>
    <row r="1014" spans="2:65" s="1" customFormat="1" ht="24.15" customHeight="1">
      <c r="B1014" s="142"/>
      <c r="C1014" s="143" t="s">
        <v>3503</v>
      </c>
      <c r="D1014" s="200" t="s">
        <v>319</v>
      </c>
      <c r="E1014" s="144" t="s">
        <v>14794</v>
      </c>
      <c r="F1014" s="145" t="s">
        <v>14795</v>
      </c>
      <c r="G1014" s="146" t="s">
        <v>467</v>
      </c>
      <c r="H1014" s="147">
        <v>1</v>
      </c>
      <c r="I1014" s="148"/>
      <c r="J1014" s="149">
        <f t="shared" si="20"/>
        <v>0</v>
      </c>
      <c r="K1014" s="150"/>
      <c r="L1014" s="31"/>
      <c r="M1014" s="151" t="s">
        <v>1</v>
      </c>
      <c r="N1014" s="152" t="s">
        <v>42</v>
      </c>
      <c r="P1014" s="153">
        <f t="shared" si="21"/>
        <v>0</v>
      </c>
      <c r="Q1014" s="153">
        <v>0</v>
      </c>
      <c r="R1014" s="153">
        <f t="shared" si="22"/>
        <v>0</v>
      </c>
      <c r="S1014" s="153">
        <v>0</v>
      </c>
      <c r="T1014" s="154">
        <f t="shared" si="23"/>
        <v>0</v>
      </c>
      <c r="AR1014" s="155" t="s">
        <v>396</v>
      </c>
      <c r="AT1014" s="155" t="s">
        <v>319</v>
      </c>
      <c r="AU1014" s="155" t="s">
        <v>88</v>
      </c>
      <c r="AY1014" s="16" t="s">
        <v>317</v>
      </c>
      <c r="BE1014" s="156">
        <f t="shared" si="24"/>
        <v>0</v>
      </c>
      <c r="BF1014" s="156">
        <f t="shared" si="25"/>
        <v>0</v>
      </c>
      <c r="BG1014" s="156">
        <f t="shared" si="26"/>
        <v>0</v>
      </c>
      <c r="BH1014" s="156">
        <f t="shared" si="27"/>
        <v>0</v>
      </c>
      <c r="BI1014" s="156">
        <f t="shared" si="28"/>
        <v>0</v>
      </c>
      <c r="BJ1014" s="16" t="s">
        <v>88</v>
      </c>
      <c r="BK1014" s="156">
        <f t="shared" si="29"/>
        <v>0</v>
      </c>
      <c r="BL1014" s="16" t="s">
        <v>396</v>
      </c>
      <c r="BM1014" s="155" t="s">
        <v>14796</v>
      </c>
    </row>
    <row r="1015" spans="2:65" s="1" customFormat="1" ht="24.15" customHeight="1">
      <c r="B1015" s="142"/>
      <c r="C1015" s="143" t="s">
        <v>3519</v>
      </c>
      <c r="D1015" s="200" t="s">
        <v>319</v>
      </c>
      <c r="E1015" s="144" t="s">
        <v>14797</v>
      </c>
      <c r="F1015" s="145" t="s">
        <v>14798</v>
      </c>
      <c r="G1015" s="146" t="s">
        <v>467</v>
      </c>
      <c r="H1015" s="147">
        <v>1</v>
      </c>
      <c r="I1015" s="148"/>
      <c r="J1015" s="149">
        <f t="shared" si="20"/>
        <v>0</v>
      </c>
      <c r="K1015" s="150"/>
      <c r="L1015" s="31"/>
      <c r="M1015" s="151" t="s">
        <v>1</v>
      </c>
      <c r="N1015" s="152" t="s">
        <v>42</v>
      </c>
      <c r="P1015" s="153">
        <f t="shared" si="21"/>
        <v>0</v>
      </c>
      <c r="Q1015" s="153">
        <v>0</v>
      </c>
      <c r="R1015" s="153">
        <f t="shared" si="22"/>
        <v>0</v>
      </c>
      <c r="S1015" s="153">
        <v>0</v>
      </c>
      <c r="T1015" s="154">
        <f t="shared" si="23"/>
        <v>0</v>
      </c>
      <c r="AR1015" s="155" t="s">
        <v>396</v>
      </c>
      <c r="AT1015" s="155" t="s">
        <v>319</v>
      </c>
      <c r="AU1015" s="155" t="s">
        <v>88</v>
      </c>
      <c r="AY1015" s="16" t="s">
        <v>317</v>
      </c>
      <c r="BE1015" s="156">
        <f t="shared" si="24"/>
        <v>0</v>
      </c>
      <c r="BF1015" s="156">
        <f t="shared" si="25"/>
        <v>0</v>
      </c>
      <c r="BG1015" s="156">
        <f t="shared" si="26"/>
        <v>0</v>
      </c>
      <c r="BH1015" s="156">
        <f t="shared" si="27"/>
        <v>0</v>
      </c>
      <c r="BI1015" s="156">
        <f t="shared" si="28"/>
        <v>0</v>
      </c>
      <c r="BJ1015" s="16" t="s">
        <v>88</v>
      </c>
      <c r="BK1015" s="156">
        <f t="shared" si="29"/>
        <v>0</v>
      </c>
      <c r="BL1015" s="16" t="s">
        <v>396</v>
      </c>
      <c r="BM1015" s="155" t="s">
        <v>14799</v>
      </c>
    </row>
    <row r="1016" spans="2:65" s="1" customFormat="1" ht="24.15" customHeight="1">
      <c r="B1016" s="142"/>
      <c r="C1016" s="143" t="s">
        <v>3524</v>
      </c>
      <c r="D1016" s="200" t="s">
        <v>319</v>
      </c>
      <c r="E1016" s="144" t="s">
        <v>14800</v>
      </c>
      <c r="F1016" s="145" t="s">
        <v>14801</v>
      </c>
      <c r="G1016" s="146" t="s">
        <v>467</v>
      </c>
      <c r="H1016" s="147">
        <v>1</v>
      </c>
      <c r="I1016" s="148"/>
      <c r="J1016" s="149">
        <f t="shared" si="20"/>
        <v>0</v>
      </c>
      <c r="K1016" s="150"/>
      <c r="L1016" s="31"/>
      <c r="M1016" s="151" t="s">
        <v>1</v>
      </c>
      <c r="N1016" s="152" t="s">
        <v>42</v>
      </c>
      <c r="P1016" s="153">
        <f t="shared" si="21"/>
        <v>0</v>
      </c>
      <c r="Q1016" s="153">
        <v>0</v>
      </c>
      <c r="R1016" s="153">
        <f t="shared" si="22"/>
        <v>0</v>
      </c>
      <c r="S1016" s="153">
        <v>0</v>
      </c>
      <c r="T1016" s="154">
        <f t="shared" si="23"/>
        <v>0</v>
      </c>
      <c r="AR1016" s="155" t="s">
        <v>396</v>
      </c>
      <c r="AT1016" s="155" t="s">
        <v>319</v>
      </c>
      <c r="AU1016" s="155" t="s">
        <v>88</v>
      </c>
      <c r="AY1016" s="16" t="s">
        <v>317</v>
      </c>
      <c r="BE1016" s="156">
        <f t="shared" si="24"/>
        <v>0</v>
      </c>
      <c r="BF1016" s="156">
        <f t="shared" si="25"/>
        <v>0</v>
      </c>
      <c r="BG1016" s="156">
        <f t="shared" si="26"/>
        <v>0</v>
      </c>
      <c r="BH1016" s="156">
        <f t="shared" si="27"/>
        <v>0</v>
      </c>
      <c r="BI1016" s="156">
        <f t="shared" si="28"/>
        <v>0</v>
      </c>
      <c r="BJ1016" s="16" t="s">
        <v>88</v>
      </c>
      <c r="BK1016" s="156">
        <f t="shared" si="29"/>
        <v>0</v>
      </c>
      <c r="BL1016" s="16" t="s">
        <v>396</v>
      </c>
      <c r="BM1016" s="155" t="s">
        <v>14802</v>
      </c>
    </row>
    <row r="1017" spans="2:65" s="1" customFormat="1" ht="24.15" customHeight="1">
      <c r="B1017" s="142"/>
      <c r="C1017" s="143" t="s">
        <v>3529</v>
      </c>
      <c r="D1017" s="200" t="s">
        <v>319</v>
      </c>
      <c r="E1017" s="144" t="s">
        <v>14803</v>
      </c>
      <c r="F1017" s="145" t="s">
        <v>14804</v>
      </c>
      <c r="G1017" s="146" t="s">
        <v>467</v>
      </c>
      <c r="H1017" s="147">
        <v>1</v>
      </c>
      <c r="I1017" s="148"/>
      <c r="J1017" s="149">
        <f t="shared" si="20"/>
        <v>0</v>
      </c>
      <c r="K1017" s="150"/>
      <c r="L1017" s="31"/>
      <c r="M1017" s="151" t="s">
        <v>1</v>
      </c>
      <c r="N1017" s="152" t="s">
        <v>42</v>
      </c>
      <c r="P1017" s="153">
        <f t="shared" si="21"/>
        <v>0</v>
      </c>
      <c r="Q1017" s="153">
        <v>0</v>
      </c>
      <c r="R1017" s="153">
        <f t="shared" si="22"/>
        <v>0</v>
      </c>
      <c r="S1017" s="153">
        <v>0</v>
      </c>
      <c r="T1017" s="154">
        <f t="shared" si="23"/>
        <v>0</v>
      </c>
      <c r="AR1017" s="155" t="s">
        <v>396</v>
      </c>
      <c r="AT1017" s="155" t="s">
        <v>319</v>
      </c>
      <c r="AU1017" s="155" t="s">
        <v>88</v>
      </c>
      <c r="AY1017" s="16" t="s">
        <v>317</v>
      </c>
      <c r="BE1017" s="156">
        <f t="shared" si="24"/>
        <v>0</v>
      </c>
      <c r="BF1017" s="156">
        <f t="shared" si="25"/>
        <v>0</v>
      </c>
      <c r="BG1017" s="156">
        <f t="shared" si="26"/>
        <v>0</v>
      </c>
      <c r="BH1017" s="156">
        <f t="shared" si="27"/>
        <v>0</v>
      </c>
      <c r="BI1017" s="156">
        <f t="shared" si="28"/>
        <v>0</v>
      </c>
      <c r="BJ1017" s="16" t="s">
        <v>88</v>
      </c>
      <c r="BK1017" s="156">
        <f t="shared" si="29"/>
        <v>0</v>
      </c>
      <c r="BL1017" s="16" t="s">
        <v>396</v>
      </c>
      <c r="BM1017" s="155" t="s">
        <v>14805</v>
      </c>
    </row>
    <row r="1018" spans="2:65" s="1" customFormat="1" ht="24.15" customHeight="1">
      <c r="B1018" s="142"/>
      <c r="C1018" s="143" t="s">
        <v>3580</v>
      </c>
      <c r="D1018" s="200" t="s">
        <v>319</v>
      </c>
      <c r="E1018" s="144" t="s">
        <v>14806</v>
      </c>
      <c r="F1018" s="145" t="s">
        <v>14807</v>
      </c>
      <c r="G1018" s="146" t="s">
        <v>467</v>
      </c>
      <c r="H1018" s="147">
        <v>1</v>
      </c>
      <c r="I1018" s="148"/>
      <c r="J1018" s="149">
        <f t="shared" si="20"/>
        <v>0</v>
      </c>
      <c r="K1018" s="150"/>
      <c r="L1018" s="31"/>
      <c r="M1018" s="151" t="s">
        <v>1</v>
      </c>
      <c r="N1018" s="152" t="s">
        <v>42</v>
      </c>
      <c r="P1018" s="153">
        <f t="shared" si="21"/>
        <v>0</v>
      </c>
      <c r="Q1018" s="153">
        <v>0</v>
      </c>
      <c r="R1018" s="153">
        <f t="shared" si="22"/>
        <v>0</v>
      </c>
      <c r="S1018" s="153">
        <v>0</v>
      </c>
      <c r="T1018" s="154">
        <f t="shared" si="23"/>
        <v>0</v>
      </c>
      <c r="AR1018" s="155" t="s">
        <v>396</v>
      </c>
      <c r="AT1018" s="155" t="s">
        <v>319</v>
      </c>
      <c r="AU1018" s="155" t="s">
        <v>88</v>
      </c>
      <c r="AY1018" s="16" t="s">
        <v>317</v>
      </c>
      <c r="BE1018" s="156">
        <f t="shared" si="24"/>
        <v>0</v>
      </c>
      <c r="BF1018" s="156">
        <f t="shared" si="25"/>
        <v>0</v>
      </c>
      <c r="BG1018" s="156">
        <f t="shared" si="26"/>
        <v>0</v>
      </c>
      <c r="BH1018" s="156">
        <f t="shared" si="27"/>
        <v>0</v>
      </c>
      <c r="BI1018" s="156">
        <f t="shared" si="28"/>
        <v>0</v>
      </c>
      <c r="BJ1018" s="16" t="s">
        <v>88</v>
      </c>
      <c r="BK1018" s="156">
        <f t="shared" si="29"/>
        <v>0</v>
      </c>
      <c r="BL1018" s="16" t="s">
        <v>396</v>
      </c>
      <c r="BM1018" s="155" t="s">
        <v>14808</v>
      </c>
    </row>
    <row r="1019" spans="2:65" s="1" customFormat="1" ht="24.15" customHeight="1">
      <c r="B1019" s="142"/>
      <c r="C1019" s="143" t="s">
        <v>3585</v>
      </c>
      <c r="D1019" s="200" t="s">
        <v>319</v>
      </c>
      <c r="E1019" s="144" t="s">
        <v>14809</v>
      </c>
      <c r="F1019" s="145" t="s">
        <v>14810</v>
      </c>
      <c r="G1019" s="146" t="s">
        <v>467</v>
      </c>
      <c r="H1019" s="147">
        <v>1</v>
      </c>
      <c r="I1019" s="148"/>
      <c r="J1019" s="149">
        <f t="shared" si="20"/>
        <v>0</v>
      </c>
      <c r="K1019" s="150"/>
      <c r="L1019" s="31"/>
      <c r="M1019" s="151" t="s">
        <v>1</v>
      </c>
      <c r="N1019" s="152" t="s">
        <v>42</v>
      </c>
      <c r="P1019" s="153">
        <f t="shared" si="21"/>
        <v>0</v>
      </c>
      <c r="Q1019" s="153">
        <v>0</v>
      </c>
      <c r="R1019" s="153">
        <f t="shared" si="22"/>
        <v>0</v>
      </c>
      <c r="S1019" s="153">
        <v>0</v>
      </c>
      <c r="T1019" s="154">
        <f t="shared" si="23"/>
        <v>0</v>
      </c>
      <c r="AR1019" s="155" t="s">
        <v>396</v>
      </c>
      <c r="AT1019" s="155" t="s">
        <v>319</v>
      </c>
      <c r="AU1019" s="155" t="s">
        <v>88</v>
      </c>
      <c r="AY1019" s="16" t="s">
        <v>317</v>
      </c>
      <c r="BE1019" s="156">
        <f t="shared" si="24"/>
        <v>0</v>
      </c>
      <c r="BF1019" s="156">
        <f t="shared" si="25"/>
        <v>0</v>
      </c>
      <c r="BG1019" s="156">
        <f t="shared" si="26"/>
        <v>0</v>
      </c>
      <c r="BH1019" s="156">
        <f t="shared" si="27"/>
        <v>0</v>
      </c>
      <c r="BI1019" s="156">
        <f t="shared" si="28"/>
        <v>0</v>
      </c>
      <c r="BJ1019" s="16" t="s">
        <v>88</v>
      </c>
      <c r="BK1019" s="156">
        <f t="shared" si="29"/>
        <v>0</v>
      </c>
      <c r="BL1019" s="16" t="s">
        <v>396</v>
      </c>
      <c r="BM1019" s="155" t="s">
        <v>14811</v>
      </c>
    </row>
    <row r="1020" spans="2:65" s="1" customFormat="1" ht="24.15" customHeight="1">
      <c r="B1020" s="142"/>
      <c r="C1020" s="143" t="s">
        <v>3589</v>
      </c>
      <c r="D1020" s="200" t="s">
        <v>319</v>
      </c>
      <c r="E1020" s="144" t="s">
        <v>14812</v>
      </c>
      <c r="F1020" s="145" t="s">
        <v>14813</v>
      </c>
      <c r="G1020" s="146" t="s">
        <v>467</v>
      </c>
      <c r="H1020" s="147">
        <v>1</v>
      </c>
      <c r="I1020" s="148"/>
      <c r="J1020" s="149">
        <f t="shared" si="20"/>
        <v>0</v>
      </c>
      <c r="K1020" s="150"/>
      <c r="L1020" s="31"/>
      <c r="M1020" s="151" t="s">
        <v>1</v>
      </c>
      <c r="N1020" s="152" t="s">
        <v>42</v>
      </c>
      <c r="P1020" s="153">
        <f t="shared" si="21"/>
        <v>0</v>
      </c>
      <c r="Q1020" s="153">
        <v>0</v>
      </c>
      <c r="R1020" s="153">
        <f t="shared" si="22"/>
        <v>0</v>
      </c>
      <c r="S1020" s="153">
        <v>0</v>
      </c>
      <c r="T1020" s="154">
        <f t="shared" si="23"/>
        <v>0</v>
      </c>
      <c r="AR1020" s="155" t="s">
        <v>396</v>
      </c>
      <c r="AT1020" s="155" t="s">
        <v>319</v>
      </c>
      <c r="AU1020" s="155" t="s">
        <v>88</v>
      </c>
      <c r="AY1020" s="16" t="s">
        <v>317</v>
      </c>
      <c r="BE1020" s="156">
        <f t="shared" si="24"/>
        <v>0</v>
      </c>
      <c r="BF1020" s="156">
        <f t="shared" si="25"/>
        <v>0</v>
      </c>
      <c r="BG1020" s="156">
        <f t="shared" si="26"/>
        <v>0</v>
      </c>
      <c r="BH1020" s="156">
        <f t="shared" si="27"/>
        <v>0</v>
      </c>
      <c r="BI1020" s="156">
        <f t="shared" si="28"/>
        <v>0</v>
      </c>
      <c r="BJ1020" s="16" t="s">
        <v>88</v>
      </c>
      <c r="BK1020" s="156">
        <f t="shared" si="29"/>
        <v>0</v>
      </c>
      <c r="BL1020" s="16" t="s">
        <v>396</v>
      </c>
      <c r="BM1020" s="155" t="s">
        <v>14814</v>
      </c>
    </row>
    <row r="1021" spans="2:65" s="1" customFormat="1" ht="24.15" customHeight="1">
      <c r="B1021" s="142"/>
      <c r="C1021" s="143" t="s">
        <v>3725</v>
      </c>
      <c r="D1021" s="200" t="s">
        <v>319</v>
      </c>
      <c r="E1021" s="144" t="s">
        <v>14815</v>
      </c>
      <c r="F1021" s="145" t="s">
        <v>14816</v>
      </c>
      <c r="G1021" s="146" t="s">
        <v>467</v>
      </c>
      <c r="H1021" s="147">
        <v>1</v>
      </c>
      <c r="I1021" s="148"/>
      <c r="J1021" s="149">
        <f t="shared" si="20"/>
        <v>0</v>
      </c>
      <c r="K1021" s="150"/>
      <c r="L1021" s="31"/>
      <c r="M1021" s="151" t="s">
        <v>1</v>
      </c>
      <c r="N1021" s="152" t="s">
        <v>42</v>
      </c>
      <c r="P1021" s="153">
        <f t="shared" si="21"/>
        <v>0</v>
      </c>
      <c r="Q1021" s="153">
        <v>0</v>
      </c>
      <c r="R1021" s="153">
        <f t="shared" si="22"/>
        <v>0</v>
      </c>
      <c r="S1021" s="153">
        <v>0</v>
      </c>
      <c r="T1021" s="154">
        <f t="shared" si="23"/>
        <v>0</v>
      </c>
      <c r="AR1021" s="155" t="s">
        <v>396</v>
      </c>
      <c r="AT1021" s="155" t="s">
        <v>319</v>
      </c>
      <c r="AU1021" s="155" t="s">
        <v>88</v>
      </c>
      <c r="AY1021" s="16" t="s">
        <v>317</v>
      </c>
      <c r="BE1021" s="156">
        <f t="shared" si="24"/>
        <v>0</v>
      </c>
      <c r="BF1021" s="156">
        <f t="shared" si="25"/>
        <v>0</v>
      </c>
      <c r="BG1021" s="156">
        <f t="shared" si="26"/>
        <v>0</v>
      </c>
      <c r="BH1021" s="156">
        <f t="shared" si="27"/>
        <v>0</v>
      </c>
      <c r="BI1021" s="156">
        <f t="shared" si="28"/>
        <v>0</v>
      </c>
      <c r="BJ1021" s="16" t="s">
        <v>88</v>
      </c>
      <c r="BK1021" s="156">
        <f t="shared" si="29"/>
        <v>0</v>
      </c>
      <c r="BL1021" s="16" t="s">
        <v>396</v>
      </c>
      <c r="BM1021" s="155" t="s">
        <v>14817</v>
      </c>
    </row>
    <row r="1022" spans="2:65" s="1" customFormat="1" ht="24.15" customHeight="1">
      <c r="B1022" s="142"/>
      <c r="C1022" s="143" t="s">
        <v>3893</v>
      </c>
      <c r="D1022" s="200" t="s">
        <v>319</v>
      </c>
      <c r="E1022" s="144" t="s">
        <v>14818</v>
      </c>
      <c r="F1022" s="145" t="s">
        <v>14819</v>
      </c>
      <c r="G1022" s="146" t="s">
        <v>467</v>
      </c>
      <c r="H1022" s="147">
        <v>1</v>
      </c>
      <c r="I1022" s="148"/>
      <c r="J1022" s="149">
        <f t="shared" si="20"/>
        <v>0</v>
      </c>
      <c r="K1022" s="150"/>
      <c r="L1022" s="31"/>
      <c r="M1022" s="151" t="s">
        <v>1</v>
      </c>
      <c r="N1022" s="152" t="s">
        <v>42</v>
      </c>
      <c r="P1022" s="153">
        <f t="shared" si="21"/>
        <v>0</v>
      </c>
      <c r="Q1022" s="153">
        <v>0</v>
      </c>
      <c r="R1022" s="153">
        <f t="shared" si="22"/>
        <v>0</v>
      </c>
      <c r="S1022" s="153">
        <v>0</v>
      </c>
      <c r="T1022" s="154">
        <f t="shared" si="23"/>
        <v>0</v>
      </c>
      <c r="AR1022" s="155" t="s">
        <v>396</v>
      </c>
      <c r="AT1022" s="155" t="s">
        <v>319</v>
      </c>
      <c r="AU1022" s="155" t="s">
        <v>88</v>
      </c>
      <c r="AY1022" s="16" t="s">
        <v>317</v>
      </c>
      <c r="BE1022" s="156">
        <f t="shared" si="24"/>
        <v>0</v>
      </c>
      <c r="BF1022" s="156">
        <f t="shared" si="25"/>
        <v>0</v>
      </c>
      <c r="BG1022" s="156">
        <f t="shared" si="26"/>
        <v>0</v>
      </c>
      <c r="BH1022" s="156">
        <f t="shared" si="27"/>
        <v>0</v>
      </c>
      <c r="BI1022" s="156">
        <f t="shared" si="28"/>
        <v>0</v>
      </c>
      <c r="BJ1022" s="16" t="s">
        <v>88</v>
      </c>
      <c r="BK1022" s="156">
        <f t="shared" si="29"/>
        <v>0</v>
      </c>
      <c r="BL1022" s="16" t="s">
        <v>396</v>
      </c>
      <c r="BM1022" s="155" t="s">
        <v>14820</v>
      </c>
    </row>
    <row r="1023" spans="2:65" s="1" customFormat="1" ht="21.75" customHeight="1">
      <c r="B1023" s="142"/>
      <c r="C1023" s="143" t="s">
        <v>2314</v>
      </c>
      <c r="D1023" s="143" t="s">
        <v>319</v>
      </c>
      <c r="E1023" s="144" t="s">
        <v>5588</v>
      </c>
      <c r="F1023" s="145" t="s">
        <v>14821</v>
      </c>
      <c r="G1023" s="146" t="s">
        <v>484</v>
      </c>
      <c r="H1023" s="147">
        <v>114.1</v>
      </c>
      <c r="I1023" s="148"/>
      <c r="J1023" s="149">
        <f t="shared" si="20"/>
        <v>0</v>
      </c>
      <c r="K1023" s="150"/>
      <c r="L1023" s="31"/>
      <c r="M1023" s="151" t="s">
        <v>1</v>
      </c>
      <c r="N1023" s="152" t="s">
        <v>42</v>
      </c>
      <c r="P1023" s="153">
        <f t="shared" si="21"/>
        <v>0</v>
      </c>
      <c r="Q1023" s="153">
        <v>1.0000000000000001E-5</v>
      </c>
      <c r="R1023" s="153">
        <f t="shared" si="22"/>
        <v>1.1410000000000001E-3</v>
      </c>
      <c r="S1023" s="153">
        <v>0</v>
      </c>
      <c r="T1023" s="154">
        <f t="shared" si="23"/>
        <v>0</v>
      </c>
      <c r="AR1023" s="155" t="s">
        <v>396</v>
      </c>
      <c r="AT1023" s="155" t="s">
        <v>319</v>
      </c>
      <c r="AU1023" s="155" t="s">
        <v>88</v>
      </c>
      <c r="AY1023" s="16" t="s">
        <v>317</v>
      </c>
      <c r="BE1023" s="156">
        <f t="shared" si="24"/>
        <v>0</v>
      </c>
      <c r="BF1023" s="156">
        <f t="shared" si="25"/>
        <v>0</v>
      </c>
      <c r="BG1023" s="156">
        <f t="shared" si="26"/>
        <v>0</v>
      </c>
      <c r="BH1023" s="156">
        <f t="shared" si="27"/>
        <v>0</v>
      </c>
      <c r="BI1023" s="156">
        <f t="shared" si="28"/>
        <v>0</v>
      </c>
      <c r="BJ1023" s="16" t="s">
        <v>88</v>
      </c>
      <c r="BK1023" s="156">
        <f t="shared" si="29"/>
        <v>0</v>
      </c>
      <c r="BL1023" s="16" t="s">
        <v>396</v>
      </c>
      <c r="BM1023" s="155" t="s">
        <v>14822</v>
      </c>
    </row>
    <row r="1024" spans="2:65" s="12" customFormat="1" ht="10">
      <c r="B1024" s="157"/>
      <c r="D1024" s="158" t="s">
        <v>328</v>
      </c>
      <c r="E1024" s="159" t="s">
        <v>1</v>
      </c>
      <c r="F1024" s="160" t="s">
        <v>14823</v>
      </c>
      <c r="H1024" s="161">
        <v>114.1</v>
      </c>
      <c r="I1024" s="162"/>
      <c r="L1024" s="157"/>
      <c r="M1024" s="163"/>
      <c r="T1024" s="164"/>
      <c r="AT1024" s="159" t="s">
        <v>328</v>
      </c>
      <c r="AU1024" s="159" t="s">
        <v>88</v>
      </c>
      <c r="AV1024" s="12" t="s">
        <v>88</v>
      </c>
      <c r="AW1024" s="12" t="s">
        <v>31</v>
      </c>
      <c r="AX1024" s="12" t="s">
        <v>76</v>
      </c>
      <c r="AY1024" s="159" t="s">
        <v>317</v>
      </c>
    </row>
    <row r="1025" spans="2:65" s="13" customFormat="1" ht="10">
      <c r="B1025" s="165"/>
      <c r="D1025" s="158" t="s">
        <v>328</v>
      </c>
      <c r="E1025" s="166" t="s">
        <v>1</v>
      </c>
      <c r="F1025" s="167" t="s">
        <v>5598</v>
      </c>
      <c r="H1025" s="168">
        <v>114.1</v>
      </c>
      <c r="I1025" s="169"/>
      <c r="L1025" s="165"/>
      <c r="M1025" s="170"/>
      <c r="T1025" s="171"/>
      <c r="AT1025" s="166" t="s">
        <v>328</v>
      </c>
      <c r="AU1025" s="166" t="s">
        <v>88</v>
      </c>
      <c r="AV1025" s="13" t="s">
        <v>92</v>
      </c>
      <c r="AW1025" s="13" t="s">
        <v>31</v>
      </c>
      <c r="AX1025" s="13" t="s">
        <v>76</v>
      </c>
      <c r="AY1025" s="166" t="s">
        <v>317</v>
      </c>
    </row>
    <row r="1026" spans="2:65" s="14" customFormat="1" ht="10">
      <c r="B1026" s="172"/>
      <c r="D1026" s="158" t="s">
        <v>328</v>
      </c>
      <c r="E1026" s="173" t="s">
        <v>1</v>
      </c>
      <c r="F1026" s="174" t="s">
        <v>332</v>
      </c>
      <c r="H1026" s="175">
        <v>114.1</v>
      </c>
      <c r="I1026" s="176"/>
      <c r="L1026" s="172"/>
      <c r="M1026" s="177"/>
      <c r="T1026" s="178"/>
      <c r="AT1026" s="173" t="s">
        <v>328</v>
      </c>
      <c r="AU1026" s="173" t="s">
        <v>88</v>
      </c>
      <c r="AV1026" s="14" t="s">
        <v>323</v>
      </c>
      <c r="AW1026" s="14" t="s">
        <v>31</v>
      </c>
      <c r="AX1026" s="14" t="s">
        <v>83</v>
      </c>
      <c r="AY1026" s="173" t="s">
        <v>317</v>
      </c>
    </row>
    <row r="1027" spans="2:65" s="1" customFormat="1" ht="37.75" customHeight="1">
      <c r="B1027" s="142"/>
      <c r="C1027" s="179" t="s">
        <v>2319</v>
      </c>
      <c r="D1027" s="179" t="s">
        <v>454</v>
      </c>
      <c r="E1027" s="180" t="s">
        <v>5617</v>
      </c>
      <c r="F1027" s="181" t="s">
        <v>5618</v>
      </c>
      <c r="G1027" s="182" t="s">
        <v>484</v>
      </c>
      <c r="H1027" s="183">
        <v>114.1</v>
      </c>
      <c r="I1027" s="184"/>
      <c r="J1027" s="185">
        <f>ROUND(I1027*H1027,2)</f>
        <v>0</v>
      </c>
      <c r="K1027" s="186"/>
      <c r="L1027" s="187"/>
      <c r="M1027" s="188" t="s">
        <v>1</v>
      </c>
      <c r="N1027" s="189" t="s">
        <v>42</v>
      </c>
      <c r="P1027" s="153">
        <f>O1027*H1027</f>
        <v>0</v>
      </c>
      <c r="Q1027" s="153">
        <v>1.5E-3</v>
      </c>
      <c r="R1027" s="153">
        <f>Q1027*H1027</f>
        <v>0.17115</v>
      </c>
      <c r="S1027" s="153">
        <v>0</v>
      </c>
      <c r="T1027" s="154">
        <f>S1027*H1027</f>
        <v>0</v>
      </c>
      <c r="AR1027" s="155" t="s">
        <v>481</v>
      </c>
      <c r="AT1027" s="155" t="s">
        <v>454</v>
      </c>
      <c r="AU1027" s="155" t="s">
        <v>88</v>
      </c>
      <c r="AY1027" s="16" t="s">
        <v>317</v>
      </c>
      <c r="BE1027" s="156">
        <f>IF(N1027="základná",J1027,0)</f>
        <v>0</v>
      </c>
      <c r="BF1027" s="156">
        <f>IF(N1027="znížená",J1027,0)</f>
        <v>0</v>
      </c>
      <c r="BG1027" s="156">
        <f>IF(N1027="zákl. prenesená",J1027,0)</f>
        <v>0</v>
      </c>
      <c r="BH1027" s="156">
        <f>IF(N1027="zníž. prenesená",J1027,0)</f>
        <v>0</v>
      </c>
      <c r="BI1027" s="156">
        <f>IF(N1027="nulová",J1027,0)</f>
        <v>0</v>
      </c>
      <c r="BJ1027" s="16" t="s">
        <v>88</v>
      </c>
      <c r="BK1027" s="156">
        <f>ROUND(I1027*H1027,2)</f>
        <v>0</v>
      </c>
      <c r="BL1027" s="16" t="s">
        <v>396</v>
      </c>
      <c r="BM1027" s="155" t="s">
        <v>14824</v>
      </c>
    </row>
    <row r="1028" spans="2:65" s="1" customFormat="1" ht="24.15" customHeight="1">
      <c r="B1028" s="142"/>
      <c r="C1028" s="143" t="s">
        <v>2324</v>
      </c>
      <c r="D1028" s="143" t="s">
        <v>319</v>
      </c>
      <c r="E1028" s="144" t="s">
        <v>5743</v>
      </c>
      <c r="F1028" s="145" t="s">
        <v>14825</v>
      </c>
      <c r="G1028" s="146" t="s">
        <v>444</v>
      </c>
      <c r="H1028" s="147">
        <v>4</v>
      </c>
      <c r="I1028" s="148"/>
      <c r="J1028" s="149">
        <f>ROUND(I1028*H1028,2)</f>
        <v>0</v>
      </c>
      <c r="K1028" s="150"/>
      <c r="L1028" s="31"/>
      <c r="M1028" s="151" t="s">
        <v>1</v>
      </c>
      <c r="N1028" s="152" t="s">
        <v>42</v>
      </c>
      <c r="P1028" s="153">
        <f>O1028*H1028</f>
        <v>0</v>
      </c>
      <c r="Q1028" s="153">
        <v>0</v>
      </c>
      <c r="R1028" s="153">
        <f>Q1028*H1028</f>
        <v>0</v>
      </c>
      <c r="S1028" s="153">
        <v>0</v>
      </c>
      <c r="T1028" s="154">
        <f>S1028*H1028</f>
        <v>0</v>
      </c>
      <c r="AR1028" s="155" t="s">
        <v>396</v>
      </c>
      <c r="AT1028" s="155" t="s">
        <v>319</v>
      </c>
      <c r="AU1028" s="155" t="s">
        <v>88</v>
      </c>
      <c r="AY1028" s="16" t="s">
        <v>317</v>
      </c>
      <c r="BE1028" s="156">
        <f>IF(N1028="základná",J1028,0)</f>
        <v>0</v>
      </c>
      <c r="BF1028" s="156">
        <f>IF(N1028="znížená",J1028,0)</f>
        <v>0</v>
      </c>
      <c r="BG1028" s="156">
        <f>IF(N1028="zákl. prenesená",J1028,0)</f>
        <v>0</v>
      </c>
      <c r="BH1028" s="156">
        <f>IF(N1028="zníž. prenesená",J1028,0)</f>
        <v>0</v>
      </c>
      <c r="BI1028" s="156">
        <f>IF(N1028="nulová",J1028,0)</f>
        <v>0</v>
      </c>
      <c r="BJ1028" s="16" t="s">
        <v>88</v>
      </c>
      <c r="BK1028" s="156">
        <f>ROUND(I1028*H1028,2)</f>
        <v>0</v>
      </c>
      <c r="BL1028" s="16" t="s">
        <v>396</v>
      </c>
      <c r="BM1028" s="155" t="s">
        <v>14826</v>
      </c>
    </row>
    <row r="1029" spans="2:65" s="12" customFormat="1" ht="10">
      <c r="B1029" s="157"/>
      <c r="D1029" s="158" t="s">
        <v>328</v>
      </c>
      <c r="E1029" s="159" t="s">
        <v>1</v>
      </c>
      <c r="F1029" s="160" t="s">
        <v>14827</v>
      </c>
      <c r="H1029" s="161">
        <v>4</v>
      </c>
      <c r="I1029" s="162"/>
      <c r="L1029" s="157"/>
      <c r="M1029" s="163"/>
      <c r="T1029" s="164"/>
      <c r="AT1029" s="159" t="s">
        <v>328</v>
      </c>
      <c r="AU1029" s="159" t="s">
        <v>88</v>
      </c>
      <c r="AV1029" s="12" t="s">
        <v>88</v>
      </c>
      <c r="AW1029" s="12" t="s">
        <v>31</v>
      </c>
      <c r="AX1029" s="12" t="s">
        <v>76</v>
      </c>
      <c r="AY1029" s="159" t="s">
        <v>317</v>
      </c>
    </row>
    <row r="1030" spans="2:65" s="13" customFormat="1" ht="10">
      <c r="B1030" s="165"/>
      <c r="D1030" s="158" t="s">
        <v>328</v>
      </c>
      <c r="E1030" s="166" t="s">
        <v>1</v>
      </c>
      <c r="F1030" s="167" t="s">
        <v>331</v>
      </c>
      <c r="H1030" s="168">
        <v>4</v>
      </c>
      <c r="I1030" s="169"/>
      <c r="L1030" s="165"/>
      <c r="M1030" s="170"/>
      <c r="T1030" s="171"/>
      <c r="AT1030" s="166" t="s">
        <v>328</v>
      </c>
      <c r="AU1030" s="166" t="s">
        <v>88</v>
      </c>
      <c r="AV1030" s="13" t="s">
        <v>92</v>
      </c>
      <c r="AW1030" s="13" t="s">
        <v>31</v>
      </c>
      <c r="AX1030" s="13" t="s">
        <v>76</v>
      </c>
      <c r="AY1030" s="166" t="s">
        <v>317</v>
      </c>
    </row>
    <row r="1031" spans="2:65" s="14" customFormat="1" ht="10">
      <c r="B1031" s="172"/>
      <c r="D1031" s="158" t="s">
        <v>328</v>
      </c>
      <c r="E1031" s="173" t="s">
        <v>1</v>
      </c>
      <c r="F1031" s="174" t="s">
        <v>332</v>
      </c>
      <c r="H1031" s="175">
        <v>4</v>
      </c>
      <c r="I1031" s="176"/>
      <c r="L1031" s="172"/>
      <c r="M1031" s="177"/>
      <c r="T1031" s="178"/>
      <c r="AT1031" s="173" t="s">
        <v>328</v>
      </c>
      <c r="AU1031" s="173" t="s">
        <v>88</v>
      </c>
      <c r="AV1031" s="14" t="s">
        <v>323</v>
      </c>
      <c r="AW1031" s="14" t="s">
        <v>31</v>
      </c>
      <c r="AX1031" s="14" t="s">
        <v>83</v>
      </c>
      <c r="AY1031" s="173" t="s">
        <v>317</v>
      </c>
    </row>
    <row r="1032" spans="2:65" s="1" customFormat="1" ht="24.15" customHeight="1">
      <c r="B1032" s="142"/>
      <c r="C1032" s="179" t="s">
        <v>2328</v>
      </c>
      <c r="D1032" s="179" t="s">
        <v>454</v>
      </c>
      <c r="E1032" s="180" t="s">
        <v>5753</v>
      </c>
      <c r="F1032" s="181" t="s">
        <v>5754</v>
      </c>
      <c r="G1032" s="182" t="s">
        <v>444</v>
      </c>
      <c r="H1032" s="183">
        <v>4</v>
      </c>
      <c r="I1032" s="184"/>
      <c r="J1032" s="185">
        <f>ROUND(I1032*H1032,2)</f>
        <v>0</v>
      </c>
      <c r="K1032" s="186"/>
      <c r="L1032" s="187"/>
      <c r="M1032" s="188" t="s">
        <v>1</v>
      </c>
      <c r="N1032" s="189" t="s">
        <v>42</v>
      </c>
      <c r="P1032" s="153">
        <f>O1032*H1032</f>
        <v>0</v>
      </c>
      <c r="Q1032" s="153">
        <v>1.7999999999999999E-2</v>
      </c>
      <c r="R1032" s="153">
        <f>Q1032*H1032</f>
        <v>7.1999999999999995E-2</v>
      </c>
      <c r="S1032" s="153">
        <v>0</v>
      </c>
      <c r="T1032" s="154">
        <f>S1032*H1032</f>
        <v>0</v>
      </c>
      <c r="AR1032" s="155" t="s">
        <v>481</v>
      </c>
      <c r="AT1032" s="155" t="s">
        <v>454</v>
      </c>
      <c r="AU1032" s="155" t="s">
        <v>88</v>
      </c>
      <c r="AY1032" s="16" t="s">
        <v>317</v>
      </c>
      <c r="BE1032" s="156">
        <f>IF(N1032="základná",J1032,0)</f>
        <v>0</v>
      </c>
      <c r="BF1032" s="156">
        <f>IF(N1032="znížená",J1032,0)</f>
        <v>0</v>
      </c>
      <c r="BG1032" s="156">
        <f>IF(N1032="zákl. prenesená",J1032,0)</f>
        <v>0</v>
      </c>
      <c r="BH1032" s="156">
        <f>IF(N1032="zníž. prenesená",J1032,0)</f>
        <v>0</v>
      </c>
      <c r="BI1032" s="156">
        <f>IF(N1032="nulová",J1032,0)</f>
        <v>0</v>
      </c>
      <c r="BJ1032" s="16" t="s">
        <v>88</v>
      </c>
      <c r="BK1032" s="156">
        <f>ROUND(I1032*H1032,2)</f>
        <v>0</v>
      </c>
      <c r="BL1032" s="16" t="s">
        <v>396</v>
      </c>
      <c r="BM1032" s="155" t="s">
        <v>14828</v>
      </c>
    </row>
    <row r="1033" spans="2:65" s="1" customFormat="1" ht="24.15" customHeight="1">
      <c r="B1033" s="142"/>
      <c r="C1033" s="143" t="s">
        <v>2333</v>
      </c>
      <c r="D1033" s="143" t="s">
        <v>319</v>
      </c>
      <c r="E1033" s="144" t="s">
        <v>5761</v>
      </c>
      <c r="F1033" s="145" t="s">
        <v>5762</v>
      </c>
      <c r="G1033" s="146" t="s">
        <v>484</v>
      </c>
      <c r="H1033" s="147">
        <v>8</v>
      </c>
      <c r="I1033" s="148"/>
      <c r="J1033" s="149">
        <f>ROUND(I1033*H1033,2)</f>
        <v>0</v>
      </c>
      <c r="K1033" s="150"/>
      <c r="L1033" s="31"/>
      <c r="M1033" s="151" t="s">
        <v>1</v>
      </c>
      <c r="N1033" s="152" t="s">
        <v>42</v>
      </c>
      <c r="P1033" s="153">
        <f>O1033*H1033</f>
        <v>0</v>
      </c>
      <c r="Q1033" s="153">
        <v>3.3E-4</v>
      </c>
      <c r="R1033" s="153">
        <f>Q1033*H1033</f>
        <v>2.64E-3</v>
      </c>
      <c r="S1033" s="153">
        <v>0</v>
      </c>
      <c r="T1033" s="154">
        <f>S1033*H1033</f>
        <v>0</v>
      </c>
      <c r="AR1033" s="155" t="s">
        <v>396</v>
      </c>
      <c r="AT1033" s="155" t="s">
        <v>319</v>
      </c>
      <c r="AU1033" s="155" t="s">
        <v>88</v>
      </c>
      <c r="AY1033" s="16" t="s">
        <v>317</v>
      </c>
      <c r="BE1033" s="156">
        <f>IF(N1033="základná",J1033,0)</f>
        <v>0</v>
      </c>
      <c r="BF1033" s="156">
        <f>IF(N1033="znížená",J1033,0)</f>
        <v>0</v>
      </c>
      <c r="BG1033" s="156">
        <f>IF(N1033="zákl. prenesená",J1033,0)</f>
        <v>0</v>
      </c>
      <c r="BH1033" s="156">
        <f>IF(N1033="zníž. prenesená",J1033,0)</f>
        <v>0</v>
      </c>
      <c r="BI1033" s="156">
        <f>IF(N1033="nulová",J1033,0)</f>
        <v>0</v>
      </c>
      <c r="BJ1033" s="16" t="s">
        <v>88</v>
      </c>
      <c r="BK1033" s="156">
        <f>ROUND(I1033*H1033,2)</f>
        <v>0</v>
      </c>
      <c r="BL1033" s="16" t="s">
        <v>396</v>
      </c>
      <c r="BM1033" s="155" t="s">
        <v>14829</v>
      </c>
    </row>
    <row r="1034" spans="2:65" s="12" customFormat="1" ht="10">
      <c r="B1034" s="157"/>
      <c r="D1034" s="158" t="s">
        <v>328</v>
      </c>
      <c r="E1034" s="159" t="s">
        <v>1</v>
      </c>
      <c r="F1034" s="160" t="s">
        <v>14830</v>
      </c>
      <c r="H1034" s="161">
        <v>8</v>
      </c>
      <c r="I1034" s="162"/>
      <c r="L1034" s="157"/>
      <c r="M1034" s="163"/>
      <c r="T1034" s="164"/>
      <c r="AT1034" s="159" t="s">
        <v>328</v>
      </c>
      <c r="AU1034" s="159" t="s">
        <v>88</v>
      </c>
      <c r="AV1034" s="12" t="s">
        <v>88</v>
      </c>
      <c r="AW1034" s="12" t="s">
        <v>31</v>
      </c>
      <c r="AX1034" s="12" t="s">
        <v>76</v>
      </c>
      <c r="AY1034" s="159" t="s">
        <v>317</v>
      </c>
    </row>
    <row r="1035" spans="2:65" s="13" customFormat="1" ht="10">
      <c r="B1035" s="165"/>
      <c r="D1035" s="158" t="s">
        <v>328</v>
      </c>
      <c r="E1035" s="166" t="s">
        <v>1</v>
      </c>
      <c r="F1035" s="167" t="s">
        <v>331</v>
      </c>
      <c r="H1035" s="168">
        <v>8</v>
      </c>
      <c r="I1035" s="169"/>
      <c r="L1035" s="165"/>
      <c r="M1035" s="170"/>
      <c r="T1035" s="171"/>
      <c r="AT1035" s="166" t="s">
        <v>328</v>
      </c>
      <c r="AU1035" s="166" t="s">
        <v>88</v>
      </c>
      <c r="AV1035" s="13" t="s">
        <v>92</v>
      </c>
      <c r="AW1035" s="13" t="s">
        <v>31</v>
      </c>
      <c r="AX1035" s="13" t="s">
        <v>76</v>
      </c>
      <c r="AY1035" s="166" t="s">
        <v>317</v>
      </c>
    </row>
    <row r="1036" spans="2:65" s="14" customFormat="1" ht="10">
      <c r="B1036" s="172"/>
      <c r="D1036" s="158" t="s">
        <v>328</v>
      </c>
      <c r="E1036" s="173" t="s">
        <v>1</v>
      </c>
      <c r="F1036" s="174" t="s">
        <v>332</v>
      </c>
      <c r="H1036" s="175">
        <v>8</v>
      </c>
      <c r="I1036" s="176"/>
      <c r="L1036" s="172"/>
      <c r="M1036" s="177"/>
      <c r="T1036" s="178"/>
      <c r="AT1036" s="173" t="s">
        <v>328</v>
      </c>
      <c r="AU1036" s="173" t="s">
        <v>88</v>
      </c>
      <c r="AV1036" s="14" t="s">
        <v>323</v>
      </c>
      <c r="AW1036" s="14" t="s">
        <v>31</v>
      </c>
      <c r="AX1036" s="14" t="s">
        <v>83</v>
      </c>
      <c r="AY1036" s="173" t="s">
        <v>317</v>
      </c>
    </row>
    <row r="1037" spans="2:65" s="1" customFormat="1" ht="24.15" customHeight="1">
      <c r="B1037" s="142"/>
      <c r="C1037" s="179" t="s">
        <v>2337</v>
      </c>
      <c r="D1037" s="179" t="s">
        <v>454</v>
      </c>
      <c r="E1037" s="180" t="s">
        <v>5771</v>
      </c>
      <c r="F1037" s="181" t="s">
        <v>14831</v>
      </c>
      <c r="G1037" s="182" t="s">
        <v>484</v>
      </c>
      <c r="H1037" s="183">
        <v>8</v>
      </c>
      <c r="I1037" s="184"/>
      <c r="J1037" s="185">
        <f>ROUND(I1037*H1037,2)</f>
        <v>0</v>
      </c>
      <c r="K1037" s="186"/>
      <c r="L1037" s="187"/>
      <c r="M1037" s="188" t="s">
        <v>1</v>
      </c>
      <c r="N1037" s="189" t="s">
        <v>42</v>
      </c>
      <c r="P1037" s="153">
        <f>O1037*H1037</f>
        <v>0</v>
      </c>
      <c r="Q1037" s="153">
        <v>1.3500000000000001E-3</v>
      </c>
      <c r="R1037" s="153">
        <f>Q1037*H1037</f>
        <v>1.0800000000000001E-2</v>
      </c>
      <c r="S1037" s="153">
        <v>0</v>
      </c>
      <c r="T1037" s="154">
        <f>S1037*H1037</f>
        <v>0</v>
      </c>
      <c r="AR1037" s="155" t="s">
        <v>481</v>
      </c>
      <c r="AT1037" s="155" t="s">
        <v>454</v>
      </c>
      <c r="AU1037" s="155" t="s">
        <v>88</v>
      </c>
      <c r="AY1037" s="16" t="s">
        <v>317</v>
      </c>
      <c r="BE1037" s="156">
        <f>IF(N1037="základná",J1037,0)</f>
        <v>0</v>
      </c>
      <c r="BF1037" s="156">
        <f>IF(N1037="znížená",J1037,0)</f>
        <v>0</v>
      </c>
      <c r="BG1037" s="156">
        <f>IF(N1037="zákl. prenesená",J1037,0)</f>
        <v>0</v>
      </c>
      <c r="BH1037" s="156">
        <f>IF(N1037="zníž. prenesená",J1037,0)</f>
        <v>0</v>
      </c>
      <c r="BI1037" s="156">
        <f>IF(N1037="nulová",J1037,0)</f>
        <v>0</v>
      </c>
      <c r="BJ1037" s="16" t="s">
        <v>88</v>
      </c>
      <c r="BK1037" s="156">
        <f>ROUND(I1037*H1037,2)</f>
        <v>0</v>
      </c>
      <c r="BL1037" s="16" t="s">
        <v>396</v>
      </c>
      <c r="BM1037" s="155" t="s">
        <v>14832</v>
      </c>
    </row>
    <row r="1038" spans="2:65" s="1" customFormat="1" ht="24.15" customHeight="1">
      <c r="B1038" s="142"/>
      <c r="C1038" s="143" t="s">
        <v>2341</v>
      </c>
      <c r="D1038" s="143" t="s">
        <v>319</v>
      </c>
      <c r="E1038" s="144" t="s">
        <v>5775</v>
      </c>
      <c r="F1038" s="145" t="s">
        <v>14833</v>
      </c>
      <c r="G1038" s="146" t="s">
        <v>484</v>
      </c>
      <c r="H1038" s="147">
        <v>580.95000000000005</v>
      </c>
      <c r="I1038" s="148"/>
      <c r="J1038" s="149">
        <f>ROUND(I1038*H1038,2)</f>
        <v>0</v>
      </c>
      <c r="K1038" s="150"/>
      <c r="L1038" s="31"/>
      <c r="M1038" s="151" t="s">
        <v>1</v>
      </c>
      <c r="N1038" s="152" t="s">
        <v>42</v>
      </c>
      <c r="P1038" s="153">
        <f>O1038*H1038</f>
        <v>0</v>
      </c>
      <c r="Q1038" s="153">
        <v>2.2000000000000001E-4</v>
      </c>
      <c r="R1038" s="153">
        <f>Q1038*H1038</f>
        <v>0.12780900000000001</v>
      </c>
      <c r="S1038" s="153">
        <v>0</v>
      </c>
      <c r="T1038" s="154">
        <f>S1038*H1038</f>
        <v>0</v>
      </c>
      <c r="AR1038" s="155" t="s">
        <v>323</v>
      </c>
      <c r="AT1038" s="155" t="s">
        <v>319</v>
      </c>
      <c r="AU1038" s="155" t="s">
        <v>88</v>
      </c>
      <c r="AY1038" s="16" t="s">
        <v>317</v>
      </c>
      <c r="BE1038" s="156">
        <f>IF(N1038="základná",J1038,0)</f>
        <v>0</v>
      </c>
      <c r="BF1038" s="156">
        <f>IF(N1038="znížená",J1038,0)</f>
        <v>0</v>
      </c>
      <c r="BG1038" s="156">
        <f>IF(N1038="zákl. prenesená",J1038,0)</f>
        <v>0</v>
      </c>
      <c r="BH1038" s="156">
        <f>IF(N1038="zníž. prenesená",J1038,0)</f>
        <v>0</v>
      </c>
      <c r="BI1038" s="156">
        <f>IF(N1038="nulová",J1038,0)</f>
        <v>0</v>
      </c>
      <c r="BJ1038" s="16" t="s">
        <v>88</v>
      </c>
      <c r="BK1038" s="156">
        <f>ROUND(I1038*H1038,2)</f>
        <v>0</v>
      </c>
      <c r="BL1038" s="16" t="s">
        <v>323</v>
      </c>
      <c r="BM1038" s="155" t="s">
        <v>14834</v>
      </c>
    </row>
    <row r="1039" spans="2:65" s="12" customFormat="1" ht="10">
      <c r="B1039" s="157"/>
      <c r="D1039" s="158" t="s">
        <v>328</v>
      </c>
      <c r="E1039" s="159" t="s">
        <v>1</v>
      </c>
      <c r="F1039" s="160" t="s">
        <v>14835</v>
      </c>
      <c r="H1039" s="161">
        <v>8.4</v>
      </c>
      <c r="I1039" s="162"/>
      <c r="L1039" s="157"/>
      <c r="M1039" s="163"/>
      <c r="T1039" s="164"/>
      <c r="AT1039" s="159" t="s">
        <v>328</v>
      </c>
      <c r="AU1039" s="159" t="s">
        <v>88</v>
      </c>
      <c r="AV1039" s="12" t="s">
        <v>88</v>
      </c>
      <c r="AW1039" s="12" t="s">
        <v>31</v>
      </c>
      <c r="AX1039" s="12" t="s">
        <v>76</v>
      </c>
      <c r="AY1039" s="159" t="s">
        <v>317</v>
      </c>
    </row>
    <row r="1040" spans="2:65" s="12" customFormat="1" ht="10">
      <c r="B1040" s="157"/>
      <c r="D1040" s="158" t="s">
        <v>328</v>
      </c>
      <c r="E1040" s="159" t="s">
        <v>1</v>
      </c>
      <c r="F1040" s="160" t="s">
        <v>14836</v>
      </c>
      <c r="H1040" s="161">
        <v>7.4</v>
      </c>
      <c r="I1040" s="162"/>
      <c r="L1040" s="157"/>
      <c r="M1040" s="163"/>
      <c r="T1040" s="164"/>
      <c r="AT1040" s="159" t="s">
        <v>328</v>
      </c>
      <c r="AU1040" s="159" t="s">
        <v>88</v>
      </c>
      <c r="AV1040" s="12" t="s">
        <v>88</v>
      </c>
      <c r="AW1040" s="12" t="s">
        <v>31</v>
      </c>
      <c r="AX1040" s="12" t="s">
        <v>76</v>
      </c>
      <c r="AY1040" s="159" t="s">
        <v>317</v>
      </c>
    </row>
    <row r="1041" spans="2:51" s="12" customFormat="1" ht="10">
      <c r="B1041" s="157"/>
      <c r="D1041" s="158" t="s">
        <v>328</v>
      </c>
      <c r="E1041" s="159" t="s">
        <v>1</v>
      </c>
      <c r="F1041" s="160" t="s">
        <v>14837</v>
      </c>
      <c r="H1041" s="161">
        <v>7.6</v>
      </c>
      <c r="I1041" s="162"/>
      <c r="L1041" s="157"/>
      <c r="M1041" s="163"/>
      <c r="T1041" s="164"/>
      <c r="AT1041" s="159" t="s">
        <v>328</v>
      </c>
      <c r="AU1041" s="159" t="s">
        <v>88</v>
      </c>
      <c r="AV1041" s="12" t="s">
        <v>88</v>
      </c>
      <c r="AW1041" s="12" t="s">
        <v>31</v>
      </c>
      <c r="AX1041" s="12" t="s">
        <v>76</v>
      </c>
      <c r="AY1041" s="159" t="s">
        <v>317</v>
      </c>
    </row>
    <row r="1042" spans="2:51" s="12" customFormat="1" ht="10">
      <c r="B1042" s="157"/>
      <c r="D1042" s="158" t="s">
        <v>328</v>
      </c>
      <c r="E1042" s="159" t="s">
        <v>1</v>
      </c>
      <c r="F1042" s="160" t="s">
        <v>14838</v>
      </c>
      <c r="H1042" s="161">
        <v>9.8000000000000007</v>
      </c>
      <c r="I1042" s="162"/>
      <c r="L1042" s="157"/>
      <c r="M1042" s="163"/>
      <c r="T1042" s="164"/>
      <c r="AT1042" s="159" t="s">
        <v>328</v>
      </c>
      <c r="AU1042" s="159" t="s">
        <v>88</v>
      </c>
      <c r="AV1042" s="12" t="s">
        <v>88</v>
      </c>
      <c r="AW1042" s="12" t="s">
        <v>31</v>
      </c>
      <c r="AX1042" s="12" t="s">
        <v>76</v>
      </c>
      <c r="AY1042" s="159" t="s">
        <v>317</v>
      </c>
    </row>
    <row r="1043" spans="2:51" s="13" customFormat="1" ht="10">
      <c r="B1043" s="165"/>
      <c r="D1043" s="158" t="s">
        <v>328</v>
      </c>
      <c r="E1043" s="166" t="s">
        <v>1</v>
      </c>
      <c r="F1043" s="167" t="s">
        <v>331</v>
      </c>
      <c r="H1043" s="168">
        <v>33.200000000000003</v>
      </c>
      <c r="I1043" s="169"/>
      <c r="L1043" s="165"/>
      <c r="M1043" s="170"/>
      <c r="T1043" s="171"/>
      <c r="AT1043" s="166" t="s">
        <v>328</v>
      </c>
      <c r="AU1043" s="166" t="s">
        <v>88</v>
      </c>
      <c r="AV1043" s="13" t="s">
        <v>92</v>
      </c>
      <c r="AW1043" s="13" t="s">
        <v>31</v>
      </c>
      <c r="AX1043" s="13" t="s">
        <v>76</v>
      </c>
      <c r="AY1043" s="166" t="s">
        <v>317</v>
      </c>
    </row>
    <row r="1044" spans="2:51" s="12" customFormat="1" ht="10">
      <c r="B1044" s="157"/>
      <c r="D1044" s="158" t="s">
        <v>328</v>
      </c>
      <c r="E1044" s="159" t="s">
        <v>1</v>
      </c>
      <c r="F1044" s="160" t="s">
        <v>14839</v>
      </c>
      <c r="H1044" s="161">
        <v>39.9</v>
      </c>
      <c r="I1044" s="162"/>
      <c r="L1044" s="157"/>
      <c r="M1044" s="163"/>
      <c r="T1044" s="164"/>
      <c r="AT1044" s="159" t="s">
        <v>328</v>
      </c>
      <c r="AU1044" s="159" t="s">
        <v>88</v>
      </c>
      <c r="AV1044" s="12" t="s">
        <v>88</v>
      </c>
      <c r="AW1044" s="12" t="s">
        <v>31</v>
      </c>
      <c r="AX1044" s="12" t="s">
        <v>76</v>
      </c>
      <c r="AY1044" s="159" t="s">
        <v>317</v>
      </c>
    </row>
    <row r="1045" spans="2:51" s="12" customFormat="1" ht="10">
      <c r="B1045" s="157"/>
      <c r="D1045" s="158" t="s">
        <v>328</v>
      </c>
      <c r="E1045" s="159" t="s">
        <v>1</v>
      </c>
      <c r="F1045" s="160" t="s">
        <v>14840</v>
      </c>
      <c r="H1045" s="161">
        <v>18.600000000000001</v>
      </c>
      <c r="I1045" s="162"/>
      <c r="L1045" s="157"/>
      <c r="M1045" s="163"/>
      <c r="T1045" s="164"/>
      <c r="AT1045" s="159" t="s">
        <v>328</v>
      </c>
      <c r="AU1045" s="159" t="s">
        <v>88</v>
      </c>
      <c r="AV1045" s="12" t="s">
        <v>88</v>
      </c>
      <c r="AW1045" s="12" t="s">
        <v>31</v>
      </c>
      <c r="AX1045" s="12" t="s">
        <v>76</v>
      </c>
      <c r="AY1045" s="159" t="s">
        <v>317</v>
      </c>
    </row>
    <row r="1046" spans="2:51" s="12" customFormat="1" ht="10">
      <c r="B1046" s="157"/>
      <c r="D1046" s="158" t="s">
        <v>328</v>
      </c>
      <c r="E1046" s="159" t="s">
        <v>1</v>
      </c>
      <c r="F1046" s="160" t="s">
        <v>14841</v>
      </c>
      <c r="H1046" s="161">
        <v>6.6</v>
      </c>
      <c r="I1046" s="162"/>
      <c r="L1046" s="157"/>
      <c r="M1046" s="163"/>
      <c r="T1046" s="164"/>
      <c r="AT1046" s="159" t="s">
        <v>328</v>
      </c>
      <c r="AU1046" s="159" t="s">
        <v>88</v>
      </c>
      <c r="AV1046" s="12" t="s">
        <v>88</v>
      </c>
      <c r="AW1046" s="12" t="s">
        <v>31</v>
      </c>
      <c r="AX1046" s="12" t="s">
        <v>76</v>
      </c>
      <c r="AY1046" s="159" t="s">
        <v>317</v>
      </c>
    </row>
    <row r="1047" spans="2:51" s="12" customFormat="1" ht="10">
      <c r="B1047" s="157"/>
      <c r="D1047" s="158" t="s">
        <v>328</v>
      </c>
      <c r="E1047" s="159" t="s">
        <v>1</v>
      </c>
      <c r="F1047" s="160" t="s">
        <v>14842</v>
      </c>
      <c r="H1047" s="161">
        <v>7</v>
      </c>
      <c r="I1047" s="162"/>
      <c r="L1047" s="157"/>
      <c r="M1047" s="163"/>
      <c r="T1047" s="164"/>
      <c r="AT1047" s="159" t="s">
        <v>328</v>
      </c>
      <c r="AU1047" s="159" t="s">
        <v>88</v>
      </c>
      <c r="AV1047" s="12" t="s">
        <v>88</v>
      </c>
      <c r="AW1047" s="12" t="s">
        <v>31</v>
      </c>
      <c r="AX1047" s="12" t="s">
        <v>76</v>
      </c>
      <c r="AY1047" s="159" t="s">
        <v>317</v>
      </c>
    </row>
    <row r="1048" spans="2:51" s="12" customFormat="1" ht="10">
      <c r="B1048" s="157"/>
      <c r="D1048" s="158" t="s">
        <v>328</v>
      </c>
      <c r="E1048" s="159" t="s">
        <v>1</v>
      </c>
      <c r="F1048" s="160" t="s">
        <v>14843</v>
      </c>
      <c r="H1048" s="161">
        <v>60.8</v>
      </c>
      <c r="I1048" s="162"/>
      <c r="L1048" s="157"/>
      <c r="M1048" s="163"/>
      <c r="T1048" s="164"/>
      <c r="AT1048" s="159" t="s">
        <v>328</v>
      </c>
      <c r="AU1048" s="159" t="s">
        <v>88</v>
      </c>
      <c r="AV1048" s="12" t="s">
        <v>88</v>
      </c>
      <c r="AW1048" s="12" t="s">
        <v>31</v>
      </c>
      <c r="AX1048" s="12" t="s">
        <v>76</v>
      </c>
      <c r="AY1048" s="159" t="s">
        <v>317</v>
      </c>
    </row>
    <row r="1049" spans="2:51" s="12" customFormat="1" ht="10">
      <c r="B1049" s="157"/>
      <c r="D1049" s="158" t="s">
        <v>328</v>
      </c>
      <c r="E1049" s="159" t="s">
        <v>1</v>
      </c>
      <c r="F1049" s="160" t="s">
        <v>14844</v>
      </c>
      <c r="H1049" s="161">
        <v>33.6</v>
      </c>
      <c r="I1049" s="162"/>
      <c r="L1049" s="157"/>
      <c r="M1049" s="163"/>
      <c r="T1049" s="164"/>
      <c r="AT1049" s="159" t="s">
        <v>328</v>
      </c>
      <c r="AU1049" s="159" t="s">
        <v>88</v>
      </c>
      <c r="AV1049" s="12" t="s">
        <v>88</v>
      </c>
      <c r="AW1049" s="12" t="s">
        <v>31</v>
      </c>
      <c r="AX1049" s="12" t="s">
        <v>76</v>
      </c>
      <c r="AY1049" s="159" t="s">
        <v>317</v>
      </c>
    </row>
    <row r="1050" spans="2:51" s="12" customFormat="1" ht="10">
      <c r="B1050" s="157"/>
      <c r="D1050" s="158" t="s">
        <v>328</v>
      </c>
      <c r="E1050" s="159" t="s">
        <v>1</v>
      </c>
      <c r="F1050" s="160" t="s">
        <v>14845</v>
      </c>
      <c r="H1050" s="161">
        <v>5.5</v>
      </c>
      <c r="I1050" s="162"/>
      <c r="L1050" s="157"/>
      <c r="M1050" s="163"/>
      <c r="T1050" s="164"/>
      <c r="AT1050" s="159" t="s">
        <v>328</v>
      </c>
      <c r="AU1050" s="159" t="s">
        <v>88</v>
      </c>
      <c r="AV1050" s="12" t="s">
        <v>88</v>
      </c>
      <c r="AW1050" s="12" t="s">
        <v>31</v>
      </c>
      <c r="AX1050" s="12" t="s">
        <v>76</v>
      </c>
      <c r="AY1050" s="159" t="s">
        <v>317</v>
      </c>
    </row>
    <row r="1051" spans="2:51" s="13" customFormat="1" ht="10">
      <c r="B1051" s="165"/>
      <c r="D1051" s="158" t="s">
        <v>328</v>
      </c>
      <c r="E1051" s="166" t="s">
        <v>1</v>
      </c>
      <c r="F1051" s="167" t="s">
        <v>331</v>
      </c>
      <c r="H1051" s="168">
        <v>171.99999999999997</v>
      </c>
      <c r="I1051" s="169"/>
      <c r="L1051" s="165"/>
      <c r="M1051" s="170"/>
      <c r="T1051" s="171"/>
      <c r="AT1051" s="166" t="s">
        <v>328</v>
      </c>
      <c r="AU1051" s="166" t="s">
        <v>88</v>
      </c>
      <c r="AV1051" s="13" t="s">
        <v>92</v>
      </c>
      <c r="AW1051" s="13" t="s">
        <v>31</v>
      </c>
      <c r="AX1051" s="13" t="s">
        <v>76</v>
      </c>
      <c r="AY1051" s="166" t="s">
        <v>317</v>
      </c>
    </row>
    <row r="1052" spans="2:51" s="12" customFormat="1" ht="10">
      <c r="B1052" s="157"/>
      <c r="D1052" s="158" t="s">
        <v>328</v>
      </c>
      <c r="E1052" s="159" t="s">
        <v>1</v>
      </c>
      <c r="F1052" s="160" t="s">
        <v>14846</v>
      </c>
      <c r="H1052" s="161">
        <v>6.6</v>
      </c>
      <c r="I1052" s="162"/>
      <c r="L1052" s="157"/>
      <c r="M1052" s="163"/>
      <c r="T1052" s="164"/>
      <c r="AT1052" s="159" t="s">
        <v>328</v>
      </c>
      <c r="AU1052" s="159" t="s">
        <v>88</v>
      </c>
      <c r="AV1052" s="12" t="s">
        <v>88</v>
      </c>
      <c r="AW1052" s="12" t="s">
        <v>31</v>
      </c>
      <c r="AX1052" s="12" t="s">
        <v>76</v>
      </c>
      <c r="AY1052" s="159" t="s">
        <v>317</v>
      </c>
    </row>
    <row r="1053" spans="2:51" s="12" customFormat="1" ht="10">
      <c r="B1053" s="157"/>
      <c r="D1053" s="158" t="s">
        <v>328</v>
      </c>
      <c r="E1053" s="159" t="s">
        <v>1</v>
      </c>
      <c r="F1053" s="160" t="s">
        <v>14847</v>
      </c>
      <c r="H1053" s="161">
        <v>6.89</v>
      </c>
      <c r="I1053" s="162"/>
      <c r="L1053" s="157"/>
      <c r="M1053" s="163"/>
      <c r="T1053" s="164"/>
      <c r="AT1053" s="159" t="s">
        <v>328</v>
      </c>
      <c r="AU1053" s="159" t="s">
        <v>88</v>
      </c>
      <c r="AV1053" s="12" t="s">
        <v>88</v>
      </c>
      <c r="AW1053" s="12" t="s">
        <v>31</v>
      </c>
      <c r="AX1053" s="12" t="s">
        <v>76</v>
      </c>
      <c r="AY1053" s="159" t="s">
        <v>317</v>
      </c>
    </row>
    <row r="1054" spans="2:51" s="12" customFormat="1" ht="10">
      <c r="B1054" s="157"/>
      <c r="D1054" s="158" t="s">
        <v>328</v>
      </c>
      <c r="E1054" s="159" t="s">
        <v>1</v>
      </c>
      <c r="F1054" s="160" t="s">
        <v>14848</v>
      </c>
      <c r="H1054" s="161">
        <v>9.56</v>
      </c>
      <c r="I1054" s="162"/>
      <c r="L1054" s="157"/>
      <c r="M1054" s="163"/>
      <c r="T1054" s="164"/>
      <c r="AT1054" s="159" t="s">
        <v>328</v>
      </c>
      <c r="AU1054" s="159" t="s">
        <v>88</v>
      </c>
      <c r="AV1054" s="12" t="s">
        <v>88</v>
      </c>
      <c r="AW1054" s="12" t="s">
        <v>31</v>
      </c>
      <c r="AX1054" s="12" t="s">
        <v>76</v>
      </c>
      <c r="AY1054" s="159" t="s">
        <v>317</v>
      </c>
    </row>
    <row r="1055" spans="2:51" s="12" customFormat="1" ht="10">
      <c r="B1055" s="157"/>
      <c r="D1055" s="158" t="s">
        <v>328</v>
      </c>
      <c r="E1055" s="159" t="s">
        <v>1</v>
      </c>
      <c r="F1055" s="160" t="s">
        <v>14849</v>
      </c>
      <c r="H1055" s="161">
        <v>15.2</v>
      </c>
      <c r="I1055" s="162"/>
      <c r="L1055" s="157"/>
      <c r="M1055" s="163"/>
      <c r="T1055" s="164"/>
      <c r="AT1055" s="159" t="s">
        <v>328</v>
      </c>
      <c r="AU1055" s="159" t="s">
        <v>88</v>
      </c>
      <c r="AV1055" s="12" t="s">
        <v>88</v>
      </c>
      <c r="AW1055" s="12" t="s">
        <v>31</v>
      </c>
      <c r="AX1055" s="12" t="s">
        <v>76</v>
      </c>
      <c r="AY1055" s="159" t="s">
        <v>317</v>
      </c>
    </row>
    <row r="1056" spans="2:51" s="12" customFormat="1" ht="10">
      <c r="B1056" s="157"/>
      <c r="D1056" s="158" t="s">
        <v>328</v>
      </c>
      <c r="E1056" s="159" t="s">
        <v>1</v>
      </c>
      <c r="F1056" s="160" t="s">
        <v>14850</v>
      </c>
      <c r="H1056" s="161">
        <v>9.1999999999999993</v>
      </c>
      <c r="I1056" s="162"/>
      <c r="L1056" s="157"/>
      <c r="M1056" s="163"/>
      <c r="T1056" s="164"/>
      <c r="AT1056" s="159" t="s">
        <v>328</v>
      </c>
      <c r="AU1056" s="159" t="s">
        <v>88</v>
      </c>
      <c r="AV1056" s="12" t="s">
        <v>88</v>
      </c>
      <c r="AW1056" s="12" t="s">
        <v>31</v>
      </c>
      <c r="AX1056" s="12" t="s">
        <v>76</v>
      </c>
      <c r="AY1056" s="159" t="s">
        <v>317</v>
      </c>
    </row>
    <row r="1057" spans="2:51" s="12" customFormat="1" ht="10">
      <c r="B1057" s="157"/>
      <c r="D1057" s="158" t="s">
        <v>328</v>
      </c>
      <c r="E1057" s="159" t="s">
        <v>1</v>
      </c>
      <c r="F1057" s="160" t="s">
        <v>14851</v>
      </c>
      <c r="H1057" s="161">
        <v>9.65</v>
      </c>
      <c r="I1057" s="162"/>
      <c r="L1057" s="157"/>
      <c r="M1057" s="163"/>
      <c r="T1057" s="164"/>
      <c r="AT1057" s="159" t="s">
        <v>328</v>
      </c>
      <c r="AU1057" s="159" t="s">
        <v>88</v>
      </c>
      <c r="AV1057" s="12" t="s">
        <v>88</v>
      </c>
      <c r="AW1057" s="12" t="s">
        <v>31</v>
      </c>
      <c r="AX1057" s="12" t="s">
        <v>76</v>
      </c>
      <c r="AY1057" s="159" t="s">
        <v>317</v>
      </c>
    </row>
    <row r="1058" spans="2:51" s="12" customFormat="1" ht="10">
      <c r="B1058" s="157"/>
      <c r="D1058" s="158" t="s">
        <v>328</v>
      </c>
      <c r="E1058" s="159" t="s">
        <v>1</v>
      </c>
      <c r="F1058" s="160" t="s">
        <v>14852</v>
      </c>
      <c r="H1058" s="161">
        <v>10.3</v>
      </c>
      <c r="I1058" s="162"/>
      <c r="L1058" s="157"/>
      <c r="M1058" s="163"/>
      <c r="T1058" s="164"/>
      <c r="AT1058" s="159" t="s">
        <v>328</v>
      </c>
      <c r="AU1058" s="159" t="s">
        <v>88</v>
      </c>
      <c r="AV1058" s="12" t="s">
        <v>88</v>
      </c>
      <c r="AW1058" s="12" t="s">
        <v>31</v>
      </c>
      <c r="AX1058" s="12" t="s">
        <v>76</v>
      </c>
      <c r="AY1058" s="159" t="s">
        <v>317</v>
      </c>
    </row>
    <row r="1059" spans="2:51" s="12" customFormat="1" ht="10">
      <c r="B1059" s="157"/>
      <c r="D1059" s="158" t="s">
        <v>328</v>
      </c>
      <c r="E1059" s="159" t="s">
        <v>1</v>
      </c>
      <c r="F1059" s="160" t="s">
        <v>14853</v>
      </c>
      <c r="H1059" s="161">
        <v>8.8000000000000007</v>
      </c>
      <c r="I1059" s="162"/>
      <c r="L1059" s="157"/>
      <c r="M1059" s="163"/>
      <c r="T1059" s="164"/>
      <c r="AT1059" s="159" t="s">
        <v>328</v>
      </c>
      <c r="AU1059" s="159" t="s">
        <v>88</v>
      </c>
      <c r="AV1059" s="12" t="s">
        <v>88</v>
      </c>
      <c r="AW1059" s="12" t="s">
        <v>31</v>
      </c>
      <c r="AX1059" s="12" t="s">
        <v>76</v>
      </c>
      <c r="AY1059" s="159" t="s">
        <v>317</v>
      </c>
    </row>
    <row r="1060" spans="2:51" s="12" customFormat="1" ht="10">
      <c r="B1060" s="157"/>
      <c r="D1060" s="158" t="s">
        <v>328</v>
      </c>
      <c r="E1060" s="159" t="s">
        <v>1</v>
      </c>
      <c r="F1060" s="160" t="s">
        <v>14854</v>
      </c>
      <c r="H1060" s="161">
        <v>9.6999999999999993</v>
      </c>
      <c r="I1060" s="162"/>
      <c r="L1060" s="157"/>
      <c r="M1060" s="163"/>
      <c r="T1060" s="164"/>
      <c r="AT1060" s="159" t="s">
        <v>328</v>
      </c>
      <c r="AU1060" s="159" t="s">
        <v>88</v>
      </c>
      <c r="AV1060" s="12" t="s">
        <v>88</v>
      </c>
      <c r="AW1060" s="12" t="s">
        <v>31</v>
      </c>
      <c r="AX1060" s="12" t="s">
        <v>76</v>
      </c>
      <c r="AY1060" s="159" t="s">
        <v>317</v>
      </c>
    </row>
    <row r="1061" spans="2:51" s="12" customFormat="1" ht="10">
      <c r="B1061" s="157"/>
      <c r="D1061" s="158" t="s">
        <v>328</v>
      </c>
      <c r="E1061" s="159" t="s">
        <v>1</v>
      </c>
      <c r="F1061" s="160" t="s">
        <v>14855</v>
      </c>
      <c r="H1061" s="161">
        <v>9.8000000000000007</v>
      </c>
      <c r="I1061" s="162"/>
      <c r="L1061" s="157"/>
      <c r="M1061" s="163"/>
      <c r="T1061" s="164"/>
      <c r="AT1061" s="159" t="s">
        <v>328</v>
      </c>
      <c r="AU1061" s="159" t="s">
        <v>88</v>
      </c>
      <c r="AV1061" s="12" t="s">
        <v>88</v>
      </c>
      <c r="AW1061" s="12" t="s">
        <v>31</v>
      </c>
      <c r="AX1061" s="12" t="s">
        <v>76</v>
      </c>
      <c r="AY1061" s="159" t="s">
        <v>317</v>
      </c>
    </row>
    <row r="1062" spans="2:51" s="12" customFormat="1" ht="10">
      <c r="B1062" s="157"/>
      <c r="D1062" s="158" t="s">
        <v>328</v>
      </c>
      <c r="E1062" s="159" t="s">
        <v>1</v>
      </c>
      <c r="F1062" s="160" t="s">
        <v>14856</v>
      </c>
      <c r="H1062" s="161">
        <v>9.6999999999999993</v>
      </c>
      <c r="I1062" s="162"/>
      <c r="L1062" s="157"/>
      <c r="M1062" s="163"/>
      <c r="T1062" s="164"/>
      <c r="AT1062" s="159" t="s">
        <v>328</v>
      </c>
      <c r="AU1062" s="159" t="s">
        <v>88</v>
      </c>
      <c r="AV1062" s="12" t="s">
        <v>88</v>
      </c>
      <c r="AW1062" s="12" t="s">
        <v>31</v>
      </c>
      <c r="AX1062" s="12" t="s">
        <v>76</v>
      </c>
      <c r="AY1062" s="159" t="s">
        <v>317</v>
      </c>
    </row>
    <row r="1063" spans="2:51" s="12" customFormat="1" ht="10">
      <c r="B1063" s="157"/>
      <c r="D1063" s="158" t="s">
        <v>328</v>
      </c>
      <c r="E1063" s="159" t="s">
        <v>1</v>
      </c>
      <c r="F1063" s="160" t="s">
        <v>14857</v>
      </c>
      <c r="H1063" s="161">
        <v>7.54</v>
      </c>
      <c r="I1063" s="162"/>
      <c r="L1063" s="157"/>
      <c r="M1063" s="163"/>
      <c r="T1063" s="164"/>
      <c r="AT1063" s="159" t="s">
        <v>328</v>
      </c>
      <c r="AU1063" s="159" t="s">
        <v>88</v>
      </c>
      <c r="AV1063" s="12" t="s">
        <v>88</v>
      </c>
      <c r="AW1063" s="12" t="s">
        <v>31</v>
      </c>
      <c r="AX1063" s="12" t="s">
        <v>76</v>
      </c>
      <c r="AY1063" s="159" t="s">
        <v>317</v>
      </c>
    </row>
    <row r="1064" spans="2:51" s="12" customFormat="1" ht="10">
      <c r="B1064" s="157"/>
      <c r="D1064" s="158" t="s">
        <v>328</v>
      </c>
      <c r="E1064" s="159" t="s">
        <v>1</v>
      </c>
      <c r="F1064" s="160" t="s">
        <v>14858</v>
      </c>
      <c r="H1064" s="161">
        <v>7.54</v>
      </c>
      <c r="I1064" s="162"/>
      <c r="L1064" s="157"/>
      <c r="M1064" s="163"/>
      <c r="T1064" s="164"/>
      <c r="AT1064" s="159" t="s">
        <v>328</v>
      </c>
      <c r="AU1064" s="159" t="s">
        <v>88</v>
      </c>
      <c r="AV1064" s="12" t="s">
        <v>88</v>
      </c>
      <c r="AW1064" s="12" t="s">
        <v>31</v>
      </c>
      <c r="AX1064" s="12" t="s">
        <v>76</v>
      </c>
      <c r="AY1064" s="159" t="s">
        <v>317</v>
      </c>
    </row>
    <row r="1065" spans="2:51" s="12" customFormat="1" ht="10">
      <c r="B1065" s="157"/>
      <c r="D1065" s="158" t="s">
        <v>328</v>
      </c>
      <c r="E1065" s="159" t="s">
        <v>1</v>
      </c>
      <c r="F1065" s="160" t="s">
        <v>14859</v>
      </c>
      <c r="H1065" s="161">
        <v>7.14</v>
      </c>
      <c r="I1065" s="162"/>
      <c r="L1065" s="157"/>
      <c r="M1065" s="163"/>
      <c r="T1065" s="164"/>
      <c r="AT1065" s="159" t="s">
        <v>328</v>
      </c>
      <c r="AU1065" s="159" t="s">
        <v>88</v>
      </c>
      <c r="AV1065" s="12" t="s">
        <v>88</v>
      </c>
      <c r="AW1065" s="12" t="s">
        <v>31</v>
      </c>
      <c r="AX1065" s="12" t="s">
        <v>76</v>
      </c>
      <c r="AY1065" s="159" t="s">
        <v>317</v>
      </c>
    </row>
    <row r="1066" spans="2:51" s="12" customFormat="1" ht="10">
      <c r="B1066" s="157"/>
      <c r="D1066" s="158" t="s">
        <v>328</v>
      </c>
      <c r="E1066" s="159" t="s">
        <v>1</v>
      </c>
      <c r="F1066" s="160" t="s">
        <v>14860</v>
      </c>
      <c r="H1066" s="161">
        <v>7.14</v>
      </c>
      <c r="I1066" s="162"/>
      <c r="L1066" s="157"/>
      <c r="M1066" s="163"/>
      <c r="T1066" s="164"/>
      <c r="AT1066" s="159" t="s">
        <v>328</v>
      </c>
      <c r="AU1066" s="159" t="s">
        <v>88</v>
      </c>
      <c r="AV1066" s="12" t="s">
        <v>88</v>
      </c>
      <c r="AW1066" s="12" t="s">
        <v>31</v>
      </c>
      <c r="AX1066" s="12" t="s">
        <v>76</v>
      </c>
      <c r="AY1066" s="159" t="s">
        <v>317</v>
      </c>
    </row>
    <row r="1067" spans="2:51" s="12" customFormat="1" ht="10">
      <c r="B1067" s="157"/>
      <c r="D1067" s="158" t="s">
        <v>328</v>
      </c>
      <c r="E1067" s="159" t="s">
        <v>1</v>
      </c>
      <c r="F1067" s="160" t="s">
        <v>14861</v>
      </c>
      <c r="H1067" s="161">
        <v>7.14</v>
      </c>
      <c r="I1067" s="162"/>
      <c r="L1067" s="157"/>
      <c r="M1067" s="163"/>
      <c r="T1067" s="164"/>
      <c r="AT1067" s="159" t="s">
        <v>328</v>
      </c>
      <c r="AU1067" s="159" t="s">
        <v>88</v>
      </c>
      <c r="AV1067" s="12" t="s">
        <v>88</v>
      </c>
      <c r="AW1067" s="12" t="s">
        <v>31</v>
      </c>
      <c r="AX1067" s="12" t="s">
        <v>76</v>
      </c>
      <c r="AY1067" s="159" t="s">
        <v>317</v>
      </c>
    </row>
    <row r="1068" spans="2:51" s="12" customFormat="1" ht="10">
      <c r="B1068" s="157"/>
      <c r="D1068" s="158" t="s">
        <v>328</v>
      </c>
      <c r="E1068" s="159" t="s">
        <v>1</v>
      </c>
      <c r="F1068" s="160" t="s">
        <v>14862</v>
      </c>
      <c r="H1068" s="161">
        <v>7.14</v>
      </c>
      <c r="I1068" s="162"/>
      <c r="L1068" s="157"/>
      <c r="M1068" s="163"/>
      <c r="T1068" s="164"/>
      <c r="AT1068" s="159" t="s">
        <v>328</v>
      </c>
      <c r="AU1068" s="159" t="s">
        <v>88</v>
      </c>
      <c r="AV1068" s="12" t="s">
        <v>88</v>
      </c>
      <c r="AW1068" s="12" t="s">
        <v>31</v>
      </c>
      <c r="AX1068" s="12" t="s">
        <v>76</v>
      </c>
      <c r="AY1068" s="159" t="s">
        <v>317</v>
      </c>
    </row>
    <row r="1069" spans="2:51" s="12" customFormat="1" ht="10">
      <c r="B1069" s="157"/>
      <c r="D1069" s="158" t="s">
        <v>328</v>
      </c>
      <c r="E1069" s="159" t="s">
        <v>1</v>
      </c>
      <c r="F1069" s="160" t="s">
        <v>14863</v>
      </c>
      <c r="H1069" s="161">
        <v>7.14</v>
      </c>
      <c r="I1069" s="162"/>
      <c r="L1069" s="157"/>
      <c r="M1069" s="163"/>
      <c r="T1069" s="164"/>
      <c r="AT1069" s="159" t="s">
        <v>328</v>
      </c>
      <c r="AU1069" s="159" t="s">
        <v>88</v>
      </c>
      <c r="AV1069" s="12" t="s">
        <v>88</v>
      </c>
      <c r="AW1069" s="12" t="s">
        <v>31</v>
      </c>
      <c r="AX1069" s="12" t="s">
        <v>76</v>
      </c>
      <c r="AY1069" s="159" t="s">
        <v>317</v>
      </c>
    </row>
    <row r="1070" spans="2:51" s="12" customFormat="1" ht="10">
      <c r="B1070" s="157"/>
      <c r="D1070" s="158" t="s">
        <v>328</v>
      </c>
      <c r="E1070" s="159" t="s">
        <v>1</v>
      </c>
      <c r="F1070" s="160" t="s">
        <v>14864</v>
      </c>
      <c r="H1070" s="161">
        <v>7.14</v>
      </c>
      <c r="I1070" s="162"/>
      <c r="L1070" s="157"/>
      <c r="M1070" s="163"/>
      <c r="T1070" s="164"/>
      <c r="AT1070" s="159" t="s">
        <v>328</v>
      </c>
      <c r="AU1070" s="159" t="s">
        <v>88</v>
      </c>
      <c r="AV1070" s="12" t="s">
        <v>88</v>
      </c>
      <c r="AW1070" s="12" t="s">
        <v>31</v>
      </c>
      <c r="AX1070" s="12" t="s">
        <v>76</v>
      </c>
      <c r="AY1070" s="159" t="s">
        <v>317</v>
      </c>
    </row>
    <row r="1071" spans="2:51" s="12" customFormat="1" ht="10">
      <c r="B1071" s="157"/>
      <c r="D1071" s="158" t="s">
        <v>328</v>
      </c>
      <c r="E1071" s="159" t="s">
        <v>1</v>
      </c>
      <c r="F1071" s="160" t="s">
        <v>14865</v>
      </c>
      <c r="H1071" s="161">
        <v>7.84</v>
      </c>
      <c r="I1071" s="162"/>
      <c r="L1071" s="157"/>
      <c r="M1071" s="163"/>
      <c r="T1071" s="164"/>
      <c r="AT1071" s="159" t="s">
        <v>328</v>
      </c>
      <c r="AU1071" s="159" t="s">
        <v>88</v>
      </c>
      <c r="AV1071" s="12" t="s">
        <v>88</v>
      </c>
      <c r="AW1071" s="12" t="s">
        <v>31</v>
      </c>
      <c r="AX1071" s="12" t="s">
        <v>76</v>
      </c>
      <c r="AY1071" s="159" t="s">
        <v>317</v>
      </c>
    </row>
    <row r="1072" spans="2:51" s="12" customFormat="1" ht="10">
      <c r="B1072" s="157"/>
      <c r="D1072" s="158" t="s">
        <v>328</v>
      </c>
      <c r="E1072" s="159" t="s">
        <v>1</v>
      </c>
      <c r="F1072" s="160" t="s">
        <v>14866</v>
      </c>
      <c r="H1072" s="161">
        <v>7.99</v>
      </c>
      <c r="I1072" s="162"/>
      <c r="L1072" s="157"/>
      <c r="M1072" s="163"/>
      <c r="T1072" s="164"/>
      <c r="AT1072" s="159" t="s">
        <v>328</v>
      </c>
      <c r="AU1072" s="159" t="s">
        <v>88</v>
      </c>
      <c r="AV1072" s="12" t="s">
        <v>88</v>
      </c>
      <c r="AW1072" s="12" t="s">
        <v>31</v>
      </c>
      <c r="AX1072" s="12" t="s">
        <v>76</v>
      </c>
      <c r="AY1072" s="159" t="s">
        <v>317</v>
      </c>
    </row>
    <row r="1073" spans="2:65" s="12" customFormat="1" ht="10">
      <c r="B1073" s="157"/>
      <c r="D1073" s="158" t="s">
        <v>328</v>
      </c>
      <c r="E1073" s="159" t="s">
        <v>1</v>
      </c>
      <c r="F1073" s="160" t="s">
        <v>14867</v>
      </c>
      <c r="H1073" s="161">
        <v>49.6</v>
      </c>
      <c r="I1073" s="162"/>
      <c r="L1073" s="157"/>
      <c r="M1073" s="163"/>
      <c r="T1073" s="164"/>
      <c r="AT1073" s="159" t="s">
        <v>328</v>
      </c>
      <c r="AU1073" s="159" t="s">
        <v>88</v>
      </c>
      <c r="AV1073" s="12" t="s">
        <v>88</v>
      </c>
      <c r="AW1073" s="12" t="s">
        <v>31</v>
      </c>
      <c r="AX1073" s="12" t="s">
        <v>76</v>
      </c>
      <c r="AY1073" s="159" t="s">
        <v>317</v>
      </c>
    </row>
    <row r="1074" spans="2:65" s="12" customFormat="1" ht="10">
      <c r="B1074" s="157"/>
      <c r="D1074" s="158" t="s">
        <v>328</v>
      </c>
      <c r="E1074" s="159" t="s">
        <v>1</v>
      </c>
      <c r="F1074" s="160" t="s">
        <v>14868</v>
      </c>
      <c r="H1074" s="161">
        <v>147</v>
      </c>
      <c r="I1074" s="162"/>
      <c r="L1074" s="157"/>
      <c r="M1074" s="163"/>
      <c r="T1074" s="164"/>
      <c r="AT1074" s="159" t="s">
        <v>328</v>
      </c>
      <c r="AU1074" s="159" t="s">
        <v>88</v>
      </c>
      <c r="AV1074" s="12" t="s">
        <v>88</v>
      </c>
      <c r="AW1074" s="12" t="s">
        <v>31</v>
      </c>
      <c r="AX1074" s="12" t="s">
        <v>76</v>
      </c>
      <c r="AY1074" s="159" t="s">
        <v>317</v>
      </c>
    </row>
    <row r="1075" spans="2:65" s="13" customFormat="1" ht="10">
      <c r="B1075" s="165"/>
      <c r="D1075" s="158" t="s">
        <v>328</v>
      </c>
      <c r="E1075" s="166" t="s">
        <v>1</v>
      </c>
      <c r="F1075" s="167" t="s">
        <v>331</v>
      </c>
      <c r="H1075" s="168">
        <v>375.75</v>
      </c>
      <c r="I1075" s="169"/>
      <c r="L1075" s="165"/>
      <c r="M1075" s="170"/>
      <c r="T1075" s="171"/>
      <c r="AT1075" s="166" t="s">
        <v>328</v>
      </c>
      <c r="AU1075" s="166" t="s">
        <v>88</v>
      </c>
      <c r="AV1075" s="13" t="s">
        <v>92</v>
      </c>
      <c r="AW1075" s="13" t="s">
        <v>31</v>
      </c>
      <c r="AX1075" s="13" t="s">
        <v>76</v>
      </c>
      <c r="AY1075" s="166" t="s">
        <v>317</v>
      </c>
    </row>
    <row r="1076" spans="2:65" s="14" customFormat="1" ht="10">
      <c r="B1076" s="172"/>
      <c r="D1076" s="158" t="s">
        <v>328</v>
      </c>
      <c r="E1076" s="173" t="s">
        <v>1</v>
      </c>
      <c r="F1076" s="174" t="s">
        <v>332</v>
      </c>
      <c r="H1076" s="175">
        <v>580.94999999999982</v>
      </c>
      <c r="I1076" s="176"/>
      <c r="L1076" s="172"/>
      <c r="M1076" s="177"/>
      <c r="T1076" s="178"/>
      <c r="AT1076" s="173" t="s">
        <v>328</v>
      </c>
      <c r="AU1076" s="173" t="s">
        <v>88</v>
      </c>
      <c r="AV1076" s="14" t="s">
        <v>323</v>
      </c>
      <c r="AW1076" s="14" t="s">
        <v>31</v>
      </c>
      <c r="AX1076" s="14" t="s">
        <v>83</v>
      </c>
      <c r="AY1076" s="173" t="s">
        <v>317</v>
      </c>
    </row>
    <row r="1077" spans="2:65" s="1" customFormat="1" ht="37.75" customHeight="1">
      <c r="B1077" s="142"/>
      <c r="C1077" s="179" t="s">
        <v>2355</v>
      </c>
      <c r="D1077" s="179" t="s">
        <v>454</v>
      </c>
      <c r="E1077" s="180" t="s">
        <v>5894</v>
      </c>
      <c r="F1077" s="181" t="s">
        <v>5895</v>
      </c>
      <c r="G1077" s="182" t="s">
        <v>484</v>
      </c>
      <c r="H1077" s="183">
        <v>609.99800000000005</v>
      </c>
      <c r="I1077" s="184"/>
      <c r="J1077" s="185">
        <f>ROUND(I1077*H1077,2)</f>
        <v>0</v>
      </c>
      <c r="K1077" s="186"/>
      <c r="L1077" s="187"/>
      <c r="M1077" s="188" t="s">
        <v>1</v>
      </c>
      <c r="N1077" s="189" t="s">
        <v>42</v>
      </c>
      <c r="P1077" s="153">
        <f>O1077*H1077</f>
        <v>0</v>
      </c>
      <c r="Q1077" s="153">
        <v>1E-4</v>
      </c>
      <c r="R1077" s="153">
        <f>Q1077*H1077</f>
        <v>6.0999800000000007E-2</v>
      </c>
      <c r="S1077" s="153">
        <v>0</v>
      </c>
      <c r="T1077" s="154">
        <f>S1077*H1077</f>
        <v>0</v>
      </c>
      <c r="AR1077" s="155" t="s">
        <v>356</v>
      </c>
      <c r="AT1077" s="155" t="s">
        <v>454</v>
      </c>
      <c r="AU1077" s="155" t="s">
        <v>88</v>
      </c>
      <c r="AY1077" s="16" t="s">
        <v>317</v>
      </c>
      <c r="BE1077" s="156">
        <f>IF(N1077="základná",J1077,0)</f>
        <v>0</v>
      </c>
      <c r="BF1077" s="156">
        <f>IF(N1077="znížená",J1077,0)</f>
        <v>0</v>
      </c>
      <c r="BG1077" s="156">
        <f>IF(N1077="zákl. prenesená",J1077,0)</f>
        <v>0</v>
      </c>
      <c r="BH1077" s="156">
        <f>IF(N1077="zníž. prenesená",J1077,0)</f>
        <v>0</v>
      </c>
      <c r="BI1077" s="156">
        <f>IF(N1077="nulová",J1077,0)</f>
        <v>0</v>
      </c>
      <c r="BJ1077" s="16" t="s">
        <v>88</v>
      </c>
      <c r="BK1077" s="156">
        <f>ROUND(I1077*H1077,2)</f>
        <v>0</v>
      </c>
      <c r="BL1077" s="16" t="s">
        <v>323</v>
      </c>
      <c r="BM1077" s="155" t="s">
        <v>14869</v>
      </c>
    </row>
    <row r="1078" spans="2:65" s="12" customFormat="1" ht="10">
      <c r="B1078" s="157"/>
      <c r="D1078" s="158" t="s">
        <v>328</v>
      </c>
      <c r="F1078" s="160" t="s">
        <v>14870</v>
      </c>
      <c r="H1078" s="161">
        <v>609.99800000000005</v>
      </c>
      <c r="I1078" s="162"/>
      <c r="L1078" s="157"/>
      <c r="M1078" s="163"/>
      <c r="T1078" s="164"/>
      <c r="AT1078" s="159" t="s">
        <v>328</v>
      </c>
      <c r="AU1078" s="159" t="s">
        <v>88</v>
      </c>
      <c r="AV1078" s="12" t="s">
        <v>88</v>
      </c>
      <c r="AW1078" s="12" t="s">
        <v>3</v>
      </c>
      <c r="AX1078" s="12" t="s">
        <v>83</v>
      </c>
      <c r="AY1078" s="159" t="s">
        <v>317</v>
      </c>
    </row>
    <row r="1079" spans="2:65" s="1" customFormat="1" ht="44.25" customHeight="1">
      <c r="B1079" s="142"/>
      <c r="C1079" s="179" t="s">
        <v>2359</v>
      </c>
      <c r="D1079" s="179" t="s">
        <v>454</v>
      </c>
      <c r="E1079" s="180" t="s">
        <v>5900</v>
      </c>
      <c r="F1079" s="181" t="s">
        <v>5901</v>
      </c>
      <c r="G1079" s="182" t="s">
        <v>484</v>
      </c>
      <c r="H1079" s="183">
        <v>609.99800000000005</v>
      </c>
      <c r="I1079" s="184"/>
      <c r="J1079" s="185">
        <f>ROUND(I1079*H1079,2)</f>
        <v>0</v>
      </c>
      <c r="K1079" s="186"/>
      <c r="L1079" s="187"/>
      <c r="M1079" s="188" t="s">
        <v>1</v>
      </c>
      <c r="N1079" s="189" t="s">
        <v>42</v>
      </c>
      <c r="P1079" s="153">
        <f>O1079*H1079</f>
        <v>0</v>
      </c>
      <c r="Q1079" s="153">
        <v>1E-4</v>
      </c>
      <c r="R1079" s="153">
        <f>Q1079*H1079</f>
        <v>6.0999800000000007E-2</v>
      </c>
      <c r="S1079" s="153">
        <v>0</v>
      </c>
      <c r="T1079" s="154">
        <f>S1079*H1079</f>
        <v>0</v>
      </c>
      <c r="AR1079" s="155" t="s">
        <v>356</v>
      </c>
      <c r="AT1079" s="155" t="s">
        <v>454</v>
      </c>
      <c r="AU1079" s="155" t="s">
        <v>88</v>
      </c>
      <c r="AY1079" s="16" t="s">
        <v>317</v>
      </c>
      <c r="BE1079" s="156">
        <f>IF(N1079="základná",J1079,0)</f>
        <v>0</v>
      </c>
      <c r="BF1079" s="156">
        <f>IF(N1079="znížená",J1079,0)</f>
        <v>0</v>
      </c>
      <c r="BG1079" s="156">
        <f>IF(N1079="zákl. prenesená",J1079,0)</f>
        <v>0</v>
      </c>
      <c r="BH1079" s="156">
        <f>IF(N1079="zníž. prenesená",J1079,0)</f>
        <v>0</v>
      </c>
      <c r="BI1079" s="156">
        <f>IF(N1079="nulová",J1079,0)</f>
        <v>0</v>
      </c>
      <c r="BJ1079" s="16" t="s">
        <v>88</v>
      </c>
      <c r="BK1079" s="156">
        <f>ROUND(I1079*H1079,2)</f>
        <v>0</v>
      </c>
      <c r="BL1079" s="16" t="s">
        <v>323</v>
      </c>
      <c r="BM1079" s="155" t="s">
        <v>14871</v>
      </c>
    </row>
    <row r="1080" spans="2:65" s="12" customFormat="1" ht="10">
      <c r="B1080" s="157"/>
      <c r="D1080" s="158" t="s">
        <v>328</v>
      </c>
      <c r="F1080" s="160" t="s">
        <v>14870</v>
      </c>
      <c r="H1080" s="161">
        <v>609.99800000000005</v>
      </c>
      <c r="I1080" s="162"/>
      <c r="L1080" s="157"/>
      <c r="M1080" s="163"/>
      <c r="T1080" s="164"/>
      <c r="AT1080" s="159" t="s">
        <v>328</v>
      </c>
      <c r="AU1080" s="159" t="s">
        <v>88</v>
      </c>
      <c r="AV1080" s="12" t="s">
        <v>88</v>
      </c>
      <c r="AW1080" s="12" t="s">
        <v>3</v>
      </c>
      <c r="AX1080" s="12" t="s">
        <v>83</v>
      </c>
      <c r="AY1080" s="159" t="s">
        <v>317</v>
      </c>
    </row>
    <row r="1081" spans="2:65" s="1" customFormat="1" ht="24.15" customHeight="1">
      <c r="B1081" s="142"/>
      <c r="C1081" s="179" t="s">
        <v>2367</v>
      </c>
      <c r="D1081" s="179" t="s">
        <v>454</v>
      </c>
      <c r="E1081" s="180" t="s">
        <v>5904</v>
      </c>
      <c r="F1081" s="181" t="s">
        <v>14872</v>
      </c>
      <c r="G1081" s="182" t="s">
        <v>467</v>
      </c>
      <c r="H1081" s="183">
        <v>1</v>
      </c>
      <c r="I1081" s="184"/>
      <c r="J1081" s="185">
        <f t="shared" ref="J1081:J1088" si="30">ROUND(I1081*H1081,2)</f>
        <v>0</v>
      </c>
      <c r="K1081" s="186"/>
      <c r="L1081" s="187"/>
      <c r="M1081" s="188" t="s">
        <v>1</v>
      </c>
      <c r="N1081" s="189" t="s">
        <v>42</v>
      </c>
      <c r="P1081" s="153">
        <f t="shared" ref="P1081:P1088" si="31">O1081*H1081</f>
        <v>0</v>
      </c>
      <c r="Q1081" s="153">
        <v>5.1999999999999998E-2</v>
      </c>
      <c r="R1081" s="153">
        <f t="shared" ref="R1081:R1088" si="32">Q1081*H1081</f>
        <v>5.1999999999999998E-2</v>
      </c>
      <c r="S1081" s="153">
        <v>0</v>
      </c>
      <c r="T1081" s="154">
        <f t="shared" ref="T1081:T1088" si="33">S1081*H1081</f>
        <v>0</v>
      </c>
      <c r="AR1081" s="155" t="s">
        <v>356</v>
      </c>
      <c r="AT1081" s="155" t="s">
        <v>454</v>
      </c>
      <c r="AU1081" s="155" t="s">
        <v>88</v>
      </c>
      <c r="AY1081" s="16" t="s">
        <v>317</v>
      </c>
      <c r="BE1081" s="156">
        <f t="shared" ref="BE1081:BE1088" si="34">IF(N1081="základná",J1081,0)</f>
        <v>0</v>
      </c>
      <c r="BF1081" s="156">
        <f t="shared" ref="BF1081:BF1088" si="35">IF(N1081="znížená",J1081,0)</f>
        <v>0</v>
      </c>
      <c r="BG1081" s="156">
        <f t="shared" ref="BG1081:BG1088" si="36">IF(N1081="zákl. prenesená",J1081,0)</f>
        <v>0</v>
      </c>
      <c r="BH1081" s="156">
        <f t="shared" ref="BH1081:BH1088" si="37">IF(N1081="zníž. prenesená",J1081,0)</f>
        <v>0</v>
      </c>
      <c r="BI1081" s="156">
        <f t="shared" ref="BI1081:BI1088" si="38">IF(N1081="nulová",J1081,0)</f>
        <v>0</v>
      </c>
      <c r="BJ1081" s="16" t="s">
        <v>88</v>
      </c>
      <c r="BK1081" s="156">
        <f t="shared" ref="BK1081:BK1088" si="39">ROUND(I1081*H1081,2)</f>
        <v>0</v>
      </c>
      <c r="BL1081" s="16" t="s">
        <v>323</v>
      </c>
      <c r="BM1081" s="155" t="s">
        <v>14873</v>
      </c>
    </row>
    <row r="1082" spans="2:65" s="1" customFormat="1" ht="24.15" customHeight="1">
      <c r="B1082" s="142"/>
      <c r="C1082" s="179" t="s">
        <v>2371</v>
      </c>
      <c r="D1082" s="179" t="s">
        <v>454</v>
      </c>
      <c r="E1082" s="180" t="s">
        <v>5908</v>
      </c>
      <c r="F1082" s="181" t="s">
        <v>14874</v>
      </c>
      <c r="G1082" s="182" t="s">
        <v>467</v>
      </c>
      <c r="H1082" s="183">
        <v>1</v>
      </c>
      <c r="I1082" s="184"/>
      <c r="J1082" s="185">
        <f t="shared" si="30"/>
        <v>0</v>
      </c>
      <c r="K1082" s="186"/>
      <c r="L1082" s="187"/>
      <c r="M1082" s="188" t="s">
        <v>1</v>
      </c>
      <c r="N1082" s="189" t="s">
        <v>42</v>
      </c>
      <c r="P1082" s="153">
        <f t="shared" si="31"/>
        <v>0</v>
      </c>
      <c r="Q1082" s="153">
        <v>5.1999999999999998E-2</v>
      </c>
      <c r="R1082" s="153">
        <f t="shared" si="32"/>
        <v>5.1999999999999998E-2</v>
      </c>
      <c r="S1082" s="153">
        <v>0</v>
      </c>
      <c r="T1082" s="154">
        <f t="shared" si="33"/>
        <v>0</v>
      </c>
      <c r="AR1082" s="155" t="s">
        <v>356</v>
      </c>
      <c r="AT1082" s="155" t="s">
        <v>454</v>
      </c>
      <c r="AU1082" s="155" t="s">
        <v>88</v>
      </c>
      <c r="AY1082" s="16" t="s">
        <v>317</v>
      </c>
      <c r="BE1082" s="156">
        <f t="shared" si="34"/>
        <v>0</v>
      </c>
      <c r="BF1082" s="156">
        <f t="shared" si="35"/>
        <v>0</v>
      </c>
      <c r="BG1082" s="156">
        <f t="shared" si="36"/>
        <v>0</v>
      </c>
      <c r="BH1082" s="156">
        <f t="shared" si="37"/>
        <v>0</v>
      </c>
      <c r="BI1082" s="156">
        <f t="shared" si="38"/>
        <v>0</v>
      </c>
      <c r="BJ1082" s="16" t="s">
        <v>88</v>
      </c>
      <c r="BK1082" s="156">
        <f t="shared" si="39"/>
        <v>0</v>
      </c>
      <c r="BL1082" s="16" t="s">
        <v>323</v>
      </c>
      <c r="BM1082" s="155" t="s">
        <v>14875</v>
      </c>
    </row>
    <row r="1083" spans="2:65" s="1" customFormat="1" ht="24.15" customHeight="1">
      <c r="B1083" s="142"/>
      <c r="C1083" s="179" t="s">
        <v>2379</v>
      </c>
      <c r="D1083" s="179" t="s">
        <v>454</v>
      </c>
      <c r="E1083" s="180" t="s">
        <v>5912</v>
      </c>
      <c r="F1083" s="181" t="s">
        <v>14876</v>
      </c>
      <c r="G1083" s="182" t="s">
        <v>467</v>
      </c>
      <c r="H1083" s="183">
        <v>1</v>
      </c>
      <c r="I1083" s="184"/>
      <c r="J1083" s="185">
        <f t="shared" si="30"/>
        <v>0</v>
      </c>
      <c r="K1083" s="186"/>
      <c r="L1083" s="187"/>
      <c r="M1083" s="188" t="s">
        <v>1</v>
      </c>
      <c r="N1083" s="189" t="s">
        <v>42</v>
      </c>
      <c r="P1083" s="153">
        <f t="shared" si="31"/>
        <v>0</v>
      </c>
      <c r="Q1083" s="153">
        <v>5.1999999999999998E-2</v>
      </c>
      <c r="R1083" s="153">
        <f t="shared" si="32"/>
        <v>5.1999999999999998E-2</v>
      </c>
      <c r="S1083" s="153">
        <v>0</v>
      </c>
      <c r="T1083" s="154">
        <f t="shared" si="33"/>
        <v>0</v>
      </c>
      <c r="AR1083" s="155" t="s">
        <v>356</v>
      </c>
      <c r="AT1083" s="155" t="s">
        <v>454</v>
      </c>
      <c r="AU1083" s="155" t="s">
        <v>88</v>
      </c>
      <c r="AY1083" s="16" t="s">
        <v>317</v>
      </c>
      <c r="BE1083" s="156">
        <f t="shared" si="34"/>
        <v>0</v>
      </c>
      <c r="BF1083" s="156">
        <f t="shared" si="35"/>
        <v>0</v>
      </c>
      <c r="BG1083" s="156">
        <f t="shared" si="36"/>
        <v>0</v>
      </c>
      <c r="BH1083" s="156">
        <f t="shared" si="37"/>
        <v>0</v>
      </c>
      <c r="BI1083" s="156">
        <f t="shared" si="38"/>
        <v>0</v>
      </c>
      <c r="BJ1083" s="16" t="s">
        <v>88</v>
      </c>
      <c r="BK1083" s="156">
        <f t="shared" si="39"/>
        <v>0</v>
      </c>
      <c r="BL1083" s="16" t="s">
        <v>323</v>
      </c>
      <c r="BM1083" s="155" t="s">
        <v>14877</v>
      </c>
    </row>
    <row r="1084" spans="2:65" s="1" customFormat="1" ht="24.15" customHeight="1">
      <c r="B1084" s="142"/>
      <c r="C1084" s="179" t="s">
        <v>2384</v>
      </c>
      <c r="D1084" s="179" t="s">
        <v>454</v>
      </c>
      <c r="E1084" s="180" t="s">
        <v>5916</v>
      </c>
      <c r="F1084" s="181" t="s">
        <v>14878</v>
      </c>
      <c r="G1084" s="182" t="s">
        <v>467</v>
      </c>
      <c r="H1084" s="183">
        <v>1</v>
      </c>
      <c r="I1084" s="184"/>
      <c r="J1084" s="185">
        <f t="shared" si="30"/>
        <v>0</v>
      </c>
      <c r="K1084" s="186"/>
      <c r="L1084" s="187"/>
      <c r="M1084" s="188" t="s">
        <v>1</v>
      </c>
      <c r="N1084" s="189" t="s">
        <v>42</v>
      </c>
      <c r="P1084" s="153">
        <f t="shared" si="31"/>
        <v>0</v>
      </c>
      <c r="Q1084" s="153">
        <v>5.1999999999999998E-2</v>
      </c>
      <c r="R1084" s="153">
        <f t="shared" si="32"/>
        <v>5.1999999999999998E-2</v>
      </c>
      <c r="S1084" s="153">
        <v>0</v>
      </c>
      <c r="T1084" s="154">
        <f t="shared" si="33"/>
        <v>0</v>
      </c>
      <c r="AR1084" s="155" t="s">
        <v>356</v>
      </c>
      <c r="AT1084" s="155" t="s">
        <v>454</v>
      </c>
      <c r="AU1084" s="155" t="s">
        <v>88</v>
      </c>
      <c r="AY1084" s="16" t="s">
        <v>317</v>
      </c>
      <c r="BE1084" s="156">
        <f t="shared" si="34"/>
        <v>0</v>
      </c>
      <c r="BF1084" s="156">
        <f t="shared" si="35"/>
        <v>0</v>
      </c>
      <c r="BG1084" s="156">
        <f t="shared" si="36"/>
        <v>0</v>
      </c>
      <c r="BH1084" s="156">
        <f t="shared" si="37"/>
        <v>0</v>
      </c>
      <c r="BI1084" s="156">
        <f t="shared" si="38"/>
        <v>0</v>
      </c>
      <c r="BJ1084" s="16" t="s">
        <v>88</v>
      </c>
      <c r="BK1084" s="156">
        <f t="shared" si="39"/>
        <v>0</v>
      </c>
      <c r="BL1084" s="16" t="s">
        <v>323</v>
      </c>
      <c r="BM1084" s="155" t="s">
        <v>14879</v>
      </c>
    </row>
    <row r="1085" spans="2:65" s="1" customFormat="1" ht="24.15" customHeight="1">
      <c r="B1085" s="142"/>
      <c r="C1085" s="179" t="s">
        <v>2399</v>
      </c>
      <c r="D1085" s="179" t="s">
        <v>454</v>
      </c>
      <c r="E1085" s="180" t="s">
        <v>14880</v>
      </c>
      <c r="F1085" s="181" t="s">
        <v>14881</v>
      </c>
      <c r="G1085" s="182" t="s">
        <v>467</v>
      </c>
      <c r="H1085" s="183">
        <v>7</v>
      </c>
      <c r="I1085" s="184"/>
      <c r="J1085" s="185">
        <f t="shared" si="30"/>
        <v>0</v>
      </c>
      <c r="K1085" s="186"/>
      <c r="L1085" s="187"/>
      <c r="M1085" s="188" t="s">
        <v>1</v>
      </c>
      <c r="N1085" s="189" t="s">
        <v>42</v>
      </c>
      <c r="P1085" s="153">
        <f t="shared" si="31"/>
        <v>0</v>
      </c>
      <c r="Q1085" s="153">
        <v>5.1999999999999998E-2</v>
      </c>
      <c r="R1085" s="153">
        <f t="shared" si="32"/>
        <v>0.36399999999999999</v>
      </c>
      <c r="S1085" s="153">
        <v>0</v>
      </c>
      <c r="T1085" s="154">
        <f t="shared" si="33"/>
        <v>0</v>
      </c>
      <c r="AR1085" s="155" t="s">
        <v>356</v>
      </c>
      <c r="AT1085" s="155" t="s">
        <v>454</v>
      </c>
      <c r="AU1085" s="155" t="s">
        <v>88</v>
      </c>
      <c r="AY1085" s="16" t="s">
        <v>317</v>
      </c>
      <c r="BE1085" s="156">
        <f t="shared" si="34"/>
        <v>0</v>
      </c>
      <c r="BF1085" s="156">
        <f t="shared" si="35"/>
        <v>0</v>
      </c>
      <c r="BG1085" s="156">
        <f t="shared" si="36"/>
        <v>0</v>
      </c>
      <c r="BH1085" s="156">
        <f t="shared" si="37"/>
        <v>0</v>
      </c>
      <c r="BI1085" s="156">
        <f t="shared" si="38"/>
        <v>0</v>
      </c>
      <c r="BJ1085" s="16" t="s">
        <v>88</v>
      </c>
      <c r="BK1085" s="156">
        <f t="shared" si="39"/>
        <v>0</v>
      </c>
      <c r="BL1085" s="16" t="s">
        <v>323</v>
      </c>
      <c r="BM1085" s="155" t="s">
        <v>14882</v>
      </c>
    </row>
    <row r="1086" spans="2:65" s="1" customFormat="1" ht="24.15" customHeight="1">
      <c r="B1086" s="142"/>
      <c r="C1086" s="179" t="s">
        <v>2408</v>
      </c>
      <c r="D1086" s="179" t="s">
        <v>454</v>
      </c>
      <c r="E1086" s="180" t="s">
        <v>14883</v>
      </c>
      <c r="F1086" s="181" t="s">
        <v>14884</v>
      </c>
      <c r="G1086" s="182" t="s">
        <v>467</v>
      </c>
      <c r="H1086" s="183">
        <v>3</v>
      </c>
      <c r="I1086" s="184"/>
      <c r="J1086" s="185">
        <f t="shared" si="30"/>
        <v>0</v>
      </c>
      <c r="K1086" s="186"/>
      <c r="L1086" s="187"/>
      <c r="M1086" s="188" t="s">
        <v>1</v>
      </c>
      <c r="N1086" s="189" t="s">
        <v>42</v>
      </c>
      <c r="P1086" s="153">
        <f t="shared" si="31"/>
        <v>0</v>
      </c>
      <c r="Q1086" s="153">
        <v>5.1999999999999998E-2</v>
      </c>
      <c r="R1086" s="153">
        <f t="shared" si="32"/>
        <v>0.156</v>
      </c>
      <c r="S1086" s="153">
        <v>0</v>
      </c>
      <c r="T1086" s="154">
        <f t="shared" si="33"/>
        <v>0</v>
      </c>
      <c r="AR1086" s="155" t="s">
        <v>356</v>
      </c>
      <c r="AT1086" s="155" t="s">
        <v>454</v>
      </c>
      <c r="AU1086" s="155" t="s">
        <v>88</v>
      </c>
      <c r="AY1086" s="16" t="s">
        <v>317</v>
      </c>
      <c r="BE1086" s="156">
        <f t="shared" si="34"/>
        <v>0</v>
      </c>
      <c r="BF1086" s="156">
        <f t="shared" si="35"/>
        <v>0</v>
      </c>
      <c r="BG1086" s="156">
        <f t="shared" si="36"/>
        <v>0</v>
      </c>
      <c r="BH1086" s="156">
        <f t="shared" si="37"/>
        <v>0</v>
      </c>
      <c r="BI1086" s="156">
        <f t="shared" si="38"/>
        <v>0</v>
      </c>
      <c r="BJ1086" s="16" t="s">
        <v>88</v>
      </c>
      <c r="BK1086" s="156">
        <f t="shared" si="39"/>
        <v>0</v>
      </c>
      <c r="BL1086" s="16" t="s">
        <v>323</v>
      </c>
      <c r="BM1086" s="155" t="s">
        <v>14885</v>
      </c>
    </row>
    <row r="1087" spans="2:65" s="1" customFormat="1" ht="24.15" customHeight="1">
      <c r="B1087" s="142"/>
      <c r="C1087" s="179" t="s">
        <v>2416</v>
      </c>
      <c r="D1087" s="179" t="s">
        <v>454</v>
      </c>
      <c r="E1087" s="180" t="s">
        <v>14886</v>
      </c>
      <c r="F1087" s="181" t="s">
        <v>14887</v>
      </c>
      <c r="G1087" s="182" t="s">
        <v>467</v>
      </c>
      <c r="H1087" s="183">
        <v>1</v>
      </c>
      <c r="I1087" s="184"/>
      <c r="J1087" s="185">
        <f t="shared" si="30"/>
        <v>0</v>
      </c>
      <c r="K1087" s="186"/>
      <c r="L1087" s="187"/>
      <c r="M1087" s="188" t="s">
        <v>1</v>
      </c>
      <c r="N1087" s="189" t="s">
        <v>42</v>
      </c>
      <c r="P1087" s="153">
        <f t="shared" si="31"/>
        <v>0</v>
      </c>
      <c r="Q1087" s="153">
        <v>5.1999999999999998E-2</v>
      </c>
      <c r="R1087" s="153">
        <f t="shared" si="32"/>
        <v>5.1999999999999998E-2</v>
      </c>
      <c r="S1087" s="153">
        <v>0</v>
      </c>
      <c r="T1087" s="154">
        <f t="shared" si="33"/>
        <v>0</v>
      </c>
      <c r="AR1087" s="155" t="s">
        <v>356</v>
      </c>
      <c r="AT1087" s="155" t="s">
        <v>454</v>
      </c>
      <c r="AU1087" s="155" t="s">
        <v>88</v>
      </c>
      <c r="AY1087" s="16" t="s">
        <v>317</v>
      </c>
      <c r="BE1087" s="156">
        <f t="shared" si="34"/>
        <v>0</v>
      </c>
      <c r="BF1087" s="156">
        <f t="shared" si="35"/>
        <v>0</v>
      </c>
      <c r="BG1087" s="156">
        <f t="shared" si="36"/>
        <v>0</v>
      </c>
      <c r="BH1087" s="156">
        <f t="shared" si="37"/>
        <v>0</v>
      </c>
      <c r="BI1087" s="156">
        <f t="shared" si="38"/>
        <v>0</v>
      </c>
      <c r="BJ1087" s="16" t="s">
        <v>88</v>
      </c>
      <c r="BK1087" s="156">
        <f t="shared" si="39"/>
        <v>0</v>
      </c>
      <c r="BL1087" s="16" t="s">
        <v>323</v>
      </c>
      <c r="BM1087" s="155" t="s">
        <v>14888</v>
      </c>
    </row>
    <row r="1088" spans="2:65" s="1" customFormat="1" ht="24.15" customHeight="1">
      <c r="B1088" s="142"/>
      <c r="C1088" s="179" t="s">
        <v>2421</v>
      </c>
      <c r="D1088" s="179" t="s">
        <v>454</v>
      </c>
      <c r="E1088" s="180" t="s">
        <v>14889</v>
      </c>
      <c r="F1088" s="181" t="s">
        <v>14890</v>
      </c>
      <c r="G1088" s="182" t="s">
        <v>467</v>
      </c>
      <c r="H1088" s="183">
        <v>1</v>
      </c>
      <c r="I1088" s="184"/>
      <c r="J1088" s="185">
        <f t="shared" si="30"/>
        <v>0</v>
      </c>
      <c r="K1088" s="186"/>
      <c r="L1088" s="187"/>
      <c r="M1088" s="188" t="s">
        <v>1</v>
      </c>
      <c r="N1088" s="189" t="s">
        <v>42</v>
      </c>
      <c r="P1088" s="153">
        <f t="shared" si="31"/>
        <v>0</v>
      </c>
      <c r="Q1088" s="153">
        <v>5.1999999999999998E-2</v>
      </c>
      <c r="R1088" s="153">
        <f t="shared" si="32"/>
        <v>5.1999999999999998E-2</v>
      </c>
      <c r="S1088" s="153">
        <v>0</v>
      </c>
      <c r="T1088" s="154">
        <f t="shared" si="33"/>
        <v>0</v>
      </c>
      <c r="AR1088" s="155" t="s">
        <v>356</v>
      </c>
      <c r="AT1088" s="155" t="s">
        <v>454</v>
      </c>
      <c r="AU1088" s="155" t="s">
        <v>88</v>
      </c>
      <c r="AY1088" s="16" t="s">
        <v>317</v>
      </c>
      <c r="BE1088" s="156">
        <f t="shared" si="34"/>
        <v>0</v>
      </c>
      <c r="BF1088" s="156">
        <f t="shared" si="35"/>
        <v>0</v>
      </c>
      <c r="BG1088" s="156">
        <f t="shared" si="36"/>
        <v>0</v>
      </c>
      <c r="BH1088" s="156">
        <f t="shared" si="37"/>
        <v>0</v>
      </c>
      <c r="BI1088" s="156">
        <f t="shared" si="38"/>
        <v>0</v>
      </c>
      <c r="BJ1088" s="16" t="s">
        <v>88</v>
      </c>
      <c r="BK1088" s="156">
        <f t="shared" si="39"/>
        <v>0</v>
      </c>
      <c r="BL1088" s="16" t="s">
        <v>323</v>
      </c>
      <c r="BM1088" s="155" t="s">
        <v>14891</v>
      </c>
    </row>
    <row r="1089" spans="2:65" s="12" customFormat="1" ht="10">
      <c r="B1089" s="157"/>
      <c r="D1089" s="158" t="s">
        <v>328</v>
      </c>
      <c r="E1089" s="159" t="s">
        <v>1</v>
      </c>
      <c r="F1089" s="160" t="s">
        <v>83</v>
      </c>
      <c r="H1089" s="161">
        <v>1</v>
      </c>
      <c r="I1089" s="162"/>
      <c r="L1089" s="157"/>
      <c r="M1089" s="163"/>
      <c r="T1089" s="164"/>
      <c r="AT1089" s="159" t="s">
        <v>328</v>
      </c>
      <c r="AU1089" s="159" t="s">
        <v>88</v>
      </c>
      <c r="AV1089" s="12" t="s">
        <v>88</v>
      </c>
      <c r="AW1089" s="12" t="s">
        <v>31</v>
      </c>
      <c r="AX1089" s="12" t="s">
        <v>76</v>
      </c>
      <c r="AY1089" s="159" t="s">
        <v>317</v>
      </c>
    </row>
    <row r="1090" spans="2:65" s="13" customFormat="1" ht="10">
      <c r="B1090" s="165"/>
      <c r="D1090" s="158" t="s">
        <v>328</v>
      </c>
      <c r="E1090" s="166" t="s">
        <v>1</v>
      </c>
      <c r="F1090" s="167" t="s">
        <v>331</v>
      </c>
      <c r="H1090" s="168">
        <v>1</v>
      </c>
      <c r="I1090" s="169"/>
      <c r="L1090" s="165"/>
      <c r="M1090" s="170"/>
      <c r="T1090" s="171"/>
      <c r="AT1090" s="166" t="s">
        <v>328</v>
      </c>
      <c r="AU1090" s="166" t="s">
        <v>88</v>
      </c>
      <c r="AV1090" s="13" t="s">
        <v>92</v>
      </c>
      <c r="AW1090" s="13" t="s">
        <v>31</v>
      </c>
      <c r="AX1090" s="13" t="s">
        <v>76</v>
      </c>
      <c r="AY1090" s="166" t="s">
        <v>317</v>
      </c>
    </row>
    <row r="1091" spans="2:65" s="14" customFormat="1" ht="10">
      <c r="B1091" s="172"/>
      <c r="D1091" s="158" t="s">
        <v>328</v>
      </c>
      <c r="E1091" s="173" t="s">
        <v>1</v>
      </c>
      <c r="F1091" s="174" t="s">
        <v>332</v>
      </c>
      <c r="H1091" s="175">
        <v>1</v>
      </c>
      <c r="I1091" s="176"/>
      <c r="L1091" s="172"/>
      <c r="M1091" s="177"/>
      <c r="T1091" s="178"/>
      <c r="AT1091" s="173" t="s">
        <v>328</v>
      </c>
      <c r="AU1091" s="173" t="s">
        <v>88</v>
      </c>
      <c r="AV1091" s="14" t="s">
        <v>323</v>
      </c>
      <c r="AW1091" s="14" t="s">
        <v>31</v>
      </c>
      <c r="AX1091" s="14" t="s">
        <v>83</v>
      </c>
      <c r="AY1091" s="173" t="s">
        <v>317</v>
      </c>
    </row>
    <row r="1092" spans="2:65" s="1" customFormat="1" ht="24.15" customHeight="1">
      <c r="B1092" s="142"/>
      <c r="C1092" s="179" t="s">
        <v>2425</v>
      </c>
      <c r="D1092" s="179" t="s">
        <v>454</v>
      </c>
      <c r="E1092" s="180" t="s">
        <v>14892</v>
      </c>
      <c r="F1092" s="181" t="s">
        <v>14893</v>
      </c>
      <c r="G1092" s="182" t="s">
        <v>467</v>
      </c>
      <c r="H1092" s="183">
        <v>8</v>
      </c>
      <c r="I1092" s="184"/>
      <c r="J1092" s="185">
        <f>ROUND(I1092*H1092,2)</f>
        <v>0</v>
      </c>
      <c r="K1092" s="186"/>
      <c r="L1092" s="187"/>
      <c r="M1092" s="188" t="s">
        <v>1</v>
      </c>
      <c r="N1092" s="189" t="s">
        <v>42</v>
      </c>
      <c r="P1092" s="153">
        <f>O1092*H1092</f>
        <v>0</v>
      </c>
      <c r="Q1092" s="153">
        <v>5.1999999999999998E-2</v>
      </c>
      <c r="R1092" s="153">
        <f>Q1092*H1092</f>
        <v>0.41599999999999998</v>
      </c>
      <c r="S1092" s="153">
        <v>0</v>
      </c>
      <c r="T1092" s="154">
        <f>S1092*H1092</f>
        <v>0</v>
      </c>
      <c r="AR1092" s="155" t="s">
        <v>356</v>
      </c>
      <c r="AT1092" s="155" t="s">
        <v>454</v>
      </c>
      <c r="AU1092" s="155" t="s">
        <v>88</v>
      </c>
      <c r="AY1092" s="16" t="s">
        <v>317</v>
      </c>
      <c r="BE1092" s="156">
        <f>IF(N1092="základná",J1092,0)</f>
        <v>0</v>
      </c>
      <c r="BF1092" s="156">
        <f>IF(N1092="znížená",J1092,0)</f>
        <v>0</v>
      </c>
      <c r="BG1092" s="156">
        <f>IF(N1092="zákl. prenesená",J1092,0)</f>
        <v>0</v>
      </c>
      <c r="BH1092" s="156">
        <f>IF(N1092="zníž. prenesená",J1092,0)</f>
        <v>0</v>
      </c>
      <c r="BI1092" s="156">
        <f>IF(N1092="nulová",J1092,0)</f>
        <v>0</v>
      </c>
      <c r="BJ1092" s="16" t="s">
        <v>88</v>
      </c>
      <c r="BK1092" s="156">
        <f>ROUND(I1092*H1092,2)</f>
        <v>0</v>
      </c>
      <c r="BL1092" s="16" t="s">
        <v>323</v>
      </c>
      <c r="BM1092" s="155" t="s">
        <v>14894</v>
      </c>
    </row>
    <row r="1093" spans="2:65" s="12" customFormat="1" ht="10">
      <c r="B1093" s="157"/>
      <c r="D1093" s="158" t="s">
        <v>328</v>
      </c>
      <c r="E1093" s="159" t="s">
        <v>1</v>
      </c>
      <c r="F1093" s="160" t="s">
        <v>356</v>
      </c>
      <c r="H1093" s="161">
        <v>8</v>
      </c>
      <c r="I1093" s="162"/>
      <c r="L1093" s="157"/>
      <c r="M1093" s="163"/>
      <c r="T1093" s="164"/>
      <c r="AT1093" s="159" t="s">
        <v>328</v>
      </c>
      <c r="AU1093" s="159" t="s">
        <v>88</v>
      </c>
      <c r="AV1093" s="12" t="s">
        <v>88</v>
      </c>
      <c r="AW1093" s="12" t="s">
        <v>31</v>
      </c>
      <c r="AX1093" s="12" t="s">
        <v>76</v>
      </c>
      <c r="AY1093" s="159" t="s">
        <v>317</v>
      </c>
    </row>
    <row r="1094" spans="2:65" s="13" customFormat="1" ht="10">
      <c r="B1094" s="165"/>
      <c r="D1094" s="158" t="s">
        <v>328</v>
      </c>
      <c r="E1094" s="166" t="s">
        <v>1</v>
      </c>
      <c r="F1094" s="167" t="s">
        <v>331</v>
      </c>
      <c r="H1094" s="168">
        <v>8</v>
      </c>
      <c r="I1094" s="169"/>
      <c r="L1094" s="165"/>
      <c r="M1094" s="170"/>
      <c r="T1094" s="171"/>
      <c r="AT1094" s="166" t="s">
        <v>328</v>
      </c>
      <c r="AU1094" s="166" t="s">
        <v>88</v>
      </c>
      <c r="AV1094" s="13" t="s">
        <v>92</v>
      </c>
      <c r="AW1094" s="13" t="s">
        <v>31</v>
      </c>
      <c r="AX1094" s="13" t="s">
        <v>76</v>
      </c>
      <c r="AY1094" s="166" t="s">
        <v>317</v>
      </c>
    </row>
    <row r="1095" spans="2:65" s="14" customFormat="1" ht="10">
      <c r="B1095" s="172"/>
      <c r="D1095" s="158" t="s">
        <v>328</v>
      </c>
      <c r="E1095" s="173" t="s">
        <v>1</v>
      </c>
      <c r="F1095" s="174" t="s">
        <v>332</v>
      </c>
      <c r="H1095" s="175">
        <v>8</v>
      </c>
      <c r="I1095" s="176"/>
      <c r="L1095" s="172"/>
      <c r="M1095" s="177"/>
      <c r="T1095" s="178"/>
      <c r="AT1095" s="173" t="s">
        <v>328</v>
      </c>
      <c r="AU1095" s="173" t="s">
        <v>88</v>
      </c>
      <c r="AV1095" s="14" t="s">
        <v>323</v>
      </c>
      <c r="AW1095" s="14" t="s">
        <v>31</v>
      </c>
      <c r="AX1095" s="14" t="s">
        <v>83</v>
      </c>
      <c r="AY1095" s="173" t="s">
        <v>317</v>
      </c>
    </row>
    <row r="1096" spans="2:65" s="1" customFormat="1" ht="24.15" customHeight="1">
      <c r="B1096" s="142"/>
      <c r="C1096" s="179" t="s">
        <v>2429</v>
      </c>
      <c r="D1096" s="179" t="s">
        <v>454</v>
      </c>
      <c r="E1096" s="180" t="s">
        <v>14895</v>
      </c>
      <c r="F1096" s="181" t="s">
        <v>14896</v>
      </c>
      <c r="G1096" s="182" t="s">
        <v>467</v>
      </c>
      <c r="H1096" s="183">
        <v>1</v>
      </c>
      <c r="I1096" s="184"/>
      <c r="J1096" s="185">
        <f>ROUND(I1096*H1096,2)</f>
        <v>0</v>
      </c>
      <c r="K1096" s="186"/>
      <c r="L1096" s="187"/>
      <c r="M1096" s="188" t="s">
        <v>1</v>
      </c>
      <c r="N1096" s="189" t="s">
        <v>42</v>
      </c>
      <c r="P1096" s="153">
        <f>O1096*H1096</f>
        <v>0</v>
      </c>
      <c r="Q1096" s="153">
        <v>5.1999999999999998E-2</v>
      </c>
      <c r="R1096" s="153">
        <f>Q1096*H1096</f>
        <v>5.1999999999999998E-2</v>
      </c>
      <c r="S1096" s="153">
        <v>0</v>
      </c>
      <c r="T1096" s="154">
        <f>S1096*H1096</f>
        <v>0</v>
      </c>
      <c r="AR1096" s="155" t="s">
        <v>356</v>
      </c>
      <c r="AT1096" s="155" t="s">
        <v>454</v>
      </c>
      <c r="AU1096" s="155" t="s">
        <v>88</v>
      </c>
      <c r="AY1096" s="16" t="s">
        <v>317</v>
      </c>
      <c r="BE1096" s="156">
        <f>IF(N1096="základná",J1096,0)</f>
        <v>0</v>
      </c>
      <c r="BF1096" s="156">
        <f>IF(N1096="znížená",J1096,0)</f>
        <v>0</v>
      </c>
      <c r="BG1096" s="156">
        <f>IF(N1096="zákl. prenesená",J1096,0)</f>
        <v>0</v>
      </c>
      <c r="BH1096" s="156">
        <f>IF(N1096="zníž. prenesená",J1096,0)</f>
        <v>0</v>
      </c>
      <c r="BI1096" s="156">
        <f>IF(N1096="nulová",J1096,0)</f>
        <v>0</v>
      </c>
      <c r="BJ1096" s="16" t="s">
        <v>88</v>
      </c>
      <c r="BK1096" s="156">
        <f>ROUND(I1096*H1096,2)</f>
        <v>0</v>
      </c>
      <c r="BL1096" s="16" t="s">
        <v>323</v>
      </c>
      <c r="BM1096" s="155" t="s">
        <v>14897</v>
      </c>
    </row>
    <row r="1097" spans="2:65" s="12" customFormat="1" ht="10">
      <c r="B1097" s="157"/>
      <c r="D1097" s="158" t="s">
        <v>328</v>
      </c>
      <c r="E1097" s="159" t="s">
        <v>1</v>
      </c>
      <c r="F1097" s="160" t="s">
        <v>83</v>
      </c>
      <c r="H1097" s="161">
        <v>1</v>
      </c>
      <c r="I1097" s="162"/>
      <c r="L1097" s="157"/>
      <c r="M1097" s="163"/>
      <c r="T1097" s="164"/>
      <c r="AT1097" s="159" t="s">
        <v>328</v>
      </c>
      <c r="AU1097" s="159" t="s">
        <v>88</v>
      </c>
      <c r="AV1097" s="12" t="s">
        <v>88</v>
      </c>
      <c r="AW1097" s="12" t="s">
        <v>31</v>
      </c>
      <c r="AX1097" s="12" t="s">
        <v>76</v>
      </c>
      <c r="AY1097" s="159" t="s">
        <v>317</v>
      </c>
    </row>
    <row r="1098" spans="2:65" s="13" customFormat="1" ht="10">
      <c r="B1098" s="165"/>
      <c r="D1098" s="158" t="s">
        <v>328</v>
      </c>
      <c r="E1098" s="166" t="s">
        <v>1</v>
      </c>
      <c r="F1098" s="167" t="s">
        <v>331</v>
      </c>
      <c r="H1098" s="168">
        <v>1</v>
      </c>
      <c r="I1098" s="169"/>
      <c r="L1098" s="165"/>
      <c r="M1098" s="170"/>
      <c r="T1098" s="171"/>
      <c r="AT1098" s="166" t="s">
        <v>328</v>
      </c>
      <c r="AU1098" s="166" t="s">
        <v>88</v>
      </c>
      <c r="AV1098" s="13" t="s">
        <v>92</v>
      </c>
      <c r="AW1098" s="13" t="s">
        <v>31</v>
      </c>
      <c r="AX1098" s="13" t="s">
        <v>76</v>
      </c>
      <c r="AY1098" s="166" t="s">
        <v>317</v>
      </c>
    </row>
    <row r="1099" spans="2:65" s="14" customFormat="1" ht="10">
      <c r="B1099" s="172"/>
      <c r="D1099" s="158" t="s">
        <v>328</v>
      </c>
      <c r="E1099" s="173" t="s">
        <v>1</v>
      </c>
      <c r="F1099" s="174" t="s">
        <v>332</v>
      </c>
      <c r="H1099" s="175">
        <v>1</v>
      </c>
      <c r="I1099" s="176"/>
      <c r="L1099" s="172"/>
      <c r="M1099" s="177"/>
      <c r="T1099" s="178"/>
      <c r="AT1099" s="173" t="s">
        <v>328</v>
      </c>
      <c r="AU1099" s="173" t="s">
        <v>88</v>
      </c>
      <c r="AV1099" s="14" t="s">
        <v>323</v>
      </c>
      <c r="AW1099" s="14" t="s">
        <v>31</v>
      </c>
      <c r="AX1099" s="14" t="s">
        <v>83</v>
      </c>
      <c r="AY1099" s="173" t="s">
        <v>317</v>
      </c>
    </row>
    <row r="1100" spans="2:65" s="1" customFormat="1" ht="24.15" customHeight="1">
      <c r="B1100" s="142"/>
      <c r="C1100" s="179" t="s">
        <v>2437</v>
      </c>
      <c r="D1100" s="179" t="s">
        <v>454</v>
      </c>
      <c r="E1100" s="180" t="s">
        <v>14898</v>
      </c>
      <c r="F1100" s="181" t="s">
        <v>14899</v>
      </c>
      <c r="G1100" s="182" t="s">
        <v>467</v>
      </c>
      <c r="H1100" s="183">
        <v>1</v>
      </c>
      <c r="I1100" s="184"/>
      <c r="J1100" s="185">
        <f>ROUND(I1100*H1100,2)</f>
        <v>0</v>
      </c>
      <c r="K1100" s="186"/>
      <c r="L1100" s="187"/>
      <c r="M1100" s="188" t="s">
        <v>1</v>
      </c>
      <c r="N1100" s="189" t="s">
        <v>42</v>
      </c>
      <c r="P1100" s="153">
        <f>O1100*H1100</f>
        <v>0</v>
      </c>
      <c r="Q1100" s="153">
        <v>5.1999999999999998E-2</v>
      </c>
      <c r="R1100" s="153">
        <f>Q1100*H1100</f>
        <v>5.1999999999999998E-2</v>
      </c>
      <c r="S1100" s="153">
        <v>0</v>
      </c>
      <c r="T1100" s="154">
        <f>S1100*H1100</f>
        <v>0</v>
      </c>
      <c r="AR1100" s="155" t="s">
        <v>356</v>
      </c>
      <c r="AT1100" s="155" t="s">
        <v>454</v>
      </c>
      <c r="AU1100" s="155" t="s">
        <v>88</v>
      </c>
      <c r="AY1100" s="16" t="s">
        <v>317</v>
      </c>
      <c r="BE1100" s="156">
        <f>IF(N1100="základná",J1100,0)</f>
        <v>0</v>
      </c>
      <c r="BF1100" s="156">
        <f>IF(N1100="znížená",J1100,0)</f>
        <v>0</v>
      </c>
      <c r="BG1100" s="156">
        <f>IF(N1100="zákl. prenesená",J1100,0)</f>
        <v>0</v>
      </c>
      <c r="BH1100" s="156">
        <f>IF(N1100="zníž. prenesená",J1100,0)</f>
        <v>0</v>
      </c>
      <c r="BI1100" s="156">
        <f>IF(N1100="nulová",J1100,0)</f>
        <v>0</v>
      </c>
      <c r="BJ1100" s="16" t="s">
        <v>88</v>
      </c>
      <c r="BK1100" s="156">
        <f>ROUND(I1100*H1100,2)</f>
        <v>0</v>
      </c>
      <c r="BL1100" s="16" t="s">
        <v>323</v>
      </c>
      <c r="BM1100" s="155" t="s">
        <v>14900</v>
      </c>
    </row>
    <row r="1101" spans="2:65" s="12" customFormat="1" ht="10">
      <c r="B1101" s="157"/>
      <c r="D1101" s="158" t="s">
        <v>328</v>
      </c>
      <c r="E1101" s="159" t="s">
        <v>1</v>
      </c>
      <c r="F1101" s="160" t="s">
        <v>83</v>
      </c>
      <c r="H1101" s="161">
        <v>1</v>
      </c>
      <c r="I1101" s="162"/>
      <c r="L1101" s="157"/>
      <c r="M1101" s="163"/>
      <c r="T1101" s="164"/>
      <c r="AT1101" s="159" t="s">
        <v>328</v>
      </c>
      <c r="AU1101" s="159" t="s">
        <v>88</v>
      </c>
      <c r="AV1101" s="12" t="s">
        <v>88</v>
      </c>
      <c r="AW1101" s="12" t="s">
        <v>31</v>
      </c>
      <c r="AX1101" s="12" t="s">
        <v>76</v>
      </c>
      <c r="AY1101" s="159" t="s">
        <v>317</v>
      </c>
    </row>
    <row r="1102" spans="2:65" s="13" customFormat="1" ht="10">
      <c r="B1102" s="165"/>
      <c r="D1102" s="158" t="s">
        <v>328</v>
      </c>
      <c r="E1102" s="166" t="s">
        <v>1</v>
      </c>
      <c r="F1102" s="167" t="s">
        <v>331</v>
      </c>
      <c r="H1102" s="168">
        <v>1</v>
      </c>
      <c r="I1102" s="169"/>
      <c r="L1102" s="165"/>
      <c r="M1102" s="170"/>
      <c r="T1102" s="171"/>
      <c r="AT1102" s="166" t="s">
        <v>328</v>
      </c>
      <c r="AU1102" s="166" t="s">
        <v>88</v>
      </c>
      <c r="AV1102" s="13" t="s">
        <v>92</v>
      </c>
      <c r="AW1102" s="13" t="s">
        <v>31</v>
      </c>
      <c r="AX1102" s="13" t="s">
        <v>76</v>
      </c>
      <c r="AY1102" s="166" t="s">
        <v>317</v>
      </c>
    </row>
    <row r="1103" spans="2:65" s="14" customFormat="1" ht="10">
      <c r="B1103" s="172"/>
      <c r="D1103" s="158" t="s">
        <v>328</v>
      </c>
      <c r="E1103" s="173" t="s">
        <v>1</v>
      </c>
      <c r="F1103" s="174" t="s">
        <v>332</v>
      </c>
      <c r="H1103" s="175">
        <v>1</v>
      </c>
      <c r="I1103" s="176"/>
      <c r="L1103" s="172"/>
      <c r="M1103" s="177"/>
      <c r="T1103" s="178"/>
      <c r="AT1103" s="173" t="s">
        <v>328</v>
      </c>
      <c r="AU1103" s="173" t="s">
        <v>88</v>
      </c>
      <c r="AV1103" s="14" t="s">
        <v>323</v>
      </c>
      <c r="AW1103" s="14" t="s">
        <v>31</v>
      </c>
      <c r="AX1103" s="14" t="s">
        <v>83</v>
      </c>
      <c r="AY1103" s="173" t="s">
        <v>317</v>
      </c>
    </row>
    <row r="1104" spans="2:65" s="1" customFormat="1" ht="24.15" customHeight="1">
      <c r="B1104" s="142"/>
      <c r="C1104" s="179" t="s">
        <v>2439</v>
      </c>
      <c r="D1104" s="179" t="s">
        <v>454</v>
      </c>
      <c r="E1104" s="180" t="s">
        <v>14901</v>
      </c>
      <c r="F1104" s="181" t="s">
        <v>14902</v>
      </c>
      <c r="G1104" s="182" t="s">
        <v>467</v>
      </c>
      <c r="H1104" s="183">
        <v>1</v>
      </c>
      <c r="I1104" s="184"/>
      <c r="J1104" s="185">
        <f>ROUND(I1104*H1104,2)</f>
        <v>0</v>
      </c>
      <c r="K1104" s="186"/>
      <c r="L1104" s="187"/>
      <c r="M1104" s="188" t="s">
        <v>1</v>
      </c>
      <c r="N1104" s="189" t="s">
        <v>42</v>
      </c>
      <c r="P1104" s="153">
        <f>O1104*H1104</f>
        <v>0</v>
      </c>
      <c r="Q1104" s="153">
        <v>5.1999999999999998E-2</v>
      </c>
      <c r="R1104" s="153">
        <f>Q1104*H1104</f>
        <v>5.1999999999999998E-2</v>
      </c>
      <c r="S1104" s="153">
        <v>0</v>
      </c>
      <c r="T1104" s="154">
        <f>S1104*H1104</f>
        <v>0</v>
      </c>
      <c r="AR1104" s="155" t="s">
        <v>356</v>
      </c>
      <c r="AT1104" s="155" t="s">
        <v>454</v>
      </c>
      <c r="AU1104" s="155" t="s">
        <v>88</v>
      </c>
      <c r="AY1104" s="16" t="s">
        <v>317</v>
      </c>
      <c r="BE1104" s="156">
        <f>IF(N1104="základná",J1104,0)</f>
        <v>0</v>
      </c>
      <c r="BF1104" s="156">
        <f>IF(N1104="znížená",J1104,0)</f>
        <v>0</v>
      </c>
      <c r="BG1104" s="156">
        <f>IF(N1104="zákl. prenesená",J1104,0)</f>
        <v>0</v>
      </c>
      <c r="BH1104" s="156">
        <f>IF(N1104="zníž. prenesená",J1104,0)</f>
        <v>0</v>
      </c>
      <c r="BI1104" s="156">
        <f>IF(N1104="nulová",J1104,0)</f>
        <v>0</v>
      </c>
      <c r="BJ1104" s="16" t="s">
        <v>88</v>
      </c>
      <c r="BK1104" s="156">
        <f>ROUND(I1104*H1104,2)</f>
        <v>0</v>
      </c>
      <c r="BL1104" s="16" t="s">
        <v>323</v>
      </c>
      <c r="BM1104" s="155" t="s">
        <v>14903</v>
      </c>
    </row>
    <row r="1105" spans="2:65" s="12" customFormat="1" ht="10">
      <c r="B1105" s="157"/>
      <c r="D1105" s="158" t="s">
        <v>328</v>
      </c>
      <c r="E1105" s="159" t="s">
        <v>1</v>
      </c>
      <c r="F1105" s="160" t="s">
        <v>83</v>
      </c>
      <c r="H1105" s="161">
        <v>1</v>
      </c>
      <c r="I1105" s="162"/>
      <c r="L1105" s="157"/>
      <c r="M1105" s="163"/>
      <c r="T1105" s="164"/>
      <c r="AT1105" s="159" t="s">
        <v>328</v>
      </c>
      <c r="AU1105" s="159" t="s">
        <v>88</v>
      </c>
      <c r="AV1105" s="12" t="s">
        <v>88</v>
      </c>
      <c r="AW1105" s="12" t="s">
        <v>31</v>
      </c>
      <c r="AX1105" s="12" t="s">
        <v>76</v>
      </c>
      <c r="AY1105" s="159" t="s">
        <v>317</v>
      </c>
    </row>
    <row r="1106" spans="2:65" s="13" customFormat="1" ht="10">
      <c r="B1106" s="165"/>
      <c r="D1106" s="158" t="s">
        <v>328</v>
      </c>
      <c r="E1106" s="166" t="s">
        <v>1</v>
      </c>
      <c r="F1106" s="167" t="s">
        <v>331</v>
      </c>
      <c r="H1106" s="168">
        <v>1</v>
      </c>
      <c r="I1106" s="169"/>
      <c r="L1106" s="165"/>
      <c r="M1106" s="170"/>
      <c r="T1106" s="171"/>
      <c r="AT1106" s="166" t="s">
        <v>328</v>
      </c>
      <c r="AU1106" s="166" t="s">
        <v>88</v>
      </c>
      <c r="AV1106" s="13" t="s">
        <v>92</v>
      </c>
      <c r="AW1106" s="13" t="s">
        <v>31</v>
      </c>
      <c r="AX1106" s="13" t="s">
        <v>76</v>
      </c>
      <c r="AY1106" s="166" t="s">
        <v>317</v>
      </c>
    </row>
    <row r="1107" spans="2:65" s="14" customFormat="1" ht="10">
      <c r="B1107" s="172"/>
      <c r="D1107" s="158" t="s">
        <v>328</v>
      </c>
      <c r="E1107" s="173" t="s">
        <v>1</v>
      </c>
      <c r="F1107" s="174" t="s">
        <v>332</v>
      </c>
      <c r="H1107" s="175">
        <v>1</v>
      </c>
      <c r="I1107" s="176"/>
      <c r="L1107" s="172"/>
      <c r="M1107" s="177"/>
      <c r="T1107" s="178"/>
      <c r="AT1107" s="173" t="s">
        <v>328</v>
      </c>
      <c r="AU1107" s="173" t="s">
        <v>88</v>
      </c>
      <c r="AV1107" s="14" t="s">
        <v>323</v>
      </c>
      <c r="AW1107" s="14" t="s">
        <v>31</v>
      </c>
      <c r="AX1107" s="14" t="s">
        <v>83</v>
      </c>
      <c r="AY1107" s="173" t="s">
        <v>317</v>
      </c>
    </row>
    <row r="1108" spans="2:65" s="1" customFormat="1" ht="24.15" customHeight="1">
      <c r="B1108" s="142"/>
      <c r="C1108" s="179" t="s">
        <v>2441</v>
      </c>
      <c r="D1108" s="179" t="s">
        <v>454</v>
      </c>
      <c r="E1108" s="180" t="s">
        <v>14904</v>
      </c>
      <c r="F1108" s="181" t="s">
        <v>14905</v>
      </c>
      <c r="G1108" s="182" t="s">
        <v>467</v>
      </c>
      <c r="H1108" s="183">
        <v>1</v>
      </c>
      <c r="I1108" s="184"/>
      <c r="J1108" s="185">
        <f>ROUND(I1108*H1108,2)</f>
        <v>0</v>
      </c>
      <c r="K1108" s="186"/>
      <c r="L1108" s="187"/>
      <c r="M1108" s="188" t="s">
        <v>1</v>
      </c>
      <c r="N1108" s="189" t="s">
        <v>42</v>
      </c>
      <c r="P1108" s="153">
        <f>O1108*H1108</f>
        <v>0</v>
      </c>
      <c r="Q1108" s="153">
        <v>5.1999999999999998E-2</v>
      </c>
      <c r="R1108" s="153">
        <f>Q1108*H1108</f>
        <v>5.1999999999999998E-2</v>
      </c>
      <c r="S1108" s="153">
        <v>0</v>
      </c>
      <c r="T1108" s="154">
        <f>S1108*H1108</f>
        <v>0</v>
      </c>
      <c r="AR1108" s="155" t="s">
        <v>356</v>
      </c>
      <c r="AT1108" s="155" t="s">
        <v>454</v>
      </c>
      <c r="AU1108" s="155" t="s">
        <v>88</v>
      </c>
      <c r="AY1108" s="16" t="s">
        <v>317</v>
      </c>
      <c r="BE1108" s="156">
        <f>IF(N1108="základná",J1108,0)</f>
        <v>0</v>
      </c>
      <c r="BF1108" s="156">
        <f>IF(N1108="znížená",J1108,0)</f>
        <v>0</v>
      </c>
      <c r="BG1108" s="156">
        <f>IF(N1108="zákl. prenesená",J1108,0)</f>
        <v>0</v>
      </c>
      <c r="BH1108" s="156">
        <f>IF(N1108="zníž. prenesená",J1108,0)</f>
        <v>0</v>
      </c>
      <c r="BI1108" s="156">
        <f>IF(N1108="nulová",J1108,0)</f>
        <v>0</v>
      </c>
      <c r="BJ1108" s="16" t="s">
        <v>88</v>
      </c>
      <c r="BK1108" s="156">
        <f>ROUND(I1108*H1108,2)</f>
        <v>0</v>
      </c>
      <c r="BL1108" s="16" t="s">
        <v>323</v>
      </c>
      <c r="BM1108" s="155" t="s">
        <v>14906</v>
      </c>
    </row>
    <row r="1109" spans="2:65" s="12" customFormat="1" ht="10">
      <c r="B1109" s="157"/>
      <c r="D1109" s="158" t="s">
        <v>328</v>
      </c>
      <c r="E1109" s="159" t="s">
        <v>1</v>
      </c>
      <c r="F1109" s="160" t="s">
        <v>83</v>
      </c>
      <c r="H1109" s="161">
        <v>1</v>
      </c>
      <c r="I1109" s="162"/>
      <c r="L1109" s="157"/>
      <c r="M1109" s="163"/>
      <c r="T1109" s="164"/>
      <c r="AT1109" s="159" t="s">
        <v>328</v>
      </c>
      <c r="AU1109" s="159" t="s">
        <v>88</v>
      </c>
      <c r="AV1109" s="12" t="s">
        <v>88</v>
      </c>
      <c r="AW1109" s="12" t="s">
        <v>31</v>
      </c>
      <c r="AX1109" s="12" t="s">
        <v>76</v>
      </c>
      <c r="AY1109" s="159" t="s">
        <v>317</v>
      </c>
    </row>
    <row r="1110" spans="2:65" s="13" customFormat="1" ht="10">
      <c r="B1110" s="165"/>
      <c r="D1110" s="158" t="s">
        <v>328</v>
      </c>
      <c r="E1110" s="166" t="s">
        <v>1</v>
      </c>
      <c r="F1110" s="167" t="s">
        <v>331</v>
      </c>
      <c r="H1110" s="168">
        <v>1</v>
      </c>
      <c r="I1110" s="169"/>
      <c r="L1110" s="165"/>
      <c r="M1110" s="170"/>
      <c r="T1110" s="171"/>
      <c r="AT1110" s="166" t="s">
        <v>328</v>
      </c>
      <c r="AU1110" s="166" t="s">
        <v>88</v>
      </c>
      <c r="AV1110" s="13" t="s">
        <v>92</v>
      </c>
      <c r="AW1110" s="13" t="s">
        <v>31</v>
      </c>
      <c r="AX1110" s="13" t="s">
        <v>76</v>
      </c>
      <c r="AY1110" s="166" t="s">
        <v>317</v>
      </c>
    </row>
    <row r="1111" spans="2:65" s="14" customFormat="1" ht="10">
      <c r="B1111" s="172"/>
      <c r="D1111" s="158" t="s">
        <v>328</v>
      </c>
      <c r="E1111" s="173" t="s">
        <v>1</v>
      </c>
      <c r="F1111" s="174" t="s">
        <v>332</v>
      </c>
      <c r="H1111" s="175">
        <v>1</v>
      </c>
      <c r="I1111" s="176"/>
      <c r="L1111" s="172"/>
      <c r="M1111" s="177"/>
      <c r="T1111" s="178"/>
      <c r="AT1111" s="173" t="s">
        <v>328</v>
      </c>
      <c r="AU1111" s="173" t="s">
        <v>88</v>
      </c>
      <c r="AV1111" s="14" t="s">
        <v>323</v>
      </c>
      <c r="AW1111" s="14" t="s">
        <v>31</v>
      </c>
      <c r="AX1111" s="14" t="s">
        <v>83</v>
      </c>
      <c r="AY1111" s="173" t="s">
        <v>317</v>
      </c>
    </row>
    <row r="1112" spans="2:65" s="1" customFormat="1" ht="37.75" customHeight="1">
      <c r="B1112" s="142"/>
      <c r="C1112" s="179" t="s">
        <v>1534</v>
      </c>
      <c r="D1112" s="179" t="s">
        <v>454</v>
      </c>
      <c r="E1112" s="180" t="s">
        <v>14907</v>
      </c>
      <c r="F1112" s="181" t="s">
        <v>14908</v>
      </c>
      <c r="G1112" s="182" t="s">
        <v>467</v>
      </c>
      <c r="H1112" s="183">
        <v>1</v>
      </c>
      <c r="I1112" s="184"/>
      <c r="J1112" s="185">
        <f>ROUND(I1112*H1112,2)</f>
        <v>0</v>
      </c>
      <c r="K1112" s="186"/>
      <c r="L1112" s="187"/>
      <c r="M1112" s="188" t="s">
        <v>1</v>
      </c>
      <c r="N1112" s="189" t="s">
        <v>42</v>
      </c>
      <c r="P1112" s="153">
        <f>O1112*H1112</f>
        <v>0</v>
      </c>
      <c r="Q1112" s="153">
        <v>5.1999999999999998E-2</v>
      </c>
      <c r="R1112" s="153">
        <f>Q1112*H1112</f>
        <v>5.1999999999999998E-2</v>
      </c>
      <c r="S1112" s="153">
        <v>0</v>
      </c>
      <c r="T1112" s="154">
        <f>S1112*H1112</f>
        <v>0</v>
      </c>
      <c r="AR1112" s="155" t="s">
        <v>356</v>
      </c>
      <c r="AT1112" s="155" t="s">
        <v>454</v>
      </c>
      <c r="AU1112" s="155" t="s">
        <v>88</v>
      </c>
      <c r="AY1112" s="16" t="s">
        <v>317</v>
      </c>
      <c r="BE1112" s="156">
        <f>IF(N1112="základná",J1112,0)</f>
        <v>0</v>
      </c>
      <c r="BF1112" s="156">
        <f>IF(N1112="znížená",J1112,0)</f>
        <v>0</v>
      </c>
      <c r="BG1112" s="156">
        <f>IF(N1112="zákl. prenesená",J1112,0)</f>
        <v>0</v>
      </c>
      <c r="BH1112" s="156">
        <f>IF(N1112="zníž. prenesená",J1112,0)</f>
        <v>0</v>
      </c>
      <c r="BI1112" s="156">
        <f>IF(N1112="nulová",J1112,0)</f>
        <v>0</v>
      </c>
      <c r="BJ1112" s="16" t="s">
        <v>88</v>
      </c>
      <c r="BK1112" s="156">
        <f>ROUND(I1112*H1112,2)</f>
        <v>0</v>
      </c>
      <c r="BL1112" s="16" t="s">
        <v>323</v>
      </c>
      <c r="BM1112" s="155" t="s">
        <v>14909</v>
      </c>
    </row>
    <row r="1113" spans="2:65" s="12" customFormat="1" ht="10">
      <c r="B1113" s="157"/>
      <c r="D1113" s="158" t="s">
        <v>328</v>
      </c>
      <c r="E1113" s="159" t="s">
        <v>1</v>
      </c>
      <c r="F1113" s="160" t="s">
        <v>83</v>
      </c>
      <c r="H1113" s="161">
        <v>1</v>
      </c>
      <c r="I1113" s="162"/>
      <c r="L1113" s="157"/>
      <c r="M1113" s="163"/>
      <c r="T1113" s="164"/>
      <c r="AT1113" s="159" t="s">
        <v>328</v>
      </c>
      <c r="AU1113" s="159" t="s">
        <v>88</v>
      </c>
      <c r="AV1113" s="12" t="s">
        <v>88</v>
      </c>
      <c r="AW1113" s="12" t="s">
        <v>31</v>
      </c>
      <c r="AX1113" s="12" t="s">
        <v>76</v>
      </c>
      <c r="AY1113" s="159" t="s">
        <v>317</v>
      </c>
    </row>
    <row r="1114" spans="2:65" s="13" customFormat="1" ht="10">
      <c r="B1114" s="165"/>
      <c r="D1114" s="158" t="s">
        <v>328</v>
      </c>
      <c r="E1114" s="166" t="s">
        <v>1</v>
      </c>
      <c r="F1114" s="167" t="s">
        <v>331</v>
      </c>
      <c r="H1114" s="168">
        <v>1</v>
      </c>
      <c r="I1114" s="169"/>
      <c r="L1114" s="165"/>
      <c r="M1114" s="170"/>
      <c r="T1114" s="171"/>
      <c r="AT1114" s="166" t="s">
        <v>328</v>
      </c>
      <c r="AU1114" s="166" t="s">
        <v>88</v>
      </c>
      <c r="AV1114" s="13" t="s">
        <v>92</v>
      </c>
      <c r="AW1114" s="13" t="s">
        <v>31</v>
      </c>
      <c r="AX1114" s="13" t="s">
        <v>76</v>
      </c>
      <c r="AY1114" s="166" t="s">
        <v>317</v>
      </c>
    </row>
    <row r="1115" spans="2:65" s="14" customFormat="1" ht="10">
      <c r="B1115" s="172"/>
      <c r="D1115" s="158" t="s">
        <v>328</v>
      </c>
      <c r="E1115" s="173" t="s">
        <v>1</v>
      </c>
      <c r="F1115" s="174" t="s">
        <v>332</v>
      </c>
      <c r="H1115" s="175">
        <v>1</v>
      </c>
      <c r="I1115" s="176"/>
      <c r="L1115" s="172"/>
      <c r="M1115" s="177"/>
      <c r="T1115" s="178"/>
      <c r="AT1115" s="173" t="s">
        <v>328</v>
      </c>
      <c r="AU1115" s="173" t="s">
        <v>88</v>
      </c>
      <c r="AV1115" s="14" t="s">
        <v>323</v>
      </c>
      <c r="AW1115" s="14" t="s">
        <v>31</v>
      </c>
      <c r="AX1115" s="14" t="s">
        <v>83</v>
      </c>
      <c r="AY1115" s="173" t="s">
        <v>317</v>
      </c>
    </row>
    <row r="1116" spans="2:65" s="1" customFormat="1" ht="33" customHeight="1">
      <c r="B1116" s="142"/>
      <c r="C1116" s="179" t="s">
        <v>2448</v>
      </c>
      <c r="D1116" s="179" t="s">
        <v>454</v>
      </c>
      <c r="E1116" s="180" t="s">
        <v>14910</v>
      </c>
      <c r="F1116" s="181" t="s">
        <v>14911</v>
      </c>
      <c r="G1116" s="182" t="s">
        <v>467</v>
      </c>
      <c r="H1116" s="183">
        <v>1</v>
      </c>
      <c r="I1116" s="184"/>
      <c r="J1116" s="185">
        <f>ROUND(I1116*H1116,2)</f>
        <v>0</v>
      </c>
      <c r="K1116" s="186"/>
      <c r="L1116" s="187"/>
      <c r="M1116" s="188" t="s">
        <v>1</v>
      </c>
      <c r="N1116" s="189" t="s">
        <v>42</v>
      </c>
      <c r="P1116" s="153">
        <f>O1116*H1116</f>
        <v>0</v>
      </c>
      <c r="Q1116" s="153">
        <v>5.1999999999999998E-2</v>
      </c>
      <c r="R1116" s="153">
        <f>Q1116*H1116</f>
        <v>5.1999999999999998E-2</v>
      </c>
      <c r="S1116" s="153">
        <v>0</v>
      </c>
      <c r="T1116" s="154">
        <f>S1116*H1116</f>
        <v>0</v>
      </c>
      <c r="AR1116" s="155" t="s">
        <v>356</v>
      </c>
      <c r="AT1116" s="155" t="s">
        <v>454</v>
      </c>
      <c r="AU1116" s="155" t="s">
        <v>88</v>
      </c>
      <c r="AY1116" s="16" t="s">
        <v>317</v>
      </c>
      <c r="BE1116" s="156">
        <f>IF(N1116="základná",J1116,0)</f>
        <v>0</v>
      </c>
      <c r="BF1116" s="156">
        <f>IF(N1116="znížená",J1116,0)</f>
        <v>0</v>
      </c>
      <c r="BG1116" s="156">
        <f>IF(N1116="zákl. prenesená",J1116,0)</f>
        <v>0</v>
      </c>
      <c r="BH1116" s="156">
        <f>IF(N1116="zníž. prenesená",J1116,0)</f>
        <v>0</v>
      </c>
      <c r="BI1116" s="156">
        <f>IF(N1116="nulová",J1116,0)</f>
        <v>0</v>
      </c>
      <c r="BJ1116" s="16" t="s">
        <v>88</v>
      </c>
      <c r="BK1116" s="156">
        <f>ROUND(I1116*H1116,2)</f>
        <v>0</v>
      </c>
      <c r="BL1116" s="16" t="s">
        <v>323</v>
      </c>
      <c r="BM1116" s="155" t="s">
        <v>14912</v>
      </c>
    </row>
    <row r="1117" spans="2:65" s="12" customFormat="1" ht="10">
      <c r="B1117" s="157"/>
      <c r="D1117" s="158" t="s">
        <v>328</v>
      </c>
      <c r="E1117" s="159" t="s">
        <v>1</v>
      </c>
      <c r="F1117" s="160" t="s">
        <v>83</v>
      </c>
      <c r="H1117" s="161">
        <v>1</v>
      </c>
      <c r="I1117" s="162"/>
      <c r="L1117" s="157"/>
      <c r="M1117" s="163"/>
      <c r="T1117" s="164"/>
      <c r="AT1117" s="159" t="s">
        <v>328</v>
      </c>
      <c r="AU1117" s="159" t="s">
        <v>88</v>
      </c>
      <c r="AV1117" s="12" t="s">
        <v>88</v>
      </c>
      <c r="AW1117" s="12" t="s">
        <v>31</v>
      </c>
      <c r="AX1117" s="12" t="s">
        <v>76</v>
      </c>
      <c r="AY1117" s="159" t="s">
        <v>317</v>
      </c>
    </row>
    <row r="1118" spans="2:65" s="13" customFormat="1" ht="10">
      <c r="B1118" s="165"/>
      <c r="D1118" s="158" t="s">
        <v>328</v>
      </c>
      <c r="E1118" s="166" t="s">
        <v>1</v>
      </c>
      <c r="F1118" s="167" t="s">
        <v>331</v>
      </c>
      <c r="H1118" s="168">
        <v>1</v>
      </c>
      <c r="I1118" s="169"/>
      <c r="L1118" s="165"/>
      <c r="M1118" s="170"/>
      <c r="T1118" s="171"/>
      <c r="AT1118" s="166" t="s">
        <v>328</v>
      </c>
      <c r="AU1118" s="166" t="s">
        <v>88</v>
      </c>
      <c r="AV1118" s="13" t="s">
        <v>92</v>
      </c>
      <c r="AW1118" s="13" t="s">
        <v>31</v>
      </c>
      <c r="AX1118" s="13" t="s">
        <v>76</v>
      </c>
      <c r="AY1118" s="166" t="s">
        <v>317</v>
      </c>
    </row>
    <row r="1119" spans="2:65" s="14" customFormat="1" ht="10">
      <c r="B1119" s="172"/>
      <c r="D1119" s="158" t="s">
        <v>328</v>
      </c>
      <c r="E1119" s="173" t="s">
        <v>1</v>
      </c>
      <c r="F1119" s="174" t="s">
        <v>332</v>
      </c>
      <c r="H1119" s="175">
        <v>1</v>
      </c>
      <c r="I1119" s="176"/>
      <c r="L1119" s="172"/>
      <c r="M1119" s="177"/>
      <c r="T1119" s="178"/>
      <c r="AT1119" s="173" t="s">
        <v>328</v>
      </c>
      <c r="AU1119" s="173" t="s">
        <v>88</v>
      </c>
      <c r="AV1119" s="14" t="s">
        <v>323</v>
      </c>
      <c r="AW1119" s="14" t="s">
        <v>31</v>
      </c>
      <c r="AX1119" s="14" t="s">
        <v>83</v>
      </c>
      <c r="AY1119" s="173" t="s">
        <v>317</v>
      </c>
    </row>
    <row r="1120" spans="2:65" s="1" customFormat="1" ht="37.75" customHeight="1">
      <c r="B1120" s="142"/>
      <c r="C1120" s="179" t="s">
        <v>1528</v>
      </c>
      <c r="D1120" s="179" t="s">
        <v>454</v>
      </c>
      <c r="E1120" s="180" t="s">
        <v>14913</v>
      </c>
      <c r="F1120" s="181" t="s">
        <v>14914</v>
      </c>
      <c r="G1120" s="182" t="s">
        <v>467</v>
      </c>
      <c r="H1120" s="183">
        <v>1</v>
      </c>
      <c r="I1120" s="184"/>
      <c r="J1120" s="185">
        <f>ROUND(I1120*H1120,2)</f>
        <v>0</v>
      </c>
      <c r="K1120" s="186"/>
      <c r="L1120" s="187"/>
      <c r="M1120" s="188" t="s">
        <v>1</v>
      </c>
      <c r="N1120" s="189" t="s">
        <v>42</v>
      </c>
      <c r="P1120" s="153">
        <f>O1120*H1120</f>
        <v>0</v>
      </c>
      <c r="Q1120" s="153">
        <v>5.1999999999999998E-2</v>
      </c>
      <c r="R1120" s="153">
        <f>Q1120*H1120</f>
        <v>5.1999999999999998E-2</v>
      </c>
      <c r="S1120" s="153">
        <v>0</v>
      </c>
      <c r="T1120" s="154">
        <f>S1120*H1120</f>
        <v>0</v>
      </c>
      <c r="AR1120" s="155" t="s">
        <v>356</v>
      </c>
      <c r="AT1120" s="155" t="s">
        <v>454</v>
      </c>
      <c r="AU1120" s="155" t="s">
        <v>88</v>
      </c>
      <c r="AY1120" s="16" t="s">
        <v>317</v>
      </c>
      <c r="BE1120" s="156">
        <f>IF(N1120="základná",J1120,0)</f>
        <v>0</v>
      </c>
      <c r="BF1120" s="156">
        <f>IF(N1120="znížená",J1120,0)</f>
        <v>0</v>
      </c>
      <c r="BG1120" s="156">
        <f>IF(N1120="zákl. prenesená",J1120,0)</f>
        <v>0</v>
      </c>
      <c r="BH1120" s="156">
        <f>IF(N1120="zníž. prenesená",J1120,0)</f>
        <v>0</v>
      </c>
      <c r="BI1120" s="156">
        <f>IF(N1120="nulová",J1120,0)</f>
        <v>0</v>
      </c>
      <c r="BJ1120" s="16" t="s">
        <v>88</v>
      </c>
      <c r="BK1120" s="156">
        <f>ROUND(I1120*H1120,2)</f>
        <v>0</v>
      </c>
      <c r="BL1120" s="16" t="s">
        <v>323</v>
      </c>
      <c r="BM1120" s="155" t="s">
        <v>14915</v>
      </c>
    </row>
    <row r="1121" spans="2:65" s="12" customFormat="1" ht="10">
      <c r="B1121" s="157"/>
      <c r="D1121" s="158" t="s">
        <v>328</v>
      </c>
      <c r="E1121" s="159" t="s">
        <v>1</v>
      </c>
      <c r="F1121" s="160" t="s">
        <v>83</v>
      </c>
      <c r="H1121" s="161">
        <v>1</v>
      </c>
      <c r="I1121" s="162"/>
      <c r="L1121" s="157"/>
      <c r="M1121" s="163"/>
      <c r="T1121" s="164"/>
      <c r="AT1121" s="159" t="s">
        <v>328</v>
      </c>
      <c r="AU1121" s="159" t="s">
        <v>88</v>
      </c>
      <c r="AV1121" s="12" t="s">
        <v>88</v>
      </c>
      <c r="AW1121" s="12" t="s">
        <v>31</v>
      </c>
      <c r="AX1121" s="12" t="s">
        <v>76</v>
      </c>
      <c r="AY1121" s="159" t="s">
        <v>317</v>
      </c>
    </row>
    <row r="1122" spans="2:65" s="13" customFormat="1" ht="10">
      <c r="B1122" s="165"/>
      <c r="D1122" s="158" t="s">
        <v>328</v>
      </c>
      <c r="E1122" s="166" t="s">
        <v>1</v>
      </c>
      <c r="F1122" s="167" t="s">
        <v>331</v>
      </c>
      <c r="H1122" s="168">
        <v>1</v>
      </c>
      <c r="I1122" s="169"/>
      <c r="L1122" s="165"/>
      <c r="M1122" s="170"/>
      <c r="T1122" s="171"/>
      <c r="AT1122" s="166" t="s">
        <v>328</v>
      </c>
      <c r="AU1122" s="166" t="s">
        <v>88</v>
      </c>
      <c r="AV1122" s="13" t="s">
        <v>92</v>
      </c>
      <c r="AW1122" s="13" t="s">
        <v>31</v>
      </c>
      <c r="AX1122" s="13" t="s">
        <v>76</v>
      </c>
      <c r="AY1122" s="166" t="s">
        <v>317</v>
      </c>
    </row>
    <row r="1123" spans="2:65" s="14" customFormat="1" ht="10">
      <c r="B1123" s="172"/>
      <c r="D1123" s="158" t="s">
        <v>328</v>
      </c>
      <c r="E1123" s="173" t="s">
        <v>1</v>
      </c>
      <c r="F1123" s="174" t="s">
        <v>332</v>
      </c>
      <c r="H1123" s="175">
        <v>1</v>
      </c>
      <c r="I1123" s="176"/>
      <c r="L1123" s="172"/>
      <c r="M1123" s="177"/>
      <c r="T1123" s="178"/>
      <c r="AT1123" s="173" t="s">
        <v>328</v>
      </c>
      <c r="AU1123" s="173" t="s">
        <v>88</v>
      </c>
      <c r="AV1123" s="14" t="s">
        <v>323</v>
      </c>
      <c r="AW1123" s="14" t="s">
        <v>31</v>
      </c>
      <c r="AX1123" s="14" t="s">
        <v>83</v>
      </c>
      <c r="AY1123" s="173" t="s">
        <v>317</v>
      </c>
    </row>
    <row r="1124" spans="2:65" s="1" customFormat="1" ht="37.75" customHeight="1">
      <c r="B1124" s="142"/>
      <c r="C1124" s="179" t="s">
        <v>2455</v>
      </c>
      <c r="D1124" s="179" t="s">
        <v>454</v>
      </c>
      <c r="E1124" s="180" t="s">
        <v>14916</v>
      </c>
      <c r="F1124" s="181" t="s">
        <v>14917</v>
      </c>
      <c r="G1124" s="182" t="s">
        <v>467</v>
      </c>
      <c r="H1124" s="183">
        <v>1</v>
      </c>
      <c r="I1124" s="184"/>
      <c r="J1124" s="185">
        <f>ROUND(I1124*H1124,2)</f>
        <v>0</v>
      </c>
      <c r="K1124" s="186"/>
      <c r="L1124" s="187"/>
      <c r="M1124" s="188" t="s">
        <v>1</v>
      </c>
      <c r="N1124" s="189" t="s">
        <v>42</v>
      </c>
      <c r="P1124" s="153">
        <f>O1124*H1124</f>
        <v>0</v>
      </c>
      <c r="Q1124" s="153">
        <v>5.1999999999999998E-2</v>
      </c>
      <c r="R1124" s="153">
        <f>Q1124*H1124</f>
        <v>5.1999999999999998E-2</v>
      </c>
      <c r="S1124" s="153">
        <v>0</v>
      </c>
      <c r="T1124" s="154">
        <f>S1124*H1124</f>
        <v>0</v>
      </c>
      <c r="AR1124" s="155" t="s">
        <v>356</v>
      </c>
      <c r="AT1124" s="155" t="s">
        <v>454</v>
      </c>
      <c r="AU1124" s="155" t="s">
        <v>88</v>
      </c>
      <c r="AY1124" s="16" t="s">
        <v>317</v>
      </c>
      <c r="BE1124" s="156">
        <f>IF(N1124="základná",J1124,0)</f>
        <v>0</v>
      </c>
      <c r="BF1124" s="156">
        <f>IF(N1124="znížená",J1124,0)</f>
        <v>0</v>
      </c>
      <c r="BG1124" s="156">
        <f>IF(N1124="zákl. prenesená",J1124,0)</f>
        <v>0</v>
      </c>
      <c r="BH1124" s="156">
        <f>IF(N1124="zníž. prenesená",J1124,0)</f>
        <v>0</v>
      </c>
      <c r="BI1124" s="156">
        <f>IF(N1124="nulová",J1124,0)</f>
        <v>0</v>
      </c>
      <c r="BJ1124" s="16" t="s">
        <v>88</v>
      </c>
      <c r="BK1124" s="156">
        <f>ROUND(I1124*H1124,2)</f>
        <v>0</v>
      </c>
      <c r="BL1124" s="16" t="s">
        <v>323</v>
      </c>
      <c r="BM1124" s="155" t="s">
        <v>14918</v>
      </c>
    </row>
    <row r="1125" spans="2:65" s="12" customFormat="1" ht="10">
      <c r="B1125" s="157"/>
      <c r="D1125" s="158" t="s">
        <v>328</v>
      </c>
      <c r="E1125" s="159" t="s">
        <v>1</v>
      </c>
      <c r="F1125" s="160" t="s">
        <v>83</v>
      </c>
      <c r="H1125" s="161">
        <v>1</v>
      </c>
      <c r="I1125" s="162"/>
      <c r="L1125" s="157"/>
      <c r="M1125" s="163"/>
      <c r="T1125" s="164"/>
      <c r="AT1125" s="159" t="s">
        <v>328</v>
      </c>
      <c r="AU1125" s="159" t="s">
        <v>88</v>
      </c>
      <c r="AV1125" s="12" t="s">
        <v>88</v>
      </c>
      <c r="AW1125" s="12" t="s">
        <v>31</v>
      </c>
      <c r="AX1125" s="12" t="s">
        <v>76</v>
      </c>
      <c r="AY1125" s="159" t="s">
        <v>317</v>
      </c>
    </row>
    <row r="1126" spans="2:65" s="13" customFormat="1" ht="10">
      <c r="B1126" s="165"/>
      <c r="D1126" s="158" t="s">
        <v>328</v>
      </c>
      <c r="E1126" s="166" t="s">
        <v>1</v>
      </c>
      <c r="F1126" s="167" t="s">
        <v>331</v>
      </c>
      <c r="H1126" s="168">
        <v>1</v>
      </c>
      <c r="I1126" s="169"/>
      <c r="L1126" s="165"/>
      <c r="M1126" s="170"/>
      <c r="T1126" s="171"/>
      <c r="AT1126" s="166" t="s">
        <v>328</v>
      </c>
      <c r="AU1126" s="166" t="s">
        <v>88</v>
      </c>
      <c r="AV1126" s="13" t="s">
        <v>92</v>
      </c>
      <c r="AW1126" s="13" t="s">
        <v>31</v>
      </c>
      <c r="AX1126" s="13" t="s">
        <v>76</v>
      </c>
      <c r="AY1126" s="166" t="s">
        <v>317</v>
      </c>
    </row>
    <row r="1127" spans="2:65" s="14" customFormat="1" ht="10">
      <c r="B1127" s="172"/>
      <c r="D1127" s="158" t="s">
        <v>328</v>
      </c>
      <c r="E1127" s="173" t="s">
        <v>1</v>
      </c>
      <c r="F1127" s="174" t="s">
        <v>332</v>
      </c>
      <c r="H1127" s="175">
        <v>1</v>
      </c>
      <c r="I1127" s="176"/>
      <c r="L1127" s="172"/>
      <c r="M1127" s="177"/>
      <c r="T1127" s="178"/>
      <c r="AT1127" s="173" t="s">
        <v>328</v>
      </c>
      <c r="AU1127" s="173" t="s">
        <v>88</v>
      </c>
      <c r="AV1127" s="14" t="s">
        <v>323</v>
      </c>
      <c r="AW1127" s="14" t="s">
        <v>31</v>
      </c>
      <c r="AX1127" s="14" t="s">
        <v>83</v>
      </c>
      <c r="AY1127" s="173" t="s">
        <v>317</v>
      </c>
    </row>
    <row r="1128" spans="2:65" s="1" customFormat="1" ht="37.75" customHeight="1">
      <c r="B1128" s="142"/>
      <c r="C1128" s="179" t="s">
        <v>2461</v>
      </c>
      <c r="D1128" s="179" t="s">
        <v>454</v>
      </c>
      <c r="E1128" s="180" t="s">
        <v>14919</v>
      </c>
      <c r="F1128" s="181" t="s">
        <v>14920</v>
      </c>
      <c r="G1128" s="182" t="s">
        <v>467</v>
      </c>
      <c r="H1128" s="183">
        <v>1</v>
      </c>
      <c r="I1128" s="184"/>
      <c r="J1128" s="185">
        <f>ROUND(I1128*H1128,2)</f>
        <v>0</v>
      </c>
      <c r="K1128" s="186"/>
      <c r="L1128" s="187"/>
      <c r="M1128" s="188" t="s">
        <v>1</v>
      </c>
      <c r="N1128" s="189" t="s">
        <v>42</v>
      </c>
      <c r="P1128" s="153">
        <f>O1128*H1128</f>
        <v>0</v>
      </c>
      <c r="Q1128" s="153">
        <v>5.1999999999999998E-2</v>
      </c>
      <c r="R1128" s="153">
        <f>Q1128*H1128</f>
        <v>5.1999999999999998E-2</v>
      </c>
      <c r="S1128" s="153">
        <v>0</v>
      </c>
      <c r="T1128" s="154">
        <f>S1128*H1128</f>
        <v>0</v>
      </c>
      <c r="AR1128" s="155" t="s">
        <v>356</v>
      </c>
      <c r="AT1128" s="155" t="s">
        <v>454</v>
      </c>
      <c r="AU1128" s="155" t="s">
        <v>88</v>
      </c>
      <c r="AY1128" s="16" t="s">
        <v>317</v>
      </c>
      <c r="BE1128" s="156">
        <f>IF(N1128="základná",J1128,0)</f>
        <v>0</v>
      </c>
      <c r="BF1128" s="156">
        <f>IF(N1128="znížená",J1128,0)</f>
        <v>0</v>
      </c>
      <c r="BG1128" s="156">
        <f>IF(N1128="zákl. prenesená",J1128,0)</f>
        <v>0</v>
      </c>
      <c r="BH1128" s="156">
        <f>IF(N1128="zníž. prenesená",J1128,0)</f>
        <v>0</v>
      </c>
      <c r="BI1128" s="156">
        <f>IF(N1128="nulová",J1128,0)</f>
        <v>0</v>
      </c>
      <c r="BJ1128" s="16" t="s">
        <v>88</v>
      </c>
      <c r="BK1128" s="156">
        <f>ROUND(I1128*H1128,2)</f>
        <v>0</v>
      </c>
      <c r="BL1128" s="16" t="s">
        <v>323</v>
      </c>
      <c r="BM1128" s="155" t="s">
        <v>14921</v>
      </c>
    </row>
    <row r="1129" spans="2:65" s="12" customFormat="1" ht="10">
      <c r="B1129" s="157"/>
      <c r="D1129" s="158" t="s">
        <v>328</v>
      </c>
      <c r="E1129" s="159" t="s">
        <v>1</v>
      </c>
      <c r="F1129" s="160" t="s">
        <v>83</v>
      </c>
      <c r="H1129" s="161">
        <v>1</v>
      </c>
      <c r="I1129" s="162"/>
      <c r="L1129" s="157"/>
      <c r="M1129" s="163"/>
      <c r="T1129" s="164"/>
      <c r="AT1129" s="159" t="s">
        <v>328</v>
      </c>
      <c r="AU1129" s="159" t="s">
        <v>88</v>
      </c>
      <c r="AV1129" s="12" t="s">
        <v>88</v>
      </c>
      <c r="AW1129" s="12" t="s">
        <v>31</v>
      </c>
      <c r="AX1129" s="12" t="s">
        <v>76</v>
      </c>
      <c r="AY1129" s="159" t="s">
        <v>317</v>
      </c>
    </row>
    <row r="1130" spans="2:65" s="13" customFormat="1" ht="10">
      <c r="B1130" s="165"/>
      <c r="D1130" s="158" t="s">
        <v>328</v>
      </c>
      <c r="E1130" s="166" t="s">
        <v>1</v>
      </c>
      <c r="F1130" s="167" t="s">
        <v>331</v>
      </c>
      <c r="H1130" s="168">
        <v>1</v>
      </c>
      <c r="I1130" s="169"/>
      <c r="L1130" s="165"/>
      <c r="M1130" s="170"/>
      <c r="T1130" s="171"/>
      <c r="AT1130" s="166" t="s">
        <v>328</v>
      </c>
      <c r="AU1130" s="166" t="s">
        <v>88</v>
      </c>
      <c r="AV1130" s="13" t="s">
        <v>92</v>
      </c>
      <c r="AW1130" s="13" t="s">
        <v>31</v>
      </c>
      <c r="AX1130" s="13" t="s">
        <v>76</v>
      </c>
      <c r="AY1130" s="166" t="s">
        <v>317</v>
      </c>
    </row>
    <row r="1131" spans="2:65" s="14" customFormat="1" ht="10">
      <c r="B1131" s="172"/>
      <c r="D1131" s="158" t="s">
        <v>328</v>
      </c>
      <c r="E1131" s="173" t="s">
        <v>1</v>
      </c>
      <c r="F1131" s="174" t="s">
        <v>332</v>
      </c>
      <c r="H1131" s="175">
        <v>1</v>
      </c>
      <c r="I1131" s="176"/>
      <c r="L1131" s="172"/>
      <c r="M1131" s="177"/>
      <c r="T1131" s="178"/>
      <c r="AT1131" s="173" t="s">
        <v>328</v>
      </c>
      <c r="AU1131" s="173" t="s">
        <v>88</v>
      </c>
      <c r="AV1131" s="14" t="s">
        <v>323</v>
      </c>
      <c r="AW1131" s="14" t="s">
        <v>31</v>
      </c>
      <c r="AX1131" s="14" t="s">
        <v>83</v>
      </c>
      <c r="AY1131" s="173" t="s">
        <v>317</v>
      </c>
    </row>
    <row r="1132" spans="2:65" s="1" customFormat="1" ht="37.75" customHeight="1">
      <c r="B1132" s="142"/>
      <c r="C1132" s="179" t="s">
        <v>2466</v>
      </c>
      <c r="D1132" s="179" t="s">
        <v>454</v>
      </c>
      <c r="E1132" s="180" t="s">
        <v>14922</v>
      </c>
      <c r="F1132" s="181" t="s">
        <v>14923</v>
      </c>
      <c r="G1132" s="182" t="s">
        <v>467</v>
      </c>
      <c r="H1132" s="183">
        <v>1</v>
      </c>
      <c r="I1132" s="184"/>
      <c r="J1132" s="185">
        <f>ROUND(I1132*H1132,2)</f>
        <v>0</v>
      </c>
      <c r="K1132" s="186"/>
      <c r="L1132" s="187"/>
      <c r="M1132" s="188" t="s">
        <v>1</v>
      </c>
      <c r="N1132" s="189" t="s">
        <v>42</v>
      </c>
      <c r="P1132" s="153">
        <f>O1132*H1132</f>
        <v>0</v>
      </c>
      <c r="Q1132" s="153">
        <v>5.1999999999999998E-2</v>
      </c>
      <c r="R1132" s="153">
        <f>Q1132*H1132</f>
        <v>5.1999999999999998E-2</v>
      </c>
      <c r="S1132" s="153">
        <v>0</v>
      </c>
      <c r="T1132" s="154">
        <f>S1132*H1132</f>
        <v>0</v>
      </c>
      <c r="AR1132" s="155" t="s">
        <v>356</v>
      </c>
      <c r="AT1132" s="155" t="s">
        <v>454</v>
      </c>
      <c r="AU1132" s="155" t="s">
        <v>88</v>
      </c>
      <c r="AY1132" s="16" t="s">
        <v>317</v>
      </c>
      <c r="BE1132" s="156">
        <f>IF(N1132="základná",J1132,0)</f>
        <v>0</v>
      </c>
      <c r="BF1132" s="156">
        <f>IF(N1132="znížená",J1132,0)</f>
        <v>0</v>
      </c>
      <c r="BG1132" s="156">
        <f>IF(N1132="zákl. prenesená",J1132,0)</f>
        <v>0</v>
      </c>
      <c r="BH1132" s="156">
        <f>IF(N1132="zníž. prenesená",J1132,0)</f>
        <v>0</v>
      </c>
      <c r="BI1132" s="156">
        <f>IF(N1132="nulová",J1132,0)</f>
        <v>0</v>
      </c>
      <c r="BJ1132" s="16" t="s">
        <v>88</v>
      </c>
      <c r="BK1132" s="156">
        <f>ROUND(I1132*H1132,2)</f>
        <v>0</v>
      </c>
      <c r="BL1132" s="16" t="s">
        <v>323</v>
      </c>
      <c r="BM1132" s="155" t="s">
        <v>14924</v>
      </c>
    </row>
    <row r="1133" spans="2:65" s="12" customFormat="1" ht="10">
      <c r="B1133" s="157"/>
      <c r="D1133" s="158" t="s">
        <v>328</v>
      </c>
      <c r="E1133" s="159" t="s">
        <v>1</v>
      </c>
      <c r="F1133" s="160" t="s">
        <v>83</v>
      </c>
      <c r="H1133" s="161">
        <v>1</v>
      </c>
      <c r="I1133" s="162"/>
      <c r="L1133" s="157"/>
      <c r="M1133" s="163"/>
      <c r="T1133" s="164"/>
      <c r="AT1133" s="159" t="s">
        <v>328</v>
      </c>
      <c r="AU1133" s="159" t="s">
        <v>88</v>
      </c>
      <c r="AV1133" s="12" t="s">
        <v>88</v>
      </c>
      <c r="AW1133" s="12" t="s">
        <v>31</v>
      </c>
      <c r="AX1133" s="12" t="s">
        <v>76</v>
      </c>
      <c r="AY1133" s="159" t="s">
        <v>317</v>
      </c>
    </row>
    <row r="1134" spans="2:65" s="13" customFormat="1" ht="10">
      <c r="B1134" s="165"/>
      <c r="D1134" s="158" t="s">
        <v>328</v>
      </c>
      <c r="E1134" s="166" t="s">
        <v>1</v>
      </c>
      <c r="F1134" s="167" t="s">
        <v>331</v>
      </c>
      <c r="H1134" s="168">
        <v>1</v>
      </c>
      <c r="I1134" s="169"/>
      <c r="L1134" s="165"/>
      <c r="M1134" s="170"/>
      <c r="T1134" s="171"/>
      <c r="AT1134" s="166" t="s">
        <v>328</v>
      </c>
      <c r="AU1134" s="166" t="s">
        <v>88</v>
      </c>
      <c r="AV1134" s="13" t="s">
        <v>92</v>
      </c>
      <c r="AW1134" s="13" t="s">
        <v>31</v>
      </c>
      <c r="AX1134" s="13" t="s">
        <v>76</v>
      </c>
      <c r="AY1134" s="166" t="s">
        <v>317</v>
      </c>
    </row>
    <row r="1135" spans="2:65" s="14" customFormat="1" ht="10">
      <c r="B1135" s="172"/>
      <c r="D1135" s="158" t="s">
        <v>328</v>
      </c>
      <c r="E1135" s="173" t="s">
        <v>1</v>
      </c>
      <c r="F1135" s="174" t="s">
        <v>332</v>
      </c>
      <c r="H1135" s="175">
        <v>1</v>
      </c>
      <c r="I1135" s="176"/>
      <c r="L1135" s="172"/>
      <c r="M1135" s="177"/>
      <c r="T1135" s="178"/>
      <c r="AT1135" s="173" t="s">
        <v>328</v>
      </c>
      <c r="AU1135" s="173" t="s">
        <v>88</v>
      </c>
      <c r="AV1135" s="14" t="s">
        <v>323</v>
      </c>
      <c r="AW1135" s="14" t="s">
        <v>31</v>
      </c>
      <c r="AX1135" s="14" t="s">
        <v>83</v>
      </c>
      <c r="AY1135" s="173" t="s">
        <v>317</v>
      </c>
    </row>
    <row r="1136" spans="2:65" s="1" customFormat="1" ht="37.75" customHeight="1">
      <c r="B1136" s="142"/>
      <c r="C1136" s="179" t="s">
        <v>2471</v>
      </c>
      <c r="D1136" s="179" t="s">
        <v>454</v>
      </c>
      <c r="E1136" s="180" t="s">
        <v>14925</v>
      </c>
      <c r="F1136" s="181" t="s">
        <v>14926</v>
      </c>
      <c r="G1136" s="182" t="s">
        <v>467</v>
      </c>
      <c r="H1136" s="183">
        <v>1</v>
      </c>
      <c r="I1136" s="184"/>
      <c r="J1136" s="185">
        <f>ROUND(I1136*H1136,2)</f>
        <v>0</v>
      </c>
      <c r="K1136" s="186"/>
      <c r="L1136" s="187"/>
      <c r="M1136" s="188" t="s">
        <v>1</v>
      </c>
      <c r="N1136" s="189" t="s">
        <v>42</v>
      </c>
      <c r="P1136" s="153">
        <f>O1136*H1136</f>
        <v>0</v>
      </c>
      <c r="Q1136" s="153">
        <v>5.1999999999999998E-2</v>
      </c>
      <c r="R1136" s="153">
        <f>Q1136*H1136</f>
        <v>5.1999999999999998E-2</v>
      </c>
      <c r="S1136" s="153">
        <v>0</v>
      </c>
      <c r="T1136" s="154">
        <f>S1136*H1136</f>
        <v>0</v>
      </c>
      <c r="AR1136" s="155" t="s">
        <v>356</v>
      </c>
      <c r="AT1136" s="155" t="s">
        <v>454</v>
      </c>
      <c r="AU1136" s="155" t="s">
        <v>88</v>
      </c>
      <c r="AY1136" s="16" t="s">
        <v>317</v>
      </c>
      <c r="BE1136" s="156">
        <f>IF(N1136="základná",J1136,0)</f>
        <v>0</v>
      </c>
      <c r="BF1136" s="156">
        <f>IF(N1136="znížená",J1136,0)</f>
        <v>0</v>
      </c>
      <c r="BG1136" s="156">
        <f>IF(N1136="zákl. prenesená",J1136,0)</f>
        <v>0</v>
      </c>
      <c r="BH1136" s="156">
        <f>IF(N1136="zníž. prenesená",J1136,0)</f>
        <v>0</v>
      </c>
      <c r="BI1136" s="156">
        <f>IF(N1136="nulová",J1136,0)</f>
        <v>0</v>
      </c>
      <c r="BJ1136" s="16" t="s">
        <v>88</v>
      </c>
      <c r="BK1136" s="156">
        <f>ROUND(I1136*H1136,2)</f>
        <v>0</v>
      </c>
      <c r="BL1136" s="16" t="s">
        <v>323</v>
      </c>
      <c r="BM1136" s="155" t="s">
        <v>14927</v>
      </c>
    </row>
    <row r="1137" spans="2:65" s="12" customFormat="1" ht="10">
      <c r="B1137" s="157"/>
      <c r="D1137" s="158" t="s">
        <v>328</v>
      </c>
      <c r="E1137" s="159" t="s">
        <v>1</v>
      </c>
      <c r="F1137" s="160" t="s">
        <v>83</v>
      </c>
      <c r="H1137" s="161">
        <v>1</v>
      </c>
      <c r="I1137" s="162"/>
      <c r="L1137" s="157"/>
      <c r="M1137" s="163"/>
      <c r="T1137" s="164"/>
      <c r="AT1137" s="159" t="s">
        <v>328</v>
      </c>
      <c r="AU1137" s="159" t="s">
        <v>88</v>
      </c>
      <c r="AV1137" s="12" t="s">
        <v>88</v>
      </c>
      <c r="AW1137" s="12" t="s">
        <v>31</v>
      </c>
      <c r="AX1137" s="12" t="s">
        <v>76</v>
      </c>
      <c r="AY1137" s="159" t="s">
        <v>317</v>
      </c>
    </row>
    <row r="1138" spans="2:65" s="13" customFormat="1" ht="10">
      <c r="B1138" s="165"/>
      <c r="D1138" s="158" t="s">
        <v>328</v>
      </c>
      <c r="E1138" s="166" t="s">
        <v>1</v>
      </c>
      <c r="F1138" s="167" t="s">
        <v>331</v>
      </c>
      <c r="H1138" s="168">
        <v>1</v>
      </c>
      <c r="I1138" s="169"/>
      <c r="L1138" s="165"/>
      <c r="M1138" s="170"/>
      <c r="T1138" s="171"/>
      <c r="AT1138" s="166" t="s">
        <v>328</v>
      </c>
      <c r="AU1138" s="166" t="s">
        <v>88</v>
      </c>
      <c r="AV1138" s="13" t="s">
        <v>92</v>
      </c>
      <c r="AW1138" s="13" t="s">
        <v>31</v>
      </c>
      <c r="AX1138" s="13" t="s">
        <v>76</v>
      </c>
      <c r="AY1138" s="166" t="s">
        <v>317</v>
      </c>
    </row>
    <row r="1139" spans="2:65" s="14" customFormat="1" ht="10">
      <c r="B1139" s="172"/>
      <c r="D1139" s="158" t="s">
        <v>328</v>
      </c>
      <c r="E1139" s="173" t="s">
        <v>1</v>
      </c>
      <c r="F1139" s="174" t="s">
        <v>332</v>
      </c>
      <c r="H1139" s="175">
        <v>1</v>
      </c>
      <c r="I1139" s="176"/>
      <c r="L1139" s="172"/>
      <c r="M1139" s="177"/>
      <c r="T1139" s="178"/>
      <c r="AT1139" s="173" t="s">
        <v>328</v>
      </c>
      <c r="AU1139" s="173" t="s">
        <v>88</v>
      </c>
      <c r="AV1139" s="14" t="s">
        <v>323</v>
      </c>
      <c r="AW1139" s="14" t="s">
        <v>31</v>
      </c>
      <c r="AX1139" s="14" t="s">
        <v>83</v>
      </c>
      <c r="AY1139" s="173" t="s">
        <v>317</v>
      </c>
    </row>
    <row r="1140" spans="2:65" s="1" customFormat="1" ht="37.75" customHeight="1">
      <c r="B1140" s="142"/>
      <c r="C1140" s="179" t="s">
        <v>2477</v>
      </c>
      <c r="D1140" s="179" t="s">
        <v>454</v>
      </c>
      <c r="E1140" s="180" t="s">
        <v>14928</v>
      </c>
      <c r="F1140" s="181" t="s">
        <v>14929</v>
      </c>
      <c r="G1140" s="182" t="s">
        <v>467</v>
      </c>
      <c r="H1140" s="183">
        <v>1</v>
      </c>
      <c r="I1140" s="184"/>
      <c r="J1140" s="185">
        <f>ROUND(I1140*H1140,2)</f>
        <v>0</v>
      </c>
      <c r="K1140" s="186"/>
      <c r="L1140" s="187"/>
      <c r="M1140" s="188" t="s">
        <v>1</v>
      </c>
      <c r="N1140" s="189" t="s">
        <v>42</v>
      </c>
      <c r="P1140" s="153">
        <f>O1140*H1140</f>
        <v>0</v>
      </c>
      <c r="Q1140" s="153">
        <v>5.1999999999999998E-2</v>
      </c>
      <c r="R1140" s="153">
        <f>Q1140*H1140</f>
        <v>5.1999999999999998E-2</v>
      </c>
      <c r="S1140" s="153">
        <v>0</v>
      </c>
      <c r="T1140" s="154">
        <f>S1140*H1140</f>
        <v>0</v>
      </c>
      <c r="AR1140" s="155" t="s">
        <v>356</v>
      </c>
      <c r="AT1140" s="155" t="s">
        <v>454</v>
      </c>
      <c r="AU1140" s="155" t="s">
        <v>88</v>
      </c>
      <c r="AY1140" s="16" t="s">
        <v>317</v>
      </c>
      <c r="BE1140" s="156">
        <f>IF(N1140="základná",J1140,0)</f>
        <v>0</v>
      </c>
      <c r="BF1140" s="156">
        <f>IF(N1140="znížená",J1140,0)</f>
        <v>0</v>
      </c>
      <c r="BG1140" s="156">
        <f>IF(N1140="zákl. prenesená",J1140,0)</f>
        <v>0</v>
      </c>
      <c r="BH1140" s="156">
        <f>IF(N1140="zníž. prenesená",J1140,0)</f>
        <v>0</v>
      </c>
      <c r="BI1140" s="156">
        <f>IF(N1140="nulová",J1140,0)</f>
        <v>0</v>
      </c>
      <c r="BJ1140" s="16" t="s">
        <v>88</v>
      </c>
      <c r="BK1140" s="156">
        <f>ROUND(I1140*H1140,2)</f>
        <v>0</v>
      </c>
      <c r="BL1140" s="16" t="s">
        <v>323</v>
      </c>
      <c r="BM1140" s="155" t="s">
        <v>14930</v>
      </c>
    </row>
    <row r="1141" spans="2:65" s="12" customFormat="1" ht="10">
      <c r="B1141" s="157"/>
      <c r="D1141" s="158" t="s">
        <v>328</v>
      </c>
      <c r="E1141" s="159" t="s">
        <v>1</v>
      </c>
      <c r="F1141" s="160" t="s">
        <v>83</v>
      </c>
      <c r="H1141" s="161">
        <v>1</v>
      </c>
      <c r="I1141" s="162"/>
      <c r="L1141" s="157"/>
      <c r="M1141" s="163"/>
      <c r="T1141" s="164"/>
      <c r="AT1141" s="159" t="s">
        <v>328</v>
      </c>
      <c r="AU1141" s="159" t="s">
        <v>88</v>
      </c>
      <c r="AV1141" s="12" t="s">
        <v>88</v>
      </c>
      <c r="AW1141" s="12" t="s">
        <v>31</v>
      </c>
      <c r="AX1141" s="12" t="s">
        <v>76</v>
      </c>
      <c r="AY1141" s="159" t="s">
        <v>317</v>
      </c>
    </row>
    <row r="1142" spans="2:65" s="13" customFormat="1" ht="10">
      <c r="B1142" s="165"/>
      <c r="D1142" s="158" t="s">
        <v>328</v>
      </c>
      <c r="E1142" s="166" t="s">
        <v>1</v>
      </c>
      <c r="F1142" s="167" t="s">
        <v>331</v>
      </c>
      <c r="H1142" s="168">
        <v>1</v>
      </c>
      <c r="I1142" s="169"/>
      <c r="L1142" s="165"/>
      <c r="M1142" s="170"/>
      <c r="T1142" s="171"/>
      <c r="AT1142" s="166" t="s">
        <v>328</v>
      </c>
      <c r="AU1142" s="166" t="s">
        <v>88</v>
      </c>
      <c r="AV1142" s="13" t="s">
        <v>92</v>
      </c>
      <c r="AW1142" s="13" t="s">
        <v>31</v>
      </c>
      <c r="AX1142" s="13" t="s">
        <v>76</v>
      </c>
      <c r="AY1142" s="166" t="s">
        <v>317</v>
      </c>
    </row>
    <row r="1143" spans="2:65" s="14" customFormat="1" ht="10">
      <c r="B1143" s="172"/>
      <c r="D1143" s="158" t="s">
        <v>328</v>
      </c>
      <c r="E1143" s="173" t="s">
        <v>1</v>
      </c>
      <c r="F1143" s="174" t="s">
        <v>332</v>
      </c>
      <c r="H1143" s="175">
        <v>1</v>
      </c>
      <c r="I1143" s="176"/>
      <c r="L1143" s="172"/>
      <c r="M1143" s="177"/>
      <c r="T1143" s="178"/>
      <c r="AT1143" s="173" t="s">
        <v>328</v>
      </c>
      <c r="AU1143" s="173" t="s">
        <v>88</v>
      </c>
      <c r="AV1143" s="14" t="s">
        <v>323</v>
      </c>
      <c r="AW1143" s="14" t="s">
        <v>31</v>
      </c>
      <c r="AX1143" s="14" t="s">
        <v>83</v>
      </c>
      <c r="AY1143" s="173" t="s">
        <v>317</v>
      </c>
    </row>
    <row r="1144" spans="2:65" s="1" customFormat="1" ht="37.75" customHeight="1">
      <c r="B1144" s="142"/>
      <c r="C1144" s="179" t="s">
        <v>1527</v>
      </c>
      <c r="D1144" s="179" t="s">
        <v>454</v>
      </c>
      <c r="E1144" s="180" t="s">
        <v>14931</v>
      </c>
      <c r="F1144" s="181" t="s">
        <v>14932</v>
      </c>
      <c r="G1144" s="182" t="s">
        <v>467</v>
      </c>
      <c r="H1144" s="183">
        <v>1</v>
      </c>
      <c r="I1144" s="184"/>
      <c r="J1144" s="185">
        <f>ROUND(I1144*H1144,2)</f>
        <v>0</v>
      </c>
      <c r="K1144" s="186"/>
      <c r="L1144" s="187"/>
      <c r="M1144" s="188" t="s">
        <v>1</v>
      </c>
      <c r="N1144" s="189" t="s">
        <v>42</v>
      </c>
      <c r="P1144" s="153">
        <f>O1144*H1144</f>
        <v>0</v>
      </c>
      <c r="Q1144" s="153">
        <v>5.1999999999999998E-2</v>
      </c>
      <c r="R1144" s="153">
        <f>Q1144*H1144</f>
        <v>5.1999999999999998E-2</v>
      </c>
      <c r="S1144" s="153">
        <v>0</v>
      </c>
      <c r="T1144" s="154">
        <f>S1144*H1144</f>
        <v>0</v>
      </c>
      <c r="AR1144" s="155" t="s">
        <v>356</v>
      </c>
      <c r="AT1144" s="155" t="s">
        <v>454</v>
      </c>
      <c r="AU1144" s="155" t="s">
        <v>88</v>
      </c>
      <c r="AY1144" s="16" t="s">
        <v>317</v>
      </c>
      <c r="BE1144" s="156">
        <f>IF(N1144="základná",J1144,0)</f>
        <v>0</v>
      </c>
      <c r="BF1144" s="156">
        <f>IF(N1144="znížená",J1144,0)</f>
        <v>0</v>
      </c>
      <c r="BG1144" s="156">
        <f>IF(N1144="zákl. prenesená",J1144,0)</f>
        <v>0</v>
      </c>
      <c r="BH1144" s="156">
        <f>IF(N1144="zníž. prenesená",J1144,0)</f>
        <v>0</v>
      </c>
      <c r="BI1144" s="156">
        <f>IF(N1144="nulová",J1144,0)</f>
        <v>0</v>
      </c>
      <c r="BJ1144" s="16" t="s">
        <v>88</v>
      </c>
      <c r="BK1144" s="156">
        <f>ROUND(I1144*H1144,2)</f>
        <v>0</v>
      </c>
      <c r="BL1144" s="16" t="s">
        <v>323</v>
      </c>
      <c r="BM1144" s="155" t="s">
        <v>14933</v>
      </c>
    </row>
    <row r="1145" spans="2:65" s="12" customFormat="1" ht="10">
      <c r="B1145" s="157"/>
      <c r="D1145" s="158" t="s">
        <v>328</v>
      </c>
      <c r="E1145" s="159" t="s">
        <v>1</v>
      </c>
      <c r="F1145" s="160" t="s">
        <v>83</v>
      </c>
      <c r="H1145" s="161">
        <v>1</v>
      </c>
      <c r="I1145" s="162"/>
      <c r="L1145" s="157"/>
      <c r="M1145" s="163"/>
      <c r="T1145" s="164"/>
      <c r="AT1145" s="159" t="s">
        <v>328</v>
      </c>
      <c r="AU1145" s="159" t="s">
        <v>88</v>
      </c>
      <c r="AV1145" s="12" t="s">
        <v>88</v>
      </c>
      <c r="AW1145" s="12" t="s">
        <v>31</v>
      </c>
      <c r="AX1145" s="12" t="s">
        <v>76</v>
      </c>
      <c r="AY1145" s="159" t="s">
        <v>317</v>
      </c>
    </row>
    <row r="1146" spans="2:65" s="13" customFormat="1" ht="10">
      <c r="B1146" s="165"/>
      <c r="D1146" s="158" t="s">
        <v>328</v>
      </c>
      <c r="E1146" s="166" t="s">
        <v>1</v>
      </c>
      <c r="F1146" s="167" t="s">
        <v>331</v>
      </c>
      <c r="H1146" s="168">
        <v>1</v>
      </c>
      <c r="I1146" s="169"/>
      <c r="L1146" s="165"/>
      <c r="M1146" s="170"/>
      <c r="T1146" s="171"/>
      <c r="AT1146" s="166" t="s">
        <v>328</v>
      </c>
      <c r="AU1146" s="166" t="s">
        <v>88</v>
      </c>
      <c r="AV1146" s="13" t="s">
        <v>92</v>
      </c>
      <c r="AW1146" s="13" t="s">
        <v>31</v>
      </c>
      <c r="AX1146" s="13" t="s">
        <v>76</v>
      </c>
      <c r="AY1146" s="166" t="s">
        <v>317</v>
      </c>
    </row>
    <row r="1147" spans="2:65" s="14" customFormat="1" ht="10">
      <c r="B1147" s="172"/>
      <c r="D1147" s="158" t="s">
        <v>328</v>
      </c>
      <c r="E1147" s="173" t="s">
        <v>1</v>
      </c>
      <c r="F1147" s="174" t="s">
        <v>332</v>
      </c>
      <c r="H1147" s="175">
        <v>1</v>
      </c>
      <c r="I1147" s="176"/>
      <c r="L1147" s="172"/>
      <c r="M1147" s="177"/>
      <c r="T1147" s="178"/>
      <c r="AT1147" s="173" t="s">
        <v>328</v>
      </c>
      <c r="AU1147" s="173" t="s">
        <v>88</v>
      </c>
      <c r="AV1147" s="14" t="s">
        <v>323</v>
      </c>
      <c r="AW1147" s="14" t="s">
        <v>31</v>
      </c>
      <c r="AX1147" s="14" t="s">
        <v>83</v>
      </c>
      <c r="AY1147" s="173" t="s">
        <v>317</v>
      </c>
    </row>
    <row r="1148" spans="2:65" s="1" customFormat="1" ht="37.75" customHeight="1">
      <c r="B1148" s="142"/>
      <c r="C1148" s="179" t="s">
        <v>2492</v>
      </c>
      <c r="D1148" s="179" t="s">
        <v>454</v>
      </c>
      <c r="E1148" s="180" t="s">
        <v>14934</v>
      </c>
      <c r="F1148" s="181" t="s">
        <v>14935</v>
      </c>
      <c r="G1148" s="182" t="s">
        <v>467</v>
      </c>
      <c r="H1148" s="183">
        <v>1</v>
      </c>
      <c r="I1148" s="184"/>
      <c r="J1148" s="185">
        <f>ROUND(I1148*H1148,2)</f>
        <v>0</v>
      </c>
      <c r="K1148" s="186"/>
      <c r="L1148" s="187"/>
      <c r="M1148" s="188" t="s">
        <v>1</v>
      </c>
      <c r="N1148" s="189" t="s">
        <v>42</v>
      </c>
      <c r="P1148" s="153">
        <f>O1148*H1148</f>
        <v>0</v>
      </c>
      <c r="Q1148" s="153">
        <v>5.1999999999999998E-2</v>
      </c>
      <c r="R1148" s="153">
        <f>Q1148*H1148</f>
        <v>5.1999999999999998E-2</v>
      </c>
      <c r="S1148" s="153">
        <v>0</v>
      </c>
      <c r="T1148" s="154">
        <f>S1148*H1148</f>
        <v>0</v>
      </c>
      <c r="AR1148" s="155" t="s">
        <v>356</v>
      </c>
      <c r="AT1148" s="155" t="s">
        <v>454</v>
      </c>
      <c r="AU1148" s="155" t="s">
        <v>88</v>
      </c>
      <c r="AY1148" s="16" t="s">
        <v>317</v>
      </c>
      <c r="BE1148" s="156">
        <f>IF(N1148="základná",J1148,0)</f>
        <v>0</v>
      </c>
      <c r="BF1148" s="156">
        <f>IF(N1148="znížená",J1148,0)</f>
        <v>0</v>
      </c>
      <c r="BG1148" s="156">
        <f>IF(N1148="zákl. prenesená",J1148,0)</f>
        <v>0</v>
      </c>
      <c r="BH1148" s="156">
        <f>IF(N1148="zníž. prenesená",J1148,0)</f>
        <v>0</v>
      </c>
      <c r="BI1148" s="156">
        <f>IF(N1148="nulová",J1148,0)</f>
        <v>0</v>
      </c>
      <c r="BJ1148" s="16" t="s">
        <v>88</v>
      </c>
      <c r="BK1148" s="156">
        <f>ROUND(I1148*H1148,2)</f>
        <v>0</v>
      </c>
      <c r="BL1148" s="16" t="s">
        <v>323</v>
      </c>
      <c r="BM1148" s="155" t="s">
        <v>14936</v>
      </c>
    </row>
    <row r="1149" spans="2:65" s="12" customFormat="1" ht="10">
      <c r="B1149" s="157"/>
      <c r="D1149" s="158" t="s">
        <v>328</v>
      </c>
      <c r="E1149" s="159" t="s">
        <v>1</v>
      </c>
      <c r="F1149" s="160" t="s">
        <v>83</v>
      </c>
      <c r="H1149" s="161">
        <v>1</v>
      </c>
      <c r="I1149" s="162"/>
      <c r="L1149" s="157"/>
      <c r="M1149" s="163"/>
      <c r="T1149" s="164"/>
      <c r="AT1149" s="159" t="s">
        <v>328</v>
      </c>
      <c r="AU1149" s="159" t="s">
        <v>88</v>
      </c>
      <c r="AV1149" s="12" t="s">
        <v>88</v>
      </c>
      <c r="AW1149" s="12" t="s">
        <v>31</v>
      </c>
      <c r="AX1149" s="12" t="s">
        <v>76</v>
      </c>
      <c r="AY1149" s="159" t="s">
        <v>317</v>
      </c>
    </row>
    <row r="1150" spans="2:65" s="13" customFormat="1" ht="10">
      <c r="B1150" s="165"/>
      <c r="D1150" s="158" t="s">
        <v>328</v>
      </c>
      <c r="E1150" s="166" t="s">
        <v>1</v>
      </c>
      <c r="F1150" s="167" t="s">
        <v>331</v>
      </c>
      <c r="H1150" s="168">
        <v>1</v>
      </c>
      <c r="I1150" s="169"/>
      <c r="L1150" s="165"/>
      <c r="M1150" s="170"/>
      <c r="T1150" s="171"/>
      <c r="AT1150" s="166" t="s">
        <v>328</v>
      </c>
      <c r="AU1150" s="166" t="s">
        <v>88</v>
      </c>
      <c r="AV1150" s="13" t="s">
        <v>92</v>
      </c>
      <c r="AW1150" s="13" t="s">
        <v>31</v>
      </c>
      <c r="AX1150" s="13" t="s">
        <v>76</v>
      </c>
      <c r="AY1150" s="166" t="s">
        <v>317</v>
      </c>
    </row>
    <row r="1151" spans="2:65" s="14" customFormat="1" ht="10">
      <c r="B1151" s="172"/>
      <c r="D1151" s="158" t="s">
        <v>328</v>
      </c>
      <c r="E1151" s="173" t="s">
        <v>1</v>
      </c>
      <c r="F1151" s="174" t="s">
        <v>332</v>
      </c>
      <c r="H1151" s="175">
        <v>1</v>
      </c>
      <c r="I1151" s="176"/>
      <c r="L1151" s="172"/>
      <c r="M1151" s="177"/>
      <c r="T1151" s="178"/>
      <c r="AT1151" s="173" t="s">
        <v>328</v>
      </c>
      <c r="AU1151" s="173" t="s">
        <v>88</v>
      </c>
      <c r="AV1151" s="14" t="s">
        <v>323</v>
      </c>
      <c r="AW1151" s="14" t="s">
        <v>31</v>
      </c>
      <c r="AX1151" s="14" t="s">
        <v>83</v>
      </c>
      <c r="AY1151" s="173" t="s">
        <v>317</v>
      </c>
    </row>
    <row r="1152" spans="2:65" s="1" customFormat="1" ht="37.75" customHeight="1">
      <c r="B1152" s="142"/>
      <c r="C1152" s="179" t="s">
        <v>2497</v>
      </c>
      <c r="D1152" s="179" t="s">
        <v>454</v>
      </c>
      <c r="E1152" s="180" t="s">
        <v>14937</v>
      </c>
      <c r="F1152" s="181" t="s">
        <v>14938</v>
      </c>
      <c r="G1152" s="182" t="s">
        <v>467</v>
      </c>
      <c r="H1152" s="183">
        <v>1</v>
      </c>
      <c r="I1152" s="184"/>
      <c r="J1152" s="185">
        <f>ROUND(I1152*H1152,2)</f>
        <v>0</v>
      </c>
      <c r="K1152" s="186"/>
      <c r="L1152" s="187"/>
      <c r="M1152" s="188" t="s">
        <v>1</v>
      </c>
      <c r="N1152" s="189" t="s">
        <v>42</v>
      </c>
      <c r="P1152" s="153">
        <f>O1152*H1152</f>
        <v>0</v>
      </c>
      <c r="Q1152" s="153">
        <v>5.1999999999999998E-2</v>
      </c>
      <c r="R1152" s="153">
        <f>Q1152*H1152</f>
        <v>5.1999999999999998E-2</v>
      </c>
      <c r="S1152" s="153">
        <v>0</v>
      </c>
      <c r="T1152" s="154">
        <f>S1152*H1152</f>
        <v>0</v>
      </c>
      <c r="AR1152" s="155" t="s">
        <v>356</v>
      </c>
      <c r="AT1152" s="155" t="s">
        <v>454</v>
      </c>
      <c r="AU1152" s="155" t="s">
        <v>88</v>
      </c>
      <c r="AY1152" s="16" t="s">
        <v>317</v>
      </c>
      <c r="BE1152" s="156">
        <f>IF(N1152="základná",J1152,0)</f>
        <v>0</v>
      </c>
      <c r="BF1152" s="156">
        <f>IF(N1152="znížená",J1152,0)</f>
        <v>0</v>
      </c>
      <c r="BG1152" s="156">
        <f>IF(N1152="zákl. prenesená",J1152,0)</f>
        <v>0</v>
      </c>
      <c r="BH1152" s="156">
        <f>IF(N1152="zníž. prenesená",J1152,0)</f>
        <v>0</v>
      </c>
      <c r="BI1152" s="156">
        <f>IF(N1152="nulová",J1152,0)</f>
        <v>0</v>
      </c>
      <c r="BJ1152" s="16" t="s">
        <v>88</v>
      </c>
      <c r="BK1152" s="156">
        <f>ROUND(I1152*H1152,2)</f>
        <v>0</v>
      </c>
      <c r="BL1152" s="16" t="s">
        <v>323</v>
      </c>
      <c r="BM1152" s="155" t="s">
        <v>14939</v>
      </c>
    </row>
    <row r="1153" spans="2:65" s="12" customFormat="1" ht="10">
      <c r="B1153" s="157"/>
      <c r="D1153" s="158" t="s">
        <v>328</v>
      </c>
      <c r="E1153" s="159" t="s">
        <v>1</v>
      </c>
      <c r="F1153" s="160" t="s">
        <v>83</v>
      </c>
      <c r="H1153" s="161">
        <v>1</v>
      </c>
      <c r="I1153" s="162"/>
      <c r="L1153" s="157"/>
      <c r="M1153" s="163"/>
      <c r="T1153" s="164"/>
      <c r="AT1153" s="159" t="s">
        <v>328</v>
      </c>
      <c r="AU1153" s="159" t="s">
        <v>88</v>
      </c>
      <c r="AV1153" s="12" t="s">
        <v>88</v>
      </c>
      <c r="AW1153" s="12" t="s">
        <v>31</v>
      </c>
      <c r="AX1153" s="12" t="s">
        <v>76</v>
      </c>
      <c r="AY1153" s="159" t="s">
        <v>317</v>
      </c>
    </row>
    <row r="1154" spans="2:65" s="13" customFormat="1" ht="10">
      <c r="B1154" s="165"/>
      <c r="D1154" s="158" t="s">
        <v>328</v>
      </c>
      <c r="E1154" s="166" t="s">
        <v>1</v>
      </c>
      <c r="F1154" s="167" t="s">
        <v>331</v>
      </c>
      <c r="H1154" s="168">
        <v>1</v>
      </c>
      <c r="I1154" s="169"/>
      <c r="L1154" s="165"/>
      <c r="M1154" s="170"/>
      <c r="T1154" s="171"/>
      <c r="AT1154" s="166" t="s">
        <v>328</v>
      </c>
      <c r="AU1154" s="166" t="s">
        <v>88</v>
      </c>
      <c r="AV1154" s="13" t="s">
        <v>92</v>
      </c>
      <c r="AW1154" s="13" t="s">
        <v>31</v>
      </c>
      <c r="AX1154" s="13" t="s">
        <v>76</v>
      </c>
      <c r="AY1154" s="166" t="s">
        <v>317</v>
      </c>
    </row>
    <row r="1155" spans="2:65" s="14" customFormat="1" ht="10">
      <c r="B1155" s="172"/>
      <c r="D1155" s="158" t="s">
        <v>328</v>
      </c>
      <c r="E1155" s="173" t="s">
        <v>1</v>
      </c>
      <c r="F1155" s="174" t="s">
        <v>332</v>
      </c>
      <c r="H1155" s="175">
        <v>1</v>
      </c>
      <c r="I1155" s="176"/>
      <c r="L1155" s="172"/>
      <c r="M1155" s="177"/>
      <c r="T1155" s="178"/>
      <c r="AT1155" s="173" t="s">
        <v>328</v>
      </c>
      <c r="AU1155" s="173" t="s">
        <v>88</v>
      </c>
      <c r="AV1155" s="14" t="s">
        <v>323</v>
      </c>
      <c r="AW1155" s="14" t="s">
        <v>31</v>
      </c>
      <c r="AX1155" s="14" t="s">
        <v>83</v>
      </c>
      <c r="AY1155" s="173" t="s">
        <v>317</v>
      </c>
    </row>
    <row r="1156" spans="2:65" s="1" customFormat="1" ht="37.75" customHeight="1">
      <c r="B1156" s="142"/>
      <c r="C1156" s="179" t="s">
        <v>2502</v>
      </c>
      <c r="D1156" s="179" t="s">
        <v>454</v>
      </c>
      <c r="E1156" s="180" t="s">
        <v>14940</v>
      </c>
      <c r="F1156" s="181" t="s">
        <v>14941</v>
      </c>
      <c r="G1156" s="182" t="s">
        <v>467</v>
      </c>
      <c r="H1156" s="183">
        <v>1</v>
      </c>
      <c r="I1156" s="184"/>
      <c r="J1156" s="185">
        <f>ROUND(I1156*H1156,2)</f>
        <v>0</v>
      </c>
      <c r="K1156" s="186"/>
      <c r="L1156" s="187"/>
      <c r="M1156" s="188" t="s">
        <v>1</v>
      </c>
      <c r="N1156" s="189" t="s">
        <v>42</v>
      </c>
      <c r="P1156" s="153">
        <f>O1156*H1156</f>
        <v>0</v>
      </c>
      <c r="Q1156" s="153">
        <v>5.1999999999999998E-2</v>
      </c>
      <c r="R1156" s="153">
        <f>Q1156*H1156</f>
        <v>5.1999999999999998E-2</v>
      </c>
      <c r="S1156" s="153">
        <v>0</v>
      </c>
      <c r="T1156" s="154">
        <f>S1156*H1156</f>
        <v>0</v>
      </c>
      <c r="AR1156" s="155" t="s">
        <v>356</v>
      </c>
      <c r="AT1156" s="155" t="s">
        <v>454</v>
      </c>
      <c r="AU1156" s="155" t="s">
        <v>88</v>
      </c>
      <c r="AY1156" s="16" t="s">
        <v>317</v>
      </c>
      <c r="BE1156" s="156">
        <f>IF(N1156="základná",J1156,0)</f>
        <v>0</v>
      </c>
      <c r="BF1156" s="156">
        <f>IF(N1156="znížená",J1156,0)</f>
        <v>0</v>
      </c>
      <c r="BG1156" s="156">
        <f>IF(N1156="zákl. prenesená",J1156,0)</f>
        <v>0</v>
      </c>
      <c r="BH1156" s="156">
        <f>IF(N1156="zníž. prenesená",J1156,0)</f>
        <v>0</v>
      </c>
      <c r="BI1156" s="156">
        <f>IF(N1156="nulová",J1156,0)</f>
        <v>0</v>
      </c>
      <c r="BJ1156" s="16" t="s">
        <v>88</v>
      </c>
      <c r="BK1156" s="156">
        <f>ROUND(I1156*H1156,2)</f>
        <v>0</v>
      </c>
      <c r="BL1156" s="16" t="s">
        <v>323</v>
      </c>
      <c r="BM1156" s="155" t="s">
        <v>14942</v>
      </c>
    </row>
    <row r="1157" spans="2:65" s="12" customFormat="1" ht="10">
      <c r="B1157" s="157"/>
      <c r="D1157" s="158" t="s">
        <v>328</v>
      </c>
      <c r="E1157" s="159" t="s">
        <v>1</v>
      </c>
      <c r="F1157" s="160" t="s">
        <v>83</v>
      </c>
      <c r="H1157" s="161">
        <v>1</v>
      </c>
      <c r="I1157" s="162"/>
      <c r="L1157" s="157"/>
      <c r="M1157" s="163"/>
      <c r="T1157" s="164"/>
      <c r="AT1157" s="159" t="s">
        <v>328</v>
      </c>
      <c r="AU1157" s="159" t="s">
        <v>88</v>
      </c>
      <c r="AV1157" s="12" t="s">
        <v>88</v>
      </c>
      <c r="AW1157" s="12" t="s">
        <v>31</v>
      </c>
      <c r="AX1157" s="12" t="s">
        <v>76</v>
      </c>
      <c r="AY1157" s="159" t="s">
        <v>317</v>
      </c>
    </row>
    <row r="1158" spans="2:65" s="13" customFormat="1" ht="10">
      <c r="B1158" s="165"/>
      <c r="D1158" s="158" t="s">
        <v>328</v>
      </c>
      <c r="E1158" s="166" t="s">
        <v>1</v>
      </c>
      <c r="F1158" s="167" t="s">
        <v>331</v>
      </c>
      <c r="H1158" s="168">
        <v>1</v>
      </c>
      <c r="I1158" s="169"/>
      <c r="L1158" s="165"/>
      <c r="M1158" s="170"/>
      <c r="T1158" s="171"/>
      <c r="AT1158" s="166" t="s">
        <v>328</v>
      </c>
      <c r="AU1158" s="166" t="s">
        <v>88</v>
      </c>
      <c r="AV1158" s="13" t="s">
        <v>92</v>
      </c>
      <c r="AW1158" s="13" t="s">
        <v>31</v>
      </c>
      <c r="AX1158" s="13" t="s">
        <v>76</v>
      </c>
      <c r="AY1158" s="166" t="s">
        <v>317</v>
      </c>
    </row>
    <row r="1159" spans="2:65" s="14" customFormat="1" ht="10">
      <c r="B1159" s="172"/>
      <c r="D1159" s="158" t="s">
        <v>328</v>
      </c>
      <c r="E1159" s="173" t="s">
        <v>1</v>
      </c>
      <c r="F1159" s="174" t="s">
        <v>332</v>
      </c>
      <c r="H1159" s="175">
        <v>1</v>
      </c>
      <c r="I1159" s="176"/>
      <c r="L1159" s="172"/>
      <c r="M1159" s="177"/>
      <c r="T1159" s="178"/>
      <c r="AT1159" s="173" t="s">
        <v>328</v>
      </c>
      <c r="AU1159" s="173" t="s">
        <v>88</v>
      </c>
      <c r="AV1159" s="14" t="s">
        <v>323</v>
      </c>
      <c r="AW1159" s="14" t="s">
        <v>31</v>
      </c>
      <c r="AX1159" s="14" t="s">
        <v>83</v>
      </c>
      <c r="AY1159" s="173" t="s">
        <v>317</v>
      </c>
    </row>
    <row r="1160" spans="2:65" s="1" customFormat="1" ht="33" customHeight="1">
      <c r="B1160" s="142"/>
      <c r="C1160" s="179" t="s">
        <v>2507</v>
      </c>
      <c r="D1160" s="179" t="s">
        <v>454</v>
      </c>
      <c r="E1160" s="180" t="s">
        <v>14943</v>
      </c>
      <c r="F1160" s="181" t="s">
        <v>14944</v>
      </c>
      <c r="G1160" s="182" t="s">
        <v>467</v>
      </c>
      <c r="H1160" s="183">
        <v>1</v>
      </c>
      <c r="I1160" s="184"/>
      <c r="J1160" s="185">
        <f>ROUND(I1160*H1160,2)</f>
        <v>0</v>
      </c>
      <c r="K1160" s="186"/>
      <c r="L1160" s="187"/>
      <c r="M1160" s="188" t="s">
        <v>1</v>
      </c>
      <c r="N1160" s="189" t="s">
        <v>42</v>
      </c>
      <c r="P1160" s="153">
        <f>O1160*H1160</f>
        <v>0</v>
      </c>
      <c r="Q1160" s="153">
        <v>5.1999999999999998E-2</v>
      </c>
      <c r="R1160" s="153">
        <f>Q1160*H1160</f>
        <v>5.1999999999999998E-2</v>
      </c>
      <c r="S1160" s="153">
        <v>0</v>
      </c>
      <c r="T1160" s="154">
        <f>S1160*H1160</f>
        <v>0</v>
      </c>
      <c r="AR1160" s="155" t="s">
        <v>356</v>
      </c>
      <c r="AT1160" s="155" t="s">
        <v>454</v>
      </c>
      <c r="AU1160" s="155" t="s">
        <v>88</v>
      </c>
      <c r="AY1160" s="16" t="s">
        <v>317</v>
      </c>
      <c r="BE1160" s="156">
        <f>IF(N1160="základná",J1160,0)</f>
        <v>0</v>
      </c>
      <c r="BF1160" s="156">
        <f>IF(N1160="znížená",J1160,0)</f>
        <v>0</v>
      </c>
      <c r="BG1160" s="156">
        <f>IF(N1160="zákl. prenesená",J1160,0)</f>
        <v>0</v>
      </c>
      <c r="BH1160" s="156">
        <f>IF(N1160="zníž. prenesená",J1160,0)</f>
        <v>0</v>
      </c>
      <c r="BI1160" s="156">
        <f>IF(N1160="nulová",J1160,0)</f>
        <v>0</v>
      </c>
      <c r="BJ1160" s="16" t="s">
        <v>88</v>
      </c>
      <c r="BK1160" s="156">
        <f>ROUND(I1160*H1160,2)</f>
        <v>0</v>
      </c>
      <c r="BL1160" s="16" t="s">
        <v>323</v>
      </c>
      <c r="BM1160" s="155" t="s">
        <v>14945</v>
      </c>
    </row>
    <row r="1161" spans="2:65" s="12" customFormat="1" ht="10">
      <c r="B1161" s="157"/>
      <c r="D1161" s="158" t="s">
        <v>328</v>
      </c>
      <c r="E1161" s="159" t="s">
        <v>1</v>
      </c>
      <c r="F1161" s="160" t="s">
        <v>83</v>
      </c>
      <c r="H1161" s="161">
        <v>1</v>
      </c>
      <c r="I1161" s="162"/>
      <c r="L1161" s="157"/>
      <c r="M1161" s="163"/>
      <c r="T1161" s="164"/>
      <c r="AT1161" s="159" t="s">
        <v>328</v>
      </c>
      <c r="AU1161" s="159" t="s">
        <v>88</v>
      </c>
      <c r="AV1161" s="12" t="s">
        <v>88</v>
      </c>
      <c r="AW1161" s="12" t="s">
        <v>31</v>
      </c>
      <c r="AX1161" s="12" t="s">
        <v>76</v>
      </c>
      <c r="AY1161" s="159" t="s">
        <v>317</v>
      </c>
    </row>
    <row r="1162" spans="2:65" s="13" customFormat="1" ht="10">
      <c r="B1162" s="165"/>
      <c r="D1162" s="158" t="s">
        <v>328</v>
      </c>
      <c r="E1162" s="166" t="s">
        <v>1</v>
      </c>
      <c r="F1162" s="167" t="s">
        <v>331</v>
      </c>
      <c r="H1162" s="168">
        <v>1</v>
      </c>
      <c r="I1162" s="169"/>
      <c r="L1162" s="165"/>
      <c r="M1162" s="170"/>
      <c r="T1162" s="171"/>
      <c r="AT1162" s="166" t="s">
        <v>328</v>
      </c>
      <c r="AU1162" s="166" t="s">
        <v>88</v>
      </c>
      <c r="AV1162" s="13" t="s">
        <v>92</v>
      </c>
      <c r="AW1162" s="13" t="s">
        <v>31</v>
      </c>
      <c r="AX1162" s="13" t="s">
        <v>76</v>
      </c>
      <c r="AY1162" s="166" t="s">
        <v>317</v>
      </c>
    </row>
    <row r="1163" spans="2:65" s="14" customFormat="1" ht="10">
      <c r="B1163" s="172"/>
      <c r="D1163" s="158" t="s">
        <v>328</v>
      </c>
      <c r="E1163" s="173" t="s">
        <v>1</v>
      </c>
      <c r="F1163" s="174" t="s">
        <v>332</v>
      </c>
      <c r="H1163" s="175">
        <v>1</v>
      </c>
      <c r="I1163" s="176"/>
      <c r="L1163" s="172"/>
      <c r="M1163" s="177"/>
      <c r="T1163" s="178"/>
      <c r="AT1163" s="173" t="s">
        <v>328</v>
      </c>
      <c r="AU1163" s="173" t="s">
        <v>88</v>
      </c>
      <c r="AV1163" s="14" t="s">
        <v>323</v>
      </c>
      <c r="AW1163" s="14" t="s">
        <v>31</v>
      </c>
      <c r="AX1163" s="14" t="s">
        <v>83</v>
      </c>
      <c r="AY1163" s="173" t="s">
        <v>317</v>
      </c>
    </row>
    <row r="1164" spans="2:65" s="1" customFormat="1" ht="33" customHeight="1">
      <c r="B1164" s="142"/>
      <c r="C1164" s="179" t="s">
        <v>2511</v>
      </c>
      <c r="D1164" s="179" t="s">
        <v>454</v>
      </c>
      <c r="E1164" s="180" t="s">
        <v>14946</v>
      </c>
      <c r="F1164" s="181" t="s">
        <v>14947</v>
      </c>
      <c r="G1164" s="182" t="s">
        <v>467</v>
      </c>
      <c r="H1164" s="183">
        <v>1</v>
      </c>
      <c r="I1164" s="184"/>
      <c r="J1164" s="185">
        <f>ROUND(I1164*H1164,2)</f>
        <v>0</v>
      </c>
      <c r="K1164" s="186"/>
      <c r="L1164" s="187"/>
      <c r="M1164" s="188" t="s">
        <v>1</v>
      </c>
      <c r="N1164" s="189" t="s">
        <v>42</v>
      </c>
      <c r="P1164" s="153">
        <f>O1164*H1164</f>
        <v>0</v>
      </c>
      <c r="Q1164" s="153">
        <v>5.1999999999999998E-2</v>
      </c>
      <c r="R1164" s="153">
        <f>Q1164*H1164</f>
        <v>5.1999999999999998E-2</v>
      </c>
      <c r="S1164" s="153">
        <v>0</v>
      </c>
      <c r="T1164" s="154">
        <f>S1164*H1164</f>
        <v>0</v>
      </c>
      <c r="AR1164" s="155" t="s">
        <v>356</v>
      </c>
      <c r="AT1164" s="155" t="s">
        <v>454</v>
      </c>
      <c r="AU1164" s="155" t="s">
        <v>88</v>
      </c>
      <c r="AY1164" s="16" t="s">
        <v>317</v>
      </c>
      <c r="BE1164" s="156">
        <f>IF(N1164="základná",J1164,0)</f>
        <v>0</v>
      </c>
      <c r="BF1164" s="156">
        <f>IF(N1164="znížená",J1164,0)</f>
        <v>0</v>
      </c>
      <c r="BG1164" s="156">
        <f>IF(N1164="zákl. prenesená",J1164,0)</f>
        <v>0</v>
      </c>
      <c r="BH1164" s="156">
        <f>IF(N1164="zníž. prenesená",J1164,0)</f>
        <v>0</v>
      </c>
      <c r="BI1164" s="156">
        <f>IF(N1164="nulová",J1164,0)</f>
        <v>0</v>
      </c>
      <c r="BJ1164" s="16" t="s">
        <v>88</v>
      </c>
      <c r="BK1164" s="156">
        <f>ROUND(I1164*H1164,2)</f>
        <v>0</v>
      </c>
      <c r="BL1164" s="16" t="s">
        <v>323</v>
      </c>
      <c r="BM1164" s="155" t="s">
        <v>14948</v>
      </c>
    </row>
    <row r="1165" spans="2:65" s="12" customFormat="1" ht="10">
      <c r="B1165" s="157"/>
      <c r="D1165" s="158" t="s">
        <v>328</v>
      </c>
      <c r="E1165" s="159" t="s">
        <v>1</v>
      </c>
      <c r="F1165" s="160" t="s">
        <v>83</v>
      </c>
      <c r="H1165" s="161">
        <v>1</v>
      </c>
      <c r="I1165" s="162"/>
      <c r="L1165" s="157"/>
      <c r="M1165" s="163"/>
      <c r="T1165" s="164"/>
      <c r="AT1165" s="159" t="s">
        <v>328</v>
      </c>
      <c r="AU1165" s="159" t="s">
        <v>88</v>
      </c>
      <c r="AV1165" s="12" t="s">
        <v>88</v>
      </c>
      <c r="AW1165" s="12" t="s">
        <v>31</v>
      </c>
      <c r="AX1165" s="12" t="s">
        <v>76</v>
      </c>
      <c r="AY1165" s="159" t="s">
        <v>317</v>
      </c>
    </row>
    <row r="1166" spans="2:65" s="13" customFormat="1" ht="10">
      <c r="B1166" s="165"/>
      <c r="D1166" s="158" t="s">
        <v>328</v>
      </c>
      <c r="E1166" s="166" t="s">
        <v>1</v>
      </c>
      <c r="F1166" s="167" t="s">
        <v>331</v>
      </c>
      <c r="H1166" s="168">
        <v>1</v>
      </c>
      <c r="I1166" s="169"/>
      <c r="L1166" s="165"/>
      <c r="M1166" s="170"/>
      <c r="T1166" s="171"/>
      <c r="AT1166" s="166" t="s">
        <v>328</v>
      </c>
      <c r="AU1166" s="166" t="s">
        <v>88</v>
      </c>
      <c r="AV1166" s="13" t="s">
        <v>92</v>
      </c>
      <c r="AW1166" s="13" t="s">
        <v>31</v>
      </c>
      <c r="AX1166" s="13" t="s">
        <v>76</v>
      </c>
      <c r="AY1166" s="166" t="s">
        <v>317</v>
      </c>
    </row>
    <row r="1167" spans="2:65" s="14" customFormat="1" ht="10">
      <c r="B1167" s="172"/>
      <c r="D1167" s="158" t="s">
        <v>328</v>
      </c>
      <c r="E1167" s="173" t="s">
        <v>1</v>
      </c>
      <c r="F1167" s="174" t="s">
        <v>332</v>
      </c>
      <c r="H1167" s="175">
        <v>1</v>
      </c>
      <c r="I1167" s="176"/>
      <c r="L1167" s="172"/>
      <c r="M1167" s="177"/>
      <c r="T1167" s="178"/>
      <c r="AT1167" s="173" t="s">
        <v>328</v>
      </c>
      <c r="AU1167" s="173" t="s">
        <v>88</v>
      </c>
      <c r="AV1167" s="14" t="s">
        <v>323</v>
      </c>
      <c r="AW1167" s="14" t="s">
        <v>31</v>
      </c>
      <c r="AX1167" s="14" t="s">
        <v>83</v>
      </c>
      <c r="AY1167" s="173" t="s">
        <v>317</v>
      </c>
    </row>
    <row r="1168" spans="2:65" s="1" customFormat="1" ht="33" customHeight="1">
      <c r="B1168" s="142"/>
      <c r="C1168" s="179" t="s">
        <v>1529</v>
      </c>
      <c r="D1168" s="179" t="s">
        <v>454</v>
      </c>
      <c r="E1168" s="180" t="s">
        <v>14949</v>
      </c>
      <c r="F1168" s="181" t="s">
        <v>14950</v>
      </c>
      <c r="G1168" s="182" t="s">
        <v>467</v>
      </c>
      <c r="H1168" s="183">
        <v>1</v>
      </c>
      <c r="I1168" s="184"/>
      <c r="J1168" s="185">
        <f>ROUND(I1168*H1168,2)</f>
        <v>0</v>
      </c>
      <c r="K1168" s="186"/>
      <c r="L1168" s="187"/>
      <c r="M1168" s="188" t="s">
        <v>1</v>
      </c>
      <c r="N1168" s="189" t="s">
        <v>42</v>
      </c>
      <c r="P1168" s="153">
        <f>O1168*H1168</f>
        <v>0</v>
      </c>
      <c r="Q1168" s="153">
        <v>5.1999999999999998E-2</v>
      </c>
      <c r="R1168" s="153">
        <f>Q1168*H1168</f>
        <v>5.1999999999999998E-2</v>
      </c>
      <c r="S1168" s="153">
        <v>0</v>
      </c>
      <c r="T1168" s="154">
        <f>S1168*H1168</f>
        <v>0</v>
      </c>
      <c r="AR1168" s="155" t="s">
        <v>356</v>
      </c>
      <c r="AT1168" s="155" t="s">
        <v>454</v>
      </c>
      <c r="AU1168" s="155" t="s">
        <v>88</v>
      </c>
      <c r="AY1168" s="16" t="s">
        <v>317</v>
      </c>
      <c r="BE1168" s="156">
        <f>IF(N1168="základná",J1168,0)</f>
        <v>0</v>
      </c>
      <c r="BF1168" s="156">
        <f>IF(N1168="znížená",J1168,0)</f>
        <v>0</v>
      </c>
      <c r="BG1168" s="156">
        <f>IF(N1168="zákl. prenesená",J1168,0)</f>
        <v>0</v>
      </c>
      <c r="BH1168" s="156">
        <f>IF(N1168="zníž. prenesená",J1168,0)</f>
        <v>0</v>
      </c>
      <c r="BI1168" s="156">
        <f>IF(N1168="nulová",J1168,0)</f>
        <v>0</v>
      </c>
      <c r="BJ1168" s="16" t="s">
        <v>88</v>
      </c>
      <c r="BK1168" s="156">
        <f>ROUND(I1168*H1168,2)</f>
        <v>0</v>
      </c>
      <c r="BL1168" s="16" t="s">
        <v>323</v>
      </c>
      <c r="BM1168" s="155" t="s">
        <v>14951</v>
      </c>
    </row>
    <row r="1169" spans="2:65" s="12" customFormat="1" ht="10">
      <c r="B1169" s="157"/>
      <c r="D1169" s="158" t="s">
        <v>328</v>
      </c>
      <c r="E1169" s="159" t="s">
        <v>1</v>
      </c>
      <c r="F1169" s="160" t="s">
        <v>83</v>
      </c>
      <c r="H1169" s="161">
        <v>1</v>
      </c>
      <c r="I1169" s="162"/>
      <c r="L1169" s="157"/>
      <c r="M1169" s="163"/>
      <c r="T1169" s="164"/>
      <c r="AT1169" s="159" t="s">
        <v>328</v>
      </c>
      <c r="AU1169" s="159" t="s">
        <v>88</v>
      </c>
      <c r="AV1169" s="12" t="s">
        <v>88</v>
      </c>
      <c r="AW1169" s="12" t="s">
        <v>31</v>
      </c>
      <c r="AX1169" s="12" t="s">
        <v>76</v>
      </c>
      <c r="AY1169" s="159" t="s">
        <v>317</v>
      </c>
    </row>
    <row r="1170" spans="2:65" s="13" customFormat="1" ht="10">
      <c r="B1170" s="165"/>
      <c r="D1170" s="158" t="s">
        <v>328</v>
      </c>
      <c r="E1170" s="166" t="s">
        <v>1</v>
      </c>
      <c r="F1170" s="167" t="s">
        <v>331</v>
      </c>
      <c r="H1170" s="168">
        <v>1</v>
      </c>
      <c r="I1170" s="169"/>
      <c r="L1170" s="165"/>
      <c r="M1170" s="170"/>
      <c r="T1170" s="171"/>
      <c r="AT1170" s="166" t="s">
        <v>328</v>
      </c>
      <c r="AU1170" s="166" t="s">
        <v>88</v>
      </c>
      <c r="AV1170" s="13" t="s">
        <v>92</v>
      </c>
      <c r="AW1170" s="13" t="s">
        <v>31</v>
      </c>
      <c r="AX1170" s="13" t="s">
        <v>76</v>
      </c>
      <c r="AY1170" s="166" t="s">
        <v>317</v>
      </c>
    </row>
    <row r="1171" spans="2:65" s="14" customFormat="1" ht="10">
      <c r="B1171" s="172"/>
      <c r="D1171" s="158" t="s">
        <v>328</v>
      </c>
      <c r="E1171" s="173" t="s">
        <v>1</v>
      </c>
      <c r="F1171" s="174" t="s">
        <v>332</v>
      </c>
      <c r="H1171" s="175">
        <v>1</v>
      </c>
      <c r="I1171" s="176"/>
      <c r="L1171" s="172"/>
      <c r="M1171" s="177"/>
      <c r="T1171" s="178"/>
      <c r="AT1171" s="173" t="s">
        <v>328</v>
      </c>
      <c r="AU1171" s="173" t="s">
        <v>88</v>
      </c>
      <c r="AV1171" s="14" t="s">
        <v>323</v>
      </c>
      <c r="AW1171" s="14" t="s">
        <v>31</v>
      </c>
      <c r="AX1171" s="14" t="s">
        <v>83</v>
      </c>
      <c r="AY1171" s="173" t="s">
        <v>317</v>
      </c>
    </row>
    <row r="1172" spans="2:65" s="1" customFormat="1" ht="33" customHeight="1">
      <c r="B1172" s="142"/>
      <c r="C1172" s="179" t="s">
        <v>2525</v>
      </c>
      <c r="D1172" s="179" t="s">
        <v>454</v>
      </c>
      <c r="E1172" s="180" t="s">
        <v>14952</v>
      </c>
      <c r="F1172" s="181" t="s">
        <v>14953</v>
      </c>
      <c r="G1172" s="182" t="s">
        <v>467</v>
      </c>
      <c r="H1172" s="183">
        <v>1</v>
      </c>
      <c r="I1172" s="184"/>
      <c r="J1172" s="185">
        <f>ROUND(I1172*H1172,2)</f>
        <v>0</v>
      </c>
      <c r="K1172" s="186"/>
      <c r="L1172" s="187"/>
      <c r="M1172" s="188" t="s">
        <v>1</v>
      </c>
      <c r="N1172" s="189" t="s">
        <v>42</v>
      </c>
      <c r="P1172" s="153">
        <f>O1172*H1172</f>
        <v>0</v>
      </c>
      <c r="Q1172" s="153">
        <v>5.1999999999999998E-2</v>
      </c>
      <c r="R1172" s="153">
        <f>Q1172*H1172</f>
        <v>5.1999999999999998E-2</v>
      </c>
      <c r="S1172" s="153">
        <v>0</v>
      </c>
      <c r="T1172" s="154">
        <f>S1172*H1172</f>
        <v>0</v>
      </c>
      <c r="AR1172" s="155" t="s">
        <v>356</v>
      </c>
      <c r="AT1172" s="155" t="s">
        <v>454</v>
      </c>
      <c r="AU1172" s="155" t="s">
        <v>88</v>
      </c>
      <c r="AY1172" s="16" t="s">
        <v>317</v>
      </c>
      <c r="BE1172" s="156">
        <f>IF(N1172="základná",J1172,0)</f>
        <v>0</v>
      </c>
      <c r="BF1172" s="156">
        <f>IF(N1172="znížená",J1172,0)</f>
        <v>0</v>
      </c>
      <c r="BG1172" s="156">
        <f>IF(N1172="zákl. prenesená",J1172,0)</f>
        <v>0</v>
      </c>
      <c r="BH1172" s="156">
        <f>IF(N1172="zníž. prenesená",J1172,0)</f>
        <v>0</v>
      </c>
      <c r="BI1172" s="156">
        <f>IF(N1172="nulová",J1172,0)</f>
        <v>0</v>
      </c>
      <c r="BJ1172" s="16" t="s">
        <v>88</v>
      </c>
      <c r="BK1172" s="156">
        <f>ROUND(I1172*H1172,2)</f>
        <v>0</v>
      </c>
      <c r="BL1172" s="16" t="s">
        <v>323</v>
      </c>
      <c r="BM1172" s="155" t="s">
        <v>14954</v>
      </c>
    </row>
    <row r="1173" spans="2:65" s="12" customFormat="1" ht="10">
      <c r="B1173" s="157"/>
      <c r="D1173" s="158" t="s">
        <v>328</v>
      </c>
      <c r="E1173" s="159" t="s">
        <v>1</v>
      </c>
      <c r="F1173" s="160" t="s">
        <v>83</v>
      </c>
      <c r="H1173" s="161">
        <v>1</v>
      </c>
      <c r="I1173" s="162"/>
      <c r="L1173" s="157"/>
      <c r="M1173" s="163"/>
      <c r="T1173" s="164"/>
      <c r="AT1173" s="159" t="s">
        <v>328</v>
      </c>
      <c r="AU1173" s="159" t="s">
        <v>88</v>
      </c>
      <c r="AV1173" s="12" t="s">
        <v>88</v>
      </c>
      <c r="AW1173" s="12" t="s">
        <v>31</v>
      </c>
      <c r="AX1173" s="12" t="s">
        <v>76</v>
      </c>
      <c r="AY1173" s="159" t="s">
        <v>317</v>
      </c>
    </row>
    <row r="1174" spans="2:65" s="13" customFormat="1" ht="10">
      <c r="B1174" s="165"/>
      <c r="D1174" s="158" t="s">
        <v>328</v>
      </c>
      <c r="E1174" s="166" t="s">
        <v>1</v>
      </c>
      <c r="F1174" s="167" t="s">
        <v>331</v>
      </c>
      <c r="H1174" s="168">
        <v>1</v>
      </c>
      <c r="I1174" s="169"/>
      <c r="L1174" s="165"/>
      <c r="M1174" s="170"/>
      <c r="T1174" s="171"/>
      <c r="AT1174" s="166" t="s">
        <v>328</v>
      </c>
      <c r="AU1174" s="166" t="s">
        <v>88</v>
      </c>
      <c r="AV1174" s="13" t="s">
        <v>92</v>
      </c>
      <c r="AW1174" s="13" t="s">
        <v>31</v>
      </c>
      <c r="AX1174" s="13" t="s">
        <v>76</v>
      </c>
      <c r="AY1174" s="166" t="s">
        <v>317</v>
      </c>
    </row>
    <row r="1175" spans="2:65" s="14" customFormat="1" ht="10">
      <c r="B1175" s="172"/>
      <c r="D1175" s="158" t="s">
        <v>328</v>
      </c>
      <c r="E1175" s="173" t="s">
        <v>1</v>
      </c>
      <c r="F1175" s="174" t="s">
        <v>332</v>
      </c>
      <c r="H1175" s="175">
        <v>1</v>
      </c>
      <c r="I1175" s="176"/>
      <c r="L1175" s="172"/>
      <c r="M1175" s="177"/>
      <c r="T1175" s="178"/>
      <c r="AT1175" s="173" t="s">
        <v>328</v>
      </c>
      <c r="AU1175" s="173" t="s">
        <v>88</v>
      </c>
      <c r="AV1175" s="14" t="s">
        <v>323</v>
      </c>
      <c r="AW1175" s="14" t="s">
        <v>31</v>
      </c>
      <c r="AX1175" s="14" t="s">
        <v>83</v>
      </c>
      <c r="AY1175" s="173" t="s">
        <v>317</v>
      </c>
    </row>
    <row r="1176" spans="2:65" s="1" customFormat="1" ht="33" customHeight="1">
      <c r="B1176" s="142"/>
      <c r="C1176" s="179" t="s">
        <v>2533</v>
      </c>
      <c r="D1176" s="179" t="s">
        <v>454</v>
      </c>
      <c r="E1176" s="180" t="s">
        <v>14955</v>
      </c>
      <c r="F1176" s="181" t="s">
        <v>14956</v>
      </c>
      <c r="G1176" s="182" t="s">
        <v>467</v>
      </c>
      <c r="H1176" s="183">
        <v>1</v>
      </c>
      <c r="I1176" s="184"/>
      <c r="J1176" s="185">
        <f>ROUND(I1176*H1176,2)</f>
        <v>0</v>
      </c>
      <c r="K1176" s="186"/>
      <c r="L1176" s="187"/>
      <c r="M1176" s="188" t="s">
        <v>1</v>
      </c>
      <c r="N1176" s="189" t="s">
        <v>42</v>
      </c>
      <c r="P1176" s="153">
        <f>O1176*H1176</f>
        <v>0</v>
      </c>
      <c r="Q1176" s="153">
        <v>5.1999999999999998E-2</v>
      </c>
      <c r="R1176" s="153">
        <f>Q1176*H1176</f>
        <v>5.1999999999999998E-2</v>
      </c>
      <c r="S1176" s="153">
        <v>0</v>
      </c>
      <c r="T1176" s="154">
        <f>S1176*H1176</f>
        <v>0</v>
      </c>
      <c r="AR1176" s="155" t="s">
        <v>356</v>
      </c>
      <c r="AT1176" s="155" t="s">
        <v>454</v>
      </c>
      <c r="AU1176" s="155" t="s">
        <v>88</v>
      </c>
      <c r="AY1176" s="16" t="s">
        <v>317</v>
      </c>
      <c r="BE1176" s="156">
        <f>IF(N1176="základná",J1176,0)</f>
        <v>0</v>
      </c>
      <c r="BF1176" s="156">
        <f>IF(N1176="znížená",J1176,0)</f>
        <v>0</v>
      </c>
      <c r="BG1176" s="156">
        <f>IF(N1176="zákl. prenesená",J1176,0)</f>
        <v>0</v>
      </c>
      <c r="BH1176" s="156">
        <f>IF(N1176="zníž. prenesená",J1176,0)</f>
        <v>0</v>
      </c>
      <c r="BI1176" s="156">
        <f>IF(N1176="nulová",J1176,0)</f>
        <v>0</v>
      </c>
      <c r="BJ1176" s="16" t="s">
        <v>88</v>
      </c>
      <c r="BK1176" s="156">
        <f>ROUND(I1176*H1176,2)</f>
        <v>0</v>
      </c>
      <c r="BL1176" s="16" t="s">
        <v>323</v>
      </c>
      <c r="BM1176" s="155" t="s">
        <v>14957</v>
      </c>
    </row>
    <row r="1177" spans="2:65" s="12" customFormat="1" ht="10">
      <c r="B1177" s="157"/>
      <c r="D1177" s="158" t="s">
        <v>328</v>
      </c>
      <c r="E1177" s="159" t="s">
        <v>1</v>
      </c>
      <c r="F1177" s="160" t="s">
        <v>83</v>
      </c>
      <c r="H1177" s="161">
        <v>1</v>
      </c>
      <c r="I1177" s="162"/>
      <c r="L1177" s="157"/>
      <c r="M1177" s="163"/>
      <c r="T1177" s="164"/>
      <c r="AT1177" s="159" t="s">
        <v>328</v>
      </c>
      <c r="AU1177" s="159" t="s">
        <v>88</v>
      </c>
      <c r="AV1177" s="12" t="s">
        <v>88</v>
      </c>
      <c r="AW1177" s="12" t="s">
        <v>31</v>
      </c>
      <c r="AX1177" s="12" t="s">
        <v>76</v>
      </c>
      <c r="AY1177" s="159" t="s">
        <v>317</v>
      </c>
    </row>
    <row r="1178" spans="2:65" s="13" customFormat="1" ht="10">
      <c r="B1178" s="165"/>
      <c r="D1178" s="158" t="s">
        <v>328</v>
      </c>
      <c r="E1178" s="166" t="s">
        <v>1</v>
      </c>
      <c r="F1178" s="167" t="s">
        <v>331</v>
      </c>
      <c r="H1178" s="168">
        <v>1</v>
      </c>
      <c r="I1178" s="169"/>
      <c r="L1178" s="165"/>
      <c r="M1178" s="170"/>
      <c r="T1178" s="171"/>
      <c r="AT1178" s="166" t="s">
        <v>328</v>
      </c>
      <c r="AU1178" s="166" t="s">
        <v>88</v>
      </c>
      <c r="AV1178" s="13" t="s">
        <v>92</v>
      </c>
      <c r="AW1178" s="13" t="s">
        <v>31</v>
      </c>
      <c r="AX1178" s="13" t="s">
        <v>76</v>
      </c>
      <c r="AY1178" s="166" t="s">
        <v>317</v>
      </c>
    </row>
    <row r="1179" spans="2:65" s="14" customFormat="1" ht="10">
      <c r="B1179" s="172"/>
      <c r="D1179" s="158" t="s">
        <v>328</v>
      </c>
      <c r="E1179" s="173" t="s">
        <v>1</v>
      </c>
      <c r="F1179" s="174" t="s">
        <v>332</v>
      </c>
      <c r="H1179" s="175">
        <v>1</v>
      </c>
      <c r="I1179" s="176"/>
      <c r="L1179" s="172"/>
      <c r="M1179" s="177"/>
      <c r="T1179" s="178"/>
      <c r="AT1179" s="173" t="s">
        <v>328</v>
      </c>
      <c r="AU1179" s="173" t="s">
        <v>88</v>
      </c>
      <c r="AV1179" s="14" t="s">
        <v>323</v>
      </c>
      <c r="AW1179" s="14" t="s">
        <v>31</v>
      </c>
      <c r="AX1179" s="14" t="s">
        <v>83</v>
      </c>
      <c r="AY1179" s="173" t="s">
        <v>317</v>
      </c>
    </row>
    <row r="1180" spans="2:65" s="1" customFormat="1" ht="37.75" customHeight="1">
      <c r="B1180" s="142"/>
      <c r="C1180" s="179" t="s">
        <v>2538</v>
      </c>
      <c r="D1180" s="179" t="s">
        <v>454</v>
      </c>
      <c r="E1180" s="180" t="s">
        <v>14958</v>
      </c>
      <c r="F1180" s="181" t="s">
        <v>14959</v>
      </c>
      <c r="G1180" s="182" t="s">
        <v>467</v>
      </c>
      <c r="H1180" s="183">
        <v>1</v>
      </c>
      <c r="I1180" s="184"/>
      <c r="J1180" s="185">
        <f>ROUND(I1180*H1180,2)</f>
        <v>0</v>
      </c>
      <c r="K1180" s="186"/>
      <c r="L1180" s="187"/>
      <c r="M1180" s="188" t="s">
        <v>1</v>
      </c>
      <c r="N1180" s="189" t="s">
        <v>42</v>
      </c>
      <c r="P1180" s="153">
        <f>O1180*H1180</f>
        <v>0</v>
      </c>
      <c r="Q1180" s="153">
        <v>5.1999999999999998E-2</v>
      </c>
      <c r="R1180" s="153">
        <f>Q1180*H1180</f>
        <v>5.1999999999999998E-2</v>
      </c>
      <c r="S1180" s="153">
        <v>0</v>
      </c>
      <c r="T1180" s="154">
        <f>S1180*H1180</f>
        <v>0</v>
      </c>
      <c r="AR1180" s="155" t="s">
        <v>356</v>
      </c>
      <c r="AT1180" s="155" t="s">
        <v>454</v>
      </c>
      <c r="AU1180" s="155" t="s">
        <v>88</v>
      </c>
      <c r="AY1180" s="16" t="s">
        <v>317</v>
      </c>
      <c r="BE1180" s="156">
        <f>IF(N1180="základná",J1180,0)</f>
        <v>0</v>
      </c>
      <c r="BF1180" s="156">
        <f>IF(N1180="znížená",J1180,0)</f>
        <v>0</v>
      </c>
      <c r="BG1180" s="156">
        <f>IF(N1180="zákl. prenesená",J1180,0)</f>
        <v>0</v>
      </c>
      <c r="BH1180" s="156">
        <f>IF(N1180="zníž. prenesená",J1180,0)</f>
        <v>0</v>
      </c>
      <c r="BI1180" s="156">
        <f>IF(N1180="nulová",J1180,0)</f>
        <v>0</v>
      </c>
      <c r="BJ1180" s="16" t="s">
        <v>88</v>
      </c>
      <c r="BK1180" s="156">
        <f>ROUND(I1180*H1180,2)</f>
        <v>0</v>
      </c>
      <c r="BL1180" s="16" t="s">
        <v>323</v>
      </c>
      <c r="BM1180" s="155" t="s">
        <v>14960</v>
      </c>
    </row>
    <row r="1181" spans="2:65" s="12" customFormat="1" ht="10">
      <c r="B1181" s="157"/>
      <c r="D1181" s="158" t="s">
        <v>328</v>
      </c>
      <c r="E1181" s="159" t="s">
        <v>1</v>
      </c>
      <c r="F1181" s="160" t="s">
        <v>83</v>
      </c>
      <c r="H1181" s="161">
        <v>1</v>
      </c>
      <c r="I1181" s="162"/>
      <c r="L1181" s="157"/>
      <c r="M1181" s="163"/>
      <c r="T1181" s="164"/>
      <c r="AT1181" s="159" t="s">
        <v>328</v>
      </c>
      <c r="AU1181" s="159" t="s">
        <v>88</v>
      </c>
      <c r="AV1181" s="12" t="s">
        <v>88</v>
      </c>
      <c r="AW1181" s="12" t="s">
        <v>31</v>
      </c>
      <c r="AX1181" s="12" t="s">
        <v>76</v>
      </c>
      <c r="AY1181" s="159" t="s">
        <v>317</v>
      </c>
    </row>
    <row r="1182" spans="2:65" s="13" customFormat="1" ht="10">
      <c r="B1182" s="165"/>
      <c r="D1182" s="158" t="s">
        <v>328</v>
      </c>
      <c r="E1182" s="166" t="s">
        <v>1</v>
      </c>
      <c r="F1182" s="167" t="s">
        <v>331</v>
      </c>
      <c r="H1182" s="168">
        <v>1</v>
      </c>
      <c r="I1182" s="169"/>
      <c r="L1182" s="165"/>
      <c r="M1182" s="170"/>
      <c r="T1182" s="171"/>
      <c r="AT1182" s="166" t="s">
        <v>328</v>
      </c>
      <c r="AU1182" s="166" t="s">
        <v>88</v>
      </c>
      <c r="AV1182" s="13" t="s">
        <v>92</v>
      </c>
      <c r="AW1182" s="13" t="s">
        <v>31</v>
      </c>
      <c r="AX1182" s="13" t="s">
        <v>76</v>
      </c>
      <c r="AY1182" s="166" t="s">
        <v>317</v>
      </c>
    </row>
    <row r="1183" spans="2:65" s="14" customFormat="1" ht="10">
      <c r="B1183" s="172"/>
      <c r="D1183" s="158" t="s">
        <v>328</v>
      </c>
      <c r="E1183" s="173" t="s">
        <v>1</v>
      </c>
      <c r="F1183" s="174" t="s">
        <v>332</v>
      </c>
      <c r="H1183" s="175">
        <v>1</v>
      </c>
      <c r="I1183" s="176"/>
      <c r="L1183" s="172"/>
      <c r="M1183" s="177"/>
      <c r="T1183" s="178"/>
      <c r="AT1183" s="173" t="s">
        <v>328</v>
      </c>
      <c r="AU1183" s="173" t="s">
        <v>88</v>
      </c>
      <c r="AV1183" s="14" t="s">
        <v>323</v>
      </c>
      <c r="AW1183" s="14" t="s">
        <v>31</v>
      </c>
      <c r="AX1183" s="14" t="s">
        <v>83</v>
      </c>
      <c r="AY1183" s="173" t="s">
        <v>317</v>
      </c>
    </row>
    <row r="1184" spans="2:65" s="1" customFormat="1" ht="37.75" customHeight="1">
      <c r="B1184" s="142"/>
      <c r="C1184" s="179" t="s">
        <v>2970</v>
      </c>
      <c r="D1184" s="179" t="s">
        <v>454</v>
      </c>
      <c r="E1184" s="180" t="s">
        <v>14961</v>
      </c>
      <c r="F1184" s="181" t="s">
        <v>14962</v>
      </c>
      <c r="G1184" s="182" t="s">
        <v>467</v>
      </c>
      <c r="H1184" s="183">
        <v>1</v>
      </c>
      <c r="I1184" s="184"/>
      <c r="J1184" s="185">
        <f>ROUND(I1184*H1184,2)</f>
        <v>0</v>
      </c>
      <c r="K1184" s="186"/>
      <c r="L1184" s="187"/>
      <c r="M1184" s="188" t="s">
        <v>1</v>
      </c>
      <c r="N1184" s="189" t="s">
        <v>42</v>
      </c>
      <c r="P1184" s="153">
        <f>O1184*H1184</f>
        <v>0</v>
      </c>
      <c r="Q1184" s="153">
        <v>5.1999999999999998E-2</v>
      </c>
      <c r="R1184" s="153">
        <f>Q1184*H1184</f>
        <v>5.1999999999999998E-2</v>
      </c>
      <c r="S1184" s="153">
        <v>0</v>
      </c>
      <c r="T1184" s="154">
        <f>S1184*H1184</f>
        <v>0</v>
      </c>
      <c r="AR1184" s="155" t="s">
        <v>356</v>
      </c>
      <c r="AT1184" s="155" t="s">
        <v>454</v>
      </c>
      <c r="AU1184" s="155" t="s">
        <v>88</v>
      </c>
      <c r="AY1184" s="16" t="s">
        <v>317</v>
      </c>
      <c r="BE1184" s="156">
        <f>IF(N1184="základná",J1184,0)</f>
        <v>0</v>
      </c>
      <c r="BF1184" s="156">
        <f>IF(N1184="znížená",J1184,0)</f>
        <v>0</v>
      </c>
      <c r="BG1184" s="156">
        <f>IF(N1184="zákl. prenesená",J1184,0)</f>
        <v>0</v>
      </c>
      <c r="BH1184" s="156">
        <f>IF(N1184="zníž. prenesená",J1184,0)</f>
        <v>0</v>
      </c>
      <c r="BI1184" s="156">
        <f>IF(N1184="nulová",J1184,0)</f>
        <v>0</v>
      </c>
      <c r="BJ1184" s="16" t="s">
        <v>88</v>
      </c>
      <c r="BK1184" s="156">
        <f>ROUND(I1184*H1184,2)</f>
        <v>0</v>
      </c>
      <c r="BL1184" s="16" t="s">
        <v>323</v>
      </c>
      <c r="BM1184" s="155" t="s">
        <v>14963</v>
      </c>
    </row>
    <row r="1185" spans="2:65" s="12" customFormat="1" ht="10">
      <c r="B1185" s="157"/>
      <c r="D1185" s="158" t="s">
        <v>328</v>
      </c>
      <c r="E1185" s="159" t="s">
        <v>1</v>
      </c>
      <c r="F1185" s="160" t="s">
        <v>83</v>
      </c>
      <c r="H1185" s="161">
        <v>1</v>
      </c>
      <c r="I1185" s="162"/>
      <c r="L1185" s="157"/>
      <c r="M1185" s="163"/>
      <c r="T1185" s="164"/>
      <c r="AT1185" s="159" t="s">
        <v>328</v>
      </c>
      <c r="AU1185" s="159" t="s">
        <v>88</v>
      </c>
      <c r="AV1185" s="12" t="s">
        <v>88</v>
      </c>
      <c r="AW1185" s="12" t="s">
        <v>31</v>
      </c>
      <c r="AX1185" s="12" t="s">
        <v>76</v>
      </c>
      <c r="AY1185" s="159" t="s">
        <v>317</v>
      </c>
    </row>
    <row r="1186" spans="2:65" s="13" customFormat="1" ht="10">
      <c r="B1186" s="165"/>
      <c r="D1186" s="158" t="s">
        <v>328</v>
      </c>
      <c r="E1186" s="166" t="s">
        <v>1</v>
      </c>
      <c r="F1186" s="167" t="s">
        <v>331</v>
      </c>
      <c r="H1186" s="168">
        <v>1</v>
      </c>
      <c r="I1186" s="169"/>
      <c r="L1186" s="165"/>
      <c r="M1186" s="170"/>
      <c r="T1186" s="171"/>
      <c r="AT1186" s="166" t="s">
        <v>328</v>
      </c>
      <c r="AU1186" s="166" t="s">
        <v>88</v>
      </c>
      <c r="AV1186" s="13" t="s">
        <v>92</v>
      </c>
      <c r="AW1186" s="13" t="s">
        <v>31</v>
      </c>
      <c r="AX1186" s="13" t="s">
        <v>76</v>
      </c>
      <c r="AY1186" s="166" t="s">
        <v>317</v>
      </c>
    </row>
    <row r="1187" spans="2:65" s="14" customFormat="1" ht="10">
      <c r="B1187" s="172"/>
      <c r="D1187" s="158" t="s">
        <v>328</v>
      </c>
      <c r="E1187" s="173" t="s">
        <v>1</v>
      </c>
      <c r="F1187" s="174" t="s">
        <v>332</v>
      </c>
      <c r="H1187" s="175">
        <v>1</v>
      </c>
      <c r="I1187" s="176"/>
      <c r="L1187" s="172"/>
      <c r="M1187" s="177"/>
      <c r="T1187" s="178"/>
      <c r="AT1187" s="173" t="s">
        <v>328</v>
      </c>
      <c r="AU1187" s="173" t="s">
        <v>88</v>
      </c>
      <c r="AV1187" s="14" t="s">
        <v>323</v>
      </c>
      <c r="AW1187" s="14" t="s">
        <v>31</v>
      </c>
      <c r="AX1187" s="14" t="s">
        <v>83</v>
      </c>
      <c r="AY1187" s="173" t="s">
        <v>317</v>
      </c>
    </row>
    <row r="1188" spans="2:65" s="1" customFormat="1" ht="24.15" customHeight="1">
      <c r="B1188" s="142"/>
      <c r="C1188" s="179" t="s">
        <v>2543</v>
      </c>
      <c r="D1188" s="203" t="s">
        <v>454</v>
      </c>
      <c r="E1188" s="180" t="s">
        <v>14964</v>
      </c>
      <c r="F1188" s="181" t="s">
        <v>14965</v>
      </c>
      <c r="G1188" s="182" t="s">
        <v>467</v>
      </c>
      <c r="H1188" s="183">
        <v>1</v>
      </c>
      <c r="I1188" s="184"/>
      <c r="J1188" s="185">
        <f>ROUND(I1188*H1188,2)</f>
        <v>0</v>
      </c>
      <c r="K1188" s="186"/>
      <c r="L1188" s="187"/>
      <c r="M1188" s="188" t="s">
        <v>1</v>
      </c>
      <c r="N1188" s="189" t="s">
        <v>42</v>
      </c>
      <c r="P1188" s="153">
        <f>O1188*H1188</f>
        <v>0</v>
      </c>
      <c r="Q1188" s="153">
        <v>5.1999999999999998E-2</v>
      </c>
      <c r="R1188" s="153">
        <f>Q1188*H1188</f>
        <v>5.1999999999999998E-2</v>
      </c>
      <c r="S1188" s="153">
        <v>0</v>
      </c>
      <c r="T1188" s="154">
        <f>S1188*H1188</f>
        <v>0</v>
      </c>
      <c r="AR1188" s="155" t="s">
        <v>356</v>
      </c>
      <c r="AT1188" s="155" t="s">
        <v>454</v>
      </c>
      <c r="AU1188" s="155" t="s">
        <v>88</v>
      </c>
      <c r="AY1188" s="16" t="s">
        <v>317</v>
      </c>
      <c r="BE1188" s="156">
        <f>IF(N1188="základná",J1188,0)</f>
        <v>0</v>
      </c>
      <c r="BF1188" s="156">
        <f>IF(N1188="znížená",J1188,0)</f>
        <v>0</v>
      </c>
      <c r="BG1188" s="156">
        <f>IF(N1188="zákl. prenesená",J1188,0)</f>
        <v>0</v>
      </c>
      <c r="BH1188" s="156">
        <f>IF(N1188="zníž. prenesená",J1188,0)</f>
        <v>0</v>
      </c>
      <c r="BI1188" s="156">
        <f>IF(N1188="nulová",J1188,0)</f>
        <v>0</v>
      </c>
      <c r="BJ1188" s="16" t="s">
        <v>88</v>
      </c>
      <c r="BK1188" s="156">
        <f>ROUND(I1188*H1188,2)</f>
        <v>0</v>
      </c>
      <c r="BL1188" s="16" t="s">
        <v>323</v>
      </c>
      <c r="BM1188" s="155" t="s">
        <v>14966</v>
      </c>
    </row>
    <row r="1189" spans="2:65" s="12" customFormat="1" ht="10">
      <c r="B1189" s="157"/>
      <c r="D1189" s="158" t="s">
        <v>328</v>
      </c>
      <c r="E1189" s="159" t="s">
        <v>1</v>
      </c>
      <c r="F1189" s="160" t="s">
        <v>83</v>
      </c>
      <c r="H1189" s="161">
        <v>1</v>
      </c>
      <c r="I1189" s="162"/>
      <c r="L1189" s="157"/>
      <c r="M1189" s="163"/>
      <c r="T1189" s="164"/>
      <c r="AT1189" s="159" t="s">
        <v>328</v>
      </c>
      <c r="AU1189" s="159" t="s">
        <v>88</v>
      </c>
      <c r="AV1189" s="12" t="s">
        <v>88</v>
      </c>
      <c r="AW1189" s="12" t="s">
        <v>31</v>
      </c>
      <c r="AX1189" s="12" t="s">
        <v>76</v>
      </c>
      <c r="AY1189" s="159" t="s">
        <v>317</v>
      </c>
    </row>
    <row r="1190" spans="2:65" s="13" customFormat="1" ht="10">
      <c r="B1190" s="165"/>
      <c r="D1190" s="158" t="s">
        <v>328</v>
      </c>
      <c r="E1190" s="166" t="s">
        <v>1</v>
      </c>
      <c r="F1190" s="167" t="s">
        <v>331</v>
      </c>
      <c r="H1190" s="168">
        <v>1</v>
      </c>
      <c r="I1190" s="169"/>
      <c r="L1190" s="165"/>
      <c r="M1190" s="170"/>
      <c r="T1190" s="171"/>
      <c r="AT1190" s="166" t="s">
        <v>328</v>
      </c>
      <c r="AU1190" s="166" t="s">
        <v>88</v>
      </c>
      <c r="AV1190" s="13" t="s">
        <v>92</v>
      </c>
      <c r="AW1190" s="13" t="s">
        <v>31</v>
      </c>
      <c r="AX1190" s="13" t="s">
        <v>76</v>
      </c>
      <c r="AY1190" s="166" t="s">
        <v>317</v>
      </c>
    </row>
    <row r="1191" spans="2:65" s="14" customFormat="1" ht="10">
      <c r="B1191" s="172"/>
      <c r="D1191" s="158" t="s">
        <v>328</v>
      </c>
      <c r="E1191" s="173" t="s">
        <v>1</v>
      </c>
      <c r="F1191" s="174" t="s">
        <v>332</v>
      </c>
      <c r="H1191" s="175">
        <v>1</v>
      </c>
      <c r="I1191" s="176"/>
      <c r="L1191" s="172"/>
      <c r="M1191" s="177"/>
      <c r="T1191" s="178"/>
      <c r="AT1191" s="173" t="s">
        <v>328</v>
      </c>
      <c r="AU1191" s="173" t="s">
        <v>88</v>
      </c>
      <c r="AV1191" s="14" t="s">
        <v>323</v>
      </c>
      <c r="AW1191" s="14" t="s">
        <v>31</v>
      </c>
      <c r="AX1191" s="14" t="s">
        <v>83</v>
      </c>
      <c r="AY1191" s="173" t="s">
        <v>317</v>
      </c>
    </row>
    <row r="1192" spans="2:65" s="1" customFormat="1" ht="24.15" customHeight="1">
      <c r="B1192" s="142"/>
      <c r="C1192" s="179" t="s">
        <v>3905</v>
      </c>
      <c r="D1192" s="201" t="s">
        <v>454</v>
      </c>
      <c r="E1192" s="180" t="s">
        <v>14967</v>
      </c>
      <c r="F1192" s="181" t="s">
        <v>14968</v>
      </c>
      <c r="G1192" s="182" t="s">
        <v>467</v>
      </c>
      <c r="H1192" s="183">
        <v>1</v>
      </c>
      <c r="I1192" s="184"/>
      <c r="J1192" s="185">
        <f>ROUND(I1192*H1192,2)</f>
        <v>0</v>
      </c>
      <c r="K1192" s="186"/>
      <c r="L1192" s="187"/>
      <c r="M1192" s="188" t="s">
        <v>1</v>
      </c>
      <c r="N1192" s="189" t="s">
        <v>42</v>
      </c>
      <c r="P1192" s="153">
        <f>O1192*H1192</f>
        <v>0</v>
      </c>
      <c r="Q1192" s="153">
        <v>5.1999999999999998E-2</v>
      </c>
      <c r="R1192" s="153">
        <f>Q1192*H1192</f>
        <v>5.1999999999999998E-2</v>
      </c>
      <c r="S1192" s="153">
        <v>0</v>
      </c>
      <c r="T1192" s="154">
        <f>S1192*H1192</f>
        <v>0</v>
      </c>
      <c r="AR1192" s="155" t="s">
        <v>356</v>
      </c>
      <c r="AT1192" s="155" t="s">
        <v>454</v>
      </c>
      <c r="AU1192" s="155" t="s">
        <v>88</v>
      </c>
      <c r="AY1192" s="16" t="s">
        <v>317</v>
      </c>
      <c r="BE1192" s="156">
        <f>IF(N1192="základná",J1192,0)</f>
        <v>0</v>
      </c>
      <c r="BF1192" s="156">
        <f>IF(N1192="znížená",J1192,0)</f>
        <v>0</v>
      </c>
      <c r="BG1192" s="156">
        <f>IF(N1192="zákl. prenesená",J1192,0)</f>
        <v>0</v>
      </c>
      <c r="BH1192" s="156">
        <f>IF(N1192="zníž. prenesená",J1192,0)</f>
        <v>0</v>
      </c>
      <c r="BI1192" s="156">
        <f>IF(N1192="nulová",J1192,0)</f>
        <v>0</v>
      </c>
      <c r="BJ1192" s="16" t="s">
        <v>88</v>
      </c>
      <c r="BK1192" s="156">
        <f>ROUND(I1192*H1192,2)</f>
        <v>0</v>
      </c>
      <c r="BL1192" s="16" t="s">
        <v>323</v>
      </c>
      <c r="BM1192" s="155" t="s">
        <v>14969</v>
      </c>
    </row>
    <row r="1193" spans="2:65" s="12" customFormat="1" ht="10">
      <c r="B1193" s="157"/>
      <c r="D1193" s="158" t="s">
        <v>328</v>
      </c>
      <c r="E1193" s="159" t="s">
        <v>1</v>
      </c>
      <c r="F1193" s="160" t="s">
        <v>83</v>
      </c>
      <c r="H1193" s="161">
        <v>1</v>
      </c>
      <c r="I1193" s="162"/>
      <c r="L1193" s="157"/>
      <c r="M1193" s="163"/>
      <c r="T1193" s="164"/>
      <c r="AT1193" s="159" t="s">
        <v>328</v>
      </c>
      <c r="AU1193" s="159" t="s">
        <v>88</v>
      </c>
      <c r="AV1193" s="12" t="s">
        <v>88</v>
      </c>
      <c r="AW1193" s="12" t="s">
        <v>31</v>
      </c>
      <c r="AX1193" s="12" t="s">
        <v>76</v>
      </c>
      <c r="AY1193" s="159" t="s">
        <v>317</v>
      </c>
    </row>
    <row r="1194" spans="2:65" s="13" customFormat="1" ht="10">
      <c r="B1194" s="165"/>
      <c r="D1194" s="158" t="s">
        <v>328</v>
      </c>
      <c r="E1194" s="166" t="s">
        <v>1</v>
      </c>
      <c r="F1194" s="167" t="s">
        <v>331</v>
      </c>
      <c r="H1194" s="168">
        <v>1</v>
      </c>
      <c r="I1194" s="169"/>
      <c r="L1194" s="165"/>
      <c r="M1194" s="170"/>
      <c r="T1194" s="171"/>
      <c r="AT1194" s="166" t="s">
        <v>328</v>
      </c>
      <c r="AU1194" s="166" t="s">
        <v>88</v>
      </c>
      <c r="AV1194" s="13" t="s">
        <v>92</v>
      </c>
      <c r="AW1194" s="13" t="s">
        <v>31</v>
      </c>
      <c r="AX1194" s="13" t="s">
        <v>76</v>
      </c>
      <c r="AY1194" s="166" t="s">
        <v>317</v>
      </c>
    </row>
    <row r="1195" spans="2:65" s="14" customFormat="1" ht="10">
      <c r="B1195" s="172"/>
      <c r="D1195" s="158" t="s">
        <v>328</v>
      </c>
      <c r="E1195" s="173" t="s">
        <v>1</v>
      </c>
      <c r="F1195" s="174" t="s">
        <v>332</v>
      </c>
      <c r="H1195" s="175">
        <v>1</v>
      </c>
      <c r="I1195" s="176"/>
      <c r="L1195" s="172"/>
      <c r="M1195" s="177"/>
      <c r="T1195" s="178"/>
      <c r="AT1195" s="173" t="s">
        <v>328</v>
      </c>
      <c r="AU1195" s="173" t="s">
        <v>88</v>
      </c>
      <c r="AV1195" s="14" t="s">
        <v>323</v>
      </c>
      <c r="AW1195" s="14" t="s">
        <v>31</v>
      </c>
      <c r="AX1195" s="14" t="s">
        <v>83</v>
      </c>
      <c r="AY1195" s="173" t="s">
        <v>317</v>
      </c>
    </row>
    <row r="1196" spans="2:65" s="1" customFormat="1" ht="24.15" customHeight="1">
      <c r="B1196" s="142"/>
      <c r="C1196" s="179" t="s">
        <v>3913</v>
      </c>
      <c r="D1196" s="201" t="s">
        <v>454</v>
      </c>
      <c r="E1196" s="180" t="s">
        <v>14970</v>
      </c>
      <c r="F1196" s="181" t="s">
        <v>14971</v>
      </c>
      <c r="G1196" s="182" t="s">
        <v>467</v>
      </c>
      <c r="H1196" s="183">
        <v>1</v>
      </c>
      <c r="I1196" s="184"/>
      <c r="J1196" s="185">
        <f>ROUND(I1196*H1196,2)</f>
        <v>0</v>
      </c>
      <c r="K1196" s="186"/>
      <c r="L1196" s="187"/>
      <c r="M1196" s="188" t="s">
        <v>1</v>
      </c>
      <c r="N1196" s="189" t="s">
        <v>42</v>
      </c>
      <c r="P1196" s="153">
        <f>O1196*H1196</f>
        <v>0</v>
      </c>
      <c r="Q1196" s="153">
        <v>5.1999999999999998E-2</v>
      </c>
      <c r="R1196" s="153">
        <f>Q1196*H1196</f>
        <v>5.1999999999999998E-2</v>
      </c>
      <c r="S1196" s="153">
        <v>0</v>
      </c>
      <c r="T1196" s="154">
        <f>S1196*H1196</f>
        <v>0</v>
      </c>
      <c r="AR1196" s="155" t="s">
        <v>356</v>
      </c>
      <c r="AT1196" s="155" t="s">
        <v>454</v>
      </c>
      <c r="AU1196" s="155" t="s">
        <v>88</v>
      </c>
      <c r="AY1196" s="16" t="s">
        <v>317</v>
      </c>
      <c r="BE1196" s="156">
        <f>IF(N1196="základná",J1196,0)</f>
        <v>0</v>
      </c>
      <c r="BF1196" s="156">
        <f>IF(N1196="znížená",J1196,0)</f>
        <v>0</v>
      </c>
      <c r="BG1196" s="156">
        <f>IF(N1196="zákl. prenesená",J1196,0)</f>
        <v>0</v>
      </c>
      <c r="BH1196" s="156">
        <f>IF(N1196="zníž. prenesená",J1196,0)</f>
        <v>0</v>
      </c>
      <c r="BI1196" s="156">
        <f>IF(N1196="nulová",J1196,0)</f>
        <v>0</v>
      </c>
      <c r="BJ1196" s="16" t="s">
        <v>88</v>
      </c>
      <c r="BK1196" s="156">
        <f>ROUND(I1196*H1196,2)</f>
        <v>0</v>
      </c>
      <c r="BL1196" s="16" t="s">
        <v>323</v>
      </c>
      <c r="BM1196" s="155" t="s">
        <v>14972</v>
      </c>
    </row>
    <row r="1197" spans="2:65" s="12" customFormat="1" ht="10">
      <c r="B1197" s="157"/>
      <c r="D1197" s="158" t="s">
        <v>328</v>
      </c>
      <c r="E1197" s="159" t="s">
        <v>1</v>
      </c>
      <c r="F1197" s="160" t="s">
        <v>83</v>
      </c>
      <c r="H1197" s="161">
        <v>1</v>
      </c>
      <c r="I1197" s="162"/>
      <c r="L1197" s="157"/>
      <c r="M1197" s="163"/>
      <c r="T1197" s="164"/>
      <c r="AT1197" s="159" t="s">
        <v>328</v>
      </c>
      <c r="AU1197" s="159" t="s">
        <v>88</v>
      </c>
      <c r="AV1197" s="12" t="s">
        <v>88</v>
      </c>
      <c r="AW1197" s="12" t="s">
        <v>31</v>
      </c>
      <c r="AX1197" s="12" t="s">
        <v>76</v>
      </c>
      <c r="AY1197" s="159" t="s">
        <v>317</v>
      </c>
    </row>
    <row r="1198" spans="2:65" s="13" customFormat="1" ht="10">
      <c r="B1198" s="165"/>
      <c r="D1198" s="158" t="s">
        <v>328</v>
      </c>
      <c r="E1198" s="166" t="s">
        <v>1</v>
      </c>
      <c r="F1198" s="167" t="s">
        <v>331</v>
      </c>
      <c r="H1198" s="168">
        <v>1</v>
      </c>
      <c r="I1198" s="169"/>
      <c r="L1198" s="165"/>
      <c r="M1198" s="170"/>
      <c r="T1198" s="171"/>
      <c r="AT1198" s="166" t="s">
        <v>328</v>
      </c>
      <c r="AU1198" s="166" t="s">
        <v>88</v>
      </c>
      <c r="AV1198" s="13" t="s">
        <v>92</v>
      </c>
      <c r="AW1198" s="13" t="s">
        <v>31</v>
      </c>
      <c r="AX1198" s="13" t="s">
        <v>76</v>
      </c>
      <c r="AY1198" s="166" t="s">
        <v>317</v>
      </c>
    </row>
    <row r="1199" spans="2:65" s="14" customFormat="1" ht="10">
      <c r="B1199" s="172"/>
      <c r="D1199" s="158" t="s">
        <v>328</v>
      </c>
      <c r="E1199" s="173" t="s">
        <v>1</v>
      </c>
      <c r="F1199" s="174" t="s">
        <v>332</v>
      </c>
      <c r="H1199" s="175">
        <v>1</v>
      </c>
      <c r="I1199" s="176"/>
      <c r="L1199" s="172"/>
      <c r="M1199" s="177"/>
      <c r="T1199" s="178"/>
      <c r="AT1199" s="173" t="s">
        <v>328</v>
      </c>
      <c r="AU1199" s="173" t="s">
        <v>88</v>
      </c>
      <c r="AV1199" s="14" t="s">
        <v>323</v>
      </c>
      <c r="AW1199" s="14" t="s">
        <v>31</v>
      </c>
      <c r="AX1199" s="14" t="s">
        <v>83</v>
      </c>
      <c r="AY1199" s="173" t="s">
        <v>317</v>
      </c>
    </row>
    <row r="1200" spans="2:65" s="1" customFormat="1" ht="24.15" customHeight="1">
      <c r="B1200" s="142"/>
      <c r="C1200" s="179" t="s">
        <v>3929</v>
      </c>
      <c r="D1200" s="201" t="s">
        <v>454</v>
      </c>
      <c r="E1200" s="180" t="s">
        <v>14973</v>
      </c>
      <c r="F1200" s="181" t="s">
        <v>14974</v>
      </c>
      <c r="G1200" s="182" t="s">
        <v>467</v>
      </c>
      <c r="H1200" s="183">
        <v>1</v>
      </c>
      <c r="I1200" s="184"/>
      <c r="J1200" s="185">
        <f>ROUND(I1200*H1200,2)</f>
        <v>0</v>
      </c>
      <c r="K1200" s="186"/>
      <c r="L1200" s="187"/>
      <c r="M1200" s="188" t="s">
        <v>1</v>
      </c>
      <c r="N1200" s="189" t="s">
        <v>42</v>
      </c>
      <c r="P1200" s="153">
        <f>O1200*H1200</f>
        <v>0</v>
      </c>
      <c r="Q1200" s="153">
        <v>5.1999999999999998E-2</v>
      </c>
      <c r="R1200" s="153">
        <f>Q1200*H1200</f>
        <v>5.1999999999999998E-2</v>
      </c>
      <c r="S1200" s="153">
        <v>0</v>
      </c>
      <c r="T1200" s="154">
        <f>S1200*H1200</f>
        <v>0</v>
      </c>
      <c r="AR1200" s="155" t="s">
        <v>356</v>
      </c>
      <c r="AT1200" s="155" t="s">
        <v>454</v>
      </c>
      <c r="AU1200" s="155" t="s">
        <v>88</v>
      </c>
      <c r="AY1200" s="16" t="s">
        <v>317</v>
      </c>
      <c r="BE1200" s="156">
        <f>IF(N1200="základná",J1200,0)</f>
        <v>0</v>
      </c>
      <c r="BF1200" s="156">
        <f>IF(N1200="znížená",J1200,0)</f>
        <v>0</v>
      </c>
      <c r="BG1200" s="156">
        <f>IF(N1200="zákl. prenesená",J1200,0)</f>
        <v>0</v>
      </c>
      <c r="BH1200" s="156">
        <f>IF(N1200="zníž. prenesená",J1200,0)</f>
        <v>0</v>
      </c>
      <c r="BI1200" s="156">
        <f>IF(N1200="nulová",J1200,0)</f>
        <v>0</v>
      </c>
      <c r="BJ1200" s="16" t="s">
        <v>88</v>
      </c>
      <c r="BK1200" s="156">
        <f>ROUND(I1200*H1200,2)</f>
        <v>0</v>
      </c>
      <c r="BL1200" s="16" t="s">
        <v>323</v>
      </c>
      <c r="BM1200" s="155" t="s">
        <v>14975</v>
      </c>
    </row>
    <row r="1201" spans="2:65" s="12" customFormat="1" ht="10">
      <c r="B1201" s="157"/>
      <c r="D1201" s="158" t="s">
        <v>328</v>
      </c>
      <c r="E1201" s="159" t="s">
        <v>1</v>
      </c>
      <c r="F1201" s="160" t="s">
        <v>83</v>
      </c>
      <c r="H1201" s="161">
        <v>1</v>
      </c>
      <c r="I1201" s="162"/>
      <c r="L1201" s="157"/>
      <c r="M1201" s="163"/>
      <c r="T1201" s="164"/>
      <c r="AT1201" s="159" t="s">
        <v>328</v>
      </c>
      <c r="AU1201" s="159" t="s">
        <v>88</v>
      </c>
      <c r="AV1201" s="12" t="s">
        <v>88</v>
      </c>
      <c r="AW1201" s="12" t="s">
        <v>31</v>
      </c>
      <c r="AX1201" s="12" t="s">
        <v>76</v>
      </c>
      <c r="AY1201" s="159" t="s">
        <v>317</v>
      </c>
    </row>
    <row r="1202" spans="2:65" s="13" customFormat="1" ht="10">
      <c r="B1202" s="165"/>
      <c r="D1202" s="158" t="s">
        <v>328</v>
      </c>
      <c r="E1202" s="166" t="s">
        <v>1</v>
      </c>
      <c r="F1202" s="167" t="s">
        <v>331</v>
      </c>
      <c r="H1202" s="168">
        <v>1</v>
      </c>
      <c r="I1202" s="169"/>
      <c r="L1202" s="165"/>
      <c r="M1202" s="170"/>
      <c r="T1202" s="171"/>
      <c r="AT1202" s="166" t="s">
        <v>328</v>
      </c>
      <c r="AU1202" s="166" t="s">
        <v>88</v>
      </c>
      <c r="AV1202" s="13" t="s">
        <v>92</v>
      </c>
      <c r="AW1202" s="13" t="s">
        <v>31</v>
      </c>
      <c r="AX1202" s="13" t="s">
        <v>76</v>
      </c>
      <c r="AY1202" s="166" t="s">
        <v>317</v>
      </c>
    </row>
    <row r="1203" spans="2:65" s="14" customFormat="1" ht="10">
      <c r="B1203" s="172"/>
      <c r="D1203" s="158" t="s">
        <v>328</v>
      </c>
      <c r="E1203" s="173" t="s">
        <v>1</v>
      </c>
      <c r="F1203" s="174" t="s">
        <v>332</v>
      </c>
      <c r="H1203" s="175">
        <v>1</v>
      </c>
      <c r="I1203" s="176"/>
      <c r="L1203" s="172"/>
      <c r="M1203" s="177"/>
      <c r="T1203" s="178"/>
      <c r="AT1203" s="173" t="s">
        <v>328</v>
      </c>
      <c r="AU1203" s="173" t="s">
        <v>88</v>
      </c>
      <c r="AV1203" s="14" t="s">
        <v>323</v>
      </c>
      <c r="AW1203" s="14" t="s">
        <v>31</v>
      </c>
      <c r="AX1203" s="14" t="s">
        <v>83</v>
      </c>
      <c r="AY1203" s="173" t="s">
        <v>317</v>
      </c>
    </row>
    <row r="1204" spans="2:65" s="1" customFormat="1" ht="24.15" customHeight="1">
      <c r="B1204" s="142"/>
      <c r="C1204" s="179" t="s">
        <v>4404</v>
      </c>
      <c r="D1204" s="201" t="s">
        <v>454</v>
      </c>
      <c r="E1204" s="180" t="s">
        <v>14976</v>
      </c>
      <c r="F1204" s="181" t="s">
        <v>14977</v>
      </c>
      <c r="G1204" s="182" t="s">
        <v>467</v>
      </c>
      <c r="H1204" s="183">
        <v>1</v>
      </c>
      <c r="I1204" s="184"/>
      <c r="J1204" s="185">
        <f>ROUND(I1204*H1204,2)</f>
        <v>0</v>
      </c>
      <c r="K1204" s="186"/>
      <c r="L1204" s="187"/>
      <c r="M1204" s="188" t="s">
        <v>1</v>
      </c>
      <c r="N1204" s="189" t="s">
        <v>42</v>
      </c>
      <c r="P1204" s="153">
        <f>O1204*H1204</f>
        <v>0</v>
      </c>
      <c r="Q1204" s="153">
        <v>5.1999999999999998E-2</v>
      </c>
      <c r="R1204" s="153">
        <f>Q1204*H1204</f>
        <v>5.1999999999999998E-2</v>
      </c>
      <c r="S1204" s="153">
        <v>0</v>
      </c>
      <c r="T1204" s="154">
        <f>S1204*H1204</f>
        <v>0</v>
      </c>
      <c r="AR1204" s="155" t="s">
        <v>356</v>
      </c>
      <c r="AT1204" s="155" t="s">
        <v>454</v>
      </c>
      <c r="AU1204" s="155" t="s">
        <v>88</v>
      </c>
      <c r="AY1204" s="16" t="s">
        <v>317</v>
      </c>
      <c r="BE1204" s="156">
        <f>IF(N1204="základná",J1204,0)</f>
        <v>0</v>
      </c>
      <c r="BF1204" s="156">
        <f>IF(N1204="znížená",J1204,0)</f>
        <v>0</v>
      </c>
      <c r="BG1204" s="156">
        <f>IF(N1204="zákl. prenesená",J1204,0)</f>
        <v>0</v>
      </c>
      <c r="BH1204" s="156">
        <f>IF(N1204="zníž. prenesená",J1204,0)</f>
        <v>0</v>
      </c>
      <c r="BI1204" s="156">
        <f>IF(N1204="nulová",J1204,0)</f>
        <v>0</v>
      </c>
      <c r="BJ1204" s="16" t="s">
        <v>88</v>
      </c>
      <c r="BK1204" s="156">
        <f>ROUND(I1204*H1204,2)</f>
        <v>0</v>
      </c>
      <c r="BL1204" s="16" t="s">
        <v>323</v>
      </c>
      <c r="BM1204" s="155" t="s">
        <v>14978</v>
      </c>
    </row>
    <row r="1205" spans="2:65" s="12" customFormat="1" ht="10">
      <c r="B1205" s="157"/>
      <c r="D1205" s="158" t="s">
        <v>328</v>
      </c>
      <c r="E1205" s="159" t="s">
        <v>1</v>
      </c>
      <c r="F1205" s="160" t="s">
        <v>83</v>
      </c>
      <c r="H1205" s="161">
        <v>1</v>
      </c>
      <c r="I1205" s="162"/>
      <c r="L1205" s="157"/>
      <c r="M1205" s="163"/>
      <c r="T1205" s="164"/>
      <c r="AT1205" s="159" t="s">
        <v>328</v>
      </c>
      <c r="AU1205" s="159" t="s">
        <v>88</v>
      </c>
      <c r="AV1205" s="12" t="s">
        <v>88</v>
      </c>
      <c r="AW1205" s="12" t="s">
        <v>31</v>
      </c>
      <c r="AX1205" s="12" t="s">
        <v>76</v>
      </c>
      <c r="AY1205" s="159" t="s">
        <v>317</v>
      </c>
    </row>
    <row r="1206" spans="2:65" s="13" customFormat="1" ht="10">
      <c r="B1206" s="165"/>
      <c r="D1206" s="158" t="s">
        <v>328</v>
      </c>
      <c r="E1206" s="166" t="s">
        <v>1</v>
      </c>
      <c r="F1206" s="167" t="s">
        <v>331</v>
      </c>
      <c r="H1206" s="168">
        <v>1</v>
      </c>
      <c r="I1206" s="169"/>
      <c r="L1206" s="165"/>
      <c r="M1206" s="170"/>
      <c r="T1206" s="171"/>
      <c r="AT1206" s="166" t="s">
        <v>328</v>
      </c>
      <c r="AU1206" s="166" t="s">
        <v>88</v>
      </c>
      <c r="AV1206" s="13" t="s">
        <v>92</v>
      </c>
      <c r="AW1206" s="13" t="s">
        <v>31</v>
      </c>
      <c r="AX1206" s="13" t="s">
        <v>76</v>
      </c>
      <c r="AY1206" s="166" t="s">
        <v>317</v>
      </c>
    </row>
    <row r="1207" spans="2:65" s="14" customFormat="1" ht="10">
      <c r="B1207" s="172"/>
      <c r="D1207" s="158" t="s">
        <v>328</v>
      </c>
      <c r="E1207" s="173" t="s">
        <v>1</v>
      </c>
      <c r="F1207" s="174" t="s">
        <v>332</v>
      </c>
      <c r="H1207" s="175">
        <v>1</v>
      </c>
      <c r="I1207" s="176"/>
      <c r="L1207" s="172"/>
      <c r="M1207" s="177"/>
      <c r="T1207" s="178"/>
      <c r="AT1207" s="173" t="s">
        <v>328</v>
      </c>
      <c r="AU1207" s="173" t="s">
        <v>88</v>
      </c>
      <c r="AV1207" s="14" t="s">
        <v>323</v>
      </c>
      <c r="AW1207" s="14" t="s">
        <v>31</v>
      </c>
      <c r="AX1207" s="14" t="s">
        <v>83</v>
      </c>
      <c r="AY1207" s="173" t="s">
        <v>317</v>
      </c>
    </row>
    <row r="1208" spans="2:65" s="1" customFormat="1" ht="24.15" customHeight="1">
      <c r="B1208" s="142"/>
      <c r="C1208" s="179" t="s">
        <v>4544</v>
      </c>
      <c r="D1208" s="201" t="s">
        <v>454</v>
      </c>
      <c r="E1208" s="180" t="s">
        <v>14979</v>
      </c>
      <c r="F1208" s="181" t="s">
        <v>14980</v>
      </c>
      <c r="G1208" s="182" t="s">
        <v>467</v>
      </c>
      <c r="H1208" s="183">
        <v>1</v>
      </c>
      <c r="I1208" s="184"/>
      <c r="J1208" s="185">
        <f>ROUND(I1208*H1208,2)</f>
        <v>0</v>
      </c>
      <c r="K1208" s="186"/>
      <c r="L1208" s="187"/>
      <c r="M1208" s="188" t="s">
        <v>1</v>
      </c>
      <c r="N1208" s="189" t="s">
        <v>42</v>
      </c>
      <c r="P1208" s="153">
        <f>O1208*H1208</f>
        <v>0</v>
      </c>
      <c r="Q1208" s="153">
        <v>5.1999999999999998E-2</v>
      </c>
      <c r="R1208" s="153">
        <f>Q1208*H1208</f>
        <v>5.1999999999999998E-2</v>
      </c>
      <c r="S1208" s="153">
        <v>0</v>
      </c>
      <c r="T1208" s="154">
        <f>S1208*H1208</f>
        <v>0</v>
      </c>
      <c r="AR1208" s="155" t="s">
        <v>356</v>
      </c>
      <c r="AT1208" s="155" t="s">
        <v>454</v>
      </c>
      <c r="AU1208" s="155" t="s">
        <v>88</v>
      </c>
      <c r="AY1208" s="16" t="s">
        <v>317</v>
      </c>
      <c r="BE1208" s="156">
        <f>IF(N1208="základná",J1208,0)</f>
        <v>0</v>
      </c>
      <c r="BF1208" s="156">
        <f>IF(N1208="znížená",J1208,0)</f>
        <v>0</v>
      </c>
      <c r="BG1208" s="156">
        <f>IF(N1208="zákl. prenesená",J1208,0)</f>
        <v>0</v>
      </c>
      <c r="BH1208" s="156">
        <f>IF(N1208="zníž. prenesená",J1208,0)</f>
        <v>0</v>
      </c>
      <c r="BI1208" s="156">
        <f>IF(N1208="nulová",J1208,0)</f>
        <v>0</v>
      </c>
      <c r="BJ1208" s="16" t="s">
        <v>88</v>
      </c>
      <c r="BK1208" s="156">
        <f>ROUND(I1208*H1208,2)</f>
        <v>0</v>
      </c>
      <c r="BL1208" s="16" t="s">
        <v>323</v>
      </c>
      <c r="BM1208" s="155" t="s">
        <v>14981</v>
      </c>
    </row>
    <row r="1209" spans="2:65" s="12" customFormat="1" ht="10">
      <c r="B1209" s="157"/>
      <c r="D1209" s="158" t="s">
        <v>328</v>
      </c>
      <c r="E1209" s="159" t="s">
        <v>1</v>
      </c>
      <c r="F1209" s="160" t="s">
        <v>83</v>
      </c>
      <c r="H1209" s="161">
        <v>1</v>
      </c>
      <c r="I1209" s="162"/>
      <c r="L1209" s="157"/>
      <c r="M1209" s="163"/>
      <c r="T1209" s="164"/>
      <c r="AT1209" s="159" t="s">
        <v>328</v>
      </c>
      <c r="AU1209" s="159" t="s">
        <v>88</v>
      </c>
      <c r="AV1209" s="12" t="s">
        <v>88</v>
      </c>
      <c r="AW1209" s="12" t="s">
        <v>31</v>
      </c>
      <c r="AX1209" s="12" t="s">
        <v>76</v>
      </c>
      <c r="AY1209" s="159" t="s">
        <v>317</v>
      </c>
    </row>
    <row r="1210" spans="2:65" s="13" customFormat="1" ht="10">
      <c r="B1210" s="165"/>
      <c r="D1210" s="158" t="s">
        <v>328</v>
      </c>
      <c r="E1210" s="166" t="s">
        <v>1</v>
      </c>
      <c r="F1210" s="167" t="s">
        <v>331</v>
      </c>
      <c r="H1210" s="168">
        <v>1</v>
      </c>
      <c r="I1210" s="169"/>
      <c r="L1210" s="165"/>
      <c r="M1210" s="170"/>
      <c r="T1210" s="171"/>
      <c r="AT1210" s="166" t="s">
        <v>328</v>
      </c>
      <c r="AU1210" s="166" t="s">
        <v>88</v>
      </c>
      <c r="AV1210" s="13" t="s">
        <v>92</v>
      </c>
      <c r="AW1210" s="13" t="s">
        <v>31</v>
      </c>
      <c r="AX1210" s="13" t="s">
        <v>76</v>
      </c>
      <c r="AY1210" s="166" t="s">
        <v>317</v>
      </c>
    </row>
    <row r="1211" spans="2:65" s="14" customFormat="1" ht="10">
      <c r="B1211" s="172"/>
      <c r="D1211" s="158" t="s">
        <v>328</v>
      </c>
      <c r="E1211" s="173" t="s">
        <v>1</v>
      </c>
      <c r="F1211" s="174" t="s">
        <v>332</v>
      </c>
      <c r="H1211" s="175">
        <v>1</v>
      </c>
      <c r="I1211" s="176"/>
      <c r="L1211" s="172"/>
      <c r="M1211" s="177"/>
      <c r="T1211" s="178"/>
      <c r="AT1211" s="173" t="s">
        <v>328</v>
      </c>
      <c r="AU1211" s="173" t="s">
        <v>88</v>
      </c>
      <c r="AV1211" s="14" t="s">
        <v>323</v>
      </c>
      <c r="AW1211" s="14" t="s">
        <v>31</v>
      </c>
      <c r="AX1211" s="14" t="s">
        <v>83</v>
      </c>
      <c r="AY1211" s="173" t="s">
        <v>317</v>
      </c>
    </row>
    <row r="1212" spans="2:65" s="1" customFormat="1" ht="24.15" customHeight="1">
      <c r="B1212" s="142"/>
      <c r="C1212" s="179" t="s">
        <v>4564</v>
      </c>
      <c r="D1212" s="201" t="s">
        <v>454</v>
      </c>
      <c r="E1212" s="180" t="s">
        <v>14982</v>
      </c>
      <c r="F1212" s="181" t="s">
        <v>14983</v>
      </c>
      <c r="G1212" s="182" t="s">
        <v>467</v>
      </c>
      <c r="H1212" s="183">
        <v>1</v>
      </c>
      <c r="I1212" s="184"/>
      <c r="J1212" s="185">
        <f>ROUND(I1212*H1212,2)</f>
        <v>0</v>
      </c>
      <c r="K1212" s="186"/>
      <c r="L1212" s="187"/>
      <c r="M1212" s="188" t="s">
        <v>1</v>
      </c>
      <c r="N1212" s="189" t="s">
        <v>42</v>
      </c>
      <c r="P1212" s="153">
        <f>O1212*H1212</f>
        <v>0</v>
      </c>
      <c r="Q1212" s="153">
        <v>5.1999999999999998E-2</v>
      </c>
      <c r="R1212" s="153">
        <f>Q1212*H1212</f>
        <v>5.1999999999999998E-2</v>
      </c>
      <c r="S1212" s="153">
        <v>0</v>
      </c>
      <c r="T1212" s="154">
        <f>S1212*H1212</f>
        <v>0</v>
      </c>
      <c r="AR1212" s="155" t="s">
        <v>356</v>
      </c>
      <c r="AT1212" s="155" t="s">
        <v>454</v>
      </c>
      <c r="AU1212" s="155" t="s">
        <v>88</v>
      </c>
      <c r="AY1212" s="16" t="s">
        <v>317</v>
      </c>
      <c r="BE1212" s="156">
        <f>IF(N1212="základná",J1212,0)</f>
        <v>0</v>
      </c>
      <c r="BF1212" s="156">
        <f>IF(N1212="znížená",J1212,0)</f>
        <v>0</v>
      </c>
      <c r="BG1212" s="156">
        <f>IF(N1212="zákl. prenesená",J1212,0)</f>
        <v>0</v>
      </c>
      <c r="BH1212" s="156">
        <f>IF(N1212="zníž. prenesená",J1212,0)</f>
        <v>0</v>
      </c>
      <c r="BI1212" s="156">
        <f>IF(N1212="nulová",J1212,0)</f>
        <v>0</v>
      </c>
      <c r="BJ1212" s="16" t="s">
        <v>88</v>
      </c>
      <c r="BK1212" s="156">
        <f>ROUND(I1212*H1212,2)</f>
        <v>0</v>
      </c>
      <c r="BL1212" s="16" t="s">
        <v>323</v>
      </c>
      <c r="BM1212" s="155" t="s">
        <v>14984</v>
      </c>
    </row>
    <row r="1213" spans="2:65" s="12" customFormat="1" ht="10">
      <c r="B1213" s="157"/>
      <c r="D1213" s="158" t="s">
        <v>328</v>
      </c>
      <c r="E1213" s="159" t="s">
        <v>1</v>
      </c>
      <c r="F1213" s="160" t="s">
        <v>83</v>
      </c>
      <c r="H1213" s="161">
        <v>1</v>
      </c>
      <c r="I1213" s="162"/>
      <c r="L1213" s="157"/>
      <c r="M1213" s="163"/>
      <c r="T1213" s="164"/>
      <c r="AT1213" s="159" t="s">
        <v>328</v>
      </c>
      <c r="AU1213" s="159" t="s">
        <v>88</v>
      </c>
      <c r="AV1213" s="12" t="s">
        <v>88</v>
      </c>
      <c r="AW1213" s="12" t="s">
        <v>31</v>
      </c>
      <c r="AX1213" s="12" t="s">
        <v>76</v>
      </c>
      <c r="AY1213" s="159" t="s">
        <v>317</v>
      </c>
    </row>
    <row r="1214" spans="2:65" s="13" customFormat="1" ht="10">
      <c r="B1214" s="165"/>
      <c r="D1214" s="158" t="s">
        <v>328</v>
      </c>
      <c r="E1214" s="166" t="s">
        <v>1</v>
      </c>
      <c r="F1214" s="167" t="s">
        <v>331</v>
      </c>
      <c r="H1214" s="168">
        <v>1</v>
      </c>
      <c r="I1214" s="169"/>
      <c r="L1214" s="165"/>
      <c r="M1214" s="170"/>
      <c r="T1214" s="171"/>
      <c r="AT1214" s="166" t="s">
        <v>328</v>
      </c>
      <c r="AU1214" s="166" t="s">
        <v>88</v>
      </c>
      <c r="AV1214" s="13" t="s">
        <v>92</v>
      </c>
      <c r="AW1214" s="13" t="s">
        <v>31</v>
      </c>
      <c r="AX1214" s="13" t="s">
        <v>76</v>
      </c>
      <c r="AY1214" s="166" t="s">
        <v>317</v>
      </c>
    </row>
    <row r="1215" spans="2:65" s="14" customFormat="1" ht="10">
      <c r="B1215" s="172"/>
      <c r="D1215" s="158" t="s">
        <v>328</v>
      </c>
      <c r="E1215" s="173" t="s">
        <v>1</v>
      </c>
      <c r="F1215" s="174" t="s">
        <v>332</v>
      </c>
      <c r="H1215" s="175">
        <v>1</v>
      </c>
      <c r="I1215" s="176"/>
      <c r="L1215" s="172"/>
      <c r="M1215" s="177"/>
      <c r="T1215" s="178"/>
      <c r="AT1215" s="173" t="s">
        <v>328</v>
      </c>
      <c r="AU1215" s="173" t="s">
        <v>88</v>
      </c>
      <c r="AV1215" s="14" t="s">
        <v>323</v>
      </c>
      <c r="AW1215" s="14" t="s">
        <v>31</v>
      </c>
      <c r="AX1215" s="14" t="s">
        <v>83</v>
      </c>
      <c r="AY1215" s="173" t="s">
        <v>317</v>
      </c>
    </row>
    <row r="1216" spans="2:65" s="1" customFormat="1" ht="24.15" customHeight="1">
      <c r="B1216" s="142"/>
      <c r="C1216" s="179" t="s">
        <v>4600</v>
      </c>
      <c r="D1216" s="201" t="s">
        <v>454</v>
      </c>
      <c r="E1216" s="180" t="s">
        <v>14985</v>
      </c>
      <c r="F1216" s="181" t="s">
        <v>14986</v>
      </c>
      <c r="G1216" s="182" t="s">
        <v>467</v>
      </c>
      <c r="H1216" s="183">
        <v>1</v>
      </c>
      <c r="I1216" s="184"/>
      <c r="J1216" s="185">
        <f>ROUND(I1216*H1216,2)</f>
        <v>0</v>
      </c>
      <c r="K1216" s="186"/>
      <c r="L1216" s="187"/>
      <c r="M1216" s="188" t="s">
        <v>1</v>
      </c>
      <c r="N1216" s="189" t="s">
        <v>42</v>
      </c>
      <c r="P1216" s="153">
        <f>O1216*H1216</f>
        <v>0</v>
      </c>
      <c r="Q1216" s="153">
        <v>5.1999999999999998E-2</v>
      </c>
      <c r="R1216" s="153">
        <f>Q1216*H1216</f>
        <v>5.1999999999999998E-2</v>
      </c>
      <c r="S1216" s="153">
        <v>0</v>
      </c>
      <c r="T1216" s="154">
        <f>S1216*H1216</f>
        <v>0</v>
      </c>
      <c r="AR1216" s="155" t="s">
        <v>356</v>
      </c>
      <c r="AT1216" s="155" t="s">
        <v>454</v>
      </c>
      <c r="AU1216" s="155" t="s">
        <v>88</v>
      </c>
      <c r="AY1216" s="16" t="s">
        <v>317</v>
      </c>
      <c r="BE1216" s="156">
        <f>IF(N1216="základná",J1216,0)</f>
        <v>0</v>
      </c>
      <c r="BF1216" s="156">
        <f>IF(N1216="znížená",J1216,0)</f>
        <v>0</v>
      </c>
      <c r="BG1216" s="156">
        <f>IF(N1216="zákl. prenesená",J1216,0)</f>
        <v>0</v>
      </c>
      <c r="BH1216" s="156">
        <f>IF(N1216="zníž. prenesená",J1216,0)</f>
        <v>0</v>
      </c>
      <c r="BI1216" s="156">
        <f>IF(N1216="nulová",J1216,0)</f>
        <v>0</v>
      </c>
      <c r="BJ1216" s="16" t="s">
        <v>88</v>
      </c>
      <c r="BK1216" s="156">
        <f>ROUND(I1216*H1216,2)</f>
        <v>0</v>
      </c>
      <c r="BL1216" s="16" t="s">
        <v>323</v>
      </c>
      <c r="BM1216" s="155" t="s">
        <v>14987</v>
      </c>
    </row>
    <row r="1217" spans="2:65" s="12" customFormat="1" ht="10">
      <c r="B1217" s="157"/>
      <c r="D1217" s="158" t="s">
        <v>328</v>
      </c>
      <c r="E1217" s="159" t="s">
        <v>1</v>
      </c>
      <c r="F1217" s="160" t="s">
        <v>83</v>
      </c>
      <c r="H1217" s="161">
        <v>1</v>
      </c>
      <c r="I1217" s="162"/>
      <c r="L1217" s="157"/>
      <c r="M1217" s="163"/>
      <c r="T1217" s="164"/>
      <c r="AT1217" s="159" t="s">
        <v>328</v>
      </c>
      <c r="AU1217" s="159" t="s">
        <v>88</v>
      </c>
      <c r="AV1217" s="12" t="s">
        <v>88</v>
      </c>
      <c r="AW1217" s="12" t="s">
        <v>31</v>
      </c>
      <c r="AX1217" s="12" t="s">
        <v>76</v>
      </c>
      <c r="AY1217" s="159" t="s">
        <v>317</v>
      </c>
    </row>
    <row r="1218" spans="2:65" s="13" customFormat="1" ht="10">
      <c r="B1218" s="165"/>
      <c r="D1218" s="158" t="s">
        <v>328</v>
      </c>
      <c r="E1218" s="166" t="s">
        <v>1</v>
      </c>
      <c r="F1218" s="167" t="s">
        <v>331</v>
      </c>
      <c r="H1218" s="168">
        <v>1</v>
      </c>
      <c r="I1218" s="169"/>
      <c r="L1218" s="165"/>
      <c r="M1218" s="170"/>
      <c r="T1218" s="171"/>
      <c r="AT1218" s="166" t="s">
        <v>328</v>
      </c>
      <c r="AU1218" s="166" t="s">
        <v>88</v>
      </c>
      <c r="AV1218" s="13" t="s">
        <v>92</v>
      </c>
      <c r="AW1218" s="13" t="s">
        <v>31</v>
      </c>
      <c r="AX1218" s="13" t="s">
        <v>76</v>
      </c>
      <c r="AY1218" s="166" t="s">
        <v>317</v>
      </c>
    </row>
    <row r="1219" spans="2:65" s="14" customFormat="1" ht="10">
      <c r="B1219" s="172"/>
      <c r="D1219" s="158" t="s">
        <v>328</v>
      </c>
      <c r="E1219" s="173" t="s">
        <v>1</v>
      </c>
      <c r="F1219" s="174" t="s">
        <v>332</v>
      </c>
      <c r="H1219" s="175">
        <v>1</v>
      </c>
      <c r="I1219" s="176"/>
      <c r="L1219" s="172"/>
      <c r="M1219" s="177"/>
      <c r="T1219" s="178"/>
      <c r="AT1219" s="173" t="s">
        <v>328</v>
      </c>
      <c r="AU1219" s="173" t="s">
        <v>88</v>
      </c>
      <c r="AV1219" s="14" t="s">
        <v>323</v>
      </c>
      <c r="AW1219" s="14" t="s">
        <v>31</v>
      </c>
      <c r="AX1219" s="14" t="s">
        <v>83</v>
      </c>
      <c r="AY1219" s="173" t="s">
        <v>317</v>
      </c>
    </row>
    <row r="1220" spans="2:65" s="1" customFormat="1" ht="24.15" customHeight="1">
      <c r="B1220" s="142"/>
      <c r="C1220" s="179" t="s">
        <v>2548</v>
      </c>
      <c r="D1220" s="203" t="s">
        <v>454</v>
      </c>
      <c r="E1220" s="180" t="s">
        <v>14988</v>
      </c>
      <c r="F1220" s="181" t="s">
        <v>14989</v>
      </c>
      <c r="G1220" s="182" t="s">
        <v>467</v>
      </c>
      <c r="H1220" s="183">
        <v>1</v>
      </c>
      <c r="I1220" s="184"/>
      <c r="J1220" s="185">
        <f>ROUND(I1220*H1220,2)</f>
        <v>0</v>
      </c>
      <c r="K1220" s="186"/>
      <c r="L1220" s="187"/>
      <c r="M1220" s="188" t="s">
        <v>1</v>
      </c>
      <c r="N1220" s="189" t="s">
        <v>42</v>
      </c>
      <c r="P1220" s="153">
        <f>O1220*H1220</f>
        <v>0</v>
      </c>
      <c r="Q1220" s="153">
        <v>5.1999999999999998E-2</v>
      </c>
      <c r="R1220" s="153">
        <f>Q1220*H1220</f>
        <v>5.1999999999999998E-2</v>
      </c>
      <c r="S1220" s="153">
        <v>0</v>
      </c>
      <c r="T1220" s="154">
        <f>S1220*H1220</f>
        <v>0</v>
      </c>
      <c r="AR1220" s="155" t="s">
        <v>356</v>
      </c>
      <c r="AT1220" s="155" t="s">
        <v>454</v>
      </c>
      <c r="AU1220" s="155" t="s">
        <v>88</v>
      </c>
      <c r="AY1220" s="16" t="s">
        <v>317</v>
      </c>
      <c r="BE1220" s="156">
        <f>IF(N1220="základná",J1220,0)</f>
        <v>0</v>
      </c>
      <c r="BF1220" s="156">
        <f>IF(N1220="znížená",J1220,0)</f>
        <v>0</v>
      </c>
      <c r="BG1220" s="156">
        <f>IF(N1220="zákl. prenesená",J1220,0)</f>
        <v>0</v>
      </c>
      <c r="BH1220" s="156">
        <f>IF(N1220="zníž. prenesená",J1220,0)</f>
        <v>0</v>
      </c>
      <c r="BI1220" s="156">
        <f>IF(N1220="nulová",J1220,0)</f>
        <v>0</v>
      </c>
      <c r="BJ1220" s="16" t="s">
        <v>88</v>
      </c>
      <c r="BK1220" s="156">
        <f>ROUND(I1220*H1220,2)</f>
        <v>0</v>
      </c>
      <c r="BL1220" s="16" t="s">
        <v>323</v>
      </c>
      <c r="BM1220" s="155" t="s">
        <v>14990</v>
      </c>
    </row>
    <row r="1221" spans="2:65" s="12" customFormat="1" ht="10">
      <c r="B1221" s="157"/>
      <c r="D1221" s="158" t="s">
        <v>328</v>
      </c>
      <c r="E1221" s="159" t="s">
        <v>1</v>
      </c>
      <c r="F1221" s="160" t="s">
        <v>83</v>
      </c>
      <c r="H1221" s="161">
        <v>1</v>
      </c>
      <c r="I1221" s="162"/>
      <c r="L1221" s="157"/>
      <c r="M1221" s="163"/>
      <c r="T1221" s="164"/>
      <c r="AT1221" s="159" t="s">
        <v>328</v>
      </c>
      <c r="AU1221" s="159" t="s">
        <v>88</v>
      </c>
      <c r="AV1221" s="12" t="s">
        <v>88</v>
      </c>
      <c r="AW1221" s="12" t="s">
        <v>31</v>
      </c>
      <c r="AX1221" s="12" t="s">
        <v>76</v>
      </c>
      <c r="AY1221" s="159" t="s">
        <v>317</v>
      </c>
    </row>
    <row r="1222" spans="2:65" s="13" customFormat="1" ht="10">
      <c r="B1222" s="165"/>
      <c r="D1222" s="158" t="s">
        <v>328</v>
      </c>
      <c r="E1222" s="166" t="s">
        <v>1</v>
      </c>
      <c r="F1222" s="167" t="s">
        <v>331</v>
      </c>
      <c r="H1222" s="168">
        <v>1</v>
      </c>
      <c r="I1222" s="169"/>
      <c r="L1222" s="165"/>
      <c r="M1222" s="170"/>
      <c r="T1222" s="171"/>
      <c r="AT1222" s="166" t="s">
        <v>328</v>
      </c>
      <c r="AU1222" s="166" t="s">
        <v>88</v>
      </c>
      <c r="AV1222" s="13" t="s">
        <v>92</v>
      </c>
      <c r="AW1222" s="13" t="s">
        <v>31</v>
      </c>
      <c r="AX1222" s="13" t="s">
        <v>76</v>
      </c>
      <c r="AY1222" s="166" t="s">
        <v>317</v>
      </c>
    </row>
    <row r="1223" spans="2:65" s="14" customFormat="1" ht="10">
      <c r="B1223" s="172"/>
      <c r="D1223" s="158" t="s">
        <v>328</v>
      </c>
      <c r="E1223" s="173" t="s">
        <v>1</v>
      </c>
      <c r="F1223" s="174" t="s">
        <v>332</v>
      </c>
      <c r="H1223" s="175">
        <v>1</v>
      </c>
      <c r="I1223" s="176"/>
      <c r="L1223" s="172"/>
      <c r="M1223" s="177"/>
      <c r="T1223" s="178"/>
      <c r="AT1223" s="173" t="s">
        <v>328</v>
      </c>
      <c r="AU1223" s="173" t="s">
        <v>88</v>
      </c>
      <c r="AV1223" s="14" t="s">
        <v>323</v>
      </c>
      <c r="AW1223" s="14" t="s">
        <v>31</v>
      </c>
      <c r="AX1223" s="14" t="s">
        <v>83</v>
      </c>
      <c r="AY1223" s="173" t="s">
        <v>317</v>
      </c>
    </row>
    <row r="1224" spans="2:65" s="1" customFormat="1" ht="24.15" customHeight="1">
      <c r="B1224" s="142"/>
      <c r="C1224" s="179" t="s">
        <v>3127</v>
      </c>
      <c r="D1224" s="201" t="s">
        <v>454</v>
      </c>
      <c r="E1224" s="180" t="s">
        <v>14991</v>
      </c>
      <c r="F1224" s="181" t="s">
        <v>14992</v>
      </c>
      <c r="G1224" s="182" t="s">
        <v>467</v>
      </c>
      <c r="H1224" s="183">
        <v>1</v>
      </c>
      <c r="I1224" s="184"/>
      <c r="J1224" s="185">
        <f>ROUND(I1224*H1224,2)</f>
        <v>0</v>
      </c>
      <c r="K1224" s="186"/>
      <c r="L1224" s="187"/>
      <c r="M1224" s="188" t="s">
        <v>1</v>
      </c>
      <c r="N1224" s="189" t="s">
        <v>42</v>
      </c>
      <c r="P1224" s="153">
        <f>O1224*H1224</f>
        <v>0</v>
      </c>
      <c r="Q1224" s="153">
        <v>5.1999999999999998E-2</v>
      </c>
      <c r="R1224" s="153">
        <f>Q1224*H1224</f>
        <v>5.1999999999999998E-2</v>
      </c>
      <c r="S1224" s="153">
        <v>0</v>
      </c>
      <c r="T1224" s="154">
        <f>S1224*H1224</f>
        <v>0</v>
      </c>
      <c r="AR1224" s="155" t="s">
        <v>356</v>
      </c>
      <c r="AT1224" s="155" t="s">
        <v>454</v>
      </c>
      <c r="AU1224" s="155" t="s">
        <v>88</v>
      </c>
      <c r="AY1224" s="16" t="s">
        <v>317</v>
      </c>
      <c r="BE1224" s="156">
        <f>IF(N1224="základná",J1224,0)</f>
        <v>0</v>
      </c>
      <c r="BF1224" s="156">
        <f>IF(N1224="znížená",J1224,0)</f>
        <v>0</v>
      </c>
      <c r="BG1224" s="156">
        <f>IF(N1224="zákl. prenesená",J1224,0)</f>
        <v>0</v>
      </c>
      <c r="BH1224" s="156">
        <f>IF(N1224="zníž. prenesená",J1224,0)</f>
        <v>0</v>
      </c>
      <c r="BI1224" s="156">
        <f>IF(N1224="nulová",J1224,0)</f>
        <v>0</v>
      </c>
      <c r="BJ1224" s="16" t="s">
        <v>88</v>
      </c>
      <c r="BK1224" s="156">
        <f>ROUND(I1224*H1224,2)</f>
        <v>0</v>
      </c>
      <c r="BL1224" s="16" t="s">
        <v>323</v>
      </c>
      <c r="BM1224" s="155" t="s">
        <v>14993</v>
      </c>
    </row>
    <row r="1225" spans="2:65" s="12" customFormat="1" ht="10">
      <c r="B1225" s="157"/>
      <c r="D1225" s="158" t="s">
        <v>328</v>
      </c>
      <c r="E1225" s="159" t="s">
        <v>1</v>
      </c>
      <c r="F1225" s="160" t="s">
        <v>83</v>
      </c>
      <c r="H1225" s="161">
        <v>1</v>
      </c>
      <c r="I1225" s="162"/>
      <c r="L1225" s="157"/>
      <c r="M1225" s="163"/>
      <c r="T1225" s="164"/>
      <c r="AT1225" s="159" t="s">
        <v>328</v>
      </c>
      <c r="AU1225" s="159" t="s">
        <v>88</v>
      </c>
      <c r="AV1225" s="12" t="s">
        <v>88</v>
      </c>
      <c r="AW1225" s="12" t="s">
        <v>31</v>
      </c>
      <c r="AX1225" s="12" t="s">
        <v>76</v>
      </c>
      <c r="AY1225" s="159" t="s">
        <v>317</v>
      </c>
    </row>
    <row r="1226" spans="2:65" s="13" customFormat="1" ht="10">
      <c r="B1226" s="165"/>
      <c r="D1226" s="158" t="s">
        <v>328</v>
      </c>
      <c r="E1226" s="166" t="s">
        <v>1</v>
      </c>
      <c r="F1226" s="167" t="s">
        <v>331</v>
      </c>
      <c r="H1226" s="168">
        <v>1</v>
      </c>
      <c r="I1226" s="169"/>
      <c r="L1226" s="165"/>
      <c r="M1226" s="170"/>
      <c r="T1226" s="171"/>
      <c r="AT1226" s="166" t="s">
        <v>328</v>
      </c>
      <c r="AU1226" s="166" t="s">
        <v>88</v>
      </c>
      <c r="AV1226" s="13" t="s">
        <v>92</v>
      </c>
      <c r="AW1226" s="13" t="s">
        <v>31</v>
      </c>
      <c r="AX1226" s="13" t="s">
        <v>76</v>
      </c>
      <c r="AY1226" s="166" t="s">
        <v>317</v>
      </c>
    </row>
    <row r="1227" spans="2:65" s="14" customFormat="1" ht="10">
      <c r="B1227" s="172"/>
      <c r="D1227" s="158" t="s">
        <v>328</v>
      </c>
      <c r="E1227" s="173" t="s">
        <v>1</v>
      </c>
      <c r="F1227" s="174" t="s">
        <v>332</v>
      </c>
      <c r="H1227" s="175">
        <v>1</v>
      </c>
      <c r="I1227" s="176"/>
      <c r="L1227" s="172"/>
      <c r="M1227" s="177"/>
      <c r="T1227" s="178"/>
      <c r="AT1227" s="173" t="s">
        <v>328</v>
      </c>
      <c r="AU1227" s="173" t="s">
        <v>88</v>
      </c>
      <c r="AV1227" s="14" t="s">
        <v>323</v>
      </c>
      <c r="AW1227" s="14" t="s">
        <v>31</v>
      </c>
      <c r="AX1227" s="14" t="s">
        <v>83</v>
      </c>
      <c r="AY1227" s="173" t="s">
        <v>317</v>
      </c>
    </row>
    <row r="1228" spans="2:65" s="1" customFormat="1" ht="24.15" customHeight="1">
      <c r="B1228" s="142"/>
      <c r="C1228" s="179" t="s">
        <v>3140</v>
      </c>
      <c r="D1228" s="201" t="s">
        <v>454</v>
      </c>
      <c r="E1228" s="180" t="s">
        <v>14994</v>
      </c>
      <c r="F1228" s="181" t="s">
        <v>14995</v>
      </c>
      <c r="G1228" s="182" t="s">
        <v>467</v>
      </c>
      <c r="H1228" s="183">
        <v>1</v>
      </c>
      <c r="I1228" s="184"/>
      <c r="J1228" s="185">
        <f>ROUND(I1228*H1228,2)</f>
        <v>0</v>
      </c>
      <c r="K1228" s="186"/>
      <c r="L1228" s="187"/>
      <c r="M1228" s="188" t="s">
        <v>1</v>
      </c>
      <c r="N1228" s="189" t="s">
        <v>42</v>
      </c>
      <c r="P1228" s="153">
        <f>O1228*H1228</f>
        <v>0</v>
      </c>
      <c r="Q1228" s="153">
        <v>5.1999999999999998E-2</v>
      </c>
      <c r="R1228" s="153">
        <f>Q1228*H1228</f>
        <v>5.1999999999999998E-2</v>
      </c>
      <c r="S1228" s="153">
        <v>0</v>
      </c>
      <c r="T1228" s="154">
        <f>S1228*H1228</f>
        <v>0</v>
      </c>
      <c r="AR1228" s="155" t="s">
        <v>356</v>
      </c>
      <c r="AT1228" s="155" t="s">
        <v>454</v>
      </c>
      <c r="AU1228" s="155" t="s">
        <v>88</v>
      </c>
      <c r="AY1228" s="16" t="s">
        <v>317</v>
      </c>
      <c r="BE1228" s="156">
        <f>IF(N1228="základná",J1228,0)</f>
        <v>0</v>
      </c>
      <c r="BF1228" s="156">
        <f>IF(N1228="znížená",J1228,0)</f>
        <v>0</v>
      </c>
      <c r="BG1228" s="156">
        <f>IF(N1228="zákl. prenesená",J1228,0)</f>
        <v>0</v>
      </c>
      <c r="BH1228" s="156">
        <f>IF(N1228="zníž. prenesená",J1228,0)</f>
        <v>0</v>
      </c>
      <c r="BI1228" s="156">
        <f>IF(N1228="nulová",J1228,0)</f>
        <v>0</v>
      </c>
      <c r="BJ1228" s="16" t="s">
        <v>88</v>
      </c>
      <c r="BK1228" s="156">
        <f>ROUND(I1228*H1228,2)</f>
        <v>0</v>
      </c>
      <c r="BL1228" s="16" t="s">
        <v>323</v>
      </c>
      <c r="BM1228" s="155" t="s">
        <v>14996</v>
      </c>
    </row>
    <row r="1229" spans="2:65" s="12" customFormat="1" ht="10">
      <c r="B1229" s="157"/>
      <c r="D1229" s="158" t="s">
        <v>328</v>
      </c>
      <c r="E1229" s="159" t="s">
        <v>1</v>
      </c>
      <c r="F1229" s="160" t="s">
        <v>83</v>
      </c>
      <c r="H1229" s="161">
        <v>1</v>
      </c>
      <c r="I1229" s="162"/>
      <c r="L1229" s="157"/>
      <c r="M1229" s="163"/>
      <c r="T1229" s="164"/>
      <c r="AT1229" s="159" t="s">
        <v>328</v>
      </c>
      <c r="AU1229" s="159" t="s">
        <v>88</v>
      </c>
      <c r="AV1229" s="12" t="s">
        <v>88</v>
      </c>
      <c r="AW1229" s="12" t="s">
        <v>31</v>
      </c>
      <c r="AX1229" s="12" t="s">
        <v>76</v>
      </c>
      <c r="AY1229" s="159" t="s">
        <v>317</v>
      </c>
    </row>
    <row r="1230" spans="2:65" s="13" customFormat="1" ht="10">
      <c r="B1230" s="165"/>
      <c r="D1230" s="158" t="s">
        <v>328</v>
      </c>
      <c r="E1230" s="166" t="s">
        <v>1</v>
      </c>
      <c r="F1230" s="167" t="s">
        <v>331</v>
      </c>
      <c r="H1230" s="168">
        <v>1</v>
      </c>
      <c r="I1230" s="169"/>
      <c r="L1230" s="165"/>
      <c r="M1230" s="170"/>
      <c r="T1230" s="171"/>
      <c r="AT1230" s="166" t="s">
        <v>328</v>
      </c>
      <c r="AU1230" s="166" t="s">
        <v>88</v>
      </c>
      <c r="AV1230" s="13" t="s">
        <v>92</v>
      </c>
      <c r="AW1230" s="13" t="s">
        <v>31</v>
      </c>
      <c r="AX1230" s="13" t="s">
        <v>76</v>
      </c>
      <c r="AY1230" s="166" t="s">
        <v>317</v>
      </c>
    </row>
    <row r="1231" spans="2:65" s="14" customFormat="1" ht="10">
      <c r="B1231" s="172"/>
      <c r="D1231" s="158" t="s">
        <v>328</v>
      </c>
      <c r="E1231" s="173" t="s">
        <v>1</v>
      </c>
      <c r="F1231" s="174" t="s">
        <v>332</v>
      </c>
      <c r="H1231" s="175">
        <v>1</v>
      </c>
      <c r="I1231" s="176"/>
      <c r="L1231" s="172"/>
      <c r="M1231" s="177"/>
      <c r="T1231" s="178"/>
      <c r="AT1231" s="173" t="s">
        <v>328</v>
      </c>
      <c r="AU1231" s="173" t="s">
        <v>88</v>
      </c>
      <c r="AV1231" s="14" t="s">
        <v>323</v>
      </c>
      <c r="AW1231" s="14" t="s">
        <v>31</v>
      </c>
      <c r="AX1231" s="14" t="s">
        <v>83</v>
      </c>
      <c r="AY1231" s="173" t="s">
        <v>317</v>
      </c>
    </row>
    <row r="1232" spans="2:65" s="1" customFormat="1" ht="24.15" customHeight="1">
      <c r="B1232" s="142"/>
      <c r="C1232" s="179" t="s">
        <v>3148</v>
      </c>
      <c r="D1232" s="201" t="s">
        <v>454</v>
      </c>
      <c r="E1232" s="180" t="s">
        <v>14997</v>
      </c>
      <c r="F1232" s="181" t="s">
        <v>14998</v>
      </c>
      <c r="G1232" s="182" t="s">
        <v>467</v>
      </c>
      <c r="H1232" s="183">
        <v>1</v>
      </c>
      <c r="I1232" s="184"/>
      <c r="J1232" s="185">
        <f>ROUND(I1232*H1232,2)</f>
        <v>0</v>
      </c>
      <c r="K1232" s="186"/>
      <c r="L1232" s="187"/>
      <c r="M1232" s="188" t="s">
        <v>1</v>
      </c>
      <c r="N1232" s="189" t="s">
        <v>42</v>
      </c>
      <c r="P1232" s="153">
        <f>O1232*H1232</f>
        <v>0</v>
      </c>
      <c r="Q1232" s="153">
        <v>5.1999999999999998E-2</v>
      </c>
      <c r="R1232" s="153">
        <f>Q1232*H1232</f>
        <v>5.1999999999999998E-2</v>
      </c>
      <c r="S1232" s="153">
        <v>0</v>
      </c>
      <c r="T1232" s="154">
        <f>S1232*H1232</f>
        <v>0</v>
      </c>
      <c r="AR1232" s="155" t="s">
        <v>356</v>
      </c>
      <c r="AT1232" s="155" t="s">
        <v>454</v>
      </c>
      <c r="AU1232" s="155" t="s">
        <v>88</v>
      </c>
      <c r="AY1232" s="16" t="s">
        <v>317</v>
      </c>
      <c r="BE1232" s="156">
        <f>IF(N1232="základná",J1232,0)</f>
        <v>0</v>
      </c>
      <c r="BF1232" s="156">
        <f>IF(N1232="znížená",J1232,0)</f>
        <v>0</v>
      </c>
      <c r="BG1232" s="156">
        <f>IF(N1232="zákl. prenesená",J1232,0)</f>
        <v>0</v>
      </c>
      <c r="BH1232" s="156">
        <f>IF(N1232="zníž. prenesená",J1232,0)</f>
        <v>0</v>
      </c>
      <c r="BI1232" s="156">
        <f>IF(N1232="nulová",J1232,0)</f>
        <v>0</v>
      </c>
      <c r="BJ1232" s="16" t="s">
        <v>88</v>
      </c>
      <c r="BK1232" s="156">
        <f>ROUND(I1232*H1232,2)</f>
        <v>0</v>
      </c>
      <c r="BL1232" s="16" t="s">
        <v>323</v>
      </c>
      <c r="BM1232" s="155" t="s">
        <v>14999</v>
      </c>
    </row>
    <row r="1233" spans="2:65" s="12" customFormat="1" ht="10">
      <c r="B1233" s="157"/>
      <c r="D1233" s="158" t="s">
        <v>328</v>
      </c>
      <c r="E1233" s="159" t="s">
        <v>1</v>
      </c>
      <c r="F1233" s="160" t="s">
        <v>83</v>
      </c>
      <c r="H1233" s="161">
        <v>1</v>
      </c>
      <c r="I1233" s="162"/>
      <c r="L1233" s="157"/>
      <c r="M1233" s="163"/>
      <c r="T1233" s="164"/>
      <c r="AT1233" s="159" t="s">
        <v>328</v>
      </c>
      <c r="AU1233" s="159" t="s">
        <v>88</v>
      </c>
      <c r="AV1233" s="12" t="s">
        <v>88</v>
      </c>
      <c r="AW1233" s="12" t="s">
        <v>31</v>
      </c>
      <c r="AX1233" s="12" t="s">
        <v>76</v>
      </c>
      <c r="AY1233" s="159" t="s">
        <v>317</v>
      </c>
    </row>
    <row r="1234" spans="2:65" s="13" customFormat="1" ht="10">
      <c r="B1234" s="165"/>
      <c r="D1234" s="158" t="s">
        <v>328</v>
      </c>
      <c r="E1234" s="166" t="s">
        <v>1</v>
      </c>
      <c r="F1234" s="167" t="s">
        <v>331</v>
      </c>
      <c r="H1234" s="168">
        <v>1</v>
      </c>
      <c r="I1234" s="169"/>
      <c r="L1234" s="165"/>
      <c r="M1234" s="170"/>
      <c r="T1234" s="171"/>
      <c r="AT1234" s="166" t="s">
        <v>328</v>
      </c>
      <c r="AU1234" s="166" t="s">
        <v>88</v>
      </c>
      <c r="AV1234" s="13" t="s">
        <v>92</v>
      </c>
      <c r="AW1234" s="13" t="s">
        <v>31</v>
      </c>
      <c r="AX1234" s="13" t="s">
        <v>76</v>
      </c>
      <c r="AY1234" s="166" t="s">
        <v>317</v>
      </c>
    </row>
    <row r="1235" spans="2:65" s="14" customFormat="1" ht="10">
      <c r="B1235" s="172"/>
      <c r="D1235" s="158" t="s">
        <v>328</v>
      </c>
      <c r="E1235" s="173" t="s">
        <v>1</v>
      </c>
      <c r="F1235" s="174" t="s">
        <v>332</v>
      </c>
      <c r="H1235" s="175">
        <v>1</v>
      </c>
      <c r="I1235" s="176"/>
      <c r="L1235" s="172"/>
      <c r="M1235" s="177"/>
      <c r="T1235" s="178"/>
      <c r="AT1235" s="173" t="s">
        <v>328</v>
      </c>
      <c r="AU1235" s="173" t="s">
        <v>88</v>
      </c>
      <c r="AV1235" s="14" t="s">
        <v>323</v>
      </c>
      <c r="AW1235" s="14" t="s">
        <v>31</v>
      </c>
      <c r="AX1235" s="14" t="s">
        <v>83</v>
      </c>
      <c r="AY1235" s="173" t="s">
        <v>317</v>
      </c>
    </row>
    <row r="1236" spans="2:65" s="1" customFormat="1" ht="24.15" customHeight="1">
      <c r="B1236" s="142"/>
      <c r="C1236" s="179" t="s">
        <v>3156</v>
      </c>
      <c r="D1236" s="201" t="s">
        <v>454</v>
      </c>
      <c r="E1236" s="180" t="s">
        <v>15000</v>
      </c>
      <c r="F1236" s="181" t="s">
        <v>15001</v>
      </c>
      <c r="G1236" s="182" t="s">
        <v>467</v>
      </c>
      <c r="H1236" s="183">
        <v>1</v>
      </c>
      <c r="I1236" s="184"/>
      <c r="J1236" s="185">
        <f>ROUND(I1236*H1236,2)</f>
        <v>0</v>
      </c>
      <c r="K1236" s="186"/>
      <c r="L1236" s="187"/>
      <c r="M1236" s="188" t="s">
        <v>1</v>
      </c>
      <c r="N1236" s="189" t="s">
        <v>42</v>
      </c>
      <c r="P1236" s="153">
        <f>O1236*H1236</f>
        <v>0</v>
      </c>
      <c r="Q1236" s="153">
        <v>5.1999999999999998E-2</v>
      </c>
      <c r="R1236" s="153">
        <f>Q1236*H1236</f>
        <v>5.1999999999999998E-2</v>
      </c>
      <c r="S1236" s="153">
        <v>0</v>
      </c>
      <c r="T1236" s="154">
        <f>S1236*H1236</f>
        <v>0</v>
      </c>
      <c r="AR1236" s="155" t="s">
        <v>356</v>
      </c>
      <c r="AT1236" s="155" t="s">
        <v>454</v>
      </c>
      <c r="AU1236" s="155" t="s">
        <v>88</v>
      </c>
      <c r="AY1236" s="16" t="s">
        <v>317</v>
      </c>
      <c r="BE1236" s="156">
        <f>IF(N1236="základná",J1236,0)</f>
        <v>0</v>
      </c>
      <c r="BF1236" s="156">
        <f>IF(N1236="znížená",J1236,0)</f>
        <v>0</v>
      </c>
      <c r="BG1236" s="156">
        <f>IF(N1236="zákl. prenesená",J1236,0)</f>
        <v>0</v>
      </c>
      <c r="BH1236" s="156">
        <f>IF(N1236="zníž. prenesená",J1236,0)</f>
        <v>0</v>
      </c>
      <c r="BI1236" s="156">
        <f>IF(N1236="nulová",J1236,0)</f>
        <v>0</v>
      </c>
      <c r="BJ1236" s="16" t="s">
        <v>88</v>
      </c>
      <c r="BK1236" s="156">
        <f>ROUND(I1236*H1236,2)</f>
        <v>0</v>
      </c>
      <c r="BL1236" s="16" t="s">
        <v>323</v>
      </c>
      <c r="BM1236" s="155" t="s">
        <v>15002</v>
      </c>
    </row>
    <row r="1237" spans="2:65" s="12" customFormat="1" ht="10">
      <c r="B1237" s="157"/>
      <c r="D1237" s="158" t="s">
        <v>328</v>
      </c>
      <c r="E1237" s="159" t="s">
        <v>1</v>
      </c>
      <c r="F1237" s="160" t="s">
        <v>83</v>
      </c>
      <c r="H1237" s="161">
        <v>1</v>
      </c>
      <c r="I1237" s="162"/>
      <c r="L1237" s="157"/>
      <c r="M1237" s="163"/>
      <c r="T1237" s="164"/>
      <c r="AT1237" s="159" t="s">
        <v>328</v>
      </c>
      <c r="AU1237" s="159" t="s">
        <v>88</v>
      </c>
      <c r="AV1237" s="12" t="s">
        <v>88</v>
      </c>
      <c r="AW1237" s="12" t="s">
        <v>31</v>
      </c>
      <c r="AX1237" s="12" t="s">
        <v>76</v>
      </c>
      <c r="AY1237" s="159" t="s">
        <v>317</v>
      </c>
    </row>
    <row r="1238" spans="2:65" s="13" customFormat="1" ht="10">
      <c r="B1238" s="165"/>
      <c r="D1238" s="158" t="s">
        <v>328</v>
      </c>
      <c r="E1238" s="166" t="s">
        <v>1</v>
      </c>
      <c r="F1238" s="167" t="s">
        <v>331</v>
      </c>
      <c r="H1238" s="168">
        <v>1</v>
      </c>
      <c r="I1238" s="169"/>
      <c r="L1238" s="165"/>
      <c r="M1238" s="170"/>
      <c r="T1238" s="171"/>
      <c r="AT1238" s="166" t="s">
        <v>328</v>
      </c>
      <c r="AU1238" s="166" t="s">
        <v>88</v>
      </c>
      <c r="AV1238" s="13" t="s">
        <v>92</v>
      </c>
      <c r="AW1238" s="13" t="s">
        <v>31</v>
      </c>
      <c r="AX1238" s="13" t="s">
        <v>76</v>
      </c>
      <c r="AY1238" s="166" t="s">
        <v>317</v>
      </c>
    </row>
    <row r="1239" spans="2:65" s="14" customFormat="1" ht="10">
      <c r="B1239" s="172"/>
      <c r="D1239" s="158" t="s">
        <v>328</v>
      </c>
      <c r="E1239" s="173" t="s">
        <v>1</v>
      </c>
      <c r="F1239" s="174" t="s">
        <v>332</v>
      </c>
      <c r="H1239" s="175">
        <v>1</v>
      </c>
      <c r="I1239" s="176"/>
      <c r="L1239" s="172"/>
      <c r="M1239" s="177"/>
      <c r="T1239" s="178"/>
      <c r="AT1239" s="173" t="s">
        <v>328</v>
      </c>
      <c r="AU1239" s="173" t="s">
        <v>88</v>
      </c>
      <c r="AV1239" s="14" t="s">
        <v>323</v>
      </c>
      <c r="AW1239" s="14" t="s">
        <v>31</v>
      </c>
      <c r="AX1239" s="14" t="s">
        <v>83</v>
      </c>
      <c r="AY1239" s="173" t="s">
        <v>317</v>
      </c>
    </row>
    <row r="1240" spans="2:65" s="1" customFormat="1" ht="24.15" customHeight="1">
      <c r="B1240" s="142"/>
      <c r="C1240" s="179" t="s">
        <v>3162</v>
      </c>
      <c r="D1240" s="201" t="s">
        <v>454</v>
      </c>
      <c r="E1240" s="180" t="s">
        <v>15003</v>
      </c>
      <c r="F1240" s="181" t="s">
        <v>15004</v>
      </c>
      <c r="G1240" s="182" t="s">
        <v>467</v>
      </c>
      <c r="H1240" s="183">
        <v>1</v>
      </c>
      <c r="I1240" s="184"/>
      <c r="J1240" s="185">
        <f>ROUND(I1240*H1240,2)</f>
        <v>0</v>
      </c>
      <c r="K1240" s="186"/>
      <c r="L1240" s="187"/>
      <c r="M1240" s="188" t="s">
        <v>1</v>
      </c>
      <c r="N1240" s="189" t="s">
        <v>42</v>
      </c>
      <c r="P1240" s="153">
        <f>O1240*H1240</f>
        <v>0</v>
      </c>
      <c r="Q1240" s="153">
        <v>5.1999999999999998E-2</v>
      </c>
      <c r="R1240" s="153">
        <f>Q1240*H1240</f>
        <v>5.1999999999999998E-2</v>
      </c>
      <c r="S1240" s="153">
        <v>0</v>
      </c>
      <c r="T1240" s="154">
        <f>S1240*H1240</f>
        <v>0</v>
      </c>
      <c r="AR1240" s="155" t="s">
        <v>356</v>
      </c>
      <c r="AT1240" s="155" t="s">
        <v>454</v>
      </c>
      <c r="AU1240" s="155" t="s">
        <v>88</v>
      </c>
      <c r="AY1240" s="16" t="s">
        <v>317</v>
      </c>
      <c r="BE1240" s="156">
        <f>IF(N1240="základná",J1240,0)</f>
        <v>0</v>
      </c>
      <c r="BF1240" s="156">
        <f>IF(N1240="znížená",J1240,0)</f>
        <v>0</v>
      </c>
      <c r="BG1240" s="156">
        <f>IF(N1240="zákl. prenesená",J1240,0)</f>
        <v>0</v>
      </c>
      <c r="BH1240" s="156">
        <f>IF(N1240="zníž. prenesená",J1240,0)</f>
        <v>0</v>
      </c>
      <c r="BI1240" s="156">
        <f>IF(N1240="nulová",J1240,0)</f>
        <v>0</v>
      </c>
      <c r="BJ1240" s="16" t="s">
        <v>88</v>
      </c>
      <c r="BK1240" s="156">
        <f>ROUND(I1240*H1240,2)</f>
        <v>0</v>
      </c>
      <c r="BL1240" s="16" t="s">
        <v>323</v>
      </c>
      <c r="BM1240" s="155" t="s">
        <v>15005</v>
      </c>
    </row>
    <row r="1241" spans="2:65" s="12" customFormat="1" ht="10">
      <c r="B1241" s="157"/>
      <c r="D1241" s="158" t="s">
        <v>328</v>
      </c>
      <c r="E1241" s="159" t="s">
        <v>1</v>
      </c>
      <c r="F1241" s="160" t="s">
        <v>83</v>
      </c>
      <c r="H1241" s="161">
        <v>1</v>
      </c>
      <c r="I1241" s="162"/>
      <c r="L1241" s="157"/>
      <c r="M1241" s="163"/>
      <c r="T1241" s="164"/>
      <c r="AT1241" s="159" t="s">
        <v>328</v>
      </c>
      <c r="AU1241" s="159" t="s">
        <v>88</v>
      </c>
      <c r="AV1241" s="12" t="s">
        <v>88</v>
      </c>
      <c r="AW1241" s="12" t="s">
        <v>31</v>
      </c>
      <c r="AX1241" s="12" t="s">
        <v>76</v>
      </c>
      <c r="AY1241" s="159" t="s">
        <v>317</v>
      </c>
    </row>
    <row r="1242" spans="2:65" s="13" customFormat="1" ht="10">
      <c r="B1242" s="165"/>
      <c r="D1242" s="158" t="s">
        <v>328</v>
      </c>
      <c r="E1242" s="166" t="s">
        <v>1</v>
      </c>
      <c r="F1242" s="167" t="s">
        <v>331</v>
      </c>
      <c r="H1242" s="168">
        <v>1</v>
      </c>
      <c r="I1242" s="169"/>
      <c r="L1242" s="165"/>
      <c r="M1242" s="170"/>
      <c r="T1242" s="171"/>
      <c r="AT1242" s="166" t="s">
        <v>328</v>
      </c>
      <c r="AU1242" s="166" t="s">
        <v>88</v>
      </c>
      <c r="AV1242" s="13" t="s">
        <v>92</v>
      </c>
      <c r="AW1242" s="13" t="s">
        <v>31</v>
      </c>
      <c r="AX1242" s="13" t="s">
        <v>76</v>
      </c>
      <c r="AY1242" s="166" t="s">
        <v>317</v>
      </c>
    </row>
    <row r="1243" spans="2:65" s="14" customFormat="1" ht="10">
      <c r="B1243" s="172"/>
      <c r="D1243" s="158" t="s">
        <v>328</v>
      </c>
      <c r="E1243" s="173" t="s">
        <v>1</v>
      </c>
      <c r="F1243" s="174" t="s">
        <v>332</v>
      </c>
      <c r="H1243" s="175">
        <v>1</v>
      </c>
      <c r="I1243" s="176"/>
      <c r="L1243" s="172"/>
      <c r="M1243" s="177"/>
      <c r="T1243" s="178"/>
      <c r="AT1243" s="173" t="s">
        <v>328</v>
      </c>
      <c r="AU1243" s="173" t="s">
        <v>88</v>
      </c>
      <c r="AV1243" s="14" t="s">
        <v>323</v>
      </c>
      <c r="AW1243" s="14" t="s">
        <v>31</v>
      </c>
      <c r="AX1243" s="14" t="s">
        <v>83</v>
      </c>
      <c r="AY1243" s="173" t="s">
        <v>317</v>
      </c>
    </row>
    <row r="1244" spans="2:65" s="1" customFormat="1" ht="24.15" customHeight="1">
      <c r="B1244" s="142"/>
      <c r="C1244" s="179" t="s">
        <v>3169</v>
      </c>
      <c r="D1244" s="201" t="s">
        <v>454</v>
      </c>
      <c r="E1244" s="180" t="s">
        <v>15006</v>
      </c>
      <c r="F1244" s="181" t="s">
        <v>15007</v>
      </c>
      <c r="G1244" s="182" t="s">
        <v>467</v>
      </c>
      <c r="H1244" s="183">
        <v>1</v>
      </c>
      <c r="I1244" s="184"/>
      <c r="J1244" s="185">
        <f>ROUND(I1244*H1244,2)</f>
        <v>0</v>
      </c>
      <c r="K1244" s="186"/>
      <c r="L1244" s="187"/>
      <c r="M1244" s="188" t="s">
        <v>1</v>
      </c>
      <c r="N1244" s="189" t="s">
        <v>42</v>
      </c>
      <c r="P1244" s="153">
        <f>O1244*H1244</f>
        <v>0</v>
      </c>
      <c r="Q1244" s="153">
        <v>5.1999999999999998E-2</v>
      </c>
      <c r="R1244" s="153">
        <f>Q1244*H1244</f>
        <v>5.1999999999999998E-2</v>
      </c>
      <c r="S1244" s="153">
        <v>0</v>
      </c>
      <c r="T1244" s="154">
        <f>S1244*H1244</f>
        <v>0</v>
      </c>
      <c r="AR1244" s="155" t="s">
        <v>356</v>
      </c>
      <c r="AT1244" s="155" t="s">
        <v>454</v>
      </c>
      <c r="AU1244" s="155" t="s">
        <v>88</v>
      </c>
      <c r="AY1244" s="16" t="s">
        <v>317</v>
      </c>
      <c r="BE1244" s="156">
        <f>IF(N1244="základná",J1244,0)</f>
        <v>0</v>
      </c>
      <c r="BF1244" s="156">
        <f>IF(N1244="znížená",J1244,0)</f>
        <v>0</v>
      </c>
      <c r="BG1244" s="156">
        <f>IF(N1244="zákl. prenesená",J1244,0)</f>
        <v>0</v>
      </c>
      <c r="BH1244" s="156">
        <f>IF(N1244="zníž. prenesená",J1244,0)</f>
        <v>0</v>
      </c>
      <c r="BI1244" s="156">
        <f>IF(N1244="nulová",J1244,0)</f>
        <v>0</v>
      </c>
      <c r="BJ1244" s="16" t="s">
        <v>88</v>
      </c>
      <c r="BK1244" s="156">
        <f>ROUND(I1244*H1244,2)</f>
        <v>0</v>
      </c>
      <c r="BL1244" s="16" t="s">
        <v>323</v>
      </c>
      <c r="BM1244" s="155" t="s">
        <v>15008</v>
      </c>
    </row>
    <row r="1245" spans="2:65" s="12" customFormat="1" ht="10">
      <c r="B1245" s="157"/>
      <c r="D1245" s="158" t="s">
        <v>328</v>
      </c>
      <c r="E1245" s="159" t="s">
        <v>1</v>
      </c>
      <c r="F1245" s="160" t="s">
        <v>83</v>
      </c>
      <c r="H1245" s="161">
        <v>1</v>
      </c>
      <c r="I1245" s="162"/>
      <c r="L1245" s="157"/>
      <c r="M1245" s="163"/>
      <c r="T1245" s="164"/>
      <c r="AT1245" s="159" t="s">
        <v>328</v>
      </c>
      <c r="AU1245" s="159" t="s">
        <v>88</v>
      </c>
      <c r="AV1245" s="12" t="s">
        <v>88</v>
      </c>
      <c r="AW1245" s="12" t="s">
        <v>31</v>
      </c>
      <c r="AX1245" s="12" t="s">
        <v>76</v>
      </c>
      <c r="AY1245" s="159" t="s">
        <v>317</v>
      </c>
    </row>
    <row r="1246" spans="2:65" s="13" customFormat="1" ht="10">
      <c r="B1246" s="165"/>
      <c r="D1246" s="158" t="s">
        <v>328</v>
      </c>
      <c r="E1246" s="166" t="s">
        <v>1</v>
      </c>
      <c r="F1246" s="167" t="s">
        <v>331</v>
      </c>
      <c r="H1246" s="168">
        <v>1</v>
      </c>
      <c r="I1246" s="169"/>
      <c r="L1246" s="165"/>
      <c r="M1246" s="170"/>
      <c r="T1246" s="171"/>
      <c r="AT1246" s="166" t="s">
        <v>328</v>
      </c>
      <c r="AU1246" s="166" t="s">
        <v>88</v>
      </c>
      <c r="AV1246" s="13" t="s">
        <v>92</v>
      </c>
      <c r="AW1246" s="13" t="s">
        <v>31</v>
      </c>
      <c r="AX1246" s="13" t="s">
        <v>76</v>
      </c>
      <c r="AY1246" s="166" t="s">
        <v>317</v>
      </c>
    </row>
    <row r="1247" spans="2:65" s="14" customFormat="1" ht="10">
      <c r="B1247" s="172"/>
      <c r="D1247" s="158" t="s">
        <v>328</v>
      </c>
      <c r="E1247" s="173" t="s">
        <v>1</v>
      </c>
      <c r="F1247" s="174" t="s">
        <v>332</v>
      </c>
      <c r="H1247" s="175">
        <v>1</v>
      </c>
      <c r="I1247" s="176"/>
      <c r="L1247" s="172"/>
      <c r="M1247" s="177"/>
      <c r="T1247" s="178"/>
      <c r="AT1247" s="173" t="s">
        <v>328</v>
      </c>
      <c r="AU1247" s="173" t="s">
        <v>88</v>
      </c>
      <c r="AV1247" s="14" t="s">
        <v>323</v>
      </c>
      <c r="AW1247" s="14" t="s">
        <v>31</v>
      </c>
      <c r="AX1247" s="14" t="s">
        <v>83</v>
      </c>
      <c r="AY1247" s="173" t="s">
        <v>317</v>
      </c>
    </row>
    <row r="1248" spans="2:65" s="1" customFormat="1" ht="24.15" customHeight="1">
      <c r="B1248" s="142"/>
      <c r="C1248" s="179" t="s">
        <v>3175</v>
      </c>
      <c r="D1248" s="201" t="s">
        <v>454</v>
      </c>
      <c r="E1248" s="180" t="s">
        <v>15009</v>
      </c>
      <c r="F1248" s="181" t="s">
        <v>15010</v>
      </c>
      <c r="G1248" s="182" t="s">
        <v>467</v>
      </c>
      <c r="H1248" s="183">
        <v>1</v>
      </c>
      <c r="I1248" s="184"/>
      <c r="J1248" s="185">
        <f>ROUND(I1248*H1248,2)</f>
        <v>0</v>
      </c>
      <c r="K1248" s="186"/>
      <c r="L1248" s="187"/>
      <c r="M1248" s="188" t="s">
        <v>1</v>
      </c>
      <c r="N1248" s="189" t="s">
        <v>42</v>
      </c>
      <c r="P1248" s="153">
        <f>O1248*H1248</f>
        <v>0</v>
      </c>
      <c r="Q1248" s="153">
        <v>5.1999999999999998E-2</v>
      </c>
      <c r="R1248" s="153">
        <f>Q1248*H1248</f>
        <v>5.1999999999999998E-2</v>
      </c>
      <c r="S1248" s="153">
        <v>0</v>
      </c>
      <c r="T1248" s="154">
        <f>S1248*H1248</f>
        <v>0</v>
      </c>
      <c r="AR1248" s="155" t="s">
        <v>356</v>
      </c>
      <c r="AT1248" s="155" t="s">
        <v>454</v>
      </c>
      <c r="AU1248" s="155" t="s">
        <v>88</v>
      </c>
      <c r="AY1248" s="16" t="s">
        <v>317</v>
      </c>
      <c r="BE1248" s="156">
        <f>IF(N1248="základná",J1248,0)</f>
        <v>0</v>
      </c>
      <c r="BF1248" s="156">
        <f>IF(N1248="znížená",J1248,0)</f>
        <v>0</v>
      </c>
      <c r="BG1248" s="156">
        <f>IF(N1248="zákl. prenesená",J1248,0)</f>
        <v>0</v>
      </c>
      <c r="BH1248" s="156">
        <f>IF(N1248="zníž. prenesená",J1248,0)</f>
        <v>0</v>
      </c>
      <c r="BI1248" s="156">
        <f>IF(N1248="nulová",J1248,0)</f>
        <v>0</v>
      </c>
      <c r="BJ1248" s="16" t="s">
        <v>88</v>
      </c>
      <c r="BK1248" s="156">
        <f>ROUND(I1248*H1248,2)</f>
        <v>0</v>
      </c>
      <c r="BL1248" s="16" t="s">
        <v>323</v>
      </c>
      <c r="BM1248" s="155" t="s">
        <v>15011</v>
      </c>
    </row>
    <row r="1249" spans="2:65" s="12" customFormat="1" ht="10">
      <c r="B1249" s="157"/>
      <c r="D1249" s="158" t="s">
        <v>328</v>
      </c>
      <c r="E1249" s="159" t="s">
        <v>1</v>
      </c>
      <c r="F1249" s="160" t="s">
        <v>83</v>
      </c>
      <c r="H1249" s="161">
        <v>1</v>
      </c>
      <c r="I1249" s="162"/>
      <c r="L1249" s="157"/>
      <c r="M1249" s="163"/>
      <c r="T1249" s="164"/>
      <c r="AT1249" s="159" t="s">
        <v>328</v>
      </c>
      <c r="AU1249" s="159" t="s">
        <v>88</v>
      </c>
      <c r="AV1249" s="12" t="s">
        <v>88</v>
      </c>
      <c r="AW1249" s="12" t="s">
        <v>31</v>
      </c>
      <c r="AX1249" s="12" t="s">
        <v>76</v>
      </c>
      <c r="AY1249" s="159" t="s">
        <v>317</v>
      </c>
    </row>
    <row r="1250" spans="2:65" s="13" customFormat="1" ht="10">
      <c r="B1250" s="165"/>
      <c r="D1250" s="158" t="s">
        <v>328</v>
      </c>
      <c r="E1250" s="166" t="s">
        <v>1</v>
      </c>
      <c r="F1250" s="167" t="s">
        <v>331</v>
      </c>
      <c r="H1250" s="168">
        <v>1</v>
      </c>
      <c r="I1250" s="169"/>
      <c r="L1250" s="165"/>
      <c r="M1250" s="170"/>
      <c r="T1250" s="171"/>
      <c r="AT1250" s="166" t="s">
        <v>328</v>
      </c>
      <c r="AU1250" s="166" t="s">
        <v>88</v>
      </c>
      <c r="AV1250" s="13" t="s">
        <v>92</v>
      </c>
      <c r="AW1250" s="13" t="s">
        <v>31</v>
      </c>
      <c r="AX1250" s="13" t="s">
        <v>76</v>
      </c>
      <c r="AY1250" s="166" t="s">
        <v>317</v>
      </c>
    </row>
    <row r="1251" spans="2:65" s="14" customFormat="1" ht="10">
      <c r="B1251" s="172"/>
      <c r="D1251" s="158" t="s">
        <v>328</v>
      </c>
      <c r="E1251" s="173" t="s">
        <v>1</v>
      </c>
      <c r="F1251" s="174" t="s">
        <v>332</v>
      </c>
      <c r="H1251" s="175">
        <v>1</v>
      </c>
      <c r="I1251" s="176"/>
      <c r="L1251" s="172"/>
      <c r="M1251" s="177"/>
      <c r="T1251" s="178"/>
      <c r="AT1251" s="173" t="s">
        <v>328</v>
      </c>
      <c r="AU1251" s="173" t="s">
        <v>88</v>
      </c>
      <c r="AV1251" s="14" t="s">
        <v>323</v>
      </c>
      <c r="AW1251" s="14" t="s">
        <v>31</v>
      </c>
      <c r="AX1251" s="14" t="s">
        <v>83</v>
      </c>
      <c r="AY1251" s="173" t="s">
        <v>317</v>
      </c>
    </row>
    <row r="1252" spans="2:65" s="1" customFormat="1" ht="24.15" customHeight="1">
      <c r="B1252" s="142"/>
      <c r="C1252" s="179" t="s">
        <v>3185</v>
      </c>
      <c r="D1252" s="201" t="s">
        <v>454</v>
      </c>
      <c r="E1252" s="180" t="s">
        <v>15012</v>
      </c>
      <c r="F1252" s="181" t="s">
        <v>15013</v>
      </c>
      <c r="G1252" s="182" t="s">
        <v>467</v>
      </c>
      <c r="H1252" s="183">
        <v>1</v>
      </c>
      <c r="I1252" s="184"/>
      <c r="J1252" s="185">
        <f>ROUND(I1252*H1252,2)</f>
        <v>0</v>
      </c>
      <c r="K1252" s="186"/>
      <c r="L1252" s="187"/>
      <c r="M1252" s="188" t="s">
        <v>1</v>
      </c>
      <c r="N1252" s="189" t="s">
        <v>42</v>
      </c>
      <c r="P1252" s="153">
        <f>O1252*H1252</f>
        <v>0</v>
      </c>
      <c r="Q1252" s="153">
        <v>5.1999999999999998E-2</v>
      </c>
      <c r="R1252" s="153">
        <f>Q1252*H1252</f>
        <v>5.1999999999999998E-2</v>
      </c>
      <c r="S1252" s="153">
        <v>0</v>
      </c>
      <c r="T1252" s="154">
        <f>S1252*H1252</f>
        <v>0</v>
      </c>
      <c r="AR1252" s="155" t="s">
        <v>356</v>
      </c>
      <c r="AT1252" s="155" t="s">
        <v>454</v>
      </c>
      <c r="AU1252" s="155" t="s">
        <v>88</v>
      </c>
      <c r="AY1252" s="16" t="s">
        <v>317</v>
      </c>
      <c r="BE1252" s="156">
        <f>IF(N1252="základná",J1252,0)</f>
        <v>0</v>
      </c>
      <c r="BF1252" s="156">
        <f>IF(N1252="znížená",J1252,0)</f>
        <v>0</v>
      </c>
      <c r="BG1252" s="156">
        <f>IF(N1252="zákl. prenesená",J1252,0)</f>
        <v>0</v>
      </c>
      <c r="BH1252" s="156">
        <f>IF(N1252="zníž. prenesená",J1252,0)</f>
        <v>0</v>
      </c>
      <c r="BI1252" s="156">
        <f>IF(N1252="nulová",J1252,0)</f>
        <v>0</v>
      </c>
      <c r="BJ1252" s="16" t="s">
        <v>88</v>
      </c>
      <c r="BK1252" s="156">
        <f>ROUND(I1252*H1252,2)</f>
        <v>0</v>
      </c>
      <c r="BL1252" s="16" t="s">
        <v>323</v>
      </c>
      <c r="BM1252" s="155" t="s">
        <v>15014</v>
      </c>
    </row>
    <row r="1253" spans="2:65" s="12" customFormat="1" ht="10">
      <c r="B1253" s="157"/>
      <c r="D1253" s="158" t="s">
        <v>328</v>
      </c>
      <c r="E1253" s="159" t="s">
        <v>1</v>
      </c>
      <c r="F1253" s="160" t="s">
        <v>83</v>
      </c>
      <c r="H1253" s="161">
        <v>1</v>
      </c>
      <c r="I1253" s="162"/>
      <c r="L1253" s="157"/>
      <c r="M1253" s="163"/>
      <c r="T1253" s="164"/>
      <c r="AT1253" s="159" t="s">
        <v>328</v>
      </c>
      <c r="AU1253" s="159" t="s">
        <v>88</v>
      </c>
      <c r="AV1253" s="12" t="s">
        <v>88</v>
      </c>
      <c r="AW1253" s="12" t="s">
        <v>31</v>
      </c>
      <c r="AX1253" s="12" t="s">
        <v>76</v>
      </c>
      <c r="AY1253" s="159" t="s">
        <v>317</v>
      </c>
    </row>
    <row r="1254" spans="2:65" s="13" customFormat="1" ht="10">
      <c r="B1254" s="165"/>
      <c r="D1254" s="158" t="s">
        <v>328</v>
      </c>
      <c r="E1254" s="166" t="s">
        <v>1</v>
      </c>
      <c r="F1254" s="167" t="s">
        <v>331</v>
      </c>
      <c r="H1254" s="168">
        <v>1</v>
      </c>
      <c r="I1254" s="169"/>
      <c r="L1254" s="165"/>
      <c r="M1254" s="170"/>
      <c r="T1254" s="171"/>
      <c r="AT1254" s="166" t="s">
        <v>328</v>
      </c>
      <c r="AU1254" s="166" t="s">
        <v>88</v>
      </c>
      <c r="AV1254" s="13" t="s">
        <v>92</v>
      </c>
      <c r="AW1254" s="13" t="s">
        <v>31</v>
      </c>
      <c r="AX1254" s="13" t="s">
        <v>76</v>
      </c>
      <c r="AY1254" s="166" t="s">
        <v>317</v>
      </c>
    </row>
    <row r="1255" spans="2:65" s="14" customFormat="1" ht="10">
      <c r="B1255" s="172"/>
      <c r="D1255" s="158" t="s">
        <v>328</v>
      </c>
      <c r="E1255" s="173" t="s">
        <v>1</v>
      </c>
      <c r="F1255" s="174" t="s">
        <v>332</v>
      </c>
      <c r="H1255" s="175">
        <v>1</v>
      </c>
      <c r="I1255" s="176"/>
      <c r="L1255" s="172"/>
      <c r="M1255" s="177"/>
      <c r="T1255" s="178"/>
      <c r="AT1255" s="173" t="s">
        <v>328</v>
      </c>
      <c r="AU1255" s="173" t="s">
        <v>88</v>
      </c>
      <c r="AV1255" s="14" t="s">
        <v>323</v>
      </c>
      <c r="AW1255" s="14" t="s">
        <v>31</v>
      </c>
      <c r="AX1255" s="14" t="s">
        <v>83</v>
      </c>
      <c r="AY1255" s="173" t="s">
        <v>317</v>
      </c>
    </row>
    <row r="1256" spans="2:65" s="1" customFormat="1" ht="24.15" customHeight="1">
      <c r="B1256" s="142"/>
      <c r="C1256" s="179" t="s">
        <v>3193</v>
      </c>
      <c r="D1256" s="201" t="s">
        <v>454</v>
      </c>
      <c r="E1256" s="180" t="s">
        <v>15015</v>
      </c>
      <c r="F1256" s="181" t="s">
        <v>15016</v>
      </c>
      <c r="G1256" s="182" t="s">
        <v>467</v>
      </c>
      <c r="H1256" s="183">
        <v>1</v>
      </c>
      <c r="I1256" s="184"/>
      <c r="J1256" s="185">
        <f>ROUND(I1256*H1256,2)</f>
        <v>0</v>
      </c>
      <c r="K1256" s="186"/>
      <c r="L1256" s="187"/>
      <c r="M1256" s="188" t="s">
        <v>1</v>
      </c>
      <c r="N1256" s="189" t="s">
        <v>42</v>
      </c>
      <c r="P1256" s="153">
        <f>O1256*H1256</f>
        <v>0</v>
      </c>
      <c r="Q1256" s="153">
        <v>5.1999999999999998E-2</v>
      </c>
      <c r="R1256" s="153">
        <f>Q1256*H1256</f>
        <v>5.1999999999999998E-2</v>
      </c>
      <c r="S1256" s="153">
        <v>0</v>
      </c>
      <c r="T1256" s="154">
        <f>S1256*H1256</f>
        <v>0</v>
      </c>
      <c r="AR1256" s="155" t="s">
        <v>356</v>
      </c>
      <c r="AT1256" s="155" t="s">
        <v>454</v>
      </c>
      <c r="AU1256" s="155" t="s">
        <v>88</v>
      </c>
      <c r="AY1256" s="16" t="s">
        <v>317</v>
      </c>
      <c r="BE1256" s="156">
        <f>IF(N1256="základná",J1256,0)</f>
        <v>0</v>
      </c>
      <c r="BF1256" s="156">
        <f>IF(N1256="znížená",J1256,0)</f>
        <v>0</v>
      </c>
      <c r="BG1256" s="156">
        <f>IF(N1256="zákl. prenesená",J1256,0)</f>
        <v>0</v>
      </c>
      <c r="BH1256" s="156">
        <f>IF(N1256="zníž. prenesená",J1256,0)</f>
        <v>0</v>
      </c>
      <c r="BI1256" s="156">
        <f>IF(N1256="nulová",J1256,0)</f>
        <v>0</v>
      </c>
      <c r="BJ1256" s="16" t="s">
        <v>88</v>
      </c>
      <c r="BK1256" s="156">
        <f>ROUND(I1256*H1256,2)</f>
        <v>0</v>
      </c>
      <c r="BL1256" s="16" t="s">
        <v>323</v>
      </c>
      <c r="BM1256" s="155" t="s">
        <v>15017</v>
      </c>
    </row>
    <row r="1257" spans="2:65" s="12" customFormat="1" ht="10">
      <c r="B1257" s="157"/>
      <c r="D1257" s="158" t="s">
        <v>328</v>
      </c>
      <c r="E1257" s="159" t="s">
        <v>1</v>
      </c>
      <c r="F1257" s="160" t="s">
        <v>83</v>
      </c>
      <c r="H1257" s="161">
        <v>1</v>
      </c>
      <c r="I1257" s="162"/>
      <c r="L1257" s="157"/>
      <c r="M1257" s="163"/>
      <c r="T1257" s="164"/>
      <c r="AT1257" s="159" t="s">
        <v>328</v>
      </c>
      <c r="AU1257" s="159" t="s">
        <v>88</v>
      </c>
      <c r="AV1257" s="12" t="s">
        <v>88</v>
      </c>
      <c r="AW1257" s="12" t="s">
        <v>31</v>
      </c>
      <c r="AX1257" s="12" t="s">
        <v>76</v>
      </c>
      <c r="AY1257" s="159" t="s">
        <v>317</v>
      </c>
    </row>
    <row r="1258" spans="2:65" s="13" customFormat="1" ht="10">
      <c r="B1258" s="165"/>
      <c r="D1258" s="158" t="s">
        <v>328</v>
      </c>
      <c r="E1258" s="166" t="s">
        <v>1</v>
      </c>
      <c r="F1258" s="167" t="s">
        <v>331</v>
      </c>
      <c r="H1258" s="168">
        <v>1</v>
      </c>
      <c r="I1258" s="169"/>
      <c r="L1258" s="165"/>
      <c r="M1258" s="170"/>
      <c r="T1258" s="171"/>
      <c r="AT1258" s="166" t="s">
        <v>328</v>
      </c>
      <c r="AU1258" s="166" t="s">
        <v>88</v>
      </c>
      <c r="AV1258" s="13" t="s">
        <v>92</v>
      </c>
      <c r="AW1258" s="13" t="s">
        <v>31</v>
      </c>
      <c r="AX1258" s="13" t="s">
        <v>76</v>
      </c>
      <c r="AY1258" s="166" t="s">
        <v>317</v>
      </c>
    </row>
    <row r="1259" spans="2:65" s="14" customFormat="1" ht="10">
      <c r="B1259" s="172"/>
      <c r="D1259" s="158" t="s">
        <v>328</v>
      </c>
      <c r="E1259" s="173" t="s">
        <v>1</v>
      </c>
      <c r="F1259" s="174" t="s">
        <v>332</v>
      </c>
      <c r="H1259" s="175">
        <v>1</v>
      </c>
      <c r="I1259" s="176"/>
      <c r="L1259" s="172"/>
      <c r="M1259" s="177"/>
      <c r="T1259" s="178"/>
      <c r="AT1259" s="173" t="s">
        <v>328</v>
      </c>
      <c r="AU1259" s="173" t="s">
        <v>88</v>
      </c>
      <c r="AV1259" s="14" t="s">
        <v>323</v>
      </c>
      <c r="AW1259" s="14" t="s">
        <v>31</v>
      </c>
      <c r="AX1259" s="14" t="s">
        <v>83</v>
      </c>
      <c r="AY1259" s="173" t="s">
        <v>317</v>
      </c>
    </row>
    <row r="1260" spans="2:65" s="1" customFormat="1" ht="24.15" customHeight="1">
      <c r="B1260" s="142"/>
      <c r="C1260" s="179" t="s">
        <v>3201</v>
      </c>
      <c r="D1260" s="201" t="s">
        <v>454</v>
      </c>
      <c r="E1260" s="180" t="s">
        <v>15018</v>
      </c>
      <c r="F1260" s="181" t="s">
        <v>15019</v>
      </c>
      <c r="G1260" s="182" t="s">
        <v>467</v>
      </c>
      <c r="H1260" s="183">
        <v>1</v>
      </c>
      <c r="I1260" s="184"/>
      <c r="J1260" s="185">
        <f>ROUND(I1260*H1260,2)</f>
        <v>0</v>
      </c>
      <c r="K1260" s="186"/>
      <c r="L1260" s="187"/>
      <c r="M1260" s="188" t="s">
        <v>1</v>
      </c>
      <c r="N1260" s="189" t="s">
        <v>42</v>
      </c>
      <c r="P1260" s="153">
        <f>O1260*H1260</f>
        <v>0</v>
      </c>
      <c r="Q1260" s="153">
        <v>5.1999999999999998E-2</v>
      </c>
      <c r="R1260" s="153">
        <f>Q1260*H1260</f>
        <v>5.1999999999999998E-2</v>
      </c>
      <c r="S1260" s="153">
        <v>0</v>
      </c>
      <c r="T1260" s="154">
        <f>S1260*H1260</f>
        <v>0</v>
      </c>
      <c r="AR1260" s="155" t="s">
        <v>356</v>
      </c>
      <c r="AT1260" s="155" t="s">
        <v>454</v>
      </c>
      <c r="AU1260" s="155" t="s">
        <v>88</v>
      </c>
      <c r="AY1260" s="16" t="s">
        <v>317</v>
      </c>
      <c r="BE1260" s="156">
        <f>IF(N1260="základná",J1260,0)</f>
        <v>0</v>
      </c>
      <c r="BF1260" s="156">
        <f>IF(N1260="znížená",J1260,0)</f>
        <v>0</v>
      </c>
      <c r="BG1260" s="156">
        <f>IF(N1260="zákl. prenesená",J1260,0)</f>
        <v>0</v>
      </c>
      <c r="BH1260" s="156">
        <f>IF(N1260="zníž. prenesená",J1260,0)</f>
        <v>0</v>
      </c>
      <c r="BI1260" s="156">
        <f>IF(N1260="nulová",J1260,0)</f>
        <v>0</v>
      </c>
      <c r="BJ1260" s="16" t="s">
        <v>88</v>
      </c>
      <c r="BK1260" s="156">
        <f>ROUND(I1260*H1260,2)</f>
        <v>0</v>
      </c>
      <c r="BL1260" s="16" t="s">
        <v>323</v>
      </c>
      <c r="BM1260" s="155" t="s">
        <v>15020</v>
      </c>
    </row>
    <row r="1261" spans="2:65" s="12" customFormat="1" ht="10">
      <c r="B1261" s="157"/>
      <c r="D1261" s="158" t="s">
        <v>328</v>
      </c>
      <c r="E1261" s="159" t="s">
        <v>1</v>
      </c>
      <c r="F1261" s="160" t="s">
        <v>83</v>
      </c>
      <c r="H1261" s="161">
        <v>1</v>
      </c>
      <c r="I1261" s="162"/>
      <c r="L1261" s="157"/>
      <c r="M1261" s="163"/>
      <c r="T1261" s="164"/>
      <c r="AT1261" s="159" t="s">
        <v>328</v>
      </c>
      <c r="AU1261" s="159" t="s">
        <v>88</v>
      </c>
      <c r="AV1261" s="12" t="s">
        <v>88</v>
      </c>
      <c r="AW1261" s="12" t="s">
        <v>31</v>
      </c>
      <c r="AX1261" s="12" t="s">
        <v>76</v>
      </c>
      <c r="AY1261" s="159" t="s">
        <v>317</v>
      </c>
    </row>
    <row r="1262" spans="2:65" s="13" customFormat="1" ht="10">
      <c r="B1262" s="165"/>
      <c r="D1262" s="158" t="s">
        <v>328</v>
      </c>
      <c r="E1262" s="166" t="s">
        <v>1</v>
      </c>
      <c r="F1262" s="167" t="s">
        <v>331</v>
      </c>
      <c r="H1262" s="168">
        <v>1</v>
      </c>
      <c r="I1262" s="169"/>
      <c r="L1262" s="165"/>
      <c r="M1262" s="170"/>
      <c r="T1262" s="171"/>
      <c r="AT1262" s="166" t="s">
        <v>328</v>
      </c>
      <c r="AU1262" s="166" t="s">
        <v>88</v>
      </c>
      <c r="AV1262" s="13" t="s">
        <v>92</v>
      </c>
      <c r="AW1262" s="13" t="s">
        <v>31</v>
      </c>
      <c r="AX1262" s="13" t="s">
        <v>76</v>
      </c>
      <c r="AY1262" s="166" t="s">
        <v>317</v>
      </c>
    </row>
    <row r="1263" spans="2:65" s="14" customFormat="1" ht="10">
      <c r="B1263" s="172"/>
      <c r="D1263" s="158" t="s">
        <v>328</v>
      </c>
      <c r="E1263" s="173" t="s">
        <v>1</v>
      </c>
      <c r="F1263" s="174" t="s">
        <v>332</v>
      </c>
      <c r="H1263" s="175">
        <v>1</v>
      </c>
      <c r="I1263" s="176"/>
      <c r="L1263" s="172"/>
      <c r="M1263" s="177"/>
      <c r="T1263" s="178"/>
      <c r="AT1263" s="173" t="s">
        <v>328</v>
      </c>
      <c r="AU1263" s="173" t="s">
        <v>88</v>
      </c>
      <c r="AV1263" s="14" t="s">
        <v>323</v>
      </c>
      <c r="AW1263" s="14" t="s">
        <v>31</v>
      </c>
      <c r="AX1263" s="14" t="s">
        <v>83</v>
      </c>
      <c r="AY1263" s="173" t="s">
        <v>317</v>
      </c>
    </row>
    <row r="1264" spans="2:65" s="1" customFormat="1" ht="24.15" customHeight="1">
      <c r="B1264" s="142"/>
      <c r="C1264" s="179" t="s">
        <v>3206</v>
      </c>
      <c r="D1264" s="201" t="s">
        <v>454</v>
      </c>
      <c r="E1264" s="180" t="s">
        <v>15021</v>
      </c>
      <c r="F1264" s="181" t="s">
        <v>15022</v>
      </c>
      <c r="G1264" s="182" t="s">
        <v>467</v>
      </c>
      <c r="H1264" s="183">
        <v>1</v>
      </c>
      <c r="I1264" s="184"/>
      <c r="J1264" s="185">
        <f>ROUND(I1264*H1264,2)</f>
        <v>0</v>
      </c>
      <c r="K1264" s="186"/>
      <c r="L1264" s="187"/>
      <c r="M1264" s="188" t="s">
        <v>1</v>
      </c>
      <c r="N1264" s="189" t="s">
        <v>42</v>
      </c>
      <c r="P1264" s="153">
        <f>O1264*H1264</f>
        <v>0</v>
      </c>
      <c r="Q1264" s="153">
        <v>5.1999999999999998E-2</v>
      </c>
      <c r="R1264" s="153">
        <f>Q1264*H1264</f>
        <v>5.1999999999999998E-2</v>
      </c>
      <c r="S1264" s="153">
        <v>0</v>
      </c>
      <c r="T1264" s="154">
        <f>S1264*H1264</f>
        <v>0</v>
      </c>
      <c r="AR1264" s="155" t="s">
        <v>356</v>
      </c>
      <c r="AT1264" s="155" t="s">
        <v>454</v>
      </c>
      <c r="AU1264" s="155" t="s">
        <v>88</v>
      </c>
      <c r="AY1264" s="16" t="s">
        <v>317</v>
      </c>
      <c r="BE1264" s="156">
        <f>IF(N1264="základná",J1264,0)</f>
        <v>0</v>
      </c>
      <c r="BF1264" s="156">
        <f>IF(N1264="znížená",J1264,0)</f>
        <v>0</v>
      </c>
      <c r="BG1264" s="156">
        <f>IF(N1264="zákl. prenesená",J1264,0)</f>
        <v>0</v>
      </c>
      <c r="BH1264" s="156">
        <f>IF(N1264="zníž. prenesená",J1264,0)</f>
        <v>0</v>
      </c>
      <c r="BI1264" s="156">
        <f>IF(N1264="nulová",J1264,0)</f>
        <v>0</v>
      </c>
      <c r="BJ1264" s="16" t="s">
        <v>88</v>
      </c>
      <c r="BK1264" s="156">
        <f>ROUND(I1264*H1264,2)</f>
        <v>0</v>
      </c>
      <c r="BL1264" s="16" t="s">
        <v>323</v>
      </c>
      <c r="BM1264" s="155" t="s">
        <v>15023</v>
      </c>
    </row>
    <row r="1265" spans="2:65" s="12" customFormat="1" ht="10">
      <c r="B1265" s="157"/>
      <c r="D1265" s="158" t="s">
        <v>328</v>
      </c>
      <c r="E1265" s="159" t="s">
        <v>1</v>
      </c>
      <c r="F1265" s="160" t="s">
        <v>83</v>
      </c>
      <c r="H1265" s="161">
        <v>1</v>
      </c>
      <c r="I1265" s="162"/>
      <c r="L1265" s="157"/>
      <c r="M1265" s="163"/>
      <c r="T1265" s="164"/>
      <c r="AT1265" s="159" t="s">
        <v>328</v>
      </c>
      <c r="AU1265" s="159" t="s">
        <v>88</v>
      </c>
      <c r="AV1265" s="12" t="s">
        <v>88</v>
      </c>
      <c r="AW1265" s="12" t="s">
        <v>31</v>
      </c>
      <c r="AX1265" s="12" t="s">
        <v>76</v>
      </c>
      <c r="AY1265" s="159" t="s">
        <v>317</v>
      </c>
    </row>
    <row r="1266" spans="2:65" s="13" customFormat="1" ht="10">
      <c r="B1266" s="165"/>
      <c r="D1266" s="158" t="s">
        <v>328</v>
      </c>
      <c r="E1266" s="166" t="s">
        <v>1</v>
      </c>
      <c r="F1266" s="167" t="s">
        <v>331</v>
      </c>
      <c r="H1266" s="168">
        <v>1</v>
      </c>
      <c r="I1266" s="169"/>
      <c r="L1266" s="165"/>
      <c r="M1266" s="170"/>
      <c r="T1266" s="171"/>
      <c r="AT1266" s="166" t="s">
        <v>328</v>
      </c>
      <c r="AU1266" s="166" t="s">
        <v>88</v>
      </c>
      <c r="AV1266" s="13" t="s">
        <v>92</v>
      </c>
      <c r="AW1266" s="13" t="s">
        <v>31</v>
      </c>
      <c r="AX1266" s="13" t="s">
        <v>76</v>
      </c>
      <c r="AY1266" s="166" t="s">
        <v>317</v>
      </c>
    </row>
    <row r="1267" spans="2:65" s="14" customFormat="1" ht="10">
      <c r="B1267" s="172"/>
      <c r="D1267" s="158" t="s">
        <v>328</v>
      </c>
      <c r="E1267" s="173" t="s">
        <v>1</v>
      </c>
      <c r="F1267" s="174" t="s">
        <v>332</v>
      </c>
      <c r="H1267" s="175">
        <v>1</v>
      </c>
      <c r="I1267" s="176"/>
      <c r="L1267" s="172"/>
      <c r="M1267" s="177"/>
      <c r="T1267" s="178"/>
      <c r="AT1267" s="173" t="s">
        <v>328</v>
      </c>
      <c r="AU1267" s="173" t="s">
        <v>88</v>
      </c>
      <c r="AV1267" s="14" t="s">
        <v>323</v>
      </c>
      <c r="AW1267" s="14" t="s">
        <v>31</v>
      </c>
      <c r="AX1267" s="14" t="s">
        <v>83</v>
      </c>
      <c r="AY1267" s="173" t="s">
        <v>317</v>
      </c>
    </row>
    <row r="1268" spans="2:65" s="1" customFormat="1" ht="24.15" customHeight="1">
      <c r="B1268" s="142"/>
      <c r="C1268" s="179" t="s">
        <v>3212</v>
      </c>
      <c r="D1268" s="201" t="s">
        <v>454</v>
      </c>
      <c r="E1268" s="180" t="s">
        <v>15024</v>
      </c>
      <c r="F1268" s="181" t="s">
        <v>15025</v>
      </c>
      <c r="G1268" s="182" t="s">
        <v>467</v>
      </c>
      <c r="H1268" s="183">
        <v>1</v>
      </c>
      <c r="I1268" s="184"/>
      <c r="J1268" s="185">
        <f>ROUND(I1268*H1268,2)</f>
        <v>0</v>
      </c>
      <c r="K1268" s="186"/>
      <c r="L1268" s="187"/>
      <c r="M1268" s="188" t="s">
        <v>1</v>
      </c>
      <c r="N1268" s="189" t="s">
        <v>42</v>
      </c>
      <c r="P1268" s="153">
        <f>O1268*H1268</f>
        <v>0</v>
      </c>
      <c r="Q1268" s="153">
        <v>5.1999999999999998E-2</v>
      </c>
      <c r="R1268" s="153">
        <f>Q1268*H1268</f>
        <v>5.1999999999999998E-2</v>
      </c>
      <c r="S1268" s="153">
        <v>0</v>
      </c>
      <c r="T1268" s="154">
        <f>S1268*H1268</f>
        <v>0</v>
      </c>
      <c r="AR1268" s="155" t="s">
        <v>356</v>
      </c>
      <c r="AT1268" s="155" t="s">
        <v>454</v>
      </c>
      <c r="AU1268" s="155" t="s">
        <v>88</v>
      </c>
      <c r="AY1268" s="16" t="s">
        <v>317</v>
      </c>
      <c r="BE1268" s="156">
        <f>IF(N1268="základná",J1268,0)</f>
        <v>0</v>
      </c>
      <c r="BF1268" s="156">
        <f>IF(N1268="znížená",J1268,0)</f>
        <v>0</v>
      </c>
      <c r="BG1268" s="156">
        <f>IF(N1268="zákl. prenesená",J1268,0)</f>
        <v>0</v>
      </c>
      <c r="BH1268" s="156">
        <f>IF(N1268="zníž. prenesená",J1268,0)</f>
        <v>0</v>
      </c>
      <c r="BI1268" s="156">
        <f>IF(N1268="nulová",J1268,0)</f>
        <v>0</v>
      </c>
      <c r="BJ1268" s="16" t="s">
        <v>88</v>
      </c>
      <c r="BK1268" s="156">
        <f>ROUND(I1268*H1268,2)</f>
        <v>0</v>
      </c>
      <c r="BL1268" s="16" t="s">
        <v>323</v>
      </c>
      <c r="BM1268" s="155" t="s">
        <v>15026</v>
      </c>
    </row>
    <row r="1269" spans="2:65" s="12" customFormat="1" ht="10">
      <c r="B1269" s="157"/>
      <c r="D1269" s="158" t="s">
        <v>328</v>
      </c>
      <c r="E1269" s="159" t="s">
        <v>1</v>
      </c>
      <c r="F1269" s="160" t="s">
        <v>83</v>
      </c>
      <c r="H1269" s="161">
        <v>1</v>
      </c>
      <c r="I1269" s="162"/>
      <c r="L1269" s="157"/>
      <c r="M1269" s="163"/>
      <c r="T1269" s="164"/>
      <c r="AT1269" s="159" t="s">
        <v>328</v>
      </c>
      <c r="AU1269" s="159" t="s">
        <v>88</v>
      </c>
      <c r="AV1269" s="12" t="s">
        <v>88</v>
      </c>
      <c r="AW1269" s="12" t="s">
        <v>31</v>
      </c>
      <c r="AX1269" s="12" t="s">
        <v>76</v>
      </c>
      <c r="AY1269" s="159" t="s">
        <v>317</v>
      </c>
    </row>
    <row r="1270" spans="2:65" s="13" customFormat="1" ht="10">
      <c r="B1270" s="165"/>
      <c r="D1270" s="158" t="s">
        <v>328</v>
      </c>
      <c r="E1270" s="166" t="s">
        <v>1</v>
      </c>
      <c r="F1270" s="167" t="s">
        <v>331</v>
      </c>
      <c r="H1270" s="168">
        <v>1</v>
      </c>
      <c r="I1270" s="169"/>
      <c r="L1270" s="165"/>
      <c r="M1270" s="170"/>
      <c r="T1270" s="171"/>
      <c r="AT1270" s="166" t="s">
        <v>328</v>
      </c>
      <c r="AU1270" s="166" t="s">
        <v>88</v>
      </c>
      <c r="AV1270" s="13" t="s">
        <v>92</v>
      </c>
      <c r="AW1270" s="13" t="s">
        <v>31</v>
      </c>
      <c r="AX1270" s="13" t="s">
        <v>76</v>
      </c>
      <c r="AY1270" s="166" t="s">
        <v>317</v>
      </c>
    </row>
    <row r="1271" spans="2:65" s="14" customFormat="1" ht="10">
      <c r="B1271" s="172"/>
      <c r="D1271" s="158" t="s">
        <v>328</v>
      </c>
      <c r="E1271" s="173" t="s">
        <v>1</v>
      </c>
      <c r="F1271" s="174" t="s">
        <v>332</v>
      </c>
      <c r="H1271" s="175">
        <v>1</v>
      </c>
      <c r="I1271" s="176"/>
      <c r="L1271" s="172"/>
      <c r="M1271" s="177"/>
      <c r="T1271" s="178"/>
      <c r="AT1271" s="173" t="s">
        <v>328</v>
      </c>
      <c r="AU1271" s="173" t="s">
        <v>88</v>
      </c>
      <c r="AV1271" s="14" t="s">
        <v>323</v>
      </c>
      <c r="AW1271" s="14" t="s">
        <v>31</v>
      </c>
      <c r="AX1271" s="14" t="s">
        <v>83</v>
      </c>
      <c r="AY1271" s="173" t="s">
        <v>317</v>
      </c>
    </row>
    <row r="1272" spans="2:65" s="1" customFormat="1" ht="24.15" customHeight="1">
      <c r="B1272" s="142"/>
      <c r="C1272" s="179" t="s">
        <v>3224</v>
      </c>
      <c r="D1272" s="201" t="s">
        <v>454</v>
      </c>
      <c r="E1272" s="180" t="s">
        <v>15027</v>
      </c>
      <c r="F1272" s="181" t="s">
        <v>15028</v>
      </c>
      <c r="G1272" s="182" t="s">
        <v>467</v>
      </c>
      <c r="H1272" s="183">
        <v>1</v>
      </c>
      <c r="I1272" s="184"/>
      <c r="J1272" s="185">
        <f>ROUND(I1272*H1272,2)</f>
        <v>0</v>
      </c>
      <c r="K1272" s="186"/>
      <c r="L1272" s="187"/>
      <c r="M1272" s="188" t="s">
        <v>1</v>
      </c>
      <c r="N1272" s="189" t="s">
        <v>42</v>
      </c>
      <c r="P1272" s="153">
        <f>O1272*H1272</f>
        <v>0</v>
      </c>
      <c r="Q1272" s="153">
        <v>5.1999999999999998E-2</v>
      </c>
      <c r="R1272" s="153">
        <f>Q1272*H1272</f>
        <v>5.1999999999999998E-2</v>
      </c>
      <c r="S1272" s="153">
        <v>0</v>
      </c>
      <c r="T1272" s="154">
        <f>S1272*H1272</f>
        <v>0</v>
      </c>
      <c r="AR1272" s="155" t="s">
        <v>356</v>
      </c>
      <c r="AT1272" s="155" t="s">
        <v>454</v>
      </c>
      <c r="AU1272" s="155" t="s">
        <v>88</v>
      </c>
      <c r="AY1272" s="16" t="s">
        <v>317</v>
      </c>
      <c r="BE1272" s="156">
        <f>IF(N1272="základná",J1272,0)</f>
        <v>0</v>
      </c>
      <c r="BF1272" s="156">
        <f>IF(N1272="znížená",J1272,0)</f>
        <v>0</v>
      </c>
      <c r="BG1272" s="156">
        <f>IF(N1272="zákl. prenesená",J1272,0)</f>
        <v>0</v>
      </c>
      <c r="BH1272" s="156">
        <f>IF(N1272="zníž. prenesená",J1272,0)</f>
        <v>0</v>
      </c>
      <c r="BI1272" s="156">
        <f>IF(N1272="nulová",J1272,0)</f>
        <v>0</v>
      </c>
      <c r="BJ1272" s="16" t="s">
        <v>88</v>
      </c>
      <c r="BK1272" s="156">
        <f>ROUND(I1272*H1272,2)</f>
        <v>0</v>
      </c>
      <c r="BL1272" s="16" t="s">
        <v>323</v>
      </c>
      <c r="BM1272" s="155" t="s">
        <v>15029</v>
      </c>
    </row>
    <row r="1273" spans="2:65" s="12" customFormat="1" ht="10">
      <c r="B1273" s="157"/>
      <c r="D1273" s="158" t="s">
        <v>328</v>
      </c>
      <c r="E1273" s="159" t="s">
        <v>1</v>
      </c>
      <c r="F1273" s="160" t="s">
        <v>83</v>
      </c>
      <c r="H1273" s="161">
        <v>1</v>
      </c>
      <c r="I1273" s="162"/>
      <c r="L1273" s="157"/>
      <c r="M1273" s="163"/>
      <c r="T1273" s="164"/>
      <c r="AT1273" s="159" t="s">
        <v>328</v>
      </c>
      <c r="AU1273" s="159" t="s">
        <v>88</v>
      </c>
      <c r="AV1273" s="12" t="s">
        <v>88</v>
      </c>
      <c r="AW1273" s="12" t="s">
        <v>31</v>
      </c>
      <c r="AX1273" s="12" t="s">
        <v>76</v>
      </c>
      <c r="AY1273" s="159" t="s">
        <v>317</v>
      </c>
    </row>
    <row r="1274" spans="2:65" s="13" customFormat="1" ht="10">
      <c r="B1274" s="165"/>
      <c r="D1274" s="158" t="s">
        <v>328</v>
      </c>
      <c r="E1274" s="166" t="s">
        <v>1</v>
      </c>
      <c r="F1274" s="167" t="s">
        <v>331</v>
      </c>
      <c r="H1274" s="168">
        <v>1</v>
      </c>
      <c r="I1274" s="169"/>
      <c r="L1274" s="165"/>
      <c r="M1274" s="170"/>
      <c r="T1274" s="171"/>
      <c r="AT1274" s="166" t="s">
        <v>328</v>
      </c>
      <c r="AU1274" s="166" t="s">
        <v>88</v>
      </c>
      <c r="AV1274" s="13" t="s">
        <v>92</v>
      </c>
      <c r="AW1274" s="13" t="s">
        <v>31</v>
      </c>
      <c r="AX1274" s="13" t="s">
        <v>76</v>
      </c>
      <c r="AY1274" s="166" t="s">
        <v>317</v>
      </c>
    </row>
    <row r="1275" spans="2:65" s="14" customFormat="1" ht="10">
      <c r="B1275" s="172"/>
      <c r="D1275" s="158" t="s">
        <v>328</v>
      </c>
      <c r="E1275" s="173" t="s">
        <v>1</v>
      </c>
      <c r="F1275" s="174" t="s">
        <v>332</v>
      </c>
      <c r="H1275" s="175">
        <v>1</v>
      </c>
      <c r="I1275" s="176"/>
      <c r="L1275" s="172"/>
      <c r="M1275" s="177"/>
      <c r="T1275" s="178"/>
      <c r="AT1275" s="173" t="s">
        <v>328</v>
      </c>
      <c r="AU1275" s="173" t="s">
        <v>88</v>
      </c>
      <c r="AV1275" s="14" t="s">
        <v>323</v>
      </c>
      <c r="AW1275" s="14" t="s">
        <v>31</v>
      </c>
      <c r="AX1275" s="14" t="s">
        <v>83</v>
      </c>
      <c r="AY1275" s="173" t="s">
        <v>317</v>
      </c>
    </row>
    <row r="1276" spans="2:65" s="1" customFormat="1" ht="24.15" customHeight="1">
      <c r="B1276" s="142"/>
      <c r="C1276" s="179" t="s">
        <v>3231</v>
      </c>
      <c r="D1276" s="201" t="s">
        <v>454</v>
      </c>
      <c r="E1276" s="180" t="s">
        <v>15030</v>
      </c>
      <c r="F1276" s="181" t="s">
        <v>15031</v>
      </c>
      <c r="G1276" s="182" t="s">
        <v>467</v>
      </c>
      <c r="H1276" s="183">
        <v>1</v>
      </c>
      <c r="I1276" s="184"/>
      <c r="J1276" s="185">
        <f>ROUND(I1276*H1276,2)</f>
        <v>0</v>
      </c>
      <c r="K1276" s="186"/>
      <c r="L1276" s="187"/>
      <c r="M1276" s="188" t="s">
        <v>1</v>
      </c>
      <c r="N1276" s="189" t="s">
        <v>42</v>
      </c>
      <c r="P1276" s="153">
        <f>O1276*H1276</f>
        <v>0</v>
      </c>
      <c r="Q1276" s="153">
        <v>5.1999999999999998E-2</v>
      </c>
      <c r="R1276" s="153">
        <f>Q1276*H1276</f>
        <v>5.1999999999999998E-2</v>
      </c>
      <c r="S1276" s="153">
        <v>0</v>
      </c>
      <c r="T1276" s="154">
        <f>S1276*H1276</f>
        <v>0</v>
      </c>
      <c r="AR1276" s="155" t="s">
        <v>356</v>
      </c>
      <c r="AT1276" s="155" t="s">
        <v>454</v>
      </c>
      <c r="AU1276" s="155" t="s">
        <v>88</v>
      </c>
      <c r="AY1276" s="16" t="s">
        <v>317</v>
      </c>
      <c r="BE1276" s="156">
        <f>IF(N1276="základná",J1276,0)</f>
        <v>0</v>
      </c>
      <c r="BF1276" s="156">
        <f>IF(N1276="znížená",J1276,0)</f>
        <v>0</v>
      </c>
      <c r="BG1276" s="156">
        <f>IF(N1276="zákl. prenesená",J1276,0)</f>
        <v>0</v>
      </c>
      <c r="BH1276" s="156">
        <f>IF(N1276="zníž. prenesená",J1276,0)</f>
        <v>0</v>
      </c>
      <c r="BI1276" s="156">
        <f>IF(N1276="nulová",J1276,0)</f>
        <v>0</v>
      </c>
      <c r="BJ1276" s="16" t="s">
        <v>88</v>
      </c>
      <c r="BK1276" s="156">
        <f>ROUND(I1276*H1276,2)</f>
        <v>0</v>
      </c>
      <c r="BL1276" s="16" t="s">
        <v>323</v>
      </c>
      <c r="BM1276" s="155" t="s">
        <v>15032</v>
      </c>
    </row>
    <row r="1277" spans="2:65" s="12" customFormat="1" ht="10">
      <c r="B1277" s="157"/>
      <c r="D1277" s="158" t="s">
        <v>328</v>
      </c>
      <c r="E1277" s="159" t="s">
        <v>1</v>
      </c>
      <c r="F1277" s="160" t="s">
        <v>83</v>
      </c>
      <c r="H1277" s="161">
        <v>1</v>
      </c>
      <c r="I1277" s="162"/>
      <c r="L1277" s="157"/>
      <c r="M1277" s="163"/>
      <c r="T1277" s="164"/>
      <c r="AT1277" s="159" t="s">
        <v>328</v>
      </c>
      <c r="AU1277" s="159" t="s">
        <v>88</v>
      </c>
      <c r="AV1277" s="12" t="s">
        <v>88</v>
      </c>
      <c r="AW1277" s="12" t="s">
        <v>31</v>
      </c>
      <c r="AX1277" s="12" t="s">
        <v>76</v>
      </c>
      <c r="AY1277" s="159" t="s">
        <v>317</v>
      </c>
    </row>
    <row r="1278" spans="2:65" s="13" customFormat="1" ht="10">
      <c r="B1278" s="165"/>
      <c r="D1278" s="158" t="s">
        <v>328</v>
      </c>
      <c r="E1278" s="166" t="s">
        <v>1</v>
      </c>
      <c r="F1278" s="167" t="s">
        <v>331</v>
      </c>
      <c r="H1278" s="168">
        <v>1</v>
      </c>
      <c r="I1278" s="169"/>
      <c r="L1278" s="165"/>
      <c r="M1278" s="170"/>
      <c r="T1278" s="171"/>
      <c r="AT1278" s="166" t="s">
        <v>328</v>
      </c>
      <c r="AU1278" s="166" t="s">
        <v>88</v>
      </c>
      <c r="AV1278" s="13" t="s">
        <v>92</v>
      </c>
      <c r="AW1278" s="13" t="s">
        <v>31</v>
      </c>
      <c r="AX1278" s="13" t="s">
        <v>76</v>
      </c>
      <c r="AY1278" s="166" t="s">
        <v>317</v>
      </c>
    </row>
    <row r="1279" spans="2:65" s="14" customFormat="1" ht="10">
      <c r="B1279" s="172"/>
      <c r="D1279" s="158" t="s">
        <v>328</v>
      </c>
      <c r="E1279" s="173" t="s">
        <v>1</v>
      </c>
      <c r="F1279" s="174" t="s">
        <v>332</v>
      </c>
      <c r="H1279" s="175">
        <v>1</v>
      </c>
      <c r="I1279" s="176"/>
      <c r="L1279" s="172"/>
      <c r="M1279" s="177"/>
      <c r="T1279" s="178"/>
      <c r="AT1279" s="173" t="s">
        <v>328</v>
      </c>
      <c r="AU1279" s="173" t="s">
        <v>88</v>
      </c>
      <c r="AV1279" s="14" t="s">
        <v>323</v>
      </c>
      <c r="AW1279" s="14" t="s">
        <v>31</v>
      </c>
      <c r="AX1279" s="14" t="s">
        <v>83</v>
      </c>
      <c r="AY1279" s="173" t="s">
        <v>317</v>
      </c>
    </row>
    <row r="1280" spans="2:65" s="1" customFormat="1" ht="24.15" customHeight="1">
      <c r="B1280" s="142"/>
      <c r="C1280" s="179" t="s">
        <v>3237</v>
      </c>
      <c r="D1280" s="201" t="s">
        <v>454</v>
      </c>
      <c r="E1280" s="180" t="s">
        <v>15033</v>
      </c>
      <c r="F1280" s="181" t="s">
        <v>15034</v>
      </c>
      <c r="G1280" s="182" t="s">
        <v>467</v>
      </c>
      <c r="H1280" s="183">
        <v>1</v>
      </c>
      <c r="I1280" s="184"/>
      <c r="J1280" s="185">
        <f>ROUND(I1280*H1280,2)</f>
        <v>0</v>
      </c>
      <c r="K1280" s="186"/>
      <c r="L1280" s="187"/>
      <c r="M1280" s="188" t="s">
        <v>1</v>
      </c>
      <c r="N1280" s="189" t="s">
        <v>42</v>
      </c>
      <c r="P1280" s="153">
        <f>O1280*H1280</f>
        <v>0</v>
      </c>
      <c r="Q1280" s="153">
        <v>5.1999999999999998E-2</v>
      </c>
      <c r="R1280" s="153">
        <f>Q1280*H1280</f>
        <v>5.1999999999999998E-2</v>
      </c>
      <c r="S1280" s="153">
        <v>0</v>
      </c>
      <c r="T1280" s="154">
        <f>S1280*H1280</f>
        <v>0</v>
      </c>
      <c r="AR1280" s="155" t="s">
        <v>356</v>
      </c>
      <c r="AT1280" s="155" t="s">
        <v>454</v>
      </c>
      <c r="AU1280" s="155" t="s">
        <v>88</v>
      </c>
      <c r="AY1280" s="16" t="s">
        <v>317</v>
      </c>
      <c r="BE1280" s="156">
        <f>IF(N1280="základná",J1280,0)</f>
        <v>0</v>
      </c>
      <c r="BF1280" s="156">
        <f>IF(N1280="znížená",J1280,0)</f>
        <v>0</v>
      </c>
      <c r="BG1280" s="156">
        <f>IF(N1280="zákl. prenesená",J1280,0)</f>
        <v>0</v>
      </c>
      <c r="BH1280" s="156">
        <f>IF(N1280="zníž. prenesená",J1280,0)</f>
        <v>0</v>
      </c>
      <c r="BI1280" s="156">
        <f>IF(N1280="nulová",J1280,0)</f>
        <v>0</v>
      </c>
      <c r="BJ1280" s="16" t="s">
        <v>88</v>
      </c>
      <c r="BK1280" s="156">
        <f>ROUND(I1280*H1280,2)</f>
        <v>0</v>
      </c>
      <c r="BL1280" s="16" t="s">
        <v>323</v>
      </c>
      <c r="BM1280" s="155" t="s">
        <v>15035</v>
      </c>
    </row>
    <row r="1281" spans="2:65" s="12" customFormat="1" ht="10">
      <c r="B1281" s="157"/>
      <c r="D1281" s="158" t="s">
        <v>328</v>
      </c>
      <c r="E1281" s="159" t="s">
        <v>1</v>
      </c>
      <c r="F1281" s="160" t="s">
        <v>83</v>
      </c>
      <c r="H1281" s="161">
        <v>1</v>
      </c>
      <c r="I1281" s="162"/>
      <c r="L1281" s="157"/>
      <c r="M1281" s="163"/>
      <c r="T1281" s="164"/>
      <c r="AT1281" s="159" t="s">
        <v>328</v>
      </c>
      <c r="AU1281" s="159" t="s">
        <v>88</v>
      </c>
      <c r="AV1281" s="12" t="s">
        <v>88</v>
      </c>
      <c r="AW1281" s="12" t="s">
        <v>31</v>
      </c>
      <c r="AX1281" s="12" t="s">
        <v>76</v>
      </c>
      <c r="AY1281" s="159" t="s">
        <v>317</v>
      </c>
    </row>
    <row r="1282" spans="2:65" s="13" customFormat="1" ht="10">
      <c r="B1282" s="165"/>
      <c r="D1282" s="158" t="s">
        <v>328</v>
      </c>
      <c r="E1282" s="166" t="s">
        <v>1</v>
      </c>
      <c r="F1282" s="167" t="s">
        <v>331</v>
      </c>
      <c r="H1282" s="168">
        <v>1</v>
      </c>
      <c r="I1282" s="169"/>
      <c r="L1282" s="165"/>
      <c r="M1282" s="170"/>
      <c r="T1282" s="171"/>
      <c r="AT1282" s="166" t="s">
        <v>328</v>
      </c>
      <c r="AU1282" s="166" t="s">
        <v>88</v>
      </c>
      <c r="AV1282" s="13" t="s">
        <v>92</v>
      </c>
      <c r="AW1282" s="13" t="s">
        <v>31</v>
      </c>
      <c r="AX1282" s="13" t="s">
        <v>76</v>
      </c>
      <c r="AY1282" s="166" t="s">
        <v>317</v>
      </c>
    </row>
    <row r="1283" spans="2:65" s="14" customFormat="1" ht="10">
      <c r="B1283" s="172"/>
      <c r="D1283" s="158" t="s">
        <v>328</v>
      </c>
      <c r="E1283" s="173" t="s">
        <v>1</v>
      </c>
      <c r="F1283" s="174" t="s">
        <v>332</v>
      </c>
      <c r="H1283" s="175">
        <v>1</v>
      </c>
      <c r="I1283" s="176"/>
      <c r="L1283" s="172"/>
      <c r="M1283" s="177"/>
      <c r="T1283" s="178"/>
      <c r="AT1283" s="173" t="s">
        <v>328</v>
      </c>
      <c r="AU1283" s="173" t="s">
        <v>88</v>
      </c>
      <c r="AV1283" s="14" t="s">
        <v>323</v>
      </c>
      <c r="AW1283" s="14" t="s">
        <v>31</v>
      </c>
      <c r="AX1283" s="14" t="s">
        <v>83</v>
      </c>
      <c r="AY1283" s="173" t="s">
        <v>317</v>
      </c>
    </row>
    <row r="1284" spans="2:65" s="1" customFormat="1" ht="24.15" customHeight="1">
      <c r="B1284" s="142"/>
      <c r="C1284" s="179" t="s">
        <v>3246</v>
      </c>
      <c r="D1284" s="201" t="s">
        <v>454</v>
      </c>
      <c r="E1284" s="180" t="s">
        <v>15036</v>
      </c>
      <c r="F1284" s="181" t="s">
        <v>15037</v>
      </c>
      <c r="G1284" s="182" t="s">
        <v>467</v>
      </c>
      <c r="H1284" s="183">
        <v>1</v>
      </c>
      <c r="I1284" s="184"/>
      <c r="J1284" s="185">
        <f>ROUND(I1284*H1284,2)</f>
        <v>0</v>
      </c>
      <c r="K1284" s="186"/>
      <c r="L1284" s="187"/>
      <c r="M1284" s="188" t="s">
        <v>1</v>
      </c>
      <c r="N1284" s="189" t="s">
        <v>42</v>
      </c>
      <c r="P1284" s="153">
        <f>O1284*H1284</f>
        <v>0</v>
      </c>
      <c r="Q1284" s="153">
        <v>5.1999999999999998E-2</v>
      </c>
      <c r="R1284" s="153">
        <f>Q1284*H1284</f>
        <v>5.1999999999999998E-2</v>
      </c>
      <c r="S1284" s="153">
        <v>0</v>
      </c>
      <c r="T1284" s="154">
        <f>S1284*H1284</f>
        <v>0</v>
      </c>
      <c r="AR1284" s="155" t="s">
        <v>356</v>
      </c>
      <c r="AT1284" s="155" t="s">
        <v>454</v>
      </c>
      <c r="AU1284" s="155" t="s">
        <v>88</v>
      </c>
      <c r="AY1284" s="16" t="s">
        <v>317</v>
      </c>
      <c r="BE1284" s="156">
        <f>IF(N1284="základná",J1284,0)</f>
        <v>0</v>
      </c>
      <c r="BF1284" s="156">
        <f>IF(N1284="znížená",J1284,0)</f>
        <v>0</v>
      </c>
      <c r="BG1284" s="156">
        <f>IF(N1284="zákl. prenesená",J1284,0)</f>
        <v>0</v>
      </c>
      <c r="BH1284" s="156">
        <f>IF(N1284="zníž. prenesená",J1284,0)</f>
        <v>0</v>
      </c>
      <c r="BI1284" s="156">
        <f>IF(N1284="nulová",J1284,0)</f>
        <v>0</v>
      </c>
      <c r="BJ1284" s="16" t="s">
        <v>88</v>
      </c>
      <c r="BK1284" s="156">
        <f>ROUND(I1284*H1284,2)</f>
        <v>0</v>
      </c>
      <c r="BL1284" s="16" t="s">
        <v>323</v>
      </c>
      <c r="BM1284" s="155" t="s">
        <v>15038</v>
      </c>
    </row>
    <row r="1285" spans="2:65" s="12" customFormat="1" ht="10">
      <c r="B1285" s="157"/>
      <c r="D1285" s="158" t="s">
        <v>328</v>
      </c>
      <c r="E1285" s="159" t="s">
        <v>1</v>
      </c>
      <c r="F1285" s="160" t="s">
        <v>83</v>
      </c>
      <c r="H1285" s="161">
        <v>1</v>
      </c>
      <c r="I1285" s="162"/>
      <c r="L1285" s="157"/>
      <c r="M1285" s="163"/>
      <c r="T1285" s="164"/>
      <c r="AT1285" s="159" t="s">
        <v>328</v>
      </c>
      <c r="AU1285" s="159" t="s">
        <v>88</v>
      </c>
      <c r="AV1285" s="12" t="s">
        <v>88</v>
      </c>
      <c r="AW1285" s="12" t="s">
        <v>31</v>
      </c>
      <c r="AX1285" s="12" t="s">
        <v>76</v>
      </c>
      <c r="AY1285" s="159" t="s">
        <v>317</v>
      </c>
    </row>
    <row r="1286" spans="2:65" s="13" customFormat="1" ht="10">
      <c r="B1286" s="165"/>
      <c r="D1286" s="158" t="s">
        <v>328</v>
      </c>
      <c r="E1286" s="166" t="s">
        <v>1</v>
      </c>
      <c r="F1286" s="167" t="s">
        <v>331</v>
      </c>
      <c r="H1286" s="168">
        <v>1</v>
      </c>
      <c r="I1286" s="169"/>
      <c r="L1286" s="165"/>
      <c r="M1286" s="170"/>
      <c r="T1286" s="171"/>
      <c r="AT1286" s="166" t="s">
        <v>328</v>
      </c>
      <c r="AU1286" s="166" t="s">
        <v>88</v>
      </c>
      <c r="AV1286" s="13" t="s">
        <v>92</v>
      </c>
      <c r="AW1286" s="13" t="s">
        <v>31</v>
      </c>
      <c r="AX1286" s="13" t="s">
        <v>76</v>
      </c>
      <c r="AY1286" s="166" t="s">
        <v>317</v>
      </c>
    </row>
    <row r="1287" spans="2:65" s="14" customFormat="1" ht="10">
      <c r="B1287" s="172"/>
      <c r="D1287" s="158" t="s">
        <v>328</v>
      </c>
      <c r="E1287" s="173" t="s">
        <v>1</v>
      </c>
      <c r="F1287" s="174" t="s">
        <v>332</v>
      </c>
      <c r="H1287" s="175">
        <v>1</v>
      </c>
      <c r="I1287" s="176"/>
      <c r="L1287" s="172"/>
      <c r="M1287" s="177"/>
      <c r="T1287" s="178"/>
      <c r="AT1287" s="173" t="s">
        <v>328</v>
      </c>
      <c r="AU1287" s="173" t="s">
        <v>88</v>
      </c>
      <c r="AV1287" s="14" t="s">
        <v>323</v>
      </c>
      <c r="AW1287" s="14" t="s">
        <v>31</v>
      </c>
      <c r="AX1287" s="14" t="s">
        <v>83</v>
      </c>
      <c r="AY1287" s="173" t="s">
        <v>317</v>
      </c>
    </row>
    <row r="1288" spans="2:65" s="1" customFormat="1" ht="24.15" customHeight="1">
      <c r="B1288" s="142"/>
      <c r="C1288" s="179" t="s">
        <v>3251</v>
      </c>
      <c r="D1288" s="201" t="s">
        <v>454</v>
      </c>
      <c r="E1288" s="180" t="s">
        <v>15039</v>
      </c>
      <c r="F1288" s="181" t="s">
        <v>15040</v>
      </c>
      <c r="G1288" s="182" t="s">
        <v>467</v>
      </c>
      <c r="H1288" s="183">
        <v>1</v>
      </c>
      <c r="I1288" s="184"/>
      <c r="J1288" s="185">
        <f>ROUND(I1288*H1288,2)</f>
        <v>0</v>
      </c>
      <c r="K1288" s="186"/>
      <c r="L1288" s="187"/>
      <c r="M1288" s="188" t="s">
        <v>1</v>
      </c>
      <c r="N1288" s="189" t="s">
        <v>42</v>
      </c>
      <c r="P1288" s="153">
        <f>O1288*H1288</f>
        <v>0</v>
      </c>
      <c r="Q1288" s="153">
        <v>5.1999999999999998E-2</v>
      </c>
      <c r="R1288" s="153">
        <f>Q1288*H1288</f>
        <v>5.1999999999999998E-2</v>
      </c>
      <c r="S1288" s="153">
        <v>0</v>
      </c>
      <c r="T1288" s="154">
        <f>S1288*H1288</f>
        <v>0</v>
      </c>
      <c r="AR1288" s="155" t="s">
        <v>356</v>
      </c>
      <c r="AT1288" s="155" t="s">
        <v>454</v>
      </c>
      <c r="AU1288" s="155" t="s">
        <v>88</v>
      </c>
      <c r="AY1288" s="16" t="s">
        <v>317</v>
      </c>
      <c r="BE1288" s="156">
        <f>IF(N1288="základná",J1288,0)</f>
        <v>0</v>
      </c>
      <c r="BF1288" s="156">
        <f>IF(N1288="znížená",J1288,0)</f>
        <v>0</v>
      </c>
      <c r="BG1288" s="156">
        <f>IF(N1288="zákl. prenesená",J1288,0)</f>
        <v>0</v>
      </c>
      <c r="BH1288" s="156">
        <f>IF(N1288="zníž. prenesená",J1288,0)</f>
        <v>0</v>
      </c>
      <c r="BI1288" s="156">
        <f>IF(N1288="nulová",J1288,0)</f>
        <v>0</v>
      </c>
      <c r="BJ1288" s="16" t="s">
        <v>88</v>
      </c>
      <c r="BK1288" s="156">
        <f>ROUND(I1288*H1288,2)</f>
        <v>0</v>
      </c>
      <c r="BL1288" s="16" t="s">
        <v>323</v>
      </c>
      <c r="BM1288" s="155" t="s">
        <v>15041</v>
      </c>
    </row>
    <row r="1289" spans="2:65" s="12" customFormat="1" ht="10">
      <c r="B1289" s="157"/>
      <c r="D1289" s="158" t="s">
        <v>328</v>
      </c>
      <c r="E1289" s="159" t="s">
        <v>1</v>
      </c>
      <c r="F1289" s="160" t="s">
        <v>83</v>
      </c>
      <c r="H1289" s="161">
        <v>1</v>
      </c>
      <c r="I1289" s="162"/>
      <c r="L1289" s="157"/>
      <c r="M1289" s="163"/>
      <c r="T1289" s="164"/>
      <c r="AT1289" s="159" t="s">
        <v>328</v>
      </c>
      <c r="AU1289" s="159" t="s">
        <v>88</v>
      </c>
      <c r="AV1289" s="12" t="s">
        <v>88</v>
      </c>
      <c r="AW1289" s="12" t="s">
        <v>31</v>
      </c>
      <c r="AX1289" s="12" t="s">
        <v>76</v>
      </c>
      <c r="AY1289" s="159" t="s">
        <v>317</v>
      </c>
    </row>
    <row r="1290" spans="2:65" s="13" customFormat="1" ht="10">
      <c r="B1290" s="165"/>
      <c r="D1290" s="158" t="s">
        <v>328</v>
      </c>
      <c r="E1290" s="166" t="s">
        <v>1</v>
      </c>
      <c r="F1290" s="167" t="s">
        <v>331</v>
      </c>
      <c r="H1290" s="168">
        <v>1</v>
      </c>
      <c r="I1290" s="169"/>
      <c r="L1290" s="165"/>
      <c r="M1290" s="170"/>
      <c r="T1290" s="171"/>
      <c r="AT1290" s="166" t="s">
        <v>328</v>
      </c>
      <c r="AU1290" s="166" t="s">
        <v>88</v>
      </c>
      <c r="AV1290" s="13" t="s">
        <v>92</v>
      </c>
      <c r="AW1290" s="13" t="s">
        <v>31</v>
      </c>
      <c r="AX1290" s="13" t="s">
        <v>76</v>
      </c>
      <c r="AY1290" s="166" t="s">
        <v>317</v>
      </c>
    </row>
    <row r="1291" spans="2:65" s="14" customFormat="1" ht="10">
      <c r="B1291" s="172"/>
      <c r="D1291" s="158" t="s">
        <v>328</v>
      </c>
      <c r="E1291" s="173" t="s">
        <v>1</v>
      </c>
      <c r="F1291" s="174" t="s">
        <v>332</v>
      </c>
      <c r="H1291" s="175">
        <v>1</v>
      </c>
      <c r="I1291" s="176"/>
      <c r="L1291" s="172"/>
      <c r="M1291" s="177"/>
      <c r="T1291" s="178"/>
      <c r="AT1291" s="173" t="s">
        <v>328</v>
      </c>
      <c r="AU1291" s="173" t="s">
        <v>88</v>
      </c>
      <c r="AV1291" s="14" t="s">
        <v>323</v>
      </c>
      <c r="AW1291" s="14" t="s">
        <v>31</v>
      </c>
      <c r="AX1291" s="14" t="s">
        <v>83</v>
      </c>
      <c r="AY1291" s="173" t="s">
        <v>317</v>
      </c>
    </row>
    <row r="1292" spans="2:65" s="1" customFormat="1" ht="24.15" customHeight="1">
      <c r="B1292" s="142"/>
      <c r="C1292" s="179" t="s">
        <v>3256</v>
      </c>
      <c r="D1292" s="201" t="s">
        <v>454</v>
      </c>
      <c r="E1292" s="180" t="s">
        <v>15042</v>
      </c>
      <c r="F1292" s="181" t="s">
        <v>15043</v>
      </c>
      <c r="G1292" s="182" t="s">
        <v>467</v>
      </c>
      <c r="H1292" s="183">
        <v>1</v>
      </c>
      <c r="I1292" s="184"/>
      <c r="J1292" s="185">
        <f>ROUND(I1292*H1292,2)</f>
        <v>0</v>
      </c>
      <c r="K1292" s="186"/>
      <c r="L1292" s="187"/>
      <c r="M1292" s="188" t="s">
        <v>1</v>
      </c>
      <c r="N1292" s="189" t="s">
        <v>42</v>
      </c>
      <c r="P1292" s="153">
        <f>O1292*H1292</f>
        <v>0</v>
      </c>
      <c r="Q1292" s="153">
        <v>5.1999999999999998E-2</v>
      </c>
      <c r="R1292" s="153">
        <f>Q1292*H1292</f>
        <v>5.1999999999999998E-2</v>
      </c>
      <c r="S1292" s="153">
        <v>0</v>
      </c>
      <c r="T1292" s="154">
        <f>S1292*H1292</f>
        <v>0</v>
      </c>
      <c r="AR1292" s="155" t="s">
        <v>356</v>
      </c>
      <c r="AT1292" s="155" t="s">
        <v>454</v>
      </c>
      <c r="AU1292" s="155" t="s">
        <v>88</v>
      </c>
      <c r="AY1292" s="16" t="s">
        <v>317</v>
      </c>
      <c r="BE1292" s="156">
        <f>IF(N1292="základná",J1292,0)</f>
        <v>0</v>
      </c>
      <c r="BF1292" s="156">
        <f>IF(N1292="znížená",J1292,0)</f>
        <v>0</v>
      </c>
      <c r="BG1292" s="156">
        <f>IF(N1292="zákl. prenesená",J1292,0)</f>
        <v>0</v>
      </c>
      <c r="BH1292" s="156">
        <f>IF(N1292="zníž. prenesená",J1292,0)</f>
        <v>0</v>
      </c>
      <c r="BI1292" s="156">
        <f>IF(N1292="nulová",J1292,0)</f>
        <v>0</v>
      </c>
      <c r="BJ1292" s="16" t="s">
        <v>88</v>
      </c>
      <c r="BK1292" s="156">
        <f>ROUND(I1292*H1292,2)</f>
        <v>0</v>
      </c>
      <c r="BL1292" s="16" t="s">
        <v>323</v>
      </c>
      <c r="BM1292" s="155" t="s">
        <v>15044</v>
      </c>
    </row>
    <row r="1293" spans="2:65" s="12" customFormat="1" ht="10">
      <c r="B1293" s="157"/>
      <c r="D1293" s="158" t="s">
        <v>328</v>
      </c>
      <c r="E1293" s="159" t="s">
        <v>1</v>
      </c>
      <c r="F1293" s="160" t="s">
        <v>83</v>
      </c>
      <c r="H1293" s="161">
        <v>1</v>
      </c>
      <c r="I1293" s="162"/>
      <c r="L1293" s="157"/>
      <c r="M1293" s="163"/>
      <c r="T1293" s="164"/>
      <c r="AT1293" s="159" t="s">
        <v>328</v>
      </c>
      <c r="AU1293" s="159" t="s">
        <v>88</v>
      </c>
      <c r="AV1293" s="12" t="s">
        <v>88</v>
      </c>
      <c r="AW1293" s="12" t="s">
        <v>31</v>
      </c>
      <c r="AX1293" s="12" t="s">
        <v>76</v>
      </c>
      <c r="AY1293" s="159" t="s">
        <v>317</v>
      </c>
    </row>
    <row r="1294" spans="2:65" s="13" customFormat="1" ht="10">
      <c r="B1294" s="165"/>
      <c r="D1294" s="158" t="s">
        <v>328</v>
      </c>
      <c r="E1294" s="166" t="s">
        <v>1</v>
      </c>
      <c r="F1294" s="167" t="s">
        <v>331</v>
      </c>
      <c r="H1294" s="168">
        <v>1</v>
      </c>
      <c r="I1294" s="169"/>
      <c r="L1294" s="165"/>
      <c r="M1294" s="170"/>
      <c r="T1294" s="171"/>
      <c r="AT1294" s="166" t="s">
        <v>328</v>
      </c>
      <c r="AU1294" s="166" t="s">
        <v>88</v>
      </c>
      <c r="AV1294" s="13" t="s">
        <v>92</v>
      </c>
      <c r="AW1294" s="13" t="s">
        <v>31</v>
      </c>
      <c r="AX1294" s="13" t="s">
        <v>76</v>
      </c>
      <c r="AY1294" s="166" t="s">
        <v>317</v>
      </c>
    </row>
    <row r="1295" spans="2:65" s="14" customFormat="1" ht="10">
      <c r="B1295" s="172"/>
      <c r="D1295" s="158" t="s">
        <v>328</v>
      </c>
      <c r="E1295" s="173" t="s">
        <v>1</v>
      </c>
      <c r="F1295" s="174" t="s">
        <v>332</v>
      </c>
      <c r="H1295" s="175">
        <v>1</v>
      </c>
      <c r="I1295" s="176"/>
      <c r="L1295" s="172"/>
      <c r="M1295" s="177"/>
      <c r="T1295" s="178"/>
      <c r="AT1295" s="173" t="s">
        <v>328</v>
      </c>
      <c r="AU1295" s="173" t="s">
        <v>88</v>
      </c>
      <c r="AV1295" s="14" t="s">
        <v>323</v>
      </c>
      <c r="AW1295" s="14" t="s">
        <v>31</v>
      </c>
      <c r="AX1295" s="14" t="s">
        <v>83</v>
      </c>
      <c r="AY1295" s="173" t="s">
        <v>317</v>
      </c>
    </row>
    <row r="1296" spans="2:65" s="1" customFormat="1" ht="24.15" customHeight="1">
      <c r="B1296" s="142"/>
      <c r="C1296" s="179" t="s">
        <v>3261</v>
      </c>
      <c r="D1296" s="201" t="s">
        <v>454</v>
      </c>
      <c r="E1296" s="180" t="s">
        <v>15045</v>
      </c>
      <c r="F1296" s="181" t="s">
        <v>15046</v>
      </c>
      <c r="G1296" s="182" t="s">
        <v>467</v>
      </c>
      <c r="H1296" s="183">
        <v>1</v>
      </c>
      <c r="I1296" s="184"/>
      <c r="J1296" s="185">
        <f>ROUND(I1296*H1296,2)</f>
        <v>0</v>
      </c>
      <c r="K1296" s="186"/>
      <c r="L1296" s="187"/>
      <c r="M1296" s="188" t="s">
        <v>1</v>
      </c>
      <c r="N1296" s="189" t="s">
        <v>42</v>
      </c>
      <c r="P1296" s="153">
        <f>O1296*H1296</f>
        <v>0</v>
      </c>
      <c r="Q1296" s="153">
        <v>5.1999999999999998E-2</v>
      </c>
      <c r="R1296" s="153">
        <f>Q1296*H1296</f>
        <v>5.1999999999999998E-2</v>
      </c>
      <c r="S1296" s="153">
        <v>0</v>
      </c>
      <c r="T1296" s="154">
        <f>S1296*H1296</f>
        <v>0</v>
      </c>
      <c r="AR1296" s="155" t="s">
        <v>356</v>
      </c>
      <c r="AT1296" s="155" t="s">
        <v>454</v>
      </c>
      <c r="AU1296" s="155" t="s">
        <v>88</v>
      </c>
      <c r="AY1296" s="16" t="s">
        <v>317</v>
      </c>
      <c r="BE1296" s="156">
        <f>IF(N1296="základná",J1296,0)</f>
        <v>0</v>
      </c>
      <c r="BF1296" s="156">
        <f>IF(N1296="znížená",J1296,0)</f>
        <v>0</v>
      </c>
      <c r="BG1296" s="156">
        <f>IF(N1296="zákl. prenesená",J1296,0)</f>
        <v>0</v>
      </c>
      <c r="BH1296" s="156">
        <f>IF(N1296="zníž. prenesená",J1296,0)</f>
        <v>0</v>
      </c>
      <c r="BI1296" s="156">
        <f>IF(N1296="nulová",J1296,0)</f>
        <v>0</v>
      </c>
      <c r="BJ1296" s="16" t="s">
        <v>88</v>
      </c>
      <c r="BK1296" s="156">
        <f>ROUND(I1296*H1296,2)</f>
        <v>0</v>
      </c>
      <c r="BL1296" s="16" t="s">
        <v>323</v>
      </c>
      <c r="BM1296" s="155" t="s">
        <v>15047</v>
      </c>
    </row>
    <row r="1297" spans="2:65" s="12" customFormat="1" ht="10">
      <c r="B1297" s="157"/>
      <c r="D1297" s="158" t="s">
        <v>328</v>
      </c>
      <c r="E1297" s="159" t="s">
        <v>1</v>
      </c>
      <c r="F1297" s="160" t="s">
        <v>83</v>
      </c>
      <c r="H1297" s="161">
        <v>1</v>
      </c>
      <c r="I1297" s="162"/>
      <c r="L1297" s="157"/>
      <c r="M1297" s="163"/>
      <c r="T1297" s="164"/>
      <c r="AT1297" s="159" t="s">
        <v>328</v>
      </c>
      <c r="AU1297" s="159" t="s">
        <v>88</v>
      </c>
      <c r="AV1297" s="12" t="s">
        <v>88</v>
      </c>
      <c r="AW1297" s="12" t="s">
        <v>31</v>
      </c>
      <c r="AX1297" s="12" t="s">
        <v>76</v>
      </c>
      <c r="AY1297" s="159" t="s">
        <v>317</v>
      </c>
    </row>
    <row r="1298" spans="2:65" s="13" customFormat="1" ht="10">
      <c r="B1298" s="165"/>
      <c r="D1298" s="158" t="s">
        <v>328</v>
      </c>
      <c r="E1298" s="166" t="s">
        <v>1</v>
      </c>
      <c r="F1298" s="167" t="s">
        <v>331</v>
      </c>
      <c r="H1298" s="168">
        <v>1</v>
      </c>
      <c r="I1298" s="169"/>
      <c r="L1298" s="165"/>
      <c r="M1298" s="170"/>
      <c r="T1298" s="171"/>
      <c r="AT1298" s="166" t="s">
        <v>328</v>
      </c>
      <c r="AU1298" s="166" t="s">
        <v>88</v>
      </c>
      <c r="AV1298" s="13" t="s">
        <v>92</v>
      </c>
      <c r="AW1298" s="13" t="s">
        <v>31</v>
      </c>
      <c r="AX1298" s="13" t="s">
        <v>76</v>
      </c>
      <c r="AY1298" s="166" t="s">
        <v>317</v>
      </c>
    </row>
    <row r="1299" spans="2:65" s="14" customFormat="1" ht="10">
      <c r="B1299" s="172"/>
      <c r="D1299" s="158" t="s">
        <v>328</v>
      </c>
      <c r="E1299" s="173" t="s">
        <v>1</v>
      </c>
      <c r="F1299" s="174" t="s">
        <v>332</v>
      </c>
      <c r="H1299" s="175">
        <v>1</v>
      </c>
      <c r="I1299" s="176"/>
      <c r="L1299" s="172"/>
      <c r="M1299" s="177"/>
      <c r="T1299" s="178"/>
      <c r="AT1299" s="173" t="s">
        <v>328</v>
      </c>
      <c r="AU1299" s="173" t="s">
        <v>88</v>
      </c>
      <c r="AV1299" s="14" t="s">
        <v>323</v>
      </c>
      <c r="AW1299" s="14" t="s">
        <v>31</v>
      </c>
      <c r="AX1299" s="14" t="s">
        <v>83</v>
      </c>
      <c r="AY1299" s="173" t="s">
        <v>317</v>
      </c>
    </row>
    <row r="1300" spans="2:65" s="1" customFormat="1" ht="24.15" customHeight="1">
      <c r="B1300" s="142"/>
      <c r="C1300" s="179" t="s">
        <v>3266</v>
      </c>
      <c r="D1300" s="201" t="s">
        <v>454</v>
      </c>
      <c r="E1300" s="180" t="s">
        <v>15048</v>
      </c>
      <c r="F1300" s="181" t="s">
        <v>15049</v>
      </c>
      <c r="G1300" s="182" t="s">
        <v>467</v>
      </c>
      <c r="H1300" s="183">
        <v>1</v>
      </c>
      <c r="I1300" s="184"/>
      <c r="J1300" s="185">
        <f>ROUND(I1300*H1300,2)</f>
        <v>0</v>
      </c>
      <c r="K1300" s="186"/>
      <c r="L1300" s="187"/>
      <c r="M1300" s="188" t="s">
        <v>1</v>
      </c>
      <c r="N1300" s="189" t="s">
        <v>42</v>
      </c>
      <c r="P1300" s="153">
        <f>O1300*H1300</f>
        <v>0</v>
      </c>
      <c r="Q1300" s="153">
        <v>5.1999999999999998E-2</v>
      </c>
      <c r="R1300" s="153">
        <f>Q1300*H1300</f>
        <v>5.1999999999999998E-2</v>
      </c>
      <c r="S1300" s="153">
        <v>0</v>
      </c>
      <c r="T1300" s="154">
        <f>S1300*H1300</f>
        <v>0</v>
      </c>
      <c r="AR1300" s="155" t="s">
        <v>356</v>
      </c>
      <c r="AT1300" s="155" t="s">
        <v>454</v>
      </c>
      <c r="AU1300" s="155" t="s">
        <v>88</v>
      </c>
      <c r="AY1300" s="16" t="s">
        <v>317</v>
      </c>
      <c r="BE1300" s="156">
        <f>IF(N1300="základná",J1300,0)</f>
        <v>0</v>
      </c>
      <c r="BF1300" s="156">
        <f>IF(N1300="znížená",J1300,0)</f>
        <v>0</v>
      </c>
      <c r="BG1300" s="156">
        <f>IF(N1300="zákl. prenesená",J1300,0)</f>
        <v>0</v>
      </c>
      <c r="BH1300" s="156">
        <f>IF(N1300="zníž. prenesená",J1300,0)</f>
        <v>0</v>
      </c>
      <c r="BI1300" s="156">
        <f>IF(N1300="nulová",J1300,0)</f>
        <v>0</v>
      </c>
      <c r="BJ1300" s="16" t="s">
        <v>88</v>
      </c>
      <c r="BK1300" s="156">
        <f>ROUND(I1300*H1300,2)</f>
        <v>0</v>
      </c>
      <c r="BL1300" s="16" t="s">
        <v>323</v>
      </c>
      <c r="BM1300" s="155" t="s">
        <v>15050</v>
      </c>
    </row>
    <row r="1301" spans="2:65" s="12" customFormat="1" ht="10">
      <c r="B1301" s="157"/>
      <c r="D1301" s="158" t="s">
        <v>328</v>
      </c>
      <c r="E1301" s="159" t="s">
        <v>1</v>
      </c>
      <c r="F1301" s="160" t="s">
        <v>83</v>
      </c>
      <c r="H1301" s="161">
        <v>1</v>
      </c>
      <c r="I1301" s="162"/>
      <c r="L1301" s="157"/>
      <c r="M1301" s="163"/>
      <c r="T1301" s="164"/>
      <c r="AT1301" s="159" t="s">
        <v>328</v>
      </c>
      <c r="AU1301" s="159" t="s">
        <v>88</v>
      </c>
      <c r="AV1301" s="12" t="s">
        <v>88</v>
      </c>
      <c r="AW1301" s="12" t="s">
        <v>31</v>
      </c>
      <c r="AX1301" s="12" t="s">
        <v>76</v>
      </c>
      <c r="AY1301" s="159" t="s">
        <v>317</v>
      </c>
    </row>
    <row r="1302" spans="2:65" s="13" customFormat="1" ht="10">
      <c r="B1302" s="165"/>
      <c r="D1302" s="158" t="s">
        <v>328</v>
      </c>
      <c r="E1302" s="166" t="s">
        <v>1</v>
      </c>
      <c r="F1302" s="167" t="s">
        <v>331</v>
      </c>
      <c r="H1302" s="168">
        <v>1</v>
      </c>
      <c r="I1302" s="169"/>
      <c r="L1302" s="165"/>
      <c r="M1302" s="170"/>
      <c r="T1302" s="171"/>
      <c r="AT1302" s="166" t="s">
        <v>328</v>
      </c>
      <c r="AU1302" s="166" t="s">
        <v>88</v>
      </c>
      <c r="AV1302" s="13" t="s">
        <v>92</v>
      </c>
      <c r="AW1302" s="13" t="s">
        <v>31</v>
      </c>
      <c r="AX1302" s="13" t="s">
        <v>76</v>
      </c>
      <c r="AY1302" s="166" t="s">
        <v>317</v>
      </c>
    </row>
    <row r="1303" spans="2:65" s="14" customFormat="1" ht="10">
      <c r="B1303" s="172"/>
      <c r="D1303" s="158" t="s">
        <v>328</v>
      </c>
      <c r="E1303" s="173" t="s">
        <v>1</v>
      </c>
      <c r="F1303" s="174" t="s">
        <v>332</v>
      </c>
      <c r="H1303" s="175">
        <v>1</v>
      </c>
      <c r="I1303" s="176"/>
      <c r="L1303" s="172"/>
      <c r="M1303" s="177"/>
      <c r="T1303" s="178"/>
      <c r="AT1303" s="173" t="s">
        <v>328</v>
      </c>
      <c r="AU1303" s="173" t="s">
        <v>88</v>
      </c>
      <c r="AV1303" s="14" t="s">
        <v>323</v>
      </c>
      <c r="AW1303" s="14" t="s">
        <v>31</v>
      </c>
      <c r="AX1303" s="14" t="s">
        <v>83</v>
      </c>
      <c r="AY1303" s="173" t="s">
        <v>317</v>
      </c>
    </row>
    <row r="1304" spans="2:65" s="1" customFormat="1" ht="16.5" customHeight="1">
      <c r="B1304" s="142"/>
      <c r="C1304" s="143" t="s">
        <v>1556</v>
      </c>
      <c r="D1304" s="143" t="s">
        <v>319</v>
      </c>
      <c r="E1304" s="144" t="s">
        <v>15051</v>
      </c>
      <c r="F1304" s="145" t="s">
        <v>15052</v>
      </c>
      <c r="G1304" s="146" t="s">
        <v>484</v>
      </c>
      <c r="H1304" s="147">
        <v>4.46</v>
      </c>
      <c r="I1304" s="148"/>
      <c r="J1304" s="149">
        <f>ROUND(I1304*H1304,2)</f>
        <v>0</v>
      </c>
      <c r="K1304" s="150"/>
      <c r="L1304" s="31"/>
      <c r="M1304" s="151" t="s">
        <v>1</v>
      </c>
      <c r="N1304" s="152" t="s">
        <v>42</v>
      </c>
      <c r="P1304" s="153">
        <f>O1304*H1304</f>
        <v>0</v>
      </c>
      <c r="Q1304" s="153">
        <v>2.103E-5</v>
      </c>
      <c r="R1304" s="153">
        <f>Q1304*H1304</f>
        <v>9.3793800000000003E-5</v>
      </c>
      <c r="S1304" s="153">
        <v>0</v>
      </c>
      <c r="T1304" s="154">
        <f>S1304*H1304</f>
        <v>0</v>
      </c>
      <c r="AR1304" s="155" t="s">
        <v>323</v>
      </c>
      <c r="AT1304" s="155" t="s">
        <v>319</v>
      </c>
      <c r="AU1304" s="155" t="s">
        <v>88</v>
      </c>
      <c r="AY1304" s="16" t="s">
        <v>317</v>
      </c>
      <c r="BE1304" s="156">
        <f>IF(N1304="základná",J1304,0)</f>
        <v>0</v>
      </c>
      <c r="BF1304" s="156">
        <f>IF(N1304="znížená",J1304,0)</f>
        <v>0</v>
      </c>
      <c r="BG1304" s="156">
        <f>IF(N1304="zákl. prenesená",J1304,0)</f>
        <v>0</v>
      </c>
      <c r="BH1304" s="156">
        <f>IF(N1304="zníž. prenesená",J1304,0)</f>
        <v>0</v>
      </c>
      <c r="BI1304" s="156">
        <f>IF(N1304="nulová",J1304,0)</f>
        <v>0</v>
      </c>
      <c r="BJ1304" s="16" t="s">
        <v>88</v>
      </c>
      <c r="BK1304" s="156">
        <f>ROUND(I1304*H1304,2)</f>
        <v>0</v>
      </c>
      <c r="BL1304" s="16" t="s">
        <v>323</v>
      </c>
      <c r="BM1304" s="155" t="s">
        <v>15053</v>
      </c>
    </row>
    <row r="1305" spans="2:65" s="12" customFormat="1" ht="10">
      <c r="B1305" s="157"/>
      <c r="D1305" s="158" t="s">
        <v>328</v>
      </c>
      <c r="E1305" s="159" t="s">
        <v>1</v>
      </c>
      <c r="F1305" s="160" t="s">
        <v>15054</v>
      </c>
      <c r="H1305" s="161">
        <v>4.46</v>
      </c>
      <c r="I1305" s="162"/>
      <c r="L1305" s="157"/>
      <c r="M1305" s="163"/>
      <c r="T1305" s="164"/>
      <c r="AT1305" s="159" t="s">
        <v>328</v>
      </c>
      <c r="AU1305" s="159" t="s">
        <v>88</v>
      </c>
      <c r="AV1305" s="12" t="s">
        <v>88</v>
      </c>
      <c r="AW1305" s="12" t="s">
        <v>31</v>
      </c>
      <c r="AX1305" s="12" t="s">
        <v>76</v>
      </c>
      <c r="AY1305" s="159" t="s">
        <v>317</v>
      </c>
    </row>
    <row r="1306" spans="2:65" s="13" customFormat="1" ht="10">
      <c r="B1306" s="165"/>
      <c r="D1306" s="158" t="s">
        <v>328</v>
      </c>
      <c r="E1306" s="166" t="s">
        <v>1</v>
      </c>
      <c r="F1306" s="167" t="s">
        <v>15055</v>
      </c>
      <c r="H1306" s="168">
        <v>4.46</v>
      </c>
      <c r="I1306" s="169"/>
      <c r="L1306" s="165"/>
      <c r="M1306" s="170"/>
      <c r="T1306" s="171"/>
      <c r="AT1306" s="166" t="s">
        <v>328</v>
      </c>
      <c r="AU1306" s="166" t="s">
        <v>88</v>
      </c>
      <c r="AV1306" s="13" t="s">
        <v>92</v>
      </c>
      <c r="AW1306" s="13" t="s">
        <v>31</v>
      </c>
      <c r="AX1306" s="13" t="s">
        <v>76</v>
      </c>
      <c r="AY1306" s="166" t="s">
        <v>317</v>
      </c>
    </row>
    <row r="1307" spans="2:65" s="14" customFormat="1" ht="10">
      <c r="B1307" s="172"/>
      <c r="D1307" s="158" t="s">
        <v>328</v>
      </c>
      <c r="E1307" s="173" t="s">
        <v>1</v>
      </c>
      <c r="F1307" s="174" t="s">
        <v>332</v>
      </c>
      <c r="H1307" s="175">
        <v>4.46</v>
      </c>
      <c r="I1307" s="176"/>
      <c r="L1307" s="172"/>
      <c r="M1307" s="177"/>
      <c r="T1307" s="178"/>
      <c r="AT1307" s="173" t="s">
        <v>328</v>
      </c>
      <c r="AU1307" s="173" t="s">
        <v>88</v>
      </c>
      <c r="AV1307" s="14" t="s">
        <v>323</v>
      </c>
      <c r="AW1307" s="14" t="s">
        <v>31</v>
      </c>
      <c r="AX1307" s="14" t="s">
        <v>83</v>
      </c>
      <c r="AY1307" s="173" t="s">
        <v>317</v>
      </c>
    </row>
    <row r="1308" spans="2:65" s="1" customFormat="1" ht="16.5" customHeight="1">
      <c r="B1308" s="142"/>
      <c r="C1308" s="179" t="s">
        <v>2963</v>
      </c>
      <c r="D1308" s="179" t="s">
        <v>454</v>
      </c>
      <c r="E1308" s="180" t="s">
        <v>15056</v>
      </c>
      <c r="F1308" s="181" t="s">
        <v>15057</v>
      </c>
      <c r="G1308" s="182" t="s">
        <v>484</v>
      </c>
      <c r="H1308" s="183">
        <v>4.6829999999999998</v>
      </c>
      <c r="I1308" s="184"/>
      <c r="J1308" s="185">
        <f>ROUND(I1308*H1308,2)</f>
        <v>0</v>
      </c>
      <c r="K1308" s="186"/>
      <c r="L1308" s="187"/>
      <c r="M1308" s="188" t="s">
        <v>1</v>
      </c>
      <c r="N1308" s="189" t="s">
        <v>42</v>
      </c>
      <c r="P1308" s="153">
        <f>O1308*H1308</f>
        <v>0</v>
      </c>
      <c r="Q1308" s="153">
        <v>4.2000000000000002E-4</v>
      </c>
      <c r="R1308" s="153">
        <f>Q1308*H1308</f>
        <v>1.96686E-3</v>
      </c>
      <c r="S1308" s="153">
        <v>0</v>
      </c>
      <c r="T1308" s="154">
        <f>S1308*H1308</f>
        <v>0</v>
      </c>
      <c r="AR1308" s="155" t="s">
        <v>356</v>
      </c>
      <c r="AT1308" s="155" t="s">
        <v>454</v>
      </c>
      <c r="AU1308" s="155" t="s">
        <v>88</v>
      </c>
      <c r="AY1308" s="16" t="s">
        <v>317</v>
      </c>
      <c r="BE1308" s="156">
        <f>IF(N1308="základná",J1308,0)</f>
        <v>0</v>
      </c>
      <c r="BF1308" s="156">
        <f>IF(N1308="znížená",J1308,0)</f>
        <v>0</v>
      </c>
      <c r="BG1308" s="156">
        <f>IF(N1308="zákl. prenesená",J1308,0)</f>
        <v>0</v>
      </c>
      <c r="BH1308" s="156">
        <f>IF(N1308="zníž. prenesená",J1308,0)</f>
        <v>0</v>
      </c>
      <c r="BI1308" s="156">
        <f>IF(N1308="nulová",J1308,0)</f>
        <v>0</v>
      </c>
      <c r="BJ1308" s="16" t="s">
        <v>88</v>
      </c>
      <c r="BK1308" s="156">
        <f>ROUND(I1308*H1308,2)</f>
        <v>0</v>
      </c>
      <c r="BL1308" s="16" t="s">
        <v>323</v>
      </c>
      <c r="BM1308" s="155" t="s">
        <v>15058</v>
      </c>
    </row>
    <row r="1309" spans="2:65" s="12" customFormat="1" ht="10">
      <c r="B1309" s="157"/>
      <c r="D1309" s="158" t="s">
        <v>328</v>
      </c>
      <c r="F1309" s="160" t="s">
        <v>15059</v>
      </c>
      <c r="H1309" s="161">
        <v>4.6829999999999998</v>
      </c>
      <c r="I1309" s="162"/>
      <c r="L1309" s="157"/>
      <c r="M1309" s="163"/>
      <c r="T1309" s="164"/>
      <c r="AT1309" s="159" t="s">
        <v>328</v>
      </c>
      <c r="AU1309" s="159" t="s">
        <v>88</v>
      </c>
      <c r="AV1309" s="12" t="s">
        <v>88</v>
      </c>
      <c r="AW1309" s="12" t="s">
        <v>3</v>
      </c>
      <c r="AX1309" s="12" t="s">
        <v>83</v>
      </c>
      <c r="AY1309" s="159" t="s">
        <v>317</v>
      </c>
    </row>
    <row r="1310" spans="2:65" s="1" customFormat="1" ht="24.15" customHeight="1">
      <c r="B1310" s="142"/>
      <c r="C1310" s="143" t="s">
        <v>2553</v>
      </c>
      <c r="D1310" s="143" t="s">
        <v>319</v>
      </c>
      <c r="E1310" s="144" t="s">
        <v>6747</v>
      </c>
      <c r="F1310" s="145" t="s">
        <v>15060</v>
      </c>
      <c r="G1310" s="146" t="s">
        <v>1107</v>
      </c>
      <c r="H1310" s="147">
        <v>9119.7000000000007</v>
      </c>
      <c r="I1310" s="148"/>
      <c r="J1310" s="149">
        <f>ROUND(I1310*H1310,2)</f>
        <v>0</v>
      </c>
      <c r="K1310" s="150"/>
      <c r="L1310" s="31"/>
      <c r="M1310" s="151" t="s">
        <v>1</v>
      </c>
      <c r="N1310" s="152" t="s">
        <v>42</v>
      </c>
      <c r="P1310" s="153">
        <f>O1310*H1310</f>
        <v>0</v>
      </c>
      <c r="Q1310" s="153">
        <v>6.0000000000000002E-5</v>
      </c>
      <c r="R1310" s="153">
        <f>Q1310*H1310</f>
        <v>0.54718200000000006</v>
      </c>
      <c r="S1310" s="153">
        <v>0</v>
      </c>
      <c r="T1310" s="154">
        <f>S1310*H1310</f>
        <v>0</v>
      </c>
      <c r="AR1310" s="155" t="s">
        <v>396</v>
      </c>
      <c r="AT1310" s="155" t="s">
        <v>319</v>
      </c>
      <c r="AU1310" s="155" t="s">
        <v>88</v>
      </c>
      <c r="AY1310" s="16" t="s">
        <v>317</v>
      </c>
      <c r="BE1310" s="156">
        <f>IF(N1310="základná",J1310,0)</f>
        <v>0</v>
      </c>
      <c r="BF1310" s="156">
        <f>IF(N1310="znížená",J1310,0)</f>
        <v>0</v>
      </c>
      <c r="BG1310" s="156">
        <f>IF(N1310="zákl. prenesená",J1310,0)</f>
        <v>0</v>
      </c>
      <c r="BH1310" s="156">
        <f>IF(N1310="zníž. prenesená",J1310,0)</f>
        <v>0</v>
      </c>
      <c r="BI1310" s="156">
        <f>IF(N1310="nulová",J1310,0)</f>
        <v>0</v>
      </c>
      <c r="BJ1310" s="16" t="s">
        <v>88</v>
      </c>
      <c r="BK1310" s="156">
        <f>ROUND(I1310*H1310,2)</f>
        <v>0</v>
      </c>
      <c r="BL1310" s="16" t="s">
        <v>396</v>
      </c>
      <c r="BM1310" s="155" t="s">
        <v>15061</v>
      </c>
    </row>
    <row r="1311" spans="2:65" s="12" customFormat="1" ht="10">
      <c r="B1311" s="157"/>
      <c r="D1311" s="158" t="s">
        <v>328</v>
      </c>
      <c r="E1311" s="159" t="s">
        <v>1</v>
      </c>
      <c r="F1311" s="160" t="s">
        <v>15062</v>
      </c>
      <c r="H1311" s="161">
        <v>8439.2000000000007</v>
      </c>
      <c r="I1311" s="162"/>
      <c r="L1311" s="157"/>
      <c r="M1311" s="163"/>
      <c r="T1311" s="164"/>
      <c r="AT1311" s="159" t="s">
        <v>328</v>
      </c>
      <c r="AU1311" s="159" t="s">
        <v>88</v>
      </c>
      <c r="AV1311" s="12" t="s">
        <v>88</v>
      </c>
      <c r="AW1311" s="12" t="s">
        <v>31</v>
      </c>
      <c r="AX1311" s="12" t="s">
        <v>76</v>
      </c>
      <c r="AY1311" s="159" t="s">
        <v>317</v>
      </c>
    </row>
    <row r="1312" spans="2:65" s="13" customFormat="1" ht="10">
      <c r="B1312" s="165"/>
      <c r="D1312" s="158" t="s">
        <v>328</v>
      </c>
      <c r="E1312" s="166" t="s">
        <v>1</v>
      </c>
      <c r="F1312" s="167" t="s">
        <v>15063</v>
      </c>
      <c r="H1312" s="168">
        <v>8439.2000000000007</v>
      </c>
      <c r="I1312" s="169"/>
      <c r="L1312" s="165"/>
      <c r="M1312" s="170"/>
      <c r="T1312" s="171"/>
      <c r="AT1312" s="166" t="s">
        <v>328</v>
      </c>
      <c r="AU1312" s="166" t="s">
        <v>88</v>
      </c>
      <c r="AV1312" s="13" t="s">
        <v>92</v>
      </c>
      <c r="AW1312" s="13" t="s">
        <v>31</v>
      </c>
      <c r="AX1312" s="13" t="s">
        <v>76</v>
      </c>
      <c r="AY1312" s="166" t="s">
        <v>317</v>
      </c>
    </row>
    <row r="1313" spans="2:65" s="12" customFormat="1" ht="10">
      <c r="B1313" s="157"/>
      <c r="D1313" s="158" t="s">
        <v>328</v>
      </c>
      <c r="E1313" s="159" t="s">
        <v>1</v>
      </c>
      <c r="F1313" s="160" t="s">
        <v>15064</v>
      </c>
      <c r="H1313" s="161">
        <v>680.5</v>
      </c>
      <c r="I1313" s="162"/>
      <c r="L1313" s="157"/>
      <c r="M1313" s="163"/>
      <c r="T1313" s="164"/>
      <c r="AT1313" s="159" t="s">
        <v>328</v>
      </c>
      <c r="AU1313" s="159" t="s">
        <v>88</v>
      </c>
      <c r="AV1313" s="12" t="s">
        <v>88</v>
      </c>
      <c r="AW1313" s="12" t="s">
        <v>31</v>
      </c>
      <c r="AX1313" s="12" t="s">
        <v>76</v>
      </c>
      <c r="AY1313" s="159" t="s">
        <v>317</v>
      </c>
    </row>
    <row r="1314" spans="2:65" s="13" customFormat="1" ht="10">
      <c r="B1314" s="165"/>
      <c r="D1314" s="158" t="s">
        <v>328</v>
      </c>
      <c r="E1314" s="166" t="s">
        <v>1</v>
      </c>
      <c r="F1314" s="167" t="s">
        <v>1228</v>
      </c>
      <c r="H1314" s="168">
        <v>680.5</v>
      </c>
      <c r="I1314" s="169"/>
      <c r="L1314" s="165"/>
      <c r="M1314" s="170"/>
      <c r="T1314" s="171"/>
      <c r="AT1314" s="166" t="s">
        <v>328</v>
      </c>
      <c r="AU1314" s="166" t="s">
        <v>88</v>
      </c>
      <c r="AV1314" s="13" t="s">
        <v>92</v>
      </c>
      <c r="AW1314" s="13" t="s">
        <v>31</v>
      </c>
      <c r="AX1314" s="13" t="s">
        <v>76</v>
      </c>
      <c r="AY1314" s="166" t="s">
        <v>317</v>
      </c>
    </row>
    <row r="1315" spans="2:65" s="14" customFormat="1" ht="10">
      <c r="B1315" s="172"/>
      <c r="D1315" s="158" t="s">
        <v>328</v>
      </c>
      <c r="E1315" s="173" t="s">
        <v>1</v>
      </c>
      <c r="F1315" s="174" t="s">
        <v>332</v>
      </c>
      <c r="H1315" s="175">
        <v>9119.7000000000007</v>
      </c>
      <c r="I1315" s="176"/>
      <c r="L1315" s="172"/>
      <c r="M1315" s="177"/>
      <c r="T1315" s="178"/>
      <c r="AT1315" s="173" t="s">
        <v>328</v>
      </c>
      <c r="AU1315" s="173" t="s">
        <v>88</v>
      </c>
      <c r="AV1315" s="14" t="s">
        <v>323</v>
      </c>
      <c r="AW1315" s="14" t="s">
        <v>31</v>
      </c>
      <c r="AX1315" s="14" t="s">
        <v>83</v>
      </c>
      <c r="AY1315" s="173" t="s">
        <v>317</v>
      </c>
    </row>
    <row r="1316" spans="2:65" s="1" customFormat="1" ht="24.15" customHeight="1">
      <c r="B1316" s="142"/>
      <c r="C1316" s="179" t="s">
        <v>2557</v>
      </c>
      <c r="D1316" s="179" t="s">
        <v>454</v>
      </c>
      <c r="E1316" s="180" t="s">
        <v>6767</v>
      </c>
      <c r="F1316" s="181" t="s">
        <v>6768</v>
      </c>
      <c r="G1316" s="182" t="s">
        <v>439</v>
      </c>
      <c r="H1316" s="183">
        <v>10.032</v>
      </c>
      <c r="I1316" s="184"/>
      <c r="J1316" s="185">
        <f>ROUND(I1316*H1316,2)</f>
        <v>0</v>
      </c>
      <c r="K1316" s="186"/>
      <c r="L1316" s="187"/>
      <c r="M1316" s="188" t="s">
        <v>1</v>
      </c>
      <c r="N1316" s="189" t="s">
        <v>42</v>
      </c>
      <c r="P1316" s="153">
        <f>O1316*H1316</f>
        <v>0</v>
      </c>
      <c r="Q1316" s="153">
        <v>1</v>
      </c>
      <c r="R1316" s="153">
        <f>Q1316*H1316</f>
        <v>10.032</v>
      </c>
      <c r="S1316" s="153">
        <v>0</v>
      </c>
      <c r="T1316" s="154">
        <f>S1316*H1316</f>
        <v>0</v>
      </c>
      <c r="AR1316" s="155" t="s">
        <v>481</v>
      </c>
      <c r="AT1316" s="155" t="s">
        <v>454</v>
      </c>
      <c r="AU1316" s="155" t="s">
        <v>88</v>
      </c>
      <c r="AY1316" s="16" t="s">
        <v>317</v>
      </c>
      <c r="BE1316" s="156">
        <f>IF(N1316="základná",J1316,0)</f>
        <v>0</v>
      </c>
      <c r="BF1316" s="156">
        <f>IF(N1316="znížená",J1316,0)</f>
        <v>0</v>
      </c>
      <c r="BG1316" s="156">
        <f>IF(N1316="zákl. prenesená",J1316,0)</f>
        <v>0</v>
      </c>
      <c r="BH1316" s="156">
        <f>IF(N1316="zníž. prenesená",J1316,0)</f>
        <v>0</v>
      </c>
      <c r="BI1316" s="156">
        <f>IF(N1316="nulová",J1316,0)</f>
        <v>0</v>
      </c>
      <c r="BJ1316" s="16" t="s">
        <v>88</v>
      </c>
      <c r="BK1316" s="156">
        <f>ROUND(I1316*H1316,2)</f>
        <v>0</v>
      </c>
      <c r="BL1316" s="16" t="s">
        <v>396</v>
      </c>
      <c r="BM1316" s="155" t="s">
        <v>15065</v>
      </c>
    </row>
    <row r="1317" spans="2:65" s="12" customFormat="1" ht="10">
      <c r="B1317" s="157"/>
      <c r="D1317" s="158" t="s">
        <v>328</v>
      </c>
      <c r="E1317" s="159" t="s">
        <v>1</v>
      </c>
      <c r="F1317" s="160" t="s">
        <v>15066</v>
      </c>
      <c r="H1317" s="161">
        <v>8.4390000000000001</v>
      </c>
      <c r="I1317" s="162"/>
      <c r="L1317" s="157"/>
      <c r="M1317" s="163"/>
      <c r="T1317" s="164"/>
      <c r="AT1317" s="159" t="s">
        <v>328</v>
      </c>
      <c r="AU1317" s="159" t="s">
        <v>88</v>
      </c>
      <c r="AV1317" s="12" t="s">
        <v>88</v>
      </c>
      <c r="AW1317" s="12" t="s">
        <v>31</v>
      </c>
      <c r="AX1317" s="12" t="s">
        <v>76</v>
      </c>
      <c r="AY1317" s="159" t="s">
        <v>317</v>
      </c>
    </row>
    <row r="1318" spans="2:65" s="13" customFormat="1" ht="10">
      <c r="B1318" s="165"/>
      <c r="D1318" s="158" t="s">
        <v>328</v>
      </c>
      <c r="E1318" s="166" t="s">
        <v>1</v>
      </c>
      <c r="F1318" s="167" t="s">
        <v>15063</v>
      </c>
      <c r="H1318" s="168">
        <v>8.4390000000000001</v>
      </c>
      <c r="I1318" s="169"/>
      <c r="L1318" s="165"/>
      <c r="M1318" s="170"/>
      <c r="T1318" s="171"/>
      <c r="AT1318" s="166" t="s">
        <v>328</v>
      </c>
      <c r="AU1318" s="166" t="s">
        <v>88</v>
      </c>
      <c r="AV1318" s="13" t="s">
        <v>92</v>
      </c>
      <c r="AW1318" s="13" t="s">
        <v>31</v>
      </c>
      <c r="AX1318" s="13" t="s">
        <v>76</v>
      </c>
      <c r="AY1318" s="166" t="s">
        <v>317</v>
      </c>
    </row>
    <row r="1319" spans="2:65" s="12" customFormat="1" ht="10">
      <c r="B1319" s="157"/>
      <c r="D1319" s="158" t="s">
        <v>328</v>
      </c>
      <c r="E1319" s="159" t="s">
        <v>1</v>
      </c>
      <c r="F1319" s="160" t="s">
        <v>15067</v>
      </c>
      <c r="H1319" s="161">
        <v>0.68100000000000005</v>
      </c>
      <c r="I1319" s="162"/>
      <c r="L1319" s="157"/>
      <c r="M1319" s="163"/>
      <c r="T1319" s="164"/>
      <c r="AT1319" s="159" t="s">
        <v>328</v>
      </c>
      <c r="AU1319" s="159" t="s">
        <v>88</v>
      </c>
      <c r="AV1319" s="12" t="s">
        <v>88</v>
      </c>
      <c r="AW1319" s="12" t="s">
        <v>31</v>
      </c>
      <c r="AX1319" s="12" t="s">
        <v>76</v>
      </c>
      <c r="AY1319" s="159" t="s">
        <v>317</v>
      </c>
    </row>
    <row r="1320" spans="2:65" s="13" customFormat="1" ht="10">
      <c r="B1320" s="165"/>
      <c r="D1320" s="158" t="s">
        <v>328</v>
      </c>
      <c r="E1320" s="166" t="s">
        <v>1</v>
      </c>
      <c r="F1320" s="167" t="s">
        <v>1228</v>
      </c>
      <c r="H1320" s="168">
        <v>0.68100000000000005</v>
      </c>
      <c r="I1320" s="169"/>
      <c r="L1320" s="165"/>
      <c r="M1320" s="170"/>
      <c r="T1320" s="171"/>
      <c r="AT1320" s="166" t="s">
        <v>328</v>
      </c>
      <c r="AU1320" s="166" t="s">
        <v>88</v>
      </c>
      <c r="AV1320" s="13" t="s">
        <v>92</v>
      </c>
      <c r="AW1320" s="13" t="s">
        <v>31</v>
      </c>
      <c r="AX1320" s="13" t="s">
        <v>76</v>
      </c>
      <c r="AY1320" s="166" t="s">
        <v>317</v>
      </c>
    </row>
    <row r="1321" spans="2:65" s="14" customFormat="1" ht="10">
      <c r="B1321" s="172"/>
      <c r="D1321" s="158" t="s">
        <v>328</v>
      </c>
      <c r="E1321" s="173" t="s">
        <v>1</v>
      </c>
      <c r="F1321" s="174" t="s">
        <v>332</v>
      </c>
      <c r="H1321" s="175">
        <v>9.120000000000001</v>
      </c>
      <c r="I1321" s="176"/>
      <c r="L1321" s="172"/>
      <c r="M1321" s="177"/>
      <c r="T1321" s="178"/>
      <c r="AT1321" s="173" t="s">
        <v>328</v>
      </c>
      <c r="AU1321" s="173" t="s">
        <v>88</v>
      </c>
      <c r="AV1321" s="14" t="s">
        <v>323</v>
      </c>
      <c r="AW1321" s="14" t="s">
        <v>31</v>
      </c>
      <c r="AX1321" s="14" t="s">
        <v>83</v>
      </c>
      <c r="AY1321" s="173" t="s">
        <v>317</v>
      </c>
    </row>
    <row r="1322" spans="2:65" s="12" customFormat="1" ht="10">
      <c r="B1322" s="157"/>
      <c r="D1322" s="158" t="s">
        <v>328</v>
      </c>
      <c r="F1322" s="160" t="s">
        <v>15068</v>
      </c>
      <c r="H1322" s="161">
        <v>10.032</v>
      </c>
      <c r="I1322" s="162"/>
      <c r="L1322" s="157"/>
      <c r="M1322" s="163"/>
      <c r="T1322" s="164"/>
      <c r="AT1322" s="159" t="s">
        <v>328</v>
      </c>
      <c r="AU1322" s="159" t="s">
        <v>88</v>
      </c>
      <c r="AV1322" s="12" t="s">
        <v>88</v>
      </c>
      <c r="AW1322" s="12" t="s">
        <v>3</v>
      </c>
      <c r="AX1322" s="12" t="s">
        <v>83</v>
      </c>
      <c r="AY1322" s="159" t="s">
        <v>317</v>
      </c>
    </row>
    <row r="1323" spans="2:65" s="1" customFormat="1" ht="16.5" customHeight="1">
      <c r="B1323" s="142"/>
      <c r="C1323" s="143" t="s">
        <v>2562</v>
      </c>
      <c r="D1323" s="143" t="s">
        <v>319</v>
      </c>
      <c r="E1323" s="144" t="s">
        <v>6982</v>
      </c>
      <c r="F1323" s="145" t="s">
        <v>15069</v>
      </c>
      <c r="G1323" s="146" t="s">
        <v>1107</v>
      </c>
      <c r="H1323" s="147">
        <v>9119.7000000000007</v>
      </c>
      <c r="I1323" s="148"/>
      <c r="J1323" s="149">
        <f>ROUND(I1323*H1323,2)</f>
        <v>0</v>
      </c>
      <c r="K1323" s="150"/>
      <c r="L1323" s="31"/>
      <c r="M1323" s="151" t="s">
        <v>1</v>
      </c>
      <c r="N1323" s="152" t="s">
        <v>42</v>
      </c>
      <c r="P1323" s="153">
        <f>O1323*H1323</f>
        <v>0</v>
      </c>
      <c r="Q1323" s="153">
        <v>0</v>
      </c>
      <c r="R1323" s="153">
        <f>Q1323*H1323</f>
        <v>0</v>
      </c>
      <c r="S1323" s="153">
        <v>0</v>
      </c>
      <c r="T1323" s="154">
        <f>S1323*H1323</f>
        <v>0</v>
      </c>
      <c r="AR1323" s="155" t="s">
        <v>396</v>
      </c>
      <c r="AT1323" s="155" t="s">
        <v>319</v>
      </c>
      <c r="AU1323" s="155" t="s">
        <v>88</v>
      </c>
      <c r="AY1323" s="16" t="s">
        <v>317</v>
      </c>
      <c r="BE1323" s="156">
        <f>IF(N1323="základná",J1323,0)</f>
        <v>0</v>
      </c>
      <c r="BF1323" s="156">
        <f>IF(N1323="znížená",J1323,0)</f>
        <v>0</v>
      </c>
      <c r="BG1323" s="156">
        <f>IF(N1323="zákl. prenesená",J1323,0)</f>
        <v>0</v>
      </c>
      <c r="BH1323" s="156">
        <f>IF(N1323="zníž. prenesená",J1323,0)</f>
        <v>0</v>
      </c>
      <c r="BI1323" s="156">
        <f>IF(N1323="nulová",J1323,0)</f>
        <v>0</v>
      </c>
      <c r="BJ1323" s="16" t="s">
        <v>88</v>
      </c>
      <c r="BK1323" s="156">
        <f>ROUND(I1323*H1323,2)</f>
        <v>0</v>
      </c>
      <c r="BL1323" s="16" t="s">
        <v>396</v>
      </c>
      <c r="BM1323" s="155" t="s">
        <v>15070</v>
      </c>
    </row>
    <row r="1324" spans="2:65" s="12" customFormat="1" ht="10">
      <c r="B1324" s="157"/>
      <c r="D1324" s="158" t="s">
        <v>328</v>
      </c>
      <c r="E1324" s="159" t="s">
        <v>1</v>
      </c>
      <c r="F1324" s="160" t="s">
        <v>15062</v>
      </c>
      <c r="H1324" s="161">
        <v>8439.2000000000007</v>
      </c>
      <c r="I1324" s="162"/>
      <c r="L1324" s="157"/>
      <c r="M1324" s="163"/>
      <c r="T1324" s="164"/>
      <c r="AT1324" s="159" t="s">
        <v>328</v>
      </c>
      <c r="AU1324" s="159" t="s">
        <v>88</v>
      </c>
      <c r="AV1324" s="12" t="s">
        <v>88</v>
      </c>
      <c r="AW1324" s="12" t="s">
        <v>31</v>
      </c>
      <c r="AX1324" s="12" t="s">
        <v>76</v>
      </c>
      <c r="AY1324" s="159" t="s">
        <v>317</v>
      </c>
    </row>
    <row r="1325" spans="2:65" s="13" customFormat="1" ht="10">
      <c r="B1325" s="165"/>
      <c r="D1325" s="158" t="s">
        <v>328</v>
      </c>
      <c r="E1325" s="166" t="s">
        <v>1</v>
      </c>
      <c r="F1325" s="167" t="s">
        <v>15063</v>
      </c>
      <c r="H1325" s="168">
        <v>8439.2000000000007</v>
      </c>
      <c r="I1325" s="169"/>
      <c r="L1325" s="165"/>
      <c r="M1325" s="170"/>
      <c r="T1325" s="171"/>
      <c r="AT1325" s="166" t="s">
        <v>328</v>
      </c>
      <c r="AU1325" s="166" t="s">
        <v>88</v>
      </c>
      <c r="AV1325" s="13" t="s">
        <v>92</v>
      </c>
      <c r="AW1325" s="13" t="s">
        <v>31</v>
      </c>
      <c r="AX1325" s="13" t="s">
        <v>76</v>
      </c>
      <c r="AY1325" s="166" t="s">
        <v>317</v>
      </c>
    </row>
    <row r="1326" spans="2:65" s="12" customFormat="1" ht="10">
      <c r="B1326" s="157"/>
      <c r="D1326" s="158" t="s">
        <v>328</v>
      </c>
      <c r="E1326" s="159" t="s">
        <v>1</v>
      </c>
      <c r="F1326" s="160" t="s">
        <v>15064</v>
      </c>
      <c r="H1326" s="161">
        <v>680.5</v>
      </c>
      <c r="I1326" s="162"/>
      <c r="L1326" s="157"/>
      <c r="M1326" s="163"/>
      <c r="T1326" s="164"/>
      <c r="AT1326" s="159" t="s">
        <v>328</v>
      </c>
      <c r="AU1326" s="159" t="s">
        <v>88</v>
      </c>
      <c r="AV1326" s="12" t="s">
        <v>88</v>
      </c>
      <c r="AW1326" s="12" t="s">
        <v>31</v>
      </c>
      <c r="AX1326" s="12" t="s">
        <v>76</v>
      </c>
      <c r="AY1326" s="159" t="s">
        <v>317</v>
      </c>
    </row>
    <row r="1327" spans="2:65" s="13" customFormat="1" ht="10">
      <c r="B1327" s="165"/>
      <c r="D1327" s="158" t="s">
        <v>328</v>
      </c>
      <c r="E1327" s="166" t="s">
        <v>1</v>
      </c>
      <c r="F1327" s="167" t="s">
        <v>1228</v>
      </c>
      <c r="H1327" s="168">
        <v>680.5</v>
      </c>
      <c r="I1327" s="169"/>
      <c r="L1327" s="165"/>
      <c r="M1327" s="170"/>
      <c r="T1327" s="171"/>
      <c r="AT1327" s="166" t="s">
        <v>328</v>
      </c>
      <c r="AU1327" s="166" t="s">
        <v>88</v>
      </c>
      <c r="AV1327" s="13" t="s">
        <v>92</v>
      </c>
      <c r="AW1327" s="13" t="s">
        <v>31</v>
      </c>
      <c r="AX1327" s="13" t="s">
        <v>76</v>
      </c>
      <c r="AY1327" s="166" t="s">
        <v>317</v>
      </c>
    </row>
    <row r="1328" spans="2:65" s="14" customFormat="1" ht="10">
      <c r="B1328" s="172"/>
      <c r="D1328" s="158" t="s">
        <v>328</v>
      </c>
      <c r="E1328" s="173" t="s">
        <v>1</v>
      </c>
      <c r="F1328" s="174" t="s">
        <v>332</v>
      </c>
      <c r="H1328" s="175">
        <v>9119.7000000000007</v>
      </c>
      <c r="I1328" s="176"/>
      <c r="L1328" s="172"/>
      <c r="M1328" s="177"/>
      <c r="T1328" s="178"/>
      <c r="AT1328" s="173" t="s">
        <v>328</v>
      </c>
      <c r="AU1328" s="173" t="s">
        <v>88</v>
      </c>
      <c r="AV1328" s="14" t="s">
        <v>323</v>
      </c>
      <c r="AW1328" s="14" t="s">
        <v>31</v>
      </c>
      <c r="AX1328" s="14" t="s">
        <v>83</v>
      </c>
      <c r="AY1328" s="173" t="s">
        <v>317</v>
      </c>
    </row>
    <row r="1329" spans="2:65" s="1" customFormat="1" ht="24.15" customHeight="1">
      <c r="B1329" s="142"/>
      <c r="C1329" s="143" t="s">
        <v>2567</v>
      </c>
      <c r="D1329" s="143" t="s">
        <v>319</v>
      </c>
      <c r="E1329" s="144" t="s">
        <v>15071</v>
      </c>
      <c r="F1329" s="145" t="s">
        <v>15072</v>
      </c>
      <c r="G1329" s="146" t="s">
        <v>639</v>
      </c>
      <c r="H1329" s="198"/>
      <c r="I1329" s="148"/>
      <c r="J1329" s="149">
        <f>ROUND(I1329*H1329,2)</f>
        <v>0</v>
      </c>
      <c r="K1329" s="150"/>
      <c r="L1329" s="31"/>
      <c r="M1329" s="151" t="s">
        <v>1</v>
      </c>
      <c r="N1329" s="152" t="s">
        <v>42</v>
      </c>
      <c r="P1329" s="153">
        <f>O1329*H1329</f>
        <v>0</v>
      </c>
      <c r="Q1329" s="153">
        <v>0</v>
      </c>
      <c r="R1329" s="153">
        <f>Q1329*H1329</f>
        <v>0</v>
      </c>
      <c r="S1329" s="153">
        <v>0</v>
      </c>
      <c r="T1329" s="154">
        <f>S1329*H1329</f>
        <v>0</v>
      </c>
      <c r="AR1329" s="155" t="s">
        <v>396</v>
      </c>
      <c r="AT1329" s="155" t="s">
        <v>319</v>
      </c>
      <c r="AU1329" s="155" t="s">
        <v>88</v>
      </c>
      <c r="AY1329" s="16" t="s">
        <v>317</v>
      </c>
      <c r="BE1329" s="156">
        <f>IF(N1329="základná",J1329,0)</f>
        <v>0</v>
      </c>
      <c r="BF1329" s="156">
        <f>IF(N1329="znížená",J1329,0)</f>
        <v>0</v>
      </c>
      <c r="BG1329" s="156">
        <f>IF(N1329="zákl. prenesená",J1329,0)</f>
        <v>0</v>
      </c>
      <c r="BH1329" s="156">
        <f>IF(N1329="zníž. prenesená",J1329,0)</f>
        <v>0</v>
      </c>
      <c r="BI1329" s="156">
        <f>IF(N1329="nulová",J1329,0)</f>
        <v>0</v>
      </c>
      <c r="BJ1329" s="16" t="s">
        <v>88</v>
      </c>
      <c r="BK1329" s="156">
        <f>ROUND(I1329*H1329,2)</f>
        <v>0</v>
      </c>
      <c r="BL1329" s="16" t="s">
        <v>396</v>
      </c>
      <c r="BM1329" s="155" t="s">
        <v>15073</v>
      </c>
    </row>
    <row r="1330" spans="2:65" s="11" customFormat="1" ht="22.75" customHeight="1">
      <c r="B1330" s="130"/>
      <c r="D1330" s="131" t="s">
        <v>75</v>
      </c>
      <c r="E1330" s="140" t="s">
        <v>7011</v>
      </c>
      <c r="F1330" s="140" t="s">
        <v>7012</v>
      </c>
      <c r="I1330" s="133"/>
      <c r="J1330" s="141">
        <f>BK1330</f>
        <v>0</v>
      </c>
      <c r="L1330" s="130"/>
      <c r="M1330" s="135"/>
      <c r="P1330" s="136">
        <f>SUM(P1331:P1332)</f>
        <v>0</v>
      </c>
      <c r="R1330" s="136">
        <f>SUM(R1331:R1332)</f>
        <v>5.6700000000000006E-3</v>
      </c>
      <c r="T1330" s="137">
        <f>SUM(T1331:T1332)</f>
        <v>0</v>
      </c>
      <c r="AR1330" s="131" t="s">
        <v>88</v>
      </c>
      <c r="AT1330" s="138" t="s">
        <v>75</v>
      </c>
      <c r="AU1330" s="138" t="s">
        <v>83</v>
      </c>
      <c r="AY1330" s="131" t="s">
        <v>317</v>
      </c>
      <c r="BK1330" s="139">
        <f>SUM(BK1331:BK1332)</f>
        <v>0</v>
      </c>
    </row>
    <row r="1331" spans="2:65" s="1" customFormat="1" ht="21.75" customHeight="1">
      <c r="B1331" s="142"/>
      <c r="C1331" s="143" t="s">
        <v>3073</v>
      </c>
      <c r="D1331" s="143" t="s">
        <v>319</v>
      </c>
      <c r="E1331" s="144" t="s">
        <v>7014</v>
      </c>
      <c r="F1331" s="145" t="s">
        <v>7015</v>
      </c>
      <c r="G1331" s="146" t="s">
        <v>467</v>
      </c>
      <c r="H1331" s="147">
        <v>9</v>
      </c>
      <c r="I1331" s="148"/>
      <c r="J1331" s="149">
        <f>ROUND(I1331*H1331,2)</f>
        <v>0</v>
      </c>
      <c r="K1331" s="150"/>
      <c r="L1331" s="31"/>
      <c r="M1331" s="151" t="s">
        <v>1</v>
      </c>
      <c r="N1331" s="152" t="s">
        <v>42</v>
      </c>
      <c r="P1331" s="153">
        <f>O1331*H1331</f>
        <v>0</v>
      </c>
      <c r="Q1331" s="153">
        <v>0</v>
      </c>
      <c r="R1331" s="153">
        <f>Q1331*H1331</f>
        <v>0</v>
      </c>
      <c r="S1331" s="153">
        <v>0</v>
      </c>
      <c r="T1331" s="154">
        <f>S1331*H1331</f>
        <v>0</v>
      </c>
      <c r="AR1331" s="155" t="s">
        <v>396</v>
      </c>
      <c r="AT1331" s="155" t="s">
        <v>319</v>
      </c>
      <c r="AU1331" s="155" t="s">
        <v>88</v>
      </c>
      <c r="AY1331" s="16" t="s">
        <v>317</v>
      </c>
      <c r="BE1331" s="156">
        <f>IF(N1331="základná",J1331,0)</f>
        <v>0</v>
      </c>
      <c r="BF1331" s="156">
        <f>IF(N1331="znížená",J1331,0)</f>
        <v>0</v>
      </c>
      <c r="BG1331" s="156">
        <f>IF(N1331="zákl. prenesená",J1331,0)</f>
        <v>0</v>
      </c>
      <c r="BH1331" s="156">
        <f>IF(N1331="zníž. prenesená",J1331,0)</f>
        <v>0</v>
      </c>
      <c r="BI1331" s="156">
        <f>IF(N1331="nulová",J1331,0)</f>
        <v>0</v>
      </c>
      <c r="BJ1331" s="16" t="s">
        <v>88</v>
      </c>
      <c r="BK1331" s="156">
        <f>ROUND(I1331*H1331,2)</f>
        <v>0</v>
      </c>
      <c r="BL1331" s="16" t="s">
        <v>396</v>
      </c>
      <c r="BM1331" s="155" t="s">
        <v>15074</v>
      </c>
    </row>
    <row r="1332" spans="2:65" s="1" customFormat="1" ht="33" customHeight="1">
      <c r="B1332" s="142"/>
      <c r="C1332" s="179" t="s">
        <v>3077</v>
      </c>
      <c r="D1332" s="179" t="s">
        <v>454</v>
      </c>
      <c r="E1332" s="180" t="s">
        <v>15075</v>
      </c>
      <c r="F1332" s="181" t="s">
        <v>15076</v>
      </c>
      <c r="G1332" s="182" t="s">
        <v>467</v>
      </c>
      <c r="H1332" s="183">
        <v>9</v>
      </c>
      <c r="I1332" s="184"/>
      <c r="J1332" s="185">
        <f>ROUND(I1332*H1332,2)</f>
        <v>0</v>
      </c>
      <c r="K1332" s="186"/>
      <c r="L1332" s="187"/>
      <c r="M1332" s="188" t="s">
        <v>1</v>
      </c>
      <c r="N1332" s="189" t="s">
        <v>42</v>
      </c>
      <c r="P1332" s="153">
        <f>O1332*H1332</f>
        <v>0</v>
      </c>
      <c r="Q1332" s="153">
        <v>6.3000000000000003E-4</v>
      </c>
      <c r="R1332" s="153">
        <f>Q1332*H1332</f>
        <v>5.6700000000000006E-3</v>
      </c>
      <c r="S1332" s="153">
        <v>0</v>
      </c>
      <c r="T1332" s="154">
        <f>S1332*H1332</f>
        <v>0</v>
      </c>
      <c r="AR1332" s="155" t="s">
        <v>481</v>
      </c>
      <c r="AT1332" s="155" t="s">
        <v>454</v>
      </c>
      <c r="AU1332" s="155" t="s">
        <v>88</v>
      </c>
      <c r="AY1332" s="16" t="s">
        <v>317</v>
      </c>
      <c r="BE1332" s="156">
        <f>IF(N1332="základná",J1332,0)</f>
        <v>0</v>
      </c>
      <c r="BF1332" s="156">
        <f>IF(N1332="znížená",J1332,0)</f>
        <v>0</v>
      </c>
      <c r="BG1332" s="156">
        <f>IF(N1332="zákl. prenesená",J1332,0)</f>
        <v>0</v>
      </c>
      <c r="BH1332" s="156">
        <f>IF(N1332="zníž. prenesená",J1332,0)</f>
        <v>0</v>
      </c>
      <c r="BI1332" s="156">
        <f>IF(N1332="nulová",J1332,0)</f>
        <v>0</v>
      </c>
      <c r="BJ1332" s="16" t="s">
        <v>88</v>
      </c>
      <c r="BK1332" s="156">
        <f>ROUND(I1332*H1332,2)</f>
        <v>0</v>
      </c>
      <c r="BL1332" s="16" t="s">
        <v>396</v>
      </c>
      <c r="BM1332" s="155" t="s">
        <v>15077</v>
      </c>
    </row>
    <row r="1333" spans="2:65" s="11" customFormat="1" ht="22.75" customHeight="1">
      <c r="B1333" s="130"/>
      <c r="D1333" s="131" t="s">
        <v>75</v>
      </c>
      <c r="E1333" s="140" t="s">
        <v>7032</v>
      </c>
      <c r="F1333" s="140" t="s">
        <v>7033</v>
      </c>
      <c r="I1333" s="133"/>
      <c r="J1333" s="141">
        <f>BK1333</f>
        <v>0</v>
      </c>
      <c r="L1333" s="130"/>
      <c r="M1333" s="135"/>
      <c r="P1333" s="136">
        <f>SUM(P1334:P1379)</f>
        <v>0</v>
      </c>
      <c r="R1333" s="136">
        <f>SUM(R1334:R1379)</f>
        <v>7.8916172799999993</v>
      </c>
      <c r="T1333" s="137">
        <f>SUM(T1334:T1379)</f>
        <v>0</v>
      </c>
      <c r="AR1333" s="131" t="s">
        <v>88</v>
      </c>
      <c r="AT1333" s="138" t="s">
        <v>75</v>
      </c>
      <c r="AU1333" s="138" t="s">
        <v>83</v>
      </c>
      <c r="AY1333" s="131" t="s">
        <v>317</v>
      </c>
      <c r="BK1333" s="139">
        <f>SUM(BK1334:BK1379)</f>
        <v>0</v>
      </c>
    </row>
    <row r="1334" spans="2:65" s="1" customFormat="1" ht="24.15" customHeight="1">
      <c r="B1334" s="142"/>
      <c r="C1334" s="143" t="s">
        <v>2573</v>
      </c>
      <c r="D1334" s="143" t="s">
        <v>319</v>
      </c>
      <c r="E1334" s="144" t="s">
        <v>7035</v>
      </c>
      <c r="F1334" s="145" t="s">
        <v>7036</v>
      </c>
      <c r="G1334" s="146" t="s">
        <v>444</v>
      </c>
      <c r="H1334" s="147">
        <v>92.52</v>
      </c>
      <c r="I1334" s="148"/>
      <c r="J1334" s="149">
        <f>ROUND(I1334*H1334,2)</f>
        <v>0</v>
      </c>
      <c r="K1334" s="150"/>
      <c r="L1334" s="31"/>
      <c r="M1334" s="151" t="s">
        <v>1</v>
      </c>
      <c r="N1334" s="152" t="s">
        <v>42</v>
      </c>
      <c r="P1334" s="153">
        <f>O1334*H1334</f>
        <v>0</v>
      </c>
      <c r="Q1334" s="153">
        <v>3.65E-3</v>
      </c>
      <c r="R1334" s="153">
        <f>Q1334*H1334</f>
        <v>0.337698</v>
      </c>
      <c r="S1334" s="153">
        <v>0</v>
      </c>
      <c r="T1334" s="154">
        <f>S1334*H1334</f>
        <v>0</v>
      </c>
      <c r="AR1334" s="155" t="s">
        <v>396</v>
      </c>
      <c r="AT1334" s="155" t="s">
        <v>319</v>
      </c>
      <c r="AU1334" s="155" t="s">
        <v>88</v>
      </c>
      <c r="AY1334" s="16" t="s">
        <v>317</v>
      </c>
      <c r="BE1334" s="156">
        <f>IF(N1334="základná",J1334,0)</f>
        <v>0</v>
      </c>
      <c r="BF1334" s="156">
        <f>IF(N1334="znížená",J1334,0)</f>
        <v>0</v>
      </c>
      <c r="BG1334" s="156">
        <f>IF(N1334="zákl. prenesená",J1334,0)</f>
        <v>0</v>
      </c>
      <c r="BH1334" s="156">
        <f>IF(N1334="zníž. prenesená",J1334,0)</f>
        <v>0</v>
      </c>
      <c r="BI1334" s="156">
        <f>IF(N1334="nulová",J1334,0)</f>
        <v>0</v>
      </c>
      <c r="BJ1334" s="16" t="s">
        <v>88</v>
      </c>
      <c r="BK1334" s="156">
        <f>ROUND(I1334*H1334,2)</f>
        <v>0</v>
      </c>
      <c r="BL1334" s="16" t="s">
        <v>396</v>
      </c>
      <c r="BM1334" s="155" t="s">
        <v>15078</v>
      </c>
    </row>
    <row r="1335" spans="2:65" s="12" customFormat="1" ht="10">
      <c r="B1335" s="157"/>
      <c r="D1335" s="158" t="s">
        <v>328</v>
      </c>
      <c r="E1335" s="159" t="s">
        <v>1</v>
      </c>
      <c r="F1335" s="160" t="s">
        <v>15079</v>
      </c>
      <c r="H1335" s="161">
        <v>31.86</v>
      </c>
      <c r="I1335" s="162"/>
      <c r="L1335" s="157"/>
      <c r="M1335" s="163"/>
      <c r="T1335" s="164"/>
      <c r="AT1335" s="159" t="s">
        <v>328</v>
      </c>
      <c r="AU1335" s="159" t="s">
        <v>88</v>
      </c>
      <c r="AV1335" s="12" t="s">
        <v>88</v>
      </c>
      <c r="AW1335" s="12" t="s">
        <v>31</v>
      </c>
      <c r="AX1335" s="12" t="s">
        <v>76</v>
      </c>
      <c r="AY1335" s="159" t="s">
        <v>317</v>
      </c>
    </row>
    <row r="1336" spans="2:65" s="13" customFormat="1" ht="10">
      <c r="B1336" s="165"/>
      <c r="D1336" s="158" t="s">
        <v>328</v>
      </c>
      <c r="E1336" s="166" t="s">
        <v>1</v>
      </c>
      <c r="F1336" s="167" t="s">
        <v>15080</v>
      </c>
      <c r="H1336" s="168">
        <v>31.86</v>
      </c>
      <c r="I1336" s="169"/>
      <c r="L1336" s="165"/>
      <c r="M1336" s="170"/>
      <c r="T1336" s="171"/>
      <c r="AT1336" s="166" t="s">
        <v>328</v>
      </c>
      <c r="AU1336" s="166" t="s">
        <v>88</v>
      </c>
      <c r="AV1336" s="13" t="s">
        <v>92</v>
      </c>
      <c r="AW1336" s="13" t="s">
        <v>31</v>
      </c>
      <c r="AX1336" s="13" t="s">
        <v>76</v>
      </c>
      <c r="AY1336" s="166" t="s">
        <v>317</v>
      </c>
    </row>
    <row r="1337" spans="2:65" s="12" customFormat="1" ht="10">
      <c r="B1337" s="157"/>
      <c r="D1337" s="158" t="s">
        <v>328</v>
      </c>
      <c r="E1337" s="159" t="s">
        <v>1</v>
      </c>
      <c r="F1337" s="160" t="s">
        <v>14258</v>
      </c>
      <c r="H1337" s="161">
        <v>9.01</v>
      </c>
      <c r="I1337" s="162"/>
      <c r="L1337" s="157"/>
      <c r="M1337" s="163"/>
      <c r="T1337" s="164"/>
      <c r="AT1337" s="159" t="s">
        <v>328</v>
      </c>
      <c r="AU1337" s="159" t="s">
        <v>88</v>
      </c>
      <c r="AV1337" s="12" t="s">
        <v>88</v>
      </c>
      <c r="AW1337" s="12" t="s">
        <v>31</v>
      </c>
      <c r="AX1337" s="12" t="s">
        <v>76</v>
      </c>
      <c r="AY1337" s="159" t="s">
        <v>317</v>
      </c>
    </row>
    <row r="1338" spans="2:65" s="12" customFormat="1" ht="10">
      <c r="B1338" s="157"/>
      <c r="D1338" s="158" t="s">
        <v>328</v>
      </c>
      <c r="E1338" s="159" t="s">
        <v>1</v>
      </c>
      <c r="F1338" s="160" t="s">
        <v>15081</v>
      </c>
      <c r="H1338" s="161">
        <v>51.65</v>
      </c>
      <c r="I1338" s="162"/>
      <c r="L1338" s="157"/>
      <c r="M1338" s="163"/>
      <c r="T1338" s="164"/>
      <c r="AT1338" s="159" t="s">
        <v>328</v>
      </c>
      <c r="AU1338" s="159" t="s">
        <v>88</v>
      </c>
      <c r="AV1338" s="12" t="s">
        <v>88</v>
      </c>
      <c r="AW1338" s="12" t="s">
        <v>31</v>
      </c>
      <c r="AX1338" s="12" t="s">
        <v>76</v>
      </c>
      <c r="AY1338" s="159" t="s">
        <v>317</v>
      </c>
    </row>
    <row r="1339" spans="2:65" s="13" customFormat="1" ht="10">
      <c r="B1339" s="165"/>
      <c r="D1339" s="158" t="s">
        <v>328</v>
      </c>
      <c r="E1339" s="166" t="s">
        <v>1</v>
      </c>
      <c r="F1339" s="167" t="s">
        <v>15082</v>
      </c>
      <c r="H1339" s="168">
        <v>60.66</v>
      </c>
      <c r="I1339" s="169"/>
      <c r="L1339" s="165"/>
      <c r="M1339" s="170"/>
      <c r="T1339" s="171"/>
      <c r="AT1339" s="166" t="s">
        <v>328</v>
      </c>
      <c r="AU1339" s="166" t="s">
        <v>88</v>
      </c>
      <c r="AV1339" s="13" t="s">
        <v>92</v>
      </c>
      <c r="AW1339" s="13" t="s">
        <v>31</v>
      </c>
      <c r="AX1339" s="13" t="s">
        <v>76</v>
      </c>
      <c r="AY1339" s="166" t="s">
        <v>317</v>
      </c>
    </row>
    <row r="1340" spans="2:65" s="14" customFormat="1" ht="10">
      <c r="B1340" s="172"/>
      <c r="D1340" s="158" t="s">
        <v>328</v>
      </c>
      <c r="E1340" s="173" t="s">
        <v>1</v>
      </c>
      <c r="F1340" s="174" t="s">
        <v>332</v>
      </c>
      <c r="H1340" s="175">
        <v>92.52</v>
      </c>
      <c r="I1340" s="176"/>
      <c r="L1340" s="172"/>
      <c r="M1340" s="177"/>
      <c r="T1340" s="178"/>
      <c r="AT1340" s="173" t="s">
        <v>328</v>
      </c>
      <c r="AU1340" s="173" t="s">
        <v>88</v>
      </c>
      <c r="AV1340" s="14" t="s">
        <v>323</v>
      </c>
      <c r="AW1340" s="14" t="s">
        <v>31</v>
      </c>
      <c r="AX1340" s="14" t="s">
        <v>83</v>
      </c>
      <c r="AY1340" s="173" t="s">
        <v>317</v>
      </c>
    </row>
    <row r="1341" spans="2:65" s="1" customFormat="1" ht="37.75" customHeight="1">
      <c r="B1341" s="142"/>
      <c r="C1341" s="179" t="s">
        <v>2578</v>
      </c>
      <c r="D1341" s="179" t="s">
        <v>454</v>
      </c>
      <c r="E1341" s="180" t="s">
        <v>7041</v>
      </c>
      <c r="F1341" s="181" t="s">
        <v>15083</v>
      </c>
      <c r="G1341" s="182" t="s">
        <v>444</v>
      </c>
      <c r="H1341" s="183">
        <v>33.771999999999998</v>
      </c>
      <c r="I1341" s="184"/>
      <c r="J1341" s="185">
        <f>ROUND(I1341*H1341,2)</f>
        <v>0</v>
      </c>
      <c r="K1341" s="186"/>
      <c r="L1341" s="187"/>
      <c r="M1341" s="188" t="s">
        <v>1</v>
      </c>
      <c r="N1341" s="189" t="s">
        <v>42</v>
      </c>
      <c r="P1341" s="153">
        <f>O1341*H1341</f>
        <v>0</v>
      </c>
      <c r="Q1341" s="153">
        <v>2.1899999999999999E-2</v>
      </c>
      <c r="R1341" s="153">
        <f>Q1341*H1341</f>
        <v>0.7396067999999999</v>
      </c>
      <c r="S1341" s="153">
        <v>0</v>
      </c>
      <c r="T1341" s="154">
        <f>S1341*H1341</f>
        <v>0</v>
      </c>
      <c r="AR1341" s="155" t="s">
        <v>481</v>
      </c>
      <c r="AT1341" s="155" t="s">
        <v>454</v>
      </c>
      <c r="AU1341" s="155" t="s">
        <v>88</v>
      </c>
      <c r="AY1341" s="16" t="s">
        <v>317</v>
      </c>
      <c r="BE1341" s="156">
        <f>IF(N1341="základná",J1341,0)</f>
        <v>0</v>
      </c>
      <c r="BF1341" s="156">
        <f>IF(N1341="znížená",J1341,0)</f>
        <v>0</v>
      </c>
      <c r="BG1341" s="156">
        <f>IF(N1341="zákl. prenesená",J1341,0)</f>
        <v>0</v>
      </c>
      <c r="BH1341" s="156">
        <f>IF(N1341="zníž. prenesená",J1341,0)</f>
        <v>0</v>
      </c>
      <c r="BI1341" s="156">
        <f>IF(N1341="nulová",J1341,0)</f>
        <v>0</v>
      </c>
      <c r="BJ1341" s="16" t="s">
        <v>88</v>
      </c>
      <c r="BK1341" s="156">
        <f>ROUND(I1341*H1341,2)</f>
        <v>0</v>
      </c>
      <c r="BL1341" s="16" t="s">
        <v>396</v>
      </c>
      <c r="BM1341" s="155" t="s">
        <v>15084</v>
      </c>
    </row>
    <row r="1342" spans="2:65" s="12" customFormat="1" ht="10">
      <c r="B1342" s="157"/>
      <c r="D1342" s="158" t="s">
        <v>328</v>
      </c>
      <c r="E1342" s="159" t="s">
        <v>1</v>
      </c>
      <c r="F1342" s="160" t="s">
        <v>15079</v>
      </c>
      <c r="H1342" s="161">
        <v>31.86</v>
      </c>
      <c r="I1342" s="162"/>
      <c r="L1342" s="157"/>
      <c r="M1342" s="163"/>
      <c r="T1342" s="164"/>
      <c r="AT1342" s="159" t="s">
        <v>328</v>
      </c>
      <c r="AU1342" s="159" t="s">
        <v>88</v>
      </c>
      <c r="AV1342" s="12" t="s">
        <v>88</v>
      </c>
      <c r="AW1342" s="12" t="s">
        <v>31</v>
      </c>
      <c r="AX1342" s="12" t="s">
        <v>76</v>
      </c>
      <c r="AY1342" s="159" t="s">
        <v>317</v>
      </c>
    </row>
    <row r="1343" spans="2:65" s="13" customFormat="1" ht="10">
      <c r="B1343" s="165"/>
      <c r="D1343" s="158" t="s">
        <v>328</v>
      </c>
      <c r="E1343" s="166" t="s">
        <v>1</v>
      </c>
      <c r="F1343" s="167" t="s">
        <v>331</v>
      </c>
      <c r="H1343" s="168">
        <v>31.86</v>
      </c>
      <c r="I1343" s="169"/>
      <c r="L1343" s="165"/>
      <c r="M1343" s="170"/>
      <c r="T1343" s="171"/>
      <c r="AT1343" s="166" t="s">
        <v>328</v>
      </c>
      <c r="AU1343" s="166" t="s">
        <v>88</v>
      </c>
      <c r="AV1343" s="13" t="s">
        <v>92</v>
      </c>
      <c r="AW1343" s="13" t="s">
        <v>31</v>
      </c>
      <c r="AX1343" s="13" t="s">
        <v>76</v>
      </c>
      <c r="AY1343" s="166" t="s">
        <v>317</v>
      </c>
    </row>
    <row r="1344" spans="2:65" s="14" customFormat="1" ht="10">
      <c r="B1344" s="172"/>
      <c r="D1344" s="158" t="s">
        <v>328</v>
      </c>
      <c r="E1344" s="173" t="s">
        <v>1</v>
      </c>
      <c r="F1344" s="174" t="s">
        <v>332</v>
      </c>
      <c r="H1344" s="175">
        <v>31.86</v>
      </c>
      <c r="I1344" s="176"/>
      <c r="L1344" s="172"/>
      <c r="M1344" s="177"/>
      <c r="T1344" s="178"/>
      <c r="AT1344" s="173" t="s">
        <v>328</v>
      </c>
      <c r="AU1344" s="173" t="s">
        <v>88</v>
      </c>
      <c r="AV1344" s="14" t="s">
        <v>323</v>
      </c>
      <c r="AW1344" s="14" t="s">
        <v>31</v>
      </c>
      <c r="AX1344" s="14" t="s">
        <v>83</v>
      </c>
      <c r="AY1344" s="173" t="s">
        <v>317</v>
      </c>
    </row>
    <row r="1345" spans="2:65" s="12" customFormat="1" ht="10">
      <c r="B1345" s="157"/>
      <c r="D1345" s="158" t="s">
        <v>328</v>
      </c>
      <c r="F1345" s="160" t="s">
        <v>15085</v>
      </c>
      <c r="H1345" s="161">
        <v>33.771999999999998</v>
      </c>
      <c r="I1345" s="162"/>
      <c r="L1345" s="157"/>
      <c r="M1345" s="163"/>
      <c r="T1345" s="164"/>
      <c r="AT1345" s="159" t="s">
        <v>328</v>
      </c>
      <c r="AU1345" s="159" t="s">
        <v>88</v>
      </c>
      <c r="AV1345" s="12" t="s">
        <v>88</v>
      </c>
      <c r="AW1345" s="12" t="s">
        <v>3</v>
      </c>
      <c r="AX1345" s="12" t="s">
        <v>83</v>
      </c>
      <c r="AY1345" s="159" t="s">
        <v>317</v>
      </c>
    </row>
    <row r="1346" spans="2:65" s="1" customFormat="1" ht="37.75" customHeight="1">
      <c r="B1346" s="142"/>
      <c r="C1346" s="179" t="s">
        <v>2584</v>
      </c>
      <c r="D1346" s="179" t="s">
        <v>454</v>
      </c>
      <c r="E1346" s="180" t="s">
        <v>7046</v>
      </c>
      <c r="F1346" s="181" t="s">
        <v>15086</v>
      </c>
      <c r="G1346" s="182" t="s">
        <v>444</v>
      </c>
      <c r="H1346" s="183">
        <v>64.3</v>
      </c>
      <c r="I1346" s="184"/>
      <c r="J1346" s="185">
        <f>ROUND(I1346*H1346,2)</f>
        <v>0</v>
      </c>
      <c r="K1346" s="186"/>
      <c r="L1346" s="187"/>
      <c r="M1346" s="188" t="s">
        <v>1</v>
      </c>
      <c r="N1346" s="189" t="s">
        <v>42</v>
      </c>
      <c r="P1346" s="153">
        <f>O1346*H1346</f>
        <v>0</v>
      </c>
      <c r="Q1346" s="153">
        <v>2.1899999999999999E-2</v>
      </c>
      <c r="R1346" s="153">
        <f>Q1346*H1346</f>
        <v>1.4081699999999999</v>
      </c>
      <c r="S1346" s="153">
        <v>0</v>
      </c>
      <c r="T1346" s="154">
        <f>S1346*H1346</f>
        <v>0</v>
      </c>
      <c r="AR1346" s="155" t="s">
        <v>481</v>
      </c>
      <c r="AT1346" s="155" t="s">
        <v>454</v>
      </c>
      <c r="AU1346" s="155" t="s">
        <v>88</v>
      </c>
      <c r="AY1346" s="16" t="s">
        <v>317</v>
      </c>
      <c r="BE1346" s="156">
        <f>IF(N1346="základná",J1346,0)</f>
        <v>0</v>
      </c>
      <c r="BF1346" s="156">
        <f>IF(N1346="znížená",J1346,0)</f>
        <v>0</v>
      </c>
      <c r="BG1346" s="156">
        <f>IF(N1346="zákl. prenesená",J1346,0)</f>
        <v>0</v>
      </c>
      <c r="BH1346" s="156">
        <f>IF(N1346="zníž. prenesená",J1346,0)</f>
        <v>0</v>
      </c>
      <c r="BI1346" s="156">
        <f>IF(N1346="nulová",J1346,0)</f>
        <v>0</v>
      </c>
      <c r="BJ1346" s="16" t="s">
        <v>88</v>
      </c>
      <c r="BK1346" s="156">
        <f>ROUND(I1346*H1346,2)</f>
        <v>0</v>
      </c>
      <c r="BL1346" s="16" t="s">
        <v>396</v>
      </c>
      <c r="BM1346" s="155" t="s">
        <v>15087</v>
      </c>
    </row>
    <row r="1347" spans="2:65" s="12" customFormat="1" ht="10">
      <c r="B1347" s="157"/>
      <c r="D1347" s="158" t="s">
        <v>328</v>
      </c>
      <c r="E1347" s="159" t="s">
        <v>1</v>
      </c>
      <c r="F1347" s="160" t="s">
        <v>14258</v>
      </c>
      <c r="H1347" s="161">
        <v>9.01</v>
      </c>
      <c r="I1347" s="162"/>
      <c r="L1347" s="157"/>
      <c r="M1347" s="163"/>
      <c r="T1347" s="164"/>
      <c r="AT1347" s="159" t="s">
        <v>328</v>
      </c>
      <c r="AU1347" s="159" t="s">
        <v>88</v>
      </c>
      <c r="AV1347" s="12" t="s">
        <v>88</v>
      </c>
      <c r="AW1347" s="12" t="s">
        <v>31</v>
      </c>
      <c r="AX1347" s="12" t="s">
        <v>76</v>
      </c>
      <c r="AY1347" s="159" t="s">
        <v>317</v>
      </c>
    </row>
    <row r="1348" spans="2:65" s="12" customFormat="1" ht="10">
      <c r="B1348" s="157"/>
      <c r="D1348" s="158" t="s">
        <v>328</v>
      </c>
      <c r="E1348" s="159" t="s">
        <v>1</v>
      </c>
      <c r="F1348" s="160" t="s">
        <v>15081</v>
      </c>
      <c r="H1348" s="161">
        <v>51.65</v>
      </c>
      <c r="I1348" s="162"/>
      <c r="L1348" s="157"/>
      <c r="M1348" s="163"/>
      <c r="T1348" s="164"/>
      <c r="AT1348" s="159" t="s">
        <v>328</v>
      </c>
      <c r="AU1348" s="159" t="s">
        <v>88</v>
      </c>
      <c r="AV1348" s="12" t="s">
        <v>88</v>
      </c>
      <c r="AW1348" s="12" t="s">
        <v>31</v>
      </c>
      <c r="AX1348" s="12" t="s">
        <v>76</v>
      </c>
      <c r="AY1348" s="159" t="s">
        <v>317</v>
      </c>
    </row>
    <row r="1349" spans="2:65" s="13" customFormat="1" ht="10">
      <c r="B1349" s="165"/>
      <c r="D1349" s="158" t="s">
        <v>328</v>
      </c>
      <c r="E1349" s="166" t="s">
        <v>1</v>
      </c>
      <c r="F1349" s="167" t="s">
        <v>331</v>
      </c>
      <c r="H1349" s="168">
        <v>60.66</v>
      </c>
      <c r="I1349" s="169"/>
      <c r="L1349" s="165"/>
      <c r="M1349" s="170"/>
      <c r="T1349" s="171"/>
      <c r="AT1349" s="166" t="s">
        <v>328</v>
      </c>
      <c r="AU1349" s="166" t="s">
        <v>88</v>
      </c>
      <c r="AV1349" s="13" t="s">
        <v>92</v>
      </c>
      <c r="AW1349" s="13" t="s">
        <v>31</v>
      </c>
      <c r="AX1349" s="13" t="s">
        <v>76</v>
      </c>
      <c r="AY1349" s="166" t="s">
        <v>317</v>
      </c>
    </row>
    <row r="1350" spans="2:65" s="14" customFormat="1" ht="10">
      <c r="B1350" s="172"/>
      <c r="D1350" s="158" t="s">
        <v>328</v>
      </c>
      <c r="E1350" s="173" t="s">
        <v>1</v>
      </c>
      <c r="F1350" s="174" t="s">
        <v>332</v>
      </c>
      <c r="H1350" s="175">
        <v>60.66</v>
      </c>
      <c r="I1350" s="176"/>
      <c r="L1350" s="172"/>
      <c r="M1350" s="177"/>
      <c r="T1350" s="178"/>
      <c r="AT1350" s="173" t="s">
        <v>328</v>
      </c>
      <c r="AU1350" s="173" t="s">
        <v>88</v>
      </c>
      <c r="AV1350" s="14" t="s">
        <v>323</v>
      </c>
      <c r="AW1350" s="14" t="s">
        <v>31</v>
      </c>
      <c r="AX1350" s="14" t="s">
        <v>83</v>
      </c>
      <c r="AY1350" s="173" t="s">
        <v>317</v>
      </c>
    </row>
    <row r="1351" spans="2:65" s="12" customFormat="1" ht="10">
      <c r="B1351" s="157"/>
      <c r="D1351" s="158" t="s">
        <v>328</v>
      </c>
      <c r="F1351" s="160" t="s">
        <v>15088</v>
      </c>
      <c r="H1351" s="161">
        <v>64.3</v>
      </c>
      <c r="I1351" s="162"/>
      <c r="L1351" s="157"/>
      <c r="M1351" s="163"/>
      <c r="T1351" s="164"/>
      <c r="AT1351" s="159" t="s">
        <v>328</v>
      </c>
      <c r="AU1351" s="159" t="s">
        <v>88</v>
      </c>
      <c r="AV1351" s="12" t="s">
        <v>88</v>
      </c>
      <c r="AW1351" s="12" t="s">
        <v>3</v>
      </c>
      <c r="AX1351" s="12" t="s">
        <v>83</v>
      </c>
      <c r="AY1351" s="159" t="s">
        <v>317</v>
      </c>
    </row>
    <row r="1352" spans="2:65" s="1" customFormat="1" ht="24.15" customHeight="1">
      <c r="B1352" s="142"/>
      <c r="C1352" s="143" t="s">
        <v>2589</v>
      </c>
      <c r="D1352" s="143" t="s">
        <v>319</v>
      </c>
      <c r="E1352" s="144" t="s">
        <v>7051</v>
      </c>
      <c r="F1352" s="145" t="s">
        <v>7052</v>
      </c>
      <c r="G1352" s="146" t="s">
        <v>444</v>
      </c>
      <c r="H1352" s="147">
        <v>163.41</v>
      </c>
      <c r="I1352" s="148"/>
      <c r="J1352" s="149">
        <f>ROUND(I1352*H1352,2)</f>
        <v>0</v>
      </c>
      <c r="K1352" s="150"/>
      <c r="L1352" s="31"/>
      <c r="M1352" s="151" t="s">
        <v>1</v>
      </c>
      <c r="N1352" s="152" t="s">
        <v>42</v>
      </c>
      <c r="P1352" s="153">
        <f>O1352*H1352</f>
        <v>0</v>
      </c>
      <c r="Q1352" s="153">
        <v>3.5500000000000002E-3</v>
      </c>
      <c r="R1352" s="153">
        <f>Q1352*H1352</f>
        <v>0.58010550000000005</v>
      </c>
      <c r="S1352" s="153">
        <v>0</v>
      </c>
      <c r="T1352" s="154">
        <f>S1352*H1352</f>
        <v>0</v>
      </c>
      <c r="AR1352" s="155" t="s">
        <v>396</v>
      </c>
      <c r="AT1352" s="155" t="s">
        <v>319</v>
      </c>
      <c r="AU1352" s="155" t="s">
        <v>88</v>
      </c>
      <c r="AY1352" s="16" t="s">
        <v>317</v>
      </c>
      <c r="BE1352" s="156">
        <f>IF(N1352="základná",J1352,0)</f>
        <v>0</v>
      </c>
      <c r="BF1352" s="156">
        <f>IF(N1352="znížená",J1352,0)</f>
        <v>0</v>
      </c>
      <c r="BG1352" s="156">
        <f>IF(N1352="zákl. prenesená",J1352,0)</f>
        <v>0</v>
      </c>
      <c r="BH1352" s="156">
        <f>IF(N1352="zníž. prenesená",J1352,0)</f>
        <v>0</v>
      </c>
      <c r="BI1352" s="156">
        <f>IF(N1352="nulová",J1352,0)</f>
        <v>0</v>
      </c>
      <c r="BJ1352" s="16" t="s">
        <v>88</v>
      </c>
      <c r="BK1352" s="156">
        <f>ROUND(I1352*H1352,2)</f>
        <v>0</v>
      </c>
      <c r="BL1352" s="16" t="s">
        <v>396</v>
      </c>
      <c r="BM1352" s="155" t="s">
        <v>15089</v>
      </c>
    </row>
    <row r="1353" spans="2:65" s="12" customFormat="1" ht="10">
      <c r="B1353" s="157"/>
      <c r="D1353" s="158" t="s">
        <v>328</v>
      </c>
      <c r="E1353" s="159" t="s">
        <v>1</v>
      </c>
      <c r="F1353" s="160" t="s">
        <v>14258</v>
      </c>
      <c r="H1353" s="161">
        <v>9.01</v>
      </c>
      <c r="I1353" s="162"/>
      <c r="L1353" s="157"/>
      <c r="M1353" s="163"/>
      <c r="T1353" s="164"/>
      <c r="AT1353" s="159" t="s">
        <v>328</v>
      </c>
      <c r="AU1353" s="159" t="s">
        <v>88</v>
      </c>
      <c r="AV1353" s="12" t="s">
        <v>88</v>
      </c>
      <c r="AW1353" s="12" t="s">
        <v>31</v>
      </c>
      <c r="AX1353" s="12" t="s">
        <v>76</v>
      </c>
      <c r="AY1353" s="159" t="s">
        <v>317</v>
      </c>
    </row>
    <row r="1354" spans="2:65" s="12" customFormat="1" ht="10">
      <c r="B1354" s="157"/>
      <c r="D1354" s="158" t="s">
        <v>328</v>
      </c>
      <c r="E1354" s="159" t="s">
        <v>1</v>
      </c>
      <c r="F1354" s="160" t="s">
        <v>15081</v>
      </c>
      <c r="H1354" s="161">
        <v>51.65</v>
      </c>
      <c r="I1354" s="162"/>
      <c r="L1354" s="157"/>
      <c r="M1354" s="163"/>
      <c r="T1354" s="164"/>
      <c r="AT1354" s="159" t="s">
        <v>328</v>
      </c>
      <c r="AU1354" s="159" t="s">
        <v>88</v>
      </c>
      <c r="AV1354" s="12" t="s">
        <v>88</v>
      </c>
      <c r="AW1354" s="12" t="s">
        <v>31</v>
      </c>
      <c r="AX1354" s="12" t="s">
        <v>76</v>
      </c>
      <c r="AY1354" s="159" t="s">
        <v>317</v>
      </c>
    </row>
    <row r="1355" spans="2:65" s="13" customFormat="1" ht="10">
      <c r="B1355" s="165"/>
      <c r="D1355" s="158" t="s">
        <v>328</v>
      </c>
      <c r="E1355" s="166" t="s">
        <v>1</v>
      </c>
      <c r="F1355" s="167" t="s">
        <v>15082</v>
      </c>
      <c r="H1355" s="168">
        <v>60.66</v>
      </c>
      <c r="I1355" s="169"/>
      <c r="L1355" s="165"/>
      <c r="M1355" s="170"/>
      <c r="T1355" s="171"/>
      <c r="AT1355" s="166" t="s">
        <v>328</v>
      </c>
      <c r="AU1355" s="166" t="s">
        <v>88</v>
      </c>
      <c r="AV1355" s="13" t="s">
        <v>92</v>
      </c>
      <c r="AW1355" s="13" t="s">
        <v>31</v>
      </c>
      <c r="AX1355" s="13" t="s">
        <v>76</v>
      </c>
      <c r="AY1355" s="166" t="s">
        <v>317</v>
      </c>
    </row>
    <row r="1356" spans="2:65" s="12" customFormat="1" ht="10">
      <c r="B1356" s="157"/>
      <c r="D1356" s="158" t="s">
        <v>328</v>
      </c>
      <c r="E1356" s="159" t="s">
        <v>1</v>
      </c>
      <c r="F1356" s="160" t="s">
        <v>15090</v>
      </c>
      <c r="H1356" s="161">
        <v>102.75</v>
      </c>
      <c r="I1356" s="162"/>
      <c r="L1356" s="157"/>
      <c r="M1356" s="163"/>
      <c r="T1356" s="164"/>
      <c r="AT1356" s="159" t="s">
        <v>328</v>
      </c>
      <c r="AU1356" s="159" t="s">
        <v>88</v>
      </c>
      <c r="AV1356" s="12" t="s">
        <v>88</v>
      </c>
      <c r="AW1356" s="12" t="s">
        <v>31</v>
      </c>
      <c r="AX1356" s="12" t="s">
        <v>76</v>
      </c>
      <c r="AY1356" s="159" t="s">
        <v>317</v>
      </c>
    </row>
    <row r="1357" spans="2:65" s="13" customFormat="1" ht="10">
      <c r="B1357" s="165"/>
      <c r="D1357" s="158" t="s">
        <v>328</v>
      </c>
      <c r="E1357" s="166" t="s">
        <v>1</v>
      </c>
      <c r="F1357" s="167" t="s">
        <v>15091</v>
      </c>
      <c r="H1357" s="168">
        <v>102.75</v>
      </c>
      <c r="I1357" s="169"/>
      <c r="L1357" s="165"/>
      <c r="M1357" s="170"/>
      <c r="T1357" s="171"/>
      <c r="AT1357" s="166" t="s">
        <v>328</v>
      </c>
      <c r="AU1357" s="166" t="s">
        <v>88</v>
      </c>
      <c r="AV1357" s="13" t="s">
        <v>92</v>
      </c>
      <c r="AW1357" s="13" t="s">
        <v>31</v>
      </c>
      <c r="AX1357" s="13" t="s">
        <v>76</v>
      </c>
      <c r="AY1357" s="166" t="s">
        <v>317</v>
      </c>
    </row>
    <row r="1358" spans="2:65" s="14" customFormat="1" ht="10">
      <c r="B1358" s="172"/>
      <c r="D1358" s="158" t="s">
        <v>328</v>
      </c>
      <c r="E1358" s="173" t="s">
        <v>1</v>
      </c>
      <c r="F1358" s="174" t="s">
        <v>332</v>
      </c>
      <c r="H1358" s="175">
        <v>163.41</v>
      </c>
      <c r="I1358" s="176"/>
      <c r="L1358" s="172"/>
      <c r="M1358" s="177"/>
      <c r="T1358" s="178"/>
      <c r="AT1358" s="173" t="s">
        <v>328</v>
      </c>
      <c r="AU1358" s="173" t="s">
        <v>88</v>
      </c>
      <c r="AV1358" s="14" t="s">
        <v>323</v>
      </c>
      <c r="AW1358" s="14" t="s">
        <v>31</v>
      </c>
      <c r="AX1358" s="14" t="s">
        <v>83</v>
      </c>
      <c r="AY1358" s="173" t="s">
        <v>317</v>
      </c>
    </row>
    <row r="1359" spans="2:65" s="1" customFormat="1" ht="37.75" customHeight="1">
      <c r="B1359" s="142"/>
      <c r="C1359" s="179" t="s">
        <v>2594</v>
      </c>
      <c r="D1359" s="179" t="s">
        <v>454</v>
      </c>
      <c r="E1359" s="180" t="s">
        <v>7058</v>
      </c>
      <c r="F1359" s="181" t="s">
        <v>7059</v>
      </c>
      <c r="G1359" s="182" t="s">
        <v>444</v>
      </c>
      <c r="H1359" s="183">
        <v>64.3</v>
      </c>
      <c r="I1359" s="184"/>
      <c r="J1359" s="185">
        <f>ROUND(I1359*H1359,2)</f>
        <v>0</v>
      </c>
      <c r="K1359" s="186"/>
      <c r="L1359" s="187"/>
      <c r="M1359" s="188" t="s">
        <v>1</v>
      </c>
      <c r="N1359" s="189" t="s">
        <v>42</v>
      </c>
      <c r="P1359" s="153">
        <f>O1359*H1359</f>
        <v>0</v>
      </c>
      <c r="Q1359" s="153">
        <v>2.3060000000000001E-2</v>
      </c>
      <c r="R1359" s="153">
        <f>Q1359*H1359</f>
        <v>1.482758</v>
      </c>
      <c r="S1359" s="153">
        <v>0</v>
      </c>
      <c r="T1359" s="154">
        <f>S1359*H1359</f>
        <v>0</v>
      </c>
      <c r="AR1359" s="155" t="s">
        <v>481</v>
      </c>
      <c r="AT1359" s="155" t="s">
        <v>454</v>
      </c>
      <c r="AU1359" s="155" t="s">
        <v>88</v>
      </c>
      <c r="AY1359" s="16" t="s">
        <v>317</v>
      </c>
      <c r="BE1359" s="156">
        <f>IF(N1359="základná",J1359,0)</f>
        <v>0</v>
      </c>
      <c r="BF1359" s="156">
        <f>IF(N1359="znížená",J1359,0)</f>
        <v>0</v>
      </c>
      <c r="BG1359" s="156">
        <f>IF(N1359="zákl. prenesená",J1359,0)</f>
        <v>0</v>
      </c>
      <c r="BH1359" s="156">
        <f>IF(N1359="zníž. prenesená",J1359,0)</f>
        <v>0</v>
      </c>
      <c r="BI1359" s="156">
        <f>IF(N1359="nulová",J1359,0)</f>
        <v>0</v>
      </c>
      <c r="BJ1359" s="16" t="s">
        <v>88</v>
      </c>
      <c r="BK1359" s="156">
        <f>ROUND(I1359*H1359,2)</f>
        <v>0</v>
      </c>
      <c r="BL1359" s="16" t="s">
        <v>396</v>
      </c>
      <c r="BM1359" s="155" t="s">
        <v>15092</v>
      </c>
    </row>
    <row r="1360" spans="2:65" s="12" customFormat="1" ht="10">
      <c r="B1360" s="157"/>
      <c r="D1360" s="158" t="s">
        <v>328</v>
      </c>
      <c r="E1360" s="159" t="s">
        <v>1</v>
      </c>
      <c r="F1360" s="160" t="s">
        <v>14258</v>
      </c>
      <c r="H1360" s="161">
        <v>9.01</v>
      </c>
      <c r="I1360" s="162"/>
      <c r="L1360" s="157"/>
      <c r="M1360" s="163"/>
      <c r="T1360" s="164"/>
      <c r="AT1360" s="159" t="s">
        <v>328</v>
      </c>
      <c r="AU1360" s="159" t="s">
        <v>88</v>
      </c>
      <c r="AV1360" s="12" t="s">
        <v>88</v>
      </c>
      <c r="AW1360" s="12" t="s">
        <v>31</v>
      </c>
      <c r="AX1360" s="12" t="s">
        <v>76</v>
      </c>
      <c r="AY1360" s="159" t="s">
        <v>317</v>
      </c>
    </row>
    <row r="1361" spans="2:65" s="12" customFormat="1" ht="10">
      <c r="B1361" s="157"/>
      <c r="D1361" s="158" t="s">
        <v>328</v>
      </c>
      <c r="E1361" s="159" t="s">
        <v>1</v>
      </c>
      <c r="F1361" s="160" t="s">
        <v>15081</v>
      </c>
      <c r="H1361" s="161">
        <v>51.65</v>
      </c>
      <c r="I1361" s="162"/>
      <c r="L1361" s="157"/>
      <c r="M1361" s="163"/>
      <c r="T1361" s="164"/>
      <c r="AT1361" s="159" t="s">
        <v>328</v>
      </c>
      <c r="AU1361" s="159" t="s">
        <v>88</v>
      </c>
      <c r="AV1361" s="12" t="s">
        <v>88</v>
      </c>
      <c r="AW1361" s="12" t="s">
        <v>31</v>
      </c>
      <c r="AX1361" s="12" t="s">
        <v>76</v>
      </c>
      <c r="AY1361" s="159" t="s">
        <v>317</v>
      </c>
    </row>
    <row r="1362" spans="2:65" s="13" customFormat="1" ht="10">
      <c r="B1362" s="165"/>
      <c r="D1362" s="158" t="s">
        <v>328</v>
      </c>
      <c r="E1362" s="166" t="s">
        <v>1</v>
      </c>
      <c r="F1362" s="167" t="s">
        <v>15082</v>
      </c>
      <c r="H1362" s="168">
        <v>60.66</v>
      </c>
      <c r="I1362" s="169"/>
      <c r="L1362" s="165"/>
      <c r="M1362" s="170"/>
      <c r="T1362" s="171"/>
      <c r="AT1362" s="166" t="s">
        <v>328</v>
      </c>
      <c r="AU1362" s="166" t="s">
        <v>88</v>
      </c>
      <c r="AV1362" s="13" t="s">
        <v>92</v>
      </c>
      <c r="AW1362" s="13" t="s">
        <v>31</v>
      </c>
      <c r="AX1362" s="13" t="s">
        <v>76</v>
      </c>
      <c r="AY1362" s="166" t="s">
        <v>317</v>
      </c>
    </row>
    <row r="1363" spans="2:65" s="14" customFormat="1" ht="10">
      <c r="B1363" s="172"/>
      <c r="D1363" s="158" t="s">
        <v>328</v>
      </c>
      <c r="E1363" s="173" t="s">
        <v>1</v>
      </c>
      <c r="F1363" s="174" t="s">
        <v>332</v>
      </c>
      <c r="H1363" s="175">
        <v>60.66</v>
      </c>
      <c r="I1363" s="176"/>
      <c r="L1363" s="172"/>
      <c r="M1363" s="177"/>
      <c r="T1363" s="178"/>
      <c r="AT1363" s="173" t="s">
        <v>328</v>
      </c>
      <c r="AU1363" s="173" t="s">
        <v>88</v>
      </c>
      <c r="AV1363" s="14" t="s">
        <v>323</v>
      </c>
      <c r="AW1363" s="14" t="s">
        <v>31</v>
      </c>
      <c r="AX1363" s="14" t="s">
        <v>83</v>
      </c>
      <c r="AY1363" s="173" t="s">
        <v>317</v>
      </c>
    </row>
    <row r="1364" spans="2:65" s="12" customFormat="1" ht="10">
      <c r="B1364" s="157"/>
      <c r="D1364" s="158" t="s">
        <v>328</v>
      </c>
      <c r="F1364" s="160" t="s">
        <v>15088</v>
      </c>
      <c r="H1364" s="161">
        <v>64.3</v>
      </c>
      <c r="I1364" s="162"/>
      <c r="L1364" s="157"/>
      <c r="M1364" s="163"/>
      <c r="T1364" s="164"/>
      <c r="AT1364" s="159" t="s">
        <v>328</v>
      </c>
      <c r="AU1364" s="159" t="s">
        <v>88</v>
      </c>
      <c r="AV1364" s="12" t="s">
        <v>88</v>
      </c>
      <c r="AW1364" s="12" t="s">
        <v>3</v>
      </c>
      <c r="AX1364" s="12" t="s">
        <v>83</v>
      </c>
      <c r="AY1364" s="159" t="s">
        <v>317</v>
      </c>
    </row>
    <row r="1365" spans="2:65" s="1" customFormat="1" ht="37.75" customHeight="1">
      <c r="B1365" s="142"/>
      <c r="C1365" s="179" t="s">
        <v>2598</v>
      </c>
      <c r="D1365" s="179" t="s">
        <v>454</v>
      </c>
      <c r="E1365" s="180" t="s">
        <v>7063</v>
      </c>
      <c r="F1365" s="181" t="s">
        <v>15093</v>
      </c>
      <c r="G1365" s="182" t="s">
        <v>444</v>
      </c>
      <c r="H1365" s="183">
        <v>108.91500000000001</v>
      </c>
      <c r="I1365" s="184"/>
      <c r="J1365" s="185">
        <f>ROUND(I1365*H1365,2)</f>
        <v>0</v>
      </c>
      <c r="K1365" s="186"/>
      <c r="L1365" s="187"/>
      <c r="M1365" s="188" t="s">
        <v>1</v>
      </c>
      <c r="N1365" s="189" t="s">
        <v>42</v>
      </c>
      <c r="P1365" s="153">
        <f>O1365*H1365</f>
        <v>0</v>
      </c>
      <c r="Q1365" s="153">
        <v>2.3060000000000001E-2</v>
      </c>
      <c r="R1365" s="153">
        <f>Q1365*H1365</f>
        <v>2.5115799000000001</v>
      </c>
      <c r="S1365" s="153">
        <v>0</v>
      </c>
      <c r="T1365" s="154">
        <f>S1365*H1365</f>
        <v>0</v>
      </c>
      <c r="AR1365" s="155" t="s">
        <v>481</v>
      </c>
      <c r="AT1365" s="155" t="s">
        <v>454</v>
      </c>
      <c r="AU1365" s="155" t="s">
        <v>88</v>
      </c>
      <c r="AY1365" s="16" t="s">
        <v>317</v>
      </c>
      <c r="BE1365" s="156">
        <f>IF(N1365="základná",J1365,0)</f>
        <v>0</v>
      </c>
      <c r="BF1365" s="156">
        <f>IF(N1365="znížená",J1365,0)</f>
        <v>0</v>
      </c>
      <c r="BG1365" s="156">
        <f>IF(N1365="zákl. prenesená",J1365,0)</f>
        <v>0</v>
      </c>
      <c r="BH1365" s="156">
        <f>IF(N1365="zníž. prenesená",J1365,0)</f>
        <v>0</v>
      </c>
      <c r="BI1365" s="156">
        <f>IF(N1365="nulová",J1365,0)</f>
        <v>0</v>
      </c>
      <c r="BJ1365" s="16" t="s">
        <v>88</v>
      </c>
      <c r="BK1365" s="156">
        <f>ROUND(I1365*H1365,2)</f>
        <v>0</v>
      </c>
      <c r="BL1365" s="16" t="s">
        <v>396</v>
      </c>
      <c r="BM1365" s="155" t="s">
        <v>15094</v>
      </c>
    </row>
    <row r="1366" spans="2:65" s="12" customFormat="1" ht="10">
      <c r="B1366" s="157"/>
      <c r="D1366" s="158" t="s">
        <v>328</v>
      </c>
      <c r="E1366" s="159" t="s">
        <v>1</v>
      </c>
      <c r="F1366" s="160" t="s">
        <v>15090</v>
      </c>
      <c r="H1366" s="161">
        <v>102.75</v>
      </c>
      <c r="I1366" s="162"/>
      <c r="L1366" s="157"/>
      <c r="M1366" s="163"/>
      <c r="T1366" s="164"/>
      <c r="AT1366" s="159" t="s">
        <v>328</v>
      </c>
      <c r="AU1366" s="159" t="s">
        <v>88</v>
      </c>
      <c r="AV1366" s="12" t="s">
        <v>88</v>
      </c>
      <c r="AW1366" s="12" t="s">
        <v>31</v>
      </c>
      <c r="AX1366" s="12" t="s">
        <v>76</v>
      </c>
      <c r="AY1366" s="159" t="s">
        <v>317</v>
      </c>
    </row>
    <row r="1367" spans="2:65" s="13" customFormat="1" ht="10">
      <c r="B1367" s="165"/>
      <c r="D1367" s="158" t="s">
        <v>328</v>
      </c>
      <c r="E1367" s="166" t="s">
        <v>1</v>
      </c>
      <c r="F1367" s="167" t="s">
        <v>14262</v>
      </c>
      <c r="H1367" s="168">
        <v>102.75</v>
      </c>
      <c r="I1367" s="169"/>
      <c r="L1367" s="165"/>
      <c r="M1367" s="170"/>
      <c r="T1367" s="171"/>
      <c r="AT1367" s="166" t="s">
        <v>328</v>
      </c>
      <c r="AU1367" s="166" t="s">
        <v>88</v>
      </c>
      <c r="AV1367" s="13" t="s">
        <v>92</v>
      </c>
      <c r="AW1367" s="13" t="s">
        <v>31</v>
      </c>
      <c r="AX1367" s="13" t="s">
        <v>76</v>
      </c>
      <c r="AY1367" s="166" t="s">
        <v>317</v>
      </c>
    </row>
    <row r="1368" spans="2:65" s="14" customFormat="1" ht="10">
      <c r="B1368" s="172"/>
      <c r="D1368" s="158" t="s">
        <v>328</v>
      </c>
      <c r="E1368" s="173" t="s">
        <v>1</v>
      </c>
      <c r="F1368" s="174" t="s">
        <v>332</v>
      </c>
      <c r="H1368" s="175">
        <v>102.75</v>
      </c>
      <c r="I1368" s="176"/>
      <c r="L1368" s="172"/>
      <c r="M1368" s="177"/>
      <c r="T1368" s="178"/>
      <c r="AT1368" s="173" t="s">
        <v>328</v>
      </c>
      <c r="AU1368" s="173" t="s">
        <v>88</v>
      </c>
      <c r="AV1368" s="14" t="s">
        <v>323</v>
      </c>
      <c r="AW1368" s="14" t="s">
        <v>31</v>
      </c>
      <c r="AX1368" s="14" t="s">
        <v>83</v>
      </c>
      <c r="AY1368" s="173" t="s">
        <v>317</v>
      </c>
    </row>
    <row r="1369" spans="2:65" s="12" customFormat="1" ht="10">
      <c r="B1369" s="157"/>
      <c r="D1369" s="158" t="s">
        <v>328</v>
      </c>
      <c r="F1369" s="160" t="s">
        <v>15095</v>
      </c>
      <c r="H1369" s="161">
        <v>108.91500000000001</v>
      </c>
      <c r="I1369" s="162"/>
      <c r="L1369" s="157"/>
      <c r="M1369" s="163"/>
      <c r="T1369" s="164"/>
      <c r="AT1369" s="159" t="s">
        <v>328</v>
      </c>
      <c r="AU1369" s="159" t="s">
        <v>88</v>
      </c>
      <c r="AV1369" s="12" t="s">
        <v>88</v>
      </c>
      <c r="AW1369" s="12" t="s">
        <v>3</v>
      </c>
      <c r="AX1369" s="12" t="s">
        <v>83</v>
      </c>
      <c r="AY1369" s="159" t="s">
        <v>317</v>
      </c>
    </row>
    <row r="1370" spans="2:65" s="1" customFormat="1" ht="24.15" customHeight="1">
      <c r="B1370" s="142"/>
      <c r="C1370" s="143" t="s">
        <v>2603</v>
      </c>
      <c r="D1370" s="143" t="s">
        <v>319</v>
      </c>
      <c r="E1370" s="144" t="s">
        <v>7074</v>
      </c>
      <c r="F1370" s="145" t="s">
        <v>7075</v>
      </c>
      <c r="G1370" s="146" t="s">
        <v>444</v>
      </c>
      <c r="H1370" s="147">
        <v>29.71</v>
      </c>
      <c r="I1370" s="148"/>
      <c r="J1370" s="149">
        <f>ROUND(I1370*H1370,2)</f>
        <v>0</v>
      </c>
      <c r="K1370" s="150"/>
      <c r="L1370" s="31"/>
      <c r="M1370" s="151" t="s">
        <v>1</v>
      </c>
      <c r="N1370" s="152" t="s">
        <v>42</v>
      </c>
      <c r="P1370" s="153">
        <f>O1370*H1370</f>
        <v>0</v>
      </c>
      <c r="Q1370" s="153">
        <v>3.5500000000000002E-3</v>
      </c>
      <c r="R1370" s="153">
        <f>Q1370*H1370</f>
        <v>0.10547050000000001</v>
      </c>
      <c r="S1370" s="153">
        <v>0</v>
      </c>
      <c r="T1370" s="154">
        <f>S1370*H1370</f>
        <v>0</v>
      </c>
      <c r="AR1370" s="155" t="s">
        <v>396</v>
      </c>
      <c r="AT1370" s="155" t="s">
        <v>319</v>
      </c>
      <c r="AU1370" s="155" t="s">
        <v>88</v>
      </c>
      <c r="AY1370" s="16" t="s">
        <v>317</v>
      </c>
      <c r="BE1370" s="156">
        <f>IF(N1370="základná",J1370,0)</f>
        <v>0</v>
      </c>
      <c r="BF1370" s="156">
        <f>IF(N1370="znížená",J1370,0)</f>
        <v>0</v>
      </c>
      <c r="BG1370" s="156">
        <f>IF(N1370="zákl. prenesená",J1370,0)</f>
        <v>0</v>
      </c>
      <c r="BH1370" s="156">
        <f>IF(N1370="zníž. prenesená",J1370,0)</f>
        <v>0</v>
      </c>
      <c r="BI1370" s="156">
        <f>IF(N1370="nulová",J1370,0)</f>
        <v>0</v>
      </c>
      <c r="BJ1370" s="16" t="s">
        <v>88</v>
      </c>
      <c r="BK1370" s="156">
        <f>ROUND(I1370*H1370,2)</f>
        <v>0</v>
      </c>
      <c r="BL1370" s="16" t="s">
        <v>396</v>
      </c>
      <c r="BM1370" s="155" t="s">
        <v>15096</v>
      </c>
    </row>
    <row r="1371" spans="2:65" s="12" customFormat="1" ht="10">
      <c r="B1371" s="157"/>
      <c r="D1371" s="158" t="s">
        <v>328</v>
      </c>
      <c r="E1371" s="159" t="s">
        <v>1</v>
      </c>
      <c r="F1371" s="160" t="s">
        <v>14263</v>
      </c>
      <c r="H1371" s="161">
        <v>29.71</v>
      </c>
      <c r="I1371" s="162"/>
      <c r="L1371" s="157"/>
      <c r="M1371" s="163"/>
      <c r="T1371" s="164"/>
      <c r="AT1371" s="159" t="s">
        <v>328</v>
      </c>
      <c r="AU1371" s="159" t="s">
        <v>88</v>
      </c>
      <c r="AV1371" s="12" t="s">
        <v>88</v>
      </c>
      <c r="AW1371" s="12" t="s">
        <v>31</v>
      </c>
      <c r="AX1371" s="12" t="s">
        <v>76</v>
      </c>
      <c r="AY1371" s="159" t="s">
        <v>317</v>
      </c>
    </row>
    <row r="1372" spans="2:65" s="13" customFormat="1" ht="10">
      <c r="B1372" s="165"/>
      <c r="D1372" s="158" t="s">
        <v>328</v>
      </c>
      <c r="E1372" s="166" t="s">
        <v>1</v>
      </c>
      <c r="F1372" s="167" t="s">
        <v>14264</v>
      </c>
      <c r="H1372" s="168">
        <v>29.71</v>
      </c>
      <c r="I1372" s="169"/>
      <c r="L1372" s="165"/>
      <c r="M1372" s="170"/>
      <c r="T1372" s="171"/>
      <c r="AT1372" s="166" t="s">
        <v>328</v>
      </c>
      <c r="AU1372" s="166" t="s">
        <v>88</v>
      </c>
      <c r="AV1372" s="13" t="s">
        <v>92</v>
      </c>
      <c r="AW1372" s="13" t="s">
        <v>31</v>
      </c>
      <c r="AX1372" s="13" t="s">
        <v>76</v>
      </c>
      <c r="AY1372" s="166" t="s">
        <v>317</v>
      </c>
    </row>
    <row r="1373" spans="2:65" s="14" customFormat="1" ht="10">
      <c r="B1373" s="172"/>
      <c r="D1373" s="158" t="s">
        <v>328</v>
      </c>
      <c r="E1373" s="173" t="s">
        <v>1</v>
      </c>
      <c r="F1373" s="174" t="s">
        <v>332</v>
      </c>
      <c r="H1373" s="175">
        <v>29.71</v>
      </c>
      <c r="I1373" s="176"/>
      <c r="L1373" s="172"/>
      <c r="M1373" s="177"/>
      <c r="T1373" s="178"/>
      <c r="AT1373" s="173" t="s">
        <v>328</v>
      </c>
      <c r="AU1373" s="173" t="s">
        <v>88</v>
      </c>
      <c r="AV1373" s="14" t="s">
        <v>323</v>
      </c>
      <c r="AW1373" s="14" t="s">
        <v>31</v>
      </c>
      <c r="AX1373" s="14" t="s">
        <v>83</v>
      </c>
      <c r="AY1373" s="173" t="s">
        <v>317</v>
      </c>
    </row>
    <row r="1374" spans="2:65" s="1" customFormat="1" ht="24.15" customHeight="1">
      <c r="B1374" s="142"/>
      <c r="C1374" s="179" t="s">
        <v>2608</v>
      </c>
      <c r="D1374" s="179" t="s">
        <v>454</v>
      </c>
      <c r="E1374" s="180" t="s">
        <v>7079</v>
      </c>
      <c r="F1374" s="181" t="s">
        <v>15097</v>
      </c>
      <c r="G1374" s="182" t="s">
        <v>444</v>
      </c>
      <c r="H1374" s="183">
        <v>31.492999999999999</v>
      </c>
      <c r="I1374" s="184"/>
      <c r="J1374" s="185">
        <f>ROUND(I1374*H1374,2)</f>
        <v>0</v>
      </c>
      <c r="K1374" s="186"/>
      <c r="L1374" s="187"/>
      <c r="M1374" s="188" t="s">
        <v>1</v>
      </c>
      <c r="N1374" s="189" t="s">
        <v>42</v>
      </c>
      <c r="P1374" s="153">
        <f>O1374*H1374</f>
        <v>0</v>
      </c>
      <c r="Q1374" s="153">
        <v>2.3060000000000001E-2</v>
      </c>
      <c r="R1374" s="153">
        <f>Q1374*H1374</f>
        <v>0.72622858000000001</v>
      </c>
      <c r="S1374" s="153">
        <v>0</v>
      </c>
      <c r="T1374" s="154">
        <f>S1374*H1374</f>
        <v>0</v>
      </c>
      <c r="AR1374" s="155" t="s">
        <v>481</v>
      </c>
      <c r="AT1374" s="155" t="s">
        <v>454</v>
      </c>
      <c r="AU1374" s="155" t="s">
        <v>88</v>
      </c>
      <c r="AY1374" s="16" t="s">
        <v>317</v>
      </c>
      <c r="BE1374" s="156">
        <f>IF(N1374="základná",J1374,0)</f>
        <v>0</v>
      </c>
      <c r="BF1374" s="156">
        <f>IF(N1374="znížená",J1374,0)</f>
        <v>0</v>
      </c>
      <c r="BG1374" s="156">
        <f>IF(N1374="zákl. prenesená",J1374,0)</f>
        <v>0</v>
      </c>
      <c r="BH1374" s="156">
        <f>IF(N1374="zníž. prenesená",J1374,0)</f>
        <v>0</v>
      </c>
      <c r="BI1374" s="156">
        <f>IF(N1374="nulová",J1374,0)</f>
        <v>0</v>
      </c>
      <c r="BJ1374" s="16" t="s">
        <v>88</v>
      </c>
      <c r="BK1374" s="156">
        <f>ROUND(I1374*H1374,2)</f>
        <v>0</v>
      </c>
      <c r="BL1374" s="16" t="s">
        <v>396</v>
      </c>
      <c r="BM1374" s="155" t="s">
        <v>15098</v>
      </c>
    </row>
    <row r="1375" spans="2:65" s="12" customFormat="1" ht="10">
      <c r="B1375" s="157"/>
      <c r="D1375" s="158" t="s">
        <v>328</v>
      </c>
      <c r="E1375" s="159" t="s">
        <v>1</v>
      </c>
      <c r="F1375" s="160" t="s">
        <v>14263</v>
      </c>
      <c r="H1375" s="161">
        <v>29.71</v>
      </c>
      <c r="I1375" s="162"/>
      <c r="L1375" s="157"/>
      <c r="M1375" s="163"/>
      <c r="T1375" s="164"/>
      <c r="AT1375" s="159" t="s">
        <v>328</v>
      </c>
      <c r="AU1375" s="159" t="s">
        <v>88</v>
      </c>
      <c r="AV1375" s="12" t="s">
        <v>88</v>
      </c>
      <c r="AW1375" s="12" t="s">
        <v>31</v>
      </c>
      <c r="AX1375" s="12" t="s">
        <v>76</v>
      </c>
      <c r="AY1375" s="159" t="s">
        <v>317</v>
      </c>
    </row>
    <row r="1376" spans="2:65" s="13" customFormat="1" ht="10">
      <c r="B1376" s="165"/>
      <c r="D1376" s="158" t="s">
        <v>328</v>
      </c>
      <c r="E1376" s="166" t="s">
        <v>1</v>
      </c>
      <c r="F1376" s="167" t="s">
        <v>14264</v>
      </c>
      <c r="H1376" s="168">
        <v>29.71</v>
      </c>
      <c r="I1376" s="169"/>
      <c r="L1376" s="165"/>
      <c r="M1376" s="170"/>
      <c r="T1376" s="171"/>
      <c r="AT1376" s="166" t="s">
        <v>328</v>
      </c>
      <c r="AU1376" s="166" t="s">
        <v>88</v>
      </c>
      <c r="AV1376" s="13" t="s">
        <v>92</v>
      </c>
      <c r="AW1376" s="13" t="s">
        <v>31</v>
      </c>
      <c r="AX1376" s="13" t="s">
        <v>76</v>
      </c>
      <c r="AY1376" s="166" t="s">
        <v>317</v>
      </c>
    </row>
    <row r="1377" spans="2:65" s="14" customFormat="1" ht="10">
      <c r="B1377" s="172"/>
      <c r="D1377" s="158" t="s">
        <v>328</v>
      </c>
      <c r="E1377" s="173" t="s">
        <v>1</v>
      </c>
      <c r="F1377" s="174" t="s">
        <v>332</v>
      </c>
      <c r="H1377" s="175">
        <v>29.71</v>
      </c>
      <c r="I1377" s="176"/>
      <c r="L1377" s="172"/>
      <c r="M1377" s="177"/>
      <c r="T1377" s="178"/>
      <c r="AT1377" s="173" t="s">
        <v>328</v>
      </c>
      <c r="AU1377" s="173" t="s">
        <v>88</v>
      </c>
      <c r="AV1377" s="14" t="s">
        <v>323</v>
      </c>
      <c r="AW1377" s="14" t="s">
        <v>31</v>
      </c>
      <c r="AX1377" s="14" t="s">
        <v>83</v>
      </c>
      <c r="AY1377" s="173" t="s">
        <v>317</v>
      </c>
    </row>
    <row r="1378" spans="2:65" s="12" customFormat="1" ht="10">
      <c r="B1378" s="157"/>
      <c r="D1378" s="158" t="s">
        <v>328</v>
      </c>
      <c r="F1378" s="160" t="s">
        <v>15099</v>
      </c>
      <c r="H1378" s="161">
        <v>31.492999999999999</v>
      </c>
      <c r="I1378" s="162"/>
      <c r="L1378" s="157"/>
      <c r="M1378" s="163"/>
      <c r="T1378" s="164"/>
      <c r="AT1378" s="159" t="s">
        <v>328</v>
      </c>
      <c r="AU1378" s="159" t="s">
        <v>88</v>
      </c>
      <c r="AV1378" s="12" t="s">
        <v>88</v>
      </c>
      <c r="AW1378" s="12" t="s">
        <v>3</v>
      </c>
      <c r="AX1378" s="12" t="s">
        <v>83</v>
      </c>
      <c r="AY1378" s="159" t="s">
        <v>317</v>
      </c>
    </row>
    <row r="1379" spans="2:65" s="1" customFormat="1" ht="24.15" customHeight="1">
      <c r="B1379" s="142"/>
      <c r="C1379" s="143" t="s">
        <v>2613</v>
      </c>
      <c r="D1379" s="143" t="s">
        <v>319</v>
      </c>
      <c r="E1379" s="144" t="s">
        <v>15100</v>
      </c>
      <c r="F1379" s="145" t="s">
        <v>15101</v>
      </c>
      <c r="G1379" s="146" t="s">
        <v>439</v>
      </c>
      <c r="H1379" s="147">
        <v>7.8920000000000003</v>
      </c>
      <c r="I1379" s="148"/>
      <c r="J1379" s="149">
        <f>ROUND(I1379*H1379,2)</f>
        <v>0</v>
      </c>
      <c r="K1379" s="150"/>
      <c r="L1379" s="31"/>
      <c r="M1379" s="151" t="s">
        <v>1</v>
      </c>
      <c r="N1379" s="152" t="s">
        <v>42</v>
      </c>
      <c r="P1379" s="153">
        <f>O1379*H1379</f>
        <v>0</v>
      </c>
      <c r="Q1379" s="153">
        <v>0</v>
      </c>
      <c r="R1379" s="153">
        <f>Q1379*H1379</f>
        <v>0</v>
      </c>
      <c r="S1379" s="153">
        <v>0</v>
      </c>
      <c r="T1379" s="154">
        <f>S1379*H1379</f>
        <v>0</v>
      </c>
      <c r="AR1379" s="155" t="s">
        <v>396</v>
      </c>
      <c r="AT1379" s="155" t="s">
        <v>319</v>
      </c>
      <c r="AU1379" s="155" t="s">
        <v>88</v>
      </c>
      <c r="AY1379" s="16" t="s">
        <v>317</v>
      </c>
      <c r="BE1379" s="156">
        <f>IF(N1379="základná",J1379,0)</f>
        <v>0</v>
      </c>
      <c r="BF1379" s="156">
        <f>IF(N1379="znížená",J1379,0)</f>
        <v>0</v>
      </c>
      <c r="BG1379" s="156">
        <f>IF(N1379="zákl. prenesená",J1379,0)</f>
        <v>0</v>
      </c>
      <c r="BH1379" s="156">
        <f>IF(N1379="zníž. prenesená",J1379,0)</f>
        <v>0</v>
      </c>
      <c r="BI1379" s="156">
        <f>IF(N1379="nulová",J1379,0)</f>
        <v>0</v>
      </c>
      <c r="BJ1379" s="16" t="s">
        <v>88</v>
      </c>
      <c r="BK1379" s="156">
        <f>ROUND(I1379*H1379,2)</f>
        <v>0</v>
      </c>
      <c r="BL1379" s="16" t="s">
        <v>396</v>
      </c>
      <c r="BM1379" s="155" t="s">
        <v>15102</v>
      </c>
    </row>
    <row r="1380" spans="2:65" s="11" customFormat="1" ht="22.75" customHeight="1">
      <c r="B1380" s="130"/>
      <c r="D1380" s="131" t="s">
        <v>75</v>
      </c>
      <c r="E1380" s="140" t="s">
        <v>3369</v>
      </c>
      <c r="F1380" s="140" t="s">
        <v>7087</v>
      </c>
      <c r="I1380" s="133"/>
      <c r="J1380" s="141">
        <f>BK1380</f>
        <v>0</v>
      </c>
      <c r="L1380" s="130"/>
      <c r="M1380" s="135"/>
      <c r="P1380" s="136">
        <f>SUM(P1381:P1406)</f>
        <v>0</v>
      </c>
      <c r="R1380" s="136">
        <f>SUM(R1381:R1406)</f>
        <v>5.027508E-2</v>
      </c>
      <c r="T1380" s="137">
        <f>SUM(T1381:T1406)</f>
        <v>0</v>
      </c>
      <c r="AR1380" s="131" t="s">
        <v>88</v>
      </c>
      <c r="AT1380" s="138" t="s">
        <v>75</v>
      </c>
      <c r="AU1380" s="138" t="s">
        <v>83</v>
      </c>
      <c r="AY1380" s="131" t="s">
        <v>317</v>
      </c>
      <c r="BK1380" s="139">
        <f>SUM(BK1381:BK1406)</f>
        <v>0</v>
      </c>
    </row>
    <row r="1381" spans="2:65" s="1" customFormat="1" ht="16.5" customHeight="1">
      <c r="B1381" s="142"/>
      <c r="C1381" s="143" t="s">
        <v>2618</v>
      </c>
      <c r="D1381" s="143" t="s">
        <v>319</v>
      </c>
      <c r="E1381" s="144" t="s">
        <v>7107</v>
      </c>
      <c r="F1381" s="145" t="s">
        <v>7108</v>
      </c>
      <c r="G1381" s="146" t="s">
        <v>484</v>
      </c>
      <c r="H1381" s="147">
        <v>26.65</v>
      </c>
      <c r="I1381" s="148"/>
      <c r="J1381" s="149">
        <f>ROUND(I1381*H1381,2)</f>
        <v>0</v>
      </c>
      <c r="K1381" s="150"/>
      <c r="L1381" s="31"/>
      <c r="M1381" s="151" t="s">
        <v>1</v>
      </c>
      <c r="N1381" s="152" t="s">
        <v>42</v>
      </c>
      <c r="P1381" s="153">
        <f>O1381*H1381</f>
        <v>0</v>
      </c>
      <c r="Q1381" s="153">
        <v>1.0000000000000001E-5</v>
      </c>
      <c r="R1381" s="153">
        <f>Q1381*H1381</f>
        <v>2.6650000000000003E-4</v>
      </c>
      <c r="S1381" s="153">
        <v>0</v>
      </c>
      <c r="T1381" s="154">
        <f>S1381*H1381</f>
        <v>0</v>
      </c>
      <c r="AR1381" s="155" t="s">
        <v>396</v>
      </c>
      <c r="AT1381" s="155" t="s">
        <v>319</v>
      </c>
      <c r="AU1381" s="155" t="s">
        <v>88</v>
      </c>
      <c r="AY1381" s="16" t="s">
        <v>317</v>
      </c>
      <c r="BE1381" s="156">
        <f>IF(N1381="základná",J1381,0)</f>
        <v>0</v>
      </c>
      <c r="BF1381" s="156">
        <f>IF(N1381="znížená",J1381,0)</f>
        <v>0</v>
      </c>
      <c r="BG1381" s="156">
        <f>IF(N1381="zákl. prenesená",J1381,0)</f>
        <v>0</v>
      </c>
      <c r="BH1381" s="156">
        <f>IF(N1381="zníž. prenesená",J1381,0)</f>
        <v>0</v>
      </c>
      <c r="BI1381" s="156">
        <f>IF(N1381="nulová",J1381,0)</f>
        <v>0</v>
      </c>
      <c r="BJ1381" s="16" t="s">
        <v>88</v>
      </c>
      <c r="BK1381" s="156">
        <f>ROUND(I1381*H1381,2)</f>
        <v>0</v>
      </c>
      <c r="BL1381" s="16" t="s">
        <v>396</v>
      </c>
      <c r="BM1381" s="155" t="s">
        <v>15103</v>
      </c>
    </row>
    <row r="1382" spans="2:65" s="12" customFormat="1" ht="10">
      <c r="B1382" s="157"/>
      <c r="D1382" s="158" t="s">
        <v>328</v>
      </c>
      <c r="E1382" s="159" t="s">
        <v>1</v>
      </c>
      <c r="F1382" s="160" t="s">
        <v>15104</v>
      </c>
      <c r="H1382" s="161">
        <v>26.65</v>
      </c>
      <c r="I1382" s="162"/>
      <c r="L1382" s="157"/>
      <c r="M1382" s="163"/>
      <c r="T1382" s="164"/>
      <c r="AT1382" s="159" t="s">
        <v>328</v>
      </c>
      <c r="AU1382" s="159" t="s">
        <v>88</v>
      </c>
      <c r="AV1382" s="12" t="s">
        <v>88</v>
      </c>
      <c r="AW1382" s="12" t="s">
        <v>31</v>
      </c>
      <c r="AX1382" s="12" t="s">
        <v>76</v>
      </c>
      <c r="AY1382" s="159" t="s">
        <v>317</v>
      </c>
    </row>
    <row r="1383" spans="2:65" s="13" customFormat="1" ht="10">
      <c r="B1383" s="165"/>
      <c r="D1383" s="158" t="s">
        <v>328</v>
      </c>
      <c r="E1383" s="166" t="s">
        <v>1</v>
      </c>
      <c r="F1383" s="167" t="s">
        <v>15105</v>
      </c>
      <c r="H1383" s="168">
        <v>26.65</v>
      </c>
      <c r="I1383" s="169"/>
      <c r="L1383" s="165"/>
      <c r="M1383" s="170"/>
      <c r="T1383" s="171"/>
      <c r="AT1383" s="166" t="s">
        <v>328</v>
      </c>
      <c r="AU1383" s="166" t="s">
        <v>88</v>
      </c>
      <c r="AV1383" s="13" t="s">
        <v>92</v>
      </c>
      <c r="AW1383" s="13" t="s">
        <v>31</v>
      </c>
      <c r="AX1383" s="13" t="s">
        <v>76</v>
      </c>
      <c r="AY1383" s="166" t="s">
        <v>317</v>
      </c>
    </row>
    <row r="1384" spans="2:65" s="14" customFormat="1" ht="10">
      <c r="B1384" s="172"/>
      <c r="D1384" s="158" t="s">
        <v>328</v>
      </c>
      <c r="E1384" s="173" t="s">
        <v>1</v>
      </c>
      <c r="F1384" s="174" t="s">
        <v>332</v>
      </c>
      <c r="H1384" s="175">
        <v>26.65</v>
      </c>
      <c r="I1384" s="176"/>
      <c r="L1384" s="172"/>
      <c r="M1384" s="177"/>
      <c r="T1384" s="178"/>
      <c r="AT1384" s="173" t="s">
        <v>328</v>
      </c>
      <c r="AU1384" s="173" t="s">
        <v>88</v>
      </c>
      <c r="AV1384" s="14" t="s">
        <v>323</v>
      </c>
      <c r="AW1384" s="14" t="s">
        <v>31</v>
      </c>
      <c r="AX1384" s="14" t="s">
        <v>83</v>
      </c>
      <c r="AY1384" s="173" t="s">
        <v>317</v>
      </c>
    </row>
    <row r="1385" spans="2:65" s="1" customFormat="1" ht="37.75" customHeight="1">
      <c r="B1385" s="142"/>
      <c r="C1385" s="179" t="s">
        <v>2623</v>
      </c>
      <c r="D1385" s="179" t="s">
        <v>454</v>
      </c>
      <c r="E1385" s="180" t="s">
        <v>7114</v>
      </c>
      <c r="F1385" s="181" t="s">
        <v>7115</v>
      </c>
      <c r="G1385" s="182" t="s">
        <v>484</v>
      </c>
      <c r="H1385" s="183">
        <v>28.248999999999999</v>
      </c>
      <c r="I1385" s="184"/>
      <c r="J1385" s="185">
        <f>ROUND(I1385*H1385,2)</f>
        <v>0</v>
      </c>
      <c r="K1385" s="186"/>
      <c r="L1385" s="187"/>
      <c r="M1385" s="188" t="s">
        <v>1</v>
      </c>
      <c r="N1385" s="189" t="s">
        <v>42</v>
      </c>
      <c r="P1385" s="153">
        <f>O1385*H1385</f>
        <v>0</v>
      </c>
      <c r="Q1385" s="153">
        <v>2.0000000000000001E-4</v>
      </c>
      <c r="R1385" s="153">
        <f>Q1385*H1385</f>
        <v>5.6498E-3</v>
      </c>
      <c r="S1385" s="153">
        <v>0</v>
      </c>
      <c r="T1385" s="154">
        <f>S1385*H1385</f>
        <v>0</v>
      </c>
      <c r="AR1385" s="155" t="s">
        <v>481</v>
      </c>
      <c r="AT1385" s="155" t="s">
        <v>454</v>
      </c>
      <c r="AU1385" s="155" t="s">
        <v>88</v>
      </c>
      <c r="AY1385" s="16" t="s">
        <v>317</v>
      </c>
      <c r="BE1385" s="156">
        <f>IF(N1385="základná",J1385,0)</f>
        <v>0</v>
      </c>
      <c r="BF1385" s="156">
        <f>IF(N1385="znížená",J1385,0)</f>
        <v>0</v>
      </c>
      <c r="BG1385" s="156">
        <f>IF(N1385="zákl. prenesená",J1385,0)</f>
        <v>0</v>
      </c>
      <c r="BH1385" s="156">
        <f>IF(N1385="zníž. prenesená",J1385,0)</f>
        <v>0</v>
      </c>
      <c r="BI1385" s="156">
        <f>IF(N1385="nulová",J1385,0)</f>
        <v>0</v>
      </c>
      <c r="BJ1385" s="16" t="s">
        <v>88</v>
      </c>
      <c r="BK1385" s="156">
        <f>ROUND(I1385*H1385,2)</f>
        <v>0</v>
      </c>
      <c r="BL1385" s="16" t="s">
        <v>396</v>
      </c>
      <c r="BM1385" s="155" t="s">
        <v>15106</v>
      </c>
    </row>
    <row r="1386" spans="2:65" s="12" customFormat="1" ht="10">
      <c r="B1386" s="157"/>
      <c r="D1386" s="158" t="s">
        <v>328</v>
      </c>
      <c r="E1386" s="159" t="s">
        <v>1</v>
      </c>
      <c r="F1386" s="160" t="s">
        <v>15104</v>
      </c>
      <c r="H1386" s="161">
        <v>26.65</v>
      </c>
      <c r="I1386" s="162"/>
      <c r="L1386" s="157"/>
      <c r="M1386" s="163"/>
      <c r="T1386" s="164"/>
      <c r="AT1386" s="159" t="s">
        <v>328</v>
      </c>
      <c r="AU1386" s="159" t="s">
        <v>88</v>
      </c>
      <c r="AV1386" s="12" t="s">
        <v>88</v>
      </c>
      <c r="AW1386" s="12" t="s">
        <v>31</v>
      </c>
      <c r="AX1386" s="12" t="s">
        <v>76</v>
      </c>
      <c r="AY1386" s="159" t="s">
        <v>317</v>
      </c>
    </row>
    <row r="1387" spans="2:65" s="13" customFormat="1" ht="10">
      <c r="B1387" s="165"/>
      <c r="D1387" s="158" t="s">
        <v>328</v>
      </c>
      <c r="E1387" s="166" t="s">
        <v>1</v>
      </c>
      <c r="F1387" s="167" t="s">
        <v>15105</v>
      </c>
      <c r="H1387" s="168">
        <v>26.65</v>
      </c>
      <c r="I1387" s="169"/>
      <c r="L1387" s="165"/>
      <c r="M1387" s="170"/>
      <c r="T1387" s="171"/>
      <c r="AT1387" s="166" t="s">
        <v>328</v>
      </c>
      <c r="AU1387" s="166" t="s">
        <v>88</v>
      </c>
      <c r="AV1387" s="13" t="s">
        <v>92</v>
      </c>
      <c r="AW1387" s="13" t="s">
        <v>31</v>
      </c>
      <c r="AX1387" s="13" t="s">
        <v>76</v>
      </c>
      <c r="AY1387" s="166" t="s">
        <v>317</v>
      </c>
    </row>
    <row r="1388" spans="2:65" s="14" customFormat="1" ht="10">
      <c r="B1388" s="172"/>
      <c r="D1388" s="158" t="s">
        <v>328</v>
      </c>
      <c r="E1388" s="173" t="s">
        <v>1</v>
      </c>
      <c r="F1388" s="174" t="s">
        <v>332</v>
      </c>
      <c r="H1388" s="175">
        <v>26.65</v>
      </c>
      <c r="I1388" s="176"/>
      <c r="L1388" s="172"/>
      <c r="M1388" s="177"/>
      <c r="T1388" s="178"/>
      <c r="AT1388" s="173" t="s">
        <v>328</v>
      </c>
      <c r="AU1388" s="173" t="s">
        <v>88</v>
      </c>
      <c r="AV1388" s="14" t="s">
        <v>323</v>
      </c>
      <c r="AW1388" s="14" t="s">
        <v>31</v>
      </c>
      <c r="AX1388" s="14" t="s">
        <v>83</v>
      </c>
      <c r="AY1388" s="173" t="s">
        <v>317</v>
      </c>
    </row>
    <row r="1389" spans="2:65" s="12" customFormat="1" ht="10">
      <c r="B1389" s="157"/>
      <c r="D1389" s="158" t="s">
        <v>328</v>
      </c>
      <c r="F1389" s="160" t="s">
        <v>15107</v>
      </c>
      <c r="H1389" s="161">
        <v>28.248999999999999</v>
      </c>
      <c r="I1389" s="162"/>
      <c r="L1389" s="157"/>
      <c r="M1389" s="163"/>
      <c r="T1389" s="164"/>
      <c r="AT1389" s="159" t="s">
        <v>328</v>
      </c>
      <c r="AU1389" s="159" t="s">
        <v>88</v>
      </c>
      <c r="AV1389" s="12" t="s">
        <v>88</v>
      </c>
      <c r="AW1389" s="12" t="s">
        <v>3</v>
      </c>
      <c r="AX1389" s="12" t="s">
        <v>83</v>
      </c>
      <c r="AY1389" s="159" t="s">
        <v>317</v>
      </c>
    </row>
    <row r="1390" spans="2:65" s="1" customFormat="1" ht="16.5" customHeight="1">
      <c r="B1390" s="142"/>
      <c r="C1390" s="143" t="s">
        <v>2627</v>
      </c>
      <c r="D1390" s="143" t="s">
        <v>319</v>
      </c>
      <c r="E1390" s="144" t="s">
        <v>7119</v>
      </c>
      <c r="F1390" s="145" t="s">
        <v>15108</v>
      </c>
      <c r="G1390" s="146" t="s">
        <v>484</v>
      </c>
      <c r="H1390" s="147">
        <v>94.18</v>
      </c>
      <c r="I1390" s="148"/>
      <c r="J1390" s="149">
        <f>ROUND(I1390*H1390,2)</f>
        <v>0</v>
      </c>
      <c r="K1390" s="150"/>
      <c r="L1390" s="31"/>
      <c r="M1390" s="151" t="s">
        <v>1</v>
      </c>
      <c r="N1390" s="152" t="s">
        <v>42</v>
      </c>
      <c r="P1390" s="153">
        <f>O1390*H1390</f>
        <v>0</v>
      </c>
      <c r="Q1390" s="153">
        <v>3.0000000000000001E-5</v>
      </c>
      <c r="R1390" s="153">
        <f>Q1390*H1390</f>
        <v>2.8254000000000005E-3</v>
      </c>
      <c r="S1390" s="153">
        <v>0</v>
      </c>
      <c r="T1390" s="154">
        <f>S1390*H1390</f>
        <v>0</v>
      </c>
      <c r="AR1390" s="155" t="s">
        <v>323</v>
      </c>
      <c r="AT1390" s="155" t="s">
        <v>319</v>
      </c>
      <c r="AU1390" s="155" t="s">
        <v>88</v>
      </c>
      <c r="AY1390" s="16" t="s">
        <v>317</v>
      </c>
      <c r="BE1390" s="156">
        <f>IF(N1390="základná",J1390,0)</f>
        <v>0</v>
      </c>
      <c r="BF1390" s="156">
        <f>IF(N1390="znížená",J1390,0)</f>
        <v>0</v>
      </c>
      <c r="BG1390" s="156">
        <f>IF(N1390="zákl. prenesená",J1390,0)</f>
        <v>0</v>
      </c>
      <c r="BH1390" s="156">
        <f>IF(N1390="zníž. prenesená",J1390,0)</f>
        <v>0</v>
      </c>
      <c r="BI1390" s="156">
        <f>IF(N1390="nulová",J1390,0)</f>
        <v>0</v>
      </c>
      <c r="BJ1390" s="16" t="s">
        <v>88</v>
      </c>
      <c r="BK1390" s="156">
        <f>ROUND(I1390*H1390,2)</f>
        <v>0</v>
      </c>
      <c r="BL1390" s="16" t="s">
        <v>323</v>
      </c>
      <c r="BM1390" s="155" t="s">
        <v>15109</v>
      </c>
    </row>
    <row r="1391" spans="2:65" s="12" customFormat="1" ht="10">
      <c r="B1391" s="157"/>
      <c r="D1391" s="158" t="s">
        <v>328</v>
      </c>
      <c r="E1391" s="159" t="s">
        <v>1</v>
      </c>
      <c r="F1391" s="160" t="s">
        <v>15110</v>
      </c>
      <c r="H1391" s="161">
        <v>60.8</v>
      </c>
      <c r="I1391" s="162"/>
      <c r="L1391" s="157"/>
      <c r="M1391" s="163"/>
      <c r="T1391" s="164"/>
      <c r="AT1391" s="159" t="s">
        <v>328</v>
      </c>
      <c r="AU1391" s="159" t="s">
        <v>88</v>
      </c>
      <c r="AV1391" s="12" t="s">
        <v>88</v>
      </c>
      <c r="AW1391" s="12" t="s">
        <v>31</v>
      </c>
      <c r="AX1391" s="12" t="s">
        <v>76</v>
      </c>
      <c r="AY1391" s="159" t="s">
        <v>317</v>
      </c>
    </row>
    <row r="1392" spans="2:65" s="13" customFormat="1" ht="10">
      <c r="B1392" s="165"/>
      <c r="D1392" s="158" t="s">
        <v>328</v>
      </c>
      <c r="E1392" s="166" t="s">
        <v>1</v>
      </c>
      <c r="F1392" s="167" t="s">
        <v>7128</v>
      </c>
      <c r="H1392" s="168">
        <v>60.8</v>
      </c>
      <c r="I1392" s="169"/>
      <c r="L1392" s="165"/>
      <c r="M1392" s="170"/>
      <c r="T1392" s="171"/>
      <c r="AT1392" s="166" t="s">
        <v>328</v>
      </c>
      <c r="AU1392" s="166" t="s">
        <v>88</v>
      </c>
      <c r="AV1392" s="13" t="s">
        <v>92</v>
      </c>
      <c r="AW1392" s="13" t="s">
        <v>31</v>
      </c>
      <c r="AX1392" s="13" t="s">
        <v>76</v>
      </c>
      <c r="AY1392" s="166" t="s">
        <v>317</v>
      </c>
    </row>
    <row r="1393" spans="2:65" s="12" customFormat="1" ht="10">
      <c r="B1393" s="157"/>
      <c r="D1393" s="158" t="s">
        <v>328</v>
      </c>
      <c r="E1393" s="159" t="s">
        <v>1</v>
      </c>
      <c r="F1393" s="160" t="s">
        <v>15111</v>
      </c>
      <c r="H1393" s="161">
        <v>33.380000000000003</v>
      </c>
      <c r="I1393" s="162"/>
      <c r="L1393" s="157"/>
      <c r="M1393" s="163"/>
      <c r="T1393" s="164"/>
      <c r="AT1393" s="159" t="s">
        <v>328</v>
      </c>
      <c r="AU1393" s="159" t="s">
        <v>88</v>
      </c>
      <c r="AV1393" s="12" t="s">
        <v>88</v>
      </c>
      <c r="AW1393" s="12" t="s">
        <v>31</v>
      </c>
      <c r="AX1393" s="12" t="s">
        <v>76</v>
      </c>
      <c r="AY1393" s="159" t="s">
        <v>317</v>
      </c>
    </row>
    <row r="1394" spans="2:65" s="13" customFormat="1" ht="10">
      <c r="B1394" s="165"/>
      <c r="D1394" s="158" t="s">
        <v>328</v>
      </c>
      <c r="E1394" s="166" t="s">
        <v>1</v>
      </c>
      <c r="F1394" s="167" t="s">
        <v>15112</v>
      </c>
      <c r="H1394" s="168">
        <v>33.380000000000003</v>
      </c>
      <c r="I1394" s="169"/>
      <c r="L1394" s="165"/>
      <c r="M1394" s="170"/>
      <c r="T1394" s="171"/>
      <c r="AT1394" s="166" t="s">
        <v>328</v>
      </c>
      <c r="AU1394" s="166" t="s">
        <v>88</v>
      </c>
      <c r="AV1394" s="13" t="s">
        <v>92</v>
      </c>
      <c r="AW1394" s="13" t="s">
        <v>31</v>
      </c>
      <c r="AX1394" s="13" t="s">
        <v>76</v>
      </c>
      <c r="AY1394" s="166" t="s">
        <v>317</v>
      </c>
    </row>
    <row r="1395" spans="2:65" s="14" customFormat="1" ht="10">
      <c r="B1395" s="172"/>
      <c r="D1395" s="158" t="s">
        <v>328</v>
      </c>
      <c r="E1395" s="173" t="s">
        <v>1</v>
      </c>
      <c r="F1395" s="174" t="s">
        <v>332</v>
      </c>
      <c r="H1395" s="175">
        <v>94.18</v>
      </c>
      <c r="I1395" s="176"/>
      <c r="L1395" s="172"/>
      <c r="M1395" s="177"/>
      <c r="T1395" s="178"/>
      <c r="AT1395" s="173" t="s">
        <v>328</v>
      </c>
      <c r="AU1395" s="173" t="s">
        <v>88</v>
      </c>
      <c r="AV1395" s="14" t="s">
        <v>323</v>
      </c>
      <c r="AW1395" s="14" t="s">
        <v>31</v>
      </c>
      <c r="AX1395" s="14" t="s">
        <v>83</v>
      </c>
      <c r="AY1395" s="173" t="s">
        <v>317</v>
      </c>
    </row>
    <row r="1396" spans="2:65" s="1" customFormat="1" ht="37.75" customHeight="1">
      <c r="B1396" s="142"/>
      <c r="C1396" s="179" t="s">
        <v>2632</v>
      </c>
      <c r="D1396" s="179" t="s">
        <v>454</v>
      </c>
      <c r="E1396" s="180" t="s">
        <v>7137</v>
      </c>
      <c r="F1396" s="181" t="s">
        <v>7138</v>
      </c>
      <c r="G1396" s="182" t="s">
        <v>484</v>
      </c>
      <c r="H1396" s="183">
        <v>63.84</v>
      </c>
      <c r="I1396" s="184"/>
      <c r="J1396" s="185">
        <f>ROUND(I1396*H1396,2)</f>
        <v>0</v>
      </c>
      <c r="K1396" s="186"/>
      <c r="L1396" s="187"/>
      <c r="M1396" s="188" t="s">
        <v>1</v>
      </c>
      <c r="N1396" s="189" t="s">
        <v>42</v>
      </c>
      <c r="P1396" s="153">
        <f>O1396*H1396</f>
        <v>0</v>
      </c>
      <c r="Q1396" s="153">
        <v>4.2000000000000002E-4</v>
      </c>
      <c r="R1396" s="153">
        <f>Q1396*H1396</f>
        <v>2.6812800000000001E-2</v>
      </c>
      <c r="S1396" s="153">
        <v>0</v>
      </c>
      <c r="T1396" s="154">
        <f>S1396*H1396</f>
        <v>0</v>
      </c>
      <c r="AR1396" s="155" t="s">
        <v>356</v>
      </c>
      <c r="AT1396" s="155" t="s">
        <v>454</v>
      </c>
      <c r="AU1396" s="155" t="s">
        <v>88</v>
      </c>
      <c r="AY1396" s="16" t="s">
        <v>317</v>
      </c>
      <c r="BE1396" s="156">
        <f>IF(N1396="základná",J1396,0)</f>
        <v>0</v>
      </c>
      <c r="BF1396" s="156">
        <f>IF(N1396="znížená",J1396,0)</f>
        <v>0</v>
      </c>
      <c r="BG1396" s="156">
        <f>IF(N1396="zákl. prenesená",J1396,0)</f>
        <v>0</v>
      </c>
      <c r="BH1396" s="156">
        <f>IF(N1396="zníž. prenesená",J1396,0)</f>
        <v>0</v>
      </c>
      <c r="BI1396" s="156">
        <f>IF(N1396="nulová",J1396,0)</f>
        <v>0</v>
      </c>
      <c r="BJ1396" s="16" t="s">
        <v>88</v>
      </c>
      <c r="BK1396" s="156">
        <f>ROUND(I1396*H1396,2)</f>
        <v>0</v>
      </c>
      <c r="BL1396" s="16" t="s">
        <v>323</v>
      </c>
      <c r="BM1396" s="155" t="s">
        <v>15113</v>
      </c>
    </row>
    <row r="1397" spans="2:65" s="12" customFormat="1" ht="10">
      <c r="B1397" s="157"/>
      <c r="D1397" s="158" t="s">
        <v>328</v>
      </c>
      <c r="E1397" s="159" t="s">
        <v>1</v>
      </c>
      <c r="F1397" s="160" t="s">
        <v>15110</v>
      </c>
      <c r="H1397" s="161">
        <v>60.8</v>
      </c>
      <c r="I1397" s="162"/>
      <c r="L1397" s="157"/>
      <c r="M1397" s="163"/>
      <c r="T1397" s="164"/>
      <c r="AT1397" s="159" t="s">
        <v>328</v>
      </c>
      <c r="AU1397" s="159" t="s">
        <v>88</v>
      </c>
      <c r="AV1397" s="12" t="s">
        <v>88</v>
      </c>
      <c r="AW1397" s="12" t="s">
        <v>31</v>
      </c>
      <c r="AX1397" s="12" t="s">
        <v>76</v>
      </c>
      <c r="AY1397" s="159" t="s">
        <v>317</v>
      </c>
    </row>
    <row r="1398" spans="2:65" s="13" customFormat="1" ht="10">
      <c r="B1398" s="165"/>
      <c r="D1398" s="158" t="s">
        <v>328</v>
      </c>
      <c r="E1398" s="166" t="s">
        <v>1</v>
      </c>
      <c r="F1398" s="167" t="s">
        <v>7128</v>
      </c>
      <c r="H1398" s="168">
        <v>60.8</v>
      </c>
      <c r="I1398" s="169"/>
      <c r="L1398" s="165"/>
      <c r="M1398" s="170"/>
      <c r="T1398" s="171"/>
      <c r="AT1398" s="166" t="s">
        <v>328</v>
      </c>
      <c r="AU1398" s="166" t="s">
        <v>88</v>
      </c>
      <c r="AV1398" s="13" t="s">
        <v>92</v>
      </c>
      <c r="AW1398" s="13" t="s">
        <v>31</v>
      </c>
      <c r="AX1398" s="13" t="s">
        <v>76</v>
      </c>
      <c r="AY1398" s="166" t="s">
        <v>317</v>
      </c>
    </row>
    <row r="1399" spans="2:65" s="14" customFormat="1" ht="10">
      <c r="B1399" s="172"/>
      <c r="D1399" s="158" t="s">
        <v>328</v>
      </c>
      <c r="E1399" s="173" t="s">
        <v>1</v>
      </c>
      <c r="F1399" s="174" t="s">
        <v>332</v>
      </c>
      <c r="H1399" s="175">
        <v>60.8</v>
      </c>
      <c r="I1399" s="176"/>
      <c r="L1399" s="172"/>
      <c r="M1399" s="177"/>
      <c r="T1399" s="178"/>
      <c r="AT1399" s="173" t="s">
        <v>328</v>
      </c>
      <c r="AU1399" s="173" t="s">
        <v>88</v>
      </c>
      <c r="AV1399" s="14" t="s">
        <v>323</v>
      </c>
      <c r="AW1399" s="14" t="s">
        <v>31</v>
      </c>
      <c r="AX1399" s="14" t="s">
        <v>83</v>
      </c>
      <c r="AY1399" s="173" t="s">
        <v>317</v>
      </c>
    </row>
    <row r="1400" spans="2:65" s="12" customFormat="1" ht="10">
      <c r="B1400" s="157"/>
      <c r="D1400" s="158" t="s">
        <v>328</v>
      </c>
      <c r="F1400" s="160" t="s">
        <v>15114</v>
      </c>
      <c r="H1400" s="161">
        <v>63.84</v>
      </c>
      <c r="I1400" s="162"/>
      <c r="L1400" s="157"/>
      <c r="M1400" s="163"/>
      <c r="T1400" s="164"/>
      <c r="AT1400" s="159" t="s">
        <v>328</v>
      </c>
      <c r="AU1400" s="159" t="s">
        <v>88</v>
      </c>
      <c r="AV1400" s="12" t="s">
        <v>88</v>
      </c>
      <c r="AW1400" s="12" t="s">
        <v>3</v>
      </c>
      <c r="AX1400" s="12" t="s">
        <v>83</v>
      </c>
      <c r="AY1400" s="159" t="s">
        <v>317</v>
      </c>
    </row>
    <row r="1401" spans="2:65" s="1" customFormat="1" ht="33" customHeight="1">
      <c r="B1401" s="142"/>
      <c r="C1401" s="179" t="s">
        <v>2680</v>
      </c>
      <c r="D1401" s="179" t="s">
        <v>454</v>
      </c>
      <c r="E1401" s="180" t="s">
        <v>7147</v>
      </c>
      <c r="F1401" s="181" t="s">
        <v>7148</v>
      </c>
      <c r="G1401" s="182" t="s">
        <v>484</v>
      </c>
      <c r="H1401" s="183">
        <v>35.048999999999999</v>
      </c>
      <c r="I1401" s="184"/>
      <c r="J1401" s="185">
        <f>ROUND(I1401*H1401,2)</f>
        <v>0</v>
      </c>
      <c r="K1401" s="186"/>
      <c r="L1401" s="187"/>
      <c r="M1401" s="188" t="s">
        <v>1</v>
      </c>
      <c r="N1401" s="189" t="s">
        <v>42</v>
      </c>
      <c r="P1401" s="153">
        <f>O1401*H1401</f>
        <v>0</v>
      </c>
      <c r="Q1401" s="153">
        <v>4.2000000000000002E-4</v>
      </c>
      <c r="R1401" s="153">
        <f>Q1401*H1401</f>
        <v>1.472058E-2</v>
      </c>
      <c r="S1401" s="153">
        <v>0</v>
      </c>
      <c r="T1401" s="154">
        <f>S1401*H1401</f>
        <v>0</v>
      </c>
      <c r="AR1401" s="155" t="s">
        <v>356</v>
      </c>
      <c r="AT1401" s="155" t="s">
        <v>454</v>
      </c>
      <c r="AU1401" s="155" t="s">
        <v>88</v>
      </c>
      <c r="AY1401" s="16" t="s">
        <v>317</v>
      </c>
      <c r="BE1401" s="156">
        <f>IF(N1401="základná",J1401,0)</f>
        <v>0</v>
      </c>
      <c r="BF1401" s="156">
        <f>IF(N1401="znížená",J1401,0)</f>
        <v>0</v>
      </c>
      <c r="BG1401" s="156">
        <f>IF(N1401="zákl. prenesená",J1401,0)</f>
        <v>0</v>
      </c>
      <c r="BH1401" s="156">
        <f>IF(N1401="zníž. prenesená",J1401,0)</f>
        <v>0</v>
      </c>
      <c r="BI1401" s="156">
        <f>IF(N1401="nulová",J1401,0)</f>
        <v>0</v>
      </c>
      <c r="BJ1401" s="16" t="s">
        <v>88</v>
      </c>
      <c r="BK1401" s="156">
        <f>ROUND(I1401*H1401,2)</f>
        <v>0</v>
      </c>
      <c r="BL1401" s="16" t="s">
        <v>323</v>
      </c>
      <c r="BM1401" s="155" t="s">
        <v>15115</v>
      </c>
    </row>
    <row r="1402" spans="2:65" s="12" customFormat="1" ht="10">
      <c r="B1402" s="157"/>
      <c r="D1402" s="158" t="s">
        <v>328</v>
      </c>
      <c r="E1402" s="159" t="s">
        <v>1</v>
      </c>
      <c r="F1402" s="160" t="s">
        <v>15111</v>
      </c>
      <c r="H1402" s="161">
        <v>33.380000000000003</v>
      </c>
      <c r="I1402" s="162"/>
      <c r="L1402" s="157"/>
      <c r="M1402" s="163"/>
      <c r="T1402" s="164"/>
      <c r="AT1402" s="159" t="s">
        <v>328</v>
      </c>
      <c r="AU1402" s="159" t="s">
        <v>88</v>
      </c>
      <c r="AV1402" s="12" t="s">
        <v>88</v>
      </c>
      <c r="AW1402" s="12" t="s">
        <v>31</v>
      </c>
      <c r="AX1402" s="12" t="s">
        <v>76</v>
      </c>
      <c r="AY1402" s="159" t="s">
        <v>317</v>
      </c>
    </row>
    <row r="1403" spans="2:65" s="13" customFormat="1" ht="10">
      <c r="B1403" s="165"/>
      <c r="D1403" s="158" t="s">
        <v>328</v>
      </c>
      <c r="E1403" s="166" t="s">
        <v>1</v>
      </c>
      <c r="F1403" s="167" t="s">
        <v>15112</v>
      </c>
      <c r="H1403" s="168">
        <v>33.380000000000003</v>
      </c>
      <c r="I1403" s="169"/>
      <c r="L1403" s="165"/>
      <c r="M1403" s="170"/>
      <c r="T1403" s="171"/>
      <c r="AT1403" s="166" t="s">
        <v>328</v>
      </c>
      <c r="AU1403" s="166" t="s">
        <v>88</v>
      </c>
      <c r="AV1403" s="13" t="s">
        <v>92</v>
      </c>
      <c r="AW1403" s="13" t="s">
        <v>31</v>
      </c>
      <c r="AX1403" s="13" t="s">
        <v>76</v>
      </c>
      <c r="AY1403" s="166" t="s">
        <v>317</v>
      </c>
    </row>
    <row r="1404" spans="2:65" s="14" customFormat="1" ht="10">
      <c r="B1404" s="172"/>
      <c r="D1404" s="158" t="s">
        <v>328</v>
      </c>
      <c r="E1404" s="173" t="s">
        <v>1</v>
      </c>
      <c r="F1404" s="174" t="s">
        <v>332</v>
      </c>
      <c r="H1404" s="175">
        <v>33.380000000000003</v>
      </c>
      <c r="I1404" s="176"/>
      <c r="L1404" s="172"/>
      <c r="M1404" s="177"/>
      <c r="T1404" s="178"/>
      <c r="AT1404" s="173" t="s">
        <v>328</v>
      </c>
      <c r="AU1404" s="173" t="s">
        <v>88</v>
      </c>
      <c r="AV1404" s="14" t="s">
        <v>323</v>
      </c>
      <c r="AW1404" s="14" t="s">
        <v>31</v>
      </c>
      <c r="AX1404" s="14" t="s">
        <v>83</v>
      </c>
      <c r="AY1404" s="173" t="s">
        <v>317</v>
      </c>
    </row>
    <row r="1405" spans="2:65" s="12" customFormat="1" ht="10">
      <c r="B1405" s="157"/>
      <c r="D1405" s="158" t="s">
        <v>328</v>
      </c>
      <c r="F1405" s="160" t="s">
        <v>15116</v>
      </c>
      <c r="H1405" s="161">
        <v>35.048999999999999</v>
      </c>
      <c r="I1405" s="162"/>
      <c r="L1405" s="157"/>
      <c r="M1405" s="163"/>
      <c r="T1405" s="164"/>
      <c r="AT1405" s="159" t="s">
        <v>328</v>
      </c>
      <c r="AU1405" s="159" t="s">
        <v>88</v>
      </c>
      <c r="AV1405" s="12" t="s">
        <v>88</v>
      </c>
      <c r="AW1405" s="12" t="s">
        <v>3</v>
      </c>
      <c r="AX1405" s="12" t="s">
        <v>83</v>
      </c>
      <c r="AY1405" s="159" t="s">
        <v>317</v>
      </c>
    </row>
    <row r="1406" spans="2:65" s="1" customFormat="1" ht="24.15" customHeight="1">
      <c r="B1406" s="142"/>
      <c r="C1406" s="143" t="s">
        <v>2684</v>
      </c>
      <c r="D1406" s="143" t="s">
        <v>319</v>
      </c>
      <c r="E1406" s="144" t="s">
        <v>15117</v>
      </c>
      <c r="F1406" s="145" t="s">
        <v>15118</v>
      </c>
      <c r="G1406" s="146" t="s">
        <v>439</v>
      </c>
      <c r="H1406" s="147">
        <v>6.0000000000000001E-3</v>
      </c>
      <c r="I1406" s="148"/>
      <c r="J1406" s="149">
        <f>ROUND(I1406*H1406,2)</f>
        <v>0</v>
      </c>
      <c r="K1406" s="150"/>
      <c r="L1406" s="31"/>
      <c r="M1406" s="151" t="s">
        <v>1</v>
      </c>
      <c r="N1406" s="152" t="s">
        <v>42</v>
      </c>
      <c r="P1406" s="153">
        <f>O1406*H1406</f>
        <v>0</v>
      </c>
      <c r="Q1406" s="153">
        <v>0</v>
      </c>
      <c r="R1406" s="153">
        <f>Q1406*H1406</f>
        <v>0</v>
      </c>
      <c r="S1406" s="153">
        <v>0</v>
      </c>
      <c r="T1406" s="154">
        <f>S1406*H1406</f>
        <v>0</v>
      </c>
      <c r="AR1406" s="155" t="s">
        <v>396</v>
      </c>
      <c r="AT1406" s="155" t="s">
        <v>319</v>
      </c>
      <c r="AU1406" s="155" t="s">
        <v>88</v>
      </c>
      <c r="AY1406" s="16" t="s">
        <v>317</v>
      </c>
      <c r="BE1406" s="156">
        <f>IF(N1406="základná",J1406,0)</f>
        <v>0</v>
      </c>
      <c r="BF1406" s="156">
        <f>IF(N1406="znížená",J1406,0)</f>
        <v>0</v>
      </c>
      <c r="BG1406" s="156">
        <f>IF(N1406="zákl. prenesená",J1406,0)</f>
        <v>0</v>
      </c>
      <c r="BH1406" s="156">
        <f>IF(N1406="zníž. prenesená",J1406,0)</f>
        <v>0</v>
      </c>
      <c r="BI1406" s="156">
        <f>IF(N1406="nulová",J1406,0)</f>
        <v>0</v>
      </c>
      <c r="BJ1406" s="16" t="s">
        <v>88</v>
      </c>
      <c r="BK1406" s="156">
        <f>ROUND(I1406*H1406,2)</f>
        <v>0</v>
      </c>
      <c r="BL1406" s="16" t="s">
        <v>396</v>
      </c>
      <c r="BM1406" s="155" t="s">
        <v>15119</v>
      </c>
    </row>
    <row r="1407" spans="2:65" s="11" customFormat="1" ht="22.75" customHeight="1">
      <c r="B1407" s="130"/>
      <c r="D1407" s="131" t="s">
        <v>75</v>
      </c>
      <c r="E1407" s="140" t="s">
        <v>3377</v>
      </c>
      <c r="F1407" s="140" t="s">
        <v>7155</v>
      </c>
      <c r="I1407" s="133"/>
      <c r="J1407" s="141">
        <f>BK1407</f>
        <v>0</v>
      </c>
      <c r="L1407" s="130"/>
      <c r="M1407" s="135"/>
      <c r="P1407" s="136">
        <f>SUM(P1408:P1640)</f>
        <v>0</v>
      </c>
      <c r="R1407" s="136">
        <f>SUM(R1408:R1640)</f>
        <v>18.52579935</v>
      </c>
      <c r="T1407" s="137">
        <f>SUM(T1408:T1640)</f>
        <v>0</v>
      </c>
      <c r="AR1407" s="131" t="s">
        <v>88</v>
      </c>
      <c r="AT1407" s="138" t="s">
        <v>75</v>
      </c>
      <c r="AU1407" s="138" t="s">
        <v>83</v>
      </c>
      <c r="AY1407" s="131" t="s">
        <v>317</v>
      </c>
      <c r="BK1407" s="139">
        <f>SUM(BK1408:BK1640)</f>
        <v>0</v>
      </c>
    </row>
    <row r="1408" spans="2:65" s="1" customFormat="1" ht="16.5" customHeight="1">
      <c r="B1408" s="142"/>
      <c r="C1408" s="143" t="s">
        <v>2689</v>
      </c>
      <c r="D1408" s="143" t="s">
        <v>319</v>
      </c>
      <c r="E1408" s="144" t="s">
        <v>7157</v>
      </c>
      <c r="F1408" s="145" t="s">
        <v>7158</v>
      </c>
      <c r="G1408" s="146" t="s">
        <v>484</v>
      </c>
      <c r="H1408" s="147">
        <v>113</v>
      </c>
      <c r="I1408" s="148"/>
      <c r="J1408" s="149">
        <f>ROUND(I1408*H1408,2)</f>
        <v>0</v>
      </c>
      <c r="K1408" s="150"/>
      <c r="L1408" s="31"/>
      <c r="M1408" s="151" t="s">
        <v>1</v>
      </c>
      <c r="N1408" s="152" t="s">
        <v>42</v>
      </c>
      <c r="P1408" s="153">
        <f>O1408*H1408</f>
        <v>0</v>
      </c>
      <c r="Q1408" s="153">
        <v>3.0000000000000001E-5</v>
      </c>
      <c r="R1408" s="153">
        <f>Q1408*H1408</f>
        <v>3.3900000000000002E-3</v>
      </c>
      <c r="S1408" s="153">
        <v>0</v>
      </c>
      <c r="T1408" s="154">
        <f>S1408*H1408</f>
        <v>0</v>
      </c>
      <c r="AR1408" s="155" t="s">
        <v>396</v>
      </c>
      <c r="AT1408" s="155" t="s">
        <v>319</v>
      </c>
      <c r="AU1408" s="155" t="s">
        <v>88</v>
      </c>
      <c r="AY1408" s="16" t="s">
        <v>317</v>
      </c>
      <c r="BE1408" s="156">
        <f>IF(N1408="základná",J1408,0)</f>
        <v>0</v>
      </c>
      <c r="BF1408" s="156">
        <f>IF(N1408="znížená",J1408,0)</f>
        <v>0</v>
      </c>
      <c r="BG1408" s="156">
        <f>IF(N1408="zákl. prenesená",J1408,0)</f>
        <v>0</v>
      </c>
      <c r="BH1408" s="156">
        <f>IF(N1408="zníž. prenesená",J1408,0)</f>
        <v>0</v>
      </c>
      <c r="BI1408" s="156">
        <f>IF(N1408="nulová",J1408,0)</f>
        <v>0</v>
      </c>
      <c r="BJ1408" s="16" t="s">
        <v>88</v>
      </c>
      <c r="BK1408" s="156">
        <f>ROUND(I1408*H1408,2)</f>
        <v>0</v>
      </c>
      <c r="BL1408" s="16" t="s">
        <v>396</v>
      </c>
      <c r="BM1408" s="155" t="s">
        <v>15120</v>
      </c>
    </row>
    <row r="1409" spans="2:65" s="12" customFormat="1" ht="10">
      <c r="B1409" s="157"/>
      <c r="D1409" s="158" t="s">
        <v>328</v>
      </c>
      <c r="E1409" s="159" t="s">
        <v>1</v>
      </c>
      <c r="F1409" s="160" t="s">
        <v>15121</v>
      </c>
      <c r="H1409" s="161">
        <v>113</v>
      </c>
      <c r="I1409" s="162"/>
      <c r="L1409" s="157"/>
      <c r="M1409" s="163"/>
      <c r="T1409" s="164"/>
      <c r="AT1409" s="159" t="s">
        <v>328</v>
      </c>
      <c r="AU1409" s="159" t="s">
        <v>88</v>
      </c>
      <c r="AV1409" s="12" t="s">
        <v>88</v>
      </c>
      <c r="AW1409" s="12" t="s">
        <v>31</v>
      </c>
      <c r="AX1409" s="12" t="s">
        <v>76</v>
      </c>
      <c r="AY1409" s="159" t="s">
        <v>317</v>
      </c>
    </row>
    <row r="1410" spans="2:65" s="13" customFormat="1" ht="10">
      <c r="B1410" s="165"/>
      <c r="D1410" s="158" t="s">
        <v>328</v>
      </c>
      <c r="E1410" s="166" t="s">
        <v>1</v>
      </c>
      <c r="F1410" s="167" t="s">
        <v>15122</v>
      </c>
      <c r="H1410" s="168">
        <v>113</v>
      </c>
      <c r="I1410" s="169"/>
      <c r="L1410" s="165"/>
      <c r="M1410" s="170"/>
      <c r="T1410" s="171"/>
      <c r="AT1410" s="166" t="s">
        <v>328</v>
      </c>
      <c r="AU1410" s="166" t="s">
        <v>88</v>
      </c>
      <c r="AV1410" s="13" t="s">
        <v>92</v>
      </c>
      <c r="AW1410" s="13" t="s">
        <v>31</v>
      </c>
      <c r="AX1410" s="13" t="s">
        <v>76</v>
      </c>
      <c r="AY1410" s="166" t="s">
        <v>317</v>
      </c>
    </row>
    <row r="1411" spans="2:65" s="14" customFormat="1" ht="10">
      <c r="B1411" s="172"/>
      <c r="D1411" s="158" t="s">
        <v>328</v>
      </c>
      <c r="E1411" s="173" t="s">
        <v>1</v>
      </c>
      <c r="F1411" s="174" t="s">
        <v>332</v>
      </c>
      <c r="H1411" s="175">
        <v>113</v>
      </c>
      <c r="I1411" s="176"/>
      <c r="L1411" s="172"/>
      <c r="M1411" s="177"/>
      <c r="T1411" s="178"/>
      <c r="AT1411" s="173" t="s">
        <v>328</v>
      </c>
      <c r="AU1411" s="173" t="s">
        <v>88</v>
      </c>
      <c r="AV1411" s="14" t="s">
        <v>323</v>
      </c>
      <c r="AW1411" s="14" t="s">
        <v>31</v>
      </c>
      <c r="AX1411" s="14" t="s">
        <v>83</v>
      </c>
      <c r="AY1411" s="173" t="s">
        <v>317</v>
      </c>
    </row>
    <row r="1412" spans="2:65" s="1" customFormat="1" ht="24.15" customHeight="1">
      <c r="B1412" s="142"/>
      <c r="C1412" s="179" t="s">
        <v>2694</v>
      </c>
      <c r="D1412" s="179" t="s">
        <v>454</v>
      </c>
      <c r="E1412" s="180" t="s">
        <v>7163</v>
      </c>
      <c r="F1412" s="181" t="s">
        <v>15123</v>
      </c>
      <c r="G1412" s="182" t="s">
        <v>484</v>
      </c>
      <c r="H1412" s="183">
        <v>119.78</v>
      </c>
      <c r="I1412" s="184"/>
      <c r="J1412" s="185">
        <f>ROUND(I1412*H1412,2)</f>
        <v>0</v>
      </c>
      <c r="K1412" s="186"/>
      <c r="L1412" s="187"/>
      <c r="M1412" s="188" t="s">
        <v>1</v>
      </c>
      <c r="N1412" s="189" t="s">
        <v>42</v>
      </c>
      <c r="P1412" s="153">
        <f>O1412*H1412</f>
        <v>0</v>
      </c>
      <c r="Q1412" s="153">
        <v>1.4999999999999999E-4</v>
      </c>
      <c r="R1412" s="153">
        <f>Q1412*H1412</f>
        <v>1.7966999999999997E-2</v>
      </c>
      <c r="S1412" s="153">
        <v>0</v>
      </c>
      <c r="T1412" s="154">
        <f>S1412*H1412</f>
        <v>0</v>
      </c>
      <c r="AR1412" s="155" t="s">
        <v>481</v>
      </c>
      <c r="AT1412" s="155" t="s">
        <v>454</v>
      </c>
      <c r="AU1412" s="155" t="s">
        <v>88</v>
      </c>
      <c r="AY1412" s="16" t="s">
        <v>317</v>
      </c>
      <c r="BE1412" s="156">
        <f>IF(N1412="základná",J1412,0)</f>
        <v>0</v>
      </c>
      <c r="BF1412" s="156">
        <f>IF(N1412="znížená",J1412,0)</f>
        <v>0</v>
      </c>
      <c r="BG1412" s="156">
        <f>IF(N1412="zákl. prenesená",J1412,0)</f>
        <v>0</v>
      </c>
      <c r="BH1412" s="156">
        <f>IF(N1412="zníž. prenesená",J1412,0)</f>
        <v>0</v>
      </c>
      <c r="BI1412" s="156">
        <f>IF(N1412="nulová",J1412,0)</f>
        <v>0</v>
      </c>
      <c r="BJ1412" s="16" t="s">
        <v>88</v>
      </c>
      <c r="BK1412" s="156">
        <f>ROUND(I1412*H1412,2)</f>
        <v>0</v>
      </c>
      <c r="BL1412" s="16" t="s">
        <v>396</v>
      </c>
      <c r="BM1412" s="155" t="s">
        <v>15124</v>
      </c>
    </row>
    <row r="1413" spans="2:65" s="12" customFormat="1" ht="10">
      <c r="B1413" s="157"/>
      <c r="D1413" s="158" t="s">
        <v>328</v>
      </c>
      <c r="F1413" s="160" t="s">
        <v>15125</v>
      </c>
      <c r="H1413" s="161">
        <v>119.78</v>
      </c>
      <c r="I1413" s="162"/>
      <c r="L1413" s="157"/>
      <c r="M1413" s="163"/>
      <c r="T1413" s="164"/>
      <c r="AT1413" s="159" t="s">
        <v>328</v>
      </c>
      <c r="AU1413" s="159" t="s">
        <v>88</v>
      </c>
      <c r="AV1413" s="12" t="s">
        <v>88</v>
      </c>
      <c r="AW1413" s="12" t="s">
        <v>3</v>
      </c>
      <c r="AX1413" s="12" t="s">
        <v>83</v>
      </c>
      <c r="AY1413" s="159" t="s">
        <v>317</v>
      </c>
    </row>
    <row r="1414" spans="2:65" s="1" customFormat="1" ht="24.15" customHeight="1">
      <c r="B1414" s="142"/>
      <c r="C1414" s="143" t="s">
        <v>2701</v>
      </c>
      <c r="D1414" s="143" t="s">
        <v>319</v>
      </c>
      <c r="E1414" s="144" t="s">
        <v>7168</v>
      </c>
      <c r="F1414" s="145" t="s">
        <v>7169</v>
      </c>
      <c r="G1414" s="146" t="s">
        <v>444</v>
      </c>
      <c r="H1414" s="147">
        <v>112.67</v>
      </c>
      <c r="I1414" s="148"/>
      <c r="J1414" s="149">
        <f>ROUND(I1414*H1414,2)</f>
        <v>0</v>
      </c>
      <c r="K1414" s="150"/>
      <c r="L1414" s="31"/>
      <c r="M1414" s="151" t="s">
        <v>1</v>
      </c>
      <c r="N1414" s="152" t="s">
        <v>42</v>
      </c>
      <c r="P1414" s="153">
        <f>O1414*H1414</f>
        <v>0</v>
      </c>
      <c r="Q1414" s="153">
        <v>3.0000000000000001E-5</v>
      </c>
      <c r="R1414" s="153">
        <f>Q1414*H1414</f>
        <v>3.3801E-3</v>
      </c>
      <c r="S1414" s="153">
        <v>0</v>
      </c>
      <c r="T1414" s="154">
        <f>S1414*H1414</f>
        <v>0</v>
      </c>
      <c r="AR1414" s="155" t="s">
        <v>396</v>
      </c>
      <c r="AT1414" s="155" t="s">
        <v>319</v>
      </c>
      <c r="AU1414" s="155" t="s">
        <v>88</v>
      </c>
      <c r="AY1414" s="16" t="s">
        <v>317</v>
      </c>
      <c r="BE1414" s="156">
        <f>IF(N1414="základná",J1414,0)</f>
        <v>0</v>
      </c>
      <c r="BF1414" s="156">
        <f>IF(N1414="znížená",J1414,0)</f>
        <v>0</v>
      </c>
      <c r="BG1414" s="156">
        <f>IF(N1414="zákl. prenesená",J1414,0)</f>
        <v>0</v>
      </c>
      <c r="BH1414" s="156">
        <f>IF(N1414="zníž. prenesená",J1414,0)</f>
        <v>0</v>
      </c>
      <c r="BI1414" s="156">
        <f>IF(N1414="nulová",J1414,0)</f>
        <v>0</v>
      </c>
      <c r="BJ1414" s="16" t="s">
        <v>88</v>
      </c>
      <c r="BK1414" s="156">
        <f>ROUND(I1414*H1414,2)</f>
        <v>0</v>
      </c>
      <c r="BL1414" s="16" t="s">
        <v>396</v>
      </c>
      <c r="BM1414" s="155" t="s">
        <v>15126</v>
      </c>
    </row>
    <row r="1415" spans="2:65" s="12" customFormat="1" ht="10">
      <c r="B1415" s="157"/>
      <c r="D1415" s="158" t="s">
        <v>328</v>
      </c>
      <c r="E1415" s="159" t="s">
        <v>1</v>
      </c>
      <c r="F1415" s="160" t="s">
        <v>15127</v>
      </c>
      <c r="H1415" s="161">
        <v>112.67</v>
      </c>
      <c r="I1415" s="162"/>
      <c r="L1415" s="157"/>
      <c r="M1415" s="163"/>
      <c r="T1415" s="164"/>
      <c r="AT1415" s="159" t="s">
        <v>328</v>
      </c>
      <c r="AU1415" s="159" t="s">
        <v>88</v>
      </c>
      <c r="AV1415" s="12" t="s">
        <v>88</v>
      </c>
      <c r="AW1415" s="12" t="s">
        <v>31</v>
      </c>
      <c r="AX1415" s="12" t="s">
        <v>76</v>
      </c>
      <c r="AY1415" s="159" t="s">
        <v>317</v>
      </c>
    </row>
    <row r="1416" spans="2:65" s="13" customFormat="1" ht="10">
      <c r="B1416" s="165"/>
      <c r="D1416" s="158" t="s">
        <v>328</v>
      </c>
      <c r="E1416" s="166" t="s">
        <v>1</v>
      </c>
      <c r="F1416" s="167" t="s">
        <v>331</v>
      </c>
      <c r="H1416" s="168">
        <v>112.67</v>
      </c>
      <c r="I1416" s="169"/>
      <c r="L1416" s="165"/>
      <c r="M1416" s="170"/>
      <c r="T1416" s="171"/>
      <c r="AT1416" s="166" t="s">
        <v>328</v>
      </c>
      <c r="AU1416" s="166" t="s">
        <v>88</v>
      </c>
      <c r="AV1416" s="13" t="s">
        <v>92</v>
      </c>
      <c r="AW1416" s="13" t="s">
        <v>31</v>
      </c>
      <c r="AX1416" s="13" t="s">
        <v>76</v>
      </c>
      <c r="AY1416" s="166" t="s">
        <v>317</v>
      </c>
    </row>
    <row r="1417" spans="2:65" s="14" customFormat="1" ht="10">
      <c r="B1417" s="172"/>
      <c r="D1417" s="158" t="s">
        <v>328</v>
      </c>
      <c r="E1417" s="173" t="s">
        <v>1</v>
      </c>
      <c r="F1417" s="174" t="s">
        <v>332</v>
      </c>
      <c r="H1417" s="175">
        <v>112.67</v>
      </c>
      <c r="I1417" s="176"/>
      <c r="L1417" s="172"/>
      <c r="M1417" s="177"/>
      <c r="T1417" s="178"/>
      <c r="AT1417" s="173" t="s">
        <v>328</v>
      </c>
      <c r="AU1417" s="173" t="s">
        <v>88</v>
      </c>
      <c r="AV1417" s="14" t="s">
        <v>323</v>
      </c>
      <c r="AW1417" s="14" t="s">
        <v>31</v>
      </c>
      <c r="AX1417" s="14" t="s">
        <v>83</v>
      </c>
      <c r="AY1417" s="173" t="s">
        <v>317</v>
      </c>
    </row>
    <row r="1418" spans="2:65" s="1" customFormat="1" ht="37.75" customHeight="1">
      <c r="B1418" s="142"/>
      <c r="C1418" s="179" t="s">
        <v>2705</v>
      </c>
      <c r="D1418" s="179" t="s">
        <v>454</v>
      </c>
      <c r="E1418" s="180" t="s">
        <v>7174</v>
      </c>
      <c r="F1418" s="181" t="s">
        <v>15128</v>
      </c>
      <c r="G1418" s="182" t="s">
        <v>444</v>
      </c>
      <c r="H1418" s="183">
        <v>116.05</v>
      </c>
      <c r="I1418" s="184"/>
      <c r="J1418" s="185">
        <f>ROUND(I1418*H1418,2)</f>
        <v>0</v>
      </c>
      <c r="K1418" s="186"/>
      <c r="L1418" s="187"/>
      <c r="M1418" s="188" t="s">
        <v>1</v>
      </c>
      <c r="N1418" s="189" t="s">
        <v>42</v>
      </c>
      <c r="P1418" s="153">
        <f>O1418*H1418</f>
        <v>0</v>
      </c>
      <c r="Q1418" s="153">
        <v>7.4999999999999997E-3</v>
      </c>
      <c r="R1418" s="153">
        <f>Q1418*H1418</f>
        <v>0.8703749999999999</v>
      </c>
      <c r="S1418" s="153">
        <v>0</v>
      </c>
      <c r="T1418" s="154">
        <f>S1418*H1418</f>
        <v>0</v>
      </c>
      <c r="AR1418" s="155" t="s">
        <v>481</v>
      </c>
      <c r="AT1418" s="155" t="s">
        <v>454</v>
      </c>
      <c r="AU1418" s="155" t="s">
        <v>88</v>
      </c>
      <c r="AY1418" s="16" t="s">
        <v>317</v>
      </c>
      <c r="BE1418" s="156">
        <f>IF(N1418="základná",J1418,0)</f>
        <v>0</v>
      </c>
      <c r="BF1418" s="156">
        <f>IF(N1418="znížená",J1418,0)</f>
        <v>0</v>
      </c>
      <c r="BG1418" s="156">
        <f>IF(N1418="zákl. prenesená",J1418,0)</f>
        <v>0</v>
      </c>
      <c r="BH1418" s="156">
        <f>IF(N1418="zníž. prenesená",J1418,0)</f>
        <v>0</v>
      </c>
      <c r="BI1418" s="156">
        <f>IF(N1418="nulová",J1418,0)</f>
        <v>0</v>
      </c>
      <c r="BJ1418" s="16" t="s">
        <v>88</v>
      </c>
      <c r="BK1418" s="156">
        <f>ROUND(I1418*H1418,2)</f>
        <v>0</v>
      </c>
      <c r="BL1418" s="16" t="s">
        <v>396</v>
      </c>
      <c r="BM1418" s="155" t="s">
        <v>15129</v>
      </c>
    </row>
    <row r="1419" spans="2:65" s="12" customFormat="1" ht="10">
      <c r="B1419" s="157"/>
      <c r="D1419" s="158" t="s">
        <v>328</v>
      </c>
      <c r="E1419" s="159" t="s">
        <v>1</v>
      </c>
      <c r="F1419" s="160" t="s">
        <v>15127</v>
      </c>
      <c r="H1419" s="161">
        <v>112.67</v>
      </c>
      <c r="I1419" s="162"/>
      <c r="L1419" s="157"/>
      <c r="M1419" s="163"/>
      <c r="T1419" s="164"/>
      <c r="AT1419" s="159" t="s">
        <v>328</v>
      </c>
      <c r="AU1419" s="159" t="s">
        <v>88</v>
      </c>
      <c r="AV1419" s="12" t="s">
        <v>88</v>
      </c>
      <c r="AW1419" s="12" t="s">
        <v>31</v>
      </c>
      <c r="AX1419" s="12" t="s">
        <v>76</v>
      </c>
      <c r="AY1419" s="159" t="s">
        <v>317</v>
      </c>
    </row>
    <row r="1420" spans="2:65" s="13" customFormat="1" ht="10">
      <c r="B1420" s="165"/>
      <c r="D1420" s="158" t="s">
        <v>328</v>
      </c>
      <c r="E1420" s="166" t="s">
        <v>1</v>
      </c>
      <c r="F1420" s="167" t="s">
        <v>331</v>
      </c>
      <c r="H1420" s="168">
        <v>112.67</v>
      </c>
      <c r="I1420" s="169"/>
      <c r="L1420" s="165"/>
      <c r="M1420" s="170"/>
      <c r="T1420" s="171"/>
      <c r="AT1420" s="166" t="s">
        <v>328</v>
      </c>
      <c r="AU1420" s="166" t="s">
        <v>88</v>
      </c>
      <c r="AV1420" s="13" t="s">
        <v>92</v>
      </c>
      <c r="AW1420" s="13" t="s">
        <v>31</v>
      </c>
      <c r="AX1420" s="13" t="s">
        <v>76</v>
      </c>
      <c r="AY1420" s="166" t="s">
        <v>317</v>
      </c>
    </row>
    <row r="1421" spans="2:65" s="14" customFormat="1" ht="10">
      <c r="B1421" s="172"/>
      <c r="D1421" s="158" t="s">
        <v>328</v>
      </c>
      <c r="E1421" s="173" t="s">
        <v>1</v>
      </c>
      <c r="F1421" s="174" t="s">
        <v>332</v>
      </c>
      <c r="H1421" s="175">
        <v>112.67</v>
      </c>
      <c r="I1421" s="176"/>
      <c r="L1421" s="172"/>
      <c r="M1421" s="177"/>
      <c r="T1421" s="178"/>
      <c r="AT1421" s="173" t="s">
        <v>328</v>
      </c>
      <c r="AU1421" s="173" t="s">
        <v>88</v>
      </c>
      <c r="AV1421" s="14" t="s">
        <v>323</v>
      </c>
      <c r="AW1421" s="14" t="s">
        <v>31</v>
      </c>
      <c r="AX1421" s="14" t="s">
        <v>83</v>
      </c>
      <c r="AY1421" s="173" t="s">
        <v>317</v>
      </c>
    </row>
    <row r="1422" spans="2:65" s="12" customFormat="1" ht="10">
      <c r="B1422" s="157"/>
      <c r="D1422" s="158" t="s">
        <v>328</v>
      </c>
      <c r="F1422" s="160" t="s">
        <v>15130</v>
      </c>
      <c r="H1422" s="161">
        <v>116.05</v>
      </c>
      <c r="I1422" s="162"/>
      <c r="L1422" s="157"/>
      <c r="M1422" s="163"/>
      <c r="T1422" s="164"/>
      <c r="AT1422" s="159" t="s">
        <v>328</v>
      </c>
      <c r="AU1422" s="159" t="s">
        <v>88</v>
      </c>
      <c r="AV1422" s="12" t="s">
        <v>88</v>
      </c>
      <c r="AW1422" s="12" t="s">
        <v>3</v>
      </c>
      <c r="AX1422" s="12" t="s">
        <v>83</v>
      </c>
      <c r="AY1422" s="159" t="s">
        <v>317</v>
      </c>
    </row>
    <row r="1423" spans="2:65" s="1" customFormat="1" ht="33" customHeight="1">
      <c r="B1423" s="142"/>
      <c r="C1423" s="143" t="s">
        <v>2709</v>
      </c>
      <c r="D1423" s="143" t="s">
        <v>319</v>
      </c>
      <c r="E1423" s="144" t="s">
        <v>7179</v>
      </c>
      <c r="F1423" s="145" t="s">
        <v>15131</v>
      </c>
      <c r="G1423" s="146" t="s">
        <v>484</v>
      </c>
      <c r="H1423" s="147">
        <v>1220.51</v>
      </c>
      <c r="I1423" s="148"/>
      <c r="J1423" s="149">
        <f>ROUND(I1423*H1423,2)</f>
        <v>0</v>
      </c>
      <c r="K1423" s="150"/>
      <c r="L1423" s="31"/>
      <c r="M1423" s="151" t="s">
        <v>1</v>
      </c>
      <c r="N1423" s="152" t="s">
        <v>42</v>
      </c>
      <c r="P1423" s="153">
        <f>O1423*H1423</f>
        <v>0</v>
      </c>
      <c r="Q1423" s="153">
        <v>5.0000000000000002E-5</v>
      </c>
      <c r="R1423" s="153">
        <f>Q1423*H1423</f>
        <v>6.1025500000000003E-2</v>
      </c>
      <c r="S1423" s="153">
        <v>0</v>
      </c>
      <c r="T1423" s="154">
        <f>S1423*H1423</f>
        <v>0</v>
      </c>
      <c r="AR1423" s="155" t="s">
        <v>396</v>
      </c>
      <c r="AT1423" s="155" t="s">
        <v>319</v>
      </c>
      <c r="AU1423" s="155" t="s">
        <v>88</v>
      </c>
      <c r="AY1423" s="16" t="s">
        <v>317</v>
      </c>
      <c r="BE1423" s="156">
        <f>IF(N1423="základná",J1423,0)</f>
        <v>0</v>
      </c>
      <c r="BF1423" s="156">
        <f>IF(N1423="znížená",J1423,0)</f>
        <v>0</v>
      </c>
      <c r="BG1423" s="156">
        <f>IF(N1423="zákl. prenesená",J1423,0)</f>
        <v>0</v>
      </c>
      <c r="BH1423" s="156">
        <f>IF(N1423="zníž. prenesená",J1423,0)</f>
        <v>0</v>
      </c>
      <c r="BI1423" s="156">
        <f>IF(N1423="nulová",J1423,0)</f>
        <v>0</v>
      </c>
      <c r="BJ1423" s="16" t="s">
        <v>88</v>
      </c>
      <c r="BK1423" s="156">
        <f>ROUND(I1423*H1423,2)</f>
        <v>0</v>
      </c>
      <c r="BL1423" s="16" t="s">
        <v>396</v>
      </c>
      <c r="BM1423" s="155" t="s">
        <v>15132</v>
      </c>
    </row>
    <row r="1424" spans="2:65" s="12" customFormat="1" ht="10">
      <c r="B1424" s="157"/>
      <c r="D1424" s="158" t="s">
        <v>328</v>
      </c>
      <c r="E1424" s="159" t="s">
        <v>1</v>
      </c>
      <c r="F1424" s="160" t="s">
        <v>15133</v>
      </c>
      <c r="H1424" s="161">
        <v>17.41</v>
      </c>
      <c r="I1424" s="162"/>
      <c r="L1424" s="157"/>
      <c r="M1424" s="163"/>
      <c r="T1424" s="164"/>
      <c r="AT1424" s="159" t="s">
        <v>328</v>
      </c>
      <c r="AU1424" s="159" t="s">
        <v>88</v>
      </c>
      <c r="AV1424" s="12" t="s">
        <v>88</v>
      </c>
      <c r="AW1424" s="12" t="s">
        <v>31</v>
      </c>
      <c r="AX1424" s="12" t="s">
        <v>76</v>
      </c>
      <c r="AY1424" s="159" t="s">
        <v>317</v>
      </c>
    </row>
    <row r="1425" spans="2:51" s="12" customFormat="1" ht="10">
      <c r="B1425" s="157"/>
      <c r="D1425" s="158" t="s">
        <v>328</v>
      </c>
      <c r="E1425" s="159" t="s">
        <v>1</v>
      </c>
      <c r="F1425" s="160" t="s">
        <v>15134</v>
      </c>
      <c r="H1425" s="161">
        <v>626.6</v>
      </c>
      <c r="I1425" s="162"/>
      <c r="L1425" s="157"/>
      <c r="M1425" s="163"/>
      <c r="T1425" s="164"/>
      <c r="AT1425" s="159" t="s">
        <v>328</v>
      </c>
      <c r="AU1425" s="159" t="s">
        <v>88</v>
      </c>
      <c r="AV1425" s="12" t="s">
        <v>88</v>
      </c>
      <c r="AW1425" s="12" t="s">
        <v>31</v>
      </c>
      <c r="AX1425" s="12" t="s">
        <v>76</v>
      </c>
      <c r="AY1425" s="159" t="s">
        <v>317</v>
      </c>
    </row>
    <row r="1426" spans="2:51" s="13" customFormat="1" ht="10">
      <c r="B1426" s="165"/>
      <c r="D1426" s="158" t="s">
        <v>328</v>
      </c>
      <c r="E1426" s="166" t="s">
        <v>1</v>
      </c>
      <c r="F1426" s="167" t="s">
        <v>7185</v>
      </c>
      <c r="H1426" s="168">
        <v>644.01</v>
      </c>
      <c r="I1426" s="169"/>
      <c r="L1426" s="165"/>
      <c r="M1426" s="170"/>
      <c r="T1426" s="171"/>
      <c r="AT1426" s="166" t="s">
        <v>328</v>
      </c>
      <c r="AU1426" s="166" t="s">
        <v>88</v>
      </c>
      <c r="AV1426" s="13" t="s">
        <v>92</v>
      </c>
      <c r="AW1426" s="13" t="s">
        <v>31</v>
      </c>
      <c r="AX1426" s="13" t="s">
        <v>76</v>
      </c>
      <c r="AY1426" s="166" t="s">
        <v>317</v>
      </c>
    </row>
    <row r="1427" spans="2:51" s="12" customFormat="1" ht="10">
      <c r="B1427" s="157"/>
      <c r="D1427" s="158" t="s">
        <v>328</v>
      </c>
      <c r="E1427" s="159" t="s">
        <v>1</v>
      </c>
      <c r="F1427" s="160" t="s">
        <v>15135</v>
      </c>
      <c r="H1427" s="161">
        <v>52.28</v>
      </c>
      <c r="I1427" s="162"/>
      <c r="L1427" s="157"/>
      <c r="M1427" s="163"/>
      <c r="T1427" s="164"/>
      <c r="AT1427" s="159" t="s">
        <v>328</v>
      </c>
      <c r="AU1427" s="159" t="s">
        <v>88</v>
      </c>
      <c r="AV1427" s="12" t="s">
        <v>88</v>
      </c>
      <c r="AW1427" s="12" t="s">
        <v>31</v>
      </c>
      <c r="AX1427" s="12" t="s">
        <v>76</v>
      </c>
      <c r="AY1427" s="159" t="s">
        <v>317</v>
      </c>
    </row>
    <row r="1428" spans="2:51" s="12" customFormat="1" ht="10">
      <c r="B1428" s="157"/>
      <c r="D1428" s="158" t="s">
        <v>328</v>
      </c>
      <c r="E1428" s="159" t="s">
        <v>1</v>
      </c>
      <c r="F1428" s="160" t="s">
        <v>15136</v>
      </c>
      <c r="H1428" s="161">
        <v>37.08</v>
      </c>
      <c r="I1428" s="162"/>
      <c r="L1428" s="157"/>
      <c r="M1428" s="163"/>
      <c r="T1428" s="164"/>
      <c r="AT1428" s="159" t="s">
        <v>328</v>
      </c>
      <c r="AU1428" s="159" t="s">
        <v>88</v>
      </c>
      <c r="AV1428" s="12" t="s">
        <v>88</v>
      </c>
      <c r="AW1428" s="12" t="s">
        <v>31</v>
      </c>
      <c r="AX1428" s="12" t="s">
        <v>76</v>
      </c>
      <c r="AY1428" s="159" t="s">
        <v>317</v>
      </c>
    </row>
    <row r="1429" spans="2:51" s="12" customFormat="1" ht="10">
      <c r="B1429" s="157"/>
      <c r="D1429" s="158" t="s">
        <v>328</v>
      </c>
      <c r="E1429" s="159" t="s">
        <v>1</v>
      </c>
      <c r="F1429" s="160" t="s">
        <v>15137</v>
      </c>
      <c r="H1429" s="161">
        <v>264.89999999999998</v>
      </c>
      <c r="I1429" s="162"/>
      <c r="L1429" s="157"/>
      <c r="M1429" s="163"/>
      <c r="T1429" s="164"/>
      <c r="AT1429" s="159" t="s">
        <v>328</v>
      </c>
      <c r="AU1429" s="159" t="s">
        <v>88</v>
      </c>
      <c r="AV1429" s="12" t="s">
        <v>88</v>
      </c>
      <c r="AW1429" s="12" t="s">
        <v>31</v>
      </c>
      <c r="AX1429" s="12" t="s">
        <v>76</v>
      </c>
      <c r="AY1429" s="159" t="s">
        <v>317</v>
      </c>
    </row>
    <row r="1430" spans="2:51" s="12" customFormat="1" ht="10">
      <c r="B1430" s="157"/>
      <c r="D1430" s="158" t="s">
        <v>328</v>
      </c>
      <c r="E1430" s="159" t="s">
        <v>1</v>
      </c>
      <c r="F1430" s="160" t="s">
        <v>15138</v>
      </c>
      <c r="H1430" s="161">
        <v>48.5</v>
      </c>
      <c r="I1430" s="162"/>
      <c r="L1430" s="157"/>
      <c r="M1430" s="163"/>
      <c r="T1430" s="164"/>
      <c r="AT1430" s="159" t="s">
        <v>328</v>
      </c>
      <c r="AU1430" s="159" t="s">
        <v>88</v>
      </c>
      <c r="AV1430" s="12" t="s">
        <v>88</v>
      </c>
      <c r="AW1430" s="12" t="s">
        <v>31</v>
      </c>
      <c r="AX1430" s="12" t="s">
        <v>76</v>
      </c>
      <c r="AY1430" s="159" t="s">
        <v>317</v>
      </c>
    </row>
    <row r="1431" spans="2:51" s="12" customFormat="1" ht="10">
      <c r="B1431" s="157"/>
      <c r="D1431" s="158" t="s">
        <v>328</v>
      </c>
      <c r="E1431" s="159" t="s">
        <v>1</v>
      </c>
      <c r="F1431" s="160" t="s">
        <v>15139</v>
      </c>
      <c r="H1431" s="161">
        <v>37.89</v>
      </c>
      <c r="I1431" s="162"/>
      <c r="L1431" s="157"/>
      <c r="M1431" s="163"/>
      <c r="T1431" s="164"/>
      <c r="AT1431" s="159" t="s">
        <v>328</v>
      </c>
      <c r="AU1431" s="159" t="s">
        <v>88</v>
      </c>
      <c r="AV1431" s="12" t="s">
        <v>88</v>
      </c>
      <c r="AW1431" s="12" t="s">
        <v>31</v>
      </c>
      <c r="AX1431" s="12" t="s">
        <v>76</v>
      </c>
      <c r="AY1431" s="159" t="s">
        <v>317</v>
      </c>
    </row>
    <row r="1432" spans="2:51" s="13" customFormat="1" ht="10">
      <c r="B1432" s="165"/>
      <c r="D1432" s="158" t="s">
        <v>328</v>
      </c>
      <c r="E1432" s="166" t="s">
        <v>1</v>
      </c>
      <c r="F1432" s="167" t="s">
        <v>15140</v>
      </c>
      <c r="H1432" s="168">
        <v>440.65</v>
      </c>
      <c r="I1432" s="169"/>
      <c r="L1432" s="165"/>
      <c r="M1432" s="170"/>
      <c r="T1432" s="171"/>
      <c r="AT1432" s="166" t="s">
        <v>328</v>
      </c>
      <c r="AU1432" s="166" t="s">
        <v>88</v>
      </c>
      <c r="AV1432" s="13" t="s">
        <v>92</v>
      </c>
      <c r="AW1432" s="13" t="s">
        <v>31</v>
      </c>
      <c r="AX1432" s="13" t="s">
        <v>76</v>
      </c>
      <c r="AY1432" s="166" t="s">
        <v>317</v>
      </c>
    </row>
    <row r="1433" spans="2:51" s="12" customFormat="1" ht="10">
      <c r="B1433" s="157"/>
      <c r="D1433" s="158" t="s">
        <v>328</v>
      </c>
      <c r="E1433" s="159" t="s">
        <v>1</v>
      </c>
      <c r="F1433" s="160" t="s">
        <v>15141</v>
      </c>
      <c r="H1433" s="161">
        <v>6.93</v>
      </c>
      <c r="I1433" s="162"/>
      <c r="L1433" s="157"/>
      <c r="M1433" s="163"/>
      <c r="T1433" s="164"/>
      <c r="AT1433" s="159" t="s">
        <v>328</v>
      </c>
      <c r="AU1433" s="159" t="s">
        <v>88</v>
      </c>
      <c r="AV1433" s="12" t="s">
        <v>88</v>
      </c>
      <c r="AW1433" s="12" t="s">
        <v>31</v>
      </c>
      <c r="AX1433" s="12" t="s">
        <v>76</v>
      </c>
      <c r="AY1433" s="159" t="s">
        <v>317</v>
      </c>
    </row>
    <row r="1434" spans="2:51" s="13" customFormat="1" ht="10">
      <c r="B1434" s="165"/>
      <c r="D1434" s="158" t="s">
        <v>328</v>
      </c>
      <c r="E1434" s="166" t="s">
        <v>1</v>
      </c>
      <c r="F1434" s="167" t="s">
        <v>15142</v>
      </c>
      <c r="H1434" s="168">
        <v>6.93</v>
      </c>
      <c r="I1434" s="169"/>
      <c r="L1434" s="165"/>
      <c r="M1434" s="170"/>
      <c r="T1434" s="171"/>
      <c r="AT1434" s="166" t="s">
        <v>328</v>
      </c>
      <c r="AU1434" s="166" t="s">
        <v>88</v>
      </c>
      <c r="AV1434" s="13" t="s">
        <v>92</v>
      </c>
      <c r="AW1434" s="13" t="s">
        <v>31</v>
      </c>
      <c r="AX1434" s="13" t="s">
        <v>76</v>
      </c>
      <c r="AY1434" s="166" t="s">
        <v>317</v>
      </c>
    </row>
    <row r="1435" spans="2:51" s="12" customFormat="1" ht="10">
      <c r="B1435" s="157"/>
      <c r="D1435" s="158" t="s">
        <v>328</v>
      </c>
      <c r="E1435" s="159" t="s">
        <v>1</v>
      </c>
      <c r="F1435" s="160" t="s">
        <v>15143</v>
      </c>
      <c r="H1435" s="161">
        <v>41.16</v>
      </c>
      <c r="I1435" s="162"/>
      <c r="L1435" s="157"/>
      <c r="M1435" s="163"/>
      <c r="T1435" s="164"/>
      <c r="AT1435" s="159" t="s">
        <v>328</v>
      </c>
      <c r="AU1435" s="159" t="s">
        <v>88</v>
      </c>
      <c r="AV1435" s="12" t="s">
        <v>88</v>
      </c>
      <c r="AW1435" s="12" t="s">
        <v>31</v>
      </c>
      <c r="AX1435" s="12" t="s">
        <v>76</v>
      </c>
      <c r="AY1435" s="159" t="s">
        <v>317</v>
      </c>
    </row>
    <row r="1436" spans="2:51" s="12" customFormat="1" ht="10">
      <c r="B1436" s="157"/>
      <c r="D1436" s="158" t="s">
        <v>328</v>
      </c>
      <c r="E1436" s="159" t="s">
        <v>1</v>
      </c>
      <c r="F1436" s="160" t="s">
        <v>15144</v>
      </c>
      <c r="H1436" s="161">
        <v>55.54</v>
      </c>
      <c r="I1436" s="162"/>
      <c r="L1436" s="157"/>
      <c r="M1436" s="163"/>
      <c r="T1436" s="164"/>
      <c r="AT1436" s="159" t="s">
        <v>328</v>
      </c>
      <c r="AU1436" s="159" t="s">
        <v>88</v>
      </c>
      <c r="AV1436" s="12" t="s">
        <v>88</v>
      </c>
      <c r="AW1436" s="12" t="s">
        <v>31</v>
      </c>
      <c r="AX1436" s="12" t="s">
        <v>76</v>
      </c>
      <c r="AY1436" s="159" t="s">
        <v>317</v>
      </c>
    </row>
    <row r="1437" spans="2:51" s="13" customFormat="1" ht="10">
      <c r="B1437" s="165"/>
      <c r="D1437" s="158" t="s">
        <v>328</v>
      </c>
      <c r="E1437" s="166" t="s">
        <v>1</v>
      </c>
      <c r="F1437" s="167" t="s">
        <v>15145</v>
      </c>
      <c r="H1437" s="168">
        <v>96.699999999999989</v>
      </c>
      <c r="I1437" s="169"/>
      <c r="L1437" s="165"/>
      <c r="M1437" s="170"/>
      <c r="T1437" s="171"/>
      <c r="AT1437" s="166" t="s">
        <v>328</v>
      </c>
      <c r="AU1437" s="166" t="s">
        <v>88</v>
      </c>
      <c r="AV1437" s="13" t="s">
        <v>92</v>
      </c>
      <c r="AW1437" s="13" t="s">
        <v>31</v>
      </c>
      <c r="AX1437" s="13" t="s">
        <v>76</v>
      </c>
      <c r="AY1437" s="166" t="s">
        <v>317</v>
      </c>
    </row>
    <row r="1438" spans="2:51" s="12" customFormat="1" ht="10">
      <c r="B1438" s="157"/>
      <c r="D1438" s="158" t="s">
        <v>328</v>
      </c>
      <c r="E1438" s="159" t="s">
        <v>1</v>
      </c>
      <c r="F1438" s="160" t="s">
        <v>15146</v>
      </c>
      <c r="H1438" s="161">
        <v>11.09</v>
      </c>
      <c r="I1438" s="162"/>
      <c r="L1438" s="157"/>
      <c r="M1438" s="163"/>
      <c r="T1438" s="164"/>
      <c r="AT1438" s="159" t="s">
        <v>328</v>
      </c>
      <c r="AU1438" s="159" t="s">
        <v>88</v>
      </c>
      <c r="AV1438" s="12" t="s">
        <v>88</v>
      </c>
      <c r="AW1438" s="12" t="s">
        <v>31</v>
      </c>
      <c r="AX1438" s="12" t="s">
        <v>76</v>
      </c>
      <c r="AY1438" s="159" t="s">
        <v>317</v>
      </c>
    </row>
    <row r="1439" spans="2:51" s="13" customFormat="1" ht="10">
      <c r="B1439" s="165"/>
      <c r="D1439" s="158" t="s">
        <v>328</v>
      </c>
      <c r="E1439" s="166" t="s">
        <v>1</v>
      </c>
      <c r="F1439" s="167" t="s">
        <v>7218</v>
      </c>
      <c r="H1439" s="168">
        <v>11.09</v>
      </c>
      <c r="I1439" s="169"/>
      <c r="L1439" s="165"/>
      <c r="M1439" s="170"/>
      <c r="T1439" s="171"/>
      <c r="AT1439" s="166" t="s">
        <v>328</v>
      </c>
      <c r="AU1439" s="166" t="s">
        <v>88</v>
      </c>
      <c r="AV1439" s="13" t="s">
        <v>92</v>
      </c>
      <c r="AW1439" s="13" t="s">
        <v>31</v>
      </c>
      <c r="AX1439" s="13" t="s">
        <v>76</v>
      </c>
      <c r="AY1439" s="166" t="s">
        <v>317</v>
      </c>
    </row>
    <row r="1440" spans="2:51" s="12" customFormat="1" ht="10">
      <c r="B1440" s="157"/>
      <c r="D1440" s="158" t="s">
        <v>328</v>
      </c>
      <c r="E1440" s="159" t="s">
        <v>1</v>
      </c>
      <c r="F1440" s="160" t="s">
        <v>15147</v>
      </c>
      <c r="H1440" s="161">
        <v>21.13</v>
      </c>
      <c r="I1440" s="162"/>
      <c r="L1440" s="157"/>
      <c r="M1440" s="163"/>
      <c r="T1440" s="164"/>
      <c r="AT1440" s="159" t="s">
        <v>328</v>
      </c>
      <c r="AU1440" s="159" t="s">
        <v>88</v>
      </c>
      <c r="AV1440" s="12" t="s">
        <v>88</v>
      </c>
      <c r="AW1440" s="12" t="s">
        <v>31</v>
      </c>
      <c r="AX1440" s="12" t="s">
        <v>76</v>
      </c>
      <c r="AY1440" s="159" t="s">
        <v>317</v>
      </c>
    </row>
    <row r="1441" spans="2:65" s="13" customFormat="1" ht="10">
      <c r="B1441" s="165"/>
      <c r="D1441" s="158" t="s">
        <v>328</v>
      </c>
      <c r="E1441" s="166" t="s">
        <v>1</v>
      </c>
      <c r="F1441" s="167" t="s">
        <v>15148</v>
      </c>
      <c r="H1441" s="168">
        <v>21.13</v>
      </c>
      <c r="I1441" s="169"/>
      <c r="L1441" s="165"/>
      <c r="M1441" s="170"/>
      <c r="T1441" s="171"/>
      <c r="AT1441" s="166" t="s">
        <v>328</v>
      </c>
      <c r="AU1441" s="166" t="s">
        <v>88</v>
      </c>
      <c r="AV1441" s="13" t="s">
        <v>92</v>
      </c>
      <c r="AW1441" s="13" t="s">
        <v>31</v>
      </c>
      <c r="AX1441" s="13" t="s">
        <v>76</v>
      </c>
      <c r="AY1441" s="166" t="s">
        <v>317</v>
      </c>
    </row>
    <row r="1442" spans="2:65" s="14" customFormat="1" ht="10">
      <c r="B1442" s="172"/>
      <c r="D1442" s="158" t="s">
        <v>328</v>
      </c>
      <c r="E1442" s="173" t="s">
        <v>1</v>
      </c>
      <c r="F1442" s="174" t="s">
        <v>332</v>
      </c>
      <c r="H1442" s="175">
        <v>1220.5100000000002</v>
      </c>
      <c r="I1442" s="176"/>
      <c r="L1442" s="172"/>
      <c r="M1442" s="177"/>
      <c r="T1442" s="178"/>
      <c r="AT1442" s="173" t="s">
        <v>328</v>
      </c>
      <c r="AU1442" s="173" t="s">
        <v>88</v>
      </c>
      <c r="AV1442" s="14" t="s">
        <v>323</v>
      </c>
      <c r="AW1442" s="14" t="s">
        <v>31</v>
      </c>
      <c r="AX1442" s="14" t="s">
        <v>83</v>
      </c>
      <c r="AY1442" s="173" t="s">
        <v>317</v>
      </c>
    </row>
    <row r="1443" spans="2:65" s="1" customFormat="1" ht="37.75" customHeight="1">
      <c r="B1443" s="142"/>
      <c r="C1443" s="179" t="s">
        <v>2713</v>
      </c>
      <c r="D1443" s="179" t="s">
        <v>454</v>
      </c>
      <c r="E1443" s="180" t="s">
        <v>7220</v>
      </c>
      <c r="F1443" s="181" t="s">
        <v>7221</v>
      </c>
      <c r="G1443" s="182" t="s">
        <v>484</v>
      </c>
      <c r="H1443" s="183">
        <v>682.65099999999995</v>
      </c>
      <c r="I1443" s="184"/>
      <c r="J1443" s="185">
        <f>ROUND(I1443*H1443,2)</f>
        <v>0</v>
      </c>
      <c r="K1443" s="186"/>
      <c r="L1443" s="187"/>
      <c r="M1443" s="188" t="s">
        <v>1</v>
      </c>
      <c r="N1443" s="189" t="s">
        <v>42</v>
      </c>
      <c r="P1443" s="153">
        <f>O1443*H1443</f>
        <v>0</v>
      </c>
      <c r="Q1443" s="153">
        <v>5.0000000000000001E-4</v>
      </c>
      <c r="R1443" s="153">
        <f>Q1443*H1443</f>
        <v>0.3413255</v>
      </c>
      <c r="S1443" s="153">
        <v>0</v>
      </c>
      <c r="T1443" s="154">
        <f>S1443*H1443</f>
        <v>0</v>
      </c>
      <c r="AR1443" s="155" t="s">
        <v>481</v>
      </c>
      <c r="AT1443" s="155" t="s">
        <v>454</v>
      </c>
      <c r="AU1443" s="155" t="s">
        <v>88</v>
      </c>
      <c r="AY1443" s="16" t="s">
        <v>317</v>
      </c>
      <c r="BE1443" s="156">
        <f>IF(N1443="základná",J1443,0)</f>
        <v>0</v>
      </c>
      <c r="BF1443" s="156">
        <f>IF(N1443="znížená",J1443,0)</f>
        <v>0</v>
      </c>
      <c r="BG1443" s="156">
        <f>IF(N1443="zákl. prenesená",J1443,0)</f>
        <v>0</v>
      </c>
      <c r="BH1443" s="156">
        <f>IF(N1443="zníž. prenesená",J1443,0)</f>
        <v>0</v>
      </c>
      <c r="BI1443" s="156">
        <f>IF(N1443="nulová",J1443,0)</f>
        <v>0</v>
      </c>
      <c r="BJ1443" s="16" t="s">
        <v>88</v>
      </c>
      <c r="BK1443" s="156">
        <f>ROUND(I1443*H1443,2)</f>
        <v>0</v>
      </c>
      <c r="BL1443" s="16" t="s">
        <v>396</v>
      </c>
      <c r="BM1443" s="155" t="s">
        <v>15149</v>
      </c>
    </row>
    <row r="1444" spans="2:65" s="12" customFormat="1" ht="10">
      <c r="B1444" s="157"/>
      <c r="D1444" s="158" t="s">
        <v>328</v>
      </c>
      <c r="E1444" s="159" t="s">
        <v>1</v>
      </c>
      <c r="F1444" s="160" t="s">
        <v>15133</v>
      </c>
      <c r="H1444" s="161">
        <v>17.41</v>
      </c>
      <c r="I1444" s="162"/>
      <c r="L1444" s="157"/>
      <c r="M1444" s="163"/>
      <c r="T1444" s="164"/>
      <c r="AT1444" s="159" t="s">
        <v>328</v>
      </c>
      <c r="AU1444" s="159" t="s">
        <v>88</v>
      </c>
      <c r="AV1444" s="12" t="s">
        <v>88</v>
      </c>
      <c r="AW1444" s="12" t="s">
        <v>31</v>
      </c>
      <c r="AX1444" s="12" t="s">
        <v>76</v>
      </c>
      <c r="AY1444" s="159" t="s">
        <v>317</v>
      </c>
    </row>
    <row r="1445" spans="2:65" s="12" customFormat="1" ht="10">
      <c r="B1445" s="157"/>
      <c r="D1445" s="158" t="s">
        <v>328</v>
      </c>
      <c r="E1445" s="159" t="s">
        <v>1</v>
      </c>
      <c r="F1445" s="160" t="s">
        <v>15134</v>
      </c>
      <c r="H1445" s="161">
        <v>626.6</v>
      </c>
      <c r="I1445" s="162"/>
      <c r="L1445" s="157"/>
      <c r="M1445" s="163"/>
      <c r="T1445" s="164"/>
      <c r="AT1445" s="159" t="s">
        <v>328</v>
      </c>
      <c r="AU1445" s="159" t="s">
        <v>88</v>
      </c>
      <c r="AV1445" s="12" t="s">
        <v>88</v>
      </c>
      <c r="AW1445" s="12" t="s">
        <v>31</v>
      </c>
      <c r="AX1445" s="12" t="s">
        <v>76</v>
      </c>
      <c r="AY1445" s="159" t="s">
        <v>317</v>
      </c>
    </row>
    <row r="1446" spans="2:65" s="13" customFormat="1" ht="10">
      <c r="B1446" s="165"/>
      <c r="D1446" s="158" t="s">
        <v>328</v>
      </c>
      <c r="E1446" s="166" t="s">
        <v>1</v>
      </c>
      <c r="F1446" s="167" t="s">
        <v>7223</v>
      </c>
      <c r="H1446" s="168">
        <v>644.01</v>
      </c>
      <c r="I1446" s="169"/>
      <c r="L1446" s="165"/>
      <c r="M1446" s="170"/>
      <c r="T1446" s="171"/>
      <c r="AT1446" s="166" t="s">
        <v>328</v>
      </c>
      <c r="AU1446" s="166" t="s">
        <v>88</v>
      </c>
      <c r="AV1446" s="13" t="s">
        <v>92</v>
      </c>
      <c r="AW1446" s="13" t="s">
        <v>31</v>
      </c>
      <c r="AX1446" s="13" t="s">
        <v>76</v>
      </c>
      <c r="AY1446" s="166" t="s">
        <v>317</v>
      </c>
    </row>
    <row r="1447" spans="2:65" s="14" customFormat="1" ht="10">
      <c r="B1447" s="172"/>
      <c r="D1447" s="158" t="s">
        <v>328</v>
      </c>
      <c r="E1447" s="173" t="s">
        <v>1</v>
      </c>
      <c r="F1447" s="174" t="s">
        <v>332</v>
      </c>
      <c r="H1447" s="175">
        <v>644.01</v>
      </c>
      <c r="I1447" s="176"/>
      <c r="L1447" s="172"/>
      <c r="M1447" s="177"/>
      <c r="T1447" s="178"/>
      <c r="AT1447" s="173" t="s">
        <v>328</v>
      </c>
      <c r="AU1447" s="173" t="s">
        <v>88</v>
      </c>
      <c r="AV1447" s="14" t="s">
        <v>323</v>
      </c>
      <c r="AW1447" s="14" t="s">
        <v>31</v>
      </c>
      <c r="AX1447" s="14" t="s">
        <v>83</v>
      </c>
      <c r="AY1447" s="173" t="s">
        <v>317</v>
      </c>
    </row>
    <row r="1448" spans="2:65" s="12" customFormat="1" ht="10">
      <c r="B1448" s="157"/>
      <c r="D1448" s="158" t="s">
        <v>328</v>
      </c>
      <c r="F1448" s="160" t="s">
        <v>15150</v>
      </c>
      <c r="H1448" s="161">
        <v>682.65099999999995</v>
      </c>
      <c r="I1448" s="162"/>
      <c r="L1448" s="157"/>
      <c r="M1448" s="163"/>
      <c r="T1448" s="164"/>
      <c r="AT1448" s="159" t="s">
        <v>328</v>
      </c>
      <c r="AU1448" s="159" t="s">
        <v>88</v>
      </c>
      <c r="AV1448" s="12" t="s">
        <v>88</v>
      </c>
      <c r="AW1448" s="12" t="s">
        <v>3</v>
      </c>
      <c r="AX1448" s="12" t="s">
        <v>83</v>
      </c>
      <c r="AY1448" s="159" t="s">
        <v>317</v>
      </c>
    </row>
    <row r="1449" spans="2:65" s="1" customFormat="1" ht="37.75" customHeight="1">
      <c r="B1449" s="142"/>
      <c r="C1449" s="179" t="s">
        <v>2717</v>
      </c>
      <c r="D1449" s="179" t="s">
        <v>454</v>
      </c>
      <c r="E1449" s="180" t="s">
        <v>7236</v>
      </c>
      <c r="F1449" s="181" t="s">
        <v>7237</v>
      </c>
      <c r="G1449" s="182" t="s">
        <v>484</v>
      </c>
      <c r="H1449" s="183">
        <v>467.089</v>
      </c>
      <c r="I1449" s="184"/>
      <c r="J1449" s="185">
        <f>ROUND(I1449*H1449,2)</f>
        <v>0</v>
      </c>
      <c r="K1449" s="186"/>
      <c r="L1449" s="187"/>
      <c r="M1449" s="188" t="s">
        <v>1</v>
      </c>
      <c r="N1449" s="189" t="s">
        <v>42</v>
      </c>
      <c r="P1449" s="153">
        <f>O1449*H1449</f>
        <v>0</v>
      </c>
      <c r="Q1449" s="153">
        <v>5.0000000000000001E-4</v>
      </c>
      <c r="R1449" s="153">
        <f>Q1449*H1449</f>
        <v>0.23354450000000002</v>
      </c>
      <c r="S1449" s="153">
        <v>0</v>
      </c>
      <c r="T1449" s="154">
        <f>S1449*H1449</f>
        <v>0</v>
      </c>
      <c r="AR1449" s="155" t="s">
        <v>481</v>
      </c>
      <c r="AT1449" s="155" t="s">
        <v>454</v>
      </c>
      <c r="AU1449" s="155" t="s">
        <v>88</v>
      </c>
      <c r="AY1449" s="16" t="s">
        <v>317</v>
      </c>
      <c r="BE1449" s="156">
        <f>IF(N1449="základná",J1449,0)</f>
        <v>0</v>
      </c>
      <c r="BF1449" s="156">
        <f>IF(N1449="znížená",J1449,0)</f>
        <v>0</v>
      </c>
      <c r="BG1449" s="156">
        <f>IF(N1449="zákl. prenesená",J1449,0)</f>
        <v>0</v>
      </c>
      <c r="BH1449" s="156">
        <f>IF(N1449="zníž. prenesená",J1449,0)</f>
        <v>0</v>
      </c>
      <c r="BI1449" s="156">
        <f>IF(N1449="nulová",J1449,0)</f>
        <v>0</v>
      </c>
      <c r="BJ1449" s="16" t="s">
        <v>88</v>
      </c>
      <c r="BK1449" s="156">
        <f>ROUND(I1449*H1449,2)</f>
        <v>0</v>
      </c>
      <c r="BL1449" s="16" t="s">
        <v>396</v>
      </c>
      <c r="BM1449" s="155" t="s">
        <v>15151</v>
      </c>
    </row>
    <row r="1450" spans="2:65" s="12" customFormat="1" ht="10">
      <c r="B1450" s="157"/>
      <c r="D1450" s="158" t="s">
        <v>328</v>
      </c>
      <c r="E1450" s="159" t="s">
        <v>1</v>
      </c>
      <c r="F1450" s="160" t="s">
        <v>15135</v>
      </c>
      <c r="H1450" s="161">
        <v>52.28</v>
      </c>
      <c r="I1450" s="162"/>
      <c r="L1450" s="157"/>
      <c r="M1450" s="163"/>
      <c r="T1450" s="164"/>
      <c r="AT1450" s="159" t="s">
        <v>328</v>
      </c>
      <c r="AU1450" s="159" t="s">
        <v>88</v>
      </c>
      <c r="AV1450" s="12" t="s">
        <v>88</v>
      </c>
      <c r="AW1450" s="12" t="s">
        <v>31</v>
      </c>
      <c r="AX1450" s="12" t="s">
        <v>76</v>
      </c>
      <c r="AY1450" s="159" t="s">
        <v>317</v>
      </c>
    </row>
    <row r="1451" spans="2:65" s="12" customFormat="1" ht="10">
      <c r="B1451" s="157"/>
      <c r="D1451" s="158" t="s">
        <v>328</v>
      </c>
      <c r="E1451" s="159" t="s">
        <v>1</v>
      </c>
      <c r="F1451" s="160" t="s">
        <v>15136</v>
      </c>
      <c r="H1451" s="161">
        <v>37.08</v>
      </c>
      <c r="I1451" s="162"/>
      <c r="L1451" s="157"/>
      <c r="M1451" s="163"/>
      <c r="T1451" s="164"/>
      <c r="AT1451" s="159" t="s">
        <v>328</v>
      </c>
      <c r="AU1451" s="159" t="s">
        <v>88</v>
      </c>
      <c r="AV1451" s="12" t="s">
        <v>88</v>
      </c>
      <c r="AW1451" s="12" t="s">
        <v>31</v>
      </c>
      <c r="AX1451" s="12" t="s">
        <v>76</v>
      </c>
      <c r="AY1451" s="159" t="s">
        <v>317</v>
      </c>
    </row>
    <row r="1452" spans="2:65" s="12" customFormat="1" ht="10">
      <c r="B1452" s="157"/>
      <c r="D1452" s="158" t="s">
        <v>328</v>
      </c>
      <c r="E1452" s="159" t="s">
        <v>1</v>
      </c>
      <c r="F1452" s="160" t="s">
        <v>15137</v>
      </c>
      <c r="H1452" s="161">
        <v>264.89999999999998</v>
      </c>
      <c r="I1452" s="162"/>
      <c r="L1452" s="157"/>
      <c r="M1452" s="163"/>
      <c r="T1452" s="164"/>
      <c r="AT1452" s="159" t="s">
        <v>328</v>
      </c>
      <c r="AU1452" s="159" t="s">
        <v>88</v>
      </c>
      <c r="AV1452" s="12" t="s">
        <v>88</v>
      </c>
      <c r="AW1452" s="12" t="s">
        <v>31</v>
      </c>
      <c r="AX1452" s="12" t="s">
        <v>76</v>
      </c>
      <c r="AY1452" s="159" t="s">
        <v>317</v>
      </c>
    </row>
    <row r="1453" spans="2:65" s="12" customFormat="1" ht="10">
      <c r="B1453" s="157"/>
      <c r="D1453" s="158" t="s">
        <v>328</v>
      </c>
      <c r="E1453" s="159" t="s">
        <v>1</v>
      </c>
      <c r="F1453" s="160" t="s">
        <v>15138</v>
      </c>
      <c r="H1453" s="161">
        <v>48.5</v>
      </c>
      <c r="I1453" s="162"/>
      <c r="L1453" s="157"/>
      <c r="M1453" s="163"/>
      <c r="T1453" s="164"/>
      <c r="AT1453" s="159" t="s">
        <v>328</v>
      </c>
      <c r="AU1453" s="159" t="s">
        <v>88</v>
      </c>
      <c r="AV1453" s="12" t="s">
        <v>88</v>
      </c>
      <c r="AW1453" s="12" t="s">
        <v>31</v>
      </c>
      <c r="AX1453" s="12" t="s">
        <v>76</v>
      </c>
      <c r="AY1453" s="159" t="s">
        <v>317</v>
      </c>
    </row>
    <row r="1454" spans="2:65" s="12" customFormat="1" ht="10">
      <c r="B1454" s="157"/>
      <c r="D1454" s="158" t="s">
        <v>328</v>
      </c>
      <c r="E1454" s="159" t="s">
        <v>1</v>
      </c>
      <c r="F1454" s="160" t="s">
        <v>15139</v>
      </c>
      <c r="H1454" s="161">
        <v>37.89</v>
      </c>
      <c r="I1454" s="162"/>
      <c r="L1454" s="157"/>
      <c r="M1454" s="163"/>
      <c r="T1454" s="164"/>
      <c r="AT1454" s="159" t="s">
        <v>328</v>
      </c>
      <c r="AU1454" s="159" t="s">
        <v>88</v>
      </c>
      <c r="AV1454" s="12" t="s">
        <v>88</v>
      </c>
      <c r="AW1454" s="12" t="s">
        <v>31</v>
      </c>
      <c r="AX1454" s="12" t="s">
        <v>76</v>
      </c>
      <c r="AY1454" s="159" t="s">
        <v>317</v>
      </c>
    </row>
    <row r="1455" spans="2:65" s="13" customFormat="1" ht="10">
      <c r="B1455" s="165"/>
      <c r="D1455" s="158" t="s">
        <v>328</v>
      </c>
      <c r="E1455" s="166" t="s">
        <v>1</v>
      </c>
      <c r="F1455" s="167" t="s">
        <v>15140</v>
      </c>
      <c r="H1455" s="168">
        <v>440.65</v>
      </c>
      <c r="I1455" s="169"/>
      <c r="L1455" s="165"/>
      <c r="M1455" s="170"/>
      <c r="T1455" s="171"/>
      <c r="AT1455" s="166" t="s">
        <v>328</v>
      </c>
      <c r="AU1455" s="166" t="s">
        <v>88</v>
      </c>
      <c r="AV1455" s="13" t="s">
        <v>92</v>
      </c>
      <c r="AW1455" s="13" t="s">
        <v>31</v>
      </c>
      <c r="AX1455" s="13" t="s">
        <v>76</v>
      </c>
      <c r="AY1455" s="166" t="s">
        <v>317</v>
      </c>
    </row>
    <row r="1456" spans="2:65" s="14" customFormat="1" ht="10">
      <c r="B1456" s="172"/>
      <c r="D1456" s="158" t="s">
        <v>328</v>
      </c>
      <c r="E1456" s="173" t="s">
        <v>1</v>
      </c>
      <c r="F1456" s="174" t="s">
        <v>332</v>
      </c>
      <c r="H1456" s="175">
        <v>440.65</v>
      </c>
      <c r="I1456" s="176"/>
      <c r="L1456" s="172"/>
      <c r="M1456" s="177"/>
      <c r="T1456" s="178"/>
      <c r="AT1456" s="173" t="s">
        <v>328</v>
      </c>
      <c r="AU1456" s="173" t="s">
        <v>88</v>
      </c>
      <c r="AV1456" s="14" t="s">
        <v>323</v>
      </c>
      <c r="AW1456" s="14" t="s">
        <v>31</v>
      </c>
      <c r="AX1456" s="14" t="s">
        <v>83</v>
      </c>
      <c r="AY1456" s="173" t="s">
        <v>317</v>
      </c>
    </row>
    <row r="1457" spans="2:65" s="12" customFormat="1" ht="10">
      <c r="B1457" s="157"/>
      <c r="D1457" s="158" t="s">
        <v>328</v>
      </c>
      <c r="F1457" s="160" t="s">
        <v>15152</v>
      </c>
      <c r="H1457" s="161">
        <v>467.089</v>
      </c>
      <c r="I1457" s="162"/>
      <c r="L1457" s="157"/>
      <c r="M1457" s="163"/>
      <c r="T1457" s="164"/>
      <c r="AT1457" s="159" t="s">
        <v>328</v>
      </c>
      <c r="AU1457" s="159" t="s">
        <v>88</v>
      </c>
      <c r="AV1457" s="12" t="s">
        <v>88</v>
      </c>
      <c r="AW1457" s="12" t="s">
        <v>3</v>
      </c>
      <c r="AX1457" s="12" t="s">
        <v>83</v>
      </c>
      <c r="AY1457" s="159" t="s">
        <v>317</v>
      </c>
    </row>
    <row r="1458" spans="2:65" s="1" customFormat="1" ht="37.75" customHeight="1">
      <c r="B1458" s="142"/>
      <c r="C1458" s="179" t="s">
        <v>2723</v>
      </c>
      <c r="D1458" s="179" t="s">
        <v>454</v>
      </c>
      <c r="E1458" s="180" t="s">
        <v>7241</v>
      </c>
      <c r="F1458" s="181" t="s">
        <v>7242</v>
      </c>
      <c r="G1458" s="182" t="s">
        <v>484</v>
      </c>
      <c r="H1458" s="183">
        <v>7.3460000000000001</v>
      </c>
      <c r="I1458" s="184"/>
      <c r="J1458" s="185">
        <f>ROUND(I1458*H1458,2)</f>
        <v>0</v>
      </c>
      <c r="K1458" s="186"/>
      <c r="L1458" s="187"/>
      <c r="M1458" s="188" t="s">
        <v>1</v>
      </c>
      <c r="N1458" s="189" t="s">
        <v>42</v>
      </c>
      <c r="P1458" s="153">
        <f>O1458*H1458</f>
        <v>0</v>
      </c>
      <c r="Q1458" s="153">
        <v>5.0000000000000001E-4</v>
      </c>
      <c r="R1458" s="153">
        <f>Q1458*H1458</f>
        <v>3.673E-3</v>
      </c>
      <c r="S1458" s="153">
        <v>0</v>
      </c>
      <c r="T1458" s="154">
        <f>S1458*H1458</f>
        <v>0</v>
      </c>
      <c r="AR1458" s="155" t="s">
        <v>481</v>
      </c>
      <c r="AT1458" s="155" t="s">
        <v>454</v>
      </c>
      <c r="AU1458" s="155" t="s">
        <v>88</v>
      </c>
      <c r="AY1458" s="16" t="s">
        <v>317</v>
      </c>
      <c r="BE1458" s="156">
        <f>IF(N1458="základná",J1458,0)</f>
        <v>0</v>
      </c>
      <c r="BF1458" s="156">
        <f>IF(N1458="znížená",J1458,0)</f>
        <v>0</v>
      </c>
      <c r="BG1458" s="156">
        <f>IF(N1458="zákl. prenesená",J1458,0)</f>
        <v>0</v>
      </c>
      <c r="BH1458" s="156">
        <f>IF(N1458="zníž. prenesená",J1458,0)</f>
        <v>0</v>
      </c>
      <c r="BI1458" s="156">
        <f>IF(N1458="nulová",J1458,0)</f>
        <v>0</v>
      </c>
      <c r="BJ1458" s="16" t="s">
        <v>88</v>
      </c>
      <c r="BK1458" s="156">
        <f>ROUND(I1458*H1458,2)</f>
        <v>0</v>
      </c>
      <c r="BL1458" s="16" t="s">
        <v>396</v>
      </c>
      <c r="BM1458" s="155" t="s">
        <v>15153</v>
      </c>
    </row>
    <row r="1459" spans="2:65" s="12" customFormat="1" ht="10">
      <c r="B1459" s="157"/>
      <c r="D1459" s="158" t="s">
        <v>328</v>
      </c>
      <c r="E1459" s="159" t="s">
        <v>1</v>
      </c>
      <c r="F1459" s="160" t="s">
        <v>15141</v>
      </c>
      <c r="H1459" s="161">
        <v>6.93</v>
      </c>
      <c r="I1459" s="162"/>
      <c r="L1459" s="157"/>
      <c r="M1459" s="163"/>
      <c r="T1459" s="164"/>
      <c r="AT1459" s="159" t="s">
        <v>328</v>
      </c>
      <c r="AU1459" s="159" t="s">
        <v>88</v>
      </c>
      <c r="AV1459" s="12" t="s">
        <v>88</v>
      </c>
      <c r="AW1459" s="12" t="s">
        <v>31</v>
      </c>
      <c r="AX1459" s="12" t="s">
        <v>76</v>
      </c>
      <c r="AY1459" s="159" t="s">
        <v>317</v>
      </c>
    </row>
    <row r="1460" spans="2:65" s="13" customFormat="1" ht="10">
      <c r="B1460" s="165"/>
      <c r="D1460" s="158" t="s">
        <v>328</v>
      </c>
      <c r="E1460" s="166" t="s">
        <v>1</v>
      </c>
      <c r="F1460" s="167" t="s">
        <v>7195</v>
      </c>
      <c r="H1460" s="168">
        <v>6.93</v>
      </c>
      <c r="I1460" s="169"/>
      <c r="L1460" s="165"/>
      <c r="M1460" s="170"/>
      <c r="T1460" s="171"/>
      <c r="AT1460" s="166" t="s">
        <v>328</v>
      </c>
      <c r="AU1460" s="166" t="s">
        <v>88</v>
      </c>
      <c r="AV1460" s="13" t="s">
        <v>92</v>
      </c>
      <c r="AW1460" s="13" t="s">
        <v>31</v>
      </c>
      <c r="AX1460" s="13" t="s">
        <v>76</v>
      </c>
      <c r="AY1460" s="166" t="s">
        <v>317</v>
      </c>
    </row>
    <row r="1461" spans="2:65" s="14" customFormat="1" ht="10">
      <c r="B1461" s="172"/>
      <c r="D1461" s="158" t="s">
        <v>328</v>
      </c>
      <c r="E1461" s="173" t="s">
        <v>1</v>
      </c>
      <c r="F1461" s="174" t="s">
        <v>332</v>
      </c>
      <c r="H1461" s="175">
        <v>6.93</v>
      </c>
      <c r="I1461" s="176"/>
      <c r="L1461" s="172"/>
      <c r="M1461" s="177"/>
      <c r="T1461" s="178"/>
      <c r="AT1461" s="173" t="s">
        <v>328</v>
      </c>
      <c r="AU1461" s="173" t="s">
        <v>88</v>
      </c>
      <c r="AV1461" s="14" t="s">
        <v>323</v>
      </c>
      <c r="AW1461" s="14" t="s">
        <v>31</v>
      </c>
      <c r="AX1461" s="14" t="s">
        <v>83</v>
      </c>
      <c r="AY1461" s="173" t="s">
        <v>317</v>
      </c>
    </row>
    <row r="1462" spans="2:65" s="12" customFormat="1" ht="10">
      <c r="B1462" s="157"/>
      <c r="D1462" s="158" t="s">
        <v>328</v>
      </c>
      <c r="F1462" s="160" t="s">
        <v>15154</v>
      </c>
      <c r="H1462" s="161">
        <v>7.3460000000000001</v>
      </c>
      <c r="I1462" s="162"/>
      <c r="L1462" s="157"/>
      <c r="M1462" s="163"/>
      <c r="T1462" s="164"/>
      <c r="AT1462" s="159" t="s">
        <v>328</v>
      </c>
      <c r="AU1462" s="159" t="s">
        <v>88</v>
      </c>
      <c r="AV1462" s="12" t="s">
        <v>88</v>
      </c>
      <c r="AW1462" s="12" t="s">
        <v>3</v>
      </c>
      <c r="AX1462" s="12" t="s">
        <v>83</v>
      </c>
      <c r="AY1462" s="159" t="s">
        <v>317</v>
      </c>
    </row>
    <row r="1463" spans="2:65" s="1" customFormat="1" ht="44.25" customHeight="1">
      <c r="B1463" s="142"/>
      <c r="C1463" s="179" t="s">
        <v>2942</v>
      </c>
      <c r="D1463" s="179" t="s">
        <v>454</v>
      </c>
      <c r="E1463" s="180" t="s">
        <v>7271</v>
      </c>
      <c r="F1463" s="181" t="s">
        <v>7272</v>
      </c>
      <c r="G1463" s="182" t="s">
        <v>484</v>
      </c>
      <c r="H1463" s="183">
        <v>102.502</v>
      </c>
      <c r="I1463" s="184"/>
      <c r="J1463" s="185">
        <f>ROUND(I1463*H1463,2)</f>
        <v>0</v>
      </c>
      <c r="K1463" s="186"/>
      <c r="L1463" s="187"/>
      <c r="M1463" s="188" t="s">
        <v>1</v>
      </c>
      <c r="N1463" s="189" t="s">
        <v>42</v>
      </c>
      <c r="P1463" s="153">
        <f>O1463*H1463</f>
        <v>0</v>
      </c>
      <c r="Q1463" s="153">
        <v>5.0000000000000001E-4</v>
      </c>
      <c r="R1463" s="153">
        <f>Q1463*H1463</f>
        <v>5.1250999999999998E-2</v>
      </c>
      <c r="S1463" s="153">
        <v>0</v>
      </c>
      <c r="T1463" s="154">
        <f>S1463*H1463</f>
        <v>0</v>
      </c>
      <c r="AR1463" s="155" t="s">
        <v>481</v>
      </c>
      <c r="AT1463" s="155" t="s">
        <v>454</v>
      </c>
      <c r="AU1463" s="155" t="s">
        <v>88</v>
      </c>
      <c r="AY1463" s="16" t="s">
        <v>317</v>
      </c>
      <c r="BE1463" s="156">
        <f>IF(N1463="základná",J1463,0)</f>
        <v>0</v>
      </c>
      <c r="BF1463" s="156">
        <f>IF(N1463="znížená",J1463,0)</f>
        <v>0</v>
      </c>
      <c r="BG1463" s="156">
        <f>IF(N1463="zákl. prenesená",J1463,0)</f>
        <v>0</v>
      </c>
      <c r="BH1463" s="156">
        <f>IF(N1463="zníž. prenesená",J1463,0)</f>
        <v>0</v>
      </c>
      <c r="BI1463" s="156">
        <f>IF(N1463="nulová",J1463,0)</f>
        <v>0</v>
      </c>
      <c r="BJ1463" s="16" t="s">
        <v>88</v>
      </c>
      <c r="BK1463" s="156">
        <f>ROUND(I1463*H1463,2)</f>
        <v>0</v>
      </c>
      <c r="BL1463" s="16" t="s">
        <v>396</v>
      </c>
      <c r="BM1463" s="155" t="s">
        <v>15155</v>
      </c>
    </row>
    <row r="1464" spans="2:65" s="12" customFormat="1" ht="10">
      <c r="B1464" s="157"/>
      <c r="D1464" s="158" t="s">
        <v>328</v>
      </c>
      <c r="E1464" s="159" t="s">
        <v>1</v>
      </c>
      <c r="F1464" s="160" t="s">
        <v>15143</v>
      </c>
      <c r="H1464" s="161">
        <v>41.16</v>
      </c>
      <c r="I1464" s="162"/>
      <c r="L1464" s="157"/>
      <c r="M1464" s="163"/>
      <c r="T1464" s="164"/>
      <c r="AT1464" s="159" t="s">
        <v>328</v>
      </c>
      <c r="AU1464" s="159" t="s">
        <v>88</v>
      </c>
      <c r="AV1464" s="12" t="s">
        <v>88</v>
      </c>
      <c r="AW1464" s="12" t="s">
        <v>31</v>
      </c>
      <c r="AX1464" s="12" t="s">
        <v>76</v>
      </c>
      <c r="AY1464" s="159" t="s">
        <v>317</v>
      </c>
    </row>
    <row r="1465" spans="2:65" s="12" customFormat="1" ht="10">
      <c r="B1465" s="157"/>
      <c r="D1465" s="158" t="s">
        <v>328</v>
      </c>
      <c r="E1465" s="159" t="s">
        <v>1</v>
      </c>
      <c r="F1465" s="160" t="s">
        <v>15156</v>
      </c>
      <c r="H1465" s="161">
        <v>55.54</v>
      </c>
      <c r="I1465" s="162"/>
      <c r="L1465" s="157"/>
      <c r="M1465" s="163"/>
      <c r="T1465" s="164"/>
      <c r="AT1465" s="159" t="s">
        <v>328</v>
      </c>
      <c r="AU1465" s="159" t="s">
        <v>88</v>
      </c>
      <c r="AV1465" s="12" t="s">
        <v>88</v>
      </c>
      <c r="AW1465" s="12" t="s">
        <v>31</v>
      </c>
      <c r="AX1465" s="12" t="s">
        <v>76</v>
      </c>
      <c r="AY1465" s="159" t="s">
        <v>317</v>
      </c>
    </row>
    <row r="1466" spans="2:65" s="13" customFormat="1" ht="10">
      <c r="B1466" s="165"/>
      <c r="D1466" s="158" t="s">
        <v>328</v>
      </c>
      <c r="E1466" s="166" t="s">
        <v>1</v>
      </c>
      <c r="F1466" s="167" t="s">
        <v>7212</v>
      </c>
      <c r="H1466" s="168">
        <v>96.699999999999989</v>
      </c>
      <c r="I1466" s="169"/>
      <c r="L1466" s="165"/>
      <c r="M1466" s="170"/>
      <c r="T1466" s="171"/>
      <c r="AT1466" s="166" t="s">
        <v>328</v>
      </c>
      <c r="AU1466" s="166" t="s">
        <v>88</v>
      </c>
      <c r="AV1466" s="13" t="s">
        <v>92</v>
      </c>
      <c r="AW1466" s="13" t="s">
        <v>31</v>
      </c>
      <c r="AX1466" s="13" t="s">
        <v>76</v>
      </c>
      <c r="AY1466" s="166" t="s">
        <v>317</v>
      </c>
    </row>
    <row r="1467" spans="2:65" s="14" customFormat="1" ht="10">
      <c r="B1467" s="172"/>
      <c r="D1467" s="158" t="s">
        <v>328</v>
      </c>
      <c r="E1467" s="173" t="s">
        <v>1</v>
      </c>
      <c r="F1467" s="174" t="s">
        <v>332</v>
      </c>
      <c r="H1467" s="175">
        <v>96.699999999999989</v>
      </c>
      <c r="I1467" s="176"/>
      <c r="L1467" s="172"/>
      <c r="M1467" s="177"/>
      <c r="T1467" s="178"/>
      <c r="AT1467" s="173" t="s">
        <v>328</v>
      </c>
      <c r="AU1467" s="173" t="s">
        <v>88</v>
      </c>
      <c r="AV1467" s="14" t="s">
        <v>323</v>
      </c>
      <c r="AW1467" s="14" t="s">
        <v>31</v>
      </c>
      <c r="AX1467" s="14" t="s">
        <v>83</v>
      </c>
      <c r="AY1467" s="173" t="s">
        <v>317</v>
      </c>
    </row>
    <row r="1468" spans="2:65" s="12" customFormat="1" ht="10">
      <c r="B1468" s="157"/>
      <c r="D1468" s="158" t="s">
        <v>328</v>
      </c>
      <c r="F1468" s="160" t="s">
        <v>15157</v>
      </c>
      <c r="H1468" s="161">
        <v>102.502</v>
      </c>
      <c r="I1468" s="162"/>
      <c r="L1468" s="157"/>
      <c r="M1468" s="163"/>
      <c r="T1468" s="164"/>
      <c r="AT1468" s="159" t="s">
        <v>328</v>
      </c>
      <c r="AU1468" s="159" t="s">
        <v>88</v>
      </c>
      <c r="AV1468" s="12" t="s">
        <v>88</v>
      </c>
      <c r="AW1468" s="12" t="s">
        <v>3</v>
      </c>
      <c r="AX1468" s="12" t="s">
        <v>83</v>
      </c>
      <c r="AY1468" s="159" t="s">
        <v>317</v>
      </c>
    </row>
    <row r="1469" spans="2:65" s="1" customFormat="1" ht="37.75" customHeight="1">
      <c r="B1469" s="142"/>
      <c r="C1469" s="143" t="s">
        <v>2728</v>
      </c>
      <c r="D1469" s="143" t="s">
        <v>319</v>
      </c>
      <c r="E1469" s="144" t="s">
        <v>7300</v>
      </c>
      <c r="F1469" s="145" t="s">
        <v>7301</v>
      </c>
      <c r="G1469" s="146" t="s">
        <v>484</v>
      </c>
      <c r="H1469" s="147">
        <v>32.22</v>
      </c>
      <c r="I1469" s="148"/>
      <c r="J1469" s="149">
        <f>ROUND(I1469*H1469,2)</f>
        <v>0</v>
      </c>
      <c r="K1469" s="150"/>
      <c r="L1469" s="31"/>
      <c r="M1469" s="151" t="s">
        <v>1</v>
      </c>
      <c r="N1469" s="152" t="s">
        <v>42</v>
      </c>
      <c r="P1469" s="153">
        <f>O1469*H1469</f>
        <v>0</v>
      </c>
      <c r="Q1469" s="153">
        <v>5.0000000000000002E-5</v>
      </c>
      <c r="R1469" s="153">
        <f>Q1469*H1469</f>
        <v>1.611E-3</v>
      </c>
      <c r="S1469" s="153">
        <v>0</v>
      </c>
      <c r="T1469" s="154">
        <f>S1469*H1469</f>
        <v>0</v>
      </c>
      <c r="AR1469" s="155" t="s">
        <v>396</v>
      </c>
      <c r="AT1469" s="155" t="s">
        <v>319</v>
      </c>
      <c r="AU1469" s="155" t="s">
        <v>88</v>
      </c>
      <c r="AY1469" s="16" t="s">
        <v>317</v>
      </c>
      <c r="BE1469" s="156">
        <f>IF(N1469="základná",J1469,0)</f>
        <v>0</v>
      </c>
      <c r="BF1469" s="156">
        <f>IF(N1469="znížená",J1469,0)</f>
        <v>0</v>
      </c>
      <c r="BG1469" s="156">
        <f>IF(N1469="zákl. prenesená",J1469,0)</f>
        <v>0</v>
      </c>
      <c r="BH1469" s="156">
        <f>IF(N1469="zníž. prenesená",J1469,0)</f>
        <v>0</v>
      </c>
      <c r="BI1469" s="156">
        <f>IF(N1469="nulová",J1469,0)</f>
        <v>0</v>
      </c>
      <c r="BJ1469" s="16" t="s">
        <v>88</v>
      </c>
      <c r="BK1469" s="156">
        <f>ROUND(I1469*H1469,2)</f>
        <v>0</v>
      </c>
      <c r="BL1469" s="16" t="s">
        <v>396</v>
      </c>
      <c r="BM1469" s="155" t="s">
        <v>15158</v>
      </c>
    </row>
    <row r="1470" spans="2:65" s="12" customFormat="1" ht="10">
      <c r="B1470" s="157"/>
      <c r="D1470" s="158" t="s">
        <v>328</v>
      </c>
      <c r="E1470" s="159" t="s">
        <v>1</v>
      </c>
      <c r="F1470" s="160" t="s">
        <v>15159</v>
      </c>
      <c r="H1470" s="161">
        <v>11.09</v>
      </c>
      <c r="I1470" s="162"/>
      <c r="L1470" s="157"/>
      <c r="M1470" s="163"/>
      <c r="T1470" s="164"/>
      <c r="AT1470" s="159" t="s">
        <v>328</v>
      </c>
      <c r="AU1470" s="159" t="s">
        <v>88</v>
      </c>
      <c r="AV1470" s="12" t="s">
        <v>88</v>
      </c>
      <c r="AW1470" s="12" t="s">
        <v>31</v>
      </c>
      <c r="AX1470" s="12" t="s">
        <v>76</v>
      </c>
      <c r="AY1470" s="159" t="s">
        <v>317</v>
      </c>
    </row>
    <row r="1471" spans="2:65" s="13" customFormat="1" ht="10">
      <c r="B1471" s="165"/>
      <c r="D1471" s="158" t="s">
        <v>328</v>
      </c>
      <c r="E1471" s="166" t="s">
        <v>1</v>
      </c>
      <c r="F1471" s="167" t="s">
        <v>15160</v>
      </c>
      <c r="H1471" s="168">
        <v>11.09</v>
      </c>
      <c r="I1471" s="169"/>
      <c r="L1471" s="165"/>
      <c r="M1471" s="170"/>
      <c r="T1471" s="171"/>
      <c r="AT1471" s="166" t="s">
        <v>328</v>
      </c>
      <c r="AU1471" s="166" t="s">
        <v>88</v>
      </c>
      <c r="AV1471" s="13" t="s">
        <v>92</v>
      </c>
      <c r="AW1471" s="13" t="s">
        <v>31</v>
      </c>
      <c r="AX1471" s="13" t="s">
        <v>76</v>
      </c>
      <c r="AY1471" s="166" t="s">
        <v>317</v>
      </c>
    </row>
    <row r="1472" spans="2:65" s="12" customFormat="1" ht="10">
      <c r="B1472" s="157"/>
      <c r="D1472" s="158" t="s">
        <v>328</v>
      </c>
      <c r="E1472" s="159" t="s">
        <v>1</v>
      </c>
      <c r="F1472" s="160" t="s">
        <v>15161</v>
      </c>
      <c r="H1472" s="161">
        <v>21.13</v>
      </c>
      <c r="I1472" s="162"/>
      <c r="L1472" s="157"/>
      <c r="M1472" s="163"/>
      <c r="T1472" s="164"/>
      <c r="AT1472" s="159" t="s">
        <v>328</v>
      </c>
      <c r="AU1472" s="159" t="s">
        <v>88</v>
      </c>
      <c r="AV1472" s="12" t="s">
        <v>88</v>
      </c>
      <c r="AW1472" s="12" t="s">
        <v>31</v>
      </c>
      <c r="AX1472" s="12" t="s">
        <v>76</v>
      </c>
      <c r="AY1472" s="159" t="s">
        <v>317</v>
      </c>
    </row>
    <row r="1473" spans="2:65" s="13" customFormat="1" ht="10">
      <c r="B1473" s="165"/>
      <c r="D1473" s="158" t="s">
        <v>328</v>
      </c>
      <c r="E1473" s="166" t="s">
        <v>1</v>
      </c>
      <c r="F1473" s="167" t="s">
        <v>15162</v>
      </c>
      <c r="H1473" s="168">
        <v>21.13</v>
      </c>
      <c r="I1473" s="169"/>
      <c r="L1473" s="165"/>
      <c r="M1473" s="170"/>
      <c r="T1473" s="171"/>
      <c r="AT1473" s="166" t="s">
        <v>328</v>
      </c>
      <c r="AU1473" s="166" t="s">
        <v>88</v>
      </c>
      <c r="AV1473" s="13" t="s">
        <v>92</v>
      </c>
      <c r="AW1473" s="13" t="s">
        <v>31</v>
      </c>
      <c r="AX1473" s="13" t="s">
        <v>76</v>
      </c>
      <c r="AY1473" s="166" t="s">
        <v>317</v>
      </c>
    </row>
    <row r="1474" spans="2:65" s="14" customFormat="1" ht="10">
      <c r="B1474" s="172"/>
      <c r="D1474" s="158" t="s">
        <v>328</v>
      </c>
      <c r="E1474" s="173" t="s">
        <v>1</v>
      </c>
      <c r="F1474" s="174" t="s">
        <v>332</v>
      </c>
      <c r="H1474" s="175">
        <v>32.22</v>
      </c>
      <c r="I1474" s="176"/>
      <c r="L1474" s="172"/>
      <c r="M1474" s="177"/>
      <c r="T1474" s="178"/>
      <c r="AT1474" s="173" t="s">
        <v>328</v>
      </c>
      <c r="AU1474" s="173" t="s">
        <v>88</v>
      </c>
      <c r="AV1474" s="14" t="s">
        <v>323</v>
      </c>
      <c r="AW1474" s="14" t="s">
        <v>31</v>
      </c>
      <c r="AX1474" s="14" t="s">
        <v>83</v>
      </c>
      <c r="AY1474" s="173" t="s">
        <v>317</v>
      </c>
    </row>
    <row r="1475" spans="2:65" s="1" customFormat="1" ht="49" customHeight="1">
      <c r="B1475" s="142"/>
      <c r="C1475" s="179" t="s">
        <v>2768</v>
      </c>
      <c r="D1475" s="179" t="s">
        <v>454</v>
      </c>
      <c r="E1475" s="180" t="s">
        <v>7309</v>
      </c>
      <c r="F1475" s="181" t="s">
        <v>7276</v>
      </c>
      <c r="G1475" s="182" t="s">
        <v>484</v>
      </c>
      <c r="H1475" s="183">
        <v>11.755000000000001</v>
      </c>
      <c r="I1475" s="184"/>
      <c r="J1475" s="185">
        <f>ROUND(I1475*H1475,2)</f>
        <v>0</v>
      </c>
      <c r="K1475" s="186"/>
      <c r="L1475" s="187"/>
      <c r="M1475" s="188" t="s">
        <v>1</v>
      </c>
      <c r="N1475" s="189" t="s">
        <v>42</v>
      </c>
      <c r="P1475" s="153">
        <f>O1475*H1475</f>
        <v>0</v>
      </c>
      <c r="Q1475" s="153">
        <v>3.0000000000000001E-3</v>
      </c>
      <c r="R1475" s="153">
        <f>Q1475*H1475</f>
        <v>3.5265000000000005E-2</v>
      </c>
      <c r="S1475" s="153">
        <v>0</v>
      </c>
      <c r="T1475" s="154">
        <f>S1475*H1475</f>
        <v>0</v>
      </c>
      <c r="AR1475" s="155" t="s">
        <v>481</v>
      </c>
      <c r="AT1475" s="155" t="s">
        <v>454</v>
      </c>
      <c r="AU1475" s="155" t="s">
        <v>88</v>
      </c>
      <c r="AY1475" s="16" t="s">
        <v>317</v>
      </c>
      <c r="BE1475" s="156">
        <f>IF(N1475="základná",J1475,0)</f>
        <v>0</v>
      </c>
      <c r="BF1475" s="156">
        <f>IF(N1475="znížená",J1475,0)</f>
        <v>0</v>
      </c>
      <c r="BG1475" s="156">
        <f>IF(N1475="zákl. prenesená",J1475,0)</f>
        <v>0</v>
      </c>
      <c r="BH1475" s="156">
        <f>IF(N1475="zníž. prenesená",J1475,0)</f>
        <v>0</v>
      </c>
      <c r="BI1475" s="156">
        <f>IF(N1475="nulová",J1475,0)</f>
        <v>0</v>
      </c>
      <c r="BJ1475" s="16" t="s">
        <v>88</v>
      </c>
      <c r="BK1475" s="156">
        <f>ROUND(I1475*H1475,2)</f>
        <v>0</v>
      </c>
      <c r="BL1475" s="16" t="s">
        <v>396</v>
      </c>
      <c r="BM1475" s="155" t="s">
        <v>15163</v>
      </c>
    </row>
    <row r="1476" spans="2:65" s="12" customFormat="1" ht="10">
      <c r="B1476" s="157"/>
      <c r="D1476" s="158" t="s">
        <v>328</v>
      </c>
      <c r="E1476" s="159" t="s">
        <v>1</v>
      </c>
      <c r="F1476" s="160" t="s">
        <v>15159</v>
      </c>
      <c r="H1476" s="161">
        <v>11.09</v>
      </c>
      <c r="I1476" s="162"/>
      <c r="L1476" s="157"/>
      <c r="M1476" s="163"/>
      <c r="T1476" s="164"/>
      <c r="AT1476" s="159" t="s">
        <v>328</v>
      </c>
      <c r="AU1476" s="159" t="s">
        <v>88</v>
      </c>
      <c r="AV1476" s="12" t="s">
        <v>88</v>
      </c>
      <c r="AW1476" s="12" t="s">
        <v>31</v>
      </c>
      <c r="AX1476" s="12" t="s">
        <v>76</v>
      </c>
      <c r="AY1476" s="159" t="s">
        <v>317</v>
      </c>
    </row>
    <row r="1477" spans="2:65" s="13" customFormat="1" ht="10">
      <c r="B1477" s="165"/>
      <c r="D1477" s="158" t="s">
        <v>328</v>
      </c>
      <c r="E1477" s="166" t="s">
        <v>1</v>
      </c>
      <c r="F1477" s="167" t="s">
        <v>15160</v>
      </c>
      <c r="H1477" s="168">
        <v>11.09</v>
      </c>
      <c r="I1477" s="169"/>
      <c r="L1477" s="165"/>
      <c r="M1477" s="170"/>
      <c r="T1477" s="171"/>
      <c r="AT1477" s="166" t="s">
        <v>328</v>
      </c>
      <c r="AU1477" s="166" t="s">
        <v>88</v>
      </c>
      <c r="AV1477" s="13" t="s">
        <v>92</v>
      </c>
      <c r="AW1477" s="13" t="s">
        <v>31</v>
      </c>
      <c r="AX1477" s="13" t="s">
        <v>76</v>
      </c>
      <c r="AY1477" s="166" t="s">
        <v>317</v>
      </c>
    </row>
    <row r="1478" spans="2:65" s="14" customFormat="1" ht="10">
      <c r="B1478" s="172"/>
      <c r="D1478" s="158" t="s">
        <v>328</v>
      </c>
      <c r="E1478" s="173" t="s">
        <v>1</v>
      </c>
      <c r="F1478" s="174" t="s">
        <v>332</v>
      </c>
      <c r="H1478" s="175">
        <v>11.09</v>
      </c>
      <c r="I1478" s="176"/>
      <c r="L1478" s="172"/>
      <c r="M1478" s="177"/>
      <c r="T1478" s="178"/>
      <c r="AT1478" s="173" t="s">
        <v>328</v>
      </c>
      <c r="AU1478" s="173" t="s">
        <v>88</v>
      </c>
      <c r="AV1478" s="14" t="s">
        <v>323</v>
      </c>
      <c r="AW1478" s="14" t="s">
        <v>31</v>
      </c>
      <c r="AX1478" s="14" t="s">
        <v>83</v>
      </c>
      <c r="AY1478" s="173" t="s">
        <v>317</v>
      </c>
    </row>
    <row r="1479" spans="2:65" s="12" customFormat="1" ht="10">
      <c r="B1479" s="157"/>
      <c r="D1479" s="158" t="s">
        <v>328</v>
      </c>
      <c r="F1479" s="160" t="s">
        <v>15164</v>
      </c>
      <c r="H1479" s="161">
        <v>11.755000000000001</v>
      </c>
      <c r="I1479" s="162"/>
      <c r="L1479" s="157"/>
      <c r="M1479" s="163"/>
      <c r="T1479" s="164"/>
      <c r="AT1479" s="159" t="s">
        <v>328</v>
      </c>
      <c r="AU1479" s="159" t="s">
        <v>88</v>
      </c>
      <c r="AV1479" s="12" t="s">
        <v>88</v>
      </c>
      <c r="AW1479" s="12" t="s">
        <v>3</v>
      </c>
      <c r="AX1479" s="12" t="s">
        <v>83</v>
      </c>
      <c r="AY1479" s="159" t="s">
        <v>317</v>
      </c>
    </row>
    <row r="1480" spans="2:65" s="1" customFormat="1" ht="44.25" customHeight="1">
      <c r="B1480" s="142"/>
      <c r="C1480" s="179" t="s">
        <v>2946</v>
      </c>
      <c r="D1480" s="179" t="s">
        <v>454</v>
      </c>
      <c r="E1480" s="180" t="s">
        <v>15165</v>
      </c>
      <c r="F1480" s="181" t="s">
        <v>15166</v>
      </c>
      <c r="G1480" s="182" t="s">
        <v>484</v>
      </c>
      <c r="H1480" s="183">
        <v>22.398</v>
      </c>
      <c r="I1480" s="184"/>
      <c r="J1480" s="185">
        <f>ROUND(I1480*H1480,2)</f>
        <v>0</v>
      </c>
      <c r="K1480" s="186"/>
      <c r="L1480" s="187"/>
      <c r="M1480" s="188" t="s">
        <v>1</v>
      </c>
      <c r="N1480" s="189" t="s">
        <v>42</v>
      </c>
      <c r="P1480" s="153">
        <f>O1480*H1480</f>
        <v>0</v>
      </c>
      <c r="Q1480" s="153">
        <v>5.0000000000000001E-4</v>
      </c>
      <c r="R1480" s="153">
        <f>Q1480*H1480</f>
        <v>1.1199000000000001E-2</v>
      </c>
      <c r="S1480" s="153">
        <v>0</v>
      </c>
      <c r="T1480" s="154">
        <f>S1480*H1480</f>
        <v>0</v>
      </c>
      <c r="AR1480" s="155" t="s">
        <v>481</v>
      </c>
      <c r="AT1480" s="155" t="s">
        <v>454</v>
      </c>
      <c r="AU1480" s="155" t="s">
        <v>88</v>
      </c>
      <c r="AY1480" s="16" t="s">
        <v>317</v>
      </c>
      <c r="BE1480" s="156">
        <f>IF(N1480="základná",J1480,0)</f>
        <v>0</v>
      </c>
      <c r="BF1480" s="156">
        <f>IF(N1480="znížená",J1480,0)</f>
        <v>0</v>
      </c>
      <c r="BG1480" s="156">
        <f>IF(N1480="zákl. prenesená",J1480,0)</f>
        <v>0</v>
      </c>
      <c r="BH1480" s="156">
        <f>IF(N1480="zníž. prenesená",J1480,0)</f>
        <v>0</v>
      </c>
      <c r="BI1480" s="156">
        <f>IF(N1480="nulová",J1480,0)</f>
        <v>0</v>
      </c>
      <c r="BJ1480" s="16" t="s">
        <v>88</v>
      </c>
      <c r="BK1480" s="156">
        <f>ROUND(I1480*H1480,2)</f>
        <v>0</v>
      </c>
      <c r="BL1480" s="16" t="s">
        <v>396</v>
      </c>
      <c r="BM1480" s="155" t="s">
        <v>15167</v>
      </c>
    </row>
    <row r="1481" spans="2:65" s="12" customFormat="1" ht="10">
      <c r="B1481" s="157"/>
      <c r="D1481" s="158" t="s">
        <v>328</v>
      </c>
      <c r="E1481" s="159" t="s">
        <v>1</v>
      </c>
      <c r="F1481" s="160" t="s">
        <v>1932</v>
      </c>
      <c r="H1481" s="161">
        <v>21.13</v>
      </c>
      <c r="I1481" s="162"/>
      <c r="L1481" s="157"/>
      <c r="M1481" s="163"/>
      <c r="T1481" s="164"/>
      <c r="AT1481" s="159" t="s">
        <v>328</v>
      </c>
      <c r="AU1481" s="159" t="s">
        <v>88</v>
      </c>
      <c r="AV1481" s="12" t="s">
        <v>88</v>
      </c>
      <c r="AW1481" s="12" t="s">
        <v>31</v>
      </c>
      <c r="AX1481" s="12" t="s">
        <v>76</v>
      </c>
      <c r="AY1481" s="159" t="s">
        <v>317</v>
      </c>
    </row>
    <row r="1482" spans="2:65" s="13" customFormat="1" ht="10">
      <c r="B1482" s="165"/>
      <c r="D1482" s="158" t="s">
        <v>328</v>
      </c>
      <c r="E1482" s="166" t="s">
        <v>1</v>
      </c>
      <c r="F1482" s="167" t="s">
        <v>15148</v>
      </c>
      <c r="H1482" s="168">
        <v>21.13</v>
      </c>
      <c r="I1482" s="169"/>
      <c r="L1482" s="165"/>
      <c r="M1482" s="170"/>
      <c r="T1482" s="171"/>
      <c r="AT1482" s="166" t="s">
        <v>328</v>
      </c>
      <c r="AU1482" s="166" t="s">
        <v>88</v>
      </c>
      <c r="AV1482" s="13" t="s">
        <v>92</v>
      </c>
      <c r="AW1482" s="13" t="s">
        <v>31</v>
      </c>
      <c r="AX1482" s="13" t="s">
        <v>76</v>
      </c>
      <c r="AY1482" s="166" t="s">
        <v>317</v>
      </c>
    </row>
    <row r="1483" spans="2:65" s="14" customFormat="1" ht="10">
      <c r="B1483" s="172"/>
      <c r="D1483" s="158" t="s">
        <v>328</v>
      </c>
      <c r="E1483" s="173" t="s">
        <v>1</v>
      </c>
      <c r="F1483" s="174" t="s">
        <v>332</v>
      </c>
      <c r="H1483" s="175">
        <v>21.13</v>
      </c>
      <c r="I1483" s="176"/>
      <c r="L1483" s="172"/>
      <c r="M1483" s="177"/>
      <c r="T1483" s="178"/>
      <c r="AT1483" s="173" t="s">
        <v>328</v>
      </c>
      <c r="AU1483" s="173" t="s">
        <v>88</v>
      </c>
      <c r="AV1483" s="14" t="s">
        <v>323</v>
      </c>
      <c r="AW1483" s="14" t="s">
        <v>31</v>
      </c>
      <c r="AX1483" s="14" t="s">
        <v>83</v>
      </c>
      <c r="AY1483" s="173" t="s">
        <v>317</v>
      </c>
    </row>
    <row r="1484" spans="2:65" s="12" customFormat="1" ht="10">
      <c r="B1484" s="157"/>
      <c r="D1484" s="158" t="s">
        <v>328</v>
      </c>
      <c r="F1484" s="160" t="s">
        <v>15168</v>
      </c>
      <c r="H1484" s="161">
        <v>22.398</v>
      </c>
      <c r="I1484" s="162"/>
      <c r="L1484" s="157"/>
      <c r="M1484" s="163"/>
      <c r="T1484" s="164"/>
      <c r="AT1484" s="159" t="s">
        <v>328</v>
      </c>
      <c r="AU1484" s="159" t="s">
        <v>88</v>
      </c>
      <c r="AV1484" s="12" t="s">
        <v>88</v>
      </c>
      <c r="AW1484" s="12" t="s">
        <v>3</v>
      </c>
      <c r="AX1484" s="12" t="s">
        <v>83</v>
      </c>
      <c r="AY1484" s="159" t="s">
        <v>317</v>
      </c>
    </row>
    <row r="1485" spans="2:65" s="1" customFormat="1" ht="24.15" customHeight="1">
      <c r="B1485" s="142"/>
      <c r="C1485" s="143" t="s">
        <v>2774</v>
      </c>
      <c r="D1485" s="143" t="s">
        <v>319</v>
      </c>
      <c r="E1485" s="144" t="s">
        <v>7314</v>
      </c>
      <c r="F1485" s="145" t="s">
        <v>7315</v>
      </c>
      <c r="G1485" s="146" t="s">
        <v>444</v>
      </c>
      <c r="H1485" s="147">
        <v>32.03</v>
      </c>
      <c r="I1485" s="148"/>
      <c r="J1485" s="149">
        <f>ROUND(I1485*H1485,2)</f>
        <v>0</v>
      </c>
      <c r="K1485" s="150"/>
      <c r="L1485" s="31"/>
      <c r="M1485" s="151" t="s">
        <v>1</v>
      </c>
      <c r="N1485" s="152" t="s">
        <v>42</v>
      </c>
      <c r="P1485" s="153">
        <f>O1485*H1485</f>
        <v>0</v>
      </c>
      <c r="Q1485" s="153">
        <v>3.5E-4</v>
      </c>
      <c r="R1485" s="153">
        <f>Q1485*H1485</f>
        <v>1.12105E-2</v>
      </c>
      <c r="S1485" s="153">
        <v>0</v>
      </c>
      <c r="T1485" s="154">
        <f>S1485*H1485</f>
        <v>0</v>
      </c>
      <c r="AR1485" s="155" t="s">
        <v>396</v>
      </c>
      <c r="AT1485" s="155" t="s">
        <v>319</v>
      </c>
      <c r="AU1485" s="155" t="s">
        <v>88</v>
      </c>
      <c r="AY1485" s="16" t="s">
        <v>317</v>
      </c>
      <c r="BE1485" s="156">
        <f>IF(N1485="základná",J1485,0)</f>
        <v>0</v>
      </c>
      <c r="BF1485" s="156">
        <f>IF(N1485="znížená",J1485,0)</f>
        <v>0</v>
      </c>
      <c r="BG1485" s="156">
        <f>IF(N1485="zákl. prenesená",J1485,0)</f>
        <v>0</v>
      </c>
      <c r="BH1485" s="156">
        <f>IF(N1485="zníž. prenesená",J1485,0)</f>
        <v>0</v>
      </c>
      <c r="BI1485" s="156">
        <f>IF(N1485="nulová",J1485,0)</f>
        <v>0</v>
      </c>
      <c r="BJ1485" s="16" t="s">
        <v>88</v>
      </c>
      <c r="BK1485" s="156">
        <f>ROUND(I1485*H1485,2)</f>
        <v>0</v>
      </c>
      <c r="BL1485" s="16" t="s">
        <v>396</v>
      </c>
      <c r="BM1485" s="155" t="s">
        <v>15169</v>
      </c>
    </row>
    <row r="1486" spans="2:65" s="12" customFormat="1" ht="10">
      <c r="B1486" s="157"/>
      <c r="D1486" s="158" t="s">
        <v>328</v>
      </c>
      <c r="E1486" s="159" t="s">
        <v>1</v>
      </c>
      <c r="F1486" s="160" t="s">
        <v>15170</v>
      </c>
      <c r="H1486" s="161">
        <v>32.03</v>
      </c>
      <c r="I1486" s="162"/>
      <c r="L1486" s="157"/>
      <c r="M1486" s="163"/>
      <c r="T1486" s="164"/>
      <c r="AT1486" s="159" t="s">
        <v>328</v>
      </c>
      <c r="AU1486" s="159" t="s">
        <v>88</v>
      </c>
      <c r="AV1486" s="12" t="s">
        <v>88</v>
      </c>
      <c r="AW1486" s="12" t="s">
        <v>31</v>
      </c>
      <c r="AX1486" s="12" t="s">
        <v>76</v>
      </c>
      <c r="AY1486" s="159" t="s">
        <v>317</v>
      </c>
    </row>
    <row r="1487" spans="2:65" s="13" customFormat="1" ht="10">
      <c r="B1487" s="165"/>
      <c r="D1487" s="158" t="s">
        <v>328</v>
      </c>
      <c r="E1487" s="166" t="s">
        <v>1</v>
      </c>
      <c r="F1487" s="167" t="s">
        <v>15171</v>
      </c>
      <c r="H1487" s="168">
        <v>32.03</v>
      </c>
      <c r="I1487" s="169"/>
      <c r="L1487" s="165"/>
      <c r="M1487" s="170"/>
      <c r="T1487" s="171"/>
      <c r="AT1487" s="166" t="s">
        <v>328</v>
      </c>
      <c r="AU1487" s="166" t="s">
        <v>88</v>
      </c>
      <c r="AV1487" s="13" t="s">
        <v>92</v>
      </c>
      <c r="AW1487" s="13" t="s">
        <v>31</v>
      </c>
      <c r="AX1487" s="13" t="s">
        <v>76</v>
      </c>
      <c r="AY1487" s="166" t="s">
        <v>317</v>
      </c>
    </row>
    <row r="1488" spans="2:65" s="14" customFormat="1" ht="10">
      <c r="B1488" s="172"/>
      <c r="D1488" s="158" t="s">
        <v>328</v>
      </c>
      <c r="E1488" s="173" t="s">
        <v>1</v>
      </c>
      <c r="F1488" s="174" t="s">
        <v>332</v>
      </c>
      <c r="H1488" s="175">
        <v>32.03</v>
      </c>
      <c r="I1488" s="176"/>
      <c r="L1488" s="172"/>
      <c r="M1488" s="177"/>
      <c r="T1488" s="178"/>
      <c r="AT1488" s="173" t="s">
        <v>328</v>
      </c>
      <c r="AU1488" s="173" t="s">
        <v>88</v>
      </c>
      <c r="AV1488" s="14" t="s">
        <v>323</v>
      </c>
      <c r="AW1488" s="14" t="s">
        <v>31</v>
      </c>
      <c r="AX1488" s="14" t="s">
        <v>83</v>
      </c>
      <c r="AY1488" s="173" t="s">
        <v>317</v>
      </c>
    </row>
    <row r="1489" spans="2:65" s="1" customFormat="1" ht="37.75" customHeight="1">
      <c r="B1489" s="142"/>
      <c r="C1489" s="179" t="s">
        <v>2782</v>
      </c>
      <c r="D1489" s="179" t="s">
        <v>454</v>
      </c>
      <c r="E1489" s="180" t="s">
        <v>7320</v>
      </c>
      <c r="F1489" s="181" t="s">
        <v>15172</v>
      </c>
      <c r="G1489" s="182" t="s">
        <v>444</v>
      </c>
      <c r="H1489" s="183">
        <v>32.991</v>
      </c>
      <c r="I1489" s="184"/>
      <c r="J1489" s="185">
        <f>ROUND(I1489*H1489,2)</f>
        <v>0</v>
      </c>
      <c r="K1489" s="186"/>
      <c r="L1489" s="187"/>
      <c r="M1489" s="188" t="s">
        <v>1</v>
      </c>
      <c r="N1489" s="189" t="s">
        <v>42</v>
      </c>
      <c r="P1489" s="153">
        <f>O1489*H1489</f>
        <v>0</v>
      </c>
      <c r="Q1489" s="153">
        <v>1E-3</v>
      </c>
      <c r="R1489" s="153">
        <f>Q1489*H1489</f>
        <v>3.2990999999999999E-2</v>
      </c>
      <c r="S1489" s="153">
        <v>0</v>
      </c>
      <c r="T1489" s="154">
        <f>S1489*H1489</f>
        <v>0</v>
      </c>
      <c r="AR1489" s="155" t="s">
        <v>481</v>
      </c>
      <c r="AT1489" s="155" t="s">
        <v>454</v>
      </c>
      <c r="AU1489" s="155" t="s">
        <v>88</v>
      </c>
      <c r="AY1489" s="16" t="s">
        <v>317</v>
      </c>
      <c r="BE1489" s="156">
        <f>IF(N1489="základná",J1489,0)</f>
        <v>0</v>
      </c>
      <c r="BF1489" s="156">
        <f>IF(N1489="znížená",J1489,0)</f>
        <v>0</v>
      </c>
      <c r="BG1489" s="156">
        <f>IF(N1489="zákl. prenesená",J1489,0)</f>
        <v>0</v>
      </c>
      <c r="BH1489" s="156">
        <f>IF(N1489="zníž. prenesená",J1489,0)</f>
        <v>0</v>
      </c>
      <c r="BI1489" s="156">
        <f>IF(N1489="nulová",J1489,0)</f>
        <v>0</v>
      </c>
      <c r="BJ1489" s="16" t="s">
        <v>88</v>
      </c>
      <c r="BK1489" s="156">
        <f>ROUND(I1489*H1489,2)</f>
        <v>0</v>
      </c>
      <c r="BL1489" s="16" t="s">
        <v>396</v>
      </c>
      <c r="BM1489" s="155" t="s">
        <v>15173</v>
      </c>
    </row>
    <row r="1490" spans="2:65" s="12" customFormat="1" ht="10">
      <c r="B1490" s="157"/>
      <c r="D1490" s="158" t="s">
        <v>328</v>
      </c>
      <c r="E1490" s="159" t="s">
        <v>1</v>
      </c>
      <c r="F1490" s="160" t="s">
        <v>15170</v>
      </c>
      <c r="H1490" s="161">
        <v>32.03</v>
      </c>
      <c r="I1490" s="162"/>
      <c r="L1490" s="157"/>
      <c r="M1490" s="163"/>
      <c r="T1490" s="164"/>
      <c r="AT1490" s="159" t="s">
        <v>328</v>
      </c>
      <c r="AU1490" s="159" t="s">
        <v>88</v>
      </c>
      <c r="AV1490" s="12" t="s">
        <v>88</v>
      </c>
      <c r="AW1490" s="12" t="s">
        <v>31</v>
      </c>
      <c r="AX1490" s="12" t="s">
        <v>76</v>
      </c>
      <c r="AY1490" s="159" t="s">
        <v>317</v>
      </c>
    </row>
    <row r="1491" spans="2:65" s="13" customFormat="1" ht="10">
      <c r="B1491" s="165"/>
      <c r="D1491" s="158" t="s">
        <v>328</v>
      </c>
      <c r="E1491" s="166" t="s">
        <v>1</v>
      </c>
      <c r="F1491" s="167" t="s">
        <v>15171</v>
      </c>
      <c r="H1491" s="168">
        <v>32.03</v>
      </c>
      <c r="I1491" s="169"/>
      <c r="L1491" s="165"/>
      <c r="M1491" s="170"/>
      <c r="T1491" s="171"/>
      <c r="AT1491" s="166" t="s">
        <v>328</v>
      </c>
      <c r="AU1491" s="166" t="s">
        <v>88</v>
      </c>
      <c r="AV1491" s="13" t="s">
        <v>92</v>
      </c>
      <c r="AW1491" s="13" t="s">
        <v>31</v>
      </c>
      <c r="AX1491" s="13" t="s">
        <v>76</v>
      </c>
      <c r="AY1491" s="166" t="s">
        <v>317</v>
      </c>
    </row>
    <row r="1492" spans="2:65" s="14" customFormat="1" ht="10">
      <c r="B1492" s="172"/>
      <c r="D1492" s="158" t="s">
        <v>328</v>
      </c>
      <c r="E1492" s="173" t="s">
        <v>1</v>
      </c>
      <c r="F1492" s="174" t="s">
        <v>332</v>
      </c>
      <c r="H1492" s="175">
        <v>32.03</v>
      </c>
      <c r="I1492" s="176"/>
      <c r="L1492" s="172"/>
      <c r="M1492" s="177"/>
      <c r="T1492" s="178"/>
      <c r="AT1492" s="173" t="s">
        <v>328</v>
      </c>
      <c r="AU1492" s="173" t="s">
        <v>88</v>
      </c>
      <c r="AV1492" s="14" t="s">
        <v>323</v>
      </c>
      <c r="AW1492" s="14" t="s">
        <v>31</v>
      </c>
      <c r="AX1492" s="14" t="s">
        <v>83</v>
      </c>
      <c r="AY1492" s="173" t="s">
        <v>317</v>
      </c>
    </row>
    <row r="1493" spans="2:65" s="12" customFormat="1" ht="10">
      <c r="B1493" s="157"/>
      <c r="D1493" s="158" t="s">
        <v>328</v>
      </c>
      <c r="F1493" s="160" t="s">
        <v>15174</v>
      </c>
      <c r="H1493" s="161">
        <v>32.991</v>
      </c>
      <c r="I1493" s="162"/>
      <c r="L1493" s="157"/>
      <c r="M1493" s="163"/>
      <c r="T1493" s="164"/>
      <c r="AT1493" s="159" t="s">
        <v>328</v>
      </c>
      <c r="AU1493" s="159" t="s">
        <v>88</v>
      </c>
      <c r="AV1493" s="12" t="s">
        <v>88</v>
      </c>
      <c r="AW1493" s="12" t="s">
        <v>3</v>
      </c>
      <c r="AX1493" s="12" t="s">
        <v>83</v>
      </c>
      <c r="AY1493" s="159" t="s">
        <v>317</v>
      </c>
    </row>
    <row r="1494" spans="2:65" s="1" customFormat="1" ht="24.15" customHeight="1">
      <c r="B1494" s="142"/>
      <c r="C1494" s="143" t="s">
        <v>2787</v>
      </c>
      <c r="D1494" s="143" t="s">
        <v>319</v>
      </c>
      <c r="E1494" s="144" t="s">
        <v>7330</v>
      </c>
      <c r="F1494" s="145" t="s">
        <v>7331</v>
      </c>
      <c r="G1494" s="146" t="s">
        <v>444</v>
      </c>
      <c r="H1494" s="147">
        <v>304.38</v>
      </c>
      <c r="I1494" s="148"/>
      <c r="J1494" s="149">
        <f>ROUND(I1494*H1494,2)</f>
        <v>0</v>
      </c>
      <c r="K1494" s="150"/>
      <c r="L1494" s="31"/>
      <c r="M1494" s="151" t="s">
        <v>1</v>
      </c>
      <c r="N1494" s="152" t="s">
        <v>42</v>
      </c>
      <c r="P1494" s="153">
        <f>O1494*H1494</f>
        <v>0</v>
      </c>
      <c r="Q1494" s="153">
        <v>2.9999999999999997E-4</v>
      </c>
      <c r="R1494" s="153">
        <f>Q1494*H1494</f>
        <v>9.1313999999999992E-2</v>
      </c>
      <c r="S1494" s="153">
        <v>0</v>
      </c>
      <c r="T1494" s="154">
        <f>S1494*H1494</f>
        <v>0</v>
      </c>
      <c r="AR1494" s="155" t="s">
        <v>396</v>
      </c>
      <c r="AT1494" s="155" t="s">
        <v>319</v>
      </c>
      <c r="AU1494" s="155" t="s">
        <v>88</v>
      </c>
      <c r="AY1494" s="16" t="s">
        <v>317</v>
      </c>
      <c r="BE1494" s="156">
        <f>IF(N1494="základná",J1494,0)</f>
        <v>0</v>
      </c>
      <c r="BF1494" s="156">
        <f>IF(N1494="znížená",J1494,0)</f>
        <v>0</v>
      </c>
      <c r="BG1494" s="156">
        <f>IF(N1494="zákl. prenesená",J1494,0)</f>
        <v>0</v>
      </c>
      <c r="BH1494" s="156">
        <f>IF(N1494="zníž. prenesená",J1494,0)</f>
        <v>0</v>
      </c>
      <c r="BI1494" s="156">
        <f>IF(N1494="nulová",J1494,0)</f>
        <v>0</v>
      </c>
      <c r="BJ1494" s="16" t="s">
        <v>88</v>
      </c>
      <c r="BK1494" s="156">
        <f>ROUND(I1494*H1494,2)</f>
        <v>0</v>
      </c>
      <c r="BL1494" s="16" t="s">
        <v>396</v>
      </c>
      <c r="BM1494" s="155" t="s">
        <v>15175</v>
      </c>
    </row>
    <row r="1495" spans="2:65" s="12" customFormat="1" ht="10">
      <c r="B1495" s="157"/>
      <c r="D1495" s="158" t="s">
        <v>328</v>
      </c>
      <c r="E1495" s="159" t="s">
        <v>1</v>
      </c>
      <c r="F1495" s="160" t="s">
        <v>15176</v>
      </c>
      <c r="H1495" s="161">
        <v>107.86</v>
      </c>
      <c r="I1495" s="162"/>
      <c r="L1495" s="157"/>
      <c r="M1495" s="163"/>
      <c r="T1495" s="164"/>
      <c r="AT1495" s="159" t="s">
        <v>328</v>
      </c>
      <c r="AU1495" s="159" t="s">
        <v>88</v>
      </c>
      <c r="AV1495" s="12" t="s">
        <v>88</v>
      </c>
      <c r="AW1495" s="12" t="s">
        <v>31</v>
      </c>
      <c r="AX1495" s="12" t="s">
        <v>76</v>
      </c>
      <c r="AY1495" s="159" t="s">
        <v>317</v>
      </c>
    </row>
    <row r="1496" spans="2:65" s="12" customFormat="1" ht="10">
      <c r="B1496" s="157"/>
      <c r="D1496" s="158" t="s">
        <v>328</v>
      </c>
      <c r="E1496" s="159" t="s">
        <v>1</v>
      </c>
      <c r="F1496" s="160" t="s">
        <v>15177</v>
      </c>
      <c r="H1496" s="161">
        <v>196.52</v>
      </c>
      <c r="I1496" s="162"/>
      <c r="L1496" s="157"/>
      <c r="M1496" s="163"/>
      <c r="T1496" s="164"/>
      <c r="AT1496" s="159" t="s">
        <v>328</v>
      </c>
      <c r="AU1496" s="159" t="s">
        <v>88</v>
      </c>
      <c r="AV1496" s="12" t="s">
        <v>88</v>
      </c>
      <c r="AW1496" s="12" t="s">
        <v>31</v>
      </c>
      <c r="AX1496" s="12" t="s">
        <v>76</v>
      </c>
      <c r="AY1496" s="159" t="s">
        <v>317</v>
      </c>
    </row>
    <row r="1497" spans="2:65" s="13" customFormat="1" ht="10">
      <c r="B1497" s="165"/>
      <c r="D1497" s="158" t="s">
        <v>328</v>
      </c>
      <c r="E1497" s="166" t="s">
        <v>1</v>
      </c>
      <c r="F1497" s="167" t="s">
        <v>3110</v>
      </c>
      <c r="H1497" s="168">
        <v>304.38</v>
      </c>
      <c r="I1497" s="169"/>
      <c r="L1497" s="165"/>
      <c r="M1497" s="170"/>
      <c r="T1497" s="171"/>
      <c r="AT1497" s="166" t="s">
        <v>328</v>
      </c>
      <c r="AU1497" s="166" t="s">
        <v>88</v>
      </c>
      <c r="AV1497" s="13" t="s">
        <v>92</v>
      </c>
      <c r="AW1497" s="13" t="s">
        <v>31</v>
      </c>
      <c r="AX1497" s="13" t="s">
        <v>76</v>
      </c>
      <c r="AY1497" s="166" t="s">
        <v>317</v>
      </c>
    </row>
    <row r="1498" spans="2:65" s="14" customFormat="1" ht="10">
      <c r="B1498" s="172"/>
      <c r="D1498" s="158" t="s">
        <v>328</v>
      </c>
      <c r="E1498" s="173" t="s">
        <v>1</v>
      </c>
      <c r="F1498" s="174" t="s">
        <v>332</v>
      </c>
      <c r="H1498" s="175">
        <v>304.38</v>
      </c>
      <c r="I1498" s="176"/>
      <c r="L1498" s="172"/>
      <c r="M1498" s="177"/>
      <c r="T1498" s="178"/>
      <c r="AT1498" s="173" t="s">
        <v>328</v>
      </c>
      <c r="AU1498" s="173" t="s">
        <v>88</v>
      </c>
      <c r="AV1498" s="14" t="s">
        <v>323</v>
      </c>
      <c r="AW1498" s="14" t="s">
        <v>31</v>
      </c>
      <c r="AX1498" s="14" t="s">
        <v>83</v>
      </c>
      <c r="AY1498" s="173" t="s">
        <v>317</v>
      </c>
    </row>
    <row r="1499" spans="2:65" s="1" customFormat="1" ht="24.15" customHeight="1">
      <c r="B1499" s="142"/>
      <c r="C1499" s="179" t="s">
        <v>2793</v>
      </c>
      <c r="D1499" s="179" t="s">
        <v>454</v>
      </c>
      <c r="E1499" s="180" t="s">
        <v>7338</v>
      </c>
      <c r="F1499" s="181" t="s">
        <v>15178</v>
      </c>
      <c r="G1499" s="182" t="s">
        <v>444</v>
      </c>
      <c r="H1499" s="183">
        <v>313.51100000000002</v>
      </c>
      <c r="I1499" s="184"/>
      <c r="J1499" s="185">
        <f>ROUND(I1499*H1499,2)</f>
        <v>0</v>
      </c>
      <c r="K1499" s="186"/>
      <c r="L1499" s="187"/>
      <c r="M1499" s="188" t="s">
        <v>1</v>
      </c>
      <c r="N1499" s="189" t="s">
        <v>42</v>
      </c>
      <c r="P1499" s="153">
        <f>O1499*H1499</f>
        <v>0</v>
      </c>
      <c r="Q1499" s="153">
        <v>3.9500000000000004E-3</v>
      </c>
      <c r="R1499" s="153">
        <f>Q1499*H1499</f>
        <v>1.2383684500000003</v>
      </c>
      <c r="S1499" s="153">
        <v>0</v>
      </c>
      <c r="T1499" s="154">
        <f>S1499*H1499</f>
        <v>0</v>
      </c>
      <c r="AR1499" s="155" t="s">
        <v>481</v>
      </c>
      <c r="AT1499" s="155" t="s">
        <v>454</v>
      </c>
      <c r="AU1499" s="155" t="s">
        <v>88</v>
      </c>
      <c r="AY1499" s="16" t="s">
        <v>317</v>
      </c>
      <c r="BE1499" s="156">
        <f>IF(N1499="základná",J1499,0)</f>
        <v>0</v>
      </c>
      <c r="BF1499" s="156">
        <f>IF(N1499="znížená",J1499,0)</f>
        <v>0</v>
      </c>
      <c r="BG1499" s="156">
        <f>IF(N1499="zákl. prenesená",J1499,0)</f>
        <v>0</v>
      </c>
      <c r="BH1499" s="156">
        <f>IF(N1499="zníž. prenesená",J1499,0)</f>
        <v>0</v>
      </c>
      <c r="BI1499" s="156">
        <f>IF(N1499="nulová",J1499,0)</f>
        <v>0</v>
      </c>
      <c r="BJ1499" s="16" t="s">
        <v>88</v>
      </c>
      <c r="BK1499" s="156">
        <f>ROUND(I1499*H1499,2)</f>
        <v>0</v>
      </c>
      <c r="BL1499" s="16" t="s">
        <v>396</v>
      </c>
      <c r="BM1499" s="155" t="s">
        <v>15179</v>
      </c>
    </row>
    <row r="1500" spans="2:65" s="12" customFormat="1" ht="10">
      <c r="B1500" s="157"/>
      <c r="D1500" s="158" t="s">
        <v>328</v>
      </c>
      <c r="F1500" s="160" t="s">
        <v>15180</v>
      </c>
      <c r="H1500" s="161">
        <v>313.51100000000002</v>
      </c>
      <c r="I1500" s="162"/>
      <c r="L1500" s="157"/>
      <c r="M1500" s="163"/>
      <c r="T1500" s="164"/>
      <c r="AT1500" s="159" t="s">
        <v>328</v>
      </c>
      <c r="AU1500" s="159" t="s">
        <v>88</v>
      </c>
      <c r="AV1500" s="12" t="s">
        <v>88</v>
      </c>
      <c r="AW1500" s="12" t="s">
        <v>3</v>
      </c>
      <c r="AX1500" s="12" t="s">
        <v>83</v>
      </c>
      <c r="AY1500" s="159" t="s">
        <v>317</v>
      </c>
    </row>
    <row r="1501" spans="2:65" s="1" customFormat="1" ht="16.5" customHeight="1">
      <c r="B1501" s="142"/>
      <c r="C1501" s="143" t="s">
        <v>2806</v>
      </c>
      <c r="D1501" s="143" t="s">
        <v>319</v>
      </c>
      <c r="E1501" s="144" t="s">
        <v>7343</v>
      </c>
      <c r="F1501" s="145" t="s">
        <v>7344</v>
      </c>
      <c r="G1501" s="146" t="s">
        <v>444</v>
      </c>
      <c r="H1501" s="147">
        <v>1724.84</v>
      </c>
      <c r="I1501" s="148"/>
      <c r="J1501" s="149">
        <f>ROUND(I1501*H1501,2)</f>
        <v>0</v>
      </c>
      <c r="K1501" s="150"/>
      <c r="L1501" s="31"/>
      <c r="M1501" s="151" t="s">
        <v>1</v>
      </c>
      <c r="N1501" s="152" t="s">
        <v>42</v>
      </c>
      <c r="P1501" s="153">
        <f>O1501*H1501</f>
        <v>0</v>
      </c>
      <c r="Q1501" s="153">
        <v>2.9999999999999997E-4</v>
      </c>
      <c r="R1501" s="153">
        <f>Q1501*H1501</f>
        <v>0.51745199999999991</v>
      </c>
      <c r="S1501" s="153">
        <v>0</v>
      </c>
      <c r="T1501" s="154">
        <f>S1501*H1501</f>
        <v>0</v>
      </c>
      <c r="AR1501" s="155" t="s">
        <v>396</v>
      </c>
      <c r="AT1501" s="155" t="s">
        <v>319</v>
      </c>
      <c r="AU1501" s="155" t="s">
        <v>88</v>
      </c>
      <c r="AY1501" s="16" t="s">
        <v>317</v>
      </c>
      <c r="BE1501" s="156">
        <f>IF(N1501="základná",J1501,0)</f>
        <v>0</v>
      </c>
      <c r="BF1501" s="156">
        <f>IF(N1501="znížená",J1501,0)</f>
        <v>0</v>
      </c>
      <c r="BG1501" s="156">
        <f>IF(N1501="zákl. prenesená",J1501,0)</f>
        <v>0</v>
      </c>
      <c r="BH1501" s="156">
        <f>IF(N1501="zníž. prenesená",J1501,0)</f>
        <v>0</v>
      </c>
      <c r="BI1501" s="156">
        <f>IF(N1501="nulová",J1501,0)</f>
        <v>0</v>
      </c>
      <c r="BJ1501" s="16" t="s">
        <v>88</v>
      </c>
      <c r="BK1501" s="156">
        <f>ROUND(I1501*H1501,2)</f>
        <v>0</v>
      </c>
      <c r="BL1501" s="16" t="s">
        <v>396</v>
      </c>
      <c r="BM1501" s="155" t="s">
        <v>15181</v>
      </c>
    </row>
    <row r="1502" spans="2:65" s="12" customFormat="1" ht="10">
      <c r="B1502" s="157"/>
      <c r="D1502" s="158" t="s">
        <v>328</v>
      </c>
      <c r="E1502" s="159" t="s">
        <v>1</v>
      </c>
      <c r="F1502" s="160" t="s">
        <v>15182</v>
      </c>
      <c r="H1502" s="161">
        <v>63.4</v>
      </c>
      <c r="I1502" s="162"/>
      <c r="L1502" s="157"/>
      <c r="M1502" s="163"/>
      <c r="T1502" s="164"/>
      <c r="AT1502" s="159" t="s">
        <v>328</v>
      </c>
      <c r="AU1502" s="159" t="s">
        <v>88</v>
      </c>
      <c r="AV1502" s="12" t="s">
        <v>88</v>
      </c>
      <c r="AW1502" s="12" t="s">
        <v>31</v>
      </c>
      <c r="AX1502" s="12" t="s">
        <v>76</v>
      </c>
      <c r="AY1502" s="159" t="s">
        <v>317</v>
      </c>
    </row>
    <row r="1503" spans="2:65" s="12" customFormat="1" ht="10">
      <c r="B1503" s="157"/>
      <c r="D1503" s="158" t="s">
        <v>328</v>
      </c>
      <c r="E1503" s="159" t="s">
        <v>1</v>
      </c>
      <c r="F1503" s="160" t="s">
        <v>15183</v>
      </c>
      <c r="H1503" s="161">
        <v>63.68</v>
      </c>
      <c r="I1503" s="162"/>
      <c r="L1503" s="157"/>
      <c r="M1503" s="163"/>
      <c r="T1503" s="164"/>
      <c r="AT1503" s="159" t="s">
        <v>328</v>
      </c>
      <c r="AU1503" s="159" t="s">
        <v>88</v>
      </c>
      <c r="AV1503" s="12" t="s">
        <v>88</v>
      </c>
      <c r="AW1503" s="12" t="s">
        <v>31</v>
      </c>
      <c r="AX1503" s="12" t="s">
        <v>76</v>
      </c>
      <c r="AY1503" s="159" t="s">
        <v>317</v>
      </c>
    </row>
    <row r="1504" spans="2:65" s="12" customFormat="1" ht="10">
      <c r="B1504" s="157"/>
      <c r="D1504" s="158" t="s">
        <v>328</v>
      </c>
      <c r="E1504" s="159" t="s">
        <v>1</v>
      </c>
      <c r="F1504" s="160" t="s">
        <v>15184</v>
      </c>
      <c r="H1504" s="161">
        <v>580.63</v>
      </c>
      <c r="I1504" s="162"/>
      <c r="L1504" s="157"/>
      <c r="M1504" s="163"/>
      <c r="T1504" s="164"/>
      <c r="AT1504" s="159" t="s">
        <v>328</v>
      </c>
      <c r="AU1504" s="159" t="s">
        <v>88</v>
      </c>
      <c r="AV1504" s="12" t="s">
        <v>88</v>
      </c>
      <c r="AW1504" s="12" t="s">
        <v>31</v>
      </c>
      <c r="AX1504" s="12" t="s">
        <v>76</v>
      </c>
      <c r="AY1504" s="159" t="s">
        <v>317</v>
      </c>
    </row>
    <row r="1505" spans="2:65" s="12" customFormat="1" ht="10">
      <c r="B1505" s="157"/>
      <c r="D1505" s="158" t="s">
        <v>328</v>
      </c>
      <c r="E1505" s="159" t="s">
        <v>1</v>
      </c>
      <c r="F1505" s="160" t="s">
        <v>15185</v>
      </c>
      <c r="H1505" s="161">
        <v>53.2</v>
      </c>
      <c r="I1505" s="162"/>
      <c r="L1505" s="157"/>
      <c r="M1505" s="163"/>
      <c r="T1505" s="164"/>
      <c r="AT1505" s="159" t="s">
        <v>328</v>
      </c>
      <c r="AU1505" s="159" t="s">
        <v>88</v>
      </c>
      <c r="AV1505" s="12" t="s">
        <v>88</v>
      </c>
      <c r="AW1505" s="12" t="s">
        <v>31</v>
      </c>
      <c r="AX1505" s="12" t="s">
        <v>76</v>
      </c>
      <c r="AY1505" s="159" t="s">
        <v>317</v>
      </c>
    </row>
    <row r="1506" spans="2:65" s="12" customFormat="1" ht="10">
      <c r="B1506" s="157"/>
      <c r="D1506" s="158" t="s">
        <v>328</v>
      </c>
      <c r="E1506" s="159" t="s">
        <v>1</v>
      </c>
      <c r="F1506" s="160" t="s">
        <v>15186</v>
      </c>
      <c r="H1506" s="161">
        <v>46.82</v>
      </c>
      <c r="I1506" s="162"/>
      <c r="L1506" s="157"/>
      <c r="M1506" s="163"/>
      <c r="T1506" s="164"/>
      <c r="AT1506" s="159" t="s">
        <v>328</v>
      </c>
      <c r="AU1506" s="159" t="s">
        <v>88</v>
      </c>
      <c r="AV1506" s="12" t="s">
        <v>88</v>
      </c>
      <c r="AW1506" s="12" t="s">
        <v>31</v>
      </c>
      <c r="AX1506" s="12" t="s">
        <v>76</v>
      </c>
      <c r="AY1506" s="159" t="s">
        <v>317</v>
      </c>
    </row>
    <row r="1507" spans="2:65" s="12" customFormat="1" ht="10">
      <c r="B1507" s="157"/>
      <c r="D1507" s="158" t="s">
        <v>328</v>
      </c>
      <c r="E1507" s="159" t="s">
        <v>1</v>
      </c>
      <c r="F1507" s="160" t="s">
        <v>15187</v>
      </c>
      <c r="H1507" s="161">
        <v>36.07</v>
      </c>
      <c r="I1507" s="162"/>
      <c r="L1507" s="157"/>
      <c r="M1507" s="163"/>
      <c r="T1507" s="164"/>
      <c r="AT1507" s="159" t="s">
        <v>328</v>
      </c>
      <c r="AU1507" s="159" t="s">
        <v>88</v>
      </c>
      <c r="AV1507" s="12" t="s">
        <v>88</v>
      </c>
      <c r="AW1507" s="12" t="s">
        <v>31</v>
      </c>
      <c r="AX1507" s="12" t="s">
        <v>76</v>
      </c>
      <c r="AY1507" s="159" t="s">
        <v>317</v>
      </c>
    </row>
    <row r="1508" spans="2:65" s="13" customFormat="1" ht="10">
      <c r="B1508" s="165"/>
      <c r="D1508" s="158" t="s">
        <v>328</v>
      </c>
      <c r="E1508" s="166" t="s">
        <v>1</v>
      </c>
      <c r="F1508" s="167" t="s">
        <v>15188</v>
      </c>
      <c r="H1508" s="168">
        <v>843.80000000000018</v>
      </c>
      <c r="I1508" s="169"/>
      <c r="L1508" s="165"/>
      <c r="M1508" s="170"/>
      <c r="T1508" s="171"/>
      <c r="AT1508" s="166" t="s">
        <v>328</v>
      </c>
      <c r="AU1508" s="166" t="s">
        <v>88</v>
      </c>
      <c r="AV1508" s="13" t="s">
        <v>92</v>
      </c>
      <c r="AW1508" s="13" t="s">
        <v>31</v>
      </c>
      <c r="AX1508" s="13" t="s">
        <v>76</v>
      </c>
      <c r="AY1508" s="166" t="s">
        <v>317</v>
      </c>
    </row>
    <row r="1509" spans="2:65" s="12" customFormat="1" ht="10">
      <c r="B1509" s="157"/>
      <c r="D1509" s="158" t="s">
        <v>328</v>
      </c>
      <c r="E1509" s="159" t="s">
        <v>1</v>
      </c>
      <c r="F1509" s="160" t="s">
        <v>15189</v>
      </c>
      <c r="H1509" s="161">
        <v>29.82</v>
      </c>
      <c r="I1509" s="162"/>
      <c r="L1509" s="157"/>
      <c r="M1509" s="163"/>
      <c r="T1509" s="164"/>
      <c r="AT1509" s="159" t="s">
        <v>328</v>
      </c>
      <c r="AU1509" s="159" t="s">
        <v>88</v>
      </c>
      <c r="AV1509" s="12" t="s">
        <v>88</v>
      </c>
      <c r="AW1509" s="12" t="s">
        <v>31</v>
      </c>
      <c r="AX1509" s="12" t="s">
        <v>76</v>
      </c>
      <c r="AY1509" s="159" t="s">
        <v>317</v>
      </c>
    </row>
    <row r="1510" spans="2:65" s="13" customFormat="1" ht="10">
      <c r="B1510" s="165"/>
      <c r="D1510" s="158" t="s">
        <v>328</v>
      </c>
      <c r="E1510" s="166" t="s">
        <v>1</v>
      </c>
      <c r="F1510" s="167" t="s">
        <v>15190</v>
      </c>
      <c r="H1510" s="168">
        <v>29.82</v>
      </c>
      <c r="I1510" s="169"/>
      <c r="L1510" s="165"/>
      <c r="M1510" s="170"/>
      <c r="T1510" s="171"/>
      <c r="AT1510" s="166" t="s">
        <v>328</v>
      </c>
      <c r="AU1510" s="166" t="s">
        <v>88</v>
      </c>
      <c r="AV1510" s="13" t="s">
        <v>92</v>
      </c>
      <c r="AW1510" s="13" t="s">
        <v>31</v>
      </c>
      <c r="AX1510" s="13" t="s">
        <v>76</v>
      </c>
      <c r="AY1510" s="166" t="s">
        <v>317</v>
      </c>
    </row>
    <row r="1511" spans="2:65" s="12" customFormat="1" ht="10">
      <c r="B1511" s="157"/>
      <c r="D1511" s="158" t="s">
        <v>328</v>
      </c>
      <c r="E1511" s="159" t="s">
        <v>1</v>
      </c>
      <c r="F1511" s="160" t="s">
        <v>15191</v>
      </c>
      <c r="H1511" s="161">
        <v>56.57</v>
      </c>
      <c r="I1511" s="162"/>
      <c r="L1511" s="157"/>
      <c r="M1511" s="163"/>
      <c r="T1511" s="164"/>
      <c r="AT1511" s="159" t="s">
        <v>328</v>
      </c>
      <c r="AU1511" s="159" t="s">
        <v>88</v>
      </c>
      <c r="AV1511" s="12" t="s">
        <v>88</v>
      </c>
      <c r="AW1511" s="12" t="s">
        <v>31</v>
      </c>
      <c r="AX1511" s="12" t="s">
        <v>76</v>
      </c>
      <c r="AY1511" s="159" t="s">
        <v>317</v>
      </c>
    </row>
    <row r="1512" spans="2:65" s="12" customFormat="1" ht="10">
      <c r="B1512" s="157"/>
      <c r="D1512" s="158" t="s">
        <v>328</v>
      </c>
      <c r="E1512" s="159" t="s">
        <v>1</v>
      </c>
      <c r="F1512" s="160" t="s">
        <v>15192</v>
      </c>
      <c r="H1512" s="161">
        <v>794.65</v>
      </c>
      <c r="I1512" s="162"/>
      <c r="L1512" s="157"/>
      <c r="M1512" s="163"/>
      <c r="T1512" s="164"/>
      <c r="AT1512" s="159" t="s">
        <v>328</v>
      </c>
      <c r="AU1512" s="159" t="s">
        <v>88</v>
      </c>
      <c r="AV1512" s="12" t="s">
        <v>88</v>
      </c>
      <c r="AW1512" s="12" t="s">
        <v>31</v>
      </c>
      <c r="AX1512" s="12" t="s">
        <v>76</v>
      </c>
      <c r="AY1512" s="159" t="s">
        <v>317</v>
      </c>
    </row>
    <row r="1513" spans="2:65" s="13" customFormat="1" ht="10">
      <c r="B1513" s="165"/>
      <c r="D1513" s="158" t="s">
        <v>328</v>
      </c>
      <c r="E1513" s="166" t="s">
        <v>1</v>
      </c>
      <c r="F1513" s="167" t="s">
        <v>15193</v>
      </c>
      <c r="H1513" s="168">
        <v>851.22</v>
      </c>
      <c r="I1513" s="169"/>
      <c r="L1513" s="165"/>
      <c r="M1513" s="170"/>
      <c r="T1513" s="171"/>
      <c r="AT1513" s="166" t="s">
        <v>328</v>
      </c>
      <c r="AU1513" s="166" t="s">
        <v>88</v>
      </c>
      <c r="AV1513" s="13" t="s">
        <v>92</v>
      </c>
      <c r="AW1513" s="13" t="s">
        <v>31</v>
      </c>
      <c r="AX1513" s="13" t="s">
        <v>76</v>
      </c>
      <c r="AY1513" s="166" t="s">
        <v>317</v>
      </c>
    </row>
    <row r="1514" spans="2:65" s="14" customFormat="1" ht="10">
      <c r="B1514" s="172"/>
      <c r="D1514" s="158" t="s">
        <v>328</v>
      </c>
      <c r="E1514" s="173" t="s">
        <v>1</v>
      </c>
      <c r="F1514" s="174" t="s">
        <v>332</v>
      </c>
      <c r="H1514" s="175">
        <v>1724.8400000000001</v>
      </c>
      <c r="I1514" s="176"/>
      <c r="L1514" s="172"/>
      <c r="M1514" s="177"/>
      <c r="T1514" s="178"/>
      <c r="AT1514" s="173" t="s">
        <v>328</v>
      </c>
      <c r="AU1514" s="173" t="s">
        <v>88</v>
      </c>
      <c r="AV1514" s="14" t="s">
        <v>323</v>
      </c>
      <c r="AW1514" s="14" t="s">
        <v>31</v>
      </c>
      <c r="AX1514" s="14" t="s">
        <v>83</v>
      </c>
      <c r="AY1514" s="173" t="s">
        <v>317</v>
      </c>
    </row>
    <row r="1515" spans="2:65" s="1" customFormat="1" ht="37.75" customHeight="1">
      <c r="B1515" s="142"/>
      <c r="C1515" s="179" t="s">
        <v>2810</v>
      </c>
      <c r="D1515" s="179" t="s">
        <v>454</v>
      </c>
      <c r="E1515" s="180" t="s">
        <v>7369</v>
      </c>
      <c r="F1515" s="181" t="s">
        <v>15194</v>
      </c>
      <c r="G1515" s="182" t="s">
        <v>444</v>
      </c>
      <c r="H1515" s="183">
        <v>869.11400000000003</v>
      </c>
      <c r="I1515" s="184"/>
      <c r="J1515" s="185">
        <f>ROUND(I1515*H1515,2)</f>
        <v>0</v>
      </c>
      <c r="K1515" s="186"/>
      <c r="L1515" s="187"/>
      <c r="M1515" s="188" t="s">
        <v>1</v>
      </c>
      <c r="N1515" s="189" t="s">
        <v>42</v>
      </c>
      <c r="P1515" s="153">
        <f>O1515*H1515</f>
        <v>0</v>
      </c>
      <c r="Q1515" s="153">
        <v>7.4999999999999997E-3</v>
      </c>
      <c r="R1515" s="153">
        <f>Q1515*H1515</f>
        <v>6.5183549999999997</v>
      </c>
      <c r="S1515" s="153">
        <v>0</v>
      </c>
      <c r="T1515" s="154">
        <f>S1515*H1515</f>
        <v>0</v>
      </c>
      <c r="AR1515" s="155" t="s">
        <v>481</v>
      </c>
      <c r="AT1515" s="155" t="s">
        <v>454</v>
      </c>
      <c r="AU1515" s="155" t="s">
        <v>88</v>
      </c>
      <c r="AY1515" s="16" t="s">
        <v>317</v>
      </c>
      <c r="BE1515" s="156">
        <f>IF(N1515="základná",J1515,0)</f>
        <v>0</v>
      </c>
      <c r="BF1515" s="156">
        <f>IF(N1515="znížená",J1515,0)</f>
        <v>0</v>
      </c>
      <c r="BG1515" s="156">
        <f>IF(N1515="zákl. prenesená",J1515,0)</f>
        <v>0</v>
      </c>
      <c r="BH1515" s="156">
        <f>IF(N1515="zníž. prenesená",J1515,0)</f>
        <v>0</v>
      </c>
      <c r="BI1515" s="156">
        <f>IF(N1515="nulová",J1515,0)</f>
        <v>0</v>
      </c>
      <c r="BJ1515" s="16" t="s">
        <v>88</v>
      </c>
      <c r="BK1515" s="156">
        <f>ROUND(I1515*H1515,2)</f>
        <v>0</v>
      </c>
      <c r="BL1515" s="16" t="s">
        <v>396</v>
      </c>
      <c r="BM1515" s="155" t="s">
        <v>15195</v>
      </c>
    </row>
    <row r="1516" spans="2:65" s="13" customFormat="1" ht="10">
      <c r="B1516" s="165"/>
      <c r="D1516" s="158" t="s">
        <v>328</v>
      </c>
      <c r="E1516" s="166" t="s">
        <v>1</v>
      </c>
      <c r="F1516" s="167" t="s">
        <v>15196</v>
      </c>
      <c r="H1516" s="168">
        <v>0</v>
      </c>
      <c r="I1516" s="169"/>
      <c r="L1516" s="165"/>
      <c r="M1516" s="170"/>
      <c r="T1516" s="171"/>
      <c r="AT1516" s="166" t="s">
        <v>328</v>
      </c>
      <c r="AU1516" s="166" t="s">
        <v>88</v>
      </c>
      <c r="AV1516" s="13" t="s">
        <v>92</v>
      </c>
      <c r="AW1516" s="13" t="s">
        <v>31</v>
      </c>
      <c r="AX1516" s="13" t="s">
        <v>76</v>
      </c>
      <c r="AY1516" s="166" t="s">
        <v>317</v>
      </c>
    </row>
    <row r="1517" spans="2:65" s="12" customFormat="1" ht="10">
      <c r="B1517" s="157"/>
      <c r="D1517" s="158" t="s">
        <v>328</v>
      </c>
      <c r="E1517" s="159" t="s">
        <v>1</v>
      </c>
      <c r="F1517" s="160" t="s">
        <v>15182</v>
      </c>
      <c r="H1517" s="161">
        <v>63.4</v>
      </c>
      <c r="I1517" s="162"/>
      <c r="L1517" s="157"/>
      <c r="M1517" s="163"/>
      <c r="T1517" s="164"/>
      <c r="AT1517" s="159" t="s">
        <v>328</v>
      </c>
      <c r="AU1517" s="159" t="s">
        <v>88</v>
      </c>
      <c r="AV1517" s="12" t="s">
        <v>88</v>
      </c>
      <c r="AW1517" s="12" t="s">
        <v>31</v>
      </c>
      <c r="AX1517" s="12" t="s">
        <v>76</v>
      </c>
      <c r="AY1517" s="159" t="s">
        <v>317</v>
      </c>
    </row>
    <row r="1518" spans="2:65" s="12" customFormat="1" ht="10">
      <c r="B1518" s="157"/>
      <c r="D1518" s="158" t="s">
        <v>328</v>
      </c>
      <c r="E1518" s="159" t="s">
        <v>1</v>
      </c>
      <c r="F1518" s="160" t="s">
        <v>15183</v>
      </c>
      <c r="H1518" s="161">
        <v>63.68</v>
      </c>
      <c r="I1518" s="162"/>
      <c r="L1518" s="157"/>
      <c r="M1518" s="163"/>
      <c r="T1518" s="164"/>
      <c r="AT1518" s="159" t="s">
        <v>328</v>
      </c>
      <c r="AU1518" s="159" t="s">
        <v>88</v>
      </c>
      <c r="AV1518" s="12" t="s">
        <v>88</v>
      </c>
      <c r="AW1518" s="12" t="s">
        <v>31</v>
      </c>
      <c r="AX1518" s="12" t="s">
        <v>76</v>
      </c>
      <c r="AY1518" s="159" t="s">
        <v>317</v>
      </c>
    </row>
    <row r="1519" spans="2:65" s="12" customFormat="1" ht="10">
      <c r="B1519" s="157"/>
      <c r="D1519" s="158" t="s">
        <v>328</v>
      </c>
      <c r="E1519" s="159" t="s">
        <v>1</v>
      </c>
      <c r="F1519" s="160" t="s">
        <v>15184</v>
      </c>
      <c r="H1519" s="161">
        <v>580.63</v>
      </c>
      <c r="I1519" s="162"/>
      <c r="L1519" s="157"/>
      <c r="M1519" s="163"/>
      <c r="T1519" s="164"/>
      <c r="AT1519" s="159" t="s">
        <v>328</v>
      </c>
      <c r="AU1519" s="159" t="s">
        <v>88</v>
      </c>
      <c r="AV1519" s="12" t="s">
        <v>88</v>
      </c>
      <c r="AW1519" s="12" t="s">
        <v>31</v>
      </c>
      <c r="AX1519" s="12" t="s">
        <v>76</v>
      </c>
      <c r="AY1519" s="159" t="s">
        <v>317</v>
      </c>
    </row>
    <row r="1520" spans="2:65" s="12" customFormat="1" ht="10">
      <c r="B1520" s="157"/>
      <c r="D1520" s="158" t="s">
        <v>328</v>
      </c>
      <c r="E1520" s="159" t="s">
        <v>1</v>
      </c>
      <c r="F1520" s="160" t="s">
        <v>15185</v>
      </c>
      <c r="H1520" s="161">
        <v>53.2</v>
      </c>
      <c r="I1520" s="162"/>
      <c r="L1520" s="157"/>
      <c r="M1520" s="163"/>
      <c r="T1520" s="164"/>
      <c r="AT1520" s="159" t="s">
        <v>328</v>
      </c>
      <c r="AU1520" s="159" t="s">
        <v>88</v>
      </c>
      <c r="AV1520" s="12" t="s">
        <v>88</v>
      </c>
      <c r="AW1520" s="12" t="s">
        <v>31</v>
      </c>
      <c r="AX1520" s="12" t="s">
        <v>76</v>
      </c>
      <c r="AY1520" s="159" t="s">
        <v>317</v>
      </c>
    </row>
    <row r="1521" spans="2:65" s="12" customFormat="1" ht="10">
      <c r="B1521" s="157"/>
      <c r="D1521" s="158" t="s">
        <v>328</v>
      </c>
      <c r="E1521" s="159" t="s">
        <v>1</v>
      </c>
      <c r="F1521" s="160" t="s">
        <v>15186</v>
      </c>
      <c r="H1521" s="161">
        <v>46.82</v>
      </c>
      <c r="I1521" s="162"/>
      <c r="L1521" s="157"/>
      <c r="M1521" s="163"/>
      <c r="T1521" s="164"/>
      <c r="AT1521" s="159" t="s">
        <v>328</v>
      </c>
      <c r="AU1521" s="159" t="s">
        <v>88</v>
      </c>
      <c r="AV1521" s="12" t="s">
        <v>88</v>
      </c>
      <c r="AW1521" s="12" t="s">
        <v>31</v>
      </c>
      <c r="AX1521" s="12" t="s">
        <v>76</v>
      </c>
      <c r="AY1521" s="159" t="s">
        <v>317</v>
      </c>
    </row>
    <row r="1522" spans="2:65" s="12" customFormat="1" ht="10">
      <c r="B1522" s="157"/>
      <c r="D1522" s="158" t="s">
        <v>328</v>
      </c>
      <c r="E1522" s="159" t="s">
        <v>1</v>
      </c>
      <c r="F1522" s="160" t="s">
        <v>15187</v>
      </c>
      <c r="H1522" s="161">
        <v>36.07</v>
      </c>
      <c r="I1522" s="162"/>
      <c r="L1522" s="157"/>
      <c r="M1522" s="163"/>
      <c r="T1522" s="164"/>
      <c r="AT1522" s="159" t="s">
        <v>328</v>
      </c>
      <c r="AU1522" s="159" t="s">
        <v>88</v>
      </c>
      <c r="AV1522" s="12" t="s">
        <v>88</v>
      </c>
      <c r="AW1522" s="12" t="s">
        <v>31</v>
      </c>
      <c r="AX1522" s="12" t="s">
        <v>76</v>
      </c>
      <c r="AY1522" s="159" t="s">
        <v>317</v>
      </c>
    </row>
    <row r="1523" spans="2:65" s="13" customFormat="1" ht="10">
      <c r="B1523" s="165"/>
      <c r="D1523" s="158" t="s">
        <v>328</v>
      </c>
      <c r="E1523" s="166" t="s">
        <v>1</v>
      </c>
      <c r="F1523" s="167" t="s">
        <v>15188</v>
      </c>
      <c r="H1523" s="168">
        <v>843.80000000000018</v>
      </c>
      <c r="I1523" s="169"/>
      <c r="L1523" s="165"/>
      <c r="M1523" s="170"/>
      <c r="T1523" s="171"/>
      <c r="AT1523" s="166" t="s">
        <v>328</v>
      </c>
      <c r="AU1523" s="166" t="s">
        <v>88</v>
      </c>
      <c r="AV1523" s="13" t="s">
        <v>92</v>
      </c>
      <c r="AW1523" s="13" t="s">
        <v>31</v>
      </c>
      <c r="AX1523" s="13" t="s">
        <v>76</v>
      </c>
      <c r="AY1523" s="166" t="s">
        <v>317</v>
      </c>
    </row>
    <row r="1524" spans="2:65" s="14" customFormat="1" ht="10">
      <c r="B1524" s="172"/>
      <c r="D1524" s="158" t="s">
        <v>328</v>
      </c>
      <c r="E1524" s="173" t="s">
        <v>1</v>
      </c>
      <c r="F1524" s="174" t="s">
        <v>332</v>
      </c>
      <c r="H1524" s="175">
        <v>843.80000000000018</v>
      </c>
      <c r="I1524" s="176"/>
      <c r="L1524" s="172"/>
      <c r="M1524" s="177"/>
      <c r="T1524" s="178"/>
      <c r="AT1524" s="173" t="s">
        <v>328</v>
      </c>
      <c r="AU1524" s="173" t="s">
        <v>88</v>
      </c>
      <c r="AV1524" s="14" t="s">
        <v>323</v>
      </c>
      <c r="AW1524" s="14" t="s">
        <v>31</v>
      </c>
      <c r="AX1524" s="14" t="s">
        <v>83</v>
      </c>
      <c r="AY1524" s="173" t="s">
        <v>317</v>
      </c>
    </row>
    <row r="1525" spans="2:65" s="12" customFormat="1" ht="10">
      <c r="B1525" s="157"/>
      <c r="D1525" s="158" t="s">
        <v>328</v>
      </c>
      <c r="F1525" s="160" t="s">
        <v>15197</v>
      </c>
      <c r="H1525" s="161">
        <v>869.11400000000003</v>
      </c>
      <c r="I1525" s="162"/>
      <c r="L1525" s="157"/>
      <c r="M1525" s="163"/>
      <c r="T1525" s="164"/>
      <c r="AT1525" s="159" t="s">
        <v>328</v>
      </c>
      <c r="AU1525" s="159" t="s">
        <v>88</v>
      </c>
      <c r="AV1525" s="12" t="s">
        <v>88</v>
      </c>
      <c r="AW1525" s="12" t="s">
        <v>3</v>
      </c>
      <c r="AX1525" s="12" t="s">
        <v>83</v>
      </c>
      <c r="AY1525" s="159" t="s">
        <v>317</v>
      </c>
    </row>
    <row r="1526" spans="2:65" s="1" customFormat="1" ht="37.75" customHeight="1">
      <c r="B1526" s="142"/>
      <c r="C1526" s="179" t="s">
        <v>2814</v>
      </c>
      <c r="D1526" s="179" t="s">
        <v>454</v>
      </c>
      <c r="E1526" s="180" t="s">
        <v>7374</v>
      </c>
      <c r="F1526" s="181" t="s">
        <v>15198</v>
      </c>
      <c r="G1526" s="182" t="s">
        <v>444</v>
      </c>
      <c r="H1526" s="183">
        <v>30.715</v>
      </c>
      <c r="I1526" s="184"/>
      <c r="J1526" s="185">
        <f>ROUND(I1526*H1526,2)</f>
        <v>0</v>
      </c>
      <c r="K1526" s="186"/>
      <c r="L1526" s="187"/>
      <c r="M1526" s="188" t="s">
        <v>1</v>
      </c>
      <c r="N1526" s="189" t="s">
        <v>42</v>
      </c>
      <c r="P1526" s="153">
        <f>O1526*H1526</f>
        <v>0</v>
      </c>
      <c r="Q1526" s="153">
        <v>7.4999999999999997E-3</v>
      </c>
      <c r="R1526" s="153">
        <f>Q1526*H1526</f>
        <v>0.2303625</v>
      </c>
      <c r="S1526" s="153">
        <v>0</v>
      </c>
      <c r="T1526" s="154">
        <f>S1526*H1526</f>
        <v>0</v>
      </c>
      <c r="AR1526" s="155" t="s">
        <v>481</v>
      </c>
      <c r="AT1526" s="155" t="s">
        <v>454</v>
      </c>
      <c r="AU1526" s="155" t="s">
        <v>88</v>
      </c>
      <c r="AY1526" s="16" t="s">
        <v>317</v>
      </c>
      <c r="BE1526" s="156">
        <f>IF(N1526="základná",J1526,0)</f>
        <v>0</v>
      </c>
      <c r="BF1526" s="156">
        <f>IF(N1526="znížená",J1526,0)</f>
        <v>0</v>
      </c>
      <c r="BG1526" s="156">
        <f>IF(N1526="zákl. prenesená",J1526,0)</f>
        <v>0</v>
      </c>
      <c r="BH1526" s="156">
        <f>IF(N1526="zníž. prenesená",J1526,0)</f>
        <v>0</v>
      </c>
      <c r="BI1526" s="156">
        <f>IF(N1526="nulová",J1526,0)</f>
        <v>0</v>
      </c>
      <c r="BJ1526" s="16" t="s">
        <v>88</v>
      </c>
      <c r="BK1526" s="156">
        <f>ROUND(I1526*H1526,2)</f>
        <v>0</v>
      </c>
      <c r="BL1526" s="16" t="s">
        <v>396</v>
      </c>
      <c r="BM1526" s="155" t="s">
        <v>15199</v>
      </c>
    </row>
    <row r="1527" spans="2:65" s="12" customFormat="1" ht="10">
      <c r="B1527" s="157"/>
      <c r="D1527" s="158" t="s">
        <v>328</v>
      </c>
      <c r="E1527" s="159" t="s">
        <v>1</v>
      </c>
      <c r="F1527" s="160" t="s">
        <v>15189</v>
      </c>
      <c r="H1527" s="161">
        <v>29.82</v>
      </c>
      <c r="I1527" s="162"/>
      <c r="L1527" s="157"/>
      <c r="M1527" s="163"/>
      <c r="T1527" s="164"/>
      <c r="AT1527" s="159" t="s">
        <v>328</v>
      </c>
      <c r="AU1527" s="159" t="s">
        <v>88</v>
      </c>
      <c r="AV1527" s="12" t="s">
        <v>88</v>
      </c>
      <c r="AW1527" s="12" t="s">
        <v>31</v>
      </c>
      <c r="AX1527" s="12" t="s">
        <v>76</v>
      </c>
      <c r="AY1527" s="159" t="s">
        <v>317</v>
      </c>
    </row>
    <row r="1528" spans="2:65" s="13" customFormat="1" ht="10">
      <c r="B1528" s="165"/>
      <c r="D1528" s="158" t="s">
        <v>328</v>
      </c>
      <c r="E1528" s="166" t="s">
        <v>1</v>
      </c>
      <c r="F1528" s="167" t="s">
        <v>15190</v>
      </c>
      <c r="H1528" s="168">
        <v>29.82</v>
      </c>
      <c r="I1528" s="169"/>
      <c r="L1528" s="165"/>
      <c r="M1528" s="170"/>
      <c r="T1528" s="171"/>
      <c r="AT1528" s="166" t="s">
        <v>328</v>
      </c>
      <c r="AU1528" s="166" t="s">
        <v>88</v>
      </c>
      <c r="AV1528" s="13" t="s">
        <v>92</v>
      </c>
      <c r="AW1528" s="13" t="s">
        <v>31</v>
      </c>
      <c r="AX1528" s="13" t="s">
        <v>76</v>
      </c>
      <c r="AY1528" s="166" t="s">
        <v>317</v>
      </c>
    </row>
    <row r="1529" spans="2:65" s="14" customFormat="1" ht="10">
      <c r="B1529" s="172"/>
      <c r="D1529" s="158" t="s">
        <v>328</v>
      </c>
      <c r="E1529" s="173" t="s">
        <v>1</v>
      </c>
      <c r="F1529" s="174" t="s">
        <v>332</v>
      </c>
      <c r="H1529" s="175">
        <v>29.82</v>
      </c>
      <c r="I1529" s="176"/>
      <c r="L1529" s="172"/>
      <c r="M1529" s="177"/>
      <c r="T1529" s="178"/>
      <c r="AT1529" s="173" t="s">
        <v>328</v>
      </c>
      <c r="AU1529" s="173" t="s">
        <v>88</v>
      </c>
      <c r="AV1529" s="14" t="s">
        <v>323</v>
      </c>
      <c r="AW1529" s="14" t="s">
        <v>31</v>
      </c>
      <c r="AX1529" s="14" t="s">
        <v>83</v>
      </c>
      <c r="AY1529" s="173" t="s">
        <v>317</v>
      </c>
    </row>
    <row r="1530" spans="2:65" s="12" customFormat="1" ht="10">
      <c r="B1530" s="157"/>
      <c r="D1530" s="158" t="s">
        <v>328</v>
      </c>
      <c r="F1530" s="160" t="s">
        <v>15200</v>
      </c>
      <c r="H1530" s="161">
        <v>30.715</v>
      </c>
      <c r="I1530" s="162"/>
      <c r="L1530" s="157"/>
      <c r="M1530" s="163"/>
      <c r="T1530" s="164"/>
      <c r="AT1530" s="159" t="s">
        <v>328</v>
      </c>
      <c r="AU1530" s="159" t="s">
        <v>88</v>
      </c>
      <c r="AV1530" s="12" t="s">
        <v>88</v>
      </c>
      <c r="AW1530" s="12" t="s">
        <v>3</v>
      </c>
      <c r="AX1530" s="12" t="s">
        <v>83</v>
      </c>
      <c r="AY1530" s="159" t="s">
        <v>317</v>
      </c>
    </row>
    <row r="1531" spans="2:65" s="1" customFormat="1" ht="37.75" customHeight="1">
      <c r="B1531" s="142"/>
      <c r="C1531" s="179" t="s">
        <v>555</v>
      </c>
      <c r="D1531" s="179" t="s">
        <v>454</v>
      </c>
      <c r="E1531" s="180" t="s">
        <v>7395</v>
      </c>
      <c r="F1531" s="181" t="s">
        <v>15201</v>
      </c>
      <c r="G1531" s="182" t="s">
        <v>444</v>
      </c>
      <c r="H1531" s="183">
        <v>876.75699999999995</v>
      </c>
      <c r="I1531" s="184"/>
      <c r="J1531" s="185">
        <f>ROUND(I1531*H1531,2)</f>
        <v>0</v>
      </c>
      <c r="K1531" s="186"/>
      <c r="L1531" s="187"/>
      <c r="M1531" s="188" t="s">
        <v>1</v>
      </c>
      <c r="N1531" s="189" t="s">
        <v>42</v>
      </c>
      <c r="P1531" s="153">
        <f>O1531*H1531</f>
        <v>0</v>
      </c>
      <c r="Q1531" s="153">
        <v>7.4999999999999997E-3</v>
      </c>
      <c r="R1531" s="153">
        <f>Q1531*H1531</f>
        <v>6.5756774999999994</v>
      </c>
      <c r="S1531" s="153">
        <v>0</v>
      </c>
      <c r="T1531" s="154">
        <f>S1531*H1531</f>
        <v>0</v>
      </c>
      <c r="AR1531" s="155" t="s">
        <v>481</v>
      </c>
      <c r="AT1531" s="155" t="s">
        <v>454</v>
      </c>
      <c r="AU1531" s="155" t="s">
        <v>88</v>
      </c>
      <c r="AY1531" s="16" t="s">
        <v>317</v>
      </c>
      <c r="BE1531" s="156">
        <f>IF(N1531="základná",J1531,0)</f>
        <v>0</v>
      </c>
      <c r="BF1531" s="156">
        <f>IF(N1531="znížená",J1531,0)</f>
        <v>0</v>
      </c>
      <c r="BG1531" s="156">
        <f>IF(N1531="zákl. prenesená",J1531,0)</f>
        <v>0</v>
      </c>
      <c r="BH1531" s="156">
        <f>IF(N1531="zníž. prenesená",J1531,0)</f>
        <v>0</v>
      </c>
      <c r="BI1531" s="156">
        <f>IF(N1531="nulová",J1531,0)</f>
        <v>0</v>
      </c>
      <c r="BJ1531" s="16" t="s">
        <v>88</v>
      </c>
      <c r="BK1531" s="156">
        <f>ROUND(I1531*H1531,2)</f>
        <v>0</v>
      </c>
      <c r="BL1531" s="16" t="s">
        <v>396</v>
      </c>
      <c r="BM1531" s="155" t="s">
        <v>15202</v>
      </c>
    </row>
    <row r="1532" spans="2:65" s="12" customFormat="1" ht="10">
      <c r="B1532" s="157"/>
      <c r="D1532" s="158" t="s">
        <v>328</v>
      </c>
      <c r="E1532" s="159" t="s">
        <v>1</v>
      </c>
      <c r="F1532" s="160" t="s">
        <v>15191</v>
      </c>
      <c r="H1532" s="161">
        <v>56.57</v>
      </c>
      <c r="I1532" s="162"/>
      <c r="L1532" s="157"/>
      <c r="M1532" s="163"/>
      <c r="T1532" s="164"/>
      <c r="AT1532" s="159" t="s">
        <v>328</v>
      </c>
      <c r="AU1532" s="159" t="s">
        <v>88</v>
      </c>
      <c r="AV1532" s="12" t="s">
        <v>88</v>
      </c>
      <c r="AW1532" s="12" t="s">
        <v>31</v>
      </c>
      <c r="AX1532" s="12" t="s">
        <v>76</v>
      </c>
      <c r="AY1532" s="159" t="s">
        <v>317</v>
      </c>
    </row>
    <row r="1533" spans="2:65" s="12" customFormat="1" ht="10">
      <c r="B1533" s="157"/>
      <c r="D1533" s="158" t="s">
        <v>328</v>
      </c>
      <c r="E1533" s="159" t="s">
        <v>1</v>
      </c>
      <c r="F1533" s="160" t="s">
        <v>15192</v>
      </c>
      <c r="H1533" s="161">
        <v>794.65</v>
      </c>
      <c r="I1533" s="162"/>
      <c r="L1533" s="157"/>
      <c r="M1533" s="163"/>
      <c r="T1533" s="164"/>
      <c r="AT1533" s="159" t="s">
        <v>328</v>
      </c>
      <c r="AU1533" s="159" t="s">
        <v>88</v>
      </c>
      <c r="AV1533" s="12" t="s">
        <v>88</v>
      </c>
      <c r="AW1533" s="12" t="s">
        <v>31</v>
      </c>
      <c r="AX1533" s="12" t="s">
        <v>76</v>
      </c>
      <c r="AY1533" s="159" t="s">
        <v>317</v>
      </c>
    </row>
    <row r="1534" spans="2:65" s="13" customFormat="1" ht="10">
      <c r="B1534" s="165"/>
      <c r="D1534" s="158" t="s">
        <v>328</v>
      </c>
      <c r="E1534" s="166" t="s">
        <v>1</v>
      </c>
      <c r="F1534" s="167" t="s">
        <v>15193</v>
      </c>
      <c r="H1534" s="168">
        <v>851.22</v>
      </c>
      <c r="I1534" s="169"/>
      <c r="L1534" s="165"/>
      <c r="M1534" s="170"/>
      <c r="T1534" s="171"/>
      <c r="AT1534" s="166" t="s">
        <v>328</v>
      </c>
      <c r="AU1534" s="166" t="s">
        <v>88</v>
      </c>
      <c r="AV1534" s="13" t="s">
        <v>92</v>
      </c>
      <c r="AW1534" s="13" t="s">
        <v>31</v>
      </c>
      <c r="AX1534" s="13" t="s">
        <v>76</v>
      </c>
      <c r="AY1534" s="166" t="s">
        <v>317</v>
      </c>
    </row>
    <row r="1535" spans="2:65" s="14" customFormat="1" ht="10">
      <c r="B1535" s="172"/>
      <c r="D1535" s="158" t="s">
        <v>328</v>
      </c>
      <c r="E1535" s="173" t="s">
        <v>1</v>
      </c>
      <c r="F1535" s="174" t="s">
        <v>332</v>
      </c>
      <c r="H1535" s="175">
        <v>851.22</v>
      </c>
      <c r="I1535" s="176"/>
      <c r="L1535" s="172"/>
      <c r="M1535" s="177"/>
      <c r="T1535" s="178"/>
      <c r="AT1535" s="173" t="s">
        <v>328</v>
      </c>
      <c r="AU1535" s="173" t="s">
        <v>88</v>
      </c>
      <c r="AV1535" s="14" t="s">
        <v>323</v>
      </c>
      <c r="AW1535" s="14" t="s">
        <v>31</v>
      </c>
      <c r="AX1535" s="14" t="s">
        <v>83</v>
      </c>
      <c r="AY1535" s="173" t="s">
        <v>317</v>
      </c>
    </row>
    <row r="1536" spans="2:65" s="12" customFormat="1" ht="10">
      <c r="B1536" s="157"/>
      <c r="D1536" s="158" t="s">
        <v>328</v>
      </c>
      <c r="F1536" s="160" t="s">
        <v>15203</v>
      </c>
      <c r="H1536" s="161">
        <v>876.75699999999995</v>
      </c>
      <c r="I1536" s="162"/>
      <c r="L1536" s="157"/>
      <c r="M1536" s="163"/>
      <c r="T1536" s="164"/>
      <c r="AT1536" s="159" t="s">
        <v>328</v>
      </c>
      <c r="AU1536" s="159" t="s">
        <v>88</v>
      </c>
      <c r="AV1536" s="12" t="s">
        <v>88</v>
      </c>
      <c r="AW1536" s="12" t="s">
        <v>3</v>
      </c>
      <c r="AX1536" s="12" t="s">
        <v>83</v>
      </c>
      <c r="AY1536" s="159" t="s">
        <v>317</v>
      </c>
    </row>
    <row r="1537" spans="2:65" s="1" customFormat="1" ht="66.75" customHeight="1">
      <c r="B1537" s="142"/>
      <c r="C1537" s="143" t="s">
        <v>2847</v>
      </c>
      <c r="D1537" s="143" t="s">
        <v>319</v>
      </c>
      <c r="E1537" s="144" t="s">
        <v>7405</v>
      </c>
      <c r="F1537" s="145" t="s">
        <v>15204</v>
      </c>
      <c r="G1537" s="146" t="s">
        <v>444</v>
      </c>
      <c r="H1537" s="147">
        <v>430.28</v>
      </c>
      <c r="I1537" s="148"/>
      <c r="J1537" s="149">
        <f>ROUND(I1537*H1537,2)</f>
        <v>0</v>
      </c>
      <c r="K1537" s="150"/>
      <c r="L1537" s="31"/>
      <c r="M1537" s="151" t="s">
        <v>1</v>
      </c>
      <c r="N1537" s="152" t="s">
        <v>42</v>
      </c>
      <c r="P1537" s="153">
        <f>O1537*H1537</f>
        <v>0</v>
      </c>
      <c r="Q1537" s="153">
        <v>4.0000000000000002E-4</v>
      </c>
      <c r="R1537" s="153">
        <f>Q1537*H1537</f>
        <v>0.17211199999999999</v>
      </c>
      <c r="S1537" s="153">
        <v>0</v>
      </c>
      <c r="T1537" s="154">
        <f>S1537*H1537</f>
        <v>0</v>
      </c>
      <c r="AR1537" s="155" t="s">
        <v>396</v>
      </c>
      <c r="AT1537" s="155" t="s">
        <v>319</v>
      </c>
      <c r="AU1537" s="155" t="s">
        <v>88</v>
      </c>
      <c r="AY1537" s="16" t="s">
        <v>317</v>
      </c>
      <c r="BE1537" s="156">
        <f>IF(N1537="základná",J1537,0)</f>
        <v>0</v>
      </c>
      <c r="BF1537" s="156">
        <f>IF(N1537="znížená",J1537,0)</f>
        <v>0</v>
      </c>
      <c r="BG1537" s="156">
        <f>IF(N1537="zákl. prenesená",J1537,0)</f>
        <v>0</v>
      </c>
      <c r="BH1537" s="156">
        <f>IF(N1537="zníž. prenesená",J1537,0)</f>
        <v>0</v>
      </c>
      <c r="BI1537" s="156">
        <f>IF(N1537="nulová",J1537,0)</f>
        <v>0</v>
      </c>
      <c r="BJ1537" s="16" t="s">
        <v>88</v>
      </c>
      <c r="BK1537" s="156">
        <f>ROUND(I1537*H1537,2)</f>
        <v>0</v>
      </c>
      <c r="BL1537" s="16" t="s">
        <v>396</v>
      </c>
      <c r="BM1537" s="155" t="s">
        <v>15205</v>
      </c>
    </row>
    <row r="1538" spans="2:65" s="12" customFormat="1" ht="10">
      <c r="B1538" s="157"/>
      <c r="D1538" s="158" t="s">
        <v>328</v>
      </c>
      <c r="E1538" s="159" t="s">
        <v>1</v>
      </c>
      <c r="F1538" s="160" t="s">
        <v>15206</v>
      </c>
      <c r="H1538" s="161">
        <v>46.21</v>
      </c>
      <c r="I1538" s="162"/>
      <c r="L1538" s="157"/>
      <c r="M1538" s="163"/>
      <c r="T1538" s="164"/>
      <c r="AT1538" s="159" t="s">
        <v>328</v>
      </c>
      <c r="AU1538" s="159" t="s">
        <v>88</v>
      </c>
      <c r="AV1538" s="12" t="s">
        <v>88</v>
      </c>
      <c r="AW1538" s="12" t="s">
        <v>31</v>
      </c>
      <c r="AX1538" s="12" t="s">
        <v>76</v>
      </c>
      <c r="AY1538" s="159" t="s">
        <v>317</v>
      </c>
    </row>
    <row r="1539" spans="2:65" s="12" customFormat="1" ht="10">
      <c r="B1539" s="157"/>
      <c r="D1539" s="158" t="s">
        <v>328</v>
      </c>
      <c r="E1539" s="159" t="s">
        <v>1</v>
      </c>
      <c r="F1539" s="160" t="s">
        <v>15207</v>
      </c>
      <c r="H1539" s="161">
        <v>50.69</v>
      </c>
      <c r="I1539" s="162"/>
      <c r="L1539" s="157"/>
      <c r="M1539" s="163"/>
      <c r="T1539" s="164"/>
      <c r="AT1539" s="159" t="s">
        <v>328</v>
      </c>
      <c r="AU1539" s="159" t="s">
        <v>88</v>
      </c>
      <c r="AV1539" s="12" t="s">
        <v>88</v>
      </c>
      <c r="AW1539" s="12" t="s">
        <v>31</v>
      </c>
      <c r="AX1539" s="12" t="s">
        <v>76</v>
      </c>
      <c r="AY1539" s="159" t="s">
        <v>317</v>
      </c>
    </row>
    <row r="1540" spans="2:65" s="12" customFormat="1" ht="10">
      <c r="B1540" s="157"/>
      <c r="D1540" s="158" t="s">
        <v>328</v>
      </c>
      <c r="E1540" s="159" t="s">
        <v>1</v>
      </c>
      <c r="F1540" s="160" t="s">
        <v>15208</v>
      </c>
      <c r="H1540" s="161">
        <v>253.67</v>
      </c>
      <c r="I1540" s="162"/>
      <c r="L1540" s="157"/>
      <c r="M1540" s="163"/>
      <c r="T1540" s="164"/>
      <c r="AT1540" s="159" t="s">
        <v>328</v>
      </c>
      <c r="AU1540" s="159" t="s">
        <v>88</v>
      </c>
      <c r="AV1540" s="12" t="s">
        <v>88</v>
      </c>
      <c r="AW1540" s="12" t="s">
        <v>31</v>
      </c>
      <c r="AX1540" s="12" t="s">
        <v>76</v>
      </c>
      <c r="AY1540" s="159" t="s">
        <v>317</v>
      </c>
    </row>
    <row r="1541" spans="2:65" s="12" customFormat="1" ht="10">
      <c r="B1541" s="157"/>
      <c r="D1541" s="158" t="s">
        <v>328</v>
      </c>
      <c r="E1541" s="159" t="s">
        <v>1</v>
      </c>
      <c r="F1541" s="160" t="s">
        <v>15209</v>
      </c>
      <c r="H1541" s="161">
        <v>40.409999999999997</v>
      </c>
      <c r="I1541" s="162"/>
      <c r="L1541" s="157"/>
      <c r="M1541" s="163"/>
      <c r="T1541" s="164"/>
      <c r="AT1541" s="159" t="s">
        <v>328</v>
      </c>
      <c r="AU1541" s="159" t="s">
        <v>88</v>
      </c>
      <c r="AV1541" s="12" t="s">
        <v>88</v>
      </c>
      <c r="AW1541" s="12" t="s">
        <v>31</v>
      </c>
      <c r="AX1541" s="12" t="s">
        <v>76</v>
      </c>
      <c r="AY1541" s="159" t="s">
        <v>317</v>
      </c>
    </row>
    <row r="1542" spans="2:65" s="12" customFormat="1" ht="10">
      <c r="B1542" s="157"/>
      <c r="D1542" s="158" t="s">
        <v>328</v>
      </c>
      <c r="E1542" s="159" t="s">
        <v>1</v>
      </c>
      <c r="F1542" s="160" t="s">
        <v>15210</v>
      </c>
      <c r="H1542" s="161">
        <v>39.299999999999997</v>
      </c>
      <c r="I1542" s="162"/>
      <c r="L1542" s="157"/>
      <c r="M1542" s="163"/>
      <c r="T1542" s="164"/>
      <c r="AT1542" s="159" t="s">
        <v>328</v>
      </c>
      <c r="AU1542" s="159" t="s">
        <v>88</v>
      </c>
      <c r="AV1542" s="12" t="s">
        <v>88</v>
      </c>
      <c r="AW1542" s="12" t="s">
        <v>31</v>
      </c>
      <c r="AX1542" s="12" t="s">
        <v>76</v>
      </c>
      <c r="AY1542" s="159" t="s">
        <v>317</v>
      </c>
    </row>
    <row r="1543" spans="2:65" s="13" customFormat="1" ht="10">
      <c r="B1543" s="165"/>
      <c r="D1543" s="158" t="s">
        <v>328</v>
      </c>
      <c r="E1543" s="166" t="s">
        <v>1</v>
      </c>
      <c r="F1543" s="167" t="s">
        <v>15211</v>
      </c>
      <c r="H1543" s="168">
        <v>430.28000000000003</v>
      </c>
      <c r="I1543" s="169"/>
      <c r="L1543" s="165"/>
      <c r="M1543" s="170"/>
      <c r="T1543" s="171"/>
      <c r="AT1543" s="166" t="s">
        <v>328</v>
      </c>
      <c r="AU1543" s="166" t="s">
        <v>88</v>
      </c>
      <c r="AV1543" s="13" t="s">
        <v>92</v>
      </c>
      <c r="AW1543" s="13" t="s">
        <v>31</v>
      </c>
      <c r="AX1543" s="13" t="s">
        <v>76</v>
      </c>
      <c r="AY1543" s="166" t="s">
        <v>317</v>
      </c>
    </row>
    <row r="1544" spans="2:65" s="14" customFormat="1" ht="10">
      <c r="B1544" s="172"/>
      <c r="D1544" s="158" t="s">
        <v>328</v>
      </c>
      <c r="E1544" s="173" t="s">
        <v>1</v>
      </c>
      <c r="F1544" s="174" t="s">
        <v>332</v>
      </c>
      <c r="H1544" s="175">
        <v>430.28000000000003</v>
      </c>
      <c r="I1544" s="176"/>
      <c r="L1544" s="172"/>
      <c r="M1544" s="177"/>
      <c r="T1544" s="178"/>
      <c r="AT1544" s="173" t="s">
        <v>328</v>
      </c>
      <c r="AU1544" s="173" t="s">
        <v>88</v>
      </c>
      <c r="AV1544" s="14" t="s">
        <v>323</v>
      </c>
      <c r="AW1544" s="14" t="s">
        <v>31</v>
      </c>
      <c r="AX1544" s="14" t="s">
        <v>83</v>
      </c>
      <c r="AY1544" s="173" t="s">
        <v>317</v>
      </c>
    </row>
    <row r="1545" spans="2:65" s="1" customFormat="1" ht="24.15" customHeight="1">
      <c r="B1545" s="142"/>
      <c r="C1545" s="179" t="s">
        <v>2851</v>
      </c>
      <c r="D1545" s="179" t="s">
        <v>454</v>
      </c>
      <c r="E1545" s="180" t="s">
        <v>7413</v>
      </c>
      <c r="F1545" s="181" t="s">
        <v>7414</v>
      </c>
      <c r="G1545" s="182" t="s">
        <v>444</v>
      </c>
      <c r="H1545" s="183">
        <v>443.18799999999999</v>
      </c>
      <c r="I1545" s="184"/>
      <c r="J1545" s="185">
        <f>ROUND(I1545*H1545,2)</f>
        <v>0</v>
      </c>
      <c r="K1545" s="186"/>
      <c r="L1545" s="187"/>
      <c r="M1545" s="188" t="s">
        <v>1</v>
      </c>
      <c r="N1545" s="189" t="s">
        <v>42</v>
      </c>
      <c r="P1545" s="153">
        <f>O1545*H1545</f>
        <v>0</v>
      </c>
      <c r="Q1545" s="153">
        <v>3.0000000000000001E-3</v>
      </c>
      <c r="R1545" s="153">
        <f>Q1545*H1545</f>
        <v>1.329564</v>
      </c>
      <c r="S1545" s="153">
        <v>0</v>
      </c>
      <c r="T1545" s="154">
        <f>S1545*H1545</f>
        <v>0</v>
      </c>
      <c r="AR1545" s="155" t="s">
        <v>481</v>
      </c>
      <c r="AT1545" s="155" t="s">
        <v>454</v>
      </c>
      <c r="AU1545" s="155" t="s">
        <v>88</v>
      </c>
      <c r="AY1545" s="16" t="s">
        <v>317</v>
      </c>
      <c r="BE1545" s="156">
        <f>IF(N1545="základná",J1545,0)</f>
        <v>0</v>
      </c>
      <c r="BF1545" s="156">
        <f>IF(N1545="znížená",J1545,0)</f>
        <v>0</v>
      </c>
      <c r="BG1545" s="156">
        <f>IF(N1545="zákl. prenesená",J1545,0)</f>
        <v>0</v>
      </c>
      <c r="BH1545" s="156">
        <f>IF(N1545="zníž. prenesená",J1545,0)</f>
        <v>0</v>
      </c>
      <c r="BI1545" s="156">
        <f>IF(N1545="nulová",J1545,0)</f>
        <v>0</v>
      </c>
      <c r="BJ1545" s="16" t="s">
        <v>88</v>
      </c>
      <c r="BK1545" s="156">
        <f>ROUND(I1545*H1545,2)</f>
        <v>0</v>
      </c>
      <c r="BL1545" s="16" t="s">
        <v>396</v>
      </c>
      <c r="BM1545" s="155" t="s">
        <v>15212</v>
      </c>
    </row>
    <row r="1546" spans="2:65" s="12" customFormat="1" ht="10">
      <c r="B1546" s="157"/>
      <c r="D1546" s="158" t="s">
        <v>328</v>
      </c>
      <c r="F1546" s="160" t="s">
        <v>15213</v>
      </c>
      <c r="H1546" s="161">
        <v>443.18799999999999</v>
      </c>
      <c r="I1546" s="162"/>
      <c r="L1546" s="157"/>
      <c r="M1546" s="163"/>
      <c r="T1546" s="164"/>
      <c r="AT1546" s="159" t="s">
        <v>328</v>
      </c>
      <c r="AU1546" s="159" t="s">
        <v>88</v>
      </c>
      <c r="AV1546" s="12" t="s">
        <v>88</v>
      </c>
      <c r="AW1546" s="12" t="s">
        <v>3</v>
      </c>
      <c r="AX1546" s="12" t="s">
        <v>83</v>
      </c>
      <c r="AY1546" s="159" t="s">
        <v>317</v>
      </c>
    </row>
    <row r="1547" spans="2:65" s="1" customFormat="1" ht="24.15" customHeight="1">
      <c r="B1547" s="142"/>
      <c r="C1547" s="143" t="s">
        <v>2855</v>
      </c>
      <c r="D1547" s="143" t="s">
        <v>319</v>
      </c>
      <c r="E1547" s="144" t="s">
        <v>7418</v>
      </c>
      <c r="F1547" s="145" t="s">
        <v>15214</v>
      </c>
      <c r="G1547" s="146" t="s">
        <v>444</v>
      </c>
      <c r="H1547" s="147">
        <v>1937.62</v>
      </c>
      <c r="I1547" s="148"/>
      <c r="J1547" s="149">
        <f>ROUND(I1547*H1547,2)</f>
        <v>0</v>
      </c>
      <c r="K1547" s="150"/>
      <c r="L1547" s="31"/>
      <c r="M1547" s="151" t="s">
        <v>1</v>
      </c>
      <c r="N1547" s="152" t="s">
        <v>42</v>
      </c>
      <c r="P1547" s="153">
        <f>O1547*H1547</f>
        <v>0</v>
      </c>
      <c r="Q1547" s="153">
        <v>0</v>
      </c>
      <c r="R1547" s="153">
        <f>Q1547*H1547</f>
        <v>0</v>
      </c>
      <c r="S1547" s="153">
        <v>0</v>
      </c>
      <c r="T1547" s="154">
        <f>S1547*H1547</f>
        <v>0</v>
      </c>
      <c r="AR1547" s="155" t="s">
        <v>396</v>
      </c>
      <c r="AT1547" s="155" t="s">
        <v>319</v>
      </c>
      <c r="AU1547" s="155" t="s">
        <v>88</v>
      </c>
      <c r="AY1547" s="16" t="s">
        <v>317</v>
      </c>
      <c r="BE1547" s="156">
        <f>IF(N1547="základná",J1547,0)</f>
        <v>0</v>
      </c>
      <c r="BF1547" s="156">
        <f>IF(N1547="znížená",J1547,0)</f>
        <v>0</v>
      </c>
      <c r="BG1547" s="156">
        <f>IF(N1547="zákl. prenesená",J1547,0)</f>
        <v>0</v>
      </c>
      <c r="BH1547" s="156">
        <f>IF(N1547="zníž. prenesená",J1547,0)</f>
        <v>0</v>
      </c>
      <c r="BI1547" s="156">
        <f>IF(N1547="nulová",J1547,0)</f>
        <v>0</v>
      </c>
      <c r="BJ1547" s="16" t="s">
        <v>88</v>
      </c>
      <c r="BK1547" s="156">
        <f>ROUND(I1547*H1547,2)</f>
        <v>0</v>
      </c>
      <c r="BL1547" s="16" t="s">
        <v>396</v>
      </c>
      <c r="BM1547" s="155" t="s">
        <v>15215</v>
      </c>
    </row>
    <row r="1548" spans="2:65" s="12" customFormat="1" ht="10">
      <c r="B1548" s="157"/>
      <c r="D1548" s="158" t="s">
        <v>328</v>
      </c>
      <c r="E1548" s="159" t="s">
        <v>1</v>
      </c>
      <c r="F1548" s="160" t="s">
        <v>14250</v>
      </c>
      <c r="H1548" s="161">
        <v>44.96</v>
      </c>
      <c r="I1548" s="162"/>
      <c r="L1548" s="157"/>
      <c r="M1548" s="163"/>
      <c r="T1548" s="164"/>
      <c r="AT1548" s="159" t="s">
        <v>328</v>
      </c>
      <c r="AU1548" s="159" t="s">
        <v>88</v>
      </c>
      <c r="AV1548" s="12" t="s">
        <v>88</v>
      </c>
      <c r="AW1548" s="12" t="s">
        <v>31</v>
      </c>
      <c r="AX1548" s="12" t="s">
        <v>76</v>
      </c>
      <c r="AY1548" s="159" t="s">
        <v>317</v>
      </c>
    </row>
    <row r="1549" spans="2:65" s="12" customFormat="1" ht="10">
      <c r="B1549" s="157"/>
      <c r="D1549" s="158" t="s">
        <v>328</v>
      </c>
      <c r="E1549" s="159" t="s">
        <v>1</v>
      </c>
      <c r="F1549" s="160" t="s">
        <v>14251</v>
      </c>
      <c r="H1549" s="161">
        <v>90.69</v>
      </c>
      <c r="I1549" s="162"/>
      <c r="L1549" s="157"/>
      <c r="M1549" s="163"/>
      <c r="T1549" s="164"/>
      <c r="AT1549" s="159" t="s">
        <v>328</v>
      </c>
      <c r="AU1549" s="159" t="s">
        <v>88</v>
      </c>
      <c r="AV1549" s="12" t="s">
        <v>88</v>
      </c>
      <c r="AW1549" s="12" t="s">
        <v>31</v>
      </c>
      <c r="AX1549" s="12" t="s">
        <v>76</v>
      </c>
      <c r="AY1549" s="159" t="s">
        <v>317</v>
      </c>
    </row>
    <row r="1550" spans="2:65" s="12" customFormat="1" ht="10">
      <c r="B1550" s="157"/>
      <c r="D1550" s="158" t="s">
        <v>328</v>
      </c>
      <c r="E1550" s="159" t="s">
        <v>1</v>
      </c>
      <c r="F1550" s="160" t="s">
        <v>14252</v>
      </c>
      <c r="H1550" s="161">
        <v>1029.23</v>
      </c>
      <c r="I1550" s="162"/>
      <c r="L1550" s="157"/>
      <c r="M1550" s="163"/>
      <c r="T1550" s="164"/>
      <c r="AT1550" s="159" t="s">
        <v>328</v>
      </c>
      <c r="AU1550" s="159" t="s">
        <v>88</v>
      </c>
      <c r="AV1550" s="12" t="s">
        <v>88</v>
      </c>
      <c r="AW1550" s="12" t="s">
        <v>31</v>
      </c>
      <c r="AX1550" s="12" t="s">
        <v>76</v>
      </c>
      <c r="AY1550" s="159" t="s">
        <v>317</v>
      </c>
    </row>
    <row r="1551" spans="2:65" s="12" customFormat="1" ht="10">
      <c r="B1551" s="157"/>
      <c r="D1551" s="158" t="s">
        <v>328</v>
      </c>
      <c r="E1551" s="159" t="s">
        <v>1</v>
      </c>
      <c r="F1551" s="160" t="s">
        <v>14253</v>
      </c>
      <c r="H1551" s="161">
        <v>30.98</v>
      </c>
      <c r="I1551" s="162"/>
      <c r="L1551" s="157"/>
      <c r="M1551" s="163"/>
      <c r="T1551" s="164"/>
      <c r="AT1551" s="159" t="s">
        <v>328</v>
      </c>
      <c r="AU1551" s="159" t="s">
        <v>88</v>
      </c>
      <c r="AV1551" s="12" t="s">
        <v>88</v>
      </c>
      <c r="AW1551" s="12" t="s">
        <v>31</v>
      </c>
      <c r="AX1551" s="12" t="s">
        <v>76</v>
      </c>
      <c r="AY1551" s="159" t="s">
        <v>317</v>
      </c>
    </row>
    <row r="1552" spans="2:65" s="12" customFormat="1" ht="10">
      <c r="B1552" s="157"/>
      <c r="D1552" s="158" t="s">
        <v>328</v>
      </c>
      <c r="E1552" s="159" t="s">
        <v>1</v>
      </c>
      <c r="F1552" s="160" t="s">
        <v>14254</v>
      </c>
      <c r="H1552" s="161">
        <v>24.42</v>
      </c>
      <c r="I1552" s="162"/>
      <c r="L1552" s="157"/>
      <c r="M1552" s="163"/>
      <c r="T1552" s="164"/>
      <c r="AT1552" s="159" t="s">
        <v>328</v>
      </c>
      <c r="AU1552" s="159" t="s">
        <v>88</v>
      </c>
      <c r="AV1552" s="12" t="s">
        <v>88</v>
      </c>
      <c r="AW1552" s="12" t="s">
        <v>31</v>
      </c>
      <c r="AX1552" s="12" t="s">
        <v>76</v>
      </c>
      <c r="AY1552" s="159" t="s">
        <v>317</v>
      </c>
    </row>
    <row r="1553" spans="2:51" s="13" customFormat="1" ht="10">
      <c r="B1553" s="165"/>
      <c r="D1553" s="158" t="s">
        <v>328</v>
      </c>
      <c r="E1553" s="166" t="s">
        <v>1</v>
      </c>
      <c r="F1553" s="167" t="s">
        <v>14255</v>
      </c>
      <c r="H1553" s="168">
        <v>1220.2800000000002</v>
      </c>
      <c r="I1553" s="169"/>
      <c r="L1553" s="165"/>
      <c r="M1553" s="170"/>
      <c r="T1553" s="171"/>
      <c r="AT1553" s="166" t="s">
        <v>328</v>
      </c>
      <c r="AU1553" s="166" t="s">
        <v>88</v>
      </c>
      <c r="AV1553" s="13" t="s">
        <v>92</v>
      </c>
      <c r="AW1553" s="13" t="s">
        <v>31</v>
      </c>
      <c r="AX1553" s="13" t="s">
        <v>76</v>
      </c>
      <c r="AY1553" s="166" t="s">
        <v>317</v>
      </c>
    </row>
    <row r="1554" spans="2:51" s="12" customFormat="1" ht="10">
      <c r="B1554" s="157"/>
      <c r="D1554" s="158" t="s">
        <v>328</v>
      </c>
      <c r="E1554" s="159" t="s">
        <v>1</v>
      </c>
      <c r="F1554" s="160" t="s">
        <v>14256</v>
      </c>
      <c r="H1554" s="161">
        <v>30.03</v>
      </c>
      <c r="I1554" s="162"/>
      <c r="L1554" s="157"/>
      <c r="M1554" s="163"/>
      <c r="T1554" s="164"/>
      <c r="AT1554" s="159" t="s">
        <v>328</v>
      </c>
      <c r="AU1554" s="159" t="s">
        <v>88</v>
      </c>
      <c r="AV1554" s="12" t="s">
        <v>88</v>
      </c>
      <c r="AW1554" s="12" t="s">
        <v>31</v>
      </c>
      <c r="AX1554" s="12" t="s">
        <v>76</v>
      </c>
      <c r="AY1554" s="159" t="s">
        <v>317</v>
      </c>
    </row>
    <row r="1555" spans="2:51" s="13" customFormat="1" ht="10">
      <c r="B1555" s="165"/>
      <c r="D1555" s="158" t="s">
        <v>328</v>
      </c>
      <c r="E1555" s="166" t="s">
        <v>1</v>
      </c>
      <c r="F1555" s="167" t="s">
        <v>14257</v>
      </c>
      <c r="H1555" s="168">
        <v>30.03</v>
      </c>
      <c r="I1555" s="169"/>
      <c r="L1555" s="165"/>
      <c r="M1555" s="170"/>
      <c r="T1555" s="171"/>
      <c r="AT1555" s="166" t="s">
        <v>328</v>
      </c>
      <c r="AU1555" s="166" t="s">
        <v>88</v>
      </c>
      <c r="AV1555" s="13" t="s">
        <v>92</v>
      </c>
      <c r="AW1555" s="13" t="s">
        <v>31</v>
      </c>
      <c r="AX1555" s="13" t="s">
        <v>76</v>
      </c>
      <c r="AY1555" s="166" t="s">
        <v>317</v>
      </c>
    </row>
    <row r="1556" spans="2:51" s="12" customFormat="1" ht="10">
      <c r="B1556" s="157"/>
      <c r="D1556" s="158" t="s">
        <v>328</v>
      </c>
      <c r="E1556" s="159" t="s">
        <v>1</v>
      </c>
      <c r="F1556" s="160" t="s">
        <v>14258</v>
      </c>
      <c r="H1556" s="161">
        <v>9.01</v>
      </c>
      <c r="I1556" s="162"/>
      <c r="L1556" s="157"/>
      <c r="M1556" s="163"/>
      <c r="T1556" s="164"/>
      <c r="AT1556" s="159" t="s">
        <v>328</v>
      </c>
      <c r="AU1556" s="159" t="s">
        <v>88</v>
      </c>
      <c r="AV1556" s="12" t="s">
        <v>88</v>
      </c>
      <c r="AW1556" s="12" t="s">
        <v>31</v>
      </c>
      <c r="AX1556" s="12" t="s">
        <v>76</v>
      </c>
      <c r="AY1556" s="159" t="s">
        <v>317</v>
      </c>
    </row>
    <row r="1557" spans="2:51" s="12" customFormat="1" ht="10">
      <c r="B1557" s="157"/>
      <c r="D1557" s="158" t="s">
        <v>328</v>
      </c>
      <c r="E1557" s="159" t="s">
        <v>1</v>
      </c>
      <c r="F1557" s="160" t="s">
        <v>14259</v>
      </c>
      <c r="H1557" s="161">
        <v>34.770000000000003</v>
      </c>
      <c r="I1557" s="162"/>
      <c r="L1557" s="157"/>
      <c r="M1557" s="163"/>
      <c r="T1557" s="164"/>
      <c r="AT1557" s="159" t="s">
        <v>328</v>
      </c>
      <c r="AU1557" s="159" t="s">
        <v>88</v>
      </c>
      <c r="AV1557" s="12" t="s">
        <v>88</v>
      </c>
      <c r="AW1557" s="12" t="s">
        <v>31</v>
      </c>
      <c r="AX1557" s="12" t="s">
        <v>76</v>
      </c>
      <c r="AY1557" s="159" t="s">
        <v>317</v>
      </c>
    </row>
    <row r="1558" spans="2:51" s="13" customFormat="1" ht="10">
      <c r="B1558" s="165"/>
      <c r="D1558" s="158" t="s">
        <v>328</v>
      </c>
      <c r="E1558" s="166" t="s">
        <v>1</v>
      </c>
      <c r="F1558" s="167" t="s">
        <v>14260</v>
      </c>
      <c r="H1558" s="168">
        <v>43.78</v>
      </c>
      <c r="I1558" s="169"/>
      <c r="L1558" s="165"/>
      <c r="M1558" s="170"/>
      <c r="T1558" s="171"/>
      <c r="AT1558" s="166" t="s">
        <v>328</v>
      </c>
      <c r="AU1558" s="166" t="s">
        <v>88</v>
      </c>
      <c r="AV1558" s="13" t="s">
        <v>92</v>
      </c>
      <c r="AW1558" s="13" t="s">
        <v>31</v>
      </c>
      <c r="AX1558" s="13" t="s">
        <v>76</v>
      </c>
      <c r="AY1558" s="166" t="s">
        <v>317</v>
      </c>
    </row>
    <row r="1559" spans="2:51" s="12" customFormat="1" ht="10">
      <c r="B1559" s="157"/>
      <c r="D1559" s="158" t="s">
        <v>328</v>
      </c>
      <c r="E1559" s="159" t="s">
        <v>1</v>
      </c>
      <c r="F1559" s="160" t="s">
        <v>14261</v>
      </c>
      <c r="H1559" s="161">
        <v>62.47</v>
      </c>
      <c r="I1559" s="162"/>
      <c r="L1559" s="157"/>
      <c r="M1559" s="163"/>
      <c r="T1559" s="164"/>
      <c r="AT1559" s="159" t="s">
        <v>328</v>
      </c>
      <c r="AU1559" s="159" t="s">
        <v>88</v>
      </c>
      <c r="AV1559" s="12" t="s">
        <v>88</v>
      </c>
      <c r="AW1559" s="12" t="s">
        <v>31</v>
      </c>
      <c r="AX1559" s="12" t="s">
        <v>76</v>
      </c>
      <c r="AY1559" s="159" t="s">
        <v>317</v>
      </c>
    </row>
    <row r="1560" spans="2:51" s="13" customFormat="1" ht="10">
      <c r="B1560" s="165"/>
      <c r="D1560" s="158" t="s">
        <v>328</v>
      </c>
      <c r="E1560" s="166" t="s">
        <v>1</v>
      </c>
      <c r="F1560" s="167" t="s">
        <v>14262</v>
      </c>
      <c r="H1560" s="168">
        <v>62.47</v>
      </c>
      <c r="I1560" s="169"/>
      <c r="L1560" s="165"/>
      <c r="M1560" s="170"/>
      <c r="T1560" s="171"/>
      <c r="AT1560" s="166" t="s">
        <v>328</v>
      </c>
      <c r="AU1560" s="166" t="s">
        <v>88</v>
      </c>
      <c r="AV1560" s="13" t="s">
        <v>92</v>
      </c>
      <c r="AW1560" s="13" t="s">
        <v>31</v>
      </c>
      <c r="AX1560" s="13" t="s">
        <v>76</v>
      </c>
      <c r="AY1560" s="166" t="s">
        <v>317</v>
      </c>
    </row>
    <row r="1561" spans="2:51" s="12" customFormat="1" ht="10">
      <c r="B1561" s="157"/>
      <c r="D1561" s="158" t="s">
        <v>328</v>
      </c>
      <c r="E1561" s="159" t="s">
        <v>1</v>
      </c>
      <c r="F1561" s="160" t="s">
        <v>14263</v>
      </c>
      <c r="H1561" s="161">
        <v>29.71</v>
      </c>
      <c r="I1561" s="162"/>
      <c r="L1561" s="157"/>
      <c r="M1561" s="163"/>
      <c r="T1561" s="164"/>
      <c r="AT1561" s="159" t="s">
        <v>328</v>
      </c>
      <c r="AU1561" s="159" t="s">
        <v>88</v>
      </c>
      <c r="AV1561" s="12" t="s">
        <v>88</v>
      </c>
      <c r="AW1561" s="12" t="s">
        <v>31</v>
      </c>
      <c r="AX1561" s="12" t="s">
        <v>76</v>
      </c>
      <c r="AY1561" s="159" t="s">
        <v>317</v>
      </c>
    </row>
    <row r="1562" spans="2:51" s="13" customFormat="1" ht="10">
      <c r="B1562" s="165"/>
      <c r="D1562" s="158" t="s">
        <v>328</v>
      </c>
      <c r="E1562" s="166" t="s">
        <v>1</v>
      </c>
      <c r="F1562" s="167" t="s">
        <v>14264</v>
      </c>
      <c r="H1562" s="168">
        <v>29.71</v>
      </c>
      <c r="I1562" s="169"/>
      <c r="L1562" s="165"/>
      <c r="M1562" s="170"/>
      <c r="T1562" s="171"/>
      <c r="AT1562" s="166" t="s">
        <v>328</v>
      </c>
      <c r="AU1562" s="166" t="s">
        <v>88</v>
      </c>
      <c r="AV1562" s="13" t="s">
        <v>92</v>
      </c>
      <c r="AW1562" s="13" t="s">
        <v>31</v>
      </c>
      <c r="AX1562" s="13" t="s">
        <v>76</v>
      </c>
      <c r="AY1562" s="166" t="s">
        <v>317</v>
      </c>
    </row>
    <row r="1563" spans="2:51" s="12" customFormat="1" ht="10">
      <c r="B1563" s="157"/>
      <c r="D1563" s="158" t="s">
        <v>328</v>
      </c>
      <c r="E1563" s="159" t="s">
        <v>1</v>
      </c>
      <c r="F1563" s="160" t="s">
        <v>14275</v>
      </c>
      <c r="H1563" s="161">
        <v>24.71</v>
      </c>
      <c r="I1563" s="162"/>
      <c r="L1563" s="157"/>
      <c r="M1563" s="163"/>
      <c r="T1563" s="164"/>
      <c r="AT1563" s="159" t="s">
        <v>328</v>
      </c>
      <c r="AU1563" s="159" t="s">
        <v>88</v>
      </c>
      <c r="AV1563" s="12" t="s">
        <v>88</v>
      </c>
      <c r="AW1563" s="12" t="s">
        <v>31</v>
      </c>
      <c r="AX1563" s="12" t="s">
        <v>76</v>
      </c>
      <c r="AY1563" s="159" t="s">
        <v>317</v>
      </c>
    </row>
    <row r="1564" spans="2:51" s="12" customFormat="1" ht="10">
      <c r="B1564" s="157"/>
      <c r="D1564" s="158" t="s">
        <v>328</v>
      </c>
      <c r="E1564" s="159" t="s">
        <v>1</v>
      </c>
      <c r="F1564" s="160" t="s">
        <v>14276</v>
      </c>
      <c r="H1564" s="161">
        <v>22.29</v>
      </c>
      <c r="I1564" s="162"/>
      <c r="L1564" s="157"/>
      <c r="M1564" s="163"/>
      <c r="T1564" s="164"/>
      <c r="AT1564" s="159" t="s">
        <v>328</v>
      </c>
      <c r="AU1564" s="159" t="s">
        <v>88</v>
      </c>
      <c r="AV1564" s="12" t="s">
        <v>88</v>
      </c>
      <c r="AW1564" s="12" t="s">
        <v>31</v>
      </c>
      <c r="AX1564" s="12" t="s">
        <v>76</v>
      </c>
      <c r="AY1564" s="159" t="s">
        <v>317</v>
      </c>
    </row>
    <row r="1565" spans="2:51" s="12" customFormat="1" ht="10">
      <c r="B1565" s="157"/>
      <c r="D1565" s="158" t="s">
        <v>328</v>
      </c>
      <c r="E1565" s="159" t="s">
        <v>1</v>
      </c>
      <c r="F1565" s="160" t="s">
        <v>14277</v>
      </c>
      <c r="H1565" s="161">
        <v>21.22</v>
      </c>
      <c r="I1565" s="162"/>
      <c r="L1565" s="157"/>
      <c r="M1565" s="163"/>
      <c r="T1565" s="164"/>
      <c r="AT1565" s="159" t="s">
        <v>328</v>
      </c>
      <c r="AU1565" s="159" t="s">
        <v>88</v>
      </c>
      <c r="AV1565" s="12" t="s">
        <v>88</v>
      </c>
      <c r="AW1565" s="12" t="s">
        <v>31</v>
      </c>
      <c r="AX1565" s="12" t="s">
        <v>76</v>
      </c>
      <c r="AY1565" s="159" t="s">
        <v>317</v>
      </c>
    </row>
    <row r="1566" spans="2:51" s="12" customFormat="1" ht="10">
      <c r="B1566" s="157"/>
      <c r="D1566" s="158" t="s">
        <v>328</v>
      </c>
      <c r="E1566" s="159" t="s">
        <v>1</v>
      </c>
      <c r="F1566" s="160" t="s">
        <v>14278</v>
      </c>
      <c r="H1566" s="161">
        <v>21.22</v>
      </c>
      <c r="I1566" s="162"/>
      <c r="L1566" s="157"/>
      <c r="M1566" s="163"/>
      <c r="T1566" s="164"/>
      <c r="AT1566" s="159" t="s">
        <v>328</v>
      </c>
      <c r="AU1566" s="159" t="s">
        <v>88</v>
      </c>
      <c r="AV1566" s="12" t="s">
        <v>88</v>
      </c>
      <c r="AW1566" s="12" t="s">
        <v>31</v>
      </c>
      <c r="AX1566" s="12" t="s">
        <v>76</v>
      </c>
      <c r="AY1566" s="159" t="s">
        <v>317</v>
      </c>
    </row>
    <row r="1567" spans="2:51" s="12" customFormat="1" ht="10">
      <c r="B1567" s="157"/>
      <c r="D1567" s="158" t="s">
        <v>328</v>
      </c>
      <c r="E1567" s="159" t="s">
        <v>1</v>
      </c>
      <c r="F1567" s="160" t="s">
        <v>14279</v>
      </c>
      <c r="H1567" s="161">
        <v>21.94</v>
      </c>
      <c r="I1567" s="162"/>
      <c r="L1567" s="157"/>
      <c r="M1567" s="163"/>
      <c r="T1567" s="164"/>
      <c r="AT1567" s="159" t="s">
        <v>328</v>
      </c>
      <c r="AU1567" s="159" t="s">
        <v>88</v>
      </c>
      <c r="AV1567" s="12" t="s">
        <v>88</v>
      </c>
      <c r="AW1567" s="12" t="s">
        <v>31</v>
      </c>
      <c r="AX1567" s="12" t="s">
        <v>76</v>
      </c>
      <c r="AY1567" s="159" t="s">
        <v>317</v>
      </c>
    </row>
    <row r="1568" spans="2:51" s="13" customFormat="1" ht="10">
      <c r="B1568" s="165"/>
      <c r="D1568" s="158" t="s">
        <v>328</v>
      </c>
      <c r="E1568" s="166" t="s">
        <v>1</v>
      </c>
      <c r="F1568" s="167" t="s">
        <v>14280</v>
      </c>
      <c r="H1568" s="168">
        <v>111.38</v>
      </c>
      <c r="I1568" s="169"/>
      <c r="L1568" s="165"/>
      <c r="M1568" s="170"/>
      <c r="T1568" s="171"/>
      <c r="AT1568" s="166" t="s">
        <v>328</v>
      </c>
      <c r="AU1568" s="166" t="s">
        <v>88</v>
      </c>
      <c r="AV1568" s="13" t="s">
        <v>92</v>
      </c>
      <c r="AW1568" s="13" t="s">
        <v>31</v>
      </c>
      <c r="AX1568" s="13" t="s">
        <v>76</v>
      </c>
      <c r="AY1568" s="166" t="s">
        <v>317</v>
      </c>
    </row>
    <row r="1569" spans="2:65" s="12" customFormat="1" ht="10">
      <c r="B1569" s="157"/>
      <c r="D1569" s="158" t="s">
        <v>328</v>
      </c>
      <c r="E1569" s="159" t="s">
        <v>1</v>
      </c>
      <c r="F1569" s="160" t="s">
        <v>14265</v>
      </c>
      <c r="H1569" s="161">
        <v>350.86</v>
      </c>
      <c r="I1569" s="162"/>
      <c r="L1569" s="157"/>
      <c r="M1569" s="163"/>
      <c r="T1569" s="164"/>
      <c r="AT1569" s="159" t="s">
        <v>328</v>
      </c>
      <c r="AU1569" s="159" t="s">
        <v>88</v>
      </c>
      <c r="AV1569" s="12" t="s">
        <v>88</v>
      </c>
      <c r="AW1569" s="12" t="s">
        <v>31</v>
      </c>
      <c r="AX1569" s="12" t="s">
        <v>76</v>
      </c>
      <c r="AY1569" s="159" t="s">
        <v>317</v>
      </c>
    </row>
    <row r="1570" spans="2:65" s="13" customFormat="1" ht="10">
      <c r="B1570" s="165"/>
      <c r="D1570" s="158" t="s">
        <v>328</v>
      </c>
      <c r="E1570" s="166" t="s">
        <v>1</v>
      </c>
      <c r="F1570" s="167" t="s">
        <v>14266</v>
      </c>
      <c r="H1570" s="168">
        <v>350.86</v>
      </c>
      <c r="I1570" s="169"/>
      <c r="L1570" s="165"/>
      <c r="M1570" s="170"/>
      <c r="T1570" s="171"/>
      <c r="AT1570" s="166" t="s">
        <v>328</v>
      </c>
      <c r="AU1570" s="166" t="s">
        <v>88</v>
      </c>
      <c r="AV1570" s="13" t="s">
        <v>92</v>
      </c>
      <c r="AW1570" s="13" t="s">
        <v>31</v>
      </c>
      <c r="AX1570" s="13" t="s">
        <v>76</v>
      </c>
      <c r="AY1570" s="166" t="s">
        <v>317</v>
      </c>
    </row>
    <row r="1571" spans="2:65" s="12" customFormat="1" ht="10">
      <c r="B1571" s="157"/>
      <c r="D1571" s="158" t="s">
        <v>328</v>
      </c>
      <c r="E1571" s="159" t="s">
        <v>1</v>
      </c>
      <c r="F1571" s="160" t="s">
        <v>14281</v>
      </c>
      <c r="H1571" s="161">
        <v>5.77</v>
      </c>
      <c r="I1571" s="162"/>
      <c r="L1571" s="157"/>
      <c r="M1571" s="163"/>
      <c r="T1571" s="164"/>
      <c r="AT1571" s="159" t="s">
        <v>328</v>
      </c>
      <c r="AU1571" s="159" t="s">
        <v>88</v>
      </c>
      <c r="AV1571" s="12" t="s">
        <v>88</v>
      </c>
      <c r="AW1571" s="12" t="s">
        <v>31</v>
      </c>
      <c r="AX1571" s="12" t="s">
        <v>76</v>
      </c>
      <c r="AY1571" s="159" t="s">
        <v>317</v>
      </c>
    </row>
    <row r="1572" spans="2:65" s="13" customFormat="1" ht="10">
      <c r="B1572" s="165"/>
      <c r="D1572" s="158" t="s">
        <v>328</v>
      </c>
      <c r="E1572" s="166" t="s">
        <v>1</v>
      </c>
      <c r="F1572" s="167" t="s">
        <v>14282</v>
      </c>
      <c r="H1572" s="168">
        <v>5.77</v>
      </c>
      <c r="I1572" s="169"/>
      <c r="L1572" s="165"/>
      <c r="M1572" s="170"/>
      <c r="T1572" s="171"/>
      <c r="AT1572" s="166" t="s">
        <v>328</v>
      </c>
      <c r="AU1572" s="166" t="s">
        <v>88</v>
      </c>
      <c r="AV1572" s="13" t="s">
        <v>92</v>
      </c>
      <c r="AW1572" s="13" t="s">
        <v>31</v>
      </c>
      <c r="AX1572" s="13" t="s">
        <v>76</v>
      </c>
      <c r="AY1572" s="166" t="s">
        <v>317</v>
      </c>
    </row>
    <row r="1573" spans="2:65" s="12" customFormat="1" ht="10">
      <c r="B1573" s="157"/>
      <c r="D1573" s="158" t="s">
        <v>328</v>
      </c>
      <c r="E1573" s="159" t="s">
        <v>1</v>
      </c>
      <c r="F1573" s="160" t="s">
        <v>14267</v>
      </c>
      <c r="H1573" s="161">
        <v>66.930000000000007</v>
      </c>
      <c r="I1573" s="162"/>
      <c r="L1573" s="157"/>
      <c r="M1573" s="163"/>
      <c r="T1573" s="164"/>
      <c r="AT1573" s="159" t="s">
        <v>328</v>
      </c>
      <c r="AU1573" s="159" t="s">
        <v>88</v>
      </c>
      <c r="AV1573" s="12" t="s">
        <v>88</v>
      </c>
      <c r="AW1573" s="12" t="s">
        <v>31</v>
      </c>
      <c r="AX1573" s="12" t="s">
        <v>76</v>
      </c>
      <c r="AY1573" s="159" t="s">
        <v>317</v>
      </c>
    </row>
    <row r="1574" spans="2:65" s="13" customFormat="1" ht="10">
      <c r="B1574" s="165"/>
      <c r="D1574" s="158" t="s">
        <v>328</v>
      </c>
      <c r="E1574" s="166" t="s">
        <v>1</v>
      </c>
      <c r="F1574" s="167" t="s">
        <v>14268</v>
      </c>
      <c r="H1574" s="168">
        <v>66.930000000000007</v>
      </c>
      <c r="I1574" s="169"/>
      <c r="L1574" s="165"/>
      <c r="M1574" s="170"/>
      <c r="T1574" s="171"/>
      <c r="AT1574" s="166" t="s">
        <v>328</v>
      </c>
      <c r="AU1574" s="166" t="s">
        <v>88</v>
      </c>
      <c r="AV1574" s="13" t="s">
        <v>92</v>
      </c>
      <c r="AW1574" s="13" t="s">
        <v>31</v>
      </c>
      <c r="AX1574" s="13" t="s">
        <v>76</v>
      </c>
      <c r="AY1574" s="166" t="s">
        <v>317</v>
      </c>
    </row>
    <row r="1575" spans="2:65" s="12" customFormat="1" ht="10">
      <c r="B1575" s="157"/>
      <c r="D1575" s="158" t="s">
        <v>328</v>
      </c>
      <c r="E1575" s="159" t="s">
        <v>1</v>
      </c>
      <c r="F1575" s="160" t="s">
        <v>14269</v>
      </c>
      <c r="H1575" s="161">
        <v>16.41</v>
      </c>
      <c r="I1575" s="162"/>
      <c r="L1575" s="157"/>
      <c r="M1575" s="163"/>
      <c r="T1575" s="164"/>
      <c r="AT1575" s="159" t="s">
        <v>328</v>
      </c>
      <c r="AU1575" s="159" t="s">
        <v>88</v>
      </c>
      <c r="AV1575" s="12" t="s">
        <v>88</v>
      </c>
      <c r="AW1575" s="12" t="s">
        <v>31</v>
      </c>
      <c r="AX1575" s="12" t="s">
        <v>76</v>
      </c>
      <c r="AY1575" s="159" t="s">
        <v>317</v>
      </c>
    </row>
    <row r="1576" spans="2:65" s="13" customFormat="1" ht="10">
      <c r="B1576" s="165"/>
      <c r="D1576" s="158" t="s">
        <v>328</v>
      </c>
      <c r="E1576" s="166" t="s">
        <v>1</v>
      </c>
      <c r="F1576" s="167" t="s">
        <v>14270</v>
      </c>
      <c r="H1576" s="168">
        <v>16.41</v>
      </c>
      <c r="I1576" s="169"/>
      <c r="L1576" s="165"/>
      <c r="M1576" s="170"/>
      <c r="T1576" s="171"/>
      <c r="AT1576" s="166" t="s">
        <v>328</v>
      </c>
      <c r="AU1576" s="166" t="s">
        <v>88</v>
      </c>
      <c r="AV1576" s="13" t="s">
        <v>92</v>
      </c>
      <c r="AW1576" s="13" t="s">
        <v>31</v>
      </c>
      <c r="AX1576" s="13" t="s">
        <v>76</v>
      </c>
      <c r="AY1576" s="166" t="s">
        <v>317</v>
      </c>
    </row>
    <row r="1577" spans="2:65" s="14" customFormat="1" ht="10">
      <c r="B1577" s="172"/>
      <c r="D1577" s="158" t="s">
        <v>328</v>
      </c>
      <c r="E1577" s="173" t="s">
        <v>1</v>
      </c>
      <c r="F1577" s="174" t="s">
        <v>332</v>
      </c>
      <c r="H1577" s="175">
        <v>1937.6200000000003</v>
      </c>
      <c r="I1577" s="176"/>
      <c r="L1577" s="172"/>
      <c r="M1577" s="177"/>
      <c r="T1577" s="178"/>
      <c r="AT1577" s="173" t="s">
        <v>328</v>
      </c>
      <c r="AU1577" s="173" t="s">
        <v>88</v>
      </c>
      <c r="AV1577" s="14" t="s">
        <v>323</v>
      </c>
      <c r="AW1577" s="14" t="s">
        <v>31</v>
      </c>
      <c r="AX1577" s="14" t="s">
        <v>83</v>
      </c>
      <c r="AY1577" s="173" t="s">
        <v>317</v>
      </c>
    </row>
    <row r="1578" spans="2:65" s="1" customFormat="1" ht="33" customHeight="1">
      <c r="B1578" s="142"/>
      <c r="C1578" s="143" t="s">
        <v>2860</v>
      </c>
      <c r="D1578" s="143" t="s">
        <v>319</v>
      </c>
      <c r="E1578" s="144" t="s">
        <v>7424</v>
      </c>
      <c r="F1578" s="145" t="s">
        <v>15216</v>
      </c>
      <c r="G1578" s="146" t="s">
        <v>444</v>
      </c>
      <c r="H1578" s="147">
        <v>1937.62</v>
      </c>
      <c r="I1578" s="148"/>
      <c r="J1578" s="149">
        <f>ROUND(I1578*H1578,2)</f>
        <v>0</v>
      </c>
      <c r="K1578" s="150"/>
      <c r="L1578" s="31"/>
      <c r="M1578" s="151" t="s">
        <v>1</v>
      </c>
      <c r="N1578" s="152" t="s">
        <v>42</v>
      </c>
      <c r="P1578" s="153">
        <f>O1578*H1578</f>
        <v>0</v>
      </c>
      <c r="Q1578" s="153">
        <v>9.0000000000000006E-5</v>
      </c>
      <c r="R1578" s="153">
        <f>Q1578*H1578</f>
        <v>0.17438580000000001</v>
      </c>
      <c r="S1578" s="153">
        <v>0</v>
      </c>
      <c r="T1578" s="154">
        <f>S1578*H1578</f>
        <v>0</v>
      </c>
      <c r="AR1578" s="155" t="s">
        <v>396</v>
      </c>
      <c r="AT1578" s="155" t="s">
        <v>319</v>
      </c>
      <c r="AU1578" s="155" t="s">
        <v>88</v>
      </c>
      <c r="AY1578" s="16" t="s">
        <v>317</v>
      </c>
      <c r="BE1578" s="156">
        <f>IF(N1578="základná",J1578,0)</f>
        <v>0</v>
      </c>
      <c r="BF1578" s="156">
        <f>IF(N1578="znížená",J1578,0)</f>
        <v>0</v>
      </c>
      <c r="BG1578" s="156">
        <f>IF(N1578="zákl. prenesená",J1578,0)</f>
        <v>0</v>
      </c>
      <c r="BH1578" s="156">
        <f>IF(N1578="zníž. prenesená",J1578,0)</f>
        <v>0</v>
      </c>
      <c r="BI1578" s="156">
        <f>IF(N1578="nulová",J1578,0)</f>
        <v>0</v>
      </c>
      <c r="BJ1578" s="16" t="s">
        <v>88</v>
      </c>
      <c r="BK1578" s="156">
        <f>ROUND(I1578*H1578,2)</f>
        <v>0</v>
      </c>
      <c r="BL1578" s="16" t="s">
        <v>396</v>
      </c>
      <c r="BM1578" s="155" t="s">
        <v>15217</v>
      </c>
    </row>
    <row r="1579" spans="2:65" s="12" customFormat="1" ht="10">
      <c r="B1579" s="157"/>
      <c r="D1579" s="158" t="s">
        <v>328</v>
      </c>
      <c r="E1579" s="159" t="s">
        <v>1</v>
      </c>
      <c r="F1579" s="160" t="s">
        <v>14250</v>
      </c>
      <c r="H1579" s="161">
        <v>44.96</v>
      </c>
      <c r="I1579" s="162"/>
      <c r="L1579" s="157"/>
      <c r="M1579" s="163"/>
      <c r="T1579" s="164"/>
      <c r="AT1579" s="159" t="s">
        <v>328</v>
      </c>
      <c r="AU1579" s="159" t="s">
        <v>88</v>
      </c>
      <c r="AV1579" s="12" t="s">
        <v>88</v>
      </c>
      <c r="AW1579" s="12" t="s">
        <v>31</v>
      </c>
      <c r="AX1579" s="12" t="s">
        <v>76</v>
      </c>
      <c r="AY1579" s="159" t="s">
        <v>317</v>
      </c>
    </row>
    <row r="1580" spans="2:65" s="12" customFormat="1" ht="10">
      <c r="B1580" s="157"/>
      <c r="D1580" s="158" t="s">
        <v>328</v>
      </c>
      <c r="E1580" s="159" t="s">
        <v>1</v>
      </c>
      <c r="F1580" s="160" t="s">
        <v>14251</v>
      </c>
      <c r="H1580" s="161">
        <v>90.69</v>
      </c>
      <c r="I1580" s="162"/>
      <c r="L1580" s="157"/>
      <c r="M1580" s="163"/>
      <c r="T1580" s="164"/>
      <c r="AT1580" s="159" t="s">
        <v>328</v>
      </c>
      <c r="AU1580" s="159" t="s">
        <v>88</v>
      </c>
      <c r="AV1580" s="12" t="s">
        <v>88</v>
      </c>
      <c r="AW1580" s="12" t="s">
        <v>31</v>
      </c>
      <c r="AX1580" s="12" t="s">
        <v>76</v>
      </c>
      <c r="AY1580" s="159" t="s">
        <v>317</v>
      </c>
    </row>
    <row r="1581" spans="2:65" s="12" customFormat="1" ht="10">
      <c r="B1581" s="157"/>
      <c r="D1581" s="158" t="s">
        <v>328</v>
      </c>
      <c r="E1581" s="159" t="s">
        <v>1</v>
      </c>
      <c r="F1581" s="160" t="s">
        <v>14252</v>
      </c>
      <c r="H1581" s="161">
        <v>1029.23</v>
      </c>
      <c r="I1581" s="162"/>
      <c r="L1581" s="157"/>
      <c r="M1581" s="163"/>
      <c r="T1581" s="164"/>
      <c r="AT1581" s="159" t="s">
        <v>328</v>
      </c>
      <c r="AU1581" s="159" t="s">
        <v>88</v>
      </c>
      <c r="AV1581" s="12" t="s">
        <v>88</v>
      </c>
      <c r="AW1581" s="12" t="s">
        <v>31</v>
      </c>
      <c r="AX1581" s="12" t="s">
        <v>76</v>
      </c>
      <c r="AY1581" s="159" t="s">
        <v>317</v>
      </c>
    </row>
    <row r="1582" spans="2:65" s="12" customFormat="1" ht="10">
      <c r="B1582" s="157"/>
      <c r="D1582" s="158" t="s">
        <v>328</v>
      </c>
      <c r="E1582" s="159" t="s">
        <v>1</v>
      </c>
      <c r="F1582" s="160" t="s">
        <v>14253</v>
      </c>
      <c r="H1582" s="161">
        <v>30.98</v>
      </c>
      <c r="I1582" s="162"/>
      <c r="L1582" s="157"/>
      <c r="M1582" s="163"/>
      <c r="T1582" s="164"/>
      <c r="AT1582" s="159" t="s">
        <v>328</v>
      </c>
      <c r="AU1582" s="159" t="s">
        <v>88</v>
      </c>
      <c r="AV1582" s="12" t="s">
        <v>88</v>
      </c>
      <c r="AW1582" s="12" t="s">
        <v>31</v>
      </c>
      <c r="AX1582" s="12" t="s">
        <v>76</v>
      </c>
      <c r="AY1582" s="159" t="s">
        <v>317</v>
      </c>
    </row>
    <row r="1583" spans="2:65" s="12" customFormat="1" ht="10">
      <c r="B1583" s="157"/>
      <c r="D1583" s="158" t="s">
        <v>328</v>
      </c>
      <c r="E1583" s="159" t="s">
        <v>1</v>
      </c>
      <c r="F1583" s="160" t="s">
        <v>14254</v>
      </c>
      <c r="H1583" s="161">
        <v>24.42</v>
      </c>
      <c r="I1583" s="162"/>
      <c r="L1583" s="157"/>
      <c r="M1583" s="163"/>
      <c r="T1583" s="164"/>
      <c r="AT1583" s="159" t="s">
        <v>328</v>
      </c>
      <c r="AU1583" s="159" t="s">
        <v>88</v>
      </c>
      <c r="AV1583" s="12" t="s">
        <v>88</v>
      </c>
      <c r="AW1583" s="12" t="s">
        <v>31</v>
      </c>
      <c r="AX1583" s="12" t="s">
        <v>76</v>
      </c>
      <c r="AY1583" s="159" t="s">
        <v>317</v>
      </c>
    </row>
    <row r="1584" spans="2:65" s="13" customFormat="1" ht="10">
      <c r="B1584" s="165"/>
      <c r="D1584" s="158" t="s">
        <v>328</v>
      </c>
      <c r="E1584" s="166" t="s">
        <v>1</v>
      </c>
      <c r="F1584" s="167" t="s">
        <v>14255</v>
      </c>
      <c r="H1584" s="168">
        <v>1220.2800000000002</v>
      </c>
      <c r="I1584" s="169"/>
      <c r="L1584" s="165"/>
      <c r="M1584" s="170"/>
      <c r="T1584" s="171"/>
      <c r="AT1584" s="166" t="s">
        <v>328</v>
      </c>
      <c r="AU1584" s="166" t="s">
        <v>88</v>
      </c>
      <c r="AV1584" s="13" t="s">
        <v>92</v>
      </c>
      <c r="AW1584" s="13" t="s">
        <v>31</v>
      </c>
      <c r="AX1584" s="13" t="s">
        <v>76</v>
      </c>
      <c r="AY1584" s="166" t="s">
        <v>317</v>
      </c>
    </row>
    <row r="1585" spans="2:51" s="12" customFormat="1" ht="10">
      <c r="B1585" s="157"/>
      <c r="D1585" s="158" t="s">
        <v>328</v>
      </c>
      <c r="E1585" s="159" t="s">
        <v>1</v>
      </c>
      <c r="F1585" s="160" t="s">
        <v>14256</v>
      </c>
      <c r="H1585" s="161">
        <v>30.03</v>
      </c>
      <c r="I1585" s="162"/>
      <c r="L1585" s="157"/>
      <c r="M1585" s="163"/>
      <c r="T1585" s="164"/>
      <c r="AT1585" s="159" t="s">
        <v>328</v>
      </c>
      <c r="AU1585" s="159" t="s">
        <v>88</v>
      </c>
      <c r="AV1585" s="12" t="s">
        <v>88</v>
      </c>
      <c r="AW1585" s="12" t="s">
        <v>31</v>
      </c>
      <c r="AX1585" s="12" t="s">
        <v>76</v>
      </c>
      <c r="AY1585" s="159" t="s">
        <v>317</v>
      </c>
    </row>
    <row r="1586" spans="2:51" s="13" customFormat="1" ht="10">
      <c r="B1586" s="165"/>
      <c r="D1586" s="158" t="s">
        <v>328</v>
      </c>
      <c r="E1586" s="166" t="s">
        <v>1</v>
      </c>
      <c r="F1586" s="167" t="s">
        <v>14257</v>
      </c>
      <c r="H1586" s="168">
        <v>30.03</v>
      </c>
      <c r="I1586" s="169"/>
      <c r="L1586" s="165"/>
      <c r="M1586" s="170"/>
      <c r="T1586" s="171"/>
      <c r="AT1586" s="166" t="s">
        <v>328</v>
      </c>
      <c r="AU1586" s="166" t="s">
        <v>88</v>
      </c>
      <c r="AV1586" s="13" t="s">
        <v>92</v>
      </c>
      <c r="AW1586" s="13" t="s">
        <v>31</v>
      </c>
      <c r="AX1586" s="13" t="s">
        <v>76</v>
      </c>
      <c r="AY1586" s="166" t="s">
        <v>317</v>
      </c>
    </row>
    <row r="1587" spans="2:51" s="12" customFormat="1" ht="10">
      <c r="B1587" s="157"/>
      <c r="D1587" s="158" t="s">
        <v>328</v>
      </c>
      <c r="E1587" s="159" t="s">
        <v>1</v>
      </c>
      <c r="F1587" s="160" t="s">
        <v>14258</v>
      </c>
      <c r="H1587" s="161">
        <v>9.01</v>
      </c>
      <c r="I1587" s="162"/>
      <c r="L1587" s="157"/>
      <c r="M1587" s="163"/>
      <c r="T1587" s="164"/>
      <c r="AT1587" s="159" t="s">
        <v>328</v>
      </c>
      <c r="AU1587" s="159" t="s">
        <v>88</v>
      </c>
      <c r="AV1587" s="12" t="s">
        <v>88</v>
      </c>
      <c r="AW1587" s="12" t="s">
        <v>31</v>
      </c>
      <c r="AX1587" s="12" t="s">
        <v>76</v>
      </c>
      <c r="AY1587" s="159" t="s">
        <v>317</v>
      </c>
    </row>
    <row r="1588" spans="2:51" s="12" customFormat="1" ht="10">
      <c r="B1588" s="157"/>
      <c r="D1588" s="158" t="s">
        <v>328</v>
      </c>
      <c r="E1588" s="159" t="s">
        <v>1</v>
      </c>
      <c r="F1588" s="160" t="s">
        <v>14259</v>
      </c>
      <c r="H1588" s="161">
        <v>34.770000000000003</v>
      </c>
      <c r="I1588" s="162"/>
      <c r="L1588" s="157"/>
      <c r="M1588" s="163"/>
      <c r="T1588" s="164"/>
      <c r="AT1588" s="159" t="s">
        <v>328</v>
      </c>
      <c r="AU1588" s="159" t="s">
        <v>88</v>
      </c>
      <c r="AV1588" s="12" t="s">
        <v>88</v>
      </c>
      <c r="AW1588" s="12" t="s">
        <v>31</v>
      </c>
      <c r="AX1588" s="12" t="s">
        <v>76</v>
      </c>
      <c r="AY1588" s="159" t="s">
        <v>317</v>
      </c>
    </row>
    <row r="1589" spans="2:51" s="13" customFormat="1" ht="10">
      <c r="B1589" s="165"/>
      <c r="D1589" s="158" t="s">
        <v>328</v>
      </c>
      <c r="E1589" s="166" t="s">
        <v>1</v>
      </c>
      <c r="F1589" s="167" t="s">
        <v>14260</v>
      </c>
      <c r="H1589" s="168">
        <v>43.78</v>
      </c>
      <c r="I1589" s="169"/>
      <c r="L1589" s="165"/>
      <c r="M1589" s="170"/>
      <c r="T1589" s="171"/>
      <c r="AT1589" s="166" t="s">
        <v>328</v>
      </c>
      <c r="AU1589" s="166" t="s">
        <v>88</v>
      </c>
      <c r="AV1589" s="13" t="s">
        <v>92</v>
      </c>
      <c r="AW1589" s="13" t="s">
        <v>31</v>
      </c>
      <c r="AX1589" s="13" t="s">
        <v>76</v>
      </c>
      <c r="AY1589" s="166" t="s">
        <v>317</v>
      </c>
    </row>
    <row r="1590" spans="2:51" s="12" customFormat="1" ht="10">
      <c r="B1590" s="157"/>
      <c r="D1590" s="158" t="s">
        <v>328</v>
      </c>
      <c r="E1590" s="159" t="s">
        <v>1</v>
      </c>
      <c r="F1590" s="160" t="s">
        <v>14261</v>
      </c>
      <c r="H1590" s="161">
        <v>62.47</v>
      </c>
      <c r="I1590" s="162"/>
      <c r="L1590" s="157"/>
      <c r="M1590" s="163"/>
      <c r="T1590" s="164"/>
      <c r="AT1590" s="159" t="s">
        <v>328</v>
      </c>
      <c r="AU1590" s="159" t="s">
        <v>88</v>
      </c>
      <c r="AV1590" s="12" t="s">
        <v>88</v>
      </c>
      <c r="AW1590" s="12" t="s">
        <v>31</v>
      </c>
      <c r="AX1590" s="12" t="s">
        <v>76</v>
      </c>
      <c r="AY1590" s="159" t="s">
        <v>317</v>
      </c>
    </row>
    <row r="1591" spans="2:51" s="13" customFormat="1" ht="10">
      <c r="B1591" s="165"/>
      <c r="D1591" s="158" t="s">
        <v>328</v>
      </c>
      <c r="E1591" s="166" t="s">
        <v>1</v>
      </c>
      <c r="F1591" s="167" t="s">
        <v>14262</v>
      </c>
      <c r="H1591" s="168">
        <v>62.47</v>
      </c>
      <c r="I1591" s="169"/>
      <c r="L1591" s="165"/>
      <c r="M1591" s="170"/>
      <c r="T1591" s="171"/>
      <c r="AT1591" s="166" t="s">
        <v>328</v>
      </c>
      <c r="AU1591" s="166" t="s">
        <v>88</v>
      </c>
      <c r="AV1591" s="13" t="s">
        <v>92</v>
      </c>
      <c r="AW1591" s="13" t="s">
        <v>31</v>
      </c>
      <c r="AX1591" s="13" t="s">
        <v>76</v>
      </c>
      <c r="AY1591" s="166" t="s">
        <v>317</v>
      </c>
    </row>
    <row r="1592" spans="2:51" s="12" customFormat="1" ht="10">
      <c r="B1592" s="157"/>
      <c r="D1592" s="158" t="s">
        <v>328</v>
      </c>
      <c r="E1592" s="159" t="s">
        <v>1</v>
      </c>
      <c r="F1592" s="160" t="s">
        <v>14263</v>
      </c>
      <c r="H1592" s="161">
        <v>29.71</v>
      </c>
      <c r="I1592" s="162"/>
      <c r="L1592" s="157"/>
      <c r="M1592" s="163"/>
      <c r="T1592" s="164"/>
      <c r="AT1592" s="159" t="s">
        <v>328</v>
      </c>
      <c r="AU1592" s="159" t="s">
        <v>88</v>
      </c>
      <c r="AV1592" s="12" t="s">
        <v>88</v>
      </c>
      <c r="AW1592" s="12" t="s">
        <v>31</v>
      </c>
      <c r="AX1592" s="12" t="s">
        <v>76</v>
      </c>
      <c r="AY1592" s="159" t="s">
        <v>317</v>
      </c>
    </row>
    <row r="1593" spans="2:51" s="13" customFormat="1" ht="10">
      <c r="B1593" s="165"/>
      <c r="D1593" s="158" t="s">
        <v>328</v>
      </c>
      <c r="E1593" s="166" t="s">
        <v>1</v>
      </c>
      <c r="F1593" s="167" t="s">
        <v>14264</v>
      </c>
      <c r="H1593" s="168">
        <v>29.71</v>
      </c>
      <c r="I1593" s="169"/>
      <c r="L1593" s="165"/>
      <c r="M1593" s="170"/>
      <c r="T1593" s="171"/>
      <c r="AT1593" s="166" t="s">
        <v>328</v>
      </c>
      <c r="AU1593" s="166" t="s">
        <v>88</v>
      </c>
      <c r="AV1593" s="13" t="s">
        <v>92</v>
      </c>
      <c r="AW1593" s="13" t="s">
        <v>31</v>
      </c>
      <c r="AX1593" s="13" t="s">
        <v>76</v>
      </c>
      <c r="AY1593" s="166" t="s">
        <v>317</v>
      </c>
    </row>
    <row r="1594" spans="2:51" s="12" customFormat="1" ht="10">
      <c r="B1594" s="157"/>
      <c r="D1594" s="158" t="s">
        <v>328</v>
      </c>
      <c r="E1594" s="159" t="s">
        <v>1</v>
      </c>
      <c r="F1594" s="160" t="s">
        <v>14275</v>
      </c>
      <c r="H1594" s="161">
        <v>24.71</v>
      </c>
      <c r="I1594" s="162"/>
      <c r="L1594" s="157"/>
      <c r="M1594" s="163"/>
      <c r="T1594" s="164"/>
      <c r="AT1594" s="159" t="s">
        <v>328</v>
      </c>
      <c r="AU1594" s="159" t="s">
        <v>88</v>
      </c>
      <c r="AV1594" s="12" t="s">
        <v>88</v>
      </c>
      <c r="AW1594" s="12" t="s">
        <v>31</v>
      </c>
      <c r="AX1594" s="12" t="s">
        <v>76</v>
      </c>
      <c r="AY1594" s="159" t="s">
        <v>317</v>
      </c>
    </row>
    <row r="1595" spans="2:51" s="12" customFormat="1" ht="10">
      <c r="B1595" s="157"/>
      <c r="D1595" s="158" t="s">
        <v>328</v>
      </c>
      <c r="E1595" s="159" t="s">
        <v>1</v>
      </c>
      <c r="F1595" s="160" t="s">
        <v>14276</v>
      </c>
      <c r="H1595" s="161">
        <v>22.29</v>
      </c>
      <c r="I1595" s="162"/>
      <c r="L1595" s="157"/>
      <c r="M1595" s="163"/>
      <c r="T1595" s="164"/>
      <c r="AT1595" s="159" t="s">
        <v>328</v>
      </c>
      <c r="AU1595" s="159" t="s">
        <v>88</v>
      </c>
      <c r="AV1595" s="12" t="s">
        <v>88</v>
      </c>
      <c r="AW1595" s="12" t="s">
        <v>31</v>
      </c>
      <c r="AX1595" s="12" t="s">
        <v>76</v>
      </c>
      <c r="AY1595" s="159" t="s">
        <v>317</v>
      </c>
    </row>
    <row r="1596" spans="2:51" s="12" customFormat="1" ht="10">
      <c r="B1596" s="157"/>
      <c r="D1596" s="158" t="s">
        <v>328</v>
      </c>
      <c r="E1596" s="159" t="s">
        <v>1</v>
      </c>
      <c r="F1596" s="160" t="s">
        <v>14277</v>
      </c>
      <c r="H1596" s="161">
        <v>21.22</v>
      </c>
      <c r="I1596" s="162"/>
      <c r="L1596" s="157"/>
      <c r="M1596" s="163"/>
      <c r="T1596" s="164"/>
      <c r="AT1596" s="159" t="s">
        <v>328</v>
      </c>
      <c r="AU1596" s="159" t="s">
        <v>88</v>
      </c>
      <c r="AV1596" s="12" t="s">
        <v>88</v>
      </c>
      <c r="AW1596" s="12" t="s">
        <v>31</v>
      </c>
      <c r="AX1596" s="12" t="s">
        <v>76</v>
      </c>
      <c r="AY1596" s="159" t="s">
        <v>317</v>
      </c>
    </row>
    <row r="1597" spans="2:51" s="12" customFormat="1" ht="10">
      <c r="B1597" s="157"/>
      <c r="D1597" s="158" t="s">
        <v>328</v>
      </c>
      <c r="E1597" s="159" t="s">
        <v>1</v>
      </c>
      <c r="F1597" s="160" t="s">
        <v>14278</v>
      </c>
      <c r="H1597" s="161">
        <v>21.22</v>
      </c>
      <c r="I1597" s="162"/>
      <c r="L1597" s="157"/>
      <c r="M1597" s="163"/>
      <c r="T1597" s="164"/>
      <c r="AT1597" s="159" t="s">
        <v>328</v>
      </c>
      <c r="AU1597" s="159" t="s">
        <v>88</v>
      </c>
      <c r="AV1597" s="12" t="s">
        <v>88</v>
      </c>
      <c r="AW1597" s="12" t="s">
        <v>31</v>
      </c>
      <c r="AX1597" s="12" t="s">
        <v>76</v>
      </c>
      <c r="AY1597" s="159" t="s">
        <v>317</v>
      </c>
    </row>
    <row r="1598" spans="2:51" s="12" customFormat="1" ht="10">
      <c r="B1598" s="157"/>
      <c r="D1598" s="158" t="s">
        <v>328</v>
      </c>
      <c r="E1598" s="159" t="s">
        <v>1</v>
      </c>
      <c r="F1598" s="160" t="s">
        <v>14279</v>
      </c>
      <c r="H1598" s="161">
        <v>21.94</v>
      </c>
      <c r="I1598" s="162"/>
      <c r="L1598" s="157"/>
      <c r="M1598" s="163"/>
      <c r="T1598" s="164"/>
      <c r="AT1598" s="159" t="s">
        <v>328</v>
      </c>
      <c r="AU1598" s="159" t="s">
        <v>88</v>
      </c>
      <c r="AV1598" s="12" t="s">
        <v>88</v>
      </c>
      <c r="AW1598" s="12" t="s">
        <v>31</v>
      </c>
      <c r="AX1598" s="12" t="s">
        <v>76</v>
      </c>
      <c r="AY1598" s="159" t="s">
        <v>317</v>
      </c>
    </row>
    <row r="1599" spans="2:51" s="13" customFormat="1" ht="10">
      <c r="B1599" s="165"/>
      <c r="D1599" s="158" t="s">
        <v>328</v>
      </c>
      <c r="E1599" s="166" t="s">
        <v>1</v>
      </c>
      <c r="F1599" s="167" t="s">
        <v>14280</v>
      </c>
      <c r="H1599" s="168">
        <v>111.38</v>
      </c>
      <c r="I1599" s="169"/>
      <c r="L1599" s="165"/>
      <c r="M1599" s="170"/>
      <c r="T1599" s="171"/>
      <c r="AT1599" s="166" t="s">
        <v>328</v>
      </c>
      <c r="AU1599" s="166" t="s">
        <v>88</v>
      </c>
      <c r="AV1599" s="13" t="s">
        <v>92</v>
      </c>
      <c r="AW1599" s="13" t="s">
        <v>31</v>
      </c>
      <c r="AX1599" s="13" t="s">
        <v>76</v>
      </c>
      <c r="AY1599" s="166" t="s">
        <v>317</v>
      </c>
    </row>
    <row r="1600" spans="2:51" s="12" customFormat="1" ht="10">
      <c r="B1600" s="157"/>
      <c r="D1600" s="158" t="s">
        <v>328</v>
      </c>
      <c r="E1600" s="159" t="s">
        <v>1</v>
      </c>
      <c r="F1600" s="160" t="s">
        <v>14265</v>
      </c>
      <c r="H1600" s="161">
        <v>350.86</v>
      </c>
      <c r="I1600" s="162"/>
      <c r="L1600" s="157"/>
      <c r="M1600" s="163"/>
      <c r="T1600" s="164"/>
      <c r="AT1600" s="159" t="s">
        <v>328</v>
      </c>
      <c r="AU1600" s="159" t="s">
        <v>88</v>
      </c>
      <c r="AV1600" s="12" t="s">
        <v>88</v>
      </c>
      <c r="AW1600" s="12" t="s">
        <v>31</v>
      </c>
      <c r="AX1600" s="12" t="s">
        <v>76</v>
      </c>
      <c r="AY1600" s="159" t="s">
        <v>317</v>
      </c>
    </row>
    <row r="1601" spans="2:65" s="13" customFormat="1" ht="10">
      <c r="B1601" s="165"/>
      <c r="D1601" s="158" t="s">
        <v>328</v>
      </c>
      <c r="E1601" s="166" t="s">
        <v>1</v>
      </c>
      <c r="F1601" s="167" t="s">
        <v>14266</v>
      </c>
      <c r="H1601" s="168">
        <v>350.86</v>
      </c>
      <c r="I1601" s="169"/>
      <c r="L1601" s="165"/>
      <c r="M1601" s="170"/>
      <c r="T1601" s="171"/>
      <c r="AT1601" s="166" t="s">
        <v>328</v>
      </c>
      <c r="AU1601" s="166" t="s">
        <v>88</v>
      </c>
      <c r="AV1601" s="13" t="s">
        <v>92</v>
      </c>
      <c r="AW1601" s="13" t="s">
        <v>31</v>
      </c>
      <c r="AX1601" s="13" t="s">
        <v>76</v>
      </c>
      <c r="AY1601" s="166" t="s">
        <v>317</v>
      </c>
    </row>
    <row r="1602" spans="2:65" s="12" customFormat="1" ht="10">
      <c r="B1602" s="157"/>
      <c r="D1602" s="158" t="s">
        <v>328</v>
      </c>
      <c r="E1602" s="159" t="s">
        <v>1</v>
      </c>
      <c r="F1602" s="160" t="s">
        <v>14281</v>
      </c>
      <c r="H1602" s="161">
        <v>5.77</v>
      </c>
      <c r="I1602" s="162"/>
      <c r="L1602" s="157"/>
      <c r="M1602" s="163"/>
      <c r="T1602" s="164"/>
      <c r="AT1602" s="159" t="s">
        <v>328</v>
      </c>
      <c r="AU1602" s="159" t="s">
        <v>88</v>
      </c>
      <c r="AV1602" s="12" t="s">
        <v>88</v>
      </c>
      <c r="AW1602" s="12" t="s">
        <v>31</v>
      </c>
      <c r="AX1602" s="12" t="s">
        <v>76</v>
      </c>
      <c r="AY1602" s="159" t="s">
        <v>317</v>
      </c>
    </row>
    <row r="1603" spans="2:65" s="13" customFormat="1" ht="10">
      <c r="B1603" s="165"/>
      <c r="D1603" s="158" t="s">
        <v>328</v>
      </c>
      <c r="E1603" s="166" t="s">
        <v>1</v>
      </c>
      <c r="F1603" s="167" t="s">
        <v>14282</v>
      </c>
      <c r="H1603" s="168">
        <v>5.77</v>
      </c>
      <c r="I1603" s="169"/>
      <c r="L1603" s="165"/>
      <c r="M1603" s="170"/>
      <c r="T1603" s="171"/>
      <c r="AT1603" s="166" t="s">
        <v>328</v>
      </c>
      <c r="AU1603" s="166" t="s">
        <v>88</v>
      </c>
      <c r="AV1603" s="13" t="s">
        <v>92</v>
      </c>
      <c r="AW1603" s="13" t="s">
        <v>31</v>
      </c>
      <c r="AX1603" s="13" t="s">
        <v>76</v>
      </c>
      <c r="AY1603" s="166" t="s">
        <v>317</v>
      </c>
    </row>
    <row r="1604" spans="2:65" s="12" customFormat="1" ht="10">
      <c r="B1604" s="157"/>
      <c r="D1604" s="158" t="s">
        <v>328</v>
      </c>
      <c r="E1604" s="159" t="s">
        <v>1</v>
      </c>
      <c r="F1604" s="160" t="s">
        <v>14267</v>
      </c>
      <c r="H1604" s="161">
        <v>66.930000000000007</v>
      </c>
      <c r="I1604" s="162"/>
      <c r="L1604" s="157"/>
      <c r="M1604" s="163"/>
      <c r="T1604" s="164"/>
      <c r="AT1604" s="159" t="s">
        <v>328</v>
      </c>
      <c r="AU1604" s="159" t="s">
        <v>88</v>
      </c>
      <c r="AV1604" s="12" t="s">
        <v>88</v>
      </c>
      <c r="AW1604" s="12" t="s">
        <v>31</v>
      </c>
      <c r="AX1604" s="12" t="s">
        <v>76</v>
      </c>
      <c r="AY1604" s="159" t="s">
        <v>317</v>
      </c>
    </row>
    <row r="1605" spans="2:65" s="13" customFormat="1" ht="10">
      <c r="B1605" s="165"/>
      <c r="D1605" s="158" t="s">
        <v>328</v>
      </c>
      <c r="E1605" s="166" t="s">
        <v>1</v>
      </c>
      <c r="F1605" s="167" t="s">
        <v>14268</v>
      </c>
      <c r="H1605" s="168">
        <v>66.930000000000007</v>
      </c>
      <c r="I1605" s="169"/>
      <c r="L1605" s="165"/>
      <c r="M1605" s="170"/>
      <c r="T1605" s="171"/>
      <c r="AT1605" s="166" t="s">
        <v>328</v>
      </c>
      <c r="AU1605" s="166" t="s">
        <v>88</v>
      </c>
      <c r="AV1605" s="13" t="s">
        <v>92</v>
      </c>
      <c r="AW1605" s="13" t="s">
        <v>31</v>
      </c>
      <c r="AX1605" s="13" t="s">
        <v>76</v>
      </c>
      <c r="AY1605" s="166" t="s">
        <v>317</v>
      </c>
    </row>
    <row r="1606" spans="2:65" s="12" customFormat="1" ht="10">
      <c r="B1606" s="157"/>
      <c r="D1606" s="158" t="s">
        <v>328</v>
      </c>
      <c r="E1606" s="159" t="s">
        <v>1</v>
      </c>
      <c r="F1606" s="160" t="s">
        <v>14269</v>
      </c>
      <c r="H1606" s="161">
        <v>16.41</v>
      </c>
      <c r="I1606" s="162"/>
      <c r="L1606" s="157"/>
      <c r="M1606" s="163"/>
      <c r="T1606" s="164"/>
      <c r="AT1606" s="159" t="s">
        <v>328</v>
      </c>
      <c r="AU1606" s="159" t="s">
        <v>88</v>
      </c>
      <c r="AV1606" s="12" t="s">
        <v>88</v>
      </c>
      <c r="AW1606" s="12" t="s">
        <v>31</v>
      </c>
      <c r="AX1606" s="12" t="s">
        <v>76</v>
      </c>
      <c r="AY1606" s="159" t="s">
        <v>317</v>
      </c>
    </row>
    <row r="1607" spans="2:65" s="13" customFormat="1" ht="10">
      <c r="B1607" s="165"/>
      <c r="D1607" s="158" t="s">
        <v>328</v>
      </c>
      <c r="E1607" s="166" t="s">
        <v>1</v>
      </c>
      <c r="F1607" s="167" t="s">
        <v>14270</v>
      </c>
      <c r="H1607" s="168">
        <v>16.41</v>
      </c>
      <c r="I1607" s="169"/>
      <c r="L1607" s="165"/>
      <c r="M1607" s="170"/>
      <c r="T1607" s="171"/>
      <c r="AT1607" s="166" t="s">
        <v>328</v>
      </c>
      <c r="AU1607" s="166" t="s">
        <v>88</v>
      </c>
      <c r="AV1607" s="13" t="s">
        <v>92</v>
      </c>
      <c r="AW1607" s="13" t="s">
        <v>31</v>
      </c>
      <c r="AX1607" s="13" t="s">
        <v>76</v>
      </c>
      <c r="AY1607" s="166" t="s">
        <v>317</v>
      </c>
    </row>
    <row r="1608" spans="2:65" s="14" customFormat="1" ht="10">
      <c r="B1608" s="172"/>
      <c r="D1608" s="158" t="s">
        <v>328</v>
      </c>
      <c r="E1608" s="173" t="s">
        <v>1</v>
      </c>
      <c r="F1608" s="174" t="s">
        <v>332</v>
      </c>
      <c r="H1608" s="175">
        <v>1937.6200000000003</v>
      </c>
      <c r="I1608" s="176"/>
      <c r="L1608" s="172"/>
      <c r="M1608" s="177"/>
      <c r="T1608" s="178"/>
      <c r="AT1608" s="173" t="s">
        <v>328</v>
      </c>
      <c r="AU1608" s="173" t="s">
        <v>88</v>
      </c>
      <c r="AV1608" s="14" t="s">
        <v>323</v>
      </c>
      <c r="AW1608" s="14" t="s">
        <v>31</v>
      </c>
      <c r="AX1608" s="14" t="s">
        <v>83</v>
      </c>
      <c r="AY1608" s="173" t="s">
        <v>317</v>
      </c>
    </row>
    <row r="1609" spans="2:65" s="1" customFormat="1" ht="37.75" customHeight="1">
      <c r="B1609" s="142"/>
      <c r="C1609" s="143" t="s">
        <v>2865</v>
      </c>
      <c r="D1609" s="143" t="s">
        <v>319</v>
      </c>
      <c r="E1609" s="144" t="s">
        <v>7431</v>
      </c>
      <c r="F1609" s="145" t="s">
        <v>15218</v>
      </c>
      <c r="G1609" s="146" t="s">
        <v>444</v>
      </c>
      <c r="H1609" s="147">
        <v>1937.62</v>
      </c>
      <c r="I1609" s="148"/>
      <c r="J1609" s="149">
        <f>ROUND(I1609*H1609,2)</f>
        <v>0</v>
      </c>
      <c r="K1609" s="150"/>
      <c r="L1609" s="31"/>
      <c r="M1609" s="151" t="s">
        <v>1</v>
      </c>
      <c r="N1609" s="152" t="s">
        <v>42</v>
      </c>
      <c r="P1609" s="153">
        <f>O1609*H1609</f>
        <v>0</v>
      </c>
      <c r="Q1609" s="153">
        <v>0</v>
      </c>
      <c r="R1609" s="153">
        <f>Q1609*H1609</f>
        <v>0</v>
      </c>
      <c r="S1609" s="153">
        <v>0</v>
      </c>
      <c r="T1609" s="154">
        <f>S1609*H1609</f>
        <v>0</v>
      </c>
      <c r="AR1609" s="155" t="s">
        <v>396</v>
      </c>
      <c r="AT1609" s="155" t="s">
        <v>319</v>
      </c>
      <c r="AU1609" s="155" t="s">
        <v>88</v>
      </c>
      <c r="AY1609" s="16" t="s">
        <v>317</v>
      </c>
      <c r="BE1609" s="156">
        <f>IF(N1609="základná",J1609,0)</f>
        <v>0</v>
      </c>
      <c r="BF1609" s="156">
        <f>IF(N1609="znížená",J1609,0)</f>
        <v>0</v>
      </c>
      <c r="BG1609" s="156">
        <f>IF(N1609="zákl. prenesená",J1609,0)</f>
        <v>0</v>
      </c>
      <c r="BH1609" s="156">
        <f>IF(N1609="zníž. prenesená",J1609,0)</f>
        <v>0</v>
      </c>
      <c r="BI1609" s="156">
        <f>IF(N1609="nulová",J1609,0)</f>
        <v>0</v>
      </c>
      <c r="BJ1609" s="16" t="s">
        <v>88</v>
      </c>
      <c r="BK1609" s="156">
        <f>ROUND(I1609*H1609,2)</f>
        <v>0</v>
      </c>
      <c r="BL1609" s="16" t="s">
        <v>396</v>
      </c>
      <c r="BM1609" s="155" t="s">
        <v>15219</v>
      </c>
    </row>
    <row r="1610" spans="2:65" s="12" customFormat="1" ht="10">
      <c r="B1610" s="157"/>
      <c r="D1610" s="158" t="s">
        <v>328</v>
      </c>
      <c r="E1610" s="159" t="s">
        <v>1</v>
      </c>
      <c r="F1610" s="160" t="s">
        <v>14250</v>
      </c>
      <c r="H1610" s="161">
        <v>44.96</v>
      </c>
      <c r="I1610" s="162"/>
      <c r="L1610" s="157"/>
      <c r="M1610" s="163"/>
      <c r="T1610" s="164"/>
      <c r="AT1610" s="159" t="s">
        <v>328</v>
      </c>
      <c r="AU1610" s="159" t="s">
        <v>88</v>
      </c>
      <c r="AV1610" s="12" t="s">
        <v>88</v>
      </c>
      <c r="AW1610" s="12" t="s">
        <v>31</v>
      </c>
      <c r="AX1610" s="12" t="s">
        <v>76</v>
      </c>
      <c r="AY1610" s="159" t="s">
        <v>317</v>
      </c>
    </row>
    <row r="1611" spans="2:65" s="12" customFormat="1" ht="10">
      <c r="B1611" s="157"/>
      <c r="D1611" s="158" t="s">
        <v>328</v>
      </c>
      <c r="E1611" s="159" t="s">
        <v>1</v>
      </c>
      <c r="F1611" s="160" t="s">
        <v>14251</v>
      </c>
      <c r="H1611" s="161">
        <v>90.69</v>
      </c>
      <c r="I1611" s="162"/>
      <c r="L1611" s="157"/>
      <c r="M1611" s="163"/>
      <c r="T1611" s="164"/>
      <c r="AT1611" s="159" t="s">
        <v>328</v>
      </c>
      <c r="AU1611" s="159" t="s">
        <v>88</v>
      </c>
      <c r="AV1611" s="12" t="s">
        <v>88</v>
      </c>
      <c r="AW1611" s="12" t="s">
        <v>31</v>
      </c>
      <c r="AX1611" s="12" t="s">
        <v>76</v>
      </c>
      <c r="AY1611" s="159" t="s">
        <v>317</v>
      </c>
    </row>
    <row r="1612" spans="2:65" s="12" customFormat="1" ht="10">
      <c r="B1612" s="157"/>
      <c r="D1612" s="158" t="s">
        <v>328</v>
      </c>
      <c r="E1612" s="159" t="s">
        <v>1</v>
      </c>
      <c r="F1612" s="160" t="s">
        <v>14252</v>
      </c>
      <c r="H1612" s="161">
        <v>1029.23</v>
      </c>
      <c r="I1612" s="162"/>
      <c r="L1612" s="157"/>
      <c r="M1612" s="163"/>
      <c r="T1612" s="164"/>
      <c r="AT1612" s="159" t="s">
        <v>328</v>
      </c>
      <c r="AU1612" s="159" t="s">
        <v>88</v>
      </c>
      <c r="AV1612" s="12" t="s">
        <v>88</v>
      </c>
      <c r="AW1612" s="12" t="s">
        <v>31</v>
      </c>
      <c r="AX1612" s="12" t="s">
        <v>76</v>
      </c>
      <c r="AY1612" s="159" t="s">
        <v>317</v>
      </c>
    </row>
    <row r="1613" spans="2:65" s="12" customFormat="1" ht="10">
      <c r="B1613" s="157"/>
      <c r="D1613" s="158" t="s">
        <v>328</v>
      </c>
      <c r="E1613" s="159" t="s">
        <v>1</v>
      </c>
      <c r="F1613" s="160" t="s">
        <v>14253</v>
      </c>
      <c r="H1613" s="161">
        <v>30.98</v>
      </c>
      <c r="I1613" s="162"/>
      <c r="L1613" s="157"/>
      <c r="M1613" s="163"/>
      <c r="T1613" s="164"/>
      <c r="AT1613" s="159" t="s">
        <v>328</v>
      </c>
      <c r="AU1613" s="159" t="s">
        <v>88</v>
      </c>
      <c r="AV1613" s="12" t="s">
        <v>88</v>
      </c>
      <c r="AW1613" s="12" t="s">
        <v>31</v>
      </c>
      <c r="AX1613" s="12" t="s">
        <v>76</v>
      </c>
      <c r="AY1613" s="159" t="s">
        <v>317</v>
      </c>
    </row>
    <row r="1614" spans="2:65" s="12" customFormat="1" ht="10">
      <c r="B1614" s="157"/>
      <c r="D1614" s="158" t="s">
        <v>328</v>
      </c>
      <c r="E1614" s="159" t="s">
        <v>1</v>
      </c>
      <c r="F1614" s="160" t="s">
        <v>14254</v>
      </c>
      <c r="H1614" s="161">
        <v>24.42</v>
      </c>
      <c r="I1614" s="162"/>
      <c r="L1614" s="157"/>
      <c r="M1614" s="163"/>
      <c r="T1614" s="164"/>
      <c r="AT1614" s="159" t="s">
        <v>328</v>
      </c>
      <c r="AU1614" s="159" t="s">
        <v>88</v>
      </c>
      <c r="AV1614" s="12" t="s">
        <v>88</v>
      </c>
      <c r="AW1614" s="12" t="s">
        <v>31</v>
      </c>
      <c r="AX1614" s="12" t="s">
        <v>76</v>
      </c>
      <c r="AY1614" s="159" t="s">
        <v>317</v>
      </c>
    </row>
    <row r="1615" spans="2:65" s="13" customFormat="1" ht="10">
      <c r="B1615" s="165"/>
      <c r="D1615" s="158" t="s">
        <v>328</v>
      </c>
      <c r="E1615" s="166" t="s">
        <v>1</v>
      </c>
      <c r="F1615" s="167" t="s">
        <v>14255</v>
      </c>
      <c r="H1615" s="168">
        <v>1220.2800000000002</v>
      </c>
      <c r="I1615" s="169"/>
      <c r="L1615" s="165"/>
      <c r="M1615" s="170"/>
      <c r="T1615" s="171"/>
      <c r="AT1615" s="166" t="s">
        <v>328</v>
      </c>
      <c r="AU1615" s="166" t="s">
        <v>88</v>
      </c>
      <c r="AV1615" s="13" t="s">
        <v>92</v>
      </c>
      <c r="AW1615" s="13" t="s">
        <v>31</v>
      </c>
      <c r="AX1615" s="13" t="s">
        <v>76</v>
      </c>
      <c r="AY1615" s="166" t="s">
        <v>317</v>
      </c>
    </row>
    <row r="1616" spans="2:65" s="12" customFormat="1" ht="10">
      <c r="B1616" s="157"/>
      <c r="D1616" s="158" t="s">
        <v>328</v>
      </c>
      <c r="E1616" s="159" t="s">
        <v>1</v>
      </c>
      <c r="F1616" s="160" t="s">
        <v>14256</v>
      </c>
      <c r="H1616" s="161">
        <v>30.03</v>
      </c>
      <c r="I1616" s="162"/>
      <c r="L1616" s="157"/>
      <c r="M1616" s="163"/>
      <c r="T1616" s="164"/>
      <c r="AT1616" s="159" t="s">
        <v>328</v>
      </c>
      <c r="AU1616" s="159" t="s">
        <v>88</v>
      </c>
      <c r="AV1616" s="12" t="s">
        <v>88</v>
      </c>
      <c r="AW1616" s="12" t="s">
        <v>31</v>
      </c>
      <c r="AX1616" s="12" t="s">
        <v>76</v>
      </c>
      <c r="AY1616" s="159" t="s">
        <v>317</v>
      </c>
    </row>
    <row r="1617" spans="2:51" s="13" customFormat="1" ht="10">
      <c r="B1617" s="165"/>
      <c r="D1617" s="158" t="s">
        <v>328</v>
      </c>
      <c r="E1617" s="166" t="s">
        <v>1</v>
      </c>
      <c r="F1617" s="167" t="s">
        <v>14257</v>
      </c>
      <c r="H1617" s="168">
        <v>30.03</v>
      </c>
      <c r="I1617" s="169"/>
      <c r="L1617" s="165"/>
      <c r="M1617" s="170"/>
      <c r="T1617" s="171"/>
      <c r="AT1617" s="166" t="s">
        <v>328</v>
      </c>
      <c r="AU1617" s="166" t="s">
        <v>88</v>
      </c>
      <c r="AV1617" s="13" t="s">
        <v>92</v>
      </c>
      <c r="AW1617" s="13" t="s">
        <v>31</v>
      </c>
      <c r="AX1617" s="13" t="s">
        <v>76</v>
      </c>
      <c r="AY1617" s="166" t="s">
        <v>317</v>
      </c>
    </row>
    <row r="1618" spans="2:51" s="12" customFormat="1" ht="10">
      <c r="B1618" s="157"/>
      <c r="D1618" s="158" t="s">
        <v>328</v>
      </c>
      <c r="E1618" s="159" t="s">
        <v>1</v>
      </c>
      <c r="F1618" s="160" t="s">
        <v>14258</v>
      </c>
      <c r="H1618" s="161">
        <v>9.01</v>
      </c>
      <c r="I1618" s="162"/>
      <c r="L1618" s="157"/>
      <c r="M1618" s="163"/>
      <c r="T1618" s="164"/>
      <c r="AT1618" s="159" t="s">
        <v>328</v>
      </c>
      <c r="AU1618" s="159" t="s">
        <v>88</v>
      </c>
      <c r="AV1618" s="12" t="s">
        <v>88</v>
      </c>
      <c r="AW1618" s="12" t="s">
        <v>31</v>
      </c>
      <c r="AX1618" s="12" t="s">
        <v>76</v>
      </c>
      <c r="AY1618" s="159" t="s">
        <v>317</v>
      </c>
    </row>
    <row r="1619" spans="2:51" s="12" customFormat="1" ht="10">
      <c r="B1619" s="157"/>
      <c r="D1619" s="158" t="s">
        <v>328</v>
      </c>
      <c r="E1619" s="159" t="s">
        <v>1</v>
      </c>
      <c r="F1619" s="160" t="s">
        <v>14259</v>
      </c>
      <c r="H1619" s="161">
        <v>34.770000000000003</v>
      </c>
      <c r="I1619" s="162"/>
      <c r="L1619" s="157"/>
      <c r="M1619" s="163"/>
      <c r="T1619" s="164"/>
      <c r="AT1619" s="159" t="s">
        <v>328</v>
      </c>
      <c r="AU1619" s="159" t="s">
        <v>88</v>
      </c>
      <c r="AV1619" s="12" t="s">
        <v>88</v>
      </c>
      <c r="AW1619" s="12" t="s">
        <v>31</v>
      </c>
      <c r="AX1619" s="12" t="s">
        <v>76</v>
      </c>
      <c r="AY1619" s="159" t="s">
        <v>317</v>
      </c>
    </row>
    <row r="1620" spans="2:51" s="13" customFormat="1" ht="10">
      <c r="B1620" s="165"/>
      <c r="D1620" s="158" t="s">
        <v>328</v>
      </c>
      <c r="E1620" s="166" t="s">
        <v>1</v>
      </c>
      <c r="F1620" s="167" t="s">
        <v>14260</v>
      </c>
      <c r="H1620" s="168">
        <v>43.78</v>
      </c>
      <c r="I1620" s="169"/>
      <c r="L1620" s="165"/>
      <c r="M1620" s="170"/>
      <c r="T1620" s="171"/>
      <c r="AT1620" s="166" t="s">
        <v>328</v>
      </c>
      <c r="AU1620" s="166" t="s">
        <v>88</v>
      </c>
      <c r="AV1620" s="13" t="s">
        <v>92</v>
      </c>
      <c r="AW1620" s="13" t="s">
        <v>31</v>
      </c>
      <c r="AX1620" s="13" t="s">
        <v>76</v>
      </c>
      <c r="AY1620" s="166" t="s">
        <v>317</v>
      </c>
    </row>
    <row r="1621" spans="2:51" s="12" customFormat="1" ht="10">
      <c r="B1621" s="157"/>
      <c r="D1621" s="158" t="s">
        <v>328</v>
      </c>
      <c r="E1621" s="159" t="s">
        <v>1</v>
      </c>
      <c r="F1621" s="160" t="s">
        <v>14261</v>
      </c>
      <c r="H1621" s="161">
        <v>62.47</v>
      </c>
      <c r="I1621" s="162"/>
      <c r="L1621" s="157"/>
      <c r="M1621" s="163"/>
      <c r="T1621" s="164"/>
      <c r="AT1621" s="159" t="s">
        <v>328</v>
      </c>
      <c r="AU1621" s="159" t="s">
        <v>88</v>
      </c>
      <c r="AV1621" s="12" t="s">
        <v>88</v>
      </c>
      <c r="AW1621" s="12" t="s">
        <v>31</v>
      </c>
      <c r="AX1621" s="12" t="s">
        <v>76</v>
      </c>
      <c r="AY1621" s="159" t="s">
        <v>317</v>
      </c>
    </row>
    <row r="1622" spans="2:51" s="13" customFormat="1" ht="10">
      <c r="B1622" s="165"/>
      <c r="D1622" s="158" t="s">
        <v>328</v>
      </c>
      <c r="E1622" s="166" t="s">
        <v>1</v>
      </c>
      <c r="F1622" s="167" t="s">
        <v>14262</v>
      </c>
      <c r="H1622" s="168">
        <v>62.47</v>
      </c>
      <c r="I1622" s="169"/>
      <c r="L1622" s="165"/>
      <c r="M1622" s="170"/>
      <c r="T1622" s="171"/>
      <c r="AT1622" s="166" t="s">
        <v>328</v>
      </c>
      <c r="AU1622" s="166" t="s">
        <v>88</v>
      </c>
      <c r="AV1622" s="13" t="s">
        <v>92</v>
      </c>
      <c r="AW1622" s="13" t="s">
        <v>31</v>
      </c>
      <c r="AX1622" s="13" t="s">
        <v>76</v>
      </c>
      <c r="AY1622" s="166" t="s">
        <v>317</v>
      </c>
    </row>
    <row r="1623" spans="2:51" s="12" customFormat="1" ht="10">
      <c r="B1623" s="157"/>
      <c r="D1623" s="158" t="s">
        <v>328</v>
      </c>
      <c r="E1623" s="159" t="s">
        <v>1</v>
      </c>
      <c r="F1623" s="160" t="s">
        <v>14263</v>
      </c>
      <c r="H1623" s="161">
        <v>29.71</v>
      </c>
      <c r="I1623" s="162"/>
      <c r="L1623" s="157"/>
      <c r="M1623" s="163"/>
      <c r="T1623" s="164"/>
      <c r="AT1623" s="159" t="s">
        <v>328</v>
      </c>
      <c r="AU1623" s="159" t="s">
        <v>88</v>
      </c>
      <c r="AV1623" s="12" t="s">
        <v>88</v>
      </c>
      <c r="AW1623" s="12" t="s">
        <v>31</v>
      </c>
      <c r="AX1623" s="12" t="s">
        <v>76</v>
      </c>
      <c r="AY1623" s="159" t="s">
        <v>317</v>
      </c>
    </row>
    <row r="1624" spans="2:51" s="13" customFormat="1" ht="10">
      <c r="B1624" s="165"/>
      <c r="D1624" s="158" t="s">
        <v>328</v>
      </c>
      <c r="E1624" s="166" t="s">
        <v>1</v>
      </c>
      <c r="F1624" s="167" t="s">
        <v>14264</v>
      </c>
      <c r="H1624" s="168">
        <v>29.71</v>
      </c>
      <c r="I1624" s="169"/>
      <c r="L1624" s="165"/>
      <c r="M1624" s="170"/>
      <c r="T1624" s="171"/>
      <c r="AT1624" s="166" t="s">
        <v>328</v>
      </c>
      <c r="AU1624" s="166" t="s">
        <v>88</v>
      </c>
      <c r="AV1624" s="13" t="s">
        <v>92</v>
      </c>
      <c r="AW1624" s="13" t="s">
        <v>31</v>
      </c>
      <c r="AX1624" s="13" t="s">
        <v>76</v>
      </c>
      <c r="AY1624" s="166" t="s">
        <v>317</v>
      </c>
    </row>
    <row r="1625" spans="2:51" s="12" customFormat="1" ht="10">
      <c r="B1625" s="157"/>
      <c r="D1625" s="158" t="s">
        <v>328</v>
      </c>
      <c r="E1625" s="159" t="s">
        <v>1</v>
      </c>
      <c r="F1625" s="160" t="s">
        <v>14275</v>
      </c>
      <c r="H1625" s="161">
        <v>24.71</v>
      </c>
      <c r="I1625" s="162"/>
      <c r="L1625" s="157"/>
      <c r="M1625" s="163"/>
      <c r="T1625" s="164"/>
      <c r="AT1625" s="159" t="s">
        <v>328</v>
      </c>
      <c r="AU1625" s="159" t="s">
        <v>88</v>
      </c>
      <c r="AV1625" s="12" t="s">
        <v>88</v>
      </c>
      <c r="AW1625" s="12" t="s">
        <v>31</v>
      </c>
      <c r="AX1625" s="12" t="s">
        <v>76</v>
      </c>
      <c r="AY1625" s="159" t="s">
        <v>317</v>
      </c>
    </row>
    <row r="1626" spans="2:51" s="12" customFormat="1" ht="10">
      <c r="B1626" s="157"/>
      <c r="D1626" s="158" t="s">
        <v>328</v>
      </c>
      <c r="E1626" s="159" t="s">
        <v>1</v>
      </c>
      <c r="F1626" s="160" t="s">
        <v>14276</v>
      </c>
      <c r="H1626" s="161">
        <v>22.29</v>
      </c>
      <c r="I1626" s="162"/>
      <c r="L1626" s="157"/>
      <c r="M1626" s="163"/>
      <c r="T1626" s="164"/>
      <c r="AT1626" s="159" t="s">
        <v>328</v>
      </c>
      <c r="AU1626" s="159" t="s">
        <v>88</v>
      </c>
      <c r="AV1626" s="12" t="s">
        <v>88</v>
      </c>
      <c r="AW1626" s="12" t="s">
        <v>31</v>
      </c>
      <c r="AX1626" s="12" t="s">
        <v>76</v>
      </c>
      <c r="AY1626" s="159" t="s">
        <v>317</v>
      </c>
    </row>
    <row r="1627" spans="2:51" s="12" customFormat="1" ht="10">
      <c r="B1627" s="157"/>
      <c r="D1627" s="158" t="s">
        <v>328</v>
      </c>
      <c r="E1627" s="159" t="s">
        <v>1</v>
      </c>
      <c r="F1627" s="160" t="s">
        <v>14277</v>
      </c>
      <c r="H1627" s="161">
        <v>21.22</v>
      </c>
      <c r="I1627" s="162"/>
      <c r="L1627" s="157"/>
      <c r="M1627" s="163"/>
      <c r="T1627" s="164"/>
      <c r="AT1627" s="159" t="s">
        <v>328</v>
      </c>
      <c r="AU1627" s="159" t="s">
        <v>88</v>
      </c>
      <c r="AV1627" s="12" t="s">
        <v>88</v>
      </c>
      <c r="AW1627" s="12" t="s">
        <v>31</v>
      </c>
      <c r="AX1627" s="12" t="s">
        <v>76</v>
      </c>
      <c r="AY1627" s="159" t="s">
        <v>317</v>
      </c>
    </row>
    <row r="1628" spans="2:51" s="12" customFormat="1" ht="10">
      <c r="B1628" s="157"/>
      <c r="D1628" s="158" t="s">
        <v>328</v>
      </c>
      <c r="E1628" s="159" t="s">
        <v>1</v>
      </c>
      <c r="F1628" s="160" t="s">
        <v>14278</v>
      </c>
      <c r="H1628" s="161">
        <v>21.22</v>
      </c>
      <c r="I1628" s="162"/>
      <c r="L1628" s="157"/>
      <c r="M1628" s="163"/>
      <c r="T1628" s="164"/>
      <c r="AT1628" s="159" t="s">
        <v>328</v>
      </c>
      <c r="AU1628" s="159" t="s">
        <v>88</v>
      </c>
      <c r="AV1628" s="12" t="s">
        <v>88</v>
      </c>
      <c r="AW1628" s="12" t="s">
        <v>31</v>
      </c>
      <c r="AX1628" s="12" t="s">
        <v>76</v>
      </c>
      <c r="AY1628" s="159" t="s">
        <v>317</v>
      </c>
    </row>
    <row r="1629" spans="2:51" s="12" customFormat="1" ht="10">
      <c r="B1629" s="157"/>
      <c r="D1629" s="158" t="s">
        <v>328</v>
      </c>
      <c r="E1629" s="159" t="s">
        <v>1</v>
      </c>
      <c r="F1629" s="160" t="s">
        <v>14279</v>
      </c>
      <c r="H1629" s="161">
        <v>21.94</v>
      </c>
      <c r="I1629" s="162"/>
      <c r="L1629" s="157"/>
      <c r="M1629" s="163"/>
      <c r="T1629" s="164"/>
      <c r="AT1629" s="159" t="s">
        <v>328</v>
      </c>
      <c r="AU1629" s="159" t="s">
        <v>88</v>
      </c>
      <c r="AV1629" s="12" t="s">
        <v>88</v>
      </c>
      <c r="AW1629" s="12" t="s">
        <v>31</v>
      </c>
      <c r="AX1629" s="12" t="s">
        <v>76</v>
      </c>
      <c r="AY1629" s="159" t="s">
        <v>317</v>
      </c>
    </row>
    <row r="1630" spans="2:51" s="13" customFormat="1" ht="10">
      <c r="B1630" s="165"/>
      <c r="D1630" s="158" t="s">
        <v>328</v>
      </c>
      <c r="E1630" s="166" t="s">
        <v>1</v>
      </c>
      <c r="F1630" s="167" t="s">
        <v>14280</v>
      </c>
      <c r="H1630" s="168">
        <v>111.38</v>
      </c>
      <c r="I1630" s="169"/>
      <c r="L1630" s="165"/>
      <c r="M1630" s="170"/>
      <c r="T1630" s="171"/>
      <c r="AT1630" s="166" t="s">
        <v>328</v>
      </c>
      <c r="AU1630" s="166" t="s">
        <v>88</v>
      </c>
      <c r="AV1630" s="13" t="s">
        <v>92</v>
      </c>
      <c r="AW1630" s="13" t="s">
        <v>31</v>
      </c>
      <c r="AX1630" s="13" t="s">
        <v>76</v>
      </c>
      <c r="AY1630" s="166" t="s">
        <v>317</v>
      </c>
    </row>
    <row r="1631" spans="2:51" s="12" customFormat="1" ht="10">
      <c r="B1631" s="157"/>
      <c r="D1631" s="158" t="s">
        <v>328</v>
      </c>
      <c r="E1631" s="159" t="s">
        <v>1</v>
      </c>
      <c r="F1631" s="160" t="s">
        <v>14265</v>
      </c>
      <c r="H1631" s="161">
        <v>350.86</v>
      </c>
      <c r="I1631" s="162"/>
      <c r="L1631" s="157"/>
      <c r="M1631" s="163"/>
      <c r="T1631" s="164"/>
      <c r="AT1631" s="159" t="s">
        <v>328</v>
      </c>
      <c r="AU1631" s="159" t="s">
        <v>88</v>
      </c>
      <c r="AV1631" s="12" t="s">
        <v>88</v>
      </c>
      <c r="AW1631" s="12" t="s">
        <v>31</v>
      </c>
      <c r="AX1631" s="12" t="s">
        <v>76</v>
      </c>
      <c r="AY1631" s="159" t="s">
        <v>317</v>
      </c>
    </row>
    <row r="1632" spans="2:51" s="13" customFormat="1" ht="10">
      <c r="B1632" s="165"/>
      <c r="D1632" s="158" t="s">
        <v>328</v>
      </c>
      <c r="E1632" s="166" t="s">
        <v>1</v>
      </c>
      <c r="F1632" s="167" t="s">
        <v>14266</v>
      </c>
      <c r="H1632" s="168">
        <v>350.86</v>
      </c>
      <c r="I1632" s="169"/>
      <c r="L1632" s="165"/>
      <c r="M1632" s="170"/>
      <c r="T1632" s="171"/>
      <c r="AT1632" s="166" t="s">
        <v>328</v>
      </c>
      <c r="AU1632" s="166" t="s">
        <v>88</v>
      </c>
      <c r="AV1632" s="13" t="s">
        <v>92</v>
      </c>
      <c r="AW1632" s="13" t="s">
        <v>31</v>
      </c>
      <c r="AX1632" s="13" t="s">
        <v>76</v>
      </c>
      <c r="AY1632" s="166" t="s">
        <v>317</v>
      </c>
    </row>
    <row r="1633" spans="2:65" s="12" customFormat="1" ht="10">
      <c r="B1633" s="157"/>
      <c r="D1633" s="158" t="s">
        <v>328</v>
      </c>
      <c r="E1633" s="159" t="s">
        <v>1</v>
      </c>
      <c r="F1633" s="160" t="s">
        <v>14281</v>
      </c>
      <c r="H1633" s="161">
        <v>5.77</v>
      </c>
      <c r="I1633" s="162"/>
      <c r="L1633" s="157"/>
      <c r="M1633" s="163"/>
      <c r="T1633" s="164"/>
      <c r="AT1633" s="159" t="s">
        <v>328</v>
      </c>
      <c r="AU1633" s="159" t="s">
        <v>88</v>
      </c>
      <c r="AV1633" s="12" t="s">
        <v>88</v>
      </c>
      <c r="AW1633" s="12" t="s">
        <v>31</v>
      </c>
      <c r="AX1633" s="12" t="s">
        <v>76</v>
      </c>
      <c r="AY1633" s="159" t="s">
        <v>317</v>
      </c>
    </row>
    <row r="1634" spans="2:65" s="13" customFormat="1" ht="10">
      <c r="B1634" s="165"/>
      <c r="D1634" s="158" t="s">
        <v>328</v>
      </c>
      <c r="E1634" s="166" t="s">
        <v>1</v>
      </c>
      <c r="F1634" s="167" t="s">
        <v>14282</v>
      </c>
      <c r="H1634" s="168">
        <v>5.77</v>
      </c>
      <c r="I1634" s="169"/>
      <c r="L1634" s="165"/>
      <c r="M1634" s="170"/>
      <c r="T1634" s="171"/>
      <c r="AT1634" s="166" t="s">
        <v>328</v>
      </c>
      <c r="AU1634" s="166" t="s">
        <v>88</v>
      </c>
      <c r="AV1634" s="13" t="s">
        <v>92</v>
      </c>
      <c r="AW1634" s="13" t="s">
        <v>31</v>
      </c>
      <c r="AX1634" s="13" t="s">
        <v>76</v>
      </c>
      <c r="AY1634" s="166" t="s">
        <v>317</v>
      </c>
    </row>
    <row r="1635" spans="2:65" s="12" customFormat="1" ht="10">
      <c r="B1635" s="157"/>
      <c r="D1635" s="158" t="s">
        <v>328</v>
      </c>
      <c r="E1635" s="159" t="s">
        <v>1</v>
      </c>
      <c r="F1635" s="160" t="s">
        <v>14267</v>
      </c>
      <c r="H1635" s="161">
        <v>66.930000000000007</v>
      </c>
      <c r="I1635" s="162"/>
      <c r="L1635" s="157"/>
      <c r="M1635" s="163"/>
      <c r="T1635" s="164"/>
      <c r="AT1635" s="159" t="s">
        <v>328</v>
      </c>
      <c r="AU1635" s="159" t="s">
        <v>88</v>
      </c>
      <c r="AV1635" s="12" t="s">
        <v>88</v>
      </c>
      <c r="AW1635" s="12" t="s">
        <v>31</v>
      </c>
      <c r="AX1635" s="12" t="s">
        <v>76</v>
      </c>
      <c r="AY1635" s="159" t="s">
        <v>317</v>
      </c>
    </row>
    <row r="1636" spans="2:65" s="13" customFormat="1" ht="10">
      <c r="B1636" s="165"/>
      <c r="D1636" s="158" t="s">
        <v>328</v>
      </c>
      <c r="E1636" s="166" t="s">
        <v>1</v>
      </c>
      <c r="F1636" s="167" t="s">
        <v>14268</v>
      </c>
      <c r="H1636" s="168">
        <v>66.930000000000007</v>
      </c>
      <c r="I1636" s="169"/>
      <c r="L1636" s="165"/>
      <c r="M1636" s="170"/>
      <c r="T1636" s="171"/>
      <c r="AT1636" s="166" t="s">
        <v>328</v>
      </c>
      <c r="AU1636" s="166" t="s">
        <v>88</v>
      </c>
      <c r="AV1636" s="13" t="s">
        <v>92</v>
      </c>
      <c r="AW1636" s="13" t="s">
        <v>31</v>
      </c>
      <c r="AX1636" s="13" t="s">
        <v>76</v>
      </c>
      <c r="AY1636" s="166" t="s">
        <v>317</v>
      </c>
    </row>
    <row r="1637" spans="2:65" s="12" customFormat="1" ht="10">
      <c r="B1637" s="157"/>
      <c r="D1637" s="158" t="s">
        <v>328</v>
      </c>
      <c r="E1637" s="159" t="s">
        <v>1</v>
      </c>
      <c r="F1637" s="160" t="s">
        <v>14269</v>
      </c>
      <c r="H1637" s="161">
        <v>16.41</v>
      </c>
      <c r="I1637" s="162"/>
      <c r="L1637" s="157"/>
      <c r="M1637" s="163"/>
      <c r="T1637" s="164"/>
      <c r="AT1637" s="159" t="s">
        <v>328</v>
      </c>
      <c r="AU1637" s="159" t="s">
        <v>88</v>
      </c>
      <c r="AV1637" s="12" t="s">
        <v>88</v>
      </c>
      <c r="AW1637" s="12" t="s">
        <v>31</v>
      </c>
      <c r="AX1637" s="12" t="s">
        <v>76</v>
      </c>
      <c r="AY1637" s="159" t="s">
        <v>317</v>
      </c>
    </row>
    <row r="1638" spans="2:65" s="13" customFormat="1" ht="10">
      <c r="B1638" s="165"/>
      <c r="D1638" s="158" t="s">
        <v>328</v>
      </c>
      <c r="E1638" s="166" t="s">
        <v>1</v>
      </c>
      <c r="F1638" s="167" t="s">
        <v>14270</v>
      </c>
      <c r="H1638" s="168">
        <v>16.41</v>
      </c>
      <c r="I1638" s="169"/>
      <c r="L1638" s="165"/>
      <c r="M1638" s="170"/>
      <c r="T1638" s="171"/>
      <c r="AT1638" s="166" t="s">
        <v>328</v>
      </c>
      <c r="AU1638" s="166" t="s">
        <v>88</v>
      </c>
      <c r="AV1638" s="13" t="s">
        <v>92</v>
      </c>
      <c r="AW1638" s="13" t="s">
        <v>31</v>
      </c>
      <c r="AX1638" s="13" t="s">
        <v>76</v>
      </c>
      <c r="AY1638" s="166" t="s">
        <v>317</v>
      </c>
    </row>
    <row r="1639" spans="2:65" s="14" customFormat="1" ht="10">
      <c r="B1639" s="172"/>
      <c r="D1639" s="158" t="s">
        <v>328</v>
      </c>
      <c r="E1639" s="173" t="s">
        <v>1</v>
      </c>
      <c r="F1639" s="174" t="s">
        <v>332</v>
      </c>
      <c r="H1639" s="175">
        <v>1937.6200000000003</v>
      </c>
      <c r="I1639" s="176"/>
      <c r="L1639" s="172"/>
      <c r="M1639" s="177"/>
      <c r="T1639" s="178"/>
      <c r="AT1639" s="173" t="s">
        <v>328</v>
      </c>
      <c r="AU1639" s="173" t="s">
        <v>88</v>
      </c>
      <c r="AV1639" s="14" t="s">
        <v>323</v>
      </c>
      <c r="AW1639" s="14" t="s">
        <v>31</v>
      </c>
      <c r="AX1639" s="14" t="s">
        <v>83</v>
      </c>
      <c r="AY1639" s="173" t="s">
        <v>317</v>
      </c>
    </row>
    <row r="1640" spans="2:65" s="1" customFormat="1" ht="24.15" customHeight="1">
      <c r="B1640" s="142"/>
      <c r="C1640" s="143" t="s">
        <v>831</v>
      </c>
      <c r="D1640" s="143" t="s">
        <v>319</v>
      </c>
      <c r="E1640" s="144" t="s">
        <v>15220</v>
      </c>
      <c r="F1640" s="145" t="s">
        <v>15221</v>
      </c>
      <c r="G1640" s="146" t="s">
        <v>439</v>
      </c>
      <c r="H1640" s="147">
        <v>18.526</v>
      </c>
      <c r="I1640" s="148"/>
      <c r="J1640" s="149">
        <f>ROUND(I1640*H1640,2)</f>
        <v>0</v>
      </c>
      <c r="K1640" s="150"/>
      <c r="L1640" s="31"/>
      <c r="M1640" s="151" t="s">
        <v>1</v>
      </c>
      <c r="N1640" s="152" t="s">
        <v>42</v>
      </c>
      <c r="P1640" s="153">
        <f>O1640*H1640</f>
        <v>0</v>
      </c>
      <c r="Q1640" s="153">
        <v>0</v>
      </c>
      <c r="R1640" s="153">
        <f>Q1640*H1640</f>
        <v>0</v>
      </c>
      <c r="S1640" s="153">
        <v>0</v>
      </c>
      <c r="T1640" s="154">
        <f>S1640*H1640</f>
        <v>0</v>
      </c>
      <c r="AR1640" s="155" t="s">
        <v>396</v>
      </c>
      <c r="AT1640" s="155" t="s">
        <v>319</v>
      </c>
      <c r="AU1640" s="155" t="s">
        <v>88</v>
      </c>
      <c r="AY1640" s="16" t="s">
        <v>317</v>
      </c>
      <c r="BE1640" s="156">
        <f>IF(N1640="základná",J1640,0)</f>
        <v>0</v>
      </c>
      <c r="BF1640" s="156">
        <f>IF(N1640="znížená",J1640,0)</f>
        <v>0</v>
      </c>
      <c r="BG1640" s="156">
        <f>IF(N1640="zákl. prenesená",J1640,0)</f>
        <v>0</v>
      </c>
      <c r="BH1640" s="156">
        <f>IF(N1640="zníž. prenesená",J1640,0)</f>
        <v>0</v>
      </c>
      <c r="BI1640" s="156">
        <f>IF(N1640="nulová",J1640,0)</f>
        <v>0</v>
      </c>
      <c r="BJ1640" s="16" t="s">
        <v>88</v>
      </c>
      <c r="BK1640" s="156">
        <f>ROUND(I1640*H1640,2)</f>
        <v>0</v>
      </c>
      <c r="BL1640" s="16" t="s">
        <v>396</v>
      </c>
      <c r="BM1640" s="155" t="s">
        <v>15222</v>
      </c>
    </row>
    <row r="1641" spans="2:65" s="11" customFormat="1" ht="22.75" customHeight="1">
      <c r="B1641" s="130"/>
      <c r="D1641" s="131" t="s">
        <v>75</v>
      </c>
      <c r="E1641" s="140" t="s">
        <v>3417</v>
      </c>
      <c r="F1641" s="140" t="s">
        <v>7488</v>
      </c>
      <c r="I1641" s="133"/>
      <c r="J1641" s="141">
        <f>BK1641</f>
        <v>0</v>
      </c>
      <c r="L1641" s="130"/>
      <c r="M1641" s="135"/>
      <c r="P1641" s="136">
        <f>SUM(P1642:P1679)</f>
        <v>0</v>
      </c>
      <c r="R1641" s="136">
        <f>SUM(R1642:R1679)</f>
        <v>23.349423949999998</v>
      </c>
      <c r="T1641" s="137">
        <f>SUM(T1642:T1679)</f>
        <v>0</v>
      </c>
      <c r="AR1641" s="131" t="s">
        <v>88</v>
      </c>
      <c r="AT1641" s="138" t="s">
        <v>75</v>
      </c>
      <c r="AU1641" s="138" t="s">
        <v>83</v>
      </c>
      <c r="AY1641" s="131" t="s">
        <v>317</v>
      </c>
      <c r="BK1641" s="139">
        <f>SUM(BK1642:BK1679)</f>
        <v>0</v>
      </c>
    </row>
    <row r="1642" spans="2:65" s="1" customFormat="1" ht="24.15" customHeight="1">
      <c r="B1642" s="142"/>
      <c r="C1642" s="143" t="s">
        <v>2872</v>
      </c>
      <c r="D1642" s="143" t="s">
        <v>319</v>
      </c>
      <c r="E1642" s="144" t="s">
        <v>7490</v>
      </c>
      <c r="F1642" s="145" t="s">
        <v>7491</v>
      </c>
      <c r="G1642" s="146" t="s">
        <v>444</v>
      </c>
      <c r="H1642" s="147">
        <v>357.61700000000002</v>
      </c>
      <c r="I1642" s="148"/>
      <c r="J1642" s="149">
        <f>ROUND(I1642*H1642,2)</f>
        <v>0</v>
      </c>
      <c r="K1642" s="150"/>
      <c r="L1642" s="31"/>
      <c r="M1642" s="151" t="s">
        <v>1</v>
      </c>
      <c r="N1642" s="152" t="s">
        <v>42</v>
      </c>
      <c r="P1642" s="153">
        <f>O1642*H1642</f>
        <v>0</v>
      </c>
      <c r="Q1642" s="153">
        <v>3.15E-3</v>
      </c>
      <c r="R1642" s="153">
        <f>Q1642*H1642</f>
        <v>1.1264935500000002</v>
      </c>
      <c r="S1642" s="153">
        <v>0</v>
      </c>
      <c r="T1642" s="154">
        <f>S1642*H1642</f>
        <v>0</v>
      </c>
      <c r="AR1642" s="155" t="s">
        <v>396</v>
      </c>
      <c r="AT1642" s="155" t="s">
        <v>319</v>
      </c>
      <c r="AU1642" s="155" t="s">
        <v>88</v>
      </c>
      <c r="AY1642" s="16" t="s">
        <v>317</v>
      </c>
      <c r="BE1642" s="156">
        <f>IF(N1642="základná",J1642,0)</f>
        <v>0</v>
      </c>
      <c r="BF1642" s="156">
        <f>IF(N1642="znížená",J1642,0)</f>
        <v>0</v>
      </c>
      <c r="BG1642" s="156">
        <f>IF(N1642="zákl. prenesená",J1642,0)</f>
        <v>0</v>
      </c>
      <c r="BH1642" s="156">
        <f>IF(N1642="zníž. prenesená",J1642,0)</f>
        <v>0</v>
      </c>
      <c r="BI1642" s="156">
        <f>IF(N1642="nulová",J1642,0)</f>
        <v>0</v>
      </c>
      <c r="BJ1642" s="16" t="s">
        <v>88</v>
      </c>
      <c r="BK1642" s="156">
        <f>ROUND(I1642*H1642,2)</f>
        <v>0</v>
      </c>
      <c r="BL1642" s="16" t="s">
        <v>396</v>
      </c>
      <c r="BM1642" s="155" t="s">
        <v>15223</v>
      </c>
    </row>
    <row r="1643" spans="2:65" s="12" customFormat="1" ht="10">
      <c r="B1643" s="157"/>
      <c r="D1643" s="158" t="s">
        <v>328</v>
      </c>
      <c r="E1643" s="159" t="s">
        <v>1</v>
      </c>
      <c r="F1643" s="160" t="s">
        <v>15224</v>
      </c>
      <c r="H1643" s="161">
        <v>126.997</v>
      </c>
      <c r="I1643" s="162"/>
      <c r="L1643" s="157"/>
      <c r="M1643" s="163"/>
      <c r="T1643" s="164"/>
      <c r="AT1643" s="159" t="s">
        <v>328</v>
      </c>
      <c r="AU1643" s="159" t="s">
        <v>88</v>
      </c>
      <c r="AV1643" s="12" t="s">
        <v>88</v>
      </c>
      <c r="AW1643" s="12" t="s">
        <v>31</v>
      </c>
      <c r="AX1643" s="12" t="s">
        <v>76</v>
      </c>
      <c r="AY1643" s="159" t="s">
        <v>317</v>
      </c>
    </row>
    <row r="1644" spans="2:65" s="13" customFormat="1" ht="10">
      <c r="B1644" s="165"/>
      <c r="D1644" s="158" t="s">
        <v>328</v>
      </c>
      <c r="E1644" s="166" t="s">
        <v>1</v>
      </c>
      <c r="F1644" s="167" t="s">
        <v>7497</v>
      </c>
      <c r="H1644" s="168">
        <v>126.997</v>
      </c>
      <c r="I1644" s="169"/>
      <c r="L1644" s="165"/>
      <c r="M1644" s="170"/>
      <c r="T1644" s="171"/>
      <c r="AT1644" s="166" t="s">
        <v>328</v>
      </c>
      <c r="AU1644" s="166" t="s">
        <v>88</v>
      </c>
      <c r="AV1644" s="13" t="s">
        <v>92</v>
      </c>
      <c r="AW1644" s="13" t="s">
        <v>31</v>
      </c>
      <c r="AX1644" s="13" t="s">
        <v>76</v>
      </c>
      <c r="AY1644" s="166" t="s">
        <v>317</v>
      </c>
    </row>
    <row r="1645" spans="2:65" s="12" customFormat="1" ht="10">
      <c r="B1645" s="157"/>
      <c r="D1645" s="158" t="s">
        <v>328</v>
      </c>
      <c r="E1645" s="159" t="s">
        <v>1</v>
      </c>
      <c r="F1645" s="160" t="s">
        <v>15225</v>
      </c>
      <c r="H1645" s="161">
        <v>54.89</v>
      </c>
      <c r="I1645" s="162"/>
      <c r="L1645" s="157"/>
      <c r="M1645" s="163"/>
      <c r="T1645" s="164"/>
      <c r="AT1645" s="159" t="s">
        <v>328</v>
      </c>
      <c r="AU1645" s="159" t="s">
        <v>88</v>
      </c>
      <c r="AV1645" s="12" t="s">
        <v>88</v>
      </c>
      <c r="AW1645" s="12" t="s">
        <v>31</v>
      </c>
      <c r="AX1645" s="12" t="s">
        <v>76</v>
      </c>
      <c r="AY1645" s="159" t="s">
        <v>317</v>
      </c>
    </row>
    <row r="1646" spans="2:65" s="12" customFormat="1" ht="10">
      <c r="B1646" s="157"/>
      <c r="D1646" s="158" t="s">
        <v>328</v>
      </c>
      <c r="E1646" s="159" t="s">
        <v>1</v>
      </c>
      <c r="F1646" s="160" t="s">
        <v>15226</v>
      </c>
      <c r="H1646" s="161">
        <v>175.73</v>
      </c>
      <c r="I1646" s="162"/>
      <c r="L1646" s="157"/>
      <c r="M1646" s="163"/>
      <c r="T1646" s="164"/>
      <c r="AT1646" s="159" t="s">
        <v>328</v>
      </c>
      <c r="AU1646" s="159" t="s">
        <v>88</v>
      </c>
      <c r="AV1646" s="12" t="s">
        <v>88</v>
      </c>
      <c r="AW1646" s="12" t="s">
        <v>31</v>
      </c>
      <c r="AX1646" s="12" t="s">
        <v>76</v>
      </c>
      <c r="AY1646" s="159" t="s">
        <v>317</v>
      </c>
    </row>
    <row r="1647" spans="2:65" s="13" customFormat="1" ht="10">
      <c r="B1647" s="165"/>
      <c r="D1647" s="158" t="s">
        <v>328</v>
      </c>
      <c r="E1647" s="166" t="s">
        <v>1</v>
      </c>
      <c r="F1647" s="167" t="s">
        <v>7502</v>
      </c>
      <c r="H1647" s="168">
        <v>230.62</v>
      </c>
      <c r="I1647" s="169"/>
      <c r="L1647" s="165"/>
      <c r="M1647" s="170"/>
      <c r="T1647" s="171"/>
      <c r="AT1647" s="166" t="s">
        <v>328</v>
      </c>
      <c r="AU1647" s="166" t="s">
        <v>88</v>
      </c>
      <c r="AV1647" s="13" t="s">
        <v>92</v>
      </c>
      <c r="AW1647" s="13" t="s">
        <v>31</v>
      </c>
      <c r="AX1647" s="13" t="s">
        <v>76</v>
      </c>
      <c r="AY1647" s="166" t="s">
        <v>317</v>
      </c>
    </row>
    <row r="1648" spans="2:65" s="14" customFormat="1" ht="10">
      <c r="B1648" s="172"/>
      <c r="D1648" s="158" t="s">
        <v>328</v>
      </c>
      <c r="E1648" s="173" t="s">
        <v>1</v>
      </c>
      <c r="F1648" s="174" t="s">
        <v>332</v>
      </c>
      <c r="H1648" s="175">
        <v>357.61699999999996</v>
      </c>
      <c r="I1648" s="176"/>
      <c r="L1648" s="172"/>
      <c r="M1648" s="177"/>
      <c r="T1648" s="178"/>
      <c r="AT1648" s="173" t="s">
        <v>328</v>
      </c>
      <c r="AU1648" s="173" t="s">
        <v>88</v>
      </c>
      <c r="AV1648" s="14" t="s">
        <v>323</v>
      </c>
      <c r="AW1648" s="14" t="s">
        <v>31</v>
      </c>
      <c r="AX1648" s="14" t="s">
        <v>83</v>
      </c>
      <c r="AY1648" s="173" t="s">
        <v>317</v>
      </c>
    </row>
    <row r="1649" spans="2:65" s="1" customFormat="1" ht="24.15" customHeight="1">
      <c r="B1649" s="142"/>
      <c r="C1649" s="179" t="s">
        <v>2876</v>
      </c>
      <c r="D1649" s="179" t="s">
        <v>454</v>
      </c>
      <c r="E1649" s="180" t="s">
        <v>7504</v>
      </c>
      <c r="F1649" s="181" t="s">
        <v>7505</v>
      </c>
      <c r="G1649" s="182" t="s">
        <v>444</v>
      </c>
      <c r="H1649" s="183">
        <v>134.61699999999999</v>
      </c>
      <c r="I1649" s="184"/>
      <c r="J1649" s="185">
        <f>ROUND(I1649*H1649,2)</f>
        <v>0</v>
      </c>
      <c r="K1649" s="186"/>
      <c r="L1649" s="187"/>
      <c r="M1649" s="188" t="s">
        <v>1</v>
      </c>
      <c r="N1649" s="189" t="s">
        <v>42</v>
      </c>
      <c r="P1649" s="153">
        <f>O1649*H1649</f>
        <v>0</v>
      </c>
      <c r="Q1649" s="153">
        <v>1.8519999999999998E-2</v>
      </c>
      <c r="R1649" s="153">
        <f>Q1649*H1649</f>
        <v>2.4931068399999994</v>
      </c>
      <c r="S1649" s="153">
        <v>0</v>
      </c>
      <c r="T1649" s="154">
        <f>S1649*H1649</f>
        <v>0</v>
      </c>
      <c r="AR1649" s="155" t="s">
        <v>481</v>
      </c>
      <c r="AT1649" s="155" t="s">
        <v>454</v>
      </c>
      <c r="AU1649" s="155" t="s">
        <v>88</v>
      </c>
      <c r="AY1649" s="16" t="s">
        <v>317</v>
      </c>
      <c r="BE1649" s="156">
        <f>IF(N1649="základná",J1649,0)</f>
        <v>0</v>
      </c>
      <c r="BF1649" s="156">
        <f>IF(N1649="znížená",J1649,0)</f>
        <v>0</v>
      </c>
      <c r="BG1649" s="156">
        <f>IF(N1649="zákl. prenesená",J1649,0)</f>
        <v>0</v>
      </c>
      <c r="BH1649" s="156">
        <f>IF(N1649="zníž. prenesená",J1649,0)</f>
        <v>0</v>
      </c>
      <c r="BI1649" s="156">
        <f>IF(N1649="nulová",J1649,0)</f>
        <v>0</v>
      </c>
      <c r="BJ1649" s="16" t="s">
        <v>88</v>
      </c>
      <c r="BK1649" s="156">
        <f>ROUND(I1649*H1649,2)</f>
        <v>0</v>
      </c>
      <c r="BL1649" s="16" t="s">
        <v>396</v>
      </c>
      <c r="BM1649" s="155" t="s">
        <v>15227</v>
      </c>
    </row>
    <row r="1650" spans="2:65" s="12" customFormat="1" ht="10">
      <c r="B1650" s="157"/>
      <c r="D1650" s="158" t="s">
        <v>328</v>
      </c>
      <c r="E1650" s="159" t="s">
        <v>1</v>
      </c>
      <c r="F1650" s="160" t="s">
        <v>15224</v>
      </c>
      <c r="H1650" s="161">
        <v>126.997</v>
      </c>
      <c r="I1650" s="162"/>
      <c r="L1650" s="157"/>
      <c r="M1650" s="163"/>
      <c r="T1650" s="164"/>
      <c r="AT1650" s="159" t="s">
        <v>328</v>
      </c>
      <c r="AU1650" s="159" t="s">
        <v>88</v>
      </c>
      <c r="AV1650" s="12" t="s">
        <v>88</v>
      </c>
      <c r="AW1650" s="12" t="s">
        <v>31</v>
      </c>
      <c r="AX1650" s="12" t="s">
        <v>76</v>
      </c>
      <c r="AY1650" s="159" t="s">
        <v>317</v>
      </c>
    </row>
    <row r="1651" spans="2:65" s="13" customFormat="1" ht="10">
      <c r="B1651" s="165"/>
      <c r="D1651" s="158" t="s">
        <v>328</v>
      </c>
      <c r="E1651" s="166" t="s">
        <v>1</v>
      </c>
      <c r="F1651" s="167" t="s">
        <v>7497</v>
      </c>
      <c r="H1651" s="168">
        <v>126.997</v>
      </c>
      <c r="I1651" s="169"/>
      <c r="L1651" s="165"/>
      <c r="M1651" s="170"/>
      <c r="T1651" s="171"/>
      <c r="AT1651" s="166" t="s">
        <v>328</v>
      </c>
      <c r="AU1651" s="166" t="s">
        <v>88</v>
      </c>
      <c r="AV1651" s="13" t="s">
        <v>92</v>
      </c>
      <c r="AW1651" s="13" t="s">
        <v>31</v>
      </c>
      <c r="AX1651" s="13" t="s">
        <v>76</v>
      </c>
      <c r="AY1651" s="166" t="s">
        <v>317</v>
      </c>
    </row>
    <row r="1652" spans="2:65" s="14" customFormat="1" ht="10">
      <c r="B1652" s="172"/>
      <c r="D1652" s="158" t="s">
        <v>328</v>
      </c>
      <c r="E1652" s="173" t="s">
        <v>1</v>
      </c>
      <c r="F1652" s="174" t="s">
        <v>332</v>
      </c>
      <c r="H1652" s="175">
        <v>126.997</v>
      </c>
      <c r="I1652" s="176"/>
      <c r="L1652" s="172"/>
      <c r="M1652" s="177"/>
      <c r="T1652" s="178"/>
      <c r="AT1652" s="173" t="s">
        <v>328</v>
      </c>
      <c r="AU1652" s="173" t="s">
        <v>88</v>
      </c>
      <c r="AV1652" s="14" t="s">
        <v>323</v>
      </c>
      <c r="AW1652" s="14" t="s">
        <v>31</v>
      </c>
      <c r="AX1652" s="14" t="s">
        <v>83</v>
      </c>
      <c r="AY1652" s="173" t="s">
        <v>317</v>
      </c>
    </row>
    <row r="1653" spans="2:65" s="12" customFormat="1" ht="10">
      <c r="B1653" s="157"/>
      <c r="D1653" s="158" t="s">
        <v>328</v>
      </c>
      <c r="F1653" s="160" t="s">
        <v>15228</v>
      </c>
      <c r="H1653" s="161">
        <v>134.61699999999999</v>
      </c>
      <c r="I1653" s="162"/>
      <c r="L1653" s="157"/>
      <c r="M1653" s="163"/>
      <c r="T1653" s="164"/>
      <c r="AT1653" s="159" t="s">
        <v>328</v>
      </c>
      <c r="AU1653" s="159" t="s">
        <v>88</v>
      </c>
      <c r="AV1653" s="12" t="s">
        <v>88</v>
      </c>
      <c r="AW1653" s="12" t="s">
        <v>3</v>
      </c>
      <c r="AX1653" s="12" t="s">
        <v>83</v>
      </c>
      <c r="AY1653" s="159" t="s">
        <v>317</v>
      </c>
    </row>
    <row r="1654" spans="2:65" s="1" customFormat="1" ht="24.15" customHeight="1">
      <c r="B1654" s="142"/>
      <c r="C1654" s="179" t="s">
        <v>2880</v>
      </c>
      <c r="D1654" s="179" t="s">
        <v>454</v>
      </c>
      <c r="E1654" s="180" t="s">
        <v>7509</v>
      </c>
      <c r="F1654" s="181" t="s">
        <v>7510</v>
      </c>
      <c r="G1654" s="182" t="s">
        <v>444</v>
      </c>
      <c r="H1654" s="183">
        <v>244.45699999999999</v>
      </c>
      <c r="I1654" s="184"/>
      <c r="J1654" s="185">
        <f>ROUND(I1654*H1654,2)</f>
        <v>0</v>
      </c>
      <c r="K1654" s="186"/>
      <c r="L1654" s="187"/>
      <c r="M1654" s="188" t="s">
        <v>1</v>
      </c>
      <c r="N1654" s="189" t="s">
        <v>42</v>
      </c>
      <c r="P1654" s="153">
        <f>O1654*H1654</f>
        <v>0</v>
      </c>
      <c r="Q1654" s="153">
        <v>1.8519999999999998E-2</v>
      </c>
      <c r="R1654" s="153">
        <f>Q1654*H1654</f>
        <v>4.5273436399999998</v>
      </c>
      <c r="S1654" s="153">
        <v>0</v>
      </c>
      <c r="T1654" s="154">
        <f>S1654*H1654</f>
        <v>0</v>
      </c>
      <c r="AR1654" s="155" t="s">
        <v>481</v>
      </c>
      <c r="AT1654" s="155" t="s">
        <v>454</v>
      </c>
      <c r="AU1654" s="155" t="s">
        <v>88</v>
      </c>
      <c r="AY1654" s="16" t="s">
        <v>317</v>
      </c>
      <c r="BE1654" s="156">
        <f>IF(N1654="základná",J1654,0)</f>
        <v>0</v>
      </c>
      <c r="BF1654" s="156">
        <f>IF(N1654="znížená",J1654,0)</f>
        <v>0</v>
      </c>
      <c r="BG1654" s="156">
        <f>IF(N1654="zákl. prenesená",J1654,0)</f>
        <v>0</v>
      </c>
      <c r="BH1654" s="156">
        <f>IF(N1654="zníž. prenesená",J1654,0)</f>
        <v>0</v>
      </c>
      <c r="BI1654" s="156">
        <f>IF(N1654="nulová",J1654,0)</f>
        <v>0</v>
      </c>
      <c r="BJ1654" s="16" t="s">
        <v>88</v>
      </c>
      <c r="BK1654" s="156">
        <f>ROUND(I1654*H1654,2)</f>
        <v>0</v>
      </c>
      <c r="BL1654" s="16" t="s">
        <v>396</v>
      </c>
      <c r="BM1654" s="155" t="s">
        <v>15229</v>
      </c>
    </row>
    <row r="1655" spans="2:65" s="12" customFormat="1" ht="10">
      <c r="B1655" s="157"/>
      <c r="D1655" s="158" t="s">
        <v>328</v>
      </c>
      <c r="E1655" s="159" t="s">
        <v>1</v>
      </c>
      <c r="F1655" s="160" t="s">
        <v>15225</v>
      </c>
      <c r="H1655" s="161">
        <v>54.89</v>
      </c>
      <c r="I1655" s="162"/>
      <c r="L1655" s="157"/>
      <c r="M1655" s="163"/>
      <c r="T1655" s="164"/>
      <c r="AT1655" s="159" t="s">
        <v>328</v>
      </c>
      <c r="AU1655" s="159" t="s">
        <v>88</v>
      </c>
      <c r="AV1655" s="12" t="s">
        <v>88</v>
      </c>
      <c r="AW1655" s="12" t="s">
        <v>31</v>
      </c>
      <c r="AX1655" s="12" t="s">
        <v>76</v>
      </c>
      <c r="AY1655" s="159" t="s">
        <v>317</v>
      </c>
    </row>
    <row r="1656" spans="2:65" s="12" customFormat="1" ht="10">
      <c r="B1656" s="157"/>
      <c r="D1656" s="158" t="s">
        <v>328</v>
      </c>
      <c r="E1656" s="159" t="s">
        <v>1</v>
      </c>
      <c r="F1656" s="160" t="s">
        <v>15226</v>
      </c>
      <c r="H1656" s="161">
        <v>175.73</v>
      </c>
      <c r="I1656" s="162"/>
      <c r="L1656" s="157"/>
      <c r="M1656" s="163"/>
      <c r="T1656" s="164"/>
      <c r="AT1656" s="159" t="s">
        <v>328</v>
      </c>
      <c r="AU1656" s="159" t="s">
        <v>88</v>
      </c>
      <c r="AV1656" s="12" t="s">
        <v>88</v>
      </c>
      <c r="AW1656" s="12" t="s">
        <v>31</v>
      </c>
      <c r="AX1656" s="12" t="s">
        <v>76</v>
      </c>
      <c r="AY1656" s="159" t="s">
        <v>317</v>
      </c>
    </row>
    <row r="1657" spans="2:65" s="13" customFormat="1" ht="10">
      <c r="B1657" s="165"/>
      <c r="D1657" s="158" t="s">
        <v>328</v>
      </c>
      <c r="E1657" s="166" t="s">
        <v>1</v>
      </c>
      <c r="F1657" s="167" t="s">
        <v>7502</v>
      </c>
      <c r="H1657" s="168">
        <v>230.62</v>
      </c>
      <c r="I1657" s="169"/>
      <c r="L1657" s="165"/>
      <c r="M1657" s="170"/>
      <c r="T1657" s="171"/>
      <c r="AT1657" s="166" t="s">
        <v>328</v>
      </c>
      <c r="AU1657" s="166" t="s">
        <v>88</v>
      </c>
      <c r="AV1657" s="13" t="s">
        <v>92</v>
      </c>
      <c r="AW1657" s="13" t="s">
        <v>31</v>
      </c>
      <c r="AX1657" s="13" t="s">
        <v>76</v>
      </c>
      <c r="AY1657" s="166" t="s">
        <v>317</v>
      </c>
    </row>
    <row r="1658" spans="2:65" s="14" customFormat="1" ht="10">
      <c r="B1658" s="172"/>
      <c r="D1658" s="158" t="s">
        <v>328</v>
      </c>
      <c r="E1658" s="173" t="s">
        <v>1</v>
      </c>
      <c r="F1658" s="174" t="s">
        <v>332</v>
      </c>
      <c r="H1658" s="175">
        <v>230.62</v>
      </c>
      <c r="I1658" s="176"/>
      <c r="L1658" s="172"/>
      <c r="M1658" s="177"/>
      <c r="T1658" s="178"/>
      <c r="AT1658" s="173" t="s">
        <v>328</v>
      </c>
      <c r="AU1658" s="173" t="s">
        <v>88</v>
      </c>
      <c r="AV1658" s="14" t="s">
        <v>323</v>
      </c>
      <c r="AW1658" s="14" t="s">
        <v>31</v>
      </c>
      <c r="AX1658" s="14" t="s">
        <v>83</v>
      </c>
      <c r="AY1658" s="173" t="s">
        <v>317</v>
      </c>
    </row>
    <row r="1659" spans="2:65" s="12" customFormat="1" ht="10">
      <c r="B1659" s="157"/>
      <c r="D1659" s="158" t="s">
        <v>328</v>
      </c>
      <c r="F1659" s="160" t="s">
        <v>15230</v>
      </c>
      <c r="H1659" s="161">
        <v>244.45699999999999</v>
      </c>
      <c r="I1659" s="162"/>
      <c r="L1659" s="157"/>
      <c r="M1659" s="163"/>
      <c r="T1659" s="164"/>
      <c r="AT1659" s="159" t="s">
        <v>328</v>
      </c>
      <c r="AU1659" s="159" t="s">
        <v>88</v>
      </c>
      <c r="AV1659" s="12" t="s">
        <v>88</v>
      </c>
      <c r="AW1659" s="12" t="s">
        <v>3</v>
      </c>
      <c r="AX1659" s="12" t="s">
        <v>83</v>
      </c>
      <c r="AY1659" s="159" t="s">
        <v>317</v>
      </c>
    </row>
    <row r="1660" spans="2:65" s="1" customFormat="1" ht="24.15" customHeight="1">
      <c r="B1660" s="142"/>
      <c r="C1660" s="143" t="s">
        <v>1557</v>
      </c>
      <c r="D1660" s="143" t="s">
        <v>319</v>
      </c>
      <c r="E1660" s="144" t="s">
        <v>7513</v>
      </c>
      <c r="F1660" s="145" t="s">
        <v>7514</v>
      </c>
      <c r="G1660" s="146" t="s">
        <v>444</v>
      </c>
      <c r="H1660" s="147">
        <v>12.34</v>
      </c>
      <c r="I1660" s="148"/>
      <c r="J1660" s="149">
        <f>ROUND(I1660*H1660,2)</f>
        <v>0</v>
      </c>
      <c r="K1660" s="150"/>
      <c r="L1660" s="31"/>
      <c r="M1660" s="151" t="s">
        <v>1</v>
      </c>
      <c r="N1660" s="152" t="s">
        <v>42</v>
      </c>
      <c r="P1660" s="153">
        <f>O1660*H1660</f>
        <v>0</v>
      </c>
      <c r="Q1660" s="153">
        <v>3.15E-3</v>
      </c>
      <c r="R1660" s="153">
        <f>Q1660*H1660</f>
        <v>3.8871000000000003E-2</v>
      </c>
      <c r="S1660" s="153">
        <v>0</v>
      </c>
      <c r="T1660" s="154">
        <f>S1660*H1660</f>
        <v>0</v>
      </c>
      <c r="AR1660" s="155" t="s">
        <v>396</v>
      </c>
      <c r="AT1660" s="155" t="s">
        <v>319</v>
      </c>
      <c r="AU1660" s="155" t="s">
        <v>88</v>
      </c>
      <c r="AY1660" s="16" t="s">
        <v>317</v>
      </c>
      <c r="BE1660" s="156">
        <f>IF(N1660="základná",J1660,0)</f>
        <v>0</v>
      </c>
      <c r="BF1660" s="156">
        <f>IF(N1660="znížená",J1660,0)</f>
        <v>0</v>
      </c>
      <c r="BG1660" s="156">
        <f>IF(N1660="zákl. prenesená",J1660,0)</f>
        <v>0</v>
      </c>
      <c r="BH1660" s="156">
        <f>IF(N1660="zníž. prenesená",J1660,0)</f>
        <v>0</v>
      </c>
      <c r="BI1660" s="156">
        <f>IF(N1660="nulová",J1660,0)</f>
        <v>0</v>
      </c>
      <c r="BJ1660" s="16" t="s">
        <v>88</v>
      </c>
      <c r="BK1660" s="156">
        <f>ROUND(I1660*H1660,2)</f>
        <v>0</v>
      </c>
      <c r="BL1660" s="16" t="s">
        <v>396</v>
      </c>
      <c r="BM1660" s="155" t="s">
        <v>15231</v>
      </c>
    </row>
    <row r="1661" spans="2:65" s="12" customFormat="1" ht="10">
      <c r="B1661" s="157"/>
      <c r="D1661" s="158" t="s">
        <v>328</v>
      </c>
      <c r="E1661" s="159" t="s">
        <v>1</v>
      </c>
      <c r="F1661" s="160" t="s">
        <v>15232</v>
      </c>
      <c r="H1661" s="161">
        <v>5.03</v>
      </c>
      <c r="I1661" s="162"/>
      <c r="L1661" s="157"/>
      <c r="M1661" s="163"/>
      <c r="T1661" s="164"/>
      <c r="AT1661" s="159" t="s">
        <v>328</v>
      </c>
      <c r="AU1661" s="159" t="s">
        <v>88</v>
      </c>
      <c r="AV1661" s="12" t="s">
        <v>88</v>
      </c>
      <c r="AW1661" s="12" t="s">
        <v>31</v>
      </c>
      <c r="AX1661" s="12" t="s">
        <v>76</v>
      </c>
      <c r="AY1661" s="159" t="s">
        <v>317</v>
      </c>
    </row>
    <row r="1662" spans="2:65" s="12" customFormat="1" ht="10">
      <c r="B1662" s="157"/>
      <c r="D1662" s="158" t="s">
        <v>328</v>
      </c>
      <c r="E1662" s="159" t="s">
        <v>1</v>
      </c>
      <c r="F1662" s="160" t="s">
        <v>15233</v>
      </c>
      <c r="H1662" s="161">
        <v>7.31</v>
      </c>
      <c r="I1662" s="162"/>
      <c r="L1662" s="157"/>
      <c r="M1662" s="163"/>
      <c r="T1662" s="164"/>
      <c r="AT1662" s="159" t="s">
        <v>328</v>
      </c>
      <c r="AU1662" s="159" t="s">
        <v>88</v>
      </c>
      <c r="AV1662" s="12" t="s">
        <v>88</v>
      </c>
      <c r="AW1662" s="12" t="s">
        <v>31</v>
      </c>
      <c r="AX1662" s="12" t="s">
        <v>76</v>
      </c>
      <c r="AY1662" s="159" t="s">
        <v>317</v>
      </c>
    </row>
    <row r="1663" spans="2:65" s="13" customFormat="1" ht="10">
      <c r="B1663" s="165"/>
      <c r="D1663" s="158" t="s">
        <v>328</v>
      </c>
      <c r="E1663" s="166" t="s">
        <v>1</v>
      </c>
      <c r="F1663" s="167" t="s">
        <v>331</v>
      </c>
      <c r="H1663" s="168">
        <v>12.34</v>
      </c>
      <c r="I1663" s="169"/>
      <c r="L1663" s="165"/>
      <c r="M1663" s="170"/>
      <c r="T1663" s="171"/>
      <c r="AT1663" s="166" t="s">
        <v>328</v>
      </c>
      <c r="AU1663" s="166" t="s">
        <v>88</v>
      </c>
      <c r="AV1663" s="13" t="s">
        <v>92</v>
      </c>
      <c r="AW1663" s="13" t="s">
        <v>31</v>
      </c>
      <c r="AX1663" s="13" t="s">
        <v>76</v>
      </c>
      <c r="AY1663" s="166" t="s">
        <v>317</v>
      </c>
    </row>
    <row r="1664" spans="2:65" s="14" customFormat="1" ht="10">
      <c r="B1664" s="172"/>
      <c r="D1664" s="158" t="s">
        <v>328</v>
      </c>
      <c r="E1664" s="173" t="s">
        <v>1</v>
      </c>
      <c r="F1664" s="174" t="s">
        <v>332</v>
      </c>
      <c r="H1664" s="175">
        <v>12.34</v>
      </c>
      <c r="I1664" s="176"/>
      <c r="L1664" s="172"/>
      <c r="M1664" s="177"/>
      <c r="T1664" s="178"/>
      <c r="AT1664" s="173" t="s">
        <v>328</v>
      </c>
      <c r="AU1664" s="173" t="s">
        <v>88</v>
      </c>
      <c r="AV1664" s="14" t="s">
        <v>323</v>
      </c>
      <c r="AW1664" s="14" t="s">
        <v>31</v>
      </c>
      <c r="AX1664" s="14" t="s">
        <v>83</v>
      </c>
      <c r="AY1664" s="173" t="s">
        <v>317</v>
      </c>
    </row>
    <row r="1665" spans="2:65" s="1" customFormat="1" ht="24.15" customHeight="1">
      <c r="B1665" s="142"/>
      <c r="C1665" s="179" t="s">
        <v>2887</v>
      </c>
      <c r="D1665" s="179" t="s">
        <v>454</v>
      </c>
      <c r="E1665" s="180" t="s">
        <v>7520</v>
      </c>
      <c r="F1665" s="181" t="s">
        <v>7521</v>
      </c>
      <c r="G1665" s="182" t="s">
        <v>444</v>
      </c>
      <c r="H1665" s="183">
        <v>13.08</v>
      </c>
      <c r="I1665" s="184"/>
      <c r="J1665" s="185">
        <f>ROUND(I1665*H1665,2)</f>
        <v>0</v>
      </c>
      <c r="K1665" s="186"/>
      <c r="L1665" s="187"/>
      <c r="M1665" s="188" t="s">
        <v>1</v>
      </c>
      <c r="N1665" s="189" t="s">
        <v>42</v>
      </c>
      <c r="P1665" s="153">
        <f>O1665*H1665</f>
        <v>0</v>
      </c>
      <c r="Q1665" s="153">
        <v>1.8519999999999998E-2</v>
      </c>
      <c r="R1665" s="153">
        <f>Q1665*H1665</f>
        <v>0.24224159999999997</v>
      </c>
      <c r="S1665" s="153">
        <v>0</v>
      </c>
      <c r="T1665" s="154">
        <f>S1665*H1665</f>
        <v>0</v>
      </c>
      <c r="AR1665" s="155" t="s">
        <v>481</v>
      </c>
      <c r="AT1665" s="155" t="s">
        <v>454</v>
      </c>
      <c r="AU1665" s="155" t="s">
        <v>88</v>
      </c>
      <c r="AY1665" s="16" t="s">
        <v>317</v>
      </c>
      <c r="BE1665" s="156">
        <f>IF(N1665="základná",J1665,0)</f>
        <v>0</v>
      </c>
      <c r="BF1665" s="156">
        <f>IF(N1665="znížená",J1665,0)</f>
        <v>0</v>
      </c>
      <c r="BG1665" s="156">
        <f>IF(N1665="zákl. prenesená",J1665,0)</f>
        <v>0</v>
      </c>
      <c r="BH1665" s="156">
        <f>IF(N1665="zníž. prenesená",J1665,0)</f>
        <v>0</v>
      </c>
      <c r="BI1665" s="156">
        <f>IF(N1665="nulová",J1665,0)</f>
        <v>0</v>
      </c>
      <c r="BJ1665" s="16" t="s">
        <v>88</v>
      </c>
      <c r="BK1665" s="156">
        <f>ROUND(I1665*H1665,2)</f>
        <v>0</v>
      </c>
      <c r="BL1665" s="16" t="s">
        <v>396</v>
      </c>
      <c r="BM1665" s="155" t="s">
        <v>15234</v>
      </c>
    </row>
    <row r="1666" spans="2:65" s="12" customFormat="1" ht="10">
      <c r="B1666" s="157"/>
      <c r="D1666" s="158" t="s">
        <v>328</v>
      </c>
      <c r="F1666" s="160" t="s">
        <v>15235</v>
      </c>
      <c r="H1666" s="161">
        <v>13.08</v>
      </c>
      <c r="I1666" s="162"/>
      <c r="L1666" s="157"/>
      <c r="M1666" s="163"/>
      <c r="T1666" s="164"/>
      <c r="AT1666" s="159" t="s">
        <v>328</v>
      </c>
      <c r="AU1666" s="159" t="s">
        <v>88</v>
      </c>
      <c r="AV1666" s="12" t="s">
        <v>88</v>
      </c>
      <c r="AW1666" s="12" t="s">
        <v>3</v>
      </c>
      <c r="AX1666" s="12" t="s">
        <v>83</v>
      </c>
      <c r="AY1666" s="159" t="s">
        <v>317</v>
      </c>
    </row>
    <row r="1667" spans="2:65" s="1" customFormat="1" ht="24.15" customHeight="1">
      <c r="B1667" s="142"/>
      <c r="C1667" s="143" t="s">
        <v>2891</v>
      </c>
      <c r="D1667" s="143" t="s">
        <v>319</v>
      </c>
      <c r="E1667" s="144" t="s">
        <v>7525</v>
      </c>
      <c r="F1667" s="145" t="s">
        <v>15236</v>
      </c>
      <c r="G1667" s="146" t="s">
        <v>444</v>
      </c>
      <c r="H1667" s="147">
        <v>438.6</v>
      </c>
      <c r="I1667" s="148"/>
      <c r="J1667" s="149">
        <f>ROUND(I1667*H1667,2)</f>
        <v>0</v>
      </c>
      <c r="K1667" s="150"/>
      <c r="L1667" s="31"/>
      <c r="M1667" s="151" t="s">
        <v>1</v>
      </c>
      <c r="N1667" s="152" t="s">
        <v>42</v>
      </c>
      <c r="P1667" s="153">
        <f>O1667*H1667</f>
        <v>0</v>
      </c>
      <c r="Q1667" s="153">
        <v>3.1099999999999999E-3</v>
      </c>
      <c r="R1667" s="153">
        <f>Q1667*H1667</f>
        <v>1.3640460000000001</v>
      </c>
      <c r="S1667" s="153">
        <v>0</v>
      </c>
      <c r="T1667" s="154">
        <f>S1667*H1667</f>
        <v>0</v>
      </c>
      <c r="AR1667" s="155" t="s">
        <v>396</v>
      </c>
      <c r="AT1667" s="155" t="s">
        <v>319</v>
      </c>
      <c r="AU1667" s="155" t="s">
        <v>88</v>
      </c>
      <c r="AY1667" s="16" t="s">
        <v>317</v>
      </c>
      <c r="BE1667" s="156">
        <f>IF(N1667="základná",J1667,0)</f>
        <v>0</v>
      </c>
      <c r="BF1667" s="156">
        <f>IF(N1667="znížená",J1667,0)</f>
        <v>0</v>
      </c>
      <c r="BG1667" s="156">
        <f>IF(N1667="zákl. prenesená",J1667,0)</f>
        <v>0</v>
      </c>
      <c r="BH1667" s="156">
        <f>IF(N1667="zníž. prenesená",J1667,0)</f>
        <v>0</v>
      </c>
      <c r="BI1667" s="156">
        <f>IF(N1667="nulová",J1667,0)</f>
        <v>0</v>
      </c>
      <c r="BJ1667" s="16" t="s">
        <v>88</v>
      </c>
      <c r="BK1667" s="156">
        <f>ROUND(I1667*H1667,2)</f>
        <v>0</v>
      </c>
      <c r="BL1667" s="16" t="s">
        <v>396</v>
      </c>
      <c r="BM1667" s="155" t="s">
        <v>15237</v>
      </c>
    </row>
    <row r="1668" spans="2:65" s="12" customFormat="1" ht="10">
      <c r="B1668" s="157"/>
      <c r="D1668" s="158" t="s">
        <v>328</v>
      </c>
      <c r="E1668" s="159" t="s">
        <v>1</v>
      </c>
      <c r="F1668" s="160" t="s">
        <v>15238</v>
      </c>
      <c r="H1668" s="161">
        <v>438.6</v>
      </c>
      <c r="I1668" s="162"/>
      <c r="L1668" s="157"/>
      <c r="M1668" s="163"/>
      <c r="T1668" s="164"/>
      <c r="AT1668" s="159" t="s">
        <v>328</v>
      </c>
      <c r="AU1668" s="159" t="s">
        <v>88</v>
      </c>
      <c r="AV1668" s="12" t="s">
        <v>88</v>
      </c>
      <c r="AW1668" s="12" t="s">
        <v>31</v>
      </c>
      <c r="AX1668" s="12" t="s">
        <v>76</v>
      </c>
      <c r="AY1668" s="159" t="s">
        <v>317</v>
      </c>
    </row>
    <row r="1669" spans="2:65" s="13" customFormat="1" ht="10">
      <c r="B1669" s="165"/>
      <c r="D1669" s="158" t="s">
        <v>328</v>
      </c>
      <c r="E1669" s="166" t="s">
        <v>1</v>
      </c>
      <c r="F1669" s="167" t="s">
        <v>15239</v>
      </c>
      <c r="H1669" s="168">
        <v>438.6</v>
      </c>
      <c r="I1669" s="169"/>
      <c r="L1669" s="165"/>
      <c r="M1669" s="170"/>
      <c r="T1669" s="171"/>
      <c r="AT1669" s="166" t="s">
        <v>328</v>
      </c>
      <c r="AU1669" s="166" t="s">
        <v>88</v>
      </c>
      <c r="AV1669" s="13" t="s">
        <v>92</v>
      </c>
      <c r="AW1669" s="13" t="s">
        <v>31</v>
      </c>
      <c r="AX1669" s="13" t="s">
        <v>76</v>
      </c>
      <c r="AY1669" s="166" t="s">
        <v>317</v>
      </c>
    </row>
    <row r="1670" spans="2:65" s="14" customFormat="1" ht="10">
      <c r="B1670" s="172"/>
      <c r="D1670" s="158" t="s">
        <v>328</v>
      </c>
      <c r="E1670" s="173" t="s">
        <v>1</v>
      </c>
      <c r="F1670" s="174" t="s">
        <v>332</v>
      </c>
      <c r="H1670" s="175">
        <v>438.6</v>
      </c>
      <c r="I1670" s="176"/>
      <c r="L1670" s="172"/>
      <c r="M1670" s="177"/>
      <c r="T1670" s="178"/>
      <c r="AT1670" s="173" t="s">
        <v>328</v>
      </c>
      <c r="AU1670" s="173" t="s">
        <v>88</v>
      </c>
      <c r="AV1670" s="14" t="s">
        <v>323</v>
      </c>
      <c r="AW1670" s="14" t="s">
        <v>31</v>
      </c>
      <c r="AX1670" s="14" t="s">
        <v>83</v>
      </c>
      <c r="AY1670" s="173" t="s">
        <v>317</v>
      </c>
    </row>
    <row r="1671" spans="2:65" s="1" customFormat="1" ht="24.15" customHeight="1">
      <c r="B1671" s="142"/>
      <c r="C1671" s="179" t="s">
        <v>2895</v>
      </c>
      <c r="D1671" s="179" t="s">
        <v>454</v>
      </c>
      <c r="E1671" s="180" t="s">
        <v>7536</v>
      </c>
      <c r="F1671" s="181" t="s">
        <v>15240</v>
      </c>
      <c r="G1671" s="182" t="s">
        <v>444</v>
      </c>
      <c r="H1671" s="183">
        <v>464.916</v>
      </c>
      <c r="I1671" s="184"/>
      <c r="J1671" s="185">
        <f>ROUND(I1671*H1671,2)</f>
        <v>0</v>
      </c>
      <c r="K1671" s="186"/>
      <c r="L1671" s="187"/>
      <c r="M1671" s="188" t="s">
        <v>1</v>
      </c>
      <c r="N1671" s="189" t="s">
        <v>42</v>
      </c>
      <c r="P1671" s="153">
        <f>O1671*H1671</f>
        <v>0</v>
      </c>
      <c r="Q1671" s="153">
        <v>2.3060000000000001E-2</v>
      </c>
      <c r="R1671" s="153">
        <f>Q1671*H1671</f>
        <v>10.72096296</v>
      </c>
      <c r="S1671" s="153">
        <v>0</v>
      </c>
      <c r="T1671" s="154">
        <f>S1671*H1671</f>
        <v>0</v>
      </c>
      <c r="AR1671" s="155" t="s">
        <v>481</v>
      </c>
      <c r="AT1671" s="155" t="s">
        <v>454</v>
      </c>
      <c r="AU1671" s="155" t="s">
        <v>88</v>
      </c>
      <c r="AY1671" s="16" t="s">
        <v>317</v>
      </c>
      <c r="BE1671" s="156">
        <f>IF(N1671="základná",J1671,0)</f>
        <v>0</v>
      </c>
      <c r="BF1671" s="156">
        <f>IF(N1671="znížená",J1671,0)</f>
        <v>0</v>
      </c>
      <c r="BG1671" s="156">
        <f>IF(N1671="zákl. prenesená",J1671,0)</f>
        <v>0</v>
      </c>
      <c r="BH1671" s="156">
        <f>IF(N1671="zníž. prenesená",J1671,0)</f>
        <v>0</v>
      </c>
      <c r="BI1671" s="156">
        <f>IF(N1671="nulová",J1671,0)</f>
        <v>0</v>
      </c>
      <c r="BJ1671" s="16" t="s">
        <v>88</v>
      </c>
      <c r="BK1671" s="156">
        <f>ROUND(I1671*H1671,2)</f>
        <v>0</v>
      </c>
      <c r="BL1671" s="16" t="s">
        <v>396</v>
      </c>
      <c r="BM1671" s="155" t="s">
        <v>15241</v>
      </c>
    </row>
    <row r="1672" spans="2:65" s="12" customFormat="1" ht="10">
      <c r="B1672" s="157"/>
      <c r="D1672" s="158" t="s">
        <v>328</v>
      </c>
      <c r="F1672" s="160" t="s">
        <v>15242</v>
      </c>
      <c r="H1672" s="161">
        <v>464.916</v>
      </c>
      <c r="I1672" s="162"/>
      <c r="L1672" s="157"/>
      <c r="M1672" s="163"/>
      <c r="T1672" s="164"/>
      <c r="AT1672" s="159" t="s">
        <v>328</v>
      </c>
      <c r="AU1672" s="159" t="s">
        <v>88</v>
      </c>
      <c r="AV1672" s="12" t="s">
        <v>88</v>
      </c>
      <c r="AW1672" s="12" t="s">
        <v>3</v>
      </c>
      <c r="AX1672" s="12" t="s">
        <v>83</v>
      </c>
      <c r="AY1672" s="159" t="s">
        <v>317</v>
      </c>
    </row>
    <row r="1673" spans="2:65" s="1" customFormat="1" ht="24.15" customHeight="1">
      <c r="B1673" s="142"/>
      <c r="C1673" s="143" t="s">
        <v>2899</v>
      </c>
      <c r="D1673" s="143" t="s">
        <v>319</v>
      </c>
      <c r="E1673" s="144" t="s">
        <v>7546</v>
      </c>
      <c r="F1673" s="145" t="s">
        <v>7547</v>
      </c>
      <c r="G1673" s="146" t="s">
        <v>444</v>
      </c>
      <c r="H1673" s="147">
        <v>102.94</v>
      </c>
      <c r="I1673" s="148"/>
      <c r="J1673" s="149">
        <f>ROUND(I1673*H1673,2)</f>
        <v>0</v>
      </c>
      <c r="K1673" s="150"/>
      <c r="L1673" s="31"/>
      <c r="M1673" s="151" t="s">
        <v>1</v>
      </c>
      <c r="N1673" s="152" t="s">
        <v>42</v>
      </c>
      <c r="P1673" s="153">
        <f>O1673*H1673</f>
        <v>0</v>
      </c>
      <c r="Q1673" s="153">
        <v>3.1099999999999999E-3</v>
      </c>
      <c r="R1673" s="153">
        <f>Q1673*H1673</f>
        <v>0.32014339999999997</v>
      </c>
      <c r="S1673" s="153">
        <v>0</v>
      </c>
      <c r="T1673" s="154">
        <f>S1673*H1673</f>
        <v>0</v>
      </c>
      <c r="AR1673" s="155" t="s">
        <v>396</v>
      </c>
      <c r="AT1673" s="155" t="s">
        <v>319</v>
      </c>
      <c r="AU1673" s="155" t="s">
        <v>88</v>
      </c>
      <c r="AY1673" s="16" t="s">
        <v>317</v>
      </c>
      <c r="BE1673" s="156">
        <f>IF(N1673="základná",J1673,0)</f>
        <v>0</v>
      </c>
      <c r="BF1673" s="156">
        <f>IF(N1673="znížená",J1673,0)</f>
        <v>0</v>
      </c>
      <c r="BG1673" s="156">
        <f>IF(N1673="zákl. prenesená",J1673,0)</f>
        <v>0</v>
      </c>
      <c r="BH1673" s="156">
        <f>IF(N1673="zníž. prenesená",J1673,0)</f>
        <v>0</v>
      </c>
      <c r="BI1673" s="156">
        <f>IF(N1673="nulová",J1673,0)</f>
        <v>0</v>
      </c>
      <c r="BJ1673" s="16" t="s">
        <v>88</v>
      </c>
      <c r="BK1673" s="156">
        <f>ROUND(I1673*H1673,2)</f>
        <v>0</v>
      </c>
      <c r="BL1673" s="16" t="s">
        <v>396</v>
      </c>
      <c r="BM1673" s="155" t="s">
        <v>15243</v>
      </c>
    </row>
    <row r="1674" spans="2:65" s="12" customFormat="1" ht="10">
      <c r="B1674" s="157"/>
      <c r="D1674" s="158" t="s">
        <v>328</v>
      </c>
      <c r="E1674" s="159" t="s">
        <v>1</v>
      </c>
      <c r="F1674" s="160" t="s">
        <v>15244</v>
      </c>
      <c r="H1674" s="161">
        <v>102.94</v>
      </c>
      <c r="I1674" s="162"/>
      <c r="L1674" s="157"/>
      <c r="M1674" s="163"/>
      <c r="T1674" s="164"/>
      <c r="AT1674" s="159" t="s">
        <v>328</v>
      </c>
      <c r="AU1674" s="159" t="s">
        <v>88</v>
      </c>
      <c r="AV1674" s="12" t="s">
        <v>88</v>
      </c>
      <c r="AW1674" s="12" t="s">
        <v>31</v>
      </c>
      <c r="AX1674" s="12" t="s">
        <v>76</v>
      </c>
      <c r="AY1674" s="159" t="s">
        <v>317</v>
      </c>
    </row>
    <row r="1675" spans="2:65" s="13" customFormat="1" ht="10">
      <c r="B1675" s="165"/>
      <c r="D1675" s="158" t="s">
        <v>328</v>
      </c>
      <c r="E1675" s="166" t="s">
        <v>1</v>
      </c>
      <c r="F1675" s="167" t="s">
        <v>331</v>
      </c>
      <c r="H1675" s="168">
        <v>102.94</v>
      </c>
      <c r="I1675" s="169"/>
      <c r="L1675" s="165"/>
      <c r="M1675" s="170"/>
      <c r="T1675" s="171"/>
      <c r="AT1675" s="166" t="s">
        <v>328</v>
      </c>
      <c r="AU1675" s="166" t="s">
        <v>88</v>
      </c>
      <c r="AV1675" s="13" t="s">
        <v>92</v>
      </c>
      <c r="AW1675" s="13" t="s">
        <v>31</v>
      </c>
      <c r="AX1675" s="13" t="s">
        <v>76</v>
      </c>
      <c r="AY1675" s="166" t="s">
        <v>317</v>
      </c>
    </row>
    <row r="1676" spans="2:65" s="14" customFormat="1" ht="10">
      <c r="B1676" s="172"/>
      <c r="D1676" s="158" t="s">
        <v>328</v>
      </c>
      <c r="E1676" s="173" t="s">
        <v>1</v>
      </c>
      <c r="F1676" s="174" t="s">
        <v>332</v>
      </c>
      <c r="H1676" s="175">
        <v>102.94</v>
      </c>
      <c r="I1676" s="176"/>
      <c r="L1676" s="172"/>
      <c r="M1676" s="177"/>
      <c r="T1676" s="178"/>
      <c r="AT1676" s="173" t="s">
        <v>328</v>
      </c>
      <c r="AU1676" s="173" t="s">
        <v>88</v>
      </c>
      <c r="AV1676" s="14" t="s">
        <v>323</v>
      </c>
      <c r="AW1676" s="14" t="s">
        <v>31</v>
      </c>
      <c r="AX1676" s="14" t="s">
        <v>83</v>
      </c>
      <c r="AY1676" s="173" t="s">
        <v>317</v>
      </c>
    </row>
    <row r="1677" spans="2:65" s="1" customFormat="1" ht="24.15" customHeight="1">
      <c r="B1677" s="142"/>
      <c r="C1677" s="179" t="s">
        <v>2903</v>
      </c>
      <c r="D1677" s="179" t="s">
        <v>454</v>
      </c>
      <c r="E1677" s="180" t="s">
        <v>7553</v>
      </c>
      <c r="F1677" s="181" t="s">
        <v>7554</v>
      </c>
      <c r="G1677" s="182" t="s">
        <v>444</v>
      </c>
      <c r="H1677" s="183">
        <v>109.116</v>
      </c>
      <c r="I1677" s="184"/>
      <c r="J1677" s="185">
        <f>ROUND(I1677*H1677,2)</f>
        <v>0</v>
      </c>
      <c r="K1677" s="186"/>
      <c r="L1677" s="187"/>
      <c r="M1677" s="188" t="s">
        <v>1</v>
      </c>
      <c r="N1677" s="189" t="s">
        <v>42</v>
      </c>
      <c r="P1677" s="153">
        <f>O1677*H1677</f>
        <v>0</v>
      </c>
      <c r="Q1677" s="153">
        <v>2.3060000000000001E-2</v>
      </c>
      <c r="R1677" s="153">
        <f>Q1677*H1677</f>
        <v>2.5162149600000001</v>
      </c>
      <c r="S1677" s="153">
        <v>0</v>
      </c>
      <c r="T1677" s="154">
        <f>S1677*H1677</f>
        <v>0</v>
      </c>
      <c r="AR1677" s="155" t="s">
        <v>481</v>
      </c>
      <c r="AT1677" s="155" t="s">
        <v>454</v>
      </c>
      <c r="AU1677" s="155" t="s">
        <v>88</v>
      </c>
      <c r="AY1677" s="16" t="s">
        <v>317</v>
      </c>
      <c r="BE1677" s="156">
        <f>IF(N1677="základná",J1677,0)</f>
        <v>0</v>
      </c>
      <c r="BF1677" s="156">
        <f>IF(N1677="znížená",J1677,0)</f>
        <v>0</v>
      </c>
      <c r="BG1677" s="156">
        <f>IF(N1677="zákl. prenesená",J1677,0)</f>
        <v>0</v>
      </c>
      <c r="BH1677" s="156">
        <f>IF(N1677="zníž. prenesená",J1677,0)</f>
        <v>0</v>
      </c>
      <c r="BI1677" s="156">
        <f>IF(N1677="nulová",J1677,0)</f>
        <v>0</v>
      </c>
      <c r="BJ1677" s="16" t="s">
        <v>88</v>
      </c>
      <c r="BK1677" s="156">
        <f>ROUND(I1677*H1677,2)</f>
        <v>0</v>
      </c>
      <c r="BL1677" s="16" t="s">
        <v>396</v>
      </c>
      <c r="BM1677" s="155" t="s">
        <v>15245</v>
      </c>
    </row>
    <row r="1678" spans="2:65" s="12" customFormat="1" ht="10">
      <c r="B1678" s="157"/>
      <c r="D1678" s="158" t="s">
        <v>328</v>
      </c>
      <c r="F1678" s="160" t="s">
        <v>15246</v>
      </c>
      <c r="H1678" s="161">
        <v>109.116</v>
      </c>
      <c r="I1678" s="162"/>
      <c r="L1678" s="157"/>
      <c r="M1678" s="163"/>
      <c r="T1678" s="164"/>
      <c r="AT1678" s="159" t="s">
        <v>328</v>
      </c>
      <c r="AU1678" s="159" t="s">
        <v>88</v>
      </c>
      <c r="AV1678" s="12" t="s">
        <v>88</v>
      </c>
      <c r="AW1678" s="12" t="s">
        <v>3</v>
      </c>
      <c r="AX1678" s="12" t="s">
        <v>83</v>
      </c>
      <c r="AY1678" s="159" t="s">
        <v>317</v>
      </c>
    </row>
    <row r="1679" spans="2:65" s="1" customFormat="1" ht="24.15" customHeight="1">
      <c r="B1679" s="142"/>
      <c r="C1679" s="143" t="s">
        <v>2907</v>
      </c>
      <c r="D1679" s="143" t="s">
        <v>319</v>
      </c>
      <c r="E1679" s="144" t="s">
        <v>15247</v>
      </c>
      <c r="F1679" s="145" t="s">
        <v>15248</v>
      </c>
      <c r="G1679" s="146" t="s">
        <v>439</v>
      </c>
      <c r="H1679" s="147">
        <v>23.349</v>
      </c>
      <c r="I1679" s="148"/>
      <c r="J1679" s="149">
        <f>ROUND(I1679*H1679,2)</f>
        <v>0</v>
      </c>
      <c r="K1679" s="150"/>
      <c r="L1679" s="31"/>
      <c r="M1679" s="151" t="s">
        <v>1</v>
      </c>
      <c r="N1679" s="152" t="s">
        <v>42</v>
      </c>
      <c r="P1679" s="153">
        <f>O1679*H1679</f>
        <v>0</v>
      </c>
      <c r="Q1679" s="153">
        <v>0</v>
      </c>
      <c r="R1679" s="153">
        <f>Q1679*H1679</f>
        <v>0</v>
      </c>
      <c r="S1679" s="153">
        <v>0</v>
      </c>
      <c r="T1679" s="154">
        <f>S1679*H1679</f>
        <v>0</v>
      </c>
      <c r="AR1679" s="155" t="s">
        <v>396</v>
      </c>
      <c r="AT1679" s="155" t="s">
        <v>319</v>
      </c>
      <c r="AU1679" s="155" t="s">
        <v>88</v>
      </c>
      <c r="AY1679" s="16" t="s">
        <v>317</v>
      </c>
      <c r="BE1679" s="156">
        <f>IF(N1679="základná",J1679,0)</f>
        <v>0</v>
      </c>
      <c r="BF1679" s="156">
        <f>IF(N1679="znížená",J1679,0)</f>
        <v>0</v>
      </c>
      <c r="BG1679" s="156">
        <f>IF(N1679="zákl. prenesená",J1679,0)</f>
        <v>0</v>
      </c>
      <c r="BH1679" s="156">
        <f>IF(N1679="zníž. prenesená",J1679,0)</f>
        <v>0</v>
      </c>
      <c r="BI1679" s="156">
        <f>IF(N1679="nulová",J1679,0)</f>
        <v>0</v>
      </c>
      <c r="BJ1679" s="16" t="s">
        <v>88</v>
      </c>
      <c r="BK1679" s="156">
        <f>ROUND(I1679*H1679,2)</f>
        <v>0</v>
      </c>
      <c r="BL1679" s="16" t="s">
        <v>396</v>
      </c>
      <c r="BM1679" s="155" t="s">
        <v>15249</v>
      </c>
    </row>
    <row r="1680" spans="2:65" s="11" customFormat="1" ht="22.75" customHeight="1">
      <c r="B1680" s="130"/>
      <c r="D1680" s="131" t="s">
        <v>75</v>
      </c>
      <c r="E1680" s="140" t="s">
        <v>651</v>
      </c>
      <c r="F1680" s="140" t="s">
        <v>652</v>
      </c>
      <c r="I1680" s="133"/>
      <c r="J1680" s="141">
        <f>BK1680</f>
        <v>0</v>
      </c>
      <c r="L1680" s="130"/>
      <c r="M1680" s="135"/>
      <c r="P1680" s="136">
        <f>SUM(P1681:P1712)</f>
        <v>0</v>
      </c>
      <c r="R1680" s="136">
        <f>SUM(R1681:R1712)</f>
        <v>2.1574809189999997</v>
      </c>
      <c r="T1680" s="137">
        <f>SUM(T1681:T1712)</f>
        <v>0</v>
      </c>
      <c r="AR1680" s="131" t="s">
        <v>88</v>
      </c>
      <c r="AT1680" s="138" t="s">
        <v>75</v>
      </c>
      <c r="AU1680" s="138" t="s">
        <v>83</v>
      </c>
      <c r="AY1680" s="131" t="s">
        <v>317</v>
      </c>
      <c r="BK1680" s="139">
        <f>SUM(BK1681:BK1712)</f>
        <v>0</v>
      </c>
    </row>
    <row r="1681" spans="2:65" s="1" customFormat="1" ht="24.15" customHeight="1">
      <c r="B1681" s="142"/>
      <c r="C1681" s="143" t="s">
        <v>2911</v>
      </c>
      <c r="D1681" s="143" t="s">
        <v>319</v>
      </c>
      <c r="E1681" s="144" t="s">
        <v>7580</v>
      </c>
      <c r="F1681" s="145" t="s">
        <v>7581</v>
      </c>
      <c r="G1681" s="146" t="s">
        <v>444</v>
      </c>
      <c r="H1681" s="147">
        <v>263.89999999999998</v>
      </c>
      <c r="I1681" s="148"/>
      <c r="J1681" s="149">
        <f>ROUND(I1681*H1681,2)</f>
        <v>0</v>
      </c>
      <c r="K1681" s="150"/>
      <c r="L1681" s="31"/>
      <c r="M1681" s="151" t="s">
        <v>1</v>
      </c>
      <c r="N1681" s="152" t="s">
        <v>42</v>
      </c>
      <c r="P1681" s="153">
        <f>O1681*H1681</f>
        <v>0</v>
      </c>
      <c r="Q1681" s="153">
        <v>2.3802099999999998E-3</v>
      </c>
      <c r="R1681" s="153">
        <f>Q1681*H1681</f>
        <v>0.62813741899999986</v>
      </c>
      <c r="S1681" s="153">
        <v>0</v>
      </c>
      <c r="T1681" s="154">
        <f>S1681*H1681</f>
        <v>0</v>
      </c>
      <c r="AR1681" s="155" t="s">
        <v>396</v>
      </c>
      <c r="AT1681" s="155" t="s">
        <v>319</v>
      </c>
      <c r="AU1681" s="155" t="s">
        <v>88</v>
      </c>
      <c r="AY1681" s="16" t="s">
        <v>317</v>
      </c>
      <c r="BE1681" s="156">
        <f>IF(N1681="základná",J1681,0)</f>
        <v>0</v>
      </c>
      <c r="BF1681" s="156">
        <f>IF(N1681="znížená",J1681,0)</f>
        <v>0</v>
      </c>
      <c r="BG1681" s="156">
        <f>IF(N1681="zákl. prenesená",J1681,0)</f>
        <v>0</v>
      </c>
      <c r="BH1681" s="156">
        <f>IF(N1681="zníž. prenesená",J1681,0)</f>
        <v>0</v>
      </c>
      <c r="BI1681" s="156">
        <f>IF(N1681="nulová",J1681,0)</f>
        <v>0</v>
      </c>
      <c r="BJ1681" s="16" t="s">
        <v>88</v>
      </c>
      <c r="BK1681" s="156">
        <f>ROUND(I1681*H1681,2)</f>
        <v>0</v>
      </c>
      <c r="BL1681" s="16" t="s">
        <v>396</v>
      </c>
      <c r="BM1681" s="155" t="s">
        <v>15250</v>
      </c>
    </row>
    <row r="1682" spans="2:65" s="12" customFormat="1" ht="20">
      <c r="B1682" s="157"/>
      <c r="D1682" s="158" t="s">
        <v>328</v>
      </c>
      <c r="E1682" s="159" t="s">
        <v>1</v>
      </c>
      <c r="F1682" s="160" t="s">
        <v>15251</v>
      </c>
      <c r="H1682" s="161">
        <v>245.3</v>
      </c>
      <c r="I1682" s="162"/>
      <c r="L1682" s="157"/>
      <c r="M1682" s="163"/>
      <c r="T1682" s="164"/>
      <c r="AT1682" s="159" t="s">
        <v>328</v>
      </c>
      <c r="AU1682" s="159" t="s">
        <v>88</v>
      </c>
      <c r="AV1682" s="12" t="s">
        <v>88</v>
      </c>
      <c r="AW1682" s="12" t="s">
        <v>31</v>
      </c>
      <c r="AX1682" s="12" t="s">
        <v>76</v>
      </c>
      <c r="AY1682" s="159" t="s">
        <v>317</v>
      </c>
    </row>
    <row r="1683" spans="2:65" s="13" customFormat="1" ht="10">
      <c r="B1683" s="165"/>
      <c r="D1683" s="158" t="s">
        <v>328</v>
      </c>
      <c r="E1683" s="166" t="s">
        <v>1</v>
      </c>
      <c r="F1683" s="167" t="s">
        <v>15252</v>
      </c>
      <c r="H1683" s="168">
        <v>245.3</v>
      </c>
      <c r="I1683" s="169"/>
      <c r="L1683" s="165"/>
      <c r="M1683" s="170"/>
      <c r="T1683" s="171"/>
      <c r="AT1683" s="166" t="s">
        <v>328</v>
      </c>
      <c r="AU1683" s="166" t="s">
        <v>88</v>
      </c>
      <c r="AV1683" s="13" t="s">
        <v>92</v>
      </c>
      <c r="AW1683" s="13" t="s">
        <v>31</v>
      </c>
      <c r="AX1683" s="13" t="s">
        <v>76</v>
      </c>
      <c r="AY1683" s="166" t="s">
        <v>317</v>
      </c>
    </row>
    <row r="1684" spans="2:65" s="12" customFormat="1" ht="10">
      <c r="B1684" s="157"/>
      <c r="D1684" s="158" t="s">
        <v>328</v>
      </c>
      <c r="E1684" s="159" t="s">
        <v>1</v>
      </c>
      <c r="F1684" s="160" t="s">
        <v>15253</v>
      </c>
      <c r="H1684" s="161">
        <v>18.600000000000001</v>
      </c>
      <c r="I1684" s="162"/>
      <c r="L1684" s="157"/>
      <c r="M1684" s="163"/>
      <c r="T1684" s="164"/>
      <c r="AT1684" s="159" t="s">
        <v>328</v>
      </c>
      <c r="AU1684" s="159" t="s">
        <v>88</v>
      </c>
      <c r="AV1684" s="12" t="s">
        <v>88</v>
      </c>
      <c r="AW1684" s="12" t="s">
        <v>31</v>
      </c>
      <c r="AX1684" s="12" t="s">
        <v>76</v>
      </c>
      <c r="AY1684" s="159" t="s">
        <v>317</v>
      </c>
    </row>
    <row r="1685" spans="2:65" s="13" customFormat="1" ht="10">
      <c r="B1685" s="165"/>
      <c r="D1685" s="158" t="s">
        <v>328</v>
      </c>
      <c r="E1685" s="166" t="s">
        <v>1</v>
      </c>
      <c r="F1685" s="167" t="s">
        <v>1927</v>
      </c>
      <c r="H1685" s="168">
        <v>18.600000000000001</v>
      </c>
      <c r="I1685" s="169"/>
      <c r="L1685" s="165"/>
      <c r="M1685" s="170"/>
      <c r="T1685" s="171"/>
      <c r="AT1685" s="166" t="s">
        <v>328</v>
      </c>
      <c r="AU1685" s="166" t="s">
        <v>88</v>
      </c>
      <c r="AV1685" s="13" t="s">
        <v>92</v>
      </c>
      <c r="AW1685" s="13" t="s">
        <v>31</v>
      </c>
      <c r="AX1685" s="13" t="s">
        <v>76</v>
      </c>
      <c r="AY1685" s="166" t="s">
        <v>317</v>
      </c>
    </row>
    <row r="1686" spans="2:65" s="14" customFormat="1" ht="10">
      <c r="B1686" s="172"/>
      <c r="D1686" s="158" t="s">
        <v>328</v>
      </c>
      <c r="E1686" s="173" t="s">
        <v>1</v>
      </c>
      <c r="F1686" s="174" t="s">
        <v>332</v>
      </c>
      <c r="H1686" s="175">
        <v>263.90000000000003</v>
      </c>
      <c r="I1686" s="176"/>
      <c r="L1686" s="172"/>
      <c r="M1686" s="177"/>
      <c r="T1686" s="178"/>
      <c r="AT1686" s="173" t="s">
        <v>328</v>
      </c>
      <c r="AU1686" s="173" t="s">
        <v>88</v>
      </c>
      <c r="AV1686" s="14" t="s">
        <v>323</v>
      </c>
      <c r="AW1686" s="14" t="s">
        <v>31</v>
      </c>
      <c r="AX1686" s="14" t="s">
        <v>83</v>
      </c>
      <c r="AY1686" s="173" t="s">
        <v>317</v>
      </c>
    </row>
    <row r="1687" spans="2:65" s="1" customFormat="1" ht="21.75" customHeight="1">
      <c r="B1687" s="142"/>
      <c r="C1687" s="143" t="s">
        <v>2915</v>
      </c>
      <c r="D1687" s="143" t="s">
        <v>319</v>
      </c>
      <c r="E1687" s="144" t="s">
        <v>7612</v>
      </c>
      <c r="F1687" s="145" t="s">
        <v>7613</v>
      </c>
      <c r="G1687" s="146" t="s">
        <v>444</v>
      </c>
      <c r="H1687" s="147">
        <v>263.89999999999998</v>
      </c>
      <c r="I1687" s="148"/>
      <c r="J1687" s="149">
        <f>ROUND(I1687*H1687,2)</f>
        <v>0</v>
      </c>
      <c r="K1687" s="150"/>
      <c r="L1687" s="31"/>
      <c r="M1687" s="151" t="s">
        <v>1</v>
      </c>
      <c r="N1687" s="152" t="s">
        <v>42</v>
      </c>
      <c r="P1687" s="153">
        <f>O1687*H1687</f>
        <v>0</v>
      </c>
      <c r="Q1687" s="153">
        <v>7.2000000000000005E-4</v>
      </c>
      <c r="R1687" s="153">
        <f>Q1687*H1687</f>
        <v>0.19000799999999998</v>
      </c>
      <c r="S1687" s="153">
        <v>0</v>
      </c>
      <c r="T1687" s="154">
        <f>S1687*H1687</f>
        <v>0</v>
      </c>
      <c r="AR1687" s="155" t="s">
        <v>396</v>
      </c>
      <c r="AT1687" s="155" t="s">
        <v>319</v>
      </c>
      <c r="AU1687" s="155" t="s">
        <v>88</v>
      </c>
      <c r="AY1687" s="16" t="s">
        <v>317</v>
      </c>
      <c r="BE1687" s="156">
        <f>IF(N1687="základná",J1687,0)</f>
        <v>0</v>
      </c>
      <c r="BF1687" s="156">
        <f>IF(N1687="znížená",J1687,0)</f>
        <v>0</v>
      </c>
      <c r="BG1687" s="156">
        <f>IF(N1687="zákl. prenesená",J1687,0)</f>
        <v>0</v>
      </c>
      <c r="BH1687" s="156">
        <f>IF(N1687="zníž. prenesená",J1687,0)</f>
        <v>0</v>
      </c>
      <c r="BI1687" s="156">
        <f>IF(N1687="nulová",J1687,0)</f>
        <v>0</v>
      </c>
      <c r="BJ1687" s="16" t="s">
        <v>88</v>
      </c>
      <c r="BK1687" s="156">
        <f>ROUND(I1687*H1687,2)</f>
        <v>0</v>
      </c>
      <c r="BL1687" s="16" t="s">
        <v>396</v>
      </c>
      <c r="BM1687" s="155" t="s">
        <v>15254</v>
      </c>
    </row>
    <row r="1688" spans="2:65" s="12" customFormat="1" ht="20">
      <c r="B1688" s="157"/>
      <c r="D1688" s="158" t="s">
        <v>328</v>
      </c>
      <c r="E1688" s="159" t="s">
        <v>1</v>
      </c>
      <c r="F1688" s="160" t="s">
        <v>15251</v>
      </c>
      <c r="H1688" s="161">
        <v>245.3</v>
      </c>
      <c r="I1688" s="162"/>
      <c r="L1688" s="157"/>
      <c r="M1688" s="163"/>
      <c r="T1688" s="164"/>
      <c r="AT1688" s="159" t="s">
        <v>328</v>
      </c>
      <c r="AU1688" s="159" t="s">
        <v>88</v>
      </c>
      <c r="AV1688" s="12" t="s">
        <v>88</v>
      </c>
      <c r="AW1688" s="12" t="s">
        <v>31</v>
      </c>
      <c r="AX1688" s="12" t="s">
        <v>76</v>
      </c>
      <c r="AY1688" s="159" t="s">
        <v>317</v>
      </c>
    </row>
    <row r="1689" spans="2:65" s="13" customFormat="1" ht="10">
      <c r="B1689" s="165"/>
      <c r="D1689" s="158" t="s">
        <v>328</v>
      </c>
      <c r="E1689" s="166" t="s">
        <v>1</v>
      </c>
      <c r="F1689" s="167" t="s">
        <v>15252</v>
      </c>
      <c r="H1689" s="168">
        <v>245.3</v>
      </c>
      <c r="I1689" s="169"/>
      <c r="L1689" s="165"/>
      <c r="M1689" s="170"/>
      <c r="T1689" s="171"/>
      <c r="AT1689" s="166" t="s">
        <v>328</v>
      </c>
      <c r="AU1689" s="166" t="s">
        <v>88</v>
      </c>
      <c r="AV1689" s="13" t="s">
        <v>92</v>
      </c>
      <c r="AW1689" s="13" t="s">
        <v>31</v>
      </c>
      <c r="AX1689" s="13" t="s">
        <v>76</v>
      </c>
      <c r="AY1689" s="166" t="s">
        <v>317</v>
      </c>
    </row>
    <row r="1690" spans="2:65" s="12" customFormat="1" ht="10">
      <c r="B1690" s="157"/>
      <c r="D1690" s="158" t="s">
        <v>328</v>
      </c>
      <c r="E1690" s="159" t="s">
        <v>1</v>
      </c>
      <c r="F1690" s="160" t="s">
        <v>15253</v>
      </c>
      <c r="H1690" s="161">
        <v>18.600000000000001</v>
      </c>
      <c r="I1690" s="162"/>
      <c r="L1690" s="157"/>
      <c r="M1690" s="163"/>
      <c r="T1690" s="164"/>
      <c r="AT1690" s="159" t="s">
        <v>328</v>
      </c>
      <c r="AU1690" s="159" t="s">
        <v>88</v>
      </c>
      <c r="AV1690" s="12" t="s">
        <v>88</v>
      </c>
      <c r="AW1690" s="12" t="s">
        <v>31</v>
      </c>
      <c r="AX1690" s="12" t="s">
        <v>76</v>
      </c>
      <c r="AY1690" s="159" t="s">
        <v>317</v>
      </c>
    </row>
    <row r="1691" spans="2:65" s="13" customFormat="1" ht="10">
      <c r="B1691" s="165"/>
      <c r="D1691" s="158" t="s">
        <v>328</v>
      </c>
      <c r="E1691" s="166" t="s">
        <v>1</v>
      </c>
      <c r="F1691" s="167" t="s">
        <v>1927</v>
      </c>
      <c r="H1691" s="168">
        <v>18.600000000000001</v>
      </c>
      <c r="I1691" s="169"/>
      <c r="L1691" s="165"/>
      <c r="M1691" s="170"/>
      <c r="T1691" s="171"/>
      <c r="AT1691" s="166" t="s">
        <v>328</v>
      </c>
      <c r="AU1691" s="166" t="s">
        <v>88</v>
      </c>
      <c r="AV1691" s="13" t="s">
        <v>92</v>
      </c>
      <c r="AW1691" s="13" t="s">
        <v>31</v>
      </c>
      <c r="AX1691" s="13" t="s">
        <v>76</v>
      </c>
      <c r="AY1691" s="166" t="s">
        <v>317</v>
      </c>
    </row>
    <row r="1692" spans="2:65" s="14" customFormat="1" ht="10">
      <c r="B1692" s="172"/>
      <c r="D1692" s="158" t="s">
        <v>328</v>
      </c>
      <c r="E1692" s="173" t="s">
        <v>1</v>
      </c>
      <c r="F1692" s="174" t="s">
        <v>332</v>
      </c>
      <c r="H1692" s="175">
        <v>263.90000000000003</v>
      </c>
      <c r="I1692" s="176"/>
      <c r="L1692" s="172"/>
      <c r="M1692" s="177"/>
      <c r="T1692" s="178"/>
      <c r="AT1692" s="173" t="s">
        <v>328</v>
      </c>
      <c r="AU1692" s="173" t="s">
        <v>88</v>
      </c>
      <c r="AV1692" s="14" t="s">
        <v>323</v>
      </c>
      <c r="AW1692" s="14" t="s">
        <v>31</v>
      </c>
      <c r="AX1692" s="14" t="s">
        <v>83</v>
      </c>
      <c r="AY1692" s="173" t="s">
        <v>317</v>
      </c>
    </row>
    <row r="1693" spans="2:65" s="1" customFormat="1" ht="24.15" customHeight="1">
      <c r="B1693" s="142"/>
      <c r="C1693" s="143" t="s">
        <v>2919</v>
      </c>
      <c r="D1693" s="143" t="s">
        <v>319</v>
      </c>
      <c r="E1693" s="144" t="s">
        <v>7596</v>
      </c>
      <c r="F1693" s="145" t="s">
        <v>7597</v>
      </c>
      <c r="G1693" s="146" t="s">
        <v>444</v>
      </c>
      <c r="H1693" s="147">
        <v>263.89999999999998</v>
      </c>
      <c r="I1693" s="148"/>
      <c r="J1693" s="149">
        <f>ROUND(I1693*H1693,2)</f>
        <v>0</v>
      </c>
      <c r="K1693" s="150"/>
      <c r="L1693" s="31"/>
      <c r="M1693" s="151" t="s">
        <v>1</v>
      </c>
      <c r="N1693" s="152" t="s">
        <v>42</v>
      </c>
      <c r="P1693" s="153">
        <f>O1693*H1693</f>
        <v>0</v>
      </c>
      <c r="Q1693" s="153">
        <v>1.2999999999999999E-4</v>
      </c>
      <c r="R1693" s="153">
        <f>Q1693*H1693</f>
        <v>3.4306999999999997E-2</v>
      </c>
      <c r="S1693" s="153">
        <v>0</v>
      </c>
      <c r="T1693" s="154">
        <f>S1693*H1693</f>
        <v>0</v>
      </c>
      <c r="AR1693" s="155" t="s">
        <v>396</v>
      </c>
      <c r="AT1693" s="155" t="s">
        <v>319</v>
      </c>
      <c r="AU1693" s="155" t="s">
        <v>88</v>
      </c>
      <c r="AY1693" s="16" t="s">
        <v>317</v>
      </c>
      <c r="BE1693" s="156">
        <f>IF(N1693="základná",J1693,0)</f>
        <v>0</v>
      </c>
      <c r="BF1693" s="156">
        <f>IF(N1693="znížená",J1693,0)</f>
        <v>0</v>
      </c>
      <c r="BG1693" s="156">
        <f>IF(N1693="zákl. prenesená",J1693,0)</f>
        <v>0</v>
      </c>
      <c r="BH1693" s="156">
        <f>IF(N1693="zníž. prenesená",J1693,0)</f>
        <v>0</v>
      </c>
      <c r="BI1693" s="156">
        <f>IF(N1693="nulová",J1693,0)</f>
        <v>0</v>
      </c>
      <c r="BJ1693" s="16" t="s">
        <v>88</v>
      </c>
      <c r="BK1693" s="156">
        <f>ROUND(I1693*H1693,2)</f>
        <v>0</v>
      </c>
      <c r="BL1693" s="16" t="s">
        <v>396</v>
      </c>
      <c r="BM1693" s="155" t="s">
        <v>15255</v>
      </c>
    </row>
    <row r="1694" spans="2:65" s="12" customFormat="1" ht="20">
      <c r="B1694" s="157"/>
      <c r="D1694" s="158" t="s">
        <v>328</v>
      </c>
      <c r="E1694" s="159" t="s">
        <v>1</v>
      </c>
      <c r="F1694" s="160" t="s">
        <v>15251</v>
      </c>
      <c r="H1694" s="161">
        <v>245.3</v>
      </c>
      <c r="I1694" s="162"/>
      <c r="L1694" s="157"/>
      <c r="M1694" s="163"/>
      <c r="T1694" s="164"/>
      <c r="AT1694" s="159" t="s">
        <v>328</v>
      </c>
      <c r="AU1694" s="159" t="s">
        <v>88</v>
      </c>
      <c r="AV1694" s="12" t="s">
        <v>88</v>
      </c>
      <c r="AW1694" s="12" t="s">
        <v>31</v>
      </c>
      <c r="AX1694" s="12" t="s">
        <v>76</v>
      </c>
      <c r="AY1694" s="159" t="s">
        <v>317</v>
      </c>
    </row>
    <row r="1695" spans="2:65" s="13" customFormat="1" ht="10">
      <c r="B1695" s="165"/>
      <c r="D1695" s="158" t="s">
        <v>328</v>
      </c>
      <c r="E1695" s="166" t="s">
        <v>1</v>
      </c>
      <c r="F1695" s="167" t="s">
        <v>15252</v>
      </c>
      <c r="H1695" s="168">
        <v>245.3</v>
      </c>
      <c r="I1695" s="169"/>
      <c r="L1695" s="165"/>
      <c r="M1695" s="170"/>
      <c r="T1695" s="171"/>
      <c r="AT1695" s="166" t="s">
        <v>328</v>
      </c>
      <c r="AU1695" s="166" t="s">
        <v>88</v>
      </c>
      <c r="AV1695" s="13" t="s">
        <v>92</v>
      </c>
      <c r="AW1695" s="13" t="s">
        <v>31</v>
      </c>
      <c r="AX1695" s="13" t="s">
        <v>76</v>
      </c>
      <c r="AY1695" s="166" t="s">
        <v>317</v>
      </c>
    </row>
    <row r="1696" spans="2:65" s="12" customFormat="1" ht="10">
      <c r="B1696" s="157"/>
      <c r="D1696" s="158" t="s">
        <v>328</v>
      </c>
      <c r="E1696" s="159" t="s">
        <v>1</v>
      </c>
      <c r="F1696" s="160" t="s">
        <v>15253</v>
      </c>
      <c r="H1696" s="161">
        <v>18.600000000000001</v>
      </c>
      <c r="I1696" s="162"/>
      <c r="L1696" s="157"/>
      <c r="M1696" s="163"/>
      <c r="T1696" s="164"/>
      <c r="AT1696" s="159" t="s">
        <v>328</v>
      </c>
      <c r="AU1696" s="159" t="s">
        <v>88</v>
      </c>
      <c r="AV1696" s="12" t="s">
        <v>88</v>
      </c>
      <c r="AW1696" s="12" t="s">
        <v>31</v>
      </c>
      <c r="AX1696" s="12" t="s">
        <v>76</v>
      </c>
      <c r="AY1696" s="159" t="s">
        <v>317</v>
      </c>
    </row>
    <row r="1697" spans="2:65" s="13" customFormat="1" ht="10">
      <c r="B1697" s="165"/>
      <c r="D1697" s="158" t="s">
        <v>328</v>
      </c>
      <c r="E1697" s="166" t="s">
        <v>1</v>
      </c>
      <c r="F1697" s="167" t="s">
        <v>1927</v>
      </c>
      <c r="H1697" s="168">
        <v>18.600000000000001</v>
      </c>
      <c r="I1697" s="169"/>
      <c r="L1697" s="165"/>
      <c r="M1697" s="170"/>
      <c r="T1697" s="171"/>
      <c r="AT1697" s="166" t="s">
        <v>328</v>
      </c>
      <c r="AU1697" s="166" t="s">
        <v>88</v>
      </c>
      <c r="AV1697" s="13" t="s">
        <v>92</v>
      </c>
      <c r="AW1697" s="13" t="s">
        <v>31</v>
      </c>
      <c r="AX1697" s="13" t="s">
        <v>76</v>
      </c>
      <c r="AY1697" s="166" t="s">
        <v>317</v>
      </c>
    </row>
    <row r="1698" spans="2:65" s="14" customFormat="1" ht="10">
      <c r="B1698" s="172"/>
      <c r="D1698" s="158" t="s">
        <v>328</v>
      </c>
      <c r="E1698" s="173" t="s">
        <v>1</v>
      </c>
      <c r="F1698" s="174" t="s">
        <v>332</v>
      </c>
      <c r="H1698" s="175">
        <v>263.90000000000003</v>
      </c>
      <c r="I1698" s="176"/>
      <c r="L1698" s="172"/>
      <c r="M1698" s="177"/>
      <c r="T1698" s="178"/>
      <c r="AT1698" s="173" t="s">
        <v>328</v>
      </c>
      <c r="AU1698" s="173" t="s">
        <v>88</v>
      </c>
      <c r="AV1698" s="14" t="s">
        <v>323</v>
      </c>
      <c r="AW1698" s="14" t="s">
        <v>31</v>
      </c>
      <c r="AX1698" s="14" t="s">
        <v>83</v>
      </c>
      <c r="AY1698" s="173" t="s">
        <v>317</v>
      </c>
    </row>
    <row r="1699" spans="2:65" s="1" customFormat="1" ht="24.15" customHeight="1">
      <c r="B1699" s="142"/>
      <c r="C1699" s="143" t="s">
        <v>710</v>
      </c>
      <c r="D1699" s="143" t="s">
        <v>319</v>
      </c>
      <c r="E1699" s="144" t="s">
        <v>15256</v>
      </c>
      <c r="F1699" s="145" t="s">
        <v>15257</v>
      </c>
      <c r="G1699" s="146" t="s">
        <v>444</v>
      </c>
      <c r="H1699" s="147">
        <v>3906.65</v>
      </c>
      <c r="I1699" s="148"/>
      <c r="J1699" s="149">
        <f>ROUND(I1699*H1699,2)</f>
        <v>0</v>
      </c>
      <c r="K1699" s="150"/>
      <c r="L1699" s="31"/>
      <c r="M1699" s="151" t="s">
        <v>1</v>
      </c>
      <c r="N1699" s="152" t="s">
        <v>42</v>
      </c>
      <c r="P1699" s="153">
        <f>O1699*H1699</f>
        <v>0</v>
      </c>
      <c r="Q1699" s="153">
        <v>3.3E-4</v>
      </c>
      <c r="R1699" s="153">
        <f>Q1699*H1699</f>
        <v>1.2891945</v>
      </c>
      <c r="S1699" s="153">
        <v>0</v>
      </c>
      <c r="T1699" s="154">
        <f>S1699*H1699</f>
        <v>0</v>
      </c>
      <c r="AR1699" s="155" t="s">
        <v>396</v>
      </c>
      <c r="AT1699" s="155" t="s">
        <v>319</v>
      </c>
      <c r="AU1699" s="155" t="s">
        <v>88</v>
      </c>
      <c r="AY1699" s="16" t="s">
        <v>317</v>
      </c>
      <c r="BE1699" s="156">
        <f>IF(N1699="základná",J1699,0)</f>
        <v>0</v>
      </c>
      <c r="BF1699" s="156">
        <f>IF(N1699="znížená",J1699,0)</f>
        <v>0</v>
      </c>
      <c r="BG1699" s="156">
        <f>IF(N1699="zákl. prenesená",J1699,0)</f>
        <v>0</v>
      </c>
      <c r="BH1699" s="156">
        <f>IF(N1699="zníž. prenesená",J1699,0)</f>
        <v>0</v>
      </c>
      <c r="BI1699" s="156">
        <f>IF(N1699="nulová",J1699,0)</f>
        <v>0</v>
      </c>
      <c r="BJ1699" s="16" t="s">
        <v>88</v>
      </c>
      <c r="BK1699" s="156">
        <f>ROUND(I1699*H1699,2)</f>
        <v>0</v>
      </c>
      <c r="BL1699" s="16" t="s">
        <v>396</v>
      </c>
      <c r="BM1699" s="155" t="s">
        <v>15258</v>
      </c>
    </row>
    <row r="1700" spans="2:65" s="12" customFormat="1" ht="10">
      <c r="B1700" s="157"/>
      <c r="D1700" s="158" t="s">
        <v>328</v>
      </c>
      <c r="E1700" s="159" t="s">
        <v>1</v>
      </c>
      <c r="F1700" s="160" t="s">
        <v>15259</v>
      </c>
      <c r="H1700" s="161">
        <v>3848.41</v>
      </c>
      <c r="I1700" s="162"/>
      <c r="L1700" s="157"/>
      <c r="M1700" s="163"/>
      <c r="T1700" s="164"/>
      <c r="AT1700" s="159" t="s">
        <v>328</v>
      </c>
      <c r="AU1700" s="159" t="s">
        <v>88</v>
      </c>
      <c r="AV1700" s="12" t="s">
        <v>88</v>
      </c>
      <c r="AW1700" s="12" t="s">
        <v>31</v>
      </c>
      <c r="AX1700" s="12" t="s">
        <v>76</v>
      </c>
      <c r="AY1700" s="159" t="s">
        <v>317</v>
      </c>
    </row>
    <row r="1701" spans="2:65" s="13" customFormat="1" ht="10">
      <c r="B1701" s="165"/>
      <c r="D1701" s="158" t="s">
        <v>328</v>
      </c>
      <c r="E1701" s="166" t="s">
        <v>1</v>
      </c>
      <c r="F1701" s="167" t="s">
        <v>331</v>
      </c>
      <c r="H1701" s="168">
        <v>3848.41</v>
      </c>
      <c r="I1701" s="169"/>
      <c r="L1701" s="165"/>
      <c r="M1701" s="170"/>
      <c r="T1701" s="171"/>
      <c r="AT1701" s="166" t="s">
        <v>328</v>
      </c>
      <c r="AU1701" s="166" t="s">
        <v>88</v>
      </c>
      <c r="AV1701" s="13" t="s">
        <v>92</v>
      </c>
      <c r="AW1701" s="13" t="s">
        <v>31</v>
      </c>
      <c r="AX1701" s="13" t="s">
        <v>76</v>
      </c>
      <c r="AY1701" s="166" t="s">
        <v>317</v>
      </c>
    </row>
    <row r="1702" spans="2:65" s="12" customFormat="1" ht="10">
      <c r="B1702" s="157"/>
      <c r="D1702" s="158" t="s">
        <v>328</v>
      </c>
      <c r="E1702" s="159" t="s">
        <v>1</v>
      </c>
      <c r="F1702" s="160" t="s">
        <v>15260</v>
      </c>
      <c r="H1702" s="161">
        <v>15.14</v>
      </c>
      <c r="I1702" s="162"/>
      <c r="L1702" s="157"/>
      <c r="M1702" s="163"/>
      <c r="T1702" s="164"/>
      <c r="AT1702" s="159" t="s">
        <v>328</v>
      </c>
      <c r="AU1702" s="159" t="s">
        <v>88</v>
      </c>
      <c r="AV1702" s="12" t="s">
        <v>88</v>
      </c>
      <c r="AW1702" s="12" t="s">
        <v>31</v>
      </c>
      <c r="AX1702" s="12" t="s">
        <v>76</v>
      </c>
      <c r="AY1702" s="159" t="s">
        <v>317</v>
      </c>
    </row>
    <row r="1703" spans="2:65" s="13" customFormat="1" ht="10">
      <c r="B1703" s="165"/>
      <c r="D1703" s="158" t="s">
        <v>328</v>
      </c>
      <c r="E1703" s="166" t="s">
        <v>1</v>
      </c>
      <c r="F1703" s="167" t="s">
        <v>3110</v>
      </c>
      <c r="H1703" s="168">
        <v>15.14</v>
      </c>
      <c r="I1703" s="169"/>
      <c r="L1703" s="165"/>
      <c r="M1703" s="170"/>
      <c r="T1703" s="171"/>
      <c r="AT1703" s="166" t="s">
        <v>328</v>
      </c>
      <c r="AU1703" s="166" t="s">
        <v>88</v>
      </c>
      <c r="AV1703" s="13" t="s">
        <v>92</v>
      </c>
      <c r="AW1703" s="13" t="s">
        <v>31</v>
      </c>
      <c r="AX1703" s="13" t="s">
        <v>76</v>
      </c>
      <c r="AY1703" s="166" t="s">
        <v>317</v>
      </c>
    </row>
    <row r="1704" spans="2:65" s="12" customFormat="1" ht="10">
      <c r="B1704" s="157"/>
      <c r="D1704" s="158" t="s">
        <v>328</v>
      </c>
      <c r="E1704" s="159" t="s">
        <v>1</v>
      </c>
      <c r="F1704" s="160" t="s">
        <v>15261</v>
      </c>
      <c r="H1704" s="161">
        <v>43.1</v>
      </c>
      <c r="I1704" s="162"/>
      <c r="L1704" s="157"/>
      <c r="M1704" s="163"/>
      <c r="T1704" s="164"/>
      <c r="AT1704" s="159" t="s">
        <v>328</v>
      </c>
      <c r="AU1704" s="159" t="s">
        <v>88</v>
      </c>
      <c r="AV1704" s="12" t="s">
        <v>88</v>
      </c>
      <c r="AW1704" s="12" t="s">
        <v>31</v>
      </c>
      <c r="AX1704" s="12" t="s">
        <v>76</v>
      </c>
      <c r="AY1704" s="159" t="s">
        <v>317</v>
      </c>
    </row>
    <row r="1705" spans="2:65" s="13" customFormat="1" ht="10">
      <c r="B1705" s="165"/>
      <c r="D1705" s="158" t="s">
        <v>328</v>
      </c>
      <c r="E1705" s="166" t="s">
        <v>1</v>
      </c>
      <c r="F1705" s="167" t="s">
        <v>15262</v>
      </c>
      <c r="H1705" s="168">
        <v>43.1</v>
      </c>
      <c r="I1705" s="169"/>
      <c r="L1705" s="165"/>
      <c r="M1705" s="170"/>
      <c r="T1705" s="171"/>
      <c r="AT1705" s="166" t="s">
        <v>328</v>
      </c>
      <c r="AU1705" s="166" t="s">
        <v>88</v>
      </c>
      <c r="AV1705" s="13" t="s">
        <v>92</v>
      </c>
      <c r="AW1705" s="13" t="s">
        <v>31</v>
      </c>
      <c r="AX1705" s="13" t="s">
        <v>76</v>
      </c>
      <c r="AY1705" s="166" t="s">
        <v>317</v>
      </c>
    </row>
    <row r="1706" spans="2:65" s="14" customFormat="1" ht="10">
      <c r="B1706" s="172"/>
      <c r="D1706" s="158" t="s">
        <v>328</v>
      </c>
      <c r="E1706" s="173" t="s">
        <v>1</v>
      </c>
      <c r="F1706" s="174" t="s">
        <v>332</v>
      </c>
      <c r="H1706" s="175">
        <v>3906.6499999999996</v>
      </c>
      <c r="I1706" s="176"/>
      <c r="L1706" s="172"/>
      <c r="M1706" s="177"/>
      <c r="T1706" s="178"/>
      <c r="AT1706" s="173" t="s">
        <v>328</v>
      </c>
      <c r="AU1706" s="173" t="s">
        <v>88</v>
      </c>
      <c r="AV1706" s="14" t="s">
        <v>323</v>
      </c>
      <c r="AW1706" s="14" t="s">
        <v>31</v>
      </c>
      <c r="AX1706" s="14" t="s">
        <v>83</v>
      </c>
      <c r="AY1706" s="173" t="s">
        <v>317</v>
      </c>
    </row>
    <row r="1707" spans="2:65" s="1" customFormat="1" ht="21.75" customHeight="1">
      <c r="B1707" s="142"/>
      <c r="C1707" s="143" t="s">
        <v>2927</v>
      </c>
      <c r="D1707" s="143" t="s">
        <v>319</v>
      </c>
      <c r="E1707" s="144" t="s">
        <v>7698</v>
      </c>
      <c r="F1707" s="145" t="s">
        <v>7699</v>
      </c>
      <c r="G1707" s="146" t="s">
        <v>444</v>
      </c>
      <c r="H1707" s="147">
        <v>263.89999999999998</v>
      </c>
      <c r="I1707" s="148"/>
      <c r="J1707" s="149">
        <f>ROUND(I1707*H1707,2)</f>
        <v>0</v>
      </c>
      <c r="K1707" s="150"/>
      <c r="L1707" s="31"/>
      <c r="M1707" s="151" t="s">
        <v>1</v>
      </c>
      <c r="N1707" s="152" t="s">
        <v>42</v>
      </c>
      <c r="P1707" s="153">
        <f>O1707*H1707</f>
        <v>0</v>
      </c>
      <c r="Q1707" s="153">
        <v>6.0000000000000002E-5</v>
      </c>
      <c r="R1707" s="153">
        <f>Q1707*H1707</f>
        <v>1.5833999999999997E-2</v>
      </c>
      <c r="S1707" s="153">
        <v>0</v>
      </c>
      <c r="T1707" s="154">
        <f>S1707*H1707</f>
        <v>0</v>
      </c>
      <c r="AR1707" s="155" t="s">
        <v>396</v>
      </c>
      <c r="AT1707" s="155" t="s">
        <v>319</v>
      </c>
      <c r="AU1707" s="155" t="s">
        <v>88</v>
      </c>
      <c r="AY1707" s="16" t="s">
        <v>317</v>
      </c>
      <c r="BE1707" s="156">
        <f>IF(N1707="základná",J1707,0)</f>
        <v>0</v>
      </c>
      <c r="BF1707" s="156">
        <f>IF(N1707="znížená",J1707,0)</f>
        <v>0</v>
      </c>
      <c r="BG1707" s="156">
        <f>IF(N1707="zákl. prenesená",J1707,0)</f>
        <v>0</v>
      </c>
      <c r="BH1707" s="156">
        <f>IF(N1707="zníž. prenesená",J1707,0)</f>
        <v>0</v>
      </c>
      <c r="BI1707" s="156">
        <f>IF(N1707="nulová",J1707,0)</f>
        <v>0</v>
      </c>
      <c r="BJ1707" s="16" t="s">
        <v>88</v>
      </c>
      <c r="BK1707" s="156">
        <f>ROUND(I1707*H1707,2)</f>
        <v>0</v>
      </c>
      <c r="BL1707" s="16" t="s">
        <v>396</v>
      </c>
      <c r="BM1707" s="155" t="s">
        <v>15263</v>
      </c>
    </row>
    <row r="1708" spans="2:65" s="12" customFormat="1" ht="20">
      <c r="B1708" s="157"/>
      <c r="D1708" s="158" t="s">
        <v>328</v>
      </c>
      <c r="E1708" s="159" t="s">
        <v>1</v>
      </c>
      <c r="F1708" s="160" t="s">
        <v>15251</v>
      </c>
      <c r="H1708" s="161">
        <v>245.3</v>
      </c>
      <c r="I1708" s="162"/>
      <c r="L1708" s="157"/>
      <c r="M1708" s="163"/>
      <c r="T1708" s="164"/>
      <c r="AT1708" s="159" t="s">
        <v>328</v>
      </c>
      <c r="AU1708" s="159" t="s">
        <v>88</v>
      </c>
      <c r="AV1708" s="12" t="s">
        <v>88</v>
      </c>
      <c r="AW1708" s="12" t="s">
        <v>31</v>
      </c>
      <c r="AX1708" s="12" t="s">
        <v>76</v>
      </c>
      <c r="AY1708" s="159" t="s">
        <v>317</v>
      </c>
    </row>
    <row r="1709" spans="2:65" s="13" customFormat="1" ht="10">
      <c r="B1709" s="165"/>
      <c r="D1709" s="158" t="s">
        <v>328</v>
      </c>
      <c r="E1709" s="166" t="s">
        <v>1</v>
      </c>
      <c r="F1709" s="167" t="s">
        <v>15252</v>
      </c>
      <c r="H1709" s="168">
        <v>245.3</v>
      </c>
      <c r="I1709" s="169"/>
      <c r="L1709" s="165"/>
      <c r="M1709" s="170"/>
      <c r="T1709" s="171"/>
      <c r="AT1709" s="166" t="s">
        <v>328</v>
      </c>
      <c r="AU1709" s="166" t="s">
        <v>88</v>
      </c>
      <c r="AV1709" s="13" t="s">
        <v>92</v>
      </c>
      <c r="AW1709" s="13" t="s">
        <v>31</v>
      </c>
      <c r="AX1709" s="13" t="s">
        <v>76</v>
      </c>
      <c r="AY1709" s="166" t="s">
        <v>317</v>
      </c>
    </row>
    <row r="1710" spans="2:65" s="12" customFormat="1" ht="10">
      <c r="B1710" s="157"/>
      <c r="D1710" s="158" t="s">
        <v>328</v>
      </c>
      <c r="E1710" s="159" t="s">
        <v>1</v>
      </c>
      <c r="F1710" s="160" t="s">
        <v>15253</v>
      </c>
      <c r="H1710" s="161">
        <v>18.600000000000001</v>
      </c>
      <c r="I1710" s="162"/>
      <c r="L1710" s="157"/>
      <c r="M1710" s="163"/>
      <c r="T1710" s="164"/>
      <c r="AT1710" s="159" t="s">
        <v>328</v>
      </c>
      <c r="AU1710" s="159" t="s">
        <v>88</v>
      </c>
      <c r="AV1710" s="12" t="s">
        <v>88</v>
      </c>
      <c r="AW1710" s="12" t="s">
        <v>31</v>
      </c>
      <c r="AX1710" s="12" t="s">
        <v>76</v>
      </c>
      <c r="AY1710" s="159" t="s">
        <v>317</v>
      </c>
    </row>
    <row r="1711" spans="2:65" s="13" customFormat="1" ht="10">
      <c r="B1711" s="165"/>
      <c r="D1711" s="158" t="s">
        <v>328</v>
      </c>
      <c r="E1711" s="166" t="s">
        <v>1</v>
      </c>
      <c r="F1711" s="167" t="s">
        <v>1927</v>
      </c>
      <c r="H1711" s="168">
        <v>18.600000000000001</v>
      </c>
      <c r="I1711" s="169"/>
      <c r="L1711" s="165"/>
      <c r="M1711" s="170"/>
      <c r="T1711" s="171"/>
      <c r="AT1711" s="166" t="s">
        <v>328</v>
      </c>
      <c r="AU1711" s="166" t="s">
        <v>88</v>
      </c>
      <c r="AV1711" s="13" t="s">
        <v>92</v>
      </c>
      <c r="AW1711" s="13" t="s">
        <v>31</v>
      </c>
      <c r="AX1711" s="13" t="s">
        <v>76</v>
      </c>
      <c r="AY1711" s="166" t="s">
        <v>317</v>
      </c>
    </row>
    <row r="1712" spans="2:65" s="14" customFormat="1" ht="10">
      <c r="B1712" s="172"/>
      <c r="D1712" s="158" t="s">
        <v>328</v>
      </c>
      <c r="E1712" s="173" t="s">
        <v>1</v>
      </c>
      <c r="F1712" s="174" t="s">
        <v>332</v>
      </c>
      <c r="H1712" s="175">
        <v>263.90000000000003</v>
      </c>
      <c r="I1712" s="176"/>
      <c r="L1712" s="172"/>
      <c r="M1712" s="177"/>
      <c r="T1712" s="178"/>
      <c r="AT1712" s="173" t="s">
        <v>328</v>
      </c>
      <c r="AU1712" s="173" t="s">
        <v>88</v>
      </c>
      <c r="AV1712" s="14" t="s">
        <v>323</v>
      </c>
      <c r="AW1712" s="14" t="s">
        <v>31</v>
      </c>
      <c r="AX1712" s="14" t="s">
        <v>83</v>
      </c>
      <c r="AY1712" s="173" t="s">
        <v>317</v>
      </c>
    </row>
    <row r="1713" spans="2:65" s="11" customFormat="1" ht="22.75" customHeight="1">
      <c r="B1713" s="130"/>
      <c r="D1713" s="131" t="s">
        <v>75</v>
      </c>
      <c r="E1713" s="140" t="s">
        <v>6707</v>
      </c>
      <c r="F1713" s="140" t="s">
        <v>7702</v>
      </c>
      <c r="I1713" s="133"/>
      <c r="J1713" s="141">
        <f>BK1713</f>
        <v>0</v>
      </c>
      <c r="L1713" s="130"/>
      <c r="M1713" s="135"/>
      <c r="P1713" s="136">
        <f>SUM(P1714:P1719)</f>
        <v>0</v>
      </c>
      <c r="R1713" s="136">
        <f>SUM(R1714:R1719)</f>
        <v>3.9983399999999995E-2</v>
      </c>
      <c r="T1713" s="137">
        <f>SUM(T1714:T1719)</f>
        <v>0</v>
      </c>
      <c r="AR1713" s="131" t="s">
        <v>88</v>
      </c>
      <c r="AT1713" s="138" t="s">
        <v>75</v>
      </c>
      <c r="AU1713" s="138" t="s">
        <v>83</v>
      </c>
      <c r="AY1713" s="131" t="s">
        <v>317</v>
      </c>
      <c r="BK1713" s="139">
        <f>SUM(BK1714:BK1719)</f>
        <v>0</v>
      </c>
    </row>
    <row r="1714" spans="2:65" s="1" customFormat="1" ht="21.75" customHeight="1">
      <c r="B1714" s="142"/>
      <c r="C1714" s="143" t="s">
        <v>658</v>
      </c>
      <c r="D1714" s="143" t="s">
        <v>319</v>
      </c>
      <c r="E1714" s="144" t="s">
        <v>7703</v>
      </c>
      <c r="F1714" s="145" t="s">
        <v>7704</v>
      </c>
      <c r="G1714" s="146" t="s">
        <v>444</v>
      </c>
      <c r="H1714" s="147">
        <v>68.7</v>
      </c>
      <c r="I1714" s="148"/>
      <c r="J1714" s="149">
        <f>ROUND(I1714*H1714,2)</f>
        <v>0</v>
      </c>
      <c r="K1714" s="150"/>
      <c r="L1714" s="31"/>
      <c r="M1714" s="151" t="s">
        <v>1</v>
      </c>
      <c r="N1714" s="152" t="s">
        <v>42</v>
      </c>
      <c r="P1714" s="153">
        <f>O1714*H1714</f>
        <v>0</v>
      </c>
      <c r="Q1714" s="153">
        <v>1.0000000000000001E-5</v>
      </c>
      <c r="R1714" s="153">
        <f>Q1714*H1714</f>
        <v>6.8700000000000011E-4</v>
      </c>
      <c r="S1714" s="153">
        <v>0</v>
      </c>
      <c r="T1714" s="154">
        <f>S1714*H1714</f>
        <v>0</v>
      </c>
      <c r="AR1714" s="155" t="s">
        <v>396</v>
      </c>
      <c r="AT1714" s="155" t="s">
        <v>319</v>
      </c>
      <c r="AU1714" s="155" t="s">
        <v>88</v>
      </c>
      <c r="AY1714" s="16" t="s">
        <v>317</v>
      </c>
      <c r="BE1714" s="156">
        <f>IF(N1714="základná",J1714,0)</f>
        <v>0</v>
      </c>
      <c r="BF1714" s="156">
        <f>IF(N1714="znížená",J1714,0)</f>
        <v>0</v>
      </c>
      <c r="BG1714" s="156">
        <f>IF(N1714="zákl. prenesená",J1714,0)</f>
        <v>0</v>
      </c>
      <c r="BH1714" s="156">
        <f>IF(N1714="zníž. prenesená",J1714,0)</f>
        <v>0</v>
      </c>
      <c r="BI1714" s="156">
        <f>IF(N1714="nulová",J1714,0)</f>
        <v>0</v>
      </c>
      <c r="BJ1714" s="16" t="s">
        <v>88</v>
      </c>
      <c r="BK1714" s="156">
        <f>ROUND(I1714*H1714,2)</f>
        <v>0</v>
      </c>
      <c r="BL1714" s="16" t="s">
        <v>396</v>
      </c>
      <c r="BM1714" s="155" t="s">
        <v>15264</v>
      </c>
    </row>
    <row r="1715" spans="2:65" s="12" customFormat="1" ht="10">
      <c r="B1715" s="157"/>
      <c r="D1715" s="158" t="s">
        <v>328</v>
      </c>
      <c r="E1715" s="159" t="s">
        <v>1</v>
      </c>
      <c r="F1715" s="160" t="s">
        <v>15265</v>
      </c>
      <c r="H1715" s="161">
        <v>68.7</v>
      </c>
      <c r="I1715" s="162"/>
      <c r="L1715" s="157"/>
      <c r="M1715" s="163"/>
      <c r="T1715" s="164"/>
      <c r="AT1715" s="159" t="s">
        <v>328</v>
      </c>
      <c r="AU1715" s="159" t="s">
        <v>88</v>
      </c>
      <c r="AV1715" s="12" t="s">
        <v>88</v>
      </c>
      <c r="AW1715" s="12" t="s">
        <v>31</v>
      </c>
      <c r="AX1715" s="12" t="s">
        <v>76</v>
      </c>
      <c r="AY1715" s="159" t="s">
        <v>317</v>
      </c>
    </row>
    <row r="1716" spans="2:65" s="13" customFormat="1" ht="10">
      <c r="B1716" s="165"/>
      <c r="D1716" s="158" t="s">
        <v>328</v>
      </c>
      <c r="E1716" s="166" t="s">
        <v>1</v>
      </c>
      <c r="F1716" s="167" t="s">
        <v>331</v>
      </c>
      <c r="H1716" s="168">
        <v>68.7</v>
      </c>
      <c r="I1716" s="169"/>
      <c r="L1716" s="165"/>
      <c r="M1716" s="170"/>
      <c r="T1716" s="171"/>
      <c r="AT1716" s="166" t="s">
        <v>328</v>
      </c>
      <c r="AU1716" s="166" t="s">
        <v>88</v>
      </c>
      <c r="AV1716" s="13" t="s">
        <v>92</v>
      </c>
      <c r="AW1716" s="13" t="s">
        <v>31</v>
      </c>
      <c r="AX1716" s="13" t="s">
        <v>76</v>
      </c>
      <c r="AY1716" s="166" t="s">
        <v>317</v>
      </c>
    </row>
    <row r="1717" spans="2:65" s="14" customFormat="1" ht="10">
      <c r="B1717" s="172"/>
      <c r="D1717" s="158" t="s">
        <v>328</v>
      </c>
      <c r="E1717" s="173" t="s">
        <v>1</v>
      </c>
      <c r="F1717" s="174" t="s">
        <v>332</v>
      </c>
      <c r="H1717" s="175">
        <v>68.7</v>
      </c>
      <c r="I1717" s="176"/>
      <c r="L1717" s="172"/>
      <c r="M1717" s="177"/>
      <c r="T1717" s="178"/>
      <c r="AT1717" s="173" t="s">
        <v>328</v>
      </c>
      <c r="AU1717" s="173" t="s">
        <v>88</v>
      </c>
      <c r="AV1717" s="14" t="s">
        <v>323</v>
      </c>
      <c r="AW1717" s="14" t="s">
        <v>31</v>
      </c>
      <c r="AX1717" s="14" t="s">
        <v>83</v>
      </c>
      <c r="AY1717" s="173" t="s">
        <v>317</v>
      </c>
    </row>
    <row r="1718" spans="2:65" s="1" customFormat="1" ht="37.75" customHeight="1">
      <c r="B1718" s="142"/>
      <c r="C1718" s="179" t="s">
        <v>2934</v>
      </c>
      <c r="D1718" s="179" t="s">
        <v>454</v>
      </c>
      <c r="E1718" s="180" t="s">
        <v>7710</v>
      </c>
      <c r="F1718" s="181" t="s">
        <v>7711</v>
      </c>
      <c r="G1718" s="182" t="s">
        <v>444</v>
      </c>
      <c r="H1718" s="183">
        <v>75.569999999999993</v>
      </c>
      <c r="I1718" s="184"/>
      <c r="J1718" s="185">
        <f>ROUND(I1718*H1718,2)</f>
        <v>0</v>
      </c>
      <c r="K1718" s="186"/>
      <c r="L1718" s="187"/>
      <c r="M1718" s="188" t="s">
        <v>1</v>
      </c>
      <c r="N1718" s="189" t="s">
        <v>42</v>
      </c>
      <c r="P1718" s="153">
        <f>O1718*H1718</f>
        <v>0</v>
      </c>
      <c r="Q1718" s="153">
        <v>5.1999999999999995E-4</v>
      </c>
      <c r="R1718" s="153">
        <f>Q1718*H1718</f>
        <v>3.9296399999999995E-2</v>
      </c>
      <c r="S1718" s="153">
        <v>0</v>
      </c>
      <c r="T1718" s="154">
        <f>S1718*H1718</f>
        <v>0</v>
      </c>
      <c r="AR1718" s="155" t="s">
        <v>481</v>
      </c>
      <c r="AT1718" s="155" t="s">
        <v>454</v>
      </c>
      <c r="AU1718" s="155" t="s">
        <v>88</v>
      </c>
      <c r="AY1718" s="16" t="s">
        <v>317</v>
      </c>
      <c r="BE1718" s="156">
        <f>IF(N1718="základná",J1718,0)</f>
        <v>0</v>
      </c>
      <c r="BF1718" s="156">
        <f>IF(N1718="znížená",J1718,0)</f>
        <v>0</v>
      </c>
      <c r="BG1718" s="156">
        <f>IF(N1718="zákl. prenesená",J1718,0)</f>
        <v>0</v>
      </c>
      <c r="BH1718" s="156">
        <f>IF(N1718="zníž. prenesená",J1718,0)</f>
        <v>0</v>
      </c>
      <c r="BI1718" s="156">
        <f>IF(N1718="nulová",J1718,0)</f>
        <v>0</v>
      </c>
      <c r="BJ1718" s="16" t="s">
        <v>88</v>
      </c>
      <c r="BK1718" s="156">
        <f>ROUND(I1718*H1718,2)</f>
        <v>0</v>
      </c>
      <c r="BL1718" s="16" t="s">
        <v>396</v>
      </c>
      <c r="BM1718" s="155" t="s">
        <v>15266</v>
      </c>
    </row>
    <row r="1719" spans="2:65" s="12" customFormat="1" ht="10">
      <c r="B1719" s="157"/>
      <c r="D1719" s="158" t="s">
        <v>328</v>
      </c>
      <c r="F1719" s="160" t="s">
        <v>15267</v>
      </c>
      <c r="H1719" s="161">
        <v>75.569999999999993</v>
      </c>
      <c r="I1719" s="162"/>
      <c r="L1719" s="157"/>
      <c r="M1719" s="163"/>
      <c r="T1719" s="164"/>
      <c r="AT1719" s="159" t="s">
        <v>328</v>
      </c>
      <c r="AU1719" s="159" t="s">
        <v>88</v>
      </c>
      <c r="AV1719" s="12" t="s">
        <v>88</v>
      </c>
      <c r="AW1719" s="12" t="s">
        <v>3</v>
      </c>
      <c r="AX1719" s="12" t="s">
        <v>83</v>
      </c>
      <c r="AY1719" s="159" t="s">
        <v>317</v>
      </c>
    </row>
    <row r="1720" spans="2:65" s="11" customFormat="1" ht="25.9" customHeight="1">
      <c r="B1720" s="130"/>
      <c r="D1720" s="131" t="s">
        <v>75</v>
      </c>
      <c r="E1720" s="132" t="s">
        <v>499</v>
      </c>
      <c r="F1720" s="132" t="s">
        <v>500</v>
      </c>
      <c r="I1720" s="133"/>
      <c r="J1720" s="134">
        <f>BK1720</f>
        <v>0</v>
      </c>
      <c r="L1720" s="130"/>
      <c r="M1720" s="135"/>
      <c r="P1720" s="136">
        <f>P1721</f>
        <v>0</v>
      </c>
      <c r="R1720" s="136">
        <f>R1721</f>
        <v>0</v>
      </c>
      <c r="T1720" s="137">
        <f>T1721</f>
        <v>0</v>
      </c>
      <c r="AR1720" s="131" t="s">
        <v>341</v>
      </c>
      <c r="AT1720" s="138" t="s">
        <v>75</v>
      </c>
      <c r="AU1720" s="138" t="s">
        <v>76</v>
      </c>
      <c r="AY1720" s="131" t="s">
        <v>317</v>
      </c>
      <c r="BK1720" s="139">
        <f>BK1721</f>
        <v>0</v>
      </c>
    </row>
    <row r="1721" spans="2:65" s="1" customFormat="1" ht="37.75" customHeight="1">
      <c r="B1721" s="142"/>
      <c r="C1721" s="143" t="s">
        <v>2938</v>
      </c>
      <c r="D1721" s="143" t="s">
        <v>319</v>
      </c>
      <c r="E1721" s="144" t="s">
        <v>744</v>
      </c>
      <c r="F1721" s="145" t="s">
        <v>745</v>
      </c>
      <c r="G1721" s="146" t="s">
        <v>746</v>
      </c>
      <c r="H1721" s="147">
        <v>5</v>
      </c>
      <c r="I1721" s="148"/>
      <c r="J1721" s="149">
        <f>ROUND(I1721*H1721,2)</f>
        <v>0</v>
      </c>
      <c r="K1721" s="150"/>
      <c r="L1721" s="31"/>
      <c r="M1721" s="190" t="s">
        <v>1</v>
      </c>
      <c r="N1721" s="191" t="s">
        <v>42</v>
      </c>
      <c r="O1721" s="192"/>
      <c r="P1721" s="193">
        <f>O1721*H1721</f>
        <v>0</v>
      </c>
      <c r="Q1721" s="193">
        <v>0</v>
      </c>
      <c r="R1721" s="193">
        <f>Q1721*H1721</f>
        <v>0</v>
      </c>
      <c r="S1721" s="193">
        <v>0</v>
      </c>
      <c r="T1721" s="194">
        <f>S1721*H1721</f>
        <v>0</v>
      </c>
      <c r="AR1721" s="155" t="s">
        <v>505</v>
      </c>
      <c r="AT1721" s="155" t="s">
        <v>319</v>
      </c>
      <c r="AU1721" s="155" t="s">
        <v>83</v>
      </c>
      <c r="AY1721" s="16" t="s">
        <v>317</v>
      </c>
      <c r="BE1721" s="156">
        <f>IF(N1721="základná",J1721,0)</f>
        <v>0</v>
      </c>
      <c r="BF1721" s="156">
        <f>IF(N1721="znížená",J1721,0)</f>
        <v>0</v>
      </c>
      <c r="BG1721" s="156">
        <f>IF(N1721="zákl. prenesená",J1721,0)</f>
        <v>0</v>
      </c>
      <c r="BH1721" s="156">
        <f>IF(N1721="zníž. prenesená",J1721,0)</f>
        <v>0</v>
      </c>
      <c r="BI1721" s="156">
        <f>IF(N1721="nulová",J1721,0)</f>
        <v>0</v>
      </c>
      <c r="BJ1721" s="16" t="s">
        <v>88</v>
      </c>
      <c r="BK1721" s="156">
        <f>ROUND(I1721*H1721,2)</f>
        <v>0</v>
      </c>
      <c r="BL1721" s="16" t="s">
        <v>505</v>
      </c>
      <c r="BM1721" s="155" t="s">
        <v>15268</v>
      </c>
    </row>
    <row r="1722" spans="2:65" s="1" customFormat="1" ht="7" customHeight="1">
      <c r="B1722" s="46"/>
      <c r="C1722" s="47"/>
      <c r="D1722" s="47"/>
      <c r="E1722" s="47"/>
      <c r="F1722" s="47"/>
      <c r="G1722" s="47"/>
      <c r="H1722" s="47"/>
      <c r="I1722" s="47"/>
      <c r="J1722" s="47"/>
      <c r="K1722" s="47"/>
      <c r="L1722" s="31"/>
    </row>
  </sheetData>
  <autoFilter ref="C145:K1721" xr:uid="{00000000-0009-0000-0000-00000E000000}"/>
  <mergeCells count="12">
    <mergeCell ref="E138:H138"/>
    <mergeCell ref="L2:V2"/>
    <mergeCell ref="E85:H85"/>
    <mergeCell ref="E87:H87"/>
    <mergeCell ref="E89:H89"/>
    <mergeCell ref="E134:H134"/>
    <mergeCell ref="E136:H13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27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141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13790</v>
      </c>
      <c r="F9" s="263"/>
      <c r="G9" s="263"/>
      <c r="H9" s="263"/>
      <c r="L9" s="31"/>
    </row>
    <row r="10" spans="2:46" s="1" customFormat="1" ht="12" customHeight="1">
      <c r="B10" s="31"/>
      <c r="D10" s="26" t="s">
        <v>287</v>
      </c>
      <c r="L10" s="31"/>
    </row>
    <row r="11" spans="2:46" s="1" customFormat="1" ht="16.5" customHeight="1">
      <c r="B11" s="31"/>
      <c r="E11" s="243" t="s">
        <v>7721</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ROUND(J130,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ROUND((SUM(BE130:BE276)),  2)</f>
        <v>0</v>
      </c>
      <c r="G35" s="99"/>
      <c r="H35" s="99"/>
      <c r="I35" s="100">
        <v>0.2</v>
      </c>
      <c r="J35" s="98">
        <f>ROUND(((SUM(BE130:BE276))*I35),  2)</f>
        <v>0</v>
      </c>
      <c r="L35" s="31"/>
    </row>
    <row r="36" spans="2:12" s="1" customFormat="1" ht="14.4" customHeight="1">
      <c r="B36" s="31"/>
      <c r="E36" s="36" t="s">
        <v>42</v>
      </c>
      <c r="F36" s="98">
        <f>ROUND((SUM(BF130:BF276)),  2)</f>
        <v>0</v>
      </c>
      <c r="G36" s="99"/>
      <c r="H36" s="99"/>
      <c r="I36" s="100">
        <v>0.2</v>
      </c>
      <c r="J36" s="98">
        <f>ROUND(((SUM(BF130:BF276))*I36),  2)</f>
        <v>0</v>
      </c>
      <c r="L36" s="31"/>
    </row>
    <row r="37" spans="2:12" s="1" customFormat="1" ht="14.4" hidden="1" customHeight="1">
      <c r="B37" s="31"/>
      <c r="E37" s="26" t="s">
        <v>43</v>
      </c>
      <c r="F37" s="87">
        <f>ROUND((SUM(BG130:BG276)),  2)</f>
        <v>0</v>
      </c>
      <c r="I37" s="101">
        <v>0.2</v>
      </c>
      <c r="J37" s="87">
        <f>0</f>
        <v>0</v>
      </c>
      <c r="L37" s="31"/>
    </row>
    <row r="38" spans="2:12" s="1" customFormat="1" ht="14.4" hidden="1" customHeight="1">
      <c r="B38" s="31"/>
      <c r="E38" s="26" t="s">
        <v>44</v>
      </c>
      <c r="F38" s="87">
        <f>ROUND((SUM(BH130:BH276)),  2)</f>
        <v>0</v>
      </c>
      <c r="I38" s="101">
        <v>0.2</v>
      </c>
      <c r="J38" s="87">
        <f>0</f>
        <v>0</v>
      </c>
      <c r="L38" s="31"/>
    </row>
    <row r="39" spans="2:12" s="1" customFormat="1" ht="14.4" hidden="1" customHeight="1">
      <c r="B39" s="31"/>
      <c r="E39" s="36" t="s">
        <v>45</v>
      </c>
      <c r="F39" s="98">
        <f>ROUND((SUM(BI130:BI276)),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13790</v>
      </c>
      <c r="F87" s="263"/>
      <c r="G87" s="263"/>
      <c r="H87" s="263"/>
      <c r="L87" s="31"/>
    </row>
    <row r="88" spans="2:12" s="1" customFormat="1" ht="12" customHeight="1">
      <c r="B88" s="31"/>
      <c r="C88" s="26" t="s">
        <v>287</v>
      </c>
      <c r="L88" s="31"/>
    </row>
    <row r="89" spans="2:12" s="1" customFormat="1" ht="16.5" customHeight="1">
      <c r="B89" s="31"/>
      <c r="E89" s="243" t="str">
        <f>E11</f>
        <v>E.3 - Zdravotechnika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J130</f>
        <v>0</v>
      </c>
      <c r="L98" s="31"/>
      <c r="AU98" s="16" t="s">
        <v>296</v>
      </c>
    </row>
    <row r="99" spans="2:47" s="8" customFormat="1" ht="25" customHeight="1">
      <c r="B99" s="113"/>
      <c r="D99" s="114" t="s">
        <v>7722</v>
      </c>
      <c r="E99" s="115"/>
      <c r="F99" s="115"/>
      <c r="G99" s="115"/>
      <c r="H99" s="115"/>
      <c r="I99" s="115"/>
      <c r="J99" s="116">
        <f>J131</f>
        <v>0</v>
      </c>
      <c r="L99" s="113"/>
    </row>
    <row r="100" spans="2:47" s="9" customFormat="1" ht="19.899999999999999" customHeight="1">
      <c r="B100" s="117"/>
      <c r="D100" s="118" t="s">
        <v>7723</v>
      </c>
      <c r="E100" s="119"/>
      <c r="F100" s="119"/>
      <c r="G100" s="119"/>
      <c r="H100" s="119"/>
      <c r="I100" s="119"/>
      <c r="J100" s="120">
        <f>J132</f>
        <v>0</v>
      </c>
      <c r="L100" s="117"/>
    </row>
    <row r="101" spans="2:47" s="9" customFormat="1" ht="19.899999999999999" customHeight="1">
      <c r="B101" s="117"/>
      <c r="D101" s="118" t="s">
        <v>567</v>
      </c>
      <c r="E101" s="119"/>
      <c r="F101" s="119"/>
      <c r="G101" s="119"/>
      <c r="H101" s="119"/>
      <c r="I101" s="119"/>
      <c r="J101" s="120">
        <f>J144</f>
        <v>0</v>
      </c>
      <c r="L101" s="117"/>
    </row>
    <row r="102" spans="2:47" s="8" customFormat="1" ht="25" customHeight="1">
      <c r="B102" s="113"/>
      <c r="D102" s="114" t="s">
        <v>7725</v>
      </c>
      <c r="E102" s="115"/>
      <c r="F102" s="115"/>
      <c r="G102" s="115"/>
      <c r="H102" s="115"/>
      <c r="I102" s="115"/>
      <c r="J102" s="116">
        <f>J149</f>
        <v>0</v>
      </c>
      <c r="L102" s="113"/>
    </row>
    <row r="103" spans="2:47" s="9" customFormat="1" ht="19.899999999999999" customHeight="1">
      <c r="B103" s="117"/>
      <c r="D103" s="118" t="s">
        <v>7726</v>
      </c>
      <c r="E103" s="119"/>
      <c r="F103" s="119"/>
      <c r="G103" s="119"/>
      <c r="H103" s="119"/>
      <c r="I103" s="119"/>
      <c r="J103" s="120">
        <f>J150</f>
        <v>0</v>
      </c>
      <c r="L103" s="117"/>
    </row>
    <row r="104" spans="2:47" s="9" customFormat="1" ht="19.899999999999999" customHeight="1">
      <c r="B104" s="117"/>
      <c r="D104" s="118" t="s">
        <v>7727</v>
      </c>
      <c r="E104" s="119"/>
      <c r="F104" s="119"/>
      <c r="G104" s="119"/>
      <c r="H104" s="119"/>
      <c r="I104" s="119"/>
      <c r="J104" s="120">
        <f>J167</f>
        <v>0</v>
      </c>
      <c r="L104" s="117"/>
    </row>
    <row r="105" spans="2:47" s="9" customFormat="1" ht="19.899999999999999" customHeight="1">
      <c r="B105" s="117"/>
      <c r="D105" s="118" t="s">
        <v>7728</v>
      </c>
      <c r="E105" s="119"/>
      <c r="F105" s="119"/>
      <c r="G105" s="119"/>
      <c r="H105" s="119"/>
      <c r="I105" s="119"/>
      <c r="J105" s="120">
        <f>J201</f>
        <v>0</v>
      </c>
      <c r="L105" s="117"/>
    </row>
    <row r="106" spans="2:47" s="9" customFormat="1" ht="19.899999999999999" customHeight="1">
      <c r="B106" s="117"/>
      <c r="D106" s="118" t="s">
        <v>7730</v>
      </c>
      <c r="E106" s="119"/>
      <c r="F106" s="119"/>
      <c r="G106" s="119"/>
      <c r="H106" s="119"/>
      <c r="I106" s="119"/>
      <c r="J106" s="120">
        <f>J238</f>
        <v>0</v>
      </c>
      <c r="L106" s="117"/>
    </row>
    <row r="107" spans="2:47" s="8" customFormat="1" ht="25" customHeight="1">
      <c r="B107" s="113"/>
      <c r="D107" s="114" t="s">
        <v>7731</v>
      </c>
      <c r="E107" s="115"/>
      <c r="F107" s="115"/>
      <c r="G107" s="115"/>
      <c r="H107" s="115"/>
      <c r="I107" s="115"/>
      <c r="J107" s="116">
        <f>J273</f>
        <v>0</v>
      </c>
      <c r="L107" s="113"/>
    </row>
    <row r="108" spans="2:47" s="9" customFormat="1" ht="19.899999999999999" customHeight="1">
      <c r="B108" s="117"/>
      <c r="D108" s="118" t="s">
        <v>7732</v>
      </c>
      <c r="E108" s="119"/>
      <c r="F108" s="119"/>
      <c r="G108" s="119"/>
      <c r="H108" s="119"/>
      <c r="I108" s="119"/>
      <c r="J108" s="120">
        <f>J274</f>
        <v>0</v>
      </c>
      <c r="L108" s="117"/>
    </row>
    <row r="109" spans="2:47" s="1" customFormat="1" ht="21.75" customHeight="1">
      <c r="B109" s="31"/>
      <c r="L109" s="31"/>
    </row>
    <row r="110" spans="2:47" s="1" customFormat="1" ht="7" customHeight="1">
      <c r="B110" s="46"/>
      <c r="C110" s="47"/>
      <c r="D110" s="47"/>
      <c r="E110" s="47"/>
      <c r="F110" s="47"/>
      <c r="G110" s="47"/>
      <c r="H110" s="47"/>
      <c r="I110" s="47"/>
      <c r="J110" s="47"/>
      <c r="K110" s="47"/>
      <c r="L110" s="31"/>
    </row>
    <row r="114" spans="2:12" s="1" customFormat="1" ht="7" customHeight="1">
      <c r="B114" s="48"/>
      <c r="C114" s="49"/>
      <c r="D114" s="49"/>
      <c r="E114" s="49"/>
      <c r="F114" s="49"/>
      <c r="G114" s="49"/>
      <c r="H114" s="49"/>
      <c r="I114" s="49"/>
      <c r="J114" s="49"/>
      <c r="K114" s="49"/>
      <c r="L114" s="31"/>
    </row>
    <row r="115" spans="2:12" s="1" customFormat="1" ht="25" customHeight="1">
      <c r="B115" s="31"/>
      <c r="C115" s="20" t="s">
        <v>303</v>
      </c>
      <c r="L115" s="31"/>
    </row>
    <row r="116" spans="2:12" s="1" customFormat="1" ht="7" customHeight="1">
      <c r="B116" s="31"/>
      <c r="L116" s="31"/>
    </row>
    <row r="117" spans="2:12" s="1" customFormat="1" ht="12" customHeight="1">
      <c r="B117" s="31"/>
      <c r="C117" s="26" t="s">
        <v>15</v>
      </c>
      <c r="L117" s="31"/>
    </row>
    <row r="118" spans="2:12" s="1" customFormat="1" ht="26.25" customHeight="1">
      <c r="B118" s="31"/>
      <c r="E118" s="261" t="str">
        <f>E7</f>
        <v>Dostavba a rekonštrukcia lôžkovej časti Nemocnice s poliklinikou v Spišskej Novej Vsi</v>
      </c>
      <c r="F118" s="262"/>
      <c r="G118" s="262"/>
      <c r="H118" s="262"/>
      <c r="L118" s="31"/>
    </row>
    <row r="119" spans="2:12" ht="12" customHeight="1">
      <c r="B119" s="19"/>
      <c r="C119" s="26" t="s">
        <v>285</v>
      </c>
      <c r="L119" s="19"/>
    </row>
    <row r="120" spans="2:12" s="1" customFormat="1" ht="16.5" customHeight="1">
      <c r="B120" s="31"/>
      <c r="E120" s="261" t="s">
        <v>13790</v>
      </c>
      <c r="F120" s="263"/>
      <c r="G120" s="263"/>
      <c r="H120" s="263"/>
      <c r="L120" s="31"/>
    </row>
    <row r="121" spans="2:12" s="1" customFormat="1" ht="12" customHeight="1">
      <c r="B121" s="31"/>
      <c r="C121" s="26" t="s">
        <v>287</v>
      </c>
      <c r="L121" s="31"/>
    </row>
    <row r="122" spans="2:12" s="1" customFormat="1" ht="16.5" customHeight="1">
      <c r="B122" s="31"/>
      <c r="E122" s="243" t="str">
        <f>E11</f>
        <v>E.3 - Zdravotechnika</v>
      </c>
      <c r="F122" s="263"/>
      <c r="G122" s="263"/>
      <c r="H122" s="263"/>
      <c r="L122" s="31"/>
    </row>
    <row r="123" spans="2:12" s="1" customFormat="1" ht="7" customHeight="1">
      <c r="B123" s="31"/>
      <c r="L123" s="31"/>
    </row>
    <row r="124" spans="2:12" s="1" customFormat="1" ht="12" customHeight="1">
      <c r="B124" s="31"/>
      <c r="C124" s="26" t="s">
        <v>19</v>
      </c>
      <c r="F124" s="24" t="str">
        <f>F14</f>
        <v>parc.č.:1094/1,17,81,82,98,99,1095,1096,9243/18</v>
      </c>
      <c r="I124" s="26" t="s">
        <v>21</v>
      </c>
      <c r="J124" s="54" t="str">
        <f>IF(J14="","",J14)</f>
        <v>6. 3. 2024</v>
      </c>
      <c r="L124" s="31"/>
    </row>
    <row r="125" spans="2:12" s="1" customFormat="1" ht="7" customHeight="1">
      <c r="B125" s="31"/>
      <c r="L125" s="31"/>
    </row>
    <row r="126" spans="2:12" s="1" customFormat="1" ht="25.65" customHeight="1">
      <c r="B126" s="31"/>
      <c r="C126" s="26" t="s">
        <v>23</v>
      </c>
      <c r="F126" s="24" t="str">
        <f>E17</f>
        <v>Nemocnica s poliklinikou, Spišská Nová Ves</v>
      </c>
      <c r="I126" s="26" t="s">
        <v>29</v>
      </c>
      <c r="J126" s="29" t="str">
        <f>E23</f>
        <v>d.g.A. design graphic architecture s.r.o.</v>
      </c>
      <c r="L126" s="31"/>
    </row>
    <row r="127" spans="2:12" s="1" customFormat="1" ht="15.15" customHeight="1">
      <c r="B127" s="31"/>
      <c r="C127" s="26" t="s">
        <v>27</v>
      </c>
      <c r="F127" s="24" t="str">
        <f>IF(E20="","",E20)</f>
        <v>Vyplň údaj</v>
      </c>
      <c r="I127" s="26" t="s">
        <v>32</v>
      </c>
      <c r="J127" s="29" t="str">
        <f>E26</f>
        <v xml:space="preserve"> </v>
      </c>
      <c r="L127" s="31"/>
    </row>
    <row r="128" spans="2:12" s="1" customFormat="1" ht="10.25" customHeight="1">
      <c r="B128" s="31"/>
      <c r="L128" s="31"/>
    </row>
    <row r="129" spans="2:65" s="10" customFormat="1" ht="29.25" customHeight="1">
      <c r="B129" s="121"/>
      <c r="C129" s="122" t="s">
        <v>304</v>
      </c>
      <c r="D129" s="123" t="s">
        <v>61</v>
      </c>
      <c r="E129" s="123" t="s">
        <v>57</v>
      </c>
      <c r="F129" s="123" t="s">
        <v>58</v>
      </c>
      <c r="G129" s="123" t="s">
        <v>305</v>
      </c>
      <c r="H129" s="123" t="s">
        <v>306</v>
      </c>
      <c r="I129" s="123" t="s">
        <v>307</v>
      </c>
      <c r="J129" s="124" t="s">
        <v>294</v>
      </c>
      <c r="K129" s="125" t="s">
        <v>308</v>
      </c>
      <c r="L129" s="121"/>
      <c r="M129" s="61" t="s">
        <v>1</v>
      </c>
      <c r="N129" s="62" t="s">
        <v>40</v>
      </c>
      <c r="O129" s="62" t="s">
        <v>309</v>
      </c>
      <c r="P129" s="62" t="s">
        <v>310</v>
      </c>
      <c r="Q129" s="62" t="s">
        <v>311</v>
      </c>
      <c r="R129" s="62" t="s">
        <v>312</v>
      </c>
      <c r="S129" s="62" t="s">
        <v>313</v>
      </c>
      <c r="T129" s="63" t="s">
        <v>314</v>
      </c>
    </row>
    <row r="130" spans="2:65" s="1" customFormat="1" ht="22.75" customHeight="1">
      <c r="B130" s="31"/>
      <c r="C130" s="66" t="s">
        <v>295</v>
      </c>
      <c r="J130" s="126">
        <f>BK130</f>
        <v>0</v>
      </c>
      <c r="L130" s="31"/>
      <c r="M130" s="64"/>
      <c r="N130" s="55"/>
      <c r="O130" s="55"/>
      <c r="P130" s="127">
        <f>P131+P149+P273</f>
        <v>0</v>
      </c>
      <c r="Q130" s="55"/>
      <c r="R130" s="127">
        <f>R131+R149+R273</f>
        <v>0</v>
      </c>
      <c r="S130" s="55"/>
      <c r="T130" s="128">
        <f>T131+T149+T273</f>
        <v>0</v>
      </c>
      <c r="AT130" s="16" t="s">
        <v>75</v>
      </c>
      <c r="AU130" s="16" t="s">
        <v>296</v>
      </c>
      <c r="BK130" s="129">
        <f>BK131+BK149+BK273</f>
        <v>0</v>
      </c>
    </row>
    <row r="131" spans="2:65" s="11" customFormat="1" ht="25.9" customHeight="1">
      <c r="B131" s="130"/>
      <c r="D131" s="131" t="s">
        <v>75</v>
      </c>
      <c r="E131" s="132" t="s">
        <v>582</v>
      </c>
      <c r="F131" s="132" t="s">
        <v>7733</v>
      </c>
      <c r="I131" s="133"/>
      <c r="J131" s="134">
        <f>BK131</f>
        <v>0</v>
      </c>
      <c r="L131" s="130"/>
      <c r="M131" s="135"/>
      <c r="P131" s="136">
        <f>P132+P144</f>
        <v>0</v>
      </c>
      <c r="R131" s="136">
        <f>R132+R144</f>
        <v>0</v>
      </c>
      <c r="T131" s="137">
        <f>T132+T144</f>
        <v>0</v>
      </c>
      <c r="AR131" s="131" t="s">
        <v>83</v>
      </c>
      <c r="AT131" s="138" t="s">
        <v>75</v>
      </c>
      <c r="AU131" s="138" t="s">
        <v>76</v>
      </c>
      <c r="AY131" s="131" t="s">
        <v>317</v>
      </c>
      <c r="BK131" s="139">
        <f>BK132+BK144</f>
        <v>0</v>
      </c>
    </row>
    <row r="132" spans="2:65" s="11" customFormat="1" ht="22.75" customHeight="1">
      <c r="B132" s="130"/>
      <c r="D132" s="131" t="s">
        <v>75</v>
      </c>
      <c r="E132" s="140" t="s">
        <v>83</v>
      </c>
      <c r="F132" s="140" t="s">
        <v>7734</v>
      </c>
      <c r="I132" s="133"/>
      <c r="J132" s="141">
        <f>BK132</f>
        <v>0</v>
      </c>
      <c r="L132" s="130"/>
      <c r="M132" s="135"/>
      <c r="P132" s="136">
        <f>SUM(P133:P143)</f>
        <v>0</v>
      </c>
      <c r="R132" s="136">
        <f>SUM(R133:R143)</f>
        <v>0</v>
      </c>
      <c r="T132" s="137">
        <f>SUM(T133:T143)</f>
        <v>0</v>
      </c>
      <c r="AR132" s="131" t="s">
        <v>83</v>
      </c>
      <c r="AT132" s="138" t="s">
        <v>75</v>
      </c>
      <c r="AU132" s="138" t="s">
        <v>83</v>
      </c>
      <c r="AY132" s="131" t="s">
        <v>317</v>
      </c>
      <c r="BK132" s="139">
        <f>SUM(BK133:BK143)</f>
        <v>0</v>
      </c>
    </row>
    <row r="133" spans="2:65" s="1" customFormat="1" ht="24.15" customHeight="1">
      <c r="B133" s="142"/>
      <c r="C133" s="143" t="s">
        <v>83</v>
      </c>
      <c r="D133" s="143" t="s">
        <v>319</v>
      </c>
      <c r="E133" s="144" t="s">
        <v>7735</v>
      </c>
      <c r="F133" s="145" t="s">
        <v>15269</v>
      </c>
      <c r="G133" s="146" t="s">
        <v>322</v>
      </c>
      <c r="H133" s="147">
        <v>6.3</v>
      </c>
      <c r="I133" s="148"/>
      <c r="J133" s="149">
        <f t="shared" ref="J133:J143" si="0">ROUND(I133*H133,2)</f>
        <v>0</v>
      </c>
      <c r="K133" s="150"/>
      <c r="L133" s="31"/>
      <c r="M133" s="151" t="s">
        <v>1</v>
      </c>
      <c r="N133" s="152" t="s">
        <v>42</v>
      </c>
      <c r="P133" s="153">
        <f t="shared" ref="P133:P143" si="1">O133*H133</f>
        <v>0</v>
      </c>
      <c r="Q133" s="153">
        <v>0</v>
      </c>
      <c r="R133" s="153">
        <f t="shared" ref="R133:R143" si="2">Q133*H133</f>
        <v>0</v>
      </c>
      <c r="S133" s="153">
        <v>0</v>
      </c>
      <c r="T133" s="154">
        <f t="shared" ref="T133:T143" si="3">S133*H133</f>
        <v>0</v>
      </c>
      <c r="AR133" s="155" t="s">
        <v>323</v>
      </c>
      <c r="AT133" s="155" t="s">
        <v>319</v>
      </c>
      <c r="AU133" s="155" t="s">
        <v>88</v>
      </c>
      <c r="AY133" s="16" t="s">
        <v>317</v>
      </c>
      <c r="BE133" s="156">
        <f t="shared" ref="BE133:BE143" si="4">IF(N133="základná",J133,0)</f>
        <v>0</v>
      </c>
      <c r="BF133" s="156">
        <f t="shared" ref="BF133:BF143" si="5">IF(N133="znížená",J133,0)</f>
        <v>0</v>
      </c>
      <c r="BG133" s="156">
        <f t="shared" ref="BG133:BG143" si="6">IF(N133="zákl. prenesená",J133,0)</f>
        <v>0</v>
      </c>
      <c r="BH133" s="156">
        <f t="shared" ref="BH133:BH143" si="7">IF(N133="zníž. prenesená",J133,0)</f>
        <v>0</v>
      </c>
      <c r="BI133" s="156">
        <f t="shared" ref="BI133:BI143" si="8">IF(N133="nulová",J133,0)</f>
        <v>0</v>
      </c>
      <c r="BJ133" s="16" t="s">
        <v>88</v>
      </c>
      <c r="BK133" s="156">
        <f t="shared" ref="BK133:BK143" si="9">ROUND(I133*H133,2)</f>
        <v>0</v>
      </c>
      <c r="BL133" s="16" t="s">
        <v>323</v>
      </c>
      <c r="BM133" s="155" t="s">
        <v>88</v>
      </c>
    </row>
    <row r="134" spans="2:65" s="1" customFormat="1" ht="16.5" customHeight="1">
      <c r="B134" s="142"/>
      <c r="C134" s="143" t="s">
        <v>88</v>
      </c>
      <c r="D134" s="143" t="s">
        <v>319</v>
      </c>
      <c r="E134" s="144" t="s">
        <v>7737</v>
      </c>
      <c r="F134" s="145" t="s">
        <v>7738</v>
      </c>
      <c r="G134" s="146" t="s">
        <v>322</v>
      </c>
      <c r="H134" s="147">
        <v>6.3</v>
      </c>
      <c r="I134" s="148"/>
      <c r="J134" s="149">
        <f t="shared" si="0"/>
        <v>0</v>
      </c>
      <c r="K134" s="150"/>
      <c r="L134" s="31"/>
      <c r="M134" s="151" t="s">
        <v>1</v>
      </c>
      <c r="N134" s="152" t="s">
        <v>42</v>
      </c>
      <c r="P134" s="153">
        <f t="shared" si="1"/>
        <v>0</v>
      </c>
      <c r="Q134" s="153">
        <v>0</v>
      </c>
      <c r="R134" s="153">
        <f t="shared" si="2"/>
        <v>0</v>
      </c>
      <c r="S134" s="153">
        <v>0</v>
      </c>
      <c r="T134" s="154">
        <f t="shared" si="3"/>
        <v>0</v>
      </c>
      <c r="AR134" s="155" t="s">
        <v>323</v>
      </c>
      <c r="AT134" s="155" t="s">
        <v>319</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323</v>
      </c>
      <c r="BM134" s="155" t="s">
        <v>323</v>
      </c>
    </row>
    <row r="135" spans="2:65" s="1" customFormat="1" ht="24.15" customHeight="1">
      <c r="B135" s="142"/>
      <c r="C135" s="143" t="s">
        <v>92</v>
      </c>
      <c r="D135" s="143" t="s">
        <v>319</v>
      </c>
      <c r="E135" s="144" t="s">
        <v>7739</v>
      </c>
      <c r="F135" s="145" t="s">
        <v>7740</v>
      </c>
      <c r="G135" s="146" t="s">
        <v>7741</v>
      </c>
      <c r="H135" s="147">
        <v>1.26</v>
      </c>
      <c r="I135" s="148"/>
      <c r="J135" s="149">
        <f t="shared" si="0"/>
        <v>0</v>
      </c>
      <c r="K135" s="150"/>
      <c r="L135" s="31"/>
      <c r="M135" s="151" t="s">
        <v>1</v>
      </c>
      <c r="N135" s="152" t="s">
        <v>42</v>
      </c>
      <c r="P135" s="153">
        <f t="shared" si="1"/>
        <v>0</v>
      </c>
      <c r="Q135" s="153">
        <v>0</v>
      </c>
      <c r="R135" s="153">
        <f t="shared" si="2"/>
        <v>0</v>
      </c>
      <c r="S135" s="153">
        <v>0</v>
      </c>
      <c r="T135" s="154">
        <f t="shared" si="3"/>
        <v>0</v>
      </c>
      <c r="AR135" s="155" t="s">
        <v>323</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346</v>
      </c>
    </row>
    <row r="136" spans="2:65" s="1" customFormat="1" ht="24.15" customHeight="1">
      <c r="B136" s="142"/>
      <c r="C136" s="143" t="s">
        <v>323</v>
      </c>
      <c r="D136" s="143" t="s">
        <v>319</v>
      </c>
      <c r="E136" s="144" t="s">
        <v>7742</v>
      </c>
      <c r="F136" s="145" t="s">
        <v>7743</v>
      </c>
      <c r="G136" s="146" t="s">
        <v>322</v>
      </c>
      <c r="H136" s="147">
        <v>3.78</v>
      </c>
      <c r="I136" s="148"/>
      <c r="J136" s="149">
        <f t="shared" si="0"/>
        <v>0</v>
      </c>
      <c r="K136" s="150"/>
      <c r="L136" s="31"/>
      <c r="M136" s="151" t="s">
        <v>1</v>
      </c>
      <c r="N136" s="152" t="s">
        <v>42</v>
      </c>
      <c r="P136" s="153">
        <f t="shared" si="1"/>
        <v>0</v>
      </c>
      <c r="Q136" s="153">
        <v>0</v>
      </c>
      <c r="R136" s="153">
        <f t="shared" si="2"/>
        <v>0</v>
      </c>
      <c r="S136" s="153">
        <v>0</v>
      </c>
      <c r="T136" s="154">
        <f t="shared" si="3"/>
        <v>0</v>
      </c>
      <c r="AR136" s="155" t="s">
        <v>323</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356</v>
      </c>
    </row>
    <row r="137" spans="2:65" s="1" customFormat="1" ht="16.5" customHeight="1">
      <c r="B137" s="142"/>
      <c r="C137" s="179" t="s">
        <v>341</v>
      </c>
      <c r="D137" s="179" t="s">
        <v>454</v>
      </c>
      <c r="E137" s="180" t="s">
        <v>7744</v>
      </c>
      <c r="F137" s="181" t="s">
        <v>7745</v>
      </c>
      <c r="G137" s="182" t="s">
        <v>439</v>
      </c>
      <c r="H137" s="183">
        <v>6.2370000000000001</v>
      </c>
      <c r="I137" s="184"/>
      <c r="J137" s="185">
        <f t="shared" si="0"/>
        <v>0</v>
      </c>
      <c r="K137" s="186"/>
      <c r="L137" s="187"/>
      <c r="M137" s="188" t="s">
        <v>1</v>
      </c>
      <c r="N137" s="189" t="s">
        <v>42</v>
      </c>
      <c r="P137" s="153">
        <f t="shared" si="1"/>
        <v>0</v>
      </c>
      <c r="Q137" s="153">
        <v>0</v>
      </c>
      <c r="R137" s="153">
        <f t="shared" si="2"/>
        <v>0</v>
      </c>
      <c r="S137" s="153">
        <v>0</v>
      </c>
      <c r="T137" s="154">
        <f t="shared" si="3"/>
        <v>0</v>
      </c>
      <c r="AR137" s="155" t="s">
        <v>356</v>
      </c>
      <c r="AT137" s="155" t="s">
        <v>454</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366</v>
      </c>
    </row>
    <row r="138" spans="2:65" s="1" customFormat="1" ht="16.5" customHeight="1">
      <c r="B138" s="142"/>
      <c r="C138" s="143" t="s">
        <v>346</v>
      </c>
      <c r="D138" s="143" t="s">
        <v>319</v>
      </c>
      <c r="E138" s="144" t="s">
        <v>7750</v>
      </c>
      <c r="F138" s="145" t="s">
        <v>7751</v>
      </c>
      <c r="G138" s="146" t="s">
        <v>439</v>
      </c>
      <c r="H138" s="147">
        <v>6.8040000000000003</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376</v>
      </c>
    </row>
    <row r="139" spans="2:65" s="1" customFormat="1" ht="33" customHeight="1">
      <c r="B139" s="142"/>
      <c r="C139" s="143" t="s">
        <v>351</v>
      </c>
      <c r="D139" s="143" t="s">
        <v>319</v>
      </c>
      <c r="E139" s="144" t="s">
        <v>7752</v>
      </c>
      <c r="F139" s="145" t="s">
        <v>7753</v>
      </c>
      <c r="G139" s="146" t="s">
        <v>7741</v>
      </c>
      <c r="H139" s="147">
        <v>6.3</v>
      </c>
      <c r="I139" s="148"/>
      <c r="J139" s="149">
        <f t="shared" si="0"/>
        <v>0</v>
      </c>
      <c r="K139" s="150"/>
      <c r="L139" s="31"/>
      <c r="M139" s="151" t="s">
        <v>1</v>
      </c>
      <c r="N139" s="152" t="s">
        <v>42</v>
      </c>
      <c r="P139" s="153">
        <f t="shared" si="1"/>
        <v>0</v>
      </c>
      <c r="Q139" s="153">
        <v>0</v>
      </c>
      <c r="R139" s="153">
        <f t="shared" si="2"/>
        <v>0</v>
      </c>
      <c r="S139" s="153">
        <v>0</v>
      </c>
      <c r="T139" s="154">
        <f t="shared" si="3"/>
        <v>0</v>
      </c>
      <c r="AR139" s="155" t="s">
        <v>323</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386</v>
      </c>
    </row>
    <row r="140" spans="2:65" s="1" customFormat="1" ht="33" customHeight="1">
      <c r="B140" s="142"/>
      <c r="C140" s="143" t="s">
        <v>2077</v>
      </c>
      <c r="D140" s="143" t="s">
        <v>319</v>
      </c>
      <c r="E140" s="144" t="s">
        <v>13812</v>
      </c>
      <c r="F140" s="145" t="s">
        <v>15270</v>
      </c>
      <c r="G140" s="146" t="s">
        <v>322</v>
      </c>
      <c r="H140" s="147">
        <v>5.04</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15271</v>
      </c>
    </row>
    <row r="141" spans="2:65" s="1" customFormat="1" ht="24.15" customHeight="1">
      <c r="B141" s="142"/>
      <c r="C141" s="143" t="s">
        <v>2081</v>
      </c>
      <c r="D141" s="143" t="s">
        <v>319</v>
      </c>
      <c r="E141" s="144" t="s">
        <v>13815</v>
      </c>
      <c r="F141" s="145" t="s">
        <v>15272</v>
      </c>
      <c r="G141" s="146" t="s">
        <v>322</v>
      </c>
      <c r="H141" s="147">
        <v>5.04</v>
      </c>
      <c r="I141" s="148"/>
      <c r="J141" s="149">
        <f t="shared" si="0"/>
        <v>0</v>
      </c>
      <c r="K141" s="150"/>
      <c r="L141" s="31"/>
      <c r="M141" s="151" t="s">
        <v>1</v>
      </c>
      <c r="N141" s="152" t="s">
        <v>42</v>
      </c>
      <c r="P141" s="153">
        <f t="shared" si="1"/>
        <v>0</v>
      </c>
      <c r="Q141" s="153">
        <v>0</v>
      </c>
      <c r="R141" s="153">
        <f t="shared" si="2"/>
        <v>0</v>
      </c>
      <c r="S141" s="153">
        <v>0</v>
      </c>
      <c r="T141" s="154">
        <f t="shared" si="3"/>
        <v>0</v>
      </c>
      <c r="AR141" s="155" t="s">
        <v>323</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15273</v>
      </c>
    </row>
    <row r="142" spans="2:65" s="1" customFormat="1" ht="33" customHeight="1">
      <c r="B142" s="142"/>
      <c r="C142" s="143" t="s">
        <v>2085</v>
      </c>
      <c r="D142" s="143" t="s">
        <v>319</v>
      </c>
      <c r="E142" s="144" t="s">
        <v>7760</v>
      </c>
      <c r="F142" s="145" t="s">
        <v>7761</v>
      </c>
      <c r="G142" s="146" t="s">
        <v>322</v>
      </c>
      <c r="H142" s="147">
        <v>5.04</v>
      </c>
      <c r="I142" s="148"/>
      <c r="J142" s="149">
        <f t="shared" si="0"/>
        <v>0</v>
      </c>
      <c r="K142" s="150"/>
      <c r="L142" s="31"/>
      <c r="M142" s="151" t="s">
        <v>1</v>
      </c>
      <c r="N142" s="152" t="s">
        <v>42</v>
      </c>
      <c r="P142" s="153">
        <f t="shared" si="1"/>
        <v>0</v>
      </c>
      <c r="Q142" s="153">
        <v>0</v>
      </c>
      <c r="R142" s="153">
        <f t="shared" si="2"/>
        <v>0</v>
      </c>
      <c r="S142" s="153">
        <v>0</v>
      </c>
      <c r="T142" s="154">
        <f t="shared" si="3"/>
        <v>0</v>
      </c>
      <c r="AR142" s="155" t="s">
        <v>323</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15274</v>
      </c>
    </row>
    <row r="143" spans="2:65" s="1" customFormat="1" ht="16.5" customHeight="1">
      <c r="B143" s="142"/>
      <c r="C143" s="143" t="s">
        <v>356</v>
      </c>
      <c r="D143" s="143" t="s">
        <v>319</v>
      </c>
      <c r="E143" s="144" t="s">
        <v>7763</v>
      </c>
      <c r="F143" s="145" t="s">
        <v>1</v>
      </c>
      <c r="G143" s="146" t="s">
        <v>1</v>
      </c>
      <c r="H143" s="147">
        <v>0</v>
      </c>
      <c r="I143" s="148"/>
      <c r="J143" s="149">
        <f t="shared" si="0"/>
        <v>0</v>
      </c>
      <c r="K143" s="150"/>
      <c r="L143" s="31"/>
      <c r="M143" s="151" t="s">
        <v>1</v>
      </c>
      <c r="N143" s="152" t="s">
        <v>42</v>
      </c>
      <c r="P143" s="153">
        <f t="shared" si="1"/>
        <v>0</v>
      </c>
      <c r="Q143" s="153">
        <v>0</v>
      </c>
      <c r="R143" s="153">
        <f t="shared" si="2"/>
        <v>0</v>
      </c>
      <c r="S143" s="153">
        <v>0</v>
      </c>
      <c r="T143" s="154">
        <f t="shared" si="3"/>
        <v>0</v>
      </c>
      <c r="AR143" s="155" t="s">
        <v>323</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396</v>
      </c>
    </row>
    <row r="144" spans="2:65" s="11" customFormat="1" ht="22.75" customHeight="1">
      <c r="B144" s="130"/>
      <c r="D144" s="131" t="s">
        <v>75</v>
      </c>
      <c r="E144" s="140" t="s">
        <v>323</v>
      </c>
      <c r="F144" s="140" t="s">
        <v>599</v>
      </c>
      <c r="I144" s="133"/>
      <c r="J144" s="141">
        <f>BK144</f>
        <v>0</v>
      </c>
      <c r="L144" s="130"/>
      <c r="M144" s="135"/>
      <c r="P144" s="136">
        <f>SUM(P145:P148)</f>
        <v>0</v>
      </c>
      <c r="R144" s="136">
        <f>SUM(R145:R148)</f>
        <v>0</v>
      </c>
      <c r="T144" s="137">
        <f>SUM(T145:T148)</f>
        <v>0</v>
      </c>
      <c r="AR144" s="131" t="s">
        <v>83</v>
      </c>
      <c r="AT144" s="138" t="s">
        <v>75</v>
      </c>
      <c r="AU144" s="138" t="s">
        <v>83</v>
      </c>
      <c r="AY144" s="131" t="s">
        <v>317</v>
      </c>
      <c r="BK144" s="139">
        <f>SUM(BK145:BK148)</f>
        <v>0</v>
      </c>
    </row>
    <row r="145" spans="2:65" s="1" customFormat="1" ht="24.15" customHeight="1">
      <c r="B145" s="142"/>
      <c r="C145" s="143" t="s">
        <v>361</v>
      </c>
      <c r="D145" s="143" t="s">
        <v>319</v>
      </c>
      <c r="E145" s="144" t="s">
        <v>7764</v>
      </c>
      <c r="F145" s="145" t="s">
        <v>7765</v>
      </c>
      <c r="G145" s="146" t="s">
        <v>322</v>
      </c>
      <c r="H145" s="147">
        <v>1.26</v>
      </c>
      <c r="I145" s="148"/>
      <c r="J145" s="149">
        <f>ROUND(I145*H145,2)</f>
        <v>0</v>
      </c>
      <c r="K145" s="150"/>
      <c r="L145" s="31"/>
      <c r="M145" s="151" t="s">
        <v>1</v>
      </c>
      <c r="N145" s="152" t="s">
        <v>42</v>
      </c>
      <c r="P145" s="153">
        <f>O145*H145</f>
        <v>0</v>
      </c>
      <c r="Q145" s="153">
        <v>0</v>
      </c>
      <c r="R145" s="153">
        <f>Q145*H145</f>
        <v>0</v>
      </c>
      <c r="S145" s="153">
        <v>0</v>
      </c>
      <c r="T145" s="154">
        <f>S145*H145</f>
        <v>0</v>
      </c>
      <c r="AR145" s="155" t="s">
        <v>323</v>
      </c>
      <c r="AT145" s="155" t="s">
        <v>319</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323</v>
      </c>
      <c r="BM145" s="155" t="s">
        <v>405</v>
      </c>
    </row>
    <row r="146" spans="2:65" s="1" customFormat="1" ht="16.5" customHeight="1">
      <c r="B146" s="142"/>
      <c r="C146" s="179" t="s">
        <v>366</v>
      </c>
      <c r="D146" s="179" t="s">
        <v>454</v>
      </c>
      <c r="E146" s="180" t="s">
        <v>7766</v>
      </c>
      <c r="F146" s="181" t="s">
        <v>7767</v>
      </c>
      <c r="G146" s="182" t="s">
        <v>439</v>
      </c>
      <c r="H146" s="183">
        <v>2.1040000000000001</v>
      </c>
      <c r="I146" s="184"/>
      <c r="J146" s="185">
        <f>ROUND(I146*H146,2)</f>
        <v>0</v>
      </c>
      <c r="K146" s="186"/>
      <c r="L146" s="187"/>
      <c r="M146" s="188" t="s">
        <v>1</v>
      </c>
      <c r="N146" s="189" t="s">
        <v>42</v>
      </c>
      <c r="P146" s="153">
        <f>O146*H146</f>
        <v>0</v>
      </c>
      <c r="Q146" s="153">
        <v>0</v>
      </c>
      <c r="R146" s="153">
        <f>Q146*H146</f>
        <v>0</v>
      </c>
      <c r="S146" s="153">
        <v>0</v>
      </c>
      <c r="T146" s="154">
        <f>S146*H146</f>
        <v>0</v>
      </c>
      <c r="AR146" s="155" t="s">
        <v>356</v>
      </c>
      <c r="AT146" s="155" t="s">
        <v>454</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323</v>
      </c>
      <c r="BM146" s="155" t="s">
        <v>7</v>
      </c>
    </row>
    <row r="147" spans="2:65" s="1" customFormat="1" ht="55.5" customHeight="1">
      <c r="B147" s="142"/>
      <c r="C147" s="143" t="s">
        <v>2108</v>
      </c>
      <c r="D147" s="143" t="s">
        <v>319</v>
      </c>
      <c r="E147" s="144" t="s">
        <v>15275</v>
      </c>
      <c r="F147" s="145" t="s">
        <v>15276</v>
      </c>
      <c r="G147" s="146" t="s">
        <v>467</v>
      </c>
      <c r="H147" s="147">
        <v>26</v>
      </c>
      <c r="I147" s="148"/>
      <c r="J147" s="149">
        <f>ROUND(I147*H147,2)</f>
        <v>0</v>
      </c>
      <c r="K147" s="150"/>
      <c r="L147" s="31"/>
      <c r="M147" s="151" t="s">
        <v>1</v>
      </c>
      <c r="N147" s="152" t="s">
        <v>42</v>
      </c>
      <c r="P147" s="153">
        <f>O147*H147</f>
        <v>0</v>
      </c>
      <c r="Q147" s="153">
        <v>0</v>
      </c>
      <c r="R147" s="153">
        <f>Q147*H147</f>
        <v>0</v>
      </c>
      <c r="S147" s="153">
        <v>0</v>
      </c>
      <c r="T147" s="154">
        <f>S147*H147</f>
        <v>0</v>
      </c>
      <c r="AR147" s="155" t="s">
        <v>323</v>
      </c>
      <c r="AT147" s="155" t="s">
        <v>319</v>
      </c>
      <c r="AU147" s="155" t="s">
        <v>88</v>
      </c>
      <c r="AY147" s="16" t="s">
        <v>317</v>
      </c>
      <c r="BE147" s="156">
        <f>IF(N147="základná",J147,0)</f>
        <v>0</v>
      </c>
      <c r="BF147" s="156">
        <f>IF(N147="znížená",J147,0)</f>
        <v>0</v>
      </c>
      <c r="BG147" s="156">
        <f>IF(N147="zákl. prenesená",J147,0)</f>
        <v>0</v>
      </c>
      <c r="BH147" s="156">
        <f>IF(N147="zníž. prenesená",J147,0)</f>
        <v>0</v>
      </c>
      <c r="BI147" s="156">
        <f>IF(N147="nulová",J147,0)</f>
        <v>0</v>
      </c>
      <c r="BJ147" s="16" t="s">
        <v>88</v>
      </c>
      <c r="BK147" s="156">
        <f>ROUND(I147*H147,2)</f>
        <v>0</v>
      </c>
      <c r="BL147" s="16" t="s">
        <v>323</v>
      </c>
      <c r="BM147" s="155" t="s">
        <v>15277</v>
      </c>
    </row>
    <row r="148" spans="2:65" s="1" customFormat="1" ht="62.75" customHeight="1">
      <c r="B148" s="142"/>
      <c r="C148" s="143" t="s">
        <v>2112</v>
      </c>
      <c r="D148" s="143" t="s">
        <v>319</v>
      </c>
      <c r="E148" s="144" t="s">
        <v>15278</v>
      </c>
      <c r="F148" s="145" t="s">
        <v>15279</v>
      </c>
      <c r="G148" s="146" t="s">
        <v>467</v>
      </c>
      <c r="H148" s="147">
        <v>26</v>
      </c>
      <c r="I148" s="148"/>
      <c r="J148" s="149">
        <f>ROUND(I148*H148,2)</f>
        <v>0</v>
      </c>
      <c r="K148" s="150"/>
      <c r="L148" s="31"/>
      <c r="M148" s="151" t="s">
        <v>1</v>
      </c>
      <c r="N148" s="152" t="s">
        <v>42</v>
      </c>
      <c r="P148" s="153">
        <f>O148*H148</f>
        <v>0</v>
      </c>
      <c r="Q148" s="153">
        <v>0</v>
      </c>
      <c r="R148" s="153">
        <f>Q148*H148</f>
        <v>0</v>
      </c>
      <c r="S148" s="153">
        <v>0</v>
      </c>
      <c r="T148" s="154">
        <f>S148*H148</f>
        <v>0</v>
      </c>
      <c r="AR148" s="155" t="s">
        <v>323</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323</v>
      </c>
      <c r="BM148" s="155" t="s">
        <v>15280</v>
      </c>
    </row>
    <row r="149" spans="2:65" s="11" customFormat="1" ht="25.9" customHeight="1">
      <c r="B149" s="130"/>
      <c r="D149" s="131" t="s">
        <v>75</v>
      </c>
      <c r="E149" s="132" t="s">
        <v>612</v>
      </c>
      <c r="F149" s="132" t="s">
        <v>7783</v>
      </c>
      <c r="I149" s="133"/>
      <c r="J149" s="134">
        <f>BK149</f>
        <v>0</v>
      </c>
      <c r="L149" s="130"/>
      <c r="M149" s="135"/>
      <c r="P149" s="136">
        <f>P150+P167+P201+P238</f>
        <v>0</v>
      </c>
      <c r="R149" s="136">
        <f>R150+R167+R201+R238</f>
        <v>0</v>
      </c>
      <c r="T149" s="137">
        <f>T150+T167+T201+T238</f>
        <v>0</v>
      </c>
      <c r="AR149" s="131" t="s">
        <v>83</v>
      </c>
      <c r="AT149" s="138" t="s">
        <v>75</v>
      </c>
      <c r="AU149" s="138" t="s">
        <v>76</v>
      </c>
      <c r="AY149" s="131" t="s">
        <v>317</v>
      </c>
      <c r="BK149" s="139">
        <f>BK150+BK167+BK201+BK238</f>
        <v>0</v>
      </c>
    </row>
    <row r="150" spans="2:65" s="11" customFormat="1" ht="22.75" customHeight="1">
      <c r="B150" s="130"/>
      <c r="D150" s="131" t="s">
        <v>75</v>
      </c>
      <c r="E150" s="140" t="s">
        <v>2453</v>
      </c>
      <c r="F150" s="140" t="s">
        <v>7784</v>
      </c>
      <c r="I150" s="133"/>
      <c r="J150" s="141">
        <f>BK150</f>
        <v>0</v>
      </c>
      <c r="L150" s="130"/>
      <c r="M150" s="135"/>
      <c r="P150" s="136">
        <f>SUM(P151:P166)</f>
        <v>0</v>
      </c>
      <c r="R150" s="136">
        <f>SUM(R151:R166)</f>
        <v>0</v>
      </c>
      <c r="T150" s="137">
        <f>SUM(T151:T166)</f>
        <v>0</v>
      </c>
      <c r="AR150" s="131" t="s">
        <v>88</v>
      </c>
      <c r="AT150" s="138" t="s">
        <v>75</v>
      </c>
      <c r="AU150" s="138" t="s">
        <v>83</v>
      </c>
      <c r="AY150" s="131" t="s">
        <v>317</v>
      </c>
      <c r="BK150" s="139">
        <f>SUM(BK151:BK166)</f>
        <v>0</v>
      </c>
    </row>
    <row r="151" spans="2:65" s="1" customFormat="1" ht="24.15" customHeight="1">
      <c r="B151" s="142"/>
      <c r="C151" s="179" t="s">
        <v>371</v>
      </c>
      <c r="D151" s="179" t="s">
        <v>454</v>
      </c>
      <c r="E151" s="180" t="s">
        <v>7787</v>
      </c>
      <c r="F151" s="181" t="s">
        <v>15281</v>
      </c>
      <c r="G151" s="182" t="s">
        <v>484</v>
      </c>
      <c r="H151" s="183">
        <v>589</v>
      </c>
      <c r="I151" s="184"/>
      <c r="J151" s="185">
        <f t="shared" ref="J151:J166" si="10">ROUND(I151*H151,2)</f>
        <v>0</v>
      </c>
      <c r="K151" s="186"/>
      <c r="L151" s="187"/>
      <c r="M151" s="188" t="s">
        <v>1</v>
      </c>
      <c r="N151" s="189" t="s">
        <v>42</v>
      </c>
      <c r="P151" s="153">
        <f t="shared" ref="P151:P166" si="11">O151*H151</f>
        <v>0</v>
      </c>
      <c r="Q151" s="153">
        <v>0</v>
      </c>
      <c r="R151" s="153">
        <f t="shared" ref="R151:R166" si="12">Q151*H151</f>
        <v>0</v>
      </c>
      <c r="S151" s="153">
        <v>0</v>
      </c>
      <c r="T151" s="154">
        <f t="shared" ref="T151:T166" si="13">S151*H151</f>
        <v>0</v>
      </c>
      <c r="AR151" s="155" t="s">
        <v>481</v>
      </c>
      <c r="AT151" s="155" t="s">
        <v>454</v>
      </c>
      <c r="AU151" s="155" t="s">
        <v>88</v>
      </c>
      <c r="AY151" s="16" t="s">
        <v>317</v>
      </c>
      <c r="BE151" s="156">
        <f t="shared" ref="BE151:BE166" si="14">IF(N151="základná",J151,0)</f>
        <v>0</v>
      </c>
      <c r="BF151" s="156">
        <f t="shared" ref="BF151:BF166" si="15">IF(N151="znížená",J151,0)</f>
        <v>0</v>
      </c>
      <c r="BG151" s="156">
        <f t="shared" ref="BG151:BG166" si="16">IF(N151="zákl. prenesená",J151,0)</f>
        <v>0</v>
      </c>
      <c r="BH151" s="156">
        <f t="shared" ref="BH151:BH166" si="17">IF(N151="zníž. prenesená",J151,0)</f>
        <v>0</v>
      </c>
      <c r="BI151" s="156">
        <f t="shared" ref="BI151:BI166" si="18">IF(N151="nulová",J151,0)</f>
        <v>0</v>
      </c>
      <c r="BJ151" s="16" t="s">
        <v>88</v>
      </c>
      <c r="BK151" s="156">
        <f t="shared" ref="BK151:BK166" si="19">ROUND(I151*H151,2)</f>
        <v>0</v>
      </c>
      <c r="BL151" s="16" t="s">
        <v>396</v>
      </c>
      <c r="BM151" s="155" t="s">
        <v>432</v>
      </c>
    </row>
    <row r="152" spans="2:65" s="1" customFormat="1" ht="24.15" customHeight="1">
      <c r="B152" s="142"/>
      <c r="C152" s="179" t="s">
        <v>376</v>
      </c>
      <c r="D152" s="179" t="s">
        <v>454</v>
      </c>
      <c r="E152" s="180" t="s">
        <v>7789</v>
      </c>
      <c r="F152" s="181" t="s">
        <v>15282</v>
      </c>
      <c r="G152" s="182" t="s">
        <v>484</v>
      </c>
      <c r="H152" s="183">
        <v>288</v>
      </c>
      <c r="I152" s="184"/>
      <c r="J152" s="185">
        <f t="shared" si="10"/>
        <v>0</v>
      </c>
      <c r="K152" s="186"/>
      <c r="L152" s="187"/>
      <c r="M152" s="188" t="s">
        <v>1</v>
      </c>
      <c r="N152" s="189" t="s">
        <v>42</v>
      </c>
      <c r="P152" s="153">
        <f t="shared" si="11"/>
        <v>0</v>
      </c>
      <c r="Q152" s="153">
        <v>0</v>
      </c>
      <c r="R152" s="153">
        <f t="shared" si="12"/>
        <v>0</v>
      </c>
      <c r="S152" s="153">
        <v>0</v>
      </c>
      <c r="T152" s="154">
        <f t="shared" si="13"/>
        <v>0</v>
      </c>
      <c r="AR152" s="155" t="s">
        <v>481</v>
      </c>
      <c r="AT152" s="155" t="s">
        <v>454</v>
      </c>
      <c r="AU152" s="155" t="s">
        <v>88</v>
      </c>
      <c r="AY152" s="16" t="s">
        <v>317</v>
      </c>
      <c r="BE152" s="156">
        <f t="shared" si="14"/>
        <v>0</v>
      </c>
      <c r="BF152" s="156">
        <f t="shared" si="15"/>
        <v>0</v>
      </c>
      <c r="BG152" s="156">
        <f t="shared" si="16"/>
        <v>0</v>
      </c>
      <c r="BH152" s="156">
        <f t="shared" si="17"/>
        <v>0</v>
      </c>
      <c r="BI152" s="156">
        <f t="shared" si="18"/>
        <v>0</v>
      </c>
      <c r="BJ152" s="16" t="s">
        <v>88</v>
      </c>
      <c r="BK152" s="156">
        <f t="shared" si="19"/>
        <v>0</v>
      </c>
      <c r="BL152" s="16" t="s">
        <v>396</v>
      </c>
      <c r="BM152" s="155" t="s">
        <v>441</v>
      </c>
    </row>
    <row r="153" spans="2:65" s="1" customFormat="1" ht="24.15" customHeight="1">
      <c r="B153" s="142"/>
      <c r="C153" s="179" t="s">
        <v>381</v>
      </c>
      <c r="D153" s="179" t="s">
        <v>454</v>
      </c>
      <c r="E153" s="180" t="s">
        <v>7791</v>
      </c>
      <c r="F153" s="181" t="s">
        <v>15283</v>
      </c>
      <c r="G153" s="182" t="s">
        <v>484</v>
      </c>
      <c r="H153" s="183">
        <v>601</v>
      </c>
      <c r="I153" s="184"/>
      <c r="J153" s="185">
        <f t="shared" si="10"/>
        <v>0</v>
      </c>
      <c r="K153" s="186"/>
      <c r="L153" s="187"/>
      <c r="M153" s="188" t="s">
        <v>1</v>
      </c>
      <c r="N153" s="189" t="s">
        <v>42</v>
      </c>
      <c r="P153" s="153">
        <f t="shared" si="11"/>
        <v>0</v>
      </c>
      <c r="Q153" s="153">
        <v>0</v>
      </c>
      <c r="R153" s="153">
        <f t="shared" si="12"/>
        <v>0</v>
      </c>
      <c r="S153" s="153">
        <v>0</v>
      </c>
      <c r="T153" s="154">
        <f t="shared" si="13"/>
        <v>0</v>
      </c>
      <c r="AR153" s="155" t="s">
        <v>481</v>
      </c>
      <c r="AT153" s="155" t="s">
        <v>454</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396</v>
      </c>
      <c r="BM153" s="155" t="s">
        <v>453</v>
      </c>
    </row>
    <row r="154" spans="2:65" s="1" customFormat="1" ht="24.15" customHeight="1">
      <c r="B154" s="142"/>
      <c r="C154" s="179" t="s">
        <v>386</v>
      </c>
      <c r="D154" s="179" t="s">
        <v>454</v>
      </c>
      <c r="E154" s="180" t="s">
        <v>7793</v>
      </c>
      <c r="F154" s="181" t="s">
        <v>15284</v>
      </c>
      <c r="G154" s="182" t="s">
        <v>484</v>
      </c>
      <c r="H154" s="183">
        <v>991</v>
      </c>
      <c r="I154" s="184"/>
      <c r="J154" s="185">
        <f t="shared" si="10"/>
        <v>0</v>
      </c>
      <c r="K154" s="186"/>
      <c r="L154" s="187"/>
      <c r="M154" s="188" t="s">
        <v>1</v>
      </c>
      <c r="N154" s="189" t="s">
        <v>42</v>
      </c>
      <c r="P154" s="153">
        <f t="shared" si="11"/>
        <v>0</v>
      </c>
      <c r="Q154" s="153">
        <v>0</v>
      </c>
      <c r="R154" s="153">
        <f t="shared" si="12"/>
        <v>0</v>
      </c>
      <c r="S154" s="153">
        <v>0</v>
      </c>
      <c r="T154" s="154">
        <f t="shared" si="13"/>
        <v>0</v>
      </c>
      <c r="AR154" s="155" t="s">
        <v>481</v>
      </c>
      <c r="AT154" s="155" t="s">
        <v>454</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396</v>
      </c>
      <c r="BM154" s="155" t="s">
        <v>464</v>
      </c>
    </row>
    <row r="155" spans="2:65" s="1" customFormat="1" ht="24.15" customHeight="1">
      <c r="B155" s="142"/>
      <c r="C155" s="179" t="s">
        <v>391</v>
      </c>
      <c r="D155" s="179" t="s">
        <v>454</v>
      </c>
      <c r="E155" s="180" t="s">
        <v>7795</v>
      </c>
      <c r="F155" s="181" t="s">
        <v>15285</v>
      </c>
      <c r="G155" s="182" t="s">
        <v>484</v>
      </c>
      <c r="H155" s="183">
        <v>86</v>
      </c>
      <c r="I155" s="184"/>
      <c r="J155" s="185">
        <f t="shared" si="10"/>
        <v>0</v>
      </c>
      <c r="K155" s="186"/>
      <c r="L155" s="187"/>
      <c r="M155" s="188" t="s">
        <v>1</v>
      </c>
      <c r="N155" s="189" t="s">
        <v>42</v>
      </c>
      <c r="P155" s="153">
        <f t="shared" si="11"/>
        <v>0</v>
      </c>
      <c r="Q155" s="153">
        <v>0</v>
      </c>
      <c r="R155" s="153">
        <f t="shared" si="12"/>
        <v>0</v>
      </c>
      <c r="S155" s="153">
        <v>0</v>
      </c>
      <c r="T155" s="154">
        <f t="shared" si="13"/>
        <v>0</v>
      </c>
      <c r="AR155" s="155" t="s">
        <v>481</v>
      </c>
      <c r="AT155" s="155" t="s">
        <v>454</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396</v>
      </c>
      <c r="BM155" s="155" t="s">
        <v>473</v>
      </c>
    </row>
    <row r="156" spans="2:65" s="1" customFormat="1" ht="24.15" customHeight="1">
      <c r="B156" s="142"/>
      <c r="C156" s="179" t="s">
        <v>396</v>
      </c>
      <c r="D156" s="179" t="s">
        <v>454</v>
      </c>
      <c r="E156" s="180" t="s">
        <v>7797</v>
      </c>
      <c r="F156" s="181" t="s">
        <v>15286</v>
      </c>
      <c r="G156" s="182" t="s">
        <v>484</v>
      </c>
      <c r="H156" s="183">
        <v>160</v>
      </c>
      <c r="I156" s="184"/>
      <c r="J156" s="185">
        <f t="shared" si="10"/>
        <v>0</v>
      </c>
      <c r="K156" s="186"/>
      <c r="L156" s="187"/>
      <c r="M156" s="188" t="s">
        <v>1</v>
      </c>
      <c r="N156" s="189" t="s">
        <v>42</v>
      </c>
      <c r="P156" s="153">
        <f t="shared" si="11"/>
        <v>0</v>
      </c>
      <c r="Q156" s="153">
        <v>0</v>
      </c>
      <c r="R156" s="153">
        <f t="shared" si="12"/>
        <v>0</v>
      </c>
      <c r="S156" s="153">
        <v>0</v>
      </c>
      <c r="T156" s="154">
        <f t="shared" si="13"/>
        <v>0</v>
      </c>
      <c r="AR156" s="155" t="s">
        <v>481</v>
      </c>
      <c r="AT156" s="155" t="s">
        <v>454</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396</v>
      </c>
      <c r="BM156" s="155" t="s">
        <v>481</v>
      </c>
    </row>
    <row r="157" spans="2:65" s="1" customFormat="1" ht="16.5" customHeight="1">
      <c r="B157" s="142"/>
      <c r="C157" s="179" t="s">
        <v>401</v>
      </c>
      <c r="D157" s="179" t="s">
        <v>454</v>
      </c>
      <c r="E157" s="180" t="s">
        <v>7803</v>
      </c>
      <c r="F157" s="181" t="s">
        <v>15287</v>
      </c>
      <c r="G157" s="182" t="s">
        <v>467</v>
      </c>
      <c r="H157" s="183">
        <v>55</v>
      </c>
      <c r="I157" s="184"/>
      <c r="J157" s="185">
        <f t="shared" si="10"/>
        <v>0</v>
      </c>
      <c r="K157" s="186"/>
      <c r="L157" s="187"/>
      <c r="M157" s="188" t="s">
        <v>1</v>
      </c>
      <c r="N157" s="189" t="s">
        <v>42</v>
      </c>
      <c r="P157" s="153">
        <f t="shared" si="11"/>
        <v>0</v>
      </c>
      <c r="Q157" s="153">
        <v>0</v>
      </c>
      <c r="R157" s="153">
        <f t="shared" si="12"/>
        <v>0</v>
      </c>
      <c r="S157" s="153">
        <v>0</v>
      </c>
      <c r="T157" s="154">
        <f t="shared" si="13"/>
        <v>0</v>
      </c>
      <c r="AR157" s="155" t="s">
        <v>481</v>
      </c>
      <c r="AT157" s="155" t="s">
        <v>454</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396</v>
      </c>
      <c r="BM157" s="155" t="s">
        <v>495</v>
      </c>
    </row>
    <row r="158" spans="2:65" s="1" customFormat="1" ht="16.5" customHeight="1">
      <c r="B158" s="142"/>
      <c r="C158" s="143" t="s">
        <v>405</v>
      </c>
      <c r="D158" s="143" t="s">
        <v>319</v>
      </c>
      <c r="E158" s="144" t="s">
        <v>7805</v>
      </c>
      <c r="F158" s="145" t="s">
        <v>7806</v>
      </c>
      <c r="G158" s="146" t="s">
        <v>484</v>
      </c>
      <c r="H158" s="147">
        <v>2715</v>
      </c>
      <c r="I158" s="148"/>
      <c r="J158" s="149">
        <f t="shared" si="10"/>
        <v>0</v>
      </c>
      <c r="K158" s="150"/>
      <c r="L158" s="31"/>
      <c r="M158" s="151" t="s">
        <v>1</v>
      </c>
      <c r="N158" s="152" t="s">
        <v>42</v>
      </c>
      <c r="P158" s="153">
        <f t="shared" si="11"/>
        <v>0</v>
      </c>
      <c r="Q158" s="153">
        <v>0</v>
      </c>
      <c r="R158" s="153">
        <f t="shared" si="12"/>
        <v>0</v>
      </c>
      <c r="S158" s="153">
        <v>0</v>
      </c>
      <c r="T158" s="154">
        <f t="shared" si="13"/>
        <v>0</v>
      </c>
      <c r="AR158" s="155" t="s">
        <v>396</v>
      </c>
      <c r="AT158" s="155" t="s">
        <v>319</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396</v>
      </c>
      <c r="BM158" s="155" t="s">
        <v>507</v>
      </c>
    </row>
    <row r="159" spans="2:65" s="1" customFormat="1" ht="24.15" customHeight="1">
      <c r="B159" s="142"/>
      <c r="C159" s="179" t="s">
        <v>415</v>
      </c>
      <c r="D159" s="179" t="s">
        <v>454</v>
      </c>
      <c r="E159" s="180" t="s">
        <v>7808</v>
      </c>
      <c r="F159" s="181" t="s">
        <v>15288</v>
      </c>
      <c r="G159" s="182" t="s">
        <v>484</v>
      </c>
      <c r="H159" s="183">
        <v>590</v>
      </c>
      <c r="I159" s="184"/>
      <c r="J159" s="185">
        <f t="shared" si="10"/>
        <v>0</v>
      </c>
      <c r="K159" s="186"/>
      <c r="L159" s="187"/>
      <c r="M159" s="188" t="s">
        <v>1</v>
      </c>
      <c r="N159" s="189" t="s">
        <v>42</v>
      </c>
      <c r="P159" s="153">
        <f t="shared" si="11"/>
        <v>0</v>
      </c>
      <c r="Q159" s="153">
        <v>0</v>
      </c>
      <c r="R159" s="153">
        <f t="shared" si="12"/>
        <v>0</v>
      </c>
      <c r="S159" s="153">
        <v>0</v>
      </c>
      <c r="T159" s="154">
        <f t="shared" si="13"/>
        <v>0</v>
      </c>
      <c r="AR159" s="155" t="s">
        <v>481</v>
      </c>
      <c r="AT159" s="155" t="s">
        <v>454</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396</v>
      </c>
      <c r="BM159" s="155" t="s">
        <v>647</v>
      </c>
    </row>
    <row r="160" spans="2:65" s="1" customFormat="1" ht="24.15" customHeight="1">
      <c r="B160" s="142"/>
      <c r="C160" s="179" t="s">
        <v>7</v>
      </c>
      <c r="D160" s="179" t="s">
        <v>454</v>
      </c>
      <c r="E160" s="180" t="s">
        <v>7810</v>
      </c>
      <c r="F160" s="181" t="s">
        <v>7811</v>
      </c>
      <c r="G160" s="182" t="s">
        <v>484</v>
      </c>
      <c r="H160" s="183">
        <v>137</v>
      </c>
      <c r="I160" s="184"/>
      <c r="J160" s="185">
        <f t="shared" si="10"/>
        <v>0</v>
      </c>
      <c r="K160" s="186"/>
      <c r="L160" s="187"/>
      <c r="M160" s="188" t="s">
        <v>1</v>
      </c>
      <c r="N160" s="189" t="s">
        <v>42</v>
      </c>
      <c r="P160" s="153">
        <f t="shared" si="11"/>
        <v>0</v>
      </c>
      <c r="Q160" s="153">
        <v>0</v>
      </c>
      <c r="R160" s="153">
        <f t="shared" si="12"/>
        <v>0</v>
      </c>
      <c r="S160" s="153">
        <v>0</v>
      </c>
      <c r="T160" s="154">
        <f t="shared" si="13"/>
        <v>0</v>
      </c>
      <c r="AR160" s="155" t="s">
        <v>481</v>
      </c>
      <c r="AT160" s="155" t="s">
        <v>454</v>
      </c>
      <c r="AU160" s="155" t="s">
        <v>88</v>
      </c>
      <c r="AY160" s="16" t="s">
        <v>317</v>
      </c>
      <c r="BE160" s="156">
        <f t="shared" si="14"/>
        <v>0</v>
      </c>
      <c r="BF160" s="156">
        <f t="shared" si="15"/>
        <v>0</v>
      </c>
      <c r="BG160" s="156">
        <f t="shared" si="16"/>
        <v>0</v>
      </c>
      <c r="BH160" s="156">
        <f t="shared" si="17"/>
        <v>0</v>
      </c>
      <c r="BI160" s="156">
        <f t="shared" si="18"/>
        <v>0</v>
      </c>
      <c r="BJ160" s="16" t="s">
        <v>88</v>
      </c>
      <c r="BK160" s="156">
        <f t="shared" si="19"/>
        <v>0</v>
      </c>
      <c r="BL160" s="16" t="s">
        <v>396</v>
      </c>
      <c r="BM160" s="155" t="s">
        <v>650</v>
      </c>
    </row>
    <row r="161" spans="2:65" s="1" customFormat="1" ht="24.15" customHeight="1">
      <c r="B161" s="142"/>
      <c r="C161" s="179" t="s">
        <v>427</v>
      </c>
      <c r="D161" s="179" t="s">
        <v>454</v>
      </c>
      <c r="E161" s="180" t="s">
        <v>7812</v>
      </c>
      <c r="F161" s="181" t="s">
        <v>15289</v>
      </c>
      <c r="G161" s="182" t="s">
        <v>484</v>
      </c>
      <c r="H161" s="183">
        <v>165</v>
      </c>
      <c r="I161" s="184"/>
      <c r="J161" s="185">
        <f t="shared" si="10"/>
        <v>0</v>
      </c>
      <c r="K161" s="186"/>
      <c r="L161" s="187"/>
      <c r="M161" s="188" t="s">
        <v>1</v>
      </c>
      <c r="N161" s="189" t="s">
        <v>42</v>
      </c>
      <c r="P161" s="153">
        <f t="shared" si="11"/>
        <v>0</v>
      </c>
      <c r="Q161" s="153">
        <v>0</v>
      </c>
      <c r="R161" s="153">
        <f t="shared" si="12"/>
        <v>0</v>
      </c>
      <c r="S161" s="153">
        <v>0</v>
      </c>
      <c r="T161" s="154">
        <f t="shared" si="13"/>
        <v>0</v>
      </c>
      <c r="AR161" s="155" t="s">
        <v>481</v>
      </c>
      <c r="AT161" s="155" t="s">
        <v>454</v>
      </c>
      <c r="AU161" s="155" t="s">
        <v>88</v>
      </c>
      <c r="AY161" s="16" t="s">
        <v>317</v>
      </c>
      <c r="BE161" s="156">
        <f t="shared" si="14"/>
        <v>0</v>
      </c>
      <c r="BF161" s="156">
        <f t="shared" si="15"/>
        <v>0</v>
      </c>
      <c r="BG161" s="156">
        <f t="shared" si="16"/>
        <v>0</v>
      </c>
      <c r="BH161" s="156">
        <f t="shared" si="17"/>
        <v>0</v>
      </c>
      <c r="BI161" s="156">
        <f t="shared" si="18"/>
        <v>0</v>
      </c>
      <c r="BJ161" s="16" t="s">
        <v>88</v>
      </c>
      <c r="BK161" s="156">
        <f t="shared" si="19"/>
        <v>0</v>
      </c>
      <c r="BL161" s="16" t="s">
        <v>396</v>
      </c>
      <c r="BM161" s="155" t="s">
        <v>655</v>
      </c>
    </row>
    <row r="162" spans="2:65" s="1" customFormat="1" ht="24.15" customHeight="1">
      <c r="B162" s="142"/>
      <c r="C162" s="179" t="s">
        <v>432</v>
      </c>
      <c r="D162" s="179" t="s">
        <v>454</v>
      </c>
      <c r="E162" s="180" t="s">
        <v>7814</v>
      </c>
      <c r="F162" s="181" t="s">
        <v>15290</v>
      </c>
      <c r="G162" s="182" t="s">
        <v>484</v>
      </c>
      <c r="H162" s="183">
        <v>441</v>
      </c>
      <c r="I162" s="184"/>
      <c r="J162" s="185">
        <f t="shared" si="10"/>
        <v>0</v>
      </c>
      <c r="K162" s="186"/>
      <c r="L162" s="187"/>
      <c r="M162" s="188" t="s">
        <v>1</v>
      </c>
      <c r="N162" s="189" t="s">
        <v>42</v>
      </c>
      <c r="P162" s="153">
        <f t="shared" si="11"/>
        <v>0</v>
      </c>
      <c r="Q162" s="153">
        <v>0</v>
      </c>
      <c r="R162" s="153">
        <f t="shared" si="12"/>
        <v>0</v>
      </c>
      <c r="S162" s="153">
        <v>0</v>
      </c>
      <c r="T162" s="154">
        <f t="shared" si="13"/>
        <v>0</v>
      </c>
      <c r="AR162" s="155" t="s">
        <v>481</v>
      </c>
      <c r="AT162" s="155" t="s">
        <v>454</v>
      </c>
      <c r="AU162" s="155" t="s">
        <v>88</v>
      </c>
      <c r="AY162" s="16" t="s">
        <v>317</v>
      </c>
      <c r="BE162" s="156">
        <f t="shared" si="14"/>
        <v>0</v>
      </c>
      <c r="BF162" s="156">
        <f t="shared" si="15"/>
        <v>0</v>
      </c>
      <c r="BG162" s="156">
        <f t="shared" si="16"/>
        <v>0</v>
      </c>
      <c r="BH162" s="156">
        <f t="shared" si="17"/>
        <v>0</v>
      </c>
      <c r="BI162" s="156">
        <f t="shared" si="18"/>
        <v>0</v>
      </c>
      <c r="BJ162" s="16" t="s">
        <v>88</v>
      </c>
      <c r="BK162" s="156">
        <f t="shared" si="19"/>
        <v>0</v>
      </c>
      <c r="BL162" s="16" t="s">
        <v>396</v>
      </c>
      <c r="BM162" s="155" t="s">
        <v>662</v>
      </c>
    </row>
    <row r="163" spans="2:65" s="1" customFormat="1" ht="24.15" customHeight="1">
      <c r="B163" s="142"/>
      <c r="C163" s="179" t="s">
        <v>436</v>
      </c>
      <c r="D163" s="179" t="s">
        <v>454</v>
      </c>
      <c r="E163" s="180" t="s">
        <v>7816</v>
      </c>
      <c r="F163" s="181" t="s">
        <v>15291</v>
      </c>
      <c r="G163" s="182" t="s">
        <v>484</v>
      </c>
      <c r="H163" s="183">
        <v>83</v>
      </c>
      <c r="I163" s="184"/>
      <c r="J163" s="185">
        <f t="shared" si="10"/>
        <v>0</v>
      </c>
      <c r="K163" s="186"/>
      <c r="L163" s="187"/>
      <c r="M163" s="188" t="s">
        <v>1</v>
      </c>
      <c r="N163" s="189" t="s">
        <v>42</v>
      </c>
      <c r="P163" s="153">
        <f t="shared" si="11"/>
        <v>0</v>
      </c>
      <c r="Q163" s="153">
        <v>0</v>
      </c>
      <c r="R163" s="153">
        <f t="shared" si="12"/>
        <v>0</v>
      </c>
      <c r="S163" s="153">
        <v>0</v>
      </c>
      <c r="T163" s="154">
        <f t="shared" si="13"/>
        <v>0</v>
      </c>
      <c r="AR163" s="155" t="s">
        <v>481</v>
      </c>
      <c r="AT163" s="155" t="s">
        <v>454</v>
      </c>
      <c r="AU163" s="155" t="s">
        <v>88</v>
      </c>
      <c r="AY163" s="16" t="s">
        <v>317</v>
      </c>
      <c r="BE163" s="156">
        <f t="shared" si="14"/>
        <v>0</v>
      </c>
      <c r="BF163" s="156">
        <f t="shared" si="15"/>
        <v>0</v>
      </c>
      <c r="BG163" s="156">
        <f t="shared" si="16"/>
        <v>0</v>
      </c>
      <c r="BH163" s="156">
        <f t="shared" si="17"/>
        <v>0</v>
      </c>
      <c r="BI163" s="156">
        <f t="shared" si="18"/>
        <v>0</v>
      </c>
      <c r="BJ163" s="16" t="s">
        <v>88</v>
      </c>
      <c r="BK163" s="156">
        <f t="shared" si="19"/>
        <v>0</v>
      </c>
      <c r="BL163" s="16" t="s">
        <v>396</v>
      </c>
      <c r="BM163" s="155" t="s">
        <v>665</v>
      </c>
    </row>
    <row r="164" spans="2:65" s="1" customFormat="1" ht="24.15" customHeight="1">
      <c r="B164" s="142"/>
      <c r="C164" s="179" t="s">
        <v>441</v>
      </c>
      <c r="D164" s="179" t="s">
        <v>454</v>
      </c>
      <c r="E164" s="180" t="s">
        <v>7818</v>
      </c>
      <c r="F164" s="181" t="s">
        <v>15292</v>
      </c>
      <c r="G164" s="182" t="s">
        <v>484</v>
      </c>
      <c r="H164" s="183">
        <v>160</v>
      </c>
      <c r="I164" s="184"/>
      <c r="J164" s="185">
        <f t="shared" si="10"/>
        <v>0</v>
      </c>
      <c r="K164" s="186"/>
      <c r="L164" s="187"/>
      <c r="M164" s="188" t="s">
        <v>1</v>
      </c>
      <c r="N164" s="189" t="s">
        <v>42</v>
      </c>
      <c r="P164" s="153">
        <f t="shared" si="11"/>
        <v>0</v>
      </c>
      <c r="Q164" s="153">
        <v>0</v>
      </c>
      <c r="R164" s="153">
        <f t="shared" si="12"/>
        <v>0</v>
      </c>
      <c r="S164" s="153">
        <v>0</v>
      </c>
      <c r="T164" s="154">
        <f t="shared" si="13"/>
        <v>0</v>
      </c>
      <c r="AR164" s="155" t="s">
        <v>481</v>
      </c>
      <c r="AT164" s="155" t="s">
        <v>454</v>
      </c>
      <c r="AU164" s="155" t="s">
        <v>88</v>
      </c>
      <c r="AY164" s="16" t="s">
        <v>317</v>
      </c>
      <c r="BE164" s="156">
        <f t="shared" si="14"/>
        <v>0</v>
      </c>
      <c r="BF164" s="156">
        <f t="shared" si="15"/>
        <v>0</v>
      </c>
      <c r="BG164" s="156">
        <f t="shared" si="16"/>
        <v>0</v>
      </c>
      <c r="BH164" s="156">
        <f t="shared" si="17"/>
        <v>0</v>
      </c>
      <c r="BI164" s="156">
        <f t="shared" si="18"/>
        <v>0</v>
      </c>
      <c r="BJ164" s="16" t="s">
        <v>88</v>
      </c>
      <c r="BK164" s="156">
        <f t="shared" si="19"/>
        <v>0</v>
      </c>
      <c r="BL164" s="16" t="s">
        <v>396</v>
      </c>
      <c r="BM164" s="155" t="s">
        <v>616</v>
      </c>
    </row>
    <row r="165" spans="2:65" s="1" customFormat="1" ht="16.5" customHeight="1">
      <c r="B165" s="142"/>
      <c r="C165" s="143" t="s">
        <v>448</v>
      </c>
      <c r="D165" s="143" t="s">
        <v>319</v>
      </c>
      <c r="E165" s="144" t="s">
        <v>7824</v>
      </c>
      <c r="F165" s="145" t="s">
        <v>7825</v>
      </c>
      <c r="G165" s="146" t="s">
        <v>484</v>
      </c>
      <c r="H165" s="147">
        <v>1576</v>
      </c>
      <c r="I165" s="148"/>
      <c r="J165" s="149">
        <f t="shared" si="10"/>
        <v>0</v>
      </c>
      <c r="K165" s="150"/>
      <c r="L165" s="31"/>
      <c r="M165" s="151" t="s">
        <v>1</v>
      </c>
      <c r="N165" s="152" t="s">
        <v>42</v>
      </c>
      <c r="P165" s="153">
        <f t="shared" si="11"/>
        <v>0</v>
      </c>
      <c r="Q165" s="153">
        <v>0</v>
      </c>
      <c r="R165" s="153">
        <f t="shared" si="12"/>
        <v>0</v>
      </c>
      <c r="S165" s="153">
        <v>0</v>
      </c>
      <c r="T165" s="154">
        <f t="shared" si="13"/>
        <v>0</v>
      </c>
      <c r="AR165" s="155" t="s">
        <v>396</v>
      </c>
      <c r="AT165" s="155" t="s">
        <v>319</v>
      </c>
      <c r="AU165" s="155" t="s">
        <v>88</v>
      </c>
      <c r="AY165" s="16" t="s">
        <v>317</v>
      </c>
      <c r="BE165" s="156">
        <f t="shared" si="14"/>
        <v>0</v>
      </c>
      <c r="BF165" s="156">
        <f t="shared" si="15"/>
        <v>0</v>
      </c>
      <c r="BG165" s="156">
        <f t="shared" si="16"/>
        <v>0</v>
      </c>
      <c r="BH165" s="156">
        <f t="shared" si="17"/>
        <v>0</v>
      </c>
      <c r="BI165" s="156">
        <f t="shared" si="18"/>
        <v>0</v>
      </c>
      <c r="BJ165" s="16" t="s">
        <v>88</v>
      </c>
      <c r="BK165" s="156">
        <f t="shared" si="19"/>
        <v>0</v>
      </c>
      <c r="BL165" s="16" t="s">
        <v>396</v>
      </c>
      <c r="BM165" s="155" t="s">
        <v>670</v>
      </c>
    </row>
    <row r="166" spans="2:65" s="1" customFormat="1" ht="33" customHeight="1">
      <c r="B166" s="142"/>
      <c r="C166" s="143" t="s">
        <v>453</v>
      </c>
      <c r="D166" s="143" t="s">
        <v>319</v>
      </c>
      <c r="E166" s="144" t="s">
        <v>7793</v>
      </c>
      <c r="F166" s="145" t="s">
        <v>7826</v>
      </c>
      <c r="G166" s="146" t="s">
        <v>467</v>
      </c>
      <c r="H166" s="147">
        <v>28</v>
      </c>
      <c r="I166" s="148"/>
      <c r="J166" s="149">
        <f t="shared" si="10"/>
        <v>0</v>
      </c>
      <c r="K166" s="150"/>
      <c r="L166" s="31"/>
      <c r="M166" s="151" t="s">
        <v>1</v>
      </c>
      <c r="N166" s="152" t="s">
        <v>42</v>
      </c>
      <c r="P166" s="153">
        <f t="shared" si="11"/>
        <v>0</v>
      </c>
      <c r="Q166" s="153">
        <v>0</v>
      </c>
      <c r="R166" s="153">
        <f t="shared" si="12"/>
        <v>0</v>
      </c>
      <c r="S166" s="153">
        <v>0</v>
      </c>
      <c r="T166" s="154">
        <f t="shared" si="13"/>
        <v>0</v>
      </c>
      <c r="AR166" s="155" t="s">
        <v>396</v>
      </c>
      <c r="AT166" s="155" t="s">
        <v>319</v>
      </c>
      <c r="AU166" s="155" t="s">
        <v>88</v>
      </c>
      <c r="AY166" s="16" t="s">
        <v>317</v>
      </c>
      <c r="BE166" s="156">
        <f t="shared" si="14"/>
        <v>0</v>
      </c>
      <c r="BF166" s="156">
        <f t="shared" si="15"/>
        <v>0</v>
      </c>
      <c r="BG166" s="156">
        <f t="shared" si="16"/>
        <v>0</v>
      </c>
      <c r="BH166" s="156">
        <f t="shared" si="17"/>
        <v>0</v>
      </c>
      <c r="BI166" s="156">
        <f t="shared" si="18"/>
        <v>0</v>
      </c>
      <c r="BJ166" s="16" t="s">
        <v>88</v>
      </c>
      <c r="BK166" s="156">
        <f t="shared" si="19"/>
        <v>0</v>
      </c>
      <c r="BL166" s="16" t="s">
        <v>396</v>
      </c>
      <c r="BM166" s="155" t="s">
        <v>673</v>
      </c>
    </row>
    <row r="167" spans="2:65" s="11" customFormat="1" ht="22.75" customHeight="1">
      <c r="B167" s="130"/>
      <c r="D167" s="131" t="s">
        <v>75</v>
      </c>
      <c r="E167" s="140" t="s">
        <v>7430</v>
      </c>
      <c r="F167" s="140" t="s">
        <v>7827</v>
      </c>
      <c r="I167" s="133"/>
      <c r="J167" s="141">
        <f>BK167</f>
        <v>0</v>
      </c>
      <c r="L167" s="130"/>
      <c r="M167" s="135"/>
      <c r="P167" s="136">
        <f>SUM(P168:P200)</f>
        <v>0</v>
      </c>
      <c r="R167" s="136">
        <f>SUM(R168:R200)</f>
        <v>0</v>
      </c>
      <c r="T167" s="137">
        <f>SUM(T168:T200)</f>
        <v>0</v>
      </c>
      <c r="AR167" s="131" t="s">
        <v>88</v>
      </c>
      <c r="AT167" s="138" t="s">
        <v>75</v>
      </c>
      <c r="AU167" s="138" t="s">
        <v>83</v>
      </c>
      <c r="AY167" s="131" t="s">
        <v>317</v>
      </c>
      <c r="BK167" s="139">
        <f>SUM(BK168:BK200)</f>
        <v>0</v>
      </c>
    </row>
    <row r="168" spans="2:65" s="1" customFormat="1" ht="37.75" customHeight="1">
      <c r="B168" s="142"/>
      <c r="C168" s="179" t="s">
        <v>459</v>
      </c>
      <c r="D168" s="179" t="s">
        <v>454</v>
      </c>
      <c r="E168" s="180" t="s">
        <v>7828</v>
      </c>
      <c r="F168" s="181" t="s">
        <v>15293</v>
      </c>
      <c r="G168" s="182" t="s">
        <v>454</v>
      </c>
      <c r="H168" s="183">
        <v>195</v>
      </c>
      <c r="I168" s="184"/>
      <c r="J168" s="185">
        <f t="shared" ref="J168:J200" si="20">ROUND(I168*H168,2)</f>
        <v>0</v>
      </c>
      <c r="K168" s="186"/>
      <c r="L168" s="187"/>
      <c r="M168" s="188" t="s">
        <v>1</v>
      </c>
      <c r="N168" s="189" t="s">
        <v>42</v>
      </c>
      <c r="P168" s="153">
        <f t="shared" ref="P168:P200" si="21">O168*H168</f>
        <v>0</v>
      </c>
      <c r="Q168" s="153">
        <v>0</v>
      </c>
      <c r="R168" s="153">
        <f t="shared" ref="R168:R200" si="22">Q168*H168</f>
        <v>0</v>
      </c>
      <c r="S168" s="153">
        <v>0</v>
      </c>
      <c r="T168" s="154">
        <f t="shared" ref="T168:T200" si="23">S168*H168</f>
        <v>0</v>
      </c>
      <c r="AR168" s="155" t="s">
        <v>481</v>
      </c>
      <c r="AT168" s="155" t="s">
        <v>454</v>
      </c>
      <c r="AU168" s="155" t="s">
        <v>88</v>
      </c>
      <c r="AY168" s="16" t="s">
        <v>317</v>
      </c>
      <c r="BE168" s="156">
        <f t="shared" ref="BE168:BE200" si="24">IF(N168="základná",J168,0)</f>
        <v>0</v>
      </c>
      <c r="BF168" s="156">
        <f t="shared" ref="BF168:BF200" si="25">IF(N168="znížená",J168,0)</f>
        <v>0</v>
      </c>
      <c r="BG168" s="156">
        <f t="shared" ref="BG168:BG200" si="26">IF(N168="zákl. prenesená",J168,0)</f>
        <v>0</v>
      </c>
      <c r="BH168" s="156">
        <f t="shared" ref="BH168:BH200" si="27">IF(N168="zníž. prenesená",J168,0)</f>
        <v>0</v>
      </c>
      <c r="BI168" s="156">
        <f t="shared" ref="BI168:BI200" si="28">IF(N168="nulová",J168,0)</f>
        <v>0</v>
      </c>
      <c r="BJ168" s="16" t="s">
        <v>88</v>
      </c>
      <c r="BK168" s="156">
        <f t="shared" ref="BK168:BK200" si="29">ROUND(I168*H168,2)</f>
        <v>0</v>
      </c>
      <c r="BL168" s="16" t="s">
        <v>396</v>
      </c>
      <c r="BM168" s="155" t="s">
        <v>675</v>
      </c>
    </row>
    <row r="169" spans="2:65" s="1" customFormat="1" ht="37.75" customHeight="1">
      <c r="B169" s="142"/>
      <c r="C169" s="179" t="s">
        <v>464</v>
      </c>
      <c r="D169" s="179" t="s">
        <v>454</v>
      </c>
      <c r="E169" s="180" t="s">
        <v>7832</v>
      </c>
      <c r="F169" s="181" t="s">
        <v>15294</v>
      </c>
      <c r="G169" s="182" t="s">
        <v>454</v>
      </c>
      <c r="H169" s="183">
        <v>63</v>
      </c>
      <c r="I169" s="184"/>
      <c r="J169" s="185">
        <f t="shared" si="20"/>
        <v>0</v>
      </c>
      <c r="K169" s="186"/>
      <c r="L169" s="187"/>
      <c r="M169" s="188" t="s">
        <v>1</v>
      </c>
      <c r="N169" s="189" t="s">
        <v>42</v>
      </c>
      <c r="P169" s="153">
        <f t="shared" si="21"/>
        <v>0</v>
      </c>
      <c r="Q169" s="153">
        <v>0</v>
      </c>
      <c r="R169" s="153">
        <f t="shared" si="22"/>
        <v>0</v>
      </c>
      <c r="S169" s="153">
        <v>0</v>
      </c>
      <c r="T169" s="154">
        <f t="shared" si="23"/>
        <v>0</v>
      </c>
      <c r="AR169" s="155" t="s">
        <v>481</v>
      </c>
      <c r="AT169" s="155" t="s">
        <v>454</v>
      </c>
      <c r="AU169" s="155" t="s">
        <v>88</v>
      </c>
      <c r="AY169" s="16" t="s">
        <v>317</v>
      </c>
      <c r="BE169" s="156">
        <f t="shared" si="24"/>
        <v>0</v>
      </c>
      <c r="BF169" s="156">
        <f t="shared" si="25"/>
        <v>0</v>
      </c>
      <c r="BG169" s="156">
        <f t="shared" si="26"/>
        <v>0</v>
      </c>
      <c r="BH169" s="156">
        <f t="shared" si="27"/>
        <v>0</v>
      </c>
      <c r="BI169" s="156">
        <f t="shared" si="28"/>
        <v>0</v>
      </c>
      <c r="BJ169" s="16" t="s">
        <v>88</v>
      </c>
      <c r="BK169" s="156">
        <f t="shared" si="29"/>
        <v>0</v>
      </c>
      <c r="BL169" s="16" t="s">
        <v>396</v>
      </c>
      <c r="BM169" s="155" t="s">
        <v>678</v>
      </c>
    </row>
    <row r="170" spans="2:65" s="1" customFormat="1" ht="49" customHeight="1">
      <c r="B170" s="142"/>
      <c r="C170" s="179" t="s">
        <v>469</v>
      </c>
      <c r="D170" s="179" t="s">
        <v>454</v>
      </c>
      <c r="E170" s="180" t="s">
        <v>7834</v>
      </c>
      <c r="F170" s="181" t="s">
        <v>15295</v>
      </c>
      <c r="G170" s="182" t="s">
        <v>454</v>
      </c>
      <c r="H170" s="183">
        <v>207</v>
      </c>
      <c r="I170" s="184"/>
      <c r="J170" s="185">
        <f t="shared" si="20"/>
        <v>0</v>
      </c>
      <c r="K170" s="186"/>
      <c r="L170" s="187"/>
      <c r="M170" s="188" t="s">
        <v>1</v>
      </c>
      <c r="N170" s="189" t="s">
        <v>42</v>
      </c>
      <c r="P170" s="153">
        <f t="shared" si="21"/>
        <v>0</v>
      </c>
      <c r="Q170" s="153">
        <v>0</v>
      </c>
      <c r="R170" s="153">
        <f t="shared" si="22"/>
        <v>0</v>
      </c>
      <c r="S170" s="153">
        <v>0</v>
      </c>
      <c r="T170" s="154">
        <f t="shared" si="23"/>
        <v>0</v>
      </c>
      <c r="AR170" s="155" t="s">
        <v>481</v>
      </c>
      <c r="AT170" s="155" t="s">
        <v>454</v>
      </c>
      <c r="AU170" s="155" t="s">
        <v>88</v>
      </c>
      <c r="AY170" s="16" t="s">
        <v>317</v>
      </c>
      <c r="BE170" s="156">
        <f t="shared" si="24"/>
        <v>0</v>
      </c>
      <c r="BF170" s="156">
        <f t="shared" si="25"/>
        <v>0</v>
      </c>
      <c r="BG170" s="156">
        <f t="shared" si="26"/>
        <v>0</v>
      </c>
      <c r="BH170" s="156">
        <f t="shared" si="27"/>
        <v>0</v>
      </c>
      <c r="BI170" s="156">
        <f t="shared" si="28"/>
        <v>0</v>
      </c>
      <c r="BJ170" s="16" t="s">
        <v>88</v>
      </c>
      <c r="BK170" s="156">
        <f t="shared" si="29"/>
        <v>0</v>
      </c>
      <c r="BL170" s="16" t="s">
        <v>396</v>
      </c>
      <c r="BM170" s="155" t="s">
        <v>681</v>
      </c>
    </row>
    <row r="171" spans="2:65" s="1" customFormat="1" ht="49" customHeight="1">
      <c r="B171" s="142"/>
      <c r="C171" s="179" t="s">
        <v>473</v>
      </c>
      <c r="D171" s="179" t="s">
        <v>454</v>
      </c>
      <c r="E171" s="180" t="s">
        <v>7836</v>
      </c>
      <c r="F171" s="181" t="s">
        <v>15296</v>
      </c>
      <c r="G171" s="182" t="s">
        <v>454</v>
      </c>
      <c r="H171" s="183">
        <v>578</v>
      </c>
      <c r="I171" s="184"/>
      <c r="J171" s="185">
        <f t="shared" si="20"/>
        <v>0</v>
      </c>
      <c r="K171" s="186"/>
      <c r="L171" s="187"/>
      <c r="M171" s="188" t="s">
        <v>1</v>
      </c>
      <c r="N171" s="189" t="s">
        <v>42</v>
      </c>
      <c r="P171" s="153">
        <f t="shared" si="21"/>
        <v>0</v>
      </c>
      <c r="Q171" s="153">
        <v>0</v>
      </c>
      <c r="R171" s="153">
        <f t="shared" si="22"/>
        <v>0</v>
      </c>
      <c r="S171" s="153">
        <v>0</v>
      </c>
      <c r="T171" s="154">
        <f t="shared" si="23"/>
        <v>0</v>
      </c>
      <c r="AR171" s="155" t="s">
        <v>481</v>
      </c>
      <c r="AT171" s="155" t="s">
        <v>454</v>
      </c>
      <c r="AU171" s="155" t="s">
        <v>88</v>
      </c>
      <c r="AY171" s="16" t="s">
        <v>317</v>
      </c>
      <c r="BE171" s="156">
        <f t="shared" si="24"/>
        <v>0</v>
      </c>
      <c r="BF171" s="156">
        <f t="shared" si="25"/>
        <v>0</v>
      </c>
      <c r="BG171" s="156">
        <f t="shared" si="26"/>
        <v>0</v>
      </c>
      <c r="BH171" s="156">
        <f t="shared" si="27"/>
        <v>0</v>
      </c>
      <c r="BI171" s="156">
        <f t="shared" si="28"/>
        <v>0</v>
      </c>
      <c r="BJ171" s="16" t="s">
        <v>88</v>
      </c>
      <c r="BK171" s="156">
        <f t="shared" si="29"/>
        <v>0</v>
      </c>
      <c r="BL171" s="16" t="s">
        <v>396</v>
      </c>
      <c r="BM171" s="155" t="s">
        <v>684</v>
      </c>
    </row>
    <row r="172" spans="2:65" s="1" customFormat="1" ht="24.15" customHeight="1">
      <c r="B172" s="142"/>
      <c r="C172" s="179" t="s">
        <v>477</v>
      </c>
      <c r="D172" s="179" t="s">
        <v>454</v>
      </c>
      <c r="E172" s="180" t="s">
        <v>7838</v>
      </c>
      <c r="F172" s="181" t="s">
        <v>15297</v>
      </c>
      <c r="G172" s="182" t="s">
        <v>454</v>
      </c>
      <c r="H172" s="183">
        <v>78</v>
      </c>
      <c r="I172" s="184"/>
      <c r="J172" s="185">
        <f t="shared" si="20"/>
        <v>0</v>
      </c>
      <c r="K172" s="186"/>
      <c r="L172" s="187"/>
      <c r="M172" s="188" t="s">
        <v>1</v>
      </c>
      <c r="N172" s="189" t="s">
        <v>42</v>
      </c>
      <c r="P172" s="153">
        <f t="shared" si="21"/>
        <v>0</v>
      </c>
      <c r="Q172" s="153">
        <v>0</v>
      </c>
      <c r="R172" s="153">
        <f t="shared" si="22"/>
        <v>0</v>
      </c>
      <c r="S172" s="153">
        <v>0</v>
      </c>
      <c r="T172" s="154">
        <f t="shared" si="23"/>
        <v>0</v>
      </c>
      <c r="AR172" s="155" t="s">
        <v>481</v>
      </c>
      <c r="AT172" s="155" t="s">
        <v>454</v>
      </c>
      <c r="AU172" s="155" t="s">
        <v>88</v>
      </c>
      <c r="AY172" s="16" t="s">
        <v>317</v>
      </c>
      <c r="BE172" s="156">
        <f t="shared" si="24"/>
        <v>0</v>
      </c>
      <c r="BF172" s="156">
        <f t="shared" si="25"/>
        <v>0</v>
      </c>
      <c r="BG172" s="156">
        <f t="shared" si="26"/>
        <v>0</v>
      </c>
      <c r="BH172" s="156">
        <f t="shared" si="27"/>
        <v>0</v>
      </c>
      <c r="BI172" s="156">
        <f t="shared" si="28"/>
        <v>0</v>
      </c>
      <c r="BJ172" s="16" t="s">
        <v>88</v>
      </c>
      <c r="BK172" s="156">
        <f t="shared" si="29"/>
        <v>0</v>
      </c>
      <c r="BL172" s="16" t="s">
        <v>396</v>
      </c>
      <c r="BM172" s="155" t="s">
        <v>687</v>
      </c>
    </row>
    <row r="173" spans="2:65" s="1" customFormat="1" ht="24.15" customHeight="1">
      <c r="B173" s="142"/>
      <c r="C173" s="179" t="s">
        <v>481</v>
      </c>
      <c r="D173" s="179" t="s">
        <v>454</v>
      </c>
      <c r="E173" s="180" t="s">
        <v>7840</v>
      </c>
      <c r="F173" s="181" t="s">
        <v>15298</v>
      </c>
      <c r="G173" s="182" t="s">
        <v>454</v>
      </c>
      <c r="H173" s="183">
        <v>63</v>
      </c>
      <c r="I173" s="184"/>
      <c r="J173" s="185">
        <f t="shared" si="20"/>
        <v>0</v>
      </c>
      <c r="K173" s="186"/>
      <c r="L173" s="187"/>
      <c r="M173" s="188" t="s">
        <v>1</v>
      </c>
      <c r="N173" s="189" t="s">
        <v>42</v>
      </c>
      <c r="P173" s="153">
        <f t="shared" si="21"/>
        <v>0</v>
      </c>
      <c r="Q173" s="153">
        <v>0</v>
      </c>
      <c r="R173" s="153">
        <f t="shared" si="22"/>
        <v>0</v>
      </c>
      <c r="S173" s="153">
        <v>0</v>
      </c>
      <c r="T173" s="154">
        <f t="shared" si="23"/>
        <v>0</v>
      </c>
      <c r="AR173" s="155" t="s">
        <v>481</v>
      </c>
      <c r="AT173" s="155" t="s">
        <v>454</v>
      </c>
      <c r="AU173" s="155" t="s">
        <v>88</v>
      </c>
      <c r="AY173" s="16" t="s">
        <v>317</v>
      </c>
      <c r="BE173" s="156">
        <f t="shared" si="24"/>
        <v>0</v>
      </c>
      <c r="BF173" s="156">
        <f t="shared" si="25"/>
        <v>0</v>
      </c>
      <c r="BG173" s="156">
        <f t="shared" si="26"/>
        <v>0</v>
      </c>
      <c r="BH173" s="156">
        <f t="shared" si="27"/>
        <v>0</v>
      </c>
      <c r="BI173" s="156">
        <f t="shared" si="28"/>
        <v>0</v>
      </c>
      <c r="BJ173" s="16" t="s">
        <v>88</v>
      </c>
      <c r="BK173" s="156">
        <f t="shared" si="29"/>
        <v>0</v>
      </c>
      <c r="BL173" s="16" t="s">
        <v>396</v>
      </c>
      <c r="BM173" s="155" t="s">
        <v>561</v>
      </c>
    </row>
    <row r="174" spans="2:65" s="1" customFormat="1" ht="24.15" customHeight="1">
      <c r="B174" s="142"/>
      <c r="C174" s="179" t="s">
        <v>488</v>
      </c>
      <c r="D174" s="179" t="s">
        <v>454</v>
      </c>
      <c r="E174" s="180" t="s">
        <v>7842</v>
      </c>
      <c r="F174" s="181" t="s">
        <v>15299</v>
      </c>
      <c r="G174" s="182" t="s">
        <v>484</v>
      </c>
      <c r="H174" s="183">
        <v>23</v>
      </c>
      <c r="I174" s="184"/>
      <c r="J174" s="185">
        <f t="shared" si="20"/>
        <v>0</v>
      </c>
      <c r="K174" s="186"/>
      <c r="L174" s="187"/>
      <c r="M174" s="188" t="s">
        <v>1</v>
      </c>
      <c r="N174" s="189" t="s">
        <v>42</v>
      </c>
      <c r="P174" s="153">
        <f t="shared" si="21"/>
        <v>0</v>
      </c>
      <c r="Q174" s="153">
        <v>0</v>
      </c>
      <c r="R174" s="153">
        <f t="shared" si="22"/>
        <v>0</v>
      </c>
      <c r="S174" s="153">
        <v>0</v>
      </c>
      <c r="T174" s="154">
        <f t="shared" si="23"/>
        <v>0</v>
      </c>
      <c r="AR174" s="155" t="s">
        <v>481</v>
      </c>
      <c r="AT174" s="155" t="s">
        <v>454</v>
      </c>
      <c r="AU174" s="155" t="s">
        <v>88</v>
      </c>
      <c r="AY174" s="16" t="s">
        <v>317</v>
      </c>
      <c r="BE174" s="156">
        <f t="shared" si="24"/>
        <v>0</v>
      </c>
      <c r="BF174" s="156">
        <f t="shared" si="25"/>
        <v>0</v>
      </c>
      <c r="BG174" s="156">
        <f t="shared" si="26"/>
        <v>0</v>
      </c>
      <c r="BH174" s="156">
        <f t="shared" si="27"/>
        <v>0</v>
      </c>
      <c r="BI174" s="156">
        <f t="shared" si="28"/>
        <v>0</v>
      </c>
      <c r="BJ174" s="16" t="s">
        <v>88</v>
      </c>
      <c r="BK174" s="156">
        <f t="shared" si="29"/>
        <v>0</v>
      </c>
      <c r="BL174" s="16" t="s">
        <v>396</v>
      </c>
      <c r="BM174" s="155" t="s">
        <v>692</v>
      </c>
    </row>
    <row r="175" spans="2:65" s="1" customFormat="1" ht="21.75" customHeight="1">
      <c r="B175" s="142"/>
      <c r="C175" s="143" t="s">
        <v>495</v>
      </c>
      <c r="D175" s="143" t="s">
        <v>319</v>
      </c>
      <c r="E175" s="144" t="s">
        <v>7844</v>
      </c>
      <c r="F175" s="145" t="s">
        <v>7861</v>
      </c>
      <c r="G175" s="146" t="s">
        <v>484</v>
      </c>
      <c r="H175" s="147">
        <v>1207</v>
      </c>
      <c r="I175" s="148"/>
      <c r="J175" s="149">
        <f t="shared" si="20"/>
        <v>0</v>
      </c>
      <c r="K175" s="150"/>
      <c r="L175" s="31"/>
      <c r="M175" s="151" t="s">
        <v>1</v>
      </c>
      <c r="N175" s="152" t="s">
        <v>42</v>
      </c>
      <c r="P175" s="153">
        <f t="shared" si="21"/>
        <v>0</v>
      </c>
      <c r="Q175" s="153">
        <v>0</v>
      </c>
      <c r="R175" s="153">
        <f t="shared" si="22"/>
        <v>0</v>
      </c>
      <c r="S175" s="153">
        <v>0</v>
      </c>
      <c r="T175" s="154">
        <f t="shared" si="23"/>
        <v>0</v>
      </c>
      <c r="AR175" s="155" t="s">
        <v>396</v>
      </c>
      <c r="AT175" s="155" t="s">
        <v>319</v>
      </c>
      <c r="AU175" s="155" t="s">
        <v>88</v>
      </c>
      <c r="AY175" s="16" t="s">
        <v>317</v>
      </c>
      <c r="BE175" s="156">
        <f t="shared" si="24"/>
        <v>0</v>
      </c>
      <c r="BF175" s="156">
        <f t="shared" si="25"/>
        <v>0</v>
      </c>
      <c r="BG175" s="156">
        <f t="shared" si="26"/>
        <v>0</v>
      </c>
      <c r="BH175" s="156">
        <f t="shared" si="27"/>
        <v>0</v>
      </c>
      <c r="BI175" s="156">
        <f t="shared" si="28"/>
        <v>0</v>
      </c>
      <c r="BJ175" s="16" t="s">
        <v>88</v>
      </c>
      <c r="BK175" s="156">
        <f t="shared" si="29"/>
        <v>0</v>
      </c>
      <c r="BL175" s="16" t="s">
        <v>396</v>
      </c>
      <c r="BM175" s="155" t="s">
        <v>696</v>
      </c>
    </row>
    <row r="176" spans="2:65" s="1" customFormat="1" ht="24.15" customHeight="1">
      <c r="B176" s="142"/>
      <c r="C176" s="143" t="s">
        <v>501</v>
      </c>
      <c r="D176" s="143" t="s">
        <v>319</v>
      </c>
      <c r="E176" s="144" t="s">
        <v>7850</v>
      </c>
      <c r="F176" s="145" t="s">
        <v>7851</v>
      </c>
      <c r="G176" s="146" t="s">
        <v>7852</v>
      </c>
      <c r="H176" s="147">
        <v>36</v>
      </c>
      <c r="I176" s="148"/>
      <c r="J176" s="149">
        <f t="shared" si="20"/>
        <v>0</v>
      </c>
      <c r="K176" s="150"/>
      <c r="L176" s="31"/>
      <c r="M176" s="151" t="s">
        <v>1</v>
      </c>
      <c r="N176" s="152" t="s">
        <v>42</v>
      </c>
      <c r="P176" s="153">
        <f t="shared" si="21"/>
        <v>0</v>
      </c>
      <c r="Q176" s="153">
        <v>0</v>
      </c>
      <c r="R176" s="153">
        <f t="shared" si="22"/>
        <v>0</v>
      </c>
      <c r="S176" s="153">
        <v>0</v>
      </c>
      <c r="T176" s="154">
        <f t="shared" si="23"/>
        <v>0</v>
      </c>
      <c r="AR176" s="155" t="s">
        <v>396</v>
      </c>
      <c r="AT176" s="155" t="s">
        <v>319</v>
      </c>
      <c r="AU176" s="155" t="s">
        <v>88</v>
      </c>
      <c r="AY176" s="16" t="s">
        <v>317</v>
      </c>
      <c r="BE176" s="156">
        <f t="shared" si="24"/>
        <v>0</v>
      </c>
      <c r="BF176" s="156">
        <f t="shared" si="25"/>
        <v>0</v>
      </c>
      <c r="BG176" s="156">
        <f t="shared" si="26"/>
        <v>0</v>
      </c>
      <c r="BH176" s="156">
        <f t="shared" si="27"/>
        <v>0</v>
      </c>
      <c r="BI176" s="156">
        <f t="shared" si="28"/>
        <v>0</v>
      </c>
      <c r="BJ176" s="16" t="s">
        <v>88</v>
      </c>
      <c r="BK176" s="156">
        <f t="shared" si="29"/>
        <v>0</v>
      </c>
      <c r="BL176" s="16" t="s">
        <v>396</v>
      </c>
      <c r="BM176" s="155" t="s">
        <v>699</v>
      </c>
    </row>
    <row r="177" spans="2:65" s="1" customFormat="1" ht="24.15" customHeight="1">
      <c r="B177" s="142"/>
      <c r="C177" s="143" t="s">
        <v>507</v>
      </c>
      <c r="D177" s="143" t="s">
        <v>319</v>
      </c>
      <c r="E177" s="144" t="s">
        <v>7862</v>
      </c>
      <c r="F177" s="145" t="s">
        <v>7863</v>
      </c>
      <c r="G177" s="146" t="s">
        <v>7852</v>
      </c>
      <c r="H177" s="147">
        <v>39</v>
      </c>
      <c r="I177" s="148"/>
      <c r="J177" s="149">
        <f t="shared" si="20"/>
        <v>0</v>
      </c>
      <c r="K177" s="150"/>
      <c r="L177" s="31"/>
      <c r="M177" s="151" t="s">
        <v>1</v>
      </c>
      <c r="N177" s="152" t="s">
        <v>42</v>
      </c>
      <c r="P177" s="153">
        <f t="shared" si="21"/>
        <v>0</v>
      </c>
      <c r="Q177" s="153">
        <v>0</v>
      </c>
      <c r="R177" s="153">
        <f t="shared" si="22"/>
        <v>0</v>
      </c>
      <c r="S177" s="153">
        <v>0</v>
      </c>
      <c r="T177" s="154">
        <f t="shared" si="23"/>
        <v>0</v>
      </c>
      <c r="AR177" s="155" t="s">
        <v>396</v>
      </c>
      <c r="AT177" s="155" t="s">
        <v>319</v>
      </c>
      <c r="AU177" s="155" t="s">
        <v>88</v>
      </c>
      <c r="AY177" s="16" t="s">
        <v>317</v>
      </c>
      <c r="BE177" s="156">
        <f t="shared" si="24"/>
        <v>0</v>
      </c>
      <c r="BF177" s="156">
        <f t="shared" si="25"/>
        <v>0</v>
      </c>
      <c r="BG177" s="156">
        <f t="shared" si="26"/>
        <v>0</v>
      </c>
      <c r="BH177" s="156">
        <f t="shared" si="27"/>
        <v>0</v>
      </c>
      <c r="BI177" s="156">
        <f t="shared" si="28"/>
        <v>0</v>
      </c>
      <c r="BJ177" s="16" t="s">
        <v>88</v>
      </c>
      <c r="BK177" s="156">
        <f t="shared" si="29"/>
        <v>0</v>
      </c>
      <c r="BL177" s="16" t="s">
        <v>396</v>
      </c>
      <c r="BM177" s="155" t="s">
        <v>702</v>
      </c>
    </row>
    <row r="178" spans="2:65" s="1" customFormat="1" ht="24.15" customHeight="1">
      <c r="B178" s="142"/>
      <c r="C178" s="143" t="s">
        <v>703</v>
      </c>
      <c r="D178" s="143" t="s">
        <v>319</v>
      </c>
      <c r="E178" s="144" t="s">
        <v>7864</v>
      </c>
      <c r="F178" s="145" t="s">
        <v>7865</v>
      </c>
      <c r="G178" s="146" t="s">
        <v>7852</v>
      </c>
      <c r="H178" s="147">
        <v>39</v>
      </c>
      <c r="I178" s="148"/>
      <c r="J178" s="149">
        <f t="shared" si="20"/>
        <v>0</v>
      </c>
      <c r="K178" s="150"/>
      <c r="L178" s="31"/>
      <c r="M178" s="151" t="s">
        <v>1</v>
      </c>
      <c r="N178" s="152" t="s">
        <v>42</v>
      </c>
      <c r="P178" s="153">
        <f t="shared" si="21"/>
        <v>0</v>
      </c>
      <c r="Q178" s="153">
        <v>0</v>
      </c>
      <c r="R178" s="153">
        <f t="shared" si="22"/>
        <v>0</v>
      </c>
      <c r="S178" s="153">
        <v>0</v>
      </c>
      <c r="T178" s="154">
        <f t="shared" si="23"/>
        <v>0</v>
      </c>
      <c r="AR178" s="155" t="s">
        <v>396</v>
      </c>
      <c r="AT178" s="155" t="s">
        <v>319</v>
      </c>
      <c r="AU178" s="155" t="s">
        <v>88</v>
      </c>
      <c r="AY178" s="16" t="s">
        <v>317</v>
      </c>
      <c r="BE178" s="156">
        <f t="shared" si="24"/>
        <v>0</v>
      </c>
      <c r="BF178" s="156">
        <f t="shared" si="25"/>
        <v>0</v>
      </c>
      <c r="BG178" s="156">
        <f t="shared" si="26"/>
        <v>0</v>
      </c>
      <c r="BH178" s="156">
        <f t="shared" si="27"/>
        <v>0</v>
      </c>
      <c r="BI178" s="156">
        <f t="shared" si="28"/>
        <v>0</v>
      </c>
      <c r="BJ178" s="16" t="s">
        <v>88</v>
      </c>
      <c r="BK178" s="156">
        <f t="shared" si="29"/>
        <v>0</v>
      </c>
      <c r="BL178" s="16" t="s">
        <v>396</v>
      </c>
      <c r="BM178" s="155" t="s">
        <v>706</v>
      </c>
    </row>
    <row r="179" spans="2:65" s="1" customFormat="1" ht="24.15" customHeight="1">
      <c r="B179" s="142"/>
      <c r="C179" s="143" t="s">
        <v>647</v>
      </c>
      <c r="D179" s="143" t="s">
        <v>319</v>
      </c>
      <c r="E179" s="144" t="s">
        <v>7866</v>
      </c>
      <c r="F179" s="145" t="s">
        <v>7867</v>
      </c>
      <c r="G179" s="146" t="s">
        <v>484</v>
      </c>
      <c r="H179" s="147">
        <v>1043</v>
      </c>
      <c r="I179" s="148"/>
      <c r="J179" s="149">
        <f t="shared" si="20"/>
        <v>0</v>
      </c>
      <c r="K179" s="150"/>
      <c r="L179" s="31"/>
      <c r="M179" s="151" t="s">
        <v>1</v>
      </c>
      <c r="N179" s="152" t="s">
        <v>42</v>
      </c>
      <c r="P179" s="153">
        <f t="shared" si="21"/>
        <v>0</v>
      </c>
      <c r="Q179" s="153">
        <v>0</v>
      </c>
      <c r="R179" s="153">
        <f t="shared" si="22"/>
        <v>0</v>
      </c>
      <c r="S179" s="153">
        <v>0</v>
      </c>
      <c r="T179" s="154">
        <f t="shared" si="23"/>
        <v>0</v>
      </c>
      <c r="AR179" s="155" t="s">
        <v>396</v>
      </c>
      <c r="AT179" s="155" t="s">
        <v>319</v>
      </c>
      <c r="AU179" s="155" t="s">
        <v>88</v>
      </c>
      <c r="AY179" s="16" t="s">
        <v>317</v>
      </c>
      <c r="BE179" s="156">
        <f t="shared" si="24"/>
        <v>0</v>
      </c>
      <c r="BF179" s="156">
        <f t="shared" si="25"/>
        <v>0</v>
      </c>
      <c r="BG179" s="156">
        <f t="shared" si="26"/>
        <v>0</v>
      </c>
      <c r="BH179" s="156">
        <f t="shared" si="27"/>
        <v>0</v>
      </c>
      <c r="BI179" s="156">
        <f t="shared" si="28"/>
        <v>0</v>
      </c>
      <c r="BJ179" s="16" t="s">
        <v>88</v>
      </c>
      <c r="BK179" s="156">
        <f t="shared" si="29"/>
        <v>0</v>
      </c>
      <c r="BL179" s="16" t="s">
        <v>396</v>
      </c>
      <c r="BM179" s="155" t="s">
        <v>709</v>
      </c>
    </row>
    <row r="180" spans="2:65" s="1" customFormat="1" ht="24.15" customHeight="1">
      <c r="B180" s="142"/>
      <c r="C180" s="143" t="s">
        <v>712</v>
      </c>
      <c r="D180" s="143" t="s">
        <v>319</v>
      </c>
      <c r="E180" s="144" t="s">
        <v>7868</v>
      </c>
      <c r="F180" s="145" t="s">
        <v>7869</v>
      </c>
      <c r="G180" s="146" t="s">
        <v>484</v>
      </c>
      <c r="H180" s="147">
        <v>164</v>
      </c>
      <c r="I180" s="148"/>
      <c r="J180" s="149">
        <f t="shared" si="20"/>
        <v>0</v>
      </c>
      <c r="K180" s="150"/>
      <c r="L180" s="31"/>
      <c r="M180" s="151" t="s">
        <v>1</v>
      </c>
      <c r="N180" s="152" t="s">
        <v>42</v>
      </c>
      <c r="P180" s="153">
        <f t="shared" si="21"/>
        <v>0</v>
      </c>
      <c r="Q180" s="153">
        <v>0</v>
      </c>
      <c r="R180" s="153">
        <f t="shared" si="22"/>
        <v>0</v>
      </c>
      <c r="S180" s="153">
        <v>0</v>
      </c>
      <c r="T180" s="154">
        <f t="shared" si="23"/>
        <v>0</v>
      </c>
      <c r="AR180" s="155" t="s">
        <v>396</v>
      </c>
      <c r="AT180" s="155" t="s">
        <v>319</v>
      </c>
      <c r="AU180" s="155" t="s">
        <v>88</v>
      </c>
      <c r="AY180" s="16" t="s">
        <v>317</v>
      </c>
      <c r="BE180" s="156">
        <f t="shared" si="24"/>
        <v>0</v>
      </c>
      <c r="BF180" s="156">
        <f t="shared" si="25"/>
        <v>0</v>
      </c>
      <c r="BG180" s="156">
        <f t="shared" si="26"/>
        <v>0</v>
      </c>
      <c r="BH180" s="156">
        <f t="shared" si="27"/>
        <v>0</v>
      </c>
      <c r="BI180" s="156">
        <f t="shared" si="28"/>
        <v>0</v>
      </c>
      <c r="BJ180" s="16" t="s">
        <v>88</v>
      </c>
      <c r="BK180" s="156">
        <f t="shared" si="29"/>
        <v>0</v>
      </c>
      <c r="BL180" s="16" t="s">
        <v>396</v>
      </c>
      <c r="BM180" s="155" t="s">
        <v>715</v>
      </c>
    </row>
    <row r="181" spans="2:65" s="1" customFormat="1" ht="16.5" customHeight="1">
      <c r="B181" s="142"/>
      <c r="C181" s="143" t="s">
        <v>650</v>
      </c>
      <c r="D181" s="143" t="s">
        <v>319</v>
      </c>
      <c r="E181" s="144" t="s">
        <v>7870</v>
      </c>
      <c r="F181" s="145" t="s">
        <v>7871</v>
      </c>
      <c r="G181" s="146" t="s">
        <v>7852</v>
      </c>
      <c r="H181" s="147">
        <v>115</v>
      </c>
      <c r="I181" s="148"/>
      <c r="J181" s="149">
        <f t="shared" si="20"/>
        <v>0</v>
      </c>
      <c r="K181" s="150"/>
      <c r="L181" s="31"/>
      <c r="M181" s="151" t="s">
        <v>1</v>
      </c>
      <c r="N181" s="152" t="s">
        <v>42</v>
      </c>
      <c r="P181" s="153">
        <f t="shared" si="21"/>
        <v>0</v>
      </c>
      <c r="Q181" s="153">
        <v>0</v>
      </c>
      <c r="R181" s="153">
        <f t="shared" si="22"/>
        <v>0</v>
      </c>
      <c r="S181" s="153">
        <v>0</v>
      </c>
      <c r="T181" s="154">
        <f t="shared" si="23"/>
        <v>0</v>
      </c>
      <c r="AR181" s="155" t="s">
        <v>396</v>
      </c>
      <c r="AT181" s="155" t="s">
        <v>319</v>
      </c>
      <c r="AU181" s="155" t="s">
        <v>88</v>
      </c>
      <c r="AY181" s="16" t="s">
        <v>317</v>
      </c>
      <c r="BE181" s="156">
        <f t="shared" si="24"/>
        <v>0</v>
      </c>
      <c r="BF181" s="156">
        <f t="shared" si="25"/>
        <v>0</v>
      </c>
      <c r="BG181" s="156">
        <f t="shared" si="26"/>
        <v>0</v>
      </c>
      <c r="BH181" s="156">
        <f t="shared" si="27"/>
        <v>0</v>
      </c>
      <c r="BI181" s="156">
        <f t="shared" si="28"/>
        <v>0</v>
      </c>
      <c r="BJ181" s="16" t="s">
        <v>88</v>
      </c>
      <c r="BK181" s="156">
        <f t="shared" si="29"/>
        <v>0</v>
      </c>
      <c r="BL181" s="16" t="s">
        <v>396</v>
      </c>
      <c r="BM181" s="155" t="s">
        <v>719</v>
      </c>
    </row>
    <row r="182" spans="2:65" s="1" customFormat="1" ht="16.5" customHeight="1">
      <c r="B182" s="142"/>
      <c r="C182" s="179" t="s">
        <v>722</v>
      </c>
      <c r="D182" s="179" t="s">
        <v>454</v>
      </c>
      <c r="E182" s="180" t="s">
        <v>7878</v>
      </c>
      <c r="F182" s="181" t="s">
        <v>15300</v>
      </c>
      <c r="G182" s="182" t="s">
        <v>7852</v>
      </c>
      <c r="H182" s="183">
        <v>43</v>
      </c>
      <c r="I182" s="184"/>
      <c r="J182" s="185">
        <f t="shared" si="20"/>
        <v>0</v>
      </c>
      <c r="K182" s="186"/>
      <c r="L182" s="187"/>
      <c r="M182" s="188" t="s">
        <v>1</v>
      </c>
      <c r="N182" s="189" t="s">
        <v>42</v>
      </c>
      <c r="P182" s="153">
        <f t="shared" si="21"/>
        <v>0</v>
      </c>
      <c r="Q182" s="153">
        <v>0</v>
      </c>
      <c r="R182" s="153">
        <f t="shared" si="22"/>
        <v>0</v>
      </c>
      <c r="S182" s="153">
        <v>0</v>
      </c>
      <c r="T182" s="154">
        <f t="shared" si="23"/>
        <v>0</v>
      </c>
      <c r="AR182" s="155" t="s">
        <v>481</v>
      </c>
      <c r="AT182" s="155" t="s">
        <v>454</v>
      </c>
      <c r="AU182" s="155" t="s">
        <v>88</v>
      </c>
      <c r="AY182" s="16" t="s">
        <v>317</v>
      </c>
      <c r="BE182" s="156">
        <f t="shared" si="24"/>
        <v>0</v>
      </c>
      <c r="BF182" s="156">
        <f t="shared" si="25"/>
        <v>0</v>
      </c>
      <c r="BG182" s="156">
        <f t="shared" si="26"/>
        <v>0</v>
      </c>
      <c r="BH182" s="156">
        <f t="shared" si="27"/>
        <v>0</v>
      </c>
      <c r="BI182" s="156">
        <f t="shared" si="28"/>
        <v>0</v>
      </c>
      <c r="BJ182" s="16" t="s">
        <v>88</v>
      </c>
      <c r="BK182" s="156">
        <f t="shared" si="29"/>
        <v>0</v>
      </c>
      <c r="BL182" s="16" t="s">
        <v>396</v>
      </c>
      <c r="BM182" s="155" t="s">
        <v>1704</v>
      </c>
    </row>
    <row r="183" spans="2:65" s="1" customFormat="1" ht="21.75" customHeight="1">
      <c r="B183" s="142"/>
      <c r="C183" s="179" t="s">
        <v>655</v>
      </c>
      <c r="D183" s="179" t="s">
        <v>454</v>
      </c>
      <c r="E183" s="180" t="s">
        <v>7855</v>
      </c>
      <c r="F183" s="181" t="s">
        <v>15301</v>
      </c>
      <c r="G183" s="182" t="s">
        <v>611</v>
      </c>
      <c r="H183" s="183">
        <v>6</v>
      </c>
      <c r="I183" s="184"/>
      <c r="J183" s="185">
        <f t="shared" si="20"/>
        <v>0</v>
      </c>
      <c r="K183" s="186"/>
      <c r="L183" s="187"/>
      <c r="M183" s="188" t="s">
        <v>1</v>
      </c>
      <c r="N183" s="189" t="s">
        <v>42</v>
      </c>
      <c r="P183" s="153">
        <f t="shared" si="21"/>
        <v>0</v>
      </c>
      <c r="Q183" s="153">
        <v>0</v>
      </c>
      <c r="R183" s="153">
        <f t="shared" si="22"/>
        <v>0</v>
      </c>
      <c r="S183" s="153">
        <v>0</v>
      </c>
      <c r="T183" s="154">
        <f t="shared" si="23"/>
        <v>0</v>
      </c>
      <c r="AR183" s="155" t="s">
        <v>481</v>
      </c>
      <c r="AT183" s="155" t="s">
        <v>454</v>
      </c>
      <c r="AU183" s="155" t="s">
        <v>88</v>
      </c>
      <c r="AY183" s="16" t="s">
        <v>317</v>
      </c>
      <c r="BE183" s="156">
        <f t="shared" si="24"/>
        <v>0</v>
      </c>
      <c r="BF183" s="156">
        <f t="shared" si="25"/>
        <v>0</v>
      </c>
      <c r="BG183" s="156">
        <f t="shared" si="26"/>
        <v>0</v>
      </c>
      <c r="BH183" s="156">
        <f t="shared" si="27"/>
        <v>0</v>
      </c>
      <c r="BI183" s="156">
        <f t="shared" si="28"/>
        <v>0</v>
      </c>
      <c r="BJ183" s="16" t="s">
        <v>88</v>
      </c>
      <c r="BK183" s="156">
        <f t="shared" si="29"/>
        <v>0</v>
      </c>
      <c r="BL183" s="16" t="s">
        <v>396</v>
      </c>
      <c r="BM183" s="155" t="s">
        <v>1726</v>
      </c>
    </row>
    <row r="184" spans="2:65" s="1" customFormat="1" ht="16.5" customHeight="1">
      <c r="B184" s="142"/>
      <c r="C184" s="179" t="s">
        <v>729</v>
      </c>
      <c r="D184" s="179" t="s">
        <v>454</v>
      </c>
      <c r="E184" s="180" t="s">
        <v>7910</v>
      </c>
      <c r="F184" s="181" t="s">
        <v>15302</v>
      </c>
      <c r="G184" s="182" t="s">
        <v>7852</v>
      </c>
      <c r="H184" s="183">
        <v>10</v>
      </c>
      <c r="I184" s="184"/>
      <c r="J184" s="185">
        <f t="shared" si="20"/>
        <v>0</v>
      </c>
      <c r="K184" s="186"/>
      <c r="L184" s="187"/>
      <c r="M184" s="188" t="s">
        <v>1</v>
      </c>
      <c r="N184" s="189" t="s">
        <v>42</v>
      </c>
      <c r="P184" s="153">
        <f t="shared" si="21"/>
        <v>0</v>
      </c>
      <c r="Q184" s="153">
        <v>0</v>
      </c>
      <c r="R184" s="153">
        <f t="shared" si="22"/>
        <v>0</v>
      </c>
      <c r="S184" s="153">
        <v>0</v>
      </c>
      <c r="T184" s="154">
        <f t="shared" si="23"/>
        <v>0</v>
      </c>
      <c r="AR184" s="155" t="s">
        <v>481</v>
      </c>
      <c r="AT184" s="155" t="s">
        <v>454</v>
      </c>
      <c r="AU184" s="155" t="s">
        <v>88</v>
      </c>
      <c r="AY184" s="16" t="s">
        <v>317</v>
      </c>
      <c r="BE184" s="156">
        <f t="shared" si="24"/>
        <v>0</v>
      </c>
      <c r="BF184" s="156">
        <f t="shared" si="25"/>
        <v>0</v>
      </c>
      <c r="BG184" s="156">
        <f t="shared" si="26"/>
        <v>0</v>
      </c>
      <c r="BH184" s="156">
        <f t="shared" si="27"/>
        <v>0</v>
      </c>
      <c r="BI184" s="156">
        <f t="shared" si="28"/>
        <v>0</v>
      </c>
      <c r="BJ184" s="16" t="s">
        <v>88</v>
      </c>
      <c r="BK184" s="156">
        <f t="shared" si="29"/>
        <v>0</v>
      </c>
      <c r="BL184" s="16" t="s">
        <v>396</v>
      </c>
      <c r="BM184" s="155" t="s">
        <v>725</v>
      </c>
    </row>
    <row r="185" spans="2:65" s="1" customFormat="1" ht="24.15" customHeight="1">
      <c r="B185" s="142"/>
      <c r="C185" s="179" t="s">
        <v>662</v>
      </c>
      <c r="D185" s="179" t="s">
        <v>454</v>
      </c>
      <c r="E185" s="180" t="s">
        <v>7853</v>
      </c>
      <c r="F185" s="181" t="s">
        <v>15303</v>
      </c>
      <c r="G185" s="182" t="s">
        <v>611</v>
      </c>
      <c r="H185" s="183">
        <v>6</v>
      </c>
      <c r="I185" s="184"/>
      <c r="J185" s="185">
        <f t="shared" si="20"/>
        <v>0</v>
      </c>
      <c r="K185" s="186"/>
      <c r="L185" s="187"/>
      <c r="M185" s="188" t="s">
        <v>1</v>
      </c>
      <c r="N185" s="189" t="s">
        <v>42</v>
      </c>
      <c r="P185" s="153">
        <f t="shared" si="21"/>
        <v>0</v>
      </c>
      <c r="Q185" s="153">
        <v>0</v>
      </c>
      <c r="R185" s="153">
        <f t="shared" si="22"/>
        <v>0</v>
      </c>
      <c r="S185" s="153">
        <v>0</v>
      </c>
      <c r="T185" s="154">
        <f t="shared" si="23"/>
        <v>0</v>
      </c>
      <c r="AR185" s="155" t="s">
        <v>481</v>
      </c>
      <c r="AT185" s="155" t="s">
        <v>454</v>
      </c>
      <c r="AU185" s="155" t="s">
        <v>88</v>
      </c>
      <c r="AY185" s="16" t="s">
        <v>317</v>
      </c>
      <c r="BE185" s="156">
        <f t="shared" si="24"/>
        <v>0</v>
      </c>
      <c r="BF185" s="156">
        <f t="shared" si="25"/>
        <v>0</v>
      </c>
      <c r="BG185" s="156">
        <f t="shared" si="26"/>
        <v>0</v>
      </c>
      <c r="BH185" s="156">
        <f t="shared" si="27"/>
        <v>0</v>
      </c>
      <c r="BI185" s="156">
        <f t="shared" si="28"/>
        <v>0</v>
      </c>
      <c r="BJ185" s="16" t="s">
        <v>88</v>
      </c>
      <c r="BK185" s="156">
        <f t="shared" si="29"/>
        <v>0</v>
      </c>
      <c r="BL185" s="16" t="s">
        <v>396</v>
      </c>
      <c r="BM185" s="155" t="s">
        <v>728</v>
      </c>
    </row>
    <row r="186" spans="2:65" s="1" customFormat="1" ht="24.15" customHeight="1">
      <c r="B186" s="142"/>
      <c r="C186" s="179" t="s">
        <v>736</v>
      </c>
      <c r="D186" s="179" t="s">
        <v>454</v>
      </c>
      <c r="E186" s="180" t="s">
        <v>7883</v>
      </c>
      <c r="F186" s="181" t="s">
        <v>15304</v>
      </c>
      <c r="G186" s="182" t="s">
        <v>611</v>
      </c>
      <c r="H186" s="183">
        <v>4</v>
      </c>
      <c r="I186" s="184"/>
      <c r="J186" s="185">
        <f t="shared" si="20"/>
        <v>0</v>
      </c>
      <c r="K186" s="186"/>
      <c r="L186" s="187"/>
      <c r="M186" s="188" t="s">
        <v>1</v>
      </c>
      <c r="N186" s="189" t="s">
        <v>42</v>
      </c>
      <c r="P186" s="153">
        <f t="shared" si="21"/>
        <v>0</v>
      </c>
      <c r="Q186" s="153">
        <v>0</v>
      </c>
      <c r="R186" s="153">
        <f t="shared" si="22"/>
        <v>0</v>
      </c>
      <c r="S186" s="153">
        <v>0</v>
      </c>
      <c r="T186" s="154">
        <f t="shared" si="23"/>
        <v>0</v>
      </c>
      <c r="AR186" s="155" t="s">
        <v>481</v>
      </c>
      <c r="AT186" s="155" t="s">
        <v>454</v>
      </c>
      <c r="AU186" s="155" t="s">
        <v>88</v>
      </c>
      <c r="AY186" s="16" t="s">
        <v>317</v>
      </c>
      <c r="BE186" s="156">
        <f t="shared" si="24"/>
        <v>0</v>
      </c>
      <c r="BF186" s="156">
        <f t="shared" si="25"/>
        <v>0</v>
      </c>
      <c r="BG186" s="156">
        <f t="shared" si="26"/>
        <v>0</v>
      </c>
      <c r="BH186" s="156">
        <f t="shared" si="27"/>
        <v>0</v>
      </c>
      <c r="BI186" s="156">
        <f t="shared" si="28"/>
        <v>0</v>
      </c>
      <c r="BJ186" s="16" t="s">
        <v>88</v>
      </c>
      <c r="BK186" s="156">
        <f t="shared" si="29"/>
        <v>0</v>
      </c>
      <c r="BL186" s="16" t="s">
        <v>396</v>
      </c>
      <c r="BM186" s="155" t="s">
        <v>732</v>
      </c>
    </row>
    <row r="187" spans="2:65" s="1" customFormat="1" ht="16.5" customHeight="1">
      <c r="B187" s="142"/>
      <c r="C187" s="179" t="s">
        <v>665</v>
      </c>
      <c r="D187" s="179" t="s">
        <v>454</v>
      </c>
      <c r="E187" s="180" t="s">
        <v>7914</v>
      </c>
      <c r="F187" s="181" t="s">
        <v>15305</v>
      </c>
      <c r="G187" s="182" t="s">
        <v>7852</v>
      </c>
      <c r="H187" s="183">
        <v>1</v>
      </c>
      <c r="I187" s="184"/>
      <c r="J187" s="185">
        <f t="shared" si="20"/>
        <v>0</v>
      </c>
      <c r="K187" s="186"/>
      <c r="L187" s="187"/>
      <c r="M187" s="188" t="s">
        <v>1</v>
      </c>
      <c r="N187" s="189" t="s">
        <v>42</v>
      </c>
      <c r="P187" s="153">
        <f t="shared" si="21"/>
        <v>0</v>
      </c>
      <c r="Q187" s="153">
        <v>0</v>
      </c>
      <c r="R187" s="153">
        <f t="shared" si="22"/>
        <v>0</v>
      </c>
      <c r="S187" s="153">
        <v>0</v>
      </c>
      <c r="T187" s="154">
        <f t="shared" si="23"/>
        <v>0</v>
      </c>
      <c r="AR187" s="155" t="s">
        <v>481</v>
      </c>
      <c r="AT187" s="155" t="s">
        <v>454</v>
      </c>
      <c r="AU187" s="155" t="s">
        <v>88</v>
      </c>
      <c r="AY187" s="16" t="s">
        <v>317</v>
      </c>
      <c r="BE187" s="156">
        <f t="shared" si="24"/>
        <v>0</v>
      </c>
      <c r="BF187" s="156">
        <f t="shared" si="25"/>
        <v>0</v>
      </c>
      <c r="BG187" s="156">
        <f t="shared" si="26"/>
        <v>0</v>
      </c>
      <c r="BH187" s="156">
        <f t="shared" si="27"/>
        <v>0</v>
      </c>
      <c r="BI187" s="156">
        <f t="shared" si="28"/>
        <v>0</v>
      </c>
      <c r="BJ187" s="16" t="s">
        <v>88</v>
      </c>
      <c r="BK187" s="156">
        <f t="shared" si="29"/>
        <v>0</v>
      </c>
      <c r="BL187" s="16" t="s">
        <v>396</v>
      </c>
      <c r="BM187" s="155" t="s">
        <v>735</v>
      </c>
    </row>
    <row r="188" spans="2:65" s="1" customFormat="1" ht="16.5" customHeight="1">
      <c r="B188" s="142"/>
      <c r="C188" s="179" t="s">
        <v>2068</v>
      </c>
      <c r="D188" s="179" t="s">
        <v>454</v>
      </c>
      <c r="E188" s="180" t="s">
        <v>7900</v>
      </c>
      <c r="F188" s="181" t="s">
        <v>15306</v>
      </c>
      <c r="G188" s="182" t="s">
        <v>7852</v>
      </c>
      <c r="H188" s="183">
        <v>2</v>
      </c>
      <c r="I188" s="184"/>
      <c r="J188" s="185">
        <f t="shared" si="20"/>
        <v>0</v>
      </c>
      <c r="K188" s="186"/>
      <c r="L188" s="187"/>
      <c r="M188" s="188" t="s">
        <v>1</v>
      </c>
      <c r="N188" s="189" t="s">
        <v>42</v>
      </c>
      <c r="P188" s="153">
        <f t="shared" si="21"/>
        <v>0</v>
      </c>
      <c r="Q188" s="153">
        <v>0</v>
      </c>
      <c r="R188" s="153">
        <f t="shared" si="22"/>
        <v>0</v>
      </c>
      <c r="S188" s="153">
        <v>0</v>
      </c>
      <c r="T188" s="154">
        <f t="shared" si="23"/>
        <v>0</v>
      </c>
      <c r="AR188" s="155" t="s">
        <v>481</v>
      </c>
      <c r="AT188" s="155" t="s">
        <v>454</v>
      </c>
      <c r="AU188" s="155" t="s">
        <v>88</v>
      </c>
      <c r="AY188" s="16" t="s">
        <v>317</v>
      </c>
      <c r="BE188" s="156">
        <f t="shared" si="24"/>
        <v>0</v>
      </c>
      <c r="BF188" s="156">
        <f t="shared" si="25"/>
        <v>0</v>
      </c>
      <c r="BG188" s="156">
        <f t="shared" si="26"/>
        <v>0</v>
      </c>
      <c r="BH188" s="156">
        <f t="shared" si="27"/>
        <v>0</v>
      </c>
      <c r="BI188" s="156">
        <f t="shared" si="28"/>
        <v>0</v>
      </c>
      <c r="BJ188" s="16" t="s">
        <v>88</v>
      </c>
      <c r="BK188" s="156">
        <f t="shared" si="29"/>
        <v>0</v>
      </c>
      <c r="BL188" s="16" t="s">
        <v>396</v>
      </c>
      <c r="BM188" s="155" t="s">
        <v>739</v>
      </c>
    </row>
    <row r="189" spans="2:65" s="1" customFormat="1" ht="24.15" customHeight="1">
      <c r="B189" s="142"/>
      <c r="C189" s="179" t="s">
        <v>743</v>
      </c>
      <c r="D189" s="179" t="s">
        <v>454</v>
      </c>
      <c r="E189" s="180" t="s">
        <v>7902</v>
      </c>
      <c r="F189" s="181" t="s">
        <v>15307</v>
      </c>
      <c r="G189" s="182" t="s">
        <v>7852</v>
      </c>
      <c r="H189" s="183">
        <v>15</v>
      </c>
      <c r="I189" s="184"/>
      <c r="J189" s="185">
        <f t="shared" si="20"/>
        <v>0</v>
      </c>
      <c r="K189" s="186"/>
      <c r="L189" s="187"/>
      <c r="M189" s="188" t="s">
        <v>1</v>
      </c>
      <c r="N189" s="189" t="s">
        <v>42</v>
      </c>
      <c r="P189" s="153">
        <f t="shared" si="21"/>
        <v>0</v>
      </c>
      <c r="Q189" s="153">
        <v>0</v>
      </c>
      <c r="R189" s="153">
        <f t="shared" si="22"/>
        <v>0</v>
      </c>
      <c r="S189" s="153">
        <v>0</v>
      </c>
      <c r="T189" s="154">
        <f t="shared" si="23"/>
        <v>0</v>
      </c>
      <c r="AR189" s="155" t="s">
        <v>481</v>
      </c>
      <c r="AT189" s="155" t="s">
        <v>454</v>
      </c>
      <c r="AU189" s="155" t="s">
        <v>88</v>
      </c>
      <c r="AY189" s="16" t="s">
        <v>317</v>
      </c>
      <c r="BE189" s="156">
        <f t="shared" si="24"/>
        <v>0</v>
      </c>
      <c r="BF189" s="156">
        <f t="shared" si="25"/>
        <v>0</v>
      </c>
      <c r="BG189" s="156">
        <f t="shared" si="26"/>
        <v>0</v>
      </c>
      <c r="BH189" s="156">
        <f t="shared" si="27"/>
        <v>0</v>
      </c>
      <c r="BI189" s="156">
        <f t="shared" si="28"/>
        <v>0</v>
      </c>
      <c r="BJ189" s="16" t="s">
        <v>88</v>
      </c>
      <c r="BK189" s="156">
        <f t="shared" si="29"/>
        <v>0</v>
      </c>
      <c r="BL189" s="16" t="s">
        <v>396</v>
      </c>
      <c r="BM189" s="155" t="s">
        <v>742</v>
      </c>
    </row>
    <row r="190" spans="2:65" s="1" customFormat="1" ht="33" customHeight="1">
      <c r="B190" s="142"/>
      <c r="C190" s="179" t="s">
        <v>616</v>
      </c>
      <c r="D190" s="179" t="s">
        <v>454</v>
      </c>
      <c r="E190" s="180" t="s">
        <v>7889</v>
      </c>
      <c r="F190" s="181" t="s">
        <v>15308</v>
      </c>
      <c r="G190" s="182" t="s">
        <v>7852</v>
      </c>
      <c r="H190" s="183">
        <v>4</v>
      </c>
      <c r="I190" s="184"/>
      <c r="J190" s="185">
        <f t="shared" si="20"/>
        <v>0</v>
      </c>
      <c r="K190" s="186"/>
      <c r="L190" s="187"/>
      <c r="M190" s="188" t="s">
        <v>1</v>
      </c>
      <c r="N190" s="189" t="s">
        <v>42</v>
      </c>
      <c r="P190" s="153">
        <f t="shared" si="21"/>
        <v>0</v>
      </c>
      <c r="Q190" s="153">
        <v>0</v>
      </c>
      <c r="R190" s="153">
        <f t="shared" si="22"/>
        <v>0</v>
      </c>
      <c r="S190" s="153">
        <v>0</v>
      </c>
      <c r="T190" s="154">
        <f t="shared" si="23"/>
        <v>0</v>
      </c>
      <c r="AR190" s="155" t="s">
        <v>481</v>
      </c>
      <c r="AT190" s="155" t="s">
        <v>454</v>
      </c>
      <c r="AU190" s="155" t="s">
        <v>88</v>
      </c>
      <c r="AY190" s="16" t="s">
        <v>317</v>
      </c>
      <c r="BE190" s="156">
        <f t="shared" si="24"/>
        <v>0</v>
      </c>
      <c r="BF190" s="156">
        <f t="shared" si="25"/>
        <v>0</v>
      </c>
      <c r="BG190" s="156">
        <f t="shared" si="26"/>
        <v>0</v>
      </c>
      <c r="BH190" s="156">
        <f t="shared" si="27"/>
        <v>0</v>
      </c>
      <c r="BI190" s="156">
        <f t="shared" si="28"/>
        <v>0</v>
      </c>
      <c r="BJ190" s="16" t="s">
        <v>88</v>
      </c>
      <c r="BK190" s="156">
        <f t="shared" si="29"/>
        <v>0</v>
      </c>
      <c r="BL190" s="16" t="s">
        <v>396</v>
      </c>
      <c r="BM190" s="155" t="s">
        <v>1841</v>
      </c>
    </row>
    <row r="191" spans="2:65" s="1" customFormat="1" ht="44.25" customHeight="1">
      <c r="B191" s="142"/>
      <c r="C191" s="179" t="s">
        <v>620</v>
      </c>
      <c r="D191" s="179" t="s">
        <v>454</v>
      </c>
      <c r="E191" s="180" t="s">
        <v>7891</v>
      </c>
      <c r="F191" s="181" t="s">
        <v>15309</v>
      </c>
      <c r="G191" s="182" t="s">
        <v>7852</v>
      </c>
      <c r="H191" s="183">
        <v>22</v>
      </c>
      <c r="I191" s="184"/>
      <c r="J191" s="185">
        <f t="shared" si="20"/>
        <v>0</v>
      </c>
      <c r="K191" s="186"/>
      <c r="L191" s="187"/>
      <c r="M191" s="188" t="s">
        <v>1</v>
      </c>
      <c r="N191" s="189" t="s">
        <v>42</v>
      </c>
      <c r="P191" s="153">
        <f t="shared" si="21"/>
        <v>0</v>
      </c>
      <c r="Q191" s="153">
        <v>0</v>
      </c>
      <c r="R191" s="153">
        <f t="shared" si="22"/>
        <v>0</v>
      </c>
      <c r="S191" s="153">
        <v>0</v>
      </c>
      <c r="T191" s="154">
        <f t="shared" si="23"/>
        <v>0</v>
      </c>
      <c r="AR191" s="155" t="s">
        <v>481</v>
      </c>
      <c r="AT191" s="155" t="s">
        <v>454</v>
      </c>
      <c r="AU191" s="155" t="s">
        <v>88</v>
      </c>
      <c r="AY191" s="16" t="s">
        <v>317</v>
      </c>
      <c r="BE191" s="156">
        <f t="shared" si="24"/>
        <v>0</v>
      </c>
      <c r="BF191" s="156">
        <f t="shared" si="25"/>
        <v>0</v>
      </c>
      <c r="BG191" s="156">
        <f t="shared" si="26"/>
        <v>0</v>
      </c>
      <c r="BH191" s="156">
        <f t="shared" si="27"/>
        <v>0</v>
      </c>
      <c r="BI191" s="156">
        <f t="shared" si="28"/>
        <v>0</v>
      </c>
      <c r="BJ191" s="16" t="s">
        <v>88</v>
      </c>
      <c r="BK191" s="156">
        <f t="shared" si="29"/>
        <v>0</v>
      </c>
      <c r="BL191" s="16" t="s">
        <v>396</v>
      </c>
      <c r="BM191" s="155" t="s">
        <v>1849</v>
      </c>
    </row>
    <row r="192" spans="2:65" s="1" customFormat="1" ht="16.5" customHeight="1">
      <c r="B192" s="142"/>
      <c r="C192" s="143" t="s">
        <v>670</v>
      </c>
      <c r="D192" s="143" t="s">
        <v>319</v>
      </c>
      <c r="E192" s="144" t="s">
        <v>15310</v>
      </c>
      <c r="F192" s="145" t="s">
        <v>15311</v>
      </c>
      <c r="G192" s="146" t="s">
        <v>15312</v>
      </c>
      <c r="H192" s="147">
        <v>35</v>
      </c>
      <c r="I192" s="148"/>
      <c r="J192" s="149">
        <f t="shared" si="20"/>
        <v>0</v>
      </c>
      <c r="K192" s="150"/>
      <c r="L192" s="31"/>
      <c r="M192" s="151" t="s">
        <v>1</v>
      </c>
      <c r="N192" s="152" t="s">
        <v>42</v>
      </c>
      <c r="P192" s="153">
        <f t="shared" si="21"/>
        <v>0</v>
      </c>
      <c r="Q192" s="153">
        <v>0</v>
      </c>
      <c r="R192" s="153">
        <f t="shared" si="22"/>
        <v>0</v>
      </c>
      <c r="S192" s="153">
        <v>0</v>
      </c>
      <c r="T192" s="154">
        <f t="shared" si="23"/>
        <v>0</v>
      </c>
      <c r="AR192" s="155" t="s">
        <v>396</v>
      </c>
      <c r="AT192" s="155" t="s">
        <v>319</v>
      </c>
      <c r="AU192" s="155" t="s">
        <v>88</v>
      </c>
      <c r="AY192" s="16" t="s">
        <v>317</v>
      </c>
      <c r="BE192" s="156">
        <f t="shared" si="24"/>
        <v>0</v>
      </c>
      <c r="BF192" s="156">
        <f t="shared" si="25"/>
        <v>0</v>
      </c>
      <c r="BG192" s="156">
        <f t="shared" si="26"/>
        <v>0</v>
      </c>
      <c r="BH192" s="156">
        <f t="shared" si="27"/>
        <v>0</v>
      </c>
      <c r="BI192" s="156">
        <f t="shared" si="28"/>
        <v>0</v>
      </c>
      <c r="BJ192" s="16" t="s">
        <v>88</v>
      </c>
      <c r="BK192" s="156">
        <f t="shared" si="29"/>
        <v>0</v>
      </c>
      <c r="BL192" s="16" t="s">
        <v>396</v>
      </c>
      <c r="BM192" s="155" t="s">
        <v>1859</v>
      </c>
    </row>
    <row r="193" spans="2:65" s="1" customFormat="1" ht="16.5" customHeight="1">
      <c r="B193" s="142"/>
      <c r="C193" s="179" t="s">
        <v>834</v>
      </c>
      <c r="D193" s="179" t="s">
        <v>454</v>
      </c>
      <c r="E193" s="180" t="s">
        <v>15313</v>
      </c>
      <c r="F193" s="181" t="s">
        <v>15314</v>
      </c>
      <c r="G193" s="182" t="s">
        <v>611</v>
      </c>
      <c r="H193" s="183">
        <v>44</v>
      </c>
      <c r="I193" s="184"/>
      <c r="J193" s="185">
        <f t="shared" si="20"/>
        <v>0</v>
      </c>
      <c r="K193" s="186"/>
      <c r="L193" s="187"/>
      <c r="M193" s="188" t="s">
        <v>1</v>
      </c>
      <c r="N193" s="189" t="s">
        <v>42</v>
      </c>
      <c r="P193" s="153">
        <f t="shared" si="21"/>
        <v>0</v>
      </c>
      <c r="Q193" s="153">
        <v>0</v>
      </c>
      <c r="R193" s="153">
        <f t="shared" si="22"/>
        <v>0</v>
      </c>
      <c r="S193" s="153">
        <v>0</v>
      </c>
      <c r="T193" s="154">
        <f t="shared" si="23"/>
        <v>0</v>
      </c>
      <c r="AR193" s="155" t="s">
        <v>481</v>
      </c>
      <c r="AT193" s="155" t="s">
        <v>454</v>
      </c>
      <c r="AU193" s="155" t="s">
        <v>88</v>
      </c>
      <c r="AY193" s="16" t="s">
        <v>317</v>
      </c>
      <c r="BE193" s="156">
        <f t="shared" si="24"/>
        <v>0</v>
      </c>
      <c r="BF193" s="156">
        <f t="shared" si="25"/>
        <v>0</v>
      </c>
      <c r="BG193" s="156">
        <f t="shared" si="26"/>
        <v>0</v>
      </c>
      <c r="BH193" s="156">
        <f t="shared" si="27"/>
        <v>0</v>
      </c>
      <c r="BI193" s="156">
        <f t="shared" si="28"/>
        <v>0</v>
      </c>
      <c r="BJ193" s="16" t="s">
        <v>88</v>
      </c>
      <c r="BK193" s="156">
        <f t="shared" si="29"/>
        <v>0</v>
      </c>
      <c r="BL193" s="16" t="s">
        <v>396</v>
      </c>
      <c r="BM193" s="155" t="s">
        <v>1872</v>
      </c>
    </row>
    <row r="194" spans="2:65" s="1" customFormat="1" ht="24.15" customHeight="1">
      <c r="B194" s="142"/>
      <c r="C194" s="143" t="s">
        <v>673</v>
      </c>
      <c r="D194" s="143" t="s">
        <v>319</v>
      </c>
      <c r="E194" s="144" t="s">
        <v>15315</v>
      </c>
      <c r="F194" s="145" t="s">
        <v>15316</v>
      </c>
      <c r="G194" s="146" t="s">
        <v>467</v>
      </c>
      <c r="H194" s="147">
        <v>124</v>
      </c>
      <c r="I194" s="148"/>
      <c r="J194" s="149">
        <f t="shared" si="20"/>
        <v>0</v>
      </c>
      <c r="K194" s="150"/>
      <c r="L194" s="31"/>
      <c r="M194" s="151" t="s">
        <v>1</v>
      </c>
      <c r="N194" s="152" t="s">
        <v>42</v>
      </c>
      <c r="P194" s="153">
        <f t="shared" si="21"/>
        <v>0</v>
      </c>
      <c r="Q194" s="153">
        <v>0</v>
      </c>
      <c r="R194" s="153">
        <f t="shared" si="22"/>
        <v>0</v>
      </c>
      <c r="S194" s="153">
        <v>0</v>
      </c>
      <c r="T194" s="154">
        <f t="shared" si="23"/>
        <v>0</v>
      </c>
      <c r="AR194" s="155" t="s">
        <v>396</v>
      </c>
      <c r="AT194" s="155" t="s">
        <v>319</v>
      </c>
      <c r="AU194" s="155" t="s">
        <v>88</v>
      </c>
      <c r="AY194" s="16" t="s">
        <v>317</v>
      </c>
      <c r="BE194" s="156">
        <f t="shared" si="24"/>
        <v>0</v>
      </c>
      <c r="BF194" s="156">
        <f t="shared" si="25"/>
        <v>0</v>
      </c>
      <c r="BG194" s="156">
        <f t="shared" si="26"/>
        <v>0</v>
      </c>
      <c r="BH194" s="156">
        <f t="shared" si="27"/>
        <v>0</v>
      </c>
      <c r="BI194" s="156">
        <f t="shared" si="28"/>
        <v>0</v>
      </c>
      <c r="BJ194" s="16" t="s">
        <v>88</v>
      </c>
      <c r="BK194" s="156">
        <f t="shared" si="29"/>
        <v>0</v>
      </c>
      <c r="BL194" s="16" t="s">
        <v>396</v>
      </c>
      <c r="BM194" s="155" t="s">
        <v>1882</v>
      </c>
    </row>
    <row r="195" spans="2:65" s="1" customFormat="1" ht="24.15" customHeight="1">
      <c r="B195" s="142"/>
      <c r="C195" s="143" t="s">
        <v>1417</v>
      </c>
      <c r="D195" s="143" t="s">
        <v>319</v>
      </c>
      <c r="E195" s="144" t="s">
        <v>15317</v>
      </c>
      <c r="F195" s="145" t="s">
        <v>15318</v>
      </c>
      <c r="G195" s="146" t="s">
        <v>467</v>
      </c>
      <c r="H195" s="147">
        <v>124</v>
      </c>
      <c r="I195" s="148"/>
      <c r="J195" s="149">
        <f t="shared" si="20"/>
        <v>0</v>
      </c>
      <c r="K195" s="150"/>
      <c r="L195" s="31"/>
      <c r="M195" s="151" t="s">
        <v>1</v>
      </c>
      <c r="N195" s="152" t="s">
        <v>42</v>
      </c>
      <c r="P195" s="153">
        <f t="shared" si="21"/>
        <v>0</v>
      </c>
      <c r="Q195" s="153">
        <v>0</v>
      </c>
      <c r="R195" s="153">
        <f t="shared" si="22"/>
        <v>0</v>
      </c>
      <c r="S195" s="153">
        <v>0</v>
      </c>
      <c r="T195" s="154">
        <f t="shared" si="23"/>
        <v>0</v>
      </c>
      <c r="AR195" s="155" t="s">
        <v>396</v>
      </c>
      <c r="AT195" s="155" t="s">
        <v>319</v>
      </c>
      <c r="AU195" s="155" t="s">
        <v>88</v>
      </c>
      <c r="AY195" s="16" t="s">
        <v>317</v>
      </c>
      <c r="BE195" s="156">
        <f t="shared" si="24"/>
        <v>0</v>
      </c>
      <c r="BF195" s="156">
        <f t="shared" si="25"/>
        <v>0</v>
      </c>
      <c r="BG195" s="156">
        <f t="shared" si="26"/>
        <v>0</v>
      </c>
      <c r="BH195" s="156">
        <f t="shared" si="27"/>
        <v>0</v>
      </c>
      <c r="BI195" s="156">
        <f t="shared" si="28"/>
        <v>0</v>
      </c>
      <c r="BJ195" s="16" t="s">
        <v>88</v>
      </c>
      <c r="BK195" s="156">
        <f t="shared" si="29"/>
        <v>0</v>
      </c>
      <c r="BL195" s="16" t="s">
        <v>396</v>
      </c>
      <c r="BM195" s="155" t="s">
        <v>1910</v>
      </c>
    </row>
    <row r="196" spans="2:65" s="1" customFormat="1" ht="24.15" customHeight="1">
      <c r="B196" s="142"/>
      <c r="C196" s="143" t="s">
        <v>675</v>
      </c>
      <c r="D196" s="143" t="s">
        <v>319</v>
      </c>
      <c r="E196" s="144" t="s">
        <v>15319</v>
      </c>
      <c r="F196" s="145" t="s">
        <v>15320</v>
      </c>
      <c r="G196" s="146" t="s">
        <v>467</v>
      </c>
      <c r="H196" s="147">
        <v>44</v>
      </c>
      <c r="I196" s="148"/>
      <c r="J196" s="149">
        <f t="shared" si="20"/>
        <v>0</v>
      </c>
      <c r="K196" s="150"/>
      <c r="L196" s="31"/>
      <c r="M196" s="151" t="s">
        <v>1</v>
      </c>
      <c r="N196" s="152" t="s">
        <v>42</v>
      </c>
      <c r="P196" s="153">
        <f t="shared" si="21"/>
        <v>0</v>
      </c>
      <c r="Q196" s="153">
        <v>0</v>
      </c>
      <c r="R196" s="153">
        <f t="shared" si="22"/>
        <v>0</v>
      </c>
      <c r="S196" s="153">
        <v>0</v>
      </c>
      <c r="T196" s="154">
        <f t="shared" si="23"/>
        <v>0</v>
      </c>
      <c r="AR196" s="155" t="s">
        <v>396</v>
      </c>
      <c r="AT196" s="155" t="s">
        <v>319</v>
      </c>
      <c r="AU196" s="155" t="s">
        <v>88</v>
      </c>
      <c r="AY196" s="16" t="s">
        <v>317</v>
      </c>
      <c r="BE196" s="156">
        <f t="shared" si="24"/>
        <v>0</v>
      </c>
      <c r="BF196" s="156">
        <f t="shared" si="25"/>
        <v>0</v>
      </c>
      <c r="BG196" s="156">
        <f t="shared" si="26"/>
        <v>0</v>
      </c>
      <c r="BH196" s="156">
        <f t="shared" si="27"/>
        <v>0</v>
      </c>
      <c r="BI196" s="156">
        <f t="shared" si="28"/>
        <v>0</v>
      </c>
      <c r="BJ196" s="16" t="s">
        <v>88</v>
      </c>
      <c r="BK196" s="156">
        <f t="shared" si="29"/>
        <v>0</v>
      </c>
      <c r="BL196" s="16" t="s">
        <v>396</v>
      </c>
      <c r="BM196" s="155" t="s">
        <v>1922</v>
      </c>
    </row>
    <row r="197" spans="2:65" s="1" customFormat="1" ht="24.15" customHeight="1">
      <c r="B197" s="142"/>
      <c r="C197" s="143" t="s">
        <v>1456</v>
      </c>
      <c r="D197" s="143" t="s">
        <v>319</v>
      </c>
      <c r="E197" s="144" t="s">
        <v>15321</v>
      </c>
      <c r="F197" s="145" t="s">
        <v>15322</v>
      </c>
      <c r="G197" s="146" t="s">
        <v>467</v>
      </c>
      <c r="H197" s="147">
        <v>124</v>
      </c>
      <c r="I197" s="148"/>
      <c r="J197" s="149">
        <f t="shared" si="20"/>
        <v>0</v>
      </c>
      <c r="K197" s="150"/>
      <c r="L197" s="31"/>
      <c r="M197" s="151" t="s">
        <v>1</v>
      </c>
      <c r="N197" s="152" t="s">
        <v>42</v>
      </c>
      <c r="P197" s="153">
        <f t="shared" si="21"/>
        <v>0</v>
      </c>
      <c r="Q197" s="153">
        <v>0</v>
      </c>
      <c r="R197" s="153">
        <f t="shared" si="22"/>
        <v>0</v>
      </c>
      <c r="S197" s="153">
        <v>0</v>
      </c>
      <c r="T197" s="154">
        <f t="shared" si="23"/>
        <v>0</v>
      </c>
      <c r="AR197" s="155" t="s">
        <v>396</v>
      </c>
      <c r="AT197" s="155" t="s">
        <v>319</v>
      </c>
      <c r="AU197" s="155" t="s">
        <v>88</v>
      </c>
      <c r="AY197" s="16" t="s">
        <v>317</v>
      </c>
      <c r="BE197" s="156">
        <f t="shared" si="24"/>
        <v>0</v>
      </c>
      <c r="BF197" s="156">
        <f t="shared" si="25"/>
        <v>0</v>
      </c>
      <c r="BG197" s="156">
        <f t="shared" si="26"/>
        <v>0</v>
      </c>
      <c r="BH197" s="156">
        <f t="shared" si="27"/>
        <v>0</v>
      </c>
      <c r="BI197" s="156">
        <f t="shared" si="28"/>
        <v>0</v>
      </c>
      <c r="BJ197" s="16" t="s">
        <v>88</v>
      </c>
      <c r="BK197" s="156">
        <f t="shared" si="29"/>
        <v>0</v>
      </c>
      <c r="BL197" s="16" t="s">
        <v>396</v>
      </c>
      <c r="BM197" s="155" t="s">
        <v>1961</v>
      </c>
    </row>
    <row r="198" spans="2:65" s="1" customFormat="1" ht="16.5" customHeight="1">
      <c r="B198" s="142"/>
      <c r="C198" s="143" t="s">
        <v>678</v>
      </c>
      <c r="D198" s="143" t="s">
        <v>319</v>
      </c>
      <c r="E198" s="144" t="s">
        <v>7916</v>
      </c>
      <c r="F198" s="145" t="s">
        <v>7917</v>
      </c>
      <c r="G198" s="146" t="s">
        <v>611</v>
      </c>
      <c r="H198" s="147">
        <v>98</v>
      </c>
      <c r="I198" s="148"/>
      <c r="J198" s="149">
        <f t="shared" si="20"/>
        <v>0</v>
      </c>
      <c r="K198" s="150"/>
      <c r="L198" s="31"/>
      <c r="M198" s="151" t="s">
        <v>1</v>
      </c>
      <c r="N198" s="152" t="s">
        <v>42</v>
      </c>
      <c r="P198" s="153">
        <f t="shared" si="21"/>
        <v>0</v>
      </c>
      <c r="Q198" s="153">
        <v>0</v>
      </c>
      <c r="R198" s="153">
        <f t="shared" si="22"/>
        <v>0</v>
      </c>
      <c r="S198" s="153">
        <v>0</v>
      </c>
      <c r="T198" s="154">
        <f t="shared" si="23"/>
        <v>0</v>
      </c>
      <c r="AR198" s="155" t="s">
        <v>396</v>
      </c>
      <c r="AT198" s="155" t="s">
        <v>319</v>
      </c>
      <c r="AU198" s="155" t="s">
        <v>88</v>
      </c>
      <c r="AY198" s="16" t="s">
        <v>317</v>
      </c>
      <c r="BE198" s="156">
        <f t="shared" si="24"/>
        <v>0</v>
      </c>
      <c r="BF198" s="156">
        <f t="shared" si="25"/>
        <v>0</v>
      </c>
      <c r="BG198" s="156">
        <f t="shared" si="26"/>
        <v>0</v>
      </c>
      <c r="BH198" s="156">
        <f t="shared" si="27"/>
        <v>0</v>
      </c>
      <c r="BI198" s="156">
        <f t="shared" si="28"/>
        <v>0</v>
      </c>
      <c r="BJ198" s="16" t="s">
        <v>88</v>
      </c>
      <c r="BK198" s="156">
        <f t="shared" si="29"/>
        <v>0</v>
      </c>
      <c r="BL198" s="16" t="s">
        <v>396</v>
      </c>
      <c r="BM198" s="155" t="s">
        <v>2028</v>
      </c>
    </row>
    <row r="199" spans="2:65" s="1" customFormat="1" ht="21.75" customHeight="1">
      <c r="B199" s="142"/>
      <c r="C199" s="179" t="s">
        <v>774</v>
      </c>
      <c r="D199" s="179" t="s">
        <v>454</v>
      </c>
      <c r="E199" s="180" t="s">
        <v>7918</v>
      </c>
      <c r="F199" s="181" t="s">
        <v>7919</v>
      </c>
      <c r="G199" s="182" t="s">
        <v>7852</v>
      </c>
      <c r="H199" s="183">
        <v>16</v>
      </c>
      <c r="I199" s="184"/>
      <c r="J199" s="185">
        <f t="shared" si="20"/>
        <v>0</v>
      </c>
      <c r="K199" s="186"/>
      <c r="L199" s="187"/>
      <c r="M199" s="188" t="s">
        <v>1</v>
      </c>
      <c r="N199" s="189" t="s">
        <v>42</v>
      </c>
      <c r="P199" s="153">
        <f t="shared" si="21"/>
        <v>0</v>
      </c>
      <c r="Q199" s="153">
        <v>0</v>
      </c>
      <c r="R199" s="153">
        <f t="shared" si="22"/>
        <v>0</v>
      </c>
      <c r="S199" s="153">
        <v>0</v>
      </c>
      <c r="T199" s="154">
        <f t="shared" si="23"/>
        <v>0</v>
      </c>
      <c r="AR199" s="155" t="s">
        <v>481</v>
      </c>
      <c r="AT199" s="155" t="s">
        <v>454</v>
      </c>
      <c r="AU199" s="155" t="s">
        <v>88</v>
      </c>
      <c r="AY199" s="16" t="s">
        <v>317</v>
      </c>
      <c r="BE199" s="156">
        <f t="shared" si="24"/>
        <v>0</v>
      </c>
      <c r="BF199" s="156">
        <f t="shared" si="25"/>
        <v>0</v>
      </c>
      <c r="BG199" s="156">
        <f t="shared" si="26"/>
        <v>0</v>
      </c>
      <c r="BH199" s="156">
        <f t="shared" si="27"/>
        <v>0</v>
      </c>
      <c r="BI199" s="156">
        <f t="shared" si="28"/>
        <v>0</v>
      </c>
      <c r="BJ199" s="16" t="s">
        <v>88</v>
      </c>
      <c r="BK199" s="156">
        <f t="shared" si="29"/>
        <v>0</v>
      </c>
      <c r="BL199" s="16" t="s">
        <v>396</v>
      </c>
      <c r="BM199" s="155" t="s">
        <v>2039</v>
      </c>
    </row>
    <row r="200" spans="2:65" s="1" customFormat="1" ht="24.15" customHeight="1">
      <c r="B200" s="142"/>
      <c r="C200" s="179" t="s">
        <v>681</v>
      </c>
      <c r="D200" s="179" t="s">
        <v>454</v>
      </c>
      <c r="E200" s="180" t="s">
        <v>7920</v>
      </c>
      <c r="F200" s="181" t="s">
        <v>7921</v>
      </c>
      <c r="G200" s="182" t="s">
        <v>7852</v>
      </c>
      <c r="H200" s="183">
        <v>132</v>
      </c>
      <c r="I200" s="184"/>
      <c r="J200" s="185">
        <f t="shared" si="20"/>
        <v>0</v>
      </c>
      <c r="K200" s="186"/>
      <c r="L200" s="187"/>
      <c r="M200" s="188" t="s">
        <v>1</v>
      </c>
      <c r="N200" s="189" t="s">
        <v>42</v>
      </c>
      <c r="P200" s="153">
        <f t="shared" si="21"/>
        <v>0</v>
      </c>
      <c r="Q200" s="153">
        <v>0</v>
      </c>
      <c r="R200" s="153">
        <f t="shared" si="22"/>
        <v>0</v>
      </c>
      <c r="S200" s="153">
        <v>0</v>
      </c>
      <c r="T200" s="154">
        <f t="shared" si="23"/>
        <v>0</v>
      </c>
      <c r="AR200" s="155" t="s">
        <v>481</v>
      </c>
      <c r="AT200" s="155" t="s">
        <v>454</v>
      </c>
      <c r="AU200" s="155" t="s">
        <v>88</v>
      </c>
      <c r="AY200" s="16" t="s">
        <v>317</v>
      </c>
      <c r="BE200" s="156">
        <f t="shared" si="24"/>
        <v>0</v>
      </c>
      <c r="BF200" s="156">
        <f t="shared" si="25"/>
        <v>0</v>
      </c>
      <c r="BG200" s="156">
        <f t="shared" si="26"/>
        <v>0</v>
      </c>
      <c r="BH200" s="156">
        <f t="shared" si="27"/>
        <v>0</v>
      </c>
      <c r="BI200" s="156">
        <f t="shared" si="28"/>
        <v>0</v>
      </c>
      <c r="BJ200" s="16" t="s">
        <v>88</v>
      </c>
      <c r="BK200" s="156">
        <f t="shared" si="29"/>
        <v>0</v>
      </c>
      <c r="BL200" s="16" t="s">
        <v>396</v>
      </c>
      <c r="BM200" s="155" t="s">
        <v>2047</v>
      </c>
    </row>
    <row r="201" spans="2:65" s="11" customFormat="1" ht="22.75" customHeight="1">
      <c r="B201" s="130"/>
      <c r="D201" s="131" t="s">
        <v>75</v>
      </c>
      <c r="E201" s="140" t="s">
        <v>2791</v>
      </c>
      <c r="F201" s="140" t="s">
        <v>7922</v>
      </c>
      <c r="I201" s="133"/>
      <c r="J201" s="141">
        <f>BK201</f>
        <v>0</v>
      </c>
      <c r="L201" s="130"/>
      <c r="M201" s="135"/>
      <c r="P201" s="136">
        <f>SUM(P202:P237)</f>
        <v>0</v>
      </c>
      <c r="R201" s="136">
        <f>SUM(R202:R237)</f>
        <v>0</v>
      </c>
      <c r="T201" s="137">
        <f>SUM(T202:T237)</f>
        <v>0</v>
      </c>
      <c r="AR201" s="131" t="s">
        <v>88</v>
      </c>
      <c r="AT201" s="138" t="s">
        <v>75</v>
      </c>
      <c r="AU201" s="138" t="s">
        <v>83</v>
      </c>
      <c r="AY201" s="131" t="s">
        <v>317</v>
      </c>
      <c r="BK201" s="139">
        <f>SUM(BK202:BK237)</f>
        <v>0</v>
      </c>
    </row>
    <row r="202" spans="2:65" s="1" customFormat="1" ht="16.5" customHeight="1">
      <c r="B202" s="142"/>
      <c r="C202" s="143" t="s">
        <v>778</v>
      </c>
      <c r="D202" s="143" t="s">
        <v>319</v>
      </c>
      <c r="E202" s="144" t="s">
        <v>8011</v>
      </c>
      <c r="F202" s="145" t="s">
        <v>15323</v>
      </c>
      <c r="G202" s="146" t="s">
        <v>15312</v>
      </c>
      <c r="H202" s="147">
        <v>15</v>
      </c>
      <c r="I202" s="148"/>
      <c r="J202" s="149">
        <f t="shared" ref="J202:J237" si="30">ROUND(I202*H202,2)</f>
        <v>0</v>
      </c>
      <c r="K202" s="150"/>
      <c r="L202" s="31"/>
      <c r="M202" s="151" t="s">
        <v>1</v>
      </c>
      <c r="N202" s="152" t="s">
        <v>42</v>
      </c>
      <c r="P202" s="153">
        <f t="shared" ref="P202:P237" si="31">O202*H202</f>
        <v>0</v>
      </c>
      <c r="Q202" s="153">
        <v>0</v>
      </c>
      <c r="R202" s="153">
        <f t="shared" ref="R202:R237" si="32">Q202*H202</f>
        <v>0</v>
      </c>
      <c r="S202" s="153">
        <v>0</v>
      </c>
      <c r="T202" s="154">
        <f t="shared" ref="T202:T237" si="33">S202*H202</f>
        <v>0</v>
      </c>
      <c r="AR202" s="155" t="s">
        <v>396</v>
      </c>
      <c r="AT202" s="155" t="s">
        <v>319</v>
      </c>
      <c r="AU202" s="155" t="s">
        <v>88</v>
      </c>
      <c r="AY202" s="16" t="s">
        <v>317</v>
      </c>
      <c r="BE202" s="156">
        <f t="shared" ref="BE202:BE237" si="34">IF(N202="základná",J202,0)</f>
        <v>0</v>
      </c>
      <c r="BF202" s="156">
        <f t="shared" ref="BF202:BF237" si="35">IF(N202="znížená",J202,0)</f>
        <v>0</v>
      </c>
      <c r="BG202" s="156">
        <f t="shared" ref="BG202:BG237" si="36">IF(N202="zákl. prenesená",J202,0)</f>
        <v>0</v>
      </c>
      <c r="BH202" s="156">
        <f t="shared" ref="BH202:BH237" si="37">IF(N202="zníž. prenesená",J202,0)</f>
        <v>0</v>
      </c>
      <c r="BI202" s="156">
        <f t="shared" ref="BI202:BI237" si="38">IF(N202="nulová",J202,0)</f>
        <v>0</v>
      </c>
      <c r="BJ202" s="16" t="s">
        <v>88</v>
      </c>
      <c r="BK202" s="156">
        <f t="shared" ref="BK202:BK237" si="39">ROUND(I202*H202,2)</f>
        <v>0</v>
      </c>
      <c r="BL202" s="16" t="s">
        <v>396</v>
      </c>
      <c r="BM202" s="155" t="s">
        <v>2055</v>
      </c>
    </row>
    <row r="203" spans="2:65" s="1" customFormat="1" ht="37.75" customHeight="1">
      <c r="B203" s="142"/>
      <c r="C203" s="143" t="s">
        <v>2116</v>
      </c>
      <c r="D203" s="143" t="s">
        <v>319</v>
      </c>
      <c r="E203" s="144" t="s">
        <v>15324</v>
      </c>
      <c r="F203" s="145" t="s">
        <v>15325</v>
      </c>
      <c r="G203" s="146" t="s">
        <v>467</v>
      </c>
      <c r="H203" s="147">
        <v>78</v>
      </c>
      <c r="I203" s="148"/>
      <c r="J203" s="149">
        <f t="shared" si="30"/>
        <v>0</v>
      </c>
      <c r="K203" s="150"/>
      <c r="L203" s="31"/>
      <c r="M203" s="151" t="s">
        <v>1</v>
      </c>
      <c r="N203" s="152" t="s">
        <v>42</v>
      </c>
      <c r="P203" s="153">
        <f t="shared" si="31"/>
        <v>0</v>
      </c>
      <c r="Q203" s="153">
        <v>0</v>
      </c>
      <c r="R203" s="153">
        <f t="shared" si="32"/>
        <v>0</v>
      </c>
      <c r="S203" s="153">
        <v>0</v>
      </c>
      <c r="T203" s="154">
        <f t="shared" si="33"/>
        <v>0</v>
      </c>
      <c r="AR203" s="155" t="s">
        <v>396</v>
      </c>
      <c r="AT203" s="155" t="s">
        <v>319</v>
      </c>
      <c r="AU203" s="155" t="s">
        <v>88</v>
      </c>
      <c r="AY203" s="16" t="s">
        <v>317</v>
      </c>
      <c r="BE203" s="156">
        <f t="shared" si="34"/>
        <v>0</v>
      </c>
      <c r="BF203" s="156">
        <f t="shared" si="35"/>
        <v>0</v>
      </c>
      <c r="BG203" s="156">
        <f t="shared" si="36"/>
        <v>0</v>
      </c>
      <c r="BH203" s="156">
        <f t="shared" si="37"/>
        <v>0</v>
      </c>
      <c r="BI203" s="156">
        <f t="shared" si="38"/>
        <v>0</v>
      </c>
      <c r="BJ203" s="16" t="s">
        <v>88</v>
      </c>
      <c r="BK203" s="156">
        <f t="shared" si="39"/>
        <v>0</v>
      </c>
      <c r="BL203" s="16" t="s">
        <v>396</v>
      </c>
      <c r="BM203" s="155" t="s">
        <v>15326</v>
      </c>
    </row>
    <row r="204" spans="2:65" s="1" customFormat="1" ht="33" customHeight="1">
      <c r="B204" s="142"/>
      <c r="C204" s="179" t="s">
        <v>684</v>
      </c>
      <c r="D204" s="179" t="s">
        <v>454</v>
      </c>
      <c r="E204" s="180" t="s">
        <v>7923</v>
      </c>
      <c r="F204" s="181" t="s">
        <v>7924</v>
      </c>
      <c r="G204" s="182" t="s">
        <v>484</v>
      </c>
      <c r="H204" s="183">
        <v>3</v>
      </c>
      <c r="I204" s="184"/>
      <c r="J204" s="185">
        <f t="shared" si="30"/>
        <v>0</v>
      </c>
      <c r="K204" s="186"/>
      <c r="L204" s="187"/>
      <c r="M204" s="188" t="s">
        <v>1</v>
      </c>
      <c r="N204" s="189" t="s">
        <v>42</v>
      </c>
      <c r="P204" s="153">
        <f t="shared" si="31"/>
        <v>0</v>
      </c>
      <c r="Q204" s="153">
        <v>0</v>
      </c>
      <c r="R204" s="153">
        <f t="shared" si="32"/>
        <v>0</v>
      </c>
      <c r="S204" s="153">
        <v>0</v>
      </c>
      <c r="T204" s="154">
        <f t="shared" si="33"/>
        <v>0</v>
      </c>
      <c r="AR204" s="155" t="s">
        <v>481</v>
      </c>
      <c r="AT204" s="155" t="s">
        <v>454</v>
      </c>
      <c r="AU204" s="155" t="s">
        <v>88</v>
      </c>
      <c r="AY204" s="16" t="s">
        <v>317</v>
      </c>
      <c r="BE204" s="156">
        <f t="shared" si="34"/>
        <v>0</v>
      </c>
      <c r="BF204" s="156">
        <f t="shared" si="35"/>
        <v>0</v>
      </c>
      <c r="BG204" s="156">
        <f t="shared" si="36"/>
        <v>0</v>
      </c>
      <c r="BH204" s="156">
        <f t="shared" si="37"/>
        <v>0</v>
      </c>
      <c r="BI204" s="156">
        <f t="shared" si="38"/>
        <v>0</v>
      </c>
      <c r="BJ204" s="16" t="s">
        <v>88</v>
      </c>
      <c r="BK204" s="156">
        <f t="shared" si="39"/>
        <v>0</v>
      </c>
      <c r="BL204" s="16" t="s">
        <v>396</v>
      </c>
      <c r="BM204" s="155" t="s">
        <v>2063</v>
      </c>
    </row>
    <row r="205" spans="2:65" s="1" customFormat="1" ht="33" customHeight="1">
      <c r="B205" s="142"/>
      <c r="C205" s="179" t="s">
        <v>786</v>
      </c>
      <c r="D205" s="179" t="s">
        <v>454</v>
      </c>
      <c r="E205" s="180" t="s">
        <v>7929</v>
      </c>
      <c r="F205" s="181" t="s">
        <v>7930</v>
      </c>
      <c r="G205" s="182" t="s">
        <v>454</v>
      </c>
      <c r="H205" s="183">
        <v>78</v>
      </c>
      <c r="I205" s="184"/>
      <c r="J205" s="185">
        <f t="shared" si="30"/>
        <v>0</v>
      </c>
      <c r="K205" s="186"/>
      <c r="L205" s="187"/>
      <c r="M205" s="188" t="s">
        <v>1</v>
      </c>
      <c r="N205" s="189" t="s">
        <v>42</v>
      </c>
      <c r="P205" s="153">
        <f t="shared" si="31"/>
        <v>0</v>
      </c>
      <c r="Q205" s="153">
        <v>0</v>
      </c>
      <c r="R205" s="153">
        <f t="shared" si="32"/>
        <v>0</v>
      </c>
      <c r="S205" s="153">
        <v>0</v>
      </c>
      <c r="T205" s="154">
        <f t="shared" si="33"/>
        <v>0</v>
      </c>
      <c r="AR205" s="155" t="s">
        <v>481</v>
      </c>
      <c r="AT205" s="155" t="s">
        <v>454</v>
      </c>
      <c r="AU205" s="155" t="s">
        <v>88</v>
      </c>
      <c r="AY205" s="16" t="s">
        <v>317</v>
      </c>
      <c r="BE205" s="156">
        <f t="shared" si="34"/>
        <v>0</v>
      </c>
      <c r="BF205" s="156">
        <f t="shared" si="35"/>
        <v>0</v>
      </c>
      <c r="BG205" s="156">
        <f t="shared" si="36"/>
        <v>0</v>
      </c>
      <c r="BH205" s="156">
        <f t="shared" si="37"/>
        <v>0</v>
      </c>
      <c r="BI205" s="156">
        <f t="shared" si="38"/>
        <v>0</v>
      </c>
      <c r="BJ205" s="16" t="s">
        <v>88</v>
      </c>
      <c r="BK205" s="156">
        <f t="shared" si="39"/>
        <v>0</v>
      </c>
      <c r="BL205" s="16" t="s">
        <v>396</v>
      </c>
      <c r="BM205" s="155" t="s">
        <v>2072</v>
      </c>
    </row>
    <row r="206" spans="2:65" s="1" customFormat="1" ht="21.75" customHeight="1">
      <c r="B206" s="142"/>
      <c r="C206" s="143" t="s">
        <v>687</v>
      </c>
      <c r="D206" s="143" t="s">
        <v>319</v>
      </c>
      <c r="E206" s="144" t="s">
        <v>7943</v>
      </c>
      <c r="F206" s="145" t="s">
        <v>7944</v>
      </c>
      <c r="G206" s="146" t="s">
        <v>484</v>
      </c>
      <c r="H206" s="147">
        <v>81</v>
      </c>
      <c r="I206" s="148"/>
      <c r="J206" s="149">
        <f t="shared" si="30"/>
        <v>0</v>
      </c>
      <c r="K206" s="150"/>
      <c r="L206" s="31"/>
      <c r="M206" s="151" t="s">
        <v>1</v>
      </c>
      <c r="N206" s="152" t="s">
        <v>42</v>
      </c>
      <c r="P206" s="153">
        <f t="shared" si="31"/>
        <v>0</v>
      </c>
      <c r="Q206" s="153">
        <v>0</v>
      </c>
      <c r="R206" s="153">
        <f t="shared" si="32"/>
        <v>0</v>
      </c>
      <c r="S206" s="153">
        <v>0</v>
      </c>
      <c r="T206" s="154">
        <f t="shared" si="33"/>
        <v>0</v>
      </c>
      <c r="AR206" s="155" t="s">
        <v>396</v>
      </c>
      <c r="AT206" s="155" t="s">
        <v>319</v>
      </c>
      <c r="AU206" s="155" t="s">
        <v>88</v>
      </c>
      <c r="AY206" s="16" t="s">
        <v>317</v>
      </c>
      <c r="BE206" s="156">
        <f t="shared" si="34"/>
        <v>0</v>
      </c>
      <c r="BF206" s="156">
        <f t="shared" si="35"/>
        <v>0</v>
      </c>
      <c r="BG206" s="156">
        <f t="shared" si="36"/>
        <v>0</v>
      </c>
      <c r="BH206" s="156">
        <f t="shared" si="37"/>
        <v>0</v>
      </c>
      <c r="BI206" s="156">
        <f t="shared" si="38"/>
        <v>0</v>
      </c>
      <c r="BJ206" s="16" t="s">
        <v>88</v>
      </c>
      <c r="BK206" s="156">
        <f t="shared" si="39"/>
        <v>0</v>
      </c>
      <c r="BL206" s="16" t="s">
        <v>396</v>
      </c>
      <c r="BM206" s="155" t="s">
        <v>2081</v>
      </c>
    </row>
    <row r="207" spans="2:65" s="1" customFormat="1" ht="16.5" customHeight="1">
      <c r="B207" s="142"/>
      <c r="C207" s="143" t="s">
        <v>789</v>
      </c>
      <c r="D207" s="143" t="s">
        <v>319</v>
      </c>
      <c r="E207" s="144" t="s">
        <v>7937</v>
      </c>
      <c r="F207" s="145" t="s">
        <v>15327</v>
      </c>
      <c r="G207" s="146" t="s">
        <v>484</v>
      </c>
      <c r="H207" s="147">
        <v>3910</v>
      </c>
      <c r="I207" s="148"/>
      <c r="J207" s="149">
        <f t="shared" si="30"/>
        <v>0</v>
      </c>
      <c r="K207" s="150"/>
      <c r="L207" s="31"/>
      <c r="M207" s="151" t="s">
        <v>1</v>
      </c>
      <c r="N207" s="152" t="s">
        <v>42</v>
      </c>
      <c r="P207" s="153">
        <f t="shared" si="31"/>
        <v>0</v>
      </c>
      <c r="Q207" s="153">
        <v>0</v>
      </c>
      <c r="R207" s="153">
        <f t="shared" si="32"/>
        <v>0</v>
      </c>
      <c r="S207" s="153">
        <v>0</v>
      </c>
      <c r="T207" s="154">
        <f t="shared" si="33"/>
        <v>0</v>
      </c>
      <c r="AR207" s="155" t="s">
        <v>396</v>
      </c>
      <c r="AT207" s="155" t="s">
        <v>319</v>
      </c>
      <c r="AU207" s="155" t="s">
        <v>88</v>
      </c>
      <c r="AY207" s="16" t="s">
        <v>317</v>
      </c>
      <c r="BE207" s="156">
        <f t="shared" si="34"/>
        <v>0</v>
      </c>
      <c r="BF207" s="156">
        <f t="shared" si="35"/>
        <v>0</v>
      </c>
      <c r="BG207" s="156">
        <f t="shared" si="36"/>
        <v>0</v>
      </c>
      <c r="BH207" s="156">
        <f t="shared" si="37"/>
        <v>0</v>
      </c>
      <c r="BI207" s="156">
        <f t="shared" si="38"/>
        <v>0</v>
      </c>
      <c r="BJ207" s="16" t="s">
        <v>88</v>
      </c>
      <c r="BK207" s="156">
        <f t="shared" si="39"/>
        <v>0</v>
      </c>
      <c r="BL207" s="16" t="s">
        <v>396</v>
      </c>
      <c r="BM207" s="155" t="s">
        <v>768</v>
      </c>
    </row>
    <row r="208" spans="2:65" s="1" customFormat="1" ht="55.5" customHeight="1">
      <c r="B208" s="142"/>
      <c r="C208" s="179" t="s">
        <v>561</v>
      </c>
      <c r="D208" s="179" t="s">
        <v>454</v>
      </c>
      <c r="E208" s="180" t="s">
        <v>7947</v>
      </c>
      <c r="F208" s="181" t="s">
        <v>15328</v>
      </c>
      <c r="G208" s="182" t="s">
        <v>484</v>
      </c>
      <c r="H208" s="183">
        <v>1235</v>
      </c>
      <c r="I208" s="184"/>
      <c r="J208" s="185">
        <f t="shared" si="30"/>
        <v>0</v>
      </c>
      <c r="K208" s="186"/>
      <c r="L208" s="187"/>
      <c r="M208" s="188" t="s">
        <v>1</v>
      </c>
      <c r="N208" s="189" t="s">
        <v>42</v>
      </c>
      <c r="P208" s="153">
        <f t="shared" si="31"/>
        <v>0</v>
      </c>
      <c r="Q208" s="153">
        <v>0</v>
      </c>
      <c r="R208" s="153">
        <f t="shared" si="32"/>
        <v>0</v>
      </c>
      <c r="S208" s="153">
        <v>0</v>
      </c>
      <c r="T208" s="154">
        <f t="shared" si="33"/>
        <v>0</v>
      </c>
      <c r="AR208" s="155" t="s">
        <v>481</v>
      </c>
      <c r="AT208" s="155" t="s">
        <v>454</v>
      </c>
      <c r="AU208" s="155" t="s">
        <v>88</v>
      </c>
      <c r="AY208" s="16" t="s">
        <v>317</v>
      </c>
      <c r="BE208" s="156">
        <f t="shared" si="34"/>
        <v>0</v>
      </c>
      <c r="BF208" s="156">
        <f t="shared" si="35"/>
        <v>0</v>
      </c>
      <c r="BG208" s="156">
        <f t="shared" si="36"/>
        <v>0</v>
      </c>
      <c r="BH208" s="156">
        <f t="shared" si="37"/>
        <v>0</v>
      </c>
      <c r="BI208" s="156">
        <f t="shared" si="38"/>
        <v>0</v>
      </c>
      <c r="BJ208" s="16" t="s">
        <v>88</v>
      </c>
      <c r="BK208" s="156">
        <f t="shared" si="39"/>
        <v>0</v>
      </c>
      <c r="BL208" s="16" t="s">
        <v>396</v>
      </c>
      <c r="BM208" s="155" t="s">
        <v>2096</v>
      </c>
    </row>
    <row r="209" spans="2:65" s="1" customFormat="1" ht="49" customHeight="1">
      <c r="B209" s="142"/>
      <c r="C209" s="179" t="s">
        <v>1571</v>
      </c>
      <c r="D209" s="179" t="s">
        <v>454</v>
      </c>
      <c r="E209" s="180" t="s">
        <v>7949</v>
      </c>
      <c r="F209" s="181" t="s">
        <v>7950</v>
      </c>
      <c r="G209" s="182" t="s">
        <v>484</v>
      </c>
      <c r="H209" s="183">
        <v>415</v>
      </c>
      <c r="I209" s="184"/>
      <c r="J209" s="185">
        <f t="shared" si="30"/>
        <v>0</v>
      </c>
      <c r="K209" s="186"/>
      <c r="L209" s="187"/>
      <c r="M209" s="188" t="s">
        <v>1</v>
      </c>
      <c r="N209" s="189" t="s">
        <v>42</v>
      </c>
      <c r="P209" s="153">
        <f t="shared" si="31"/>
        <v>0</v>
      </c>
      <c r="Q209" s="153">
        <v>0</v>
      </c>
      <c r="R209" s="153">
        <f t="shared" si="32"/>
        <v>0</v>
      </c>
      <c r="S209" s="153">
        <v>0</v>
      </c>
      <c r="T209" s="154">
        <f t="shared" si="33"/>
        <v>0</v>
      </c>
      <c r="AR209" s="155" t="s">
        <v>481</v>
      </c>
      <c r="AT209" s="155" t="s">
        <v>454</v>
      </c>
      <c r="AU209" s="155" t="s">
        <v>88</v>
      </c>
      <c r="AY209" s="16" t="s">
        <v>317</v>
      </c>
      <c r="BE209" s="156">
        <f t="shared" si="34"/>
        <v>0</v>
      </c>
      <c r="BF209" s="156">
        <f t="shared" si="35"/>
        <v>0</v>
      </c>
      <c r="BG209" s="156">
        <f t="shared" si="36"/>
        <v>0</v>
      </c>
      <c r="BH209" s="156">
        <f t="shared" si="37"/>
        <v>0</v>
      </c>
      <c r="BI209" s="156">
        <f t="shared" si="38"/>
        <v>0</v>
      </c>
      <c r="BJ209" s="16" t="s">
        <v>88</v>
      </c>
      <c r="BK209" s="156">
        <f t="shared" si="39"/>
        <v>0</v>
      </c>
      <c r="BL209" s="16" t="s">
        <v>396</v>
      </c>
      <c r="BM209" s="155" t="s">
        <v>2104</v>
      </c>
    </row>
    <row r="210" spans="2:65" s="1" customFormat="1" ht="55.5" customHeight="1">
      <c r="B210" s="142"/>
      <c r="C210" s="179" t="s">
        <v>692</v>
      </c>
      <c r="D210" s="179" t="s">
        <v>454</v>
      </c>
      <c r="E210" s="180" t="s">
        <v>7941</v>
      </c>
      <c r="F210" s="181" t="s">
        <v>15329</v>
      </c>
      <c r="G210" s="182" t="s">
        <v>484</v>
      </c>
      <c r="H210" s="183">
        <v>894</v>
      </c>
      <c r="I210" s="184"/>
      <c r="J210" s="185">
        <f t="shared" si="30"/>
        <v>0</v>
      </c>
      <c r="K210" s="186"/>
      <c r="L210" s="187"/>
      <c r="M210" s="188" t="s">
        <v>1</v>
      </c>
      <c r="N210" s="189" t="s">
        <v>42</v>
      </c>
      <c r="P210" s="153">
        <f t="shared" si="31"/>
        <v>0</v>
      </c>
      <c r="Q210" s="153">
        <v>0</v>
      </c>
      <c r="R210" s="153">
        <f t="shared" si="32"/>
        <v>0</v>
      </c>
      <c r="S210" s="153">
        <v>0</v>
      </c>
      <c r="T210" s="154">
        <f t="shared" si="33"/>
        <v>0</v>
      </c>
      <c r="AR210" s="155" t="s">
        <v>481</v>
      </c>
      <c r="AT210" s="155" t="s">
        <v>454</v>
      </c>
      <c r="AU210" s="155" t="s">
        <v>88</v>
      </c>
      <c r="AY210" s="16" t="s">
        <v>317</v>
      </c>
      <c r="BE210" s="156">
        <f t="shared" si="34"/>
        <v>0</v>
      </c>
      <c r="BF210" s="156">
        <f t="shared" si="35"/>
        <v>0</v>
      </c>
      <c r="BG210" s="156">
        <f t="shared" si="36"/>
        <v>0</v>
      </c>
      <c r="BH210" s="156">
        <f t="shared" si="37"/>
        <v>0</v>
      </c>
      <c r="BI210" s="156">
        <f t="shared" si="38"/>
        <v>0</v>
      </c>
      <c r="BJ210" s="16" t="s">
        <v>88</v>
      </c>
      <c r="BK210" s="156">
        <f t="shared" si="39"/>
        <v>0</v>
      </c>
      <c r="BL210" s="16" t="s">
        <v>396</v>
      </c>
      <c r="BM210" s="155" t="s">
        <v>2112</v>
      </c>
    </row>
    <row r="211" spans="2:65" s="1" customFormat="1" ht="55.5" customHeight="1">
      <c r="B211" s="142"/>
      <c r="C211" s="179" t="s">
        <v>1584</v>
      </c>
      <c r="D211" s="179" t="s">
        <v>454</v>
      </c>
      <c r="E211" s="180" t="s">
        <v>7953</v>
      </c>
      <c r="F211" s="181" t="s">
        <v>15330</v>
      </c>
      <c r="G211" s="182" t="s">
        <v>484</v>
      </c>
      <c r="H211" s="183">
        <v>873</v>
      </c>
      <c r="I211" s="184"/>
      <c r="J211" s="185">
        <f t="shared" si="30"/>
        <v>0</v>
      </c>
      <c r="K211" s="186"/>
      <c r="L211" s="187"/>
      <c r="M211" s="188" t="s">
        <v>1</v>
      </c>
      <c r="N211" s="189" t="s">
        <v>42</v>
      </c>
      <c r="P211" s="153">
        <f t="shared" si="31"/>
        <v>0</v>
      </c>
      <c r="Q211" s="153">
        <v>0</v>
      </c>
      <c r="R211" s="153">
        <f t="shared" si="32"/>
        <v>0</v>
      </c>
      <c r="S211" s="153">
        <v>0</v>
      </c>
      <c r="T211" s="154">
        <f t="shared" si="33"/>
        <v>0</v>
      </c>
      <c r="AR211" s="155" t="s">
        <v>481</v>
      </c>
      <c r="AT211" s="155" t="s">
        <v>454</v>
      </c>
      <c r="AU211" s="155" t="s">
        <v>88</v>
      </c>
      <c r="AY211" s="16" t="s">
        <v>317</v>
      </c>
      <c r="BE211" s="156">
        <f t="shared" si="34"/>
        <v>0</v>
      </c>
      <c r="BF211" s="156">
        <f t="shared" si="35"/>
        <v>0</v>
      </c>
      <c r="BG211" s="156">
        <f t="shared" si="36"/>
        <v>0</v>
      </c>
      <c r="BH211" s="156">
        <f t="shared" si="37"/>
        <v>0</v>
      </c>
      <c r="BI211" s="156">
        <f t="shared" si="38"/>
        <v>0</v>
      </c>
      <c r="BJ211" s="16" t="s">
        <v>88</v>
      </c>
      <c r="BK211" s="156">
        <f t="shared" si="39"/>
        <v>0</v>
      </c>
      <c r="BL211" s="16" t="s">
        <v>396</v>
      </c>
      <c r="BM211" s="155" t="s">
        <v>2127</v>
      </c>
    </row>
    <row r="212" spans="2:65" s="1" customFormat="1" ht="55.5" customHeight="1">
      <c r="B212" s="142"/>
      <c r="C212" s="179" t="s">
        <v>696</v>
      </c>
      <c r="D212" s="179" t="s">
        <v>454</v>
      </c>
      <c r="E212" s="180" t="s">
        <v>7935</v>
      </c>
      <c r="F212" s="181" t="s">
        <v>15331</v>
      </c>
      <c r="G212" s="182" t="s">
        <v>484</v>
      </c>
      <c r="H212" s="183">
        <v>493</v>
      </c>
      <c r="I212" s="184"/>
      <c r="J212" s="185">
        <f t="shared" si="30"/>
        <v>0</v>
      </c>
      <c r="K212" s="186"/>
      <c r="L212" s="187"/>
      <c r="M212" s="188" t="s">
        <v>1</v>
      </c>
      <c r="N212" s="189" t="s">
        <v>42</v>
      </c>
      <c r="P212" s="153">
        <f t="shared" si="31"/>
        <v>0</v>
      </c>
      <c r="Q212" s="153">
        <v>0</v>
      </c>
      <c r="R212" s="153">
        <f t="shared" si="32"/>
        <v>0</v>
      </c>
      <c r="S212" s="153">
        <v>0</v>
      </c>
      <c r="T212" s="154">
        <f t="shared" si="33"/>
        <v>0</v>
      </c>
      <c r="AR212" s="155" t="s">
        <v>481</v>
      </c>
      <c r="AT212" s="155" t="s">
        <v>454</v>
      </c>
      <c r="AU212" s="155" t="s">
        <v>88</v>
      </c>
      <c r="AY212" s="16" t="s">
        <v>317</v>
      </c>
      <c r="BE212" s="156">
        <f t="shared" si="34"/>
        <v>0</v>
      </c>
      <c r="BF212" s="156">
        <f t="shared" si="35"/>
        <v>0</v>
      </c>
      <c r="BG212" s="156">
        <f t="shared" si="36"/>
        <v>0</v>
      </c>
      <c r="BH212" s="156">
        <f t="shared" si="37"/>
        <v>0</v>
      </c>
      <c r="BI212" s="156">
        <f t="shared" si="38"/>
        <v>0</v>
      </c>
      <c r="BJ212" s="16" t="s">
        <v>88</v>
      </c>
      <c r="BK212" s="156">
        <f t="shared" si="39"/>
        <v>0</v>
      </c>
      <c r="BL212" s="16" t="s">
        <v>396</v>
      </c>
      <c r="BM212" s="155" t="s">
        <v>2138</v>
      </c>
    </row>
    <row r="213" spans="2:65" s="1" customFormat="1" ht="21.75" customHeight="1">
      <c r="B213" s="142"/>
      <c r="C213" s="143" t="s">
        <v>1594</v>
      </c>
      <c r="D213" s="143" t="s">
        <v>319</v>
      </c>
      <c r="E213" s="144" t="s">
        <v>7857</v>
      </c>
      <c r="F213" s="145" t="s">
        <v>15332</v>
      </c>
      <c r="G213" s="146" t="s">
        <v>484</v>
      </c>
      <c r="H213" s="147">
        <v>3993</v>
      </c>
      <c r="I213" s="148"/>
      <c r="J213" s="149">
        <f t="shared" si="30"/>
        <v>0</v>
      </c>
      <c r="K213" s="150"/>
      <c r="L213" s="31"/>
      <c r="M213" s="151" t="s">
        <v>1</v>
      </c>
      <c r="N213" s="152" t="s">
        <v>42</v>
      </c>
      <c r="P213" s="153">
        <f t="shared" si="31"/>
        <v>0</v>
      </c>
      <c r="Q213" s="153">
        <v>0</v>
      </c>
      <c r="R213" s="153">
        <f t="shared" si="32"/>
        <v>0</v>
      </c>
      <c r="S213" s="153">
        <v>0</v>
      </c>
      <c r="T213" s="154">
        <f t="shared" si="33"/>
        <v>0</v>
      </c>
      <c r="AR213" s="155" t="s">
        <v>396</v>
      </c>
      <c r="AT213" s="155" t="s">
        <v>319</v>
      </c>
      <c r="AU213" s="155" t="s">
        <v>88</v>
      </c>
      <c r="AY213" s="16" t="s">
        <v>317</v>
      </c>
      <c r="BE213" s="156">
        <f t="shared" si="34"/>
        <v>0</v>
      </c>
      <c r="BF213" s="156">
        <f t="shared" si="35"/>
        <v>0</v>
      </c>
      <c r="BG213" s="156">
        <f t="shared" si="36"/>
        <v>0</v>
      </c>
      <c r="BH213" s="156">
        <f t="shared" si="37"/>
        <v>0</v>
      </c>
      <c r="BI213" s="156">
        <f t="shared" si="38"/>
        <v>0</v>
      </c>
      <c r="BJ213" s="16" t="s">
        <v>88</v>
      </c>
      <c r="BK213" s="156">
        <f t="shared" si="39"/>
        <v>0</v>
      </c>
      <c r="BL213" s="16" t="s">
        <v>396</v>
      </c>
      <c r="BM213" s="155" t="s">
        <v>2148</v>
      </c>
    </row>
    <row r="214" spans="2:65" s="1" customFormat="1" ht="24.15" customHeight="1">
      <c r="B214" s="142"/>
      <c r="C214" s="143" t="s">
        <v>699</v>
      </c>
      <c r="D214" s="143" t="s">
        <v>319</v>
      </c>
      <c r="E214" s="144" t="s">
        <v>7859</v>
      </c>
      <c r="F214" s="145" t="s">
        <v>15333</v>
      </c>
      <c r="G214" s="146" t="s">
        <v>454</v>
      </c>
      <c r="H214" s="147">
        <v>3798</v>
      </c>
      <c r="I214" s="148"/>
      <c r="J214" s="149">
        <f t="shared" si="30"/>
        <v>0</v>
      </c>
      <c r="K214" s="150"/>
      <c r="L214" s="31"/>
      <c r="M214" s="151" t="s">
        <v>1</v>
      </c>
      <c r="N214" s="152" t="s">
        <v>42</v>
      </c>
      <c r="P214" s="153">
        <f t="shared" si="31"/>
        <v>0</v>
      </c>
      <c r="Q214" s="153">
        <v>0</v>
      </c>
      <c r="R214" s="153">
        <f t="shared" si="32"/>
        <v>0</v>
      </c>
      <c r="S214" s="153">
        <v>0</v>
      </c>
      <c r="T214" s="154">
        <f t="shared" si="33"/>
        <v>0</v>
      </c>
      <c r="AR214" s="155" t="s">
        <v>396</v>
      </c>
      <c r="AT214" s="155" t="s">
        <v>319</v>
      </c>
      <c r="AU214" s="155" t="s">
        <v>88</v>
      </c>
      <c r="AY214" s="16" t="s">
        <v>317</v>
      </c>
      <c r="BE214" s="156">
        <f t="shared" si="34"/>
        <v>0</v>
      </c>
      <c r="BF214" s="156">
        <f t="shared" si="35"/>
        <v>0</v>
      </c>
      <c r="BG214" s="156">
        <f t="shared" si="36"/>
        <v>0</v>
      </c>
      <c r="BH214" s="156">
        <f t="shared" si="37"/>
        <v>0</v>
      </c>
      <c r="BI214" s="156">
        <f t="shared" si="38"/>
        <v>0</v>
      </c>
      <c r="BJ214" s="16" t="s">
        <v>88</v>
      </c>
      <c r="BK214" s="156">
        <f t="shared" si="39"/>
        <v>0</v>
      </c>
      <c r="BL214" s="16" t="s">
        <v>396</v>
      </c>
      <c r="BM214" s="155" t="s">
        <v>2158</v>
      </c>
    </row>
    <row r="215" spans="2:65" s="1" customFormat="1" ht="37.75" customHeight="1">
      <c r="B215" s="142"/>
      <c r="C215" s="179" t="s">
        <v>1642</v>
      </c>
      <c r="D215" s="179" t="s">
        <v>454</v>
      </c>
      <c r="E215" s="180" t="s">
        <v>7965</v>
      </c>
      <c r="F215" s="181" t="s">
        <v>7966</v>
      </c>
      <c r="G215" s="182" t="s">
        <v>7967</v>
      </c>
      <c r="H215" s="183">
        <v>3</v>
      </c>
      <c r="I215" s="184"/>
      <c r="J215" s="185">
        <f t="shared" si="30"/>
        <v>0</v>
      </c>
      <c r="K215" s="186"/>
      <c r="L215" s="187"/>
      <c r="M215" s="188" t="s">
        <v>1</v>
      </c>
      <c r="N215" s="189" t="s">
        <v>42</v>
      </c>
      <c r="P215" s="153">
        <f t="shared" si="31"/>
        <v>0</v>
      </c>
      <c r="Q215" s="153">
        <v>0</v>
      </c>
      <c r="R215" s="153">
        <f t="shared" si="32"/>
        <v>0</v>
      </c>
      <c r="S215" s="153">
        <v>0</v>
      </c>
      <c r="T215" s="154">
        <f t="shared" si="33"/>
        <v>0</v>
      </c>
      <c r="AR215" s="155" t="s">
        <v>481</v>
      </c>
      <c r="AT215" s="155" t="s">
        <v>454</v>
      </c>
      <c r="AU215" s="155" t="s">
        <v>88</v>
      </c>
      <c r="AY215" s="16" t="s">
        <v>317</v>
      </c>
      <c r="BE215" s="156">
        <f t="shared" si="34"/>
        <v>0</v>
      </c>
      <c r="BF215" s="156">
        <f t="shared" si="35"/>
        <v>0</v>
      </c>
      <c r="BG215" s="156">
        <f t="shared" si="36"/>
        <v>0</v>
      </c>
      <c r="BH215" s="156">
        <f t="shared" si="37"/>
        <v>0</v>
      </c>
      <c r="BI215" s="156">
        <f t="shared" si="38"/>
        <v>0</v>
      </c>
      <c r="BJ215" s="16" t="s">
        <v>88</v>
      </c>
      <c r="BK215" s="156">
        <f t="shared" si="39"/>
        <v>0</v>
      </c>
      <c r="BL215" s="16" t="s">
        <v>396</v>
      </c>
      <c r="BM215" s="155" t="s">
        <v>2171</v>
      </c>
    </row>
    <row r="216" spans="2:65" s="1" customFormat="1" ht="21.75" customHeight="1">
      <c r="B216" s="142"/>
      <c r="C216" s="143" t="s">
        <v>702</v>
      </c>
      <c r="D216" s="143" t="s">
        <v>319</v>
      </c>
      <c r="E216" s="144" t="s">
        <v>7968</v>
      </c>
      <c r="F216" s="145" t="s">
        <v>7969</v>
      </c>
      <c r="G216" s="146" t="s">
        <v>467</v>
      </c>
      <c r="H216" s="147">
        <v>3</v>
      </c>
      <c r="I216" s="148"/>
      <c r="J216" s="149">
        <f t="shared" si="30"/>
        <v>0</v>
      </c>
      <c r="K216" s="150"/>
      <c r="L216" s="31"/>
      <c r="M216" s="151" t="s">
        <v>1</v>
      </c>
      <c r="N216" s="152" t="s">
        <v>42</v>
      </c>
      <c r="P216" s="153">
        <f t="shared" si="31"/>
        <v>0</v>
      </c>
      <c r="Q216" s="153">
        <v>0</v>
      </c>
      <c r="R216" s="153">
        <f t="shared" si="32"/>
        <v>0</v>
      </c>
      <c r="S216" s="153">
        <v>0</v>
      </c>
      <c r="T216" s="154">
        <f t="shared" si="33"/>
        <v>0</v>
      </c>
      <c r="AR216" s="155" t="s">
        <v>396</v>
      </c>
      <c r="AT216" s="155" t="s">
        <v>319</v>
      </c>
      <c r="AU216" s="155" t="s">
        <v>88</v>
      </c>
      <c r="AY216" s="16" t="s">
        <v>317</v>
      </c>
      <c r="BE216" s="156">
        <f t="shared" si="34"/>
        <v>0</v>
      </c>
      <c r="BF216" s="156">
        <f t="shared" si="35"/>
        <v>0</v>
      </c>
      <c r="BG216" s="156">
        <f t="shared" si="36"/>
        <v>0</v>
      </c>
      <c r="BH216" s="156">
        <f t="shared" si="37"/>
        <v>0</v>
      </c>
      <c r="BI216" s="156">
        <f t="shared" si="38"/>
        <v>0</v>
      </c>
      <c r="BJ216" s="16" t="s">
        <v>88</v>
      </c>
      <c r="BK216" s="156">
        <f t="shared" si="39"/>
        <v>0</v>
      </c>
      <c r="BL216" s="16" t="s">
        <v>396</v>
      </c>
      <c r="BM216" s="155" t="s">
        <v>2180</v>
      </c>
    </row>
    <row r="217" spans="2:65" s="1" customFormat="1" ht="24.15" customHeight="1">
      <c r="B217" s="142"/>
      <c r="C217" s="143" t="s">
        <v>1658</v>
      </c>
      <c r="D217" s="143" t="s">
        <v>319</v>
      </c>
      <c r="E217" s="144" t="s">
        <v>7970</v>
      </c>
      <c r="F217" s="145" t="s">
        <v>7971</v>
      </c>
      <c r="G217" s="146" t="s">
        <v>7972</v>
      </c>
      <c r="H217" s="147">
        <v>28</v>
      </c>
      <c r="I217" s="148"/>
      <c r="J217" s="149">
        <f t="shared" si="30"/>
        <v>0</v>
      </c>
      <c r="K217" s="150"/>
      <c r="L217" s="31"/>
      <c r="M217" s="151" t="s">
        <v>1</v>
      </c>
      <c r="N217" s="152" t="s">
        <v>42</v>
      </c>
      <c r="P217" s="153">
        <f t="shared" si="31"/>
        <v>0</v>
      </c>
      <c r="Q217" s="153">
        <v>0</v>
      </c>
      <c r="R217" s="153">
        <f t="shared" si="32"/>
        <v>0</v>
      </c>
      <c r="S217" s="153">
        <v>0</v>
      </c>
      <c r="T217" s="154">
        <f t="shared" si="33"/>
        <v>0</v>
      </c>
      <c r="AR217" s="155" t="s">
        <v>396</v>
      </c>
      <c r="AT217" s="155" t="s">
        <v>319</v>
      </c>
      <c r="AU217" s="155" t="s">
        <v>88</v>
      </c>
      <c r="AY217" s="16" t="s">
        <v>317</v>
      </c>
      <c r="BE217" s="156">
        <f t="shared" si="34"/>
        <v>0</v>
      </c>
      <c r="BF217" s="156">
        <f t="shared" si="35"/>
        <v>0</v>
      </c>
      <c r="BG217" s="156">
        <f t="shared" si="36"/>
        <v>0</v>
      </c>
      <c r="BH217" s="156">
        <f t="shared" si="37"/>
        <v>0</v>
      </c>
      <c r="BI217" s="156">
        <f t="shared" si="38"/>
        <v>0</v>
      </c>
      <c r="BJ217" s="16" t="s">
        <v>88</v>
      </c>
      <c r="BK217" s="156">
        <f t="shared" si="39"/>
        <v>0</v>
      </c>
      <c r="BL217" s="16" t="s">
        <v>396</v>
      </c>
      <c r="BM217" s="155" t="s">
        <v>2189</v>
      </c>
    </row>
    <row r="218" spans="2:65" s="1" customFormat="1" ht="16.5" customHeight="1">
      <c r="B218" s="142"/>
      <c r="C218" s="179" t="s">
        <v>706</v>
      </c>
      <c r="D218" s="179" t="s">
        <v>454</v>
      </c>
      <c r="E218" s="180" t="s">
        <v>7781</v>
      </c>
      <c r="F218" s="181" t="s">
        <v>7974</v>
      </c>
      <c r="G218" s="182" t="s">
        <v>7975</v>
      </c>
      <c r="H218" s="183">
        <v>28</v>
      </c>
      <c r="I218" s="184"/>
      <c r="J218" s="185">
        <f t="shared" si="30"/>
        <v>0</v>
      </c>
      <c r="K218" s="186"/>
      <c r="L218" s="187"/>
      <c r="M218" s="188" t="s">
        <v>1</v>
      </c>
      <c r="N218" s="189" t="s">
        <v>42</v>
      </c>
      <c r="P218" s="153">
        <f t="shared" si="31"/>
        <v>0</v>
      </c>
      <c r="Q218" s="153">
        <v>0</v>
      </c>
      <c r="R218" s="153">
        <f t="shared" si="32"/>
        <v>0</v>
      </c>
      <c r="S218" s="153">
        <v>0</v>
      </c>
      <c r="T218" s="154">
        <f t="shared" si="33"/>
        <v>0</v>
      </c>
      <c r="AR218" s="155" t="s">
        <v>481</v>
      </c>
      <c r="AT218" s="155" t="s">
        <v>454</v>
      </c>
      <c r="AU218" s="155" t="s">
        <v>88</v>
      </c>
      <c r="AY218" s="16" t="s">
        <v>317</v>
      </c>
      <c r="BE218" s="156">
        <f t="shared" si="34"/>
        <v>0</v>
      </c>
      <c r="BF218" s="156">
        <f t="shared" si="35"/>
        <v>0</v>
      </c>
      <c r="BG218" s="156">
        <f t="shared" si="36"/>
        <v>0</v>
      </c>
      <c r="BH218" s="156">
        <f t="shared" si="37"/>
        <v>0</v>
      </c>
      <c r="BI218" s="156">
        <f t="shared" si="38"/>
        <v>0</v>
      </c>
      <c r="BJ218" s="16" t="s">
        <v>88</v>
      </c>
      <c r="BK218" s="156">
        <f t="shared" si="39"/>
        <v>0</v>
      </c>
      <c r="BL218" s="16" t="s">
        <v>396</v>
      </c>
      <c r="BM218" s="155" t="s">
        <v>2199</v>
      </c>
    </row>
    <row r="219" spans="2:65" s="1" customFormat="1" ht="16.5" customHeight="1">
      <c r="B219" s="142"/>
      <c r="C219" s="143" t="s">
        <v>1670</v>
      </c>
      <c r="D219" s="143" t="s">
        <v>319</v>
      </c>
      <c r="E219" s="144" t="s">
        <v>7976</v>
      </c>
      <c r="F219" s="145" t="s">
        <v>7977</v>
      </c>
      <c r="G219" s="146" t="s">
        <v>7852</v>
      </c>
      <c r="H219" s="147">
        <v>212</v>
      </c>
      <c r="I219" s="148"/>
      <c r="J219" s="149">
        <f t="shared" si="30"/>
        <v>0</v>
      </c>
      <c r="K219" s="150"/>
      <c r="L219" s="31"/>
      <c r="M219" s="151" t="s">
        <v>1</v>
      </c>
      <c r="N219" s="152" t="s">
        <v>42</v>
      </c>
      <c r="P219" s="153">
        <f t="shared" si="31"/>
        <v>0</v>
      </c>
      <c r="Q219" s="153">
        <v>0</v>
      </c>
      <c r="R219" s="153">
        <f t="shared" si="32"/>
        <v>0</v>
      </c>
      <c r="S219" s="153">
        <v>0</v>
      </c>
      <c r="T219" s="154">
        <f t="shared" si="33"/>
        <v>0</v>
      </c>
      <c r="AR219" s="155" t="s">
        <v>396</v>
      </c>
      <c r="AT219" s="155" t="s">
        <v>319</v>
      </c>
      <c r="AU219" s="155" t="s">
        <v>88</v>
      </c>
      <c r="AY219" s="16" t="s">
        <v>317</v>
      </c>
      <c r="BE219" s="156">
        <f t="shared" si="34"/>
        <v>0</v>
      </c>
      <c r="BF219" s="156">
        <f t="shared" si="35"/>
        <v>0</v>
      </c>
      <c r="BG219" s="156">
        <f t="shared" si="36"/>
        <v>0</v>
      </c>
      <c r="BH219" s="156">
        <f t="shared" si="37"/>
        <v>0</v>
      </c>
      <c r="BI219" s="156">
        <f t="shared" si="38"/>
        <v>0</v>
      </c>
      <c r="BJ219" s="16" t="s">
        <v>88</v>
      </c>
      <c r="BK219" s="156">
        <f t="shared" si="39"/>
        <v>0</v>
      </c>
      <c r="BL219" s="16" t="s">
        <v>396</v>
      </c>
      <c r="BM219" s="155" t="s">
        <v>2209</v>
      </c>
    </row>
    <row r="220" spans="2:65" s="1" customFormat="1" ht="16.5" customHeight="1">
      <c r="B220" s="142"/>
      <c r="C220" s="179" t="s">
        <v>709</v>
      </c>
      <c r="D220" s="179" t="s">
        <v>454</v>
      </c>
      <c r="E220" s="180" t="s">
        <v>7990</v>
      </c>
      <c r="F220" s="181" t="s">
        <v>7991</v>
      </c>
      <c r="G220" s="182" t="s">
        <v>7852</v>
      </c>
      <c r="H220" s="183">
        <v>52</v>
      </c>
      <c r="I220" s="184"/>
      <c r="J220" s="185">
        <f t="shared" si="30"/>
        <v>0</v>
      </c>
      <c r="K220" s="186"/>
      <c r="L220" s="187"/>
      <c r="M220" s="188" t="s">
        <v>1</v>
      </c>
      <c r="N220" s="189" t="s">
        <v>42</v>
      </c>
      <c r="P220" s="153">
        <f t="shared" si="31"/>
        <v>0</v>
      </c>
      <c r="Q220" s="153">
        <v>0</v>
      </c>
      <c r="R220" s="153">
        <f t="shared" si="32"/>
        <v>0</v>
      </c>
      <c r="S220" s="153">
        <v>0</v>
      </c>
      <c r="T220" s="154">
        <f t="shared" si="33"/>
        <v>0</v>
      </c>
      <c r="AR220" s="155" t="s">
        <v>481</v>
      </c>
      <c r="AT220" s="155" t="s">
        <v>454</v>
      </c>
      <c r="AU220" s="155" t="s">
        <v>88</v>
      </c>
      <c r="AY220" s="16" t="s">
        <v>317</v>
      </c>
      <c r="BE220" s="156">
        <f t="shared" si="34"/>
        <v>0</v>
      </c>
      <c r="BF220" s="156">
        <f t="shared" si="35"/>
        <v>0</v>
      </c>
      <c r="BG220" s="156">
        <f t="shared" si="36"/>
        <v>0</v>
      </c>
      <c r="BH220" s="156">
        <f t="shared" si="37"/>
        <v>0</v>
      </c>
      <c r="BI220" s="156">
        <f t="shared" si="38"/>
        <v>0</v>
      </c>
      <c r="BJ220" s="16" t="s">
        <v>88</v>
      </c>
      <c r="BK220" s="156">
        <f t="shared" si="39"/>
        <v>0</v>
      </c>
      <c r="BL220" s="16" t="s">
        <v>396</v>
      </c>
      <c r="BM220" s="155" t="s">
        <v>2218</v>
      </c>
    </row>
    <row r="221" spans="2:65" s="1" customFormat="1" ht="16.5" customHeight="1">
      <c r="B221" s="142"/>
      <c r="C221" s="179" t="s">
        <v>1678</v>
      </c>
      <c r="D221" s="179" t="s">
        <v>454</v>
      </c>
      <c r="E221" s="180" t="s">
        <v>7980</v>
      </c>
      <c r="F221" s="181" t="s">
        <v>7993</v>
      </c>
      <c r="G221" s="182" t="s">
        <v>7852</v>
      </c>
      <c r="H221" s="183">
        <v>14</v>
      </c>
      <c r="I221" s="184"/>
      <c r="J221" s="185">
        <f t="shared" si="30"/>
        <v>0</v>
      </c>
      <c r="K221" s="186"/>
      <c r="L221" s="187"/>
      <c r="M221" s="188" t="s">
        <v>1</v>
      </c>
      <c r="N221" s="189" t="s">
        <v>42</v>
      </c>
      <c r="P221" s="153">
        <f t="shared" si="31"/>
        <v>0</v>
      </c>
      <c r="Q221" s="153">
        <v>0</v>
      </c>
      <c r="R221" s="153">
        <f t="shared" si="32"/>
        <v>0</v>
      </c>
      <c r="S221" s="153">
        <v>0</v>
      </c>
      <c r="T221" s="154">
        <f t="shared" si="33"/>
        <v>0</v>
      </c>
      <c r="AR221" s="155" t="s">
        <v>481</v>
      </c>
      <c r="AT221" s="155" t="s">
        <v>454</v>
      </c>
      <c r="AU221" s="155" t="s">
        <v>88</v>
      </c>
      <c r="AY221" s="16" t="s">
        <v>317</v>
      </c>
      <c r="BE221" s="156">
        <f t="shared" si="34"/>
        <v>0</v>
      </c>
      <c r="BF221" s="156">
        <f t="shared" si="35"/>
        <v>0</v>
      </c>
      <c r="BG221" s="156">
        <f t="shared" si="36"/>
        <v>0</v>
      </c>
      <c r="BH221" s="156">
        <f t="shared" si="37"/>
        <v>0</v>
      </c>
      <c r="BI221" s="156">
        <f t="shared" si="38"/>
        <v>0</v>
      </c>
      <c r="BJ221" s="16" t="s">
        <v>88</v>
      </c>
      <c r="BK221" s="156">
        <f t="shared" si="39"/>
        <v>0</v>
      </c>
      <c r="BL221" s="16" t="s">
        <v>396</v>
      </c>
      <c r="BM221" s="155" t="s">
        <v>2225</v>
      </c>
    </row>
    <row r="222" spans="2:65" s="1" customFormat="1" ht="16.5" customHeight="1">
      <c r="B222" s="142"/>
      <c r="C222" s="179" t="s">
        <v>715</v>
      </c>
      <c r="D222" s="179" t="s">
        <v>454</v>
      </c>
      <c r="E222" s="180" t="s">
        <v>7994</v>
      </c>
      <c r="F222" s="181" t="s">
        <v>7995</v>
      </c>
      <c r="G222" s="182" t="s">
        <v>7852</v>
      </c>
      <c r="H222" s="183">
        <v>112</v>
      </c>
      <c r="I222" s="184"/>
      <c r="J222" s="185">
        <f t="shared" si="30"/>
        <v>0</v>
      </c>
      <c r="K222" s="186"/>
      <c r="L222" s="187"/>
      <c r="M222" s="188" t="s">
        <v>1</v>
      </c>
      <c r="N222" s="189" t="s">
        <v>42</v>
      </c>
      <c r="P222" s="153">
        <f t="shared" si="31"/>
        <v>0</v>
      </c>
      <c r="Q222" s="153">
        <v>0</v>
      </c>
      <c r="R222" s="153">
        <f t="shared" si="32"/>
        <v>0</v>
      </c>
      <c r="S222" s="153">
        <v>0</v>
      </c>
      <c r="T222" s="154">
        <f t="shared" si="33"/>
        <v>0</v>
      </c>
      <c r="AR222" s="155" t="s">
        <v>481</v>
      </c>
      <c r="AT222" s="155" t="s">
        <v>454</v>
      </c>
      <c r="AU222" s="155" t="s">
        <v>88</v>
      </c>
      <c r="AY222" s="16" t="s">
        <v>317</v>
      </c>
      <c r="BE222" s="156">
        <f t="shared" si="34"/>
        <v>0</v>
      </c>
      <c r="BF222" s="156">
        <f t="shared" si="35"/>
        <v>0</v>
      </c>
      <c r="BG222" s="156">
        <f t="shared" si="36"/>
        <v>0</v>
      </c>
      <c r="BH222" s="156">
        <f t="shared" si="37"/>
        <v>0</v>
      </c>
      <c r="BI222" s="156">
        <f t="shared" si="38"/>
        <v>0</v>
      </c>
      <c r="BJ222" s="16" t="s">
        <v>88</v>
      </c>
      <c r="BK222" s="156">
        <f t="shared" si="39"/>
        <v>0</v>
      </c>
      <c r="BL222" s="16" t="s">
        <v>396</v>
      </c>
      <c r="BM222" s="155" t="s">
        <v>2230</v>
      </c>
    </row>
    <row r="223" spans="2:65" s="1" customFormat="1" ht="16.5" customHeight="1">
      <c r="B223" s="142"/>
      <c r="C223" s="179" t="s">
        <v>1688</v>
      </c>
      <c r="D223" s="179" t="s">
        <v>454</v>
      </c>
      <c r="E223" s="180" t="s">
        <v>7996</v>
      </c>
      <c r="F223" s="181" t="s">
        <v>7999</v>
      </c>
      <c r="G223" s="182" t="s">
        <v>7852</v>
      </c>
      <c r="H223" s="183">
        <v>2</v>
      </c>
      <c r="I223" s="184"/>
      <c r="J223" s="185">
        <f t="shared" si="30"/>
        <v>0</v>
      </c>
      <c r="K223" s="186"/>
      <c r="L223" s="187"/>
      <c r="M223" s="188" t="s">
        <v>1</v>
      </c>
      <c r="N223" s="189" t="s">
        <v>42</v>
      </c>
      <c r="P223" s="153">
        <f t="shared" si="31"/>
        <v>0</v>
      </c>
      <c r="Q223" s="153">
        <v>0</v>
      </c>
      <c r="R223" s="153">
        <f t="shared" si="32"/>
        <v>0</v>
      </c>
      <c r="S223" s="153">
        <v>0</v>
      </c>
      <c r="T223" s="154">
        <f t="shared" si="33"/>
        <v>0</v>
      </c>
      <c r="AR223" s="155" t="s">
        <v>481</v>
      </c>
      <c r="AT223" s="155" t="s">
        <v>454</v>
      </c>
      <c r="AU223" s="155" t="s">
        <v>88</v>
      </c>
      <c r="AY223" s="16" t="s">
        <v>317</v>
      </c>
      <c r="BE223" s="156">
        <f t="shared" si="34"/>
        <v>0</v>
      </c>
      <c r="BF223" s="156">
        <f t="shared" si="35"/>
        <v>0</v>
      </c>
      <c r="BG223" s="156">
        <f t="shared" si="36"/>
        <v>0</v>
      </c>
      <c r="BH223" s="156">
        <f t="shared" si="37"/>
        <v>0</v>
      </c>
      <c r="BI223" s="156">
        <f t="shared" si="38"/>
        <v>0</v>
      </c>
      <c r="BJ223" s="16" t="s">
        <v>88</v>
      </c>
      <c r="BK223" s="156">
        <f t="shared" si="39"/>
        <v>0</v>
      </c>
      <c r="BL223" s="16" t="s">
        <v>396</v>
      </c>
      <c r="BM223" s="155" t="s">
        <v>2234</v>
      </c>
    </row>
    <row r="224" spans="2:65" s="1" customFormat="1" ht="16.5" customHeight="1">
      <c r="B224" s="142"/>
      <c r="C224" s="179" t="s">
        <v>2072</v>
      </c>
      <c r="D224" s="179" t="s">
        <v>454</v>
      </c>
      <c r="E224" s="180" t="s">
        <v>15334</v>
      </c>
      <c r="F224" s="181" t="s">
        <v>15335</v>
      </c>
      <c r="G224" s="182" t="s">
        <v>7852</v>
      </c>
      <c r="H224" s="183">
        <v>18</v>
      </c>
      <c r="I224" s="184"/>
      <c r="J224" s="185">
        <f t="shared" si="30"/>
        <v>0</v>
      </c>
      <c r="K224" s="186"/>
      <c r="L224" s="187"/>
      <c r="M224" s="188" t="s">
        <v>1</v>
      </c>
      <c r="N224" s="189" t="s">
        <v>42</v>
      </c>
      <c r="P224" s="153">
        <f t="shared" si="31"/>
        <v>0</v>
      </c>
      <c r="Q224" s="153">
        <v>0</v>
      </c>
      <c r="R224" s="153">
        <f t="shared" si="32"/>
        <v>0</v>
      </c>
      <c r="S224" s="153">
        <v>0</v>
      </c>
      <c r="T224" s="154">
        <f t="shared" si="33"/>
        <v>0</v>
      </c>
      <c r="AR224" s="155" t="s">
        <v>481</v>
      </c>
      <c r="AT224" s="155" t="s">
        <v>454</v>
      </c>
      <c r="AU224" s="155" t="s">
        <v>88</v>
      </c>
      <c r="AY224" s="16" t="s">
        <v>317</v>
      </c>
      <c r="BE224" s="156">
        <f t="shared" si="34"/>
        <v>0</v>
      </c>
      <c r="BF224" s="156">
        <f t="shared" si="35"/>
        <v>0</v>
      </c>
      <c r="BG224" s="156">
        <f t="shared" si="36"/>
        <v>0</v>
      </c>
      <c r="BH224" s="156">
        <f t="shared" si="37"/>
        <v>0</v>
      </c>
      <c r="BI224" s="156">
        <f t="shared" si="38"/>
        <v>0</v>
      </c>
      <c r="BJ224" s="16" t="s">
        <v>88</v>
      </c>
      <c r="BK224" s="156">
        <f t="shared" si="39"/>
        <v>0</v>
      </c>
      <c r="BL224" s="16" t="s">
        <v>396</v>
      </c>
      <c r="BM224" s="155" t="s">
        <v>2245</v>
      </c>
    </row>
    <row r="225" spans="2:65" s="1" customFormat="1" ht="16.5" customHeight="1">
      <c r="B225" s="142"/>
      <c r="C225" s="143" t="s">
        <v>719</v>
      </c>
      <c r="D225" s="143" t="s">
        <v>319</v>
      </c>
      <c r="E225" s="144" t="s">
        <v>8049</v>
      </c>
      <c r="F225" s="145" t="s">
        <v>15336</v>
      </c>
      <c r="G225" s="146" t="s">
        <v>467</v>
      </c>
      <c r="H225" s="147">
        <v>198</v>
      </c>
      <c r="I225" s="148"/>
      <c r="J225" s="149">
        <f t="shared" si="30"/>
        <v>0</v>
      </c>
      <c r="K225" s="150"/>
      <c r="L225" s="31"/>
      <c r="M225" s="151" t="s">
        <v>1</v>
      </c>
      <c r="N225" s="152" t="s">
        <v>42</v>
      </c>
      <c r="P225" s="153">
        <f t="shared" si="31"/>
        <v>0</v>
      </c>
      <c r="Q225" s="153">
        <v>0</v>
      </c>
      <c r="R225" s="153">
        <f t="shared" si="32"/>
        <v>0</v>
      </c>
      <c r="S225" s="153">
        <v>0</v>
      </c>
      <c r="T225" s="154">
        <f t="shared" si="33"/>
        <v>0</v>
      </c>
      <c r="AR225" s="155" t="s">
        <v>396</v>
      </c>
      <c r="AT225" s="155" t="s">
        <v>319</v>
      </c>
      <c r="AU225" s="155" t="s">
        <v>88</v>
      </c>
      <c r="AY225" s="16" t="s">
        <v>317</v>
      </c>
      <c r="BE225" s="156">
        <f t="shared" si="34"/>
        <v>0</v>
      </c>
      <c r="BF225" s="156">
        <f t="shared" si="35"/>
        <v>0</v>
      </c>
      <c r="BG225" s="156">
        <f t="shared" si="36"/>
        <v>0</v>
      </c>
      <c r="BH225" s="156">
        <f t="shared" si="37"/>
        <v>0</v>
      </c>
      <c r="BI225" s="156">
        <f t="shared" si="38"/>
        <v>0</v>
      </c>
      <c r="BJ225" s="16" t="s">
        <v>88</v>
      </c>
      <c r="BK225" s="156">
        <f t="shared" si="39"/>
        <v>0</v>
      </c>
      <c r="BL225" s="16" t="s">
        <v>396</v>
      </c>
      <c r="BM225" s="155" t="s">
        <v>2256</v>
      </c>
    </row>
    <row r="226" spans="2:65" s="1" customFormat="1" ht="24.15" customHeight="1">
      <c r="B226" s="142"/>
      <c r="C226" s="143" t="s">
        <v>1697</v>
      </c>
      <c r="D226" s="143" t="s">
        <v>319</v>
      </c>
      <c r="E226" s="144" t="s">
        <v>15337</v>
      </c>
      <c r="F226" s="145" t="s">
        <v>15338</v>
      </c>
      <c r="G226" s="146" t="s">
        <v>8043</v>
      </c>
      <c r="H226" s="147">
        <v>6</v>
      </c>
      <c r="I226" s="148"/>
      <c r="J226" s="149">
        <f t="shared" si="30"/>
        <v>0</v>
      </c>
      <c r="K226" s="150"/>
      <c r="L226" s="31"/>
      <c r="M226" s="151" t="s">
        <v>1</v>
      </c>
      <c r="N226" s="152" t="s">
        <v>42</v>
      </c>
      <c r="P226" s="153">
        <f t="shared" si="31"/>
        <v>0</v>
      </c>
      <c r="Q226" s="153">
        <v>0</v>
      </c>
      <c r="R226" s="153">
        <f t="shared" si="32"/>
        <v>0</v>
      </c>
      <c r="S226" s="153">
        <v>0</v>
      </c>
      <c r="T226" s="154">
        <f t="shared" si="33"/>
        <v>0</v>
      </c>
      <c r="AR226" s="155" t="s">
        <v>396</v>
      </c>
      <c r="AT226" s="155" t="s">
        <v>319</v>
      </c>
      <c r="AU226" s="155" t="s">
        <v>88</v>
      </c>
      <c r="AY226" s="16" t="s">
        <v>317</v>
      </c>
      <c r="BE226" s="156">
        <f t="shared" si="34"/>
        <v>0</v>
      </c>
      <c r="BF226" s="156">
        <f t="shared" si="35"/>
        <v>0</v>
      </c>
      <c r="BG226" s="156">
        <f t="shared" si="36"/>
        <v>0</v>
      </c>
      <c r="BH226" s="156">
        <f t="shared" si="37"/>
        <v>0</v>
      </c>
      <c r="BI226" s="156">
        <f t="shared" si="38"/>
        <v>0</v>
      </c>
      <c r="BJ226" s="16" t="s">
        <v>88</v>
      </c>
      <c r="BK226" s="156">
        <f t="shared" si="39"/>
        <v>0</v>
      </c>
      <c r="BL226" s="16" t="s">
        <v>396</v>
      </c>
      <c r="BM226" s="155" t="s">
        <v>2265</v>
      </c>
    </row>
    <row r="227" spans="2:65" s="1" customFormat="1" ht="24.15" customHeight="1">
      <c r="B227" s="142"/>
      <c r="C227" s="143" t="s">
        <v>1704</v>
      </c>
      <c r="D227" s="143" t="s">
        <v>319</v>
      </c>
      <c r="E227" s="144" t="s">
        <v>15339</v>
      </c>
      <c r="F227" s="145" t="s">
        <v>15340</v>
      </c>
      <c r="G227" s="146" t="s">
        <v>467</v>
      </c>
      <c r="H227" s="147">
        <v>111</v>
      </c>
      <c r="I227" s="148"/>
      <c r="J227" s="149">
        <f t="shared" si="30"/>
        <v>0</v>
      </c>
      <c r="K227" s="150"/>
      <c r="L227" s="31"/>
      <c r="M227" s="151" t="s">
        <v>1</v>
      </c>
      <c r="N227" s="152" t="s">
        <v>42</v>
      </c>
      <c r="P227" s="153">
        <f t="shared" si="31"/>
        <v>0</v>
      </c>
      <c r="Q227" s="153">
        <v>0</v>
      </c>
      <c r="R227" s="153">
        <f t="shared" si="32"/>
        <v>0</v>
      </c>
      <c r="S227" s="153">
        <v>0</v>
      </c>
      <c r="T227" s="154">
        <f t="shared" si="33"/>
        <v>0</v>
      </c>
      <c r="AR227" s="155" t="s">
        <v>396</v>
      </c>
      <c r="AT227" s="155" t="s">
        <v>319</v>
      </c>
      <c r="AU227" s="155" t="s">
        <v>88</v>
      </c>
      <c r="AY227" s="16" t="s">
        <v>317</v>
      </c>
      <c r="BE227" s="156">
        <f t="shared" si="34"/>
        <v>0</v>
      </c>
      <c r="BF227" s="156">
        <f t="shared" si="35"/>
        <v>0</v>
      </c>
      <c r="BG227" s="156">
        <f t="shared" si="36"/>
        <v>0</v>
      </c>
      <c r="BH227" s="156">
        <f t="shared" si="37"/>
        <v>0</v>
      </c>
      <c r="BI227" s="156">
        <f t="shared" si="38"/>
        <v>0</v>
      </c>
      <c r="BJ227" s="16" t="s">
        <v>88</v>
      </c>
      <c r="BK227" s="156">
        <f t="shared" si="39"/>
        <v>0</v>
      </c>
      <c r="BL227" s="16" t="s">
        <v>396</v>
      </c>
      <c r="BM227" s="155" t="s">
        <v>2284</v>
      </c>
    </row>
    <row r="228" spans="2:65" s="1" customFormat="1" ht="16.5" customHeight="1">
      <c r="B228" s="142"/>
      <c r="C228" s="143" t="s">
        <v>1722</v>
      </c>
      <c r="D228" s="143" t="s">
        <v>319</v>
      </c>
      <c r="E228" s="144" t="s">
        <v>15341</v>
      </c>
      <c r="F228" s="145" t="s">
        <v>15342</v>
      </c>
      <c r="G228" s="146" t="s">
        <v>611</v>
      </c>
      <c r="H228" s="147">
        <v>110</v>
      </c>
      <c r="I228" s="148"/>
      <c r="J228" s="149">
        <f t="shared" si="30"/>
        <v>0</v>
      </c>
      <c r="K228" s="150"/>
      <c r="L228" s="31"/>
      <c r="M228" s="151" t="s">
        <v>1</v>
      </c>
      <c r="N228" s="152" t="s">
        <v>42</v>
      </c>
      <c r="P228" s="153">
        <f t="shared" si="31"/>
        <v>0</v>
      </c>
      <c r="Q228" s="153">
        <v>0</v>
      </c>
      <c r="R228" s="153">
        <f t="shared" si="32"/>
        <v>0</v>
      </c>
      <c r="S228" s="153">
        <v>0</v>
      </c>
      <c r="T228" s="154">
        <f t="shared" si="33"/>
        <v>0</v>
      </c>
      <c r="AR228" s="155" t="s">
        <v>396</v>
      </c>
      <c r="AT228" s="155" t="s">
        <v>319</v>
      </c>
      <c r="AU228" s="155" t="s">
        <v>88</v>
      </c>
      <c r="AY228" s="16" t="s">
        <v>317</v>
      </c>
      <c r="BE228" s="156">
        <f t="shared" si="34"/>
        <v>0</v>
      </c>
      <c r="BF228" s="156">
        <f t="shared" si="35"/>
        <v>0</v>
      </c>
      <c r="BG228" s="156">
        <f t="shared" si="36"/>
        <v>0</v>
      </c>
      <c r="BH228" s="156">
        <f t="shared" si="37"/>
        <v>0</v>
      </c>
      <c r="BI228" s="156">
        <f t="shared" si="38"/>
        <v>0</v>
      </c>
      <c r="BJ228" s="16" t="s">
        <v>88</v>
      </c>
      <c r="BK228" s="156">
        <f t="shared" si="39"/>
        <v>0</v>
      </c>
      <c r="BL228" s="16" t="s">
        <v>396</v>
      </c>
      <c r="BM228" s="155" t="s">
        <v>2298</v>
      </c>
    </row>
    <row r="229" spans="2:65" s="1" customFormat="1" ht="16.5" customHeight="1">
      <c r="B229" s="142"/>
      <c r="C229" s="179" t="s">
        <v>1726</v>
      </c>
      <c r="D229" s="179" t="s">
        <v>454</v>
      </c>
      <c r="E229" s="180" t="s">
        <v>8044</v>
      </c>
      <c r="F229" s="181" t="s">
        <v>15343</v>
      </c>
      <c r="G229" s="182" t="s">
        <v>7967</v>
      </c>
      <c r="H229" s="183">
        <v>72</v>
      </c>
      <c r="I229" s="184"/>
      <c r="J229" s="185">
        <f t="shared" si="30"/>
        <v>0</v>
      </c>
      <c r="K229" s="186"/>
      <c r="L229" s="187"/>
      <c r="M229" s="188" t="s">
        <v>1</v>
      </c>
      <c r="N229" s="189" t="s">
        <v>42</v>
      </c>
      <c r="P229" s="153">
        <f t="shared" si="31"/>
        <v>0</v>
      </c>
      <c r="Q229" s="153">
        <v>0</v>
      </c>
      <c r="R229" s="153">
        <f t="shared" si="32"/>
        <v>0</v>
      </c>
      <c r="S229" s="153">
        <v>0</v>
      </c>
      <c r="T229" s="154">
        <f t="shared" si="33"/>
        <v>0</v>
      </c>
      <c r="AR229" s="155" t="s">
        <v>481</v>
      </c>
      <c r="AT229" s="155" t="s">
        <v>454</v>
      </c>
      <c r="AU229" s="155" t="s">
        <v>88</v>
      </c>
      <c r="AY229" s="16" t="s">
        <v>317</v>
      </c>
      <c r="BE229" s="156">
        <f t="shared" si="34"/>
        <v>0</v>
      </c>
      <c r="BF229" s="156">
        <f t="shared" si="35"/>
        <v>0</v>
      </c>
      <c r="BG229" s="156">
        <f t="shared" si="36"/>
        <v>0</v>
      </c>
      <c r="BH229" s="156">
        <f t="shared" si="37"/>
        <v>0</v>
      </c>
      <c r="BI229" s="156">
        <f t="shared" si="38"/>
        <v>0</v>
      </c>
      <c r="BJ229" s="16" t="s">
        <v>88</v>
      </c>
      <c r="BK229" s="156">
        <f t="shared" si="39"/>
        <v>0</v>
      </c>
      <c r="BL229" s="16" t="s">
        <v>396</v>
      </c>
      <c r="BM229" s="155" t="s">
        <v>2314</v>
      </c>
    </row>
    <row r="230" spans="2:65" s="1" customFormat="1" ht="16.5" customHeight="1">
      <c r="B230" s="142"/>
      <c r="C230" s="179" t="s">
        <v>1748</v>
      </c>
      <c r="D230" s="179" t="s">
        <v>454</v>
      </c>
      <c r="E230" s="180" t="s">
        <v>8046</v>
      </c>
      <c r="F230" s="181" t="s">
        <v>15344</v>
      </c>
      <c r="G230" s="182" t="s">
        <v>467</v>
      </c>
      <c r="H230" s="183">
        <v>38</v>
      </c>
      <c r="I230" s="184"/>
      <c r="J230" s="185">
        <f t="shared" si="30"/>
        <v>0</v>
      </c>
      <c r="K230" s="186"/>
      <c r="L230" s="187"/>
      <c r="M230" s="188" t="s">
        <v>1</v>
      </c>
      <c r="N230" s="189" t="s">
        <v>42</v>
      </c>
      <c r="P230" s="153">
        <f t="shared" si="31"/>
        <v>0</v>
      </c>
      <c r="Q230" s="153">
        <v>0</v>
      </c>
      <c r="R230" s="153">
        <f t="shared" si="32"/>
        <v>0</v>
      </c>
      <c r="S230" s="153">
        <v>0</v>
      </c>
      <c r="T230" s="154">
        <f t="shared" si="33"/>
        <v>0</v>
      </c>
      <c r="AR230" s="155" t="s">
        <v>481</v>
      </c>
      <c r="AT230" s="155" t="s">
        <v>454</v>
      </c>
      <c r="AU230" s="155" t="s">
        <v>88</v>
      </c>
      <c r="AY230" s="16" t="s">
        <v>317</v>
      </c>
      <c r="BE230" s="156">
        <f t="shared" si="34"/>
        <v>0</v>
      </c>
      <c r="BF230" s="156">
        <f t="shared" si="35"/>
        <v>0</v>
      </c>
      <c r="BG230" s="156">
        <f t="shared" si="36"/>
        <v>0</v>
      </c>
      <c r="BH230" s="156">
        <f t="shared" si="37"/>
        <v>0</v>
      </c>
      <c r="BI230" s="156">
        <f t="shared" si="38"/>
        <v>0</v>
      </c>
      <c r="BJ230" s="16" t="s">
        <v>88</v>
      </c>
      <c r="BK230" s="156">
        <f t="shared" si="39"/>
        <v>0</v>
      </c>
      <c r="BL230" s="16" t="s">
        <v>396</v>
      </c>
      <c r="BM230" s="155" t="s">
        <v>2324</v>
      </c>
    </row>
    <row r="231" spans="2:65" s="1" customFormat="1" ht="24.15" customHeight="1">
      <c r="B231" s="142"/>
      <c r="C231" s="143" t="s">
        <v>725</v>
      </c>
      <c r="D231" s="143" t="s">
        <v>319</v>
      </c>
      <c r="E231" s="144" t="s">
        <v>15345</v>
      </c>
      <c r="F231" s="145" t="s">
        <v>15346</v>
      </c>
      <c r="G231" s="146" t="s">
        <v>611</v>
      </c>
      <c r="H231" s="147">
        <v>132</v>
      </c>
      <c r="I231" s="148"/>
      <c r="J231" s="149">
        <f t="shared" si="30"/>
        <v>0</v>
      </c>
      <c r="K231" s="150"/>
      <c r="L231" s="31"/>
      <c r="M231" s="151" t="s">
        <v>1</v>
      </c>
      <c r="N231" s="152" t="s">
        <v>42</v>
      </c>
      <c r="P231" s="153">
        <f t="shared" si="31"/>
        <v>0</v>
      </c>
      <c r="Q231" s="153">
        <v>0</v>
      </c>
      <c r="R231" s="153">
        <f t="shared" si="32"/>
        <v>0</v>
      </c>
      <c r="S231" s="153">
        <v>0</v>
      </c>
      <c r="T231" s="154">
        <f t="shared" si="33"/>
        <v>0</v>
      </c>
      <c r="AR231" s="155" t="s">
        <v>396</v>
      </c>
      <c r="AT231" s="155" t="s">
        <v>319</v>
      </c>
      <c r="AU231" s="155" t="s">
        <v>88</v>
      </c>
      <c r="AY231" s="16" t="s">
        <v>317</v>
      </c>
      <c r="BE231" s="156">
        <f t="shared" si="34"/>
        <v>0</v>
      </c>
      <c r="BF231" s="156">
        <f t="shared" si="35"/>
        <v>0</v>
      </c>
      <c r="BG231" s="156">
        <f t="shared" si="36"/>
        <v>0</v>
      </c>
      <c r="BH231" s="156">
        <f t="shared" si="37"/>
        <v>0</v>
      </c>
      <c r="BI231" s="156">
        <f t="shared" si="38"/>
        <v>0</v>
      </c>
      <c r="BJ231" s="16" t="s">
        <v>88</v>
      </c>
      <c r="BK231" s="156">
        <f t="shared" si="39"/>
        <v>0</v>
      </c>
      <c r="BL231" s="16" t="s">
        <v>396</v>
      </c>
      <c r="BM231" s="155" t="s">
        <v>2333</v>
      </c>
    </row>
    <row r="232" spans="2:65" s="1" customFormat="1" ht="24.15" customHeight="1">
      <c r="B232" s="142"/>
      <c r="C232" s="143" t="s">
        <v>1758</v>
      </c>
      <c r="D232" s="143" t="s">
        <v>319</v>
      </c>
      <c r="E232" s="144" t="s">
        <v>8044</v>
      </c>
      <c r="F232" s="145" t="s">
        <v>15347</v>
      </c>
      <c r="G232" s="146" t="s">
        <v>467</v>
      </c>
      <c r="H232" s="147">
        <v>132</v>
      </c>
      <c r="I232" s="148"/>
      <c r="J232" s="149">
        <f t="shared" si="30"/>
        <v>0</v>
      </c>
      <c r="K232" s="150"/>
      <c r="L232" s="31"/>
      <c r="M232" s="151" t="s">
        <v>1</v>
      </c>
      <c r="N232" s="152" t="s">
        <v>42</v>
      </c>
      <c r="P232" s="153">
        <f t="shared" si="31"/>
        <v>0</v>
      </c>
      <c r="Q232" s="153">
        <v>0</v>
      </c>
      <c r="R232" s="153">
        <f t="shared" si="32"/>
        <v>0</v>
      </c>
      <c r="S232" s="153">
        <v>0</v>
      </c>
      <c r="T232" s="154">
        <f t="shared" si="33"/>
        <v>0</v>
      </c>
      <c r="AR232" s="155" t="s">
        <v>396</v>
      </c>
      <c r="AT232" s="155" t="s">
        <v>319</v>
      </c>
      <c r="AU232" s="155" t="s">
        <v>88</v>
      </c>
      <c r="AY232" s="16" t="s">
        <v>317</v>
      </c>
      <c r="BE232" s="156">
        <f t="shared" si="34"/>
        <v>0</v>
      </c>
      <c r="BF232" s="156">
        <f t="shared" si="35"/>
        <v>0</v>
      </c>
      <c r="BG232" s="156">
        <f t="shared" si="36"/>
        <v>0</v>
      </c>
      <c r="BH232" s="156">
        <f t="shared" si="37"/>
        <v>0</v>
      </c>
      <c r="BI232" s="156">
        <f t="shared" si="38"/>
        <v>0</v>
      </c>
      <c r="BJ232" s="16" t="s">
        <v>88</v>
      </c>
      <c r="BK232" s="156">
        <f t="shared" si="39"/>
        <v>0</v>
      </c>
      <c r="BL232" s="16" t="s">
        <v>396</v>
      </c>
      <c r="BM232" s="155" t="s">
        <v>2341</v>
      </c>
    </row>
    <row r="233" spans="2:65" s="1" customFormat="1" ht="24.15" customHeight="1">
      <c r="B233" s="142"/>
      <c r="C233" s="143" t="s">
        <v>728</v>
      </c>
      <c r="D233" s="143" t="s">
        <v>319</v>
      </c>
      <c r="E233" s="144" t="s">
        <v>15348</v>
      </c>
      <c r="F233" s="145" t="s">
        <v>15349</v>
      </c>
      <c r="G233" s="146" t="s">
        <v>484</v>
      </c>
      <c r="H233" s="147">
        <v>132</v>
      </c>
      <c r="I233" s="148"/>
      <c r="J233" s="149">
        <f t="shared" si="30"/>
        <v>0</v>
      </c>
      <c r="K233" s="150"/>
      <c r="L233" s="31"/>
      <c r="M233" s="151" t="s">
        <v>1</v>
      </c>
      <c r="N233" s="152" t="s">
        <v>42</v>
      </c>
      <c r="P233" s="153">
        <f t="shared" si="31"/>
        <v>0</v>
      </c>
      <c r="Q233" s="153">
        <v>0</v>
      </c>
      <c r="R233" s="153">
        <f t="shared" si="32"/>
        <v>0</v>
      </c>
      <c r="S233" s="153">
        <v>0</v>
      </c>
      <c r="T233" s="154">
        <f t="shared" si="33"/>
        <v>0</v>
      </c>
      <c r="AR233" s="155" t="s">
        <v>396</v>
      </c>
      <c r="AT233" s="155" t="s">
        <v>319</v>
      </c>
      <c r="AU233" s="155" t="s">
        <v>88</v>
      </c>
      <c r="AY233" s="16" t="s">
        <v>317</v>
      </c>
      <c r="BE233" s="156">
        <f t="shared" si="34"/>
        <v>0</v>
      </c>
      <c r="BF233" s="156">
        <f t="shared" si="35"/>
        <v>0</v>
      </c>
      <c r="BG233" s="156">
        <f t="shared" si="36"/>
        <v>0</v>
      </c>
      <c r="BH233" s="156">
        <f t="shared" si="37"/>
        <v>0</v>
      </c>
      <c r="BI233" s="156">
        <f t="shared" si="38"/>
        <v>0</v>
      </c>
      <c r="BJ233" s="16" t="s">
        <v>88</v>
      </c>
      <c r="BK233" s="156">
        <f t="shared" si="39"/>
        <v>0</v>
      </c>
      <c r="BL233" s="16" t="s">
        <v>396</v>
      </c>
      <c r="BM233" s="155" t="s">
        <v>2359</v>
      </c>
    </row>
    <row r="234" spans="2:65" s="1" customFormat="1" ht="21.75" customHeight="1">
      <c r="B234" s="142"/>
      <c r="C234" s="143" t="s">
        <v>1769</v>
      </c>
      <c r="D234" s="143" t="s">
        <v>319</v>
      </c>
      <c r="E234" s="144" t="s">
        <v>7959</v>
      </c>
      <c r="F234" s="145" t="s">
        <v>8054</v>
      </c>
      <c r="G234" s="146" t="s">
        <v>611</v>
      </c>
      <c r="H234" s="147">
        <v>221</v>
      </c>
      <c r="I234" s="148"/>
      <c r="J234" s="149">
        <f t="shared" si="30"/>
        <v>0</v>
      </c>
      <c r="K234" s="150"/>
      <c r="L234" s="31"/>
      <c r="M234" s="151" t="s">
        <v>1</v>
      </c>
      <c r="N234" s="152" t="s">
        <v>42</v>
      </c>
      <c r="P234" s="153">
        <f t="shared" si="31"/>
        <v>0</v>
      </c>
      <c r="Q234" s="153">
        <v>0</v>
      </c>
      <c r="R234" s="153">
        <f t="shared" si="32"/>
        <v>0</v>
      </c>
      <c r="S234" s="153">
        <v>0</v>
      </c>
      <c r="T234" s="154">
        <f t="shared" si="33"/>
        <v>0</v>
      </c>
      <c r="AR234" s="155" t="s">
        <v>396</v>
      </c>
      <c r="AT234" s="155" t="s">
        <v>319</v>
      </c>
      <c r="AU234" s="155" t="s">
        <v>88</v>
      </c>
      <c r="AY234" s="16" t="s">
        <v>317</v>
      </c>
      <c r="BE234" s="156">
        <f t="shared" si="34"/>
        <v>0</v>
      </c>
      <c r="BF234" s="156">
        <f t="shared" si="35"/>
        <v>0</v>
      </c>
      <c r="BG234" s="156">
        <f t="shared" si="36"/>
        <v>0</v>
      </c>
      <c r="BH234" s="156">
        <f t="shared" si="37"/>
        <v>0</v>
      </c>
      <c r="BI234" s="156">
        <f t="shared" si="38"/>
        <v>0</v>
      </c>
      <c r="BJ234" s="16" t="s">
        <v>88</v>
      </c>
      <c r="BK234" s="156">
        <f t="shared" si="39"/>
        <v>0</v>
      </c>
      <c r="BL234" s="16" t="s">
        <v>396</v>
      </c>
      <c r="BM234" s="155" t="s">
        <v>2371</v>
      </c>
    </row>
    <row r="235" spans="2:65" s="1" customFormat="1" ht="21.75" customHeight="1">
      <c r="B235" s="142"/>
      <c r="C235" s="179" t="s">
        <v>732</v>
      </c>
      <c r="D235" s="179" t="s">
        <v>454</v>
      </c>
      <c r="E235" s="180" t="s">
        <v>8059</v>
      </c>
      <c r="F235" s="181" t="s">
        <v>8060</v>
      </c>
      <c r="G235" s="182" t="s">
        <v>467</v>
      </c>
      <c r="H235" s="183">
        <v>1</v>
      </c>
      <c r="I235" s="184"/>
      <c r="J235" s="185">
        <f t="shared" si="30"/>
        <v>0</v>
      </c>
      <c r="K235" s="186"/>
      <c r="L235" s="187"/>
      <c r="M235" s="188" t="s">
        <v>1</v>
      </c>
      <c r="N235" s="189" t="s">
        <v>42</v>
      </c>
      <c r="P235" s="153">
        <f t="shared" si="31"/>
        <v>0</v>
      </c>
      <c r="Q235" s="153">
        <v>0</v>
      </c>
      <c r="R235" s="153">
        <f t="shared" si="32"/>
        <v>0</v>
      </c>
      <c r="S235" s="153">
        <v>0</v>
      </c>
      <c r="T235" s="154">
        <f t="shared" si="33"/>
        <v>0</v>
      </c>
      <c r="AR235" s="155" t="s">
        <v>481</v>
      </c>
      <c r="AT235" s="155" t="s">
        <v>454</v>
      </c>
      <c r="AU235" s="155" t="s">
        <v>88</v>
      </c>
      <c r="AY235" s="16" t="s">
        <v>317</v>
      </c>
      <c r="BE235" s="156">
        <f t="shared" si="34"/>
        <v>0</v>
      </c>
      <c r="BF235" s="156">
        <f t="shared" si="35"/>
        <v>0</v>
      </c>
      <c r="BG235" s="156">
        <f t="shared" si="36"/>
        <v>0</v>
      </c>
      <c r="BH235" s="156">
        <f t="shared" si="37"/>
        <v>0</v>
      </c>
      <c r="BI235" s="156">
        <f t="shared" si="38"/>
        <v>0</v>
      </c>
      <c r="BJ235" s="16" t="s">
        <v>88</v>
      </c>
      <c r="BK235" s="156">
        <f t="shared" si="39"/>
        <v>0</v>
      </c>
      <c r="BL235" s="16" t="s">
        <v>396</v>
      </c>
      <c r="BM235" s="155" t="s">
        <v>2384</v>
      </c>
    </row>
    <row r="236" spans="2:65" s="1" customFormat="1" ht="21.75" customHeight="1">
      <c r="B236" s="142"/>
      <c r="C236" s="179" t="s">
        <v>1780</v>
      </c>
      <c r="D236" s="179" t="s">
        <v>454</v>
      </c>
      <c r="E236" s="180" t="s">
        <v>8061</v>
      </c>
      <c r="F236" s="181" t="s">
        <v>8062</v>
      </c>
      <c r="G236" s="182" t="s">
        <v>467</v>
      </c>
      <c r="H236" s="183">
        <v>4</v>
      </c>
      <c r="I236" s="184"/>
      <c r="J236" s="185">
        <f t="shared" si="30"/>
        <v>0</v>
      </c>
      <c r="K236" s="186"/>
      <c r="L236" s="187"/>
      <c r="M236" s="188" t="s">
        <v>1</v>
      </c>
      <c r="N236" s="189" t="s">
        <v>42</v>
      </c>
      <c r="P236" s="153">
        <f t="shared" si="31"/>
        <v>0</v>
      </c>
      <c r="Q236" s="153">
        <v>0</v>
      </c>
      <c r="R236" s="153">
        <f t="shared" si="32"/>
        <v>0</v>
      </c>
      <c r="S236" s="153">
        <v>0</v>
      </c>
      <c r="T236" s="154">
        <f t="shared" si="33"/>
        <v>0</v>
      </c>
      <c r="AR236" s="155" t="s">
        <v>481</v>
      </c>
      <c r="AT236" s="155" t="s">
        <v>454</v>
      </c>
      <c r="AU236" s="155" t="s">
        <v>88</v>
      </c>
      <c r="AY236" s="16" t="s">
        <v>317</v>
      </c>
      <c r="BE236" s="156">
        <f t="shared" si="34"/>
        <v>0</v>
      </c>
      <c r="BF236" s="156">
        <f t="shared" si="35"/>
        <v>0</v>
      </c>
      <c r="BG236" s="156">
        <f t="shared" si="36"/>
        <v>0</v>
      </c>
      <c r="BH236" s="156">
        <f t="shared" si="37"/>
        <v>0</v>
      </c>
      <c r="BI236" s="156">
        <f t="shared" si="38"/>
        <v>0</v>
      </c>
      <c r="BJ236" s="16" t="s">
        <v>88</v>
      </c>
      <c r="BK236" s="156">
        <f t="shared" si="39"/>
        <v>0</v>
      </c>
      <c r="BL236" s="16" t="s">
        <v>396</v>
      </c>
      <c r="BM236" s="155" t="s">
        <v>2408</v>
      </c>
    </row>
    <row r="237" spans="2:65" s="1" customFormat="1" ht="24.15" customHeight="1">
      <c r="B237" s="142"/>
      <c r="C237" s="179" t="s">
        <v>735</v>
      </c>
      <c r="D237" s="179" t="s">
        <v>454</v>
      </c>
      <c r="E237" s="180" t="s">
        <v>8063</v>
      </c>
      <c r="F237" s="181" t="s">
        <v>8064</v>
      </c>
      <c r="G237" s="182" t="s">
        <v>467</v>
      </c>
      <c r="H237" s="183">
        <v>216</v>
      </c>
      <c r="I237" s="184"/>
      <c r="J237" s="185">
        <f t="shared" si="30"/>
        <v>0</v>
      </c>
      <c r="K237" s="186"/>
      <c r="L237" s="187"/>
      <c r="M237" s="188" t="s">
        <v>1</v>
      </c>
      <c r="N237" s="189" t="s">
        <v>42</v>
      </c>
      <c r="P237" s="153">
        <f t="shared" si="31"/>
        <v>0</v>
      </c>
      <c r="Q237" s="153">
        <v>0</v>
      </c>
      <c r="R237" s="153">
        <f t="shared" si="32"/>
        <v>0</v>
      </c>
      <c r="S237" s="153">
        <v>0</v>
      </c>
      <c r="T237" s="154">
        <f t="shared" si="33"/>
        <v>0</v>
      </c>
      <c r="AR237" s="155" t="s">
        <v>481</v>
      </c>
      <c r="AT237" s="155" t="s">
        <v>454</v>
      </c>
      <c r="AU237" s="155" t="s">
        <v>88</v>
      </c>
      <c r="AY237" s="16" t="s">
        <v>317</v>
      </c>
      <c r="BE237" s="156">
        <f t="shared" si="34"/>
        <v>0</v>
      </c>
      <c r="BF237" s="156">
        <f t="shared" si="35"/>
        <v>0</v>
      </c>
      <c r="BG237" s="156">
        <f t="shared" si="36"/>
        <v>0</v>
      </c>
      <c r="BH237" s="156">
        <f t="shared" si="37"/>
        <v>0</v>
      </c>
      <c r="BI237" s="156">
        <f t="shared" si="38"/>
        <v>0</v>
      </c>
      <c r="BJ237" s="16" t="s">
        <v>88</v>
      </c>
      <c r="BK237" s="156">
        <f t="shared" si="39"/>
        <v>0</v>
      </c>
      <c r="BL237" s="16" t="s">
        <v>396</v>
      </c>
      <c r="BM237" s="155" t="s">
        <v>2421</v>
      </c>
    </row>
    <row r="238" spans="2:65" s="11" customFormat="1" ht="22.75" customHeight="1">
      <c r="B238" s="130"/>
      <c r="D238" s="131" t="s">
        <v>75</v>
      </c>
      <c r="E238" s="140" t="s">
        <v>2818</v>
      </c>
      <c r="F238" s="140" t="s">
        <v>8087</v>
      </c>
      <c r="I238" s="133"/>
      <c r="J238" s="141">
        <f>BK238</f>
        <v>0</v>
      </c>
      <c r="L238" s="130"/>
      <c r="M238" s="135"/>
      <c r="P238" s="136">
        <f>SUM(P239:P272)</f>
        <v>0</v>
      </c>
      <c r="R238" s="136">
        <f>SUM(R239:R272)</f>
        <v>0</v>
      </c>
      <c r="T238" s="137">
        <f>SUM(T239:T272)</f>
        <v>0</v>
      </c>
      <c r="AR238" s="131" t="s">
        <v>88</v>
      </c>
      <c r="AT238" s="138" t="s">
        <v>75</v>
      </c>
      <c r="AU238" s="138" t="s">
        <v>83</v>
      </c>
      <c r="AY238" s="131" t="s">
        <v>317</v>
      </c>
      <c r="BK238" s="139">
        <f>SUM(BK239:BK272)</f>
        <v>0</v>
      </c>
    </row>
    <row r="239" spans="2:65" s="1" customFormat="1" ht="24.15" customHeight="1">
      <c r="B239" s="142"/>
      <c r="C239" s="143" t="s">
        <v>1809</v>
      </c>
      <c r="D239" s="143" t="s">
        <v>319</v>
      </c>
      <c r="E239" s="144" t="s">
        <v>15350</v>
      </c>
      <c r="F239" s="145" t="s">
        <v>15351</v>
      </c>
      <c r="G239" s="146" t="s">
        <v>15312</v>
      </c>
      <c r="H239" s="147">
        <v>29</v>
      </c>
      <c r="I239" s="148"/>
      <c r="J239" s="149">
        <f t="shared" ref="J239:J272" si="40">ROUND(I239*H239,2)</f>
        <v>0</v>
      </c>
      <c r="K239" s="150"/>
      <c r="L239" s="31"/>
      <c r="M239" s="151" t="s">
        <v>1</v>
      </c>
      <c r="N239" s="152" t="s">
        <v>42</v>
      </c>
      <c r="P239" s="153">
        <f t="shared" ref="P239:P272" si="41">O239*H239</f>
        <v>0</v>
      </c>
      <c r="Q239" s="153">
        <v>0</v>
      </c>
      <c r="R239" s="153">
        <f t="shared" ref="R239:R272" si="42">Q239*H239</f>
        <v>0</v>
      </c>
      <c r="S239" s="153">
        <v>0</v>
      </c>
      <c r="T239" s="154">
        <f t="shared" ref="T239:T272" si="43">S239*H239</f>
        <v>0</v>
      </c>
      <c r="AR239" s="155" t="s">
        <v>396</v>
      </c>
      <c r="AT239" s="155" t="s">
        <v>319</v>
      </c>
      <c r="AU239" s="155" t="s">
        <v>88</v>
      </c>
      <c r="AY239" s="16" t="s">
        <v>317</v>
      </c>
      <c r="BE239" s="156">
        <f t="shared" ref="BE239:BE272" si="44">IF(N239="základná",J239,0)</f>
        <v>0</v>
      </c>
      <c r="BF239" s="156">
        <f t="shared" ref="BF239:BF272" si="45">IF(N239="znížená",J239,0)</f>
        <v>0</v>
      </c>
      <c r="BG239" s="156">
        <f t="shared" ref="BG239:BG272" si="46">IF(N239="zákl. prenesená",J239,0)</f>
        <v>0</v>
      </c>
      <c r="BH239" s="156">
        <f t="shared" ref="BH239:BH272" si="47">IF(N239="zníž. prenesená",J239,0)</f>
        <v>0</v>
      </c>
      <c r="BI239" s="156">
        <f t="shared" ref="BI239:BI272" si="48">IF(N239="nulová",J239,0)</f>
        <v>0</v>
      </c>
      <c r="BJ239" s="16" t="s">
        <v>88</v>
      </c>
      <c r="BK239" s="156">
        <f t="shared" ref="BK239:BK272" si="49">ROUND(I239*H239,2)</f>
        <v>0</v>
      </c>
      <c r="BL239" s="16" t="s">
        <v>396</v>
      </c>
      <c r="BM239" s="155" t="s">
        <v>2429</v>
      </c>
    </row>
    <row r="240" spans="2:65" s="1" customFormat="1" ht="37.75" customHeight="1">
      <c r="B240" s="142"/>
      <c r="C240" s="179" t="s">
        <v>739</v>
      </c>
      <c r="D240" s="179" t="s">
        <v>454</v>
      </c>
      <c r="E240" s="180" t="s">
        <v>8088</v>
      </c>
      <c r="F240" s="181" t="s">
        <v>8089</v>
      </c>
      <c r="G240" s="182" t="s">
        <v>467</v>
      </c>
      <c r="H240" s="183">
        <v>4</v>
      </c>
      <c r="I240" s="184"/>
      <c r="J240" s="185">
        <f t="shared" si="40"/>
        <v>0</v>
      </c>
      <c r="K240" s="186"/>
      <c r="L240" s="187"/>
      <c r="M240" s="188" t="s">
        <v>1</v>
      </c>
      <c r="N240" s="189" t="s">
        <v>42</v>
      </c>
      <c r="P240" s="153">
        <f t="shared" si="41"/>
        <v>0</v>
      </c>
      <c r="Q240" s="153">
        <v>0</v>
      </c>
      <c r="R240" s="153">
        <f t="shared" si="42"/>
        <v>0</v>
      </c>
      <c r="S240" s="153">
        <v>0</v>
      </c>
      <c r="T240" s="154">
        <f t="shared" si="43"/>
        <v>0</v>
      </c>
      <c r="AR240" s="155" t="s">
        <v>481</v>
      </c>
      <c r="AT240" s="155" t="s">
        <v>454</v>
      </c>
      <c r="AU240" s="155" t="s">
        <v>88</v>
      </c>
      <c r="AY240" s="16" t="s">
        <v>317</v>
      </c>
      <c r="BE240" s="156">
        <f t="shared" si="44"/>
        <v>0</v>
      </c>
      <c r="BF240" s="156">
        <f t="shared" si="45"/>
        <v>0</v>
      </c>
      <c r="BG240" s="156">
        <f t="shared" si="46"/>
        <v>0</v>
      </c>
      <c r="BH240" s="156">
        <f t="shared" si="47"/>
        <v>0</v>
      </c>
      <c r="BI240" s="156">
        <f t="shared" si="48"/>
        <v>0</v>
      </c>
      <c r="BJ240" s="16" t="s">
        <v>88</v>
      </c>
      <c r="BK240" s="156">
        <f t="shared" si="49"/>
        <v>0</v>
      </c>
      <c r="BL240" s="16" t="s">
        <v>396</v>
      </c>
      <c r="BM240" s="155" t="s">
        <v>2439</v>
      </c>
    </row>
    <row r="241" spans="2:65" s="1" customFormat="1" ht="55.5" customHeight="1">
      <c r="B241" s="142"/>
      <c r="C241" s="179" t="s">
        <v>1820</v>
      </c>
      <c r="D241" s="179" t="s">
        <v>454</v>
      </c>
      <c r="E241" s="180" t="s">
        <v>8090</v>
      </c>
      <c r="F241" s="181" t="s">
        <v>8091</v>
      </c>
      <c r="G241" s="182" t="s">
        <v>8092</v>
      </c>
      <c r="H241" s="183">
        <v>29</v>
      </c>
      <c r="I241" s="184"/>
      <c r="J241" s="185">
        <f t="shared" si="40"/>
        <v>0</v>
      </c>
      <c r="K241" s="186"/>
      <c r="L241" s="187"/>
      <c r="M241" s="188" t="s">
        <v>1</v>
      </c>
      <c r="N241" s="189" t="s">
        <v>42</v>
      </c>
      <c r="P241" s="153">
        <f t="shared" si="41"/>
        <v>0</v>
      </c>
      <c r="Q241" s="153">
        <v>0</v>
      </c>
      <c r="R241" s="153">
        <f t="shared" si="42"/>
        <v>0</v>
      </c>
      <c r="S241" s="153">
        <v>0</v>
      </c>
      <c r="T241" s="154">
        <f t="shared" si="43"/>
        <v>0</v>
      </c>
      <c r="AR241" s="155" t="s">
        <v>481</v>
      </c>
      <c r="AT241" s="155" t="s">
        <v>454</v>
      </c>
      <c r="AU241" s="155" t="s">
        <v>88</v>
      </c>
      <c r="AY241" s="16" t="s">
        <v>317</v>
      </c>
      <c r="BE241" s="156">
        <f t="shared" si="44"/>
        <v>0</v>
      </c>
      <c r="BF241" s="156">
        <f t="shared" si="45"/>
        <v>0</v>
      </c>
      <c r="BG241" s="156">
        <f t="shared" si="46"/>
        <v>0</v>
      </c>
      <c r="BH241" s="156">
        <f t="shared" si="47"/>
        <v>0</v>
      </c>
      <c r="BI241" s="156">
        <f t="shared" si="48"/>
        <v>0</v>
      </c>
      <c r="BJ241" s="16" t="s">
        <v>88</v>
      </c>
      <c r="BK241" s="156">
        <f t="shared" si="49"/>
        <v>0</v>
      </c>
      <c r="BL241" s="16" t="s">
        <v>396</v>
      </c>
      <c r="BM241" s="155" t="s">
        <v>1534</v>
      </c>
    </row>
    <row r="242" spans="2:65" s="1" customFormat="1" ht="55.5" customHeight="1">
      <c r="B242" s="142"/>
      <c r="C242" s="179" t="s">
        <v>742</v>
      </c>
      <c r="D242" s="179" t="s">
        <v>454</v>
      </c>
      <c r="E242" s="180" t="s">
        <v>8093</v>
      </c>
      <c r="F242" s="181" t="s">
        <v>8094</v>
      </c>
      <c r="G242" s="182" t="s">
        <v>7967</v>
      </c>
      <c r="H242" s="183">
        <v>2</v>
      </c>
      <c r="I242" s="184"/>
      <c r="J242" s="185">
        <f t="shared" si="40"/>
        <v>0</v>
      </c>
      <c r="K242" s="186"/>
      <c r="L242" s="187"/>
      <c r="M242" s="188" t="s">
        <v>1</v>
      </c>
      <c r="N242" s="189" t="s">
        <v>42</v>
      </c>
      <c r="P242" s="153">
        <f t="shared" si="41"/>
        <v>0</v>
      </c>
      <c r="Q242" s="153">
        <v>0</v>
      </c>
      <c r="R242" s="153">
        <f t="shared" si="42"/>
        <v>0</v>
      </c>
      <c r="S242" s="153">
        <v>0</v>
      </c>
      <c r="T242" s="154">
        <f t="shared" si="43"/>
        <v>0</v>
      </c>
      <c r="AR242" s="155" t="s">
        <v>481</v>
      </c>
      <c r="AT242" s="155" t="s">
        <v>454</v>
      </c>
      <c r="AU242" s="155" t="s">
        <v>88</v>
      </c>
      <c r="AY242" s="16" t="s">
        <v>317</v>
      </c>
      <c r="BE242" s="156">
        <f t="shared" si="44"/>
        <v>0</v>
      </c>
      <c r="BF242" s="156">
        <f t="shared" si="45"/>
        <v>0</v>
      </c>
      <c r="BG242" s="156">
        <f t="shared" si="46"/>
        <v>0</v>
      </c>
      <c r="BH242" s="156">
        <f t="shared" si="47"/>
        <v>0</v>
      </c>
      <c r="BI242" s="156">
        <f t="shared" si="48"/>
        <v>0</v>
      </c>
      <c r="BJ242" s="16" t="s">
        <v>88</v>
      </c>
      <c r="BK242" s="156">
        <f t="shared" si="49"/>
        <v>0</v>
      </c>
      <c r="BL242" s="16" t="s">
        <v>396</v>
      </c>
      <c r="BM242" s="155" t="s">
        <v>1528</v>
      </c>
    </row>
    <row r="243" spans="2:65" s="1" customFormat="1" ht="66.75" customHeight="1">
      <c r="B243" s="142"/>
      <c r="C243" s="179" t="s">
        <v>1836</v>
      </c>
      <c r="D243" s="179" t="s">
        <v>454</v>
      </c>
      <c r="E243" s="180" t="s">
        <v>8097</v>
      </c>
      <c r="F243" s="181" t="s">
        <v>8098</v>
      </c>
      <c r="G243" s="182" t="s">
        <v>7967</v>
      </c>
      <c r="H243" s="183">
        <v>4</v>
      </c>
      <c r="I243" s="184"/>
      <c r="J243" s="185">
        <f t="shared" si="40"/>
        <v>0</v>
      </c>
      <c r="K243" s="186"/>
      <c r="L243" s="187"/>
      <c r="M243" s="188" t="s">
        <v>1</v>
      </c>
      <c r="N243" s="189" t="s">
        <v>42</v>
      </c>
      <c r="P243" s="153">
        <f t="shared" si="41"/>
        <v>0</v>
      </c>
      <c r="Q243" s="153">
        <v>0</v>
      </c>
      <c r="R243" s="153">
        <f t="shared" si="42"/>
        <v>0</v>
      </c>
      <c r="S243" s="153">
        <v>0</v>
      </c>
      <c r="T243" s="154">
        <f t="shared" si="43"/>
        <v>0</v>
      </c>
      <c r="AR243" s="155" t="s">
        <v>481</v>
      </c>
      <c r="AT243" s="155" t="s">
        <v>454</v>
      </c>
      <c r="AU243" s="155" t="s">
        <v>88</v>
      </c>
      <c r="AY243" s="16" t="s">
        <v>317</v>
      </c>
      <c r="BE243" s="156">
        <f t="shared" si="44"/>
        <v>0</v>
      </c>
      <c r="BF243" s="156">
        <f t="shared" si="45"/>
        <v>0</v>
      </c>
      <c r="BG243" s="156">
        <f t="shared" si="46"/>
        <v>0</v>
      </c>
      <c r="BH243" s="156">
        <f t="shared" si="47"/>
        <v>0</v>
      </c>
      <c r="BI243" s="156">
        <f t="shared" si="48"/>
        <v>0</v>
      </c>
      <c r="BJ243" s="16" t="s">
        <v>88</v>
      </c>
      <c r="BK243" s="156">
        <f t="shared" si="49"/>
        <v>0</v>
      </c>
      <c r="BL243" s="16" t="s">
        <v>396</v>
      </c>
      <c r="BM243" s="155" t="s">
        <v>2461</v>
      </c>
    </row>
    <row r="244" spans="2:65" s="1" customFormat="1" ht="44.25" customHeight="1">
      <c r="B244" s="142"/>
      <c r="C244" s="179" t="s">
        <v>1841</v>
      </c>
      <c r="D244" s="179" t="s">
        <v>454</v>
      </c>
      <c r="E244" s="180" t="s">
        <v>8099</v>
      </c>
      <c r="F244" s="181" t="s">
        <v>15352</v>
      </c>
      <c r="G244" s="182" t="s">
        <v>7967</v>
      </c>
      <c r="H244" s="183">
        <v>34</v>
      </c>
      <c r="I244" s="184"/>
      <c r="J244" s="185">
        <f t="shared" si="40"/>
        <v>0</v>
      </c>
      <c r="K244" s="186"/>
      <c r="L244" s="187"/>
      <c r="M244" s="188" t="s">
        <v>1</v>
      </c>
      <c r="N244" s="189" t="s">
        <v>42</v>
      </c>
      <c r="P244" s="153">
        <f t="shared" si="41"/>
        <v>0</v>
      </c>
      <c r="Q244" s="153">
        <v>0</v>
      </c>
      <c r="R244" s="153">
        <f t="shared" si="42"/>
        <v>0</v>
      </c>
      <c r="S244" s="153">
        <v>0</v>
      </c>
      <c r="T244" s="154">
        <f t="shared" si="43"/>
        <v>0</v>
      </c>
      <c r="AR244" s="155" t="s">
        <v>481</v>
      </c>
      <c r="AT244" s="155" t="s">
        <v>454</v>
      </c>
      <c r="AU244" s="155" t="s">
        <v>88</v>
      </c>
      <c r="AY244" s="16" t="s">
        <v>317</v>
      </c>
      <c r="BE244" s="156">
        <f t="shared" si="44"/>
        <v>0</v>
      </c>
      <c r="BF244" s="156">
        <f t="shared" si="45"/>
        <v>0</v>
      </c>
      <c r="BG244" s="156">
        <f t="shared" si="46"/>
        <v>0</v>
      </c>
      <c r="BH244" s="156">
        <f t="shared" si="47"/>
        <v>0</v>
      </c>
      <c r="BI244" s="156">
        <f t="shared" si="48"/>
        <v>0</v>
      </c>
      <c r="BJ244" s="16" t="s">
        <v>88</v>
      </c>
      <c r="BK244" s="156">
        <f t="shared" si="49"/>
        <v>0</v>
      </c>
      <c r="BL244" s="16" t="s">
        <v>396</v>
      </c>
      <c r="BM244" s="155" t="s">
        <v>2471</v>
      </c>
    </row>
    <row r="245" spans="2:65" s="1" customFormat="1" ht="49" customHeight="1">
      <c r="B245" s="142"/>
      <c r="C245" s="179" t="s">
        <v>493</v>
      </c>
      <c r="D245" s="179" t="s">
        <v>454</v>
      </c>
      <c r="E245" s="180" t="s">
        <v>8101</v>
      </c>
      <c r="F245" s="181" t="s">
        <v>15353</v>
      </c>
      <c r="G245" s="182" t="s">
        <v>7967</v>
      </c>
      <c r="H245" s="183">
        <v>5</v>
      </c>
      <c r="I245" s="184"/>
      <c r="J245" s="185">
        <f t="shared" si="40"/>
        <v>0</v>
      </c>
      <c r="K245" s="186"/>
      <c r="L245" s="187"/>
      <c r="M245" s="188" t="s">
        <v>1</v>
      </c>
      <c r="N245" s="189" t="s">
        <v>42</v>
      </c>
      <c r="P245" s="153">
        <f t="shared" si="41"/>
        <v>0</v>
      </c>
      <c r="Q245" s="153">
        <v>0</v>
      </c>
      <c r="R245" s="153">
        <f t="shared" si="42"/>
        <v>0</v>
      </c>
      <c r="S245" s="153">
        <v>0</v>
      </c>
      <c r="T245" s="154">
        <f t="shared" si="43"/>
        <v>0</v>
      </c>
      <c r="AR245" s="155" t="s">
        <v>481</v>
      </c>
      <c r="AT245" s="155" t="s">
        <v>454</v>
      </c>
      <c r="AU245" s="155" t="s">
        <v>88</v>
      </c>
      <c r="AY245" s="16" t="s">
        <v>317</v>
      </c>
      <c r="BE245" s="156">
        <f t="shared" si="44"/>
        <v>0</v>
      </c>
      <c r="BF245" s="156">
        <f t="shared" si="45"/>
        <v>0</v>
      </c>
      <c r="BG245" s="156">
        <f t="shared" si="46"/>
        <v>0</v>
      </c>
      <c r="BH245" s="156">
        <f t="shared" si="47"/>
        <v>0</v>
      </c>
      <c r="BI245" s="156">
        <f t="shared" si="48"/>
        <v>0</v>
      </c>
      <c r="BJ245" s="16" t="s">
        <v>88</v>
      </c>
      <c r="BK245" s="156">
        <f t="shared" si="49"/>
        <v>0</v>
      </c>
      <c r="BL245" s="16" t="s">
        <v>396</v>
      </c>
      <c r="BM245" s="155" t="s">
        <v>1527</v>
      </c>
    </row>
    <row r="246" spans="2:65" s="1" customFormat="1" ht="37.75" customHeight="1">
      <c r="B246" s="142"/>
      <c r="C246" s="179" t="s">
        <v>1849</v>
      </c>
      <c r="D246" s="179" t="s">
        <v>454</v>
      </c>
      <c r="E246" s="180" t="s">
        <v>8103</v>
      </c>
      <c r="F246" s="181" t="s">
        <v>8104</v>
      </c>
      <c r="G246" s="182" t="s">
        <v>7967</v>
      </c>
      <c r="H246" s="183">
        <v>3</v>
      </c>
      <c r="I246" s="184"/>
      <c r="J246" s="185">
        <f t="shared" si="40"/>
        <v>0</v>
      </c>
      <c r="K246" s="186"/>
      <c r="L246" s="187"/>
      <c r="M246" s="188" t="s">
        <v>1</v>
      </c>
      <c r="N246" s="189" t="s">
        <v>42</v>
      </c>
      <c r="P246" s="153">
        <f t="shared" si="41"/>
        <v>0</v>
      </c>
      <c r="Q246" s="153">
        <v>0</v>
      </c>
      <c r="R246" s="153">
        <f t="shared" si="42"/>
        <v>0</v>
      </c>
      <c r="S246" s="153">
        <v>0</v>
      </c>
      <c r="T246" s="154">
        <f t="shared" si="43"/>
        <v>0</v>
      </c>
      <c r="AR246" s="155" t="s">
        <v>481</v>
      </c>
      <c r="AT246" s="155" t="s">
        <v>454</v>
      </c>
      <c r="AU246" s="155" t="s">
        <v>88</v>
      </c>
      <c r="AY246" s="16" t="s">
        <v>317</v>
      </c>
      <c r="BE246" s="156">
        <f t="shared" si="44"/>
        <v>0</v>
      </c>
      <c r="BF246" s="156">
        <f t="shared" si="45"/>
        <v>0</v>
      </c>
      <c r="BG246" s="156">
        <f t="shared" si="46"/>
        <v>0</v>
      </c>
      <c r="BH246" s="156">
        <f t="shared" si="47"/>
        <v>0</v>
      </c>
      <c r="BI246" s="156">
        <f t="shared" si="48"/>
        <v>0</v>
      </c>
      <c r="BJ246" s="16" t="s">
        <v>88</v>
      </c>
      <c r="BK246" s="156">
        <f t="shared" si="49"/>
        <v>0</v>
      </c>
      <c r="BL246" s="16" t="s">
        <v>396</v>
      </c>
      <c r="BM246" s="155" t="s">
        <v>2497</v>
      </c>
    </row>
    <row r="247" spans="2:65" s="1" customFormat="1" ht="33" customHeight="1">
      <c r="B247" s="142"/>
      <c r="C247" s="179" t="s">
        <v>1853</v>
      </c>
      <c r="D247" s="179" t="s">
        <v>454</v>
      </c>
      <c r="E247" s="180" t="s">
        <v>8109</v>
      </c>
      <c r="F247" s="181" t="s">
        <v>8110</v>
      </c>
      <c r="G247" s="182" t="s">
        <v>467</v>
      </c>
      <c r="H247" s="183">
        <v>5</v>
      </c>
      <c r="I247" s="184"/>
      <c r="J247" s="185">
        <f t="shared" si="40"/>
        <v>0</v>
      </c>
      <c r="K247" s="186"/>
      <c r="L247" s="187"/>
      <c r="M247" s="188" t="s">
        <v>1</v>
      </c>
      <c r="N247" s="189" t="s">
        <v>42</v>
      </c>
      <c r="P247" s="153">
        <f t="shared" si="41"/>
        <v>0</v>
      </c>
      <c r="Q247" s="153">
        <v>0</v>
      </c>
      <c r="R247" s="153">
        <f t="shared" si="42"/>
        <v>0</v>
      </c>
      <c r="S247" s="153">
        <v>0</v>
      </c>
      <c r="T247" s="154">
        <f t="shared" si="43"/>
        <v>0</v>
      </c>
      <c r="AR247" s="155" t="s">
        <v>481</v>
      </c>
      <c r="AT247" s="155" t="s">
        <v>454</v>
      </c>
      <c r="AU247" s="155" t="s">
        <v>88</v>
      </c>
      <c r="AY247" s="16" t="s">
        <v>317</v>
      </c>
      <c r="BE247" s="156">
        <f t="shared" si="44"/>
        <v>0</v>
      </c>
      <c r="BF247" s="156">
        <f t="shared" si="45"/>
        <v>0</v>
      </c>
      <c r="BG247" s="156">
        <f t="shared" si="46"/>
        <v>0</v>
      </c>
      <c r="BH247" s="156">
        <f t="shared" si="47"/>
        <v>0</v>
      </c>
      <c r="BI247" s="156">
        <f t="shared" si="48"/>
        <v>0</v>
      </c>
      <c r="BJ247" s="16" t="s">
        <v>88</v>
      </c>
      <c r="BK247" s="156">
        <f t="shared" si="49"/>
        <v>0</v>
      </c>
      <c r="BL247" s="16" t="s">
        <v>396</v>
      </c>
      <c r="BM247" s="155" t="s">
        <v>2507</v>
      </c>
    </row>
    <row r="248" spans="2:65" s="1" customFormat="1" ht="49" customHeight="1">
      <c r="B248" s="142"/>
      <c r="C248" s="179" t="s">
        <v>1859</v>
      </c>
      <c r="D248" s="179" t="s">
        <v>454</v>
      </c>
      <c r="E248" s="180" t="s">
        <v>8111</v>
      </c>
      <c r="F248" s="181" t="s">
        <v>8112</v>
      </c>
      <c r="G248" s="182" t="s">
        <v>7967</v>
      </c>
      <c r="H248" s="183">
        <v>6</v>
      </c>
      <c r="I248" s="184"/>
      <c r="J248" s="185">
        <f t="shared" si="40"/>
        <v>0</v>
      </c>
      <c r="K248" s="186"/>
      <c r="L248" s="187"/>
      <c r="M248" s="188" t="s">
        <v>1</v>
      </c>
      <c r="N248" s="189" t="s">
        <v>42</v>
      </c>
      <c r="P248" s="153">
        <f t="shared" si="41"/>
        <v>0</v>
      </c>
      <c r="Q248" s="153">
        <v>0</v>
      </c>
      <c r="R248" s="153">
        <f t="shared" si="42"/>
        <v>0</v>
      </c>
      <c r="S248" s="153">
        <v>0</v>
      </c>
      <c r="T248" s="154">
        <f t="shared" si="43"/>
        <v>0</v>
      </c>
      <c r="AR248" s="155" t="s">
        <v>481</v>
      </c>
      <c r="AT248" s="155" t="s">
        <v>454</v>
      </c>
      <c r="AU248" s="155" t="s">
        <v>88</v>
      </c>
      <c r="AY248" s="16" t="s">
        <v>317</v>
      </c>
      <c r="BE248" s="156">
        <f t="shared" si="44"/>
        <v>0</v>
      </c>
      <c r="BF248" s="156">
        <f t="shared" si="45"/>
        <v>0</v>
      </c>
      <c r="BG248" s="156">
        <f t="shared" si="46"/>
        <v>0</v>
      </c>
      <c r="BH248" s="156">
        <f t="shared" si="47"/>
        <v>0</v>
      </c>
      <c r="BI248" s="156">
        <f t="shared" si="48"/>
        <v>0</v>
      </c>
      <c r="BJ248" s="16" t="s">
        <v>88</v>
      </c>
      <c r="BK248" s="156">
        <f t="shared" si="49"/>
        <v>0</v>
      </c>
      <c r="BL248" s="16" t="s">
        <v>396</v>
      </c>
      <c r="BM248" s="155" t="s">
        <v>1529</v>
      </c>
    </row>
    <row r="249" spans="2:65" s="1" customFormat="1" ht="16.5" customHeight="1">
      <c r="B249" s="142"/>
      <c r="C249" s="143" t="s">
        <v>1868</v>
      </c>
      <c r="D249" s="143" t="s">
        <v>319</v>
      </c>
      <c r="E249" s="144" t="s">
        <v>8113</v>
      </c>
      <c r="F249" s="145" t="s">
        <v>8114</v>
      </c>
      <c r="G249" s="146" t="s">
        <v>611</v>
      </c>
      <c r="H249" s="147">
        <v>92</v>
      </c>
      <c r="I249" s="148"/>
      <c r="J249" s="149">
        <f t="shared" si="40"/>
        <v>0</v>
      </c>
      <c r="K249" s="150"/>
      <c r="L249" s="31"/>
      <c r="M249" s="151" t="s">
        <v>1</v>
      </c>
      <c r="N249" s="152" t="s">
        <v>42</v>
      </c>
      <c r="P249" s="153">
        <f t="shared" si="41"/>
        <v>0</v>
      </c>
      <c r="Q249" s="153">
        <v>0</v>
      </c>
      <c r="R249" s="153">
        <f t="shared" si="42"/>
        <v>0</v>
      </c>
      <c r="S249" s="153">
        <v>0</v>
      </c>
      <c r="T249" s="154">
        <f t="shared" si="43"/>
        <v>0</v>
      </c>
      <c r="AR249" s="155" t="s">
        <v>396</v>
      </c>
      <c r="AT249" s="155" t="s">
        <v>319</v>
      </c>
      <c r="AU249" s="155" t="s">
        <v>88</v>
      </c>
      <c r="AY249" s="16" t="s">
        <v>317</v>
      </c>
      <c r="BE249" s="156">
        <f t="shared" si="44"/>
        <v>0</v>
      </c>
      <c r="BF249" s="156">
        <f t="shared" si="45"/>
        <v>0</v>
      </c>
      <c r="BG249" s="156">
        <f t="shared" si="46"/>
        <v>0</v>
      </c>
      <c r="BH249" s="156">
        <f t="shared" si="47"/>
        <v>0</v>
      </c>
      <c r="BI249" s="156">
        <f t="shared" si="48"/>
        <v>0</v>
      </c>
      <c r="BJ249" s="16" t="s">
        <v>88</v>
      </c>
      <c r="BK249" s="156">
        <f t="shared" si="49"/>
        <v>0</v>
      </c>
      <c r="BL249" s="16" t="s">
        <v>396</v>
      </c>
      <c r="BM249" s="155" t="s">
        <v>2533</v>
      </c>
    </row>
    <row r="250" spans="2:65" s="1" customFormat="1" ht="24.15" customHeight="1">
      <c r="B250" s="142"/>
      <c r="C250" s="143" t="s">
        <v>1872</v>
      </c>
      <c r="D250" s="143" t="s">
        <v>319</v>
      </c>
      <c r="E250" s="144" t="s">
        <v>8121</v>
      </c>
      <c r="F250" s="145" t="s">
        <v>15354</v>
      </c>
      <c r="G250" s="146" t="s">
        <v>467</v>
      </c>
      <c r="H250" s="147">
        <v>5</v>
      </c>
      <c r="I250" s="148"/>
      <c r="J250" s="149">
        <f t="shared" si="40"/>
        <v>0</v>
      </c>
      <c r="K250" s="150"/>
      <c r="L250" s="31"/>
      <c r="M250" s="151" t="s">
        <v>1</v>
      </c>
      <c r="N250" s="152" t="s">
        <v>42</v>
      </c>
      <c r="P250" s="153">
        <f t="shared" si="41"/>
        <v>0</v>
      </c>
      <c r="Q250" s="153">
        <v>0</v>
      </c>
      <c r="R250" s="153">
        <f t="shared" si="42"/>
        <v>0</v>
      </c>
      <c r="S250" s="153">
        <v>0</v>
      </c>
      <c r="T250" s="154">
        <f t="shared" si="43"/>
        <v>0</v>
      </c>
      <c r="AR250" s="155" t="s">
        <v>396</v>
      </c>
      <c r="AT250" s="155" t="s">
        <v>319</v>
      </c>
      <c r="AU250" s="155" t="s">
        <v>88</v>
      </c>
      <c r="AY250" s="16" t="s">
        <v>317</v>
      </c>
      <c r="BE250" s="156">
        <f t="shared" si="44"/>
        <v>0</v>
      </c>
      <c r="BF250" s="156">
        <f t="shared" si="45"/>
        <v>0</v>
      </c>
      <c r="BG250" s="156">
        <f t="shared" si="46"/>
        <v>0</v>
      </c>
      <c r="BH250" s="156">
        <f t="shared" si="47"/>
        <v>0</v>
      </c>
      <c r="BI250" s="156">
        <f t="shared" si="48"/>
        <v>0</v>
      </c>
      <c r="BJ250" s="16" t="s">
        <v>88</v>
      </c>
      <c r="BK250" s="156">
        <f t="shared" si="49"/>
        <v>0</v>
      </c>
      <c r="BL250" s="16" t="s">
        <v>396</v>
      </c>
      <c r="BM250" s="155" t="s">
        <v>2543</v>
      </c>
    </row>
    <row r="251" spans="2:65" s="1" customFormat="1" ht="16.5" customHeight="1">
      <c r="B251" s="142"/>
      <c r="C251" s="179" t="s">
        <v>1876</v>
      </c>
      <c r="D251" s="179" t="s">
        <v>454</v>
      </c>
      <c r="E251" s="180" t="s">
        <v>8123</v>
      </c>
      <c r="F251" s="181" t="s">
        <v>8124</v>
      </c>
      <c r="G251" s="182" t="s">
        <v>467</v>
      </c>
      <c r="H251" s="183">
        <v>4</v>
      </c>
      <c r="I251" s="184"/>
      <c r="J251" s="185">
        <f t="shared" si="40"/>
        <v>0</v>
      </c>
      <c r="K251" s="186"/>
      <c r="L251" s="187"/>
      <c r="M251" s="188" t="s">
        <v>1</v>
      </c>
      <c r="N251" s="189" t="s">
        <v>42</v>
      </c>
      <c r="P251" s="153">
        <f t="shared" si="41"/>
        <v>0</v>
      </c>
      <c r="Q251" s="153">
        <v>0</v>
      </c>
      <c r="R251" s="153">
        <f t="shared" si="42"/>
        <v>0</v>
      </c>
      <c r="S251" s="153">
        <v>0</v>
      </c>
      <c r="T251" s="154">
        <f t="shared" si="43"/>
        <v>0</v>
      </c>
      <c r="AR251" s="155" t="s">
        <v>481</v>
      </c>
      <c r="AT251" s="155" t="s">
        <v>454</v>
      </c>
      <c r="AU251" s="155" t="s">
        <v>88</v>
      </c>
      <c r="AY251" s="16" t="s">
        <v>317</v>
      </c>
      <c r="BE251" s="156">
        <f t="shared" si="44"/>
        <v>0</v>
      </c>
      <c r="BF251" s="156">
        <f t="shared" si="45"/>
        <v>0</v>
      </c>
      <c r="BG251" s="156">
        <f t="shared" si="46"/>
        <v>0</v>
      </c>
      <c r="BH251" s="156">
        <f t="shared" si="47"/>
        <v>0</v>
      </c>
      <c r="BI251" s="156">
        <f t="shared" si="48"/>
        <v>0</v>
      </c>
      <c r="BJ251" s="16" t="s">
        <v>88</v>
      </c>
      <c r="BK251" s="156">
        <f t="shared" si="49"/>
        <v>0</v>
      </c>
      <c r="BL251" s="16" t="s">
        <v>396</v>
      </c>
      <c r="BM251" s="155" t="s">
        <v>2553</v>
      </c>
    </row>
    <row r="252" spans="2:65" s="1" customFormat="1" ht="21.75" customHeight="1">
      <c r="B252" s="142"/>
      <c r="C252" s="179" t="s">
        <v>1882</v>
      </c>
      <c r="D252" s="179" t="s">
        <v>454</v>
      </c>
      <c r="E252" s="180" t="s">
        <v>8127</v>
      </c>
      <c r="F252" s="181" t="s">
        <v>8128</v>
      </c>
      <c r="G252" s="182" t="s">
        <v>467</v>
      </c>
      <c r="H252" s="183">
        <v>2</v>
      </c>
      <c r="I252" s="184"/>
      <c r="J252" s="185">
        <f t="shared" si="40"/>
        <v>0</v>
      </c>
      <c r="K252" s="186"/>
      <c r="L252" s="187"/>
      <c r="M252" s="188" t="s">
        <v>1</v>
      </c>
      <c r="N252" s="189" t="s">
        <v>42</v>
      </c>
      <c r="P252" s="153">
        <f t="shared" si="41"/>
        <v>0</v>
      </c>
      <c r="Q252" s="153">
        <v>0</v>
      </c>
      <c r="R252" s="153">
        <f t="shared" si="42"/>
        <v>0</v>
      </c>
      <c r="S252" s="153">
        <v>0</v>
      </c>
      <c r="T252" s="154">
        <f t="shared" si="43"/>
        <v>0</v>
      </c>
      <c r="AR252" s="155" t="s">
        <v>481</v>
      </c>
      <c r="AT252" s="155" t="s">
        <v>454</v>
      </c>
      <c r="AU252" s="155" t="s">
        <v>88</v>
      </c>
      <c r="AY252" s="16" t="s">
        <v>317</v>
      </c>
      <c r="BE252" s="156">
        <f t="shared" si="44"/>
        <v>0</v>
      </c>
      <c r="BF252" s="156">
        <f t="shared" si="45"/>
        <v>0</v>
      </c>
      <c r="BG252" s="156">
        <f t="shared" si="46"/>
        <v>0</v>
      </c>
      <c r="BH252" s="156">
        <f t="shared" si="47"/>
        <v>0</v>
      </c>
      <c r="BI252" s="156">
        <f t="shared" si="48"/>
        <v>0</v>
      </c>
      <c r="BJ252" s="16" t="s">
        <v>88</v>
      </c>
      <c r="BK252" s="156">
        <f t="shared" si="49"/>
        <v>0</v>
      </c>
      <c r="BL252" s="16" t="s">
        <v>396</v>
      </c>
      <c r="BM252" s="155" t="s">
        <v>2562</v>
      </c>
    </row>
    <row r="253" spans="2:65" s="1" customFormat="1" ht="24.15" customHeight="1">
      <c r="B253" s="142"/>
      <c r="C253" s="179" t="s">
        <v>1886</v>
      </c>
      <c r="D253" s="179" t="s">
        <v>454</v>
      </c>
      <c r="E253" s="180" t="s">
        <v>8125</v>
      </c>
      <c r="F253" s="181" t="s">
        <v>8126</v>
      </c>
      <c r="G253" s="182" t="s">
        <v>467</v>
      </c>
      <c r="H253" s="183">
        <v>2</v>
      </c>
      <c r="I253" s="184"/>
      <c r="J253" s="185">
        <f t="shared" si="40"/>
        <v>0</v>
      </c>
      <c r="K253" s="186"/>
      <c r="L253" s="187"/>
      <c r="M253" s="188" t="s">
        <v>1</v>
      </c>
      <c r="N253" s="189" t="s">
        <v>42</v>
      </c>
      <c r="P253" s="153">
        <f t="shared" si="41"/>
        <v>0</v>
      </c>
      <c r="Q253" s="153">
        <v>0</v>
      </c>
      <c r="R253" s="153">
        <f t="shared" si="42"/>
        <v>0</v>
      </c>
      <c r="S253" s="153">
        <v>0</v>
      </c>
      <c r="T253" s="154">
        <f t="shared" si="43"/>
        <v>0</v>
      </c>
      <c r="AR253" s="155" t="s">
        <v>481</v>
      </c>
      <c r="AT253" s="155" t="s">
        <v>454</v>
      </c>
      <c r="AU253" s="155" t="s">
        <v>88</v>
      </c>
      <c r="AY253" s="16" t="s">
        <v>317</v>
      </c>
      <c r="BE253" s="156">
        <f t="shared" si="44"/>
        <v>0</v>
      </c>
      <c r="BF253" s="156">
        <f t="shared" si="45"/>
        <v>0</v>
      </c>
      <c r="BG253" s="156">
        <f t="shared" si="46"/>
        <v>0</v>
      </c>
      <c r="BH253" s="156">
        <f t="shared" si="47"/>
        <v>0</v>
      </c>
      <c r="BI253" s="156">
        <f t="shared" si="48"/>
        <v>0</v>
      </c>
      <c r="BJ253" s="16" t="s">
        <v>88</v>
      </c>
      <c r="BK253" s="156">
        <f t="shared" si="49"/>
        <v>0</v>
      </c>
      <c r="BL253" s="16" t="s">
        <v>396</v>
      </c>
      <c r="BM253" s="155" t="s">
        <v>2573</v>
      </c>
    </row>
    <row r="254" spans="2:65" s="1" customFormat="1" ht="16.5" customHeight="1">
      <c r="B254" s="142"/>
      <c r="C254" s="143" t="s">
        <v>1910</v>
      </c>
      <c r="D254" s="143" t="s">
        <v>319</v>
      </c>
      <c r="E254" s="144" t="s">
        <v>8129</v>
      </c>
      <c r="F254" s="145" t="s">
        <v>8130</v>
      </c>
      <c r="G254" s="146" t="s">
        <v>7967</v>
      </c>
      <c r="H254" s="147">
        <v>6</v>
      </c>
      <c r="I254" s="148"/>
      <c r="J254" s="149">
        <f t="shared" si="40"/>
        <v>0</v>
      </c>
      <c r="K254" s="150"/>
      <c r="L254" s="31"/>
      <c r="M254" s="151" t="s">
        <v>1</v>
      </c>
      <c r="N254" s="152" t="s">
        <v>42</v>
      </c>
      <c r="P254" s="153">
        <f t="shared" si="41"/>
        <v>0</v>
      </c>
      <c r="Q254" s="153">
        <v>0</v>
      </c>
      <c r="R254" s="153">
        <f t="shared" si="42"/>
        <v>0</v>
      </c>
      <c r="S254" s="153">
        <v>0</v>
      </c>
      <c r="T254" s="154">
        <f t="shared" si="43"/>
        <v>0</v>
      </c>
      <c r="AR254" s="155" t="s">
        <v>396</v>
      </c>
      <c r="AT254" s="155" t="s">
        <v>319</v>
      </c>
      <c r="AU254" s="155" t="s">
        <v>88</v>
      </c>
      <c r="AY254" s="16" t="s">
        <v>317</v>
      </c>
      <c r="BE254" s="156">
        <f t="shared" si="44"/>
        <v>0</v>
      </c>
      <c r="BF254" s="156">
        <f t="shared" si="45"/>
        <v>0</v>
      </c>
      <c r="BG254" s="156">
        <f t="shared" si="46"/>
        <v>0</v>
      </c>
      <c r="BH254" s="156">
        <f t="shared" si="47"/>
        <v>0</v>
      </c>
      <c r="BI254" s="156">
        <f t="shared" si="48"/>
        <v>0</v>
      </c>
      <c r="BJ254" s="16" t="s">
        <v>88</v>
      </c>
      <c r="BK254" s="156">
        <f t="shared" si="49"/>
        <v>0</v>
      </c>
      <c r="BL254" s="16" t="s">
        <v>396</v>
      </c>
      <c r="BM254" s="155" t="s">
        <v>2584</v>
      </c>
    </row>
    <row r="255" spans="2:65" s="1" customFormat="1" ht="24.15" customHeight="1">
      <c r="B255" s="142"/>
      <c r="C255" s="179" t="s">
        <v>1916</v>
      </c>
      <c r="D255" s="179" t="s">
        <v>454</v>
      </c>
      <c r="E255" s="180" t="s">
        <v>8131</v>
      </c>
      <c r="F255" s="181" t="s">
        <v>8132</v>
      </c>
      <c r="G255" s="182" t="s">
        <v>611</v>
      </c>
      <c r="H255" s="183">
        <v>5</v>
      </c>
      <c r="I255" s="184"/>
      <c r="J255" s="185">
        <f t="shared" si="40"/>
        <v>0</v>
      </c>
      <c r="K255" s="186"/>
      <c r="L255" s="187"/>
      <c r="M255" s="188" t="s">
        <v>1</v>
      </c>
      <c r="N255" s="189" t="s">
        <v>42</v>
      </c>
      <c r="P255" s="153">
        <f t="shared" si="41"/>
        <v>0</v>
      </c>
      <c r="Q255" s="153">
        <v>0</v>
      </c>
      <c r="R255" s="153">
        <f t="shared" si="42"/>
        <v>0</v>
      </c>
      <c r="S255" s="153">
        <v>0</v>
      </c>
      <c r="T255" s="154">
        <f t="shared" si="43"/>
        <v>0</v>
      </c>
      <c r="AR255" s="155" t="s">
        <v>481</v>
      </c>
      <c r="AT255" s="155" t="s">
        <v>454</v>
      </c>
      <c r="AU255" s="155" t="s">
        <v>88</v>
      </c>
      <c r="AY255" s="16" t="s">
        <v>317</v>
      </c>
      <c r="BE255" s="156">
        <f t="shared" si="44"/>
        <v>0</v>
      </c>
      <c r="BF255" s="156">
        <f t="shared" si="45"/>
        <v>0</v>
      </c>
      <c r="BG255" s="156">
        <f t="shared" si="46"/>
        <v>0</v>
      </c>
      <c r="BH255" s="156">
        <f t="shared" si="47"/>
        <v>0</v>
      </c>
      <c r="BI255" s="156">
        <f t="shared" si="48"/>
        <v>0</v>
      </c>
      <c r="BJ255" s="16" t="s">
        <v>88</v>
      </c>
      <c r="BK255" s="156">
        <f t="shared" si="49"/>
        <v>0</v>
      </c>
      <c r="BL255" s="16" t="s">
        <v>396</v>
      </c>
      <c r="BM255" s="155" t="s">
        <v>2594</v>
      </c>
    </row>
    <row r="256" spans="2:65" s="1" customFormat="1" ht="24.15" customHeight="1">
      <c r="B256" s="142"/>
      <c r="C256" s="179" t="s">
        <v>1922</v>
      </c>
      <c r="D256" s="179" t="s">
        <v>454</v>
      </c>
      <c r="E256" s="180" t="s">
        <v>8133</v>
      </c>
      <c r="F256" s="181" t="s">
        <v>8134</v>
      </c>
      <c r="G256" s="182" t="s">
        <v>467</v>
      </c>
      <c r="H256" s="183">
        <v>23</v>
      </c>
      <c r="I256" s="184"/>
      <c r="J256" s="185">
        <f t="shared" si="40"/>
        <v>0</v>
      </c>
      <c r="K256" s="186"/>
      <c r="L256" s="187"/>
      <c r="M256" s="188" t="s">
        <v>1</v>
      </c>
      <c r="N256" s="189" t="s">
        <v>42</v>
      </c>
      <c r="P256" s="153">
        <f t="shared" si="41"/>
        <v>0</v>
      </c>
      <c r="Q256" s="153">
        <v>0</v>
      </c>
      <c r="R256" s="153">
        <f t="shared" si="42"/>
        <v>0</v>
      </c>
      <c r="S256" s="153">
        <v>0</v>
      </c>
      <c r="T256" s="154">
        <f t="shared" si="43"/>
        <v>0</v>
      </c>
      <c r="AR256" s="155" t="s">
        <v>481</v>
      </c>
      <c r="AT256" s="155" t="s">
        <v>454</v>
      </c>
      <c r="AU256" s="155" t="s">
        <v>88</v>
      </c>
      <c r="AY256" s="16" t="s">
        <v>317</v>
      </c>
      <c r="BE256" s="156">
        <f t="shared" si="44"/>
        <v>0</v>
      </c>
      <c r="BF256" s="156">
        <f t="shared" si="45"/>
        <v>0</v>
      </c>
      <c r="BG256" s="156">
        <f t="shared" si="46"/>
        <v>0</v>
      </c>
      <c r="BH256" s="156">
        <f t="shared" si="47"/>
        <v>0</v>
      </c>
      <c r="BI256" s="156">
        <f t="shared" si="48"/>
        <v>0</v>
      </c>
      <c r="BJ256" s="16" t="s">
        <v>88</v>
      </c>
      <c r="BK256" s="156">
        <f t="shared" si="49"/>
        <v>0</v>
      </c>
      <c r="BL256" s="16" t="s">
        <v>396</v>
      </c>
      <c r="BM256" s="155" t="s">
        <v>2603</v>
      </c>
    </row>
    <row r="257" spans="2:65" s="1" customFormat="1" ht="24.15" customHeight="1">
      <c r="B257" s="142"/>
      <c r="C257" s="179" t="s">
        <v>1957</v>
      </c>
      <c r="D257" s="179" t="s">
        <v>454</v>
      </c>
      <c r="E257" s="180" t="s">
        <v>8135</v>
      </c>
      <c r="F257" s="181" t="s">
        <v>8136</v>
      </c>
      <c r="G257" s="182" t="s">
        <v>7967</v>
      </c>
      <c r="H257" s="183">
        <v>23</v>
      </c>
      <c r="I257" s="184"/>
      <c r="J257" s="185">
        <f t="shared" si="40"/>
        <v>0</v>
      </c>
      <c r="K257" s="186"/>
      <c r="L257" s="187"/>
      <c r="M257" s="188" t="s">
        <v>1</v>
      </c>
      <c r="N257" s="189" t="s">
        <v>42</v>
      </c>
      <c r="P257" s="153">
        <f t="shared" si="41"/>
        <v>0</v>
      </c>
      <c r="Q257" s="153">
        <v>0</v>
      </c>
      <c r="R257" s="153">
        <f t="shared" si="42"/>
        <v>0</v>
      </c>
      <c r="S257" s="153">
        <v>0</v>
      </c>
      <c r="T257" s="154">
        <f t="shared" si="43"/>
        <v>0</v>
      </c>
      <c r="AR257" s="155" t="s">
        <v>481</v>
      </c>
      <c r="AT257" s="155" t="s">
        <v>454</v>
      </c>
      <c r="AU257" s="155" t="s">
        <v>88</v>
      </c>
      <c r="AY257" s="16" t="s">
        <v>317</v>
      </c>
      <c r="BE257" s="156">
        <f t="shared" si="44"/>
        <v>0</v>
      </c>
      <c r="BF257" s="156">
        <f t="shared" si="45"/>
        <v>0</v>
      </c>
      <c r="BG257" s="156">
        <f t="shared" si="46"/>
        <v>0</v>
      </c>
      <c r="BH257" s="156">
        <f t="shared" si="47"/>
        <v>0</v>
      </c>
      <c r="BI257" s="156">
        <f t="shared" si="48"/>
        <v>0</v>
      </c>
      <c r="BJ257" s="16" t="s">
        <v>88</v>
      </c>
      <c r="BK257" s="156">
        <f t="shared" si="49"/>
        <v>0</v>
      </c>
      <c r="BL257" s="16" t="s">
        <v>396</v>
      </c>
      <c r="BM257" s="155" t="s">
        <v>2613</v>
      </c>
    </row>
    <row r="258" spans="2:65" s="1" customFormat="1" ht="16.5" customHeight="1">
      <c r="B258" s="142"/>
      <c r="C258" s="179" t="s">
        <v>1961</v>
      </c>
      <c r="D258" s="179" t="s">
        <v>454</v>
      </c>
      <c r="E258" s="180" t="s">
        <v>8137</v>
      </c>
      <c r="F258" s="181" t="s">
        <v>8138</v>
      </c>
      <c r="G258" s="182" t="s">
        <v>611</v>
      </c>
      <c r="H258" s="183">
        <v>42</v>
      </c>
      <c r="I258" s="184"/>
      <c r="J258" s="185">
        <f t="shared" si="40"/>
        <v>0</v>
      </c>
      <c r="K258" s="186"/>
      <c r="L258" s="187"/>
      <c r="M258" s="188" t="s">
        <v>1</v>
      </c>
      <c r="N258" s="189" t="s">
        <v>42</v>
      </c>
      <c r="P258" s="153">
        <f t="shared" si="41"/>
        <v>0</v>
      </c>
      <c r="Q258" s="153">
        <v>0</v>
      </c>
      <c r="R258" s="153">
        <f t="shared" si="42"/>
        <v>0</v>
      </c>
      <c r="S258" s="153">
        <v>0</v>
      </c>
      <c r="T258" s="154">
        <f t="shared" si="43"/>
        <v>0</v>
      </c>
      <c r="AR258" s="155" t="s">
        <v>481</v>
      </c>
      <c r="AT258" s="155" t="s">
        <v>454</v>
      </c>
      <c r="AU258" s="155" t="s">
        <v>88</v>
      </c>
      <c r="AY258" s="16" t="s">
        <v>317</v>
      </c>
      <c r="BE258" s="156">
        <f t="shared" si="44"/>
        <v>0</v>
      </c>
      <c r="BF258" s="156">
        <f t="shared" si="45"/>
        <v>0</v>
      </c>
      <c r="BG258" s="156">
        <f t="shared" si="46"/>
        <v>0</v>
      </c>
      <c r="BH258" s="156">
        <f t="shared" si="47"/>
        <v>0</v>
      </c>
      <c r="BI258" s="156">
        <f t="shared" si="48"/>
        <v>0</v>
      </c>
      <c r="BJ258" s="16" t="s">
        <v>88</v>
      </c>
      <c r="BK258" s="156">
        <f t="shared" si="49"/>
        <v>0</v>
      </c>
      <c r="BL258" s="16" t="s">
        <v>396</v>
      </c>
      <c r="BM258" s="155" t="s">
        <v>2623</v>
      </c>
    </row>
    <row r="259" spans="2:65" s="1" customFormat="1" ht="16.5" customHeight="1">
      <c r="B259" s="142"/>
      <c r="C259" s="179" t="s">
        <v>2024</v>
      </c>
      <c r="D259" s="179" t="s">
        <v>454</v>
      </c>
      <c r="E259" s="180" t="s">
        <v>8139</v>
      </c>
      <c r="F259" s="181" t="s">
        <v>8140</v>
      </c>
      <c r="G259" s="182" t="s">
        <v>611</v>
      </c>
      <c r="H259" s="183">
        <v>11</v>
      </c>
      <c r="I259" s="184"/>
      <c r="J259" s="185">
        <f t="shared" si="40"/>
        <v>0</v>
      </c>
      <c r="K259" s="186"/>
      <c r="L259" s="187"/>
      <c r="M259" s="188" t="s">
        <v>1</v>
      </c>
      <c r="N259" s="189" t="s">
        <v>42</v>
      </c>
      <c r="P259" s="153">
        <f t="shared" si="41"/>
        <v>0</v>
      </c>
      <c r="Q259" s="153">
        <v>0</v>
      </c>
      <c r="R259" s="153">
        <f t="shared" si="42"/>
        <v>0</v>
      </c>
      <c r="S259" s="153">
        <v>0</v>
      </c>
      <c r="T259" s="154">
        <f t="shared" si="43"/>
        <v>0</v>
      </c>
      <c r="AR259" s="155" t="s">
        <v>481</v>
      </c>
      <c r="AT259" s="155" t="s">
        <v>454</v>
      </c>
      <c r="AU259" s="155" t="s">
        <v>88</v>
      </c>
      <c r="AY259" s="16" t="s">
        <v>317</v>
      </c>
      <c r="BE259" s="156">
        <f t="shared" si="44"/>
        <v>0</v>
      </c>
      <c r="BF259" s="156">
        <f t="shared" si="45"/>
        <v>0</v>
      </c>
      <c r="BG259" s="156">
        <f t="shared" si="46"/>
        <v>0</v>
      </c>
      <c r="BH259" s="156">
        <f t="shared" si="47"/>
        <v>0</v>
      </c>
      <c r="BI259" s="156">
        <f t="shared" si="48"/>
        <v>0</v>
      </c>
      <c r="BJ259" s="16" t="s">
        <v>88</v>
      </c>
      <c r="BK259" s="156">
        <f t="shared" si="49"/>
        <v>0</v>
      </c>
      <c r="BL259" s="16" t="s">
        <v>396</v>
      </c>
      <c r="BM259" s="155" t="s">
        <v>2632</v>
      </c>
    </row>
    <row r="260" spans="2:65" s="1" customFormat="1" ht="16.5" customHeight="1">
      <c r="B260" s="142"/>
      <c r="C260" s="143" t="s">
        <v>2028</v>
      </c>
      <c r="D260" s="143" t="s">
        <v>319</v>
      </c>
      <c r="E260" s="144" t="s">
        <v>8147</v>
      </c>
      <c r="F260" s="145" t="s">
        <v>8148</v>
      </c>
      <c r="G260" s="146" t="s">
        <v>467</v>
      </c>
      <c r="H260" s="147">
        <v>81</v>
      </c>
      <c r="I260" s="148"/>
      <c r="J260" s="149">
        <f t="shared" si="40"/>
        <v>0</v>
      </c>
      <c r="K260" s="150"/>
      <c r="L260" s="31"/>
      <c r="M260" s="151" t="s">
        <v>1</v>
      </c>
      <c r="N260" s="152" t="s">
        <v>42</v>
      </c>
      <c r="P260" s="153">
        <f t="shared" si="41"/>
        <v>0</v>
      </c>
      <c r="Q260" s="153">
        <v>0</v>
      </c>
      <c r="R260" s="153">
        <f t="shared" si="42"/>
        <v>0</v>
      </c>
      <c r="S260" s="153">
        <v>0</v>
      </c>
      <c r="T260" s="154">
        <f t="shared" si="43"/>
        <v>0</v>
      </c>
      <c r="AR260" s="155" t="s">
        <v>396</v>
      </c>
      <c r="AT260" s="155" t="s">
        <v>319</v>
      </c>
      <c r="AU260" s="155" t="s">
        <v>88</v>
      </c>
      <c r="AY260" s="16" t="s">
        <v>317</v>
      </c>
      <c r="BE260" s="156">
        <f t="shared" si="44"/>
        <v>0</v>
      </c>
      <c r="BF260" s="156">
        <f t="shared" si="45"/>
        <v>0</v>
      </c>
      <c r="BG260" s="156">
        <f t="shared" si="46"/>
        <v>0</v>
      </c>
      <c r="BH260" s="156">
        <f t="shared" si="47"/>
        <v>0</v>
      </c>
      <c r="BI260" s="156">
        <f t="shared" si="48"/>
        <v>0</v>
      </c>
      <c r="BJ260" s="16" t="s">
        <v>88</v>
      </c>
      <c r="BK260" s="156">
        <f t="shared" si="49"/>
        <v>0</v>
      </c>
      <c r="BL260" s="16" t="s">
        <v>396</v>
      </c>
      <c r="BM260" s="155" t="s">
        <v>2684</v>
      </c>
    </row>
    <row r="261" spans="2:65" s="1" customFormat="1" ht="16.5" customHeight="1">
      <c r="B261" s="142"/>
      <c r="C261" s="179" t="s">
        <v>2035</v>
      </c>
      <c r="D261" s="179" t="s">
        <v>454</v>
      </c>
      <c r="E261" s="180" t="s">
        <v>8149</v>
      </c>
      <c r="F261" s="181" t="s">
        <v>8150</v>
      </c>
      <c r="G261" s="182" t="s">
        <v>467</v>
      </c>
      <c r="H261" s="183">
        <v>156</v>
      </c>
      <c r="I261" s="184"/>
      <c r="J261" s="185">
        <f t="shared" si="40"/>
        <v>0</v>
      </c>
      <c r="K261" s="186"/>
      <c r="L261" s="187"/>
      <c r="M261" s="188" t="s">
        <v>1</v>
      </c>
      <c r="N261" s="189" t="s">
        <v>42</v>
      </c>
      <c r="P261" s="153">
        <f t="shared" si="41"/>
        <v>0</v>
      </c>
      <c r="Q261" s="153">
        <v>0</v>
      </c>
      <c r="R261" s="153">
        <f t="shared" si="42"/>
        <v>0</v>
      </c>
      <c r="S261" s="153">
        <v>0</v>
      </c>
      <c r="T261" s="154">
        <f t="shared" si="43"/>
        <v>0</v>
      </c>
      <c r="AR261" s="155" t="s">
        <v>481</v>
      </c>
      <c r="AT261" s="155" t="s">
        <v>454</v>
      </c>
      <c r="AU261" s="155" t="s">
        <v>88</v>
      </c>
      <c r="AY261" s="16" t="s">
        <v>317</v>
      </c>
      <c r="BE261" s="156">
        <f t="shared" si="44"/>
        <v>0</v>
      </c>
      <c r="BF261" s="156">
        <f t="shared" si="45"/>
        <v>0</v>
      </c>
      <c r="BG261" s="156">
        <f t="shared" si="46"/>
        <v>0</v>
      </c>
      <c r="BH261" s="156">
        <f t="shared" si="47"/>
        <v>0</v>
      </c>
      <c r="BI261" s="156">
        <f t="shared" si="48"/>
        <v>0</v>
      </c>
      <c r="BJ261" s="16" t="s">
        <v>88</v>
      </c>
      <c r="BK261" s="156">
        <f t="shared" si="49"/>
        <v>0</v>
      </c>
      <c r="BL261" s="16" t="s">
        <v>396</v>
      </c>
      <c r="BM261" s="155" t="s">
        <v>2694</v>
      </c>
    </row>
    <row r="262" spans="2:65" s="1" customFormat="1" ht="16.5" customHeight="1">
      <c r="B262" s="142"/>
      <c r="C262" s="143" t="s">
        <v>2039</v>
      </c>
      <c r="D262" s="143" t="s">
        <v>319</v>
      </c>
      <c r="E262" s="144" t="s">
        <v>8149</v>
      </c>
      <c r="F262" s="145" t="s">
        <v>8151</v>
      </c>
      <c r="G262" s="146" t="s">
        <v>467</v>
      </c>
      <c r="H262" s="147">
        <v>156</v>
      </c>
      <c r="I262" s="148"/>
      <c r="J262" s="149">
        <f t="shared" si="40"/>
        <v>0</v>
      </c>
      <c r="K262" s="150"/>
      <c r="L262" s="31"/>
      <c r="M262" s="151" t="s">
        <v>1</v>
      </c>
      <c r="N262" s="152" t="s">
        <v>42</v>
      </c>
      <c r="P262" s="153">
        <f t="shared" si="41"/>
        <v>0</v>
      </c>
      <c r="Q262" s="153">
        <v>0</v>
      </c>
      <c r="R262" s="153">
        <f t="shared" si="42"/>
        <v>0</v>
      </c>
      <c r="S262" s="153">
        <v>0</v>
      </c>
      <c r="T262" s="154">
        <f t="shared" si="43"/>
        <v>0</v>
      </c>
      <c r="AR262" s="155" t="s">
        <v>396</v>
      </c>
      <c r="AT262" s="155" t="s">
        <v>319</v>
      </c>
      <c r="AU262" s="155" t="s">
        <v>88</v>
      </c>
      <c r="AY262" s="16" t="s">
        <v>317</v>
      </c>
      <c r="BE262" s="156">
        <f t="shared" si="44"/>
        <v>0</v>
      </c>
      <c r="BF262" s="156">
        <f t="shared" si="45"/>
        <v>0</v>
      </c>
      <c r="BG262" s="156">
        <f t="shared" si="46"/>
        <v>0</v>
      </c>
      <c r="BH262" s="156">
        <f t="shared" si="47"/>
        <v>0</v>
      </c>
      <c r="BI262" s="156">
        <f t="shared" si="48"/>
        <v>0</v>
      </c>
      <c r="BJ262" s="16" t="s">
        <v>88</v>
      </c>
      <c r="BK262" s="156">
        <f t="shared" si="49"/>
        <v>0</v>
      </c>
      <c r="BL262" s="16" t="s">
        <v>396</v>
      </c>
      <c r="BM262" s="155" t="s">
        <v>2705</v>
      </c>
    </row>
    <row r="263" spans="2:65" s="1" customFormat="1" ht="16.5" customHeight="1">
      <c r="B263" s="142"/>
      <c r="C263" s="179" t="s">
        <v>2043</v>
      </c>
      <c r="D263" s="179" t="s">
        <v>454</v>
      </c>
      <c r="E263" s="180" t="s">
        <v>8152</v>
      </c>
      <c r="F263" s="181" t="s">
        <v>1</v>
      </c>
      <c r="G263" s="182" t="s">
        <v>1</v>
      </c>
      <c r="H263" s="183">
        <v>0</v>
      </c>
      <c r="I263" s="184"/>
      <c r="J263" s="185">
        <f t="shared" si="40"/>
        <v>0</v>
      </c>
      <c r="K263" s="186"/>
      <c r="L263" s="187"/>
      <c r="M263" s="188" t="s">
        <v>1</v>
      </c>
      <c r="N263" s="189" t="s">
        <v>42</v>
      </c>
      <c r="P263" s="153">
        <f t="shared" si="41"/>
        <v>0</v>
      </c>
      <c r="Q263" s="153">
        <v>0</v>
      </c>
      <c r="R263" s="153">
        <f t="shared" si="42"/>
        <v>0</v>
      </c>
      <c r="S263" s="153">
        <v>0</v>
      </c>
      <c r="T263" s="154">
        <f t="shared" si="43"/>
        <v>0</v>
      </c>
      <c r="AR263" s="155" t="s">
        <v>481</v>
      </c>
      <c r="AT263" s="155" t="s">
        <v>454</v>
      </c>
      <c r="AU263" s="155" t="s">
        <v>88</v>
      </c>
      <c r="AY263" s="16" t="s">
        <v>317</v>
      </c>
      <c r="BE263" s="156">
        <f t="shared" si="44"/>
        <v>0</v>
      </c>
      <c r="BF263" s="156">
        <f t="shared" si="45"/>
        <v>0</v>
      </c>
      <c r="BG263" s="156">
        <f t="shared" si="46"/>
        <v>0</v>
      </c>
      <c r="BH263" s="156">
        <f t="shared" si="47"/>
        <v>0</v>
      </c>
      <c r="BI263" s="156">
        <f t="shared" si="48"/>
        <v>0</v>
      </c>
      <c r="BJ263" s="16" t="s">
        <v>88</v>
      </c>
      <c r="BK263" s="156">
        <f t="shared" si="49"/>
        <v>0</v>
      </c>
      <c r="BL263" s="16" t="s">
        <v>396</v>
      </c>
      <c r="BM263" s="155" t="s">
        <v>2713</v>
      </c>
    </row>
    <row r="264" spans="2:65" s="1" customFormat="1" ht="62.75" customHeight="1">
      <c r="B264" s="142"/>
      <c r="C264" s="179" t="s">
        <v>768</v>
      </c>
      <c r="D264" s="179" t="s">
        <v>454</v>
      </c>
      <c r="E264" s="180" t="s">
        <v>8169</v>
      </c>
      <c r="F264" s="181" t="s">
        <v>8179</v>
      </c>
      <c r="G264" s="182" t="s">
        <v>7967</v>
      </c>
      <c r="H264" s="183">
        <v>2</v>
      </c>
      <c r="I264" s="184"/>
      <c r="J264" s="185">
        <f t="shared" si="40"/>
        <v>0</v>
      </c>
      <c r="K264" s="186"/>
      <c r="L264" s="187"/>
      <c r="M264" s="188" t="s">
        <v>1</v>
      </c>
      <c r="N264" s="189" t="s">
        <v>42</v>
      </c>
      <c r="P264" s="153">
        <f t="shared" si="41"/>
        <v>0</v>
      </c>
      <c r="Q264" s="153">
        <v>0</v>
      </c>
      <c r="R264" s="153">
        <f t="shared" si="42"/>
        <v>0</v>
      </c>
      <c r="S264" s="153">
        <v>0</v>
      </c>
      <c r="T264" s="154">
        <f t="shared" si="43"/>
        <v>0</v>
      </c>
      <c r="AR264" s="155" t="s">
        <v>481</v>
      </c>
      <c r="AT264" s="155" t="s">
        <v>454</v>
      </c>
      <c r="AU264" s="155" t="s">
        <v>88</v>
      </c>
      <c r="AY264" s="16" t="s">
        <v>317</v>
      </c>
      <c r="BE264" s="156">
        <f t="shared" si="44"/>
        <v>0</v>
      </c>
      <c r="BF264" s="156">
        <f t="shared" si="45"/>
        <v>0</v>
      </c>
      <c r="BG264" s="156">
        <f t="shared" si="46"/>
        <v>0</v>
      </c>
      <c r="BH264" s="156">
        <f t="shared" si="47"/>
        <v>0</v>
      </c>
      <c r="BI264" s="156">
        <f t="shared" si="48"/>
        <v>0</v>
      </c>
      <c r="BJ264" s="16" t="s">
        <v>88</v>
      </c>
      <c r="BK264" s="156">
        <f t="shared" si="49"/>
        <v>0</v>
      </c>
      <c r="BL264" s="16" t="s">
        <v>396</v>
      </c>
      <c r="BM264" s="155" t="s">
        <v>15355</v>
      </c>
    </row>
    <row r="265" spans="2:65" s="1" customFormat="1" ht="66.75" customHeight="1">
      <c r="B265" s="142"/>
      <c r="C265" s="179" t="s">
        <v>2092</v>
      </c>
      <c r="D265" s="179" t="s">
        <v>454</v>
      </c>
      <c r="E265" s="180" t="s">
        <v>8163</v>
      </c>
      <c r="F265" s="181" t="s">
        <v>15356</v>
      </c>
      <c r="G265" s="182" t="s">
        <v>7967</v>
      </c>
      <c r="H265" s="183">
        <v>1</v>
      </c>
      <c r="I265" s="184"/>
      <c r="J265" s="185">
        <f t="shared" si="40"/>
        <v>0</v>
      </c>
      <c r="K265" s="186"/>
      <c r="L265" s="187"/>
      <c r="M265" s="188" t="s">
        <v>1</v>
      </c>
      <c r="N265" s="189" t="s">
        <v>42</v>
      </c>
      <c r="P265" s="153">
        <f t="shared" si="41"/>
        <v>0</v>
      </c>
      <c r="Q265" s="153">
        <v>0</v>
      </c>
      <c r="R265" s="153">
        <f t="shared" si="42"/>
        <v>0</v>
      </c>
      <c r="S265" s="153">
        <v>0</v>
      </c>
      <c r="T265" s="154">
        <f t="shared" si="43"/>
        <v>0</v>
      </c>
      <c r="AR265" s="155" t="s">
        <v>481</v>
      </c>
      <c r="AT265" s="155" t="s">
        <v>454</v>
      </c>
      <c r="AU265" s="155" t="s">
        <v>88</v>
      </c>
      <c r="AY265" s="16" t="s">
        <v>317</v>
      </c>
      <c r="BE265" s="156">
        <f t="shared" si="44"/>
        <v>0</v>
      </c>
      <c r="BF265" s="156">
        <f t="shared" si="45"/>
        <v>0</v>
      </c>
      <c r="BG265" s="156">
        <f t="shared" si="46"/>
        <v>0</v>
      </c>
      <c r="BH265" s="156">
        <f t="shared" si="47"/>
        <v>0</v>
      </c>
      <c r="BI265" s="156">
        <f t="shared" si="48"/>
        <v>0</v>
      </c>
      <c r="BJ265" s="16" t="s">
        <v>88</v>
      </c>
      <c r="BK265" s="156">
        <f t="shared" si="49"/>
        <v>0</v>
      </c>
      <c r="BL265" s="16" t="s">
        <v>396</v>
      </c>
      <c r="BM265" s="155" t="s">
        <v>15357</v>
      </c>
    </row>
    <row r="266" spans="2:65" s="1" customFormat="1" ht="62.75" customHeight="1">
      <c r="B266" s="142"/>
      <c r="C266" s="179" t="s">
        <v>2096</v>
      </c>
      <c r="D266" s="179" t="s">
        <v>454</v>
      </c>
      <c r="E266" s="180" t="s">
        <v>15358</v>
      </c>
      <c r="F266" s="181" t="s">
        <v>15359</v>
      </c>
      <c r="G266" s="182" t="s">
        <v>7967</v>
      </c>
      <c r="H266" s="183">
        <v>1</v>
      </c>
      <c r="I266" s="184"/>
      <c r="J266" s="185">
        <f t="shared" si="40"/>
        <v>0</v>
      </c>
      <c r="K266" s="186"/>
      <c r="L266" s="187"/>
      <c r="M266" s="188" t="s">
        <v>1</v>
      </c>
      <c r="N266" s="189" t="s">
        <v>42</v>
      </c>
      <c r="P266" s="153">
        <f t="shared" si="41"/>
        <v>0</v>
      </c>
      <c r="Q266" s="153">
        <v>0</v>
      </c>
      <c r="R266" s="153">
        <f t="shared" si="42"/>
        <v>0</v>
      </c>
      <c r="S266" s="153">
        <v>0</v>
      </c>
      <c r="T266" s="154">
        <f t="shared" si="43"/>
        <v>0</v>
      </c>
      <c r="AR266" s="155" t="s">
        <v>481</v>
      </c>
      <c r="AT266" s="155" t="s">
        <v>454</v>
      </c>
      <c r="AU266" s="155" t="s">
        <v>88</v>
      </c>
      <c r="AY266" s="16" t="s">
        <v>317</v>
      </c>
      <c r="BE266" s="156">
        <f t="shared" si="44"/>
        <v>0</v>
      </c>
      <c r="BF266" s="156">
        <f t="shared" si="45"/>
        <v>0</v>
      </c>
      <c r="BG266" s="156">
        <f t="shared" si="46"/>
        <v>0</v>
      </c>
      <c r="BH266" s="156">
        <f t="shared" si="47"/>
        <v>0</v>
      </c>
      <c r="BI266" s="156">
        <f t="shared" si="48"/>
        <v>0</v>
      </c>
      <c r="BJ266" s="16" t="s">
        <v>88</v>
      </c>
      <c r="BK266" s="156">
        <f t="shared" si="49"/>
        <v>0</v>
      </c>
      <c r="BL266" s="16" t="s">
        <v>396</v>
      </c>
      <c r="BM266" s="155" t="s">
        <v>15360</v>
      </c>
    </row>
    <row r="267" spans="2:65" s="1" customFormat="1" ht="62.75" customHeight="1">
      <c r="B267" s="142"/>
      <c r="C267" s="179" t="s">
        <v>2127</v>
      </c>
      <c r="D267" s="179" t="s">
        <v>454</v>
      </c>
      <c r="E267" s="180" t="s">
        <v>15361</v>
      </c>
      <c r="F267" s="181" t="s">
        <v>15362</v>
      </c>
      <c r="G267" s="182" t="s">
        <v>7967</v>
      </c>
      <c r="H267" s="183">
        <v>2</v>
      </c>
      <c r="I267" s="184"/>
      <c r="J267" s="185">
        <f t="shared" si="40"/>
        <v>0</v>
      </c>
      <c r="K267" s="186"/>
      <c r="L267" s="187"/>
      <c r="M267" s="188" t="s">
        <v>1</v>
      </c>
      <c r="N267" s="189" t="s">
        <v>42</v>
      </c>
      <c r="P267" s="153">
        <f t="shared" si="41"/>
        <v>0</v>
      </c>
      <c r="Q267" s="153">
        <v>0</v>
      </c>
      <c r="R267" s="153">
        <f t="shared" si="42"/>
        <v>0</v>
      </c>
      <c r="S267" s="153">
        <v>0</v>
      </c>
      <c r="T267" s="154">
        <f t="shared" si="43"/>
        <v>0</v>
      </c>
      <c r="AR267" s="155" t="s">
        <v>481</v>
      </c>
      <c r="AT267" s="155" t="s">
        <v>454</v>
      </c>
      <c r="AU267" s="155" t="s">
        <v>88</v>
      </c>
      <c r="AY267" s="16" t="s">
        <v>317</v>
      </c>
      <c r="BE267" s="156">
        <f t="shared" si="44"/>
        <v>0</v>
      </c>
      <c r="BF267" s="156">
        <f t="shared" si="45"/>
        <v>0</v>
      </c>
      <c r="BG267" s="156">
        <f t="shared" si="46"/>
        <v>0</v>
      </c>
      <c r="BH267" s="156">
        <f t="shared" si="47"/>
        <v>0</v>
      </c>
      <c r="BI267" s="156">
        <f t="shared" si="48"/>
        <v>0</v>
      </c>
      <c r="BJ267" s="16" t="s">
        <v>88</v>
      </c>
      <c r="BK267" s="156">
        <f t="shared" si="49"/>
        <v>0</v>
      </c>
      <c r="BL267" s="16" t="s">
        <v>396</v>
      </c>
      <c r="BM267" s="155" t="s">
        <v>15363</v>
      </c>
    </row>
    <row r="268" spans="2:65" s="1" customFormat="1" ht="62.75" customHeight="1">
      <c r="B268" s="142"/>
      <c r="C268" s="179" t="s">
        <v>2100</v>
      </c>
      <c r="D268" s="179" t="s">
        <v>454</v>
      </c>
      <c r="E268" s="180" t="s">
        <v>15364</v>
      </c>
      <c r="F268" s="181" t="s">
        <v>15365</v>
      </c>
      <c r="G268" s="182" t="s">
        <v>467</v>
      </c>
      <c r="H268" s="183">
        <v>14</v>
      </c>
      <c r="I268" s="184"/>
      <c r="J268" s="185">
        <f t="shared" si="40"/>
        <v>0</v>
      </c>
      <c r="K268" s="186"/>
      <c r="L268" s="187"/>
      <c r="M268" s="188" t="s">
        <v>1</v>
      </c>
      <c r="N268" s="189" t="s">
        <v>42</v>
      </c>
      <c r="P268" s="153">
        <f t="shared" si="41"/>
        <v>0</v>
      </c>
      <c r="Q268" s="153">
        <v>0</v>
      </c>
      <c r="R268" s="153">
        <f t="shared" si="42"/>
        <v>0</v>
      </c>
      <c r="S268" s="153">
        <v>0</v>
      </c>
      <c r="T268" s="154">
        <f t="shared" si="43"/>
        <v>0</v>
      </c>
      <c r="AR268" s="155" t="s">
        <v>481</v>
      </c>
      <c r="AT268" s="155" t="s">
        <v>454</v>
      </c>
      <c r="AU268" s="155" t="s">
        <v>88</v>
      </c>
      <c r="AY268" s="16" t="s">
        <v>317</v>
      </c>
      <c r="BE268" s="156">
        <f t="shared" si="44"/>
        <v>0</v>
      </c>
      <c r="BF268" s="156">
        <f t="shared" si="45"/>
        <v>0</v>
      </c>
      <c r="BG268" s="156">
        <f t="shared" si="46"/>
        <v>0</v>
      </c>
      <c r="BH268" s="156">
        <f t="shared" si="47"/>
        <v>0</v>
      </c>
      <c r="BI268" s="156">
        <f t="shared" si="48"/>
        <v>0</v>
      </c>
      <c r="BJ268" s="16" t="s">
        <v>88</v>
      </c>
      <c r="BK268" s="156">
        <f t="shared" si="49"/>
        <v>0</v>
      </c>
      <c r="BL268" s="16" t="s">
        <v>396</v>
      </c>
      <c r="BM268" s="155" t="s">
        <v>15366</v>
      </c>
    </row>
    <row r="269" spans="2:65" s="1" customFormat="1" ht="62.75" customHeight="1">
      <c r="B269" s="142"/>
      <c r="C269" s="179" t="s">
        <v>2104</v>
      </c>
      <c r="D269" s="179" t="s">
        <v>454</v>
      </c>
      <c r="E269" s="180" t="s">
        <v>15367</v>
      </c>
      <c r="F269" s="181" t="s">
        <v>15368</v>
      </c>
      <c r="G269" s="182" t="s">
        <v>467</v>
      </c>
      <c r="H269" s="183">
        <v>1</v>
      </c>
      <c r="I269" s="184"/>
      <c r="J269" s="185">
        <f t="shared" si="40"/>
        <v>0</v>
      </c>
      <c r="K269" s="186"/>
      <c r="L269" s="187"/>
      <c r="M269" s="188" t="s">
        <v>1</v>
      </c>
      <c r="N269" s="189" t="s">
        <v>42</v>
      </c>
      <c r="P269" s="153">
        <f t="shared" si="41"/>
        <v>0</v>
      </c>
      <c r="Q269" s="153">
        <v>0</v>
      </c>
      <c r="R269" s="153">
        <f t="shared" si="42"/>
        <v>0</v>
      </c>
      <c r="S269" s="153">
        <v>0</v>
      </c>
      <c r="T269" s="154">
        <f t="shared" si="43"/>
        <v>0</v>
      </c>
      <c r="AR269" s="155" t="s">
        <v>481</v>
      </c>
      <c r="AT269" s="155" t="s">
        <v>454</v>
      </c>
      <c r="AU269" s="155" t="s">
        <v>88</v>
      </c>
      <c r="AY269" s="16" t="s">
        <v>317</v>
      </c>
      <c r="BE269" s="156">
        <f t="shared" si="44"/>
        <v>0</v>
      </c>
      <c r="BF269" s="156">
        <f t="shared" si="45"/>
        <v>0</v>
      </c>
      <c r="BG269" s="156">
        <f t="shared" si="46"/>
        <v>0</v>
      </c>
      <c r="BH269" s="156">
        <f t="shared" si="47"/>
        <v>0</v>
      </c>
      <c r="BI269" s="156">
        <f t="shared" si="48"/>
        <v>0</v>
      </c>
      <c r="BJ269" s="16" t="s">
        <v>88</v>
      </c>
      <c r="BK269" s="156">
        <f t="shared" si="49"/>
        <v>0</v>
      </c>
      <c r="BL269" s="16" t="s">
        <v>396</v>
      </c>
      <c r="BM269" s="155" t="s">
        <v>15369</v>
      </c>
    </row>
    <row r="270" spans="2:65" s="1" customFormat="1" ht="16.5" customHeight="1">
      <c r="B270" s="142"/>
      <c r="C270" s="143" t="s">
        <v>2047</v>
      </c>
      <c r="D270" s="143" t="s">
        <v>319</v>
      </c>
      <c r="E270" s="144" t="s">
        <v>8190</v>
      </c>
      <c r="F270" s="145" t="s">
        <v>8191</v>
      </c>
      <c r="G270" s="146" t="s">
        <v>467</v>
      </c>
      <c r="H270" s="147">
        <v>21</v>
      </c>
      <c r="I270" s="148"/>
      <c r="J270" s="149">
        <f t="shared" si="40"/>
        <v>0</v>
      </c>
      <c r="K270" s="150"/>
      <c r="L270" s="31"/>
      <c r="M270" s="151" t="s">
        <v>1</v>
      </c>
      <c r="N270" s="152" t="s">
        <v>42</v>
      </c>
      <c r="P270" s="153">
        <f t="shared" si="41"/>
        <v>0</v>
      </c>
      <c r="Q270" s="153">
        <v>0</v>
      </c>
      <c r="R270" s="153">
        <f t="shared" si="42"/>
        <v>0</v>
      </c>
      <c r="S270" s="153">
        <v>0</v>
      </c>
      <c r="T270" s="154">
        <f t="shared" si="43"/>
        <v>0</v>
      </c>
      <c r="AR270" s="155" t="s">
        <v>396</v>
      </c>
      <c r="AT270" s="155" t="s">
        <v>319</v>
      </c>
      <c r="AU270" s="155" t="s">
        <v>88</v>
      </c>
      <c r="AY270" s="16" t="s">
        <v>317</v>
      </c>
      <c r="BE270" s="156">
        <f t="shared" si="44"/>
        <v>0</v>
      </c>
      <c r="BF270" s="156">
        <f t="shared" si="45"/>
        <v>0</v>
      </c>
      <c r="BG270" s="156">
        <f t="shared" si="46"/>
        <v>0</v>
      </c>
      <c r="BH270" s="156">
        <f t="shared" si="47"/>
        <v>0</v>
      </c>
      <c r="BI270" s="156">
        <f t="shared" si="48"/>
        <v>0</v>
      </c>
      <c r="BJ270" s="16" t="s">
        <v>88</v>
      </c>
      <c r="BK270" s="156">
        <f t="shared" si="49"/>
        <v>0</v>
      </c>
      <c r="BL270" s="16" t="s">
        <v>396</v>
      </c>
      <c r="BM270" s="155" t="s">
        <v>2723</v>
      </c>
    </row>
    <row r="271" spans="2:65" s="1" customFormat="1" ht="24.15" customHeight="1">
      <c r="B271" s="142"/>
      <c r="C271" s="179" t="s">
        <v>2051</v>
      </c>
      <c r="D271" s="179" t="s">
        <v>454</v>
      </c>
      <c r="E271" s="180" t="s">
        <v>8192</v>
      </c>
      <c r="F271" s="181" t="s">
        <v>8193</v>
      </c>
      <c r="G271" s="182" t="s">
        <v>467</v>
      </c>
      <c r="H271" s="183">
        <v>2</v>
      </c>
      <c r="I271" s="184"/>
      <c r="J271" s="185">
        <f t="shared" si="40"/>
        <v>0</v>
      </c>
      <c r="K271" s="186"/>
      <c r="L271" s="187"/>
      <c r="M271" s="188" t="s">
        <v>1</v>
      </c>
      <c r="N271" s="189" t="s">
        <v>42</v>
      </c>
      <c r="P271" s="153">
        <f t="shared" si="41"/>
        <v>0</v>
      </c>
      <c r="Q271" s="153">
        <v>0</v>
      </c>
      <c r="R271" s="153">
        <f t="shared" si="42"/>
        <v>0</v>
      </c>
      <c r="S271" s="153">
        <v>0</v>
      </c>
      <c r="T271" s="154">
        <f t="shared" si="43"/>
        <v>0</v>
      </c>
      <c r="AR271" s="155" t="s">
        <v>481</v>
      </c>
      <c r="AT271" s="155" t="s">
        <v>454</v>
      </c>
      <c r="AU271" s="155" t="s">
        <v>88</v>
      </c>
      <c r="AY271" s="16" t="s">
        <v>317</v>
      </c>
      <c r="BE271" s="156">
        <f t="shared" si="44"/>
        <v>0</v>
      </c>
      <c r="BF271" s="156">
        <f t="shared" si="45"/>
        <v>0</v>
      </c>
      <c r="BG271" s="156">
        <f t="shared" si="46"/>
        <v>0</v>
      </c>
      <c r="BH271" s="156">
        <f t="shared" si="47"/>
        <v>0</v>
      </c>
      <c r="BI271" s="156">
        <f t="shared" si="48"/>
        <v>0</v>
      </c>
      <c r="BJ271" s="16" t="s">
        <v>88</v>
      </c>
      <c r="BK271" s="156">
        <f t="shared" si="49"/>
        <v>0</v>
      </c>
      <c r="BL271" s="16" t="s">
        <v>396</v>
      </c>
      <c r="BM271" s="155" t="s">
        <v>2768</v>
      </c>
    </row>
    <row r="272" spans="2:65" s="1" customFormat="1" ht="16.5" customHeight="1">
      <c r="B272" s="142"/>
      <c r="C272" s="143" t="s">
        <v>2055</v>
      </c>
      <c r="D272" s="143" t="s">
        <v>319</v>
      </c>
      <c r="E272" s="144" t="s">
        <v>8192</v>
      </c>
      <c r="F272" s="145" t="s">
        <v>8194</v>
      </c>
      <c r="G272" s="146" t="s">
        <v>467</v>
      </c>
      <c r="H272" s="147">
        <v>2</v>
      </c>
      <c r="I272" s="148"/>
      <c r="J272" s="149">
        <f t="shared" si="40"/>
        <v>0</v>
      </c>
      <c r="K272" s="150"/>
      <c r="L272" s="31"/>
      <c r="M272" s="151" t="s">
        <v>1</v>
      </c>
      <c r="N272" s="152" t="s">
        <v>42</v>
      </c>
      <c r="P272" s="153">
        <f t="shared" si="41"/>
        <v>0</v>
      </c>
      <c r="Q272" s="153">
        <v>0</v>
      </c>
      <c r="R272" s="153">
        <f t="shared" si="42"/>
        <v>0</v>
      </c>
      <c r="S272" s="153">
        <v>0</v>
      </c>
      <c r="T272" s="154">
        <f t="shared" si="43"/>
        <v>0</v>
      </c>
      <c r="AR272" s="155" t="s">
        <v>396</v>
      </c>
      <c r="AT272" s="155" t="s">
        <v>319</v>
      </c>
      <c r="AU272" s="155" t="s">
        <v>88</v>
      </c>
      <c r="AY272" s="16" t="s">
        <v>317</v>
      </c>
      <c r="BE272" s="156">
        <f t="shared" si="44"/>
        <v>0</v>
      </c>
      <c r="BF272" s="156">
        <f t="shared" si="45"/>
        <v>0</v>
      </c>
      <c r="BG272" s="156">
        <f t="shared" si="46"/>
        <v>0</v>
      </c>
      <c r="BH272" s="156">
        <f t="shared" si="47"/>
        <v>0</v>
      </c>
      <c r="BI272" s="156">
        <f t="shared" si="48"/>
        <v>0</v>
      </c>
      <c r="BJ272" s="16" t="s">
        <v>88</v>
      </c>
      <c r="BK272" s="156">
        <f t="shared" si="49"/>
        <v>0</v>
      </c>
      <c r="BL272" s="16" t="s">
        <v>396</v>
      </c>
      <c r="BM272" s="155" t="s">
        <v>2782</v>
      </c>
    </row>
    <row r="273" spans="2:65" s="11" customFormat="1" ht="25.9" customHeight="1">
      <c r="B273" s="130"/>
      <c r="D273" s="131" t="s">
        <v>75</v>
      </c>
      <c r="E273" s="132" t="s">
        <v>656</v>
      </c>
      <c r="F273" s="132" t="s">
        <v>721</v>
      </c>
      <c r="I273" s="133"/>
      <c r="J273" s="134">
        <f>BK273</f>
        <v>0</v>
      </c>
      <c r="L273" s="130"/>
      <c r="M273" s="135"/>
      <c r="P273" s="136">
        <f>P274</f>
        <v>0</v>
      </c>
      <c r="R273" s="136">
        <f>R274</f>
        <v>0</v>
      </c>
      <c r="T273" s="137">
        <f>T274</f>
        <v>0</v>
      </c>
      <c r="AR273" s="131" t="s">
        <v>83</v>
      </c>
      <c r="AT273" s="138" t="s">
        <v>75</v>
      </c>
      <c r="AU273" s="138" t="s">
        <v>76</v>
      </c>
      <c r="AY273" s="131" t="s">
        <v>317</v>
      </c>
      <c r="BK273" s="139">
        <f>BK274</f>
        <v>0</v>
      </c>
    </row>
    <row r="274" spans="2:65" s="11" customFormat="1" ht="22.75" customHeight="1">
      <c r="B274" s="130"/>
      <c r="D274" s="131" t="s">
        <v>75</v>
      </c>
      <c r="E274" s="140" t="s">
        <v>3817</v>
      </c>
      <c r="F274" s="140" t="s">
        <v>721</v>
      </c>
      <c r="I274" s="133"/>
      <c r="J274" s="141">
        <f>BK274</f>
        <v>0</v>
      </c>
      <c r="L274" s="130"/>
      <c r="M274" s="135"/>
      <c r="P274" s="136">
        <f>SUM(P275:P276)</f>
        <v>0</v>
      </c>
      <c r="R274" s="136">
        <f>SUM(R275:R276)</f>
        <v>0</v>
      </c>
      <c r="T274" s="137">
        <f>SUM(T275:T276)</f>
        <v>0</v>
      </c>
      <c r="AR274" s="131" t="s">
        <v>83</v>
      </c>
      <c r="AT274" s="138" t="s">
        <v>75</v>
      </c>
      <c r="AU274" s="138" t="s">
        <v>83</v>
      </c>
      <c r="AY274" s="131" t="s">
        <v>317</v>
      </c>
      <c r="BK274" s="139">
        <f>SUM(BK275:BK276)</f>
        <v>0</v>
      </c>
    </row>
    <row r="275" spans="2:65" s="1" customFormat="1" ht="37.75" customHeight="1">
      <c r="B275" s="142"/>
      <c r="C275" s="143" t="s">
        <v>2059</v>
      </c>
      <c r="D275" s="143" t="s">
        <v>319</v>
      </c>
      <c r="E275" s="144" t="s">
        <v>8195</v>
      </c>
      <c r="F275" s="145" t="s">
        <v>745</v>
      </c>
      <c r="G275" s="146" t="s">
        <v>746</v>
      </c>
      <c r="H275" s="147">
        <v>5</v>
      </c>
      <c r="I275" s="148"/>
      <c r="J275" s="149">
        <f>ROUND(I275*H275,2)</f>
        <v>0</v>
      </c>
      <c r="K275" s="150"/>
      <c r="L275" s="31"/>
      <c r="M275" s="151" t="s">
        <v>1</v>
      </c>
      <c r="N275" s="152" t="s">
        <v>42</v>
      </c>
      <c r="P275" s="153">
        <f>O275*H275</f>
        <v>0</v>
      </c>
      <c r="Q275" s="153">
        <v>0</v>
      </c>
      <c r="R275" s="153">
        <f>Q275*H275</f>
        <v>0</v>
      </c>
      <c r="S275" s="153">
        <v>0</v>
      </c>
      <c r="T275" s="154">
        <f>S275*H275</f>
        <v>0</v>
      </c>
      <c r="AR275" s="155" t="s">
        <v>323</v>
      </c>
      <c r="AT275" s="155" t="s">
        <v>319</v>
      </c>
      <c r="AU275" s="155" t="s">
        <v>88</v>
      </c>
      <c r="AY275" s="16" t="s">
        <v>317</v>
      </c>
      <c r="BE275" s="156">
        <f>IF(N275="základná",J275,0)</f>
        <v>0</v>
      </c>
      <c r="BF275" s="156">
        <f>IF(N275="znížená",J275,0)</f>
        <v>0</v>
      </c>
      <c r="BG275" s="156">
        <f>IF(N275="zákl. prenesená",J275,0)</f>
        <v>0</v>
      </c>
      <c r="BH275" s="156">
        <f>IF(N275="zníž. prenesená",J275,0)</f>
        <v>0</v>
      </c>
      <c r="BI275" s="156">
        <f>IF(N275="nulová",J275,0)</f>
        <v>0</v>
      </c>
      <c r="BJ275" s="16" t="s">
        <v>88</v>
      </c>
      <c r="BK275" s="156">
        <f>ROUND(I275*H275,2)</f>
        <v>0</v>
      </c>
      <c r="BL275" s="16" t="s">
        <v>323</v>
      </c>
      <c r="BM275" s="155" t="s">
        <v>2793</v>
      </c>
    </row>
    <row r="276" spans="2:65" s="1" customFormat="1" ht="16.5" customHeight="1">
      <c r="B276" s="142"/>
      <c r="C276" s="143" t="s">
        <v>2063</v>
      </c>
      <c r="D276" s="143" t="s">
        <v>319</v>
      </c>
      <c r="E276" s="144" t="s">
        <v>8196</v>
      </c>
      <c r="F276" s="145" t="s">
        <v>1</v>
      </c>
      <c r="G276" s="146" t="s">
        <v>1</v>
      </c>
      <c r="H276" s="147">
        <v>0</v>
      </c>
      <c r="I276" s="148"/>
      <c r="J276" s="149">
        <f>ROUND(I276*H276,2)</f>
        <v>0</v>
      </c>
      <c r="K276" s="150"/>
      <c r="L276" s="31"/>
      <c r="M276" s="190" t="s">
        <v>1</v>
      </c>
      <c r="N276" s="191" t="s">
        <v>42</v>
      </c>
      <c r="O276" s="192"/>
      <c r="P276" s="193">
        <f>O276*H276</f>
        <v>0</v>
      </c>
      <c r="Q276" s="193">
        <v>0</v>
      </c>
      <c r="R276" s="193">
        <f>Q276*H276</f>
        <v>0</v>
      </c>
      <c r="S276" s="193">
        <v>0</v>
      </c>
      <c r="T276" s="194">
        <f>S276*H276</f>
        <v>0</v>
      </c>
      <c r="AR276" s="155" t="s">
        <v>323</v>
      </c>
      <c r="AT276" s="155" t="s">
        <v>319</v>
      </c>
      <c r="AU276" s="155" t="s">
        <v>88</v>
      </c>
      <c r="AY276" s="16" t="s">
        <v>317</v>
      </c>
      <c r="BE276" s="156">
        <f>IF(N276="základná",J276,0)</f>
        <v>0</v>
      </c>
      <c r="BF276" s="156">
        <f>IF(N276="znížená",J276,0)</f>
        <v>0</v>
      </c>
      <c r="BG276" s="156">
        <f>IF(N276="zákl. prenesená",J276,0)</f>
        <v>0</v>
      </c>
      <c r="BH276" s="156">
        <f>IF(N276="zníž. prenesená",J276,0)</f>
        <v>0</v>
      </c>
      <c r="BI276" s="156">
        <f>IF(N276="nulová",J276,0)</f>
        <v>0</v>
      </c>
      <c r="BJ276" s="16" t="s">
        <v>88</v>
      </c>
      <c r="BK276" s="156">
        <f>ROUND(I276*H276,2)</f>
        <v>0</v>
      </c>
      <c r="BL276" s="16" t="s">
        <v>323</v>
      </c>
      <c r="BM276" s="155" t="s">
        <v>2810</v>
      </c>
    </row>
    <row r="277" spans="2:65" s="1" customFormat="1" ht="7" customHeight="1">
      <c r="B277" s="46"/>
      <c r="C277" s="47"/>
      <c r="D277" s="47"/>
      <c r="E277" s="47"/>
      <c r="F277" s="47"/>
      <c r="G277" s="47"/>
      <c r="H277" s="47"/>
      <c r="I277" s="47"/>
      <c r="J277" s="47"/>
      <c r="K277" s="47"/>
      <c r="L277" s="31"/>
    </row>
  </sheetData>
  <autoFilter ref="C129:K276" xr:uid="{00000000-0009-0000-0000-00000F000000}"/>
  <mergeCells count="12">
    <mergeCell ref="E122:H122"/>
    <mergeCell ref="L2:V2"/>
    <mergeCell ref="E85:H85"/>
    <mergeCell ref="E87:H87"/>
    <mergeCell ref="E89:H89"/>
    <mergeCell ref="E118:H118"/>
    <mergeCell ref="E120:H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30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142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13790</v>
      </c>
      <c r="F9" s="263"/>
      <c r="G9" s="263"/>
      <c r="H9" s="263"/>
      <c r="L9" s="31"/>
    </row>
    <row r="10" spans="2:46" s="1" customFormat="1" ht="12" customHeight="1">
      <c r="B10" s="31"/>
      <c r="D10" s="26" t="s">
        <v>287</v>
      </c>
      <c r="L10" s="31"/>
    </row>
    <row r="11" spans="2:46" s="1" customFormat="1" ht="16.5" customHeight="1">
      <c r="B11" s="31"/>
      <c r="E11" s="243" t="s">
        <v>8201</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ROUND(J134,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ROUND((SUM(BE134:BE302)),  2)</f>
        <v>0</v>
      </c>
      <c r="G35" s="99"/>
      <c r="H35" s="99"/>
      <c r="I35" s="100">
        <v>0.2</v>
      </c>
      <c r="J35" s="98">
        <f>ROUND(((SUM(BE134:BE302))*I35),  2)</f>
        <v>0</v>
      </c>
      <c r="L35" s="31"/>
    </row>
    <row r="36" spans="2:12" s="1" customFormat="1" ht="14.4" customHeight="1">
      <c r="B36" s="31"/>
      <c r="E36" s="36" t="s">
        <v>42</v>
      </c>
      <c r="F36" s="98">
        <f>ROUND((SUM(BF134:BF302)),  2)</f>
        <v>0</v>
      </c>
      <c r="G36" s="99"/>
      <c r="H36" s="99"/>
      <c r="I36" s="100">
        <v>0.2</v>
      </c>
      <c r="J36" s="98">
        <f>ROUND(((SUM(BF134:BF302))*I36),  2)</f>
        <v>0</v>
      </c>
      <c r="L36" s="31"/>
    </row>
    <row r="37" spans="2:12" s="1" customFormat="1" ht="14.4" hidden="1" customHeight="1">
      <c r="B37" s="31"/>
      <c r="E37" s="26" t="s">
        <v>43</v>
      </c>
      <c r="F37" s="87">
        <f>ROUND((SUM(BG134:BG302)),  2)</f>
        <v>0</v>
      </c>
      <c r="I37" s="101">
        <v>0.2</v>
      </c>
      <c r="J37" s="87">
        <f>0</f>
        <v>0</v>
      </c>
      <c r="L37" s="31"/>
    </row>
    <row r="38" spans="2:12" s="1" customFormat="1" ht="14.4" hidden="1" customHeight="1">
      <c r="B38" s="31"/>
      <c r="E38" s="26" t="s">
        <v>44</v>
      </c>
      <c r="F38" s="87">
        <f>ROUND((SUM(BH134:BH302)),  2)</f>
        <v>0</v>
      </c>
      <c r="I38" s="101">
        <v>0.2</v>
      </c>
      <c r="J38" s="87">
        <f>0</f>
        <v>0</v>
      </c>
      <c r="L38" s="31"/>
    </row>
    <row r="39" spans="2:12" s="1" customFormat="1" ht="14.4" hidden="1" customHeight="1">
      <c r="B39" s="31"/>
      <c r="E39" s="36" t="s">
        <v>45</v>
      </c>
      <c r="F39" s="98">
        <f>ROUND((SUM(BI134:BI302)),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13790</v>
      </c>
      <c r="F87" s="263"/>
      <c r="G87" s="263"/>
      <c r="H87" s="263"/>
      <c r="L87" s="31"/>
    </row>
    <row r="88" spans="2:12" s="1" customFormat="1" ht="12" customHeight="1">
      <c r="B88" s="31"/>
      <c r="C88" s="26" t="s">
        <v>287</v>
      </c>
      <c r="L88" s="31"/>
    </row>
    <row r="89" spans="2:12" s="1" customFormat="1" ht="16.5" customHeight="1">
      <c r="B89" s="31"/>
      <c r="E89" s="243" t="str">
        <f>E11</f>
        <v>E.4 - Elektroinštalácia - silnoprúd</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J134</f>
        <v>0</v>
      </c>
      <c r="L98" s="31"/>
      <c r="AU98" s="16" t="s">
        <v>296</v>
      </c>
    </row>
    <row r="99" spans="2:47" s="8" customFormat="1" ht="25" customHeight="1">
      <c r="B99" s="113"/>
      <c r="D99" s="114" t="s">
        <v>8202</v>
      </c>
      <c r="E99" s="115"/>
      <c r="F99" s="115"/>
      <c r="G99" s="115"/>
      <c r="H99" s="115"/>
      <c r="I99" s="115"/>
      <c r="J99" s="116">
        <f>J135</f>
        <v>0</v>
      </c>
      <c r="L99" s="113"/>
    </row>
    <row r="100" spans="2:47" s="8" customFormat="1" ht="25" customHeight="1">
      <c r="B100" s="113"/>
      <c r="D100" s="114" t="s">
        <v>8203</v>
      </c>
      <c r="E100" s="115"/>
      <c r="F100" s="115"/>
      <c r="G100" s="115"/>
      <c r="H100" s="115"/>
      <c r="I100" s="115"/>
      <c r="J100" s="116">
        <f>J138</f>
        <v>0</v>
      </c>
      <c r="L100" s="113"/>
    </row>
    <row r="101" spans="2:47" s="8" customFormat="1" ht="25" customHeight="1">
      <c r="B101" s="113"/>
      <c r="D101" s="114" t="s">
        <v>8204</v>
      </c>
      <c r="E101" s="115"/>
      <c r="F101" s="115"/>
      <c r="G101" s="115"/>
      <c r="H101" s="115"/>
      <c r="I101" s="115"/>
      <c r="J101" s="116">
        <f>J149</f>
        <v>0</v>
      </c>
      <c r="L101" s="113"/>
    </row>
    <row r="102" spans="2:47" s="8" customFormat="1" ht="25" customHeight="1">
      <c r="B102" s="113"/>
      <c r="D102" s="114" t="s">
        <v>8205</v>
      </c>
      <c r="E102" s="115"/>
      <c r="F102" s="115"/>
      <c r="G102" s="115"/>
      <c r="H102" s="115"/>
      <c r="I102" s="115"/>
      <c r="J102" s="116">
        <f>J156</f>
        <v>0</v>
      </c>
      <c r="L102" s="113"/>
    </row>
    <row r="103" spans="2:47" s="8" customFormat="1" ht="25" customHeight="1">
      <c r="B103" s="113"/>
      <c r="D103" s="114" t="s">
        <v>8206</v>
      </c>
      <c r="E103" s="115"/>
      <c r="F103" s="115"/>
      <c r="G103" s="115"/>
      <c r="H103" s="115"/>
      <c r="I103" s="115"/>
      <c r="J103" s="116">
        <f>J179</f>
        <v>0</v>
      </c>
      <c r="L103" s="113"/>
    </row>
    <row r="104" spans="2:47" s="8" customFormat="1" ht="25" customHeight="1">
      <c r="B104" s="113"/>
      <c r="D104" s="114" t="s">
        <v>8207</v>
      </c>
      <c r="E104" s="115"/>
      <c r="F104" s="115"/>
      <c r="G104" s="115"/>
      <c r="H104" s="115"/>
      <c r="I104" s="115"/>
      <c r="J104" s="116">
        <f>J208</f>
        <v>0</v>
      </c>
      <c r="L104" s="113"/>
    </row>
    <row r="105" spans="2:47" s="9" customFormat="1" ht="19.899999999999999" customHeight="1">
      <c r="B105" s="117"/>
      <c r="D105" s="118" t="s">
        <v>15370</v>
      </c>
      <c r="E105" s="119"/>
      <c r="F105" s="119"/>
      <c r="G105" s="119"/>
      <c r="H105" s="119"/>
      <c r="I105" s="119"/>
      <c r="J105" s="120">
        <f>J239</f>
        <v>0</v>
      </c>
      <c r="L105" s="117"/>
    </row>
    <row r="106" spans="2:47" s="8" customFormat="1" ht="25" customHeight="1">
      <c r="B106" s="113"/>
      <c r="D106" s="114" t="s">
        <v>8209</v>
      </c>
      <c r="E106" s="115"/>
      <c r="F106" s="115"/>
      <c r="G106" s="115"/>
      <c r="H106" s="115"/>
      <c r="I106" s="115"/>
      <c r="J106" s="116">
        <f>J250</f>
        <v>0</v>
      </c>
      <c r="L106" s="113"/>
    </row>
    <row r="107" spans="2:47" s="9" customFormat="1" ht="19.899999999999999" customHeight="1">
      <c r="B107" s="117"/>
      <c r="D107" s="118" t="s">
        <v>15371</v>
      </c>
      <c r="E107" s="119"/>
      <c r="F107" s="119"/>
      <c r="G107" s="119"/>
      <c r="H107" s="119"/>
      <c r="I107" s="119"/>
      <c r="J107" s="120">
        <f>J251</f>
        <v>0</v>
      </c>
      <c r="L107" s="117"/>
    </row>
    <row r="108" spans="2:47" s="9" customFormat="1" ht="19.899999999999999" customHeight="1">
      <c r="B108" s="117"/>
      <c r="D108" s="118" t="s">
        <v>15372</v>
      </c>
      <c r="E108" s="119"/>
      <c r="F108" s="119"/>
      <c r="G108" s="119"/>
      <c r="H108" s="119"/>
      <c r="I108" s="119"/>
      <c r="J108" s="120">
        <f>J259</f>
        <v>0</v>
      </c>
      <c r="L108" s="117"/>
    </row>
    <row r="109" spans="2:47" s="8" customFormat="1" ht="25" customHeight="1">
      <c r="B109" s="113"/>
      <c r="D109" s="114" t="s">
        <v>15373</v>
      </c>
      <c r="E109" s="115"/>
      <c r="F109" s="115"/>
      <c r="G109" s="115"/>
      <c r="H109" s="115"/>
      <c r="I109" s="115"/>
      <c r="J109" s="116">
        <f>J268</f>
        <v>0</v>
      </c>
      <c r="L109" s="113"/>
    </row>
    <row r="110" spans="2:47" s="8" customFormat="1" ht="25" customHeight="1">
      <c r="B110" s="113"/>
      <c r="D110" s="114" t="s">
        <v>8211</v>
      </c>
      <c r="E110" s="115"/>
      <c r="F110" s="115"/>
      <c r="G110" s="115"/>
      <c r="H110" s="115"/>
      <c r="I110" s="115"/>
      <c r="J110" s="116">
        <f>J298</f>
        <v>0</v>
      </c>
      <c r="L110" s="113"/>
    </row>
    <row r="111" spans="2:47" s="9" customFormat="1" ht="19.899999999999999" customHeight="1">
      <c r="B111" s="117"/>
      <c r="D111" s="118" t="s">
        <v>7732</v>
      </c>
      <c r="E111" s="119"/>
      <c r="F111" s="119"/>
      <c r="G111" s="119"/>
      <c r="H111" s="119"/>
      <c r="I111" s="119"/>
      <c r="J111" s="120">
        <f>J299</f>
        <v>0</v>
      </c>
      <c r="L111" s="117"/>
    </row>
    <row r="112" spans="2:47" s="8" customFormat="1" ht="25" customHeight="1">
      <c r="B112" s="113"/>
      <c r="D112" s="114" t="s">
        <v>302</v>
      </c>
      <c r="E112" s="115"/>
      <c r="F112" s="115"/>
      <c r="G112" s="115"/>
      <c r="H112" s="115"/>
      <c r="I112" s="115"/>
      <c r="J112" s="116">
        <f>J301</f>
        <v>0</v>
      </c>
      <c r="L112" s="113"/>
    </row>
    <row r="113" spans="2:12" s="1" customFormat="1" ht="21.75" customHeight="1">
      <c r="B113" s="31"/>
      <c r="L113" s="31"/>
    </row>
    <row r="114" spans="2:12" s="1" customFormat="1" ht="7" customHeight="1">
      <c r="B114" s="46"/>
      <c r="C114" s="47"/>
      <c r="D114" s="47"/>
      <c r="E114" s="47"/>
      <c r="F114" s="47"/>
      <c r="G114" s="47"/>
      <c r="H114" s="47"/>
      <c r="I114" s="47"/>
      <c r="J114" s="47"/>
      <c r="K114" s="47"/>
      <c r="L114" s="31"/>
    </row>
    <row r="118" spans="2:12" s="1" customFormat="1" ht="7" customHeight="1">
      <c r="B118" s="48"/>
      <c r="C118" s="49"/>
      <c r="D118" s="49"/>
      <c r="E118" s="49"/>
      <c r="F118" s="49"/>
      <c r="G118" s="49"/>
      <c r="H118" s="49"/>
      <c r="I118" s="49"/>
      <c r="J118" s="49"/>
      <c r="K118" s="49"/>
      <c r="L118" s="31"/>
    </row>
    <row r="119" spans="2:12" s="1" customFormat="1" ht="25" customHeight="1">
      <c r="B119" s="31"/>
      <c r="C119" s="20" t="s">
        <v>303</v>
      </c>
      <c r="L119" s="31"/>
    </row>
    <row r="120" spans="2:12" s="1" customFormat="1" ht="7" customHeight="1">
      <c r="B120" s="31"/>
      <c r="L120" s="31"/>
    </row>
    <row r="121" spans="2:12" s="1" customFormat="1" ht="12" customHeight="1">
      <c r="B121" s="31"/>
      <c r="C121" s="26" t="s">
        <v>15</v>
      </c>
      <c r="L121" s="31"/>
    </row>
    <row r="122" spans="2:12" s="1" customFormat="1" ht="26.25" customHeight="1">
      <c r="B122" s="31"/>
      <c r="E122" s="261" t="str">
        <f>E7</f>
        <v>Dostavba a rekonštrukcia lôžkovej časti Nemocnice s poliklinikou v Spišskej Novej Vsi</v>
      </c>
      <c r="F122" s="262"/>
      <c r="G122" s="262"/>
      <c r="H122" s="262"/>
      <c r="L122" s="31"/>
    </row>
    <row r="123" spans="2:12" ht="12" customHeight="1">
      <c r="B123" s="19"/>
      <c r="C123" s="26" t="s">
        <v>285</v>
      </c>
      <c r="L123" s="19"/>
    </row>
    <row r="124" spans="2:12" s="1" customFormat="1" ht="16.5" customHeight="1">
      <c r="B124" s="31"/>
      <c r="E124" s="261" t="s">
        <v>13790</v>
      </c>
      <c r="F124" s="263"/>
      <c r="G124" s="263"/>
      <c r="H124" s="263"/>
      <c r="L124" s="31"/>
    </row>
    <row r="125" spans="2:12" s="1" customFormat="1" ht="12" customHeight="1">
      <c r="B125" s="31"/>
      <c r="C125" s="26" t="s">
        <v>287</v>
      </c>
      <c r="L125" s="31"/>
    </row>
    <row r="126" spans="2:12" s="1" customFormat="1" ht="16.5" customHeight="1">
      <c r="B126" s="31"/>
      <c r="E126" s="243" t="str">
        <f>E11</f>
        <v>E.4 - Elektroinštalácia - silnoprúd</v>
      </c>
      <c r="F126" s="263"/>
      <c r="G126" s="263"/>
      <c r="H126" s="263"/>
      <c r="L126" s="31"/>
    </row>
    <row r="127" spans="2:12" s="1" customFormat="1" ht="7" customHeight="1">
      <c r="B127" s="31"/>
      <c r="L127" s="31"/>
    </row>
    <row r="128" spans="2:12" s="1" customFormat="1" ht="12" customHeight="1">
      <c r="B128" s="31"/>
      <c r="C128" s="26" t="s">
        <v>19</v>
      </c>
      <c r="F128" s="24" t="str">
        <f>F14</f>
        <v>parc.č.:1094/1,17,81,82,98,99,1095,1096,9243/18</v>
      </c>
      <c r="I128" s="26" t="s">
        <v>21</v>
      </c>
      <c r="J128" s="54" t="str">
        <f>IF(J14="","",J14)</f>
        <v>6. 3. 2024</v>
      </c>
      <c r="L128" s="31"/>
    </row>
    <row r="129" spans="2:65" s="1" customFormat="1" ht="7" customHeight="1">
      <c r="B129" s="31"/>
      <c r="L129" s="31"/>
    </row>
    <row r="130" spans="2:65" s="1" customFormat="1" ht="25.65" customHeight="1">
      <c r="B130" s="31"/>
      <c r="C130" s="26" t="s">
        <v>23</v>
      </c>
      <c r="F130" s="24" t="str">
        <f>E17</f>
        <v>Nemocnica s poliklinikou, Spišská Nová Ves</v>
      </c>
      <c r="I130" s="26" t="s">
        <v>29</v>
      </c>
      <c r="J130" s="29" t="str">
        <f>E23</f>
        <v>d.g.A. design graphic architecture s.r.o.</v>
      </c>
      <c r="L130" s="31"/>
    </row>
    <row r="131" spans="2:65" s="1" customFormat="1" ht="15.15" customHeight="1">
      <c r="B131" s="31"/>
      <c r="C131" s="26" t="s">
        <v>27</v>
      </c>
      <c r="F131" s="24" t="str">
        <f>IF(E20="","",E20)</f>
        <v>Vyplň údaj</v>
      </c>
      <c r="I131" s="26" t="s">
        <v>32</v>
      </c>
      <c r="J131" s="29" t="str">
        <f>E26</f>
        <v xml:space="preserve"> </v>
      </c>
      <c r="L131" s="31"/>
    </row>
    <row r="132" spans="2:65" s="1" customFormat="1" ht="10.25" customHeight="1">
      <c r="B132" s="31"/>
      <c r="L132" s="31"/>
    </row>
    <row r="133" spans="2:65" s="10" customFormat="1" ht="29.25" customHeight="1">
      <c r="B133" s="121"/>
      <c r="C133" s="122" t="s">
        <v>304</v>
      </c>
      <c r="D133" s="123" t="s">
        <v>61</v>
      </c>
      <c r="E133" s="123" t="s">
        <v>57</v>
      </c>
      <c r="F133" s="123" t="s">
        <v>58</v>
      </c>
      <c r="G133" s="123" t="s">
        <v>305</v>
      </c>
      <c r="H133" s="123" t="s">
        <v>306</v>
      </c>
      <c r="I133" s="123" t="s">
        <v>307</v>
      </c>
      <c r="J133" s="124" t="s">
        <v>294</v>
      </c>
      <c r="K133" s="125" t="s">
        <v>308</v>
      </c>
      <c r="L133" s="121"/>
      <c r="M133" s="61" t="s">
        <v>1</v>
      </c>
      <c r="N133" s="62" t="s">
        <v>40</v>
      </c>
      <c r="O133" s="62" t="s">
        <v>309</v>
      </c>
      <c r="P133" s="62" t="s">
        <v>310</v>
      </c>
      <c r="Q133" s="62" t="s">
        <v>311</v>
      </c>
      <c r="R133" s="62" t="s">
        <v>312</v>
      </c>
      <c r="S133" s="62" t="s">
        <v>313</v>
      </c>
      <c r="T133" s="63" t="s">
        <v>314</v>
      </c>
    </row>
    <row r="134" spans="2:65" s="1" customFormat="1" ht="22.75" customHeight="1">
      <c r="B134" s="31"/>
      <c r="C134" s="66" t="s">
        <v>295</v>
      </c>
      <c r="J134" s="126">
        <f>BK134</f>
        <v>0</v>
      </c>
      <c r="L134" s="31"/>
      <c r="M134" s="64"/>
      <c r="N134" s="55"/>
      <c r="O134" s="55"/>
      <c r="P134" s="127">
        <f>P135+P138+P149+P156+P179+P208+P250+P268+P298+P301</f>
        <v>0</v>
      </c>
      <c r="Q134" s="55"/>
      <c r="R134" s="127">
        <f>R135+R138+R149+R156+R179+R208+R250+R268+R298+R301</f>
        <v>12.122235000000003</v>
      </c>
      <c r="S134" s="55"/>
      <c r="T134" s="128">
        <f>T135+T138+T149+T156+T179+T208+T250+T268+T298+T301</f>
        <v>0</v>
      </c>
      <c r="AT134" s="16" t="s">
        <v>75</v>
      </c>
      <c r="AU134" s="16" t="s">
        <v>296</v>
      </c>
      <c r="BK134" s="129">
        <f>BK135+BK138+BK149+BK156+BK179+BK208+BK250+BK268+BK298+BK301</f>
        <v>0</v>
      </c>
    </row>
    <row r="135" spans="2:65" s="11" customFormat="1" ht="25.9" customHeight="1">
      <c r="B135" s="130"/>
      <c r="D135" s="131" t="s">
        <v>75</v>
      </c>
      <c r="E135" s="132" t="s">
        <v>83</v>
      </c>
      <c r="F135" s="132" t="s">
        <v>8212</v>
      </c>
      <c r="I135" s="133"/>
      <c r="J135" s="134">
        <f>BK135</f>
        <v>0</v>
      </c>
      <c r="L135" s="130"/>
      <c r="M135" s="135"/>
      <c r="P135" s="136">
        <f>SUM(P136:P137)</f>
        <v>0</v>
      </c>
      <c r="R135" s="136">
        <f>SUM(R136:R137)</f>
        <v>0</v>
      </c>
      <c r="T135" s="137">
        <f>SUM(T136:T137)</f>
        <v>0</v>
      </c>
      <c r="AR135" s="131" t="s">
        <v>83</v>
      </c>
      <c r="AT135" s="138" t="s">
        <v>75</v>
      </c>
      <c r="AU135" s="138" t="s">
        <v>76</v>
      </c>
      <c r="AY135" s="131" t="s">
        <v>317</v>
      </c>
      <c r="BK135" s="139">
        <f>SUM(BK136:BK137)</f>
        <v>0</v>
      </c>
    </row>
    <row r="136" spans="2:65" s="1" customFormat="1" ht="21.75" customHeight="1">
      <c r="B136" s="142"/>
      <c r="C136" s="179" t="s">
        <v>83</v>
      </c>
      <c r="D136" s="179" t="s">
        <v>454</v>
      </c>
      <c r="E136" s="180" t="s">
        <v>15374</v>
      </c>
      <c r="F136" s="181" t="s">
        <v>15375</v>
      </c>
      <c r="G136" s="182" t="s">
        <v>467</v>
      </c>
      <c r="H136" s="183">
        <v>1</v>
      </c>
      <c r="I136" s="184"/>
      <c r="J136" s="185">
        <f>ROUND(I136*H136,2)</f>
        <v>0</v>
      </c>
      <c r="K136" s="186"/>
      <c r="L136" s="187"/>
      <c r="M136" s="188" t="s">
        <v>1</v>
      </c>
      <c r="N136" s="189" t="s">
        <v>42</v>
      </c>
      <c r="P136" s="153">
        <f>O136*H136</f>
        <v>0</v>
      </c>
      <c r="Q136" s="153">
        <v>0</v>
      </c>
      <c r="R136" s="153">
        <f>Q136*H136</f>
        <v>0</v>
      </c>
      <c r="S136" s="153">
        <v>0</v>
      </c>
      <c r="T136" s="154">
        <f>S136*H136</f>
        <v>0</v>
      </c>
      <c r="AR136" s="155" t="s">
        <v>356</v>
      </c>
      <c r="AT136" s="155" t="s">
        <v>454</v>
      </c>
      <c r="AU136" s="155" t="s">
        <v>83</v>
      </c>
      <c r="AY136" s="16" t="s">
        <v>317</v>
      </c>
      <c r="BE136" s="156">
        <f>IF(N136="základná",J136,0)</f>
        <v>0</v>
      </c>
      <c r="BF136" s="156">
        <f>IF(N136="znížená",J136,0)</f>
        <v>0</v>
      </c>
      <c r="BG136" s="156">
        <f>IF(N136="zákl. prenesená",J136,0)</f>
        <v>0</v>
      </c>
      <c r="BH136" s="156">
        <f>IF(N136="zníž. prenesená",J136,0)</f>
        <v>0</v>
      </c>
      <c r="BI136" s="156">
        <f>IF(N136="nulová",J136,0)</f>
        <v>0</v>
      </c>
      <c r="BJ136" s="16" t="s">
        <v>88</v>
      </c>
      <c r="BK136" s="156">
        <f>ROUND(I136*H136,2)</f>
        <v>0</v>
      </c>
      <c r="BL136" s="16" t="s">
        <v>323</v>
      </c>
      <c r="BM136" s="155" t="s">
        <v>15376</v>
      </c>
    </row>
    <row r="137" spans="2:65" s="1" customFormat="1" ht="24.15" customHeight="1">
      <c r="B137" s="142"/>
      <c r="C137" s="143" t="s">
        <v>88</v>
      </c>
      <c r="D137" s="143" t="s">
        <v>319</v>
      </c>
      <c r="E137" s="144" t="s">
        <v>15374</v>
      </c>
      <c r="F137" s="145" t="s">
        <v>15377</v>
      </c>
      <c r="G137" s="146" t="s">
        <v>467</v>
      </c>
      <c r="H137" s="147">
        <v>1</v>
      </c>
      <c r="I137" s="148"/>
      <c r="J137" s="149">
        <f>ROUND(I137*H137,2)</f>
        <v>0</v>
      </c>
      <c r="K137" s="150"/>
      <c r="L137" s="31"/>
      <c r="M137" s="151" t="s">
        <v>1</v>
      </c>
      <c r="N137" s="152" t="s">
        <v>42</v>
      </c>
      <c r="P137" s="153">
        <f>O137*H137</f>
        <v>0</v>
      </c>
      <c r="Q137" s="153">
        <v>0</v>
      </c>
      <c r="R137" s="153">
        <f>Q137*H137</f>
        <v>0</v>
      </c>
      <c r="S137" s="153">
        <v>0</v>
      </c>
      <c r="T137" s="154">
        <f>S137*H137</f>
        <v>0</v>
      </c>
      <c r="AR137" s="155" t="s">
        <v>323</v>
      </c>
      <c r="AT137" s="155" t="s">
        <v>319</v>
      </c>
      <c r="AU137" s="155" t="s">
        <v>83</v>
      </c>
      <c r="AY137" s="16" t="s">
        <v>317</v>
      </c>
      <c r="BE137" s="156">
        <f>IF(N137="základná",J137,0)</f>
        <v>0</v>
      </c>
      <c r="BF137" s="156">
        <f>IF(N137="znížená",J137,0)</f>
        <v>0</v>
      </c>
      <c r="BG137" s="156">
        <f>IF(N137="zákl. prenesená",J137,0)</f>
        <v>0</v>
      </c>
      <c r="BH137" s="156">
        <f>IF(N137="zníž. prenesená",J137,0)</f>
        <v>0</v>
      </c>
      <c r="BI137" s="156">
        <f>IF(N137="nulová",J137,0)</f>
        <v>0</v>
      </c>
      <c r="BJ137" s="16" t="s">
        <v>88</v>
      </c>
      <c r="BK137" s="156">
        <f>ROUND(I137*H137,2)</f>
        <v>0</v>
      </c>
      <c r="BL137" s="16" t="s">
        <v>323</v>
      </c>
      <c r="BM137" s="155" t="s">
        <v>15378</v>
      </c>
    </row>
    <row r="138" spans="2:65" s="11" customFormat="1" ht="25.9" customHeight="1">
      <c r="B138" s="130"/>
      <c r="D138" s="131" t="s">
        <v>75</v>
      </c>
      <c r="E138" s="132" t="s">
        <v>88</v>
      </c>
      <c r="F138" s="132" t="s">
        <v>8486</v>
      </c>
      <c r="I138" s="133"/>
      <c r="J138" s="134">
        <f>BK138</f>
        <v>0</v>
      </c>
      <c r="L138" s="130"/>
      <c r="M138" s="135"/>
      <c r="P138" s="136">
        <f>SUM(P139:P148)</f>
        <v>0</v>
      </c>
      <c r="R138" s="136">
        <f>SUM(R139:R148)</f>
        <v>0</v>
      </c>
      <c r="T138" s="137">
        <f>SUM(T139:T148)</f>
        <v>0</v>
      </c>
      <c r="AR138" s="131" t="s">
        <v>83</v>
      </c>
      <c r="AT138" s="138" t="s">
        <v>75</v>
      </c>
      <c r="AU138" s="138" t="s">
        <v>76</v>
      </c>
      <c r="AY138" s="131" t="s">
        <v>317</v>
      </c>
      <c r="BK138" s="139">
        <f>SUM(BK139:BK148)</f>
        <v>0</v>
      </c>
    </row>
    <row r="139" spans="2:65" s="1" customFormat="1" ht="44.25" customHeight="1">
      <c r="B139" s="142"/>
      <c r="C139" s="179" t="s">
        <v>92</v>
      </c>
      <c r="D139" s="179" t="s">
        <v>454</v>
      </c>
      <c r="E139" s="180" t="s">
        <v>8490</v>
      </c>
      <c r="F139" s="181" t="s">
        <v>15379</v>
      </c>
      <c r="G139" s="182" t="s">
        <v>467</v>
      </c>
      <c r="H139" s="183">
        <v>142</v>
      </c>
      <c r="I139" s="184"/>
      <c r="J139" s="185">
        <f t="shared" ref="J139:J148" si="0">ROUND(I139*H139,2)</f>
        <v>0</v>
      </c>
      <c r="K139" s="186"/>
      <c r="L139" s="187"/>
      <c r="M139" s="188" t="s">
        <v>1</v>
      </c>
      <c r="N139" s="189" t="s">
        <v>42</v>
      </c>
      <c r="P139" s="153">
        <f t="shared" ref="P139:P148" si="1">O139*H139</f>
        <v>0</v>
      </c>
      <c r="Q139" s="153">
        <v>0</v>
      </c>
      <c r="R139" s="153">
        <f t="shared" ref="R139:R148" si="2">Q139*H139</f>
        <v>0</v>
      </c>
      <c r="S139" s="153">
        <v>0</v>
      </c>
      <c r="T139" s="154">
        <f t="shared" ref="T139:T148" si="3">S139*H139</f>
        <v>0</v>
      </c>
      <c r="AR139" s="155" t="s">
        <v>356</v>
      </c>
      <c r="AT139" s="155" t="s">
        <v>454</v>
      </c>
      <c r="AU139" s="155" t="s">
        <v>83</v>
      </c>
      <c r="AY139" s="16" t="s">
        <v>317</v>
      </c>
      <c r="BE139" s="156">
        <f t="shared" ref="BE139:BE148" si="4">IF(N139="základná",J139,0)</f>
        <v>0</v>
      </c>
      <c r="BF139" s="156">
        <f t="shared" ref="BF139:BF148" si="5">IF(N139="znížená",J139,0)</f>
        <v>0</v>
      </c>
      <c r="BG139" s="156">
        <f t="shared" ref="BG139:BG148" si="6">IF(N139="zákl. prenesená",J139,0)</f>
        <v>0</v>
      </c>
      <c r="BH139" s="156">
        <f t="shared" ref="BH139:BH148" si="7">IF(N139="zníž. prenesená",J139,0)</f>
        <v>0</v>
      </c>
      <c r="BI139" s="156">
        <f t="shared" ref="BI139:BI148" si="8">IF(N139="nulová",J139,0)</f>
        <v>0</v>
      </c>
      <c r="BJ139" s="16" t="s">
        <v>88</v>
      </c>
      <c r="BK139" s="156">
        <f t="shared" ref="BK139:BK148" si="9">ROUND(I139*H139,2)</f>
        <v>0</v>
      </c>
      <c r="BL139" s="16" t="s">
        <v>323</v>
      </c>
      <c r="BM139" s="155" t="s">
        <v>15380</v>
      </c>
    </row>
    <row r="140" spans="2:65" s="1" customFormat="1" ht="44.25" customHeight="1">
      <c r="B140" s="142"/>
      <c r="C140" s="179" t="s">
        <v>323</v>
      </c>
      <c r="D140" s="179" t="s">
        <v>454</v>
      </c>
      <c r="E140" s="180" t="s">
        <v>8496</v>
      </c>
      <c r="F140" s="181" t="s">
        <v>15381</v>
      </c>
      <c r="G140" s="182" t="s">
        <v>467</v>
      </c>
      <c r="H140" s="183">
        <v>90</v>
      </c>
      <c r="I140" s="184"/>
      <c r="J140" s="185">
        <f t="shared" si="0"/>
        <v>0</v>
      </c>
      <c r="K140" s="186"/>
      <c r="L140" s="187"/>
      <c r="M140" s="188" t="s">
        <v>1</v>
      </c>
      <c r="N140" s="189" t="s">
        <v>42</v>
      </c>
      <c r="P140" s="153">
        <f t="shared" si="1"/>
        <v>0</v>
      </c>
      <c r="Q140" s="153">
        <v>0</v>
      </c>
      <c r="R140" s="153">
        <f t="shared" si="2"/>
        <v>0</v>
      </c>
      <c r="S140" s="153">
        <v>0</v>
      </c>
      <c r="T140" s="154">
        <f t="shared" si="3"/>
        <v>0</v>
      </c>
      <c r="AR140" s="155" t="s">
        <v>356</v>
      </c>
      <c r="AT140" s="155" t="s">
        <v>454</v>
      </c>
      <c r="AU140" s="155" t="s">
        <v>83</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15382</v>
      </c>
    </row>
    <row r="141" spans="2:65" s="1" customFormat="1" ht="37.75" customHeight="1">
      <c r="B141" s="142"/>
      <c r="C141" s="179" t="s">
        <v>341</v>
      </c>
      <c r="D141" s="179" t="s">
        <v>454</v>
      </c>
      <c r="E141" s="180" t="s">
        <v>8505</v>
      </c>
      <c r="F141" s="181" t="s">
        <v>15383</v>
      </c>
      <c r="G141" s="182" t="s">
        <v>467</v>
      </c>
      <c r="H141" s="183">
        <v>33</v>
      </c>
      <c r="I141" s="184"/>
      <c r="J141" s="185">
        <f t="shared" si="0"/>
        <v>0</v>
      </c>
      <c r="K141" s="186"/>
      <c r="L141" s="187"/>
      <c r="M141" s="188" t="s">
        <v>1</v>
      </c>
      <c r="N141" s="189" t="s">
        <v>42</v>
      </c>
      <c r="P141" s="153">
        <f t="shared" si="1"/>
        <v>0</v>
      </c>
      <c r="Q141" s="153">
        <v>0</v>
      </c>
      <c r="R141" s="153">
        <f t="shared" si="2"/>
        <v>0</v>
      </c>
      <c r="S141" s="153">
        <v>0</v>
      </c>
      <c r="T141" s="154">
        <f t="shared" si="3"/>
        <v>0</v>
      </c>
      <c r="AR141" s="155" t="s">
        <v>356</v>
      </c>
      <c r="AT141" s="155" t="s">
        <v>454</v>
      </c>
      <c r="AU141" s="155" t="s">
        <v>83</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15384</v>
      </c>
    </row>
    <row r="142" spans="2:65" s="1" customFormat="1" ht="37.75" customHeight="1">
      <c r="B142" s="142"/>
      <c r="C142" s="179" t="s">
        <v>346</v>
      </c>
      <c r="D142" s="179" t="s">
        <v>454</v>
      </c>
      <c r="E142" s="180" t="s">
        <v>8508</v>
      </c>
      <c r="F142" s="181" t="s">
        <v>15385</v>
      </c>
      <c r="G142" s="182" t="s">
        <v>467</v>
      </c>
      <c r="H142" s="183">
        <v>23</v>
      </c>
      <c r="I142" s="184"/>
      <c r="J142" s="185">
        <f t="shared" si="0"/>
        <v>0</v>
      </c>
      <c r="K142" s="186"/>
      <c r="L142" s="187"/>
      <c r="M142" s="188" t="s">
        <v>1</v>
      </c>
      <c r="N142" s="189" t="s">
        <v>42</v>
      </c>
      <c r="P142" s="153">
        <f t="shared" si="1"/>
        <v>0</v>
      </c>
      <c r="Q142" s="153">
        <v>0</v>
      </c>
      <c r="R142" s="153">
        <f t="shared" si="2"/>
        <v>0</v>
      </c>
      <c r="S142" s="153">
        <v>0</v>
      </c>
      <c r="T142" s="154">
        <f t="shared" si="3"/>
        <v>0</v>
      </c>
      <c r="AR142" s="155" t="s">
        <v>356</v>
      </c>
      <c r="AT142" s="155" t="s">
        <v>454</v>
      </c>
      <c r="AU142" s="155" t="s">
        <v>83</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15386</v>
      </c>
    </row>
    <row r="143" spans="2:65" s="1" customFormat="1" ht="44.25" customHeight="1">
      <c r="B143" s="142"/>
      <c r="C143" s="179" t="s">
        <v>351</v>
      </c>
      <c r="D143" s="179" t="s">
        <v>454</v>
      </c>
      <c r="E143" s="180" t="s">
        <v>8511</v>
      </c>
      <c r="F143" s="181" t="s">
        <v>15387</v>
      </c>
      <c r="G143" s="182" t="s">
        <v>467</v>
      </c>
      <c r="H143" s="183">
        <v>6</v>
      </c>
      <c r="I143" s="184"/>
      <c r="J143" s="185">
        <f t="shared" si="0"/>
        <v>0</v>
      </c>
      <c r="K143" s="186"/>
      <c r="L143" s="187"/>
      <c r="M143" s="188" t="s">
        <v>1</v>
      </c>
      <c r="N143" s="189" t="s">
        <v>42</v>
      </c>
      <c r="P143" s="153">
        <f t="shared" si="1"/>
        <v>0</v>
      </c>
      <c r="Q143" s="153">
        <v>0</v>
      </c>
      <c r="R143" s="153">
        <f t="shared" si="2"/>
        <v>0</v>
      </c>
      <c r="S143" s="153">
        <v>0</v>
      </c>
      <c r="T143" s="154">
        <f t="shared" si="3"/>
        <v>0</v>
      </c>
      <c r="AR143" s="155" t="s">
        <v>356</v>
      </c>
      <c r="AT143" s="155" t="s">
        <v>454</v>
      </c>
      <c r="AU143" s="155" t="s">
        <v>83</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15388</v>
      </c>
    </row>
    <row r="144" spans="2:65" s="1" customFormat="1" ht="37.75" customHeight="1">
      <c r="B144" s="142"/>
      <c r="C144" s="179" t="s">
        <v>356</v>
      </c>
      <c r="D144" s="179" t="s">
        <v>454</v>
      </c>
      <c r="E144" s="180" t="s">
        <v>8514</v>
      </c>
      <c r="F144" s="181" t="s">
        <v>15389</v>
      </c>
      <c r="G144" s="182" t="s">
        <v>467</v>
      </c>
      <c r="H144" s="183">
        <v>3</v>
      </c>
      <c r="I144" s="184"/>
      <c r="J144" s="185">
        <f t="shared" si="0"/>
        <v>0</v>
      </c>
      <c r="K144" s="186"/>
      <c r="L144" s="187"/>
      <c r="M144" s="188" t="s">
        <v>1</v>
      </c>
      <c r="N144" s="189" t="s">
        <v>42</v>
      </c>
      <c r="P144" s="153">
        <f t="shared" si="1"/>
        <v>0</v>
      </c>
      <c r="Q144" s="153">
        <v>0</v>
      </c>
      <c r="R144" s="153">
        <f t="shared" si="2"/>
        <v>0</v>
      </c>
      <c r="S144" s="153">
        <v>0</v>
      </c>
      <c r="T144" s="154">
        <f t="shared" si="3"/>
        <v>0</v>
      </c>
      <c r="AR144" s="155" t="s">
        <v>356</v>
      </c>
      <c r="AT144" s="155" t="s">
        <v>454</v>
      </c>
      <c r="AU144" s="155" t="s">
        <v>83</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15390</v>
      </c>
    </row>
    <row r="145" spans="2:65" s="1" customFormat="1" ht="37.75" customHeight="1">
      <c r="B145" s="142"/>
      <c r="C145" s="179" t="s">
        <v>361</v>
      </c>
      <c r="D145" s="179" t="s">
        <v>454</v>
      </c>
      <c r="E145" s="180" t="s">
        <v>8517</v>
      </c>
      <c r="F145" s="181" t="s">
        <v>15391</v>
      </c>
      <c r="G145" s="182" t="s">
        <v>467</v>
      </c>
      <c r="H145" s="183">
        <v>6</v>
      </c>
      <c r="I145" s="184"/>
      <c r="J145" s="185">
        <f t="shared" si="0"/>
        <v>0</v>
      </c>
      <c r="K145" s="186"/>
      <c r="L145" s="187"/>
      <c r="M145" s="188" t="s">
        <v>1</v>
      </c>
      <c r="N145" s="189" t="s">
        <v>42</v>
      </c>
      <c r="P145" s="153">
        <f t="shared" si="1"/>
        <v>0</v>
      </c>
      <c r="Q145" s="153">
        <v>0</v>
      </c>
      <c r="R145" s="153">
        <f t="shared" si="2"/>
        <v>0</v>
      </c>
      <c r="S145" s="153">
        <v>0</v>
      </c>
      <c r="T145" s="154">
        <f t="shared" si="3"/>
        <v>0</v>
      </c>
      <c r="AR145" s="155" t="s">
        <v>356</v>
      </c>
      <c r="AT145" s="155" t="s">
        <v>454</v>
      </c>
      <c r="AU145" s="155" t="s">
        <v>83</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15392</v>
      </c>
    </row>
    <row r="146" spans="2:65" s="1" customFormat="1" ht="24.15" customHeight="1">
      <c r="B146" s="142"/>
      <c r="C146" s="143" t="s">
        <v>366</v>
      </c>
      <c r="D146" s="143" t="s">
        <v>319</v>
      </c>
      <c r="E146" s="144" t="s">
        <v>8535</v>
      </c>
      <c r="F146" s="145" t="s">
        <v>8536</v>
      </c>
      <c r="G146" s="146" t="s">
        <v>467</v>
      </c>
      <c r="H146" s="147">
        <v>303</v>
      </c>
      <c r="I146" s="148"/>
      <c r="J146" s="149">
        <f t="shared" si="0"/>
        <v>0</v>
      </c>
      <c r="K146" s="150"/>
      <c r="L146" s="31"/>
      <c r="M146" s="151" t="s">
        <v>1</v>
      </c>
      <c r="N146" s="152" t="s">
        <v>42</v>
      </c>
      <c r="P146" s="153">
        <f t="shared" si="1"/>
        <v>0</v>
      </c>
      <c r="Q146" s="153">
        <v>0</v>
      </c>
      <c r="R146" s="153">
        <f t="shared" si="2"/>
        <v>0</v>
      </c>
      <c r="S146" s="153">
        <v>0</v>
      </c>
      <c r="T146" s="154">
        <f t="shared" si="3"/>
        <v>0</v>
      </c>
      <c r="AR146" s="155" t="s">
        <v>323</v>
      </c>
      <c r="AT146" s="155" t="s">
        <v>319</v>
      </c>
      <c r="AU146" s="155" t="s">
        <v>83</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15393</v>
      </c>
    </row>
    <row r="147" spans="2:65" s="1" customFormat="1" ht="16.5" customHeight="1">
      <c r="B147" s="142"/>
      <c r="C147" s="143" t="s">
        <v>371</v>
      </c>
      <c r="D147" s="143" t="s">
        <v>319</v>
      </c>
      <c r="E147" s="144" t="s">
        <v>8538</v>
      </c>
      <c r="F147" s="145" t="s">
        <v>8539</v>
      </c>
      <c r="G147" s="146" t="s">
        <v>467</v>
      </c>
      <c r="H147" s="147">
        <v>303</v>
      </c>
      <c r="I147" s="148"/>
      <c r="J147" s="149">
        <f t="shared" si="0"/>
        <v>0</v>
      </c>
      <c r="K147" s="150"/>
      <c r="L147" s="31"/>
      <c r="M147" s="151" t="s">
        <v>1</v>
      </c>
      <c r="N147" s="152" t="s">
        <v>42</v>
      </c>
      <c r="P147" s="153">
        <f t="shared" si="1"/>
        <v>0</v>
      </c>
      <c r="Q147" s="153">
        <v>0</v>
      </c>
      <c r="R147" s="153">
        <f t="shared" si="2"/>
        <v>0</v>
      </c>
      <c r="S147" s="153">
        <v>0</v>
      </c>
      <c r="T147" s="154">
        <f t="shared" si="3"/>
        <v>0</v>
      </c>
      <c r="AR147" s="155" t="s">
        <v>323</v>
      </c>
      <c r="AT147" s="155" t="s">
        <v>319</v>
      </c>
      <c r="AU147" s="155" t="s">
        <v>83</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15394</v>
      </c>
    </row>
    <row r="148" spans="2:65" s="1" customFormat="1" ht="16.5" customHeight="1">
      <c r="B148" s="142"/>
      <c r="C148" s="143" t="s">
        <v>376</v>
      </c>
      <c r="D148" s="143" t="s">
        <v>319</v>
      </c>
      <c r="E148" s="144" t="s">
        <v>8532</v>
      </c>
      <c r="F148" s="145" t="s">
        <v>8533</v>
      </c>
      <c r="G148" s="146" t="s">
        <v>467</v>
      </c>
      <c r="H148" s="147">
        <v>5</v>
      </c>
      <c r="I148" s="148"/>
      <c r="J148" s="149">
        <f t="shared" si="0"/>
        <v>0</v>
      </c>
      <c r="K148" s="150"/>
      <c r="L148" s="31"/>
      <c r="M148" s="151" t="s">
        <v>1</v>
      </c>
      <c r="N148" s="152" t="s">
        <v>42</v>
      </c>
      <c r="P148" s="153">
        <f t="shared" si="1"/>
        <v>0</v>
      </c>
      <c r="Q148" s="153">
        <v>0</v>
      </c>
      <c r="R148" s="153">
        <f t="shared" si="2"/>
        <v>0</v>
      </c>
      <c r="S148" s="153">
        <v>0</v>
      </c>
      <c r="T148" s="154">
        <f t="shared" si="3"/>
        <v>0</v>
      </c>
      <c r="AR148" s="155" t="s">
        <v>323</v>
      </c>
      <c r="AT148" s="155" t="s">
        <v>319</v>
      </c>
      <c r="AU148" s="155" t="s">
        <v>83</v>
      </c>
      <c r="AY148" s="16" t="s">
        <v>317</v>
      </c>
      <c r="BE148" s="156">
        <f t="shared" si="4"/>
        <v>0</v>
      </c>
      <c r="BF148" s="156">
        <f t="shared" si="5"/>
        <v>0</v>
      </c>
      <c r="BG148" s="156">
        <f t="shared" si="6"/>
        <v>0</v>
      </c>
      <c r="BH148" s="156">
        <f t="shared" si="7"/>
        <v>0</v>
      </c>
      <c r="BI148" s="156">
        <f t="shared" si="8"/>
        <v>0</v>
      </c>
      <c r="BJ148" s="16" t="s">
        <v>88</v>
      </c>
      <c r="BK148" s="156">
        <f t="shared" si="9"/>
        <v>0</v>
      </c>
      <c r="BL148" s="16" t="s">
        <v>323</v>
      </c>
      <c r="BM148" s="155" t="s">
        <v>15395</v>
      </c>
    </row>
    <row r="149" spans="2:65" s="11" customFormat="1" ht="25.9" customHeight="1">
      <c r="B149" s="130"/>
      <c r="D149" s="131" t="s">
        <v>75</v>
      </c>
      <c r="E149" s="132" t="s">
        <v>92</v>
      </c>
      <c r="F149" s="132" t="s">
        <v>8574</v>
      </c>
      <c r="I149" s="133"/>
      <c r="J149" s="134">
        <f>BK149</f>
        <v>0</v>
      </c>
      <c r="L149" s="130"/>
      <c r="M149" s="135"/>
      <c r="P149" s="136">
        <f>SUM(P150:P155)</f>
        <v>0</v>
      </c>
      <c r="R149" s="136">
        <f>SUM(R150:R155)</f>
        <v>7.2500000000000004E-3</v>
      </c>
      <c r="T149" s="137">
        <f>SUM(T150:T155)</f>
        <v>0</v>
      </c>
      <c r="AR149" s="131" t="s">
        <v>83</v>
      </c>
      <c r="AT149" s="138" t="s">
        <v>75</v>
      </c>
      <c r="AU149" s="138" t="s">
        <v>76</v>
      </c>
      <c r="AY149" s="131" t="s">
        <v>317</v>
      </c>
      <c r="BK149" s="139">
        <f>SUM(BK150:BK155)</f>
        <v>0</v>
      </c>
    </row>
    <row r="150" spans="2:65" s="1" customFormat="1" ht="37.75" customHeight="1">
      <c r="B150" s="142"/>
      <c r="C150" s="143" t="s">
        <v>381</v>
      </c>
      <c r="D150" s="143" t="s">
        <v>319</v>
      </c>
      <c r="E150" s="144" t="s">
        <v>8596</v>
      </c>
      <c r="F150" s="145" t="s">
        <v>8597</v>
      </c>
      <c r="G150" s="146" t="s">
        <v>467</v>
      </c>
      <c r="H150" s="147">
        <v>29</v>
      </c>
      <c r="I150" s="148"/>
      <c r="J150" s="149">
        <f t="shared" ref="J150:J155" si="10">ROUND(I150*H150,2)</f>
        <v>0</v>
      </c>
      <c r="K150" s="150"/>
      <c r="L150" s="31"/>
      <c r="M150" s="151" t="s">
        <v>1</v>
      </c>
      <c r="N150" s="152" t="s">
        <v>42</v>
      </c>
      <c r="P150" s="153">
        <f t="shared" ref="P150:P155" si="11">O150*H150</f>
        <v>0</v>
      </c>
      <c r="Q150" s="153">
        <v>0</v>
      </c>
      <c r="R150" s="153">
        <f t="shared" ref="R150:R155" si="12">Q150*H150</f>
        <v>0</v>
      </c>
      <c r="S150" s="153">
        <v>0</v>
      </c>
      <c r="T150" s="154">
        <f t="shared" ref="T150:T155" si="13">S150*H150</f>
        <v>0</v>
      </c>
      <c r="AR150" s="155" t="s">
        <v>323</v>
      </c>
      <c r="AT150" s="155" t="s">
        <v>319</v>
      </c>
      <c r="AU150" s="155" t="s">
        <v>83</v>
      </c>
      <c r="AY150" s="16" t="s">
        <v>317</v>
      </c>
      <c r="BE150" s="156">
        <f t="shared" ref="BE150:BE155" si="14">IF(N150="základná",J150,0)</f>
        <v>0</v>
      </c>
      <c r="BF150" s="156">
        <f t="shared" ref="BF150:BF155" si="15">IF(N150="znížená",J150,0)</f>
        <v>0</v>
      </c>
      <c r="BG150" s="156">
        <f t="shared" ref="BG150:BG155" si="16">IF(N150="zákl. prenesená",J150,0)</f>
        <v>0</v>
      </c>
      <c r="BH150" s="156">
        <f t="shared" ref="BH150:BH155" si="17">IF(N150="zníž. prenesená",J150,0)</f>
        <v>0</v>
      </c>
      <c r="BI150" s="156">
        <f t="shared" ref="BI150:BI155" si="18">IF(N150="nulová",J150,0)</f>
        <v>0</v>
      </c>
      <c r="BJ150" s="16" t="s">
        <v>88</v>
      </c>
      <c r="BK150" s="156">
        <f t="shared" ref="BK150:BK155" si="19">ROUND(I150*H150,2)</f>
        <v>0</v>
      </c>
      <c r="BL150" s="16" t="s">
        <v>323</v>
      </c>
      <c r="BM150" s="155" t="s">
        <v>15396</v>
      </c>
    </row>
    <row r="151" spans="2:65" s="1" customFormat="1" ht="37.75" customHeight="1">
      <c r="B151" s="142"/>
      <c r="C151" s="179" t="s">
        <v>386</v>
      </c>
      <c r="D151" s="179" t="s">
        <v>454</v>
      </c>
      <c r="E151" s="180" t="s">
        <v>8599</v>
      </c>
      <c r="F151" s="181" t="s">
        <v>8597</v>
      </c>
      <c r="G151" s="182" t="s">
        <v>467</v>
      </c>
      <c r="H151" s="183">
        <v>29</v>
      </c>
      <c r="I151" s="184"/>
      <c r="J151" s="185">
        <f t="shared" si="10"/>
        <v>0</v>
      </c>
      <c r="K151" s="186"/>
      <c r="L151" s="187"/>
      <c r="M151" s="188" t="s">
        <v>1</v>
      </c>
      <c r="N151" s="189" t="s">
        <v>42</v>
      </c>
      <c r="P151" s="153">
        <f t="shared" si="11"/>
        <v>0</v>
      </c>
      <c r="Q151" s="153">
        <v>2.5000000000000001E-4</v>
      </c>
      <c r="R151" s="153">
        <f t="shared" si="12"/>
        <v>7.2500000000000004E-3</v>
      </c>
      <c r="S151" s="153">
        <v>0</v>
      </c>
      <c r="T151" s="154">
        <f t="shared" si="13"/>
        <v>0</v>
      </c>
      <c r="AR151" s="155" t="s">
        <v>356</v>
      </c>
      <c r="AT151" s="155" t="s">
        <v>454</v>
      </c>
      <c r="AU151" s="155" t="s">
        <v>83</v>
      </c>
      <c r="AY151" s="16" t="s">
        <v>317</v>
      </c>
      <c r="BE151" s="156">
        <f t="shared" si="14"/>
        <v>0</v>
      </c>
      <c r="BF151" s="156">
        <f t="shared" si="15"/>
        <v>0</v>
      </c>
      <c r="BG151" s="156">
        <f t="shared" si="16"/>
        <v>0</v>
      </c>
      <c r="BH151" s="156">
        <f t="shared" si="17"/>
        <v>0</v>
      </c>
      <c r="BI151" s="156">
        <f t="shared" si="18"/>
        <v>0</v>
      </c>
      <c r="BJ151" s="16" t="s">
        <v>88</v>
      </c>
      <c r="BK151" s="156">
        <f t="shared" si="19"/>
        <v>0</v>
      </c>
      <c r="BL151" s="16" t="s">
        <v>323</v>
      </c>
      <c r="BM151" s="155" t="s">
        <v>15397</v>
      </c>
    </row>
    <row r="152" spans="2:65" s="1" customFormat="1" ht="24.15" customHeight="1">
      <c r="B152" s="142"/>
      <c r="C152" s="143" t="s">
        <v>391</v>
      </c>
      <c r="D152" s="143" t="s">
        <v>319</v>
      </c>
      <c r="E152" s="144" t="s">
        <v>8590</v>
      </c>
      <c r="F152" s="145" t="s">
        <v>8591</v>
      </c>
      <c r="G152" s="146" t="s">
        <v>467</v>
      </c>
      <c r="H152" s="147">
        <v>29</v>
      </c>
      <c r="I152" s="148"/>
      <c r="J152" s="149">
        <f t="shared" si="10"/>
        <v>0</v>
      </c>
      <c r="K152" s="150"/>
      <c r="L152" s="31"/>
      <c r="M152" s="151" t="s">
        <v>1</v>
      </c>
      <c r="N152" s="152" t="s">
        <v>42</v>
      </c>
      <c r="P152" s="153">
        <f t="shared" si="11"/>
        <v>0</v>
      </c>
      <c r="Q152" s="153">
        <v>0</v>
      </c>
      <c r="R152" s="153">
        <f t="shared" si="12"/>
        <v>0</v>
      </c>
      <c r="S152" s="153">
        <v>0</v>
      </c>
      <c r="T152" s="154">
        <f t="shared" si="13"/>
        <v>0</v>
      </c>
      <c r="AR152" s="155" t="s">
        <v>323</v>
      </c>
      <c r="AT152" s="155" t="s">
        <v>319</v>
      </c>
      <c r="AU152" s="155" t="s">
        <v>83</v>
      </c>
      <c r="AY152" s="16" t="s">
        <v>317</v>
      </c>
      <c r="BE152" s="156">
        <f t="shared" si="14"/>
        <v>0</v>
      </c>
      <c r="BF152" s="156">
        <f t="shared" si="15"/>
        <v>0</v>
      </c>
      <c r="BG152" s="156">
        <f t="shared" si="16"/>
        <v>0</v>
      </c>
      <c r="BH152" s="156">
        <f t="shared" si="17"/>
        <v>0</v>
      </c>
      <c r="BI152" s="156">
        <f t="shared" si="18"/>
        <v>0</v>
      </c>
      <c r="BJ152" s="16" t="s">
        <v>88</v>
      </c>
      <c r="BK152" s="156">
        <f t="shared" si="19"/>
        <v>0</v>
      </c>
      <c r="BL152" s="16" t="s">
        <v>323</v>
      </c>
      <c r="BM152" s="155" t="s">
        <v>15398</v>
      </c>
    </row>
    <row r="153" spans="2:65" s="1" customFormat="1" ht="16.5" customHeight="1">
      <c r="B153" s="142"/>
      <c r="C153" s="143" t="s">
        <v>396</v>
      </c>
      <c r="D153" s="143" t="s">
        <v>319</v>
      </c>
      <c r="E153" s="144" t="s">
        <v>8593</v>
      </c>
      <c r="F153" s="145" t="s">
        <v>8594</v>
      </c>
      <c r="G153" s="146" t="s">
        <v>467</v>
      </c>
      <c r="H153" s="147">
        <v>29</v>
      </c>
      <c r="I153" s="148"/>
      <c r="J153" s="149">
        <f t="shared" si="10"/>
        <v>0</v>
      </c>
      <c r="K153" s="150"/>
      <c r="L153" s="31"/>
      <c r="M153" s="151" t="s">
        <v>1</v>
      </c>
      <c r="N153" s="152" t="s">
        <v>42</v>
      </c>
      <c r="P153" s="153">
        <f t="shared" si="11"/>
        <v>0</v>
      </c>
      <c r="Q153" s="153">
        <v>0</v>
      </c>
      <c r="R153" s="153">
        <f t="shared" si="12"/>
        <v>0</v>
      </c>
      <c r="S153" s="153">
        <v>0</v>
      </c>
      <c r="T153" s="154">
        <f t="shared" si="13"/>
        <v>0</v>
      </c>
      <c r="AR153" s="155" t="s">
        <v>323</v>
      </c>
      <c r="AT153" s="155" t="s">
        <v>319</v>
      </c>
      <c r="AU153" s="155" t="s">
        <v>83</v>
      </c>
      <c r="AY153" s="16" t="s">
        <v>317</v>
      </c>
      <c r="BE153" s="156">
        <f t="shared" si="14"/>
        <v>0</v>
      </c>
      <c r="BF153" s="156">
        <f t="shared" si="15"/>
        <v>0</v>
      </c>
      <c r="BG153" s="156">
        <f t="shared" si="16"/>
        <v>0</v>
      </c>
      <c r="BH153" s="156">
        <f t="shared" si="17"/>
        <v>0</v>
      </c>
      <c r="BI153" s="156">
        <f t="shared" si="18"/>
        <v>0</v>
      </c>
      <c r="BJ153" s="16" t="s">
        <v>88</v>
      </c>
      <c r="BK153" s="156">
        <f t="shared" si="19"/>
        <v>0</v>
      </c>
      <c r="BL153" s="16" t="s">
        <v>323</v>
      </c>
      <c r="BM153" s="155" t="s">
        <v>15399</v>
      </c>
    </row>
    <row r="154" spans="2:65" s="1" customFormat="1" ht="76.400000000000006" customHeight="1">
      <c r="B154" s="142"/>
      <c r="C154" s="179" t="s">
        <v>401</v>
      </c>
      <c r="D154" s="179" t="s">
        <v>454</v>
      </c>
      <c r="E154" s="180" t="s">
        <v>8581</v>
      </c>
      <c r="F154" s="181" t="s">
        <v>15400</v>
      </c>
      <c r="G154" s="182" t="s">
        <v>467</v>
      </c>
      <c r="H154" s="183">
        <v>18</v>
      </c>
      <c r="I154" s="184"/>
      <c r="J154" s="185">
        <f t="shared" si="10"/>
        <v>0</v>
      </c>
      <c r="K154" s="186"/>
      <c r="L154" s="187"/>
      <c r="M154" s="188" t="s">
        <v>1</v>
      </c>
      <c r="N154" s="189" t="s">
        <v>42</v>
      </c>
      <c r="P154" s="153">
        <f t="shared" si="11"/>
        <v>0</v>
      </c>
      <c r="Q154" s="153">
        <v>0</v>
      </c>
      <c r="R154" s="153">
        <f t="shared" si="12"/>
        <v>0</v>
      </c>
      <c r="S154" s="153">
        <v>0</v>
      </c>
      <c r="T154" s="154">
        <f t="shared" si="13"/>
        <v>0</v>
      </c>
      <c r="AR154" s="155" t="s">
        <v>356</v>
      </c>
      <c r="AT154" s="155" t="s">
        <v>454</v>
      </c>
      <c r="AU154" s="155" t="s">
        <v>83</v>
      </c>
      <c r="AY154" s="16" t="s">
        <v>317</v>
      </c>
      <c r="BE154" s="156">
        <f t="shared" si="14"/>
        <v>0</v>
      </c>
      <c r="BF154" s="156">
        <f t="shared" si="15"/>
        <v>0</v>
      </c>
      <c r="BG154" s="156">
        <f t="shared" si="16"/>
        <v>0</v>
      </c>
      <c r="BH154" s="156">
        <f t="shared" si="17"/>
        <v>0</v>
      </c>
      <c r="BI154" s="156">
        <f t="shared" si="18"/>
        <v>0</v>
      </c>
      <c r="BJ154" s="16" t="s">
        <v>88</v>
      </c>
      <c r="BK154" s="156">
        <f t="shared" si="19"/>
        <v>0</v>
      </c>
      <c r="BL154" s="16" t="s">
        <v>323</v>
      </c>
      <c r="BM154" s="155" t="s">
        <v>15401</v>
      </c>
    </row>
    <row r="155" spans="2:65" s="1" customFormat="1" ht="49" customHeight="1">
      <c r="B155" s="142"/>
      <c r="C155" s="179" t="s">
        <v>405</v>
      </c>
      <c r="D155" s="179" t="s">
        <v>454</v>
      </c>
      <c r="E155" s="180" t="s">
        <v>8584</v>
      </c>
      <c r="F155" s="181" t="s">
        <v>15402</v>
      </c>
      <c r="G155" s="182" t="s">
        <v>467</v>
      </c>
      <c r="H155" s="183">
        <v>11</v>
      </c>
      <c r="I155" s="184"/>
      <c r="J155" s="185">
        <f t="shared" si="10"/>
        <v>0</v>
      </c>
      <c r="K155" s="186"/>
      <c r="L155" s="187"/>
      <c r="M155" s="188" t="s">
        <v>1</v>
      </c>
      <c r="N155" s="189" t="s">
        <v>42</v>
      </c>
      <c r="P155" s="153">
        <f t="shared" si="11"/>
        <v>0</v>
      </c>
      <c r="Q155" s="153">
        <v>0</v>
      </c>
      <c r="R155" s="153">
        <f t="shared" si="12"/>
        <v>0</v>
      </c>
      <c r="S155" s="153">
        <v>0</v>
      </c>
      <c r="T155" s="154">
        <f t="shared" si="13"/>
        <v>0</v>
      </c>
      <c r="AR155" s="155" t="s">
        <v>356</v>
      </c>
      <c r="AT155" s="155" t="s">
        <v>454</v>
      </c>
      <c r="AU155" s="155" t="s">
        <v>83</v>
      </c>
      <c r="AY155" s="16" t="s">
        <v>317</v>
      </c>
      <c r="BE155" s="156">
        <f t="shared" si="14"/>
        <v>0</v>
      </c>
      <c r="BF155" s="156">
        <f t="shared" si="15"/>
        <v>0</v>
      </c>
      <c r="BG155" s="156">
        <f t="shared" si="16"/>
        <v>0</v>
      </c>
      <c r="BH155" s="156">
        <f t="shared" si="17"/>
        <v>0</v>
      </c>
      <c r="BI155" s="156">
        <f t="shared" si="18"/>
        <v>0</v>
      </c>
      <c r="BJ155" s="16" t="s">
        <v>88</v>
      </c>
      <c r="BK155" s="156">
        <f t="shared" si="19"/>
        <v>0</v>
      </c>
      <c r="BL155" s="16" t="s">
        <v>323</v>
      </c>
      <c r="BM155" s="155" t="s">
        <v>15403</v>
      </c>
    </row>
    <row r="156" spans="2:65" s="11" customFormat="1" ht="25.9" customHeight="1">
      <c r="B156" s="130"/>
      <c r="D156" s="131" t="s">
        <v>75</v>
      </c>
      <c r="E156" s="132" t="s">
        <v>323</v>
      </c>
      <c r="F156" s="132" t="s">
        <v>8602</v>
      </c>
      <c r="I156" s="133"/>
      <c r="J156" s="134">
        <f>BK156</f>
        <v>0</v>
      </c>
      <c r="L156" s="130"/>
      <c r="M156" s="135"/>
      <c r="P156" s="136">
        <f>SUM(P157:P178)</f>
        <v>0</v>
      </c>
      <c r="R156" s="136">
        <f>SUM(R157:R178)</f>
        <v>4.4298000000000002</v>
      </c>
      <c r="T156" s="137">
        <f>SUM(T157:T178)</f>
        <v>0</v>
      </c>
      <c r="AR156" s="131" t="s">
        <v>83</v>
      </c>
      <c r="AT156" s="138" t="s">
        <v>75</v>
      </c>
      <c r="AU156" s="138" t="s">
        <v>76</v>
      </c>
      <c r="AY156" s="131" t="s">
        <v>317</v>
      </c>
      <c r="BK156" s="139">
        <f>SUM(BK157:BK178)</f>
        <v>0</v>
      </c>
    </row>
    <row r="157" spans="2:65" s="1" customFormat="1" ht="16.5" customHeight="1">
      <c r="B157" s="142"/>
      <c r="C157" s="143" t="s">
        <v>415</v>
      </c>
      <c r="D157" s="143" t="s">
        <v>319</v>
      </c>
      <c r="E157" s="144" t="s">
        <v>8608</v>
      </c>
      <c r="F157" s="145" t="s">
        <v>8609</v>
      </c>
      <c r="G157" s="146" t="s">
        <v>484</v>
      </c>
      <c r="H157" s="147">
        <v>160</v>
      </c>
      <c r="I157" s="148"/>
      <c r="J157" s="149">
        <f t="shared" ref="J157:J178" si="20">ROUND(I157*H157,2)</f>
        <v>0</v>
      </c>
      <c r="K157" s="150"/>
      <c r="L157" s="31"/>
      <c r="M157" s="151" t="s">
        <v>1</v>
      </c>
      <c r="N157" s="152" t="s">
        <v>42</v>
      </c>
      <c r="P157" s="153">
        <f t="shared" ref="P157:P178" si="21">O157*H157</f>
        <v>0</v>
      </c>
      <c r="Q157" s="153">
        <v>0</v>
      </c>
      <c r="R157" s="153">
        <f t="shared" ref="R157:R178" si="22">Q157*H157</f>
        <v>0</v>
      </c>
      <c r="S157" s="153">
        <v>0</v>
      </c>
      <c r="T157" s="154">
        <f t="shared" ref="T157:T178" si="23">S157*H157</f>
        <v>0</v>
      </c>
      <c r="AR157" s="155" t="s">
        <v>323</v>
      </c>
      <c r="AT157" s="155" t="s">
        <v>319</v>
      </c>
      <c r="AU157" s="155" t="s">
        <v>83</v>
      </c>
      <c r="AY157" s="16" t="s">
        <v>317</v>
      </c>
      <c r="BE157" s="156">
        <f t="shared" ref="BE157:BE178" si="24">IF(N157="základná",J157,0)</f>
        <v>0</v>
      </c>
      <c r="BF157" s="156">
        <f t="shared" ref="BF157:BF178" si="25">IF(N157="znížená",J157,0)</f>
        <v>0</v>
      </c>
      <c r="BG157" s="156">
        <f t="shared" ref="BG157:BG178" si="26">IF(N157="zákl. prenesená",J157,0)</f>
        <v>0</v>
      </c>
      <c r="BH157" s="156">
        <f t="shared" ref="BH157:BH178" si="27">IF(N157="zníž. prenesená",J157,0)</f>
        <v>0</v>
      </c>
      <c r="BI157" s="156">
        <f t="shared" ref="BI157:BI178" si="28">IF(N157="nulová",J157,0)</f>
        <v>0</v>
      </c>
      <c r="BJ157" s="16" t="s">
        <v>88</v>
      </c>
      <c r="BK157" s="156">
        <f t="shared" ref="BK157:BK178" si="29">ROUND(I157*H157,2)</f>
        <v>0</v>
      </c>
      <c r="BL157" s="16" t="s">
        <v>323</v>
      </c>
      <c r="BM157" s="155" t="s">
        <v>15404</v>
      </c>
    </row>
    <row r="158" spans="2:65" s="1" customFormat="1" ht="16.5" customHeight="1">
      <c r="B158" s="142"/>
      <c r="C158" s="179" t="s">
        <v>7</v>
      </c>
      <c r="D158" s="179" t="s">
        <v>454</v>
      </c>
      <c r="E158" s="180" t="s">
        <v>8611</v>
      </c>
      <c r="F158" s="181" t="s">
        <v>8609</v>
      </c>
      <c r="G158" s="182" t="s">
        <v>484</v>
      </c>
      <c r="H158" s="183">
        <v>160</v>
      </c>
      <c r="I158" s="184"/>
      <c r="J158" s="185">
        <f t="shared" si="20"/>
        <v>0</v>
      </c>
      <c r="K158" s="186"/>
      <c r="L158" s="187"/>
      <c r="M158" s="188" t="s">
        <v>1</v>
      </c>
      <c r="N158" s="189" t="s">
        <v>42</v>
      </c>
      <c r="P158" s="153">
        <f t="shared" si="21"/>
        <v>0</v>
      </c>
      <c r="Q158" s="153">
        <v>2.1000000000000001E-4</v>
      </c>
      <c r="R158" s="153">
        <f t="shared" si="22"/>
        <v>3.3600000000000005E-2</v>
      </c>
      <c r="S158" s="153">
        <v>0</v>
      </c>
      <c r="T158" s="154">
        <f t="shared" si="23"/>
        <v>0</v>
      </c>
      <c r="AR158" s="155" t="s">
        <v>768</v>
      </c>
      <c r="AT158" s="155" t="s">
        <v>454</v>
      </c>
      <c r="AU158" s="155" t="s">
        <v>83</v>
      </c>
      <c r="AY158" s="16" t="s">
        <v>317</v>
      </c>
      <c r="BE158" s="156">
        <f t="shared" si="24"/>
        <v>0</v>
      </c>
      <c r="BF158" s="156">
        <f t="shared" si="25"/>
        <v>0</v>
      </c>
      <c r="BG158" s="156">
        <f t="shared" si="26"/>
        <v>0</v>
      </c>
      <c r="BH158" s="156">
        <f t="shared" si="27"/>
        <v>0</v>
      </c>
      <c r="BI158" s="156">
        <f t="shared" si="28"/>
        <v>0</v>
      </c>
      <c r="BJ158" s="16" t="s">
        <v>88</v>
      </c>
      <c r="BK158" s="156">
        <f t="shared" si="29"/>
        <v>0</v>
      </c>
      <c r="BL158" s="16" t="s">
        <v>768</v>
      </c>
      <c r="BM158" s="155" t="s">
        <v>15405</v>
      </c>
    </row>
    <row r="159" spans="2:65" s="1" customFormat="1" ht="24.15" customHeight="1">
      <c r="B159" s="142"/>
      <c r="C159" s="143" t="s">
        <v>427</v>
      </c>
      <c r="D159" s="143" t="s">
        <v>319</v>
      </c>
      <c r="E159" s="144" t="s">
        <v>15406</v>
      </c>
      <c r="F159" s="145" t="s">
        <v>15407</v>
      </c>
      <c r="G159" s="146" t="s">
        <v>484</v>
      </c>
      <c r="H159" s="147">
        <v>160</v>
      </c>
      <c r="I159" s="148"/>
      <c r="J159" s="149">
        <f t="shared" si="20"/>
        <v>0</v>
      </c>
      <c r="K159" s="150"/>
      <c r="L159" s="31"/>
      <c r="M159" s="151" t="s">
        <v>1</v>
      </c>
      <c r="N159" s="152" t="s">
        <v>42</v>
      </c>
      <c r="P159" s="153">
        <f t="shared" si="21"/>
        <v>0</v>
      </c>
      <c r="Q159" s="153">
        <v>0</v>
      </c>
      <c r="R159" s="153">
        <f t="shared" si="22"/>
        <v>0</v>
      </c>
      <c r="S159" s="153">
        <v>0</v>
      </c>
      <c r="T159" s="154">
        <f t="shared" si="23"/>
        <v>0</v>
      </c>
      <c r="AR159" s="155" t="s">
        <v>561</v>
      </c>
      <c r="AT159" s="155" t="s">
        <v>319</v>
      </c>
      <c r="AU159" s="155" t="s">
        <v>83</v>
      </c>
      <c r="AY159" s="16" t="s">
        <v>317</v>
      </c>
      <c r="BE159" s="156">
        <f t="shared" si="24"/>
        <v>0</v>
      </c>
      <c r="BF159" s="156">
        <f t="shared" si="25"/>
        <v>0</v>
      </c>
      <c r="BG159" s="156">
        <f t="shared" si="26"/>
        <v>0</v>
      </c>
      <c r="BH159" s="156">
        <f t="shared" si="27"/>
        <v>0</v>
      </c>
      <c r="BI159" s="156">
        <f t="shared" si="28"/>
        <v>0</v>
      </c>
      <c r="BJ159" s="16" t="s">
        <v>88</v>
      </c>
      <c r="BK159" s="156">
        <f t="shared" si="29"/>
        <v>0</v>
      </c>
      <c r="BL159" s="16" t="s">
        <v>561</v>
      </c>
      <c r="BM159" s="155" t="s">
        <v>15408</v>
      </c>
    </row>
    <row r="160" spans="2:65" s="1" customFormat="1" ht="24.15" customHeight="1">
      <c r="B160" s="142"/>
      <c r="C160" s="179" t="s">
        <v>432</v>
      </c>
      <c r="D160" s="179" t="s">
        <v>454</v>
      </c>
      <c r="E160" s="180" t="s">
        <v>15409</v>
      </c>
      <c r="F160" s="181" t="s">
        <v>15407</v>
      </c>
      <c r="G160" s="182" t="s">
        <v>484</v>
      </c>
      <c r="H160" s="183">
        <v>160</v>
      </c>
      <c r="I160" s="184"/>
      <c r="J160" s="185">
        <f t="shared" si="20"/>
        <v>0</v>
      </c>
      <c r="K160" s="186"/>
      <c r="L160" s="187"/>
      <c r="M160" s="188" t="s">
        <v>1</v>
      </c>
      <c r="N160" s="189" t="s">
        <v>42</v>
      </c>
      <c r="P160" s="153">
        <f t="shared" si="21"/>
        <v>0</v>
      </c>
      <c r="Q160" s="153">
        <v>6.2E-4</v>
      </c>
      <c r="R160" s="153">
        <f t="shared" si="22"/>
        <v>9.9199999999999997E-2</v>
      </c>
      <c r="S160" s="153">
        <v>0</v>
      </c>
      <c r="T160" s="154">
        <f t="shared" si="23"/>
        <v>0</v>
      </c>
      <c r="AR160" s="155" t="s">
        <v>768</v>
      </c>
      <c r="AT160" s="155" t="s">
        <v>454</v>
      </c>
      <c r="AU160" s="155" t="s">
        <v>83</v>
      </c>
      <c r="AY160" s="16" t="s">
        <v>317</v>
      </c>
      <c r="BE160" s="156">
        <f t="shared" si="24"/>
        <v>0</v>
      </c>
      <c r="BF160" s="156">
        <f t="shared" si="25"/>
        <v>0</v>
      </c>
      <c r="BG160" s="156">
        <f t="shared" si="26"/>
        <v>0</v>
      </c>
      <c r="BH160" s="156">
        <f t="shared" si="27"/>
        <v>0</v>
      </c>
      <c r="BI160" s="156">
        <f t="shared" si="28"/>
        <v>0</v>
      </c>
      <c r="BJ160" s="16" t="s">
        <v>88</v>
      </c>
      <c r="BK160" s="156">
        <f t="shared" si="29"/>
        <v>0</v>
      </c>
      <c r="BL160" s="16" t="s">
        <v>768</v>
      </c>
      <c r="BM160" s="155" t="s">
        <v>15410</v>
      </c>
    </row>
    <row r="161" spans="2:65" s="1" customFormat="1" ht="24.15" customHeight="1">
      <c r="B161" s="142"/>
      <c r="C161" s="143" t="s">
        <v>436</v>
      </c>
      <c r="D161" s="143" t="s">
        <v>319</v>
      </c>
      <c r="E161" s="144" t="s">
        <v>8673</v>
      </c>
      <c r="F161" s="145" t="s">
        <v>8674</v>
      </c>
      <c r="G161" s="146" t="s">
        <v>484</v>
      </c>
      <c r="H161" s="147">
        <v>5890</v>
      </c>
      <c r="I161" s="148"/>
      <c r="J161" s="149">
        <f t="shared" si="20"/>
        <v>0</v>
      </c>
      <c r="K161" s="150"/>
      <c r="L161" s="31"/>
      <c r="M161" s="151" t="s">
        <v>1</v>
      </c>
      <c r="N161" s="152" t="s">
        <v>42</v>
      </c>
      <c r="P161" s="153">
        <f t="shared" si="21"/>
        <v>0</v>
      </c>
      <c r="Q161" s="153">
        <v>0</v>
      </c>
      <c r="R161" s="153">
        <f t="shared" si="22"/>
        <v>0</v>
      </c>
      <c r="S161" s="153">
        <v>0</v>
      </c>
      <c r="T161" s="154">
        <f t="shared" si="23"/>
        <v>0</v>
      </c>
      <c r="AR161" s="155" t="s">
        <v>561</v>
      </c>
      <c r="AT161" s="155" t="s">
        <v>319</v>
      </c>
      <c r="AU161" s="155" t="s">
        <v>83</v>
      </c>
      <c r="AY161" s="16" t="s">
        <v>317</v>
      </c>
      <c r="BE161" s="156">
        <f t="shared" si="24"/>
        <v>0</v>
      </c>
      <c r="BF161" s="156">
        <f t="shared" si="25"/>
        <v>0</v>
      </c>
      <c r="BG161" s="156">
        <f t="shared" si="26"/>
        <v>0</v>
      </c>
      <c r="BH161" s="156">
        <f t="shared" si="27"/>
        <v>0</v>
      </c>
      <c r="BI161" s="156">
        <f t="shared" si="28"/>
        <v>0</v>
      </c>
      <c r="BJ161" s="16" t="s">
        <v>88</v>
      </c>
      <c r="BK161" s="156">
        <f t="shared" si="29"/>
        <v>0</v>
      </c>
      <c r="BL161" s="16" t="s">
        <v>561</v>
      </c>
      <c r="BM161" s="155" t="s">
        <v>15411</v>
      </c>
    </row>
    <row r="162" spans="2:65" s="1" customFormat="1" ht="24.15" customHeight="1">
      <c r="B162" s="142"/>
      <c r="C162" s="179" t="s">
        <v>441</v>
      </c>
      <c r="D162" s="179" t="s">
        <v>454</v>
      </c>
      <c r="E162" s="180" t="s">
        <v>8676</v>
      </c>
      <c r="F162" s="181" t="s">
        <v>8674</v>
      </c>
      <c r="G162" s="182" t="s">
        <v>484</v>
      </c>
      <c r="H162" s="183">
        <v>5890</v>
      </c>
      <c r="I162" s="184"/>
      <c r="J162" s="185">
        <f t="shared" si="20"/>
        <v>0</v>
      </c>
      <c r="K162" s="186"/>
      <c r="L162" s="187"/>
      <c r="M162" s="188" t="s">
        <v>1</v>
      </c>
      <c r="N162" s="189" t="s">
        <v>42</v>
      </c>
      <c r="P162" s="153">
        <f t="shared" si="21"/>
        <v>0</v>
      </c>
      <c r="Q162" s="153">
        <v>2.4000000000000001E-4</v>
      </c>
      <c r="R162" s="153">
        <f t="shared" si="22"/>
        <v>1.4136</v>
      </c>
      <c r="S162" s="153">
        <v>0</v>
      </c>
      <c r="T162" s="154">
        <f t="shared" si="23"/>
        <v>0</v>
      </c>
      <c r="AR162" s="155" t="s">
        <v>768</v>
      </c>
      <c r="AT162" s="155" t="s">
        <v>454</v>
      </c>
      <c r="AU162" s="155" t="s">
        <v>83</v>
      </c>
      <c r="AY162" s="16" t="s">
        <v>317</v>
      </c>
      <c r="BE162" s="156">
        <f t="shared" si="24"/>
        <v>0</v>
      </c>
      <c r="BF162" s="156">
        <f t="shared" si="25"/>
        <v>0</v>
      </c>
      <c r="BG162" s="156">
        <f t="shared" si="26"/>
        <v>0</v>
      </c>
      <c r="BH162" s="156">
        <f t="shared" si="27"/>
        <v>0</v>
      </c>
      <c r="BI162" s="156">
        <f t="shared" si="28"/>
        <v>0</v>
      </c>
      <c r="BJ162" s="16" t="s">
        <v>88</v>
      </c>
      <c r="BK162" s="156">
        <f t="shared" si="29"/>
        <v>0</v>
      </c>
      <c r="BL162" s="16" t="s">
        <v>768</v>
      </c>
      <c r="BM162" s="155" t="s">
        <v>15412</v>
      </c>
    </row>
    <row r="163" spans="2:65" s="1" customFormat="1" ht="24.15" customHeight="1">
      <c r="B163" s="142"/>
      <c r="C163" s="143" t="s">
        <v>448</v>
      </c>
      <c r="D163" s="143" t="s">
        <v>319</v>
      </c>
      <c r="E163" s="144" t="s">
        <v>8648</v>
      </c>
      <c r="F163" s="145" t="s">
        <v>8649</v>
      </c>
      <c r="G163" s="146" t="s">
        <v>484</v>
      </c>
      <c r="H163" s="147">
        <v>160</v>
      </c>
      <c r="I163" s="148"/>
      <c r="J163" s="149">
        <f t="shared" si="20"/>
        <v>0</v>
      </c>
      <c r="K163" s="150"/>
      <c r="L163" s="31"/>
      <c r="M163" s="151" t="s">
        <v>1</v>
      </c>
      <c r="N163" s="152" t="s">
        <v>42</v>
      </c>
      <c r="P163" s="153">
        <f t="shared" si="21"/>
        <v>0</v>
      </c>
      <c r="Q163" s="153">
        <v>0</v>
      </c>
      <c r="R163" s="153">
        <f t="shared" si="22"/>
        <v>0</v>
      </c>
      <c r="S163" s="153">
        <v>0</v>
      </c>
      <c r="T163" s="154">
        <f t="shared" si="23"/>
        <v>0</v>
      </c>
      <c r="AR163" s="155" t="s">
        <v>561</v>
      </c>
      <c r="AT163" s="155" t="s">
        <v>319</v>
      </c>
      <c r="AU163" s="155" t="s">
        <v>83</v>
      </c>
      <c r="AY163" s="16" t="s">
        <v>317</v>
      </c>
      <c r="BE163" s="156">
        <f t="shared" si="24"/>
        <v>0</v>
      </c>
      <c r="BF163" s="156">
        <f t="shared" si="25"/>
        <v>0</v>
      </c>
      <c r="BG163" s="156">
        <f t="shared" si="26"/>
        <v>0</v>
      </c>
      <c r="BH163" s="156">
        <f t="shared" si="27"/>
        <v>0</v>
      </c>
      <c r="BI163" s="156">
        <f t="shared" si="28"/>
        <v>0</v>
      </c>
      <c r="BJ163" s="16" t="s">
        <v>88</v>
      </c>
      <c r="BK163" s="156">
        <f t="shared" si="29"/>
        <v>0</v>
      </c>
      <c r="BL163" s="16" t="s">
        <v>561</v>
      </c>
      <c r="BM163" s="155" t="s">
        <v>15413</v>
      </c>
    </row>
    <row r="164" spans="2:65" s="1" customFormat="1" ht="24.15" customHeight="1">
      <c r="B164" s="142"/>
      <c r="C164" s="179" t="s">
        <v>453</v>
      </c>
      <c r="D164" s="179" t="s">
        <v>454</v>
      </c>
      <c r="E164" s="180" t="s">
        <v>8651</v>
      </c>
      <c r="F164" s="181" t="s">
        <v>8649</v>
      </c>
      <c r="G164" s="182" t="s">
        <v>484</v>
      </c>
      <c r="H164" s="183">
        <v>160</v>
      </c>
      <c r="I164" s="184"/>
      <c r="J164" s="185">
        <f t="shared" si="20"/>
        <v>0</v>
      </c>
      <c r="K164" s="186"/>
      <c r="L164" s="187"/>
      <c r="M164" s="188" t="s">
        <v>1</v>
      </c>
      <c r="N164" s="189" t="s">
        <v>42</v>
      </c>
      <c r="P164" s="153">
        <f t="shared" si="21"/>
        <v>0</v>
      </c>
      <c r="Q164" s="153">
        <v>1.9E-3</v>
      </c>
      <c r="R164" s="153">
        <f t="shared" si="22"/>
        <v>0.30399999999999999</v>
      </c>
      <c r="S164" s="153">
        <v>0</v>
      </c>
      <c r="T164" s="154">
        <f t="shared" si="23"/>
        <v>0</v>
      </c>
      <c r="AR164" s="155" t="s">
        <v>768</v>
      </c>
      <c r="AT164" s="155" t="s">
        <v>454</v>
      </c>
      <c r="AU164" s="155" t="s">
        <v>83</v>
      </c>
      <c r="AY164" s="16" t="s">
        <v>317</v>
      </c>
      <c r="BE164" s="156">
        <f t="shared" si="24"/>
        <v>0</v>
      </c>
      <c r="BF164" s="156">
        <f t="shared" si="25"/>
        <v>0</v>
      </c>
      <c r="BG164" s="156">
        <f t="shared" si="26"/>
        <v>0</v>
      </c>
      <c r="BH164" s="156">
        <f t="shared" si="27"/>
        <v>0</v>
      </c>
      <c r="BI164" s="156">
        <f t="shared" si="28"/>
        <v>0</v>
      </c>
      <c r="BJ164" s="16" t="s">
        <v>88</v>
      </c>
      <c r="BK164" s="156">
        <f t="shared" si="29"/>
        <v>0</v>
      </c>
      <c r="BL164" s="16" t="s">
        <v>768</v>
      </c>
      <c r="BM164" s="155" t="s">
        <v>15414</v>
      </c>
    </row>
    <row r="165" spans="2:65" s="1" customFormat="1" ht="24.15" customHeight="1">
      <c r="B165" s="142"/>
      <c r="C165" s="143" t="s">
        <v>459</v>
      </c>
      <c r="D165" s="143" t="s">
        <v>319</v>
      </c>
      <c r="E165" s="144" t="s">
        <v>8703</v>
      </c>
      <c r="F165" s="145" t="s">
        <v>8704</v>
      </c>
      <c r="G165" s="146" t="s">
        <v>484</v>
      </c>
      <c r="H165" s="147">
        <v>3500</v>
      </c>
      <c r="I165" s="148"/>
      <c r="J165" s="149">
        <f t="shared" si="20"/>
        <v>0</v>
      </c>
      <c r="K165" s="150"/>
      <c r="L165" s="31"/>
      <c r="M165" s="151" t="s">
        <v>1</v>
      </c>
      <c r="N165" s="152" t="s">
        <v>42</v>
      </c>
      <c r="P165" s="153">
        <f t="shared" si="21"/>
        <v>0</v>
      </c>
      <c r="Q165" s="153">
        <v>0</v>
      </c>
      <c r="R165" s="153">
        <f t="shared" si="22"/>
        <v>0</v>
      </c>
      <c r="S165" s="153">
        <v>0</v>
      </c>
      <c r="T165" s="154">
        <f t="shared" si="23"/>
        <v>0</v>
      </c>
      <c r="AR165" s="155" t="s">
        <v>561</v>
      </c>
      <c r="AT165" s="155" t="s">
        <v>319</v>
      </c>
      <c r="AU165" s="155" t="s">
        <v>83</v>
      </c>
      <c r="AY165" s="16" t="s">
        <v>317</v>
      </c>
      <c r="BE165" s="156">
        <f t="shared" si="24"/>
        <v>0</v>
      </c>
      <c r="BF165" s="156">
        <f t="shared" si="25"/>
        <v>0</v>
      </c>
      <c r="BG165" s="156">
        <f t="shared" si="26"/>
        <v>0</v>
      </c>
      <c r="BH165" s="156">
        <f t="shared" si="27"/>
        <v>0</v>
      </c>
      <c r="BI165" s="156">
        <f t="shared" si="28"/>
        <v>0</v>
      </c>
      <c r="BJ165" s="16" t="s">
        <v>88</v>
      </c>
      <c r="BK165" s="156">
        <f t="shared" si="29"/>
        <v>0</v>
      </c>
      <c r="BL165" s="16" t="s">
        <v>561</v>
      </c>
      <c r="BM165" s="155" t="s">
        <v>15415</v>
      </c>
    </row>
    <row r="166" spans="2:65" s="1" customFormat="1" ht="24.15" customHeight="1">
      <c r="B166" s="142"/>
      <c r="C166" s="179" t="s">
        <v>464</v>
      </c>
      <c r="D166" s="179" t="s">
        <v>454</v>
      </c>
      <c r="E166" s="180" t="s">
        <v>8706</v>
      </c>
      <c r="F166" s="181" t="s">
        <v>8704</v>
      </c>
      <c r="G166" s="182" t="s">
        <v>484</v>
      </c>
      <c r="H166" s="183">
        <v>3500</v>
      </c>
      <c r="I166" s="184"/>
      <c r="J166" s="185">
        <f t="shared" si="20"/>
        <v>0</v>
      </c>
      <c r="K166" s="186"/>
      <c r="L166" s="187"/>
      <c r="M166" s="188" t="s">
        <v>1</v>
      </c>
      <c r="N166" s="189" t="s">
        <v>42</v>
      </c>
      <c r="P166" s="153">
        <f t="shared" si="21"/>
        <v>0</v>
      </c>
      <c r="Q166" s="153">
        <v>3.8000000000000002E-4</v>
      </c>
      <c r="R166" s="153">
        <f t="shared" si="22"/>
        <v>1.33</v>
      </c>
      <c r="S166" s="153">
        <v>0</v>
      </c>
      <c r="T166" s="154">
        <f t="shared" si="23"/>
        <v>0</v>
      </c>
      <c r="AR166" s="155" t="s">
        <v>768</v>
      </c>
      <c r="AT166" s="155" t="s">
        <v>454</v>
      </c>
      <c r="AU166" s="155" t="s">
        <v>83</v>
      </c>
      <c r="AY166" s="16" t="s">
        <v>317</v>
      </c>
      <c r="BE166" s="156">
        <f t="shared" si="24"/>
        <v>0</v>
      </c>
      <c r="BF166" s="156">
        <f t="shared" si="25"/>
        <v>0</v>
      </c>
      <c r="BG166" s="156">
        <f t="shared" si="26"/>
        <v>0</v>
      </c>
      <c r="BH166" s="156">
        <f t="shared" si="27"/>
        <v>0</v>
      </c>
      <c r="BI166" s="156">
        <f t="shared" si="28"/>
        <v>0</v>
      </c>
      <c r="BJ166" s="16" t="s">
        <v>88</v>
      </c>
      <c r="BK166" s="156">
        <f t="shared" si="29"/>
        <v>0</v>
      </c>
      <c r="BL166" s="16" t="s">
        <v>768</v>
      </c>
      <c r="BM166" s="155" t="s">
        <v>15416</v>
      </c>
    </row>
    <row r="167" spans="2:65" s="1" customFormat="1" ht="33" customHeight="1">
      <c r="B167" s="142"/>
      <c r="C167" s="143" t="s">
        <v>469</v>
      </c>
      <c r="D167" s="143" t="s">
        <v>319</v>
      </c>
      <c r="E167" s="144" t="s">
        <v>8800</v>
      </c>
      <c r="F167" s="145" t="s">
        <v>8801</v>
      </c>
      <c r="G167" s="146" t="s">
        <v>484</v>
      </c>
      <c r="H167" s="147">
        <v>1810</v>
      </c>
      <c r="I167" s="148"/>
      <c r="J167" s="149">
        <f t="shared" si="20"/>
        <v>0</v>
      </c>
      <c r="K167" s="150"/>
      <c r="L167" s="31"/>
      <c r="M167" s="151" t="s">
        <v>1</v>
      </c>
      <c r="N167" s="152" t="s">
        <v>42</v>
      </c>
      <c r="P167" s="153">
        <f t="shared" si="21"/>
        <v>0</v>
      </c>
      <c r="Q167" s="153">
        <v>0</v>
      </c>
      <c r="R167" s="153">
        <f t="shared" si="22"/>
        <v>0</v>
      </c>
      <c r="S167" s="153">
        <v>0</v>
      </c>
      <c r="T167" s="154">
        <f t="shared" si="23"/>
        <v>0</v>
      </c>
      <c r="AR167" s="155" t="s">
        <v>561</v>
      </c>
      <c r="AT167" s="155" t="s">
        <v>319</v>
      </c>
      <c r="AU167" s="155" t="s">
        <v>83</v>
      </c>
      <c r="AY167" s="16" t="s">
        <v>317</v>
      </c>
      <c r="BE167" s="156">
        <f t="shared" si="24"/>
        <v>0</v>
      </c>
      <c r="BF167" s="156">
        <f t="shared" si="25"/>
        <v>0</v>
      </c>
      <c r="BG167" s="156">
        <f t="shared" si="26"/>
        <v>0</v>
      </c>
      <c r="BH167" s="156">
        <f t="shared" si="27"/>
        <v>0</v>
      </c>
      <c r="BI167" s="156">
        <f t="shared" si="28"/>
        <v>0</v>
      </c>
      <c r="BJ167" s="16" t="s">
        <v>88</v>
      </c>
      <c r="BK167" s="156">
        <f t="shared" si="29"/>
        <v>0</v>
      </c>
      <c r="BL167" s="16" t="s">
        <v>561</v>
      </c>
      <c r="BM167" s="155" t="s">
        <v>15417</v>
      </c>
    </row>
    <row r="168" spans="2:65" s="1" customFormat="1" ht="33" customHeight="1">
      <c r="B168" s="142"/>
      <c r="C168" s="179" t="s">
        <v>473</v>
      </c>
      <c r="D168" s="179" t="s">
        <v>454</v>
      </c>
      <c r="E168" s="180" t="s">
        <v>8803</v>
      </c>
      <c r="F168" s="181" t="s">
        <v>8801</v>
      </c>
      <c r="G168" s="182" t="s">
        <v>484</v>
      </c>
      <c r="H168" s="183">
        <v>1810</v>
      </c>
      <c r="I168" s="184"/>
      <c r="J168" s="185">
        <f t="shared" si="20"/>
        <v>0</v>
      </c>
      <c r="K168" s="186"/>
      <c r="L168" s="187"/>
      <c r="M168" s="188" t="s">
        <v>1</v>
      </c>
      <c r="N168" s="189" t="s">
        <v>42</v>
      </c>
      <c r="P168" s="153">
        <f t="shared" si="21"/>
        <v>0</v>
      </c>
      <c r="Q168" s="153">
        <v>2.7999999999999998E-4</v>
      </c>
      <c r="R168" s="153">
        <f t="shared" si="22"/>
        <v>0.50679999999999992</v>
      </c>
      <c r="S168" s="153">
        <v>0</v>
      </c>
      <c r="T168" s="154">
        <f t="shared" si="23"/>
        <v>0</v>
      </c>
      <c r="AR168" s="155" t="s">
        <v>768</v>
      </c>
      <c r="AT168" s="155" t="s">
        <v>454</v>
      </c>
      <c r="AU168" s="155" t="s">
        <v>83</v>
      </c>
      <c r="AY168" s="16" t="s">
        <v>317</v>
      </c>
      <c r="BE168" s="156">
        <f t="shared" si="24"/>
        <v>0</v>
      </c>
      <c r="BF168" s="156">
        <f t="shared" si="25"/>
        <v>0</v>
      </c>
      <c r="BG168" s="156">
        <f t="shared" si="26"/>
        <v>0</v>
      </c>
      <c r="BH168" s="156">
        <f t="shared" si="27"/>
        <v>0</v>
      </c>
      <c r="BI168" s="156">
        <f t="shared" si="28"/>
        <v>0</v>
      </c>
      <c r="BJ168" s="16" t="s">
        <v>88</v>
      </c>
      <c r="BK168" s="156">
        <f t="shared" si="29"/>
        <v>0</v>
      </c>
      <c r="BL168" s="16" t="s">
        <v>768</v>
      </c>
      <c r="BM168" s="155" t="s">
        <v>15418</v>
      </c>
    </row>
    <row r="169" spans="2:65" s="1" customFormat="1" ht="33" customHeight="1">
      <c r="B169" s="142"/>
      <c r="C169" s="143" t="s">
        <v>477</v>
      </c>
      <c r="D169" s="143" t="s">
        <v>319</v>
      </c>
      <c r="E169" s="144" t="s">
        <v>8738</v>
      </c>
      <c r="F169" s="145" t="s">
        <v>8739</v>
      </c>
      <c r="G169" s="146" t="s">
        <v>484</v>
      </c>
      <c r="H169" s="147">
        <v>160</v>
      </c>
      <c r="I169" s="148"/>
      <c r="J169" s="149">
        <f t="shared" si="20"/>
        <v>0</v>
      </c>
      <c r="K169" s="150"/>
      <c r="L169" s="31"/>
      <c r="M169" s="151" t="s">
        <v>1</v>
      </c>
      <c r="N169" s="152" t="s">
        <v>42</v>
      </c>
      <c r="P169" s="153">
        <f t="shared" si="21"/>
        <v>0</v>
      </c>
      <c r="Q169" s="153">
        <v>0</v>
      </c>
      <c r="R169" s="153">
        <f t="shared" si="22"/>
        <v>0</v>
      </c>
      <c r="S169" s="153">
        <v>0</v>
      </c>
      <c r="T169" s="154">
        <f t="shared" si="23"/>
        <v>0</v>
      </c>
      <c r="AR169" s="155" t="s">
        <v>561</v>
      </c>
      <c r="AT169" s="155" t="s">
        <v>319</v>
      </c>
      <c r="AU169" s="155" t="s">
        <v>83</v>
      </c>
      <c r="AY169" s="16" t="s">
        <v>317</v>
      </c>
      <c r="BE169" s="156">
        <f t="shared" si="24"/>
        <v>0</v>
      </c>
      <c r="BF169" s="156">
        <f t="shared" si="25"/>
        <v>0</v>
      </c>
      <c r="BG169" s="156">
        <f t="shared" si="26"/>
        <v>0</v>
      </c>
      <c r="BH169" s="156">
        <f t="shared" si="27"/>
        <v>0</v>
      </c>
      <c r="BI169" s="156">
        <f t="shared" si="28"/>
        <v>0</v>
      </c>
      <c r="BJ169" s="16" t="s">
        <v>88</v>
      </c>
      <c r="BK169" s="156">
        <f t="shared" si="29"/>
        <v>0</v>
      </c>
      <c r="BL169" s="16" t="s">
        <v>561</v>
      </c>
      <c r="BM169" s="155" t="s">
        <v>15419</v>
      </c>
    </row>
    <row r="170" spans="2:65" s="1" customFormat="1" ht="33" customHeight="1">
      <c r="B170" s="142"/>
      <c r="C170" s="179" t="s">
        <v>481</v>
      </c>
      <c r="D170" s="179" t="s">
        <v>454</v>
      </c>
      <c r="E170" s="180" t="s">
        <v>8741</v>
      </c>
      <c r="F170" s="181" t="s">
        <v>8739</v>
      </c>
      <c r="G170" s="182" t="s">
        <v>484</v>
      </c>
      <c r="H170" s="183">
        <v>160</v>
      </c>
      <c r="I170" s="184"/>
      <c r="J170" s="185">
        <f t="shared" si="20"/>
        <v>0</v>
      </c>
      <c r="K170" s="186"/>
      <c r="L170" s="187"/>
      <c r="M170" s="188" t="s">
        <v>1</v>
      </c>
      <c r="N170" s="189" t="s">
        <v>42</v>
      </c>
      <c r="P170" s="153">
        <f t="shared" si="21"/>
        <v>0</v>
      </c>
      <c r="Q170" s="153">
        <v>6.4999999999999997E-4</v>
      </c>
      <c r="R170" s="153">
        <f t="shared" si="22"/>
        <v>0.104</v>
      </c>
      <c r="S170" s="153">
        <v>0</v>
      </c>
      <c r="T170" s="154">
        <f t="shared" si="23"/>
        <v>0</v>
      </c>
      <c r="AR170" s="155" t="s">
        <v>768</v>
      </c>
      <c r="AT170" s="155" t="s">
        <v>454</v>
      </c>
      <c r="AU170" s="155" t="s">
        <v>83</v>
      </c>
      <c r="AY170" s="16" t="s">
        <v>317</v>
      </c>
      <c r="BE170" s="156">
        <f t="shared" si="24"/>
        <v>0</v>
      </c>
      <c r="BF170" s="156">
        <f t="shared" si="25"/>
        <v>0</v>
      </c>
      <c r="BG170" s="156">
        <f t="shared" si="26"/>
        <v>0</v>
      </c>
      <c r="BH170" s="156">
        <f t="shared" si="27"/>
        <v>0</v>
      </c>
      <c r="BI170" s="156">
        <f t="shared" si="28"/>
        <v>0</v>
      </c>
      <c r="BJ170" s="16" t="s">
        <v>88</v>
      </c>
      <c r="BK170" s="156">
        <f t="shared" si="29"/>
        <v>0</v>
      </c>
      <c r="BL170" s="16" t="s">
        <v>768</v>
      </c>
      <c r="BM170" s="155" t="s">
        <v>15420</v>
      </c>
    </row>
    <row r="171" spans="2:65" s="1" customFormat="1" ht="33" customHeight="1">
      <c r="B171" s="142"/>
      <c r="C171" s="143" t="s">
        <v>488</v>
      </c>
      <c r="D171" s="143" t="s">
        <v>319</v>
      </c>
      <c r="E171" s="144" t="s">
        <v>8790</v>
      </c>
      <c r="F171" s="145" t="s">
        <v>8791</v>
      </c>
      <c r="G171" s="146" t="s">
        <v>484</v>
      </c>
      <c r="H171" s="147">
        <v>510</v>
      </c>
      <c r="I171" s="148"/>
      <c r="J171" s="149">
        <f t="shared" si="20"/>
        <v>0</v>
      </c>
      <c r="K171" s="150"/>
      <c r="L171" s="31"/>
      <c r="M171" s="151" t="s">
        <v>1</v>
      </c>
      <c r="N171" s="152" t="s">
        <v>42</v>
      </c>
      <c r="P171" s="153">
        <f t="shared" si="21"/>
        <v>0</v>
      </c>
      <c r="Q171" s="153">
        <v>0</v>
      </c>
      <c r="R171" s="153">
        <f t="shared" si="22"/>
        <v>0</v>
      </c>
      <c r="S171" s="153">
        <v>0</v>
      </c>
      <c r="T171" s="154">
        <f t="shared" si="23"/>
        <v>0</v>
      </c>
      <c r="AR171" s="155" t="s">
        <v>561</v>
      </c>
      <c r="AT171" s="155" t="s">
        <v>319</v>
      </c>
      <c r="AU171" s="155" t="s">
        <v>83</v>
      </c>
      <c r="AY171" s="16" t="s">
        <v>317</v>
      </c>
      <c r="BE171" s="156">
        <f t="shared" si="24"/>
        <v>0</v>
      </c>
      <c r="BF171" s="156">
        <f t="shared" si="25"/>
        <v>0</v>
      </c>
      <c r="BG171" s="156">
        <f t="shared" si="26"/>
        <v>0</v>
      </c>
      <c r="BH171" s="156">
        <f t="shared" si="27"/>
        <v>0</v>
      </c>
      <c r="BI171" s="156">
        <f t="shared" si="28"/>
        <v>0</v>
      </c>
      <c r="BJ171" s="16" t="s">
        <v>88</v>
      </c>
      <c r="BK171" s="156">
        <f t="shared" si="29"/>
        <v>0</v>
      </c>
      <c r="BL171" s="16" t="s">
        <v>561</v>
      </c>
      <c r="BM171" s="155" t="s">
        <v>15421</v>
      </c>
    </row>
    <row r="172" spans="2:65" s="1" customFormat="1" ht="33" customHeight="1">
      <c r="B172" s="142"/>
      <c r="C172" s="179" t="s">
        <v>495</v>
      </c>
      <c r="D172" s="179" t="s">
        <v>454</v>
      </c>
      <c r="E172" s="180" t="s">
        <v>8793</v>
      </c>
      <c r="F172" s="181" t="s">
        <v>8791</v>
      </c>
      <c r="G172" s="182" t="s">
        <v>484</v>
      </c>
      <c r="H172" s="183">
        <v>510</v>
      </c>
      <c r="I172" s="184"/>
      <c r="J172" s="185">
        <f t="shared" si="20"/>
        <v>0</v>
      </c>
      <c r="K172" s="186"/>
      <c r="L172" s="187"/>
      <c r="M172" s="188" t="s">
        <v>1</v>
      </c>
      <c r="N172" s="189" t="s">
        <v>42</v>
      </c>
      <c r="P172" s="153">
        <f t="shared" si="21"/>
        <v>0</v>
      </c>
      <c r="Q172" s="153">
        <v>2.9999999999999997E-4</v>
      </c>
      <c r="R172" s="153">
        <f t="shared" si="22"/>
        <v>0.153</v>
      </c>
      <c r="S172" s="153">
        <v>0</v>
      </c>
      <c r="T172" s="154">
        <f t="shared" si="23"/>
        <v>0</v>
      </c>
      <c r="AR172" s="155" t="s">
        <v>768</v>
      </c>
      <c r="AT172" s="155" t="s">
        <v>454</v>
      </c>
      <c r="AU172" s="155" t="s">
        <v>83</v>
      </c>
      <c r="AY172" s="16" t="s">
        <v>317</v>
      </c>
      <c r="BE172" s="156">
        <f t="shared" si="24"/>
        <v>0</v>
      </c>
      <c r="BF172" s="156">
        <f t="shared" si="25"/>
        <v>0</v>
      </c>
      <c r="BG172" s="156">
        <f t="shared" si="26"/>
        <v>0</v>
      </c>
      <c r="BH172" s="156">
        <f t="shared" si="27"/>
        <v>0</v>
      </c>
      <c r="BI172" s="156">
        <f t="shared" si="28"/>
        <v>0</v>
      </c>
      <c r="BJ172" s="16" t="s">
        <v>88</v>
      </c>
      <c r="BK172" s="156">
        <f t="shared" si="29"/>
        <v>0</v>
      </c>
      <c r="BL172" s="16" t="s">
        <v>768</v>
      </c>
      <c r="BM172" s="155" t="s">
        <v>15422</v>
      </c>
    </row>
    <row r="173" spans="2:65" s="1" customFormat="1" ht="33" customHeight="1">
      <c r="B173" s="142"/>
      <c r="C173" s="143" t="s">
        <v>501</v>
      </c>
      <c r="D173" s="143" t="s">
        <v>319</v>
      </c>
      <c r="E173" s="144" t="s">
        <v>8708</v>
      </c>
      <c r="F173" s="145" t="s">
        <v>8709</v>
      </c>
      <c r="G173" s="146" t="s">
        <v>484</v>
      </c>
      <c r="H173" s="147">
        <v>565</v>
      </c>
      <c r="I173" s="148"/>
      <c r="J173" s="149">
        <f t="shared" si="20"/>
        <v>0</v>
      </c>
      <c r="K173" s="150"/>
      <c r="L173" s="31"/>
      <c r="M173" s="151" t="s">
        <v>1</v>
      </c>
      <c r="N173" s="152" t="s">
        <v>42</v>
      </c>
      <c r="P173" s="153">
        <f t="shared" si="21"/>
        <v>0</v>
      </c>
      <c r="Q173" s="153">
        <v>0</v>
      </c>
      <c r="R173" s="153">
        <f t="shared" si="22"/>
        <v>0</v>
      </c>
      <c r="S173" s="153">
        <v>0</v>
      </c>
      <c r="T173" s="154">
        <f t="shared" si="23"/>
        <v>0</v>
      </c>
      <c r="AR173" s="155" t="s">
        <v>561</v>
      </c>
      <c r="AT173" s="155" t="s">
        <v>319</v>
      </c>
      <c r="AU173" s="155" t="s">
        <v>83</v>
      </c>
      <c r="AY173" s="16" t="s">
        <v>317</v>
      </c>
      <c r="BE173" s="156">
        <f t="shared" si="24"/>
        <v>0</v>
      </c>
      <c r="BF173" s="156">
        <f t="shared" si="25"/>
        <v>0</v>
      </c>
      <c r="BG173" s="156">
        <f t="shared" si="26"/>
        <v>0</v>
      </c>
      <c r="BH173" s="156">
        <f t="shared" si="27"/>
        <v>0</v>
      </c>
      <c r="BI173" s="156">
        <f t="shared" si="28"/>
        <v>0</v>
      </c>
      <c r="BJ173" s="16" t="s">
        <v>88</v>
      </c>
      <c r="BK173" s="156">
        <f t="shared" si="29"/>
        <v>0</v>
      </c>
      <c r="BL173" s="16" t="s">
        <v>561</v>
      </c>
      <c r="BM173" s="155" t="s">
        <v>15423</v>
      </c>
    </row>
    <row r="174" spans="2:65" s="1" customFormat="1" ht="33" customHeight="1">
      <c r="B174" s="142"/>
      <c r="C174" s="179" t="s">
        <v>507</v>
      </c>
      <c r="D174" s="179" t="s">
        <v>454</v>
      </c>
      <c r="E174" s="180" t="s">
        <v>8711</v>
      </c>
      <c r="F174" s="181" t="s">
        <v>8709</v>
      </c>
      <c r="G174" s="182" t="s">
        <v>484</v>
      </c>
      <c r="H174" s="183">
        <v>565</v>
      </c>
      <c r="I174" s="184"/>
      <c r="J174" s="185">
        <f t="shared" si="20"/>
        <v>0</v>
      </c>
      <c r="K174" s="186"/>
      <c r="L174" s="187"/>
      <c r="M174" s="188" t="s">
        <v>1</v>
      </c>
      <c r="N174" s="189" t="s">
        <v>42</v>
      </c>
      <c r="P174" s="153">
        <f t="shared" si="21"/>
        <v>0</v>
      </c>
      <c r="Q174" s="153">
        <v>4.0000000000000002E-4</v>
      </c>
      <c r="R174" s="153">
        <f t="shared" si="22"/>
        <v>0.22600000000000001</v>
      </c>
      <c r="S174" s="153">
        <v>0</v>
      </c>
      <c r="T174" s="154">
        <f t="shared" si="23"/>
        <v>0</v>
      </c>
      <c r="AR174" s="155" t="s">
        <v>768</v>
      </c>
      <c r="AT174" s="155" t="s">
        <v>454</v>
      </c>
      <c r="AU174" s="155" t="s">
        <v>83</v>
      </c>
      <c r="AY174" s="16" t="s">
        <v>317</v>
      </c>
      <c r="BE174" s="156">
        <f t="shared" si="24"/>
        <v>0</v>
      </c>
      <c r="BF174" s="156">
        <f t="shared" si="25"/>
        <v>0</v>
      </c>
      <c r="BG174" s="156">
        <f t="shared" si="26"/>
        <v>0</v>
      </c>
      <c r="BH174" s="156">
        <f t="shared" si="27"/>
        <v>0</v>
      </c>
      <c r="BI174" s="156">
        <f t="shared" si="28"/>
        <v>0</v>
      </c>
      <c r="BJ174" s="16" t="s">
        <v>88</v>
      </c>
      <c r="BK174" s="156">
        <f t="shared" si="29"/>
        <v>0</v>
      </c>
      <c r="BL174" s="16" t="s">
        <v>768</v>
      </c>
      <c r="BM174" s="155" t="s">
        <v>15424</v>
      </c>
    </row>
    <row r="175" spans="2:65" s="1" customFormat="1" ht="24.15" customHeight="1">
      <c r="B175" s="142"/>
      <c r="C175" s="143" t="s">
        <v>703</v>
      </c>
      <c r="D175" s="143" t="s">
        <v>319</v>
      </c>
      <c r="E175" s="144" t="s">
        <v>8805</v>
      </c>
      <c r="F175" s="145" t="s">
        <v>8806</v>
      </c>
      <c r="G175" s="146" t="s">
        <v>484</v>
      </c>
      <c r="H175" s="147">
        <v>1950</v>
      </c>
      <c r="I175" s="148"/>
      <c r="J175" s="149">
        <f t="shared" si="20"/>
        <v>0</v>
      </c>
      <c r="K175" s="150"/>
      <c r="L175" s="31"/>
      <c r="M175" s="151" t="s">
        <v>1</v>
      </c>
      <c r="N175" s="152" t="s">
        <v>42</v>
      </c>
      <c r="P175" s="153">
        <f t="shared" si="21"/>
        <v>0</v>
      </c>
      <c r="Q175" s="153">
        <v>0</v>
      </c>
      <c r="R175" s="153">
        <f t="shared" si="22"/>
        <v>0</v>
      </c>
      <c r="S175" s="153">
        <v>0</v>
      </c>
      <c r="T175" s="154">
        <f t="shared" si="23"/>
        <v>0</v>
      </c>
      <c r="AR175" s="155" t="s">
        <v>561</v>
      </c>
      <c r="AT175" s="155" t="s">
        <v>319</v>
      </c>
      <c r="AU175" s="155" t="s">
        <v>83</v>
      </c>
      <c r="AY175" s="16" t="s">
        <v>317</v>
      </c>
      <c r="BE175" s="156">
        <f t="shared" si="24"/>
        <v>0</v>
      </c>
      <c r="BF175" s="156">
        <f t="shared" si="25"/>
        <v>0</v>
      </c>
      <c r="BG175" s="156">
        <f t="shared" si="26"/>
        <v>0</v>
      </c>
      <c r="BH175" s="156">
        <f t="shared" si="27"/>
        <v>0</v>
      </c>
      <c r="BI175" s="156">
        <f t="shared" si="28"/>
        <v>0</v>
      </c>
      <c r="BJ175" s="16" t="s">
        <v>88</v>
      </c>
      <c r="BK175" s="156">
        <f t="shared" si="29"/>
        <v>0</v>
      </c>
      <c r="BL175" s="16" t="s">
        <v>561</v>
      </c>
      <c r="BM175" s="155" t="s">
        <v>15425</v>
      </c>
    </row>
    <row r="176" spans="2:65" s="1" customFormat="1" ht="24.15" customHeight="1">
      <c r="B176" s="142"/>
      <c r="C176" s="179" t="s">
        <v>647</v>
      </c>
      <c r="D176" s="179" t="s">
        <v>454</v>
      </c>
      <c r="E176" s="180" t="s">
        <v>8808</v>
      </c>
      <c r="F176" s="181" t="s">
        <v>8809</v>
      </c>
      <c r="G176" s="182" t="s">
        <v>484</v>
      </c>
      <c r="H176" s="183">
        <v>1950</v>
      </c>
      <c r="I176" s="184"/>
      <c r="J176" s="185">
        <f t="shared" si="20"/>
        <v>0</v>
      </c>
      <c r="K176" s="186"/>
      <c r="L176" s="187"/>
      <c r="M176" s="188" t="s">
        <v>1</v>
      </c>
      <c r="N176" s="189" t="s">
        <v>42</v>
      </c>
      <c r="P176" s="153">
        <f t="shared" si="21"/>
        <v>0</v>
      </c>
      <c r="Q176" s="153">
        <v>1.2E-4</v>
      </c>
      <c r="R176" s="153">
        <f t="shared" si="22"/>
        <v>0.23400000000000001</v>
      </c>
      <c r="S176" s="153">
        <v>0</v>
      </c>
      <c r="T176" s="154">
        <f t="shared" si="23"/>
        <v>0</v>
      </c>
      <c r="AR176" s="155" t="s">
        <v>768</v>
      </c>
      <c r="AT176" s="155" t="s">
        <v>454</v>
      </c>
      <c r="AU176" s="155" t="s">
        <v>83</v>
      </c>
      <c r="AY176" s="16" t="s">
        <v>317</v>
      </c>
      <c r="BE176" s="156">
        <f t="shared" si="24"/>
        <v>0</v>
      </c>
      <c r="BF176" s="156">
        <f t="shared" si="25"/>
        <v>0</v>
      </c>
      <c r="BG176" s="156">
        <f t="shared" si="26"/>
        <v>0</v>
      </c>
      <c r="BH176" s="156">
        <f t="shared" si="27"/>
        <v>0</v>
      </c>
      <c r="BI176" s="156">
        <f t="shared" si="28"/>
        <v>0</v>
      </c>
      <c r="BJ176" s="16" t="s">
        <v>88</v>
      </c>
      <c r="BK176" s="156">
        <f t="shared" si="29"/>
        <v>0</v>
      </c>
      <c r="BL176" s="16" t="s">
        <v>768</v>
      </c>
      <c r="BM176" s="155" t="s">
        <v>15426</v>
      </c>
    </row>
    <row r="177" spans="2:65" s="1" customFormat="1" ht="24.15" customHeight="1">
      <c r="B177" s="142"/>
      <c r="C177" s="143" t="s">
        <v>712</v>
      </c>
      <c r="D177" s="143" t="s">
        <v>319</v>
      </c>
      <c r="E177" s="144" t="s">
        <v>8811</v>
      </c>
      <c r="F177" s="145" t="s">
        <v>8812</v>
      </c>
      <c r="G177" s="146" t="s">
        <v>484</v>
      </c>
      <c r="H177" s="147">
        <v>160</v>
      </c>
      <c r="I177" s="148"/>
      <c r="J177" s="149">
        <f t="shared" si="20"/>
        <v>0</v>
      </c>
      <c r="K177" s="150"/>
      <c r="L177" s="31"/>
      <c r="M177" s="151" t="s">
        <v>1</v>
      </c>
      <c r="N177" s="152" t="s">
        <v>42</v>
      </c>
      <c r="P177" s="153">
        <f t="shared" si="21"/>
        <v>0</v>
      </c>
      <c r="Q177" s="153">
        <v>0</v>
      </c>
      <c r="R177" s="153">
        <f t="shared" si="22"/>
        <v>0</v>
      </c>
      <c r="S177" s="153">
        <v>0</v>
      </c>
      <c r="T177" s="154">
        <f t="shared" si="23"/>
        <v>0</v>
      </c>
      <c r="AR177" s="155" t="s">
        <v>561</v>
      </c>
      <c r="AT177" s="155" t="s">
        <v>319</v>
      </c>
      <c r="AU177" s="155" t="s">
        <v>83</v>
      </c>
      <c r="AY177" s="16" t="s">
        <v>317</v>
      </c>
      <c r="BE177" s="156">
        <f t="shared" si="24"/>
        <v>0</v>
      </c>
      <c r="BF177" s="156">
        <f t="shared" si="25"/>
        <v>0</v>
      </c>
      <c r="BG177" s="156">
        <f t="shared" si="26"/>
        <v>0</v>
      </c>
      <c r="BH177" s="156">
        <f t="shared" si="27"/>
        <v>0</v>
      </c>
      <c r="BI177" s="156">
        <f t="shared" si="28"/>
        <v>0</v>
      </c>
      <c r="BJ177" s="16" t="s">
        <v>88</v>
      </c>
      <c r="BK177" s="156">
        <f t="shared" si="29"/>
        <v>0</v>
      </c>
      <c r="BL177" s="16" t="s">
        <v>561</v>
      </c>
      <c r="BM177" s="155" t="s">
        <v>15427</v>
      </c>
    </row>
    <row r="178" spans="2:65" s="1" customFormat="1" ht="24.15" customHeight="1">
      <c r="B178" s="142"/>
      <c r="C178" s="179" t="s">
        <v>650</v>
      </c>
      <c r="D178" s="179" t="s">
        <v>454</v>
      </c>
      <c r="E178" s="180" t="s">
        <v>8814</v>
      </c>
      <c r="F178" s="181" t="s">
        <v>8812</v>
      </c>
      <c r="G178" s="182" t="s">
        <v>484</v>
      </c>
      <c r="H178" s="183">
        <v>160</v>
      </c>
      <c r="I178" s="184"/>
      <c r="J178" s="185">
        <f t="shared" si="20"/>
        <v>0</v>
      </c>
      <c r="K178" s="186"/>
      <c r="L178" s="187"/>
      <c r="M178" s="188" t="s">
        <v>1</v>
      </c>
      <c r="N178" s="189" t="s">
        <v>42</v>
      </c>
      <c r="P178" s="153">
        <f t="shared" si="21"/>
        <v>0</v>
      </c>
      <c r="Q178" s="153">
        <v>1.6000000000000001E-4</v>
      </c>
      <c r="R178" s="153">
        <f t="shared" si="22"/>
        <v>2.5600000000000001E-2</v>
      </c>
      <c r="S178" s="153">
        <v>0</v>
      </c>
      <c r="T178" s="154">
        <f t="shared" si="23"/>
        <v>0</v>
      </c>
      <c r="AR178" s="155" t="s">
        <v>768</v>
      </c>
      <c r="AT178" s="155" t="s">
        <v>454</v>
      </c>
      <c r="AU178" s="155" t="s">
        <v>83</v>
      </c>
      <c r="AY178" s="16" t="s">
        <v>317</v>
      </c>
      <c r="BE178" s="156">
        <f t="shared" si="24"/>
        <v>0</v>
      </c>
      <c r="BF178" s="156">
        <f t="shared" si="25"/>
        <v>0</v>
      </c>
      <c r="BG178" s="156">
        <f t="shared" si="26"/>
        <v>0</v>
      </c>
      <c r="BH178" s="156">
        <f t="shared" si="27"/>
        <v>0</v>
      </c>
      <c r="BI178" s="156">
        <f t="shared" si="28"/>
        <v>0</v>
      </c>
      <c r="BJ178" s="16" t="s">
        <v>88</v>
      </c>
      <c r="BK178" s="156">
        <f t="shared" si="29"/>
        <v>0</v>
      </c>
      <c r="BL178" s="16" t="s">
        <v>768</v>
      </c>
      <c r="BM178" s="155" t="s">
        <v>15428</v>
      </c>
    </row>
    <row r="179" spans="2:65" s="11" customFormat="1" ht="25.9" customHeight="1">
      <c r="B179" s="130"/>
      <c r="D179" s="131" t="s">
        <v>75</v>
      </c>
      <c r="E179" s="132" t="s">
        <v>341</v>
      </c>
      <c r="F179" s="132" t="s">
        <v>8820</v>
      </c>
      <c r="I179" s="133"/>
      <c r="J179" s="134">
        <f>BK179</f>
        <v>0</v>
      </c>
      <c r="L179" s="130"/>
      <c r="M179" s="135"/>
      <c r="P179" s="136">
        <f>SUM(P180:P207)</f>
        <v>0</v>
      </c>
      <c r="R179" s="136">
        <f>SUM(R180:R207)</f>
        <v>3.7321800000000001</v>
      </c>
      <c r="T179" s="137">
        <f>SUM(T180:T207)</f>
        <v>0</v>
      </c>
      <c r="AR179" s="131" t="s">
        <v>83</v>
      </c>
      <c r="AT179" s="138" t="s">
        <v>75</v>
      </c>
      <c r="AU179" s="138" t="s">
        <v>76</v>
      </c>
      <c r="AY179" s="131" t="s">
        <v>317</v>
      </c>
      <c r="BK179" s="139">
        <f>SUM(BK180:BK207)</f>
        <v>0</v>
      </c>
    </row>
    <row r="180" spans="2:65" s="1" customFormat="1" ht="24.15" customHeight="1">
      <c r="B180" s="142"/>
      <c r="C180" s="143" t="s">
        <v>722</v>
      </c>
      <c r="D180" s="143" t="s">
        <v>319</v>
      </c>
      <c r="E180" s="144" t="s">
        <v>8937</v>
      </c>
      <c r="F180" s="145" t="s">
        <v>8938</v>
      </c>
      <c r="G180" s="146" t="s">
        <v>484</v>
      </c>
      <c r="H180" s="147">
        <v>820</v>
      </c>
      <c r="I180" s="148"/>
      <c r="J180" s="149">
        <f t="shared" ref="J180:J207" si="30">ROUND(I180*H180,2)</f>
        <v>0</v>
      </c>
      <c r="K180" s="150"/>
      <c r="L180" s="31"/>
      <c r="M180" s="151" t="s">
        <v>1</v>
      </c>
      <c r="N180" s="152" t="s">
        <v>42</v>
      </c>
      <c r="P180" s="153">
        <f t="shared" ref="P180:P207" si="31">O180*H180</f>
        <v>0</v>
      </c>
      <c r="Q180" s="153">
        <v>0</v>
      </c>
      <c r="R180" s="153">
        <f t="shared" ref="R180:R207" si="32">Q180*H180</f>
        <v>0</v>
      </c>
      <c r="S180" s="153">
        <v>0</v>
      </c>
      <c r="T180" s="154">
        <f t="shared" ref="T180:T207" si="33">S180*H180</f>
        <v>0</v>
      </c>
      <c r="AR180" s="155" t="s">
        <v>323</v>
      </c>
      <c r="AT180" s="155" t="s">
        <v>319</v>
      </c>
      <c r="AU180" s="155" t="s">
        <v>83</v>
      </c>
      <c r="AY180" s="16" t="s">
        <v>317</v>
      </c>
      <c r="BE180" s="156">
        <f t="shared" ref="BE180:BE207" si="34">IF(N180="základná",J180,0)</f>
        <v>0</v>
      </c>
      <c r="BF180" s="156">
        <f t="shared" ref="BF180:BF207" si="35">IF(N180="znížená",J180,0)</f>
        <v>0</v>
      </c>
      <c r="BG180" s="156">
        <f t="shared" ref="BG180:BG207" si="36">IF(N180="zákl. prenesená",J180,0)</f>
        <v>0</v>
      </c>
      <c r="BH180" s="156">
        <f t="shared" ref="BH180:BH207" si="37">IF(N180="zníž. prenesená",J180,0)</f>
        <v>0</v>
      </c>
      <c r="BI180" s="156">
        <f t="shared" ref="BI180:BI207" si="38">IF(N180="nulová",J180,0)</f>
        <v>0</v>
      </c>
      <c r="BJ180" s="16" t="s">
        <v>88</v>
      </c>
      <c r="BK180" s="156">
        <f t="shared" ref="BK180:BK207" si="39">ROUND(I180*H180,2)</f>
        <v>0</v>
      </c>
      <c r="BL180" s="16" t="s">
        <v>323</v>
      </c>
      <c r="BM180" s="155" t="s">
        <v>15429</v>
      </c>
    </row>
    <row r="181" spans="2:65" s="1" customFormat="1" ht="24.15" customHeight="1">
      <c r="B181" s="142"/>
      <c r="C181" s="179" t="s">
        <v>655</v>
      </c>
      <c r="D181" s="179" t="s">
        <v>454</v>
      </c>
      <c r="E181" s="180" t="s">
        <v>8940</v>
      </c>
      <c r="F181" s="181" t="s">
        <v>8941</v>
      </c>
      <c r="G181" s="182" t="s">
        <v>484</v>
      </c>
      <c r="H181" s="183">
        <v>820</v>
      </c>
      <c r="I181" s="184"/>
      <c r="J181" s="185">
        <f t="shared" si="30"/>
        <v>0</v>
      </c>
      <c r="K181" s="186"/>
      <c r="L181" s="187"/>
      <c r="M181" s="188" t="s">
        <v>1</v>
      </c>
      <c r="N181" s="189" t="s">
        <v>42</v>
      </c>
      <c r="P181" s="153">
        <f t="shared" si="31"/>
        <v>0</v>
      </c>
      <c r="Q181" s="153">
        <v>8.8999999999999995E-4</v>
      </c>
      <c r="R181" s="153">
        <f t="shared" si="32"/>
        <v>0.7298</v>
      </c>
      <c r="S181" s="153">
        <v>0</v>
      </c>
      <c r="T181" s="154">
        <f t="shared" si="33"/>
        <v>0</v>
      </c>
      <c r="AR181" s="155" t="s">
        <v>356</v>
      </c>
      <c r="AT181" s="155" t="s">
        <v>454</v>
      </c>
      <c r="AU181" s="155" t="s">
        <v>83</v>
      </c>
      <c r="AY181" s="16" t="s">
        <v>317</v>
      </c>
      <c r="BE181" s="156">
        <f t="shared" si="34"/>
        <v>0</v>
      </c>
      <c r="BF181" s="156">
        <f t="shared" si="35"/>
        <v>0</v>
      </c>
      <c r="BG181" s="156">
        <f t="shared" si="36"/>
        <v>0</v>
      </c>
      <c r="BH181" s="156">
        <f t="shared" si="37"/>
        <v>0</v>
      </c>
      <c r="BI181" s="156">
        <f t="shared" si="38"/>
        <v>0</v>
      </c>
      <c r="BJ181" s="16" t="s">
        <v>88</v>
      </c>
      <c r="BK181" s="156">
        <f t="shared" si="39"/>
        <v>0</v>
      </c>
      <c r="BL181" s="16" t="s">
        <v>323</v>
      </c>
      <c r="BM181" s="155" t="s">
        <v>15430</v>
      </c>
    </row>
    <row r="182" spans="2:65" s="1" customFormat="1" ht="24.15" customHeight="1">
      <c r="B182" s="142"/>
      <c r="C182" s="143" t="s">
        <v>729</v>
      </c>
      <c r="D182" s="143" t="s">
        <v>319</v>
      </c>
      <c r="E182" s="144" t="s">
        <v>8925</v>
      </c>
      <c r="F182" s="145" t="s">
        <v>8926</v>
      </c>
      <c r="G182" s="146" t="s">
        <v>484</v>
      </c>
      <c r="H182" s="147">
        <v>1320</v>
      </c>
      <c r="I182" s="148"/>
      <c r="J182" s="149">
        <f t="shared" si="30"/>
        <v>0</v>
      </c>
      <c r="K182" s="150"/>
      <c r="L182" s="31"/>
      <c r="M182" s="151" t="s">
        <v>1</v>
      </c>
      <c r="N182" s="152" t="s">
        <v>42</v>
      </c>
      <c r="P182" s="153">
        <f t="shared" si="31"/>
        <v>0</v>
      </c>
      <c r="Q182" s="153">
        <v>0</v>
      </c>
      <c r="R182" s="153">
        <f t="shared" si="32"/>
        <v>0</v>
      </c>
      <c r="S182" s="153">
        <v>0</v>
      </c>
      <c r="T182" s="154">
        <f t="shared" si="33"/>
        <v>0</v>
      </c>
      <c r="AR182" s="155" t="s">
        <v>323</v>
      </c>
      <c r="AT182" s="155" t="s">
        <v>319</v>
      </c>
      <c r="AU182" s="155" t="s">
        <v>83</v>
      </c>
      <c r="AY182" s="16" t="s">
        <v>317</v>
      </c>
      <c r="BE182" s="156">
        <f t="shared" si="34"/>
        <v>0</v>
      </c>
      <c r="BF182" s="156">
        <f t="shared" si="35"/>
        <v>0</v>
      </c>
      <c r="BG182" s="156">
        <f t="shared" si="36"/>
        <v>0</v>
      </c>
      <c r="BH182" s="156">
        <f t="shared" si="37"/>
        <v>0</v>
      </c>
      <c r="BI182" s="156">
        <f t="shared" si="38"/>
        <v>0</v>
      </c>
      <c r="BJ182" s="16" t="s">
        <v>88</v>
      </c>
      <c r="BK182" s="156">
        <f t="shared" si="39"/>
        <v>0</v>
      </c>
      <c r="BL182" s="16" t="s">
        <v>323</v>
      </c>
      <c r="BM182" s="155" t="s">
        <v>15431</v>
      </c>
    </row>
    <row r="183" spans="2:65" s="1" customFormat="1" ht="24.15" customHeight="1">
      <c r="B183" s="142"/>
      <c r="C183" s="179" t="s">
        <v>662</v>
      </c>
      <c r="D183" s="179" t="s">
        <v>454</v>
      </c>
      <c r="E183" s="180" t="s">
        <v>8928</v>
      </c>
      <c r="F183" s="181" t="s">
        <v>8929</v>
      </c>
      <c r="G183" s="182" t="s">
        <v>484</v>
      </c>
      <c r="H183" s="183">
        <v>1320</v>
      </c>
      <c r="I183" s="184"/>
      <c r="J183" s="185">
        <f t="shared" si="30"/>
        <v>0</v>
      </c>
      <c r="K183" s="186"/>
      <c r="L183" s="187"/>
      <c r="M183" s="188" t="s">
        <v>1</v>
      </c>
      <c r="N183" s="189" t="s">
        <v>42</v>
      </c>
      <c r="P183" s="153">
        <f t="shared" si="31"/>
        <v>0</v>
      </c>
      <c r="Q183" s="153">
        <v>6.3000000000000003E-4</v>
      </c>
      <c r="R183" s="153">
        <f t="shared" si="32"/>
        <v>0.83160000000000001</v>
      </c>
      <c r="S183" s="153">
        <v>0</v>
      </c>
      <c r="T183" s="154">
        <f t="shared" si="33"/>
        <v>0</v>
      </c>
      <c r="AR183" s="155" t="s">
        <v>356</v>
      </c>
      <c r="AT183" s="155" t="s">
        <v>454</v>
      </c>
      <c r="AU183" s="155" t="s">
        <v>83</v>
      </c>
      <c r="AY183" s="16" t="s">
        <v>317</v>
      </c>
      <c r="BE183" s="156">
        <f t="shared" si="34"/>
        <v>0</v>
      </c>
      <c r="BF183" s="156">
        <f t="shared" si="35"/>
        <v>0</v>
      </c>
      <c r="BG183" s="156">
        <f t="shared" si="36"/>
        <v>0</v>
      </c>
      <c r="BH183" s="156">
        <f t="shared" si="37"/>
        <v>0</v>
      </c>
      <c r="BI183" s="156">
        <f t="shared" si="38"/>
        <v>0</v>
      </c>
      <c r="BJ183" s="16" t="s">
        <v>88</v>
      </c>
      <c r="BK183" s="156">
        <f t="shared" si="39"/>
        <v>0</v>
      </c>
      <c r="BL183" s="16" t="s">
        <v>323</v>
      </c>
      <c r="BM183" s="155" t="s">
        <v>15432</v>
      </c>
    </row>
    <row r="184" spans="2:65" s="1" customFormat="1" ht="24.15" customHeight="1">
      <c r="B184" s="142"/>
      <c r="C184" s="143" t="s">
        <v>736</v>
      </c>
      <c r="D184" s="143" t="s">
        <v>319</v>
      </c>
      <c r="E184" s="144" t="s">
        <v>8931</v>
      </c>
      <c r="F184" s="145" t="s">
        <v>8932</v>
      </c>
      <c r="G184" s="146" t="s">
        <v>484</v>
      </c>
      <c r="H184" s="147">
        <v>1980</v>
      </c>
      <c r="I184" s="148"/>
      <c r="J184" s="149">
        <f t="shared" si="30"/>
        <v>0</v>
      </c>
      <c r="K184" s="150"/>
      <c r="L184" s="31"/>
      <c r="M184" s="151" t="s">
        <v>1</v>
      </c>
      <c r="N184" s="152" t="s">
        <v>42</v>
      </c>
      <c r="P184" s="153">
        <f t="shared" si="31"/>
        <v>0</v>
      </c>
      <c r="Q184" s="153">
        <v>0</v>
      </c>
      <c r="R184" s="153">
        <f t="shared" si="32"/>
        <v>0</v>
      </c>
      <c r="S184" s="153">
        <v>0</v>
      </c>
      <c r="T184" s="154">
        <f t="shared" si="33"/>
        <v>0</v>
      </c>
      <c r="AR184" s="155" t="s">
        <v>323</v>
      </c>
      <c r="AT184" s="155" t="s">
        <v>319</v>
      </c>
      <c r="AU184" s="155" t="s">
        <v>83</v>
      </c>
      <c r="AY184" s="16" t="s">
        <v>317</v>
      </c>
      <c r="BE184" s="156">
        <f t="shared" si="34"/>
        <v>0</v>
      </c>
      <c r="BF184" s="156">
        <f t="shared" si="35"/>
        <v>0</v>
      </c>
      <c r="BG184" s="156">
        <f t="shared" si="36"/>
        <v>0</v>
      </c>
      <c r="BH184" s="156">
        <f t="shared" si="37"/>
        <v>0</v>
      </c>
      <c r="BI184" s="156">
        <f t="shared" si="38"/>
        <v>0</v>
      </c>
      <c r="BJ184" s="16" t="s">
        <v>88</v>
      </c>
      <c r="BK184" s="156">
        <f t="shared" si="39"/>
        <v>0</v>
      </c>
      <c r="BL184" s="16" t="s">
        <v>323</v>
      </c>
      <c r="BM184" s="155" t="s">
        <v>15433</v>
      </c>
    </row>
    <row r="185" spans="2:65" s="1" customFormat="1" ht="33" customHeight="1">
      <c r="B185" s="142"/>
      <c r="C185" s="179" t="s">
        <v>665</v>
      </c>
      <c r="D185" s="179" t="s">
        <v>454</v>
      </c>
      <c r="E185" s="180" t="s">
        <v>8934</v>
      </c>
      <c r="F185" s="181" t="s">
        <v>8935</v>
      </c>
      <c r="G185" s="182" t="s">
        <v>484</v>
      </c>
      <c r="H185" s="183">
        <v>1980</v>
      </c>
      <c r="I185" s="184"/>
      <c r="J185" s="185">
        <f t="shared" si="30"/>
        <v>0</v>
      </c>
      <c r="K185" s="186"/>
      <c r="L185" s="187"/>
      <c r="M185" s="188" t="s">
        <v>1</v>
      </c>
      <c r="N185" s="189" t="s">
        <v>42</v>
      </c>
      <c r="P185" s="153">
        <f t="shared" si="31"/>
        <v>0</v>
      </c>
      <c r="Q185" s="153">
        <v>8.4000000000000003E-4</v>
      </c>
      <c r="R185" s="153">
        <f t="shared" si="32"/>
        <v>1.6632</v>
      </c>
      <c r="S185" s="153">
        <v>0</v>
      </c>
      <c r="T185" s="154">
        <f t="shared" si="33"/>
        <v>0</v>
      </c>
      <c r="AR185" s="155" t="s">
        <v>356</v>
      </c>
      <c r="AT185" s="155" t="s">
        <v>454</v>
      </c>
      <c r="AU185" s="155" t="s">
        <v>83</v>
      </c>
      <c r="AY185" s="16" t="s">
        <v>317</v>
      </c>
      <c r="BE185" s="156">
        <f t="shared" si="34"/>
        <v>0</v>
      </c>
      <c r="BF185" s="156">
        <f t="shared" si="35"/>
        <v>0</v>
      </c>
      <c r="BG185" s="156">
        <f t="shared" si="36"/>
        <v>0</v>
      </c>
      <c r="BH185" s="156">
        <f t="shared" si="37"/>
        <v>0</v>
      </c>
      <c r="BI185" s="156">
        <f t="shared" si="38"/>
        <v>0</v>
      </c>
      <c r="BJ185" s="16" t="s">
        <v>88</v>
      </c>
      <c r="BK185" s="156">
        <f t="shared" si="39"/>
        <v>0</v>
      </c>
      <c r="BL185" s="16" t="s">
        <v>323</v>
      </c>
      <c r="BM185" s="155" t="s">
        <v>15434</v>
      </c>
    </row>
    <row r="186" spans="2:65" s="1" customFormat="1" ht="24.15" customHeight="1">
      <c r="B186" s="142"/>
      <c r="C186" s="143" t="s">
        <v>743</v>
      </c>
      <c r="D186" s="143" t="s">
        <v>319</v>
      </c>
      <c r="E186" s="144" t="s">
        <v>8943</v>
      </c>
      <c r="F186" s="145" t="s">
        <v>8944</v>
      </c>
      <c r="G186" s="146" t="s">
        <v>484</v>
      </c>
      <c r="H186" s="147">
        <v>1230</v>
      </c>
      <c r="I186" s="148"/>
      <c r="J186" s="149">
        <f t="shared" si="30"/>
        <v>0</v>
      </c>
      <c r="K186" s="150"/>
      <c r="L186" s="31"/>
      <c r="M186" s="151" t="s">
        <v>1</v>
      </c>
      <c r="N186" s="152" t="s">
        <v>42</v>
      </c>
      <c r="P186" s="153">
        <f t="shared" si="31"/>
        <v>0</v>
      </c>
      <c r="Q186" s="153">
        <v>0</v>
      </c>
      <c r="R186" s="153">
        <f t="shared" si="32"/>
        <v>0</v>
      </c>
      <c r="S186" s="153">
        <v>0</v>
      </c>
      <c r="T186" s="154">
        <f t="shared" si="33"/>
        <v>0</v>
      </c>
      <c r="AR186" s="155" t="s">
        <v>323</v>
      </c>
      <c r="AT186" s="155" t="s">
        <v>319</v>
      </c>
      <c r="AU186" s="155" t="s">
        <v>83</v>
      </c>
      <c r="AY186" s="16" t="s">
        <v>317</v>
      </c>
      <c r="BE186" s="156">
        <f t="shared" si="34"/>
        <v>0</v>
      </c>
      <c r="BF186" s="156">
        <f t="shared" si="35"/>
        <v>0</v>
      </c>
      <c r="BG186" s="156">
        <f t="shared" si="36"/>
        <v>0</v>
      </c>
      <c r="BH186" s="156">
        <f t="shared" si="37"/>
        <v>0</v>
      </c>
      <c r="BI186" s="156">
        <f t="shared" si="38"/>
        <v>0</v>
      </c>
      <c r="BJ186" s="16" t="s">
        <v>88</v>
      </c>
      <c r="BK186" s="156">
        <f t="shared" si="39"/>
        <v>0</v>
      </c>
      <c r="BL186" s="16" t="s">
        <v>323</v>
      </c>
      <c r="BM186" s="155" t="s">
        <v>15435</v>
      </c>
    </row>
    <row r="187" spans="2:65" s="1" customFormat="1" ht="33" customHeight="1">
      <c r="B187" s="142"/>
      <c r="C187" s="179" t="s">
        <v>616</v>
      </c>
      <c r="D187" s="179" t="s">
        <v>454</v>
      </c>
      <c r="E187" s="180" t="s">
        <v>8946</v>
      </c>
      <c r="F187" s="181" t="s">
        <v>8947</v>
      </c>
      <c r="G187" s="182" t="s">
        <v>484</v>
      </c>
      <c r="H187" s="183">
        <v>1230</v>
      </c>
      <c r="I187" s="184"/>
      <c r="J187" s="185">
        <f t="shared" si="30"/>
        <v>0</v>
      </c>
      <c r="K187" s="186"/>
      <c r="L187" s="187"/>
      <c r="M187" s="188" t="s">
        <v>1</v>
      </c>
      <c r="N187" s="189" t="s">
        <v>42</v>
      </c>
      <c r="P187" s="153">
        <f t="shared" si="31"/>
        <v>0</v>
      </c>
      <c r="Q187" s="153">
        <v>1.2E-4</v>
      </c>
      <c r="R187" s="153">
        <f t="shared" si="32"/>
        <v>0.14760000000000001</v>
      </c>
      <c r="S187" s="153">
        <v>0</v>
      </c>
      <c r="T187" s="154">
        <f t="shared" si="33"/>
        <v>0</v>
      </c>
      <c r="AR187" s="155" t="s">
        <v>356</v>
      </c>
      <c r="AT187" s="155" t="s">
        <v>454</v>
      </c>
      <c r="AU187" s="155" t="s">
        <v>83</v>
      </c>
      <c r="AY187" s="16" t="s">
        <v>317</v>
      </c>
      <c r="BE187" s="156">
        <f t="shared" si="34"/>
        <v>0</v>
      </c>
      <c r="BF187" s="156">
        <f t="shared" si="35"/>
        <v>0</v>
      </c>
      <c r="BG187" s="156">
        <f t="shared" si="36"/>
        <v>0</v>
      </c>
      <c r="BH187" s="156">
        <f t="shared" si="37"/>
        <v>0</v>
      </c>
      <c r="BI187" s="156">
        <f t="shared" si="38"/>
        <v>0</v>
      </c>
      <c r="BJ187" s="16" t="s">
        <v>88</v>
      </c>
      <c r="BK187" s="156">
        <f t="shared" si="39"/>
        <v>0</v>
      </c>
      <c r="BL187" s="16" t="s">
        <v>323</v>
      </c>
      <c r="BM187" s="155" t="s">
        <v>15436</v>
      </c>
    </row>
    <row r="188" spans="2:65" s="1" customFormat="1" ht="24.15" customHeight="1">
      <c r="B188" s="142"/>
      <c r="C188" s="143" t="s">
        <v>620</v>
      </c>
      <c r="D188" s="143" t="s">
        <v>319</v>
      </c>
      <c r="E188" s="144" t="s">
        <v>8952</v>
      </c>
      <c r="F188" s="145" t="s">
        <v>8953</v>
      </c>
      <c r="G188" s="146" t="s">
        <v>467</v>
      </c>
      <c r="H188" s="147">
        <v>600</v>
      </c>
      <c r="I188" s="148"/>
      <c r="J188" s="149">
        <f t="shared" si="30"/>
        <v>0</v>
      </c>
      <c r="K188" s="150"/>
      <c r="L188" s="31"/>
      <c r="M188" s="151" t="s">
        <v>1</v>
      </c>
      <c r="N188" s="152" t="s">
        <v>42</v>
      </c>
      <c r="P188" s="153">
        <f t="shared" si="31"/>
        <v>0</v>
      </c>
      <c r="Q188" s="153">
        <v>0</v>
      </c>
      <c r="R188" s="153">
        <f t="shared" si="32"/>
        <v>0</v>
      </c>
      <c r="S188" s="153">
        <v>0</v>
      </c>
      <c r="T188" s="154">
        <f t="shared" si="33"/>
        <v>0</v>
      </c>
      <c r="AR188" s="155" t="s">
        <v>323</v>
      </c>
      <c r="AT188" s="155" t="s">
        <v>319</v>
      </c>
      <c r="AU188" s="155" t="s">
        <v>83</v>
      </c>
      <c r="AY188" s="16" t="s">
        <v>317</v>
      </c>
      <c r="BE188" s="156">
        <f t="shared" si="34"/>
        <v>0</v>
      </c>
      <c r="BF188" s="156">
        <f t="shared" si="35"/>
        <v>0</v>
      </c>
      <c r="BG188" s="156">
        <f t="shared" si="36"/>
        <v>0</v>
      </c>
      <c r="BH188" s="156">
        <f t="shared" si="37"/>
        <v>0</v>
      </c>
      <c r="BI188" s="156">
        <f t="shared" si="38"/>
        <v>0</v>
      </c>
      <c r="BJ188" s="16" t="s">
        <v>88</v>
      </c>
      <c r="BK188" s="156">
        <f t="shared" si="39"/>
        <v>0</v>
      </c>
      <c r="BL188" s="16" t="s">
        <v>323</v>
      </c>
      <c r="BM188" s="155" t="s">
        <v>15437</v>
      </c>
    </row>
    <row r="189" spans="2:65" s="1" customFormat="1" ht="21.75" customHeight="1">
      <c r="B189" s="142"/>
      <c r="C189" s="179" t="s">
        <v>670</v>
      </c>
      <c r="D189" s="179" t="s">
        <v>454</v>
      </c>
      <c r="E189" s="180" t="s">
        <v>8949</v>
      </c>
      <c r="F189" s="181" t="s">
        <v>8950</v>
      </c>
      <c r="G189" s="182" t="s">
        <v>467</v>
      </c>
      <c r="H189" s="183">
        <v>600</v>
      </c>
      <c r="I189" s="184"/>
      <c r="J189" s="185">
        <f t="shared" si="30"/>
        <v>0</v>
      </c>
      <c r="K189" s="186"/>
      <c r="L189" s="187"/>
      <c r="M189" s="188" t="s">
        <v>1</v>
      </c>
      <c r="N189" s="189" t="s">
        <v>42</v>
      </c>
      <c r="P189" s="153">
        <f t="shared" si="31"/>
        <v>0</v>
      </c>
      <c r="Q189" s="153">
        <v>0</v>
      </c>
      <c r="R189" s="153">
        <f t="shared" si="32"/>
        <v>0</v>
      </c>
      <c r="S189" s="153">
        <v>0</v>
      </c>
      <c r="T189" s="154">
        <f t="shared" si="33"/>
        <v>0</v>
      </c>
      <c r="AR189" s="155" t="s">
        <v>356</v>
      </c>
      <c r="AT189" s="155" t="s">
        <v>454</v>
      </c>
      <c r="AU189" s="155" t="s">
        <v>83</v>
      </c>
      <c r="AY189" s="16" t="s">
        <v>317</v>
      </c>
      <c r="BE189" s="156">
        <f t="shared" si="34"/>
        <v>0</v>
      </c>
      <c r="BF189" s="156">
        <f t="shared" si="35"/>
        <v>0</v>
      </c>
      <c r="BG189" s="156">
        <f t="shared" si="36"/>
        <v>0</v>
      </c>
      <c r="BH189" s="156">
        <f t="shared" si="37"/>
        <v>0</v>
      </c>
      <c r="BI189" s="156">
        <f t="shared" si="38"/>
        <v>0</v>
      </c>
      <c r="BJ189" s="16" t="s">
        <v>88</v>
      </c>
      <c r="BK189" s="156">
        <f t="shared" si="39"/>
        <v>0</v>
      </c>
      <c r="BL189" s="16" t="s">
        <v>323</v>
      </c>
      <c r="BM189" s="155" t="s">
        <v>15438</v>
      </c>
    </row>
    <row r="190" spans="2:65" s="1" customFormat="1" ht="24.15" customHeight="1">
      <c r="B190" s="142"/>
      <c r="C190" s="143" t="s">
        <v>834</v>
      </c>
      <c r="D190" s="143" t="s">
        <v>319</v>
      </c>
      <c r="E190" s="144" t="s">
        <v>8958</v>
      </c>
      <c r="F190" s="145" t="s">
        <v>8959</v>
      </c>
      <c r="G190" s="146" t="s">
        <v>467</v>
      </c>
      <c r="H190" s="147">
        <v>250</v>
      </c>
      <c r="I190" s="148"/>
      <c r="J190" s="149">
        <f t="shared" si="30"/>
        <v>0</v>
      </c>
      <c r="K190" s="150"/>
      <c r="L190" s="31"/>
      <c r="M190" s="151" t="s">
        <v>1</v>
      </c>
      <c r="N190" s="152" t="s">
        <v>42</v>
      </c>
      <c r="P190" s="153">
        <f t="shared" si="31"/>
        <v>0</v>
      </c>
      <c r="Q190" s="153">
        <v>0</v>
      </c>
      <c r="R190" s="153">
        <f t="shared" si="32"/>
        <v>0</v>
      </c>
      <c r="S190" s="153">
        <v>0</v>
      </c>
      <c r="T190" s="154">
        <f t="shared" si="33"/>
        <v>0</v>
      </c>
      <c r="AR190" s="155" t="s">
        <v>323</v>
      </c>
      <c r="AT190" s="155" t="s">
        <v>319</v>
      </c>
      <c r="AU190" s="155" t="s">
        <v>83</v>
      </c>
      <c r="AY190" s="16" t="s">
        <v>317</v>
      </c>
      <c r="BE190" s="156">
        <f t="shared" si="34"/>
        <v>0</v>
      </c>
      <c r="BF190" s="156">
        <f t="shared" si="35"/>
        <v>0</v>
      </c>
      <c r="BG190" s="156">
        <f t="shared" si="36"/>
        <v>0</v>
      </c>
      <c r="BH190" s="156">
        <f t="shared" si="37"/>
        <v>0</v>
      </c>
      <c r="BI190" s="156">
        <f t="shared" si="38"/>
        <v>0</v>
      </c>
      <c r="BJ190" s="16" t="s">
        <v>88</v>
      </c>
      <c r="BK190" s="156">
        <f t="shared" si="39"/>
        <v>0</v>
      </c>
      <c r="BL190" s="16" t="s">
        <v>323</v>
      </c>
      <c r="BM190" s="155" t="s">
        <v>15439</v>
      </c>
    </row>
    <row r="191" spans="2:65" s="1" customFormat="1" ht="21.75" customHeight="1">
      <c r="B191" s="142"/>
      <c r="C191" s="179" t="s">
        <v>673</v>
      </c>
      <c r="D191" s="179" t="s">
        <v>454</v>
      </c>
      <c r="E191" s="180" t="s">
        <v>8955</v>
      </c>
      <c r="F191" s="181" t="s">
        <v>8956</v>
      </c>
      <c r="G191" s="182" t="s">
        <v>467</v>
      </c>
      <c r="H191" s="183">
        <v>250</v>
      </c>
      <c r="I191" s="184"/>
      <c r="J191" s="185">
        <f t="shared" si="30"/>
        <v>0</v>
      </c>
      <c r="K191" s="186"/>
      <c r="L191" s="187"/>
      <c r="M191" s="188" t="s">
        <v>1</v>
      </c>
      <c r="N191" s="189" t="s">
        <v>42</v>
      </c>
      <c r="P191" s="153">
        <f t="shared" si="31"/>
        <v>0</v>
      </c>
      <c r="Q191" s="153">
        <v>0</v>
      </c>
      <c r="R191" s="153">
        <f t="shared" si="32"/>
        <v>0</v>
      </c>
      <c r="S191" s="153">
        <v>0</v>
      </c>
      <c r="T191" s="154">
        <f t="shared" si="33"/>
        <v>0</v>
      </c>
      <c r="AR191" s="155" t="s">
        <v>356</v>
      </c>
      <c r="AT191" s="155" t="s">
        <v>454</v>
      </c>
      <c r="AU191" s="155" t="s">
        <v>83</v>
      </c>
      <c r="AY191" s="16" t="s">
        <v>317</v>
      </c>
      <c r="BE191" s="156">
        <f t="shared" si="34"/>
        <v>0</v>
      </c>
      <c r="BF191" s="156">
        <f t="shared" si="35"/>
        <v>0</v>
      </c>
      <c r="BG191" s="156">
        <f t="shared" si="36"/>
        <v>0</v>
      </c>
      <c r="BH191" s="156">
        <f t="shared" si="37"/>
        <v>0</v>
      </c>
      <c r="BI191" s="156">
        <f t="shared" si="38"/>
        <v>0</v>
      </c>
      <c r="BJ191" s="16" t="s">
        <v>88</v>
      </c>
      <c r="BK191" s="156">
        <f t="shared" si="39"/>
        <v>0</v>
      </c>
      <c r="BL191" s="16" t="s">
        <v>323</v>
      </c>
      <c r="BM191" s="155" t="s">
        <v>15440</v>
      </c>
    </row>
    <row r="192" spans="2:65" s="1" customFormat="1" ht="16.5" customHeight="1">
      <c r="B192" s="142"/>
      <c r="C192" s="143" t="s">
        <v>1417</v>
      </c>
      <c r="D192" s="143" t="s">
        <v>319</v>
      </c>
      <c r="E192" s="144" t="s">
        <v>8964</v>
      </c>
      <c r="F192" s="145" t="s">
        <v>8965</v>
      </c>
      <c r="G192" s="146" t="s">
        <v>467</v>
      </c>
      <c r="H192" s="147">
        <v>3600</v>
      </c>
      <c r="I192" s="148"/>
      <c r="J192" s="149">
        <f t="shared" si="30"/>
        <v>0</v>
      </c>
      <c r="K192" s="150"/>
      <c r="L192" s="31"/>
      <c r="M192" s="151" t="s">
        <v>1</v>
      </c>
      <c r="N192" s="152" t="s">
        <v>42</v>
      </c>
      <c r="P192" s="153">
        <f t="shared" si="31"/>
        <v>0</v>
      </c>
      <c r="Q192" s="153">
        <v>0</v>
      </c>
      <c r="R192" s="153">
        <f t="shared" si="32"/>
        <v>0</v>
      </c>
      <c r="S192" s="153">
        <v>0</v>
      </c>
      <c r="T192" s="154">
        <f t="shared" si="33"/>
        <v>0</v>
      </c>
      <c r="AR192" s="155" t="s">
        <v>323</v>
      </c>
      <c r="AT192" s="155" t="s">
        <v>319</v>
      </c>
      <c r="AU192" s="155" t="s">
        <v>83</v>
      </c>
      <c r="AY192" s="16" t="s">
        <v>317</v>
      </c>
      <c r="BE192" s="156">
        <f t="shared" si="34"/>
        <v>0</v>
      </c>
      <c r="BF192" s="156">
        <f t="shared" si="35"/>
        <v>0</v>
      </c>
      <c r="BG192" s="156">
        <f t="shared" si="36"/>
        <v>0</v>
      </c>
      <c r="BH192" s="156">
        <f t="shared" si="37"/>
        <v>0</v>
      </c>
      <c r="BI192" s="156">
        <f t="shared" si="38"/>
        <v>0</v>
      </c>
      <c r="BJ192" s="16" t="s">
        <v>88</v>
      </c>
      <c r="BK192" s="156">
        <f t="shared" si="39"/>
        <v>0</v>
      </c>
      <c r="BL192" s="16" t="s">
        <v>323</v>
      </c>
      <c r="BM192" s="155" t="s">
        <v>15441</v>
      </c>
    </row>
    <row r="193" spans="2:65" s="1" customFormat="1" ht="37.75" customHeight="1">
      <c r="B193" s="142"/>
      <c r="C193" s="179" t="s">
        <v>675</v>
      </c>
      <c r="D193" s="179" t="s">
        <v>454</v>
      </c>
      <c r="E193" s="180" t="s">
        <v>8961</v>
      </c>
      <c r="F193" s="181" t="s">
        <v>8962</v>
      </c>
      <c r="G193" s="182" t="s">
        <v>467</v>
      </c>
      <c r="H193" s="183">
        <v>3600</v>
      </c>
      <c r="I193" s="184"/>
      <c r="J193" s="185">
        <f t="shared" si="30"/>
        <v>0</v>
      </c>
      <c r="K193" s="186"/>
      <c r="L193" s="187"/>
      <c r="M193" s="188" t="s">
        <v>1</v>
      </c>
      <c r="N193" s="189" t="s">
        <v>42</v>
      </c>
      <c r="P193" s="153">
        <f t="shared" si="31"/>
        <v>0</v>
      </c>
      <c r="Q193" s="153">
        <v>0</v>
      </c>
      <c r="R193" s="153">
        <f t="shared" si="32"/>
        <v>0</v>
      </c>
      <c r="S193" s="153">
        <v>0</v>
      </c>
      <c r="T193" s="154">
        <f t="shared" si="33"/>
        <v>0</v>
      </c>
      <c r="AR193" s="155" t="s">
        <v>356</v>
      </c>
      <c r="AT193" s="155" t="s">
        <v>454</v>
      </c>
      <c r="AU193" s="155" t="s">
        <v>83</v>
      </c>
      <c r="AY193" s="16" t="s">
        <v>317</v>
      </c>
      <c r="BE193" s="156">
        <f t="shared" si="34"/>
        <v>0</v>
      </c>
      <c r="BF193" s="156">
        <f t="shared" si="35"/>
        <v>0</v>
      </c>
      <c r="BG193" s="156">
        <f t="shared" si="36"/>
        <v>0</v>
      </c>
      <c r="BH193" s="156">
        <f t="shared" si="37"/>
        <v>0</v>
      </c>
      <c r="BI193" s="156">
        <f t="shared" si="38"/>
        <v>0</v>
      </c>
      <c r="BJ193" s="16" t="s">
        <v>88</v>
      </c>
      <c r="BK193" s="156">
        <f t="shared" si="39"/>
        <v>0</v>
      </c>
      <c r="BL193" s="16" t="s">
        <v>323</v>
      </c>
      <c r="BM193" s="155" t="s">
        <v>15442</v>
      </c>
    </row>
    <row r="194" spans="2:65" s="1" customFormat="1" ht="33" customHeight="1">
      <c r="B194" s="142"/>
      <c r="C194" s="143" t="s">
        <v>1456</v>
      </c>
      <c r="D194" s="143" t="s">
        <v>319</v>
      </c>
      <c r="E194" s="144" t="s">
        <v>8851</v>
      </c>
      <c r="F194" s="145" t="s">
        <v>8852</v>
      </c>
      <c r="G194" s="146" t="s">
        <v>484</v>
      </c>
      <c r="H194" s="147">
        <v>50</v>
      </c>
      <c r="I194" s="148"/>
      <c r="J194" s="149">
        <f t="shared" si="30"/>
        <v>0</v>
      </c>
      <c r="K194" s="150"/>
      <c r="L194" s="31"/>
      <c r="M194" s="151" t="s">
        <v>1</v>
      </c>
      <c r="N194" s="152" t="s">
        <v>42</v>
      </c>
      <c r="P194" s="153">
        <f t="shared" si="31"/>
        <v>0</v>
      </c>
      <c r="Q194" s="153">
        <v>0</v>
      </c>
      <c r="R194" s="153">
        <f t="shared" si="32"/>
        <v>0</v>
      </c>
      <c r="S194" s="153">
        <v>0</v>
      </c>
      <c r="T194" s="154">
        <f t="shared" si="33"/>
        <v>0</v>
      </c>
      <c r="AR194" s="155" t="s">
        <v>323</v>
      </c>
      <c r="AT194" s="155" t="s">
        <v>319</v>
      </c>
      <c r="AU194" s="155" t="s">
        <v>83</v>
      </c>
      <c r="AY194" s="16" t="s">
        <v>317</v>
      </c>
      <c r="BE194" s="156">
        <f t="shared" si="34"/>
        <v>0</v>
      </c>
      <c r="BF194" s="156">
        <f t="shared" si="35"/>
        <v>0</v>
      </c>
      <c r="BG194" s="156">
        <f t="shared" si="36"/>
        <v>0</v>
      </c>
      <c r="BH194" s="156">
        <f t="shared" si="37"/>
        <v>0</v>
      </c>
      <c r="BI194" s="156">
        <f t="shared" si="38"/>
        <v>0</v>
      </c>
      <c r="BJ194" s="16" t="s">
        <v>88</v>
      </c>
      <c r="BK194" s="156">
        <f t="shared" si="39"/>
        <v>0</v>
      </c>
      <c r="BL194" s="16" t="s">
        <v>323</v>
      </c>
      <c r="BM194" s="155" t="s">
        <v>15443</v>
      </c>
    </row>
    <row r="195" spans="2:65" s="1" customFormat="1" ht="24.15" customHeight="1">
      <c r="B195" s="142"/>
      <c r="C195" s="179" t="s">
        <v>678</v>
      </c>
      <c r="D195" s="179" t="s">
        <v>454</v>
      </c>
      <c r="E195" s="180" t="s">
        <v>8854</v>
      </c>
      <c r="F195" s="181" t="s">
        <v>8855</v>
      </c>
      <c r="G195" s="182" t="s">
        <v>484</v>
      </c>
      <c r="H195" s="183">
        <v>50</v>
      </c>
      <c r="I195" s="184"/>
      <c r="J195" s="185">
        <f t="shared" si="30"/>
        <v>0</v>
      </c>
      <c r="K195" s="186"/>
      <c r="L195" s="187"/>
      <c r="M195" s="188" t="s">
        <v>1</v>
      </c>
      <c r="N195" s="189" t="s">
        <v>42</v>
      </c>
      <c r="P195" s="153">
        <f t="shared" si="31"/>
        <v>0</v>
      </c>
      <c r="Q195" s="153">
        <v>2.3999999999999998E-3</v>
      </c>
      <c r="R195" s="153">
        <f t="shared" si="32"/>
        <v>0.12</v>
      </c>
      <c r="S195" s="153">
        <v>0</v>
      </c>
      <c r="T195" s="154">
        <f t="shared" si="33"/>
        <v>0</v>
      </c>
      <c r="AR195" s="155" t="s">
        <v>356</v>
      </c>
      <c r="AT195" s="155" t="s">
        <v>454</v>
      </c>
      <c r="AU195" s="155" t="s">
        <v>83</v>
      </c>
      <c r="AY195" s="16" t="s">
        <v>317</v>
      </c>
      <c r="BE195" s="156">
        <f t="shared" si="34"/>
        <v>0</v>
      </c>
      <c r="BF195" s="156">
        <f t="shared" si="35"/>
        <v>0</v>
      </c>
      <c r="BG195" s="156">
        <f t="shared" si="36"/>
        <v>0</v>
      </c>
      <c r="BH195" s="156">
        <f t="shared" si="37"/>
        <v>0</v>
      </c>
      <c r="BI195" s="156">
        <f t="shared" si="38"/>
        <v>0</v>
      </c>
      <c r="BJ195" s="16" t="s">
        <v>88</v>
      </c>
      <c r="BK195" s="156">
        <f t="shared" si="39"/>
        <v>0</v>
      </c>
      <c r="BL195" s="16" t="s">
        <v>323</v>
      </c>
      <c r="BM195" s="155" t="s">
        <v>15444</v>
      </c>
    </row>
    <row r="196" spans="2:65" s="1" customFormat="1" ht="33" customHeight="1">
      <c r="B196" s="142"/>
      <c r="C196" s="143" t="s">
        <v>774</v>
      </c>
      <c r="D196" s="143" t="s">
        <v>319</v>
      </c>
      <c r="E196" s="144" t="s">
        <v>8863</v>
      </c>
      <c r="F196" s="145" t="s">
        <v>8864</v>
      </c>
      <c r="G196" s="146" t="s">
        <v>484</v>
      </c>
      <c r="H196" s="147">
        <v>75</v>
      </c>
      <c r="I196" s="148"/>
      <c r="J196" s="149">
        <f t="shared" si="30"/>
        <v>0</v>
      </c>
      <c r="K196" s="150"/>
      <c r="L196" s="31"/>
      <c r="M196" s="151" t="s">
        <v>1</v>
      </c>
      <c r="N196" s="152" t="s">
        <v>42</v>
      </c>
      <c r="P196" s="153">
        <f t="shared" si="31"/>
        <v>0</v>
      </c>
      <c r="Q196" s="153">
        <v>0</v>
      </c>
      <c r="R196" s="153">
        <f t="shared" si="32"/>
        <v>0</v>
      </c>
      <c r="S196" s="153">
        <v>0</v>
      </c>
      <c r="T196" s="154">
        <f t="shared" si="33"/>
        <v>0</v>
      </c>
      <c r="AR196" s="155" t="s">
        <v>323</v>
      </c>
      <c r="AT196" s="155" t="s">
        <v>319</v>
      </c>
      <c r="AU196" s="155" t="s">
        <v>83</v>
      </c>
      <c r="AY196" s="16" t="s">
        <v>317</v>
      </c>
      <c r="BE196" s="156">
        <f t="shared" si="34"/>
        <v>0</v>
      </c>
      <c r="BF196" s="156">
        <f t="shared" si="35"/>
        <v>0</v>
      </c>
      <c r="BG196" s="156">
        <f t="shared" si="36"/>
        <v>0</v>
      </c>
      <c r="BH196" s="156">
        <f t="shared" si="37"/>
        <v>0</v>
      </c>
      <c r="BI196" s="156">
        <f t="shared" si="38"/>
        <v>0</v>
      </c>
      <c r="BJ196" s="16" t="s">
        <v>88</v>
      </c>
      <c r="BK196" s="156">
        <f t="shared" si="39"/>
        <v>0</v>
      </c>
      <c r="BL196" s="16" t="s">
        <v>323</v>
      </c>
      <c r="BM196" s="155" t="s">
        <v>15445</v>
      </c>
    </row>
    <row r="197" spans="2:65" s="1" customFormat="1" ht="24.15" customHeight="1">
      <c r="B197" s="142"/>
      <c r="C197" s="179" t="s">
        <v>681</v>
      </c>
      <c r="D197" s="179" t="s">
        <v>454</v>
      </c>
      <c r="E197" s="180" t="s">
        <v>8866</v>
      </c>
      <c r="F197" s="181" t="s">
        <v>8867</v>
      </c>
      <c r="G197" s="182" t="s">
        <v>484</v>
      </c>
      <c r="H197" s="183">
        <v>75</v>
      </c>
      <c r="I197" s="184"/>
      <c r="J197" s="185">
        <f t="shared" si="30"/>
        <v>0</v>
      </c>
      <c r="K197" s="186"/>
      <c r="L197" s="187"/>
      <c r="M197" s="188" t="s">
        <v>1</v>
      </c>
      <c r="N197" s="189" t="s">
        <v>42</v>
      </c>
      <c r="P197" s="153">
        <f t="shared" si="31"/>
        <v>0</v>
      </c>
      <c r="Q197" s="153">
        <v>2.3999999999999998E-3</v>
      </c>
      <c r="R197" s="153">
        <f t="shared" si="32"/>
        <v>0.18</v>
      </c>
      <c r="S197" s="153">
        <v>0</v>
      </c>
      <c r="T197" s="154">
        <f t="shared" si="33"/>
        <v>0</v>
      </c>
      <c r="AR197" s="155" t="s">
        <v>356</v>
      </c>
      <c r="AT197" s="155" t="s">
        <v>454</v>
      </c>
      <c r="AU197" s="155" t="s">
        <v>83</v>
      </c>
      <c r="AY197" s="16" t="s">
        <v>317</v>
      </c>
      <c r="BE197" s="156">
        <f t="shared" si="34"/>
        <v>0</v>
      </c>
      <c r="BF197" s="156">
        <f t="shared" si="35"/>
        <v>0</v>
      </c>
      <c r="BG197" s="156">
        <f t="shared" si="36"/>
        <v>0</v>
      </c>
      <c r="BH197" s="156">
        <f t="shared" si="37"/>
        <v>0</v>
      </c>
      <c r="BI197" s="156">
        <f t="shared" si="38"/>
        <v>0</v>
      </c>
      <c r="BJ197" s="16" t="s">
        <v>88</v>
      </c>
      <c r="BK197" s="156">
        <f t="shared" si="39"/>
        <v>0</v>
      </c>
      <c r="BL197" s="16" t="s">
        <v>323</v>
      </c>
      <c r="BM197" s="155" t="s">
        <v>15446</v>
      </c>
    </row>
    <row r="198" spans="2:65" s="1" customFormat="1" ht="16.5" customHeight="1">
      <c r="B198" s="142"/>
      <c r="C198" s="179" t="s">
        <v>778</v>
      </c>
      <c r="D198" s="179" t="s">
        <v>454</v>
      </c>
      <c r="E198" s="180" t="s">
        <v>8899</v>
      </c>
      <c r="F198" s="181" t="s">
        <v>8900</v>
      </c>
      <c r="G198" s="182" t="s">
        <v>467</v>
      </c>
      <c r="H198" s="183">
        <v>70</v>
      </c>
      <c r="I198" s="184"/>
      <c r="J198" s="185">
        <f t="shared" si="30"/>
        <v>0</v>
      </c>
      <c r="K198" s="186"/>
      <c r="L198" s="187"/>
      <c r="M198" s="188" t="s">
        <v>1</v>
      </c>
      <c r="N198" s="189" t="s">
        <v>42</v>
      </c>
      <c r="P198" s="153">
        <f t="shared" si="31"/>
        <v>0</v>
      </c>
      <c r="Q198" s="153">
        <v>6.0999999999999997E-4</v>
      </c>
      <c r="R198" s="153">
        <f t="shared" si="32"/>
        <v>4.2699999999999995E-2</v>
      </c>
      <c r="S198" s="153">
        <v>0</v>
      </c>
      <c r="T198" s="154">
        <f t="shared" si="33"/>
        <v>0</v>
      </c>
      <c r="AR198" s="155" t="s">
        <v>356</v>
      </c>
      <c r="AT198" s="155" t="s">
        <v>454</v>
      </c>
      <c r="AU198" s="155" t="s">
        <v>83</v>
      </c>
      <c r="AY198" s="16" t="s">
        <v>317</v>
      </c>
      <c r="BE198" s="156">
        <f t="shared" si="34"/>
        <v>0</v>
      </c>
      <c r="BF198" s="156">
        <f t="shared" si="35"/>
        <v>0</v>
      </c>
      <c r="BG198" s="156">
        <f t="shared" si="36"/>
        <v>0</v>
      </c>
      <c r="BH198" s="156">
        <f t="shared" si="37"/>
        <v>0</v>
      </c>
      <c r="BI198" s="156">
        <f t="shared" si="38"/>
        <v>0</v>
      </c>
      <c r="BJ198" s="16" t="s">
        <v>88</v>
      </c>
      <c r="BK198" s="156">
        <f t="shared" si="39"/>
        <v>0</v>
      </c>
      <c r="BL198" s="16" t="s">
        <v>323</v>
      </c>
      <c r="BM198" s="155" t="s">
        <v>15447</v>
      </c>
    </row>
    <row r="199" spans="2:65" s="1" customFormat="1" ht="33" customHeight="1">
      <c r="B199" s="142"/>
      <c r="C199" s="143" t="s">
        <v>684</v>
      </c>
      <c r="D199" s="143" t="s">
        <v>319</v>
      </c>
      <c r="E199" s="144" t="s">
        <v>8869</v>
      </c>
      <c r="F199" s="145" t="s">
        <v>8870</v>
      </c>
      <c r="G199" s="146" t="s">
        <v>484</v>
      </c>
      <c r="H199" s="147">
        <v>6</v>
      </c>
      <c r="I199" s="148"/>
      <c r="J199" s="149">
        <f t="shared" si="30"/>
        <v>0</v>
      </c>
      <c r="K199" s="150"/>
      <c r="L199" s="31"/>
      <c r="M199" s="151" t="s">
        <v>1</v>
      </c>
      <c r="N199" s="152" t="s">
        <v>42</v>
      </c>
      <c r="P199" s="153">
        <f t="shared" si="31"/>
        <v>0</v>
      </c>
      <c r="Q199" s="153">
        <v>0</v>
      </c>
      <c r="R199" s="153">
        <f t="shared" si="32"/>
        <v>0</v>
      </c>
      <c r="S199" s="153">
        <v>0</v>
      </c>
      <c r="T199" s="154">
        <f t="shared" si="33"/>
        <v>0</v>
      </c>
      <c r="AR199" s="155" t="s">
        <v>323</v>
      </c>
      <c r="AT199" s="155" t="s">
        <v>319</v>
      </c>
      <c r="AU199" s="155" t="s">
        <v>83</v>
      </c>
      <c r="AY199" s="16" t="s">
        <v>317</v>
      </c>
      <c r="BE199" s="156">
        <f t="shared" si="34"/>
        <v>0</v>
      </c>
      <c r="BF199" s="156">
        <f t="shared" si="35"/>
        <v>0</v>
      </c>
      <c r="BG199" s="156">
        <f t="shared" si="36"/>
        <v>0</v>
      </c>
      <c r="BH199" s="156">
        <f t="shared" si="37"/>
        <v>0</v>
      </c>
      <c r="BI199" s="156">
        <f t="shared" si="38"/>
        <v>0</v>
      </c>
      <c r="BJ199" s="16" t="s">
        <v>88</v>
      </c>
      <c r="BK199" s="156">
        <f t="shared" si="39"/>
        <v>0</v>
      </c>
      <c r="BL199" s="16" t="s">
        <v>323</v>
      </c>
      <c r="BM199" s="155" t="s">
        <v>15448</v>
      </c>
    </row>
    <row r="200" spans="2:65" s="1" customFormat="1" ht="24.15" customHeight="1">
      <c r="B200" s="142"/>
      <c r="C200" s="179" t="s">
        <v>786</v>
      </c>
      <c r="D200" s="179" t="s">
        <v>454</v>
      </c>
      <c r="E200" s="180" t="s">
        <v>8872</v>
      </c>
      <c r="F200" s="181" t="s">
        <v>8873</v>
      </c>
      <c r="G200" s="182" t="s">
        <v>484</v>
      </c>
      <c r="H200" s="183">
        <v>6</v>
      </c>
      <c r="I200" s="184"/>
      <c r="J200" s="185">
        <f t="shared" si="30"/>
        <v>0</v>
      </c>
      <c r="K200" s="186"/>
      <c r="L200" s="187"/>
      <c r="M200" s="188" t="s">
        <v>1</v>
      </c>
      <c r="N200" s="189" t="s">
        <v>42</v>
      </c>
      <c r="P200" s="153">
        <f t="shared" si="31"/>
        <v>0</v>
      </c>
      <c r="Q200" s="153">
        <v>2.8800000000000002E-3</v>
      </c>
      <c r="R200" s="153">
        <f t="shared" si="32"/>
        <v>1.728E-2</v>
      </c>
      <c r="S200" s="153">
        <v>0</v>
      </c>
      <c r="T200" s="154">
        <f t="shared" si="33"/>
        <v>0</v>
      </c>
      <c r="AR200" s="155" t="s">
        <v>356</v>
      </c>
      <c r="AT200" s="155" t="s">
        <v>454</v>
      </c>
      <c r="AU200" s="155" t="s">
        <v>83</v>
      </c>
      <c r="AY200" s="16" t="s">
        <v>317</v>
      </c>
      <c r="BE200" s="156">
        <f t="shared" si="34"/>
        <v>0</v>
      </c>
      <c r="BF200" s="156">
        <f t="shared" si="35"/>
        <v>0</v>
      </c>
      <c r="BG200" s="156">
        <f t="shared" si="36"/>
        <v>0</v>
      </c>
      <c r="BH200" s="156">
        <f t="shared" si="37"/>
        <v>0</v>
      </c>
      <c r="BI200" s="156">
        <f t="shared" si="38"/>
        <v>0</v>
      </c>
      <c r="BJ200" s="16" t="s">
        <v>88</v>
      </c>
      <c r="BK200" s="156">
        <f t="shared" si="39"/>
        <v>0</v>
      </c>
      <c r="BL200" s="16" t="s">
        <v>323</v>
      </c>
      <c r="BM200" s="155" t="s">
        <v>15449</v>
      </c>
    </row>
    <row r="201" spans="2:65" s="1" customFormat="1" ht="24.15" customHeight="1">
      <c r="B201" s="142"/>
      <c r="C201" s="143" t="s">
        <v>687</v>
      </c>
      <c r="D201" s="143" t="s">
        <v>319</v>
      </c>
      <c r="E201" s="144" t="s">
        <v>8902</v>
      </c>
      <c r="F201" s="145" t="s">
        <v>8903</v>
      </c>
      <c r="G201" s="146" t="s">
        <v>467</v>
      </c>
      <c r="H201" s="147">
        <v>70</v>
      </c>
      <c r="I201" s="148"/>
      <c r="J201" s="149">
        <f t="shared" si="30"/>
        <v>0</v>
      </c>
      <c r="K201" s="150"/>
      <c r="L201" s="31"/>
      <c r="M201" s="151" t="s">
        <v>1</v>
      </c>
      <c r="N201" s="152" t="s">
        <v>42</v>
      </c>
      <c r="P201" s="153">
        <f t="shared" si="31"/>
        <v>0</v>
      </c>
      <c r="Q201" s="153">
        <v>0</v>
      </c>
      <c r="R201" s="153">
        <f t="shared" si="32"/>
        <v>0</v>
      </c>
      <c r="S201" s="153">
        <v>0</v>
      </c>
      <c r="T201" s="154">
        <f t="shared" si="33"/>
        <v>0</v>
      </c>
      <c r="AR201" s="155" t="s">
        <v>323</v>
      </c>
      <c r="AT201" s="155" t="s">
        <v>319</v>
      </c>
      <c r="AU201" s="155" t="s">
        <v>83</v>
      </c>
      <c r="AY201" s="16" t="s">
        <v>317</v>
      </c>
      <c r="BE201" s="156">
        <f t="shared" si="34"/>
        <v>0</v>
      </c>
      <c r="BF201" s="156">
        <f t="shared" si="35"/>
        <v>0</v>
      </c>
      <c r="BG201" s="156">
        <f t="shared" si="36"/>
        <v>0</v>
      </c>
      <c r="BH201" s="156">
        <f t="shared" si="37"/>
        <v>0</v>
      </c>
      <c r="BI201" s="156">
        <f t="shared" si="38"/>
        <v>0</v>
      </c>
      <c r="BJ201" s="16" t="s">
        <v>88</v>
      </c>
      <c r="BK201" s="156">
        <f t="shared" si="39"/>
        <v>0</v>
      </c>
      <c r="BL201" s="16" t="s">
        <v>323</v>
      </c>
      <c r="BM201" s="155" t="s">
        <v>15450</v>
      </c>
    </row>
    <row r="202" spans="2:65" s="1" customFormat="1" ht="24.15" customHeight="1">
      <c r="B202" s="142"/>
      <c r="C202" s="179" t="s">
        <v>789</v>
      </c>
      <c r="D202" s="179" t="s">
        <v>454</v>
      </c>
      <c r="E202" s="180" t="s">
        <v>8905</v>
      </c>
      <c r="F202" s="181" t="s">
        <v>8903</v>
      </c>
      <c r="G202" s="182" t="s">
        <v>467</v>
      </c>
      <c r="H202" s="183">
        <v>70</v>
      </c>
      <c r="I202" s="184"/>
      <c r="J202" s="185">
        <f t="shared" si="30"/>
        <v>0</v>
      </c>
      <c r="K202" s="186"/>
      <c r="L202" s="187"/>
      <c r="M202" s="188" t="s">
        <v>1</v>
      </c>
      <c r="N202" s="189" t="s">
        <v>42</v>
      </c>
      <c r="P202" s="153">
        <f t="shared" si="31"/>
        <v>0</v>
      </c>
      <c r="Q202" s="153">
        <v>0</v>
      </c>
      <c r="R202" s="153">
        <f t="shared" si="32"/>
        <v>0</v>
      </c>
      <c r="S202" s="153">
        <v>0</v>
      </c>
      <c r="T202" s="154">
        <f t="shared" si="33"/>
        <v>0</v>
      </c>
      <c r="AR202" s="155" t="s">
        <v>356</v>
      </c>
      <c r="AT202" s="155" t="s">
        <v>454</v>
      </c>
      <c r="AU202" s="155" t="s">
        <v>83</v>
      </c>
      <c r="AY202" s="16" t="s">
        <v>317</v>
      </c>
      <c r="BE202" s="156">
        <f t="shared" si="34"/>
        <v>0</v>
      </c>
      <c r="BF202" s="156">
        <f t="shared" si="35"/>
        <v>0</v>
      </c>
      <c r="BG202" s="156">
        <f t="shared" si="36"/>
        <v>0</v>
      </c>
      <c r="BH202" s="156">
        <f t="shared" si="37"/>
        <v>0</v>
      </c>
      <c r="BI202" s="156">
        <f t="shared" si="38"/>
        <v>0</v>
      </c>
      <c r="BJ202" s="16" t="s">
        <v>88</v>
      </c>
      <c r="BK202" s="156">
        <f t="shared" si="39"/>
        <v>0</v>
      </c>
      <c r="BL202" s="16" t="s">
        <v>323</v>
      </c>
      <c r="BM202" s="155" t="s">
        <v>15451</v>
      </c>
    </row>
    <row r="203" spans="2:65" s="1" customFormat="1" ht="16.5" customHeight="1">
      <c r="B203" s="142"/>
      <c r="C203" s="179" t="s">
        <v>561</v>
      </c>
      <c r="D203" s="179" t="s">
        <v>454</v>
      </c>
      <c r="E203" s="180" t="s">
        <v>8907</v>
      </c>
      <c r="F203" s="181" t="s">
        <v>8908</v>
      </c>
      <c r="G203" s="182" t="s">
        <v>467</v>
      </c>
      <c r="H203" s="183">
        <v>69</v>
      </c>
      <c r="I203" s="184"/>
      <c r="J203" s="185">
        <f t="shared" si="30"/>
        <v>0</v>
      </c>
      <c r="K203" s="186"/>
      <c r="L203" s="187"/>
      <c r="M203" s="188" t="s">
        <v>1</v>
      </c>
      <c r="N203" s="189" t="s">
        <v>42</v>
      </c>
      <c r="P203" s="153">
        <f t="shared" si="31"/>
        <v>0</v>
      </c>
      <c r="Q203" s="153">
        <v>0</v>
      </c>
      <c r="R203" s="153">
        <f t="shared" si="32"/>
        <v>0</v>
      </c>
      <c r="S203" s="153">
        <v>0</v>
      </c>
      <c r="T203" s="154">
        <f t="shared" si="33"/>
        <v>0</v>
      </c>
      <c r="AR203" s="155" t="s">
        <v>356</v>
      </c>
      <c r="AT203" s="155" t="s">
        <v>454</v>
      </c>
      <c r="AU203" s="155" t="s">
        <v>83</v>
      </c>
      <c r="AY203" s="16" t="s">
        <v>317</v>
      </c>
      <c r="BE203" s="156">
        <f t="shared" si="34"/>
        <v>0</v>
      </c>
      <c r="BF203" s="156">
        <f t="shared" si="35"/>
        <v>0</v>
      </c>
      <c r="BG203" s="156">
        <f t="shared" si="36"/>
        <v>0</v>
      </c>
      <c r="BH203" s="156">
        <f t="shared" si="37"/>
        <v>0</v>
      </c>
      <c r="BI203" s="156">
        <f t="shared" si="38"/>
        <v>0</v>
      </c>
      <c r="BJ203" s="16" t="s">
        <v>88</v>
      </c>
      <c r="BK203" s="156">
        <f t="shared" si="39"/>
        <v>0</v>
      </c>
      <c r="BL203" s="16" t="s">
        <v>323</v>
      </c>
      <c r="BM203" s="155" t="s">
        <v>15452</v>
      </c>
    </row>
    <row r="204" spans="2:65" s="1" customFormat="1" ht="16.5" customHeight="1">
      <c r="B204" s="142"/>
      <c r="C204" s="179" t="s">
        <v>1571</v>
      </c>
      <c r="D204" s="179" t="s">
        <v>454</v>
      </c>
      <c r="E204" s="180" t="s">
        <v>8839</v>
      </c>
      <c r="F204" s="181" t="s">
        <v>8840</v>
      </c>
      <c r="G204" s="182" t="s">
        <v>467</v>
      </c>
      <c r="H204" s="183">
        <v>69</v>
      </c>
      <c r="I204" s="184"/>
      <c r="J204" s="185">
        <f t="shared" si="30"/>
        <v>0</v>
      </c>
      <c r="K204" s="186"/>
      <c r="L204" s="187"/>
      <c r="M204" s="188" t="s">
        <v>1</v>
      </c>
      <c r="N204" s="189" t="s">
        <v>42</v>
      </c>
      <c r="P204" s="153">
        <f t="shared" si="31"/>
        <v>0</v>
      </c>
      <c r="Q204" s="153">
        <v>0</v>
      </c>
      <c r="R204" s="153">
        <f t="shared" si="32"/>
        <v>0</v>
      </c>
      <c r="S204" s="153">
        <v>0</v>
      </c>
      <c r="T204" s="154">
        <f t="shared" si="33"/>
        <v>0</v>
      </c>
      <c r="AR204" s="155" t="s">
        <v>356</v>
      </c>
      <c r="AT204" s="155" t="s">
        <v>454</v>
      </c>
      <c r="AU204" s="155" t="s">
        <v>83</v>
      </c>
      <c r="AY204" s="16" t="s">
        <v>317</v>
      </c>
      <c r="BE204" s="156">
        <f t="shared" si="34"/>
        <v>0</v>
      </c>
      <c r="BF204" s="156">
        <f t="shared" si="35"/>
        <v>0</v>
      </c>
      <c r="BG204" s="156">
        <f t="shared" si="36"/>
        <v>0</v>
      </c>
      <c r="BH204" s="156">
        <f t="shared" si="37"/>
        <v>0</v>
      </c>
      <c r="BI204" s="156">
        <f t="shared" si="38"/>
        <v>0</v>
      </c>
      <c r="BJ204" s="16" t="s">
        <v>88</v>
      </c>
      <c r="BK204" s="156">
        <f t="shared" si="39"/>
        <v>0</v>
      </c>
      <c r="BL204" s="16" t="s">
        <v>323</v>
      </c>
      <c r="BM204" s="155" t="s">
        <v>15453</v>
      </c>
    </row>
    <row r="205" spans="2:65" s="1" customFormat="1" ht="16.5" customHeight="1">
      <c r="B205" s="142"/>
      <c r="C205" s="179" t="s">
        <v>692</v>
      </c>
      <c r="D205" s="179" t="s">
        <v>454</v>
      </c>
      <c r="E205" s="180" t="s">
        <v>8911</v>
      </c>
      <c r="F205" s="181" t="s">
        <v>8912</v>
      </c>
      <c r="G205" s="182" t="s">
        <v>467</v>
      </c>
      <c r="H205" s="183">
        <v>264</v>
      </c>
      <c r="I205" s="184"/>
      <c r="J205" s="185">
        <f t="shared" si="30"/>
        <v>0</v>
      </c>
      <c r="K205" s="186"/>
      <c r="L205" s="187"/>
      <c r="M205" s="188" t="s">
        <v>1</v>
      </c>
      <c r="N205" s="189" t="s">
        <v>42</v>
      </c>
      <c r="P205" s="153">
        <f t="shared" si="31"/>
        <v>0</v>
      </c>
      <c r="Q205" s="153">
        <v>0</v>
      </c>
      <c r="R205" s="153">
        <f t="shared" si="32"/>
        <v>0</v>
      </c>
      <c r="S205" s="153">
        <v>0</v>
      </c>
      <c r="T205" s="154">
        <f t="shared" si="33"/>
        <v>0</v>
      </c>
      <c r="AR205" s="155" t="s">
        <v>356</v>
      </c>
      <c r="AT205" s="155" t="s">
        <v>454</v>
      </c>
      <c r="AU205" s="155" t="s">
        <v>83</v>
      </c>
      <c r="AY205" s="16" t="s">
        <v>317</v>
      </c>
      <c r="BE205" s="156">
        <f t="shared" si="34"/>
        <v>0</v>
      </c>
      <c r="BF205" s="156">
        <f t="shared" si="35"/>
        <v>0</v>
      </c>
      <c r="BG205" s="156">
        <f t="shared" si="36"/>
        <v>0</v>
      </c>
      <c r="BH205" s="156">
        <f t="shared" si="37"/>
        <v>0</v>
      </c>
      <c r="BI205" s="156">
        <f t="shared" si="38"/>
        <v>0</v>
      </c>
      <c r="BJ205" s="16" t="s">
        <v>88</v>
      </c>
      <c r="BK205" s="156">
        <f t="shared" si="39"/>
        <v>0</v>
      </c>
      <c r="BL205" s="16" t="s">
        <v>323</v>
      </c>
      <c r="BM205" s="155" t="s">
        <v>15454</v>
      </c>
    </row>
    <row r="206" spans="2:65" s="1" customFormat="1" ht="16.5" customHeight="1">
      <c r="B206" s="142"/>
      <c r="C206" s="179" t="s">
        <v>1584</v>
      </c>
      <c r="D206" s="179" t="s">
        <v>454</v>
      </c>
      <c r="E206" s="180" t="s">
        <v>8915</v>
      </c>
      <c r="F206" s="181" t="s">
        <v>8916</v>
      </c>
      <c r="G206" s="182" t="s">
        <v>467</v>
      </c>
      <c r="H206" s="183">
        <v>1056</v>
      </c>
      <c r="I206" s="184"/>
      <c r="J206" s="185">
        <f t="shared" si="30"/>
        <v>0</v>
      </c>
      <c r="K206" s="186"/>
      <c r="L206" s="187"/>
      <c r="M206" s="188" t="s">
        <v>1</v>
      </c>
      <c r="N206" s="189" t="s">
        <v>42</v>
      </c>
      <c r="P206" s="153">
        <f t="shared" si="31"/>
        <v>0</v>
      </c>
      <c r="Q206" s="153">
        <v>0</v>
      </c>
      <c r="R206" s="153">
        <f t="shared" si="32"/>
        <v>0</v>
      </c>
      <c r="S206" s="153">
        <v>0</v>
      </c>
      <c r="T206" s="154">
        <f t="shared" si="33"/>
        <v>0</v>
      </c>
      <c r="AR206" s="155" t="s">
        <v>356</v>
      </c>
      <c r="AT206" s="155" t="s">
        <v>454</v>
      </c>
      <c r="AU206" s="155" t="s">
        <v>83</v>
      </c>
      <c r="AY206" s="16" t="s">
        <v>317</v>
      </c>
      <c r="BE206" s="156">
        <f t="shared" si="34"/>
        <v>0</v>
      </c>
      <c r="BF206" s="156">
        <f t="shared" si="35"/>
        <v>0</v>
      </c>
      <c r="BG206" s="156">
        <f t="shared" si="36"/>
        <v>0</v>
      </c>
      <c r="BH206" s="156">
        <f t="shared" si="37"/>
        <v>0</v>
      </c>
      <c r="BI206" s="156">
        <f t="shared" si="38"/>
        <v>0</v>
      </c>
      <c r="BJ206" s="16" t="s">
        <v>88</v>
      </c>
      <c r="BK206" s="156">
        <f t="shared" si="39"/>
        <v>0</v>
      </c>
      <c r="BL206" s="16" t="s">
        <v>323</v>
      </c>
      <c r="BM206" s="155" t="s">
        <v>15455</v>
      </c>
    </row>
    <row r="207" spans="2:65" s="1" customFormat="1" ht="16.5" customHeight="1">
      <c r="B207" s="142"/>
      <c r="C207" s="179" t="s">
        <v>696</v>
      </c>
      <c r="D207" s="179" t="s">
        <v>454</v>
      </c>
      <c r="E207" s="180" t="s">
        <v>8921</v>
      </c>
      <c r="F207" s="181" t="s">
        <v>8922</v>
      </c>
      <c r="G207" s="182" t="s">
        <v>467</v>
      </c>
      <c r="H207" s="183">
        <v>185</v>
      </c>
      <c r="I207" s="184"/>
      <c r="J207" s="185">
        <f t="shared" si="30"/>
        <v>0</v>
      </c>
      <c r="K207" s="186"/>
      <c r="L207" s="187"/>
      <c r="M207" s="188" t="s">
        <v>1</v>
      </c>
      <c r="N207" s="189" t="s">
        <v>42</v>
      </c>
      <c r="P207" s="153">
        <f t="shared" si="31"/>
        <v>0</v>
      </c>
      <c r="Q207" s="153">
        <v>0</v>
      </c>
      <c r="R207" s="153">
        <f t="shared" si="32"/>
        <v>0</v>
      </c>
      <c r="S207" s="153">
        <v>0</v>
      </c>
      <c r="T207" s="154">
        <f t="shared" si="33"/>
        <v>0</v>
      </c>
      <c r="AR207" s="155" t="s">
        <v>356</v>
      </c>
      <c r="AT207" s="155" t="s">
        <v>454</v>
      </c>
      <c r="AU207" s="155" t="s">
        <v>83</v>
      </c>
      <c r="AY207" s="16" t="s">
        <v>317</v>
      </c>
      <c r="BE207" s="156">
        <f t="shared" si="34"/>
        <v>0</v>
      </c>
      <c r="BF207" s="156">
        <f t="shared" si="35"/>
        <v>0</v>
      </c>
      <c r="BG207" s="156">
        <f t="shared" si="36"/>
        <v>0</v>
      </c>
      <c r="BH207" s="156">
        <f t="shared" si="37"/>
        <v>0</v>
      </c>
      <c r="BI207" s="156">
        <f t="shared" si="38"/>
        <v>0</v>
      </c>
      <c r="BJ207" s="16" t="s">
        <v>88</v>
      </c>
      <c r="BK207" s="156">
        <f t="shared" si="39"/>
        <v>0</v>
      </c>
      <c r="BL207" s="16" t="s">
        <v>323</v>
      </c>
      <c r="BM207" s="155" t="s">
        <v>15456</v>
      </c>
    </row>
    <row r="208" spans="2:65" s="11" customFormat="1" ht="25.9" customHeight="1">
      <c r="B208" s="130"/>
      <c r="D208" s="131" t="s">
        <v>75</v>
      </c>
      <c r="E208" s="132" t="s">
        <v>346</v>
      </c>
      <c r="F208" s="132" t="s">
        <v>8972</v>
      </c>
      <c r="I208" s="133"/>
      <c r="J208" s="134">
        <f>BK208</f>
        <v>0</v>
      </c>
      <c r="L208" s="130"/>
      <c r="M208" s="135"/>
      <c r="P208" s="136">
        <f>P209+SUM(P210:P239)</f>
        <v>0</v>
      </c>
      <c r="R208" s="136">
        <f>R209+SUM(R210:R239)</f>
        <v>3.7709999999999994E-2</v>
      </c>
      <c r="T208" s="137">
        <f>T209+SUM(T210:T239)</f>
        <v>0</v>
      </c>
      <c r="AR208" s="131" t="s">
        <v>83</v>
      </c>
      <c r="AT208" s="138" t="s">
        <v>75</v>
      </c>
      <c r="AU208" s="138" t="s">
        <v>76</v>
      </c>
      <c r="AY208" s="131" t="s">
        <v>317</v>
      </c>
      <c r="BK208" s="139">
        <f>BK209+SUM(BK210:BK239)</f>
        <v>0</v>
      </c>
    </row>
    <row r="209" spans="2:65" s="1" customFormat="1" ht="33" customHeight="1">
      <c r="B209" s="142"/>
      <c r="C209" s="143" t="s">
        <v>1594</v>
      </c>
      <c r="D209" s="143" t="s">
        <v>319</v>
      </c>
      <c r="E209" s="144" t="s">
        <v>9008</v>
      </c>
      <c r="F209" s="145" t="s">
        <v>9009</v>
      </c>
      <c r="G209" s="146" t="s">
        <v>467</v>
      </c>
      <c r="H209" s="147">
        <v>516</v>
      </c>
      <c r="I209" s="148"/>
      <c r="J209" s="149">
        <f t="shared" ref="J209:J238" si="40">ROUND(I209*H209,2)</f>
        <v>0</v>
      </c>
      <c r="K209" s="150"/>
      <c r="L209" s="31"/>
      <c r="M209" s="151" t="s">
        <v>1</v>
      </c>
      <c r="N209" s="152" t="s">
        <v>42</v>
      </c>
      <c r="P209" s="153">
        <f t="shared" ref="P209:P238" si="41">O209*H209</f>
        <v>0</v>
      </c>
      <c r="Q209" s="153">
        <v>0</v>
      </c>
      <c r="R209" s="153">
        <f t="shared" ref="R209:R238" si="42">Q209*H209</f>
        <v>0</v>
      </c>
      <c r="S209" s="153">
        <v>0</v>
      </c>
      <c r="T209" s="154">
        <f t="shared" ref="T209:T238" si="43">S209*H209</f>
        <v>0</v>
      </c>
      <c r="AR209" s="155" t="s">
        <v>323</v>
      </c>
      <c r="AT209" s="155" t="s">
        <v>319</v>
      </c>
      <c r="AU209" s="155" t="s">
        <v>83</v>
      </c>
      <c r="AY209" s="16" t="s">
        <v>317</v>
      </c>
      <c r="BE209" s="156">
        <f t="shared" ref="BE209:BE238" si="44">IF(N209="základná",J209,0)</f>
        <v>0</v>
      </c>
      <c r="BF209" s="156">
        <f t="shared" ref="BF209:BF238" si="45">IF(N209="znížená",J209,0)</f>
        <v>0</v>
      </c>
      <c r="BG209" s="156">
        <f t="shared" ref="BG209:BG238" si="46">IF(N209="zákl. prenesená",J209,0)</f>
        <v>0</v>
      </c>
      <c r="BH209" s="156">
        <f t="shared" ref="BH209:BH238" si="47">IF(N209="zníž. prenesená",J209,0)</f>
        <v>0</v>
      </c>
      <c r="BI209" s="156">
        <f t="shared" ref="BI209:BI238" si="48">IF(N209="nulová",J209,0)</f>
        <v>0</v>
      </c>
      <c r="BJ209" s="16" t="s">
        <v>88</v>
      </c>
      <c r="BK209" s="156">
        <f t="shared" ref="BK209:BK238" si="49">ROUND(I209*H209,2)</f>
        <v>0</v>
      </c>
      <c r="BL209" s="16" t="s">
        <v>323</v>
      </c>
      <c r="BM209" s="155" t="s">
        <v>15457</v>
      </c>
    </row>
    <row r="210" spans="2:65" s="1" customFormat="1" ht="16.5" customHeight="1">
      <c r="B210" s="142"/>
      <c r="C210" s="179" t="s">
        <v>699</v>
      </c>
      <c r="D210" s="179" t="s">
        <v>454</v>
      </c>
      <c r="E210" s="180" t="s">
        <v>9011</v>
      </c>
      <c r="F210" s="181" t="s">
        <v>9012</v>
      </c>
      <c r="G210" s="182" t="s">
        <v>467</v>
      </c>
      <c r="H210" s="183">
        <v>516</v>
      </c>
      <c r="I210" s="184"/>
      <c r="J210" s="185">
        <f t="shared" si="40"/>
        <v>0</v>
      </c>
      <c r="K210" s="186"/>
      <c r="L210" s="187"/>
      <c r="M210" s="188" t="s">
        <v>1</v>
      </c>
      <c r="N210" s="189" t="s">
        <v>42</v>
      </c>
      <c r="P210" s="153">
        <f t="shared" si="41"/>
        <v>0</v>
      </c>
      <c r="Q210" s="153">
        <v>3.0000000000000001E-5</v>
      </c>
      <c r="R210" s="153">
        <f t="shared" si="42"/>
        <v>1.5480000000000001E-2</v>
      </c>
      <c r="S210" s="153">
        <v>0</v>
      </c>
      <c r="T210" s="154">
        <f t="shared" si="43"/>
        <v>0</v>
      </c>
      <c r="AR210" s="155" t="s">
        <v>356</v>
      </c>
      <c r="AT210" s="155" t="s">
        <v>454</v>
      </c>
      <c r="AU210" s="155" t="s">
        <v>83</v>
      </c>
      <c r="AY210" s="16" t="s">
        <v>317</v>
      </c>
      <c r="BE210" s="156">
        <f t="shared" si="44"/>
        <v>0</v>
      </c>
      <c r="BF210" s="156">
        <f t="shared" si="45"/>
        <v>0</v>
      </c>
      <c r="BG210" s="156">
        <f t="shared" si="46"/>
        <v>0</v>
      </c>
      <c r="BH210" s="156">
        <f t="shared" si="47"/>
        <v>0</v>
      </c>
      <c r="BI210" s="156">
        <f t="shared" si="48"/>
        <v>0</v>
      </c>
      <c r="BJ210" s="16" t="s">
        <v>88</v>
      </c>
      <c r="BK210" s="156">
        <f t="shared" si="49"/>
        <v>0</v>
      </c>
      <c r="BL210" s="16" t="s">
        <v>323</v>
      </c>
      <c r="BM210" s="155" t="s">
        <v>15458</v>
      </c>
    </row>
    <row r="211" spans="2:65" s="1" customFormat="1" ht="24.15" customHeight="1">
      <c r="B211" s="142"/>
      <c r="C211" s="143" t="s">
        <v>1642</v>
      </c>
      <c r="D211" s="143" t="s">
        <v>319</v>
      </c>
      <c r="E211" s="144" t="s">
        <v>9044</v>
      </c>
      <c r="F211" s="145" t="s">
        <v>9045</v>
      </c>
      <c r="G211" s="146" t="s">
        <v>467</v>
      </c>
      <c r="H211" s="147">
        <v>8</v>
      </c>
      <c r="I211" s="148"/>
      <c r="J211" s="149">
        <f t="shared" si="40"/>
        <v>0</v>
      </c>
      <c r="K211" s="150"/>
      <c r="L211" s="31"/>
      <c r="M211" s="151" t="s">
        <v>1</v>
      </c>
      <c r="N211" s="152" t="s">
        <v>42</v>
      </c>
      <c r="P211" s="153">
        <f t="shared" si="41"/>
        <v>0</v>
      </c>
      <c r="Q211" s="153">
        <v>0</v>
      </c>
      <c r="R211" s="153">
        <f t="shared" si="42"/>
        <v>0</v>
      </c>
      <c r="S211" s="153">
        <v>0</v>
      </c>
      <c r="T211" s="154">
        <f t="shared" si="43"/>
        <v>0</v>
      </c>
      <c r="AR211" s="155" t="s">
        <v>323</v>
      </c>
      <c r="AT211" s="155" t="s">
        <v>319</v>
      </c>
      <c r="AU211" s="155" t="s">
        <v>83</v>
      </c>
      <c r="AY211" s="16" t="s">
        <v>317</v>
      </c>
      <c r="BE211" s="156">
        <f t="shared" si="44"/>
        <v>0</v>
      </c>
      <c r="BF211" s="156">
        <f t="shared" si="45"/>
        <v>0</v>
      </c>
      <c r="BG211" s="156">
        <f t="shared" si="46"/>
        <v>0</v>
      </c>
      <c r="BH211" s="156">
        <f t="shared" si="47"/>
        <v>0</v>
      </c>
      <c r="BI211" s="156">
        <f t="shared" si="48"/>
        <v>0</v>
      </c>
      <c r="BJ211" s="16" t="s">
        <v>88</v>
      </c>
      <c r="BK211" s="156">
        <f t="shared" si="49"/>
        <v>0</v>
      </c>
      <c r="BL211" s="16" t="s">
        <v>323</v>
      </c>
      <c r="BM211" s="155" t="s">
        <v>15459</v>
      </c>
    </row>
    <row r="212" spans="2:65" s="1" customFormat="1" ht="24.15" customHeight="1">
      <c r="B212" s="142"/>
      <c r="C212" s="179" t="s">
        <v>702</v>
      </c>
      <c r="D212" s="179" t="s">
        <v>454</v>
      </c>
      <c r="E212" s="180" t="s">
        <v>9047</v>
      </c>
      <c r="F212" s="181" t="s">
        <v>15460</v>
      </c>
      <c r="G212" s="182" t="s">
        <v>467</v>
      </c>
      <c r="H212" s="183">
        <v>8</v>
      </c>
      <c r="I212" s="184"/>
      <c r="J212" s="185">
        <f t="shared" si="40"/>
        <v>0</v>
      </c>
      <c r="K212" s="186"/>
      <c r="L212" s="187"/>
      <c r="M212" s="188" t="s">
        <v>1</v>
      </c>
      <c r="N212" s="189" t="s">
        <v>42</v>
      </c>
      <c r="P212" s="153">
        <f t="shared" si="41"/>
        <v>0</v>
      </c>
      <c r="Q212" s="153">
        <v>0</v>
      </c>
      <c r="R212" s="153">
        <f t="shared" si="42"/>
        <v>0</v>
      </c>
      <c r="S212" s="153">
        <v>0</v>
      </c>
      <c r="T212" s="154">
        <f t="shared" si="43"/>
        <v>0</v>
      </c>
      <c r="AR212" s="155" t="s">
        <v>356</v>
      </c>
      <c r="AT212" s="155" t="s">
        <v>454</v>
      </c>
      <c r="AU212" s="155" t="s">
        <v>83</v>
      </c>
      <c r="AY212" s="16" t="s">
        <v>317</v>
      </c>
      <c r="BE212" s="156">
        <f t="shared" si="44"/>
        <v>0</v>
      </c>
      <c r="BF212" s="156">
        <f t="shared" si="45"/>
        <v>0</v>
      </c>
      <c r="BG212" s="156">
        <f t="shared" si="46"/>
        <v>0</v>
      </c>
      <c r="BH212" s="156">
        <f t="shared" si="47"/>
        <v>0</v>
      </c>
      <c r="BI212" s="156">
        <f t="shared" si="48"/>
        <v>0</v>
      </c>
      <c r="BJ212" s="16" t="s">
        <v>88</v>
      </c>
      <c r="BK212" s="156">
        <f t="shared" si="49"/>
        <v>0</v>
      </c>
      <c r="BL212" s="16" t="s">
        <v>323</v>
      </c>
      <c r="BM212" s="155" t="s">
        <v>15461</v>
      </c>
    </row>
    <row r="213" spans="2:65" s="1" customFormat="1" ht="24.15" customHeight="1">
      <c r="B213" s="142"/>
      <c r="C213" s="143" t="s">
        <v>1658</v>
      </c>
      <c r="D213" s="143" t="s">
        <v>319</v>
      </c>
      <c r="E213" s="144" t="s">
        <v>9056</v>
      </c>
      <c r="F213" s="145" t="s">
        <v>9057</v>
      </c>
      <c r="G213" s="146" t="s">
        <v>467</v>
      </c>
      <c r="H213" s="147">
        <v>4</v>
      </c>
      <c r="I213" s="148"/>
      <c r="J213" s="149">
        <f t="shared" si="40"/>
        <v>0</v>
      </c>
      <c r="K213" s="150"/>
      <c r="L213" s="31"/>
      <c r="M213" s="151" t="s">
        <v>1</v>
      </c>
      <c r="N213" s="152" t="s">
        <v>42</v>
      </c>
      <c r="P213" s="153">
        <f t="shared" si="41"/>
        <v>0</v>
      </c>
      <c r="Q213" s="153">
        <v>0</v>
      </c>
      <c r="R213" s="153">
        <f t="shared" si="42"/>
        <v>0</v>
      </c>
      <c r="S213" s="153">
        <v>0</v>
      </c>
      <c r="T213" s="154">
        <f t="shared" si="43"/>
        <v>0</v>
      </c>
      <c r="AR213" s="155" t="s">
        <v>323</v>
      </c>
      <c r="AT213" s="155" t="s">
        <v>319</v>
      </c>
      <c r="AU213" s="155" t="s">
        <v>83</v>
      </c>
      <c r="AY213" s="16" t="s">
        <v>317</v>
      </c>
      <c r="BE213" s="156">
        <f t="shared" si="44"/>
        <v>0</v>
      </c>
      <c r="BF213" s="156">
        <f t="shared" si="45"/>
        <v>0</v>
      </c>
      <c r="BG213" s="156">
        <f t="shared" si="46"/>
        <v>0</v>
      </c>
      <c r="BH213" s="156">
        <f t="shared" si="47"/>
        <v>0</v>
      </c>
      <c r="BI213" s="156">
        <f t="shared" si="48"/>
        <v>0</v>
      </c>
      <c r="BJ213" s="16" t="s">
        <v>88</v>
      </c>
      <c r="BK213" s="156">
        <f t="shared" si="49"/>
        <v>0</v>
      </c>
      <c r="BL213" s="16" t="s">
        <v>323</v>
      </c>
      <c r="BM213" s="155" t="s">
        <v>15462</v>
      </c>
    </row>
    <row r="214" spans="2:65" s="1" customFormat="1" ht="24.15" customHeight="1">
      <c r="B214" s="142"/>
      <c r="C214" s="179" t="s">
        <v>706</v>
      </c>
      <c r="D214" s="179" t="s">
        <v>454</v>
      </c>
      <c r="E214" s="180" t="s">
        <v>9059</v>
      </c>
      <c r="F214" s="181" t="s">
        <v>15463</v>
      </c>
      <c r="G214" s="182" t="s">
        <v>467</v>
      </c>
      <c r="H214" s="183">
        <v>4</v>
      </c>
      <c r="I214" s="184"/>
      <c r="J214" s="185">
        <f t="shared" si="40"/>
        <v>0</v>
      </c>
      <c r="K214" s="186"/>
      <c r="L214" s="187"/>
      <c r="M214" s="188" t="s">
        <v>1</v>
      </c>
      <c r="N214" s="189" t="s">
        <v>42</v>
      </c>
      <c r="P214" s="153">
        <f t="shared" si="41"/>
        <v>0</v>
      </c>
      <c r="Q214" s="153">
        <v>0</v>
      </c>
      <c r="R214" s="153">
        <f t="shared" si="42"/>
        <v>0</v>
      </c>
      <c r="S214" s="153">
        <v>0</v>
      </c>
      <c r="T214" s="154">
        <f t="shared" si="43"/>
        <v>0</v>
      </c>
      <c r="AR214" s="155" t="s">
        <v>356</v>
      </c>
      <c r="AT214" s="155" t="s">
        <v>454</v>
      </c>
      <c r="AU214" s="155" t="s">
        <v>83</v>
      </c>
      <c r="AY214" s="16" t="s">
        <v>317</v>
      </c>
      <c r="BE214" s="156">
        <f t="shared" si="44"/>
        <v>0</v>
      </c>
      <c r="BF214" s="156">
        <f t="shared" si="45"/>
        <v>0</v>
      </c>
      <c r="BG214" s="156">
        <f t="shared" si="46"/>
        <v>0</v>
      </c>
      <c r="BH214" s="156">
        <f t="shared" si="47"/>
        <v>0</v>
      </c>
      <c r="BI214" s="156">
        <f t="shared" si="48"/>
        <v>0</v>
      </c>
      <c r="BJ214" s="16" t="s">
        <v>88</v>
      </c>
      <c r="BK214" s="156">
        <f t="shared" si="49"/>
        <v>0</v>
      </c>
      <c r="BL214" s="16" t="s">
        <v>323</v>
      </c>
      <c r="BM214" s="155" t="s">
        <v>15464</v>
      </c>
    </row>
    <row r="215" spans="2:65" s="1" customFormat="1" ht="24.15" customHeight="1">
      <c r="B215" s="142"/>
      <c r="C215" s="143" t="s">
        <v>1670</v>
      </c>
      <c r="D215" s="143" t="s">
        <v>319</v>
      </c>
      <c r="E215" s="144" t="s">
        <v>9050</v>
      </c>
      <c r="F215" s="145" t="s">
        <v>9051</v>
      </c>
      <c r="G215" s="146" t="s">
        <v>467</v>
      </c>
      <c r="H215" s="147">
        <v>56</v>
      </c>
      <c r="I215" s="148"/>
      <c r="J215" s="149">
        <f t="shared" si="40"/>
        <v>0</v>
      </c>
      <c r="K215" s="150"/>
      <c r="L215" s="31"/>
      <c r="M215" s="151" t="s">
        <v>1</v>
      </c>
      <c r="N215" s="152" t="s">
        <v>42</v>
      </c>
      <c r="P215" s="153">
        <f t="shared" si="41"/>
        <v>0</v>
      </c>
      <c r="Q215" s="153">
        <v>0</v>
      </c>
      <c r="R215" s="153">
        <f t="shared" si="42"/>
        <v>0</v>
      </c>
      <c r="S215" s="153">
        <v>0</v>
      </c>
      <c r="T215" s="154">
        <f t="shared" si="43"/>
        <v>0</v>
      </c>
      <c r="AR215" s="155" t="s">
        <v>323</v>
      </c>
      <c r="AT215" s="155" t="s">
        <v>319</v>
      </c>
      <c r="AU215" s="155" t="s">
        <v>83</v>
      </c>
      <c r="AY215" s="16" t="s">
        <v>317</v>
      </c>
      <c r="BE215" s="156">
        <f t="shared" si="44"/>
        <v>0</v>
      </c>
      <c r="BF215" s="156">
        <f t="shared" si="45"/>
        <v>0</v>
      </c>
      <c r="BG215" s="156">
        <f t="shared" si="46"/>
        <v>0</v>
      </c>
      <c r="BH215" s="156">
        <f t="shared" si="47"/>
        <v>0</v>
      </c>
      <c r="BI215" s="156">
        <f t="shared" si="48"/>
        <v>0</v>
      </c>
      <c r="BJ215" s="16" t="s">
        <v>88</v>
      </c>
      <c r="BK215" s="156">
        <f t="shared" si="49"/>
        <v>0</v>
      </c>
      <c r="BL215" s="16" t="s">
        <v>323</v>
      </c>
      <c r="BM215" s="155" t="s">
        <v>15465</v>
      </c>
    </row>
    <row r="216" spans="2:65" s="1" customFormat="1" ht="16.5" customHeight="1">
      <c r="B216" s="142"/>
      <c r="C216" s="179" t="s">
        <v>709</v>
      </c>
      <c r="D216" s="179" t="s">
        <v>454</v>
      </c>
      <c r="E216" s="180" t="s">
        <v>9053</v>
      </c>
      <c r="F216" s="181" t="s">
        <v>15466</v>
      </c>
      <c r="G216" s="182" t="s">
        <v>467</v>
      </c>
      <c r="H216" s="183">
        <v>56</v>
      </c>
      <c r="I216" s="184"/>
      <c r="J216" s="185">
        <f t="shared" si="40"/>
        <v>0</v>
      </c>
      <c r="K216" s="186"/>
      <c r="L216" s="187"/>
      <c r="M216" s="188" t="s">
        <v>1</v>
      </c>
      <c r="N216" s="189" t="s">
        <v>42</v>
      </c>
      <c r="P216" s="153">
        <f t="shared" si="41"/>
        <v>0</v>
      </c>
      <c r="Q216" s="153">
        <v>0</v>
      </c>
      <c r="R216" s="153">
        <f t="shared" si="42"/>
        <v>0</v>
      </c>
      <c r="S216" s="153">
        <v>0</v>
      </c>
      <c r="T216" s="154">
        <f t="shared" si="43"/>
        <v>0</v>
      </c>
      <c r="AR216" s="155" t="s">
        <v>356</v>
      </c>
      <c r="AT216" s="155" t="s">
        <v>454</v>
      </c>
      <c r="AU216" s="155" t="s">
        <v>83</v>
      </c>
      <c r="AY216" s="16" t="s">
        <v>317</v>
      </c>
      <c r="BE216" s="156">
        <f t="shared" si="44"/>
        <v>0</v>
      </c>
      <c r="BF216" s="156">
        <f t="shared" si="45"/>
        <v>0</v>
      </c>
      <c r="BG216" s="156">
        <f t="shared" si="46"/>
        <v>0</v>
      </c>
      <c r="BH216" s="156">
        <f t="shared" si="47"/>
        <v>0</v>
      </c>
      <c r="BI216" s="156">
        <f t="shared" si="48"/>
        <v>0</v>
      </c>
      <c r="BJ216" s="16" t="s">
        <v>88</v>
      </c>
      <c r="BK216" s="156">
        <f t="shared" si="49"/>
        <v>0</v>
      </c>
      <c r="BL216" s="16" t="s">
        <v>323</v>
      </c>
      <c r="BM216" s="155" t="s">
        <v>15467</v>
      </c>
    </row>
    <row r="217" spans="2:65" s="1" customFormat="1" ht="37.75" customHeight="1">
      <c r="B217" s="142"/>
      <c r="C217" s="179" t="s">
        <v>1678</v>
      </c>
      <c r="D217" s="179" t="s">
        <v>454</v>
      </c>
      <c r="E217" s="180" t="s">
        <v>9074</v>
      </c>
      <c r="F217" s="181" t="s">
        <v>9075</v>
      </c>
      <c r="G217" s="182" t="s">
        <v>467</v>
      </c>
      <c r="H217" s="183">
        <v>78</v>
      </c>
      <c r="I217" s="184"/>
      <c r="J217" s="185">
        <f t="shared" si="40"/>
        <v>0</v>
      </c>
      <c r="K217" s="186"/>
      <c r="L217" s="187"/>
      <c r="M217" s="188" t="s">
        <v>1</v>
      </c>
      <c r="N217" s="189" t="s">
        <v>42</v>
      </c>
      <c r="P217" s="153">
        <f t="shared" si="41"/>
        <v>0</v>
      </c>
      <c r="Q217" s="153">
        <v>0</v>
      </c>
      <c r="R217" s="153">
        <f t="shared" si="42"/>
        <v>0</v>
      </c>
      <c r="S217" s="153">
        <v>0</v>
      </c>
      <c r="T217" s="154">
        <f t="shared" si="43"/>
        <v>0</v>
      </c>
      <c r="AR217" s="155" t="s">
        <v>356</v>
      </c>
      <c r="AT217" s="155" t="s">
        <v>454</v>
      </c>
      <c r="AU217" s="155" t="s">
        <v>83</v>
      </c>
      <c r="AY217" s="16" t="s">
        <v>317</v>
      </c>
      <c r="BE217" s="156">
        <f t="shared" si="44"/>
        <v>0</v>
      </c>
      <c r="BF217" s="156">
        <f t="shared" si="45"/>
        <v>0</v>
      </c>
      <c r="BG217" s="156">
        <f t="shared" si="46"/>
        <v>0</v>
      </c>
      <c r="BH217" s="156">
        <f t="shared" si="47"/>
        <v>0</v>
      </c>
      <c r="BI217" s="156">
        <f t="shared" si="48"/>
        <v>0</v>
      </c>
      <c r="BJ217" s="16" t="s">
        <v>88</v>
      </c>
      <c r="BK217" s="156">
        <f t="shared" si="49"/>
        <v>0</v>
      </c>
      <c r="BL217" s="16" t="s">
        <v>323</v>
      </c>
      <c r="BM217" s="155" t="s">
        <v>15468</v>
      </c>
    </row>
    <row r="218" spans="2:65" s="1" customFormat="1" ht="24.15" customHeight="1">
      <c r="B218" s="142"/>
      <c r="C218" s="143" t="s">
        <v>715</v>
      </c>
      <c r="D218" s="143" t="s">
        <v>319</v>
      </c>
      <c r="E218" s="144" t="s">
        <v>9077</v>
      </c>
      <c r="F218" s="145" t="s">
        <v>9078</v>
      </c>
      <c r="G218" s="146" t="s">
        <v>467</v>
      </c>
      <c r="H218" s="147">
        <v>78</v>
      </c>
      <c r="I218" s="148"/>
      <c r="J218" s="149">
        <f t="shared" si="40"/>
        <v>0</v>
      </c>
      <c r="K218" s="150"/>
      <c r="L218" s="31"/>
      <c r="M218" s="151" t="s">
        <v>1</v>
      </c>
      <c r="N218" s="152" t="s">
        <v>42</v>
      </c>
      <c r="P218" s="153">
        <f t="shared" si="41"/>
        <v>0</v>
      </c>
      <c r="Q218" s="153">
        <v>0</v>
      </c>
      <c r="R218" s="153">
        <f t="shared" si="42"/>
        <v>0</v>
      </c>
      <c r="S218" s="153">
        <v>0</v>
      </c>
      <c r="T218" s="154">
        <f t="shared" si="43"/>
        <v>0</v>
      </c>
      <c r="AR218" s="155" t="s">
        <v>323</v>
      </c>
      <c r="AT218" s="155" t="s">
        <v>319</v>
      </c>
      <c r="AU218" s="155" t="s">
        <v>83</v>
      </c>
      <c r="AY218" s="16" t="s">
        <v>317</v>
      </c>
      <c r="BE218" s="156">
        <f t="shared" si="44"/>
        <v>0</v>
      </c>
      <c r="BF218" s="156">
        <f t="shared" si="45"/>
        <v>0</v>
      </c>
      <c r="BG218" s="156">
        <f t="shared" si="46"/>
        <v>0</v>
      </c>
      <c r="BH218" s="156">
        <f t="shared" si="47"/>
        <v>0</v>
      </c>
      <c r="BI218" s="156">
        <f t="shared" si="48"/>
        <v>0</v>
      </c>
      <c r="BJ218" s="16" t="s">
        <v>88</v>
      </c>
      <c r="BK218" s="156">
        <f t="shared" si="49"/>
        <v>0</v>
      </c>
      <c r="BL218" s="16" t="s">
        <v>323</v>
      </c>
      <c r="BM218" s="155" t="s">
        <v>15469</v>
      </c>
    </row>
    <row r="219" spans="2:65" s="1" customFormat="1" ht="37.75" customHeight="1">
      <c r="B219" s="142"/>
      <c r="C219" s="179" t="s">
        <v>1688</v>
      </c>
      <c r="D219" s="179" t="s">
        <v>454</v>
      </c>
      <c r="E219" s="180" t="s">
        <v>9080</v>
      </c>
      <c r="F219" s="181" t="s">
        <v>9081</v>
      </c>
      <c r="G219" s="182" t="s">
        <v>467</v>
      </c>
      <c r="H219" s="183">
        <v>5</v>
      </c>
      <c r="I219" s="184"/>
      <c r="J219" s="185">
        <f t="shared" si="40"/>
        <v>0</v>
      </c>
      <c r="K219" s="186"/>
      <c r="L219" s="187"/>
      <c r="M219" s="188" t="s">
        <v>1</v>
      </c>
      <c r="N219" s="189" t="s">
        <v>42</v>
      </c>
      <c r="P219" s="153">
        <f t="shared" si="41"/>
        <v>0</v>
      </c>
      <c r="Q219" s="153">
        <v>0</v>
      </c>
      <c r="R219" s="153">
        <f t="shared" si="42"/>
        <v>0</v>
      </c>
      <c r="S219" s="153">
        <v>0</v>
      </c>
      <c r="T219" s="154">
        <f t="shared" si="43"/>
        <v>0</v>
      </c>
      <c r="AR219" s="155" t="s">
        <v>356</v>
      </c>
      <c r="AT219" s="155" t="s">
        <v>454</v>
      </c>
      <c r="AU219" s="155" t="s">
        <v>83</v>
      </c>
      <c r="AY219" s="16" t="s">
        <v>317</v>
      </c>
      <c r="BE219" s="156">
        <f t="shared" si="44"/>
        <v>0</v>
      </c>
      <c r="BF219" s="156">
        <f t="shared" si="45"/>
        <v>0</v>
      </c>
      <c r="BG219" s="156">
        <f t="shared" si="46"/>
        <v>0</v>
      </c>
      <c r="BH219" s="156">
        <f t="shared" si="47"/>
        <v>0</v>
      </c>
      <c r="BI219" s="156">
        <f t="shared" si="48"/>
        <v>0</v>
      </c>
      <c r="BJ219" s="16" t="s">
        <v>88</v>
      </c>
      <c r="BK219" s="156">
        <f t="shared" si="49"/>
        <v>0</v>
      </c>
      <c r="BL219" s="16" t="s">
        <v>323</v>
      </c>
      <c r="BM219" s="155" t="s">
        <v>15470</v>
      </c>
    </row>
    <row r="220" spans="2:65" s="1" customFormat="1" ht="24.15" customHeight="1">
      <c r="B220" s="142"/>
      <c r="C220" s="143" t="s">
        <v>719</v>
      </c>
      <c r="D220" s="143" t="s">
        <v>319</v>
      </c>
      <c r="E220" s="144" t="s">
        <v>9083</v>
      </c>
      <c r="F220" s="145" t="s">
        <v>9084</v>
      </c>
      <c r="G220" s="146" t="s">
        <v>467</v>
      </c>
      <c r="H220" s="147">
        <v>5</v>
      </c>
      <c r="I220" s="148"/>
      <c r="J220" s="149">
        <f t="shared" si="40"/>
        <v>0</v>
      </c>
      <c r="K220" s="150"/>
      <c r="L220" s="31"/>
      <c r="M220" s="151" t="s">
        <v>1</v>
      </c>
      <c r="N220" s="152" t="s">
        <v>42</v>
      </c>
      <c r="P220" s="153">
        <f t="shared" si="41"/>
        <v>0</v>
      </c>
      <c r="Q220" s="153">
        <v>0</v>
      </c>
      <c r="R220" s="153">
        <f t="shared" si="42"/>
        <v>0</v>
      </c>
      <c r="S220" s="153">
        <v>0</v>
      </c>
      <c r="T220" s="154">
        <f t="shared" si="43"/>
        <v>0</v>
      </c>
      <c r="AR220" s="155" t="s">
        <v>323</v>
      </c>
      <c r="AT220" s="155" t="s">
        <v>319</v>
      </c>
      <c r="AU220" s="155" t="s">
        <v>83</v>
      </c>
      <c r="AY220" s="16" t="s">
        <v>317</v>
      </c>
      <c r="BE220" s="156">
        <f t="shared" si="44"/>
        <v>0</v>
      </c>
      <c r="BF220" s="156">
        <f t="shared" si="45"/>
        <v>0</v>
      </c>
      <c r="BG220" s="156">
        <f t="shared" si="46"/>
        <v>0</v>
      </c>
      <c r="BH220" s="156">
        <f t="shared" si="47"/>
        <v>0</v>
      </c>
      <c r="BI220" s="156">
        <f t="shared" si="48"/>
        <v>0</v>
      </c>
      <c r="BJ220" s="16" t="s">
        <v>88</v>
      </c>
      <c r="BK220" s="156">
        <f t="shared" si="49"/>
        <v>0</v>
      </c>
      <c r="BL220" s="16" t="s">
        <v>323</v>
      </c>
      <c r="BM220" s="155" t="s">
        <v>15471</v>
      </c>
    </row>
    <row r="221" spans="2:65" s="1" customFormat="1" ht="24.15" customHeight="1">
      <c r="B221" s="142"/>
      <c r="C221" s="143" t="s">
        <v>1697</v>
      </c>
      <c r="D221" s="143" t="s">
        <v>319</v>
      </c>
      <c r="E221" s="144" t="s">
        <v>8973</v>
      </c>
      <c r="F221" s="145" t="s">
        <v>8974</v>
      </c>
      <c r="G221" s="146" t="s">
        <v>467</v>
      </c>
      <c r="H221" s="147">
        <v>376</v>
      </c>
      <c r="I221" s="148"/>
      <c r="J221" s="149">
        <f t="shared" si="40"/>
        <v>0</v>
      </c>
      <c r="K221" s="150"/>
      <c r="L221" s="31"/>
      <c r="M221" s="151" t="s">
        <v>1</v>
      </c>
      <c r="N221" s="152" t="s">
        <v>42</v>
      </c>
      <c r="P221" s="153">
        <f t="shared" si="41"/>
        <v>0</v>
      </c>
      <c r="Q221" s="153">
        <v>0</v>
      </c>
      <c r="R221" s="153">
        <f t="shared" si="42"/>
        <v>0</v>
      </c>
      <c r="S221" s="153">
        <v>0</v>
      </c>
      <c r="T221" s="154">
        <f t="shared" si="43"/>
        <v>0</v>
      </c>
      <c r="AR221" s="155" t="s">
        <v>323</v>
      </c>
      <c r="AT221" s="155" t="s">
        <v>319</v>
      </c>
      <c r="AU221" s="155" t="s">
        <v>83</v>
      </c>
      <c r="AY221" s="16" t="s">
        <v>317</v>
      </c>
      <c r="BE221" s="156">
        <f t="shared" si="44"/>
        <v>0</v>
      </c>
      <c r="BF221" s="156">
        <f t="shared" si="45"/>
        <v>0</v>
      </c>
      <c r="BG221" s="156">
        <f t="shared" si="46"/>
        <v>0</v>
      </c>
      <c r="BH221" s="156">
        <f t="shared" si="47"/>
        <v>0</v>
      </c>
      <c r="BI221" s="156">
        <f t="shared" si="48"/>
        <v>0</v>
      </c>
      <c r="BJ221" s="16" t="s">
        <v>88</v>
      </c>
      <c r="BK221" s="156">
        <f t="shared" si="49"/>
        <v>0</v>
      </c>
      <c r="BL221" s="16" t="s">
        <v>323</v>
      </c>
      <c r="BM221" s="155" t="s">
        <v>15472</v>
      </c>
    </row>
    <row r="222" spans="2:65" s="1" customFormat="1" ht="24.15" customHeight="1">
      <c r="B222" s="142"/>
      <c r="C222" s="179" t="s">
        <v>1704</v>
      </c>
      <c r="D222" s="179" t="s">
        <v>454</v>
      </c>
      <c r="E222" s="180" t="s">
        <v>8976</v>
      </c>
      <c r="F222" s="181" t="s">
        <v>15473</v>
      </c>
      <c r="G222" s="182" t="s">
        <v>467</v>
      </c>
      <c r="H222" s="183">
        <v>311</v>
      </c>
      <c r="I222" s="184"/>
      <c r="J222" s="185">
        <f t="shared" si="40"/>
        <v>0</v>
      </c>
      <c r="K222" s="186"/>
      <c r="L222" s="187"/>
      <c r="M222" s="188" t="s">
        <v>1</v>
      </c>
      <c r="N222" s="189" t="s">
        <v>42</v>
      </c>
      <c r="P222" s="153">
        <f t="shared" si="41"/>
        <v>0</v>
      </c>
      <c r="Q222" s="153">
        <v>0</v>
      </c>
      <c r="R222" s="153">
        <f t="shared" si="42"/>
        <v>0</v>
      </c>
      <c r="S222" s="153">
        <v>0</v>
      </c>
      <c r="T222" s="154">
        <f t="shared" si="43"/>
        <v>0</v>
      </c>
      <c r="AR222" s="155" t="s">
        <v>356</v>
      </c>
      <c r="AT222" s="155" t="s">
        <v>454</v>
      </c>
      <c r="AU222" s="155" t="s">
        <v>83</v>
      </c>
      <c r="AY222" s="16" t="s">
        <v>317</v>
      </c>
      <c r="BE222" s="156">
        <f t="shared" si="44"/>
        <v>0</v>
      </c>
      <c r="BF222" s="156">
        <f t="shared" si="45"/>
        <v>0</v>
      </c>
      <c r="BG222" s="156">
        <f t="shared" si="46"/>
        <v>0</v>
      </c>
      <c r="BH222" s="156">
        <f t="shared" si="47"/>
        <v>0</v>
      </c>
      <c r="BI222" s="156">
        <f t="shared" si="48"/>
        <v>0</v>
      </c>
      <c r="BJ222" s="16" t="s">
        <v>88</v>
      </c>
      <c r="BK222" s="156">
        <f t="shared" si="49"/>
        <v>0</v>
      </c>
      <c r="BL222" s="16" t="s">
        <v>323</v>
      </c>
      <c r="BM222" s="155" t="s">
        <v>15474</v>
      </c>
    </row>
    <row r="223" spans="2:65" s="1" customFormat="1" ht="24.15" customHeight="1">
      <c r="B223" s="142"/>
      <c r="C223" s="179" t="s">
        <v>1722</v>
      </c>
      <c r="D223" s="179" t="s">
        <v>454</v>
      </c>
      <c r="E223" s="180" t="s">
        <v>8979</v>
      </c>
      <c r="F223" s="181" t="s">
        <v>15475</v>
      </c>
      <c r="G223" s="182" t="s">
        <v>467</v>
      </c>
      <c r="H223" s="183">
        <v>35</v>
      </c>
      <c r="I223" s="184"/>
      <c r="J223" s="185">
        <f t="shared" si="40"/>
        <v>0</v>
      </c>
      <c r="K223" s="186"/>
      <c r="L223" s="187"/>
      <c r="M223" s="188" t="s">
        <v>1</v>
      </c>
      <c r="N223" s="189" t="s">
        <v>42</v>
      </c>
      <c r="P223" s="153">
        <f t="shared" si="41"/>
        <v>0</v>
      </c>
      <c r="Q223" s="153">
        <v>0</v>
      </c>
      <c r="R223" s="153">
        <f t="shared" si="42"/>
        <v>0</v>
      </c>
      <c r="S223" s="153">
        <v>0</v>
      </c>
      <c r="T223" s="154">
        <f t="shared" si="43"/>
        <v>0</v>
      </c>
      <c r="AR223" s="155" t="s">
        <v>356</v>
      </c>
      <c r="AT223" s="155" t="s">
        <v>454</v>
      </c>
      <c r="AU223" s="155" t="s">
        <v>83</v>
      </c>
      <c r="AY223" s="16" t="s">
        <v>317</v>
      </c>
      <c r="BE223" s="156">
        <f t="shared" si="44"/>
        <v>0</v>
      </c>
      <c r="BF223" s="156">
        <f t="shared" si="45"/>
        <v>0</v>
      </c>
      <c r="BG223" s="156">
        <f t="shared" si="46"/>
        <v>0</v>
      </c>
      <c r="BH223" s="156">
        <f t="shared" si="47"/>
        <v>0</v>
      </c>
      <c r="BI223" s="156">
        <f t="shared" si="48"/>
        <v>0</v>
      </c>
      <c r="BJ223" s="16" t="s">
        <v>88</v>
      </c>
      <c r="BK223" s="156">
        <f t="shared" si="49"/>
        <v>0</v>
      </c>
      <c r="BL223" s="16" t="s">
        <v>323</v>
      </c>
      <c r="BM223" s="155" t="s">
        <v>15476</v>
      </c>
    </row>
    <row r="224" spans="2:65" s="1" customFormat="1" ht="24.15" customHeight="1">
      <c r="B224" s="142"/>
      <c r="C224" s="179" t="s">
        <v>1726</v>
      </c>
      <c r="D224" s="179" t="s">
        <v>454</v>
      </c>
      <c r="E224" s="180" t="s">
        <v>8988</v>
      </c>
      <c r="F224" s="181" t="s">
        <v>15477</v>
      </c>
      <c r="G224" s="182" t="s">
        <v>467</v>
      </c>
      <c r="H224" s="183">
        <v>30</v>
      </c>
      <c r="I224" s="184"/>
      <c r="J224" s="185">
        <f t="shared" si="40"/>
        <v>0</v>
      </c>
      <c r="K224" s="186"/>
      <c r="L224" s="187"/>
      <c r="M224" s="188" t="s">
        <v>1</v>
      </c>
      <c r="N224" s="189" t="s">
        <v>42</v>
      </c>
      <c r="P224" s="153">
        <f t="shared" si="41"/>
        <v>0</v>
      </c>
      <c r="Q224" s="153">
        <v>0</v>
      </c>
      <c r="R224" s="153">
        <f t="shared" si="42"/>
        <v>0</v>
      </c>
      <c r="S224" s="153">
        <v>0</v>
      </c>
      <c r="T224" s="154">
        <f t="shared" si="43"/>
        <v>0</v>
      </c>
      <c r="AR224" s="155" t="s">
        <v>356</v>
      </c>
      <c r="AT224" s="155" t="s">
        <v>454</v>
      </c>
      <c r="AU224" s="155" t="s">
        <v>83</v>
      </c>
      <c r="AY224" s="16" t="s">
        <v>317</v>
      </c>
      <c r="BE224" s="156">
        <f t="shared" si="44"/>
        <v>0</v>
      </c>
      <c r="BF224" s="156">
        <f t="shared" si="45"/>
        <v>0</v>
      </c>
      <c r="BG224" s="156">
        <f t="shared" si="46"/>
        <v>0</v>
      </c>
      <c r="BH224" s="156">
        <f t="shared" si="47"/>
        <v>0</v>
      </c>
      <c r="BI224" s="156">
        <f t="shared" si="48"/>
        <v>0</v>
      </c>
      <c r="BJ224" s="16" t="s">
        <v>88</v>
      </c>
      <c r="BK224" s="156">
        <f t="shared" si="49"/>
        <v>0</v>
      </c>
      <c r="BL224" s="16" t="s">
        <v>323</v>
      </c>
      <c r="BM224" s="155" t="s">
        <v>15478</v>
      </c>
    </row>
    <row r="225" spans="2:65" s="1" customFormat="1" ht="16.5" customHeight="1">
      <c r="B225" s="142"/>
      <c r="C225" s="143" t="s">
        <v>1748</v>
      </c>
      <c r="D225" s="143" t="s">
        <v>319</v>
      </c>
      <c r="E225" s="144" t="s">
        <v>9003</v>
      </c>
      <c r="F225" s="145" t="s">
        <v>9004</v>
      </c>
      <c r="G225" s="146" t="s">
        <v>467</v>
      </c>
      <c r="H225" s="147">
        <v>72</v>
      </c>
      <c r="I225" s="148"/>
      <c r="J225" s="149">
        <f t="shared" si="40"/>
        <v>0</v>
      </c>
      <c r="K225" s="150"/>
      <c r="L225" s="31"/>
      <c r="M225" s="151" t="s">
        <v>1</v>
      </c>
      <c r="N225" s="152" t="s">
        <v>42</v>
      </c>
      <c r="P225" s="153">
        <f t="shared" si="41"/>
        <v>0</v>
      </c>
      <c r="Q225" s="153">
        <v>0</v>
      </c>
      <c r="R225" s="153">
        <f t="shared" si="42"/>
        <v>0</v>
      </c>
      <c r="S225" s="153">
        <v>0</v>
      </c>
      <c r="T225" s="154">
        <f t="shared" si="43"/>
        <v>0</v>
      </c>
      <c r="AR225" s="155" t="s">
        <v>323</v>
      </c>
      <c r="AT225" s="155" t="s">
        <v>319</v>
      </c>
      <c r="AU225" s="155" t="s">
        <v>83</v>
      </c>
      <c r="AY225" s="16" t="s">
        <v>317</v>
      </c>
      <c r="BE225" s="156">
        <f t="shared" si="44"/>
        <v>0</v>
      </c>
      <c r="BF225" s="156">
        <f t="shared" si="45"/>
        <v>0</v>
      </c>
      <c r="BG225" s="156">
        <f t="shared" si="46"/>
        <v>0</v>
      </c>
      <c r="BH225" s="156">
        <f t="shared" si="47"/>
        <v>0</v>
      </c>
      <c r="BI225" s="156">
        <f t="shared" si="48"/>
        <v>0</v>
      </c>
      <c r="BJ225" s="16" t="s">
        <v>88</v>
      </c>
      <c r="BK225" s="156">
        <f t="shared" si="49"/>
        <v>0</v>
      </c>
      <c r="BL225" s="16" t="s">
        <v>323</v>
      </c>
      <c r="BM225" s="155" t="s">
        <v>15479</v>
      </c>
    </row>
    <row r="226" spans="2:65" s="1" customFormat="1" ht="16.5" customHeight="1">
      <c r="B226" s="142"/>
      <c r="C226" s="179" t="s">
        <v>725</v>
      </c>
      <c r="D226" s="179" t="s">
        <v>454</v>
      </c>
      <c r="E226" s="180" t="s">
        <v>9006</v>
      </c>
      <c r="F226" s="181" t="s">
        <v>9004</v>
      </c>
      <c r="G226" s="182" t="s">
        <v>467</v>
      </c>
      <c r="H226" s="183">
        <v>72</v>
      </c>
      <c r="I226" s="184"/>
      <c r="J226" s="185">
        <f t="shared" si="40"/>
        <v>0</v>
      </c>
      <c r="K226" s="186"/>
      <c r="L226" s="187"/>
      <c r="M226" s="188" t="s">
        <v>1</v>
      </c>
      <c r="N226" s="189" t="s">
        <v>42</v>
      </c>
      <c r="P226" s="153">
        <f t="shared" si="41"/>
        <v>0</v>
      </c>
      <c r="Q226" s="153">
        <v>0</v>
      </c>
      <c r="R226" s="153">
        <f t="shared" si="42"/>
        <v>0</v>
      </c>
      <c r="S226" s="153">
        <v>0</v>
      </c>
      <c r="T226" s="154">
        <f t="shared" si="43"/>
        <v>0</v>
      </c>
      <c r="AR226" s="155" t="s">
        <v>356</v>
      </c>
      <c r="AT226" s="155" t="s">
        <v>454</v>
      </c>
      <c r="AU226" s="155" t="s">
        <v>83</v>
      </c>
      <c r="AY226" s="16" t="s">
        <v>317</v>
      </c>
      <c r="BE226" s="156">
        <f t="shared" si="44"/>
        <v>0</v>
      </c>
      <c r="BF226" s="156">
        <f t="shared" si="45"/>
        <v>0</v>
      </c>
      <c r="BG226" s="156">
        <f t="shared" si="46"/>
        <v>0</v>
      </c>
      <c r="BH226" s="156">
        <f t="shared" si="47"/>
        <v>0</v>
      </c>
      <c r="BI226" s="156">
        <f t="shared" si="48"/>
        <v>0</v>
      </c>
      <c r="BJ226" s="16" t="s">
        <v>88</v>
      </c>
      <c r="BK226" s="156">
        <f t="shared" si="49"/>
        <v>0</v>
      </c>
      <c r="BL226" s="16" t="s">
        <v>323</v>
      </c>
      <c r="BM226" s="155" t="s">
        <v>15480</v>
      </c>
    </row>
    <row r="227" spans="2:65" s="1" customFormat="1" ht="24.15" customHeight="1">
      <c r="B227" s="142"/>
      <c r="C227" s="143" t="s">
        <v>1758</v>
      </c>
      <c r="D227" s="143" t="s">
        <v>319</v>
      </c>
      <c r="E227" s="144" t="s">
        <v>9035</v>
      </c>
      <c r="F227" s="145" t="s">
        <v>9036</v>
      </c>
      <c r="G227" s="146" t="s">
        <v>467</v>
      </c>
      <c r="H227" s="147">
        <v>26</v>
      </c>
      <c r="I227" s="148"/>
      <c r="J227" s="149">
        <f t="shared" si="40"/>
        <v>0</v>
      </c>
      <c r="K227" s="150"/>
      <c r="L227" s="31"/>
      <c r="M227" s="151" t="s">
        <v>1</v>
      </c>
      <c r="N227" s="152" t="s">
        <v>42</v>
      </c>
      <c r="P227" s="153">
        <f t="shared" si="41"/>
        <v>0</v>
      </c>
      <c r="Q227" s="153">
        <v>0</v>
      </c>
      <c r="R227" s="153">
        <f t="shared" si="42"/>
        <v>0</v>
      </c>
      <c r="S227" s="153">
        <v>0</v>
      </c>
      <c r="T227" s="154">
        <f t="shared" si="43"/>
        <v>0</v>
      </c>
      <c r="AR227" s="155" t="s">
        <v>323</v>
      </c>
      <c r="AT227" s="155" t="s">
        <v>319</v>
      </c>
      <c r="AU227" s="155" t="s">
        <v>83</v>
      </c>
      <c r="AY227" s="16" t="s">
        <v>317</v>
      </c>
      <c r="BE227" s="156">
        <f t="shared" si="44"/>
        <v>0</v>
      </c>
      <c r="BF227" s="156">
        <f t="shared" si="45"/>
        <v>0</v>
      </c>
      <c r="BG227" s="156">
        <f t="shared" si="46"/>
        <v>0</v>
      </c>
      <c r="BH227" s="156">
        <f t="shared" si="47"/>
        <v>0</v>
      </c>
      <c r="BI227" s="156">
        <f t="shared" si="48"/>
        <v>0</v>
      </c>
      <c r="BJ227" s="16" t="s">
        <v>88</v>
      </c>
      <c r="BK227" s="156">
        <f t="shared" si="49"/>
        <v>0</v>
      </c>
      <c r="BL227" s="16" t="s">
        <v>323</v>
      </c>
      <c r="BM227" s="155" t="s">
        <v>15481</v>
      </c>
    </row>
    <row r="228" spans="2:65" s="1" customFormat="1" ht="24.15" customHeight="1">
      <c r="B228" s="142"/>
      <c r="C228" s="179" t="s">
        <v>728</v>
      </c>
      <c r="D228" s="179" t="s">
        <v>454</v>
      </c>
      <c r="E228" s="180" t="s">
        <v>9038</v>
      </c>
      <c r="F228" s="181" t="s">
        <v>9039</v>
      </c>
      <c r="G228" s="182" t="s">
        <v>467</v>
      </c>
      <c r="H228" s="183">
        <v>26</v>
      </c>
      <c r="I228" s="184"/>
      <c r="J228" s="185">
        <f t="shared" si="40"/>
        <v>0</v>
      </c>
      <c r="K228" s="186"/>
      <c r="L228" s="187"/>
      <c r="M228" s="188" t="s">
        <v>1</v>
      </c>
      <c r="N228" s="189" t="s">
        <v>42</v>
      </c>
      <c r="P228" s="153">
        <f t="shared" si="41"/>
        <v>0</v>
      </c>
      <c r="Q228" s="153">
        <v>2.7999999999999998E-4</v>
      </c>
      <c r="R228" s="153">
        <f t="shared" si="42"/>
        <v>7.2799999999999991E-3</v>
      </c>
      <c r="S228" s="153">
        <v>0</v>
      </c>
      <c r="T228" s="154">
        <f t="shared" si="43"/>
        <v>0</v>
      </c>
      <c r="AR228" s="155" t="s">
        <v>356</v>
      </c>
      <c r="AT228" s="155" t="s">
        <v>454</v>
      </c>
      <c r="AU228" s="155" t="s">
        <v>83</v>
      </c>
      <c r="AY228" s="16" t="s">
        <v>317</v>
      </c>
      <c r="BE228" s="156">
        <f t="shared" si="44"/>
        <v>0</v>
      </c>
      <c r="BF228" s="156">
        <f t="shared" si="45"/>
        <v>0</v>
      </c>
      <c r="BG228" s="156">
        <f t="shared" si="46"/>
        <v>0</v>
      </c>
      <c r="BH228" s="156">
        <f t="shared" si="47"/>
        <v>0</v>
      </c>
      <c r="BI228" s="156">
        <f t="shared" si="48"/>
        <v>0</v>
      </c>
      <c r="BJ228" s="16" t="s">
        <v>88</v>
      </c>
      <c r="BK228" s="156">
        <f t="shared" si="49"/>
        <v>0</v>
      </c>
      <c r="BL228" s="16" t="s">
        <v>323</v>
      </c>
      <c r="BM228" s="155" t="s">
        <v>15482</v>
      </c>
    </row>
    <row r="229" spans="2:65" s="1" customFormat="1" ht="21.75" customHeight="1">
      <c r="B229" s="142"/>
      <c r="C229" s="179" t="s">
        <v>1769</v>
      </c>
      <c r="D229" s="179" t="s">
        <v>454</v>
      </c>
      <c r="E229" s="180" t="s">
        <v>9041</v>
      </c>
      <c r="F229" s="181" t="s">
        <v>9042</v>
      </c>
      <c r="G229" s="182" t="s">
        <v>467</v>
      </c>
      <c r="H229" s="183">
        <v>26</v>
      </c>
      <c r="I229" s="184"/>
      <c r="J229" s="185">
        <f t="shared" si="40"/>
        <v>0</v>
      </c>
      <c r="K229" s="186"/>
      <c r="L229" s="187"/>
      <c r="M229" s="188" t="s">
        <v>1</v>
      </c>
      <c r="N229" s="189" t="s">
        <v>42</v>
      </c>
      <c r="P229" s="153">
        <f t="shared" si="41"/>
        <v>0</v>
      </c>
      <c r="Q229" s="153">
        <v>2.4000000000000001E-4</v>
      </c>
      <c r="R229" s="153">
        <f t="shared" si="42"/>
        <v>6.2399999999999999E-3</v>
      </c>
      <c r="S229" s="153">
        <v>0</v>
      </c>
      <c r="T229" s="154">
        <f t="shared" si="43"/>
        <v>0</v>
      </c>
      <c r="AR229" s="155" t="s">
        <v>356</v>
      </c>
      <c r="AT229" s="155" t="s">
        <v>454</v>
      </c>
      <c r="AU229" s="155" t="s">
        <v>83</v>
      </c>
      <c r="AY229" s="16" t="s">
        <v>317</v>
      </c>
      <c r="BE229" s="156">
        <f t="shared" si="44"/>
        <v>0</v>
      </c>
      <c r="BF229" s="156">
        <f t="shared" si="45"/>
        <v>0</v>
      </c>
      <c r="BG229" s="156">
        <f t="shared" si="46"/>
        <v>0</v>
      </c>
      <c r="BH229" s="156">
        <f t="shared" si="47"/>
        <v>0</v>
      </c>
      <c r="BI229" s="156">
        <f t="shared" si="48"/>
        <v>0</v>
      </c>
      <c r="BJ229" s="16" t="s">
        <v>88</v>
      </c>
      <c r="BK229" s="156">
        <f t="shared" si="49"/>
        <v>0</v>
      </c>
      <c r="BL229" s="16" t="s">
        <v>323</v>
      </c>
      <c r="BM229" s="155" t="s">
        <v>15483</v>
      </c>
    </row>
    <row r="230" spans="2:65" s="1" customFormat="1" ht="24.15" customHeight="1">
      <c r="B230" s="142"/>
      <c r="C230" s="143" t="s">
        <v>732</v>
      </c>
      <c r="D230" s="143" t="s">
        <v>319</v>
      </c>
      <c r="E230" s="144" t="s">
        <v>9014</v>
      </c>
      <c r="F230" s="145" t="s">
        <v>15484</v>
      </c>
      <c r="G230" s="146" t="s">
        <v>467</v>
      </c>
      <c r="H230" s="147">
        <v>67</v>
      </c>
      <c r="I230" s="148"/>
      <c r="J230" s="149">
        <f t="shared" si="40"/>
        <v>0</v>
      </c>
      <c r="K230" s="150"/>
      <c r="L230" s="31"/>
      <c r="M230" s="151" t="s">
        <v>1</v>
      </c>
      <c r="N230" s="152" t="s">
        <v>42</v>
      </c>
      <c r="P230" s="153">
        <f t="shared" si="41"/>
        <v>0</v>
      </c>
      <c r="Q230" s="153">
        <v>0</v>
      </c>
      <c r="R230" s="153">
        <f t="shared" si="42"/>
        <v>0</v>
      </c>
      <c r="S230" s="153">
        <v>0</v>
      </c>
      <c r="T230" s="154">
        <f t="shared" si="43"/>
        <v>0</v>
      </c>
      <c r="AR230" s="155" t="s">
        <v>323</v>
      </c>
      <c r="AT230" s="155" t="s">
        <v>319</v>
      </c>
      <c r="AU230" s="155" t="s">
        <v>83</v>
      </c>
      <c r="AY230" s="16" t="s">
        <v>317</v>
      </c>
      <c r="BE230" s="156">
        <f t="shared" si="44"/>
        <v>0</v>
      </c>
      <c r="BF230" s="156">
        <f t="shared" si="45"/>
        <v>0</v>
      </c>
      <c r="BG230" s="156">
        <f t="shared" si="46"/>
        <v>0</v>
      </c>
      <c r="BH230" s="156">
        <f t="shared" si="47"/>
        <v>0</v>
      </c>
      <c r="BI230" s="156">
        <f t="shared" si="48"/>
        <v>0</v>
      </c>
      <c r="BJ230" s="16" t="s">
        <v>88</v>
      </c>
      <c r="BK230" s="156">
        <f t="shared" si="49"/>
        <v>0</v>
      </c>
      <c r="BL230" s="16" t="s">
        <v>323</v>
      </c>
      <c r="BM230" s="155" t="s">
        <v>15485</v>
      </c>
    </row>
    <row r="231" spans="2:65" s="1" customFormat="1" ht="16.5" customHeight="1">
      <c r="B231" s="142"/>
      <c r="C231" s="179" t="s">
        <v>1780</v>
      </c>
      <c r="D231" s="179" t="s">
        <v>454</v>
      </c>
      <c r="E231" s="180" t="s">
        <v>9017</v>
      </c>
      <c r="F231" s="181" t="s">
        <v>9018</v>
      </c>
      <c r="G231" s="182" t="s">
        <v>467</v>
      </c>
      <c r="H231" s="183">
        <v>67</v>
      </c>
      <c r="I231" s="184"/>
      <c r="J231" s="185">
        <f t="shared" si="40"/>
        <v>0</v>
      </c>
      <c r="K231" s="186"/>
      <c r="L231" s="187"/>
      <c r="M231" s="188" t="s">
        <v>1</v>
      </c>
      <c r="N231" s="189" t="s">
        <v>42</v>
      </c>
      <c r="P231" s="153">
        <f t="shared" si="41"/>
        <v>0</v>
      </c>
      <c r="Q231" s="153">
        <v>1E-4</v>
      </c>
      <c r="R231" s="153">
        <f t="shared" si="42"/>
        <v>6.7000000000000002E-3</v>
      </c>
      <c r="S231" s="153">
        <v>0</v>
      </c>
      <c r="T231" s="154">
        <f t="shared" si="43"/>
        <v>0</v>
      </c>
      <c r="AR231" s="155" t="s">
        <v>356</v>
      </c>
      <c r="AT231" s="155" t="s">
        <v>454</v>
      </c>
      <c r="AU231" s="155" t="s">
        <v>83</v>
      </c>
      <c r="AY231" s="16" t="s">
        <v>317</v>
      </c>
      <c r="BE231" s="156">
        <f t="shared" si="44"/>
        <v>0</v>
      </c>
      <c r="BF231" s="156">
        <f t="shared" si="45"/>
        <v>0</v>
      </c>
      <c r="BG231" s="156">
        <f t="shared" si="46"/>
        <v>0</v>
      </c>
      <c r="BH231" s="156">
        <f t="shared" si="47"/>
        <v>0</v>
      </c>
      <c r="BI231" s="156">
        <f t="shared" si="48"/>
        <v>0</v>
      </c>
      <c r="BJ231" s="16" t="s">
        <v>88</v>
      </c>
      <c r="BK231" s="156">
        <f t="shared" si="49"/>
        <v>0</v>
      </c>
      <c r="BL231" s="16" t="s">
        <v>323</v>
      </c>
      <c r="BM231" s="155" t="s">
        <v>15486</v>
      </c>
    </row>
    <row r="232" spans="2:65" s="1" customFormat="1" ht="24.15" customHeight="1">
      <c r="B232" s="142"/>
      <c r="C232" s="179" t="s">
        <v>735</v>
      </c>
      <c r="D232" s="179" t="s">
        <v>454</v>
      </c>
      <c r="E232" s="180" t="s">
        <v>9020</v>
      </c>
      <c r="F232" s="181" t="s">
        <v>9021</v>
      </c>
      <c r="G232" s="182" t="s">
        <v>467</v>
      </c>
      <c r="H232" s="183">
        <v>67</v>
      </c>
      <c r="I232" s="184"/>
      <c r="J232" s="185">
        <f t="shared" si="40"/>
        <v>0</v>
      </c>
      <c r="K232" s="186"/>
      <c r="L232" s="187"/>
      <c r="M232" s="188" t="s">
        <v>1</v>
      </c>
      <c r="N232" s="189" t="s">
        <v>42</v>
      </c>
      <c r="P232" s="153">
        <f t="shared" si="41"/>
        <v>0</v>
      </c>
      <c r="Q232" s="153">
        <v>3.0000000000000001E-5</v>
      </c>
      <c r="R232" s="153">
        <f t="shared" si="42"/>
        <v>2.0100000000000001E-3</v>
      </c>
      <c r="S232" s="153">
        <v>0</v>
      </c>
      <c r="T232" s="154">
        <f t="shared" si="43"/>
        <v>0</v>
      </c>
      <c r="AR232" s="155" t="s">
        <v>356</v>
      </c>
      <c r="AT232" s="155" t="s">
        <v>454</v>
      </c>
      <c r="AU232" s="155" t="s">
        <v>83</v>
      </c>
      <c r="AY232" s="16" t="s">
        <v>317</v>
      </c>
      <c r="BE232" s="156">
        <f t="shared" si="44"/>
        <v>0</v>
      </c>
      <c r="BF232" s="156">
        <f t="shared" si="45"/>
        <v>0</v>
      </c>
      <c r="BG232" s="156">
        <f t="shared" si="46"/>
        <v>0</v>
      </c>
      <c r="BH232" s="156">
        <f t="shared" si="47"/>
        <v>0</v>
      </c>
      <c r="BI232" s="156">
        <f t="shared" si="48"/>
        <v>0</v>
      </c>
      <c r="BJ232" s="16" t="s">
        <v>88</v>
      </c>
      <c r="BK232" s="156">
        <f t="shared" si="49"/>
        <v>0</v>
      </c>
      <c r="BL232" s="16" t="s">
        <v>323</v>
      </c>
      <c r="BM232" s="155" t="s">
        <v>15487</v>
      </c>
    </row>
    <row r="233" spans="2:65" s="1" customFormat="1" ht="33" customHeight="1">
      <c r="B233" s="142"/>
      <c r="C233" s="143" t="s">
        <v>1809</v>
      </c>
      <c r="D233" s="143" t="s">
        <v>319</v>
      </c>
      <c r="E233" s="144" t="s">
        <v>9023</v>
      </c>
      <c r="F233" s="145" t="s">
        <v>9024</v>
      </c>
      <c r="G233" s="146" t="s">
        <v>484</v>
      </c>
      <c r="H233" s="147">
        <v>81</v>
      </c>
      <c r="I233" s="148"/>
      <c r="J233" s="149">
        <f t="shared" si="40"/>
        <v>0</v>
      </c>
      <c r="K233" s="150"/>
      <c r="L233" s="31"/>
      <c r="M233" s="151" t="s">
        <v>1</v>
      </c>
      <c r="N233" s="152" t="s">
        <v>42</v>
      </c>
      <c r="P233" s="153">
        <f t="shared" si="41"/>
        <v>0</v>
      </c>
      <c r="Q233" s="153">
        <v>0</v>
      </c>
      <c r="R233" s="153">
        <f t="shared" si="42"/>
        <v>0</v>
      </c>
      <c r="S233" s="153">
        <v>0</v>
      </c>
      <c r="T233" s="154">
        <f t="shared" si="43"/>
        <v>0</v>
      </c>
      <c r="AR233" s="155" t="s">
        <v>323</v>
      </c>
      <c r="AT233" s="155" t="s">
        <v>319</v>
      </c>
      <c r="AU233" s="155" t="s">
        <v>83</v>
      </c>
      <c r="AY233" s="16" t="s">
        <v>317</v>
      </c>
      <c r="BE233" s="156">
        <f t="shared" si="44"/>
        <v>0</v>
      </c>
      <c r="BF233" s="156">
        <f t="shared" si="45"/>
        <v>0</v>
      </c>
      <c r="BG233" s="156">
        <f t="shared" si="46"/>
        <v>0</v>
      </c>
      <c r="BH233" s="156">
        <f t="shared" si="47"/>
        <v>0</v>
      </c>
      <c r="BI233" s="156">
        <f t="shared" si="48"/>
        <v>0</v>
      </c>
      <c r="BJ233" s="16" t="s">
        <v>88</v>
      </c>
      <c r="BK233" s="156">
        <f t="shared" si="49"/>
        <v>0</v>
      </c>
      <c r="BL233" s="16" t="s">
        <v>323</v>
      </c>
      <c r="BM233" s="155" t="s">
        <v>15488</v>
      </c>
    </row>
    <row r="234" spans="2:65" s="1" customFormat="1" ht="16.5" customHeight="1">
      <c r="B234" s="142"/>
      <c r="C234" s="179" t="s">
        <v>739</v>
      </c>
      <c r="D234" s="179" t="s">
        <v>454</v>
      </c>
      <c r="E234" s="180" t="s">
        <v>9026</v>
      </c>
      <c r="F234" s="181" t="s">
        <v>15489</v>
      </c>
      <c r="G234" s="182" t="s">
        <v>467</v>
      </c>
      <c r="H234" s="183">
        <v>81</v>
      </c>
      <c r="I234" s="184"/>
      <c r="J234" s="185">
        <f t="shared" si="40"/>
        <v>0</v>
      </c>
      <c r="K234" s="186"/>
      <c r="L234" s="187"/>
      <c r="M234" s="188" t="s">
        <v>1</v>
      </c>
      <c r="N234" s="189" t="s">
        <v>42</v>
      </c>
      <c r="P234" s="153">
        <f t="shared" si="41"/>
        <v>0</v>
      </c>
      <c r="Q234" s="153">
        <v>0</v>
      </c>
      <c r="R234" s="153">
        <f t="shared" si="42"/>
        <v>0</v>
      </c>
      <c r="S234" s="153">
        <v>0</v>
      </c>
      <c r="T234" s="154">
        <f t="shared" si="43"/>
        <v>0</v>
      </c>
      <c r="AR234" s="155" t="s">
        <v>356</v>
      </c>
      <c r="AT234" s="155" t="s">
        <v>454</v>
      </c>
      <c r="AU234" s="155" t="s">
        <v>83</v>
      </c>
      <c r="AY234" s="16" t="s">
        <v>317</v>
      </c>
      <c r="BE234" s="156">
        <f t="shared" si="44"/>
        <v>0</v>
      </c>
      <c r="BF234" s="156">
        <f t="shared" si="45"/>
        <v>0</v>
      </c>
      <c r="BG234" s="156">
        <f t="shared" si="46"/>
        <v>0</v>
      </c>
      <c r="BH234" s="156">
        <f t="shared" si="47"/>
        <v>0</v>
      </c>
      <c r="BI234" s="156">
        <f t="shared" si="48"/>
        <v>0</v>
      </c>
      <c r="BJ234" s="16" t="s">
        <v>88</v>
      </c>
      <c r="BK234" s="156">
        <f t="shared" si="49"/>
        <v>0</v>
      </c>
      <c r="BL234" s="16" t="s">
        <v>323</v>
      </c>
      <c r="BM234" s="155" t="s">
        <v>15490</v>
      </c>
    </row>
    <row r="235" spans="2:65" s="1" customFormat="1" ht="24.15" customHeight="1">
      <c r="B235" s="142"/>
      <c r="C235" s="143" t="s">
        <v>1820</v>
      </c>
      <c r="D235" s="143" t="s">
        <v>319</v>
      </c>
      <c r="E235" s="144" t="s">
        <v>9029</v>
      </c>
      <c r="F235" s="145" t="s">
        <v>9030</v>
      </c>
      <c r="G235" s="146" t="s">
        <v>467</v>
      </c>
      <c r="H235" s="147">
        <v>107</v>
      </c>
      <c r="I235" s="148"/>
      <c r="J235" s="149">
        <f t="shared" si="40"/>
        <v>0</v>
      </c>
      <c r="K235" s="150"/>
      <c r="L235" s="31"/>
      <c r="M235" s="151" t="s">
        <v>1</v>
      </c>
      <c r="N235" s="152" t="s">
        <v>42</v>
      </c>
      <c r="P235" s="153">
        <f t="shared" si="41"/>
        <v>0</v>
      </c>
      <c r="Q235" s="153">
        <v>0</v>
      </c>
      <c r="R235" s="153">
        <f t="shared" si="42"/>
        <v>0</v>
      </c>
      <c r="S235" s="153">
        <v>0</v>
      </c>
      <c r="T235" s="154">
        <f t="shared" si="43"/>
        <v>0</v>
      </c>
      <c r="AR235" s="155" t="s">
        <v>323</v>
      </c>
      <c r="AT235" s="155" t="s">
        <v>319</v>
      </c>
      <c r="AU235" s="155" t="s">
        <v>83</v>
      </c>
      <c r="AY235" s="16" t="s">
        <v>317</v>
      </c>
      <c r="BE235" s="156">
        <f t="shared" si="44"/>
        <v>0</v>
      </c>
      <c r="BF235" s="156">
        <f t="shared" si="45"/>
        <v>0</v>
      </c>
      <c r="BG235" s="156">
        <f t="shared" si="46"/>
        <v>0</v>
      </c>
      <c r="BH235" s="156">
        <f t="shared" si="47"/>
        <v>0</v>
      </c>
      <c r="BI235" s="156">
        <f t="shared" si="48"/>
        <v>0</v>
      </c>
      <c r="BJ235" s="16" t="s">
        <v>88</v>
      </c>
      <c r="BK235" s="156">
        <f t="shared" si="49"/>
        <v>0</v>
      </c>
      <c r="BL235" s="16" t="s">
        <v>323</v>
      </c>
      <c r="BM235" s="155" t="s">
        <v>15491</v>
      </c>
    </row>
    <row r="236" spans="2:65" s="1" customFormat="1" ht="24.15" customHeight="1">
      <c r="B236" s="142"/>
      <c r="C236" s="179" t="s">
        <v>742</v>
      </c>
      <c r="D236" s="179" t="s">
        <v>454</v>
      </c>
      <c r="E236" s="180" t="s">
        <v>9032</v>
      </c>
      <c r="F236" s="181" t="s">
        <v>9033</v>
      </c>
      <c r="G236" s="182" t="s">
        <v>467</v>
      </c>
      <c r="H236" s="183">
        <v>107</v>
      </c>
      <c r="I236" s="184"/>
      <c r="J236" s="185">
        <f t="shared" si="40"/>
        <v>0</v>
      </c>
      <c r="K236" s="186"/>
      <c r="L236" s="187"/>
      <c r="M236" s="188" t="s">
        <v>1</v>
      </c>
      <c r="N236" s="189" t="s">
        <v>42</v>
      </c>
      <c r="P236" s="153">
        <f t="shared" si="41"/>
        <v>0</v>
      </c>
      <c r="Q236" s="153">
        <v>0</v>
      </c>
      <c r="R236" s="153">
        <f t="shared" si="42"/>
        <v>0</v>
      </c>
      <c r="S236" s="153">
        <v>0</v>
      </c>
      <c r="T236" s="154">
        <f t="shared" si="43"/>
        <v>0</v>
      </c>
      <c r="AR236" s="155" t="s">
        <v>356</v>
      </c>
      <c r="AT236" s="155" t="s">
        <v>454</v>
      </c>
      <c r="AU236" s="155" t="s">
        <v>83</v>
      </c>
      <c r="AY236" s="16" t="s">
        <v>317</v>
      </c>
      <c r="BE236" s="156">
        <f t="shared" si="44"/>
        <v>0</v>
      </c>
      <c r="BF236" s="156">
        <f t="shared" si="45"/>
        <v>0</v>
      </c>
      <c r="BG236" s="156">
        <f t="shared" si="46"/>
        <v>0</v>
      </c>
      <c r="BH236" s="156">
        <f t="shared" si="47"/>
        <v>0</v>
      </c>
      <c r="BI236" s="156">
        <f t="shared" si="48"/>
        <v>0</v>
      </c>
      <c r="BJ236" s="16" t="s">
        <v>88</v>
      </c>
      <c r="BK236" s="156">
        <f t="shared" si="49"/>
        <v>0</v>
      </c>
      <c r="BL236" s="16" t="s">
        <v>323</v>
      </c>
      <c r="BM236" s="155" t="s">
        <v>15492</v>
      </c>
    </row>
    <row r="237" spans="2:65" s="1" customFormat="1" ht="21.75" customHeight="1">
      <c r="B237" s="142"/>
      <c r="C237" s="179" t="s">
        <v>1836</v>
      </c>
      <c r="D237" s="179" t="s">
        <v>454</v>
      </c>
      <c r="E237" s="180" t="s">
        <v>9086</v>
      </c>
      <c r="F237" s="181" t="s">
        <v>9087</v>
      </c>
      <c r="G237" s="182" t="s">
        <v>467</v>
      </c>
      <c r="H237" s="183">
        <v>4</v>
      </c>
      <c r="I237" s="184"/>
      <c r="J237" s="185">
        <f t="shared" si="40"/>
        <v>0</v>
      </c>
      <c r="K237" s="186"/>
      <c r="L237" s="187"/>
      <c r="M237" s="188" t="s">
        <v>1</v>
      </c>
      <c r="N237" s="189" t="s">
        <v>42</v>
      </c>
      <c r="P237" s="153">
        <f t="shared" si="41"/>
        <v>0</v>
      </c>
      <c r="Q237" s="153">
        <v>0</v>
      </c>
      <c r="R237" s="153">
        <f t="shared" si="42"/>
        <v>0</v>
      </c>
      <c r="S237" s="153">
        <v>0</v>
      </c>
      <c r="T237" s="154">
        <f t="shared" si="43"/>
        <v>0</v>
      </c>
      <c r="AR237" s="155" t="s">
        <v>356</v>
      </c>
      <c r="AT237" s="155" t="s">
        <v>454</v>
      </c>
      <c r="AU237" s="155" t="s">
        <v>83</v>
      </c>
      <c r="AY237" s="16" t="s">
        <v>317</v>
      </c>
      <c r="BE237" s="156">
        <f t="shared" si="44"/>
        <v>0</v>
      </c>
      <c r="BF237" s="156">
        <f t="shared" si="45"/>
        <v>0</v>
      </c>
      <c r="BG237" s="156">
        <f t="shared" si="46"/>
        <v>0</v>
      </c>
      <c r="BH237" s="156">
        <f t="shared" si="47"/>
        <v>0</v>
      </c>
      <c r="BI237" s="156">
        <f t="shared" si="48"/>
        <v>0</v>
      </c>
      <c r="BJ237" s="16" t="s">
        <v>88</v>
      </c>
      <c r="BK237" s="156">
        <f t="shared" si="49"/>
        <v>0</v>
      </c>
      <c r="BL237" s="16" t="s">
        <v>323</v>
      </c>
      <c r="BM237" s="155" t="s">
        <v>15493</v>
      </c>
    </row>
    <row r="238" spans="2:65" s="1" customFormat="1" ht="24.15" customHeight="1">
      <c r="B238" s="142"/>
      <c r="C238" s="143" t="s">
        <v>1841</v>
      </c>
      <c r="D238" s="143" t="s">
        <v>319</v>
      </c>
      <c r="E238" s="144" t="s">
        <v>9089</v>
      </c>
      <c r="F238" s="145" t="s">
        <v>9090</v>
      </c>
      <c r="G238" s="146" t="s">
        <v>467</v>
      </c>
      <c r="H238" s="147">
        <v>4</v>
      </c>
      <c r="I238" s="148"/>
      <c r="J238" s="149">
        <f t="shared" si="40"/>
        <v>0</v>
      </c>
      <c r="K238" s="150"/>
      <c r="L238" s="31"/>
      <c r="M238" s="151" t="s">
        <v>1</v>
      </c>
      <c r="N238" s="152" t="s">
        <v>42</v>
      </c>
      <c r="P238" s="153">
        <f t="shared" si="41"/>
        <v>0</v>
      </c>
      <c r="Q238" s="153">
        <v>0</v>
      </c>
      <c r="R238" s="153">
        <f t="shared" si="42"/>
        <v>0</v>
      </c>
      <c r="S238" s="153">
        <v>0</v>
      </c>
      <c r="T238" s="154">
        <f t="shared" si="43"/>
        <v>0</v>
      </c>
      <c r="AR238" s="155" t="s">
        <v>323</v>
      </c>
      <c r="AT238" s="155" t="s">
        <v>319</v>
      </c>
      <c r="AU238" s="155" t="s">
        <v>83</v>
      </c>
      <c r="AY238" s="16" t="s">
        <v>317</v>
      </c>
      <c r="BE238" s="156">
        <f t="shared" si="44"/>
        <v>0</v>
      </c>
      <c r="BF238" s="156">
        <f t="shared" si="45"/>
        <v>0</v>
      </c>
      <c r="BG238" s="156">
        <f t="shared" si="46"/>
        <v>0</v>
      </c>
      <c r="BH238" s="156">
        <f t="shared" si="47"/>
        <v>0</v>
      </c>
      <c r="BI238" s="156">
        <f t="shared" si="48"/>
        <v>0</v>
      </c>
      <c r="BJ238" s="16" t="s">
        <v>88</v>
      </c>
      <c r="BK238" s="156">
        <f t="shared" si="49"/>
        <v>0</v>
      </c>
      <c r="BL238" s="16" t="s">
        <v>323</v>
      </c>
      <c r="BM238" s="155" t="s">
        <v>15494</v>
      </c>
    </row>
    <row r="239" spans="2:65" s="11" customFormat="1" ht="22.75" customHeight="1">
      <c r="B239" s="130"/>
      <c r="D239" s="131" t="s">
        <v>75</v>
      </c>
      <c r="E239" s="140" t="s">
        <v>351</v>
      </c>
      <c r="F239" s="140" t="s">
        <v>7715</v>
      </c>
      <c r="I239" s="133"/>
      <c r="J239" s="141">
        <f>BK239</f>
        <v>0</v>
      </c>
      <c r="L239" s="130"/>
      <c r="M239" s="135"/>
      <c r="P239" s="136">
        <f>SUM(P240:P249)</f>
        <v>0</v>
      </c>
      <c r="R239" s="136">
        <f>SUM(R240:R249)</f>
        <v>0</v>
      </c>
      <c r="T239" s="137">
        <f>SUM(T240:T249)</f>
        <v>0</v>
      </c>
      <c r="AR239" s="131" t="s">
        <v>83</v>
      </c>
      <c r="AT239" s="138" t="s">
        <v>75</v>
      </c>
      <c r="AU239" s="138" t="s">
        <v>83</v>
      </c>
      <c r="AY239" s="131" t="s">
        <v>317</v>
      </c>
      <c r="BK239" s="139">
        <f>SUM(BK240:BK249)</f>
        <v>0</v>
      </c>
    </row>
    <row r="240" spans="2:65" s="1" customFormat="1" ht="24.15" customHeight="1">
      <c r="B240" s="142"/>
      <c r="C240" s="143" t="s">
        <v>493</v>
      </c>
      <c r="D240" s="143" t="s">
        <v>319</v>
      </c>
      <c r="E240" s="144" t="s">
        <v>9271</v>
      </c>
      <c r="F240" s="145" t="s">
        <v>9272</v>
      </c>
      <c r="G240" s="146" t="s">
        <v>467</v>
      </c>
      <c r="H240" s="147">
        <v>516</v>
      </c>
      <c r="I240" s="148"/>
      <c r="J240" s="149">
        <f t="shared" ref="J240:J249" si="50">ROUND(I240*H240,2)</f>
        <v>0</v>
      </c>
      <c r="K240" s="150"/>
      <c r="L240" s="31"/>
      <c r="M240" s="151" t="s">
        <v>1</v>
      </c>
      <c r="N240" s="152" t="s">
        <v>42</v>
      </c>
      <c r="P240" s="153">
        <f t="shared" ref="P240:P249" si="51">O240*H240</f>
        <v>0</v>
      </c>
      <c r="Q240" s="153">
        <v>0</v>
      </c>
      <c r="R240" s="153">
        <f t="shared" ref="R240:R249" si="52">Q240*H240</f>
        <v>0</v>
      </c>
      <c r="S240" s="153">
        <v>0</v>
      </c>
      <c r="T240" s="154">
        <f t="shared" ref="T240:T249" si="53">S240*H240</f>
        <v>0</v>
      </c>
      <c r="AR240" s="155" t="s">
        <v>323</v>
      </c>
      <c r="AT240" s="155" t="s">
        <v>319</v>
      </c>
      <c r="AU240" s="155" t="s">
        <v>88</v>
      </c>
      <c r="AY240" s="16" t="s">
        <v>317</v>
      </c>
      <c r="BE240" s="156">
        <f t="shared" ref="BE240:BE249" si="54">IF(N240="základná",J240,0)</f>
        <v>0</v>
      </c>
      <c r="BF240" s="156">
        <f t="shared" ref="BF240:BF249" si="55">IF(N240="znížená",J240,0)</f>
        <v>0</v>
      </c>
      <c r="BG240" s="156">
        <f t="shared" ref="BG240:BG249" si="56">IF(N240="zákl. prenesená",J240,0)</f>
        <v>0</v>
      </c>
      <c r="BH240" s="156">
        <f t="shared" ref="BH240:BH249" si="57">IF(N240="zníž. prenesená",J240,0)</f>
        <v>0</v>
      </c>
      <c r="BI240" s="156">
        <f t="shared" ref="BI240:BI249" si="58">IF(N240="nulová",J240,0)</f>
        <v>0</v>
      </c>
      <c r="BJ240" s="16" t="s">
        <v>88</v>
      </c>
      <c r="BK240" s="156">
        <f t="shared" ref="BK240:BK249" si="59">ROUND(I240*H240,2)</f>
        <v>0</v>
      </c>
      <c r="BL240" s="16" t="s">
        <v>323</v>
      </c>
      <c r="BM240" s="155" t="s">
        <v>15495</v>
      </c>
    </row>
    <row r="241" spans="2:65" s="1" customFormat="1" ht="16.5" customHeight="1">
      <c r="B241" s="142"/>
      <c r="C241" s="143" t="s">
        <v>1849</v>
      </c>
      <c r="D241" s="143" t="s">
        <v>319</v>
      </c>
      <c r="E241" s="144" t="s">
        <v>9274</v>
      </c>
      <c r="F241" s="145" t="s">
        <v>1</v>
      </c>
      <c r="G241" s="146" t="s">
        <v>1</v>
      </c>
      <c r="H241" s="147">
        <v>0</v>
      </c>
      <c r="I241" s="148"/>
      <c r="J241" s="149">
        <f t="shared" si="50"/>
        <v>0</v>
      </c>
      <c r="K241" s="150"/>
      <c r="L241" s="31"/>
      <c r="M241" s="151" t="s">
        <v>1</v>
      </c>
      <c r="N241" s="152" t="s">
        <v>42</v>
      </c>
      <c r="P241" s="153">
        <f t="shared" si="51"/>
        <v>0</v>
      </c>
      <c r="Q241" s="153">
        <v>0</v>
      </c>
      <c r="R241" s="153">
        <f t="shared" si="52"/>
        <v>0</v>
      </c>
      <c r="S241" s="153">
        <v>0</v>
      </c>
      <c r="T241" s="154">
        <f t="shared" si="53"/>
        <v>0</v>
      </c>
      <c r="AR241" s="155" t="s">
        <v>6166</v>
      </c>
      <c r="AT241" s="155" t="s">
        <v>319</v>
      </c>
      <c r="AU241" s="155" t="s">
        <v>88</v>
      </c>
      <c r="AY241" s="16" t="s">
        <v>317</v>
      </c>
      <c r="BE241" s="156">
        <f t="shared" si="54"/>
        <v>0</v>
      </c>
      <c r="BF241" s="156">
        <f t="shared" si="55"/>
        <v>0</v>
      </c>
      <c r="BG241" s="156">
        <f t="shared" si="56"/>
        <v>0</v>
      </c>
      <c r="BH241" s="156">
        <f t="shared" si="57"/>
        <v>0</v>
      </c>
      <c r="BI241" s="156">
        <f t="shared" si="58"/>
        <v>0</v>
      </c>
      <c r="BJ241" s="16" t="s">
        <v>88</v>
      </c>
      <c r="BK241" s="156">
        <f t="shared" si="59"/>
        <v>0</v>
      </c>
      <c r="BL241" s="16" t="s">
        <v>6166</v>
      </c>
      <c r="BM241" s="155" t="s">
        <v>15496</v>
      </c>
    </row>
    <row r="242" spans="2:65" s="1" customFormat="1" ht="16.5" customHeight="1">
      <c r="B242" s="142"/>
      <c r="C242" s="143" t="s">
        <v>1853</v>
      </c>
      <c r="D242" s="143" t="s">
        <v>319</v>
      </c>
      <c r="E242" s="144" t="s">
        <v>9276</v>
      </c>
      <c r="F242" s="145" t="s">
        <v>1</v>
      </c>
      <c r="G242" s="146" t="s">
        <v>1</v>
      </c>
      <c r="H242" s="147">
        <v>0</v>
      </c>
      <c r="I242" s="148"/>
      <c r="J242" s="149">
        <f t="shared" si="50"/>
        <v>0</v>
      </c>
      <c r="K242" s="150"/>
      <c r="L242" s="31"/>
      <c r="M242" s="151" t="s">
        <v>1</v>
      </c>
      <c r="N242" s="152" t="s">
        <v>42</v>
      </c>
      <c r="P242" s="153">
        <f t="shared" si="51"/>
        <v>0</v>
      </c>
      <c r="Q242" s="153">
        <v>0</v>
      </c>
      <c r="R242" s="153">
        <f t="shared" si="52"/>
        <v>0</v>
      </c>
      <c r="S242" s="153">
        <v>0</v>
      </c>
      <c r="T242" s="154">
        <f t="shared" si="53"/>
        <v>0</v>
      </c>
      <c r="AR242" s="155" t="s">
        <v>561</v>
      </c>
      <c r="AT242" s="155" t="s">
        <v>319</v>
      </c>
      <c r="AU242" s="155" t="s">
        <v>88</v>
      </c>
      <c r="AY242" s="16" t="s">
        <v>317</v>
      </c>
      <c r="BE242" s="156">
        <f t="shared" si="54"/>
        <v>0</v>
      </c>
      <c r="BF242" s="156">
        <f t="shared" si="55"/>
        <v>0</v>
      </c>
      <c r="BG242" s="156">
        <f t="shared" si="56"/>
        <v>0</v>
      </c>
      <c r="BH242" s="156">
        <f t="shared" si="57"/>
        <v>0</v>
      </c>
      <c r="BI242" s="156">
        <f t="shared" si="58"/>
        <v>0</v>
      </c>
      <c r="BJ242" s="16" t="s">
        <v>88</v>
      </c>
      <c r="BK242" s="156">
        <f t="shared" si="59"/>
        <v>0</v>
      </c>
      <c r="BL242" s="16" t="s">
        <v>561</v>
      </c>
      <c r="BM242" s="155" t="s">
        <v>15497</v>
      </c>
    </row>
    <row r="243" spans="2:65" s="1" customFormat="1" ht="16.5" customHeight="1">
      <c r="B243" s="142"/>
      <c r="C243" s="179" t="s">
        <v>1859</v>
      </c>
      <c r="D243" s="179" t="s">
        <v>454</v>
      </c>
      <c r="E243" s="180" t="s">
        <v>9278</v>
      </c>
      <c r="F243" s="181" t="s">
        <v>1</v>
      </c>
      <c r="G243" s="182" t="s">
        <v>1</v>
      </c>
      <c r="H243" s="183">
        <v>0</v>
      </c>
      <c r="I243" s="184"/>
      <c r="J243" s="185">
        <f t="shared" si="50"/>
        <v>0</v>
      </c>
      <c r="K243" s="186"/>
      <c r="L243" s="187"/>
      <c r="M243" s="188" t="s">
        <v>1</v>
      </c>
      <c r="N243" s="189" t="s">
        <v>42</v>
      </c>
      <c r="P243" s="153">
        <f t="shared" si="51"/>
        <v>0</v>
      </c>
      <c r="Q243" s="153">
        <v>0</v>
      </c>
      <c r="R243" s="153">
        <f t="shared" si="52"/>
        <v>0</v>
      </c>
      <c r="S243" s="153">
        <v>0</v>
      </c>
      <c r="T243" s="154">
        <f t="shared" si="53"/>
        <v>0</v>
      </c>
      <c r="AR243" s="155" t="s">
        <v>831</v>
      </c>
      <c r="AT243" s="155" t="s">
        <v>454</v>
      </c>
      <c r="AU243" s="155" t="s">
        <v>88</v>
      </c>
      <c r="AY243" s="16" t="s">
        <v>317</v>
      </c>
      <c r="BE243" s="156">
        <f t="shared" si="54"/>
        <v>0</v>
      </c>
      <c r="BF243" s="156">
        <f t="shared" si="55"/>
        <v>0</v>
      </c>
      <c r="BG243" s="156">
        <f t="shared" si="56"/>
        <v>0</v>
      </c>
      <c r="BH243" s="156">
        <f t="shared" si="57"/>
        <v>0</v>
      </c>
      <c r="BI243" s="156">
        <f t="shared" si="58"/>
        <v>0</v>
      </c>
      <c r="BJ243" s="16" t="s">
        <v>88</v>
      </c>
      <c r="BK243" s="156">
        <f t="shared" si="59"/>
        <v>0</v>
      </c>
      <c r="BL243" s="16" t="s">
        <v>561</v>
      </c>
      <c r="BM243" s="155" t="s">
        <v>15498</v>
      </c>
    </row>
    <row r="244" spans="2:65" s="1" customFormat="1" ht="16.5" customHeight="1">
      <c r="B244" s="142"/>
      <c r="C244" s="143" t="s">
        <v>1868</v>
      </c>
      <c r="D244" s="143" t="s">
        <v>319</v>
      </c>
      <c r="E244" s="144" t="s">
        <v>9280</v>
      </c>
      <c r="F244" s="145" t="s">
        <v>1</v>
      </c>
      <c r="G244" s="146" t="s">
        <v>1</v>
      </c>
      <c r="H244" s="147">
        <v>0</v>
      </c>
      <c r="I244" s="148"/>
      <c r="J244" s="149">
        <f t="shared" si="50"/>
        <v>0</v>
      </c>
      <c r="K244" s="150"/>
      <c r="L244" s="31"/>
      <c r="M244" s="151" t="s">
        <v>1</v>
      </c>
      <c r="N244" s="152" t="s">
        <v>42</v>
      </c>
      <c r="P244" s="153">
        <f t="shared" si="51"/>
        <v>0</v>
      </c>
      <c r="Q244" s="153">
        <v>0</v>
      </c>
      <c r="R244" s="153">
        <f t="shared" si="52"/>
        <v>0</v>
      </c>
      <c r="S244" s="153">
        <v>0</v>
      </c>
      <c r="T244" s="154">
        <f t="shared" si="53"/>
        <v>0</v>
      </c>
      <c r="AR244" s="155" t="s">
        <v>561</v>
      </c>
      <c r="AT244" s="155" t="s">
        <v>319</v>
      </c>
      <c r="AU244" s="155" t="s">
        <v>88</v>
      </c>
      <c r="AY244" s="16" t="s">
        <v>317</v>
      </c>
      <c r="BE244" s="156">
        <f t="shared" si="54"/>
        <v>0</v>
      </c>
      <c r="BF244" s="156">
        <f t="shared" si="55"/>
        <v>0</v>
      </c>
      <c r="BG244" s="156">
        <f t="shared" si="56"/>
        <v>0</v>
      </c>
      <c r="BH244" s="156">
        <f t="shared" si="57"/>
        <v>0</v>
      </c>
      <c r="BI244" s="156">
        <f t="shared" si="58"/>
        <v>0</v>
      </c>
      <c r="BJ244" s="16" t="s">
        <v>88</v>
      </c>
      <c r="BK244" s="156">
        <f t="shared" si="59"/>
        <v>0</v>
      </c>
      <c r="BL244" s="16" t="s">
        <v>561</v>
      </c>
      <c r="BM244" s="155" t="s">
        <v>15499</v>
      </c>
    </row>
    <row r="245" spans="2:65" s="1" customFormat="1" ht="16.5" customHeight="1">
      <c r="B245" s="142"/>
      <c r="C245" s="143" t="s">
        <v>1872</v>
      </c>
      <c r="D245" s="143" t="s">
        <v>319</v>
      </c>
      <c r="E245" s="144" t="s">
        <v>9282</v>
      </c>
      <c r="F245" s="145" t="s">
        <v>1</v>
      </c>
      <c r="G245" s="146" t="s">
        <v>1</v>
      </c>
      <c r="H245" s="147">
        <v>0</v>
      </c>
      <c r="I245" s="148"/>
      <c r="J245" s="149">
        <f t="shared" si="50"/>
        <v>0</v>
      </c>
      <c r="K245" s="150"/>
      <c r="L245" s="31"/>
      <c r="M245" s="151" t="s">
        <v>1</v>
      </c>
      <c r="N245" s="152" t="s">
        <v>42</v>
      </c>
      <c r="P245" s="153">
        <f t="shared" si="51"/>
        <v>0</v>
      </c>
      <c r="Q245" s="153">
        <v>0</v>
      </c>
      <c r="R245" s="153">
        <f t="shared" si="52"/>
        <v>0</v>
      </c>
      <c r="S245" s="153">
        <v>0</v>
      </c>
      <c r="T245" s="154">
        <f t="shared" si="53"/>
        <v>0</v>
      </c>
      <c r="AR245" s="155" t="s">
        <v>561</v>
      </c>
      <c r="AT245" s="155" t="s">
        <v>319</v>
      </c>
      <c r="AU245" s="155" t="s">
        <v>88</v>
      </c>
      <c r="AY245" s="16" t="s">
        <v>317</v>
      </c>
      <c r="BE245" s="156">
        <f t="shared" si="54"/>
        <v>0</v>
      </c>
      <c r="BF245" s="156">
        <f t="shared" si="55"/>
        <v>0</v>
      </c>
      <c r="BG245" s="156">
        <f t="shared" si="56"/>
        <v>0</v>
      </c>
      <c r="BH245" s="156">
        <f t="shared" si="57"/>
        <v>0</v>
      </c>
      <c r="BI245" s="156">
        <f t="shared" si="58"/>
        <v>0</v>
      </c>
      <c r="BJ245" s="16" t="s">
        <v>88</v>
      </c>
      <c r="BK245" s="156">
        <f t="shared" si="59"/>
        <v>0</v>
      </c>
      <c r="BL245" s="16" t="s">
        <v>561</v>
      </c>
      <c r="BM245" s="155" t="s">
        <v>15500</v>
      </c>
    </row>
    <row r="246" spans="2:65" s="1" customFormat="1" ht="16.5" customHeight="1">
      <c r="B246" s="142"/>
      <c r="C246" s="143" t="s">
        <v>1876</v>
      </c>
      <c r="D246" s="143" t="s">
        <v>319</v>
      </c>
      <c r="E246" s="144" t="s">
        <v>9284</v>
      </c>
      <c r="F246" s="145" t="s">
        <v>1</v>
      </c>
      <c r="G246" s="146" t="s">
        <v>1</v>
      </c>
      <c r="H246" s="147">
        <v>0</v>
      </c>
      <c r="I246" s="148"/>
      <c r="J246" s="149">
        <f t="shared" si="50"/>
        <v>0</v>
      </c>
      <c r="K246" s="150"/>
      <c r="L246" s="31"/>
      <c r="M246" s="151" t="s">
        <v>1</v>
      </c>
      <c r="N246" s="152" t="s">
        <v>42</v>
      </c>
      <c r="P246" s="153">
        <f t="shared" si="51"/>
        <v>0</v>
      </c>
      <c r="Q246" s="153">
        <v>0</v>
      </c>
      <c r="R246" s="153">
        <f t="shared" si="52"/>
        <v>0</v>
      </c>
      <c r="S246" s="153">
        <v>0</v>
      </c>
      <c r="T246" s="154">
        <f t="shared" si="53"/>
        <v>0</v>
      </c>
      <c r="AR246" s="155" t="s">
        <v>561</v>
      </c>
      <c r="AT246" s="155" t="s">
        <v>319</v>
      </c>
      <c r="AU246" s="155" t="s">
        <v>88</v>
      </c>
      <c r="AY246" s="16" t="s">
        <v>317</v>
      </c>
      <c r="BE246" s="156">
        <f t="shared" si="54"/>
        <v>0</v>
      </c>
      <c r="BF246" s="156">
        <f t="shared" si="55"/>
        <v>0</v>
      </c>
      <c r="BG246" s="156">
        <f t="shared" si="56"/>
        <v>0</v>
      </c>
      <c r="BH246" s="156">
        <f t="shared" si="57"/>
        <v>0</v>
      </c>
      <c r="BI246" s="156">
        <f t="shared" si="58"/>
        <v>0</v>
      </c>
      <c r="BJ246" s="16" t="s">
        <v>88</v>
      </c>
      <c r="BK246" s="156">
        <f t="shared" si="59"/>
        <v>0</v>
      </c>
      <c r="BL246" s="16" t="s">
        <v>561</v>
      </c>
      <c r="BM246" s="155" t="s">
        <v>15501</v>
      </c>
    </row>
    <row r="247" spans="2:65" s="1" customFormat="1" ht="16.5" customHeight="1">
      <c r="B247" s="142"/>
      <c r="C247" s="143" t="s">
        <v>1882</v>
      </c>
      <c r="D247" s="143" t="s">
        <v>319</v>
      </c>
      <c r="E247" s="144" t="s">
        <v>9286</v>
      </c>
      <c r="F247" s="145" t="s">
        <v>9287</v>
      </c>
      <c r="G247" s="146" t="s">
        <v>639</v>
      </c>
      <c r="H247" s="198"/>
      <c r="I247" s="148"/>
      <c r="J247" s="149">
        <f t="shared" si="50"/>
        <v>0</v>
      </c>
      <c r="K247" s="150"/>
      <c r="L247" s="31"/>
      <c r="M247" s="151" t="s">
        <v>1</v>
      </c>
      <c r="N247" s="152" t="s">
        <v>42</v>
      </c>
      <c r="P247" s="153">
        <f t="shared" si="51"/>
        <v>0</v>
      </c>
      <c r="Q247" s="153">
        <v>0</v>
      </c>
      <c r="R247" s="153">
        <f t="shared" si="52"/>
        <v>0</v>
      </c>
      <c r="S247" s="153">
        <v>0</v>
      </c>
      <c r="T247" s="154">
        <f t="shared" si="53"/>
        <v>0</v>
      </c>
      <c r="AR247" s="155" t="s">
        <v>561</v>
      </c>
      <c r="AT247" s="155" t="s">
        <v>319</v>
      </c>
      <c r="AU247" s="155" t="s">
        <v>88</v>
      </c>
      <c r="AY247" s="16" t="s">
        <v>317</v>
      </c>
      <c r="BE247" s="156">
        <f t="shared" si="54"/>
        <v>0</v>
      </c>
      <c r="BF247" s="156">
        <f t="shared" si="55"/>
        <v>0</v>
      </c>
      <c r="BG247" s="156">
        <f t="shared" si="56"/>
        <v>0</v>
      </c>
      <c r="BH247" s="156">
        <f t="shared" si="57"/>
        <v>0</v>
      </c>
      <c r="BI247" s="156">
        <f t="shared" si="58"/>
        <v>0</v>
      </c>
      <c r="BJ247" s="16" t="s">
        <v>88</v>
      </c>
      <c r="BK247" s="156">
        <f t="shared" si="59"/>
        <v>0</v>
      </c>
      <c r="BL247" s="16" t="s">
        <v>561</v>
      </c>
      <c r="BM247" s="155" t="s">
        <v>15502</v>
      </c>
    </row>
    <row r="248" spans="2:65" s="1" customFormat="1" ht="16.5" customHeight="1">
      <c r="B248" s="142"/>
      <c r="C248" s="179" t="s">
        <v>1886</v>
      </c>
      <c r="D248" s="179" t="s">
        <v>454</v>
      </c>
      <c r="E248" s="180" t="s">
        <v>9289</v>
      </c>
      <c r="F248" s="181" t="s">
        <v>9290</v>
      </c>
      <c r="G248" s="182" t="s">
        <v>444</v>
      </c>
      <c r="H248" s="183">
        <v>1.5</v>
      </c>
      <c r="I248" s="184"/>
      <c r="J248" s="185">
        <f t="shared" si="50"/>
        <v>0</v>
      </c>
      <c r="K248" s="186"/>
      <c r="L248" s="187"/>
      <c r="M248" s="188" t="s">
        <v>1</v>
      </c>
      <c r="N248" s="189" t="s">
        <v>42</v>
      </c>
      <c r="P248" s="153">
        <f t="shared" si="51"/>
        <v>0</v>
      </c>
      <c r="Q248" s="153">
        <v>0</v>
      </c>
      <c r="R248" s="153">
        <f t="shared" si="52"/>
        <v>0</v>
      </c>
      <c r="S248" s="153">
        <v>0</v>
      </c>
      <c r="T248" s="154">
        <f t="shared" si="53"/>
        <v>0</v>
      </c>
      <c r="AR248" s="155" t="s">
        <v>831</v>
      </c>
      <c r="AT248" s="155" t="s">
        <v>454</v>
      </c>
      <c r="AU248" s="155" t="s">
        <v>88</v>
      </c>
      <c r="AY248" s="16" t="s">
        <v>317</v>
      </c>
      <c r="BE248" s="156">
        <f t="shared" si="54"/>
        <v>0</v>
      </c>
      <c r="BF248" s="156">
        <f t="shared" si="55"/>
        <v>0</v>
      </c>
      <c r="BG248" s="156">
        <f t="shared" si="56"/>
        <v>0</v>
      </c>
      <c r="BH248" s="156">
        <f t="shared" si="57"/>
        <v>0</v>
      </c>
      <c r="BI248" s="156">
        <f t="shared" si="58"/>
        <v>0</v>
      </c>
      <c r="BJ248" s="16" t="s">
        <v>88</v>
      </c>
      <c r="BK248" s="156">
        <f t="shared" si="59"/>
        <v>0</v>
      </c>
      <c r="BL248" s="16" t="s">
        <v>561</v>
      </c>
      <c r="BM248" s="155" t="s">
        <v>15503</v>
      </c>
    </row>
    <row r="249" spans="2:65" s="1" customFormat="1" ht="16.5" customHeight="1">
      <c r="B249" s="142"/>
      <c r="C249" s="143" t="s">
        <v>1910</v>
      </c>
      <c r="D249" s="143" t="s">
        <v>319</v>
      </c>
      <c r="E249" s="144" t="s">
        <v>9292</v>
      </c>
      <c r="F249" s="145" t="s">
        <v>9290</v>
      </c>
      <c r="G249" s="146" t="s">
        <v>444</v>
      </c>
      <c r="H249" s="147">
        <v>1.5</v>
      </c>
      <c r="I249" s="148"/>
      <c r="J249" s="149">
        <f t="shared" si="50"/>
        <v>0</v>
      </c>
      <c r="K249" s="150"/>
      <c r="L249" s="31"/>
      <c r="M249" s="151" t="s">
        <v>1</v>
      </c>
      <c r="N249" s="152" t="s">
        <v>42</v>
      </c>
      <c r="P249" s="153">
        <f t="shared" si="51"/>
        <v>0</v>
      </c>
      <c r="Q249" s="153">
        <v>0</v>
      </c>
      <c r="R249" s="153">
        <f t="shared" si="52"/>
        <v>0</v>
      </c>
      <c r="S249" s="153">
        <v>0</v>
      </c>
      <c r="T249" s="154">
        <f t="shared" si="53"/>
        <v>0</v>
      </c>
      <c r="AR249" s="155" t="s">
        <v>561</v>
      </c>
      <c r="AT249" s="155" t="s">
        <v>319</v>
      </c>
      <c r="AU249" s="155" t="s">
        <v>88</v>
      </c>
      <c r="AY249" s="16" t="s">
        <v>317</v>
      </c>
      <c r="BE249" s="156">
        <f t="shared" si="54"/>
        <v>0</v>
      </c>
      <c r="BF249" s="156">
        <f t="shared" si="55"/>
        <v>0</v>
      </c>
      <c r="BG249" s="156">
        <f t="shared" si="56"/>
        <v>0</v>
      </c>
      <c r="BH249" s="156">
        <f t="shared" si="57"/>
        <v>0</v>
      </c>
      <c r="BI249" s="156">
        <f t="shared" si="58"/>
        <v>0</v>
      </c>
      <c r="BJ249" s="16" t="s">
        <v>88</v>
      </c>
      <c r="BK249" s="156">
        <f t="shared" si="59"/>
        <v>0</v>
      </c>
      <c r="BL249" s="16" t="s">
        <v>561</v>
      </c>
      <c r="BM249" s="155" t="s">
        <v>15504</v>
      </c>
    </row>
    <row r="250" spans="2:65" s="11" customFormat="1" ht="25.9" customHeight="1">
      <c r="B250" s="130"/>
      <c r="D250" s="131" t="s">
        <v>75</v>
      </c>
      <c r="E250" s="132" t="s">
        <v>356</v>
      </c>
      <c r="F250" s="132" t="s">
        <v>9145</v>
      </c>
      <c r="I250" s="133"/>
      <c r="J250" s="134">
        <f>BK250</f>
        <v>0</v>
      </c>
      <c r="L250" s="130"/>
      <c r="M250" s="135"/>
      <c r="P250" s="136">
        <f>P251+P259</f>
        <v>0</v>
      </c>
      <c r="R250" s="136">
        <f>R251+R259</f>
        <v>0.175235</v>
      </c>
      <c r="T250" s="137">
        <f>T251+T259</f>
        <v>0</v>
      </c>
      <c r="AR250" s="131" t="s">
        <v>83</v>
      </c>
      <c r="AT250" s="138" t="s">
        <v>75</v>
      </c>
      <c r="AU250" s="138" t="s">
        <v>76</v>
      </c>
      <c r="AY250" s="131" t="s">
        <v>317</v>
      </c>
      <c r="BK250" s="139">
        <f>BK251+BK259</f>
        <v>0</v>
      </c>
    </row>
    <row r="251" spans="2:65" s="11" customFormat="1" ht="22.75" customHeight="1">
      <c r="B251" s="130"/>
      <c r="D251" s="131" t="s">
        <v>75</v>
      </c>
      <c r="E251" s="140" t="s">
        <v>15505</v>
      </c>
      <c r="F251" s="140" t="s">
        <v>9103</v>
      </c>
      <c r="I251" s="133"/>
      <c r="J251" s="141">
        <f>BK251</f>
        <v>0</v>
      </c>
      <c r="L251" s="130"/>
      <c r="M251" s="135"/>
      <c r="P251" s="136">
        <f>SUM(P252:P258)</f>
        <v>0</v>
      </c>
      <c r="R251" s="136">
        <f>SUM(R252:R258)</f>
        <v>0.175235</v>
      </c>
      <c r="T251" s="137">
        <f>SUM(T252:T258)</f>
        <v>0</v>
      </c>
      <c r="AR251" s="131" t="s">
        <v>83</v>
      </c>
      <c r="AT251" s="138" t="s">
        <v>75</v>
      </c>
      <c r="AU251" s="138" t="s">
        <v>83</v>
      </c>
      <c r="AY251" s="131" t="s">
        <v>317</v>
      </c>
      <c r="BK251" s="139">
        <f>SUM(BK252:BK258)</f>
        <v>0</v>
      </c>
    </row>
    <row r="252" spans="2:65" s="1" customFormat="1" ht="16.5" customHeight="1">
      <c r="B252" s="142"/>
      <c r="C252" s="179" t="s">
        <v>1916</v>
      </c>
      <c r="D252" s="179" t="s">
        <v>454</v>
      </c>
      <c r="E252" s="180" t="s">
        <v>15506</v>
      </c>
      <c r="F252" s="181" t="s">
        <v>15507</v>
      </c>
      <c r="G252" s="182" t="s">
        <v>611</v>
      </c>
      <c r="H252" s="183">
        <v>16</v>
      </c>
      <c r="I252" s="184"/>
      <c r="J252" s="185">
        <f>ROUND(I252*H252,2)</f>
        <v>0</v>
      </c>
      <c r="K252" s="186"/>
      <c r="L252" s="187"/>
      <c r="M252" s="188" t="s">
        <v>1</v>
      </c>
      <c r="N252" s="189" t="s">
        <v>42</v>
      </c>
      <c r="P252" s="153">
        <f>O252*H252</f>
        <v>0</v>
      </c>
      <c r="Q252" s="153">
        <v>0</v>
      </c>
      <c r="R252" s="153">
        <f>Q252*H252</f>
        <v>0</v>
      </c>
      <c r="S252" s="153">
        <v>0</v>
      </c>
      <c r="T252" s="154">
        <f>S252*H252</f>
        <v>0</v>
      </c>
      <c r="AR252" s="155" t="s">
        <v>831</v>
      </c>
      <c r="AT252" s="155" t="s">
        <v>454</v>
      </c>
      <c r="AU252" s="155" t="s">
        <v>88</v>
      </c>
      <c r="AY252" s="16" t="s">
        <v>317</v>
      </c>
      <c r="BE252" s="156">
        <f>IF(N252="základná",J252,0)</f>
        <v>0</v>
      </c>
      <c r="BF252" s="156">
        <f>IF(N252="znížená",J252,0)</f>
        <v>0</v>
      </c>
      <c r="BG252" s="156">
        <f>IF(N252="zákl. prenesená",J252,0)</f>
        <v>0</v>
      </c>
      <c r="BH252" s="156">
        <f>IF(N252="zníž. prenesená",J252,0)</f>
        <v>0</v>
      </c>
      <c r="BI252" s="156">
        <f>IF(N252="nulová",J252,0)</f>
        <v>0</v>
      </c>
      <c r="BJ252" s="16" t="s">
        <v>88</v>
      </c>
      <c r="BK252" s="156">
        <f>ROUND(I252*H252,2)</f>
        <v>0</v>
      </c>
      <c r="BL252" s="16" t="s">
        <v>561</v>
      </c>
      <c r="BM252" s="155" t="s">
        <v>15508</v>
      </c>
    </row>
    <row r="253" spans="2:65" s="1" customFormat="1" ht="24.15" customHeight="1">
      <c r="B253" s="142"/>
      <c r="C253" s="143" t="s">
        <v>1922</v>
      </c>
      <c r="D253" s="143" t="s">
        <v>319</v>
      </c>
      <c r="E253" s="144" t="s">
        <v>15509</v>
      </c>
      <c r="F253" s="145" t="s">
        <v>15510</v>
      </c>
      <c r="G253" s="146" t="s">
        <v>611</v>
      </c>
      <c r="H253" s="147">
        <v>16</v>
      </c>
      <c r="I253" s="148"/>
      <c r="J253" s="149">
        <f>ROUND(I253*H253,2)</f>
        <v>0</v>
      </c>
      <c r="K253" s="150"/>
      <c r="L253" s="31"/>
      <c r="M253" s="151" t="s">
        <v>1</v>
      </c>
      <c r="N253" s="152" t="s">
        <v>42</v>
      </c>
      <c r="P253" s="153">
        <f>O253*H253</f>
        <v>0</v>
      </c>
      <c r="Q253" s="153">
        <v>0</v>
      </c>
      <c r="R253" s="153">
        <f>Q253*H253</f>
        <v>0</v>
      </c>
      <c r="S253" s="153">
        <v>0</v>
      </c>
      <c r="T253" s="154">
        <f>S253*H253</f>
        <v>0</v>
      </c>
      <c r="AR253" s="155" t="s">
        <v>561</v>
      </c>
      <c r="AT253" s="155" t="s">
        <v>319</v>
      </c>
      <c r="AU253" s="155" t="s">
        <v>88</v>
      </c>
      <c r="AY253" s="16" t="s">
        <v>317</v>
      </c>
      <c r="BE253" s="156">
        <f>IF(N253="základná",J253,0)</f>
        <v>0</v>
      </c>
      <c r="BF253" s="156">
        <f>IF(N253="znížená",J253,0)</f>
        <v>0</v>
      </c>
      <c r="BG253" s="156">
        <f>IF(N253="zákl. prenesená",J253,0)</f>
        <v>0</v>
      </c>
      <c r="BH253" s="156">
        <f>IF(N253="zníž. prenesená",J253,0)</f>
        <v>0</v>
      </c>
      <c r="BI253" s="156">
        <f>IF(N253="nulová",J253,0)</f>
        <v>0</v>
      </c>
      <c r="BJ253" s="16" t="s">
        <v>88</v>
      </c>
      <c r="BK253" s="156">
        <f>ROUND(I253*H253,2)</f>
        <v>0</v>
      </c>
      <c r="BL253" s="16" t="s">
        <v>561</v>
      </c>
      <c r="BM253" s="155" t="s">
        <v>15511</v>
      </c>
    </row>
    <row r="254" spans="2:65" s="1" customFormat="1" ht="24.15" customHeight="1">
      <c r="B254" s="142"/>
      <c r="C254" s="179" t="s">
        <v>1957</v>
      </c>
      <c r="D254" s="179" t="s">
        <v>454</v>
      </c>
      <c r="E254" s="180" t="s">
        <v>15512</v>
      </c>
      <c r="F254" s="181" t="s">
        <v>15513</v>
      </c>
      <c r="G254" s="182" t="s">
        <v>467</v>
      </c>
      <c r="H254" s="183">
        <v>22</v>
      </c>
      <c r="I254" s="184"/>
      <c r="J254" s="185">
        <f>ROUND(I254*H254,2)</f>
        <v>0</v>
      </c>
      <c r="K254" s="186"/>
      <c r="L254" s="187"/>
      <c r="M254" s="188" t="s">
        <v>1</v>
      </c>
      <c r="N254" s="189" t="s">
        <v>42</v>
      </c>
      <c r="P254" s="153">
        <f>O254*H254</f>
        <v>0</v>
      </c>
      <c r="Q254" s="153">
        <v>2.0000000000000001E-4</v>
      </c>
      <c r="R254" s="153">
        <f>Q254*H254</f>
        <v>4.4000000000000003E-3</v>
      </c>
      <c r="S254" s="153">
        <v>0</v>
      </c>
      <c r="T254" s="154">
        <f>S254*H254</f>
        <v>0</v>
      </c>
      <c r="AR254" s="155" t="s">
        <v>768</v>
      </c>
      <c r="AT254" s="155" t="s">
        <v>454</v>
      </c>
      <c r="AU254" s="155" t="s">
        <v>88</v>
      </c>
      <c r="AY254" s="16" t="s">
        <v>317</v>
      </c>
      <c r="BE254" s="156">
        <f>IF(N254="základná",J254,0)</f>
        <v>0</v>
      </c>
      <c r="BF254" s="156">
        <f>IF(N254="znížená",J254,0)</f>
        <v>0</v>
      </c>
      <c r="BG254" s="156">
        <f>IF(N254="zákl. prenesená",J254,0)</f>
        <v>0</v>
      </c>
      <c r="BH254" s="156">
        <f>IF(N254="zníž. prenesená",J254,0)</f>
        <v>0</v>
      </c>
      <c r="BI254" s="156">
        <f>IF(N254="nulová",J254,0)</f>
        <v>0</v>
      </c>
      <c r="BJ254" s="16" t="s">
        <v>88</v>
      </c>
      <c r="BK254" s="156">
        <f>ROUND(I254*H254,2)</f>
        <v>0</v>
      </c>
      <c r="BL254" s="16" t="s">
        <v>768</v>
      </c>
      <c r="BM254" s="155" t="s">
        <v>15514</v>
      </c>
    </row>
    <row r="255" spans="2:65" s="1" customFormat="1" ht="16.5" customHeight="1">
      <c r="B255" s="142"/>
      <c r="C255" s="143" t="s">
        <v>1961</v>
      </c>
      <c r="D255" s="143" t="s">
        <v>319</v>
      </c>
      <c r="E255" s="144" t="s">
        <v>15515</v>
      </c>
      <c r="F255" s="145" t="s">
        <v>15516</v>
      </c>
      <c r="G255" s="146" t="s">
        <v>467</v>
      </c>
      <c r="H255" s="147">
        <v>22</v>
      </c>
      <c r="I255" s="148"/>
      <c r="J255" s="149">
        <f>ROUND(I255*H255,2)</f>
        <v>0</v>
      </c>
      <c r="K255" s="150"/>
      <c r="L255" s="31"/>
      <c r="M255" s="151" t="s">
        <v>1</v>
      </c>
      <c r="N255" s="152" t="s">
        <v>42</v>
      </c>
      <c r="P255" s="153">
        <f>O255*H255</f>
        <v>0</v>
      </c>
      <c r="Q255" s="153">
        <v>0</v>
      </c>
      <c r="R255" s="153">
        <f>Q255*H255</f>
        <v>0</v>
      </c>
      <c r="S255" s="153">
        <v>0</v>
      </c>
      <c r="T255" s="154">
        <f>S255*H255</f>
        <v>0</v>
      </c>
      <c r="AR255" s="155" t="s">
        <v>561</v>
      </c>
      <c r="AT255" s="155" t="s">
        <v>319</v>
      </c>
      <c r="AU255" s="155" t="s">
        <v>88</v>
      </c>
      <c r="AY255" s="16" t="s">
        <v>317</v>
      </c>
      <c r="BE255" s="156">
        <f>IF(N255="základná",J255,0)</f>
        <v>0</v>
      </c>
      <c r="BF255" s="156">
        <f>IF(N255="znížená",J255,0)</f>
        <v>0</v>
      </c>
      <c r="BG255" s="156">
        <f>IF(N255="zákl. prenesená",J255,0)</f>
        <v>0</v>
      </c>
      <c r="BH255" s="156">
        <f>IF(N255="zníž. prenesená",J255,0)</f>
        <v>0</v>
      </c>
      <c r="BI255" s="156">
        <f>IF(N255="nulová",J255,0)</f>
        <v>0</v>
      </c>
      <c r="BJ255" s="16" t="s">
        <v>88</v>
      </c>
      <c r="BK255" s="156">
        <f>ROUND(I255*H255,2)</f>
        <v>0</v>
      </c>
      <c r="BL255" s="16" t="s">
        <v>561</v>
      </c>
      <c r="BM255" s="155" t="s">
        <v>15517</v>
      </c>
    </row>
    <row r="256" spans="2:65" s="1" customFormat="1" ht="24.15" customHeight="1">
      <c r="B256" s="142"/>
      <c r="C256" s="179" t="s">
        <v>2024</v>
      </c>
      <c r="D256" s="179" t="s">
        <v>454</v>
      </c>
      <c r="E256" s="180" t="s">
        <v>15518</v>
      </c>
      <c r="F256" s="181" t="s">
        <v>15519</v>
      </c>
      <c r="G256" s="182" t="s">
        <v>1107</v>
      </c>
      <c r="H256" s="183">
        <v>170.83500000000001</v>
      </c>
      <c r="I256" s="184"/>
      <c r="J256" s="185">
        <f>ROUND(I256*H256,2)</f>
        <v>0</v>
      </c>
      <c r="K256" s="186"/>
      <c r="L256" s="187"/>
      <c r="M256" s="188" t="s">
        <v>1</v>
      </c>
      <c r="N256" s="189" t="s">
        <v>42</v>
      </c>
      <c r="P256" s="153">
        <f>O256*H256</f>
        <v>0</v>
      </c>
      <c r="Q256" s="153">
        <v>1E-3</v>
      </c>
      <c r="R256" s="153">
        <f>Q256*H256</f>
        <v>0.17083500000000001</v>
      </c>
      <c r="S256" s="153">
        <v>0</v>
      </c>
      <c r="T256" s="154">
        <f>S256*H256</f>
        <v>0</v>
      </c>
      <c r="AR256" s="155" t="s">
        <v>768</v>
      </c>
      <c r="AT256" s="155" t="s">
        <v>454</v>
      </c>
      <c r="AU256" s="155" t="s">
        <v>88</v>
      </c>
      <c r="AY256" s="16" t="s">
        <v>317</v>
      </c>
      <c r="BE256" s="156">
        <f>IF(N256="základná",J256,0)</f>
        <v>0</v>
      </c>
      <c r="BF256" s="156">
        <f>IF(N256="znížená",J256,0)</f>
        <v>0</v>
      </c>
      <c r="BG256" s="156">
        <f>IF(N256="zákl. prenesená",J256,0)</f>
        <v>0</v>
      </c>
      <c r="BH256" s="156">
        <f>IF(N256="zníž. prenesená",J256,0)</f>
        <v>0</v>
      </c>
      <c r="BI256" s="156">
        <f>IF(N256="nulová",J256,0)</f>
        <v>0</v>
      </c>
      <c r="BJ256" s="16" t="s">
        <v>88</v>
      </c>
      <c r="BK256" s="156">
        <f>ROUND(I256*H256,2)</f>
        <v>0</v>
      </c>
      <c r="BL256" s="16" t="s">
        <v>768</v>
      </c>
      <c r="BM256" s="155" t="s">
        <v>15520</v>
      </c>
    </row>
    <row r="257" spans="2:65" s="12" customFormat="1" ht="10">
      <c r="B257" s="157"/>
      <c r="D257" s="158" t="s">
        <v>328</v>
      </c>
      <c r="F257" s="160" t="s">
        <v>15521</v>
      </c>
      <c r="H257" s="161">
        <v>170.83500000000001</v>
      </c>
      <c r="I257" s="162"/>
      <c r="L257" s="157"/>
      <c r="M257" s="163"/>
      <c r="T257" s="164"/>
      <c r="AT257" s="159" t="s">
        <v>328</v>
      </c>
      <c r="AU257" s="159" t="s">
        <v>88</v>
      </c>
      <c r="AV257" s="12" t="s">
        <v>88</v>
      </c>
      <c r="AW257" s="12" t="s">
        <v>3</v>
      </c>
      <c r="AX257" s="12" t="s">
        <v>83</v>
      </c>
      <c r="AY257" s="159" t="s">
        <v>317</v>
      </c>
    </row>
    <row r="258" spans="2:65" s="1" customFormat="1" ht="16.5" customHeight="1">
      <c r="B258" s="142"/>
      <c r="C258" s="143" t="s">
        <v>2028</v>
      </c>
      <c r="D258" s="143" t="s">
        <v>319</v>
      </c>
      <c r="E258" s="144" t="s">
        <v>9122</v>
      </c>
      <c r="F258" s="145" t="s">
        <v>9123</v>
      </c>
      <c r="G258" s="146" t="s">
        <v>484</v>
      </c>
      <c r="H258" s="147">
        <v>205</v>
      </c>
      <c r="I258" s="148"/>
      <c r="J258" s="149">
        <f>ROUND(I258*H258,2)</f>
        <v>0</v>
      </c>
      <c r="K258" s="150"/>
      <c r="L258" s="31"/>
      <c r="M258" s="151" t="s">
        <v>1</v>
      </c>
      <c r="N258" s="152" t="s">
        <v>42</v>
      </c>
      <c r="P258" s="153">
        <f>O258*H258</f>
        <v>0</v>
      </c>
      <c r="Q258" s="153">
        <v>0</v>
      </c>
      <c r="R258" s="153">
        <f>Q258*H258</f>
        <v>0</v>
      </c>
      <c r="S258" s="153">
        <v>0</v>
      </c>
      <c r="T258" s="154">
        <f>S258*H258</f>
        <v>0</v>
      </c>
      <c r="AR258" s="155" t="s">
        <v>323</v>
      </c>
      <c r="AT258" s="155" t="s">
        <v>319</v>
      </c>
      <c r="AU258" s="155" t="s">
        <v>88</v>
      </c>
      <c r="AY258" s="16" t="s">
        <v>317</v>
      </c>
      <c r="BE258" s="156">
        <f>IF(N258="základná",J258,0)</f>
        <v>0</v>
      </c>
      <c r="BF258" s="156">
        <f>IF(N258="znížená",J258,0)</f>
        <v>0</v>
      </c>
      <c r="BG258" s="156">
        <f>IF(N258="zákl. prenesená",J258,0)</f>
        <v>0</v>
      </c>
      <c r="BH258" s="156">
        <f>IF(N258="zníž. prenesená",J258,0)</f>
        <v>0</v>
      </c>
      <c r="BI258" s="156">
        <f>IF(N258="nulová",J258,0)</f>
        <v>0</v>
      </c>
      <c r="BJ258" s="16" t="s">
        <v>88</v>
      </c>
      <c r="BK258" s="156">
        <f>ROUND(I258*H258,2)</f>
        <v>0</v>
      </c>
      <c r="BL258" s="16" t="s">
        <v>323</v>
      </c>
      <c r="BM258" s="155" t="s">
        <v>15522</v>
      </c>
    </row>
    <row r="259" spans="2:65" s="11" customFormat="1" ht="22.75" customHeight="1">
      <c r="B259" s="130"/>
      <c r="D259" s="131" t="s">
        <v>75</v>
      </c>
      <c r="E259" s="140" t="s">
        <v>15523</v>
      </c>
      <c r="F259" s="140" t="s">
        <v>15524</v>
      </c>
      <c r="I259" s="133"/>
      <c r="J259" s="141">
        <f>BK259</f>
        <v>0</v>
      </c>
      <c r="L259" s="130"/>
      <c r="M259" s="135"/>
      <c r="P259" s="136">
        <f>SUM(P260:P267)</f>
        <v>0</v>
      </c>
      <c r="R259" s="136">
        <f>SUM(R260:R267)</f>
        <v>0</v>
      </c>
      <c r="T259" s="137">
        <f>SUM(T260:T267)</f>
        <v>0</v>
      </c>
      <c r="AR259" s="131" t="s">
        <v>83</v>
      </c>
      <c r="AT259" s="138" t="s">
        <v>75</v>
      </c>
      <c r="AU259" s="138" t="s">
        <v>83</v>
      </c>
      <c r="AY259" s="131" t="s">
        <v>317</v>
      </c>
      <c r="BK259" s="139">
        <f>SUM(BK260:BK267)</f>
        <v>0</v>
      </c>
    </row>
    <row r="260" spans="2:65" s="1" customFormat="1" ht="16.5" customHeight="1">
      <c r="B260" s="142"/>
      <c r="C260" s="143" t="s">
        <v>2035</v>
      </c>
      <c r="D260" s="143" t="s">
        <v>319</v>
      </c>
      <c r="E260" s="144" t="s">
        <v>9244</v>
      </c>
      <c r="F260" s="145" t="s">
        <v>9245</v>
      </c>
      <c r="G260" s="146" t="s">
        <v>484</v>
      </c>
      <c r="H260" s="147">
        <v>320</v>
      </c>
      <c r="I260" s="148"/>
      <c r="J260" s="149">
        <f t="shared" ref="J260:J267" si="60">ROUND(I260*H260,2)</f>
        <v>0</v>
      </c>
      <c r="K260" s="150"/>
      <c r="L260" s="31"/>
      <c r="M260" s="151" t="s">
        <v>1</v>
      </c>
      <c r="N260" s="152" t="s">
        <v>42</v>
      </c>
      <c r="P260" s="153">
        <f t="shared" ref="P260:P267" si="61">O260*H260</f>
        <v>0</v>
      </c>
      <c r="Q260" s="153">
        <v>0</v>
      </c>
      <c r="R260" s="153">
        <f t="shared" ref="R260:R267" si="62">Q260*H260</f>
        <v>0</v>
      </c>
      <c r="S260" s="153">
        <v>0</v>
      </c>
      <c r="T260" s="154">
        <f t="shared" ref="T260:T267" si="63">S260*H260</f>
        <v>0</v>
      </c>
      <c r="AR260" s="155" t="s">
        <v>323</v>
      </c>
      <c r="AT260" s="155" t="s">
        <v>319</v>
      </c>
      <c r="AU260" s="155" t="s">
        <v>88</v>
      </c>
      <c r="AY260" s="16" t="s">
        <v>317</v>
      </c>
      <c r="BE260" s="156">
        <f t="shared" ref="BE260:BE267" si="64">IF(N260="základná",J260,0)</f>
        <v>0</v>
      </c>
      <c r="BF260" s="156">
        <f t="shared" ref="BF260:BF267" si="65">IF(N260="znížená",J260,0)</f>
        <v>0</v>
      </c>
      <c r="BG260" s="156">
        <f t="shared" ref="BG260:BG267" si="66">IF(N260="zákl. prenesená",J260,0)</f>
        <v>0</v>
      </c>
      <c r="BH260" s="156">
        <f t="shared" ref="BH260:BH267" si="67">IF(N260="zníž. prenesená",J260,0)</f>
        <v>0</v>
      </c>
      <c r="BI260" s="156">
        <f t="shared" ref="BI260:BI267" si="68">IF(N260="nulová",J260,0)</f>
        <v>0</v>
      </c>
      <c r="BJ260" s="16" t="s">
        <v>88</v>
      </c>
      <c r="BK260" s="156">
        <f t="shared" ref="BK260:BK267" si="69">ROUND(I260*H260,2)</f>
        <v>0</v>
      </c>
      <c r="BL260" s="16" t="s">
        <v>323</v>
      </c>
      <c r="BM260" s="155" t="s">
        <v>15525</v>
      </c>
    </row>
    <row r="261" spans="2:65" s="1" customFormat="1" ht="24.15" customHeight="1">
      <c r="B261" s="142"/>
      <c r="C261" s="179" t="s">
        <v>2039</v>
      </c>
      <c r="D261" s="179" t="s">
        <v>454</v>
      </c>
      <c r="E261" s="180" t="s">
        <v>9241</v>
      </c>
      <c r="F261" s="181" t="s">
        <v>9242</v>
      </c>
      <c r="G261" s="182" t="s">
        <v>484</v>
      </c>
      <c r="H261" s="183">
        <v>320</v>
      </c>
      <c r="I261" s="184"/>
      <c r="J261" s="185">
        <f t="shared" si="60"/>
        <v>0</v>
      </c>
      <c r="K261" s="186"/>
      <c r="L261" s="187"/>
      <c r="M261" s="188" t="s">
        <v>1</v>
      </c>
      <c r="N261" s="189" t="s">
        <v>42</v>
      </c>
      <c r="P261" s="153">
        <f t="shared" si="61"/>
        <v>0</v>
      </c>
      <c r="Q261" s="153">
        <v>0</v>
      </c>
      <c r="R261" s="153">
        <f t="shared" si="62"/>
        <v>0</v>
      </c>
      <c r="S261" s="153">
        <v>0</v>
      </c>
      <c r="T261" s="154">
        <f t="shared" si="63"/>
        <v>0</v>
      </c>
      <c r="AR261" s="155" t="s">
        <v>356</v>
      </c>
      <c r="AT261" s="155" t="s">
        <v>454</v>
      </c>
      <c r="AU261" s="155" t="s">
        <v>88</v>
      </c>
      <c r="AY261" s="16" t="s">
        <v>317</v>
      </c>
      <c r="BE261" s="156">
        <f t="shared" si="64"/>
        <v>0</v>
      </c>
      <c r="BF261" s="156">
        <f t="shared" si="65"/>
        <v>0</v>
      </c>
      <c r="BG261" s="156">
        <f t="shared" si="66"/>
        <v>0</v>
      </c>
      <c r="BH261" s="156">
        <f t="shared" si="67"/>
        <v>0</v>
      </c>
      <c r="BI261" s="156">
        <f t="shared" si="68"/>
        <v>0</v>
      </c>
      <c r="BJ261" s="16" t="s">
        <v>88</v>
      </c>
      <c r="BK261" s="156">
        <f t="shared" si="69"/>
        <v>0</v>
      </c>
      <c r="BL261" s="16" t="s">
        <v>323</v>
      </c>
      <c r="BM261" s="155" t="s">
        <v>15526</v>
      </c>
    </row>
    <row r="262" spans="2:65" s="1" customFormat="1" ht="16.5" customHeight="1">
      <c r="B262" s="142"/>
      <c r="C262" s="143" t="s">
        <v>2043</v>
      </c>
      <c r="D262" s="143" t="s">
        <v>319</v>
      </c>
      <c r="E262" s="144" t="s">
        <v>9250</v>
      </c>
      <c r="F262" s="145" t="s">
        <v>9251</v>
      </c>
      <c r="G262" s="146" t="s">
        <v>467</v>
      </c>
      <c r="H262" s="147">
        <v>640</v>
      </c>
      <c r="I262" s="148"/>
      <c r="J262" s="149">
        <f t="shared" si="60"/>
        <v>0</v>
      </c>
      <c r="K262" s="150"/>
      <c r="L262" s="31"/>
      <c r="M262" s="151" t="s">
        <v>1</v>
      </c>
      <c r="N262" s="152" t="s">
        <v>42</v>
      </c>
      <c r="P262" s="153">
        <f t="shared" si="61"/>
        <v>0</v>
      </c>
      <c r="Q262" s="153">
        <v>0</v>
      </c>
      <c r="R262" s="153">
        <f t="shared" si="62"/>
        <v>0</v>
      </c>
      <c r="S262" s="153">
        <v>0</v>
      </c>
      <c r="T262" s="154">
        <f t="shared" si="63"/>
        <v>0</v>
      </c>
      <c r="AR262" s="155" t="s">
        <v>323</v>
      </c>
      <c r="AT262" s="155" t="s">
        <v>319</v>
      </c>
      <c r="AU262" s="155" t="s">
        <v>88</v>
      </c>
      <c r="AY262" s="16" t="s">
        <v>317</v>
      </c>
      <c r="BE262" s="156">
        <f t="shared" si="64"/>
        <v>0</v>
      </c>
      <c r="BF262" s="156">
        <f t="shared" si="65"/>
        <v>0</v>
      </c>
      <c r="BG262" s="156">
        <f t="shared" si="66"/>
        <v>0</v>
      </c>
      <c r="BH262" s="156">
        <f t="shared" si="67"/>
        <v>0</v>
      </c>
      <c r="BI262" s="156">
        <f t="shared" si="68"/>
        <v>0</v>
      </c>
      <c r="BJ262" s="16" t="s">
        <v>88</v>
      </c>
      <c r="BK262" s="156">
        <f t="shared" si="69"/>
        <v>0</v>
      </c>
      <c r="BL262" s="16" t="s">
        <v>323</v>
      </c>
      <c r="BM262" s="155" t="s">
        <v>15527</v>
      </c>
    </row>
    <row r="263" spans="2:65" s="1" customFormat="1" ht="21.75" customHeight="1">
      <c r="B263" s="142"/>
      <c r="C263" s="179" t="s">
        <v>2047</v>
      </c>
      <c r="D263" s="179" t="s">
        <v>454</v>
      </c>
      <c r="E263" s="180" t="s">
        <v>9247</v>
      </c>
      <c r="F263" s="181" t="s">
        <v>9248</v>
      </c>
      <c r="G263" s="182" t="s">
        <v>467</v>
      </c>
      <c r="H263" s="183">
        <v>640</v>
      </c>
      <c r="I263" s="184"/>
      <c r="J263" s="185">
        <f t="shared" si="60"/>
        <v>0</v>
      </c>
      <c r="K263" s="186"/>
      <c r="L263" s="187"/>
      <c r="M263" s="188" t="s">
        <v>1</v>
      </c>
      <c r="N263" s="189" t="s">
        <v>42</v>
      </c>
      <c r="P263" s="153">
        <f t="shared" si="61"/>
        <v>0</v>
      </c>
      <c r="Q263" s="153">
        <v>0</v>
      </c>
      <c r="R263" s="153">
        <f t="shared" si="62"/>
        <v>0</v>
      </c>
      <c r="S263" s="153">
        <v>0</v>
      </c>
      <c r="T263" s="154">
        <f t="shared" si="63"/>
        <v>0</v>
      </c>
      <c r="AR263" s="155" t="s">
        <v>356</v>
      </c>
      <c r="AT263" s="155" t="s">
        <v>454</v>
      </c>
      <c r="AU263" s="155" t="s">
        <v>88</v>
      </c>
      <c r="AY263" s="16" t="s">
        <v>317</v>
      </c>
      <c r="BE263" s="156">
        <f t="shared" si="64"/>
        <v>0</v>
      </c>
      <c r="BF263" s="156">
        <f t="shared" si="65"/>
        <v>0</v>
      </c>
      <c r="BG263" s="156">
        <f t="shared" si="66"/>
        <v>0</v>
      </c>
      <c r="BH263" s="156">
        <f t="shared" si="67"/>
        <v>0</v>
      </c>
      <c r="BI263" s="156">
        <f t="shared" si="68"/>
        <v>0</v>
      </c>
      <c r="BJ263" s="16" t="s">
        <v>88</v>
      </c>
      <c r="BK263" s="156">
        <f t="shared" si="69"/>
        <v>0</v>
      </c>
      <c r="BL263" s="16" t="s">
        <v>323</v>
      </c>
      <c r="BM263" s="155" t="s">
        <v>15528</v>
      </c>
    </row>
    <row r="264" spans="2:65" s="1" customFormat="1" ht="21.75" customHeight="1">
      <c r="B264" s="142"/>
      <c r="C264" s="143" t="s">
        <v>2051</v>
      </c>
      <c r="D264" s="143" t="s">
        <v>319</v>
      </c>
      <c r="E264" s="144" t="s">
        <v>9215</v>
      </c>
      <c r="F264" s="145" t="s">
        <v>9216</v>
      </c>
      <c r="G264" s="146" t="s">
        <v>467</v>
      </c>
      <c r="H264" s="147">
        <v>16</v>
      </c>
      <c r="I264" s="148"/>
      <c r="J264" s="149">
        <f t="shared" si="60"/>
        <v>0</v>
      </c>
      <c r="K264" s="150"/>
      <c r="L264" s="31"/>
      <c r="M264" s="151" t="s">
        <v>1</v>
      </c>
      <c r="N264" s="152" t="s">
        <v>42</v>
      </c>
      <c r="P264" s="153">
        <f t="shared" si="61"/>
        <v>0</v>
      </c>
      <c r="Q264" s="153">
        <v>0</v>
      </c>
      <c r="R264" s="153">
        <f t="shared" si="62"/>
        <v>0</v>
      </c>
      <c r="S264" s="153">
        <v>0</v>
      </c>
      <c r="T264" s="154">
        <f t="shared" si="63"/>
        <v>0</v>
      </c>
      <c r="AR264" s="155" t="s">
        <v>323</v>
      </c>
      <c r="AT264" s="155" t="s">
        <v>319</v>
      </c>
      <c r="AU264" s="155" t="s">
        <v>88</v>
      </c>
      <c r="AY264" s="16" t="s">
        <v>317</v>
      </c>
      <c r="BE264" s="156">
        <f t="shared" si="64"/>
        <v>0</v>
      </c>
      <c r="BF264" s="156">
        <f t="shared" si="65"/>
        <v>0</v>
      </c>
      <c r="BG264" s="156">
        <f t="shared" si="66"/>
        <v>0</v>
      </c>
      <c r="BH264" s="156">
        <f t="shared" si="67"/>
        <v>0</v>
      </c>
      <c r="BI264" s="156">
        <f t="shared" si="68"/>
        <v>0</v>
      </c>
      <c r="BJ264" s="16" t="s">
        <v>88</v>
      </c>
      <c r="BK264" s="156">
        <f t="shared" si="69"/>
        <v>0</v>
      </c>
      <c r="BL264" s="16" t="s">
        <v>323</v>
      </c>
      <c r="BM264" s="155" t="s">
        <v>15529</v>
      </c>
    </row>
    <row r="265" spans="2:65" s="1" customFormat="1" ht="21.75" customHeight="1">
      <c r="B265" s="142"/>
      <c r="C265" s="179" t="s">
        <v>2055</v>
      </c>
      <c r="D265" s="179" t="s">
        <v>454</v>
      </c>
      <c r="E265" s="180" t="s">
        <v>9218</v>
      </c>
      <c r="F265" s="181" t="s">
        <v>9216</v>
      </c>
      <c r="G265" s="182" t="s">
        <v>467</v>
      </c>
      <c r="H265" s="183">
        <v>16</v>
      </c>
      <c r="I265" s="184"/>
      <c r="J265" s="185">
        <f t="shared" si="60"/>
        <v>0</v>
      </c>
      <c r="K265" s="186"/>
      <c r="L265" s="187"/>
      <c r="M265" s="188" t="s">
        <v>1</v>
      </c>
      <c r="N265" s="189" t="s">
        <v>42</v>
      </c>
      <c r="P265" s="153">
        <f t="shared" si="61"/>
        <v>0</v>
      </c>
      <c r="Q265" s="153">
        <v>0</v>
      </c>
      <c r="R265" s="153">
        <f t="shared" si="62"/>
        <v>0</v>
      </c>
      <c r="S265" s="153">
        <v>0</v>
      </c>
      <c r="T265" s="154">
        <f t="shared" si="63"/>
        <v>0</v>
      </c>
      <c r="AR265" s="155" t="s">
        <v>356</v>
      </c>
      <c r="AT265" s="155" t="s">
        <v>454</v>
      </c>
      <c r="AU265" s="155" t="s">
        <v>88</v>
      </c>
      <c r="AY265" s="16" t="s">
        <v>317</v>
      </c>
      <c r="BE265" s="156">
        <f t="shared" si="64"/>
        <v>0</v>
      </c>
      <c r="BF265" s="156">
        <f t="shared" si="65"/>
        <v>0</v>
      </c>
      <c r="BG265" s="156">
        <f t="shared" si="66"/>
        <v>0</v>
      </c>
      <c r="BH265" s="156">
        <f t="shared" si="67"/>
        <v>0</v>
      </c>
      <c r="BI265" s="156">
        <f t="shared" si="68"/>
        <v>0</v>
      </c>
      <c r="BJ265" s="16" t="s">
        <v>88</v>
      </c>
      <c r="BK265" s="156">
        <f t="shared" si="69"/>
        <v>0</v>
      </c>
      <c r="BL265" s="16" t="s">
        <v>323</v>
      </c>
      <c r="BM265" s="155" t="s">
        <v>15530</v>
      </c>
    </row>
    <row r="266" spans="2:65" s="1" customFormat="1" ht="21.75" customHeight="1">
      <c r="B266" s="142"/>
      <c r="C266" s="143" t="s">
        <v>2059</v>
      </c>
      <c r="D266" s="143" t="s">
        <v>319</v>
      </c>
      <c r="E266" s="144" t="s">
        <v>15531</v>
      </c>
      <c r="F266" s="145" t="s">
        <v>15532</v>
      </c>
      <c r="G266" s="146" t="s">
        <v>467</v>
      </c>
      <c r="H266" s="147">
        <v>32</v>
      </c>
      <c r="I266" s="148"/>
      <c r="J266" s="149">
        <f t="shared" si="60"/>
        <v>0</v>
      </c>
      <c r="K266" s="150"/>
      <c r="L266" s="31"/>
      <c r="M266" s="151" t="s">
        <v>1</v>
      </c>
      <c r="N266" s="152" t="s">
        <v>42</v>
      </c>
      <c r="P266" s="153">
        <f t="shared" si="61"/>
        <v>0</v>
      </c>
      <c r="Q266" s="153">
        <v>0</v>
      </c>
      <c r="R266" s="153">
        <f t="shared" si="62"/>
        <v>0</v>
      </c>
      <c r="S266" s="153">
        <v>0</v>
      </c>
      <c r="T266" s="154">
        <f t="shared" si="63"/>
        <v>0</v>
      </c>
      <c r="AR266" s="155" t="s">
        <v>323</v>
      </c>
      <c r="AT266" s="155" t="s">
        <v>319</v>
      </c>
      <c r="AU266" s="155" t="s">
        <v>88</v>
      </c>
      <c r="AY266" s="16" t="s">
        <v>317</v>
      </c>
      <c r="BE266" s="156">
        <f t="shared" si="64"/>
        <v>0</v>
      </c>
      <c r="BF266" s="156">
        <f t="shared" si="65"/>
        <v>0</v>
      </c>
      <c r="BG266" s="156">
        <f t="shared" si="66"/>
        <v>0</v>
      </c>
      <c r="BH266" s="156">
        <f t="shared" si="67"/>
        <v>0</v>
      </c>
      <c r="BI266" s="156">
        <f t="shared" si="68"/>
        <v>0</v>
      </c>
      <c r="BJ266" s="16" t="s">
        <v>88</v>
      </c>
      <c r="BK266" s="156">
        <f t="shared" si="69"/>
        <v>0</v>
      </c>
      <c r="BL266" s="16" t="s">
        <v>323</v>
      </c>
      <c r="BM266" s="155" t="s">
        <v>15533</v>
      </c>
    </row>
    <row r="267" spans="2:65" s="1" customFormat="1" ht="21.75" customHeight="1">
      <c r="B267" s="142"/>
      <c r="C267" s="179" t="s">
        <v>2063</v>
      </c>
      <c r="D267" s="179" t="s">
        <v>454</v>
      </c>
      <c r="E267" s="180" t="s">
        <v>15534</v>
      </c>
      <c r="F267" s="181" t="s">
        <v>15532</v>
      </c>
      <c r="G267" s="182" t="s">
        <v>467</v>
      </c>
      <c r="H267" s="183">
        <v>32</v>
      </c>
      <c r="I267" s="184"/>
      <c r="J267" s="185">
        <f t="shared" si="60"/>
        <v>0</v>
      </c>
      <c r="K267" s="186"/>
      <c r="L267" s="187"/>
      <c r="M267" s="188" t="s">
        <v>1</v>
      </c>
      <c r="N267" s="189" t="s">
        <v>42</v>
      </c>
      <c r="P267" s="153">
        <f t="shared" si="61"/>
        <v>0</v>
      </c>
      <c r="Q267" s="153">
        <v>0</v>
      </c>
      <c r="R267" s="153">
        <f t="shared" si="62"/>
        <v>0</v>
      </c>
      <c r="S267" s="153">
        <v>0</v>
      </c>
      <c r="T267" s="154">
        <f t="shared" si="63"/>
        <v>0</v>
      </c>
      <c r="AR267" s="155" t="s">
        <v>356</v>
      </c>
      <c r="AT267" s="155" t="s">
        <v>454</v>
      </c>
      <c r="AU267" s="155" t="s">
        <v>88</v>
      </c>
      <c r="AY267" s="16" t="s">
        <v>317</v>
      </c>
      <c r="BE267" s="156">
        <f t="shared" si="64"/>
        <v>0</v>
      </c>
      <c r="BF267" s="156">
        <f t="shared" si="65"/>
        <v>0</v>
      </c>
      <c r="BG267" s="156">
        <f t="shared" si="66"/>
        <v>0</v>
      </c>
      <c r="BH267" s="156">
        <f t="shared" si="67"/>
        <v>0</v>
      </c>
      <c r="BI267" s="156">
        <f t="shared" si="68"/>
        <v>0</v>
      </c>
      <c r="BJ267" s="16" t="s">
        <v>88</v>
      </c>
      <c r="BK267" s="156">
        <f t="shared" si="69"/>
        <v>0</v>
      </c>
      <c r="BL267" s="16" t="s">
        <v>323</v>
      </c>
      <c r="BM267" s="155" t="s">
        <v>15535</v>
      </c>
    </row>
    <row r="268" spans="2:65" s="11" customFormat="1" ht="25.9" customHeight="1">
      <c r="B268" s="130"/>
      <c r="D268" s="131" t="s">
        <v>75</v>
      </c>
      <c r="E268" s="132" t="s">
        <v>15536</v>
      </c>
      <c r="F268" s="132" t="s">
        <v>15537</v>
      </c>
      <c r="I268" s="133"/>
      <c r="J268" s="134">
        <f>BK268</f>
        <v>0</v>
      </c>
      <c r="L268" s="130"/>
      <c r="M268" s="135"/>
      <c r="P268" s="136">
        <f>SUM(P269:P297)</f>
        <v>0</v>
      </c>
      <c r="R268" s="136">
        <f>SUM(R269:R297)</f>
        <v>3.7400600000000006</v>
      </c>
      <c r="T268" s="137">
        <f>SUM(T269:T297)</f>
        <v>0</v>
      </c>
      <c r="AR268" s="131" t="s">
        <v>83</v>
      </c>
      <c r="AT268" s="138" t="s">
        <v>75</v>
      </c>
      <c r="AU268" s="138" t="s">
        <v>76</v>
      </c>
      <c r="AY268" s="131" t="s">
        <v>317</v>
      </c>
      <c r="BK268" s="139">
        <f>SUM(BK269:BK297)</f>
        <v>0</v>
      </c>
    </row>
    <row r="269" spans="2:65" s="1" customFormat="1" ht="16.5" customHeight="1">
      <c r="B269" s="142"/>
      <c r="C269" s="143" t="s">
        <v>2068</v>
      </c>
      <c r="D269" s="143" t="s">
        <v>319</v>
      </c>
      <c r="E269" s="144" t="s">
        <v>9244</v>
      </c>
      <c r="F269" s="145" t="s">
        <v>9245</v>
      </c>
      <c r="G269" s="146" t="s">
        <v>484</v>
      </c>
      <c r="H269" s="147">
        <v>650</v>
      </c>
      <c r="I269" s="148"/>
      <c r="J269" s="149">
        <f t="shared" ref="J269:J297" si="70">ROUND(I269*H269,2)</f>
        <v>0</v>
      </c>
      <c r="K269" s="150"/>
      <c r="L269" s="31"/>
      <c r="M269" s="151" t="s">
        <v>1</v>
      </c>
      <c r="N269" s="152" t="s">
        <v>42</v>
      </c>
      <c r="P269" s="153">
        <f t="shared" ref="P269:P297" si="71">O269*H269</f>
        <v>0</v>
      </c>
      <c r="Q269" s="153">
        <v>0</v>
      </c>
      <c r="R269" s="153">
        <f t="shared" ref="R269:R297" si="72">Q269*H269</f>
        <v>0</v>
      </c>
      <c r="S269" s="153">
        <v>0</v>
      </c>
      <c r="T269" s="154">
        <f t="shared" ref="T269:T297" si="73">S269*H269</f>
        <v>0</v>
      </c>
      <c r="AR269" s="155" t="s">
        <v>323</v>
      </c>
      <c r="AT269" s="155" t="s">
        <v>319</v>
      </c>
      <c r="AU269" s="155" t="s">
        <v>83</v>
      </c>
      <c r="AY269" s="16" t="s">
        <v>317</v>
      </c>
      <c r="BE269" s="156">
        <f t="shared" ref="BE269:BE297" si="74">IF(N269="základná",J269,0)</f>
        <v>0</v>
      </c>
      <c r="BF269" s="156">
        <f t="shared" ref="BF269:BF297" si="75">IF(N269="znížená",J269,0)</f>
        <v>0</v>
      </c>
      <c r="BG269" s="156">
        <f t="shared" ref="BG269:BG297" si="76">IF(N269="zákl. prenesená",J269,0)</f>
        <v>0</v>
      </c>
      <c r="BH269" s="156">
        <f t="shared" ref="BH269:BH297" si="77">IF(N269="zníž. prenesená",J269,0)</f>
        <v>0</v>
      </c>
      <c r="BI269" s="156">
        <f t="shared" ref="BI269:BI297" si="78">IF(N269="nulová",J269,0)</f>
        <v>0</v>
      </c>
      <c r="BJ269" s="16" t="s">
        <v>88</v>
      </c>
      <c r="BK269" s="156">
        <f t="shared" ref="BK269:BK297" si="79">ROUND(I269*H269,2)</f>
        <v>0</v>
      </c>
      <c r="BL269" s="16" t="s">
        <v>323</v>
      </c>
      <c r="BM269" s="155" t="s">
        <v>15538</v>
      </c>
    </row>
    <row r="270" spans="2:65" s="1" customFormat="1" ht="24.15" customHeight="1">
      <c r="B270" s="142"/>
      <c r="C270" s="179" t="s">
        <v>2072</v>
      </c>
      <c r="D270" s="179" t="s">
        <v>454</v>
      </c>
      <c r="E270" s="180" t="s">
        <v>9241</v>
      </c>
      <c r="F270" s="181" t="s">
        <v>9242</v>
      </c>
      <c r="G270" s="182" t="s">
        <v>484</v>
      </c>
      <c r="H270" s="183">
        <v>650</v>
      </c>
      <c r="I270" s="184"/>
      <c r="J270" s="185">
        <f t="shared" si="70"/>
        <v>0</v>
      </c>
      <c r="K270" s="186"/>
      <c r="L270" s="187"/>
      <c r="M270" s="188" t="s">
        <v>1</v>
      </c>
      <c r="N270" s="189" t="s">
        <v>42</v>
      </c>
      <c r="P270" s="153">
        <f t="shared" si="71"/>
        <v>0</v>
      </c>
      <c r="Q270" s="153">
        <v>0</v>
      </c>
      <c r="R270" s="153">
        <f t="shared" si="72"/>
        <v>0</v>
      </c>
      <c r="S270" s="153">
        <v>0</v>
      </c>
      <c r="T270" s="154">
        <f t="shared" si="73"/>
        <v>0</v>
      </c>
      <c r="AR270" s="155" t="s">
        <v>356</v>
      </c>
      <c r="AT270" s="155" t="s">
        <v>454</v>
      </c>
      <c r="AU270" s="155" t="s">
        <v>83</v>
      </c>
      <c r="AY270" s="16" t="s">
        <v>317</v>
      </c>
      <c r="BE270" s="156">
        <f t="shared" si="74"/>
        <v>0</v>
      </c>
      <c r="BF270" s="156">
        <f t="shared" si="75"/>
        <v>0</v>
      </c>
      <c r="BG270" s="156">
        <f t="shared" si="76"/>
        <v>0</v>
      </c>
      <c r="BH270" s="156">
        <f t="shared" si="77"/>
        <v>0</v>
      </c>
      <c r="BI270" s="156">
        <f t="shared" si="78"/>
        <v>0</v>
      </c>
      <c r="BJ270" s="16" t="s">
        <v>88</v>
      </c>
      <c r="BK270" s="156">
        <f t="shared" si="79"/>
        <v>0</v>
      </c>
      <c r="BL270" s="16" t="s">
        <v>323</v>
      </c>
      <c r="BM270" s="155" t="s">
        <v>15539</v>
      </c>
    </row>
    <row r="271" spans="2:65" s="1" customFormat="1" ht="16.5" customHeight="1">
      <c r="B271" s="142"/>
      <c r="C271" s="143" t="s">
        <v>2077</v>
      </c>
      <c r="D271" s="143" t="s">
        <v>319</v>
      </c>
      <c r="E271" s="144" t="s">
        <v>9250</v>
      </c>
      <c r="F271" s="145" t="s">
        <v>9251</v>
      </c>
      <c r="G271" s="146" t="s">
        <v>467</v>
      </c>
      <c r="H271" s="147">
        <v>650</v>
      </c>
      <c r="I271" s="148"/>
      <c r="J271" s="149">
        <f t="shared" si="70"/>
        <v>0</v>
      </c>
      <c r="K271" s="150"/>
      <c r="L271" s="31"/>
      <c r="M271" s="151" t="s">
        <v>1</v>
      </c>
      <c r="N271" s="152" t="s">
        <v>42</v>
      </c>
      <c r="P271" s="153">
        <f t="shared" si="71"/>
        <v>0</v>
      </c>
      <c r="Q271" s="153">
        <v>0</v>
      </c>
      <c r="R271" s="153">
        <f t="shared" si="72"/>
        <v>0</v>
      </c>
      <c r="S271" s="153">
        <v>0</v>
      </c>
      <c r="T271" s="154">
        <f t="shared" si="73"/>
        <v>0</v>
      </c>
      <c r="AR271" s="155" t="s">
        <v>323</v>
      </c>
      <c r="AT271" s="155" t="s">
        <v>319</v>
      </c>
      <c r="AU271" s="155" t="s">
        <v>83</v>
      </c>
      <c r="AY271" s="16" t="s">
        <v>317</v>
      </c>
      <c r="BE271" s="156">
        <f t="shared" si="74"/>
        <v>0</v>
      </c>
      <c r="BF271" s="156">
        <f t="shared" si="75"/>
        <v>0</v>
      </c>
      <c r="BG271" s="156">
        <f t="shared" si="76"/>
        <v>0</v>
      </c>
      <c r="BH271" s="156">
        <f t="shared" si="77"/>
        <v>0</v>
      </c>
      <c r="BI271" s="156">
        <f t="shared" si="78"/>
        <v>0</v>
      </c>
      <c r="BJ271" s="16" t="s">
        <v>88</v>
      </c>
      <c r="BK271" s="156">
        <f t="shared" si="79"/>
        <v>0</v>
      </c>
      <c r="BL271" s="16" t="s">
        <v>323</v>
      </c>
      <c r="BM271" s="155" t="s">
        <v>15540</v>
      </c>
    </row>
    <row r="272" spans="2:65" s="1" customFormat="1" ht="21.75" customHeight="1">
      <c r="B272" s="142"/>
      <c r="C272" s="179" t="s">
        <v>2081</v>
      </c>
      <c r="D272" s="179" t="s">
        <v>454</v>
      </c>
      <c r="E272" s="180" t="s">
        <v>9247</v>
      </c>
      <c r="F272" s="181" t="s">
        <v>9248</v>
      </c>
      <c r="G272" s="182" t="s">
        <v>467</v>
      </c>
      <c r="H272" s="183">
        <v>650</v>
      </c>
      <c r="I272" s="184"/>
      <c r="J272" s="185">
        <f t="shared" si="70"/>
        <v>0</v>
      </c>
      <c r="K272" s="186"/>
      <c r="L272" s="187"/>
      <c r="M272" s="188" t="s">
        <v>1</v>
      </c>
      <c r="N272" s="189" t="s">
        <v>42</v>
      </c>
      <c r="P272" s="153">
        <f t="shared" si="71"/>
        <v>0</v>
      </c>
      <c r="Q272" s="153">
        <v>0</v>
      </c>
      <c r="R272" s="153">
        <f t="shared" si="72"/>
        <v>0</v>
      </c>
      <c r="S272" s="153">
        <v>0</v>
      </c>
      <c r="T272" s="154">
        <f t="shared" si="73"/>
        <v>0</v>
      </c>
      <c r="AR272" s="155" t="s">
        <v>356</v>
      </c>
      <c r="AT272" s="155" t="s">
        <v>454</v>
      </c>
      <c r="AU272" s="155" t="s">
        <v>83</v>
      </c>
      <c r="AY272" s="16" t="s">
        <v>317</v>
      </c>
      <c r="BE272" s="156">
        <f t="shared" si="74"/>
        <v>0</v>
      </c>
      <c r="BF272" s="156">
        <f t="shared" si="75"/>
        <v>0</v>
      </c>
      <c r="BG272" s="156">
        <f t="shared" si="76"/>
        <v>0</v>
      </c>
      <c r="BH272" s="156">
        <f t="shared" si="77"/>
        <v>0</v>
      </c>
      <c r="BI272" s="156">
        <f t="shared" si="78"/>
        <v>0</v>
      </c>
      <c r="BJ272" s="16" t="s">
        <v>88</v>
      </c>
      <c r="BK272" s="156">
        <f t="shared" si="79"/>
        <v>0</v>
      </c>
      <c r="BL272" s="16" t="s">
        <v>323</v>
      </c>
      <c r="BM272" s="155" t="s">
        <v>15541</v>
      </c>
    </row>
    <row r="273" spans="2:65" s="1" customFormat="1" ht="24.15" customHeight="1">
      <c r="B273" s="142"/>
      <c r="C273" s="143" t="s">
        <v>2085</v>
      </c>
      <c r="D273" s="143" t="s">
        <v>319</v>
      </c>
      <c r="E273" s="144" t="s">
        <v>9189</v>
      </c>
      <c r="F273" s="145" t="s">
        <v>9190</v>
      </c>
      <c r="G273" s="146" t="s">
        <v>467</v>
      </c>
      <c r="H273" s="147">
        <v>18</v>
      </c>
      <c r="I273" s="148"/>
      <c r="J273" s="149">
        <f t="shared" si="70"/>
        <v>0</v>
      </c>
      <c r="K273" s="150"/>
      <c r="L273" s="31"/>
      <c r="M273" s="151" t="s">
        <v>1</v>
      </c>
      <c r="N273" s="152" t="s">
        <v>42</v>
      </c>
      <c r="P273" s="153">
        <f t="shared" si="71"/>
        <v>0</v>
      </c>
      <c r="Q273" s="153">
        <v>0</v>
      </c>
      <c r="R273" s="153">
        <f t="shared" si="72"/>
        <v>0</v>
      </c>
      <c r="S273" s="153">
        <v>0</v>
      </c>
      <c r="T273" s="154">
        <f t="shared" si="73"/>
        <v>0</v>
      </c>
      <c r="AR273" s="155" t="s">
        <v>323</v>
      </c>
      <c r="AT273" s="155" t="s">
        <v>319</v>
      </c>
      <c r="AU273" s="155" t="s">
        <v>83</v>
      </c>
      <c r="AY273" s="16" t="s">
        <v>317</v>
      </c>
      <c r="BE273" s="156">
        <f t="shared" si="74"/>
        <v>0</v>
      </c>
      <c r="BF273" s="156">
        <f t="shared" si="75"/>
        <v>0</v>
      </c>
      <c r="BG273" s="156">
        <f t="shared" si="76"/>
        <v>0</v>
      </c>
      <c r="BH273" s="156">
        <f t="shared" si="77"/>
        <v>0</v>
      </c>
      <c r="BI273" s="156">
        <f t="shared" si="78"/>
        <v>0</v>
      </c>
      <c r="BJ273" s="16" t="s">
        <v>88</v>
      </c>
      <c r="BK273" s="156">
        <f t="shared" si="79"/>
        <v>0</v>
      </c>
      <c r="BL273" s="16" t="s">
        <v>323</v>
      </c>
      <c r="BM273" s="155" t="s">
        <v>15542</v>
      </c>
    </row>
    <row r="274" spans="2:65" s="1" customFormat="1" ht="24.15" customHeight="1">
      <c r="B274" s="142"/>
      <c r="C274" s="179" t="s">
        <v>768</v>
      </c>
      <c r="D274" s="179" t="s">
        <v>454</v>
      </c>
      <c r="E274" s="180" t="s">
        <v>9192</v>
      </c>
      <c r="F274" s="181" t="s">
        <v>9190</v>
      </c>
      <c r="G274" s="182" t="s">
        <v>467</v>
      </c>
      <c r="H274" s="183">
        <v>18</v>
      </c>
      <c r="I274" s="184"/>
      <c r="J274" s="185">
        <f t="shared" si="70"/>
        <v>0</v>
      </c>
      <c r="K274" s="186"/>
      <c r="L274" s="187"/>
      <c r="M274" s="188" t="s">
        <v>1</v>
      </c>
      <c r="N274" s="189" t="s">
        <v>42</v>
      </c>
      <c r="P274" s="153">
        <f t="shared" si="71"/>
        <v>0</v>
      </c>
      <c r="Q274" s="153">
        <v>1.1000000000000001E-3</v>
      </c>
      <c r="R274" s="153">
        <f t="shared" si="72"/>
        <v>1.9800000000000002E-2</v>
      </c>
      <c r="S274" s="153">
        <v>0</v>
      </c>
      <c r="T274" s="154">
        <f t="shared" si="73"/>
        <v>0</v>
      </c>
      <c r="AR274" s="155" t="s">
        <v>356</v>
      </c>
      <c r="AT274" s="155" t="s">
        <v>454</v>
      </c>
      <c r="AU274" s="155" t="s">
        <v>83</v>
      </c>
      <c r="AY274" s="16" t="s">
        <v>317</v>
      </c>
      <c r="BE274" s="156">
        <f t="shared" si="74"/>
        <v>0</v>
      </c>
      <c r="BF274" s="156">
        <f t="shared" si="75"/>
        <v>0</v>
      </c>
      <c r="BG274" s="156">
        <f t="shared" si="76"/>
        <v>0</v>
      </c>
      <c r="BH274" s="156">
        <f t="shared" si="77"/>
        <v>0</v>
      </c>
      <c r="BI274" s="156">
        <f t="shared" si="78"/>
        <v>0</v>
      </c>
      <c r="BJ274" s="16" t="s">
        <v>88</v>
      </c>
      <c r="BK274" s="156">
        <f t="shared" si="79"/>
        <v>0</v>
      </c>
      <c r="BL274" s="16" t="s">
        <v>323</v>
      </c>
      <c r="BM274" s="155" t="s">
        <v>15543</v>
      </c>
    </row>
    <row r="275" spans="2:65" s="1" customFormat="1" ht="24.15" customHeight="1">
      <c r="B275" s="142"/>
      <c r="C275" s="143" t="s">
        <v>2092</v>
      </c>
      <c r="D275" s="143" t="s">
        <v>319</v>
      </c>
      <c r="E275" s="144" t="s">
        <v>9194</v>
      </c>
      <c r="F275" s="145" t="s">
        <v>9195</v>
      </c>
      <c r="G275" s="146" t="s">
        <v>467</v>
      </c>
      <c r="H275" s="147">
        <v>216</v>
      </c>
      <c r="I275" s="148"/>
      <c r="J275" s="149">
        <f t="shared" si="70"/>
        <v>0</v>
      </c>
      <c r="K275" s="150"/>
      <c r="L275" s="31"/>
      <c r="M275" s="151" t="s">
        <v>1</v>
      </c>
      <c r="N275" s="152" t="s">
        <v>42</v>
      </c>
      <c r="P275" s="153">
        <f t="shared" si="71"/>
        <v>0</v>
      </c>
      <c r="Q275" s="153">
        <v>0</v>
      </c>
      <c r="R275" s="153">
        <f t="shared" si="72"/>
        <v>0</v>
      </c>
      <c r="S275" s="153">
        <v>0</v>
      </c>
      <c r="T275" s="154">
        <f t="shared" si="73"/>
        <v>0</v>
      </c>
      <c r="AR275" s="155" t="s">
        <v>323</v>
      </c>
      <c r="AT275" s="155" t="s">
        <v>319</v>
      </c>
      <c r="AU275" s="155" t="s">
        <v>83</v>
      </c>
      <c r="AY275" s="16" t="s">
        <v>317</v>
      </c>
      <c r="BE275" s="156">
        <f t="shared" si="74"/>
        <v>0</v>
      </c>
      <c r="BF275" s="156">
        <f t="shared" si="75"/>
        <v>0</v>
      </c>
      <c r="BG275" s="156">
        <f t="shared" si="76"/>
        <v>0</v>
      </c>
      <c r="BH275" s="156">
        <f t="shared" si="77"/>
        <v>0</v>
      </c>
      <c r="BI275" s="156">
        <f t="shared" si="78"/>
        <v>0</v>
      </c>
      <c r="BJ275" s="16" t="s">
        <v>88</v>
      </c>
      <c r="BK275" s="156">
        <f t="shared" si="79"/>
        <v>0</v>
      </c>
      <c r="BL275" s="16" t="s">
        <v>323</v>
      </c>
      <c r="BM275" s="155" t="s">
        <v>15544</v>
      </c>
    </row>
    <row r="276" spans="2:65" s="1" customFormat="1" ht="24.15" customHeight="1">
      <c r="B276" s="142"/>
      <c r="C276" s="179" t="s">
        <v>2096</v>
      </c>
      <c r="D276" s="179" t="s">
        <v>454</v>
      </c>
      <c r="E276" s="180" t="s">
        <v>9197</v>
      </c>
      <c r="F276" s="181" t="s">
        <v>15545</v>
      </c>
      <c r="G276" s="182" t="s">
        <v>467</v>
      </c>
      <c r="H276" s="183">
        <v>216</v>
      </c>
      <c r="I276" s="184"/>
      <c r="J276" s="185">
        <f t="shared" si="70"/>
        <v>0</v>
      </c>
      <c r="K276" s="186"/>
      <c r="L276" s="187"/>
      <c r="M276" s="188" t="s">
        <v>1</v>
      </c>
      <c r="N276" s="189" t="s">
        <v>42</v>
      </c>
      <c r="P276" s="153">
        <f t="shared" si="71"/>
        <v>0</v>
      </c>
      <c r="Q276" s="153">
        <v>1.7000000000000001E-2</v>
      </c>
      <c r="R276" s="153">
        <f t="shared" si="72"/>
        <v>3.6720000000000002</v>
      </c>
      <c r="S276" s="153">
        <v>0</v>
      </c>
      <c r="T276" s="154">
        <f t="shared" si="73"/>
        <v>0</v>
      </c>
      <c r="AR276" s="155" t="s">
        <v>356</v>
      </c>
      <c r="AT276" s="155" t="s">
        <v>454</v>
      </c>
      <c r="AU276" s="155" t="s">
        <v>83</v>
      </c>
      <c r="AY276" s="16" t="s">
        <v>317</v>
      </c>
      <c r="BE276" s="156">
        <f t="shared" si="74"/>
        <v>0</v>
      </c>
      <c r="BF276" s="156">
        <f t="shared" si="75"/>
        <v>0</v>
      </c>
      <c r="BG276" s="156">
        <f t="shared" si="76"/>
        <v>0</v>
      </c>
      <c r="BH276" s="156">
        <f t="shared" si="77"/>
        <v>0</v>
      </c>
      <c r="BI276" s="156">
        <f t="shared" si="78"/>
        <v>0</v>
      </c>
      <c r="BJ276" s="16" t="s">
        <v>88</v>
      </c>
      <c r="BK276" s="156">
        <f t="shared" si="79"/>
        <v>0</v>
      </c>
      <c r="BL276" s="16" t="s">
        <v>323</v>
      </c>
      <c r="BM276" s="155" t="s">
        <v>15546</v>
      </c>
    </row>
    <row r="277" spans="2:65" s="1" customFormat="1" ht="24.15" customHeight="1">
      <c r="B277" s="142"/>
      <c r="C277" s="179" t="s">
        <v>2100</v>
      </c>
      <c r="D277" s="179" t="s">
        <v>454</v>
      </c>
      <c r="E277" s="180" t="s">
        <v>9200</v>
      </c>
      <c r="F277" s="181" t="s">
        <v>15547</v>
      </c>
      <c r="G277" s="182" t="s">
        <v>467</v>
      </c>
      <c r="H277" s="183">
        <v>216</v>
      </c>
      <c r="I277" s="184"/>
      <c r="J277" s="185">
        <f t="shared" si="70"/>
        <v>0</v>
      </c>
      <c r="K277" s="186"/>
      <c r="L277" s="187"/>
      <c r="M277" s="188" t="s">
        <v>1</v>
      </c>
      <c r="N277" s="189" t="s">
        <v>42</v>
      </c>
      <c r="P277" s="153">
        <f t="shared" si="71"/>
        <v>0</v>
      </c>
      <c r="Q277" s="153">
        <v>5.0000000000000002E-5</v>
      </c>
      <c r="R277" s="153">
        <f t="shared" si="72"/>
        <v>1.0800000000000001E-2</v>
      </c>
      <c r="S277" s="153">
        <v>0</v>
      </c>
      <c r="T277" s="154">
        <f t="shared" si="73"/>
        <v>0</v>
      </c>
      <c r="AR277" s="155" t="s">
        <v>356</v>
      </c>
      <c r="AT277" s="155" t="s">
        <v>454</v>
      </c>
      <c r="AU277" s="155" t="s">
        <v>83</v>
      </c>
      <c r="AY277" s="16" t="s">
        <v>317</v>
      </c>
      <c r="BE277" s="156">
        <f t="shared" si="74"/>
        <v>0</v>
      </c>
      <c r="BF277" s="156">
        <f t="shared" si="75"/>
        <v>0</v>
      </c>
      <c r="BG277" s="156">
        <f t="shared" si="76"/>
        <v>0</v>
      </c>
      <c r="BH277" s="156">
        <f t="shared" si="77"/>
        <v>0</v>
      </c>
      <c r="BI277" s="156">
        <f t="shared" si="78"/>
        <v>0</v>
      </c>
      <c r="BJ277" s="16" t="s">
        <v>88</v>
      </c>
      <c r="BK277" s="156">
        <f t="shared" si="79"/>
        <v>0</v>
      </c>
      <c r="BL277" s="16" t="s">
        <v>323</v>
      </c>
      <c r="BM277" s="155" t="s">
        <v>15548</v>
      </c>
    </row>
    <row r="278" spans="2:65" s="1" customFormat="1" ht="16.5" customHeight="1">
      <c r="B278" s="142"/>
      <c r="C278" s="143" t="s">
        <v>2104</v>
      </c>
      <c r="D278" s="143" t="s">
        <v>319</v>
      </c>
      <c r="E278" s="144" t="s">
        <v>9203</v>
      </c>
      <c r="F278" s="145" t="s">
        <v>9204</v>
      </c>
      <c r="G278" s="146" t="s">
        <v>467</v>
      </c>
      <c r="H278" s="147">
        <v>54</v>
      </c>
      <c r="I278" s="148"/>
      <c r="J278" s="149">
        <f t="shared" si="70"/>
        <v>0</v>
      </c>
      <c r="K278" s="150"/>
      <c r="L278" s="31"/>
      <c r="M278" s="151" t="s">
        <v>1</v>
      </c>
      <c r="N278" s="152" t="s">
        <v>42</v>
      </c>
      <c r="P278" s="153">
        <f t="shared" si="71"/>
        <v>0</v>
      </c>
      <c r="Q278" s="153">
        <v>0</v>
      </c>
      <c r="R278" s="153">
        <f t="shared" si="72"/>
        <v>0</v>
      </c>
      <c r="S278" s="153">
        <v>0</v>
      </c>
      <c r="T278" s="154">
        <f t="shared" si="73"/>
        <v>0</v>
      </c>
      <c r="AR278" s="155" t="s">
        <v>323</v>
      </c>
      <c r="AT278" s="155" t="s">
        <v>319</v>
      </c>
      <c r="AU278" s="155" t="s">
        <v>83</v>
      </c>
      <c r="AY278" s="16" t="s">
        <v>317</v>
      </c>
      <c r="BE278" s="156">
        <f t="shared" si="74"/>
        <v>0</v>
      </c>
      <c r="BF278" s="156">
        <f t="shared" si="75"/>
        <v>0</v>
      </c>
      <c r="BG278" s="156">
        <f t="shared" si="76"/>
        <v>0</v>
      </c>
      <c r="BH278" s="156">
        <f t="shared" si="77"/>
        <v>0</v>
      </c>
      <c r="BI278" s="156">
        <f t="shared" si="78"/>
        <v>0</v>
      </c>
      <c r="BJ278" s="16" t="s">
        <v>88</v>
      </c>
      <c r="BK278" s="156">
        <f t="shared" si="79"/>
        <v>0</v>
      </c>
      <c r="BL278" s="16" t="s">
        <v>323</v>
      </c>
      <c r="BM278" s="155" t="s">
        <v>15549</v>
      </c>
    </row>
    <row r="279" spans="2:65" s="1" customFormat="1" ht="16.5" customHeight="1">
      <c r="B279" s="142"/>
      <c r="C279" s="179" t="s">
        <v>2108</v>
      </c>
      <c r="D279" s="179" t="s">
        <v>454</v>
      </c>
      <c r="E279" s="180" t="s">
        <v>9203</v>
      </c>
      <c r="F279" s="181" t="s">
        <v>9204</v>
      </c>
      <c r="G279" s="182" t="s">
        <v>467</v>
      </c>
      <c r="H279" s="183">
        <v>54</v>
      </c>
      <c r="I279" s="184"/>
      <c r="J279" s="185">
        <f t="shared" si="70"/>
        <v>0</v>
      </c>
      <c r="K279" s="186"/>
      <c r="L279" s="187"/>
      <c r="M279" s="188" t="s">
        <v>1</v>
      </c>
      <c r="N279" s="189" t="s">
        <v>42</v>
      </c>
      <c r="P279" s="153">
        <f t="shared" si="71"/>
        <v>0</v>
      </c>
      <c r="Q279" s="153">
        <v>0</v>
      </c>
      <c r="R279" s="153">
        <f t="shared" si="72"/>
        <v>0</v>
      </c>
      <c r="S279" s="153">
        <v>0</v>
      </c>
      <c r="T279" s="154">
        <f t="shared" si="73"/>
        <v>0</v>
      </c>
      <c r="AR279" s="155" t="s">
        <v>356</v>
      </c>
      <c r="AT279" s="155" t="s">
        <v>454</v>
      </c>
      <c r="AU279" s="155" t="s">
        <v>83</v>
      </c>
      <c r="AY279" s="16" t="s">
        <v>317</v>
      </c>
      <c r="BE279" s="156">
        <f t="shared" si="74"/>
        <v>0</v>
      </c>
      <c r="BF279" s="156">
        <f t="shared" si="75"/>
        <v>0</v>
      </c>
      <c r="BG279" s="156">
        <f t="shared" si="76"/>
        <v>0</v>
      </c>
      <c r="BH279" s="156">
        <f t="shared" si="77"/>
        <v>0</v>
      </c>
      <c r="BI279" s="156">
        <f t="shared" si="78"/>
        <v>0</v>
      </c>
      <c r="BJ279" s="16" t="s">
        <v>88</v>
      </c>
      <c r="BK279" s="156">
        <f t="shared" si="79"/>
        <v>0</v>
      </c>
      <c r="BL279" s="16" t="s">
        <v>323</v>
      </c>
      <c r="BM279" s="155" t="s">
        <v>15550</v>
      </c>
    </row>
    <row r="280" spans="2:65" s="1" customFormat="1" ht="16.5" customHeight="1">
      <c r="B280" s="142"/>
      <c r="C280" s="143" t="s">
        <v>2112</v>
      </c>
      <c r="D280" s="143" t="s">
        <v>319</v>
      </c>
      <c r="E280" s="144" t="s">
        <v>9207</v>
      </c>
      <c r="F280" s="145" t="s">
        <v>9208</v>
      </c>
      <c r="G280" s="146" t="s">
        <v>467</v>
      </c>
      <c r="H280" s="147">
        <v>54</v>
      </c>
      <c r="I280" s="148"/>
      <c r="J280" s="149">
        <f t="shared" si="70"/>
        <v>0</v>
      </c>
      <c r="K280" s="150"/>
      <c r="L280" s="31"/>
      <c r="M280" s="151" t="s">
        <v>1</v>
      </c>
      <c r="N280" s="152" t="s">
        <v>42</v>
      </c>
      <c r="P280" s="153">
        <f t="shared" si="71"/>
        <v>0</v>
      </c>
      <c r="Q280" s="153">
        <v>0</v>
      </c>
      <c r="R280" s="153">
        <f t="shared" si="72"/>
        <v>0</v>
      </c>
      <c r="S280" s="153">
        <v>0</v>
      </c>
      <c r="T280" s="154">
        <f t="shared" si="73"/>
        <v>0</v>
      </c>
      <c r="AR280" s="155" t="s">
        <v>323</v>
      </c>
      <c r="AT280" s="155" t="s">
        <v>319</v>
      </c>
      <c r="AU280" s="155" t="s">
        <v>83</v>
      </c>
      <c r="AY280" s="16" t="s">
        <v>317</v>
      </c>
      <c r="BE280" s="156">
        <f t="shared" si="74"/>
        <v>0</v>
      </c>
      <c r="BF280" s="156">
        <f t="shared" si="75"/>
        <v>0</v>
      </c>
      <c r="BG280" s="156">
        <f t="shared" si="76"/>
        <v>0</v>
      </c>
      <c r="BH280" s="156">
        <f t="shared" si="77"/>
        <v>0</v>
      </c>
      <c r="BI280" s="156">
        <f t="shared" si="78"/>
        <v>0</v>
      </c>
      <c r="BJ280" s="16" t="s">
        <v>88</v>
      </c>
      <c r="BK280" s="156">
        <f t="shared" si="79"/>
        <v>0</v>
      </c>
      <c r="BL280" s="16" t="s">
        <v>323</v>
      </c>
      <c r="BM280" s="155" t="s">
        <v>15551</v>
      </c>
    </row>
    <row r="281" spans="2:65" s="1" customFormat="1" ht="16.5" customHeight="1">
      <c r="B281" s="142"/>
      <c r="C281" s="179" t="s">
        <v>2116</v>
      </c>
      <c r="D281" s="179" t="s">
        <v>454</v>
      </c>
      <c r="E281" s="180" t="s">
        <v>9207</v>
      </c>
      <c r="F281" s="181" t="s">
        <v>9208</v>
      </c>
      <c r="G281" s="182" t="s">
        <v>467</v>
      </c>
      <c r="H281" s="183">
        <v>54</v>
      </c>
      <c r="I281" s="184"/>
      <c r="J281" s="185">
        <f t="shared" si="70"/>
        <v>0</v>
      </c>
      <c r="K281" s="186"/>
      <c r="L281" s="187"/>
      <c r="M281" s="188" t="s">
        <v>1</v>
      </c>
      <c r="N281" s="189" t="s">
        <v>42</v>
      </c>
      <c r="P281" s="153">
        <f t="shared" si="71"/>
        <v>0</v>
      </c>
      <c r="Q281" s="153">
        <v>0</v>
      </c>
      <c r="R281" s="153">
        <f t="shared" si="72"/>
        <v>0</v>
      </c>
      <c r="S281" s="153">
        <v>0</v>
      </c>
      <c r="T281" s="154">
        <f t="shared" si="73"/>
        <v>0</v>
      </c>
      <c r="AR281" s="155" t="s">
        <v>356</v>
      </c>
      <c r="AT281" s="155" t="s">
        <v>454</v>
      </c>
      <c r="AU281" s="155" t="s">
        <v>83</v>
      </c>
      <c r="AY281" s="16" t="s">
        <v>317</v>
      </c>
      <c r="BE281" s="156">
        <f t="shared" si="74"/>
        <v>0</v>
      </c>
      <c r="BF281" s="156">
        <f t="shared" si="75"/>
        <v>0</v>
      </c>
      <c r="BG281" s="156">
        <f t="shared" si="76"/>
        <v>0</v>
      </c>
      <c r="BH281" s="156">
        <f t="shared" si="77"/>
        <v>0</v>
      </c>
      <c r="BI281" s="156">
        <f t="shared" si="78"/>
        <v>0</v>
      </c>
      <c r="BJ281" s="16" t="s">
        <v>88</v>
      </c>
      <c r="BK281" s="156">
        <f t="shared" si="79"/>
        <v>0</v>
      </c>
      <c r="BL281" s="16" t="s">
        <v>323</v>
      </c>
      <c r="BM281" s="155" t="s">
        <v>15552</v>
      </c>
    </row>
    <row r="282" spans="2:65" s="1" customFormat="1" ht="24.15" customHeight="1">
      <c r="B282" s="142"/>
      <c r="C282" s="143" t="s">
        <v>2127</v>
      </c>
      <c r="D282" s="143" t="s">
        <v>319</v>
      </c>
      <c r="E282" s="144" t="s">
        <v>15553</v>
      </c>
      <c r="F282" s="145" t="s">
        <v>15554</v>
      </c>
      <c r="G282" s="146" t="s">
        <v>467</v>
      </c>
      <c r="H282" s="147">
        <v>16</v>
      </c>
      <c r="I282" s="148"/>
      <c r="J282" s="149">
        <f t="shared" si="70"/>
        <v>0</v>
      </c>
      <c r="K282" s="150"/>
      <c r="L282" s="31"/>
      <c r="M282" s="151" t="s">
        <v>1</v>
      </c>
      <c r="N282" s="152" t="s">
        <v>42</v>
      </c>
      <c r="P282" s="153">
        <f t="shared" si="71"/>
        <v>0</v>
      </c>
      <c r="Q282" s="153">
        <v>0</v>
      </c>
      <c r="R282" s="153">
        <f t="shared" si="72"/>
        <v>0</v>
      </c>
      <c r="S282" s="153">
        <v>0</v>
      </c>
      <c r="T282" s="154">
        <f t="shared" si="73"/>
        <v>0</v>
      </c>
      <c r="AR282" s="155" t="s">
        <v>323</v>
      </c>
      <c r="AT282" s="155" t="s">
        <v>319</v>
      </c>
      <c r="AU282" s="155" t="s">
        <v>83</v>
      </c>
      <c r="AY282" s="16" t="s">
        <v>317</v>
      </c>
      <c r="BE282" s="156">
        <f t="shared" si="74"/>
        <v>0</v>
      </c>
      <c r="BF282" s="156">
        <f t="shared" si="75"/>
        <v>0</v>
      </c>
      <c r="BG282" s="156">
        <f t="shared" si="76"/>
        <v>0</v>
      </c>
      <c r="BH282" s="156">
        <f t="shared" si="77"/>
        <v>0</v>
      </c>
      <c r="BI282" s="156">
        <f t="shared" si="78"/>
        <v>0</v>
      </c>
      <c r="BJ282" s="16" t="s">
        <v>88</v>
      </c>
      <c r="BK282" s="156">
        <f t="shared" si="79"/>
        <v>0</v>
      </c>
      <c r="BL282" s="16" t="s">
        <v>323</v>
      </c>
      <c r="BM282" s="155" t="s">
        <v>15555</v>
      </c>
    </row>
    <row r="283" spans="2:65" s="1" customFormat="1" ht="24.15" customHeight="1">
      <c r="B283" s="142"/>
      <c r="C283" s="179" t="s">
        <v>2132</v>
      </c>
      <c r="D283" s="179" t="s">
        <v>454</v>
      </c>
      <c r="E283" s="180" t="s">
        <v>15553</v>
      </c>
      <c r="F283" s="181" t="s">
        <v>15554</v>
      </c>
      <c r="G283" s="182" t="s">
        <v>467</v>
      </c>
      <c r="H283" s="183">
        <v>16</v>
      </c>
      <c r="I283" s="184"/>
      <c r="J283" s="185">
        <f t="shared" si="70"/>
        <v>0</v>
      </c>
      <c r="K283" s="186"/>
      <c r="L283" s="187"/>
      <c r="M283" s="188" t="s">
        <v>1</v>
      </c>
      <c r="N283" s="189" t="s">
        <v>42</v>
      </c>
      <c r="P283" s="153">
        <f t="shared" si="71"/>
        <v>0</v>
      </c>
      <c r="Q283" s="153">
        <v>0</v>
      </c>
      <c r="R283" s="153">
        <f t="shared" si="72"/>
        <v>0</v>
      </c>
      <c r="S283" s="153">
        <v>0</v>
      </c>
      <c r="T283" s="154">
        <f t="shared" si="73"/>
        <v>0</v>
      </c>
      <c r="AR283" s="155" t="s">
        <v>356</v>
      </c>
      <c r="AT283" s="155" t="s">
        <v>454</v>
      </c>
      <c r="AU283" s="155" t="s">
        <v>83</v>
      </c>
      <c r="AY283" s="16" t="s">
        <v>317</v>
      </c>
      <c r="BE283" s="156">
        <f t="shared" si="74"/>
        <v>0</v>
      </c>
      <c r="BF283" s="156">
        <f t="shared" si="75"/>
        <v>0</v>
      </c>
      <c r="BG283" s="156">
        <f t="shared" si="76"/>
        <v>0</v>
      </c>
      <c r="BH283" s="156">
        <f t="shared" si="77"/>
        <v>0</v>
      </c>
      <c r="BI283" s="156">
        <f t="shared" si="78"/>
        <v>0</v>
      </c>
      <c r="BJ283" s="16" t="s">
        <v>88</v>
      </c>
      <c r="BK283" s="156">
        <f t="shared" si="79"/>
        <v>0</v>
      </c>
      <c r="BL283" s="16" t="s">
        <v>323</v>
      </c>
      <c r="BM283" s="155" t="s">
        <v>15556</v>
      </c>
    </row>
    <row r="284" spans="2:65" s="1" customFormat="1" ht="24.15" customHeight="1">
      <c r="B284" s="142"/>
      <c r="C284" s="143" t="s">
        <v>2138</v>
      </c>
      <c r="D284" s="143" t="s">
        <v>319</v>
      </c>
      <c r="E284" s="144" t="s">
        <v>903</v>
      </c>
      <c r="F284" s="145" t="s">
        <v>9212</v>
      </c>
      <c r="G284" s="146" t="s">
        <v>467</v>
      </c>
      <c r="H284" s="147">
        <v>16</v>
      </c>
      <c r="I284" s="148"/>
      <c r="J284" s="149">
        <f t="shared" si="70"/>
        <v>0</v>
      </c>
      <c r="K284" s="150"/>
      <c r="L284" s="31"/>
      <c r="M284" s="151" t="s">
        <v>1</v>
      </c>
      <c r="N284" s="152" t="s">
        <v>42</v>
      </c>
      <c r="P284" s="153">
        <f t="shared" si="71"/>
        <v>0</v>
      </c>
      <c r="Q284" s="153">
        <v>0</v>
      </c>
      <c r="R284" s="153">
        <f t="shared" si="72"/>
        <v>0</v>
      </c>
      <c r="S284" s="153">
        <v>0</v>
      </c>
      <c r="T284" s="154">
        <f t="shared" si="73"/>
        <v>0</v>
      </c>
      <c r="AR284" s="155" t="s">
        <v>323</v>
      </c>
      <c r="AT284" s="155" t="s">
        <v>319</v>
      </c>
      <c r="AU284" s="155" t="s">
        <v>83</v>
      </c>
      <c r="AY284" s="16" t="s">
        <v>317</v>
      </c>
      <c r="BE284" s="156">
        <f t="shared" si="74"/>
        <v>0</v>
      </c>
      <c r="BF284" s="156">
        <f t="shared" si="75"/>
        <v>0</v>
      </c>
      <c r="BG284" s="156">
        <f t="shared" si="76"/>
        <v>0</v>
      </c>
      <c r="BH284" s="156">
        <f t="shared" si="77"/>
        <v>0</v>
      </c>
      <c r="BI284" s="156">
        <f t="shared" si="78"/>
        <v>0</v>
      </c>
      <c r="BJ284" s="16" t="s">
        <v>88</v>
      </c>
      <c r="BK284" s="156">
        <f t="shared" si="79"/>
        <v>0</v>
      </c>
      <c r="BL284" s="16" t="s">
        <v>323</v>
      </c>
      <c r="BM284" s="155" t="s">
        <v>15557</v>
      </c>
    </row>
    <row r="285" spans="2:65" s="1" customFormat="1" ht="24.15" customHeight="1">
      <c r="B285" s="142"/>
      <c r="C285" s="179" t="s">
        <v>2143</v>
      </c>
      <c r="D285" s="179" t="s">
        <v>454</v>
      </c>
      <c r="E285" s="180" t="s">
        <v>903</v>
      </c>
      <c r="F285" s="181" t="s">
        <v>9212</v>
      </c>
      <c r="G285" s="182" t="s">
        <v>467</v>
      </c>
      <c r="H285" s="183">
        <v>16</v>
      </c>
      <c r="I285" s="184"/>
      <c r="J285" s="185">
        <f t="shared" si="70"/>
        <v>0</v>
      </c>
      <c r="K285" s="186"/>
      <c r="L285" s="187"/>
      <c r="M285" s="188" t="s">
        <v>1</v>
      </c>
      <c r="N285" s="189" t="s">
        <v>42</v>
      </c>
      <c r="P285" s="153">
        <f t="shared" si="71"/>
        <v>0</v>
      </c>
      <c r="Q285" s="153">
        <v>0</v>
      </c>
      <c r="R285" s="153">
        <f t="shared" si="72"/>
        <v>0</v>
      </c>
      <c r="S285" s="153">
        <v>0</v>
      </c>
      <c r="T285" s="154">
        <f t="shared" si="73"/>
        <v>0</v>
      </c>
      <c r="AR285" s="155" t="s">
        <v>356</v>
      </c>
      <c r="AT285" s="155" t="s">
        <v>454</v>
      </c>
      <c r="AU285" s="155" t="s">
        <v>83</v>
      </c>
      <c r="AY285" s="16" t="s">
        <v>317</v>
      </c>
      <c r="BE285" s="156">
        <f t="shared" si="74"/>
        <v>0</v>
      </c>
      <c r="BF285" s="156">
        <f t="shared" si="75"/>
        <v>0</v>
      </c>
      <c r="BG285" s="156">
        <f t="shared" si="76"/>
        <v>0</v>
      </c>
      <c r="BH285" s="156">
        <f t="shared" si="77"/>
        <v>0</v>
      </c>
      <c r="BI285" s="156">
        <f t="shared" si="78"/>
        <v>0</v>
      </c>
      <c r="BJ285" s="16" t="s">
        <v>88</v>
      </c>
      <c r="BK285" s="156">
        <f t="shared" si="79"/>
        <v>0</v>
      </c>
      <c r="BL285" s="16" t="s">
        <v>323</v>
      </c>
      <c r="BM285" s="155" t="s">
        <v>15558</v>
      </c>
    </row>
    <row r="286" spans="2:65" s="1" customFormat="1" ht="21.75" customHeight="1">
      <c r="B286" s="142"/>
      <c r="C286" s="143" t="s">
        <v>2148</v>
      </c>
      <c r="D286" s="143" t="s">
        <v>319</v>
      </c>
      <c r="E286" s="144" t="s">
        <v>9218</v>
      </c>
      <c r="F286" s="145" t="s">
        <v>9216</v>
      </c>
      <c r="G286" s="146" t="s">
        <v>467</v>
      </c>
      <c r="H286" s="147">
        <v>41</v>
      </c>
      <c r="I286" s="148"/>
      <c r="J286" s="149">
        <f t="shared" si="70"/>
        <v>0</v>
      </c>
      <c r="K286" s="150"/>
      <c r="L286" s="31"/>
      <c r="M286" s="151" t="s">
        <v>1</v>
      </c>
      <c r="N286" s="152" t="s">
        <v>42</v>
      </c>
      <c r="P286" s="153">
        <f t="shared" si="71"/>
        <v>0</v>
      </c>
      <c r="Q286" s="153">
        <v>0</v>
      </c>
      <c r="R286" s="153">
        <f t="shared" si="72"/>
        <v>0</v>
      </c>
      <c r="S286" s="153">
        <v>0</v>
      </c>
      <c r="T286" s="154">
        <f t="shared" si="73"/>
        <v>0</v>
      </c>
      <c r="AR286" s="155" t="s">
        <v>323</v>
      </c>
      <c r="AT286" s="155" t="s">
        <v>319</v>
      </c>
      <c r="AU286" s="155" t="s">
        <v>83</v>
      </c>
      <c r="AY286" s="16" t="s">
        <v>317</v>
      </c>
      <c r="BE286" s="156">
        <f t="shared" si="74"/>
        <v>0</v>
      </c>
      <c r="BF286" s="156">
        <f t="shared" si="75"/>
        <v>0</v>
      </c>
      <c r="BG286" s="156">
        <f t="shared" si="76"/>
        <v>0</v>
      </c>
      <c r="BH286" s="156">
        <f t="shared" si="77"/>
        <v>0</v>
      </c>
      <c r="BI286" s="156">
        <f t="shared" si="78"/>
        <v>0</v>
      </c>
      <c r="BJ286" s="16" t="s">
        <v>88</v>
      </c>
      <c r="BK286" s="156">
        <f t="shared" si="79"/>
        <v>0</v>
      </c>
      <c r="BL286" s="16" t="s">
        <v>323</v>
      </c>
      <c r="BM286" s="155" t="s">
        <v>15559</v>
      </c>
    </row>
    <row r="287" spans="2:65" s="1" customFormat="1" ht="21.75" customHeight="1">
      <c r="B287" s="142"/>
      <c r="C287" s="179" t="s">
        <v>2152</v>
      </c>
      <c r="D287" s="179" t="s">
        <v>454</v>
      </c>
      <c r="E287" s="180" t="s">
        <v>9218</v>
      </c>
      <c r="F287" s="181" t="s">
        <v>9216</v>
      </c>
      <c r="G287" s="182" t="s">
        <v>467</v>
      </c>
      <c r="H287" s="183">
        <v>41</v>
      </c>
      <c r="I287" s="184"/>
      <c r="J287" s="185">
        <f t="shared" si="70"/>
        <v>0</v>
      </c>
      <c r="K287" s="186"/>
      <c r="L287" s="187"/>
      <c r="M287" s="188" t="s">
        <v>1</v>
      </c>
      <c r="N287" s="189" t="s">
        <v>42</v>
      </c>
      <c r="P287" s="153">
        <f t="shared" si="71"/>
        <v>0</v>
      </c>
      <c r="Q287" s="153">
        <v>0</v>
      </c>
      <c r="R287" s="153">
        <f t="shared" si="72"/>
        <v>0</v>
      </c>
      <c r="S287" s="153">
        <v>0</v>
      </c>
      <c r="T287" s="154">
        <f t="shared" si="73"/>
        <v>0</v>
      </c>
      <c r="AR287" s="155" t="s">
        <v>356</v>
      </c>
      <c r="AT287" s="155" t="s">
        <v>454</v>
      </c>
      <c r="AU287" s="155" t="s">
        <v>83</v>
      </c>
      <c r="AY287" s="16" t="s">
        <v>317</v>
      </c>
      <c r="BE287" s="156">
        <f t="shared" si="74"/>
        <v>0</v>
      </c>
      <c r="BF287" s="156">
        <f t="shared" si="75"/>
        <v>0</v>
      </c>
      <c r="BG287" s="156">
        <f t="shared" si="76"/>
        <v>0</v>
      </c>
      <c r="BH287" s="156">
        <f t="shared" si="77"/>
        <v>0</v>
      </c>
      <c r="BI287" s="156">
        <f t="shared" si="78"/>
        <v>0</v>
      </c>
      <c r="BJ287" s="16" t="s">
        <v>88</v>
      </c>
      <c r="BK287" s="156">
        <f t="shared" si="79"/>
        <v>0</v>
      </c>
      <c r="BL287" s="16" t="s">
        <v>323</v>
      </c>
      <c r="BM287" s="155" t="s">
        <v>15560</v>
      </c>
    </row>
    <row r="288" spans="2:65" s="1" customFormat="1" ht="24.15" customHeight="1">
      <c r="B288" s="142"/>
      <c r="C288" s="143" t="s">
        <v>2158</v>
      </c>
      <c r="D288" s="143" t="s">
        <v>319</v>
      </c>
      <c r="E288" s="144" t="s">
        <v>9235</v>
      </c>
      <c r="F288" s="145" t="s">
        <v>15561</v>
      </c>
      <c r="G288" s="146" t="s">
        <v>467</v>
      </c>
      <c r="H288" s="147">
        <v>14</v>
      </c>
      <c r="I288" s="148"/>
      <c r="J288" s="149">
        <f t="shared" si="70"/>
        <v>0</v>
      </c>
      <c r="K288" s="150"/>
      <c r="L288" s="31"/>
      <c r="M288" s="151" t="s">
        <v>1</v>
      </c>
      <c r="N288" s="152" t="s">
        <v>42</v>
      </c>
      <c r="P288" s="153">
        <f t="shared" si="71"/>
        <v>0</v>
      </c>
      <c r="Q288" s="153">
        <v>0</v>
      </c>
      <c r="R288" s="153">
        <f t="shared" si="72"/>
        <v>0</v>
      </c>
      <c r="S288" s="153">
        <v>0</v>
      </c>
      <c r="T288" s="154">
        <f t="shared" si="73"/>
        <v>0</v>
      </c>
      <c r="AR288" s="155" t="s">
        <v>323</v>
      </c>
      <c r="AT288" s="155" t="s">
        <v>319</v>
      </c>
      <c r="AU288" s="155" t="s">
        <v>83</v>
      </c>
      <c r="AY288" s="16" t="s">
        <v>317</v>
      </c>
      <c r="BE288" s="156">
        <f t="shared" si="74"/>
        <v>0</v>
      </c>
      <c r="BF288" s="156">
        <f t="shared" si="75"/>
        <v>0</v>
      </c>
      <c r="BG288" s="156">
        <f t="shared" si="76"/>
        <v>0</v>
      </c>
      <c r="BH288" s="156">
        <f t="shared" si="77"/>
        <v>0</v>
      </c>
      <c r="BI288" s="156">
        <f t="shared" si="78"/>
        <v>0</v>
      </c>
      <c r="BJ288" s="16" t="s">
        <v>88</v>
      </c>
      <c r="BK288" s="156">
        <f t="shared" si="79"/>
        <v>0</v>
      </c>
      <c r="BL288" s="16" t="s">
        <v>323</v>
      </c>
      <c r="BM288" s="155" t="s">
        <v>15562</v>
      </c>
    </row>
    <row r="289" spans="2:65" s="1" customFormat="1" ht="24.15" customHeight="1">
      <c r="B289" s="142"/>
      <c r="C289" s="179" t="s">
        <v>2166</v>
      </c>
      <c r="D289" s="179" t="s">
        <v>454</v>
      </c>
      <c r="E289" s="180" t="s">
        <v>9235</v>
      </c>
      <c r="F289" s="181" t="s">
        <v>15561</v>
      </c>
      <c r="G289" s="182" t="s">
        <v>467</v>
      </c>
      <c r="H289" s="183">
        <v>14</v>
      </c>
      <c r="I289" s="184"/>
      <c r="J289" s="185">
        <f t="shared" si="70"/>
        <v>0</v>
      </c>
      <c r="K289" s="186"/>
      <c r="L289" s="187"/>
      <c r="M289" s="188" t="s">
        <v>1</v>
      </c>
      <c r="N289" s="189" t="s">
        <v>42</v>
      </c>
      <c r="P289" s="153">
        <f t="shared" si="71"/>
        <v>0</v>
      </c>
      <c r="Q289" s="153">
        <v>0</v>
      </c>
      <c r="R289" s="153">
        <f t="shared" si="72"/>
        <v>0</v>
      </c>
      <c r="S289" s="153">
        <v>0</v>
      </c>
      <c r="T289" s="154">
        <f t="shared" si="73"/>
        <v>0</v>
      </c>
      <c r="AR289" s="155" t="s">
        <v>356</v>
      </c>
      <c r="AT289" s="155" t="s">
        <v>454</v>
      </c>
      <c r="AU289" s="155" t="s">
        <v>83</v>
      </c>
      <c r="AY289" s="16" t="s">
        <v>317</v>
      </c>
      <c r="BE289" s="156">
        <f t="shared" si="74"/>
        <v>0</v>
      </c>
      <c r="BF289" s="156">
        <f t="shared" si="75"/>
        <v>0</v>
      </c>
      <c r="BG289" s="156">
        <f t="shared" si="76"/>
        <v>0</v>
      </c>
      <c r="BH289" s="156">
        <f t="shared" si="77"/>
        <v>0</v>
      </c>
      <c r="BI289" s="156">
        <f t="shared" si="78"/>
        <v>0</v>
      </c>
      <c r="BJ289" s="16" t="s">
        <v>88</v>
      </c>
      <c r="BK289" s="156">
        <f t="shared" si="79"/>
        <v>0</v>
      </c>
      <c r="BL289" s="16" t="s">
        <v>323</v>
      </c>
      <c r="BM289" s="155" t="s">
        <v>15563</v>
      </c>
    </row>
    <row r="290" spans="2:65" s="1" customFormat="1" ht="24.15" customHeight="1">
      <c r="B290" s="142"/>
      <c r="C290" s="143" t="s">
        <v>2171</v>
      </c>
      <c r="D290" s="143" t="s">
        <v>319</v>
      </c>
      <c r="E290" s="144" t="s">
        <v>9232</v>
      </c>
      <c r="F290" s="145" t="s">
        <v>9233</v>
      </c>
      <c r="G290" s="146" t="s">
        <v>467</v>
      </c>
      <c r="H290" s="147">
        <v>6</v>
      </c>
      <c r="I290" s="148"/>
      <c r="J290" s="149">
        <f t="shared" si="70"/>
        <v>0</v>
      </c>
      <c r="K290" s="150"/>
      <c r="L290" s="31"/>
      <c r="M290" s="151" t="s">
        <v>1</v>
      </c>
      <c r="N290" s="152" t="s">
        <v>42</v>
      </c>
      <c r="P290" s="153">
        <f t="shared" si="71"/>
        <v>0</v>
      </c>
      <c r="Q290" s="153">
        <v>0</v>
      </c>
      <c r="R290" s="153">
        <f t="shared" si="72"/>
        <v>0</v>
      </c>
      <c r="S290" s="153">
        <v>0</v>
      </c>
      <c r="T290" s="154">
        <f t="shared" si="73"/>
        <v>0</v>
      </c>
      <c r="AR290" s="155" t="s">
        <v>323</v>
      </c>
      <c r="AT290" s="155" t="s">
        <v>319</v>
      </c>
      <c r="AU290" s="155" t="s">
        <v>83</v>
      </c>
      <c r="AY290" s="16" t="s">
        <v>317</v>
      </c>
      <c r="BE290" s="156">
        <f t="shared" si="74"/>
        <v>0</v>
      </c>
      <c r="BF290" s="156">
        <f t="shared" si="75"/>
        <v>0</v>
      </c>
      <c r="BG290" s="156">
        <f t="shared" si="76"/>
        <v>0</v>
      </c>
      <c r="BH290" s="156">
        <f t="shared" si="77"/>
        <v>0</v>
      </c>
      <c r="BI290" s="156">
        <f t="shared" si="78"/>
        <v>0</v>
      </c>
      <c r="BJ290" s="16" t="s">
        <v>88</v>
      </c>
      <c r="BK290" s="156">
        <f t="shared" si="79"/>
        <v>0</v>
      </c>
      <c r="BL290" s="16" t="s">
        <v>323</v>
      </c>
      <c r="BM290" s="155" t="s">
        <v>15564</v>
      </c>
    </row>
    <row r="291" spans="2:65" s="1" customFormat="1" ht="24.15" customHeight="1">
      <c r="B291" s="142"/>
      <c r="C291" s="179" t="s">
        <v>2175</v>
      </c>
      <c r="D291" s="179" t="s">
        <v>454</v>
      </c>
      <c r="E291" s="180" t="s">
        <v>9232</v>
      </c>
      <c r="F291" s="181" t="s">
        <v>9233</v>
      </c>
      <c r="G291" s="182" t="s">
        <v>467</v>
      </c>
      <c r="H291" s="183">
        <v>6</v>
      </c>
      <c r="I291" s="184"/>
      <c r="J291" s="185">
        <f t="shared" si="70"/>
        <v>0</v>
      </c>
      <c r="K291" s="186"/>
      <c r="L291" s="187"/>
      <c r="M291" s="188" t="s">
        <v>1</v>
      </c>
      <c r="N291" s="189" t="s">
        <v>42</v>
      </c>
      <c r="P291" s="153">
        <f t="shared" si="71"/>
        <v>0</v>
      </c>
      <c r="Q291" s="153">
        <v>0</v>
      </c>
      <c r="R291" s="153">
        <f t="shared" si="72"/>
        <v>0</v>
      </c>
      <c r="S291" s="153">
        <v>0</v>
      </c>
      <c r="T291" s="154">
        <f t="shared" si="73"/>
        <v>0</v>
      </c>
      <c r="AR291" s="155" t="s">
        <v>356</v>
      </c>
      <c r="AT291" s="155" t="s">
        <v>454</v>
      </c>
      <c r="AU291" s="155" t="s">
        <v>83</v>
      </c>
      <c r="AY291" s="16" t="s">
        <v>317</v>
      </c>
      <c r="BE291" s="156">
        <f t="shared" si="74"/>
        <v>0</v>
      </c>
      <c r="BF291" s="156">
        <f t="shared" si="75"/>
        <v>0</v>
      </c>
      <c r="BG291" s="156">
        <f t="shared" si="76"/>
        <v>0</v>
      </c>
      <c r="BH291" s="156">
        <f t="shared" si="77"/>
        <v>0</v>
      </c>
      <c r="BI291" s="156">
        <f t="shared" si="78"/>
        <v>0</v>
      </c>
      <c r="BJ291" s="16" t="s">
        <v>88</v>
      </c>
      <c r="BK291" s="156">
        <f t="shared" si="79"/>
        <v>0</v>
      </c>
      <c r="BL291" s="16" t="s">
        <v>323</v>
      </c>
      <c r="BM291" s="155" t="s">
        <v>15565</v>
      </c>
    </row>
    <row r="292" spans="2:65" s="1" customFormat="1" ht="16.5" customHeight="1">
      <c r="B292" s="142"/>
      <c r="C292" s="143" t="s">
        <v>2180</v>
      </c>
      <c r="D292" s="143" t="s">
        <v>319</v>
      </c>
      <c r="E292" s="144" t="s">
        <v>9185</v>
      </c>
      <c r="F292" s="145" t="s">
        <v>9186</v>
      </c>
      <c r="G292" s="146" t="s">
        <v>467</v>
      </c>
      <c r="H292" s="147">
        <v>4</v>
      </c>
      <c r="I292" s="148"/>
      <c r="J292" s="149">
        <f t="shared" si="70"/>
        <v>0</v>
      </c>
      <c r="K292" s="150"/>
      <c r="L292" s="31"/>
      <c r="M292" s="151" t="s">
        <v>1</v>
      </c>
      <c r="N292" s="152" t="s">
        <v>42</v>
      </c>
      <c r="P292" s="153">
        <f t="shared" si="71"/>
        <v>0</v>
      </c>
      <c r="Q292" s="153">
        <v>0</v>
      </c>
      <c r="R292" s="153">
        <f t="shared" si="72"/>
        <v>0</v>
      </c>
      <c r="S292" s="153">
        <v>0</v>
      </c>
      <c r="T292" s="154">
        <f t="shared" si="73"/>
        <v>0</v>
      </c>
      <c r="AR292" s="155" t="s">
        <v>323</v>
      </c>
      <c r="AT292" s="155" t="s">
        <v>319</v>
      </c>
      <c r="AU292" s="155" t="s">
        <v>83</v>
      </c>
      <c r="AY292" s="16" t="s">
        <v>317</v>
      </c>
      <c r="BE292" s="156">
        <f t="shared" si="74"/>
        <v>0</v>
      </c>
      <c r="BF292" s="156">
        <f t="shared" si="75"/>
        <v>0</v>
      </c>
      <c r="BG292" s="156">
        <f t="shared" si="76"/>
        <v>0</v>
      </c>
      <c r="BH292" s="156">
        <f t="shared" si="77"/>
        <v>0</v>
      </c>
      <c r="BI292" s="156">
        <f t="shared" si="78"/>
        <v>0</v>
      </c>
      <c r="BJ292" s="16" t="s">
        <v>88</v>
      </c>
      <c r="BK292" s="156">
        <f t="shared" si="79"/>
        <v>0</v>
      </c>
      <c r="BL292" s="16" t="s">
        <v>323</v>
      </c>
      <c r="BM292" s="155" t="s">
        <v>15566</v>
      </c>
    </row>
    <row r="293" spans="2:65" s="1" customFormat="1" ht="16.5" customHeight="1">
      <c r="B293" s="142"/>
      <c r="C293" s="179" t="s">
        <v>2184</v>
      </c>
      <c r="D293" s="179" t="s">
        <v>454</v>
      </c>
      <c r="E293" s="180" t="s">
        <v>9185</v>
      </c>
      <c r="F293" s="181" t="s">
        <v>9186</v>
      </c>
      <c r="G293" s="182" t="s">
        <v>467</v>
      </c>
      <c r="H293" s="183">
        <v>4</v>
      </c>
      <c r="I293" s="184"/>
      <c r="J293" s="185">
        <f t="shared" si="70"/>
        <v>0</v>
      </c>
      <c r="K293" s="186"/>
      <c r="L293" s="187"/>
      <c r="M293" s="188" t="s">
        <v>1</v>
      </c>
      <c r="N293" s="189" t="s">
        <v>42</v>
      </c>
      <c r="P293" s="153">
        <f t="shared" si="71"/>
        <v>0</v>
      </c>
      <c r="Q293" s="153">
        <v>0</v>
      </c>
      <c r="R293" s="153">
        <f t="shared" si="72"/>
        <v>0</v>
      </c>
      <c r="S293" s="153">
        <v>0</v>
      </c>
      <c r="T293" s="154">
        <f t="shared" si="73"/>
        <v>0</v>
      </c>
      <c r="AR293" s="155" t="s">
        <v>356</v>
      </c>
      <c r="AT293" s="155" t="s">
        <v>454</v>
      </c>
      <c r="AU293" s="155" t="s">
        <v>83</v>
      </c>
      <c r="AY293" s="16" t="s">
        <v>317</v>
      </c>
      <c r="BE293" s="156">
        <f t="shared" si="74"/>
        <v>0</v>
      </c>
      <c r="BF293" s="156">
        <f t="shared" si="75"/>
        <v>0</v>
      </c>
      <c r="BG293" s="156">
        <f t="shared" si="76"/>
        <v>0</v>
      </c>
      <c r="BH293" s="156">
        <f t="shared" si="77"/>
        <v>0</v>
      </c>
      <c r="BI293" s="156">
        <f t="shared" si="78"/>
        <v>0</v>
      </c>
      <c r="BJ293" s="16" t="s">
        <v>88</v>
      </c>
      <c r="BK293" s="156">
        <f t="shared" si="79"/>
        <v>0</v>
      </c>
      <c r="BL293" s="16" t="s">
        <v>323</v>
      </c>
      <c r="BM293" s="155" t="s">
        <v>15567</v>
      </c>
    </row>
    <row r="294" spans="2:65" s="1" customFormat="1" ht="24.15" customHeight="1">
      <c r="B294" s="142"/>
      <c r="C294" s="143" t="s">
        <v>2189</v>
      </c>
      <c r="D294" s="143" t="s">
        <v>319</v>
      </c>
      <c r="E294" s="144" t="s">
        <v>9253</v>
      </c>
      <c r="F294" s="145" t="s">
        <v>9254</v>
      </c>
      <c r="G294" s="146" t="s">
        <v>484</v>
      </c>
      <c r="H294" s="147">
        <v>500</v>
      </c>
      <c r="I294" s="148"/>
      <c r="J294" s="149">
        <f t="shared" si="70"/>
        <v>0</v>
      </c>
      <c r="K294" s="150"/>
      <c r="L294" s="31"/>
      <c r="M294" s="151" t="s">
        <v>1</v>
      </c>
      <c r="N294" s="152" t="s">
        <v>42</v>
      </c>
      <c r="P294" s="153">
        <f t="shared" si="71"/>
        <v>0</v>
      </c>
      <c r="Q294" s="153">
        <v>0</v>
      </c>
      <c r="R294" s="153">
        <f t="shared" si="72"/>
        <v>0</v>
      </c>
      <c r="S294" s="153">
        <v>0</v>
      </c>
      <c r="T294" s="154">
        <f t="shared" si="73"/>
        <v>0</v>
      </c>
      <c r="AR294" s="155" t="s">
        <v>323</v>
      </c>
      <c r="AT294" s="155" t="s">
        <v>319</v>
      </c>
      <c r="AU294" s="155" t="s">
        <v>83</v>
      </c>
      <c r="AY294" s="16" t="s">
        <v>317</v>
      </c>
      <c r="BE294" s="156">
        <f t="shared" si="74"/>
        <v>0</v>
      </c>
      <c r="BF294" s="156">
        <f t="shared" si="75"/>
        <v>0</v>
      </c>
      <c r="BG294" s="156">
        <f t="shared" si="76"/>
        <v>0</v>
      </c>
      <c r="BH294" s="156">
        <f t="shared" si="77"/>
        <v>0</v>
      </c>
      <c r="BI294" s="156">
        <f t="shared" si="78"/>
        <v>0</v>
      </c>
      <c r="BJ294" s="16" t="s">
        <v>88</v>
      </c>
      <c r="BK294" s="156">
        <f t="shared" si="79"/>
        <v>0</v>
      </c>
      <c r="BL294" s="16" t="s">
        <v>323</v>
      </c>
      <c r="BM294" s="155" t="s">
        <v>15568</v>
      </c>
    </row>
    <row r="295" spans="2:65" s="1" customFormat="1" ht="16.5" customHeight="1">
      <c r="B295" s="142"/>
      <c r="C295" s="179" t="s">
        <v>2194</v>
      </c>
      <c r="D295" s="179" t="s">
        <v>454</v>
      </c>
      <c r="E295" s="180" t="s">
        <v>9256</v>
      </c>
      <c r="F295" s="181" t="s">
        <v>9257</v>
      </c>
      <c r="G295" s="182" t="s">
        <v>484</v>
      </c>
      <c r="H295" s="183">
        <v>500</v>
      </c>
      <c r="I295" s="184"/>
      <c r="J295" s="185">
        <f t="shared" si="70"/>
        <v>0</v>
      </c>
      <c r="K295" s="186"/>
      <c r="L295" s="187"/>
      <c r="M295" s="188" t="s">
        <v>1</v>
      </c>
      <c r="N295" s="189" t="s">
        <v>42</v>
      </c>
      <c r="P295" s="153">
        <f t="shared" si="71"/>
        <v>0</v>
      </c>
      <c r="Q295" s="153">
        <v>6.9999999999999994E-5</v>
      </c>
      <c r="R295" s="153">
        <f t="shared" si="72"/>
        <v>3.4999999999999996E-2</v>
      </c>
      <c r="S295" s="153">
        <v>0</v>
      </c>
      <c r="T295" s="154">
        <f t="shared" si="73"/>
        <v>0</v>
      </c>
      <c r="AR295" s="155" t="s">
        <v>768</v>
      </c>
      <c r="AT295" s="155" t="s">
        <v>454</v>
      </c>
      <c r="AU295" s="155" t="s">
        <v>83</v>
      </c>
      <c r="AY295" s="16" t="s">
        <v>317</v>
      </c>
      <c r="BE295" s="156">
        <f t="shared" si="74"/>
        <v>0</v>
      </c>
      <c r="BF295" s="156">
        <f t="shared" si="75"/>
        <v>0</v>
      </c>
      <c r="BG295" s="156">
        <f t="shared" si="76"/>
        <v>0</v>
      </c>
      <c r="BH295" s="156">
        <f t="shared" si="77"/>
        <v>0</v>
      </c>
      <c r="BI295" s="156">
        <f t="shared" si="78"/>
        <v>0</v>
      </c>
      <c r="BJ295" s="16" t="s">
        <v>88</v>
      </c>
      <c r="BK295" s="156">
        <f t="shared" si="79"/>
        <v>0</v>
      </c>
      <c r="BL295" s="16" t="s">
        <v>768</v>
      </c>
      <c r="BM295" s="155" t="s">
        <v>15569</v>
      </c>
    </row>
    <row r="296" spans="2:65" s="1" customFormat="1" ht="24.15" customHeight="1">
      <c r="B296" s="142"/>
      <c r="C296" s="143" t="s">
        <v>2199</v>
      </c>
      <c r="D296" s="143" t="s">
        <v>319</v>
      </c>
      <c r="E296" s="144" t="s">
        <v>9259</v>
      </c>
      <c r="F296" s="145" t="s">
        <v>9260</v>
      </c>
      <c r="G296" s="146" t="s">
        <v>467</v>
      </c>
      <c r="H296" s="147">
        <v>82</v>
      </c>
      <c r="I296" s="148"/>
      <c r="J296" s="149">
        <f t="shared" si="70"/>
        <v>0</v>
      </c>
      <c r="K296" s="150"/>
      <c r="L296" s="31"/>
      <c r="M296" s="151" t="s">
        <v>1</v>
      </c>
      <c r="N296" s="152" t="s">
        <v>42</v>
      </c>
      <c r="P296" s="153">
        <f t="shared" si="71"/>
        <v>0</v>
      </c>
      <c r="Q296" s="153">
        <v>0</v>
      </c>
      <c r="R296" s="153">
        <f t="shared" si="72"/>
        <v>0</v>
      </c>
      <c r="S296" s="153">
        <v>0</v>
      </c>
      <c r="T296" s="154">
        <f t="shared" si="73"/>
        <v>0</v>
      </c>
      <c r="AR296" s="155" t="s">
        <v>561</v>
      </c>
      <c r="AT296" s="155" t="s">
        <v>319</v>
      </c>
      <c r="AU296" s="155" t="s">
        <v>83</v>
      </c>
      <c r="AY296" s="16" t="s">
        <v>317</v>
      </c>
      <c r="BE296" s="156">
        <f t="shared" si="74"/>
        <v>0</v>
      </c>
      <c r="BF296" s="156">
        <f t="shared" si="75"/>
        <v>0</v>
      </c>
      <c r="BG296" s="156">
        <f t="shared" si="76"/>
        <v>0</v>
      </c>
      <c r="BH296" s="156">
        <f t="shared" si="77"/>
        <v>0</v>
      </c>
      <c r="BI296" s="156">
        <f t="shared" si="78"/>
        <v>0</v>
      </c>
      <c r="BJ296" s="16" t="s">
        <v>88</v>
      </c>
      <c r="BK296" s="156">
        <f t="shared" si="79"/>
        <v>0</v>
      </c>
      <c r="BL296" s="16" t="s">
        <v>561</v>
      </c>
      <c r="BM296" s="155" t="s">
        <v>15570</v>
      </c>
    </row>
    <row r="297" spans="2:65" s="1" customFormat="1" ht="16.5" customHeight="1">
      <c r="B297" s="142"/>
      <c r="C297" s="179" t="s">
        <v>2205</v>
      </c>
      <c r="D297" s="179" t="s">
        <v>454</v>
      </c>
      <c r="E297" s="180" t="s">
        <v>9262</v>
      </c>
      <c r="F297" s="181" t="s">
        <v>9263</v>
      </c>
      <c r="G297" s="182" t="s">
        <v>467</v>
      </c>
      <c r="H297" s="183">
        <v>82</v>
      </c>
      <c r="I297" s="184"/>
      <c r="J297" s="185">
        <f t="shared" si="70"/>
        <v>0</v>
      </c>
      <c r="K297" s="186"/>
      <c r="L297" s="187"/>
      <c r="M297" s="188" t="s">
        <v>1</v>
      </c>
      <c r="N297" s="189" t="s">
        <v>42</v>
      </c>
      <c r="P297" s="153">
        <f t="shared" si="71"/>
        <v>0</v>
      </c>
      <c r="Q297" s="153">
        <v>3.0000000000000001E-5</v>
      </c>
      <c r="R297" s="153">
        <f t="shared" si="72"/>
        <v>2.4599999999999999E-3</v>
      </c>
      <c r="S297" s="153">
        <v>0</v>
      </c>
      <c r="T297" s="154">
        <f t="shared" si="73"/>
        <v>0</v>
      </c>
      <c r="AR297" s="155" t="s">
        <v>768</v>
      </c>
      <c r="AT297" s="155" t="s">
        <v>454</v>
      </c>
      <c r="AU297" s="155" t="s">
        <v>83</v>
      </c>
      <c r="AY297" s="16" t="s">
        <v>317</v>
      </c>
      <c r="BE297" s="156">
        <f t="shared" si="74"/>
        <v>0</v>
      </c>
      <c r="BF297" s="156">
        <f t="shared" si="75"/>
        <v>0</v>
      </c>
      <c r="BG297" s="156">
        <f t="shared" si="76"/>
        <v>0</v>
      </c>
      <c r="BH297" s="156">
        <f t="shared" si="77"/>
        <v>0</v>
      </c>
      <c r="BI297" s="156">
        <f t="shared" si="78"/>
        <v>0</v>
      </c>
      <c r="BJ297" s="16" t="s">
        <v>88</v>
      </c>
      <c r="BK297" s="156">
        <f t="shared" si="79"/>
        <v>0</v>
      </c>
      <c r="BL297" s="16" t="s">
        <v>768</v>
      </c>
      <c r="BM297" s="155" t="s">
        <v>15571</v>
      </c>
    </row>
    <row r="298" spans="2:65" s="11" customFormat="1" ht="25.9" customHeight="1">
      <c r="B298" s="130"/>
      <c r="D298" s="131" t="s">
        <v>75</v>
      </c>
      <c r="E298" s="132" t="s">
        <v>716</v>
      </c>
      <c r="F298" s="132" t="s">
        <v>721</v>
      </c>
      <c r="I298" s="133"/>
      <c r="J298" s="134">
        <f>BK298</f>
        <v>0</v>
      </c>
      <c r="L298" s="130"/>
      <c r="M298" s="135"/>
      <c r="P298" s="136">
        <f>P299</f>
        <v>0</v>
      </c>
      <c r="R298" s="136">
        <f>R299</f>
        <v>0</v>
      </c>
      <c r="T298" s="137">
        <f>T299</f>
        <v>0</v>
      </c>
      <c r="AR298" s="131" t="s">
        <v>83</v>
      </c>
      <c r="AT298" s="138" t="s">
        <v>75</v>
      </c>
      <c r="AU298" s="138" t="s">
        <v>76</v>
      </c>
      <c r="AY298" s="131" t="s">
        <v>317</v>
      </c>
      <c r="BK298" s="139">
        <f>BK299</f>
        <v>0</v>
      </c>
    </row>
    <row r="299" spans="2:65" s="11" customFormat="1" ht="22.75" customHeight="1">
      <c r="B299" s="130"/>
      <c r="D299" s="131" t="s">
        <v>75</v>
      </c>
      <c r="E299" s="140" t="s">
        <v>3817</v>
      </c>
      <c r="F299" s="140" t="s">
        <v>721</v>
      </c>
      <c r="I299" s="133"/>
      <c r="J299" s="141">
        <f>BK299</f>
        <v>0</v>
      </c>
      <c r="L299" s="130"/>
      <c r="M299" s="135"/>
      <c r="P299" s="136">
        <f>P300</f>
        <v>0</v>
      </c>
      <c r="R299" s="136">
        <f>R300</f>
        <v>0</v>
      </c>
      <c r="T299" s="137">
        <f>T300</f>
        <v>0</v>
      </c>
      <c r="AR299" s="131" t="s">
        <v>83</v>
      </c>
      <c r="AT299" s="138" t="s">
        <v>75</v>
      </c>
      <c r="AU299" s="138" t="s">
        <v>83</v>
      </c>
      <c r="AY299" s="131" t="s">
        <v>317</v>
      </c>
      <c r="BK299" s="139">
        <f>BK300</f>
        <v>0</v>
      </c>
    </row>
    <row r="300" spans="2:65" s="1" customFormat="1" ht="24.15" customHeight="1">
      <c r="B300" s="142"/>
      <c r="C300" s="143" t="s">
        <v>2214</v>
      </c>
      <c r="D300" s="143" t="s">
        <v>319</v>
      </c>
      <c r="E300" s="144" t="s">
        <v>8196</v>
      </c>
      <c r="F300" s="145" t="s">
        <v>8197</v>
      </c>
      <c r="G300" s="146" t="s">
        <v>639</v>
      </c>
      <c r="H300" s="198"/>
      <c r="I300" s="148"/>
      <c r="J300" s="149">
        <f>ROUND(I300*H300,2)</f>
        <v>0</v>
      </c>
      <c r="K300" s="150"/>
      <c r="L300" s="31"/>
      <c r="M300" s="151" t="s">
        <v>1</v>
      </c>
      <c r="N300" s="152" t="s">
        <v>42</v>
      </c>
      <c r="P300" s="153">
        <f>O300*H300</f>
        <v>0</v>
      </c>
      <c r="Q300" s="153">
        <v>0</v>
      </c>
      <c r="R300" s="153">
        <f>Q300*H300</f>
        <v>0</v>
      </c>
      <c r="S300" s="153">
        <v>0</v>
      </c>
      <c r="T300" s="154">
        <f>S300*H300</f>
        <v>0</v>
      </c>
      <c r="AR300" s="155" t="s">
        <v>323</v>
      </c>
      <c r="AT300" s="155" t="s">
        <v>319</v>
      </c>
      <c r="AU300" s="155" t="s">
        <v>88</v>
      </c>
      <c r="AY300" s="16" t="s">
        <v>317</v>
      </c>
      <c r="BE300" s="156">
        <f>IF(N300="základná",J300,0)</f>
        <v>0</v>
      </c>
      <c r="BF300" s="156">
        <f>IF(N300="znížená",J300,0)</f>
        <v>0</v>
      </c>
      <c r="BG300" s="156">
        <f>IF(N300="zákl. prenesená",J300,0)</f>
        <v>0</v>
      </c>
      <c r="BH300" s="156">
        <f>IF(N300="zníž. prenesená",J300,0)</f>
        <v>0</v>
      </c>
      <c r="BI300" s="156">
        <f>IF(N300="nulová",J300,0)</f>
        <v>0</v>
      </c>
      <c r="BJ300" s="16" t="s">
        <v>88</v>
      </c>
      <c r="BK300" s="156">
        <f>ROUND(I300*H300,2)</f>
        <v>0</v>
      </c>
      <c r="BL300" s="16" t="s">
        <v>323</v>
      </c>
      <c r="BM300" s="155" t="s">
        <v>15572</v>
      </c>
    </row>
    <row r="301" spans="2:65" s="11" customFormat="1" ht="25.9" customHeight="1">
      <c r="B301" s="130"/>
      <c r="D301" s="131" t="s">
        <v>75</v>
      </c>
      <c r="E301" s="132" t="s">
        <v>499</v>
      </c>
      <c r="F301" s="132" t="s">
        <v>500</v>
      </c>
      <c r="I301" s="133"/>
      <c r="J301" s="134">
        <f>BK301</f>
        <v>0</v>
      </c>
      <c r="L301" s="130"/>
      <c r="M301" s="135"/>
      <c r="P301" s="136">
        <f>P302</f>
        <v>0</v>
      </c>
      <c r="R301" s="136">
        <f>R302</f>
        <v>0</v>
      </c>
      <c r="T301" s="137">
        <f>T302</f>
        <v>0</v>
      </c>
      <c r="AR301" s="131" t="s">
        <v>341</v>
      </c>
      <c r="AT301" s="138" t="s">
        <v>75</v>
      </c>
      <c r="AU301" s="138" t="s">
        <v>76</v>
      </c>
      <c r="AY301" s="131" t="s">
        <v>317</v>
      </c>
      <c r="BK301" s="139">
        <f>BK302</f>
        <v>0</v>
      </c>
    </row>
    <row r="302" spans="2:65" s="1" customFormat="1" ht="37.75" customHeight="1">
      <c r="B302" s="142"/>
      <c r="C302" s="143" t="s">
        <v>2209</v>
      </c>
      <c r="D302" s="143" t="s">
        <v>319</v>
      </c>
      <c r="E302" s="144" t="s">
        <v>744</v>
      </c>
      <c r="F302" s="145" t="s">
        <v>745</v>
      </c>
      <c r="G302" s="146" t="s">
        <v>746</v>
      </c>
      <c r="H302" s="147">
        <v>5</v>
      </c>
      <c r="I302" s="148"/>
      <c r="J302" s="149">
        <f>ROUND(I302*H302,2)</f>
        <v>0</v>
      </c>
      <c r="K302" s="150"/>
      <c r="L302" s="31"/>
      <c r="M302" s="190" t="s">
        <v>1</v>
      </c>
      <c r="N302" s="191" t="s">
        <v>42</v>
      </c>
      <c r="O302" s="192"/>
      <c r="P302" s="193">
        <f>O302*H302</f>
        <v>0</v>
      </c>
      <c r="Q302" s="193">
        <v>0</v>
      </c>
      <c r="R302" s="193">
        <f>Q302*H302</f>
        <v>0</v>
      </c>
      <c r="S302" s="193">
        <v>0</v>
      </c>
      <c r="T302" s="194">
        <f>S302*H302</f>
        <v>0</v>
      </c>
      <c r="AR302" s="155" t="s">
        <v>505</v>
      </c>
      <c r="AT302" s="155" t="s">
        <v>319</v>
      </c>
      <c r="AU302" s="155" t="s">
        <v>83</v>
      </c>
      <c r="AY302" s="16" t="s">
        <v>317</v>
      </c>
      <c r="BE302" s="156">
        <f>IF(N302="základná",J302,0)</f>
        <v>0</v>
      </c>
      <c r="BF302" s="156">
        <f>IF(N302="znížená",J302,0)</f>
        <v>0</v>
      </c>
      <c r="BG302" s="156">
        <f>IF(N302="zákl. prenesená",J302,0)</f>
        <v>0</v>
      </c>
      <c r="BH302" s="156">
        <f>IF(N302="zníž. prenesená",J302,0)</f>
        <v>0</v>
      </c>
      <c r="BI302" s="156">
        <f>IF(N302="nulová",J302,0)</f>
        <v>0</v>
      </c>
      <c r="BJ302" s="16" t="s">
        <v>88</v>
      </c>
      <c r="BK302" s="156">
        <f>ROUND(I302*H302,2)</f>
        <v>0</v>
      </c>
      <c r="BL302" s="16" t="s">
        <v>505</v>
      </c>
      <c r="BM302" s="155" t="s">
        <v>15573</v>
      </c>
    </row>
    <row r="303" spans="2:65" s="1" customFormat="1" ht="7" customHeight="1">
      <c r="B303" s="46"/>
      <c r="C303" s="47"/>
      <c r="D303" s="47"/>
      <c r="E303" s="47"/>
      <c r="F303" s="47"/>
      <c r="G303" s="47"/>
      <c r="H303" s="47"/>
      <c r="I303" s="47"/>
      <c r="J303" s="47"/>
      <c r="K303" s="47"/>
      <c r="L303" s="31"/>
    </row>
  </sheetData>
  <autoFilter ref="C133:K302" xr:uid="{00000000-0009-0000-0000-000010000000}"/>
  <mergeCells count="12">
    <mergeCell ref="E126:H126"/>
    <mergeCell ref="L2:V2"/>
    <mergeCell ref="E85:H85"/>
    <mergeCell ref="E87:H87"/>
    <mergeCell ref="E89:H89"/>
    <mergeCell ref="E122:H122"/>
    <mergeCell ref="E124:H12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25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143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13790</v>
      </c>
      <c r="F9" s="263"/>
      <c r="G9" s="263"/>
      <c r="H9" s="263"/>
      <c r="L9" s="31"/>
    </row>
    <row r="10" spans="2:46" s="1" customFormat="1" ht="12" customHeight="1">
      <c r="B10" s="31"/>
      <c r="D10" s="26" t="s">
        <v>287</v>
      </c>
      <c r="L10" s="31"/>
    </row>
    <row r="11" spans="2:46" s="1" customFormat="1" ht="16.5" customHeight="1">
      <c r="B11" s="31"/>
      <c r="E11" s="243" t="s">
        <v>9296</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ROUND((SUM(BE131:BE258)),  2)</f>
        <v>0</v>
      </c>
      <c r="G35" s="99"/>
      <c r="H35" s="99"/>
      <c r="I35" s="100">
        <v>0.2</v>
      </c>
      <c r="J35" s="98">
        <f>ROUND(((SUM(BE131:BE258))*I35),  2)</f>
        <v>0</v>
      </c>
      <c r="L35" s="31"/>
    </row>
    <row r="36" spans="2:12" s="1" customFormat="1" ht="14.4" customHeight="1">
      <c r="B36" s="31"/>
      <c r="E36" s="36" t="s">
        <v>42</v>
      </c>
      <c r="F36" s="98">
        <f>ROUND((SUM(BF131:BF258)),  2)</f>
        <v>0</v>
      </c>
      <c r="G36" s="99"/>
      <c r="H36" s="99"/>
      <c r="I36" s="100">
        <v>0.2</v>
      </c>
      <c r="J36" s="98">
        <f>ROUND(((SUM(BF131:BF258))*I36),  2)</f>
        <v>0</v>
      </c>
      <c r="L36" s="31"/>
    </row>
    <row r="37" spans="2:12" s="1" customFormat="1" ht="14.4" hidden="1" customHeight="1">
      <c r="B37" s="31"/>
      <c r="E37" s="26" t="s">
        <v>43</v>
      </c>
      <c r="F37" s="87">
        <f>ROUND((SUM(BG131:BG258)),  2)</f>
        <v>0</v>
      </c>
      <c r="I37" s="101">
        <v>0.2</v>
      </c>
      <c r="J37" s="87">
        <f>0</f>
        <v>0</v>
      </c>
      <c r="L37" s="31"/>
    </row>
    <row r="38" spans="2:12" s="1" customFormat="1" ht="14.4" hidden="1" customHeight="1">
      <c r="B38" s="31"/>
      <c r="E38" s="26" t="s">
        <v>44</v>
      </c>
      <c r="F38" s="87">
        <f>ROUND((SUM(BH131:BH258)),  2)</f>
        <v>0</v>
      </c>
      <c r="I38" s="101">
        <v>0.2</v>
      </c>
      <c r="J38" s="87">
        <f>0</f>
        <v>0</v>
      </c>
      <c r="L38" s="31"/>
    </row>
    <row r="39" spans="2:12" s="1" customFormat="1" ht="14.4" hidden="1" customHeight="1">
      <c r="B39" s="31"/>
      <c r="E39" s="36" t="s">
        <v>45</v>
      </c>
      <c r="F39" s="98">
        <f>ROUND((SUM(BI131:BI258)),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13790</v>
      </c>
      <c r="F87" s="263"/>
      <c r="G87" s="263"/>
      <c r="H87" s="263"/>
      <c r="L87" s="31"/>
    </row>
    <row r="88" spans="2:12" s="1" customFormat="1" ht="12" customHeight="1">
      <c r="B88" s="31"/>
      <c r="C88" s="26" t="s">
        <v>287</v>
      </c>
      <c r="L88" s="31"/>
    </row>
    <row r="89" spans="2:12" s="1" customFormat="1" ht="16.5" customHeight="1">
      <c r="B89" s="31"/>
      <c r="E89" s="243" t="str">
        <f>E11</f>
        <v>E.5 - Elektroinštalácia - slaboprúd</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J131</f>
        <v>0</v>
      </c>
      <c r="L98" s="31"/>
      <c r="AU98" s="16" t="s">
        <v>296</v>
      </c>
    </row>
    <row r="99" spans="2:47" s="8" customFormat="1" ht="25" customHeight="1">
      <c r="B99" s="113"/>
      <c r="D99" s="114" t="s">
        <v>9297</v>
      </c>
      <c r="E99" s="115"/>
      <c r="F99" s="115"/>
      <c r="G99" s="115"/>
      <c r="H99" s="115"/>
      <c r="I99" s="115"/>
      <c r="J99" s="116">
        <f>J132</f>
        <v>0</v>
      </c>
      <c r="L99" s="113"/>
    </row>
    <row r="100" spans="2:47" s="9" customFormat="1" ht="19.899999999999999" customHeight="1">
      <c r="B100" s="117"/>
      <c r="D100" s="118" t="s">
        <v>9298</v>
      </c>
      <c r="E100" s="119"/>
      <c r="F100" s="119"/>
      <c r="G100" s="119"/>
      <c r="H100" s="119"/>
      <c r="I100" s="119"/>
      <c r="J100" s="120">
        <f>J133</f>
        <v>0</v>
      </c>
      <c r="L100" s="117"/>
    </row>
    <row r="101" spans="2:47" s="9" customFormat="1" ht="14.9" customHeight="1">
      <c r="B101" s="117"/>
      <c r="D101" s="118" t="s">
        <v>15574</v>
      </c>
      <c r="E101" s="119"/>
      <c r="F101" s="119"/>
      <c r="G101" s="119"/>
      <c r="H101" s="119"/>
      <c r="I101" s="119"/>
      <c r="J101" s="120">
        <f>J134</f>
        <v>0</v>
      </c>
      <c r="L101" s="117"/>
    </row>
    <row r="102" spans="2:47" s="9" customFormat="1" ht="14.9" customHeight="1">
      <c r="B102" s="117"/>
      <c r="D102" s="118" t="s">
        <v>9299</v>
      </c>
      <c r="E102" s="119"/>
      <c r="F102" s="119"/>
      <c r="G102" s="119"/>
      <c r="H102" s="119"/>
      <c r="I102" s="119"/>
      <c r="J102" s="120">
        <f>J137</f>
        <v>0</v>
      </c>
      <c r="L102" s="117"/>
    </row>
    <row r="103" spans="2:47" s="9" customFormat="1" ht="14.9" customHeight="1">
      <c r="B103" s="117"/>
      <c r="D103" s="118" t="s">
        <v>9303</v>
      </c>
      <c r="E103" s="119"/>
      <c r="F103" s="119"/>
      <c r="G103" s="119"/>
      <c r="H103" s="119"/>
      <c r="I103" s="119"/>
      <c r="J103" s="120">
        <f>J142</f>
        <v>0</v>
      </c>
      <c r="L103" s="117"/>
    </row>
    <row r="104" spans="2:47" s="9" customFormat="1" ht="19.899999999999999" customHeight="1">
      <c r="B104" s="117"/>
      <c r="D104" s="118" t="s">
        <v>9305</v>
      </c>
      <c r="E104" s="119"/>
      <c r="F104" s="119"/>
      <c r="G104" s="119"/>
      <c r="H104" s="119"/>
      <c r="I104" s="119"/>
      <c r="J104" s="120">
        <f>J145</f>
        <v>0</v>
      </c>
      <c r="L104" s="117"/>
    </row>
    <row r="105" spans="2:47" s="9" customFormat="1" ht="19.899999999999999" customHeight="1">
      <c r="B105" s="117"/>
      <c r="D105" s="118" t="s">
        <v>9306</v>
      </c>
      <c r="E105" s="119"/>
      <c r="F105" s="119"/>
      <c r="G105" s="119"/>
      <c r="H105" s="119"/>
      <c r="I105" s="119"/>
      <c r="J105" s="120">
        <f>J154</f>
        <v>0</v>
      </c>
      <c r="L105" s="117"/>
    </row>
    <row r="106" spans="2:47" s="9" customFormat="1" ht="19.899999999999999" customHeight="1">
      <c r="B106" s="117"/>
      <c r="D106" s="118" t="s">
        <v>9307</v>
      </c>
      <c r="E106" s="119"/>
      <c r="F106" s="119"/>
      <c r="G106" s="119"/>
      <c r="H106" s="119"/>
      <c r="I106" s="119"/>
      <c r="J106" s="120">
        <f>J191</f>
        <v>0</v>
      </c>
      <c r="L106" s="117"/>
    </row>
    <row r="107" spans="2:47" s="9" customFormat="1" ht="19.899999999999999" customHeight="1">
      <c r="B107" s="117"/>
      <c r="D107" s="118" t="s">
        <v>9308</v>
      </c>
      <c r="E107" s="119"/>
      <c r="F107" s="119"/>
      <c r="G107" s="119"/>
      <c r="H107" s="119"/>
      <c r="I107" s="119"/>
      <c r="J107" s="120">
        <f>J211</f>
        <v>0</v>
      </c>
      <c r="L107" s="117"/>
    </row>
    <row r="108" spans="2:47" s="9" customFormat="1" ht="19.899999999999999" customHeight="1">
      <c r="B108" s="117"/>
      <c r="D108" s="118" t="s">
        <v>9309</v>
      </c>
      <c r="E108" s="119"/>
      <c r="F108" s="119"/>
      <c r="G108" s="119"/>
      <c r="H108" s="119"/>
      <c r="I108" s="119"/>
      <c r="J108" s="120">
        <f>J248</f>
        <v>0</v>
      </c>
      <c r="L108" s="117"/>
    </row>
    <row r="109" spans="2:47" s="8" customFormat="1" ht="25" customHeight="1">
      <c r="B109" s="113"/>
      <c r="D109" s="114" t="s">
        <v>302</v>
      </c>
      <c r="E109" s="115"/>
      <c r="F109" s="115"/>
      <c r="G109" s="115"/>
      <c r="H109" s="115"/>
      <c r="I109" s="115"/>
      <c r="J109" s="116">
        <f>J257</f>
        <v>0</v>
      </c>
      <c r="L109" s="113"/>
    </row>
    <row r="110" spans="2:47" s="1" customFormat="1" ht="21.75" customHeight="1">
      <c r="B110" s="31"/>
      <c r="L110" s="31"/>
    </row>
    <row r="111" spans="2:47" s="1" customFormat="1" ht="7" customHeight="1">
      <c r="B111" s="46"/>
      <c r="C111" s="47"/>
      <c r="D111" s="47"/>
      <c r="E111" s="47"/>
      <c r="F111" s="47"/>
      <c r="G111" s="47"/>
      <c r="H111" s="47"/>
      <c r="I111" s="47"/>
      <c r="J111" s="47"/>
      <c r="K111" s="47"/>
      <c r="L111" s="31"/>
    </row>
    <row r="115" spans="2:12" s="1" customFormat="1" ht="7" customHeight="1">
      <c r="B115" s="48"/>
      <c r="C115" s="49"/>
      <c r="D115" s="49"/>
      <c r="E115" s="49"/>
      <c r="F115" s="49"/>
      <c r="G115" s="49"/>
      <c r="H115" s="49"/>
      <c r="I115" s="49"/>
      <c r="J115" s="49"/>
      <c r="K115" s="49"/>
      <c r="L115" s="31"/>
    </row>
    <row r="116" spans="2:12" s="1" customFormat="1" ht="25" customHeight="1">
      <c r="B116" s="31"/>
      <c r="C116" s="20" t="s">
        <v>303</v>
      </c>
      <c r="L116" s="31"/>
    </row>
    <row r="117" spans="2:12" s="1" customFormat="1" ht="7" customHeight="1">
      <c r="B117" s="31"/>
      <c r="L117" s="31"/>
    </row>
    <row r="118" spans="2:12" s="1" customFormat="1" ht="12" customHeight="1">
      <c r="B118" s="31"/>
      <c r="C118" s="26" t="s">
        <v>15</v>
      </c>
      <c r="L118" s="31"/>
    </row>
    <row r="119" spans="2:12" s="1" customFormat="1" ht="26.25" customHeight="1">
      <c r="B119" s="31"/>
      <c r="E119" s="261" t="str">
        <f>E7</f>
        <v>Dostavba a rekonštrukcia lôžkovej časti Nemocnice s poliklinikou v Spišskej Novej Vsi</v>
      </c>
      <c r="F119" s="262"/>
      <c r="G119" s="262"/>
      <c r="H119" s="262"/>
      <c r="L119" s="31"/>
    </row>
    <row r="120" spans="2:12" ht="12" customHeight="1">
      <c r="B120" s="19"/>
      <c r="C120" s="26" t="s">
        <v>285</v>
      </c>
      <c r="L120" s="19"/>
    </row>
    <row r="121" spans="2:12" s="1" customFormat="1" ht="16.5" customHeight="1">
      <c r="B121" s="31"/>
      <c r="E121" s="261" t="s">
        <v>13790</v>
      </c>
      <c r="F121" s="263"/>
      <c r="G121" s="263"/>
      <c r="H121" s="263"/>
      <c r="L121" s="31"/>
    </row>
    <row r="122" spans="2:12" s="1" customFormat="1" ht="12" customHeight="1">
      <c r="B122" s="31"/>
      <c r="C122" s="26" t="s">
        <v>287</v>
      </c>
      <c r="L122" s="31"/>
    </row>
    <row r="123" spans="2:12" s="1" customFormat="1" ht="16.5" customHeight="1">
      <c r="B123" s="31"/>
      <c r="E123" s="243" t="str">
        <f>E11</f>
        <v>E.5 - Elektroinštalácia - slaboprúd</v>
      </c>
      <c r="F123" s="263"/>
      <c r="G123" s="263"/>
      <c r="H123" s="263"/>
      <c r="L123" s="31"/>
    </row>
    <row r="124" spans="2:12" s="1" customFormat="1" ht="7" customHeight="1">
      <c r="B124" s="31"/>
      <c r="L124" s="31"/>
    </row>
    <row r="125" spans="2:12" s="1" customFormat="1" ht="12" customHeight="1">
      <c r="B125" s="31"/>
      <c r="C125" s="26" t="s">
        <v>19</v>
      </c>
      <c r="F125" s="24" t="str">
        <f>F14</f>
        <v>parc.č.:1094/1,17,81,82,98,99,1095,1096,9243/18</v>
      </c>
      <c r="I125" s="26" t="s">
        <v>21</v>
      </c>
      <c r="J125" s="54" t="str">
        <f>IF(J14="","",J14)</f>
        <v>6. 3. 2024</v>
      </c>
      <c r="L125" s="31"/>
    </row>
    <row r="126" spans="2:12" s="1" customFormat="1" ht="7" customHeight="1">
      <c r="B126" s="31"/>
      <c r="L126" s="31"/>
    </row>
    <row r="127" spans="2:12" s="1" customFormat="1" ht="25.65" customHeight="1">
      <c r="B127" s="31"/>
      <c r="C127" s="26" t="s">
        <v>23</v>
      </c>
      <c r="F127" s="24" t="str">
        <f>E17</f>
        <v>Nemocnica s poliklinikou, Spišská Nová Ves</v>
      </c>
      <c r="I127" s="26" t="s">
        <v>29</v>
      </c>
      <c r="J127" s="29" t="str">
        <f>E23</f>
        <v>d.g.A. design graphic architecture s.r.o.</v>
      </c>
      <c r="L127" s="31"/>
    </row>
    <row r="128" spans="2:12" s="1" customFormat="1" ht="15.15" customHeight="1">
      <c r="B128" s="31"/>
      <c r="C128" s="26" t="s">
        <v>27</v>
      </c>
      <c r="F128" s="24" t="str">
        <f>IF(E20="","",E20)</f>
        <v>Vyplň údaj</v>
      </c>
      <c r="I128" s="26" t="s">
        <v>32</v>
      </c>
      <c r="J128" s="29" t="str">
        <f>E26</f>
        <v xml:space="preserve"> </v>
      </c>
      <c r="L128" s="31"/>
    </row>
    <row r="129" spans="2:65" s="1" customFormat="1" ht="10.25" customHeight="1">
      <c r="B129" s="31"/>
      <c r="L129" s="31"/>
    </row>
    <row r="130" spans="2:65" s="10" customFormat="1" ht="29.25" customHeight="1">
      <c r="B130" s="121"/>
      <c r="C130" s="122" t="s">
        <v>304</v>
      </c>
      <c r="D130" s="123" t="s">
        <v>61</v>
      </c>
      <c r="E130" s="123" t="s">
        <v>57</v>
      </c>
      <c r="F130" s="123" t="s">
        <v>58</v>
      </c>
      <c r="G130" s="123" t="s">
        <v>305</v>
      </c>
      <c r="H130" s="123" t="s">
        <v>306</v>
      </c>
      <c r="I130" s="123" t="s">
        <v>307</v>
      </c>
      <c r="J130" s="124" t="s">
        <v>294</v>
      </c>
      <c r="K130" s="125" t="s">
        <v>308</v>
      </c>
      <c r="L130" s="121"/>
      <c r="M130" s="61" t="s">
        <v>1</v>
      </c>
      <c r="N130" s="62" t="s">
        <v>40</v>
      </c>
      <c r="O130" s="62" t="s">
        <v>309</v>
      </c>
      <c r="P130" s="62" t="s">
        <v>310</v>
      </c>
      <c r="Q130" s="62" t="s">
        <v>311</v>
      </c>
      <c r="R130" s="62" t="s">
        <v>312</v>
      </c>
      <c r="S130" s="62" t="s">
        <v>313</v>
      </c>
      <c r="T130" s="63" t="s">
        <v>314</v>
      </c>
    </row>
    <row r="131" spans="2:65" s="1" customFormat="1" ht="22.75" customHeight="1">
      <c r="B131" s="31"/>
      <c r="C131" s="66" t="s">
        <v>295</v>
      </c>
      <c r="J131" s="126">
        <f>BK131</f>
        <v>0</v>
      </c>
      <c r="L131" s="31"/>
      <c r="M131" s="64"/>
      <c r="N131" s="55"/>
      <c r="O131" s="55"/>
      <c r="P131" s="127">
        <f>P132+P257</f>
        <v>0</v>
      </c>
      <c r="Q131" s="55"/>
      <c r="R131" s="127">
        <f>R132+R257</f>
        <v>0.43014999999999992</v>
      </c>
      <c r="S131" s="55"/>
      <c r="T131" s="128">
        <f>T132+T257</f>
        <v>0</v>
      </c>
      <c r="AT131" s="16" t="s">
        <v>75</v>
      </c>
      <c r="AU131" s="16" t="s">
        <v>296</v>
      </c>
      <c r="BK131" s="129">
        <f>BK132+BK257</f>
        <v>0</v>
      </c>
    </row>
    <row r="132" spans="2:65" s="11" customFormat="1" ht="25.9" customHeight="1">
      <c r="B132" s="130"/>
      <c r="D132" s="131" t="s">
        <v>75</v>
      </c>
      <c r="E132" s="132" t="s">
        <v>9310</v>
      </c>
      <c r="F132" s="132" t="s">
        <v>9311</v>
      </c>
      <c r="I132" s="133"/>
      <c r="J132" s="134">
        <f>BK132</f>
        <v>0</v>
      </c>
      <c r="L132" s="130"/>
      <c r="M132" s="135"/>
      <c r="P132" s="136">
        <f>P133+P145+P154+P191+P211+P248</f>
        <v>0</v>
      </c>
      <c r="R132" s="136">
        <f>R133+R145+R154+R191+R211+R248</f>
        <v>0.43014999999999992</v>
      </c>
      <c r="T132" s="137">
        <f>T133+T145+T154+T191+T211+T248</f>
        <v>0</v>
      </c>
      <c r="AR132" s="131" t="s">
        <v>92</v>
      </c>
      <c r="AT132" s="138" t="s">
        <v>75</v>
      </c>
      <c r="AU132" s="138" t="s">
        <v>76</v>
      </c>
      <c r="AY132" s="131" t="s">
        <v>317</v>
      </c>
      <c r="BK132" s="139">
        <f>BK133+BK145+BK154+BK191+BK211+BK248</f>
        <v>0</v>
      </c>
    </row>
    <row r="133" spans="2:65" s="11" customFormat="1" ht="22.75" customHeight="1">
      <c r="B133" s="130"/>
      <c r="D133" s="131" t="s">
        <v>75</v>
      </c>
      <c r="E133" s="140" t="s">
        <v>582</v>
      </c>
      <c r="F133" s="140" t="s">
        <v>9312</v>
      </c>
      <c r="I133" s="133"/>
      <c r="J133" s="141">
        <f>BK133</f>
        <v>0</v>
      </c>
      <c r="L133" s="130"/>
      <c r="M133" s="135"/>
      <c r="P133" s="136">
        <f>P134+P137+P142</f>
        <v>0</v>
      </c>
      <c r="R133" s="136">
        <f>R134+R137+R142</f>
        <v>0</v>
      </c>
      <c r="T133" s="137">
        <f>T134+T137+T142</f>
        <v>0</v>
      </c>
      <c r="AR133" s="131" t="s">
        <v>92</v>
      </c>
      <c r="AT133" s="138" t="s">
        <v>75</v>
      </c>
      <c r="AU133" s="138" t="s">
        <v>83</v>
      </c>
      <c r="AY133" s="131" t="s">
        <v>317</v>
      </c>
      <c r="BK133" s="139">
        <f>BK134+BK137+BK142</f>
        <v>0</v>
      </c>
    </row>
    <row r="134" spans="2:65" s="11" customFormat="1" ht="20.9" customHeight="1">
      <c r="B134" s="130"/>
      <c r="D134" s="131" t="s">
        <v>75</v>
      </c>
      <c r="E134" s="140" t="s">
        <v>15575</v>
      </c>
      <c r="F134" s="140" t="s">
        <v>15576</v>
      </c>
      <c r="I134" s="133"/>
      <c r="J134" s="141">
        <f>BK134</f>
        <v>0</v>
      </c>
      <c r="L134" s="130"/>
      <c r="M134" s="135"/>
      <c r="P134" s="136">
        <f>SUM(P135:P136)</f>
        <v>0</v>
      </c>
      <c r="R134" s="136">
        <f>SUM(R135:R136)</f>
        <v>0</v>
      </c>
      <c r="T134" s="137">
        <f>SUM(T135:T136)</f>
        <v>0</v>
      </c>
      <c r="AR134" s="131" t="s">
        <v>92</v>
      </c>
      <c r="AT134" s="138" t="s">
        <v>75</v>
      </c>
      <c r="AU134" s="138" t="s">
        <v>88</v>
      </c>
      <c r="AY134" s="131" t="s">
        <v>317</v>
      </c>
      <c r="BK134" s="139">
        <f>SUM(BK135:BK136)</f>
        <v>0</v>
      </c>
    </row>
    <row r="135" spans="2:65" s="1" customFormat="1" ht="37.75" customHeight="1">
      <c r="B135" s="142"/>
      <c r="C135" s="143" t="s">
        <v>83</v>
      </c>
      <c r="D135" s="143" t="s">
        <v>319</v>
      </c>
      <c r="E135" s="144" t="s">
        <v>15577</v>
      </c>
      <c r="F135" s="145" t="s">
        <v>15578</v>
      </c>
      <c r="G135" s="146" t="s">
        <v>467</v>
      </c>
      <c r="H135" s="147">
        <v>16</v>
      </c>
      <c r="I135" s="148"/>
      <c r="J135" s="149">
        <f>ROUND(I135*H135,2)</f>
        <v>0</v>
      </c>
      <c r="K135" s="150"/>
      <c r="L135" s="31"/>
      <c r="M135" s="151" t="s">
        <v>1</v>
      </c>
      <c r="N135" s="152" t="s">
        <v>42</v>
      </c>
      <c r="P135" s="153">
        <f>O135*H135</f>
        <v>0</v>
      </c>
      <c r="Q135" s="153">
        <v>0</v>
      </c>
      <c r="R135" s="153">
        <f>Q135*H135</f>
        <v>0</v>
      </c>
      <c r="S135" s="153">
        <v>0</v>
      </c>
      <c r="T135" s="154">
        <f>S135*H135</f>
        <v>0</v>
      </c>
      <c r="AR135" s="155" t="s">
        <v>561</v>
      </c>
      <c r="AT135" s="155" t="s">
        <v>319</v>
      </c>
      <c r="AU135" s="155" t="s">
        <v>92</v>
      </c>
      <c r="AY135" s="16" t="s">
        <v>317</v>
      </c>
      <c r="BE135" s="156">
        <f>IF(N135="základná",J135,0)</f>
        <v>0</v>
      </c>
      <c r="BF135" s="156">
        <f>IF(N135="znížená",J135,0)</f>
        <v>0</v>
      </c>
      <c r="BG135" s="156">
        <f>IF(N135="zákl. prenesená",J135,0)</f>
        <v>0</v>
      </c>
      <c r="BH135" s="156">
        <f>IF(N135="zníž. prenesená",J135,0)</f>
        <v>0</v>
      </c>
      <c r="BI135" s="156">
        <f>IF(N135="nulová",J135,0)</f>
        <v>0</v>
      </c>
      <c r="BJ135" s="16" t="s">
        <v>88</v>
      </c>
      <c r="BK135" s="156">
        <f>ROUND(I135*H135,2)</f>
        <v>0</v>
      </c>
      <c r="BL135" s="16" t="s">
        <v>561</v>
      </c>
      <c r="BM135" s="155" t="s">
        <v>15579</v>
      </c>
    </row>
    <row r="136" spans="2:65" s="1" customFormat="1" ht="16.5" customHeight="1">
      <c r="B136" s="142"/>
      <c r="C136" s="179" t="s">
        <v>88</v>
      </c>
      <c r="D136" s="179" t="s">
        <v>454</v>
      </c>
      <c r="E136" s="180" t="s">
        <v>15580</v>
      </c>
      <c r="F136" s="181" t="s">
        <v>15581</v>
      </c>
      <c r="G136" s="182" t="s">
        <v>467</v>
      </c>
      <c r="H136" s="183">
        <v>16</v>
      </c>
      <c r="I136" s="184"/>
      <c r="J136" s="185">
        <f>ROUND(I136*H136,2)</f>
        <v>0</v>
      </c>
      <c r="K136" s="186"/>
      <c r="L136" s="187"/>
      <c r="M136" s="188" t="s">
        <v>1</v>
      </c>
      <c r="N136" s="189" t="s">
        <v>42</v>
      </c>
      <c r="P136" s="153">
        <f>O136*H136</f>
        <v>0</v>
      </c>
      <c r="Q136" s="153">
        <v>0</v>
      </c>
      <c r="R136" s="153">
        <f>Q136*H136</f>
        <v>0</v>
      </c>
      <c r="S136" s="153">
        <v>0</v>
      </c>
      <c r="T136" s="154">
        <f>S136*H136</f>
        <v>0</v>
      </c>
      <c r="AR136" s="155" t="s">
        <v>831</v>
      </c>
      <c r="AT136" s="155" t="s">
        <v>454</v>
      </c>
      <c r="AU136" s="155" t="s">
        <v>92</v>
      </c>
      <c r="AY136" s="16" t="s">
        <v>317</v>
      </c>
      <c r="BE136" s="156">
        <f>IF(N136="základná",J136,0)</f>
        <v>0</v>
      </c>
      <c r="BF136" s="156">
        <f>IF(N136="znížená",J136,0)</f>
        <v>0</v>
      </c>
      <c r="BG136" s="156">
        <f>IF(N136="zákl. prenesená",J136,0)</f>
        <v>0</v>
      </c>
      <c r="BH136" s="156">
        <f>IF(N136="zníž. prenesená",J136,0)</f>
        <v>0</v>
      </c>
      <c r="BI136" s="156">
        <f>IF(N136="nulová",J136,0)</f>
        <v>0</v>
      </c>
      <c r="BJ136" s="16" t="s">
        <v>88</v>
      </c>
      <c r="BK136" s="156">
        <f>ROUND(I136*H136,2)</f>
        <v>0</v>
      </c>
      <c r="BL136" s="16" t="s">
        <v>561</v>
      </c>
      <c r="BM136" s="155" t="s">
        <v>15582</v>
      </c>
    </row>
    <row r="137" spans="2:65" s="11" customFormat="1" ht="20.9" customHeight="1">
      <c r="B137" s="130"/>
      <c r="D137" s="131" t="s">
        <v>75</v>
      </c>
      <c r="E137" s="140" t="s">
        <v>9313</v>
      </c>
      <c r="F137" s="140" t="s">
        <v>9314</v>
      </c>
      <c r="I137" s="133"/>
      <c r="J137" s="141">
        <f>BK137</f>
        <v>0</v>
      </c>
      <c r="L137" s="130"/>
      <c r="M137" s="135"/>
      <c r="P137" s="136">
        <f>SUM(P138:P141)</f>
        <v>0</v>
      </c>
      <c r="R137" s="136">
        <f>SUM(R138:R141)</f>
        <v>0</v>
      </c>
      <c r="T137" s="137">
        <f>SUM(T138:T141)</f>
        <v>0</v>
      </c>
      <c r="AR137" s="131" t="s">
        <v>92</v>
      </c>
      <c r="AT137" s="138" t="s">
        <v>75</v>
      </c>
      <c r="AU137" s="138" t="s">
        <v>88</v>
      </c>
      <c r="AY137" s="131" t="s">
        <v>317</v>
      </c>
      <c r="BK137" s="139">
        <f>SUM(BK138:BK141)</f>
        <v>0</v>
      </c>
    </row>
    <row r="138" spans="2:65" s="1" customFormat="1" ht="24.15" customHeight="1">
      <c r="B138" s="142"/>
      <c r="C138" s="179" t="s">
        <v>92</v>
      </c>
      <c r="D138" s="179" t="s">
        <v>454</v>
      </c>
      <c r="E138" s="180" t="s">
        <v>9313</v>
      </c>
      <c r="F138" s="181" t="s">
        <v>9315</v>
      </c>
      <c r="G138" s="182" t="s">
        <v>467</v>
      </c>
      <c r="H138" s="183">
        <v>1</v>
      </c>
      <c r="I138" s="184"/>
      <c r="J138" s="185">
        <f>ROUND(I138*H138,2)</f>
        <v>0</v>
      </c>
      <c r="K138" s="186"/>
      <c r="L138" s="187"/>
      <c r="M138" s="188" t="s">
        <v>1</v>
      </c>
      <c r="N138" s="189" t="s">
        <v>42</v>
      </c>
      <c r="P138" s="153">
        <f>O138*H138</f>
        <v>0</v>
      </c>
      <c r="Q138" s="153">
        <v>0</v>
      </c>
      <c r="R138" s="153">
        <f>Q138*H138</f>
        <v>0</v>
      </c>
      <c r="S138" s="153">
        <v>0</v>
      </c>
      <c r="T138" s="154">
        <f>S138*H138</f>
        <v>0</v>
      </c>
      <c r="AR138" s="155" t="s">
        <v>831</v>
      </c>
      <c r="AT138" s="155" t="s">
        <v>454</v>
      </c>
      <c r="AU138" s="155" t="s">
        <v>92</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561</v>
      </c>
      <c r="BM138" s="155" t="s">
        <v>88</v>
      </c>
    </row>
    <row r="139" spans="2:65" s="1" customFormat="1" ht="33" customHeight="1">
      <c r="B139" s="142"/>
      <c r="C139" s="143" t="s">
        <v>323</v>
      </c>
      <c r="D139" s="143" t="s">
        <v>319</v>
      </c>
      <c r="E139" s="144" t="s">
        <v>9316</v>
      </c>
      <c r="F139" s="145" t="s">
        <v>9317</v>
      </c>
      <c r="G139" s="146" t="s">
        <v>467</v>
      </c>
      <c r="H139" s="147">
        <v>1</v>
      </c>
      <c r="I139" s="148"/>
      <c r="J139" s="149">
        <f>ROUND(I139*H139,2)</f>
        <v>0</v>
      </c>
      <c r="K139" s="150"/>
      <c r="L139" s="31"/>
      <c r="M139" s="151" t="s">
        <v>1</v>
      </c>
      <c r="N139" s="152" t="s">
        <v>42</v>
      </c>
      <c r="P139" s="153">
        <f>O139*H139</f>
        <v>0</v>
      </c>
      <c r="Q139" s="153">
        <v>0</v>
      </c>
      <c r="R139" s="153">
        <f>Q139*H139</f>
        <v>0</v>
      </c>
      <c r="S139" s="153">
        <v>0</v>
      </c>
      <c r="T139" s="154">
        <f>S139*H139</f>
        <v>0</v>
      </c>
      <c r="AR139" s="155" t="s">
        <v>561</v>
      </c>
      <c r="AT139" s="155" t="s">
        <v>319</v>
      </c>
      <c r="AU139" s="155" t="s">
        <v>92</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561</v>
      </c>
      <c r="BM139" s="155" t="s">
        <v>323</v>
      </c>
    </row>
    <row r="140" spans="2:65" s="1" customFormat="1" ht="24.15" customHeight="1">
      <c r="B140" s="142"/>
      <c r="C140" s="179" t="s">
        <v>341</v>
      </c>
      <c r="D140" s="179" t="s">
        <v>454</v>
      </c>
      <c r="E140" s="180" t="s">
        <v>9318</v>
      </c>
      <c r="F140" s="181" t="s">
        <v>9319</v>
      </c>
      <c r="G140" s="182" t="s">
        <v>467</v>
      </c>
      <c r="H140" s="183">
        <v>1</v>
      </c>
      <c r="I140" s="184"/>
      <c r="J140" s="185">
        <f>ROUND(I140*H140,2)</f>
        <v>0</v>
      </c>
      <c r="K140" s="186"/>
      <c r="L140" s="187"/>
      <c r="M140" s="188" t="s">
        <v>1</v>
      </c>
      <c r="N140" s="189" t="s">
        <v>42</v>
      </c>
      <c r="P140" s="153">
        <f>O140*H140</f>
        <v>0</v>
      </c>
      <c r="Q140" s="153">
        <v>0</v>
      </c>
      <c r="R140" s="153">
        <f>Q140*H140</f>
        <v>0</v>
      </c>
      <c r="S140" s="153">
        <v>0</v>
      </c>
      <c r="T140" s="154">
        <f>S140*H140</f>
        <v>0</v>
      </c>
      <c r="AR140" s="155" t="s">
        <v>831</v>
      </c>
      <c r="AT140" s="155" t="s">
        <v>454</v>
      </c>
      <c r="AU140" s="155" t="s">
        <v>92</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561</v>
      </c>
      <c r="BM140" s="155" t="s">
        <v>346</v>
      </c>
    </row>
    <row r="141" spans="2:65" s="1" customFormat="1" ht="33" customHeight="1">
      <c r="B141" s="142"/>
      <c r="C141" s="143" t="s">
        <v>346</v>
      </c>
      <c r="D141" s="143" t="s">
        <v>319</v>
      </c>
      <c r="E141" s="144" t="s">
        <v>9318</v>
      </c>
      <c r="F141" s="145" t="s">
        <v>9320</v>
      </c>
      <c r="G141" s="146" t="s">
        <v>467</v>
      </c>
      <c r="H141" s="147">
        <v>1</v>
      </c>
      <c r="I141" s="148"/>
      <c r="J141" s="149">
        <f>ROUND(I141*H141,2)</f>
        <v>0</v>
      </c>
      <c r="K141" s="150"/>
      <c r="L141" s="31"/>
      <c r="M141" s="151" t="s">
        <v>1</v>
      </c>
      <c r="N141" s="152" t="s">
        <v>42</v>
      </c>
      <c r="P141" s="153">
        <f>O141*H141</f>
        <v>0</v>
      </c>
      <c r="Q141" s="153">
        <v>0</v>
      </c>
      <c r="R141" s="153">
        <f>Q141*H141</f>
        <v>0</v>
      </c>
      <c r="S141" s="153">
        <v>0</v>
      </c>
      <c r="T141" s="154">
        <f>S141*H141</f>
        <v>0</v>
      </c>
      <c r="AR141" s="155" t="s">
        <v>561</v>
      </c>
      <c r="AT141" s="155" t="s">
        <v>319</v>
      </c>
      <c r="AU141" s="155" t="s">
        <v>92</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561</v>
      </c>
      <c r="BM141" s="155" t="s">
        <v>356</v>
      </c>
    </row>
    <row r="142" spans="2:65" s="11" customFormat="1" ht="20.9" customHeight="1">
      <c r="B142" s="130"/>
      <c r="D142" s="131" t="s">
        <v>75</v>
      </c>
      <c r="E142" s="140" t="s">
        <v>9360</v>
      </c>
      <c r="F142" s="140" t="s">
        <v>9361</v>
      </c>
      <c r="I142" s="133"/>
      <c r="J142" s="141">
        <f>BK142</f>
        <v>0</v>
      </c>
      <c r="L142" s="130"/>
      <c r="M142" s="135"/>
      <c r="P142" s="136">
        <f>SUM(P143:P144)</f>
        <v>0</v>
      </c>
      <c r="R142" s="136">
        <f>SUM(R143:R144)</f>
        <v>0</v>
      </c>
      <c r="T142" s="137">
        <f>SUM(T143:T144)</f>
        <v>0</v>
      </c>
      <c r="AR142" s="131" t="s">
        <v>83</v>
      </c>
      <c r="AT142" s="138" t="s">
        <v>75</v>
      </c>
      <c r="AU142" s="138" t="s">
        <v>88</v>
      </c>
      <c r="AY142" s="131" t="s">
        <v>317</v>
      </c>
      <c r="BK142" s="139">
        <f>SUM(BK143:BK144)</f>
        <v>0</v>
      </c>
    </row>
    <row r="143" spans="2:65" s="1" customFormat="1" ht="16.5" customHeight="1">
      <c r="B143" s="142"/>
      <c r="C143" s="179" t="s">
        <v>351</v>
      </c>
      <c r="D143" s="179" t="s">
        <v>454</v>
      </c>
      <c r="E143" s="180" t="s">
        <v>15583</v>
      </c>
      <c r="F143" s="181" t="s">
        <v>15584</v>
      </c>
      <c r="G143" s="182" t="s">
        <v>467</v>
      </c>
      <c r="H143" s="183">
        <v>1</v>
      </c>
      <c r="I143" s="184"/>
      <c r="J143" s="185">
        <f>ROUND(I143*H143,2)</f>
        <v>0</v>
      </c>
      <c r="K143" s="186"/>
      <c r="L143" s="187"/>
      <c r="M143" s="188" t="s">
        <v>1</v>
      </c>
      <c r="N143" s="189" t="s">
        <v>42</v>
      </c>
      <c r="P143" s="153">
        <f>O143*H143</f>
        <v>0</v>
      </c>
      <c r="Q143" s="153">
        <v>0</v>
      </c>
      <c r="R143" s="153">
        <f>Q143*H143</f>
        <v>0</v>
      </c>
      <c r="S143" s="153">
        <v>0</v>
      </c>
      <c r="T143" s="154">
        <f>S143*H143</f>
        <v>0</v>
      </c>
      <c r="AR143" s="155" t="s">
        <v>831</v>
      </c>
      <c r="AT143" s="155" t="s">
        <v>454</v>
      </c>
      <c r="AU143" s="155" t="s">
        <v>92</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561</v>
      </c>
      <c r="BM143" s="155" t="s">
        <v>15585</v>
      </c>
    </row>
    <row r="144" spans="2:65" s="1" customFormat="1" ht="16.5" customHeight="1">
      <c r="B144" s="142"/>
      <c r="C144" s="143" t="s">
        <v>356</v>
      </c>
      <c r="D144" s="143" t="s">
        <v>319</v>
      </c>
      <c r="E144" s="144" t="s">
        <v>15583</v>
      </c>
      <c r="F144" s="145" t="s">
        <v>15584</v>
      </c>
      <c r="G144" s="146" t="s">
        <v>467</v>
      </c>
      <c r="H144" s="147">
        <v>1</v>
      </c>
      <c r="I144" s="148"/>
      <c r="J144" s="149">
        <f>ROUND(I144*H144,2)</f>
        <v>0</v>
      </c>
      <c r="K144" s="150"/>
      <c r="L144" s="31"/>
      <c r="M144" s="151" t="s">
        <v>1</v>
      </c>
      <c r="N144" s="152" t="s">
        <v>42</v>
      </c>
      <c r="P144" s="153">
        <f>O144*H144</f>
        <v>0</v>
      </c>
      <c r="Q144" s="153">
        <v>0</v>
      </c>
      <c r="R144" s="153">
        <f>Q144*H144</f>
        <v>0</v>
      </c>
      <c r="S144" s="153">
        <v>0</v>
      </c>
      <c r="T144" s="154">
        <f>S144*H144</f>
        <v>0</v>
      </c>
      <c r="AR144" s="155" t="s">
        <v>561</v>
      </c>
      <c r="AT144" s="155" t="s">
        <v>319</v>
      </c>
      <c r="AU144" s="155" t="s">
        <v>92</v>
      </c>
      <c r="AY144" s="16" t="s">
        <v>317</v>
      </c>
      <c r="BE144" s="156">
        <f>IF(N144="základná",J144,0)</f>
        <v>0</v>
      </c>
      <c r="BF144" s="156">
        <f>IF(N144="znížená",J144,0)</f>
        <v>0</v>
      </c>
      <c r="BG144" s="156">
        <f>IF(N144="zákl. prenesená",J144,0)</f>
        <v>0</v>
      </c>
      <c r="BH144" s="156">
        <f>IF(N144="zníž. prenesená",J144,0)</f>
        <v>0</v>
      </c>
      <c r="BI144" s="156">
        <f>IF(N144="nulová",J144,0)</f>
        <v>0</v>
      </c>
      <c r="BJ144" s="16" t="s">
        <v>88</v>
      </c>
      <c r="BK144" s="156">
        <f>ROUND(I144*H144,2)</f>
        <v>0</v>
      </c>
      <c r="BL144" s="16" t="s">
        <v>561</v>
      </c>
      <c r="BM144" s="155" t="s">
        <v>15586</v>
      </c>
    </row>
    <row r="145" spans="2:65" s="11" customFormat="1" ht="22.75" customHeight="1">
      <c r="B145" s="130"/>
      <c r="D145" s="131" t="s">
        <v>75</v>
      </c>
      <c r="E145" s="140" t="s">
        <v>612</v>
      </c>
      <c r="F145" s="140" t="s">
        <v>9368</v>
      </c>
      <c r="I145" s="133"/>
      <c r="J145" s="141">
        <f>BK145</f>
        <v>0</v>
      </c>
      <c r="L145" s="130"/>
      <c r="M145" s="135"/>
      <c r="P145" s="136">
        <f>SUM(P146:P153)</f>
        <v>0</v>
      </c>
      <c r="R145" s="136">
        <f>SUM(R146:R153)</f>
        <v>0</v>
      </c>
      <c r="T145" s="137">
        <f>SUM(T146:T153)</f>
        <v>0</v>
      </c>
      <c r="AR145" s="131" t="s">
        <v>92</v>
      </c>
      <c r="AT145" s="138" t="s">
        <v>75</v>
      </c>
      <c r="AU145" s="138" t="s">
        <v>83</v>
      </c>
      <c r="AY145" s="131" t="s">
        <v>317</v>
      </c>
      <c r="BK145" s="139">
        <f>SUM(BK146:BK153)</f>
        <v>0</v>
      </c>
    </row>
    <row r="146" spans="2:65" s="1" customFormat="1" ht="16.5" customHeight="1">
      <c r="B146" s="142"/>
      <c r="C146" s="179" t="s">
        <v>361</v>
      </c>
      <c r="D146" s="179" t="s">
        <v>454</v>
      </c>
      <c r="E146" s="180" t="s">
        <v>9369</v>
      </c>
      <c r="F146" s="181" t="s">
        <v>9370</v>
      </c>
      <c r="G146" s="182" t="s">
        <v>484</v>
      </c>
      <c r="H146" s="183">
        <v>130</v>
      </c>
      <c r="I146" s="184"/>
      <c r="J146" s="185">
        <f t="shared" ref="J146:J153" si="0">ROUND(I146*H146,2)</f>
        <v>0</v>
      </c>
      <c r="K146" s="186"/>
      <c r="L146" s="187"/>
      <c r="M146" s="188" t="s">
        <v>1</v>
      </c>
      <c r="N146" s="189" t="s">
        <v>42</v>
      </c>
      <c r="P146" s="153">
        <f t="shared" ref="P146:P153" si="1">O146*H146</f>
        <v>0</v>
      </c>
      <c r="Q146" s="153">
        <v>0</v>
      </c>
      <c r="R146" s="153">
        <f t="shared" ref="R146:R153" si="2">Q146*H146</f>
        <v>0</v>
      </c>
      <c r="S146" s="153">
        <v>0</v>
      </c>
      <c r="T146" s="154">
        <f t="shared" ref="T146:T153" si="3">S146*H146</f>
        <v>0</v>
      </c>
      <c r="AR146" s="155" t="s">
        <v>831</v>
      </c>
      <c r="AT146" s="155" t="s">
        <v>454</v>
      </c>
      <c r="AU146" s="155" t="s">
        <v>88</v>
      </c>
      <c r="AY146" s="16" t="s">
        <v>317</v>
      </c>
      <c r="BE146" s="156">
        <f t="shared" ref="BE146:BE153" si="4">IF(N146="základná",J146,0)</f>
        <v>0</v>
      </c>
      <c r="BF146" s="156">
        <f t="shared" ref="BF146:BF153" si="5">IF(N146="znížená",J146,0)</f>
        <v>0</v>
      </c>
      <c r="BG146" s="156">
        <f t="shared" ref="BG146:BG153" si="6">IF(N146="zákl. prenesená",J146,0)</f>
        <v>0</v>
      </c>
      <c r="BH146" s="156">
        <f t="shared" ref="BH146:BH153" si="7">IF(N146="zníž. prenesená",J146,0)</f>
        <v>0</v>
      </c>
      <c r="BI146" s="156">
        <f t="shared" ref="BI146:BI153" si="8">IF(N146="nulová",J146,0)</f>
        <v>0</v>
      </c>
      <c r="BJ146" s="16" t="s">
        <v>88</v>
      </c>
      <c r="BK146" s="156">
        <f t="shared" ref="BK146:BK153" si="9">ROUND(I146*H146,2)</f>
        <v>0</v>
      </c>
      <c r="BL146" s="16" t="s">
        <v>561</v>
      </c>
      <c r="BM146" s="155" t="s">
        <v>9371</v>
      </c>
    </row>
    <row r="147" spans="2:65" s="1" customFormat="1" ht="16.5" customHeight="1">
      <c r="B147" s="142"/>
      <c r="C147" s="143" t="s">
        <v>366</v>
      </c>
      <c r="D147" s="143" t="s">
        <v>319</v>
      </c>
      <c r="E147" s="144" t="s">
        <v>9372</v>
      </c>
      <c r="F147" s="145" t="s">
        <v>9373</v>
      </c>
      <c r="G147" s="146" t="s">
        <v>484</v>
      </c>
      <c r="H147" s="147">
        <v>130</v>
      </c>
      <c r="I147" s="148"/>
      <c r="J147" s="149">
        <f t="shared" si="0"/>
        <v>0</v>
      </c>
      <c r="K147" s="150"/>
      <c r="L147" s="31"/>
      <c r="M147" s="151" t="s">
        <v>1</v>
      </c>
      <c r="N147" s="152" t="s">
        <v>42</v>
      </c>
      <c r="P147" s="153">
        <f t="shared" si="1"/>
        <v>0</v>
      </c>
      <c r="Q147" s="153">
        <v>0</v>
      </c>
      <c r="R147" s="153">
        <f t="shared" si="2"/>
        <v>0</v>
      </c>
      <c r="S147" s="153">
        <v>0</v>
      </c>
      <c r="T147" s="154">
        <f t="shared" si="3"/>
        <v>0</v>
      </c>
      <c r="AR147" s="155" t="s">
        <v>561</v>
      </c>
      <c r="AT147" s="155" t="s">
        <v>319</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561</v>
      </c>
      <c r="BM147" s="155" t="s">
        <v>9374</v>
      </c>
    </row>
    <row r="148" spans="2:65" s="1" customFormat="1" ht="16.5" customHeight="1">
      <c r="B148" s="142"/>
      <c r="C148" s="179" t="s">
        <v>371</v>
      </c>
      <c r="D148" s="179" t="s">
        <v>454</v>
      </c>
      <c r="E148" s="180" t="s">
        <v>9387</v>
      </c>
      <c r="F148" s="181" t="s">
        <v>9388</v>
      </c>
      <c r="G148" s="182" t="s">
        <v>484</v>
      </c>
      <c r="H148" s="183">
        <v>16780</v>
      </c>
      <c r="I148" s="184"/>
      <c r="J148" s="185">
        <f t="shared" si="0"/>
        <v>0</v>
      </c>
      <c r="K148" s="186"/>
      <c r="L148" s="187"/>
      <c r="M148" s="188" t="s">
        <v>1</v>
      </c>
      <c r="N148" s="189" t="s">
        <v>42</v>
      </c>
      <c r="P148" s="153">
        <f t="shared" si="1"/>
        <v>0</v>
      </c>
      <c r="Q148" s="153">
        <v>0</v>
      </c>
      <c r="R148" s="153">
        <f t="shared" si="2"/>
        <v>0</v>
      </c>
      <c r="S148" s="153">
        <v>0</v>
      </c>
      <c r="T148" s="154">
        <f t="shared" si="3"/>
        <v>0</v>
      </c>
      <c r="AR148" s="155" t="s">
        <v>831</v>
      </c>
      <c r="AT148" s="155" t="s">
        <v>454</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561</v>
      </c>
      <c r="BM148" s="155" t="s">
        <v>9389</v>
      </c>
    </row>
    <row r="149" spans="2:65" s="1" customFormat="1" ht="21.75" customHeight="1">
      <c r="B149" s="142"/>
      <c r="C149" s="143" t="s">
        <v>376</v>
      </c>
      <c r="D149" s="143" t="s">
        <v>319</v>
      </c>
      <c r="E149" s="144" t="s">
        <v>9390</v>
      </c>
      <c r="F149" s="145" t="s">
        <v>9391</v>
      </c>
      <c r="G149" s="146" t="s">
        <v>484</v>
      </c>
      <c r="H149" s="147">
        <v>16780</v>
      </c>
      <c r="I149" s="148"/>
      <c r="J149" s="149">
        <f t="shared" si="0"/>
        <v>0</v>
      </c>
      <c r="K149" s="150"/>
      <c r="L149" s="31"/>
      <c r="M149" s="151" t="s">
        <v>1</v>
      </c>
      <c r="N149" s="152" t="s">
        <v>42</v>
      </c>
      <c r="P149" s="153">
        <f t="shared" si="1"/>
        <v>0</v>
      </c>
      <c r="Q149" s="153">
        <v>0</v>
      </c>
      <c r="R149" s="153">
        <f t="shared" si="2"/>
        <v>0</v>
      </c>
      <c r="S149" s="153">
        <v>0</v>
      </c>
      <c r="T149" s="154">
        <f t="shared" si="3"/>
        <v>0</v>
      </c>
      <c r="AR149" s="155" t="s">
        <v>561</v>
      </c>
      <c r="AT149" s="155" t="s">
        <v>319</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561</v>
      </c>
      <c r="BM149" s="155" t="s">
        <v>9392</v>
      </c>
    </row>
    <row r="150" spans="2:65" s="1" customFormat="1" ht="16.5" customHeight="1">
      <c r="B150" s="142"/>
      <c r="C150" s="179" t="s">
        <v>381</v>
      </c>
      <c r="D150" s="179" t="s">
        <v>454</v>
      </c>
      <c r="E150" s="180" t="s">
        <v>15587</v>
      </c>
      <c r="F150" s="181" t="s">
        <v>15588</v>
      </c>
      <c r="G150" s="182" t="s">
        <v>484</v>
      </c>
      <c r="H150" s="183">
        <v>21</v>
      </c>
      <c r="I150" s="184"/>
      <c r="J150" s="185">
        <f t="shared" si="0"/>
        <v>0</v>
      </c>
      <c r="K150" s="186"/>
      <c r="L150" s="187"/>
      <c r="M150" s="188" t="s">
        <v>1</v>
      </c>
      <c r="N150" s="189" t="s">
        <v>42</v>
      </c>
      <c r="P150" s="153">
        <f t="shared" si="1"/>
        <v>0</v>
      </c>
      <c r="Q150" s="153">
        <v>0</v>
      </c>
      <c r="R150" s="153">
        <f t="shared" si="2"/>
        <v>0</v>
      </c>
      <c r="S150" s="153">
        <v>0</v>
      </c>
      <c r="T150" s="154">
        <f t="shared" si="3"/>
        <v>0</v>
      </c>
      <c r="AR150" s="155" t="s">
        <v>831</v>
      </c>
      <c r="AT150" s="155" t="s">
        <v>454</v>
      </c>
      <c r="AU150" s="155" t="s">
        <v>88</v>
      </c>
      <c r="AY150" s="16" t="s">
        <v>317</v>
      </c>
      <c r="BE150" s="156">
        <f t="shared" si="4"/>
        <v>0</v>
      </c>
      <c r="BF150" s="156">
        <f t="shared" si="5"/>
        <v>0</v>
      </c>
      <c r="BG150" s="156">
        <f t="shared" si="6"/>
        <v>0</v>
      </c>
      <c r="BH150" s="156">
        <f t="shared" si="7"/>
        <v>0</v>
      </c>
      <c r="BI150" s="156">
        <f t="shared" si="8"/>
        <v>0</v>
      </c>
      <c r="BJ150" s="16" t="s">
        <v>88</v>
      </c>
      <c r="BK150" s="156">
        <f t="shared" si="9"/>
        <v>0</v>
      </c>
      <c r="BL150" s="16" t="s">
        <v>561</v>
      </c>
      <c r="BM150" s="155" t="s">
        <v>15589</v>
      </c>
    </row>
    <row r="151" spans="2:65" s="1" customFormat="1" ht="16.5" customHeight="1">
      <c r="B151" s="142"/>
      <c r="C151" s="143" t="s">
        <v>386</v>
      </c>
      <c r="D151" s="143" t="s">
        <v>319</v>
      </c>
      <c r="E151" s="144" t="s">
        <v>15587</v>
      </c>
      <c r="F151" s="145" t="s">
        <v>15588</v>
      </c>
      <c r="G151" s="146" t="s">
        <v>484</v>
      </c>
      <c r="H151" s="147">
        <v>21</v>
      </c>
      <c r="I151" s="148"/>
      <c r="J151" s="149">
        <f t="shared" si="0"/>
        <v>0</v>
      </c>
      <c r="K151" s="150"/>
      <c r="L151" s="31"/>
      <c r="M151" s="151" t="s">
        <v>1</v>
      </c>
      <c r="N151" s="152" t="s">
        <v>42</v>
      </c>
      <c r="P151" s="153">
        <f t="shared" si="1"/>
        <v>0</v>
      </c>
      <c r="Q151" s="153">
        <v>0</v>
      </c>
      <c r="R151" s="153">
        <f t="shared" si="2"/>
        <v>0</v>
      </c>
      <c r="S151" s="153">
        <v>0</v>
      </c>
      <c r="T151" s="154">
        <f t="shared" si="3"/>
        <v>0</v>
      </c>
      <c r="AR151" s="155" t="s">
        <v>561</v>
      </c>
      <c r="AT151" s="155" t="s">
        <v>319</v>
      </c>
      <c r="AU151" s="155" t="s">
        <v>88</v>
      </c>
      <c r="AY151" s="16" t="s">
        <v>317</v>
      </c>
      <c r="BE151" s="156">
        <f t="shared" si="4"/>
        <v>0</v>
      </c>
      <c r="BF151" s="156">
        <f t="shared" si="5"/>
        <v>0</v>
      </c>
      <c r="BG151" s="156">
        <f t="shared" si="6"/>
        <v>0</v>
      </c>
      <c r="BH151" s="156">
        <f t="shared" si="7"/>
        <v>0</v>
      </c>
      <c r="BI151" s="156">
        <f t="shared" si="8"/>
        <v>0</v>
      </c>
      <c r="BJ151" s="16" t="s">
        <v>88</v>
      </c>
      <c r="BK151" s="156">
        <f t="shared" si="9"/>
        <v>0</v>
      </c>
      <c r="BL151" s="16" t="s">
        <v>561</v>
      </c>
      <c r="BM151" s="155" t="s">
        <v>15590</v>
      </c>
    </row>
    <row r="152" spans="2:65" s="1" customFormat="1" ht="16.5" customHeight="1">
      <c r="B152" s="142"/>
      <c r="C152" s="179" t="s">
        <v>391</v>
      </c>
      <c r="D152" s="179" t="s">
        <v>454</v>
      </c>
      <c r="E152" s="180" t="s">
        <v>9393</v>
      </c>
      <c r="F152" s="181" t="s">
        <v>9394</v>
      </c>
      <c r="G152" s="182" t="s">
        <v>484</v>
      </c>
      <c r="H152" s="183">
        <v>517</v>
      </c>
      <c r="I152" s="184"/>
      <c r="J152" s="185">
        <f t="shared" si="0"/>
        <v>0</v>
      </c>
      <c r="K152" s="186"/>
      <c r="L152" s="187"/>
      <c r="M152" s="188" t="s">
        <v>1</v>
      </c>
      <c r="N152" s="189" t="s">
        <v>42</v>
      </c>
      <c r="P152" s="153">
        <f t="shared" si="1"/>
        <v>0</v>
      </c>
      <c r="Q152" s="153">
        <v>0</v>
      </c>
      <c r="R152" s="153">
        <f t="shared" si="2"/>
        <v>0</v>
      </c>
      <c r="S152" s="153">
        <v>0</v>
      </c>
      <c r="T152" s="154">
        <f t="shared" si="3"/>
        <v>0</v>
      </c>
      <c r="AR152" s="155" t="s">
        <v>831</v>
      </c>
      <c r="AT152" s="155" t="s">
        <v>454</v>
      </c>
      <c r="AU152" s="155" t="s">
        <v>88</v>
      </c>
      <c r="AY152" s="16" t="s">
        <v>317</v>
      </c>
      <c r="BE152" s="156">
        <f t="shared" si="4"/>
        <v>0</v>
      </c>
      <c r="BF152" s="156">
        <f t="shared" si="5"/>
        <v>0</v>
      </c>
      <c r="BG152" s="156">
        <f t="shared" si="6"/>
        <v>0</v>
      </c>
      <c r="BH152" s="156">
        <f t="shared" si="7"/>
        <v>0</v>
      </c>
      <c r="BI152" s="156">
        <f t="shared" si="8"/>
        <v>0</v>
      </c>
      <c r="BJ152" s="16" t="s">
        <v>88</v>
      </c>
      <c r="BK152" s="156">
        <f t="shared" si="9"/>
        <v>0</v>
      </c>
      <c r="BL152" s="16" t="s">
        <v>561</v>
      </c>
      <c r="BM152" s="155" t="s">
        <v>9395</v>
      </c>
    </row>
    <row r="153" spans="2:65" s="1" customFormat="1" ht="16.5" customHeight="1">
      <c r="B153" s="142"/>
      <c r="C153" s="143" t="s">
        <v>396</v>
      </c>
      <c r="D153" s="143" t="s">
        <v>319</v>
      </c>
      <c r="E153" s="144" t="s">
        <v>9396</v>
      </c>
      <c r="F153" s="145" t="s">
        <v>9394</v>
      </c>
      <c r="G153" s="146" t="s">
        <v>484</v>
      </c>
      <c r="H153" s="147">
        <v>517</v>
      </c>
      <c r="I153" s="148"/>
      <c r="J153" s="149">
        <f t="shared" si="0"/>
        <v>0</v>
      </c>
      <c r="K153" s="150"/>
      <c r="L153" s="31"/>
      <c r="M153" s="151" t="s">
        <v>1</v>
      </c>
      <c r="N153" s="152" t="s">
        <v>42</v>
      </c>
      <c r="P153" s="153">
        <f t="shared" si="1"/>
        <v>0</v>
      </c>
      <c r="Q153" s="153">
        <v>0</v>
      </c>
      <c r="R153" s="153">
        <f t="shared" si="2"/>
        <v>0</v>
      </c>
      <c r="S153" s="153">
        <v>0</v>
      </c>
      <c r="T153" s="154">
        <f t="shared" si="3"/>
        <v>0</v>
      </c>
      <c r="AR153" s="155" t="s">
        <v>561</v>
      </c>
      <c r="AT153" s="155" t="s">
        <v>319</v>
      </c>
      <c r="AU153" s="155" t="s">
        <v>88</v>
      </c>
      <c r="AY153" s="16" t="s">
        <v>317</v>
      </c>
      <c r="BE153" s="156">
        <f t="shared" si="4"/>
        <v>0</v>
      </c>
      <c r="BF153" s="156">
        <f t="shared" si="5"/>
        <v>0</v>
      </c>
      <c r="BG153" s="156">
        <f t="shared" si="6"/>
        <v>0</v>
      </c>
      <c r="BH153" s="156">
        <f t="shared" si="7"/>
        <v>0</v>
      </c>
      <c r="BI153" s="156">
        <f t="shared" si="8"/>
        <v>0</v>
      </c>
      <c r="BJ153" s="16" t="s">
        <v>88</v>
      </c>
      <c r="BK153" s="156">
        <f t="shared" si="9"/>
        <v>0</v>
      </c>
      <c r="BL153" s="16" t="s">
        <v>561</v>
      </c>
      <c r="BM153" s="155" t="s">
        <v>9397</v>
      </c>
    </row>
    <row r="154" spans="2:65" s="11" customFormat="1" ht="22.75" customHeight="1">
      <c r="B154" s="130"/>
      <c r="D154" s="131" t="s">
        <v>75</v>
      </c>
      <c r="E154" s="140" t="s">
        <v>656</v>
      </c>
      <c r="F154" s="140" t="s">
        <v>9398</v>
      </c>
      <c r="I154" s="133"/>
      <c r="J154" s="141">
        <f>BK154</f>
        <v>0</v>
      </c>
      <c r="L154" s="130"/>
      <c r="M154" s="135"/>
      <c r="P154" s="136">
        <f>SUM(P155:P190)</f>
        <v>0</v>
      </c>
      <c r="R154" s="136">
        <f>SUM(R155:R190)</f>
        <v>1.0809999999999998E-2</v>
      </c>
      <c r="T154" s="137">
        <f>SUM(T155:T190)</f>
        <v>0</v>
      </c>
      <c r="AR154" s="131" t="s">
        <v>92</v>
      </c>
      <c r="AT154" s="138" t="s">
        <v>75</v>
      </c>
      <c r="AU154" s="138" t="s">
        <v>83</v>
      </c>
      <c r="AY154" s="131" t="s">
        <v>317</v>
      </c>
      <c r="BK154" s="139">
        <f>SUM(BK155:BK190)</f>
        <v>0</v>
      </c>
    </row>
    <row r="155" spans="2:65" s="1" customFormat="1" ht="24.15" customHeight="1">
      <c r="B155" s="142"/>
      <c r="C155" s="179" t="s">
        <v>401</v>
      </c>
      <c r="D155" s="179" t="s">
        <v>454</v>
      </c>
      <c r="E155" s="180" t="s">
        <v>9399</v>
      </c>
      <c r="F155" s="181" t="s">
        <v>9400</v>
      </c>
      <c r="G155" s="182" t="s">
        <v>467</v>
      </c>
      <c r="H155" s="183">
        <v>133</v>
      </c>
      <c r="I155" s="184"/>
      <c r="J155" s="185">
        <f t="shared" ref="J155:J182" si="10">ROUND(I155*H155,2)</f>
        <v>0</v>
      </c>
      <c r="K155" s="186"/>
      <c r="L155" s="187"/>
      <c r="M155" s="188" t="s">
        <v>1</v>
      </c>
      <c r="N155" s="189" t="s">
        <v>42</v>
      </c>
      <c r="P155" s="153">
        <f t="shared" ref="P155:P182" si="11">O155*H155</f>
        <v>0</v>
      </c>
      <c r="Q155" s="153">
        <v>4.0000000000000003E-5</v>
      </c>
      <c r="R155" s="153">
        <f t="shared" ref="R155:R182" si="12">Q155*H155</f>
        <v>5.3200000000000001E-3</v>
      </c>
      <c r="S155" s="153">
        <v>0</v>
      </c>
      <c r="T155" s="154">
        <f t="shared" ref="T155:T182" si="13">S155*H155</f>
        <v>0</v>
      </c>
      <c r="AR155" s="155" t="s">
        <v>831</v>
      </c>
      <c r="AT155" s="155" t="s">
        <v>454</v>
      </c>
      <c r="AU155" s="155" t="s">
        <v>88</v>
      </c>
      <c r="AY155" s="16" t="s">
        <v>317</v>
      </c>
      <c r="BE155" s="156">
        <f t="shared" ref="BE155:BE182" si="14">IF(N155="základná",J155,0)</f>
        <v>0</v>
      </c>
      <c r="BF155" s="156">
        <f t="shared" ref="BF155:BF182" si="15">IF(N155="znížená",J155,0)</f>
        <v>0</v>
      </c>
      <c r="BG155" s="156">
        <f t="shared" ref="BG155:BG182" si="16">IF(N155="zákl. prenesená",J155,0)</f>
        <v>0</v>
      </c>
      <c r="BH155" s="156">
        <f t="shared" ref="BH155:BH182" si="17">IF(N155="zníž. prenesená",J155,0)</f>
        <v>0</v>
      </c>
      <c r="BI155" s="156">
        <f t="shared" ref="BI155:BI182" si="18">IF(N155="nulová",J155,0)</f>
        <v>0</v>
      </c>
      <c r="BJ155" s="16" t="s">
        <v>88</v>
      </c>
      <c r="BK155" s="156">
        <f t="shared" ref="BK155:BK182" si="19">ROUND(I155*H155,2)</f>
        <v>0</v>
      </c>
      <c r="BL155" s="16" t="s">
        <v>561</v>
      </c>
      <c r="BM155" s="155" t="s">
        <v>9401</v>
      </c>
    </row>
    <row r="156" spans="2:65" s="1" customFormat="1" ht="16.5" customHeight="1">
      <c r="B156" s="142"/>
      <c r="C156" s="143" t="s">
        <v>405</v>
      </c>
      <c r="D156" s="143" t="s">
        <v>319</v>
      </c>
      <c r="E156" s="144" t="s">
        <v>9402</v>
      </c>
      <c r="F156" s="145" t="s">
        <v>9403</v>
      </c>
      <c r="G156" s="146" t="s">
        <v>467</v>
      </c>
      <c r="H156" s="147">
        <v>133</v>
      </c>
      <c r="I156" s="148"/>
      <c r="J156" s="149">
        <f t="shared" si="10"/>
        <v>0</v>
      </c>
      <c r="K156" s="150"/>
      <c r="L156" s="31"/>
      <c r="M156" s="151" t="s">
        <v>1</v>
      </c>
      <c r="N156" s="152" t="s">
        <v>42</v>
      </c>
      <c r="P156" s="153">
        <f t="shared" si="11"/>
        <v>0</v>
      </c>
      <c r="Q156" s="153">
        <v>0</v>
      </c>
      <c r="R156" s="153">
        <f t="shared" si="12"/>
        <v>0</v>
      </c>
      <c r="S156" s="153">
        <v>0</v>
      </c>
      <c r="T156" s="154">
        <f t="shared" si="13"/>
        <v>0</v>
      </c>
      <c r="AR156" s="155" t="s">
        <v>561</v>
      </c>
      <c r="AT156" s="155" t="s">
        <v>319</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561</v>
      </c>
      <c r="BM156" s="155" t="s">
        <v>9404</v>
      </c>
    </row>
    <row r="157" spans="2:65" s="1" customFormat="1" ht="24.15" customHeight="1">
      <c r="B157" s="142"/>
      <c r="C157" s="179" t="s">
        <v>415</v>
      </c>
      <c r="D157" s="179" t="s">
        <v>454</v>
      </c>
      <c r="E157" s="180" t="s">
        <v>9405</v>
      </c>
      <c r="F157" s="181" t="s">
        <v>9406</v>
      </c>
      <c r="G157" s="182" t="s">
        <v>467</v>
      </c>
      <c r="H157" s="183">
        <v>14</v>
      </c>
      <c r="I157" s="184"/>
      <c r="J157" s="185">
        <f t="shared" si="10"/>
        <v>0</v>
      </c>
      <c r="K157" s="186"/>
      <c r="L157" s="187"/>
      <c r="M157" s="188" t="s">
        <v>1</v>
      </c>
      <c r="N157" s="189" t="s">
        <v>42</v>
      </c>
      <c r="P157" s="153">
        <f t="shared" si="11"/>
        <v>0</v>
      </c>
      <c r="Q157" s="153">
        <v>4.0000000000000003E-5</v>
      </c>
      <c r="R157" s="153">
        <f t="shared" si="12"/>
        <v>5.6000000000000006E-4</v>
      </c>
      <c r="S157" s="153">
        <v>0</v>
      </c>
      <c r="T157" s="154">
        <f t="shared" si="13"/>
        <v>0</v>
      </c>
      <c r="AR157" s="155" t="s">
        <v>831</v>
      </c>
      <c r="AT157" s="155" t="s">
        <v>454</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561</v>
      </c>
      <c r="BM157" s="155" t="s">
        <v>9407</v>
      </c>
    </row>
    <row r="158" spans="2:65" s="1" customFormat="1" ht="16.5" customHeight="1">
      <c r="B158" s="142"/>
      <c r="C158" s="143" t="s">
        <v>7</v>
      </c>
      <c r="D158" s="143" t="s">
        <v>319</v>
      </c>
      <c r="E158" s="144" t="s">
        <v>9408</v>
      </c>
      <c r="F158" s="145" t="s">
        <v>9409</v>
      </c>
      <c r="G158" s="146" t="s">
        <v>467</v>
      </c>
      <c r="H158" s="147">
        <v>14</v>
      </c>
      <c r="I158" s="148"/>
      <c r="J158" s="149">
        <f t="shared" si="10"/>
        <v>0</v>
      </c>
      <c r="K158" s="150"/>
      <c r="L158" s="31"/>
      <c r="M158" s="151" t="s">
        <v>1</v>
      </c>
      <c r="N158" s="152" t="s">
        <v>42</v>
      </c>
      <c r="P158" s="153">
        <f t="shared" si="11"/>
        <v>0</v>
      </c>
      <c r="Q158" s="153">
        <v>0</v>
      </c>
      <c r="R158" s="153">
        <f t="shared" si="12"/>
        <v>0</v>
      </c>
      <c r="S158" s="153">
        <v>0</v>
      </c>
      <c r="T158" s="154">
        <f t="shared" si="13"/>
        <v>0</v>
      </c>
      <c r="AR158" s="155" t="s">
        <v>561</v>
      </c>
      <c r="AT158" s="155" t="s">
        <v>319</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561</v>
      </c>
      <c r="BM158" s="155" t="s">
        <v>9410</v>
      </c>
    </row>
    <row r="159" spans="2:65" s="1" customFormat="1" ht="16.5" customHeight="1">
      <c r="B159" s="142"/>
      <c r="C159" s="179" t="s">
        <v>427</v>
      </c>
      <c r="D159" s="179" t="s">
        <v>454</v>
      </c>
      <c r="E159" s="180" t="s">
        <v>15591</v>
      </c>
      <c r="F159" s="181" t="s">
        <v>15592</v>
      </c>
      <c r="G159" s="182" t="s">
        <v>467</v>
      </c>
      <c r="H159" s="183">
        <v>4</v>
      </c>
      <c r="I159" s="184"/>
      <c r="J159" s="185">
        <f t="shared" si="10"/>
        <v>0</v>
      </c>
      <c r="K159" s="186"/>
      <c r="L159" s="187"/>
      <c r="M159" s="188" t="s">
        <v>1</v>
      </c>
      <c r="N159" s="189" t="s">
        <v>42</v>
      </c>
      <c r="P159" s="153">
        <f t="shared" si="11"/>
        <v>0</v>
      </c>
      <c r="Q159" s="153">
        <v>0</v>
      </c>
      <c r="R159" s="153">
        <f t="shared" si="12"/>
        <v>0</v>
      </c>
      <c r="S159" s="153">
        <v>0</v>
      </c>
      <c r="T159" s="154">
        <f t="shared" si="13"/>
        <v>0</v>
      </c>
      <c r="AR159" s="155" t="s">
        <v>831</v>
      </c>
      <c r="AT159" s="155" t="s">
        <v>454</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561</v>
      </c>
      <c r="BM159" s="155" t="s">
        <v>15593</v>
      </c>
    </row>
    <row r="160" spans="2:65" s="1" customFormat="1" ht="16.5" customHeight="1">
      <c r="B160" s="142"/>
      <c r="C160" s="143" t="s">
        <v>432</v>
      </c>
      <c r="D160" s="143" t="s">
        <v>319</v>
      </c>
      <c r="E160" s="144" t="s">
        <v>15591</v>
      </c>
      <c r="F160" s="145" t="s">
        <v>15594</v>
      </c>
      <c r="G160" s="146" t="s">
        <v>467</v>
      </c>
      <c r="H160" s="147">
        <v>4</v>
      </c>
      <c r="I160" s="148"/>
      <c r="J160" s="149">
        <f t="shared" si="10"/>
        <v>0</v>
      </c>
      <c r="K160" s="150"/>
      <c r="L160" s="31"/>
      <c r="M160" s="151" t="s">
        <v>1</v>
      </c>
      <c r="N160" s="152" t="s">
        <v>42</v>
      </c>
      <c r="P160" s="153">
        <f t="shared" si="11"/>
        <v>0</v>
      </c>
      <c r="Q160" s="153">
        <v>0</v>
      </c>
      <c r="R160" s="153">
        <f t="shared" si="12"/>
        <v>0</v>
      </c>
      <c r="S160" s="153">
        <v>0</v>
      </c>
      <c r="T160" s="154">
        <f t="shared" si="13"/>
        <v>0</v>
      </c>
      <c r="AR160" s="155" t="s">
        <v>561</v>
      </c>
      <c r="AT160" s="155" t="s">
        <v>319</v>
      </c>
      <c r="AU160" s="155" t="s">
        <v>88</v>
      </c>
      <c r="AY160" s="16" t="s">
        <v>317</v>
      </c>
      <c r="BE160" s="156">
        <f t="shared" si="14"/>
        <v>0</v>
      </c>
      <c r="BF160" s="156">
        <f t="shared" si="15"/>
        <v>0</v>
      </c>
      <c r="BG160" s="156">
        <f t="shared" si="16"/>
        <v>0</v>
      </c>
      <c r="BH160" s="156">
        <f t="shared" si="17"/>
        <v>0</v>
      </c>
      <c r="BI160" s="156">
        <f t="shared" si="18"/>
        <v>0</v>
      </c>
      <c r="BJ160" s="16" t="s">
        <v>88</v>
      </c>
      <c r="BK160" s="156">
        <f t="shared" si="19"/>
        <v>0</v>
      </c>
      <c r="BL160" s="16" t="s">
        <v>561</v>
      </c>
      <c r="BM160" s="155" t="s">
        <v>15595</v>
      </c>
    </row>
    <row r="161" spans="2:65" s="1" customFormat="1" ht="33" customHeight="1">
      <c r="B161" s="142"/>
      <c r="C161" s="143" t="s">
        <v>436</v>
      </c>
      <c r="D161" s="143" t="s">
        <v>319</v>
      </c>
      <c r="E161" s="144" t="s">
        <v>9008</v>
      </c>
      <c r="F161" s="145" t="s">
        <v>9009</v>
      </c>
      <c r="G161" s="146" t="s">
        <v>467</v>
      </c>
      <c r="H161" s="147">
        <v>151</v>
      </c>
      <c r="I161" s="148"/>
      <c r="J161" s="149">
        <f t="shared" si="10"/>
        <v>0</v>
      </c>
      <c r="K161" s="150"/>
      <c r="L161" s="31"/>
      <c r="M161" s="151" t="s">
        <v>1</v>
      </c>
      <c r="N161" s="152" t="s">
        <v>42</v>
      </c>
      <c r="P161" s="153">
        <f t="shared" si="11"/>
        <v>0</v>
      </c>
      <c r="Q161" s="153">
        <v>0</v>
      </c>
      <c r="R161" s="153">
        <f t="shared" si="12"/>
        <v>0</v>
      </c>
      <c r="S161" s="153">
        <v>0</v>
      </c>
      <c r="T161" s="154">
        <f t="shared" si="13"/>
        <v>0</v>
      </c>
      <c r="AR161" s="155" t="s">
        <v>561</v>
      </c>
      <c r="AT161" s="155" t="s">
        <v>319</v>
      </c>
      <c r="AU161" s="155" t="s">
        <v>88</v>
      </c>
      <c r="AY161" s="16" t="s">
        <v>317</v>
      </c>
      <c r="BE161" s="156">
        <f t="shared" si="14"/>
        <v>0</v>
      </c>
      <c r="BF161" s="156">
        <f t="shared" si="15"/>
        <v>0</v>
      </c>
      <c r="BG161" s="156">
        <f t="shared" si="16"/>
        <v>0</v>
      </c>
      <c r="BH161" s="156">
        <f t="shared" si="17"/>
        <v>0</v>
      </c>
      <c r="BI161" s="156">
        <f t="shared" si="18"/>
        <v>0</v>
      </c>
      <c r="BJ161" s="16" t="s">
        <v>88</v>
      </c>
      <c r="BK161" s="156">
        <f t="shared" si="19"/>
        <v>0</v>
      </c>
      <c r="BL161" s="16" t="s">
        <v>561</v>
      </c>
      <c r="BM161" s="155" t="s">
        <v>9411</v>
      </c>
    </row>
    <row r="162" spans="2:65" s="1" customFormat="1" ht="16.5" customHeight="1">
      <c r="B162" s="142"/>
      <c r="C162" s="179" t="s">
        <v>441</v>
      </c>
      <c r="D162" s="179" t="s">
        <v>454</v>
      </c>
      <c r="E162" s="180" t="s">
        <v>9011</v>
      </c>
      <c r="F162" s="181" t="s">
        <v>9012</v>
      </c>
      <c r="G162" s="182" t="s">
        <v>467</v>
      </c>
      <c r="H162" s="183">
        <v>151</v>
      </c>
      <c r="I162" s="184"/>
      <c r="J162" s="185">
        <f t="shared" si="10"/>
        <v>0</v>
      </c>
      <c r="K162" s="186"/>
      <c r="L162" s="187"/>
      <c r="M162" s="188" t="s">
        <v>1</v>
      </c>
      <c r="N162" s="189" t="s">
        <v>42</v>
      </c>
      <c r="P162" s="153">
        <f t="shared" si="11"/>
        <v>0</v>
      </c>
      <c r="Q162" s="153">
        <v>3.0000000000000001E-5</v>
      </c>
      <c r="R162" s="153">
        <f t="shared" si="12"/>
        <v>4.5300000000000002E-3</v>
      </c>
      <c r="S162" s="153">
        <v>0</v>
      </c>
      <c r="T162" s="154">
        <f t="shared" si="13"/>
        <v>0</v>
      </c>
      <c r="AR162" s="155" t="s">
        <v>831</v>
      </c>
      <c r="AT162" s="155" t="s">
        <v>454</v>
      </c>
      <c r="AU162" s="155" t="s">
        <v>88</v>
      </c>
      <c r="AY162" s="16" t="s">
        <v>317</v>
      </c>
      <c r="BE162" s="156">
        <f t="shared" si="14"/>
        <v>0</v>
      </c>
      <c r="BF162" s="156">
        <f t="shared" si="15"/>
        <v>0</v>
      </c>
      <c r="BG162" s="156">
        <f t="shared" si="16"/>
        <v>0</v>
      </c>
      <c r="BH162" s="156">
        <f t="shared" si="17"/>
        <v>0</v>
      </c>
      <c r="BI162" s="156">
        <f t="shared" si="18"/>
        <v>0</v>
      </c>
      <c r="BJ162" s="16" t="s">
        <v>88</v>
      </c>
      <c r="BK162" s="156">
        <f t="shared" si="19"/>
        <v>0</v>
      </c>
      <c r="BL162" s="16" t="s">
        <v>561</v>
      </c>
      <c r="BM162" s="155" t="s">
        <v>9412</v>
      </c>
    </row>
    <row r="163" spans="2:65" s="1" customFormat="1" ht="16.5" customHeight="1">
      <c r="B163" s="142"/>
      <c r="C163" s="179" t="s">
        <v>448</v>
      </c>
      <c r="D163" s="179" t="s">
        <v>454</v>
      </c>
      <c r="E163" s="180" t="s">
        <v>9442</v>
      </c>
      <c r="F163" s="181" t="s">
        <v>9443</v>
      </c>
      <c r="G163" s="182" t="s">
        <v>467</v>
      </c>
      <c r="H163" s="183">
        <v>5</v>
      </c>
      <c r="I163" s="184"/>
      <c r="J163" s="185">
        <f t="shared" si="10"/>
        <v>0</v>
      </c>
      <c r="K163" s="186"/>
      <c r="L163" s="187"/>
      <c r="M163" s="188" t="s">
        <v>1</v>
      </c>
      <c r="N163" s="189" t="s">
        <v>42</v>
      </c>
      <c r="P163" s="153">
        <f t="shared" si="11"/>
        <v>0</v>
      </c>
      <c r="Q163" s="153">
        <v>0</v>
      </c>
      <c r="R163" s="153">
        <f t="shared" si="12"/>
        <v>0</v>
      </c>
      <c r="S163" s="153">
        <v>0</v>
      </c>
      <c r="T163" s="154">
        <f t="shared" si="13"/>
        <v>0</v>
      </c>
      <c r="AR163" s="155" t="s">
        <v>831</v>
      </c>
      <c r="AT163" s="155" t="s">
        <v>454</v>
      </c>
      <c r="AU163" s="155" t="s">
        <v>88</v>
      </c>
      <c r="AY163" s="16" t="s">
        <v>317</v>
      </c>
      <c r="BE163" s="156">
        <f t="shared" si="14"/>
        <v>0</v>
      </c>
      <c r="BF163" s="156">
        <f t="shared" si="15"/>
        <v>0</v>
      </c>
      <c r="BG163" s="156">
        <f t="shared" si="16"/>
        <v>0</v>
      </c>
      <c r="BH163" s="156">
        <f t="shared" si="17"/>
        <v>0</v>
      </c>
      <c r="BI163" s="156">
        <f t="shared" si="18"/>
        <v>0</v>
      </c>
      <c r="BJ163" s="16" t="s">
        <v>88</v>
      </c>
      <c r="BK163" s="156">
        <f t="shared" si="19"/>
        <v>0</v>
      </c>
      <c r="BL163" s="16" t="s">
        <v>561</v>
      </c>
      <c r="BM163" s="155" t="s">
        <v>9444</v>
      </c>
    </row>
    <row r="164" spans="2:65" s="1" customFormat="1" ht="16.5" customHeight="1">
      <c r="B164" s="142"/>
      <c r="C164" s="179" t="s">
        <v>453</v>
      </c>
      <c r="D164" s="179" t="s">
        <v>454</v>
      </c>
      <c r="E164" s="180" t="s">
        <v>9445</v>
      </c>
      <c r="F164" s="181" t="s">
        <v>9446</v>
      </c>
      <c r="G164" s="182" t="s">
        <v>467</v>
      </c>
      <c r="H164" s="183">
        <v>4</v>
      </c>
      <c r="I164" s="184"/>
      <c r="J164" s="185">
        <f t="shared" si="10"/>
        <v>0</v>
      </c>
      <c r="K164" s="186"/>
      <c r="L164" s="187"/>
      <c r="M164" s="188" t="s">
        <v>1</v>
      </c>
      <c r="N164" s="189" t="s">
        <v>42</v>
      </c>
      <c r="P164" s="153">
        <f t="shared" si="11"/>
        <v>0</v>
      </c>
      <c r="Q164" s="153">
        <v>0</v>
      </c>
      <c r="R164" s="153">
        <f t="shared" si="12"/>
        <v>0</v>
      </c>
      <c r="S164" s="153">
        <v>0</v>
      </c>
      <c r="T164" s="154">
        <f t="shared" si="13"/>
        <v>0</v>
      </c>
      <c r="AR164" s="155" t="s">
        <v>831</v>
      </c>
      <c r="AT164" s="155" t="s">
        <v>454</v>
      </c>
      <c r="AU164" s="155" t="s">
        <v>88</v>
      </c>
      <c r="AY164" s="16" t="s">
        <v>317</v>
      </c>
      <c r="BE164" s="156">
        <f t="shared" si="14"/>
        <v>0</v>
      </c>
      <c r="BF164" s="156">
        <f t="shared" si="15"/>
        <v>0</v>
      </c>
      <c r="BG164" s="156">
        <f t="shared" si="16"/>
        <v>0</v>
      </c>
      <c r="BH164" s="156">
        <f t="shared" si="17"/>
        <v>0</v>
      </c>
      <c r="BI164" s="156">
        <f t="shared" si="18"/>
        <v>0</v>
      </c>
      <c r="BJ164" s="16" t="s">
        <v>88</v>
      </c>
      <c r="BK164" s="156">
        <f t="shared" si="19"/>
        <v>0</v>
      </c>
      <c r="BL164" s="16" t="s">
        <v>561</v>
      </c>
      <c r="BM164" s="155" t="s">
        <v>9447</v>
      </c>
    </row>
    <row r="165" spans="2:65" s="1" customFormat="1" ht="16.5" customHeight="1">
      <c r="B165" s="142"/>
      <c r="C165" s="143" t="s">
        <v>459</v>
      </c>
      <c r="D165" s="143" t="s">
        <v>319</v>
      </c>
      <c r="E165" s="144" t="s">
        <v>319</v>
      </c>
      <c r="F165" s="145" t="s">
        <v>9451</v>
      </c>
      <c r="G165" s="146" t="s">
        <v>467</v>
      </c>
      <c r="H165" s="147">
        <v>9</v>
      </c>
      <c r="I165" s="148"/>
      <c r="J165" s="149">
        <f t="shared" si="10"/>
        <v>0</v>
      </c>
      <c r="K165" s="150"/>
      <c r="L165" s="31"/>
      <c r="M165" s="151" t="s">
        <v>1</v>
      </c>
      <c r="N165" s="152" t="s">
        <v>42</v>
      </c>
      <c r="P165" s="153">
        <f t="shared" si="11"/>
        <v>0</v>
      </c>
      <c r="Q165" s="153">
        <v>0</v>
      </c>
      <c r="R165" s="153">
        <f t="shared" si="12"/>
        <v>0</v>
      </c>
      <c r="S165" s="153">
        <v>0</v>
      </c>
      <c r="T165" s="154">
        <f t="shared" si="13"/>
        <v>0</v>
      </c>
      <c r="AR165" s="155" t="s">
        <v>561</v>
      </c>
      <c r="AT165" s="155" t="s">
        <v>319</v>
      </c>
      <c r="AU165" s="155" t="s">
        <v>88</v>
      </c>
      <c r="AY165" s="16" t="s">
        <v>317</v>
      </c>
      <c r="BE165" s="156">
        <f t="shared" si="14"/>
        <v>0</v>
      </c>
      <c r="BF165" s="156">
        <f t="shared" si="15"/>
        <v>0</v>
      </c>
      <c r="BG165" s="156">
        <f t="shared" si="16"/>
        <v>0</v>
      </c>
      <c r="BH165" s="156">
        <f t="shared" si="17"/>
        <v>0</v>
      </c>
      <c r="BI165" s="156">
        <f t="shared" si="18"/>
        <v>0</v>
      </c>
      <c r="BJ165" s="16" t="s">
        <v>88</v>
      </c>
      <c r="BK165" s="156">
        <f t="shared" si="19"/>
        <v>0</v>
      </c>
      <c r="BL165" s="16" t="s">
        <v>561</v>
      </c>
      <c r="BM165" s="155" t="s">
        <v>9452</v>
      </c>
    </row>
    <row r="166" spans="2:65" s="1" customFormat="1" ht="16.5" customHeight="1">
      <c r="B166" s="142"/>
      <c r="C166" s="179" t="s">
        <v>464</v>
      </c>
      <c r="D166" s="179" t="s">
        <v>454</v>
      </c>
      <c r="E166" s="180" t="s">
        <v>9453</v>
      </c>
      <c r="F166" s="181" t="s">
        <v>9454</v>
      </c>
      <c r="G166" s="182" t="s">
        <v>467</v>
      </c>
      <c r="H166" s="183">
        <v>6</v>
      </c>
      <c r="I166" s="184"/>
      <c r="J166" s="185">
        <f t="shared" si="10"/>
        <v>0</v>
      </c>
      <c r="K166" s="186"/>
      <c r="L166" s="187"/>
      <c r="M166" s="188" t="s">
        <v>1</v>
      </c>
      <c r="N166" s="189" t="s">
        <v>42</v>
      </c>
      <c r="P166" s="153">
        <f t="shared" si="11"/>
        <v>0</v>
      </c>
      <c r="Q166" s="153">
        <v>0</v>
      </c>
      <c r="R166" s="153">
        <f t="shared" si="12"/>
        <v>0</v>
      </c>
      <c r="S166" s="153">
        <v>0</v>
      </c>
      <c r="T166" s="154">
        <f t="shared" si="13"/>
        <v>0</v>
      </c>
      <c r="AR166" s="155" t="s">
        <v>831</v>
      </c>
      <c r="AT166" s="155" t="s">
        <v>454</v>
      </c>
      <c r="AU166" s="155" t="s">
        <v>88</v>
      </c>
      <c r="AY166" s="16" t="s">
        <v>317</v>
      </c>
      <c r="BE166" s="156">
        <f t="shared" si="14"/>
        <v>0</v>
      </c>
      <c r="BF166" s="156">
        <f t="shared" si="15"/>
        <v>0</v>
      </c>
      <c r="BG166" s="156">
        <f t="shared" si="16"/>
        <v>0</v>
      </c>
      <c r="BH166" s="156">
        <f t="shared" si="17"/>
        <v>0</v>
      </c>
      <c r="BI166" s="156">
        <f t="shared" si="18"/>
        <v>0</v>
      </c>
      <c r="BJ166" s="16" t="s">
        <v>88</v>
      </c>
      <c r="BK166" s="156">
        <f t="shared" si="19"/>
        <v>0</v>
      </c>
      <c r="BL166" s="16" t="s">
        <v>561</v>
      </c>
      <c r="BM166" s="155" t="s">
        <v>9455</v>
      </c>
    </row>
    <row r="167" spans="2:65" s="1" customFormat="1" ht="16.5" customHeight="1">
      <c r="B167" s="142"/>
      <c r="C167" s="143" t="s">
        <v>469</v>
      </c>
      <c r="D167" s="143" t="s">
        <v>319</v>
      </c>
      <c r="E167" s="144" t="s">
        <v>9453</v>
      </c>
      <c r="F167" s="145" t="s">
        <v>9454</v>
      </c>
      <c r="G167" s="146" t="s">
        <v>467</v>
      </c>
      <c r="H167" s="147">
        <v>6</v>
      </c>
      <c r="I167" s="148"/>
      <c r="J167" s="149">
        <f t="shared" si="10"/>
        <v>0</v>
      </c>
      <c r="K167" s="150"/>
      <c r="L167" s="31"/>
      <c r="M167" s="151" t="s">
        <v>1</v>
      </c>
      <c r="N167" s="152" t="s">
        <v>42</v>
      </c>
      <c r="P167" s="153">
        <f t="shared" si="11"/>
        <v>0</v>
      </c>
      <c r="Q167" s="153">
        <v>0</v>
      </c>
      <c r="R167" s="153">
        <f t="shared" si="12"/>
        <v>0</v>
      </c>
      <c r="S167" s="153">
        <v>0</v>
      </c>
      <c r="T167" s="154">
        <f t="shared" si="13"/>
        <v>0</v>
      </c>
      <c r="AR167" s="155" t="s">
        <v>561</v>
      </c>
      <c r="AT167" s="155" t="s">
        <v>319</v>
      </c>
      <c r="AU167" s="155" t="s">
        <v>88</v>
      </c>
      <c r="AY167" s="16" t="s">
        <v>317</v>
      </c>
      <c r="BE167" s="156">
        <f t="shared" si="14"/>
        <v>0</v>
      </c>
      <c r="BF167" s="156">
        <f t="shared" si="15"/>
        <v>0</v>
      </c>
      <c r="BG167" s="156">
        <f t="shared" si="16"/>
        <v>0</v>
      </c>
      <c r="BH167" s="156">
        <f t="shared" si="17"/>
        <v>0</v>
      </c>
      <c r="BI167" s="156">
        <f t="shared" si="18"/>
        <v>0</v>
      </c>
      <c r="BJ167" s="16" t="s">
        <v>88</v>
      </c>
      <c r="BK167" s="156">
        <f t="shared" si="19"/>
        <v>0</v>
      </c>
      <c r="BL167" s="16" t="s">
        <v>561</v>
      </c>
      <c r="BM167" s="155" t="s">
        <v>9456</v>
      </c>
    </row>
    <row r="168" spans="2:65" s="1" customFormat="1" ht="37.75" customHeight="1">
      <c r="B168" s="142"/>
      <c r="C168" s="179" t="s">
        <v>473</v>
      </c>
      <c r="D168" s="179" t="s">
        <v>454</v>
      </c>
      <c r="E168" s="180" t="s">
        <v>9457</v>
      </c>
      <c r="F168" s="181" t="s">
        <v>9458</v>
      </c>
      <c r="G168" s="182" t="s">
        <v>467</v>
      </c>
      <c r="H168" s="183">
        <v>20</v>
      </c>
      <c r="I168" s="184"/>
      <c r="J168" s="185">
        <f t="shared" si="10"/>
        <v>0</v>
      </c>
      <c r="K168" s="186"/>
      <c r="L168" s="187"/>
      <c r="M168" s="188" t="s">
        <v>1</v>
      </c>
      <c r="N168" s="189" t="s">
        <v>42</v>
      </c>
      <c r="P168" s="153">
        <f t="shared" si="11"/>
        <v>0</v>
      </c>
      <c r="Q168" s="153">
        <v>0</v>
      </c>
      <c r="R168" s="153">
        <f t="shared" si="12"/>
        <v>0</v>
      </c>
      <c r="S168" s="153">
        <v>0</v>
      </c>
      <c r="T168" s="154">
        <f t="shared" si="13"/>
        <v>0</v>
      </c>
      <c r="AR168" s="155" t="s">
        <v>831</v>
      </c>
      <c r="AT168" s="155" t="s">
        <v>454</v>
      </c>
      <c r="AU168" s="155" t="s">
        <v>88</v>
      </c>
      <c r="AY168" s="16" t="s">
        <v>317</v>
      </c>
      <c r="BE168" s="156">
        <f t="shared" si="14"/>
        <v>0</v>
      </c>
      <c r="BF168" s="156">
        <f t="shared" si="15"/>
        <v>0</v>
      </c>
      <c r="BG168" s="156">
        <f t="shared" si="16"/>
        <v>0</v>
      </c>
      <c r="BH168" s="156">
        <f t="shared" si="17"/>
        <v>0</v>
      </c>
      <c r="BI168" s="156">
        <f t="shared" si="18"/>
        <v>0</v>
      </c>
      <c r="BJ168" s="16" t="s">
        <v>88</v>
      </c>
      <c r="BK168" s="156">
        <f t="shared" si="19"/>
        <v>0</v>
      </c>
      <c r="BL168" s="16" t="s">
        <v>561</v>
      </c>
      <c r="BM168" s="155" t="s">
        <v>9459</v>
      </c>
    </row>
    <row r="169" spans="2:65" s="1" customFormat="1" ht="16.5" customHeight="1">
      <c r="B169" s="142"/>
      <c r="C169" s="143" t="s">
        <v>477</v>
      </c>
      <c r="D169" s="143" t="s">
        <v>319</v>
      </c>
      <c r="E169" s="144" t="s">
        <v>9457</v>
      </c>
      <c r="F169" s="145" t="s">
        <v>9460</v>
      </c>
      <c r="G169" s="146" t="s">
        <v>467</v>
      </c>
      <c r="H169" s="147">
        <v>20</v>
      </c>
      <c r="I169" s="148"/>
      <c r="J169" s="149">
        <f t="shared" si="10"/>
        <v>0</v>
      </c>
      <c r="K169" s="150"/>
      <c r="L169" s="31"/>
      <c r="M169" s="151" t="s">
        <v>1</v>
      </c>
      <c r="N169" s="152" t="s">
        <v>42</v>
      </c>
      <c r="P169" s="153">
        <f t="shared" si="11"/>
        <v>0</v>
      </c>
      <c r="Q169" s="153">
        <v>0</v>
      </c>
      <c r="R169" s="153">
        <f t="shared" si="12"/>
        <v>0</v>
      </c>
      <c r="S169" s="153">
        <v>0</v>
      </c>
      <c r="T169" s="154">
        <f t="shared" si="13"/>
        <v>0</v>
      </c>
      <c r="AR169" s="155" t="s">
        <v>561</v>
      </c>
      <c r="AT169" s="155" t="s">
        <v>319</v>
      </c>
      <c r="AU169" s="155" t="s">
        <v>88</v>
      </c>
      <c r="AY169" s="16" t="s">
        <v>317</v>
      </c>
      <c r="BE169" s="156">
        <f t="shared" si="14"/>
        <v>0</v>
      </c>
      <c r="BF169" s="156">
        <f t="shared" si="15"/>
        <v>0</v>
      </c>
      <c r="BG169" s="156">
        <f t="shared" si="16"/>
        <v>0</v>
      </c>
      <c r="BH169" s="156">
        <f t="shared" si="17"/>
        <v>0</v>
      </c>
      <c r="BI169" s="156">
        <f t="shared" si="18"/>
        <v>0</v>
      </c>
      <c r="BJ169" s="16" t="s">
        <v>88</v>
      </c>
      <c r="BK169" s="156">
        <f t="shared" si="19"/>
        <v>0</v>
      </c>
      <c r="BL169" s="16" t="s">
        <v>561</v>
      </c>
      <c r="BM169" s="155" t="s">
        <v>9461</v>
      </c>
    </row>
    <row r="170" spans="2:65" s="1" customFormat="1" ht="16.5" customHeight="1">
      <c r="B170" s="142"/>
      <c r="C170" s="179" t="s">
        <v>481</v>
      </c>
      <c r="D170" s="179" t="s">
        <v>454</v>
      </c>
      <c r="E170" s="180" t="s">
        <v>9462</v>
      </c>
      <c r="F170" s="181" t="s">
        <v>9463</v>
      </c>
      <c r="G170" s="182" t="s">
        <v>467</v>
      </c>
      <c r="H170" s="183">
        <v>8</v>
      </c>
      <c r="I170" s="184"/>
      <c r="J170" s="185">
        <f t="shared" si="10"/>
        <v>0</v>
      </c>
      <c r="K170" s="186"/>
      <c r="L170" s="187"/>
      <c r="M170" s="188" t="s">
        <v>1</v>
      </c>
      <c r="N170" s="189" t="s">
        <v>42</v>
      </c>
      <c r="P170" s="153">
        <f t="shared" si="11"/>
        <v>0</v>
      </c>
      <c r="Q170" s="153">
        <v>0</v>
      </c>
      <c r="R170" s="153">
        <f t="shared" si="12"/>
        <v>0</v>
      </c>
      <c r="S170" s="153">
        <v>0</v>
      </c>
      <c r="T170" s="154">
        <f t="shared" si="13"/>
        <v>0</v>
      </c>
      <c r="AR170" s="155" t="s">
        <v>831</v>
      </c>
      <c r="AT170" s="155" t="s">
        <v>454</v>
      </c>
      <c r="AU170" s="155" t="s">
        <v>88</v>
      </c>
      <c r="AY170" s="16" t="s">
        <v>317</v>
      </c>
      <c r="BE170" s="156">
        <f t="shared" si="14"/>
        <v>0</v>
      </c>
      <c r="BF170" s="156">
        <f t="shared" si="15"/>
        <v>0</v>
      </c>
      <c r="BG170" s="156">
        <f t="shared" si="16"/>
        <v>0</v>
      </c>
      <c r="BH170" s="156">
        <f t="shared" si="17"/>
        <v>0</v>
      </c>
      <c r="BI170" s="156">
        <f t="shared" si="18"/>
        <v>0</v>
      </c>
      <c r="BJ170" s="16" t="s">
        <v>88</v>
      </c>
      <c r="BK170" s="156">
        <f t="shared" si="19"/>
        <v>0</v>
      </c>
      <c r="BL170" s="16" t="s">
        <v>561</v>
      </c>
      <c r="BM170" s="155" t="s">
        <v>9464</v>
      </c>
    </row>
    <row r="171" spans="2:65" s="1" customFormat="1" ht="16.5" customHeight="1">
      <c r="B171" s="142"/>
      <c r="C171" s="143" t="s">
        <v>488</v>
      </c>
      <c r="D171" s="143" t="s">
        <v>319</v>
      </c>
      <c r="E171" s="144" t="s">
        <v>9462</v>
      </c>
      <c r="F171" s="145" t="s">
        <v>9465</v>
      </c>
      <c r="G171" s="146" t="s">
        <v>467</v>
      </c>
      <c r="H171" s="147">
        <v>8</v>
      </c>
      <c r="I171" s="148"/>
      <c r="J171" s="149">
        <f t="shared" si="10"/>
        <v>0</v>
      </c>
      <c r="K171" s="150"/>
      <c r="L171" s="31"/>
      <c r="M171" s="151" t="s">
        <v>1</v>
      </c>
      <c r="N171" s="152" t="s">
        <v>42</v>
      </c>
      <c r="P171" s="153">
        <f t="shared" si="11"/>
        <v>0</v>
      </c>
      <c r="Q171" s="153">
        <v>0</v>
      </c>
      <c r="R171" s="153">
        <f t="shared" si="12"/>
        <v>0</v>
      </c>
      <c r="S171" s="153">
        <v>0</v>
      </c>
      <c r="T171" s="154">
        <f t="shared" si="13"/>
        <v>0</v>
      </c>
      <c r="AR171" s="155" t="s">
        <v>561</v>
      </c>
      <c r="AT171" s="155" t="s">
        <v>319</v>
      </c>
      <c r="AU171" s="155" t="s">
        <v>88</v>
      </c>
      <c r="AY171" s="16" t="s">
        <v>317</v>
      </c>
      <c r="BE171" s="156">
        <f t="shared" si="14"/>
        <v>0</v>
      </c>
      <c r="BF171" s="156">
        <f t="shared" si="15"/>
        <v>0</v>
      </c>
      <c r="BG171" s="156">
        <f t="shared" si="16"/>
        <v>0</v>
      </c>
      <c r="BH171" s="156">
        <f t="shared" si="17"/>
        <v>0</v>
      </c>
      <c r="BI171" s="156">
        <f t="shared" si="18"/>
        <v>0</v>
      </c>
      <c r="BJ171" s="16" t="s">
        <v>88</v>
      </c>
      <c r="BK171" s="156">
        <f t="shared" si="19"/>
        <v>0</v>
      </c>
      <c r="BL171" s="16" t="s">
        <v>561</v>
      </c>
      <c r="BM171" s="155" t="s">
        <v>9466</v>
      </c>
    </row>
    <row r="172" spans="2:65" s="1" customFormat="1" ht="24.15" customHeight="1">
      <c r="B172" s="142"/>
      <c r="C172" s="179" t="s">
        <v>495</v>
      </c>
      <c r="D172" s="179" t="s">
        <v>454</v>
      </c>
      <c r="E172" s="180" t="s">
        <v>9467</v>
      </c>
      <c r="F172" s="181" t="s">
        <v>9468</v>
      </c>
      <c r="G172" s="182" t="s">
        <v>467</v>
      </c>
      <c r="H172" s="183">
        <v>2</v>
      </c>
      <c r="I172" s="184"/>
      <c r="J172" s="185">
        <f t="shared" si="10"/>
        <v>0</v>
      </c>
      <c r="K172" s="186"/>
      <c r="L172" s="187"/>
      <c r="M172" s="188" t="s">
        <v>1</v>
      </c>
      <c r="N172" s="189" t="s">
        <v>42</v>
      </c>
      <c r="P172" s="153">
        <f t="shared" si="11"/>
        <v>0</v>
      </c>
      <c r="Q172" s="153">
        <v>5.0000000000000002E-5</v>
      </c>
      <c r="R172" s="153">
        <f t="shared" si="12"/>
        <v>1E-4</v>
      </c>
      <c r="S172" s="153">
        <v>0</v>
      </c>
      <c r="T172" s="154">
        <f t="shared" si="13"/>
        <v>0</v>
      </c>
      <c r="AR172" s="155" t="s">
        <v>831</v>
      </c>
      <c r="AT172" s="155" t="s">
        <v>454</v>
      </c>
      <c r="AU172" s="155" t="s">
        <v>88</v>
      </c>
      <c r="AY172" s="16" t="s">
        <v>317</v>
      </c>
      <c r="BE172" s="156">
        <f t="shared" si="14"/>
        <v>0</v>
      </c>
      <c r="BF172" s="156">
        <f t="shared" si="15"/>
        <v>0</v>
      </c>
      <c r="BG172" s="156">
        <f t="shared" si="16"/>
        <v>0</v>
      </c>
      <c r="BH172" s="156">
        <f t="shared" si="17"/>
        <v>0</v>
      </c>
      <c r="BI172" s="156">
        <f t="shared" si="18"/>
        <v>0</v>
      </c>
      <c r="BJ172" s="16" t="s">
        <v>88</v>
      </c>
      <c r="BK172" s="156">
        <f t="shared" si="19"/>
        <v>0</v>
      </c>
      <c r="BL172" s="16" t="s">
        <v>561</v>
      </c>
      <c r="BM172" s="155" t="s">
        <v>9469</v>
      </c>
    </row>
    <row r="173" spans="2:65" s="1" customFormat="1" ht="24.15" customHeight="1">
      <c r="B173" s="142"/>
      <c r="C173" s="143" t="s">
        <v>501</v>
      </c>
      <c r="D173" s="143" t="s">
        <v>319</v>
      </c>
      <c r="E173" s="144" t="s">
        <v>9050</v>
      </c>
      <c r="F173" s="145" t="s">
        <v>9051</v>
      </c>
      <c r="G173" s="146" t="s">
        <v>467</v>
      </c>
      <c r="H173" s="147">
        <v>2</v>
      </c>
      <c r="I173" s="148"/>
      <c r="J173" s="149">
        <f t="shared" si="10"/>
        <v>0</v>
      </c>
      <c r="K173" s="150"/>
      <c r="L173" s="31"/>
      <c r="M173" s="151" t="s">
        <v>1</v>
      </c>
      <c r="N173" s="152" t="s">
        <v>42</v>
      </c>
      <c r="P173" s="153">
        <f t="shared" si="11"/>
        <v>0</v>
      </c>
      <c r="Q173" s="153">
        <v>0</v>
      </c>
      <c r="R173" s="153">
        <f t="shared" si="12"/>
        <v>0</v>
      </c>
      <c r="S173" s="153">
        <v>0</v>
      </c>
      <c r="T173" s="154">
        <f t="shared" si="13"/>
        <v>0</v>
      </c>
      <c r="AR173" s="155" t="s">
        <v>561</v>
      </c>
      <c r="AT173" s="155" t="s">
        <v>319</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561</v>
      </c>
      <c r="BM173" s="155" t="s">
        <v>9470</v>
      </c>
    </row>
    <row r="174" spans="2:65" s="1" customFormat="1" ht="33" customHeight="1">
      <c r="B174" s="142"/>
      <c r="C174" s="143" t="s">
        <v>507</v>
      </c>
      <c r="D174" s="143" t="s">
        <v>319</v>
      </c>
      <c r="E174" s="144" t="s">
        <v>9008</v>
      </c>
      <c r="F174" s="145" t="s">
        <v>9009</v>
      </c>
      <c r="G174" s="146" t="s">
        <v>467</v>
      </c>
      <c r="H174" s="147">
        <v>10</v>
      </c>
      <c r="I174" s="148"/>
      <c r="J174" s="149">
        <f t="shared" si="10"/>
        <v>0</v>
      </c>
      <c r="K174" s="150"/>
      <c r="L174" s="31"/>
      <c r="M174" s="151" t="s">
        <v>1</v>
      </c>
      <c r="N174" s="152" t="s">
        <v>42</v>
      </c>
      <c r="P174" s="153">
        <f t="shared" si="11"/>
        <v>0</v>
      </c>
      <c r="Q174" s="153">
        <v>0</v>
      </c>
      <c r="R174" s="153">
        <f t="shared" si="12"/>
        <v>0</v>
      </c>
      <c r="S174" s="153">
        <v>0</v>
      </c>
      <c r="T174" s="154">
        <f t="shared" si="13"/>
        <v>0</v>
      </c>
      <c r="AR174" s="155" t="s">
        <v>561</v>
      </c>
      <c r="AT174" s="155" t="s">
        <v>319</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561</v>
      </c>
      <c r="BM174" s="155" t="s">
        <v>9471</v>
      </c>
    </row>
    <row r="175" spans="2:65" s="1" customFormat="1" ht="16.5" customHeight="1">
      <c r="B175" s="142"/>
      <c r="C175" s="179" t="s">
        <v>703</v>
      </c>
      <c r="D175" s="179" t="s">
        <v>454</v>
      </c>
      <c r="E175" s="180" t="s">
        <v>9011</v>
      </c>
      <c r="F175" s="181" t="s">
        <v>9012</v>
      </c>
      <c r="G175" s="182" t="s">
        <v>467</v>
      </c>
      <c r="H175" s="183">
        <v>10</v>
      </c>
      <c r="I175" s="184"/>
      <c r="J175" s="185">
        <f t="shared" si="10"/>
        <v>0</v>
      </c>
      <c r="K175" s="186"/>
      <c r="L175" s="187"/>
      <c r="M175" s="188" t="s">
        <v>1</v>
      </c>
      <c r="N175" s="189" t="s">
        <v>42</v>
      </c>
      <c r="P175" s="153">
        <f t="shared" si="11"/>
        <v>0</v>
      </c>
      <c r="Q175" s="153">
        <v>3.0000000000000001E-5</v>
      </c>
      <c r="R175" s="153">
        <f t="shared" si="12"/>
        <v>3.0000000000000003E-4</v>
      </c>
      <c r="S175" s="153">
        <v>0</v>
      </c>
      <c r="T175" s="154">
        <f t="shared" si="13"/>
        <v>0</v>
      </c>
      <c r="AR175" s="155" t="s">
        <v>831</v>
      </c>
      <c r="AT175" s="155" t="s">
        <v>454</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561</v>
      </c>
      <c r="BM175" s="155" t="s">
        <v>9472</v>
      </c>
    </row>
    <row r="176" spans="2:65" s="1" customFormat="1" ht="16.5" customHeight="1">
      <c r="B176" s="142"/>
      <c r="C176" s="179" t="s">
        <v>647</v>
      </c>
      <c r="D176" s="179" t="s">
        <v>454</v>
      </c>
      <c r="E176" s="180" t="s">
        <v>9473</v>
      </c>
      <c r="F176" s="181" t="s">
        <v>9474</v>
      </c>
      <c r="G176" s="182" t="s">
        <v>467</v>
      </c>
      <c r="H176" s="183">
        <v>2</v>
      </c>
      <c r="I176" s="184"/>
      <c r="J176" s="185">
        <f t="shared" si="10"/>
        <v>0</v>
      </c>
      <c r="K176" s="186"/>
      <c r="L176" s="187"/>
      <c r="M176" s="188" t="s">
        <v>1</v>
      </c>
      <c r="N176" s="189" t="s">
        <v>42</v>
      </c>
      <c r="P176" s="153">
        <f t="shared" si="11"/>
        <v>0</v>
      </c>
      <c r="Q176" s="153">
        <v>0</v>
      </c>
      <c r="R176" s="153">
        <f t="shared" si="12"/>
        <v>0</v>
      </c>
      <c r="S176" s="153">
        <v>0</v>
      </c>
      <c r="T176" s="154">
        <f t="shared" si="13"/>
        <v>0</v>
      </c>
      <c r="AR176" s="155" t="s">
        <v>831</v>
      </c>
      <c r="AT176" s="155" t="s">
        <v>454</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561</v>
      </c>
      <c r="BM176" s="155" t="s">
        <v>9475</v>
      </c>
    </row>
    <row r="177" spans="2:65" s="1" customFormat="1" ht="16.5" customHeight="1">
      <c r="B177" s="142"/>
      <c r="C177" s="143" t="s">
        <v>712</v>
      </c>
      <c r="D177" s="143" t="s">
        <v>319</v>
      </c>
      <c r="E177" s="144" t="s">
        <v>9473</v>
      </c>
      <c r="F177" s="145" t="s">
        <v>9476</v>
      </c>
      <c r="G177" s="146" t="s">
        <v>467</v>
      </c>
      <c r="H177" s="147">
        <v>2</v>
      </c>
      <c r="I177" s="148"/>
      <c r="J177" s="149">
        <f t="shared" si="10"/>
        <v>0</v>
      </c>
      <c r="K177" s="150"/>
      <c r="L177" s="31"/>
      <c r="M177" s="151" t="s">
        <v>1</v>
      </c>
      <c r="N177" s="152" t="s">
        <v>42</v>
      </c>
      <c r="P177" s="153">
        <f t="shared" si="11"/>
        <v>0</v>
      </c>
      <c r="Q177" s="153">
        <v>0</v>
      </c>
      <c r="R177" s="153">
        <f t="shared" si="12"/>
        <v>0</v>
      </c>
      <c r="S177" s="153">
        <v>0</v>
      </c>
      <c r="T177" s="154">
        <f t="shared" si="13"/>
        <v>0</v>
      </c>
      <c r="AR177" s="155" t="s">
        <v>561</v>
      </c>
      <c r="AT177" s="155" t="s">
        <v>319</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561</v>
      </c>
      <c r="BM177" s="155" t="s">
        <v>9477</v>
      </c>
    </row>
    <row r="178" spans="2:65" s="1" customFormat="1" ht="16.5" customHeight="1">
      <c r="B178" s="142"/>
      <c r="C178" s="179" t="s">
        <v>650</v>
      </c>
      <c r="D178" s="179" t="s">
        <v>454</v>
      </c>
      <c r="E178" s="180" t="s">
        <v>9478</v>
      </c>
      <c r="F178" s="181" t="s">
        <v>9479</v>
      </c>
      <c r="G178" s="182" t="s">
        <v>467</v>
      </c>
      <c r="H178" s="183">
        <v>21</v>
      </c>
      <c r="I178" s="184"/>
      <c r="J178" s="185">
        <f t="shared" si="10"/>
        <v>0</v>
      </c>
      <c r="K178" s="186"/>
      <c r="L178" s="187"/>
      <c r="M178" s="188" t="s">
        <v>1</v>
      </c>
      <c r="N178" s="189" t="s">
        <v>42</v>
      </c>
      <c r="P178" s="153">
        <f t="shared" si="11"/>
        <v>0</v>
      </c>
      <c r="Q178" s="153">
        <v>0</v>
      </c>
      <c r="R178" s="153">
        <f t="shared" si="12"/>
        <v>0</v>
      </c>
      <c r="S178" s="153">
        <v>0</v>
      </c>
      <c r="T178" s="154">
        <f t="shared" si="13"/>
        <v>0</v>
      </c>
      <c r="AR178" s="155" t="s">
        <v>831</v>
      </c>
      <c r="AT178" s="155" t="s">
        <v>454</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561</v>
      </c>
      <c r="BM178" s="155" t="s">
        <v>9480</v>
      </c>
    </row>
    <row r="179" spans="2:65" s="1" customFormat="1" ht="16.5" customHeight="1">
      <c r="B179" s="142"/>
      <c r="C179" s="143" t="s">
        <v>722</v>
      </c>
      <c r="D179" s="143" t="s">
        <v>319</v>
      </c>
      <c r="E179" s="144" t="s">
        <v>9481</v>
      </c>
      <c r="F179" s="145" t="s">
        <v>9482</v>
      </c>
      <c r="G179" s="146" t="s">
        <v>467</v>
      </c>
      <c r="H179" s="147">
        <v>21</v>
      </c>
      <c r="I179" s="148"/>
      <c r="J179" s="149">
        <f t="shared" si="10"/>
        <v>0</v>
      </c>
      <c r="K179" s="150"/>
      <c r="L179" s="31"/>
      <c r="M179" s="151" t="s">
        <v>1</v>
      </c>
      <c r="N179" s="152" t="s">
        <v>42</v>
      </c>
      <c r="P179" s="153">
        <f t="shared" si="11"/>
        <v>0</v>
      </c>
      <c r="Q179" s="153">
        <v>0</v>
      </c>
      <c r="R179" s="153">
        <f t="shared" si="12"/>
        <v>0</v>
      </c>
      <c r="S179" s="153">
        <v>0</v>
      </c>
      <c r="T179" s="154">
        <f t="shared" si="13"/>
        <v>0</v>
      </c>
      <c r="AR179" s="155" t="s">
        <v>561</v>
      </c>
      <c r="AT179" s="155" t="s">
        <v>319</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561</v>
      </c>
      <c r="BM179" s="155" t="s">
        <v>9483</v>
      </c>
    </row>
    <row r="180" spans="2:65" s="1" customFormat="1" ht="16.5" customHeight="1">
      <c r="B180" s="142"/>
      <c r="C180" s="143" t="s">
        <v>655</v>
      </c>
      <c r="D180" s="143" t="s">
        <v>319</v>
      </c>
      <c r="E180" s="144" t="s">
        <v>9484</v>
      </c>
      <c r="F180" s="145" t="s">
        <v>9485</v>
      </c>
      <c r="G180" s="146" t="s">
        <v>467</v>
      </c>
      <c r="H180" s="147">
        <v>291</v>
      </c>
      <c r="I180" s="148"/>
      <c r="J180" s="149">
        <f t="shared" si="10"/>
        <v>0</v>
      </c>
      <c r="K180" s="150"/>
      <c r="L180" s="31"/>
      <c r="M180" s="151" t="s">
        <v>1</v>
      </c>
      <c r="N180" s="152" t="s">
        <v>42</v>
      </c>
      <c r="P180" s="153">
        <f t="shared" si="11"/>
        <v>0</v>
      </c>
      <c r="Q180" s="153">
        <v>0</v>
      </c>
      <c r="R180" s="153">
        <f t="shared" si="12"/>
        <v>0</v>
      </c>
      <c r="S180" s="153">
        <v>0</v>
      </c>
      <c r="T180" s="154">
        <f t="shared" si="13"/>
        <v>0</v>
      </c>
      <c r="AR180" s="155" t="s">
        <v>561</v>
      </c>
      <c r="AT180" s="155" t="s">
        <v>319</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561</v>
      </c>
      <c r="BM180" s="155" t="s">
        <v>9486</v>
      </c>
    </row>
    <row r="181" spans="2:65" s="1" customFormat="1" ht="16.5" customHeight="1">
      <c r="B181" s="142"/>
      <c r="C181" s="143" t="s">
        <v>729</v>
      </c>
      <c r="D181" s="143" t="s">
        <v>319</v>
      </c>
      <c r="E181" s="144" t="s">
        <v>9487</v>
      </c>
      <c r="F181" s="145" t="s">
        <v>9488</v>
      </c>
      <c r="G181" s="146" t="s">
        <v>467</v>
      </c>
      <c r="H181" s="147">
        <v>9</v>
      </c>
      <c r="I181" s="148"/>
      <c r="J181" s="149">
        <f t="shared" si="10"/>
        <v>0</v>
      </c>
      <c r="K181" s="150"/>
      <c r="L181" s="31"/>
      <c r="M181" s="151" t="s">
        <v>1</v>
      </c>
      <c r="N181" s="152" t="s">
        <v>42</v>
      </c>
      <c r="P181" s="153">
        <f t="shared" si="11"/>
        <v>0</v>
      </c>
      <c r="Q181" s="153">
        <v>0</v>
      </c>
      <c r="R181" s="153">
        <f t="shared" si="12"/>
        <v>0</v>
      </c>
      <c r="S181" s="153">
        <v>0</v>
      </c>
      <c r="T181" s="154">
        <f t="shared" si="13"/>
        <v>0</v>
      </c>
      <c r="AR181" s="155" t="s">
        <v>561</v>
      </c>
      <c r="AT181" s="155" t="s">
        <v>319</v>
      </c>
      <c r="AU181" s="155" t="s">
        <v>88</v>
      </c>
      <c r="AY181" s="16" t="s">
        <v>317</v>
      </c>
      <c r="BE181" s="156">
        <f t="shared" si="14"/>
        <v>0</v>
      </c>
      <c r="BF181" s="156">
        <f t="shared" si="15"/>
        <v>0</v>
      </c>
      <c r="BG181" s="156">
        <f t="shared" si="16"/>
        <v>0</v>
      </c>
      <c r="BH181" s="156">
        <f t="shared" si="17"/>
        <v>0</v>
      </c>
      <c r="BI181" s="156">
        <f t="shared" si="18"/>
        <v>0</v>
      </c>
      <c r="BJ181" s="16" t="s">
        <v>88</v>
      </c>
      <c r="BK181" s="156">
        <f t="shared" si="19"/>
        <v>0</v>
      </c>
      <c r="BL181" s="16" t="s">
        <v>561</v>
      </c>
      <c r="BM181" s="155" t="s">
        <v>9489</v>
      </c>
    </row>
    <row r="182" spans="2:65" s="1" customFormat="1" ht="16.5" customHeight="1">
      <c r="B182" s="142"/>
      <c r="C182" s="179" t="s">
        <v>662</v>
      </c>
      <c r="D182" s="179" t="s">
        <v>454</v>
      </c>
      <c r="E182" s="180" t="s">
        <v>9490</v>
      </c>
      <c r="F182" s="181" t="s">
        <v>9491</v>
      </c>
      <c r="G182" s="182" t="s">
        <v>467</v>
      </c>
      <c r="H182" s="183">
        <v>5</v>
      </c>
      <c r="I182" s="184"/>
      <c r="J182" s="185">
        <f t="shared" si="10"/>
        <v>0</v>
      </c>
      <c r="K182" s="186"/>
      <c r="L182" s="187"/>
      <c r="M182" s="188" t="s">
        <v>1</v>
      </c>
      <c r="N182" s="189" t="s">
        <v>42</v>
      </c>
      <c r="P182" s="153">
        <f t="shared" si="11"/>
        <v>0</v>
      </c>
      <c r="Q182" s="153">
        <v>0</v>
      </c>
      <c r="R182" s="153">
        <f t="shared" si="12"/>
        <v>0</v>
      </c>
      <c r="S182" s="153">
        <v>0</v>
      </c>
      <c r="T182" s="154">
        <f t="shared" si="13"/>
        <v>0</v>
      </c>
      <c r="AR182" s="155" t="s">
        <v>831</v>
      </c>
      <c r="AT182" s="155" t="s">
        <v>454</v>
      </c>
      <c r="AU182" s="155" t="s">
        <v>88</v>
      </c>
      <c r="AY182" s="16" t="s">
        <v>317</v>
      </c>
      <c r="BE182" s="156">
        <f t="shared" si="14"/>
        <v>0</v>
      </c>
      <c r="BF182" s="156">
        <f t="shared" si="15"/>
        <v>0</v>
      </c>
      <c r="BG182" s="156">
        <f t="shared" si="16"/>
        <v>0</v>
      </c>
      <c r="BH182" s="156">
        <f t="shared" si="17"/>
        <v>0</v>
      </c>
      <c r="BI182" s="156">
        <f t="shared" si="18"/>
        <v>0</v>
      </c>
      <c r="BJ182" s="16" t="s">
        <v>88</v>
      </c>
      <c r="BK182" s="156">
        <f t="shared" si="19"/>
        <v>0</v>
      </c>
      <c r="BL182" s="16" t="s">
        <v>561</v>
      </c>
      <c r="BM182" s="155" t="s">
        <v>9492</v>
      </c>
    </row>
    <row r="183" spans="2:65" s="1" customFormat="1" ht="72">
      <c r="B183" s="31"/>
      <c r="D183" s="158" t="s">
        <v>597</v>
      </c>
      <c r="F183" s="195" t="s">
        <v>9493</v>
      </c>
      <c r="I183" s="196"/>
      <c r="L183" s="31"/>
      <c r="M183" s="197"/>
      <c r="T183" s="58"/>
      <c r="AT183" s="16" t="s">
        <v>597</v>
      </c>
      <c r="AU183" s="16" t="s">
        <v>88</v>
      </c>
    </row>
    <row r="184" spans="2:65" s="1" customFormat="1" ht="49" customHeight="1">
      <c r="B184" s="142"/>
      <c r="C184" s="179" t="s">
        <v>736</v>
      </c>
      <c r="D184" s="179" t="s">
        <v>454</v>
      </c>
      <c r="E184" s="180" t="s">
        <v>9494</v>
      </c>
      <c r="F184" s="181" t="s">
        <v>9495</v>
      </c>
      <c r="G184" s="182" t="s">
        <v>467</v>
      </c>
      <c r="H184" s="183">
        <v>5</v>
      </c>
      <c r="I184" s="184"/>
      <c r="J184" s="185">
        <f t="shared" ref="J184:J190" si="20">ROUND(I184*H184,2)</f>
        <v>0</v>
      </c>
      <c r="K184" s="186"/>
      <c r="L184" s="187"/>
      <c r="M184" s="188" t="s">
        <v>1</v>
      </c>
      <c r="N184" s="189" t="s">
        <v>42</v>
      </c>
      <c r="P184" s="153">
        <f t="shared" ref="P184:P190" si="21">O184*H184</f>
        <v>0</v>
      </c>
      <c r="Q184" s="153">
        <v>0</v>
      </c>
      <c r="R184" s="153">
        <f t="shared" ref="R184:R190" si="22">Q184*H184</f>
        <v>0</v>
      </c>
      <c r="S184" s="153">
        <v>0</v>
      </c>
      <c r="T184" s="154">
        <f t="shared" ref="T184:T190" si="23">S184*H184</f>
        <v>0</v>
      </c>
      <c r="AR184" s="155" t="s">
        <v>831</v>
      </c>
      <c r="AT184" s="155" t="s">
        <v>454</v>
      </c>
      <c r="AU184" s="155" t="s">
        <v>88</v>
      </c>
      <c r="AY184" s="16" t="s">
        <v>317</v>
      </c>
      <c r="BE184" s="156">
        <f t="shared" ref="BE184:BE190" si="24">IF(N184="základná",J184,0)</f>
        <v>0</v>
      </c>
      <c r="BF184" s="156">
        <f t="shared" ref="BF184:BF190" si="25">IF(N184="znížená",J184,0)</f>
        <v>0</v>
      </c>
      <c r="BG184" s="156">
        <f t="shared" ref="BG184:BG190" si="26">IF(N184="zákl. prenesená",J184,0)</f>
        <v>0</v>
      </c>
      <c r="BH184" s="156">
        <f t="shared" ref="BH184:BH190" si="27">IF(N184="zníž. prenesená",J184,0)</f>
        <v>0</v>
      </c>
      <c r="BI184" s="156">
        <f t="shared" ref="BI184:BI190" si="28">IF(N184="nulová",J184,0)</f>
        <v>0</v>
      </c>
      <c r="BJ184" s="16" t="s">
        <v>88</v>
      </c>
      <c r="BK184" s="156">
        <f t="shared" ref="BK184:BK190" si="29">ROUND(I184*H184,2)</f>
        <v>0</v>
      </c>
      <c r="BL184" s="16" t="s">
        <v>561</v>
      </c>
      <c r="BM184" s="155" t="s">
        <v>9496</v>
      </c>
    </row>
    <row r="185" spans="2:65" s="1" customFormat="1" ht="16.5" customHeight="1">
      <c r="B185" s="142"/>
      <c r="C185" s="179" t="s">
        <v>665</v>
      </c>
      <c r="D185" s="179" t="s">
        <v>454</v>
      </c>
      <c r="E185" s="180" t="s">
        <v>15596</v>
      </c>
      <c r="F185" s="181" t="s">
        <v>9498</v>
      </c>
      <c r="G185" s="182" t="s">
        <v>467</v>
      </c>
      <c r="H185" s="183">
        <v>5</v>
      </c>
      <c r="I185" s="184"/>
      <c r="J185" s="185">
        <f t="shared" si="20"/>
        <v>0</v>
      </c>
      <c r="K185" s="186"/>
      <c r="L185" s="187"/>
      <c r="M185" s="188" t="s">
        <v>1</v>
      </c>
      <c r="N185" s="189" t="s">
        <v>42</v>
      </c>
      <c r="P185" s="153">
        <f t="shared" si="21"/>
        <v>0</v>
      </c>
      <c r="Q185" s="153">
        <v>0</v>
      </c>
      <c r="R185" s="153">
        <f t="shared" si="22"/>
        <v>0</v>
      </c>
      <c r="S185" s="153">
        <v>0</v>
      </c>
      <c r="T185" s="154">
        <f t="shared" si="23"/>
        <v>0</v>
      </c>
      <c r="AR185" s="155" t="s">
        <v>831</v>
      </c>
      <c r="AT185" s="155" t="s">
        <v>454</v>
      </c>
      <c r="AU185" s="155" t="s">
        <v>88</v>
      </c>
      <c r="AY185" s="16" t="s">
        <v>317</v>
      </c>
      <c r="BE185" s="156">
        <f t="shared" si="24"/>
        <v>0</v>
      </c>
      <c r="BF185" s="156">
        <f t="shared" si="25"/>
        <v>0</v>
      </c>
      <c r="BG185" s="156">
        <f t="shared" si="26"/>
        <v>0</v>
      </c>
      <c r="BH185" s="156">
        <f t="shared" si="27"/>
        <v>0</v>
      </c>
      <c r="BI185" s="156">
        <f t="shared" si="28"/>
        <v>0</v>
      </c>
      <c r="BJ185" s="16" t="s">
        <v>88</v>
      </c>
      <c r="BK185" s="156">
        <f t="shared" si="29"/>
        <v>0</v>
      </c>
      <c r="BL185" s="16" t="s">
        <v>561</v>
      </c>
      <c r="BM185" s="155" t="s">
        <v>9499</v>
      </c>
    </row>
    <row r="186" spans="2:65" s="1" customFormat="1" ht="16.5" customHeight="1">
      <c r="B186" s="142"/>
      <c r="C186" s="143" t="s">
        <v>743</v>
      </c>
      <c r="D186" s="143" t="s">
        <v>319</v>
      </c>
      <c r="E186" s="144" t="s">
        <v>9500</v>
      </c>
      <c r="F186" s="145" t="s">
        <v>9501</v>
      </c>
      <c r="G186" s="146" t="s">
        <v>467</v>
      </c>
      <c r="H186" s="147">
        <v>5</v>
      </c>
      <c r="I186" s="148"/>
      <c r="J186" s="149">
        <f t="shared" si="20"/>
        <v>0</v>
      </c>
      <c r="K186" s="150"/>
      <c r="L186" s="31"/>
      <c r="M186" s="151" t="s">
        <v>1</v>
      </c>
      <c r="N186" s="152" t="s">
        <v>42</v>
      </c>
      <c r="P186" s="153">
        <f t="shared" si="21"/>
        <v>0</v>
      </c>
      <c r="Q186" s="153">
        <v>0</v>
      </c>
      <c r="R186" s="153">
        <f t="shared" si="22"/>
        <v>0</v>
      </c>
      <c r="S186" s="153">
        <v>0</v>
      </c>
      <c r="T186" s="154">
        <f t="shared" si="23"/>
        <v>0</v>
      </c>
      <c r="AR186" s="155" t="s">
        <v>561</v>
      </c>
      <c r="AT186" s="155" t="s">
        <v>319</v>
      </c>
      <c r="AU186" s="155" t="s">
        <v>88</v>
      </c>
      <c r="AY186" s="16" t="s">
        <v>317</v>
      </c>
      <c r="BE186" s="156">
        <f t="shared" si="24"/>
        <v>0</v>
      </c>
      <c r="BF186" s="156">
        <f t="shared" si="25"/>
        <v>0</v>
      </c>
      <c r="BG186" s="156">
        <f t="shared" si="26"/>
        <v>0</v>
      </c>
      <c r="BH186" s="156">
        <f t="shared" si="27"/>
        <v>0</v>
      </c>
      <c r="BI186" s="156">
        <f t="shared" si="28"/>
        <v>0</v>
      </c>
      <c r="BJ186" s="16" t="s">
        <v>88</v>
      </c>
      <c r="BK186" s="156">
        <f t="shared" si="29"/>
        <v>0</v>
      </c>
      <c r="BL186" s="16" t="s">
        <v>561</v>
      </c>
      <c r="BM186" s="155" t="s">
        <v>9502</v>
      </c>
    </row>
    <row r="187" spans="2:65" s="1" customFormat="1" ht="16.5" customHeight="1">
      <c r="B187" s="142"/>
      <c r="C187" s="179" t="s">
        <v>616</v>
      </c>
      <c r="D187" s="179" t="s">
        <v>454</v>
      </c>
      <c r="E187" s="180" t="s">
        <v>9508</v>
      </c>
      <c r="F187" s="181" t="s">
        <v>9509</v>
      </c>
      <c r="G187" s="182" t="s">
        <v>467</v>
      </c>
      <c r="H187" s="183">
        <v>2</v>
      </c>
      <c r="I187" s="184"/>
      <c r="J187" s="185">
        <f t="shared" si="20"/>
        <v>0</v>
      </c>
      <c r="K187" s="186"/>
      <c r="L187" s="187"/>
      <c r="M187" s="188" t="s">
        <v>1</v>
      </c>
      <c r="N187" s="189" t="s">
        <v>42</v>
      </c>
      <c r="P187" s="153">
        <f t="shared" si="21"/>
        <v>0</v>
      </c>
      <c r="Q187" s="153">
        <v>0</v>
      </c>
      <c r="R187" s="153">
        <f t="shared" si="22"/>
        <v>0</v>
      </c>
      <c r="S187" s="153">
        <v>0</v>
      </c>
      <c r="T187" s="154">
        <f t="shared" si="23"/>
        <v>0</v>
      </c>
      <c r="AR187" s="155" t="s">
        <v>831</v>
      </c>
      <c r="AT187" s="155" t="s">
        <v>454</v>
      </c>
      <c r="AU187" s="155" t="s">
        <v>88</v>
      </c>
      <c r="AY187" s="16" t="s">
        <v>317</v>
      </c>
      <c r="BE187" s="156">
        <f t="shared" si="24"/>
        <v>0</v>
      </c>
      <c r="BF187" s="156">
        <f t="shared" si="25"/>
        <v>0</v>
      </c>
      <c r="BG187" s="156">
        <f t="shared" si="26"/>
        <v>0</v>
      </c>
      <c r="BH187" s="156">
        <f t="shared" si="27"/>
        <v>0</v>
      </c>
      <c r="BI187" s="156">
        <f t="shared" si="28"/>
        <v>0</v>
      </c>
      <c r="BJ187" s="16" t="s">
        <v>88</v>
      </c>
      <c r="BK187" s="156">
        <f t="shared" si="29"/>
        <v>0</v>
      </c>
      <c r="BL187" s="16" t="s">
        <v>561</v>
      </c>
      <c r="BM187" s="155" t="s">
        <v>9510</v>
      </c>
    </row>
    <row r="188" spans="2:65" s="1" customFormat="1" ht="16.5" customHeight="1">
      <c r="B188" s="142"/>
      <c r="C188" s="143" t="s">
        <v>620</v>
      </c>
      <c r="D188" s="143" t="s">
        <v>319</v>
      </c>
      <c r="E188" s="144" t="s">
        <v>9508</v>
      </c>
      <c r="F188" s="145" t="s">
        <v>9511</v>
      </c>
      <c r="G188" s="146" t="s">
        <v>467</v>
      </c>
      <c r="H188" s="147">
        <v>2</v>
      </c>
      <c r="I188" s="148"/>
      <c r="J188" s="149">
        <f t="shared" si="20"/>
        <v>0</v>
      </c>
      <c r="K188" s="150"/>
      <c r="L188" s="31"/>
      <c r="M188" s="151" t="s">
        <v>1</v>
      </c>
      <c r="N188" s="152" t="s">
        <v>42</v>
      </c>
      <c r="P188" s="153">
        <f t="shared" si="21"/>
        <v>0</v>
      </c>
      <c r="Q188" s="153">
        <v>0</v>
      </c>
      <c r="R188" s="153">
        <f t="shared" si="22"/>
        <v>0</v>
      </c>
      <c r="S188" s="153">
        <v>0</v>
      </c>
      <c r="T188" s="154">
        <f t="shared" si="23"/>
        <v>0</v>
      </c>
      <c r="AR188" s="155" t="s">
        <v>561</v>
      </c>
      <c r="AT188" s="155" t="s">
        <v>319</v>
      </c>
      <c r="AU188" s="155" t="s">
        <v>88</v>
      </c>
      <c r="AY188" s="16" t="s">
        <v>317</v>
      </c>
      <c r="BE188" s="156">
        <f t="shared" si="24"/>
        <v>0</v>
      </c>
      <c r="BF188" s="156">
        <f t="shared" si="25"/>
        <v>0</v>
      </c>
      <c r="BG188" s="156">
        <f t="shared" si="26"/>
        <v>0</v>
      </c>
      <c r="BH188" s="156">
        <f t="shared" si="27"/>
        <v>0</v>
      </c>
      <c r="BI188" s="156">
        <f t="shared" si="28"/>
        <v>0</v>
      </c>
      <c r="BJ188" s="16" t="s">
        <v>88</v>
      </c>
      <c r="BK188" s="156">
        <f t="shared" si="29"/>
        <v>0</v>
      </c>
      <c r="BL188" s="16" t="s">
        <v>561</v>
      </c>
      <c r="BM188" s="155" t="s">
        <v>9512</v>
      </c>
    </row>
    <row r="189" spans="2:65" s="1" customFormat="1" ht="16.5" customHeight="1">
      <c r="B189" s="142"/>
      <c r="C189" s="143" t="s">
        <v>2035</v>
      </c>
      <c r="D189" s="143" t="s">
        <v>319</v>
      </c>
      <c r="E189" s="144" t="s">
        <v>9521</v>
      </c>
      <c r="F189" s="145" t="s">
        <v>9519</v>
      </c>
      <c r="G189" s="146" t="s">
        <v>467</v>
      </c>
      <c r="H189" s="147">
        <v>2</v>
      </c>
      <c r="I189" s="148"/>
      <c r="J189" s="149">
        <f t="shared" si="20"/>
        <v>0</v>
      </c>
      <c r="K189" s="150"/>
      <c r="L189" s="31"/>
      <c r="M189" s="151" t="s">
        <v>1</v>
      </c>
      <c r="N189" s="152" t="s">
        <v>42</v>
      </c>
      <c r="P189" s="153">
        <f t="shared" si="21"/>
        <v>0</v>
      </c>
      <c r="Q189" s="153">
        <v>0</v>
      </c>
      <c r="R189" s="153">
        <f t="shared" si="22"/>
        <v>0</v>
      </c>
      <c r="S189" s="153">
        <v>0</v>
      </c>
      <c r="T189" s="154">
        <f t="shared" si="23"/>
        <v>0</v>
      </c>
      <c r="AR189" s="155" t="s">
        <v>561</v>
      </c>
      <c r="AT189" s="155" t="s">
        <v>319</v>
      </c>
      <c r="AU189" s="155" t="s">
        <v>88</v>
      </c>
      <c r="AY189" s="16" t="s">
        <v>317</v>
      </c>
      <c r="BE189" s="156">
        <f t="shared" si="24"/>
        <v>0</v>
      </c>
      <c r="BF189" s="156">
        <f t="shared" si="25"/>
        <v>0</v>
      </c>
      <c r="BG189" s="156">
        <f t="shared" si="26"/>
        <v>0</v>
      </c>
      <c r="BH189" s="156">
        <f t="shared" si="27"/>
        <v>0</v>
      </c>
      <c r="BI189" s="156">
        <f t="shared" si="28"/>
        <v>0</v>
      </c>
      <c r="BJ189" s="16" t="s">
        <v>88</v>
      </c>
      <c r="BK189" s="156">
        <f t="shared" si="29"/>
        <v>0</v>
      </c>
      <c r="BL189" s="16" t="s">
        <v>561</v>
      </c>
      <c r="BM189" s="155" t="s">
        <v>15597</v>
      </c>
    </row>
    <row r="190" spans="2:65" s="1" customFormat="1" ht="16.5" customHeight="1">
      <c r="B190" s="142"/>
      <c r="C190" s="179" t="s">
        <v>2028</v>
      </c>
      <c r="D190" s="179" t="s">
        <v>454</v>
      </c>
      <c r="E190" s="180" t="s">
        <v>9518</v>
      </c>
      <c r="F190" s="181" t="s">
        <v>9519</v>
      </c>
      <c r="G190" s="182" t="s">
        <v>467</v>
      </c>
      <c r="H190" s="183">
        <v>2</v>
      </c>
      <c r="I190" s="184"/>
      <c r="J190" s="185">
        <f t="shared" si="20"/>
        <v>0</v>
      </c>
      <c r="K190" s="186"/>
      <c r="L190" s="187"/>
      <c r="M190" s="188" t="s">
        <v>1</v>
      </c>
      <c r="N190" s="189" t="s">
        <v>42</v>
      </c>
      <c r="P190" s="153">
        <f t="shared" si="21"/>
        <v>0</v>
      </c>
      <c r="Q190" s="153">
        <v>0</v>
      </c>
      <c r="R190" s="153">
        <f t="shared" si="22"/>
        <v>0</v>
      </c>
      <c r="S190" s="153">
        <v>0</v>
      </c>
      <c r="T190" s="154">
        <f t="shared" si="23"/>
        <v>0</v>
      </c>
      <c r="AR190" s="155" t="s">
        <v>831</v>
      </c>
      <c r="AT190" s="155" t="s">
        <v>454</v>
      </c>
      <c r="AU190" s="155" t="s">
        <v>88</v>
      </c>
      <c r="AY190" s="16" t="s">
        <v>317</v>
      </c>
      <c r="BE190" s="156">
        <f t="shared" si="24"/>
        <v>0</v>
      </c>
      <c r="BF190" s="156">
        <f t="shared" si="25"/>
        <v>0</v>
      </c>
      <c r="BG190" s="156">
        <f t="shared" si="26"/>
        <v>0</v>
      </c>
      <c r="BH190" s="156">
        <f t="shared" si="27"/>
        <v>0</v>
      </c>
      <c r="BI190" s="156">
        <f t="shared" si="28"/>
        <v>0</v>
      </c>
      <c r="BJ190" s="16" t="s">
        <v>88</v>
      </c>
      <c r="BK190" s="156">
        <f t="shared" si="29"/>
        <v>0</v>
      </c>
      <c r="BL190" s="16" t="s">
        <v>561</v>
      </c>
      <c r="BM190" s="155" t="s">
        <v>15598</v>
      </c>
    </row>
    <row r="191" spans="2:65" s="11" customFormat="1" ht="22.75" customHeight="1">
      <c r="B191" s="130"/>
      <c r="D191" s="131" t="s">
        <v>75</v>
      </c>
      <c r="E191" s="140" t="s">
        <v>716</v>
      </c>
      <c r="F191" s="140" t="s">
        <v>8820</v>
      </c>
      <c r="I191" s="133"/>
      <c r="J191" s="141">
        <f>BK191</f>
        <v>0</v>
      </c>
      <c r="L191" s="130"/>
      <c r="M191" s="135"/>
      <c r="P191" s="136">
        <f>SUM(P192:P210)</f>
        <v>0</v>
      </c>
      <c r="R191" s="136">
        <f>SUM(R192:R210)</f>
        <v>0.36191999999999996</v>
      </c>
      <c r="T191" s="137">
        <f>SUM(T192:T210)</f>
        <v>0</v>
      </c>
      <c r="AR191" s="131" t="s">
        <v>92</v>
      </c>
      <c r="AT191" s="138" t="s">
        <v>75</v>
      </c>
      <c r="AU191" s="138" t="s">
        <v>83</v>
      </c>
      <c r="AY191" s="131" t="s">
        <v>317</v>
      </c>
      <c r="BK191" s="139">
        <f>SUM(BK192:BK210)</f>
        <v>0</v>
      </c>
    </row>
    <row r="192" spans="2:65" s="1" customFormat="1" ht="33" customHeight="1">
      <c r="B192" s="142"/>
      <c r="C192" s="143" t="s">
        <v>670</v>
      </c>
      <c r="D192" s="143" t="s">
        <v>319</v>
      </c>
      <c r="E192" s="144" t="s">
        <v>8851</v>
      </c>
      <c r="F192" s="145" t="s">
        <v>8852</v>
      </c>
      <c r="G192" s="146" t="s">
        <v>484</v>
      </c>
      <c r="H192" s="147">
        <v>49</v>
      </c>
      <c r="I192" s="148"/>
      <c r="J192" s="149">
        <f t="shared" ref="J192:J210" si="30">ROUND(I192*H192,2)</f>
        <v>0</v>
      </c>
      <c r="K192" s="150"/>
      <c r="L192" s="31"/>
      <c r="M192" s="151" t="s">
        <v>1</v>
      </c>
      <c r="N192" s="152" t="s">
        <v>42</v>
      </c>
      <c r="P192" s="153">
        <f t="shared" ref="P192:P210" si="31">O192*H192</f>
        <v>0</v>
      </c>
      <c r="Q192" s="153">
        <v>0</v>
      </c>
      <c r="R192" s="153">
        <f t="shared" ref="R192:R210" si="32">Q192*H192</f>
        <v>0</v>
      </c>
      <c r="S192" s="153">
        <v>0</v>
      </c>
      <c r="T192" s="154">
        <f t="shared" ref="T192:T210" si="33">S192*H192</f>
        <v>0</v>
      </c>
      <c r="AR192" s="155" t="s">
        <v>561</v>
      </c>
      <c r="AT192" s="155" t="s">
        <v>319</v>
      </c>
      <c r="AU192" s="155" t="s">
        <v>88</v>
      </c>
      <c r="AY192" s="16" t="s">
        <v>317</v>
      </c>
      <c r="BE192" s="156">
        <f t="shared" ref="BE192:BE210" si="34">IF(N192="základná",J192,0)</f>
        <v>0</v>
      </c>
      <c r="BF192" s="156">
        <f t="shared" ref="BF192:BF210" si="35">IF(N192="znížená",J192,0)</f>
        <v>0</v>
      </c>
      <c r="BG192" s="156">
        <f t="shared" ref="BG192:BG210" si="36">IF(N192="zákl. prenesená",J192,0)</f>
        <v>0</v>
      </c>
      <c r="BH192" s="156">
        <f t="shared" ref="BH192:BH210" si="37">IF(N192="zníž. prenesená",J192,0)</f>
        <v>0</v>
      </c>
      <c r="BI192" s="156">
        <f t="shared" ref="BI192:BI210" si="38">IF(N192="nulová",J192,0)</f>
        <v>0</v>
      </c>
      <c r="BJ192" s="16" t="s">
        <v>88</v>
      </c>
      <c r="BK192" s="156">
        <f t="shared" ref="BK192:BK210" si="39">ROUND(I192*H192,2)</f>
        <v>0</v>
      </c>
      <c r="BL192" s="16" t="s">
        <v>561</v>
      </c>
      <c r="BM192" s="155" t="s">
        <v>9535</v>
      </c>
    </row>
    <row r="193" spans="2:65" s="1" customFormat="1" ht="24.15" customHeight="1">
      <c r="B193" s="142"/>
      <c r="C193" s="179" t="s">
        <v>834</v>
      </c>
      <c r="D193" s="179" t="s">
        <v>454</v>
      </c>
      <c r="E193" s="180" t="s">
        <v>8854</v>
      </c>
      <c r="F193" s="181" t="s">
        <v>8855</v>
      </c>
      <c r="G193" s="182" t="s">
        <v>484</v>
      </c>
      <c r="H193" s="183">
        <v>49</v>
      </c>
      <c r="I193" s="184"/>
      <c r="J193" s="185">
        <f t="shared" si="30"/>
        <v>0</v>
      </c>
      <c r="K193" s="186"/>
      <c r="L193" s="187"/>
      <c r="M193" s="188" t="s">
        <v>1</v>
      </c>
      <c r="N193" s="189" t="s">
        <v>42</v>
      </c>
      <c r="P193" s="153">
        <f t="shared" si="31"/>
        <v>0</v>
      </c>
      <c r="Q193" s="153">
        <v>2.3999999999999998E-3</v>
      </c>
      <c r="R193" s="153">
        <f t="shared" si="32"/>
        <v>0.1176</v>
      </c>
      <c r="S193" s="153">
        <v>0</v>
      </c>
      <c r="T193" s="154">
        <f t="shared" si="33"/>
        <v>0</v>
      </c>
      <c r="AR193" s="155" t="s">
        <v>831</v>
      </c>
      <c r="AT193" s="155" t="s">
        <v>454</v>
      </c>
      <c r="AU193" s="155" t="s">
        <v>88</v>
      </c>
      <c r="AY193" s="16" t="s">
        <v>317</v>
      </c>
      <c r="BE193" s="156">
        <f t="shared" si="34"/>
        <v>0</v>
      </c>
      <c r="BF193" s="156">
        <f t="shared" si="35"/>
        <v>0</v>
      </c>
      <c r="BG193" s="156">
        <f t="shared" si="36"/>
        <v>0</v>
      </c>
      <c r="BH193" s="156">
        <f t="shared" si="37"/>
        <v>0</v>
      </c>
      <c r="BI193" s="156">
        <f t="shared" si="38"/>
        <v>0</v>
      </c>
      <c r="BJ193" s="16" t="s">
        <v>88</v>
      </c>
      <c r="BK193" s="156">
        <f t="shared" si="39"/>
        <v>0</v>
      </c>
      <c r="BL193" s="16" t="s">
        <v>561</v>
      </c>
      <c r="BM193" s="155" t="s">
        <v>9537</v>
      </c>
    </row>
    <row r="194" spans="2:65" s="1" customFormat="1" ht="33" customHeight="1">
      <c r="B194" s="142"/>
      <c r="C194" s="143" t="s">
        <v>673</v>
      </c>
      <c r="D194" s="143" t="s">
        <v>319</v>
      </c>
      <c r="E194" s="144" t="s">
        <v>8857</v>
      </c>
      <c r="F194" s="145" t="s">
        <v>8858</v>
      </c>
      <c r="G194" s="146" t="s">
        <v>484</v>
      </c>
      <c r="H194" s="147">
        <v>16</v>
      </c>
      <c r="I194" s="148"/>
      <c r="J194" s="149">
        <f t="shared" si="30"/>
        <v>0</v>
      </c>
      <c r="K194" s="150"/>
      <c r="L194" s="31"/>
      <c r="M194" s="151" t="s">
        <v>1</v>
      </c>
      <c r="N194" s="152" t="s">
        <v>42</v>
      </c>
      <c r="P194" s="153">
        <f t="shared" si="31"/>
        <v>0</v>
      </c>
      <c r="Q194" s="153">
        <v>0</v>
      </c>
      <c r="R194" s="153">
        <f t="shared" si="32"/>
        <v>0</v>
      </c>
      <c r="S194" s="153">
        <v>0</v>
      </c>
      <c r="T194" s="154">
        <f t="shared" si="33"/>
        <v>0</v>
      </c>
      <c r="AR194" s="155" t="s">
        <v>561</v>
      </c>
      <c r="AT194" s="155" t="s">
        <v>319</v>
      </c>
      <c r="AU194" s="155" t="s">
        <v>88</v>
      </c>
      <c r="AY194" s="16" t="s">
        <v>317</v>
      </c>
      <c r="BE194" s="156">
        <f t="shared" si="34"/>
        <v>0</v>
      </c>
      <c r="BF194" s="156">
        <f t="shared" si="35"/>
        <v>0</v>
      </c>
      <c r="BG194" s="156">
        <f t="shared" si="36"/>
        <v>0</v>
      </c>
      <c r="BH194" s="156">
        <f t="shared" si="37"/>
        <v>0</v>
      </c>
      <c r="BI194" s="156">
        <f t="shared" si="38"/>
        <v>0</v>
      </c>
      <c r="BJ194" s="16" t="s">
        <v>88</v>
      </c>
      <c r="BK194" s="156">
        <f t="shared" si="39"/>
        <v>0</v>
      </c>
      <c r="BL194" s="16" t="s">
        <v>561</v>
      </c>
      <c r="BM194" s="155" t="s">
        <v>9538</v>
      </c>
    </row>
    <row r="195" spans="2:65" s="1" customFormat="1" ht="24.15" customHeight="1">
      <c r="B195" s="142"/>
      <c r="C195" s="179" t="s">
        <v>1417</v>
      </c>
      <c r="D195" s="179" t="s">
        <v>454</v>
      </c>
      <c r="E195" s="180" t="s">
        <v>8860</v>
      </c>
      <c r="F195" s="181" t="s">
        <v>8861</v>
      </c>
      <c r="G195" s="182" t="s">
        <v>484</v>
      </c>
      <c r="H195" s="183">
        <v>16</v>
      </c>
      <c r="I195" s="184"/>
      <c r="J195" s="185">
        <f t="shared" si="30"/>
        <v>0</v>
      </c>
      <c r="K195" s="186"/>
      <c r="L195" s="187"/>
      <c r="M195" s="188" t="s">
        <v>1</v>
      </c>
      <c r="N195" s="189" t="s">
        <v>42</v>
      </c>
      <c r="P195" s="153">
        <f t="shared" si="31"/>
        <v>0</v>
      </c>
      <c r="Q195" s="153">
        <v>1.0399999999999999E-3</v>
      </c>
      <c r="R195" s="153">
        <f t="shared" si="32"/>
        <v>1.6639999999999999E-2</v>
      </c>
      <c r="S195" s="153">
        <v>0</v>
      </c>
      <c r="T195" s="154">
        <f t="shared" si="33"/>
        <v>0</v>
      </c>
      <c r="AR195" s="155" t="s">
        <v>831</v>
      </c>
      <c r="AT195" s="155" t="s">
        <v>454</v>
      </c>
      <c r="AU195" s="155" t="s">
        <v>88</v>
      </c>
      <c r="AY195" s="16" t="s">
        <v>317</v>
      </c>
      <c r="BE195" s="156">
        <f t="shared" si="34"/>
        <v>0</v>
      </c>
      <c r="BF195" s="156">
        <f t="shared" si="35"/>
        <v>0</v>
      </c>
      <c r="BG195" s="156">
        <f t="shared" si="36"/>
        <v>0</v>
      </c>
      <c r="BH195" s="156">
        <f t="shared" si="37"/>
        <v>0</v>
      </c>
      <c r="BI195" s="156">
        <f t="shared" si="38"/>
        <v>0</v>
      </c>
      <c r="BJ195" s="16" t="s">
        <v>88</v>
      </c>
      <c r="BK195" s="156">
        <f t="shared" si="39"/>
        <v>0</v>
      </c>
      <c r="BL195" s="16" t="s">
        <v>561</v>
      </c>
      <c r="BM195" s="155" t="s">
        <v>9539</v>
      </c>
    </row>
    <row r="196" spans="2:65" s="1" customFormat="1" ht="33" customHeight="1">
      <c r="B196" s="142"/>
      <c r="C196" s="143" t="s">
        <v>675</v>
      </c>
      <c r="D196" s="143" t="s">
        <v>319</v>
      </c>
      <c r="E196" s="144" t="s">
        <v>8863</v>
      </c>
      <c r="F196" s="145" t="s">
        <v>8864</v>
      </c>
      <c r="G196" s="146" t="s">
        <v>484</v>
      </c>
      <c r="H196" s="147">
        <v>37</v>
      </c>
      <c r="I196" s="148"/>
      <c r="J196" s="149">
        <f t="shared" si="30"/>
        <v>0</v>
      </c>
      <c r="K196" s="150"/>
      <c r="L196" s="31"/>
      <c r="M196" s="151" t="s">
        <v>1</v>
      </c>
      <c r="N196" s="152" t="s">
        <v>42</v>
      </c>
      <c r="P196" s="153">
        <f t="shared" si="31"/>
        <v>0</v>
      </c>
      <c r="Q196" s="153">
        <v>0</v>
      </c>
      <c r="R196" s="153">
        <f t="shared" si="32"/>
        <v>0</v>
      </c>
      <c r="S196" s="153">
        <v>0</v>
      </c>
      <c r="T196" s="154">
        <f t="shared" si="33"/>
        <v>0</v>
      </c>
      <c r="AR196" s="155" t="s">
        <v>561</v>
      </c>
      <c r="AT196" s="155" t="s">
        <v>319</v>
      </c>
      <c r="AU196" s="155" t="s">
        <v>88</v>
      </c>
      <c r="AY196" s="16" t="s">
        <v>317</v>
      </c>
      <c r="BE196" s="156">
        <f t="shared" si="34"/>
        <v>0</v>
      </c>
      <c r="BF196" s="156">
        <f t="shared" si="35"/>
        <v>0</v>
      </c>
      <c r="BG196" s="156">
        <f t="shared" si="36"/>
        <v>0</v>
      </c>
      <c r="BH196" s="156">
        <f t="shared" si="37"/>
        <v>0</v>
      </c>
      <c r="BI196" s="156">
        <f t="shared" si="38"/>
        <v>0</v>
      </c>
      <c r="BJ196" s="16" t="s">
        <v>88</v>
      </c>
      <c r="BK196" s="156">
        <f t="shared" si="39"/>
        <v>0</v>
      </c>
      <c r="BL196" s="16" t="s">
        <v>561</v>
      </c>
      <c r="BM196" s="155" t="s">
        <v>9540</v>
      </c>
    </row>
    <row r="197" spans="2:65" s="1" customFormat="1" ht="24.15" customHeight="1">
      <c r="B197" s="142"/>
      <c r="C197" s="179" t="s">
        <v>1456</v>
      </c>
      <c r="D197" s="179" t="s">
        <v>454</v>
      </c>
      <c r="E197" s="180" t="s">
        <v>8866</v>
      </c>
      <c r="F197" s="181" t="s">
        <v>8867</v>
      </c>
      <c r="G197" s="182" t="s">
        <v>484</v>
      </c>
      <c r="H197" s="183">
        <v>37</v>
      </c>
      <c r="I197" s="184"/>
      <c r="J197" s="185">
        <f t="shared" si="30"/>
        <v>0</v>
      </c>
      <c r="K197" s="186"/>
      <c r="L197" s="187"/>
      <c r="M197" s="188" t="s">
        <v>1</v>
      </c>
      <c r="N197" s="189" t="s">
        <v>42</v>
      </c>
      <c r="P197" s="153">
        <f t="shared" si="31"/>
        <v>0</v>
      </c>
      <c r="Q197" s="153">
        <v>2.3999999999999998E-3</v>
      </c>
      <c r="R197" s="153">
        <f t="shared" si="32"/>
        <v>8.879999999999999E-2</v>
      </c>
      <c r="S197" s="153">
        <v>0</v>
      </c>
      <c r="T197" s="154">
        <f t="shared" si="33"/>
        <v>0</v>
      </c>
      <c r="AR197" s="155" t="s">
        <v>831</v>
      </c>
      <c r="AT197" s="155" t="s">
        <v>454</v>
      </c>
      <c r="AU197" s="155" t="s">
        <v>88</v>
      </c>
      <c r="AY197" s="16" t="s">
        <v>317</v>
      </c>
      <c r="BE197" s="156">
        <f t="shared" si="34"/>
        <v>0</v>
      </c>
      <c r="BF197" s="156">
        <f t="shared" si="35"/>
        <v>0</v>
      </c>
      <c r="BG197" s="156">
        <f t="shared" si="36"/>
        <v>0</v>
      </c>
      <c r="BH197" s="156">
        <f t="shared" si="37"/>
        <v>0</v>
      </c>
      <c r="BI197" s="156">
        <f t="shared" si="38"/>
        <v>0</v>
      </c>
      <c r="BJ197" s="16" t="s">
        <v>88</v>
      </c>
      <c r="BK197" s="156">
        <f t="shared" si="39"/>
        <v>0</v>
      </c>
      <c r="BL197" s="16" t="s">
        <v>561</v>
      </c>
      <c r="BM197" s="155" t="s">
        <v>9541</v>
      </c>
    </row>
    <row r="198" spans="2:65" s="1" customFormat="1" ht="33" customHeight="1">
      <c r="B198" s="142"/>
      <c r="C198" s="143" t="s">
        <v>678</v>
      </c>
      <c r="D198" s="143" t="s">
        <v>319</v>
      </c>
      <c r="E198" s="144" t="s">
        <v>8869</v>
      </c>
      <c r="F198" s="145" t="s">
        <v>8870</v>
      </c>
      <c r="G198" s="146" t="s">
        <v>484</v>
      </c>
      <c r="H198" s="147">
        <v>22</v>
      </c>
      <c r="I198" s="148"/>
      <c r="J198" s="149">
        <f t="shared" si="30"/>
        <v>0</v>
      </c>
      <c r="K198" s="150"/>
      <c r="L198" s="31"/>
      <c r="M198" s="151" t="s">
        <v>1</v>
      </c>
      <c r="N198" s="152" t="s">
        <v>42</v>
      </c>
      <c r="P198" s="153">
        <f t="shared" si="31"/>
        <v>0</v>
      </c>
      <c r="Q198" s="153">
        <v>0</v>
      </c>
      <c r="R198" s="153">
        <f t="shared" si="32"/>
        <v>0</v>
      </c>
      <c r="S198" s="153">
        <v>0</v>
      </c>
      <c r="T198" s="154">
        <f t="shared" si="33"/>
        <v>0</v>
      </c>
      <c r="AR198" s="155" t="s">
        <v>561</v>
      </c>
      <c r="AT198" s="155" t="s">
        <v>319</v>
      </c>
      <c r="AU198" s="155" t="s">
        <v>88</v>
      </c>
      <c r="AY198" s="16" t="s">
        <v>317</v>
      </c>
      <c r="BE198" s="156">
        <f t="shared" si="34"/>
        <v>0</v>
      </c>
      <c r="BF198" s="156">
        <f t="shared" si="35"/>
        <v>0</v>
      </c>
      <c r="BG198" s="156">
        <f t="shared" si="36"/>
        <v>0</v>
      </c>
      <c r="BH198" s="156">
        <f t="shared" si="37"/>
        <v>0</v>
      </c>
      <c r="BI198" s="156">
        <f t="shared" si="38"/>
        <v>0</v>
      </c>
      <c r="BJ198" s="16" t="s">
        <v>88</v>
      </c>
      <c r="BK198" s="156">
        <f t="shared" si="39"/>
        <v>0</v>
      </c>
      <c r="BL198" s="16" t="s">
        <v>561</v>
      </c>
      <c r="BM198" s="155" t="s">
        <v>9543</v>
      </c>
    </row>
    <row r="199" spans="2:65" s="1" customFormat="1" ht="24.15" customHeight="1">
      <c r="B199" s="142"/>
      <c r="C199" s="179" t="s">
        <v>774</v>
      </c>
      <c r="D199" s="179" t="s">
        <v>454</v>
      </c>
      <c r="E199" s="180" t="s">
        <v>8872</v>
      </c>
      <c r="F199" s="181" t="s">
        <v>8873</v>
      </c>
      <c r="G199" s="182" t="s">
        <v>484</v>
      </c>
      <c r="H199" s="183">
        <v>22</v>
      </c>
      <c r="I199" s="184"/>
      <c r="J199" s="185">
        <f t="shared" si="30"/>
        <v>0</v>
      </c>
      <c r="K199" s="186"/>
      <c r="L199" s="187"/>
      <c r="M199" s="188" t="s">
        <v>1</v>
      </c>
      <c r="N199" s="189" t="s">
        <v>42</v>
      </c>
      <c r="P199" s="153">
        <f t="shared" si="31"/>
        <v>0</v>
      </c>
      <c r="Q199" s="153">
        <v>2.8800000000000002E-3</v>
      </c>
      <c r="R199" s="153">
        <f t="shared" si="32"/>
        <v>6.336E-2</v>
      </c>
      <c r="S199" s="153">
        <v>0</v>
      </c>
      <c r="T199" s="154">
        <f t="shared" si="33"/>
        <v>0</v>
      </c>
      <c r="AR199" s="155" t="s">
        <v>831</v>
      </c>
      <c r="AT199" s="155" t="s">
        <v>454</v>
      </c>
      <c r="AU199" s="155" t="s">
        <v>88</v>
      </c>
      <c r="AY199" s="16" t="s">
        <v>317</v>
      </c>
      <c r="BE199" s="156">
        <f t="shared" si="34"/>
        <v>0</v>
      </c>
      <c r="BF199" s="156">
        <f t="shared" si="35"/>
        <v>0</v>
      </c>
      <c r="BG199" s="156">
        <f t="shared" si="36"/>
        <v>0</v>
      </c>
      <c r="BH199" s="156">
        <f t="shared" si="37"/>
        <v>0</v>
      </c>
      <c r="BI199" s="156">
        <f t="shared" si="38"/>
        <v>0</v>
      </c>
      <c r="BJ199" s="16" t="s">
        <v>88</v>
      </c>
      <c r="BK199" s="156">
        <f t="shared" si="39"/>
        <v>0</v>
      </c>
      <c r="BL199" s="16" t="s">
        <v>561</v>
      </c>
      <c r="BM199" s="155" t="s">
        <v>9545</v>
      </c>
    </row>
    <row r="200" spans="2:65" s="1" customFormat="1" ht="16.5" customHeight="1">
      <c r="B200" s="142"/>
      <c r="C200" s="179" t="s">
        <v>681</v>
      </c>
      <c r="D200" s="179" t="s">
        <v>454</v>
      </c>
      <c r="E200" s="180" t="s">
        <v>8899</v>
      </c>
      <c r="F200" s="181" t="s">
        <v>8900</v>
      </c>
      <c r="G200" s="182" t="s">
        <v>467</v>
      </c>
      <c r="H200" s="183">
        <v>62</v>
      </c>
      <c r="I200" s="184"/>
      <c r="J200" s="185">
        <f t="shared" si="30"/>
        <v>0</v>
      </c>
      <c r="K200" s="186"/>
      <c r="L200" s="187"/>
      <c r="M200" s="188" t="s">
        <v>1</v>
      </c>
      <c r="N200" s="189" t="s">
        <v>42</v>
      </c>
      <c r="P200" s="153">
        <f t="shared" si="31"/>
        <v>0</v>
      </c>
      <c r="Q200" s="153">
        <v>6.0999999999999997E-4</v>
      </c>
      <c r="R200" s="153">
        <f t="shared" si="32"/>
        <v>3.7819999999999999E-2</v>
      </c>
      <c r="S200" s="153">
        <v>0</v>
      </c>
      <c r="T200" s="154">
        <f t="shared" si="33"/>
        <v>0</v>
      </c>
      <c r="AR200" s="155" t="s">
        <v>831</v>
      </c>
      <c r="AT200" s="155" t="s">
        <v>454</v>
      </c>
      <c r="AU200" s="155" t="s">
        <v>88</v>
      </c>
      <c r="AY200" s="16" t="s">
        <v>317</v>
      </c>
      <c r="BE200" s="156">
        <f t="shared" si="34"/>
        <v>0</v>
      </c>
      <c r="BF200" s="156">
        <f t="shared" si="35"/>
        <v>0</v>
      </c>
      <c r="BG200" s="156">
        <f t="shared" si="36"/>
        <v>0</v>
      </c>
      <c r="BH200" s="156">
        <f t="shared" si="37"/>
        <v>0</v>
      </c>
      <c r="BI200" s="156">
        <f t="shared" si="38"/>
        <v>0</v>
      </c>
      <c r="BJ200" s="16" t="s">
        <v>88</v>
      </c>
      <c r="BK200" s="156">
        <f t="shared" si="39"/>
        <v>0</v>
      </c>
      <c r="BL200" s="16" t="s">
        <v>561</v>
      </c>
      <c r="BM200" s="155" t="s">
        <v>9548</v>
      </c>
    </row>
    <row r="201" spans="2:65" s="1" customFormat="1" ht="24.15" customHeight="1">
      <c r="B201" s="142"/>
      <c r="C201" s="143" t="s">
        <v>778</v>
      </c>
      <c r="D201" s="143" t="s">
        <v>319</v>
      </c>
      <c r="E201" s="144" t="s">
        <v>8902</v>
      </c>
      <c r="F201" s="145" t="s">
        <v>8903</v>
      </c>
      <c r="G201" s="146" t="s">
        <v>467</v>
      </c>
      <c r="H201" s="147">
        <v>62</v>
      </c>
      <c r="I201" s="148"/>
      <c r="J201" s="149">
        <f t="shared" si="30"/>
        <v>0</v>
      </c>
      <c r="K201" s="150"/>
      <c r="L201" s="31"/>
      <c r="M201" s="151" t="s">
        <v>1</v>
      </c>
      <c r="N201" s="152" t="s">
        <v>42</v>
      </c>
      <c r="P201" s="153">
        <f t="shared" si="31"/>
        <v>0</v>
      </c>
      <c r="Q201" s="153">
        <v>0</v>
      </c>
      <c r="R201" s="153">
        <f t="shared" si="32"/>
        <v>0</v>
      </c>
      <c r="S201" s="153">
        <v>0</v>
      </c>
      <c r="T201" s="154">
        <f t="shared" si="33"/>
        <v>0</v>
      </c>
      <c r="AR201" s="155" t="s">
        <v>561</v>
      </c>
      <c r="AT201" s="155" t="s">
        <v>319</v>
      </c>
      <c r="AU201" s="155" t="s">
        <v>88</v>
      </c>
      <c r="AY201" s="16" t="s">
        <v>317</v>
      </c>
      <c r="BE201" s="156">
        <f t="shared" si="34"/>
        <v>0</v>
      </c>
      <c r="BF201" s="156">
        <f t="shared" si="35"/>
        <v>0</v>
      </c>
      <c r="BG201" s="156">
        <f t="shared" si="36"/>
        <v>0</v>
      </c>
      <c r="BH201" s="156">
        <f t="shared" si="37"/>
        <v>0</v>
      </c>
      <c r="BI201" s="156">
        <f t="shared" si="38"/>
        <v>0</v>
      </c>
      <c r="BJ201" s="16" t="s">
        <v>88</v>
      </c>
      <c r="BK201" s="156">
        <f t="shared" si="39"/>
        <v>0</v>
      </c>
      <c r="BL201" s="16" t="s">
        <v>561</v>
      </c>
      <c r="BM201" s="155" t="s">
        <v>9549</v>
      </c>
    </row>
    <row r="202" spans="2:65" s="1" customFormat="1" ht="24.15" customHeight="1">
      <c r="B202" s="142"/>
      <c r="C202" s="179" t="s">
        <v>684</v>
      </c>
      <c r="D202" s="179" t="s">
        <v>454</v>
      </c>
      <c r="E202" s="180" t="s">
        <v>8905</v>
      </c>
      <c r="F202" s="181" t="s">
        <v>8903</v>
      </c>
      <c r="G202" s="182" t="s">
        <v>467</v>
      </c>
      <c r="H202" s="183">
        <v>62</v>
      </c>
      <c r="I202" s="184"/>
      <c r="J202" s="185">
        <f t="shared" si="30"/>
        <v>0</v>
      </c>
      <c r="K202" s="186"/>
      <c r="L202" s="187"/>
      <c r="M202" s="188" t="s">
        <v>1</v>
      </c>
      <c r="N202" s="189" t="s">
        <v>42</v>
      </c>
      <c r="P202" s="153">
        <f t="shared" si="31"/>
        <v>0</v>
      </c>
      <c r="Q202" s="153">
        <v>0</v>
      </c>
      <c r="R202" s="153">
        <f t="shared" si="32"/>
        <v>0</v>
      </c>
      <c r="S202" s="153">
        <v>0</v>
      </c>
      <c r="T202" s="154">
        <f t="shared" si="33"/>
        <v>0</v>
      </c>
      <c r="AR202" s="155" t="s">
        <v>831</v>
      </c>
      <c r="AT202" s="155" t="s">
        <v>454</v>
      </c>
      <c r="AU202" s="155" t="s">
        <v>88</v>
      </c>
      <c r="AY202" s="16" t="s">
        <v>317</v>
      </c>
      <c r="BE202" s="156">
        <f t="shared" si="34"/>
        <v>0</v>
      </c>
      <c r="BF202" s="156">
        <f t="shared" si="35"/>
        <v>0</v>
      </c>
      <c r="BG202" s="156">
        <f t="shared" si="36"/>
        <v>0</v>
      </c>
      <c r="BH202" s="156">
        <f t="shared" si="37"/>
        <v>0</v>
      </c>
      <c r="BI202" s="156">
        <f t="shared" si="38"/>
        <v>0</v>
      </c>
      <c r="BJ202" s="16" t="s">
        <v>88</v>
      </c>
      <c r="BK202" s="156">
        <f t="shared" si="39"/>
        <v>0</v>
      </c>
      <c r="BL202" s="16" t="s">
        <v>561</v>
      </c>
      <c r="BM202" s="155" t="s">
        <v>9550</v>
      </c>
    </row>
    <row r="203" spans="2:65" s="1" customFormat="1" ht="16.5" customHeight="1">
      <c r="B203" s="142"/>
      <c r="C203" s="179" t="s">
        <v>786</v>
      </c>
      <c r="D203" s="179" t="s">
        <v>454</v>
      </c>
      <c r="E203" s="180" t="s">
        <v>8907</v>
      </c>
      <c r="F203" s="181" t="s">
        <v>8908</v>
      </c>
      <c r="G203" s="182" t="s">
        <v>467</v>
      </c>
      <c r="H203" s="183">
        <v>17</v>
      </c>
      <c r="I203" s="184"/>
      <c r="J203" s="185">
        <f t="shared" si="30"/>
        <v>0</v>
      </c>
      <c r="K203" s="186"/>
      <c r="L203" s="187"/>
      <c r="M203" s="188" t="s">
        <v>1</v>
      </c>
      <c r="N203" s="189" t="s">
        <v>42</v>
      </c>
      <c r="P203" s="153">
        <f t="shared" si="31"/>
        <v>0</v>
      </c>
      <c r="Q203" s="153">
        <v>0</v>
      </c>
      <c r="R203" s="153">
        <f t="shared" si="32"/>
        <v>0</v>
      </c>
      <c r="S203" s="153">
        <v>0</v>
      </c>
      <c r="T203" s="154">
        <f t="shared" si="33"/>
        <v>0</v>
      </c>
      <c r="AR203" s="155" t="s">
        <v>831</v>
      </c>
      <c r="AT203" s="155" t="s">
        <v>454</v>
      </c>
      <c r="AU203" s="155" t="s">
        <v>88</v>
      </c>
      <c r="AY203" s="16" t="s">
        <v>317</v>
      </c>
      <c r="BE203" s="156">
        <f t="shared" si="34"/>
        <v>0</v>
      </c>
      <c r="BF203" s="156">
        <f t="shared" si="35"/>
        <v>0</v>
      </c>
      <c r="BG203" s="156">
        <f t="shared" si="36"/>
        <v>0</v>
      </c>
      <c r="BH203" s="156">
        <f t="shared" si="37"/>
        <v>0</v>
      </c>
      <c r="BI203" s="156">
        <f t="shared" si="38"/>
        <v>0</v>
      </c>
      <c r="BJ203" s="16" t="s">
        <v>88</v>
      </c>
      <c r="BK203" s="156">
        <f t="shared" si="39"/>
        <v>0</v>
      </c>
      <c r="BL203" s="16" t="s">
        <v>561</v>
      </c>
      <c r="BM203" s="155" t="s">
        <v>9551</v>
      </c>
    </row>
    <row r="204" spans="2:65" s="1" customFormat="1" ht="16.5" customHeight="1">
      <c r="B204" s="142"/>
      <c r="C204" s="179" t="s">
        <v>687</v>
      </c>
      <c r="D204" s="179" t="s">
        <v>454</v>
      </c>
      <c r="E204" s="180" t="s">
        <v>8911</v>
      </c>
      <c r="F204" s="181" t="s">
        <v>8912</v>
      </c>
      <c r="G204" s="182" t="s">
        <v>467</v>
      </c>
      <c r="H204" s="183">
        <v>248</v>
      </c>
      <c r="I204" s="184"/>
      <c r="J204" s="185">
        <f t="shared" si="30"/>
        <v>0</v>
      </c>
      <c r="K204" s="186"/>
      <c r="L204" s="187"/>
      <c r="M204" s="188" t="s">
        <v>1</v>
      </c>
      <c r="N204" s="189" t="s">
        <v>42</v>
      </c>
      <c r="P204" s="153">
        <f t="shared" si="31"/>
        <v>0</v>
      </c>
      <c r="Q204" s="153">
        <v>0</v>
      </c>
      <c r="R204" s="153">
        <f t="shared" si="32"/>
        <v>0</v>
      </c>
      <c r="S204" s="153">
        <v>0</v>
      </c>
      <c r="T204" s="154">
        <f t="shared" si="33"/>
        <v>0</v>
      </c>
      <c r="AR204" s="155" t="s">
        <v>831</v>
      </c>
      <c r="AT204" s="155" t="s">
        <v>454</v>
      </c>
      <c r="AU204" s="155" t="s">
        <v>88</v>
      </c>
      <c r="AY204" s="16" t="s">
        <v>317</v>
      </c>
      <c r="BE204" s="156">
        <f t="shared" si="34"/>
        <v>0</v>
      </c>
      <c r="BF204" s="156">
        <f t="shared" si="35"/>
        <v>0</v>
      </c>
      <c r="BG204" s="156">
        <f t="shared" si="36"/>
        <v>0</v>
      </c>
      <c r="BH204" s="156">
        <f t="shared" si="37"/>
        <v>0</v>
      </c>
      <c r="BI204" s="156">
        <f t="shared" si="38"/>
        <v>0</v>
      </c>
      <c r="BJ204" s="16" t="s">
        <v>88</v>
      </c>
      <c r="BK204" s="156">
        <f t="shared" si="39"/>
        <v>0</v>
      </c>
      <c r="BL204" s="16" t="s">
        <v>561</v>
      </c>
      <c r="BM204" s="155" t="s">
        <v>9552</v>
      </c>
    </row>
    <row r="205" spans="2:65" s="1" customFormat="1" ht="16.5" customHeight="1">
      <c r="B205" s="142"/>
      <c r="C205" s="179" t="s">
        <v>789</v>
      </c>
      <c r="D205" s="179" t="s">
        <v>454</v>
      </c>
      <c r="E205" s="180" t="s">
        <v>8915</v>
      </c>
      <c r="F205" s="181" t="s">
        <v>8916</v>
      </c>
      <c r="G205" s="182" t="s">
        <v>467</v>
      </c>
      <c r="H205" s="183">
        <v>496</v>
      </c>
      <c r="I205" s="184"/>
      <c r="J205" s="185">
        <f t="shared" si="30"/>
        <v>0</v>
      </c>
      <c r="K205" s="186"/>
      <c r="L205" s="187"/>
      <c r="M205" s="188" t="s">
        <v>1</v>
      </c>
      <c r="N205" s="189" t="s">
        <v>42</v>
      </c>
      <c r="P205" s="153">
        <f t="shared" si="31"/>
        <v>0</v>
      </c>
      <c r="Q205" s="153">
        <v>0</v>
      </c>
      <c r="R205" s="153">
        <f t="shared" si="32"/>
        <v>0</v>
      </c>
      <c r="S205" s="153">
        <v>0</v>
      </c>
      <c r="T205" s="154">
        <f t="shared" si="33"/>
        <v>0</v>
      </c>
      <c r="AR205" s="155" t="s">
        <v>831</v>
      </c>
      <c r="AT205" s="155" t="s">
        <v>454</v>
      </c>
      <c r="AU205" s="155" t="s">
        <v>88</v>
      </c>
      <c r="AY205" s="16" t="s">
        <v>317</v>
      </c>
      <c r="BE205" s="156">
        <f t="shared" si="34"/>
        <v>0</v>
      </c>
      <c r="BF205" s="156">
        <f t="shared" si="35"/>
        <v>0</v>
      </c>
      <c r="BG205" s="156">
        <f t="shared" si="36"/>
        <v>0</v>
      </c>
      <c r="BH205" s="156">
        <f t="shared" si="37"/>
        <v>0</v>
      </c>
      <c r="BI205" s="156">
        <f t="shared" si="38"/>
        <v>0</v>
      </c>
      <c r="BJ205" s="16" t="s">
        <v>88</v>
      </c>
      <c r="BK205" s="156">
        <f t="shared" si="39"/>
        <v>0</v>
      </c>
      <c r="BL205" s="16" t="s">
        <v>561</v>
      </c>
      <c r="BM205" s="155" t="s">
        <v>9553</v>
      </c>
    </row>
    <row r="206" spans="2:65" s="1" customFormat="1" ht="16.5" customHeight="1">
      <c r="B206" s="142"/>
      <c r="C206" s="179" t="s">
        <v>561</v>
      </c>
      <c r="D206" s="179" t="s">
        <v>454</v>
      </c>
      <c r="E206" s="180" t="s">
        <v>8921</v>
      </c>
      <c r="F206" s="181" t="s">
        <v>8922</v>
      </c>
      <c r="G206" s="182" t="s">
        <v>467</v>
      </c>
      <c r="H206" s="183">
        <v>124</v>
      </c>
      <c r="I206" s="184"/>
      <c r="J206" s="185">
        <f t="shared" si="30"/>
        <v>0</v>
      </c>
      <c r="K206" s="186"/>
      <c r="L206" s="187"/>
      <c r="M206" s="188" t="s">
        <v>1</v>
      </c>
      <c r="N206" s="189" t="s">
        <v>42</v>
      </c>
      <c r="P206" s="153">
        <f t="shared" si="31"/>
        <v>0</v>
      </c>
      <c r="Q206" s="153">
        <v>0</v>
      </c>
      <c r="R206" s="153">
        <f t="shared" si="32"/>
        <v>0</v>
      </c>
      <c r="S206" s="153">
        <v>0</v>
      </c>
      <c r="T206" s="154">
        <f t="shared" si="33"/>
        <v>0</v>
      </c>
      <c r="AR206" s="155" t="s">
        <v>831</v>
      </c>
      <c r="AT206" s="155" t="s">
        <v>454</v>
      </c>
      <c r="AU206" s="155" t="s">
        <v>88</v>
      </c>
      <c r="AY206" s="16" t="s">
        <v>317</v>
      </c>
      <c r="BE206" s="156">
        <f t="shared" si="34"/>
        <v>0</v>
      </c>
      <c r="BF206" s="156">
        <f t="shared" si="35"/>
        <v>0</v>
      </c>
      <c r="BG206" s="156">
        <f t="shared" si="36"/>
        <v>0</v>
      </c>
      <c r="BH206" s="156">
        <f t="shared" si="37"/>
        <v>0</v>
      </c>
      <c r="BI206" s="156">
        <f t="shared" si="38"/>
        <v>0</v>
      </c>
      <c r="BJ206" s="16" t="s">
        <v>88</v>
      </c>
      <c r="BK206" s="156">
        <f t="shared" si="39"/>
        <v>0</v>
      </c>
      <c r="BL206" s="16" t="s">
        <v>561</v>
      </c>
      <c r="BM206" s="155" t="s">
        <v>9554</v>
      </c>
    </row>
    <row r="207" spans="2:65" s="1" customFormat="1" ht="24.15" customHeight="1">
      <c r="B207" s="142"/>
      <c r="C207" s="143" t="s">
        <v>1571</v>
      </c>
      <c r="D207" s="143" t="s">
        <v>319</v>
      </c>
      <c r="E207" s="144" t="s">
        <v>9555</v>
      </c>
      <c r="F207" s="145" t="s">
        <v>9556</v>
      </c>
      <c r="G207" s="146" t="s">
        <v>484</v>
      </c>
      <c r="H207" s="147">
        <v>6</v>
      </c>
      <c r="I207" s="148"/>
      <c r="J207" s="149">
        <f t="shared" si="30"/>
        <v>0</v>
      </c>
      <c r="K207" s="150"/>
      <c r="L207" s="31"/>
      <c r="M207" s="151" t="s">
        <v>1</v>
      </c>
      <c r="N207" s="152" t="s">
        <v>42</v>
      </c>
      <c r="P207" s="153">
        <f t="shared" si="31"/>
        <v>0</v>
      </c>
      <c r="Q207" s="153">
        <v>0</v>
      </c>
      <c r="R207" s="153">
        <f t="shared" si="32"/>
        <v>0</v>
      </c>
      <c r="S207" s="153">
        <v>0</v>
      </c>
      <c r="T207" s="154">
        <f t="shared" si="33"/>
        <v>0</v>
      </c>
      <c r="AR207" s="155" t="s">
        <v>561</v>
      </c>
      <c r="AT207" s="155" t="s">
        <v>319</v>
      </c>
      <c r="AU207" s="155" t="s">
        <v>88</v>
      </c>
      <c r="AY207" s="16" t="s">
        <v>317</v>
      </c>
      <c r="BE207" s="156">
        <f t="shared" si="34"/>
        <v>0</v>
      </c>
      <c r="BF207" s="156">
        <f t="shared" si="35"/>
        <v>0</v>
      </c>
      <c r="BG207" s="156">
        <f t="shared" si="36"/>
        <v>0</v>
      </c>
      <c r="BH207" s="156">
        <f t="shared" si="37"/>
        <v>0</v>
      </c>
      <c r="BI207" s="156">
        <f t="shared" si="38"/>
        <v>0</v>
      </c>
      <c r="BJ207" s="16" t="s">
        <v>88</v>
      </c>
      <c r="BK207" s="156">
        <f t="shared" si="39"/>
        <v>0</v>
      </c>
      <c r="BL207" s="16" t="s">
        <v>561</v>
      </c>
      <c r="BM207" s="155" t="s">
        <v>9557</v>
      </c>
    </row>
    <row r="208" spans="2:65" s="1" customFormat="1" ht="21.75" customHeight="1">
      <c r="B208" s="142"/>
      <c r="C208" s="179" t="s">
        <v>692</v>
      </c>
      <c r="D208" s="179" t="s">
        <v>454</v>
      </c>
      <c r="E208" s="180" t="s">
        <v>9558</v>
      </c>
      <c r="F208" s="181" t="s">
        <v>9559</v>
      </c>
      <c r="G208" s="182" t="s">
        <v>467</v>
      </c>
      <c r="H208" s="183">
        <v>2</v>
      </c>
      <c r="I208" s="184"/>
      <c r="J208" s="185">
        <f t="shared" si="30"/>
        <v>0</v>
      </c>
      <c r="K208" s="186"/>
      <c r="L208" s="187"/>
      <c r="M208" s="188" t="s">
        <v>1</v>
      </c>
      <c r="N208" s="189" t="s">
        <v>42</v>
      </c>
      <c r="P208" s="153">
        <f t="shared" si="31"/>
        <v>0</v>
      </c>
      <c r="Q208" s="153">
        <v>1E-4</v>
      </c>
      <c r="R208" s="153">
        <f t="shared" si="32"/>
        <v>2.0000000000000001E-4</v>
      </c>
      <c r="S208" s="153">
        <v>0</v>
      </c>
      <c r="T208" s="154">
        <f t="shared" si="33"/>
        <v>0</v>
      </c>
      <c r="AR208" s="155" t="s">
        <v>831</v>
      </c>
      <c r="AT208" s="155" t="s">
        <v>454</v>
      </c>
      <c r="AU208" s="155" t="s">
        <v>88</v>
      </c>
      <c r="AY208" s="16" t="s">
        <v>317</v>
      </c>
      <c r="BE208" s="156">
        <f t="shared" si="34"/>
        <v>0</v>
      </c>
      <c r="BF208" s="156">
        <f t="shared" si="35"/>
        <v>0</v>
      </c>
      <c r="BG208" s="156">
        <f t="shared" si="36"/>
        <v>0</v>
      </c>
      <c r="BH208" s="156">
        <f t="shared" si="37"/>
        <v>0</v>
      </c>
      <c r="BI208" s="156">
        <f t="shared" si="38"/>
        <v>0</v>
      </c>
      <c r="BJ208" s="16" t="s">
        <v>88</v>
      </c>
      <c r="BK208" s="156">
        <f t="shared" si="39"/>
        <v>0</v>
      </c>
      <c r="BL208" s="16" t="s">
        <v>561</v>
      </c>
      <c r="BM208" s="155" t="s">
        <v>9560</v>
      </c>
    </row>
    <row r="209" spans="2:65" s="1" customFormat="1" ht="24.15" customHeight="1">
      <c r="B209" s="142"/>
      <c r="C209" s="143" t="s">
        <v>1584</v>
      </c>
      <c r="D209" s="143" t="s">
        <v>319</v>
      </c>
      <c r="E209" s="144" t="s">
        <v>9561</v>
      </c>
      <c r="F209" s="145" t="s">
        <v>9562</v>
      </c>
      <c r="G209" s="146" t="s">
        <v>467</v>
      </c>
      <c r="H209" s="147">
        <v>150</v>
      </c>
      <c r="I209" s="148"/>
      <c r="J209" s="149">
        <f t="shared" si="30"/>
        <v>0</v>
      </c>
      <c r="K209" s="150"/>
      <c r="L209" s="31"/>
      <c r="M209" s="151" t="s">
        <v>1</v>
      </c>
      <c r="N209" s="152" t="s">
        <v>42</v>
      </c>
      <c r="P209" s="153">
        <f t="shared" si="31"/>
        <v>0</v>
      </c>
      <c r="Q209" s="153">
        <v>0</v>
      </c>
      <c r="R209" s="153">
        <f t="shared" si="32"/>
        <v>0</v>
      </c>
      <c r="S209" s="153">
        <v>0</v>
      </c>
      <c r="T209" s="154">
        <f t="shared" si="33"/>
        <v>0</v>
      </c>
      <c r="AR209" s="155" t="s">
        <v>561</v>
      </c>
      <c r="AT209" s="155" t="s">
        <v>319</v>
      </c>
      <c r="AU209" s="155" t="s">
        <v>88</v>
      </c>
      <c r="AY209" s="16" t="s">
        <v>317</v>
      </c>
      <c r="BE209" s="156">
        <f t="shared" si="34"/>
        <v>0</v>
      </c>
      <c r="BF209" s="156">
        <f t="shared" si="35"/>
        <v>0</v>
      </c>
      <c r="BG209" s="156">
        <f t="shared" si="36"/>
        <v>0</v>
      </c>
      <c r="BH209" s="156">
        <f t="shared" si="37"/>
        <v>0</v>
      </c>
      <c r="BI209" s="156">
        <f t="shared" si="38"/>
        <v>0</v>
      </c>
      <c r="BJ209" s="16" t="s">
        <v>88</v>
      </c>
      <c r="BK209" s="156">
        <f t="shared" si="39"/>
        <v>0</v>
      </c>
      <c r="BL209" s="16" t="s">
        <v>561</v>
      </c>
      <c r="BM209" s="155" t="s">
        <v>9563</v>
      </c>
    </row>
    <row r="210" spans="2:65" s="1" customFormat="1" ht="16.5" customHeight="1">
      <c r="B210" s="142"/>
      <c r="C210" s="179" t="s">
        <v>696</v>
      </c>
      <c r="D210" s="179" t="s">
        <v>454</v>
      </c>
      <c r="E210" s="180" t="s">
        <v>9564</v>
      </c>
      <c r="F210" s="181" t="s">
        <v>9565</v>
      </c>
      <c r="G210" s="182" t="s">
        <v>467</v>
      </c>
      <c r="H210" s="183">
        <v>150</v>
      </c>
      <c r="I210" s="184"/>
      <c r="J210" s="185">
        <f t="shared" si="30"/>
        <v>0</v>
      </c>
      <c r="K210" s="186"/>
      <c r="L210" s="187"/>
      <c r="M210" s="188" t="s">
        <v>1</v>
      </c>
      <c r="N210" s="189" t="s">
        <v>42</v>
      </c>
      <c r="P210" s="153">
        <f t="shared" si="31"/>
        <v>0</v>
      </c>
      <c r="Q210" s="153">
        <v>2.5000000000000001E-4</v>
      </c>
      <c r="R210" s="153">
        <f t="shared" si="32"/>
        <v>3.7499999999999999E-2</v>
      </c>
      <c r="S210" s="153">
        <v>0</v>
      </c>
      <c r="T210" s="154">
        <f t="shared" si="33"/>
        <v>0</v>
      </c>
      <c r="AR210" s="155" t="s">
        <v>831</v>
      </c>
      <c r="AT210" s="155" t="s">
        <v>454</v>
      </c>
      <c r="AU210" s="155" t="s">
        <v>88</v>
      </c>
      <c r="AY210" s="16" t="s">
        <v>317</v>
      </c>
      <c r="BE210" s="156">
        <f t="shared" si="34"/>
        <v>0</v>
      </c>
      <c r="BF210" s="156">
        <f t="shared" si="35"/>
        <v>0</v>
      </c>
      <c r="BG210" s="156">
        <f t="shared" si="36"/>
        <v>0</v>
      </c>
      <c r="BH210" s="156">
        <f t="shared" si="37"/>
        <v>0</v>
      </c>
      <c r="BI210" s="156">
        <f t="shared" si="38"/>
        <v>0</v>
      </c>
      <c r="BJ210" s="16" t="s">
        <v>88</v>
      </c>
      <c r="BK210" s="156">
        <f t="shared" si="39"/>
        <v>0</v>
      </c>
      <c r="BL210" s="16" t="s">
        <v>561</v>
      </c>
      <c r="BM210" s="155" t="s">
        <v>9566</v>
      </c>
    </row>
    <row r="211" spans="2:65" s="11" customFormat="1" ht="22.75" customHeight="1">
      <c r="B211" s="130"/>
      <c r="D211" s="131" t="s">
        <v>75</v>
      </c>
      <c r="E211" s="140" t="s">
        <v>720</v>
      </c>
      <c r="F211" s="140" t="s">
        <v>9583</v>
      </c>
      <c r="I211" s="133"/>
      <c r="J211" s="141">
        <f>BK211</f>
        <v>0</v>
      </c>
      <c r="L211" s="130"/>
      <c r="M211" s="135"/>
      <c r="P211" s="136">
        <f>SUM(P212:P247)</f>
        <v>0</v>
      </c>
      <c r="R211" s="136">
        <f>SUM(R212:R247)</f>
        <v>5.7419999999999999E-2</v>
      </c>
      <c r="T211" s="137">
        <f>SUM(T212:T247)</f>
        <v>0</v>
      </c>
      <c r="AR211" s="131" t="s">
        <v>92</v>
      </c>
      <c r="AT211" s="138" t="s">
        <v>75</v>
      </c>
      <c r="AU211" s="138" t="s">
        <v>83</v>
      </c>
      <c r="AY211" s="131" t="s">
        <v>317</v>
      </c>
      <c r="BK211" s="139">
        <f>SUM(BK212:BK247)</f>
        <v>0</v>
      </c>
    </row>
    <row r="212" spans="2:65" s="1" customFormat="1" ht="24.15" customHeight="1">
      <c r="B212" s="142"/>
      <c r="C212" s="179" t="s">
        <v>1594</v>
      </c>
      <c r="D212" s="179" t="s">
        <v>454</v>
      </c>
      <c r="E212" s="180" t="s">
        <v>9584</v>
      </c>
      <c r="F212" s="181" t="s">
        <v>9585</v>
      </c>
      <c r="G212" s="182" t="s">
        <v>467</v>
      </c>
      <c r="H212" s="183">
        <v>21</v>
      </c>
      <c r="I212" s="184"/>
      <c r="J212" s="185">
        <f t="shared" ref="J212:J247" si="40">ROUND(I212*H212,2)</f>
        <v>0</v>
      </c>
      <c r="K212" s="186"/>
      <c r="L212" s="187"/>
      <c r="M212" s="188" t="s">
        <v>1</v>
      </c>
      <c r="N212" s="189" t="s">
        <v>42</v>
      </c>
      <c r="P212" s="153">
        <f t="shared" ref="P212:P247" si="41">O212*H212</f>
        <v>0</v>
      </c>
      <c r="Q212" s="153">
        <v>0</v>
      </c>
      <c r="R212" s="153">
        <f t="shared" ref="R212:R247" si="42">Q212*H212</f>
        <v>0</v>
      </c>
      <c r="S212" s="153">
        <v>0</v>
      </c>
      <c r="T212" s="154">
        <f t="shared" ref="T212:T247" si="43">S212*H212</f>
        <v>0</v>
      </c>
      <c r="AR212" s="155" t="s">
        <v>831</v>
      </c>
      <c r="AT212" s="155" t="s">
        <v>454</v>
      </c>
      <c r="AU212" s="155" t="s">
        <v>88</v>
      </c>
      <c r="AY212" s="16" t="s">
        <v>317</v>
      </c>
      <c r="BE212" s="156">
        <f t="shared" ref="BE212:BE247" si="44">IF(N212="základná",J212,0)</f>
        <v>0</v>
      </c>
      <c r="BF212" s="156">
        <f t="shared" ref="BF212:BF247" si="45">IF(N212="znížená",J212,0)</f>
        <v>0</v>
      </c>
      <c r="BG212" s="156">
        <f t="shared" ref="BG212:BG247" si="46">IF(N212="zákl. prenesená",J212,0)</f>
        <v>0</v>
      </c>
      <c r="BH212" s="156">
        <f t="shared" ref="BH212:BH247" si="47">IF(N212="zníž. prenesená",J212,0)</f>
        <v>0</v>
      </c>
      <c r="BI212" s="156">
        <f t="shared" ref="BI212:BI247" si="48">IF(N212="nulová",J212,0)</f>
        <v>0</v>
      </c>
      <c r="BJ212" s="16" t="s">
        <v>88</v>
      </c>
      <c r="BK212" s="156">
        <f t="shared" ref="BK212:BK247" si="49">ROUND(I212*H212,2)</f>
        <v>0</v>
      </c>
      <c r="BL212" s="16" t="s">
        <v>561</v>
      </c>
      <c r="BM212" s="155" t="s">
        <v>9586</v>
      </c>
    </row>
    <row r="213" spans="2:65" s="1" customFormat="1" ht="24.15" customHeight="1">
      <c r="B213" s="142"/>
      <c r="C213" s="143" t="s">
        <v>699</v>
      </c>
      <c r="D213" s="143" t="s">
        <v>319</v>
      </c>
      <c r="E213" s="144" t="s">
        <v>9584</v>
      </c>
      <c r="F213" s="145" t="s">
        <v>9585</v>
      </c>
      <c r="G213" s="146" t="s">
        <v>467</v>
      </c>
      <c r="H213" s="147">
        <v>21</v>
      </c>
      <c r="I213" s="148"/>
      <c r="J213" s="149">
        <f t="shared" si="40"/>
        <v>0</v>
      </c>
      <c r="K213" s="150"/>
      <c r="L213" s="31"/>
      <c r="M213" s="151" t="s">
        <v>1</v>
      </c>
      <c r="N213" s="152" t="s">
        <v>42</v>
      </c>
      <c r="P213" s="153">
        <f t="shared" si="41"/>
        <v>0</v>
      </c>
      <c r="Q213" s="153">
        <v>0</v>
      </c>
      <c r="R213" s="153">
        <f t="shared" si="42"/>
        <v>0</v>
      </c>
      <c r="S213" s="153">
        <v>0</v>
      </c>
      <c r="T213" s="154">
        <f t="shared" si="43"/>
        <v>0</v>
      </c>
      <c r="AR213" s="155" t="s">
        <v>561</v>
      </c>
      <c r="AT213" s="155" t="s">
        <v>319</v>
      </c>
      <c r="AU213" s="155" t="s">
        <v>88</v>
      </c>
      <c r="AY213" s="16" t="s">
        <v>317</v>
      </c>
      <c r="BE213" s="156">
        <f t="shared" si="44"/>
        <v>0</v>
      </c>
      <c r="BF213" s="156">
        <f t="shared" si="45"/>
        <v>0</v>
      </c>
      <c r="BG213" s="156">
        <f t="shared" si="46"/>
        <v>0</v>
      </c>
      <c r="BH213" s="156">
        <f t="shared" si="47"/>
        <v>0</v>
      </c>
      <c r="BI213" s="156">
        <f t="shared" si="48"/>
        <v>0</v>
      </c>
      <c r="BJ213" s="16" t="s">
        <v>88</v>
      </c>
      <c r="BK213" s="156">
        <f t="shared" si="49"/>
        <v>0</v>
      </c>
      <c r="BL213" s="16" t="s">
        <v>561</v>
      </c>
      <c r="BM213" s="155" t="s">
        <v>9587</v>
      </c>
    </row>
    <row r="214" spans="2:65" s="1" customFormat="1" ht="16.5" customHeight="1">
      <c r="B214" s="142"/>
      <c r="C214" s="179" t="s">
        <v>1642</v>
      </c>
      <c r="D214" s="179" t="s">
        <v>454</v>
      </c>
      <c r="E214" s="180" t="s">
        <v>9588</v>
      </c>
      <c r="F214" s="181" t="s">
        <v>9589</v>
      </c>
      <c r="G214" s="182" t="s">
        <v>467</v>
      </c>
      <c r="H214" s="183">
        <v>34</v>
      </c>
      <c r="I214" s="184"/>
      <c r="J214" s="185">
        <f t="shared" si="40"/>
        <v>0</v>
      </c>
      <c r="K214" s="186"/>
      <c r="L214" s="187"/>
      <c r="M214" s="188" t="s">
        <v>1</v>
      </c>
      <c r="N214" s="189" t="s">
        <v>42</v>
      </c>
      <c r="P214" s="153">
        <f t="shared" si="41"/>
        <v>0</v>
      </c>
      <c r="Q214" s="153">
        <v>0</v>
      </c>
      <c r="R214" s="153">
        <f t="shared" si="42"/>
        <v>0</v>
      </c>
      <c r="S214" s="153">
        <v>0</v>
      </c>
      <c r="T214" s="154">
        <f t="shared" si="43"/>
        <v>0</v>
      </c>
      <c r="AR214" s="155" t="s">
        <v>831</v>
      </c>
      <c r="AT214" s="155" t="s">
        <v>454</v>
      </c>
      <c r="AU214" s="155" t="s">
        <v>88</v>
      </c>
      <c r="AY214" s="16" t="s">
        <v>317</v>
      </c>
      <c r="BE214" s="156">
        <f t="shared" si="44"/>
        <v>0</v>
      </c>
      <c r="BF214" s="156">
        <f t="shared" si="45"/>
        <v>0</v>
      </c>
      <c r="BG214" s="156">
        <f t="shared" si="46"/>
        <v>0</v>
      </c>
      <c r="BH214" s="156">
        <f t="shared" si="47"/>
        <v>0</v>
      </c>
      <c r="BI214" s="156">
        <f t="shared" si="48"/>
        <v>0</v>
      </c>
      <c r="BJ214" s="16" t="s">
        <v>88</v>
      </c>
      <c r="BK214" s="156">
        <f t="shared" si="49"/>
        <v>0</v>
      </c>
      <c r="BL214" s="16" t="s">
        <v>561</v>
      </c>
      <c r="BM214" s="155" t="s">
        <v>9590</v>
      </c>
    </row>
    <row r="215" spans="2:65" s="1" customFormat="1" ht="16.5" customHeight="1">
      <c r="B215" s="142"/>
      <c r="C215" s="143" t="s">
        <v>702</v>
      </c>
      <c r="D215" s="143" t="s">
        <v>319</v>
      </c>
      <c r="E215" s="144" t="s">
        <v>9588</v>
      </c>
      <c r="F215" s="145" t="s">
        <v>9589</v>
      </c>
      <c r="G215" s="146" t="s">
        <v>467</v>
      </c>
      <c r="H215" s="147">
        <v>34</v>
      </c>
      <c r="I215" s="148"/>
      <c r="J215" s="149">
        <f t="shared" si="40"/>
        <v>0</v>
      </c>
      <c r="K215" s="150"/>
      <c r="L215" s="31"/>
      <c r="M215" s="151" t="s">
        <v>1</v>
      </c>
      <c r="N215" s="152" t="s">
        <v>42</v>
      </c>
      <c r="P215" s="153">
        <f t="shared" si="41"/>
        <v>0</v>
      </c>
      <c r="Q215" s="153">
        <v>0</v>
      </c>
      <c r="R215" s="153">
        <f t="shared" si="42"/>
        <v>0</v>
      </c>
      <c r="S215" s="153">
        <v>0</v>
      </c>
      <c r="T215" s="154">
        <f t="shared" si="43"/>
        <v>0</v>
      </c>
      <c r="AR215" s="155" t="s">
        <v>561</v>
      </c>
      <c r="AT215" s="155" t="s">
        <v>319</v>
      </c>
      <c r="AU215" s="155" t="s">
        <v>88</v>
      </c>
      <c r="AY215" s="16" t="s">
        <v>317</v>
      </c>
      <c r="BE215" s="156">
        <f t="shared" si="44"/>
        <v>0</v>
      </c>
      <c r="BF215" s="156">
        <f t="shared" si="45"/>
        <v>0</v>
      </c>
      <c r="BG215" s="156">
        <f t="shared" si="46"/>
        <v>0</v>
      </c>
      <c r="BH215" s="156">
        <f t="shared" si="47"/>
        <v>0</v>
      </c>
      <c r="BI215" s="156">
        <f t="shared" si="48"/>
        <v>0</v>
      </c>
      <c r="BJ215" s="16" t="s">
        <v>88</v>
      </c>
      <c r="BK215" s="156">
        <f t="shared" si="49"/>
        <v>0</v>
      </c>
      <c r="BL215" s="16" t="s">
        <v>561</v>
      </c>
      <c r="BM215" s="155" t="s">
        <v>9591</v>
      </c>
    </row>
    <row r="216" spans="2:65" s="1" customFormat="1" ht="16.5" customHeight="1">
      <c r="B216" s="142"/>
      <c r="C216" s="179" t="s">
        <v>1658</v>
      </c>
      <c r="D216" s="179" t="s">
        <v>454</v>
      </c>
      <c r="E216" s="180" t="s">
        <v>9592</v>
      </c>
      <c r="F216" s="181" t="s">
        <v>9593</v>
      </c>
      <c r="G216" s="182" t="s">
        <v>467</v>
      </c>
      <c r="H216" s="183">
        <v>1</v>
      </c>
      <c r="I216" s="184"/>
      <c r="J216" s="185">
        <f t="shared" si="40"/>
        <v>0</v>
      </c>
      <c r="K216" s="186"/>
      <c r="L216" s="187"/>
      <c r="M216" s="188" t="s">
        <v>1</v>
      </c>
      <c r="N216" s="189" t="s">
        <v>42</v>
      </c>
      <c r="P216" s="153">
        <f t="shared" si="41"/>
        <v>0</v>
      </c>
      <c r="Q216" s="153">
        <v>0</v>
      </c>
      <c r="R216" s="153">
        <f t="shared" si="42"/>
        <v>0</v>
      </c>
      <c r="S216" s="153">
        <v>0</v>
      </c>
      <c r="T216" s="154">
        <f t="shared" si="43"/>
        <v>0</v>
      </c>
      <c r="AR216" s="155" t="s">
        <v>831</v>
      </c>
      <c r="AT216" s="155" t="s">
        <v>454</v>
      </c>
      <c r="AU216" s="155" t="s">
        <v>88</v>
      </c>
      <c r="AY216" s="16" t="s">
        <v>317</v>
      </c>
      <c r="BE216" s="156">
        <f t="shared" si="44"/>
        <v>0</v>
      </c>
      <c r="BF216" s="156">
        <f t="shared" si="45"/>
        <v>0</v>
      </c>
      <c r="BG216" s="156">
        <f t="shared" si="46"/>
        <v>0</v>
      </c>
      <c r="BH216" s="156">
        <f t="shared" si="47"/>
        <v>0</v>
      </c>
      <c r="BI216" s="156">
        <f t="shared" si="48"/>
        <v>0</v>
      </c>
      <c r="BJ216" s="16" t="s">
        <v>88</v>
      </c>
      <c r="BK216" s="156">
        <f t="shared" si="49"/>
        <v>0</v>
      </c>
      <c r="BL216" s="16" t="s">
        <v>561</v>
      </c>
      <c r="BM216" s="155" t="s">
        <v>9594</v>
      </c>
    </row>
    <row r="217" spans="2:65" s="1" customFormat="1" ht="16.5" customHeight="1">
      <c r="B217" s="142"/>
      <c r="C217" s="143" t="s">
        <v>706</v>
      </c>
      <c r="D217" s="143" t="s">
        <v>319</v>
      </c>
      <c r="E217" s="144" t="s">
        <v>9592</v>
      </c>
      <c r="F217" s="145" t="s">
        <v>9593</v>
      </c>
      <c r="G217" s="146" t="s">
        <v>467</v>
      </c>
      <c r="H217" s="147">
        <v>1</v>
      </c>
      <c r="I217" s="148"/>
      <c r="J217" s="149">
        <f t="shared" si="40"/>
        <v>0</v>
      </c>
      <c r="K217" s="150"/>
      <c r="L217" s="31"/>
      <c r="M217" s="151" t="s">
        <v>1</v>
      </c>
      <c r="N217" s="152" t="s">
        <v>42</v>
      </c>
      <c r="P217" s="153">
        <f t="shared" si="41"/>
        <v>0</v>
      </c>
      <c r="Q217" s="153">
        <v>0</v>
      </c>
      <c r="R217" s="153">
        <f t="shared" si="42"/>
        <v>0</v>
      </c>
      <c r="S217" s="153">
        <v>0</v>
      </c>
      <c r="T217" s="154">
        <f t="shared" si="43"/>
        <v>0</v>
      </c>
      <c r="AR217" s="155" t="s">
        <v>561</v>
      </c>
      <c r="AT217" s="155" t="s">
        <v>319</v>
      </c>
      <c r="AU217" s="155" t="s">
        <v>88</v>
      </c>
      <c r="AY217" s="16" t="s">
        <v>317</v>
      </c>
      <c r="BE217" s="156">
        <f t="shared" si="44"/>
        <v>0</v>
      </c>
      <c r="BF217" s="156">
        <f t="shared" si="45"/>
        <v>0</v>
      </c>
      <c r="BG217" s="156">
        <f t="shared" si="46"/>
        <v>0</v>
      </c>
      <c r="BH217" s="156">
        <f t="shared" si="47"/>
        <v>0</v>
      </c>
      <c r="BI217" s="156">
        <f t="shared" si="48"/>
        <v>0</v>
      </c>
      <c r="BJ217" s="16" t="s">
        <v>88</v>
      </c>
      <c r="BK217" s="156">
        <f t="shared" si="49"/>
        <v>0</v>
      </c>
      <c r="BL217" s="16" t="s">
        <v>561</v>
      </c>
      <c r="BM217" s="155" t="s">
        <v>9595</v>
      </c>
    </row>
    <row r="218" spans="2:65" s="1" customFormat="1" ht="24.15" customHeight="1">
      <c r="B218" s="142"/>
      <c r="C218" s="179" t="s">
        <v>1670</v>
      </c>
      <c r="D218" s="179" t="s">
        <v>454</v>
      </c>
      <c r="E218" s="180" t="s">
        <v>9596</v>
      </c>
      <c r="F218" s="181" t="s">
        <v>9597</v>
      </c>
      <c r="G218" s="182" t="s">
        <v>467</v>
      </c>
      <c r="H218" s="183">
        <v>4</v>
      </c>
      <c r="I218" s="184"/>
      <c r="J218" s="185">
        <f t="shared" si="40"/>
        <v>0</v>
      </c>
      <c r="K218" s="186"/>
      <c r="L218" s="187"/>
      <c r="M218" s="188" t="s">
        <v>1</v>
      </c>
      <c r="N218" s="189" t="s">
        <v>42</v>
      </c>
      <c r="P218" s="153">
        <f t="shared" si="41"/>
        <v>0</v>
      </c>
      <c r="Q218" s="153">
        <v>0</v>
      </c>
      <c r="R218" s="153">
        <f t="shared" si="42"/>
        <v>0</v>
      </c>
      <c r="S218" s="153">
        <v>0</v>
      </c>
      <c r="T218" s="154">
        <f t="shared" si="43"/>
        <v>0</v>
      </c>
      <c r="AR218" s="155" t="s">
        <v>831</v>
      </c>
      <c r="AT218" s="155" t="s">
        <v>454</v>
      </c>
      <c r="AU218" s="155" t="s">
        <v>88</v>
      </c>
      <c r="AY218" s="16" t="s">
        <v>317</v>
      </c>
      <c r="BE218" s="156">
        <f t="shared" si="44"/>
        <v>0</v>
      </c>
      <c r="BF218" s="156">
        <f t="shared" si="45"/>
        <v>0</v>
      </c>
      <c r="BG218" s="156">
        <f t="shared" si="46"/>
        <v>0</v>
      </c>
      <c r="BH218" s="156">
        <f t="shared" si="47"/>
        <v>0</v>
      </c>
      <c r="BI218" s="156">
        <f t="shared" si="48"/>
        <v>0</v>
      </c>
      <c r="BJ218" s="16" t="s">
        <v>88</v>
      </c>
      <c r="BK218" s="156">
        <f t="shared" si="49"/>
        <v>0</v>
      </c>
      <c r="BL218" s="16" t="s">
        <v>561</v>
      </c>
      <c r="BM218" s="155" t="s">
        <v>9598</v>
      </c>
    </row>
    <row r="219" spans="2:65" s="1" customFormat="1" ht="24.15" customHeight="1">
      <c r="B219" s="142"/>
      <c r="C219" s="143" t="s">
        <v>709</v>
      </c>
      <c r="D219" s="143" t="s">
        <v>319</v>
      </c>
      <c r="E219" s="144" t="s">
        <v>9596</v>
      </c>
      <c r="F219" s="145" t="s">
        <v>9597</v>
      </c>
      <c r="G219" s="146" t="s">
        <v>467</v>
      </c>
      <c r="H219" s="147">
        <v>4</v>
      </c>
      <c r="I219" s="148"/>
      <c r="J219" s="149">
        <f t="shared" si="40"/>
        <v>0</v>
      </c>
      <c r="K219" s="150"/>
      <c r="L219" s="31"/>
      <c r="M219" s="151" t="s">
        <v>1</v>
      </c>
      <c r="N219" s="152" t="s">
        <v>42</v>
      </c>
      <c r="P219" s="153">
        <f t="shared" si="41"/>
        <v>0</v>
      </c>
      <c r="Q219" s="153">
        <v>0</v>
      </c>
      <c r="R219" s="153">
        <f t="shared" si="42"/>
        <v>0</v>
      </c>
      <c r="S219" s="153">
        <v>0</v>
      </c>
      <c r="T219" s="154">
        <f t="shared" si="43"/>
        <v>0</v>
      </c>
      <c r="AR219" s="155" t="s">
        <v>561</v>
      </c>
      <c r="AT219" s="155" t="s">
        <v>319</v>
      </c>
      <c r="AU219" s="155" t="s">
        <v>88</v>
      </c>
      <c r="AY219" s="16" t="s">
        <v>317</v>
      </c>
      <c r="BE219" s="156">
        <f t="shared" si="44"/>
        <v>0</v>
      </c>
      <c r="BF219" s="156">
        <f t="shared" si="45"/>
        <v>0</v>
      </c>
      <c r="BG219" s="156">
        <f t="shared" si="46"/>
        <v>0</v>
      </c>
      <c r="BH219" s="156">
        <f t="shared" si="47"/>
        <v>0</v>
      </c>
      <c r="BI219" s="156">
        <f t="shared" si="48"/>
        <v>0</v>
      </c>
      <c r="BJ219" s="16" t="s">
        <v>88</v>
      </c>
      <c r="BK219" s="156">
        <f t="shared" si="49"/>
        <v>0</v>
      </c>
      <c r="BL219" s="16" t="s">
        <v>561</v>
      </c>
      <c r="BM219" s="155" t="s">
        <v>9599</v>
      </c>
    </row>
    <row r="220" spans="2:65" s="1" customFormat="1" ht="16.5" customHeight="1">
      <c r="B220" s="142"/>
      <c r="C220" s="179" t="s">
        <v>1678</v>
      </c>
      <c r="D220" s="179" t="s">
        <v>454</v>
      </c>
      <c r="E220" s="180" t="s">
        <v>9600</v>
      </c>
      <c r="F220" s="181" t="s">
        <v>9601</v>
      </c>
      <c r="G220" s="182" t="s">
        <v>467</v>
      </c>
      <c r="H220" s="183">
        <v>13</v>
      </c>
      <c r="I220" s="184"/>
      <c r="J220" s="185">
        <f t="shared" si="40"/>
        <v>0</v>
      </c>
      <c r="K220" s="186"/>
      <c r="L220" s="187"/>
      <c r="M220" s="188" t="s">
        <v>1</v>
      </c>
      <c r="N220" s="189" t="s">
        <v>42</v>
      </c>
      <c r="P220" s="153">
        <f t="shared" si="41"/>
        <v>0</v>
      </c>
      <c r="Q220" s="153">
        <v>0</v>
      </c>
      <c r="R220" s="153">
        <f t="shared" si="42"/>
        <v>0</v>
      </c>
      <c r="S220" s="153">
        <v>0</v>
      </c>
      <c r="T220" s="154">
        <f t="shared" si="43"/>
        <v>0</v>
      </c>
      <c r="AR220" s="155" t="s">
        <v>831</v>
      </c>
      <c r="AT220" s="155" t="s">
        <v>454</v>
      </c>
      <c r="AU220" s="155" t="s">
        <v>88</v>
      </c>
      <c r="AY220" s="16" t="s">
        <v>317</v>
      </c>
      <c r="BE220" s="156">
        <f t="shared" si="44"/>
        <v>0</v>
      </c>
      <c r="BF220" s="156">
        <f t="shared" si="45"/>
        <v>0</v>
      </c>
      <c r="BG220" s="156">
        <f t="shared" si="46"/>
        <v>0</v>
      </c>
      <c r="BH220" s="156">
        <f t="shared" si="47"/>
        <v>0</v>
      </c>
      <c r="BI220" s="156">
        <f t="shared" si="48"/>
        <v>0</v>
      </c>
      <c r="BJ220" s="16" t="s">
        <v>88</v>
      </c>
      <c r="BK220" s="156">
        <f t="shared" si="49"/>
        <v>0</v>
      </c>
      <c r="BL220" s="16" t="s">
        <v>561</v>
      </c>
      <c r="BM220" s="155" t="s">
        <v>9602</v>
      </c>
    </row>
    <row r="221" spans="2:65" s="1" customFormat="1" ht="16.5" customHeight="1">
      <c r="B221" s="142"/>
      <c r="C221" s="143" t="s">
        <v>715</v>
      </c>
      <c r="D221" s="143" t="s">
        <v>319</v>
      </c>
      <c r="E221" s="144" t="s">
        <v>9600</v>
      </c>
      <c r="F221" s="145" t="s">
        <v>9603</v>
      </c>
      <c r="G221" s="146" t="s">
        <v>467</v>
      </c>
      <c r="H221" s="147">
        <v>13</v>
      </c>
      <c r="I221" s="148"/>
      <c r="J221" s="149">
        <f t="shared" si="40"/>
        <v>0</v>
      </c>
      <c r="K221" s="150"/>
      <c r="L221" s="31"/>
      <c r="M221" s="151" t="s">
        <v>1</v>
      </c>
      <c r="N221" s="152" t="s">
        <v>42</v>
      </c>
      <c r="P221" s="153">
        <f t="shared" si="41"/>
        <v>0</v>
      </c>
      <c r="Q221" s="153">
        <v>0</v>
      </c>
      <c r="R221" s="153">
        <f t="shared" si="42"/>
        <v>0</v>
      </c>
      <c r="S221" s="153">
        <v>0</v>
      </c>
      <c r="T221" s="154">
        <f t="shared" si="43"/>
        <v>0</v>
      </c>
      <c r="AR221" s="155" t="s">
        <v>561</v>
      </c>
      <c r="AT221" s="155" t="s">
        <v>319</v>
      </c>
      <c r="AU221" s="155" t="s">
        <v>88</v>
      </c>
      <c r="AY221" s="16" t="s">
        <v>317</v>
      </c>
      <c r="BE221" s="156">
        <f t="shared" si="44"/>
        <v>0</v>
      </c>
      <c r="BF221" s="156">
        <f t="shared" si="45"/>
        <v>0</v>
      </c>
      <c r="BG221" s="156">
        <f t="shared" si="46"/>
        <v>0</v>
      </c>
      <c r="BH221" s="156">
        <f t="shared" si="47"/>
        <v>0</v>
      </c>
      <c r="BI221" s="156">
        <f t="shared" si="48"/>
        <v>0</v>
      </c>
      <c r="BJ221" s="16" t="s">
        <v>88</v>
      </c>
      <c r="BK221" s="156">
        <f t="shared" si="49"/>
        <v>0</v>
      </c>
      <c r="BL221" s="16" t="s">
        <v>561</v>
      </c>
      <c r="BM221" s="155" t="s">
        <v>9604</v>
      </c>
    </row>
    <row r="222" spans="2:65" s="1" customFormat="1" ht="16.5" customHeight="1">
      <c r="B222" s="142"/>
      <c r="C222" s="179" t="s">
        <v>1688</v>
      </c>
      <c r="D222" s="179" t="s">
        <v>454</v>
      </c>
      <c r="E222" s="180" t="s">
        <v>9609</v>
      </c>
      <c r="F222" s="181" t="s">
        <v>9610</v>
      </c>
      <c r="G222" s="182" t="s">
        <v>467</v>
      </c>
      <c r="H222" s="183">
        <v>25</v>
      </c>
      <c r="I222" s="184"/>
      <c r="J222" s="185">
        <f t="shared" si="40"/>
        <v>0</v>
      </c>
      <c r="K222" s="186"/>
      <c r="L222" s="187"/>
      <c r="M222" s="188" t="s">
        <v>1</v>
      </c>
      <c r="N222" s="189" t="s">
        <v>42</v>
      </c>
      <c r="P222" s="153">
        <f t="shared" si="41"/>
        <v>0</v>
      </c>
      <c r="Q222" s="153">
        <v>0</v>
      </c>
      <c r="R222" s="153">
        <f t="shared" si="42"/>
        <v>0</v>
      </c>
      <c r="S222" s="153">
        <v>0</v>
      </c>
      <c r="T222" s="154">
        <f t="shared" si="43"/>
        <v>0</v>
      </c>
      <c r="AR222" s="155" t="s">
        <v>831</v>
      </c>
      <c r="AT222" s="155" t="s">
        <v>454</v>
      </c>
      <c r="AU222" s="155" t="s">
        <v>88</v>
      </c>
      <c r="AY222" s="16" t="s">
        <v>317</v>
      </c>
      <c r="BE222" s="156">
        <f t="shared" si="44"/>
        <v>0</v>
      </c>
      <c r="BF222" s="156">
        <f t="shared" si="45"/>
        <v>0</v>
      </c>
      <c r="BG222" s="156">
        <f t="shared" si="46"/>
        <v>0</v>
      </c>
      <c r="BH222" s="156">
        <f t="shared" si="47"/>
        <v>0</v>
      </c>
      <c r="BI222" s="156">
        <f t="shared" si="48"/>
        <v>0</v>
      </c>
      <c r="BJ222" s="16" t="s">
        <v>88</v>
      </c>
      <c r="BK222" s="156">
        <f t="shared" si="49"/>
        <v>0</v>
      </c>
      <c r="BL222" s="16" t="s">
        <v>561</v>
      </c>
      <c r="BM222" s="155" t="s">
        <v>9611</v>
      </c>
    </row>
    <row r="223" spans="2:65" s="1" customFormat="1" ht="16.5" customHeight="1">
      <c r="B223" s="142"/>
      <c r="C223" s="143" t="s">
        <v>719</v>
      </c>
      <c r="D223" s="143" t="s">
        <v>319</v>
      </c>
      <c r="E223" s="144" t="s">
        <v>9609</v>
      </c>
      <c r="F223" s="145" t="s">
        <v>9610</v>
      </c>
      <c r="G223" s="146" t="s">
        <v>467</v>
      </c>
      <c r="H223" s="147">
        <v>25</v>
      </c>
      <c r="I223" s="148"/>
      <c r="J223" s="149">
        <f t="shared" si="40"/>
        <v>0</v>
      </c>
      <c r="K223" s="150"/>
      <c r="L223" s="31"/>
      <c r="M223" s="151" t="s">
        <v>1</v>
      </c>
      <c r="N223" s="152" t="s">
        <v>42</v>
      </c>
      <c r="P223" s="153">
        <f t="shared" si="41"/>
        <v>0</v>
      </c>
      <c r="Q223" s="153">
        <v>0</v>
      </c>
      <c r="R223" s="153">
        <f t="shared" si="42"/>
        <v>0</v>
      </c>
      <c r="S223" s="153">
        <v>0</v>
      </c>
      <c r="T223" s="154">
        <f t="shared" si="43"/>
        <v>0</v>
      </c>
      <c r="AR223" s="155" t="s">
        <v>561</v>
      </c>
      <c r="AT223" s="155" t="s">
        <v>319</v>
      </c>
      <c r="AU223" s="155" t="s">
        <v>88</v>
      </c>
      <c r="AY223" s="16" t="s">
        <v>317</v>
      </c>
      <c r="BE223" s="156">
        <f t="shared" si="44"/>
        <v>0</v>
      </c>
      <c r="BF223" s="156">
        <f t="shared" si="45"/>
        <v>0</v>
      </c>
      <c r="BG223" s="156">
        <f t="shared" si="46"/>
        <v>0</v>
      </c>
      <c r="BH223" s="156">
        <f t="shared" si="47"/>
        <v>0</v>
      </c>
      <c r="BI223" s="156">
        <f t="shared" si="48"/>
        <v>0</v>
      </c>
      <c r="BJ223" s="16" t="s">
        <v>88</v>
      </c>
      <c r="BK223" s="156">
        <f t="shared" si="49"/>
        <v>0</v>
      </c>
      <c r="BL223" s="16" t="s">
        <v>561</v>
      </c>
      <c r="BM223" s="155" t="s">
        <v>9612</v>
      </c>
    </row>
    <row r="224" spans="2:65" s="1" customFormat="1" ht="21.75" customHeight="1">
      <c r="B224" s="142"/>
      <c r="C224" s="179" t="s">
        <v>1697</v>
      </c>
      <c r="D224" s="179" t="s">
        <v>454</v>
      </c>
      <c r="E224" s="180" t="s">
        <v>9617</v>
      </c>
      <c r="F224" s="181" t="s">
        <v>9618</v>
      </c>
      <c r="G224" s="182" t="s">
        <v>467</v>
      </c>
      <c r="H224" s="183">
        <v>25</v>
      </c>
      <c r="I224" s="184"/>
      <c r="J224" s="185">
        <f t="shared" si="40"/>
        <v>0</v>
      </c>
      <c r="K224" s="186"/>
      <c r="L224" s="187"/>
      <c r="M224" s="188" t="s">
        <v>1</v>
      </c>
      <c r="N224" s="189" t="s">
        <v>42</v>
      </c>
      <c r="P224" s="153">
        <f t="shared" si="41"/>
        <v>0</v>
      </c>
      <c r="Q224" s="153">
        <v>0</v>
      </c>
      <c r="R224" s="153">
        <f t="shared" si="42"/>
        <v>0</v>
      </c>
      <c r="S224" s="153">
        <v>0</v>
      </c>
      <c r="T224" s="154">
        <f t="shared" si="43"/>
        <v>0</v>
      </c>
      <c r="AR224" s="155" t="s">
        <v>831</v>
      </c>
      <c r="AT224" s="155" t="s">
        <v>454</v>
      </c>
      <c r="AU224" s="155" t="s">
        <v>88</v>
      </c>
      <c r="AY224" s="16" t="s">
        <v>317</v>
      </c>
      <c r="BE224" s="156">
        <f t="shared" si="44"/>
        <v>0</v>
      </c>
      <c r="BF224" s="156">
        <f t="shared" si="45"/>
        <v>0</v>
      </c>
      <c r="BG224" s="156">
        <f t="shared" si="46"/>
        <v>0</v>
      </c>
      <c r="BH224" s="156">
        <f t="shared" si="47"/>
        <v>0</v>
      </c>
      <c r="BI224" s="156">
        <f t="shared" si="48"/>
        <v>0</v>
      </c>
      <c r="BJ224" s="16" t="s">
        <v>88</v>
      </c>
      <c r="BK224" s="156">
        <f t="shared" si="49"/>
        <v>0</v>
      </c>
      <c r="BL224" s="16" t="s">
        <v>561</v>
      </c>
      <c r="BM224" s="155" t="s">
        <v>9619</v>
      </c>
    </row>
    <row r="225" spans="2:65" s="1" customFormat="1" ht="21.75" customHeight="1">
      <c r="B225" s="142"/>
      <c r="C225" s="143" t="s">
        <v>1704</v>
      </c>
      <c r="D225" s="143" t="s">
        <v>319</v>
      </c>
      <c r="E225" s="144" t="s">
        <v>9617</v>
      </c>
      <c r="F225" s="145" t="s">
        <v>9618</v>
      </c>
      <c r="G225" s="146" t="s">
        <v>467</v>
      </c>
      <c r="H225" s="147">
        <v>25</v>
      </c>
      <c r="I225" s="148"/>
      <c r="J225" s="149">
        <f t="shared" si="40"/>
        <v>0</v>
      </c>
      <c r="K225" s="150"/>
      <c r="L225" s="31"/>
      <c r="M225" s="151" t="s">
        <v>1</v>
      </c>
      <c r="N225" s="152" t="s">
        <v>42</v>
      </c>
      <c r="P225" s="153">
        <f t="shared" si="41"/>
        <v>0</v>
      </c>
      <c r="Q225" s="153">
        <v>0</v>
      </c>
      <c r="R225" s="153">
        <f t="shared" si="42"/>
        <v>0</v>
      </c>
      <c r="S225" s="153">
        <v>0</v>
      </c>
      <c r="T225" s="154">
        <f t="shared" si="43"/>
        <v>0</v>
      </c>
      <c r="AR225" s="155" t="s">
        <v>561</v>
      </c>
      <c r="AT225" s="155" t="s">
        <v>319</v>
      </c>
      <c r="AU225" s="155" t="s">
        <v>88</v>
      </c>
      <c r="AY225" s="16" t="s">
        <v>317</v>
      </c>
      <c r="BE225" s="156">
        <f t="shared" si="44"/>
        <v>0</v>
      </c>
      <c r="BF225" s="156">
        <f t="shared" si="45"/>
        <v>0</v>
      </c>
      <c r="BG225" s="156">
        <f t="shared" si="46"/>
        <v>0</v>
      </c>
      <c r="BH225" s="156">
        <f t="shared" si="47"/>
        <v>0</v>
      </c>
      <c r="BI225" s="156">
        <f t="shared" si="48"/>
        <v>0</v>
      </c>
      <c r="BJ225" s="16" t="s">
        <v>88</v>
      </c>
      <c r="BK225" s="156">
        <f t="shared" si="49"/>
        <v>0</v>
      </c>
      <c r="BL225" s="16" t="s">
        <v>561</v>
      </c>
      <c r="BM225" s="155" t="s">
        <v>9620</v>
      </c>
    </row>
    <row r="226" spans="2:65" s="1" customFormat="1" ht="16.5" customHeight="1">
      <c r="B226" s="142"/>
      <c r="C226" s="179" t="s">
        <v>1722</v>
      </c>
      <c r="D226" s="179" t="s">
        <v>454</v>
      </c>
      <c r="E226" s="180" t="s">
        <v>9621</v>
      </c>
      <c r="F226" s="181" t="s">
        <v>9622</v>
      </c>
      <c r="G226" s="182" t="s">
        <v>467</v>
      </c>
      <c r="H226" s="183">
        <v>1</v>
      </c>
      <c r="I226" s="184"/>
      <c r="J226" s="185">
        <f t="shared" si="40"/>
        <v>0</v>
      </c>
      <c r="K226" s="186"/>
      <c r="L226" s="187"/>
      <c r="M226" s="188" t="s">
        <v>1</v>
      </c>
      <c r="N226" s="189" t="s">
        <v>42</v>
      </c>
      <c r="P226" s="153">
        <f t="shared" si="41"/>
        <v>0</v>
      </c>
      <c r="Q226" s="153">
        <v>0</v>
      </c>
      <c r="R226" s="153">
        <f t="shared" si="42"/>
        <v>0</v>
      </c>
      <c r="S226" s="153">
        <v>0</v>
      </c>
      <c r="T226" s="154">
        <f t="shared" si="43"/>
        <v>0</v>
      </c>
      <c r="AR226" s="155" t="s">
        <v>831</v>
      </c>
      <c r="AT226" s="155" t="s">
        <v>454</v>
      </c>
      <c r="AU226" s="155" t="s">
        <v>88</v>
      </c>
      <c r="AY226" s="16" t="s">
        <v>317</v>
      </c>
      <c r="BE226" s="156">
        <f t="shared" si="44"/>
        <v>0</v>
      </c>
      <c r="BF226" s="156">
        <f t="shared" si="45"/>
        <v>0</v>
      </c>
      <c r="BG226" s="156">
        <f t="shared" si="46"/>
        <v>0</v>
      </c>
      <c r="BH226" s="156">
        <f t="shared" si="47"/>
        <v>0</v>
      </c>
      <c r="BI226" s="156">
        <f t="shared" si="48"/>
        <v>0</v>
      </c>
      <c r="BJ226" s="16" t="s">
        <v>88</v>
      </c>
      <c r="BK226" s="156">
        <f t="shared" si="49"/>
        <v>0</v>
      </c>
      <c r="BL226" s="16" t="s">
        <v>561</v>
      </c>
      <c r="BM226" s="155" t="s">
        <v>9623</v>
      </c>
    </row>
    <row r="227" spans="2:65" s="1" customFormat="1" ht="16.5" customHeight="1">
      <c r="B227" s="142"/>
      <c r="C227" s="143" t="s">
        <v>1726</v>
      </c>
      <c r="D227" s="143" t="s">
        <v>319</v>
      </c>
      <c r="E227" s="144" t="s">
        <v>9621</v>
      </c>
      <c r="F227" s="145" t="s">
        <v>9622</v>
      </c>
      <c r="G227" s="146" t="s">
        <v>467</v>
      </c>
      <c r="H227" s="147">
        <v>1</v>
      </c>
      <c r="I227" s="148"/>
      <c r="J227" s="149">
        <f t="shared" si="40"/>
        <v>0</v>
      </c>
      <c r="K227" s="150"/>
      <c r="L227" s="31"/>
      <c r="M227" s="151" t="s">
        <v>1</v>
      </c>
      <c r="N227" s="152" t="s">
        <v>42</v>
      </c>
      <c r="P227" s="153">
        <f t="shared" si="41"/>
        <v>0</v>
      </c>
      <c r="Q227" s="153">
        <v>0</v>
      </c>
      <c r="R227" s="153">
        <f t="shared" si="42"/>
        <v>0</v>
      </c>
      <c r="S227" s="153">
        <v>0</v>
      </c>
      <c r="T227" s="154">
        <f t="shared" si="43"/>
        <v>0</v>
      </c>
      <c r="AR227" s="155" t="s">
        <v>561</v>
      </c>
      <c r="AT227" s="155" t="s">
        <v>319</v>
      </c>
      <c r="AU227" s="155" t="s">
        <v>88</v>
      </c>
      <c r="AY227" s="16" t="s">
        <v>317</v>
      </c>
      <c r="BE227" s="156">
        <f t="shared" si="44"/>
        <v>0</v>
      </c>
      <c r="BF227" s="156">
        <f t="shared" si="45"/>
        <v>0</v>
      </c>
      <c r="BG227" s="156">
        <f t="shared" si="46"/>
        <v>0</v>
      </c>
      <c r="BH227" s="156">
        <f t="shared" si="47"/>
        <v>0</v>
      </c>
      <c r="BI227" s="156">
        <f t="shared" si="48"/>
        <v>0</v>
      </c>
      <c r="BJ227" s="16" t="s">
        <v>88</v>
      </c>
      <c r="BK227" s="156">
        <f t="shared" si="49"/>
        <v>0</v>
      </c>
      <c r="BL227" s="16" t="s">
        <v>561</v>
      </c>
      <c r="BM227" s="155" t="s">
        <v>9624</v>
      </c>
    </row>
    <row r="228" spans="2:65" s="1" customFormat="1" ht="16.5" customHeight="1">
      <c r="B228" s="142"/>
      <c r="C228" s="179" t="s">
        <v>1748</v>
      </c>
      <c r="D228" s="179" t="s">
        <v>454</v>
      </c>
      <c r="E228" s="180" t="s">
        <v>9633</v>
      </c>
      <c r="F228" s="181" t="s">
        <v>9634</v>
      </c>
      <c r="G228" s="182" t="s">
        <v>467</v>
      </c>
      <c r="H228" s="183">
        <v>1</v>
      </c>
      <c r="I228" s="184"/>
      <c r="J228" s="185">
        <f t="shared" si="40"/>
        <v>0</v>
      </c>
      <c r="K228" s="186"/>
      <c r="L228" s="187"/>
      <c r="M228" s="188" t="s">
        <v>1</v>
      </c>
      <c r="N228" s="189" t="s">
        <v>42</v>
      </c>
      <c r="P228" s="153">
        <f t="shared" si="41"/>
        <v>0</v>
      </c>
      <c r="Q228" s="153">
        <v>0</v>
      </c>
      <c r="R228" s="153">
        <f t="shared" si="42"/>
        <v>0</v>
      </c>
      <c r="S228" s="153">
        <v>0</v>
      </c>
      <c r="T228" s="154">
        <f t="shared" si="43"/>
        <v>0</v>
      </c>
      <c r="AR228" s="155" t="s">
        <v>831</v>
      </c>
      <c r="AT228" s="155" t="s">
        <v>454</v>
      </c>
      <c r="AU228" s="155" t="s">
        <v>88</v>
      </c>
      <c r="AY228" s="16" t="s">
        <v>317</v>
      </c>
      <c r="BE228" s="156">
        <f t="shared" si="44"/>
        <v>0</v>
      </c>
      <c r="BF228" s="156">
        <f t="shared" si="45"/>
        <v>0</v>
      </c>
      <c r="BG228" s="156">
        <f t="shared" si="46"/>
        <v>0</v>
      </c>
      <c r="BH228" s="156">
        <f t="shared" si="47"/>
        <v>0</v>
      </c>
      <c r="BI228" s="156">
        <f t="shared" si="48"/>
        <v>0</v>
      </c>
      <c r="BJ228" s="16" t="s">
        <v>88</v>
      </c>
      <c r="BK228" s="156">
        <f t="shared" si="49"/>
        <v>0</v>
      </c>
      <c r="BL228" s="16" t="s">
        <v>561</v>
      </c>
      <c r="BM228" s="155" t="s">
        <v>9635</v>
      </c>
    </row>
    <row r="229" spans="2:65" s="1" customFormat="1" ht="16.5" customHeight="1">
      <c r="B229" s="142"/>
      <c r="C229" s="143" t="s">
        <v>725</v>
      </c>
      <c r="D229" s="143" t="s">
        <v>319</v>
      </c>
      <c r="E229" s="144" t="s">
        <v>9633</v>
      </c>
      <c r="F229" s="145" t="s">
        <v>9634</v>
      </c>
      <c r="G229" s="146" t="s">
        <v>467</v>
      </c>
      <c r="H229" s="147">
        <v>1</v>
      </c>
      <c r="I229" s="148"/>
      <c r="J229" s="149">
        <f t="shared" si="40"/>
        <v>0</v>
      </c>
      <c r="K229" s="150"/>
      <c r="L229" s="31"/>
      <c r="M229" s="151" t="s">
        <v>1</v>
      </c>
      <c r="N229" s="152" t="s">
        <v>42</v>
      </c>
      <c r="P229" s="153">
        <f t="shared" si="41"/>
        <v>0</v>
      </c>
      <c r="Q229" s="153">
        <v>0</v>
      </c>
      <c r="R229" s="153">
        <f t="shared" si="42"/>
        <v>0</v>
      </c>
      <c r="S229" s="153">
        <v>0</v>
      </c>
      <c r="T229" s="154">
        <f t="shared" si="43"/>
        <v>0</v>
      </c>
      <c r="AR229" s="155" t="s">
        <v>561</v>
      </c>
      <c r="AT229" s="155" t="s">
        <v>319</v>
      </c>
      <c r="AU229" s="155" t="s">
        <v>88</v>
      </c>
      <c r="AY229" s="16" t="s">
        <v>317</v>
      </c>
      <c r="BE229" s="156">
        <f t="shared" si="44"/>
        <v>0</v>
      </c>
      <c r="BF229" s="156">
        <f t="shared" si="45"/>
        <v>0</v>
      </c>
      <c r="BG229" s="156">
        <f t="shared" si="46"/>
        <v>0</v>
      </c>
      <c r="BH229" s="156">
        <f t="shared" si="47"/>
        <v>0</v>
      </c>
      <c r="BI229" s="156">
        <f t="shared" si="48"/>
        <v>0</v>
      </c>
      <c r="BJ229" s="16" t="s">
        <v>88</v>
      </c>
      <c r="BK229" s="156">
        <f t="shared" si="49"/>
        <v>0</v>
      </c>
      <c r="BL229" s="16" t="s">
        <v>561</v>
      </c>
      <c r="BM229" s="155" t="s">
        <v>9636</v>
      </c>
    </row>
    <row r="230" spans="2:65" s="1" customFormat="1" ht="21.75" customHeight="1">
      <c r="B230" s="142"/>
      <c r="C230" s="179" t="s">
        <v>1758</v>
      </c>
      <c r="D230" s="179" t="s">
        <v>454</v>
      </c>
      <c r="E230" s="180" t="s">
        <v>9649</v>
      </c>
      <c r="F230" s="181" t="s">
        <v>9650</v>
      </c>
      <c r="G230" s="182" t="s">
        <v>467</v>
      </c>
      <c r="H230" s="183">
        <v>21</v>
      </c>
      <c r="I230" s="184"/>
      <c r="J230" s="185">
        <f t="shared" si="40"/>
        <v>0</v>
      </c>
      <c r="K230" s="186"/>
      <c r="L230" s="187"/>
      <c r="M230" s="188" t="s">
        <v>1</v>
      </c>
      <c r="N230" s="189" t="s">
        <v>42</v>
      </c>
      <c r="P230" s="153">
        <f t="shared" si="41"/>
        <v>0</v>
      </c>
      <c r="Q230" s="153">
        <v>0</v>
      </c>
      <c r="R230" s="153">
        <f t="shared" si="42"/>
        <v>0</v>
      </c>
      <c r="S230" s="153">
        <v>0</v>
      </c>
      <c r="T230" s="154">
        <f t="shared" si="43"/>
        <v>0</v>
      </c>
      <c r="AR230" s="155" t="s">
        <v>831</v>
      </c>
      <c r="AT230" s="155" t="s">
        <v>454</v>
      </c>
      <c r="AU230" s="155" t="s">
        <v>88</v>
      </c>
      <c r="AY230" s="16" t="s">
        <v>317</v>
      </c>
      <c r="BE230" s="156">
        <f t="shared" si="44"/>
        <v>0</v>
      </c>
      <c r="BF230" s="156">
        <f t="shared" si="45"/>
        <v>0</v>
      </c>
      <c r="BG230" s="156">
        <f t="shared" si="46"/>
        <v>0</v>
      </c>
      <c r="BH230" s="156">
        <f t="shared" si="47"/>
        <v>0</v>
      </c>
      <c r="BI230" s="156">
        <f t="shared" si="48"/>
        <v>0</v>
      </c>
      <c r="BJ230" s="16" t="s">
        <v>88</v>
      </c>
      <c r="BK230" s="156">
        <f t="shared" si="49"/>
        <v>0</v>
      </c>
      <c r="BL230" s="16" t="s">
        <v>561</v>
      </c>
      <c r="BM230" s="155" t="s">
        <v>9651</v>
      </c>
    </row>
    <row r="231" spans="2:65" s="1" customFormat="1" ht="21.75" customHeight="1">
      <c r="B231" s="142"/>
      <c r="C231" s="143" t="s">
        <v>728</v>
      </c>
      <c r="D231" s="143" t="s">
        <v>319</v>
      </c>
      <c r="E231" s="144" t="s">
        <v>9649</v>
      </c>
      <c r="F231" s="145" t="s">
        <v>9650</v>
      </c>
      <c r="G231" s="146" t="s">
        <v>467</v>
      </c>
      <c r="H231" s="147">
        <v>21</v>
      </c>
      <c r="I231" s="148"/>
      <c r="J231" s="149">
        <f t="shared" si="40"/>
        <v>0</v>
      </c>
      <c r="K231" s="150"/>
      <c r="L231" s="31"/>
      <c r="M231" s="151" t="s">
        <v>1</v>
      </c>
      <c r="N231" s="152" t="s">
        <v>42</v>
      </c>
      <c r="P231" s="153">
        <f t="shared" si="41"/>
        <v>0</v>
      </c>
      <c r="Q231" s="153">
        <v>0</v>
      </c>
      <c r="R231" s="153">
        <f t="shared" si="42"/>
        <v>0</v>
      </c>
      <c r="S231" s="153">
        <v>0</v>
      </c>
      <c r="T231" s="154">
        <f t="shared" si="43"/>
        <v>0</v>
      </c>
      <c r="AR231" s="155" t="s">
        <v>561</v>
      </c>
      <c r="AT231" s="155" t="s">
        <v>319</v>
      </c>
      <c r="AU231" s="155" t="s">
        <v>88</v>
      </c>
      <c r="AY231" s="16" t="s">
        <v>317</v>
      </c>
      <c r="BE231" s="156">
        <f t="shared" si="44"/>
        <v>0</v>
      </c>
      <c r="BF231" s="156">
        <f t="shared" si="45"/>
        <v>0</v>
      </c>
      <c r="BG231" s="156">
        <f t="shared" si="46"/>
        <v>0</v>
      </c>
      <c r="BH231" s="156">
        <f t="shared" si="47"/>
        <v>0</v>
      </c>
      <c r="BI231" s="156">
        <f t="shared" si="48"/>
        <v>0</v>
      </c>
      <c r="BJ231" s="16" t="s">
        <v>88</v>
      </c>
      <c r="BK231" s="156">
        <f t="shared" si="49"/>
        <v>0</v>
      </c>
      <c r="BL231" s="16" t="s">
        <v>561</v>
      </c>
      <c r="BM231" s="155" t="s">
        <v>9652</v>
      </c>
    </row>
    <row r="232" spans="2:65" s="1" customFormat="1" ht="16.5" customHeight="1">
      <c r="B232" s="142"/>
      <c r="C232" s="179" t="s">
        <v>1769</v>
      </c>
      <c r="D232" s="179" t="s">
        <v>454</v>
      </c>
      <c r="E232" s="180" t="s">
        <v>9661</v>
      </c>
      <c r="F232" s="181" t="s">
        <v>9662</v>
      </c>
      <c r="G232" s="182" t="s">
        <v>467</v>
      </c>
      <c r="H232" s="183">
        <v>34</v>
      </c>
      <c r="I232" s="184"/>
      <c r="J232" s="185">
        <f t="shared" si="40"/>
        <v>0</v>
      </c>
      <c r="K232" s="186"/>
      <c r="L232" s="187"/>
      <c r="M232" s="188" t="s">
        <v>1</v>
      </c>
      <c r="N232" s="189" t="s">
        <v>42</v>
      </c>
      <c r="P232" s="153">
        <f t="shared" si="41"/>
        <v>0</v>
      </c>
      <c r="Q232" s="153">
        <v>0</v>
      </c>
      <c r="R232" s="153">
        <f t="shared" si="42"/>
        <v>0</v>
      </c>
      <c r="S232" s="153">
        <v>0</v>
      </c>
      <c r="T232" s="154">
        <f t="shared" si="43"/>
        <v>0</v>
      </c>
      <c r="AR232" s="155" t="s">
        <v>831</v>
      </c>
      <c r="AT232" s="155" t="s">
        <v>454</v>
      </c>
      <c r="AU232" s="155" t="s">
        <v>88</v>
      </c>
      <c r="AY232" s="16" t="s">
        <v>317</v>
      </c>
      <c r="BE232" s="156">
        <f t="shared" si="44"/>
        <v>0</v>
      </c>
      <c r="BF232" s="156">
        <f t="shared" si="45"/>
        <v>0</v>
      </c>
      <c r="BG232" s="156">
        <f t="shared" si="46"/>
        <v>0</v>
      </c>
      <c r="BH232" s="156">
        <f t="shared" si="47"/>
        <v>0</v>
      </c>
      <c r="BI232" s="156">
        <f t="shared" si="48"/>
        <v>0</v>
      </c>
      <c r="BJ232" s="16" t="s">
        <v>88</v>
      </c>
      <c r="BK232" s="156">
        <f t="shared" si="49"/>
        <v>0</v>
      </c>
      <c r="BL232" s="16" t="s">
        <v>561</v>
      </c>
      <c r="BM232" s="155" t="s">
        <v>9663</v>
      </c>
    </row>
    <row r="233" spans="2:65" s="1" customFormat="1" ht="16.5" customHeight="1">
      <c r="B233" s="142"/>
      <c r="C233" s="143" t="s">
        <v>732</v>
      </c>
      <c r="D233" s="143" t="s">
        <v>319</v>
      </c>
      <c r="E233" s="144" t="s">
        <v>9661</v>
      </c>
      <c r="F233" s="145" t="s">
        <v>9662</v>
      </c>
      <c r="G233" s="146" t="s">
        <v>467</v>
      </c>
      <c r="H233" s="147">
        <v>34</v>
      </c>
      <c r="I233" s="148"/>
      <c r="J233" s="149">
        <f t="shared" si="40"/>
        <v>0</v>
      </c>
      <c r="K233" s="150"/>
      <c r="L233" s="31"/>
      <c r="M233" s="151" t="s">
        <v>1</v>
      </c>
      <c r="N233" s="152" t="s">
        <v>42</v>
      </c>
      <c r="P233" s="153">
        <f t="shared" si="41"/>
        <v>0</v>
      </c>
      <c r="Q233" s="153">
        <v>0</v>
      </c>
      <c r="R233" s="153">
        <f t="shared" si="42"/>
        <v>0</v>
      </c>
      <c r="S233" s="153">
        <v>0</v>
      </c>
      <c r="T233" s="154">
        <f t="shared" si="43"/>
        <v>0</v>
      </c>
      <c r="AR233" s="155" t="s">
        <v>561</v>
      </c>
      <c r="AT233" s="155" t="s">
        <v>319</v>
      </c>
      <c r="AU233" s="155" t="s">
        <v>88</v>
      </c>
      <c r="AY233" s="16" t="s">
        <v>317</v>
      </c>
      <c r="BE233" s="156">
        <f t="shared" si="44"/>
        <v>0</v>
      </c>
      <c r="BF233" s="156">
        <f t="shared" si="45"/>
        <v>0</v>
      </c>
      <c r="BG233" s="156">
        <f t="shared" si="46"/>
        <v>0</v>
      </c>
      <c r="BH233" s="156">
        <f t="shared" si="47"/>
        <v>0</v>
      </c>
      <c r="BI233" s="156">
        <f t="shared" si="48"/>
        <v>0</v>
      </c>
      <c r="BJ233" s="16" t="s">
        <v>88</v>
      </c>
      <c r="BK233" s="156">
        <f t="shared" si="49"/>
        <v>0</v>
      </c>
      <c r="BL233" s="16" t="s">
        <v>561</v>
      </c>
      <c r="BM233" s="155" t="s">
        <v>9664</v>
      </c>
    </row>
    <row r="234" spans="2:65" s="1" customFormat="1" ht="16.5" customHeight="1">
      <c r="B234" s="142"/>
      <c r="C234" s="143" t="s">
        <v>1780</v>
      </c>
      <c r="D234" s="143" t="s">
        <v>319</v>
      </c>
      <c r="E234" s="144" t="s">
        <v>9665</v>
      </c>
      <c r="F234" s="145" t="s">
        <v>9666</v>
      </c>
      <c r="G234" s="146" t="s">
        <v>467</v>
      </c>
      <c r="H234" s="147">
        <v>1</v>
      </c>
      <c r="I234" s="148"/>
      <c r="J234" s="149">
        <f t="shared" si="40"/>
        <v>0</v>
      </c>
      <c r="K234" s="150"/>
      <c r="L234" s="31"/>
      <c r="M234" s="151" t="s">
        <v>1</v>
      </c>
      <c r="N234" s="152" t="s">
        <v>42</v>
      </c>
      <c r="P234" s="153">
        <f t="shared" si="41"/>
        <v>0</v>
      </c>
      <c r="Q234" s="153">
        <v>0</v>
      </c>
      <c r="R234" s="153">
        <f t="shared" si="42"/>
        <v>0</v>
      </c>
      <c r="S234" s="153">
        <v>0</v>
      </c>
      <c r="T234" s="154">
        <f t="shared" si="43"/>
        <v>0</v>
      </c>
      <c r="AR234" s="155" t="s">
        <v>561</v>
      </c>
      <c r="AT234" s="155" t="s">
        <v>319</v>
      </c>
      <c r="AU234" s="155" t="s">
        <v>88</v>
      </c>
      <c r="AY234" s="16" t="s">
        <v>317</v>
      </c>
      <c r="BE234" s="156">
        <f t="shared" si="44"/>
        <v>0</v>
      </c>
      <c r="BF234" s="156">
        <f t="shared" si="45"/>
        <v>0</v>
      </c>
      <c r="BG234" s="156">
        <f t="shared" si="46"/>
        <v>0</v>
      </c>
      <c r="BH234" s="156">
        <f t="shared" si="47"/>
        <v>0</v>
      </c>
      <c r="BI234" s="156">
        <f t="shared" si="48"/>
        <v>0</v>
      </c>
      <c r="BJ234" s="16" t="s">
        <v>88</v>
      </c>
      <c r="BK234" s="156">
        <f t="shared" si="49"/>
        <v>0</v>
      </c>
      <c r="BL234" s="16" t="s">
        <v>561</v>
      </c>
      <c r="BM234" s="155" t="s">
        <v>9667</v>
      </c>
    </row>
    <row r="235" spans="2:65" s="1" customFormat="1" ht="16.5" customHeight="1">
      <c r="B235" s="142"/>
      <c r="C235" s="143" t="s">
        <v>735</v>
      </c>
      <c r="D235" s="143" t="s">
        <v>319</v>
      </c>
      <c r="E235" s="144" t="s">
        <v>9668</v>
      </c>
      <c r="F235" s="145" t="s">
        <v>9669</v>
      </c>
      <c r="G235" s="146" t="s">
        <v>467</v>
      </c>
      <c r="H235" s="147">
        <v>1</v>
      </c>
      <c r="I235" s="148"/>
      <c r="J235" s="149">
        <f t="shared" si="40"/>
        <v>0</v>
      </c>
      <c r="K235" s="150"/>
      <c r="L235" s="31"/>
      <c r="M235" s="151" t="s">
        <v>1</v>
      </c>
      <c r="N235" s="152" t="s">
        <v>42</v>
      </c>
      <c r="P235" s="153">
        <f t="shared" si="41"/>
        <v>0</v>
      </c>
      <c r="Q235" s="153">
        <v>0</v>
      </c>
      <c r="R235" s="153">
        <f t="shared" si="42"/>
        <v>0</v>
      </c>
      <c r="S235" s="153">
        <v>0</v>
      </c>
      <c r="T235" s="154">
        <f t="shared" si="43"/>
        <v>0</v>
      </c>
      <c r="AR235" s="155" t="s">
        <v>561</v>
      </c>
      <c r="AT235" s="155" t="s">
        <v>319</v>
      </c>
      <c r="AU235" s="155" t="s">
        <v>88</v>
      </c>
      <c r="AY235" s="16" t="s">
        <v>317</v>
      </c>
      <c r="BE235" s="156">
        <f t="shared" si="44"/>
        <v>0</v>
      </c>
      <c r="BF235" s="156">
        <f t="shared" si="45"/>
        <v>0</v>
      </c>
      <c r="BG235" s="156">
        <f t="shared" si="46"/>
        <v>0</v>
      </c>
      <c r="BH235" s="156">
        <f t="shared" si="47"/>
        <v>0</v>
      </c>
      <c r="BI235" s="156">
        <f t="shared" si="48"/>
        <v>0</v>
      </c>
      <c r="BJ235" s="16" t="s">
        <v>88</v>
      </c>
      <c r="BK235" s="156">
        <f t="shared" si="49"/>
        <v>0</v>
      </c>
      <c r="BL235" s="16" t="s">
        <v>561</v>
      </c>
      <c r="BM235" s="155" t="s">
        <v>9670</v>
      </c>
    </row>
    <row r="236" spans="2:65" s="1" customFormat="1" ht="16.5" customHeight="1">
      <c r="B236" s="142"/>
      <c r="C236" s="143" t="s">
        <v>1809</v>
      </c>
      <c r="D236" s="143" t="s">
        <v>319</v>
      </c>
      <c r="E236" s="144" t="s">
        <v>9671</v>
      </c>
      <c r="F236" s="145" t="s">
        <v>9672</v>
      </c>
      <c r="G236" s="146" t="s">
        <v>467</v>
      </c>
      <c r="H236" s="147">
        <v>1</v>
      </c>
      <c r="I236" s="148"/>
      <c r="J236" s="149">
        <f t="shared" si="40"/>
        <v>0</v>
      </c>
      <c r="K236" s="150"/>
      <c r="L236" s="31"/>
      <c r="M236" s="151" t="s">
        <v>1</v>
      </c>
      <c r="N236" s="152" t="s">
        <v>42</v>
      </c>
      <c r="P236" s="153">
        <f t="shared" si="41"/>
        <v>0</v>
      </c>
      <c r="Q236" s="153">
        <v>0</v>
      </c>
      <c r="R236" s="153">
        <f t="shared" si="42"/>
        <v>0</v>
      </c>
      <c r="S236" s="153">
        <v>0</v>
      </c>
      <c r="T236" s="154">
        <f t="shared" si="43"/>
        <v>0</v>
      </c>
      <c r="AR236" s="155" t="s">
        <v>561</v>
      </c>
      <c r="AT236" s="155" t="s">
        <v>319</v>
      </c>
      <c r="AU236" s="155" t="s">
        <v>88</v>
      </c>
      <c r="AY236" s="16" t="s">
        <v>317</v>
      </c>
      <c r="BE236" s="156">
        <f t="shared" si="44"/>
        <v>0</v>
      </c>
      <c r="BF236" s="156">
        <f t="shared" si="45"/>
        <v>0</v>
      </c>
      <c r="BG236" s="156">
        <f t="shared" si="46"/>
        <v>0</v>
      </c>
      <c r="BH236" s="156">
        <f t="shared" si="47"/>
        <v>0</v>
      </c>
      <c r="BI236" s="156">
        <f t="shared" si="48"/>
        <v>0</v>
      </c>
      <c r="BJ236" s="16" t="s">
        <v>88</v>
      </c>
      <c r="BK236" s="156">
        <f t="shared" si="49"/>
        <v>0</v>
      </c>
      <c r="BL236" s="16" t="s">
        <v>561</v>
      </c>
      <c r="BM236" s="155" t="s">
        <v>9673</v>
      </c>
    </row>
    <row r="237" spans="2:65" s="1" customFormat="1" ht="16.5" customHeight="1">
      <c r="B237" s="142"/>
      <c r="C237" s="143" t="s">
        <v>739</v>
      </c>
      <c r="D237" s="143" t="s">
        <v>319</v>
      </c>
      <c r="E237" s="144" t="s">
        <v>9674</v>
      </c>
      <c r="F237" s="145" t="s">
        <v>9675</v>
      </c>
      <c r="G237" s="146" t="s">
        <v>467</v>
      </c>
      <c r="H237" s="147">
        <v>1</v>
      </c>
      <c r="I237" s="148"/>
      <c r="J237" s="149">
        <f t="shared" si="40"/>
        <v>0</v>
      </c>
      <c r="K237" s="150"/>
      <c r="L237" s="31"/>
      <c r="M237" s="151" t="s">
        <v>1</v>
      </c>
      <c r="N237" s="152" t="s">
        <v>42</v>
      </c>
      <c r="P237" s="153">
        <f t="shared" si="41"/>
        <v>0</v>
      </c>
      <c r="Q237" s="153">
        <v>0</v>
      </c>
      <c r="R237" s="153">
        <f t="shared" si="42"/>
        <v>0</v>
      </c>
      <c r="S237" s="153">
        <v>0</v>
      </c>
      <c r="T237" s="154">
        <f t="shared" si="43"/>
        <v>0</v>
      </c>
      <c r="AR237" s="155" t="s">
        <v>561</v>
      </c>
      <c r="AT237" s="155" t="s">
        <v>319</v>
      </c>
      <c r="AU237" s="155" t="s">
        <v>88</v>
      </c>
      <c r="AY237" s="16" t="s">
        <v>317</v>
      </c>
      <c r="BE237" s="156">
        <f t="shared" si="44"/>
        <v>0</v>
      </c>
      <c r="BF237" s="156">
        <f t="shared" si="45"/>
        <v>0</v>
      </c>
      <c r="BG237" s="156">
        <f t="shared" si="46"/>
        <v>0</v>
      </c>
      <c r="BH237" s="156">
        <f t="shared" si="47"/>
        <v>0</v>
      </c>
      <c r="BI237" s="156">
        <f t="shared" si="48"/>
        <v>0</v>
      </c>
      <c r="BJ237" s="16" t="s">
        <v>88</v>
      </c>
      <c r="BK237" s="156">
        <f t="shared" si="49"/>
        <v>0</v>
      </c>
      <c r="BL237" s="16" t="s">
        <v>561</v>
      </c>
      <c r="BM237" s="155" t="s">
        <v>9676</v>
      </c>
    </row>
    <row r="238" spans="2:65" s="1" customFormat="1" ht="16.5" customHeight="1">
      <c r="B238" s="142"/>
      <c r="C238" s="143" t="s">
        <v>1820</v>
      </c>
      <c r="D238" s="143" t="s">
        <v>319</v>
      </c>
      <c r="E238" s="144" t="s">
        <v>9677</v>
      </c>
      <c r="F238" s="145" t="s">
        <v>9678</v>
      </c>
      <c r="G238" s="146" t="s">
        <v>467</v>
      </c>
      <c r="H238" s="147">
        <v>1</v>
      </c>
      <c r="I238" s="148"/>
      <c r="J238" s="149">
        <f t="shared" si="40"/>
        <v>0</v>
      </c>
      <c r="K238" s="150"/>
      <c r="L238" s="31"/>
      <c r="M238" s="151" t="s">
        <v>1</v>
      </c>
      <c r="N238" s="152" t="s">
        <v>42</v>
      </c>
      <c r="P238" s="153">
        <f t="shared" si="41"/>
        <v>0</v>
      </c>
      <c r="Q238" s="153">
        <v>0</v>
      </c>
      <c r="R238" s="153">
        <f t="shared" si="42"/>
        <v>0</v>
      </c>
      <c r="S238" s="153">
        <v>0</v>
      </c>
      <c r="T238" s="154">
        <f t="shared" si="43"/>
        <v>0</v>
      </c>
      <c r="AR238" s="155" t="s">
        <v>561</v>
      </c>
      <c r="AT238" s="155" t="s">
        <v>319</v>
      </c>
      <c r="AU238" s="155" t="s">
        <v>88</v>
      </c>
      <c r="AY238" s="16" t="s">
        <v>317</v>
      </c>
      <c r="BE238" s="156">
        <f t="shared" si="44"/>
        <v>0</v>
      </c>
      <c r="BF238" s="156">
        <f t="shared" si="45"/>
        <v>0</v>
      </c>
      <c r="BG238" s="156">
        <f t="shared" si="46"/>
        <v>0</v>
      </c>
      <c r="BH238" s="156">
        <f t="shared" si="47"/>
        <v>0</v>
      </c>
      <c r="BI238" s="156">
        <f t="shared" si="48"/>
        <v>0</v>
      </c>
      <c r="BJ238" s="16" t="s">
        <v>88</v>
      </c>
      <c r="BK238" s="156">
        <f t="shared" si="49"/>
        <v>0</v>
      </c>
      <c r="BL238" s="16" t="s">
        <v>561</v>
      </c>
      <c r="BM238" s="155" t="s">
        <v>9679</v>
      </c>
    </row>
    <row r="239" spans="2:65" s="1" customFormat="1" ht="16.5" customHeight="1">
      <c r="B239" s="142"/>
      <c r="C239" s="143" t="s">
        <v>742</v>
      </c>
      <c r="D239" s="143" t="s">
        <v>319</v>
      </c>
      <c r="E239" s="144" t="s">
        <v>9680</v>
      </c>
      <c r="F239" s="145" t="s">
        <v>9681</v>
      </c>
      <c r="G239" s="146" t="s">
        <v>467</v>
      </c>
      <c r="H239" s="147">
        <v>1</v>
      </c>
      <c r="I239" s="148"/>
      <c r="J239" s="149">
        <f t="shared" si="40"/>
        <v>0</v>
      </c>
      <c r="K239" s="150"/>
      <c r="L239" s="31"/>
      <c r="M239" s="151" t="s">
        <v>1</v>
      </c>
      <c r="N239" s="152" t="s">
        <v>42</v>
      </c>
      <c r="P239" s="153">
        <f t="shared" si="41"/>
        <v>0</v>
      </c>
      <c r="Q239" s="153">
        <v>0</v>
      </c>
      <c r="R239" s="153">
        <f t="shared" si="42"/>
        <v>0</v>
      </c>
      <c r="S239" s="153">
        <v>0</v>
      </c>
      <c r="T239" s="154">
        <f t="shared" si="43"/>
        <v>0</v>
      </c>
      <c r="AR239" s="155" t="s">
        <v>561</v>
      </c>
      <c r="AT239" s="155" t="s">
        <v>319</v>
      </c>
      <c r="AU239" s="155" t="s">
        <v>88</v>
      </c>
      <c r="AY239" s="16" t="s">
        <v>317</v>
      </c>
      <c r="BE239" s="156">
        <f t="shared" si="44"/>
        <v>0</v>
      </c>
      <c r="BF239" s="156">
        <f t="shared" si="45"/>
        <v>0</v>
      </c>
      <c r="BG239" s="156">
        <f t="shared" si="46"/>
        <v>0</v>
      </c>
      <c r="BH239" s="156">
        <f t="shared" si="47"/>
        <v>0</v>
      </c>
      <c r="BI239" s="156">
        <f t="shared" si="48"/>
        <v>0</v>
      </c>
      <c r="BJ239" s="16" t="s">
        <v>88</v>
      </c>
      <c r="BK239" s="156">
        <f t="shared" si="49"/>
        <v>0</v>
      </c>
      <c r="BL239" s="16" t="s">
        <v>561</v>
      </c>
      <c r="BM239" s="155" t="s">
        <v>9682</v>
      </c>
    </row>
    <row r="240" spans="2:65" s="1" customFormat="1" ht="16.5" customHeight="1">
      <c r="B240" s="142"/>
      <c r="C240" s="143" t="s">
        <v>1836</v>
      </c>
      <c r="D240" s="143" t="s">
        <v>319</v>
      </c>
      <c r="E240" s="144" t="s">
        <v>9683</v>
      </c>
      <c r="F240" s="145" t="s">
        <v>9684</v>
      </c>
      <c r="G240" s="146" t="s">
        <v>467</v>
      </c>
      <c r="H240" s="147">
        <v>1</v>
      </c>
      <c r="I240" s="148"/>
      <c r="J240" s="149">
        <f t="shared" si="40"/>
        <v>0</v>
      </c>
      <c r="K240" s="150"/>
      <c r="L240" s="31"/>
      <c r="M240" s="151" t="s">
        <v>1</v>
      </c>
      <c r="N240" s="152" t="s">
        <v>42</v>
      </c>
      <c r="P240" s="153">
        <f t="shared" si="41"/>
        <v>0</v>
      </c>
      <c r="Q240" s="153">
        <v>0</v>
      </c>
      <c r="R240" s="153">
        <f t="shared" si="42"/>
        <v>0</v>
      </c>
      <c r="S240" s="153">
        <v>0</v>
      </c>
      <c r="T240" s="154">
        <f t="shared" si="43"/>
        <v>0</v>
      </c>
      <c r="AR240" s="155" t="s">
        <v>561</v>
      </c>
      <c r="AT240" s="155" t="s">
        <v>319</v>
      </c>
      <c r="AU240" s="155" t="s">
        <v>88</v>
      </c>
      <c r="AY240" s="16" t="s">
        <v>317</v>
      </c>
      <c r="BE240" s="156">
        <f t="shared" si="44"/>
        <v>0</v>
      </c>
      <c r="BF240" s="156">
        <f t="shared" si="45"/>
        <v>0</v>
      </c>
      <c r="BG240" s="156">
        <f t="shared" si="46"/>
        <v>0</v>
      </c>
      <c r="BH240" s="156">
        <f t="shared" si="47"/>
        <v>0</v>
      </c>
      <c r="BI240" s="156">
        <f t="shared" si="48"/>
        <v>0</v>
      </c>
      <c r="BJ240" s="16" t="s">
        <v>88</v>
      </c>
      <c r="BK240" s="156">
        <f t="shared" si="49"/>
        <v>0</v>
      </c>
      <c r="BL240" s="16" t="s">
        <v>561</v>
      </c>
      <c r="BM240" s="155" t="s">
        <v>9685</v>
      </c>
    </row>
    <row r="241" spans="2:65" s="1" customFormat="1" ht="16.5" customHeight="1">
      <c r="B241" s="142"/>
      <c r="C241" s="179" t="s">
        <v>1841</v>
      </c>
      <c r="D241" s="179" t="s">
        <v>454</v>
      </c>
      <c r="E241" s="180" t="s">
        <v>9686</v>
      </c>
      <c r="F241" s="181" t="s">
        <v>9687</v>
      </c>
      <c r="G241" s="182" t="s">
        <v>484</v>
      </c>
      <c r="H241" s="183">
        <v>1221</v>
      </c>
      <c r="I241" s="184"/>
      <c r="J241" s="185">
        <f t="shared" si="40"/>
        <v>0</v>
      </c>
      <c r="K241" s="186"/>
      <c r="L241" s="187"/>
      <c r="M241" s="188" t="s">
        <v>1</v>
      </c>
      <c r="N241" s="189" t="s">
        <v>42</v>
      </c>
      <c r="P241" s="153">
        <f t="shared" si="41"/>
        <v>0</v>
      </c>
      <c r="Q241" s="153">
        <v>0</v>
      </c>
      <c r="R241" s="153">
        <f t="shared" si="42"/>
        <v>0</v>
      </c>
      <c r="S241" s="153">
        <v>0</v>
      </c>
      <c r="T241" s="154">
        <f t="shared" si="43"/>
        <v>0</v>
      </c>
      <c r="AR241" s="155" t="s">
        <v>831</v>
      </c>
      <c r="AT241" s="155" t="s">
        <v>454</v>
      </c>
      <c r="AU241" s="155" t="s">
        <v>88</v>
      </c>
      <c r="AY241" s="16" t="s">
        <v>317</v>
      </c>
      <c r="BE241" s="156">
        <f t="shared" si="44"/>
        <v>0</v>
      </c>
      <c r="BF241" s="156">
        <f t="shared" si="45"/>
        <v>0</v>
      </c>
      <c r="BG241" s="156">
        <f t="shared" si="46"/>
        <v>0</v>
      </c>
      <c r="BH241" s="156">
        <f t="shared" si="47"/>
        <v>0</v>
      </c>
      <c r="BI241" s="156">
        <f t="shared" si="48"/>
        <v>0</v>
      </c>
      <c r="BJ241" s="16" t="s">
        <v>88</v>
      </c>
      <c r="BK241" s="156">
        <f t="shared" si="49"/>
        <v>0</v>
      </c>
      <c r="BL241" s="16" t="s">
        <v>561</v>
      </c>
      <c r="BM241" s="155" t="s">
        <v>9688</v>
      </c>
    </row>
    <row r="242" spans="2:65" s="1" customFormat="1" ht="16.5" customHeight="1">
      <c r="B242" s="142"/>
      <c r="C242" s="179" t="s">
        <v>493</v>
      </c>
      <c r="D242" s="179" t="s">
        <v>454</v>
      </c>
      <c r="E242" s="180" t="s">
        <v>9689</v>
      </c>
      <c r="F242" s="181" t="s">
        <v>9690</v>
      </c>
      <c r="G242" s="182" t="s">
        <v>484</v>
      </c>
      <c r="H242" s="183">
        <v>482</v>
      </c>
      <c r="I242" s="184"/>
      <c r="J242" s="185">
        <f t="shared" si="40"/>
        <v>0</v>
      </c>
      <c r="K242" s="186"/>
      <c r="L242" s="187"/>
      <c r="M242" s="188" t="s">
        <v>1</v>
      </c>
      <c r="N242" s="189" t="s">
        <v>42</v>
      </c>
      <c r="P242" s="153">
        <f t="shared" si="41"/>
        <v>0</v>
      </c>
      <c r="Q242" s="153">
        <v>0</v>
      </c>
      <c r="R242" s="153">
        <f t="shared" si="42"/>
        <v>0</v>
      </c>
      <c r="S242" s="153">
        <v>0</v>
      </c>
      <c r="T242" s="154">
        <f t="shared" si="43"/>
        <v>0</v>
      </c>
      <c r="AR242" s="155" t="s">
        <v>831</v>
      </c>
      <c r="AT242" s="155" t="s">
        <v>454</v>
      </c>
      <c r="AU242" s="155" t="s">
        <v>88</v>
      </c>
      <c r="AY242" s="16" t="s">
        <v>317</v>
      </c>
      <c r="BE242" s="156">
        <f t="shared" si="44"/>
        <v>0</v>
      </c>
      <c r="BF242" s="156">
        <f t="shared" si="45"/>
        <v>0</v>
      </c>
      <c r="BG242" s="156">
        <f t="shared" si="46"/>
        <v>0</v>
      </c>
      <c r="BH242" s="156">
        <f t="shared" si="47"/>
        <v>0</v>
      </c>
      <c r="BI242" s="156">
        <f t="shared" si="48"/>
        <v>0</v>
      </c>
      <c r="BJ242" s="16" t="s">
        <v>88</v>
      </c>
      <c r="BK242" s="156">
        <f t="shared" si="49"/>
        <v>0</v>
      </c>
      <c r="BL242" s="16" t="s">
        <v>561</v>
      </c>
      <c r="BM242" s="155" t="s">
        <v>9691</v>
      </c>
    </row>
    <row r="243" spans="2:65" s="1" customFormat="1" ht="21.75" customHeight="1">
      <c r="B243" s="142"/>
      <c r="C243" s="143" t="s">
        <v>1849</v>
      </c>
      <c r="D243" s="143" t="s">
        <v>319</v>
      </c>
      <c r="E243" s="144" t="s">
        <v>9390</v>
      </c>
      <c r="F243" s="145" t="s">
        <v>9391</v>
      </c>
      <c r="G243" s="146" t="s">
        <v>484</v>
      </c>
      <c r="H243" s="147">
        <v>1703</v>
      </c>
      <c r="I243" s="148"/>
      <c r="J243" s="149">
        <f t="shared" si="40"/>
        <v>0</v>
      </c>
      <c r="K243" s="150"/>
      <c r="L243" s="31"/>
      <c r="M243" s="151" t="s">
        <v>1</v>
      </c>
      <c r="N243" s="152" t="s">
        <v>42</v>
      </c>
      <c r="P243" s="153">
        <f t="shared" si="41"/>
        <v>0</v>
      </c>
      <c r="Q243" s="153">
        <v>0</v>
      </c>
      <c r="R243" s="153">
        <f t="shared" si="42"/>
        <v>0</v>
      </c>
      <c r="S243" s="153">
        <v>0</v>
      </c>
      <c r="T243" s="154">
        <f t="shared" si="43"/>
        <v>0</v>
      </c>
      <c r="AR243" s="155" t="s">
        <v>561</v>
      </c>
      <c r="AT243" s="155" t="s">
        <v>319</v>
      </c>
      <c r="AU243" s="155" t="s">
        <v>88</v>
      </c>
      <c r="AY243" s="16" t="s">
        <v>317</v>
      </c>
      <c r="BE243" s="156">
        <f t="shared" si="44"/>
        <v>0</v>
      </c>
      <c r="BF243" s="156">
        <f t="shared" si="45"/>
        <v>0</v>
      </c>
      <c r="BG243" s="156">
        <f t="shared" si="46"/>
        <v>0</v>
      </c>
      <c r="BH243" s="156">
        <f t="shared" si="47"/>
        <v>0</v>
      </c>
      <c r="BI243" s="156">
        <f t="shared" si="48"/>
        <v>0</v>
      </c>
      <c r="BJ243" s="16" t="s">
        <v>88</v>
      </c>
      <c r="BK243" s="156">
        <f t="shared" si="49"/>
        <v>0</v>
      </c>
      <c r="BL243" s="16" t="s">
        <v>561</v>
      </c>
      <c r="BM243" s="155" t="s">
        <v>9692</v>
      </c>
    </row>
    <row r="244" spans="2:65" s="1" customFormat="1" ht="16.5" customHeight="1">
      <c r="B244" s="142"/>
      <c r="C244" s="179" t="s">
        <v>1853</v>
      </c>
      <c r="D244" s="179" t="s">
        <v>454</v>
      </c>
      <c r="E244" s="180" t="s">
        <v>9693</v>
      </c>
      <c r="F244" s="181" t="s">
        <v>9694</v>
      </c>
      <c r="G244" s="182" t="s">
        <v>484</v>
      </c>
      <c r="H244" s="183">
        <v>261</v>
      </c>
      <c r="I244" s="184"/>
      <c r="J244" s="185">
        <f t="shared" si="40"/>
        <v>0</v>
      </c>
      <c r="K244" s="186"/>
      <c r="L244" s="187"/>
      <c r="M244" s="188" t="s">
        <v>1</v>
      </c>
      <c r="N244" s="189" t="s">
        <v>42</v>
      </c>
      <c r="P244" s="153">
        <f t="shared" si="41"/>
        <v>0</v>
      </c>
      <c r="Q244" s="153">
        <v>2.2000000000000001E-4</v>
      </c>
      <c r="R244" s="153">
        <f t="shared" si="42"/>
        <v>5.7419999999999999E-2</v>
      </c>
      <c r="S244" s="153">
        <v>0</v>
      </c>
      <c r="T244" s="154">
        <f t="shared" si="43"/>
        <v>0</v>
      </c>
      <c r="AR244" s="155" t="s">
        <v>831</v>
      </c>
      <c r="AT244" s="155" t="s">
        <v>454</v>
      </c>
      <c r="AU244" s="155" t="s">
        <v>88</v>
      </c>
      <c r="AY244" s="16" t="s">
        <v>317</v>
      </c>
      <c r="BE244" s="156">
        <f t="shared" si="44"/>
        <v>0</v>
      </c>
      <c r="BF244" s="156">
        <f t="shared" si="45"/>
        <v>0</v>
      </c>
      <c r="BG244" s="156">
        <f t="shared" si="46"/>
        <v>0</v>
      </c>
      <c r="BH244" s="156">
        <f t="shared" si="47"/>
        <v>0</v>
      </c>
      <c r="BI244" s="156">
        <f t="shared" si="48"/>
        <v>0</v>
      </c>
      <c r="BJ244" s="16" t="s">
        <v>88</v>
      </c>
      <c r="BK244" s="156">
        <f t="shared" si="49"/>
        <v>0</v>
      </c>
      <c r="BL244" s="16" t="s">
        <v>561</v>
      </c>
      <c r="BM244" s="155" t="s">
        <v>9695</v>
      </c>
    </row>
    <row r="245" spans="2:65" s="1" customFormat="1" ht="24.15" customHeight="1">
      <c r="B245" s="142"/>
      <c r="C245" s="143" t="s">
        <v>1859</v>
      </c>
      <c r="D245" s="143" t="s">
        <v>319</v>
      </c>
      <c r="E245" s="144" t="s">
        <v>9696</v>
      </c>
      <c r="F245" s="145" t="s">
        <v>9697</v>
      </c>
      <c r="G245" s="146" t="s">
        <v>484</v>
      </c>
      <c r="H245" s="147">
        <v>261</v>
      </c>
      <c r="I245" s="148"/>
      <c r="J245" s="149">
        <f t="shared" si="40"/>
        <v>0</v>
      </c>
      <c r="K245" s="150"/>
      <c r="L245" s="31"/>
      <c r="M245" s="151" t="s">
        <v>1</v>
      </c>
      <c r="N245" s="152" t="s">
        <v>42</v>
      </c>
      <c r="P245" s="153">
        <f t="shared" si="41"/>
        <v>0</v>
      </c>
      <c r="Q245" s="153">
        <v>0</v>
      </c>
      <c r="R245" s="153">
        <f t="shared" si="42"/>
        <v>0</v>
      </c>
      <c r="S245" s="153">
        <v>0</v>
      </c>
      <c r="T245" s="154">
        <f t="shared" si="43"/>
        <v>0</v>
      </c>
      <c r="AR245" s="155" t="s">
        <v>561</v>
      </c>
      <c r="AT245" s="155" t="s">
        <v>319</v>
      </c>
      <c r="AU245" s="155" t="s">
        <v>88</v>
      </c>
      <c r="AY245" s="16" t="s">
        <v>317</v>
      </c>
      <c r="BE245" s="156">
        <f t="shared" si="44"/>
        <v>0</v>
      </c>
      <c r="BF245" s="156">
        <f t="shared" si="45"/>
        <v>0</v>
      </c>
      <c r="BG245" s="156">
        <f t="shared" si="46"/>
        <v>0</v>
      </c>
      <c r="BH245" s="156">
        <f t="shared" si="47"/>
        <v>0</v>
      </c>
      <c r="BI245" s="156">
        <f t="shared" si="48"/>
        <v>0</v>
      </c>
      <c r="BJ245" s="16" t="s">
        <v>88</v>
      </c>
      <c r="BK245" s="156">
        <f t="shared" si="49"/>
        <v>0</v>
      </c>
      <c r="BL245" s="16" t="s">
        <v>561</v>
      </c>
      <c r="BM245" s="155" t="s">
        <v>9698</v>
      </c>
    </row>
    <row r="246" spans="2:65" s="1" customFormat="1" ht="16.5" customHeight="1">
      <c r="B246" s="142"/>
      <c r="C246" s="143" t="s">
        <v>1868</v>
      </c>
      <c r="D246" s="143" t="s">
        <v>319</v>
      </c>
      <c r="E246" s="144" t="s">
        <v>9484</v>
      </c>
      <c r="F246" s="145" t="s">
        <v>9485</v>
      </c>
      <c r="G246" s="146" t="s">
        <v>467</v>
      </c>
      <c r="H246" s="147">
        <v>288</v>
      </c>
      <c r="I246" s="148"/>
      <c r="J246" s="149">
        <f t="shared" si="40"/>
        <v>0</v>
      </c>
      <c r="K246" s="150"/>
      <c r="L246" s="31"/>
      <c r="M246" s="151" t="s">
        <v>1</v>
      </c>
      <c r="N246" s="152" t="s">
        <v>42</v>
      </c>
      <c r="P246" s="153">
        <f t="shared" si="41"/>
        <v>0</v>
      </c>
      <c r="Q246" s="153">
        <v>0</v>
      </c>
      <c r="R246" s="153">
        <f t="shared" si="42"/>
        <v>0</v>
      </c>
      <c r="S246" s="153">
        <v>0</v>
      </c>
      <c r="T246" s="154">
        <f t="shared" si="43"/>
        <v>0</v>
      </c>
      <c r="AR246" s="155" t="s">
        <v>561</v>
      </c>
      <c r="AT246" s="155" t="s">
        <v>319</v>
      </c>
      <c r="AU246" s="155" t="s">
        <v>88</v>
      </c>
      <c r="AY246" s="16" t="s">
        <v>317</v>
      </c>
      <c r="BE246" s="156">
        <f t="shared" si="44"/>
        <v>0</v>
      </c>
      <c r="BF246" s="156">
        <f t="shared" si="45"/>
        <v>0</v>
      </c>
      <c r="BG246" s="156">
        <f t="shared" si="46"/>
        <v>0</v>
      </c>
      <c r="BH246" s="156">
        <f t="shared" si="47"/>
        <v>0</v>
      </c>
      <c r="BI246" s="156">
        <f t="shared" si="48"/>
        <v>0</v>
      </c>
      <c r="BJ246" s="16" t="s">
        <v>88</v>
      </c>
      <c r="BK246" s="156">
        <f t="shared" si="49"/>
        <v>0</v>
      </c>
      <c r="BL246" s="16" t="s">
        <v>561</v>
      </c>
      <c r="BM246" s="155" t="s">
        <v>9699</v>
      </c>
    </row>
    <row r="247" spans="2:65" s="1" customFormat="1" ht="24.15" customHeight="1">
      <c r="B247" s="142"/>
      <c r="C247" s="143" t="s">
        <v>1872</v>
      </c>
      <c r="D247" s="143" t="s">
        <v>319</v>
      </c>
      <c r="E247" s="144" t="s">
        <v>9700</v>
      </c>
      <c r="F247" s="145" t="s">
        <v>9701</v>
      </c>
      <c r="G247" s="146" t="s">
        <v>467</v>
      </c>
      <c r="H247" s="147">
        <v>28</v>
      </c>
      <c r="I247" s="148"/>
      <c r="J247" s="149">
        <f t="shared" si="40"/>
        <v>0</v>
      </c>
      <c r="K247" s="150"/>
      <c r="L247" s="31"/>
      <c r="M247" s="151" t="s">
        <v>1</v>
      </c>
      <c r="N247" s="152" t="s">
        <v>42</v>
      </c>
      <c r="P247" s="153">
        <f t="shared" si="41"/>
        <v>0</v>
      </c>
      <c r="Q247" s="153">
        <v>0</v>
      </c>
      <c r="R247" s="153">
        <f t="shared" si="42"/>
        <v>0</v>
      </c>
      <c r="S247" s="153">
        <v>0</v>
      </c>
      <c r="T247" s="154">
        <f t="shared" si="43"/>
        <v>0</v>
      </c>
      <c r="AR247" s="155" t="s">
        <v>561</v>
      </c>
      <c r="AT247" s="155" t="s">
        <v>319</v>
      </c>
      <c r="AU247" s="155" t="s">
        <v>88</v>
      </c>
      <c r="AY247" s="16" t="s">
        <v>317</v>
      </c>
      <c r="BE247" s="156">
        <f t="shared" si="44"/>
        <v>0</v>
      </c>
      <c r="BF247" s="156">
        <f t="shared" si="45"/>
        <v>0</v>
      </c>
      <c r="BG247" s="156">
        <f t="shared" si="46"/>
        <v>0</v>
      </c>
      <c r="BH247" s="156">
        <f t="shared" si="47"/>
        <v>0</v>
      </c>
      <c r="BI247" s="156">
        <f t="shared" si="48"/>
        <v>0</v>
      </c>
      <c r="BJ247" s="16" t="s">
        <v>88</v>
      </c>
      <c r="BK247" s="156">
        <f t="shared" si="49"/>
        <v>0</v>
      </c>
      <c r="BL247" s="16" t="s">
        <v>561</v>
      </c>
      <c r="BM247" s="155" t="s">
        <v>15599</v>
      </c>
    </row>
    <row r="248" spans="2:65" s="11" customFormat="1" ht="22.75" customHeight="1">
      <c r="B248" s="130"/>
      <c r="D248" s="131" t="s">
        <v>75</v>
      </c>
      <c r="E248" s="140" t="s">
        <v>7714</v>
      </c>
      <c r="F248" s="140" t="s">
        <v>7715</v>
      </c>
      <c r="I248" s="133"/>
      <c r="J248" s="141">
        <f>BK248</f>
        <v>0</v>
      </c>
      <c r="L248" s="130"/>
      <c r="M248" s="135"/>
      <c r="P248" s="136">
        <f>SUM(P249:P256)</f>
        <v>0</v>
      </c>
      <c r="R248" s="136">
        <f>SUM(R249:R256)</f>
        <v>0</v>
      </c>
      <c r="T248" s="137">
        <f>SUM(T249:T256)</f>
        <v>0</v>
      </c>
      <c r="AR248" s="131" t="s">
        <v>323</v>
      </c>
      <c r="AT248" s="138" t="s">
        <v>75</v>
      </c>
      <c r="AU248" s="138" t="s">
        <v>83</v>
      </c>
      <c r="AY248" s="131" t="s">
        <v>317</v>
      </c>
      <c r="BK248" s="139">
        <f>SUM(BK249:BK256)</f>
        <v>0</v>
      </c>
    </row>
    <row r="249" spans="2:65" s="1" customFormat="1" ht="16.5" customHeight="1">
      <c r="B249" s="142"/>
      <c r="C249" s="179" t="s">
        <v>1876</v>
      </c>
      <c r="D249" s="179" t="s">
        <v>454</v>
      </c>
      <c r="E249" s="180" t="s">
        <v>9703</v>
      </c>
      <c r="F249" s="181" t="s">
        <v>1</v>
      </c>
      <c r="G249" s="182" t="s">
        <v>1</v>
      </c>
      <c r="H249" s="183">
        <v>0</v>
      </c>
      <c r="I249" s="184"/>
      <c r="J249" s="185">
        <f t="shared" ref="J249:J256" si="50">ROUND(I249*H249,2)</f>
        <v>0</v>
      </c>
      <c r="K249" s="186"/>
      <c r="L249" s="187"/>
      <c r="M249" s="188" t="s">
        <v>1</v>
      </c>
      <c r="N249" s="189" t="s">
        <v>42</v>
      </c>
      <c r="P249" s="153">
        <f t="shared" ref="P249:P256" si="51">O249*H249</f>
        <v>0</v>
      </c>
      <c r="Q249" s="153">
        <v>0</v>
      </c>
      <c r="R249" s="153">
        <f t="shared" ref="R249:R256" si="52">Q249*H249</f>
        <v>0</v>
      </c>
      <c r="S249" s="153">
        <v>0</v>
      </c>
      <c r="T249" s="154">
        <f t="shared" ref="T249:T256" si="53">S249*H249</f>
        <v>0</v>
      </c>
      <c r="AR249" s="155" t="s">
        <v>831</v>
      </c>
      <c r="AT249" s="155" t="s">
        <v>454</v>
      </c>
      <c r="AU249" s="155" t="s">
        <v>88</v>
      </c>
      <c r="AY249" s="16" t="s">
        <v>317</v>
      </c>
      <c r="BE249" s="156">
        <f t="shared" ref="BE249:BE256" si="54">IF(N249="základná",J249,0)</f>
        <v>0</v>
      </c>
      <c r="BF249" s="156">
        <f t="shared" ref="BF249:BF256" si="55">IF(N249="znížená",J249,0)</f>
        <v>0</v>
      </c>
      <c r="BG249" s="156">
        <f t="shared" ref="BG249:BG256" si="56">IF(N249="zákl. prenesená",J249,0)</f>
        <v>0</v>
      </c>
      <c r="BH249" s="156">
        <f t="shared" ref="BH249:BH256" si="57">IF(N249="zníž. prenesená",J249,0)</f>
        <v>0</v>
      </c>
      <c r="BI249" s="156">
        <f t="shared" ref="BI249:BI256" si="58">IF(N249="nulová",J249,0)</f>
        <v>0</v>
      </c>
      <c r="BJ249" s="16" t="s">
        <v>88</v>
      </c>
      <c r="BK249" s="156">
        <f t="shared" ref="BK249:BK256" si="59">ROUND(I249*H249,2)</f>
        <v>0</v>
      </c>
      <c r="BL249" s="16" t="s">
        <v>561</v>
      </c>
      <c r="BM249" s="155" t="s">
        <v>9704</v>
      </c>
    </row>
    <row r="250" spans="2:65" s="1" customFormat="1" ht="16.5" customHeight="1">
      <c r="B250" s="142"/>
      <c r="C250" s="143" t="s">
        <v>1882</v>
      </c>
      <c r="D250" s="143" t="s">
        <v>319</v>
      </c>
      <c r="E250" s="144" t="s">
        <v>9705</v>
      </c>
      <c r="F250" s="145" t="s">
        <v>9706</v>
      </c>
      <c r="G250" s="146" t="s">
        <v>467</v>
      </c>
      <c r="H250" s="147">
        <v>16</v>
      </c>
      <c r="I250" s="148"/>
      <c r="J250" s="149">
        <f t="shared" si="50"/>
        <v>0</v>
      </c>
      <c r="K250" s="150"/>
      <c r="L250" s="31"/>
      <c r="M250" s="151" t="s">
        <v>1</v>
      </c>
      <c r="N250" s="152" t="s">
        <v>42</v>
      </c>
      <c r="P250" s="153">
        <f t="shared" si="51"/>
        <v>0</v>
      </c>
      <c r="Q250" s="153">
        <v>0</v>
      </c>
      <c r="R250" s="153">
        <f t="shared" si="52"/>
        <v>0</v>
      </c>
      <c r="S250" s="153">
        <v>0</v>
      </c>
      <c r="T250" s="154">
        <f t="shared" si="53"/>
        <v>0</v>
      </c>
      <c r="AR250" s="155" t="s">
        <v>561</v>
      </c>
      <c r="AT250" s="155" t="s">
        <v>319</v>
      </c>
      <c r="AU250" s="155" t="s">
        <v>88</v>
      </c>
      <c r="AY250" s="16" t="s">
        <v>317</v>
      </c>
      <c r="BE250" s="156">
        <f t="shared" si="54"/>
        <v>0</v>
      </c>
      <c r="BF250" s="156">
        <f t="shared" si="55"/>
        <v>0</v>
      </c>
      <c r="BG250" s="156">
        <f t="shared" si="56"/>
        <v>0</v>
      </c>
      <c r="BH250" s="156">
        <f t="shared" si="57"/>
        <v>0</v>
      </c>
      <c r="BI250" s="156">
        <f t="shared" si="58"/>
        <v>0</v>
      </c>
      <c r="BJ250" s="16" t="s">
        <v>88</v>
      </c>
      <c r="BK250" s="156">
        <f t="shared" si="59"/>
        <v>0</v>
      </c>
      <c r="BL250" s="16" t="s">
        <v>561</v>
      </c>
      <c r="BM250" s="155" t="s">
        <v>9707</v>
      </c>
    </row>
    <row r="251" spans="2:65" s="1" customFormat="1" ht="21.75" customHeight="1">
      <c r="B251" s="142"/>
      <c r="C251" s="143" t="s">
        <v>1886</v>
      </c>
      <c r="D251" s="143" t="s">
        <v>319</v>
      </c>
      <c r="E251" s="144" t="s">
        <v>9708</v>
      </c>
      <c r="F251" s="145" t="s">
        <v>9709</v>
      </c>
      <c r="G251" s="146" t="s">
        <v>467</v>
      </c>
      <c r="H251" s="147">
        <v>291</v>
      </c>
      <c r="I251" s="148"/>
      <c r="J251" s="149">
        <f t="shared" si="50"/>
        <v>0</v>
      </c>
      <c r="K251" s="150"/>
      <c r="L251" s="31"/>
      <c r="M251" s="151" t="s">
        <v>1</v>
      </c>
      <c r="N251" s="152" t="s">
        <v>42</v>
      </c>
      <c r="P251" s="153">
        <f t="shared" si="51"/>
        <v>0</v>
      </c>
      <c r="Q251" s="153">
        <v>0</v>
      </c>
      <c r="R251" s="153">
        <f t="shared" si="52"/>
        <v>0</v>
      </c>
      <c r="S251" s="153">
        <v>0</v>
      </c>
      <c r="T251" s="154">
        <f t="shared" si="53"/>
        <v>0</v>
      </c>
      <c r="AR251" s="155" t="s">
        <v>561</v>
      </c>
      <c r="AT251" s="155" t="s">
        <v>319</v>
      </c>
      <c r="AU251" s="155" t="s">
        <v>88</v>
      </c>
      <c r="AY251" s="16" t="s">
        <v>317</v>
      </c>
      <c r="BE251" s="156">
        <f t="shared" si="54"/>
        <v>0</v>
      </c>
      <c r="BF251" s="156">
        <f t="shared" si="55"/>
        <v>0</v>
      </c>
      <c r="BG251" s="156">
        <f t="shared" si="56"/>
        <v>0</v>
      </c>
      <c r="BH251" s="156">
        <f t="shared" si="57"/>
        <v>0</v>
      </c>
      <c r="BI251" s="156">
        <f t="shared" si="58"/>
        <v>0</v>
      </c>
      <c r="BJ251" s="16" t="s">
        <v>88</v>
      </c>
      <c r="BK251" s="156">
        <f t="shared" si="59"/>
        <v>0</v>
      </c>
      <c r="BL251" s="16" t="s">
        <v>561</v>
      </c>
      <c r="BM251" s="155" t="s">
        <v>9710</v>
      </c>
    </row>
    <row r="252" spans="2:65" s="1" customFormat="1" ht="16.5" customHeight="1">
      <c r="B252" s="142"/>
      <c r="C252" s="143" t="s">
        <v>1910</v>
      </c>
      <c r="D252" s="143" t="s">
        <v>319</v>
      </c>
      <c r="E252" s="144" t="s">
        <v>9711</v>
      </c>
      <c r="F252" s="145" t="s">
        <v>15600</v>
      </c>
      <c r="G252" s="146" t="s">
        <v>444</v>
      </c>
      <c r="H252" s="147">
        <v>0.2</v>
      </c>
      <c r="I252" s="148"/>
      <c r="J252" s="149">
        <f t="shared" si="50"/>
        <v>0</v>
      </c>
      <c r="K252" s="150"/>
      <c r="L252" s="31"/>
      <c r="M252" s="151" t="s">
        <v>1</v>
      </c>
      <c r="N252" s="152" t="s">
        <v>42</v>
      </c>
      <c r="P252" s="153">
        <f t="shared" si="51"/>
        <v>0</v>
      </c>
      <c r="Q252" s="153">
        <v>0</v>
      </c>
      <c r="R252" s="153">
        <f t="shared" si="52"/>
        <v>0</v>
      </c>
      <c r="S252" s="153">
        <v>0</v>
      </c>
      <c r="T252" s="154">
        <f t="shared" si="53"/>
        <v>0</v>
      </c>
      <c r="AR252" s="155" t="s">
        <v>561</v>
      </c>
      <c r="AT252" s="155" t="s">
        <v>319</v>
      </c>
      <c r="AU252" s="155" t="s">
        <v>88</v>
      </c>
      <c r="AY252" s="16" t="s">
        <v>317</v>
      </c>
      <c r="BE252" s="156">
        <f t="shared" si="54"/>
        <v>0</v>
      </c>
      <c r="BF252" s="156">
        <f t="shared" si="55"/>
        <v>0</v>
      </c>
      <c r="BG252" s="156">
        <f t="shared" si="56"/>
        <v>0</v>
      </c>
      <c r="BH252" s="156">
        <f t="shared" si="57"/>
        <v>0</v>
      </c>
      <c r="BI252" s="156">
        <f t="shared" si="58"/>
        <v>0</v>
      </c>
      <c r="BJ252" s="16" t="s">
        <v>88</v>
      </c>
      <c r="BK252" s="156">
        <f t="shared" si="59"/>
        <v>0</v>
      </c>
      <c r="BL252" s="16" t="s">
        <v>561</v>
      </c>
      <c r="BM252" s="155" t="s">
        <v>9713</v>
      </c>
    </row>
    <row r="253" spans="2:65" s="1" customFormat="1" ht="24.15" customHeight="1">
      <c r="B253" s="142"/>
      <c r="C253" s="143" t="s">
        <v>1916</v>
      </c>
      <c r="D253" s="143" t="s">
        <v>319</v>
      </c>
      <c r="E253" s="144" t="s">
        <v>9271</v>
      </c>
      <c r="F253" s="145" t="s">
        <v>9272</v>
      </c>
      <c r="G253" s="146" t="s">
        <v>467</v>
      </c>
      <c r="H253" s="147">
        <v>161</v>
      </c>
      <c r="I253" s="148"/>
      <c r="J253" s="149">
        <f t="shared" si="50"/>
        <v>0</v>
      </c>
      <c r="K253" s="150"/>
      <c r="L253" s="31"/>
      <c r="M253" s="151" t="s">
        <v>1</v>
      </c>
      <c r="N253" s="152" t="s">
        <v>42</v>
      </c>
      <c r="P253" s="153">
        <f t="shared" si="51"/>
        <v>0</v>
      </c>
      <c r="Q253" s="153">
        <v>0</v>
      </c>
      <c r="R253" s="153">
        <f t="shared" si="52"/>
        <v>0</v>
      </c>
      <c r="S253" s="153">
        <v>0</v>
      </c>
      <c r="T253" s="154">
        <f t="shared" si="53"/>
        <v>0</v>
      </c>
      <c r="AR253" s="155" t="s">
        <v>561</v>
      </c>
      <c r="AT253" s="155" t="s">
        <v>319</v>
      </c>
      <c r="AU253" s="155" t="s">
        <v>88</v>
      </c>
      <c r="AY253" s="16" t="s">
        <v>317</v>
      </c>
      <c r="BE253" s="156">
        <f t="shared" si="54"/>
        <v>0</v>
      </c>
      <c r="BF253" s="156">
        <f t="shared" si="55"/>
        <v>0</v>
      </c>
      <c r="BG253" s="156">
        <f t="shared" si="56"/>
        <v>0</v>
      </c>
      <c r="BH253" s="156">
        <f t="shared" si="57"/>
        <v>0</v>
      </c>
      <c r="BI253" s="156">
        <f t="shared" si="58"/>
        <v>0</v>
      </c>
      <c r="BJ253" s="16" t="s">
        <v>88</v>
      </c>
      <c r="BK253" s="156">
        <f t="shared" si="59"/>
        <v>0</v>
      </c>
      <c r="BL253" s="16" t="s">
        <v>561</v>
      </c>
      <c r="BM253" s="155" t="s">
        <v>15601</v>
      </c>
    </row>
    <row r="254" spans="2:65" s="1" customFormat="1" ht="16.5" customHeight="1">
      <c r="B254" s="142"/>
      <c r="C254" s="143" t="s">
        <v>1922</v>
      </c>
      <c r="D254" s="143" t="s">
        <v>319</v>
      </c>
      <c r="E254" s="144" t="s">
        <v>9715</v>
      </c>
      <c r="F254" s="145" t="s">
        <v>15602</v>
      </c>
      <c r="G254" s="146" t="s">
        <v>1</v>
      </c>
      <c r="H254" s="147">
        <v>0</v>
      </c>
      <c r="I254" s="148"/>
      <c r="J254" s="149">
        <f t="shared" si="50"/>
        <v>0</v>
      </c>
      <c r="K254" s="150"/>
      <c r="L254" s="31"/>
      <c r="M254" s="151" t="s">
        <v>1</v>
      </c>
      <c r="N254" s="152" t="s">
        <v>42</v>
      </c>
      <c r="P254" s="153">
        <f t="shared" si="51"/>
        <v>0</v>
      </c>
      <c r="Q254" s="153">
        <v>0</v>
      </c>
      <c r="R254" s="153">
        <f t="shared" si="52"/>
        <v>0</v>
      </c>
      <c r="S254" s="153">
        <v>0</v>
      </c>
      <c r="T254" s="154">
        <f t="shared" si="53"/>
        <v>0</v>
      </c>
      <c r="AR254" s="155" t="s">
        <v>561</v>
      </c>
      <c r="AT254" s="155" t="s">
        <v>319</v>
      </c>
      <c r="AU254" s="155" t="s">
        <v>88</v>
      </c>
      <c r="AY254" s="16" t="s">
        <v>317</v>
      </c>
      <c r="BE254" s="156">
        <f t="shared" si="54"/>
        <v>0</v>
      </c>
      <c r="BF254" s="156">
        <f t="shared" si="55"/>
        <v>0</v>
      </c>
      <c r="BG254" s="156">
        <f t="shared" si="56"/>
        <v>0</v>
      </c>
      <c r="BH254" s="156">
        <f t="shared" si="57"/>
        <v>0</v>
      </c>
      <c r="BI254" s="156">
        <f t="shared" si="58"/>
        <v>0</v>
      </c>
      <c r="BJ254" s="16" t="s">
        <v>88</v>
      </c>
      <c r="BK254" s="156">
        <f t="shared" si="59"/>
        <v>0</v>
      </c>
      <c r="BL254" s="16" t="s">
        <v>561</v>
      </c>
      <c r="BM254" s="155" t="s">
        <v>15603</v>
      </c>
    </row>
    <row r="255" spans="2:65" s="1" customFormat="1" ht="24.15" customHeight="1">
      <c r="B255" s="142"/>
      <c r="C255" s="143" t="s">
        <v>1957</v>
      </c>
      <c r="D255" s="143" t="s">
        <v>319</v>
      </c>
      <c r="E255" s="144" t="s">
        <v>9717</v>
      </c>
      <c r="F255" s="145" t="s">
        <v>15604</v>
      </c>
      <c r="G255" s="146" t="s">
        <v>1</v>
      </c>
      <c r="H255" s="147">
        <v>0</v>
      </c>
      <c r="I255" s="148"/>
      <c r="J255" s="149">
        <f t="shared" si="50"/>
        <v>0</v>
      </c>
      <c r="K255" s="150"/>
      <c r="L255" s="31"/>
      <c r="M255" s="151" t="s">
        <v>1</v>
      </c>
      <c r="N255" s="152" t="s">
        <v>42</v>
      </c>
      <c r="P255" s="153">
        <f t="shared" si="51"/>
        <v>0</v>
      </c>
      <c r="Q255" s="153">
        <v>0</v>
      </c>
      <c r="R255" s="153">
        <f t="shared" si="52"/>
        <v>0</v>
      </c>
      <c r="S255" s="153">
        <v>0</v>
      </c>
      <c r="T255" s="154">
        <f t="shared" si="53"/>
        <v>0</v>
      </c>
      <c r="AR255" s="155" t="s">
        <v>561</v>
      </c>
      <c r="AT255" s="155" t="s">
        <v>319</v>
      </c>
      <c r="AU255" s="155" t="s">
        <v>88</v>
      </c>
      <c r="AY255" s="16" t="s">
        <v>317</v>
      </c>
      <c r="BE255" s="156">
        <f t="shared" si="54"/>
        <v>0</v>
      </c>
      <c r="BF255" s="156">
        <f t="shared" si="55"/>
        <v>0</v>
      </c>
      <c r="BG255" s="156">
        <f t="shared" si="56"/>
        <v>0</v>
      </c>
      <c r="BH255" s="156">
        <f t="shared" si="57"/>
        <v>0</v>
      </c>
      <c r="BI255" s="156">
        <f t="shared" si="58"/>
        <v>0</v>
      </c>
      <c r="BJ255" s="16" t="s">
        <v>88</v>
      </c>
      <c r="BK255" s="156">
        <f t="shared" si="59"/>
        <v>0</v>
      </c>
      <c r="BL255" s="16" t="s">
        <v>561</v>
      </c>
      <c r="BM255" s="155" t="s">
        <v>9718</v>
      </c>
    </row>
    <row r="256" spans="2:65" s="1" customFormat="1" ht="24.15" customHeight="1">
      <c r="B256" s="142"/>
      <c r="C256" s="143" t="s">
        <v>1961</v>
      </c>
      <c r="D256" s="143" t="s">
        <v>319</v>
      </c>
      <c r="E256" s="144" t="s">
        <v>9719</v>
      </c>
      <c r="F256" s="145" t="s">
        <v>9720</v>
      </c>
      <c r="G256" s="146" t="s">
        <v>639</v>
      </c>
      <c r="H256" s="198"/>
      <c r="I256" s="148"/>
      <c r="J256" s="149">
        <f t="shared" si="50"/>
        <v>0</v>
      </c>
      <c r="K256" s="150"/>
      <c r="L256" s="31"/>
      <c r="M256" s="151" t="s">
        <v>1</v>
      </c>
      <c r="N256" s="152" t="s">
        <v>42</v>
      </c>
      <c r="P256" s="153">
        <f t="shared" si="51"/>
        <v>0</v>
      </c>
      <c r="Q256" s="153">
        <v>0</v>
      </c>
      <c r="R256" s="153">
        <f t="shared" si="52"/>
        <v>0</v>
      </c>
      <c r="S256" s="153">
        <v>0</v>
      </c>
      <c r="T256" s="154">
        <f t="shared" si="53"/>
        <v>0</v>
      </c>
      <c r="AR256" s="155" t="s">
        <v>561</v>
      </c>
      <c r="AT256" s="155" t="s">
        <v>319</v>
      </c>
      <c r="AU256" s="155" t="s">
        <v>88</v>
      </c>
      <c r="AY256" s="16" t="s">
        <v>317</v>
      </c>
      <c r="BE256" s="156">
        <f t="shared" si="54"/>
        <v>0</v>
      </c>
      <c r="BF256" s="156">
        <f t="shared" si="55"/>
        <v>0</v>
      </c>
      <c r="BG256" s="156">
        <f t="shared" si="56"/>
        <v>0</v>
      </c>
      <c r="BH256" s="156">
        <f t="shared" si="57"/>
        <v>0</v>
      </c>
      <c r="BI256" s="156">
        <f t="shared" si="58"/>
        <v>0</v>
      </c>
      <c r="BJ256" s="16" t="s">
        <v>88</v>
      </c>
      <c r="BK256" s="156">
        <f t="shared" si="59"/>
        <v>0</v>
      </c>
      <c r="BL256" s="16" t="s">
        <v>561</v>
      </c>
      <c r="BM256" s="155" t="s">
        <v>9722</v>
      </c>
    </row>
    <row r="257" spans="2:65" s="11" customFormat="1" ht="25.9" customHeight="1">
      <c r="B257" s="130"/>
      <c r="D257" s="131" t="s">
        <v>75</v>
      </c>
      <c r="E257" s="132" t="s">
        <v>499</v>
      </c>
      <c r="F257" s="132" t="s">
        <v>500</v>
      </c>
      <c r="I257" s="133"/>
      <c r="J257" s="134">
        <f>BK257</f>
        <v>0</v>
      </c>
      <c r="L257" s="130"/>
      <c r="M257" s="135"/>
      <c r="P257" s="136">
        <f>P258</f>
        <v>0</v>
      </c>
      <c r="R257" s="136">
        <f>R258</f>
        <v>0</v>
      </c>
      <c r="T257" s="137">
        <f>T258</f>
        <v>0</v>
      </c>
      <c r="AR257" s="131" t="s">
        <v>341</v>
      </c>
      <c r="AT257" s="138" t="s">
        <v>75</v>
      </c>
      <c r="AU257" s="138" t="s">
        <v>76</v>
      </c>
      <c r="AY257" s="131" t="s">
        <v>317</v>
      </c>
      <c r="BK257" s="139">
        <f>BK258</f>
        <v>0</v>
      </c>
    </row>
    <row r="258" spans="2:65" s="1" customFormat="1" ht="37.75" customHeight="1">
      <c r="B258" s="142"/>
      <c r="C258" s="143" t="s">
        <v>2024</v>
      </c>
      <c r="D258" s="143" t="s">
        <v>319</v>
      </c>
      <c r="E258" s="144" t="s">
        <v>744</v>
      </c>
      <c r="F258" s="145" t="s">
        <v>745</v>
      </c>
      <c r="G258" s="146" t="s">
        <v>746</v>
      </c>
      <c r="H258" s="147">
        <v>5</v>
      </c>
      <c r="I258" s="148"/>
      <c r="J258" s="149">
        <f>ROUND(I258*H258,2)</f>
        <v>0</v>
      </c>
      <c r="K258" s="150"/>
      <c r="L258" s="31"/>
      <c r="M258" s="190" t="s">
        <v>1</v>
      </c>
      <c r="N258" s="191" t="s">
        <v>42</v>
      </c>
      <c r="O258" s="192"/>
      <c r="P258" s="193">
        <f>O258*H258</f>
        <v>0</v>
      </c>
      <c r="Q258" s="193">
        <v>0</v>
      </c>
      <c r="R258" s="193">
        <f>Q258*H258</f>
        <v>0</v>
      </c>
      <c r="S258" s="193">
        <v>0</v>
      </c>
      <c r="T258" s="194">
        <f>S258*H258</f>
        <v>0</v>
      </c>
      <c r="AR258" s="155" t="s">
        <v>505</v>
      </c>
      <c r="AT258" s="155" t="s">
        <v>319</v>
      </c>
      <c r="AU258" s="155" t="s">
        <v>83</v>
      </c>
      <c r="AY258" s="16" t="s">
        <v>317</v>
      </c>
      <c r="BE258" s="156">
        <f>IF(N258="základná",J258,0)</f>
        <v>0</v>
      </c>
      <c r="BF258" s="156">
        <f>IF(N258="znížená",J258,0)</f>
        <v>0</v>
      </c>
      <c r="BG258" s="156">
        <f>IF(N258="zákl. prenesená",J258,0)</f>
        <v>0</v>
      </c>
      <c r="BH258" s="156">
        <f>IF(N258="zníž. prenesená",J258,0)</f>
        <v>0</v>
      </c>
      <c r="BI258" s="156">
        <f>IF(N258="nulová",J258,0)</f>
        <v>0</v>
      </c>
      <c r="BJ258" s="16" t="s">
        <v>88</v>
      </c>
      <c r="BK258" s="156">
        <f>ROUND(I258*H258,2)</f>
        <v>0</v>
      </c>
      <c r="BL258" s="16" t="s">
        <v>505</v>
      </c>
      <c r="BM258" s="155" t="s">
        <v>15605</v>
      </c>
    </row>
    <row r="259" spans="2:65" s="1" customFormat="1" ht="7" customHeight="1">
      <c r="B259" s="46"/>
      <c r="C259" s="47"/>
      <c r="D259" s="47"/>
      <c r="E259" s="47"/>
      <c r="F259" s="47"/>
      <c r="G259" s="47"/>
      <c r="H259" s="47"/>
      <c r="I259" s="47"/>
      <c r="J259" s="47"/>
      <c r="K259" s="47"/>
      <c r="L259" s="31"/>
    </row>
  </sheetData>
  <autoFilter ref="C130:K258" xr:uid="{00000000-0009-0000-0000-000011000000}"/>
  <mergeCells count="12">
    <mergeCell ref="E123:H123"/>
    <mergeCell ref="L2:V2"/>
    <mergeCell ref="E85:H85"/>
    <mergeCell ref="E87:H87"/>
    <mergeCell ref="E89:H89"/>
    <mergeCell ref="E119:H119"/>
    <mergeCell ref="E121:H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21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144</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13790</v>
      </c>
      <c r="F9" s="263"/>
      <c r="G9" s="263"/>
      <c r="H9" s="263"/>
      <c r="L9" s="31"/>
    </row>
    <row r="10" spans="2:46" s="1" customFormat="1" ht="12" customHeight="1">
      <c r="B10" s="31"/>
      <c r="D10" s="26" t="s">
        <v>287</v>
      </c>
      <c r="L10" s="31"/>
    </row>
    <row r="11" spans="2:46" s="1" customFormat="1" ht="16.5" customHeight="1">
      <c r="B11" s="31"/>
      <c r="E11" s="243" t="s">
        <v>9724</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ROUND(J131,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ROUND((SUM(BE131:BE218)),  2)</f>
        <v>0</v>
      </c>
      <c r="G35" s="99"/>
      <c r="H35" s="99"/>
      <c r="I35" s="100">
        <v>0.2</v>
      </c>
      <c r="J35" s="98">
        <f>ROUND(((SUM(BE131:BE218))*I35),  2)</f>
        <v>0</v>
      </c>
      <c r="L35" s="31"/>
    </row>
    <row r="36" spans="2:12" s="1" customFormat="1" ht="14.4" customHeight="1">
      <c r="B36" s="31"/>
      <c r="E36" s="36" t="s">
        <v>42</v>
      </c>
      <c r="F36" s="98">
        <f>ROUND((SUM(BF131:BF218)),  2)</f>
        <v>0</v>
      </c>
      <c r="G36" s="99"/>
      <c r="H36" s="99"/>
      <c r="I36" s="100">
        <v>0.2</v>
      </c>
      <c r="J36" s="98">
        <f>ROUND(((SUM(BF131:BF218))*I36),  2)</f>
        <v>0</v>
      </c>
      <c r="L36" s="31"/>
    </row>
    <row r="37" spans="2:12" s="1" customFormat="1" ht="14.4" hidden="1" customHeight="1">
      <c r="B37" s="31"/>
      <c r="E37" s="26" t="s">
        <v>43</v>
      </c>
      <c r="F37" s="87">
        <f>ROUND((SUM(BG131:BG218)),  2)</f>
        <v>0</v>
      </c>
      <c r="I37" s="101">
        <v>0.2</v>
      </c>
      <c r="J37" s="87">
        <f>0</f>
        <v>0</v>
      </c>
      <c r="L37" s="31"/>
    </row>
    <row r="38" spans="2:12" s="1" customFormat="1" ht="14.4" hidden="1" customHeight="1">
      <c r="B38" s="31"/>
      <c r="E38" s="26" t="s">
        <v>44</v>
      </c>
      <c r="F38" s="87">
        <f>ROUND((SUM(BH131:BH218)),  2)</f>
        <v>0</v>
      </c>
      <c r="I38" s="101">
        <v>0.2</v>
      </c>
      <c r="J38" s="87">
        <f>0</f>
        <v>0</v>
      </c>
      <c r="L38" s="31"/>
    </row>
    <row r="39" spans="2:12" s="1" customFormat="1" ht="14.4" hidden="1" customHeight="1">
      <c r="B39" s="31"/>
      <c r="E39" s="36" t="s">
        <v>45</v>
      </c>
      <c r="F39" s="98">
        <f>ROUND((SUM(BI131:BI218)),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13790</v>
      </c>
      <c r="F87" s="263"/>
      <c r="G87" s="263"/>
      <c r="H87" s="263"/>
      <c r="L87" s="31"/>
    </row>
    <row r="88" spans="2:12" s="1" customFormat="1" ht="12" customHeight="1">
      <c r="B88" s="31"/>
      <c r="C88" s="26" t="s">
        <v>287</v>
      </c>
      <c r="L88" s="31"/>
    </row>
    <row r="89" spans="2:12" s="1" customFormat="1" ht="16.5" customHeight="1">
      <c r="B89" s="31"/>
      <c r="E89" s="243" t="str">
        <f>E11</f>
        <v>E.6-E.7 - Vykurovanie a chladenie</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J131</f>
        <v>0</v>
      </c>
      <c r="L98" s="31"/>
      <c r="AU98" s="16" t="s">
        <v>296</v>
      </c>
    </row>
    <row r="99" spans="2:47" s="8" customFormat="1" ht="25" customHeight="1">
      <c r="B99" s="113"/>
      <c r="D99" s="114" t="s">
        <v>938</v>
      </c>
      <c r="E99" s="115"/>
      <c r="F99" s="115"/>
      <c r="G99" s="115"/>
      <c r="H99" s="115"/>
      <c r="I99" s="115"/>
      <c r="J99" s="116">
        <f>J132</f>
        <v>0</v>
      </c>
      <c r="L99" s="113"/>
    </row>
    <row r="100" spans="2:47" s="9" customFormat="1" ht="19.899999999999999" customHeight="1">
      <c r="B100" s="117"/>
      <c r="D100" s="118" t="s">
        <v>941</v>
      </c>
      <c r="E100" s="119"/>
      <c r="F100" s="119"/>
      <c r="G100" s="119"/>
      <c r="H100" s="119"/>
      <c r="I100" s="119"/>
      <c r="J100" s="120">
        <f>J133</f>
        <v>0</v>
      </c>
      <c r="L100" s="117"/>
    </row>
    <row r="101" spans="2:47" s="9" customFormat="1" ht="19.899999999999999" customHeight="1">
      <c r="B101" s="117"/>
      <c r="D101" s="118" t="s">
        <v>9727</v>
      </c>
      <c r="E101" s="119"/>
      <c r="F101" s="119"/>
      <c r="G101" s="119"/>
      <c r="H101" s="119"/>
      <c r="I101" s="119"/>
      <c r="J101" s="120">
        <f>J143</f>
        <v>0</v>
      </c>
      <c r="L101" s="117"/>
    </row>
    <row r="102" spans="2:47" s="9" customFormat="1" ht="19.899999999999999" customHeight="1">
      <c r="B102" s="117"/>
      <c r="D102" s="118" t="s">
        <v>9728</v>
      </c>
      <c r="E102" s="119"/>
      <c r="F102" s="119"/>
      <c r="G102" s="119"/>
      <c r="H102" s="119"/>
      <c r="I102" s="119"/>
      <c r="J102" s="120">
        <f>J153</f>
        <v>0</v>
      </c>
      <c r="L102" s="117"/>
    </row>
    <row r="103" spans="2:47" s="9" customFormat="1" ht="19.899999999999999" customHeight="1">
      <c r="B103" s="117"/>
      <c r="D103" s="118" t="s">
        <v>9729</v>
      </c>
      <c r="E103" s="119"/>
      <c r="F103" s="119"/>
      <c r="G103" s="119"/>
      <c r="H103" s="119"/>
      <c r="I103" s="119"/>
      <c r="J103" s="120">
        <f>J186</f>
        <v>0</v>
      </c>
      <c r="L103" s="117"/>
    </row>
    <row r="104" spans="2:47" s="9" customFormat="1" ht="19.899999999999999" customHeight="1">
      <c r="B104" s="117"/>
      <c r="D104" s="118" t="s">
        <v>948</v>
      </c>
      <c r="E104" s="119"/>
      <c r="F104" s="119"/>
      <c r="G104" s="119"/>
      <c r="H104" s="119"/>
      <c r="I104" s="119"/>
      <c r="J104" s="120">
        <f>J203</f>
        <v>0</v>
      </c>
      <c r="L104" s="117"/>
    </row>
    <row r="105" spans="2:47" s="9" customFormat="1" ht="19.899999999999999" customHeight="1">
      <c r="B105" s="117"/>
      <c r="D105" s="118" t="s">
        <v>574</v>
      </c>
      <c r="E105" s="119"/>
      <c r="F105" s="119"/>
      <c r="G105" s="119"/>
      <c r="H105" s="119"/>
      <c r="I105" s="119"/>
      <c r="J105" s="120">
        <f>J207</f>
        <v>0</v>
      </c>
      <c r="L105" s="117"/>
    </row>
    <row r="106" spans="2:47" s="8" customFormat="1" ht="25" customHeight="1">
      <c r="B106" s="113"/>
      <c r="D106" s="114" t="s">
        <v>512</v>
      </c>
      <c r="E106" s="115"/>
      <c r="F106" s="115"/>
      <c r="G106" s="115"/>
      <c r="H106" s="115"/>
      <c r="I106" s="115"/>
      <c r="J106" s="116">
        <f>J209</f>
        <v>0</v>
      </c>
      <c r="L106" s="113"/>
    </row>
    <row r="107" spans="2:47" s="9" customFormat="1" ht="19.899999999999999" customHeight="1">
      <c r="B107" s="117"/>
      <c r="D107" s="118" t="s">
        <v>15606</v>
      </c>
      <c r="E107" s="119"/>
      <c r="F107" s="119"/>
      <c r="G107" s="119"/>
      <c r="H107" s="119"/>
      <c r="I107" s="119"/>
      <c r="J107" s="120">
        <f>J210</f>
        <v>0</v>
      </c>
      <c r="L107" s="117"/>
    </row>
    <row r="108" spans="2:47" s="8" customFormat="1" ht="25" customHeight="1">
      <c r="B108" s="113"/>
      <c r="D108" s="114" t="s">
        <v>9731</v>
      </c>
      <c r="E108" s="115"/>
      <c r="F108" s="115"/>
      <c r="G108" s="115"/>
      <c r="H108" s="115"/>
      <c r="I108" s="115"/>
      <c r="J108" s="116">
        <f>J215</f>
        <v>0</v>
      </c>
      <c r="L108" s="113"/>
    </row>
    <row r="109" spans="2:47" s="8" customFormat="1" ht="25" customHeight="1">
      <c r="B109" s="113"/>
      <c r="D109" s="114" t="s">
        <v>302</v>
      </c>
      <c r="E109" s="115"/>
      <c r="F109" s="115"/>
      <c r="G109" s="115"/>
      <c r="H109" s="115"/>
      <c r="I109" s="115"/>
      <c r="J109" s="116">
        <f>J217</f>
        <v>0</v>
      </c>
      <c r="L109" s="113"/>
    </row>
    <row r="110" spans="2:47" s="1" customFormat="1" ht="21.75" customHeight="1">
      <c r="B110" s="31"/>
      <c r="L110" s="31"/>
    </row>
    <row r="111" spans="2:47" s="1" customFormat="1" ht="7" customHeight="1">
      <c r="B111" s="46"/>
      <c r="C111" s="47"/>
      <c r="D111" s="47"/>
      <c r="E111" s="47"/>
      <c r="F111" s="47"/>
      <c r="G111" s="47"/>
      <c r="H111" s="47"/>
      <c r="I111" s="47"/>
      <c r="J111" s="47"/>
      <c r="K111" s="47"/>
      <c r="L111" s="31"/>
    </row>
    <row r="115" spans="2:12" s="1" customFormat="1" ht="7" customHeight="1">
      <c r="B115" s="48"/>
      <c r="C115" s="49"/>
      <c r="D115" s="49"/>
      <c r="E115" s="49"/>
      <c r="F115" s="49"/>
      <c r="G115" s="49"/>
      <c r="H115" s="49"/>
      <c r="I115" s="49"/>
      <c r="J115" s="49"/>
      <c r="K115" s="49"/>
      <c r="L115" s="31"/>
    </row>
    <row r="116" spans="2:12" s="1" customFormat="1" ht="25" customHeight="1">
      <c r="B116" s="31"/>
      <c r="C116" s="20" t="s">
        <v>303</v>
      </c>
      <c r="L116" s="31"/>
    </row>
    <row r="117" spans="2:12" s="1" customFormat="1" ht="7" customHeight="1">
      <c r="B117" s="31"/>
      <c r="L117" s="31"/>
    </row>
    <row r="118" spans="2:12" s="1" customFormat="1" ht="12" customHeight="1">
      <c r="B118" s="31"/>
      <c r="C118" s="26" t="s">
        <v>15</v>
      </c>
      <c r="L118" s="31"/>
    </row>
    <row r="119" spans="2:12" s="1" customFormat="1" ht="26.25" customHeight="1">
      <c r="B119" s="31"/>
      <c r="E119" s="261" t="str">
        <f>E7</f>
        <v>Dostavba a rekonštrukcia lôžkovej časti Nemocnice s poliklinikou v Spišskej Novej Vsi</v>
      </c>
      <c r="F119" s="262"/>
      <c r="G119" s="262"/>
      <c r="H119" s="262"/>
      <c r="L119" s="31"/>
    </row>
    <row r="120" spans="2:12" ht="12" customHeight="1">
      <c r="B120" s="19"/>
      <c r="C120" s="26" t="s">
        <v>285</v>
      </c>
      <c r="L120" s="19"/>
    </row>
    <row r="121" spans="2:12" s="1" customFormat="1" ht="16.5" customHeight="1">
      <c r="B121" s="31"/>
      <c r="E121" s="261" t="s">
        <v>13790</v>
      </c>
      <c r="F121" s="263"/>
      <c r="G121" s="263"/>
      <c r="H121" s="263"/>
      <c r="L121" s="31"/>
    </row>
    <row r="122" spans="2:12" s="1" customFormat="1" ht="12" customHeight="1">
      <c r="B122" s="31"/>
      <c r="C122" s="26" t="s">
        <v>287</v>
      </c>
      <c r="L122" s="31"/>
    </row>
    <row r="123" spans="2:12" s="1" customFormat="1" ht="16.5" customHeight="1">
      <c r="B123" s="31"/>
      <c r="E123" s="243" t="str">
        <f>E11</f>
        <v>E.6-E.7 - Vykurovanie a chladenie</v>
      </c>
      <c r="F123" s="263"/>
      <c r="G123" s="263"/>
      <c r="H123" s="263"/>
      <c r="L123" s="31"/>
    </row>
    <row r="124" spans="2:12" s="1" customFormat="1" ht="7" customHeight="1">
      <c r="B124" s="31"/>
      <c r="L124" s="31"/>
    </row>
    <row r="125" spans="2:12" s="1" customFormat="1" ht="12" customHeight="1">
      <c r="B125" s="31"/>
      <c r="C125" s="26" t="s">
        <v>19</v>
      </c>
      <c r="F125" s="24" t="str">
        <f>F14</f>
        <v>parc.č.:1094/1,17,81,82,98,99,1095,1096,9243/18</v>
      </c>
      <c r="I125" s="26" t="s">
        <v>21</v>
      </c>
      <c r="J125" s="54" t="str">
        <f>IF(J14="","",J14)</f>
        <v>6. 3. 2024</v>
      </c>
      <c r="L125" s="31"/>
    </row>
    <row r="126" spans="2:12" s="1" customFormat="1" ht="7" customHeight="1">
      <c r="B126" s="31"/>
      <c r="L126" s="31"/>
    </row>
    <row r="127" spans="2:12" s="1" customFormat="1" ht="25.65" customHeight="1">
      <c r="B127" s="31"/>
      <c r="C127" s="26" t="s">
        <v>23</v>
      </c>
      <c r="F127" s="24" t="str">
        <f>E17</f>
        <v>Nemocnica s poliklinikou, Spišská Nová Ves</v>
      </c>
      <c r="I127" s="26" t="s">
        <v>29</v>
      </c>
      <c r="J127" s="29" t="str">
        <f>E23</f>
        <v>d.g.A. design graphic architecture s.r.o.</v>
      </c>
      <c r="L127" s="31"/>
    </row>
    <row r="128" spans="2:12" s="1" customFormat="1" ht="15.15" customHeight="1">
      <c r="B128" s="31"/>
      <c r="C128" s="26" t="s">
        <v>27</v>
      </c>
      <c r="F128" s="24" t="str">
        <f>IF(E20="","",E20)</f>
        <v>Vyplň údaj</v>
      </c>
      <c r="I128" s="26" t="s">
        <v>32</v>
      </c>
      <c r="J128" s="29" t="str">
        <f>E26</f>
        <v xml:space="preserve"> </v>
      </c>
      <c r="L128" s="31"/>
    </row>
    <row r="129" spans="2:65" s="1" customFormat="1" ht="10.25" customHeight="1">
      <c r="B129" s="31"/>
      <c r="L129" s="31"/>
    </row>
    <row r="130" spans="2:65" s="10" customFormat="1" ht="29.25" customHeight="1">
      <c r="B130" s="121"/>
      <c r="C130" s="122" t="s">
        <v>304</v>
      </c>
      <c r="D130" s="123" t="s">
        <v>61</v>
      </c>
      <c r="E130" s="123" t="s">
        <v>57</v>
      </c>
      <c r="F130" s="123" t="s">
        <v>58</v>
      </c>
      <c r="G130" s="123" t="s">
        <v>305</v>
      </c>
      <c r="H130" s="123" t="s">
        <v>306</v>
      </c>
      <c r="I130" s="123" t="s">
        <v>307</v>
      </c>
      <c r="J130" s="124" t="s">
        <v>294</v>
      </c>
      <c r="K130" s="125" t="s">
        <v>308</v>
      </c>
      <c r="L130" s="121"/>
      <c r="M130" s="61" t="s">
        <v>1</v>
      </c>
      <c r="N130" s="62" t="s">
        <v>40</v>
      </c>
      <c r="O130" s="62" t="s">
        <v>309</v>
      </c>
      <c r="P130" s="62" t="s">
        <v>310</v>
      </c>
      <c r="Q130" s="62" t="s">
        <v>311</v>
      </c>
      <c r="R130" s="62" t="s">
        <v>312</v>
      </c>
      <c r="S130" s="62" t="s">
        <v>313</v>
      </c>
      <c r="T130" s="63" t="s">
        <v>314</v>
      </c>
    </row>
    <row r="131" spans="2:65" s="1" customFormat="1" ht="22.75" customHeight="1">
      <c r="B131" s="31"/>
      <c r="C131" s="66" t="s">
        <v>295</v>
      </c>
      <c r="J131" s="126">
        <f>BK131</f>
        <v>0</v>
      </c>
      <c r="L131" s="31"/>
      <c r="M131" s="64"/>
      <c r="N131" s="55"/>
      <c r="O131" s="55"/>
      <c r="P131" s="127">
        <f>P132+P209+P215+P217</f>
        <v>0</v>
      </c>
      <c r="Q131" s="55"/>
      <c r="R131" s="127">
        <f>R132+R209+R215+R217</f>
        <v>0.31315987999999995</v>
      </c>
      <c r="S131" s="55"/>
      <c r="T131" s="128">
        <f>T132+T209+T215+T217</f>
        <v>6.7900000000000002E-2</v>
      </c>
      <c r="AT131" s="16" t="s">
        <v>75</v>
      </c>
      <c r="AU131" s="16" t="s">
        <v>296</v>
      </c>
      <c r="BK131" s="129">
        <f>BK132+BK209+BK215+BK217</f>
        <v>0</v>
      </c>
    </row>
    <row r="132" spans="2:65" s="11" customFormat="1" ht="25.9" customHeight="1">
      <c r="B132" s="130"/>
      <c r="D132" s="131" t="s">
        <v>75</v>
      </c>
      <c r="E132" s="132" t="s">
        <v>2241</v>
      </c>
      <c r="F132" s="132" t="s">
        <v>2242</v>
      </c>
      <c r="I132" s="133"/>
      <c r="J132" s="134">
        <f>BK132</f>
        <v>0</v>
      </c>
      <c r="L132" s="130"/>
      <c r="M132" s="135"/>
      <c r="P132" s="136">
        <f>P133+P143+P153+P186+P203+P207</f>
        <v>0</v>
      </c>
      <c r="R132" s="136">
        <f>R133+R143+R153+R186+R203+R207</f>
        <v>0.31315987999999995</v>
      </c>
      <c r="T132" s="137">
        <f>T133+T143+T153+T186+T203+T207</f>
        <v>6.7900000000000002E-2</v>
      </c>
      <c r="AR132" s="131" t="s">
        <v>88</v>
      </c>
      <c r="AT132" s="138" t="s">
        <v>75</v>
      </c>
      <c r="AU132" s="138" t="s">
        <v>76</v>
      </c>
      <c r="AY132" s="131" t="s">
        <v>317</v>
      </c>
      <c r="BK132" s="139">
        <f>BK133+BK143+BK153+BK186+BK203+BK207</f>
        <v>0</v>
      </c>
    </row>
    <row r="133" spans="2:65" s="11" customFormat="1" ht="22.75" customHeight="1">
      <c r="B133" s="130"/>
      <c r="D133" s="131" t="s">
        <v>75</v>
      </c>
      <c r="E133" s="140" t="s">
        <v>2453</v>
      </c>
      <c r="F133" s="140" t="s">
        <v>2454</v>
      </c>
      <c r="I133" s="133"/>
      <c r="J133" s="141">
        <f>BK133</f>
        <v>0</v>
      </c>
      <c r="L133" s="130"/>
      <c r="M133" s="135"/>
      <c r="P133" s="136">
        <f>SUM(P134:P142)</f>
        <v>0</v>
      </c>
      <c r="R133" s="136">
        <f>SUM(R134:R142)</f>
        <v>0</v>
      </c>
      <c r="T133" s="137">
        <f>SUM(T134:T142)</f>
        <v>0</v>
      </c>
      <c r="AR133" s="131" t="s">
        <v>88</v>
      </c>
      <c r="AT133" s="138" t="s">
        <v>75</v>
      </c>
      <c r="AU133" s="138" t="s">
        <v>83</v>
      </c>
      <c r="AY133" s="131" t="s">
        <v>317</v>
      </c>
      <c r="BK133" s="139">
        <f>SUM(BK134:BK142)</f>
        <v>0</v>
      </c>
    </row>
    <row r="134" spans="2:65" s="1" customFormat="1" ht="24.15" customHeight="1">
      <c r="B134" s="142"/>
      <c r="C134" s="143" t="s">
        <v>743</v>
      </c>
      <c r="D134" s="143" t="s">
        <v>319</v>
      </c>
      <c r="E134" s="144" t="s">
        <v>15607</v>
      </c>
      <c r="F134" s="145" t="s">
        <v>15608</v>
      </c>
      <c r="G134" s="146" t="s">
        <v>484</v>
      </c>
      <c r="H134" s="147">
        <v>27.5</v>
      </c>
      <c r="I134" s="148"/>
      <c r="J134" s="149">
        <f t="shared" ref="J134:J142" si="0">ROUND(I134*H134,2)</f>
        <v>0</v>
      </c>
      <c r="K134" s="150"/>
      <c r="L134" s="31"/>
      <c r="M134" s="151" t="s">
        <v>1</v>
      </c>
      <c r="N134" s="152" t="s">
        <v>42</v>
      </c>
      <c r="P134" s="153">
        <f t="shared" ref="P134:P142" si="1">O134*H134</f>
        <v>0</v>
      </c>
      <c r="Q134" s="153">
        <v>0</v>
      </c>
      <c r="R134" s="153">
        <f t="shared" ref="R134:R142" si="2">Q134*H134</f>
        <v>0</v>
      </c>
      <c r="S134" s="153">
        <v>0</v>
      </c>
      <c r="T134" s="154">
        <f t="shared" ref="T134:T142" si="3">S134*H134</f>
        <v>0</v>
      </c>
      <c r="AR134" s="155" t="s">
        <v>396</v>
      </c>
      <c r="AT134" s="155" t="s">
        <v>319</v>
      </c>
      <c r="AU134" s="155" t="s">
        <v>88</v>
      </c>
      <c r="AY134" s="16" t="s">
        <v>317</v>
      </c>
      <c r="BE134" s="156">
        <f t="shared" ref="BE134:BE142" si="4">IF(N134="základná",J134,0)</f>
        <v>0</v>
      </c>
      <c r="BF134" s="156">
        <f t="shared" ref="BF134:BF142" si="5">IF(N134="znížená",J134,0)</f>
        <v>0</v>
      </c>
      <c r="BG134" s="156">
        <f t="shared" ref="BG134:BG142" si="6">IF(N134="zákl. prenesená",J134,0)</f>
        <v>0</v>
      </c>
      <c r="BH134" s="156">
        <f t="shared" ref="BH134:BH142" si="7">IF(N134="zníž. prenesená",J134,0)</f>
        <v>0</v>
      </c>
      <c r="BI134" s="156">
        <f t="shared" ref="BI134:BI142" si="8">IF(N134="nulová",J134,0)</f>
        <v>0</v>
      </c>
      <c r="BJ134" s="16" t="s">
        <v>88</v>
      </c>
      <c r="BK134" s="156">
        <f t="shared" ref="BK134:BK142" si="9">ROUND(I134*H134,2)</f>
        <v>0</v>
      </c>
      <c r="BL134" s="16" t="s">
        <v>396</v>
      </c>
      <c r="BM134" s="155" t="s">
        <v>88</v>
      </c>
    </row>
    <row r="135" spans="2:65" s="1" customFormat="1" ht="16.5" customHeight="1">
      <c r="B135" s="142"/>
      <c r="C135" s="143" t="s">
        <v>83</v>
      </c>
      <c r="D135" s="143" t="s">
        <v>319</v>
      </c>
      <c r="E135" s="144" t="s">
        <v>9736</v>
      </c>
      <c r="F135" s="145" t="s">
        <v>1</v>
      </c>
      <c r="G135" s="146" t="s">
        <v>1</v>
      </c>
      <c r="H135" s="147">
        <v>0</v>
      </c>
      <c r="I135" s="148"/>
      <c r="J135" s="149">
        <f t="shared" si="0"/>
        <v>0</v>
      </c>
      <c r="K135" s="150"/>
      <c r="L135" s="31"/>
      <c r="M135" s="151" t="s">
        <v>1</v>
      </c>
      <c r="N135" s="152" t="s">
        <v>42</v>
      </c>
      <c r="P135" s="153">
        <f t="shared" si="1"/>
        <v>0</v>
      </c>
      <c r="Q135" s="153">
        <v>0</v>
      </c>
      <c r="R135" s="153">
        <f t="shared" si="2"/>
        <v>0</v>
      </c>
      <c r="S135" s="153">
        <v>0</v>
      </c>
      <c r="T135" s="154">
        <f t="shared" si="3"/>
        <v>0</v>
      </c>
      <c r="AR135" s="155" t="s">
        <v>396</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396</v>
      </c>
      <c r="BM135" s="155" t="s">
        <v>323</v>
      </c>
    </row>
    <row r="136" spans="2:65" s="1" customFormat="1" ht="16.5" customHeight="1">
      <c r="B136" s="142"/>
      <c r="C136" s="179" t="s">
        <v>88</v>
      </c>
      <c r="D136" s="179" t="s">
        <v>454</v>
      </c>
      <c r="E136" s="180" t="s">
        <v>9738</v>
      </c>
      <c r="F136" s="181" t="s">
        <v>1</v>
      </c>
      <c r="G136" s="182" t="s">
        <v>1</v>
      </c>
      <c r="H136" s="183">
        <v>0</v>
      </c>
      <c r="I136" s="184"/>
      <c r="J136" s="185">
        <f t="shared" si="0"/>
        <v>0</v>
      </c>
      <c r="K136" s="186"/>
      <c r="L136" s="187"/>
      <c r="M136" s="188" t="s">
        <v>1</v>
      </c>
      <c r="N136" s="189" t="s">
        <v>42</v>
      </c>
      <c r="P136" s="153">
        <f t="shared" si="1"/>
        <v>0</v>
      </c>
      <c r="Q136" s="153">
        <v>0</v>
      </c>
      <c r="R136" s="153">
        <f t="shared" si="2"/>
        <v>0</v>
      </c>
      <c r="S136" s="153">
        <v>0</v>
      </c>
      <c r="T136" s="154">
        <f t="shared" si="3"/>
        <v>0</v>
      </c>
      <c r="AR136" s="155" t="s">
        <v>481</v>
      </c>
      <c r="AT136" s="155" t="s">
        <v>454</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396</v>
      </c>
      <c r="BM136" s="155" t="s">
        <v>346</v>
      </c>
    </row>
    <row r="137" spans="2:65" s="1" customFormat="1" ht="16.5" customHeight="1">
      <c r="B137" s="142"/>
      <c r="C137" s="143" t="s">
        <v>92</v>
      </c>
      <c r="D137" s="143" t="s">
        <v>319</v>
      </c>
      <c r="E137" s="144" t="s">
        <v>9740</v>
      </c>
      <c r="F137" s="145" t="s">
        <v>1</v>
      </c>
      <c r="G137" s="146" t="s">
        <v>1</v>
      </c>
      <c r="H137" s="147">
        <v>0</v>
      </c>
      <c r="I137" s="148"/>
      <c r="J137" s="149">
        <f t="shared" si="0"/>
        <v>0</v>
      </c>
      <c r="K137" s="150"/>
      <c r="L137" s="31"/>
      <c r="M137" s="151" t="s">
        <v>1</v>
      </c>
      <c r="N137" s="152" t="s">
        <v>42</v>
      </c>
      <c r="P137" s="153">
        <f t="shared" si="1"/>
        <v>0</v>
      </c>
      <c r="Q137" s="153">
        <v>0</v>
      </c>
      <c r="R137" s="153">
        <f t="shared" si="2"/>
        <v>0</v>
      </c>
      <c r="S137" s="153">
        <v>0</v>
      </c>
      <c r="T137" s="154">
        <f t="shared" si="3"/>
        <v>0</v>
      </c>
      <c r="AR137" s="155" t="s">
        <v>396</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396</v>
      </c>
      <c r="BM137" s="155" t="s">
        <v>356</v>
      </c>
    </row>
    <row r="138" spans="2:65" s="1" customFormat="1" ht="16.5" customHeight="1">
      <c r="B138" s="142"/>
      <c r="C138" s="179" t="s">
        <v>323</v>
      </c>
      <c r="D138" s="179" t="s">
        <v>454</v>
      </c>
      <c r="E138" s="180" t="s">
        <v>9742</v>
      </c>
      <c r="F138" s="181" t="s">
        <v>1</v>
      </c>
      <c r="G138" s="182" t="s">
        <v>1</v>
      </c>
      <c r="H138" s="183">
        <v>0</v>
      </c>
      <c r="I138" s="184"/>
      <c r="J138" s="185">
        <f t="shared" si="0"/>
        <v>0</v>
      </c>
      <c r="K138" s="186"/>
      <c r="L138" s="187"/>
      <c r="M138" s="188" t="s">
        <v>1</v>
      </c>
      <c r="N138" s="189" t="s">
        <v>42</v>
      </c>
      <c r="P138" s="153">
        <f t="shared" si="1"/>
        <v>0</v>
      </c>
      <c r="Q138" s="153">
        <v>0</v>
      </c>
      <c r="R138" s="153">
        <f t="shared" si="2"/>
        <v>0</v>
      </c>
      <c r="S138" s="153">
        <v>0</v>
      </c>
      <c r="T138" s="154">
        <f t="shared" si="3"/>
        <v>0</v>
      </c>
      <c r="AR138" s="155" t="s">
        <v>481</v>
      </c>
      <c r="AT138" s="155" t="s">
        <v>454</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396</v>
      </c>
      <c r="BM138" s="155" t="s">
        <v>366</v>
      </c>
    </row>
    <row r="139" spans="2:65" s="1" customFormat="1" ht="24.15" customHeight="1">
      <c r="B139" s="142"/>
      <c r="C139" s="143" t="s">
        <v>341</v>
      </c>
      <c r="D139" s="143" t="s">
        <v>319</v>
      </c>
      <c r="E139" s="144" t="s">
        <v>9744</v>
      </c>
      <c r="F139" s="145" t="s">
        <v>9745</v>
      </c>
      <c r="G139" s="146" t="s">
        <v>484</v>
      </c>
      <c r="H139" s="147">
        <v>28</v>
      </c>
      <c r="I139" s="148"/>
      <c r="J139" s="149">
        <f t="shared" si="0"/>
        <v>0</v>
      </c>
      <c r="K139" s="150"/>
      <c r="L139" s="31"/>
      <c r="M139" s="151" t="s">
        <v>1</v>
      </c>
      <c r="N139" s="152" t="s">
        <v>42</v>
      </c>
      <c r="P139" s="153">
        <f t="shared" si="1"/>
        <v>0</v>
      </c>
      <c r="Q139" s="153">
        <v>0</v>
      </c>
      <c r="R139" s="153">
        <f t="shared" si="2"/>
        <v>0</v>
      </c>
      <c r="S139" s="153">
        <v>0</v>
      </c>
      <c r="T139" s="154">
        <f t="shared" si="3"/>
        <v>0</v>
      </c>
      <c r="AR139" s="155" t="s">
        <v>396</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396</v>
      </c>
      <c r="BM139" s="155" t="s">
        <v>376</v>
      </c>
    </row>
    <row r="140" spans="2:65" s="1" customFormat="1" ht="33" customHeight="1">
      <c r="B140" s="142"/>
      <c r="C140" s="179" t="s">
        <v>346</v>
      </c>
      <c r="D140" s="179" t="s">
        <v>454</v>
      </c>
      <c r="E140" s="180" t="s">
        <v>9746</v>
      </c>
      <c r="F140" s="181" t="s">
        <v>9747</v>
      </c>
      <c r="G140" s="182" t="s">
        <v>484</v>
      </c>
      <c r="H140" s="183">
        <v>28</v>
      </c>
      <c r="I140" s="184"/>
      <c r="J140" s="185">
        <f t="shared" si="0"/>
        <v>0</v>
      </c>
      <c r="K140" s="186"/>
      <c r="L140" s="187"/>
      <c r="M140" s="188" t="s">
        <v>1</v>
      </c>
      <c r="N140" s="189" t="s">
        <v>42</v>
      </c>
      <c r="P140" s="153">
        <f t="shared" si="1"/>
        <v>0</v>
      </c>
      <c r="Q140" s="153">
        <v>0</v>
      </c>
      <c r="R140" s="153">
        <f t="shared" si="2"/>
        <v>0</v>
      </c>
      <c r="S140" s="153">
        <v>0</v>
      </c>
      <c r="T140" s="154">
        <f t="shared" si="3"/>
        <v>0</v>
      </c>
      <c r="AR140" s="155" t="s">
        <v>481</v>
      </c>
      <c r="AT140" s="155" t="s">
        <v>454</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396</v>
      </c>
      <c r="BM140" s="155" t="s">
        <v>386</v>
      </c>
    </row>
    <row r="141" spans="2:65" s="1" customFormat="1" ht="16.5" customHeight="1">
      <c r="B141" s="142"/>
      <c r="C141" s="179" t="s">
        <v>351</v>
      </c>
      <c r="D141" s="179" t="s">
        <v>454</v>
      </c>
      <c r="E141" s="180" t="s">
        <v>15609</v>
      </c>
      <c r="F141" s="181" t="s">
        <v>15610</v>
      </c>
      <c r="G141" s="182" t="s">
        <v>467</v>
      </c>
      <c r="H141" s="183">
        <v>2</v>
      </c>
      <c r="I141" s="184"/>
      <c r="J141" s="185">
        <f t="shared" si="0"/>
        <v>0</v>
      </c>
      <c r="K141" s="186"/>
      <c r="L141" s="187"/>
      <c r="M141" s="188" t="s">
        <v>1</v>
      </c>
      <c r="N141" s="189" t="s">
        <v>42</v>
      </c>
      <c r="P141" s="153">
        <f t="shared" si="1"/>
        <v>0</v>
      </c>
      <c r="Q141" s="153">
        <v>0</v>
      </c>
      <c r="R141" s="153">
        <f t="shared" si="2"/>
        <v>0</v>
      </c>
      <c r="S141" s="153">
        <v>0</v>
      </c>
      <c r="T141" s="154">
        <f t="shared" si="3"/>
        <v>0</v>
      </c>
      <c r="AR141" s="155" t="s">
        <v>481</v>
      </c>
      <c r="AT141" s="155" t="s">
        <v>454</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396</v>
      </c>
      <c r="BM141" s="155" t="s">
        <v>396</v>
      </c>
    </row>
    <row r="142" spans="2:65" s="1" customFormat="1" ht="24.15" customHeight="1">
      <c r="B142" s="142"/>
      <c r="C142" s="143" t="s">
        <v>356</v>
      </c>
      <c r="D142" s="143" t="s">
        <v>319</v>
      </c>
      <c r="E142" s="144" t="s">
        <v>9855</v>
      </c>
      <c r="F142" s="145" t="s">
        <v>9856</v>
      </c>
      <c r="G142" s="146" t="s">
        <v>639</v>
      </c>
      <c r="H142" s="198"/>
      <c r="I142" s="148"/>
      <c r="J142" s="149">
        <f t="shared" si="0"/>
        <v>0</v>
      </c>
      <c r="K142" s="150"/>
      <c r="L142" s="31"/>
      <c r="M142" s="151" t="s">
        <v>1</v>
      </c>
      <c r="N142" s="152" t="s">
        <v>42</v>
      </c>
      <c r="P142" s="153">
        <f t="shared" si="1"/>
        <v>0</v>
      </c>
      <c r="Q142" s="153">
        <v>0</v>
      </c>
      <c r="R142" s="153">
        <f t="shared" si="2"/>
        <v>0</v>
      </c>
      <c r="S142" s="153">
        <v>0</v>
      </c>
      <c r="T142" s="154">
        <f t="shared" si="3"/>
        <v>0</v>
      </c>
      <c r="AR142" s="155" t="s">
        <v>396</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396</v>
      </c>
      <c r="BM142" s="155" t="s">
        <v>405</v>
      </c>
    </row>
    <row r="143" spans="2:65" s="11" customFormat="1" ht="22.75" customHeight="1">
      <c r="B143" s="130"/>
      <c r="D143" s="131" t="s">
        <v>75</v>
      </c>
      <c r="E143" s="140" t="s">
        <v>630</v>
      </c>
      <c r="F143" s="140" t="s">
        <v>10032</v>
      </c>
      <c r="I143" s="133"/>
      <c r="J143" s="141">
        <f>BK143</f>
        <v>0</v>
      </c>
      <c r="L143" s="130"/>
      <c r="M143" s="135"/>
      <c r="P143" s="136">
        <f>SUM(P144:P152)</f>
        <v>0</v>
      </c>
      <c r="R143" s="136">
        <f>SUM(R144:R152)</f>
        <v>0.30569199999999996</v>
      </c>
      <c r="T143" s="137">
        <f>SUM(T144:T152)</f>
        <v>0</v>
      </c>
      <c r="AR143" s="131" t="s">
        <v>88</v>
      </c>
      <c r="AT143" s="138" t="s">
        <v>75</v>
      </c>
      <c r="AU143" s="138" t="s">
        <v>83</v>
      </c>
      <c r="AY143" s="131" t="s">
        <v>317</v>
      </c>
      <c r="BK143" s="139">
        <f>SUM(BK144:BK152)</f>
        <v>0</v>
      </c>
    </row>
    <row r="144" spans="2:65" s="1" customFormat="1" ht="24.15" customHeight="1">
      <c r="B144" s="142"/>
      <c r="C144" s="143" t="s">
        <v>361</v>
      </c>
      <c r="D144" s="143" t="s">
        <v>319</v>
      </c>
      <c r="E144" s="144" t="s">
        <v>15611</v>
      </c>
      <c r="F144" s="145" t="s">
        <v>15612</v>
      </c>
      <c r="G144" s="146" t="s">
        <v>484</v>
      </c>
      <c r="H144" s="147">
        <v>40</v>
      </c>
      <c r="I144" s="148"/>
      <c r="J144" s="149">
        <f t="shared" ref="J144:J152" si="10">ROUND(I144*H144,2)</f>
        <v>0</v>
      </c>
      <c r="K144" s="150"/>
      <c r="L144" s="31"/>
      <c r="M144" s="151" t="s">
        <v>1</v>
      </c>
      <c r="N144" s="152" t="s">
        <v>42</v>
      </c>
      <c r="P144" s="153">
        <f t="shared" ref="P144:P152" si="11">O144*H144</f>
        <v>0</v>
      </c>
      <c r="Q144" s="153">
        <v>0</v>
      </c>
      <c r="R144" s="153">
        <f t="shared" ref="R144:R152" si="12">Q144*H144</f>
        <v>0</v>
      </c>
      <c r="S144" s="153">
        <v>0</v>
      </c>
      <c r="T144" s="154">
        <f t="shared" ref="T144:T152" si="13">S144*H144</f>
        <v>0</v>
      </c>
      <c r="AR144" s="155" t="s">
        <v>396</v>
      </c>
      <c r="AT144" s="155" t="s">
        <v>319</v>
      </c>
      <c r="AU144" s="155" t="s">
        <v>88</v>
      </c>
      <c r="AY144" s="16" t="s">
        <v>317</v>
      </c>
      <c r="BE144" s="156">
        <f t="shared" ref="BE144:BE152" si="14">IF(N144="základná",J144,0)</f>
        <v>0</v>
      </c>
      <c r="BF144" s="156">
        <f t="shared" ref="BF144:BF152" si="15">IF(N144="znížená",J144,0)</f>
        <v>0</v>
      </c>
      <c r="BG144" s="156">
        <f t="shared" ref="BG144:BG152" si="16">IF(N144="zákl. prenesená",J144,0)</f>
        <v>0</v>
      </c>
      <c r="BH144" s="156">
        <f t="shared" ref="BH144:BH152" si="17">IF(N144="zníž. prenesená",J144,0)</f>
        <v>0</v>
      </c>
      <c r="BI144" s="156">
        <f t="shared" ref="BI144:BI152" si="18">IF(N144="nulová",J144,0)</f>
        <v>0</v>
      </c>
      <c r="BJ144" s="16" t="s">
        <v>88</v>
      </c>
      <c r="BK144" s="156">
        <f t="shared" ref="BK144:BK152" si="19">ROUND(I144*H144,2)</f>
        <v>0</v>
      </c>
      <c r="BL144" s="16" t="s">
        <v>396</v>
      </c>
      <c r="BM144" s="155" t="s">
        <v>7</v>
      </c>
    </row>
    <row r="145" spans="2:65" s="1" customFormat="1" ht="24.15" customHeight="1">
      <c r="B145" s="142"/>
      <c r="C145" s="143" t="s">
        <v>366</v>
      </c>
      <c r="D145" s="143" t="s">
        <v>319</v>
      </c>
      <c r="E145" s="144" t="s">
        <v>15613</v>
      </c>
      <c r="F145" s="145" t="s">
        <v>15614</v>
      </c>
      <c r="G145" s="146" t="s">
        <v>484</v>
      </c>
      <c r="H145" s="147">
        <v>140</v>
      </c>
      <c r="I145" s="148"/>
      <c r="J145" s="149">
        <f t="shared" si="10"/>
        <v>0</v>
      </c>
      <c r="K145" s="150"/>
      <c r="L145" s="31"/>
      <c r="M145" s="151" t="s">
        <v>1</v>
      </c>
      <c r="N145" s="152" t="s">
        <v>42</v>
      </c>
      <c r="P145" s="153">
        <f t="shared" si="11"/>
        <v>0</v>
      </c>
      <c r="Q145" s="153">
        <v>0</v>
      </c>
      <c r="R145" s="153">
        <f t="shared" si="12"/>
        <v>0</v>
      </c>
      <c r="S145" s="153">
        <v>0</v>
      </c>
      <c r="T145" s="154">
        <f t="shared" si="13"/>
        <v>0</v>
      </c>
      <c r="AR145" s="155" t="s">
        <v>396</v>
      </c>
      <c r="AT145" s="155" t="s">
        <v>319</v>
      </c>
      <c r="AU145" s="155" t="s">
        <v>88</v>
      </c>
      <c r="AY145" s="16" t="s">
        <v>317</v>
      </c>
      <c r="BE145" s="156">
        <f t="shared" si="14"/>
        <v>0</v>
      </c>
      <c r="BF145" s="156">
        <f t="shared" si="15"/>
        <v>0</v>
      </c>
      <c r="BG145" s="156">
        <f t="shared" si="16"/>
        <v>0</v>
      </c>
      <c r="BH145" s="156">
        <f t="shared" si="17"/>
        <v>0</v>
      </c>
      <c r="BI145" s="156">
        <f t="shared" si="18"/>
        <v>0</v>
      </c>
      <c r="BJ145" s="16" t="s">
        <v>88</v>
      </c>
      <c r="BK145" s="156">
        <f t="shared" si="19"/>
        <v>0</v>
      </c>
      <c r="BL145" s="16" t="s">
        <v>396</v>
      </c>
      <c r="BM145" s="155" t="s">
        <v>432</v>
      </c>
    </row>
    <row r="146" spans="2:65" s="1" customFormat="1" ht="33" customHeight="1">
      <c r="B146" s="142"/>
      <c r="C146" s="143" t="s">
        <v>616</v>
      </c>
      <c r="D146" s="143" t="s">
        <v>319</v>
      </c>
      <c r="E146" s="144" t="s">
        <v>15615</v>
      </c>
      <c r="F146" s="145" t="s">
        <v>15616</v>
      </c>
      <c r="G146" s="146" t="s">
        <v>484</v>
      </c>
      <c r="H146" s="147">
        <v>25</v>
      </c>
      <c r="I146" s="148"/>
      <c r="J146" s="149">
        <f t="shared" si="10"/>
        <v>0</v>
      </c>
      <c r="K146" s="150"/>
      <c r="L146" s="31"/>
      <c r="M146" s="151" t="s">
        <v>1</v>
      </c>
      <c r="N146" s="152" t="s">
        <v>42</v>
      </c>
      <c r="P146" s="153">
        <f t="shared" si="11"/>
        <v>0</v>
      </c>
      <c r="Q146" s="153">
        <v>0</v>
      </c>
      <c r="R146" s="153">
        <f t="shared" si="12"/>
        <v>0</v>
      </c>
      <c r="S146" s="153">
        <v>0</v>
      </c>
      <c r="T146" s="154">
        <f t="shared" si="13"/>
        <v>0</v>
      </c>
      <c r="AR146" s="155" t="s">
        <v>396</v>
      </c>
      <c r="AT146" s="155" t="s">
        <v>319</v>
      </c>
      <c r="AU146" s="155" t="s">
        <v>88</v>
      </c>
      <c r="AY146" s="16" t="s">
        <v>317</v>
      </c>
      <c r="BE146" s="156">
        <f t="shared" si="14"/>
        <v>0</v>
      </c>
      <c r="BF146" s="156">
        <f t="shared" si="15"/>
        <v>0</v>
      </c>
      <c r="BG146" s="156">
        <f t="shared" si="16"/>
        <v>0</v>
      </c>
      <c r="BH146" s="156">
        <f t="shared" si="17"/>
        <v>0</v>
      </c>
      <c r="BI146" s="156">
        <f t="shared" si="18"/>
        <v>0</v>
      </c>
      <c r="BJ146" s="16" t="s">
        <v>88</v>
      </c>
      <c r="BK146" s="156">
        <f t="shared" si="19"/>
        <v>0</v>
      </c>
      <c r="BL146" s="16" t="s">
        <v>396</v>
      </c>
      <c r="BM146" s="155" t="s">
        <v>441</v>
      </c>
    </row>
    <row r="147" spans="2:65" s="1" customFormat="1" ht="24.15" customHeight="1">
      <c r="B147" s="142"/>
      <c r="C147" s="143" t="s">
        <v>1417</v>
      </c>
      <c r="D147" s="143" t="s">
        <v>319</v>
      </c>
      <c r="E147" s="144" t="s">
        <v>15617</v>
      </c>
      <c r="F147" s="145" t="s">
        <v>15618</v>
      </c>
      <c r="G147" s="146" t="s">
        <v>484</v>
      </c>
      <c r="H147" s="147">
        <v>200</v>
      </c>
      <c r="I147" s="148"/>
      <c r="J147" s="149">
        <f t="shared" si="10"/>
        <v>0</v>
      </c>
      <c r="K147" s="150"/>
      <c r="L147" s="31"/>
      <c r="M147" s="151" t="s">
        <v>1</v>
      </c>
      <c r="N147" s="152" t="s">
        <v>42</v>
      </c>
      <c r="P147" s="153">
        <f t="shared" si="11"/>
        <v>0</v>
      </c>
      <c r="Q147" s="153">
        <v>1.5284599999999999E-3</v>
      </c>
      <c r="R147" s="153">
        <f t="shared" si="12"/>
        <v>0.30569199999999996</v>
      </c>
      <c r="S147" s="153">
        <v>0</v>
      </c>
      <c r="T147" s="154">
        <f t="shared" si="13"/>
        <v>0</v>
      </c>
      <c r="AR147" s="155" t="s">
        <v>396</v>
      </c>
      <c r="AT147" s="155" t="s">
        <v>319</v>
      </c>
      <c r="AU147" s="155" t="s">
        <v>88</v>
      </c>
      <c r="AY147" s="16" t="s">
        <v>317</v>
      </c>
      <c r="BE147" s="156">
        <f t="shared" si="14"/>
        <v>0</v>
      </c>
      <c r="BF147" s="156">
        <f t="shared" si="15"/>
        <v>0</v>
      </c>
      <c r="BG147" s="156">
        <f t="shared" si="16"/>
        <v>0</v>
      </c>
      <c r="BH147" s="156">
        <f t="shared" si="17"/>
        <v>0</v>
      </c>
      <c r="BI147" s="156">
        <f t="shared" si="18"/>
        <v>0</v>
      </c>
      <c r="BJ147" s="16" t="s">
        <v>88</v>
      </c>
      <c r="BK147" s="156">
        <f t="shared" si="19"/>
        <v>0</v>
      </c>
      <c r="BL147" s="16" t="s">
        <v>396</v>
      </c>
      <c r="BM147" s="155" t="s">
        <v>15619</v>
      </c>
    </row>
    <row r="148" spans="2:65" s="1" customFormat="1" ht="24.15" customHeight="1">
      <c r="B148" s="142"/>
      <c r="C148" s="143" t="s">
        <v>371</v>
      </c>
      <c r="D148" s="143" t="s">
        <v>319</v>
      </c>
      <c r="E148" s="144" t="s">
        <v>15620</v>
      </c>
      <c r="F148" s="145" t="s">
        <v>15621</v>
      </c>
      <c r="G148" s="146" t="s">
        <v>484</v>
      </c>
      <c r="H148" s="147">
        <v>2</v>
      </c>
      <c r="I148" s="148"/>
      <c r="J148" s="149">
        <f t="shared" si="10"/>
        <v>0</v>
      </c>
      <c r="K148" s="150"/>
      <c r="L148" s="31"/>
      <c r="M148" s="151" t="s">
        <v>1</v>
      </c>
      <c r="N148" s="152" t="s">
        <v>42</v>
      </c>
      <c r="P148" s="153">
        <f t="shared" si="11"/>
        <v>0</v>
      </c>
      <c r="Q148" s="153">
        <v>0</v>
      </c>
      <c r="R148" s="153">
        <f t="shared" si="12"/>
        <v>0</v>
      </c>
      <c r="S148" s="153">
        <v>0</v>
      </c>
      <c r="T148" s="154">
        <f t="shared" si="13"/>
        <v>0</v>
      </c>
      <c r="AR148" s="155" t="s">
        <v>396</v>
      </c>
      <c r="AT148" s="155" t="s">
        <v>319</v>
      </c>
      <c r="AU148" s="155" t="s">
        <v>88</v>
      </c>
      <c r="AY148" s="16" t="s">
        <v>317</v>
      </c>
      <c r="BE148" s="156">
        <f t="shared" si="14"/>
        <v>0</v>
      </c>
      <c r="BF148" s="156">
        <f t="shared" si="15"/>
        <v>0</v>
      </c>
      <c r="BG148" s="156">
        <f t="shared" si="16"/>
        <v>0</v>
      </c>
      <c r="BH148" s="156">
        <f t="shared" si="17"/>
        <v>0</v>
      </c>
      <c r="BI148" s="156">
        <f t="shared" si="18"/>
        <v>0</v>
      </c>
      <c r="BJ148" s="16" t="s">
        <v>88</v>
      </c>
      <c r="BK148" s="156">
        <f t="shared" si="19"/>
        <v>0</v>
      </c>
      <c r="BL148" s="16" t="s">
        <v>396</v>
      </c>
      <c r="BM148" s="155" t="s">
        <v>453</v>
      </c>
    </row>
    <row r="149" spans="2:65" s="1" customFormat="1" ht="16.5" customHeight="1">
      <c r="B149" s="142"/>
      <c r="C149" s="143" t="s">
        <v>376</v>
      </c>
      <c r="D149" s="143" t="s">
        <v>319</v>
      </c>
      <c r="E149" s="144" t="s">
        <v>15622</v>
      </c>
      <c r="F149" s="145" t="s">
        <v>1</v>
      </c>
      <c r="G149" s="146" t="s">
        <v>1</v>
      </c>
      <c r="H149" s="147">
        <v>0</v>
      </c>
      <c r="I149" s="148"/>
      <c r="J149" s="149">
        <f t="shared" si="10"/>
        <v>0</v>
      </c>
      <c r="K149" s="150"/>
      <c r="L149" s="31"/>
      <c r="M149" s="151" t="s">
        <v>1</v>
      </c>
      <c r="N149" s="152" t="s">
        <v>42</v>
      </c>
      <c r="P149" s="153">
        <f t="shared" si="11"/>
        <v>0</v>
      </c>
      <c r="Q149" s="153">
        <v>0</v>
      </c>
      <c r="R149" s="153">
        <f t="shared" si="12"/>
        <v>0</v>
      </c>
      <c r="S149" s="153">
        <v>0</v>
      </c>
      <c r="T149" s="154">
        <f t="shared" si="13"/>
        <v>0</v>
      </c>
      <c r="AR149" s="155" t="s">
        <v>396</v>
      </c>
      <c r="AT149" s="155" t="s">
        <v>319</v>
      </c>
      <c r="AU149" s="155" t="s">
        <v>88</v>
      </c>
      <c r="AY149" s="16" t="s">
        <v>317</v>
      </c>
      <c r="BE149" s="156">
        <f t="shared" si="14"/>
        <v>0</v>
      </c>
      <c r="BF149" s="156">
        <f t="shared" si="15"/>
        <v>0</v>
      </c>
      <c r="BG149" s="156">
        <f t="shared" si="16"/>
        <v>0</v>
      </c>
      <c r="BH149" s="156">
        <f t="shared" si="17"/>
        <v>0</v>
      </c>
      <c r="BI149" s="156">
        <f t="shared" si="18"/>
        <v>0</v>
      </c>
      <c r="BJ149" s="16" t="s">
        <v>88</v>
      </c>
      <c r="BK149" s="156">
        <f t="shared" si="19"/>
        <v>0</v>
      </c>
      <c r="BL149" s="16" t="s">
        <v>396</v>
      </c>
      <c r="BM149" s="155" t="s">
        <v>464</v>
      </c>
    </row>
    <row r="150" spans="2:65" s="1" customFormat="1" ht="16.5" customHeight="1">
      <c r="B150" s="142"/>
      <c r="C150" s="143" t="s">
        <v>381</v>
      </c>
      <c r="D150" s="143" t="s">
        <v>319</v>
      </c>
      <c r="E150" s="144" t="s">
        <v>15623</v>
      </c>
      <c r="F150" s="145" t="s">
        <v>1</v>
      </c>
      <c r="G150" s="146" t="s">
        <v>1</v>
      </c>
      <c r="H150" s="147">
        <v>0</v>
      </c>
      <c r="I150" s="148"/>
      <c r="J150" s="149">
        <f t="shared" si="10"/>
        <v>0</v>
      </c>
      <c r="K150" s="150"/>
      <c r="L150" s="31"/>
      <c r="M150" s="151" t="s">
        <v>1</v>
      </c>
      <c r="N150" s="152" t="s">
        <v>42</v>
      </c>
      <c r="P150" s="153">
        <f t="shared" si="11"/>
        <v>0</v>
      </c>
      <c r="Q150" s="153">
        <v>0</v>
      </c>
      <c r="R150" s="153">
        <f t="shared" si="12"/>
        <v>0</v>
      </c>
      <c r="S150" s="153">
        <v>0</v>
      </c>
      <c r="T150" s="154">
        <f t="shared" si="13"/>
        <v>0</v>
      </c>
      <c r="AR150" s="155" t="s">
        <v>396</v>
      </c>
      <c r="AT150" s="155" t="s">
        <v>319</v>
      </c>
      <c r="AU150" s="155" t="s">
        <v>88</v>
      </c>
      <c r="AY150" s="16" t="s">
        <v>317</v>
      </c>
      <c r="BE150" s="156">
        <f t="shared" si="14"/>
        <v>0</v>
      </c>
      <c r="BF150" s="156">
        <f t="shared" si="15"/>
        <v>0</v>
      </c>
      <c r="BG150" s="156">
        <f t="shared" si="16"/>
        <v>0</v>
      </c>
      <c r="BH150" s="156">
        <f t="shared" si="17"/>
        <v>0</v>
      </c>
      <c r="BI150" s="156">
        <f t="shared" si="18"/>
        <v>0</v>
      </c>
      <c r="BJ150" s="16" t="s">
        <v>88</v>
      </c>
      <c r="BK150" s="156">
        <f t="shared" si="19"/>
        <v>0</v>
      </c>
      <c r="BL150" s="16" t="s">
        <v>396</v>
      </c>
      <c r="BM150" s="155" t="s">
        <v>473</v>
      </c>
    </row>
    <row r="151" spans="2:65" s="1" customFormat="1" ht="24.15" customHeight="1">
      <c r="B151" s="142"/>
      <c r="C151" s="143" t="s">
        <v>386</v>
      </c>
      <c r="D151" s="143" t="s">
        <v>319</v>
      </c>
      <c r="E151" s="144" t="s">
        <v>15624</v>
      </c>
      <c r="F151" s="145" t="s">
        <v>15625</v>
      </c>
      <c r="G151" s="146" t="s">
        <v>484</v>
      </c>
      <c r="H151" s="147">
        <v>25</v>
      </c>
      <c r="I151" s="148"/>
      <c r="J151" s="149">
        <f t="shared" si="10"/>
        <v>0</v>
      </c>
      <c r="K151" s="150"/>
      <c r="L151" s="31"/>
      <c r="M151" s="151" t="s">
        <v>1</v>
      </c>
      <c r="N151" s="152" t="s">
        <v>42</v>
      </c>
      <c r="P151" s="153">
        <f t="shared" si="11"/>
        <v>0</v>
      </c>
      <c r="Q151" s="153">
        <v>0</v>
      </c>
      <c r="R151" s="153">
        <f t="shared" si="12"/>
        <v>0</v>
      </c>
      <c r="S151" s="153">
        <v>0</v>
      </c>
      <c r="T151" s="154">
        <f t="shared" si="13"/>
        <v>0</v>
      </c>
      <c r="AR151" s="155" t="s">
        <v>396</v>
      </c>
      <c r="AT151" s="155" t="s">
        <v>319</v>
      </c>
      <c r="AU151" s="155" t="s">
        <v>88</v>
      </c>
      <c r="AY151" s="16" t="s">
        <v>317</v>
      </c>
      <c r="BE151" s="156">
        <f t="shared" si="14"/>
        <v>0</v>
      </c>
      <c r="BF151" s="156">
        <f t="shared" si="15"/>
        <v>0</v>
      </c>
      <c r="BG151" s="156">
        <f t="shared" si="16"/>
        <v>0</v>
      </c>
      <c r="BH151" s="156">
        <f t="shared" si="17"/>
        <v>0</v>
      </c>
      <c r="BI151" s="156">
        <f t="shared" si="18"/>
        <v>0</v>
      </c>
      <c r="BJ151" s="16" t="s">
        <v>88</v>
      </c>
      <c r="BK151" s="156">
        <f t="shared" si="19"/>
        <v>0</v>
      </c>
      <c r="BL151" s="16" t="s">
        <v>396</v>
      </c>
      <c r="BM151" s="155" t="s">
        <v>481</v>
      </c>
    </row>
    <row r="152" spans="2:65" s="1" customFormat="1" ht="24.15" customHeight="1">
      <c r="B152" s="142"/>
      <c r="C152" s="143" t="s">
        <v>391</v>
      </c>
      <c r="D152" s="143" t="s">
        <v>319</v>
      </c>
      <c r="E152" s="144" t="s">
        <v>10089</v>
      </c>
      <c r="F152" s="145" t="s">
        <v>10090</v>
      </c>
      <c r="G152" s="146" t="s">
        <v>639</v>
      </c>
      <c r="H152" s="198"/>
      <c r="I152" s="148"/>
      <c r="J152" s="149">
        <f t="shared" si="10"/>
        <v>0</v>
      </c>
      <c r="K152" s="150"/>
      <c r="L152" s="31"/>
      <c r="M152" s="151" t="s">
        <v>1</v>
      </c>
      <c r="N152" s="152" t="s">
        <v>42</v>
      </c>
      <c r="P152" s="153">
        <f t="shared" si="11"/>
        <v>0</v>
      </c>
      <c r="Q152" s="153">
        <v>0</v>
      </c>
      <c r="R152" s="153">
        <f t="shared" si="12"/>
        <v>0</v>
      </c>
      <c r="S152" s="153">
        <v>0</v>
      </c>
      <c r="T152" s="154">
        <f t="shared" si="13"/>
        <v>0</v>
      </c>
      <c r="AR152" s="155" t="s">
        <v>396</v>
      </c>
      <c r="AT152" s="155" t="s">
        <v>319</v>
      </c>
      <c r="AU152" s="155" t="s">
        <v>88</v>
      </c>
      <c r="AY152" s="16" t="s">
        <v>317</v>
      </c>
      <c r="BE152" s="156">
        <f t="shared" si="14"/>
        <v>0</v>
      </c>
      <c r="BF152" s="156">
        <f t="shared" si="15"/>
        <v>0</v>
      </c>
      <c r="BG152" s="156">
        <f t="shared" si="16"/>
        <v>0</v>
      </c>
      <c r="BH152" s="156">
        <f t="shared" si="17"/>
        <v>0</v>
      </c>
      <c r="BI152" s="156">
        <f t="shared" si="18"/>
        <v>0</v>
      </c>
      <c r="BJ152" s="16" t="s">
        <v>88</v>
      </c>
      <c r="BK152" s="156">
        <f t="shared" si="19"/>
        <v>0</v>
      </c>
      <c r="BL152" s="16" t="s">
        <v>396</v>
      </c>
      <c r="BM152" s="155" t="s">
        <v>495</v>
      </c>
    </row>
    <row r="153" spans="2:65" s="11" customFormat="1" ht="22.75" customHeight="1">
      <c r="B153" s="130"/>
      <c r="D153" s="131" t="s">
        <v>75</v>
      </c>
      <c r="E153" s="140" t="s">
        <v>643</v>
      </c>
      <c r="F153" s="140" t="s">
        <v>10093</v>
      </c>
      <c r="I153" s="133"/>
      <c r="J153" s="141">
        <f>BK153</f>
        <v>0</v>
      </c>
      <c r="L153" s="130"/>
      <c r="M153" s="135"/>
      <c r="P153" s="136">
        <f>SUM(P154:P185)</f>
        <v>0</v>
      </c>
      <c r="R153" s="136">
        <f>SUM(R154:R185)</f>
        <v>7.4678799999999997E-3</v>
      </c>
      <c r="T153" s="137">
        <f>SUM(T154:T185)</f>
        <v>6.7900000000000002E-2</v>
      </c>
      <c r="AR153" s="131" t="s">
        <v>88</v>
      </c>
      <c r="AT153" s="138" t="s">
        <v>75</v>
      </c>
      <c r="AU153" s="138" t="s">
        <v>83</v>
      </c>
      <c r="AY153" s="131" t="s">
        <v>317</v>
      </c>
      <c r="BK153" s="139">
        <f>SUM(BK154:BK185)</f>
        <v>0</v>
      </c>
    </row>
    <row r="154" spans="2:65" s="1" customFormat="1" ht="24.15" customHeight="1">
      <c r="B154" s="142"/>
      <c r="C154" s="143" t="s">
        <v>396</v>
      </c>
      <c r="D154" s="143" t="s">
        <v>319</v>
      </c>
      <c r="E154" s="144" t="s">
        <v>15626</v>
      </c>
      <c r="F154" s="145" t="s">
        <v>15627</v>
      </c>
      <c r="G154" s="146" t="s">
        <v>467</v>
      </c>
      <c r="H154" s="147">
        <v>182</v>
      </c>
      <c r="I154" s="148"/>
      <c r="J154" s="149">
        <f t="shared" ref="J154:J185" si="20">ROUND(I154*H154,2)</f>
        <v>0</v>
      </c>
      <c r="K154" s="150"/>
      <c r="L154" s="31"/>
      <c r="M154" s="151" t="s">
        <v>1</v>
      </c>
      <c r="N154" s="152" t="s">
        <v>42</v>
      </c>
      <c r="P154" s="153">
        <f t="shared" ref="P154:P185" si="21">O154*H154</f>
        <v>0</v>
      </c>
      <c r="Q154" s="153">
        <v>0</v>
      </c>
      <c r="R154" s="153">
        <f t="shared" ref="R154:R185" si="22">Q154*H154</f>
        <v>0</v>
      </c>
      <c r="S154" s="153">
        <v>0</v>
      </c>
      <c r="T154" s="154">
        <f t="shared" ref="T154:T185" si="23">S154*H154</f>
        <v>0</v>
      </c>
      <c r="AR154" s="155" t="s">
        <v>396</v>
      </c>
      <c r="AT154" s="155" t="s">
        <v>319</v>
      </c>
      <c r="AU154" s="155" t="s">
        <v>88</v>
      </c>
      <c r="AY154" s="16" t="s">
        <v>317</v>
      </c>
      <c r="BE154" s="156">
        <f t="shared" ref="BE154:BE185" si="24">IF(N154="základná",J154,0)</f>
        <v>0</v>
      </c>
      <c r="BF154" s="156">
        <f t="shared" ref="BF154:BF185" si="25">IF(N154="znížená",J154,0)</f>
        <v>0</v>
      </c>
      <c r="BG154" s="156">
        <f t="shared" ref="BG154:BG185" si="26">IF(N154="zákl. prenesená",J154,0)</f>
        <v>0</v>
      </c>
      <c r="BH154" s="156">
        <f t="shared" ref="BH154:BH185" si="27">IF(N154="zníž. prenesená",J154,0)</f>
        <v>0</v>
      </c>
      <c r="BI154" s="156">
        <f t="shared" ref="BI154:BI185" si="28">IF(N154="nulová",J154,0)</f>
        <v>0</v>
      </c>
      <c r="BJ154" s="16" t="s">
        <v>88</v>
      </c>
      <c r="BK154" s="156">
        <f t="shared" ref="BK154:BK185" si="29">ROUND(I154*H154,2)</f>
        <v>0</v>
      </c>
      <c r="BL154" s="16" t="s">
        <v>396</v>
      </c>
      <c r="BM154" s="155" t="s">
        <v>507</v>
      </c>
    </row>
    <row r="155" spans="2:65" s="1" customFormat="1" ht="24.15" customHeight="1">
      <c r="B155" s="142"/>
      <c r="C155" s="143" t="s">
        <v>675</v>
      </c>
      <c r="D155" s="143" t="s">
        <v>319</v>
      </c>
      <c r="E155" s="144" t="s">
        <v>15628</v>
      </c>
      <c r="F155" s="145" t="s">
        <v>15629</v>
      </c>
      <c r="G155" s="146" t="s">
        <v>467</v>
      </c>
      <c r="H155" s="147">
        <v>26</v>
      </c>
      <c r="I155" s="148"/>
      <c r="J155" s="149">
        <f t="shared" si="20"/>
        <v>0</v>
      </c>
      <c r="K155" s="150"/>
      <c r="L155" s="31"/>
      <c r="M155" s="151" t="s">
        <v>1</v>
      </c>
      <c r="N155" s="152" t="s">
        <v>42</v>
      </c>
      <c r="P155" s="153">
        <f t="shared" si="21"/>
        <v>0</v>
      </c>
      <c r="Q155" s="153">
        <v>1.2772E-4</v>
      </c>
      <c r="R155" s="153">
        <f t="shared" si="22"/>
        <v>3.3207200000000001E-3</v>
      </c>
      <c r="S155" s="153">
        <v>1.1000000000000001E-3</v>
      </c>
      <c r="T155" s="154">
        <f t="shared" si="23"/>
        <v>2.86E-2</v>
      </c>
      <c r="AR155" s="155" t="s">
        <v>396</v>
      </c>
      <c r="AT155" s="155" t="s">
        <v>319</v>
      </c>
      <c r="AU155" s="155" t="s">
        <v>88</v>
      </c>
      <c r="AY155" s="16" t="s">
        <v>317</v>
      </c>
      <c r="BE155" s="156">
        <f t="shared" si="24"/>
        <v>0</v>
      </c>
      <c r="BF155" s="156">
        <f t="shared" si="25"/>
        <v>0</v>
      </c>
      <c r="BG155" s="156">
        <f t="shared" si="26"/>
        <v>0</v>
      </c>
      <c r="BH155" s="156">
        <f t="shared" si="27"/>
        <v>0</v>
      </c>
      <c r="BI155" s="156">
        <f t="shared" si="28"/>
        <v>0</v>
      </c>
      <c r="BJ155" s="16" t="s">
        <v>88</v>
      </c>
      <c r="BK155" s="156">
        <f t="shared" si="29"/>
        <v>0</v>
      </c>
      <c r="BL155" s="16" t="s">
        <v>396</v>
      </c>
      <c r="BM155" s="155" t="s">
        <v>15630</v>
      </c>
    </row>
    <row r="156" spans="2:65" s="1" customFormat="1" ht="24.15" customHeight="1">
      <c r="B156" s="142"/>
      <c r="C156" s="143" t="s">
        <v>1456</v>
      </c>
      <c r="D156" s="143" t="s">
        <v>319</v>
      </c>
      <c r="E156" s="144" t="s">
        <v>15631</v>
      </c>
      <c r="F156" s="145" t="s">
        <v>15632</v>
      </c>
      <c r="G156" s="146" t="s">
        <v>467</v>
      </c>
      <c r="H156" s="147">
        <v>23</v>
      </c>
      <c r="I156" s="148"/>
      <c r="J156" s="149">
        <f t="shared" si="20"/>
        <v>0</v>
      </c>
      <c r="K156" s="150"/>
      <c r="L156" s="31"/>
      <c r="M156" s="151" t="s">
        <v>1</v>
      </c>
      <c r="N156" s="152" t="s">
        <v>42</v>
      </c>
      <c r="P156" s="153">
        <f t="shared" si="21"/>
        <v>0</v>
      </c>
      <c r="Q156" s="153">
        <v>1.2772E-4</v>
      </c>
      <c r="R156" s="153">
        <f t="shared" si="22"/>
        <v>2.9375600000000001E-3</v>
      </c>
      <c r="S156" s="153">
        <v>1.1000000000000001E-3</v>
      </c>
      <c r="T156" s="154">
        <f t="shared" si="23"/>
        <v>2.5300000000000003E-2</v>
      </c>
      <c r="AR156" s="155" t="s">
        <v>396</v>
      </c>
      <c r="AT156" s="155" t="s">
        <v>319</v>
      </c>
      <c r="AU156" s="155" t="s">
        <v>88</v>
      </c>
      <c r="AY156" s="16" t="s">
        <v>317</v>
      </c>
      <c r="BE156" s="156">
        <f t="shared" si="24"/>
        <v>0</v>
      </c>
      <c r="BF156" s="156">
        <f t="shared" si="25"/>
        <v>0</v>
      </c>
      <c r="BG156" s="156">
        <f t="shared" si="26"/>
        <v>0</v>
      </c>
      <c r="BH156" s="156">
        <f t="shared" si="27"/>
        <v>0</v>
      </c>
      <c r="BI156" s="156">
        <f t="shared" si="28"/>
        <v>0</v>
      </c>
      <c r="BJ156" s="16" t="s">
        <v>88</v>
      </c>
      <c r="BK156" s="156">
        <f t="shared" si="29"/>
        <v>0</v>
      </c>
      <c r="BL156" s="16" t="s">
        <v>396</v>
      </c>
      <c r="BM156" s="155" t="s">
        <v>15633</v>
      </c>
    </row>
    <row r="157" spans="2:65" s="1" customFormat="1" ht="24.15" customHeight="1">
      <c r="B157" s="142"/>
      <c r="C157" s="143" t="s">
        <v>678</v>
      </c>
      <c r="D157" s="143" t="s">
        <v>319</v>
      </c>
      <c r="E157" s="144" t="s">
        <v>15634</v>
      </c>
      <c r="F157" s="145" t="s">
        <v>15635</v>
      </c>
      <c r="G157" s="146" t="s">
        <v>467</v>
      </c>
      <c r="H157" s="147">
        <v>5</v>
      </c>
      <c r="I157" s="148"/>
      <c r="J157" s="149">
        <f t="shared" si="20"/>
        <v>0</v>
      </c>
      <c r="K157" s="150"/>
      <c r="L157" s="31"/>
      <c r="M157" s="151" t="s">
        <v>1</v>
      </c>
      <c r="N157" s="152" t="s">
        <v>42</v>
      </c>
      <c r="P157" s="153">
        <f t="shared" si="21"/>
        <v>0</v>
      </c>
      <c r="Q157" s="153">
        <v>1.728E-4</v>
      </c>
      <c r="R157" s="153">
        <f t="shared" si="22"/>
        <v>8.6399999999999997E-4</v>
      </c>
      <c r="S157" s="153">
        <v>2E-3</v>
      </c>
      <c r="T157" s="154">
        <f t="shared" si="23"/>
        <v>0.01</v>
      </c>
      <c r="AR157" s="155" t="s">
        <v>396</v>
      </c>
      <c r="AT157" s="155" t="s">
        <v>319</v>
      </c>
      <c r="AU157" s="155" t="s">
        <v>88</v>
      </c>
      <c r="AY157" s="16" t="s">
        <v>317</v>
      </c>
      <c r="BE157" s="156">
        <f t="shared" si="24"/>
        <v>0</v>
      </c>
      <c r="BF157" s="156">
        <f t="shared" si="25"/>
        <v>0</v>
      </c>
      <c r="BG157" s="156">
        <f t="shared" si="26"/>
        <v>0</v>
      </c>
      <c r="BH157" s="156">
        <f t="shared" si="27"/>
        <v>0</v>
      </c>
      <c r="BI157" s="156">
        <f t="shared" si="28"/>
        <v>0</v>
      </c>
      <c r="BJ157" s="16" t="s">
        <v>88</v>
      </c>
      <c r="BK157" s="156">
        <f t="shared" si="29"/>
        <v>0</v>
      </c>
      <c r="BL157" s="16" t="s">
        <v>396</v>
      </c>
      <c r="BM157" s="155" t="s">
        <v>15636</v>
      </c>
    </row>
    <row r="158" spans="2:65" s="1" customFormat="1" ht="24.15" customHeight="1">
      <c r="B158" s="142"/>
      <c r="C158" s="143" t="s">
        <v>774</v>
      </c>
      <c r="D158" s="143" t="s">
        <v>319</v>
      </c>
      <c r="E158" s="144" t="s">
        <v>15637</v>
      </c>
      <c r="F158" s="145" t="s">
        <v>15638</v>
      </c>
      <c r="G158" s="146" t="s">
        <v>467</v>
      </c>
      <c r="H158" s="147">
        <v>2</v>
      </c>
      <c r="I158" s="148"/>
      <c r="J158" s="149">
        <f t="shared" si="20"/>
        <v>0</v>
      </c>
      <c r="K158" s="150"/>
      <c r="L158" s="31"/>
      <c r="M158" s="151" t="s">
        <v>1</v>
      </c>
      <c r="N158" s="152" t="s">
        <v>42</v>
      </c>
      <c r="P158" s="153">
        <f t="shared" si="21"/>
        <v>0</v>
      </c>
      <c r="Q158" s="153">
        <v>1.728E-4</v>
      </c>
      <c r="R158" s="153">
        <f t="shared" si="22"/>
        <v>3.456E-4</v>
      </c>
      <c r="S158" s="153">
        <v>2E-3</v>
      </c>
      <c r="T158" s="154">
        <f t="shared" si="23"/>
        <v>4.0000000000000001E-3</v>
      </c>
      <c r="AR158" s="155" t="s">
        <v>396</v>
      </c>
      <c r="AT158" s="155" t="s">
        <v>319</v>
      </c>
      <c r="AU158" s="155" t="s">
        <v>88</v>
      </c>
      <c r="AY158" s="16" t="s">
        <v>317</v>
      </c>
      <c r="BE158" s="156">
        <f t="shared" si="24"/>
        <v>0</v>
      </c>
      <c r="BF158" s="156">
        <f t="shared" si="25"/>
        <v>0</v>
      </c>
      <c r="BG158" s="156">
        <f t="shared" si="26"/>
        <v>0</v>
      </c>
      <c r="BH158" s="156">
        <f t="shared" si="27"/>
        <v>0</v>
      </c>
      <c r="BI158" s="156">
        <f t="shared" si="28"/>
        <v>0</v>
      </c>
      <c r="BJ158" s="16" t="s">
        <v>88</v>
      </c>
      <c r="BK158" s="156">
        <f t="shared" si="29"/>
        <v>0</v>
      </c>
      <c r="BL158" s="16" t="s">
        <v>396</v>
      </c>
      <c r="BM158" s="155" t="s">
        <v>15639</v>
      </c>
    </row>
    <row r="159" spans="2:65" s="1" customFormat="1" ht="16.5" customHeight="1">
      <c r="B159" s="142"/>
      <c r="C159" s="143" t="s">
        <v>620</v>
      </c>
      <c r="D159" s="143" t="s">
        <v>319</v>
      </c>
      <c r="E159" s="144" t="s">
        <v>15640</v>
      </c>
      <c r="F159" s="145" t="s">
        <v>1</v>
      </c>
      <c r="G159" s="146" t="s">
        <v>1</v>
      </c>
      <c r="H159" s="147">
        <v>0</v>
      </c>
      <c r="I159" s="148"/>
      <c r="J159" s="149">
        <f t="shared" si="20"/>
        <v>0</v>
      </c>
      <c r="K159" s="150"/>
      <c r="L159" s="31"/>
      <c r="M159" s="151" t="s">
        <v>1</v>
      </c>
      <c r="N159" s="152" t="s">
        <v>42</v>
      </c>
      <c r="P159" s="153">
        <f t="shared" si="21"/>
        <v>0</v>
      </c>
      <c r="Q159" s="153">
        <v>0</v>
      </c>
      <c r="R159" s="153">
        <f t="shared" si="22"/>
        <v>0</v>
      </c>
      <c r="S159" s="153">
        <v>0</v>
      </c>
      <c r="T159" s="154">
        <f t="shared" si="23"/>
        <v>0</v>
      </c>
      <c r="AR159" s="155" t="s">
        <v>396</v>
      </c>
      <c r="AT159" s="155" t="s">
        <v>319</v>
      </c>
      <c r="AU159" s="155" t="s">
        <v>88</v>
      </c>
      <c r="AY159" s="16" t="s">
        <v>317</v>
      </c>
      <c r="BE159" s="156">
        <f t="shared" si="24"/>
        <v>0</v>
      </c>
      <c r="BF159" s="156">
        <f t="shared" si="25"/>
        <v>0</v>
      </c>
      <c r="BG159" s="156">
        <f t="shared" si="26"/>
        <v>0</v>
      </c>
      <c r="BH159" s="156">
        <f t="shared" si="27"/>
        <v>0</v>
      </c>
      <c r="BI159" s="156">
        <f t="shared" si="28"/>
        <v>0</v>
      </c>
      <c r="BJ159" s="16" t="s">
        <v>88</v>
      </c>
      <c r="BK159" s="156">
        <f t="shared" si="29"/>
        <v>0</v>
      </c>
      <c r="BL159" s="16" t="s">
        <v>396</v>
      </c>
      <c r="BM159" s="155" t="s">
        <v>647</v>
      </c>
    </row>
    <row r="160" spans="2:65" s="1" customFormat="1" ht="16.5" customHeight="1">
      <c r="B160" s="142"/>
      <c r="C160" s="143" t="s">
        <v>401</v>
      </c>
      <c r="D160" s="143" t="s">
        <v>319</v>
      </c>
      <c r="E160" s="144" t="s">
        <v>15641</v>
      </c>
      <c r="F160" s="145" t="s">
        <v>15642</v>
      </c>
      <c r="G160" s="146" t="s">
        <v>467</v>
      </c>
      <c r="H160" s="147">
        <v>106</v>
      </c>
      <c r="I160" s="148"/>
      <c r="J160" s="149">
        <f t="shared" si="20"/>
        <v>0</v>
      </c>
      <c r="K160" s="150"/>
      <c r="L160" s="31"/>
      <c r="M160" s="151" t="s">
        <v>1</v>
      </c>
      <c r="N160" s="152" t="s">
        <v>42</v>
      </c>
      <c r="P160" s="153">
        <f t="shared" si="21"/>
        <v>0</v>
      </c>
      <c r="Q160" s="153">
        <v>0</v>
      </c>
      <c r="R160" s="153">
        <f t="shared" si="22"/>
        <v>0</v>
      </c>
      <c r="S160" s="153">
        <v>0</v>
      </c>
      <c r="T160" s="154">
        <f t="shared" si="23"/>
        <v>0</v>
      </c>
      <c r="AR160" s="155" t="s">
        <v>396</v>
      </c>
      <c r="AT160" s="155" t="s">
        <v>319</v>
      </c>
      <c r="AU160" s="155" t="s">
        <v>88</v>
      </c>
      <c r="AY160" s="16" t="s">
        <v>317</v>
      </c>
      <c r="BE160" s="156">
        <f t="shared" si="24"/>
        <v>0</v>
      </c>
      <c r="BF160" s="156">
        <f t="shared" si="25"/>
        <v>0</v>
      </c>
      <c r="BG160" s="156">
        <f t="shared" si="26"/>
        <v>0</v>
      </c>
      <c r="BH160" s="156">
        <f t="shared" si="27"/>
        <v>0</v>
      </c>
      <c r="BI160" s="156">
        <f t="shared" si="28"/>
        <v>0</v>
      </c>
      <c r="BJ160" s="16" t="s">
        <v>88</v>
      </c>
      <c r="BK160" s="156">
        <f t="shared" si="29"/>
        <v>0</v>
      </c>
      <c r="BL160" s="16" t="s">
        <v>396</v>
      </c>
      <c r="BM160" s="155" t="s">
        <v>650</v>
      </c>
    </row>
    <row r="161" spans="2:65" s="1" customFormat="1" ht="16.5" customHeight="1">
      <c r="B161" s="142"/>
      <c r="C161" s="179" t="s">
        <v>670</v>
      </c>
      <c r="D161" s="179" t="s">
        <v>454</v>
      </c>
      <c r="E161" s="180" t="s">
        <v>10271</v>
      </c>
      <c r="F161" s="181" t="s">
        <v>1</v>
      </c>
      <c r="G161" s="182" t="s">
        <v>1</v>
      </c>
      <c r="H161" s="183">
        <v>0</v>
      </c>
      <c r="I161" s="184"/>
      <c r="J161" s="185">
        <f t="shared" si="20"/>
        <v>0</v>
      </c>
      <c r="K161" s="186"/>
      <c r="L161" s="187"/>
      <c r="M161" s="188" t="s">
        <v>1</v>
      </c>
      <c r="N161" s="189" t="s">
        <v>42</v>
      </c>
      <c r="P161" s="153">
        <f t="shared" si="21"/>
        <v>0</v>
      </c>
      <c r="Q161" s="153">
        <v>0</v>
      </c>
      <c r="R161" s="153">
        <f t="shared" si="22"/>
        <v>0</v>
      </c>
      <c r="S161" s="153">
        <v>0</v>
      </c>
      <c r="T161" s="154">
        <f t="shared" si="23"/>
        <v>0</v>
      </c>
      <c r="AR161" s="155" t="s">
        <v>481</v>
      </c>
      <c r="AT161" s="155" t="s">
        <v>454</v>
      </c>
      <c r="AU161" s="155" t="s">
        <v>88</v>
      </c>
      <c r="AY161" s="16" t="s">
        <v>317</v>
      </c>
      <c r="BE161" s="156">
        <f t="shared" si="24"/>
        <v>0</v>
      </c>
      <c r="BF161" s="156">
        <f t="shared" si="25"/>
        <v>0</v>
      </c>
      <c r="BG161" s="156">
        <f t="shared" si="26"/>
        <v>0</v>
      </c>
      <c r="BH161" s="156">
        <f t="shared" si="27"/>
        <v>0</v>
      </c>
      <c r="BI161" s="156">
        <f t="shared" si="28"/>
        <v>0</v>
      </c>
      <c r="BJ161" s="16" t="s">
        <v>88</v>
      </c>
      <c r="BK161" s="156">
        <f t="shared" si="29"/>
        <v>0</v>
      </c>
      <c r="BL161" s="16" t="s">
        <v>396</v>
      </c>
      <c r="BM161" s="155" t="s">
        <v>655</v>
      </c>
    </row>
    <row r="162" spans="2:65" s="1" customFormat="1" ht="16.5" customHeight="1">
      <c r="B162" s="142"/>
      <c r="C162" s="179" t="s">
        <v>405</v>
      </c>
      <c r="D162" s="179" t="s">
        <v>454</v>
      </c>
      <c r="E162" s="180" t="s">
        <v>15643</v>
      </c>
      <c r="F162" s="181" t="s">
        <v>15644</v>
      </c>
      <c r="G162" s="182" t="s">
        <v>8068</v>
      </c>
      <c r="H162" s="183">
        <v>55</v>
      </c>
      <c r="I162" s="184"/>
      <c r="J162" s="185">
        <f t="shared" si="20"/>
        <v>0</v>
      </c>
      <c r="K162" s="186"/>
      <c r="L162" s="187"/>
      <c r="M162" s="188" t="s">
        <v>1</v>
      </c>
      <c r="N162" s="189" t="s">
        <v>42</v>
      </c>
      <c r="P162" s="153">
        <f t="shared" si="21"/>
        <v>0</v>
      </c>
      <c r="Q162" s="153">
        <v>0</v>
      </c>
      <c r="R162" s="153">
        <f t="shared" si="22"/>
        <v>0</v>
      </c>
      <c r="S162" s="153">
        <v>0</v>
      </c>
      <c r="T162" s="154">
        <f t="shared" si="23"/>
        <v>0</v>
      </c>
      <c r="AR162" s="155" t="s">
        <v>481</v>
      </c>
      <c r="AT162" s="155" t="s">
        <v>454</v>
      </c>
      <c r="AU162" s="155" t="s">
        <v>88</v>
      </c>
      <c r="AY162" s="16" t="s">
        <v>317</v>
      </c>
      <c r="BE162" s="156">
        <f t="shared" si="24"/>
        <v>0</v>
      </c>
      <c r="BF162" s="156">
        <f t="shared" si="25"/>
        <v>0</v>
      </c>
      <c r="BG162" s="156">
        <f t="shared" si="26"/>
        <v>0</v>
      </c>
      <c r="BH162" s="156">
        <f t="shared" si="27"/>
        <v>0</v>
      </c>
      <c r="BI162" s="156">
        <f t="shared" si="28"/>
        <v>0</v>
      </c>
      <c r="BJ162" s="16" t="s">
        <v>88</v>
      </c>
      <c r="BK162" s="156">
        <f t="shared" si="29"/>
        <v>0</v>
      </c>
      <c r="BL162" s="16" t="s">
        <v>396</v>
      </c>
      <c r="BM162" s="155" t="s">
        <v>662</v>
      </c>
    </row>
    <row r="163" spans="2:65" s="1" customFormat="1" ht="16.5" customHeight="1">
      <c r="B163" s="142"/>
      <c r="C163" s="179" t="s">
        <v>415</v>
      </c>
      <c r="D163" s="179" t="s">
        <v>454</v>
      </c>
      <c r="E163" s="180" t="s">
        <v>15645</v>
      </c>
      <c r="F163" s="181" t="s">
        <v>15646</v>
      </c>
      <c r="G163" s="182" t="s">
        <v>8068</v>
      </c>
      <c r="H163" s="183">
        <v>55</v>
      </c>
      <c r="I163" s="184"/>
      <c r="J163" s="185">
        <f t="shared" si="20"/>
        <v>0</v>
      </c>
      <c r="K163" s="186"/>
      <c r="L163" s="187"/>
      <c r="M163" s="188" t="s">
        <v>1</v>
      </c>
      <c r="N163" s="189" t="s">
        <v>42</v>
      </c>
      <c r="P163" s="153">
        <f t="shared" si="21"/>
        <v>0</v>
      </c>
      <c r="Q163" s="153">
        <v>0</v>
      </c>
      <c r="R163" s="153">
        <f t="shared" si="22"/>
        <v>0</v>
      </c>
      <c r="S163" s="153">
        <v>0</v>
      </c>
      <c r="T163" s="154">
        <f t="shared" si="23"/>
        <v>0</v>
      </c>
      <c r="AR163" s="155" t="s">
        <v>481</v>
      </c>
      <c r="AT163" s="155" t="s">
        <v>454</v>
      </c>
      <c r="AU163" s="155" t="s">
        <v>88</v>
      </c>
      <c r="AY163" s="16" t="s">
        <v>317</v>
      </c>
      <c r="BE163" s="156">
        <f t="shared" si="24"/>
        <v>0</v>
      </c>
      <c r="BF163" s="156">
        <f t="shared" si="25"/>
        <v>0</v>
      </c>
      <c r="BG163" s="156">
        <f t="shared" si="26"/>
        <v>0</v>
      </c>
      <c r="BH163" s="156">
        <f t="shared" si="27"/>
        <v>0</v>
      </c>
      <c r="BI163" s="156">
        <f t="shared" si="28"/>
        <v>0</v>
      </c>
      <c r="BJ163" s="16" t="s">
        <v>88</v>
      </c>
      <c r="BK163" s="156">
        <f t="shared" si="29"/>
        <v>0</v>
      </c>
      <c r="BL163" s="16" t="s">
        <v>396</v>
      </c>
      <c r="BM163" s="155" t="s">
        <v>665</v>
      </c>
    </row>
    <row r="164" spans="2:65" s="1" customFormat="1" ht="16.5" customHeight="1">
      <c r="B164" s="142"/>
      <c r="C164" s="179" t="s">
        <v>681</v>
      </c>
      <c r="D164" s="179" t="s">
        <v>454</v>
      </c>
      <c r="E164" s="180" t="s">
        <v>15647</v>
      </c>
      <c r="F164" s="181" t="s">
        <v>15648</v>
      </c>
      <c r="G164" s="182" t="s">
        <v>467</v>
      </c>
      <c r="H164" s="183">
        <v>8</v>
      </c>
      <c r="I164" s="184"/>
      <c r="J164" s="185">
        <f t="shared" si="20"/>
        <v>0</v>
      </c>
      <c r="K164" s="186"/>
      <c r="L164" s="187"/>
      <c r="M164" s="188" t="s">
        <v>1</v>
      </c>
      <c r="N164" s="189" t="s">
        <v>42</v>
      </c>
      <c r="P164" s="153">
        <f t="shared" si="21"/>
        <v>0</v>
      </c>
      <c r="Q164" s="153">
        <v>0</v>
      </c>
      <c r="R164" s="153">
        <f t="shared" si="22"/>
        <v>0</v>
      </c>
      <c r="S164" s="153">
        <v>0</v>
      </c>
      <c r="T164" s="154">
        <f t="shared" si="23"/>
        <v>0</v>
      </c>
      <c r="AR164" s="155" t="s">
        <v>481</v>
      </c>
      <c r="AT164" s="155" t="s">
        <v>454</v>
      </c>
      <c r="AU164" s="155" t="s">
        <v>88</v>
      </c>
      <c r="AY164" s="16" t="s">
        <v>317</v>
      </c>
      <c r="BE164" s="156">
        <f t="shared" si="24"/>
        <v>0</v>
      </c>
      <c r="BF164" s="156">
        <f t="shared" si="25"/>
        <v>0</v>
      </c>
      <c r="BG164" s="156">
        <f t="shared" si="26"/>
        <v>0</v>
      </c>
      <c r="BH164" s="156">
        <f t="shared" si="27"/>
        <v>0</v>
      </c>
      <c r="BI164" s="156">
        <f t="shared" si="28"/>
        <v>0</v>
      </c>
      <c r="BJ164" s="16" t="s">
        <v>88</v>
      </c>
      <c r="BK164" s="156">
        <f t="shared" si="29"/>
        <v>0</v>
      </c>
      <c r="BL164" s="16" t="s">
        <v>396</v>
      </c>
      <c r="BM164" s="155" t="s">
        <v>15649</v>
      </c>
    </row>
    <row r="165" spans="2:65" s="1" customFormat="1" ht="16.5" customHeight="1">
      <c r="B165" s="142"/>
      <c r="C165" s="179" t="s">
        <v>778</v>
      </c>
      <c r="D165" s="179" t="s">
        <v>454</v>
      </c>
      <c r="E165" s="180" t="s">
        <v>15650</v>
      </c>
      <c r="F165" s="181" t="s">
        <v>15651</v>
      </c>
      <c r="G165" s="182" t="s">
        <v>467</v>
      </c>
      <c r="H165" s="183">
        <v>72</v>
      </c>
      <c r="I165" s="184"/>
      <c r="J165" s="185">
        <f t="shared" si="20"/>
        <v>0</v>
      </c>
      <c r="K165" s="186"/>
      <c r="L165" s="187"/>
      <c r="M165" s="188" t="s">
        <v>1</v>
      </c>
      <c r="N165" s="189" t="s">
        <v>42</v>
      </c>
      <c r="P165" s="153">
        <f t="shared" si="21"/>
        <v>0</v>
      </c>
      <c r="Q165" s="153">
        <v>0</v>
      </c>
      <c r="R165" s="153">
        <f t="shared" si="22"/>
        <v>0</v>
      </c>
      <c r="S165" s="153">
        <v>0</v>
      </c>
      <c r="T165" s="154">
        <f t="shared" si="23"/>
        <v>0</v>
      </c>
      <c r="AR165" s="155" t="s">
        <v>481</v>
      </c>
      <c r="AT165" s="155" t="s">
        <v>454</v>
      </c>
      <c r="AU165" s="155" t="s">
        <v>88</v>
      </c>
      <c r="AY165" s="16" t="s">
        <v>317</v>
      </c>
      <c r="BE165" s="156">
        <f t="shared" si="24"/>
        <v>0</v>
      </c>
      <c r="BF165" s="156">
        <f t="shared" si="25"/>
        <v>0</v>
      </c>
      <c r="BG165" s="156">
        <f t="shared" si="26"/>
        <v>0</v>
      </c>
      <c r="BH165" s="156">
        <f t="shared" si="27"/>
        <v>0</v>
      </c>
      <c r="BI165" s="156">
        <f t="shared" si="28"/>
        <v>0</v>
      </c>
      <c r="BJ165" s="16" t="s">
        <v>88</v>
      </c>
      <c r="BK165" s="156">
        <f t="shared" si="29"/>
        <v>0</v>
      </c>
      <c r="BL165" s="16" t="s">
        <v>396</v>
      </c>
      <c r="BM165" s="155" t="s">
        <v>15652</v>
      </c>
    </row>
    <row r="166" spans="2:65" s="1" customFormat="1" ht="16.5" customHeight="1">
      <c r="B166" s="142"/>
      <c r="C166" s="179" t="s">
        <v>684</v>
      </c>
      <c r="D166" s="179" t="s">
        <v>454</v>
      </c>
      <c r="E166" s="180" t="s">
        <v>15653</v>
      </c>
      <c r="F166" s="181" t="s">
        <v>15654</v>
      </c>
      <c r="G166" s="182" t="s">
        <v>467</v>
      </c>
      <c r="H166" s="183">
        <v>110</v>
      </c>
      <c r="I166" s="184"/>
      <c r="J166" s="185">
        <f t="shared" si="20"/>
        <v>0</v>
      </c>
      <c r="K166" s="186"/>
      <c r="L166" s="187"/>
      <c r="M166" s="188" t="s">
        <v>1</v>
      </c>
      <c r="N166" s="189" t="s">
        <v>42</v>
      </c>
      <c r="P166" s="153">
        <f t="shared" si="21"/>
        <v>0</v>
      </c>
      <c r="Q166" s="153">
        <v>0</v>
      </c>
      <c r="R166" s="153">
        <f t="shared" si="22"/>
        <v>0</v>
      </c>
      <c r="S166" s="153">
        <v>0</v>
      </c>
      <c r="T166" s="154">
        <f t="shared" si="23"/>
        <v>0</v>
      </c>
      <c r="AR166" s="155" t="s">
        <v>481</v>
      </c>
      <c r="AT166" s="155" t="s">
        <v>454</v>
      </c>
      <c r="AU166" s="155" t="s">
        <v>88</v>
      </c>
      <c r="AY166" s="16" t="s">
        <v>317</v>
      </c>
      <c r="BE166" s="156">
        <f t="shared" si="24"/>
        <v>0</v>
      </c>
      <c r="BF166" s="156">
        <f t="shared" si="25"/>
        <v>0</v>
      </c>
      <c r="BG166" s="156">
        <f t="shared" si="26"/>
        <v>0</v>
      </c>
      <c r="BH166" s="156">
        <f t="shared" si="27"/>
        <v>0</v>
      </c>
      <c r="BI166" s="156">
        <f t="shared" si="28"/>
        <v>0</v>
      </c>
      <c r="BJ166" s="16" t="s">
        <v>88</v>
      </c>
      <c r="BK166" s="156">
        <f t="shared" si="29"/>
        <v>0</v>
      </c>
      <c r="BL166" s="16" t="s">
        <v>396</v>
      </c>
      <c r="BM166" s="155" t="s">
        <v>15655</v>
      </c>
    </row>
    <row r="167" spans="2:65" s="1" customFormat="1" ht="16.5" customHeight="1">
      <c r="B167" s="142"/>
      <c r="C167" s="179" t="s">
        <v>786</v>
      </c>
      <c r="D167" s="179" t="s">
        <v>454</v>
      </c>
      <c r="E167" s="180" t="s">
        <v>15656</v>
      </c>
      <c r="F167" s="181" t="s">
        <v>15657</v>
      </c>
      <c r="G167" s="182" t="s">
        <v>467</v>
      </c>
      <c r="H167" s="183">
        <v>20</v>
      </c>
      <c r="I167" s="184"/>
      <c r="J167" s="185">
        <f t="shared" si="20"/>
        <v>0</v>
      </c>
      <c r="K167" s="186"/>
      <c r="L167" s="187"/>
      <c r="M167" s="188" t="s">
        <v>1</v>
      </c>
      <c r="N167" s="189" t="s">
        <v>42</v>
      </c>
      <c r="P167" s="153">
        <f t="shared" si="21"/>
        <v>0</v>
      </c>
      <c r="Q167" s="153">
        <v>0</v>
      </c>
      <c r="R167" s="153">
        <f t="shared" si="22"/>
        <v>0</v>
      </c>
      <c r="S167" s="153">
        <v>0</v>
      </c>
      <c r="T167" s="154">
        <f t="shared" si="23"/>
        <v>0</v>
      </c>
      <c r="AR167" s="155" t="s">
        <v>481</v>
      </c>
      <c r="AT167" s="155" t="s">
        <v>454</v>
      </c>
      <c r="AU167" s="155" t="s">
        <v>88</v>
      </c>
      <c r="AY167" s="16" t="s">
        <v>317</v>
      </c>
      <c r="BE167" s="156">
        <f t="shared" si="24"/>
        <v>0</v>
      </c>
      <c r="BF167" s="156">
        <f t="shared" si="25"/>
        <v>0</v>
      </c>
      <c r="BG167" s="156">
        <f t="shared" si="26"/>
        <v>0</v>
      </c>
      <c r="BH167" s="156">
        <f t="shared" si="27"/>
        <v>0</v>
      </c>
      <c r="BI167" s="156">
        <f t="shared" si="28"/>
        <v>0</v>
      </c>
      <c r="BJ167" s="16" t="s">
        <v>88</v>
      </c>
      <c r="BK167" s="156">
        <f t="shared" si="29"/>
        <v>0</v>
      </c>
      <c r="BL167" s="16" t="s">
        <v>396</v>
      </c>
      <c r="BM167" s="155" t="s">
        <v>15658</v>
      </c>
    </row>
    <row r="168" spans="2:65" s="1" customFormat="1" ht="16.5" customHeight="1">
      <c r="B168" s="142"/>
      <c r="C168" s="179" t="s">
        <v>687</v>
      </c>
      <c r="D168" s="179" t="s">
        <v>454</v>
      </c>
      <c r="E168" s="180" t="s">
        <v>15659</v>
      </c>
      <c r="F168" s="181" t="s">
        <v>15660</v>
      </c>
      <c r="G168" s="182" t="s">
        <v>467</v>
      </c>
      <c r="H168" s="183">
        <v>110</v>
      </c>
      <c r="I168" s="184"/>
      <c r="J168" s="185">
        <f t="shared" si="20"/>
        <v>0</v>
      </c>
      <c r="K168" s="186"/>
      <c r="L168" s="187"/>
      <c r="M168" s="188" t="s">
        <v>1</v>
      </c>
      <c r="N168" s="189" t="s">
        <v>42</v>
      </c>
      <c r="P168" s="153">
        <f t="shared" si="21"/>
        <v>0</v>
      </c>
      <c r="Q168" s="153">
        <v>0</v>
      </c>
      <c r="R168" s="153">
        <f t="shared" si="22"/>
        <v>0</v>
      </c>
      <c r="S168" s="153">
        <v>0</v>
      </c>
      <c r="T168" s="154">
        <f t="shared" si="23"/>
        <v>0</v>
      </c>
      <c r="AR168" s="155" t="s">
        <v>481</v>
      </c>
      <c r="AT168" s="155" t="s">
        <v>454</v>
      </c>
      <c r="AU168" s="155" t="s">
        <v>88</v>
      </c>
      <c r="AY168" s="16" t="s">
        <v>317</v>
      </c>
      <c r="BE168" s="156">
        <f t="shared" si="24"/>
        <v>0</v>
      </c>
      <c r="BF168" s="156">
        <f t="shared" si="25"/>
        <v>0</v>
      </c>
      <c r="BG168" s="156">
        <f t="shared" si="26"/>
        <v>0</v>
      </c>
      <c r="BH168" s="156">
        <f t="shared" si="27"/>
        <v>0</v>
      </c>
      <c r="BI168" s="156">
        <f t="shared" si="28"/>
        <v>0</v>
      </c>
      <c r="BJ168" s="16" t="s">
        <v>88</v>
      </c>
      <c r="BK168" s="156">
        <f t="shared" si="29"/>
        <v>0</v>
      </c>
      <c r="BL168" s="16" t="s">
        <v>396</v>
      </c>
      <c r="BM168" s="155" t="s">
        <v>15661</v>
      </c>
    </row>
    <row r="169" spans="2:65" s="1" customFormat="1" ht="16.5" customHeight="1">
      <c r="B169" s="142"/>
      <c r="C169" s="179" t="s">
        <v>789</v>
      </c>
      <c r="D169" s="179" t="s">
        <v>454</v>
      </c>
      <c r="E169" s="180" t="s">
        <v>15662</v>
      </c>
      <c r="F169" s="181" t="s">
        <v>15663</v>
      </c>
      <c r="G169" s="182" t="s">
        <v>467</v>
      </c>
      <c r="H169" s="183">
        <v>20</v>
      </c>
      <c r="I169" s="184"/>
      <c r="J169" s="185">
        <f t="shared" si="20"/>
        <v>0</v>
      </c>
      <c r="K169" s="186"/>
      <c r="L169" s="187"/>
      <c r="M169" s="188" t="s">
        <v>1</v>
      </c>
      <c r="N169" s="189" t="s">
        <v>42</v>
      </c>
      <c r="P169" s="153">
        <f t="shared" si="21"/>
        <v>0</v>
      </c>
      <c r="Q169" s="153">
        <v>0</v>
      </c>
      <c r="R169" s="153">
        <f t="shared" si="22"/>
        <v>0</v>
      </c>
      <c r="S169" s="153">
        <v>0</v>
      </c>
      <c r="T169" s="154">
        <f t="shared" si="23"/>
        <v>0</v>
      </c>
      <c r="AR169" s="155" t="s">
        <v>481</v>
      </c>
      <c r="AT169" s="155" t="s">
        <v>454</v>
      </c>
      <c r="AU169" s="155" t="s">
        <v>88</v>
      </c>
      <c r="AY169" s="16" t="s">
        <v>317</v>
      </c>
      <c r="BE169" s="156">
        <f t="shared" si="24"/>
        <v>0</v>
      </c>
      <c r="BF169" s="156">
        <f t="shared" si="25"/>
        <v>0</v>
      </c>
      <c r="BG169" s="156">
        <f t="shared" si="26"/>
        <v>0</v>
      </c>
      <c r="BH169" s="156">
        <f t="shared" si="27"/>
        <v>0</v>
      </c>
      <c r="BI169" s="156">
        <f t="shared" si="28"/>
        <v>0</v>
      </c>
      <c r="BJ169" s="16" t="s">
        <v>88</v>
      </c>
      <c r="BK169" s="156">
        <f t="shared" si="29"/>
        <v>0</v>
      </c>
      <c r="BL169" s="16" t="s">
        <v>396</v>
      </c>
      <c r="BM169" s="155" t="s">
        <v>15664</v>
      </c>
    </row>
    <row r="170" spans="2:65" s="1" customFormat="1" ht="16.5" customHeight="1">
      <c r="B170" s="142"/>
      <c r="C170" s="143" t="s">
        <v>834</v>
      </c>
      <c r="D170" s="143" t="s">
        <v>319</v>
      </c>
      <c r="E170" s="144" t="s">
        <v>10212</v>
      </c>
      <c r="F170" s="145" t="s">
        <v>1</v>
      </c>
      <c r="G170" s="146" t="s">
        <v>1</v>
      </c>
      <c r="H170" s="147">
        <v>0</v>
      </c>
      <c r="I170" s="148"/>
      <c r="J170" s="149">
        <f t="shared" si="20"/>
        <v>0</v>
      </c>
      <c r="K170" s="150"/>
      <c r="L170" s="31"/>
      <c r="M170" s="151" t="s">
        <v>1</v>
      </c>
      <c r="N170" s="152" t="s">
        <v>42</v>
      </c>
      <c r="P170" s="153">
        <f t="shared" si="21"/>
        <v>0</v>
      </c>
      <c r="Q170" s="153">
        <v>0</v>
      </c>
      <c r="R170" s="153">
        <f t="shared" si="22"/>
        <v>0</v>
      </c>
      <c r="S170" s="153">
        <v>0</v>
      </c>
      <c r="T170" s="154">
        <f t="shared" si="23"/>
        <v>0</v>
      </c>
      <c r="AR170" s="155" t="s">
        <v>396</v>
      </c>
      <c r="AT170" s="155" t="s">
        <v>319</v>
      </c>
      <c r="AU170" s="155" t="s">
        <v>88</v>
      </c>
      <c r="AY170" s="16" t="s">
        <v>317</v>
      </c>
      <c r="BE170" s="156">
        <f t="shared" si="24"/>
        <v>0</v>
      </c>
      <c r="BF170" s="156">
        <f t="shared" si="25"/>
        <v>0</v>
      </c>
      <c r="BG170" s="156">
        <f t="shared" si="26"/>
        <v>0</v>
      </c>
      <c r="BH170" s="156">
        <f t="shared" si="27"/>
        <v>0</v>
      </c>
      <c r="BI170" s="156">
        <f t="shared" si="28"/>
        <v>0</v>
      </c>
      <c r="BJ170" s="16" t="s">
        <v>88</v>
      </c>
      <c r="BK170" s="156">
        <f t="shared" si="29"/>
        <v>0</v>
      </c>
      <c r="BL170" s="16" t="s">
        <v>396</v>
      </c>
      <c r="BM170" s="155" t="s">
        <v>616</v>
      </c>
    </row>
    <row r="171" spans="2:65" s="1" customFormat="1" ht="16.5" customHeight="1">
      <c r="B171" s="142"/>
      <c r="C171" s="179" t="s">
        <v>673</v>
      </c>
      <c r="D171" s="179" t="s">
        <v>454</v>
      </c>
      <c r="E171" s="180" t="s">
        <v>15665</v>
      </c>
      <c r="F171" s="181" t="s">
        <v>1</v>
      </c>
      <c r="G171" s="182" t="s">
        <v>1</v>
      </c>
      <c r="H171" s="183">
        <v>0</v>
      </c>
      <c r="I171" s="184"/>
      <c r="J171" s="185">
        <f t="shared" si="20"/>
        <v>0</v>
      </c>
      <c r="K171" s="186"/>
      <c r="L171" s="187"/>
      <c r="M171" s="188" t="s">
        <v>1</v>
      </c>
      <c r="N171" s="189" t="s">
        <v>42</v>
      </c>
      <c r="P171" s="153">
        <f t="shared" si="21"/>
        <v>0</v>
      </c>
      <c r="Q171" s="153">
        <v>0</v>
      </c>
      <c r="R171" s="153">
        <f t="shared" si="22"/>
        <v>0</v>
      </c>
      <c r="S171" s="153">
        <v>0</v>
      </c>
      <c r="T171" s="154">
        <f t="shared" si="23"/>
        <v>0</v>
      </c>
      <c r="AR171" s="155" t="s">
        <v>481</v>
      </c>
      <c r="AT171" s="155" t="s">
        <v>454</v>
      </c>
      <c r="AU171" s="155" t="s">
        <v>88</v>
      </c>
      <c r="AY171" s="16" t="s">
        <v>317</v>
      </c>
      <c r="BE171" s="156">
        <f t="shared" si="24"/>
        <v>0</v>
      </c>
      <c r="BF171" s="156">
        <f t="shared" si="25"/>
        <v>0</v>
      </c>
      <c r="BG171" s="156">
        <f t="shared" si="26"/>
        <v>0</v>
      </c>
      <c r="BH171" s="156">
        <f t="shared" si="27"/>
        <v>0</v>
      </c>
      <c r="BI171" s="156">
        <f t="shared" si="28"/>
        <v>0</v>
      </c>
      <c r="BJ171" s="16" t="s">
        <v>88</v>
      </c>
      <c r="BK171" s="156">
        <f t="shared" si="29"/>
        <v>0</v>
      </c>
      <c r="BL171" s="16" t="s">
        <v>396</v>
      </c>
      <c r="BM171" s="155" t="s">
        <v>670</v>
      </c>
    </row>
    <row r="172" spans="2:65" s="1" customFormat="1" ht="21.75" customHeight="1">
      <c r="B172" s="142"/>
      <c r="C172" s="143" t="s">
        <v>7</v>
      </c>
      <c r="D172" s="143" t="s">
        <v>319</v>
      </c>
      <c r="E172" s="144" t="s">
        <v>15666</v>
      </c>
      <c r="F172" s="145" t="s">
        <v>15667</v>
      </c>
      <c r="G172" s="146" t="s">
        <v>9927</v>
      </c>
      <c r="H172" s="147">
        <v>55</v>
      </c>
      <c r="I172" s="148"/>
      <c r="J172" s="149">
        <f t="shared" si="20"/>
        <v>0</v>
      </c>
      <c r="K172" s="150"/>
      <c r="L172" s="31"/>
      <c r="M172" s="151" t="s">
        <v>1</v>
      </c>
      <c r="N172" s="152" t="s">
        <v>42</v>
      </c>
      <c r="P172" s="153">
        <f t="shared" si="21"/>
        <v>0</v>
      </c>
      <c r="Q172" s="153">
        <v>0</v>
      </c>
      <c r="R172" s="153">
        <f t="shared" si="22"/>
        <v>0</v>
      </c>
      <c r="S172" s="153">
        <v>0</v>
      </c>
      <c r="T172" s="154">
        <f t="shared" si="23"/>
        <v>0</v>
      </c>
      <c r="AR172" s="155" t="s">
        <v>396</v>
      </c>
      <c r="AT172" s="155" t="s">
        <v>319</v>
      </c>
      <c r="AU172" s="155" t="s">
        <v>88</v>
      </c>
      <c r="AY172" s="16" t="s">
        <v>317</v>
      </c>
      <c r="BE172" s="156">
        <f t="shared" si="24"/>
        <v>0</v>
      </c>
      <c r="BF172" s="156">
        <f t="shared" si="25"/>
        <v>0</v>
      </c>
      <c r="BG172" s="156">
        <f t="shared" si="26"/>
        <v>0</v>
      </c>
      <c r="BH172" s="156">
        <f t="shared" si="27"/>
        <v>0</v>
      </c>
      <c r="BI172" s="156">
        <f t="shared" si="28"/>
        <v>0</v>
      </c>
      <c r="BJ172" s="16" t="s">
        <v>88</v>
      </c>
      <c r="BK172" s="156">
        <f t="shared" si="29"/>
        <v>0</v>
      </c>
      <c r="BL172" s="16" t="s">
        <v>396</v>
      </c>
      <c r="BM172" s="155" t="s">
        <v>673</v>
      </c>
    </row>
    <row r="173" spans="2:65" s="1" customFormat="1" ht="16.5" customHeight="1">
      <c r="B173" s="142"/>
      <c r="C173" s="179" t="s">
        <v>427</v>
      </c>
      <c r="D173" s="179" t="s">
        <v>454</v>
      </c>
      <c r="E173" s="180" t="s">
        <v>15668</v>
      </c>
      <c r="F173" s="181" t="s">
        <v>15669</v>
      </c>
      <c r="G173" s="182" t="s">
        <v>467</v>
      </c>
      <c r="H173" s="183">
        <v>55</v>
      </c>
      <c r="I173" s="184"/>
      <c r="J173" s="185">
        <f t="shared" si="20"/>
        <v>0</v>
      </c>
      <c r="K173" s="186"/>
      <c r="L173" s="187"/>
      <c r="M173" s="188" t="s">
        <v>1</v>
      </c>
      <c r="N173" s="189" t="s">
        <v>42</v>
      </c>
      <c r="P173" s="153">
        <f t="shared" si="21"/>
        <v>0</v>
      </c>
      <c r="Q173" s="153">
        <v>0</v>
      </c>
      <c r="R173" s="153">
        <f t="shared" si="22"/>
        <v>0</v>
      </c>
      <c r="S173" s="153">
        <v>0</v>
      </c>
      <c r="T173" s="154">
        <f t="shared" si="23"/>
        <v>0</v>
      </c>
      <c r="AR173" s="155" t="s">
        <v>481</v>
      </c>
      <c r="AT173" s="155" t="s">
        <v>454</v>
      </c>
      <c r="AU173" s="155" t="s">
        <v>88</v>
      </c>
      <c r="AY173" s="16" t="s">
        <v>317</v>
      </c>
      <c r="BE173" s="156">
        <f t="shared" si="24"/>
        <v>0</v>
      </c>
      <c r="BF173" s="156">
        <f t="shared" si="25"/>
        <v>0</v>
      </c>
      <c r="BG173" s="156">
        <f t="shared" si="26"/>
        <v>0</v>
      </c>
      <c r="BH173" s="156">
        <f t="shared" si="27"/>
        <v>0</v>
      </c>
      <c r="BI173" s="156">
        <f t="shared" si="28"/>
        <v>0</v>
      </c>
      <c r="BJ173" s="16" t="s">
        <v>88</v>
      </c>
      <c r="BK173" s="156">
        <f t="shared" si="29"/>
        <v>0</v>
      </c>
      <c r="BL173" s="16" t="s">
        <v>396</v>
      </c>
      <c r="BM173" s="155" t="s">
        <v>675</v>
      </c>
    </row>
    <row r="174" spans="2:65" s="1" customFormat="1" ht="16.5" customHeight="1">
      <c r="B174" s="142"/>
      <c r="C174" s="143" t="s">
        <v>561</v>
      </c>
      <c r="D174" s="143" t="s">
        <v>319</v>
      </c>
      <c r="E174" s="144" t="s">
        <v>15670</v>
      </c>
      <c r="F174" s="145" t="s">
        <v>15671</v>
      </c>
      <c r="G174" s="146" t="s">
        <v>467</v>
      </c>
      <c r="H174" s="147">
        <v>26</v>
      </c>
      <c r="I174" s="148"/>
      <c r="J174" s="149">
        <f t="shared" si="20"/>
        <v>0</v>
      </c>
      <c r="K174" s="150"/>
      <c r="L174" s="31"/>
      <c r="M174" s="151" t="s">
        <v>1</v>
      </c>
      <c r="N174" s="152" t="s">
        <v>42</v>
      </c>
      <c r="P174" s="153">
        <f t="shared" si="21"/>
        <v>0</v>
      </c>
      <c r="Q174" s="153">
        <v>0</v>
      </c>
      <c r="R174" s="153">
        <f t="shared" si="22"/>
        <v>0</v>
      </c>
      <c r="S174" s="153">
        <v>0</v>
      </c>
      <c r="T174" s="154">
        <f t="shared" si="23"/>
        <v>0</v>
      </c>
      <c r="AR174" s="155" t="s">
        <v>396</v>
      </c>
      <c r="AT174" s="155" t="s">
        <v>319</v>
      </c>
      <c r="AU174" s="155" t="s">
        <v>88</v>
      </c>
      <c r="AY174" s="16" t="s">
        <v>317</v>
      </c>
      <c r="BE174" s="156">
        <f t="shared" si="24"/>
        <v>0</v>
      </c>
      <c r="BF174" s="156">
        <f t="shared" si="25"/>
        <v>0</v>
      </c>
      <c r="BG174" s="156">
        <f t="shared" si="26"/>
        <v>0</v>
      </c>
      <c r="BH174" s="156">
        <f t="shared" si="27"/>
        <v>0</v>
      </c>
      <c r="BI174" s="156">
        <f t="shared" si="28"/>
        <v>0</v>
      </c>
      <c r="BJ174" s="16" t="s">
        <v>88</v>
      </c>
      <c r="BK174" s="156">
        <f t="shared" si="29"/>
        <v>0</v>
      </c>
      <c r="BL174" s="16" t="s">
        <v>396</v>
      </c>
      <c r="BM174" s="155" t="s">
        <v>15672</v>
      </c>
    </row>
    <row r="175" spans="2:65" s="1" customFormat="1" ht="16.5" customHeight="1">
      <c r="B175" s="142"/>
      <c r="C175" s="179" t="s">
        <v>1571</v>
      </c>
      <c r="D175" s="179" t="s">
        <v>454</v>
      </c>
      <c r="E175" s="180" t="s">
        <v>15673</v>
      </c>
      <c r="F175" s="181" t="s">
        <v>15674</v>
      </c>
      <c r="G175" s="182" t="s">
        <v>467</v>
      </c>
      <c r="H175" s="183">
        <v>8</v>
      </c>
      <c r="I175" s="184"/>
      <c r="J175" s="185">
        <f t="shared" si="20"/>
        <v>0</v>
      </c>
      <c r="K175" s="186"/>
      <c r="L175" s="187"/>
      <c r="M175" s="188" t="s">
        <v>1</v>
      </c>
      <c r="N175" s="189" t="s">
        <v>42</v>
      </c>
      <c r="P175" s="153">
        <f t="shared" si="21"/>
        <v>0</v>
      </c>
      <c r="Q175" s="153">
        <v>0</v>
      </c>
      <c r="R175" s="153">
        <f t="shared" si="22"/>
        <v>0</v>
      </c>
      <c r="S175" s="153">
        <v>0</v>
      </c>
      <c r="T175" s="154">
        <f t="shared" si="23"/>
        <v>0</v>
      </c>
      <c r="AR175" s="155" t="s">
        <v>481</v>
      </c>
      <c r="AT175" s="155" t="s">
        <v>454</v>
      </c>
      <c r="AU175" s="155" t="s">
        <v>88</v>
      </c>
      <c r="AY175" s="16" t="s">
        <v>317</v>
      </c>
      <c r="BE175" s="156">
        <f t="shared" si="24"/>
        <v>0</v>
      </c>
      <c r="BF175" s="156">
        <f t="shared" si="25"/>
        <v>0</v>
      </c>
      <c r="BG175" s="156">
        <f t="shared" si="26"/>
        <v>0</v>
      </c>
      <c r="BH175" s="156">
        <f t="shared" si="27"/>
        <v>0</v>
      </c>
      <c r="BI175" s="156">
        <f t="shared" si="28"/>
        <v>0</v>
      </c>
      <c r="BJ175" s="16" t="s">
        <v>88</v>
      </c>
      <c r="BK175" s="156">
        <f t="shared" si="29"/>
        <v>0</v>
      </c>
      <c r="BL175" s="16" t="s">
        <v>396</v>
      </c>
      <c r="BM175" s="155" t="s">
        <v>15675</v>
      </c>
    </row>
    <row r="176" spans="2:65" s="1" customFormat="1" ht="16.5" customHeight="1">
      <c r="B176" s="142"/>
      <c r="C176" s="179" t="s">
        <v>692</v>
      </c>
      <c r="D176" s="179" t="s">
        <v>454</v>
      </c>
      <c r="E176" s="180" t="s">
        <v>15676</v>
      </c>
      <c r="F176" s="181" t="s">
        <v>15677</v>
      </c>
      <c r="G176" s="182" t="s">
        <v>467</v>
      </c>
      <c r="H176" s="183">
        <v>18</v>
      </c>
      <c r="I176" s="184"/>
      <c r="J176" s="185">
        <f t="shared" si="20"/>
        <v>0</v>
      </c>
      <c r="K176" s="186"/>
      <c r="L176" s="187"/>
      <c r="M176" s="188" t="s">
        <v>1</v>
      </c>
      <c r="N176" s="189" t="s">
        <v>42</v>
      </c>
      <c r="P176" s="153">
        <f t="shared" si="21"/>
        <v>0</v>
      </c>
      <c r="Q176" s="153">
        <v>0</v>
      </c>
      <c r="R176" s="153">
        <f t="shared" si="22"/>
        <v>0</v>
      </c>
      <c r="S176" s="153">
        <v>0</v>
      </c>
      <c r="T176" s="154">
        <f t="shared" si="23"/>
        <v>0</v>
      </c>
      <c r="AR176" s="155" t="s">
        <v>481</v>
      </c>
      <c r="AT176" s="155" t="s">
        <v>454</v>
      </c>
      <c r="AU176" s="155" t="s">
        <v>88</v>
      </c>
      <c r="AY176" s="16" t="s">
        <v>317</v>
      </c>
      <c r="BE176" s="156">
        <f t="shared" si="24"/>
        <v>0</v>
      </c>
      <c r="BF176" s="156">
        <f t="shared" si="25"/>
        <v>0</v>
      </c>
      <c r="BG176" s="156">
        <f t="shared" si="26"/>
        <v>0</v>
      </c>
      <c r="BH176" s="156">
        <f t="shared" si="27"/>
        <v>0</v>
      </c>
      <c r="BI176" s="156">
        <f t="shared" si="28"/>
        <v>0</v>
      </c>
      <c r="BJ176" s="16" t="s">
        <v>88</v>
      </c>
      <c r="BK176" s="156">
        <f t="shared" si="29"/>
        <v>0</v>
      </c>
      <c r="BL176" s="16" t="s">
        <v>396</v>
      </c>
      <c r="BM176" s="155" t="s">
        <v>15678</v>
      </c>
    </row>
    <row r="177" spans="2:65" s="1" customFormat="1" ht="16.5" customHeight="1">
      <c r="B177" s="142"/>
      <c r="C177" s="143" t="s">
        <v>1584</v>
      </c>
      <c r="D177" s="143" t="s">
        <v>319</v>
      </c>
      <c r="E177" s="144" t="s">
        <v>15679</v>
      </c>
      <c r="F177" s="145" t="s">
        <v>15680</v>
      </c>
      <c r="G177" s="146" t="s">
        <v>467</v>
      </c>
      <c r="H177" s="147">
        <v>23</v>
      </c>
      <c r="I177" s="148"/>
      <c r="J177" s="149">
        <f t="shared" si="20"/>
        <v>0</v>
      </c>
      <c r="K177" s="150"/>
      <c r="L177" s="31"/>
      <c r="M177" s="151" t="s">
        <v>1</v>
      </c>
      <c r="N177" s="152" t="s">
        <v>42</v>
      </c>
      <c r="P177" s="153">
        <f t="shared" si="21"/>
        <v>0</v>
      </c>
      <c r="Q177" s="153">
        <v>0</v>
      </c>
      <c r="R177" s="153">
        <f t="shared" si="22"/>
        <v>0</v>
      </c>
      <c r="S177" s="153">
        <v>0</v>
      </c>
      <c r="T177" s="154">
        <f t="shared" si="23"/>
        <v>0</v>
      </c>
      <c r="AR177" s="155" t="s">
        <v>396</v>
      </c>
      <c r="AT177" s="155" t="s">
        <v>319</v>
      </c>
      <c r="AU177" s="155" t="s">
        <v>88</v>
      </c>
      <c r="AY177" s="16" t="s">
        <v>317</v>
      </c>
      <c r="BE177" s="156">
        <f t="shared" si="24"/>
        <v>0</v>
      </c>
      <c r="BF177" s="156">
        <f t="shared" si="25"/>
        <v>0</v>
      </c>
      <c r="BG177" s="156">
        <f t="shared" si="26"/>
        <v>0</v>
      </c>
      <c r="BH177" s="156">
        <f t="shared" si="27"/>
        <v>0</v>
      </c>
      <c r="BI177" s="156">
        <f t="shared" si="28"/>
        <v>0</v>
      </c>
      <c r="BJ177" s="16" t="s">
        <v>88</v>
      </c>
      <c r="BK177" s="156">
        <f t="shared" si="29"/>
        <v>0</v>
      </c>
      <c r="BL177" s="16" t="s">
        <v>396</v>
      </c>
      <c r="BM177" s="155" t="s">
        <v>15681</v>
      </c>
    </row>
    <row r="178" spans="2:65" s="1" customFormat="1" ht="16.5" customHeight="1">
      <c r="B178" s="142"/>
      <c r="C178" s="179" t="s">
        <v>696</v>
      </c>
      <c r="D178" s="179" t="s">
        <v>454</v>
      </c>
      <c r="E178" s="180" t="s">
        <v>15682</v>
      </c>
      <c r="F178" s="181" t="s">
        <v>15683</v>
      </c>
      <c r="G178" s="182" t="s">
        <v>467</v>
      </c>
      <c r="H178" s="183">
        <v>18</v>
      </c>
      <c r="I178" s="184"/>
      <c r="J178" s="185">
        <f t="shared" si="20"/>
        <v>0</v>
      </c>
      <c r="K178" s="186"/>
      <c r="L178" s="187"/>
      <c r="M178" s="188" t="s">
        <v>1</v>
      </c>
      <c r="N178" s="189" t="s">
        <v>42</v>
      </c>
      <c r="P178" s="153">
        <f t="shared" si="21"/>
        <v>0</v>
      </c>
      <c r="Q178" s="153">
        <v>0</v>
      </c>
      <c r="R178" s="153">
        <f t="shared" si="22"/>
        <v>0</v>
      </c>
      <c r="S178" s="153">
        <v>0</v>
      </c>
      <c r="T178" s="154">
        <f t="shared" si="23"/>
        <v>0</v>
      </c>
      <c r="AR178" s="155" t="s">
        <v>481</v>
      </c>
      <c r="AT178" s="155" t="s">
        <v>454</v>
      </c>
      <c r="AU178" s="155" t="s">
        <v>88</v>
      </c>
      <c r="AY178" s="16" t="s">
        <v>317</v>
      </c>
      <c r="BE178" s="156">
        <f t="shared" si="24"/>
        <v>0</v>
      </c>
      <c r="BF178" s="156">
        <f t="shared" si="25"/>
        <v>0</v>
      </c>
      <c r="BG178" s="156">
        <f t="shared" si="26"/>
        <v>0</v>
      </c>
      <c r="BH178" s="156">
        <f t="shared" si="27"/>
        <v>0</v>
      </c>
      <c r="BI178" s="156">
        <f t="shared" si="28"/>
        <v>0</v>
      </c>
      <c r="BJ178" s="16" t="s">
        <v>88</v>
      </c>
      <c r="BK178" s="156">
        <f t="shared" si="29"/>
        <v>0</v>
      </c>
      <c r="BL178" s="16" t="s">
        <v>396</v>
      </c>
      <c r="BM178" s="155" t="s">
        <v>15684</v>
      </c>
    </row>
    <row r="179" spans="2:65" s="1" customFormat="1" ht="16.5" customHeight="1">
      <c r="B179" s="142"/>
      <c r="C179" s="179" t="s">
        <v>1594</v>
      </c>
      <c r="D179" s="179" t="s">
        <v>454</v>
      </c>
      <c r="E179" s="180" t="s">
        <v>15685</v>
      </c>
      <c r="F179" s="181" t="s">
        <v>15686</v>
      </c>
      <c r="G179" s="182" t="s">
        <v>467</v>
      </c>
      <c r="H179" s="183">
        <v>5</v>
      </c>
      <c r="I179" s="184"/>
      <c r="J179" s="185">
        <f t="shared" si="20"/>
        <v>0</v>
      </c>
      <c r="K179" s="186"/>
      <c r="L179" s="187"/>
      <c r="M179" s="188" t="s">
        <v>1</v>
      </c>
      <c r="N179" s="189" t="s">
        <v>42</v>
      </c>
      <c r="P179" s="153">
        <f t="shared" si="21"/>
        <v>0</v>
      </c>
      <c r="Q179" s="153">
        <v>0</v>
      </c>
      <c r="R179" s="153">
        <f t="shared" si="22"/>
        <v>0</v>
      </c>
      <c r="S179" s="153">
        <v>0</v>
      </c>
      <c r="T179" s="154">
        <f t="shared" si="23"/>
        <v>0</v>
      </c>
      <c r="AR179" s="155" t="s">
        <v>481</v>
      </c>
      <c r="AT179" s="155" t="s">
        <v>454</v>
      </c>
      <c r="AU179" s="155" t="s">
        <v>88</v>
      </c>
      <c r="AY179" s="16" t="s">
        <v>317</v>
      </c>
      <c r="BE179" s="156">
        <f t="shared" si="24"/>
        <v>0</v>
      </c>
      <c r="BF179" s="156">
        <f t="shared" si="25"/>
        <v>0</v>
      </c>
      <c r="BG179" s="156">
        <f t="shared" si="26"/>
        <v>0</v>
      </c>
      <c r="BH179" s="156">
        <f t="shared" si="27"/>
        <v>0</v>
      </c>
      <c r="BI179" s="156">
        <f t="shared" si="28"/>
        <v>0</v>
      </c>
      <c r="BJ179" s="16" t="s">
        <v>88</v>
      </c>
      <c r="BK179" s="156">
        <f t="shared" si="29"/>
        <v>0</v>
      </c>
      <c r="BL179" s="16" t="s">
        <v>396</v>
      </c>
      <c r="BM179" s="155" t="s">
        <v>15687</v>
      </c>
    </row>
    <row r="180" spans="2:65" s="1" customFormat="1" ht="21.75" customHeight="1">
      <c r="B180" s="142"/>
      <c r="C180" s="143" t="s">
        <v>699</v>
      </c>
      <c r="D180" s="143" t="s">
        <v>319</v>
      </c>
      <c r="E180" s="144" t="s">
        <v>15688</v>
      </c>
      <c r="F180" s="145" t="s">
        <v>15689</v>
      </c>
      <c r="G180" s="146" t="s">
        <v>467</v>
      </c>
      <c r="H180" s="147">
        <v>6</v>
      </c>
      <c r="I180" s="148"/>
      <c r="J180" s="149">
        <f t="shared" si="20"/>
        <v>0</v>
      </c>
      <c r="K180" s="150"/>
      <c r="L180" s="31"/>
      <c r="M180" s="151" t="s">
        <v>1</v>
      </c>
      <c r="N180" s="152" t="s">
        <v>42</v>
      </c>
      <c r="P180" s="153">
        <f t="shared" si="21"/>
        <v>0</v>
      </c>
      <c r="Q180" s="153">
        <v>0</v>
      </c>
      <c r="R180" s="153">
        <f t="shared" si="22"/>
        <v>0</v>
      </c>
      <c r="S180" s="153">
        <v>0</v>
      </c>
      <c r="T180" s="154">
        <f t="shared" si="23"/>
        <v>0</v>
      </c>
      <c r="AR180" s="155" t="s">
        <v>396</v>
      </c>
      <c r="AT180" s="155" t="s">
        <v>319</v>
      </c>
      <c r="AU180" s="155" t="s">
        <v>88</v>
      </c>
      <c r="AY180" s="16" t="s">
        <v>317</v>
      </c>
      <c r="BE180" s="156">
        <f t="shared" si="24"/>
        <v>0</v>
      </c>
      <c r="BF180" s="156">
        <f t="shared" si="25"/>
        <v>0</v>
      </c>
      <c r="BG180" s="156">
        <f t="shared" si="26"/>
        <v>0</v>
      </c>
      <c r="BH180" s="156">
        <f t="shared" si="27"/>
        <v>0</v>
      </c>
      <c r="BI180" s="156">
        <f t="shared" si="28"/>
        <v>0</v>
      </c>
      <c r="BJ180" s="16" t="s">
        <v>88</v>
      </c>
      <c r="BK180" s="156">
        <f t="shared" si="29"/>
        <v>0</v>
      </c>
      <c r="BL180" s="16" t="s">
        <v>396</v>
      </c>
      <c r="BM180" s="155" t="s">
        <v>15690</v>
      </c>
    </row>
    <row r="181" spans="2:65" s="1" customFormat="1" ht="16.5" customHeight="1">
      <c r="B181" s="142"/>
      <c r="C181" s="179" t="s">
        <v>1642</v>
      </c>
      <c r="D181" s="179" t="s">
        <v>454</v>
      </c>
      <c r="E181" s="180" t="s">
        <v>15691</v>
      </c>
      <c r="F181" s="181" t="s">
        <v>15692</v>
      </c>
      <c r="G181" s="182" t="s">
        <v>467</v>
      </c>
      <c r="H181" s="183">
        <v>5</v>
      </c>
      <c r="I181" s="184"/>
      <c r="J181" s="185">
        <f t="shared" si="20"/>
        <v>0</v>
      </c>
      <c r="K181" s="186"/>
      <c r="L181" s="187"/>
      <c r="M181" s="188" t="s">
        <v>1</v>
      </c>
      <c r="N181" s="189" t="s">
        <v>42</v>
      </c>
      <c r="P181" s="153">
        <f t="shared" si="21"/>
        <v>0</v>
      </c>
      <c r="Q181" s="153">
        <v>0</v>
      </c>
      <c r="R181" s="153">
        <f t="shared" si="22"/>
        <v>0</v>
      </c>
      <c r="S181" s="153">
        <v>0</v>
      </c>
      <c r="T181" s="154">
        <f t="shared" si="23"/>
        <v>0</v>
      </c>
      <c r="AR181" s="155" t="s">
        <v>481</v>
      </c>
      <c r="AT181" s="155" t="s">
        <v>454</v>
      </c>
      <c r="AU181" s="155" t="s">
        <v>88</v>
      </c>
      <c r="AY181" s="16" t="s">
        <v>317</v>
      </c>
      <c r="BE181" s="156">
        <f t="shared" si="24"/>
        <v>0</v>
      </c>
      <c r="BF181" s="156">
        <f t="shared" si="25"/>
        <v>0</v>
      </c>
      <c r="BG181" s="156">
        <f t="shared" si="26"/>
        <v>0</v>
      </c>
      <c r="BH181" s="156">
        <f t="shared" si="27"/>
        <v>0</v>
      </c>
      <c r="BI181" s="156">
        <f t="shared" si="28"/>
        <v>0</v>
      </c>
      <c r="BJ181" s="16" t="s">
        <v>88</v>
      </c>
      <c r="BK181" s="156">
        <f t="shared" si="29"/>
        <v>0</v>
      </c>
      <c r="BL181" s="16" t="s">
        <v>396</v>
      </c>
      <c r="BM181" s="155" t="s">
        <v>15693</v>
      </c>
    </row>
    <row r="182" spans="2:65" s="1" customFormat="1" ht="16.5" customHeight="1">
      <c r="B182" s="142"/>
      <c r="C182" s="179" t="s">
        <v>702</v>
      </c>
      <c r="D182" s="179" t="s">
        <v>454</v>
      </c>
      <c r="E182" s="180" t="s">
        <v>15694</v>
      </c>
      <c r="F182" s="181" t="s">
        <v>15695</v>
      </c>
      <c r="G182" s="182" t="s">
        <v>467</v>
      </c>
      <c r="H182" s="183">
        <v>1</v>
      </c>
      <c r="I182" s="184"/>
      <c r="J182" s="185">
        <f t="shared" si="20"/>
        <v>0</v>
      </c>
      <c r="K182" s="186"/>
      <c r="L182" s="187"/>
      <c r="M182" s="188" t="s">
        <v>1</v>
      </c>
      <c r="N182" s="189" t="s">
        <v>42</v>
      </c>
      <c r="P182" s="153">
        <f t="shared" si="21"/>
        <v>0</v>
      </c>
      <c r="Q182" s="153">
        <v>0</v>
      </c>
      <c r="R182" s="153">
        <f t="shared" si="22"/>
        <v>0</v>
      </c>
      <c r="S182" s="153">
        <v>0</v>
      </c>
      <c r="T182" s="154">
        <f t="shared" si="23"/>
        <v>0</v>
      </c>
      <c r="AR182" s="155" t="s">
        <v>481</v>
      </c>
      <c r="AT182" s="155" t="s">
        <v>454</v>
      </c>
      <c r="AU182" s="155" t="s">
        <v>88</v>
      </c>
      <c r="AY182" s="16" t="s">
        <v>317</v>
      </c>
      <c r="BE182" s="156">
        <f t="shared" si="24"/>
        <v>0</v>
      </c>
      <c r="BF182" s="156">
        <f t="shared" si="25"/>
        <v>0</v>
      </c>
      <c r="BG182" s="156">
        <f t="shared" si="26"/>
        <v>0</v>
      </c>
      <c r="BH182" s="156">
        <f t="shared" si="27"/>
        <v>0</v>
      </c>
      <c r="BI182" s="156">
        <f t="shared" si="28"/>
        <v>0</v>
      </c>
      <c r="BJ182" s="16" t="s">
        <v>88</v>
      </c>
      <c r="BK182" s="156">
        <f t="shared" si="29"/>
        <v>0</v>
      </c>
      <c r="BL182" s="16" t="s">
        <v>396</v>
      </c>
      <c r="BM182" s="155" t="s">
        <v>15696</v>
      </c>
    </row>
    <row r="183" spans="2:65" s="1" customFormat="1" ht="21.75" customHeight="1">
      <c r="B183" s="142"/>
      <c r="C183" s="143" t="s">
        <v>1658</v>
      </c>
      <c r="D183" s="143" t="s">
        <v>319</v>
      </c>
      <c r="E183" s="144" t="s">
        <v>15697</v>
      </c>
      <c r="F183" s="145" t="s">
        <v>15698</v>
      </c>
      <c r="G183" s="146" t="s">
        <v>467</v>
      </c>
      <c r="H183" s="147">
        <v>1</v>
      </c>
      <c r="I183" s="148"/>
      <c r="J183" s="149">
        <f t="shared" si="20"/>
        <v>0</v>
      </c>
      <c r="K183" s="150"/>
      <c r="L183" s="31"/>
      <c r="M183" s="151" t="s">
        <v>1</v>
      </c>
      <c r="N183" s="152" t="s">
        <v>42</v>
      </c>
      <c r="P183" s="153">
        <f t="shared" si="21"/>
        <v>0</v>
      </c>
      <c r="Q183" s="153">
        <v>0</v>
      </c>
      <c r="R183" s="153">
        <f t="shared" si="22"/>
        <v>0</v>
      </c>
      <c r="S183" s="153">
        <v>0</v>
      </c>
      <c r="T183" s="154">
        <f t="shared" si="23"/>
        <v>0</v>
      </c>
      <c r="AR183" s="155" t="s">
        <v>396</v>
      </c>
      <c r="AT183" s="155" t="s">
        <v>319</v>
      </c>
      <c r="AU183" s="155" t="s">
        <v>88</v>
      </c>
      <c r="AY183" s="16" t="s">
        <v>317</v>
      </c>
      <c r="BE183" s="156">
        <f t="shared" si="24"/>
        <v>0</v>
      </c>
      <c r="BF183" s="156">
        <f t="shared" si="25"/>
        <v>0</v>
      </c>
      <c r="BG183" s="156">
        <f t="shared" si="26"/>
        <v>0</v>
      </c>
      <c r="BH183" s="156">
        <f t="shared" si="27"/>
        <v>0</v>
      </c>
      <c r="BI183" s="156">
        <f t="shared" si="28"/>
        <v>0</v>
      </c>
      <c r="BJ183" s="16" t="s">
        <v>88</v>
      </c>
      <c r="BK183" s="156">
        <f t="shared" si="29"/>
        <v>0</v>
      </c>
      <c r="BL183" s="16" t="s">
        <v>396</v>
      </c>
      <c r="BM183" s="155" t="s">
        <v>15699</v>
      </c>
    </row>
    <row r="184" spans="2:65" s="1" customFormat="1" ht="16.5" customHeight="1">
      <c r="B184" s="142"/>
      <c r="C184" s="179" t="s">
        <v>706</v>
      </c>
      <c r="D184" s="179" t="s">
        <v>454</v>
      </c>
      <c r="E184" s="180" t="s">
        <v>15700</v>
      </c>
      <c r="F184" s="181" t="s">
        <v>15701</v>
      </c>
      <c r="G184" s="182" t="s">
        <v>467</v>
      </c>
      <c r="H184" s="183">
        <v>1</v>
      </c>
      <c r="I184" s="184"/>
      <c r="J184" s="185">
        <f t="shared" si="20"/>
        <v>0</v>
      </c>
      <c r="K184" s="186"/>
      <c r="L184" s="187"/>
      <c r="M184" s="188" t="s">
        <v>1</v>
      </c>
      <c r="N184" s="189" t="s">
        <v>42</v>
      </c>
      <c r="P184" s="153">
        <f t="shared" si="21"/>
        <v>0</v>
      </c>
      <c r="Q184" s="153">
        <v>0</v>
      </c>
      <c r="R184" s="153">
        <f t="shared" si="22"/>
        <v>0</v>
      </c>
      <c r="S184" s="153">
        <v>0</v>
      </c>
      <c r="T184" s="154">
        <f t="shared" si="23"/>
        <v>0</v>
      </c>
      <c r="AR184" s="155" t="s">
        <v>481</v>
      </c>
      <c r="AT184" s="155" t="s">
        <v>454</v>
      </c>
      <c r="AU184" s="155" t="s">
        <v>88</v>
      </c>
      <c r="AY184" s="16" t="s">
        <v>317</v>
      </c>
      <c r="BE184" s="156">
        <f t="shared" si="24"/>
        <v>0</v>
      </c>
      <c r="BF184" s="156">
        <f t="shared" si="25"/>
        <v>0</v>
      </c>
      <c r="BG184" s="156">
        <f t="shared" si="26"/>
        <v>0</v>
      </c>
      <c r="BH184" s="156">
        <f t="shared" si="27"/>
        <v>0</v>
      </c>
      <c r="BI184" s="156">
        <f t="shared" si="28"/>
        <v>0</v>
      </c>
      <c r="BJ184" s="16" t="s">
        <v>88</v>
      </c>
      <c r="BK184" s="156">
        <f t="shared" si="29"/>
        <v>0</v>
      </c>
      <c r="BL184" s="16" t="s">
        <v>396</v>
      </c>
      <c r="BM184" s="155" t="s">
        <v>15702</v>
      </c>
    </row>
    <row r="185" spans="2:65" s="1" customFormat="1" ht="21.75" customHeight="1">
      <c r="B185" s="142"/>
      <c r="C185" s="143" t="s">
        <v>432</v>
      </c>
      <c r="D185" s="143" t="s">
        <v>319</v>
      </c>
      <c r="E185" s="144" t="s">
        <v>10374</v>
      </c>
      <c r="F185" s="145" t="s">
        <v>10375</v>
      </c>
      <c r="G185" s="146" t="s">
        <v>639</v>
      </c>
      <c r="H185" s="198"/>
      <c r="I185" s="148"/>
      <c r="J185" s="149">
        <f t="shared" si="20"/>
        <v>0</v>
      </c>
      <c r="K185" s="150"/>
      <c r="L185" s="31"/>
      <c r="M185" s="151" t="s">
        <v>1</v>
      </c>
      <c r="N185" s="152" t="s">
        <v>42</v>
      </c>
      <c r="P185" s="153">
        <f t="shared" si="21"/>
        <v>0</v>
      </c>
      <c r="Q185" s="153">
        <v>0</v>
      </c>
      <c r="R185" s="153">
        <f t="shared" si="22"/>
        <v>0</v>
      </c>
      <c r="S185" s="153">
        <v>0</v>
      </c>
      <c r="T185" s="154">
        <f t="shared" si="23"/>
        <v>0</v>
      </c>
      <c r="AR185" s="155" t="s">
        <v>396</v>
      </c>
      <c r="AT185" s="155" t="s">
        <v>319</v>
      </c>
      <c r="AU185" s="155" t="s">
        <v>88</v>
      </c>
      <c r="AY185" s="16" t="s">
        <v>317</v>
      </c>
      <c r="BE185" s="156">
        <f t="shared" si="24"/>
        <v>0</v>
      </c>
      <c r="BF185" s="156">
        <f t="shared" si="25"/>
        <v>0</v>
      </c>
      <c r="BG185" s="156">
        <f t="shared" si="26"/>
        <v>0</v>
      </c>
      <c r="BH185" s="156">
        <f t="shared" si="27"/>
        <v>0</v>
      </c>
      <c r="BI185" s="156">
        <f t="shared" si="28"/>
        <v>0</v>
      </c>
      <c r="BJ185" s="16" t="s">
        <v>88</v>
      </c>
      <c r="BK185" s="156">
        <f t="shared" si="29"/>
        <v>0</v>
      </c>
      <c r="BL185" s="16" t="s">
        <v>396</v>
      </c>
      <c r="BM185" s="155" t="s">
        <v>678</v>
      </c>
    </row>
    <row r="186" spans="2:65" s="11" customFormat="1" ht="22.75" customHeight="1">
      <c r="B186" s="130"/>
      <c r="D186" s="131" t="s">
        <v>75</v>
      </c>
      <c r="E186" s="140" t="s">
        <v>7524</v>
      </c>
      <c r="F186" s="140" t="s">
        <v>10376</v>
      </c>
      <c r="I186" s="133"/>
      <c r="J186" s="141">
        <f>BK186</f>
        <v>0</v>
      </c>
      <c r="L186" s="130"/>
      <c r="M186" s="135"/>
      <c r="P186" s="136">
        <f>SUM(P187:P202)</f>
        <v>0</v>
      </c>
      <c r="R186" s="136">
        <f>SUM(R187:R202)</f>
        <v>0</v>
      </c>
      <c r="T186" s="137">
        <f>SUM(T187:T202)</f>
        <v>0</v>
      </c>
      <c r="AR186" s="131" t="s">
        <v>88</v>
      </c>
      <c r="AT186" s="138" t="s">
        <v>75</v>
      </c>
      <c r="AU186" s="138" t="s">
        <v>83</v>
      </c>
      <c r="AY186" s="131" t="s">
        <v>317</v>
      </c>
      <c r="BK186" s="139">
        <f>SUM(BK187:BK202)</f>
        <v>0</v>
      </c>
    </row>
    <row r="187" spans="2:65" s="1" customFormat="1" ht="24.15" customHeight="1">
      <c r="B187" s="142"/>
      <c r="C187" s="143" t="s">
        <v>436</v>
      </c>
      <c r="D187" s="143" t="s">
        <v>319</v>
      </c>
      <c r="E187" s="144" t="s">
        <v>15703</v>
      </c>
      <c r="F187" s="145" t="s">
        <v>15704</v>
      </c>
      <c r="G187" s="146" t="s">
        <v>444</v>
      </c>
      <c r="H187" s="147">
        <v>56</v>
      </c>
      <c r="I187" s="148"/>
      <c r="J187" s="149">
        <f t="shared" ref="J187:J202" si="30">ROUND(I187*H187,2)</f>
        <v>0</v>
      </c>
      <c r="K187" s="150"/>
      <c r="L187" s="31"/>
      <c r="M187" s="151" t="s">
        <v>1</v>
      </c>
      <c r="N187" s="152" t="s">
        <v>42</v>
      </c>
      <c r="P187" s="153">
        <f t="shared" ref="P187:P202" si="31">O187*H187</f>
        <v>0</v>
      </c>
      <c r="Q187" s="153">
        <v>0</v>
      </c>
      <c r="R187" s="153">
        <f t="shared" ref="R187:R202" si="32">Q187*H187</f>
        <v>0</v>
      </c>
      <c r="S187" s="153">
        <v>0</v>
      </c>
      <c r="T187" s="154">
        <f t="shared" ref="T187:T202" si="33">S187*H187</f>
        <v>0</v>
      </c>
      <c r="AR187" s="155" t="s">
        <v>396</v>
      </c>
      <c r="AT187" s="155" t="s">
        <v>319</v>
      </c>
      <c r="AU187" s="155" t="s">
        <v>88</v>
      </c>
      <c r="AY187" s="16" t="s">
        <v>317</v>
      </c>
      <c r="BE187" s="156">
        <f t="shared" ref="BE187:BE202" si="34">IF(N187="základná",J187,0)</f>
        <v>0</v>
      </c>
      <c r="BF187" s="156">
        <f t="shared" ref="BF187:BF202" si="35">IF(N187="znížená",J187,0)</f>
        <v>0</v>
      </c>
      <c r="BG187" s="156">
        <f t="shared" ref="BG187:BG202" si="36">IF(N187="zákl. prenesená",J187,0)</f>
        <v>0</v>
      </c>
      <c r="BH187" s="156">
        <f t="shared" ref="BH187:BH202" si="37">IF(N187="zníž. prenesená",J187,0)</f>
        <v>0</v>
      </c>
      <c r="BI187" s="156">
        <f t="shared" ref="BI187:BI202" si="38">IF(N187="nulová",J187,0)</f>
        <v>0</v>
      </c>
      <c r="BJ187" s="16" t="s">
        <v>88</v>
      </c>
      <c r="BK187" s="156">
        <f t="shared" ref="BK187:BK202" si="39">ROUND(I187*H187,2)</f>
        <v>0</v>
      </c>
      <c r="BL187" s="16" t="s">
        <v>396</v>
      </c>
      <c r="BM187" s="155" t="s">
        <v>681</v>
      </c>
    </row>
    <row r="188" spans="2:65" s="1" customFormat="1" ht="24.15" customHeight="1">
      <c r="B188" s="142"/>
      <c r="C188" s="143" t="s">
        <v>441</v>
      </c>
      <c r="D188" s="143" t="s">
        <v>319</v>
      </c>
      <c r="E188" s="144" t="s">
        <v>15705</v>
      </c>
      <c r="F188" s="145" t="s">
        <v>15706</v>
      </c>
      <c r="G188" s="146" t="s">
        <v>467</v>
      </c>
      <c r="H188" s="147">
        <v>8</v>
      </c>
      <c r="I188" s="148"/>
      <c r="J188" s="149">
        <f t="shared" si="30"/>
        <v>0</v>
      </c>
      <c r="K188" s="150"/>
      <c r="L188" s="31"/>
      <c r="M188" s="151" t="s">
        <v>1</v>
      </c>
      <c r="N188" s="152" t="s">
        <v>42</v>
      </c>
      <c r="P188" s="153">
        <f t="shared" si="31"/>
        <v>0</v>
      </c>
      <c r="Q188" s="153">
        <v>0</v>
      </c>
      <c r="R188" s="153">
        <f t="shared" si="32"/>
        <v>0</v>
      </c>
      <c r="S188" s="153">
        <v>0</v>
      </c>
      <c r="T188" s="154">
        <f t="shared" si="33"/>
        <v>0</v>
      </c>
      <c r="AR188" s="155" t="s">
        <v>396</v>
      </c>
      <c r="AT188" s="155" t="s">
        <v>319</v>
      </c>
      <c r="AU188" s="155" t="s">
        <v>88</v>
      </c>
      <c r="AY188" s="16" t="s">
        <v>317</v>
      </c>
      <c r="BE188" s="156">
        <f t="shared" si="34"/>
        <v>0</v>
      </c>
      <c r="BF188" s="156">
        <f t="shared" si="35"/>
        <v>0</v>
      </c>
      <c r="BG188" s="156">
        <f t="shared" si="36"/>
        <v>0</v>
      </c>
      <c r="BH188" s="156">
        <f t="shared" si="37"/>
        <v>0</v>
      </c>
      <c r="BI188" s="156">
        <f t="shared" si="38"/>
        <v>0</v>
      </c>
      <c r="BJ188" s="16" t="s">
        <v>88</v>
      </c>
      <c r="BK188" s="156">
        <f t="shared" si="39"/>
        <v>0</v>
      </c>
      <c r="BL188" s="16" t="s">
        <v>396</v>
      </c>
      <c r="BM188" s="155" t="s">
        <v>684</v>
      </c>
    </row>
    <row r="189" spans="2:65" s="1" customFormat="1" ht="24.15" customHeight="1">
      <c r="B189" s="142"/>
      <c r="C189" s="179" t="s">
        <v>448</v>
      </c>
      <c r="D189" s="179" t="s">
        <v>454</v>
      </c>
      <c r="E189" s="180" t="s">
        <v>15707</v>
      </c>
      <c r="F189" s="181" t="s">
        <v>15708</v>
      </c>
      <c r="G189" s="182" t="s">
        <v>467</v>
      </c>
      <c r="H189" s="183">
        <v>1</v>
      </c>
      <c r="I189" s="184"/>
      <c r="J189" s="185">
        <f t="shared" si="30"/>
        <v>0</v>
      </c>
      <c r="K189" s="186"/>
      <c r="L189" s="187"/>
      <c r="M189" s="188" t="s">
        <v>1</v>
      </c>
      <c r="N189" s="189" t="s">
        <v>42</v>
      </c>
      <c r="P189" s="153">
        <f t="shared" si="31"/>
        <v>0</v>
      </c>
      <c r="Q189" s="153">
        <v>0</v>
      </c>
      <c r="R189" s="153">
        <f t="shared" si="32"/>
        <v>0</v>
      </c>
      <c r="S189" s="153">
        <v>0</v>
      </c>
      <c r="T189" s="154">
        <f t="shared" si="33"/>
        <v>0</v>
      </c>
      <c r="AR189" s="155" t="s">
        <v>481</v>
      </c>
      <c r="AT189" s="155" t="s">
        <v>454</v>
      </c>
      <c r="AU189" s="155" t="s">
        <v>88</v>
      </c>
      <c r="AY189" s="16" t="s">
        <v>317</v>
      </c>
      <c r="BE189" s="156">
        <f t="shared" si="34"/>
        <v>0</v>
      </c>
      <c r="BF189" s="156">
        <f t="shared" si="35"/>
        <v>0</v>
      </c>
      <c r="BG189" s="156">
        <f t="shared" si="36"/>
        <v>0</v>
      </c>
      <c r="BH189" s="156">
        <f t="shared" si="37"/>
        <v>0</v>
      </c>
      <c r="BI189" s="156">
        <f t="shared" si="38"/>
        <v>0</v>
      </c>
      <c r="BJ189" s="16" t="s">
        <v>88</v>
      </c>
      <c r="BK189" s="156">
        <f t="shared" si="39"/>
        <v>0</v>
      </c>
      <c r="BL189" s="16" t="s">
        <v>396</v>
      </c>
      <c r="BM189" s="155" t="s">
        <v>687</v>
      </c>
    </row>
    <row r="190" spans="2:65" s="1" customFormat="1" ht="24.15" customHeight="1">
      <c r="B190" s="142"/>
      <c r="C190" s="179" t="s">
        <v>453</v>
      </c>
      <c r="D190" s="179" t="s">
        <v>454</v>
      </c>
      <c r="E190" s="180" t="s">
        <v>15709</v>
      </c>
      <c r="F190" s="181" t="s">
        <v>15710</v>
      </c>
      <c r="G190" s="182" t="s">
        <v>467</v>
      </c>
      <c r="H190" s="183">
        <v>7</v>
      </c>
      <c r="I190" s="184"/>
      <c r="J190" s="185">
        <f t="shared" si="30"/>
        <v>0</v>
      </c>
      <c r="K190" s="186"/>
      <c r="L190" s="187"/>
      <c r="M190" s="188" t="s">
        <v>1</v>
      </c>
      <c r="N190" s="189" t="s">
        <v>42</v>
      </c>
      <c r="P190" s="153">
        <f t="shared" si="31"/>
        <v>0</v>
      </c>
      <c r="Q190" s="153">
        <v>0</v>
      </c>
      <c r="R190" s="153">
        <f t="shared" si="32"/>
        <v>0</v>
      </c>
      <c r="S190" s="153">
        <v>0</v>
      </c>
      <c r="T190" s="154">
        <f t="shared" si="33"/>
        <v>0</v>
      </c>
      <c r="AR190" s="155" t="s">
        <v>481</v>
      </c>
      <c r="AT190" s="155" t="s">
        <v>454</v>
      </c>
      <c r="AU190" s="155" t="s">
        <v>88</v>
      </c>
      <c r="AY190" s="16" t="s">
        <v>317</v>
      </c>
      <c r="BE190" s="156">
        <f t="shared" si="34"/>
        <v>0</v>
      </c>
      <c r="BF190" s="156">
        <f t="shared" si="35"/>
        <v>0</v>
      </c>
      <c r="BG190" s="156">
        <f t="shared" si="36"/>
        <v>0</v>
      </c>
      <c r="BH190" s="156">
        <f t="shared" si="37"/>
        <v>0</v>
      </c>
      <c r="BI190" s="156">
        <f t="shared" si="38"/>
        <v>0</v>
      </c>
      <c r="BJ190" s="16" t="s">
        <v>88</v>
      </c>
      <c r="BK190" s="156">
        <f t="shared" si="39"/>
        <v>0</v>
      </c>
      <c r="BL190" s="16" t="s">
        <v>396</v>
      </c>
      <c r="BM190" s="155" t="s">
        <v>561</v>
      </c>
    </row>
    <row r="191" spans="2:65" s="1" customFormat="1" ht="24.15" customHeight="1">
      <c r="B191" s="142"/>
      <c r="C191" s="143" t="s">
        <v>459</v>
      </c>
      <c r="D191" s="143" t="s">
        <v>319</v>
      </c>
      <c r="E191" s="144" t="s">
        <v>15711</v>
      </c>
      <c r="F191" s="145" t="s">
        <v>15712</v>
      </c>
      <c r="G191" s="146" t="s">
        <v>467</v>
      </c>
      <c r="H191" s="147">
        <v>3</v>
      </c>
      <c r="I191" s="148"/>
      <c r="J191" s="149">
        <f t="shared" si="30"/>
        <v>0</v>
      </c>
      <c r="K191" s="150"/>
      <c r="L191" s="31"/>
      <c r="M191" s="151" t="s">
        <v>1</v>
      </c>
      <c r="N191" s="152" t="s">
        <v>42</v>
      </c>
      <c r="P191" s="153">
        <f t="shared" si="31"/>
        <v>0</v>
      </c>
      <c r="Q191" s="153">
        <v>0</v>
      </c>
      <c r="R191" s="153">
        <f t="shared" si="32"/>
        <v>0</v>
      </c>
      <c r="S191" s="153">
        <v>0</v>
      </c>
      <c r="T191" s="154">
        <f t="shared" si="33"/>
        <v>0</v>
      </c>
      <c r="AR191" s="155" t="s">
        <v>396</v>
      </c>
      <c r="AT191" s="155" t="s">
        <v>319</v>
      </c>
      <c r="AU191" s="155" t="s">
        <v>88</v>
      </c>
      <c r="AY191" s="16" t="s">
        <v>317</v>
      </c>
      <c r="BE191" s="156">
        <f t="shared" si="34"/>
        <v>0</v>
      </c>
      <c r="BF191" s="156">
        <f t="shared" si="35"/>
        <v>0</v>
      </c>
      <c r="BG191" s="156">
        <f t="shared" si="36"/>
        <v>0</v>
      </c>
      <c r="BH191" s="156">
        <f t="shared" si="37"/>
        <v>0</v>
      </c>
      <c r="BI191" s="156">
        <f t="shared" si="38"/>
        <v>0</v>
      </c>
      <c r="BJ191" s="16" t="s">
        <v>88</v>
      </c>
      <c r="BK191" s="156">
        <f t="shared" si="39"/>
        <v>0</v>
      </c>
      <c r="BL191" s="16" t="s">
        <v>396</v>
      </c>
      <c r="BM191" s="155" t="s">
        <v>692</v>
      </c>
    </row>
    <row r="192" spans="2:65" s="1" customFormat="1" ht="24.15" customHeight="1">
      <c r="B192" s="142"/>
      <c r="C192" s="179" t="s">
        <v>464</v>
      </c>
      <c r="D192" s="179" t="s">
        <v>454</v>
      </c>
      <c r="E192" s="180" t="s">
        <v>15713</v>
      </c>
      <c r="F192" s="181" t="s">
        <v>15714</v>
      </c>
      <c r="G192" s="182" t="s">
        <v>467</v>
      </c>
      <c r="H192" s="183">
        <v>1</v>
      </c>
      <c r="I192" s="184"/>
      <c r="J192" s="185">
        <f t="shared" si="30"/>
        <v>0</v>
      </c>
      <c r="K192" s="186"/>
      <c r="L192" s="187"/>
      <c r="M192" s="188" t="s">
        <v>1</v>
      </c>
      <c r="N192" s="189" t="s">
        <v>42</v>
      </c>
      <c r="P192" s="153">
        <f t="shared" si="31"/>
        <v>0</v>
      </c>
      <c r="Q192" s="153">
        <v>0</v>
      </c>
      <c r="R192" s="153">
        <f t="shared" si="32"/>
        <v>0</v>
      </c>
      <c r="S192" s="153">
        <v>0</v>
      </c>
      <c r="T192" s="154">
        <f t="shared" si="33"/>
        <v>0</v>
      </c>
      <c r="AR192" s="155" t="s">
        <v>481</v>
      </c>
      <c r="AT192" s="155" t="s">
        <v>454</v>
      </c>
      <c r="AU192" s="155" t="s">
        <v>88</v>
      </c>
      <c r="AY192" s="16" t="s">
        <v>317</v>
      </c>
      <c r="BE192" s="156">
        <f t="shared" si="34"/>
        <v>0</v>
      </c>
      <c r="BF192" s="156">
        <f t="shared" si="35"/>
        <v>0</v>
      </c>
      <c r="BG192" s="156">
        <f t="shared" si="36"/>
        <v>0</v>
      </c>
      <c r="BH192" s="156">
        <f t="shared" si="37"/>
        <v>0</v>
      </c>
      <c r="BI192" s="156">
        <f t="shared" si="38"/>
        <v>0</v>
      </c>
      <c r="BJ192" s="16" t="s">
        <v>88</v>
      </c>
      <c r="BK192" s="156">
        <f t="shared" si="39"/>
        <v>0</v>
      </c>
      <c r="BL192" s="16" t="s">
        <v>396</v>
      </c>
      <c r="BM192" s="155" t="s">
        <v>696</v>
      </c>
    </row>
    <row r="193" spans="2:65" s="1" customFormat="1" ht="24.15" customHeight="1">
      <c r="B193" s="142"/>
      <c r="C193" s="179" t="s">
        <v>469</v>
      </c>
      <c r="D193" s="179" t="s">
        <v>454</v>
      </c>
      <c r="E193" s="180" t="s">
        <v>15715</v>
      </c>
      <c r="F193" s="181" t="s">
        <v>15716</v>
      </c>
      <c r="G193" s="182" t="s">
        <v>467</v>
      </c>
      <c r="H193" s="183">
        <v>2</v>
      </c>
      <c r="I193" s="184"/>
      <c r="J193" s="185">
        <f t="shared" si="30"/>
        <v>0</v>
      </c>
      <c r="K193" s="186"/>
      <c r="L193" s="187"/>
      <c r="M193" s="188" t="s">
        <v>1</v>
      </c>
      <c r="N193" s="189" t="s">
        <v>42</v>
      </c>
      <c r="P193" s="153">
        <f t="shared" si="31"/>
        <v>0</v>
      </c>
      <c r="Q193" s="153">
        <v>0</v>
      </c>
      <c r="R193" s="153">
        <f t="shared" si="32"/>
        <v>0</v>
      </c>
      <c r="S193" s="153">
        <v>0</v>
      </c>
      <c r="T193" s="154">
        <f t="shared" si="33"/>
        <v>0</v>
      </c>
      <c r="AR193" s="155" t="s">
        <v>481</v>
      </c>
      <c r="AT193" s="155" t="s">
        <v>454</v>
      </c>
      <c r="AU193" s="155" t="s">
        <v>88</v>
      </c>
      <c r="AY193" s="16" t="s">
        <v>317</v>
      </c>
      <c r="BE193" s="156">
        <f t="shared" si="34"/>
        <v>0</v>
      </c>
      <c r="BF193" s="156">
        <f t="shared" si="35"/>
        <v>0</v>
      </c>
      <c r="BG193" s="156">
        <f t="shared" si="36"/>
        <v>0</v>
      </c>
      <c r="BH193" s="156">
        <f t="shared" si="37"/>
        <v>0</v>
      </c>
      <c r="BI193" s="156">
        <f t="shared" si="38"/>
        <v>0</v>
      </c>
      <c r="BJ193" s="16" t="s">
        <v>88</v>
      </c>
      <c r="BK193" s="156">
        <f t="shared" si="39"/>
        <v>0</v>
      </c>
      <c r="BL193" s="16" t="s">
        <v>396</v>
      </c>
      <c r="BM193" s="155" t="s">
        <v>699</v>
      </c>
    </row>
    <row r="194" spans="2:65" s="1" customFormat="1" ht="33" customHeight="1">
      <c r="B194" s="142"/>
      <c r="C194" s="143" t="s">
        <v>473</v>
      </c>
      <c r="D194" s="143" t="s">
        <v>319</v>
      </c>
      <c r="E194" s="144" t="s">
        <v>15717</v>
      </c>
      <c r="F194" s="145" t="s">
        <v>15718</v>
      </c>
      <c r="G194" s="146" t="s">
        <v>467</v>
      </c>
      <c r="H194" s="147">
        <v>28</v>
      </c>
      <c r="I194" s="148"/>
      <c r="J194" s="149">
        <f t="shared" si="30"/>
        <v>0</v>
      </c>
      <c r="K194" s="150"/>
      <c r="L194" s="31"/>
      <c r="M194" s="151" t="s">
        <v>1</v>
      </c>
      <c r="N194" s="152" t="s">
        <v>42</v>
      </c>
      <c r="P194" s="153">
        <f t="shared" si="31"/>
        <v>0</v>
      </c>
      <c r="Q194" s="153">
        <v>0</v>
      </c>
      <c r="R194" s="153">
        <f t="shared" si="32"/>
        <v>0</v>
      </c>
      <c r="S194" s="153">
        <v>0</v>
      </c>
      <c r="T194" s="154">
        <f t="shared" si="33"/>
        <v>0</v>
      </c>
      <c r="AR194" s="155" t="s">
        <v>396</v>
      </c>
      <c r="AT194" s="155" t="s">
        <v>319</v>
      </c>
      <c r="AU194" s="155" t="s">
        <v>88</v>
      </c>
      <c r="AY194" s="16" t="s">
        <v>317</v>
      </c>
      <c r="BE194" s="156">
        <f t="shared" si="34"/>
        <v>0</v>
      </c>
      <c r="BF194" s="156">
        <f t="shared" si="35"/>
        <v>0</v>
      </c>
      <c r="BG194" s="156">
        <f t="shared" si="36"/>
        <v>0</v>
      </c>
      <c r="BH194" s="156">
        <f t="shared" si="37"/>
        <v>0</v>
      </c>
      <c r="BI194" s="156">
        <f t="shared" si="38"/>
        <v>0</v>
      </c>
      <c r="BJ194" s="16" t="s">
        <v>88</v>
      </c>
      <c r="BK194" s="156">
        <f t="shared" si="39"/>
        <v>0</v>
      </c>
      <c r="BL194" s="16" t="s">
        <v>396</v>
      </c>
      <c r="BM194" s="155" t="s">
        <v>702</v>
      </c>
    </row>
    <row r="195" spans="2:65" s="1" customFormat="1" ht="24.15" customHeight="1">
      <c r="B195" s="142"/>
      <c r="C195" s="179" t="s">
        <v>477</v>
      </c>
      <c r="D195" s="179" t="s">
        <v>454</v>
      </c>
      <c r="E195" s="180" t="s">
        <v>15719</v>
      </c>
      <c r="F195" s="181" t="s">
        <v>15720</v>
      </c>
      <c r="G195" s="182" t="s">
        <v>467</v>
      </c>
      <c r="H195" s="183">
        <v>12</v>
      </c>
      <c r="I195" s="184"/>
      <c r="J195" s="185">
        <f t="shared" si="30"/>
        <v>0</v>
      </c>
      <c r="K195" s="186"/>
      <c r="L195" s="187"/>
      <c r="M195" s="188" t="s">
        <v>1</v>
      </c>
      <c r="N195" s="189" t="s">
        <v>42</v>
      </c>
      <c r="P195" s="153">
        <f t="shared" si="31"/>
        <v>0</v>
      </c>
      <c r="Q195" s="153">
        <v>0</v>
      </c>
      <c r="R195" s="153">
        <f t="shared" si="32"/>
        <v>0</v>
      </c>
      <c r="S195" s="153">
        <v>0</v>
      </c>
      <c r="T195" s="154">
        <f t="shared" si="33"/>
        <v>0</v>
      </c>
      <c r="AR195" s="155" t="s">
        <v>481</v>
      </c>
      <c r="AT195" s="155" t="s">
        <v>454</v>
      </c>
      <c r="AU195" s="155" t="s">
        <v>88</v>
      </c>
      <c r="AY195" s="16" t="s">
        <v>317</v>
      </c>
      <c r="BE195" s="156">
        <f t="shared" si="34"/>
        <v>0</v>
      </c>
      <c r="BF195" s="156">
        <f t="shared" si="35"/>
        <v>0</v>
      </c>
      <c r="BG195" s="156">
        <f t="shared" si="36"/>
        <v>0</v>
      </c>
      <c r="BH195" s="156">
        <f t="shared" si="37"/>
        <v>0</v>
      </c>
      <c r="BI195" s="156">
        <f t="shared" si="38"/>
        <v>0</v>
      </c>
      <c r="BJ195" s="16" t="s">
        <v>88</v>
      </c>
      <c r="BK195" s="156">
        <f t="shared" si="39"/>
        <v>0</v>
      </c>
      <c r="BL195" s="16" t="s">
        <v>396</v>
      </c>
      <c r="BM195" s="155" t="s">
        <v>706</v>
      </c>
    </row>
    <row r="196" spans="2:65" s="1" customFormat="1" ht="24.15" customHeight="1">
      <c r="B196" s="142"/>
      <c r="C196" s="179" t="s">
        <v>481</v>
      </c>
      <c r="D196" s="179" t="s">
        <v>454</v>
      </c>
      <c r="E196" s="180" t="s">
        <v>15721</v>
      </c>
      <c r="F196" s="181" t="s">
        <v>15722</v>
      </c>
      <c r="G196" s="182" t="s">
        <v>467</v>
      </c>
      <c r="H196" s="183">
        <v>5</v>
      </c>
      <c r="I196" s="184"/>
      <c r="J196" s="185">
        <f t="shared" si="30"/>
        <v>0</v>
      </c>
      <c r="K196" s="186"/>
      <c r="L196" s="187"/>
      <c r="M196" s="188" t="s">
        <v>1</v>
      </c>
      <c r="N196" s="189" t="s">
        <v>42</v>
      </c>
      <c r="P196" s="153">
        <f t="shared" si="31"/>
        <v>0</v>
      </c>
      <c r="Q196" s="153">
        <v>0</v>
      </c>
      <c r="R196" s="153">
        <f t="shared" si="32"/>
        <v>0</v>
      </c>
      <c r="S196" s="153">
        <v>0</v>
      </c>
      <c r="T196" s="154">
        <f t="shared" si="33"/>
        <v>0</v>
      </c>
      <c r="AR196" s="155" t="s">
        <v>481</v>
      </c>
      <c r="AT196" s="155" t="s">
        <v>454</v>
      </c>
      <c r="AU196" s="155" t="s">
        <v>88</v>
      </c>
      <c r="AY196" s="16" t="s">
        <v>317</v>
      </c>
      <c r="BE196" s="156">
        <f t="shared" si="34"/>
        <v>0</v>
      </c>
      <c r="BF196" s="156">
        <f t="shared" si="35"/>
        <v>0</v>
      </c>
      <c r="BG196" s="156">
        <f t="shared" si="36"/>
        <v>0</v>
      </c>
      <c r="BH196" s="156">
        <f t="shared" si="37"/>
        <v>0</v>
      </c>
      <c r="BI196" s="156">
        <f t="shared" si="38"/>
        <v>0</v>
      </c>
      <c r="BJ196" s="16" t="s">
        <v>88</v>
      </c>
      <c r="BK196" s="156">
        <f t="shared" si="39"/>
        <v>0</v>
      </c>
      <c r="BL196" s="16" t="s">
        <v>396</v>
      </c>
      <c r="BM196" s="155" t="s">
        <v>709</v>
      </c>
    </row>
    <row r="197" spans="2:65" s="1" customFormat="1" ht="24.15" customHeight="1">
      <c r="B197" s="142"/>
      <c r="C197" s="179" t="s">
        <v>488</v>
      </c>
      <c r="D197" s="179" t="s">
        <v>454</v>
      </c>
      <c r="E197" s="180" t="s">
        <v>15723</v>
      </c>
      <c r="F197" s="181" t="s">
        <v>15724</v>
      </c>
      <c r="G197" s="182" t="s">
        <v>467</v>
      </c>
      <c r="H197" s="183">
        <v>11</v>
      </c>
      <c r="I197" s="184"/>
      <c r="J197" s="185">
        <f t="shared" si="30"/>
        <v>0</v>
      </c>
      <c r="K197" s="186"/>
      <c r="L197" s="187"/>
      <c r="M197" s="188" t="s">
        <v>1</v>
      </c>
      <c r="N197" s="189" t="s">
        <v>42</v>
      </c>
      <c r="P197" s="153">
        <f t="shared" si="31"/>
        <v>0</v>
      </c>
      <c r="Q197" s="153">
        <v>0</v>
      </c>
      <c r="R197" s="153">
        <f t="shared" si="32"/>
        <v>0</v>
      </c>
      <c r="S197" s="153">
        <v>0</v>
      </c>
      <c r="T197" s="154">
        <f t="shared" si="33"/>
        <v>0</v>
      </c>
      <c r="AR197" s="155" t="s">
        <v>481</v>
      </c>
      <c r="AT197" s="155" t="s">
        <v>454</v>
      </c>
      <c r="AU197" s="155" t="s">
        <v>88</v>
      </c>
      <c r="AY197" s="16" t="s">
        <v>317</v>
      </c>
      <c r="BE197" s="156">
        <f t="shared" si="34"/>
        <v>0</v>
      </c>
      <c r="BF197" s="156">
        <f t="shared" si="35"/>
        <v>0</v>
      </c>
      <c r="BG197" s="156">
        <f t="shared" si="36"/>
        <v>0</v>
      </c>
      <c r="BH197" s="156">
        <f t="shared" si="37"/>
        <v>0</v>
      </c>
      <c r="BI197" s="156">
        <f t="shared" si="38"/>
        <v>0</v>
      </c>
      <c r="BJ197" s="16" t="s">
        <v>88</v>
      </c>
      <c r="BK197" s="156">
        <f t="shared" si="39"/>
        <v>0</v>
      </c>
      <c r="BL197" s="16" t="s">
        <v>396</v>
      </c>
      <c r="BM197" s="155" t="s">
        <v>715</v>
      </c>
    </row>
    <row r="198" spans="2:65" s="1" customFormat="1" ht="33" customHeight="1">
      <c r="B198" s="142"/>
      <c r="C198" s="143" t="s">
        <v>495</v>
      </c>
      <c r="D198" s="143" t="s">
        <v>319</v>
      </c>
      <c r="E198" s="144" t="s">
        <v>15725</v>
      </c>
      <c r="F198" s="145" t="s">
        <v>15726</v>
      </c>
      <c r="G198" s="146" t="s">
        <v>467</v>
      </c>
      <c r="H198" s="147">
        <v>16</v>
      </c>
      <c r="I198" s="148"/>
      <c r="J198" s="149">
        <f t="shared" si="30"/>
        <v>0</v>
      </c>
      <c r="K198" s="150"/>
      <c r="L198" s="31"/>
      <c r="M198" s="151" t="s">
        <v>1</v>
      </c>
      <c r="N198" s="152" t="s">
        <v>42</v>
      </c>
      <c r="P198" s="153">
        <f t="shared" si="31"/>
        <v>0</v>
      </c>
      <c r="Q198" s="153">
        <v>0</v>
      </c>
      <c r="R198" s="153">
        <f t="shared" si="32"/>
        <v>0</v>
      </c>
      <c r="S198" s="153">
        <v>0</v>
      </c>
      <c r="T198" s="154">
        <f t="shared" si="33"/>
        <v>0</v>
      </c>
      <c r="AR198" s="155" t="s">
        <v>396</v>
      </c>
      <c r="AT198" s="155" t="s">
        <v>319</v>
      </c>
      <c r="AU198" s="155" t="s">
        <v>88</v>
      </c>
      <c r="AY198" s="16" t="s">
        <v>317</v>
      </c>
      <c r="BE198" s="156">
        <f t="shared" si="34"/>
        <v>0</v>
      </c>
      <c r="BF198" s="156">
        <f t="shared" si="35"/>
        <v>0</v>
      </c>
      <c r="BG198" s="156">
        <f t="shared" si="36"/>
        <v>0</v>
      </c>
      <c r="BH198" s="156">
        <f t="shared" si="37"/>
        <v>0</v>
      </c>
      <c r="BI198" s="156">
        <f t="shared" si="38"/>
        <v>0</v>
      </c>
      <c r="BJ198" s="16" t="s">
        <v>88</v>
      </c>
      <c r="BK198" s="156">
        <f t="shared" si="39"/>
        <v>0</v>
      </c>
      <c r="BL198" s="16" t="s">
        <v>396</v>
      </c>
      <c r="BM198" s="155" t="s">
        <v>719</v>
      </c>
    </row>
    <row r="199" spans="2:65" s="1" customFormat="1" ht="24.15" customHeight="1">
      <c r="B199" s="142"/>
      <c r="C199" s="179" t="s">
        <v>501</v>
      </c>
      <c r="D199" s="179" t="s">
        <v>454</v>
      </c>
      <c r="E199" s="180" t="s">
        <v>15727</v>
      </c>
      <c r="F199" s="181" t="s">
        <v>15728</v>
      </c>
      <c r="G199" s="182" t="s">
        <v>467</v>
      </c>
      <c r="H199" s="183">
        <v>2</v>
      </c>
      <c r="I199" s="184"/>
      <c r="J199" s="185">
        <f t="shared" si="30"/>
        <v>0</v>
      </c>
      <c r="K199" s="186"/>
      <c r="L199" s="187"/>
      <c r="M199" s="188" t="s">
        <v>1</v>
      </c>
      <c r="N199" s="189" t="s">
        <v>42</v>
      </c>
      <c r="P199" s="153">
        <f t="shared" si="31"/>
        <v>0</v>
      </c>
      <c r="Q199" s="153">
        <v>0</v>
      </c>
      <c r="R199" s="153">
        <f t="shared" si="32"/>
        <v>0</v>
      </c>
      <c r="S199" s="153">
        <v>0</v>
      </c>
      <c r="T199" s="154">
        <f t="shared" si="33"/>
        <v>0</v>
      </c>
      <c r="AR199" s="155" t="s">
        <v>481</v>
      </c>
      <c r="AT199" s="155" t="s">
        <v>454</v>
      </c>
      <c r="AU199" s="155" t="s">
        <v>88</v>
      </c>
      <c r="AY199" s="16" t="s">
        <v>317</v>
      </c>
      <c r="BE199" s="156">
        <f t="shared" si="34"/>
        <v>0</v>
      </c>
      <c r="BF199" s="156">
        <f t="shared" si="35"/>
        <v>0</v>
      </c>
      <c r="BG199" s="156">
        <f t="shared" si="36"/>
        <v>0</v>
      </c>
      <c r="BH199" s="156">
        <f t="shared" si="37"/>
        <v>0</v>
      </c>
      <c r="BI199" s="156">
        <f t="shared" si="38"/>
        <v>0</v>
      </c>
      <c r="BJ199" s="16" t="s">
        <v>88</v>
      </c>
      <c r="BK199" s="156">
        <f t="shared" si="39"/>
        <v>0</v>
      </c>
      <c r="BL199" s="16" t="s">
        <v>396</v>
      </c>
      <c r="BM199" s="155" t="s">
        <v>1704</v>
      </c>
    </row>
    <row r="200" spans="2:65" s="1" customFormat="1" ht="24.15" customHeight="1">
      <c r="B200" s="142"/>
      <c r="C200" s="179" t="s">
        <v>507</v>
      </c>
      <c r="D200" s="179" t="s">
        <v>454</v>
      </c>
      <c r="E200" s="180" t="s">
        <v>15729</v>
      </c>
      <c r="F200" s="181" t="s">
        <v>15730</v>
      </c>
      <c r="G200" s="182" t="s">
        <v>467</v>
      </c>
      <c r="H200" s="183">
        <v>14</v>
      </c>
      <c r="I200" s="184"/>
      <c r="J200" s="185">
        <f t="shared" si="30"/>
        <v>0</v>
      </c>
      <c r="K200" s="186"/>
      <c r="L200" s="187"/>
      <c r="M200" s="188" t="s">
        <v>1</v>
      </c>
      <c r="N200" s="189" t="s">
        <v>42</v>
      </c>
      <c r="P200" s="153">
        <f t="shared" si="31"/>
        <v>0</v>
      </c>
      <c r="Q200" s="153">
        <v>0</v>
      </c>
      <c r="R200" s="153">
        <f t="shared" si="32"/>
        <v>0</v>
      </c>
      <c r="S200" s="153">
        <v>0</v>
      </c>
      <c r="T200" s="154">
        <f t="shared" si="33"/>
        <v>0</v>
      </c>
      <c r="AR200" s="155" t="s">
        <v>481</v>
      </c>
      <c r="AT200" s="155" t="s">
        <v>454</v>
      </c>
      <c r="AU200" s="155" t="s">
        <v>88</v>
      </c>
      <c r="AY200" s="16" t="s">
        <v>317</v>
      </c>
      <c r="BE200" s="156">
        <f t="shared" si="34"/>
        <v>0</v>
      </c>
      <c r="BF200" s="156">
        <f t="shared" si="35"/>
        <v>0</v>
      </c>
      <c r="BG200" s="156">
        <f t="shared" si="36"/>
        <v>0</v>
      </c>
      <c r="BH200" s="156">
        <f t="shared" si="37"/>
        <v>0</v>
      </c>
      <c r="BI200" s="156">
        <f t="shared" si="38"/>
        <v>0</v>
      </c>
      <c r="BJ200" s="16" t="s">
        <v>88</v>
      </c>
      <c r="BK200" s="156">
        <f t="shared" si="39"/>
        <v>0</v>
      </c>
      <c r="BL200" s="16" t="s">
        <v>396</v>
      </c>
      <c r="BM200" s="155" t="s">
        <v>1726</v>
      </c>
    </row>
    <row r="201" spans="2:65" s="1" customFormat="1" ht="24.15" customHeight="1">
      <c r="B201" s="142"/>
      <c r="C201" s="143" t="s">
        <v>703</v>
      </c>
      <c r="D201" s="143" t="s">
        <v>319</v>
      </c>
      <c r="E201" s="144" t="s">
        <v>15731</v>
      </c>
      <c r="F201" s="145" t="s">
        <v>15732</v>
      </c>
      <c r="G201" s="146" t="s">
        <v>7005</v>
      </c>
      <c r="H201" s="147">
        <v>1</v>
      </c>
      <c r="I201" s="148"/>
      <c r="J201" s="149">
        <f t="shared" si="30"/>
        <v>0</v>
      </c>
      <c r="K201" s="150"/>
      <c r="L201" s="31"/>
      <c r="M201" s="151" t="s">
        <v>1</v>
      </c>
      <c r="N201" s="152" t="s">
        <v>42</v>
      </c>
      <c r="P201" s="153">
        <f t="shared" si="31"/>
        <v>0</v>
      </c>
      <c r="Q201" s="153">
        <v>0</v>
      </c>
      <c r="R201" s="153">
        <f t="shared" si="32"/>
        <v>0</v>
      </c>
      <c r="S201" s="153">
        <v>0</v>
      </c>
      <c r="T201" s="154">
        <f t="shared" si="33"/>
        <v>0</v>
      </c>
      <c r="AR201" s="155" t="s">
        <v>396</v>
      </c>
      <c r="AT201" s="155" t="s">
        <v>319</v>
      </c>
      <c r="AU201" s="155" t="s">
        <v>88</v>
      </c>
      <c r="AY201" s="16" t="s">
        <v>317</v>
      </c>
      <c r="BE201" s="156">
        <f t="shared" si="34"/>
        <v>0</v>
      </c>
      <c r="BF201" s="156">
        <f t="shared" si="35"/>
        <v>0</v>
      </c>
      <c r="BG201" s="156">
        <f t="shared" si="36"/>
        <v>0</v>
      </c>
      <c r="BH201" s="156">
        <f t="shared" si="37"/>
        <v>0</v>
      </c>
      <c r="BI201" s="156">
        <f t="shared" si="38"/>
        <v>0</v>
      </c>
      <c r="BJ201" s="16" t="s">
        <v>88</v>
      </c>
      <c r="BK201" s="156">
        <f t="shared" si="39"/>
        <v>0</v>
      </c>
      <c r="BL201" s="16" t="s">
        <v>396</v>
      </c>
      <c r="BM201" s="155" t="s">
        <v>725</v>
      </c>
    </row>
    <row r="202" spans="2:65" s="1" customFormat="1" ht="24.15" customHeight="1">
      <c r="B202" s="142"/>
      <c r="C202" s="143" t="s">
        <v>647</v>
      </c>
      <c r="D202" s="143" t="s">
        <v>319</v>
      </c>
      <c r="E202" s="144" t="s">
        <v>10511</v>
      </c>
      <c r="F202" s="145" t="s">
        <v>10512</v>
      </c>
      <c r="G202" s="146" t="s">
        <v>639</v>
      </c>
      <c r="H202" s="198"/>
      <c r="I202" s="148"/>
      <c r="J202" s="149">
        <f t="shared" si="30"/>
        <v>0</v>
      </c>
      <c r="K202" s="150"/>
      <c r="L202" s="31"/>
      <c r="M202" s="151" t="s">
        <v>1</v>
      </c>
      <c r="N202" s="152" t="s">
        <v>42</v>
      </c>
      <c r="P202" s="153">
        <f t="shared" si="31"/>
        <v>0</v>
      </c>
      <c r="Q202" s="153">
        <v>0</v>
      </c>
      <c r="R202" s="153">
        <f t="shared" si="32"/>
        <v>0</v>
      </c>
      <c r="S202" s="153">
        <v>0</v>
      </c>
      <c r="T202" s="154">
        <f t="shared" si="33"/>
        <v>0</v>
      </c>
      <c r="AR202" s="155" t="s">
        <v>396</v>
      </c>
      <c r="AT202" s="155" t="s">
        <v>319</v>
      </c>
      <c r="AU202" s="155" t="s">
        <v>88</v>
      </c>
      <c r="AY202" s="16" t="s">
        <v>317</v>
      </c>
      <c r="BE202" s="156">
        <f t="shared" si="34"/>
        <v>0</v>
      </c>
      <c r="BF202" s="156">
        <f t="shared" si="35"/>
        <v>0</v>
      </c>
      <c r="BG202" s="156">
        <f t="shared" si="36"/>
        <v>0</v>
      </c>
      <c r="BH202" s="156">
        <f t="shared" si="37"/>
        <v>0</v>
      </c>
      <c r="BI202" s="156">
        <f t="shared" si="38"/>
        <v>0</v>
      </c>
      <c r="BJ202" s="16" t="s">
        <v>88</v>
      </c>
      <c r="BK202" s="156">
        <f t="shared" si="39"/>
        <v>0</v>
      </c>
      <c r="BL202" s="16" t="s">
        <v>396</v>
      </c>
      <c r="BM202" s="155" t="s">
        <v>728</v>
      </c>
    </row>
    <row r="203" spans="2:65" s="11" customFormat="1" ht="22.75" customHeight="1">
      <c r="B203" s="130"/>
      <c r="D203" s="131" t="s">
        <v>75</v>
      </c>
      <c r="E203" s="140" t="s">
        <v>4962</v>
      </c>
      <c r="F203" s="140" t="s">
        <v>4963</v>
      </c>
      <c r="I203" s="133"/>
      <c r="J203" s="141">
        <f>BK203</f>
        <v>0</v>
      </c>
      <c r="L203" s="130"/>
      <c r="M203" s="135"/>
      <c r="P203" s="136">
        <f>SUM(P204:P206)</f>
        <v>0</v>
      </c>
      <c r="R203" s="136">
        <f>SUM(R204:R206)</f>
        <v>0</v>
      </c>
      <c r="T203" s="137">
        <f>SUM(T204:T206)</f>
        <v>0</v>
      </c>
      <c r="AR203" s="131" t="s">
        <v>88</v>
      </c>
      <c r="AT203" s="138" t="s">
        <v>75</v>
      </c>
      <c r="AU203" s="138" t="s">
        <v>83</v>
      </c>
      <c r="AY203" s="131" t="s">
        <v>317</v>
      </c>
      <c r="BK203" s="139">
        <f>SUM(BK204:BK206)</f>
        <v>0</v>
      </c>
    </row>
    <row r="204" spans="2:65" s="1" customFormat="1" ht="24.15" customHeight="1">
      <c r="B204" s="142"/>
      <c r="C204" s="143" t="s">
        <v>712</v>
      </c>
      <c r="D204" s="143" t="s">
        <v>319</v>
      </c>
      <c r="E204" s="144" t="s">
        <v>10513</v>
      </c>
      <c r="F204" s="145" t="s">
        <v>15733</v>
      </c>
      <c r="G204" s="146" t="s">
        <v>1107</v>
      </c>
      <c r="H204" s="147">
        <v>145</v>
      </c>
      <c r="I204" s="148"/>
      <c r="J204" s="149">
        <f>ROUND(I204*H204,2)</f>
        <v>0</v>
      </c>
      <c r="K204" s="150"/>
      <c r="L204" s="31"/>
      <c r="M204" s="151" t="s">
        <v>1</v>
      </c>
      <c r="N204" s="152" t="s">
        <v>42</v>
      </c>
      <c r="P204" s="153">
        <f>O204*H204</f>
        <v>0</v>
      </c>
      <c r="Q204" s="153">
        <v>0</v>
      </c>
      <c r="R204" s="153">
        <f>Q204*H204</f>
        <v>0</v>
      </c>
      <c r="S204" s="153">
        <v>0</v>
      </c>
      <c r="T204" s="154">
        <f>S204*H204</f>
        <v>0</v>
      </c>
      <c r="AR204" s="155" t="s">
        <v>396</v>
      </c>
      <c r="AT204" s="155" t="s">
        <v>319</v>
      </c>
      <c r="AU204" s="155" t="s">
        <v>88</v>
      </c>
      <c r="AY204" s="16" t="s">
        <v>317</v>
      </c>
      <c r="BE204" s="156">
        <f>IF(N204="základná",J204,0)</f>
        <v>0</v>
      </c>
      <c r="BF204" s="156">
        <f>IF(N204="znížená",J204,0)</f>
        <v>0</v>
      </c>
      <c r="BG204" s="156">
        <f>IF(N204="zákl. prenesená",J204,0)</f>
        <v>0</v>
      </c>
      <c r="BH204" s="156">
        <f>IF(N204="zníž. prenesená",J204,0)</f>
        <v>0</v>
      </c>
      <c r="BI204" s="156">
        <f>IF(N204="nulová",J204,0)</f>
        <v>0</v>
      </c>
      <c r="BJ204" s="16" t="s">
        <v>88</v>
      </c>
      <c r="BK204" s="156">
        <f>ROUND(I204*H204,2)</f>
        <v>0</v>
      </c>
      <c r="BL204" s="16" t="s">
        <v>396</v>
      </c>
      <c r="BM204" s="155" t="s">
        <v>732</v>
      </c>
    </row>
    <row r="205" spans="2:65" s="1" customFormat="1" ht="33" customHeight="1">
      <c r="B205" s="142"/>
      <c r="C205" s="179" t="s">
        <v>650</v>
      </c>
      <c r="D205" s="179" t="s">
        <v>454</v>
      </c>
      <c r="E205" s="180" t="s">
        <v>15734</v>
      </c>
      <c r="F205" s="181" t="s">
        <v>15735</v>
      </c>
      <c r="G205" s="182" t="s">
        <v>467</v>
      </c>
      <c r="H205" s="183">
        <v>20</v>
      </c>
      <c r="I205" s="184"/>
      <c r="J205" s="185">
        <f>ROUND(I205*H205,2)</f>
        <v>0</v>
      </c>
      <c r="K205" s="186"/>
      <c r="L205" s="187"/>
      <c r="M205" s="188" t="s">
        <v>1</v>
      </c>
      <c r="N205" s="189" t="s">
        <v>42</v>
      </c>
      <c r="P205" s="153">
        <f>O205*H205</f>
        <v>0</v>
      </c>
      <c r="Q205" s="153">
        <v>0</v>
      </c>
      <c r="R205" s="153">
        <f>Q205*H205</f>
        <v>0</v>
      </c>
      <c r="S205" s="153">
        <v>0</v>
      </c>
      <c r="T205" s="154">
        <f>S205*H205</f>
        <v>0</v>
      </c>
      <c r="AR205" s="155" t="s">
        <v>481</v>
      </c>
      <c r="AT205" s="155" t="s">
        <v>454</v>
      </c>
      <c r="AU205" s="155" t="s">
        <v>88</v>
      </c>
      <c r="AY205" s="16" t="s">
        <v>317</v>
      </c>
      <c r="BE205" s="156">
        <f>IF(N205="základná",J205,0)</f>
        <v>0</v>
      </c>
      <c r="BF205" s="156">
        <f>IF(N205="znížená",J205,0)</f>
        <v>0</v>
      </c>
      <c r="BG205" s="156">
        <f>IF(N205="zákl. prenesená",J205,0)</f>
        <v>0</v>
      </c>
      <c r="BH205" s="156">
        <f>IF(N205="zníž. prenesená",J205,0)</f>
        <v>0</v>
      </c>
      <c r="BI205" s="156">
        <f>IF(N205="nulová",J205,0)</f>
        <v>0</v>
      </c>
      <c r="BJ205" s="16" t="s">
        <v>88</v>
      </c>
      <c r="BK205" s="156">
        <f>ROUND(I205*H205,2)</f>
        <v>0</v>
      </c>
      <c r="BL205" s="16" t="s">
        <v>396</v>
      </c>
      <c r="BM205" s="155" t="s">
        <v>735</v>
      </c>
    </row>
    <row r="206" spans="2:65" s="1" customFormat="1" ht="24.15" customHeight="1">
      <c r="B206" s="142"/>
      <c r="C206" s="179" t="s">
        <v>722</v>
      </c>
      <c r="D206" s="179" t="s">
        <v>454</v>
      </c>
      <c r="E206" s="180" t="s">
        <v>15736</v>
      </c>
      <c r="F206" s="181" t="s">
        <v>1</v>
      </c>
      <c r="G206" s="182" t="s">
        <v>1</v>
      </c>
      <c r="H206" s="183">
        <v>0</v>
      </c>
      <c r="I206" s="184"/>
      <c r="J206" s="185">
        <f>ROUND(I206*H206,2)</f>
        <v>0</v>
      </c>
      <c r="K206" s="186"/>
      <c r="L206" s="187"/>
      <c r="M206" s="188" t="s">
        <v>1</v>
      </c>
      <c r="N206" s="189" t="s">
        <v>42</v>
      </c>
      <c r="P206" s="153">
        <f>O206*H206</f>
        <v>0</v>
      </c>
      <c r="Q206" s="153">
        <v>0</v>
      </c>
      <c r="R206" s="153">
        <f>Q206*H206</f>
        <v>0</v>
      </c>
      <c r="S206" s="153">
        <v>0</v>
      </c>
      <c r="T206" s="154">
        <f>S206*H206</f>
        <v>0</v>
      </c>
      <c r="AR206" s="155" t="s">
        <v>481</v>
      </c>
      <c r="AT206" s="155" t="s">
        <v>454</v>
      </c>
      <c r="AU206" s="155" t="s">
        <v>88</v>
      </c>
      <c r="AY206" s="16" t="s">
        <v>317</v>
      </c>
      <c r="BE206" s="156">
        <f>IF(N206="základná",J206,0)</f>
        <v>0</v>
      </c>
      <c r="BF206" s="156">
        <f>IF(N206="znížená",J206,0)</f>
        <v>0</v>
      </c>
      <c r="BG206" s="156">
        <f>IF(N206="zákl. prenesená",J206,0)</f>
        <v>0</v>
      </c>
      <c r="BH206" s="156">
        <f>IF(N206="zníž. prenesená",J206,0)</f>
        <v>0</v>
      </c>
      <c r="BI206" s="156">
        <f>IF(N206="nulová",J206,0)</f>
        <v>0</v>
      </c>
      <c r="BJ206" s="16" t="s">
        <v>88</v>
      </c>
      <c r="BK206" s="156">
        <f>ROUND(I206*H206,2)</f>
        <v>0</v>
      </c>
      <c r="BL206" s="16" t="s">
        <v>396</v>
      </c>
      <c r="BM206" s="155" t="s">
        <v>739</v>
      </c>
    </row>
    <row r="207" spans="2:65" s="11" customFormat="1" ht="22.75" customHeight="1">
      <c r="B207" s="130"/>
      <c r="D207" s="131" t="s">
        <v>75</v>
      </c>
      <c r="E207" s="140" t="s">
        <v>651</v>
      </c>
      <c r="F207" s="140" t="s">
        <v>652</v>
      </c>
      <c r="I207" s="133"/>
      <c r="J207" s="141">
        <f>BK207</f>
        <v>0</v>
      </c>
      <c r="L207" s="130"/>
      <c r="M207" s="135"/>
      <c r="P207" s="136">
        <f>P208</f>
        <v>0</v>
      </c>
      <c r="R207" s="136">
        <f>R208</f>
        <v>0</v>
      </c>
      <c r="T207" s="137">
        <f>T208</f>
        <v>0</v>
      </c>
      <c r="AR207" s="131" t="s">
        <v>88</v>
      </c>
      <c r="AT207" s="138" t="s">
        <v>75</v>
      </c>
      <c r="AU207" s="138" t="s">
        <v>83</v>
      </c>
      <c r="AY207" s="131" t="s">
        <v>317</v>
      </c>
      <c r="BK207" s="139">
        <f>BK208</f>
        <v>0</v>
      </c>
    </row>
    <row r="208" spans="2:65" s="1" customFormat="1" ht="33" customHeight="1">
      <c r="B208" s="142"/>
      <c r="C208" s="143" t="s">
        <v>655</v>
      </c>
      <c r="D208" s="143" t="s">
        <v>319</v>
      </c>
      <c r="E208" s="144" t="s">
        <v>10578</v>
      </c>
      <c r="F208" s="145" t="s">
        <v>15737</v>
      </c>
      <c r="G208" s="146" t="s">
        <v>484</v>
      </c>
      <c r="H208" s="147">
        <v>25</v>
      </c>
      <c r="I208" s="148"/>
      <c r="J208" s="149">
        <f>ROUND(I208*H208,2)</f>
        <v>0</v>
      </c>
      <c r="K208" s="150"/>
      <c r="L208" s="31"/>
      <c r="M208" s="151" t="s">
        <v>1</v>
      </c>
      <c r="N208" s="152" t="s">
        <v>42</v>
      </c>
      <c r="P208" s="153">
        <f>O208*H208</f>
        <v>0</v>
      </c>
      <c r="Q208" s="153">
        <v>0</v>
      </c>
      <c r="R208" s="153">
        <f>Q208*H208</f>
        <v>0</v>
      </c>
      <c r="S208" s="153">
        <v>0</v>
      </c>
      <c r="T208" s="154">
        <f>S208*H208</f>
        <v>0</v>
      </c>
      <c r="AR208" s="155" t="s">
        <v>396</v>
      </c>
      <c r="AT208" s="155" t="s">
        <v>319</v>
      </c>
      <c r="AU208" s="155" t="s">
        <v>88</v>
      </c>
      <c r="AY208" s="16" t="s">
        <v>317</v>
      </c>
      <c r="BE208" s="156">
        <f>IF(N208="základná",J208,0)</f>
        <v>0</v>
      </c>
      <c r="BF208" s="156">
        <f>IF(N208="znížená",J208,0)</f>
        <v>0</v>
      </c>
      <c r="BG208" s="156">
        <f>IF(N208="zákl. prenesená",J208,0)</f>
        <v>0</v>
      </c>
      <c r="BH208" s="156">
        <f>IF(N208="zníž. prenesená",J208,0)</f>
        <v>0</v>
      </c>
      <c r="BI208" s="156">
        <f>IF(N208="nulová",J208,0)</f>
        <v>0</v>
      </c>
      <c r="BJ208" s="16" t="s">
        <v>88</v>
      </c>
      <c r="BK208" s="156">
        <f>ROUND(I208*H208,2)</f>
        <v>0</v>
      </c>
      <c r="BL208" s="16" t="s">
        <v>396</v>
      </c>
      <c r="BM208" s="155" t="s">
        <v>742</v>
      </c>
    </row>
    <row r="209" spans="2:65" s="11" customFormat="1" ht="25.9" customHeight="1">
      <c r="B209" s="130"/>
      <c r="D209" s="131" t="s">
        <v>75</v>
      </c>
      <c r="E209" s="132" t="s">
        <v>454</v>
      </c>
      <c r="F209" s="132" t="s">
        <v>556</v>
      </c>
      <c r="I209" s="133"/>
      <c r="J209" s="134">
        <f>BK209</f>
        <v>0</v>
      </c>
      <c r="L209" s="130"/>
      <c r="M209" s="135"/>
      <c r="P209" s="136">
        <f>P210</f>
        <v>0</v>
      </c>
      <c r="R209" s="136">
        <f>R210</f>
        <v>0</v>
      </c>
      <c r="T209" s="137">
        <f>T210</f>
        <v>0</v>
      </c>
      <c r="AR209" s="131" t="s">
        <v>92</v>
      </c>
      <c r="AT209" s="138" t="s">
        <v>75</v>
      </c>
      <c r="AU209" s="138" t="s">
        <v>76</v>
      </c>
      <c r="AY209" s="131" t="s">
        <v>317</v>
      </c>
      <c r="BK209" s="139">
        <f>BK210</f>
        <v>0</v>
      </c>
    </row>
    <row r="210" spans="2:65" s="11" customFormat="1" ht="22.75" customHeight="1">
      <c r="B210" s="130"/>
      <c r="D210" s="131" t="s">
        <v>75</v>
      </c>
      <c r="E210" s="140" t="s">
        <v>15738</v>
      </c>
      <c r="F210" s="140" t="s">
        <v>15739</v>
      </c>
      <c r="I210" s="133"/>
      <c r="J210" s="141">
        <f>BK210</f>
        <v>0</v>
      </c>
      <c r="L210" s="130"/>
      <c r="M210" s="135"/>
      <c r="P210" s="136">
        <f>SUM(P211:P214)</f>
        <v>0</v>
      </c>
      <c r="R210" s="136">
        <f>SUM(R211:R214)</f>
        <v>0</v>
      </c>
      <c r="T210" s="137">
        <f>SUM(T211:T214)</f>
        <v>0</v>
      </c>
      <c r="AR210" s="131" t="s">
        <v>92</v>
      </c>
      <c r="AT210" s="138" t="s">
        <v>75</v>
      </c>
      <c r="AU210" s="138" t="s">
        <v>83</v>
      </c>
      <c r="AY210" s="131" t="s">
        <v>317</v>
      </c>
      <c r="BK210" s="139">
        <f>SUM(BK211:BK214)</f>
        <v>0</v>
      </c>
    </row>
    <row r="211" spans="2:65" s="1" customFormat="1" ht="16.5" customHeight="1">
      <c r="B211" s="142"/>
      <c r="C211" s="143" t="s">
        <v>729</v>
      </c>
      <c r="D211" s="143" t="s">
        <v>319</v>
      </c>
      <c r="E211" s="144" t="s">
        <v>15740</v>
      </c>
      <c r="F211" s="145" t="s">
        <v>1</v>
      </c>
      <c r="G211" s="146" t="s">
        <v>1</v>
      </c>
      <c r="H211" s="147">
        <v>0</v>
      </c>
      <c r="I211" s="148"/>
      <c r="J211" s="149">
        <f>ROUND(I211*H211,2)</f>
        <v>0</v>
      </c>
      <c r="K211" s="150"/>
      <c r="L211" s="31"/>
      <c r="M211" s="151" t="s">
        <v>1</v>
      </c>
      <c r="N211" s="152" t="s">
        <v>42</v>
      </c>
      <c r="P211" s="153">
        <f>O211*H211</f>
        <v>0</v>
      </c>
      <c r="Q211" s="153">
        <v>0</v>
      </c>
      <c r="R211" s="153">
        <f>Q211*H211</f>
        <v>0</v>
      </c>
      <c r="S211" s="153">
        <v>0</v>
      </c>
      <c r="T211" s="154">
        <f>S211*H211</f>
        <v>0</v>
      </c>
      <c r="AR211" s="155" t="s">
        <v>561</v>
      </c>
      <c r="AT211" s="155" t="s">
        <v>319</v>
      </c>
      <c r="AU211" s="155" t="s">
        <v>88</v>
      </c>
      <c r="AY211" s="16" t="s">
        <v>317</v>
      </c>
      <c r="BE211" s="156">
        <f>IF(N211="základná",J211,0)</f>
        <v>0</v>
      </c>
      <c r="BF211" s="156">
        <f>IF(N211="znížená",J211,0)</f>
        <v>0</v>
      </c>
      <c r="BG211" s="156">
        <f>IF(N211="zákl. prenesená",J211,0)</f>
        <v>0</v>
      </c>
      <c r="BH211" s="156">
        <f>IF(N211="zníž. prenesená",J211,0)</f>
        <v>0</v>
      </c>
      <c r="BI211" s="156">
        <f>IF(N211="nulová",J211,0)</f>
        <v>0</v>
      </c>
      <c r="BJ211" s="16" t="s">
        <v>88</v>
      </c>
      <c r="BK211" s="156">
        <f>ROUND(I211*H211,2)</f>
        <v>0</v>
      </c>
      <c r="BL211" s="16" t="s">
        <v>561</v>
      </c>
      <c r="BM211" s="155" t="s">
        <v>1841</v>
      </c>
    </row>
    <row r="212" spans="2:65" s="1" customFormat="1" ht="16.5" customHeight="1">
      <c r="B212" s="142"/>
      <c r="C212" s="143" t="s">
        <v>1670</v>
      </c>
      <c r="D212" s="143" t="s">
        <v>319</v>
      </c>
      <c r="E212" s="144" t="s">
        <v>15741</v>
      </c>
      <c r="F212" s="145" t="s">
        <v>15742</v>
      </c>
      <c r="G212" s="146" t="s">
        <v>467</v>
      </c>
      <c r="H212" s="147">
        <v>124</v>
      </c>
      <c r="I212" s="148"/>
      <c r="J212" s="149">
        <f>ROUND(I212*H212,2)</f>
        <v>0</v>
      </c>
      <c r="K212" s="150"/>
      <c r="L212" s="31"/>
      <c r="M212" s="151" t="s">
        <v>1</v>
      </c>
      <c r="N212" s="152" t="s">
        <v>42</v>
      </c>
      <c r="P212" s="153">
        <f>O212*H212</f>
        <v>0</v>
      </c>
      <c r="Q212" s="153">
        <v>0</v>
      </c>
      <c r="R212" s="153">
        <f>Q212*H212</f>
        <v>0</v>
      </c>
      <c r="S212" s="153">
        <v>0</v>
      </c>
      <c r="T212" s="154">
        <f>S212*H212</f>
        <v>0</v>
      </c>
      <c r="AR212" s="155" t="s">
        <v>561</v>
      </c>
      <c r="AT212" s="155" t="s">
        <v>319</v>
      </c>
      <c r="AU212" s="155" t="s">
        <v>88</v>
      </c>
      <c r="AY212" s="16" t="s">
        <v>317</v>
      </c>
      <c r="BE212" s="156">
        <f>IF(N212="základná",J212,0)</f>
        <v>0</v>
      </c>
      <c r="BF212" s="156">
        <f>IF(N212="znížená",J212,0)</f>
        <v>0</v>
      </c>
      <c r="BG212" s="156">
        <f>IF(N212="zákl. prenesená",J212,0)</f>
        <v>0</v>
      </c>
      <c r="BH212" s="156">
        <f>IF(N212="zníž. prenesená",J212,0)</f>
        <v>0</v>
      </c>
      <c r="BI212" s="156">
        <f>IF(N212="nulová",J212,0)</f>
        <v>0</v>
      </c>
      <c r="BJ212" s="16" t="s">
        <v>88</v>
      </c>
      <c r="BK212" s="156">
        <f>ROUND(I212*H212,2)</f>
        <v>0</v>
      </c>
      <c r="BL212" s="16" t="s">
        <v>561</v>
      </c>
      <c r="BM212" s="155" t="s">
        <v>15743</v>
      </c>
    </row>
    <row r="213" spans="2:65" s="1" customFormat="1" ht="16.5" customHeight="1">
      <c r="B213" s="142"/>
      <c r="C213" s="143" t="s">
        <v>709</v>
      </c>
      <c r="D213" s="143" t="s">
        <v>319</v>
      </c>
      <c r="E213" s="144" t="s">
        <v>15744</v>
      </c>
      <c r="F213" s="145" t="s">
        <v>15745</v>
      </c>
      <c r="G213" s="146" t="s">
        <v>467</v>
      </c>
      <c r="H213" s="147">
        <v>124</v>
      </c>
      <c r="I213" s="148"/>
      <c r="J213" s="149">
        <f>ROUND(I213*H213,2)</f>
        <v>0</v>
      </c>
      <c r="K213" s="150"/>
      <c r="L213" s="31"/>
      <c r="M213" s="151" t="s">
        <v>1</v>
      </c>
      <c r="N213" s="152" t="s">
        <v>42</v>
      </c>
      <c r="P213" s="153">
        <f>O213*H213</f>
        <v>0</v>
      </c>
      <c r="Q213" s="153">
        <v>0</v>
      </c>
      <c r="R213" s="153">
        <f>Q213*H213</f>
        <v>0</v>
      </c>
      <c r="S213" s="153">
        <v>0</v>
      </c>
      <c r="T213" s="154">
        <f>S213*H213</f>
        <v>0</v>
      </c>
      <c r="AR213" s="155" t="s">
        <v>561</v>
      </c>
      <c r="AT213" s="155" t="s">
        <v>319</v>
      </c>
      <c r="AU213" s="155" t="s">
        <v>88</v>
      </c>
      <c r="AY213" s="16" t="s">
        <v>317</v>
      </c>
      <c r="BE213" s="156">
        <f>IF(N213="základná",J213,0)</f>
        <v>0</v>
      </c>
      <c r="BF213" s="156">
        <f>IF(N213="znížená",J213,0)</f>
        <v>0</v>
      </c>
      <c r="BG213" s="156">
        <f>IF(N213="zákl. prenesená",J213,0)</f>
        <v>0</v>
      </c>
      <c r="BH213" s="156">
        <f>IF(N213="zníž. prenesená",J213,0)</f>
        <v>0</v>
      </c>
      <c r="BI213" s="156">
        <f>IF(N213="nulová",J213,0)</f>
        <v>0</v>
      </c>
      <c r="BJ213" s="16" t="s">
        <v>88</v>
      </c>
      <c r="BK213" s="156">
        <f>ROUND(I213*H213,2)</f>
        <v>0</v>
      </c>
      <c r="BL213" s="16" t="s">
        <v>561</v>
      </c>
      <c r="BM213" s="155" t="s">
        <v>15746</v>
      </c>
    </row>
    <row r="214" spans="2:65" s="1" customFormat="1" ht="24.15" customHeight="1">
      <c r="B214" s="142"/>
      <c r="C214" s="143" t="s">
        <v>662</v>
      </c>
      <c r="D214" s="143" t="s">
        <v>319</v>
      </c>
      <c r="E214" s="144" t="s">
        <v>15747</v>
      </c>
      <c r="F214" s="145" t="s">
        <v>15748</v>
      </c>
      <c r="G214" s="146" t="s">
        <v>484</v>
      </c>
      <c r="H214" s="147">
        <v>900</v>
      </c>
      <c r="I214" s="148"/>
      <c r="J214" s="149">
        <f>ROUND(I214*H214,2)</f>
        <v>0</v>
      </c>
      <c r="K214" s="150"/>
      <c r="L214" s="31"/>
      <c r="M214" s="151" t="s">
        <v>1</v>
      </c>
      <c r="N214" s="152" t="s">
        <v>42</v>
      </c>
      <c r="P214" s="153">
        <f>O214*H214</f>
        <v>0</v>
      </c>
      <c r="Q214" s="153">
        <v>0</v>
      </c>
      <c r="R214" s="153">
        <f>Q214*H214</f>
        <v>0</v>
      </c>
      <c r="S214" s="153">
        <v>0</v>
      </c>
      <c r="T214" s="154">
        <f>S214*H214</f>
        <v>0</v>
      </c>
      <c r="AR214" s="155" t="s">
        <v>561</v>
      </c>
      <c r="AT214" s="155" t="s">
        <v>319</v>
      </c>
      <c r="AU214" s="155" t="s">
        <v>88</v>
      </c>
      <c r="AY214" s="16" t="s">
        <v>317</v>
      </c>
      <c r="BE214" s="156">
        <f>IF(N214="základná",J214,0)</f>
        <v>0</v>
      </c>
      <c r="BF214" s="156">
        <f>IF(N214="znížená",J214,0)</f>
        <v>0</v>
      </c>
      <c r="BG214" s="156">
        <f>IF(N214="zákl. prenesená",J214,0)</f>
        <v>0</v>
      </c>
      <c r="BH214" s="156">
        <f>IF(N214="zníž. prenesená",J214,0)</f>
        <v>0</v>
      </c>
      <c r="BI214" s="156">
        <f>IF(N214="nulová",J214,0)</f>
        <v>0</v>
      </c>
      <c r="BJ214" s="16" t="s">
        <v>88</v>
      </c>
      <c r="BK214" s="156">
        <f>ROUND(I214*H214,2)</f>
        <v>0</v>
      </c>
      <c r="BL214" s="16" t="s">
        <v>561</v>
      </c>
      <c r="BM214" s="155" t="s">
        <v>1849</v>
      </c>
    </row>
    <row r="215" spans="2:65" s="11" customFormat="1" ht="25.9" customHeight="1">
      <c r="B215" s="130"/>
      <c r="D215" s="131" t="s">
        <v>75</v>
      </c>
      <c r="E215" s="132" t="s">
        <v>858</v>
      </c>
      <c r="F215" s="132" t="s">
        <v>10587</v>
      </c>
      <c r="I215" s="133"/>
      <c r="J215" s="134">
        <f>BK215</f>
        <v>0</v>
      </c>
      <c r="L215" s="130"/>
      <c r="M215" s="135"/>
      <c r="P215" s="136">
        <f>P216</f>
        <v>0</v>
      </c>
      <c r="R215" s="136">
        <f>R216</f>
        <v>0</v>
      </c>
      <c r="T215" s="137">
        <f>T216</f>
        <v>0</v>
      </c>
      <c r="AR215" s="131" t="s">
        <v>323</v>
      </c>
      <c r="AT215" s="138" t="s">
        <v>75</v>
      </c>
      <c r="AU215" s="138" t="s">
        <v>76</v>
      </c>
      <c r="AY215" s="131" t="s">
        <v>317</v>
      </c>
      <c r="BK215" s="139">
        <f>BK216</f>
        <v>0</v>
      </c>
    </row>
    <row r="216" spans="2:65" s="1" customFormat="1" ht="16.5" customHeight="1">
      <c r="B216" s="142"/>
      <c r="C216" s="143" t="s">
        <v>736</v>
      </c>
      <c r="D216" s="143" t="s">
        <v>319</v>
      </c>
      <c r="E216" s="144" t="s">
        <v>15749</v>
      </c>
      <c r="F216" s="145" t="s">
        <v>1</v>
      </c>
      <c r="G216" s="146" t="s">
        <v>1</v>
      </c>
      <c r="H216" s="147">
        <v>0</v>
      </c>
      <c r="I216" s="148"/>
      <c r="J216" s="149">
        <f>ROUND(I216*H216,2)</f>
        <v>0</v>
      </c>
      <c r="K216" s="150"/>
      <c r="L216" s="31"/>
      <c r="M216" s="151" t="s">
        <v>1</v>
      </c>
      <c r="N216" s="152" t="s">
        <v>42</v>
      </c>
      <c r="P216" s="153">
        <f>O216*H216</f>
        <v>0</v>
      </c>
      <c r="Q216" s="153">
        <v>0</v>
      </c>
      <c r="R216" s="153">
        <f>Q216*H216</f>
        <v>0</v>
      </c>
      <c r="S216" s="153">
        <v>0</v>
      </c>
      <c r="T216" s="154">
        <f>S216*H216</f>
        <v>0</v>
      </c>
      <c r="AR216" s="155" t="s">
        <v>10589</v>
      </c>
      <c r="AT216" s="155" t="s">
        <v>319</v>
      </c>
      <c r="AU216" s="155" t="s">
        <v>83</v>
      </c>
      <c r="AY216" s="16" t="s">
        <v>317</v>
      </c>
      <c r="BE216" s="156">
        <f>IF(N216="základná",J216,0)</f>
        <v>0</v>
      </c>
      <c r="BF216" s="156">
        <f>IF(N216="znížená",J216,0)</f>
        <v>0</v>
      </c>
      <c r="BG216" s="156">
        <f>IF(N216="zákl. prenesená",J216,0)</f>
        <v>0</v>
      </c>
      <c r="BH216" s="156">
        <f>IF(N216="zníž. prenesená",J216,0)</f>
        <v>0</v>
      </c>
      <c r="BI216" s="156">
        <f>IF(N216="nulová",J216,0)</f>
        <v>0</v>
      </c>
      <c r="BJ216" s="16" t="s">
        <v>88</v>
      </c>
      <c r="BK216" s="156">
        <f>ROUND(I216*H216,2)</f>
        <v>0</v>
      </c>
      <c r="BL216" s="16" t="s">
        <v>10589</v>
      </c>
      <c r="BM216" s="155" t="s">
        <v>1859</v>
      </c>
    </row>
    <row r="217" spans="2:65" s="11" customFormat="1" ht="25.9" customHeight="1">
      <c r="B217" s="130"/>
      <c r="D217" s="131" t="s">
        <v>75</v>
      </c>
      <c r="E217" s="132" t="s">
        <v>499</v>
      </c>
      <c r="F217" s="132" t="s">
        <v>500</v>
      </c>
      <c r="I217" s="133"/>
      <c r="J217" s="134">
        <f>BK217</f>
        <v>0</v>
      </c>
      <c r="L217" s="130"/>
      <c r="M217" s="135"/>
      <c r="P217" s="136">
        <f>P218</f>
        <v>0</v>
      </c>
      <c r="R217" s="136">
        <f>R218</f>
        <v>0</v>
      </c>
      <c r="T217" s="137">
        <f>T218</f>
        <v>0</v>
      </c>
      <c r="AR217" s="131" t="s">
        <v>341</v>
      </c>
      <c r="AT217" s="138" t="s">
        <v>75</v>
      </c>
      <c r="AU217" s="138" t="s">
        <v>76</v>
      </c>
      <c r="AY217" s="131" t="s">
        <v>317</v>
      </c>
      <c r="BK217" s="139">
        <f>BK218</f>
        <v>0</v>
      </c>
    </row>
    <row r="218" spans="2:65" s="1" customFormat="1" ht="37.75" customHeight="1">
      <c r="B218" s="142"/>
      <c r="C218" s="143" t="s">
        <v>665</v>
      </c>
      <c r="D218" s="143" t="s">
        <v>319</v>
      </c>
      <c r="E218" s="144" t="s">
        <v>744</v>
      </c>
      <c r="F218" s="145" t="s">
        <v>745</v>
      </c>
      <c r="G218" s="146" t="s">
        <v>746</v>
      </c>
      <c r="H218" s="147">
        <v>5</v>
      </c>
      <c r="I218" s="148"/>
      <c r="J218" s="149">
        <f>ROUND(I218*H218,2)</f>
        <v>0</v>
      </c>
      <c r="K218" s="150"/>
      <c r="L218" s="31"/>
      <c r="M218" s="190" t="s">
        <v>1</v>
      </c>
      <c r="N218" s="191" t="s">
        <v>42</v>
      </c>
      <c r="O218" s="192"/>
      <c r="P218" s="193">
        <f>O218*H218</f>
        <v>0</v>
      </c>
      <c r="Q218" s="193">
        <v>0</v>
      </c>
      <c r="R218" s="193">
        <f>Q218*H218</f>
        <v>0</v>
      </c>
      <c r="S218" s="193">
        <v>0</v>
      </c>
      <c r="T218" s="194">
        <f>S218*H218</f>
        <v>0</v>
      </c>
      <c r="AR218" s="155" t="s">
        <v>323</v>
      </c>
      <c r="AT218" s="155" t="s">
        <v>319</v>
      </c>
      <c r="AU218" s="155" t="s">
        <v>83</v>
      </c>
      <c r="AY218" s="16" t="s">
        <v>317</v>
      </c>
      <c r="BE218" s="156">
        <f>IF(N218="základná",J218,0)</f>
        <v>0</v>
      </c>
      <c r="BF218" s="156">
        <f>IF(N218="znížená",J218,0)</f>
        <v>0</v>
      </c>
      <c r="BG218" s="156">
        <f>IF(N218="zákl. prenesená",J218,0)</f>
        <v>0</v>
      </c>
      <c r="BH218" s="156">
        <f>IF(N218="zníž. prenesená",J218,0)</f>
        <v>0</v>
      </c>
      <c r="BI218" s="156">
        <f>IF(N218="nulová",J218,0)</f>
        <v>0</v>
      </c>
      <c r="BJ218" s="16" t="s">
        <v>88</v>
      </c>
      <c r="BK218" s="156">
        <f>ROUND(I218*H218,2)</f>
        <v>0</v>
      </c>
      <c r="BL218" s="16" t="s">
        <v>323</v>
      </c>
      <c r="BM218" s="155" t="s">
        <v>1872</v>
      </c>
    </row>
    <row r="219" spans="2:65" s="1" customFormat="1" ht="7" customHeight="1">
      <c r="B219" s="46"/>
      <c r="C219" s="47"/>
      <c r="D219" s="47"/>
      <c r="E219" s="47"/>
      <c r="F219" s="47"/>
      <c r="G219" s="47"/>
      <c r="H219" s="47"/>
      <c r="I219" s="47"/>
      <c r="J219" s="47"/>
      <c r="K219" s="47"/>
      <c r="L219" s="31"/>
    </row>
  </sheetData>
  <autoFilter ref="C130:K218" xr:uid="{00000000-0009-0000-0000-000012000000}"/>
  <mergeCells count="12">
    <mergeCell ref="E123:H123"/>
    <mergeCell ref="L2:V2"/>
    <mergeCell ref="E85:H85"/>
    <mergeCell ref="E87:H87"/>
    <mergeCell ref="E89:H89"/>
    <mergeCell ref="E119:H119"/>
    <mergeCell ref="E121:H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6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93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286</v>
      </c>
      <c r="F9" s="218"/>
      <c r="G9" s="218"/>
      <c r="H9" s="218"/>
      <c r="L9" s="19"/>
    </row>
    <row r="10" spans="2:46" ht="12" customHeight="1">
      <c r="B10" s="19"/>
      <c r="D10" s="26" t="s">
        <v>287</v>
      </c>
      <c r="L10" s="19"/>
    </row>
    <row r="11" spans="2:46" s="1" customFormat="1" ht="16.5" customHeight="1">
      <c r="B11" s="31"/>
      <c r="E11" s="256" t="s">
        <v>288</v>
      </c>
      <c r="F11" s="263"/>
      <c r="G11" s="263"/>
      <c r="H11" s="263"/>
      <c r="L11" s="31"/>
    </row>
    <row r="12" spans="2:46" s="1" customFormat="1" ht="12" customHeight="1">
      <c r="B12" s="31"/>
      <c r="D12" s="26" t="s">
        <v>289</v>
      </c>
      <c r="L12" s="31"/>
    </row>
    <row r="13" spans="2:46" s="1" customFormat="1" ht="16.5" customHeight="1">
      <c r="B13" s="31"/>
      <c r="E13" s="243" t="s">
        <v>290</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ROUND(J130,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ROUND((SUM(BE130:BE264)),  2)</f>
        <v>0</v>
      </c>
      <c r="G37" s="99"/>
      <c r="H37" s="99"/>
      <c r="I37" s="100">
        <v>0.2</v>
      </c>
      <c r="J37" s="98">
        <f>ROUND(((SUM(BE130:BE264))*I37),  2)</f>
        <v>0</v>
      </c>
      <c r="L37" s="31"/>
    </row>
    <row r="38" spans="2:12" s="1" customFormat="1" ht="14.4" customHeight="1">
      <c r="B38" s="31"/>
      <c r="E38" s="36" t="s">
        <v>42</v>
      </c>
      <c r="F38" s="98">
        <f>ROUND((SUM(BF130:BF264)),  2)</f>
        <v>0</v>
      </c>
      <c r="G38" s="99"/>
      <c r="H38" s="99"/>
      <c r="I38" s="100">
        <v>0.2</v>
      </c>
      <c r="J38" s="98">
        <f>ROUND(((SUM(BF130:BF264))*I38),  2)</f>
        <v>0</v>
      </c>
      <c r="L38" s="31"/>
    </row>
    <row r="39" spans="2:12" s="1" customFormat="1" ht="14.4" hidden="1" customHeight="1">
      <c r="B39" s="31"/>
      <c r="E39" s="26" t="s">
        <v>43</v>
      </c>
      <c r="F39" s="87">
        <f>ROUND((SUM(BG130:BG264)),  2)</f>
        <v>0</v>
      </c>
      <c r="I39" s="101">
        <v>0.2</v>
      </c>
      <c r="J39" s="87">
        <f>0</f>
        <v>0</v>
      </c>
      <c r="L39" s="31"/>
    </row>
    <row r="40" spans="2:12" s="1" customFormat="1" ht="14.4" hidden="1" customHeight="1">
      <c r="B40" s="31"/>
      <c r="E40" s="26" t="s">
        <v>44</v>
      </c>
      <c r="F40" s="87">
        <f>ROUND((SUM(BH130:BH264)),  2)</f>
        <v>0</v>
      </c>
      <c r="I40" s="101">
        <v>0.2</v>
      </c>
      <c r="J40" s="87">
        <f>0</f>
        <v>0</v>
      </c>
      <c r="L40" s="31"/>
    </row>
    <row r="41" spans="2:12" s="1" customFormat="1" ht="14.4" hidden="1" customHeight="1">
      <c r="B41" s="31"/>
      <c r="E41" s="36" t="s">
        <v>45</v>
      </c>
      <c r="F41" s="98">
        <f>ROUND((SUM(BI130:BI264)),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286</v>
      </c>
      <c r="F87" s="218"/>
      <c r="G87" s="218"/>
      <c r="H87" s="218"/>
      <c r="L87" s="19"/>
    </row>
    <row r="88" spans="2:12" ht="12" customHeight="1">
      <c r="B88" s="19"/>
      <c r="C88" s="26" t="s">
        <v>287</v>
      </c>
      <c r="L88" s="19"/>
    </row>
    <row r="89" spans="2:12" s="1" customFormat="1" ht="16.5" customHeight="1">
      <c r="B89" s="31"/>
      <c r="E89" s="256" t="s">
        <v>288</v>
      </c>
      <c r="F89" s="263"/>
      <c r="G89" s="263"/>
      <c r="H89" s="263"/>
      <c r="L89" s="31"/>
    </row>
    <row r="90" spans="2:12" s="1" customFormat="1" ht="12" customHeight="1">
      <c r="B90" s="31"/>
      <c r="C90" s="26" t="s">
        <v>289</v>
      </c>
      <c r="L90" s="31"/>
    </row>
    <row r="91" spans="2:12" s="1" customFormat="1" ht="16.5" customHeight="1">
      <c r="B91" s="31"/>
      <c r="E91" s="243" t="str">
        <f>E13</f>
        <v>SO 01.2.1 - HTU</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J130</f>
        <v>0</v>
      </c>
      <c r="L100" s="31"/>
      <c r="AU100" s="16" t="s">
        <v>296</v>
      </c>
    </row>
    <row r="101" spans="2:47" s="8" customFormat="1" ht="25" customHeight="1">
      <c r="B101" s="113"/>
      <c r="D101" s="114" t="s">
        <v>297</v>
      </c>
      <c r="E101" s="115"/>
      <c r="F101" s="115"/>
      <c r="G101" s="115"/>
      <c r="H101" s="115"/>
      <c r="I101" s="115"/>
      <c r="J101" s="116">
        <f>J131</f>
        <v>0</v>
      </c>
      <c r="L101" s="113"/>
    </row>
    <row r="102" spans="2:47" s="9" customFormat="1" ht="19.899999999999999" customHeight="1">
      <c r="B102" s="117"/>
      <c r="D102" s="118" t="s">
        <v>298</v>
      </c>
      <c r="E102" s="119"/>
      <c r="F102" s="119"/>
      <c r="G102" s="119"/>
      <c r="H102" s="119"/>
      <c r="I102" s="119"/>
      <c r="J102" s="120">
        <f>J132</f>
        <v>0</v>
      </c>
      <c r="L102" s="117"/>
    </row>
    <row r="103" spans="2:47" s="9" customFormat="1" ht="19.899999999999999" customHeight="1">
      <c r="B103" s="117"/>
      <c r="D103" s="118" t="s">
        <v>299</v>
      </c>
      <c r="E103" s="119"/>
      <c r="F103" s="119"/>
      <c r="G103" s="119"/>
      <c r="H103" s="119"/>
      <c r="I103" s="119"/>
      <c r="J103" s="120">
        <f>J235</f>
        <v>0</v>
      </c>
      <c r="L103" s="117"/>
    </row>
    <row r="104" spans="2:47" s="9" customFormat="1" ht="19.899999999999999" customHeight="1">
      <c r="B104" s="117"/>
      <c r="D104" s="118" t="s">
        <v>300</v>
      </c>
      <c r="E104" s="119"/>
      <c r="F104" s="119"/>
      <c r="G104" s="119"/>
      <c r="H104" s="119"/>
      <c r="I104" s="119"/>
      <c r="J104" s="120">
        <f>J255</f>
        <v>0</v>
      </c>
      <c r="L104" s="117"/>
    </row>
    <row r="105" spans="2:47" s="9" customFormat="1" ht="19.899999999999999" customHeight="1">
      <c r="B105" s="117"/>
      <c r="D105" s="118" t="s">
        <v>301</v>
      </c>
      <c r="E105" s="119"/>
      <c r="F105" s="119"/>
      <c r="G105" s="119"/>
      <c r="H105" s="119"/>
      <c r="I105" s="119"/>
      <c r="J105" s="120">
        <f>J260</f>
        <v>0</v>
      </c>
      <c r="L105" s="117"/>
    </row>
    <row r="106" spans="2:47" s="8" customFormat="1" ht="25" customHeight="1">
      <c r="B106" s="113"/>
      <c r="D106" s="114" t="s">
        <v>302</v>
      </c>
      <c r="E106" s="115"/>
      <c r="F106" s="115"/>
      <c r="G106" s="115"/>
      <c r="H106" s="115"/>
      <c r="I106" s="115"/>
      <c r="J106" s="116">
        <f>J262</f>
        <v>0</v>
      </c>
      <c r="L106" s="113"/>
    </row>
    <row r="107" spans="2:47" s="1" customFormat="1" ht="21.75" customHeight="1">
      <c r="B107" s="31"/>
      <c r="L107" s="31"/>
    </row>
    <row r="108" spans="2:47" s="1" customFormat="1" ht="7" customHeight="1">
      <c r="B108" s="46"/>
      <c r="C108" s="47"/>
      <c r="D108" s="47"/>
      <c r="E108" s="47"/>
      <c r="F108" s="47"/>
      <c r="G108" s="47"/>
      <c r="H108" s="47"/>
      <c r="I108" s="47"/>
      <c r="J108" s="47"/>
      <c r="K108" s="47"/>
      <c r="L108" s="31"/>
    </row>
    <row r="112" spans="2:47" s="1" customFormat="1" ht="7" customHeight="1">
      <c r="B112" s="48"/>
      <c r="C112" s="49"/>
      <c r="D112" s="49"/>
      <c r="E112" s="49"/>
      <c r="F112" s="49"/>
      <c r="G112" s="49"/>
      <c r="H112" s="49"/>
      <c r="I112" s="49"/>
      <c r="J112" s="49"/>
      <c r="K112" s="49"/>
      <c r="L112" s="31"/>
    </row>
    <row r="113" spans="2:12" s="1" customFormat="1" ht="25" customHeight="1">
      <c r="B113" s="31"/>
      <c r="C113" s="20" t="s">
        <v>303</v>
      </c>
      <c r="L113" s="31"/>
    </row>
    <row r="114" spans="2:12" s="1" customFormat="1" ht="7" customHeight="1">
      <c r="B114" s="31"/>
      <c r="L114" s="31"/>
    </row>
    <row r="115" spans="2:12" s="1" customFormat="1" ht="12" customHeight="1">
      <c r="B115" s="31"/>
      <c r="C115" s="26" t="s">
        <v>15</v>
      </c>
      <c r="L115" s="31"/>
    </row>
    <row r="116" spans="2:12" s="1" customFormat="1" ht="26.25" customHeight="1">
      <c r="B116" s="31"/>
      <c r="E116" s="261" t="str">
        <f>E7</f>
        <v>Dostavba a rekonštrukcia lôžkovej časti Nemocnice s poliklinikou v Spišskej Novej Vsi</v>
      </c>
      <c r="F116" s="262"/>
      <c r="G116" s="262"/>
      <c r="H116" s="262"/>
      <c r="L116" s="31"/>
    </row>
    <row r="117" spans="2:12" ht="12" customHeight="1">
      <c r="B117" s="19"/>
      <c r="C117" s="26" t="s">
        <v>285</v>
      </c>
      <c r="L117" s="19"/>
    </row>
    <row r="118" spans="2:12" ht="16.5" customHeight="1">
      <c r="B118" s="19"/>
      <c r="E118" s="261" t="s">
        <v>286</v>
      </c>
      <c r="F118" s="218"/>
      <c r="G118" s="218"/>
      <c r="H118" s="218"/>
      <c r="L118" s="19"/>
    </row>
    <row r="119" spans="2:12" ht="12" customHeight="1">
      <c r="B119" s="19"/>
      <c r="C119" s="26" t="s">
        <v>287</v>
      </c>
      <c r="L119" s="19"/>
    </row>
    <row r="120" spans="2:12" s="1" customFormat="1" ht="16.5" customHeight="1">
      <c r="B120" s="31"/>
      <c r="E120" s="256" t="s">
        <v>288</v>
      </c>
      <c r="F120" s="263"/>
      <c r="G120" s="263"/>
      <c r="H120" s="263"/>
      <c r="L120" s="31"/>
    </row>
    <row r="121" spans="2:12" s="1" customFormat="1" ht="12" customHeight="1">
      <c r="B121" s="31"/>
      <c r="C121" s="26" t="s">
        <v>289</v>
      </c>
      <c r="L121" s="31"/>
    </row>
    <row r="122" spans="2:12" s="1" customFormat="1" ht="16.5" customHeight="1">
      <c r="B122" s="31"/>
      <c r="E122" s="243" t="str">
        <f>E13</f>
        <v>SO 01.2.1 - HTU</v>
      </c>
      <c r="F122" s="263"/>
      <c r="G122" s="263"/>
      <c r="H122" s="263"/>
      <c r="L122" s="31"/>
    </row>
    <row r="123" spans="2:12" s="1" customFormat="1" ht="7" customHeight="1">
      <c r="B123" s="31"/>
      <c r="L123" s="31"/>
    </row>
    <row r="124" spans="2:12" s="1" customFormat="1" ht="12" customHeight="1">
      <c r="B124" s="31"/>
      <c r="C124" s="26" t="s">
        <v>19</v>
      </c>
      <c r="F124" s="24" t="str">
        <f>F16</f>
        <v>parc.č.:1094/1,17,81,82,98,99,1095,1096,9243/18</v>
      </c>
      <c r="I124" s="26" t="s">
        <v>21</v>
      </c>
      <c r="J124" s="54" t="str">
        <f>IF(J16="","",J16)</f>
        <v>6. 3. 2024</v>
      </c>
      <c r="L124" s="31"/>
    </row>
    <row r="125" spans="2:12" s="1" customFormat="1" ht="7" customHeight="1">
      <c r="B125" s="31"/>
      <c r="L125" s="31"/>
    </row>
    <row r="126" spans="2:12" s="1" customFormat="1" ht="25.65" customHeight="1">
      <c r="B126" s="31"/>
      <c r="C126" s="26" t="s">
        <v>23</v>
      </c>
      <c r="F126" s="24" t="str">
        <f>E19</f>
        <v>Nemocnica s poliklinikou, Spišská Nová Ves</v>
      </c>
      <c r="I126" s="26" t="s">
        <v>29</v>
      </c>
      <c r="J126" s="29" t="str">
        <f>E25</f>
        <v>d.g.A. design graphic architecture s.r.o.</v>
      </c>
      <c r="L126" s="31"/>
    </row>
    <row r="127" spans="2:12" s="1" customFormat="1" ht="15.15" customHeight="1">
      <c r="B127" s="31"/>
      <c r="C127" s="26" t="s">
        <v>27</v>
      </c>
      <c r="F127" s="24" t="str">
        <f>IF(E22="","",E22)</f>
        <v>Vyplň údaj</v>
      </c>
      <c r="I127" s="26" t="s">
        <v>32</v>
      </c>
      <c r="J127" s="29" t="str">
        <f>E28</f>
        <v xml:space="preserve"> </v>
      </c>
      <c r="L127" s="31"/>
    </row>
    <row r="128" spans="2:12" s="1" customFormat="1" ht="10.25" customHeight="1">
      <c r="B128" s="31"/>
      <c r="L128" s="31"/>
    </row>
    <row r="129" spans="2:65" s="10" customFormat="1" ht="29.25" customHeight="1">
      <c r="B129" s="121"/>
      <c r="C129" s="122" t="s">
        <v>304</v>
      </c>
      <c r="D129" s="123" t="s">
        <v>61</v>
      </c>
      <c r="E129" s="123" t="s">
        <v>57</v>
      </c>
      <c r="F129" s="123" t="s">
        <v>58</v>
      </c>
      <c r="G129" s="123" t="s">
        <v>305</v>
      </c>
      <c r="H129" s="123" t="s">
        <v>306</v>
      </c>
      <c r="I129" s="123" t="s">
        <v>307</v>
      </c>
      <c r="J129" s="124" t="s">
        <v>294</v>
      </c>
      <c r="K129" s="125" t="s">
        <v>308</v>
      </c>
      <c r="L129" s="121"/>
      <c r="M129" s="61" t="s">
        <v>1</v>
      </c>
      <c r="N129" s="62" t="s">
        <v>40</v>
      </c>
      <c r="O129" s="62" t="s">
        <v>309</v>
      </c>
      <c r="P129" s="62" t="s">
        <v>310</v>
      </c>
      <c r="Q129" s="62" t="s">
        <v>311</v>
      </c>
      <c r="R129" s="62" t="s">
        <v>312</v>
      </c>
      <c r="S129" s="62" t="s">
        <v>313</v>
      </c>
      <c r="T129" s="63" t="s">
        <v>314</v>
      </c>
    </row>
    <row r="130" spans="2:65" s="1" customFormat="1" ht="22.75" customHeight="1">
      <c r="B130" s="31"/>
      <c r="C130" s="66" t="s">
        <v>295</v>
      </c>
      <c r="J130" s="126">
        <f>BK130</f>
        <v>0</v>
      </c>
      <c r="L130" s="31"/>
      <c r="M130" s="64"/>
      <c r="N130" s="55"/>
      <c r="O130" s="55"/>
      <c r="P130" s="127">
        <f>P131+P262</f>
        <v>0</v>
      </c>
      <c r="Q130" s="55"/>
      <c r="R130" s="127">
        <f>R131+R262</f>
        <v>223.22860299999999</v>
      </c>
      <c r="S130" s="55"/>
      <c r="T130" s="128">
        <f>T131+T262</f>
        <v>158.39999999999998</v>
      </c>
      <c r="AT130" s="16" t="s">
        <v>75</v>
      </c>
      <c r="AU130" s="16" t="s">
        <v>296</v>
      </c>
      <c r="BK130" s="129">
        <f>BK131+BK262</f>
        <v>0</v>
      </c>
    </row>
    <row r="131" spans="2:65" s="11" customFormat="1" ht="25.9" customHeight="1">
      <c r="B131" s="130"/>
      <c r="D131" s="131" t="s">
        <v>75</v>
      </c>
      <c r="E131" s="132" t="s">
        <v>315</v>
      </c>
      <c r="F131" s="132" t="s">
        <v>316</v>
      </c>
      <c r="I131" s="133"/>
      <c r="J131" s="134">
        <f>BK131</f>
        <v>0</v>
      </c>
      <c r="L131" s="130"/>
      <c r="M131" s="135"/>
      <c r="P131" s="136">
        <f>P132+P235+P255+P260</f>
        <v>0</v>
      </c>
      <c r="R131" s="136">
        <f>R132+R235+R255+R260</f>
        <v>223.22860299999999</v>
      </c>
      <c r="T131" s="137">
        <f>T132+T235+T255+T260</f>
        <v>158.39999999999998</v>
      </c>
      <c r="AR131" s="131" t="s">
        <v>83</v>
      </c>
      <c r="AT131" s="138" t="s">
        <v>75</v>
      </c>
      <c r="AU131" s="138" t="s">
        <v>76</v>
      </c>
      <c r="AY131" s="131" t="s">
        <v>317</v>
      </c>
      <c r="BK131" s="139">
        <f>BK132+BK235+BK255+BK260</f>
        <v>0</v>
      </c>
    </row>
    <row r="132" spans="2:65" s="11" customFormat="1" ht="22.75" customHeight="1">
      <c r="B132" s="130"/>
      <c r="D132" s="131" t="s">
        <v>75</v>
      </c>
      <c r="E132" s="140" t="s">
        <v>83</v>
      </c>
      <c r="F132" s="140" t="s">
        <v>318</v>
      </c>
      <c r="I132" s="133"/>
      <c r="J132" s="141">
        <f>BK132</f>
        <v>0</v>
      </c>
      <c r="L132" s="130"/>
      <c r="M132" s="135"/>
      <c r="P132" s="136">
        <f>SUM(P133:P234)</f>
        <v>0</v>
      </c>
      <c r="R132" s="136">
        <f>SUM(R133:R234)</f>
        <v>0</v>
      </c>
      <c r="T132" s="137">
        <f>SUM(T133:T234)</f>
        <v>0</v>
      </c>
      <c r="AR132" s="131" t="s">
        <v>83</v>
      </c>
      <c r="AT132" s="138" t="s">
        <v>75</v>
      </c>
      <c r="AU132" s="138" t="s">
        <v>83</v>
      </c>
      <c r="AY132" s="131" t="s">
        <v>317</v>
      </c>
      <c r="BK132" s="139">
        <f>SUM(BK133:BK234)</f>
        <v>0</v>
      </c>
    </row>
    <row r="133" spans="2:65" s="1" customFormat="1" ht="33" customHeight="1">
      <c r="B133" s="142"/>
      <c r="C133" s="143" t="s">
        <v>83</v>
      </c>
      <c r="D133" s="143" t="s">
        <v>319</v>
      </c>
      <c r="E133" s="144" t="s">
        <v>320</v>
      </c>
      <c r="F133" s="145" t="s">
        <v>321</v>
      </c>
      <c r="G133" s="146" t="s">
        <v>322</v>
      </c>
      <c r="H133" s="147">
        <v>3390</v>
      </c>
      <c r="I133" s="148"/>
      <c r="J133" s="149">
        <f>ROUND(I133*H133,2)</f>
        <v>0</v>
      </c>
      <c r="K133" s="150"/>
      <c r="L133" s="31"/>
      <c r="M133" s="151" t="s">
        <v>1</v>
      </c>
      <c r="N133" s="152" t="s">
        <v>42</v>
      </c>
      <c r="P133" s="153">
        <f>O133*H133</f>
        <v>0</v>
      </c>
      <c r="Q133" s="153">
        <v>0</v>
      </c>
      <c r="R133" s="153">
        <f>Q133*H133</f>
        <v>0</v>
      </c>
      <c r="S133" s="153">
        <v>0</v>
      </c>
      <c r="T133" s="154">
        <f>S133*H133</f>
        <v>0</v>
      </c>
      <c r="AR133" s="155" t="s">
        <v>323</v>
      </c>
      <c r="AT133" s="155" t="s">
        <v>319</v>
      </c>
      <c r="AU133" s="155" t="s">
        <v>88</v>
      </c>
      <c r="AY133" s="16" t="s">
        <v>317</v>
      </c>
      <c r="BE133" s="156">
        <f>IF(N133="základná",J133,0)</f>
        <v>0</v>
      </c>
      <c r="BF133" s="156">
        <f>IF(N133="znížená",J133,0)</f>
        <v>0</v>
      </c>
      <c r="BG133" s="156">
        <f>IF(N133="zákl. prenesená",J133,0)</f>
        <v>0</v>
      </c>
      <c r="BH133" s="156">
        <f>IF(N133="zníž. prenesená",J133,0)</f>
        <v>0</v>
      </c>
      <c r="BI133" s="156">
        <f>IF(N133="nulová",J133,0)</f>
        <v>0</v>
      </c>
      <c r="BJ133" s="16" t="s">
        <v>88</v>
      </c>
      <c r="BK133" s="156">
        <f>ROUND(I133*H133,2)</f>
        <v>0</v>
      </c>
      <c r="BL133" s="16" t="s">
        <v>323</v>
      </c>
      <c r="BM133" s="155" t="s">
        <v>324</v>
      </c>
    </row>
    <row r="134" spans="2:65" s="1" customFormat="1" ht="24.15" customHeight="1">
      <c r="B134" s="142"/>
      <c r="C134" s="143" t="s">
        <v>88</v>
      </c>
      <c r="D134" s="143" t="s">
        <v>319</v>
      </c>
      <c r="E134" s="144" t="s">
        <v>325</v>
      </c>
      <c r="F134" s="145" t="s">
        <v>326</v>
      </c>
      <c r="G134" s="146" t="s">
        <v>322</v>
      </c>
      <c r="H134" s="147">
        <v>13530</v>
      </c>
      <c r="I134" s="148"/>
      <c r="J134" s="149">
        <f>ROUND(I134*H134,2)</f>
        <v>0</v>
      </c>
      <c r="K134" s="150"/>
      <c r="L134" s="31"/>
      <c r="M134" s="151" t="s">
        <v>1</v>
      </c>
      <c r="N134" s="152" t="s">
        <v>42</v>
      </c>
      <c r="P134" s="153">
        <f>O134*H134</f>
        <v>0</v>
      </c>
      <c r="Q134" s="153">
        <v>0</v>
      </c>
      <c r="R134" s="153">
        <f>Q134*H134</f>
        <v>0</v>
      </c>
      <c r="S134" s="153">
        <v>0</v>
      </c>
      <c r="T134" s="154">
        <f>S134*H134</f>
        <v>0</v>
      </c>
      <c r="AR134" s="155" t="s">
        <v>323</v>
      </c>
      <c r="AT134" s="155" t="s">
        <v>319</v>
      </c>
      <c r="AU134" s="155" t="s">
        <v>88</v>
      </c>
      <c r="AY134" s="16" t="s">
        <v>317</v>
      </c>
      <c r="BE134" s="156">
        <f>IF(N134="základná",J134,0)</f>
        <v>0</v>
      </c>
      <c r="BF134" s="156">
        <f>IF(N134="znížená",J134,0)</f>
        <v>0</v>
      </c>
      <c r="BG134" s="156">
        <f>IF(N134="zákl. prenesená",J134,0)</f>
        <v>0</v>
      </c>
      <c r="BH134" s="156">
        <f>IF(N134="zníž. prenesená",J134,0)</f>
        <v>0</v>
      </c>
      <c r="BI134" s="156">
        <f>IF(N134="nulová",J134,0)</f>
        <v>0</v>
      </c>
      <c r="BJ134" s="16" t="s">
        <v>88</v>
      </c>
      <c r="BK134" s="156">
        <f>ROUND(I134*H134,2)</f>
        <v>0</v>
      </c>
      <c r="BL134" s="16" t="s">
        <v>323</v>
      </c>
      <c r="BM134" s="155" t="s">
        <v>327</v>
      </c>
    </row>
    <row r="135" spans="2:65" s="12" customFormat="1" ht="10">
      <c r="B135" s="157"/>
      <c r="D135" s="158" t="s">
        <v>328</v>
      </c>
      <c r="E135" s="159" t="s">
        <v>1</v>
      </c>
      <c r="F135" s="160" t="s">
        <v>329</v>
      </c>
      <c r="H135" s="161">
        <v>7469</v>
      </c>
      <c r="I135" s="162"/>
      <c r="L135" s="157"/>
      <c r="M135" s="163"/>
      <c r="T135" s="164"/>
      <c r="AT135" s="159" t="s">
        <v>328</v>
      </c>
      <c r="AU135" s="159" t="s">
        <v>88</v>
      </c>
      <c r="AV135" s="12" t="s">
        <v>88</v>
      </c>
      <c r="AW135" s="12" t="s">
        <v>31</v>
      </c>
      <c r="AX135" s="12" t="s">
        <v>76</v>
      </c>
      <c r="AY135" s="159" t="s">
        <v>317</v>
      </c>
    </row>
    <row r="136" spans="2:65" s="12" customFormat="1" ht="10">
      <c r="B136" s="157"/>
      <c r="D136" s="158" t="s">
        <v>328</v>
      </c>
      <c r="E136" s="159" t="s">
        <v>1</v>
      </c>
      <c r="F136" s="160" t="s">
        <v>330</v>
      </c>
      <c r="H136" s="161">
        <v>6061</v>
      </c>
      <c r="I136" s="162"/>
      <c r="L136" s="157"/>
      <c r="M136" s="163"/>
      <c r="T136" s="164"/>
      <c r="AT136" s="159" t="s">
        <v>328</v>
      </c>
      <c r="AU136" s="159" t="s">
        <v>88</v>
      </c>
      <c r="AV136" s="12" t="s">
        <v>88</v>
      </c>
      <c r="AW136" s="12" t="s">
        <v>31</v>
      </c>
      <c r="AX136" s="12" t="s">
        <v>76</v>
      </c>
      <c r="AY136" s="159" t="s">
        <v>317</v>
      </c>
    </row>
    <row r="137" spans="2:65" s="13" customFormat="1" ht="10">
      <c r="B137" s="165"/>
      <c r="D137" s="158" t="s">
        <v>328</v>
      </c>
      <c r="E137" s="166" t="s">
        <v>1</v>
      </c>
      <c r="F137" s="167" t="s">
        <v>331</v>
      </c>
      <c r="H137" s="168">
        <v>13530</v>
      </c>
      <c r="I137" s="169"/>
      <c r="L137" s="165"/>
      <c r="M137" s="170"/>
      <c r="T137" s="171"/>
      <c r="AT137" s="166" t="s">
        <v>328</v>
      </c>
      <c r="AU137" s="166" t="s">
        <v>88</v>
      </c>
      <c r="AV137" s="13" t="s">
        <v>92</v>
      </c>
      <c r="AW137" s="13" t="s">
        <v>31</v>
      </c>
      <c r="AX137" s="13" t="s">
        <v>76</v>
      </c>
      <c r="AY137" s="166" t="s">
        <v>317</v>
      </c>
    </row>
    <row r="138" spans="2:65" s="14" customFormat="1" ht="10">
      <c r="B138" s="172"/>
      <c r="D138" s="158" t="s">
        <v>328</v>
      </c>
      <c r="E138" s="173" t="s">
        <v>1</v>
      </c>
      <c r="F138" s="174" t="s">
        <v>332</v>
      </c>
      <c r="H138" s="175">
        <v>13530</v>
      </c>
      <c r="I138" s="176"/>
      <c r="L138" s="172"/>
      <c r="M138" s="177"/>
      <c r="T138" s="178"/>
      <c r="AT138" s="173" t="s">
        <v>328</v>
      </c>
      <c r="AU138" s="173" t="s">
        <v>88</v>
      </c>
      <c r="AV138" s="14" t="s">
        <v>323</v>
      </c>
      <c r="AW138" s="14" t="s">
        <v>31</v>
      </c>
      <c r="AX138" s="14" t="s">
        <v>83</v>
      </c>
      <c r="AY138" s="173" t="s">
        <v>317</v>
      </c>
    </row>
    <row r="139" spans="2:65" s="1" customFormat="1" ht="24.15" customHeight="1">
      <c r="B139" s="142"/>
      <c r="C139" s="143" t="s">
        <v>92</v>
      </c>
      <c r="D139" s="143" t="s">
        <v>319</v>
      </c>
      <c r="E139" s="144" t="s">
        <v>333</v>
      </c>
      <c r="F139" s="145" t="s">
        <v>334</v>
      </c>
      <c r="G139" s="146" t="s">
        <v>322</v>
      </c>
      <c r="H139" s="147">
        <v>3166</v>
      </c>
      <c r="I139" s="148"/>
      <c r="J139" s="149">
        <f>ROUND(I139*H139,2)</f>
        <v>0</v>
      </c>
      <c r="K139" s="150"/>
      <c r="L139" s="31"/>
      <c r="M139" s="151" t="s">
        <v>1</v>
      </c>
      <c r="N139" s="152" t="s">
        <v>42</v>
      </c>
      <c r="P139" s="153">
        <f>O139*H139</f>
        <v>0</v>
      </c>
      <c r="Q139" s="153">
        <v>0</v>
      </c>
      <c r="R139" s="153">
        <f>Q139*H139</f>
        <v>0</v>
      </c>
      <c r="S139" s="153">
        <v>0</v>
      </c>
      <c r="T139" s="154">
        <f>S139*H139</f>
        <v>0</v>
      </c>
      <c r="AR139" s="155" t="s">
        <v>323</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323</v>
      </c>
      <c r="BM139" s="155" t="s">
        <v>335</v>
      </c>
    </row>
    <row r="140" spans="2:65" s="12" customFormat="1" ht="10">
      <c r="B140" s="157"/>
      <c r="D140" s="158" t="s">
        <v>328</v>
      </c>
      <c r="E140" s="159" t="s">
        <v>1</v>
      </c>
      <c r="F140" s="160" t="s">
        <v>336</v>
      </c>
      <c r="H140" s="161">
        <v>3166</v>
      </c>
      <c r="I140" s="162"/>
      <c r="L140" s="157"/>
      <c r="M140" s="163"/>
      <c r="T140" s="164"/>
      <c r="AT140" s="159" t="s">
        <v>328</v>
      </c>
      <c r="AU140" s="159" t="s">
        <v>88</v>
      </c>
      <c r="AV140" s="12" t="s">
        <v>88</v>
      </c>
      <c r="AW140" s="12" t="s">
        <v>31</v>
      </c>
      <c r="AX140" s="12" t="s">
        <v>76</v>
      </c>
      <c r="AY140" s="159" t="s">
        <v>317</v>
      </c>
    </row>
    <row r="141" spans="2:65" s="13" customFormat="1" ht="10">
      <c r="B141" s="165"/>
      <c r="D141" s="158" t="s">
        <v>328</v>
      </c>
      <c r="E141" s="166" t="s">
        <v>1</v>
      </c>
      <c r="F141" s="167" t="s">
        <v>331</v>
      </c>
      <c r="H141" s="168">
        <v>3166</v>
      </c>
      <c r="I141" s="169"/>
      <c r="L141" s="165"/>
      <c r="M141" s="170"/>
      <c r="T141" s="171"/>
      <c r="AT141" s="166" t="s">
        <v>328</v>
      </c>
      <c r="AU141" s="166" t="s">
        <v>88</v>
      </c>
      <c r="AV141" s="13" t="s">
        <v>92</v>
      </c>
      <c r="AW141" s="13" t="s">
        <v>31</v>
      </c>
      <c r="AX141" s="13" t="s">
        <v>76</v>
      </c>
      <c r="AY141" s="166" t="s">
        <v>317</v>
      </c>
    </row>
    <row r="142" spans="2:65" s="14" customFormat="1" ht="10">
      <c r="B142" s="172"/>
      <c r="D142" s="158" t="s">
        <v>328</v>
      </c>
      <c r="E142" s="173" t="s">
        <v>1</v>
      </c>
      <c r="F142" s="174" t="s">
        <v>332</v>
      </c>
      <c r="H142" s="175">
        <v>3166</v>
      </c>
      <c r="I142" s="176"/>
      <c r="L142" s="172"/>
      <c r="M142" s="177"/>
      <c r="T142" s="178"/>
      <c r="AT142" s="173" t="s">
        <v>328</v>
      </c>
      <c r="AU142" s="173" t="s">
        <v>88</v>
      </c>
      <c r="AV142" s="14" t="s">
        <v>323</v>
      </c>
      <c r="AW142" s="14" t="s">
        <v>31</v>
      </c>
      <c r="AX142" s="14" t="s">
        <v>83</v>
      </c>
      <c r="AY142" s="173" t="s">
        <v>317</v>
      </c>
    </row>
    <row r="143" spans="2:65" s="1" customFormat="1" ht="24.15" customHeight="1">
      <c r="B143" s="142"/>
      <c r="C143" s="143" t="s">
        <v>323</v>
      </c>
      <c r="D143" s="143" t="s">
        <v>319</v>
      </c>
      <c r="E143" s="144" t="s">
        <v>337</v>
      </c>
      <c r="F143" s="145" t="s">
        <v>338</v>
      </c>
      <c r="G143" s="146" t="s">
        <v>322</v>
      </c>
      <c r="H143" s="147">
        <v>1583</v>
      </c>
      <c r="I143" s="148"/>
      <c r="J143" s="149">
        <f>ROUND(I143*H143,2)</f>
        <v>0</v>
      </c>
      <c r="K143" s="150"/>
      <c r="L143" s="31"/>
      <c r="M143" s="151" t="s">
        <v>1</v>
      </c>
      <c r="N143" s="152" t="s">
        <v>42</v>
      </c>
      <c r="P143" s="153">
        <f>O143*H143</f>
        <v>0</v>
      </c>
      <c r="Q143" s="153">
        <v>0</v>
      </c>
      <c r="R143" s="153">
        <f>Q143*H143</f>
        <v>0</v>
      </c>
      <c r="S143" s="153">
        <v>0</v>
      </c>
      <c r="T143" s="154">
        <f>S143*H143</f>
        <v>0</v>
      </c>
      <c r="AR143" s="155" t="s">
        <v>323</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323</v>
      </c>
      <c r="BM143" s="155" t="s">
        <v>339</v>
      </c>
    </row>
    <row r="144" spans="2:65" s="12" customFormat="1" ht="10">
      <c r="B144" s="157"/>
      <c r="D144" s="158" t="s">
        <v>328</v>
      </c>
      <c r="E144" s="159" t="s">
        <v>1</v>
      </c>
      <c r="F144" s="160" t="s">
        <v>340</v>
      </c>
      <c r="H144" s="161">
        <v>1583</v>
      </c>
      <c r="I144" s="162"/>
      <c r="L144" s="157"/>
      <c r="M144" s="163"/>
      <c r="T144" s="164"/>
      <c r="AT144" s="159" t="s">
        <v>328</v>
      </c>
      <c r="AU144" s="159" t="s">
        <v>88</v>
      </c>
      <c r="AV144" s="12" t="s">
        <v>88</v>
      </c>
      <c r="AW144" s="12" t="s">
        <v>31</v>
      </c>
      <c r="AX144" s="12" t="s">
        <v>76</v>
      </c>
      <c r="AY144" s="159" t="s">
        <v>317</v>
      </c>
    </row>
    <row r="145" spans="2:65" s="13" customFormat="1" ht="10">
      <c r="B145" s="165"/>
      <c r="D145" s="158" t="s">
        <v>328</v>
      </c>
      <c r="E145" s="166" t="s">
        <v>1</v>
      </c>
      <c r="F145" s="167" t="s">
        <v>331</v>
      </c>
      <c r="H145" s="168">
        <v>1583</v>
      </c>
      <c r="I145" s="169"/>
      <c r="L145" s="165"/>
      <c r="M145" s="170"/>
      <c r="T145" s="171"/>
      <c r="AT145" s="166" t="s">
        <v>328</v>
      </c>
      <c r="AU145" s="166" t="s">
        <v>88</v>
      </c>
      <c r="AV145" s="13" t="s">
        <v>92</v>
      </c>
      <c r="AW145" s="13" t="s">
        <v>31</v>
      </c>
      <c r="AX145" s="13" t="s">
        <v>76</v>
      </c>
      <c r="AY145" s="166" t="s">
        <v>317</v>
      </c>
    </row>
    <row r="146" spans="2:65" s="14" customFormat="1" ht="10">
      <c r="B146" s="172"/>
      <c r="D146" s="158" t="s">
        <v>328</v>
      </c>
      <c r="E146" s="173" t="s">
        <v>1</v>
      </c>
      <c r="F146" s="174" t="s">
        <v>332</v>
      </c>
      <c r="H146" s="175">
        <v>1583</v>
      </c>
      <c r="I146" s="176"/>
      <c r="L146" s="172"/>
      <c r="M146" s="177"/>
      <c r="T146" s="178"/>
      <c r="AT146" s="173" t="s">
        <v>328</v>
      </c>
      <c r="AU146" s="173" t="s">
        <v>88</v>
      </c>
      <c r="AV146" s="14" t="s">
        <v>323</v>
      </c>
      <c r="AW146" s="14" t="s">
        <v>31</v>
      </c>
      <c r="AX146" s="14" t="s">
        <v>83</v>
      </c>
      <c r="AY146" s="173" t="s">
        <v>317</v>
      </c>
    </row>
    <row r="147" spans="2:65" s="1" customFormat="1" ht="24.15" customHeight="1">
      <c r="B147" s="142"/>
      <c r="C147" s="143" t="s">
        <v>341</v>
      </c>
      <c r="D147" s="143" t="s">
        <v>319</v>
      </c>
      <c r="E147" s="144" t="s">
        <v>342</v>
      </c>
      <c r="F147" s="145" t="s">
        <v>343</v>
      </c>
      <c r="G147" s="146" t="s">
        <v>322</v>
      </c>
      <c r="H147" s="147">
        <v>10364</v>
      </c>
      <c r="I147" s="148"/>
      <c r="J147" s="149">
        <f>ROUND(I147*H147,2)</f>
        <v>0</v>
      </c>
      <c r="K147" s="150"/>
      <c r="L147" s="31"/>
      <c r="M147" s="151" t="s">
        <v>1</v>
      </c>
      <c r="N147" s="152" t="s">
        <v>42</v>
      </c>
      <c r="P147" s="153">
        <f>O147*H147</f>
        <v>0</v>
      </c>
      <c r="Q147" s="153">
        <v>0</v>
      </c>
      <c r="R147" s="153">
        <f>Q147*H147</f>
        <v>0</v>
      </c>
      <c r="S147" s="153">
        <v>0</v>
      </c>
      <c r="T147" s="154">
        <f>S147*H147</f>
        <v>0</v>
      </c>
      <c r="AR147" s="155" t="s">
        <v>323</v>
      </c>
      <c r="AT147" s="155" t="s">
        <v>319</v>
      </c>
      <c r="AU147" s="155" t="s">
        <v>88</v>
      </c>
      <c r="AY147" s="16" t="s">
        <v>317</v>
      </c>
      <c r="BE147" s="156">
        <f>IF(N147="základná",J147,0)</f>
        <v>0</v>
      </c>
      <c r="BF147" s="156">
        <f>IF(N147="znížená",J147,0)</f>
        <v>0</v>
      </c>
      <c r="BG147" s="156">
        <f>IF(N147="zákl. prenesená",J147,0)</f>
        <v>0</v>
      </c>
      <c r="BH147" s="156">
        <f>IF(N147="zníž. prenesená",J147,0)</f>
        <v>0</v>
      </c>
      <c r="BI147" s="156">
        <f>IF(N147="nulová",J147,0)</f>
        <v>0</v>
      </c>
      <c r="BJ147" s="16" t="s">
        <v>88</v>
      </c>
      <c r="BK147" s="156">
        <f>ROUND(I147*H147,2)</f>
        <v>0</v>
      </c>
      <c r="BL147" s="16" t="s">
        <v>323</v>
      </c>
      <c r="BM147" s="155" t="s">
        <v>344</v>
      </c>
    </row>
    <row r="148" spans="2:65" s="12" customFormat="1" ht="10">
      <c r="B148" s="157"/>
      <c r="D148" s="158" t="s">
        <v>328</v>
      </c>
      <c r="E148" s="159" t="s">
        <v>1</v>
      </c>
      <c r="F148" s="160" t="s">
        <v>345</v>
      </c>
      <c r="H148" s="161">
        <v>10364</v>
      </c>
      <c r="I148" s="162"/>
      <c r="L148" s="157"/>
      <c r="M148" s="163"/>
      <c r="T148" s="164"/>
      <c r="AT148" s="159" t="s">
        <v>328</v>
      </c>
      <c r="AU148" s="159" t="s">
        <v>88</v>
      </c>
      <c r="AV148" s="12" t="s">
        <v>88</v>
      </c>
      <c r="AW148" s="12" t="s">
        <v>31</v>
      </c>
      <c r="AX148" s="12" t="s">
        <v>76</v>
      </c>
      <c r="AY148" s="159" t="s">
        <v>317</v>
      </c>
    </row>
    <row r="149" spans="2:65" s="13" customFormat="1" ht="10">
      <c r="B149" s="165"/>
      <c r="D149" s="158" t="s">
        <v>328</v>
      </c>
      <c r="E149" s="166" t="s">
        <v>1</v>
      </c>
      <c r="F149" s="167" t="s">
        <v>331</v>
      </c>
      <c r="H149" s="168">
        <v>10364</v>
      </c>
      <c r="I149" s="169"/>
      <c r="L149" s="165"/>
      <c r="M149" s="170"/>
      <c r="T149" s="171"/>
      <c r="AT149" s="166" t="s">
        <v>328</v>
      </c>
      <c r="AU149" s="166" t="s">
        <v>88</v>
      </c>
      <c r="AV149" s="13" t="s">
        <v>92</v>
      </c>
      <c r="AW149" s="13" t="s">
        <v>31</v>
      </c>
      <c r="AX149" s="13" t="s">
        <v>76</v>
      </c>
      <c r="AY149" s="166" t="s">
        <v>317</v>
      </c>
    </row>
    <row r="150" spans="2:65" s="14" customFormat="1" ht="10">
      <c r="B150" s="172"/>
      <c r="D150" s="158" t="s">
        <v>328</v>
      </c>
      <c r="E150" s="173" t="s">
        <v>1</v>
      </c>
      <c r="F150" s="174" t="s">
        <v>332</v>
      </c>
      <c r="H150" s="175">
        <v>10364</v>
      </c>
      <c r="I150" s="176"/>
      <c r="L150" s="172"/>
      <c r="M150" s="177"/>
      <c r="T150" s="178"/>
      <c r="AT150" s="173" t="s">
        <v>328</v>
      </c>
      <c r="AU150" s="173" t="s">
        <v>88</v>
      </c>
      <c r="AV150" s="14" t="s">
        <v>323</v>
      </c>
      <c r="AW150" s="14" t="s">
        <v>31</v>
      </c>
      <c r="AX150" s="14" t="s">
        <v>83</v>
      </c>
      <c r="AY150" s="173" t="s">
        <v>317</v>
      </c>
    </row>
    <row r="151" spans="2:65" s="1" customFormat="1" ht="24.15" customHeight="1">
      <c r="B151" s="142"/>
      <c r="C151" s="143" t="s">
        <v>346</v>
      </c>
      <c r="D151" s="143" t="s">
        <v>319</v>
      </c>
      <c r="E151" s="144" t="s">
        <v>347</v>
      </c>
      <c r="F151" s="145" t="s">
        <v>348</v>
      </c>
      <c r="G151" s="146" t="s">
        <v>322</v>
      </c>
      <c r="H151" s="147">
        <v>5182</v>
      </c>
      <c r="I151" s="148"/>
      <c r="J151" s="149">
        <f>ROUND(I151*H151,2)</f>
        <v>0</v>
      </c>
      <c r="K151" s="150"/>
      <c r="L151" s="31"/>
      <c r="M151" s="151" t="s">
        <v>1</v>
      </c>
      <c r="N151" s="152" t="s">
        <v>42</v>
      </c>
      <c r="P151" s="153">
        <f>O151*H151</f>
        <v>0</v>
      </c>
      <c r="Q151" s="153">
        <v>0</v>
      </c>
      <c r="R151" s="153">
        <f>Q151*H151</f>
        <v>0</v>
      </c>
      <c r="S151" s="153">
        <v>0</v>
      </c>
      <c r="T151" s="154">
        <f>S151*H151</f>
        <v>0</v>
      </c>
      <c r="AR151" s="155" t="s">
        <v>323</v>
      </c>
      <c r="AT151" s="155" t="s">
        <v>319</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323</v>
      </c>
      <c r="BM151" s="155" t="s">
        <v>349</v>
      </c>
    </row>
    <row r="152" spans="2:65" s="12" customFormat="1" ht="10">
      <c r="B152" s="157"/>
      <c r="D152" s="158" t="s">
        <v>328</v>
      </c>
      <c r="E152" s="159" t="s">
        <v>1</v>
      </c>
      <c r="F152" s="160" t="s">
        <v>350</v>
      </c>
      <c r="H152" s="161">
        <v>5182</v>
      </c>
      <c r="I152" s="162"/>
      <c r="L152" s="157"/>
      <c r="M152" s="163"/>
      <c r="T152" s="164"/>
      <c r="AT152" s="159" t="s">
        <v>328</v>
      </c>
      <c r="AU152" s="159" t="s">
        <v>88</v>
      </c>
      <c r="AV152" s="12" t="s">
        <v>88</v>
      </c>
      <c r="AW152" s="12" t="s">
        <v>31</v>
      </c>
      <c r="AX152" s="12" t="s">
        <v>76</v>
      </c>
      <c r="AY152" s="159" t="s">
        <v>317</v>
      </c>
    </row>
    <row r="153" spans="2:65" s="13" customFormat="1" ht="10">
      <c r="B153" s="165"/>
      <c r="D153" s="158" t="s">
        <v>328</v>
      </c>
      <c r="E153" s="166" t="s">
        <v>1</v>
      </c>
      <c r="F153" s="167" t="s">
        <v>331</v>
      </c>
      <c r="H153" s="168">
        <v>5182</v>
      </c>
      <c r="I153" s="169"/>
      <c r="L153" s="165"/>
      <c r="M153" s="170"/>
      <c r="T153" s="171"/>
      <c r="AT153" s="166" t="s">
        <v>328</v>
      </c>
      <c r="AU153" s="166" t="s">
        <v>88</v>
      </c>
      <c r="AV153" s="13" t="s">
        <v>92</v>
      </c>
      <c r="AW153" s="13" t="s">
        <v>31</v>
      </c>
      <c r="AX153" s="13" t="s">
        <v>76</v>
      </c>
      <c r="AY153" s="166" t="s">
        <v>317</v>
      </c>
    </row>
    <row r="154" spans="2:65" s="14" customFormat="1" ht="10">
      <c r="B154" s="172"/>
      <c r="D154" s="158" t="s">
        <v>328</v>
      </c>
      <c r="E154" s="173" t="s">
        <v>1</v>
      </c>
      <c r="F154" s="174" t="s">
        <v>332</v>
      </c>
      <c r="H154" s="175">
        <v>5182</v>
      </c>
      <c r="I154" s="176"/>
      <c r="L154" s="172"/>
      <c r="M154" s="177"/>
      <c r="T154" s="178"/>
      <c r="AT154" s="173" t="s">
        <v>328</v>
      </c>
      <c r="AU154" s="173" t="s">
        <v>88</v>
      </c>
      <c r="AV154" s="14" t="s">
        <v>323</v>
      </c>
      <c r="AW154" s="14" t="s">
        <v>31</v>
      </c>
      <c r="AX154" s="14" t="s">
        <v>83</v>
      </c>
      <c r="AY154" s="173" t="s">
        <v>317</v>
      </c>
    </row>
    <row r="155" spans="2:65" s="1" customFormat="1" ht="21.75" customHeight="1">
      <c r="B155" s="142"/>
      <c r="C155" s="143" t="s">
        <v>351</v>
      </c>
      <c r="D155" s="143" t="s">
        <v>319</v>
      </c>
      <c r="E155" s="144" t="s">
        <v>352</v>
      </c>
      <c r="F155" s="145" t="s">
        <v>353</v>
      </c>
      <c r="G155" s="146" t="s">
        <v>322</v>
      </c>
      <c r="H155" s="147">
        <v>91.26</v>
      </c>
      <c r="I155" s="148"/>
      <c r="J155" s="149">
        <f>ROUND(I155*H155,2)</f>
        <v>0</v>
      </c>
      <c r="K155" s="150"/>
      <c r="L155" s="31"/>
      <c r="M155" s="151" t="s">
        <v>1</v>
      </c>
      <c r="N155" s="152" t="s">
        <v>42</v>
      </c>
      <c r="P155" s="153">
        <f>O155*H155</f>
        <v>0</v>
      </c>
      <c r="Q155" s="153">
        <v>0</v>
      </c>
      <c r="R155" s="153">
        <f>Q155*H155</f>
        <v>0</v>
      </c>
      <c r="S155" s="153">
        <v>0</v>
      </c>
      <c r="T155" s="154">
        <f>S155*H155</f>
        <v>0</v>
      </c>
      <c r="AR155" s="155" t="s">
        <v>323</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323</v>
      </c>
      <c r="BM155" s="155" t="s">
        <v>354</v>
      </c>
    </row>
    <row r="156" spans="2:65" s="12" customFormat="1" ht="10">
      <c r="B156" s="157"/>
      <c r="D156" s="158" t="s">
        <v>328</v>
      </c>
      <c r="E156" s="159" t="s">
        <v>1</v>
      </c>
      <c r="F156" s="160" t="s">
        <v>355</v>
      </c>
      <c r="H156" s="161">
        <v>91.26</v>
      </c>
      <c r="I156" s="162"/>
      <c r="L156" s="157"/>
      <c r="M156" s="163"/>
      <c r="T156" s="164"/>
      <c r="AT156" s="159" t="s">
        <v>328</v>
      </c>
      <c r="AU156" s="159" t="s">
        <v>88</v>
      </c>
      <c r="AV156" s="12" t="s">
        <v>88</v>
      </c>
      <c r="AW156" s="12" t="s">
        <v>31</v>
      </c>
      <c r="AX156" s="12" t="s">
        <v>76</v>
      </c>
      <c r="AY156" s="159" t="s">
        <v>317</v>
      </c>
    </row>
    <row r="157" spans="2:65" s="13" customFormat="1" ht="10">
      <c r="B157" s="165"/>
      <c r="D157" s="158" t="s">
        <v>328</v>
      </c>
      <c r="E157" s="166" t="s">
        <v>1</v>
      </c>
      <c r="F157" s="167" t="s">
        <v>331</v>
      </c>
      <c r="H157" s="168">
        <v>91.26</v>
      </c>
      <c r="I157" s="169"/>
      <c r="L157" s="165"/>
      <c r="M157" s="170"/>
      <c r="T157" s="171"/>
      <c r="AT157" s="166" t="s">
        <v>328</v>
      </c>
      <c r="AU157" s="166" t="s">
        <v>88</v>
      </c>
      <c r="AV157" s="13" t="s">
        <v>92</v>
      </c>
      <c r="AW157" s="13" t="s">
        <v>31</v>
      </c>
      <c r="AX157" s="13" t="s">
        <v>76</v>
      </c>
      <c r="AY157" s="166" t="s">
        <v>317</v>
      </c>
    </row>
    <row r="158" spans="2:65" s="14" customFormat="1" ht="10">
      <c r="B158" s="172"/>
      <c r="D158" s="158" t="s">
        <v>328</v>
      </c>
      <c r="E158" s="173" t="s">
        <v>1</v>
      </c>
      <c r="F158" s="174" t="s">
        <v>332</v>
      </c>
      <c r="H158" s="175">
        <v>91.26</v>
      </c>
      <c r="I158" s="176"/>
      <c r="L158" s="172"/>
      <c r="M158" s="177"/>
      <c r="T158" s="178"/>
      <c r="AT158" s="173" t="s">
        <v>328</v>
      </c>
      <c r="AU158" s="173" t="s">
        <v>88</v>
      </c>
      <c r="AV158" s="14" t="s">
        <v>323</v>
      </c>
      <c r="AW158" s="14" t="s">
        <v>31</v>
      </c>
      <c r="AX158" s="14" t="s">
        <v>83</v>
      </c>
      <c r="AY158" s="173" t="s">
        <v>317</v>
      </c>
    </row>
    <row r="159" spans="2:65" s="1" customFormat="1" ht="24.15" customHeight="1">
      <c r="B159" s="142"/>
      <c r="C159" s="143" t="s">
        <v>356</v>
      </c>
      <c r="D159" s="143" t="s">
        <v>319</v>
      </c>
      <c r="E159" s="144" t="s">
        <v>357</v>
      </c>
      <c r="F159" s="145" t="s">
        <v>358</v>
      </c>
      <c r="G159" s="146" t="s">
        <v>322</v>
      </c>
      <c r="H159" s="147">
        <v>76.05</v>
      </c>
      <c r="I159" s="148"/>
      <c r="J159" s="149">
        <f>ROUND(I159*H159,2)</f>
        <v>0</v>
      </c>
      <c r="K159" s="150"/>
      <c r="L159" s="31"/>
      <c r="M159" s="151" t="s">
        <v>1</v>
      </c>
      <c r="N159" s="152" t="s">
        <v>42</v>
      </c>
      <c r="P159" s="153">
        <f>O159*H159</f>
        <v>0</v>
      </c>
      <c r="Q159" s="153">
        <v>0</v>
      </c>
      <c r="R159" s="153">
        <f>Q159*H159</f>
        <v>0</v>
      </c>
      <c r="S159" s="153">
        <v>0</v>
      </c>
      <c r="T159" s="154">
        <f>S159*H159</f>
        <v>0</v>
      </c>
      <c r="AR159" s="155" t="s">
        <v>323</v>
      </c>
      <c r="AT159" s="155" t="s">
        <v>319</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323</v>
      </c>
      <c r="BM159" s="155" t="s">
        <v>359</v>
      </c>
    </row>
    <row r="160" spans="2:65" s="12" customFormat="1" ht="10">
      <c r="B160" s="157"/>
      <c r="D160" s="158" t="s">
        <v>328</v>
      </c>
      <c r="E160" s="159" t="s">
        <v>1</v>
      </c>
      <c r="F160" s="160" t="s">
        <v>360</v>
      </c>
      <c r="H160" s="161">
        <v>76.05</v>
      </c>
      <c r="I160" s="162"/>
      <c r="L160" s="157"/>
      <c r="M160" s="163"/>
      <c r="T160" s="164"/>
      <c r="AT160" s="159" t="s">
        <v>328</v>
      </c>
      <c r="AU160" s="159" t="s">
        <v>88</v>
      </c>
      <c r="AV160" s="12" t="s">
        <v>88</v>
      </c>
      <c r="AW160" s="12" t="s">
        <v>31</v>
      </c>
      <c r="AX160" s="12" t="s">
        <v>76</v>
      </c>
      <c r="AY160" s="159" t="s">
        <v>317</v>
      </c>
    </row>
    <row r="161" spans="2:65" s="13" customFormat="1" ht="10">
      <c r="B161" s="165"/>
      <c r="D161" s="158" t="s">
        <v>328</v>
      </c>
      <c r="E161" s="166" t="s">
        <v>1</v>
      </c>
      <c r="F161" s="167" t="s">
        <v>331</v>
      </c>
      <c r="H161" s="168">
        <v>76.05</v>
      </c>
      <c r="I161" s="169"/>
      <c r="L161" s="165"/>
      <c r="M161" s="170"/>
      <c r="T161" s="171"/>
      <c r="AT161" s="166" t="s">
        <v>328</v>
      </c>
      <c r="AU161" s="166" t="s">
        <v>88</v>
      </c>
      <c r="AV161" s="13" t="s">
        <v>92</v>
      </c>
      <c r="AW161" s="13" t="s">
        <v>31</v>
      </c>
      <c r="AX161" s="13" t="s">
        <v>76</v>
      </c>
      <c r="AY161" s="166" t="s">
        <v>317</v>
      </c>
    </row>
    <row r="162" spans="2:65" s="14" customFormat="1" ht="10">
      <c r="B162" s="172"/>
      <c r="D162" s="158" t="s">
        <v>328</v>
      </c>
      <c r="E162" s="173" t="s">
        <v>1</v>
      </c>
      <c r="F162" s="174" t="s">
        <v>332</v>
      </c>
      <c r="H162" s="175">
        <v>76.05</v>
      </c>
      <c r="I162" s="176"/>
      <c r="L162" s="172"/>
      <c r="M162" s="177"/>
      <c r="T162" s="178"/>
      <c r="AT162" s="173" t="s">
        <v>328</v>
      </c>
      <c r="AU162" s="173" t="s">
        <v>88</v>
      </c>
      <c r="AV162" s="14" t="s">
        <v>323</v>
      </c>
      <c r="AW162" s="14" t="s">
        <v>31</v>
      </c>
      <c r="AX162" s="14" t="s">
        <v>83</v>
      </c>
      <c r="AY162" s="173" t="s">
        <v>317</v>
      </c>
    </row>
    <row r="163" spans="2:65" s="1" customFormat="1" ht="21.75" customHeight="1">
      <c r="B163" s="142"/>
      <c r="C163" s="143" t="s">
        <v>361</v>
      </c>
      <c r="D163" s="143" t="s">
        <v>319</v>
      </c>
      <c r="E163" s="144" t="s">
        <v>362</v>
      </c>
      <c r="F163" s="145" t="s">
        <v>363</v>
      </c>
      <c r="G163" s="146" t="s">
        <v>322</v>
      </c>
      <c r="H163" s="147">
        <v>21.355</v>
      </c>
      <c r="I163" s="148"/>
      <c r="J163" s="149">
        <f>ROUND(I163*H163,2)</f>
        <v>0</v>
      </c>
      <c r="K163" s="150"/>
      <c r="L163" s="31"/>
      <c r="M163" s="151" t="s">
        <v>1</v>
      </c>
      <c r="N163" s="152" t="s">
        <v>42</v>
      </c>
      <c r="P163" s="153">
        <f>O163*H163</f>
        <v>0</v>
      </c>
      <c r="Q163" s="153">
        <v>0</v>
      </c>
      <c r="R163" s="153">
        <f>Q163*H163</f>
        <v>0</v>
      </c>
      <c r="S163" s="153">
        <v>0</v>
      </c>
      <c r="T163" s="154">
        <f>S163*H163</f>
        <v>0</v>
      </c>
      <c r="AR163" s="155" t="s">
        <v>323</v>
      </c>
      <c r="AT163" s="155" t="s">
        <v>319</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323</v>
      </c>
      <c r="BM163" s="155" t="s">
        <v>364</v>
      </c>
    </row>
    <row r="164" spans="2:65" s="12" customFormat="1" ht="10">
      <c r="B164" s="157"/>
      <c r="D164" s="158" t="s">
        <v>328</v>
      </c>
      <c r="E164" s="159" t="s">
        <v>1</v>
      </c>
      <c r="F164" s="160" t="s">
        <v>365</v>
      </c>
      <c r="H164" s="161">
        <v>21.355</v>
      </c>
      <c r="I164" s="162"/>
      <c r="L164" s="157"/>
      <c r="M164" s="163"/>
      <c r="T164" s="164"/>
      <c r="AT164" s="159" t="s">
        <v>328</v>
      </c>
      <c r="AU164" s="159" t="s">
        <v>88</v>
      </c>
      <c r="AV164" s="12" t="s">
        <v>88</v>
      </c>
      <c r="AW164" s="12" t="s">
        <v>31</v>
      </c>
      <c r="AX164" s="12" t="s">
        <v>76</v>
      </c>
      <c r="AY164" s="159" t="s">
        <v>317</v>
      </c>
    </row>
    <row r="165" spans="2:65" s="13" customFormat="1" ht="10">
      <c r="B165" s="165"/>
      <c r="D165" s="158" t="s">
        <v>328</v>
      </c>
      <c r="E165" s="166" t="s">
        <v>1</v>
      </c>
      <c r="F165" s="167" t="s">
        <v>331</v>
      </c>
      <c r="H165" s="168">
        <v>21.355</v>
      </c>
      <c r="I165" s="169"/>
      <c r="L165" s="165"/>
      <c r="M165" s="170"/>
      <c r="T165" s="171"/>
      <c r="AT165" s="166" t="s">
        <v>328</v>
      </c>
      <c r="AU165" s="166" t="s">
        <v>88</v>
      </c>
      <c r="AV165" s="13" t="s">
        <v>92</v>
      </c>
      <c r="AW165" s="13" t="s">
        <v>31</v>
      </c>
      <c r="AX165" s="13" t="s">
        <v>76</v>
      </c>
      <c r="AY165" s="166" t="s">
        <v>317</v>
      </c>
    </row>
    <row r="166" spans="2:65" s="14" customFormat="1" ht="10">
      <c r="B166" s="172"/>
      <c r="D166" s="158" t="s">
        <v>328</v>
      </c>
      <c r="E166" s="173" t="s">
        <v>1</v>
      </c>
      <c r="F166" s="174" t="s">
        <v>332</v>
      </c>
      <c r="H166" s="175">
        <v>21.355</v>
      </c>
      <c r="I166" s="176"/>
      <c r="L166" s="172"/>
      <c r="M166" s="177"/>
      <c r="T166" s="178"/>
      <c r="AT166" s="173" t="s">
        <v>328</v>
      </c>
      <c r="AU166" s="173" t="s">
        <v>88</v>
      </c>
      <c r="AV166" s="14" t="s">
        <v>323</v>
      </c>
      <c r="AW166" s="14" t="s">
        <v>31</v>
      </c>
      <c r="AX166" s="14" t="s">
        <v>83</v>
      </c>
      <c r="AY166" s="173" t="s">
        <v>317</v>
      </c>
    </row>
    <row r="167" spans="2:65" s="1" customFormat="1" ht="37.75" customHeight="1">
      <c r="B167" s="142"/>
      <c r="C167" s="143" t="s">
        <v>366</v>
      </c>
      <c r="D167" s="143" t="s">
        <v>319</v>
      </c>
      <c r="E167" s="144" t="s">
        <v>367</v>
      </c>
      <c r="F167" s="145" t="s">
        <v>368</v>
      </c>
      <c r="G167" s="146" t="s">
        <v>322</v>
      </c>
      <c r="H167" s="147">
        <v>10.678000000000001</v>
      </c>
      <c r="I167" s="148"/>
      <c r="J167" s="149">
        <f>ROUND(I167*H167,2)</f>
        <v>0</v>
      </c>
      <c r="K167" s="150"/>
      <c r="L167" s="31"/>
      <c r="M167" s="151" t="s">
        <v>1</v>
      </c>
      <c r="N167" s="152" t="s">
        <v>42</v>
      </c>
      <c r="P167" s="153">
        <f>O167*H167</f>
        <v>0</v>
      </c>
      <c r="Q167" s="153">
        <v>0</v>
      </c>
      <c r="R167" s="153">
        <f>Q167*H167</f>
        <v>0</v>
      </c>
      <c r="S167" s="153">
        <v>0</v>
      </c>
      <c r="T167" s="154">
        <f>S167*H167</f>
        <v>0</v>
      </c>
      <c r="AR167" s="155" t="s">
        <v>323</v>
      </c>
      <c r="AT167" s="155" t="s">
        <v>319</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323</v>
      </c>
      <c r="BM167" s="155" t="s">
        <v>369</v>
      </c>
    </row>
    <row r="168" spans="2:65" s="12" customFormat="1" ht="10">
      <c r="B168" s="157"/>
      <c r="D168" s="158" t="s">
        <v>328</v>
      </c>
      <c r="E168" s="159" t="s">
        <v>1</v>
      </c>
      <c r="F168" s="160" t="s">
        <v>370</v>
      </c>
      <c r="H168" s="161">
        <v>10.678000000000001</v>
      </c>
      <c r="I168" s="162"/>
      <c r="L168" s="157"/>
      <c r="M168" s="163"/>
      <c r="T168" s="164"/>
      <c r="AT168" s="159" t="s">
        <v>328</v>
      </c>
      <c r="AU168" s="159" t="s">
        <v>88</v>
      </c>
      <c r="AV168" s="12" t="s">
        <v>88</v>
      </c>
      <c r="AW168" s="12" t="s">
        <v>31</v>
      </c>
      <c r="AX168" s="12" t="s">
        <v>76</v>
      </c>
      <c r="AY168" s="159" t="s">
        <v>317</v>
      </c>
    </row>
    <row r="169" spans="2:65" s="13" customFormat="1" ht="10">
      <c r="B169" s="165"/>
      <c r="D169" s="158" t="s">
        <v>328</v>
      </c>
      <c r="E169" s="166" t="s">
        <v>1</v>
      </c>
      <c r="F169" s="167" t="s">
        <v>331</v>
      </c>
      <c r="H169" s="168">
        <v>10.678000000000001</v>
      </c>
      <c r="I169" s="169"/>
      <c r="L169" s="165"/>
      <c r="M169" s="170"/>
      <c r="T169" s="171"/>
      <c r="AT169" s="166" t="s">
        <v>328</v>
      </c>
      <c r="AU169" s="166" t="s">
        <v>88</v>
      </c>
      <c r="AV169" s="13" t="s">
        <v>92</v>
      </c>
      <c r="AW169" s="13" t="s">
        <v>31</v>
      </c>
      <c r="AX169" s="13" t="s">
        <v>76</v>
      </c>
      <c r="AY169" s="166" t="s">
        <v>317</v>
      </c>
    </row>
    <row r="170" spans="2:65" s="14" customFormat="1" ht="10">
      <c r="B170" s="172"/>
      <c r="D170" s="158" t="s">
        <v>328</v>
      </c>
      <c r="E170" s="173" t="s">
        <v>1</v>
      </c>
      <c r="F170" s="174" t="s">
        <v>332</v>
      </c>
      <c r="H170" s="175">
        <v>10.678000000000001</v>
      </c>
      <c r="I170" s="176"/>
      <c r="L170" s="172"/>
      <c r="M170" s="177"/>
      <c r="T170" s="178"/>
      <c r="AT170" s="173" t="s">
        <v>328</v>
      </c>
      <c r="AU170" s="173" t="s">
        <v>88</v>
      </c>
      <c r="AV170" s="14" t="s">
        <v>323</v>
      </c>
      <c r="AW170" s="14" t="s">
        <v>31</v>
      </c>
      <c r="AX170" s="14" t="s">
        <v>83</v>
      </c>
      <c r="AY170" s="173" t="s">
        <v>317</v>
      </c>
    </row>
    <row r="171" spans="2:65" s="1" customFormat="1" ht="24.15" customHeight="1">
      <c r="B171" s="142"/>
      <c r="C171" s="143" t="s">
        <v>371</v>
      </c>
      <c r="D171" s="143" t="s">
        <v>319</v>
      </c>
      <c r="E171" s="144" t="s">
        <v>372</v>
      </c>
      <c r="F171" s="145" t="s">
        <v>373</v>
      </c>
      <c r="G171" s="146" t="s">
        <v>322</v>
      </c>
      <c r="H171" s="147">
        <v>17.795999999999999</v>
      </c>
      <c r="I171" s="148"/>
      <c r="J171" s="149">
        <f>ROUND(I171*H171,2)</f>
        <v>0</v>
      </c>
      <c r="K171" s="150"/>
      <c r="L171" s="31"/>
      <c r="M171" s="151" t="s">
        <v>1</v>
      </c>
      <c r="N171" s="152" t="s">
        <v>42</v>
      </c>
      <c r="P171" s="153">
        <f>O171*H171</f>
        <v>0</v>
      </c>
      <c r="Q171" s="153">
        <v>0</v>
      </c>
      <c r="R171" s="153">
        <f>Q171*H171</f>
        <v>0</v>
      </c>
      <c r="S171" s="153">
        <v>0</v>
      </c>
      <c r="T171" s="154">
        <f>S171*H171</f>
        <v>0</v>
      </c>
      <c r="AR171" s="155" t="s">
        <v>323</v>
      </c>
      <c r="AT171" s="155" t="s">
        <v>319</v>
      </c>
      <c r="AU171" s="155" t="s">
        <v>88</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323</v>
      </c>
      <c r="BM171" s="155" t="s">
        <v>374</v>
      </c>
    </row>
    <row r="172" spans="2:65" s="12" customFormat="1" ht="10">
      <c r="B172" s="157"/>
      <c r="D172" s="158" t="s">
        <v>328</v>
      </c>
      <c r="E172" s="159" t="s">
        <v>1</v>
      </c>
      <c r="F172" s="160" t="s">
        <v>375</v>
      </c>
      <c r="H172" s="161">
        <v>17.795999999999999</v>
      </c>
      <c r="I172" s="162"/>
      <c r="L172" s="157"/>
      <c r="M172" s="163"/>
      <c r="T172" s="164"/>
      <c r="AT172" s="159" t="s">
        <v>328</v>
      </c>
      <c r="AU172" s="159" t="s">
        <v>88</v>
      </c>
      <c r="AV172" s="12" t="s">
        <v>88</v>
      </c>
      <c r="AW172" s="12" t="s">
        <v>31</v>
      </c>
      <c r="AX172" s="12" t="s">
        <v>76</v>
      </c>
      <c r="AY172" s="159" t="s">
        <v>317</v>
      </c>
    </row>
    <row r="173" spans="2:65" s="13" customFormat="1" ht="10">
      <c r="B173" s="165"/>
      <c r="D173" s="158" t="s">
        <v>328</v>
      </c>
      <c r="E173" s="166" t="s">
        <v>1</v>
      </c>
      <c r="F173" s="167" t="s">
        <v>331</v>
      </c>
      <c r="H173" s="168">
        <v>17.795999999999999</v>
      </c>
      <c r="I173" s="169"/>
      <c r="L173" s="165"/>
      <c r="M173" s="170"/>
      <c r="T173" s="171"/>
      <c r="AT173" s="166" t="s">
        <v>328</v>
      </c>
      <c r="AU173" s="166" t="s">
        <v>88</v>
      </c>
      <c r="AV173" s="13" t="s">
        <v>92</v>
      </c>
      <c r="AW173" s="13" t="s">
        <v>31</v>
      </c>
      <c r="AX173" s="13" t="s">
        <v>76</v>
      </c>
      <c r="AY173" s="166" t="s">
        <v>317</v>
      </c>
    </row>
    <row r="174" spans="2:65" s="14" customFormat="1" ht="10">
      <c r="B174" s="172"/>
      <c r="D174" s="158" t="s">
        <v>328</v>
      </c>
      <c r="E174" s="173" t="s">
        <v>1</v>
      </c>
      <c r="F174" s="174" t="s">
        <v>332</v>
      </c>
      <c r="H174" s="175">
        <v>17.795999999999999</v>
      </c>
      <c r="I174" s="176"/>
      <c r="L174" s="172"/>
      <c r="M174" s="177"/>
      <c r="T174" s="178"/>
      <c r="AT174" s="173" t="s">
        <v>328</v>
      </c>
      <c r="AU174" s="173" t="s">
        <v>88</v>
      </c>
      <c r="AV174" s="14" t="s">
        <v>323</v>
      </c>
      <c r="AW174" s="14" t="s">
        <v>31</v>
      </c>
      <c r="AX174" s="14" t="s">
        <v>83</v>
      </c>
      <c r="AY174" s="173" t="s">
        <v>317</v>
      </c>
    </row>
    <row r="175" spans="2:65" s="1" customFormat="1" ht="24.15" customHeight="1">
      <c r="B175" s="142"/>
      <c r="C175" s="143" t="s">
        <v>376</v>
      </c>
      <c r="D175" s="143" t="s">
        <v>319</v>
      </c>
      <c r="E175" s="144" t="s">
        <v>377</v>
      </c>
      <c r="F175" s="145" t="s">
        <v>378</v>
      </c>
      <c r="G175" s="146" t="s">
        <v>322</v>
      </c>
      <c r="H175" s="147">
        <v>8.8979999999999997</v>
      </c>
      <c r="I175" s="148"/>
      <c r="J175" s="149">
        <f>ROUND(I175*H175,2)</f>
        <v>0</v>
      </c>
      <c r="K175" s="150"/>
      <c r="L175" s="31"/>
      <c r="M175" s="151" t="s">
        <v>1</v>
      </c>
      <c r="N175" s="152" t="s">
        <v>42</v>
      </c>
      <c r="P175" s="153">
        <f>O175*H175</f>
        <v>0</v>
      </c>
      <c r="Q175" s="153">
        <v>0</v>
      </c>
      <c r="R175" s="153">
        <f>Q175*H175</f>
        <v>0</v>
      </c>
      <c r="S175" s="153">
        <v>0</v>
      </c>
      <c r="T175" s="154">
        <f>S175*H175</f>
        <v>0</v>
      </c>
      <c r="AR175" s="155" t="s">
        <v>323</v>
      </c>
      <c r="AT175" s="155" t="s">
        <v>319</v>
      </c>
      <c r="AU175" s="155" t="s">
        <v>88</v>
      </c>
      <c r="AY175" s="16" t="s">
        <v>317</v>
      </c>
      <c r="BE175" s="156">
        <f>IF(N175="základná",J175,0)</f>
        <v>0</v>
      </c>
      <c r="BF175" s="156">
        <f>IF(N175="znížená",J175,0)</f>
        <v>0</v>
      </c>
      <c r="BG175" s="156">
        <f>IF(N175="zákl. prenesená",J175,0)</f>
        <v>0</v>
      </c>
      <c r="BH175" s="156">
        <f>IF(N175="zníž. prenesená",J175,0)</f>
        <v>0</v>
      </c>
      <c r="BI175" s="156">
        <f>IF(N175="nulová",J175,0)</f>
        <v>0</v>
      </c>
      <c r="BJ175" s="16" t="s">
        <v>88</v>
      </c>
      <c r="BK175" s="156">
        <f>ROUND(I175*H175,2)</f>
        <v>0</v>
      </c>
      <c r="BL175" s="16" t="s">
        <v>323</v>
      </c>
      <c r="BM175" s="155" t="s">
        <v>379</v>
      </c>
    </row>
    <row r="176" spans="2:65" s="12" customFormat="1" ht="10">
      <c r="B176" s="157"/>
      <c r="D176" s="158" t="s">
        <v>328</v>
      </c>
      <c r="E176" s="159" t="s">
        <v>1</v>
      </c>
      <c r="F176" s="160" t="s">
        <v>380</v>
      </c>
      <c r="H176" s="161">
        <v>8.8979999999999997</v>
      </c>
      <c r="I176" s="162"/>
      <c r="L176" s="157"/>
      <c r="M176" s="163"/>
      <c r="T176" s="164"/>
      <c r="AT176" s="159" t="s">
        <v>328</v>
      </c>
      <c r="AU176" s="159" t="s">
        <v>88</v>
      </c>
      <c r="AV176" s="12" t="s">
        <v>88</v>
      </c>
      <c r="AW176" s="12" t="s">
        <v>31</v>
      </c>
      <c r="AX176" s="12" t="s">
        <v>76</v>
      </c>
      <c r="AY176" s="159" t="s">
        <v>317</v>
      </c>
    </row>
    <row r="177" spans="2:65" s="13" customFormat="1" ht="10">
      <c r="B177" s="165"/>
      <c r="D177" s="158" t="s">
        <v>328</v>
      </c>
      <c r="E177" s="166" t="s">
        <v>1</v>
      </c>
      <c r="F177" s="167" t="s">
        <v>331</v>
      </c>
      <c r="H177" s="168">
        <v>8.8979999999999997</v>
      </c>
      <c r="I177" s="169"/>
      <c r="L177" s="165"/>
      <c r="M177" s="170"/>
      <c r="T177" s="171"/>
      <c r="AT177" s="166" t="s">
        <v>328</v>
      </c>
      <c r="AU177" s="166" t="s">
        <v>88</v>
      </c>
      <c r="AV177" s="13" t="s">
        <v>92</v>
      </c>
      <c r="AW177" s="13" t="s">
        <v>31</v>
      </c>
      <c r="AX177" s="13" t="s">
        <v>76</v>
      </c>
      <c r="AY177" s="166" t="s">
        <v>317</v>
      </c>
    </row>
    <row r="178" spans="2:65" s="14" customFormat="1" ht="10">
      <c r="B178" s="172"/>
      <c r="D178" s="158" t="s">
        <v>328</v>
      </c>
      <c r="E178" s="173" t="s">
        <v>1</v>
      </c>
      <c r="F178" s="174" t="s">
        <v>332</v>
      </c>
      <c r="H178" s="175">
        <v>8.8979999999999997</v>
      </c>
      <c r="I178" s="176"/>
      <c r="L178" s="172"/>
      <c r="M178" s="177"/>
      <c r="T178" s="178"/>
      <c r="AT178" s="173" t="s">
        <v>328</v>
      </c>
      <c r="AU178" s="173" t="s">
        <v>88</v>
      </c>
      <c r="AV178" s="14" t="s">
        <v>323</v>
      </c>
      <c r="AW178" s="14" t="s">
        <v>31</v>
      </c>
      <c r="AX178" s="14" t="s">
        <v>83</v>
      </c>
      <c r="AY178" s="173" t="s">
        <v>317</v>
      </c>
    </row>
    <row r="179" spans="2:65" s="1" customFormat="1" ht="21.75" customHeight="1">
      <c r="B179" s="142"/>
      <c r="C179" s="143" t="s">
        <v>381</v>
      </c>
      <c r="D179" s="143" t="s">
        <v>319</v>
      </c>
      <c r="E179" s="144" t="s">
        <v>382</v>
      </c>
      <c r="F179" s="145" t="s">
        <v>383</v>
      </c>
      <c r="G179" s="146" t="s">
        <v>322</v>
      </c>
      <c r="H179" s="147">
        <v>56.323999999999998</v>
      </c>
      <c r="I179" s="148"/>
      <c r="J179" s="149">
        <f>ROUND(I179*H179,2)</f>
        <v>0</v>
      </c>
      <c r="K179" s="150"/>
      <c r="L179" s="31"/>
      <c r="M179" s="151" t="s">
        <v>1</v>
      </c>
      <c r="N179" s="152" t="s">
        <v>42</v>
      </c>
      <c r="P179" s="153">
        <f>O179*H179</f>
        <v>0</v>
      </c>
      <c r="Q179" s="153">
        <v>0</v>
      </c>
      <c r="R179" s="153">
        <f>Q179*H179</f>
        <v>0</v>
      </c>
      <c r="S179" s="153">
        <v>0</v>
      </c>
      <c r="T179" s="154">
        <f>S179*H179</f>
        <v>0</v>
      </c>
      <c r="AR179" s="155" t="s">
        <v>323</v>
      </c>
      <c r="AT179" s="155" t="s">
        <v>319</v>
      </c>
      <c r="AU179" s="155" t="s">
        <v>88</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323</v>
      </c>
      <c r="BM179" s="155" t="s">
        <v>384</v>
      </c>
    </row>
    <row r="180" spans="2:65" s="12" customFormat="1" ht="10">
      <c r="B180" s="157"/>
      <c r="D180" s="158" t="s">
        <v>328</v>
      </c>
      <c r="E180" s="159" t="s">
        <v>1</v>
      </c>
      <c r="F180" s="160" t="s">
        <v>385</v>
      </c>
      <c r="H180" s="161">
        <v>56.323999999999998</v>
      </c>
      <c r="I180" s="162"/>
      <c r="L180" s="157"/>
      <c r="M180" s="163"/>
      <c r="T180" s="164"/>
      <c r="AT180" s="159" t="s">
        <v>328</v>
      </c>
      <c r="AU180" s="159" t="s">
        <v>88</v>
      </c>
      <c r="AV180" s="12" t="s">
        <v>88</v>
      </c>
      <c r="AW180" s="12" t="s">
        <v>31</v>
      </c>
      <c r="AX180" s="12" t="s">
        <v>76</v>
      </c>
      <c r="AY180" s="159" t="s">
        <v>317</v>
      </c>
    </row>
    <row r="181" spans="2:65" s="13" customFormat="1" ht="10">
      <c r="B181" s="165"/>
      <c r="D181" s="158" t="s">
        <v>328</v>
      </c>
      <c r="E181" s="166" t="s">
        <v>1</v>
      </c>
      <c r="F181" s="167" t="s">
        <v>331</v>
      </c>
      <c r="H181" s="168">
        <v>56.323999999999998</v>
      </c>
      <c r="I181" s="169"/>
      <c r="L181" s="165"/>
      <c r="M181" s="170"/>
      <c r="T181" s="171"/>
      <c r="AT181" s="166" t="s">
        <v>328</v>
      </c>
      <c r="AU181" s="166" t="s">
        <v>88</v>
      </c>
      <c r="AV181" s="13" t="s">
        <v>92</v>
      </c>
      <c r="AW181" s="13" t="s">
        <v>31</v>
      </c>
      <c r="AX181" s="13" t="s">
        <v>76</v>
      </c>
      <c r="AY181" s="166" t="s">
        <v>317</v>
      </c>
    </row>
    <row r="182" spans="2:65" s="14" customFormat="1" ht="10">
      <c r="B182" s="172"/>
      <c r="D182" s="158" t="s">
        <v>328</v>
      </c>
      <c r="E182" s="173" t="s">
        <v>1</v>
      </c>
      <c r="F182" s="174" t="s">
        <v>332</v>
      </c>
      <c r="H182" s="175">
        <v>56.323999999999998</v>
      </c>
      <c r="I182" s="176"/>
      <c r="L182" s="172"/>
      <c r="M182" s="177"/>
      <c r="T182" s="178"/>
      <c r="AT182" s="173" t="s">
        <v>328</v>
      </c>
      <c r="AU182" s="173" t="s">
        <v>88</v>
      </c>
      <c r="AV182" s="14" t="s">
        <v>323</v>
      </c>
      <c r="AW182" s="14" t="s">
        <v>31</v>
      </c>
      <c r="AX182" s="14" t="s">
        <v>83</v>
      </c>
      <c r="AY182" s="173" t="s">
        <v>317</v>
      </c>
    </row>
    <row r="183" spans="2:65" s="1" customFormat="1" ht="37.75" customHeight="1">
      <c r="B183" s="142"/>
      <c r="C183" s="143" t="s">
        <v>386</v>
      </c>
      <c r="D183" s="143" t="s">
        <v>319</v>
      </c>
      <c r="E183" s="144" t="s">
        <v>387</v>
      </c>
      <c r="F183" s="145" t="s">
        <v>388</v>
      </c>
      <c r="G183" s="146" t="s">
        <v>322</v>
      </c>
      <c r="H183" s="147">
        <v>28.161999999999999</v>
      </c>
      <c r="I183" s="148"/>
      <c r="J183" s="149">
        <f>ROUND(I183*H183,2)</f>
        <v>0</v>
      </c>
      <c r="K183" s="150"/>
      <c r="L183" s="31"/>
      <c r="M183" s="151" t="s">
        <v>1</v>
      </c>
      <c r="N183" s="152" t="s">
        <v>42</v>
      </c>
      <c r="P183" s="153">
        <f>O183*H183</f>
        <v>0</v>
      </c>
      <c r="Q183" s="153">
        <v>0</v>
      </c>
      <c r="R183" s="153">
        <f>Q183*H183</f>
        <v>0</v>
      </c>
      <c r="S183" s="153">
        <v>0</v>
      </c>
      <c r="T183" s="154">
        <f>S183*H183</f>
        <v>0</v>
      </c>
      <c r="AR183" s="155" t="s">
        <v>323</v>
      </c>
      <c r="AT183" s="155" t="s">
        <v>319</v>
      </c>
      <c r="AU183" s="155" t="s">
        <v>88</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323</v>
      </c>
      <c r="BM183" s="155" t="s">
        <v>389</v>
      </c>
    </row>
    <row r="184" spans="2:65" s="12" customFormat="1" ht="10">
      <c r="B184" s="157"/>
      <c r="D184" s="158" t="s">
        <v>328</v>
      </c>
      <c r="E184" s="159" t="s">
        <v>1</v>
      </c>
      <c r="F184" s="160" t="s">
        <v>390</v>
      </c>
      <c r="H184" s="161">
        <v>28.161999999999999</v>
      </c>
      <c r="I184" s="162"/>
      <c r="L184" s="157"/>
      <c r="M184" s="163"/>
      <c r="T184" s="164"/>
      <c r="AT184" s="159" t="s">
        <v>328</v>
      </c>
      <c r="AU184" s="159" t="s">
        <v>88</v>
      </c>
      <c r="AV184" s="12" t="s">
        <v>88</v>
      </c>
      <c r="AW184" s="12" t="s">
        <v>31</v>
      </c>
      <c r="AX184" s="12" t="s">
        <v>76</v>
      </c>
      <c r="AY184" s="159" t="s">
        <v>317</v>
      </c>
    </row>
    <row r="185" spans="2:65" s="13" customFormat="1" ht="10">
      <c r="B185" s="165"/>
      <c r="D185" s="158" t="s">
        <v>328</v>
      </c>
      <c r="E185" s="166" t="s">
        <v>1</v>
      </c>
      <c r="F185" s="167" t="s">
        <v>331</v>
      </c>
      <c r="H185" s="168">
        <v>28.161999999999999</v>
      </c>
      <c r="I185" s="169"/>
      <c r="L185" s="165"/>
      <c r="M185" s="170"/>
      <c r="T185" s="171"/>
      <c r="AT185" s="166" t="s">
        <v>328</v>
      </c>
      <c r="AU185" s="166" t="s">
        <v>88</v>
      </c>
      <c r="AV185" s="13" t="s">
        <v>92</v>
      </c>
      <c r="AW185" s="13" t="s">
        <v>31</v>
      </c>
      <c r="AX185" s="13" t="s">
        <v>76</v>
      </c>
      <c r="AY185" s="166" t="s">
        <v>317</v>
      </c>
    </row>
    <row r="186" spans="2:65" s="14" customFormat="1" ht="10">
      <c r="B186" s="172"/>
      <c r="D186" s="158" t="s">
        <v>328</v>
      </c>
      <c r="E186" s="173" t="s">
        <v>1</v>
      </c>
      <c r="F186" s="174" t="s">
        <v>332</v>
      </c>
      <c r="H186" s="175">
        <v>28.161999999999999</v>
      </c>
      <c r="I186" s="176"/>
      <c r="L186" s="172"/>
      <c r="M186" s="177"/>
      <c r="T186" s="178"/>
      <c r="AT186" s="173" t="s">
        <v>328</v>
      </c>
      <c r="AU186" s="173" t="s">
        <v>88</v>
      </c>
      <c r="AV186" s="14" t="s">
        <v>323</v>
      </c>
      <c r="AW186" s="14" t="s">
        <v>31</v>
      </c>
      <c r="AX186" s="14" t="s">
        <v>83</v>
      </c>
      <c r="AY186" s="173" t="s">
        <v>317</v>
      </c>
    </row>
    <row r="187" spans="2:65" s="1" customFormat="1" ht="33" customHeight="1">
      <c r="B187" s="142"/>
      <c r="C187" s="143" t="s">
        <v>391</v>
      </c>
      <c r="D187" s="143" t="s">
        <v>319</v>
      </c>
      <c r="E187" s="144" t="s">
        <v>392</v>
      </c>
      <c r="F187" s="145" t="s">
        <v>393</v>
      </c>
      <c r="G187" s="146" t="s">
        <v>322</v>
      </c>
      <c r="H187" s="147">
        <v>46.936999999999998</v>
      </c>
      <c r="I187" s="148"/>
      <c r="J187" s="149">
        <f>ROUND(I187*H187,2)</f>
        <v>0</v>
      </c>
      <c r="K187" s="150"/>
      <c r="L187" s="31"/>
      <c r="M187" s="151" t="s">
        <v>1</v>
      </c>
      <c r="N187" s="152" t="s">
        <v>42</v>
      </c>
      <c r="P187" s="153">
        <f>O187*H187</f>
        <v>0</v>
      </c>
      <c r="Q187" s="153">
        <v>0</v>
      </c>
      <c r="R187" s="153">
        <f>Q187*H187</f>
        <v>0</v>
      </c>
      <c r="S187" s="153">
        <v>0</v>
      </c>
      <c r="T187" s="154">
        <f>S187*H187</f>
        <v>0</v>
      </c>
      <c r="AR187" s="155" t="s">
        <v>323</v>
      </c>
      <c r="AT187" s="155" t="s">
        <v>319</v>
      </c>
      <c r="AU187" s="155" t="s">
        <v>88</v>
      </c>
      <c r="AY187" s="16" t="s">
        <v>317</v>
      </c>
      <c r="BE187" s="156">
        <f>IF(N187="základná",J187,0)</f>
        <v>0</v>
      </c>
      <c r="BF187" s="156">
        <f>IF(N187="znížená",J187,0)</f>
        <v>0</v>
      </c>
      <c r="BG187" s="156">
        <f>IF(N187="zákl. prenesená",J187,0)</f>
        <v>0</v>
      </c>
      <c r="BH187" s="156">
        <f>IF(N187="zníž. prenesená",J187,0)</f>
        <v>0</v>
      </c>
      <c r="BI187" s="156">
        <f>IF(N187="nulová",J187,0)</f>
        <v>0</v>
      </c>
      <c r="BJ187" s="16" t="s">
        <v>88</v>
      </c>
      <c r="BK187" s="156">
        <f>ROUND(I187*H187,2)</f>
        <v>0</v>
      </c>
      <c r="BL187" s="16" t="s">
        <v>323</v>
      </c>
      <c r="BM187" s="155" t="s">
        <v>394</v>
      </c>
    </row>
    <row r="188" spans="2:65" s="12" customFormat="1" ht="10">
      <c r="B188" s="157"/>
      <c r="D188" s="158" t="s">
        <v>328</v>
      </c>
      <c r="E188" s="159" t="s">
        <v>1</v>
      </c>
      <c r="F188" s="160" t="s">
        <v>395</v>
      </c>
      <c r="H188" s="161">
        <v>46.936999999999998</v>
      </c>
      <c r="I188" s="162"/>
      <c r="L188" s="157"/>
      <c r="M188" s="163"/>
      <c r="T188" s="164"/>
      <c r="AT188" s="159" t="s">
        <v>328</v>
      </c>
      <c r="AU188" s="159" t="s">
        <v>88</v>
      </c>
      <c r="AV188" s="12" t="s">
        <v>88</v>
      </c>
      <c r="AW188" s="12" t="s">
        <v>31</v>
      </c>
      <c r="AX188" s="12" t="s">
        <v>76</v>
      </c>
      <c r="AY188" s="159" t="s">
        <v>317</v>
      </c>
    </row>
    <row r="189" spans="2:65" s="13" customFormat="1" ht="10">
      <c r="B189" s="165"/>
      <c r="D189" s="158" t="s">
        <v>328</v>
      </c>
      <c r="E189" s="166" t="s">
        <v>1</v>
      </c>
      <c r="F189" s="167" t="s">
        <v>331</v>
      </c>
      <c r="H189" s="168">
        <v>46.936999999999998</v>
      </c>
      <c r="I189" s="169"/>
      <c r="L189" s="165"/>
      <c r="M189" s="170"/>
      <c r="T189" s="171"/>
      <c r="AT189" s="166" t="s">
        <v>328</v>
      </c>
      <c r="AU189" s="166" t="s">
        <v>88</v>
      </c>
      <c r="AV189" s="13" t="s">
        <v>92</v>
      </c>
      <c r="AW189" s="13" t="s">
        <v>31</v>
      </c>
      <c r="AX189" s="13" t="s">
        <v>76</v>
      </c>
      <c r="AY189" s="166" t="s">
        <v>317</v>
      </c>
    </row>
    <row r="190" spans="2:65" s="14" customFormat="1" ht="10">
      <c r="B190" s="172"/>
      <c r="D190" s="158" t="s">
        <v>328</v>
      </c>
      <c r="E190" s="173" t="s">
        <v>1</v>
      </c>
      <c r="F190" s="174" t="s">
        <v>332</v>
      </c>
      <c r="H190" s="175">
        <v>46.936999999999998</v>
      </c>
      <c r="I190" s="176"/>
      <c r="L190" s="172"/>
      <c r="M190" s="177"/>
      <c r="T190" s="178"/>
      <c r="AT190" s="173" t="s">
        <v>328</v>
      </c>
      <c r="AU190" s="173" t="s">
        <v>88</v>
      </c>
      <c r="AV190" s="14" t="s">
        <v>323</v>
      </c>
      <c r="AW190" s="14" t="s">
        <v>31</v>
      </c>
      <c r="AX190" s="14" t="s">
        <v>83</v>
      </c>
      <c r="AY190" s="173" t="s">
        <v>317</v>
      </c>
    </row>
    <row r="191" spans="2:65" s="1" customFormat="1" ht="33" customHeight="1">
      <c r="B191" s="142"/>
      <c r="C191" s="143" t="s">
        <v>396</v>
      </c>
      <c r="D191" s="143" t="s">
        <v>319</v>
      </c>
      <c r="E191" s="144" t="s">
        <v>397</v>
      </c>
      <c r="F191" s="145" t="s">
        <v>398</v>
      </c>
      <c r="G191" s="146" t="s">
        <v>322</v>
      </c>
      <c r="H191" s="147">
        <v>23.469000000000001</v>
      </c>
      <c r="I191" s="148"/>
      <c r="J191" s="149">
        <f>ROUND(I191*H191,2)</f>
        <v>0</v>
      </c>
      <c r="K191" s="150"/>
      <c r="L191" s="31"/>
      <c r="M191" s="151" t="s">
        <v>1</v>
      </c>
      <c r="N191" s="152" t="s">
        <v>42</v>
      </c>
      <c r="P191" s="153">
        <f>O191*H191</f>
        <v>0</v>
      </c>
      <c r="Q191" s="153">
        <v>0</v>
      </c>
      <c r="R191" s="153">
        <f>Q191*H191</f>
        <v>0</v>
      </c>
      <c r="S191" s="153">
        <v>0</v>
      </c>
      <c r="T191" s="154">
        <f>S191*H191</f>
        <v>0</v>
      </c>
      <c r="AR191" s="155" t="s">
        <v>323</v>
      </c>
      <c r="AT191" s="155" t="s">
        <v>319</v>
      </c>
      <c r="AU191" s="155" t="s">
        <v>88</v>
      </c>
      <c r="AY191" s="16" t="s">
        <v>317</v>
      </c>
      <c r="BE191" s="156">
        <f>IF(N191="základná",J191,0)</f>
        <v>0</v>
      </c>
      <c r="BF191" s="156">
        <f>IF(N191="znížená",J191,0)</f>
        <v>0</v>
      </c>
      <c r="BG191" s="156">
        <f>IF(N191="zákl. prenesená",J191,0)</f>
        <v>0</v>
      </c>
      <c r="BH191" s="156">
        <f>IF(N191="zníž. prenesená",J191,0)</f>
        <v>0</v>
      </c>
      <c r="BI191" s="156">
        <f>IF(N191="nulová",J191,0)</f>
        <v>0</v>
      </c>
      <c r="BJ191" s="16" t="s">
        <v>88</v>
      </c>
      <c r="BK191" s="156">
        <f>ROUND(I191*H191,2)</f>
        <v>0</v>
      </c>
      <c r="BL191" s="16" t="s">
        <v>323</v>
      </c>
      <c r="BM191" s="155" t="s">
        <v>399</v>
      </c>
    </row>
    <row r="192" spans="2:65" s="12" customFormat="1" ht="10">
      <c r="B192" s="157"/>
      <c r="D192" s="158" t="s">
        <v>328</v>
      </c>
      <c r="E192" s="159" t="s">
        <v>1</v>
      </c>
      <c r="F192" s="160" t="s">
        <v>400</v>
      </c>
      <c r="H192" s="161">
        <v>23.469000000000001</v>
      </c>
      <c r="I192" s="162"/>
      <c r="L192" s="157"/>
      <c r="M192" s="163"/>
      <c r="T192" s="164"/>
      <c r="AT192" s="159" t="s">
        <v>328</v>
      </c>
      <c r="AU192" s="159" t="s">
        <v>88</v>
      </c>
      <c r="AV192" s="12" t="s">
        <v>88</v>
      </c>
      <c r="AW192" s="12" t="s">
        <v>31</v>
      </c>
      <c r="AX192" s="12" t="s">
        <v>76</v>
      </c>
      <c r="AY192" s="159" t="s">
        <v>317</v>
      </c>
    </row>
    <row r="193" spans="2:65" s="13" customFormat="1" ht="10">
      <c r="B193" s="165"/>
      <c r="D193" s="158" t="s">
        <v>328</v>
      </c>
      <c r="E193" s="166" t="s">
        <v>1</v>
      </c>
      <c r="F193" s="167" t="s">
        <v>331</v>
      </c>
      <c r="H193" s="168">
        <v>23.469000000000001</v>
      </c>
      <c r="I193" s="169"/>
      <c r="L193" s="165"/>
      <c r="M193" s="170"/>
      <c r="T193" s="171"/>
      <c r="AT193" s="166" t="s">
        <v>328</v>
      </c>
      <c r="AU193" s="166" t="s">
        <v>88</v>
      </c>
      <c r="AV193" s="13" t="s">
        <v>92</v>
      </c>
      <c r="AW193" s="13" t="s">
        <v>31</v>
      </c>
      <c r="AX193" s="13" t="s">
        <v>76</v>
      </c>
      <c r="AY193" s="166" t="s">
        <v>317</v>
      </c>
    </row>
    <row r="194" spans="2:65" s="14" customFormat="1" ht="10">
      <c r="B194" s="172"/>
      <c r="D194" s="158" t="s">
        <v>328</v>
      </c>
      <c r="E194" s="173" t="s">
        <v>1</v>
      </c>
      <c r="F194" s="174" t="s">
        <v>332</v>
      </c>
      <c r="H194" s="175">
        <v>23.469000000000001</v>
      </c>
      <c r="I194" s="176"/>
      <c r="L194" s="172"/>
      <c r="M194" s="177"/>
      <c r="T194" s="178"/>
      <c r="AT194" s="173" t="s">
        <v>328</v>
      </c>
      <c r="AU194" s="173" t="s">
        <v>88</v>
      </c>
      <c r="AV194" s="14" t="s">
        <v>323</v>
      </c>
      <c r="AW194" s="14" t="s">
        <v>31</v>
      </c>
      <c r="AX194" s="14" t="s">
        <v>83</v>
      </c>
      <c r="AY194" s="173" t="s">
        <v>317</v>
      </c>
    </row>
    <row r="195" spans="2:65" s="1" customFormat="1" ht="44.25" customHeight="1">
      <c r="B195" s="142"/>
      <c r="C195" s="143" t="s">
        <v>401</v>
      </c>
      <c r="D195" s="143" t="s">
        <v>319</v>
      </c>
      <c r="E195" s="144" t="s">
        <v>402</v>
      </c>
      <c r="F195" s="145" t="s">
        <v>403</v>
      </c>
      <c r="G195" s="146" t="s">
        <v>322</v>
      </c>
      <c r="H195" s="147">
        <v>6910</v>
      </c>
      <c r="I195" s="148"/>
      <c r="J195" s="149">
        <f>ROUND(I195*H195,2)</f>
        <v>0</v>
      </c>
      <c r="K195" s="150"/>
      <c r="L195" s="31"/>
      <c r="M195" s="151" t="s">
        <v>1</v>
      </c>
      <c r="N195" s="152" t="s">
        <v>42</v>
      </c>
      <c r="P195" s="153">
        <f>O195*H195</f>
        <v>0</v>
      </c>
      <c r="Q195" s="153">
        <v>0</v>
      </c>
      <c r="R195" s="153">
        <f>Q195*H195</f>
        <v>0</v>
      </c>
      <c r="S195" s="153">
        <v>0</v>
      </c>
      <c r="T195" s="154">
        <f>S195*H195</f>
        <v>0</v>
      </c>
      <c r="AR195" s="155" t="s">
        <v>323</v>
      </c>
      <c r="AT195" s="155" t="s">
        <v>319</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323</v>
      </c>
      <c r="BM195" s="155" t="s">
        <v>404</v>
      </c>
    </row>
    <row r="196" spans="2:65" s="1" customFormat="1" ht="37.75" customHeight="1">
      <c r="B196" s="142"/>
      <c r="C196" s="143" t="s">
        <v>405</v>
      </c>
      <c r="D196" s="143" t="s">
        <v>319</v>
      </c>
      <c r="E196" s="144" t="s">
        <v>406</v>
      </c>
      <c r="F196" s="145" t="s">
        <v>407</v>
      </c>
      <c r="G196" s="146" t="s">
        <v>322</v>
      </c>
      <c r="H196" s="147">
        <v>20484.62</v>
      </c>
      <c r="I196" s="148"/>
      <c r="J196" s="149">
        <f>ROUND(I196*H196,2)</f>
        <v>0</v>
      </c>
      <c r="K196" s="150"/>
      <c r="L196" s="31"/>
      <c r="M196" s="151" t="s">
        <v>1</v>
      </c>
      <c r="N196" s="152" t="s">
        <v>42</v>
      </c>
      <c r="P196" s="153">
        <f>O196*H196</f>
        <v>0</v>
      </c>
      <c r="Q196" s="153">
        <v>0</v>
      </c>
      <c r="R196" s="153">
        <f>Q196*H196</f>
        <v>0</v>
      </c>
      <c r="S196" s="153">
        <v>0</v>
      </c>
      <c r="T196" s="154">
        <f>S196*H196</f>
        <v>0</v>
      </c>
      <c r="AR196" s="155" t="s">
        <v>323</v>
      </c>
      <c r="AT196" s="155" t="s">
        <v>319</v>
      </c>
      <c r="AU196" s="155" t="s">
        <v>88</v>
      </c>
      <c r="AY196" s="16" t="s">
        <v>317</v>
      </c>
      <c r="BE196" s="156">
        <f>IF(N196="základná",J196,0)</f>
        <v>0</v>
      </c>
      <c r="BF196" s="156">
        <f>IF(N196="znížená",J196,0)</f>
        <v>0</v>
      </c>
      <c r="BG196" s="156">
        <f>IF(N196="zákl. prenesená",J196,0)</f>
        <v>0</v>
      </c>
      <c r="BH196" s="156">
        <f>IF(N196="zníž. prenesená",J196,0)</f>
        <v>0</v>
      </c>
      <c r="BI196" s="156">
        <f>IF(N196="nulová",J196,0)</f>
        <v>0</v>
      </c>
      <c r="BJ196" s="16" t="s">
        <v>88</v>
      </c>
      <c r="BK196" s="156">
        <f>ROUND(I196*H196,2)</f>
        <v>0</v>
      </c>
      <c r="BL196" s="16" t="s">
        <v>323</v>
      </c>
      <c r="BM196" s="155" t="s">
        <v>408</v>
      </c>
    </row>
    <row r="197" spans="2:65" s="12" customFormat="1" ht="10">
      <c r="B197" s="157"/>
      <c r="D197" s="158" t="s">
        <v>328</v>
      </c>
      <c r="E197" s="159" t="s">
        <v>1</v>
      </c>
      <c r="F197" s="160" t="s">
        <v>409</v>
      </c>
      <c r="H197" s="161">
        <v>20150</v>
      </c>
      <c r="I197" s="162"/>
      <c r="L197" s="157"/>
      <c r="M197" s="163"/>
      <c r="T197" s="164"/>
      <c r="AT197" s="159" t="s">
        <v>328</v>
      </c>
      <c r="AU197" s="159" t="s">
        <v>88</v>
      </c>
      <c r="AV197" s="12" t="s">
        <v>88</v>
      </c>
      <c r="AW197" s="12" t="s">
        <v>31</v>
      </c>
      <c r="AX197" s="12" t="s">
        <v>76</v>
      </c>
      <c r="AY197" s="159" t="s">
        <v>317</v>
      </c>
    </row>
    <row r="198" spans="2:65" s="13" customFormat="1" ht="10">
      <c r="B198" s="165"/>
      <c r="D198" s="158" t="s">
        <v>328</v>
      </c>
      <c r="E198" s="166" t="s">
        <v>1</v>
      </c>
      <c r="F198" s="167" t="s">
        <v>410</v>
      </c>
      <c r="H198" s="168">
        <v>20150</v>
      </c>
      <c r="I198" s="169"/>
      <c r="L198" s="165"/>
      <c r="M198" s="170"/>
      <c r="T198" s="171"/>
      <c r="AT198" s="166" t="s">
        <v>328</v>
      </c>
      <c r="AU198" s="166" t="s">
        <v>88</v>
      </c>
      <c r="AV198" s="13" t="s">
        <v>92</v>
      </c>
      <c r="AW198" s="13" t="s">
        <v>31</v>
      </c>
      <c r="AX198" s="13" t="s">
        <v>76</v>
      </c>
      <c r="AY198" s="166" t="s">
        <v>317</v>
      </c>
    </row>
    <row r="199" spans="2:65" s="12" customFormat="1" ht="10">
      <c r="B199" s="157"/>
      <c r="D199" s="158" t="s">
        <v>328</v>
      </c>
      <c r="E199" s="159" t="s">
        <v>1</v>
      </c>
      <c r="F199" s="160" t="s">
        <v>411</v>
      </c>
      <c r="H199" s="161">
        <v>182.52</v>
      </c>
      <c r="I199" s="162"/>
      <c r="L199" s="157"/>
      <c r="M199" s="163"/>
      <c r="T199" s="164"/>
      <c r="AT199" s="159" t="s">
        <v>328</v>
      </c>
      <c r="AU199" s="159" t="s">
        <v>88</v>
      </c>
      <c r="AV199" s="12" t="s">
        <v>88</v>
      </c>
      <c r="AW199" s="12" t="s">
        <v>31</v>
      </c>
      <c r="AX199" s="12" t="s">
        <v>76</v>
      </c>
      <c r="AY199" s="159" t="s">
        <v>317</v>
      </c>
    </row>
    <row r="200" spans="2:65" s="13" customFormat="1" ht="10">
      <c r="B200" s="165"/>
      <c r="D200" s="158" t="s">
        <v>328</v>
      </c>
      <c r="E200" s="166" t="s">
        <v>1</v>
      </c>
      <c r="F200" s="167" t="s">
        <v>412</v>
      </c>
      <c r="H200" s="168">
        <v>182.52</v>
      </c>
      <c r="I200" s="169"/>
      <c r="L200" s="165"/>
      <c r="M200" s="170"/>
      <c r="T200" s="171"/>
      <c r="AT200" s="166" t="s">
        <v>328</v>
      </c>
      <c r="AU200" s="166" t="s">
        <v>88</v>
      </c>
      <c r="AV200" s="13" t="s">
        <v>92</v>
      </c>
      <c r="AW200" s="13" t="s">
        <v>31</v>
      </c>
      <c r="AX200" s="13" t="s">
        <v>76</v>
      </c>
      <c r="AY200" s="166" t="s">
        <v>317</v>
      </c>
    </row>
    <row r="201" spans="2:65" s="12" customFormat="1" ht="10">
      <c r="B201" s="157"/>
      <c r="D201" s="158" t="s">
        <v>328</v>
      </c>
      <c r="E201" s="159" t="s">
        <v>1</v>
      </c>
      <c r="F201" s="160" t="s">
        <v>413</v>
      </c>
      <c r="H201" s="161">
        <v>152.1</v>
      </c>
      <c r="I201" s="162"/>
      <c r="L201" s="157"/>
      <c r="M201" s="163"/>
      <c r="T201" s="164"/>
      <c r="AT201" s="159" t="s">
        <v>328</v>
      </c>
      <c r="AU201" s="159" t="s">
        <v>88</v>
      </c>
      <c r="AV201" s="12" t="s">
        <v>88</v>
      </c>
      <c r="AW201" s="12" t="s">
        <v>31</v>
      </c>
      <c r="AX201" s="12" t="s">
        <v>76</v>
      </c>
      <c r="AY201" s="159" t="s">
        <v>317</v>
      </c>
    </row>
    <row r="202" spans="2:65" s="13" customFormat="1" ht="10">
      <c r="B202" s="165"/>
      <c r="D202" s="158" t="s">
        <v>328</v>
      </c>
      <c r="E202" s="166" t="s">
        <v>1</v>
      </c>
      <c r="F202" s="167" t="s">
        <v>414</v>
      </c>
      <c r="H202" s="168">
        <v>152.1</v>
      </c>
      <c r="I202" s="169"/>
      <c r="L202" s="165"/>
      <c r="M202" s="170"/>
      <c r="T202" s="171"/>
      <c r="AT202" s="166" t="s">
        <v>328</v>
      </c>
      <c r="AU202" s="166" t="s">
        <v>88</v>
      </c>
      <c r="AV202" s="13" t="s">
        <v>92</v>
      </c>
      <c r="AW202" s="13" t="s">
        <v>31</v>
      </c>
      <c r="AX202" s="13" t="s">
        <v>76</v>
      </c>
      <c r="AY202" s="166" t="s">
        <v>317</v>
      </c>
    </row>
    <row r="203" spans="2:65" s="14" customFormat="1" ht="10">
      <c r="B203" s="172"/>
      <c r="D203" s="158" t="s">
        <v>328</v>
      </c>
      <c r="E203" s="173" t="s">
        <v>1</v>
      </c>
      <c r="F203" s="174" t="s">
        <v>332</v>
      </c>
      <c r="H203" s="175">
        <v>20484.62</v>
      </c>
      <c r="I203" s="176"/>
      <c r="L203" s="172"/>
      <c r="M203" s="177"/>
      <c r="T203" s="178"/>
      <c r="AT203" s="173" t="s">
        <v>328</v>
      </c>
      <c r="AU203" s="173" t="s">
        <v>88</v>
      </c>
      <c r="AV203" s="14" t="s">
        <v>323</v>
      </c>
      <c r="AW203" s="14" t="s">
        <v>31</v>
      </c>
      <c r="AX203" s="14" t="s">
        <v>83</v>
      </c>
      <c r="AY203" s="173" t="s">
        <v>317</v>
      </c>
    </row>
    <row r="204" spans="2:65" s="1" customFormat="1" ht="24.15" customHeight="1">
      <c r="B204" s="142"/>
      <c r="C204" s="143" t="s">
        <v>415</v>
      </c>
      <c r="D204" s="143" t="s">
        <v>319</v>
      </c>
      <c r="E204" s="144" t="s">
        <v>416</v>
      </c>
      <c r="F204" s="145" t="s">
        <v>417</v>
      </c>
      <c r="G204" s="146" t="s">
        <v>322</v>
      </c>
      <c r="H204" s="147">
        <v>10300</v>
      </c>
      <c r="I204" s="148"/>
      <c r="J204" s="149">
        <f>ROUND(I204*H204,2)</f>
        <v>0</v>
      </c>
      <c r="K204" s="150"/>
      <c r="L204" s="31"/>
      <c r="M204" s="151" t="s">
        <v>1</v>
      </c>
      <c r="N204" s="152" t="s">
        <v>42</v>
      </c>
      <c r="P204" s="153">
        <f>O204*H204</f>
        <v>0</v>
      </c>
      <c r="Q204" s="153">
        <v>0</v>
      </c>
      <c r="R204" s="153">
        <f>Q204*H204</f>
        <v>0</v>
      </c>
      <c r="S204" s="153">
        <v>0</v>
      </c>
      <c r="T204" s="154">
        <f>S204*H204</f>
        <v>0</v>
      </c>
      <c r="AR204" s="155" t="s">
        <v>323</v>
      </c>
      <c r="AT204" s="155" t="s">
        <v>319</v>
      </c>
      <c r="AU204" s="155" t="s">
        <v>88</v>
      </c>
      <c r="AY204" s="16" t="s">
        <v>317</v>
      </c>
      <c r="BE204" s="156">
        <f>IF(N204="základná",J204,0)</f>
        <v>0</v>
      </c>
      <c r="BF204" s="156">
        <f>IF(N204="znížená",J204,0)</f>
        <v>0</v>
      </c>
      <c r="BG204" s="156">
        <f>IF(N204="zákl. prenesená",J204,0)</f>
        <v>0</v>
      </c>
      <c r="BH204" s="156">
        <f>IF(N204="zníž. prenesená",J204,0)</f>
        <v>0</v>
      </c>
      <c r="BI204" s="156">
        <f>IF(N204="nulová",J204,0)</f>
        <v>0</v>
      </c>
      <c r="BJ204" s="16" t="s">
        <v>88</v>
      </c>
      <c r="BK204" s="156">
        <f>ROUND(I204*H204,2)</f>
        <v>0</v>
      </c>
      <c r="BL204" s="16" t="s">
        <v>323</v>
      </c>
      <c r="BM204" s="155" t="s">
        <v>418</v>
      </c>
    </row>
    <row r="205" spans="2:65" s="12" customFormat="1" ht="10">
      <c r="B205" s="157"/>
      <c r="D205" s="158" t="s">
        <v>328</v>
      </c>
      <c r="E205" s="159" t="s">
        <v>1</v>
      </c>
      <c r="F205" s="160" t="s">
        <v>419</v>
      </c>
      <c r="H205" s="161">
        <v>6910</v>
      </c>
      <c r="I205" s="162"/>
      <c r="L205" s="157"/>
      <c r="M205" s="163"/>
      <c r="T205" s="164"/>
      <c r="AT205" s="159" t="s">
        <v>328</v>
      </c>
      <c r="AU205" s="159" t="s">
        <v>88</v>
      </c>
      <c r="AV205" s="12" t="s">
        <v>88</v>
      </c>
      <c r="AW205" s="12" t="s">
        <v>31</v>
      </c>
      <c r="AX205" s="12" t="s">
        <v>76</v>
      </c>
      <c r="AY205" s="159" t="s">
        <v>317</v>
      </c>
    </row>
    <row r="206" spans="2:65" s="13" customFormat="1" ht="10">
      <c r="B206" s="165"/>
      <c r="D206" s="158" t="s">
        <v>328</v>
      </c>
      <c r="E206" s="166" t="s">
        <v>1</v>
      </c>
      <c r="F206" s="167" t="s">
        <v>420</v>
      </c>
      <c r="H206" s="168">
        <v>6910</v>
      </c>
      <c r="I206" s="169"/>
      <c r="L206" s="165"/>
      <c r="M206" s="170"/>
      <c r="T206" s="171"/>
      <c r="AT206" s="166" t="s">
        <v>328</v>
      </c>
      <c r="AU206" s="166" t="s">
        <v>88</v>
      </c>
      <c r="AV206" s="13" t="s">
        <v>92</v>
      </c>
      <c r="AW206" s="13" t="s">
        <v>31</v>
      </c>
      <c r="AX206" s="13" t="s">
        <v>76</v>
      </c>
      <c r="AY206" s="166" t="s">
        <v>317</v>
      </c>
    </row>
    <row r="207" spans="2:65" s="12" customFormat="1" ht="10">
      <c r="B207" s="157"/>
      <c r="D207" s="158" t="s">
        <v>328</v>
      </c>
      <c r="E207" s="159" t="s">
        <v>1</v>
      </c>
      <c r="F207" s="160" t="s">
        <v>421</v>
      </c>
      <c r="H207" s="161">
        <v>3390</v>
      </c>
      <c r="I207" s="162"/>
      <c r="L207" s="157"/>
      <c r="M207" s="163"/>
      <c r="T207" s="164"/>
      <c r="AT207" s="159" t="s">
        <v>328</v>
      </c>
      <c r="AU207" s="159" t="s">
        <v>88</v>
      </c>
      <c r="AV207" s="12" t="s">
        <v>88</v>
      </c>
      <c r="AW207" s="12" t="s">
        <v>31</v>
      </c>
      <c r="AX207" s="12" t="s">
        <v>76</v>
      </c>
      <c r="AY207" s="159" t="s">
        <v>317</v>
      </c>
    </row>
    <row r="208" spans="2:65" s="13" customFormat="1" ht="10">
      <c r="B208" s="165"/>
      <c r="D208" s="158" t="s">
        <v>328</v>
      </c>
      <c r="E208" s="166" t="s">
        <v>1</v>
      </c>
      <c r="F208" s="167" t="s">
        <v>422</v>
      </c>
      <c r="H208" s="168">
        <v>3390</v>
      </c>
      <c r="I208" s="169"/>
      <c r="L208" s="165"/>
      <c r="M208" s="170"/>
      <c r="T208" s="171"/>
      <c r="AT208" s="166" t="s">
        <v>328</v>
      </c>
      <c r="AU208" s="166" t="s">
        <v>88</v>
      </c>
      <c r="AV208" s="13" t="s">
        <v>92</v>
      </c>
      <c r="AW208" s="13" t="s">
        <v>31</v>
      </c>
      <c r="AX208" s="13" t="s">
        <v>76</v>
      </c>
      <c r="AY208" s="166" t="s">
        <v>317</v>
      </c>
    </row>
    <row r="209" spans="2:65" s="14" customFormat="1" ht="10">
      <c r="B209" s="172"/>
      <c r="D209" s="158" t="s">
        <v>328</v>
      </c>
      <c r="E209" s="173" t="s">
        <v>1</v>
      </c>
      <c r="F209" s="174" t="s">
        <v>332</v>
      </c>
      <c r="H209" s="175">
        <v>10300</v>
      </c>
      <c r="I209" s="176"/>
      <c r="L209" s="172"/>
      <c r="M209" s="177"/>
      <c r="T209" s="178"/>
      <c r="AT209" s="173" t="s">
        <v>328</v>
      </c>
      <c r="AU209" s="173" t="s">
        <v>88</v>
      </c>
      <c r="AV209" s="14" t="s">
        <v>323</v>
      </c>
      <c r="AW209" s="14" t="s">
        <v>31</v>
      </c>
      <c r="AX209" s="14" t="s">
        <v>83</v>
      </c>
      <c r="AY209" s="173" t="s">
        <v>317</v>
      </c>
    </row>
    <row r="210" spans="2:65" s="1" customFormat="1" ht="24.15" customHeight="1">
      <c r="B210" s="142"/>
      <c r="C210" s="143" t="s">
        <v>7</v>
      </c>
      <c r="D210" s="143" t="s">
        <v>319</v>
      </c>
      <c r="E210" s="144" t="s">
        <v>423</v>
      </c>
      <c r="F210" s="145" t="s">
        <v>424</v>
      </c>
      <c r="G210" s="146" t="s">
        <v>322</v>
      </c>
      <c r="H210" s="147">
        <v>20484.62</v>
      </c>
      <c r="I210" s="148"/>
      <c r="J210" s="149">
        <f>ROUND(I210*H210,2)</f>
        <v>0</v>
      </c>
      <c r="K210" s="150"/>
      <c r="L210" s="31"/>
      <c r="M210" s="151" t="s">
        <v>1</v>
      </c>
      <c r="N210" s="152" t="s">
        <v>42</v>
      </c>
      <c r="P210" s="153">
        <f>O210*H210</f>
        <v>0</v>
      </c>
      <c r="Q210" s="153">
        <v>0</v>
      </c>
      <c r="R210" s="153">
        <f>Q210*H210</f>
        <v>0</v>
      </c>
      <c r="S210" s="153">
        <v>0</v>
      </c>
      <c r="T210" s="154">
        <f>S210*H210</f>
        <v>0</v>
      </c>
      <c r="AR210" s="155" t="s">
        <v>323</v>
      </c>
      <c r="AT210" s="155" t="s">
        <v>319</v>
      </c>
      <c r="AU210" s="155" t="s">
        <v>88</v>
      </c>
      <c r="AY210" s="16" t="s">
        <v>317</v>
      </c>
      <c r="BE210" s="156">
        <f>IF(N210="základná",J210,0)</f>
        <v>0</v>
      </c>
      <c r="BF210" s="156">
        <f>IF(N210="znížená",J210,0)</f>
        <v>0</v>
      </c>
      <c r="BG210" s="156">
        <f>IF(N210="zákl. prenesená",J210,0)</f>
        <v>0</v>
      </c>
      <c r="BH210" s="156">
        <f>IF(N210="zníž. prenesená",J210,0)</f>
        <v>0</v>
      </c>
      <c r="BI210" s="156">
        <f>IF(N210="nulová",J210,0)</f>
        <v>0</v>
      </c>
      <c r="BJ210" s="16" t="s">
        <v>88</v>
      </c>
      <c r="BK210" s="156">
        <f>ROUND(I210*H210,2)</f>
        <v>0</v>
      </c>
      <c r="BL210" s="16" t="s">
        <v>323</v>
      </c>
      <c r="BM210" s="155" t="s">
        <v>425</v>
      </c>
    </row>
    <row r="211" spans="2:65" s="12" customFormat="1" ht="10">
      <c r="B211" s="157"/>
      <c r="D211" s="158" t="s">
        <v>328</v>
      </c>
      <c r="E211" s="159" t="s">
        <v>1</v>
      </c>
      <c r="F211" s="160" t="s">
        <v>426</v>
      </c>
      <c r="H211" s="161">
        <v>20150</v>
      </c>
      <c r="I211" s="162"/>
      <c r="L211" s="157"/>
      <c r="M211" s="163"/>
      <c r="T211" s="164"/>
      <c r="AT211" s="159" t="s">
        <v>328</v>
      </c>
      <c r="AU211" s="159" t="s">
        <v>88</v>
      </c>
      <c r="AV211" s="12" t="s">
        <v>88</v>
      </c>
      <c r="AW211" s="12" t="s">
        <v>31</v>
      </c>
      <c r="AX211" s="12" t="s">
        <v>76</v>
      </c>
      <c r="AY211" s="159" t="s">
        <v>317</v>
      </c>
    </row>
    <row r="212" spans="2:65" s="13" customFormat="1" ht="10">
      <c r="B212" s="165"/>
      <c r="D212" s="158" t="s">
        <v>328</v>
      </c>
      <c r="E212" s="166" t="s">
        <v>1</v>
      </c>
      <c r="F212" s="167" t="s">
        <v>410</v>
      </c>
      <c r="H212" s="168">
        <v>20150</v>
      </c>
      <c r="I212" s="169"/>
      <c r="L212" s="165"/>
      <c r="M212" s="170"/>
      <c r="T212" s="171"/>
      <c r="AT212" s="166" t="s">
        <v>328</v>
      </c>
      <c r="AU212" s="166" t="s">
        <v>88</v>
      </c>
      <c r="AV212" s="13" t="s">
        <v>92</v>
      </c>
      <c r="AW212" s="13" t="s">
        <v>31</v>
      </c>
      <c r="AX212" s="13" t="s">
        <v>76</v>
      </c>
      <c r="AY212" s="166" t="s">
        <v>317</v>
      </c>
    </row>
    <row r="213" spans="2:65" s="12" customFormat="1" ht="10">
      <c r="B213" s="157"/>
      <c r="D213" s="158" t="s">
        <v>328</v>
      </c>
      <c r="E213" s="159" t="s">
        <v>1</v>
      </c>
      <c r="F213" s="160" t="s">
        <v>411</v>
      </c>
      <c r="H213" s="161">
        <v>182.52</v>
      </c>
      <c r="I213" s="162"/>
      <c r="L213" s="157"/>
      <c r="M213" s="163"/>
      <c r="T213" s="164"/>
      <c r="AT213" s="159" t="s">
        <v>328</v>
      </c>
      <c r="AU213" s="159" t="s">
        <v>88</v>
      </c>
      <c r="AV213" s="12" t="s">
        <v>88</v>
      </c>
      <c r="AW213" s="12" t="s">
        <v>31</v>
      </c>
      <c r="AX213" s="12" t="s">
        <v>76</v>
      </c>
      <c r="AY213" s="159" t="s">
        <v>317</v>
      </c>
    </row>
    <row r="214" spans="2:65" s="13" customFormat="1" ht="10">
      <c r="B214" s="165"/>
      <c r="D214" s="158" t="s">
        <v>328</v>
      </c>
      <c r="E214" s="166" t="s">
        <v>1</v>
      </c>
      <c r="F214" s="167" t="s">
        <v>412</v>
      </c>
      <c r="H214" s="168">
        <v>182.52</v>
      </c>
      <c r="I214" s="169"/>
      <c r="L214" s="165"/>
      <c r="M214" s="170"/>
      <c r="T214" s="171"/>
      <c r="AT214" s="166" t="s">
        <v>328</v>
      </c>
      <c r="AU214" s="166" t="s">
        <v>88</v>
      </c>
      <c r="AV214" s="13" t="s">
        <v>92</v>
      </c>
      <c r="AW214" s="13" t="s">
        <v>31</v>
      </c>
      <c r="AX214" s="13" t="s">
        <v>76</v>
      </c>
      <c r="AY214" s="166" t="s">
        <v>317</v>
      </c>
    </row>
    <row r="215" spans="2:65" s="12" customFormat="1" ht="10">
      <c r="B215" s="157"/>
      <c r="D215" s="158" t="s">
        <v>328</v>
      </c>
      <c r="E215" s="159" t="s">
        <v>1</v>
      </c>
      <c r="F215" s="160" t="s">
        <v>413</v>
      </c>
      <c r="H215" s="161">
        <v>152.1</v>
      </c>
      <c r="I215" s="162"/>
      <c r="L215" s="157"/>
      <c r="M215" s="163"/>
      <c r="T215" s="164"/>
      <c r="AT215" s="159" t="s">
        <v>328</v>
      </c>
      <c r="AU215" s="159" t="s">
        <v>88</v>
      </c>
      <c r="AV215" s="12" t="s">
        <v>88</v>
      </c>
      <c r="AW215" s="12" t="s">
        <v>31</v>
      </c>
      <c r="AX215" s="12" t="s">
        <v>76</v>
      </c>
      <c r="AY215" s="159" t="s">
        <v>317</v>
      </c>
    </row>
    <row r="216" spans="2:65" s="13" customFormat="1" ht="10">
      <c r="B216" s="165"/>
      <c r="D216" s="158" t="s">
        <v>328</v>
      </c>
      <c r="E216" s="166" t="s">
        <v>1</v>
      </c>
      <c r="F216" s="167" t="s">
        <v>414</v>
      </c>
      <c r="H216" s="168">
        <v>152.1</v>
      </c>
      <c r="I216" s="169"/>
      <c r="L216" s="165"/>
      <c r="M216" s="170"/>
      <c r="T216" s="171"/>
      <c r="AT216" s="166" t="s">
        <v>328</v>
      </c>
      <c r="AU216" s="166" t="s">
        <v>88</v>
      </c>
      <c r="AV216" s="13" t="s">
        <v>92</v>
      </c>
      <c r="AW216" s="13" t="s">
        <v>31</v>
      </c>
      <c r="AX216" s="13" t="s">
        <v>76</v>
      </c>
      <c r="AY216" s="166" t="s">
        <v>317</v>
      </c>
    </row>
    <row r="217" spans="2:65" s="14" customFormat="1" ht="10">
      <c r="B217" s="172"/>
      <c r="D217" s="158" t="s">
        <v>328</v>
      </c>
      <c r="E217" s="173" t="s">
        <v>1</v>
      </c>
      <c r="F217" s="174" t="s">
        <v>332</v>
      </c>
      <c r="H217" s="175">
        <v>20484.62</v>
      </c>
      <c r="I217" s="176"/>
      <c r="L217" s="172"/>
      <c r="M217" s="177"/>
      <c r="T217" s="178"/>
      <c r="AT217" s="173" t="s">
        <v>328</v>
      </c>
      <c r="AU217" s="173" t="s">
        <v>88</v>
      </c>
      <c r="AV217" s="14" t="s">
        <v>323</v>
      </c>
      <c r="AW217" s="14" t="s">
        <v>31</v>
      </c>
      <c r="AX217" s="14" t="s">
        <v>83</v>
      </c>
      <c r="AY217" s="173" t="s">
        <v>317</v>
      </c>
    </row>
    <row r="218" spans="2:65" s="1" customFormat="1" ht="37.75" customHeight="1">
      <c r="B218" s="142"/>
      <c r="C218" s="143" t="s">
        <v>427</v>
      </c>
      <c r="D218" s="143" t="s">
        <v>319</v>
      </c>
      <c r="E218" s="144" t="s">
        <v>428</v>
      </c>
      <c r="F218" s="145" t="s">
        <v>429</v>
      </c>
      <c r="G218" s="146" t="s">
        <v>322</v>
      </c>
      <c r="H218" s="147">
        <v>6910</v>
      </c>
      <c r="I218" s="148"/>
      <c r="J218" s="149">
        <f>ROUND(I218*H218,2)</f>
        <v>0</v>
      </c>
      <c r="K218" s="150"/>
      <c r="L218" s="31"/>
      <c r="M218" s="151" t="s">
        <v>1</v>
      </c>
      <c r="N218" s="152" t="s">
        <v>42</v>
      </c>
      <c r="P218" s="153">
        <f>O218*H218</f>
        <v>0</v>
      </c>
      <c r="Q218" s="153">
        <v>0</v>
      </c>
      <c r="R218" s="153">
        <f>Q218*H218</f>
        <v>0</v>
      </c>
      <c r="S218" s="153">
        <v>0</v>
      </c>
      <c r="T218" s="154">
        <f>S218*H218</f>
        <v>0</v>
      </c>
      <c r="AR218" s="155" t="s">
        <v>323</v>
      </c>
      <c r="AT218" s="155" t="s">
        <v>319</v>
      </c>
      <c r="AU218" s="155" t="s">
        <v>88</v>
      </c>
      <c r="AY218" s="16" t="s">
        <v>317</v>
      </c>
      <c r="BE218" s="156">
        <f>IF(N218="základná",J218,0)</f>
        <v>0</v>
      </c>
      <c r="BF218" s="156">
        <f>IF(N218="znížená",J218,0)</f>
        <v>0</v>
      </c>
      <c r="BG218" s="156">
        <f>IF(N218="zákl. prenesená",J218,0)</f>
        <v>0</v>
      </c>
      <c r="BH218" s="156">
        <f>IF(N218="zníž. prenesená",J218,0)</f>
        <v>0</v>
      </c>
      <c r="BI218" s="156">
        <f>IF(N218="nulová",J218,0)</f>
        <v>0</v>
      </c>
      <c r="BJ218" s="16" t="s">
        <v>88</v>
      </c>
      <c r="BK218" s="156">
        <f>ROUND(I218*H218,2)</f>
        <v>0</v>
      </c>
      <c r="BL218" s="16" t="s">
        <v>323</v>
      </c>
      <c r="BM218" s="155" t="s">
        <v>430</v>
      </c>
    </row>
    <row r="219" spans="2:65" s="12" customFormat="1" ht="10">
      <c r="B219" s="157"/>
      <c r="D219" s="158" t="s">
        <v>328</v>
      </c>
      <c r="E219" s="159" t="s">
        <v>1</v>
      </c>
      <c r="F219" s="160" t="s">
        <v>431</v>
      </c>
      <c r="H219" s="161">
        <v>6910</v>
      </c>
      <c r="I219" s="162"/>
      <c r="L219" s="157"/>
      <c r="M219" s="163"/>
      <c r="T219" s="164"/>
      <c r="AT219" s="159" t="s">
        <v>328</v>
      </c>
      <c r="AU219" s="159" t="s">
        <v>88</v>
      </c>
      <c r="AV219" s="12" t="s">
        <v>88</v>
      </c>
      <c r="AW219" s="12" t="s">
        <v>31</v>
      </c>
      <c r="AX219" s="12" t="s">
        <v>76</v>
      </c>
      <c r="AY219" s="159" t="s">
        <v>317</v>
      </c>
    </row>
    <row r="220" spans="2:65" s="13" customFormat="1" ht="10">
      <c r="B220" s="165"/>
      <c r="D220" s="158" t="s">
        <v>328</v>
      </c>
      <c r="E220" s="166" t="s">
        <v>1</v>
      </c>
      <c r="F220" s="167" t="s">
        <v>331</v>
      </c>
      <c r="H220" s="168">
        <v>6910</v>
      </c>
      <c r="I220" s="169"/>
      <c r="L220" s="165"/>
      <c r="M220" s="170"/>
      <c r="T220" s="171"/>
      <c r="AT220" s="166" t="s">
        <v>328</v>
      </c>
      <c r="AU220" s="166" t="s">
        <v>88</v>
      </c>
      <c r="AV220" s="13" t="s">
        <v>92</v>
      </c>
      <c r="AW220" s="13" t="s">
        <v>31</v>
      </c>
      <c r="AX220" s="13" t="s">
        <v>76</v>
      </c>
      <c r="AY220" s="166" t="s">
        <v>317</v>
      </c>
    </row>
    <row r="221" spans="2:65" s="14" customFormat="1" ht="10">
      <c r="B221" s="172"/>
      <c r="D221" s="158" t="s">
        <v>328</v>
      </c>
      <c r="E221" s="173" t="s">
        <v>1</v>
      </c>
      <c r="F221" s="174" t="s">
        <v>332</v>
      </c>
      <c r="H221" s="175">
        <v>6910</v>
      </c>
      <c r="I221" s="176"/>
      <c r="L221" s="172"/>
      <c r="M221" s="177"/>
      <c r="T221" s="178"/>
      <c r="AT221" s="173" t="s">
        <v>328</v>
      </c>
      <c r="AU221" s="173" t="s">
        <v>88</v>
      </c>
      <c r="AV221" s="14" t="s">
        <v>323</v>
      </c>
      <c r="AW221" s="14" t="s">
        <v>31</v>
      </c>
      <c r="AX221" s="14" t="s">
        <v>83</v>
      </c>
      <c r="AY221" s="173" t="s">
        <v>317</v>
      </c>
    </row>
    <row r="222" spans="2:65" s="1" customFormat="1" ht="24.15" customHeight="1">
      <c r="B222" s="142"/>
      <c r="C222" s="143" t="s">
        <v>432</v>
      </c>
      <c r="D222" s="143" t="s">
        <v>319</v>
      </c>
      <c r="E222" s="144" t="s">
        <v>433</v>
      </c>
      <c r="F222" s="145" t="s">
        <v>434</v>
      </c>
      <c r="G222" s="146" t="s">
        <v>322</v>
      </c>
      <c r="H222" s="147">
        <v>20484.62</v>
      </c>
      <c r="I222" s="148"/>
      <c r="J222" s="149">
        <f>ROUND(I222*H222,2)</f>
        <v>0</v>
      </c>
      <c r="K222" s="150"/>
      <c r="L222" s="31"/>
      <c r="M222" s="151" t="s">
        <v>1</v>
      </c>
      <c r="N222" s="152" t="s">
        <v>42</v>
      </c>
      <c r="P222" s="153">
        <f>O222*H222</f>
        <v>0</v>
      </c>
      <c r="Q222" s="153">
        <v>0</v>
      </c>
      <c r="R222" s="153">
        <f>Q222*H222</f>
        <v>0</v>
      </c>
      <c r="S222" s="153">
        <v>0</v>
      </c>
      <c r="T222" s="154">
        <f>S222*H222</f>
        <v>0</v>
      </c>
      <c r="AR222" s="155" t="s">
        <v>323</v>
      </c>
      <c r="AT222" s="155" t="s">
        <v>319</v>
      </c>
      <c r="AU222" s="155" t="s">
        <v>88</v>
      </c>
      <c r="AY222" s="16" t="s">
        <v>317</v>
      </c>
      <c r="BE222" s="156">
        <f>IF(N222="základná",J222,0)</f>
        <v>0</v>
      </c>
      <c r="BF222" s="156">
        <f>IF(N222="znížená",J222,0)</f>
        <v>0</v>
      </c>
      <c r="BG222" s="156">
        <f>IF(N222="zákl. prenesená",J222,0)</f>
        <v>0</v>
      </c>
      <c r="BH222" s="156">
        <f>IF(N222="zníž. prenesená",J222,0)</f>
        <v>0</v>
      </c>
      <c r="BI222" s="156">
        <f>IF(N222="nulová",J222,0)</f>
        <v>0</v>
      </c>
      <c r="BJ222" s="16" t="s">
        <v>88</v>
      </c>
      <c r="BK222" s="156">
        <f>ROUND(I222*H222,2)</f>
        <v>0</v>
      </c>
      <c r="BL222" s="16" t="s">
        <v>323</v>
      </c>
      <c r="BM222" s="155" t="s">
        <v>435</v>
      </c>
    </row>
    <row r="223" spans="2:65" s="12" customFormat="1" ht="10">
      <c r="B223" s="157"/>
      <c r="D223" s="158" t="s">
        <v>328</v>
      </c>
      <c r="E223" s="159" t="s">
        <v>1</v>
      </c>
      <c r="F223" s="160" t="s">
        <v>409</v>
      </c>
      <c r="H223" s="161">
        <v>20150</v>
      </c>
      <c r="I223" s="162"/>
      <c r="L223" s="157"/>
      <c r="M223" s="163"/>
      <c r="T223" s="164"/>
      <c r="AT223" s="159" t="s">
        <v>328</v>
      </c>
      <c r="AU223" s="159" t="s">
        <v>88</v>
      </c>
      <c r="AV223" s="12" t="s">
        <v>88</v>
      </c>
      <c r="AW223" s="12" t="s">
        <v>31</v>
      </c>
      <c r="AX223" s="12" t="s">
        <v>76</v>
      </c>
      <c r="AY223" s="159" t="s">
        <v>317</v>
      </c>
    </row>
    <row r="224" spans="2:65" s="13" customFormat="1" ht="10">
      <c r="B224" s="165"/>
      <c r="D224" s="158" t="s">
        <v>328</v>
      </c>
      <c r="E224" s="166" t="s">
        <v>1</v>
      </c>
      <c r="F224" s="167" t="s">
        <v>410</v>
      </c>
      <c r="H224" s="168">
        <v>20150</v>
      </c>
      <c r="I224" s="169"/>
      <c r="L224" s="165"/>
      <c r="M224" s="170"/>
      <c r="T224" s="171"/>
      <c r="AT224" s="166" t="s">
        <v>328</v>
      </c>
      <c r="AU224" s="166" t="s">
        <v>88</v>
      </c>
      <c r="AV224" s="13" t="s">
        <v>92</v>
      </c>
      <c r="AW224" s="13" t="s">
        <v>31</v>
      </c>
      <c r="AX224" s="13" t="s">
        <v>76</v>
      </c>
      <c r="AY224" s="166" t="s">
        <v>317</v>
      </c>
    </row>
    <row r="225" spans="2:65" s="12" customFormat="1" ht="10">
      <c r="B225" s="157"/>
      <c r="D225" s="158" t="s">
        <v>328</v>
      </c>
      <c r="E225" s="159" t="s">
        <v>1</v>
      </c>
      <c r="F225" s="160" t="s">
        <v>411</v>
      </c>
      <c r="H225" s="161">
        <v>182.52</v>
      </c>
      <c r="I225" s="162"/>
      <c r="L225" s="157"/>
      <c r="M225" s="163"/>
      <c r="T225" s="164"/>
      <c r="AT225" s="159" t="s">
        <v>328</v>
      </c>
      <c r="AU225" s="159" t="s">
        <v>88</v>
      </c>
      <c r="AV225" s="12" t="s">
        <v>88</v>
      </c>
      <c r="AW225" s="12" t="s">
        <v>31</v>
      </c>
      <c r="AX225" s="12" t="s">
        <v>76</v>
      </c>
      <c r="AY225" s="159" t="s">
        <v>317</v>
      </c>
    </row>
    <row r="226" spans="2:65" s="13" customFormat="1" ht="10">
      <c r="B226" s="165"/>
      <c r="D226" s="158" t="s">
        <v>328</v>
      </c>
      <c r="E226" s="166" t="s">
        <v>1</v>
      </c>
      <c r="F226" s="167" t="s">
        <v>412</v>
      </c>
      <c r="H226" s="168">
        <v>182.52</v>
      </c>
      <c r="I226" s="169"/>
      <c r="L226" s="165"/>
      <c r="M226" s="170"/>
      <c r="T226" s="171"/>
      <c r="AT226" s="166" t="s">
        <v>328</v>
      </c>
      <c r="AU226" s="166" t="s">
        <v>88</v>
      </c>
      <c r="AV226" s="13" t="s">
        <v>92</v>
      </c>
      <c r="AW226" s="13" t="s">
        <v>31</v>
      </c>
      <c r="AX226" s="13" t="s">
        <v>76</v>
      </c>
      <c r="AY226" s="166" t="s">
        <v>317</v>
      </c>
    </row>
    <row r="227" spans="2:65" s="12" customFormat="1" ht="10">
      <c r="B227" s="157"/>
      <c r="D227" s="158" t="s">
        <v>328</v>
      </c>
      <c r="E227" s="159" t="s">
        <v>1</v>
      </c>
      <c r="F227" s="160" t="s">
        <v>413</v>
      </c>
      <c r="H227" s="161">
        <v>152.1</v>
      </c>
      <c r="I227" s="162"/>
      <c r="L227" s="157"/>
      <c r="M227" s="163"/>
      <c r="T227" s="164"/>
      <c r="AT227" s="159" t="s">
        <v>328</v>
      </c>
      <c r="AU227" s="159" t="s">
        <v>88</v>
      </c>
      <c r="AV227" s="12" t="s">
        <v>88</v>
      </c>
      <c r="AW227" s="12" t="s">
        <v>31</v>
      </c>
      <c r="AX227" s="12" t="s">
        <v>76</v>
      </c>
      <c r="AY227" s="159" t="s">
        <v>317</v>
      </c>
    </row>
    <row r="228" spans="2:65" s="13" customFormat="1" ht="10">
      <c r="B228" s="165"/>
      <c r="D228" s="158" t="s">
        <v>328</v>
      </c>
      <c r="E228" s="166" t="s">
        <v>1</v>
      </c>
      <c r="F228" s="167" t="s">
        <v>414</v>
      </c>
      <c r="H228" s="168">
        <v>152.1</v>
      </c>
      <c r="I228" s="169"/>
      <c r="L228" s="165"/>
      <c r="M228" s="170"/>
      <c r="T228" s="171"/>
      <c r="AT228" s="166" t="s">
        <v>328</v>
      </c>
      <c r="AU228" s="166" t="s">
        <v>88</v>
      </c>
      <c r="AV228" s="13" t="s">
        <v>92</v>
      </c>
      <c r="AW228" s="13" t="s">
        <v>31</v>
      </c>
      <c r="AX228" s="13" t="s">
        <v>76</v>
      </c>
      <c r="AY228" s="166" t="s">
        <v>317</v>
      </c>
    </row>
    <row r="229" spans="2:65" s="14" customFormat="1" ht="10">
      <c r="B229" s="172"/>
      <c r="D229" s="158" t="s">
        <v>328</v>
      </c>
      <c r="E229" s="173" t="s">
        <v>1</v>
      </c>
      <c r="F229" s="174" t="s">
        <v>332</v>
      </c>
      <c r="H229" s="175">
        <v>20484.62</v>
      </c>
      <c r="I229" s="176"/>
      <c r="L229" s="172"/>
      <c r="M229" s="177"/>
      <c r="T229" s="178"/>
      <c r="AT229" s="173" t="s">
        <v>328</v>
      </c>
      <c r="AU229" s="173" t="s">
        <v>88</v>
      </c>
      <c r="AV229" s="14" t="s">
        <v>323</v>
      </c>
      <c r="AW229" s="14" t="s">
        <v>31</v>
      </c>
      <c r="AX229" s="14" t="s">
        <v>83</v>
      </c>
      <c r="AY229" s="173" t="s">
        <v>317</v>
      </c>
    </row>
    <row r="230" spans="2:65" s="1" customFormat="1" ht="24.15" customHeight="1">
      <c r="B230" s="142"/>
      <c r="C230" s="143" t="s">
        <v>436</v>
      </c>
      <c r="D230" s="143" t="s">
        <v>319</v>
      </c>
      <c r="E230" s="144" t="s">
        <v>437</v>
      </c>
      <c r="F230" s="145" t="s">
        <v>438</v>
      </c>
      <c r="G230" s="146" t="s">
        <v>439</v>
      </c>
      <c r="H230" s="147">
        <v>0</v>
      </c>
      <c r="I230" s="148"/>
      <c r="J230" s="149">
        <f>ROUND(I230*H230,2)</f>
        <v>0</v>
      </c>
      <c r="K230" s="150"/>
      <c r="L230" s="31"/>
      <c r="M230" s="151" t="s">
        <v>1</v>
      </c>
      <c r="N230" s="152" t="s">
        <v>42</v>
      </c>
      <c r="P230" s="153">
        <f>O230*H230</f>
        <v>0</v>
      </c>
      <c r="Q230" s="153">
        <v>0</v>
      </c>
      <c r="R230" s="153">
        <f>Q230*H230</f>
        <v>0</v>
      </c>
      <c r="S230" s="153">
        <v>0</v>
      </c>
      <c r="T230" s="154">
        <f>S230*H230</f>
        <v>0</v>
      </c>
      <c r="AR230" s="155" t="s">
        <v>323</v>
      </c>
      <c r="AT230" s="155" t="s">
        <v>319</v>
      </c>
      <c r="AU230" s="155" t="s">
        <v>88</v>
      </c>
      <c r="AY230" s="16" t="s">
        <v>317</v>
      </c>
      <c r="BE230" s="156">
        <f>IF(N230="základná",J230,0)</f>
        <v>0</v>
      </c>
      <c r="BF230" s="156">
        <f>IF(N230="znížená",J230,0)</f>
        <v>0</v>
      </c>
      <c r="BG230" s="156">
        <f>IF(N230="zákl. prenesená",J230,0)</f>
        <v>0</v>
      </c>
      <c r="BH230" s="156">
        <f>IF(N230="zníž. prenesená",J230,0)</f>
        <v>0</v>
      </c>
      <c r="BI230" s="156">
        <f>IF(N230="nulová",J230,0)</f>
        <v>0</v>
      </c>
      <c r="BJ230" s="16" t="s">
        <v>88</v>
      </c>
      <c r="BK230" s="156">
        <f>ROUND(I230*H230,2)</f>
        <v>0</v>
      </c>
      <c r="BL230" s="16" t="s">
        <v>323</v>
      </c>
      <c r="BM230" s="155" t="s">
        <v>440</v>
      </c>
    </row>
    <row r="231" spans="2:65" s="1" customFormat="1" ht="24.15" customHeight="1">
      <c r="B231" s="142"/>
      <c r="C231" s="143" t="s">
        <v>441</v>
      </c>
      <c r="D231" s="143" t="s">
        <v>319</v>
      </c>
      <c r="E231" s="144" t="s">
        <v>442</v>
      </c>
      <c r="F231" s="145" t="s">
        <v>443</v>
      </c>
      <c r="G231" s="146" t="s">
        <v>444</v>
      </c>
      <c r="H231" s="147">
        <v>22600</v>
      </c>
      <c r="I231" s="148"/>
      <c r="J231" s="149">
        <f>ROUND(I231*H231,2)</f>
        <v>0</v>
      </c>
      <c r="K231" s="150"/>
      <c r="L231" s="31"/>
      <c r="M231" s="151" t="s">
        <v>1</v>
      </c>
      <c r="N231" s="152" t="s">
        <v>42</v>
      </c>
      <c r="P231" s="153">
        <f>O231*H231</f>
        <v>0</v>
      </c>
      <c r="Q231" s="153">
        <v>0</v>
      </c>
      <c r="R231" s="153">
        <f>Q231*H231</f>
        <v>0</v>
      </c>
      <c r="S231" s="153">
        <v>0</v>
      </c>
      <c r="T231" s="154">
        <f>S231*H231</f>
        <v>0</v>
      </c>
      <c r="AR231" s="155" t="s">
        <v>323</v>
      </c>
      <c r="AT231" s="155" t="s">
        <v>319</v>
      </c>
      <c r="AU231" s="155" t="s">
        <v>88</v>
      </c>
      <c r="AY231" s="16" t="s">
        <v>317</v>
      </c>
      <c r="BE231" s="156">
        <f>IF(N231="základná",J231,0)</f>
        <v>0</v>
      </c>
      <c r="BF231" s="156">
        <f>IF(N231="znížená",J231,0)</f>
        <v>0</v>
      </c>
      <c r="BG231" s="156">
        <f>IF(N231="zákl. prenesená",J231,0)</f>
        <v>0</v>
      </c>
      <c r="BH231" s="156">
        <f>IF(N231="zníž. prenesená",J231,0)</f>
        <v>0</v>
      </c>
      <c r="BI231" s="156">
        <f>IF(N231="nulová",J231,0)</f>
        <v>0</v>
      </c>
      <c r="BJ231" s="16" t="s">
        <v>88</v>
      </c>
      <c r="BK231" s="156">
        <f>ROUND(I231*H231,2)</f>
        <v>0</v>
      </c>
      <c r="BL231" s="16" t="s">
        <v>323</v>
      </c>
      <c r="BM231" s="155" t="s">
        <v>445</v>
      </c>
    </row>
    <row r="232" spans="2:65" s="12" customFormat="1" ht="10">
      <c r="B232" s="157"/>
      <c r="D232" s="158" t="s">
        <v>328</v>
      </c>
      <c r="E232" s="159" t="s">
        <v>1</v>
      </c>
      <c r="F232" s="160" t="s">
        <v>446</v>
      </c>
      <c r="H232" s="161">
        <v>22600</v>
      </c>
      <c r="I232" s="162"/>
      <c r="L232" s="157"/>
      <c r="M232" s="163"/>
      <c r="T232" s="164"/>
      <c r="AT232" s="159" t="s">
        <v>328</v>
      </c>
      <c r="AU232" s="159" t="s">
        <v>88</v>
      </c>
      <c r="AV232" s="12" t="s">
        <v>88</v>
      </c>
      <c r="AW232" s="12" t="s">
        <v>31</v>
      </c>
      <c r="AX232" s="12" t="s">
        <v>76</v>
      </c>
      <c r="AY232" s="159" t="s">
        <v>317</v>
      </c>
    </row>
    <row r="233" spans="2:65" s="13" customFormat="1" ht="10">
      <c r="B233" s="165"/>
      <c r="D233" s="158" t="s">
        <v>328</v>
      </c>
      <c r="E233" s="166" t="s">
        <v>1</v>
      </c>
      <c r="F233" s="167" t="s">
        <v>331</v>
      </c>
      <c r="H233" s="168">
        <v>22600</v>
      </c>
      <c r="I233" s="169"/>
      <c r="L233" s="165"/>
      <c r="M233" s="170"/>
      <c r="T233" s="171"/>
      <c r="AT233" s="166" t="s">
        <v>328</v>
      </c>
      <c r="AU233" s="166" t="s">
        <v>88</v>
      </c>
      <c r="AV233" s="13" t="s">
        <v>92</v>
      </c>
      <c r="AW233" s="13" t="s">
        <v>31</v>
      </c>
      <c r="AX233" s="13" t="s">
        <v>76</v>
      </c>
      <c r="AY233" s="166" t="s">
        <v>317</v>
      </c>
    </row>
    <row r="234" spans="2:65" s="14" customFormat="1" ht="10">
      <c r="B234" s="172"/>
      <c r="D234" s="158" t="s">
        <v>328</v>
      </c>
      <c r="E234" s="173" t="s">
        <v>1</v>
      </c>
      <c r="F234" s="174" t="s">
        <v>332</v>
      </c>
      <c r="H234" s="175">
        <v>22600</v>
      </c>
      <c r="I234" s="176"/>
      <c r="L234" s="172"/>
      <c r="M234" s="177"/>
      <c r="T234" s="178"/>
      <c r="AT234" s="173" t="s">
        <v>328</v>
      </c>
      <c r="AU234" s="173" t="s">
        <v>88</v>
      </c>
      <c r="AV234" s="14" t="s">
        <v>323</v>
      </c>
      <c r="AW234" s="14" t="s">
        <v>31</v>
      </c>
      <c r="AX234" s="14" t="s">
        <v>83</v>
      </c>
      <c r="AY234" s="173" t="s">
        <v>317</v>
      </c>
    </row>
    <row r="235" spans="2:65" s="11" customFormat="1" ht="22.75" customHeight="1">
      <c r="B235" s="130"/>
      <c r="D235" s="131" t="s">
        <v>75</v>
      </c>
      <c r="E235" s="140" t="s">
        <v>88</v>
      </c>
      <c r="F235" s="140" t="s">
        <v>447</v>
      </c>
      <c r="I235" s="133"/>
      <c r="J235" s="141">
        <f>BK235</f>
        <v>0</v>
      </c>
      <c r="L235" s="130"/>
      <c r="M235" s="135"/>
      <c r="P235" s="136">
        <f>SUM(P236:P254)</f>
        <v>0</v>
      </c>
      <c r="R235" s="136">
        <f>SUM(R236:R254)</f>
        <v>223.22860299999999</v>
      </c>
      <c r="T235" s="137">
        <f>SUM(T236:T254)</f>
        <v>0</v>
      </c>
      <c r="AR235" s="131" t="s">
        <v>83</v>
      </c>
      <c r="AT235" s="138" t="s">
        <v>75</v>
      </c>
      <c r="AU235" s="138" t="s">
        <v>83</v>
      </c>
      <c r="AY235" s="131" t="s">
        <v>317</v>
      </c>
      <c r="BK235" s="139">
        <f>SUM(BK236:BK254)</f>
        <v>0</v>
      </c>
    </row>
    <row r="236" spans="2:65" s="1" customFormat="1" ht="33" customHeight="1">
      <c r="B236" s="142"/>
      <c r="C236" s="143" t="s">
        <v>448</v>
      </c>
      <c r="D236" s="143" t="s">
        <v>319</v>
      </c>
      <c r="E236" s="144" t="s">
        <v>449</v>
      </c>
      <c r="F236" s="145" t="s">
        <v>450</v>
      </c>
      <c r="G236" s="146" t="s">
        <v>444</v>
      </c>
      <c r="H236" s="147">
        <v>760.5</v>
      </c>
      <c r="I236" s="148"/>
      <c r="J236" s="149">
        <f>ROUND(I236*H236,2)</f>
        <v>0</v>
      </c>
      <c r="K236" s="150"/>
      <c r="L236" s="31"/>
      <c r="M236" s="151" t="s">
        <v>1</v>
      </c>
      <c r="N236" s="152" t="s">
        <v>42</v>
      </c>
      <c r="P236" s="153">
        <f>O236*H236</f>
        <v>0</v>
      </c>
      <c r="Q236" s="153">
        <v>1.8000000000000001E-4</v>
      </c>
      <c r="R236" s="153">
        <f>Q236*H236</f>
        <v>0.13689000000000001</v>
      </c>
      <c r="S236" s="153">
        <v>0</v>
      </c>
      <c r="T236" s="154">
        <f>S236*H236</f>
        <v>0</v>
      </c>
      <c r="AR236" s="155" t="s">
        <v>323</v>
      </c>
      <c r="AT236" s="155" t="s">
        <v>319</v>
      </c>
      <c r="AU236" s="155" t="s">
        <v>88</v>
      </c>
      <c r="AY236" s="16" t="s">
        <v>317</v>
      </c>
      <c r="BE236" s="156">
        <f>IF(N236="základná",J236,0)</f>
        <v>0</v>
      </c>
      <c r="BF236" s="156">
        <f>IF(N236="znížená",J236,0)</f>
        <v>0</v>
      </c>
      <c r="BG236" s="156">
        <f>IF(N236="zákl. prenesená",J236,0)</f>
        <v>0</v>
      </c>
      <c r="BH236" s="156">
        <f>IF(N236="zníž. prenesená",J236,0)</f>
        <v>0</v>
      </c>
      <c r="BI236" s="156">
        <f>IF(N236="nulová",J236,0)</f>
        <v>0</v>
      </c>
      <c r="BJ236" s="16" t="s">
        <v>88</v>
      </c>
      <c r="BK236" s="156">
        <f>ROUND(I236*H236,2)</f>
        <v>0</v>
      </c>
      <c r="BL236" s="16" t="s">
        <v>323</v>
      </c>
      <c r="BM236" s="155" t="s">
        <v>451</v>
      </c>
    </row>
    <row r="237" spans="2:65" s="12" customFormat="1" ht="10">
      <c r="B237" s="157"/>
      <c r="D237" s="158" t="s">
        <v>328</v>
      </c>
      <c r="E237" s="159" t="s">
        <v>1</v>
      </c>
      <c r="F237" s="160" t="s">
        <v>452</v>
      </c>
      <c r="H237" s="161">
        <v>760.5</v>
      </c>
      <c r="I237" s="162"/>
      <c r="L237" s="157"/>
      <c r="M237" s="163"/>
      <c r="T237" s="164"/>
      <c r="AT237" s="159" t="s">
        <v>328</v>
      </c>
      <c r="AU237" s="159" t="s">
        <v>88</v>
      </c>
      <c r="AV237" s="12" t="s">
        <v>88</v>
      </c>
      <c r="AW237" s="12" t="s">
        <v>31</v>
      </c>
      <c r="AX237" s="12" t="s">
        <v>76</v>
      </c>
      <c r="AY237" s="159" t="s">
        <v>317</v>
      </c>
    </row>
    <row r="238" spans="2:65" s="13" customFormat="1" ht="10">
      <c r="B238" s="165"/>
      <c r="D238" s="158" t="s">
        <v>328</v>
      </c>
      <c r="E238" s="166" t="s">
        <v>1</v>
      </c>
      <c r="F238" s="167" t="s">
        <v>331</v>
      </c>
      <c r="H238" s="168">
        <v>760.5</v>
      </c>
      <c r="I238" s="169"/>
      <c r="L238" s="165"/>
      <c r="M238" s="170"/>
      <c r="T238" s="171"/>
      <c r="AT238" s="166" t="s">
        <v>328</v>
      </c>
      <c r="AU238" s="166" t="s">
        <v>88</v>
      </c>
      <c r="AV238" s="13" t="s">
        <v>92</v>
      </c>
      <c r="AW238" s="13" t="s">
        <v>31</v>
      </c>
      <c r="AX238" s="13" t="s">
        <v>76</v>
      </c>
      <c r="AY238" s="166" t="s">
        <v>317</v>
      </c>
    </row>
    <row r="239" spans="2:65" s="14" customFormat="1" ht="10">
      <c r="B239" s="172"/>
      <c r="D239" s="158" t="s">
        <v>328</v>
      </c>
      <c r="E239" s="173" t="s">
        <v>1</v>
      </c>
      <c r="F239" s="174" t="s">
        <v>332</v>
      </c>
      <c r="H239" s="175">
        <v>760.5</v>
      </c>
      <c r="I239" s="176"/>
      <c r="L239" s="172"/>
      <c r="M239" s="177"/>
      <c r="T239" s="178"/>
      <c r="AT239" s="173" t="s">
        <v>328</v>
      </c>
      <c r="AU239" s="173" t="s">
        <v>88</v>
      </c>
      <c r="AV239" s="14" t="s">
        <v>323</v>
      </c>
      <c r="AW239" s="14" t="s">
        <v>31</v>
      </c>
      <c r="AX239" s="14" t="s">
        <v>83</v>
      </c>
      <c r="AY239" s="173" t="s">
        <v>317</v>
      </c>
    </row>
    <row r="240" spans="2:65" s="1" customFormat="1" ht="16.5" customHeight="1">
      <c r="B240" s="142"/>
      <c r="C240" s="179" t="s">
        <v>453</v>
      </c>
      <c r="D240" s="179" t="s">
        <v>454</v>
      </c>
      <c r="E240" s="180" t="s">
        <v>455</v>
      </c>
      <c r="F240" s="181" t="s">
        <v>456</v>
      </c>
      <c r="G240" s="182" t="s">
        <v>444</v>
      </c>
      <c r="H240" s="183">
        <v>775.71</v>
      </c>
      <c r="I240" s="184"/>
      <c r="J240" s="185">
        <f>ROUND(I240*H240,2)</f>
        <v>0</v>
      </c>
      <c r="K240" s="186"/>
      <c r="L240" s="187"/>
      <c r="M240" s="188" t="s">
        <v>1</v>
      </c>
      <c r="N240" s="189" t="s">
        <v>42</v>
      </c>
      <c r="P240" s="153">
        <f>O240*H240</f>
        <v>0</v>
      </c>
      <c r="Q240" s="153">
        <v>2.9999999999999997E-4</v>
      </c>
      <c r="R240" s="153">
        <f>Q240*H240</f>
        <v>0.232713</v>
      </c>
      <c r="S240" s="153">
        <v>0</v>
      </c>
      <c r="T240" s="154">
        <f>S240*H240</f>
        <v>0</v>
      </c>
      <c r="AR240" s="155" t="s">
        <v>356</v>
      </c>
      <c r="AT240" s="155" t="s">
        <v>454</v>
      </c>
      <c r="AU240" s="155" t="s">
        <v>88</v>
      </c>
      <c r="AY240" s="16" t="s">
        <v>317</v>
      </c>
      <c r="BE240" s="156">
        <f>IF(N240="základná",J240,0)</f>
        <v>0</v>
      </c>
      <c r="BF240" s="156">
        <f>IF(N240="znížená",J240,0)</f>
        <v>0</v>
      </c>
      <c r="BG240" s="156">
        <f>IF(N240="zákl. prenesená",J240,0)</f>
        <v>0</v>
      </c>
      <c r="BH240" s="156">
        <f>IF(N240="zníž. prenesená",J240,0)</f>
        <v>0</v>
      </c>
      <c r="BI240" s="156">
        <f>IF(N240="nulová",J240,0)</f>
        <v>0</v>
      </c>
      <c r="BJ240" s="16" t="s">
        <v>88</v>
      </c>
      <c r="BK240" s="156">
        <f>ROUND(I240*H240,2)</f>
        <v>0</v>
      </c>
      <c r="BL240" s="16" t="s">
        <v>323</v>
      </c>
      <c r="BM240" s="155" t="s">
        <v>457</v>
      </c>
    </row>
    <row r="241" spans="2:65" s="12" customFormat="1" ht="10">
      <c r="B241" s="157"/>
      <c r="D241" s="158" t="s">
        <v>328</v>
      </c>
      <c r="F241" s="160" t="s">
        <v>458</v>
      </c>
      <c r="H241" s="161">
        <v>775.71</v>
      </c>
      <c r="I241" s="162"/>
      <c r="L241" s="157"/>
      <c r="M241" s="163"/>
      <c r="T241" s="164"/>
      <c r="AT241" s="159" t="s">
        <v>328</v>
      </c>
      <c r="AU241" s="159" t="s">
        <v>88</v>
      </c>
      <c r="AV241" s="12" t="s">
        <v>88</v>
      </c>
      <c r="AW241" s="12" t="s">
        <v>3</v>
      </c>
      <c r="AX241" s="12" t="s">
        <v>83</v>
      </c>
      <c r="AY241" s="159" t="s">
        <v>317</v>
      </c>
    </row>
    <row r="242" spans="2:65" s="1" customFormat="1" ht="24.15" customHeight="1">
      <c r="B242" s="142"/>
      <c r="C242" s="143" t="s">
        <v>459</v>
      </c>
      <c r="D242" s="143" t="s">
        <v>319</v>
      </c>
      <c r="E242" s="144" t="s">
        <v>460</v>
      </c>
      <c r="F242" s="145" t="s">
        <v>461</v>
      </c>
      <c r="G242" s="146" t="s">
        <v>322</v>
      </c>
      <c r="H242" s="147">
        <v>136.172</v>
      </c>
      <c r="I242" s="148"/>
      <c r="J242" s="149">
        <f>ROUND(I242*H242,2)</f>
        <v>0</v>
      </c>
      <c r="K242" s="150"/>
      <c r="L242" s="31"/>
      <c r="M242" s="151" t="s">
        <v>1</v>
      </c>
      <c r="N242" s="152" t="s">
        <v>42</v>
      </c>
      <c r="P242" s="153">
        <f>O242*H242</f>
        <v>0</v>
      </c>
      <c r="Q242" s="153">
        <v>1.63</v>
      </c>
      <c r="R242" s="153">
        <f>Q242*H242</f>
        <v>221.96035999999998</v>
      </c>
      <c r="S242" s="153">
        <v>0</v>
      </c>
      <c r="T242" s="154">
        <f>S242*H242</f>
        <v>0</v>
      </c>
      <c r="AR242" s="155" t="s">
        <v>323</v>
      </c>
      <c r="AT242" s="155" t="s">
        <v>319</v>
      </c>
      <c r="AU242" s="155" t="s">
        <v>88</v>
      </c>
      <c r="AY242" s="16" t="s">
        <v>317</v>
      </c>
      <c r="BE242" s="156">
        <f>IF(N242="základná",J242,0)</f>
        <v>0</v>
      </c>
      <c r="BF242" s="156">
        <f>IF(N242="znížená",J242,0)</f>
        <v>0</v>
      </c>
      <c r="BG242" s="156">
        <f>IF(N242="zákl. prenesená",J242,0)</f>
        <v>0</v>
      </c>
      <c r="BH242" s="156">
        <f>IF(N242="zníž. prenesená",J242,0)</f>
        <v>0</v>
      </c>
      <c r="BI242" s="156">
        <f>IF(N242="nulová",J242,0)</f>
        <v>0</v>
      </c>
      <c r="BJ242" s="16" t="s">
        <v>88</v>
      </c>
      <c r="BK242" s="156">
        <f>ROUND(I242*H242,2)</f>
        <v>0</v>
      </c>
      <c r="BL242" s="16" t="s">
        <v>323</v>
      </c>
      <c r="BM242" s="155" t="s">
        <v>462</v>
      </c>
    </row>
    <row r="243" spans="2:65" s="12" customFormat="1" ht="10">
      <c r="B243" s="157"/>
      <c r="D243" s="158" t="s">
        <v>328</v>
      </c>
      <c r="E243" s="159" t="s">
        <v>1</v>
      </c>
      <c r="F243" s="160" t="s">
        <v>413</v>
      </c>
      <c r="H243" s="161">
        <v>152.1</v>
      </c>
      <c r="I243" s="162"/>
      <c r="L243" s="157"/>
      <c r="M243" s="163"/>
      <c r="T243" s="164"/>
      <c r="AT243" s="159" t="s">
        <v>328</v>
      </c>
      <c r="AU243" s="159" t="s">
        <v>88</v>
      </c>
      <c r="AV243" s="12" t="s">
        <v>88</v>
      </c>
      <c r="AW243" s="12" t="s">
        <v>31</v>
      </c>
      <c r="AX243" s="12" t="s">
        <v>76</v>
      </c>
      <c r="AY243" s="159" t="s">
        <v>317</v>
      </c>
    </row>
    <row r="244" spans="2:65" s="12" customFormat="1" ht="10">
      <c r="B244" s="157"/>
      <c r="D244" s="158" t="s">
        <v>328</v>
      </c>
      <c r="E244" s="159" t="s">
        <v>1</v>
      </c>
      <c r="F244" s="160" t="s">
        <v>463</v>
      </c>
      <c r="H244" s="161">
        <v>-15.928000000000001</v>
      </c>
      <c r="I244" s="162"/>
      <c r="L244" s="157"/>
      <c r="M244" s="163"/>
      <c r="T244" s="164"/>
      <c r="AT244" s="159" t="s">
        <v>328</v>
      </c>
      <c r="AU244" s="159" t="s">
        <v>88</v>
      </c>
      <c r="AV244" s="12" t="s">
        <v>88</v>
      </c>
      <c r="AW244" s="12" t="s">
        <v>31</v>
      </c>
      <c r="AX244" s="12" t="s">
        <v>76</v>
      </c>
      <c r="AY244" s="159" t="s">
        <v>317</v>
      </c>
    </row>
    <row r="245" spans="2:65" s="13" customFormat="1" ht="10">
      <c r="B245" s="165"/>
      <c r="D245" s="158" t="s">
        <v>328</v>
      </c>
      <c r="E245" s="166" t="s">
        <v>1</v>
      </c>
      <c r="F245" s="167" t="s">
        <v>331</v>
      </c>
      <c r="H245" s="168">
        <v>136.172</v>
      </c>
      <c r="I245" s="169"/>
      <c r="L245" s="165"/>
      <c r="M245" s="170"/>
      <c r="T245" s="171"/>
      <c r="AT245" s="166" t="s">
        <v>328</v>
      </c>
      <c r="AU245" s="166" t="s">
        <v>88</v>
      </c>
      <c r="AV245" s="13" t="s">
        <v>92</v>
      </c>
      <c r="AW245" s="13" t="s">
        <v>31</v>
      </c>
      <c r="AX245" s="13" t="s">
        <v>76</v>
      </c>
      <c r="AY245" s="166" t="s">
        <v>317</v>
      </c>
    </row>
    <row r="246" spans="2:65" s="14" customFormat="1" ht="10">
      <c r="B246" s="172"/>
      <c r="D246" s="158" t="s">
        <v>328</v>
      </c>
      <c r="E246" s="173" t="s">
        <v>1</v>
      </c>
      <c r="F246" s="174" t="s">
        <v>332</v>
      </c>
      <c r="H246" s="175">
        <v>136.172</v>
      </c>
      <c r="I246" s="176"/>
      <c r="L246" s="172"/>
      <c r="M246" s="177"/>
      <c r="T246" s="178"/>
      <c r="AT246" s="173" t="s">
        <v>328</v>
      </c>
      <c r="AU246" s="173" t="s">
        <v>88</v>
      </c>
      <c r="AV246" s="14" t="s">
        <v>323</v>
      </c>
      <c r="AW246" s="14" t="s">
        <v>31</v>
      </c>
      <c r="AX246" s="14" t="s">
        <v>83</v>
      </c>
      <c r="AY246" s="173" t="s">
        <v>317</v>
      </c>
    </row>
    <row r="247" spans="2:65" s="1" customFormat="1" ht="24.15" customHeight="1">
      <c r="B247" s="142"/>
      <c r="C247" s="143" t="s">
        <v>464</v>
      </c>
      <c r="D247" s="143" t="s">
        <v>319</v>
      </c>
      <c r="E247" s="144" t="s">
        <v>465</v>
      </c>
      <c r="F247" s="145" t="s">
        <v>466</v>
      </c>
      <c r="G247" s="146" t="s">
        <v>467</v>
      </c>
      <c r="H247" s="147">
        <v>22</v>
      </c>
      <c r="I247" s="148"/>
      <c r="J247" s="149">
        <f>ROUND(I247*H247,2)</f>
        <v>0</v>
      </c>
      <c r="K247" s="150"/>
      <c r="L247" s="31"/>
      <c r="M247" s="151" t="s">
        <v>1</v>
      </c>
      <c r="N247" s="152" t="s">
        <v>42</v>
      </c>
      <c r="P247" s="153">
        <f>O247*H247</f>
        <v>0</v>
      </c>
      <c r="Q247" s="153">
        <v>0</v>
      </c>
      <c r="R247" s="153">
        <f>Q247*H247</f>
        <v>0</v>
      </c>
      <c r="S247" s="153">
        <v>0</v>
      </c>
      <c r="T247" s="154">
        <f>S247*H247</f>
        <v>0</v>
      </c>
      <c r="AR247" s="155" t="s">
        <v>323</v>
      </c>
      <c r="AT247" s="155" t="s">
        <v>319</v>
      </c>
      <c r="AU247" s="155" t="s">
        <v>88</v>
      </c>
      <c r="AY247" s="16" t="s">
        <v>317</v>
      </c>
      <c r="BE247" s="156">
        <f>IF(N247="základná",J247,0)</f>
        <v>0</v>
      </c>
      <c r="BF247" s="156">
        <f>IF(N247="znížená",J247,0)</f>
        <v>0</v>
      </c>
      <c r="BG247" s="156">
        <f>IF(N247="zákl. prenesená",J247,0)</f>
        <v>0</v>
      </c>
      <c r="BH247" s="156">
        <f>IF(N247="zníž. prenesená",J247,0)</f>
        <v>0</v>
      </c>
      <c r="BI247" s="156">
        <f>IF(N247="nulová",J247,0)</f>
        <v>0</v>
      </c>
      <c r="BJ247" s="16" t="s">
        <v>88</v>
      </c>
      <c r="BK247" s="156">
        <f>ROUND(I247*H247,2)</f>
        <v>0</v>
      </c>
      <c r="BL247" s="16" t="s">
        <v>323</v>
      </c>
      <c r="BM247" s="155" t="s">
        <v>468</v>
      </c>
    </row>
    <row r="248" spans="2:65" s="1" customFormat="1" ht="21.75" customHeight="1">
      <c r="B248" s="142"/>
      <c r="C248" s="179" t="s">
        <v>469</v>
      </c>
      <c r="D248" s="179" t="s">
        <v>454</v>
      </c>
      <c r="E248" s="180" t="s">
        <v>470</v>
      </c>
      <c r="F248" s="181" t="s">
        <v>471</v>
      </c>
      <c r="G248" s="182" t="s">
        <v>467</v>
      </c>
      <c r="H248" s="183">
        <v>22</v>
      </c>
      <c r="I248" s="184"/>
      <c r="J248" s="185">
        <f>ROUND(I248*H248,2)</f>
        <v>0</v>
      </c>
      <c r="K248" s="186"/>
      <c r="L248" s="187"/>
      <c r="M248" s="188" t="s">
        <v>1</v>
      </c>
      <c r="N248" s="189" t="s">
        <v>42</v>
      </c>
      <c r="P248" s="153">
        <f>O248*H248</f>
        <v>0</v>
      </c>
      <c r="Q248" s="153">
        <v>7.11E-3</v>
      </c>
      <c r="R248" s="153">
        <f>Q248*H248</f>
        <v>0.15642</v>
      </c>
      <c r="S248" s="153">
        <v>0</v>
      </c>
      <c r="T248" s="154">
        <f>S248*H248</f>
        <v>0</v>
      </c>
      <c r="AR248" s="155" t="s">
        <v>356</v>
      </c>
      <c r="AT248" s="155" t="s">
        <v>454</v>
      </c>
      <c r="AU248" s="155" t="s">
        <v>88</v>
      </c>
      <c r="AY248" s="16" t="s">
        <v>317</v>
      </c>
      <c r="BE248" s="156">
        <f>IF(N248="základná",J248,0)</f>
        <v>0</v>
      </c>
      <c r="BF248" s="156">
        <f>IF(N248="znížená",J248,0)</f>
        <v>0</v>
      </c>
      <c r="BG248" s="156">
        <f>IF(N248="zákl. prenesená",J248,0)</f>
        <v>0</v>
      </c>
      <c r="BH248" s="156">
        <f>IF(N248="zníž. prenesená",J248,0)</f>
        <v>0</v>
      </c>
      <c r="BI248" s="156">
        <f>IF(N248="nulová",J248,0)</f>
        <v>0</v>
      </c>
      <c r="BJ248" s="16" t="s">
        <v>88</v>
      </c>
      <c r="BK248" s="156">
        <f>ROUND(I248*H248,2)</f>
        <v>0</v>
      </c>
      <c r="BL248" s="16" t="s">
        <v>323</v>
      </c>
      <c r="BM248" s="155" t="s">
        <v>472</v>
      </c>
    </row>
    <row r="249" spans="2:65" s="1" customFormat="1" ht="16.5" customHeight="1">
      <c r="B249" s="142"/>
      <c r="C249" s="179" t="s">
        <v>473</v>
      </c>
      <c r="D249" s="179" t="s">
        <v>454</v>
      </c>
      <c r="E249" s="180" t="s">
        <v>474</v>
      </c>
      <c r="F249" s="181" t="s">
        <v>475</v>
      </c>
      <c r="G249" s="182" t="s">
        <v>467</v>
      </c>
      <c r="H249" s="183">
        <v>22</v>
      </c>
      <c r="I249" s="184"/>
      <c r="J249" s="185">
        <f>ROUND(I249*H249,2)</f>
        <v>0</v>
      </c>
      <c r="K249" s="186"/>
      <c r="L249" s="187"/>
      <c r="M249" s="188" t="s">
        <v>1</v>
      </c>
      <c r="N249" s="189" t="s">
        <v>42</v>
      </c>
      <c r="P249" s="153">
        <f>O249*H249</f>
        <v>0</v>
      </c>
      <c r="Q249" s="153">
        <v>3.7000000000000002E-3</v>
      </c>
      <c r="R249" s="153">
        <f>Q249*H249</f>
        <v>8.14E-2</v>
      </c>
      <c r="S249" s="153">
        <v>0</v>
      </c>
      <c r="T249" s="154">
        <f>S249*H249</f>
        <v>0</v>
      </c>
      <c r="AR249" s="155" t="s">
        <v>356</v>
      </c>
      <c r="AT249" s="155" t="s">
        <v>454</v>
      </c>
      <c r="AU249" s="155" t="s">
        <v>88</v>
      </c>
      <c r="AY249" s="16" t="s">
        <v>317</v>
      </c>
      <c r="BE249" s="156">
        <f>IF(N249="základná",J249,0)</f>
        <v>0</v>
      </c>
      <c r="BF249" s="156">
        <f>IF(N249="znížená",J249,0)</f>
        <v>0</v>
      </c>
      <c r="BG249" s="156">
        <f>IF(N249="zákl. prenesená",J249,0)</f>
        <v>0</v>
      </c>
      <c r="BH249" s="156">
        <f>IF(N249="zníž. prenesená",J249,0)</f>
        <v>0</v>
      </c>
      <c r="BI249" s="156">
        <f>IF(N249="nulová",J249,0)</f>
        <v>0</v>
      </c>
      <c r="BJ249" s="16" t="s">
        <v>88</v>
      </c>
      <c r="BK249" s="156">
        <f>ROUND(I249*H249,2)</f>
        <v>0</v>
      </c>
      <c r="BL249" s="16" t="s">
        <v>323</v>
      </c>
      <c r="BM249" s="155" t="s">
        <v>476</v>
      </c>
    </row>
    <row r="250" spans="2:65" s="1" customFormat="1" ht="16.5" customHeight="1">
      <c r="B250" s="142"/>
      <c r="C250" s="179" t="s">
        <v>477</v>
      </c>
      <c r="D250" s="179" t="s">
        <v>454</v>
      </c>
      <c r="E250" s="180" t="s">
        <v>478</v>
      </c>
      <c r="F250" s="181" t="s">
        <v>479</v>
      </c>
      <c r="G250" s="182" t="s">
        <v>467</v>
      </c>
      <c r="H250" s="183">
        <v>22</v>
      </c>
      <c r="I250" s="184"/>
      <c r="J250" s="185">
        <f>ROUND(I250*H250,2)</f>
        <v>0</v>
      </c>
      <c r="K250" s="186"/>
      <c r="L250" s="187"/>
      <c r="M250" s="188" t="s">
        <v>1</v>
      </c>
      <c r="N250" s="189" t="s">
        <v>42</v>
      </c>
      <c r="P250" s="153">
        <f>O250*H250</f>
        <v>0</v>
      </c>
      <c r="Q250" s="153">
        <v>1E-3</v>
      </c>
      <c r="R250" s="153">
        <f>Q250*H250</f>
        <v>2.1999999999999999E-2</v>
      </c>
      <c r="S250" s="153">
        <v>0</v>
      </c>
      <c r="T250" s="154">
        <f>S250*H250</f>
        <v>0</v>
      </c>
      <c r="AR250" s="155" t="s">
        <v>356</v>
      </c>
      <c r="AT250" s="155" t="s">
        <v>454</v>
      </c>
      <c r="AU250" s="155" t="s">
        <v>88</v>
      </c>
      <c r="AY250" s="16" t="s">
        <v>317</v>
      </c>
      <c r="BE250" s="156">
        <f>IF(N250="základná",J250,0)</f>
        <v>0</v>
      </c>
      <c r="BF250" s="156">
        <f>IF(N250="znížená",J250,0)</f>
        <v>0</v>
      </c>
      <c r="BG250" s="156">
        <f>IF(N250="zákl. prenesená",J250,0)</f>
        <v>0</v>
      </c>
      <c r="BH250" s="156">
        <f>IF(N250="zníž. prenesená",J250,0)</f>
        <v>0</v>
      </c>
      <c r="BI250" s="156">
        <f>IF(N250="nulová",J250,0)</f>
        <v>0</v>
      </c>
      <c r="BJ250" s="16" t="s">
        <v>88</v>
      </c>
      <c r="BK250" s="156">
        <f>ROUND(I250*H250,2)</f>
        <v>0</v>
      </c>
      <c r="BL250" s="16" t="s">
        <v>323</v>
      </c>
      <c r="BM250" s="155" t="s">
        <v>480</v>
      </c>
    </row>
    <row r="251" spans="2:65" s="1" customFormat="1" ht="16.5" customHeight="1">
      <c r="B251" s="142"/>
      <c r="C251" s="143" t="s">
        <v>481</v>
      </c>
      <c r="D251" s="143" t="s">
        <v>319</v>
      </c>
      <c r="E251" s="144" t="s">
        <v>482</v>
      </c>
      <c r="F251" s="145" t="s">
        <v>483</v>
      </c>
      <c r="G251" s="146" t="s">
        <v>484</v>
      </c>
      <c r="H251" s="147">
        <v>507</v>
      </c>
      <c r="I251" s="148"/>
      <c r="J251" s="149">
        <f>ROUND(I251*H251,2)</f>
        <v>0</v>
      </c>
      <c r="K251" s="150"/>
      <c r="L251" s="31"/>
      <c r="M251" s="151" t="s">
        <v>1</v>
      </c>
      <c r="N251" s="152" t="s">
        <v>42</v>
      </c>
      <c r="P251" s="153">
        <f>O251*H251</f>
        <v>0</v>
      </c>
      <c r="Q251" s="153">
        <v>1.2600000000000001E-3</v>
      </c>
      <c r="R251" s="153">
        <f>Q251*H251</f>
        <v>0.63882000000000005</v>
      </c>
      <c r="S251" s="153">
        <v>0</v>
      </c>
      <c r="T251" s="154">
        <f>S251*H251</f>
        <v>0</v>
      </c>
      <c r="AR251" s="155" t="s">
        <v>323</v>
      </c>
      <c r="AT251" s="155" t="s">
        <v>319</v>
      </c>
      <c r="AU251" s="155" t="s">
        <v>88</v>
      </c>
      <c r="AY251" s="16" t="s">
        <v>317</v>
      </c>
      <c r="BE251" s="156">
        <f>IF(N251="základná",J251,0)</f>
        <v>0</v>
      </c>
      <c r="BF251" s="156">
        <f>IF(N251="znížená",J251,0)</f>
        <v>0</v>
      </c>
      <c r="BG251" s="156">
        <f>IF(N251="zákl. prenesená",J251,0)</f>
        <v>0</v>
      </c>
      <c r="BH251" s="156">
        <f>IF(N251="zníž. prenesená",J251,0)</f>
        <v>0</v>
      </c>
      <c r="BI251" s="156">
        <f>IF(N251="nulová",J251,0)</f>
        <v>0</v>
      </c>
      <c r="BJ251" s="16" t="s">
        <v>88</v>
      </c>
      <c r="BK251" s="156">
        <f>ROUND(I251*H251,2)</f>
        <v>0</v>
      </c>
      <c r="BL251" s="16" t="s">
        <v>323</v>
      </c>
      <c r="BM251" s="155" t="s">
        <v>485</v>
      </c>
    </row>
    <row r="252" spans="2:65" s="12" customFormat="1" ht="10">
      <c r="B252" s="157"/>
      <c r="D252" s="158" t="s">
        <v>328</v>
      </c>
      <c r="E252" s="159" t="s">
        <v>1</v>
      </c>
      <c r="F252" s="160" t="s">
        <v>486</v>
      </c>
      <c r="H252" s="161">
        <v>507</v>
      </c>
      <c r="I252" s="162"/>
      <c r="L252" s="157"/>
      <c r="M252" s="163"/>
      <c r="T252" s="164"/>
      <c r="AT252" s="159" t="s">
        <v>328</v>
      </c>
      <c r="AU252" s="159" t="s">
        <v>88</v>
      </c>
      <c r="AV252" s="12" t="s">
        <v>88</v>
      </c>
      <c r="AW252" s="12" t="s">
        <v>31</v>
      </c>
      <c r="AX252" s="12" t="s">
        <v>76</v>
      </c>
      <c r="AY252" s="159" t="s">
        <v>317</v>
      </c>
    </row>
    <row r="253" spans="2:65" s="13" customFormat="1" ht="10">
      <c r="B253" s="165"/>
      <c r="D253" s="158" t="s">
        <v>328</v>
      </c>
      <c r="E253" s="166" t="s">
        <v>1</v>
      </c>
      <c r="F253" s="167" t="s">
        <v>331</v>
      </c>
      <c r="H253" s="168">
        <v>507</v>
      </c>
      <c r="I253" s="169"/>
      <c r="L253" s="165"/>
      <c r="M253" s="170"/>
      <c r="T253" s="171"/>
      <c r="AT253" s="166" t="s">
        <v>328</v>
      </c>
      <c r="AU253" s="166" t="s">
        <v>88</v>
      </c>
      <c r="AV253" s="13" t="s">
        <v>92</v>
      </c>
      <c r="AW253" s="13" t="s">
        <v>31</v>
      </c>
      <c r="AX253" s="13" t="s">
        <v>76</v>
      </c>
      <c r="AY253" s="166" t="s">
        <v>317</v>
      </c>
    </row>
    <row r="254" spans="2:65" s="14" customFormat="1" ht="10">
      <c r="B254" s="172"/>
      <c r="D254" s="158" t="s">
        <v>328</v>
      </c>
      <c r="E254" s="173" t="s">
        <v>1</v>
      </c>
      <c r="F254" s="174" t="s">
        <v>332</v>
      </c>
      <c r="H254" s="175">
        <v>507</v>
      </c>
      <c r="I254" s="176"/>
      <c r="L254" s="172"/>
      <c r="M254" s="177"/>
      <c r="T254" s="178"/>
      <c r="AT254" s="173" t="s">
        <v>328</v>
      </c>
      <c r="AU254" s="173" t="s">
        <v>88</v>
      </c>
      <c r="AV254" s="14" t="s">
        <v>323</v>
      </c>
      <c r="AW254" s="14" t="s">
        <v>31</v>
      </c>
      <c r="AX254" s="14" t="s">
        <v>83</v>
      </c>
      <c r="AY254" s="173" t="s">
        <v>317</v>
      </c>
    </row>
    <row r="255" spans="2:65" s="11" customFormat="1" ht="22.75" customHeight="1">
      <c r="B255" s="130"/>
      <c r="D255" s="131" t="s">
        <v>75</v>
      </c>
      <c r="E255" s="140" t="s">
        <v>361</v>
      </c>
      <c r="F255" s="140" t="s">
        <v>487</v>
      </c>
      <c r="I255" s="133"/>
      <c r="J255" s="141">
        <f>BK255</f>
        <v>0</v>
      </c>
      <c r="L255" s="130"/>
      <c r="M255" s="135"/>
      <c r="P255" s="136">
        <f>SUM(P256:P259)</f>
        <v>0</v>
      </c>
      <c r="R255" s="136">
        <f>SUM(R256:R259)</f>
        <v>0</v>
      </c>
      <c r="T255" s="137">
        <f>SUM(T256:T259)</f>
        <v>158.39999999999998</v>
      </c>
      <c r="AR255" s="131" t="s">
        <v>83</v>
      </c>
      <c r="AT255" s="138" t="s">
        <v>75</v>
      </c>
      <c r="AU255" s="138" t="s">
        <v>83</v>
      </c>
      <c r="AY255" s="131" t="s">
        <v>317</v>
      </c>
      <c r="BK255" s="139">
        <f>SUM(BK256:BK259)</f>
        <v>0</v>
      </c>
    </row>
    <row r="256" spans="2:65" s="1" customFormat="1" ht="16.5" customHeight="1">
      <c r="B256" s="142"/>
      <c r="C256" s="143" t="s">
        <v>488</v>
      </c>
      <c r="D256" s="143" t="s">
        <v>319</v>
      </c>
      <c r="E256" s="144" t="s">
        <v>489</v>
      </c>
      <c r="F256" s="145" t="s">
        <v>490</v>
      </c>
      <c r="G256" s="146" t="s">
        <v>444</v>
      </c>
      <c r="H256" s="147">
        <v>1800</v>
      </c>
      <c r="I256" s="148"/>
      <c r="J256" s="149">
        <f>ROUND(I256*H256,2)</f>
        <v>0</v>
      </c>
      <c r="K256" s="150"/>
      <c r="L256" s="31"/>
      <c r="M256" s="151" t="s">
        <v>1</v>
      </c>
      <c r="N256" s="152" t="s">
        <v>42</v>
      </c>
      <c r="P256" s="153">
        <f>O256*H256</f>
        <v>0</v>
      </c>
      <c r="Q256" s="153">
        <v>0</v>
      </c>
      <c r="R256" s="153">
        <f>Q256*H256</f>
        <v>0</v>
      </c>
      <c r="S256" s="153">
        <v>8.7999999999999995E-2</v>
      </c>
      <c r="T256" s="154">
        <f>S256*H256</f>
        <v>158.39999999999998</v>
      </c>
      <c r="AR256" s="155" t="s">
        <v>323</v>
      </c>
      <c r="AT256" s="155" t="s">
        <v>319</v>
      </c>
      <c r="AU256" s="155" t="s">
        <v>88</v>
      </c>
      <c r="AY256" s="16" t="s">
        <v>317</v>
      </c>
      <c r="BE256" s="156">
        <f>IF(N256="základná",J256,0)</f>
        <v>0</v>
      </c>
      <c r="BF256" s="156">
        <f>IF(N256="znížená",J256,0)</f>
        <v>0</v>
      </c>
      <c r="BG256" s="156">
        <f>IF(N256="zákl. prenesená",J256,0)</f>
        <v>0</v>
      </c>
      <c r="BH256" s="156">
        <f>IF(N256="zníž. prenesená",J256,0)</f>
        <v>0</v>
      </c>
      <c r="BI256" s="156">
        <f>IF(N256="nulová",J256,0)</f>
        <v>0</v>
      </c>
      <c r="BJ256" s="16" t="s">
        <v>88</v>
      </c>
      <c r="BK256" s="156">
        <f>ROUND(I256*H256,2)</f>
        <v>0</v>
      </c>
      <c r="BL256" s="16" t="s">
        <v>323</v>
      </c>
      <c r="BM256" s="155" t="s">
        <v>491</v>
      </c>
    </row>
    <row r="257" spans="2:65" s="12" customFormat="1" ht="10">
      <c r="B257" s="157"/>
      <c r="D257" s="158" t="s">
        <v>328</v>
      </c>
      <c r="E257" s="159" t="s">
        <v>1</v>
      </c>
      <c r="F257" s="160" t="s">
        <v>492</v>
      </c>
      <c r="H257" s="161">
        <v>1800</v>
      </c>
      <c r="I257" s="162"/>
      <c r="L257" s="157"/>
      <c r="M257" s="163"/>
      <c r="T257" s="164"/>
      <c r="AT257" s="159" t="s">
        <v>328</v>
      </c>
      <c r="AU257" s="159" t="s">
        <v>88</v>
      </c>
      <c r="AV257" s="12" t="s">
        <v>88</v>
      </c>
      <c r="AW257" s="12" t="s">
        <v>31</v>
      </c>
      <c r="AX257" s="12" t="s">
        <v>76</v>
      </c>
      <c r="AY257" s="159" t="s">
        <v>317</v>
      </c>
    </row>
    <row r="258" spans="2:65" s="13" customFormat="1" ht="10">
      <c r="B258" s="165"/>
      <c r="D258" s="158" t="s">
        <v>328</v>
      </c>
      <c r="E258" s="166" t="s">
        <v>1</v>
      </c>
      <c r="F258" s="167" t="s">
        <v>331</v>
      </c>
      <c r="H258" s="168">
        <v>1800</v>
      </c>
      <c r="I258" s="169"/>
      <c r="L258" s="165"/>
      <c r="M258" s="170"/>
      <c r="T258" s="171"/>
      <c r="AT258" s="166" t="s">
        <v>328</v>
      </c>
      <c r="AU258" s="166" t="s">
        <v>88</v>
      </c>
      <c r="AV258" s="13" t="s">
        <v>92</v>
      </c>
      <c r="AW258" s="13" t="s">
        <v>31</v>
      </c>
      <c r="AX258" s="13" t="s">
        <v>76</v>
      </c>
      <c r="AY258" s="166" t="s">
        <v>317</v>
      </c>
    </row>
    <row r="259" spans="2:65" s="14" customFormat="1" ht="10">
      <c r="B259" s="172"/>
      <c r="D259" s="158" t="s">
        <v>328</v>
      </c>
      <c r="E259" s="173" t="s">
        <v>1</v>
      </c>
      <c r="F259" s="174" t="s">
        <v>332</v>
      </c>
      <c r="H259" s="175">
        <v>1800</v>
      </c>
      <c r="I259" s="176"/>
      <c r="L259" s="172"/>
      <c r="M259" s="177"/>
      <c r="T259" s="178"/>
      <c r="AT259" s="173" t="s">
        <v>328</v>
      </c>
      <c r="AU259" s="173" t="s">
        <v>88</v>
      </c>
      <c r="AV259" s="14" t="s">
        <v>323</v>
      </c>
      <c r="AW259" s="14" t="s">
        <v>31</v>
      </c>
      <c r="AX259" s="14" t="s">
        <v>83</v>
      </c>
      <c r="AY259" s="173" t="s">
        <v>317</v>
      </c>
    </row>
    <row r="260" spans="2:65" s="11" customFormat="1" ht="22.75" customHeight="1">
      <c r="B260" s="130"/>
      <c r="D260" s="131" t="s">
        <v>75</v>
      </c>
      <c r="E260" s="140" t="s">
        <v>493</v>
      </c>
      <c r="F260" s="140" t="s">
        <v>494</v>
      </c>
      <c r="I260" s="133"/>
      <c r="J260" s="141">
        <f>BK260</f>
        <v>0</v>
      </c>
      <c r="L260" s="130"/>
      <c r="M260" s="135"/>
      <c r="P260" s="136">
        <f>P261</f>
        <v>0</v>
      </c>
      <c r="R260" s="136">
        <f>R261</f>
        <v>0</v>
      </c>
      <c r="T260" s="137">
        <f>T261</f>
        <v>0</v>
      </c>
      <c r="AR260" s="131" t="s">
        <v>83</v>
      </c>
      <c r="AT260" s="138" t="s">
        <v>75</v>
      </c>
      <c r="AU260" s="138" t="s">
        <v>83</v>
      </c>
      <c r="AY260" s="131" t="s">
        <v>317</v>
      </c>
      <c r="BK260" s="139">
        <f>BK261</f>
        <v>0</v>
      </c>
    </row>
    <row r="261" spans="2:65" s="1" customFormat="1" ht="33" customHeight="1">
      <c r="B261" s="142"/>
      <c r="C261" s="143" t="s">
        <v>495</v>
      </c>
      <c r="D261" s="143" t="s">
        <v>319</v>
      </c>
      <c r="E261" s="144" t="s">
        <v>496</v>
      </c>
      <c r="F261" s="145" t="s">
        <v>497</v>
      </c>
      <c r="G261" s="146" t="s">
        <v>439</v>
      </c>
      <c r="H261" s="147">
        <v>223.22900000000001</v>
      </c>
      <c r="I261" s="148"/>
      <c r="J261" s="149">
        <f>ROUND(I261*H261,2)</f>
        <v>0</v>
      </c>
      <c r="K261" s="150"/>
      <c r="L261" s="31"/>
      <c r="M261" s="151" t="s">
        <v>1</v>
      </c>
      <c r="N261" s="152" t="s">
        <v>42</v>
      </c>
      <c r="P261" s="153">
        <f>O261*H261</f>
        <v>0</v>
      </c>
      <c r="Q261" s="153">
        <v>0</v>
      </c>
      <c r="R261" s="153">
        <f>Q261*H261</f>
        <v>0</v>
      </c>
      <c r="S261" s="153">
        <v>0</v>
      </c>
      <c r="T261" s="154">
        <f>S261*H261</f>
        <v>0</v>
      </c>
      <c r="AR261" s="155" t="s">
        <v>323</v>
      </c>
      <c r="AT261" s="155" t="s">
        <v>319</v>
      </c>
      <c r="AU261" s="155" t="s">
        <v>88</v>
      </c>
      <c r="AY261" s="16" t="s">
        <v>317</v>
      </c>
      <c r="BE261" s="156">
        <f>IF(N261="základná",J261,0)</f>
        <v>0</v>
      </c>
      <c r="BF261" s="156">
        <f>IF(N261="znížená",J261,0)</f>
        <v>0</v>
      </c>
      <c r="BG261" s="156">
        <f>IF(N261="zákl. prenesená",J261,0)</f>
        <v>0</v>
      </c>
      <c r="BH261" s="156">
        <f>IF(N261="zníž. prenesená",J261,0)</f>
        <v>0</v>
      </c>
      <c r="BI261" s="156">
        <f>IF(N261="nulová",J261,0)</f>
        <v>0</v>
      </c>
      <c r="BJ261" s="16" t="s">
        <v>88</v>
      </c>
      <c r="BK261" s="156">
        <f>ROUND(I261*H261,2)</f>
        <v>0</v>
      </c>
      <c r="BL261" s="16" t="s">
        <v>323</v>
      </c>
      <c r="BM261" s="155" t="s">
        <v>498</v>
      </c>
    </row>
    <row r="262" spans="2:65" s="11" customFormat="1" ht="25.9" customHeight="1">
      <c r="B262" s="130"/>
      <c r="D262" s="131" t="s">
        <v>75</v>
      </c>
      <c r="E262" s="132" t="s">
        <v>499</v>
      </c>
      <c r="F262" s="132" t="s">
        <v>500</v>
      </c>
      <c r="I262" s="133"/>
      <c r="J262" s="134">
        <f>BK262</f>
        <v>0</v>
      </c>
      <c r="L262" s="130"/>
      <c r="M262" s="135"/>
      <c r="P262" s="136">
        <f>SUM(P263:P264)</f>
        <v>0</v>
      </c>
      <c r="R262" s="136">
        <f>SUM(R263:R264)</f>
        <v>0</v>
      </c>
      <c r="T262" s="137">
        <f>SUM(T263:T264)</f>
        <v>0</v>
      </c>
      <c r="AR262" s="131" t="s">
        <v>341</v>
      </c>
      <c r="AT262" s="138" t="s">
        <v>75</v>
      </c>
      <c r="AU262" s="138" t="s">
        <v>76</v>
      </c>
      <c r="AY262" s="131" t="s">
        <v>317</v>
      </c>
      <c r="BK262" s="139">
        <f>SUM(BK263:BK264)</f>
        <v>0</v>
      </c>
    </row>
    <row r="263" spans="2:65" s="1" customFormat="1" ht="49" customHeight="1">
      <c r="B263" s="142"/>
      <c r="C263" s="143" t="s">
        <v>501</v>
      </c>
      <c r="D263" s="143" t="s">
        <v>319</v>
      </c>
      <c r="E263" s="144" t="s">
        <v>502</v>
      </c>
      <c r="F263" s="145" t="s">
        <v>503</v>
      </c>
      <c r="G263" s="146" t="s">
        <v>504</v>
      </c>
      <c r="H263" s="147">
        <v>1</v>
      </c>
      <c r="I263" s="148"/>
      <c r="J263" s="149">
        <f>ROUND(I263*H263,2)</f>
        <v>0</v>
      </c>
      <c r="K263" s="150"/>
      <c r="L263" s="31"/>
      <c r="M263" s="151" t="s">
        <v>1</v>
      </c>
      <c r="N263" s="152" t="s">
        <v>42</v>
      </c>
      <c r="P263" s="153">
        <f>O263*H263</f>
        <v>0</v>
      </c>
      <c r="Q263" s="153">
        <v>0</v>
      </c>
      <c r="R263" s="153">
        <f>Q263*H263</f>
        <v>0</v>
      </c>
      <c r="S263" s="153">
        <v>0</v>
      </c>
      <c r="T263" s="154">
        <f>S263*H263</f>
        <v>0</v>
      </c>
      <c r="AR263" s="155" t="s">
        <v>505</v>
      </c>
      <c r="AT263" s="155" t="s">
        <v>319</v>
      </c>
      <c r="AU263" s="155" t="s">
        <v>83</v>
      </c>
      <c r="AY263" s="16" t="s">
        <v>317</v>
      </c>
      <c r="BE263" s="156">
        <f>IF(N263="základná",J263,0)</f>
        <v>0</v>
      </c>
      <c r="BF263" s="156">
        <f>IF(N263="znížená",J263,0)</f>
        <v>0</v>
      </c>
      <c r="BG263" s="156">
        <f>IF(N263="zákl. prenesená",J263,0)</f>
        <v>0</v>
      </c>
      <c r="BH263" s="156">
        <f>IF(N263="zníž. prenesená",J263,0)</f>
        <v>0</v>
      </c>
      <c r="BI263" s="156">
        <f>IF(N263="nulová",J263,0)</f>
        <v>0</v>
      </c>
      <c r="BJ263" s="16" t="s">
        <v>88</v>
      </c>
      <c r="BK263" s="156">
        <f>ROUND(I263*H263,2)</f>
        <v>0</v>
      </c>
      <c r="BL263" s="16" t="s">
        <v>505</v>
      </c>
      <c r="BM263" s="155" t="s">
        <v>506</v>
      </c>
    </row>
    <row r="264" spans="2:65" s="1" customFormat="1" ht="16.5" customHeight="1">
      <c r="B264" s="142"/>
      <c r="C264" s="143" t="s">
        <v>507</v>
      </c>
      <c r="D264" s="143" t="s">
        <v>319</v>
      </c>
      <c r="E264" s="144" t="s">
        <v>508</v>
      </c>
      <c r="F264" s="145" t="s">
        <v>1</v>
      </c>
      <c r="G264" s="146" t="s">
        <v>1</v>
      </c>
      <c r="H264" s="147">
        <v>0</v>
      </c>
      <c r="I264" s="148"/>
      <c r="J264" s="149">
        <f>ROUND(I264*H264,2)</f>
        <v>0</v>
      </c>
      <c r="K264" s="150"/>
      <c r="L264" s="31"/>
      <c r="M264" s="190" t="s">
        <v>1</v>
      </c>
      <c r="N264" s="191" t="s">
        <v>42</v>
      </c>
      <c r="O264" s="192"/>
      <c r="P264" s="193">
        <f>O264*H264</f>
        <v>0</v>
      </c>
      <c r="Q264" s="193">
        <v>0</v>
      </c>
      <c r="R264" s="193">
        <f>Q264*H264</f>
        <v>0</v>
      </c>
      <c r="S264" s="193">
        <v>0</v>
      </c>
      <c r="T264" s="194">
        <f>S264*H264</f>
        <v>0</v>
      </c>
      <c r="AR264" s="155" t="s">
        <v>505</v>
      </c>
      <c r="AT264" s="155" t="s">
        <v>319</v>
      </c>
      <c r="AU264" s="155" t="s">
        <v>83</v>
      </c>
      <c r="AY264" s="16" t="s">
        <v>317</v>
      </c>
      <c r="BE264" s="156">
        <f>IF(N264="základná",J264,0)</f>
        <v>0</v>
      </c>
      <c r="BF264" s="156">
        <f>IF(N264="znížená",J264,0)</f>
        <v>0</v>
      </c>
      <c r="BG264" s="156">
        <f>IF(N264="zákl. prenesená",J264,0)</f>
        <v>0</v>
      </c>
      <c r="BH264" s="156">
        <f>IF(N264="zníž. prenesená",J264,0)</f>
        <v>0</v>
      </c>
      <c r="BI264" s="156">
        <f>IF(N264="nulová",J264,0)</f>
        <v>0</v>
      </c>
      <c r="BJ264" s="16" t="s">
        <v>88</v>
      </c>
      <c r="BK264" s="156">
        <f>ROUND(I264*H264,2)</f>
        <v>0</v>
      </c>
      <c r="BL264" s="16" t="s">
        <v>505</v>
      </c>
      <c r="BM264" s="155" t="s">
        <v>509</v>
      </c>
    </row>
    <row r="265" spans="2:65" s="1" customFormat="1" ht="7" customHeight="1">
      <c r="B265" s="46"/>
      <c r="C265" s="47"/>
      <c r="D265" s="47"/>
      <c r="E265" s="47"/>
      <c r="F265" s="47"/>
      <c r="G265" s="47"/>
      <c r="H265" s="47"/>
      <c r="I265" s="47"/>
      <c r="J265" s="47"/>
      <c r="K265" s="47"/>
      <c r="L265" s="31"/>
    </row>
  </sheetData>
  <autoFilter ref="C129:K264" xr:uid="{00000000-0009-0000-0000-000001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27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145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13790</v>
      </c>
      <c r="F9" s="263"/>
      <c r="G9" s="263"/>
      <c r="H9" s="263"/>
      <c r="L9" s="31"/>
    </row>
    <row r="10" spans="2:46" s="1" customFormat="1" ht="12" customHeight="1">
      <c r="B10" s="31"/>
      <c r="D10" s="26" t="s">
        <v>287</v>
      </c>
      <c r="L10" s="31"/>
    </row>
    <row r="11" spans="2:46" s="1" customFormat="1" ht="16.5" customHeight="1">
      <c r="B11" s="31"/>
      <c r="E11" s="243" t="s">
        <v>10598</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ROUND(J126,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ROUND((SUM(BE126:BE270)),  2)</f>
        <v>0</v>
      </c>
      <c r="G35" s="99"/>
      <c r="H35" s="99"/>
      <c r="I35" s="100">
        <v>0.2</v>
      </c>
      <c r="J35" s="98">
        <f>ROUND(((SUM(BE126:BE270))*I35),  2)</f>
        <v>0</v>
      </c>
      <c r="L35" s="31"/>
    </row>
    <row r="36" spans="2:12" s="1" customFormat="1" ht="14.4" customHeight="1">
      <c r="B36" s="31"/>
      <c r="E36" s="36" t="s">
        <v>42</v>
      </c>
      <c r="F36" s="98">
        <f>ROUND((SUM(BF126:BF270)),  2)</f>
        <v>0</v>
      </c>
      <c r="G36" s="99"/>
      <c r="H36" s="99"/>
      <c r="I36" s="100">
        <v>0.2</v>
      </c>
      <c r="J36" s="98">
        <f>ROUND(((SUM(BF126:BF270))*I36),  2)</f>
        <v>0</v>
      </c>
      <c r="L36" s="31"/>
    </row>
    <row r="37" spans="2:12" s="1" customFormat="1" ht="14.4" hidden="1" customHeight="1">
      <c r="B37" s="31"/>
      <c r="E37" s="26" t="s">
        <v>43</v>
      </c>
      <c r="F37" s="87">
        <f>ROUND((SUM(BG126:BG270)),  2)</f>
        <v>0</v>
      </c>
      <c r="I37" s="101">
        <v>0.2</v>
      </c>
      <c r="J37" s="87">
        <f>0</f>
        <v>0</v>
      </c>
      <c r="L37" s="31"/>
    </row>
    <row r="38" spans="2:12" s="1" customFormat="1" ht="14.4" hidden="1" customHeight="1">
      <c r="B38" s="31"/>
      <c r="E38" s="26" t="s">
        <v>44</v>
      </c>
      <c r="F38" s="87">
        <f>ROUND((SUM(BH126:BH270)),  2)</f>
        <v>0</v>
      </c>
      <c r="I38" s="101">
        <v>0.2</v>
      </c>
      <c r="J38" s="87">
        <f>0</f>
        <v>0</v>
      </c>
      <c r="L38" s="31"/>
    </row>
    <row r="39" spans="2:12" s="1" customFormat="1" ht="14.4" hidden="1" customHeight="1">
      <c r="B39" s="31"/>
      <c r="E39" s="36" t="s">
        <v>45</v>
      </c>
      <c r="F39" s="98">
        <f>ROUND((SUM(BI126:BI270)),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13790</v>
      </c>
      <c r="F87" s="263"/>
      <c r="G87" s="263"/>
      <c r="H87" s="263"/>
      <c r="L87" s="31"/>
    </row>
    <row r="88" spans="2:12" s="1" customFormat="1" ht="12" customHeight="1">
      <c r="B88" s="31"/>
      <c r="C88" s="26" t="s">
        <v>287</v>
      </c>
      <c r="L88" s="31"/>
    </row>
    <row r="89" spans="2:12" s="1" customFormat="1" ht="16.5" customHeight="1">
      <c r="B89" s="31"/>
      <c r="E89" s="243" t="str">
        <f>E11</f>
        <v>E.8 - Vzduchotechnika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J126</f>
        <v>0</v>
      </c>
      <c r="L98" s="31"/>
      <c r="AU98" s="16" t="s">
        <v>296</v>
      </c>
    </row>
    <row r="99" spans="2:47" s="8" customFormat="1" ht="25" customHeight="1">
      <c r="B99" s="113"/>
      <c r="D99" s="114" t="s">
        <v>938</v>
      </c>
      <c r="E99" s="115"/>
      <c r="F99" s="115"/>
      <c r="G99" s="115"/>
      <c r="H99" s="115"/>
      <c r="I99" s="115"/>
      <c r="J99" s="116">
        <f>J127</f>
        <v>0</v>
      </c>
      <c r="L99" s="113"/>
    </row>
    <row r="100" spans="2:47" s="9" customFormat="1" ht="19.899999999999999" customHeight="1">
      <c r="B100" s="117"/>
      <c r="D100" s="118" t="s">
        <v>941</v>
      </c>
      <c r="E100" s="119"/>
      <c r="F100" s="119"/>
      <c r="G100" s="119"/>
      <c r="H100" s="119"/>
      <c r="I100" s="119"/>
      <c r="J100" s="120">
        <f>J128</f>
        <v>0</v>
      </c>
      <c r="L100" s="117"/>
    </row>
    <row r="101" spans="2:47" s="9" customFormat="1" ht="19.899999999999999" customHeight="1">
      <c r="B101" s="117"/>
      <c r="D101" s="118" t="s">
        <v>949</v>
      </c>
      <c r="E101" s="119"/>
      <c r="F101" s="119"/>
      <c r="G101" s="119"/>
      <c r="H101" s="119"/>
      <c r="I101" s="119"/>
      <c r="J101" s="120">
        <f>J136</f>
        <v>0</v>
      </c>
      <c r="L101" s="117"/>
    </row>
    <row r="102" spans="2:47" s="9" customFormat="1" ht="19.899999999999999" customHeight="1">
      <c r="B102" s="117"/>
      <c r="D102" s="118" t="s">
        <v>948</v>
      </c>
      <c r="E102" s="119"/>
      <c r="F102" s="119"/>
      <c r="G102" s="119"/>
      <c r="H102" s="119"/>
      <c r="I102" s="119"/>
      <c r="J102" s="120">
        <f>J202</f>
        <v>0</v>
      </c>
      <c r="L102" s="117"/>
    </row>
    <row r="103" spans="2:47" s="8" customFormat="1" ht="25" customHeight="1">
      <c r="B103" s="113"/>
      <c r="D103" s="114" t="s">
        <v>10649</v>
      </c>
      <c r="E103" s="115"/>
      <c r="F103" s="115"/>
      <c r="G103" s="115"/>
      <c r="H103" s="115"/>
      <c r="I103" s="115"/>
      <c r="J103" s="116">
        <f>J205</f>
        <v>0</v>
      </c>
      <c r="L103" s="113"/>
    </row>
    <row r="104" spans="2:47" s="9" customFormat="1" ht="19.899999999999999" customHeight="1">
      <c r="B104" s="117"/>
      <c r="D104" s="118" t="s">
        <v>15750</v>
      </c>
      <c r="E104" s="119"/>
      <c r="F104" s="119"/>
      <c r="G104" s="119"/>
      <c r="H104" s="119"/>
      <c r="I104" s="119"/>
      <c r="J104" s="120">
        <f>J214</f>
        <v>0</v>
      </c>
      <c r="L104" s="117"/>
    </row>
    <row r="105" spans="2:47" s="1" customFormat="1" ht="21.75" customHeight="1">
      <c r="B105" s="31"/>
      <c r="L105" s="31"/>
    </row>
    <row r="106" spans="2:47" s="1" customFormat="1" ht="7" customHeight="1">
      <c r="B106" s="46"/>
      <c r="C106" s="47"/>
      <c r="D106" s="47"/>
      <c r="E106" s="47"/>
      <c r="F106" s="47"/>
      <c r="G106" s="47"/>
      <c r="H106" s="47"/>
      <c r="I106" s="47"/>
      <c r="J106" s="47"/>
      <c r="K106" s="47"/>
      <c r="L106" s="31"/>
    </row>
    <row r="110" spans="2:47" s="1" customFormat="1" ht="7" customHeight="1">
      <c r="B110" s="48"/>
      <c r="C110" s="49"/>
      <c r="D110" s="49"/>
      <c r="E110" s="49"/>
      <c r="F110" s="49"/>
      <c r="G110" s="49"/>
      <c r="H110" s="49"/>
      <c r="I110" s="49"/>
      <c r="J110" s="49"/>
      <c r="K110" s="49"/>
      <c r="L110" s="31"/>
    </row>
    <row r="111" spans="2:47" s="1" customFormat="1" ht="25" customHeight="1">
      <c r="B111" s="31"/>
      <c r="C111" s="20" t="s">
        <v>303</v>
      </c>
      <c r="L111" s="31"/>
    </row>
    <row r="112" spans="2:47" s="1" customFormat="1" ht="7" customHeight="1">
      <c r="B112" s="31"/>
      <c r="L112" s="31"/>
    </row>
    <row r="113" spans="2:63" s="1" customFormat="1" ht="12" customHeight="1">
      <c r="B113" s="31"/>
      <c r="C113" s="26" t="s">
        <v>15</v>
      </c>
      <c r="L113" s="31"/>
    </row>
    <row r="114" spans="2:63" s="1" customFormat="1" ht="26.25" customHeight="1">
      <c r="B114" s="31"/>
      <c r="E114" s="261" t="str">
        <f>E7</f>
        <v>Dostavba a rekonštrukcia lôžkovej časti Nemocnice s poliklinikou v Spišskej Novej Vsi</v>
      </c>
      <c r="F114" s="262"/>
      <c r="G114" s="262"/>
      <c r="H114" s="262"/>
      <c r="L114" s="31"/>
    </row>
    <row r="115" spans="2:63" ht="12" customHeight="1">
      <c r="B115" s="19"/>
      <c r="C115" s="26" t="s">
        <v>285</v>
      </c>
      <c r="L115" s="19"/>
    </row>
    <row r="116" spans="2:63" s="1" customFormat="1" ht="16.5" customHeight="1">
      <c r="B116" s="31"/>
      <c r="E116" s="261" t="s">
        <v>13790</v>
      </c>
      <c r="F116" s="263"/>
      <c r="G116" s="263"/>
      <c r="H116" s="263"/>
      <c r="L116" s="31"/>
    </row>
    <row r="117" spans="2:63" s="1" customFormat="1" ht="12" customHeight="1">
      <c r="B117" s="31"/>
      <c r="C117" s="26" t="s">
        <v>287</v>
      </c>
      <c r="L117" s="31"/>
    </row>
    <row r="118" spans="2:63" s="1" customFormat="1" ht="16.5" customHeight="1">
      <c r="B118" s="31"/>
      <c r="E118" s="243" t="str">
        <f>E11</f>
        <v>E.8 - Vzduchotechnika</v>
      </c>
      <c r="F118" s="263"/>
      <c r="G118" s="263"/>
      <c r="H118" s="263"/>
      <c r="L118" s="31"/>
    </row>
    <row r="119" spans="2:63" s="1" customFormat="1" ht="7" customHeight="1">
      <c r="B119" s="31"/>
      <c r="L119" s="31"/>
    </row>
    <row r="120" spans="2:63" s="1" customFormat="1" ht="12" customHeight="1">
      <c r="B120" s="31"/>
      <c r="C120" s="26" t="s">
        <v>19</v>
      </c>
      <c r="F120" s="24" t="str">
        <f>F14</f>
        <v>parc.č.:1094/1,17,81,82,98,99,1095,1096,9243/18</v>
      </c>
      <c r="I120" s="26" t="s">
        <v>21</v>
      </c>
      <c r="J120" s="54" t="str">
        <f>IF(J14="","",J14)</f>
        <v>6. 3. 2024</v>
      </c>
      <c r="L120" s="31"/>
    </row>
    <row r="121" spans="2:63" s="1" customFormat="1" ht="7" customHeight="1">
      <c r="B121" s="31"/>
      <c r="L121" s="31"/>
    </row>
    <row r="122" spans="2:63" s="1" customFormat="1" ht="25.65" customHeight="1">
      <c r="B122" s="31"/>
      <c r="C122" s="26" t="s">
        <v>23</v>
      </c>
      <c r="F122" s="24" t="str">
        <f>E17</f>
        <v>Nemocnica s poliklinikou, Spišská Nová Ves</v>
      </c>
      <c r="I122" s="26" t="s">
        <v>29</v>
      </c>
      <c r="J122" s="29" t="str">
        <f>E23</f>
        <v>d.g.A. design graphic architecture s.r.o.</v>
      </c>
      <c r="L122" s="31"/>
    </row>
    <row r="123" spans="2:63" s="1" customFormat="1" ht="15.15" customHeight="1">
      <c r="B123" s="31"/>
      <c r="C123" s="26" t="s">
        <v>27</v>
      </c>
      <c r="F123" s="24" t="str">
        <f>IF(E20="","",E20)</f>
        <v>Vyplň údaj</v>
      </c>
      <c r="I123" s="26" t="s">
        <v>32</v>
      </c>
      <c r="J123" s="29" t="str">
        <f>E26</f>
        <v xml:space="preserve"> </v>
      </c>
      <c r="L123" s="31"/>
    </row>
    <row r="124" spans="2:63" s="1" customFormat="1" ht="10.25" customHeight="1">
      <c r="B124" s="31"/>
      <c r="L124" s="31"/>
    </row>
    <row r="125" spans="2:63" s="10" customFormat="1" ht="29.25" customHeight="1">
      <c r="B125" s="121"/>
      <c r="C125" s="122" t="s">
        <v>304</v>
      </c>
      <c r="D125" s="123" t="s">
        <v>61</v>
      </c>
      <c r="E125" s="123" t="s">
        <v>57</v>
      </c>
      <c r="F125" s="123" t="s">
        <v>58</v>
      </c>
      <c r="G125" s="123" t="s">
        <v>305</v>
      </c>
      <c r="H125" s="123" t="s">
        <v>306</v>
      </c>
      <c r="I125" s="123" t="s">
        <v>307</v>
      </c>
      <c r="J125" s="124" t="s">
        <v>294</v>
      </c>
      <c r="K125" s="125" t="s">
        <v>308</v>
      </c>
      <c r="L125" s="121"/>
      <c r="M125" s="61" t="s">
        <v>1</v>
      </c>
      <c r="N125" s="62" t="s">
        <v>40</v>
      </c>
      <c r="O125" s="62" t="s">
        <v>309</v>
      </c>
      <c r="P125" s="62" t="s">
        <v>310</v>
      </c>
      <c r="Q125" s="62" t="s">
        <v>311</v>
      </c>
      <c r="R125" s="62" t="s">
        <v>312</v>
      </c>
      <c r="S125" s="62" t="s">
        <v>313</v>
      </c>
      <c r="T125" s="63" t="s">
        <v>314</v>
      </c>
    </row>
    <row r="126" spans="2:63" s="1" customFormat="1" ht="22.75" customHeight="1">
      <c r="B126" s="31"/>
      <c r="C126" s="66" t="s">
        <v>295</v>
      </c>
      <c r="J126" s="126">
        <f>BK126</f>
        <v>0</v>
      </c>
      <c r="L126" s="31"/>
      <c r="M126" s="64"/>
      <c r="N126" s="55"/>
      <c r="O126" s="55"/>
      <c r="P126" s="127">
        <f>P127+P205</f>
        <v>0</v>
      </c>
      <c r="Q126" s="55"/>
      <c r="R126" s="127">
        <f>R127+R205</f>
        <v>0.74496245000000005</v>
      </c>
      <c r="S126" s="55"/>
      <c r="T126" s="128">
        <f>T127+T205</f>
        <v>7.4800000000000005E-2</v>
      </c>
      <c r="AT126" s="16" t="s">
        <v>75</v>
      </c>
      <c r="AU126" s="16" t="s">
        <v>296</v>
      </c>
      <c r="BK126" s="129">
        <f>BK127+BK205</f>
        <v>0</v>
      </c>
    </row>
    <row r="127" spans="2:63" s="11" customFormat="1" ht="25.9" customHeight="1">
      <c r="B127" s="130"/>
      <c r="D127" s="131" t="s">
        <v>75</v>
      </c>
      <c r="E127" s="132" t="s">
        <v>2241</v>
      </c>
      <c r="F127" s="132" t="s">
        <v>2242</v>
      </c>
      <c r="I127" s="133"/>
      <c r="J127" s="134">
        <f>BK127</f>
        <v>0</v>
      </c>
      <c r="L127" s="130"/>
      <c r="M127" s="135"/>
      <c r="P127" s="136">
        <f>P128+P136+P202</f>
        <v>0</v>
      </c>
      <c r="R127" s="136">
        <f>R128+R136+R202</f>
        <v>0.64624999999999999</v>
      </c>
      <c r="T127" s="137">
        <f>T128+T136+T202</f>
        <v>0</v>
      </c>
      <c r="AR127" s="131" t="s">
        <v>88</v>
      </c>
      <c r="AT127" s="138" t="s">
        <v>75</v>
      </c>
      <c r="AU127" s="138" t="s">
        <v>76</v>
      </c>
      <c r="AY127" s="131" t="s">
        <v>317</v>
      </c>
      <c r="BK127" s="139">
        <f>BK128+BK136+BK202</f>
        <v>0</v>
      </c>
    </row>
    <row r="128" spans="2:63" s="11" customFormat="1" ht="22.75" customHeight="1">
      <c r="B128" s="130"/>
      <c r="D128" s="131" t="s">
        <v>75</v>
      </c>
      <c r="E128" s="140" t="s">
        <v>2453</v>
      </c>
      <c r="F128" s="140" t="s">
        <v>2454</v>
      </c>
      <c r="I128" s="133"/>
      <c r="J128" s="141">
        <f>BK128</f>
        <v>0</v>
      </c>
      <c r="L128" s="130"/>
      <c r="M128" s="135"/>
      <c r="P128" s="136">
        <f>SUM(P129:P135)</f>
        <v>0</v>
      </c>
      <c r="R128" s="136">
        <f>SUM(R129:R135)</f>
        <v>0</v>
      </c>
      <c r="T128" s="137">
        <f>SUM(T129:T135)</f>
        <v>0</v>
      </c>
      <c r="AR128" s="131" t="s">
        <v>88</v>
      </c>
      <c r="AT128" s="138" t="s">
        <v>75</v>
      </c>
      <c r="AU128" s="138" t="s">
        <v>83</v>
      </c>
      <c r="AY128" s="131" t="s">
        <v>317</v>
      </c>
      <c r="BK128" s="139">
        <f>SUM(BK129:BK135)</f>
        <v>0</v>
      </c>
    </row>
    <row r="129" spans="2:65" s="1" customFormat="1" ht="24.15" customHeight="1">
      <c r="B129" s="142"/>
      <c r="C129" s="143" t="s">
        <v>83</v>
      </c>
      <c r="D129" s="143" t="s">
        <v>319</v>
      </c>
      <c r="E129" s="144" t="s">
        <v>15751</v>
      </c>
      <c r="F129" s="145" t="s">
        <v>15752</v>
      </c>
      <c r="G129" s="146" t="s">
        <v>444</v>
      </c>
      <c r="H129" s="147">
        <v>250</v>
      </c>
      <c r="I129" s="148"/>
      <c r="J129" s="149">
        <f t="shared" ref="J129:J135" si="0">ROUND(I129*H129,2)</f>
        <v>0</v>
      </c>
      <c r="K129" s="150"/>
      <c r="L129" s="31"/>
      <c r="M129" s="151" t="s">
        <v>1</v>
      </c>
      <c r="N129" s="152" t="s">
        <v>42</v>
      </c>
      <c r="P129" s="153">
        <f t="shared" ref="P129:P135" si="1">O129*H129</f>
        <v>0</v>
      </c>
      <c r="Q129" s="153">
        <v>0</v>
      </c>
      <c r="R129" s="153">
        <f t="shared" ref="R129:R135" si="2">Q129*H129</f>
        <v>0</v>
      </c>
      <c r="S129" s="153">
        <v>0</v>
      </c>
      <c r="T129" s="154">
        <f t="shared" ref="T129:T135" si="3">S129*H129</f>
        <v>0</v>
      </c>
      <c r="AR129" s="155" t="s">
        <v>396</v>
      </c>
      <c r="AT129" s="155" t="s">
        <v>319</v>
      </c>
      <c r="AU129" s="155" t="s">
        <v>88</v>
      </c>
      <c r="AY129" s="16" t="s">
        <v>317</v>
      </c>
      <c r="BE129" s="156">
        <f t="shared" ref="BE129:BE135" si="4">IF(N129="základná",J129,0)</f>
        <v>0</v>
      </c>
      <c r="BF129" s="156">
        <f t="shared" ref="BF129:BF135" si="5">IF(N129="znížená",J129,0)</f>
        <v>0</v>
      </c>
      <c r="BG129" s="156">
        <f t="shared" ref="BG129:BG135" si="6">IF(N129="zákl. prenesená",J129,0)</f>
        <v>0</v>
      </c>
      <c r="BH129" s="156">
        <f t="shared" ref="BH129:BH135" si="7">IF(N129="zníž. prenesená",J129,0)</f>
        <v>0</v>
      </c>
      <c r="BI129" s="156">
        <f t="shared" ref="BI129:BI135" si="8">IF(N129="nulová",J129,0)</f>
        <v>0</v>
      </c>
      <c r="BJ129" s="16" t="s">
        <v>88</v>
      </c>
      <c r="BK129" s="156">
        <f t="shared" ref="BK129:BK135" si="9">ROUND(I129*H129,2)</f>
        <v>0</v>
      </c>
      <c r="BL129" s="16" t="s">
        <v>396</v>
      </c>
      <c r="BM129" s="155" t="s">
        <v>15753</v>
      </c>
    </row>
    <row r="130" spans="2:65" s="1" customFormat="1" ht="24.15" customHeight="1">
      <c r="B130" s="142"/>
      <c r="C130" s="179" t="s">
        <v>88</v>
      </c>
      <c r="D130" s="179" t="s">
        <v>454</v>
      </c>
      <c r="E130" s="180" t="s">
        <v>15754</v>
      </c>
      <c r="F130" s="181" t="s">
        <v>10750</v>
      </c>
      <c r="G130" s="182" t="s">
        <v>444</v>
      </c>
      <c r="H130" s="183">
        <v>250</v>
      </c>
      <c r="I130" s="184"/>
      <c r="J130" s="185">
        <f t="shared" si="0"/>
        <v>0</v>
      </c>
      <c r="K130" s="186"/>
      <c r="L130" s="187"/>
      <c r="M130" s="188" t="s">
        <v>1</v>
      </c>
      <c r="N130" s="189" t="s">
        <v>42</v>
      </c>
      <c r="P130" s="153">
        <f t="shared" si="1"/>
        <v>0</v>
      </c>
      <c r="Q130" s="153">
        <v>0</v>
      </c>
      <c r="R130" s="153">
        <f t="shared" si="2"/>
        <v>0</v>
      </c>
      <c r="S130" s="153">
        <v>0</v>
      </c>
      <c r="T130" s="154">
        <f t="shared" si="3"/>
        <v>0</v>
      </c>
      <c r="AR130" s="155" t="s">
        <v>481</v>
      </c>
      <c r="AT130" s="155" t="s">
        <v>454</v>
      </c>
      <c r="AU130" s="155" t="s">
        <v>88</v>
      </c>
      <c r="AY130" s="16" t="s">
        <v>317</v>
      </c>
      <c r="BE130" s="156">
        <f t="shared" si="4"/>
        <v>0</v>
      </c>
      <c r="BF130" s="156">
        <f t="shared" si="5"/>
        <v>0</v>
      </c>
      <c r="BG130" s="156">
        <f t="shared" si="6"/>
        <v>0</v>
      </c>
      <c r="BH130" s="156">
        <f t="shared" si="7"/>
        <v>0</v>
      </c>
      <c r="BI130" s="156">
        <f t="shared" si="8"/>
        <v>0</v>
      </c>
      <c r="BJ130" s="16" t="s">
        <v>88</v>
      </c>
      <c r="BK130" s="156">
        <f t="shared" si="9"/>
        <v>0</v>
      </c>
      <c r="BL130" s="16" t="s">
        <v>396</v>
      </c>
      <c r="BM130" s="155" t="s">
        <v>15755</v>
      </c>
    </row>
    <row r="131" spans="2:65" s="1" customFormat="1" ht="24.15" customHeight="1">
      <c r="B131" s="142"/>
      <c r="C131" s="143" t="s">
        <v>92</v>
      </c>
      <c r="D131" s="143" t="s">
        <v>319</v>
      </c>
      <c r="E131" s="144" t="s">
        <v>15756</v>
      </c>
      <c r="F131" s="145" t="s">
        <v>15757</v>
      </c>
      <c r="G131" s="146" t="s">
        <v>444</v>
      </c>
      <c r="H131" s="147">
        <v>66</v>
      </c>
      <c r="I131" s="148"/>
      <c r="J131" s="149">
        <f t="shared" si="0"/>
        <v>0</v>
      </c>
      <c r="K131" s="150"/>
      <c r="L131" s="31"/>
      <c r="M131" s="151" t="s">
        <v>1</v>
      </c>
      <c r="N131" s="152" t="s">
        <v>42</v>
      </c>
      <c r="P131" s="153">
        <f t="shared" si="1"/>
        <v>0</v>
      </c>
      <c r="Q131" s="153">
        <v>0</v>
      </c>
      <c r="R131" s="153">
        <f t="shared" si="2"/>
        <v>0</v>
      </c>
      <c r="S131" s="153">
        <v>0</v>
      </c>
      <c r="T131" s="154">
        <f t="shared" si="3"/>
        <v>0</v>
      </c>
      <c r="AR131" s="155" t="s">
        <v>396</v>
      </c>
      <c r="AT131" s="155" t="s">
        <v>319</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396</v>
      </c>
      <c r="BM131" s="155" t="s">
        <v>15758</v>
      </c>
    </row>
    <row r="132" spans="2:65" s="1" customFormat="1" ht="16.5" customHeight="1">
      <c r="B132" s="142"/>
      <c r="C132" s="179" t="s">
        <v>323</v>
      </c>
      <c r="D132" s="179" t="s">
        <v>454</v>
      </c>
      <c r="E132" s="180" t="s">
        <v>15759</v>
      </c>
      <c r="F132" s="181" t="s">
        <v>15760</v>
      </c>
      <c r="G132" s="182" t="s">
        <v>444</v>
      </c>
      <c r="H132" s="183">
        <v>66</v>
      </c>
      <c r="I132" s="184"/>
      <c r="J132" s="185">
        <f t="shared" si="0"/>
        <v>0</v>
      </c>
      <c r="K132" s="186"/>
      <c r="L132" s="187"/>
      <c r="M132" s="188" t="s">
        <v>1</v>
      </c>
      <c r="N132" s="189" t="s">
        <v>42</v>
      </c>
      <c r="P132" s="153">
        <f t="shared" si="1"/>
        <v>0</v>
      </c>
      <c r="Q132" s="153">
        <v>0</v>
      </c>
      <c r="R132" s="153">
        <f t="shared" si="2"/>
        <v>0</v>
      </c>
      <c r="S132" s="153">
        <v>0</v>
      </c>
      <c r="T132" s="154">
        <f t="shared" si="3"/>
        <v>0</v>
      </c>
      <c r="AR132" s="155" t="s">
        <v>481</v>
      </c>
      <c r="AT132" s="155" t="s">
        <v>454</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396</v>
      </c>
      <c r="BM132" s="155" t="s">
        <v>15761</v>
      </c>
    </row>
    <row r="133" spans="2:65" s="1" customFormat="1" ht="24.15" customHeight="1">
      <c r="B133" s="142"/>
      <c r="C133" s="143" t="s">
        <v>341</v>
      </c>
      <c r="D133" s="143" t="s">
        <v>319</v>
      </c>
      <c r="E133" s="144" t="s">
        <v>15762</v>
      </c>
      <c r="F133" s="145" t="s">
        <v>15763</v>
      </c>
      <c r="G133" s="146" t="s">
        <v>444</v>
      </c>
      <c r="H133" s="147">
        <v>66</v>
      </c>
      <c r="I133" s="148"/>
      <c r="J133" s="149">
        <f t="shared" si="0"/>
        <v>0</v>
      </c>
      <c r="K133" s="150"/>
      <c r="L133" s="31"/>
      <c r="M133" s="151" t="s">
        <v>1</v>
      </c>
      <c r="N133" s="152" t="s">
        <v>42</v>
      </c>
      <c r="P133" s="153">
        <f t="shared" si="1"/>
        <v>0</v>
      </c>
      <c r="Q133" s="153">
        <v>0</v>
      </c>
      <c r="R133" s="153">
        <f t="shared" si="2"/>
        <v>0</v>
      </c>
      <c r="S133" s="153">
        <v>0</v>
      </c>
      <c r="T133" s="154">
        <f t="shared" si="3"/>
        <v>0</v>
      </c>
      <c r="AR133" s="155" t="s">
        <v>396</v>
      </c>
      <c r="AT133" s="155" t="s">
        <v>319</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396</v>
      </c>
      <c r="BM133" s="155" t="s">
        <v>15764</v>
      </c>
    </row>
    <row r="134" spans="2:65" s="1" customFormat="1" ht="16.5" customHeight="1">
      <c r="B134" s="142"/>
      <c r="C134" s="179" t="s">
        <v>346</v>
      </c>
      <c r="D134" s="179" t="s">
        <v>454</v>
      </c>
      <c r="E134" s="180" t="s">
        <v>15765</v>
      </c>
      <c r="F134" s="181" t="s">
        <v>15766</v>
      </c>
      <c r="G134" s="182" t="s">
        <v>444</v>
      </c>
      <c r="H134" s="183">
        <v>66</v>
      </c>
      <c r="I134" s="184"/>
      <c r="J134" s="185">
        <f t="shared" si="0"/>
        <v>0</v>
      </c>
      <c r="K134" s="186"/>
      <c r="L134" s="187"/>
      <c r="M134" s="188" t="s">
        <v>1</v>
      </c>
      <c r="N134" s="189" t="s">
        <v>42</v>
      </c>
      <c r="P134" s="153">
        <f t="shared" si="1"/>
        <v>0</v>
      </c>
      <c r="Q134" s="153">
        <v>0</v>
      </c>
      <c r="R134" s="153">
        <f t="shared" si="2"/>
        <v>0</v>
      </c>
      <c r="S134" s="153">
        <v>0</v>
      </c>
      <c r="T134" s="154">
        <f t="shared" si="3"/>
        <v>0</v>
      </c>
      <c r="AR134" s="155" t="s">
        <v>481</v>
      </c>
      <c r="AT134" s="155" t="s">
        <v>454</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396</v>
      </c>
      <c r="BM134" s="155" t="s">
        <v>15767</v>
      </c>
    </row>
    <row r="135" spans="2:65" s="1" customFormat="1" ht="24.15" customHeight="1">
      <c r="B135" s="142"/>
      <c r="C135" s="143" t="s">
        <v>351</v>
      </c>
      <c r="D135" s="143" t="s">
        <v>319</v>
      </c>
      <c r="E135" s="144" t="s">
        <v>9855</v>
      </c>
      <c r="F135" s="145" t="s">
        <v>9856</v>
      </c>
      <c r="G135" s="146" t="s">
        <v>639</v>
      </c>
      <c r="H135" s="198"/>
      <c r="I135" s="148"/>
      <c r="J135" s="149">
        <f t="shared" si="0"/>
        <v>0</v>
      </c>
      <c r="K135" s="150"/>
      <c r="L135" s="31"/>
      <c r="M135" s="151" t="s">
        <v>1</v>
      </c>
      <c r="N135" s="152" t="s">
        <v>42</v>
      </c>
      <c r="P135" s="153">
        <f t="shared" si="1"/>
        <v>0</v>
      </c>
      <c r="Q135" s="153">
        <v>0</v>
      </c>
      <c r="R135" s="153">
        <f t="shared" si="2"/>
        <v>0</v>
      </c>
      <c r="S135" s="153">
        <v>0</v>
      </c>
      <c r="T135" s="154">
        <f t="shared" si="3"/>
        <v>0</v>
      </c>
      <c r="AR135" s="155" t="s">
        <v>396</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396</v>
      </c>
      <c r="BM135" s="155" t="s">
        <v>15768</v>
      </c>
    </row>
    <row r="136" spans="2:65" s="11" customFormat="1" ht="22.75" customHeight="1">
      <c r="B136" s="130"/>
      <c r="D136" s="131" t="s">
        <v>75</v>
      </c>
      <c r="E136" s="140" t="s">
        <v>7011</v>
      </c>
      <c r="F136" s="140" t="s">
        <v>7012</v>
      </c>
      <c r="I136" s="133"/>
      <c r="J136" s="141">
        <f>BK136</f>
        <v>0</v>
      </c>
      <c r="L136" s="130"/>
      <c r="M136" s="135"/>
      <c r="P136" s="136">
        <f>SUM(P137:P201)</f>
        <v>0</v>
      </c>
      <c r="R136" s="136">
        <f>SUM(R137:R201)</f>
        <v>0.64624999999999999</v>
      </c>
      <c r="T136" s="137">
        <f>SUM(T137:T201)</f>
        <v>0</v>
      </c>
      <c r="AR136" s="131" t="s">
        <v>88</v>
      </c>
      <c r="AT136" s="138" t="s">
        <v>75</v>
      </c>
      <c r="AU136" s="138" t="s">
        <v>83</v>
      </c>
      <c r="AY136" s="131" t="s">
        <v>317</v>
      </c>
      <c r="BK136" s="139">
        <f>SUM(BK137:BK201)</f>
        <v>0</v>
      </c>
    </row>
    <row r="137" spans="2:65" s="1" customFormat="1" ht="24.15" customHeight="1">
      <c r="B137" s="142"/>
      <c r="C137" s="143" t="s">
        <v>356</v>
      </c>
      <c r="D137" s="143" t="s">
        <v>319</v>
      </c>
      <c r="E137" s="144" t="s">
        <v>15769</v>
      </c>
      <c r="F137" s="145" t="s">
        <v>15770</v>
      </c>
      <c r="G137" s="146" t="s">
        <v>467</v>
      </c>
      <c r="H137" s="147">
        <v>1</v>
      </c>
      <c r="I137" s="148"/>
      <c r="J137" s="149">
        <f t="shared" ref="J137:J162" si="10">ROUND(I137*H137,2)</f>
        <v>0</v>
      </c>
      <c r="K137" s="150"/>
      <c r="L137" s="31"/>
      <c r="M137" s="151" t="s">
        <v>1</v>
      </c>
      <c r="N137" s="152" t="s">
        <v>42</v>
      </c>
      <c r="P137" s="153">
        <f t="shared" ref="P137:P162" si="11">O137*H137</f>
        <v>0</v>
      </c>
      <c r="Q137" s="153">
        <v>0</v>
      </c>
      <c r="R137" s="153">
        <f t="shared" ref="R137:R162" si="12">Q137*H137</f>
        <v>0</v>
      </c>
      <c r="S137" s="153">
        <v>0</v>
      </c>
      <c r="T137" s="154">
        <f t="shared" ref="T137:T162" si="13">S137*H137</f>
        <v>0</v>
      </c>
      <c r="AR137" s="155" t="s">
        <v>396</v>
      </c>
      <c r="AT137" s="155" t="s">
        <v>319</v>
      </c>
      <c r="AU137" s="155" t="s">
        <v>88</v>
      </c>
      <c r="AY137" s="16" t="s">
        <v>317</v>
      </c>
      <c r="BE137" s="156">
        <f t="shared" ref="BE137:BE162" si="14">IF(N137="základná",J137,0)</f>
        <v>0</v>
      </c>
      <c r="BF137" s="156">
        <f t="shared" ref="BF137:BF162" si="15">IF(N137="znížená",J137,0)</f>
        <v>0</v>
      </c>
      <c r="BG137" s="156">
        <f t="shared" ref="BG137:BG162" si="16">IF(N137="zákl. prenesená",J137,0)</f>
        <v>0</v>
      </c>
      <c r="BH137" s="156">
        <f t="shared" ref="BH137:BH162" si="17">IF(N137="zníž. prenesená",J137,0)</f>
        <v>0</v>
      </c>
      <c r="BI137" s="156">
        <f t="shared" ref="BI137:BI162" si="18">IF(N137="nulová",J137,0)</f>
        <v>0</v>
      </c>
      <c r="BJ137" s="16" t="s">
        <v>88</v>
      </c>
      <c r="BK137" s="156">
        <f t="shared" ref="BK137:BK162" si="19">ROUND(I137*H137,2)</f>
        <v>0</v>
      </c>
      <c r="BL137" s="16" t="s">
        <v>396</v>
      </c>
      <c r="BM137" s="155" t="s">
        <v>15771</v>
      </c>
    </row>
    <row r="138" spans="2:65" s="1" customFormat="1" ht="66.75" customHeight="1">
      <c r="B138" s="142"/>
      <c r="C138" s="179" t="s">
        <v>361</v>
      </c>
      <c r="D138" s="179" t="s">
        <v>454</v>
      </c>
      <c r="E138" s="180" t="s">
        <v>15772</v>
      </c>
      <c r="F138" s="181" t="s">
        <v>15773</v>
      </c>
      <c r="G138" s="182" t="s">
        <v>467</v>
      </c>
      <c r="H138" s="183">
        <v>1</v>
      </c>
      <c r="I138" s="184"/>
      <c r="J138" s="185">
        <f t="shared" si="10"/>
        <v>0</v>
      </c>
      <c r="K138" s="186"/>
      <c r="L138" s="187"/>
      <c r="M138" s="188" t="s">
        <v>1</v>
      </c>
      <c r="N138" s="189" t="s">
        <v>42</v>
      </c>
      <c r="P138" s="153">
        <f t="shared" si="11"/>
        <v>0</v>
      </c>
      <c r="Q138" s="153">
        <v>0</v>
      </c>
      <c r="R138" s="153">
        <f t="shared" si="12"/>
        <v>0</v>
      </c>
      <c r="S138" s="153">
        <v>0</v>
      </c>
      <c r="T138" s="154">
        <f t="shared" si="13"/>
        <v>0</v>
      </c>
      <c r="AR138" s="155" t="s">
        <v>481</v>
      </c>
      <c r="AT138" s="155" t="s">
        <v>454</v>
      </c>
      <c r="AU138" s="155" t="s">
        <v>88</v>
      </c>
      <c r="AY138" s="16" t="s">
        <v>317</v>
      </c>
      <c r="BE138" s="156">
        <f t="shared" si="14"/>
        <v>0</v>
      </c>
      <c r="BF138" s="156">
        <f t="shared" si="15"/>
        <v>0</v>
      </c>
      <c r="BG138" s="156">
        <f t="shared" si="16"/>
        <v>0</v>
      </c>
      <c r="BH138" s="156">
        <f t="shared" si="17"/>
        <v>0</v>
      </c>
      <c r="BI138" s="156">
        <f t="shared" si="18"/>
        <v>0</v>
      </c>
      <c r="BJ138" s="16" t="s">
        <v>88</v>
      </c>
      <c r="BK138" s="156">
        <f t="shared" si="19"/>
        <v>0</v>
      </c>
      <c r="BL138" s="16" t="s">
        <v>396</v>
      </c>
      <c r="BM138" s="155" t="s">
        <v>15774</v>
      </c>
    </row>
    <row r="139" spans="2:65" s="1" customFormat="1" ht="24.15" customHeight="1">
      <c r="B139" s="142"/>
      <c r="C139" s="179" t="s">
        <v>366</v>
      </c>
      <c r="D139" s="179" t="s">
        <v>454</v>
      </c>
      <c r="E139" s="180" t="s">
        <v>15775</v>
      </c>
      <c r="F139" s="181" t="s">
        <v>15776</v>
      </c>
      <c r="G139" s="182" t="s">
        <v>467</v>
      </c>
      <c r="H139" s="183">
        <v>1</v>
      </c>
      <c r="I139" s="184"/>
      <c r="J139" s="185">
        <f t="shared" si="10"/>
        <v>0</v>
      </c>
      <c r="K139" s="186"/>
      <c r="L139" s="187"/>
      <c r="M139" s="188" t="s">
        <v>1</v>
      </c>
      <c r="N139" s="189" t="s">
        <v>42</v>
      </c>
      <c r="P139" s="153">
        <f t="shared" si="11"/>
        <v>0</v>
      </c>
      <c r="Q139" s="153">
        <v>0</v>
      </c>
      <c r="R139" s="153">
        <f t="shared" si="12"/>
        <v>0</v>
      </c>
      <c r="S139" s="153">
        <v>0</v>
      </c>
      <c r="T139" s="154">
        <f t="shared" si="13"/>
        <v>0</v>
      </c>
      <c r="AR139" s="155" t="s">
        <v>481</v>
      </c>
      <c r="AT139" s="155" t="s">
        <v>454</v>
      </c>
      <c r="AU139" s="155" t="s">
        <v>88</v>
      </c>
      <c r="AY139" s="16" t="s">
        <v>317</v>
      </c>
      <c r="BE139" s="156">
        <f t="shared" si="14"/>
        <v>0</v>
      </c>
      <c r="BF139" s="156">
        <f t="shared" si="15"/>
        <v>0</v>
      </c>
      <c r="BG139" s="156">
        <f t="shared" si="16"/>
        <v>0</v>
      </c>
      <c r="BH139" s="156">
        <f t="shared" si="17"/>
        <v>0</v>
      </c>
      <c r="BI139" s="156">
        <f t="shared" si="18"/>
        <v>0</v>
      </c>
      <c r="BJ139" s="16" t="s">
        <v>88</v>
      </c>
      <c r="BK139" s="156">
        <f t="shared" si="19"/>
        <v>0</v>
      </c>
      <c r="BL139" s="16" t="s">
        <v>396</v>
      </c>
      <c r="BM139" s="155" t="s">
        <v>15777</v>
      </c>
    </row>
    <row r="140" spans="2:65" s="1" customFormat="1" ht="16.5" customHeight="1">
      <c r="B140" s="142"/>
      <c r="C140" s="143" t="s">
        <v>371</v>
      </c>
      <c r="D140" s="143" t="s">
        <v>319</v>
      </c>
      <c r="E140" s="144" t="s">
        <v>15778</v>
      </c>
      <c r="F140" s="145" t="s">
        <v>15779</v>
      </c>
      <c r="G140" s="146" t="s">
        <v>467</v>
      </c>
      <c r="H140" s="147">
        <v>1</v>
      </c>
      <c r="I140" s="148"/>
      <c r="J140" s="149">
        <f t="shared" si="10"/>
        <v>0</v>
      </c>
      <c r="K140" s="150"/>
      <c r="L140" s="31"/>
      <c r="M140" s="151" t="s">
        <v>1</v>
      </c>
      <c r="N140" s="152" t="s">
        <v>42</v>
      </c>
      <c r="P140" s="153">
        <f t="shared" si="11"/>
        <v>0</v>
      </c>
      <c r="Q140" s="153">
        <v>0</v>
      </c>
      <c r="R140" s="153">
        <f t="shared" si="12"/>
        <v>0</v>
      </c>
      <c r="S140" s="153">
        <v>0</v>
      </c>
      <c r="T140" s="154">
        <f t="shared" si="13"/>
        <v>0</v>
      </c>
      <c r="AR140" s="155" t="s">
        <v>396</v>
      </c>
      <c r="AT140" s="155" t="s">
        <v>319</v>
      </c>
      <c r="AU140" s="155" t="s">
        <v>88</v>
      </c>
      <c r="AY140" s="16" t="s">
        <v>317</v>
      </c>
      <c r="BE140" s="156">
        <f t="shared" si="14"/>
        <v>0</v>
      </c>
      <c r="BF140" s="156">
        <f t="shared" si="15"/>
        <v>0</v>
      </c>
      <c r="BG140" s="156">
        <f t="shared" si="16"/>
        <v>0</v>
      </c>
      <c r="BH140" s="156">
        <f t="shared" si="17"/>
        <v>0</v>
      </c>
      <c r="BI140" s="156">
        <f t="shared" si="18"/>
        <v>0</v>
      </c>
      <c r="BJ140" s="16" t="s">
        <v>88</v>
      </c>
      <c r="BK140" s="156">
        <f t="shared" si="19"/>
        <v>0</v>
      </c>
      <c r="BL140" s="16" t="s">
        <v>396</v>
      </c>
      <c r="BM140" s="155" t="s">
        <v>15780</v>
      </c>
    </row>
    <row r="141" spans="2:65" s="1" customFormat="1" ht="24.15" customHeight="1">
      <c r="B141" s="142"/>
      <c r="C141" s="179" t="s">
        <v>376</v>
      </c>
      <c r="D141" s="179" t="s">
        <v>454</v>
      </c>
      <c r="E141" s="180" t="s">
        <v>15781</v>
      </c>
      <c r="F141" s="181" t="s">
        <v>15782</v>
      </c>
      <c r="G141" s="182" t="s">
        <v>467</v>
      </c>
      <c r="H141" s="183">
        <v>1</v>
      </c>
      <c r="I141" s="184"/>
      <c r="J141" s="185">
        <f t="shared" si="10"/>
        <v>0</v>
      </c>
      <c r="K141" s="186"/>
      <c r="L141" s="187"/>
      <c r="M141" s="188" t="s">
        <v>1</v>
      </c>
      <c r="N141" s="189" t="s">
        <v>42</v>
      </c>
      <c r="P141" s="153">
        <f t="shared" si="11"/>
        <v>0</v>
      </c>
      <c r="Q141" s="153">
        <v>0</v>
      </c>
      <c r="R141" s="153">
        <f t="shared" si="12"/>
        <v>0</v>
      </c>
      <c r="S141" s="153">
        <v>0</v>
      </c>
      <c r="T141" s="154">
        <f t="shared" si="13"/>
        <v>0</v>
      </c>
      <c r="AR141" s="155" t="s">
        <v>481</v>
      </c>
      <c r="AT141" s="155" t="s">
        <v>454</v>
      </c>
      <c r="AU141" s="155" t="s">
        <v>88</v>
      </c>
      <c r="AY141" s="16" t="s">
        <v>317</v>
      </c>
      <c r="BE141" s="156">
        <f t="shared" si="14"/>
        <v>0</v>
      </c>
      <c r="BF141" s="156">
        <f t="shared" si="15"/>
        <v>0</v>
      </c>
      <c r="BG141" s="156">
        <f t="shared" si="16"/>
        <v>0</v>
      </c>
      <c r="BH141" s="156">
        <f t="shared" si="17"/>
        <v>0</v>
      </c>
      <c r="BI141" s="156">
        <f t="shared" si="18"/>
        <v>0</v>
      </c>
      <c r="BJ141" s="16" t="s">
        <v>88</v>
      </c>
      <c r="BK141" s="156">
        <f t="shared" si="19"/>
        <v>0</v>
      </c>
      <c r="BL141" s="16" t="s">
        <v>396</v>
      </c>
      <c r="BM141" s="155" t="s">
        <v>15783</v>
      </c>
    </row>
    <row r="142" spans="2:65" s="1" customFormat="1" ht="24.15" customHeight="1">
      <c r="B142" s="142"/>
      <c r="C142" s="143" t="s">
        <v>381</v>
      </c>
      <c r="D142" s="143" t="s">
        <v>319</v>
      </c>
      <c r="E142" s="144" t="s">
        <v>15784</v>
      </c>
      <c r="F142" s="145" t="s">
        <v>15785</v>
      </c>
      <c r="G142" s="146" t="s">
        <v>467</v>
      </c>
      <c r="H142" s="147">
        <v>4</v>
      </c>
      <c r="I142" s="148"/>
      <c r="J142" s="149">
        <f t="shared" si="10"/>
        <v>0</v>
      </c>
      <c r="K142" s="150"/>
      <c r="L142" s="31"/>
      <c r="M142" s="151" t="s">
        <v>1</v>
      </c>
      <c r="N142" s="152" t="s">
        <v>42</v>
      </c>
      <c r="P142" s="153">
        <f t="shared" si="11"/>
        <v>0</v>
      </c>
      <c r="Q142" s="153">
        <v>0</v>
      </c>
      <c r="R142" s="153">
        <f t="shared" si="12"/>
        <v>0</v>
      </c>
      <c r="S142" s="153">
        <v>0</v>
      </c>
      <c r="T142" s="154">
        <f t="shared" si="13"/>
        <v>0</v>
      </c>
      <c r="AR142" s="155" t="s">
        <v>396</v>
      </c>
      <c r="AT142" s="155" t="s">
        <v>319</v>
      </c>
      <c r="AU142" s="155" t="s">
        <v>88</v>
      </c>
      <c r="AY142" s="16" t="s">
        <v>317</v>
      </c>
      <c r="BE142" s="156">
        <f t="shared" si="14"/>
        <v>0</v>
      </c>
      <c r="BF142" s="156">
        <f t="shared" si="15"/>
        <v>0</v>
      </c>
      <c r="BG142" s="156">
        <f t="shared" si="16"/>
        <v>0</v>
      </c>
      <c r="BH142" s="156">
        <f t="shared" si="17"/>
        <v>0</v>
      </c>
      <c r="BI142" s="156">
        <f t="shared" si="18"/>
        <v>0</v>
      </c>
      <c r="BJ142" s="16" t="s">
        <v>88</v>
      </c>
      <c r="BK142" s="156">
        <f t="shared" si="19"/>
        <v>0</v>
      </c>
      <c r="BL142" s="16" t="s">
        <v>396</v>
      </c>
      <c r="BM142" s="155" t="s">
        <v>15786</v>
      </c>
    </row>
    <row r="143" spans="2:65" s="1" customFormat="1" ht="16.5" customHeight="1">
      <c r="B143" s="142"/>
      <c r="C143" s="179" t="s">
        <v>386</v>
      </c>
      <c r="D143" s="179" t="s">
        <v>454</v>
      </c>
      <c r="E143" s="180" t="s">
        <v>15787</v>
      </c>
      <c r="F143" s="181" t="s">
        <v>15788</v>
      </c>
      <c r="G143" s="182" t="s">
        <v>467</v>
      </c>
      <c r="H143" s="183">
        <v>4</v>
      </c>
      <c r="I143" s="184"/>
      <c r="J143" s="185">
        <f t="shared" si="10"/>
        <v>0</v>
      </c>
      <c r="K143" s="186"/>
      <c r="L143" s="187"/>
      <c r="M143" s="188" t="s">
        <v>1</v>
      </c>
      <c r="N143" s="189" t="s">
        <v>42</v>
      </c>
      <c r="P143" s="153">
        <f t="shared" si="11"/>
        <v>0</v>
      </c>
      <c r="Q143" s="153">
        <v>0</v>
      </c>
      <c r="R143" s="153">
        <f t="shared" si="12"/>
        <v>0</v>
      </c>
      <c r="S143" s="153">
        <v>0</v>
      </c>
      <c r="T143" s="154">
        <f t="shared" si="13"/>
        <v>0</v>
      </c>
      <c r="AR143" s="155" t="s">
        <v>481</v>
      </c>
      <c r="AT143" s="155" t="s">
        <v>454</v>
      </c>
      <c r="AU143" s="155" t="s">
        <v>88</v>
      </c>
      <c r="AY143" s="16" t="s">
        <v>317</v>
      </c>
      <c r="BE143" s="156">
        <f t="shared" si="14"/>
        <v>0</v>
      </c>
      <c r="BF143" s="156">
        <f t="shared" si="15"/>
        <v>0</v>
      </c>
      <c r="BG143" s="156">
        <f t="shared" si="16"/>
        <v>0</v>
      </c>
      <c r="BH143" s="156">
        <f t="shared" si="17"/>
        <v>0</v>
      </c>
      <c r="BI143" s="156">
        <f t="shared" si="18"/>
        <v>0</v>
      </c>
      <c r="BJ143" s="16" t="s">
        <v>88</v>
      </c>
      <c r="BK143" s="156">
        <f t="shared" si="19"/>
        <v>0</v>
      </c>
      <c r="BL143" s="16" t="s">
        <v>396</v>
      </c>
      <c r="BM143" s="155" t="s">
        <v>15789</v>
      </c>
    </row>
    <row r="144" spans="2:65" s="1" customFormat="1" ht="24.15" customHeight="1">
      <c r="B144" s="142"/>
      <c r="C144" s="143" t="s">
        <v>391</v>
      </c>
      <c r="D144" s="143" t="s">
        <v>319</v>
      </c>
      <c r="E144" s="144" t="s">
        <v>15790</v>
      </c>
      <c r="F144" s="145" t="s">
        <v>15791</v>
      </c>
      <c r="G144" s="146" t="s">
        <v>467</v>
      </c>
      <c r="H144" s="147">
        <v>2</v>
      </c>
      <c r="I144" s="148"/>
      <c r="J144" s="149">
        <f t="shared" si="10"/>
        <v>0</v>
      </c>
      <c r="K144" s="150"/>
      <c r="L144" s="31"/>
      <c r="M144" s="151" t="s">
        <v>1</v>
      </c>
      <c r="N144" s="152" t="s">
        <v>42</v>
      </c>
      <c r="P144" s="153">
        <f t="shared" si="11"/>
        <v>0</v>
      </c>
      <c r="Q144" s="153">
        <v>0</v>
      </c>
      <c r="R144" s="153">
        <f t="shared" si="12"/>
        <v>0</v>
      </c>
      <c r="S144" s="153">
        <v>0</v>
      </c>
      <c r="T144" s="154">
        <f t="shared" si="13"/>
        <v>0</v>
      </c>
      <c r="AR144" s="155" t="s">
        <v>396</v>
      </c>
      <c r="AT144" s="155" t="s">
        <v>319</v>
      </c>
      <c r="AU144" s="155" t="s">
        <v>88</v>
      </c>
      <c r="AY144" s="16" t="s">
        <v>317</v>
      </c>
      <c r="BE144" s="156">
        <f t="shared" si="14"/>
        <v>0</v>
      </c>
      <c r="BF144" s="156">
        <f t="shared" si="15"/>
        <v>0</v>
      </c>
      <c r="BG144" s="156">
        <f t="shared" si="16"/>
        <v>0</v>
      </c>
      <c r="BH144" s="156">
        <f t="shared" si="17"/>
        <v>0</v>
      </c>
      <c r="BI144" s="156">
        <f t="shared" si="18"/>
        <v>0</v>
      </c>
      <c r="BJ144" s="16" t="s">
        <v>88</v>
      </c>
      <c r="BK144" s="156">
        <f t="shared" si="19"/>
        <v>0</v>
      </c>
      <c r="BL144" s="16" t="s">
        <v>396</v>
      </c>
      <c r="BM144" s="155" t="s">
        <v>15792</v>
      </c>
    </row>
    <row r="145" spans="2:65" s="1" customFormat="1" ht="24.15" customHeight="1">
      <c r="B145" s="142"/>
      <c r="C145" s="179" t="s">
        <v>396</v>
      </c>
      <c r="D145" s="179" t="s">
        <v>454</v>
      </c>
      <c r="E145" s="180" t="s">
        <v>15793</v>
      </c>
      <c r="F145" s="181" t="s">
        <v>15794</v>
      </c>
      <c r="G145" s="182" t="s">
        <v>467</v>
      </c>
      <c r="H145" s="183">
        <v>1</v>
      </c>
      <c r="I145" s="184"/>
      <c r="J145" s="185">
        <f t="shared" si="10"/>
        <v>0</v>
      </c>
      <c r="K145" s="186"/>
      <c r="L145" s="187"/>
      <c r="M145" s="188" t="s">
        <v>1</v>
      </c>
      <c r="N145" s="189" t="s">
        <v>42</v>
      </c>
      <c r="P145" s="153">
        <f t="shared" si="11"/>
        <v>0</v>
      </c>
      <c r="Q145" s="153">
        <v>0</v>
      </c>
      <c r="R145" s="153">
        <f t="shared" si="12"/>
        <v>0</v>
      </c>
      <c r="S145" s="153">
        <v>0</v>
      </c>
      <c r="T145" s="154">
        <f t="shared" si="13"/>
        <v>0</v>
      </c>
      <c r="AR145" s="155" t="s">
        <v>481</v>
      </c>
      <c r="AT145" s="155" t="s">
        <v>454</v>
      </c>
      <c r="AU145" s="155" t="s">
        <v>88</v>
      </c>
      <c r="AY145" s="16" t="s">
        <v>317</v>
      </c>
      <c r="BE145" s="156">
        <f t="shared" si="14"/>
        <v>0</v>
      </c>
      <c r="BF145" s="156">
        <f t="shared" si="15"/>
        <v>0</v>
      </c>
      <c r="BG145" s="156">
        <f t="shared" si="16"/>
        <v>0</v>
      </c>
      <c r="BH145" s="156">
        <f t="shared" si="17"/>
        <v>0</v>
      </c>
      <c r="BI145" s="156">
        <f t="shared" si="18"/>
        <v>0</v>
      </c>
      <c r="BJ145" s="16" t="s">
        <v>88</v>
      </c>
      <c r="BK145" s="156">
        <f t="shared" si="19"/>
        <v>0</v>
      </c>
      <c r="BL145" s="16" t="s">
        <v>396</v>
      </c>
      <c r="BM145" s="155" t="s">
        <v>15795</v>
      </c>
    </row>
    <row r="146" spans="2:65" s="1" customFormat="1" ht="24.15" customHeight="1">
      <c r="B146" s="142"/>
      <c r="C146" s="179" t="s">
        <v>401</v>
      </c>
      <c r="D146" s="179" t="s">
        <v>454</v>
      </c>
      <c r="E146" s="180" t="s">
        <v>15796</v>
      </c>
      <c r="F146" s="181" t="s">
        <v>15797</v>
      </c>
      <c r="G146" s="182" t="s">
        <v>467</v>
      </c>
      <c r="H146" s="183">
        <v>1</v>
      </c>
      <c r="I146" s="184"/>
      <c r="J146" s="185">
        <f t="shared" si="10"/>
        <v>0</v>
      </c>
      <c r="K146" s="186"/>
      <c r="L146" s="187"/>
      <c r="M146" s="188" t="s">
        <v>1</v>
      </c>
      <c r="N146" s="189" t="s">
        <v>42</v>
      </c>
      <c r="P146" s="153">
        <f t="shared" si="11"/>
        <v>0</v>
      </c>
      <c r="Q146" s="153">
        <v>0</v>
      </c>
      <c r="R146" s="153">
        <f t="shared" si="12"/>
        <v>0</v>
      </c>
      <c r="S146" s="153">
        <v>0</v>
      </c>
      <c r="T146" s="154">
        <f t="shared" si="13"/>
        <v>0</v>
      </c>
      <c r="AR146" s="155" t="s">
        <v>481</v>
      </c>
      <c r="AT146" s="155" t="s">
        <v>454</v>
      </c>
      <c r="AU146" s="155" t="s">
        <v>88</v>
      </c>
      <c r="AY146" s="16" t="s">
        <v>317</v>
      </c>
      <c r="BE146" s="156">
        <f t="shared" si="14"/>
        <v>0</v>
      </c>
      <c r="BF146" s="156">
        <f t="shared" si="15"/>
        <v>0</v>
      </c>
      <c r="BG146" s="156">
        <f t="shared" si="16"/>
        <v>0</v>
      </c>
      <c r="BH146" s="156">
        <f t="shared" si="17"/>
        <v>0</v>
      </c>
      <c r="BI146" s="156">
        <f t="shared" si="18"/>
        <v>0</v>
      </c>
      <c r="BJ146" s="16" t="s">
        <v>88</v>
      </c>
      <c r="BK146" s="156">
        <f t="shared" si="19"/>
        <v>0</v>
      </c>
      <c r="BL146" s="16" t="s">
        <v>396</v>
      </c>
      <c r="BM146" s="155" t="s">
        <v>15798</v>
      </c>
    </row>
    <row r="147" spans="2:65" s="1" customFormat="1" ht="24.15" customHeight="1">
      <c r="B147" s="142"/>
      <c r="C147" s="143" t="s">
        <v>405</v>
      </c>
      <c r="D147" s="143" t="s">
        <v>319</v>
      </c>
      <c r="E147" s="144" t="s">
        <v>15799</v>
      </c>
      <c r="F147" s="145" t="s">
        <v>15800</v>
      </c>
      <c r="G147" s="146" t="s">
        <v>467</v>
      </c>
      <c r="H147" s="147">
        <v>6</v>
      </c>
      <c r="I147" s="148"/>
      <c r="J147" s="149">
        <f t="shared" si="10"/>
        <v>0</v>
      </c>
      <c r="K147" s="150"/>
      <c r="L147" s="31"/>
      <c r="M147" s="151" t="s">
        <v>1</v>
      </c>
      <c r="N147" s="152" t="s">
        <v>42</v>
      </c>
      <c r="P147" s="153">
        <f t="shared" si="11"/>
        <v>0</v>
      </c>
      <c r="Q147" s="153">
        <v>0</v>
      </c>
      <c r="R147" s="153">
        <f t="shared" si="12"/>
        <v>0</v>
      </c>
      <c r="S147" s="153">
        <v>0</v>
      </c>
      <c r="T147" s="154">
        <f t="shared" si="13"/>
        <v>0</v>
      </c>
      <c r="AR147" s="155" t="s">
        <v>396</v>
      </c>
      <c r="AT147" s="155" t="s">
        <v>319</v>
      </c>
      <c r="AU147" s="155" t="s">
        <v>88</v>
      </c>
      <c r="AY147" s="16" t="s">
        <v>317</v>
      </c>
      <c r="BE147" s="156">
        <f t="shared" si="14"/>
        <v>0</v>
      </c>
      <c r="BF147" s="156">
        <f t="shared" si="15"/>
        <v>0</v>
      </c>
      <c r="BG147" s="156">
        <f t="shared" si="16"/>
        <v>0</v>
      </c>
      <c r="BH147" s="156">
        <f t="shared" si="17"/>
        <v>0</v>
      </c>
      <c r="BI147" s="156">
        <f t="shared" si="18"/>
        <v>0</v>
      </c>
      <c r="BJ147" s="16" t="s">
        <v>88</v>
      </c>
      <c r="BK147" s="156">
        <f t="shared" si="19"/>
        <v>0</v>
      </c>
      <c r="BL147" s="16" t="s">
        <v>396</v>
      </c>
      <c r="BM147" s="155" t="s">
        <v>15801</v>
      </c>
    </row>
    <row r="148" spans="2:65" s="1" customFormat="1" ht="24.15" customHeight="1">
      <c r="B148" s="142"/>
      <c r="C148" s="179" t="s">
        <v>415</v>
      </c>
      <c r="D148" s="179" t="s">
        <v>454</v>
      </c>
      <c r="E148" s="180" t="s">
        <v>15802</v>
      </c>
      <c r="F148" s="181" t="s">
        <v>15803</v>
      </c>
      <c r="G148" s="182" t="s">
        <v>467</v>
      </c>
      <c r="H148" s="183">
        <v>3</v>
      </c>
      <c r="I148" s="184"/>
      <c r="J148" s="185">
        <f t="shared" si="10"/>
        <v>0</v>
      </c>
      <c r="K148" s="186"/>
      <c r="L148" s="187"/>
      <c r="M148" s="188" t="s">
        <v>1</v>
      </c>
      <c r="N148" s="189" t="s">
        <v>42</v>
      </c>
      <c r="P148" s="153">
        <f t="shared" si="11"/>
        <v>0</v>
      </c>
      <c r="Q148" s="153">
        <v>0</v>
      </c>
      <c r="R148" s="153">
        <f t="shared" si="12"/>
        <v>0</v>
      </c>
      <c r="S148" s="153">
        <v>0</v>
      </c>
      <c r="T148" s="154">
        <f t="shared" si="13"/>
        <v>0</v>
      </c>
      <c r="AR148" s="155" t="s">
        <v>481</v>
      </c>
      <c r="AT148" s="155" t="s">
        <v>454</v>
      </c>
      <c r="AU148" s="155" t="s">
        <v>88</v>
      </c>
      <c r="AY148" s="16" t="s">
        <v>317</v>
      </c>
      <c r="BE148" s="156">
        <f t="shared" si="14"/>
        <v>0</v>
      </c>
      <c r="BF148" s="156">
        <f t="shared" si="15"/>
        <v>0</v>
      </c>
      <c r="BG148" s="156">
        <f t="shared" si="16"/>
        <v>0</v>
      </c>
      <c r="BH148" s="156">
        <f t="shared" si="17"/>
        <v>0</v>
      </c>
      <c r="BI148" s="156">
        <f t="shared" si="18"/>
        <v>0</v>
      </c>
      <c r="BJ148" s="16" t="s">
        <v>88</v>
      </c>
      <c r="BK148" s="156">
        <f t="shared" si="19"/>
        <v>0</v>
      </c>
      <c r="BL148" s="16" t="s">
        <v>396</v>
      </c>
      <c r="BM148" s="155" t="s">
        <v>15804</v>
      </c>
    </row>
    <row r="149" spans="2:65" s="1" customFormat="1" ht="24.15" customHeight="1">
      <c r="B149" s="142"/>
      <c r="C149" s="179" t="s">
        <v>7</v>
      </c>
      <c r="D149" s="179" t="s">
        <v>454</v>
      </c>
      <c r="E149" s="180" t="s">
        <v>15805</v>
      </c>
      <c r="F149" s="181" t="s">
        <v>15806</v>
      </c>
      <c r="G149" s="182" t="s">
        <v>467</v>
      </c>
      <c r="H149" s="183">
        <v>3</v>
      </c>
      <c r="I149" s="184"/>
      <c r="J149" s="185">
        <f t="shared" si="10"/>
        <v>0</v>
      </c>
      <c r="K149" s="186"/>
      <c r="L149" s="187"/>
      <c r="M149" s="188" t="s">
        <v>1</v>
      </c>
      <c r="N149" s="189" t="s">
        <v>42</v>
      </c>
      <c r="P149" s="153">
        <f t="shared" si="11"/>
        <v>0</v>
      </c>
      <c r="Q149" s="153">
        <v>0</v>
      </c>
      <c r="R149" s="153">
        <f t="shared" si="12"/>
        <v>0</v>
      </c>
      <c r="S149" s="153">
        <v>0</v>
      </c>
      <c r="T149" s="154">
        <f t="shared" si="13"/>
        <v>0</v>
      </c>
      <c r="AR149" s="155" t="s">
        <v>481</v>
      </c>
      <c r="AT149" s="155" t="s">
        <v>454</v>
      </c>
      <c r="AU149" s="155" t="s">
        <v>88</v>
      </c>
      <c r="AY149" s="16" t="s">
        <v>317</v>
      </c>
      <c r="BE149" s="156">
        <f t="shared" si="14"/>
        <v>0</v>
      </c>
      <c r="BF149" s="156">
        <f t="shared" si="15"/>
        <v>0</v>
      </c>
      <c r="BG149" s="156">
        <f t="shared" si="16"/>
        <v>0</v>
      </c>
      <c r="BH149" s="156">
        <f t="shared" si="17"/>
        <v>0</v>
      </c>
      <c r="BI149" s="156">
        <f t="shared" si="18"/>
        <v>0</v>
      </c>
      <c r="BJ149" s="16" t="s">
        <v>88</v>
      </c>
      <c r="BK149" s="156">
        <f t="shared" si="19"/>
        <v>0</v>
      </c>
      <c r="BL149" s="16" t="s">
        <v>396</v>
      </c>
      <c r="BM149" s="155" t="s">
        <v>15807</v>
      </c>
    </row>
    <row r="150" spans="2:65" s="1" customFormat="1" ht="16.5" customHeight="1">
      <c r="B150" s="142"/>
      <c r="C150" s="143" t="s">
        <v>427</v>
      </c>
      <c r="D150" s="143" t="s">
        <v>319</v>
      </c>
      <c r="E150" s="144" t="s">
        <v>15808</v>
      </c>
      <c r="F150" s="145" t="s">
        <v>1</v>
      </c>
      <c r="G150" s="146" t="s">
        <v>1</v>
      </c>
      <c r="H150" s="147">
        <v>0</v>
      </c>
      <c r="I150" s="148"/>
      <c r="J150" s="149">
        <f t="shared" si="10"/>
        <v>0</v>
      </c>
      <c r="K150" s="150"/>
      <c r="L150" s="31"/>
      <c r="M150" s="151" t="s">
        <v>1</v>
      </c>
      <c r="N150" s="152" t="s">
        <v>42</v>
      </c>
      <c r="P150" s="153">
        <f t="shared" si="11"/>
        <v>0</v>
      </c>
      <c r="Q150" s="153">
        <v>0</v>
      </c>
      <c r="R150" s="153">
        <f t="shared" si="12"/>
        <v>0</v>
      </c>
      <c r="S150" s="153">
        <v>0</v>
      </c>
      <c r="T150" s="154">
        <f t="shared" si="13"/>
        <v>0</v>
      </c>
      <c r="AR150" s="155" t="s">
        <v>396</v>
      </c>
      <c r="AT150" s="155" t="s">
        <v>319</v>
      </c>
      <c r="AU150" s="155" t="s">
        <v>88</v>
      </c>
      <c r="AY150" s="16" t="s">
        <v>317</v>
      </c>
      <c r="BE150" s="156">
        <f t="shared" si="14"/>
        <v>0</v>
      </c>
      <c r="BF150" s="156">
        <f t="shared" si="15"/>
        <v>0</v>
      </c>
      <c r="BG150" s="156">
        <f t="shared" si="16"/>
        <v>0</v>
      </c>
      <c r="BH150" s="156">
        <f t="shared" si="17"/>
        <v>0</v>
      </c>
      <c r="BI150" s="156">
        <f t="shared" si="18"/>
        <v>0</v>
      </c>
      <c r="BJ150" s="16" t="s">
        <v>88</v>
      </c>
      <c r="BK150" s="156">
        <f t="shared" si="19"/>
        <v>0</v>
      </c>
      <c r="BL150" s="16" t="s">
        <v>396</v>
      </c>
      <c r="BM150" s="155" t="s">
        <v>15809</v>
      </c>
    </row>
    <row r="151" spans="2:65" s="1" customFormat="1" ht="24.15" customHeight="1">
      <c r="B151" s="142"/>
      <c r="C151" s="179" t="s">
        <v>432</v>
      </c>
      <c r="D151" s="179" t="s">
        <v>454</v>
      </c>
      <c r="E151" s="180" t="s">
        <v>15810</v>
      </c>
      <c r="F151" s="181" t="s">
        <v>1</v>
      </c>
      <c r="G151" s="182" t="s">
        <v>1</v>
      </c>
      <c r="H151" s="183">
        <v>0</v>
      </c>
      <c r="I151" s="184"/>
      <c r="J151" s="185">
        <f t="shared" si="10"/>
        <v>0</v>
      </c>
      <c r="K151" s="186"/>
      <c r="L151" s="187"/>
      <c r="M151" s="188" t="s">
        <v>1</v>
      </c>
      <c r="N151" s="189" t="s">
        <v>42</v>
      </c>
      <c r="P151" s="153">
        <f t="shared" si="11"/>
        <v>0</v>
      </c>
      <c r="Q151" s="153">
        <v>0</v>
      </c>
      <c r="R151" s="153">
        <f t="shared" si="12"/>
        <v>0</v>
      </c>
      <c r="S151" s="153">
        <v>0</v>
      </c>
      <c r="T151" s="154">
        <f t="shared" si="13"/>
        <v>0</v>
      </c>
      <c r="AR151" s="155" t="s">
        <v>481</v>
      </c>
      <c r="AT151" s="155" t="s">
        <v>454</v>
      </c>
      <c r="AU151" s="155" t="s">
        <v>88</v>
      </c>
      <c r="AY151" s="16" t="s">
        <v>317</v>
      </c>
      <c r="BE151" s="156">
        <f t="shared" si="14"/>
        <v>0</v>
      </c>
      <c r="BF151" s="156">
        <f t="shared" si="15"/>
        <v>0</v>
      </c>
      <c r="BG151" s="156">
        <f t="shared" si="16"/>
        <v>0</v>
      </c>
      <c r="BH151" s="156">
        <f t="shared" si="17"/>
        <v>0</v>
      </c>
      <c r="BI151" s="156">
        <f t="shared" si="18"/>
        <v>0</v>
      </c>
      <c r="BJ151" s="16" t="s">
        <v>88</v>
      </c>
      <c r="BK151" s="156">
        <f t="shared" si="19"/>
        <v>0</v>
      </c>
      <c r="BL151" s="16" t="s">
        <v>396</v>
      </c>
      <c r="BM151" s="155" t="s">
        <v>15811</v>
      </c>
    </row>
    <row r="152" spans="2:65" s="1" customFormat="1" ht="24.15" customHeight="1">
      <c r="B152" s="142"/>
      <c r="C152" s="179" t="s">
        <v>436</v>
      </c>
      <c r="D152" s="179" t="s">
        <v>454</v>
      </c>
      <c r="E152" s="180" t="s">
        <v>15812</v>
      </c>
      <c r="F152" s="181" t="s">
        <v>1</v>
      </c>
      <c r="G152" s="182" t="s">
        <v>1</v>
      </c>
      <c r="H152" s="183">
        <v>0</v>
      </c>
      <c r="I152" s="184"/>
      <c r="J152" s="185">
        <f t="shared" si="10"/>
        <v>0</v>
      </c>
      <c r="K152" s="186"/>
      <c r="L152" s="187"/>
      <c r="M152" s="188" t="s">
        <v>1</v>
      </c>
      <c r="N152" s="189" t="s">
        <v>42</v>
      </c>
      <c r="P152" s="153">
        <f t="shared" si="11"/>
        <v>0</v>
      </c>
      <c r="Q152" s="153">
        <v>0</v>
      </c>
      <c r="R152" s="153">
        <f t="shared" si="12"/>
        <v>0</v>
      </c>
      <c r="S152" s="153">
        <v>0</v>
      </c>
      <c r="T152" s="154">
        <f t="shared" si="13"/>
        <v>0</v>
      </c>
      <c r="AR152" s="155" t="s">
        <v>481</v>
      </c>
      <c r="AT152" s="155" t="s">
        <v>454</v>
      </c>
      <c r="AU152" s="155" t="s">
        <v>88</v>
      </c>
      <c r="AY152" s="16" t="s">
        <v>317</v>
      </c>
      <c r="BE152" s="156">
        <f t="shared" si="14"/>
        <v>0</v>
      </c>
      <c r="BF152" s="156">
        <f t="shared" si="15"/>
        <v>0</v>
      </c>
      <c r="BG152" s="156">
        <f t="shared" si="16"/>
        <v>0</v>
      </c>
      <c r="BH152" s="156">
        <f t="shared" si="17"/>
        <v>0</v>
      </c>
      <c r="BI152" s="156">
        <f t="shared" si="18"/>
        <v>0</v>
      </c>
      <c r="BJ152" s="16" t="s">
        <v>88</v>
      </c>
      <c r="BK152" s="156">
        <f t="shared" si="19"/>
        <v>0</v>
      </c>
      <c r="BL152" s="16" t="s">
        <v>396</v>
      </c>
      <c r="BM152" s="155" t="s">
        <v>15813</v>
      </c>
    </row>
    <row r="153" spans="2:65" s="1" customFormat="1" ht="24.15" customHeight="1">
      <c r="B153" s="142"/>
      <c r="C153" s="179" t="s">
        <v>441</v>
      </c>
      <c r="D153" s="179" t="s">
        <v>454</v>
      </c>
      <c r="E153" s="180" t="s">
        <v>15814</v>
      </c>
      <c r="F153" s="181" t="s">
        <v>1</v>
      </c>
      <c r="G153" s="182" t="s">
        <v>1</v>
      </c>
      <c r="H153" s="183">
        <v>0</v>
      </c>
      <c r="I153" s="184"/>
      <c r="J153" s="185">
        <f t="shared" si="10"/>
        <v>0</v>
      </c>
      <c r="K153" s="186"/>
      <c r="L153" s="187"/>
      <c r="M153" s="188" t="s">
        <v>1</v>
      </c>
      <c r="N153" s="189" t="s">
        <v>42</v>
      </c>
      <c r="P153" s="153">
        <f t="shared" si="11"/>
        <v>0</v>
      </c>
      <c r="Q153" s="153">
        <v>0</v>
      </c>
      <c r="R153" s="153">
        <f t="shared" si="12"/>
        <v>0</v>
      </c>
      <c r="S153" s="153">
        <v>0</v>
      </c>
      <c r="T153" s="154">
        <f t="shared" si="13"/>
        <v>0</v>
      </c>
      <c r="AR153" s="155" t="s">
        <v>481</v>
      </c>
      <c r="AT153" s="155" t="s">
        <v>454</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396</v>
      </c>
      <c r="BM153" s="155" t="s">
        <v>15815</v>
      </c>
    </row>
    <row r="154" spans="2:65" s="1" customFormat="1" ht="24.15" customHeight="1">
      <c r="B154" s="142"/>
      <c r="C154" s="179" t="s">
        <v>448</v>
      </c>
      <c r="D154" s="179" t="s">
        <v>454</v>
      </c>
      <c r="E154" s="180" t="s">
        <v>15816</v>
      </c>
      <c r="F154" s="181" t="s">
        <v>1</v>
      </c>
      <c r="G154" s="182" t="s">
        <v>1</v>
      </c>
      <c r="H154" s="183">
        <v>0</v>
      </c>
      <c r="I154" s="184"/>
      <c r="J154" s="185">
        <f t="shared" si="10"/>
        <v>0</v>
      </c>
      <c r="K154" s="186"/>
      <c r="L154" s="187"/>
      <c r="M154" s="188" t="s">
        <v>1</v>
      </c>
      <c r="N154" s="189" t="s">
        <v>42</v>
      </c>
      <c r="P154" s="153">
        <f t="shared" si="11"/>
        <v>0</v>
      </c>
      <c r="Q154" s="153">
        <v>0</v>
      </c>
      <c r="R154" s="153">
        <f t="shared" si="12"/>
        <v>0</v>
      </c>
      <c r="S154" s="153">
        <v>0</v>
      </c>
      <c r="T154" s="154">
        <f t="shared" si="13"/>
        <v>0</v>
      </c>
      <c r="AR154" s="155" t="s">
        <v>481</v>
      </c>
      <c r="AT154" s="155" t="s">
        <v>454</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396</v>
      </c>
      <c r="BM154" s="155" t="s">
        <v>15817</v>
      </c>
    </row>
    <row r="155" spans="2:65" s="1" customFormat="1" ht="16.5" customHeight="1">
      <c r="B155" s="142"/>
      <c r="C155" s="143" t="s">
        <v>453</v>
      </c>
      <c r="D155" s="143" t="s">
        <v>319</v>
      </c>
      <c r="E155" s="144" t="s">
        <v>15818</v>
      </c>
      <c r="F155" s="145" t="s">
        <v>15819</v>
      </c>
      <c r="G155" s="146" t="s">
        <v>484</v>
      </c>
      <c r="H155" s="147">
        <v>50</v>
      </c>
      <c r="I155" s="148"/>
      <c r="J155" s="149">
        <f t="shared" si="10"/>
        <v>0</v>
      </c>
      <c r="K155" s="150"/>
      <c r="L155" s="31"/>
      <c r="M155" s="151" t="s">
        <v>1</v>
      </c>
      <c r="N155" s="152" t="s">
        <v>42</v>
      </c>
      <c r="P155" s="153">
        <f t="shared" si="11"/>
        <v>0</v>
      </c>
      <c r="Q155" s="153">
        <v>0</v>
      </c>
      <c r="R155" s="153">
        <f t="shared" si="12"/>
        <v>0</v>
      </c>
      <c r="S155" s="153">
        <v>0</v>
      </c>
      <c r="T155" s="154">
        <f t="shared" si="13"/>
        <v>0</v>
      </c>
      <c r="AR155" s="155" t="s">
        <v>396</v>
      </c>
      <c r="AT155" s="155" t="s">
        <v>319</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396</v>
      </c>
      <c r="BM155" s="155" t="s">
        <v>15820</v>
      </c>
    </row>
    <row r="156" spans="2:65" s="1" customFormat="1" ht="21.75" customHeight="1">
      <c r="B156" s="142"/>
      <c r="C156" s="179" t="s">
        <v>459</v>
      </c>
      <c r="D156" s="179" t="s">
        <v>454</v>
      </c>
      <c r="E156" s="180" t="s">
        <v>15821</v>
      </c>
      <c r="F156" s="181" t="s">
        <v>15822</v>
      </c>
      <c r="G156" s="182" t="s">
        <v>484</v>
      </c>
      <c r="H156" s="183">
        <v>50</v>
      </c>
      <c r="I156" s="184"/>
      <c r="J156" s="185">
        <f t="shared" si="10"/>
        <v>0</v>
      </c>
      <c r="K156" s="186"/>
      <c r="L156" s="187"/>
      <c r="M156" s="188" t="s">
        <v>1</v>
      </c>
      <c r="N156" s="189" t="s">
        <v>42</v>
      </c>
      <c r="P156" s="153">
        <f t="shared" si="11"/>
        <v>0</v>
      </c>
      <c r="Q156" s="153">
        <v>0</v>
      </c>
      <c r="R156" s="153">
        <f t="shared" si="12"/>
        <v>0</v>
      </c>
      <c r="S156" s="153">
        <v>0</v>
      </c>
      <c r="T156" s="154">
        <f t="shared" si="13"/>
        <v>0</v>
      </c>
      <c r="AR156" s="155" t="s">
        <v>481</v>
      </c>
      <c r="AT156" s="155" t="s">
        <v>454</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396</v>
      </c>
      <c r="BM156" s="155" t="s">
        <v>15823</v>
      </c>
    </row>
    <row r="157" spans="2:65" s="1" customFormat="1" ht="16.5" customHeight="1">
      <c r="B157" s="142"/>
      <c r="C157" s="143" t="s">
        <v>464</v>
      </c>
      <c r="D157" s="143" t="s">
        <v>319</v>
      </c>
      <c r="E157" s="144" t="s">
        <v>15824</v>
      </c>
      <c r="F157" s="145" t="s">
        <v>15825</v>
      </c>
      <c r="G157" s="146" t="s">
        <v>484</v>
      </c>
      <c r="H157" s="147">
        <v>32</v>
      </c>
      <c r="I157" s="148"/>
      <c r="J157" s="149">
        <f t="shared" si="10"/>
        <v>0</v>
      </c>
      <c r="K157" s="150"/>
      <c r="L157" s="31"/>
      <c r="M157" s="151" t="s">
        <v>1</v>
      </c>
      <c r="N157" s="152" t="s">
        <v>42</v>
      </c>
      <c r="P157" s="153">
        <f t="shared" si="11"/>
        <v>0</v>
      </c>
      <c r="Q157" s="153">
        <v>0</v>
      </c>
      <c r="R157" s="153">
        <f t="shared" si="12"/>
        <v>0</v>
      </c>
      <c r="S157" s="153">
        <v>0</v>
      </c>
      <c r="T157" s="154">
        <f t="shared" si="13"/>
        <v>0</v>
      </c>
      <c r="AR157" s="155" t="s">
        <v>396</v>
      </c>
      <c r="AT157" s="155" t="s">
        <v>319</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396</v>
      </c>
      <c r="BM157" s="155" t="s">
        <v>15826</v>
      </c>
    </row>
    <row r="158" spans="2:65" s="1" customFormat="1" ht="21.75" customHeight="1">
      <c r="B158" s="142"/>
      <c r="C158" s="179" t="s">
        <v>469</v>
      </c>
      <c r="D158" s="179" t="s">
        <v>454</v>
      </c>
      <c r="E158" s="180" t="s">
        <v>15827</v>
      </c>
      <c r="F158" s="181" t="s">
        <v>15828</v>
      </c>
      <c r="G158" s="182" t="s">
        <v>484</v>
      </c>
      <c r="H158" s="183">
        <v>32</v>
      </c>
      <c r="I158" s="184"/>
      <c r="J158" s="185">
        <f t="shared" si="10"/>
        <v>0</v>
      </c>
      <c r="K158" s="186"/>
      <c r="L158" s="187"/>
      <c r="M158" s="188" t="s">
        <v>1</v>
      </c>
      <c r="N158" s="189" t="s">
        <v>42</v>
      </c>
      <c r="P158" s="153">
        <f t="shared" si="11"/>
        <v>0</v>
      </c>
      <c r="Q158" s="153">
        <v>0</v>
      </c>
      <c r="R158" s="153">
        <f t="shared" si="12"/>
        <v>0</v>
      </c>
      <c r="S158" s="153">
        <v>0</v>
      </c>
      <c r="T158" s="154">
        <f t="shared" si="13"/>
        <v>0</v>
      </c>
      <c r="AR158" s="155" t="s">
        <v>481</v>
      </c>
      <c r="AT158" s="155" t="s">
        <v>454</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396</v>
      </c>
      <c r="BM158" s="155" t="s">
        <v>15829</v>
      </c>
    </row>
    <row r="159" spans="2:65" s="1" customFormat="1" ht="16.5" customHeight="1">
      <c r="B159" s="142"/>
      <c r="C159" s="143" t="s">
        <v>473</v>
      </c>
      <c r="D159" s="143" t="s">
        <v>319</v>
      </c>
      <c r="E159" s="144" t="s">
        <v>15830</v>
      </c>
      <c r="F159" s="145" t="s">
        <v>15831</v>
      </c>
      <c r="G159" s="146" t="s">
        <v>484</v>
      </c>
      <c r="H159" s="147">
        <v>20</v>
      </c>
      <c r="I159" s="148"/>
      <c r="J159" s="149">
        <f t="shared" si="10"/>
        <v>0</v>
      </c>
      <c r="K159" s="150"/>
      <c r="L159" s="31"/>
      <c r="M159" s="151" t="s">
        <v>1</v>
      </c>
      <c r="N159" s="152" t="s">
        <v>42</v>
      </c>
      <c r="P159" s="153">
        <f t="shared" si="11"/>
        <v>0</v>
      </c>
      <c r="Q159" s="153">
        <v>0</v>
      </c>
      <c r="R159" s="153">
        <f t="shared" si="12"/>
        <v>0</v>
      </c>
      <c r="S159" s="153">
        <v>0</v>
      </c>
      <c r="T159" s="154">
        <f t="shared" si="13"/>
        <v>0</v>
      </c>
      <c r="AR159" s="155" t="s">
        <v>396</v>
      </c>
      <c r="AT159" s="155" t="s">
        <v>319</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396</v>
      </c>
      <c r="BM159" s="155" t="s">
        <v>15832</v>
      </c>
    </row>
    <row r="160" spans="2:65" s="1" customFormat="1" ht="21.75" customHeight="1">
      <c r="B160" s="142"/>
      <c r="C160" s="179" t="s">
        <v>477</v>
      </c>
      <c r="D160" s="179" t="s">
        <v>454</v>
      </c>
      <c r="E160" s="180" t="s">
        <v>15833</v>
      </c>
      <c r="F160" s="181" t="s">
        <v>15834</v>
      </c>
      <c r="G160" s="182" t="s">
        <v>484</v>
      </c>
      <c r="H160" s="183">
        <v>20</v>
      </c>
      <c r="I160" s="184"/>
      <c r="J160" s="185">
        <f t="shared" si="10"/>
        <v>0</v>
      </c>
      <c r="K160" s="186"/>
      <c r="L160" s="187"/>
      <c r="M160" s="188" t="s">
        <v>1</v>
      </c>
      <c r="N160" s="189" t="s">
        <v>42</v>
      </c>
      <c r="P160" s="153">
        <f t="shared" si="11"/>
        <v>0</v>
      </c>
      <c r="Q160" s="153">
        <v>0</v>
      </c>
      <c r="R160" s="153">
        <f t="shared" si="12"/>
        <v>0</v>
      </c>
      <c r="S160" s="153">
        <v>0</v>
      </c>
      <c r="T160" s="154">
        <f t="shared" si="13"/>
        <v>0</v>
      </c>
      <c r="AR160" s="155" t="s">
        <v>481</v>
      </c>
      <c r="AT160" s="155" t="s">
        <v>454</v>
      </c>
      <c r="AU160" s="155" t="s">
        <v>88</v>
      </c>
      <c r="AY160" s="16" t="s">
        <v>317</v>
      </c>
      <c r="BE160" s="156">
        <f t="shared" si="14"/>
        <v>0</v>
      </c>
      <c r="BF160" s="156">
        <f t="shared" si="15"/>
        <v>0</v>
      </c>
      <c r="BG160" s="156">
        <f t="shared" si="16"/>
        <v>0</v>
      </c>
      <c r="BH160" s="156">
        <f t="shared" si="17"/>
        <v>0</v>
      </c>
      <c r="BI160" s="156">
        <f t="shared" si="18"/>
        <v>0</v>
      </c>
      <c r="BJ160" s="16" t="s">
        <v>88</v>
      </c>
      <c r="BK160" s="156">
        <f t="shared" si="19"/>
        <v>0</v>
      </c>
      <c r="BL160" s="16" t="s">
        <v>396</v>
      </c>
      <c r="BM160" s="155" t="s">
        <v>15835</v>
      </c>
    </row>
    <row r="161" spans="2:65" s="1" customFormat="1" ht="16.5" customHeight="1">
      <c r="B161" s="142"/>
      <c r="C161" s="143" t="s">
        <v>481</v>
      </c>
      <c r="D161" s="143" t="s">
        <v>319</v>
      </c>
      <c r="E161" s="144" t="s">
        <v>15836</v>
      </c>
      <c r="F161" s="145" t="s">
        <v>15837</v>
      </c>
      <c r="G161" s="146" t="s">
        <v>484</v>
      </c>
      <c r="H161" s="147">
        <v>120</v>
      </c>
      <c r="I161" s="148"/>
      <c r="J161" s="149">
        <f t="shared" si="10"/>
        <v>0</v>
      </c>
      <c r="K161" s="150"/>
      <c r="L161" s="31"/>
      <c r="M161" s="151" t="s">
        <v>1</v>
      </c>
      <c r="N161" s="152" t="s">
        <v>42</v>
      </c>
      <c r="P161" s="153">
        <f t="shared" si="11"/>
        <v>0</v>
      </c>
      <c r="Q161" s="153">
        <v>0</v>
      </c>
      <c r="R161" s="153">
        <f t="shared" si="12"/>
        <v>0</v>
      </c>
      <c r="S161" s="153">
        <v>0</v>
      </c>
      <c r="T161" s="154">
        <f t="shared" si="13"/>
        <v>0</v>
      </c>
      <c r="AR161" s="155" t="s">
        <v>396</v>
      </c>
      <c r="AT161" s="155" t="s">
        <v>319</v>
      </c>
      <c r="AU161" s="155" t="s">
        <v>88</v>
      </c>
      <c r="AY161" s="16" t="s">
        <v>317</v>
      </c>
      <c r="BE161" s="156">
        <f t="shared" si="14"/>
        <v>0</v>
      </c>
      <c r="BF161" s="156">
        <f t="shared" si="15"/>
        <v>0</v>
      </c>
      <c r="BG161" s="156">
        <f t="shared" si="16"/>
        <v>0</v>
      </c>
      <c r="BH161" s="156">
        <f t="shared" si="17"/>
        <v>0</v>
      </c>
      <c r="BI161" s="156">
        <f t="shared" si="18"/>
        <v>0</v>
      </c>
      <c r="BJ161" s="16" t="s">
        <v>88</v>
      </c>
      <c r="BK161" s="156">
        <f t="shared" si="19"/>
        <v>0</v>
      </c>
      <c r="BL161" s="16" t="s">
        <v>396</v>
      </c>
      <c r="BM161" s="155" t="s">
        <v>15838</v>
      </c>
    </row>
    <row r="162" spans="2:65" s="1" customFormat="1" ht="21.75" customHeight="1">
      <c r="B162" s="142"/>
      <c r="C162" s="179" t="s">
        <v>488</v>
      </c>
      <c r="D162" s="179" t="s">
        <v>454</v>
      </c>
      <c r="E162" s="180" t="s">
        <v>15839</v>
      </c>
      <c r="F162" s="181" t="s">
        <v>15840</v>
      </c>
      <c r="G162" s="182" t="s">
        <v>484</v>
      </c>
      <c r="H162" s="183">
        <v>120</v>
      </c>
      <c r="I162" s="184"/>
      <c r="J162" s="185">
        <f t="shared" si="10"/>
        <v>0</v>
      </c>
      <c r="K162" s="186"/>
      <c r="L162" s="187"/>
      <c r="M162" s="188" t="s">
        <v>1</v>
      </c>
      <c r="N162" s="189" t="s">
        <v>42</v>
      </c>
      <c r="P162" s="153">
        <f t="shared" si="11"/>
        <v>0</v>
      </c>
      <c r="Q162" s="153">
        <v>0</v>
      </c>
      <c r="R162" s="153">
        <f t="shared" si="12"/>
        <v>0</v>
      </c>
      <c r="S162" s="153">
        <v>0</v>
      </c>
      <c r="T162" s="154">
        <f t="shared" si="13"/>
        <v>0</v>
      </c>
      <c r="AR162" s="155" t="s">
        <v>481</v>
      </c>
      <c r="AT162" s="155" t="s">
        <v>454</v>
      </c>
      <c r="AU162" s="155" t="s">
        <v>88</v>
      </c>
      <c r="AY162" s="16" t="s">
        <v>317</v>
      </c>
      <c r="BE162" s="156">
        <f t="shared" si="14"/>
        <v>0</v>
      </c>
      <c r="BF162" s="156">
        <f t="shared" si="15"/>
        <v>0</v>
      </c>
      <c r="BG162" s="156">
        <f t="shared" si="16"/>
        <v>0</v>
      </c>
      <c r="BH162" s="156">
        <f t="shared" si="17"/>
        <v>0</v>
      </c>
      <c r="BI162" s="156">
        <f t="shared" si="18"/>
        <v>0</v>
      </c>
      <c r="BJ162" s="16" t="s">
        <v>88</v>
      </c>
      <c r="BK162" s="156">
        <f t="shared" si="19"/>
        <v>0</v>
      </c>
      <c r="BL162" s="16" t="s">
        <v>396</v>
      </c>
      <c r="BM162" s="155" t="s">
        <v>15841</v>
      </c>
    </row>
    <row r="163" spans="2:65" s="1" customFormat="1" ht="45">
      <c r="B163" s="31"/>
      <c r="D163" s="158" t="s">
        <v>597</v>
      </c>
      <c r="F163" s="195" t="s">
        <v>15842</v>
      </c>
      <c r="I163" s="196"/>
      <c r="L163" s="31"/>
      <c r="M163" s="197"/>
      <c r="T163" s="58"/>
      <c r="AT163" s="16" t="s">
        <v>597</v>
      </c>
      <c r="AU163" s="16" t="s">
        <v>88</v>
      </c>
    </row>
    <row r="164" spans="2:65" s="1" customFormat="1" ht="24.15" customHeight="1">
      <c r="B164" s="142"/>
      <c r="C164" s="143" t="s">
        <v>495</v>
      </c>
      <c r="D164" s="143" t="s">
        <v>319</v>
      </c>
      <c r="E164" s="144" t="s">
        <v>15843</v>
      </c>
      <c r="F164" s="145" t="s">
        <v>15844</v>
      </c>
      <c r="G164" s="146" t="s">
        <v>484</v>
      </c>
      <c r="H164" s="147">
        <v>40</v>
      </c>
      <c r="I164" s="148"/>
      <c r="J164" s="149">
        <f t="shared" ref="J164:J170" si="20">ROUND(I164*H164,2)</f>
        <v>0</v>
      </c>
      <c r="K164" s="150"/>
      <c r="L164" s="31"/>
      <c r="M164" s="151" t="s">
        <v>1</v>
      </c>
      <c r="N164" s="152" t="s">
        <v>42</v>
      </c>
      <c r="P164" s="153">
        <f t="shared" ref="P164:P170" si="21">O164*H164</f>
        <v>0</v>
      </c>
      <c r="Q164" s="153">
        <v>0</v>
      </c>
      <c r="R164" s="153">
        <f t="shared" ref="R164:R170" si="22">Q164*H164</f>
        <v>0</v>
      </c>
      <c r="S164" s="153">
        <v>0</v>
      </c>
      <c r="T164" s="154">
        <f t="shared" ref="T164:T170" si="23">S164*H164</f>
        <v>0</v>
      </c>
      <c r="AR164" s="155" t="s">
        <v>396</v>
      </c>
      <c r="AT164" s="155" t="s">
        <v>319</v>
      </c>
      <c r="AU164" s="155" t="s">
        <v>88</v>
      </c>
      <c r="AY164" s="16" t="s">
        <v>317</v>
      </c>
      <c r="BE164" s="156">
        <f t="shared" ref="BE164:BE170" si="24">IF(N164="základná",J164,0)</f>
        <v>0</v>
      </c>
      <c r="BF164" s="156">
        <f t="shared" ref="BF164:BF170" si="25">IF(N164="znížená",J164,0)</f>
        <v>0</v>
      </c>
      <c r="BG164" s="156">
        <f t="shared" ref="BG164:BG170" si="26">IF(N164="zákl. prenesená",J164,0)</f>
        <v>0</v>
      </c>
      <c r="BH164" s="156">
        <f t="shared" ref="BH164:BH170" si="27">IF(N164="zníž. prenesená",J164,0)</f>
        <v>0</v>
      </c>
      <c r="BI164" s="156">
        <f t="shared" ref="BI164:BI170" si="28">IF(N164="nulová",J164,0)</f>
        <v>0</v>
      </c>
      <c r="BJ164" s="16" t="s">
        <v>88</v>
      </c>
      <c r="BK164" s="156">
        <f t="shared" ref="BK164:BK170" si="29">ROUND(I164*H164,2)</f>
        <v>0</v>
      </c>
      <c r="BL164" s="16" t="s">
        <v>396</v>
      </c>
      <c r="BM164" s="155" t="s">
        <v>15845</v>
      </c>
    </row>
    <row r="165" spans="2:65" s="1" customFormat="1" ht="24.15" customHeight="1">
      <c r="B165" s="142"/>
      <c r="C165" s="179" t="s">
        <v>501</v>
      </c>
      <c r="D165" s="179" t="s">
        <v>454</v>
      </c>
      <c r="E165" s="180" t="s">
        <v>15846</v>
      </c>
      <c r="F165" s="181" t="s">
        <v>15847</v>
      </c>
      <c r="G165" s="182" t="s">
        <v>484</v>
      </c>
      <c r="H165" s="183">
        <v>10</v>
      </c>
      <c r="I165" s="184"/>
      <c r="J165" s="185">
        <f t="shared" si="20"/>
        <v>0</v>
      </c>
      <c r="K165" s="186"/>
      <c r="L165" s="187"/>
      <c r="M165" s="188" t="s">
        <v>1</v>
      </c>
      <c r="N165" s="189" t="s">
        <v>42</v>
      </c>
      <c r="P165" s="153">
        <f t="shared" si="21"/>
        <v>0</v>
      </c>
      <c r="Q165" s="153">
        <v>0</v>
      </c>
      <c r="R165" s="153">
        <f t="shared" si="22"/>
        <v>0</v>
      </c>
      <c r="S165" s="153">
        <v>0</v>
      </c>
      <c r="T165" s="154">
        <f t="shared" si="23"/>
        <v>0</v>
      </c>
      <c r="AR165" s="155" t="s">
        <v>481</v>
      </c>
      <c r="AT165" s="155" t="s">
        <v>454</v>
      </c>
      <c r="AU165" s="155" t="s">
        <v>88</v>
      </c>
      <c r="AY165" s="16" t="s">
        <v>317</v>
      </c>
      <c r="BE165" s="156">
        <f t="shared" si="24"/>
        <v>0</v>
      </c>
      <c r="BF165" s="156">
        <f t="shared" si="25"/>
        <v>0</v>
      </c>
      <c r="BG165" s="156">
        <f t="shared" si="26"/>
        <v>0</v>
      </c>
      <c r="BH165" s="156">
        <f t="shared" si="27"/>
        <v>0</v>
      </c>
      <c r="BI165" s="156">
        <f t="shared" si="28"/>
        <v>0</v>
      </c>
      <c r="BJ165" s="16" t="s">
        <v>88</v>
      </c>
      <c r="BK165" s="156">
        <f t="shared" si="29"/>
        <v>0</v>
      </c>
      <c r="BL165" s="16" t="s">
        <v>396</v>
      </c>
      <c r="BM165" s="155" t="s">
        <v>15848</v>
      </c>
    </row>
    <row r="166" spans="2:65" s="1" customFormat="1" ht="24.15" customHeight="1">
      <c r="B166" s="142"/>
      <c r="C166" s="179" t="s">
        <v>1876</v>
      </c>
      <c r="D166" s="179" t="s">
        <v>454</v>
      </c>
      <c r="E166" s="180" t="s">
        <v>15849</v>
      </c>
      <c r="F166" s="181" t="s">
        <v>15850</v>
      </c>
      <c r="G166" s="182" t="s">
        <v>484</v>
      </c>
      <c r="H166" s="183">
        <v>30</v>
      </c>
      <c r="I166" s="184"/>
      <c r="J166" s="185">
        <f t="shared" si="20"/>
        <v>0</v>
      </c>
      <c r="K166" s="186"/>
      <c r="L166" s="187"/>
      <c r="M166" s="188" t="s">
        <v>1</v>
      </c>
      <c r="N166" s="189" t="s">
        <v>42</v>
      </c>
      <c r="P166" s="153">
        <f t="shared" si="21"/>
        <v>0</v>
      </c>
      <c r="Q166" s="153">
        <v>1E-4</v>
      </c>
      <c r="R166" s="153">
        <f t="shared" si="22"/>
        <v>3.0000000000000001E-3</v>
      </c>
      <c r="S166" s="153">
        <v>0</v>
      </c>
      <c r="T166" s="154">
        <f t="shared" si="23"/>
        <v>0</v>
      </c>
      <c r="AR166" s="155" t="s">
        <v>481</v>
      </c>
      <c r="AT166" s="155" t="s">
        <v>454</v>
      </c>
      <c r="AU166" s="155" t="s">
        <v>88</v>
      </c>
      <c r="AY166" s="16" t="s">
        <v>317</v>
      </c>
      <c r="BE166" s="156">
        <f t="shared" si="24"/>
        <v>0</v>
      </c>
      <c r="BF166" s="156">
        <f t="shared" si="25"/>
        <v>0</v>
      </c>
      <c r="BG166" s="156">
        <f t="shared" si="26"/>
        <v>0</v>
      </c>
      <c r="BH166" s="156">
        <f t="shared" si="27"/>
        <v>0</v>
      </c>
      <c r="BI166" s="156">
        <f t="shared" si="28"/>
        <v>0</v>
      </c>
      <c r="BJ166" s="16" t="s">
        <v>88</v>
      </c>
      <c r="BK166" s="156">
        <f t="shared" si="29"/>
        <v>0</v>
      </c>
      <c r="BL166" s="16" t="s">
        <v>396</v>
      </c>
      <c r="BM166" s="155" t="s">
        <v>15851</v>
      </c>
    </row>
    <row r="167" spans="2:65" s="1" customFormat="1" ht="24.15" customHeight="1">
      <c r="B167" s="142"/>
      <c r="C167" s="143" t="s">
        <v>507</v>
      </c>
      <c r="D167" s="143" t="s">
        <v>319</v>
      </c>
      <c r="E167" s="144" t="s">
        <v>15852</v>
      </c>
      <c r="F167" s="145" t="s">
        <v>15853</v>
      </c>
      <c r="G167" s="146" t="s">
        <v>484</v>
      </c>
      <c r="H167" s="147">
        <v>10</v>
      </c>
      <c r="I167" s="148"/>
      <c r="J167" s="149">
        <f t="shared" si="20"/>
        <v>0</v>
      </c>
      <c r="K167" s="150"/>
      <c r="L167" s="31"/>
      <c r="M167" s="151" t="s">
        <v>1</v>
      </c>
      <c r="N167" s="152" t="s">
        <v>42</v>
      </c>
      <c r="P167" s="153">
        <f t="shared" si="21"/>
        <v>0</v>
      </c>
      <c r="Q167" s="153">
        <v>0</v>
      </c>
      <c r="R167" s="153">
        <f t="shared" si="22"/>
        <v>0</v>
      </c>
      <c r="S167" s="153">
        <v>0</v>
      </c>
      <c r="T167" s="154">
        <f t="shared" si="23"/>
        <v>0</v>
      </c>
      <c r="AR167" s="155" t="s">
        <v>396</v>
      </c>
      <c r="AT167" s="155" t="s">
        <v>319</v>
      </c>
      <c r="AU167" s="155" t="s">
        <v>88</v>
      </c>
      <c r="AY167" s="16" t="s">
        <v>317</v>
      </c>
      <c r="BE167" s="156">
        <f t="shared" si="24"/>
        <v>0</v>
      </c>
      <c r="BF167" s="156">
        <f t="shared" si="25"/>
        <v>0</v>
      </c>
      <c r="BG167" s="156">
        <f t="shared" si="26"/>
        <v>0</v>
      </c>
      <c r="BH167" s="156">
        <f t="shared" si="27"/>
        <v>0</v>
      </c>
      <c r="BI167" s="156">
        <f t="shared" si="28"/>
        <v>0</v>
      </c>
      <c r="BJ167" s="16" t="s">
        <v>88</v>
      </c>
      <c r="BK167" s="156">
        <f t="shared" si="29"/>
        <v>0</v>
      </c>
      <c r="BL167" s="16" t="s">
        <v>396</v>
      </c>
      <c r="BM167" s="155" t="s">
        <v>15854</v>
      </c>
    </row>
    <row r="168" spans="2:65" s="1" customFormat="1" ht="24.15" customHeight="1">
      <c r="B168" s="142"/>
      <c r="C168" s="179" t="s">
        <v>703</v>
      </c>
      <c r="D168" s="179" t="s">
        <v>454</v>
      </c>
      <c r="E168" s="180" t="s">
        <v>15855</v>
      </c>
      <c r="F168" s="181" t="s">
        <v>15856</v>
      </c>
      <c r="G168" s="182" t="s">
        <v>484</v>
      </c>
      <c r="H168" s="183">
        <v>10</v>
      </c>
      <c r="I168" s="184"/>
      <c r="J168" s="185">
        <f t="shared" si="20"/>
        <v>0</v>
      </c>
      <c r="K168" s="186"/>
      <c r="L168" s="187"/>
      <c r="M168" s="188" t="s">
        <v>1</v>
      </c>
      <c r="N168" s="189" t="s">
        <v>42</v>
      </c>
      <c r="P168" s="153">
        <f t="shared" si="21"/>
        <v>0</v>
      </c>
      <c r="Q168" s="153">
        <v>0</v>
      </c>
      <c r="R168" s="153">
        <f t="shared" si="22"/>
        <v>0</v>
      </c>
      <c r="S168" s="153">
        <v>0</v>
      </c>
      <c r="T168" s="154">
        <f t="shared" si="23"/>
        <v>0</v>
      </c>
      <c r="AR168" s="155" t="s">
        <v>481</v>
      </c>
      <c r="AT168" s="155" t="s">
        <v>454</v>
      </c>
      <c r="AU168" s="155" t="s">
        <v>88</v>
      </c>
      <c r="AY168" s="16" t="s">
        <v>317</v>
      </c>
      <c r="BE168" s="156">
        <f t="shared" si="24"/>
        <v>0</v>
      </c>
      <c r="BF168" s="156">
        <f t="shared" si="25"/>
        <v>0</v>
      </c>
      <c r="BG168" s="156">
        <f t="shared" si="26"/>
        <v>0</v>
      </c>
      <c r="BH168" s="156">
        <f t="shared" si="27"/>
        <v>0</v>
      </c>
      <c r="BI168" s="156">
        <f t="shared" si="28"/>
        <v>0</v>
      </c>
      <c r="BJ168" s="16" t="s">
        <v>88</v>
      </c>
      <c r="BK168" s="156">
        <f t="shared" si="29"/>
        <v>0</v>
      </c>
      <c r="BL168" s="16" t="s">
        <v>396</v>
      </c>
      <c r="BM168" s="155" t="s">
        <v>15857</v>
      </c>
    </row>
    <row r="169" spans="2:65" s="1" customFormat="1" ht="24.15" customHeight="1">
      <c r="B169" s="142"/>
      <c r="C169" s="143" t="s">
        <v>1882</v>
      </c>
      <c r="D169" s="143" t="s">
        <v>319</v>
      </c>
      <c r="E169" s="144" t="s">
        <v>15858</v>
      </c>
      <c r="F169" s="145" t="s">
        <v>15859</v>
      </c>
      <c r="G169" s="146" t="s">
        <v>444</v>
      </c>
      <c r="H169" s="147">
        <v>22</v>
      </c>
      <c r="I169" s="148"/>
      <c r="J169" s="149">
        <f t="shared" si="20"/>
        <v>0</v>
      </c>
      <c r="K169" s="150"/>
      <c r="L169" s="31"/>
      <c r="M169" s="151" t="s">
        <v>1</v>
      </c>
      <c r="N169" s="152" t="s">
        <v>42</v>
      </c>
      <c r="P169" s="153">
        <f t="shared" si="21"/>
        <v>0</v>
      </c>
      <c r="Q169" s="153">
        <v>0</v>
      </c>
      <c r="R169" s="153">
        <f t="shared" si="22"/>
        <v>0</v>
      </c>
      <c r="S169" s="153">
        <v>0</v>
      </c>
      <c r="T169" s="154">
        <f t="shared" si="23"/>
        <v>0</v>
      </c>
      <c r="AR169" s="155" t="s">
        <v>396</v>
      </c>
      <c r="AT169" s="155" t="s">
        <v>319</v>
      </c>
      <c r="AU169" s="155" t="s">
        <v>88</v>
      </c>
      <c r="AY169" s="16" t="s">
        <v>317</v>
      </c>
      <c r="BE169" s="156">
        <f t="shared" si="24"/>
        <v>0</v>
      </c>
      <c r="BF169" s="156">
        <f t="shared" si="25"/>
        <v>0</v>
      </c>
      <c r="BG169" s="156">
        <f t="shared" si="26"/>
        <v>0</v>
      </c>
      <c r="BH169" s="156">
        <f t="shared" si="27"/>
        <v>0</v>
      </c>
      <c r="BI169" s="156">
        <f t="shared" si="28"/>
        <v>0</v>
      </c>
      <c r="BJ169" s="16" t="s">
        <v>88</v>
      </c>
      <c r="BK169" s="156">
        <f t="shared" si="29"/>
        <v>0</v>
      </c>
      <c r="BL169" s="16" t="s">
        <v>396</v>
      </c>
      <c r="BM169" s="155" t="s">
        <v>15860</v>
      </c>
    </row>
    <row r="170" spans="2:65" s="1" customFormat="1" ht="24.15" customHeight="1">
      <c r="B170" s="142"/>
      <c r="C170" s="179" t="s">
        <v>1886</v>
      </c>
      <c r="D170" s="179" t="s">
        <v>454</v>
      </c>
      <c r="E170" s="180" t="s">
        <v>15861</v>
      </c>
      <c r="F170" s="181" t="s">
        <v>15862</v>
      </c>
      <c r="G170" s="182" t="s">
        <v>444</v>
      </c>
      <c r="H170" s="183">
        <v>22</v>
      </c>
      <c r="I170" s="184"/>
      <c r="J170" s="185">
        <f t="shared" si="20"/>
        <v>0</v>
      </c>
      <c r="K170" s="186"/>
      <c r="L170" s="187"/>
      <c r="M170" s="188" t="s">
        <v>1</v>
      </c>
      <c r="N170" s="189" t="s">
        <v>42</v>
      </c>
      <c r="P170" s="153">
        <f t="shared" si="21"/>
        <v>0</v>
      </c>
      <c r="Q170" s="153">
        <v>8.3000000000000001E-3</v>
      </c>
      <c r="R170" s="153">
        <f t="shared" si="22"/>
        <v>0.18260000000000001</v>
      </c>
      <c r="S170" s="153">
        <v>0</v>
      </c>
      <c r="T170" s="154">
        <f t="shared" si="23"/>
        <v>0</v>
      </c>
      <c r="AR170" s="155" t="s">
        <v>481</v>
      </c>
      <c r="AT170" s="155" t="s">
        <v>454</v>
      </c>
      <c r="AU170" s="155" t="s">
        <v>88</v>
      </c>
      <c r="AY170" s="16" t="s">
        <v>317</v>
      </c>
      <c r="BE170" s="156">
        <f t="shared" si="24"/>
        <v>0</v>
      </c>
      <c r="BF170" s="156">
        <f t="shared" si="25"/>
        <v>0</v>
      </c>
      <c r="BG170" s="156">
        <f t="shared" si="26"/>
        <v>0</v>
      </c>
      <c r="BH170" s="156">
        <f t="shared" si="27"/>
        <v>0</v>
      </c>
      <c r="BI170" s="156">
        <f t="shared" si="28"/>
        <v>0</v>
      </c>
      <c r="BJ170" s="16" t="s">
        <v>88</v>
      </c>
      <c r="BK170" s="156">
        <f t="shared" si="29"/>
        <v>0</v>
      </c>
      <c r="BL170" s="16" t="s">
        <v>396</v>
      </c>
      <c r="BM170" s="155" t="s">
        <v>15863</v>
      </c>
    </row>
    <row r="171" spans="2:65" s="1" customFormat="1" ht="45">
      <c r="B171" s="31"/>
      <c r="D171" s="158" t="s">
        <v>597</v>
      </c>
      <c r="F171" s="195" t="s">
        <v>15864</v>
      </c>
      <c r="I171" s="196"/>
      <c r="L171" s="31"/>
      <c r="M171" s="197"/>
      <c r="T171" s="58"/>
      <c r="AT171" s="16" t="s">
        <v>597</v>
      </c>
      <c r="AU171" s="16" t="s">
        <v>88</v>
      </c>
    </row>
    <row r="172" spans="2:65" s="1" customFormat="1" ht="24.15" customHeight="1">
      <c r="B172" s="142"/>
      <c r="C172" s="143" t="s">
        <v>1910</v>
      </c>
      <c r="D172" s="143" t="s">
        <v>319</v>
      </c>
      <c r="E172" s="144" t="s">
        <v>15865</v>
      </c>
      <c r="F172" s="145" t="s">
        <v>15866</v>
      </c>
      <c r="G172" s="146" t="s">
        <v>444</v>
      </c>
      <c r="H172" s="147">
        <v>55.5</v>
      </c>
      <c r="I172" s="148"/>
      <c r="J172" s="149">
        <f>ROUND(I172*H172,2)</f>
        <v>0</v>
      </c>
      <c r="K172" s="150"/>
      <c r="L172" s="31"/>
      <c r="M172" s="151" t="s">
        <v>1</v>
      </c>
      <c r="N172" s="152" t="s">
        <v>42</v>
      </c>
      <c r="P172" s="153">
        <f>O172*H172</f>
        <v>0</v>
      </c>
      <c r="Q172" s="153">
        <v>0</v>
      </c>
      <c r="R172" s="153">
        <f>Q172*H172</f>
        <v>0</v>
      </c>
      <c r="S172" s="153">
        <v>0</v>
      </c>
      <c r="T172" s="154">
        <f>S172*H172</f>
        <v>0</v>
      </c>
      <c r="AR172" s="155" t="s">
        <v>396</v>
      </c>
      <c r="AT172" s="155" t="s">
        <v>319</v>
      </c>
      <c r="AU172" s="155" t="s">
        <v>88</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396</v>
      </c>
      <c r="BM172" s="155" t="s">
        <v>15867</v>
      </c>
    </row>
    <row r="173" spans="2:65" s="1" customFormat="1" ht="24.15" customHeight="1">
      <c r="B173" s="142"/>
      <c r="C173" s="179" t="s">
        <v>1916</v>
      </c>
      <c r="D173" s="179" t="s">
        <v>454</v>
      </c>
      <c r="E173" s="180" t="s">
        <v>15868</v>
      </c>
      <c r="F173" s="181" t="s">
        <v>15869</v>
      </c>
      <c r="G173" s="182" t="s">
        <v>444</v>
      </c>
      <c r="H173" s="183">
        <v>55.5</v>
      </c>
      <c r="I173" s="184"/>
      <c r="J173" s="185">
        <f>ROUND(I173*H173,2)</f>
        <v>0</v>
      </c>
      <c r="K173" s="186"/>
      <c r="L173" s="187"/>
      <c r="M173" s="188" t="s">
        <v>1</v>
      </c>
      <c r="N173" s="189" t="s">
        <v>42</v>
      </c>
      <c r="P173" s="153">
        <f>O173*H173</f>
        <v>0</v>
      </c>
      <c r="Q173" s="153">
        <v>8.3000000000000001E-3</v>
      </c>
      <c r="R173" s="153">
        <f>Q173*H173</f>
        <v>0.46065</v>
      </c>
      <c r="S173" s="153">
        <v>0</v>
      </c>
      <c r="T173" s="154">
        <f>S173*H173</f>
        <v>0</v>
      </c>
      <c r="AR173" s="155" t="s">
        <v>481</v>
      </c>
      <c r="AT173" s="155" t="s">
        <v>454</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396</v>
      </c>
      <c r="BM173" s="155" t="s">
        <v>15870</v>
      </c>
    </row>
    <row r="174" spans="2:65" s="1" customFormat="1" ht="45">
      <c r="B174" s="31"/>
      <c r="D174" s="158" t="s">
        <v>597</v>
      </c>
      <c r="F174" s="195" t="s">
        <v>15864</v>
      </c>
      <c r="I174" s="196"/>
      <c r="L174" s="31"/>
      <c r="M174" s="197"/>
      <c r="T174" s="58"/>
      <c r="AT174" s="16" t="s">
        <v>597</v>
      </c>
      <c r="AU174" s="16" t="s">
        <v>88</v>
      </c>
    </row>
    <row r="175" spans="2:65" s="1" customFormat="1" ht="24.15" customHeight="1">
      <c r="B175" s="142"/>
      <c r="C175" s="143" t="s">
        <v>647</v>
      </c>
      <c r="D175" s="143" t="s">
        <v>319</v>
      </c>
      <c r="E175" s="144" t="s">
        <v>15871</v>
      </c>
      <c r="F175" s="145" t="s">
        <v>15872</v>
      </c>
      <c r="G175" s="146" t="s">
        <v>467</v>
      </c>
      <c r="H175" s="147">
        <v>39</v>
      </c>
      <c r="I175" s="148"/>
      <c r="J175" s="149">
        <f t="shared" ref="J175:J201" si="30">ROUND(I175*H175,2)</f>
        <v>0</v>
      </c>
      <c r="K175" s="150"/>
      <c r="L175" s="31"/>
      <c r="M175" s="151" t="s">
        <v>1</v>
      </c>
      <c r="N175" s="152" t="s">
        <v>42</v>
      </c>
      <c r="P175" s="153">
        <f t="shared" ref="P175:P201" si="31">O175*H175</f>
        <v>0</v>
      </c>
      <c r="Q175" s="153">
        <v>0</v>
      </c>
      <c r="R175" s="153">
        <f t="shared" ref="R175:R201" si="32">Q175*H175</f>
        <v>0</v>
      </c>
      <c r="S175" s="153">
        <v>0</v>
      </c>
      <c r="T175" s="154">
        <f t="shared" ref="T175:T201" si="33">S175*H175</f>
        <v>0</v>
      </c>
      <c r="AR175" s="155" t="s">
        <v>396</v>
      </c>
      <c r="AT175" s="155" t="s">
        <v>319</v>
      </c>
      <c r="AU175" s="155" t="s">
        <v>88</v>
      </c>
      <c r="AY175" s="16" t="s">
        <v>317</v>
      </c>
      <c r="BE175" s="156">
        <f t="shared" ref="BE175:BE201" si="34">IF(N175="základná",J175,0)</f>
        <v>0</v>
      </c>
      <c r="BF175" s="156">
        <f t="shared" ref="BF175:BF201" si="35">IF(N175="znížená",J175,0)</f>
        <v>0</v>
      </c>
      <c r="BG175" s="156">
        <f t="shared" ref="BG175:BG201" si="36">IF(N175="zákl. prenesená",J175,0)</f>
        <v>0</v>
      </c>
      <c r="BH175" s="156">
        <f t="shared" ref="BH175:BH201" si="37">IF(N175="zníž. prenesená",J175,0)</f>
        <v>0</v>
      </c>
      <c r="BI175" s="156">
        <f t="shared" ref="BI175:BI201" si="38">IF(N175="nulová",J175,0)</f>
        <v>0</v>
      </c>
      <c r="BJ175" s="16" t="s">
        <v>88</v>
      </c>
      <c r="BK175" s="156">
        <f t="shared" ref="BK175:BK201" si="39">ROUND(I175*H175,2)</f>
        <v>0</v>
      </c>
      <c r="BL175" s="16" t="s">
        <v>396</v>
      </c>
      <c r="BM175" s="155" t="s">
        <v>15873</v>
      </c>
    </row>
    <row r="176" spans="2:65" s="1" customFormat="1" ht="62.75" customHeight="1">
      <c r="B176" s="142"/>
      <c r="C176" s="179" t="s">
        <v>712</v>
      </c>
      <c r="D176" s="179" t="s">
        <v>454</v>
      </c>
      <c r="E176" s="180" t="s">
        <v>15874</v>
      </c>
      <c r="F176" s="181" t="s">
        <v>15875</v>
      </c>
      <c r="G176" s="182" t="s">
        <v>467</v>
      </c>
      <c r="H176" s="183">
        <v>39</v>
      </c>
      <c r="I176" s="184"/>
      <c r="J176" s="185">
        <f t="shared" si="30"/>
        <v>0</v>
      </c>
      <c r="K176" s="186"/>
      <c r="L176" s="187"/>
      <c r="M176" s="188" t="s">
        <v>1</v>
      </c>
      <c r="N176" s="189" t="s">
        <v>42</v>
      </c>
      <c r="P176" s="153">
        <f t="shared" si="31"/>
        <v>0</v>
      </c>
      <c r="Q176" s="153">
        <v>0</v>
      </c>
      <c r="R176" s="153">
        <f t="shared" si="32"/>
        <v>0</v>
      </c>
      <c r="S176" s="153">
        <v>0</v>
      </c>
      <c r="T176" s="154">
        <f t="shared" si="33"/>
        <v>0</v>
      </c>
      <c r="AR176" s="155" t="s">
        <v>481</v>
      </c>
      <c r="AT176" s="155" t="s">
        <v>454</v>
      </c>
      <c r="AU176" s="155" t="s">
        <v>88</v>
      </c>
      <c r="AY176" s="16" t="s">
        <v>317</v>
      </c>
      <c r="BE176" s="156">
        <f t="shared" si="34"/>
        <v>0</v>
      </c>
      <c r="BF176" s="156">
        <f t="shared" si="35"/>
        <v>0</v>
      </c>
      <c r="BG176" s="156">
        <f t="shared" si="36"/>
        <v>0</v>
      </c>
      <c r="BH176" s="156">
        <f t="shared" si="37"/>
        <v>0</v>
      </c>
      <c r="BI176" s="156">
        <f t="shared" si="38"/>
        <v>0</v>
      </c>
      <c r="BJ176" s="16" t="s">
        <v>88</v>
      </c>
      <c r="BK176" s="156">
        <f t="shared" si="39"/>
        <v>0</v>
      </c>
      <c r="BL176" s="16" t="s">
        <v>396</v>
      </c>
      <c r="BM176" s="155" t="s">
        <v>15876</v>
      </c>
    </row>
    <row r="177" spans="2:65" s="1" customFormat="1" ht="24.15" customHeight="1">
      <c r="B177" s="142"/>
      <c r="C177" s="143" t="s">
        <v>650</v>
      </c>
      <c r="D177" s="143" t="s">
        <v>319</v>
      </c>
      <c r="E177" s="144" t="s">
        <v>15877</v>
      </c>
      <c r="F177" s="145" t="s">
        <v>15878</v>
      </c>
      <c r="G177" s="146" t="s">
        <v>467</v>
      </c>
      <c r="H177" s="147">
        <v>1</v>
      </c>
      <c r="I177" s="148"/>
      <c r="J177" s="149">
        <f t="shared" si="30"/>
        <v>0</v>
      </c>
      <c r="K177" s="150"/>
      <c r="L177" s="31"/>
      <c r="M177" s="151" t="s">
        <v>1</v>
      </c>
      <c r="N177" s="152" t="s">
        <v>42</v>
      </c>
      <c r="P177" s="153">
        <f t="shared" si="31"/>
        <v>0</v>
      </c>
      <c r="Q177" s="153">
        <v>0</v>
      </c>
      <c r="R177" s="153">
        <f t="shared" si="32"/>
        <v>0</v>
      </c>
      <c r="S177" s="153">
        <v>0</v>
      </c>
      <c r="T177" s="154">
        <f t="shared" si="33"/>
        <v>0</v>
      </c>
      <c r="AR177" s="155" t="s">
        <v>396</v>
      </c>
      <c r="AT177" s="155" t="s">
        <v>319</v>
      </c>
      <c r="AU177" s="155" t="s">
        <v>88</v>
      </c>
      <c r="AY177" s="16" t="s">
        <v>317</v>
      </c>
      <c r="BE177" s="156">
        <f t="shared" si="34"/>
        <v>0</v>
      </c>
      <c r="BF177" s="156">
        <f t="shared" si="35"/>
        <v>0</v>
      </c>
      <c r="BG177" s="156">
        <f t="shared" si="36"/>
        <v>0</v>
      </c>
      <c r="BH177" s="156">
        <f t="shared" si="37"/>
        <v>0</v>
      </c>
      <c r="BI177" s="156">
        <f t="shared" si="38"/>
        <v>0</v>
      </c>
      <c r="BJ177" s="16" t="s">
        <v>88</v>
      </c>
      <c r="BK177" s="156">
        <f t="shared" si="39"/>
        <v>0</v>
      </c>
      <c r="BL177" s="16" t="s">
        <v>396</v>
      </c>
      <c r="BM177" s="155" t="s">
        <v>15879</v>
      </c>
    </row>
    <row r="178" spans="2:65" s="1" customFormat="1" ht="33" customHeight="1">
      <c r="B178" s="142"/>
      <c r="C178" s="179" t="s">
        <v>722</v>
      </c>
      <c r="D178" s="179" t="s">
        <v>454</v>
      </c>
      <c r="E178" s="180" t="s">
        <v>15880</v>
      </c>
      <c r="F178" s="181" t="s">
        <v>15881</v>
      </c>
      <c r="G178" s="182" t="s">
        <v>467</v>
      </c>
      <c r="H178" s="183">
        <v>1</v>
      </c>
      <c r="I178" s="184"/>
      <c r="J178" s="185">
        <f t="shared" si="30"/>
        <v>0</v>
      </c>
      <c r="K178" s="186"/>
      <c r="L178" s="187"/>
      <c r="M178" s="188" t="s">
        <v>1</v>
      </c>
      <c r="N178" s="189" t="s">
        <v>42</v>
      </c>
      <c r="P178" s="153">
        <f t="shared" si="31"/>
        <v>0</v>
      </c>
      <c r="Q178" s="153">
        <v>0</v>
      </c>
      <c r="R178" s="153">
        <f t="shared" si="32"/>
        <v>0</v>
      </c>
      <c r="S178" s="153">
        <v>0</v>
      </c>
      <c r="T178" s="154">
        <f t="shared" si="33"/>
        <v>0</v>
      </c>
      <c r="AR178" s="155" t="s">
        <v>481</v>
      </c>
      <c r="AT178" s="155" t="s">
        <v>454</v>
      </c>
      <c r="AU178" s="155" t="s">
        <v>88</v>
      </c>
      <c r="AY178" s="16" t="s">
        <v>317</v>
      </c>
      <c r="BE178" s="156">
        <f t="shared" si="34"/>
        <v>0</v>
      </c>
      <c r="BF178" s="156">
        <f t="shared" si="35"/>
        <v>0</v>
      </c>
      <c r="BG178" s="156">
        <f t="shared" si="36"/>
        <v>0</v>
      </c>
      <c r="BH178" s="156">
        <f t="shared" si="37"/>
        <v>0</v>
      </c>
      <c r="BI178" s="156">
        <f t="shared" si="38"/>
        <v>0</v>
      </c>
      <c r="BJ178" s="16" t="s">
        <v>88</v>
      </c>
      <c r="BK178" s="156">
        <f t="shared" si="39"/>
        <v>0</v>
      </c>
      <c r="BL178" s="16" t="s">
        <v>396</v>
      </c>
      <c r="BM178" s="155" t="s">
        <v>15882</v>
      </c>
    </row>
    <row r="179" spans="2:65" s="1" customFormat="1" ht="16.5" customHeight="1">
      <c r="B179" s="142"/>
      <c r="C179" s="143" t="s">
        <v>655</v>
      </c>
      <c r="D179" s="143" t="s">
        <v>319</v>
      </c>
      <c r="E179" s="144" t="s">
        <v>15883</v>
      </c>
      <c r="F179" s="145" t="s">
        <v>15884</v>
      </c>
      <c r="G179" s="146" t="s">
        <v>467</v>
      </c>
      <c r="H179" s="147">
        <v>1</v>
      </c>
      <c r="I179" s="148"/>
      <c r="J179" s="149">
        <f t="shared" si="30"/>
        <v>0</v>
      </c>
      <c r="K179" s="150"/>
      <c r="L179" s="31"/>
      <c r="M179" s="151" t="s">
        <v>1</v>
      </c>
      <c r="N179" s="152" t="s">
        <v>42</v>
      </c>
      <c r="P179" s="153">
        <f t="shared" si="31"/>
        <v>0</v>
      </c>
      <c r="Q179" s="153">
        <v>0</v>
      </c>
      <c r="R179" s="153">
        <f t="shared" si="32"/>
        <v>0</v>
      </c>
      <c r="S179" s="153">
        <v>0</v>
      </c>
      <c r="T179" s="154">
        <f t="shared" si="33"/>
        <v>0</v>
      </c>
      <c r="AR179" s="155" t="s">
        <v>396</v>
      </c>
      <c r="AT179" s="155" t="s">
        <v>319</v>
      </c>
      <c r="AU179" s="155" t="s">
        <v>88</v>
      </c>
      <c r="AY179" s="16" t="s">
        <v>317</v>
      </c>
      <c r="BE179" s="156">
        <f t="shared" si="34"/>
        <v>0</v>
      </c>
      <c r="BF179" s="156">
        <f t="shared" si="35"/>
        <v>0</v>
      </c>
      <c r="BG179" s="156">
        <f t="shared" si="36"/>
        <v>0</v>
      </c>
      <c r="BH179" s="156">
        <f t="shared" si="37"/>
        <v>0</v>
      </c>
      <c r="BI179" s="156">
        <f t="shared" si="38"/>
        <v>0</v>
      </c>
      <c r="BJ179" s="16" t="s">
        <v>88</v>
      </c>
      <c r="BK179" s="156">
        <f t="shared" si="39"/>
        <v>0</v>
      </c>
      <c r="BL179" s="16" t="s">
        <v>396</v>
      </c>
      <c r="BM179" s="155" t="s">
        <v>15885</v>
      </c>
    </row>
    <row r="180" spans="2:65" s="1" customFormat="1" ht="24.15" customHeight="1">
      <c r="B180" s="142"/>
      <c r="C180" s="179" t="s">
        <v>729</v>
      </c>
      <c r="D180" s="179" t="s">
        <v>454</v>
      </c>
      <c r="E180" s="180" t="s">
        <v>15886</v>
      </c>
      <c r="F180" s="181" t="s">
        <v>15887</v>
      </c>
      <c r="G180" s="182" t="s">
        <v>467</v>
      </c>
      <c r="H180" s="183">
        <v>1</v>
      </c>
      <c r="I180" s="184"/>
      <c r="J180" s="185">
        <f t="shared" si="30"/>
        <v>0</v>
      </c>
      <c r="K180" s="186"/>
      <c r="L180" s="187"/>
      <c r="M180" s="188" t="s">
        <v>1</v>
      </c>
      <c r="N180" s="189" t="s">
        <v>42</v>
      </c>
      <c r="P180" s="153">
        <f t="shared" si="31"/>
        <v>0</v>
      </c>
      <c r="Q180" s="153">
        <v>0</v>
      </c>
      <c r="R180" s="153">
        <f t="shared" si="32"/>
        <v>0</v>
      </c>
      <c r="S180" s="153">
        <v>0</v>
      </c>
      <c r="T180" s="154">
        <f t="shared" si="33"/>
        <v>0</v>
      </c>
      <c r="AR180" s="155" t="s">
        <v>481</v>
      </c>
      <c r="AT180" s="155" t="s">
        <v>454</v>
      </c>
      <c r="AU180" s="155" t="s">
        <v>88</v>
      </c>
      <c r="AY180" s="16" t="s">
        <v>317</v>
      </c>
      <c r="BE180" s="156">
        <f t="shared" si="34"/>
        <v>0</v>
      </c>
      <c r="BF180" s="156">
        <f t="shared" si="35"/>
        <v>0</v>
      </c>
      <c r="BG180" s="156">
        <f t="shared" si="36"/>
        <v>0</v>
      </c>
      <c r="BH180" s="156">
        <f t="shared" si="37"/>
        <v>0</v>
      </c>
      <c r="BI180" s="156">
        <f t="shared" si="38"/>
        <v>0</v>
      </c>
      <c r="BJ180" s="16" t="s">
        <v>88</v>
      </c>
      <c r="BK180" s="156">
        <f t="shared" si="39"/>
        <v>0</v>
      </c>
      <c r="BL180" s="16" t="s">
        <v>396</v>
      </c>
      <c r="BM180" s="155" t="s">
        <v>15888</v>
      </c>
    </row>
    <row r="181" spans="2:65" s="1" customFormat="1" ht="24.15" customHeight="1">
      <c r="B181" s="142"/>
      <c r="C181" s="179" t="s">
        <v>662</v>
      </c>
      <c r="D181" s="179" t="s">
        <v>454</v>
      </c>
      <c r="E181" s="180" t="s">
        <v>15889</v>
      </c>
      <c r="F181" s="181" t="s">
        <v>12816</v>
      </c>
      <c r="G181" s="182" t="s">
        <v>467</v>
      </c>
      <c r="H181" s="183">
        <v>1</v>
      </c>
      <c r="I181" s="184"/>
      <c r="J181" s="185">
        <f t="shared" si="30"/>
        <v>0</v>
      </c>
      <c r="K181" s="186"/>
      <c r="L181" s="187"/>
      <c r="M181" s="188" t="s">
        <v>1</v>
      </c>
      <c r="N181" s="189" t="s">
        <v>42</v>
      </c>
      <c r="P181" s="153">
        <f t="shared" si="31"/>
        <v>0</v>
      </c>
      <c r="Q181" s="153">
        <v>0</v>
      </c>
      <c r="R181" s="153">
        <f t="shared" si="32"/>
        <v>0</v>
      </c>
      <c r="S181" s="153">
        <v>0</v>
      </c>
      <c r="T181" s="154">
        <f t="shared" si="33"/>
        <v>0</v>
      </c>
      <c r="AR181" s="155" t="s">
        <v>481</v>
      </c>
      <c r="AT181" s="155" t="s">
        <v>454</v>
      </c>
      <c r="AU181" s="155" t="s">
        <v>88</v>
      </c>
      <c r="AY181" s="16" t="s">
        <v>317</v>
      </c>
      <c r="BE181" s="156">
        <f t="shared" si="34"/>
        <v>0</v>
      </c>
      <c r="BF181" s="156">
        <f t="shared" si="35"/>
        <v>0</v>
      </c>
      <c r="BG181" s="156">
        <f t="shared" si="36"/>
        <v>0</v>
      </c>
      <c r="BH181" s="156">
        <f t="shared" si="37"/>
        <v>0</v>
      </c>
      <c r="BI181" s="156">
        <f t="shared" si="38"/>
        <v>0</v>
      </c>
      <c r="BJ181" s="16" t="s">
        <v>88</v>
      </c>
      <c r="BK181" s="156">
        <f t="shared" si="39"/>
        <v>0</v>
      </c>
      <c r="BL181" s="16" t="s">
        <v>396</v>
      </c>
      <c r="BM181" s="155" t="s">
        <v>15890</v>
      </c>
    </row>
    <row r="182" spans="2:65" s="1" customFormat="1" ht="24.15" customHeight="1">
      <c r="B182" s="142"/>
      <c r="C182" s="143" t="s">
        <v>736</v>
      </c>
      <c r="D182" s="143" t="s">
        <v>319</v>
      </c>
      <c r="E182" s="144" t="s">
        <v>15891</v>
      </c>
      <c r="F182" s="145" t="s">
        <v>15892</v>
      </c>
      <c r="G182" s="146" t="s">
        <v>467</v>
      </c>
      <c r="H182" s="147">
        <v>1</v>
      </c>
      <c r="I182" s="148"/>
      <c r="J182" s="149">
        <f t="shared" si="30"/>
        <v>0</v>
      </c>
      <c r="K182" s="150"/>
      <c r="L182" s="31"/>
      <c r="M182" s="151" t="s">
        <v>1</v>
      </c>
      <c r="N182" s="152" t="s">
        <v>42</v>
      </c>
      <c r="P182" s="153">
        <f t="shared" si="31"/>
        <v>0</v>
      </c>
      <c r="Q182" s="153">
        <v>0</v>
      </c>
      <c r="R182" s="153">
        <f t="shared" si="32"/>
        <v>0</v>
      </c>
      <c r="S182" s="153">
        <v>0</v>
      </c>
      <c r="T182" s="154">
        <f t="shared" si="33"/>
        <v>0</v>
      </c>
      <c r="AR182" s="155" t="s">
        <v>396</v>
      </c>
      <c r="AT182" s="155" t="s">
        <v>319</v>
      </c>
      <c r="AU182" s="155" t="s">
        <v>88</v>
      </c>
      <c r="AY182" s="16" t="s">
        <v>317</v>
      </c>
      <c r="BE182" s="156">
        <f t="shared" si="34"/>
        <v>0</v>
      </c>
      <c r="BF182" s="156">
        <f t="shared" si="35"/>
        <v>0</v>
      </c>
      <c r="BG182" s="156">
        <f t="shared" si="36"/>
        <v>0</v>
      </c>
      <c r="BH182" s="156">
        <f t="shared" si="37"/>
        <v>0</v>
      </c>
      <c r="BI182" s="156">
        <f t="shared" si="38"/>
        <v>0</v>
      </c>
      <c r="BJ182" s="16" t="s">
        <v>88</v>
      </c>
      <c r="BK182" s="156">
        <f t="shared" si="39"/>
        <v>0</v>
      </c>
      <c r="BL182" s="16" t="s">
        <v>396</v>
      </c>
      <c r="BM182" s="155" t="s">
        <v>15893</v>
      </c>
    </row>
    <row r="183" spans="2:65" s="1" customFormat="1" ht="37.75" customHeight="1">
      <c r="B183" s="142"/>
      <c r="C183" s="179" t="s">
        <v>665</v>
      </c>
      <c r="D183" s="179" t="s">
        <v>454</v>
      </c>
      <c r="E183" s="180" t="s">
        <v>15894</v>
      </c>
      <c r="F183" s="181" t="s">
        <v>15895</v>
      </c>
      <c r="G183" s="182" t="s">
        <v>467</v>
      </c>
      <c r="H183" s="183">
        <v>1</v>
      </c>
      <c r="I183" s="184"/>
      <c r="J183" s="185">
        <f t="shared" si="30"/>
        <v>0</v>
      </c>
      <c r="K183" s="186"/>
      <c r="L183" s="187"/>
      <c r="M183" s="188" t="s">
        <v>1</v>
      </c>
      <c r="N183" s="189" t="s">
        <v>42</v>
      </c>
      <c r="P183" s="153">
        <f t="shared" si="31"/>
        <v>0</v>
      </c>
      <c r="Q183" s="153">
        <v>0</v>
      </c>
      <c r="R183" s="153">
        <f t="shared" si="32"/>
        <v>0</v>
      </c>
      <c r="S183" s="153">
        <v>0</v>
      </c>
      <c r="T183" s="154">
        <f t="shared" si="33"/>
        <v>0</v>
      </c>
      <c r="AR183" s="155" t="s">
        <v>481</v>
      </c>
      <c r="AT183" s="155" t="s">
        <v>454</v>
      </c>
      <c r="AU183" s="155" t="s">
        <v>88</v>
      </c>
      <c r="AY183" s="16" t="s">
        <v>317</v>
      </c>
      <c r="BE183" s="156">
        <f t="shared" si="34"/>
        <v>0</v>
      </c>
      <c r="BF183" s="156">
        <f t="shared" si="35"/>
        <v>0</v>
      </c>
      <c r="BG183" s="156">
        <f t="shared" si="36"/>
        <v>0</v>
      </c>
      <c r="BH183" s="156">
        <f t="shared" si="37"/>
        <v>0</v>
      </c>
      <c r="BI183" s="156">
        <f t="shared" si="38"/>
        <v>0</v>
      </c>
      <c r="BJ183" s="16" t="s">
        <v>88</v>
      </c>
      <c r="BK183" s="156">
        <f t="shared" si="39"/>
        <v>0</v>
      </c>
      <c r="BL183" s="16" t="s">
        <v>396</v>
      </c>
      <c r="BM183" s="155" t="s">
        <v>15896</v>
      </c>
    </row>
    <row r="184" spans="2:65" s="1" customFormat="1" ht="16.5" customHeight="1">
      <c r="B184" s="142"/>
      <c r="C184" s="143" t="s">
        <v>743</v>
      </c>
      <c r="D184" s="143" t="s">
        <v>319</v>
      </c>
      <c r="E184" s="144" t="s">
        <v>15897</v>
      </c>
      <c r="F184" s="145" t="s">
        <v>15884</v>
      </c>
      <c r="G184" s="146" t="s">
        <v>467</v>
      </c>
      <c r="H184" s="147">
        <v>3</v>
      </c>
      <c r="I184" s="148"/>
      <c r="J184" s="149">
        <f t="shared" si="30"/>
        <v>0</v>
      </c>
      <c r="K184" s="150"/>
      <c r="L184" s="31"/>
      <c r="M184" s="151" t="s">
        <v>1</v>
      </c>
      <c r="N184" s="152" t="s">
        <v>42</v>
      </c>
      <c r="P184" s="153">
        <f t="shared" si="31"/>
        <v>0</v>
      </c>
      <c r="Q184" s="153">
        <v>0</v>
      </c>
      <c r="R184" s="153">
        <f t="shared" si="32"/>
        <v>0</v>
      </c>
      <c r="S184" s="153">
        <v>0</v>
      </c>
      <c r="T184" s="154">
        <f t="shared" si="33"/>
        <v>0</v>
      </c>
      <c r="AR184" s="155" t="s">
        <v>396</v>
      </c>
      <c r="AT184" s="155" t="s">
        <v>319</v>
      </c>
      <c r="AU184" s="155" t="s">
        <v>88</v>
      </c>
      <c r="AY184" s="16" t="s">
        <v>317</v>
      </c>
      <c r="BE184" s="156">
        <f t="shared" si="34"/>
        <v>0</v>
      </c>
      <c r="BF184" s="156">
        <f t="shared" si="35"/>
        <v>0</v>
      </c>
      <c r="BG184" s="156">
        <f t="shared" si="36"/>
        <v>0</v>
      </c>
      <c r="BH184" s="156">
        <f t="shared" si="37"/>
        <v>0</v>
      </c>
      <c r="BI184" s="156">
        <f t="shared" si="38"/>
        <v>0</v>
      </c>
      <c r="BJ184" s="16" t="s">
        <v>88</v>
      </c>
      <c r="BK184" s="156">
        <f t="shared" si="39"/>
        <v>0</v>
      </c>
      <c r="BL184" s="16" t="s">
        <v>396</v>
      </c>
      <c r="BM184" s="155" t="s">
        <v>15898</v>
      </c>
    </row>
    <row r="185" spans="2:65" s="1" customFormat="1" ht="24.15" customHeight="1">
      <c r="B185" s="142"/>
      <c r="C185" s="179" t="s">
        <v>616</v>
      </c>
      <c r="D185" s="179" t="s">
        <v>454</v>
      </c>
      <c r="E185" s="180" t="s">
        <v>15899</v>
      </c>
      <c r="F185" s="181" t="s">
        <v>15900</v>
      </c>
      <c r="G185" s="182" t="s">
        <v>467</v>
      </c>
      <c r="H185" s="183">
        <v>3</v>
      </c>
      <c r="I185" s="184"/>
      <c r="J185" s="185">
        <f t="shared" si="30"/>
        <v>0</v>
      </c>
      <c r="K185" s="186"/>
      <c r="L185" s="187"/>
      <c r="M185" s="188" t="s">
        <v>1</v>
      </c>
      <c r="N185" s="189" t="s">
        <v>42</v>
      </c>
      <c r="P185" s="153">
        <f t="shared" si="31"/>
        <v>0</v>
      </c>
      <c r="Q185" s="153">
        <v>0</v>
      </c>
      <c r="R185" s="153">
        <f t="shared" si="32"/>
        <v>0</v>
      </c>
      <c r="S185" s="153">
        <v>0</v>
      </c>
      <c r="T185" s="154">
        <f t="shared" si="33"/>
        <v>0</v>
      </c>
      <c r="AR185" s="155" t="s">
        <v>481</v>
      </c>
      <c r="AT185" s="155" t="s">
        <v>454</v>
      </c>
      <c r="AU185" s="155" t="s">
        <v>88</v>
      </c>
      <c r="AY185" s="16" t="s">
        <v>317</v>
      </c>
      <c r="BE185" s="156">
        <f t="shared" si="34"/>
        <v>0</v>
      </c>
      <c r="BF185" s="156">
        <f t="shared" si="35"/>
        <v>0</v>
      </c>
      <c r="BG185" s="156">
        <f t="shared" si="36"/>
        <v>0</v>
      </c>
      <c r="BH185" s="156">
        <f t="shared" si="37"/>
        <v>0</v>
      </c>
      <c r="BI185" s="156">
        <f t="shared" si="38"/>
        <v>0</v>
      </c>
      <c r="BJ185" s="16" t="s">
        <v>88</v>
      </c>
      <c r="BK185" s="156">
        <f t="shared" si="39"/>
        <v>0</v>
      </c>
      <c r="BL185" s="16" t="s">
        <v>396</v>
      </c>
      <c r="BM185" s="155" t="s">
        <v>15901</v>
      </c>
    </row>
    <row r="186" spans="2:65" s="1" customFormat="1" ht="24.15" customHeight="1">
      <c r="B186" s="142"/>
      <c r="C186" s="143" t="s">
        <v>620</v>
      </c>
      <c r="D186" s="143" t="s">
        <v>319</v>
      </c>
      <c r="E186" s="144" t="s">
        <v>15902</v>
      </c>
      <c r="F186" s="145" t="s">
        <v>15903</v>
      </c>
      <c r="G186" s="146" t="s">
        <v>467</v>
      </c>
      <c r="H186" s="147">
        <v>1</v>
      </c>
      <c r="I186" s="148"/>
      <c r="J186" s="149">
        <f t="shared" si="30"/>
        <v>0</v>
      </c>
      <c r="K186" s="150"/>
      <c r="L186" s="31"/>
      <c r="M186" s="151" t="s">
        <v>1</v>
      </c>
      <c r="N186" s="152" t="s">
        <v>42</v>
      </c>
      <c r="P186" s="153">
        <f t="shared" si="31"/>
        <v>0</v>
      </c>
      <c r="Q186" s="153">
        <v>0</v>
      </c>
      <c r="R186" s="153">
        <f t="shared" si="32"/>
        <v>0</v>
      </c>
      <c r="S186" s="153">
        <v>0</v>
      </c>
      <c r="T186" s="154">
        <f t="shared" si="33"/>
        <v>0</v>
      </c>
      <c r="AR186" s="155" t="s">
        <v>396</v>
      </c>
      <c r="AT186" s="155" t="s">
        <v>319</v>
      </c>
      <c r="AU186" s="155" t="s">
        <v>88</v>
      </c>
      <c r="AY186" s="16" t="s">
        <v>317</v>
      </c>
      <c r="BE186" s="156">
        <f t="shared" si="34"/>
        <v>0</v>
      </c>
      <c r="BF186" s="156">
        <f t="shared" si="35"/>
        <v>0</v>
      </c>
      <c r="BG186" s="156">
        <f t="shared" si="36"/>
        <v>0</v>
      </c>
      <c r="BH186" s="156">
        <f t="shared" si="37"/>
        <v>0</v>
      </c>
      <c r="BI186" s="156">
        <f t="shared" si="38"/>
        <v>0</v>
      </c>
      <c r="BJ186" s="16" t="s">
        <v>88</v>
      </c>
      <c r="BK186" s="156">
        <f t="shared" si="39"/>
        <v>0</v>
      </c>
      <c r="BL186" s="16" t="s">
        <v>396</v>
      </c>
      <c r="BM186" s="155" t="s">
        <v>15904</v>
      </c>
    </row>
    <row r="187" spans="2:65" s="1" customFormat="1" ht="37.75" customHeight="1">
      <c r="B187" s="142"/>
      <c r="C187" s="179" t="s">
        <v>670</v>
      </c>
      <c r="D187" s="179" t="s">
        <v>454</v>
      </c>
      <c r="E187" s="180" t="s">
        <v>15905</v>
      </c>
      <c r="F187" s="181" t="s">
        <v>15906</v>
      </c>
      <c r="G187" s="182" t="s">
        <v>467</v>
      </c>
      <c r="H187" s="183">
        <v>1</v>
      </c>
      <c r="I187" s="184"/>
      <c r="J187" s="185">
        <f t="shared" si="30"/>
        <v>0</v>
      </c>
      <c r="K187" s="186"/>
      <c r="L187" s="187"/>
      <c r="M187" s="188" t="s">
        <v>1</v>
      </c>
      <c r="N187" s="189" t="s">
        <v>42</v>
      </c>
      <c r="P187" s="153">
        <f t="shared" si="31"/>
        <v>0</v>
      </c>
      <c r="Q187" s="153">
        <v>0</v>
      </c>
      <c r="R187" s="153">
        <f t="shared" si="32"/>
        <v>0</v>
      </c>
      <c r="S187" s="153">
        <v>0</v>
      </c>
      <c r="T187" s="154">
        <f t="shared" si="33"/>
        <v>0</v>
      </c>
      <c r="AR187" s="155" t="s">
        <v>481</v>
      </c>
      <c r="AT187" s="155" t="s">
        <v>454</v>
      </c>
      <c r="AU187" s="155" t="s">
        <v>88</v>
      </c>
      <c r="AY187" s="16" t="s">
        <v>317</v>
      </c>
      <c r="BE187" s="156">
        <f t="shared" si="34"/>
        <v>0</v>
      </c>
      <c r="BF187" s="156">
        <f t="shared" si="35"/>
        <v>0</v>
      </c>
      <c r="BG187" s="156">
        <f t="shared" si="36"/>
        <v>0</v>
      </c>
      <c r="BH187" s="156">
        <f t="shared" si="37"/>
        <v>0</v>
      </c>
      <c r="BI187" s="156">
        <f t="shared" si="38"/>
        <v>0</v>
      </c>
      <c r="BJ187" s="16" t="s">
        <v>88</v>
      </c>
      <c r="BK187" s="156">
        <f t="shared" si="39"/>
        <v>0</v>
      </c>
      <c r="BL187" s="16" t="s">
        <v>396</v>
      </c>
      <c r="BM187" s="155" t="s">
        <v>15907</v>
      </c>
    </row>
    <row r="188" spans="2:65" s="1" customFormat="1" ht="16.5" customHeight="1">
      <c r="B188" s="142"/>
      <c r="C188" s="143" t="s">
        <v>834</v>
      </c>
      <c r="D188" s="143" t="s">
        <v>319</v>
      </c>
      <c r="E188" s="144" t="s">
        <v>15908</v>
      </c>
      <c r="F188" s="145" t="s">
        <v>15884</v>
      </c>
      <c r="G188" s="146" t="s">
        <v>467</v>
      </c>
      <c r="H188" s="147">
        <v>3</v>
      </c>
      <c r="I188" s="148"/>
      <c r="J188" s="149">
        <f t="shared" si="30"/>
        <v>0</v>
      </c>
      <c r="K188" s="150"/>
      <c r="L188" s="31"/>
      <c r="M188" s="151" t="s">
        <v>1</v>
      </c>
      <c r="N188" s="152" t="s">
        <v>42</v>
      </c>
      <c r="P188" s="153">
        <f t="shared" si="31"/>
        <v>0</v>
      </c>
      <c r="Q188" s="153">
        <v>0</v>
      </c>
      <c r="R188" s="153">
        <f t="shared" si="32"/>
        <v>0</v>
      </c>
      <c r="S188" s="153">
        <v>0</v>
      </c>
      <c r="T188" s="154">
        <f t="shared" si="33"/>
        <v>0</v>
      </c>
      <c r="AR188" s="155" t="s">
        <v>396</v>
      </c>
      <c r="AT188" s="155" t="s">
        <v>319</v>
      </c>
      <c r="AU188" s="155" t="s">
        <v>88</v>
      </c>
      <c r="AY188" s="16" t="s">
        <v>317</v>
      </c>
      <c r="BE188" s="156">
        <f t="shared" si="34"/>
        <v>0</v>
      </c>
      <c r="BF188" s="156">
        <f t="shared" si="35"/>
        <v>0</v>
      </c>
      <c r="BG188" s="156">
        <f t="shared" si="36"/>
        <v>0</v>
      </c>
      <c r="BH188" s="156">
        <f t="shared" si="37"/>
        <v>0</v>
      </c>
      <c r="BI188" s="156">
        <f t="shared" si="38"/>
        <v>0</v>
      </c>
      <c r="BJ188" s="16" t="s">
        <v>88</v>
      </c>
      <c r="BK188" s="156">
        <f t="shared" si="39"/>
        <v>0</v>
      </c>
      <c r="BL188" s="16" t="s">
        <v>396</v>
      </c>
      <c r="BM188" s="155" t="s">
        <v>15909</v>
      </c>
    </row>
    <row r="189" spans="2:65" s="1" customFormat="1" ht="24.15" customHeight="1">
      <c r="B189" s="142"/>
      <c r="C189" s="179" t="s">
        <v>673</v>
      </c>
      <c r="D189" s="179" t="s">
        <v>454</v>
      </c>
      <c r="E189" s="180" t="s">
        <v>15910</v>
      </c>
      <c r="F189" s="181" t="s">
        <v>15911</v>
      </c>
      <c r="G189" s="182" t="s">
        <v>467</v>
      </c>
      <c r="H189" s="183">
        <v>3</v>
      </c>
      <c r="I189" s="184"/>
      <c r="J189" s="185">
        <f t="shared" si="30"/>
        <v>0</v>
      </c>
      <c r="K189" s="186"/>
      <c r="L189" s="187"/>
      <c r="M189" s="188" t="s">
        <v>1</v>
      </c>
      <c r="N189" s="189" t="s">
        <v>42</v>
      </c>
      <c r="P189" s="153">
        <f t="shared" si="31"/>
        <v>0</v>
      </c>
      <c r="Q189" s="153">
        <v>0</v>
      </c>
      <c r="R189" s="153">
        <f t="shared" si="32"/>
        <v>0</v>
      </c>
      <c r="S189" s="153">
        <v>0</v>
      </c>
      <c r="T189" s="154">
        <f t="shared" si="33"/>
        <v>0</v>
      </c>
      <c r="AR189" s="155" t="s">
        <v>481</v>
      </c>
      <c r="AT189" s="155" t="s">
        <v>454</v>
      </c>
      <c r="AU189" s="155" t="s">
        <v>88</v>
      </c>
      <c r="AY189" s="16" t="s">
        <v>317</v>
      </c>
      <c r="BE189" s="156">
        <f t="shared" si="34"/>
        <v>0</v>
      </c>
      <c r="BF189" s="156">
        <f t="shared" si="35"/>
        <v>0</v>
      </c>
      <c r="BG189" s="156">
        <f t="shared" si="36"/>
        <v>0</v>
      </c>
      <c r="BH189" s="156">
        <f t="shared" si="37"/>
        <v>0</v>
      </c>
      <c r="BI189" s="156">
        <f t="shared" si="38"/>
        <v>0</v>
      </c>
      <c r="BJ189" s="16" t="s">
        <v>88</v>
      </c>
      <c r="BK189" s="156">
        <f t="shared" si="39"/>
        <v>0</v>
      </c>
      <c r="BL189" s="16" t="s">
        <v>396</v>
      </c>
      <c r="BM189" s="155" t="s">
        <v>15912</v>
      </c>
    </row>
    <row r="190" spans="2:65" s="1" customFormat="1" ht="24.15" customHeight="1">
      <c r="B190" s="142"/>
      <c r="C190" s="179" t="s">
        <v>1417</v>
      </c>
      <c r="D190" s="179" t="s">
        <v>454</v>
      </c>
      <c r="E190" s="180" t="s">
        <v>15913</v>
      </c>
      <c r="F190" s="181" t="s">
        <v>12789</v>
      </c>
      <c r="G190" s="182" t="s">
        <v>467</v>
      </c>
      <c r="H190" s="183">
        <v>7</v>
      </c>
      <c r="I190" s="184"/>
      <c r="J190" s="185">
        <f t="shared" si="30"/>
        <v>0</v>
      </c>
      <c r="K190" s="186"/>
      <c r="L190" s="187"/>
      <c r="M190" s="188" t="s">
        <v>1</v>
      </c>
      <c r="N190" s="189" t="s">
        <v>42</v>
      </c>
      <c r="P190" s="153">
        <f t="shared" si="31"/>
        <v>0</v>
      </c>
      <c r="Q190" s="153">
        <v>0</v>
      </c>
      <c r="R190" s="153">
        <f t="shared" si="32"/>
        <v>0</v>
      </c>
      <c r="S190" s="153">
        <v>0</v>
      </c>
      <c r="T190" s="154">
        <f t="shared" si="33"/>
        <v>0</v>
      </c>
      <c r="AR190" s="155" t="s">
        <v>481</v>
      </c>
      <c r="AT190" s="155" t="s">
        <v>454</v>
      </c>
      <c r="AU190" s="155" t="s">
        <v>88</v>
      </c>
      <c r="AY190" s="16" t="s">
        <v>317</v>
      </c>
      <c r="BE190" s="156">
        <f t="shared" si="34"/>
        <v>0</v>
      </c>
      <c r="BF190" s="156">
        <f t="shared" si="35"/>
        <v>0</v>
      </c>
      <c r="BG190" s="156">
        <f t="shared" si="36"/>
        <v>0</v>
      </c>
      <c r="BH190" s="156">
        <f t="shared" si="37"/>
        <v>0</v>
      </c>
      <c r="BI190" s="156">
        <f t="shared" si="38"/>
        <v>0</v>
      </c>
      <c r="BJ190" s="16" t="s">
        <v>88</v>
      </c>
      <c r="BK190" s="156">
        <f t="shared" si="39"/>
        <v>0</v>
      </c>
      <c r="BL190" s="16" t="s">
        <v>396</v>
      </c>
      <c r="BM190" s="155" t="s">
        <v>15914</v>
      </c>
    </row>
    <row r="191" spans="2:65" s="1" customFormat="1" ht="24.15" customHeight="1">
      <c r="B191" s="142"/>
      <c r="C191" s="179" t="s">
        <v>675</v>
      </c>
      <c r="D191" s="179" t="s">
        <v>454</v>
      </c>
      <c r="E191" s="180" t="s">
        <v>15915</v>
      </c>
      <c r="F191" s="181" t="s">
        <v>12792</v>
      </c>
      <c r="G191" s="182" t="s">
        <v>467</v>
      </c>
      <c r="H191" s="183">
        <v>7</v>
      </c>
      <c r="I191" s="184"/>
      <c r="J191" s="185">
        <f t="shared" si="30"/>
        <v>0</v>
      </c>
      <c r="K191" s="186"/>
      <c r="L191" s="187"/>
      <c r="M191" s="188" t="s">
        <v>1</v>
      </c>
      <c r="N191" s="189" t="s">
        <v>42</v>
      </c>
      <c r="P191" s="153">
        <f t="shared" si="31"/>
        <v>0</v>
      </c>
      <c r="Q191" s="153">
        <v>0</v>
      </c>
      <c r="R191" s="153">
        <f t="shared" si="32"/>
        <v>0</v>
      </c>
      <c r="S191" s="153">
        <v>0</v>
      </c>
      <c r="T191" s="154">
        <f t="shared" si="33"/>
        <v>0</v>
      </c>
      <c r="AR191" s="155" t="s">
        <v>481</v>
      </c>
      <c r="AT191" s="155" t="s">
        <v>454</v>
      </c>
      <c r="AU191" s="155" t="s">
        <v>88</v>
      </c>
      <c r="AY191" s="16" t="s">
        <v>317</v>
      </c>
      <c r="BE191" s="156">
        <f t="shared" si="34"/>
        <v>0</v>
      </c>
      <c r="BF191" s="156">
        <f t="shared" si="35"/>
        <v>0</v>
      </c>
      <c r="BG191" s="156">
        <f t="shared" si="36"/>
        <v>0</v>
      </c>
      <c r="BH191" s="156">
        <f t="shared" si="37"/>
        <v>0</v>
      </c>
      <c r="BI191" s="156">
        <f t="shared" si="38"/>
        <v>0</v>
      </c>
      <c r="BJ191" s="16" t="s">
        <v>88</v>
      </c>
      <c r="BK191" s="156">
        <f t="shared" si="39"/>
        <v>0</v>
      </c>
      <c r="BL191" s="16" t="s">
        <v>396</v>
      </c>
      <c r="BM191" s="155" t="s">
        <v>15916</v>
      </c>
    </row>
    <row r="192" spans="2:65" s="1" customFormat="1" ht="24.15" customHeight="1">
      <c r="B192" s="142"/>
      <c r="C192" s="143" t="s">
        <v>1456</v>
      </c>
      <c r="D192" s="143" t="s">
        <v>319</v>
      </c>
      <c r="E192" s="144" t="s">
        <v>15917</v>
      </c>
      <c r="F192" s="145" t="s">
        <v>15918</v>
      </c>
      <c r="G192" s="146" t="s">
        <v>484</v>
      </c>
      <c r="H192" s="147">
        <v>240</v>
      </c>
      <c r="I192" s="148"/>
      <c r="J192" s="149">
        <f t="shared" si="30"/>
        <v>0</v>
      </c>
      <c r="K192" s="150"/>
      <c r="L192" s="31"/>
      <c r="M192" s="151" t="s">
        <v>1</v>
      </c>
      <c r="N192" s="152" t="s">
        <v>42</v>
      </c>
      <c r="P192" s="153">
        <f t="shared" si="31"/>
        <v>0</v>
      </c>
      <c r="Q192" s="153">
        <v>0</v>
      </c>
      <c r="R192" s="153">
        <f t="shared" si="32"/>
        <v>0</v>
      </c>
      <c r="S192" s="153">
        <v>0</v>
      </c>
      <c r="T192" s="154">
        <f t="shared" si="33"/>
        <v>0</v>
      </c>
      <c r="AR192" s="155" t="s">
        <v>396</v>
      </c>
      <c r="AT192" s="155" t="s">
        <v>319</v>
      </c>
      <c r="AU192" s="155" t="s">
        <v>88</v>
      </c>
      <c r="AY192" s="16" t="s">
        <v>317</v>
      </c>
      <c r="BE192" s="156">
        <f t="shared" si="34"/>
        <v>0</v>
      </c>
      <c r="BF192" s="156">
        <f t="shared" si="35"/>
        <v>0</v>
      </c>
      <c r="BG192" s="156">
        <f t="shared" si="36"/>
        <v>0</v>
      </c>
      <c r="BH192" s="156">
        <f t="shared" si="37"/>
        <v>0</v>
      </c>
      <c r="BI192" s="156">
        <f t="shared" si="38"/>
        <v>0</v>
      </c>
      <c r="BJ192" s="16" t="s">
        <v>88</v>
      </c>
      <c r="BK192" s="156">
        <f t="shared" si="39"/>
        <v>0</v>
      </c>
      <c r="BL192" s="16" t="s">
        <v>396</v>
      </c>
      <c r="BM192" s="155" t="s">
        <v>15919</v>
      </c>
    </row>
    <row r="193" spans="2:65" s="1" customFormat="1" ht="24.15" customHeight="1">
      <c r="B193" s="142"/>
      <c r="C193" s="179" t="s">
        <v>678</v>
      </c>
      <c r="D193" s="179" t="s">
        <v>454</v>
      </c>
      <c r="E193" s="180" t="s">
        <v>15920</v>
      </c>
      <c r="F193" s="181" t="s">
        <v>15921</v>
      </c>
      <c r="G193" s="182" t="s">
        <v>484</v>
      </c>
      <c r="H193" s="183">
        <v>240</v>
      </c>
      <c r="I193" s="184"/>
      <c r="J193" s="185">
        <f t="shared" si="30"/>
        <v>0</v>
      </c>
      <c r="K193" s="186"/>
      <c r="L193" s="187"/>
      <c r="M193" s="188" t="s">
        <v>1</v>
      </c>
      <c r="N193" s="189" t="s">
        <v>42</v>
      </c>
      <c r="P193" s="153">
        <f t="shared" si="31"/>
        <v>0</v>
      </c>
      <c r="Q193" s="153">
        <v>0</v>
      </c>
      <c r="R193" s="153">
        <f t="shared" si="32"/>
        <v>0</v>
      </c>
      <c r="S193" s="153">
        <v>0</v>
      </c>
      <c r="T193" s="154">
        <f t="shared" si="33"/>
        <v>0</v>
      </c>
      <c r="AR193" s="155" t="s">
        <v>481</v>
      </c>
      <c r="AT193" s="155" t="s">
        <v>454</v>
      </c>
      <c r="AU193" s="155" t="s">
        <v>88</v>
      </c>
      <c r="AY193" s="16" t="s">
        <v>317</v>
      </c>
      <c r="BE193" s="156">
        <f t="shared" si="34"/>
        <v>0</v>
      </c>
      <c r="BF193" s="156">
        <f t="shared" si="35"/>
        <v>0</v>
      </c>
      <c r="BG193" s="156">
        <f t="shared" si="36"/>
        <v>0</v>
      </c>
      <c r="BH193" s="156">
        <f t="shared" si="37"/>
        <v>0</v>
      </c>
      <c r="BI193" s="156">
        <f t="shared" si="38"/>
        <v>0</v>
      </c>
      <c r="BJ193" s="16" t="s">
        <v>88</v>
      </c>
      <c r="BK193" s="156">
        <f t="shared" si="39"/>
        <v>0</v>
      </c>
      <c r="BL193" s="16" t="s">
        <v>396</v>
      </c>
      <c r="BM193" s="155" t="s">
        <v>15922</v>
      </c>
    </row>
    <row r="194" spans="2:65" s="1" customFormat="1" ht="24.15" customHeight="1">
      <c r="B194" s="142"/>
      <c r="C194" s="143" t="s">
        <v>774</v>
      </c>
      <c r="D194" s="143" t="s">
        <v>319</v>
      </c>
      <c r="E194" s="144" t="s">
        <v>15923</v>
      </c>
      <c r="F194" s="145" t="s">
        <v>15924</v>
      </c>
      <c r="G194" s="146" t="s">
        <v>484</v>
      </c>
      <c r="H194" s="147">
        <v>240</v>
      </c>
      <c r="I194" s="148"/>
      <c r="J194" s="149">
        <f t="shared" si="30"/>
        <v>0</v>
      </c>
      <c r="K194" s="150"/>
      <c r="L194" s="31"/>
      <c r="M194" s="151" t="s">
        <v>1</v>
      </c>
      <c r="N194" s="152" t="s">
        <v>42</v>
      </c>
      <c r="P194" s="153">
        <f t="shared" si="31"/>
        <v>0</v>
      </c>
      <c r="Q194" s="153">
        <v>0</v>
      </c>
      <c r="R194" s="153">
        <f t="shared" si="32"/>
        <v>0</v>
      </c>
      <c r="S194" s="153">
        <v>0</v>
      </c>
      <c r="T194" s="154">
        <f t="shared" si="33"/>
        <v>0</v>
      </c>
      <c r="AR194" s="155" t="s">
        <v>396</v>
      </c>
      <c r="AT194" s="155" t="s">
        <v>319</v>
      </c>
      <c r="AU194" s="155" t="s">
        <v>88</v>
      </c>
      <c r="AY194" s="16" t="s">
        <v>317</v>
      </c>
      <c r="BE194" s="156">
        <f t="shared" si="34"/>
        <v>0</v>
      </c>
      <c r="BF194" s="156">
        <f t="shared" si="35"/>
        <v>0</v>
      </c>
      <c r="BG194" s="156">
        <f t="shared" si="36"/>
        <v>0</v>
      </c>
      <c r="BH194" s="156">
        <f t="shared" si="37"/>
        <v>0</v>
      </c>
      <c r="BI194" s="156">
        <f t="shared" si="38"/>
        <v>0</v>
      </c>
      <c r="BJ194" s="16" t="s">
        <v>88</v>
      </c>
      <c r="BK194" s="156">
        <f t="shared" si="39"/>
        <v>0</v>
      </c>
      <c r="BL194" s="16" t="s">
        <v>396</v>
      </c>
      <c r="BM194" s="155" t="s">
        <v>15925</v>
      </c>
    </row>
    <row r="195" spans="2:65" s="1" customFormat="1" ht="24.15" customHeight="1">
      <c r="B195" s="142"/>
      <c r="C195" s="179" t="s">
        <v>681</v>
      </c>
      <c r="D195" s="179" t="s">
        <v>454</v>
      </c>
      <c r="E195" s="180" t="s">
        <v>15926</v>
      </c>
      <c r="F195" s="181" t="s">
        <v>15927</v>
      </c>
      <c r="G195" s="182" t="s">
        <v>484</v>
      </c>
      <c r="H195" s="183">
        <v>240</v>
      </c>
      <c r="I195" s="184"/>
      <c r="J195" s="185">
        <f t="shared" si="30"/>
        <v>0</v>
      </c>
      <c r="K195" s="186"/>
      <c r="L195" s="187"/>
      <c r="M195" s="188" t="s">
        <v>1</v>
      </c>
      <c r="N195" s="189" t="s">
        <v>42</v>
      </c>
      <c r="P195" s="153">
        <f t="shared" si="31"/>
        <v>0</v>
      </c>
      <c r="Q195" s="153">
        <v>0</v>
      </c>
      <c r="R195" s="153">
        <f t="shared" si="32"/>
        <v>0</v>
      </c>
      <c r="S195" s="153">
        <v>0</v>
      </c>
      <c r="T195" s="154">
        <f t="shared" si="33"/>
        <v>0</v>
      </c>
      <c r="AR195" s="155" t="s">
        <v>481</v>
      </c>
      <c r="AT195" s="155" t="s">
        <v>454</v>
      </c>
      <c r="AU195" s="155" t="s">
        <v>88</v>
      </c>
      <c r="AY195" s="16" t="s">
        <v>317</v>
      </c>
      <c r="BE195" s="156">
        <f t="shared" si="34"/>
        <v>0</v>
      </c>
      <c r="BF195" s="156">
        <f t="shared" si="35"/>
        <v>0</v>
      </c>
      <c r="BG195" s="156">
        <f t="shared" si="36"/>
        <v>0</v>
      </c>
      <c r="BH195" s="156">
        <f t="shared" si="37"/>
        <v>0</v>
      </c>
      <c r="BI195" s="156">
        <f t="shared" si="38"/>
        <v>0</v>
      </c>
      <c r="BJ195" s="16" t="s">
        <v>88</v>
      </c>
      <c r="BK195" s="156">
        <f t="shared" si="39"/>
        <v>0</v>
      </c>
      <c r="BL195" s="16" t="s">
        <v>396</v>
      </c>
      <c r="BM195" s="155" t="s">
        <v>15928</v>
      </c>
    </row>
    <row r="196" spans="2:65" s="1" customFormat="1" ht="24.15" customHeight="1">
      <c r="B196" s="142"/>
      <c r="C196" s="179" t="s">
        <v>778</v>
      </c>
      <c r="D196" s="179" t="s">
        <v>454</v>
      </c>
      <c r="E196" s="180" t="s">
        <v>15929</v>
      </c>
      <c r="F196" s="181" t="s">
        <v>12698</v>
      </c>
      <c r="G196" s="182" t="s">
        <v>484</v>
      </c>
      <c r="H196" s="183">
        <v>150</v>
      </c>
      <c r="I196" s="184"/>
      <c r="J196" s="185">
        <f t="shared" si="30"/>
        <v>0</v>
      </c>
      <c r="K196" s="186"/>
      <c r="L196" s="187"/>
      <c r="M196" s="188" t="s">
        <v>1</v>
      </c>
      <c r="N196" s="189" t="s">
        <v>42</v>
      </c>
      <c r="P196" s="153">
        <f t="shared" si="31"/>
        <v>0</v>
      </c>
      <c r="Q196" s="153">
        <v>0</v>
      </c>
      <c r="R196" s="153">
        <f t="shared" si="32"/>
        <v>0</v>
      </c>
      <c r="S196" s="153">
        <v>0</v>
      </c>
      <c r="T196" s="154">
        <f t="shared" si="33"/>
        <v>0</v>
      </c>
      <c r="AR196" s="155" t="s">
        <v>481</v>
      </c>
      <c r="AT196" s="155" t="s">
        <v>454</v>
      </c>
      <c r="AU196" s="155" t="s">
        <v>88</v>
      </c>
      <c r="AY196" s="16" t="s">
        <v>317</v>
      </c>
      <c r="BE196" s="156">
        <f t="shared" si="34"/>
        <v>0</v>
      </c>
      <c r="BF196" s="156">
        <f t="shared" si="35"/>
        <v>0</v>
      </c>
      <c r="BG196" s="156">
        <f t="shared" si="36"/>
        <v>0</v>
      </c>
      <c r="BH196" s="156">
        <f t="shared" si="37"/>
        <v>0</v>
      </c>
      <c r="BI196" s="156">
        <f t="shared" si="38"/>
        <v>0</v>
      </c>
      <c r="BJ196" s="16" t="s">
        <v>88</v>
      </c>
      <c r="BK196" s="156">
        <f t="shared" si="39"/>
        <v>0</v>
      </c>
      <c r="BL196" s="16" t="s">
        <v>396</v>
      </c>
      <c r="BM196" s="155" t="s">
        <v>15930</v>
      </c>
    </row>
    <row r="197" spans="2:65" s="1" customFormat="1" ht="24.15" customHeight="1">
      <c r="B197" s="142"/>
      <c r="C197" s="179" t="s">
        <v>684</v>
      </c>
      <c r="D197" s="179" t="s">
        <v>454</v>
      </c>
      <c r="E197" s="180" t="s">
        <v>15931</v>
      </c>
      <c r="F197" s="181" t="s">
        <v>15932</v>
      </c>
      <c r="G197" s="182" t="s">
        <v>1107</v>
      </c>
      <c r="H197" s="183">
        <v>12</v>
      </c>
      <c r="I197" s="184"/>
      <c r="J197" s="185">
        <f t="shared" si="30"/>
        <v>0</v>
      </c>
      <c r="K197" s="186"/>
      <c r="L197" s="187"/>
      <c r="M197" s="188" t="s">
        <v>1</v>
      </c>
      <c r="N197" s="189" t="s">
        <v>42</v>
      </c>
      <c r="P197" s="153">
        <f t="shared" si="31"/>
        <v>0</v>
      </c>
      <c r="Q197" s="153">
        <v>0</v>
      </c>
      <c r="R197" s="153">
        <f t="shared" si="32"/>
        <v>0</v>
      </c>
      <c r="S197" s="153">
        <v>0</v>
      </c>
      <c r="T197" s="154">
        <f t="shared" si="33"/>
        <v>0</v>
      </c>
      <c r="AR197" s="155" t="s">
        <v>481</v>
      </c>
      <c r="AT197" s="155" t="s">
        <v>454</v>
      </c>
      <c r="AU197" s="155" t="s">
        <v>88</v>
      </c>
      <c r="AY197" s="16" t="s">
        <v>317</v>
      </c>
      <c r="BE197" s="156">
        <f t="shared" si="34"/>
        <v>0</v>
      </c>
      <c r="BF197" s="156">
        <f t="shared" si="35"/>
        <v>0</v>
      </c>
      <c r="BG197" s="156">
        <f t="shared" si="36"/>
        <v>0</v>
      </c>
      <c r="BH197" s="156">
        <f t="shared" si="37"/>
        <v>0</v>
      </c>
      <c r="BI197" s="156">
        <f t="shared" si="38"/>
        <v>0</v>
      </c>
      <c r="BJ197" s="16" t="s">
        <v>88</v>
      </c>
      <c r="BK197" s="156">
        <f t="shared" si="39"/>
        <v>0</v>
      </c>
      <c r="BL197" s="16" t="s">
        <v>396</v>
      </c>
      <c r="BM197" s="155" t="s">
        <v>15933</v>
      </c>
    </row>
    <row r="198" spans="2:65" s="1" customFormat="1" ht="16.5" customHeight="1">
      <c r="B198" s="142"/>
      <c r="C198" s="143" t="s">
        <v>786</v>
      </c>
      <c r="D198" s="143" t="s">
        <v>319</v>
      </c>
      <c r="E198" s="144" t="s">
        <v>15934</v>
      </c>
      <c r="F198" s="145" t="s">
        <v>15935</v>
      </c>
      <c r="G198" s="146" t="s">
        <v>467</v>
      </c>
      <c r="H198" s="147">
        <v>3</v>
      </c>
      <c r="I198" s="148"/>
      <c r="J198" s="149">
        <f t="shared" si="30"/>
        <v>0</v>
      </c>
      <c r="K198" s="150"/>
      <c r="L198" s="31"/>
      <c r="M198" s="151" t="s">
        <v>1</v>
      </c>
      <c r="N198" s="152" t="s">
        <v>42</v>
      </c>
      <c r="P198" s="153">
        <f t="shared" si="31"/>
        <v>0</v>
      </c>
      <c r="Q198" s="153">
        <v>0</v>
      </c>
      <c r="R198" s="153">
        <f t="shared" si="32"/>
        <v>0</v>
      </c>
      <c r="S198" s="153">
        <v>0</v>
      </c>
      <c r="T198" s="154">
        <f t="shared" si="33"/>
        <v>0</v>
      </c>
      <c r="AR198" s="155" t="s">
        <v>396</v>
      </c>
      <c r="AT198" s="155" t="s">
        <v>319</v>
      </c>
      <c r="AU198" s="155" t="s">
        <v>88</v>
      </c>
      <c r="AY198" s="16" t="s">
        <v>317</v>
      </c>
      <c r="BE198" s="156">
        <f t="shared" si="34"/>
        <v>0</v>
      </c>
      <c r="BF198" s="156">
        <f t="shared" si="35"/>
        <v>0</v>
      </c>
      <c r="BG198" s="156">
        <f t="shared" si="36"/>
        <v>0</v>
      </c>
      <c r="BH198" s="156">
        <f t="shared" si="37"/>
        <v>0</v>
      </c>
      <c r="BI198" s="156">
        <f t="shared" si="38"/>
        <v>0</v>
      </c>
      <c r="BJ198" s="16" t="s">
        <v>88</v>
      </c>
      <c r="BK198" s="156">
        <f t="shared" si="39"/>
        <v>0</v>
      </c>
      <c r="BL198" s="16" t="s">
        <v>396</v>
      </c>
      <c r="BM198" s="155" t="s">
        <v>15936</v>
      </c>
    </row>
    <row r="199" spans="2:65" s="1" customFormat="1" ht="16.5" customHeight="1">
      <c r="B199" s="142"/>
      <c r="C199" s="179" t="s">
        <v>687</v>
      </c>
      <c r="D199" s="179" t="s">
        <v>454</v>
      </c>
      <c r="E199" s="180" t="s">
        <v>15937</v>
      </c>
      <c r="F199" s="181" t="s">
        <v>15938</v>
      </c>
      <c r="G199" s="182" t="s">
        <v>467</v>
      </c>
      <c r="H199" s="183">
        <v>3</v>
      </c>
      <c r="I199" s="184"/>
      <c r="J199" s="185">
        <f t="shared" si="30"/>
        <v>0</v>
      </c>
      <c r="K199" s="186"/>
      <c r="L199" s="187"/>
      <c r="M199" s="188" t="s">
        <v>1</v>
      </c>
      <c r="N199" s="189" t="s">
        <v>42</v>
      </c>
      <c r="P199" s="153">
        <f t="shared" si="31"/>
        <v>0</v>
      </c>
      <c r="Q199" s="153">
        <v>0</v>
      </c>
      <c r="R199" s="153">
        <f t="shared" si="32"/>
        <v>0</v>
      </c>
      <c r="S199" s="153">
        <v>0</v>
      </c>
      <c r="T199" s="154">
        <f t="shared" si="33"/>
        <v>0</v>
      </c>
      <c r="AR199" s="155" t="s">
        <v>481</v>
      </c>
      <c r="AT199" s="155" t="s">
        <v>454</v>
      </c>
      <c r="AU199" s="155" t="s">
        <v>88</v>
      </c>
      <c r="AY199" s="16" t="s">
        <v>317</v>
      </c>
      <c r="BE199" s="156">
        <f t="shared" si="34"/>
        <v>0</v>
      </c>
      <c r="BF199" s="156">
        <f t="shared" si="35"/>
        <v>0</v>
      </c>
      <c r="BG199" s="156">
        <f t="shared" si="36"/>
        <v>0</v>
      </c>
      <c r="BH199" s="156">
        <f t="shared" si="37"/>
        <v>0</v>
      </c>
      <c r="BI199" s="156">
        <f t="shared" si="38"/>
        <v>0</v>
      </c>
      <c r="BJ199" s="16" t="s">
        <v>88</v>
      </c>
      <c r="BK199" s="156">
        <f t="shared" si="39"/>
        <v>0</v>
      </c>
      <c r="BL199" s="16" t="s">
        <v>396</v>
      </c>
      <c r="BM199" s="155" t="s">
        <v>15939</v>
      </c>
    </row>
    <row r="200" spans="2:65" s="1" customFormat="1" ht="21.75" customHeight="1">
      <c r="B200" s="142"/>
      <c r="C200" s="143" t="s">
        <v>789</v>
      </c>
      <c r="D200" s="143" t="s">
        <v>319</v>
      </c>
      <c r="E200" s="144" t="s">
        <v>15940</v>
      </c>
      <c r="F200" s="145" t="s">
        <v>15941</v>
      </c>
      <c r="G200" s="146" t="s">
        <v>484</v>
      </c>
      <c r="H200" s="147">
        <v>480</v>
      </c>
      <c r="I200" s="148"/>
      <c r="J200" s="149">
        <f t="shared" si="30"/>
        <v>0</v>
      </c>
      <c r="K200" s="150"/>
      <c r="L200" s="31"/>
      <c r="M200" s="151" t="s">
        <v>1</v>
      </c>
      <c r="N200" s="152" t="s">
        <v>42</v>
      </c>
      <c r="P200" s="153">
        <f t="shared" si="31"/>
        <v>0</v>
      </c>
      <c r="Q200" s="153">
        <v>0</v>
      </c>
      <c r="R200" s="153">
        <f t="shared" si="32"/>
        <v>0</v>
      </c>
      <c r="S200" s="153">
        <v>0</v>
      </c>
      <c r="T200" s="154">
        <f t="shared" si="33"/>
        <v>0</v>
      </c>
      <c r="AR200" s="155" t="s">
        <v>396</v>
      </c>
      <c r="AT200" s="155" t="s">
        <v>319</v>
      </c>
      <c r="AU200" s="155" t="s">
        <v>88</v>
      </c>
      <c r="AY200" s="16" t="s">
        <v>317</v>
      </c>
      <c r="BE200" s="156">
        <f t="shared" si="34"/>
        <v>0</v>
      </c>
      <c r="BF200" s="156">
        <f t="shared" si="35"/>
        <v>0</v>
      </c>
      <c r="BG200" s="156">
        <f t="shared" si="36"/>
        <v>0</v>
      </c>
      <c r="BH200" s="156">
        <f t="shared" si="37"/>
        <v>0</v>
      </c>
      <c r="BI200" s="156">
        <f t="shared" si="38"/>
        <v>0</v>
      </c>
      <c r="BJ200" s="16" t="s">
        <v>88</v>
      </c>
      <c r="BK200" s="156">
        <f t="shared" si="39"/>
        <v>0</v>
      </c>
      <c r="BL200" s="16" t="s">
        <v>396</v>
      </c>
      <c r="BM200" s="155" t="s">
        <v>15942</v>
      </c>
    </row>
    <row r="201" spans="2:65" s="1" customFormat="1" ht="24.15" customHeight="1">
      <c r="B201" s="142"/>
      <c r="C201" s="143" t="s">
        <v>561</v>
      </c>
      <c r="D201" s="143" t="s">
        <v>319</v>
      </c>
      <c r="E201" s="144" t="s">
        <v>15943</v>
      </c>
      <c r="F201" s="145" t="s">
        <v>15944</v>
      </c>
      <c r="G201" s="146" t="s">
        <v>639</v>
      </c>
      <c r="H201" s="198"/>
      <c r="I201" s="148"/>
      <c r="J201" s="149">
        <f t="shared" si="30"/>
        <v>0</v>
      </c>
      <c r="K201" s="150"/>
      <c r="L201" s="31"/>
      <c r="M201" s="151" t="s">
        <v>1</v>
      </c>
      <c r="N201" s="152" t="s">
        <v>42</v>
      </c>
      <c r="P201" s="153">
        <f t="shared" si="31"/>
        <v>0</v>
      </c>
      <c r="Q201" s="153">
        <v>0</v>
      </c>
      <c r="R201" s="153">
        <f t="shared" si="32"/>
        <v>0</v>
      </c>
      <c r="S201" s="153">
        <v>0</v>
      </c>
      <c r="T201" s="154">
        <f t="shared" si="33"/>
        <v>0</v>
      </c>
      <c r="AR201" s="155" t="s">
        <v>396</v>
      </c>
      <c r="AT201" s="155" t="s">
        <v>319</v>
      </c>
      <c r="AU201" s="155" t="s">
        <v>88</v>
      </c>
      <c r="AY201" s="16" t="s">
        <v>317</v>
      </c>
      <c r="BE201" s="156">
        <f t="shared" si="34"/>
        <v>0</v>
      </c>
      <c r="BF201" s="156">
        <f t="shared" si="35"/>
        <v>0</v>
      </c>
      <c r="BG201" s="156">
        <f t="shared" si="36"/>
        <v>0</v>
      </c>
      <c r="BH201" s="156">
        <f t="shared" si="37"/>
        <v>0</v>
      </c>
      <c r="BI201" s="156">
        <f t="shared" si="38"/>
        <v>0</v>
      </c>
      <c r="BJ201" s="16" t="s">
        <v>88</v>
      </c>
      <c r="BK201" s="156">
        <f t="shared" si="39"/>
        <v>0</v>
      </c>
      <c r="BL201" s="16" t="s">
        <v>396</v>
      </c>
      <c r="BM201" s="155" t="s">
        <v>15945</v>
      </c>
    </row>
    <row r="202" spans="2:65" s="11" customFormat="1" ht="22.75" customHeight="1">
      <c r="B202" s="130"/>
      <c r="D202" s="131" t="s">
        <v>75</v>
      </c>
      <c r="E202" s="140" t="s">
        <v>4962</v>
      </c>
      <c r="F202" s="140" t="s">
        <v>4963</v>
      </c>
      <c r="I202" s="133"/>
      <c r="J202" s="141">
        <f>BK202</f>
        <v>0</v>
      </c>
      <c r="L202" s="130"/>
      <c r="M202" s="135"/>
      <c r="P202" s="136">
        <f>SUM(P203:P204)</f>
        <v>0</v>
      </c>
      <c r="R202" s="136">
        <f>SUM(R203:R204)</f>
        <v>0</v>
      </c>
      <c r="T202" s="137">
        <f>SUM(T203:T204)</f>
        <v>0</v>
      </c>
      <c r="AR202" s="131" t="s">
        <v>88</v>
      </c>
      <c r="AT202" s="138" t="s">
        <v>75</v>
      </c>
      <c r="AU202" s="138" t="s">
        <v>83</v>
      </c>
      <c r="AY202" s="131" t="s">
        <v>317</v>
      </c>
      <c r="BK202" s="139">
        <f>SUM(BK203:BK204)</f>
        <v>0</v>
      </c>
    </row>
    <row r="203" spans="2:65" s="1" customFormat="1" ht="24.15" customHeight="1">
      <c r="B203" s="142"/>
      <c r="C203" s="143" t="s">
        <v>1571</v>
      </c>
      <c r="D203" s="143" t="s">
        <v>319</v>
      </c>
      <c r="E203" s="144" t="s">
        <v>13058</v>
      </c>
      <c r="F203" s="145" t="s">
        <v>13059</v>
      </c>
      <c r="G203" s="146" t="s">
        <v>1107</v>
      </c>
      <c r="H203" s="147">
        <v>550</v>
      </c>
      <c r="I203" s="148"/>
      <c r="J203" s="149">
        <f>ROUND(I203*H203,2)</f>
        <v>0</v>
      </c>
      <c r="K203" s="150"/>
      <c r="L203" s="31"/>
      <c r="M203" s="151" t="s">
        <v>1</v>
      </c>
      <c r="N203" s="152" t="s">
        <v>42</v>
      </c>
      <c r="P203" s="153">
        <f>O203*H203</f>
        <v>0</v>
      </c>
      <c r="Q203" s="153">
        <v>0</v>
      </c>
      <c r="R203" s="153">
        <f>Q203*H203</f>
        <v>0</v>
      </c>
      <c r="S203" s="153">
        <v>0</v>
      </c>
      <c r="T203" s="154">
        <f>S203*H203</f>
        <v>0</v>
      </c>
      <c r="AR203" s="155" t="s">
        <v>396</v>
      </c>
      <c r="AT203" s="155" t="s">
        <v>319</v>
      </c>
      <c r="AU203" s="155" t="s">
        <v>88</v>
      </c>
      <c r="AY203" s="16" t="s">
        <v>317</v>
      </c>
      <c r="BE203" s="156">
        <f>IF(N203="základná",J203,0)</f>
        <v>0</v>
      </c>
      <c r="BF203" s="156">
        <f>IF(N203="znížená",J203,0)</f>
        <v>0</v>
      </c>
      <c r="BG203" s="156">
        <f>IF(N203="zákl. prenesená",J203,0)</f>
        <v>0</v>
      </c>
      <c r="BH203" s="156">
        <f>IF(N203="zníž. prenesená",J203,0)</f>
        <v>0</v>
      </c>
      <c r="BI203" s="156">
        <f>IF(N203="nulová",J203,0)</f>
        <v>0</v>
      </c>
      <c r="BJ203" s="16" t="s">
        <v>88</v>
      </c>
      <c r="BK203" s="156">
        <f>ROUND(I203*H203,2)</f>
        <v>0</v>
      </c>
      <c r="BL203" s="16" t="s">
        <v>396</v>
      </c>
      <c r="BM203" s="155" t="s">
        <v>15946</v>
      </c>
    </row>
    <row r="204" spans="2:65" s="1" customFormat="1" ht="21.75" customHeight="1">
      <c r="B204" s="142"/>
      <c r="C204" s="179" t="s">
        <v>692</v>
      </c>
      <c r="D204" s="179" t="s">
        <v>454</v>
      </c>
      <c r="E204" s="180" t="s">
        <v>13061</v>
      </c>
      <c r="F204" s="181" t="s">
        <v>13062</v>
      </c>
      <c r="G204" s="182" t="s">
        <v>1107</v>
      </c>
      <c r="H204" s="183">
        <v>550</v>
      </c>
      <c r="I204" s="184"/>
      <c r="J204" s="185">
        <f>ROUND(I204*H204,2)</f>
        <v>0</v>
      </c>
      <c r="K204" s="186"/>
      <c r="L204" s="187"/>
      <c r="M204" s="188" t="s">
        <v>1</v>
      </c>
      <c r="N204" s="189" t="s">
        <v>42</v>
      </c>
      <c r="P204" s="153">
        <f>O204*H204</f>
        <v>0</v>
      </c>
      <c r="Q204" s="153">
        <v>0</v>
      </c>
      <c r="R204" s="153">
        <f>Q204*H204</f>
        <v>0</v>
      </c>
      <c r="S204" s="153">
        <v>0</v>
      </c>
      <c r="T204" s="154">
        <f>S204*H204</f>
        <v>0</v>
      </c>
      <c r="AR204" s="155" t="s">
        <v>481</v>
      </c>
      <c r="AT204" s="155" t="s">
        <v>454</v>
      </c>
      <c r="AU204" s="155" t="s">
        <v>88</v>
      </c>
      <c r="AY204" s="16" t="s">
        <v>317</v>
      </c>
      <c r="BE204" s="156">
        <f>IF(N204="základná",J204,0)</f>
        <v>0</v>
      </c>
      <c r="BF204" s="156">
        <f>IF(N204="znížená",J204,0)</f>
        <v>0</v>
      </c>
      <c r="BG204" s="156">
        <f>IF(N204="zákl. prenesená",J204,0)</f>
        <v>0</v>
      </c>
      <c r="BH204" s="156">
        <f>IF(N204="zníž. prenesená",J204,0)</f>
        <v>0</v>
      </c>
      <c r="BI204" s="156">
        <f>IF(N204="nulová",J204,0)</f>
        <v>0</v>
      </c>
      <c r="BJ204" s="16" t="s">
        <v>88</v>
      </c>
      <c r="BK204" s="156">
        <f>ROUND(I204*H204,2)</f>
        <v>0</v>
      </c>
      <c r="BL204" s="16" t="s">
        <v>396</v>
      </c>
      <c r="BM204" s="155" t="s">
        <v>15947</v>
      </c>
    </row>
    <row r="205" spans="2:65" s="11" customFormat="1" ht="25.9" customHeight="1">
      <c r="B205" s="130"/>
      <c r="D205" s="131" t="s">
        <v>75</v>
      </c>
      <c r="E205" s="132" t="s">
        <v>858</v>
      </c>
      <c r="F205" s="132" t="s">
        <v>7715</v>
      </c>
      <c r="I205" s="133"/>
      <c r="J205" s="134">
        <f>BK205</f>
        <v>0</v>
      </c>
      <c r="L205" s="130"/>
      <c r="M205" s="135"/>
      <c r="P205" s="136">
        <f>P206+SUM(P207:P214)</f>
        <v>0</v>
      </c>
      <c r="R205" s="136">
        <f>R206+SUM(R207:R214)</f>
        <v>9.8712450000000007E-2</v>
      </c>
      <c r="T205" s="137">
        <f>T206+SUM(T207:T214)</f>
        <v>7.4800000000000005E-2</v>
      </c>
      <c r="AR205" s="131" t="s">
        <v>323</v>
      </c>
      <c r="AT205" s="138" t="s">
        <v>75</v>
      </c>
      <c r="AU205" s="138" t="s">
        <v>76</v>
      </c>
      <c r="AY205" s="131" t="s">
        <v>317</v>
      </c>
      <c r="BK205" s="139">
        <f>BK206+SUM(BK207:BK214)</f>
        <v>0</v>
      </c>
    </row>
    <row r="206" spans="2:65" s="1" customFormat="1" ht="16.5" customHeight="1">
      <c r="B206" s="142"/>
      <c r="C206" s="143" t="s">
        <v>1584</v>
      </c>
      <c r="D206" s="143" t="s">
        <v>319</v>
      </c>
      <c r="E206" s="144" t="s">
        <v>10588</v>
      </c>
      <c r="F206" s="145" t="s">
        <v>1</v>
      </c>
      <c r="G206" s="146" t="s">
        <v>1</v>
      </c>
      <c r="H206" s="147">
        <v>0</v>
      </c>
      <c r="I206" s="148"/>
      <c r="J206" s="149">
        <f t="shared" ref="J206:J213" si="40">ROUND(I206*H206,2)</f>
        <v>0</v>
      </c>
      <c r="K206" s="150"/>
      <c r="L206" s="31"/>
      <c r="M206" s="151" t="s">
        <v>1</v>
      </c>
      <c r="N206" s="152" t="s">
        <v>42</v>
      </c>
      <c r="P206" s="153">
        <f t="shared" ref="P206:P213" si="41">O206*H206</f>
        <v>0</v>
      </c>
      <c r="Q206" s="153">
        <v>0</v>
      </c>
      <c r="R206" s="153">
        <f t="shared" ref="R206:R213" si="42">Q206*H206</f>
        <v>0</v>
      </c>
      <c r="S206" s="153">
        <v>0</v>
      </c>
      <c r="T206" s="154">
        <f t="shared" ref="T206:T213" si="43">S206*H206</f>
        <v>0</v>
      </c>
      <c r="AR206" s="155" t="s">
        <v>10589</v>
      </c>
      <c r="AT206" s="155" t="s">
        <v>319</v>
      </c>
      <c r="AU206" s="155" t="s">
        <v>83</v>
      </c>
      <c r="AY206" s="16" t="s">
        <v>317</v>
      </c>
      <c r="BE206" s="156">
        <f t="shared" ref="BE206:BE213" si="44">IF(N206="základná",J206,0)</f>
        <v>0</v>
      </c>
      <c r="BF206" s="156">
        <f t="shared" ref="BF206:BF213" si="45">IF(N206="znížená",J206,0)</f>
        <v>0</v>
      </c>
      <c r="BG206" s="156">
        <f t="shared" ref="BG206:BG213" si="46">IF(N206="zákl. prenesená",J206,0)</f>
        <v>0</v>
      </c>
      <c r="BH206" s="156">
        <f t="shared" ref="BH206:BH213" si="47">IF(N206="zníž. prenesená",J206,0)</f>
        <v>0</v>
      </c>
      <c r="BI206" s="156">
        <f t="shared" ref="BI206:BI213" si="48">IF(N206="nulová",J206,0)</f>
        <v>0</v>
      </c>
      <c r="BJ206" s="16" t="s">
        <v>88</v>
      </c>
      <c r="BK206" s="156">
        <f t="shared" ref="BK206:BK213" si="49">ROUND(I206*H206,2)</f>
        <v>0</v>
      </c>
      <c r="BL206" s="16" t="s">
        <v>10589</v>
      </c>
      <c r="BM206" s="155" t="s">
        <v>15948</v>
      </c>
    </row>
    <row r="207" spans="2:65" s="1" customFormat="1" ht="16.5" customHeight="1">
      <c r="B207" s="142"/>
      <c r="C207" s="143" t="s">
        <v>696</v>
      </c>
      <c r="D207" s="143" t="s">
        <v>319</v>
      </c>
      <c r="E207" s="144" t="s">
        <v>13067</v>
      </c>
      <c r="F207" s="145" t="s">
        <v>1</v>
      </c>
      <c r="G207" s="146" t="s">
        <v>1</v>
      </c>
      <c r="H207" s="147">
        <v>0</v>
      </c>
      <c r="I207" s="148"/>
      <c r="J207" s="149">
        <f t="shared" si="40"/>
        <v>0</v>
      </c>
      <c r="K207" s="150"/>
      <c r="L207" s="31"/>
      <c r="M207" s="151" t="s">
        <v>1</v>
      </c>
      <c r="N207" s="152" t="s">
        <v>42</v>
      </c>
      <c r="P207" s="153">
        <f t="shared" si="41"/>
        <v>0</v>
      </c>
      <c r="Q207" s="153">
        <v>0</v>
      </c>
      <c r="R207" s="153">
        <f t="shared" si="42"/>
        <v>0</v>
      </c>
      <c r="S207" s="153">
        <v>0</v>
      </c>
      <c r="T207" s="154">
        <f t="shared" si="43"/>
        <v>0</v>
      </c>
      <c r="AR207" s="155" t="s">
        <v>10589</v>
      </c>
      <c r="AT207" s="155" t="s">
        <v>319</v>
      </c>
      <c r="AU207" s="155" t="s">
        <v>83</v>
      </c>
      <c r="AY207" s="16" t="s">
        <v>317</v>
      </c>
      <c r="BE207" s="156">
        <f t="shared" si="44"/>
        <v>0</v>
      </c>
      <c r="BF207" s="156">
        <f t="shared" si="45"/>
        <v>0</v>
      </c>
      <c r="BG207" s="156">
        <f t="shared" si="46"/>
        <v>0</v>
      </c>
      <c r="BH207" s="156">
        <f t="shared" si="47"/>
        <v>0</v>
      </c>
      <c r="BI207" s="156">
        <f t="shared" si="48"/>
        <v>0</v>
      </c>
      <c r="BJ207" s="16" t="s">
        <v>88</v>
      </c>
      <c r="BK207" s="156">
        <f t="shared" si="49"/>
        <v>0</v>
      </c>
      <c r="BL207" s="16" t="s">
        <v>10589</v>
      </c>
      <c r="BM207" s="155" t="s">
        <v>15949</v>
      </c>
    </row>
    <row r="208" spans="2:65" s="1" customFormat="1" ht="37.75" customHeight="1">
      <c r="B208" s="142"/>
      <c r="C208" s="143" t="s">
        <v>1594</v>
      </c>
      <c r="D208" s="143" t="s">
        <v>319</v>
      </c>
      <c r="E208" s="144" t="s">
        <v>13069</v>
      </c>
      <c r="F208" s="145" t="s">
        <v>13070</v>
      </c>
      <c r="G208" s="146" t="s">
        <v>15312</v>
      </c>
      <c r="H208" s="147">
        <v>72</v>
      </c>
      <c r="I208" s="148"/>
      <c r="J208" s="149">
        <f t="shared" si="40"/>
        <v>0</v>
      </c>
      <c r="K208" s="150"/>
      <c r="L208" s="31"/>
      <c r="M208" s="151" t="s">
        <v>1</v>
      </c>
      <c r="N208" s="152" t="s">
        <v>42</v>
      </c>
      <c r="P208" s="153">
        <f t="shared" si="41"/>
        <v>0</v>
      </c>
      <c r="Q208" s="153">
        <v>0</v>
      </c>
      <c r="R208" s="153">
        <f t="shared" si="42"/>
        <v>0</v>
      </c>
      <c r="S208" s="153">
        <v>0</v>
      </c>
      <c r="T208" s="154">
        <f t="shared" si="43"/>
        <v>0</v>
      </c>
      <c r="AR208" s="155" t="s">
        <v>10589</v>
      </c>
      <c r="AT208" s="155" t="s">
        <v>319</v>
      </c>
      <c r="AU208" s="155" t="s">
        <v>83</v>
      </c>
      <c r="AY208" s="16" t="s">
        <v>317</v>
      </c>
      <c r="BE208" s="156">
        <f t="shared" si="44"/>
        <v>0</v>
      </c>
      <c r="BF208" s="156">
        <f t="shared" si="45"/>
        <v>0</v>
      </c>
      <c r="BG208" s="156">
        <f t="shared" si="46"/>
        <v>0</v>
      </c>
      <c r="BH208" s="156">
        <f t="shared" si="47"/>
        <v>0</v>
      </c>
      <c r="BI208" s="156">
        <f t="shared" si="48"/>
        <v>0</v>
      </c>
      <c r="BJ208" s="16" t="s">
        <v>88</v>
      </c>
      <c r="BK208" s="156">
        <f t="shared" si="49"/>
        <v>0</v>
      </c>
      <c r="BL208" s="16" t="s">
        <v>10589</v>
      </c>
      <c r="BM208" s="155" t="s">
        <v>15950</v>
      </c>
    </row>
    <row r="209" spans="2:65" s="1" customFormat="1" ht="16.5" customHeight="1">
      <c r="B209" s="142"/>
      <c r="C209" s="143" t="s">
        <v>699</v>
      </c>
      <c r="D209" s="143" t="s">
        <v>319</v>
      </c>
      <c r="E209" s="144" t="s">
        <v>13072</v>
      </c>
      <c r="F209" s="145" t="s">
        <v>1</v>
      </c>
      <c r="G209" s="146" t="s">
        <v>1</v>
      </c>
      <c r="H209" s="147">
        <v>0</v>
      </c>
      <c r="I209" s="148"/>
      <c r="J209" s="149">
        <f t="shared" si="40"/>
        <v>0</v>
      </c>
      <c r="K209" s="150"/>
      <c r="L209" s="31"/>
      <c r="M209" s="151" t="s">
        <v>1</v>
      </c>
      <c r="N209" s="152" t="s">
        <v>42</v>
      </c>
      <c r="P209" s="153">
        <f t="shared" si="41"/>
        <v>0</v>
      </c>
      <c r="Q209" s="153">
        <v>0</v>
      </c>
      <c r="R209" s="153">
        <f t="shared" si="42"/>
        <v>0</v>
      </c>
      <c r="S209" s="153">
        <v>0</v>
      </c>
      <c r="T209" s="154">
        <f t="shared" si="43"/>
        <v>0</v>
      </c>
      <c r="AR209" s="155" t="s">
        <v>10589</v>
      </c>
      <c r="AT209" s="155" t="s">
        <v>319</v>
      </c>
      <c r="AU209" s="155" t="s">
        <v>83</v>
      </c>
      <c r="AY209" s="16" t="s">
        <v>317</v>
      </c>
      <c r="BE209" s="156">
        <f t="shared" si="44"/>
        <v>0</v>
      </c>
      <c r="BF209" s="156">
        <f t="shared" si="45"/>
        <v>0</v>
      </c>
      <c r="BG209" s="156">
        <f t="shared" si="46"/>
        <v>0</v>
      </c>
      <c r="BH209" s="156">
        <f t="shared" si="47"/>
        <v>0</v>
      </c>
      <c r="BI209" s="156">
        <f t="shared" si="48"/>
        <v>0</v>
      </c>
      <c r="BJ209" s="16" t="s">
        <v>88</v>
      </c>
      <c r="BK209" s="156">
        <f t="shared" si="49"/>
        <v>0</v>
      </c>
      <c r="BL209" s="16" t="s">
        <v>10589</v>
      </c>
      <c r="BM209" s="155" t="s">
        <v>15951</v>
      </c>
    </row>
    <row r="210" spans="2:65" s="1" customFormat="1" ht="16.5" customHeight="1">
      <c r="B210" s="142"/>
      <c r="C210" s="143" t="s">
        <v>1642</v>
      </c>
      <c r="D210" s="143" t="s">
        <v>319</v>
      </c>
      <c r="E210" s="144" t="s">
        <v>13075</v>
      </c>
      <c r="F210" s="145" t="s">
        <v>1</v>
      </c>
      <c r="G210" s="146" t="s">
        <v>1</v>
      </c>
      <c r="H210" s="147">
        <v>0</v>
      </c>
      <c r="I210" s="148"/>
      <c r="J210" s="149">
        <f t="shared" si="40"/>
        <v>0</v>
      </c>
      <c r="K210" s="150"/>
      <c r="L210" s="31"/>
      <c r="M210" s="151" t="s">
        <v>1</v>
      </c>
      <c r="N210" s="152" t="s">
        <v>42</v>
      </c>
      <c r="P210" s="153">
        <f t="shared" si="41"/>
        <v>0</v>
      </c>
      <c r="Q210" s="153">
        <v>0</v>
      </c>
      <c r="R210" s="153">
        <f t="shared" si="42"/>
        <v>0</v>
      </c>
      <c r="S210" s="153">
        <v>0</v>
      </c>
      <c r="T210" s="154">
        <f t="shared" si="43"/>
        <v>0</v>
      </c>
      <c r="AR210" s="155" t="s">
        <v>10589</v>
      </c>
      <c r="AT210" s="155" t="s">
        <v>319</v>
      </c>
      <c r="AU210" s="155" t="s">
        <v>83</v>
      </c>
      <c r="AY210" s="16" t="s">
        <v>317</v>
      </c>
      <c r="BE210" s="156">
        <f t="shared" si="44"/>
        <v>0</v>
      </c>
      <c r="BF210" s="156">
        <f t="shared" si="45"/>
        <v>0</v>
      </c>
      <c r="BG210" s="156">
        <f t="shared" si="46"/>
        <v>0</v>
      </c>
      <c r="BH210" s="156">
        <f t="shared" si="47"/>
        <v>0</v>
      </c>
      <c r="BI210" s="156">
        <f t="shared" si="48"/>
        <v>0</v>
      </c>
      <c r="BJ210" s="16" t="s">
        <v>88</v>
      </c>
      <c r="BK210" s="156">
        <f t="shared" si="49"/>
        <v>0</v>
      </c>
      <c r="BL210" s="16" t="s">
        <v>10589</v>
      </c>
      <c r="BM210" s="155" t="s">
        <v>15952</v>
      </c>
    </row>
    <row r="211" spans="2:65" s="1" customFormat="1" ht="44.25" customHeight="1">
      <c r="B211" s="142"/>
      <c r="C211" s="143" t="s">
        <v>702</v>
      </c>
      <c r="D211" s="143" t="s">
        <v>319</v>
      </c>
      <c r="E211" s="144" t="s">
        <v>13077</v>
      </c>
      <c r="F211" s="145" t="s">
        <v>13078</v>
      </c>
      <c r="G211" s="146" t="s">
        <v>15953</v>
      </c>
      <c r="H211" s="147">
        <v>5</v>
      </c>
      <c r="I211" s="148"/>
      <c r="J211" s="149">
        <f t="shared" si="40"/>
        <v>0</v>
      </c>
      <c r="K211" s="150"/>
      <c r="L211" s="31"/>
      <c r="M211" s="151" t="s">
        <v>1</v>
      </c>
      <c r="N211" s="152" t="s">
        <v>42</v>
      </c>
      <c r="P211" s="153">
        <f t="shared" si="41"/>
        <v>0</v>
      </c>
      <c r="Q211" s="153">
        <v>0</v>
      </c>
      <c r="R211" s="153">
        <f t="shared" si="42"/>
        <v>0</v>
      </c>
      <c r="S211" s="153">
        <v>0</v>
      </c>
      <c r="T211" s="154">
        <f t="shared" si="43"/>
        <v>0</v>
      </c>
      <c r="AR211" s="155" t="s">
        <v>10589</v>
      </c>
      <c r="AT211" s="155" t="s">
        <v>319</v>
      </c>
      <c r="AU211" s="155" t="s">
        <v>83</v>
      </c>
      <c r="AY211" s="16" t="s">
        <v>317</v>
      </c>
      <c r="BE211" s="156">
        <f t="shared" si="44"/>
        <v>0</v>
      </c>
      <c r="BF211" s="156">
        <f t="shared" si="45"/>
        <v>0</v>
      </c>
      <c r="BG211" s="156">
        <f t="shared" si="46"/>
        <v>0</v>
      </c>
      <c r="BH211" s="156">
        <f t="shared" si="47"/>
        <v>0</v>
      </c>
      <c r="BI211" s="156">
        <f t="shared" si="48"/>
        <v>0</v>
      </c>
      <c r="BJ211" s="16" t="s">
        <v>88</v>
      </c>
      <c r="BK211" s="156">
        <f t="shared" si="49"/>
        <v>0</v>
      </c>
      <c r="BL211" s="16" t="s">
        <v>10589</v>
      </c>
      <c r="BM211" s="155" t="s">
        <v>15954</v>
      </c>
    </row>
    <row r="212" spans="2:65" s="1" customFormat="1" ht="24.15" customHeight="1">
      <c r="B212" s="142"/>
      <c r="C212" s="143" t="s">
        <v>2096</v>
      </c>
      <c r="D212" s="143" t="s">
        <v>319</v>
      </c>
      <c r="E212" s="144" t="s">
        <v>8196</v>
      </c>
      <c r="F212" s="145" t="s">
        <v>8197</v>
      </c>
      <c r="G212" s="146" t="s">
        <v>639</v>
      </c>
      <c r="H212" s="198"/>
      <c r="I212" s="148"/>
      <c r="J212" s="149">
        <f t="shared" si="40"/>
        <v>0</v>
      </c>
      <c r="K212" s="150"/>
      <c r="L212" s="31"/>
      <c r="M212" s="151" t="s">
        <v>1</v>
      </c>
      <c r="N212" s="152" t="s">
        <v>42</v>
      </c>
      <c r="P212" s="153">
        <f t="shared" si="41"/>
        <v>0</v>
      </c>
      <c r="Q212" s="153">
        <v>0</v>
      </c>
      <c r="R212" s="153">
        <f t="shared" si="42"/>
        <v>0</v>
      </c>
      <c r="S212" s="153">
        <v>0</v>
      </c>
      <c r="T212" s="154">
        <f t="shared" si="43"/>
        <v>0</v>
      </c>
      <c r="AR212" s="155" t="s">
        <v>323</v>
      </c>
      <c r="AT212" s="155" t="s">
        <v>319</v>
      </c>
      <c r="AU212" s="155" t="s">
        <v>83</v>
      </c>
      <c r="AY212" s="16" t="s">
        <v>317</v>
      </c>
      <c r="BE212" s="156">
        <f t="shared" si="44"/>
        <v>0</v>
      </c>
      <c r="BF212" s="156">
        <f t="shared" si="45"/>
        <v>0</v>
      </c>
      <c r="BG212" s="156">
        <f t="shared" si="46"/>
        <v>0</v>
      </c>
      <c r="BH212" s="156">
        <f t="shared" si="47"/>
        <v>0</v>
      </c>
      <c r="BI212" s="156">
        <f t="shared" si="48"/>
        <v>0</v>
      </c>
      <c r="BJ212" s="16" t="s">
        <v>88</v>
      </c>
      <c r="BK212" s="156">
        <f t="shared" si="49"/>
        <v>0</v>
      </c>
      <c r="BL212" s="16" t="s">
        <v>323</v>
      </c>
      <c r="BM212" s="155" t="s">
        <v>15955</v>
      </c>
    </row>
    <row r="213" spans="2:65" s="1" customFormat="1" ht="16.5" customHeight="1">
      <c r="B213" s="142"/>
      <c r="C213" s="143" t="s">
        <v>1658</v>
      </c>
      <c r="D213" s="143" t="s">
        <v>319</v>
      </c>
      <c r="E213" s="144" t="s">
        <v>13080</v>
      </c>
      <c r="F213" s="145" t="s">
        <v>1</v>
      </c>
      <c r="G213" s="146" t="s">
        <v>1</v>
      </c>
      <c r="H213" s="147">
        <v>0</v>
      </c>
      <c r="I213" s="148"/>
      <c r="J213" s="149">
        <f t="shared" si="40"/>
        <v>0</v>
      </c>
      <c r="K213" s="150"/>
      <c r="L213" s="31"/>
      <c r="M213" s="151" t="s">
        <v>1</v>
      </c>
      <c r="N213" s="152" t="s">
        <v>42</v>
      </c>
      <c r="P213" s="153">
        <f t="shared" si="41"/>
        <v>0</v>
      </c>
      <c r="Q213" s="153">
        <v>0</v>
      </c>
      <c r="R213" s="153">
        <f t="shared" si="42"/>
        <v>0</v>
      </c>
      <c r="S213" s="153">
        <v>0</v>
      </c>
      <c r="T213" s="154">
        <f t="shared" si="43"/>
        <v>0</v>
      </c>
      <c r="AR213" s="155" t="s">
        <v>10589</v>
      </c>
      <c r="AT213" s="155" t="s">
        <v>319</v>
      </c>
      <c r="AU213" s="155" t="s">
        <v>83</v>
      </c>
      <c r="AY213" s="16" t="s">
        <v>317</v>
      </c>
      <c r="BE213" s="156">
        <f t="shared" si="44"/>
        <v>0</v>
      </c>
      <c r="BF213" s="156">
        <f t="shared" si="45"/>
        <v>0</v>
      </c>
      <c r="BG213" s="156">
        <f t="shared" si="46"/>
        <v>0</v>
      </c>
      <c r="BH213" s="156">
        <f t="shared" si="47"/>
        <v>0</v>
      </c>
      <c r="BI213" s="156">
        <f t="shared" si="48"/>
        <v>0</v>
      </c>
      <c r="BJ213" s="16" t="s">
        <v>88</v>
      </c>
      <c r="BK213" s="156">
        <f t="shared" si="49"/>
        <v>0</v>
      </c>
      <c r="BL213" s="16" t="s">
        <v>10589</v>
      </c>
      <c r="BM213" s="155" t="s">
        <v>15956</v>
      </c>
    </row>
    <row r="214" spans="2:65" s="11" customFormat="1" ht="22.75" customHeight="1">
      <c r="B214" s="130"/>
      <c r="D214" s="131" t="s">
        <v>75</v>
      </c>
      <c r="E214" s="140" t="s">
        <v>582</v>
      </c>
      <c r="F214" s="140" t="s">
        <v>15957</v>
      </c>
      <c r="I214" s="133"/>
      <c r="J214" s="141">
        <f>BK214</f>
        <v>0</v>
      </c>
      <c r="L214" s="130"/>
      <c r="M214" s="135"/>
      <c r="P214" s="136">
        <f>SUM(P215:P270)</f>
        <v>0</v>
      </c>
      <c r="R214" s="136">
        <f>SUM(R215:R270)</f>
        <v>9.8712450000000007E-2</v>
      </c>
      <c r="T214" s="137">
        <f>SUM(T215:T270)</f>
        <v>7.4800000000000005E-2</v>
      </c>
      <c r="AR214" s="131" t="s">
        <v>88</v>
      </c>
      <c r="AT214" s="138" t="s">
        <v>75</v>
      </c>
      <c r="AU214" s="138" t="s">
        <v>83</v>
      </c>
      <c r="AY214" s="131" t="s">
        <v>317</v>
      </c>
      <c r="BK214" s="139">
        <f>SUM(BK215:BK270)</f>
        <v>0</v>
      </c>
    </row>
    <row r="215" spans="2:65" s="1" customFormat="1" ht="24.15" customHeight="1">
      <c r="B215" s="142"/>
      <c r="C215" s="143" t="s">
        <v>706</v>
      </c>
      <c r="D215" s="143" t="s">
        <v>319</v>
      </c>
      <c r="E215" s="144" t="s">
        <v>15958</v>
      </c>
      <c r="F215" s="145" t="s">
        <v>15959</v>
      </c>
      <c r="G215" s="146" t="s">
        <v>467</v>
      </c>
      <c r="H215" s="147">
        <v>3</v>
      </c>
      <c r="I215" s="148"/>
      <c r="J215" s="149">
        <f t="shared" ref="J215:J226" si="50">ROUND(I215*H215,2)</f>
        <v>0</v>
      </c>
      <c r="K215" s="150"/>
      <c r="L215" s="31"/>
      <c r="M215" s="151" t="s">
        <v>1</v>
      </c>
      <c r="N215" s="152" t="s">
        <v>42</v>
      </c>
      <c r="P215" s="153">
        <f t="shared" ref="P215:P226" si="51">O215*H215</f>
        <v>0</v>
      </c>
      <c r="Q215" s="153">
        <v>0</v>
      </c>
      <c r="R215" s="153">
        <f t="shared" ref="R215:R226" si="52">Q215*H215</f>
        <v>0</v>
      </c>
      <c r="S215" s="153">
        <v>2E-3</v>
      </c>
      <c r="T215" s="154">
        <f t="shared" ref="T215:T226" si="53">S215*H215</f>
        <v>6.0000000000000001E-3</v>
      </c>
      <c r="AR215" s="155" t="s">
        <v>396</v>
      </c>
      <c r="AT215" s="155" t="s">
        <v>319</v>
      </c>
      <c r="AU215" s="155" t="s">
        <v>88</v>
      </c>
      <c r="AY215" s="16" t="s">
        <v>317</v>
      </c>
      <c r="BE215" s="156">
        <f t="shared" ref="BE215:BE226" si="54">IF(N215="základná",J215,0)</f>
        <v>0</v>
      </c>
      <c r="BF215" s="156">
        <f t="shared" ref="BF215:BF226" si="55">IF(N215="znížená",J215,0)</f>
        <v>0</v>
      </c>
      <c r="BG215" s="156">
        <f t="shared" ref="BG215:BG226" si="56">IF(N215="zákl. prenesená",J215,0)</f>
        <v>0</v>
      </c>
      <c r="BH215" s="156">
        <f t="shared" ref="BH215:BH226" si="57">IF(N215="zníž. prenesená",J215,0)</f>
        <v>0</v>
      </c>
      <c r="BI215" s="156">
        <f t="shared" ref="BI215:BI226" si="58">IF(N215="nulová",J215,0)</f>
        <v>0</v>
      </c>
      <c r="BJ215" s="16" t="s">
        <v>88</v>
      </c>
      <c r="BK215" s="156">
        <f t="shared" ref="BK215:BK226" si="59">ROUND(I215*H215,2)</f>
        <v>0</v>
      </c>
      <c r="BL215" s="16" t="s">
        <v>396</v>
      </c>
      <c r="BM215" s="155" t="s">
        <v>15960</v>
      </c>
    </row>
    <row r="216" spans="2:65" s="1" customFormat="1" ht="21.75" customHeight="1">
      <c r="B216" s="142"/>
      <c r="C216" s="143" t="s">
        <v>1670</v>
      </c>
      <c r="D216" s="143" t="s">
        <v>319</v>
      </c>
      <c r="E216" s="144" t="s">
        <v>15961</v>
      </c>
      <c r="F216" s="145" t="s">
        <v>15962</v>
      </c>
      <c r="G216" s="146" t="s">
        <v>484</v>
      </c>
      <c r="H216" s="147">
        <v>4</v>
      </c>
      <c r="I216" s="148"/>
      <c r="J216" s="149">
        <f t="shared" si="50"/>
        <v>0</v>
      </c>
      <c r="K216" s="150"/>
      <c r="L216" s="31"/>
      <c r="M216" s="151" t="s">
        <v>1</v>
      </c>
      <c r="N216" s="152" t="s">
        <v>42</v>
      </c>
      <c r="P216" s="153">
        <f t="shared" si="51"/>
        <v>0</v>
      </c>
      <c r="Q216" s="153">
        <v>0</v>
      </c>
      <c r="R216" s="153">
        <f t="shared" si="52"/>
        <v>0</v>
      </c>
      <c r="S216" s="153">
        <v>5.2999999999999998E-4</v>
      </c>
      <c r="T216" s="154">
        <f t="shared" si="53"/>
        <v>2.1199999999999999E-3</v>
      </c>
      <c r="AR216" s="155" t="s">
        <v>396</v>
      </c>
      <c r="AT216" s="155" t="s">
        <v>319</v>
      </c>
      <c r="AU216" s="155" t="s">
        <v>88</v>
      </c>
      <c r="AY216" s="16" t="s">
        <v>317</v>
      </c>
      <c r="BE216" s="156">
        <f t="shared" si="54"/>
        <v>0</v>
      </c>
      <c r="BF216" s="156">
        <f t="shared" si="55"/>
        <v>0</v>
      </c>
      <c r="BG216" s="156">
        <f t="shared" si="56"/>
        <v>0</v>
      </c>
      <c r="BH216" s="156">
        <f t="shared" si="57"/>
        <v>0</v>
      </c>
      <c r="BI216" s="156">
        <f t="shared" si="58"/>
        <v>0</v>
      </c>
      <c r="BJ216" s="16" t="s">
        <v>88</v>
      </c>
      <c r="BK216" s="156">
        <f t="shared" si="59"/>
        <v>0</v>
      </c>
      <c r="BL216" s="16" t="s">
        <v>396</v>
      </c>
      <c r="BM216" s="155" t="s">
        <v>15963</v>
      </c>
    </row>
    <row r="217" spans="2:65" s="1" customFormat="1" ht="21.75" customHeight="1">
      <c r="B217" s="142"/>
      <c r="C217" s="143" t="s">
        <v>709</v>
      </c>
      <c r="D217" s="143" t="s">
        <v>319</v>
      </c>
      <c r="E217" s="144" t="s">
        <v>15964</v>
      </c>
      <c r="F217" s="145" t="s">
        <v>15965</v>
      </c>
      <c r="G217" s="146" t="s">
        <v>484</v>
      </c>
      <c r="H217" s="147">
        <v>20</v>
      </c>
      <c r="I217" s="148"/>
      <c r="J217" s="149">
        <f t="shared" si="50"/>
        <v>0</v>
      </c>
      <c r="K217" s="150"/>
      <c r="L217" s="31"/>
      <c r="M217" s="151" t="s">
        <v>1</v>
      </c>
      <c r="N217" s="152" t="s">
        <v>42</v>
      </c>
      <c r="P217" s="153">
        <f t="shared" si="51"/>
        <v>0</v>
      </c>
      <c r="Q217" s="153">
        <v>0</v>
      </c>
      <c r="R217" s="153">
        <f t="shared" si="52"/>
        <v>0</v>
      </c>
      <c r="S217" s="153">
        <v>7.6999999999999996E-4</v>
      </c>
      <c r="T217" s="154">
        <f t="shared" si="53"/>
        <v>1.5399999999999999E-2</v>
      </c>
      <c r="AR217" s="155" t="s">
        <v>396</v>
      </c>
      <c r="AT217" s="155" t="s">
        <v>319</v>
      </c>
      <c r="AU217" s="155" t="s">
        <v>88</v>
      </c>
      <c r="AY217" s="16" t="s">
        <v>317</v>
      </c>
      <c r="BE217" s="156">
        <f t="shared" si="54"/>
        <v>0</v>
      </c>
      <c r="BF217" s="156">
        <f t="shared" si="55"/>
        <v>0</v>
      </c>
      <c r="BG217" s="156">
        <f t="shared" si="56"/>
        <v>0</v>
      </c>
      <c r="BH217" s="156">
        <f t="shared" si="57"/>
        <v>0</v>
      </c>
      <c r="BI217" s="156">
        <f t="shared" si="58"/>
        <v>0</v>
      </c>
      <c r="BJ217" s="16" t="s">
        <v>88</v>
      </c>
      <c r="BK217" s="156">
        <f t="shared" si="59"/>
        <v>0</v>
      </c>
      <c r="BL217" s="16" t="s">
        <v>396</v>
      </c>
      <c r="BM217" s="155" t="s">
        <v>15966</v>
      </c>
    </row>
    <row r="218" spans="2:65" s="1" customFormat="1" ht="21.75" customHeight="1">
      <c r="B218" s="142"/>
      <c r="C218" s="143" t="s">
        <v>1678</v>
      </c>
      <c r="D218" s="143" t="s">
        <v>319</v>
      </c>
      <c r="E218" s="144" t="s">
        <v>15967</v>
      </c>
      <c r="F218" s="145" t="s">
        <v>15968</v>
      </c>
      <c r="G218" s="146" t="s">
        <v>484</v>
      </c>
      <c r="H218" s="147">
        <v>30</v>
      </c>
      <c r="I218" s="148"/>
      <c r="J218" s="149">
        <f t="shared" si="50"/>
        <v>0</v>
      </c>
      <c r="K218" s="150"/>
      <c r="L218" s="31"/>
      <c r="M218" s="151" t="s">
        <v>1</v>
      </c>
      <c r="N218" s="152" t="s">
        <v>42</v>
      </c>
      <c r="P218" s="153">
        <f t="shared" si="51"/>
        <v>0</v>
      </c>
      <c r="Q218" s="153">
        <v>0</v>
      </c>
      <c r="R218" s="153">
        <f t="shared" si="52"/>
        <v>0</v>
      </c>
      <c r="S218" s="153">
        <v>1.2700000000000001E-3</v>
      </c>
      <c r="T218" s="154">
        <f t="shared" si="53"/>
        <v>3.8100000000000002E-2</v>
      </c>
      <c r="AR218" s="155" t="s">
        <v>396</v>
      </c>
      <c r="AT218" s="155" t="s">
        <v>319</v>
      </c>
      <c r="AU218" s="155" t="s">
        <v>88</v>
      </c>
      <c r="AY218" s="16" t="s">
        <v>317</v>
      </c>
      <c r="BE218" s="156">
        <f t="shared" si="54"/>
        <v>0</v>
      </c>
      <c r="BF218" s="156">
        <f t="shared" si="55"/>
        <v>0</v>
      </c>
      <c r="BG218" s="156">
        <f t="shared" si="56"/>
        <v>0</v>
      </c>
      <c r="BH218" s="156">
        <f t="shared" si="57"/>
        <v>0</v>
      </c>
      <c r="BI218" s="156">
        <f t="shared" si="58"/>
        <v>0</v>
      </c>
      <c r="BJ218" s="16" t="s">
        <v>88</v>
      </c>
      <c r="BK218" s="156">
        <f t="shared" si="59"/>
        <v>0</v>
      </c>
      <c r="BL218" s="16" t="s">
        <v>396</v>
      </c>
      <c r="BM218" s="155" t="s">
        <v>15969</v>
      </c>
    </row>
    <row r="219" spans="2:65" s="1" customFormat="1" ht="24.15" customHeight="1">
      <c r="B219" s="142"/>
      <c r="C219" s="143" t="s">
        <v>715</v>
      </c>
      <c r="D219" s="143" t="s">
        <v>319</v>
      </c>
      <c r="E219" s="144" t="s">
        <v>15970</v>
      </c>
      <c r="F219" s="145" t="s">
        <v>15971</v>
      </c>
      <c r="G219" s="146" t="s">
        <v>484</v>
      </c>
      <c r="H219" s="147">
        <v>4</v>
      </c>
      <c r="I219" s="148"/>
      <c r="J219" s="149">
        <f t="shared" si="50"/>
        <v>0</v>
      </c>
      <c r="K219" s="150"/>
      <c r="L219" s="31"/>
      <c r="M219" s="151" t="s">
        <v>1</v>
      </c>
      <c r="N219" s="152" t="s">
        <v>42</v>
      </c>
      <c r="P219" s="153">
        <f t="shared" si="51"/>
        <v>0</v>
      </c>
      <c r="Q219" s="153">
        <v>0</v>
      </c>
      <c r="R219" s="153">
        <f t="shared" si="52"/>
        <v>0</v>
      </c>
      <c r="S219" s="153">
        <v>6.0000000000000002E-5</v>
      </c>
      <c r="T219" s="154">
        <f t="shared" si="53"/>
        <v>2.4000000000000001E-4</v>
      </c>
      <c r="AR219" s="155" t="s">
        <v>396</v>
      </c>
      <c r="AT219" s="155" t="s">
        <v>319</v>
      </c>
      <c r="AU219" s="155" t="s">
        <v>88</v>
      </c>
      <c r="AY219" s="16" t="s">
        <v>317</v>
      </c>
      <c r="BE219" s="156">
        <f t="shared" si="54"/>
        <v>0</v>
      </c>
      <c r="BF219" s="156">
        <f t="shared" si="55"/>
        <v>0</v>
      </c>
      <c r="BG219" s="156">
        <f t="shared" si="56"/>
        <v>0</v>
      </c>
      <c r="BH219" s="156">
        <f t="shared" si="57"/>
        <v>0</v>
      </c>
      <c r="BI219" s="156">
        <f t="shared" si="58"/>
        <v>0</v>
      </c>
      <c r="BJ219" s="16" t="s">
        <v>88</v>
      </c>
      <c r="BK219" s="156">
        <f t="shared" si="59"/>
        <v>0</v>
      </c>
      <c r="BL219" s="16" t="s">
        <v>396</v>
      </c>
      <c r="BM219" s="155" t="s">
        <v>15972</v>
      </c>
    </row>
    <row r="220" spans="2:65" s="1" customFormat="1" ht="24.15" customHeight="1">
      <c r="B220" s="142"/>
      <c r="C220" s="143" t="s">
        <v>1688</v>
      </c>
      <c r="D220" s="143" t="s">
        <v>319</v>
      </c>
      <c r="E220" s="144" t="s">
        <v>15973</v>
      </c>
      <c r="F220" s="145" t="s">
        <v>15974</v>
      </c>
      <c r="G220" s="146" t="s">
        <v>484</v>
      </c>
      <c r="H220" s="147">
        <v>3</v>
      </c>
      <c r="I220" s="148"/>
      <c r="J220" s="149">
        <f t="shared" si="50"/>
        <v>0</v>
      </c>
      <c r="K220" s="150"/>
      <c r="L220" s="31"/>
      <c r="M220" s="151" t="s">
        <v>1</v>
      </c>
      <c r="N220" s="152" t="s">
        <v>42</v>
      </c>
      <c r="P220" s="153">
        <f t="shared" si="51"/>
        <v>0</v>
      </c>
      <c r="Q220" s="153">
        <v>0</v>
      </c>
      <c r="R220" s="153">
        <f t="shared" si="52"/>
        <v>0</v>
      </c>
      <c r="S220" s="153">
        <v>8.0000000000000007E-5</v>
      </c>
      <c r="T220" s="154">
        <f t="shared" si="53"/>
        <v>2.4000000000000003E-4</v>
      </c>
      <c r="AR220" s="155" t="s">
        <v>396</v>
      </c>
      <c r="AT220" s="155" t="s">
        <v>319</v>
      </c>
      <c r="AU220" s="155" t="s">
        <v>88</v>
      </c>
      <c r="AY220" s="16" t="s">
        <v>317</v>
      </c>
      <c r="BE220" s="156">
        <f t="shared" si="54"/>
        <v>0</v>
      </c>
      <c r="BF220" s="156">
        <f t="shared" si="55"/>
        <v>0</v>
      </c>
      <c r="BG220" s="156">
        <f t="shared" si="56"/>
        <v>0</v>
      </c>
      <c r="BH220" s="156">
        <f t="shared" si="57"/>
        <v>0</v>
      </c>
      <c r="BI220" s="156">
        <f t="shared" si="58"/>
        <v>0</v>
      </c>
      <c r="BJ220" s="16" t="s">
        <v>88</v>
      </c>
      <c r="BK220" s="156">
        <f t="shared" si="59"/>
        <v>0</v>
      </c>
      <c r="BL220" s="16" t="s">
        <v>396</v>
      </c>
      <c r="BM220" s="155" t="s">
        <v>15975</v>
      </c>
    </row>
    <row r="221" spans="2:65" s="1" customFormat="1" ht="24.15" customHeight="1">
      <c r="B221" s="142"/>
      <c r="C221" s="143" t="s">
        <v>719</v>
      </c>
      <c r="D221" s="143" t="s">
        <v>319</v>
      </c>
      <c r="E221" s="144" t="s">
        <v>15976</v>
      </c>
      <c r="F221" s="145" t="s">
        <v>15977</v>
      </c>
      <c r="G221" s="146" t="s">
        <v>467</v>
      </c>
      <c r="H221" s="147">
        <v>1</v>
      </c>
      <c r="I221" s="148"/>
      <c r="J221" s="149">
        <f t="shared" si="50"/>
        <v>0</v>
      </c>
      <c r="K221" s="150"/>
      <c r="L221" s="31"/>
      <c r="M221" s="151" t="s">
        <v>1</v>
      </c>
      <c r="N221" s="152" t="s">
        <v>42</v>
      </c>
      <c r="P221" s="153">
        <f t="shared" si="51"/>
        <v>0</v>
      </c>
      <c r="Q221" s="153">
        <v>0</v>
      </c>
      <c r="R221" s="153">
        <f t="shared" si="52"/>
        <v>0</v>
      </c>
      <c r="S221" s="153">
        <v>3.1E-4</v>
      </c>
      <c r="T221" s="154">
        <f t="shared" si="53"/>
        <v>3.1E-4</v>
      </c>
      <c r="AR221" s="155" t="s">
        <v>396</v>
      </c>
      <c r="AT221" s="155" t="s">
        <v>319</v>
      </c>
      <c r="AU221" s="155" t="s">
        <v>88</v>
      </c>
      <c r="AY221" s="16" t="s">
        <v>317</v>
      </c>
      <c r="BE221" s="156">
        <f t="shared" si="54"/>
        <v>0</v>
      </c>
      <c r="BF221" s="156">
        <f t="shared" si="55"/>
        <v>0</v>
      </c>
      <c r="BG221" s="156">
        <f t="shared" si="56"/>
        <v>0</v>
      </c>
      <c r="BH221" s="156">
        <f t="shared" si="57"/>
        <v>0</v>
      </c>
      <c r="BI221" s="156">
        <f t="shared" si="58"/>
        <v>0</v>
      </c>
      <c r="BJ221" s="16" t="s">
        <v>88</v>
      </c>
      <c r="BK221" s="156">
        <f t="shared" si="59"/>
        <v>0</v>
      </c>
      <c r="BL221" s="16" t="s">
        <v>396</v>
      </c>
      <c r="BM221" s="155" t="s">
        <v>15978</v>
      </c>
    </row>
    <row r="222" spans="2:65" s="1" customFormat="1" ht="24.15" customHeight="1">
      <c r="B222" s="142"/>
      <c r="C222" s="143" t="s">
        <v>1697</v>
      </c>
      <c r="D222" s="143" t="s">
        <v>319</v>
      </c>
      <c r="E222" s="144" t="s">
        <v>15979</v>
      </c>
      <c r="F222" s="145" t="s">
        <v>15980</v>
      </c>
      <c r="G222" s="146" t="s">
        <v>467</v>
      </c>
      <c r="H222" s="147">
        <v>4</v>
      </c>
      <c r="I222" s="148"/>
      <c r="J222" s="149">
        <f t="shared" si="50"/>
        <v>0</v>
      </c>
      <c r="K222" s="150"/>
      <c r="L222" s="31"/>
      <c r="M222" s="151" t="s">
        <v>1</v>
      </c>
      <c r="N222" s="152" t="s">
        <v>42</v>
      </c>
      <c r="P222" s="153">
        <f t="shared" si="51"/>
        <v>0</v>
      </c>
      <c r="Q222" s="153">
        <v>0</v>
      </c>
      <c r="R222" s="153">
        <f t="shared" si="52"/>
        <v>0</v>
      </c>
      <c r="S222" s="153">
        <v>6.6E-4</v>
      </c>
      <c r="T222" s="154">
        <f t="shared" si="53"/>
        <v>2.64E-3</v>
      </c>
      <c r="AR222" s="155" t="s">
        <v>396</v>
      </c>
      <c r="AT222" s="155" t="s">
        <v>319</v>
      </c>
      <c r="AU222" s="155" t="s">
        <v>88</v>
      </c>
      <c r="AY222" s="16" t="s">
        <v>317</v>
      </c>
      <c r="BE222" s="156">
        <f t="shared" si="54"/>
        <v>0</v>
      </c>
      <c r="BF222" s="156">
        <f t="shared" si="55"/>
        <v>0</v>
      </c>
      <c r="BG222" s="156">
        <f t="shared" si="56"/>
        <v>0</v>
      </c>
      <c r="BH222" s="156">
        <f t="shared" si="57"/>
        <v>0</v>
      </c>
      <c r="BI222" s="156">
        <f t="shared" si="58"/>
        <v>0</v>
      </c>
      <c r="BJ222" s="16" t="s">
        <v>88</v>
      </c>
      <c r="BK222" s="156">
        <f t="shared" si="59"/>
        <v>0</v>
      </c>
      <c r="BL222" s="16" t="s">
        <v>396</v>
      </c>
      <c r="BM222" s="155" t="s">
        <v>15981</v>
      </c>
    </row>
    <row r="223" spans="2:65" s="1" customFormat="1" ht="24.15" customHeight="1">
      <c r="B223" s="142"/>
      <c r="C223" s="143" t="s">
        <v>1704</v>
      </c>
      <c r="D223" s="143" t="s">
        <v>319</v>
      </c>
      <c r="E223" s="144" t="s">
        <v>15982</v>
      </c>
      <c r="F223" s="145" t="s">
        <v>15983</v>
      </c>
      <c r="G223" s="146" t="s">
        <v>484</v>
      </c>
      <c r="H223" s="147">
        <v>25</v>
      </c>
      <c r="I223" s="148"/>
      <c r="J223" s="149">
        <f t="shared" si="50"/>
        <v>0</v>
      </c>
      <c r="K223" s="150"/>
      <c r="L223" s="31"/>
      <c r="M223" s="151" t="s">
        <v>1</v>
      </c>
      <c r="N223" s="152" t="s">
        <v>42</v>
      </c>
      <c r="P223" s="153">
        <f t="shared" si="51"/>
        <v>0</v>
      </c>
      <c r="Q223" s="153">
        <v>0</v>
      </c>
      <c r="R223" s="153">
        <f t="shared" si="52"/>
        <v>0</v>
      </c>
      <c r="S223" s="153">
        <v>1.3999999999999999E-4</v>
      </c>
      <c r="T223" s="154">
        <f t="shared" si="53"/>
        <v>3.4999999999999996E-3</v>
      </c>
      <c r="AR223" s="155" t="s">
        <v>396</v>
      </c>
      <c r="AT223" s="155" t="s">
        <v>319</v>
      </c>
      <c r="AU223" s="155" t="s">
        <v>88</v>
      </c>
      <c r="AY223" s="16" t="s">
        <v>317</v>
      </c>
      <c r="BE223" s="156">
        <f t="shared" si="54"/>
        <v>0</v>
      </c>
      <c r="BF223" s="156">
        <f t="shared" si="55"/>
        <v>0</v>
      </c>
      <c r="BG223" s="156">
        <f t="shared" si="56"/>
        <v>0</v>
      </c>
      <c r="BH223" s="156">
        <f t="shared" si="57"/>
        <v>0</v>
      </c>
      <c r="BI223" s="156">
        <f t="shared" si="58"/>
        <v>0</v>
      </c>
      <c r="BJ223" s="16" t="s">
        <v>88</v>
      </c>
      <c r="BK223" s="156">
        <f t="shared" si="59"/>
        <v>0</v>
      </c>
      <c r="BL223" s="16" t="s">
        <v>396</v>
      </c>
      <c r="BM223" s="155" t="s">
        <v>15984</v>
      </c>
    </row>
    <row r="224" spans="2:65" s="1" customFormat="1" ht="24.15" customHeight="1">
      <c r="B224" s="142"/>
      <c r="C224" s="143" t="s">
        <v>1722</v>
      </c>
      <c r="D224" s="143" t="s">
        <v>319</v>
      </c>
      <c r="E224" s="144" t="s">
        <v>15985</v>
      </c>
      <c r="F224" s="145" t="s">
        <v>15986</v>
      </c>
      <c r="G224" s="146" t="s">
        <v>484</v>
      </c>
      <c r="H224" s="147">
        <v>25</v>
      </c>
      <c r="I224" s="148"/>
      <c r="J224" s="149">
        <f t="shared" si="50"/>
        <v>0</v>
      </c>
      <c r="K224" s="150"/>
      <c r="L224" s="31"/>
      <c r="M224" s="151" t="s">
        <v>1</v>
      </c>
      <c r="N224" s="152" t="s">
        <v>42</v>
      </c>
      <c r="P224" s="153">
        <f t="shared" si="51"/>
        <v>0</v>
      </c>
      <c r="Q224" s="153">
        <v>0</v>
      </c>
      <c r="R224" s="153">
        <f t="shared" si="52"/>
        <v>0</v>
      </c>
      <c r="S224" s="153">
        <v>2.5000000000000001E-4</v>
      </c>
      <c r="T224" s="154">
        <f t="shared" si="53"/>
        <v>6.2500000000000003E-3</v>
      </c>
      <c r="AR224" s="155" t="s">
        <v>396</v>
      </c>
      <c r="AT224" s="155" t="s">
        <v>319</v>
      </c>
      <c r="AU224" s="155" t="s">
        <v>88</v>
      </c>
      <c r="AY224" s="16" t="s">
        <v>317</v>
      </c>
      <c r="BE224" s="156">
        <f t="shared" si="54"/>
        <v>0</v>
      </c>
      <c r="BF224" s="156">
        <f t="shared" si="55"/>
        <v>0</v>
      </c>
      <c r="BG224" s="156">
        <f t="shared" si="56"/>
        <v>0</v>
      </c>
      <c r="BH224" s="156">
        <f t="shared" si="57"/>
        <v>0</v>
      </c>
      <c r="BI224" s="156">
        <f t="shared" si="58"/>
        <v>0</v>
      </c>
      <c r="BJ224" s="16" t="s">
        <v>88</v>
      </c>
      <c r="BK224" s="156">
        <f t="shared" si="59"/>
        <v>0</v>
      </c>
      <c r="BL224" s="16" t="s">
        <v>396</v>
      </c>
      <c r="BM224" s="155" t="s">
        <v>15987</v>
      </c>
    </row>
    <row r="225" spans="2:65" s="1" customFormat="1" ht="24.15" customHeight="1">
      <c r="B225" s="142"/>
      <c r="C225" s="143" t="s">
        <v>1726</v>
      </c>
      <c r="D225" s="143" t="s">
        <v>319</v>
      </c>
      <c r="E225" s="144" t="s">
        <v>15988</v>
      </c>
      <c r="F225" s="145" t="s">
        <v>15989</v>
      </c>
      <c r="G225" s="146" t="s">
        <v>467</v>
      </c>
      <c r="H225" s="147">
        <v>1</v>
      </c>
      <c r="I225" s="148"/>
      <c r="J225" s="149">
        <f t="shared" si="50"/>
        <v>0</v>
      </c>
      <c r="K225" s="150"/>
      <c r="L225" s="31"/>
      <c r="M225" s="151" t="s">
        <v>1</v>
      </c>
      <c r="N225" s="152" t="s">
        <v>42</v>
      </c>
      <c r="P225" s="153">
        <f t="shared" si="51"/>
        <v>0</v>
      </c>
      <c r="Q225" s="153">
        <v>0</v>
      </c>
      <c r="R225" s="153">
        <f t="shared" si="52"/>
        <v>0</v>
      </c>
      <c r="S225" s="153">
        <v>0</v>
      </c>
      <c r="T225" s="154">
        <f t="shared" si="53"/>
        <v>0</v>
      </c>
      <c r="AR225" s="155" t="s">
        <v>396</v>
      </c>
      <c r="AT225" s="155" t="s">
        <v>319</v>
      </c>
      <c r="AU225" s="155" t="s">
        <v>88</v>
      </c>
      <c r="AY225" s="16" t="s">
        <v>317</v>
      </c>
      <c r="BE225" s="156">
        <f t="shared" si="54"/>
        <v>0</v>
      </c>
      <c r="BF225" s="156">
        <f t="shared" si="55"/>
        <v>0</v>
      </c>
      <c r="BG225" s="156">
        <f t="shared" si="56"/>
        <v>0</v>
      </c>
      <c r="BH225" s="156">
        <f t="shared" si="57"/>
        <v>0</v>
      </c>
      <c r="BI225" s="156">
        <f t="shared" si="58"/>
        <v>0</v>
      </c>
      <c r="BJ225" s="16" t="s">
        <v>88</v>
      </c>
      <c r="BK225" s="156">
        <f t="shared" si="59"/>
        <v>0</v>
      </c>
      <c r="BL225" s="16" t="s">
        <v>396</v>
      </c>
      <c r="BM225" s="155" t="s">
        <v>15990</v>
      </c>
    </row>
    <row r="226" spans="2:65" s="1" customFormat="1" ht="24.15" customHeight="1">
      <c r="B226" s="142"/>
      <c r="C226" s="179" t="s">
        <v>1748</v>
      </c>
      <c r="D226" s="179" t="s">
        <v>454</v>
      </c>
      <c r="E226" s="180" t="s">
        <v>15991</v>
      </c>
      <c r="F226" s="181" t="s">
        <v>15992</v>
      </c>
      <c r="G226" s="182" t="s">
        <v>467</v>
      </c>
      <c r="H226" s="183">
        <v>1</v>
      </c>
      <c r="I226" s="184"/>
      <c r="J226" s="185">
        <f t="shared" si="50"/>
        <v>0</v>
      </c>
      <c r="K226" s="186"/>
      <c r="L226" s="187"/>
      <c r="M226" s="188" t="s">
        <v>1</v>
      </c>
      <c r="N226" s="189" t="s">
        <v>42</v>
      </c>
      <c r="P226" s="153">
        <f t="shared" si="51"/>
        <v>0</v>
      </c>
      <c r="Q226" s="153">
        <v>2.7000000000000001E-3</v>
      </c>
      <c r="R226" s="153">
        <f t="shared" si="52"/>
        <v>2.7000000000000001E-3</v>
      </c>
      <c r="S226" s="153">
        <v>0</v>
      </c>
      <c r="T226" s="154">
        <f t="shared" si="53"/>
        <v>0</v>
      </c>
      <c r="AR226" s="155" t="s">
        <v>481</v>
      </c>
      <c r="AT226" s="155" t="s">
        <v>454</v>
      </c>
      <c r="AU226" s="155" t="s">
        <v>88</v>
      </c>
      <c r="AY226" s="16" t="s">
        <v>317</v>
      </c>
      <c r="BE226" s="156">
        <f t="shared" si="54"/>
        <v>0</v>
      </c>
      <c r="BF226" s="156">
        <f t="shared" si="55"/>
        <v>0</v>
      </c>
      <c r="BG226" s="156">
        <f t="shared" si="56"/>
        <v>0</v>
      </c>
      <c r="BH226" s="156">
        <f t="shared" si="57"/>
        <v>0</v>
      </c>
      <c r="BI226" s="156">
        <f t="shared" si="58"/>
        <v>0</v>
      </c>
      <c r="BJ226" s="16" t="s">
        <v>88</v>
      </c>
      <c r="BK226" s="156">
        <f t="shared" si="59"/>
        <v>0</v>
      </c>
      <c r="BL226" s="16" t="s">
        <v>396</v>
      </c>
      <c r="BM226" s="155" t="s">
        <v>15993</v>
      </c>
    </row>
    <row r="227" spans="2:65" s="1" customFormat="1" ht="36">
      <c r="B227" s="31"/>
      <c r="D227" s="158" t="s">
        <v>597</v>
      </c>
      <c r="F227" s="195" t="s">
        <v>15994</v>
      </c>
      <c r="I227" s="196"/>
      <c r="L227" s="31"/>
      <c r="M227" s="197"/>
      <c r="T227" s="58"/>
      <c r="AT227" s="16" t="s">
        <v>597</v>
      </c>
      <c r="AU227" s="16" t="s">
        <v>88</v>
      </c>
    </row>
    <row r="228" spans="2:65" s="1" customFormat="1" ht="16.5" customHeight="1">
      <c r="B228" s="142"/>
      <c r="C228" s="143" t="s">
        <v>725</v>
      </c>
      <c r="D228" s="143" t="s">
        <v>319</v>
      </c>
      <c r="E228" s="144" t="s">
        <v>15995</v>
      </c>
      <c r="F228" s="145" t="s">
        <v>15819</v>
      </c>
      <c r="G228" s="146" t="s">
        <v>484</v>
      </c>
      <c r="H228" s="147">
        <v>9</v>
      </c>
      <c r="I228" s="148"/>
      <c r="J228" s="149">
        <f t="shared" ref="J228:J235" si="60">ROUND(I228*H228,2)</f>
        <v>0</v>
      </c>
      <c r="K228" s="150"/>
      <c r="L228" s="31"/>
      <c r="M228" s="151" t="s">
        <v>1</v>
      </c>
      <c r="N228" s="152" t="s">
        <v>42</v>
      </c>
      <c r="P228" s="153">
        <f t="shared" ref="P228:P235" si="61">O228*H228</f>
        <v>0</v>
      </c>
      <c r="Q228" s="153">
        <v>0</v>
      </c>
      <c r="R228" s="153">
        <f t="shared" ref="R228:R235" si="62">Q228*H228</f>
        <v>0</v>
      </c>
      <c r="S228" s="153">
        <v>0</v>
      </c>
      <c r="T228" s="154">
        <f t="shared" ref="T228:T235" si="63">S228*H228</f>
        <v>0</v>
      </c>
      <c r="AR228" s="155" t="s">
        <v>396</v>
      </c>
      <c r="AT228" s="155" t="s">
        <v>319</v>
      </c>
      <c r="AU228" s="155" t="s">
        <v>88</v>
      </c>
      <c r="AY228" s="16" t="s">
        <v>317</v>
      </c>
      <c r="BE228" s="156">
        <f t="shared" ref="BE228:BE235" si="64">IF(N228="základná",J228,0)</f>
        <v>0</v>
      </c>
      <c r="BF228" s="156">
        <f t="shared" ref="BF228:BF235" si="65">IF(N228="znížená",J228,0)</f>
        <v>0</v>
      </c>
      <c r="BG228" s="156">
        <f t="shared" ref="BG228:BG235" si="66">IF(N228="zákl. prenesená",J228,0)</f>
        <v>0</v>
      </c>
      <c r="BH228" s="156">
        <f t="shared" ref="BH228:BH235" si="67">IF(N228="zníž. prenesená",J228,0)</f>
        <v>0</v>
      </c>
      <c r="BI228" s="156">
        <f t="shared" ref="BI228:BI235" si="68">IF(N228="nulová",J228,0)</f>
        <v>0</v>
      </c>
      <c r="BJ228" s="16" t="s">
        <v>88</v>
      </c>
      <c r="BK228" s="156">
        <f t="shared" ref="BK228:BK235" si="69">ROUND(I228*H228,2)</f>
        <v>0</v>
      </c>
      <c r="BL228" s="16" t="s">
        <v>396</v>
      </c>
      <c r="BM228" s="155" t="s">
        <v>15996</v>
      </c>
    </row>
    <row r="229" spans="2:65" s="1" customFormat="1" ht="24.15" customHeight="1">
      <c r="B229" s="142"/>
      <c r="C229" s="179" t="s">
        <v>1758</v>
      </c>
      <c r="D229" s="179" t="s">
        <v>454</v>
      </c>
      <c r="E229" s="180" t="s">
        <v>15997</v>
      </c>
      <c r="F229" s="181" t="s">
        <v>15998</v>
      </c>
      <c r="G229" s="182" t="s">
        <v>484</v>
      </c>
      <c r="H229" s="183">
        <v>9</v>
      </c>
      <c r="I229" s="184"/>
      <c r="J229" s="185">
        <f t="shared" si="60"/>
        <v>0</v>
      </c>
      <c r="K229" s="186"/>
      <c r="L229" s="187"/>
      <c r="M229" s="188" t="s">
        <v>1</v>
      </c>
      <c r="N229" s="189" t="s">
        <v>42</v>
      </c>
      <c r="P229" s="153">
        <f t="shared" si="61"/>
        <v>0</v>
      </c>
      <c r="Q229" s="153">
        <v>0</v>
      </c>
      <c r="R229" s="153">
        <f t="shared" si="62"/>
        <v>0</v>
      </c>
      <c r="S229" s="153">
        <v>0</v>
      </c>
      <c r="T229" s="154">
        <f t="shared" si="63"/>
        <v>0</v>
      </c>
      <c r="AR229" s="155" t="s">
        <v>481</v>
      </c>
      <c r="AT229" s="155" t="s">
        <v>454</v>
      </c>
      <c r="AU229" s="155" t="s">
        <v>88</v>
      </c>
      <c r="AY229" s="16" t="s">
        <v>317</v>
      </c>
      <c r="BE229" s="156">
        <f t="shared" si="64"/>
        <v>0</v>
      </c>
      <c r="BF229" s="156">
        <f t="shared" si="65"/>
        <v>0</v>
      </c>
      <c r="BG229" s="156">
        <f t="shared" si="66"/>
        <v>0</v>
      </c>
      <c r="BH229" s="156">
        <f t="shared" si="67"/>
        <v>0</v>
      </c>
      <c r="BI229" s="156">
        <f t="shared" si="68"/>
        <v>0</v>
      </c>
      <c r="BJ229" s="16" t="s">
        <v>88</v>
      </c>
      <c r="BK229" s="156">
        <f t="shared" si="69"/>
        <v>0</v>
      </c>
      <c r="BL229" s="16" t="s">
        <v>396</v>
      </c>
      <c r="BM229" s="155" t="s">
        <v>15999</v>
      </c>
    </row>
    <row r="230" spans="2:65" s="1" customFormat="1" ht="16.5" customHeight="1">
      <c r="B230" s="142"/>
      <c r="C230" s="143" t="s">
        <v>728</v>
      </c>
      <c r="D230" s="143" t="s">
        <v>319</v>
      </c>
      <c r="E230" s="144" t="s">
        <v>16000</v>
      </c>
      <c r="F230" s="145" t="s">
        <v>15825</v>
      </c>
      <c r="G230" s="146" t="s">
        <v>484</v>
      </c>
      <c r="H230" s="147">
        <v>18</v>
      </c>
      <c r="I230" s="148"/>
      <c r="J230" s="149">
        <f t="shared" si="60"/>
        <v>0</v>
      </c>
      <c r="K230" s="150"/>
      <c r="L230" s="31"/>
      <c r="M230" s="151" t="s">
        <v>1</v>
      </c>
      <c r="N230" s="152" t="s">
        <v>42</v>
      </c>
      <c r="P230" s="153">
        <f t="shared" si="61"/>
        <v>0</v>
      </c>
      <c r="Q230" s="153">
        <v>0</v>
      </c>
      <c r="R230" s="153">
        <f t="shared" si="62"/>
        <v>0</v>
      </c>
      <c r="S230" s="153">
        <v>0</v>
      </c>
      <c r="T230" s="154">
        <f t="shared" si="63"/>
        <v>0</v>
      </c>
      <c r="AR230" s="155" t="s">
        <v>396</v>
      </c>
      <c r="AT230" s="155" t="s">
        <v>319</v>
      </c>
      <c r="AU230" s="155" t="s">
        <v>88</v>
      </c>
      <c r="AY230" s="16" t="s">
        <v>317</v>
      </c>
      <c r="BE230" s="156">
        <f t="shared" si="64"/>
        <v>0</v>
      </c>
      <c r="BF230" s="156">
        <f t="shared" si="65"/>
        <v>0</v>
      </c>
      <c r="BG230" s="156">
        <f t="shared" si="66"/>
        <v>0</v>
      </c>
      <c r="BH230" s="156">
        <f t="shared" si="67"/>
        <v>0</v>
      </c>
      <c r="BI230" s="156">
        <f t="shared" si="68"/>
        <v>0</v>
      </c>
      <c r="BJ230" s="16" t="s">
        <v>88</v>
      </c>
      <c r="BK230" s="156">
        <f t="shared" si="69"/>
        <v>0</v>
      </c>
      <c r="BL230" s="16" t="s">
        <v>396</v>
      </c>
      <c r="BM230" s="155" t="s">
        <v>16001</v>
      </c>
    </row>
    <row r="231" spans="2:65" s="1" customFormat="1" ht="24.15" customHeight="1">
      <c r="B231" s="142"/>
      <c r="C231" s="179" t="s">
        <v>1769</v>
      </c>
      <c r="D231" s="179" t="s">
        <v>454</v>
      </c>
      <c r="E231" s="180" t="s">
        <v>16002</v>
      </c>
      <c r="F231" s="181" t="s">
        <v>16003</v>
      </c>
      <c r="G231" s="182" t="s">
        <v>484</v>
      </c>
      <c r="H231" s="183">
        <v>18</v>
      </c>
      <c r="I231" s="184"/>
      <c r="J231" s="185">
        <f t="shared" si="60"/>
        <v>0</v>
      </c>
      <c r="K231" s="186"/>
      <c r="L231" s="187"/>
      <c r="M231" s="188" t="s">
        <v>1</v>
      </c>
      <c r="N231" s="189" t="s">
        <v>42</v>
      </c>
      <c r="P231" s="153">
        <f t="shared" si="61"/>
        <v>0</v>
      </c>
      <c r="Q231" s="153">
        <v>0</v>
      </c>
      <c r="R231" s="153">
        <f t="shared" si="62"/>
        <v>0</v>
      </c>
      <c r="S231" s="153">
        <v>0</v>
      </c>
      <c r="T231" s="154">
        <f t="shared" si="63"/>
        <v>0</v>
      </c>
      <c r="AR231" s="155" t="s">
        <v>481</v>
      </c>
      <c r="AT231" s="155" t="s">
        <v>454</v>
      </c>
      <c r="AU231" s="155" t="s">
        <v>88</v>
      </c>
      <c r="AY231" s="16" t="s">
        <v>317</v>
      </c>
      <c r="BE231" s="156">
        <f t="shared" si="64"/>
        <v>0</v>
      </c>
      <c r="BF231" s="156">
        <f t="shared" si="65"/>
        <v>0</v>
      </c>
      <c r="BG231" s="156">
        <f t="shared" si="66"/>
        <v>0</v>
      </c>
      <c r="BH231" s="156">
        <f t="shared" si="67"/>
        <v>0</v>
      </c>
      <c r="BI231" s="156">
        <f t="shared" si="68"/>
        <v>0</v>
      </c>
      <c r="BJ231" s="16" t="s">
        <v>88</v>
      </c>
      <c r="BK231" s="156">
        <f t="shared" si="69"/>
        <v>0</v>
      </c>
      <c r="BL231" s="16" t="s">
        <v>396</v>
      </c>
      <c r="BM231" s="155" t="s">
        <v>16004</v>
      </c>
    </row>
    <row r="232" spans="2:65" s="1" customFormat="1" ht="16.5" customHeight="1">
      <c r="B232" s="142"/>
      <c r="C232" s="143" t="s">
        <v>732</v>
      </c>
      <c r="D232" s="143" t="s">
        <v>319</v>
      </c>
      <c r="E232" s="144" t="s">
        <v>16005</v>
      </c>
      <c r="F232" s="145" t="s">
        <v>15831</v>
      </c>
      <c r="G232" s="146" t="s">
        <v>484</v>
      </c>
      <c r="H232" s="147">
        <v>12</v>
      </c>
      <c r="I232" s="148"/>
      <c r="J232" s="149">
        <f t="shared" si="60"/>
        <v>0</v>
      </c>
      <c r="K232" s="150"/>
      <c r="L232" s="31"/>
      <c r="M232" s="151" t="s">
        <v>1</v>
      </c>
      <c r="N232" s="152" t="s">
        <v>42</v>
      </c>
      <c r="P232" s="153">
        <f t="shared" si="61"/>
        <v>0</v>
      </c>
      <c r="Q232" s="153">
        <v>0</v>
      </c>
      <c r="R232" s="153">
        <f t="shared" si="62"/>
        <v>0</v>
      </c>
      <c r="S232" s="153">
        <v>0</v>
      </c>
      <c r="T232" s="154">
        <f t="shared" si="63"/>
        <v>0</v>
      </c>
      <c r="AR232" s="155" t="s">
        <v>396</v>
      </c>
      <c r="AT232" s="155" t="s">
        <v>319</v>
      </c>
      <c r="AU232" s="155" t="s">
        <v>88</v>
      </c>
      <c r="AY232" s="16" t="s">
        <v>317</v>
      </c>
      <c r="BE232" s="156">
        <f t="shared" si="64"/>
        <v>0</v>
      </c>
      <c r="BF232" s="156">
        <f t="shared" si="65"/>
        <v>0</v>
      </c>
      <c r="BG232" s="156">
        <f t="shared" si="66"/>
        <v>0</v>
      </c>
      <c r="BH232" s="156">
        <f t="shared" si="67"/>
        <v>0</v>
      </c>
      <c r="BI232" s="156">
        <f t="shared" si="68"/>
        <v>0</v>
      </c>
      <c r="BJ232" s="16" t="s">
        <v>88</v>
      </c>
      <c r="BK232" s="156">
        <f t="shared" si="69"/>
        <v>0</v>
      </c>
      <c r="BL232" s="16" t="s">
        <v>396</v>
      </c>
      <c r="BM232" s="155" t="s">
        <v>16006</v>
      </c>
    </row>
    <row r="233" spans="2:65" s="1" customFormat="1" ht="24.15" customHeight="1">
      <c r="B233" s="142"/>
      <c r="C233" s="179" t="s">
        <v>1780</v>
      </c>
      <c r="D233" s="179" t="s">
        <v>454</v>
      </c>
      <c r="E233" s="180" t="s">
        <v>16007</v>
      </c>
      <c r="F233" s="181" t="s">
        <v>16008</v>
      </c>
      <c r="G233" s="182" t="s">
        <v>484</v>
      </c>
      <c r="H233" s="183">
        <v>12</v>
      </c>
      <c r="I233" s="184"/>
      <c r="J233" s="185">
        <f t="shared" si="60"/>
        <v>0</v>
      </c>
      <c r="K233" s="186"/>
      <c r="L233" s="187"/>
      <c r="M233" s="188" t="s">
        <v>1</v>
      </c>
      <c r="N233" s="189" t="s">
        <v>42</v>
      </c>
      <c r="P233" s="153">
        <f t="shared" si="61"/>
        <v>0</v>
      </c>
      <c r="Q233" s="153">
        <v>0</v>
      </c>
      <c r="R233" s="153">
        <f t="shared" si="62"/>
        <v>0</v>
      </c>
      <c r="S233" s="153">
        <v>0</v>
      </c>
      <c r="T233" s="154">
        <f t="shared" si="63"/>
        <v>0</v>
      </c>
      <c r="AR233" s="155" t="s">
        <v>481</v>
      </c>
      <c r="AT233" s="155" t="s">
        <v>454</v>
      </c>
      <c r="AU233" s="155" t="s">
        <v>88</v>
      </c>
      <c r="AY233" s="16" t="s">
        <v>317</v>
      </c>
      <c r="BE233" s="156">
        <f t="shared" si="64"/>
        <v>0</v>
      </c>
      <c r="BF233" s="156">
        <f t="shared" si="65"/>
        <v>0</v>
      </c>
      <c r="BG233" s="156">
        <f t="shared" si="66"/>
        <v>0</v>
      </c>
      <c r="BH233" s="156">
        <f t="shared" si="67"/>
        <v>0</v>
      </c>
      <c r="BI233" s="156">
        <f t="shared" si="68"/>
        <v>0</v>
      </c>
      <c r="BJ233" s="16" t="s">
        <v>88</v>
      </c>
      <c r="BK233" s="156">
        <f t="shared" si="69"/>
        <v>0</v>
      </c>
      <c r="BL233" s="16" t="s">
        <v>396</v>
      </c>
      <c r="BM233" s="155" t="s">
        <v>16009</v>
      </c>
    </row>
    <row r="234" spans="2:65" s="1" customFormat="1" ht="16.5" customHeight="1">
      <c r="B234" s="142"/>
      <c r="C234" s="143" t="s">
        <v>735</v>
      </c>
      <c r="D234" s="143" t="s">
        <v>319</v>
      </c>
      <c r="E234" s="144" t="s">
        <v>16010</v>
      </c>
      <c r="F234" s="145" t="s">
        <v>15837</v>
      </c>
      <c r="G234" s="146" t="s">
        <v>484</v>
      </c>
      <c r="H234" s="147">
        <v>45</v>
      </c>
      <c r="I234" s="148"/>
      <c r="J234" s="149">
        <f t="shared" si="60"/>
        <v>0</v>
      </c>
      <c r="K234" s="150"/>
      <c r="L234" s="31"/>
      <c r="M234" s="151" t="s">
        <v>1</v>
      </c>
      <c r="N234" s="152" t="s">
        <v>42</v>
      </c>
      <c r="P234" s="153">
        <f t="shared" si="61"/>
        <v>0</v>
      </c>
      <c r="Q234" s="153">
        <v>0</v>
      </c>
      <c r="R234" s="153">
        <f t="shared" si="62"/>
        <v>0</v>
      </c>
      <c r="S234" s="153">
        <v>0</v>
      </c>
      <c r="T234" s="154">
        <f t="shared" si="63"/>
        <v>0</v>
      </c>
      <c r="AR234" s="155" t="s">
        <v>396</v>
      </c>
      <c r="AT234" s="155" t="s">
        <v>319</v>
      </c>
      <c r="AU234" s="155" t="s">
        <v>88</v>
      </c>
      <c r="AY234" s="16" t="s">
        <v>317</v>
      </c>
      <c r="BE234" s="156">
        <f t="shared" si="64"/>
        <v>0</v>
      </c>
      <c r="BF234" s="156">
        <f t="shared" si="65"/>
        <v>0</v>
      </c>
      <c r="BG234" s="156">
        <f t="shared" si="66"/>
        <v>0</v>
      </c>
      <c r="BH234" s="156">
        <f t="shared" si="67"/>
        <v>0</v>
      </c>
      <c r="BI234" s="156">
        <f t="shared" si="68"/>
        <v>0</v>
      </c>
      <c r="BJ234" s="16" t="s">
        <v>88</v>
      </c>
      <c r="BK234" s="156">
        <f t="shared" si="69"/>
        <v>0</v>
      </c>
      <c r="BL234" s="16" t="s">
        <v>396</v>
      </c>
      <c r="BM234" s="155" t="s">
        <v>16011</v>
      </c>
    </row>
    <row r="235" spans="2:65" s="1" customFormat="1" ht="24.15" customHeight="1">
      <c r="B235" s="142"/>
      <c r="C235" s="179" t="s">
        <v>1809</v>
      </c>
      <c r="D235" s="179" t="s">
        <v>454</v>
      </c>
      <c r="E235" s="180" t="s">
        <v>16012</v>
      </c>
      <c r="F235" s="181" t="s">
        <v>16013</v>
      </c>
      <c r="G235" s="182" t="s">
        <v>484</v>
      </c>
      <c r="H235" s="183">
        <v>45</v>
      </c>
      <c r="I235" s="184"/>
      <c r="J235" s="185">
        <f t="shared" si="60"/>
        <v>0</v>
      </c>
      <c r="K235" s="186"/>
      <c r="L235" s="187"/>
      <c r="M235" s="188" t="s">
        <v>1</v>
      </c>
      <c r="N235" s="189" t="s">
        <v>42</v>
      </c>
      <c r="P235" s="153">
        <f t="shared" si="61"/>
        <v>0</v>
      </c>
      <c r="Q235" s="153">
        <v>0</v>
      </c>
      <c r="R235" s="153">
        <f t="shared" si="62"/>
        <v>0</v>
      </c>
      <c r="S235" s="153">
        <v>0</v>
      </c>
      <c r="T235" s="154">
        <f t="shared" si="63"/>
        <v>0</v>
      </c>
      <c r="AR235" s="155" t="s">
        <v>481</v>
      </c>
      <c r="AT235" s="155" t="s">
        <v>454</v>
      </c>
      <c r="AU235" s="155" t="s">
        <v>88</v>
      </c>
      <c r="AY235" s="16" t="s">
        <v>317</v>
      </c>
      <c r="BE235" s="156">
        <f t="shared" si="64"/>
        <v>0</v>
      </c>
      <c r="BF235" s="156">
        <f t="shared" si="65"/>
        <v>0</v>
      </c>
      <c r="BG235" s="156">
        <f t="shared" si="66"/>
        <v>0</v>
      </c>
      <c r="BH235" s="156">
        <f t="shared" si="67"/>
        <v>0</v>
      </c>
      <c r="BI235" s="156">
        <f t="shared" si="68"/>
        <v>0</v>
      </c>
      <c r="BJ235" s="16" t="s">
        <v>88</v>
      </c>
      <c r="BK235" s="156">
        <f t="shared" si="69"/>
        <v>0</v>
      </c>
      <c r="BL235" s="16" t="s">
        <v>396</v>
      </c>
      <c r="BM235" s="155" t="s">
        <v>16014</v>
      </c>
    </row>
    <row r="236" spans="2:65" s="1" customFormat="1" ht="45">
      <c r="B236" s="31"/>
      <c r="D236" s="158" t="s">
        <v>597</v>
      </c>
      <c r="F236" s="195" t="s">
        <v>15842</v>
      </c>
      <c r="I236" s="196"/>
      <c r="L236" s="31"/>
      <c r="M236" s="197"/>
      <c r="T236" s="58"/>
      <c r="AT236" s="16" t="s">
        <v>597</v>
      </c>
      <c r="AU236" s="16" t="s">
        <v>88</v>
      </c>
    </row>
    <row r="237" spans="2:65" s="1" customFormat="1" ht="24.15" customHeight="1">
      <c r="B237" s="142"/>
      <c r="C237" s="143" t="s">
        <v>739</v>
      </c>
      <c r="D237" s="143" t="s">
        <v>319</v>
      </c>
      <c r="E237" s="144" t="s">
        <v>16015</v>
      </c>
      <c r="F237" s="145" t="s">
        <v>15859</v>
      </c>
      <c r="G237" s="146" t="s">
        <v>444</v>
      </c>
      <c r="H237" s="147">
        <v>5</v>
      </c>
      <c r="I237" s="148"/>
      <c r="J237" s="149">
        <f>ROUND(I237*H237,2)</f>
        <v>0</v>
      </c>
      <c r="K237" s="150"/>
      <c r="L237" s="31"/>
      <c r="M237" s="151" t="s">
        <v>1</v>
      </c>
      <c r="N237" s="152" t="s">
        <v>42</v>
      </c>
      <c r="P237" s="153">
        <f>O237*H237</f>
        <v>0</v>
      </c>
      <c r="Q237" s="153">
        <v>0</v>
      </c>
      <c r="R237" s="153">
        <f>Q237*H237</f>
        <v>0</v>
      </c>
      <c r="S237" s="153">
        <v>0</v>
      </c>
      <c r="T237" s="154">
        <f>S237*H237</f>
        <v>0</v>
      </c>
      <c r="AR237" s="155" t="s">
        <v>396</v>
      </c>
      <c r="AT237" s="155" t="s">
        <v>319</v>
      </c>
      <c r="AU237" s="155" t="s">
        <v>88</v>
      </c>
      <c r="AY237" s="16" t="s">
        <v>317</v>
      </c>
      <c r="BE237" s="156">
        <f>IF(N237="základná",J237,0)</f>
        <v>0</v>
      </c>
      <c r="BF237" s="156">
        <f>IF(N237="znížená",J237,0)</f>
        <v>0</v>
      </c>
      <c r="BG237" s="156">
        <f>IF(N237="zákl. prenesená",J237,0)</f>
        <v>0</v>
      </c>
      <c r="BH237" s="156">
        <f>IF(N237="zníž. prenesená",J237,0)</f>
        <v>0</v>
      </c>
      <c r="BI237" s="156">
        <f>IF(N237="nulová",J237,0)</f>
        <v>0</v>
      </c>
      <c r="BJ237" s="16" t="s">
        <v>88</v>
      </c>
      <c r="BK237" s="156">
        <f>ROUND(I237*H237,2)</f>
        <v>0</v>
      </c>
      <c r="BL237" s="16" t="s">
        <v>396</v>
      </c>
      <c r="BM237" s="155" t="s">
        <v>16016</v>
      </c>
    </row>
    <row r="238" spans="2:65" s="1" customFormat="1" ht="24.15" customHeight="1">
      <c r="B238" s="142"/>
      <c r="C238" s="179" t="s">
        <v>1820</v>
      </c>
      <c r="D238" s="179" t="s">
        <v>454</v>
      </c>
      <c r="E238" s="180" t="s">
        <v>16017</v>
      </c>
      <c r="F238" s="181" t="s">
        <v>15862</v>
      </c>
      <c r="G238" s="182" t="s">
        <v>444</v>
      </c>
      <c r="H238" s="183">
        <v>5</v>
      </c>
      <c r="I238" s="184"/>
      <c r="J238" s="185">
        <f>ROUND(I238*H238,2)</f>
        <v>0</v>
      </c>
      <c r="K238" s="186"/>
      <c r="L238" s="187"/>
      <c r="M238" s="188" t="s">
        <v>1</v>
      </c>
      <c r="N238" s="189" t="s">
        <v>42</v>
      </c>
      <c r="P238" s="153">
        <f>O238*H238</f>
        <v>0</v>
      </c>
      <c r="Q238" s="153">
        <v>8.3000000000000001E-3</v>
      </c>
      <c r="R238" s="153">
        <f>Q238*H238</f>
        <v>4.1500000000000002E-2</v>
      </c>
      <c r="S238" s="153">
        <v>0</v>
      </c>
      <c r="T238" s="154">
        <f>S238*H238</f>
        <v>0</v>
      </c>
      <c r="AR238" s="155" t="s">
        <v>481</v>
      </c>
      <c r="AT238" s="155" t="s">
        <v>454</v>
      </c>
      <c r="AU238" s="155" t="s">
        <v>88</v>
      </c>
      <c r="AY238" s="16" t="s">
        <v>317</v>
      </c>
      <c r="BE238" s="156">
        <f>IF(N238="základná",J238,0)</f>
        <v>0</v>
      </c>
      <c r="BF238" s="156">
        <f>IF(N238="znížená",J238,0)</f>
        <v>0</v>
      </c>
      <c r="BG238" s="156">
        <f>IF(N238="zákl. prenesená",J238,0)</f>
        <v>0</v>
      </c>
      <c r="BH238" s="156">
        <f>IF(N238="zníž. prenesená",J238,0)</f>
        <v>0</v>
      </c>
      <c r="BI238" s="156">
        <f>IF(N238="nulová",J238,0)</f>
        <v>0</v>
      </c>
      <c r="BJ238" s="16" t="s">
        <v>88</v>
      </c>
      <c r="BK238" s="156">
        <f>ROUND(I238*H238,2)</f>
        <v>0</v>
      </c>
      <c r="BL238" s="16" t="s">
        <v>396</v>
      </c>
      <c r="BM238" s="155" t="s">
        <v>16018</v>
      </c>
    </row>
    <row r="239" spans="2:65" s="1" customFormat="1" ht="45">
      <c r="B239" s="31"/>
      <c r="D239" s="158" t="s">
        <v>597</v>
      </c>
      <c r="F239" s="195" t="s">
        <v>15864</v>
      </c>
      <c r="I239" s="196"/>
      <c r="L239" s="31"/>
      <c r="M239" s="197"/>
      <c r="T239" s="58"/>
      <c r="AT239" s="16" t="s">
        <v>597</v>
      </c>
      <c r="AU239" s="16" t="s">
        <v>88</v>
      </c>
    </row>
    <row r="240" spans="2:65" s="1" customFormat="1" ht="24.15" customHeight="1">
      <c r="B240" s="142"/>
      <c r="C240" s="143" t="s">
        <v>1853</v>
      </c>
      <c r="D240" s="143" t="s">
        <v>319</v>
      </c>
      <c r="E240" s="144" t="s">
        <v>16019</v>
      </c>
      <c r="F240" s="145" t="s">
        <v>16020</v>
      </c>
      <c r="G240" s="146" t="s">
        <v>444</v>
      </c>
      <c r="H240" s="147">
        <v>4</v>
      </c>
      <c r="I240" s="148"/>
      <c r="J240" s="149">
        <f>ROUND(I240*H240,2)</f>
        <v>0</v>
      </c>
      <c r="K240" s="150"/>
      <c r="L240" s="31"/>
      <c r="M240" s="151" t="s">
        <v>1</v>
      </c>
      <c r="N240" s="152" t="s">
        <v>42</v>
      </c>
      <c r="P240" s="153">
        <f>O240*H240</f>
        <v>0</v>
      </c>
      <c r="Q240" s="153">
        <v>0</v>
      </c>
      <c r="R240" s="153">
        <f>Q240*H240</f>
        <v>0</v>
      </c>
      <c r="S240" s="153">
        <v>0</v>
      </c>
      <c r="T240" s="154">
        <f>S240*H240</f>
        <v>0</v>
      </c>
      <c r="AR240" s="155" t="s">
        <v>396</v>
      </c>
      <c r="AT240" s="155" t="s">
        <v>319</v>
      </c>
      <c r="AU240" s="155" t="s">
        <v>88</v>
      </c>
      <c r="AY240" s="16" t="s">
        <v>317</v>
      </c>
      <c r="BE240" s="156">
        <f>IF(N240="základná",J240,0)</f>
        <v>0</v>
      </c>
      <c r="BF240" s="156">
        <f>IF(N240="znížená",J240,0)</f>
        <v>0</v>
      </c>
      <c r="BG240" s="156">
        <f>IF(N240="zákl. prenesená",J240,0)</f>
        <v>0</v>
      </c>
      <c r="BH240" s="156">
        <f>IF(N240="zníž. prenesená",J240,0)</f>
        <v>0</v>
      </c>
      <c r="BI240" s="156">
        <f>IF(N240="nulová",J240,0)</f>
        <v>0</v>
      </c>
      <c r="BJ240" s="16" t="s">
        <v>88</v>
      </c>
      <c r="BK240" s="156">
        <f>ROUND(I240*H240,2)</f>
        <v>0</v>
      </c>
      <c r="BL240" s="16" t="s">
        <v>396</v>
      </c>
      <c r="BM240" s="155" t="s">
        <v>16021</v>
      </c>
    </row>
    <row r="241" spans="2:65" s="1" customFormat="1" ht="24.15" customHeight="1">
      <c r="B241" s="142"/>
      <c r="C241" s="179" t="s">
        <v>1859</v>
      </c>
      <c r="D241" s="179" t="s">
        <v>454</v>
      </c>
      <c r="E241" s="180" t="s">
        <v>16022</v>
      </c>
      <c r="F241" s="181" t="s">
        <v>16023</v>
      </c>
      <c r="G241" s="182" t="s">
        <v>444</v>
      </c>
      <c r="H241" s="183">
        <v>4</v>
      </c>
      <c r="I241" s="184"/>
      <c r="J241" s="185">
        <f>ROUND(I241*H241,2)</f>
        <v>0</v>
      </c>
      <c r="K241" s="186"/>
      <c r="L241" s="187"/>
      <c r="M241" s="188" t="s">
        <v>1</v>
      </c>
      <c r="N241" s="189" t="s">
        <v>42</v>
      </c>
      <c r="P241" s="153">
        <f>O241*H241</f>
        <v>0</v>
      </c>
      <c r="Q241" s="153">
        <v>8.3000000000000001E-3</v>
      </c>
      <c r="R241" s="153">
        <f>Q241*H241</f>
        <v>3.32E-2</v>
      </c>
      <c r="S241" s="153">
        <v>0</v>
      </c>
      <c r="T241" s="154">
        <f>S241*H241</f>
        <v>0</v>
      </c>
      <c r="AR241" s="155" t="s">
        <v>481</v>
      </c>
      <c r="AT241" s="155" t="s">
        <v>454</v>
      </c>
      <c r="AU241" s="155" t="s">
        <v>88</v>
      </c>
      <c r="AY241" s="16" t="s">
        <v>317</v>
      </c>
      <c r="BE241" s="156">
        <f>IF(N241="základná",J241,0)</f>
        <v>0</v>
      </c>
      <c r="BF241" s="156">
        <f>IF(N241="znížená",J241,0)</f>
        <v>0</v>
      </c>
      <c r="BG241" s="156">
        <f>IF(N241="zákl. prenesená",J241,0)</f>
        <v>0</v>
      </c>
      <c r="BH241" s="156">
        <f>IF(N241="zníž. prenesená",J241,0)</f>
        <v>0</v>
      </c>
      <c r="BI241" s="156">
        <f>IF(N241="nulová",J241,0)</f>
        <v>0</v>
      </c>
      <c r="BJ241" s="16" t="s">
        <v>88</v>
      </c>
      <c r="BK241" s="156">
        <f>ROUND(I241*H241,2)</f>
        <v>0</v>
      </c>
      <c r="BL241" s="16" t="s">
        <v>396</v>
      </c>
      <c r="BM241" s="155" t="s">
        <v>16024</v>
      </c>
    </row>
    <row r="242" spans="2:65" s="1" customFormat="1" ht="45">
      <c r="B242" s="31"/>
      <c r="D242" s="158" t="s">
        <v>597</v>
      </c>
      <c r="F242" s="195" t="s">
        <v>15864</v>
      </c>
      <c r="I242" s="196"/>
      <c r="L242" s="31"/>
      <c r="M242" s="197"/>
      <c r="T242" s="58"/>
      <c r="AT242" s="16" t="s">
        <v>597</v>
      </c>
      <c r="AU242" s="16" t="s">
        <v>88</v>
      </c>
    </row>
    <row r="243" spans="2:65" s="1" customFormat="1" ht="24.15" customHeight="1">
      <c r="B243" s="142"/>
      <c r="C243" s="143" t="s">
        <v>742</v>
      </c>
      <c r="D243" s="143" t="s">
        <v>319</v>
      </c>
      <c r="E243" s="144" t="s">
        <v>16025</v>
      </c>
      <c r="F243" s="145" t="s">
        <v>15844</v>
      </c>
      <c r="G243" s="146" t="s">
        <v>484</v>
      </c>
      <c r="H243" s="147">
        <v>5</v>
      </c>
      <c r="I243" s="148"/>
      <c r="J243" s="149">
        <f t="shared" ref="J243:J270" si="70">ROUND(I243*H243,2)</f>
        <v>0</v>
      </c>
      <c r="K243" s="150"/>
      <c r="L243" s="31"/>
      <c r="M243" s="151" t="s">
        <v>1</v>
      </c>
      <c r="N243" s="152" t="s">
        <v>42</v>
      </c>
      <c r="P243" s="153">
        <f t="shared" ref="P243:P270" si="71">O243*H243</f>
        <v>0</v>
      </c>
      <c r="Q243" s="153">
        <v>0</v>
      </c>
      <c r="R243" s="153">
        <f t="shared" ref="R243:R270" si="72">Q243*H243</f>
        <v>0</v>
      </c>
      <c r="S243" s="153">
        <v>0</v>
      </c>
      <c r="T243" s="154">
        <f t="shared" ref="T243:T270" si="73">S243*H243</f>
        <v>0</v>
      </c>
      <c r="AR243" s="155" t="s">
        <v>396</v>
      </c>
      <c r="AT243" s="155" t="s">
        <v>319</v>
      </c>
      <c r="AU243" s="155" t="s">
        <v>88</v>
      </c>
      <c r="AY243" s="16" t="s">
        <v>317</v>
      </c>
      <c r="BE243" s="156">
        <f t="shared" ref="BE243:BE270" si="74">IF(N243="základná",J243,0)</f>
        <v>0</v>
      </c>
      <c r="BF243" s="156">
        <f t="shared" ref="BF243:BF270" si="75">IF(N243="znížená",J243,0)</f>
        <v>0</v>
      </c>
      <c r="BG243" s="156">
        <f t="shared" ref="BG243:BG270" si="76">IF(N243="zákl. prenesená",J243,0)</f>
        <v>0</v>
      </c>
      <c r="BH243" s="156">
        <f t="shared" ref="BH243:BH270" si="77">IF(N243="zníž. prenesená",J243,0)</f>
        <v>0</v>
      </c>
      <c r="BI243" s="156">
        <f t="shared" ref="BI243:BI270" si="78">IF(N243="nulová",J243,0)</f>
        <v>0</v>
      </c>
      <c r="BJ243" s="16" t="s">
        <v>88</v>
      </c>
      <c r="BK243" s="156">
        <f t="shared" ref="BK243:BK270" si="79">ROUND(I243*H243,2)</f>
        <v>0</v>
      </c>
      <c r="BL243" s="16" t="s">
        <v>396</v>
      </c>
      <c r="BM243" s="155" t="s">
        <v>16026</v>
      </c>
    </row>
    <row r="244" spans="2:65" s="1" customFormat="1" ht="24.15" customHeight="1">
      <c r="B244" s="142"/>
      <c r="C244" s="179" t="s">
        <v>1836</v>
      </c>
      <c r="D244" s="179" t="s">
        <v>454</v>
      </c>
      <c r="E244" s="180" t="s">
        <v>16027</v>
      </c>
      <c r="F244" s="181" t="s">
        <v>15850</v>
      </c>
      <c r="G244" s="182" t="s">
        <v>484</v>
      </c>
      <c r="H244" s="183">
        <v>3</v>
      </c>
      <c r="I244" s="184"/>
      <c r="J244" s="185">
        <f t="shared" si="70"/>
        <v>0</v>
      </c>
      <c r="K244" s="186"/>
      <c r="L244" s="187"/>
      <c r="M244" s="188" t="s">
        <v>1</v>
      </c>
      <c r="N244" s="189" t="s">
        <v>42</v>
      </c>
      <c r="P244" s="153">
        <f t="shared" si="71"/>
        <v>0</v>
      </c>
      <c r="Q244" s="153">
        <v>1E-4</v>
      </c>
      <c r="R244" s="153">
        <f t="shared" si="72"/>
        <v>3.0000000000000003E-4</v>
      </c>
      <c r="S244" s="153">
        <v>0</v>
      </c>
      <c r="T244" s="154">
        <f t="shared" si="73"/>
        <v>0</v>
      </c>
      <c r="AR244" s="155" t="s">
        <v>481</v>
      </c>
      <c r="AT244" s="155" t="s">
        <v>454</v>
      </c>
      <c r="AU244" s="155" t="s">
        <v>88</v>
      </c>
      <c r="AY244" s="16" t="s">
        <v>317</v>
      </c>
      <c r="BE244" s="156">
        <f t="shared" si="74"/>
        <v>0</v>
      </c>
      <c r="BF244" s="156">
        <f t="shared" si="75"/>
        <v>0</v>
      </c>
      <c r="BG244" s="156">
        <f t="shared" si="76"/>
        <v>0</v>
      </c>
      <c r="BH244" s="156">
        <f t="shared" si="77"/>
        <v>0</v>
      </c>
      <c r="BI244" s="156">
        <f t="shared" si="78"/>
        <v>0</v>
      </c>
      <c r="BJ244" s="16" t="s">
        <v>88</v>
      </c>
      <c r="BK244" s="156">
        <f t="shared" si="79"/>
        <v>0</v>
      </c>
      <c r="BL244" s="16" t="s">
        <v>396</v>
      </c>
      <c r="BM244" s="155" t="s">
        <v>16028</v>
      </c>
    </row>
    <row r="245" spans="2:65" s="1" customFormat="1" ht="24.15" customHeight="1">
      <c r="B245" s="142"/>
      <c r="C245" s="179" t="s">
        <v>1841</v>
      </c>
      <c r="D245" s="179" t="s">
        <v>454</v>
      </c>
      <c r="E245" s="180" t="s">
        <v>16029</v>
      </c>
      <c r="F245" s="181" t="s">
        <v>15847</v>
      </c>
      <c r="G245" s="182" t="s">
        <v>484</v>
      </c>
      <c r="H245" s="183">
        <v>2</v>
      </c>
      <c r="I245" s="184"/>
      <c r="J245" s="185">
        <f t="shared" si="70"/>
        <v>0</v>
      </c>
      <c r="K245" s="186"/>
      <c r="L245" s="187"/>
      <c r="M245" s="188" t="s">
        <v>1</v>
      </c>
      <c r="N245" s="189" t="s">
        <v>42</v>
      </c>
      <c r="P245" s="153">
        <f t="shared" si="71"/>
        <v>0</v>
      </c>
      <c r="Q245" s="153">
        <v>1.2E-4</v>
      </c>
      <c r="R245" s="153">
        <f t="shared" si="72"/>
        <v>2.4000000000000001E-4</v>
      </c>
      <c r="S245" s="153">
        <v>0</v>
      </c>
      <c r="T245" s="154">
        <f t="shared" si="73"/>
        <v>0</v>
      </c>
      <c r="AR245" s="155" t="s">
        <v>481</v>
      </c>
      <c r="AT245" s="155" t="s">
        <v>454</v>
      </c>
      <c r="AU245" s="155" t="s">
        <v>88</v>
      </c>
      <c r="AY245" s="16" t="s">
        <v>317</v>
      </c>
      <c r="BE245" s="156">
        <f t="shared" si="74"/>
        <v>0</v>
      </c>
      <c r="BF245" s="156">
        <f t="shared" si="75"/>
        <v>0</v>
      </c>
      <c r="BG245" s="156">
        <f t="shared" si="76"/>
        <v>0</v>
      </c>
      <c r="BH245" s="156">
        <f t="shared" si="77"/>
        <v>0</v>
      </c>
      <c r="BI245" s="156">
        <f t="shared" si="78"/>
        <v>0</v>
      </c>
      <c r="BJ245" s="16" t="s">
        <v>88</v>
      </c>
      <c r="BK245" s="156">
        <f t="shared" si="79"/>
        <v>0</v>
      </c>
      <c r="BL245" s="16" t="s">
        <v>396</v>
      </c>
      <c r="BM245" s="155" t="s">
        <v>16030</v>
      </c>
    </row>
    <row r="246" spans="2:65" s="1" customFormat="1" ht="24.15" customHeight="1">
      <c r="B246" s="142"/>
      <c r="C246" s="143" t="s">
        <v>493</v>
      </c>
      <c r="D246" s="143" t="s">
        <v>319</v>
      </c>
      <c r="E246" s="144" t="s">
        <v>16031</v>
      </c>
      <c r="F246" s="145" t="s">
        <v>16032</v>
      </c>
      <c r="G246" s="146" t="s">
        <v>484</v>
      </c>
      <c r="H246" s="147">
        <v>3</v>
      </c>
      <c r="I246" s="148"/>
      <c r="J246" s="149">
        <f t="shared" si="70"/>
        <v>0</v>
      </c>
      <c r="K246" s="150"/>
      <c r="L246" s="31"/>
      <c r="M246" s="151" t="s">
        <v>1</v>
      </c>
      <c r="N246" s="152" t="s">
        <v>42</v>
      </c>
      <c r="P246" s="153">
        <f t="shared" si="71"/>
        <v>0</v>
      </c>
      <c r="Q246" s="153">
        <v>0</v>
      </c>
      <c r="R246" s="153">
        <f t="shared" si="72"/>
        <v>0</v>
      </c>
      <c r="S246" s="153">
        <v>0</v>
      </c>
      <c r="T246" s="154">
        <f t="shared" si="73"/>
        <v>0</v>
      </c>
      <c r="AR246" s="155" t="s">
        <v>396</v>
      </c>
      <c r="AT246" s="155" t="s">
        <v>319</v>
      </c>
      <c r="AU246" s="155" t="s">
        <v>88</v>
      </c>
      <c r="AY246" s="16" t="s">
        <v>317</v>
      </c>
      <c r="BE246" s="156">
        <f t="shared" si="74"/>
        <v>0</v>
      </c>
      <c r="BF246" s="156">
        <f t="shared" si="75"/>
        <v>0</v>
      </c>
      <c r="BG246" s="156">
        <f t="shared" si="76"/>
        <v>0</v>
      </c>
      <c r="BH246" s="156">
        <f t="shared" si="77"/>
        <v>0</v>
      </c>
      <c r="BI246" s="156">
        <f t="shared" si="78"/>
        <v>0</v>
      </c>
      <c r="BJ246" s="16" t="s">
        <v>88</v>
      </c>
      <c r="BK246" s="156">
        <f t="shared" si="79"/>
        <v>0</v>
      </c>
      <c r="BL246" s="16" t="s">
        <v>396</v>
      </c>
      <c r="BM246" s="155" t="s">
        <v>16033</v>
      </c>
    </row>
    <row r="247" spans="2:65" s="1" customFormat="1" ht="24.15" customHeight="1">
      <c r="B247" s="142"/>
      <c r="C247" s="179" t="s">
        <v>1849</v>
      </c>
      <c r="D247" s="179" t="s">
        <v>454</v>
      </c>
      <c r="E247" s="180" t="s">
        <v>16034</v>
      </c>
      <c r="F247" s="181" t="s">
        <v>16035</v>
      </c>
      <c r="G247" s="182" t="s">
        <v>484</v>
      </c>
      <c r="H247" s="183">
        <v>3</v>
      </c>
      <c r="I247" s="184"/>
      <c r="J247" s="185">
        <f t="shared" si="70"/>
        <v>0</v>
      </c>
      <c r="K247" s="186"/>
      <c r="L247" s="187"/>
      <c r="M247" s="188" t="s">
        <v>1</v>
      </c>
      <c r="N247" s="189" t="s">
        <v>42</v>
      </c>
      <c r="P247" s="153">
        <f t="shared" si="71"/>
        <v>0</v>
      </c>
      <c r="Q247" s="153">
        <v>2.0000000000000001E-4</v>
      </c>
      <c r="R247" s="153">
        <f t="shared" si="72"/>
        <v>6.0000000000000006E-4</v>
      </c>
      <c r="S247" s="153">
        <v>0</v>
      </c>
      <c r="T247" s="154">
        <f t="shared" si="73"/>
        <v>0</v>
      </c>
      <c r="AR247" s="155" t="s">
        <v>481</v>
      </c>
      <c r="AT247" s="155" t="s">
        <v>454</v>
      </c>
      <c r="AU247" s="155" t="s">
        <v>88</v>
      </c>
      <c r="AY247" s="16" t="s">
        <v>317</v>
      </c>
      <c r="BE247" s="156">
        <f t="shared" si="74"/>
        <v>0</v>
      </c>
      <c r="BF247" s="156">
        <f t="shared" si="75"/>
        <v>0</v>
      </c>
      <c r="BG247" s="156">
        <f t="shared" si="76"/>
        <v>0</v>
      </c>
      <c r="BH247" s="156">
        <f t="shared" si="77"/>
        <v>0</v>
      </c>
      <c r="BI247" s="156">
        <f t="shared" si="78"/>
        <v>0</v>
      </c>
      <c r="BJ247" s="16" t="s">
        <v>88</v>
      </c>
      <c r="BK247" s="156">
        <f t="shared" si="79"/>
        <v>0</v>
      </c>
      <c r="BL247" s="16" t="s">
        <v>396</v>
      </c>
      <c r="BM247" s="155" t="s">
        <v>16036</v>
      </c>
    </row>
    <row r="248" spans="2:65" s="1" customFormat="1" ht="24.15" customHeight="1">
      <c r="B248" s="142"/>
      <c r="C248" s="143" t="s">
        <v>1868</v>
      </c>
      <c r="D248" s="143" t="s">
        <v>319</v>
      </c>
      <c r="E248" s="144" t="s">
        <v>16037</v>
      </c>
      <c r="F248" s="145" t="s">
        <v>15752</v>
      </c>
      <c r="G248" s="146" t="s">
        <v>444</v>
      </c>
      <c r="H248" s="147">
        <v>2</v>
      </c>
      <c r="I248" s="148"/>
      <c r="J248" s="149">
        <f t="shared" si="70"/>
        <v>0</v>
      </c>
      <c r="K248" s="150"/>
      <c r="L248" s="31"/>
      <c r="M248" s="151" t="s">
        <v>1</v>
      </c>
      <c r="N248" s="152" t="s">
        <v>42</v>
      </c>
      <c r="P248" s="153">
        <f t="shared" si="71"/>
        <v>0</v>
      </c>
      <c r="Q248" s="153">
        <v>0</v>
      </c>
      <c r="R248" s="153">
        <f t="shared" si="72"/>
        <v>0</v>
      </c>
      <c r="S248" s="153">
        <v>0</v>
      </c>
      <c r="T248" s="154">
        <f t="shared" si="73"/>
        <v>0</v>
      </c>
      <c r="AR248" s="155" t="s">
        <v>396</v>
      </c>
      <c r="AT248" s="155" t="s">
        <v>319</v>
      </c>
      <c r="AU248" s="155" t="s">
        <v>88</v>
      </c>
      <c r="AY248" s="16" t="s">
        <v>317</v>
      </c>
      <c r="BE248" s="156">
        <f t="shared" si="74"/>
        <v>0</v>
      </c>
      <c r="BF248" s="156">
        <f t="shared" si="75"/>
        <v>0</v>
      </c>
      <c r="BG248" s="156">
        <f t="shared" si="76"/>
        <v>0</v>
      </c>
      <c r="BH248" s="156">
        <f t="shared" si="77"/>
        <v>0</v>
      </c>
      <c r="BI248" s="156">
        <f t="shared" si="78"/>
        <v>0</v>
      </c>
      <c r="BJ248" s="16" t="s">
        <v>88</v>
      </c>
      <c r="BK248" s="156">
        <f t="shared" si="79"/>
        <v>0</v>
      </c>
      <c r="BL248" s="16" t="s">
        <v>396</v>
      </c>
      <c r="BM248" s="155" t="s">
        <v>16038</v>
      </c>
    </row>
    <row r="249" spans="2:65" s="1" customFormat="1" ht="24.15" customHeight="1">
      <c r="B249" s="142"/>
      <c r="C249" s="179" t="s">
        <v>1872</v>
      </c>
      <c r="D249" s="179" t="s">
        <v>454</v>
      </c>
      <c r="E249" s="180" t="s">
        <v>16039</v>
      </c>
      <c r="F249" s="181" t="s">
        <v>16040</v>
      </c>
      <c r="G249" s="182" t="s">
        <v>444</v>
      </c>
      <c r="H249" s="183">
        <v>2</v>
      </c>
      <c r="I249" s="184"/>
      <c r="J249" s="185">
        <f t="shared" si="70"/>
        <v>0</v>
      </c>
      <c r="K249" s="186"/>
      <c r="L249" s="187"/>
      <c r="M249" s="188" t="s">
        <v>1</v>
      </c>
      <c r="N249" s="189" t="s">
        <v>42</v>
      </c>
      <c r="P249" s="153">
        <f t="shared" si="71"/>
        <v>0</v>
      </c>
      <c r="Q249" s="153">
        <v>0</v>
      </c>
      <c r="R249" s="153">
        <f t="shared" si="72"/>
        <v>0</v>
      </c>
      <c r="S249" s="153">
        <v>0</v>
      </c>
      <c r="T249" s="154">
        <f t="shared" si="73"/>
        <v>0</v>
      </c>
      <c r="AR249" s="155" t="s">
        <v>481</v>
      </c>
      <c r="AT249" s="155" t="s">
        <v>454</v>
      </c>
      <c r="AU249" s="155" t="s">
        <v>88</v>
      </c>
      <c r="AY249" s="16" t="s">
        <v>317</v>
      </c>
      <c r="BE249" s="156">
        <f t="shared" si="74"/>
        <v>0</v>
      </c>
      <c r="BF249" s="156">
        <f t="shared" si="75"/>
        <v>0</v>
      </c>
      <c r="BG249" s="156">
        <f t="shared" si="76"/>
        <v>0</v>
      </c>
      <c r="BH249" s="156">
        <f t="shared" si="77"/>
        <v>0</v>
      </c>
      <c r="BI249" s="156">
        <f t="shared" si="78"/>
        <v>0</v>
      </c>
      <c r="BJ249" s="16" t="s">
        <v>88</v>
      </c>
      <c r="BK249" s="156">
        <f t="shared" si="79"/>
        <v>0</v>
      </c>
      <c r="BL249" s="16" t="s">
        <v>396</v>
      </c>
      <c r="BM249" s="155" t="s">
        <v>16041</v>
      </c>
    </row>
    <row r="250" spans="2:65" s="1" customFormat="1" ht="16.5" customHeight="1">
      <c r="B250" s="142"/>
      <c r="C250" s="143" t="s">
        <v>2100</v>
      </c>
      <c r="D250" s="200" t="s">
        <v>319</v>
      </c>
      <c r="E250" s="144" t="s">
        <v>16042</v>
      </c>
      <c r="F250" s="145" t="s">
        <v>16043</v>
      </c>
      <c r="G250" s="146" t="s">
        <v>444</v>
      </c>
      <c r="H250" s="147">
        <v>228</v>
      </c>
      <c r="I250" s="148"/>
      <c r="J250" s="149">
        <f t="shared" si="70"/>
        <v>0</v>
      </c>
      <c r="K250" s="150"/>
      <c r="L250" s="31"/>
      <c r="M250" s="151" t="s">
        <v>1</v>
      </c>
      <c r="N250" s="152" t="s">
        <v>42</v>
      </c>
      <c r="P250" s="153">
        <f t="shared" si="71"/>
        <v>0</v>
      </c>
      <c r="Q250" s="153">
        <v>0</v>
      </c>
      <c r="R250" s="153">
        <f t="shared" si="72"/>
        <v>0</v>
      </c>
      <c r="S250" s="153">
        <v>0</v>
      </c>
      <c r="T250" s="154">
        <f t="shared" si="73"/>
        <v>0</v>
      </c>
      <c r="AR250" s="155" t="s">
        <v>396</v>
      </c>
      <c r="AT250" s="155" t="s">
        <v>319</v>
      </c>
      <c r="AU250" s="155" t="s">
        <v>88</v>
      </c>
      <c r="AY250" s="16" t="s">
        <v>317</v>
      </c>
      <c r="BE250" s="156">
        <f t="shared" si="74"/>
        <v>0</v>
      </c>
      <c r="BF250" s="156">
        <f t="shared" si="75"/>
        <v>0</v>
      </c>
      <c r="BG250" s="156">
        <f t="shared" si="76"/>
        <v>0</v>
      </c>
      <c r="BH250" s="156">
        <f t="shared" si="77"/>
        <v>0</v>
      </c>
      <c r="BI250" s="156">
        <f t="shared" si="78"/>
        <v>0</v>
      </c>
      <c r="BJ250" s="16" t="s">
        <v>88</v>
      </c>
      <c r="BK250" s="156">
        <f t="shared" si="79"/>
        <v>0</v>
      </c>
      <c r="BL250" s="16" t="s">
        <v>396</v>
      </c>
      <c r="BM250" s="155" t="s">
        <v>16044</v>
      </c>
    </row>
    <row r="251" spans="2:65" s="1" customFormat="1" ht="24.15" customHeight="1">
      <c r="B251" s="142"/>
      <c r="C251" s="179" t="s">
        <v>2104</v>
      </c>
      <c r="D251" s="201" t="s">
        <v>454</v>
      </c>
      <c r="E251" s="180" t="s">
        <v>16045</v>
      </c>
      <c r="F251" s="181" t="s">
        <v>16040</v>
      </c>
      <c r="G251" s="182" t="s">
        <v>444</v>
      </c>
      <c r="H251" s="183">
        <v>228</v>
      </c>
      <c r="I251" s="184"/>
      <c r="J251" s="185">
        <f t="shared" si="70"/>
        <v>0</v>
      </c>
      <c r="K251" s="186"/>
      <c r="L251" s="187"/>
      <c r="M251" s="188" t="s">
        <v>1</v>
      </c>
      <c r="N251" s="189" t="s">
        <v>42</v>
      </c>
      <c r="P251" s="153">
        <f t="shared" si="71"/>
        <v>0</v>
      </c>
      <c r="Q251" s="153">
        <v>0</v>
      </c>
      <c r="R251" s="153">
        <f t="shared" si="72"/>
        <v>0</v>
      </c>
      <c r="S251" s="153">
        <v>0</v>
      </c>
      <c r="T251" s="154">
        <f t="shared" si="73"/>
        <v>0</v>
      </c>
      <c r="AR251" s="155" t="s">
        <v>481</v>
      </c>
      <c r="AT251" s="155" t="s">
        <v>454</v>
      </c>
      <c r="AU251" s="155" t="s">
        <v>88</v>
      </c>
      <c r="AY251" s="16" t="s">
        <v>317</v>
      </c>
      <c r="BE251" s="156">
        <f t="shared" si="74"/>
        <v>0</v>
      </c>
      <c r="BF251" s="156">
        <f t="shared" si="75"/>
        <v>0</v>
      </c>
      <c r="BG251" s="156">
        <f t="shared" si="76"/>
        <v>0</v>
      </c>
      <c r="BH251" s="156">
        <f t="shared" si="77"/>
        <v>0</v>
      </c>
      <c r="BI251" s="156">
        <f t="shared" si="78"/>
        <v>0</v>
      </c>
      <c r="BJ251" s="16" t="s">
        <v>88</v>
      </c>
      <c r="BK251" s="156">
        <f t="shared" si="79"/>
        <v>0</v>
      </c>
      <c r="BL251" s="16" t="s">
        <v>396</v>
      </c>
      <c r="BM251" s="155" t="s">
        <v>16046</v>
      </c>
    </row>
    <row r="252" spans="2:65" s="1" customFormat="1" ht="21.75" customHeight="1">
      <c r="B252" s="142"/>
      <c r="C252" s="143" t="s">
        <v>1922</v>
      </c>
      <c r="D252" s="143" t="s">
        <v>319</v>
      </c>
      <c r="E252" s="144" t="s">
        <v>16047</v>
      </c>
      <c r="F252" s="145" t="s">
        <v>16048</v>
      </c>
      <c r="G252" s="146" t="s">
        <v>467</v>
      </c>
      <c r="H252" s="147">
        <v>1</v>
      </c>
      <c r="I252" s="148"/>
      <c r="J252" s="149">
        <f t="shared" si="70"/>
        <v>0</v>
      </c>
      <c r="K252" s="150"/>
      <c r="L252" s="31"/>
      <c r="M252" s="151" t="s">
        <v>1</v>
      </c>
      <c r="N252" s="152" t="s">
        <v>42</v>
      </c>
      <c r="P252" s="153">
        <f t="shared" si="71"/>
        <v>0</v>
      </c>
      <c r="Q252" s="153">
        <v>0</v>
      </c>
      <c r="R252" s="153">
        <f t="shared" si="72"/>
        <v>0</v>
      </c>
      <c r="S252" s="153">
        <v>0</v>
      </c>
      <c r="T252" s="154">
        <f t="shared" si="73"/>
        <v>0</v>
      </c>
      <c r="AR252" s="155" t="s">
        <v>396</v>
      </c>
      <c r="AT252" s="155" t="s">
        <v>319</v>
      </c>
      <c r="AU252" s="155" t="s">
        <v>88</v>
      </c>
      <c r="AY252" s="16" t="s">
        <v>317</v>
      </c>
      <c r="BE252" s="156">
        <f t="shared" si="74"/>
        <v>0</v>
      </c>
      <c r="BF252" s="156">
        <f t="shared" si="75"/>
        <v>0</v>
      </c>
      <c r="BG252" s="156">
        <f t="shared" si="76"/>
        <v>0</v>
      </c>
      <c r="BH252" s="156">
        <f t="shared" si="77"/>
        <v>0</v>
      </c>
      <c r="BI252" s="156">
        <f t="shared" si="78"/>
        <v>0</v>
      </c>
      <c r="BJ252" s="16" t="s">
        <v>88</v>
      </c>
      <c r="BK252" s="156">
        <f t="shared" si="79"/>
        <v>0</v>
      </c>
      <c r="BL252" s="16" t="s">
        <v>396</v>
      </c>
      <c r="BM252" s="155" t="s">
        <v>16049</v>
      </c>
    </row>
    <row r="253" spans="2:65" s="1" customFormat="1" ht="16.5" customHeight="1">
      <c r="B253" s="142"/>
      <c r="C253" s="179" t="s">
        <v>1957</v>
      </c>
      <c r="D253" s="179" t="s">
        <v>454</v>
      </c>
      <c r="E253" s="180" t="s">
        <v>16050</v>
      </c>
      <c r="F253" s="181" t="s">
        <v>16051</v>
      </c>
      <c r="G253" s="182" t="s">
        <v>467</v>
      </c>
      <c r="H253" s="183">
        <v>1</v>
      </c>
      <c r="I253" s="184"/>
      <c r="J253" s="185">
        <f t="shared" si="70"/>
        <v>0</v>
      </c>
      <c r="K253" s="186"/>
      <c r="L253" s="187"/>
      <c r="M253" s="188" t="s">
        <v>1</v>
      </c>
      <c r="N253" s="189" t="s">
        <v>42</v>
      </c>
      <c r="P253" s="153">
        <f t="shared" si="71"/>
        <v>0</v>
      </c>
      <c r="Q253" s="153">
        <v>4.0000000000000002E-4</v>
      </c>
      <c r="R253" s="153">
        <f t="shared" si="72"/>
        <v>4.0000000000000002E-4</v>
      </c>
      <c r="S253" s="153">
        <v>0</v>
      </c>
      <c r="T253" s="154">
        <f t="shared" si="73"/>
        <v>0</v>
      </c>
      <c r="AR253" s="155" t="s">
        <v>481</v>
      </c>
      <c r="AT253" s="155" t="s">
        <v>454</v>
      </c>
      <c r="AU253" s="155" t="s">
        <v>88</v>
      </c>
      <c r="AY253" s="16" t="s">
        <v>317</v>
      </c>
      <c r="BE253" s="156">
        <f t="shared" si="74"/>
        <v>0</v>
      </c>
      <c r="BF253" s="156">
        <f t="shared" si="75"/>
        <v>0</v>
      </c>
      <c r="BG253" s="156">
        <f t="shared" si="76"/>
        <v>0</v>
      </c>
      <c r="BH253" s="156">
        <f t="shared" si="77"/>
        <v>0</v>
      </c>
      <c r="BI253" s="156">
        <f t="shared" si="78"/>
        <v>0</v>
      </c>
      <c r="BJ253" s="16" t="s">
        <v>88</v>
      </c>
      <c r="BK253" s="156">
        <f t="shared" si="79"/>
        <v>0</v>
      </c>
      <c r="BL253" s="16" t="s">
        <v>396</v>
      </c>
      <c r="BM253" s="155" t="s">
        <v>16052</v>
      </c>
    </row>
    <row r="254" spans="2:65" s="1" customFormat="1" ht="24.15" customHeight="1">
      <c r="B254" s="142"/>
      <c r="C254" s="143" t="s">
        <v>1961</v>
      </c>
      <c r="D254" s="143" t="s">
        <v>319</v>
      </c>
      <c r="E254" s="144" t="s">
        <v>16053</v>
      </c>
      <c r="F254" s="145" t="s">
        <v>15800</v>
      </c>
      <c r="G254" s="146" t="s">
        <v>467</v>
      </c>
      <c r="H254" s="147">
        <v>3</v>
      </c>
      <c r="I254" s="148"/>
      <c r="J254" s="149">
        <f t="shared" si="70"/>
        <v>0</v>
      </c>
      <c r="K254" s="150"/>
      <c r="L254" s="31"/>
      <c r="M254" s="151" t="s">
        <v>1</v>
      </c>
      <c r="N254" s="152" t="s">
        <v>42</v>
      </c>
      <c r="P254" s="153">
        <f t="shared" si="71"/>
        <v>0</v>
      </c>
      <c r="Q254" s="153">
        <v>0</v>
      </c>
      <c r="R254" s="153">
        <f t="shared" si="72"/>
        <v>0</v>
      </c>
      <c r="S254" s="153">
        <v>0</v>
      </c>
      <c r="T254" s="154">
        <f t="shared" si="73"/>
        <v>0</v>
      </c>
      <c r="AR254" s="155" t="s">
        <v>396</v>
      </c>
      <c r="AT254" s="155" t="s">
        <v>319</v>
      </c>
      <c r="AU254" s="155" t="s">
        <v>88</v>
      </c>
      <c r="AY254" s="16" t="s">
        <v>317</v>
      </c>
      <c r="BE254" s="156">
        <f t="shared" si="74"/>
        <v>0</v>
      </c>
      <c r="BF254" s="156">
        <f t="shared" si="75"/>
        <v>0</v>
      </c>
      <c r="BG254" s="156">
        <f t="shared" si="76"/>
        <v>0</v>
      </c>
      <c r="BH254" s="156">
        <f t="shared" si="77"/>
        <v>0</v>
      </c>
      <c r="BI254" s="156">
        <f t="shared" si="78"/>
        <v>0</v>
      </c>
      <c r="BJ254" s="16" t="s">
        <v>88</v>
      </c>
      <c r="BK254" s="156">
        <f t="shared" si="79"/>
        <v>0</v>
      </c>
      <c r="BL254" s="16" t="s">
        <v>396</v>
      </c>
      <c r="BM254" s="155" t="s">
        <v>16054</v>
      </c>
    </row>
    <row r="255" spans="2:65" s="1" customFormat="1" ht="16.5" customHeight="1">
      <c r="B255" s="142"/>
      <c r="C255" s="179" t="s">
        <v>2024</v>
      </c>
      <c r="D255" s="179" t="s">
        <v>454</v>
      </c>
      <c r="E255" s="180" t="s">
        <v>16055</v>
      </c>
      <c r="F255" s="181" t="s">
        <v>16056</v>
      </c>
      <c r="G255" s="182" t="s">
        <v>467</v>
      </c>
      <c r="H255" s="183">
        <v>2</v>
      </c>
      <c r="I255" s="184"/>
      <c r="J255" s="185">
        <f t="shared" si="70"/>
        <v>0</v>
      </c>
      <c r="K255" s="186"/>
      <c r="L255" s="187"/>
      <c r="M255" s="188" t="s">
        <v>1</v>
      </c>
      <c r="N255" s="189" t="s">
        <v>42</v>
      </c>
      <c r="P255" s="153">
        <f t="shared" si="71"/>
        <v>0</v>
      </c>
      <c r="Q255" s="153">
        <v>3.1E-4</v>
      </c>
      <c r="R255" s="153">
        <f t="shared" si="72"/>
        <v>6.2E-4</v>
      </c>
      <c r="S255" s="153">
        <v>0</v>
      </c>
      <c r="T255" s="154">
        <f t="shared" si="73"/>
        <v>0</v>
      </c>
      <c r="AR255" s="155" t="s">
        <v>481</v>
      </c>
      <c r="AT255" s="155" t="s">
        <v>454</v>
      </c>
      <c r="AU255" s="155" t="s">
        <v>88</v>
      </c>
      <c r="AY255" s="16" t="s">
        <v>317</v>
      </c>
      <c r="BE255" s="156">
        <f t="shared" si="74"/>
        <v>0</v>
      </c>
      <c r="BF255" s="156">
        <f t="shared" si="75"/>
        <v>0</v>
      </c>
      <c r="BG255" s="156">
        <f t="shared" si="76"/>
        <v>0</v>
      </c>
      <c r="BH255" s="156">
        <f t="shared" si="77"/>
        <v>0</v>
      </c>
      <c r="BI255" s="156">
        <f t="shared" si="78"/>
        <v>0</v>
      </c>
      <c r="BJ255" s="16" t="s">
        <v>88</v>
      </c>
      <c r="BK255" s="156">
        <f t="shared" si="79"/>
        <v>0</v>
      </c>
      <c r="BL255" s="16" t="s">
        <v>396</v>
      </c>
      <c r="BM255" s="155" t="s">
        <v>16057</v>
      </c>
    </row>
    <row r="256" spans="2:65" s="1" customFormat="1" ht="16.5" customHeight="1">
      <c r="B256" s="142"/>
      <c r="C256" s="179" t="s">
        <v>2028</v>
      </c>
      <c r="D256" s="179" t="s">
        <v>454</v>
      </c>
      <c r="E256" s="180" t="s">
        <v>16058</v>
      </c>
      <c r="F256" s="181" t="s">
        <v>16059</v>
      </c>
      <c r="G256" s="182" t="s">
        <v>467</v>
      </c>
      <c r="H256" s="183">
        <v>1</v>
      </c>
      <c r="I256" s="184"/>
      <c r="J256" s="185">
        <f t="shared" si="70"/>
        <v>0</v>
      </c>
      <c r="K256" s="186"/>
      <c r="L256" s="187"/>
      <c r="M256" s="188" t="s">
        <v>1</v>
      </c>
      <c r="N256" s="189" t="s">
        <v>42</v>
      </c>
      <c r="P256" s="153">
        <f t="shared" si="71"/>
        <v>0</v>
      </c>
      <c r="Q256" s="153">
        <v>3.1E-4</v>
      </c>
      <c r="R256" s="153">
        <f t="shared" si="72"/>
        <v>3.1E-4</v>
      </c>
      <c r="S256" s="153">
        <v>0</v>
      </c>
      <c r="T256" s="154">
        <f t="shared" si="73"/>
        <v>0</v>
      </c>
      <c r="AR256" s="155" t="s">
        <v>481</v>
      </c>
      <c r="AT256" s="155" t="s">
        <v>454</v>
      </c>
      <c r="AU256" s="155" t="s">
        <v>88</v>
      </c>
      <c r="AY256" s="16" t="s">
        <v>317</v>
      </c>
      <c r="BE256" s="156">
        <f t="shared" si="74"/>
        <v>0</v>
      </c>
      <c r="BF256" s="156">
        <f t="shared" si="75"/>
        <v>0</v>
      </c>
      <c r="BG256" s="156">
        <f t="shared" si="76"/>
        <v>0</v>
      </c>
      <c r="BH256" s="156">
        <f t="shared" si="77"/>
        <v>0</v>
      </c>
      <c r="BI256" s="156">
        <f t="shared" si="78"/>
        <v>0</v>
      </c>
      <c r="BJ256" s="16" t="s">
        <v>88</v>
      </c>
      <c r="BK256" s="156">
        <f t="shared" si="79"/>
        <v>0</v>
      </c>
      <c r="BL256" s="16" t="s">
        <v>396</v>
      </c>
      <c r="BM256" s="155" t="s">
        <v>16060</v>
      </c>
    </row>
    <row r="257" spans="2:65" s="1" customFormat="1" ht="24.15" customHeight="1">
      <c r="B257" s="142"/>
      <c r="C257" s="143" t="s">
        <v>2035</v>
      </c>
      <c r="D257" s="143" t="s">
        <v>319</v>
      </c>
      <c r="E257" s="144" t="s">
        <v>16061</v>
      </c>
      <c r="F257" s="145" t="s">
        <v>16062</v>
      </c>
      <c r="G257" s="146" t="s">
        <v>467</v>
      </c>
      <c r="H257" s="147">
        <v>4</v>
      </c>
      <c r="I257" s="148"/>
      <c r="J257" s="149">
        <f t="shared" si="70"/>
        <v>0</v>
      </c>
      <c r="K257" s="150"/>
      <c r="L257" s="31"/>
      <c r="M257" s="151" t="s">
        <v>1</v>
      </c>
      <c r="N257" s="152" t="s">
        <v>42</v>
      </c>
      <c r="P257" s="153">
        <f t="shared" si="71"/>
        <v>0</v>
      </c>
      <c r="Q257" s="153">
        <v>0</v>
      </c>
      <c r="R257" s="153">
        <f t="shared" si="72"/>
        <v>0</v>
      </c>
      <c r="S257" s="153">
        <v>0</v>
      </c>
      <c r="T257" s="154">
        <f t="shared" si="73"/>
        <v>0</v>
      </c>
      <c r="AR257" s="155" t="s">
        <v>396</v>
      </c>
      <c r="AT257" s="155" t="s">
        <v>319</v>
      </c>
      <c r="AU257" s="155" t="s">
        <v>88</v>
      </c>
      <c r="AY257" s="16" t="s">
        <v>317</v>
      </c>
      <c r="BE257" s="156">
        <f t="shared" si="74"/>
        <v>0</v>
      </c>
      <c r="BF257" s="156">
        <f t="shared" si="75"/>
        <v>0</v>
      </c>
      <c r="BG257" s="156">
        <f t="shared" si="76"/>
        <v>0</v>
      </c>
      <c r="BH257" s="156">
        <f t="shared" si="77"/>
        <v>0</v>
      </c>
      <c r="BI257" s="156">
        <f t="shared" si="78"/>
        <v>0</v>
      </c>
      <c r="BJ257" s="16" t="s">
        <v>88</v>
      </c>
      <c r="BK257" s="156">
        <f t="shared" si="79"/>
        <v>0</v>
      </c>
      <c r="BL257" s="16" t="s">
        <v>396</v>
      </c>
      <c r="BM257" s="155" t="s">
        <v>16063</v>
      </c>
    </row>
    <row r="258" spans="2:65" s="1" customFormat="1" ht="16.5" customHeight="1">
      <c r="B258" s="142"/>
      <c r="C258" s="179" t="s">
        <v>2039</v>
      </c>
      <c r="D258" s="179" t="s">
        <v>454</v>
      </c>
      <c r="E258" s="180" t="s">
        <v>16064</v>
      </c>
      <c r="F258" s="181" t="s">
        <v>16065</v>
      </c>
      <c r="G258" s="182" t="s">
        <v>467</v>
      </c>
      <c r="H258" s="183">
        <v>2</v>
      </c>
      <c r="I258" s="184"/>
      <c r="J258" s="185">
        <f t="shared" si="70"/>
        <v>0</v>
      </c>
      <c r="K258" s="186"/>
      <c r="L258" s="187"/>
      <c r="M258" s="188" t="s">
        <v>1</v>
      </c>
      <c r="N258" s="189" t="s">
        <v>42</v>
      </c>
      <c r="P258" s="153">
        <f t="shared" si="71"/>
        <v>0</v>
      </c>
      <c r="Q258" s="153">
        <v>6.6E-4</v>
      </c>
      <c r="R258" s="153">
        <f t="shared" si="72"/>
        <v>1.32E-3</v>
      </c>
      <c r="S258" s="153">
        <v>0</v>
      </c>
      <c r="T258" s="154">
        <f t="shared" si="73"/>
        <v>0</v>
      </c>
      <c r="AR258" s="155" t="s">
        <v>481</v>
      </c>
      <c r="AT258" s="155" t="s">
        <v>454</v>
      </c>
      <c r="AU258" s="155" t="s">
        <v>88</v>
      </c>
      <c r="AY258" s="16" t="s">
        <v>317</v>
      </c>
      <c r="BE258" s="156">
        <f t="shared" si="74"/>
        <v>0</v>
      </c>
      <c r="BF258" s="156">
        <f t="shared" si="75"/>
        <v>0</v>
      </c>
      <c r="BG258" s="156">
        <f t="shared" si="76"/>
        <v>0</v>
      </c>
      <c r="BH258" s="156">
        <f t="shared" si="77"/>
        <v>0</v>
      </c>
      <c r="BI258" s="156">
        <f t="shared" si="78"/>
        <v>0</v>
      </c>
      <c r="BJ258" s="16" t="s">
        <v>88</v>
      </c>
      <c r="BK258" s="156">
        <f t="shared" si="79"/>
        <v>0</v>
      </c>
      <c r="BL258" s="16" t="s">
        <v>396</v>
      </c>
      <c r="BM258" s="155" t="s">
        <v>16066</v>
      </c>
    </row>
    <row r="259" spans="2:65" s="1" customFormat="1" ht="16.5" customHeight="1">
      <c r="B259" s="142"/>
      <c r="C259" s="179" t="s">
        <v>2043</v>
      </c>
      <c r="D259" s="179" t="s">
        <v>454</v>
      </c>
      <c r="E259" s="180" t="s">
        <v>16067</v>
      </c>
      <c r="F259" s="181" t="s">
        <v>16068</v>
      </c>
      <c r="G259" s="182" t="s">
        <v>467</v>
      </c>
      <c r="H259" s="183">
        <v>2</v>
      </c>
      <c r="I259" s="184"/>
      <c r="J259" s="185">
        <f t="shared" si="70"/>
        <v>0</v>
      </c>
      <c r="K259" s="186"/>
      <c r="L259" s="187"/>
      <c r="M259" s="188" t="s">
        <v>1</v>
      </c>
      <c r="N259" s="189" t="s">
        <v>42</v>
      </c>
      <c r="P259" s="153">
        <f t="shared" si="71"/>
        <v>0</v>
      </c>
      <c r="Q259" s="153">
        <v>7.2999999999999996E-4</v>
      </c>
      <c r="R259" s="153">
        <f t="shared" si="72"/>
        <v>1.4599999999999999E-3</v>
      </c>
      <c r="S259" s="153">
        <v>0</v>
      </c>
      <c r="T259" s="154">
        <f t="shared" si="73"/>
        <v>0</v>
      </c>
      <c r="AR259" s="155" t="s">
        <v>481</v>
      </c>
      <c r="AT259" s="155" t="s">
        <v>454</v>
      </c>
      <c r="AU259" s="155" t="s">
        <v>88</v>
      </c>
      <c r="AY259" s="16" t="s">
        <v>317</v>
      </c>
      <c r="BE259" s="156">
        <f t="shared" si="74"/>
        <v>0</v>
      </c>
      <c r="BF259" s="156">
        <f t="shared" si="75"/>
        <v>0</v>
      </c>
      <c r="BG259" s="156">
        <f t="shared" si="76"/>
        <v>0</v>
      </c>
      <c r="BH259" s="156">
        <f t="shared" si="77"/>
        <v>0</v>
      </c>
      <c r="BI259" s="156">
        <f t="shared" si="78"/>
        <v>0</v>
      </c>
      <c r="BJ259" s="16" t="s">
        <v>88</v>
      </c>
      <c r="BK259" s="156">
        <f t="shared" si="79"/>
        <v>0</v>
      </c>
      <c r="BL259" s="16" t="s">
        <v>396</v>
      </c>
      <c r="BM259" s="155" t="s">
        <v>16069</v>
      </c>
    </row>
    <row r="260" spans="2:65" s="1" customFormat="1" ht="24.15" customHeight="1">
      <c r="B260" s="142"/>
      <c r="C260" s="143" t="s">
        <v>2047</v>
      </c>
      <c r="D260" s="143" t="s">
        <v>319</v>
      </c>
      <c r="E260" s="144" t="s">
        <v>16070</v>
      </c>
      <c r="F260" s="145" t="s">
        <v>16071</v>
      </c>
      <c r="G260" s="146" t="s">
        <v>467</v>
      </c>
      <c r="H260" s="147">
        <v>2</v>
      </c>
      <c r="I260" s="148"/>
      <c r="J260" s="149">
        <f t="shared" si="70"/>
        <v>0</v>
      </c>
      <c r="K260" s="150"/>
      <c r="L260" s="31"/>
      <c r="M260" s="151" t="s">
        <v>1</v>
      </c>
      <c r="N260" s="152" t="s">
        <v>42</v>
      </c>
      <c r="P260" s="153">
        <f t="shared" si="71"/>
        <v>0</v>
      </c>
      <c r="Q260" s="153">
        <v>0</v>
      </c>
      <c r="R260" s="153">
        <f t="shared" si="72"/>
        <v>0</v>
      </c>
      <c r="S260" s="153">
        <v>0</v>
      </c>
      <c r="T260" s="154">
        <f t="shared" si="73"/>
        <v>0</v>
      </c>
      <c r="AR260" s="155" t="s">
        <v>396</v>
      </c>
      <c r="AT260" s="155" t="s">
        <v>319</v>
      </c>
      <c r="AU260" s="155" t="s">
        <v>88</v>
      </c>
      <c r="AY260" s="16" t="s">
        <v>317</v>
      </c>
      <c r="BE260" s="156">
        <f t="shared" si="74"/>
        <v>0</v>
      </c>
      <c r="BF260" s="156">
        <f t="shared" si="75"/>
        <v>0</v>
      </c>
      <c r="BG260" s="156">
        <f t="shared" si="76"/>
        <v>0</v>
      </c>
      <c r="BH260" s="156">
        <f t="shared" si="77"/>
        <v>0</v>
      </c>
      <c r="BI260" s="156">
        <f t="shared" si="78"/>
        <v>0</v>
      </c>
      <c r="BJ260" s="16" t="s">
        <v>88</v>
      </c>
      <c r="BK260" s="156">
        <f t="shared" si="79"/>
        <v>0</v>
      </c>
      <c r="BL260" s="16" t="s">
        <v>396</v>
      </c>
      <c r="BM260" s="155" t="s">
        <v>16072</v>
      </c>
    </row>
    <row r="261" spans="2:65" s="1" customFormat="1" ht="37.75" customHeight="1">
      <c r="B261" s="142"/>
      <c r="C261" s="179" t="s">
        <v>2051</v>
      </c>
      <c r="D261" s="179" t="s">
        <v>454</v>
      </c>
      <c r="E261" s="180" t="s">
        <v>16073</v>
      </c>
      <c r="F261" s="181" t="s">
        <v>16074</v>
      </c>
      <c r="G261" s="182" t="s">
        <v>467</v>
      </c>
      <c r="H261" s="183">
        <v>2</v>
      </c>
      <c r="I261" s="184"/>
      <c r="J261" s="185">
        <f t="shared" si="70"/>
        <v>0</v>
      </c>
      <c r="K261" s="186"/>
      <c r="L261" s="187"/>
      <c r="M261" s="188" t="s">
        <v>1</v>
      </c>
      <c r="N261" s="189" t="s">
        <v>42</v>
      </c>
      <c r="P261" s="153">
        <f t="shared" si="71"/>
        <v>0</v>
      </c>
      <c r="Q261" s="153">
        <v>1.2700000000000001E-3</v>
      </c>
      <c r="R261" s="153">
        <f t="shared" si="72"/>
        <v>2.5400000000000002E-3</v>
      </c>
      <c r="S261" s="153">
        <v>0</v>
      </c>
      <c r="T261" s="154">
        <f t="shared" si="73"/>
        <v>0</v>
      </c>
      <c r="AR261" s="155" t="s">
        <v>481</v>
      </c>
      <c r="AT261" s="155" t="s">
        <v>454</v>
      </c>
      <c r="AU261" s="155" t="s">
        <v>88</v>
      </c>
      <c r="AY261" s="16" t="s">
        <v>317</v>
      </c>
      <c r="BE261" s="156">
        <f t="shared" si="74"/>
        <v>0</v>
      </c>
      <c r="BF261" s="156">
        <f t="shared" si="75"/>
        <v>0</v>
      </c>
      <c r="BG261" s="156">
        <f t="shared" si="76"/>
        <v>0</v>
      </c>
      <c r="BH261" s="156">
        <f t="shared" si="77"/>
        <v>0</v>
      </c>
      <c r="BI261" s="156">
        <f t="shared" si="78"/>
        <v>0</v>
      </c>
      <c r="BJ261" s="16" t="s">
        <v>88</v>
      </c>
      <c r="BK261" s="156">
        <f t="shared" si="79"/>
        <v>0</v>
      </c>
      <c r="BL261" s="16" t="s">
        <v>396</v>
      </c>
      <c r="BM261" s="155" t="s">
        <v>16075</v>
      </c>
    </row>
    <row r="262" spans="2:65" s="1" customFormat="1" ht="24.15" customHeight="1">
      <c r="B262" s="142"/>
      <c r="C262" s="143" t="s">
        <v>2055</v>
      </c>
      <c r="D262" s="143" t="s">
        <v>319</v>
      </c>
      <c r="E262" s="144" t="s">
        <v>16076</v>
      </c>
      <c r="F262" s="145" t="s">
        <v>15918</v>
      </c>
      <c r="G262" s="146" t="s">
        <v>484</v>
      </c>
      <c r="H262" s="147">
        <v>24</v>
      </c>
      <c r="I262" s="148"/>
      <c r="J262" s="149">
        <f t="shared" si="70"/>
        <v>0</v>
      </c>
      <c r="K262" s="150"/>
      <c r="L262" s="31"/>
      <c r="M262" s="151" t="s">
        <v>1</v>
      </c>
      <c r="N262" s="152" t="s">
        <v>42</v>
      </c>
      <c r="P262" s="153">
        <f t="shared" si="71"/>
        <v>0</v>
      </c>
      <c r="Q262" s="153">
        <v>0</v>
      </c>
      <c r="R262" s="153">
        <f t="shared" si="72"/>
        <v>0</v>
      </c>
      <c r="S262" s="153">
        <v>0</v>
      </c>
      <c r="T262" s="154">
        <f t="shared" si="73"/>
        <v>0</v>
      </c>
      <c r="AR262" s="155" t="s">
        <v>396</v>
      </c>
      <c r="AT262" s="155" t="s">
        <v>319</v>
      </c>
      <c r="AU262" s="155" t="s">
        <v>88</v>
      </c>
      <c r="AY262" s="16" t="s">
        <v>317</v>
      </c>
      <c r="BE262" s="156">
        <f t="shared" si="74"/>
        <v>0</v>
      </c>
      <c r="BF262" s="156">
        <f t="shared" si="75"/>
        <v>0</v>
      </c>
      <c r="BG262" s="156">
        <f t="shared" si="76"/>
        <v>0</v>
      </c>
      <c r="BH262" s="156">
        <f t="shared" si="77"/>
        <v>0</v>
      </c>
      <c r="BI262" s="156">
        <f t="shared" si="78"/>
        <v>0</v>
      </c>
      <c r="BJ262" s="16" t="s">
        <v>88</v>
      </c>
      <c r="BK262" s="156">
        <f t="shared" si="79"/>
        <v>0</v>
      </c>
      <c r="BL262" s="16" t="s">
        <v>396</v>
      </c>
      <c r="BM262" s="155" t="s">
        <v>16077</v>
      </c>
    </row>
    <row r="263" spans="2:65" s="1" customFormat="1" ht="24.15" customHeight="1">
      <c r="B263" s="142"/>
      <c r="C263" s="179" t="s">
        <v>2059</v>
      </c>
      <c r="D263" s="179" t="s">
        <v>454</v>
      </c>
      <c r="E263" s="180" t="s">
        <v>16078</v>
      </c>
      <c r="F263" s="181" t="s">
        <v>16079</v>
      </c>
      <c r="G263" s="182" t="s">
        <v>484</v>
      </c>
      <c r="H263" s="183">
        <v>24</v>
      </c>
      <c r="I263" s="184"/>
      <c r="J263" s="185">
        <f t="shared" si="70"/>
        <v>0</v>
      </c>
      <c r="K263" s="186"/>
      <c r="L263" s="187"/>
      <c r="M263" s="188" t="s">
        <v>1</v>
      </c>
      <c r="N263" s="189" t="s">
        <v>42</v>
      </c>
      <c r="P263" s="153">
        <f t="shared" si="71"/>
        <v>0</v>
      </c>
      <c r="Q263" s="153">
        <v>1.3999999999999999E-4</v>
      </c>
      <c r="R263" s="153">
        <f t="shared" si="72"/>
        <v>3.3599999999999997E-3</v>
      </c>
      <c r="S263" s="153">
        <v>0</v>
      </c>
      <c r="T263" s="154">
        <f t="shared" si="73"/>
        <v>0</v>
      </c>
      <c r="AR263" s="155" t="s">
        <v>481</v>
      </c>
      <c r="AT263" s="155" t="s">
        <v>454</v>
      </c>
      <c r="AU263" s="155" t="s">
        <v>88</v>
      </c>
      <c r="AY263" s="16" t="s">
        <v>317</v>
      </c>
      <c r="BE263" s="156">
        <f t="shared" si="74"/>
        <v>0</v>
      </c>
      <c r="BF263" s="156">
        <f t="shared" si="75"/>
        <v>0</v>
      </c>
      <c r="BG263" s="156">
        <f t="shared" si="76"/>
        <v>0</v>
      </c>
      <c r="BH263" s="156">
        <f t="shared" si="77"/>
        <v>0</v>
      </c>
      <c r="BI263" s="156">
        <f t="shared" si="78"/>
        <v>0</v>
      </c>
      <c r="BJ263" s="16" t="s">
        <v>88</v>
      </c>
      <c r="BK263" s="156">
        <f t="shared" si="79"/>
        <v>0</v>
      </c>
      <c r="BL263" s="16" t="s">
        <v>396</v>
      </c>
      <c r="BM263" s="155" t="s">
        <v>16080</v>
      </c>
    </row>
    <row r="264" spans="2:65" s="1" customFormat="1" ht="24.15" customHeight="1">
      <c r="B264" s="142"/>
      <c r="C264" s="143" t="s">
        <v>2063</v>
      </c>
      <c r="D264" s="143" t="s">
        <v>319</v>
      </c>
      <c r="E264" s="144" t="s">
        <v>16081</v>
      </c>
      <c r="F264" s="145" t="s">
        <v>16082</v>
      </c>
      <c r="G264" s="146" t="s">
        <v>484</v>
      </c>
      <c r="H264" s="147">
        <v>24</v>
      </c>
      <c r="I264" s="148"/>
      <c r="J264" s="149">
        <f t="shared" si="70"/>
        <v>0</v>
      </c>
      <c r="K264" s="150"/>
      <c r="L264" s="31"/>
      <c r="M264" s="151" t="s">
        <v>1</v>
      </c>
      <c r="N264" s="152" t="s">
        <v>42</v>
      </c>
      <c r="P264" s="153">
        <f t="shared" si="71"/>
        <v>0</v>
      </c>
      <c r="Q264" s="153">
        <v>0</v>
      </c>
      <c r="R264" s="153">
        <f t="shared" si="72"/>
        <v>0</v>
      </c>
      <c r="S264" s="153">
        <v>0</v>
      </c>
      <c r="T264" s="154">
        <f t="shared" si="73"/>
        <v>0</v>
      </c>
      <c r="AR264" s="155" t="s">
        <v>396</v>
      </c>
      <c r="AT264" s="155" t="s">
        <v>319</v>
      </c>
      <c r="AU264" s="155" t="s">
        <v>88</v>
      </c>
      <c r="AY264" s="16" t="s">
        <v>317</v>
      </c>
      <c r="BE264" s="156">
        <f t="shared" si="74"/>
        <v>0</v>
      </c>
      <c r="BF264" s="156">
        <f t="shared" si="75"/>
        <v>0</v>
      </c>
      <c r="BG264" s="156">
        <f t="shared" si="76"/>
        <v>0</v>
      </c>
      <c r="BH264" s="156">
        <f t="shared" si="77"/>
        <v>0</v>
      </c>
      <c r="BI264" s="156">
        <f t="shared" si="78"/>
        <v>0</v>
      </c>
      <c r="BJ264" s="16" t="s">
        <v>88</v>
      </c>
      <c r="BK264" s="156">
        <f t="shared" si="79"/>
        <v>0</v>
      </c>
      <c r="BL264" s="16" t="s">
        <v>396</v>
      </c>
      <c r="BM264" s="155" t="s">
        <v>16083</v>
      </c>
    </row>
    <row r="265" spans="2:65" s="1" customFormat="1" ht="24.15" customHeight="1">
      <c r="B265" s="142"/>
      <c r="C265" s="179" t="s">
        <v>2068</v>
      </c>
      <c r="D265" s="179" t="s">
        <v>454</v>
      </c>
      <c r="E265" s="180" t="s">
        <v>16084</v>
      </c>
      <c r="F265" s="181" t="s">
        <v>16085</v>
      </c>
      <c r="G265" s="182" t="s">
        <v>484</v>
      </c>
      <c r="H265" s="183">
        <v>24</v>
      </c>
      <c r="I265" s="184"/>
      <c r="J265" s="185">
        <f t="shared" si="70"/>
        <v>0</v>
      </c>
      <c r="K265" s="186"/>
      <c r="L265" s="187"/>
      <c r="M265" s="188" t="s">
        <v>1</v>
      </c>
      <c r="N265" s="189" t="s">
        <v>42</v>
      </c>
      <c r="P265" s="153">
        <f t="shared" si="71"/>
        <v>0</v>
      </c>
      <c r="Q265" s="153">
        <v>2.5000000000000001E-4</v>
      </c>
      <c r="R265" s="153">
        <f t="shared" si="72"/>
        <v>6.0000000000000001E-3</v>
      </c>
      <c r="S265" s="153">
        <v>0</v>
      </c>
      <c r="T265" s="154">
        <f t="shared" si="73"/>
        <v>0</v>
      </c>
      <c r="AR265" s="155" t="s">
        <v>481</v>
      </c>
      <c r="AT265" s="155" t="s">
        <v>454</v>
      </c>
      <c r="AU265" s="155" t="s">
        <v>88</v>
      </c>
      <c r="AY265" s="16" t="s">
        <v>317</v>
      </c>
      <c r="BE265" s="156">
        <f t="shared" si="74"/>
        <v>0</v>
      </c>
      <c r="BF265" s="156">
        <f t="shared" si="75"/>
        <v>0</v>
      </c>
      <c r="BG265" s="156">
        <f t="shared" si="76"/>
        <v>0</v>
      </c>
      <c r="BH265" s="156">
        <f t="shared" si="77"/>
        <v>0</v>
      </c>
      <c r="BI265" s="156">
        <f t="shared" si="78"/>
        <v>0</v>
      </c>
      <c r="BJ265" s="16" t="s">
        <v>88</v>
      </c>
      <c r="BK265" s="156">
        <f t="shared" si="79"/>
        <v>0</v>
      </c>
      <c r="BL265" s="16" t="s">
        <v>396</v>
      </c>
      <c r="BM265" s="155" t="s">
        <v>16086</v>
      </c>
    </row>
    <row r="266" spans="2:65" s="1" customFormat="1" ht="24.15" customHeight="1">
      <c r="B266" s="142"/>
      <c r="C266" s="143" t="s">
        <v>2077</v>
      </c>
      <c r="D266" s="143" t="s">
        <v>319</v>
      </c>
      <c r="E266" s="144" t="s">
        <v>16087</v>
      </c>
      <c r="F266" s="145" t="s">
        <v>16088</v>
      </c>
      <c r="G266" s="146" t="s">
        <v>1107</v>
      </c>
      <c r="H266" s="147">
        <v>85</v>
      </c>
      <c r="I266" s="148"/>
      <c r="J266" s="149">
        <f t="shared" si="70"/>
        <v>0</v>
      </c>
      <c r="K266" s="150"/>
      <c r="L266" s="31"/>
      <c r="M266" s="151" t="s">
        <v>1</v>
      </c>
      <c r="N266" s="152" t="s">
        <v>42</v>
      </c>
      <c r="P266" s="153">
        <f t="shared" si="71"/>
        <v>0</v>
      </c>
      <c r="Q266" s="153">
        <v>4.897E-5</v>
      </c>
      <c r="R266" s="153">
        <f t="shared" si="72"/>
        <v>4.1624499999999998E-3</v>
      </c>
      <c r="S266" s="153">
        <v>0</v>
      </c>
      <c r="T266" s="154">
        <f t="shared" si="73"/>
        <v>0</v>
      </c>
      <c r="AR266" s="155" t="s">
        <v>396</v>
      </c>
      <c r="AT266" s="155" t="s">
        <v>319</v>
      </c>
      <c r="AU266" s="155" t="s">
        <v>88</v>
      </c>
      <c r="AY266" s="16" t="s">
        <v>317</v>
      </c>
      <c r="BE266" s="156">
        <f t="shared" si="74"/>
        <v>0</v>
      </c>
      <c r="BF266" s="156">
        <f t="shared" si="75"/>
        <v>0</v>
      </c>
      <c r="BG266" s="156">
        <f t="shared" si="76"/>
        <v>0</v>
      </c>
      <c r="BH266" s="156">
        <f t="shared" si="77"/>
        <v>0</v>
      </c>
      <c r="BI266" s="156">
        <f t="shared" si="78"/>
        <v>0</v>
      </c>
      <c r="BJ266" s="16" t="s">
        <v>88</v>
      </c>
      <c r="BK266" s="156">
        <f t="shared" si="79"/>
        <v>0</v>
      </c>
      <c r="BL266" s="16" t="s">
        <v>396</v>
      </c>
      <c r="BM266" s="155" t="s">
        <v>16089</v>
      </c>
    </row>
    <row r="267" spans="2:65" s="1" customFormat="1" ht="24.15" customHeight="1">
      <c r="B267" s="142"/>
      <c r="C267" s="179" t="s">
        <v>2081</v>
      </c>
      <c r="D267" s="179" t="s">
        <v>454</v>
      </c>
      <c r="E267" s="180" t="s">
        <v>16090</v>
      </c>
      <c r="F267" s="181" t="s">
        <v>13062</v>
      </c>
      <c r="G267" s="182" t="s">
        <v>1107</v>
      </c>
      <c r="H267" s="183">
        <v>85</v>
      </c>
      <c r="I267" s="184"/>
      <c r="J267" s="185">
        <f t="shared" si="70"/>
        <v>0</v>
      </c>
      <c r="K267" s="186"/>
      <c r="L267" s="187"/>
      <c r="M267" s="188" t="s">
        <v>1</v>
      </c>
      <c r="N267" s="189" t="s">
        <v>42</v>
      </c>
      <c r="P267" s="153">
        <f t="shared" si="71"/>
        <v>0</v>
      </c>
      <c r="Q267" s="153">
        <v>0</v>
      </c>
      <c r="R267" s="153">
        <f t="shared" si="72"/>
        <v>0</v>
      </c>
      <c r="S267" s="153">
        <v>0</v>
      </c>
      <c r="T267" s="154">
        <f t="shared" si="73"/>
        <v>0</v>
      </c>
      <c r="AR267" s="155" t="s">
        <v>481</v>
      </c>
      <c r="AT267" s="155" t="s">
        <v>454</v>
      </c>
      <c r="AU267" s="155" t="s">
        <v>88</v>
      </c>
      <c r="AY267" s="16" t="s">
        <v>317</v>
      </c>
      <c r="BE267" s="156">
        <f t="shared" si="74"/>
        <v>0</v>
      </c>
      <c r="BF267" s="156">
        <f t="shared" si="75"/>
        <v>0</v>
      </c>
      <c r="BG267" s="156">
        <f t="shared" si="76"/>
        <v>0</v>
      </c>
      <c r="BH267" s="156">
        <f t="shared" si="77"/>
        <v>0</v>
      </c>
      <c r="BI267" s="156">
        <f t="shared" si="78"/>
        <v>0</v>
      </c>
      <c r="BJ267" s="16" t="s">
        <v>88</v>
      </c>
      <c r="BK267" s="156">
        <f t="shared" si="79"/>
        <v>0</v>
      </c>
      <c r="BL267" s="16" t="s">
        <v>396</v>
      </c>
      <c r="BM267" s="155" t="s">
        <v>16091</v>
      </c>
    </row>
    <row r="268" spans="2:65" s="1" customFormat="1" ht="16.5" customHeight="1">
      <c r="B268" s="142"/>
      <c r="C268" s="143" t="s">
        <v>2072</v>
      </c>
      <c r="D268" s="143" t="s">
        <v>319</v>
      </c>
      <c r="E268" s="144" t="s">
        <v>13083</v>
      </c>
      <c r="F268" s="145" t="s">
        <v>16092</v>
      </c>
      <c r="G268" s="146" t="s">
        <v>7005</v>
      </c>
      <c r="H268" s="147">
        <v>1</v>
      </c>
      <c r="I268" s="148"/>
      <c r="J268" s="149">
        <f t="shared" si="70"/>
        <v>0</v>
      </c>
      <c r="K268" s="150"/>
      <c r="L268" s="31"/>
      <c r="M268" s="151" t="s">
        <v>1</v>
      </c>
      <c r="N268" s="152" t="s">
        <v>42</v>
      </c>
      <c r="P268" s="153">
        <f t="shared" si="71"/>
        <v>0</v>
      </c>
      <c r="Q268" s="153">
        <v>0</v>
      </c>
      <c r="R268" s="153">
        <f t="shared" si="72"/>
        <v>0</v>
      </c>
      <c r="S268" s="153">
        <v>0</v>
      </c>
      <c r="T268" s="154">
        <f t="shared" si="73"/>
        <v>0</v>
      </c>
      <c r="AR268" s="155" t="s">
        <v>10589</v>
      </c>
      <c r="AT268" s="155" t="s">
        <v>319</v>
      </c>
      <c r="AU268" s="155" t="s">
        <v>88</v>
      </c>
      <c r="AY268" s="16" t="s">
        <v>317</v>
      </c>
      <c r="BE268" s="156">
        <f t="shared" si="74"/>
        <v>0</v>
      </c>
      <c r="BF268" s="156">
        <f t="shared" si="75"/>
        <v>0</v>
      </c>
      <c r="BG268" s="156">
        <f t="shared" si="76"/>
        <v>0</v>
      </c>
      <c r="BH268" s="156">
        <f t="shared" si="77"/>
        <v>0</v>
      </c>
      <c r="BI268" s="156">
        <f t="shared" si="78"/>
        <v>0</v>
      </c>
      <c r="BJ268" s="16" t="s">
        <v>88</v>
      </c>
      <c r="BK268" s="156">
        <f t="shared" si="79"/>
        <v>0</v>
      </c>
      <c r="BL268" s="16" t="s">
        <v>10589</v>
      </c>
      <c r="BM268" s="155" t="s">
        <v>16093</v>
      </c>
    </row>
    <row r="269" spans="2:65" s="1" customFormat="1" ht="37.75" customHeight="1">
      <c r="B269" s="142"/>
      <c r="C269" s="143" t="s">
        <v>768</v>
      </c>
      <c r="D269" s="143" t="s">
        <v>319</v>
      </c>
      <c r="E269" s="144" t="s">
        <v>13091</v>
      </c>
      <c r="F269" s="145" t="s">
        <v>16094</v>
      </c>
      <c r="G269" s="146" t="s">
        <v>7005</v>
      </c>
      <c r="H269" s="147">
        <v>1</v>
      </c>
      <c r="I269" s="148"/>
      <c r="J269" s="149">
        <f t="shared" si="70"/>
        <v>0</v>
      </c>
      <c r="K269" s="150"/>
      <c r="L269" s="31"/>
      <c r="M269" s="151" t="s">
        <v>1</v>
      </c>
      <c r="N269" s="152" t="s">
        <v>42</v>
      </c>
      <c r="P269" s="153">
        <f t="shared" si="71"/>
        <v>0</v>
      </c>
      <c r="Q269" s="153">
        <v>0</v>
      </c>
      <c r="R269" s="153">
        <f t="shared" si="72"/>
        <v>0</v>
      </c>
      <c r="S269" s="153">
        <v>0</v>
      </c>
      <c r="T269" s="154">
        <f t="shared" si="73"/>
        <v>0</v>
      </c>
      <c r="AR269" s="155" t="s">
        <v>10589</v>
      </c>
      <c r="AT269" s="155" t="s">
        <v>319</v>
      </c>
      <c r="AU269" s="155" t="s">
        <v>88</v>
      </c>
      <c r="AY269" s="16" t="s">
        <v>317</v>
      </c>
      <c r="BE269" s="156">
        <f t="shared" si="74"/>
        <v>0</v>
      </c>
      <c r="BF269" s="156">
        <f t="shared" si="75"/>
        <v>0</v>
      </c>
      <c r="BG269" s="156">
        <f t="shared" si="76"/>
        <v>0</v>
      </c>
      <c r="BH269" s="156">
        <f t="shared" si="77"/>
        <v>0</v>
      </c>
      <c r="BI269" s="156">
        <f t="shared" si="78"/>
        <v>0</v>
      </c>
      <c r="BJ269" s="16" t="s">
        <v>88</v>
      </c>
      <c r="BK269" s="156">
        <f t="shared" si="79"/>
        <v>0</v>
      </c>
      <c r="BL269" s="16" t="s">
        <v>10589</v>
      </c>
      <c r="BM269" s="155" t="s">
        <v>16095</v>
      </c>
    </row>
    <row r="270" spans="2:65" s="1" customFormat="1" ht="33" customHeight="1">
      <c r="B270" s="142"/>
      <c r="C270" s="143" t="s">
        <v>2092</v>
      </c>
      <c r="D270" s="143" t="s">
        <v>319</v>
      </c>
      <c r="E270" s="144" t="s">
        <v>16096</v>
      </c>
      <c r="F270" s="145" t="s">
        <v>16097</v>
      </c>
      <c r="G270" s="146" t="s">
        <v>7005</v>
      </c>
      <c r="H270" s="147">
        <v>1</v>
      </c>
      <c r="I270" s="148"/>
      <c r="J270" s="149">
        <f t="shared" si="70"/>
        <v>0</v>
      </c>
      <c r="K270" s="150"/>
      <c r="L270" s="31"/>
      <c r="M270" s="190" t="s">
        <v>1</v>
      </c>
      <c r="N270" s="191" t="s">
        <v>42</v>
      </c>
      <c r="O270" s="192"/>
      <c r="P270" s="193">
        <f t="shared" si="71"/>
        <v>0</v>
      </c>
      <c r="Q270" s="193">
        <v>0</v>
      </c>
      <c r="R270" s="193">
        <f t="shared" si="72"/>
        <v>0</v>
      </c>
      <c r="S270" s="193">
        <v>0</v>
      </c>
      <c r="T270" s="194">
        <f t="shared" si="73"/>
        <v>0</v>
      </c>
      <c r="AR270" s="155" t="s">
        <v>10589</v>
      </c>
      <c r="AT270" s="155" t="s">
        <v>319</v>
      </c>
      <c r="AU270" s="155" t="s">
        <v>88</v>
      </c>
      <c r="AY270" s="16" t="s">
        <v>317</v>
      </c>
      <c r="BE270" s="156">
        <f t="shared" si="74"/>
        <v>0</v>
      </c>
      <c r="BF270" s="156">
        <f t="shared" si="75"/>
        <v>0</v>
      </c>
      <c r="BG270" s="156">
        <f t="shared" si="76"/>
        <v>0</v>
      </c>
      <c r="BH270" s="156">
        <f t="shared" si="77"/>
        <v>0</v>
      </c>
      <c r="BI270" s="156">
        <f t="shared" si="78"/>
        <v>0</v>
      </c>
      <c r="BJ270" s="16" t="s">
        <v>88</v>
      </c>
      <c r="BK270" s="156">
        <f t="shared" si="79"/>
        <v>0</v>
      </c>
      <c r="BL270" s="16" t="s">
        <v>10589</v>
      </c>
      <c r="BM270" s="155" t="s">
        <v>16098</v>
      </c>
    </row>
    <row r="271" spans="2:65" s="1" customFormat="1" ht="7" customHeight="1">
      <c r="B271" s="46"/>
      <c r="C271" s="47"/>
      <c r="D271" s="47"/>
      <c r="E271" s="47"/>
      <c r="F271" s="47"/>
      <c r="G271" s="47"/>
      <c r="H271" s="47"/>
      <c r="I271" s="47"/>
      <c r="J271" s="47"/>
      <c r="K271" s="47"/>
      <c r="L271" s="31"/>
    </row>
  </sheetData>
  <autoFilter ref="C125:K270" xr:uid="{00000000-0009-0000-0000-000013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22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146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13790</v>
      </c>
      <c r="F9" s="263"/>
      <c r="G9" s="263"/>
      <c r="H9" s="263"/>
      <c r="L9" s="31"/>
    </row>
    <row r="10" spans="2:46" s="1" customFormat="1" ht="12" customHeight="1">
      <c r="B10" s="31"/>
      <c r="D10" s="26" t="s">
        <v>287</v>
      </c>
      <c r="L10" s="31"/>
    </row>
    <row r="11" spans="2:46" s="1" customFormat="1" ht="16.5" customHeight="1">
      <c r="B11" s="31"/>
      <c r="E11" s="243" t="s">
        <v>13307</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ROUND(J125,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ROUND((SUM(BE125:BE222)),  2)</f>
        <v>0</v>
      </c>
      <c r="G35" s="99"/>
      <c r="H35" s="99"/>
      <c r="I35" s="100">
        <v>0.2</v>
      </c>
      <c r="J35" s="98">
        <f>ROUND(((SUM(BE125:BE222))*I35),  2)</f>
        <v>0</v>
      </c>
      <c r="L35" s="31"/>
    </row>
    <row r="36" spans="2:12" s="1" customFormat="1" ht="14.4" customHeight="1">
      <c r="B36" s="31"/>
      <c r="E36" s="36" t="s">
        <v>42</v>
      </c>
      <c r="F36" s="98">
        <f>ROUND((SUM(BF125:BF222)),  2)</f>
        <v>0</v>
      </c>
      <c r="G36" s="99"/>
      <c r="H36" s="99"/>
      <c r="I36" s="100">
        <v>0.2</v>
      </c>
      <c r="J36" s="98">
        <f>ROUND(((SUM(BF125:BF222))*I36),  2)</f>
        <v>0</v>
      </c>
      <c r="L36" s="31"/>
    </row>
    <row r="37" spans="2:12" s="1" customFormat="1" ht="14.4" hidden="1" customHeight="1">
      <c r="B37" s="31"/>
      <c r="E37" s="26" t="s">
        <v>43</v>
      </c>
      <c r="F37" s="87">
        <f>ROUND((SUM(BG125:BG222)),  2)</f>
        <v>0</v>
      </c>
      <c r="I37" s="101">
        <v>0.2</v>
      </c>
      <c r="J37" s="87">
        <f>0</f>
        <v>0</v>
      </c>
      <c r="L37" s="31"/>
    </row>
    <row r="38" spans="2:12" s="1" customFormat="1" ht="14.4" hidden="1" customHeight="1">
      <c r="B38" s="31"/>
      <c r="E38" s="26" t="s">
        <v>44</v>
      </c>
      <c r="F38" s="87">
        <f>ROUND((SUM(BH125:BH222)),  2)</f>
        <v>0</v>
      </c>
      <c r="I38" s="101">
        <v>0.2</v>
      </c>
      <c r="J38" s="87">
        <f>0</f>
        <v>0</v>
      </c>
      <c r="L38" s="31"/>
    </row>
    <row r="39" spans="2:12" s="1" customFormat="1" ht="14.4" hidden="1" customHeight="1">
      <c r="B39" s="31"/>
      <c r="E39" s="36" t="s">
        <v>45</v>
      </c>
      <c r="F39" s="98">
        <f>ROUND((SUM(BI125:BI222)),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13790</v>
      </c>
      <c r="F87" s="263"/>
      <c r="G87" s="263"/>
      <c r="H87" s="263"/>
      <c r="L87" s="31"/>
    </row>
    <row r="88" spans="2:12" s="1" customFormat="1" ht="12" customHeight="1">
      <c r="B88" s="31"/>
      <c r="C88" s="26" t="s">
        <v>287</v>
      </c>
      <c r="L88" s="31"/>
    </row>
    <row r="89" spans="2:12" s="1" customFormat="1" ht="16.5" customHeight="1">
      <c r="B89" s="31"/>
      <c r="E89" s="243" t="str">
        <f>E11</f>
        <v>E.1-M - Zabudovaný mobiliár</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J125</f>
        <v>0</v>
      </c>
      <c r="L98" s="31"/>
      <c r="AU98" s="16" t="s">
        <v>296</v>
      </c>
    </row>
    <row r="99" spans="2:47" s="8" customFormat="1" ht="25" customHeight="1">
      <c r="B99" s="113"/>
      <c r="D99" s="114" t="s">
        <v>956</v>
      </c>
      <c r="E99" s="115"/>
      <c r="F99" s="115"/>
      <c r="G99" s="115"/>
      <c r="H99" s="115"/>
      <c r="I99" s="115"/>
      <c r="J99" s="116">
        <f>J126</f>
        <v>0</v>
      </c>
      <c r="L99" s="113"/>
    </row>
    <row r="100" spans="2:47" s="9" customFormat="1" ht="19.899999999999999" customHeight="1">
      <c r="B100" s="117"/>
      <c r="D100" s="118" t="s">
        <v>13309</v>
      </c>
      <c r="E100" s="119"/>
      <c r="F100" s="119"/>
      <c r="G100" s="119"/>
      <c r="H100" s="119"/>
      <c r="I100" s="119"/>
      <c r="J100" s="120">
        <f>J127</f>
        <v>0</v>
      </c>
      <c r="L100" s="117"/>
    </row>
    <row r="101" spans="2:47" s="9" customFormat="1" ht="19.899999999999999" customHeight="1">
      <c r="B101" s="117"/>
      <c r="D101" s="118" t="s">
        <v>13310</v>
      </c>
      <c r="E101" s="119"/>
      <c r="F101" s="119"/>
      <c r="G101" s="119"/>
      <c r="H101" s="119"/>
      <c r="I101" s="119"/>
      <c r="J101" s="120">
        <f>J144</f>
        <v>0</v>
      </c>
      <c r="L101" s="117"/>
    </row>
    <row r="102" spans="2:47" s="8" customFormat="1" ht="25" customHeight="1">
      <c r="B102" s="113"/>
      <c r="D102" s="114" t="s">
        <v>13311</v>
      </c>
      <c r="E102" s="115"/>
      <c r="F102" s="115"/>
      <c r="G102" s="115"/>
      <c r="H102" s="115"/>
      <c r="I102" s="115"/>
      <c r="J102" s="116">
        <f>J156</f>
        <v>0</v>
      </c>
      <c r="L102" s="113"/>
    </row>
    <row r="103" spans="2:47" s="9" customFormat="1" ht="19.899999999999999" customHeight="1">
      <c r="B103" s="117"/>
      <c r="D103" s="118" t="s">
        <v>13312</v>
      </c>
      <c r="E103" s="119"/>
      <c r="F103" s="119"/>
      <c r="G103" s="119"/>
      <c r="H103" s="119"/>
      <c r="I103" s="119"/>
      <c r="J103" s="120">
        <f>J157</f>
        <v>0</v>
      </c>
      <c r="L103" s="117"/>
    </row>
    <row r="104" spans="2:47" s="1" customFormat="1" ht="21.75" customHeight="1">
      <c r="B104" s="31"/>
      <c r="L104" s="31"/>
    </row>
    <row r="105" spans="2:47" s="1" customFormat="1" ht="7" customHeight="1">
      <c r="B105" s="46"/>
      <c r="C105" s="47"/>
      <c r="D105" s="47"/>
      <c r="E105" s="47"/>
      <c r="F105" s="47"/>
      <c r="G105" s="47"/>
      <c r="H105" s="47"/>
      <c r="I105" s="47"/>
      <c r="J105" s="47"/>
      <c r="K105" s="47"/>
      <c r="L105" s="31"/>
    </row>
    <row r="109" spans="2:47" s="1" customFormat="1" ht="7" customHeight="1">
      <c r="B109" s="48"/>
      <c r="C109" s="49"/>
      <c r="D109" s="49"/>
      <c r="E109" s="49"/>
      <c r="F109" s="49"/>
      <c r="G109" s="49"/>
      <c r="H109" s="49"/>
      <c r="I109" s="49"/>
      <c r="J109" s="49"/>
      <c r="K109" s="49"/>
      <c r="L109" s="31"/>
    </row>
    <row r="110" spans="2:47" s="1" customFormat="1" ht="25" customHeight="1">
      <c r="B110" s="31"/>
      <c r="C110" s="20" t="s">
        <v>303</v>
      </c>
      <c r="L110" s="31"/>
    </row>
    <row r="111" spans="2:47" s="1" customFormat="1" ht="7" customHeight="1">
      <c r="B111" s="31"/>
      <c r="L111" s="31"/>
    </row>
    <row r="112" spans="2:47" s="1" customFormat="1" ht="12" customHeight="1">
      <c r="B112" s="31"/>
      <c r="C112" s="26" t="s">
        <v>15</v>
      </c>
      <c r="L112" s="31"/>
    </row>
    <row r="113" spans="2:65" s="1" customFormat="1" ht="26.25" customHeight="1">
      <c r="B113" s="31"/>
      <c r="E113" s="261" t="str">
        <f>E7</f>
        <v>Dostavba a rekonštrukcia lôžkovej časti Nemocnice s poliklinikou v Spišskej Novej Vsi</v>
      </c>
      <c r="F113" s="262"/>
      <c r="G113" s="262"/>
      <c r="H113" s="262"/>
      <c r="L113" s="31"/>
    </row>
    <row r="114" spans="2:65" ht="12" customHeight="1">
      <c r="B114" s="19"/>
      <c r="C114" s="26" t="s">
        <v>285</v>
      </c>
      <c r="L114" s="19"/>
    </row>
    <row r="115" spans="2:65" s="1" customFormat="1" ht="16.5" customHeight="1">
      <c r="B115" s="31"/>
      <c r="E115" s="261" t="s">
        <v>13790</v>
      </c>
      <c r="F115" s="263"/>
      <c r="G115" s="263"/>
      <c r="H115" s="263"/>
      <c r="L115" s="31"/>
    </row>
    <row r="116" spans="2:65" s="1" customFormat="1" ht="12" customHeight="1">
      <c r="B116" s="31"/>
      <c r="C116" s="26" t="s">
        <v>287</v>
      </c>
      <c r="L116" s="31"/>
    </row>
    <row r="117" spans="2:65" s="1" customFormat="1" ht="16.5" customHeight="1">
      <c r="B117" s="31"/>
      <c r="E117" s="243" t="str">
        <f>E11</f>
        <v>E.1-M - Zabudovaný mobiliár</v>
      </c>
      <c r="F117" s="263"/>
      <c r="G117" s="263"/>
      <c r="H117" s="263"/>
      <c r="L117" s="31"/>
    </row>
    <row r="118" spans="2:65" s="1" customFormat="1" ht="7" customHeight="1">
      <c r="B118" s="31"/>
      <c r="L118" s="31"/>
    </row>
    <row r="119" spans="2:65" s="1" customFormat="1" ht="12" customHeight="1">
      <c r="B119" s="31"/>
      <c r="C119" s="26" t="s">
        <v>19</v>
      </c>
      <c r="F119" s="24" t="str">
        <f>F14</f>
        <v>parc.č.:1094/1,17,81,82,98,99,1095,1096,9243/18</v>
      </c>
      <c r="I119" s="26" t="s">
        <v>21</v>
      </c>
      <c r="J119" s="54" t="str">
        <f>IF(J14="","",J14)</f>
        <v>6. 3. 2024</v>
      </c>
      <c r="L119" s="31"/>
    </row>
    <row r="120" spans="2:65" s="1" customFormat="1" ht="7" customHeight="1">
      <c r="B120" s="31"/>
      <c r="L120" s="31"/>
    </row>
    <row r="121" spans="2:65" s="1" customFormat="1" ht="25.65" customHeight="1">
      <c r="B121" s="31"/>
      <c r="C121" s="26" t="s">
        <v>23</v>
      </c>
      <c r="F121" s="24" t="str">
        <f>E17</f>
        <v>Nemocnica s poliklinikou, Spišská Nová Ves</v>
      </c>
      <c r="I121" s="26" t="s">
        <v>29</v>
      </c>
      <c r="J121" s="29" t="str">
        <f>E23</f>
        <v>d.g.A. design graphic architecture s.r.o.</v>
      </c>
      <c r="L121" s="31"/>
    </row>
    <row r="122" spans="2:65" s="1" customFormat="1" ht="15.15" customHeight="1">
      <c r="B122" s="31"/>
      <c r="C122" s="26" t="s">
        <v>27</v>
      </c>
      <c r="F122" s="24" t="str">
        <f>IF(E20="","",E20)</f>
        <v>Vyplň údaj</v>
      </c>
      <c r="I122" s="26" t="s">
        <v>32</v>
      </c>
      <c r="J122" s="29" t="str">
        <f>E26</f>
        <v xml:space="preserve"> </v>
      </c>
      <c r="L122" s="31"/>
    </row>
    <row r="123" spans="2:65" s="1" customFormat="1" ht="10.25" customHeight="1">
      <c r="B123" s="31"/>
      <c r="L123" s="31"/>
    </row>
    <row r="124" spans="2:65" s="10" customFormat="1" ht="29.25" customHeight="1">
      <c r="B124" s="121"/>
      <c r="C124" s="122" t="s">
        <v>304</v>
      </c>
      <c r="D124" s="123" t="s">
        <v>61</v>
      </c>
      <c r="E124" s="123" t="s">
        <v>57</v>
      </c>
      <c r="F124" s="123" t="s">
        <v>58</v>
      </c>
      <c r="G124" s="123" t="s">
        <v>305</v>
      </c>
      <c r="H124" s="123" t="s">
        <v>306</v>
      </c>
      <c r="I124" s="123" t="s">
        <v>307</v>
      </c>
      <c r="J124" s="124" t="s">
        <v>294</v>
      </c>
      <c r="K124" s="125" t="s">
        <v>308</v>
      </c>
      <c r="L124" s="121"/>
      <c r="M124" s="61" t="s">
        <v>1</v>
      </c>
      <c r="N124" s="62" t="s">
        <v>40</v>
      </c>
      <c r="O124" s="62" t="s">
        <v>309</v>
      </c>
      <c r="P124" s="62" t="s">
        <v>310</v>
      </c>
      <c r="Q124" s="62" t="s">
        <v>311</v>
      </c>
      <c r="R124" s="62" t="s">
        <v>312</v>
      </c>
      <c r="S124" s="62" t="s">
        <v>313</v>
      </c>
      <c r="T124" s="63" t="s">
        <v>314</v>
      </c>
    </row>
    <row r="125" spans="2:65" s="1" customFormat="1" ht="22.75" customHeight="1">
      <c r="B125" s="31"/>
      <c r="C125" s="66" t="s">
        <v>295</v>
      </c>
      <c r="J125" s="126">
        <f>BK125</f>
        <v>0</v>
      </c>
      <c r="L125" s="31"/>
      <c r="M125" s="64"/>
      <c r="N125" s="55"/>
      <c r="O125" s="55"/>
      <c r="P125" s="127">
        <f>P126+P156</f>
        <v>0</v>
      </c>
      <c r="Q125" s="55"/>
      <c r="R125" s="127">
        <f>R126+R156</f>
        <v>1E-4</v>
      </c>
      <c r="S125" s="55"/>
      <c r="T125" s="128">
        <f>T126+T156</f>
        <v>0</v>
      </c>
      <c r="AT125" s="16" t="s">
        <v>75</v>
      </c>
      <c r="AU125" s="16" t="s">
        <v>296</v>
      </c>
      <c r="BK125" s="129">
        <f>BK126+BK156</f>
        <v>0</v>
      </c>
    </row>
    <row r="126" spans="2:65" s="11" customFormat="1" ht="25.9" customHeight="1">
      <c r="B126" s="130"/>
      <c r="D126" s="131" t="s">
        <v>75</v>
      </c>
      <c r="E126" s="132" t="s">
        <v>7714</v>
      </c>
      <c r="F126" s="132" t="s">
        <v>7715</v>
      </c>
      <c r="I126" s="133"/>
      <c r="J126" s="134">
        <f>BK126</f>
        <v>0</v>
      </c>
      <c r="L126" s="130"/>
      <c r="M126" s="135"/>
      <c r="P126" s="136">
        <f>P127+P144</f>
        <v>0</v>
      </c>
      <c r="R126" s="136">
        <f>R127+R144</f>
        <v>1E-4</v>
      </c>
      <c r="T126" s="137">
        <f>T127+T144</f>
        <v>0</v>
      </c>
      <c r="AR126" s="131" t="s">
        <v>323</v>
      </c>
      <c r="AT126" s="138" t="s">
        <v>75</v>
      </c>
      <c r="AU126" s="138" t="s">
        <v>76</v>
      </c>
      <c r="AY126" s="131" t="s">
        <v>317</v>
      </c>
      <c r="BK126" s="139">
        <f>BK127+BK144</f>
        <v>0</v>
      </c>
    </row>
    <row r="127" spans="2:65" s="11" customFormat="1" ht="22.75" customHeight="1">
      <c r="B127" s="130"/>
      <c r="D127" s="131" t="s">
        <v>75</v>
      </c>
      <c r="E127" s="140" t="s">
        <v>13323</v>
      </c>
      <c r="F127" s="140" t="s">
        <v>13324</v>
      </c>
      <c r="I127" s="133"/>
      <c r="J127" s="141">
        <f>BK127</f>
        <v>0</v>
      </c>
      <c r="L127" s="130"/>
      <c r="M127" s="135"/>
      <c r="P127" s="136">
        <f>SUM(P128:P143)</f>
        <v>0</v>
      </c>
      <c r="R127" s="136">
        <f>SUM(R128:R143)</f>
        <v>1E-4</v>
      </c>
      <c r="T127" s="137">
        <f>SUM(T128:T143)</f>
        <v>0</v>
      </c>
      <c r="AR127" s="131" t="s">
        <v>323</v>
      </c>
      <c r="AT127" s="138" t="s">
        <v>75</v>
      </c>
      <c r="AU127" s="138" t="s">
        <v>83</v>
      </c>
      <c r="AY127" s="131" t="s">
        <v>317</v>
      </c>
      <c r="BK127" s="139">
        <f>SUM(BK128:BK143)</f>
        <v>0</v>
      </c>
    </row>
    <row r="128" spans="2:65" s="1" customFormat="1" ht="24.15" customHeight="1">
      <c r="B128" s="142"/>
      <c r="C128" s="143" t="s">
        <v>83</v>
      </c>
      <c r="D128" s="143" t="s">
        <v>319</v>
      </c>
      <c r="E128" s="144" t="s">
        <v>13332</v>
      </c>
      <c r="F128" s="145" t="s">
        <v>13333</v>
      </c>
      <c r="G128" s="146" t="s">
        <v>467</v>
      </c>
      <c r="H128" s="147">
        <v>15</v>
      </c>
      <c r="I128" s="148"/>
      <c r="J128" s="149">
        <f>ROUND(I128*H128,2)</f>
        <v>0</v>
      </c>
      <c r="K128" s="150"/>
      <c r="L128" s="31"/>
      <c r="M128" s="151" t="s">
        <v>1</v>
      </c>
      <c r="N128" s="152" t="s">
        <v>42</v>
      </c>
      <c r="P128" s="153">
        <f>O128*H128</f>
        <v>0</v>
      </c>
      <c r="Q128" s="153">
        <v>0</v>
      </c>
      <c r="R128" s="153">
        <f>Q128*H128</f>
        <v>0</v>
      </c>
      <c r="S128" s="153">
        <v>0</v>
      </c>
      <c r="T128" s="154">
        <f>S128*H128</f>
        <v>0</v>
      </c>
      <c r="AR128" s="155" t="s">
        <v>6166</v>
      </c>
      <c r="AT128" s="155" t="s">
        <v>319</v>
      </c>
      <c r="AU128" s="155" t="s">
        <v>88</v>
      </c>
      <c r="AY128" s="16" t="s">
        <v>317</v>
      </c>
      <c r="BE128" s="156">
        <f>IF(N128="základná",J128,0)</f>
        <v>0</v>
      </c>
      <c r="BF128" s="156">
        <f>IF(N128="znížená",J128,0)</f>
        <v>0</v>
      </c>
      <c r="BG128" s="156">
        <f>IF(N128="zákl. prenesená",J128,0)</f>
        <v>0</v>
      </c>
      <c r="BH128" s="156">
        <f>IF(N128="zníž. prenesená",J128,0)</f>
        <v>0</v>
      </c>
      <c r="BI128" s="156">
        <f>IF(N128="nulová",J128,0)</f>
        <v>0</v>
      </c>
      <c r="BJ128" s="16" t="s">
        <v>88</v>
      </c>
      <c r="BK128" s="156">
        <f>ROUND(I128*H128,2)</f>
        <v>0</v>
      </c>
      <c r="BL128" s="16" t="s">
        <v>6166</v>
      </c>
      <c r="BM128" s="155" t="s">
        <v>16099</v>
      </c>
    </row>
    <row r="129" spans="2:65" s="12" customFormat="1" ht="10">
      <c r="B129" s="157"/>
      <c r="D129" s="158" t="s">
        <v>328</v>
      </c>
      <c r="E129" s="159" t="s">
        <v>1</v>
      </c>
      <c r="F129" s="160" t="s">
        <v>16100</v>
      </c>
      <c r="H129" s="161">
        <v>5</v>
      </c>
      <c r="I129" s="162"/>
      <c r="L129" s="157"/>
      <c r="M129" s="163"/>
      <c r="T129" s="164"/>
      <c r="AT129" s="159" t="s">
        <v>328</v>
      </c>
      <c r="AU129" s="159" t="s">
        <v>88</v>
      </c>
      <c r="AV129" s="12" t="s">
        <v>88</v>
      </c>
      <c r="AW129" s="12" t="s">
        <v>31</v>
      </c>
      <c r="AX129" s="12" t="s">
        <v>76</v>
      </c>
      <c r="AY129" s="159" t="s">
        <v>317</v>
      </c>
    </row>
    <row r="130" spans="2:65" s="12" customFormat="1" ht="10">
      <c r="B130" s="157"/>
      <c r="D130" s="158" t="s">
        <v>328</v>
      </c>
      <c r="E130" s="159" t="s">
        <v>1</v>
      </c>
      <c r="F130" s="160" t="s">
        <v>16101</v>
      </c>
      <c r="H130" s="161">
        <v>5</v>
      </c>
      <c r="I130" s="162"/>
      <c r="L130" s="157"/>
      <c r="M130" s="163"/>
      <c r="T130" s="164"/>
      <c r="AT130" s="159" t="s">
        <v>328</v>
      </c>
      <c r="AU130" s="159" t="s">
        <v>88</v>
      </c>
      <c r="AV130" s="12" t="s">
        <v>88</v>
      </c>
      <c r="AW130" s="12" t="s">
        <v>31</v>
      </c>
      <c r="AX130" s="12" t="s">
        <v>76</v>
      </c>
      <c r="AY130" s="159" t="s">
        <v>317</v>
      </c>
    </row>
    <row r="131" spans="2:65" s="12" customFormat="1" ht="10">
      <c r="B131" s="157"/>
      <c r="D131" s="158" t="s">
        <v>328</v>
      </c>
      <c r="E131" s="159" t="s">
        <v>1</v>
      </c>
      <c r="F131" s="160" t="s">
        <v>16102</v>
      </c>
      <c r="H131" s="161">
        <v>5</v>
      </c>
      <c r="I131" s="162"/>
      <c r="L131" s="157"/>
      <c r="M131" s="163"/>
      <c r="T131" s="164"/>
      <c r="AT131" s="159" t="s">
        <v>328</v>
      </c>
      <c r="AU131" s="159" t="s">
        <v>88</v>
      </c>
      <c r="AV131" s="12" t="s">
        <v>88</v>
      </c>
      <c r="AW131" s="12" t="s">
        <v>31</v>
      </c>
      <c r="AX131" s="12" t="s">
        <v>76</v>
      </c>
      <c r="AY131" s="159" t="s">
        <v>317</v>
      </c>
    </row>
    <row r="132" spans="2:65" s="13" customFormat="1" ht="10">
      <c r="B132" s="165"/>
      <c r="D132" s="158" t="s">
        <v>328</v>
      </c>
      <c r="E132" s="166" t="s">
        <v>1</v>
      </c>
      <c r="F132" s="167" t="s">
        <v>331</v>
      </c>
      <c r="H132" s="168">
        <v>15</v>
      </c>
      <c r="I132" s="169"/>
      <c r="L132" s="165"/>
      <c r="M132" s="170"/>
      <c r="T132" s="171"/>
      <c r="AT132" s="166" t="s">
        <v>328</v>
      </c>
      <c r="AU132" s="166" t="s">
        <v>88</v>
      </c>
      <c r="AV132" s="13" t="s">
        <v>92</v>
      </c>
      <c r="AW132" s="13" t="s">
        <v>31</v>
      </c>
      <c r="AX132" s="13" t="s">
        <v>76</v>
      </c>
      <c r="AY132" s="166" t="s">
        <v>317</v>
      </c>
    </row>
    <row r="133" spans="2:65" s="14" customFormat="1" ht="10">
      <c r="B133" s="172"/>
      <c r="D133" s="158" t="s">
        <v>328</v>
      </c>
      <c r="E133" s="173" t="s">
        <v>1</v>
      </c>
      <c r="F133" s="174" t="s">
        <v>332</v>
      </c>
      <c r="H133" s="175">
        <v>15</v>
      </c>
      <c r="I133" s="176"/>
      <c r="L133" s="172"/>
      <c r="M133" s="177"/>
      <c r="T133" s="178"/>
      <c r="AT133" s="173" t="s">
        <v>328</v>
      </c>
      <c r="AU133" s="173" t="s">
        <v>88</v>
      </c>
      <c r="AV133" s="14" t="s">
        <v>323</v>
      </c>
      <c r="AW133" s="14" t="s">
        <v>31</v>
      </c>
      <c r="AX133" s="14" t="s">
        <v>83</v>
      </c>
      <c r="AY133" s="173" t="s">
        <v>317</v>
      </c>
    </row>
    <row r="134" spans="2:65" s="1" customFormat="1" ht="24.15" customHeight="1">
      <c r="B134" s="142"/>
      <c r="C134" s="143" t="s">
        <v>88</v>
      </c>
      <c r="D134" s="143" t="s">
        <v>319</v>
      </c>
      <c r="E134" s="144" t="s">
        <v>13325</v>
      </c>
      <c r="F134" s="145" t="s">
        <v>13326</v>
      </c>
      <c r="G134" s="146" t="s">
        <v>467</v>
      </c>
      <c r="H134" s="147">
        <v>10</v>
      </c>
      <c r="I134" s="148"/>
      <c r="J134" s="149">
        <f>ROUND(I134*H134,2)</f>
        <v>0</v>
      </c>
      <c r="K134" s="150"/>
      <c r="L134" s="31"/>
      <c r="M134" s="151" t="s">
        <v>1</v>
      </c>
      <c r="N134" s="152" t="s">
        <v>42</v>
      </c>
      <c r="P134" s="153">
        <f>O134*H134</f>
        <v>0</v>
      </c>
      <c r="Q134" s="153">
        <v>1.0000000000000001E-5</v>
      </c>
      <c r="R134" s="153">
        <f>Q134*H134</f>
        <v>1E-4</v>
      </c>
      <c r="S134" s="153">
        <v>0</v>
      </c>
      <c r="T134" s="154">
        <f>S134*H134</f>
        <v>0</v>
      </c>
      <c r="AR134" s="155" t="s">
        <v>6166</v>
      </c>
      <c r="AT134" s="155" t="s">
        <v>319</v>
      </c>
      <c r="AU134" s="155" t="s">
        <v>88</v>
      </c>
      <c r="AY134" s="16" t="s">
        <v>317</v>
      </c>
      <c r="BE134" s="156">
        <f>IF(N134="základná",J134,0)</f>
        <v>0</v>
      </c>
      <c r="BF134" s="156">
        <f>IF(N134="znížená",J134,0)</f>
        <v>0</v>
      </c>
      <c r="BG134" s="156">
        <f>IF(N134="zákl. prenesená",J134,0)</f>
        <v>0</v>
      </c>
      <c r="BH134" s="156">
        <f>IF(N134="zníž. prenesená",J134,0)</f>
        <v>0</v>
      </c>
      <c r="BI134" s="156">
        <f>IF(N134="nulová",J134,0)</f>
        <v>0</v>
      </c>
      <c r="BJ134" s="16" t="s">
        <v>88</v>
      </c>
      <c r="BK134" s="156">
        <f>ROUND(I134*H134,2)</f>
        <v>0</v>
      </c>
      <c r="BL134" s="16" t="s">
        <v>6166</v>
      </c>
      <c r="BM134" s="155" t="s">
        <v>16103</v>
      </c>
    </row>
    <row r="135" spans="2:65" s="12" customFormat="1" ht="10">
      <c r="B135" s="157"/>
      <c r="D135" s="158" t="s">
        <v>328</v>
      </c>
      <c r="E135" s="159" t="s">
        <v>1</v>
      </c>
      <c r="F135" s="160" t="s">
        <v>16104</v>
      </c>
      <c r="H135" s="161">
        <v>7</v>
      </c>
      <c r="I135" s="162"/>
      <c r="L135" s="157"/>
      <c r="M135" s="163"/>
      <c r="T135" s="164"/>
      <c r="AT135" s="159" t="s">
        <v>328</v>
      </c>
      <c r="AU135" s="159" t="s">
        <v>88</v>
      </c>
      <c r="AV135" s="12" t="s">
        <v>88</v>
      </c>
      <c r="AW135" s="12" t="s">
        <v>31</v>
      </c>
      <c r="AX135" s="12" t="s">
        <v>76</v>
      </c>
      <c r="AY135" s="159" t="s">
        <v>317</v>
      </c>
    </row>
    <row r="136" spans="2:65" s="12" customFormat="1" ht="10">
      <c r="B136" s="157"/>
      <c r="D136" s="158" t="s">
        <v>328</v>
      </c>
      <c r="E136" s="159" t="s">
        <v>1</v>
      </c>
      <c r="F136" s="160" t="s">
        <v>16105</v>
      </c>
      <c r="H136" s="161">
        <v>3</v>
      </c>
      <c r="I136" s="162"/>
      <c r="L136" s="157"/>
      <c r="M136" s="163"/>
      <c r="T136" s="164"/>
      <c r="AT136" s="159" t="s">
        <v>328</v>
      </c>
      <c r="AU136" s="159" t="s">
        <v>88</v>
      </c>
      <c r="AV136" s="12" t="s">
        <v>88</v>
      </c>
      <c r="AW136" s="12" t="s">
        <v>31</v>
      </c>
      <c r="AX136" s="12" t="s">
        <v>76</v>
      </c>
      <c r="AY136" s="159" t="s">
        <v>317</v>
      </c>
    </row>
    <row r="137" spans="2:65" s="13" customFormat="1" ht="10">
      <c r="B137" s="165"/>
      <c r="D137" s="158" t="s">
        <v>328</v>
      </c>
      <c r="E137" s="166" t="s">
        <v>1</v>
      </c>
      <c r="F137" s="167" t="s">
        <v>331</v>
      </c>
      <c r="H137" s="168">
        <v>10</v>
      </c>
      <c r="I137" s="169"/>
      <c r="L137" s="165"/>
      <c r="M137" s="170"/>
      <c r="T137" s="171"/>
      <c r="AT137" s="166" t="s">
        <v>328</v>
      </c>
      <c r="AU137" s="166" t="s">
        <v>88</v>
      </c>
      <c r="AV137" s="13" t="s">
        <v>92</v>
      </c>
      <c r="AW137" s="13" t="s">
        <v>31</v>
      </c>
      <c r="AX137" s="13" t="s">
        <v>76</v>
      </c>
      <c r="AY137" s="166" t="s">
        <v>317</v>
      </c>
    </row>
    <row r="138" spans="2:65" s="14" customFormat="1" ht="10">
      <c r="B138" s="172"/>
      <c r="D138" s="158" t="s">
        <v>328</v>
      </c>
      <c r="E138" s="173" t="s">
        <v>1</v>
      </c>
      <c r="F138" s="174" t="s">
        <v>332</v>
      </c>
      <c r="H138" s="175">
        <v>10</v>
      </c>
      <c r="I138" s="176"/>
      <c r="L138" s="172"/>
      <c r="M138" s="177"/>
      <c r="T138" s="178"/>
      <c r="AT138" s="173" t="s">
        <v>328</v>
      </c>
      <c r="AU138" s="173" t="s">
        <v>88</v>
      </c>
      <c r="AV138" s="14" t="s">
        <v>323</v>
      </c>
      <c r="AW138" s="14" t="s">
        <v>31</v>
      </c>
      <c r="AX138" s="14" t="s">
        <v>83</v>
      </c>
      <c r="AY138" s="173" t="s">
        <v>317</v>
      </c>
    </row>
    <row r="139" spans="2:65" s="1" customFormat="1" ht="16.5" customHeight="1">
      <c r="B139" s="142"/>
      <c r="C139" s="179" t="s">
        <v>92</v>
      </c>
      <c r="D139" s="179" t="s">
        <v>454</v>
      </c>
      <c r="E139" s="180" t="s">
        <v>13337</v>
      </c>
      <c r="F139" s="181" t="s">
        <v>13338</v>
      </c>
      <c r="G139" s="182" t="s">
        <v>467</v>
      </c>
      <c r="H139" s="183">
        <v>7</v>
      </c>
      <c r="I139" s="184"/>
      <c r="J139" s="185">
        <f>ROUND(I139*H139,2)</f>
        <v>0</v>
      </c>
      <c r="K139" s="186"/>
      <c r="L139" s="187"/>
      <c r="M139" s="188" t="s">
        <v>1</v>
      </c>
      <c r="N139" s="189" t="s">
        <v>42</v>
      </c>
      <c r="P139" s="153">
        <f>O139*H139</f>
        <v>0</v>
      </c>
      <c r="Q139" s="153">
        <v>0</v>
      </c>
      <c r="R139" s="153">
        <f>Q139*H139</f>
        <v>0</v>
      </c>
      <c r="S139" s="153">
        <v>0</v>
      </c>
      <c r="T139" s="154">
        <f>S139*H139</f>
        <v>0</v>
      </c>
      <c r="AR139" s="155" t="s">
        <v>6166</v>
      </c>
      <c r="AT139" s="155" t="s">
        <v>454</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6166</v>
      </c>
      <c r="BM139" s="155" t="s">
        <v>13339</v>
      </c>
    </row>
    <row r="140" spans="2:65" s="1" customFormat="1" ht="16.5" customHeight="1">
      <c r="B140" s="142"/>
      <c r="C140" s="179" t="s">
        <v>323</v>
      </c>
      <c r="D140" s="179" t="s">
        <v>454</v>
      </c>
      <c r="E140" s="180" t="s">
        <v>13343</v>
      </c>
      <c r="F140" s="181" t="s">
        <v>13344</v>
      </c>
      <c r="G140" s="182" t="s">
        <v>467</v>
      </c>
      <c r="H140" s="183">
        <v>5</v>
      </c>
      <c r="I140" s="184"/>
      <c r="J140" s="185">
        <f>ROUND(I140*H140,2)</f>
        <v>0</v>
      </c>
      <c r="K140" s="186"/>
      <c r="L140" s="187"/>
      <c r="M140" s="188" t="s">
        <v>1</v>
      </c>
      <c r="N140" s="189" t="s">
        <v>42</v>
      </c>
      <c r="P140" s="153">
        <f>O140*H140</f>
        <v>0</v>
      </c>
      <c r="Q140" s="153">
        <v>0</v>
      </c>
      <c r="R140" s="153">
        <f>Q140*H140</f>
        <v>0</v>
      </c>
      <c r="S140" s="153">
        <v>0</v>
      </c>
      <c r="T140" s="154">
        <f>S140*H140</f>
        <v>0</v>
      </c>
      <c r="AR140" s="155" t="s">
        <v>6166</v>
      </c>
      <c r="AT140" s="155" t="s">
        <v>454</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6166</v>
      </c>
      <c r="BM140" s="155" t="s">
        <v>13345</v>
      </c>
    </row>
    <row r="141" spans="2:65" s="1" customFormat="1" ht="16.5" customHeight="1">
      <c r="B141" s="142"/>
      <c r="C141" s="179" t="s">
        <v>341</v>
      </c>
      <c r="D141" s="179" t="s">
        <v>454</v>
      </c>
      <c r="E141" s="180" t="s">
        <v>13346</v>
      </c>
      <c r="F141" s="181" t="s">
        <v>13347</v>
      </c>
      <c r="G141" s="182" t="s">
        <v>467</v>
      </c>
      <c r="H141" s="183">
        <v>5</v>
      </c>
      <c r="I141" s="184"/>
      <c r="J141" s="185">
        <f>ROUND(I141*H141,2)</f>
        <v>0</v>
      </c>
      <c r="K141" s="186"/>
      <c r="L141" s="187"/>
      <c r="M141" s="188" t="s">
        <v>1</v>
      </c>
      <c r="N141" s="189" t="s">
        <v>42</v>
      </c>
      <c r="P141" s="153">
        <f>O141*H141</f>
        <v>0</v>
      </c>
      <c r="Q141" s="153">
        <v>0</v>
      </c>
      <c r="R141" s="153">
        <f>Q141*H141</f>
        <v>0</v>
      </c>
      <c r="S141" s="153">
        <v>0</v>
      </c>
      <c r="T141" s="154">
        <f>S141*H141</f>
        <v>0</v>
      </c>
      <c r="AR141" s="155" t="s">
        <v>6166</v>
      </c>
      <c r="AT141" s="155" t="s">
        <v>454</v>
      </c>
      <c r="AU141" s="155" t="s">
        <v>88</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6166</v>
      </c>
      <c r="BM141" s="155" t="s">
        <v>13348</v>
      </c>
    </row>
    <row r="142" spans="2:65" s="1" customFormat="1" ht="16.5" customHeight="1">
      <c r="B142" s="142"/>
      <c r="C142" s="179" t="s">
        <v>346</v>
      </c>
      <c r="D142" s="179" t="s">
        <v>454</v>
      </c>
      <c r="E142" s="180" t="s">
        <v>13349</v>
      </c>
      <c r="F142" s="181" t="s">
        <v>13350</v>
      </c>
      <c r="G142" s="182" t="s">
        <v>467</v>
      </c>
      <c r="H142" s="183">
        <v>5</v>
      </c>
      <c r="I142" s="184"/>
      <c r="J142" s="185">
        <f>ROUND(I142*H142,2)</f>
        <v>0</v>
      </c>
      <c r="K142" s="186"/>
      <c r="L142" s="187"/>
      <c r="M142" s="188" t="s">
        <v>1</v>
      </c>
      <c r="N142" s="189" t="s">
        <v>42</v>
      </c>
      <c r="P142" s="153">
        <f>O142*H142</f>
        <v>0</v>
      </c>
      <c r="Q142" s="153">
        <v>0</v>
      </c>
      <c r="R142" s="153">
        <f>Q142*H142</f>
        <v>0</v>
      </c>
      <c r="S142" s="153">
        <v>0</v>
      </c>
      <c r="T142" s="154">
        <f>S142*H142</f>
        <v>0</v>
      </c>
      <c r="AR142" s="155" t="s">
        <v>6166</v>
      </c>
      <c r="AT142" s="155" t="s">
        <v>454</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6166</v>
      </c>
      <c r="BM142" s="155" t="s">
        <v>13351</v>
      </c>
    </row>
    <row r="143" spans="2:65" s="1" customFormat="1" ht="16.5" customHeight="1">
      <c r="B143" s="142"/>
      <c r="C143" s="179" t="s">
        <v>351</v>
      </c>
      <c r="D143" s="179" t="s">
        <v>454</v>
      </c>
      <c r="E143" s="180" t="s">
        <v>13352</v>
      </c>
      <c r="F143" s="181" t="s">
        <v>13353</v>
      </c>
      <c r="G143" s="182" t="s">
        <v>467</v>
      </c>
      <c r="H143" s="183">
        <v>3</v>
      </c>
      <c r="I143" s="184"/>
      <c r="J143" s="185">
        <f>ROUND(I143*H143,2)</f>
        <v>0</v>
      </c>
      <c r="K143" s="186"/>
      <c r="L143" s="187"/>
      <c r="M143" s="188" t="s">
        <v>1</v>
      </c>
      <c r="N143" s="189" t="s">
        <v>42</v>
      </c>
      <c r="P143" s="153">
        <f>O143*H143</f>
        <v>0</v>
      </c>
      <c r="Q143" s="153">
        <v>0</v>
      </c>
      <c r="R143" s="153">
        <f>Q143*H143</f>
        <v>0</v>
      </c>
      <c r="S143" s="153">
        <v>0</v>
      </c>
      <c r="T143" s="154">
        <f>S143*H143</f>
        <v>0</v>
      </c>
      <c r="AR143" s="155" t="s">
        <v>6166</v>
      </c>
      <c r="AT143" s="155" t="s">
        <v>454</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6166</v>
      </c>
      <c r="BM143" s="155" t="s">
        <v>13354</v>
      </c>
    </row>
    <row r="144" spans="2:65" s="11" customFormat="1" ht="22.75" customHeight="1">
      <c r="B144" s="130"/>
      <c r="D144" s="131" t="s">
        <v>75</v>
      </c>
      <c r="E144" s="140" t="s">
        <v>13355</v>
      </c>
      <c r="F144" s="140" t="s">
        <v>13356</v>
      </c>
      <c r="I144" s="133"/>
      <c r="J144" s="141">
        <f>BK144</f>
        <v>0</v>
      </c>
      <c r="L144" s="130"/>
      <c r="M144" s="135"/>
      <c r="P144" s="136">
        <f>SUM(P145:P155)</f>
        <v>0</v>
      </c>
      <c r="R144" s="136">
        <f>SUM(R145:R155)</f>
        <v>0</v>
      </c>
      <c r="T144" s="137">
        <f>SUM(T145:T155)</f>
        <v>0</v>
      </c>
      <c r="AR144" s="131" t="s">
        <v>323</v>
      </c>
      <c r="AT144" s="138" t="s">
        <v>75</v>
      </c>
      <c r="AU144" s="138" t="s">
        <v>83</v>
      </c>
      <c r="AY144" s="131" t="s">
        <v>317</v>
      </c>
      <c r="BK144" s="139">
        <f>SUM(BK145:BK155)</f>
        <v>0</v>
      </c>
    </row>
    <row r="145" spans="2:65" s="1" customFormat="1" ht="24.15" customHeight="1">
      <c r="B145" s="142"/>
      <c r="C145" s="143" t="s">
        <v>356</v>
      </c>
      <c r="D145" s="143" t="s">
        <v>319</v>
      </c>
      <c r="E145" s="144" t="s">
        <v>13332</v>
      </c>
      <c r="F145" s="145" t="s">
        <v>13333</v>
      </c>
      <c r="G145" s="146" t="s">
        <v>467</v>
      </c>
      <c r="H145" s="147">
        <v>52</v>
      </c>
      <c r="I145" s="148"/>
      <c r="J145" s="149">
        <f>ROUND(I145*H145,2)</f>
        <v>0</v>
      </c>
      <c r="K145" s="150"/>
      <c r="L145" s="31"/>
      <c r="M145" s="151" t="s">
        <v>1</v>
      </c>
      <c r="N145" s="152" t="s">
        <v>42</v>
      </c>
      <c r="P145" s="153">
        <f>O145*H145</f>
        <v>0</v>
      </c>
      <c r="Q145" s="153">
        <v>0</v>
      </c>
      <c r="R145" s="153">
        <f>Q145*H145</f>
        <v>0</v>
      </c>
      <c r="S145" s="153">
        <v>0</v>
      </c>
      <c r="T145" s="154">
        <f>S145*H145</f>
        <v>0</v>
      </c>
      <c r="AR145" s="155" t="s">
        <v>6166</v>
      </c>
      <c r="AT145" s="155" t="s">
        <v>319</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6166</v>
      </c>
      <c r="BM145" s="155" t="s">
        <v>16106</v>
      </c>
    </row>
    <row r="146" spans="2:65" s="12" customFormat="1" ht="10">
      <c r="B146" s="157"/>
      <c r="D146" s="158" t="s">
        <v>328</v>
      </c>
      <c r="E146" s="159" t="s">
        <v>1</v>
      </c>
      <c r="F146" s="160" t="s">
        <v>16107</v>
      </c>
      <c r="H146" s="161">
        <v>7</v>
      </c>
      <c r="I146" s="162"/>
      <c r="L146" s="157"/>
      <c r="M146" s="163"/>
      <c r="T146" s="164"/>
      <c r="AT146" s="159" t="s">
        <v>328</v>
      </c>
      <c r="AU146" s="159" t="s">
        <v>88</v>
      </c>
      <c r="AV146" s="12" t="s">
        <v>88</v>
      </c>
      <c r="AW146" s="12" t="s">
        <v>31</v>
      </c>
      <c r="AX146" s="12" t="s">
        <v>76</v>
      </c>
      <c r="AY146" s="159" t="s">
        <v>317</v>
      </c>
    </row>
    <row r="147" spans="2:65" s="12" customFormat="1" ht="10">
      <c r="B147" s="157"/>
      <c r="D147" s="158" t="s">
        <v>328</v>
      </c>
      <c r="E147" s="159" t="s">
        <v>1</v>
      </c>
      <c r="F147" s="160" t="s">
        <v>16108</v>
      </c>
      <c r="H147" s="161">
        <v>7</v>
      </c>
      <c r="I147" s="162"/>
      <c r="L147" s="157"/>
      <c r="M147" s="163"/>
      <c r="T147" s="164"/>
      <c r="AT147" s="159" t="s">
        <v>328</v>
      </c>
      <c r="AU147" s="159" t="s">
        <v>88</v>
      </c>
      <c r="AV147" s="12" t="s">
        <v>88</v>
      </c>
      <c r="AW147" s="12" t="s">
        <v>31</v>
      </c>
      <c r="AX147" s="12" t="s">
        <v>76</v>
      </c>
      <c r="AY147" s="159" t="s">
        <v>317</v>
      </c>
    </row>
    <row r="148" spans="2:65" s="12" customFormat="1" ht="10">
      <c r="B148" s="157"/>
      <c r="D148" s="158" t="s">
        <v>328</v>
      </c>
      <c r="E148" s="159" t="s">
        <v>1</v>
      </c>
      <c r="F148" s="160" t="s">
        <v>16109</v>
      </c>
      <c r="H148" s="161">
        <v>31</v>
      </c>
      <c r="I148" s="162"/>
      <c r="L148" s="157"/>
      <c r="M148" s="163"/>
      <c r="T148" s="164"/>
      <c r="AT148" s="159" t="s">
        <v>328</v>
      </c>
      <c r="AU148" s="159" t="s">
        <v>88</v>
      </c>
      <c r="AV148" s="12" t="s">
        <v>88</v>
      </c>
      <c r="AW148" s="12" t="s">
        <v>31</v>
      </c>
      <c r="AX148" s="12" t="s">
        <v>76</v>
      </c>
      <c r="AY148" s="159" t="s">
        <v>317</v>
      </c>
    </row>
    <row r="149" spans="2:65" s="12" customFormat="1" ht="10">
      <c r="B149" s="157"/>
      <c r="D149" s="158" t="s">
        <v>328</v>
      </c>
      <c r="E149" s="159" t="s">
        <v>1</v>
      </c>
      <c r="F149" s="160" t="s">
        <v>16110</v>
      </c>
      <c r="H149" s="161">
        <v>7</v>
      </c>
      <c r="I149" s="162"/>
      <c r="L149" s="157"/>
      <c r="M149" s="163"/>
      <c r="T149" s="164"/>
      <c r="AT149" s="159" t="s">
        <v>328</v>
      </c>
      <c r="AU149" s="159" t="s">
        <v>88</v>
      </c>
      <c r="AV149" s="12" t="s">
        <v>88</v>
      </c>
      <c r="AW149" s="12" t="s">
        <v>31</v>
      </c>
      <c r="AX149" s="12" t="s">
        <v>76</v>
      </c>
      <c r="AY149" s="159" t="s">
        <v>317</v>
      </c>
    </row>
    <row r="150" spans="2:65" s="13" customFormat="1" ht="10">
      <c r="B150" s="165"/>
      <c r="D150" s="158" t="s">
        <v>328</v>
      </c>
      <c r="E150" s="166" t="s">
        <v>1</v>
      </c>
      <c r="F150" s="167" t="s">
        <v>331</v>
      </c>
      <c r="H150" s="168">
        <v>52</v>
      </c>
      <c r="I150" s="169"/>
      <c r="L150" s="165"/>
      <c r="M150" s="170"/>
      <c r="T150" s="171"/>
      <c r="AT150" s="166" t="s">
        <v>328</v>
      </c>
      <c r="AU150" s="166" t="s">
        <v>88</v>
      </c>
      <c r="AV150" s="13" t="s">
        <v>92</v>
      </c>
      <c r="AW150" s="13" t="s">
        <v>31</v>
      </c>
      <c r="AX150" s="13" t="s">
        <v>76</v>
      </c>
      <c r="AY150" s="166" t="s">
        <v>317</v>
      </c>
    </row>
    <row r="151" spans="2:65" s="14" customFormat="1" ht="10">
      <c r="B151" s="172"/>
      <c r="D151" s="158" t="s">
        <v>328</v>
      </c>
      <c r="E151" s="173" t="s">
        <v>1</v>
      </c>
      <c r="F151" s="174" t="s">
        <v>332</v>
      </c>
      <c r="H151" s="175">
        <v>52</v>
      </c>
      <c r="I151" s="176"/>
      <c r="L151" s="172"/>
      <c r="M151" s="177"/>
      <c r="T151" s="178"/>
      <c r="AT151" s="173" t="s">
        <v>328</v>
      </c>
      <c r="AU151" s="173" t="s">
        <v>88</v>
      </c>
      <c r="AV151" s="14" t="s">
        <v>323</v>
      </c>
      <c r="AW151" s="14" t="s">
        <v>31</v>
      </c>
      <c r="AX151" s="14" t="s">
        <v>83</v>
      </c>
      <c r="AY151" s="173" t="s">
        <v>317</v>
      </c>
    </row>
    <row r="152" spans="2:65" s="1" customFormat="1" ht="16.5" customHeight="1">
      <c r="B152" s="142"/>
      <c r="C152" s="179" t="s">
        <v>361</v>
      </c>
      <c r="D152" s="179" t="s">
        <v>454</v>
      </c>
      <c r="E152" s="180" t="s">
        <v>13374</v>
      </c>
      <c r="F152" s="181" t="s">
        <v>13375</v>
      </c>
      <c r="G152" s="182" t="s">
        <v>467</v>
      </c>
      <c r="H152" s="183">
        <v>7</v>
      </c>
      <c r="I152" s="184"/>
      <c r="J152" s="185">
        <f>ROUND(I152*H152,2)</f>
        <v>0</v>
      </c>
      <c r="K152" s="186"/>
      <c r="L152" s="187"/>
      <c r="M152" s="188" t="s">
        <v>1</v>
      </c>
      <c r="N152" s="189" t="s">
        <v>42</v>
      </c>
      <c r="P152" s="153">
        <f>O152*H152</f>
        <v>0</v>
      </c>
      <c r="Q152" s="153">
        <v>0</v>
      </c>
      <c r="R152" s="153">
        <f>Q152*H152</f>
        <v>0</v>
      </c>
      <c r="S152" s="153">
        <v>0</v>
      </c>
      <c r="T152" s="154">
        <f>S152*H152</f>
        <v>0</v>
      </c>
      <c r="AR152" s="155" t="s">
        <v>6166</v>
      </c>
      <c r="AT152" s="155" t="s">
        <v>454</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6166</v>
      </c>
      <c r="BM152" s="155" t="s">
        <v>13376</v>
      </c>
    </row>
    <row r="153" spans="2:65" s="1" customFormat="1" ht="16.5" customHeight="1">
      <c r="B153" s="142"/>
      <c r="C153" s="179" t="s">
        <v>366</v>
      </c>
      <c r="D153" s="179" t="s">
        <v>454</v>
      </c>
      <c r="E153" s="180" t="s">
        <v>13377</v>
      </c>
      <c r="F153" s="181" t="s">
        <v>13378</v>
      </c>
      <c r="G153" s="182" t="s">
        <v>467</v>
      </c>
      <c r="H153" s="183">
        <v>7</v>
      </c>
      <c r="I153" s="184"/>
      <c r="J153" s="185">
        <f>ROUND(I153*H153,2)</f>
        <v>0</v>
      </c>
      <c r="K153" s="186"/>
      <c r="L153" s="187"/>
      <c r="M153" s="188" t="s">
        <v>1</v>
      </c>
      <c r="N153" s="189" t="s">
        <v>42</v>
      </c>
      <c r="P153" s="153">
        <f>O153*H153</f>
        <v>0</v>
      </c>
      <c r="Q153" s="153">
        <v>0</v>
      </c>
      <c r="R153" s="153">
        <f>Q153*H153</f>
        <v>0</v>
      </c>
      <c r="S153" s="153">
        <v>0</v>
      </c>
      <c r="T153" s="154">
        <f>S153*H153</f>
        <v>0</v>
      </c>
      <c r="AR153" s="155" t="s">
        <v>6166</v>
      </c>
      <c r="AT153" s="155" t="s">
        <v>454</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6166</v>
      </c>
      <c r="BM153" s="155" t="s">
        <v>13379</v>
      </c>
    </row>
    <row r="154" spans="2:65" s="1" customFormat="1" ht="21.75" customHeight="1">
      <c r="B154" s="142"/>
      <c r="C154" s="179" t="s">
        <v>371</v>
      </c>
      <c r="D154" s="179" t="s">
        <v>454</v>
      </c>
      <c r="E154" s="180" t="s">
        <v>13380</v>
      </c>
      <c r="F154" s="181" t="s">
        <v>13381</v>
      </c>
      <c r="G154" s="182" t="s">
        <v>467</v>
      </c>
      <c r="H154" s="183">
        <v>31</v>
      </c>
      <c r="I154" s="184"/>
      <c r="J154" s="185">
        <f>ROUND(I154*H154,2)</f>
        <v>0</v>
      </c>
      <c r="K154" s="186"/>
      <c r="L154" s="187"/>
      <c r="M154" s="188" t="s">
        <v>1</v>
      </c>
      <c r="N154" s="189" t="s">
        <v>42</v>
      </c>
      <c r="P154" s="153">
        <f>O154*H154</f>
        <v>0</v>
      </c>
      <c r="Q154" s="153">
        <v>0</v>
      </c>
      <c r="R154" s="153">
        <f>Q154*H154</f>
        <v>0</v>
      </c>
      <c r="S154" s="153">
        <v>0</v>
      </c>
      <c r="T154" s="154">
        <f>S154*H154</f>
        <v>0</v>
      </c>
      <c r="AR154" s="155" t="s">
        <v>6166</v>
      </c>
      <c r="AT154" s="155" t="s">
        <v>454</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6166</v>
      </c>
      <c r="BM154" s="155" t="s">
        <v>13382</v>
      </c>
    </row>
    <row r="155" spans="2:65" s="1" customFormat="1" ht="21.75" customHeight="1">
      <c r="B155" s="142"/>
      <c r="C155" s="179" t="s">
        <v>376</v>
      </c>
      <c r="D155" s="179" t="s">
        <v>454</v>
      </c>
      <c r="E155" s="180" t="s">
        <v>13383</v>
      </c>
      <c r="F155" s="181" t="s">
        <v>13384</v>
      </c>
      <c r="G155" s="182" t="s">
        <v>467</v>
      </c>
      <c r="H155" s="183">
        <v>7</v>
      </c>
      <c r="I155" s="184"/>
      <c r="J155" s="185">
        <f>ROUND(I155*H155,2)</f>
        <v>0</v>
      </c>
      <c r="K155" s="186"/>
      <c r="L155" s="187"/>
      <c r="M155" s="188" t="s">
        <v>1</v>
      </c>
      <c r="N155" s="189" t="s">
        <v>42</v>
      </c>
      <c r="P155" s="153">
        <f>O155*H155</f>
        <v>0</v>
      </c>
      <c r="Q155" s="153">
        <v>0</v>
      </c>
      <c r="R155" s="153">
        <f>Q155*H155</f>
        <v>0</v>
      </c>
      <c r="S155" s="153">
        <v>0</v>
      </c>
      <c r="T155" s="154">
        <f>S155*H155</f>
        <v>0</v>
      </c>
      <c r="AR155" s="155" t="s">
        <v>6166</v>
      </c>
      <c r="AT155" s="155" t="s">
        <v>454</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6166</v>
      </c>
      <c r="BM155" s="155" t="s">
        <v>13385</v>
      </c>
    </row>
    <row r="156" spans="2:65" s="11" customFormat="1" ht="25.9" customHeight="1">
      <c r="B156" s="130"/>
      <c r="D156" s="131" t="s">
        <v>75</v>
      </c>
      <c r="E156" s="132" t="s">
        <v>7715</v>
      </c>
      <c r="F156" s="132" t="s">
        <v>7715</v>
      </c>
      <c r="I156" s="133"/>
      <c r="J156" s="134">
        <f>BK156</f>
        <v>0</v>
      </c>
      <c r="L156" s="130"/>
      <c r="M156" s="135"/>
      <c r="P156" s="136">
        <f>P157</f>
        <v>0</v>
      </c>
      <c r="R156" s="136">
        <f>R157</f>
        <v>0</v>
      </c>
      <c r="T156" s="137">
        <f>T157</f>
        <v>0</v>
      </c>
      <c r="AR156" s="131" t="s">
        <v>323</v>
      </c>
      <c r="AT156" s="138" t="s">
        <v>75</v>
      </c>
      <c r="AU156" s="138" t="s">
        <v>76</v>
      </c>
      <c r="AY156" s="131" t="s">
        <v>317</v>
      </c>
      <c r="BK156" s="139">
        <f>BK157</f>
        <v>0</v>
      </c>
    </row>
    <row r="157" spans="2:65" s="11" customFormat="1" ht="22.75" customHeight="1">
      <c r="B157" s="130"/>
      <c r="D157" s="131" t="s">
        <v>75</v>
      </c>
      <c r="E157" s="140" t="s">
        <v>13389</v>
      </c>
      <c r="F157" s="140" t="s">
        <v>13390</v>
      </c>
      <c r="I157" s="133"/>
      <c r="J157" s="141">
        <f>BK157</f>
        <v>0</v>
      </c>
      <c r="L157" s="130"/>
      <c r="M157" s="135"/>
      <c r="P157" s="136">
        <f>SUM(P158:P222)</f>
        <v>0</v>
      </c>
      <c r="R157" s="136">
        <f>SUM(R158:R222)</f>
        <v>0</v>
      </c>
      <c r="T157" s="137">
        <f>SUM(T158:T222)</f>
        <v>0</v>
      </c>
      <c r="AR157" s="131" t="s">
        <v>323</v>
      </c>
      <c r="AT157" s="138" t="s">
        <v>75</v>
      </c>
      <c r="AU157" s="138" t="s">
        <v>83</v>
      </c>
      <c r="AY157" s="131" t="s">
        <v>317</v>
      </c>
      <c r="BK157" s="139">
        <f>SUM(BK158:BK222)</f>
        <v>0</v>
      </c>
    </row>
    <row r="158" spans="2:65" s="1" customFormat="1" ht="24.15" customHeight="1">
      <c r="B158" s="142"/>
      <c r="C158" s="143" t="s">
        <v>381</v>
      </c>
      <c r="D158" s="143" t="s">
        <v>319</v>
      </c>
      <c r="E158" s="144" t="s">
        <v>13332</v>
      </c>
      <c r="F158" s="145" t="s">
        <v>13333</v>
      </c>
      <c r="G158" s="146" t="s">
        <v>467</v>
      </c>
      <c r="H158" s="147">
        <v>181</v>
      </c>
      <c r="I158" s="148"/>
      <c r="J158" s="149">
        <f>ROUND(I158*H158,2)</f>
        <v>0</v>
      </c>
      <c r="K158" s="150"/>
      <c r="L158" s="31"/>
      <c r="M158" s="151" t="s">
        <v>1</v>
      </c>
      <c r="N158" s="152" t="s">
        <v>42</v>
      </c>
      <c r="P158" s="153">
        <f>O158*H158</f>
        <v>0</v>
      </c>
      <c r="Q158" s="153">
        <v>0</v>
      </c>
      <c r="R158" s="153">
        <f>Q158*H158</f>
        <v>0</v>
      </c>
      <c r="S158" s="153">
        <v>0</v>
      </c>
      <c r="T158" s="154">
        <f>S158*H158</f>
        <v>0</v>
      </c>
      <c r="AR158" s="155" t="s">
        <v>6166</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6166</v>
      </c>
      <c r="BM158" s="155" t="s">
        <v>16111</v>
      </c>
    </row>
    <row r="159" spans="2:65" s="12" customFormat="1" ht="10">
      <c r="B159" s="157"/>
      <c r="D159" s="158" t="s">
        <v>328</v>
      </c>
      <c r="E159" s="159" t="s">
        <v>1</v>
      </c>
      <c r="F159" s="160" t="s">
        <v>16112</v>
      </c>
      <c r="H159" s="161">
        <v>23</v>
      </c>
      <c r="I159" s="162"/>
      <c r="L159" s="157"/>
      <c r="M159" s="163"/>
      <c r="T159" s="164"/>
      <c r="AT159" s="159" t="s">
        <v>328</v>
      </c>
      <c r="AU159" s="159" t="s">
        <v>88</v>
      </c>
      <c r="AV159" s="12" t="s">
        <v>88</v>
      </c>
      <c r="AW159" s="12" t="s">
        <v>31</v>
      </c>
      <c r="AX159" s="12" t="s">
        <v>76</v>
      </c>
      <c r="AY159" s="159" t="s">
        <v>317</v>
      </c>
    </row>
    <row r="160" spans="2:65" s="12" customFormat="1" ht="10">
      <c r="B160" s="157"/>
      <c r="D160" s="158" t="s">
        <v>328</v>
      </c>
      <c r="E160" s="159" t="s">
        <v>1</v>
      </c>
      <c r="F160" s="160" t="s">
        <v>16113</v>
      </c>
      <c r="H160" s="161">
        <v>22</v>
      </c>
      <c r="I160" s="162"/>
      <c r="L160" s="157"/>
      <c r="M160" s="163"/>
      <c r="T160" s="164"/>
      <c r="AT160" s="159" t="s">
        <v>328</v>
      </c>
      <c r="AU160" s="159" t="s">
        <v>88</v>
      </c>
      <c r="AV160" s="12" t="s">
        <v>88</v>
      </c>
      <c r="AW160" s="12" t="s">
        <v>31</v>
      </c>
      <c r="AX160" s="12" t="s">
        <v>76</v>
      </c>
      <c r="AY160" s="159" t="s">
        <v>317</v>
      </c>
    </row>
    <row r="161" spans="2:65" s="12" customFormat="1" ht="10">
      <c r="B161" s="157"/>
      <c r="D161" s="158" t="s">
        <v>328</v>
      </c>
      <c r="E161" s="159" t="s">
        <v>1</v>
      </c>
      <c r="F161" s="160" t="s">
        <v>16114</v>
      </c>
      <c r="H161" s="161">
        <v>48</v>
      </c>
      <c r="I161" s="162"/>
      <c r="L161" s="157"/>
      <c r="M161" s="163"/>
      <c r="T161" s="164"/>
      <c r="AT161" s="159" t="s">
        <v>328</v>
      </c>
      <c r="AU161" s="159" t="s">
        <v>88</v>
      </c>
      <c r="AV161" s="12" t="s">
        <v>88</v>
      </c>
      <c r="AW161" s="12" t="s">
        <v>31</v>
      </c>
      <c r="AX161" s="12" t="s">
        <v>76</v>
      </c>
      <c r="AY161" s="159" t="s">
        <v>317</v>
      </c>
    </row>
    <row r="162" spans="2:65" s="12" customFormat="1" ht="10">
      <c r="B162" s="157"/>
      <c r="D162" s="158" t="s">
        <v>328</v>
      </c>
      <c r="E162" s="159" t="s">
        <v>1</v>
      </c>
      <c r="F162" s="160" t="s">
        <v>16115</v>
      </c>
      <c r="H162" s="161">
        <v>45</v>
      </c>
      <c r="I162" s="162"/>
      <c r="L162" s="157"/>
      <c r="M162" s="163"/>
      <c r="T162" s="164"/>
      <c r="AT162" s="159" t="s">
        <v>328</v>
      </c>
      <c r="AU162" s="159" t="s">
        <v>88</v>
      </c>
      <c r="AV162" s="12" t="s">
        <v>88</v>
      </c>
      <c r="AW162" s="12" t="s">
        <v>31</v>
      </c>
      <c r="AX162" s="12" t="s">
        <v>76</v>
      </c>
      <c r="AY162" s="159" t="s">
        <v>317</v>
      </c>
    </row>
    <row r="163" spans="2:65" s="12" customFormat="1" ht="10">
      <c r="B163" s="157"/>
      <c r="D163" s="158" t="s">
        <v>328</v>
      </c>
      <c r="E163" s="159" t="s">
        <v>1</v>
      </c>
      <c r="F163" s="160" t="s">
        <v>16116</v>
      </c>
      <c r="H163" s="161">
        <v>34</v>
      </c>
      <c r="I163" s="162"/>
      <c r="L163" s="157"/>
      <c r="M163" s="163"/>
      <c r="T163" s="164"/>
      <c r="AT163" s="159" t="s">
        <v>328</v>
      </c>
      <c r="AU163" s="159" t="s">
        <v>88</v>
      </c>
      <c r="AV163" s="12" t="s">
        <v>88</v>
      </c>
      <c r="AW163" s="12" t="s">
        <v>31</v>
      </c>
      <c r="AX163" s="12" t="s">
        <v>76</v>
      </c>
      <c r="AY163" s="159" t="s">
        <v>317</v>
      </c>
    </row>
    <row r="164" spans="2:65" s="12" customFormat="1" ht="10">
      <c r="B164" s="157"/>
      <c r="D164" s="158" t="s">
        <v>328</v>
      </c>
      <c r="E164" s="159" t="s">
        <v>1</v>
      </c>
      <c r="F164" s="160" t="s">
        <v>16117</v>
      </c>
      <c r="H164" s="161">
        <v>8</v>
      </c>
      <c r="I164" s="162"/>
      <c r="L164" s="157"/>
      <c r="M164" s="163"/>
      <c r="T164" s="164"/>
      <c r="AT164" s="159" t="s">
        <v>328</v>
      </c>
      <c r="AU164" s="159" t="s">
        <v>88</v>
      </c>
      <c r="AV164" s="12" t="s">
        <v>88</v>
      </c>
      <c r="AW164" s="12" t="s">
        <v>31</v>
      </c>
      <c r="AX164" s="12" t="s">
        <v>76</v>
      </c>
      <c r="AY164" s="159" t="s">
        <v>317</v>
      </c>
    </row>
    <row r="165" spans="2:65" s="12" customFormat="1" ht="10">
      <c r="B165" s="157"/>
      <c r="D165" s="158" t="s">
        <v>328</v>
      </c>
      <c r="E165" s="159" t="s">
        <v>1</v>
      </c>
      <c r="F165" s="160" t="s">
        <v>16118</v>
      </c>
      <c r="H165" s="161">
        <v>1</v>
      </c>
      <c r="I165" s="162"/>
      <c r="L165" s="157"/>
      <c r="M165" s="163"/>
      <c r="T165" s="164"/>
      <c r="AT165" s="159" t="s">
        <v>328</v>
      </c>
      <c r="AU165" s="159" t="s">
        <v>88</v>
      </c>
      <c r="AV165" s="12" t="s">
        <v>88</v>
      </c>
      <c r="AW165" s="12" t="s">
        <v>31</v>
      </c>
      <c r="AX165" s="12" t="s">
        <v>76</v>
      </c>
      <c r="AY165" s="159" t="s">
        <v>317</v>
      </c>
    </row>
    <row r="166" spans="2:65" s="13" customFormat="1" ht="10">
      <c r="B166" s="165"/>
      <c r="D166" s="158" t="s">
        <v>328</v>
      </c>
      <c r="E166" s="166" t="s">
        <v>1</v>
      </c>
      <c r="F166" s="167" t="s">
        <v>331</v>
      </c>
      <c r="H166" s="168">
        <v>181</v>
      </c>
      <c r="I166" s="169"/>
      <c r="L166" s="165"/>
      <c r="M166" s="170"/>
      <c r="T166" s="171"/>
      <c r="AT166" s="166" t="s">
        <v>328</v>
      </c>
      <c r="AU166" s="166" t="s">
        <v>88</v>
      </c>
      <c r="AV166" s="13" t="s">
        <v>92</v>
      </c>
      <c r="AW166" s="13" t="s">
        <v>31</v>
      </c>
      <c r="AX166" s="13" t="s">
        <v>76</v>
      </c>
      <c r="AY166" s="166" t="s">
        <v>317</v>
      </c>
    </row>
    <row r="167" spans="2:65" s="14" customFormat="1" ht="10">
      <c r="B167" s="172"/>
      <c r="D167" s="158" t="s">
        <v>328</v>
      </c>
      <c r="E167" s="173" t="s">
        <v>1</v>
      </c>
      <c r="F167" s="174" t="s">
        <v>332</v>
      </c>
      <c r="H167" s="175">
        <v>181</v>
      </c>
      <c r="I167" s="176"/>
      <c r="L167" s="172"/>
      <c r="M167" s="177"/>
      <c r="T167" s="178"/>
      <c r="AT167" s="173" t="s">
        <v>328</v>
      </c>
      <c r="AU167" s="173" t="s">
        <v>88</v>
      </c>
      <c r="AV167" s="14" t="s">
        <v>323</v>
      </c>
      <c r="AW167" s="14" t="s">
        <v>31</v>
      </c>
      <c r="AX167" s="14" t="s">
        <v>83</v>
      </c>
      <c r="AY167" s="173" t="s">
        <v>317</v>
      </c>
    </row>
    <row r="168" spans="2:65" s="1" customFormat="1" ht="16.5" customHeight="1">
      <c r="B168" s="142"/>
      <c r="C168" s="179" t="s">
        <v>386</v>
      </c>
      <c r="D168" s="179" t="s">
        <v>454</v>
      </c>
      <c r="E168" s="180" t="s">
        <v>13405</v>
      </c>
      <c r="F168" s="181" t="s">
        <v>13406</v>
      </c>
      <c r="G168" s="182" t="s">
        <v>467</v>
      </c>
      <c r="H168" s="183">
        <v>23</v>
      </c>
      <c r="I168" s="184"/>
      <c r="J168" s="185">
        <f t="shared" ref="J168:J182" si="0">ROUND(I168*H168,2)</f>
        <v>0</v>
      </c>
      <c r="K168" s="186"/>
      <c r="L168" s="187"/>
      <c r="M168" s="188" t="s">
        <v>1</v>
      </c>
      <c r="N168" s="189" t="s">
        <v>42</v>
      </c>
      <c r="P168" s="153">
        <f t="shared" ref="P168:P182" si="1">O168*H168</f>
        <v>0</v>
      </c>
      <c r="Q168" s="153">
        <v>0</v>
      </c>
      <c r="R168" s="153">
        <f t="shared" ref="R168:R182" si="2">Q168*H168</f>
        <v>0</v>
      </c>
      <c r="S168" s="153">
        <v>0</v>
      </c>
      <c r="T168" s="154">
        <f t="shared" ref="T168:T182" si="3">S168*H168</f>
        <v>0</v>
      </c>
      <c r="AR168" s="155" t="s">
        <v>6166</v>
      </c>
      <c r="AT168" s="155" t="s">
        <v>454</v>
      </c>
      <c r="AU168" s="155" t="s">
        <v>88</v>
      </c>
      <c r="AY168" s="16" t="s">
        <v>317</v>
      </c>
      <c r="BE168" s="156">
        <f t="shared" ref="BE168:BE182" si="4">IF(N168="základná",J168,0)</f>
        <v>0</v>
      </c>
      <c r="BF168" s="156">
        <f t="shared" ref="BF168:BF182" si="5">IF(N168="znížená",J168,0)</f>
        <v>0</v>
      </c>
      <c r="BG168" s="156">
        <f t="shared" ref="BG168:BG182" si="6">IF(N168="zákl. prenesená",J168,0)</f>
        <v>0</v>
      </c>
      <c r="BH168" s="156">
        <f t="shared" ref="BH168:BH182" si="7">IF(N168="zníž. prenesená",J168,0)</f>
        <v>0</v>
      </c>
      <c r="BI168" s="156">
        <f t="shared" ref="BI168:BI182" si="8">IF(N168="nulová",J168,0)</f>
        <v>0</v>
      </c>
      <c r="BJ168" s="16" t="s">
        <v>88</v>
      </c>
      <c r="BK168" s="156">
        <f t="shared" ref="BK168:BK182" si="9">ROUND(I168*H168,2)</f>
        <v>0</v>
      </c>
      <c r="BL168" s="16" t="s">
        <v>6166</v>
      </c>
      <c r="BM168" s="155" t="s">
        <v>13407</v>
      </c>
    </row>
    <row r="169" spans="2:65" s="1" customFormat="1" ht="16.5" customHeight="1">
      <c r="B169" s="142"/>
      <c r="C169" s="179" t="s">
        <v>391</v>
      </c>
      <c r="D169" s="179" t="s">
        <v>454</v>
      </c>
      <c r="E169" s="180" t="s">
        <v>13408</v>
      </c>
      <c r="F169" s="181" t="s">
        <v>13409</v>
      </c>
      <c r="G169" s="182" t="s">
        <v>467</v>
      </c>
      <c r="H169" s="183">
        <v>22</v>
      </c>
      <c r="I169" s="184"/>
      <c r="J169" s="185">
        <f t="shared" si="0"/>
        <v>0</v>
      </c>
      <c r="K169" s="186"/>
      <c r="L169" s="187"/>
      <c r="M169" s="188" t="s">
        <v>1</v>
      </c>
      <c r="N169" s="189" t="s">
        <v>42</v>
      </c>
      <c r="P169" s="153">
        <f t="shared" si="1"/>
        <v>0</v>
      </c>
      <c r="Q169" s="153">
        <v>0</v>
      </c>
      <c r="R169" s="153">
        <f t="shared" si="2"/>
        <v>0</v>
      </c>
      <c r="S169" s="153">
        <v>0</v>
      </c>
      <c r="T169" s="154">
        <f t="shared" si="3"/>
        <v>0</v>
      </c>
      <c r="AR169" s="155" t="s">
        <v>6166</v>
      </c>
      <c r="AT169" s="155" t="s">
        <v>454</v>
      </c>
      <c r="AU169" s="155" t="s">
        <v>88</v>
      </c>
      <c r="AY169" s="16" t="s">
        <v>317</v>
      </c>
      <c r="BE169" s="156">
        <f t="shared" si="4"/>
        <v>0</v>
      </c>
      <c r="BF169" s="156">
        <f t="shared" si="5"/>
        <v>0</v>
      </c>
      <c r="BG169" s="156">
        <f t="shared" si="6"/>
        <v>0</v>
      </c>
      <c r="BH169" s="156">
        <f t="shared" si="7"/>
        <v>0</v>
      </c>
      <c r="BI169" s="156">
        <f t="shared" si="8"/>
        <v>0</v>
      </c>
      <c r="BJ169" s="16" t="s">
        <v>88</v>
      </c>
      <c r="BK169" s="156">
        <f t="shared" si="9"/>
        <v>0</v>
      </c>
      <c r="BL169" s="16" t="s">
        <v>6166</v>
      </c>
      <c r="BM169" s="155" t="s">
        <v>13410</v>
      </c>
    </row>
    <row r="170" spans="2:65" s="1" customFormat="1" ht="16.5" customHeight="1">
      <c r="B170" s="142"/>
      <c r="C170" s="143" t="s">
        <v>396</v>
      </c>
      <c r="D170" s="143" t="s">
        <v>319</v>
      </c>
      <c r="E170" s="144" t="s">
        <v>13414</v>
      </c>
      <c r="F170" s="145" t="s">
        <v>13415</v>
      </c>
      <c r="G170" s="146" t="s">
        <v>467</v>
      </c>
      <c r="H170" s="147">
        <v>37</v>
      </c>
      <c r="I170" s="148"/>
      <c r="J170" s="149">
        <f t="shared" si="0"/>
        <v>0</v>
      </c>
      <c r="K170" s="150"/>
      <c r="L170" s="31"/>
      <c r="M170" s="151" t="s">
        <v>1</v>
      </c>
      <c r="N170" s="152" t="s">
        <v>42</v>
      </c>
      <c r="P170" s="153">
        <f t="shared" si="1"/>
        <v>0</v>
      </c>
      <c r="Q170" s="153">
        <v>0</v>
      </c>
      <c r="R170" s="153">
        <f t="shared" si="2"/>
        <v>0</v>
      </c>
      <c r="S170" s="153">
        <v>0</v>
      </c>
      <c r="T170" s="154">
        <f t="shared" si="3"/>
        <v>0</v>
      </c>
      <c r="AR170" s="155" t="s">
        <v>6166</v>
      </c>
      <c r="AT170" s="155" t="s">
        <v>319</v>
      </c>
      <c r="AU170" s="155" t="s">
        <v>88</v>
      </c>
      <c r="AY170" s="16" t="s">
        <v>317</v>
      </c>
      <c r="BE170" s="156">
        <f t="shared" si="4"/>
        <v>0</v>
      </c>
      <c r="BF170" s="156">
        <f t="shared" si="5"/>
        <v>0</v>
      </c>
      <c r="BG170" s="156">
        <f t="shared" si="6"/>
        <v>0</v>
      </c>
      <c r="BH170" s="156">
        <f t="shared" si="7"/>
        <v>0</v>
      </c>
      <c r="BI170" s="156">
        <f t="shared" si="8"/>
        <v>0</v>
      </c>
      <c r="BJ170" s="16" t="s">
        <v>88</v>
      </c>
      <c r="BK170" s="156">
        <f t="shared" si="9"/>
        <v>0</v>
      </c>
      <c r="BL170" s="16" t="s">
        <v>6166</v>
      </c>
      <c r="BM170" s="155" t="s">
        <v>16119</v>
      </c>
    </row>
    <row r="171" spans="2:65" s="1" customFormat="1" ht="16.5" customHeight="1">
      <c r="B171" s="142"/>
      <c r="C171" s="179" t="s">
        <v>401</v>
      </c>
      <c r="D171" s="179" t="s">
        <v>454</v>
      </c>
      <c r="E171" s="180" t="s">
        <v>13426</v>
      </c>
      <c r="F171" s="181" t="s">
        <v>13427</v>
      </c>
      <c r="G171" s="182" t="s">
        <v>467</v>
      </c>
      <c r="H171" s="183">
        <v>2</v>
      </c>
      <c r="I171" s="184"/>
      <c r="J171" s="185">
        <f t="shared" si="0"/>
        <v>0</v>
      </c>
      <c r="K171" s="186"/>
      <c r="L171" s="187"/>
      <c r="M171" s="188" t="s">
        <v>1</v>
      </c>
      <c r="N171" s="189" t="s">
        <v>42</v>
      </c>
      <c r="P171" s="153">
        <f t="shared" si="1"/>
        <v>0</v>
      </c>
      <c r="Q171" s="153">
        <v>0</v>
      </c>
      <c r="R171" s="153">
        <f t="shared" si="2"/>
        <v>0</v>
      </c>
      <c r="S171" s="153">
        <v>0</v>
      </c>
      <c r="T171" s="154">
        <f t="shared" si="3"/>
        <v>0</v>
      </c>
      <c r="AR171" s="155" t="s">
        <v>6166</v>
      </c>
      <c r="AT171" s="155" t="s">
        <v>454</v>
      </c>
      <c r="AU171" s="155" t="s">
        <v>88</v>
      </c>
      <c r="AY171" s="16" t="s">
        <v>317</v>
      </c>
      <c r="BE171" s="156">
        <f t="shared" si="4"/>
        <v>0</v>
      </c>
      <c r="BF171" s="156">
        <f t="shared" si="5"/>
        <v>0</v>
      </c>
      <c r="BG171" s="156">
        <f t="shared" si="6"/>
        <v>0</v>
      </c>
      <c r="BH171" s="156">
        <f t="shared" si="7"/>
        <v>0</v>
      </c>
      <c r="BI171" s="156">
        <f t="shared" si="8"/>
        <v>0</v>
      </c>
      <c r="BJ171" s="16" t="s">
        <v>88</v>
      </c>
      <c r="BK171" s="156">
        <f t="shared" si="9"/>
        <v>0</v>
      </c>
      <c r="BL171" s="16" t="s">
        <v>6166</v>
      </c>
      <c r="BM171" s="155" t="s">
        <v>16120</v>
      </c>
    </row>
    <row r="172" spans="2:65" s="1" customFormat="1" ht="16.5" customHeight="1">
      <c r="B172" s="142"/>
      <c r="C172" s="179" t="s">
        <v>405</v>
      </c>
      <c r="D172" s="179" t="s">
        <v>454</v>
      </c>
      <c r="E172" s="180" t="s">
        <v>13429</v>
      </c>
      <c r="F172" s="181" t="s">
        <v>13430</v>
      </c>
      <c r="G172" s="182" t="s">
        <v>467</v>
      </c>
      <c r="H172" s="183">
        <v>9</v>
      </c>
      <c r="I172" s="184"/>
      <c r="J172" s="185">
        <f t="shared" si="0"/>
        <v>0</v>
      </c>
      <c r="K172" s="186"/>
      <c r="L172" s="187"/>
      <c r="M172" s="188" t="s">
        <v>1</v>
      </c>
      <c r="N172" s="189" t="s">
        <v>42</v>
      </c>
      <c r="P172" s="153">
        <f t="shared" si="1"/>
        <v>0</v>
      </c>
      <c r="Q172" s="153">
        <v>0</v>
      </c>
      <c r="R172" s="153">
        <f t="shared" si="2"/>
        <v>0</v>
      </c>
      <c r="S172" s="153">
        <v>0</v>
      </c>
      <c r="T172" s="154">
        <f t="shared" si="3"/>
        <v>0</v>
      </c>
      <c r="AR172" s="155" t="s">
        <v>6166</v>
      </c>
      <c r="AT172" s="155" t="s">
        <v>454</v>
      </c>
      <c r="AU172" s="155" t="s">
        <v>88</v>
      </c>
      <c r="AY172" s="16" t="s">
        <v>317</v>
      </c>
      <c r="BE172" s="156">
        <f t="shared" si="4"/>
        <v>0</v>
      </c>
      <c r="BF172" s="156">
        <f t="shared" si="5"/>
        <v>0</v>
      </c>
      <c r="BG172" s="156">
        <f t="shared" si="6"/>
        <v>0</v>
      </c>
      <c r="BH172" s="156">
        <f t="shared" si="7"/>
        <v>0</v>
      </c>
      <c r="BI172" s="156">
        <f t="shared" si="8"/>
        <v>0</v>
      </c>
      <c r="BJ172" s="16" t="s">
        <v>88</v>
      </c>
      <c r="BK172" s="156">
        <f t="shared" si="9"/>
        <v>0</v>
      </c>
      <c r="BL172" s="16" t="s">
        <v>6166</v>
      </c>
      <c r="BM172" s="155" t="s">
        <v>16121</v>
      </c>
    </row>
    <row r="173" spans="2:65" s="1" customFormat="1" ht="16.5" customHeight="1">
      <c r="B173" s="142"/>
      <c r="C173" s="179" t="s">
        <v>415</v>
      </c>
      <c r="D173" s="179" t="s">
        <v>454</v>
      </c>
      <c r="E173" s="180" t="s">
        <v>13438</v>
      </c>
      <c r="F173" s="181" t="s">
        <v>13439</v>
      </c>
      <c r="G173" s="182" t="s">
        <v>467</v>
      </c>
      <c r="H173" s="183">
        <v>4</v>
      </c>
      <c r="I173" s="184"/>
      <c r="J173" s="185">
        <f t="shared" si="0"/>
        <v>0</v>
      </c>
      <c r="K173" s="186"/>
      <c r="L173" s="187"/>
      <c r="M173" s="188" t="s">
        <v>1</v>
      </c>
      <c r="N173" s="189" t="s">
        <v>42</v>
      </c>
      <c r="P173" s="153">
        <f t="shared" si="1"/>
        <v>0</v>
      </c>
      <c r="Q173" s="153">
        <v>0</v>
      </c>
      <c r="R173" s="153">
        <f t="shared" si="2"/>
        <v>0</v>
      </c>
      <c r="S173" s="153">
        <v>0</v>
      </c>
      <c r="T173" s="154">
        <f t="shared" si="3"/>
        <v>0</v>
      </c>
      <c r="AR173" s="155" t="s">
        <v>6166</v>
      </c>
      <c r="AT173" s="155" t="s">
        <v>454</v>
      </c>
      <c r="AU173" s="155" t="s">
        <v>88</v>
      </c>
      <c r="AY173" s="16" t="s">
        <v>317</v>
      </c>
      <c r="BE173" s="156">
        <f t="shared" si="4"/>
        <v>0</v>
      </c>
      <c r="BF173" s="156">
        <f t="shared" si="5"/>
        <v>0</v>
      </c>
      <c r="BG173" s="156">
        <f t="shared" si="6"/>
        <v>0</v>
      </c>
      <c r="BH173" s="156">
        <f t="shared" si="7"/>
        <v>0</v>
      </c>
      <c r="BI173" s="156">
        <f t="shared" si="8"/>
        <v>0</v>
      </c>
      <c r="BJ173" s="16" t="s">
        <v>88</v>
      </c>
      <c r="BK173" s="156">
        <f t="shared" si="9"/>
        <v>0</v>
      </c>
      <c r="BL173" s="16" t="s">
        <v>6166</v>
      </c>
      <c r="BM173" s="155" t="s">
        <v>16122</v>
      </c>
    </row>
    <row r="174" spans="2:65" s="1" customFormat="1" ht="16.5" customHeight="1">
      <c r="B174" s="142"/>
      <c r="C174" s="179" t="s">
        <v>7</v>
      </c>
      <c r="D174" s="179" t="s">
        <v>454</v>
      </c>
      <c r="E174" s="180" t="s">
        <v>13444</v>
      </c>
      <c r="F174" s="181" t="s">
        <v>13445</v>
      </c>
      <c r="G174" s="182" t="s">
        <v>467</v>
      </c>
      <c r="H174" s="183">
        <v>12</v>
      </c>
      <c r="I174" s="184"/>
      <c r="J174" s="185">
        <f t="shared" si="0"/>
        <v>0</v>
      </c>
      <c r="K174" s="186"/>
      <c r="L174" s="187"/>
      <c r="M174" s="188" t="s">
        <v>1</v>
      </c>
      <c r="N174" s="189" t="s">
        <v>42</v>
      </c>
      <c r="P174" s="153">
        <f t="shared" si="1"/>
        <v>0</v>
      </c>
      <c r="Q174" s="153">
        <v>0</v>
      </c>
      <c r="R174" s="153">
        <f t="shared" si="2"/>
        <v>0</v>
      </c>
      <c r="S174" s="153">
        <v>0</v>
      </c>
      <c r="T174" s="154">
        <f t="shared" si="3"/>
        <v>0</v>
      </c>
      <c r="AR174" s="155" t="s">
        <v>6166</v>
      </c>
      <c r="AT174" s="155" t="s">
        <v>454</v>
      </c>
      <c r="AU174" s="155" t="s">
        <v>88</v>
      </c>
      <c r="AY174" s="16" t="s">
        <v>317</v>
      </c>
      <c r="BE174" s="156">
        <f t="shared" si="4"/>
        <v>0</v>
      </c>
      <c r="BF174" s="156">
        <f t="shared" si="5"/>
        <v>0</v>
      </c>
      <c r="BG174" s="156">
        <f t="shared" si="6"/>
        <v>0</v>
      </c>
      <c r="BH174" s="156">
        <f t="shared" si="7"/>
        <v>0</v>
      </c>
      <c r="BI174" s="156">
        <f t="shared" si="8"/>
        <v>0</v>
      </c>
      <c r="BJ174" s="16" t="s">
        <v>88</v>
      </c>
      <c r="BK174" s="156">
        <f t="shared" si="9"/>
        <v>0</v>
      </c>
      <c r="BL174" s="16" t="s">
        <v>6166</v>
      </c>
      <c r="BM174" s="155" t="s">
        <v>16123</v>
      </c>
    </row>
    <row r="175" spans="2:65" s="1" customFormat="1" ht="16.5" customHeight="1">
      <c r="B175" s="142"/>
      <c r="C175" s="179" t="s">
        <v>427</v>
      </c>
      <c r="D175" s="179" t="s">
        <v>454</v>
      </c>
      <c r="E175" s="180" t="s">
        <v>13450</v>
      </c>
      <c r="F175" s="181" t="s">
        <v>13451</v>
      </c>
      <c r="G175" s="182" t="s">
        <v>467</v>
      </c>
      <c r="H175" s="183">
        <v>1</v>
      </c>
      <c r="I175" s="184"/>
      <c r="J175" s="185">
        <f t="shared" si="0"/>
        <v>0</v>
      </c>
      <c r="K175" s="186"/>
      <c r="L175" s="187"/>
      <c r="M175" s="188" t="s">
        <v>1</v>
      </c>
      <c r="N175" s="189" t="s">
        <v>42</v>
      </c>
      <c r="P175" s="153">
        <f t="shared" si="1"/>
        <v>0</v>
      </c>
      <c r="Q175" s="153">
        <v>0</v>
      </c>
      <c r="R175" s="153">
        <f t="shared" si="2"/>
        <v>0</v>
      </c>
      <c r="S175" s="153">
        <v>0</v>
      </c>
      <c r="T175" s="154">
        <f t="shared" si="3"/>
        <v>0</v>
      </c>
      <c r="AR175" s="155" t="s">
        <v>6166</v>
      </c>
      <c r="AT175" s="155" t="s">
        <v>454</v>
      </c>
      <c r="AU175" s="155" t="s">
        <v>88</v>
      </c>
      <c r="AY175" s="16" t="s">
        <v>317</v>
      </c>
      <c r="BE175" s="156">
        <f t="shared" si="4"/>
        <v>0</v>
      </c>
      <c r="BF175" s="156">
        <f t="shared" si="5"/>
        <v>0</v>
      </c>
      <c r="BG175" s="156">
        <f t="shared" si="6"/>
        <v>0</v>
      </c>
      <c r="BH175" s="156">
        <f t="shared" si="7"/>
        <v>0</v>
      </c>
      <c r="BI175" s="156">
        <f t="shared" si="8"/>
        <v>0</v>
      </c>
      <c r="BJ175" s="16" t="s">
        <v>88</v>
      </c>
      <c r="BK175" s="156">
        <f t="shared" si="9"/>
        <v>0</v>
      </c>
      <c r="BL175" s="16" t="s">
        <v>6166</v>
      </c>
      <c r="BM175" s="155" t="s">
        <v>16124</v>
      </c>
    </row>
    <row r="176" spans="2:65" s="1" customFormat="1" ht="16.5" customHeight="1">
      <c r="B176" s="142"/>
      <c r="C176" s="179" t="s">
        <v>432</v>
      </c>
      <c r="D176" s="179" t="s">
        <v>454</v>
      </c>
      <c r="E176" s="180" t="s">
        <v>16125</v>
      </c>
      <c r="F176" s="181" t="s">
        <v>16126</v>
      </c>
      <c r="G176" s="182" t="s">
        <v>467</v>
      </c>
      <c r="H176" s="183">
        <v>5</v>
      </c>
      <c r="I176" s="184"/>
      <c r="J176" s="185">
        <f t="shared" si="0"/>
        <v>0</v>
      </c>
      <c r="K176" s="186"/>
      <c r="L176" s="187"/>
      <c r="M176" s="188" t="s">
        <v>1</v>
      </c>
      <c r="N176" s="189" t="s">
        <v>42</v>
      </c>
      <c r="P176" s="153">
        <f t="shared" si="1"/>
        <v>0</v>
      </c>
      <c r="Q176" s="153">
        <v>0</v>
      </c>
      <c r="R176" s="153">
        <f t="shared" si="2"/>
        <v>0</v>
      </c>
      <c r="S176" s="153">
        <v>0</v>
      </c>
      <c r="T176" s="154">
        <f t="shared" si="3"/>
        <v>0</v>
      </c>
      <c r="AR176" s="155" t="s">
        <v>6166</v>
      </c>
      <c r="AT176" s="155" t="s">
        <v>454</v>
      </c>
      <c r="AU176" s="155" t="s">
        <v>88</v>
      </c>
      <c r="AY176" s="16" t="s">
        <v>317</v>
      </c>
      <c r="BE176" s="156">
        <f t="shared" si="4"/>
        <v>0</v>
      </c>
      <c r="BF176" s="156">
        <f t="shared" si="5"/>
        <v>0</v>
      </c>
      <c r="BG176" s="156">
        <f t="shared" si="6"/>
        <v>0</v>
      </c>
      <c r="BH176" s="156">
        <f t="shared" si="7"/>
        <v>0</v>
      </c>
      <c r="BI176" s="156">
        <f t="shared" si="8"/>
        <v>0</v>
      </c>
      <c r="BJ176" s="16" t="s">
        <v>88</v>
      </c>
      <c r="BK176" s="156">
        <f t="shared" si="9"/>
        <v>0</v>
      </c>
      <c r="BL176" s="16" t="s">
        <v>6166</v>
      </c>
      <c r="BM176" s="155" t="s">
        <v>16127</v>
      </c>
    </row>
    <row r="177" spans="2:65" s="1" customFormat="1" ht="16.5" customHeight="1">
      <c r="B177" s="142"/>
      <c r="C177" s="179" t="s">
        <v>436</v>
      </c>
      <c r="D177" s="179" t="s">
        <v>454</v>
      </c>
      <c r="E177" s="180" t="s">
        <v>16128</v>
      </c>
      <c r="F177" s="181" t="s">
        <v>16129</v>
      </c>
      <c r="G177" s="182" t="s">
        <v>467</v>
      </c>
      <c r="H177" s="183">
        <v>2</v>
      </c>
      <c r="I177" s="184"/>
      <c r="J177" s="185">
        <f t="shared" si="0"/>
        <v>0</v>
      </c>
      <c r="K177" s="186"/>
      <c r="L177" s="187"/>
      <c r="M177" s="188" t="s">
        <v>1</v>
      </c>
      <c r="N177" s="189" t="s">
        <v>42</v>
      </c>
      <c r="P177" s="153">
        <f t="shared" si="1"/>
        <v>0</v>
      </c>
      <c r="Q177" s="153">
        <v>0</v>
      </c>
      <c r="R177" s="153">
        <f t="shared" si="2"/>
        <v>0</v>
      </c>
      <c r="S177" s="153">
        <v>0</v>
      </c>
      <c r="T177" s="154">
        <f t="shared" si="3"/>
        <v>0</v>
      </c>
      <c r="AR177" s="155" t="s">
        <v>6166</v>
      </c>
      <c r="AT177" s="155" t="s">
        <v>454</v>
      </c>
      <c r="AU177" s="155" t="s">
        <v>88</v>
      </c>
      <c r="AY177" s="16" t="s">
        <v>317</v>
      </c>
      <c r="BE177" s="156">
        <f t="shared" si="4"/>
        <v>0</v>
      </c>
      <c r="BF177" s="156">
        <f t="shared" si="5"/>
        <v>0</v>
      </c>
      <c r="BG177" s="156">
        <f t="shared" si="6"/>
        <v>0</v>
      </c>
      <c r="BH177" s="156">
        <f t="shared" si="7"/>
        <v>0</v>
      </c>
      <c r="BI177" s="156">
        <f t="shared" si="8"/>
        <v>0</v>
      </c>
      <c r="BJ177" s="16" t="s">
        <v>88</v>
      </c>
      <c r="BK177" s="156">
        <f t="shared" si="9"/>
        <v>0</v>
      </c>
      <c r="BL177" s="16" t="s">
        <v>6166</v>
      </c>
      <c r="BM177" s="155" t="s">
        <v>16130</v>
      </c>
    </row>
    <row r="178" spans="2:65" s="1" customFormat="1" ht="16.5" customHeight="1">
      <c r="B178" s="142"/>
      <c r="C178" s="179" t="s">
        <v>441</v>
      </c>
      <c r="D178" s="179" t="s">
        <v>454</v>
      </c>
      <c r="E178" s="180" t="s">
        <v>16131</v>
      </c>
      <c r="F178" s="181" t="s">
        <v>16132</v>
      </c>
      <c r="G178" s="182" t="s">
        <v>467</v>
      </c>
      <c r="H178" s="183">
        <v>2</v>
      </c>
      <c r="I178" s="184"/>
      <c r="J178" s="185">
        <f t="shared" si="0"/>
        <v>0</v>
      </c>
      <c r="K178" s="186"/>
      <c r="L178" s="187"/>
      <c r="M178" s="188" t="s">
        <v>1</v>
      </c>
      <c r="N178" s="189" t="s">
        <v>42</v>
      </c>
      <c r="P178" s="153">
        <f t="shared" si="1"/>
        <v>0</v>
      </c>
      <c r="Q178" s="153">
        <v>0</v>
      </c>
      <c r="R178" s="153">
        <f t="shared" si="2"/>
        <v>0</v>
      </c>
      <c r="S178" s="153">
        <v>0</v>
      </c>
      <c r="T178" s="154">
        <f t="shared" si="3"/>
        <v>0</v>
      </c>
      <c r="AR178" s="155" t="s">
        <v>6166</v>
      </c>
      <c r="AT178" s="155" t="s">
        <v>454</v>
      </c>
      <c r="AU178" s="155" t="s">
        <v>88</v>
      </c>
      <c r="AY178" s="16" t="s">
        <v>317</v>
      </c>
      <c r="BE178" s="156">
        <f t="shared" si="4"/>
        <v>0</v>
      </c>
      <c r="BF178" s="156">
        <f t="shared" si="5"/>
        <v>0</v>
      </c>
      <c r="BG178" s="156">
        <f t="shared" si="6"/>
        <v>0</v>
      </c>
      <c r="BH178" s="156">
        <f t="shared" si="7"/>
        <v>0</v>
      </c>
      <c r="BI178" s="156">
        <f t="shared" si="8"/>
        <v>0</v>
      </c>
      <c r="BJ178" s="16" t="s">
        <v>88</v>
      </c>
      <c r="BK178" s="156">
        <f t="shared" si="9"/>
        <v>0</v>
      </c>
      <c r="BL178" s="16" t="s">
        <v>6166</v>
      </c>
      <c r="BM178" s="155" t="s">
        <v>16133</v>
      </c>
    </row>
    <row r="179" spans="2:65" s="1" customFormat="1" ht="16.5" customHeight="1">
      <c r="B179" s="142"/>
      <c r="C179" s="143" t="s">
        <v>448</v>
      </c>
      <c r="D179" s="143" t="s">
        <v>319</v>
      </c>
      <c r="E179" s="144" t="s">
        <v>13370</v>
      </c>
      <c r="F179" s="145" t="s">
        <v>13371</v>
      </c>
      <c r="G179" s="146" t="s">
        <v>467</v>
      </c>
      <c r="H179" s="147">
        <v>22</v>
      </c>
      <c r="I179" s="148"/>
      <c r="J179" s="149">
        <f t="shared" si="0"/>
        <v>0</v>
      </c>
      <c r="K179" s="150"/>
      <c r="L179" s="31"/>
      <c r="M179" s="151" t="s">
        <v>1</v>
      </c>
      <c r="N179" s="152" t="s">
        <v>42</v>
      </c>
      <c r="P179" s="153">
        <f t="shared" si="1"/>
        <v>0</v>
      </c>
      <c r="Q179" s="153">
        <v>0</v>
      </c>
      <c r="R179" s="153">
        <f t="shared" si="2"/>
        <v>0</v>
      </c>
      <c r="S179" s="153">
        <v>0</v>
      </c>
      <c r="T179" s="154">
        <f t="shared" si="3"/>
        <v>0</v>
      </c>
      <c r="AR179" s="155" t="s">
        <v>6166</v>
      </c>
      <c r="AT179" s="155" t="s">
        <v>319</v>
      </c>
      <c r="AU179" s="155" t="s">
        <v>88</v>
      </c>
      <c r="AY179" s="16" t="s">
        <v>317</v>
      </c>
      <c r="BE179" s="156">
        <f t="shared" si="4"/>
        <v>0</v>
      </c>
      <c r="BF179" s="156">
        <f t="shared" si="5"/>
        <v>0</v>
      </c>
      <c r="BG179" s="156">
        <f t="shared" si="6"/>
        <v>0</v>
      </c>
      <c r="BH179" s="156">
        <f t="shared" si="7"/>
        <v>0</v>
      </c>
      <c r="BI179" s="156">
        <f t="shared" si="8"/>
        <v>0</v>
      </c>
      <c r="BJ179" s="16" t="s">
        <v>88</v>
      </c>
      <c r="BK179" s="156">
        <f t="shared" si="9"/>
        <v>0</v>
      </c>
      <c r="BL179" s="16" t="s">
        <v>6166</v>
      </c>
      <c r="BM179" s="155" t="s">
        <v>16134</v>
      </c>
    </row>
    <row r="180" spans="2:65" s="1" customFormat="1" ht="16.5" customHeight="1">
      <c r="B180" s="142"/>
      <c r="C180" s="179" t="s">
        <v>453</v>
      </c>
      <c r="D180" s="179" t="s">
        <v>454</v>
      </c>
      <c r="E180" s="180" t="s">
        <v>13459</v>
      </c>
      <c r="F180" s="181" t="s">
        <v>13460</v>
      </c>
      <c r="G180" s="182" t="s">
        <v>467</v>
      </c>
      <c r="H180" s="183">
        <v>22</v>
      </c>
      <c r="I180" s="184"/>
      <c r="J180" s="185">
        <f t="shared" si="0"/>
        <v>0</v>
      </c>
      <c r="K180" s="186"/>
      <c r="L180" s="187"/>
      <c r="M180" s="188" t="s">
        <v>1</v>
      </c>
      <c r="N180" s="189" t="s">
        <v>42</v>
      </c>
      <c r="P180" s="153">
        <f t="shared" si="1"/>
        <v>0</v>
      </c>
      <c r="Q180" s="153">
        <v>0</v>
      </c>
      <c r="R180" s="153">
        <f t="shared" si="2"/>
        <v>0</v>
      </c>
      <c r="S180" s="153">
        <v>0</v>
      </c>
      <c r="T180" s="154">
        <f t="shared" si="3"/>
        <v>0</v>
      </c>
      <c r="AR180" s="155" t="s">
        <v>6166</v>
      </c>
      <c r="AT180" s="155" t="s">
        <v>454</v>
      </c>
      <c r="AU180" s="155" t="s">
        <v>88</v>
      </c>
      <c r="AY180" s="16" t="s">
        <v>317</v>
      </c>
      <c r="BE180" s="156">
        <f t="shared" si="4"/>
        <v>0</v>
      </c>
      <c r="BF180" s="156">
        <f t="shared" si="5"/>
        <v>0</v>
      </c>
      <c r="BG180" s="156">
        <f t="shared" si="6"/>
        <v>0</v>
      </c>
      <c r="BH180" s="156">
        <f t="shared" si="7"/>
        <v>0</v>
      </c>
      <c r="BI180" s="156">
        <f t="shared" si="8"/>
        <v>0</v>
      </c>
      <c r="BJ180" s="16" t="s">
        <v>88</v>
      </c>
      <c r="BK180" s="156">
        <f t="shared" si="9"/>
        <v>0</v>
      </c>
      <c r="BL180" s="16" t="s">
        <v>6166</v>
      </c>
      <c r="BM180" s="155" t="s">
        <v>13461</v>
      </c>
    </row>
    <row r="181" spans="2:65" s="1" customFormat="1" ht="16.5" customHeight="1">
      <c r="B181" s="142"/>
      <c r="C181" s="179" t="s">
        <v>459</v>
      </c>
      <c r="D181" s="179" t="s">
        <v>454</v>
      </c>
      <c r="E181" s="180" t="s">
        <v>13462</v>
      </c>
      <c r="F181" s="181" t="s">
        <v>13463</v>
      </c>
      <c r="G181" s="182" t="s">
        <v>467</v>
      </c>
      <c r="H181" s="183">
        <v>48</v>
      </c>
      <c r="I181" s="184"/>
      <c r="J181" s="185">
        <f t="shared" si="0"/>
        <v>0</v>
      </c>
      <c r="K181" s="186"/>
      <c r="L181" s="187"/>
      <c r="M181" s="188" t="s">
        <v>1</v>
      </c>
      <c r="N181" s="189" t="s">
        <v>42</v>
      </c>
      <c r="P181" s="153">
        <f t="shared" si="1"/>
        <v>0</v>
      </c>
      <c r="Q181" s="153">
        <v>0</v>
      </c>
      <c r="R181" s="153">
        <f t="shared" si="2"/>
        <v>0</v>
      </c>
      <c r="S181" s="153">
        <v>0</v>
      </c>
      <c r="T181" s="154">
        <f t="shared" si="3"/>
        <v>0</v>
      </c>
      <c r="AR181" s="155" t="s">
        <v>6166</v>
      </c>
      <c r="AT181" s="155" t="s">
        <v>454</v>
      </c>
      <c r="AU181" s="155" t="s">
        <v>88</v>
      </c>
      <c r="AY181" s="16" t="s">
        <v>317</v>
      </c>
      <c r="BE181" s="156">
        <f t="shared" si="4"/>
        <v>0</v>
      </c>
      <c r="BF181" s="156">
        <f t="shared" si="5"/>
        <v>0</v>
      </c>
      <c r="BG181" s="156">
        <f t="shared" si="6"/>
        <v>0</v>
      </c>
      <c r="BH181" s="156">
        <f t="shared" si="7"/>
        <v>0</v>
      </c>
      <c r="BI181" s="156">
        <f t="shared" si="8"/>
        <v>0</v>
      </c>
      <c r="BJ181" s="16" t="s">
        <v>88</v>
      </c>
      <c r="BK181" s="156">
        <f t="shared" si="9"/>
        <v>0</v>
      </c>
      <c r="BL181" s="16" t="s">
        <v>6166</v>
      </c>
      <c r="BM181" s="155" t="s">
        <v>13464</v>
      </c>
    </row>
    <row r="182" spans="2:65" s="1" customFormat="1" ht="24.15" customHeight="1">
      <c r="B182" s="142"/>
      <c r="C182" s="143" t="s">
        <v>464</v>
      </c>
      <c r="D182" s="143" t="s">
        <v>319</v>
      </c>
      <c r="E182" s="144" t="s">
        <v>13465</v>
      </c>
      <c r="F182" s="145" t="s">
        <v>13466</v>
      </c>
      <c r="G182" s="146" t="s">
        <v>467</v>
      </c>
      <c r="H182" s="147">
        <v>22</v>
      </c>
      <c r="I182" s="148"/>
      <c r="J182" s="149">
        <f t="shared" si="0"/>
        <v>0</v>
      </c>
      <c r="K182" s="150"/>
      <c r="L182" s="31"/>
      <c r="M182" s="151" t="s">
        <v>1</v>
      </c>
      <c r="N182" s="152" t="s">
        <v>42</v>
      </c>
      <c r="P182" s="153">
        <f t="shared" si="1"/>
        <v>0</v>
      </c>
      <c r="Q182" s="153">
        <v>0</v>
      </c>
      <c r="R182" s="153">
        <f t="shared" si="2"/>
        <v>0</v>
      </c>
      <c r="S182" s="153">
        <v>0</v>
      </c>
      <c r="T182" s="154">
        <f t="shared" si="3"/>
        <v>0</v>
      </c>
      <c r="AR182" s="155" t="s">
        <v>6166</v>
      </c>
      <c r="AT182" s="155" t="s">
        <v>319</v>
      </c>
      <c r="AU182" s="155" t="s">
        <v>88</v>
      </c>
      <c r="AY182" s="16" t="s">
        <v>317</v>
      </c>
      <c r="BE182" s="156">
        <f t="shared" si="4"/>
        <v>0</v>
      </c>
      <c r="BF182" s="156">
        <f t="shared" si="5"/>
        <v>0</v>
      </c>
      <c r="BG182" s="156">
        <f t="shared" si="6"/>
        <v>0</v>
      </c>
      <c r="BH182" s="156">
        <f t="shared" si="7"/>
        <v>0</v>
      </c>
      <c r="BI182" s="156">
        <f t="shared" si="8"/>
        <v>0</v>
      </c>
      <c r="BJ182" s="16" t="s">
        <v>88</v>
      </c>
      <c r="BK182" s="156">
        <f t="shared" si="9"/>
        <v>0</v>
      </c>
      <c r="BL182" s="16" t="s">
        <v>6166</v>
      </c>
      <c r="BM182" s="155" t="s">
        <v>16135</v>
      </c>
    </row>
    <row r="183" spans="2:65" s="12" customFormat="1" ht="10">
      <c r="B183" s="157"/>
      <c r="D183" s="158" t="s">
        <v>328</v>
      </c>
      <c r="E183" s="159" t="s">
        <v>1</v>
      </c>
      <c r="F183" s="160" t="s">
        <v>16136</v>
      </c>
      <c r="H183" s="161">
        <v>20</v>
      </c>
      <c r="I183" s="162"/>
      <c r="L183" s="157"/>
      <c r="M183" s="163"/>
      <c r="T183" s="164"/>
      <c r="AT183" s="159" t="s">
        <v>328</v>
      </c>
      <c r="AU183" s="159" t="s">
        <v>88</v>
      </c>
      <c r="AV183" s="12" t="s">
        <v>88</v>
      </c>
      <c r="AW183" s="12" t="s">
        <v>31</v>
      </c>
      <c r="AX183" s="12" t="s">
        <v>76</v>
      </c>
      <c r="AY183" s="159" t="s">
        <v>317</v>
      </c>
    </row>
    <row r="184" spans="2:65" s="12" customFormat="1" ht="10">
      <c r="B184" s="157"/>
      <c r="D184" s="158" t="s">
        <v>328</v>
      </c>
      <c r="E184" s="159" t="s">
        <v>1</v>
      </c>
      <c r="F184" s="160" t="s">
        <v>16137</v>
      </c>
      <c r="H184" s="161">
        <v>2</v>
      </c>
      <c r="I184" s="162"/>
      <c r="L184" s="157"/>
      <c r="M184" s="163"/>
      <c r="T184" s="164"/>
      <c r="AT184" s="159" t="s">
        <v>328</v>
      </c>
      <c r="AU184" s="159" t="s">
        <v>88</v>
      </c>
      <c r="AV184" s="12" t="s">
        <v>88</v>
      </c>
      <c r="AW184" s="12" t="s">
        <v>31</v>
      </c>
      <c r="AX184" s="12" t="s">
        <v>76</v>
      </c>
      <c r="AY184" s="159" t="s">
        <v>317</v>
      </c>
    </row>
    <row r="185" spans="2:65" s="13" customFormat="1" ht="10">
      <c r="B185" s="165"/>
      <c r="D185" s="158" t="s">
        <v>328</v>
      </c>
      <c r="E185" s="166" t="s">
        <v>1</v>
      </c>
      <c r="F185" s="167" t="s">
        <v>331</v>
      </c>
      <c r="H185" s="168">
        <v>22</v>
      </c>
      <c r="I185" s="169"/>
      <c r="L185" s="165"/>
      <c r="M185" s="170"/>
      <c r="T185" s="171"/>
      <c r="AT185" s="166" t="s">
        <v>328</v>
      </c>
      <c r="AU185" s="166" t="s">
        <v>88</v>
      </c>
      <c r="AV185" s="13" t="s">
        <v>92</v>
      </c>
      <c r="AW185" s="13" t="s">
        <v>31</v>
      </c>
      <c r="AX185" s="13" t="s">
        <v>76</v>
      </c>
      <c r="AY185" s="166" t="s">
        <v>317</v>
      </c>
    </row>
    <row r="186" spans="2:65" s="14" customFormat="1" ht="10">
      <c r="B186" s="172"/>
      <c r="D186" s="158" t="s">
        <v>328</v>
      </c>
      <c r="E186" s="173" t="s">
        <v>1</v>
      </c>
      <c r="F186" s="174" t="s">
        <v>332</v>
      </c>
      <c r="H186" s="175">
        <v>22</v>
      </c>
      <c r="I186" s="176"/>
      <c r="L186" s="172"/>
      <c r="M186" s="177"/>
      <c r="T186" s="178"/>
      <c r="AT186" s="173" t="s">
        <v>328</v>
      </c>
      <c r="AU186" s="173" t="s">
        <v>88</v>
      </c>
      <c r="AV186" s="14" t="s">
        <v>323</v>
      </c>
      <c r="AW186" s="14" t="s">
        <v>31</v>
      </c>
      <c r="AX186" s="14" t="s">
        <v>83</v>
      </c>
      <c r="AY186" s="173" t="s">
        <v>317</v>
      </c>
    </row>
    <row r="187" spans="2:65" s="1" customFormat="1" ht="16.5" customHeight="1">
      <c r="B187" s="142"/>
      <c r="C187" s="179" t="s">
        <v>469</v>
      </c>
      <c r="D187" s="179" t="s">
        <v>454</v>
      </c>
      <c r="E187" s="180" t="s">
        <v>13468</v>
      </c>
      <c r="F187" s="181" t="s">
        <v>13469</v>
      </c>
      <c r="G187" s="182" t="s">
        <v>467</v>
      </c>
      <c r="H187" s="183">
        <v>20</v>
      </c>
      <c r="I187" s="184"/>
      <c r="J187" s="185">
        <f t="shared" ref="J187:J208" si="10">ROUND(I187*H187,2)</f>
        <v>0</v>
      </c>
      <c r="K187" s="186"/>
      <c r="L187" s="187"/>
      <c r="M187" s="188" t="s">
        <v>1</v>
      </c>
      <c r="N187" s="189" t="s">
        <v>42</v>
      </c>
      <c r="P187" s="153">
        <f t="shared" ref="P187:P208" si="11">O187*H187</f>
        <v>0</v>
      </c>
      <c r="Q187" s="153">
        <v>0</v>
      </c>
      <c r="R187" s="153">
        <f t="shared" ref="R187:R208" si="12">Q187*H187</f>
        <v>0</v>
      </c>
      <c r="S187" s="153">
        <v>0</v>
      </c>
      <c r="T187" s="154">
        <f t="shared" ref="T187:T208" si="13">S187*H187</f>
        <v>0</v>
      </c>
      <c r="AR187" s="155" t="s">
        <v>6166</v>
      </c>
      <c r="AT187" s="155" t="s">
        <v>454</v>
      </c>
      <c r="AU187" s="155" t="s">
        <v>88</v>
      </c>
      <c r="AY187" s="16" t="s">
        <v>317</v>
      </c>
      <c r="BE187" s="156">
        <f t="shared" ref="BE187:BE208" si="14">IF(N187="základná",J187,0)</f>
        <v>0</v>
      </c>
      <c r="BF187" s="156">
        <f t="shared" ref="BF187:BF208" si="15">IF(N187="znížená",J187,0)</f>
        <v>0</v>
      </c>
      <c r="BG187" s="156">
        <f t="shared" ref="BG187:BG208" si="16">IF(N187="zákl. prenesená",J187,0)</f>
        <v>0</v>
      </c>
      <c r="BH187" s="156">
        <f t="shared" ref="BH187:BH208" si="17">IF(N187="zníž. prenesená",J187,0)</f>
        <v>0</v>
      </c>
      <c r="BI187" s="156">
        <f t="shared" ref="BI187:BI208" si="18">IF(N187="nulová",J187,0)</f>
        <v>0</v>
      </c>
      <c r="BJ187" s="16" t="s">
        <v>88</v>
      </c>
      <c r="BK187" s="156">
        <f t="shared" ref="BK187:BK208" si="19">ROUND(I187*H187,2)</f>
        <v>0</v>
      </c>
      <c r="BL187" s="16" t="s">
        <v>6166</v>
      </c>
      <c r="BM187" s="155" t="s">
        <v>13470</v>
      </c>
    </row>
    <row r="188" spans="2:65" s="1" customFormat="1" ht="16.5" customHeight="1">
      <c r="B188" s="142"/>
      <c r="C188" s="179" t="s">
        <v>473</v>
      </c>
      <c r="D188" s="179" t="s">
        <v>454</v>
      </c>
      <c r="E188" s="180" t="s">
        <v>13471</v>
      </c>
      <c r="F188" s="181" t="s">
        <v>13472</v>
      </c>
      <c r="G188" s="182" t="s">
        <v>467</v>
      </c>
      <c r="H188" s="183">
        <v>2</v>
      </c>
      <c r="I188" s="184"/>
      <c r="J188" s="185">
        <f t="shared" si="10"/>
        <v>0</v>
      </c>
      <c r="K188" s="186"/>
      <c r="L188" s="187"/>
      <c r="M188" s="188" t="s">
        <v>1</v>
      </c>
      <c r="N188" s="189" t="s">
        <v>42</v>
      </c>
      <c r="P188" s="153">
        <f t="shared" si="11"/>
        <v>0</v>
      </c>
      <c r="Q188" s="153">
        <v>0</v>
      </c>
      <c r="R188" s="153">
        <f t="shared" si="12"/>
        <v>0</v>
      </c>
      <c r="S188" s="153">
        <v>0</v>
      </c>
      <c r="T188" s="154">
        <f t="shared" si="13"/>
        <v>0</v>
      </c>
      <c r="AR188" s="155" t="s">
        <v>6166</v>
      </c>
      <c r="AT188" s="155" t="s">
        <v>454</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6166</v>
      </c>
      <c r="BM188" s="155" t="s">
        <v>13473</v>
      </c>
    </row>
    <row r="189" spans="2:65" s="1" customFormat="1" ht="24.15" customHeight="1">
      <c r="B189" s="142"/>
      <c r="C189" s="143" t="s">
        <v>477</v>
      </c>
      <c r="D189" s="143" t="s">
        <v>319</v>
      </c>
      <c r="E189" s="144" t="s">
        <v>16138</v>
      </c>
      <c r="F189" s="145" t="s">
        <v>16139</v>
      </c>
      <c r="G189" s="146" t="s">
        <v>467</v>
      </c>
      <c r="H189" s="147">
        <v>1</v>
      </c>
      <c r="I189" s="148"/>
      <c r="J189" s="149">
        <f t="shared" si="10"/>
        <v>0</v>
      </c>
      <c r="K189" s="150"/>
      <c r="L189" s="31"/>
      <c r="M189" s="151" t="s">
        <v>1</v>
      </c>
      <c r="N189" s="152" t="s">
        <v>42</v>
      </c>
      <c r="P189" s="153">
        <f t="shared" si="11"/>
        <v>0</v>
      </c>
      <c r="Q189" s="153">
        <v>0</v>
      </c>
      <c r="R189" s="153">
        <f t="shared" si="12"/>
        <v>0</v>
      </c>
      <c r="S189" s="153">
        <v>0</v>
      </c>
      <c r="T189" s="154">
        <f t="shared" si="13"/>
        <v>0</v>
      </c>
      <c r="AR189" s="155" t="s">
        <v>6166</v>
      </c>
      <c r="AT189" s="155" t="s">
        <v>319</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6166</v>
      </c>
      <c r="BM189" s="155" t="s">
        <v>16140</v>
      </c>
    </row>
    <row r="190" spans="2:65" s="1" customFormat="1" ht="24.15" customHeight="1">
      <c r="B190" s="142"/>
      <c r="C190" s="143" t="s">
        <v>481</v>
      </c>
      <c r="D190" s="143" t="s">
        <v>319</v>
      </c>
      <c r="E190" s="144" t="s">
        <v>16141</v>
      </c>
      <c r="F190" s="145" t="s">
        <v>16142</v>
      </c>
      <c r="G190" s="146" t="s">
        <v>467</v>
      </c>
      <c r="H190" s="147">
        <v>1</v>
      </c>
      <c r="I190" s="148"/>
      <c r="J190" s="149">
        <f t="shared" si="10"/>
        <v>0</v>
      </c>
      <c r="K190" s="150"/>
      <c r="L190" s="31"/>
      <c r="M190" s="151" t="s">
        <v>1</v>
      </c>
      <c r="N190" s="152" t="s">
        <v>42</v>
      </c>
      <c r="P190" s="153">
        <f t="shared" si="11"/>
        <v>0</v>
      </c>
      <c r="Q190" s="153">
        <v>0</v>
      </c>
      <c r="R190" s="153">
        <f t="shared" si="12"/>
        <v>0</v>
      </c>
      <c r="S190" s="153">
        <v>0</v>
      </c>
      <c r="T190" s="154">
        <f t="shared" si="13"/>
        <v>0</v>
      </c>
      <c r="AR190" s="155" t="s">
        <v>6166</v>
      </c>
      <c r="AT190" s="155" t="s">
        <v>319</v>
      </c>
      <c r="AU190" s="155" t="s">
        <v>88</v>
      </c>
      <c r="AY190" s="16" t="s">
        <v>317</v>
      </c>
      <c r="BE190" s="156">
        <f t="shared" si="14"/>
        <v>0</v>
      </c>
      <c r="BF190" s="156">
        <f t="shared" si="15"/>
        <v>0</v>
      </c>
      <c r="BG190" s="156">
        <f t="shared" si="16"/>
        <v>0</v>
      </c>
      <c r="BH190" s="156">
        <f t="shared" si="17"/>
        <v>0</v>
      </c>
      <c r="BI190" s="156">
        <f t="shared" si="18"/>
        <v>0</v>
      </c>
      <c r="BJ190" s="16" t="s">
        <v>88</v>
      </c>
      <c r="BK190" s="156">
        <f t="shared" si="19"/>
        <v>0</v>
      </c>
      <c r="BL190" s="16" t="s">
        <v>6166</v>
      </c>
      <c r="BM190" s="155" t="s">
        <v>16143</v>
      </c>
    </row>
    <row r="191" spans="2:65" s="1" customFormat="1" ht="24.15" customHeight="1">
      <c r="B191" s="142"/>
      <c r="C191" s="143" t="s">
        <v>488</v>
      </c>
      <c r="D191" s="143" t="s">
        <v>319</v>
      </c>
      <c r="E191" s="144" t="s">
        <v>16144</v>
      </c>
      <c r="F191" s="145" t="s">
        <v>16145</v>
      </c>
      <c r="G191" s="146" t="s">
        <v>467</v>
      </c>
      <c r="H191" s="147">
        <v>1</v>
      </c>
      <c r="I191" s="148"/>
      <c r="J191" s="149">
        <f t="shared" si="10"/>
        <v>0</v>
      </c>
      <c r="K191" s="150"/>
      <c r="L191" s="31"/>
      <c r="M191" s="151" t="s">
        <v>1</v>
      </c>
      <c r="N191" s="152" t="s">
        <v>42</v>
      </c>
      <c r="P191" s="153">
        <f t="shared" si="11"/>
        <v>0</v>
      </c>
      <c r="Q191" s="153">
        <v>0</v>
      </c>
      <c r="R191" s="153">
        <f t="shared" si="12"/>
        <v>0</v>
      </c>
      <c r="S191" s="153">
        <v>0</v>
      </c>
      <c r="T191" s="154">
        <f t="shared" si="13"/>
        <v>0</v>
      </c>
      <c r="AR191" s="155" t="s">
        <v>6166</v>
      </c>
      <c r="AT191" s="155" t="s">
        <v>319</v>
      </c>
      <c r="AU191" s="155" t="s">
        <v>88</v>
      </c>
      <c r="AY191" s="16" t="s">
        <v>317</v>
      </c>
      <c r="BE191" s="156">
        <f t="shared" si="14"/>
        <v>0</v>
      </c>
      <c r="BF191" s="156">
        <f t="shared" si="15"/>
        <v>0</v>
      </c>
      <c r="BG191" s="156">
        <f t="shared" si="16"/>
        <v>0</v>
      </c>
      <c r="BH191" s="156">
        <f t="shared" si="17"/>
        <v>0</v>
      </c>
      <c r="BI191" s="156">
        <f t="shared" si="18"/>
        <v>0</v>
      </c>
      <c r="BJ191" s="16" t="s">
        <v>88</v>
      </c>
      <c r="BK191" s="156">
        <f t="shared" si="19"/>
        <v>0</v>
      </c>
      <c r="BL191" s="16" t="s">
        <v>6166</v>
      </c>
      <c r="BM191" s="155" t="s">
        <v>16146</v>
      </c>
    </row>
    <row r="192" spans="2:65" s="1" customFormat="1" ht="24.15" customHeight="1">
      <c r="B192" s="142"/>
      <c r="C192" s="143" t="s">
        <v>495</v>
      </c>
      <c r="D192" s="143" t="s">
        <v>319</v>
      </c>
      <c r="E192" s="144" t="s">
        <v>16147</v>
      </c>
      <c r="F192" s="145" t="s">
        <v>16148</v>
      </c>
      <c r="G192" s="146" t="s">
        <v>467</v>
      </c>
      <c r="H192" s="147">
        <v>1</v>
      </c>
      <c r="I192" s="148"/>
      <c r="J192" s="149">
        <f t="shared" si="10"/>
        <v>0</v>
      </c>
      <c r="K192" s="150"/>
      <c r="L192" s="31"/>
      <c r="M192" s="151" t="s">
        <v>1</v>
      </c>
      <c r="N192" s="152" t="s">
        <v>42</v>
      </c>
      <c r="P192" s="153">
        <f t="shared" si="11"/>
        <v>0</v>
      </c>
      <c r="Q192" s="153">
        <v>0</v>
      </c>
      <c r="R192" s="153">
        <f t="shared" si="12"/>
        <v>0</v>
      </c>
      <c r="S192" s="153">
        <v>0</v>
      </c>
      <c r="T192" s="154">
        <f t="shared" si="13"/>
        <v>0</v>
      </c>
      <c r="AR192" s="155" t="s">
        <v>6166</v>
      </c>
      <c r="AT192" s="155" t="s">
        <v>319</v>
      </c>
      <c r="AU192" s="155" t="s">
        <v>88</v>
      </c>
      <c r="AY192" s="16" t="s">
        <v>317</v>
      </c>
      <c r="BE192" s="156">
        <f t="shared" si="14"/>
        <v>0</v>
      </c>
      <c r="BF192" s="156">
        <f t="shared" si="15"/>
        <v>0</v>
      </c>
      <c r="BG192" s="156">
        <f t="shared" si="16"/>
        <v>0</v>
      </c>
      <c r="BH192" s="156">
        <f t="shared" si="17"/>
        <v>0</v>
      </c>
      <c r="BI192" s="156">
        <f t="shared" si="18"/>
        <v>0</v>
      </c>
      <c r="BJ192" s="16" t="s">
        <v>88</v>
      </c>
      <c r="BK192" s="156">
        <f t="shared" si="19"/>
        <v>0</v>
      </c>
      <c r="BL192" s="16" t="s">
        <v>6166</v>
      </c>
      <c r="BM192" s="155" t="s">
        <v>16149</v>
      </c>
    </row>
    <row r="193" spans="2:65" s="1" customFormat="1" ht="24.15" customHeight="1">
      <c r="B193" s="142"/>
      <c r="C193" s="143" t="s">
        <v>501</v>
      </c>
      <c r="D193" s="143" t="s">
        <v>319</v>
      </c>
      <c r="E193" s="144" t="s">
        <v>16150</v>
      </c>
      <c r="F193" s="145" t="s">
        <v>16151</v>
      </c>
      <c r="G193" s="146" t="s">
        <v>467</v>
      </c>
      <c r="H193" s="147">
        <v>1</v>
      </c>
      <c r="I193" s="148"/>
      <c r="J193" s="149">
        <f t="shared" si="10"/>
        <v>0</v>
      </c>
      <c r="K193" s="150"/>
      <c r="L193" s="31"/>
      <c r="M193" s="151" t="s">
        <v>1</v>
      </c>
      <c r="N193" s="152" t="s">
        <v>42</v>
      </c>
      <c r="P193" s="153">
        <f t="shared" si="11"/>
        <v>0</v>
      </c>
      <c r="Q193" s="153">
        <v>0</v>
      </c>
      <c r="R193" s="153">
        <f t="shared" si="12"/>
        <v>0</v>
      </c>
      <c r="S193" s="153">
        <v>0</v>
      </c>
      <c r="T193" s="154">
        <f t="shared" si="13"/>
        <v>0</v>
      </c>
      <c r="AR193" s="155" t="s">
        <v>6166</v>
      </c>
      <c r="AT193" s="155" t="s">
        <v>319</v>
      </c>
      <c r="AU193" s="155" t="s">
        <v>88</v>
      </c>
      <c r="AY193" s="16" t="s">
        <v>317</v>
      </c>
      <c r="BE193" s="156">
        <f t="shared" si="14"/>
        <v>0</v>
      </c>
      <c r="BF193" s="156">
        <f t="shared" si="15"/>
        <v>0</v>
      </c>
      <c r="BG193" s="156">
        <f t="shared" si="16"/>
        <v>0</v>
      </c>
      <c r="BH193" s="156">
        <f t="shared" si="17"/>
        <v>0</v>
      </c>
      <c r="BI193" s="156">
        <f t="shared" si="18"/>
        <v>0</v>
      </c>
      <c r="BJ193" s="16" t="s">
        <v>88</v>
      </c>
      <c r="BK193" s="156">
        <f t="shared" si="19"/>
        <v>0</v>
      </c>
      <c r="BL193" s="16" t="s">
        <v>6166</v>
      </c>
      <c r="BM193" s="155" t="s">
        <v>16152</v>
      </c>
    </row>
    <row r="194" spans="2:65" s="1" customFormat="1" ht="24.15" customHeight="1">
      <c r="B194" s="142"/>
      <c r="C194" s="143" t="s">
        <v>507</v>
      </c>
      <c r="D194" s="143" t="s">
        <v>319</v>
      </c>
      <c r="E194" s="144" t="s">
        <v>16153</v>
      </c>
      <c r="F194" s="145" t="s">
        <v>16154</v>
      </c>
      <c r="G194" s="146" t="s">
        <v>467</v>
      </c>
      <c r="H194" s="147">
        <v>1</v>
      </c>
      <c r="I194" s="148"/>
      <c r="J194" s="149">
        <f t="shared" si="10"/>
        <v>0</v>
      </c>
      <c r="K194" s="150"/>
      <c r="L194" s="31"/>
      <c r="M194" s="151" t="s">
        <v>1</v>
      </c>
      <c r="N194" s="152" t="s">
        <v>42</v>
      </c>
      <c r="P194" s="153">
        <f t="shared" si="11"/>
        <v>0</v>
      </c>
      <c r="Q194" s="153">
        <v>0</v>
      </c>
      <c r="R194" s="153">
        <f t="shared" si="12"/>
        <v>0</v>
      </c>
      <c r="S194" s="153">
        <v>0</v>
      </c>
      <c r="T194" s="154">
        <f t="shared" si="13"/>
        <v>0</v>
      </c>
      <c r="AR194" s="155" t="s">
        <v>6166</v>
      </c>
      <c r="AT194" s="155" t="s">
        <v>319</v>
      </c>
      <c r="AU194" s="155" t="s">
        <v>88</v>
      </c>
      <c r="AY194" s="16" t="s">
        <v>317</v>
      </c>
      <c r="BE194" s="156">
        <f t="shared" si="14"/>
        <v>0</v>
      </c>
      <c r="BF194" s="156">
        <f t="shared" si="15"/>
        <v>0</v>
      </c>
      <c r="BG194" s="156">
        <f t="shared" si="16"/>
        <v>0</v>
      </c>
      <c r="BH194" s="156">
        <f t="shared" si="17"/>
        <v>0</v>
      </c>
      <c r="BI194" s="156">
        <f t="shared" si="18"/>
        <v>0</v>
      </c>
      <c r="BJ194" s="16" t="s">
        <v>88</v>
      </c>
      <c r="BK194" s="156">
        <f t="shared" si="19"/>
        <v>0</v>
      </c>
      <c r="BL194" s="16" t="s">
        <v>6166</v>
      </c>
      <c r="BM194" s="155" t="s">
        <v>16155</v>
      </c>
    </row>
    <row r="195" spans="2:65" s="1" customFormat="1" ht="16.5" customHeight="1">
      <c r="B195" s="142"/>
      <c r="C195" s="143" t="s">
        <v>703</v>
      </c>
      <c r="D195" s="143" t="s">
        <v>319</v>
      </c>
      <c r="E195" s="144" t="s">
        <v>13690</v>
      </c>
      <c r="F195" s="145" t="s">
        <v>1</v>
      </c>
      <c r="G195" s="146" t="s">
        <v>1</v>
      </c>
      <c r="H195" s="147">
        <v>0</v>
      </c>
      <c r="I195" s="148"/>
      <c r="J195" s="149">
        <f t="shared" si="10"/>
        <v>0</v>
      </c>
      <c r="K195" s="150"/>
      <c r="L195" s="31"/>
      <c r="M195" s="151" t="s">
        <v>1</v>
      </c>
      <c r="N195" s="152" t="s">
        <v>42</v>
      </c>
      <c r="P195" s="153">
        <f t="shared" si="11"/>
        <v>0</v>
      </c>
      <c r="Q195" s="153">
        <v>3.0000000000000001E-5</v>
      </c>
      <c r="R195" s="153">
        <f t="shared" si="12"/>
        <v>0</v>
      </c>
      <c r="S195" s="153">
        <v>0</v>
      </c>
      <c r="T195" s="154">
        <f t="shared" si="13"/>
        <v>0</v>
      </c>
      <c r="AR195" s="155" t="s">
        <v>6166</v>
      </c>
      <c r="AT195" s="155" t="s">
        <v>319</v>
      </c>
      <c r="AU195" s="155" t="s">
        <v>88</v>
      </c>
      <c r="AY195" s="16" t="s">
        <v>317</v>
      </c>
      <c r="BE195" s="156">
        <f t="shared" si="14"/>
        <v>0</v>
      </c>
      <c r="BF195" s="156">
        <f t="shared" si="15"/>
        <v>0</v>
      </c>
      <c r="BG195" s="156">
        <f t="shared" si="16"/>
        <v>0</v>
      </c>
      <c r="BH195" s="156">
        <f t="shared" si="17"/>
        <v>0</v>
      </c>
      <c r="BI195" s="156">
        <f t="shared" si="18"/>
        <v>0</v>
      </c>
      <c r="BJ195" s="16" t="s">
        <v>88</v>
      </c>
      <c r="BK195" s="156">
        <f t="shared" si="19"/>
        <v>0</v>
      </c>
      <c r="BL195" s="16" t="s">
        <v>6166</v>
      </c>
      <c r="BM195" s="155" t="s">
        <v>16156</v>
      </c>
    </row>
    <row r="196" spans="2:65" s="1" customFormat="1" ht="16.5" customHeight="1">
      <c r="B196" s="142"/>
      <c r="C196" s="179" t="s">
        <v>647</v>
      </c>
      <c r="D196" s="179" t="s">
        <v>454</v>
      </c>
      <c r="E196" s="180" t="s">
        <v>13692</v>
      </c>
      <c r="F196" s="181" t="s">
        <v>1</v>
      </c>
      <c r="G196" s="182" t="s">
        <v>1</v>
      </c>
      <c r="H196" s="183">
        <v>0</v>
      </c>
      <c r="I196" s="184"/>
      <c r="J196" s="185">
        <f t="shared" si="10"/>
        <v>0</v>
      </c>
      <c r="K196" s="186"/>
      <c r="L196" s="187"/>
      <c r="M196" s="188" t="s">
        <v>1</v>
      </c>
      <c r="N196" s="189" t="s">
        <v>42</v>
      </c>
      <c r="P196" s="153">
        <f t="shared" si="11"/>
        <v>0</v>
      </c>
      <c r="Q196" s="153">
        <v>0</v>
      </c>
      <c r="R196" s="153">
        <f t="shared" si="12"/>
        <v>0</v>
      </c>
      <c r="S196" s="153">
        <v>0</v>
      </c>
      <c r="T196" s="154">
        <f t="shared" si="13"/>
        <v>0</v>
      </c>
      <c r="AR196" s="155" t="s">
        <v>6166</v>
      </c>
      <c r="AT196" s="155" t="s">
        <v>454</v>
      </c>
      <c r="AU196" s="155" t="s">
        <v>88</v>
      </c>
      <c r="AY196" s="16" t="s">
        <v>317</v>
      </c>
      <c r="BE196" s="156">
        <f t="shared" si="14"/>
        <v>0</v>
      </c>
      <c r="BF196" s="156">
        <f t="shared" si="15"/>
        <v>0</v>
      </c>
      <c r="BG196" s="156">
        <f t="shared" si="16"/>
        <v>0</v>
      </c>
      <c r="BH196" s="156">
        <f t="shared" si="17"/>
        <v>0</v>
      </c>
      <c r="BI196" s="156">
        <f t="shared" si="18"/>
        <v>0</v>
      </c>
      <c r="BJ196" s="16" t="s">
        <v>88</v>
      </c>
      <c r="BK196" s="156">
        <f t="shared" si="19"/>
        <v>0</v>
      </c>
      <c r="BL196" s="16" t="s">
        <v>6166</v>
      </c>
      <c r="BM196" s="155" t="s">
        <v>16157</v>
      </c>
    </row>
    <row r="197" spans="2:65" s="1" customFormat="1" ht="16.5" customHeight="1">
      <c r="B197" s="142"/>
      <c r="C197" s="143" t="s">
        <v>712</v>
      </c>
      <c r="D197" s="143" t="s">
        <v>319</v>
      </c>
      <c r="E197" s="144" t="s">
        <v>13694</v>
      </c>
      <c r="F197" s="145" t="s">
        <v>1</v>
      </c>
      <c r="G197" s="146" t="s">
        <v>1</v>
      </c>
      <c r="H197" s="147">
        <v>0</v>
      </c>
      <c r="I197" s="148"/>
      <c r="J197" s="149">
        <f t="shared" si="10"/>
        <v>0</v>
      </c>
      <c r="K197" s="150"/>
      <c r="L197" s="31"/>
      <c r="M197" s="151" t="s">
        <v>1</v>
      </c>
      <c r="N197" s="152" t="s">
        <v>42</v>
      </c>
      <c r="P197" s="153">
        <f t="shared" si="11"/>
        <v>0</v>
      </c>
      <c r="Q197" s="153">
        <v>3.8499999999999998E-4</v>
      </c>
      <c r="R197" s="153">
        <f t="shared" si="12"/>
        <v>0</v>
      </c>
      <c r="S197" s="153">
        <v>0</v>
      </c>
      <c r="T197" s="154">
        <f t="shared" si="13"/>
        <v>0</v>
      </c>
      <c r="AR197" s="155" t="s">
        <v>6166</v>
      </c>
      <c r="AT197" s="155" t="s">
        <v>319</v>
      </c>
      <c r="AU197" s="155" t="s">
        <v>88</v>
      </c>
      <c r="AY197" s="16" t="s">
        <v>317</v>
      </c>
      <c r="BE197" s="156">
        <f t="shared" si="14"/>
        <v>0</v>
      </c>
      <c r="BF197" s="156">
        <f t="shared" si="15"/>
        <v>0</v>
      </c>
      <c r="BG197" s="156">
        <f t="shared" si="16"/>
        <v>0</v>
      </c>
      <c r="BH197" s="156">
        <f t="shared" si="17"/>
        <v>0</v>
      </c>
      <c r="BI197" s="156">
        <f t="shared" si="18"/>
        <v>0</v>
      </c>
      <c r="BJ197" s="16" t="s">
        <v>88</v>
      </c>
      <c r="BK197" s="156">
        <f t="shared" si="19"/>
        <v>0</v>
      </c>
      <c r="BL197" s="16" t="s">
        <v>6166</v>
      </c>
      <c r="BM197" s="155" t="s">
        <v>16158</v>
      </c>
    </row>
    <row r="198" spans="2:65" s="1" customFormat="1" ht="16.5" customHeight="1">
      <c r="B198" s="142"/>
      <c r="C198" s="179" t="s">
        <v>650</v>
      </c>
      <c r="D198" s="179" t="s">
        <v>454</v>
      </c>
      <c r="E198" s="180" t="s">
        <v>13696</v>
      </c>
      <c r="F198" s="181" t="s">
        <v>1</v>
      </c>
      <c r="G198" s="182" t="s">
        <v>1</v>
      </c>
      <c r="H198" s="183">
        <v>0</v>
      </c>
      <c r="I198" s="184"/>
      <c r="J198" s="185">
        <f t="shared" si="10"/>
        <v>0</v>
      </c>
      <c r="K198" s="186"/>
      <c r="L198" s="187"/>
      <c r="M198" s="188" t="s">
        <v>1</v>
      </c>
      <c r="N198" s="189" t="s">
        <v>42</v>
      </c>
      <c r="P198" s="153">
        <f t="shared" si="11"/>
        <v>0</v>
      </c>
      <c r="Q198" s="153">
        <v>0</v>
      </c>
      <c r="R198" s="153">
        <f t="shared" si="12"/>
        <v>0</v>
      </c>
      <c r="S198" s="153">
        <v>0</v>
      </c>
      <c r="T198" s="154">
        <f t="shared" si="13"/>
        <v>0</v>
      </c>
      <c r="AR198" s="155" t="s">
        <v>6166</v>
      </c>
      <c r="AT198" s="155" t="s">
        <v>454</v>
      </c>
      <c r="AU198" s="155" t="s">
        <v>88</v>
      </c>
      <c r="AY198" s="16" t="s">
        <v>317</v>
      </c>
      <c r="BE198" s="156">
        <f t="shared" si="14"/>
        <v>0</v>
      </c>
      <c r="BF198" s="156">
        <f t="shared" si="15"/>
        <v>0</v>
      </c>
      <c r="BG198" s="156">
        <f t="shared" si="16"/>
        <v>0</v>
      </c>
      <c r="BH198" s="156">
        <f t="shared" si="17"/>
        <v>0</v>
      </c>
      <c r="BI198" s="156">
        <f t="shared" si="18"/>
        <v>0</v>
      </c>
      <c r="BJ198" s="16" t="s">
        <v>88</v>
      </c>
      <c r="BK198" s="156">
        <f t="shared" si="19"/>
        <v>0</v>
      </c>
      <c r="BL198" s="16" t="s">
        <v>6166</v>
      </c>
      <c r="BM198" s="155" t="s">
        <v>16159</v>
      </c>
    </row>
    <row r="199" spans="2:65" s="1" customFormat="1" ht="24.15" customHeight="1">
      <c r="B199" s="142"/>
      <c r="C199" s="143" t="s">
        <v>722</v>
      </c>
      <c r="D199" s="143" t="s">
        <v>319</v>
      </c>
      <c r="E199" s="144" t="s">
        <v>16160</v>
      </c>
      <c r="F199" s="145" t="s">
        <v>16161</v>
      </c>
      <c r="G199" s="146" t="s">
        <v>467</v>
      </c>
      <c r="H199" s="147">
        <v>1</v>
      </c>
      <c r="I199" s="148"/>
      <c r="J199" s="149">
        <f t="shared" si="10"/>
        <v>0</v>
      </c>
      <c r="K199" s="150"/>
      <c r="L199" s="31"/>
      <c r="M199" s="151" t="s">
        <v>1</v>
      </c>
      <c r="N199" s="152" t="s">
        <v>42</v>
      </c>
      <c r="P199" s="153">
        <f t="shared" si="11"/>
        <v>0</v>
      </c>
      <c r="Q199" s="153">
        <v>0</v>
      </c>
      <c r="R199" s="153">
        <f t="shared" si="12"/>
        <v>0</v>
      </c>
      <c r="S199" s="153">
        <v>0</v>
      </c>
      <c r="T199" s="154">
        <f t="shared" si="13"/>
        <v>0</v>
      </c>
      <c r="AR199" s="155" t="s">
        <v>6166</v>
      </c>
      <c r="AT199" s="155" t="s">
        <v>319</v>
      </c>
      <c r="AU199" s="155" t="s">
        <v>88</v>
      </c>
      <c r="AY199" s="16" t="s">
        <v>317</v>
      </c>
      <c r="BE199" s="156">
        <f t="shared" si="14"/>
        <v>0</v>
      </c>
      <c r="BF199" s="156">
        <f t="shared" si="15"/>
        <v>0</v>
      </c>
      <c r="BG199" s="156">
        <f t="shared" si="16"/>
        <v>0</v>
      </c>
      <c r="BH199" s="156">
        <f t="shared" si="17"/>
        <v>0</v>
      </c>
      <c r="BI199" s="156">
        <f t="shared" si="18"/>
        <v>0</v>
      </c>
      <c r="BJ199" s="16" t="s">
        <v>88</v>
      </c>
      <c r="BK199" s="156">
        <f t="shared" si="19"/>
        <v>0</v>
      </c>
      <c r="BL199" s="16" t="s">
        <v>6166</v>
      </c>
      <c r="BM199" s="155" t="s">
        <v>16162</v>
      </c>
    </row>
    <row r="200" spans="2:65" s="1" customFormat="1" ht="24.15" customHeight="1">
      <c r="B200" s="142"/>
      <c r="C200" s="143" t="s">
        <v>655</v>
      </c>
      <c r="D200" s="143" t="s">
        <v>319</v>
      </c>
      <c r="E200" s="144" t="s">
        <v>16163</v>
      </c>
      <c r="F200" s="145" t="s">
        <v>16164</v>
      </c>
      <c r="G200" s="146" t="s">
        <v>467</v>
      </c>
      <c r="H200" s="147">
        <v>1</v>
      </c>
      <c r="I200" s="148"/>
      <c r="J200" s="149">
        <f t="shared" si="10"/>
        <v>0</v>
      </c>
      <c r="K200" s="150"/>
      <c r="L200" s="31"/>
      <c r="M200" s="151" t="s">
        <v>1</v>
      </c>
      <c r="N200" s="152" t="s">
        <v>42</v>
      </c>
      <c r="P200" s="153">
        <f t="shared" si="11"/>
        <v>0</v>
      </c>
      <c r="Q200" s="153">
        <v>0</v>
      </c>
      <c r="R200" s="153">
        <f t="shared" si="12"/>
        <v>0</v>
      </c>
      <c r="S200" s="153">
        <v>0</v>
      </c>
      <c r="T200" s="154">
        <f t="shared" si="13"/>
        <v>0</v>
      </c>
      <c r="AR200" s="155" t="s">
        <v>6166</v>
      </c>
      <c r="AT200" s="155" t="s">
        <v>319</v>
      </c>
      <c r="AU200" s="155" t="s">
        <v>88</v>
      </c>
      <c r="AY200" s="16" t="s">
        <v>317</v>
      </c>
      <c r="BE200" s="156">
        <f t="shared" si="14"/>
        <v>0</v>
      </c>
      <c r="BF200" s="156">
        <f t="shared" si="15"/>
        <v>0</v>
      </c>
      <c r="BG200" s="156">
        <f t="shared" si="16"/>
        <v>0</v>
      </c>
      <c r="BH200" s="156">
        <f t="shared" si="17"/>
        <v>0</v>
      </c>
      <c r="BI200" s="156">
        <f t="shared" si="18"/>
        <v>0</v>
      </c>
      <c r="BJ200" s="16" t="s">
        <v>88</v>
      </c>
      <c r="BK200" s="156">
        <f t="shared" si="19"/>
        <v>0</v>
      </c>
      <c r="BL200" s="16" t="s">
        <v>6166</v>
      </c>
      <c r="BM200" s="155" t="s">
        <v>16165</v>
      </c>
    </row>
    <row r="201" spans="2:65" s="1" customFormat="1" ht="24.15" customHeight="1">
      <c r="B201" s="142"/>
      <c r="C201" s="143" t="s">
        <v>729</v>
      </c>
      <c r="D201" s="143" t="s">
        <v>319</v>
      </c>
      <c r="E201" s="144" t="s">
        <v>16166</v>
      </c>
      <c r="F201" s="145" t="s">
        <v>16167</v>
      </c>
      <c r="G201" s="146" t="s">
        <v>467</v>
      </c>
      <c r="H201" s="147">
        <v>2</v>
      </c>
      <c r="I201" s="148"/>
      <c r="J201" s="149">
        <f t="shared" si="10"/>
        <v>0</v>
      </c>
      <c r="K201" s="150"/>
      <c r="L201" s="31"/>
      <c r="M201" s="151" t="s">
        <v>1</v>
      </c>
      <c r="N201" s="152" t="s">
        <v>42</v>
      </c>
      <c r="P201" s="153">
        <f t="shared" si="11"/>
        <v>0</v>
      </c>
      <c r="Q201" s="153">
        <v>0</v>
      </c>
      <c r="R201" s="153">
        <f t="shared" si="12"/>
        <v>0</v>
      </c>
      <c r="S201" s="153">
        <v>0</v>
      </c>
      <c r="T201" s="154">
        <f t="shared" si="13"/>
        <v>0</v>
      </c>
      <c r="AR201" s="155" t="s">
        <v>6166</v>
      </c>
      <c r="AT201" s="155" t="s">
        <v>319</v>
      </c>
      <c r="AU201" s="155" t="s">
        <v>88</v>
      </c>
      <c r="AY201" s="16" t="s">
        <v>317</v>
      </c>
      <c r="BE201" s="156">
        <f t="shared" si="14"/>
        <v>0</v>
      </c>
      <c r="BF201" s="156">
        <f t="shared" si="15"/>
        <v>0</v>
      </c>
      <c r="BG201" s="156">
        <f t="shared" si="16"/>
        <v>0</v>
      </c>
      <c r="BH201" s="156">
        <f t="shared" si="17"/>
        <v>0</v>
      </c>
      <c r="BI201" s="156">
        <f t="shared" si="18"/>
        <v>0</v>
      </c>
      <c r="BJ201" s="16" t="s">
        <v>88</v>
      </c>
      <c r="BK201" s="156">
        <f t="shared" si="19"/>
        <v>0</v>
      </c>
      <c r="BL201" s="16" t="s">
        <v>6166</v>
      </c>
      <c r="BM201" s="155" t="s">
        <v>16168</v>
      </c>
    </row>
    <row r="202" spans="2:65" s="1" customFormat="1" ht="24.15" customHeight="1">
      <c r="B202" s="142"/>
      <c r="C202" s="143" t="s">
        <v>662</v>
      </c>
      <c r="D202" s="143" t="s">
        <v>319</v>
      </c>
      <c r="E202" s="144" t="s">
        <v>16169</v>
      </c>
      <c r="F202" s="145" t="s">
        <v>16170</v>
      </c>
      <c r="G202" s="146" t="s">
        <v>467</v>
      </c>
      <c r="H202" s="147">
        <v>2</v>
      </c>
      <c r="I202" s="148"/>
      <c r="J202" s="149">
        <f t="shared" si="10"/>
        <v>0</v>
      </c>
      <c r="K202" s="150"/>
      <c r="L202" s="31"/>
      <c r="M202" s="151" t="s">
        <v>1</v>
      </c>
      <c r="N202" s="152" t="s">
        <v>42</v>
      </c>
      <c r="P202" s="153">
        <f t="shared" si="11"/>
        <v>0</v>
      </c>
      <c r="Q202" s="153">
        <v>0</v>
      </c>
      <c r="R202" s="153">
        <f t="shared" si="12"/>
        <v>0</v>
      </c>
      <c r="S202" s="153">
        <v>0</v>
      </c>
      <c r="T202" s="154">
        <f t="shared" si="13"/>
        <v>0</v>
      </c>
      <c r="AR202" s="155" t="s">
        <v>6166</v>
      </c>
      <c r="AT202" s="155" t="s">
        <v>319</v>
      </c>
      <c r="AU202" s="155" t="s">
        <v>88</v>
      </c>
      <c r="AY202" s="16" t="s">
        <v>317</v>
      </c>
      <c r="BE202" s="156">
        <f t="shared" si="14"/>
        <v>0</v>
      </c>
      <c r="BF202" s="156">
        <f t="shared" si="15"/>
        <v>0</v>
      </c>
      <c r="BG202" s="156">
        <f t="shared" si="16"/>
        <v>0</v>
      </c>
      <c r="BH202" s="156">
        <f t="shared" si="17"/>
        <v>0</v>
      </c>
      <c r="BI202" s="156">
        <f t="shared" si="18"/>
        <v>0</v>
      </c>
      <c r="BJ202" s="16" t="s">
        <v>88</v>
      </c>
      <c r="BK202" s="156">
        <f t="shared" si="19"/>
        <v>0</v>
      </c>
      <c r="BL202" s="16" t="s">
        <v>6166</v>
      </c>
      <c r="BM202" s="155" t="s">
        <v>16171</v>
      </c>
    </row>
    <row r="203" spans="2:65" s="1" customFormat="1" ht="24.15" customHeight="1">
      <c r="B203" s="142"/>
      <c r="C203" s="143" t="s">
        <v>736</v>
      </c>
      <c r="D203" s="143" t="s">
        <v>319</v>
      </c>
      <c r="E203" s="144" t="s">
        <v>16172</v>
      </c>
      <c r="F203" s="145" t="s">
        <v>16173</v>
      </c>
      <c r="G203" s="146" t="s">
        <v>467</v>
      </c>
      <c r="H203" s="147">
        <v>12</v>
      </c>
      <c r="I203" s="148"/>
      <c r="J203" s="149">
        <f t="shared" si="10"/>
        <v>0</v>
      </c>
      <c r="K203" s="150"/>
      <c r="L203" s="31"/>
      <c r="M203" s="151" t="s">
        <v>1</v>
      </c>
      <c r="N203" s="152" t="s">
        <v>42</v>
      </c>
      <c r="P203" s="153">
        <f t="shared" si="11"/>
        <v>0</v>
      </c>
      <c r="Q203" s="153">
        <v>0</v>
      </c>
      <c r="R203" s="153">
        <f t="shared" si="12"/>
        <v>0</v>
      </c>
      <c r="S203" s="153">
        <v>0</v>
      </c>
      <c r="T203" s="154">
        <f t="shared" si="13"/>
        <v>0</v>
      </c>
      <c r="AR203" s="155" t="s">
        <v>6166</v>
      </c>
      <c r="AT203" s="155" t="s">
        <v>319</v>
      </c>
      <c r="AU203" s="155" t="s">
        <v>88</v>
      </c>
      <c r="AY203" s="16" t="s">
        <v>317</v>
      </c>
      <c r="BE203" s="156">
        <f t="shared" si="14"/>
        <v>0</v>
      </c>
      <c r="BF203" s="156">
        <f t="shared" si="15"/>
        <v>0</v>
      </c>
      <c r="BG203" s="156">
        <f t="shared" si="16"/>
        <v>0</v>
      </c>
      <c r="BH203" s="156">
        <f t="shared" si="17"/>
        <v>0</v>
      </c>
      <c r="BI203" s="156">
        <f t="shared" si="18"/>
        <v>0</v>
      </c>
      <c r="BJ203" s="16" t="s">
        <v>88</v>
      </c>
      <c r="BK203" s="156">
        <f t="shared" si="19"/>
        <v>0</v>
      </c>
      <c r="BL203" s="16" t="s">
        <v>6166</v>
      </c>
      <c r="BM203" s="155" t="s">
        <v>16174</v>
      </c>
    </row>
    <row r="204" spans="2:65" s="1" customFormat="1" ht="24.15" customHeight="1">
      <c r="B204" s="142"/>
      <c r="C204" s="143" t="s">
        <v>665</v>
      </c>
      <c r="D204" s="143" t="s">
        <v>319</v>
      </c>
      <c r="E204" s="144" t="s">
        <v>16175</v>
      </c>
      <c r="F204" s="145" t="s">
        <v>16176</v>
      </c>
      <c r="G204" s="146" t="s">
        <v>467</v>
      </c>
      <c r="H204" s="147">
        <v>2</v>
      </c>
      <c r="I204" s="148"/>
      <c r="J204" s="149">
        <f t="shared" si="10"/>
        <v>0</v>
      </c>
      <c r="K204" s="150"/>
      <c r="L204" s="31"/>
      <c r="M204" s="151" t="s">
        <v>1</v>
      </c>
      <c r="N204" s="152" t="s">
        <v>42</v>
      </c>
      <c r="P204" s="153">
        <f t="shared" si="11"/>
        <v>0</v>
      </c>
      <c r="Q204" s="153">
        <v>0</v>
      </c>
      <c r="R204" s="153">
        <f t="shared" si="12"/>
        <v>0</v>
      </c>
      <c r="S204" s="153">
        <v>0</v>
      </c>
      <c r="T204" s="154">
        <f t="shared" si="13"/>
        <v>0</v>
      </c>
      <c r="AR204" s="155" t="s">
        <v>6166</v>
      </c>
      <c r="AT204" s="155" t="s">
        <v>319</v>
      </c>
      <c r="AU204" s="155" t="s">
        <v>88</v>
      </c>
      <c r="AY204" s="16" t="s">
        <v>317</v>
      </c>
      <c r="BE204" s="156">
        <f t="shared" si="14"/>
        <v>0</v>
      </c>
      <c r="BF204" s="156">
        <f t="shared" si="15"/>
        <v>0</v>
      </c>
      <c r="BG204" s="156">
        <f t="shared" si="16"/>
        <v>0</v>
      </c>
      <c r="BH204" s="156">
        <f t="shared" si="17"/>
        <v>0</v>
      </c>
      <c r="BI204" s="156">
        <f t="shared" si="18"/>
        <v>0</v>
      </c>
      <c r="BJ204" s="16" t="s">
        <v>88</v>
      </c>
      <c r="BK204" s="156">
        <f t="shared" si="19"/>
        <v>0</v>
      </c>
      <c r="BL204" s="16" t="s">
        <v>6166</v>
      </c>
      <c r="BM204" s="155" t="s">
        <v>16177</v>
      </c>
    </row>
    <row r="205" spans="2:65" s="1" customFormat="1" ht="16.5" customHeight="1">
      <c r="B205" s="142"/>
      <c r="C205" s="143" t="s">
        <v>743</v>
      </c>
      <c r="D205" s="143" t="s">
        <v>319</v>
      </c>
      <c r="E205" s="144" t="s">
        <v>13735</v>
      </c>
      <c r="F205" s="145" t="s">
        <v>1</v>
      </c>
      <c r="G205" s="146" t="s">
        <v>1</v>
      </c>
      <c r="H205" s="147">
        <v>0</v>
      </c>
      <c r="I205" s="148"/>
      <c r="J205" s="149">
        <f t="shared" si="10"/>
        <v>0</v>
      </c>
      <c r="K205" s="150"/>
      <c r="L205" s="31"/>
      <c r="M205" s="151" t="s">
        <v>1</v>
      </c>
      <c r="N205" s="152" t="s">
        <v>42</v>
      </c>
      <c r="P205" s="153">
        <f t="shared" si="11"/>
        <v>0</v>
      </c>
      <c r="Q205" s="153">
        <v>0</v>
      </c>
      <c r="R205" s="153">
        <f t="shared" si="12"/>
        <v>0</v>
      </c>
      <c r="S205" s="153">
        <v>0</v>
      </c>
      <c r="T205" s="154">
        <f t="shared" si="13"/>
        <v>0</v>
      </c>
      <c r="AR205" s="155" t="s">
        <v>6166</v>
      </c>
      <c r="AT205" s="155" t="s">
        <v>319</v>
      </c>
      <c r="AU205" s="155" t="s">
        <v>88</v>
      </c>
      <c r="AY205" s="16" t="s">
        <v>317</v>
      </c>
      <c r="BE205" s="156">
        <f t="shared" si="14"/>
        <v>0</v>
      </c>
      <c r="BF205" s="156">
        <f t="shared" si="15"/>
        <v>0</v>
      </c>
      <c r="BG205" s="156">
        <f t="shared" si="16"/>
        <v>0</v>
      </c>
      <c r="BH205" s="156">
        <f t="shared" si="17"/>
        <v>0</v>
      </c>
      <c r="BI205" s="156">
        <f t="shared" si="18"/>
        <v>0</v>
      </c>
      <c r="BJ205" s="16" t="s">
        <v>88</v>
      </c>
      <c r="BK205" s="156">
        <f t="shared" si="19"/>
        <v>0</v>
      </c>
      <c r="BL205" s="16" t="s">
        <v>6166</v>
      </c>
      <c r="BM205" s="155" t="s">
        <v>16178</v>
      </c>
    </row>
    <row r="206" spans="2:65" s="1" customFormat="1" ht="16.5" customHeight="1">
      <c r="B206" s="142"/>
      <c r="C206" s="143" t="s">
        <v>616</v>
      </c>
      <c r="D206" s="143" t="s">
        <v>319</v>
      </c>
      <c r="E206" s="144" t="s">
        <v>13737</v>
      </c>
      <c r="F206" s="145" t="s">
        <v>13738</v>
      </c>
      <c r="G206" s="146" t="s">
        <v>467</v>
      </c>
      <c r="H206" s="147">
        <v>3</v>
      </c>
      <c r="I206" s="148"/>
      <c r="J206" s="149">
        <f t="shared" si="10"/>
        <v>0</v>
      </c>
      <c r="K206" s="150"/>
      <c r="L206" s="31"/>
      <c r="M206" s="151" t="s">
        <v>1</v>
      </c>
      <c r="N206" s="152" t="s">
        <v>42</v>
      </c>
      <c r="P206" s="153">
        <f t="shared" si="11"/>
        <v>0</v>
      </c>
      <c r="Q206" s="153">
        <v>0</v>
      </c>
      <c r="R206" s="153">
        <f t="shared" si="12"/>
        <v>0</v>
      </c>
      <c r="S206" s="153">
        <v>0</v>
      </c>
      <c r="T206" s="154">
        <f t="shared" si="13"/>
        <v>0</v>
      </c>
      <c r="AR206" s="155" t="s">
        <v>6166</v>
      </c>
      <c r="AT206" s="155" t="s">
        <v>319</v>
      </c>
      <c r="AU206" s="155" t="s">
        <v>88</v>
      </c>
      <c r="AY206" s="16" t="s">
        <v>317</v>
      </c>
      <c r="BE206" s="156">
        <f t="shared" si="14"/>
        <v>0</v>
      </c>
      <c r="BF206" s="156">
        <f t="shared" si="15"/>
        <v>0</v>
      </c>
      <c r="BG206" s="156">
        <f t="shared" si="16"/>
        <v>0</v>
      </c>
      <c r="BH206" s="156">
        <f t="shared" si="17"/>
        <v>0</v>
      </c>
      <c r="BI206" s="156">
        <f t="shared" si="18"/>
        <v>0</v>
      </c>
      <c r="BJ206" s="16" t="s">
        <v>88</v>
      </c>
      <c r="BK206" s="156">
        <f t="shared" si="19"/>
        <v>0</v>
      </c>
      <c r="BL206" s="16" t="s">
        <v>6166</v>
      </c>
      <c r="BM206" s="155" t="s">
        <v>16179</v>
      </c>
    </row>
    <row r="207" spans="2:65" s="1" customFormat="1" ht="16.5" customHeight="1">
      <c r="B207" s="142"/>
      <c r="C207" s="179" t="s">
        <v>620</v>
      </c>
      <c r="D207" s="179" t="s">
        <v>454</v>
      </c>
      <c r="E207" s="180" t="s">
        <v>13740</v>
      </c>
      <c r="F207" s="181" t="s">
        <v>13741</v>
      </c>
      <c r="G207" s="182" t="s">
        <v>467</v>
      </c>
      <c r="H207" s="183">
        <v>3</v>
      </c>
      <c r="I207" s="184"/>
      <c r="J207" s="185">
        <f t="shared" si="10"/>
        <v>0</v>
      </c>
      <c r="K207" s="186"/>
      <c r="L207" s="187"/>
      <c r="M207" s="188" t="s">
        <v>1</v>
      </c>
      <c r="N207" s="189" t="s">
        <v>42</v>
      </c>
      <c r="P207" s="153">
        <f t="shared" si="11"/>
        <v>0</v>
      </c>
      <c r="Q207" s="153">
        <v>0</v>
      </c>
      <c r="R207" s="153">
        <f t="shared" si="12"/>
        <v>0</v>
      </c>
      <c r="S207" s="153">
        <v>0</v>
      </c>
      <c r="T207" s="154">
        <f t="shared" si="13"/>
        <v>0</v>
      </c>
      <c r="AR207" s="155" t="s">
        <v>6166</v>
      </c>
      <c r="AT207" s="155" t="s">
        <v>454</v>
      </c>
      <c r="AU207" s="155" t="s">
        <v>88</v>
      </c>
      <c r="AY207" s="16" t="s">
        <v>317</v>
      </c>
      <c r="BE207" s="156">
        <f t="shared" si="14"/>
        <v>0</v>
      </c>
      <c r="BF207" s="156">
        <f t="shared" si="15"/>
        <v>0</v>
      </c>
      <c r="BG207" s="156">
        <f t="shared" si="16"/>
        <v>0</v>
      </c>
      <c r="BH207" s="156">
        <f t="shared" si="17"/>
        <v>0</v>
      </c>
      <c r="BI207" s="156">
        <f t="shared" si="18"/>
        <v>0</v>
      </c>
      <c r="BJ207" s="16" t="s">
        <v>88</v>
      </c>
      <c r="BK207" s="156">
        <f t="shared" si="19"/>
        <v>0</v>
      </c>
      <c r="BL207" s="16" t="s">
        <v>6166</v>
      </c>
      <c r="BM207" s="155" t="s">
        <v>13742</v>
      </c>
    </row>
    <row r="208" spans="2:65" s="1" customFormat="1" ht="21.75" customHeight="1">
      <c r="B208" s="142"/>
      <c r="C208" s="143" t="s">
        <v>670</v>
      </c>
      <c r="D208" s="143" t="s">
        <v>319</v>
      </c>
      <c r="E208" s="144" t="s">
        <v>13743</v>
      </c>
      <c r="F208" s="145" t="s">
        <v>13744</v>
      </c>
      <c r="G208" s="146" t="s">
        <v>467</v>
      </c>
      <c r="H208" s="147">
        <v>44</v>
      </c>
      <c r="I208" s="148"/>
      <c r="J208" s="149">
        <f t="shared" si="10"/>
        <v>0</v>
      </c>
      <c r="K208" s="150"/>
      <c r="L208" s="31"/>
      <c r="M208" s="151" t="s">
        <v>1</v>
      </c>
      <c r="N208" s="152" t="s">
        <v>42</v>
      </c>
      <c r="P208" s="153">
        <f t="shared" si="11"/>
        <v>0</v>
      </c>
      <c r="Q208" s="153">
        <v>0</v>
      </c>
      <c r="R208" s="153">
        <f t="shared" si="12"/>
        <v>0</v>
      </c>
      <c r="S208" s="153">
        <v>0</v>
      </c>
      <c r="T208" s="154">
        <f t="shared" si="13"/>
        <v>0</v>
      </c>
      <c r="AR208" s="155" t="s">
        <v>6166</v>
      </c>
      <c r="AT208" s="155" t="s">
        <v>319</v>
      </c>
      <c r="AU208" s="155" t="s">
        <v>88</v>
      </c>
      <c r="AY208" s="16" t="s">
        <v>317</v>
      </c>
      <c r="BE208" s="156">
        <f t="shared" si="14"/>
        <v>0</v>
      </c>
      <c r="BF208" s="156">
        <f t="shared" si="15"/>
        <v>0</v>
      </c>
      <c r="BG208" s="156">
        <f t="shared" si="16"/>
        <v>0</v>
      </c>
      <c r="BH208" s="156">
        <f t="shared" si="17"/>
        <v>0</v>
      </c>
      <c r="BI208" s="156">
        <f t="shared" si="18"/>
        <v>0</v>
      </c>
      <c r="BJ208" s="16" t="s">
        <v>88</v>
      </c>
      <c r="BK208" s="156">
        <f t="shared" si="19"/>
        <v>0</v>
      </c>
      <c r="BL208" s="16" t="s">
        <v>6166</v>
      </c>
      <c r="BM208" s="155" t="s">
        <v>16180</v>
      </c>
    </row>
    <row r="209" spans="2:65" s="12" customFormat="1" ht="10">
      <c r="B209" s="157"/>
      <c r="D209" s="158" t="s">
        <v>328</v>
      </c>
      <c r="E209" s="159" t="s">
        <v>1</v>
      </c>
      <c r="F209" s="160" t="s">
        <v>16181</v>
      </c>
      <c r="H209" s="161">
        <v>7</v>
      </c>
      <c r="I209" s="162"/>
      <c r="L209" s="157"/>
      <c r="M209" s="163"/>
      <c r="T209" s="164"/>
      <c r="AT209" s="159" t="s">
        <v>328</v>
      </c>
      <c r="AU209" s="159" t="s">
        <v>88</v>
      </c>
      <c r="AV209" s="12" t="s">
        <v>88</v>
      </c>
      <c r="AW209" s="12" t="s">
        <v>31</v>
      </c>
      <c r="AX209" s="12" t="s">
        <v>76</v>
      </c>
      <c r="AY209" s="159" t="s">
        <v>317</v>
      </c>
    </row>
    <row r="210" spans="2:65" s="12" customFormat="1" ht="10">
      <c r="B210" s="157"/>
      <c r="D210" s="158" t="s">
        <v>328</v>
      </c>
      <c r="E210" s="159" t="s">
        <v>1</v>
      </c>
      <c r="F210" s="160" t="s">
        <v>16182</v>
      </c>
      <c r="H210" s="161">
        <v>20</v>
      </c>
      <c r="I210" s="162"/>
      <c r="L210" s="157"/>
      <c r="M210" s="163"/>
      <c r="T210" s="164"/>
      <c r="AT210" s="159" t="s">
        <v>328</v>
      </c>
      <c r="AU210" s="159" t="s">
        <v>88</v>
      </c>
      <c r="AV210" s="12" t="s">
        <v>88</v>
      </c>
      <c r="AW210" s="12" t="s">
        <v>31</v>
      </c>
      <c r="AX210" s="12" t="s">
        <v>76</v>
      </c>
      <c r="AY210" s="159" t="s">
        <v>317</v>
      </c>
    </row>
    <row r="211" spans="2:65" s="12" customFormat="1" ht="10">
      <c r="B211" s="157"/>
      <c r="D211" s="158" t="s">
        <v>328</v>
      </c>
      <c r="E211" s="159" t="s">
        <v>1</v>
      </c>
      <c r="F211" s="160" t="s">
        <v>16183</v>
      </c>
      <c r="H211" s="161">
        <v>15</v>
      </c>
      <c r="I211" s="162"/>
      <c r="L211" s="157"/>
      <c r="M211" s="163"/>
      <c r="T211" s="164"/>
      <c r="AT211" s="159" t="s">
        <v>328</v>
      </c>
      <c r="AU211" s="159" t="s">
        <v>88</v>
      </c>
      <c r="AV211" s="12" t="s">
        <v>88</v>
      </c>
      <c r="AW211" s="12" t="s">
        <v>31</v>
      </c>
      <c r="AX211" s="12" t="s">
        <v>76</v>
      </c>
      <c r="AY211" s="159" t="s">
        <v>317</v>
      </c>
    </row>
    <row r="212" spans="2:65" s="12" customFormat="1" ht="10">
      <c r="B212" s="157"/>
      <c r="D212" s="158" t="s">
        <v>328</v>
      </c>
      <c r="E212" s="159" t="s">
        <v>1</v>
      </c>
      <c r="F212" s="160" t="s">
        <v>16184</v>
      </c>
      <c r="H212" s="161">
        <v>2</v>
      </c>
      <c r="I212" s="162"/>
      <c r="L212" s="157"/>
      <c r="M212" s="163"/>
      <c r="T212" s="164"/>
      <c r="AT212" s="159" t="s">
        <v>328</v>
      </c>
      <c r="AU212" s="159" t="s">
        <v>88</v>
      </c>
      <c r="AV212" s="12" t="s">
        <v>88</v>
      </c>
      <c r="AW212" s="12" t="s">
        <v>31</v>
      </c>
      <c r="AX212" s="12" t="s">
        <v>76</v>
      </c>
      <c r="AY212" s="159" t="s">
        <v>317</v>
      </c>
    </row>
    <row r="213" spans="2:65" s="13" customFormat="1" ht="10">
      <c r="B213" s="165"/>
      <c r="D213" s="158" t="s">
        <v>328</v>
      </c>
      <c r="E213" s="166" t="s">
        <v>1</v>
      </c>
      <c r="F213" s="167" t="s">
        <v>331</v>
      </c>
      <c r="H213" s="168">
        <v>44</v>
      </c>
      <c r="I213" s="169"/>
      <c r="L213" s="165"/>
      <c r="M213" s="170"/>
      <c r="T213" s="171"/>
      <c r="AT213" s="166" t="s">
        <v>328</v>
      </c>
      <c r="AU213" s="166" t="s">
        <v>88</v>
      </c>
      <c r="AV213" s="13" t="s">
        <v>92</v>
      </c>
      <c r="AW213" s="13" t="s">
        <v>31</v>
      </c>
      <c r="AX213" s="13" t="s">
        <v>76</v>
      </c>
      <c r="AY213" s="166" t="s">
        <v>317</v>
      </c>
    </row>
    <row r="214" spans="2:65" s="14" customFormat="1" ht="10">
      <c r="B214" s="172"/>
      <c r="D214" s="158" t="s">
        <v>328</v>
      </c>
      <c r="E214" s="173" t="s">
        <v>1</v>
      </c>
      <c r="F214" s="174" t="s">
        <v>332</v>
      </c>
      <c r="H214" s="175">
        <v>44</v>
      </c>
      <c r="I214" s="176"/>
      <c r="L214" s="172"/>
      <c r="M214" s="177"/>
      <c r="T214" s="178"/>
      <c r="AT214" s="173" t="s">
        <v>328</v>
      </c>
      <c r="AU214" s="173" t="s">
        <v>88</v>
      </c>
      <c r="AV214" s="14" t="s">
        <v>323</v>
      </c>
      <c r="AW214" s="14" t="s">
        <v>31</v>
      </c>
      <c r="AX214" s="14" t="s">
        <v>83</v>
      </c>
      <c r="AY214" s="173" t="s">
        <v>317</v>
      </c>
    </row>
    <row r="215" spans="2:65" s="1" customFormat="1" ht="16.5" customHeight="1">
      <c r="B215" s="142"/>
      <c r="C215" s="179" t="s">
        <v>834</v>
      </c>
      <c r="D215" s="179" t="s">
        <v>454</v>
      </c>
      <c r="E215" s="180" t="s">
        <v>13750</v>
      </c>
      <c r="F215" s="181" t="s">
        <v>13751</v>
      </c>
      <c r="G215" s="182" t="s">
        <v>467</v>
      </c>
      <c r="H215" s="183">
        <v>7</v>
      </c>
      <c r="I215" s="184"/>
      <c r="J215" s="185">
        <f t="shared" ref="J215:J222" si="20">ROUND(I215*H215,2)</f>
        <v>0</v>
      </c>
      <c r="K215" s="186"/>
      <c r="L215" s="187"/>
      <c r="M215" s="188" t="s">
        <v>1</v>
      </c>
      <c r="N215" s="189" t="s">
        <v>42</v>
      </c>
      <c r="P215" s="153">
        <f t="shared" ref="P215:P222" si="21">O215*H215</f>
        <v>0</v>
      </c>
      <c r="Q215" s="153">
        <v>0</v>
      </c>
      <c r="R215" s="153">
        <f t="shared" ref="R215:R222" si="22">Q215*H215</f>
        <v>0</v>
      </c>
      <c r="S215" s="153">
        <v>0</v>
      </c>
      <c r="T215" s="154">
        <f t="shared" ref="T215:T222" si="23">S215*H215</f>
        <v>0</v>
      </c>
      <c r="AR215" s="155" t="s">
        <v>6166</v>
      </c>
      <c r="AT215" s="155" t="s">
        <v>454</v>
      </c>
      <c r="AU215" s="155" t="s">
        <v>88</v>
      </c>
      <c r="AY215" s="16" t="s">
        <v>317</v>
      </c>
      <c r="BE215" s="156">
        <f t="shared" ref="BE215:BE222" si="24">IF(N215="základná",J215,0)</f>
        <v>0</v>
      </c>
      <c r="BF215" s="156">
        <f t="shared" ref="BF215:BF222" si="25">IF(N215="znížená",J215,0)</f>
        <v>0</v>
      </c>
      <c r="BG215" s="156">
        <f t="shared" ref="BG215:BG222" si="26">IF(N215="zákl. prenesená",J215,0)</f>
        <v>0</v>
      </c>
      <c r="BH215" s="156">
        <f t="shared" ref="BH215:BH222" si="27">IF(N215="zníž. prenesená",J215,0)</f>
        <v>0</v>
      </c>
      <c r="BI215" s="156">
        <f t="shared" ref="BI215:BI222" si="28">IF(N215="nulová",J215,0)</f>
        <v>0</v>
      </c>
      <c r="BJ215" s="16" t="s">
        <v>88</v>
      </c>
      <c r="BK215" s="156">
        <f t="shared" ref="BK215:BK222" si="29">ROUND(I215*H215,2)</f>
        <v>0</v>
      </c>
      <c r="BL215" s="16" t="s">
        <v>6166</v>
      </c>
      <c r="BM215" s="155" t="s">
        <v>13752</v>
      </c>
    </row>
    <row r="216" spans="2:65" s="1" customFormat="1" ht="16.5" customHeight="1">
      <c r="B216" s="142"/>
      <c r="C216" s="179" t="s">
        <v>673</v>
      </c>
      <c r="D216" s="179" t="s">
        <v>454</v>
      </c>
      <c r="E216" s="180" t="s">
        <v>13753</v>
      </c>
      <c r="F216" s="181" t="s">
        <v>13754</v>
      </c>
      <c r="G216" s="182" t="s">
        <v>467</v>
      </c>
      <c r="H216" s="183">
        <v>45</v>
      </c>
      <c r="I216" s="184"/>
      <c r="J216" s="185">
        <f t="shared" si="20"/>
        <v>0</v>
      </c>
      <c r="K216" s="186"/>
      <c r="L216" s="187"/>
      <c r="M216" s="188" t="s">
        <v>1</v>
      </c>
      <c r="N216" s="189" t="s">
        <v>42</v>
      </c>
      <c r="P216" s="153">
        <f t="shared" si="21"/>
        <v>0</v>
      </c>
      <c r="Q216" s="153">
        <v>0</v>
      </c>
      <c r="R216" s="153">
        <f t="shared" si="22"/>
        <v>0</v>
      </c>
      <c r="S216" s="153">
        <v>0</v>
      </c>
      <c r="T216" s="154">
        <f t="shared" si="23"/>
        <v>0</v>
      </c>
      <c r="AR216" s="155" t="s">
        <v>6166</v>
      </c>
      <c r="AT216" s="155" t="s">
        <v>454</v>
      </c>
      <c r="AU216" s="155" t="s">
        <v>88</v>
      </c>
      <c r="AY216" s="16" t="s">
        <v>317</v>
      </c>
      <c r="BE216" s="156">
        <f t="shared" si="24"/>
        <v>0</v>
      </c>
      <c r="BF216" s="156">
        <f t="shared" si="25"/>
        <v>0</v>
      </c>
      <c r="BG216" s="156">
        <f t="shared" si="26"/>
        <v>0</v>
      </c>
      <c r="BH216" s="156">
        <f t="shared" si="27"/>
        <v>0</v>
      </c>
      <c r="BI216" s="156">
        <f t="shared" si="28"/>
        <v>0</v>
      </c>
      <c r="BJ216" s="16" t="s">
        <v>88</v>
      </c>
      <c r="BK216" s="156">
        <f t="shared" si="29"/>
        <v>0</v>
      </c>
      <c r="BL216" s="16" t="s">
        <v>6166</v>
      </c>
      <c r="BM216" s="155" t="s">
        <v>13755</v>
      </c>
    </row>
    <row r="217" spans="2:65" s="1" customFormat="1" ht="16.5" customHeight="1">
      <c r="B217" s="142"/>
      <c r="C217" s="179" t="s">
        <v>1417</v>
      </c>
      <c r="D217" s="179" t="s">
        <v>454</v>
      </c>
      <c r="E217" s="180" t="s">
        <v>13756</v>
      </c>
      <c r="F217" s="181" t="s">
        <v>13757</v>
      </c>
      <c r="G217" s="182" t="s">
        <v>467</v>
      </c>
      <c r="H217" s="183">
        <v>34</v>
      </c>
      <c r="I217" s="184"/>
      <c r="J217" s="185">
        <f t="shared" si="20"/>
        <v>0</v>
      </c>
      <c r="K217" s="186"/>
      <c r="L217" s="187"/>
      <c r="M217" s="188" t="s">
        <v>1</v>
      </c>
      <c r="N217" s="189" t="s">
        <v>42</v>
      </c>
      <c r="P217" s="153">
        <f t="shared" si="21"/>
        <v>0</v>
      </c>
      <c r="Q217" s="153">
        <v>0</v>
      </c>
      <c r="R217" s="153">
        <f t="shared" si="22"/>
        <v>0</v>
      </c>
      <c r="S217" s="153">
        <v>0</v>
      </c>
      <c r="T217" s="154">
        <f t="shared" si="23"/>
        <v>0</v>
      </c>
      <c r="AR217" s="155" t="s">
        <v>6166</v>
      </c>
      <c r="AT217" s="155" t="s">
        <v>454</v>
      </c>
      <c r="AU217" s="155" t="s">
        <v>88</v>
      </c>
      <c r="AY217" s="16" t="s">
        <v>317</v>
      </c>
      <c r="BE217" s="156">
        <f t="shared" si="24"/>
        <v>0</v>
      </c>
      <c r="BF217" s="156">
        <f t="shared" si="25"/>
        <v>0</v>
      </c>
      <c r="BG217" s="156">
        <f t="shared" si="26"/>
        <v>0</v>
      </c>
      <c r="BH217" s="156">
        <f t="shared" si="27"/>
        <v>0</v>
      </c>
      <c r="BI217" s="156">
        <f t="shared" si="28"/>
        <v>0</v>
      </c>
      <c r="BJ217" s="16" t="s">
        <v>88</v>
      </c>
      <c r="BK217" s="156">
        <f t="shared" si="29"/>
        <v>0</v>
      </c>
      <c r="BL217" s="16" t="s">
        <v>6166</v>
      </c>
      <c r="BM217" s="155" t="s">
        <v>13758</v>
      </c>
    </row>
    <row r="218" spans="2:65" s="1" customFormat="1" ht="16.5" customHeight="1">
      <c r="B218" s="142"/>
      <c r="C218" s="179" t="s">
        <v>675</v>
      </c>
      <c r="D218" s="179" t="s">
        <v>454</v>
      </c>
      <c r="E218" s="180" t="s">
        <v>13759</v>
      </c>
      <c r="F218" s="181" t="s">
        <v>13760</v>
      </c>
      <c r="G218" s="182" t="s">
        <v>467</v>
      </c>
      <c r="H218" s="183">
        <v>8</v>
      </c>
      <c r="I218" s="184"/>
      <c r="J218" s="185">
        <f t="shared" si="20"/>
        <v>0</v>
      </c>
      <c r="K218" s="186"/>
      <c r="L218" s="187"/>
      <c r="M218" s="188" t="s">
        <v>1</v>
      </c>
      <c r="N218" s="189" t="s">
        <v>42</v>
      </c>
      <c r="P218" s="153">
        <f t="shared" si="21"/>
        <v>0</v>
      </c>
      <c r="Q218" s="153">
        <v>0</v>
      </c>
      <c r="R218" s="153">
        <f t="shared" si="22"/>
        <v>0</v>
      </c>
      <c r="S218" s="153">
        <v>0</v>
      </c>
      <c r="T218" s="154">
        <f t="shared" si="23"/>
        <v>0</v>
      </c>
      <c r="AR218" s="155" t="s">
        <v>6166</v>
      </c>
      <c r="AT218" s="155" t="s">
        <v>454</v>
      </c>
      <c r="AU218" s="155" t="s">
        <v>88</v>
      </c>
      <c r="AY218" s="16" t="s">
        <v>317</v>
      </c>
      <c r="BE218" s="156">
        <f t="shared" si="24"/>
        <v>0</v>
      </c>
      <c r="BF218" s="156">
        <f t="shared" si="25"/>
        <v>0</v>
      </c>
      <c r="BG218" s="156">
        <f t="shared" si="26"/>
        <v>0</v>
      </c>
      <c r="BH218" s="156">
        <f t="shared" si="27"/>
        <v>0</v>
      </c>
      <c r="BI218" s="156">
        <f t="shared" si="28"/>
        <v>0</v>
      </c>
      <c r="BJ218" s="16" t="s">
        <v>88</v>
      </c>
      <c r="BK218" s="156">
        <f t="shared" si="29"/>
        <v>0</v>
      </c>
      <c r="BL218" s="16" t="s">
        <v>6166</v>
      </c>
      <c r="BM218" s="155" t="s">
        <v>13761</v>
      </c>
    </row>
    <row r="219" spans="2:65" s="1" customFormat="1" ht="16.5" customHeight="1">
      <c r="B219" s="142"/>
      <c r="C219" s="179" t="s">
        <v>1456</v>
      </c>
      <c r="D219" s="179" t="s">
        <v>454</v>
      </c>
      <c r="E219" s="180" t="s">
        <v>13769</v>
      </c>
      <c r="F219" s="181" t="s">
        <v>13770</v>
      </c>
      <c r="G219" s="182" t="s">
        <v>467</v>
      </c>
      <c r="H219" s="183">
        <v>20</v>
      </c>
      <c r="I219" s="184"/>
      <c r="J219" s="185">
        <f t="shared" si="20"/>
        <v>0</v>
      </c>
      <c r="K219" s="186"/>
      <c r="L219" s="187"/>
      <c r="M219" s="188" t="s">
        <v>1</v>
      </c>
      <c r="N219" s="189" t="s">
        <v>42</v>
      </c>
      <c r="P219" s="153">
        <f t="shared" si="21"/>
        <v>0</v>
      </c>
      <c r="Q219" s="153">
        <v>0</v>
      </c>
      <c r="R219" s="153">
        <f t="shared" si="22"/>
        <v>0</v>
      </c>
      <c r="S219" s="153">
        <v>0</v>
      </c>
      <c r="T219" s="154">
        <f t="shared" si="23"/>
        <v>0</v>
      </c>
      <c r="AR219" s="155" t="s">
        <v>6166</v>
      </c>
      <c r="AT219" s="155" t="s">
        <v>454</v>
      </c>
      <c r="AU219" s="155" t="s">
        <v>88</v>
      </c>
      <c r="AY219" s="16" t="s">
        <v>317</v>
      </c>
      <c r="BE219" s="156">
        <f t="shared" si="24"/>
        <v>0</v>
      </c>
      <c r="BF219" s="156">
        <f t="shared" si="25"/>
        <v>0</v>
      </c>
      <c r="BG219" s="156">
        <f t="shared" si="26"/>
        <v>0</v>
      </c>
      <c r="BH219" s="156">
        <f t="shared" si="27"/>
        <v>0</v>
      </c>
      <c r="BI219" s="156">
        <f t="shared" si="28"/>
        <v>0</v>
      </c>
      <c r="BJ219" s="16" t="s">
        <v>88</v>
      </c>
      <c r="BK219" s="156">
        <f t="shared" si="29"/>
        <v>0</v>
      </c>
      <c r="BL219" s="16" t="s">
        <v>6166</v>
      </c>
      <c r="BM219" s="155" t="s">
        <v>13771</v>
      </c>
    </row>
    <row r="220" spans="2:65" s="1" customFormat="1" ht="16.5" customHeight="1">
      <c r="B220" s="142"/>
      <c r="C220" s="179" t="s">
        <v>678</v>
      </c>
      <c r="D220" s="179" t="s">
        <v>454</v>
      </c>
      <c r="E220" s="180" t="s">
        <v>13772</v>
      </c>
      <c r="F220" s="181" t="s">
        <v>13773</v>
      </c>
      <c r="G220" s="182" t="s">
        <v>467</v>
      </c>
      <c r="H220" s="183">
        <v>15</v>
      </c>
      <c r="I220" s="184"/>
      <c r="J220" s="185">
        <f t="shared" si="20"/>
        <v>0</v>
      </c>
      <c r="K220" s="186"/>
      <c r="L220" s="187"/>
      <c r="M220" s="188" t="s">
        <v>1</v>
      </c>
      <c r="N220" s="189" t="s">
        <v>42</v>
      </c>
      <c r="P220" s="153">
        <f t="shared" si="21"/>
        <v>0</v>
      </c>
      <c r="Q220" s="153">
        <v>0</v>
      </c>
      <c r="R220" s="153">
        <f t="shared" si="22"/>
        <v>0</v>
      </c>
      <c r="S220" s="153">
        <v>0</v>
      </c>
      <c r="T220" s="154">
        <f t="shared" si="23"/>
        <v>0</v>
      </c>
      <c r="AR220" s="155" t="s">
        <v>6166</v>
      </c>
      <c r="AT220" s="155" t="s">
        <v>454</v>
      </c>
      <c r="AU220" s="155" t="s">
        <v>88</v>
      </c>
      <c r="AY220" s="16" t="s">
        <v>317</v>
      </c>
      <c r="BE220" s="156">
        <f t="shared" si="24"/>
        <v>0</v>
      </c>
      <c r="BF220" s="156">
        <f t="shared" si="25"/>
        <v>0</v>
      </c>
      <c r="BG220" s="156">
        <f t="shared" si="26"/>
        <v>0</v>
      </c>
      <c r="BH220" s="156">
        <f t="shared" si="27"/>
        <v>0</v>
      </c>
      <c r="BI220" s="156">
        <f t="shared" si="28"/>
        <v>0</v>
      </c>
      <c r="BJ220" s="16" t="s">
        <v>88</v>
      </c>
      <c r="BK220" s="156">
        <f t="shared" si="29"/>
        <v>0</v>
      </c>
      <c r="BL220" s="16" t="s">
        <v>6166</v>
      </c>
      <c r="BM220" s="155" t="s">
        <v>13774</v>
      </c>
    </row>
    <row r="221" spans="2:65" s="1" customFormat="1" ht="16.5" customHeight="1">
      <c r="B221" s="142"/>
      <c r="C221" s="179" t="s">
        <v>774</v>
      </c>
      <c r="D221" s="179" t="s">
        <v>454</v>
      </c>
      <c r="E221" s="180" t="s">
        <v>13775</v>
      </c>
      <c r="F221" s="181" t="s">
        <v>13776</v>
      </c>
      <c r="G221" s="182" t="s">
        <v>467</v>
      </c>
      <c r="H221" s="183">
        <v>2</v>
      </c>
      <c r="I221" s="184"/>
      <c r="J221" s="185">
        <f t="shared" si="20"/>
        <v>0</v>
      </c>
      <c r="K221" s="186"/>
      <c r="L221" s="187"/>
      <c r="M221" s="188" t="s">
        <v>1</v>
      </c>
      <c r="N221" s="189" t="s">
        <v>42</v>
      </c>
      <c r="P221" s="153">
        <f t="shared" si="21"/>
        <v>0</v>
      </c>
      <c r="Q221" s="153">
        <v>0</v>
      </c>
      <c r="R221" s="153">
        <f t="shared" si="22"/>
        <v>0</v>
      </c>
      <c r="S221" s="153">
        <v>0</v>
      </c>
      <c r="T221" s="154">
        <f t="shared" si="23"/>
        <v>0</v>
      </c>
      <c r="AR221" s="155" t="s">
        <v>6166</v>
      </c>
      <c r="AT221" s="155" t="s">
        <v>454</v>
      </c>
      <c r="AU221" s="155" t="s">
        <v>88</v>
      </c>
      <c r="AY221" s="16" t="s">
        <v>317</v>
      </c>
      <c r="BE221" s="156">
        <f t="shared" si="24"/>
        <v>0</v>
      </c>
      <c r="BF221" s="156">
        <f t="shared" si="25"/>
        <v>0</v>
      </c>
      <c r="BG221" s="156">
        <f t="shared" si="26"/>
        <v>0</v>
      </c>
      <c r="BH221" s="156">
        <f t="shared" si="27"/>
        <v>0</v>
      </c>
      <c r="BI221" s="156">
        <f t="shared" si="28"/>
        <v>0</v>
      </c>
      <c r="BJ221" s="16" t="s">
        <v>88</v>
      </c>
      <c r="BK221" s="156">
        <f t="shared" si="29"/>
        <v>0</v>
      </c>
      <c r="BL221" s="16" t="s">
        <v>6166</v>
      </c>
      <c r="BM221" s="155" t="s">
        <v>13777</v>
      </c>
    </row>
    <row r="222" spans="2:65" s="1" customFormat="1" ht="16.5" customHeight="1">
      <c r="B222" s="142"/>
      <c r="C222" s="179" t="s">
        <v>681</v>
      </c>
      <c r="D222" s="179" t="s">
        <v>454</v>
      </c>
      <c r="E222" s="180" t="s">
        <v>13778</v>
      </c>
      <c r="F222" s="181" t="s">
        <v>13779</v>
      </c>
      <c r="G222" s="182" t="s">
        <v>467</v>
      </c>
      <c r="H222" s="183">
        <v>1</v>
      </c>
      <c r="I222" s="184"/>
      <c r="J222" s="185">
        <f t="shared" si="20"/>
        <v>0</v>
      </c>
      <c r="K222" s="186"/>
      <c r="L222" s="187"/>
      <c r="M222" s="208" t="s">
        <v>1</v>
      </c>
      <c r="N222" s="209" t="s">
        <v>42</v>
      </c>
      <c r="O222" s="192"/>
      <c r="P222" s="193">
        <f t="shared" si="21"/>
        <v>0</v>
      </c>
      <c r="Q222" s="193">
        <v>0</v>
      </c>
      <c r="R222" s="193">
        <f t="shared" si="22"/>
        <v>0</v>
      </c>
      <c r="S222" s="193">
        <v>0</v>
      </c>
      <c r="T222" s="194">
        <f t="shared" si="23"/>
        <v>0</v>
      </c>
      <c r="AR222" s="155" t="s">
        <v>6166</v>
      </c>
      <c r="AT222" s="155" t="s">
        <v>454</v>
      </c>
      <c r="AU222" s="155" t="s">
        <v>88</v>
      </c>
      <c r="AY222" s="16" t="s">
        <v>317</v>
      </c>
      <c r="BE222" s="156">
        <f t="shared" si="24"/>
        <v>0</v>
      </c>
      <c r="BF222" s="156">
        <f t="shared" si="25"/>
        <v>0</v>
      </c>
      <c r="BG222" s="156">
        <f t="shared" si="26"/>
        <v>0</v>
      </c>
      <c r="BH222" s="156">
        <f t="shared" si="27"/>
        <v>0</v>
      </c>
      <c r="BI222" s="156">
        <f t="shared" si="28"/>
        <v>0</v>
      </c>
      <c r="BJ222" s="16" t="s">
        <v>88</v>
      </c>
      <c r="BK222" s="156">
        <f t="shared" si="29"/>
        <v>0</v>
      </c>
      <c r="BL222" s="16" t="s">
        <v>6166</v>
      </c>
      <c r="BM222" s="155" t="s">
        <v>13780</v>
      </c>
    </row>
    <row r="223" spans="2:65" s="1" customFormat="1" ht="7" customHeight="1">
      <c r="B223" s="46"/>
      <c r="C223" s="47"/>
      <c r="D223" s="47"/>
      <c r="E223" s="47"/>
      <c r="F223" s="47"/>
      <c r="G223" s="47"/>
      <c r="H223" s="47"/>
      <c r="I223" s="47"/>
      <c r="J223" s="47"/>
      <c r="K223" s="47"/>
      <c r="L223" s="31"/>
    </row>
  </sheetData>
  <autoFilter ref="C124:K222" xr:uid="{00000000-0009-0000-0000-000014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54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150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16185</v>
      </c>
      <c r="F9" s="263"/>
      <c r="G9" s="263"/>
      <c r="H9" s="263"/>
      <c r="L9" s="31"/>
    </row>
    <row r="10" spans="2:46" s="1" customFormat="1" ht="12" customHeight="1">
      <c r="B10" s="31"/>
      <c r="D10" s="26" t="s">
        <v>287</v>
      </c>
      <c r="L10" s="31"/>
    </row>
    <row r="11" spans="2:46" s="1" customFormat="1" ht="16.5" customHeight="1">
      <c r="B11" s="31"/>
      <c r="E11" s="243" t="s">
        <v>16186</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ROUND(J138,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ROUND((SUM(BE138:BE544)),  2)</f>
        <v>0</v>
      </c>
      <c r="G35" s="99"/>
      <c r="H35" s="99"/>
      <c r="I35" s="100">
        <v>0.2</v>
      </c>
      <c r="J35" s="98">
        <f>ROUND(((SUM(BE138:BE544))*I35),  2)</f>
        <v>0</v>
      </c>
      <c r="L35" s="31"/>
    </row>
    <row r="36" spans="2:12" s="1" customFormat="1" ht="14.4" customHeight="1">
      <c r="B36" s="31"/>
      <c r="E36" s="36" t="s">
        <v>42</v>
      </c>
      <c r="F36" s="98">
        <f>ROUND((SUM(BF138:BF544)),  2)</f>
        <v>0</v>
      </c>
      <c r="G36" s="99"/>
      <c r="H36" s="99"/>
      <c r="I36" s="100">
        <v>0.2</v>
      </c>
      <c r="J36" s="98">
        <f>ROUND(((SUM(BF138:BF544))*I36),  2)</f>
        <v>0</v>
      </c>
      <c r="L36" s="31"/>
    </row>
    <row r="37" spans="2:12" s="1" customFormat="1" ht="14.4" hidden="1" customHeight="1">
      <c r="B37" s="31"/>
      <c r="E37" s="26" t="s">
        <v>43</v>
      </c>
      <c r="F37" s="87">
        <f>ROUND((SUM(BG138:BG544)),  2)</f>
        <v>0</v>
      </c>
      <c r="I37" s="101">
        <v>0.2</v>
      </c>
      <c r="J37" s="87">
        <f>0</f>
        <v>0</v>
      </c>
      <c r="L37" s="31"/>
    </row>
    <row r="38" spans="2:12" s="1" customFormat="1" ht="14.4" hidden="1" customHeight="1">
      <c r="B38" s="31"/>
      <c r="E38" s="26" t="s">
        <v>44</v>
      </c>
      <c r="F38" s="87">
        <f>ROUND((SUM(BH138:BH544)),  2)</f>
        <v>0</v>
      </c>
      <c r="I38" s="101">
        <v>0.2</v>
      </c>
      <c r="J38" s="87">
        <f>0</f>
        <v>0</v>
      </c>
      <c r="L38" s="31"/>
    </row>
    <row r="39" spans="2:12" s="1" customFormat="1" ht="14.4" hidden="1" customHeight="1">
      <c r="B39" s="31"/>
      <c r="E39" s="36" t="s">
        <v>45</v>
      </c>
      <c r="F39" s="98">
        <f>ROUND((SUM(BI138:BI544)),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16185</v>
      </c>
      <c r="F87" s="263"/>
      <c r="G87" s="263"/>
      <c r="H87" s="263"/>
      <c r="L87" s="31"/>
    </row>
    <row r="88" spans="2:12" s="1" customFormat="1" ht="12" customHeight="1">
      <c r="B88" s="31"/>
      <c r="C88" s="26" t="s">
        <v>287</v>
      </c>
      <c r="L88" s="31"/>
    </row>
    <row r="89" spans="2:12" s="1" customFormat="1" ht="16.5" customHeight="1">
      <c r="B89" s="31"/>
      <c r="E89" s="243" t="str">
        <f>E11</f>
        <v>E.1.1 - Stavebná časť</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J138</f>
        <v>0</v>
      </c>
      <c r="L98" s="31"/>
      <c r="AU98" s="16" t="s">
        <v>296</v>
      </c>
    </row>
    <row r="99" spans="2:47" s="8" customFormat="1" ht="25" customHeight="1">
      <c r="B99" s="113"/>
      <c r="D99" s="114" t="s">
        <v>297</v>
      </c>
      <c r="E99" s="115"/>
      <c r="F99" s="115"/>
      <c r="G99" s="115"/>
      <c r="H99" s="115"/>
      <c r="I99" s="115"/>
      <c r="J99" s="116">
        <f>J139</f>
        <v>0</v>
      </c>
      <c r="L99" s="113"/>
    </row>
    <row r="100" spans="2:47" s="9" customFormat="1" ht="19.899999999999999" customHeight="1">
      <c r="B100" s="117"/>
      <c r="D100" s="118" t="s">
        <v>298</v>
      </c>
      <c r="E100" s="119"/>
      <c r="F100" s="119"/>
      <c r="G100" s="119"/>
      <c r="H100" s="119"/>
      <c r="I100" s="119"/>
      <c r="J100" s="120">
        <f>J140</f>
        <v>0</v>
      </c>
      <c r="L100" s="117"/>
    </row>
    <row r="101" spans="2:47" s="9" customFormat="1" ht="19.899999999999999" customHeight="1">
      <c r="B101" s="117"/>
      <c r="D101" s="118" t="s">
        <v>299</v>
      </c>
      <c r="E101" s="119"/>
      <c r="F101" s="119"/>
      <c r="G101" s="119"/>
      <c r="H101" s="119"/>
      <c r="I101" s="119"/>
      <c r="J101" s="120">
        <f>J149</f>
        <v>0</v>
      </c>
      <c r="L101" s="117"/>
    </row>
    <row r="102" spans="2:47" s="9" customFormat="1" ht="19.899999999999999" customHeight="1">
      <c r="B102" s="117"/>
      <c r="D102" s="118" t="s">
        <v>934</v>
      </c>
      <c r="E102" s="119"/>
      <c r="F102" s="119"/>
      <c r="G102" s="119"/>
      <c r="H102" s="119"/>
      <c r="I102" s="119"/>
      <c r="J102" s="120">
        <f>J189</f>
        <v>0</v>
      </c>
      <c r="L102" s="117"/>
    </row>
    <row r="103" spans="2:47" s="9" customFormat="1" ht="19.899999999999999" customHeight="1">
      <c r="B103" s="117"/>
      <c r="D103" s="118" t="s">
        <v>935</v>
      </c>
      <c r="E103" s="119"/>
      <c r="F103" s="119"/>
      <c r="G103" s="119"/>
      <c r="H103" s="119"/>
      <c r="I103" s="119"/>
      <c r="J103" s="120">
        <f>J247</f>
        <v>0</v>
      </c>
      <c r="L103" s="117"/>
    </row>
    <row r="104" spans="2:47" s="9" customFormat="1" ht="19.899999999999999" customHeight="1">
      <c r="B104" s="117"/>
      <c r="D104" s="118" t="s">
        <v>936</v>
      </c>
      <c r="E104" s="119"/>
      <c r="F104" s="119"/>
      <c r="G104" s="119"/>
      <c r="H104" s="119"/>
      <c r="I104" s="119"/>
      <c r="J104" s="120">
        <f>J252</f>
        <v>0</v>
      </c>
      <c r="L104" s="117"/>
    </row>
    <row r="105" spans="2:47" s="9" customFormat="1" ht="19.899999999999999" customHeight="1">
      <c r="B105" s="117"/>
      <c r="D105" s="118" t="s">
        <v>937</v>
      </c>
      <c r="E105" s="119"/>
      <c r="F105" s="119"/>
      <c r="G105" s="119"/>
      <c r="H105" s="119"/>
      <c r="I105" s="119"/>
      <c r="J105" s="120">
        <f>J257</f>
        <v>0</v>
      </c>
      <c r="L105" s="117"/>
    </row>
    <row r="106" spans="2:47" s="9" customFormat="1" ht="19.899999999999999" customHeight="1">
      <c r="B106" s="117"/>
      <c r="D106" s="118" t="s">
        <v>300</v>
      </c>
      <c r="E106" s="119"/>
      <c r="F106" s="119"/>
      <c r="G106" s="119"/>
      <c r="H106" s="119"/>
      <c r="I106" s="119"/>
      <c r="J106" s="120">
        <f>J291</f>
        <v>0</v>
      </c>
      <c r="L106" s="117"/>
    </row>
    <row r="107" spans="2:47" s="9" customFormat="1" ht="19.899999999999999" customHeight="1">
      <c r="B107" s="117"/>
      <c r="D107" s="118" t="s">
        <v>301</v>
      </c>
      <c r="E107" s="119"/>
      <c r="F107" s="119"/>
      <c r="G107" s="119"/>
      <c r="H107" s="119"/>
      <c r="I107" s="119"/>
      <c r="J107" s="120">
        <f>J307</f>
        <v>0</v>
      </c>
      <c r="L107" s="117"/>
    </row>
    <row r="108" spans="2:47" s="8" customFormat="1" ht="25" customHeight="1">
      <c r="B108" s="113"/>
      <c r="D108" s="114" t="s">
        <v>938</v>
      </c>
      <c r="E108" s="115"/>
      <c r="F108" s="115"/>
      <c r="G108" s="115"/>
      <c r="H108" s="115"/>
      <c r="I108" s="115"/>
      <c r="J108" s="116">
        <f>J309</f>
        <v>0</v>
      </c>
      <c r="L108" s="113"/>
    </row>
    <row r="109" spans="2:47" s="9" customFormat="1" ht="19.899999999999999" customHeight="1">
      <c r="B109" s="117"/>
      <c r="D109" s="118" t="s">
        <v>939</v>
      </c>
      <c r="E109" s="119"/>
      <c r="F109" s="119"/>
      <c r="G109" s="119"/>
      <c r="H109" s="119"/>
      <c r="I109" s="119"/>
      <c r="J109" s="120">
        <f>J310</f>
        <v>0</v>
      </c>
      <c r="L109" s="117"/>
    </row>
    <row r="110" spans="2:47" s="9" customFormat="1" ht="19.899999999999999" customHeight="1">
      <c r="B110" s="117"/>
      <c r="D110" s="118" t="s">
        <v>940</v>
      </c>
      <c r="E110" s="119"/>
      <c r="F110" s="119"/>
      <c r="G110" s="119"/>
      <c r="H110" s="119"/>
      <c r="I110" s="119"/>
      <c r="J110" s="120">
        <f>J338</f>
        <v>0</v>
      </c>
      <c r="L110" s="117"/>
    </row>
    <row r="111" spans="2:47" s="9" customFormat="1" ht="19.899999999999999" customHeight="1">
      <c r="B111" s="117"/>
      <c r="D111" s="118" t="s">
        <v>941</v>
      </c>
      <c r="E111" s="119"/>
      <c r="F111" s="119"/>
      <c r="G111" s="119"/>
      <c r="H111" s="119"/>
      <c r="I111" s="119"/>
      <c r="J111" s="120">
        <f>J472</f>
        <v>0</v>
      </c>
      <c r="L111" s="117"/>
    </row>
    <row r="112" spans="2:47" s="9" customFormat="1" ht="19.899999999999999" customHeight="1">
      <c r="B112" s="117"/>
      <c r="D112" s="118" t="s">
        <v>946</v>
      </c>
      <c r="E112" s="119"/>
      <c r="F112" s="119"/>
      <c r="G112" s="119"/>
      <c r="H112" s="119"/>
      <c r="I112" s="119"/>
      <c r="J112" s="120">
        <f>J501</f>
        <v>0</v>
      </c>
      <c r="L112" s="117"/>
    </row>
    <row r="113" spans="2:12" s="9" customFormat="1" ht="19.899999999999999" customHeight="1">
      <c r="B113" s="117"/>
      <c r="D113" s="118" t="s">
        <v>948</v>
      </c>
      <c r="E113" s="119"/>
      <c r="F113" s="119"/>
      <c r="G113" s="119"/>
      <c r="H113" s="119"/>
      <c r="I113" s="119"/>
      <c r="J113" s="120">
        <f>J507</f>
        <v>0</v>
      </c>
      <c r="L113" s="117"/>
    </row>
    <row r="114" spans="2:12" s="9" customFormat="1" ht="19.899999999999999" customHeight="1">
      <c r="B114" s="117"/>
      <c r="D114" s="118" t="s">
        <v>953</v>
      </c>
      <c r="E114" s="119"/>
      <c r="F114" s="119"/>
      <c r="G114" s="119"/>
      <c r="H114" s="119"/>
      <c r="I114" s="119"/>
      <c r="J114" s="120">
        <f>J519</f>
        <v>0</v>
      </c>
      <c r="L114" s="117"/>
    </row>
    <row r="115" spans="2:12" s="9" customFormat="1" ht="19.899999999999999" customHeight="1">
      <c r="B115" s="117"/>
      <c r="D115" s="118" t="s">
        <v>574</v>
      </c>
      <c r="E115" s="119"/>
      <c r="F115" s="119"/>
      <c r="G115" s="119"/>
      <c r="H115" s="119"/>
      <c r="I115" s="119"/>
      <c r="J115" s="120">
        <f>J522</f>
        <v>0</v>
      </c>
      <c r="L115" s="117"/>
    </row>
    <row r="116" spans="2:12" s="8" customFormat="1" ht="25" customHeight="1">
      <c r="B116" s="113"/>
      <c r="D116" s="114" t="s">
        <v>302</v>
      </c>
      <c r="E116" s="115"/>
      <c r="F116" s="115"/>
      <c r="G116" s="115"/>
      <c r="H116" s="115"/>
      <c r="I116" s="115"/>
      <c r="J116" s="116">
        <f>J543</f>
        <v>0</v>
      </c>
      <c r="L116" s="113"/>
    </row>
    <row r="117" spans="2:12" s="1" customFormat="1" ht="21.75" customHeight="1">
      <c r="B117" s="31"/>
      <c r="L117" s="31"/>
    </row>
    <row r="118" spans="2:12" s="1" customFormat="1" ht="7" customHeight="1">
      <c r="B118" s="46"/>
      <c r="C118" s="47"/>
      <c r="D118" s="47"/>
      <c r="E118" s="47"/>
      <c r="F118" s="47"/>
      <c r="G118" s="47"/>
      <c r="H118" s="47"/>
      <c r="I118" s="47"/>
      <c r="J118" s="47"/>
      <c r="K118" s="47"/>
      <c r="L118" s="31"/>
    </row>
    <row r="122" spans="2:12" s="1" customFormat="1" ht="7" customHeight="1">
      <c r="B122" s="48"/>
      <c r="C122" s="49"/>
      <c r="D122" s="49"/>
      <c r="E122" s="49"/>
      <c r="F122" s="49"/>
      <c r="G122" s="49"/>
      <c r="H122" s="49"/>
      <c r="I122" s="49"/>
      <c r="J122" s="49"/>
      <c r="K122" s="49"/>
      <c r="L122" s="31"/>
    </row>
    <row r="123" spans="2:12" s="1" customFormat="1" ht="25" customHeight="1">
      <c r="B123" s="31"/>
      <c r="C123" s="20" t="s">
        <v>303</v>
      </c>
      <c r="L123" s="31"/>
    </row>
    <row r="124" spans="2:12" s="1" customFormat="1" ht="7" customHeight="1">
      <c r="B124" s="31"/>
      <c r="L124" s="31"/>
    </row>
    <row r="125" spans="2:12" s="1" customFormat="1" ht="12" customHeight="1">
      <c r="B125" s="31"/>
      <c r="C125" s="26" t="s">
        <v>15</v>
      </c>
      <c r="L125" s="31"/>
    </row>
    <row r="126" spans="2:12" s="1" customFormat="1" ht="26.25" customHeight="1">
      <c r="B126" s="31"/>
      <c r="E126" s="261" t="str">
        <f>E7</f>
        <v>Dostavba a rekonštrukcia lôžkovej časti Nemocnice s poliklinikou v Spišskej Novej Vsi</v>
      </c>
      <c r="F126" s="262"/>
      <c r="G126" s="262"/>
      <c r="H126" s="262"/>
      <c r="L126" s="31"/>
    </row>
    <row r="127" spans="2:12" ht="12" customHeight="1">
      <c r="B127" s="19"/>
      <c r="C127" s="26" t="s">
        <v>285</v>
      </c>
      <c r="L127" s="19"/>
    </row>
    <row r="128" spans="2:12" s="1" customFormat="1" ht="16.5" customHeight="1">
      <c r="B128" s="31"/>
      <c r="E128" s="261" t="s">
        <v>16185</v>
      </c>
      <c r="F128" s="263"/>
      <c r="G128" s="263"/>
      <c r="H128" s="263"/>
      <c r="L128" s="31"/>
    </row>
    <row r="129" spans="2:65" s="1" customFormat="1" ht="12" customHeight="1">
      <c r="B129" s="31"/>
      <c r="C129" s="26" t="s">
        <v>287</v>
      </c>
      <c r="L129" s="31"/>
    </row>
    <row r="130" spans="2:65" s="1" customFormat="1" ht="16.5" customHeight="1">
      <c r="B130" s="31"/>
      <c r="E130" s="243" t="str">
        <f>E11</f>
        <v>E.1.1 - Stavebná časť</v>
      </c>
      <c r="F130" s="263"/>
      <c r="G130" s="263"/>
      <c r="H130" s="263"/>
      <c r="L130" s="31"/>
    </row>
    <row r="131" spans="2:65" s="1" customFormat="1" ht="7" customHeight="1">
      <c r="B131" s="31"/>
      <c r="L131" s="31"/>
    </row>
    <row r="132" spans="2:65" s="1" customFormat="1" ht="12" customHeight="1">
      <c r="B132" s="31"/>
      <c r="C132" s="26" t="s">
        <v>19</v>
      </c>
      <c r="F132" s="24" t="str">
        <f>F14</f>
        <v>parc.č.:1094/1,17,81,82,98,99,1095,1096,9243/18</v>
      </c>
      <c r="I132" s="26" t="s">
        <v>21</v>
      </c>
      <c r="J132" s="54" t="str">
        <f>IF(J14="","",J14)</f>
        <v>6. 3. 2024</v>
      </c>
      <c r="L132" s="31"/>
    </row>
    <row r="133" spans="2:65" s="1" customFormat="1" ht="7" customHeight="1">
      <c r="B133" s="31"/>
      <c r="L133" s="31"/>
    </row>
    <row r="134" spans="2:65" s="1" customFormat="1" ht="25.65" customHeight="1">
      <c r="B134" s="31"/>
      <c r="C134" s="26" t="s">
        <v>23</v>
      </c>
      <c r="F134" s="24" t="str">
        <f>E17</f>
        <v>Nemocnica s poliklinikou, Spišská Nová Ves</v>
      </c>
      <c r="I134" s="26" t="s">
        <v>29</v>
      </c>
      <c r="J134" s="29" t="str">
        <f>E23</f>
        <v>d.g.A. design graphic architecture s.r.o.</v>
      </c>
      <c r="L134" s="31"/>
    </row>
    <row r="135" spans="2:65" s="1" customFormat="1" ht="15.15" customHeight="1">
      <c r="B135" s="31"/>
      <c r="C135" s="26" t="s">
        <v>27</v>
      </c>
      <c r="F135" s="24" t="str">
        <f>IF(E20="","",E20)</f>
        <v>Vyplň údaj</v>
      </c>
      <c r="I135" s="26" t="s">
        <v>32</v>
      </c>
      <c r="J135" s="29" t="str">
        <f>E26</f>
        <v xml:space="preserve"> </v>
      </c>
      <c r="L135" s="31"/>
    </row>
    <row r="136" spans="2:65" s="1" customFormat="1" ht="10.25" customHeight="1">
      <c r="B136" s="31"/>
      <c r="L136" s="31"/>
    </row>
    <row r="137" spans="2:65" s="10" customFormat="1" ht="29.25" customHeight="1">
      <c r="B137" s="121"/>
      <c r="C137" s="122" t="s">
        <v>304</v>
      </c>
      <c r="D137" s="123" t="s">
        <v>61</v>
      </c>
      <c r="E137" s="123" t="s">
        <v>57</v>
      </c>
      <c r="F137" s="123" t="s">
        <v>58</v>
      </c>
      <c r="G137" s="123" t="s">
        <v>305</v>
      </c>
      <c r="H137" s="123" t="s">
        <v>306</v>
      </c>
      <c r="I137" s="123" t="s">
        <v>307</v>
      </c>
      <c r="J137" s="124" t="s">
        <v>294</v>
      </c>
      <c r="K137" s="125" t="s">
        <v>308</v>
      </c>
      <c r="L137" s="121"/>
      <c r="M137" s="61" t="s">
        <v>1</v>
      </c>
      <c r="N137" s="62" t="s">
        <v>40</v>
      </c>
      <c r="O137" s="62" t="s">
        <v>309</v>
      </c>
      <c r="P137" s="62" t="s">
        <v>310</v>
      </c>
      <c r="Q137" s="62" t="s">
        <v>311</v>
      </c>
      <c r="R137" s="62" t="s">
        <v>312</v>
      </c>
      <c r="S137" s="62" t="s">
        <v>313</v>
      </c>
      <c r="T137" s="63" t="s">
        <v>314</v>
      </c>
    </row>
    <row r="138" spans="2:65" s="1" customFormat="1" ht="22.75" customHeight="1">
      <c r="B138" s="31"/>
      <c r="C138" s="66" t="s">
        <v>295</v>
      </c>
      <c r="J138" s="126">
        <f>BK138</f>
        <v>0</v>
      </c>
      <c r="L138" s="31"/>
      <c r="M138" s="64"/>
      <c r="N138" s="55"/>
      <c r="O138" s="55"/>
      <c r="P138" s="127">
        <f>P139+P309+P543</f>
        <v>0</v>
      </c>
      <c r="Q138" s="55"/>
      <c r="R138" s="127">
        <f>R139+R309+R543</f>
        <v>355.96415719771994</v>
      </c>
      <c r="S138" s="55"/>
      <c r="T138" s="128">
        <f>T139+T309+T543</f>
        <v>0.74239999999999995</v>
      </c>
      <c r="AT138" s="16" t="s">
        <v>75</v>
      </c>
      <c r="AU138" s="16" t="s">
        <v>296</v>
      </c>
      <c r="BK138" s="129">
        <f>BK139+BK309+BK543</f>
        <v>0</v>
      </c>
    </row>
    <row r="139" spans="2:65" s="11" customFormat="1" ht="25.9" customHeight="1">
      <c r="B139" s="130"/>
      <c r="D139" s="131" t="s">
        <v>75</v>
      </c>
      <c r="E139" s="132" t="s">
        <v>315</v>
      </c>
      <c r="F139" s="132" t="s">
        <v>316</v>
      </c>
      <c r="I139" s="133"/>
      <c r="J139" s="134">
        <f>BK139</f>
        <v>0</v>
      </c>
      <c r="L139" s="130"/>
      <c r="M139" s="135"/>
      <c r="P139" s="136">
        <f>P140+P149+P189+P247+P252+P257+P291+P307</f>
        <v>0</v>
      </c>
      <c r="R139" s="136">
        <f>R140+R149+R189+R247+R252+R257+R291+R307</f>
        <v>349.20103191199996</v>
      </c>
      <c r="T139" s="137">
        <f>T140+T149+T189+T247+T252+T257+T291+T307</f>
        <v>0.74239999999999995</v>
      </c>
      <c r="AR139" s="131" t="s">
        <v>83</v>
      </c>
      <c r="AT139" s="138" t="s">
        <v>75</v>
      </c>
      <c r="AU139" s="138" t="s">
        <v>76</v>
      </c>
      <c r="AY139" s="131" t="s">
        <v>317</v>
      </c>
      <c r="BK139" s="139">
        <f>BK140+BK149+BK189+BK247+BK252+BK257+BK291+BK307</f>
        <v>0</v>
      </c>
    </row>
    <row r="140" spans="2:65" s="11" customFormat="1" ht="22.75" customHeight="1">
      <c r="B140" s="130"/>
      <c r="D140" s="131" t="s">
        <v>75</v>
      </c>
      <c r="E140" s="140" t="s">
        <v>83</v>
      </c>
      <c r="F140" s="140" t="s">
        <v>318</v>
      </c>
      <c r="I140" s="133"/>
      <c r="J140" s="141">
        <f>BK140</f>
        <v>0</v>
      </c>
      <c r="L140" s="130"/>
      <c r="M140" s="135"/>
      <c r="P140" s="136">
        <f>SUM(P141:P148)</f>
        <v>0</v>
      </c>
      <c r="R140" s="136">
        <f>SUM(R141:R148)</f>
        <v>0</v>
      </c>
      <c r="T140" s="137">
        <f>SUM(T141:T148)</f>
        <v>0</v>
      </c>
      <c r="AR140" s="131" t="s">
        <v>83</v>
      </c>
      <c r="AT140" s="138" t="s">
        <v>75</v>
      </c>
      <c r="AU140" s="138" t="s">
        <v>83</v>
      </c>
      <c r="AY140" s="131" t="s">
        <v>317</v>
      </c>
      <c r="BK140" s="139">
        <f>SUM(BK141:BK148)</f>
        <v>0</v>
      </c>
    </row>
    <row r="141" spans="2:65" s="1" customFormat="1" ht="33" customHeight="1">
      <c r="B141" s="142"/>
      <c r="C141" s="143" t="s">
        <v>83</v>
      </c>
      <c r="D141" s="143" t="s">
        <v>319</v>
      </c>
      <c r="E141" s="144" t="s">
        <v>16187</v>
      </c>
      <c r="F141" s="145" t="s">
        <v>16188</v>
      </c>
      <c r="G141" s="146" t="s">
        <v>322</v>
      </c>
      <c r="H141" s="147">
        <v>13.291</v>
      </c>
      <c r="I141" s="148"/>
      <c r="J141" s="149">
        <f>ROUND(I141*H141,2)</f>
        <v>0</v>
      </c>
      <c r="K141" s="150"/>
      <c r="L141" s="31"/>
      <c r="M141" s="151" t="s">
        <v>1</v>
      </c>
      <c r="N141" s="152" t="s">
        <v>42</v>
      </c>
      <c r="P141" s="153">
        <f>O141*H141</f>
        <v>0</v>
      </c>
      <c r="Q141" s="153">
        <v>0</v>
      </c>
      <c r="R141" s="153">
        <f>Q141*H141</f>
        <v>0</v>
      </c>
      <c r="S141" s="153">
        <v>0</v>
      </c>
      <c r="T141" s="154">
        <f>S141*H141</f>
        <v>0</v>
      </c>
      <c r="AR141" s="155" t="s">
        <v>323</v>
      </c>
      <c r="AT141" s="155" t="s">
        <v>319</v>
      </c>
      <c r="AU141" s="155" t="s">
        <v>88</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323</v>
      </c>
      <c r="BM141" s="155" t="s">
        <v>16189</v>
      </c>
    </row>
    <row r="142" spans="2:65" s="12" customFormat="1" ht="10">
      <c r="B142" s="157"/>
      <c r="D142" s="158" t="s">
        <v>328</v>
      </c>
      <c r="E142" s="159" t="s">
        <v>1</v>
      </c>
      <c r="F142" s="160" t="s">
        <v>16190</v>
      </c>
      <c r="H142" s="161">
        <v>3.8639999999999999</v>
      </c>
      <c r="I142" s="162"/>
      <c r="L142" s="157"/>
      <c r="M142" s="163"/>
      <c r="T142" s="164"/>
      <c r="AT142" s="159" t="s">
        <v>328</v>
      </c>
      <c r="AU142" s="159" t="s">
        <v>88</v>
      </c>
      <c r="AV142" s="12" t="s">
        <v>88</v>
      </c>
      <c r="AW142" s="12" t="s">
        <v>31</v>
      </c>
      <c r="AX142" s="12" t="s">
        <v>76</v>
      </c>
      <c r="AY142" s="159" t="s">
        <v>317</v>
      </c>
    </row>
    <row r="143" spans="2:65" s="13" customFormat="1" ht="10">
      <c r="B143" s="165"/>
      <c r="D143" s="158" t="s">
        <v>328</v>
      </c>
      <c r="E143" s="166" t="s">
        <v>1</v>
      </c>
      <c r="F143" s="167" t="s">
        <v>2642</v>
      </c>
      <c r="H143" s="168">
        <v>3.8639999999999999</v>
      </c>
      <c r="I143" s="169"/>
      <c r="L143" s="165"/>
      <c r="M143" s="170"/>
      <c r="T143" s="171"/>
      <c r="AT143" s="166" t="s">
        <v>328</v>
      </c>
      <c r="AU143" s="166" t="s">
        <v>88</v>
      </c>
      <c r="AV143" s="13" t="s">
        <v>92</v>
      </c>
      <c r="AW143" s="13" t="s">
        <v>31</v>
      </c>
      <c r="AX143" s="13" t="s">
        <v>76</v>
      </c>
      <c r="AY143" s="166" t="s">
        <v>317</v>
      </c>
    </row>
    <row r="144" spans="2:65" s="12" customFormat="1" ht="10">
      <c r="B144" s="157"/>
      <c r="D144" s="158" t="s">
        <v>328</v>
      </c>
      <c r="E144" s="159" t="s">
        <v>1</v>
      </c>
      <c r="F144" s="160" t="s">
        <v>16191</v>
      </c>
      <c r="H144" s="161">
        <v>6.7279999999999998</v>
      </c>
      <c r="I144" s="162"/>
      <c r="L144" s="157"/>
      <c r="M144" s="163"/>
      <c r="T144" s="164"/>
      <c r="AT144" s="159" t="s">
        <v>328</v>
      </c>
      <c r="AU144" s="159" t="s">
        <v>88</v>
      </c>
      <c r="AV144" s="12" t="s">
        <v>88</v>
      </c>
      <c r="AW144" s="12" t="s">
        <v>31</v>
      </c>
      <c r="AX144" s="12" t="s">
        <v>76</v>
      </c>
      <c r="AY144" s="159" t="s">
        <v>317</v>
      </c>
    </row>
    <row r="145" spans="2:65" s="13" customFormat="1" ht="10">
      <c r="B145" s="165"/>
      <c r="D145" s="158" t="s">
        <v>328</v>
      </c>
      <c r="E145" s="166" t="s">
        <v>1</v>
      </c>
      <c r="F145" s="167" t="s">
        <v>1921</v>
      </c>
      <c r="H145" s="168">
        <v>6.7279999999999998</v>
      </c>
      <c r="I145" s="169"/>
      <c r="L145" s="165"/>
      <c r="M145" s="170"/>
      <c r="T145" s="171"/>
      <c r="AT145" s="166" t="s">
        <v>328</v>
      </c>
      <c r="AU145" s="166" t="s">
        <v>88</v>
      </c>
      <c r="AV145" s="13" t="s">
        <v>92</v>
      </c>
      <c r="AW145" s="13" t="s">
        <v>31</v>
      </c>
      <c r="AX145" s="13" t="s">
        <v>76</v>
      </c>
      <c r="AY145" s="166" t="s">
        <v>317</v>
      </c>
    </row>
    <row r="146" spans="2:65" s="12" customFormat="1" ht="10">
      <c r="B146" s="157"/>
      <c r="D146" s="158" t="s">
        <v>328</v>
      </c>
      <c r="E146" s="159" t="s">
        <v>1</v>
      </c>
      <c r="F146" s="160" t="s">
        <v>16192</v>
      </c>
      <c r="H146" s="161">
        <v>2.6989999999999998</v>
      </c>
      <c r="I146" s="162"/>
      <c r="L146" s="157"/>
      <c r="M146" s="163"/>
      <c r="T146" s="164"/>
      <c r="AT146" s="159" t="s">
        <v>328</v>
      </c>
      <c r="AU146" s="159" t="s">
        <v>88</v>
      </c>
      <c r="AV146" s="12" t="s">
        <v>88</v>
      </c>
      <c r="AW146" s="12" t="s">
        <v>31</v>
      </c>
      <c r="AX146" s="12" t="s">
        <v>76</v>
      </c>
      <c r="AY146" s="159" t="s">
        <v>317</v>
      </c>
    </row>
    <row r="147" spans="2:65" s="13" customFormat="1" ht="10">
      <c r="B147" s="165"/>
      <c r="D147" s="158" t="s">
        <v>328</v>
      </c>
      <c r="E147" s="166" t="s">
        <v>1</v>
      </c>
      <c r="F147" s="167" t="s">
        <v>16193</v>
      </c>
      <c r="H147" s="168">
        <v>2.6989999999999998</v>
      </c>
      <c r="I147" s="169"/>
      <c r="L147" s="165"/>
      <c r="M147" s="170"/>
      <c r="T147" s="171"/>
      <c r="AT147" s="166" t="s">
        <v>328</v>
      </c>
      <c r="AU147" s="166" t="s">
        <v>88</v>
      </c>
      <c r="AV147" s="13" t="s">
        <v>92</v>
      </c>
      <c r="AW147" s="13" t="s">
        <v>31</v>
      </c>
      <c r="AX147" s="13" t="s">
        <v>76</v>
      </c>
      <c r="AY147" s="166" t="s">
        <v>317</v>
      </c>
    </row>
    <row r="148" spans="2:65" s="14" customFormat="1" ht="10">
      <c r="B148" s="172"/>
      <c r="D148" s="158" t="s">
        <v>328</v>
      </c>
      <c r="E148" s="173" t="s">
        <v>1</v>
      </c>
      <c r="F148" s="174" t="s">
        <v>332</v>
      </c>
      <c r="H148" s="175">
        <v>13.290999999999999</v>
      </c>
      <c r="I148" s="176"/>
      <c r="L148" s="172"/>
      <c r="M148" s="177"/>
      <c r="T148" s="178"/>
      <c r="AT148" s="173" t="s">
        <v>328</v>
      </c>
      <c r="AU148" s="173" t="s">
        <v>88</v>
      </c>
      <c r="AV148" s="14" t="s">
        <v>323</v>
      </c>
      <c r="AW148" s="14" t="s">
        <v>31</v>
      </c>
      <c r="AX148" s="14" t="s">
        <v>83</v>
      </c>
      <c r="AY148" s="173" t="s">
        <v>317</v>
      </c>
    </row>
    <row r="149" spans="2:65" s="11" customFormat="1" ht="22.75" customHeight="1">
      <c r="B149" s="130"/>
      <c r="D149" s="131" t="s">
        <v>75</v>
      </c>
      <c r="E149" s="140" t="s">
        <v>88</v>
      </c>
      <c r="F149" s="140" t="s">
        <v>447</v>
      </c>
      <c r="I149" s="133"/>
      <c r="J149" s="141">
        <f>BK149</f>
        <v>0</v>
      </c>
      <c r="L149" s="130"/>
      <c r="M149" s="135"/>
      <c r="P149" s="136">
        <f>SUM(P150:P188)</f>
        <v>0</v>
      </c>
      <c r="R149" s="136">
        <f>SUM(R150:R188)</f>
        <v>65.493527130000004</v>
      </c>
      <c r="T149" s="137">
        <f>SUM(T150:T188)</f>
        <v>0</v>
      </c>
      <c r="AR149" s="131" t="s">
        <v>83</v>
      </c>
      <c r="AT149" s="138" t="s">
        <v>75</v>
      </c>
      <c r="AU149" s="138" t="s">
        <v>83</v>
      </c>
      <c r="AY149" s="131" t="s">
        <v>317</v>
      </c>
      <c r="BK149" s="139">
        <f>SUM(BK150:BK188)</f>
        <v>0</v>
      </c>
    </row>
    <row r="150" spans="2:65" s="1" customFormat="1" ht="33" customHeight="1">
      <c r="B150" s="142"/>
      <c r="C150" s="143" t="s">
        <v>88</v>
      </c>
      <c r="D150" s="143" t="s">
        <v>319</v>
      </c>
      <c r="E150" s="144" t="s">
        <v>449</v>
      </c>
      <c r="F150" s="145" t="s">
        <v>16194</v>
      </c>
      <c r="G150" s="146" t="s">
        <v>444</v>
      </c>
      <c r="H150" s="147">
        <v>160.10400000000001</v>
      </c>
      <c r="I150" s="148"/>
      <c r="J150" s="149">
        <f>ROUND(I150*H150,2)</f>
        <v>0</v>
      </c>
      <c r="K150" s="150"/>
      <c r="L150" s="31"/>
      <c r="M150" s="151" t="s">
        <v>1</v>
      </c>
      <c r="N150" s="152" t="s">
        <v>42</v>
      </c>
      <c r="P150" s="153">
        <f>O150*H150</f>
        <v>0</v>
      </c>
      <c r="Q150" s="153">
        <v>1.8000000000000001E-4</v>
      </c>
      <c r="R150" s="153">
        <f>Q150*H150</f>
        <v>2.8818720000000003E-2</v>
      </c>
      <c r="S150" s="153">
        <v>0</v>
      </c>
      <c r="T150" s="154">
        <f>S150*H150</f>
        <v>0</v>
      </c>
      <c r="AR150" s="155" t="s">
        <v>323</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323</v>
      </c>
      <c r="BM150" s="155" t="s">
        <v>16195</v>
      </c>
    </row>
    <row r="151" spans="2:65" s="12" customFormat="1" ht="10">
      <c r="B151" s="157"/>
      <c r="D151" s="158" t="s">
        <v>328</v>
      </c>
      <c r="E151" s="159" t="s">
        <v>1</v>
      </c>
      <c r="F151" s="160" t="s">
        <v>16196</v>
      </c>
      <c r="H151" s="161">
        <v>99.665999999999997</v>
      </c>
      <c r="I151" s="162"/>
      <c r="L151" s="157"/>
      <c r="M151" s="163"/>
      <c r="T151" s="164"/>
      <c r="AT151" s="159" t="s">
        <v>328</v>
      </c>
      <c r="AU151" s="159" t="s">
        <v>88</v>
      </c>
      <c r="AV151" s="12" t="s">
        <v>88</v>
      </c>
      <c r="AW151" s="12" t="s">
        <v>31</v>
      </c>
      <c r="AX151" s="12" t="s">
        <v>76</v>
      </c>
      <c r="AY151" s="159" t="s">
        <v>317</v>
      </c>
    </row>
    <row r="152" spans="2:65" s="12" customFormat="1" ht="20">
      <c r="B152" s="157"/>
      <c r="D152" s="158" t="s">
        <v>328</v>
      </c>
      <c r="E152" s="159" t="s">
        <v>1</v>
      </c>
      <c r="F152" s="160" t="s">
        <v>16197</v>
      </c>
      <c r="H152" s="161">
        <v>39.173999999999999</v>
      </c>
      <c r="I152" s="162"/>
      <c r="L152" s="157"/>
      <c r="M152" s="163"/>
      <c r="T152" s="164"/>
      <c r="AT152" s="159" t="s">
        <v>328</v>
      </c>
      <c r="AU152" s="159" t="s">
        <v>88</v>
      </c>
      <c r="AV152" s="12" t="s">
        <v>88</v>
      </c>
      <c r="AW152" s="12" t="s">
        <v>31</v>
      </c>
      <c r="AX152" s="12" t="s">
        <v>76</v>
      </c>
      <c r="AY152" s="159" t="s">
        <v>317</v>
      </c>
    </row>
    <row r="153" spans="2:65" s="13" customFormat="1" ht="10">
      <c r="B153" s="165"/>
      <c r="D153" s="158" t="s">
        <v>328</v>
      </c>
      <c r="E153" s="166" t="s">
        <v>1</v>
      </c>
      <c r="F153" s="167" t="s">
        <v>1038</v>
      </c>
      <c r="H153" s="168">
        <v>138.84</v>
      </c>
      <c r="I153" s="169"/>
      <c r="L153" s="165"/>
      <c r="M153" s="170"/>
      <c r="T153" s="171"/>
      <c r="AT153" s="166" t="s">
        <v>328</v>
      </c>
      <c r="AU153" s="166" t="s">
        <v>88</v>
      </c>
      <c r="AV153" s="13" t="s">
        <v>92</v>
      </c>
      <c r="AW153" s="13" t="s">
        <v>31</v>
      </c>
      <c r="AX153" s="13" t="s">
        <v>76</v>
      </c>
      <c r="AY153" s="166" t="s">
        <v>317</v>
      </c>
    </row>
    <row r="154" spans="2:65" s="12" customFormat="1" ht="10">
      <c r="B154" s="157"/>
      <c r="D154" s="158" t="s">
        <v>328</v>
      </c>
      <c r="E154" s="159" t="s">
        <v>1</v>
      </c>
      <c r="F154" s="160" t="s">
        <v>16198</v>
      </c>
      <c r="H154" s="161">
        <v>21.263999999999999</v>
      </c>
      <c r="I154" s="162"/>
      <c r="L154" s="157"/>
      <c r="M154" s="163"/>
      <c r="T154" s="164"/>
      <c r="AT154" s="159" t="s">
        <v>328</v>
      </c>
      <c r="AU154" s="159" t="s">
        <v>88</v>
      </c>
      <c r="AV154" s="12" t="s">
        <v>88</v>
      </c>
      <c r="AW154" s="12" t="s">
        <v>31</v>
      </c>
      <c r="AX154" s="12" t="s">
        <v>76</v>
      </c>
      <c r="AY154" s="159" t="s">
        <v>317</v>
      </c>
    </row>
    <row r="155" spans="2:65" s="13" customFormat="1" ht="10">
      <c r="B155" s="165"/>
      <c r="D155" s="158" t="s">
        <v>328</v>
      </c>
      <c r="E155" s="166" t="s">
        <v>1</v>
      </c>
      <c r="F155" s="167" t="s">
        <v>16199</v>
      </c>
      <c r="H155" s="168">
        <v>21.263999999999999</v>
      </c>
      <c r="I155" s="169"/>
      <c r="L155" s="165"/>
      <c r="M155" s="170"/>
      <c r="T155" s="171"/>
      <c r="AT155" s="166" t="s">
        <v>328</v>
      </c>
      <c r="AU155" s="166" t="s">
        <v>88</v>
      </c>
      <c r="AV155" s="13" t="s">
        <v>92</v>
      </c>
      <c r="AW155" s="13" t="s">
        <v>31</v>
      </c>
      <c r="AX155" s="13" t="s">
        <v>76</v>
      </c>
      <c r="AY155" s="166" t="s">
        <v>317</v>
      </c>
    </row>
    <row r="156" spans="2:65" s="14" customFormat="1" ht="10">
      <c r="B156" s="172"/>
      <c r="D156" s="158" t="s">
        <v>328</v>
      </c>
      <c r="E156" s="173" t="s">
        <v>1</v>
      </c>
      <c r="F156" s="174" t="s">
        <v>332</v>
      </c>
      <c r="H156" s="175">
        <v>160.10400000000001</v>
      </c>
      <c r="I156" s="176"/>
      <c r="L156" s="172"/>
      <c r="M156" s="177"/>
      <c r="T156" s="178"/>
      <c r="AT156" s="173" t="s">
        <v>328</v>
      </c>
      <c r="AU156" s="173" t="s">
        <v>88</v>
      </c>
      <c r="AV156" s="14" t="s">
        <v>323</v>
      </c>
      <c r="AW156" s="14" t="s">
        <v>31</v>
      </c>
      <c r="AX156" s="14" t="s">
        <v>83</v>
      </c>
      <c r="AY156" s="173" t="s">
        <v>317</v>
      </c>
    </row>
    <row r="157" spans="2:65" s="1" customFormat="1" ht="24.15" customHeight="1">
      <c r="B157" s="142"/>
      <c r="C157" s="179" t="s">
        <v>92</v>
      </c>
      <c r="D157" s="179" t="s">
        <v>454</v>
      </c>
      <c r="E157" s="180" t="s">
        <v>1031</v>
      </c>
      <c r="F157" s="181" t="s">
        <v>1032</v>
      </c>
      <c r="G157" s="182" t="s">
        <v>444</v>
      </c>
      <c r="H157" s="183">
        <v>163.30600000000001</v>
      </c>
      <c r="I157" s="184"/>
      <c r="J157" s="185">
        <f>ROUND(I157*H157,2)</f>
        <v>0</v>
      </c>
      <c r="K157" s="186"/>
      <c r="L157" s="187"/>
      <c r="M157" s="188" t="s">
        <v>1</v>
      </c>
      <c r="N157" s="189" t="s">
        <v>42</v>
      </c>
      <c r="P157" s="153">
        <f>O157*H157</f>
        <v>0</v>
      </c>
      <c r="Q157" s="153">
        <v>2.9999999999999997E-4</v>
      </c>
      <c r="R157" s="153">
        <f>Q157*H157</f>
        <v>4.8991800000000002E-2</v>
      </c>
      <c r="S157" s="153">
        <v>0</v>
      </c>
      <c r="T157" s="154">
        <f>S157*H157</f>
        <v>0</v>
      </c>
      <c r="AR157" s="155" t="s">
        <v>356</v>
      </c>
      <c r="AT157" s="155" t="s">
        <v>454</v>
      </c>
      <c r="AU157" s="155" t="s">
        <v>88</v>
      </c>
      <c r="AY157" s="16" t="s">
        <v>317</v>
      </c>
      <c r="BE157" s="156">
        <f>IF(N157="základná",J157,0)</f>
        <v>0</v>
      </c>
      <c r="BF157" s="156">
        <f>IF(N157="znížená",J157,0)</f>
        <v>0</v>
      </c>
      <c r="BG157" s="156">
        <f>IF(N157="zákl. prenesená",J157,0)</f>
        <v>0</v>
      </c>
      <c r="BH157" s="156">
        <f>IF(N157="zníž. prenesená",J157,0)</f>
        <v>0</v>
      </c>
      <c r="BI157" s="156">
        <f>IF(N157="nulová",J157,0)</f>
        <v>0</v>
      </c>
      <c r="BJ157" s="16" t="s">
        <v>88</v>
      </c>
      <c r="BK157" s="156">
        <f>ROUND(I157*H157,2)</f>
        <v>0</v>
      </c>
      <c r="BL157" s="16" t="s">
        <v>323</v>
      </c>
      <c r="BM157" s="155" t="s">
        <v>16200</v>
      </c>
    </row>
    <row r="158" spans="2:65" s="12" customFormat="1" ht="10">
      <c r="B158" s="157"/>
      <c r="D158" s="158" t="s">
        <v>328</v>
      </c>
      <c r="F158" s="160" t="s">
        <v>16201</v>
      </c>
      <c r="H158" s="161">
        <v>163.30600000000001</v>
      </c>
      <c r="I158" s="162"/>
      <c r="L158" s="157"/>
      <c r="M158" s="163"/>
      <c r="T158" s="164"/>
      <c r="AT158" s="159" t="s">
        <v>328</v>
      </c>
      <c r="AU158" s="159" t="s">
        <v>88</v>
      </c>
      <c r="AV158" s="12" t="s">
        <v>88</v>
      </c>
      <c r="AW158" s="12" t="s">
        <v>3</v>
      </c>
      <c r="AX158" s="12" t="s">
        <v>83</v>
      </c>
      <c r="AY158" s="159" t="s">
        <v>317</v>
      </c>
    </row>
    <row r="159" spans="2:65" s="1" customFormat="1" ht="24.15" customHeight="1">
      <c r="B159" s="142"/>
      <c r="C159" s="143" t="s">
        <v>323</v>
      </c>
      <c r="D159" s="143" t="s">
        <v>319</v>
      </c>
      <c r="E159" s="144" t="s">
        <v>460</v>
      </c>
      <c r="F159" s="145" t="s">
        <v>1035</v>
      </c>
      <c r="G159" s="146" t="s">
        <v>322</v>
      </c>
      <c r="H159" s="147">
        <v>11.212999999999999</v>
      </c>
      <c r="I159" s="148"/>
      <c r="J159" s="149">
        <f>ROUND(I159*H159,2)</f>
        <v>0</v>
      </c>
      <c r="K159" s="150"/>
      <c r="L159" s="31"/>
      <c r="M159" s="151" t="s">
        <v>1</v>
      </c>
      <c r="N159" s="152" t="s">
        <v>42</v>
      </c>
      <c r="P159" s="153">
        <f>O159*H159</f>
        <v>0</v>
      </c>
      <c r="Q159" s="153">
        <v>1.63</v>
      </c>
      <c r="R159" s="153">
        <f>Q159*H159</f>
        <v>18.277189999999997</v>
      </c>
      <c r="S159" s="153">
        <v>0</v>
      </c>
      <c r="T159" s="154">
        <f>S159*H159</f>
        <v>0</v>
      </c>
      <c r="AR159" s="155" t="s">
        <v>323</v>
      </c>
      <c r="AT159" s="155" t="s">
        <v>319</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323</v>
      </c>
      <c r="BM159" s="155" t="s">
        <v>16202</v>
      </c>
    </row>
    <row r="160" spans="2:65" s="12" customFormat="1" ht="10">
      <c r="B160" s="157"/>
      <c r="D160" s="158" t="s">
        <v>328</v>
      </c>
      <c r="E160" s="159" t="s">
        <v>1</v>
      </c>
      <c r="F160" s="160" t="s">
        <v>16203</v>
      </c>
      <c r="H160" s="161">
        <v>11.212999999999999</v>
      </c>
      <c r="I160" s="162"/>
      <c r="L160" s="157"/>
      <c r="M160" s="163"/>
      <c r="T160" s="164"/>
      <c r="AT160" s="159" t="s">
        <v>328</v>
      </c>
      <c r="AU160" s="159" t="s">
        <v>88</v>
      </c>
      <c r="AV160" s="12" t="s">
        <v>88</v>
      </c>
      <c r="AW160" s="12" t="s">
        <v>31</v>
      </c>
      <c r="AX160" s="12" t="s">
        <v>76</v>
      </c>
      <c r="AY160" s="159" t="s">
        <v>317</v>
      </c>
    </row>
    <row r="161" spans="2:65" s="13" customFormat="1" ht="10">
      <c r="B161" s="165"/>
      <c r="D161" s="158" t="s">
        <v>328</v>
      </c>
      <c r="E161" s="166" t="s">
        <v>1</v>
      </c>
      <c r="F161" s="167" t="s">
        <v>1038</v>
      </c>
      <c r="H161" s="168">
        <v>11.212999999999999</v>
      </c>
      <c r="I161" s="169"/>
      <c r="L161" s="165"/>
      <c r="M161" s="170"/>
      <c r="T161" s="171"/>
      <c r="AT161" s="166" t="s">
        <v>328</v>
      </c>
      <c r="AU161" s="166" t="s">
        <v>88</v>
      </c>
      <c r="AV161" s="13" t="s">
        <v>92</v>
      </c>
      <c r="AW161" s="13" t="s">
        <v>31</v>
      </c>
      <c r="AX161" s="13" t="s">
        <v>76</v>
      </c>
      <c r="AY161" s="166" t="s">
        <v>317</v>
      </c>
    </row>
    <row r="162" spans="2:65" s="14" customFormat="1" ht="10">
      <c r="B162" s="172"/>
      <c r="D162" s="158" t="s">
        <v>328</v>
      </c>
      <c r="E162" s="173" t="s">
        <v>1</v>
      </c>
      <c r="F162" s="174" t="s">
        <v>332</v>
      </c>
      <c r="H162" s="175">
        <v>11.212999999999999</v>
      </c>
      <c r="I162" s="176"/>
      <c r="L162" s="172"/>
      <c r="M162" s="177"/>
      <c r="T162" s="178"/>
      <c r="AT162" s="173" t="s">
        <v>328</v>
      </c>
      <c r="AU162" s="173" t="s">
        <v>88</v>
      </c>
      <c r="AV162" s="14" t="s">
        <v>323</v>
      </c>
      <c r="AW162" s="14" t="s">
        <v>31</v>
      </c>
      <c r="AX162" s="14" t="s">
        <v>83</v>
      </c>
      <c r="AY162" s="173" t="s">
        <v>317</v>
      </c>
    </row>
    <row r="163" spans="2:65" s="1" customFormat="1" ht="24.15" customHeight="1">
      <c r="B163" s="142"/>
      <c r="C163" s="143" t="s">
        <v>341</v>
      </c>
      <c r="D163" s="143" t="s">
        <v>319</v>
      </c>
      <c r="E163" s="144" t="s">
        <v>465</v>
      </c>
      <c r="F163" s="145" t="s">
        <v>466</v>
      </c>
      <c r="G163" s="146" t="s">
        <v>467</v>
      </c>
      <c r="H163" s="147">
        <v>7</v>
      </c>
      <c r="I163" s="148"/>
      <c r="J163" s="149">
        <f>ROUND(I163*H163,2)</f>
        <v>0</v>
      </c>
      <c r="K163" s="150"/>
      <c r="L163" s="31"/>
      <c r="M163" s="151" t="s">
        <v>1</v>
      </c>
      <c r="N163" s="152" t="s">
        <v>42</v>
      </c>
      <c r="P163" s="153">
        <f>O163*H163</f>
        <v>0</v>
      </c>
      <c r="Q163" s="153">
        <v>0</v>
      </c>
      <c r="R163" s="153">
        <f>Q163*H163</f>
        <v>0</v>
      </c>
      <c r="S163" s="153">
        <v>0</v>
      </c>
      <c r="T163" s="154">
        <f>S163*H163</f>
        <v>0</v>
      </c>
      <c r="AR163" s="155" t="s">
        <v>323</v>
      </c>
      <c r="AT163" s="155" t="s">
        <v>319</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323</v>
      </c>
      <c r="BM163" s="155" t="s">
        <v>16204</v>
      </c>
    </row>
    <row r="164" spans="2:65" s="12" customFormat="1" ht="10">
      <c r="B164" s="157"/>
      <c r="D164" s="158" t="s">
        <v>328</v>
      </c>
      <c r="E164" s="159" t="s">
        <v>1</v>
      </c>
      <c r="F164" s="160" t="s">
        <v>351</v>
      </c>
      <c r="H164" s="161">
        <v>7</v>
      </c>
      <c r="I164" s="162"/>
      <c r="L164" s="157"/>
      <c r="M164" s="163"/>
      <c r="T164" s="164"/>
      <c r="AT164" s="159" t="s">
        <v>328</v>
      </c>
      <c r="AU164" s="159" t="s">
        <v>88</v>
      </c>
      <c r="AV164" s="12" t="s">
        <v>88</v>
      </c>
      <c r="AW164" s="12" t="s">
        <v>31</v>
      </c>
      <c r="AX164" s="12" t="s">
        <v>76</v>
      </c>
      <c r="AY164" s="159" t="s">
        <v>317</v>
      </c>
    </row>
    <row r="165" spans="2:65" s="13" customFormat="1" ht="10">
      <c r="B165" s="165"/>
      <c r="D165" s="158" t="s">
        <v>328</v>
      </c>
      <c r="E165" s="166" t="s">
        <v>1</v>
      </c>
      <c r="F165" s="167" t="s">
        <v>331</v>
      </c>
      <c r="H165" s="168">
        <v>7</v>
      </c>
      <c r="I165" s="169"/>
      <c r="L165" s="165"/>
      <c r="M165" s="170"/>
      <c r="T165" s="171"/>
      <c r="AT165" s="166" t="s">
        <v>328</v>
      </c>
      <c r="AU165" s="166" t="s">
        <v>88</v>
      </c>
      <c r="AV165" s="13" t="s">
        <v>92</v>
      </c>
      <c r="AW165" s="13" t="s">
        <v>31</v>
      </c>
      <c r="AX165" s="13" t="s">
        <v>76</v>
      </c>
      <c r="AY165" s="166" t="s">
        <v>317</v>
      </c>
    </row>
    <row r="166" spans="2:65" s="14" customFormat="1" ht="10">
      <c r="B166" s="172"/>
      <c r="D166" s="158" t="s">
        <v>328</v>
      </c>
      <c r="E166" s="173" t="s">
        <v>1</v>
      </c>
      <c r="F166" s="174" t="s">
        <v>332</v>
      </c>
      <c r="H166" s="175">
        <v>7</v>
      </c>
      <c r="I166" s="176"/>
      <c r="L166" s="172"/>
      <c r="M166" s="177"/>
      <c r="T166" s="178"/>
      <c r="AT166" s="173" t="s">
        <v>328</v>
      </c>
      <c r="AU166" s="173" t="s">
        <v>88</v>
      </c>
      <c r="AV166" s="14" t="s">
        <v>323</v>
      </c>
      <c r="AW166" s="14" t="s">
        <v>31</v>
      </c>
      <c r="AX166" s="14" t="s">
        <v>83</v>
      </c>
      <c r="AY166" s="173" t="s">
        <v>317</v>
      </c>
    </row>
    <row r="167" spans="2:65" s="1" customFormat="1" ht="24.15" customHeight="1">
      <c r="B167" s="142"/>
      <c r="C167" s="179" t="s">
        <v>346</v>
      </c>
      <c r="D167" s="179" t="s">
        <v>454</v>
      </c>
      <c r="E167" s="180" t="s">
        <v>470</v>
      </c>
      <c r="F167" s="181" t="s">
        <v>1040</v>
      </c>
      <c r="G167" s="182" t="s">
        <v>467</v>
      </c>
      <c r="H167" s="183">
        <v>7</v>
      </c>
      <c r="I167" s="184"/>
      <c r="J167" s="185">
        <f>ROUND(I167*H167,2)</f>
        <v>0</v>
      </c>
      <c r="K167" s="186"/>
      <c r="L167" s="187"/>
      <c r="M167" s="188" t="s">
        <v>1</v>
      </c>
      <c r="N167" s="189" t="s">
        <v>42</v>
      </c>
      <c r="P167" s="153">
        <f>O167*H167</f>
        <v>0</v>
      </c>
      <c r="Q167" s="153">
        <v>7.11E-3</v>
      </c>
      <c r="R167" s="153">
        <f>Q167*H167</f>
        <v>4.9770000000000002E-2</v>
      </c>
      <c r="S167" s="153">
        <v>0</v>
      </c>
      <c r="T167" s="154">
        <f>S167*H167</f>
        <v>0</v>
      </c>
      <c r="AR167" s="155" t="s">
        <v>356</v>
      </c>
      <c r="AT167" s="155" t="s">
        <v>454</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323</v>
      </c>
      <c r="BM167" s="155" t="s">
        <v>16205</v>
      </c>
    </row>
    <row r="168" spans="2:65" s="1" customFormat="1" ht="21.75" customHeight="1">
      <c r="B168" s="142"/>
      <c r="C168" s="179" t="s">
        <v>351</v>
      </c>
      <c r="D168" s="179" t="s">
        <v>454</v>
      </c>
      <c r="E168" s="180" t="s">
        <v>474</v>
      </c>
      <c r="F168" s="181" t="s">
        <v>1042</v>
      </c>
      <c r="G168" s="182" t="s">
        <v>467</v>
      </c>
      <c r="H168" s="183">
        <v>7</v>
      </c>
      <c r="I168" s="184"/>
      <c r="J168" s="185">
        <f>ROUND(I168*H168,2)</f>
        <v>0</v>
      </c>
      <c r="K168" s="186"/>
      <c r="L168" s="187"/>
      <c r="M168" s="188" t="s">
        <v>1</v>
      </c>
      <c r="N168" s="189" t="s">
        <v>42</v>
      </c>
      <c r="P168" s="153">
        <f>O168*H168</f>
        <v>0</v>
      </c>
      <c r="Q168" s="153">
        <v>3.7000000000000002E-3</v>
      </c>
      <c r="R168" s="153">
        <f>Q168*H168</f>
        <v>2.5899999999999999E-2</v>
      </c>
      <c r="S168" s="153">
        <v>0</v>
      </c>
      <c r="T168" s="154">
        <f>S168*H168</f>
        <v>0</v>
      </c>
      <c r="AR168" s="155" t="s">
        <v>356</v>
      </c>
      <c r="AT168" s="155" t="s">
        <v>454</v>
      </c>
      <c r="AU168" s="155" t="s">
        <v>88</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323</v>
      </c>
      <c r="BM168" s="155" t="s">
        <v>16206</v>
      </c>
    </row>
    <row r="169" spans="2:65" s="1" customFormat="1" ht="24.15" customHeight="1">
      <c r="B169" s="142"/>
      <c r="C169" s="179" t="s">
        <v>356</v>
      </c>
      <c r="D169" s="179" t="s">
        <v>454</v>
      </c>
      <c r="E169" s="180" t="s">
        <v>1044</v>
      </c>
      <c r="F169" s="181" t="s">
        <v>1045</v>
      </c>
      <c r="G169" s="182" t="s">
        <v>467</v>
      </c>
      <c r="H169" s="183">
        <v>7</v>
      </c>
      <c r="I169" s="184"/>
      <c r="J169" s="185">
        <f>ROUND(I169*H169,2)</f>
        <v>0</v>
      </c>
      <c r="K169" s="186"/>
      <c r="L169" s="187"/>
      <c r="M169" s="188" t="s">
        <v>1</v>
      </c>
      <c r="N169" s="189" t="s">
        <v>42</v>
      </c>
      <c r="P169" s="153">
        <f>O169*H169</f>
        <v>0</v>
      </c>
      <c r="Q169" s="153">
        <v>2.1000000000000001E-2</v>
      </c>
      <c r="R169" s="153">
        <f>Q169*H169</f>
        <v>0.14700000000000002</v>
      </c>
      <c r="S169" s="153">
        <v>0</v>
      </c>
      <c r="T169" s="154">
        <f>S169*H169</f>
        <v>0</v>
      </c>
      <c r="AR169" s="155" t="s">
        <v>356</v>
      </c>
      <c r="AT169" s="155" t="s">
        <v>454</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323</v>
      </c>
      <c r="BM169" s="155" t="s">
        <v>16207</v>
      </c>
    </row>
    <row r="170" spans="2:65" s="1" customFormat="1" ht="16.5" customHeight="1">
      <c r="B170" s="142"/>
      <c r="C170" s="143" t="s">
        <v>361</v>
      </c>
      <c r="D170" s="143" t="s">
        <v>319</v>
      </c>
      <c r="E170" s="144" t="s">
        <v>1047</v>
      </c>
      <c r="F170" s="145" t="s">
        <v>1048</v>
      </c>
      <c r="G170" s="146" t="s">
        <v>484</v>
      </c>
      <c r="H170" s="147">
        <v>83.057000000000002</v>
      </c>
      <c r="I170" s="148"/>
      <c r="J170" s="149">
        <f>ROUND(I170*H170,2)</f>
        <v>0</v>
      </c>
      <c r="K170" s="150"/>
      <c r="L170" s="31"/>
      <c r="M170" s="151" t="s">
        <v>1</v>
      </c>
      <c r="N170" s="152" t="s">
        <v>42</v>
      </c>
      <c r="P170" s="153">
        <f>O170*H170</f>
        <v>0</v>
      </c>
      <c r="Q170" s="153">
        <v>1.0300000000000001E-3</v>
      </c>
      <c r="R170" s="153">
        <f>Q170*H170</f>
        <v>8.5548710000000014E-2</v>
      </c>
      <c r="S170" s="153">
        <v>0</v>
      </c>
      <c r="T170" s="154">
        <f>S170*H170</f>
        <v>0</v>
      </c>
      <c r="AR170" s="155" t="s">
        <v>323</v>
      </c>
      <c r="AT170" s="155" t="s">
        <v>319</v>
      </c>
      <c r="AU170" s="155" t="s">
        <v>88</v>
      </c>
      <c r="AY170" s="16" t="s">
        <v>317</v>
      </c>
      <c r="BE170" s="156">
        <f>IF(N170="základná",J170,0)</f>
        <v>0</v>
      </c>
      <c r="BF170" s="156">
        <f>IF(N170="znížená",J170,0)</f>
        <v>0</v>
      </c>
      <c r="BG170" s="156">
        <f>IF(N170="zákl. prenesená",J170,0)</f>
        <v>0</v>
      </c>
      <c r="BH170" s="156">
        <f>IF(N170="zníž. prenesená",J170,0)</f>
        <v>0</v>
      </c>
      <c r="BI170" s="156">
        <f>IF(N170="nulová",J170,0)</f>
        <v>0</v>
      </c>
      <c r="BJ170" s="16" t="s">
        <v>88</v>
      </c>
      <c r="BK170" s="156">
        <f>ROUND(I170*H170,2)</f>
        <v>0</v>
      </c>
      <c r="BL170" s="16" t="s">
        <v>323</v>
      </c>
      <c r="BM170" s="155" t="s">
        <v>16208</v>
      </c>
    </row>
    <row r="171" spans="2:65" s="12" customFormat="1" ht="10">
      <c r="B171" s="157"/>
      <c r="D171" s="158" t="s">
        <v>328</v>
      </c>
      <c r="E171" s="159" t="s">
        <v>1</v>
      </c>
      <c r="F171" s="160" t="s">
        <v>16209</v>
      </c>
      <c r="H171" s="161">
        <v>17.632999999999999</v>
      </c>
      <c r="I171" s="162"/>
      <c r="L171" s="157"/>
      <c r="M171" s="163"/>
      <c r="T171" s="164"/>
      <c r="AT171" s="159" t="s">
        <v>328</v>
      </c>
      <c r="AU171" s="159" t="s">
        <v>88</v>
      </c>
      <c r="AV171" s="12" t="s">
        <v>88</v>
      </c>
      <c r="AW171" s="12" t="s">
        <v>31</v>
      </c>
      <c r="AX171" s="12" t="s">
        <v>76</v>
      </c>
      <c r="AY171" s="159" t="s">
        <v>317</v>
      </c>
    </row>
    <row r="172" spans="2:65" s="12" customFormat="1" ht="10">
      <c r="B172" s="157"/>
      <c r="D172" s="158" t="s">
        <v>328</v>
      </c>
      <c r="E172" s="159" t="s">
        <v>1</v>
      </c>
      <c r="F172" s="160" t="s">
        <v>16210</v>
      </c>
      <c r="H172" s="161">
        <v>1.925</v>
      </c>
      <c r="I172" s="162"/>
      <c r="L172" s="157"/>
      <c r="M172" s="163"/>
      <c r="T172" s="164"/>
      <c r="AT172" s="159" t="s">
        <v>328</v>
      </c>
      <c r="AU172" s="159" t="s">
        <v>88</v>
      </c>
      <c r="AV172" s="12" t="s">
        <v>88</v>
      </c>
      <c r="AW172" s="12" t="s">
        <v>31</v>
      </c>
      <c r="AX172" s="12" t="s">
        <v>76</v>
      </c>
      <c r="AY172" s="159" t="s">
        <v>317</v>
      </c>
    </row>
    <row r="173" spans="2:65" s="12" customFormat="1" ht="10">
      <c r="B173" s="157"/>
      <c r="D173" s="158" t="s">
        <v>328</v>
      </c>
      <c r="E173" s="159" t="s">
        <v>1</v>
      </c>
      <c r="F173" s="160" t="s">
        <v>16211</v>
      </c>
      <c r="H173" s="161">
        <v>17.602</v>
      </c>
      <c r="I173" s="162"/>
      <c r="L173" s="157"/>
      <c r="M173" s="163"/>
      <c r="T173" s="164"/>
      <c r="AT173" s="159" t="s">
        <v>328</v>
      </c>
      <c r="AU173" s="159" t="s">
        <v>88</v>
      </c>
      <c r="AV173" s="12" t="s">
        <v>88</v>
      </c>
      <c r="AW173" s="12" t="s">
        <v>31</v>
      </c>
      <c r="AX173" s="12" t="s">
        <v>76</v>
      </c>
      <c r="AY173" s="159" t="s">
        <v>317</v>
      </c>
    </row>
    <row r="174" spans="2:65" s="12" customFormat="1" ht="10">
      <c r="B174" s="157"/>
      <c r="D174" s="158" t="s">
        <v>328</v>
      </c>
      <c r="E174" s="159" t="s">
        <v>1</v>
      </c>
      <c r="F174" s="160" t="s">
        <v>16212</v>
      </c>
      <c r="H174" s="161">
        <v>12.938000000000001</v>
      </c>
      <c r="I174" s="162"/>
      <c r="L174" s="157"/>
      <c r="M174" s="163"/>
      <c r="T174" s="164"/>
      <c r="AT174" s="159" t="s">
        <v>328</v>
      </c>
      <c r="AU174" s="159" t="s">
        <v>88</v>
      </c>
      <c r="AV174" s="12" t="s">
        <v>88</v>
      </c>
      <c r="AW174" s="12" t="s">
        <v>31</v>
      </c>
      <c r="AX174" s="12" t="s">
        <v>76</v>
      </c>
      <c r="AY174" s="159" t="s">
        <v>317</v>
      </c>
    </row>
    <row r="175" spans="2:65" s="12" customFormat="1" ht="10">
      <c r="B175" s="157"/>
      <c r="D175" s="158" t="s">
        <v>328</v>
      </c>
      <c r="E175" s="159" t="s">
        <v>1</v>
      </c>
      <c r="F175" s="160" t="s">
        <v>16213</v>
      </c>
      <c r="H175" s="161">
        <v>12.169</v>
      </c>
      <c r="I175" s="162"/>
      <c r="L175" s="157"/>
      <c r="M175" s="163"/>
      <c r="T175" s="164"/>
      <c r="AT175" s="159" t="s">
        <v>328</v>
      </c>
      <c r="AU175" s="159" t="s">
        <v>88</v>
      </c>
      <c r="AV175" s="12" t="s">
        <v>88</v>
      </c>
      <c r="AW175" s="12" t="s">
        <v>31</v>
      </c>
      <c r="AX175" s="12" t="s">
        <v>76</v>
      </c>
      <c r="AY175" s="159" t="s">
        <v>317</v>
      </c>
    </row>
    <row r="176" spans="2:65" s="12" customFormat="1" ht="10">
      <c r="B176" s="157"/>
      <c r="D176" s="158" t="s">
        <v>328</v>
      </c>
      <c r="E176" s="159" t="s">
        <v>1</v>
      </c>
      <c r="F176" s="160" t="s">
        <v>16214</v>
      </c>
      <c r="H176" s="161">
        <v>20.79</v>
      </c>
      <c r="I176" s="162"/>
      <c r="L176" s="157"/>
      <c r="M176" s="163"/>
      <c r="T176" s="164"/>
      <c r="AT176" s="159" t="s">
        <v>328</v>
      </c>
      <c r="AU176" s="159" t="s">
        <v>88</v>
      </c>
      <c r="AV176" s="12" t="s">
        <v>88</v>
      </c>
      <c r="AW176" s="12" t="s">
        <v>31</v>
      </c>
      <c r="AX176" s="12" t="s">
        <v>76</v>
      </c>
      <c r="AY176" s="159" t="s">
        <v>317</v>
      </c>
    </row>
    <row r="177" spans="2:65" s="13" customFormat="1" ht="10">
      <c r="B177" s="165"/>
      <c r="D177" s="158" t="s">
        <v>328</v>
      </c>
      <c r="E177" s="166" t="s">
        <v>1</v>
      </c>
      <c r="F177" s="167" t="s">
        <v>331</v>
      </c>
      <c r="H177" s="168">
        <v>83.056999999999988</v>
      </c>
      <c r="I177" s="169"/>
      <c r="L177" s="165"/>
      <c r="M177" s="170"/>
      <c r="T177" s="171"/>
      <c r="AT177" s="166" t="s">
        <v>328</v>
      </c>
      <c r="AU177" s="166" t="s">
        <v>88</v>
      </c>
      <c r="AV177" s="13" t="s">
        <v>92</v>
      </c>
      <c r="AW177" s="13" t="s">
        <v>31</v>
      </c>
      <c r="AX177" s="13" t="s">
        <v>76</v>
      </c>
      <c r="AY177" s="166" t="s">
        <v>317</v>
      </c>
    </row>
    <row r="178" spans="2:65" s="14" customFormat="1" ht="10">
      <c r="B178" s="172"/>
      <c r="D178" s="158" t="s">
        <v>328</v>
      </c>
      <c r="E178" s="173" t="s">
        <v>1</v>
      </c>
      <c r="F178" s="174" t="s">
        <v>332</v>
      </c>
      <c r="H178" s="175">
        <v>83.056999999999988</v>
      </c>
      <c r="I178" s="176"/>
      <c r="L178" s="172"/>
      <c r="M178" s="177"/>
      <c r="T178" s="178"/>
      <c r="AT178" s="173" t="s">
        <v>328</v>
      </c>
      <c r="AU178" s="173" t="s">
        <v>88</v>
      </c>
      <c r="AV178" s="14" t="s">
        <v>323</v>
      </c>
      <c r="AW178" s="14" t="s">
        <v>31</v>
      </c>
      <c r="AX178" s="14" t="s">
        <v>83</v>
      </c>
      <c r="AY178" s="173" t="s">
        <v>317</v>
      </c>
    </row>
    <row r="179" spans="2:65" s="1" customFormat="1" ht="24.15" customHeight="1">
      <c r="B179" s="142"/>
      <c r="C179" s="143" t="s">
        <v>366</v>
      </c>
      <c r="D179" s="143" t="s">
        <v>319</v>
      </c>
      <c r="E179" s="144" t="s">
        <v>1074</v>
      </c>
      <c r="F179" s="145" t="s">
        <v>14112</v>
      </c>
      <c r="G179" s="146" t="s">
        <v>322</v>
      </c>
      <c r="H179" s="147">
        <v>3.423</v>
      </c>
      <c r="I179" s="148"/>
      <c r="J179" s="149">
        <f>ROUND(I179*H179,2)</f>
        <v>0</v>
      </c>
      <c r="K179" s="150"/>
      <c r="L179" s="31"/>
      <c r="M179" s="151" t="s">
        <v>1</v>
      </c>
      <c r="N179" s="152" t="s">
        <v>42</v>
      </c>
      <c r="P179" s="153">
        <f>O179*H179</f>
        <v>0</v>
      </c>
      <c r="Q179" s="153">
        <v>2.0699999999999998</v>
      </c>
      <c r="R179" s="153">
        <f>Q179*H179</f>
        <v>7.08561</v>
      </c>
      <c r="S179" s="153">
        <v>0</v>
      </c>
      <c r="T179" s="154">
        <f>S179*H179</f>
        <v>0</v>
      </c>
      <c r="AR179" s="155" t="s">
        <v>323</v>
      </c>
      <c r="AT179" s="155" t="s">
        <v>319</v>
      </c>
      <c r="AU179" s="155" t="s">
        <v>88</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323</v>
      </c>
      <c r="BM179" s="155" t="s">
        <v>16215</v>
      </c>
    </row>
    <row r="180" spans="2:65" s="12" customFormat="1" ht="10">
      <c r="B180" s="157"/>
      <c r="D180" s="158" t="s">
        <v>328</v>
      </c>
      <c r="E180" s="159" t="s">
        <v>1</v>
      </c>
      <c r="F180" s="160" t="s">
        <v>16216</v>
      </c>
      <c r="H180" s="161">
        <v>2.5499999999999998</v>
      </c>
      <c r="I180" s="162"/>
      <c r="L180" s="157"/>
      <c r="M180" s="163"/>
      <c r="T180" s="164"/>
      <c r="AT180" s="159" t="s">
        <v>328</v>
      </c>
      <c r="AU180" s="159" t="s">
        <v>88</v>
      </c>
      <c r="AV180" s="12" t="s">
        <v>88</v>
      </c>
      <c r="AW180" s="12" t="s">
        <v>31</v>
      </c>
      <c r="AX180" s="12" t="s">
        <v>76</v>
      </c>
      <c r="AY180" s="159" t="s">
        <v>317</v>
      </c>
    </row>
    <row r="181" spans="2:65" s="12" customFormat="1" ht="10">
      <c r="B181" s="157"/>
      <c r="D181" s="158" t="s">
        <v>328</v>
      </c>
      <c r="E181" s="159" t="s">
        <v>1</v>
      </c>
      <c r="F181" s="160" t="s">
        <v>16217</v>
      </c>
      <c r="H181" s="161">
        <v>0.873</v>
      </c>
      <c r="I181" s="162"/>
      <c r="L181" s="157"/>
      <c r="M181" s="163"/>
      <c r="T181" s="164"/>
      <c r="AT181" s="159" t="s">
        <v>328</v>
      </c>
      <c r="AU181" s="159" t="s">
        <v>88</v>
      </c>
      <c r="AV181" s="12" t="s">
        <v>88</v>
      </c>
      <c r="AW181" s="12" t="s">
        <v>31</v>
      </c>
      <c r="AX181" s="12" t="s">
        <v>76</v>
      </c>
      <c r="AY181" s="159" t="s">
        <v>317</v>
      </c>
    </row>
    <row r="182" spans="2:65" s="13" customFormat="1" ht="10">
      <c r="B182" s="165"/>
      <c r="D182" s="158" t="s">
        <v>328</v>
      </c>
      <c r="E182" s="166" t="s">
        <v>1</v>
      </c>
      <c r="F182" s="167" t="s">
        <v>331</v>
      </c>
      <c r="H182" s="168">
        <v>3.423</v>
      </c>
      <c r="I182" s="169"/>
      <c r="L182" s="165"/>
      <c r="M182" s="170"/>
      <c r="T182" s="171"/>
      <c r="AT182" s="166" t="s">
        <v>328</v>
      </c>
      <c r="AU182" s="166" t="s">
        <v>88</v>
      </c>
      <c r="AV182" s="13" t="s">
        <v>92</v>
      </c>
      <c r="AW182" s="13" t="s">
        <v>31</v>
      </c>
      <c r="AX182" s="13" t="s">
        <v>76</v>
      </c>
      <c r="AY182" s="166" t="s">
        <v>317</v>
      </c>
    </row>
    <row r="183" spans="2:65" s="14" customFormat="1" ht="10">
      <c r="B183" s="172"/>
      <c r="D183" s="158" t="s">
        <v>328</v>
      </c>
      <c r="E183" s="173" t="s">
        <v>1</v>
      </c>
      <c r="F183" s="174" t="s">
        <v>332</v>
      </c>
      <c r="H183" s="175">
        <v>3.423</v>
      </c>
      <c r="I183" s="176"/>
      <c r="L183" s="172"/>
      <c r="M183" s="177"/>
      <c r="T183" s="178"/>
      <c r="AT183" s="173" t="s">
        <v>328</v>
      </c>
      <c r="AU183" s="173" t="s">
        <v>88</v>
      </c>
      <c r="AV183" s="14" t="s">
        <v>323</v>
      </c>
      <c r="AW183" s="14" t="s">
        <v>31</v>
      </c>
      <c r="AX183" s="14" t="s">
        <v>83</v>
      </c>
      <c r="AY183" s="173" t="s">
        <v>317</v>
      </c>
    </row>
    <row r="184" spans="2:65" s="1" customFormat="1" ht="24.15" customHeight="1">
      <c r="B184" s="142"/>
      <c r="C184" s="143" t="s">
        <v>371</v>
      </c>
      <c r="D184" s="143" t="s">
        <v>319</v>
      </c>
      <c r="E184" s="144" t="s">
        <v>16218</v>
      </c>
      <c r="F184" s="145" t="s">
        <v>16219</v>
      </c>
      <c r="G184" s="146" t="s">
        <v>322</v>
      </c>
      <c r="H184" s="147">
        <v>17.114000000000001</v>
      </c>
      <c r="I184" s="148"/>
      <c r="J184" s="149">
        <f>ROUND(I184*H184,2)</f>
        <v>0</v>
      </c>
      <c r="K184" s="150"/>
      <c r="L184" s="31"/>
      <c r="M184" s="151" t="s">
        <v>1</v>
      </c>
      <c r="N184" s="152" t="s">
        <v>42</v>
      </c>
      <c r="P184" s="153">
        <f>O184*H184</f>
        <v>0</v>
      </c>
      <c r="Q184" s="153">
        <v>2.3223500000000001</v>
      </c>
      <c r="R184" s="153">
        <f>Q184*H184</f>
        <v>39.744697900000006</v>
      </c>
      <c r="S184" s="153">
        <v>0</v>
      </c>
      <c r="T184" s="154">
        <f>S184*H184</f>
        <v>0</v>
      </c>
      <c r="AR184" s="155" t="s">
        <v>323</v>
      </c>
      <c r="AT184" s="155" t="s">
        <v>319</v>
      </c>
      <c r="AU184" s="155" t="s">
        <v>88</v>
      </c>
      <c r="AY184" s="16" t="s">
        <v>317</v>
      </c>
      <c r="BE184" s="156">
        <f>IF(N184="základná",J184,0)</f>
        <v>0</v>
      </c>
      <c r="BF184" s="156">
        <f>IF(N184="znížená",J184,0)</f>
        <v>0</v>
      </c>
      <c r="BG184" s="156">
        <f>IF(N184="zákl. prenesená",J184,0)</f>
        <v>0</v>
      </c>
      <c r="BH184" s="156">
        <f>IF(N184="zníž. prenesená",J184,0)</f>
        <v>0</v>
      </c>
      <c r="BI184" s="156">
        <f>IF(N184="nulová",J184,0)</f>
        <v>0</v>
      </c>
      <c r="BJ184" s="16" t="s">
        <v>88</v>
      </c>
      <c r="BK184" s="156">
        <f>ROUND(I184*H184,2)</f>
        <v>0</v>
      </c>
      <c r="BL184" s="16" t="s">
        <v>323</v>
      </c>
      <c r="BM184" s="155" t="s">
        <v>16220</v>
      </c>
    </row>
    <row r="185" spans="2:65" s="12" customFormat="1" ht="10">
      <c r="B185" s="157"/>
      <c r="D185" s="158" t="s">
        <v>328</v>
      </c>
      <c r="E185" s="159" t="s">
        <v>1</v>
      </c>
      <c r="F185" s="160" t="s">
        <v>16221</v>
      </c>
      <c r="H185" s="161">
        <v>12.747999999999999</v>
      </c>
      <c r="I185" s="162"/>
      <c r="L185" s="157"/>
      <c r="M185" s="163"/>
      <c r="T185" s="164"/>
      <c r="AT185" s="159" t="s">
        <v>328</v>
      </c>
      <c r="AU185" s="159" t="s">
        <v>88</v>
      </c>
      <c r="AV185" s="12" t="s">
        <v>88</v>
      </c>
      <c r="AW185" s="12" t="s">
        <v>31</v>
      </c>
      <c r="AX185" s="12" t="s">
        <v>76</v>
      </c>
      <c r="AY185" s="159" t="s">
        <v>317</v>
      </c>
    </row>
    <row r="186" spans="2:65" s="12" customFormat="1" ht="10">
      <c r="B186" s="157"/>
      <c r="D186" s="158" t="s">
        <v>328</v>
      </c>
      <c r="E186" s="159" t="s">
        <v>1</v>
      </c>
      <c r="F186" s="160" t="s">
        <v>16222</v>
      </c>
      <c r="H186" s="161">
        <v>4.3659999999999997</v>
      </c>
      <c r="I186" s="162"/>
      <c r="L186" s="157"/>
      <c r="M186" s="163"/>
      <c r="T186" s="164"/>
      <c r="AT186" s="159" t="s">
        <v>328</v>
      </c>
      <c r="AU186" s="159" t="s">
        <v>88</v>
      </c>
      <c r="AV186" s="12" t="s">
        <v>88</v>
      </c>
      <c r="AW186" s="12" t="s">
        <v>31</v>
      </c>
      <c r="AX186" s="12" t="s">
        <v>76</v>
      </c>
      <c r="AY186" s="159" t="s">
        <v>317</v>
      </c>
    </row>
    <row r="187" spans="2:65" s="13" customFormat="1" ht="10">
      <c r="B187" s="165"/>
      <c r="D187" s="158" t="s">
        <v>328</v>
      </c>
      <c r="E187" s="166" t="s">
        <v>1</v>
      </c>
      <c r="F187" s="167" t="s">
        <v>331</v>
      </c>
      <c r="H187" s="168">
        <v>17.113999999999997</v>
      </c>
      <c r="I187" s="169"/>
      <c r="L187" s="165"/>
      <c r="M187" s="170"/>
      <c r="T187" s="171"/>
      <c r="AT187" s="166" t="s">
        <v>328</v>
      </c>
      <c r="AU187" s="166" t="s">
        <v>88</v>
      </c>
      <c r="AV187" s="13" t="s">
        <v>92</v>
      </c>
      <c r="AW187" s="13" t="s">
        <v>31</v>
      </c>
      <c r="AX187" s="13" t="s">
        <v>76</v>
      </c>
      <c r="AY187" s="166" t="s">
        <v>317</v>
      </c>
    </row>
    <row r="188" spans="2:65" s="14" customFormat="1" ht="10">
      <c r="B188" s="172"/>
      <c r="D188" s="158" t="s">
        <v>328</v>
      </c>
      <c r="E188" s="173" t="s">
        <v>1</v>
      </c>
      <c r="F188" s="174" t="s">
        <v>332</v>
      </c>
      <c r="H188" s="175">
        <v>17.113999999999997</v>
      </c>
      <c r="I188" s="176"/>
      <c r="L188" s="172"/>
      <c r="M188" s="177"/>
      <c r="T188" s="178"/>
      <c r="AT188" s="173" t="s">
        <v>328</v>
      </c>
      <c r="AU188" s="173" t="s">
        <v>88</v>
      </c>
      <c r="AV188" s="14" t="s">
        <v>323</v>
      </c>
      <c r="AW188" s="14" t="s">
        <v>31</v>
      </c>
      <c r="AX188" s="14" t="s">
        <v>83</v>
      </c>
      <c r="AY188" s="173" t="s">
        <v>317</v>
      </c>
    </row>
    <row r="189" spans="2:65" s="11" customFormat="1" ht="22.75" customHeight="1">
      <c r="B189" s="130"/>
      <c r="D189" s="131" t="s">
        <v>75</v>
      </c>
      <c r="E189" s="140" t="s">
        <v>92</v>
      </c>
      <c r="F189" s="140" t="s">
        <v>1178</v>
      </c>
      <c r="I189" s="133"/>
      <c r="J189" s="141">
        <f>BK189</f>
        <v>0</v>
      </c>
      <c r="L189" s="130"/>
      <c r="M189" s="135"/>
      <c r="P189" s="136">
        <f>SUM(P190:P246)</f>
        <v>0</v>
      </c>
      <c r="R189" s="136">
        <f>SUM(R190:R246)</f>
        <v>114.92277964999998</v>
      </c>
      <c r="T189" s="137">
        <f>SUM(T190:T246)</f>
        <v>0</v>
      </c>
      <c r="AR189" s="131" t="s">
        <v>83</v>
      </c>
      <c r="AT189" s="138" t="s">
        <v>75</v>
      </c>
      <c r="AU189" s="138" t="s">
        <v>83</v>
      </c>
      <c r="AY189" s="131" t="s">
        <v>317</v>
      </c>
      <c r="BK189" s="139">
        <f>SUM(BK190:BK246)</f>
        <v>0</v>
      </c>
    </row>
    <row r="190" spans="2:65" s="1" customFormat="1" ht="37.75" customHeight="1">
      <c r="B190" s="142"/>
      <c r="C190" s="143" t="s">
        <v>376</v>
      </c>
      <c r="D190" s="143" t="s">
        <v>319</v>
      </c>
      <c r="E190" s="144" t="s">
        <v>16223</v>
      </c>
      <c r="F190" s="145" t="s">
        <v>16224</v>
      </c>
      <c r="G190" s="146" t="s">
        <v>322</v>
      </c>
      <c r="H190" s="147">
        <v>1.6</v>
      </c>
      <c r="I190" s="148"/>
      <c r="J190" s="149">
        <f>ROUND(I190*H190,2)</f>
        <v>0</v>
      </c>
      <c r="K190" s="150"/>
      <c r="L190" s="31"/>
      <c r="M190" s="151" t="s">
        <v>1</v>
      </c>
      <c r="N190" s="152" t="s">
        <v>42</v>
      </c>
      <c r="P190" s="153">
        <f>O190*H190</f>
        <v>0</v>
      </c>
      <c r="Q190" s="153">
        <v>0.71731</v>
      </c>
      <c r="R190" s="153">
        <f>Q190*H190</f>
        <v>1.147696</v>
      </c>
      <c r="S190" s="153">
        <v>0</v>
      </c>
      <c r="T190" s="154">
        <f>S190*H190</f>
        <v>0</v>
      </c>
      <c r="AR190" s="155" t="s">
        <v>323</v>
      </c>
      <c r="AT190" s="155" t="s">
        <v>319</v>
      </c>
      <c r="AU190" s="155" t="s">
        <v>88</v>
      </c>
      <c r="AY190" s="16" t="s">
        <v>317</v>
      </c>
      <c r="BE190" s="156">
        <f>IF(N190="základná",J190,0)</f>
        <v>0</v>
      </c>
      <c r="BF190" s="156">
        <f>IF(N190="znížená",J190,0)</f>
        <v>0</v>
      </c>
      <c r="BG190" s="156">
        <f>IF(N190="zákl. prenesená",J190,0)</f>
        <v>0</v>
      </c>
      <c r="BH190" s="156">
        <f>IF(N190="zníž. prenesená",J190,0)</f>
        <v>0</v>
      </c>
      <c r="BI190" s="156">
        <f>IF(N190="nulová",J190,0)</f>
        <v>0</v>
      </c>
      <c r="BJ190" s="16" t="s">
        <v>88</v>
      </c>
      <c r="BK190" s="156">
        <f>ROUND(I190*H190,2)</f>
        <v>0</v>
      </c>
      <c r="BL190" s="16" t="s">
        <v>323</v>
      </c>
      <c r="BM190" s="155" t="s">
        <v>16225</v>
      </c>
    </row>
    <row r="191" spans="2:65" s="12" customFormat="1" ht="10">
      <c r="B191" s="157"/>
      <c r="D191" s="158" t="s">
        <v>328</v>
      </c>
      <c r="E191" s="159" t="s">
        <v>1</v>
      </c>
      <c r="F191" s="160" t="s">
        <v>16226</v>
      </c>
      <c r="H191" s="161">
        <v>1.6</v>
      </c>
      <c r="I191" s="162"/>
      <c r="L191" s="157"/>
      <c r="M191" s="163"/>
      <c r="T191" s="164"/>
      <c r="AT191" s="159" t="s">
        <v>328</v>
      </c>
      <c r="AU191" s="159" t="s">
        <v>88</v>
      </c>
      <c r="AV191" s="12" t="s">
        <v>88</v>
      </c>
      <c r="AW191" s="12" t="s">
        <v>31</v>
      </c>
      <c r="AX191" s="12" t="s">
        <v>76</v>
      </c>
      <c r="AY191" s="159" t="s">
        <v>317</v>
      </c>
    </row>
    <row r="192" spans="2:65" s="13" customFormat="1" ht="10">
      <c r="B192" s="165"/>
      <c r="D192" s="158" t="s">
        <v>328</v>
      </c>
      <c r="E192" s="166" t="s">
        <v>1</v>
      </c>
      <c r="F192" s="167" t="s">
        <v>16227</v>
      </c>
      <c r="H192" s="168">
        <v>1.6</v>
      </c>
      <c r="I192" s="169"/>
      <c r="L192" s="165"/>
      <c r="M192" s="170"/>
      <c r="T192" s="171"/>
      <c r="AT192" s="166" t="s">
        <v>328</v>
      </c>
      <c r="AU192" s="166" t="s">
        <v>88</v>
      </c>
      <c r="AV192" s="13" t="s">
        <v>92</v>
      </c>
      <c r="AW192" s="13" t="s">
        <v>31</v>
      </c>
      <c r="AX192" s="13" t="s">
        <v>76</v>
      </c>
      <c r="AY192" s="166" t="s">
        <v>317</v>
      </c>
    </row>
    <row r="193" spans="2:65" s="14" customFormat="1" ht="10">
      <c r="B193" s="172"/>
      <c r="D193" s="158" t="s">
        <v>328</v>
      </c>
      <c r="E193" s="173" t="s">
        <v>1</v>
      </c>
      <c r="F193" s="174" t="s">
        <v>332</v>
      </c>
      <c r="H193" s="175">
        <v>1.6</v>
      </c>
      <c r="I193" s="176"/>
      <c r="L193" s="172"/>
      <c r="M193" s="177"/>
      <c r="T193" s="178"/>
      <c r="AT193" s="173" t="s">
        <v>328</v>
      </c>
      <c r="AU193" s="173" t="s">
        <v>88</v>
      </c>
      <c r="AV193" s="14" t="s">
        <v>323</v>
      </c>
      <c r="AW193" s="14" t="s">
        <v>31</v>
      </c>
      <c r="AX193" s="14" t="s">
        <v>83</v>
      </c>
      <c r="AY193" s="173" t="s">
        <v>317</v>
      </c>
    </row>
    <row r="194" spans="2:65" s="1" customFormat="1" ht="24.15" customHeight="1">
      <c r="B194" s="142"/>
      <c r="C194" s="143" t="s">
        <v>381</v>
      </c>
      <c r="D194" s="143" t="s">
        <v>319</v>
      </c>
      <c r="E194" s="144" t="s">
        <v>1211</v>
      </c>
      <c r="F194" s="145" t="s">
        <v>1212</v>
      </c>
      <c r="G194" s="146" t="s">
        <v>484</v>
      </c>
      <c r="H194" s="147">
        <v>123.438</v>
      </c>
      <c r="I194" s="148"/>
      <c r="J194" s="149">
        <f>ROUND(I194*H194,2)</f>
        <v>0</v>
      </c>
      <c r="K194" s="150"/>
      <c r="L194" s="31"/>
      <c r="M194" s="151" t="s">
        <v>1</v>
      </c>
      <c r="N194" s="152" t="s">
        <v>42</v>
      </c>
      <c r="P194" s="153">
        <f>O194*H194</f>
        <v>0</v>
      </c>
      <c r="Q194" s="153">
        <v>7.7999999999999999E-4</v>
      </c>
      <c r="R194" s="153">
        <f>Q194*H194</f>
        <v>9.6281640000000002E-2</v>
      </c>
      <c r="S194" s="153">
        <v>0</v>
      </c>
      <c r="T194" s="154">
        <f>S194*H194</f>
        <v>0</v>
      </c>
      <c r="AR194" s="155" t="s">
        <v>323</v>
      </c>
      <c r="AT194" s="155" t="s">
        <v>319</v>
      </c>
      <c r="AU194" s="155" t="s">
        <v>88</v>
      </c>
      <c r="AY194" s="16" t="s">
        <v>317</v>
      </c>
      <c r="BE194" s="156">
        <f>IF(N194="základná",J194,0)</f>
        <v>0</v>
      </c>
      <c r="BF194" s="156">
        <f>IF(N194="znížená",J194,0)</f>
        <v>0</v>
      </c>
      <c r="BG194" s="156">
        <f>IF(N194="zákl. prenesená",J194,0)</f>
        <v>0</v>
      </c>
      <c r="BH194" s="156">
        <f>IF(N194="zníž. prenesená",J194,0)</f>
        <v>0</v>
      </c>
      <c r="BI194" s="156">
        <f>IF(N194="nulová",J194,0)</f>
        <v>0</v>
      </c>
      <c r="BJ194" s="16" t="s">
        <v>88</v>
      </c>
      <c r="BK194" s="156">
        <f>ROUND(I194*H194,2)</f>
        <v>0</v>
      </c>
      <c r="BL194" s="16" t="s">
        <v>323</v>
      </c>
      <c r="BM194" s="155" t="s">
        <v>16228</v>
      </c>
    </row>
    <row r="195" spans="2:65" s="12" customFormat="1" ht="10">
      <c r="B195" s="157"/>
      <c r="D195" s="158" t="s">
        <v>328</v>
      </c>
      <c r="E195" s="159" t="s">
        <v>1</v>
      </c>
      <c r="F195" s="160" t="s">
        <v>16229</v>
      </c>
      <c r="H195" s="161">
        <v>69.86</v>
      </c>
      <c r="I195" s="162"/>
      <c r="L195" s="157"/>
      <c r="M195" s="163"/>
      <c r="T195" s="164"/>
      <c r="AT195" s="159" t="s">
        <v>328</v>
      </c>
      <c r="AU195" s="159" t="s">
        <v>88</v>
      </c>
      <c r="AV195" s="12" t="s">
        <v>88</v>
      </c>
      <c r="AW195" s="12" t="s">
        <v>31</v>
      </c>
      <c r="AX195" s="12" t="s">
        <v>76</v>
      </c>
      <c r="AY195" s="159" t="s">
        <v>317</v>
      </c>
    </row>
    <row r="196" spans="2:65" s="12" customFormat="1" ht="10">
      <c r="B196" s="157"/>
      <c r="D196" s="158" t="s">
        <v>328</v>
      </c>
      <c r="E196" s="159" t="s">
        <v>1</v>
      </c>
      <c r="F196" s="160" t="s">
        <v>16230</v>
      </c>
      <c r="H196" s="161">
        <v>53.578000000000003</v>
      </c>
      <c r="I196" s="162"/>
      <c r="L196" s="157"/>
      <c r="M196" s="163"/>
      <c r="T196" s="164"/>
      <c r="AT196" s="159" t="s">
        <v>328</v>
      </c>
      <c r="AU196" s="159" t="s">
        <v>88</v>
      </c>
      <c r="AV196" s="12" t="s">
        <v>88</v>
      </c>
      <c r="AW196" s="12" t="s">
        <v>31</v>
      </c>
      <c r="AX196" s="12" t="s">
        <v>76</v>
      </c>
      <c r="AY196" s="159" t="s">
        <v>317</v>
      </c>
    </row>
    <row r="197" spans="2:65" s="13" customFormat="1" ht="10">
      <c r="B197" s="165"/>
      <c r="D197" s="158" t="s">
        <v>328</v>
      </c>
      <c r="E197" s="166" t="s">
        <v>1</v>
      </c>
      <c r="F197" s="167" t="s">
        <v>16231</v>
      </c>
      <c r="H197" s="168">
        <v>123.438</v>
      </c>
      <c r="I197" s="169"/>
      <c r="L197" s="165"/>
      <c r="M197" s="170"/>
      <c r="T197" s="171"/>
      <c r="AT197" s="166" t="s">
        <v>328</v>
      </c>
      <c r="AU197" s="166" t="s">
        <v>88</v>
      </c>
      <c r="AV197" s="13" t="s">
        <v>92</v>
      </c>
      <c r="AW197" s="13" t="s">
        <v>31</v>
      </c>
      <c r="AX197" s="13" t="s">
        <v>76</v>
      </c>
      <c r="AY197" s="166" t="s">
        <v>317</v>
      </c>
    </row>
    <row r="198" spans="2:65" s="14" customFormat="1" ht="10">
      <c r="B198" s="172"/>
      <c r="D198" s="158" t="s">
        <v>328</v>
      </c>
      <c r="E198" s="173" t="s">
        <v>1</v>
      </c>
      <c r="F198" s="174" t="s">
        <v>332</v>
      </c>
      <c r="H198" s="175">
        <v>123.438</v>
      </c>
      <c r="I198" s="176"/>
      <c r="L198" s="172"/>
      <c r="M198" s="177"/>
      <c r="T198" s="178"/>
      <c r="AT198" s="173" t="s">
        <v>328</v>
      </c>
      <c r="AU198" s="173" t="s">
        <v>88</v>
      </c>
      <c r="AV198" s="14" t="s">
        <v>323</v>
      </c>
      <c r="AW198" s="14" t="s">
        <v>31</v>
      </c>
      <c r="AX198" s="14" t="s">
        <v>83</v>
      </c>
      <c r="AY198" s="173" t="s">
        <v>317</v>
      </c>
    </row>
    <row r="199" spans="2:65" s="1" customFormat="1" ht="24.15" customHeight="1">
      <c r="B199" s="142"/>
      <c r="C199" s="179" t="s">
        <v>386</v>
      </c>
      <c r="D199" s="179" t="s">
        <v>454</v>
      </c>
      <c r="E199" s="180" t="s">
        <v>1217</v>
      </c>
      <c r="F199" s="181" t="s">
        <v>16232</v>
      </c>
      <c r="G199" s="182" t="s">
        <v>484</v>
      </c>
      <c r="H199" s="183">
        <v>135.78200000000001</v>
      </c>
      <c r="I199" s="184"/>
      <c r="J199" s="185">
        <f>ROUND(I199*H199,2)</f>
        <v>0</v>
      </c>
      <c r="K199" s="186"/>
      <c r="L199" s="187"/>
      <c r="M199" s="188" t="s">
        <v>1</v>
      </c>
      <c r="N199" s="189" t="s">
        <v>42</v>
      </c>
      <c r="P199" s="153">
        <f>O199*H199</f>
        <v>0</v>
      </c>
      <c r="Q199" s="153">
        <v>0</v>
      </c>
      <c r="R199" s="153">
        <f>Q199*H199</f>
        <v>0</v>
      </c>
      <c r="S199" s="153">
        <v>0</v>
      </c>
      <c r="T199" s="154">
        <f>S199*H199</f>
        <v>0</v>
      </c>
      <c r="AR199" s="155" t="s">
        <v>356</v>
      </c>
      <c r="AT199" s="155" t="s">
        <v>454</v>
      </c>
      <c r="AU199" s="155" t="s">
        <v>88</v>
      </c>
      <c r="AY199" s="16" t="s">
        <v>317</v>
      </c>
      <c r="BE199" s="156">
        <f>IF(N199="základná",J199,0)</f>
        <v>0</v>
      </c>
      <c r="BF199" s="156">
        <f>IF(N199="znížená",J199,0)</f>
        <v>0</v>
      </c>
      <c r="BG199" s="156">
        <f>IF(N199="zákl. prenesená",J199,0)</f>
        <v>0</v>
      </c>
      <c r="BH199" s="156">
        <f>IF(N199="zníž. prenesená",J199,0)</f>
        <v>0</v>
      </c>
      <c r="BI199" s="156">
        <f>IF(N199="nulová",J199,0)</f>
        <v>0</v>
      </c>
      <c r="BJ199" s="16" t="s">
        <v>88</v>
      </c>
      <c r="BK199" s="156">
        <f>ROUND(I199*H199,2)</f>
        <v>0</v>
      </c>
      <c r="BL199" s="16" t="s">
        <v>323</v>
      </c>
      <c r="BM199" s="155" t="s">
        <v>16233</v>
      </c>
    </row>
    <row r="200" spans="2:65" s="12" customFormat="1" ht="10">
      <c r="B200" s="157"/>
      <c r="D200" s="158" t="s">
        <v>328</v>
      </c>
      <c r="F200" s="160" t="s">
        <v>16234</v>
      </c>
      <c r="H200" s="161">
        <v>135.78200000000001</v>
      </c>
      <c r="I200" s="162"/>
      <c r="L200" s="157"/>
      <c r="M200" s="163"/>
      <c r="T200" s="164"/>
      <c r="AT200" s="159" t="s">
        <v>328</v>
      </c>
      <c r="AU200" s="159" t="s">
        <v>88</v>
      </c>
      <c r="AV200" s="12" t="s">
        <v>88</v>
      </c>
      <c r="AW200" s="12" t="s">
        <v>3</v>
      </c>
      <c r="AX200" s="12" t="s">
        <v>83</v>
      </c>
      <c r="AY200" s="159" t="s">
        <v>317</v>
      </c>
    </row>
    <row r="201" spans="2:65" s="1" customFormat="1" ht="16.5" customHeight="1">
      <c r="B201" s="142"/>
      <c r="C201" s="143" t="s">
        <v>391</v>
      </c>
      <c r="D201" s="143" t="s">
        <v>319</v>
      </c>
      <c r="E201" s="144" t="s">
        <v>1221</v>
      </c>
      <c r="F201" s="145" t="s">
        <v>1222</v>
      </c>
      <c r="G201" s="146" t="s">
        <v>484</v>
      </c>
      <c r="H201" s="147">
        <v>61.719000000000001</v>
      </c>
      <c r="I201" s="148"/>
      <c r="J201" s="149">
        <f>ROUND(I201*H201,2)</f>
        <v>0</v>
      </c>
      <c r="K201" s="150"/>
      <c r="L201" s="31"/>
      <c r="M201" s="151" t="s">
        <v>1</v>
      </c>
      <c r="N201" s="152" t="s">
        <v>42</v>
      </c>
      <c r="P201" s="153">
        <f>O201*H201</f>
        <v>0</v>
      </c>
      <c r="Q201" s="153">
        <v>7.3299999999999997E-3</v>
      </c>
      <c r="R201" s="153">
        <f>Q201*H201</f>
        <v>0.45240026999999999</v>
      </c>
      <c r="S201" s="153">
        <v>0</v>
      </c>
      <c r="T201" s="154">
        <f>S201*H201</f>
        <v>0</v>
      </c>
      <c r="AR201" s="155" t="s">
        <v>323</v>
      </c>
      <c r="AT201" s="155" t="s">
        <v>319</v>
      </c>
      <c r="AU201" s="155" t="s">
        <v>88</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323</v>
      </c>
      <c r="BM201" s="155" t="s">
        <v>16235</v>
      </c>
    </row>
    <row r="202" spans="2:65" s="12" customFormat="1" ht="10">
      <c r="B202" s="157"/>
      <c r="D202" s="158" t="s">
        <v>328</v>
      </c>
      <c r="E202" s="159" t="s">
        <v>1</v>
      </c>
      <c r="F202" s="160" t="s">
        <v>16236</v>
      </c>
      <c r="H202" s="161">
        <v>34.93</v>
      </c>
      <c r="I202" s="162"/>
      <c r="L202" s="157"/>
      <c r="M202" s="163"/>
      <c r="T202" s="164"/>
      <c r="AT202" s="159" t="s">
        <v>328</v>
      </c>
      <c r="AU202" s="159" t="s">
        <v>88</v>
      </c>
      <c r="AV202" s="12" t="s">
        <v>88</v>
      </c>
      <c r="AW202" s="12" t="s">
        <v>31</v>
      </c>
      <c r="AX202" s="12" t="s">
        <v>76</v>
      </c>
      <c r="AY202" s="159" t="s">
        <v>317</v>
      </c>
    </row>
    <row r="203" spans="2:65" s="12" customFormat="1" ht="10">
      <c r="B203" s="157"/>
      <c r="D203" s="158" t="s">
        <v>328</v>
      </c>
      <c r="E203" s="159" t="s">
        <v>1</v>
      </c>
      <c r="F203" s="160" t="s">
        <v>16237</v>
      </c>
      <c r="H203" s="161">
        <v>26.789000000000001</v>
      </c>
      <c r="I203" s="162"/>
      <c r="L203" s="157"/>
      <c r="M203" s="163"/>
      <c r="T203" s="164"/>
      <c r="AT203" s="159" t="s">
        <v>328</v>
      </c>
      <c r="AU203" s="159" t="s">
        <v>88</v>
      </c>
      <c r="AV203" s="12" t="s">
        <v>88</v>
      </c>
      <c r="AW203" s="12" t="s">
        <v>31</v>
      </c>
      <c r="AX203" s="12" t="s">
        <v>76</v>
      </c>
      <c r="AY203" s="159" t="s">
        <v>317</v>
      </c>
    </row>
    <row r="204" spans="2:65" s="13" customFormat="1" ht="10">
      <c r="B204" s="165"/>
      <c r="D204" s="158" t="s">
        <v>328</v>
      </c>
      <c r="E204" s="166" t="s">
        <v>1</v>
      </c>
      <c r="F204" s="167" t="s">
        <v>16231</v>
      </c>
      <c r="H204" s="168">
        <v>61.719000000000001</v>
      </c>
      <c r="I204" s="169"/>
      <c r="L204" s="165"/>
      <c r="M204" s="170"/>
      <c r="T204" s="171"/>
      <c r="AT204" s="166" t="s">
        <v>328</v>
      </c>
      <c r="AU204" s="166" t="s">
        <v>88</v>
      </c>
      <c r="AV204" s="13" t="s">
        <v>92</v>
      </c>
      <c r="AW204" s="13" t="s">
        <v>31</v>
      </c>
      <c r="AX204" s="13" t="s">
        <v>76</v>
      </c>
      <c r="AY204" s="166" t="s">
        <v>317</v>
      </c>
    </row>
    <row r="205" spans="2:65" s="14" customFormat="1" ht="10">
      <c r="B205" s="172"/>
      <c r="D205" s="158" t="s">
        <v>328</v>
      </c>
      <c r="E205" s="173" t="s">
        <v>1</v>
      </c>
      <c r="F205" s="174" t="s">
        <v>332</v>
      </c>
      <c r="H205" s="175">
        <v>61.719000000000001</v>
      </c>
      <c r="I205" s="176"/>
      <c r="L205" s="172"/>
      <c r="M205" s="177"/>
      <c r="T205" s="178"/>
      <c r="AT205" s="173" t="s">
        <v>328</v>
      </c>
      <c r="AU205" s="173" t="s">
        <v>88</v>
      </c>
      <c r="AV205" s="14" t="s">
        <v>323</v>
      </c>
      <c r="AW205" s="14" t="s">
        <v>31</v>
      </c>
      <c r="AX205" s="14" t="s">
        <v>83</v>
      </c>
      <c r="AY205" s="173" t="s">
        <v>317</v>
      </c>
    </row>
    <row r="206" spans="2:65" s="1" customFormat="1" ht="24.15" customHeight="1">
      <c r="B206" s="142"/>
      <c r="C206" s="179" t="s">
        <v>396</v>
      </c>
      <c r="D206" s="179" t="s">
        <v>454</v>
      </c>
      <c r="E206" s="180" t="s">
        <v>1229</v>
      </c>
      <c r="F206" s="181" t="s">
        <v>16238</v>
      </c>
      <c r="G206" s="182" t="s">
        <v>484</v>
      </c>
      <c r="H206" s="183">
        <v>67.891000000000005</v>
      </c>
      <c r="I206" s="184"/>
      <c r="J206" s="185">
        <f>ROUND(I206*H206,2)</f>
        <v>0</v>
      </c>
      <c r="K206" s="186"/>
      <c r="L206" s="187"/>
      <c r="M206" s="188" t="s">
        <v>1</v>
      </c>
      <c r="N206" s="189" t="s">
        <v>42</v>
      </c>
      <c r="P206" s="153">
        <f>O206*H206</f>
        <v>0</v>
      </c>
      <c r="Q206" s="153">
        <v>0</v>
      </c>
      <c r="R206" s="153">
        <f>Q206*H206</f>
        <v>0</v>
      </c>
      <c r="S206" s="153">
        <v>0</v>
      </c>
      <c r="T206" s="154">
        <f>S206*H206</f>
        <v>0</v>
      </c>
      <c r="AR206" s="155" t="s">
        <v>356</v>
      </c>
      <c r="AT206" s="155" t="s">
        <v>454</v>
      </c>
      <c r="AU206" s="155" t="s">
        <v>88</v>
      </c>
      <c r="AY206" s="16" t="s">
        <v>317</v>
      </c>
      <c r="BE206" s="156">
        <f>IF(N206="základná",J206,0)</f>
        <v>0</v>
      </c>
      <c r="BF206" s="156">
        <f>IF(N206="znížená",J206,0)</f>
        <v>0</v>
      </c>
      <c r="BG206" s="156">
        <f>IF(N206="zákl. prenesená",J206,0)</f>
        <v>0</v>
      </c>
      <c r="BH206" s="156">
        <f>IF(N206="zníž. prenesená",J206,0)</f>
        <v>0</v>
      </c>
      <c r="BI206" s="156">
        <f>IF(N206="nulová",J206,0)</f>
        <v>0</v>
      </c>
      <c r="BJ206" s="16" t="s">
        <v>88</v>
      </c>
      <c r="BK206" s="156">
        <f>ROUND(I206*H206,2)</f>
        <v>0</v>
      </c>
      <c r="BL206" s="16" t="s">
        <v>323</v>
      </c>
      <c r="BM206" s="155" t="s">
        <v>16239</v>
      </c>
    </row>
    <row r="207" spans="2:65" s="12" customFormat="1" ht="10">
      <c r="B207" s="157"/>
      <c r="D207" s="158" t="s">
        <v>328</v>
      </c>
      <c r="F207" s="160" t="s">
        <v>16240</v>
      </c>
      <c r="H207" s="161">
        <v>67.891000000000005</v>
      </c>
      <c r="I207" s="162"/>
      <c r="L207" s="157"/>
      <c r="M207" s="163"/>
      <c r="T207" s="164"/>
      <c r="AT207" s="159" t="s">
        <v>328</v>
      </c>
      <c r="AU207" s="159" t="s">
        <v>88</v>
      </c>
      <c r="AV207" s="12" t="s">
        <v>88</v>
      </c>
      <c r="AW207" s="12" t="s">
        <v>3</v>
      </c>
      <c r="AX207" s="12" t="s">
        <v>83</v>
      </c>
      <c r="AY207" s="159" t="s">
        <v>317</v>
      </c>
    </row>
    <row r="208" spans="2:65" s="1" customFormat="1" ht="21.75" customHeight="1">
      <c r="B208" s="142"/>
      <c r="C208" s="143" t="s">
        <v>401</v>
      </c>
      <c r="D208" s="143" t="s">
        <v>319</v>
      </c>
      <c r="E208" s="144" t="s">
        <v>16241</v>
      </c>
      <c r="F208" s="145" t="s">
        <v>16242</v>
      </c>
      <c r="G208" s="146" t="s">
        <v>322</v>
      </c>
      <c r="H208" s="147">
        <v>39.871000000000002</v>
      </c>
      <c r="I208" s="148"/>
      <c r="J208" s="149">
        <f>ROUND(I208*H208,2)</f>
        <v>0</v>
      </c>
      <c r="K208" s="150"/>
      <c r="L208" s="31"/>
      <c r="M208" s="151" t="s">
        <v>1</v>
      </c>
      <c r="N208" s="152" t="s">
        <v>42</v>
      </c>
      <c r="P208" s="153">
        <f>O208*H208</f>
        <v>0</v>
      </c>
      <c r="Q208" s="153">
        <v>2.3140399999999999</v>
      </c>
      <c r="R208" s="153">
        <f>Q208*H208</f>
        <v>92.263088839999995</v>
      </c>
      <c r="S208" s="153">
        <v>0</v>
      </c>
      <c r="T208" s="154">
        <f>S208*H208</f>
        <v>0</v>
      </c>
      <c r="AR208" s="155" t="s">
        <v>323</v>
      </c>
      <c r="AT208" s="155" t="s">
        <v>319</v>
      </c>
      <c r="AU208" s="155" t="s">
        <v>88</v>
      </c>
      <c r="AY208" s="16" t="s">
        <v>317</v>
      </c>
      <c r="BE208" s="156">
        <f>IF(N208="základná",J208,0)</f>
        <v>0</v>
      </c>
      <c r="BF208" s="156">
        <f>IF(N208="znížená",J208,0)</f>
        <v>0</v>
      </c>
      <c r="BG208" s="156">
        <f>IF(N208="zákl. prenesená",J208,0)</f>
        <v>0</v>
      </c>
      <c r="BH208" s="156">
        <f>IF(N208="zníž. prenesená",J208,0)</f>
        <v>0</v>
      </c>
      <c r="BI208" s="156">
        <f>IF(N208="nulová",J208,0)</f>
        <v>0</v>
      </c>
      <c r="BJ208" s="16" t="s">
        <v>88</v>
      </c>
      <c r="BK208" s="156">
        <f>ROUND(I208*H208,2)</f>
        <v>0</v>
      </c>
      <c r="BL208" s="16" t="s">
        <v>323</v>
      </c>
      <c r="BM208" s="155" t="s">
        <v>16243</v>
      </c>
    </row>
    <row r="209" spans="2:65" s="12" customFormat="1" ht="10">
      <c r="B209" s="157"/>
      <c r="D209" s="158" t="s">
        <v>328</v>
      </c>
      <c r="E209" s="159" t="s">
        <v>1</v>
      </c>
      <c r="F209" s="160" t="s">
        <v>16244</v>
      </c>
      <c r="H209" s="161">
        <v>16.145</v>
      </c>
      <c r="I209" s="162"/>
      <c r="L209" s="157"/>
      <c r="M209" s="163"/>
      <c r="T209" s="164"/>
      <c r="AT209" s="159" t="s">
        <v>328</v>
      </c>
      <c r="AU209" s="159" t="s">
        <v>88</v>
      </c>
      <c r="AV209" s="12" t="s">
        <v>88</v>
      </c>
      <c r="AW209" s="12" t="s">
        <v>31</v>
      </c>
      <c r="AX209" s="12" t="s">
        <v>76</v>
      </c>
      <c r="AY209" s="159" t="s">
        <v>317</v>
      </c>
    </row>
    <row r="210" spans="2:65" s="12" customFormat="1" ht="10">
      <c r="B210" s="157"/>
      <c r="D210" s="158" t="s">
        <v>328</v>
      </c>
      <c r="E210" s="159" t="s">
        <v>1</v>
      </c>
      <c r="F210" s="160" t="s">
        <v>16245</v>
      </c>
      <c r="H210" s="161">
        <v>20.957999999999998</v>
      </c>
      <c r="I210" s="162"/>
      <c r="L210" s="157"/>
      <c r="M210" s="163"/>
      <c r="T210" s="164"/>
      <c r="AT210" s="159" t="s">
        <v>328</v>
      </c>
      <c r="AU210" s="159" t="s">
        <v>88</v>
      </c>
      <c r="AV210" s="12" t="s">
        <v>88</v>
      </c>
      <c r="AW210" s="12" t="s">
        <v>31</v>
      </c>
      <c r="AX210" s="12" t="s">
        <v>76</v>
      </c>
      <c r="AY210" s="159" t="s">
        <v>317</v>
      </c>
    </row>
    <row r="211" spans="2:65" s="12" customFormat="1" ht="10">
      <c r="B211" s="157"/>
      <c r="D211" s="158" t="s">
        <v>328</v>
      </c>
      <c r="E211" s="159" t="s">
        <v>1</v>
      </c>
      <c r="F211" s="160" t="s">
        <v>16246</v>
      </c>
      <c r="H211" s="161">
        <v>2.7679999999999998</v>
      </c>
      <c r="I211" s="162"/>
      <c r="L211" s="157"/>
      <c r="M211" s="163"/>
      <c r="T211" s="164"/>
      <c r="AT211" s="159" t="s">
        <v>328</v>
      </c>
      <c r="AU211" s="159" t="s">
        <v>88</v>
      </c>
      <c r="AV211" s="12" t="s">
        <v>88</v>
      </c>
      <c r="AW211" s="12" t="s">
        <v>31</v>
      </c>
      <c r="AX211" s="12" t="s">
        <v>76</v>
      </c>
      <c r="AY211" s="159" t="s">
        <v>317</v>
      </c>
    </row>
    <row r="212" spans="2:65" s="13" customFormat="1" ht="10">
      <c r="B212" s="165"/>
      <c r="D212" s="158" t="s">
        <v>328</v>
      </c>
      <c r="E212" s="166" t="s">
        <v>1</v>
      </c>
      <c r="F212" s="167" t="s">
        <v>331</v>
      </c>
      <c r="H212" s="168">
        <v>39.870999999999995</v>
      </c>
      <c r="I212" s="169"/>
      <c r="L212" s="165"/>
      <c r="M212" s="170"/>
      <c r="T212" s="171"/>
      <c r="AT212" s="166" t="s">
        <v>328</v>
      </c>
      <c r="AU212" s="166" t="s">
        <v>88</v>
      </c>
      <c r="AV212" s="13" t="s">
        <v>92</v>
      </c>
      <c r="AW212" s="13" t="s">
        <v>31</v>
      </c>
      <c r="AX212" s="13" t="s">
        <v>76</v>
      </c>
      <c r="AY212" s="166" t="s">
        <v>317</v>
      </c>
    </row>
    <row r="213" spans="2:65" s="14" customFormat="1" ht="10">
      <c r="B213" s="172"/>
      <c r="D213" s="158" t="s">
        <v>328</v>
      </c>
      <c r="E213" s="173" t="s">
        <v>1</v>
      </c>
      <c r="F213" s="174" t="s">
        <v>332</v>
      </c>
      <c r="H213" s="175">
        <v>39.870999999999995</v>
      </c>
      <c r="I213" s="176"/>
      <c r="L213" s="172"/>
      <c r="M213" s="177"/>
      <c r="T213" s="178"/>
      <c r="AT213" s="173" t="s">
        <v>328</v>
      </c>
      <c r="AU213" s="173" t="s">
        <v>88</v>
      </c>
      <c r="AV213" s="14" t="s">
        <v>323</v>
      </c>
      <c r="AW213" s="14" t="s">
        <v>31</v>
      </c>
      <c r="AX213" s="14" t="s">
        <v>83</v>
      </c>
      <c r="AY213" s="173" t="s">
        <v>317</v>
      </c>
    </row>
    <row r="214" spans="2:65" s="1" customFormat="1" ht="24.15" customHeight="1">
      <c r="B214" s="142"/>
      <c r="C214" s="143" t="s">
        <v>405</v>
      </c>
      <c r="D214" s="143" t="s">
        <v>319</v>
      </c>
      <c r="E214" s="144" t="s">
        <v>16247</v>
      </c>
      <c r="F214" s="145" t="s">
        <v>16248</v>
      </c>
      <c r="G214" s="146" t="s">
        <v>444</v>
      </c>
      <c r="H214" s="147">
        <v>199.357</v>
      </c>
      <c r="I214" s="148"/>
      <c r="J214" s="149">
        <f>ROUND(I214*H214,2)</f>
        <v>0</v>
      </c>
      <c r="K214" s="150"/>
      <c r="L214" s="31"/>
      <c r="M214" s="151" t="s">
        <v>1</v>
      </c>
      <c r="N214" s="152" t="s">
        <v>42</v>
      </c>
      <c r="P214" s="153">
        <f>O214*H214</f>
        <v>0</v>
      </c>
      <c r="Q214" s="153">
        <v>3.96E-3</v>
      </c>
      <c r="R214" s="153">
        <f>Q214*H214</f>
        <v>0.78945372000000003</v>
      </c>
      <c r="S214" s="153">
        <v>0</v>
      </c>
      <c r="T214" s="154">
        <f>S214*H214</f>
        <v>0</v>
      </c>
      <c r="AR214" s="155" t="s">
        <v>323</v>
      </c>
      <c r="AT214" s="155" t="s">
        <v>319</v>
      </c>
      <c r="AU214" s="155" t="s">
        <v>88</v>
      </c>
      <c r="AY214" s="16" t="s">
        <v>317</v>
      </c>
      <c r="BE214" s="156">
        <f>IF(N214="základná",J214,0)</f>
        <v>0</v>
      </c>
      <c r="BF214" s="156">
        <f>IF(N214="znížená",J214,0)</f>
        <v>0</v>
      </c>
      <c r="BG214" s="156">
        <f>IF(N214="zákl. prenesená",J214,0)</f>
        <v>0</v>
      </c>
      <c r="BH214" s="156">
        <f>IF(N214="zníž. prenesená",J214,0)</f>
        <v>0</v>
      </c>
      <c r="BI214" s="156">
        <f>IF(N214="nulová",J214,0)</f>
        <v>0</v>
      </c>
      <c r="BJ214" s="16" t="s">
        <v>88</v>
      </c>
      <c r="BK214" s="156">
        <f>ROUND(I214*H214,2)</f>
        <v>0</v>
      </c>
      <c r="BL214" s="16" t="s">
        <v>323</v>
      </c>
      <c r="BM214" s="155" t="s">
        <v>16249</v>
      </c>
    </row>
    <row r="215" spans="2:65" s="12" customFormat="1" ht="10">
      <c r="B215" s="157"/>
      <c r="D215" s="158" t="s">
        <v>328</v>
      </c>
      <c r="E215" s="159" t="s">
        <v>1</v>
      </c>
      <c r="F215" s="160" t="s">
        <v>16250</v>
      </c>
      <c r="H215" s="161">
        <v>80.727000000000004</v>
      </c>
      <c r="I215" s="162"/>
      <c r="L215" s="157"/>
      <c r="M215" s="163"/>
      <c r="T215" s="164"/>
      <c r="AT215" s="159" t="s">
        <v>328</v>
      </c>
      <c r="AU215" s="159" t="s">
        <v>88</v>
      </c>
      <c r="AV215" s="12" t="s">
        <v>88</v>
      </c>
      <c r="AW215" s="12" t="s">
        <v>31</v>
      </c>
      <c r="AX215" s="12" t="s">
        <v>76</v>
      </c>
      <c r="AY215" s="159" t="s">
        <v>317</v>
      </c>
    </row>
    <row r="216" spans="2:65" s="12" customFormat="1" ht="10">
      <c r="B216" s="157"/>
      <c r="D216" s="158" t="s">
        <v>328</v>
      </c>
      <c r="E216" s="159" t="s">
        <v>1</v>
      </c>
      <c r="F216" s="160" t="s">
        <v>16251</v>
      </c>
      <c r="H216" s="161">
        <v>104.79</v>
      </c>
      <c r="I216" s="162"/>
      <c r="L216" s="157"/>
      <c r="M216" s="163"/>
      <c r="T216" s="164"/>
      <c r="AT216" s="159" t="s">
        <v>328</v>
      </c>
      <c r="AU216" s="159" t="s">
        <v>88</v>
      </c>
      <c r="AV216" s="12" t="s">
        <v>88</v>
      </c>
      <c r="AW216" s="12" t="s">
        <v>31</v>
      </c>
      <c r="AX216" s="12" t="s">
        <v>76</v>
      </c>
      <c r="AY216" s="159" t="s">
        <v>317</v>
      </c>
    </row>
    <row r="217" spans="2:65" s="12" customFormat="1" ht="10">
      <c r="B217" s="157"/>
      <c r="D217" s="158" t="s">
        <v>328</v>
      </c>
      <c r="E217" s="159" t="s">
        <v>1</v>
      </c>
      <c r="F217" s="160" t="s">
        <v>16252</v>
      </c>
      <c r="H217" s="161">
        <v>13.84</v>
      </c>
      <c r="I217" s="162"/>
      <c r="L217" s="157"/>
      <c r="M217" s="163"/>
      <c r="T217" s="164"/>
      <c r="AT217" s="159" t="s">
        <v>328</v>
      </c>
      <c r="AU217" s="159" t="s">
        <v>88</v>
      </c>
      <c r="AV217" s="12" t="s">
        <v>88</v>
      </c>
      <c r="AW217" s="12" t="s">
        <v>31</v>
      </c>
      <c r="AX217" s="12" t="s">
        <v>76</v>
      </c>
      <c r="AY217" s="159" t="s">
        <v>317</v>
      </c>
    </row>
    <row r="218" spans="2:65" s="13" customFormat="1" ht="10">
      <c r="B218" s="165"/>
      <c r="D218" s="158" t="s">
        <v>328</v>
      </c>
      <c r="E218" s="166" t="s">
        <v>1</v>
      </c>
      <c r="F218" s="167" t="s">
        <v>331</v>
      </c>
      <c r="H218" s="168">
        <v>199.357</v>
      </c>
      <c r="I218" s="169"/>
      <c r="L218" s="165"/>
      <c r="M218" s="170"/>
      <c r="T218" s="171"/>
      <c r="AT218" s="166" t="s">
        <v>328</v>
      </c>
      <c r="AU218" s="166" t="s">
        <v>88</v>
      </c>
      <c r="AV218" s="13" t="s">
        <v>92</v>
      </c>
      <c r="AW218" s="13" t="s">
        <v>31</v>
      </c>
      <c r="AX218" s="13" t="s">
        <v>76</v>
      </c>
      <c r="AY218" s="166" t="s">
        <v>317</v>
      </c>
    </row>
    <row r="219" spans="2:65" s="14" customFormat="1" ht="10">
      <c r="B219" s="172"/>
      <c r="D219" s="158" t="s">
        <v>328</v>
      </c>
      <c r="E219" s="173" t="s">
        <v>1</v>
      </c>
      <c r="F219" s="174" t="s">
        <v>332</v>
      </c>
      <c r="H219" s="175">
        <v>199.357</v>
      </c>
      <c r="I219" s="176"/>
      <c r="L219" s="172"/>
      <c r="M219" s="177"/>
      <c r="T219" s="178"/>
      <c r="AT219" s="173" t="s">
        <v>328</v>
      </c>
      <c r="AU219" s="173" t="s">
        <v>88</v>
      </c>
      <c r="AV219" s="14" t="s">
        <v>323</v>
      </c>
      <c r="AW219" s="14" t="s">
        <v>31</v>
      </c>
      <c r="AX219" s="14" t="s">
        <v>83</v>
      </c>
      <c r="AY219" s="173" t="s">
        <v>317</v>
      </c>
    </row>
    <row r="220" spans="2:65" s="1" customFormat="1" ht="24.15" customHeight="1">
      <c r="B220" s="142"/>
      <c r="C220" s="143" t="s">
        <v>415</v>
      </c>
      <c r="D220" s="143" t="s">
        <v>319</v>
      </c>
      <c r="E220" s="144" t="s">
        <v>16253</v>
      </c>
      <c r="F220" s="145" t="s">
        <v>16254</v>
      </c>
      <c r="G220" s="146" t="s">
        <v>444</v>
      </c>
      <c r="H220" s="147">
        <v>199.357</v>
      </c>
      <c r="I220" s="148"/>
      <c r="J220" s="149">
        <f>ROUND(I220*H220,2)</f>
        <v>0</v>
      </c>
      <c r="K220" s="150"/>
      <c r="L220" s="31"/>
      <c r="M220" s="151" t="s">
        <v>1</v>
      </c>
      <c r="N220" s="152" t="s">
        <v>42</v>
      </c>
      <c r="P220" s="153">
        <f>O220*H220</f>
        <v>0</v>
      </c>
      <c r="Q220" s="153">
        <v>0</v>
      </c>
      <c r="R220" s="153">
        <f>Q220*H220</f>
        <v>0</v>
      </c>
      <c r="S220" s="153">
        <v>0</v>
      </c>
      <c r="T220" s="154">
        <f>S220*H220</f>
        <v>0</v>
      </c>
      <c r="AR220" s="155" t="s">
        <v>323</v>
      </c>
      <c r="AT220" s="155" t="s">
        <v>319</v>
      </c>
      <c r="AU220" s="155" t="s">
        <v>88</v>
      </c>
      <c r="AY220" s="16" t="s">
        <v>317</v>
      </c>
      <c r="BE220" s="156">
        <f>IF(N220="základná",J220,0)</f>
        <v>0</v>
      </c>
      <c r="BF220" s="156">
        <f>IF(N220="znížená",J220,0)</f>
        <v>0</v>
      </c>
      <c r="BG220" s="156">
        <f>IF(N220="zákl. prenesená",J220,0)</f>
        <v>0</v>
      </c>
      <c r="BH220" s="156">
        <f>IF(N220="zníž. prenesená",J220,0)</f>
        <v>0</v>
      </c>
      <c r="BI220" s="156">
        <f>IF(N220="nulová",J220,0)</f>
        <v>0</v>
      </c>
      <c r="BJ220" s="16" t="s">
        <v>88</v>
      </c>
      <c r="BK220" s="156">
        <f>ROUND(I220*H220,2)</f>
        <v>0</v>
      </c>
      <c r="BL220" s="16" t="s">
        <v>323</v>
      </c>
      <c r="BM220" s="155" t="s">
        <v>16255</v>
      </c>
    </row>
    <row r="221" spans="2:65" s="12" customFormat="1" ht="10">
      <c r="B221" s="157"/>
      <c r="D221" s="158" t="s">
        <v>328</v>
      </c>
      <c r="E221" s="159" t="s">
        <v>1</v>
      </c>
      <c r="F221" s="160" t="s">
        <v>16250</v>
      </c>
      <c r="H221" s="161">
        <v>80.727000000000004</v>
      </c>
      <c r="I221" s="162"/>
      <c r="L221" s="157"/>
      <c r="M221" s="163"/>
      <c r="T221" s="164"/>
      <c r="AT221" s="159" t="s">
        <v>328</v>
      </c>
      <c r="AU221" s="159" t="s">
        <v>88</v>
      </c>
      <c r="AV221" s="12" t="s">
        <v>88</v>
      </c>
      <c r="AW221" s="12" t="s">
        <v>31</v>
      </c>
      <c r="AX221" s="12" t="s">
        <v>76</v>
      </c>
      <c r="AY221" s="159" t="s">
        <v>317</v>
      </c>
    </row>
    <row r="222" spans="2:65" s="12" customFormat="1" ht="10">
      <c r="B222" s="157"/>
      <c r="D222" s="158" t="s">
        <v>328</v>
      </c>
      <c r="E222" s="159" t="s">
        <v>1</v>
      </c>
      <c r="F222" s="160" t="s">
        <v>16251</v>
      </c>
      <c r="H222" s="161">
        <v>104.79</v>
      </c>
      <c r="I222" s="162"/>
      <c r="L222" s="157"/>
      <c r="M222" s="163"/>
      <c r="T222" s="164"/>
      <c r="AT222" s="159" t="s">
        <v>328</v>
      </c>
      <c r="AU222" s="159" t="s">
        <v>88</v>
      </c>
      <c r="AV222" s="12" t="s">
        <v>88</v>
      </c>
      <c r="AW222" s="12" t="s">
        <v>31</v>
      </c>
      <c r="AX222" s="12" t="s">
        <v>76</v>
      </c>
      <c r="AY222" s="159" t="s">
        <v>317</v>
      </c>
    </row>
    <row r="223" spans="2:65" s="12" customFormat="1" ht="10">
      <c r="B223" s="157"/>
      <c r="D223" s="158" t="s">
        <v>328</v>
      </c>
      <c r="E223" s="159" t="s">
        <v>1</v>
      </c>
      <c r="F223" s="160" t="s">
        <v>16252</v>
      </c>
      <c r="H223" s="161">
        <v>13.84</v>
      </c>
      <c r="I223" s="162"/>
      <c r="L223" s="157"/>
      <c r="M223" s="163"/>
      <c r="T223" s="164"/>
      <c r="AT223" s="159" t="s">
        <v>328</v>
      </c>
      <c r="AU223" s="159" t="s">
        <v>88</v>
      </c>
      <c r="AV223" s="12" t="s">
        <v>88</v>
      </c>
      <c r="AW223" s="12" t="s">
        <v>31</v>
      </c>
      <c r="AX223" s="12" t="s">
        <v>76</v>
      </c>
      <c r="AY223" s="159" t="s">
        <v>317</v>
      </c>
    </row>
    <row r="224" spans="2:65" s="13" customFormat="1" ht="10">
      <c r="B224" s="165"/>
      <c r="D224" s="158" t="s">
        <v>328</v>
      </c>
      <c r="E224" s="166" t="s">
        <v>1</v>
      </c>
      <c r="F224" s="167" t="s">
        <v>331</v>
      </c>
      <c r="H224" s="168">
        <v>199.357</v>
      </c>
      <c r="I224" s="169"/>
      <c r="L224" s="165"/>
      <c r="M224" s="170"/>
      <c r="T224" s="171"/>
      <c r="AT224" s="166" t="s">
        <v>328</v>
      </c>
      <c r="AU224" s="166" t="s">
        <v>88</v>
      </c>
      <c r="AV224" s="13" t="s">
        <v>92</v>
      </c>
      <c r="AW224" s="13" t="s">
        <v>31</v>
      </c>
      <c r="AX224" s="13" t="s">
        <v>76</v>
      </c>
      <c r="AY224" s="166" t="s">
        <v>317</v>
      </c>
    </row>
    <row r="225" spans="2:65" s="14" customFormat="1" ht="10">
      <c r="B225" s="172"/>
      <c r="D225" s="158" t="s">
        <v>328</v>
      </c>
      <c r="E225" s="173" t="s">
        <v>1</v>
      </c>
      <c r="F225" s="174" t="s">
        <v>332</v>
      </c>
      <c r="H225" s="175">
        <v>199.357</v>
      </c>
      <c r="I225" s="176"/>
      <c r="L225" s="172"/>
      <c r="M225" s="177"/>
      <c r="T225" s="178"/>
      <c r="AT225" s="173" t="s">
        <v>328</v>
      </c>
      <c r="AU225" s="173" t="s">
        <v>88</v>
      </c>
      <c r="AV225" s="14" t="s">
        <v>323</v>
      </c>
      <c r="AW225" s="14" t="s">
        <v>31</v>
      </c>
      <c r="AX225" s="14" t="s">
        <v>83</v>
      </c>
      <c r="AY225" s="173" t="s">
        <v>317</v>
      </c>
    </row>
    <row r="226" spans="2:65" s="1" customFormat="1" ht="16.5" customHeight="1">
      <c r="B226" s="142"/>
      <c r="C226" s="143" t="s">
        <v>7</v>
      </c>
      <c r="D226" s="143" t="s">
        <v>319</v>
      </c>
      <c r="E226" s="144" t="s">
        <v>16256</v>
      </c>
      <c r="F226" s="145" t="s">
        <v>16257</v>
      </c>
      <c r="G226" s="146" t="s">
        <v>439</v>
      </c>
      <c r="H226" s="147">
        <v>5.97</v>
      </c>
      <c r="I226" s="148"/>
      <c r="J226" s="149">
        <f>ROUND(I226*H226,2)</f>
        <v>0</v>
      </c>
      <c r="K226" s="150"/>
      <c r="L226" s="31"/>
      <c r="M226" s="151" t="s">
        <v>1</v>
      </c>
      <c r="N226" s="152" t="s">
        <v>42</v>
      </c>
      <c r="P226" s="153">
        <f>O226*H226</f>
        <v>0</v>
      </c>
      <c r="Q226" s="153">
        <v>1.01555</v>
      </c>
      <c r="R226" s="153">
        <f>Q226*H226</f>
        <v>6.0628334999999991</v>
      </c>
      <c r="S226" s="153">
        <v>0</v>
      </c>
      <c r="T226" s="154">
        <f>S226*H226</f>
        <v>0</v>
      </c>
      <c r="AR226" s="155" t="s">
        <v>323</v>
      </c>
      <c r="AT226" s="155" t="s">
        <v>319</v>
      </c>
      <c r="AU226" s="155" t="s">
        <v>88</v>
      </c>
      <c r="AY226" s="16" t="s">
        <v>317</v>
      </c>
      <c r="BE226" s="156">
        <f>IF(N226="základná",J226,0)</f>
        <v>0</v>
      </c>
      <c r="BF226" s="156">
        <f>IF(N226="znížená",J226,0)</f>
        <v>0</v>
      </c>
      <c r="BG226" s="156">
        <f>IF(N226="zákl. prenesená",J226,0)</f>
        <v>0</v>
      </c>
      <c r="BH226" s="156">
        <f>IF(N226="zníž. prenesená",J226,0)</f>
        <v>0</v>
      </c>
      <c r="BI226" s="156">
        <f>IF(N226="nulová",J226,0)</f>
        <v>0</v>
      </c>
      <c r="BJ226" s="16" t="s">
        <v>88</v>
      </c>
      <c r="BK226" s="156">
        <f>ROUND(I226*H226,2)</f>
        <v>0</v>
      </c>
      <c r="BL226" s="16" t="s">
        <v>323</v>
      </c>
      <c r="BM226" s="155" t="s">
        <v>16258</v>
      </c>
    </row>
    <row r="227" spans="2:65" s="12" customFormat="1" ht="10">
      <c r="B227" s="157"/>
      <c r="D227" s="158" t="s">
        <v>328</v>
      </c>
      <c r="E227" s="159" t="s">
        <v>1</v>
      </c>
      <c r="F227" s="160" t="s">
        <v>16259</v>
      </c>
      <c r="H227" s="161">
        <v>5.97</v>
      </c>
      <c r="I227" s="162"/>
      <c r="L227" s="157"/>
      <c r="M227" s="163"/>
      <c r="T227" s="164"/>
      <c r="AT227" s="159" t="s">
        <v>328</v>
      </c>
      <c r="AU227" s="159" t="s">
        <v>88</v>
      </c>
      <c r="AV227" s="12" t="s">
        <v>88</v>
      </c>
      <c r="AW227" s="12" t="s">
        <v>31</v>
      </c>
      <c r="AX227" s="12" t="s">
        <v>76</v>
      </c>
      <c r="AY227" s="159" t="s">
        <v>317</v>
      </c>
    </row>
    <row r="228" spans="2:65" s="13" customFormat="1" ht="10">
      <c r="B228" s="165"/>
      <c r="D228" s="158" t="s">
        <v>328</v>
      </c>
      <c r="E228" s="166" t="s">
        <v>1</v>
      </c>
      <c r="F228" s="167" t="s">
        <v>16260</v>
      </c>
      <c r="H228" s="168">
        <v>5.97</v>
      </c>
      <c r="I228" s="169"/>
      <c r="L228" s="165"/>
      <c r="M228" s="170"/>
      <c r="T228" s="171"/>
      <c r="AT228" s="166" t="s">
        <v>328</v>
      </c>
      <c r="AU228" s="166" t="s">
        <v>88</v>
      </c>
      <c r="AV228" s="13" t="s">
        <v>92</v>
      </c>
      <c r="AW228" s="13" t="s">
        <v>31</v>
      </c>
      <c r="AX228" s="13" t="s">
        <v>76</v>
      </c>
      <c r="AY228" s="166" t="s">
        <v>317</v>
      </c>
    </row>
    <row r="229" spans="2:65" s="14" customFormat="1" ht="10">
      <c r="B229" s="172"/>
      <c r="D229" s="158" t="s">
        <v>328</v>
      </c>
      <c r="E229" s="173" t="s">
        <v>1</v>
      </c>
      <c r="F229" s="174" t="s">
        <v>332</v>
      </c>
      <c r="H229" s="175">
        <v>5.97</v>
      </c>
      <c r="I229" s="176"/>
      <c r="L229" s="172"/>
      <c r="M229" s="177"/>
      <c r="T229" s="178"/>
      <c r="AT229" s="173" t="s">
        <v>328</v>
      </c>
      <c r="AU229" s="173" t="s">
        <v>88</v>
      </c>
      <c r="AV229" s="14" t="s">
        <v>323</v>
      </c>
      <c r="AW229" s="14" t="s">
        <v>31</v>
      </c>
      <c r="AX229" s="14" t="s">
        <v>83</v>
      </c>
      <c r="AY229" s="173" t="s">
        <v>317</v>
      </c>
    </row>
    <row r="230" spans="2:65" s="1" customFormat="1" ht="16.5" customHeight="1">
      <c r="B230" s="142"/>
      <c r="C230" s="143" t="s">
        <v>427</v>
      </c>
      <c r="D230" s="143" t="s">
        <v>319</v>
      </c>
      <c r="E230" s="144" t="s">
        <v>16261</v>
      </c>
      <c r="F230" s="145" t="s">
        <v>16262</v>
      </c>
      <c r="G230" s="146" t="s">
        <v>439</v>
      </c>
      <c r="H230" s="147">
        <v>4.3330000000000002</v>
      </c>
      <c r="I230" s="148"/>
      <c r="J230" s="149">
        <f>ROUND(I230*H230,2)</f>
        <v>0</v>
      </c>
      <c r="K230" s="150"/>
      <c r="L230" s="31"/>
      <c r="M230" s="151" t="s">
        <v>1</v>
      </c>
      <c r="N230" s="152" t="s">
        <v>42</v>
      </c>
      <c r="P230" s="153">
        <f>O230*H230</f>
        <v>0</v>
      </c>
      <c r="Q230" s="153">
        <v>1.20296</v>
      </c>
      <c r="R230" s="153">
        <f>Q230*H230</f>
        <v>5.21242568</v>
      </c>
      <c r="S230" s="153">
        <v>0</v>
      </c>
      <c r="T230" s="154">
        <f>S230*H230</f>
        <v>0</v>
      </c>
      <c r="AR230" s="155" t="s">
        <v>323</v>
      </c>
      <c r="AT230" s="155" t="s">
        <v>319</v>
      </c>
      <c r="AU230" s="155" t="s">
        <v>88</v>
      </c>
      <c r="AY230" s="16" t="s">
        <v>317</v>
      </c>
      <c r="BE230" s="156">
        <f>IF(N230="základná",J230,0)</f>
        <v>0</v>
      </c>
      <c r="BF230" s="156">
        <f>IF(N230="znížená",J230,0)</f>
        <v>0</v>
      </c>
      <c r="BG230" s="156">
        <f>IF(N230="zákl. prenesená",J230,0)</f>
        <v>0</v>
      </c>
      <c r="BH230" s="156">
        <f>IF(N230="zníž. prenesená",J230,0)</f>
        <v>0</v>
      </c>
      <c r="BI230" s="156">
        <f>IF(N230="nulová",J230,0)</f>
        <v>0</v>
      </c>
      <c r="BJ230" s="16" t="s">
        <v>88</v>
      </c>
      <c r="BK230" s="156">
        <f>ROUND(I230*H230,2)</f>
        <v>0</v>
      </c>
      <c r="BL230" s="16" t="s">
        <v>323</v>
      </c>
      <c r="BM230" s="155" t="s">
        <v>16263</v>
      </c>
    </row>
    <row r="231" spans="2:65" s="12" customFormat="1" ht="10">
      <c r="B231" s="157"/>
      <c r="D231" s="158" t="s">
        <v>328</v>
      </c>
      <c r="E231" s="159" t="s">
        <v>1</v>
      </c>
      <c r="F231" s="160" t="s">
        <v>16264</v>
      </c>
      <c r="H231" s="161">
        <v>4.3330000000000002</v>
      </c>
      <c r="I231" s="162"/>
      <c r="L231" s="157"/>
      <c r="M231" s="163"/>
      <c r="T231" s="164"/>
      <c r="AT231" s="159" t="s">
        <v>328</v>
      </c>
      <c r="AU231" s="159" t="s">
        <v>88</v>
      </c>
      <c r="AV231" s="12" t="s">
        <v>88</v>
      </c>
      <c r="AW231" s="12" t="s">
        <v>31</v>
      </c>
      <c r="AX231" s="12" t="s">
        <v>76</v>
      </c>
      <c r="AY231" s="159" t="s">
        <v>317</v>
      </c>
    </row>
    <row r="232" spans="2:65" s="13" customFormat="1" ht="10">
      <c r="B232" s="165"/>
      <c r="D232" s="158" t="s">
        <v>328</v>
      </c>
      <c r="E232" s="166" t="s">
        <v>1</v>
      </c>
      <c r="F232" s="167" t="s">
        <v>16265</v>
      </c>
      <c r="H232" s="168">
        <v>4.3330000000000002</v>
      </c>
      <c r="I232" s="169"/>
      <c r="L232" s="165"/>
      <c r="M232" s="170"/>
      <c r="T232" s="171"/>
      <c r="AT232" s="166" t="s">
        <v>328</v>
      </c>
      <c r="AU232" s="166" t="s">
        <v>88</v>
      </c>
      <c r="AV232" s="13" t="s">
        <v>92</v>
      </c>
      <c r="AW232" s="13" t="s">
        <v>31</v>
      </c>
      <c r="AX232" s="13" t="s">
        <v>76</v>
      </c>
      <c r="AY232" s="166" t="s">
        <v>317</v>
      </c>
    </row>
    <row r="233" spans="2:65" s="14" customFormat="1" ht="10">
      <c r="B233" s="172"/>
      <c r="D233" s="158" t="s">
        <v>328</v>
      </c>
      <c r="E233" s="173" t="s">
        <v>1</v>
      </c>
      <c r="F233" s="174" t="s">
        <v>332</v>
      </c>
      <c r="H233" s="175">
        <v>4.3330000000000002</v>
      </c>
      <c r="I233" s="176"/>
      <c r="L233" s="172"/>
      <c r="M233" s="177"/>
      <c r="T233" s="178"/>
      <c r="AT233" s="173" t="s">
        <v>328</v>
      </c>
      <c r="AU233" s="173" t="s">
        <v>88</v>
      </c>
      <c r="AV233" s="14" t="s">
        <v>323</v>
      </c>
      <c r="AW233" s="14" t="s">
        <v>31</v>
      </c>
      <c r="AX233" s="14" t="s">
        <v>83</v>
      </c>
      <c r="AY233" s="173" t="s">
        <v>317</v>
      </c>
    </row>
    <row r="234" spans="2:65" s="1" customFormat="1" ht="33" customHeight="1">
      <c r="B234" s="142"/>
      <c r="C234" s="143" t="s">
        <v>432</v>
      </c>
      <c r="D234" s="143" t="s">
        <v>319</v>
      </c>
      <c r="E234" s="144" t="s">
        <v>14170</v>
      </c>
      <c r="F234" s="145" t="s">
        <v>16266</v>
      </c>
      <c r="G234" s="146" t="s">
        <v>322</v>
      </c>
      <c r="H234" s="147">
        <v>3.75</v>
      </c>
      <c r="I234" s="148"/>
      <c r="J234" s="149">
        <f>ROUND(I234*H234,2)</f>
        <v>0</v>
      </c>
      <c r="K234" s="150"/>
      <c r="L234" s="31"/>
      <c r="M234" s="151" t="s">
        <v>1</v>
      </c>
      <c r="N234" s="152" t="s">
        <v>42</v>
      </c>
      <c r="P234" s="153">
        <f>O234*H234</f>
        <v>0</v>
      </c>
      <c r="Q234" s="153">
        <v>2.3369599999999999</v>
      </c>
      <c r="R234" s="153">
        <f>Q234*H234</f>
        <v>8.7636000000000003</v>
      </c>
      <c r="S234" s="153">
        <v>0</v>
      </c>
      <c r="T234" s="154">
        <f>S234*H234</f>
        <v>0</v>
      </c>
      <c r="AR234" s="155" t="s">
        <v>323</v>
      </c>
      <c r="AT234" s="155" t="s">
        <v>319</v>
      </c>
      <c r="AU234" s="155" t="s">
        <v>88</v>
      </c>
      <c r="AY234" s="16" t="s">
        <v>317</v>
      </c>
      <c r="BE234" s="156">
        <f>IF(N234="základná",J234,0)</f>
        <v>0</v>
      </c>
      <c r="BF234" s="156">
        <f>IF(N234="znížená",J234,0)</f>
        <v>0</v>
      </c>
      <c r="BG234" s="156">
        <f>IF(N234="zákl. prenesená",J234,0)</f>
        <v>0</v>
      </c>
      <c r="BH234" s="156">
        <f>IF(N234="zníž. prenesená",J234,0)</f>
        <v>0</v>
      </c>
      <c r="BI234" s="156">
        <f>IF(N234="nulová",J234,0)</f>
        <v>0</v>
      </c>
      <c r="BJ234" s="16" t="s">
        <v>88</v>
      </c>
      <c r="BK234" s="156">
        <f>ROUND(I234*H234,2)</f>
        <v>0</v>
      </c>
      <c r="BL234" s="16" t="s">
        <v>323</v>
      </c>
      <c r="BM234" s="155" t="s">
        <v>16267</v>
      </c>
    </row>
    <row r="235" spans="2:65" s="12" customFormat="1" ht="10">
      <c r="B235" s="157"/>
      <c r="D235" s="158" t="s">
        <v>328</v>
      </c>
      <c r="E235" s="159" t="s">
        <v>1</v>
      </c>
      <c r="F235" s="160" t="s">
        <v>16268</v>
      </c>
      <c r="H235" s="161">
        <v>3.75</v>
      </c>
      <c r="I235" s="162"/>
      <c r="L235" s="157"/>
      <c r="M235" s="163"/>
      <c r="T235" s="164"/>
      <c r="AT235" s="159" t="s">
        <v>328</v>
      </c>
      <c r="AU235" s="159" t="s">
        <v>88</v>
      </c>
      <c r="AV235" s="12" t="s">
        <v>88</v>
      </c>
      <c r="AW235" s="12" t="s">
        <v>31</v>
      </c>
      <c r="AX235" s="12" t="s">
        <v>76</v>
      </c>
      <c r="AY235" s="159" t="s">
        <v>317</v>
      </c>
    </row>
    <row r="236" spans="2:65" s="13" customFormat="1" ht="10">
      <c r="B236" s="165"/>
      <c r="D236" s="158" t="s">
        <v>328</v>
      </c>
      <c r="E236" s="166" t="s">
        <v>1</v>
      </c>
      <c r="F236" s="167" t="s">
        <v>16269</v>
      </c>
      <c r="H236" s="168">
        <v>3.75</v>
      </c>
      <c r="I236" s="169"/>
      <c r="L236" s="165"/>
      <c r="M236" s="170"/>
      <c r="T236" s="171"/>
      <c r="AT236" s="166" t="s">
        <v>328</v>
      </c>
      <c r="AU236" s="166" t="s">
        <v>88</v>
      </c>
      <c r="AV236" s="13" t="s">
        <v>92</v>
      </c>
      <c r="AW236" s="13" t="s">
        <v>31</v>
      </c>
      <c r="AX236" s="13" t="s">
        <v>76</v>
      </c>
      <c r="AY236" s="166" t="s">
        <v>317</v>
      </c>
    </row>
    <row r="237" spans="2:65" s="14" customFormat="1" ht="10">
      <c r="B237" s="172"/>
      <c r="D237" s="158" t="s">
        <v>328</v>
      </c>
      <c r="E237" s="173" t="s">
        <v>1</v>
      </c>
      <c r="F237" s="174" t="s">
        <v>332</v>
      </c>
      <c r="H237" s="175">
        <v>3.75</v>
      </c>
      <c r="I237" s="176"/>
      <c r="L237" s="172"/>
      <c r="M237" s="177"/>
      <c r="T237" s="178"/>
      <c r="AT237" s="173" t="s">
        <v>328</v>
      </c>
      <c r="AU237" s="173" t="s">
        <v>88</v>
      </c>
      <c r="AV237" s="14" t="s">
        <v>323</v>
      </c>
      <c r="AW237" s="14" t="s">
        <v>31</v>
      </c>
      <c r="AX237" s="14" t="s">
        <v>83</v>
      </c>
      <c r="AY237" s="173" t="s">
        <v>317</v>
      </c>
    </row>
    <row r="238" spans="2:65" s="1" customFormat="1" ht="24.15" customHeight="1">
      <c r="B238" s="142"/>
      <c r="C238" s="179" t="s">
        <v>436</v>
      </c>
      <c r="D238" s="179" t="s">
        <v>454</v>
      </c>
      <c r="E238" s="180" t="s">
        <v>1105</v>
      </c>
      <c r="F238" s="181" t="s">
        <v>1106</v>
      </c>
      <c r="G238" s="182" t="s">
        <v>1107</v>
      </c>
      <c r="H238" s="183">
        <v>500</v>
      </c>
      <c r="I238" s="184"/>
      <c r="J238" s="185">
        <f>ROUND(I238*H238,2)</f>
        <v>0</v>
      </c>
      <c r="K238" s="186"/>
      <c r="L238" s="187"/>
      <c r="M238" s="188" t="s">
        <v>1</v>
      </c>
      <c r="N238" s="189" t="s">
        <v>42</v>
      </c>
      <c r="P238" s="153">
        <f>O238*H238</f>
        <v>0</v>
      </c>
      <c r="Q238" s="153">
        <v>0</v>
      </c>
      <c r="R238" s="153">
        <f>Q238*H238</f>
        <v>0</v>
      </c>
      <c r="S238" s="153">
        <v>0</v>
      </c>
      <c r="T238" s="154">
        <f>S238*H238</f>
        <v>0</v>
      </c>
      <c r="AR238" s="155" t="s">
        <v>356</v>
      </c>
      <c r="AT238" s="155" t="s">
        <v>454</v>
      </c>
      <c r="AU238" s="155" t="s">
        <v>88</v>
      </c>
      <c r="AY238" s="16" t="s">
        <v>317</v>
      </c>
      <c r="BE238" s="156">
        <f>IF(N238="základná",J238,0)</f>
        <v>0</v>
      </c>
      <c r="BF238" s="156">
        <f>IF(N238="znížená",J238,0)</f>
        <v>0</v>
      </c>
      <c r="BG238" s="156">
        <f>IF(N238="zákl. prenesená",J238,0)</f>
        <v>0</v>
      </c>
      <c r="BH238" s="156">
        <f>IF(N238="zníž. prenesená",J238,0)</f>
        <v>0</v>
      </c>
      <c r="BI238" s="156">
        <f>IF(N238="nulová",J238,0)</f>
        <v>0</v>
      </c>
      <c r="BJ238" s="16" t="s">
        <v>88</v>
      </c>
      <c r="BK238" s="156">
        <f>ROUND(I238*H238,2)</f>
        <v>0</v>
      </c>
      <c r="BL238" s="16" t="s">
        <v>323</v>
      </c>
      <c r="BM238" s="155" t="s">
        <v>16270</v>
      </c>
    </row>
    <row r="239" spans="2:65" s="12" customFormat="1" ht="10">
      <c r="B239" s="157"/>
      <c r="D239" s="158" t="s">
        <v>328</v>
      </c>
      <c r="E239" s="159" t="s">
        <v>1</v>
      </c>
      <c r="F239" s="160" t="s">
        <v>6119</v>
      </c>
      <c r="H239" s="161">
        <v>500</v>
      </c>
      <c r="I239" s="162"/>
      <c r="L239" s="157"/>
      <c r="M239" s="163"/>
      <c r="T239" s="164"/>
      <c r="AT239" s="159" t="s">
        <v>328</v>
      </c>
      <c r="AU239" s="159" t="s">
        <v>88</v>
      </c>
      <c r="AV239" s="12" t="s">
        <v>88</v>
      </c>
      <c r="AW239" s="12" t="s">
        <v>31</v>
      </c>
      <c r="AX239" s="12" t="s">
        <v>76</v>
      </c>
      <c r="AY239" s="159" t="s">
        <v>317</v>
      </c>
    </row>
    <row r="240" spans="2:65" s="13" customFormat="1" ht="10">
      <c r="B240" s="165"/>
      <c r="D240" s="158" t="s">
        <v>328</v>
      </c>
      <c r="E240" s="166" t="s">
        <v>1</v>
      </c>
      <c r="F240" s="167" t="s">
        <v>331</v>
      </c>
      <c r="H240" s="168">
        <v>500</v>
      </c>
      <c r="I240" s="169"/>
      <c r="L240" s="165"/>
      <c r="M240" s="170"/>
      <c r="T240" s="171"/>
      <c r="AT240" s="166" t="s">
        <v>328</v>
      </c>
      <c r="AU240" s="166" t="s">
        <v>88</v>
      </c>
      <c r="AV240" s="13" t="s">
        <v>92</v>
      </c>
      <c r="AW240" s="13" t="s">
        <v>31</v>
      </c>
      <c r="AX240" s="13" t="s">
        <v>76</v>
      </c>
      <c r="AY240" s="166" t="s">
        <v>317</v>
      </c>
    </row>
    <row r="241" spans="2:65" s="14" customFormat="1" ht="10">
      <c r="B241" s="172"/>
      <c r="D241" s="158" t="s">
        <v>328</v>
      </c>
      <c r="E241" s="173" t="s">
        <v>1</v>
      </c>
      <c r="F241" s="174" t="s">
        <v>332</v>
      </c>
      <c r="H241" s="175">
        <v>500</v>
      </c>
      <c r="I241" s="176"/>
      <c r="L241" s="172"/>
      <c r="M241" s="177"/>
      <c r="T241" s="178"/>
      <c r="AT241" s="173" t="s">
        <v>328</v>
      </c>
      <c r="AU241" s="173" t="s">
        <v>88</v>
      </c>
      <c r="AV241" s="14" t="s">
        <v>323</v>
      </c>
      <c r="AW241" s="14" t="s">
        <v>31</v>
      </c>
      <c r="AX241" s="14" t="s">
        <v>83</v>
      </c>
      <c r="AY241" s="173" t="s">
        <v>317</v>
      </c>
    </row>
    <row r="242" spans="2:65" s="1" customFormat="1" ht="24.15" customHeight="1">
      <c r="B242" s="142"/>
      <c r="C242" s="143" t="s">
        <v>441</v>
      </c>
      <c r="D242" s="143" t="s">
        <v>319</v>
      </c>
      <c r="E242" s="144" t="s">
        <v>1395</v>
      </c>
      <c r="F242" s="145" t="s">
        <v>1396</v>
      </c>
      <c r="G242" s="146" t="s">
        <v>444</v>
      </c>
      <c r="H242" s="147">
        <v>30</v>
      </c>
      <c r="I242" s="148"/>
      <c r="J242" s="149">
        <f>ROUND(I242*H242,2)</f>
        <v>0</v>
      </c>
      <c r="K242" s="150"/>
      <c r="L242" s="31"/>
      <c r="M242" s="151" t="s">
        <v>1</v>
      </c>
      <c r="N242" s="152" t="s">
        <v>42</v>
      </c>
      <c r="P242" s="153">
        <f>O242*H242</f>
        <v>0</v>
      </c>
      <c r="Q242" s="153">
        <v>4.4999999999999997E-3</v>
      </c>
      <c r="R242" s="153">
        <f>Q242*H242</f>
        <v>0.13499999999999998</v>
      </c>
      <c r="S242" s="153">
        <v>0</v>
      </c>
      <c r="T242" s="154">
        <f>S242*H242</f>
        <v>0</v>
      </c>
      <c r="AR242" s="155" t="s">
        <v>323</v>
      </c>
      <c r="AT242" s="155" t="s">
        <v>319</v>
      </c>
      <c r="AU242" s="155" t="s">
        <v>88</v>
      </c>
      <c r="AY242" s="16" t="s">
        <v>317</v>
      </c>
      <c r="BE242" s="156">
        <f>IF(N242="základná",J242,0)</f>
        <v>0</v>
      </c>
      <c r="BF242" s="156">
        <f>IF(N242="znížená",J242,0)</f>
        <v>0</v>
      </c>
      <c r="BG242" s="156">
        <f>IF(N242="zákl. prenesená",J242,0)</f>
        <v>0</v>
      </c>
      <c r="BH242" s="156">
        <f>IF(N242="zníž. prenesená",J242,0)</f>
        <v>0</v>
      </c>
      <c r="BI242" s="156">
        <f>IF(N242="nulová",J242,0)</f>
        <v>0</v>
      </c>
      <c r="BJ242" s="16" t="s">
        <v>88</v>
      </c>
      <c r="BK242" s="156">
        <f>ROUND(I242*H242,2)</f>
        <v>0</v>
      </c>
      <c r="BL242" s="16" t="s">
        <v>323</v>
      </c>
      <c r="BM242" s="155" t="s">
        <v>16271</v>
      </c>
    </row>
    <row r="243" spans="2:65" s="12" customFormat="1" ht="10">
      <c r="B243" s="157"/>
      <c r="D243" s="158" t="s">
        <v>328</v>
      </c>
      <c r="E243" s="159" t="s">
        <v>1</v>
      </c>
      <c r="F243" s="160" t="s">
        <v>16272</v>
      </c>
      <c r="H243" s="161">
        <v>30</v>
      </c>
      <c r="I243" s="162"/>
      <c r="L243" s="157"/>
      <c r="M243" s="163"/>
      <c r="T243" s="164"/>
      <c r="AT243" s="159" t="s">
        <v>328</v>
      </c>
      <c r="AU243" s="159" t="s">
        <v>88</v>
      </c>
      <c r="AV243" s="12" t="s">
        <v>88</v>
      </c>
      <c r="AW243" s="12" t="s">
        <v>31</v>
      </c>
      <c r="AX243" s="12" t="s">
        <v>76</v>
      </c>
      <c r="AY243" s="159" t="s">
        <v>317</v>
      </c>
    </row>
    <row r="244" spans="2:65" s="13" customFormat="1" ht="10">
      <c r="B244" s="165"/>
      <c r="D244" s="158" t="s">
        <v>328</v>
      </c>
      <c r="E244" s="166" t="s">
        <v>1</v>
      </c>
      <c r="F244" s="167" t="s">
        <v>16269</v>
      </c>
      <c r="H244" s="168">
        <v>30</v>
      </c>
      <c r="I244" s="169"/>
      <c r="L244" s="165"/>
      <c r="M244" s="170"/>
      <c r="T244" s="171"/>
      <c r="AT244" s="166" t="s">
        <v>328</v>
      </c>
      <c r="AU244" s="166" t="s">
        <v>88</v>
      </c>
      <c r="AV244" s="13" t="s">
        <v>92</v>
      </c>
      <c r="AW244" s="13" t="s">
        <v>31</v>
      </c>
      <c r="AX244" s="13" t="s">
        <v>76</v>
      </c>
      <c r="AY244" s="166" t="s">
        <v>317</v>
      </c>
    </row>
    <row r="245" spans="2:65" s="14" customFormat="1" ht="10">
      <c r="B245" s="172"/>
      <c r="D245" s="158" t="s">
        <v>328</v>
      </c>
      <c r="E245" s="173" t="s">
        <v>1</v>
      </c>
      <c r="F245" s="174" t="s">
        <v>332</v>
      </c>
      <c r="H245" s="175">
        <v>30</v>
      </c>
      <c r="I245" s="176"/>
      <c r="L245" s="172"/>
      <c r="M245" s="177"/>
      <c r="T245" s="178"/>
      <c r="AT245" s="173" t="s">
        <v>328</v>
      </c>
      <c r="AU245" s="173" t="s">
        <v>88</v>
      </c>
      <c r="AV245" s="14" t="s">
        <v>323</v>
      </c>
      <c r="AW245" s="14" t="s">
        <v>31</v>
      </c>
      <c r="AX245" s="14" t="s">
        <v>83</v>
      </c>
      <c r="AY245" s="173" t="s">
        <v>317</v>
      </c>
    </row>
    <row r="246" spans="2:65" s="1" customFormat="1" ht="24.15" customHeight="1">
      <c r="B246" s="142"/>
      <c r="C246" s="143" t="s">
        <v>448</v>
      </c>
      <c r="D246" s="143" t="s">
        <v>319</v>
      </c>
      <c r="E246" s="144" t="s">
        <v>1402</v>
      </c>
      <c r="F246" s="145" t="s">
        <v>1403</v>
      </c>
      <c r="G246" s="146" t="s">
        <v>444</v>
      </c>
      <c r="H246" s="147">
        <v>30</v>
      </c>
      <c r="I246" s="148"/>
      <c r="J246" s="149">
        <f>ROUND(I246*H246,2)</f>
        <v>0</v>
      </c>
      <c r="K246" s="150"/>
      <c r="L246" s="31"/>
      <c r="M246" s="151" t="s">
        <v>1</v>
      </c>
      <c r="N246" s="152" t="s">
        <v>42</v>
      </c>
      <c r="P246" s="153">
        <f>O246*H246</f>
        <v>0</v>
      </c>
      <c r="Q246" s="153">
        <v>0</v>
      </c>
      <c r="R246" s="153">
        <f>Q246*H246</f>
        <v>0</v>
      </c>
      <c r="S246" s="153">
        <v>0</v>
      </c>
      <c r="T246" s="154">
        <f>S246*H246</f>
        <v>0</v>
      </c>
      <c r="AR246" s="155" t="s">
        <v>323</v>
      </c>
      <c r="AT246" s="155" t="s">
        <v>319</v>
      </c>
      <c r="AU246" s="155" t="s">
        <v>88</v>
      </c>
      <c r="AY246" s="16" t="s">
        <v>317</v>
      </c>
      <c r="BE246" s="156">
        <f>IF(N246="základná",J246,0)</f>
        <v>0</v>
      </c>
      <c r="BF246" s="156">
        <f>IF(N246="znížená",J246,0)</f>
        <v>0</v>
      </c>
      <c r="BG246" s="156">
        <f>IF(N246="zákl. prenesená",J246,0)</f>
        <v>0</v>
      </c>
      <c r="BH246" s="156">
        <f>IF(N246="zníž. prenesená",J246,0)</f>
        <v>0</v>
      </c>
      <c r="BI246" s="156">
        <f>IF(N246="nulová",J246,0)</f>
        <v>0</v>
      </c>
      <c r="BJ246" s="16" t="s">
        <v>88</v>
      </c>
      <c r="BK246" s="156">
        <f>ROUND(I246*H246,2)</f>
        <v>0</v>
      </c>
      <c r="BL246" s="16" t="s">
        <v>323</v>
      </c>
      <c r="BM246" s="155" t="s">
        <v>16273</v>
      </c>
    </row>
    <row r="247" spans="2:65" s="11" customFormat="1" ht="22.75" customHeight="1">
      <c r="B247" s="130"/>
      <c r="D247" s="131" t="s">
        <v>75</v>
      </c>
      <c r="E247" s="140" t="s">
        <v>323</v>
      </c>
      <c r="F247" s="140" t="s">
        <v>1416</v>
      </c>
      <c r="I247" s="133"/>
      <c r="J247" s="141">
        <f>BK247</f>
        <v>0</v>
      </c>
      <c r="L247" s="130"/>
      <c r="M247" s="135"/>
      <c r="P247" s="136">
        <f>SUM(P248:P251)</f>
        <v>0</v>
      </c>
      <c r="R247" s="136">
        <f>SUM(R248:R251)</f>
        <v>77.568664229999996</v>
      </c>
      <c r="T247" s="137">
        <f>SUM(T248:T251)</f>
        <v>0</v>
      </c>
      <c r="AR247" s="131" t="s">
        <v>83</v>
      </c>
      <c r="AT247" s="138" t="s">
        <v>75</v>
      </c>
      <c r="AU247" s="138" t="s">
        <v>83</v>
      </c>
      <c r="AY247" s="131" t="s">
        <v>317</v>
      </c>
      <c r="BK247" s="139">
        <f>SUM(BK248:BK251)</f>
        <v>0</v>
      </c>
    </row>
    <row r="248" spans="2:65" s="1" customFormat="1" ht="24.15" customHeight="1">
      <c r="B248" s="142"/>
      <c r="C248" s="143" t="s">
        <v>453</v>
      </c>
      <c r="D248" s="143" t="s">
        <v>319</v>
      </c>
      <c r="E248" s="144" t="s">
        <v>16274</v>
      </c>
      <c r="F248" s="145" t="s">
        <v>16275</v>
      </c>
      <c r="G248" s="146" t="s">
        <v>322</v>
      </c>
      <c r="H248" s="147">
        <v>33.518999999999998</v>
      </c>
      <c r="I248" s="148"/>
      <c r="J248" s="149">
        <f>ROUND(I248*H248,2)</f>
        <v>0</v>
      </c>
      <c r="K248" s="150"/>
      <c r="L248" s="31"/>
      <c r="M248" s="151" t="s">
        <v>1</v>
      </c>
      <c r="N248" s="152" t="s">
        <v>42</v>
      </c>
      <c r="P248" s="153">
        <f>O248*H248</f>
        <v>0</v>
      </c>
      <c r="Q248" s="153">
        <v>2.3141699999999998</v>
      </c>
      <c r="R248" s="153">
        <f>Q248*H248</f>
        <v>77.568664229999996</v>
      </c>
      <c r="S248" s="153">
        <v>0</v>
      </c>
      <c r="T248" s="154">
        <f>S248*H248</f>
        <v>0</v>
      </c>
      <c r="AR248" s="155" t="s">
        <v>323</v>
      </c>
      <c r="AT248" s="155" t="s">
        <v>319</v>
      </c>
      <c r="AU248" s="155" t="s">
        <v>88</v>
      </c>
      <c r="AY248" s="16" t="s">
        <v>317</v>
      </c>
      <c r="BE248" s="156">
        <f>IF(N248="základná",J248,0)</f>
        <v>0</v>
      </c>
      <c r="BF248" s="156">
        <f>IF(N248="znížená",J248,0)</f>
        <v>0</v>
      </c>
      <c r="BG248" s="156">
        <f>IF(N248="zákl. prenesená",J248,0)</f>
        <v>0</v>
      </c>
      <c r="BH248" s="156">
        <f>IF(N248="zníž. prenesená",J248,0)</f>
        <v>0</v>
      </c>
      <c r="BI248" s="156">
        <f>IF(N248="nulová",J248,0)</f>
        <v>0</v>
      </c>
      <c r="BJ248" s="16" t="s">
        <v>88</v>
      </c>
      <c r="BK248" s="156">
        <f>ROUND(I248*H248,2)</f>
        <v>0</v>
      </c>
      <c r="BL248" s="16" t="s">
        <v>323</v>
      </c>
      <c r="BM248" s="155" t="s">
        <v>16276</v>
      </c>
    </row>
    <row r="249" spans="2:65" s="12" customFormat="1" ht="10">
      <c r="B249" s="157"/>
      <c r="D249" s="158" t="s">
        <v>328</v>
      </c>
      <c r="E249" s="159" t="s">
        <v>1</v>
      </c>
      <c r="F249" s="160" t="s">
        <v>16277</v>
      </c>
      <c r="H249" s="161">
        <v>33.518999999999998</v>
      </c>
      <c r="I249" s="162"/>
      <c r="L249" s="157"/>
      <c r="M249" s="163"/>
      <c r="T249" s="164"/>
      <c r="AT249" s="159" t="s">
        <v>328</v>
      </c>
      <c r="AU249" s="159" t="s">
        <v>88</v>
      </c>
      <c r="AV249" s="12" t="s">
        <v>88</v>
      </c>
      <c r="AW249" s="12" t="s">
        <v>31</v>
      </c>
      <c r="AX249" s="12" t="s">
        <v>76</v>
      </c>
      <c r="AY249" s="159" t="s">
        <v>317</v>
      </c>
    </row>
    <row r="250" spans="2:65" s="13" customFormat="1" ht="10">
      <c r="B250" s="165"/>
      <c r="D250" s="158" t="s">
        <v>328</v>
      </c>
      <c r="E250" s="166" t="s">
        <v>1</v>
      </c>
      <c r="F250" s="167" t="s">
        <v>331</v>
      </c>
      <c r="H250" s="168">
        <v>33.518999999999998</v>
      </c>
      <c r="I250" s="169"/>
      <c r="L250" s="165"/>
      <c r="M250" s="170"/>
      <c r="T250" s="171"/>
      <c r="AT250" s="166" t="s">
        <v>328</v>
      </c>
      <c r="AU250" s="166" t="s">
        <v>88</v>
      </c>
      <c r="AV250" s="13" t="s">
        <v>92</v>
      </c>
      <c r="AW250" s="13" t="s">
        <v>31</v>
      </c>
      <c r="AX250" s="13" t="s">
        <v>76</v>
      </c>
      <c r="AY250" s="166" t="s">
        <v>317</v>
      </c>
    </row>
    <row r="251" spans="2:65" s="14" customFormat="1" ht="10">
      <c r="B251" s="172"/>
      <c r="D251" s="158" t="s">
        <v>328</v>
      </c>
      <c r="E251" s="173" t="s">
        <v>1</v>
      </c>
      <c r="F251" s="174" t="s">
        <v>332</v>
      </c>
      <c r="H251" s="175">
        <v>33.518999999999998</v>
      </c>
      <c r="I251" s="176"/>
      <c r="L251" s="172"/>
      <c r="M251" s="177"/>
      <c r="T251" s="178"/>
      <c r="AT251" s="173" t="s">
        <v>328</v>
      </c>
      <c r="AU251" s="173" t="s">
        <v>88</v>
      </c>
      <c r="AV251" s="14" t="s">
        <v>323</v>
      </c>
      <c r="AW251" s="14" t="s">
        <v>31</v>
      </c>
      <c r="AX251" s="14" t="s">
        <v>83</v>
      </c>
      <c r="AY251" s="173" t="s">
        <v>317</v>
      </c>
    </row>
    <row r="252" spans="2:65" s="11" customFormat="1" ht="22.75" customHeight="1">
      <c r="B252" s="130"/>
      <c r="D252" s="131" t="s">
        <v>75</v>
      </c>
      <c r="E252" s="140" t="s">
        <v>341</v>
      </c>
      <c r="F252" s="140" t="s">
        <v>1692</v>
      </c>
      <c r="I252" s="133"/>
      <c r="J252" s="141">
        <f>BK252</f>
        <v>0</v>
      </c>
      <c r="L252" s="130"/>
      <c r="M252" s="135"/>
      <c r="P252" s="136">
        <f>SUM(P253:P256)</f>
        <v>0</v>
      </c>
      <c r="R252" s="136">
        <f>SUM(R253:R256)</f>
        <v>13.84950164</v>
      </c>
      <c r="T252" s="137">
        <f>SUM(T253:T256)</f>
        <v>0</v>
      </c>
      <c r="AR252" s="131" t="s">
        <v>83</v>
      </c>
      <c r="AT252" s="138" t="s">
        <v>75</v>
      </c>
      <c r="AU252" s="138" t="s">
        <v>83</v>
      </c>
      <c r="AY252" s="131" t="s">
        <v>317</v>
      </c>
      <c r="BK252" s="139">
        <f>SUM(BK253:BK256)</f>
        <v>0</v>
      </c>
    </row>
    <row r="253" spans="2:65" s="1" customFormat="1" ht="16.5" customHeight="1">
      <c r="B253" s="142"/>
      <c r="C253" s="143" t="s">
        <v>459</v>
      </c>
      <c r="D253" s="143" t="s">
        <v>319</v>
      </c>
      <c r="E253" s="144" t="s">
        <v>1698</v>
      </c>
      <c r="F253" s="145" t="s">
        <v>1699</v>
      </c>
      <c r="G253" s="146" t="s">
        <v>444</v>
      </c>
      <c r="H253" s="147">
        <v>19.331</v>
      </c>
      <c r="I253" s="148"/>
      <c r="J253" s="149">
        <f>ROUND(I253*H253,2)</f>
        <v>0</v>
      </c>
      <c r="K253" s="150"/>
      <c r="L253" s="31"/>
      <c r="M253" s="151" t="s">
        <v>1</v>
      </c>
      <c r="N253" s="152" t="s">
        <v>42</v>
      </c>
      <c r="P253" s="153">
        <f>O253*H253</f>
        <v>0</v>
      </c>
      <c r="Q253" s="153">
        <v>0.71643999999999997</v>
      </c>
      <c r="R253" s="153">
        <f>Q253*H253</f>
        <v>13.84950164</v>
      </c>
      <c r="S253" s="153">
        <v>0</v>
      </c>
      <c r="T253" s="154">
        <f>S253*H253</f>
        <v>0</v>
      </c>
      <c r="AR253" s="155" t="s">
        <v>323</v>
      </c>
      <c r="AT253" s="155" t="s">
        <v>319</v>
      </c>
      <c r="AU253" s="155" t="s">
        <v>88</v>
      </c>
      <c r="AY253" s="16" t="s">
        <v>317</v>
      </c>
      <c r="BE253" s="156">
        <f>IF(N253="základná",J253,0)</f>
        <v>0</v>
      </c>
      <c r="BF253" s="156">
        <f>IF(N253="znížená",J253,0)</f>
        <v>0</v>
      </c>
      <c r="BG253" s="156">
        <f>IF(N253="zákl. prenesená",J253,0)</f>
        <v>0</v>
      </c>
      <c r="BH253" s="156">
        <f>IF(N253="zníž. prenesená",J253,0)</f>
        <v>0</v>
      </c>
      <c r="BI253" s="156">
        <f>IF(N253="nulová",J253,0)</f>
        <v>0</v>
      </c>
      <c r="BJ253" s="16" t="s">
        <v>88</v>
      </c>
      <c r="BK253" s="156">
        <f>ROUND(I253*H253,2)</f>
        <v>0</v>
      </c>
      <c r="BL253" s="16" t="s">
        <v>323</v>
      </c>
      <c r="BM253" s="155" t="s">
        <v>16278</v>
      </c>
    </row>
    <row r="254" spans="2:65" s="12" customFormat="1" ht="10">
      <c r="B254" s="157"/>
      <c r="D254" s="158" t="s">
        <v>328</v>
      </c>
      <c r="E254" s="159" t="s">
        <v>1</v>
      </c>
      <c r="F254" s="160" t="s">
        <v>16279</v>
      </c>
      <c r="H254" s="161">
        <v>19.331</v>
      </c>
      <c r="I254" s="162"/>
      <c r="L254" s="157"/>
      <c r="M254" s="163"/>
      <c r="T254" s="164"/>
      <c r="AT254" s="159" t="s">
        <v>328</v>
      </c>
      <c r="AU254" s="159" t="s">
        <v>88</v>
      </c>
      <c r="AV254" s="12" t="s">
        <v>88</v>
      </c>
      <c r="AW254" s="12" t="s">
        <v>31</v>
      </c>
      <c r="AX254" s="12" t="s">
        <v>76</v>
      </c>
      <c r="AY254" s="159" t="s">
        <v>317</v>
      </c>
    </row>
    <row r="255" spans="2:65" s="13" customFormat="1" ht="10">
      <c r="B255" s="165"/>
      <c r="D255" s="158" t="s">
        <v>328</v>
      </c>
      <c r="E255" s="166" t="s">
        <v>1</v>
      </c>
      <c r="F255" s="167" t="s">
        <v>331</v>
      </c>
      <c r="H255" s="168">
        <v>19.331</v>
      </c>
      <c r="I255" s="169"/>
      <c r="L255" s="165"/>
      <c r="M255" s="170"/>
      <c r="T255" s="171"/>
      <c r="AT255" s="166" t="s">
        <v>328</v>
      </c>
      <c r="AU255" s="166" t="s">
        <v>88</v>
      </c>
      <c r="AV255" s="13" t="s">
        <v>92</v>
      </c>
      <c r="AW255" s="13" t="s">
        <v>31</v>
      </c>
      <c r="AX255" s="13" t="s">
        <v>76</v>
      </c>
      <c r="AY255" s="166" t="s">
        <v>317</v>
      </c>
    </row>
    <row r="256" spans="2:65" s="14" customFormat="1" ht="10">
      <c r="B256" s="172"/>
      <c r="D256" s="158" t="s">
        <v>328</v>
      </c>
      <c r="E256" s="173" t="s">
        <v>1</v>
      </c>
      <c r="F256" s="174" t="s">
        <v>332</v>
      </c>
      <c r="H256" s="175">
        <v>19.331</v>
      </c>
      <c r="I256" s="176"/>
      <c r="L256" s="172"/>
      <c r="M256" s="177"/>
      <c r="T256" s="178"/>
      <c r="AT256" s="173" t="s">
        <v>328</v>
      </c>
      <c r="AU256" s="173" t="s">
        <v>88</v>
      </c>
      <c r="AV256" s="14" t="s">
        <v>323</v>
      </c>
      <c r="AW256" s="14" t="s">
        <v>31</v>
      </c>
      <c r="AX256" s="14" t="s">
        <v>83</v>
      </c>
      <c r="AY256" s="173" t="s">
        <v>317</v>
      </c>
    </row>
    <row r="257" spans="2:65" s="11" customFormat="1" ht="22.75" customHeight="1">
      <c r="B257" s="130"/>
      <c r="D257" s="131" t="s">
        <v>75</v>
      </c>
      <c r="E257" s="140" t="s">
        <v>346</v>
      </c>
      <c r="F257" s="140" t="s">
        <v>1703</v>
      </c>
      <c r="I257" s="133"/>
      <c r="J257" s="141">
        <f>BK257</f>
        <v>0</v>
      </c>
      <c r="L257" s="130"/>
      <c r="M257" s="135"/>
      <c r="P257" s="136">
        <f>SUM(P258:P290)</f>
        <v>0</v>
      </c>
      <c r="R257" s="136">
        <f>SUM(R258:R290)</f>
        <v>65.046978660000008</v>
      </c>
      <c r="T257" s="137">
        <f>SUM(T258:T290)</f>
        <v>0</v>
      </c>
      <c r="AR257" s="131" t="s">
        <v>83</v>
      </c>
      <c r="AT257" s="138" t="s">
        <v>75</v>
      </c>
      <c r="AU257" s="138" t="s">
        <v>83</v>
      </c>
      <c r="AY257" s="131" t="s">
        <v>317</v>
      </c>
      <c r="BK257" s="139">
        <f>SUM(BK258:BK290)</f>
        <v>0</v>
      </c>
    </row>
    <row r="258" spans="2:65" s="1" customFormat="1" ht="24.15" customHeight="1">
      <c r="B258" s="142"/>
      <c r="C258" s="143" t="s">
        <v>464</v>
      </c>
      <c r="D258" s="143" t="s">
        <v>319</v>
      </c>
      <c r="E258" s="144" t="s">
        <v>16280</v>
      </c>
      <c r="F258" s="145" t="s">
        <v>16281</v>
      </c>
      <c r="G258" s="146" t="s">
        <v>444</v>
      </c>
      <c r="H258" s="147">
        <v>52.2</v>
      </c>
      <c r="I258" s="148"/>
      <c r="J258" s="149">
        <f>ROUND(I258*H258,2)</f>
        <v>0</v>
      </c>
      <c r="K258" s="150"/>
      <c r="L258" s="31"/>
      <c r="M258" s="151" t="s">
        <v>1</v>
      </c>
      <c r="N258" s="152" t="s">
        <v>42</v>
      </c>
      <c r="P258" s="153">
        <f>O258*H258</f>
        <v>0</v>
      </c>
      <c r="Q258" s="153">
        <v>1.0999999999999999E-2</v>
      </c>
      <c r="R258" s="153">
        <f>Q258*H258</f>
        <v>0.57420000000000004</v>
      </c>
      <c r="S258" s="153">
        <v>0</v>
      </c>
      <c r="T258" s="154">
        <f>S258*H258</f>
        <v>0</v>
      </c>
      <c r="AR258" s="155" t="s">
        <v>323</v>
      </c>
      <c r="AT258" s="155" t="s">
        <v>319</v>
      </c>
      <c r="AU258" s="155" t="s">
        <v>88</v>
      </c>
      <c r="AY258" s="16" t="s">
        <v>317</v>
      </c>
      <c r="BE258" s="156">
        <f>IF(N258="základná",J258,0)</f>
        <v>0</v>
      </c>
      <c r="BF258" s="156">
        <f>IF(N258="znížená",J258,0)</f>
        <v>0</v>
      </c>
      <c r="BG258" s="156">
        <f>IF(N258="zákl. prenesená",J258,0)</f>
        <v>0</v>
      </c>
      <c r="BH258" s="156">
        <f>IF(N258="zníž. prenesená",J258,0)</f>
        <v>0</v>
      </c>
      <c r="BI258" s="156">
        <f>IF(N258="nulová",J258,0)</f>
        <v>0</v>
      </c>
      <c r="BJ258" s="16" t="s">
        <v>88</v>
      </c>
      <c r="BK258" s="156">
        <f>ROUND(I258*H258,2)</f>
        <v>0</v>
      </c>
      <c r="BL258" s="16" t="s">
        <v>323</v>
      </c>
      <c r="BM258" s="155" t="s">
        <v>16282</v>
      </c>
    </row>
    <row r="259" spans="2:65" s="12" customFormat="1" ht="10">
      <c r="B259" s="157"/>
      <c r="D259" s="158" t="s">
        <v>328</v>
      </c>
      <c r="E259" s="159" t="s">
        <v>1</v>
      </c>
      <c r="F259" s="160" t="s">
        <v>16283</v>
      </c>
      <c r="H259" s="161">
        <v>2.7</v>
      </c>
      <c r="I259" s="162"/>
      <c r="L259" s="157"/>
      <c r="M259" s="163"/>
      <c r="T259" s="164"/>
      <c r="AT259" s="159" t="s">
        <v>328</v>
      </c>
      <c r="AU259" s="159" t="s">
        <v>88</v>
      </c>
      <c r="AV259" s="12" t="s">
        <v>88</v>
      </c>
      <c r="AW259" s="12" t="s">
        <v>31</v>
      </c>
      <c r="AX259" s="12" t="s">
        <v>76</v>
      </c>
      <c r="AY259" s="159" t="s">
        <v>317</v>
      </c>
    </row>
    <row r="260" spans="2:65" s="12" customFormat="1" ht="10">
      <c r="B260" s="157"/>
      <c r="D260" s="158" t="s">
        <v>328</v>
      </c>
      <c r="E260" s="159" t="s">
        <v>1</v>
      </c>
      <c r="F260" s="160" t="s">
        <v>16284</v>
      </c>
      <c r="H260" s="161">
        <v>49.5</v>
      </c>
      <c r="I260" s="162"/>
      <c r="L260" s="157"/>
      <c r="M260" s="163"/>
      <c r="T260" s="164"/>
      <c r="AT260" s="159" t="s">
        <v>328</v>
      </c>
      <c r="AU260" s="159" t="s">
        <v>88</v>
      </c>
      <c r="AV260" s="12" t="s">
        <v>88</v>
      </c>
      <c r="AW260" s="12" t="s">
        <v>31</v>
      </c>
      <c r="AX260" s="12" t="s">
        <v>76</v>
      </c>
      <c r="AY260" s="159" t="s">
        <v>317</v>
      </c>
    </row>
    <row r="261" spans="2:65" s="13" customFormat="1" ht="10">
      <c r="B261" s="165"/>
      <c r="D261" s="158" t="s">
        <v>328</v>
      </c>
      <c r="E261" s="166" t="s">
        <v>1</v>
      </c>
      <c r="F261" s="167" t="s">
        <v>331</v>
      </c>
      <c r="H261" s="168">
        <v>52.2</v>
      </c>
      <c r="I261" s="169"/>
      <c r="L261" s="165"/>
      <c r="M261" s="170"/>
      <c r="T261" s="171"/>
      <c r="AT261" s="166" t="s">
        <v>328</v>
      </c>
      <c r="AU261" s="166" t="s">
        <v>88</v>
      </c>
      <c r="AV261" s="13" t="s">
        <v>92</v>
      </c>
      <c r="AW261" s="13" t="s">
        <v>31</v>
      </c>
      <c r="AX261" s="13" t="s">
        <v>76</v>
      </c>
      <c r="AY261" s="166" t="s">
        <v>317</v>
      </c>
    </row>
    <row r="262" spans="2:65" s="14" customFormat="1" ht="10">
      <c r="B262" s="172"/>
      <c r="D262" s="158" t="s">
        <v>328</v>
      </c>
      <c r="E262" s="173" t="s">
        <v>1</v>
      </c>
      <c r="F262" s="174" t="s">
        <v>332</v>
      </c>
      <c r="H262" s="175">
        <v>52.2</v>
      </c>
      <c r="I262" s="176"/>
      <c r="L262" s="172"/>
      <c r="M262" s="177"/>
      <c r="T262" s="178"/>
      <c r="AT262" s="173" t="s">
        <v>328</v>
      </c>
      <c r="AU262" s="173" t="s">
        <v>88</v>
      </c>
      <c r="AV262" s="14" t="s">
        <v>323</v>
      </c>
      <c r="AW262" s="14" t="s">
        <v>31</v>
      </c>
      <c r="AX262" s="14" t="s">
        <v>83</v>
      </c>
      <c r="AY262" s="173" t="s">
        <v>317</v>
      </c>
    </row>
    <row r="263" spans="2:65" s="1" customFormat="1" ht="24.15" customHeight="1">
      <c r="B263" s="142"/>
      <c r="C263" s="143" t="s">
        <v>469</v>
      </c>
      <c r="D263" s="143" t="s">
        <v>319</v>
      </c>
      <c r="E263" s="144" t="s">
        <v>16285</v>
      </c>
      <c r="F263" s="145" t="s">
        <v>16286</v>
      </c>
      <c r="G263" s="146" t="s">
        <v>444</v>
      </c>
      <c r="H263" s="147">
        <v>52.2</v>
      </c>
      <c r="I263" s="148"/>
      <c r="J263" s="149">
        <f>ROUND(I263*H263,2)</f>
        <v>0</v>
      </c>
      <c r="K263" s="150"/>
      <c r="L263" s="31"/>
      <c r="M263" s="151" t="s">
        <v>1</v>
      </c>
      <c r="N263" s="152" t="s">
        <v>42</v>
      </c>
      <c r="P263" s="153">
        <f>O263*H263</f>
        <v>0</v>
      </c>
      <c r="Q263" s="153">
        <v>2.3099999999999999E-2</v>
      </c>
      <c r="R263" s="153">
        <f>Q263*H263</f>
        <v>1.2058200000000001</v>
      </c>
      <c r="S263" s="153">
        <v>0</v>
      </c>
      <c r="T263" s="154">
        <f>S263*H263</f>
        <v>0</v>
      </c>
      <c r="AR263" s="155" t="s">
        <v>323</v>
      </c>
      <c r="AT263" s="155" t="s">
        <v>319</v>
      </c>
      <c r="AU263" s="155" t="s">
        <v>88</v>
      </c>
      <c r="AY263" s="16" t="s">
        <v>317</v>
      </c>
      <c r="BE263" s="156">
        <f>IF(N263="základná",J263,0)</f>
        <v>0</v>
      </c>
      <c r="BF263" s="156">
        <f>IF(N263="znížená",J263,0)</f>
        <v>0</v>
      </c>
      <c r="BG263" s="156">
        <f>IF(N263="zákl. prenesená",J263,0)</f>
        <v>0</v>
      </c>
      <c r="BH263" s="156">
        <f>IF(N263="zníž. prenesená",J263,0)</f>
        <v>0</v>
      </c>
      <c r="BI263" s="156">
        <f>IF(N263="nulová",J263,0)</f>
        <v>0</v>
      </c>
      <c r="BJ263" s="16" t="s">
        <v>88</v>
      </c>
      <c r="BK263" s="156">
        <f>ROUND(I263*H263,2)</f>
        <v>0</v>
      </c>
      <c r="BL263" s="16" t="s">
        <v>323</v>
      </c>
      <c r="BM263" s="155" t="s">
        <v>16287</v>
      </c>
    </row>
    <row r="264" spans="2:65" s="1" customFormat="1" ht="24.15" customHeight="1">
      <c r="B264" s="142"/>
      <c r="C264" s="143" t="s">
        <v>473</v>
      </c>
      <c r="D264" s="143" t="s">
        <v>319</v>
      </c>
      <c r="E264" s="144" t="s">
        <v>16288</v>
      </c>
      <c r="F264" s="145" t="s">
        <v>16289</v>
      </c>
      <c r="G264" s="146" t="s">
        <v>444</v>
      </c>
      <c r="H264" s="147">
        <v>52.2</v>
      </c>
      <c r="I264" s="148"/>
      <c r="J264" s="149">
        <f>ROUND(I264*H264,2)</f>
        <v>0</v>
      </c>
      <c r="K264" s="150"/>
      <c r="L264" s="31"/>
      <c r="M264" s="151" t="s">
        <v>1</v>
      </c>
      <c r="N264" s="152" t="s">
        <v>42</v>
      </c>
      <c r="P264" s="153">
        <f>O264*H264</f>
        <v>0</v>
      </c>
      <c r="Q264" s="153">
        <v>1.4999999999999999E-4</v>
      </c>
      <c r="R264" s="153">
        <f>Q264*H264</f>
        <v>7.8300000000000002E-3</v>
      </c>
      <c r="S264" s="153">
        <v>0</v>
      </c>
      <c r="T264" s="154">
        <f>S264*H264</f>
        <v>0</v>
      </c>
      <c r="AR264" s="155" t="s">
        <v>323</v>
      </c>
      <c r="AT264" s="155" t="s">
        <v>319</v>
      </c>
      <c r="AU264" s="155" t="s">
        <v>88</v>
      </c>
      <c r="AY264" s="16" t="s">
        <v>317</v>
      </c>
      <c r="BE264" s="156">
        <f>IF(N264="základná",J264,0)</f>
        <v>0</v>
      </c>
      <c r="BF264" s="156">
        <f>IF(N264="znížená",J264,0)</f>
        <v>0</v>
      </c>
      <c r="BG264" s="156">
        <f>IF(N264="zákl. prenesená",J264,0)</f>
        <v>0</v>
      </c>
      <c r="BH264" s="156">
        <f>IF(N264="zníž. prenesená",J264,0)</f>
        <v>0</v>
      </c>
      <c r="BI264" s="156">
        <f>IF(N264="nulová",J264,0)</f>
        <v>0</v>
      </c>
      <c r="BJ264" s="16" t="s">
        <v>88</v>
      </c>
      <c r="BK264" s="156">
        <f>ROUND(I264*H264,2)</f>
        <v>0</v>
      </c>
      <c r="BL264" s="16" t="s">
        <v>323</v>
      </c>
      <c r="BM264" s="155" t="s">
        <v>16290</v>
      </c>
    </row>
    <row r="265" spans="2:65" s="1" customFormat="1" ht="24.15" customHeight="1">
      <c r="B265" s="142"/>
      <c r="C265" s="143" t="s">
        <v>477</v>
      </c>
      <c r="D265" s="143" t="s">
        <v>319</v>
      </c>
      <c r="E265" s="144" t="s">
        <v>16291</v>
      </c>
      <c r="F265" s="145" t="s">
        <v>16292</v>
      </c>
      <c r="G265" s="146" t="s">
        <v>444</v>
      </c>
      <c r="H265" s="147">
        <v>180.745</v>
      </c>
      <c r="I265" s="148"/>
      <c r="J265" s="149">
        <f>ROUND(I265*H265,2)</f>
        <v>0</v>
      </c>
      <c r="K265" s="150"/>
      <c r="L265" s="31"/>
      <c r="M265" s="151" t="s">
        <v>1</v>
      </c>
      <c r="N265" s="152" t="s">
        <v>42</v>
      </c>
      <c r="P265" s="153">
        <f>O265*H265</f>
        <v>0</v>
      </c>
      <c r="Q265" s="153">
        <v>1.0500000000000001E-2</v>
      </c>
      <c r="R265" s="153">
        <f>Q265*H265</f>
        <v>1.8978225000000002</v>
      </c>
      <c r="S265" s="153">
        <v>0</v>
      </c>
      <c r="T265" s="154">
        <f>S265*H265</f>
        <v>0</v>
      </c>
      <c r="AR265" s="155" t="s">
        <v>323</v>
      </c>
      <c r="AT265" s="155" t="s">
        <v>319</v>
      </c>
      <c r="AU265" s="155" t="s">
        <v>88</v>
      </c>
      <c r="AY265" s="16" t="s">
        <v>317</v>
      </c>
      <c r="BE265" s="156">
        <f>IF(N265="základná",J265,0)</f>
        <v>0</v>
      </c>
      <c r="BF265" s="156">
        <f>IF(N265="znížená",J265,0)</f>
        <v>0</v>
      </c>
      <c r="BG265" s="156">
        <f>IF(N265="zákl. prenesená",J265,0)</f>
        <v>0</v>
      </c>
      <c r="BH265" s="156">
        <f>IF(N265="zníž. prenesená",J265,0)</f>
        <v>0</v>
      </c>
      <c r="BI265" s="156">
        <f>IF(N265="nulová",J265,0)</f>
        <v>0</v>
      </c>
      <c r="BJ265" s="16" t="s">
        <v>88</v>
      </c>
      <c r="BK265" s="156">
        <f>ROUND(I265*H265,2)</f>
        <v>0</v>
      </c>
      <c r="BL265" s="16" t="s">
        <v>323</v>
      </c>
      <c r="BM265" s="155" t="s">
        <v>16293</v>
      </c>
    </row>
    <row r="266" spans="2:65" s="12" customFormat="1" ht="10">
      <c r="B266" s="157"/>
      <c r="D266" s="158" t="s">
        <v>328</v>
      </c>
      <c r="E266" s="159" t="s">
        <v>1</v>
      </c>
      <c r="F266" s="160" t="s">
        <v>16294</v>
      </c>
      <c r="H266" s="161">
        <v>109.73</v>
      </c>
      <c r="I266" s="162"/>
      <c r="L266" s="157"/>
      <c r="M266" s="163"/>
      <c r="T266" s="164"/>
      <c r="AT266" s="159" t="s">
        <v>328</v>
      </c>
      <c r="AU266" s="159" t="s">
        <v>88</v>
      </c>
      <c r="AV266" s="12" t="s">
        <v>88</v>
      </c>
      <c r="AW266" s="12" t="s">
        <v>31</v>
      </c>
      <c r="AX266" s="12" t="s">
        <v>76</v>
      </c>
      <c r="AY266" s="159" t="s">
        <v>317</v>
      </c>
    </row>
    <row r="267" spans="2:65" s="12" customFormat="1" ht="10">
      <c r="B267" s="157"/>
      <c r="D267" s="158" t="s">
        <v>328</v>
      </c>
      <c r="E267" s="159" t="s">
        <v>1</v>
      </c>
      <c r="F267" s="160" t="s">
        <v>16295</v>
      </c>
      <c r="H267" s="161">
        <v>71.015000000000001</v>
      </c>
      <c r="I267" s="162"/>
      <c r="L267" s="157"/>
      <c r="M267" s="163"/>
      <c r="T267" s="164"/>
      <c r="AT267" s="159" t="s">
        <v>328</v>
      </c>
      <c r="AU267" s="159" t="s">
        <v>88</v>
      </c>
      <c r="AV267" s="12" t="s">
        <v>88</v>
      </c>
      <c r="AW267" s="12" t="s">
        <v>31</v>
      </c>
      <c r="AX267" s="12" t="s">
        <v>76</v>
      </c>
      <c r="AY267" s="159" t="s">
        <v>317</v>
      </c>
    </row>
    <row r="268" spans="2:65" s="13" customFormat="1" ht="10">
      <c r="B268" s="165"/>
      <c r="D268" s="158" t="s">
        <v>328</v>
      </c>
      <c r="E268" s="166" t="s">
        <v>1</v>
      </c>
      <c r="F268" s="167" t="s">
        <v>331</v>
      </c>
      <c r="H268" s="168">
        <v>180.745</v>
      </c>
      <c r="I268" s="169"/>
      <c r="L268" s="165"/>
      <c r="M268" s="170"/>
      <c r="T268" s="171"/>
      <c r="AT268" s="166" t="s">
        <v>328</v>
      </c>
      <c r="AU268" s="166" t="s">
        <v>88</v>
      </c>
      <c r="AV268" s="13" t="s">
        <v>92</v>
      </c>
      <c r="AW268" s="13" t="s">
        <v>31</v>
      </c>
      <c r="AX268" s="13" t="s">
        <v>76</v>
      </c>
      <c r="AY268" s="166" t="s">
        <v>317</v>
      </c>
    </row>
    <row r="269" spans="2:65" s="14" customFormat="1" ht="10">
      <c r="B269" s="172"/>
      <c r="D269" s="158" t="s">
        <v>328</v>
      </c>
      <c r="E269" s="173" t="s">
        <v>1</v>
      </c>
      <c r="F269" s="174" t="s">
        <v>332</v>
      </c>
      <c r="H269" s="175">
        <v>180.745</v>
      </c>
      <c r="I269" s="176"/>
      <c r="L269" s="172"/>
      <c r="M269" s="177"/>
      <c r="T269" s="178"/>
      <c r="AT269" s="173" t="s">
        <v>328</v>
      </c>
      <c r="AU269" s="173" t="s">
        <v>88</v>
      </c>
      <c r="AV269" s="14" t="s">
        <v>323</v>
      </c>
      <c r="AW269" s="14" t="s">
        <v>31</v>
      </c>
      <c r="AX269" s="14" t="s">
        <v>83</v>
      </c>
      <c r="AY269" s="173" t="s">
        <v>317</v>
      </c>
    </row>
    <row r="270" spans="2:65" s="1" customFormat="1" ht="24.15" customHeight="1">
      <c r="B270" s="142"/>
      <c r="C270" s="143" t="s">
        <v>481</v>
      </c>
      <c r="D270" s="143" t="s">
        <v>319</v>
      </c>
      <c r="E270" s="144" t="s">
        <v>16296</v>
      </c>
      <c r="F270" s="145" t="s">
        <v>16297</v>
      </c>
      <c r="G270" s="146" t="s">
        <v>444</v>
      </c>
      <c r="H270" s="147">
        <v>180.745</v>
      </c>
      <c r="I270" s="148"/>
      <c r="J270" s="149">
        <f>ROUND(I270*H270,2)</f>
        <v>0</v>
      </c>
      <c r="K270" s="150"/>
      <c r="L270" s="31"/>
      <c r="M270" s="151" t="s">
        <v>1</v>
      </c>
      <c r="N270" s="152" t="s">
        <v>42</v>
      </c>
      <c r="P270" s="153">
        <f>O270*H270</f>
        <v>0</v>
      </c>
      <c r="Q270" s="153">
        <v>2.3099999999999999E-2</v>
      </c>
      <c r="R270" s="153">
        <f>Q270*H270</f>
        <v>4.1752095000000002</v>
      </c>
      <c r="S270" s="153">
        <v>0</v>
      </c>
      <c r="T270" s="154">
        <f>S270*H270</f>
        <v>0</v>
      </c>
      <c r="AR270" s="155" t="s">
        <v>323</v>
      </c>
      <c r="AT270" s="155" t="s">
        <v>319</v>
      </c>
      <c r="AU270" s="155" t="s">
        <v>88</v>
      </c>
      <c r="AY270" s="16" t="s">
        <v>317</v>
      </c>
      <c r="BE270" s="156">
        <f>IF(N270="základná",J270,0)</f>
        <v>0</v>
      </c>
      <c r="BF270" s="156">
        <f>IF(N270="znížená",J270,0)</f>
        <v>0</v>
      </c>
      <c r="BG270" s="156">
        <f>IF(N270="zákl. prenesená",J270,0)</f>
        <v>0</v>
      </c>
      <c r="BH270" s="156">
        <f>IF(N270="zníž. prenesená",J270,0)</f>
        <v>0</v>
      </c>
      <c r="BI270" s="156">
        <f>IF(N270="nulová",J270,0)</f>
        <v>0</v>
      </c>
      <c r="BJ270" s="16" t="s">
        <v>88</v>
      </c>
      <c r="BK270" s="156">
        <f>ROUND(I270*H270,2)</f>
        <v>0</v>
      </c>
      <c r="BL270" s="16" t="s">
        <v>323</v>
      </c>
      <c r="BM270" s="155" t="s">
        <v>16298</v>
      </c>
    </row>
    <row r="271" spans="2:65" s="1" customFormat="1" ht="24.15" customHeight="1">
      <c r="B271" s="142"/>
      <c r="C271" s="143" t="s">
        <v>488</v>
      </c>
      <c r="D271" s="143" t="s">
        <v>319</v>
      </c>
      <c r="E271" s="144" t="s">
        <v>16299</v>
      </c>
      <c r="F271" s="145" t="s">
        <v>16300</v>
      </c>
      <c r="G271" s="146" t="s">
        <v>444</v>
      </c>
      <c r="H271" s="147">
        <v>180.745</v>
      </c>
      <c r="I271" s="148"/>
      <c r="J271" s="149">
        <f>ROUND(I271*H271,2)</f>
        <v>0</v>
      </c>
      <c r="K271" s="150"/>
      <c r="L271" s="31"/>
      <c r="M271" s="151" t="s">
        <v>1</v>
      </c>
      <c r="N271" s="152" t="s">
        <v>42</v>
      </c>
      <c r="P271" s="153">
        <f>O271*H271</f>
        <v>0</v>
      </c>
      <c r="Q271" s="153">
        <v>1.155E-2</v>
      </c>
      <c r="R271" s="153">
        <f>Q271*H271</f>
        <v>2.0876047500000001</v>
      </c>
      <c r="S271" s="153">
        <v>0</v>
      </c>
      <c r="T271" s="154">
        <f>S271*H271</f>
        <v>0</v>
      </c>
      <c r="AR271" s="155" t="s">
        <v>323</v>
      </c>
      <c r="AT271" s="155" t="s">
        <v>319</v>
      </c>
      <c r="AU271" s="155" t="s">
        <v>88</v>
      </c>
      <c r="AY271" s="16" t="s">
        <v>317</v>
      </c>
      <c r="BE271" s="156">
        <f>IF(N271="základná",J271,0)</f>
        <v>0</v>
      </c>
      <c r="BF271" s="156">
        <f>IF(N271="znížená",J271,0)</f>
        <v>0</v>
      </c>
      <c r="BG271" s="156">
        <f>IF(N271="zákl. prenesená",J271,0)</f>
        <v>0</v>
      </c>
      <c r="BH271" s="156">
        <f>IF(N271="zníž. prenesená",J271,0)</f>
        <v>0</v>
      </c>
      <c r="BI271" s="156">
        <f>IF(N271="nulová",J271,0)</f>
        <v>0</v>
      </c>
      <c r="BJ271" s="16" t="s">
        <v>88</v>
      </c>
      <c r="BK271" s="156">
        <f>ROUND(I271*H271,2)</f>
        <v>0</v>
      </c>
      <c r="BL271" s="16" t="s">
        <v>323</v>
      </c>
      <c r="BM271" s="155" t="s">
        <v>16301</v>
      </c>
    </row>
    <row r="272" spans="2:65" s="1" customFormat="1" ht="24.15" customHeight="1">
      <c r="B272" s="142"/>
      <c r="C272" s="143" t="s">
        <v>495</v>
      </c>
      <c r="D272" s="143" t="s">
        <v>319</v>
      </c>
      <c r="E272" s="144" t="s">
        <v>16302</v>
      </c>
      <c r="F272" s="145" t="s">
        <v>16303</v>
      </c>
      <c r="G272" s="146" t="s">
        <v>444</v>
      </c>
      <c r="H272" s="147">
        <v>180.745</v>
      </c>
      <c r="I272" s="148"/>
      <c r="J272" s="149">
        <f>ROUND(I272*H272,2)</f>
        <v>0</v>
      </c>
      <c r="K272" s="150"/>
      <c r="L272" s="31"/>
      <c r="M272" s="151" t="s">
        <v>1</v>
      </c>
      <c r="N272" s="152" t="s">
        <v>42</v>
      </c>
      <c r="P272" s="153">
        <f>O272*H272</f>
        <v>0</v>
      </c>
      <c r="Q272" s="153">
        <v>1.4999999999999999E-4</v>
      </c>
      <c r="R272" s="153">
        <f>Q272*H272</f>
        <v>2.7111749999999997E-2</v>
      </c>
      <c r="S272" s="153">
        <v>0</v>
      </c>
      <c r="T272" s="154">
        <f>S272*H272</f>
        <v>0</v>
      </c>
      <c r="AR272" s="155" t="s">
        <v>323</v>
      </c>
      <c r="AT272" s="155" t="s">
        <v>319</v>
      </c>
      <c r="AU272" s="155" t="s">
        <v>88</v>
      </c>
      <c r="AY272" s="16" t="s">
        <v>317</v>
      </c>
      <c r="BE272" s="156">
        <f>IF(N272="základná",J272,0)</f>
        <v>0</v>
      </c>
      <c r="BF272" s="156">
        <f>IF(N272="znížená",J272,0)</f>
        <v>0</v>
      </c>
      <c r="BG272" s="156">
        <f>IF(N272="zákl. prenesená",J272,0)</f>
        <v>0</v>
      </c>
      <c r="BH272" s="156">
        <f>IF(N272="zníž. prenesená",J272,0)</f>
        <v>0</v>
      </c>
      <c r="BI272" s="156">
        <f>IF(N272="nulová",J272,0)</f>
        <v>0</v>
      </c>
      <c r="BJ272" s="16" t="s">
        <v>88</v>
      </c>
      <c r="BK272" s="156">
        <f>ROUND(I272*H272,2)</f>
        <v>0</v>
      </c>
      <c r="BL272" s="16" t="s">
        <v>323</v>
      </c>
      <c r="BM272" s="155" t="s">
        <v>16304</v>
      </c>
    </row>
    <row r="273" spans="2:65" s="1" customFormat="1" ht="24.15" customHeight="1">
      <c r="B273" s="142"/>
      <c r="C273" s="143" t="s">
        <v>501</v>
      </c>
      <c r="D273" s="143" t="s">
        <v>319</v>
      </c>
      <c r="E273" s="144" t="s">
        <v>16305</v>
      </c>
      <c r="F273" s="145" t="s">
        <v>16306</v>
      </c>
      <c r="G273" s="146" t="s">
        <v>444</v>
      </c>
      <c r="H273" s="147">
        <v>8</v>
      </c>
      <c r="I273" s="148"/>
      <c r="J273" s="149">
        <f>ROUND(I273*H273,2)</f>
        <v>0</v>
      </c>
      <c r="K273" s="150"/>
      <c r="L273" s="31"/>
      <c r="M273" s="151" t="s">
        <v>1</v>
      </c>
      <c r="N273" s="152" t="s">
        <v>42</v>
      </c>
      <c r="P273" s="153">
        <f>O273*H273</f>
        <v>0</v>
      </c>
      <c r="Q273" s="153">
        <v>5.8020000000000002E-2</v>
      </c>
      <c r="R273" s="153">
        <f>Q273*H273</f>
        <v>0.46416000000000002</v>
      </c>
      <c r="S273" s="153">
        <v>0</v>
      </c>
      <c r="T273" s="154">
        <f>S273*H273</f>
        <v>0</v>
      </c>
      <c r="AR273" s="155" t="s">
        <v>323</v>
      </c>
      <c r="AT273" s="155" t="s">
        <v>319</v>
      </c>
      <c r="AU273" s="155" t="s">
        <v>88</v>
      </c>
      <c r="AY273" s="16" t="s">
        <v>317</v>
      </c>
      <c r="BE273" s="156">
        <f>IF(N273="základná",J273,0)</f>
        <v>0</v>
      </c>
      <c r="BF273" s="156">
        <f>IF(N273="znížená",J273,0)</f>
        <v>0</v>
      </c>
      <c r="BG273" s="156">
        <f>IF(N273="zákl. prenesená",J273,0)</f>
        <v>0</v>
      </c>
      <c r="BH273" s="156">
        <f>IF(N273="zníž. prenesená",J273,0)</f>
        <v>0</v>
      </c>
      <c r="BI273" s="156">
        <f>IF(N273="nulová",J273,0)</f>
        <v>0</v>
      </c>
      <c r="BJ273" s="16" t="s">
        <v>88</v>
      </c>
      <c r="BK273" s="156">
        <f>ROUND(I273*H273,2)</f>
        <v>0</v>
      </c>
      <c r="BL273" s="16" t="s">
        <v>323</v>
      </c>
      <c r="BM273" s="155" t="s">
        <v>16307</v>
      </c>
    </row>
    <row r="274" spans="2:65" s="1" customFormat="1" ht="37.75" customHeight="1">
      <c r="B274" s="142"/>
      <c r="C274" s="143" t="s">
        <v>507</v>
      </c>
      <c r="D274" s="143" t="s">
        <v>319</v>
      </c>
      <c r="E274" s="144" t="s">
        <v>16308</v>
      </c>
      <c r="F274" s="145" t="s">
        <v>16309</v>
      </c>
      <c r="G274" s="146" t="s">
        <v>444</v>
      </c>
      <c r="H274" s="147">
        <v>23.5</v>
      </c>
      <c r="I274" s="148"/>
      <c r="J274" s="149">
        <f>ROUND(I274*H274,2)</f>
        <v>0</v>
      </c>
      <c r="K274" s="150"/>
      <c r="L274" s="31"/>
      <c r="M274" s="151" t="s">
        <v>1</v>
      </c>
      <c r="N274" s="152" t="s">
        <v>42</v>
      </c>
      <c r="P274" s="153">
        <f>O274*H274</f>
        <v>0</v>
      </c>
      <c r="Q274" s="153">
        <v>5.0000000000000001E-4</v>
      </c>
      <c r="R274" s="153">
        <f>Q274*H274</f>
        <v>1.175E-2</v>
      </c>
      <c r="S274" s="153">
        <v>0</v>
      </c>
      <c r="T274" s="154">
        <f>S274*H274</f>
        <v>0</v>
      </c>
      <c r="AR274" s="155" t="s">
        <v>323</v>
      </c>
      <c r="AT274" s="155" t="s">
        <v>319</v>
      </c>
      <c r="AU274" s="155" t="s">
        <v>88</v>
      </c>
      <c r="AY274" s="16" t="s">
        <v>317</v>
      </c>
      <c r="BE274" s="156">
        <f>IF(N274="základná",J274,0)</f>
        <v>0</v>
      </c>
      <c r="BF274" s="156">
        <f>IF(N274="znížená",J274,0)</f>
        <v>0</v>
      </c>
      <c r="BG274" s="156">
        <f>IF(N274="zákl. prenesená",J274,0)</f>
        <v>0</v>
      </c>
      <c r="BH274" s="156">
        <f>IF(N274="zníž. prenesená",J274,0)</f>
        <v>0</v>
      </c>
      <c r="BI274" s="156">
        <f>IF(N274="nulová",J274,0)</f>
        <v>0</v>
      </c>
      <c r="BJ274" s="16" t="s">
        <v>88</v>
      </c>
      <c r="BK274" s="156">
        <f>ROUND(I274*H274,2)</f>
        <v>0</v>
      </c>
      <c r="BL274" s="16" t="s">
        <v>323</v>
      </c>
      <c r="BM274" s="155" t="s">
        <v>16310</v>
      </c>
    </row>
    <row r="275" spans="2:65" s="12" customFormat="1" ht="10">
      <c r="B275" s="157"/>
      <c r="D275" s="158" t="s">
        <v>328</v>
      </c>
      <c r="E275" s="159" t="s">
        <v>1</v>
      </c>
      <c r="F275" s="160" t="s">
        <v>16311</v>
      </c>
      <c r="H275" s="161">
        <v>23.5</v>
      </c>
      <c r="I275" s="162"/>
      <c r="L275" s="157"/>
      <c r="M275" s="163"/>
      <c r="T275" s="164"/>
      <c r="AT275" s="159" t="s">
        <v>328</v>
      </c>
      <c r="AU275" s="159" t="s">
        <v>88</v>
      </c>
      <c r="AV275" s="12" t="s">
        <v>88</v>
      </c>
      <c r="AW275" s="12" t="s">
        <v>31</v>
      </c>
      <c r="AX275" s="12" t="s">
        <v>76</v>
      </c>
      <c r="AY275" s="159" t="s">
        <v>317</v>
      </c>
    </row>
    <row r="276" spans="2:65" s="13" customFormat="1" ht="10">
      <c r="B276" s="165"/>
      <c r="D276" s="158" t="s">
        <v>328</v>
      </c>
      <c r="E276" s="166" t="s">
        <v>1</v>
      </c>
      <c r="F276" s="167" t="s">
        <v>1829</v>
      </c>
      <c r="H276" s="168">
        <v>23.5</v>
      </c>
      <c r="I276" s="169"/>
      <c r="L276" s="165"/>
      <c r="M276" s="170"/>
      <c r="T276" s="171"/>
      <c r="AT276" s="166" t="s">
        <v>328</v>
      </c>
      <c r="AU276" s="166" t="s">
        <v>88</v>
      </c>
      <c r="AV276" s="13" t="s">
        <v>92</v>
      </c>
      <c r="AW276" s="13" t="s">
        <v>31</v>
      </c>
      <c r="AX276" s="13" t="s">
        <v>76</v>
      </c>
      <c r="AY276" s="166" t="s">
        <v>317</v>
      </c>
    </row>
    <row r="277" spans="2:65" s="14" customFormat="1" ht="10">
      <c r="B277" s="172"/>
      <c r="D277" s="158" t="s">
        <v>328</v>
      </c>
      <c r="E277" s="173" t="s">
        <v>1</v>
      </c>
      <c r="F277" s="174" t="s">
        <v>332</v>
      </c>
      <c r="H277" s="175">
        <v>23.5</v>
      </c>
      <c r="I277" s="176"/>
      <c r="L277" s="172"/>
      <c r="M277" s="177"/>
      <c r="T277" s="178"/>
      <c r="AT277" s="173" t="s">
        <v>328</v>
      </c>
      <c r="AU277" s="173" t="s">
        <v>88</v>
      </c>
      <c r="AV277" s="14" t="s">
        <v>323</v>
      </c>
      <c r="AW277" s="14" t="s">
        <v>31</v>
      </c>
      <c r="AX277" s="14" t="s">
        <v>83</v>
      </c>
      <c r="AY277" s="173" t="s">
        <v>317</v>
      </c>
    </row>
    <row r="278" spans="2:65" s="1" customFormat="1" ht="16.5" customHeight="1">
      <c r="B278" s="142"/>
      <c r="C278" s="143" t="s">
        <v>703</v>
      </c>
      <c r="D278" s="143" t="s">
        <v>319</v>
      </c>
      <c r="E278" s="144" t="s">
        <v>16312</v>
      </c>
      <c r="F278" s="145" t="s">
        <v>16313</v>
      </c>
      <c r="G278" s="146" t="s">
        <v>444</v>
      </c>
      <c r="H278" s="147">
        <v>8</v>
      </c>
      <c r="I278" s="148"/>
      <c r="J278" s="149">
        <f>ROUND(I278*H278,2)</f>
        <v>0</v>
      </c>
      <c r="K278" s="150"/>
      <c r="L278" s="31"/>
      <c r="M278" s="151" t="s">
        <v>1</v>
      </c>
      <c r="N278" s="152" t="s">
        <v>42</v>
      </c>
      <c r="P278" s="153">
        <f>O278*H278</f>
        <v>0</v>
      </c>
      <c r="Q278" s="153">
        <v>5.7760000000000005E-4</v>
      </c>
      <c r="R278" s="153">
        <f>Q278*H278</f>
        <v>4.6208000000000004E-3</v>
      </c>
      <c r="S278" s="153">
        <v>0</v>
      </c>
      <c r="T278" s="154">
        <f>S278*H278</f>
        <v>0</v>
      </c>
      <c r="AR278" s="155" t="s">
        <v>323</v>
      </c>
      <c r="AT278" s="155" t="s">
        <v>319</v>
      </c>
      <c r="AU278" s="155" t="s">
        <v>88</v>
      </c>
      <c r="AY278" s="16" t="s">
        <v>317</v>
      </c>
      <c r="BE278" s="156">
        <f>IF(N278="základná",J278,0)</f>
        <v>0</v>
      </c>
      <c r="BF278" s="156">
        <f>IF(N278="znížená",J278,0)</f>
        <v>0</v>
      </c>
      <c r="BG278" s="156">
        <f>IF(N278="zákl. prenesená",J278,0)</f>
        <v>0</v>
      </c>
      <c r="BH278" s="156">
        <f>IF(N278="zníž. prenesená",J278,0)</f>
        <v>0</v>
      </c>
      <c r="BI278" s="156">
        <f>IF(N278="nulová",J278,0)</f>
        <v>0</v>
      </c>
      <c r="BJ278" s="16" t="s">
        <v>88</v>
      </c>
      <c r="BK278" s="156">
        <f>ROUND(I278*H278,2)</f>
        <v>0</v>
      </c>
      <c r="BL278" s="16" t="s">
        <v>323</v>
      </c>
      <c r="BM278" s="155" t="s">
        <v>16314</v>
      </c>
    </row>
    <row r="279" spans="2:65" s="1" customFormat="1" ht="33" customHeight="1">
      <c r="B279" s="142"/>
      <c r="C279" s="143" t="s">
        <v>647</v>
      </c>
      <c r="D279" s="143" t="s">
        <v>319</v>
      </c>
      <c r="E279" s="144" t="s">
        <v>1917</v>
      </c>
      <c r="F279" s="145" t="s">
        <v>16315</v>
      </c>
      <c r="G279" s="146" t="s">
        <v>322</v>
      </c>
      <c r="H279" s="147">
        <v>47.701999999999998</v>
      </c>
      <c r="I279" s="148"/>
      <c r="J279" s="149">
        <f>ROUND(I279*H279,2)</f>
        <v>0</v>
      </c>
      <c r="K279" s="150"/>
      <c r="L279" s="31"/>
      <c r="M279" s="151" t="s">
        <v>1</v>
      </c>
      <c r="N279" s="152" t="s">
        <v>42</v>
      </c>
      <c r="P279" s="153">
        <f>O279*H279</f>
        <v>0</v>
      </c>
      <c r="Q279" s="153">
        <v>0.9</v>
      </c>
      <c r="R279" s="153">
        <f>Q279*H279</f>
        <v>42.931800000000003</v>
      </c>
      <c r="S279" s="153">
        <v>0</v>
      </c>
      <c r="T279" s="154">
        <f>S279*H279</f>
        <v>0</v>
      </c>
      <c r="AR279" s="155" t="s">
        <v>323</v>
      </c>
      <c r="AT279" s="155" t="s">
        <v>319</v>
      </c>
      <c r="AU279" s="155" t="s">
        <v>88</v>
      </c>
      <c r="AY279" s="16" t="s">
        <v>317</v>
      </c>
      <c r="BE279" s="156">
        <f>IF(N279="základná",J279,0)</f>
        <v>0</v>
      </c>
      <c r="BF279" s="156">
        <f>IF(N279="znížená",J279,0)</f>
        <v>0</v>
      </c>
      <c r="BG279" s="156">
        <f>IF(N279="zákl. prenesená",J279,0)</f>
        <v>0</v>
      </c>
      <c r="BH279" s="156">
        <f>IF(N279="zníž. prenesená",J279,0)</f>
        <v>0</v>
      </c>
      <c r="BI279" s="156">
        <f>IF(N279="nulová",J279,0)</f>
        <v>0</v>
      </c>
      <c r="BJ279" s="16" t="s">
        <v>88</v>
      </c>
      <c r="BK279" s="156">
        <f>ROUND(I279*H279,2)</f>
        <v>0</v>
      </c>
      <c r="BL279" s="16" t="s">
        <v>323</v>
      </c>
      <c r="BM279" s="155" t="s">
        <v>16316</v>
      </c>
    </row>
    <row r="280" spans="2:65" s="12" customFormat="1" ht="10">
      <c r="B280" s="157"/>
      <c r="D280" s="158" t="s">
        <v>328</v>
      </c>
      <c r="E280" s="159" t="s">
        <v>1</v>
      </c>
      <c r="F280" s="160" t="s">
        <v>16317</v>
      </c>
      <c r="H280" s="161">
        <v>47.701999999999998</v>
      </c>
      <c r="I280" s="162"/>
      <c r="L280" s="157"/>
      <c r="M280" s="163"/>
      <c r="T280" s="164"/>
      <c r="AT280" s="159" t="s">
        <v>328</v>
      </c>
      <c r="AU280" s="159" t="s">
        <v>88</v>
      </c>
      <c r="AV280" s="12" t="s">
        <v>88</v>
      </c>
      <c r="AW280" s="12" t="s">
        <v>31</v>
      </c>
      <c r="AX280" s="12" t="s">
        <v>76</v>
      </c>
      <c r="AY280" s="159" t="s">
        <v>317</v>
      </c>
    </row>
    <row r="281" spans="2:65" s="13" customFormat="1" ht="10">
      <c r="B281" s="165"/>
      <c r="D281" s="158" t="s">
        <v>328</v>
      </c>
      <c r="E281" s="166" t="s">
        <v>1</v>
      </c>
      <c r="F281" s="167" t="s">
        <v>2644</v>
      </c>
      <c r="H281" s="168">
        <v>47.701999999999998</v>
      </c>
      <c r="I281" s="169"/>
      <c r="L281" s="165"/>
      <c r="M281" s="170"/>
      <c r="T281" s="171"/>
      <c r="AT281" s="166" t="s">
        <v>328</v>
      </c>
      <c r="AU281" s="166" t="s">
        <v>88</v>
      </c>
      <c r="AV281" s="13" t="s">
        <v>92</v>
      </c>
      <c r="AW281" s="13" t="s">
        <v>31</v>
      </c>
      <c r="AX281" s="13" t="s">
        <v>76</v>
      </c>
      <c r="AY281" s="166" t="s">
        <v>317</v>
      </c>
    </row>
    <row r="282" spans="2:65" s="14" customFormat="1" ht="10">
      <c r="B282" s="172"/>
      <c r="D282" s="158" t="s">
        <v>328</v>
      </c>
      <c r="E282" s="173" t="s">
        <v>1</v>
      </c>
      <c r="F282" s="174" t="s">
        <v>332</v>
      </c>
      <c r="H282" s="175">
        <v>47.701999999999998</v>
      </c>
      <c r="I282" s="176"/>
      <c r="L282" s="172"/>
      <c r="M282" s="177"/>
      <c r="T282" s="178"/>
      <c r="AT282" s="173" t="s">
        <v>328</v>
      </c>
      <c r="AU282" s="173" t="s">
        <v>88</v>
      </c>
      <c r="AV282" s="14" t="s">
        <v>323</v>
      </c>
      <c r="AW282" s="14" t="s">
        <v>31</v>
      </c>
      <c r="AX282" s="14" t="s">
        <v>83</v>
      </c>
      <c r="AY282" s="173" t="s">
        <v>317</v>
      </c>
    </row>
    <row r="283" spans="2:65" s="1" customFormat="1" ht="24.15" customHeight="1">
      <c r="B283" s="142"/>
      <c r="C283" s="143" t="s">
        <v>712</v>
      </c>
      <c r="D283" s="143" t="s">
        <v>319</v>
      </c>
      <c r="E283" s="144" t="s">
        <v>16318</v>
      </c>
      <c r="F283" s="145" t="s">
        <v>16319</v>
      </c>
      <c r="G283" s="146" t="s">
        <v>444</v>
      </c>
      <c r="H283" s="147">
        <v>69.134</v>
      </c>
      <c r="I283" s="148"/>
      <c r="J283" s="149">
        <f>ROUND(I283*H283,2)</f>
        <v>0</v>
      </c>
      <c r="K283" s="150"/>
      <c r="L283" s="31"/>
      <c r="M283" s="151" t="s">
        <v>1</v>
      </c>
      <c r="N283" s="152" t="s">
        <v>42</v>
      </c>
      <c r="P283" s="153">
        <f>O283*H283</f>
        <v>0</v>
      </c>
      <c r="Q283" s="153">
        <v>0.14677000000000001</v>
      </c>
      <c r="R283" s="153">
        <f>Q283*H283</f>
        <v>10.14679718</v>
      </c>
      <c r="S283" s="153">
        <v>0</v>
      </c>
      <c r="T283" s="154">
        <f>S283*H283</f>
        <v>0</v>
      </c>
      <c r="AR283" s="155" t="s">
        <v>323</v>
      </c>
      <c r="AT283" s="155" t="s">
        <v>319</v>
      </c>
      <c r="AU283" s="155" t="s">
        <v>88</v>
      </c>
      <c r="AY283" s="16" t="s">
        <v>317</v>
      </c>
      <c r="BE283" s="156">
        <f>IF(N283="základná",J283,0)</f>
        <v>0</v>
      </c>
      <c r="BF283" s="156">
        <f>IF(N283="znížená",J283,0)</f>
        <v>0</v>
      </c>
      <c r="BG283" s="156">
        <f>IF(N283="zákl. prenesená",J283,0)</f>
        <v>0</v>
      </c>
      <c r="BH283" s="156">
        <f>IF(N283="zníž. prenesená",J283,0)</f>
        <v>0</v>
      </c>
      <c r="BI283" s="156">
        <f>IF(N283="nulová",J283,0)</f>
        <v>0</v>
      </c>
      <c r="BJ283" s="16" t="s">
        <v>88</v>
      </c>
      <c r="BK283" s="156">
        <f>ROUND(I283*H283,2)</f>
        <v>0</v>
      </c>
      <c r="BL283" s="16" t="s">
        <v>323</v>
      </c>
      <c r="BM283" s="155" t="s">
        <v>16320</v>
      </c>
    </row>
    <row r="284" spans="2:65" s="12" customFormat="1" ht="10">
      <c r="B284" s="157"/>
      <c r="D284" s="158" t="s">
        <v>328</v>
      </c>
      <c r="E284" s="159" t="s">
        <v>1</v>
      </c>
      <c r="F284" s="160" t="s">
        <v>16321</v>
      </c>
      <c r="H284" s="161">
        <v>69.134</v>
      </c>
      <c r="I284" s="162"/>
      <c r="L284" s="157"/>
      <c r="M284" s="163"/>
      <c r="T284" s="164"/>
      <c r="AT284" s="159" t="s">
        <v>328</v>
      </c>
      <c r="AU284" s="159" t="s">
        <v>88</v>
      </c>
      <c r="AV284" s="12" t="s">
        <v>88</v>
      </c>
      <c r="AW284" s="12" t="s">
        <v>31</v>
      </c>
      <c r="AX284" s="12" t="s">
        <v>76</v>
      </c>
      <c r="AY284" s="159" t="s">
        <v>317</v>
      </c>
    </row>
    <row r="285" spans="2:65" s="13" customFormat="1" ht="10">
      <c r="B285" s="165"/>
      <c r="D285" s="158" t="s">
        <v>328</v>
      </c>
      <c r="E285" s="166" t="s">
        <v>1</v>
      </c>
      <c r="F285" s="167" t="s">
        <v>2644</v>
      </c>
      <c r="H285" s="168">
        <v>69.134</v>
      </c>
      <c r="I285" s="169"/>
      <c r="L285" s="165"/>
      <c r="M285" s="170"/>
      <c r="T285" s="171"/>
      <c r="AT285" s="166" t="s">
        <v>328</v>
      </c>
      <c r="AU285" s="166" t="s">
        <v>88</v>
      </c>
      <c r="AV285" s="13" t="s">
        <v>92</v>
      </c>
      <c r="AW285" s="13" t="s">
        <v>31</v>
      </c>
      <c r="AX285" s="13" t="s">
        <v>76</v>
      </c>
      <c r="AY285" s="166" t="s">
        <v>317</v>
      </c>
    </row>
    <row r="286" spans="2:65" s="14" customFormat="1" ht="10">
      <c r="B286" s="172"/>
      <c r="D286" s="158" t="s">
        <v>328</v>
      </c>
      <c r="E286" s="173" t="s">
        <v>1</v>
      </c>
      <c r="F286" s="174" t="s">
        <v>332</v>
      </c>
      <c r="H286" s="175">
        <v>69.134</v>
      </c>
      <c r="I286" s="176"/>
      <c r="L286" s="172"/>
      <c r="M286" s="177"/>
      <c r="T286" s="178"/>
      <c r="AT286" s="173" t="s">
        <v>328</v>
      </c>
      <c r="AU286" s="173" t="s">
        <v>88</v>
      </c>
      <c r="AV286" s="14" t="s">
        <v>323</v>
      </c>
      <c r="AW286" s="14" t="s">
        <v>31</v>
      </c>
      <c r="AX286" s="14" t="s">
        <v>83</v>
      </c>
      <c r="AY286" s="173" t="s">
        <v>317</v>
      </c>
    </row>
    <row r="287" spans="2:65" s="1" customFormat="1" ht="24.15" customHeight="1">
      <c r="B287" s="142"/>
      <c r="C287" s="143" t="s">
        <v>650</v>
      </c>
      <c r="D287" s="143" t="s">
        <v>319</v>
      </c>
      <c r="E287" s="144" t="s">
        <v>16322</v>
      </c>
      <c r="F287" s="145" t="s">
        <v>16323</v>
      </c>
      <c r="G287" s="146" t="s">
        <v>444</v>
      </c>
      <c r="H287" s="147">
        <v>8.5860000000000003</v>
      </c>
      <c r="I287" s="148"/>
      <c r="J287" s="149">
        <f>ROUND(I287*H287,2)</f>
        <v>0</v>
      </c>
      <c r="K287" s="150"/>
      <c r="L287" s="31"/>
      <c r="M287" s="151" t="s">
        <v>1</v>
      </c>
      <c r="N287" s="152" t="s">
        <v>42</v>
      </c>
      <c r="P287" s="153">
        <f>O287*H287</f>
        <v>0</v>
      </c>
      <c r="Q287" s="153">
        <v>0.17613000000000001</v>
      </c>
      <c r="R287" s="153">
        <f>Q287*H287</f>
        <v>1.5122521800000002</v>
      </c>
      <c r="S287" s="153">
        <v>0</v>
      </c>
      <c r="T287" s="154">
        <f>S287*H287</f>
        <v>0</v>
      </c>
      <c r="AR287" s="155" t="s">
        <v>323</v>
      </c>
      <c r="AT287" s="155" t="s">
        <v>319</v>
      </c>
      <c r="AU287" s="155" t="s">
        <v>88</v>
      </c>
      <c r="AY287" s="16" t="s">
        <v>317</v>
      </c>
      <c r="BE287" s="156">
        <f>IF(N287="základná",J287,0)</f>
        <v>0</v>
      </c>
      <c r="BF287" s="156">
        <f>IF(N287="znížená",J287,0)</f>
        <v>0</v>
      </c>
      <c r="BG287" s="156">
        <f>IF(N287="zákl. prenesená",J287,0)</f>
        <v>0</v>
      </c>
      <c r="BH287" s="156">
        <f>IF(N287="zníž. prenesená",J287,0)</f>
        <v>0</v>
      </c>
      <c r="BI287" s="156">
        <f>IF(N287="nulová",J287,0)</f>
        <v>0</v>
      </c>
      <c r="BJ287" s="16" t="s">
        <v>88</v>
      </c>
      <c r="BK287" s="156">
        <f>ROUND(I287*H287,2)</f>
        <v>0</v>
      </c>
      <c r="BL287" s="16" t="s">
        <v>323</v>
      </c>
      <c r="BM287" s="155" t="s">
        <v>16324</v>
      </c>
    </row>
    <row r="288" spans="2:65" s="12" customFormat="1" ht="10">
      <c r="B288" s="157"/>
      <c r="D288" s="158" t="s">
        <v>328</v>
      </c>
      <c r="E288" s="159" t="s">
        <v>1</v>
      </c>
      <c r="F288" s="160" t="s">
        <v>16325</v>
      </c>
      <c r="H288" s="161">
        <v>8.5860000000000003</v>
      </c>
      <c r="I288" s="162"/>
      <c r="L288" s="157"/>
      <c r="M288" s="163"/>
      <c r="T288" s="164"/>
      <c r="AT288" s="159" t="s">
        <v>328</v>
      </c>
      <c r="AU288" s="159" t="s">
        <v>88</v>
      </c>
      <c r="AV288" s="12" t="s">
        <v>88</v>
      </c>
      <c r="AW288" s="12" t="s">
        <v>31</v>
      </c>
      <c r="AX288" s="12" t="s">
        <v>76</v>
      </c>
      <c r="AY288" s="159" t="s">
        <v>317</v>
      </c>
    </row>
    <row r="289" spans="2:65" s="13" customFormat="1" ht="10">
      <c r="B289" s="165"/>
      <c r="D289" s="158" t="s">
        <v>328</v>
      </c>
      <c r="E289" s="166" t="s">
        <v>1</v>
      </c>
      <c r="F289" s="167" t="s">
        <v>2642</v>
      </c>
      <c r="H289" s="168">
        <v>8.5860000000000003</v>
      </c>
      <c r="I289" s="169"/>
      <c r="L289" s="165"/>
      <c r="M289" s="170"/>
      <c r="T289" s="171"/>
      <c r="AT289" s="166" t="s">
        <v>328</v>
      </c>
      <c r="AU289" s="166" t="s">
        <v>88</v>
      </c>
      <c r="AV289" s="13" t="s">
        <v>92</v>
      </c>
      <c r="AW289" s="13" t="s">
        <v>31</v>
      </c>
      <c r="AX289" s="13" t="s">
        <v>76</v>
      </c>
      <c r="AY289" s="166" t="s">
        <v>317</v>
      </c>
    </row>
    <row r="290" spans="2:65" s="14" customFormat="1" ht="10">
      <c r="B290" s="172"/>
      <c r="D290" s="158" t="s">
        <v>328</v>
      </c>
      <c r="E290" s="173" t="s">
        <v>1</v>
      </c>
      <c r="F290" s="174" t="s">
        <v>332</v>
      </c>
      <c r="H290" s="175">
        <v>8.5860000000000003</v>
      </c>
      <c r="I290" s="176"/>
      <c r="L290" s="172"/>
      <c r="M290" s="177"/>
      <c r="T290" s="178"/>
      <c r="AT290" s="173" t="s">
        <v>328</v>
      </c>
      <c r="AU290" s="173" t="s">
        <v>88</v>
      </c>
      <c r="AV290" s="14" t="s">
        <v>323</v>
      </c>
      <c r="AW290" s="14" t="s">
        <v>31</v>
      </c>
      <c r="AX290" s="14" t="s">
        <v>83</v>
      </c>
      <c r="AY290" s="173" t="s">
        <v>317</v>
      </c>
    </row>
    <row r="291" spans="2:65" s="11" customFormat="1" ht="22.75" customHeight="1">
      <c r="B291" s="130"/>
      <c r="D291" s="131" t="s">
        <v>75</v>
      </c>
      <c r="E291" s="140" t="s">
        <v>361</v>
      </c>
      <c r="F291" s="140" t="s">
        <v>487</v>
      </c>
      <c r="I291" s="133"/>
      <c r="J291" s="141">
        <f>BK291</f>
        <v>0</v>
      </c>
      <c r="L291" s="130"/>
      <c r="M291" s="135"/>
      <c r="P291" s="136">
        <f>SUM(P292:P306)</f>
        <v>0</v>
      </c>
      <c r="R291" s="136">
        <f>SUM(R292:R306)</f>
        <v>12.319580601999998</v>
      </c>
      <c r="T291" s="137">
        <f>SUM(T292:T306)</f>
        <v>0.74239999999999995</v>
      </c>
      <c r="AR291" s="131" t="s">
        <v>83</v>
      </c>
      <c r="AT291" s="138" t="s">
        <v>75</v>
      </c>
      <c r="AU291" s="138" t="s">
        <v>83</v>
      </c>
      <c r="AY291" s="131" t="s">
        <v>317</v>
      </c>
      <c r="BK291" s="139">
        <f>SUM(BK292:BK306)</f>
        <v>0</v>
      </c>
    </row>
    <row r="292" spans="2:65" s="1" customFormat="1" ht="37.75" customHeight="1">
      <c r="B292" s="142"/>
      <c r="C292" s="143" t="s">
        <v>722</v>
      </c>
      <c r="D292" s="143" t="s">
        <v>319</v>
      </c>
      <c r="E292" s="144" t="s">
        <v>2133</v>
      </c>
      <c r="F292" s="145" t="s">
        <v>2134</v>
      </c>
      <c r="G292" s="146" t="s">
        <v>484</v>
      </c>
      <c r="H292" s="147">
        <v>35.520000000000003</v>
      </c>
      <c r="I292" s="148"/>
      <c r="J292" s="149">
        <f>ROUND(I292*H292,2)</f>
        <v>0</v>
      </c>
      <c r="K292" s="150"/>
      <c r="L292" s="31"/>
      <c r="M292" s="151" t="s">
        <v>1</v>
      </c>
      <c r="N292" s="152" t="s">
        <v>42</v>
      </c>
      <c r="P292" s="153">
        <f>O292*H292</f>
        <v>0</v>
      </c>
      <c r="Q292" s="153">
        <v>9.3149999999999997E-2</v>
      </c>
      <c r="R292" s="153">
        <f>Q292*H292</f>
        <v>3.3086880000000001</v>
      </c>
      <c r="S292" s="153">
        <v>0</v>
      </c>
      <c r="T292" s="154">
        <f>S292*H292</f>
        <v>0</v>
      </c>
      <c r="AR292" s="155" t="s">
        <v>323</v>
      </c>
      <c r="AT292" s="155" t="s">
        <v>319</v>
      </c>
      <c r="AU292" s="155" t="s">
        <v>88</v>
      </c>
      <c r="AY292" s="16" t="s">
        <v>317</v>
      </c>
      <c r="BE292" s="156">
        <f>IF(N292="základná",J292,0)</f>
        <v>0</v>
      </c>
      <c r="BF292" s="156">
        <f>IF(N292="znížená",J292,0)</f>
        <v>0</v>
      </c>
      <c r="BG292" s="156">
        <f>IF(N292="zákl. prenesená",J292,0)</f>
        <v>0</v>
      </c>
      <c r="BH292" s="156">
        <f>IF(N292="zníž. prenesená",J292,0)</f>
        <v>0</v>
      </c>
      <c r="BI292" s="156">
        <f>IF(N292="nulová",J292,0)</f>
        <v>0</v>
      </c>
      <c r="BJ292" s="16" t="s">
        <v>88</v>
      </c>
      <c r="BK292" s="156">
        <f>ROUND(I292*H292,2)</f>
        <v>0</v>
      </c>
      <c r="BL292" s="16" t="s">
        <v>323</v>
      </c>
      <c r="BM292" s="155" t="s">
        <v>16326</v>
      </c>
    </row>
    <row r="293" spans="2:65" s="12" customFormat="1" ht="10">
      <c r="B293" s="157"/>
      <c r="D293" s="158" t="s">
        <v>328</v>
      </c>
      <c r="E293" s="159" t="s">
        <v>1</v>
      </c>
      <c r="F293" s="160" t="s">
        <v>16327</v>
      </c>
      <c r="H293" s="161">
        <v>35.520000000000003</v>
      </c>
      <c r="I293" s="162"/>
      <c r="L293" s="157"/>
      <c r="M293" s="163"/>
      <c r="T293" s="164"/>
      <c r="AT293" s="159" t="s">
        <v>328</v>
      </c>
      <c r="AU293" s="159" t="s">
        <v>88</v>
      </c>
      <c r="AV293" s="12" t="s">
        <v>88</v>
      </c>
      <c r="AW293" s="12" t="s">
        <v>31</v>
      </c>
      <c r="AX293" s="12" t="s">
        <v>76</v>
      </c>
      <c r="AY293" s="159" t="s">
        <v>317</v>
      </c>
    </row>
    <row r="294" spans="2:65" s="13" customFormat="1" ht="10">
      <c r="B294" s="165"/>
      <c r="D294" s="158" t="s">
        <v>328</v>
      </c>
      <c r="E294" s="166" t="s">
        <v>1</v>
      </c>
      <c r="F294" s="167" t="s">
        <v>331</v>
      </c>
      <c r="H294" s="168">
        <v>35.520000000000003</v>
      </c>
      <c r="I294" s="169"/>
      <c r="L294" s="165"/>
      <c r="M294" s="170"/>
      <c r="T294" s="171"/>
      <c r="AT294" s="166" t="s">
        <v>328</v>
      </c>
      <c r="AU294" s="166" t="s">
        <v>88</v>
      </c>
      <c r="AV294" s="13" t="s">
        <v>92</v>
      </c>
      <c r="AW294" s="13" t="s">
        <v>31</v>
      </c>
      <c r="AX294" s="13" t="s">
        <v>76</v>
      </c>
      <c r="AY294" s="166" t="s">
        <v>317</v>
      </c>
    </row>
    <row r="295" spans="2:65" s="14" customFormat="1" ht="10">
      <c r="B295" s="172"/>
      <c r="D295" s="158" t="s">
        <v>328</v>
      </c>
      <c r="E295" s="173" t="s">
        <v>1</v>
      </c>
      <c r="F295" s="174" t="s">
        <v>332</v>
      </c>
      <c r="H295" s="175">
        <v>35.520000000000003</v>
      </c>
      <c r="I295" s="176"/>
      <c r="L295" s="172"/>
      <c r="M295" s="177"/>
      <c r="T295" s="178"/>
      <c r="AT295" s="173" t="s">
        <v>328</v>
      </c>
      <c r="AU295" s="173" t="s">
        <v>88</v>
      </c>
      <c r="AV295" s="14" t="s">
        <v>323</v>
      </c>
      <c r="AW295" s="14" t="s">
        <v>31</v>
      </c>
      <c r="AX295" s="14" t="s">
        <v>83</v>
      </c>
      <c r="AY295" s="173" t="s">
        <v>317</v>
      </c>
    </row>
    <row r="296" spans="2:65" s="1" customFormat="1" ht="24.15" customHeight="1">
      <c r="B296" s="142"/>
      <c r="C296" s="179" t="s">
        <v>655</v>
      </c>
      <c r="D296" s="179" t="s">
        <v>454</v>
      </c>
      <c r="E296" s="180" t="s">
        <v>2139</v>
      </c>
      <c r="F296" s="181" t="s">
        <v>2140</v>
      </c>
      <c r="G296" s="182" t="s">
        <v>467</v>
      </c>
      <c r="H296" s="183">
        <v>35.875</v>
      </c>
      <c r="I296" s="184"/>
      <c r="J296" s="185">
        <f>ROUND(I296*H296,2)</f>
        <v>0</v>
      </c>
      <c r="K296" s="186"/>
      <c r="L296" s="187"/>
      <c r="M296" s="188" t="s">
        <v>1</v>
      </c>
      <c r="N296" s="189" t="s">
        <v>42</v>
      </c>
      <c r="P296" s="153">
        <f>O296*H296</f>
        <v>0</v>
      </c>
      <c r="Q296" s="153">
        <v>2.3E-2</v>
      </c>
      <c r="R296" s="153">
        <f>Q296*H296</f>
        <v>0.825125</v>
      </c>
      <c r="S296" s="153">
        <v>0</v>
      </c>
      <c r="T296" s="154">
        <f>S296*H296</f>
        <v>0</v>
      </c>
      <c r="AR296" s="155" t="s">
        <v>356</v>
      </c>
      <c r="AT296" s="155" t="s">
        <v>454</v>
      </c>
      <c r="AU296" s="155" t="s">
        <v>88</v>
      </c>
      <c r="AY296" s="16" t="s">
        <v>317</v>
      </c>
      <c r="BE296" s="156">
        <f>IF(N296="základná",J296,0)</f>
        <v>0</v>
      </c>
      <c r="BF296" s="156">
        <f>IF(N296="znížená",J296,0)</f>
        <v>0</v>
      </c>
      <c r="BG296" s="156">
        <f>IF(N296="zákl. prenesená",J296,0)</f>
        <v>0</v>
      </c>
      <c r="BH296" s="156">
        <f>IF(N296="zníž. prenesená",J296,0)</f>
        <v>0</v>
      </c>
      <c r="BI296" s="156">
        <f>IF(N296="nulová",J296,0)</f>
        <v>0</v>
      </c>
      <c r="BJ296" s="16" t="s">
        <v>88</v>
      </c>
      <c r="BK296" s="156">
        <f>ROUND(I296*H296,2)</f>
        <v>0</v>
      </c>
      <c r="BL296" s="16" t="s">
        <v>323</v>
      </c>
      <c r="BM296" s="155" t="s">
        <v>16328</v>
      </c>
    </row>
    <row r="297" spans="2:65" s="12" customFormat="1" ht="10">
      <c r="B297" s="157"/>
      <c r="D297" s="158" t="s">
        <v>328</v>
      </c>
      <c r="F297" s="160" t="s">
        <v>16329</v>
      </c>
      <c r="H297" s="161">
        <v>35.875</v>
      </c>
      <c r="I297" s="162"/>
      <c r="L297" s="157"/>
      <c r="M297" s="163"/>
      <c r="T297" s="164"/>
      <c r="AT297" s="159" t="s">
        <v>328</v>
      </c>
      <c r="AU297" s="159" t="s">
        <v>88</v>
      </c>
      <c r="AV297" s="12" t="s">
        <v>88</v>
      </c>
      <c r="AW297" s="12" t="s">
        <v>3</v>
      </c>
      <c r="AX297" s="12" t="s">
        <v>83</v>
      </c>
      <c r="AY297" s="159" t="s">
        <v>317</v>
      </c>
    </row>
    <row r="298" spans="2:65" s="1" customFormat="1" ht="33" customHeight="1">
      <c r="B298" s="142"/>
      <c r="C298" s="143" t="s">
        <v>729</v>
      </c>
      <c r="D298" s="143" t="s">
        <v>319</v>
      </c>
      <c r="E298" s="144" t="s">
        <v>2144</v>
      </c>
      <c r="F298" s="145" t="s">
        <v>2145</v>
      </c>
      <c r="G298" s="146" t="s">
        <v>322</v>
      </c>
      <c r="H298" s="147">
        <v>3.4630000000000001</v>
      </c>
      <c r="I298" s="148"/>
      <c r="J298" s="149">
        <f>ROUND(I298*H298,2)</f>
        <v>0</v>
      </c>
      <c r="K298" s="150"/>
      <c r="L298" s="31"/>
      <c r="M298" s="151" t="s">
        <v>1</v>
      </c>
      <c r="N298" s="152" t="s">
        <v>42</v>
      </c>
      <c r="P298" s="153">
        <f>O298*H298</f>
        <v>0</v>
      </c>
      <c r="Q298" s="153">
        <v>2.3083100000000001</v>
      </c>
      <c r="R298" s="153">
        <f>Q298*H298</f>
        <v>7.9936775300000003</v>
      </c>
      <c r="S298" s="153">
        <v>0</v>
      </c>
      <c r="T298" s="154">
        <f>S298*H298</f>
        <v>0</v>
      </c>
      <c r="AR298" s="155" t="s">
        <v>323</v>
      </c>
      <c r="AT298" s="155" t="s">
        <v>319</v>
      </c>
      <c r="AU298" s="155" t="s">
        <v>88</v>
      </c>
      <c r="AY298" s="16" t="s">
        <v>317</v>
      </c>
      <c r="BE298" s="156">
        <f>IF(N298="základná",J298,0)</f>
        <v>0</v>
      </c>
      <c r="BF298" s="156">
        <f>IF(N298="znížená",J298,0)</f>
        <v>0</v>
      </c>
      <c r="BG298" s="156">
        <f>IF(N298="zákl. prenesená",J298,0)</f>
        <v>0</v>
      </c>
      <c r="BH298" s="156">
        <f>IF(N298="zníž. prenesená",J298,0)</f>
        <v>0</v>
      </c>
      <c r="BI298" s="156">
        <f>IF(N298="nulová",J298,0)</f>
        <v>0</v>
      </c>
      <c r="BJ298" s="16" t="s">
        <v>88</v>
      </c>
      <c r="BK298" s="156">
        <f>ROUND(I298*H298,2)</f>
        <v>0</v>
      </c>
      <c r="BL298" s="16" t="s">
        <v>323</v>
      </c>
      <c r="BM298" s="155" t="s">
        <v>16330</v>
      </c>
    </row>
    <row r="299" spans="2:65" s="12" customFormat="1" ht="10">
      <c r="B299" s="157"/>
      <c r="D299" s="158" t="s">
        <v>328</v>
      </c>
      <c r="E299" s="159" t="s">
        <v>1</v>
      </c>
      <c r="F299" s="160" t="s">
        <v>16331</v>
      </c>
      <c r="H299" s="161">
        <v>3.4630000000000001</v>
      </c>
      <c r="I299" s="162"/>
      <c r="L299" s="157"/>
      <c r="M299" s="163"/>
      <c r="T299" s="164"/>
      <c r="AT299" s="159" t="s">
        <v>328</v>
      </c>
      <c r="AU299" s="159" t="s">
        <v>88</v>
      </c>
      <c r="AV299" s="12" t="s">
        <v>88</v>
      </c>
      <c r="AW299" s="12" t="s">
        <v>31</v>
      </c>
      <c r="AX299" s="12" t="s">
        <v>76</v>
      </c>
      <c r="AY299" s="159" t="s">
        <v>317</v>
      </c>
    </row>
    <row r="300" spans="2:65" s="13" customFormat="1" ht="10">
      <c r="B300" s="165"/>
      <c r="D300" s="158" t="s">
        <v>328</v>
      </c>
      <c r="E300" s="166" t="s">
        <v>1</v>
      </c>
      <c r="F300" s="167" t="s">
        <v>331</v>
      </c>
      <c r="H300" s="168">
        <v>3.4630000000000001</v>
      </c>
      <c r="I300" s="169"/>
      <c r="L300" s="165"/>
      <c r="M300" s="170"/>
      <c r="T300" s="171"/>
      <c r="AT300" s="166" t="s">
        <v>328</v>
      </c>
      <c r="AU300" s="166" t="s">
        <v>88</v>
      </c>
      <c r="AV300" s="13" t="s">
        <v>92</v>
      </c>
      <c r="AW300" s="13" t="s">
        <v>31</v>
      </c>
      <c r="AX300" s="13" t="s">
        <v>76</v>
      </c>
      <c r="AY300" s="166" t="s">
        <v>317</v>
      </c>
    </row>
    <row r="301" spans="2:65" s="14" customFormat="1" ht="10">
      <c r="B301" s="172"/>
      <c r="D301" s="158" t="s">
        <v>328</v>
      </c>
      <c r="E301" s="173" t="s">
        <v>1</v>
      </c>
      <c r="F301" s="174" t="s">
        <v>332</v>
      </c>
      <c r="H301" s="175">
        <v>3.4630000000000001</v>
      </c>
      <c r="I301" s="176"/>
      <c r="L301" s="172"/>
      <c r="M301" s="177"/>
      <c r="T301" s="178"/>
      <c r="AT301" s="173" t="s">
        <v>328</v>
      </c>
      <c r="AU301" s="173" t="s">
        <v>88</v>
      </c>
      <c r="AV301" s="14" t="s">
        <v>323</v>
      </c>
      <c r="AW301" s="14" t="s">
        <v>31</v>
      </c>
      <c r="AX301" s="14" t="s">
        <v>83</v>
      </c>
      <c r="AY301" s="173" t="s">
        <v>317</v>
      </c>
    </row>
    <row r="302" spans="2:65" s="1" customFormat="1" ht="24.15" customHeight="1">
      <c r="B302" s="142"/>
      <c r="C302" s="143" t="s">
        <v>662</v>
      </c>
      <c r="D302" s="143" t="s">
        <v>319</v>
      </c>
      <c r="E302" s="144" t="s">
        <v>2176</v>
      </c>
      <c r="F302" s="145" t="s">
        <v>2177</v>
      </c>
      <c r="G302" s="146" t="s">
        <v>444</v>
      </c>
      <c r="H302" s="147">
        <v>92.8</v>
      </c>
      <c r="I302" s="148"/>
      <c r="J302" s="149">
        <f>ROUND(I302*H302,2)</f>
        <v>0</v>
      </c>
      <c r="K302" s="150"/>
      <c r="L302" s="31"/>
      <c r="M302" s="151" t="s">
        <v>1</v>
      </c>
      <c r="N302" s="152" t="s">
        <v>42</v>
      </c>
      <c r="P302" s="153">
        <f>O302*H302</f>
        <v>0</v>
      </c>
      <c r="Q302" s="153">
        <v>1.92542E-3</v>
      </c>
      <c r="R302" s="153">
        <f>Q302*H302</f>
        <v>0.17867897599999999</v>
      </c>
      <c r="S302" s="153">
        <v>0</v>
      </c>
      <c r="T302" s="154">
        <f>S302*H302</f>
        <v>0</v>
      </c>
      <c r="AR302" s="155" t="s">
        <v>323</v>
      </c>
      <c r="AT302" s="155" t="s">
        <v>319</v>
      </c>
      <c r="AU302" s="155" t="s">
        <v>88</v>
      </c>
      <c r="AY302" s="16" t="s">
        <v>317</v>
      </c>
      <c r="BE302" s="156">
        <f>IF(N302="základná",J302,0)</f>
        <v>0</v>
      </c>
      <c r="BF302" s="156">
        <f>IF(N302="znížená",J302,0)</f>
        <v>0</v>
      </c>
      <c r="BG302" s="156">
        <f>IF(N302="zákl. prenesená",J302,0)</f>
        <v>0</v>
      </c>
      <c r="BH302" s="156">
        <f>IF(N302="zníž. prenesená",J302,0)</f>
        <v>0</v>
      </c>
      <c r="BI302" s="156">
        <f>IF(N302="nulová",J302,0)</f>
        <v>0</v>
      </c>
      <c r="BJ302" s="16" t="s">
        <v>88</v>
      </c>
      <c r="BK302" s="156">
        <f>ROUND(I302*H302,2)</f>
        <v>0</v>
      </c>
      <c r="BL302" s="16" t="s">
        <v>323</v>
      </c>
      <c r="BM302" s="155" t="s">
        <v>16332</v>
      </c>
    </row>
    <row r="303" spans="2:65" s="1" customFormat="1" ht="16.5" customHeight="1">
      <c r="B303" s="142"/>
      <c r="C303" s="143" t="s">
        <v>736</v>
      </c>
      <c r="D303" s="143" t="s">
        <v>319</v>
      </c>
      <c r="E303" s="144" t="s">
        <v>2181</v>
      </c>
      <c r="F303" s="145" t="s">
        <v>2182</v>
      </c>
      <c r="G303" s="146" t="s">
        <v>444</v>
      </c>
      <c r="H303" s="147">
        <v>92.8</v>
      </c>
      <c r="I303" s="148"/>
      <c r="J303" s="149">
        <f>ROUND(I303*H303,2)</f>
        <v>0</v>
      </c>
      <c r="K303" s="150"/>
      <c r="L303" s="31"/>
      <c r="M303" s="151" t="s">
        <v>1</v>
      </c>
      <c r="N303" s="152" t="s">
        <v>42</v>
      </c>
      <c r="P303" s="153">
        <f>O303*H303</f>
        <v>0</v>
      </c>
      <c r="Q303" s="153">
        <v>4.8999999999999998E-5</v>
      </c>
      <c r="R303" s="153">
        <f>Q303*H303</f>
        <v>4.5471999999999995E-3</v>
      </c>
      <c r="S303" s="153">
        <v>0</v>
      </c>
      <c r="T303" s="154">
        <f>S303*H303</f>
        <v>0</v>
      </c>
      <c r="AR303" s="155" t="s">
        <v>323</v>
      </c>
      <c r="AT303" s="155" t="s">
        <v>319</v>
      </c>
      <c r="AU303" s="155" t="s">
        <v>88</v>
      </c>
      <c r="AY303" s="16" t="s">
        <v>317</v>
      </c>
      <c r="BE303" s="156">
        <f>IF(N303="základná",J303,0)</f>
        <v>0</v>
      </c>
      <c r="BF303" s="156">
        <f>IF(N303="znížená",J303,0)</f>
        <v>0</v>
      </c>
      <c r="BG303" s="156">
        <f>IF(N303="zákl. prenesená",J303,0)</f>
        <v>0</v>
      </c>
      <c r="BH303" s="156">
        <f>IF(N303="zníž. prenesená",J303,0)</f>
        <v>0</v>
      </c>
      <c r="BI303" s="156">
        <f>IF(N303="nulová",J303,0)</f>
        <v>0</v>
      </c>
      <c r="BJ303" s="16" t="s">
        <v>88</v>
      </c>
      <c r="BK303" s="156">
        <f>ROUND(I303*H303,2)</f>
        <v>0</v>
      </c>
      <c r="BL303" s="16" t="s">
        <v>323</v>
      </c>
      <c r="BM303" s="155" t="s">
        <v>16333</v>
      </c>
    </row>
    <row r="304" spans="2:65" s="1" customFormat="1" ht="37.75" customHeight="1">
      <c r="B304" s="142"/>
      <c r="C304" s="143" t="s">
        <v>665</v>
      </c>
      <c r="D304" s="143" t="s">
        <v>319</v>
      </c>
      <c r="E304" s="144" t="s">
        <v>16334</v>
      </c>
      <c r="F304" s="145" t="s">
        <v>16335</v>
      </c>
      <c r="G304" s="146" t="s">
        <v>467</v>
      </c>
      <c r="H304" s="147">
        <v>52</v>
      </c>
      <c r="I304" s="148"/>
      <c r="J304" s="149">
        <f>ROUND(I304*H304,2)</f>
        <v>0</v>
      </c>
      <c r="K304" s="150"/>
      <c r="L304" s="31"/>
      <c r="M304" s="151" t="s">
        <v>1</v>
      </c>
      <c r="N304" s="152" t="s">
        <v>42</v>
      </c>
      <c r="P304" s="153">
        <f>O304*H304</f>
        <v>0</v>
      </c>
      <c r="Q304" s="153">
        <v>1.4302999999999999E-4</v>
      </c>
      <c r="R304" s="153">
        <f>Q304*H304</f>
        <v>7.4375599999999993E-3</v>
      </c>
      <c r="S304" s="153">
        <v>0</v>
      </c>
      <c r="T304" s="154">
        <f>S304*H304</f>
        <v>0</v>
      </c>
      <c r="AR304" s="155" t="s">
        <v>323</v>
      </c>
      <c r="AT304" s="155" t="s">
        <v>319</v>
      </c>
      <c r="AU304" s="155" t="s">
        <v>88</v>
      </c>
      <c r="AY304" s="16" t="s">
        <v>317</v>
      </c>
      <c r="BE304" s="156">
        <f>IF(N304="základná",J304,0)</f>
        <v>0</v>
      </c>
      <c r="BF304" s="156">
        <f>IF(N304="znížená",J304,0)</f>
        <v>0</v>
      </c>
      <c r="BG304" s="156">
        <f>IF(N304="zákl. prenesená",J304,0)</f>
        <v>0</v>
      </c>
      <c r="BH304" s="156">
        <f>IF(N304="zníž. prenesená",J304,0)</f>
        <v>0</v>
      </c>
      <c r="BI304" s="156">
        <f>IF(N304="nulová",J304,0)</f>
        <v>0</v>
      </c>
      <c r="BJ304" s="16" t="s">
        <v>88</v>
      </c>
      <c r="BK304" s="156">
        <f>ROUND(I304*H304,2)</f>
        <v>0</v>
      </c>
      <c r="BL304" s="16" t="s">
        <v>323</v>
      </c>
      <c r="BM304" s="155" t="s">
        <v>16336</v>
      </c>
    </row>
    <row r="305" spans="2:65" s="1" customFormat="1" ht="24.15" customHeight="1">
      <c r="B305" s="142"/>
      <c r="C305" s="143" t="s">
        <v>743</v>
      </c>
      <c r="D305" s="143" t="s">
        <v>319</v>
      </c>
      <c r="E305" s="144" t="s">
        <v>13887</v>
      </c>
      <c r="F305" s="145" t="s">
        <v>16337</v>
      </c>
      <c r="G305" s="146" t="s">
        <v>444</v>
      </c>
      <c r="H305" s="147">
        <v>92.8</v>
      </c>
      <c r="I305" s="148"/>
      <c r="J305" s="149">
        <f>ROUND(I305*H305,2)</f>
        <v>0</v>
      </c>
      <c r="K305" s="150"/>
      <c r="L305" s="31"/>
      <c r="M305" s="151" t="s">
        <v>1</v>
      </c>
      <c r="N305" s="152" t="s">
        <v>42</v>
      </c>
      <c r="P305" s="153">
        <f>O305*H305</f>
        <v>0</v>
      </c>
      <c r="Q305" s="153">
        <v>1.102E-5</v>
      </c>
      <c r="R305" s="153">
        <f>Q305*H305</f>
        <v>1.0226559999999998E-3</v>
      </c>
      <c r="S305" s="153">
        <v>6.0000000000000001E-3</v>
      </c>
      <c r="T305" s="154">
        <f>S305*H305</f>
        <v>0.55679999999999996</v>
      </c>
      <c r="AR305" s="155" t="s">
        <v>323</v>
      </c>
      <c r="AT305" s="155" t="s">
        <v>319</v>
      </c>
      <c r="AU305" s="155" t="s">
        <v>88</v>
      </c>
      <c r="AY305" s="16" t="s">
        <v>317</v>
      </c>
      <c r="BE305" s="156">
        <f>IF(N305="základná",J305,0)</f>
        <v>0</v>
      </c>
      <c r="BF305" s="156">
        <f>IF(N305="znížená",J305,0)</f>
        <v>0</v>
      </c>
      <c r="BG305" s="156">
        <f>IF(N305="zákl. prenesená",J305,0)</f>
        <v>0</v>
      </c>
      <c r="BH305" s="156">
        <f>IF(N305="zníž. prenesená",J305,0)</f>
        <v>0</v>
      </c>
      <c r="BI305" s="156">
        <f>IF(N305="nulová",J305,0)</f>
        <v>0</v>
      </c>
      <c r="BJ305" s="16" t="s">
        <v>88</v>
      </c>
      <c r="BK305" s="156">
        <f>ROUND(I305*H305,2)</f>
        <v>0</v>
      </c>
      <c r="BL305" s="16" t="s">
        <v>323</v>
      </c>
      <c r="BM305" s="155" t="s">
        <v>16338</v>
      </c>
    </row>
    <row r="306" spans="2:65" s="1" customFormat="1" ht="33" customHeight="1">
      <c r="B306" s="142"/>
      <c r="C306" s="143" t="s">
        <v>616</v>
      </c>
      <c r="D306" s="143" t="s">
        <v>319</v>
      </c>
      <c r="E306" s="144" t="s">
        <v>16339</v>
      </c>
      <c r="F306" s="145" t="s">
        <v>16340</v>
      </c>
      <c r="G306" s="146" t="s">
        <v>444</v>
      </c>
      <c r="H306" s="147">
        <v>92.8</v>
      </c>
      <c r="I306" s="148"/>
      <c r="J306" s="149">
        <f>ROUND(I306*H306,2)</f>
        <v>0</v>
      </c>
      <c r="K306" s="150"/>
      <c r="L306" s="31"/>
      <c r="M306" s="151" t="s">
        <v>1</v>
      </c>
      <c r="N306" s="152" t="s">
        <v>42</v>
      </c>
      <c r="P306" s="153">
        <f>O306*H306</f>
        <v>0</v>
      </c>
      <c r="Q306" s="153">
        <v>4.3499999999999999E-6</v>
      </c>
      <c r="R306" s="153">
        <f>Q306*H306</f>
        <v>4.0367999999999996E-4</v>
      </c>
      <c r="S306" s="153">
        <v>2E-3</v>
      </c>
      <c r="T306" s="154">
        <f>S306*H306</f>
        <v>0.18559999999999999</v>
      </c>
      <c r="AR306" s="155" t="s">
        <v>323</v>
      </c>
      <c r="AT306" s="155" t="s">
        <v>319</v>
      </c>
      <c r="AU306" s="155" t="s">
        <v>88</v>
      </c>
      <c r="AY306" s="16" t="s">
        <v>317</v>
      </c>
      <c r="BE306" s="156">
        <f>IF(N306="základná",J306,0)</f>
        <v>0</v>
      </c>
      <c r="BF306" s="156">
        <f>IF(N306="znížená",J306,0)</f>
        <v>0</v>
      </c>
      <c r="BG306" s="156">
        <f>IF(N306="zákl. prenesená",J306,0)</f>
        <v>0</v>
      </c>
      <c r="BH306" s="156">
        <f>IF(N306="zníž. prenesená",J306,0)</f>
        <v>0</v>
      </c>
      <c r="BI306" s="156">
        <f>IF(N306="nulová",J306,0)</f>
        <v>0</v>
      </c>
      <c r="BJ306" s="16" t="s">
        <v>88</v>
      </c>
      <c r="BK306" s="156">
        <f>ROUND(I306*H306,2)</f>
        <v>0</v>
      </c>
      <c r="BL306" s="16" t="s">
        <v>323</v>
      </c>
      <c r="BM306" s="155" t="s">
        <v>16341</v>
      </c>
    </row>
    <row r="307" spans="2:65" s="11" customFormat="1" ht="22.75" customHeight="1">
      <c r="B307" s="130"/>
      <c r="D307" s="131" t="s">
        <v>75</v>
      </c>
      <c r="E307" s="140" t="s">
        <v>493</v>
      </c>
      <c r="F307" s="140" t="s">
        <v>494</v>
      </c>
      <c r="I307" s="133"/>
      <c r="J307" s="141">
        <f>BK307</f>
        <v>0</v>
      </c>
      <c r="L307" s="130"/>
      <c r="M307" s="135"/>
      <c r="P307" s="136">
        <f>P308</f>
        <v>0</v>
      </c>
      <c r="R307" s="136">
        <f>R308</f>
        <v>0</v>
      </c>
      <c r="T307" s="137">
        <f>T308</f>
        <v>0</v>
      </c>
      <c r="AR307" s="131" t="s">
        <v>83</v>
      </c>
      <c r="AT307" s="138" t="s">
        <v>75</v>
      </c>
      <c r="AU307" s="138" t="s">
        <v>83</v>
      </c>
      <c r="AY307" s="131" t="s">
        <v>317</v>
      </c>
      <c r="BK307" s="139">
        <f>BK308</f>
        <v>0</v>
      </c>
    </row>
    <row r="308" spans="2:65" s="1" customFormat="1" ht="24.15" customHeight="1">
      <c r="B308" s="142"/>
      <c r="C308" s="143" t="s">
        <v>620</v>
      </c>
      <c r="D308" s="143" t="s">
        <v>319</v>
      </c>
      <c r="E308" s="144" t="s">
        <v>14011</v>
      </c>
      <c r="F308" s="145" t="s">
        <v>14012</v>
      </c>
      <c r="G308" s="146" t="s">
        <v>439</v>
      </c>
      <c r="H308" s="147">
        <v>349.20100000000002</v>
      </c>
      <c r="I308" s="148"/>
      <c r="J308" s="149">
        <f>ROUND(I308*H308,2)</f>
        <v>0</v>
      </c>
      <c r="K308" s="150"/>
      <c r="L308" s="31"/>
      <c r="M308" s="151" t="s">
        <v>1</v>
      </c>
      <c r="N308" s="152" t="s">
        <v>42</v>
      </c>
      <c r="P308" s="153">
        <f>O308*H308</f>
        <v>0</v>
      </c>
      <c r="Q308" s="153">
        <v>0</v>
      </c>
      <c r="R308" s="153">
        <f>Q308*H308</f>
        <v>0</v>
      </c>
      <c r="S308" s="153">
        <v>0</v>
      </c>
      <c r="T308" s="154">
        <f>S308*H308</f>
        <v>0</v>
      </c>
      <c r="AR308" s="155" t="s">
        <v>323</v>
      </c>
      <c r="AT308" s="155" t="s">
        <v>319</v>
      </c>
      <c r="AU308" s="155" t="s">
        <v>88</v>
      </c>
      <c r="AY308" s="16" t="s">
        <v>317</v>
      </c>
      <c r="BE308" s="156">
        <f>IF(N308="základná",J308,0)</f>
        <v>0</v>
      </c>
      <c r="BF308" s="156">
        <f>IF(N308="znížená",J308,0)</f>
        <v>0</v>
      </c>
      <c r="BG308" s="156">
        <f>IF(N308="zákl. prenesená",J308,0)</f>
        <v>0</v>
      </c>
      <c r="BH308" s="156">
        <f>IF(N308="zníž. prenesená",J308,0)</f>
        <v>0</v>
      </c>
      <c r="BI308" s="156">
        <f>IF(N308="nulová",J308,0)</f>
        <v>0</v>
      </c>
      <c r="BJ308" s="16" t="s">
        <v>88</v>
      </c>
      <c r="BK308" s="156">
        <f>ROUND(I308*H308,2)</f>
        <v>0</v>
      </c>
      <c r="BL308" s="16" t="s">
        <v>323</v>
      </c>
      <c r="BM308" s="155" t="s">
        <v>16342</v>
      </c>
    </row>
    <row r="309" spans="2:65" s="11" customFormat="1" ht="25.9" customHeight="1">
      <c r="B309" s="130"/>
      <c r="D309" s="131" t="s">
        <v>75</v>
      </c>
      <c r="E309" s="132" t="s">
        <v>2241</v>
      </c>
      <c r="F309" s="132" t="s">
        <v>2242</v>
      </c>
      <c r="I309" s="133"/>
      <c r="J309" s="134">
        <f>BK309</f>
        <v>0</v>
      </c>
      <c r="L309" s="130"/>
      <c r="M309" s="135"/>
      <c r="P309" s="136">
        <f>P310+P338+P472+P501+P507+P519+P522</f>
        <v>0</v>
      </c>
      <c r="R309" s="136">
        <f>R310+R338+R472+R501+R507+R519+R522</f>
        <v>6.7631252857199993</v>
      </c>
      <c r="T309" s="137">
        <f>T310+T338+T472+T501+T507+T519+T522</f>
        <v>0</v>
      </c>
      <c r="AR309" s="131" t="s">
        <v>88</v>
      </c>
      <c r="AT309" s="138" t="s">
        <v>75</v>
      </c>
      <c r="AU309" s="138" t="s">
        <v>76</v>
      </c>
      <c r="AY309" s="131" t="s">
        <v>317</v>
      </c>
      <c r="BK309" s="139">
        <f>BK310+BK338+BK472+BK501+BK507+BK519+BK522</f>
        <v>0</v>
      </c>
    </row>
    <row r="310" spans="2:65" s="11" customFormat="1" ht="22.75" customHeight="1">
      <c r="B310" s="130"/>
      <c r="D310" s="131" t="s">
        <v>75</v>
      </c>
      <c r="E310" s="140" t="s">
        <v>2243</v>
      </c>
      <c r="F310" s="140" t="s">
        <v>2244</v>
      </c>
      <c r="I310" s="133"/>
      <c r="J310" s="141">
        <f>BK310</f>
        <v>0</v>
      </c>
      <c r="L310" s="130"/>
      <c r="M310" s="135"/>
      <c r="P310" s="136">
        <f>SUM(P311:P337)</f>
        <v>0</v>
      </c>
      <c r="R310" s="136">
        <f>SUM(R311:R337)</f>
        <v>1.7164418800000001</v>
      </c>
      <c r="T310" s="137">
        <f>SUM(T311:T337)</f>
        <v>0</v>
      </c>
      <c r="AR310" s="131" t="s">
        <v>88</v>
      </c>
      <c r="AT310" s="138" t="s">
        <v>75</v>
      </c>
      <c r="AU310" s="138" t="s">
        <v>83</v>
      </c>
      <c r="AY310" s="131" t="s">
        <v>317</v>
      </c>
      <c r="BK310" s="139">
        <f>SUM(BK311:BK337)</f>
        <v>0</v>
      </c>
    </row>
    <row r="311" spans="2:65" s="1" customFormat="1" ht="49" customHeight="1">
      <c r="B311" s="142"/>
      <c r="C311" s="143" t="s">
        <v>670</v>
      </c>
      <c r="D311" s="143" t="s">
        <v>319</v>
      </c>
      <c r="E311" s="144" t="s">
        <v>16343</v>
      </c>
      <c r="F311" s="145" t="s">
        <v>16344</v>
      </c>
      <c r="G311" s="146" t="s">
        <v>444</v>
      </c>
      <c r="H311" s="147">
        <v>127.04900000000001</v>
      </c>
      <c r="I311" s="148"/>
      <c r="J311" s="149">
        <f>ROUND(I311*H311,2)</f>
        <v>0</v>
      </c>
      <c r="K311" s="150"/>
      <c r="L311" s="31"/>
      <c r="M311" s="151" t="s">
        <v>1</v>
      </c>
      <c r="N311" s="152" t="s">
        <v>42</v>
      </c>
      <c r="P311" s="153">
        <f>O311*H311</f>
        <v>0</v>
      </c>
      <c r="Q311" s="153">
        <v>4.1999999999999997E-3</v>
      </c>
      <c r="R311" s="153">
        <f>Q311*H311</f>
        <v>0.53360580000000002</v>
      </c>
      <c r="S311" s="153">
        <v>0</v>
      </c>
      <c r="T311" s="154">
        <f>S311*H311</f>
        <v>0</v>
      </c>
      <c r="AR311" s="155" t="s">
        <v>396</v>
      </c>
      <c r="AT311" s="155" t="s">
        <v>319</v>
      </c>
      <c r="AU311" s="155" t="s">
        <v>88</v>
      </c>
      <c r="AY311" s="16" t="s">
        <v>317</v>
      </c>
      <c r="BE311" s="156">
        <f>IF(N311="základná",J311,0)</f>
        <v>0</v>
      </c>
      <c r="BF311" s="156">
        <f>IF(N311="znížená",J311,0)</f>
        <v>0</v>
      </c>
      <c r="BG311" s="156">
        <f>IF(N311="zákl. prenesená",J311,0)</f>
        <v>0</v>
      </c>
      <c r="BH311" s="156">
        <f>IF(N311="zníž. prenesená",J311,0)</f>
        <v>0</v>
      </c>
      <c r="BI311" s="156">
        <f>IF(N311="nulová",J311,0)</f>
        <v>0</v>
      </c>
      <c r="BJ311" s="16" t="s">
        <v>88</v>
      </c>
      <c r="BK311" s="156">
        <f>ROUND(I311*H311,2)</f>
        <v>0</v>
      </c>
      <c r="BL311" s="16" t="s">
        <v>396</v>
      </c>
      <c r="BM311" s="155" t="s">
        <v>16345</v>
      </c>
    </row>
    <row r="312" spans="2:65" s="12" customFormat="1" ht="10">
      <c r="B312" s="157"/>
      <c r="D312" s="158" t="s">
        <v>328</v>
      </c>
      <c r="E312" s="159" t="s">
        <v>1</v>
      </c>
      <c r="F312" s="160" t="s">
        <v>16321</v>
      </c>
      <c r="H312" s="161">
        <v>69.134</v>
      </c>
      <c r="I312" s="162"/>
      <c r="L312" s="157"/>
      <c r="M312" s="163"/>
      <c r="T312" s="164"/>
      <c r="AT312" s="159" t="s">
        <v>328</v>
      </c>
      <c r="AU312" s="159" t="s">
        <v>88</v>
      </c>
      <c r="AV312" s="12" t="s">
        <v>88</v>
      </c>
      <c r="AW312" s="12" t="s">
        <v>31</v>
      </c>
      <c r="AX312" s="12" t="s">
        <v>76</v>
      </c>
      <c r="AY312" s="159" t="s">
        <v>317</v>
      </c>
    </row>
    <row r="313" spans="2:65" s="13" customFormat="1" ht="10">
      <c r="B313" s="165"/>
      <c r="D313" s="158" t="s">
        <v>328</v>
      </c>
      <c r="E313" s="166" t="s">
        <v>1</v>
      </c>
      <c r="F313" s="167" t="s">
        <v>2644</v>
      </c>
      <c r="H313" s="168">
        <v>69.134</v>
      </c>
      <c r="I313" s="169"/>
      <c r="L313" s="165"/>
      <c r="M313" s="170"/>
      <c r="T313" s="171"/>
      <c r="AT313" s="166" t="s">
        <v>328</v>
      </c>
      <c r="AU313" s="166" t="s">
        <v>88</v>
      </c>
      <c r="AV313" s="13" t="s">
        <v>92</v>
      </c>
      <c r="AW313" s="13" t="s">
        <v>31</v>
      </c>
      <c r="AX313" s="13" t="s">
        <v>76</v>
      </c>
      <c r="AY313" s="166" t="s">
        <v>317</v>
      </c>
    </row>
    <row r="314" spans="2:65" s="12" customFormat="1" ht="10">
      <c r="B314" s="157"/>
      <c r="D314" s="158" t="s">
        <v>328</v>
      </c>
      <c r="E314" s="159" t="s">
        <v>1</v>
      </c>
      <c r="F314" s="160" t="s">
        <v>16325</v>
      </c>
      <c r="H314" s="161">
        <v>8.5860000000000003</v>
      </c>
      <c r="I314" s="162"/>
      <c r="L314" s="157"/>
      <c r="M314" s="163"/>
      <c r="T314" s="164"/>
      <c r="AT314" s="159" t="s">
        <v>328</v>
      </c>
      <c r="AU314" s="159" t="s">
        <v>88</v>
      </c>
      <c r="AV314" s="12" t="s">
        <v>88</v>
      </c>
      <c r="AW314" s="12" t="s">
        <v>31</v>
      </c>
      <c r="AX314" s="12" t="s">
        <v>76</v>
      </c>
      <c r="AY314" s="159" t="s">
        <v>317</v>
      </c>
    </row>
    <row r="315" spans="2:65" s="13" customFormat="1" ht="10">
      <c r="B315" s="165"/>
      <c r="D315" s="158" t="s">
        <v>328</v>
      </c>
      <c r="E315" s="166" t="s">
        <v>1</v>
      </c>
      <c r="F315" s="167" t="s">
        <v>2642</v>
      </c>
      <c r="H315" s="168">
        <v>8.5860000000000003</v>
      </c>
      <c r="I315" s="169"/>
      <c r="L315" s="165"/>
      <c r="M315" s="170"/>
      <c r="T315" s="171"/>
      <c r="AT315" s="166" t="s">
        <v>328</v>
      </c>
      <c r="AU315" s="166" t="s">
        <v>88</v>
      </c>
      <c r="AV315" s="13" t="s">
        <v>92</v>
      </c>
      <c r="AW315" s="13" t="s">
        <v>31</v>
      </c>
      <c r="AX315" s="13" t="s">
        <v>76</v>
      </c>
      <c r="AY315" s="166" t="s">
        <v>317</v>
      </c>
    </row>
    <row r="316" spans="2:65" s="12" customFormat="1" ht="10">
      <c r="B316" s="157"/>
      <c r="D316" s="158" t="s">
        <v>328</v>
      </c>
      <c r="E316" s="159" t="s">
        <v>1</v>
      </c>
      <c r="F316" s="160" t="s">
        <v>16346</v>
      </c>
      <c r="H316" s="161">
        <v>24.219000000000001</v>
      </c>
      <c r="I316" s="162"/>
      <c r="L316" s="157"/>
      <c r="M316" s="163"/>
      <c r="T316" s="164"/>
      <c r="AT316" s="159" t="s">
        <v>328</v>
      </c>
      <c r="AU316" s="159" t="s">
        <v>88</v>
      </c>
      <c r="AV316" s="12" t="s">
        <v>88</v>
      </c>
      <c r="AW316" s="12" t="s">
        <v>31</v>
      </c>
      <c r="AX316" s="12" t="s">
        <v>76</v>
      </c>
      <c r="AY316" s="159" t="s">
        <v>317</v>
      </c>
    </row>
    <row r="317" spans="2:65" s="13" customFormat="1" ht="10">
      <c r="B317" s="165"/>
      <c r="D317" s="158" t="s">
        <v>328</v>
      </c>
      <c r="E317" s="166" t="s">
        <v>1</v>
      </c>
      <c r="F317" s="167" t="s">
        <v>1921</v>
      </c>
      <c r="H317" s="168">
        <v>24.219000000000001</v>
      </c>
      <c r="I317" s="169"/>
      <c r="L317" s="165"/>
      <c r="M317" s="170"/>
      <c r="T317" s="171"/>
      <c r="AT317" s="166" t="s">
        <v>328</v>
      </c>
      <c r="AU317" s="166" t="s">
        <v>88</v>
      </c>
      <c r="AV317" s="13" t="s">
        <v>92</v>
      </c>
      <c r="AW317" s="13" t="s">
        <v>31</v>
      </c>
      <c r="AX317" s="13" t="s">
        <v>76</v>
      </c>
      <c r="AY317" s="166" t="s">
        <v>317</v>
      </c>
    </row>
    <row r="318" spans="2:65" s="12" customFormat="1" ht="10">
      <c r="B318" s="157"/>
      <c r="D318" s="158" t="s">
        <v>328</v>
      </c>
      <c r="E318" s="159" t="s">
        <v>1</v>
      </c>
      <c r="F318" s="160" t="s">
        <v>16347</v>
      </c>
      <c r="H318" s="161">
        <v>25.11</v>
      </c>
      <c r="I318" s="162"/>
      <c r="L318" s="157"/>
      <c r="M318" s="163"/>
      <c r="T318" s="164"/>
      <c r="AT318" s="159" t="s">
        <v>328</v>
      </c>
      <c r="AU318" s="159" t="s">
        <v>88</v>
      </c>
      <c r="AV318" s="12" t="s">
        <v>88</v>
      </c>
      <c r="AW318" s="12" t="s">
        <v>31</v>
      </c>
      <c r="AX318" s="12" t="s">
        <v>76</v>
      </c>
      <c r="AY318" s="159" t="s">
        <v>317</v>
      </c>
    </row>
    <row r="319" spans="2:65" s="13" customFormat="1" ht="10">
      <c r="B319" s="165"/>
      <c r="D319" s="158" t="s">
        <v>328</v>
      </c>
      <c r="E319" s="166" t="s">
        <v>1</v>
      </c>
      <c r="F319" s="167" t="s">
        <v>16193</v>
      </c>
      <c r="H319" s="168">
        <v>25.11</v>
      </c>
      <c r="I319" s="169"/>
      <c r="L319" s="165"/>
      <c r="M319" s="170"/>
      <c r="T319" s="171"/>
      <c r="AT319" s="166" t="s">
        <v>328</v>
      </c>
      <c r="AU319" s="166" t="s">
        <v>88</v>
      </c>
      <c r="AV319" s="13" t="s">
        <v>92</v>
      </c>
      <c r="AW319" s="13" t="s">
        <v>31</v>
      </c>
      <c r="AX319" s="13" t="s">
        <v>76</v>
      </c>
      <c r="AY319" s="166" t="s">
        <v>317</v>
      </c>
    </row>
    <row r="320" spans="2:65" s="14" customFormat="1" ht="10">
      <c r="B320" s="172"/>
      <c r="D320" s="158" t="s">
        <v>328</v>
      </c>
      <c r="E320" s="173" t="s">
        <v>1</v>
      </c>
      <c r="F320" s="174" t="s">
        <v>332</v>
      </c>
      <c r="H320" s="175">
        <v>127.04899999999999</v>
      </c>
      <c r="I320" s="176"/>
      <c r="L320" s="172"/>
      <c r="M320" s="177"/>
      <c r="T320" s="178"/>
      <c r="AT320" s="173" t="s">
        <v>328</v>
      </c>
      <c r="AU320" s="173" t="s">
        <v>88</v>
      </c>
      <c r="AV320" s="14" t="s">
        <v>323</v>
      </c>
      <c r="AW320" s="14" t="s">
        <v>31</v>
      </c>
      <c r="AX320" s="14" t="s">
        <v>83</v>
      </c>
      <c r="AY320" s="173" t="s">
        <v>317</v>
      </c>
    </row>
    <row r="321" spans="2:65" s="1" customFormat="1" ht="49" customHeight="1">
      <c r="B321" s="142"/>
      <c r="C321" s="143" t="s">
        <v>834</v>
      </c>
      <c r="D321" s="143" t="s">
        <v>319</v>
      </c>
      <c r="E321" s="144" t="s">
        <v>16348</v>
      </c>
      <c r="F321" s="145" t="s">
        <v>16349</v>
      </c>
      <c r="G321" s="146" t="s">
        <v>444</v>
      </c>
      <c r="H321" s="147">
        <v>248.19200000000001</v>
      </c>
      <c r="I321" s="148"/>
      <c r="J321" s="149">
        <f>ROUND(I321*H321,2)</f>
        <v>0</v>
      </c>
      <c r="K321" s="150"/>
      <c r="L321" s="31"/>
      <c r="M321" s="151" t="s">
        <v>1</v>
      </c>
      <c r="N321" s="152" t="s">
        <v>42</v>
      </c>
      <c r="P321" s="153">
        <f>O321*H321</f>
        <v>0</v>
      </c>
      <c r="Q321" s="153">
        <v>2.8E-3</v>
      </c>
      <c r="R321" s="153">
        <f>Q321*H321</f>
        <v>0.69493760000000004</v>
      </c>
      <c r="S321" s="153">
        <v>0</v>
      </c>
      <c r="T321" s="154">
        <f>S321*H321</f>
        <v>0</v>
      </c>
      <c r="AR321" s="155" t="s">
        <v>396</v>
      </c>
      <c r="AT321" s="155" t="s">
        <v>319</v>
      </c>
      <c r="AU321" s="155" t="s">
        <v>88</v>
      </c>
      <c r="AY321" s="16" t="s">
        <v>317</v>
      </c>
      <c r="BE321" s="156">
        <f>IF(N321="základná",J321,0)</f>
        <v>0</v>
      </c>
      <c r="BF321" s="156">
        <f>IF(N321="znížená",J321,0)</f>
        <v>0</v>
      </c>
      <c r="BG321" s="156">
        <f>IF(N321="zákl. prenesená",J321,0)</f>
        <v>0</v>
      </c>
      <c r="BH321" s="156">
        <f>IF(N321="zníž. prenesená",J321,0)</f>
        <v>0</v>
      </c>
      <c r="BI321" s="156">
        <f>IF(N321="nulová",J321,0)</f>
        <v>0</v>
      </c>
      <c r="BJ321" s="16" t="s">
        <v>88</v>
      </c>
      <c r="BK321" s="156">
        <f>ROUND(I321*H321,2)</f>
        <v>0</v>
      </c>
      <c r="BL321" s="16" t="s">
        <v>396</v>
      </c>
      <c r="BM321" s="155" t="s">
        <v>16350</v>
      </c>
    </row>
    <row r="322" spans="2:65" s="12" customFormat="1" ht="10">
      <c r="B322" s="157"/>
      <c r="D322" s="158" t="s">
        <v>328</v>
      </c>
      <c r="E322" s="159" t="s">
        <v>1</v>
      </c>
      <c r="F322" s="160" t="s">
        <v>16351</v>
      </c>
      <c r="H322" s="161">
        <v>24.14</v>
      </c>
      <c r="I322" s="162"/>
      <c r="L322" s="157"/>
      <c r="M322" s="163"/>
      <c r="T322" s="164"/>
      <c r="AT322" s="159" t="s">
        <v>328</v>
      </c>
      <c r="AU322" s="159" t="s">
        <v>88</v>
      </c>
      <c r="AV322" s="12" t="s">
        <v>88</v>
      </c>
      <c r="AW322" s="12" t="s">
        <v>31</v>
      </c>
      <c r="AX322" s="12" t="s">
        <v>76</v>
      </c>
      <c r="AY322" s="159" t="s">
        <v>317</v>
      </c>
    </row>
    <row r="323" spans="2:65" s="13" customFormat="1" ht="10">
      <c r="B323" s="165"/>
      <c r="D323" s="158" t="s">
        <v>328</v>
      </c>
      <c r="E323" s="166" t="s">
        <v>1</v>
      </c>
      <c r="F323" s="167" t="s">
        <v>16352</v>
      </c>
      <c r="H323" s="168">
        <v>24.14</v>
      </c>
      <c r="I323" s="169"/>
      <c r="L323" s="165"/>
      <c r="M323" s="170"/>
      <c r="T323" s="171"/>
      <c r="AT323" s="166" t="s">
        <v>328</v>
      </c>
      <c r="AU323" s="166" t="s">
        <v>88</v>
      </c>
      <c r="AV323" s="13" t="s">
        <v>92</v>
      </c>
      <c r="AW323" s="13" t="s">
        <v>31</v>
      </c>
      <c r="AX323" s="13" t="s">
        <v>76</v>
      </c>
      <c r="AY323" s="166" t="s">
        <v>317</v>
      </c>
    </row>
    <row r="324" spans="2:65" s="12" customFormat="1" ht="10">
      <c r="B324" s="157"/>
      <c r="D324" s="158" t="s">
        <v>328</v>
      </c>
      <c r="E324" s="159" t="s">
        <v>1</v>
      </c>
      <c r="F324" s="160" t="s">
        <v>16353</v>
      </c>
      <c r="H324" s="161">
        <v>18.187999999999999</v>
      </c>
      <c r="I324" s="162"/>
      <c r="L324" s="157"/>
      <c r="M324" s="163"/>
      <c r="T324" s="164"/>
      <c r="AT324" s="159" t="s">
        <v>328</v>
      </c>
      <c r="AU324" s="159" t="s">
        <v>88</v>
      </c>
      <c r="AV324" s="12" t="s">
        <v>88</v>
      </c>
      <c r="AW324" s="12" t="s">
        <v>31</v>
      </c>
      <c r="AX324" s="12" t="s">
        <v>76</v>
      </c>
      <c r="AY324" s="159" t="s">
        <v>317</v>
      </c>
    </row>
    <row r="325" spans="2:65" s="13" customFormat="1" ht="10">
      <c r="B325" s="165"/>
      <c r="D325" s="158" t="s">
        <v>328</v>
      </c>
      <c r="E325" s="166" t="s">
        <v>1</v>
      </c>
      <c r="F325" s="167" t="s">
        <v>16354</v>
      </c>
      <c r="H325" s="168">
        <v>18.187999999999999</v>
      </c>
      <c r="I325" s="169"/>
      <c r="L325" s="165"/>
      <c r="M325" s="170"/>
      <c r="T325" s="171"/>
      <c r="AT325" s="166" t="s">
        <v>328</v>
      </c>
      <c r="AU325" s="166" t="s">
        <v>88</v>
      </c>
      <c r="AV325" s="13" t="s">
        <v>92</v>
      </c>
      <c r="AW325" s="13" t="s">
        <v>31</v>
      </c>
      <c r="AX325" s="13" t="s">
        <v>76</v>
      </c>
      <c r="AY325" s="166" t="s">
        <v>317</v>
      </c>
    </row>
    <row r="326" spans="2:65" s="12" customFormat="1" ht="10">
      <c r="B326" s="157"/>
      <c r="D326" s="158" t="s">
        <v>328</v>
      </c>
      <c r="E326" s="159" t="s">
        <v>1</v>
      </c>
      <c r="F326" s="160" t="s">
        <v>16355</v>
      </c>
      <c r="H326" s="161">
        <v>156.04400000000001</v>
      </c>
      <c r="I326" s="162"/>
      <c r="L326" s="157"/>
      <c r="M326" s="163"/>
      <c r="T326" s="164"/>
      <c r="AT326" s="159" t="s">
        <v>328</v>
      </c>
      <c r="AU326" s="159" t="s">
        <v>88</v>
      </c>
      <c r="AV326" s="12" t="s">
        <v>88</v>
      </c>
      <c r="AW326" s="12" t="s">
        <v>31</v>
      </c>
      <c r="AX326" s="12" t="s">
        <v>76</v>
      </c>
      <c r="AY326" s="159" t="s">
        <v>317</v>
      </c>
    </row>
    <row r="327" spans="2:65" s="12" customFormat="1" ht="10">
      <c r="B327" s="157"/>
      <c r="D327" s="158" t="s">
        <v>328</v>
      </c>
      <c r="E327" s="159" t="s">
        <v>1</v>
      </c>
      <c r="F327" s="160" t="s">
        <v>16356</v>
      </c>
      <c r="H327" s="161">
        <v>49.82</v>
      </c>
      <c r="I327" s="162"/>
      <c r="L327" s="157"/>
      <c r="M327" s="163"/>
      <c r="T327" s="164"/>
      <c r="AT327" s="159" t="s">
        <v>328</v>
      </c>
      <c r="AU327" s="159" t="s">
        <v>88</v>
      </c>
      <c r="AV327" s="12" t="s">
        <v>88</v>
      </c>
      <c r="AW327" s="12" t="s">
        <v>31</v>
      </c>
      <c r="AX327" s="12" t="s">
        <v>76</v>
      </c>
      <c r="AY327" s="159" t="s">
        <v>317</v>
      </c>
    </row>
    <row r="328" spans="2:65" s="13" customFormat="1" ht="10">
      <c r="B328" s="165"/>
      <c r="D328" s="158" t="s">
        <v>328</v>
      </c>
      <c r="E328" s="166" t="s">
        <v>1</v>
      </c>
      <c r="F328" s="167" t="s">
        <v>16357</v>
      </c>
      <c r="H328" s="168">
        <v>205.864</v>
      </c>
      <c r="I328" s="169"/>
      <c r="L328" s="165"/>
      <c r="M328" s="170"/>
      <c r="T328" s="171"/>
      <c r="AT328" s="166" t="s">
        <v>328</v>
      </c>
      <c r="AU328" s="166" t="s">
        <v>88</v>
      </c>
      <c r="AV328" s="13" t="s">
        <v>92</v>
      </c>
      <c r="AW328" s="13" t="s">
        <v>31</v>
      </c>
      <c r="AX328" s="13" t="s">
        <v>76</v>
      </c>
      <c r="AY328" s="166" t="s">
        <v>317</v>
      </c>
    </row>
    <row r="329" spans="2:65" s="14" customFormat="1" ht="10">
      <c r="B329" s="172"/>
      <c r="D329" s="158" t="s">
        <v>328</v>
      </c>
      <c r="E329" s="173" t="s">
        <v>1</v>
      </c>
      <c r="F329" s="174" t="s">
        <v>332</v>
      </c>
      <c r="H329" s="175">
        <v>248.19200000000001</v>
      </c>
      <c r="I329" s="176"/>
      <c r="L329" s="172"/>
      <c r="M329" s="177"/>
      <c r="T329" s="178"/>
      <c r="AT329" s="173" t="s">
        <v>328</v>
      </c>
      <c r="AU329" s="173" t="s">
        <v>88</v>
      </c>
      <c r="AV329" s="14" t="s">
        <v>323</v>
      </c>
      <c r="AW329" s="14" t="s">
        <v>31</v>
      </c>
      <c r="AX329" s="14" t="s">
        <v>83</v>
      </c>
      <c r="AY329" s="173" t="s">
        <v>317</v>
      </c>
    </row>
    <row r="330" spans="2:65" s="1" customFormat="1" ht="33" customHeight="1">
      <c r="B330" s="142"/>
      <c r="C330" s="143" t="s">
        <v>673</v>
      </c>
      <c r="D330" s="143" t="s">
        <v>319</v>
      </c>
      <c r="E330" s="144" t="s">
        <v>2249</v>
      </c>
      <c r="F330" s="145" t="s">
        <v>16358</v>
      </c>
      <c r="G330" s="146" t="s">
        <v>444</v>
      </c>
      <c r="H330" s="147">
        <v>205.864</v>
      </c>
      <c r="I330" s="148"/>
      <c r="J330" s="149">
        <f>ROUND(I330*H330,2)</f>
        <v>0</v>
      </c>
      <c r="K330" s="150"/>
      <c r="L330" s="31"/>
      <c r="M330" s="151" t="s">
        <v>1</v>
      </c>
      <c r="N330" s="152" t="s">
        <v>42</v>
      </c>
      <c r="P330" s="153">
        <f>O330*H330</f>
        <v>0</v>
      </c>
      <c r="Q330" s="153">
        <v>6.9999999999999994E-5</v>
      </c>
      <c r="R330" s="153">
        <f>Q330*H330</f>
        <v>1.441048E-2</v>
      </c>
      <c r="S330" s="153">
        <v>0</v>
      </c>
      <c r="T330" s="154">
        <f>S330*H330</f>
        <v>0</v>
      </c>
      <c r="AR330" s="155" t="s">
        <v>396</v>
      </c>
      <c r="AT330" s="155" t="s">
        <v>319</v>
      </c>
      <c r="AU330" s="155" t="s">
        <v>88</v>
      </c>
      <c r="AY330" s="16" t="s">
        <v>317</v>
      </c>
      <c r="BE330" s="156">
        <f>IF(N330="základná",J330,0)</f>
        <v>0</v>
      </c>
      <c r="BF330" s="156">
        <f>IF(N330="znížená",J330,0)</f>
        <v>0</v>
      </c>
      <c r="BG330" s="156">
        <f>IF(N330="zákl. prenesená",J330,0)</f>
        <v>0</v>
      </c>
      <c r="BH330" s="156">
        <f>IF(N330="zníž. prenesená",J330,0)</f>
        <v>0</v>
      </c>
      <c r="BI330" s="156">
        <f>IF(N330="nulová",J330,0)</f>
        <v>0</v>
      </c>
      <c r="BJ330" s="16" t="s">
        <v>88</v>
      </c>
      <c r="BK330" s="156">
        <f>ROUND(I330*H330,2)</f>
        <v>0</v>
      </c>
      <c r="BL330" s="16" t="s">
        <v>396</v>
      </c>
      <c r="BM330" s="155" t="s">
        <v>16359</v>
      </c>
    </row>
    <row r="331" spans="2:65" s="12" customFormat="1" ht="10">
      <c r="B331" s="157"/>
      <c r="D331" s="158" t="s">
        <v>328</v>
      </c>
      <c r="E331" s="159" t="s">
        <v>1</v>
      </c>
      <c r="F331" s="160" t="s">
        <v>16355</v>
      </c>
      <c r="H331" s="161">
        <v>156.04400000000001</v>
      </c>
      <c r="I331" s="162"/>
      <c r="L331" s="157"/>
      <c r="M331" s="163"/>
      <c r="T331" s="164"/>
      <c r="AT331" s="159" t="s">
        <v>328</v>
      </c>
      <c r="AU331" s="159" t="s">
        <v>88</v>
      </c>
      <c r="AV331" s="12" t="s">
        <v>88</v>
      </c>
      <c r="AW331" s="12" t="s">
        <v>31</v>
      </c>
      <c r="AX331" s="12" t="s">
        <v>76</v>
      </c>
      <c r="AY331" s="159" t="s">
        <v>317</v>
      </c>
    </row>
    <row r="332" spans="2:65" s="12" customFormat="1" ht="10">
      <c r="B332" s="157"/>
      <c r="D332" s="158" t="s">
        <v>328</v>
      </c>
      <c r="E332" s="159" t="s">
        <v>1</v>
      </c>
      <c r="F332" s="160" t="s">
        <v>16356</v>
      </c>
      <c r="H332" s="161">
        <v>49.82</v>
      </c>
      <c r="I332" s="162"/>
      <c r="L332" s="157"/>
      <c r="M332" s="163"/>
      <c r="T332" s="164"/>
      <c r="AT332" s="159" t="s">
        <v>328</v>
      </c>
      <c r="AU332" s="159" t="s">
        <v>88</v>
      </c>
      <c r="AV332" s="12" t="s">
        <v>88</v>
      </c>
      <c r="AW332" s="12" t="s">
        <v>31</v>
      </c>
      <c r="AX332" s="12" t="s">
        <v>76</v>
      </c>
      <c r="AY332" s="159" t="s">
        <v>317</v>
      </c>
    </row>
    <row r="333" spans="2:65" s="13" customFormat="1" ht="10">
      <c r="B333" s="165"/>
      <c r="D333" s="158" t="s">
        <v>328</v>
      </c>
      <c r="E333" s="166" t="s">
        <v>1</v>
      </c>
      <c r="F333" s="167" t="s">
        <v>16357</v>
      </c>
      <c r="H333" s="168">
        <v>205.864</v>
      </c>
      <c r="I333" s="169"/>
      <c r="L333" s="165"/>
      <c r="M333" s="170"/>
      <c r="T333" s="171"/>
      <c r="AT333" s="166" t="s">
        <v>328</v>
      </c>
      <c r="AU333" s="166" t="s">
        <v>88</v>
      </c>
      <c r="AV333" s="13" t="s">
        <v>92</v>
      </c>
      <c r="AW333" s="13" t="s">
        <v>31</v>
      </c>
      <c r="AX333" s="13" t="s">
        <v>76</v>
      </c>
      <c r="AY333" s="166" t="s">
        <v>317</v>
      </c>
    </row>
    <row r="334" spans="2:65" s="14" customFormat="1" ht="10">
      <c r="B334" s="172"/>
      <c r="D334" s="158" t="s">
        <v>328</v>
      </c>
      <c r="E334" s="173" t="s">
        <v>1</v>
      </c>
      <c r="F334" s="174" t="s">
        <v>332</v>
      </c>
      <c r="H334" s="175">
        <v>205.864</v>
      </c>
      <c r="I334" s="176"/>
      <c r="L334" s="172"/>
      <c r="M334" s="177"/>
      <c r="T334" s="178"/>
      <c r="AT334" s="173" t="s">
        <v>328</v>
      </c>
      <c r="AU334" s="173" t="s">
        <v>88</v>
      </c>
      <c r="AV334" s="14" t="s">
        <v>323</v>
      </c>
      <c r="AW334" s="14" t="s">
        <v>31</v>
      </c>
      <c r="AX334" s="14" t="s">
        <v>83</v>
      </c>
      <c r="AY334" s="173" t="s">
        <v>317</v>
      </c>
    </row>
    <row r="335" spans="2:65" s="1" customFormat="1" ht="37.75" customHeight="1">
      <c r="B335" s="142"/>
      <c r="C335" s="179" t="s">
        <v>1417</v>
      </c>
      <c r="D335" s="179" t="s">
        <v>454</v>
      </c>
      <c r="E335" s="180" t="s">
        <v>16360</v>
      </c>
      <c r="F335" s="181" t="s">
        <v>16361</v>
      </c>
      <c r="G335" s="182" t="s">
        <v>444</v>
      </c>
      <c r="H335" s="183">
        <v>236.744</v>
      </c>
      <c r="I335" s="184"/>
      <c r="J335" s="185">
        <f>ROUND(I335*H335,2)</f>
        <v>0</v>
      </c>
      <c r="K335" s="186"/>
      <c r="L335" s="187"/>
      <c r="M335" s="188" t="s">
        <v>1</v>
      </c>
      <c r="N335" s="189" t="s">
        <v>42</v>
      </c>
      <c r="P335" s="153">
        <f>O335*H335</f>
        <v>0</v>
      </c>
      <c r="Q335" s="153">
        <v>2E-3</v>
      </c>
      <c r="R335" s="153">
        <f>Q335*H335</f>
        <v>0.47348800000000002</v>
      </c>
      <c r="S335" s="153">
        <v>0</v>
      </c>
      <c r="T335" s="154">
        <f>S335*H335</f>
        <v>0</v>
      </c>
      <c r="AR335" s="155" t="s">
        <v>481</v>
      </c>
      <c r="AT335" s="155" t="s">
        <v>454</v>
      </c>
      <c r="AU335" s="155" t="s">
        <v>88</v>
      </c>
      <c r="AY335" s="16" t="s">
        <v>317</v>
      </c>
      <c r="BE335" s="156">
        <f>IF(N335="základná",J335,0)</f>
        <v>0</v>
      </c>
      <c r="BF335" s="156">
        <f>IF(N335="znížená",J335,0)</f>
        <v>0</v>
      </c>
      <c r="BG335" s="156">
        <f>IF(N335="zákl. prenesená",J335,0)</f>
        <v>0</v>
      </c>
      <c r="BH335" s="156">
        <f>IF(N335="zníž. prenesená",J335,0)</f>
        <v>0</v>
      </c>
      <c r="BI335" s="156">
        <f>IF(N335="nulová",J335,0)</f>
        <v>0</v>
      </c>
      <c r="BJ335" s="16" t="s">
        <v>88</v>
      </c>
      <c r="BK335" s="156">
        <f>ROUND(I335*H335,2)</f>
        <v>0</v>
      </c>
      <c r="BL335" s="16" t="s">
        <v>396</v>
      </c>
      <c r="BM335" s="155" t="s">
        <v>16362</v>
      </c>
    </row>
    <row r="336" spans="2:65" s="12" customFormat="1" ht="10">
      <c r="B336" s="157"/>
      <c r="D336" s="158" t="s">
        <v>328</v>
      </c>
      <c r="F336" s="160" t="s">
        <v>16363</v>
      </c>
      <c r="H336" s="161">
        <v>236.744</v>
      </c>
      <c r="I336" s="162"/>
      <c r="L336" s="157"/>
      <c r="M336" s="163"/>
      <c r="T336" s="164"/>
      <c r="AT336" s="159" t="s">
        <v>328</v>
      </c>
      <c r="AU336" s="159" t="s">
        <v>88</v>
      </c>
      <c r="AV336" s="12" t="s">
        <v>88</v>
      </c>
      <c r="AW336" s="12" t="s">
        <v>3</v>
      </c>
      <c r="AX336" s="12" t="s">
        <v>83</v>
      </c>
      <c r="AY336" s="159" t="s">
        <v>317</v>
      </c>
    </row>
    <row r="337" spans="2:65" s="1" customFormat="1" ht="24.15" customHeight="1">
      <c r="B337" s="142"/>
      <c r="C337" s="143" t="s">
        <v>675</v>
      </c>
      <c r="D337" s="143" t="s">
        <v>319</v>
      </c>
      <c r="E337" s="144" t="s">
        <v>14371</v>
      </c>
      <c r="F337" s="145" t="s">
        <v>14372</v>
      </c>
      <c r="G337" s="146" t="s">
        <v>439</v>
      </c>
      <c r="H337" s="147">
        <v>1.716</v>
      </c>
      <c r="I337" s="148"/>
      <c r="J337" s="149">
        <f>ROUND(I337*H337,2)</f>
        <v>0</v>
      </c>
      <c r="K337" s="150"/>
      <c r="L337" s="31"/>
      <c r="M337" s="151" t="s">
        <v>1</v>
      </c>
      <c r="N337" s="152" t="s">
        <v>42</v>
      </c>
      <c r="P337" s="153">
        <f>O337*H337</f>
        <v>0</v>
      </c>
      <c r="Q337" s="153">
        <v>0</v>
      </c>
      <c r="R337" s="153">
        <f>Q337*H337</f>
        <v>0</v>
      </c>
      <c r="S337" s="153">
        <v>0</v>
      </c>
      <c r="T337" s="154">
        <f>S337*H337</f>
        <v>0</v>
      </c>
      <c r="AR337" s="155" t="s">
        <v>396</v>
      </c>
      <c r="AT337" s="155" t="s">
        <v>319</v>
      </c>
      <c r="AU337" s="155" t="s">
        <v>88</v>
      </c>
      <c r="AY337" s="16" t="s">
        <v>317</v>
      </c>
      <c r="BE337" s="156">
        <f>IF(N337="základná",J337,0)</f>
        <v>0</v>
      </c>
      <c r="BF337" s="156">
        <f>IF(N337="znížená",J337,0)</f>
        <v>0</v>
      </c>
      <c r="BG337" s="156">
        <f>IF(N337="zákl. prenesená",J337,0)</f>
        <v>0</v>
      </c>
      <c r="BH337" s="156">
        <f>IF(N337="zníž. prenesená",J337,0)</f>
        <v>0</v>
      </c>
      <c r="BI337" s="156">
        <f>IF(N337="nulová",J337,0)</f>
        <v>0</v>
      </c>
      <c r="BJ337" s="16" t="s">
        <v>88</v>
      </c>
      <c r="BK337" s="156">
        <f>ROUND(I337*H337,2)</f>
        <v>0</v>
      </c>
      <c r="BL337" s="16" t="s">
        <v>396</v>
      </c>
      <c r="BM337" s="155" t="s">
        <v>16364</v>
      </c>
    </row>
    <row r="338" spans="2:65" s="11" customFormat="1" ht="22.75" customHeight="1">
      <c r="B338" s="130"/>
      <c r="D338" s="131" t="s">
        <v>75</v>
      </c>
      <c r="E338" s="140" t="s">
        <v>2296</v>
      </c>
      <c r="F338" s="140" t="s">
        <v>2297</v>
      </c>
      <c r="I338" s="133"/>
      <c r="J338" s="141">
        <f>BK338</f>
        <v>0</v>
      </c>
      <c r="L338" s="130"/>
      <c r="M338" s="135"/>
      <c r="P338" s="136">
        <f>SUM(P339:P471)</f>
        <v>0</v>
      </c>
      <c r="R338" s="136">
        <f>SUM(R339:R471)</f>
        <v>3.0336719599999999</v>
      </c>
      <c r="T338" s="137">
        <f>SUM(T339:T471)</f>
        <v>0</v>
      </c>
      <c r="AR338" s="131" t="s">
        <v>88</v>
      </c>
      <c r="AT338" s="138" t="s">
        <v>75</v>
      </c>
      <c r="AU338" s="138" t="s">
        <v>83</v>
      </c>
      <c r="AY338" s="131" t="s">
        <v>317</v>
      </c>
      <c r="BK338" s="139">
        <f>SUM(BK339:BK471)</f>
        <v>0</v>
      </c>
    </row>
    <row r="339" spans="2:65" s="1" customFormat="1" ht="37.75" customHeight="1">
      <c r="B339" s="142"/>
      <c r="C339" s="143" t="s">
        <v>1456</v>
      </c>
      <c r="D339" s="143" t="s">
        <v>319</v>
      </c>
      <c r="E339" s="144" t="s">
        <v>16365</v>
      </c>
      <c r="F339" s="145" t="s">
        <v>16366</v>
      </c>
      <c r="G339" s="146" t="s">
        <v>444</v>
      </c>
      <c r="H339" s="147">
        <v>145.23699999999999</v>
      </c>
      <c r="I339" s="148"/>
      <c r="J339" s="149">
        <f>ROUND(I339*H339,2)</f>
        <v>0</v>
      </c>
      <c r="K339" s="150"/>
      <c r="L339" s="31"/>
      <c r="M339" s="151" t="s">
        <v>1</v>
      </c>
      <c r="N339" s="152" t="s">
        <v>42</v>
      </c>
      <c r="P339" s="153">
        <f>O339*H339</f>
        <v>0</v>
      </c>
      <c r="Q339" s="153">
        <v>0</v>
      </c>
      <c r="R339" s="153">
        <f>Q339*H339</f>
        <v>0</v>
      </c>
      <c r="S339" s="153">
        <v>0</v>
      </c>
      <c r="T339" s="154">
        <f>S339*H339</f>
        <v>0</v>
      </c>
      <c r="AR339" s="155" t="s">
        <v>396</v>
      </c>
      <c r="AT339" s="155" t="s">
        <v>319</v>
      </c>
      <c r="AU339" s="155" t="s">
        <v>88</v>
      </c>
      <c r="AY339" s="16" t="s">
        <v>317</v>
      </c>
      <c r="BE339" s="156">
        <f>IF(N339="základná",J339,0)</f>
        <v>0</v>
      </c>
      <c r="BF339" s="156">
        <f>IF(N339="znížená",J339,0)</f>
        <v>0</v>
      </c>
      <c r="BG339" s="156">
        <f>IF(N339="zákl. prenesená",J339,0)</f>
        <v>0</v>
      </c>
      <c r="BH339" s="156">
        <f>IF(N339="zníž. prenesená",J339,0)</f>
        <v>0</v>
      </c>
      <c r="BI339" s="156">
        <f>IF(N339="nulová",J339,0)</f>
        <v>0</v>
      </c>
      <c r="BJ339" s="16" t="s">
        <v>88</v>
      </c>
      <c r="BK339" s="156">
        <f>ROUND(I339*H339,2)</f>
        <v>0</v>
      </c>
      <c r="BL339" s="16" t="s">
        <v>396</v>
      </c>
      <c r="BM339" s="155" t="s">
        <v>16367</v>
      </c>
    </row>
    <row r="340" spans="2:65" s="12" customFormat="1" ht="10">
      <c r="B340" s="157"/>
      <c r="D340" s="158" t="s">
        <v>328</v>
      </c>
      <c r="E340" s="159" t="s">
        <v>1</v>
      </c>
      <c r="F340" s="160" t="s">
        <v>16321</v>
      </c>
      <c r="H340" s="161">
        <v>69.134</v>
      </c>
      <c r="I340" s="162"/>
      <c r="L340" s="157"/>
      <c r="M340" s="163"/>
      <c r="T340" s="164"/>
      <c r="AT340" s="159" t="s">
        <v>328</v>
      </c>
      <c r="AU340" s="159" t="s">
        <v>88</v>
      </c>
      <c r="AV340" s="12" t="s">
        <v>88</v>
      </c>
      <c r="AW340" s="12" t="s">
        <v>31</v>
      </c>
      <c r="AX340" s="12" t="s">
        <v>76</v>
      </c>
      <c r="AY340" s="159" t="s">
        <v>317</v>
      </c>
    </row>
    <row r="341" spans="2:65" s="13" customFormat="1" ht="10">
      <c r="B341" s="165"/>
      <c r="D341" s="158" t="s">
        <v>328</v>
      </c>
      <c r="E341" s="166" t="s">
        <v>1</v>
      </c>
      <c r="F341" s="167" t="s">
        <v>2644</v>
      </c>
      <c r="H341" s="168">
        <v>69.134</v>
      </c>
      <c r="I341" s="169"/>
      <c r="L341" s="165"/>
      <c r="M341" s="170"/>
      <c r="T341" s="171"/>
      <c r="AT341" s="166" t="s">
        <v>328</v>
      </c>
      <c r="AU341" s="166" t="s">
        <v>88</v>
      </c>
      <c r="AV341" s="13" t="s">
        <v>92</v>
      </c>
      <c r="AW341" s="13" t="s">
        <v>31</v>
      </c>
      <c r="AX341" s="13" t="s">
        <v>76</v>
      </c>
      <c r="AY341" s="166" t="s">
        <v>317</v>
      </c>
    </row>
    <row r="342" spans="2:65" s="12" customFormat="1" ht="10">
      <c r="B342" s="157"/>
      <c r="D342" s="158" t="s">
        <v>328</v>
      </c>
      <c r="E342" s="159" t="s">
        <v>1</v>
      </c>
      <c r="F342" s="160" t="s">
        <v>16325</v>
      </c>
      <c r="H342" s="161">
        <v>8.5860000000000003</v>
      </c>
      <c r="I342" s="162"/>
      <c r="L342" s="157"/>
      <c r="M342" s="163"/>
      <c r="T342" s="164"/>
      <c r="AT342" s="159" t="s">
        <v>328</v>
      </c>
      <c r="AU342" s="159" t="s">
        <v>88</v>
      </c>
      <c r="AV342" s="12" t="s">
        <v>88</v>
      </c>
      <c r="AW342" s="12" t="s">
        <v>31</v>
      </c>
      <c r="AX342" s="12" t="s">
        <v>76</v>
      </c>
      <c r="AY342" s="159" t="s">
        <v>317</v>
      </c>
    </row>
    <row r="343" spans="2:65" s="13" customFormat="1" ht="10">
      <c r="B343" s="165"/>
      <c r="D343" s="158" t="s">
        <v>328</v>
      </c>
      <c r="E343" s="166" t="s">
        <v>1</v>
      </c>
      <c r="F343" s="167" t="s">
        <v>2642</v>
      </c>
      <c r="H343" s="168">
        <v>8.5860000000000003</v>
      </c>
      <c r="I343" s="169"/>
      <c r="L343" s="165"/>
      <c r="M343" s="170"/>
      <c r="T343" s="171"/>
      <c r="AT343" s="166" t="s">
        <v>328</v>
      </c>
      <c r="AU343" s="166" t="s">
        <v>88</v>
      </c>
      <c r="AV343" s="13" t="s">
        <v>92</v>
      </c>
      <c r="AW343" s="13" t="s">
        <v>31</v>
      </c>
      <c r="AX343" s="13" t="s">
        <v>76</v>
      </c>
      <c r="AY343" s="166" t="s">
        <v>317</v>
      </c>
    </row>
    <row r="344" spans="2:65" s="12" customFormat="1" ht="10">
      <c r="B344" s="157"/>
      <c r="D344" s="158" t="s">
        <v>328</v>
      </c>
      <c r="E344" s="159" t="s">
        <v>1</v>
      </c>
      <c r="F344" s="160" t="s">
        <v>16346</v>
      </c>
      <c r="H344" s="161">
        <v>24.219000000000001</v>
      </c>
      <c r="I344" s="162"/>
      <c r="L344" s="157"/>
      <c r="M344" s="163"/>
      <c r="T344" s="164"/>
      <c r="AT344" s="159" t="s">
        <v>328</v>
      </c>
      <c r="AU344" s="159" t="s">
        <v>88</v>
      </c>
      <c r="AV344" s="12" t="s">
        <v>88</v>
      </c>
      <c r="AW344" s="12" t="s">
        <v>31</v>
      </c>
      <c r="AX344" s="12" t="s">
        <v>76</v>
      </c>
      <c r="AY344" s="159" t="s">
        <v>317</v>
      </c>
    </row>
    <row r="345" spans="2:65" s="13" customFormat="1" ht="10">
      <c r="B345" s="165"/>
      <c r="D345" s="158" t="s">
        <v>328</v>
      </c>
      <c r="E345" s="166" t="s">
        <v>1</v>
      </c>
      <c r="F345" s="167" t="s">
        <v>1921</v>
      </c>
      <c r="H345" s="168">
        <v>24.219000000000001</v>
      </c>
      <c r="I345" s="169"/>
      <c r="L345" s="165"/>
      <c r="M345" s="170"/>
      <c r="T345" s="171"/>
      <c r="AT345" s="166" t="s">
        <v>328</v>
      </c>
      <c r="AU345" s="166" t="s">
        <v>88</v>
      </c>
      <c r="AV345" s="13" t="s">
        <v>92</v>
      </c>
      <c r="AW345" s="13" t="s">
        <v>31</v>
      </c>
      <c r="AX345" s="13" t="s">
        <v>76</v>
      </c>
      <c r="AY345" s="166" t="s">
        <v>317</v>
      </c>
    </row>
    <row r="346" spans="2:65" s="12" customFormat="1" ht="10">
      <c r="B346" s="157"/>
      <c r="D346" s="158" t="s">
        <v>328</v>
      </c>
      <c r="E346" s="159" t="s">
        <v>1</v>
      </c>
      <c r="F346" s="160" t="s">
        <v>16347</v>
      </c>
      <c r="H346" s="161">
        <v>25.11</v>
      </c>
      <c r="I346" s="162"/>
      <c r="L346" s="157"/>
      <c r="M346" s="163"/>
      <c r="T346" s="164"/>
      <c r="AT346" s="159" t="s">
        <v>328</v>
      </c>
      <c r="AU346" s="159" t="s">
        <v>88</v>
      </c>
      <c r="AV346" s="12" t="s">
        <v>88</v>
      </c>
      <c r="AW346" s="12" t="s">
        <v>31</v>
      </c>
      <c r="AX346" s="12" t="s">
        <v>76</v>
      </c>
      <c r="AY346" s="159" t="s">
        <v>317</v>
      </c>
    </row>
    <row r="347" spans="2:65" s="13" customFormat="1" ht="10">
      <c r="B347" s="165"/>
      <c r="D347" s="158" t="s">
        <v>328</v>
      </c>
      <c r="E347" s="166" t="s">
        <v>1</v>
      </c>
      <c r="F347" s="167" t="s">
        <v>16193</v>
      </c>
      <c r="H347" s="168">
        <v>25.11</v>
      </c>
      <c r="I347" s="169"/>
      <c r="L347" s="165"/>
      <c r="M347" s="170"/>
      <c r="T347" s="171"/>
      <c r="AT347" s="166" t="s">
        <v>328</v>
      </c>
      <c r="AU347" s="166" t="s">
        <v>88</v>
      </c>
      <c r="AV347" s="13" t="s">
        <v>92</v>
      </c>
      <c r="AW347" s="13" t="s">
        <v>31</v>
      </c>
      <c r="AX347" s="13" t="s">
        <v>76</v>
      </c>
      <c r="AY347" s="166" t="s">
        <v>317</v>
      </c>
    </row>
    <row r="348" spans="2:65" s="12" customFormat="1" ht="10">
      <c r="B348" s="157"/>
      <c r="D348" s="158" t="s">
        <v>328</v>
      </c>
      <c r="E348" s="159" t="s">
        <v>1</v>
      </c>
      <c r="F348" s="160" t="s">
        <v>16353</v>
      </c>
      <c r="H348" s="161">
        <v>18.187999999999999</v>
      </c>
      <c r="I348" s="162"/>
      <c r="L348" s="157"/>
      <c r="M348" s="163"/>
      <c r="T348" s="164"/>
      <c r="AT348" s="159" t="s">
        <v>328</v>
      </c>
      <c r="AU348" s="159" t="s">
        <v>88</v>
      </c>
      <c r="AV348" s="12" t="s">
        <v>88</v>
      </c>
      <c r="AW348" s="12" t="s">
        <v>31</v>
      </c>
      <c r="AX348" s="12" t="s">
        <v>76</v>
      </c>
      <c r="AY348" s="159" t="s">
        <v>317</v>
      </c>
    </row>
    <row r="349" spans="2:65" s="13" customFormat="1" ht="10">
      <c r="B349" s="165"/>
      <c r="D349" s="158" t="s">
        <v>328</v>
      </c>
      <c r="E349" s="166" t="s">
        <v>1</v>
      </c>
      <c r="F349" s="167" t="s">
        <v>16354</v>
      </c>
      <c r="H349" s="168">
        <v>18.187999999999999</v>
      </c>
      <c r="I349" s="169"/>
      <c r="L349" s="165"/>
      <c r="M349" s="170"/>
      <c r="T349" s="171"/>
      <c r="AT349" s="166" t="s">
        <v>328</v>
      </c>
      <c r="AU349" s="166" t="s">
        <v>88</v>
      </c>
      <c r="AV349" s="13" t="s">
        <v>92</v>
      </c>
      <c r="AW349" s="13" t="s">
        <v>31</v>
      </c>
      <c r="AX349" s="13" t="s">
        <v>76</v>
      </c>
      <c r="AY349" s="166" t="s">
        <v>317</v>
      </c>
    </row>
    <row r="350" spans="2:65" s="14" customFormat="1" ht="10">
      <c r="B350" s="172"/>
      <c r="D350" s="158" t="s">
        <v>328</v>
      </c>
      <c r="E350" s="173" t="s">
        <v>1</v>
      </c>
      <c r="F350" s="174" t="s">
        <v>332</v>
      </c>
      <c r="H350" s="175">
        <v>145.23699999999999</v>
      </c>
      <c r="I350" s="176"/>
      <c r="L350" s="172"/>
      <c r="M350" s="177"/>
      <c r="T350" s="178"/>
      <c r="AT350" s="173" t="s">
        <v>328</v>
      </c>
      <c r="AU350" s="173" t="s">
        <v>88</v>
      </c>
      <c r="AV350" s="14" t="s">
        <v>323</v>
      </c>
      <c r="AW350" s="14" t="s">
        <v>31</v>
      </c>
      <c r="AX350" s="14" t="s">
        <v>83</v>
      </c>
      <c r="AY350" s="173" t="s">
        <v>317</v>
      </c>
    </row>
    <row r="351" spans="2:65" s="1" customFormat="1" ht="24.15" customHeight="1">
      <c r="B351" s="142"/>
      <c r="C351" s="179" t="s">
        <v>678</v>
      </c>
      <c r="D351" s="179" t="s">
        <v>454</v>
      </c>
      <c r="E351" s="180" t="s">
        <v>16368</v>
      </c>
      <c r="F351" s="181" t="s">
        <v>16369</v>
      </c>
      <c r="G351" s="182" t="s">
        <v>444</v>
      </c>
      <c r="H351" s="183">
        <v>167.023</v>
      </c>
      <c r="I351" s="184"/>
      <c r="J351" s="185">
        <f>ROUND(I351*H351,2)</f>
        <v>0</v>
      </c>
      <c r="K351" s="186"/>
      <c r="L351" s="187"/>
      <c r="M351" s="188" t="s">
        <v>1</v>
      </c>
      <c r="N351" s="189" t="s">
        <v>42</v>
      </c>
      <c r="P351" s="153">
        <f>O351*H351</f>
        <v>0</v>
      </c>
      <c r="Q351" s="153">
        <v>1.6000000000000001E-3</v>
      </c>
      <c r="R351" s="153">
        <f>Q351*H351</f>
        <v>0.2672368</v>
      </c>
      <c r="S351" s="153">
        <v>0</v>
      </c>
      <c r="T351" s="154">
        <f>S351*H351</f>
        <v>0</v>
      </c>
      <c r="AR351" s="155" t="s">
        <v>481</v>
      </c>
      <c r="AT351" s="155" t="s">
        <v>454</v>
      </c>
      <c r="AU351" s="155" t="s">
        <v>88</v>
      </c>
      <c r="AY351" s="16" t="s">
        <v>317</v>
      </c>
      <c r="BE351" s="156">
        <f>IF(N351="základná",J351,0)</f>
        <v>0</v>
      </c>
      <c r="BF351" s="156">
        <f>IF(N351="znížená",J351,0)</f>
        <v>0</v>
      </c>
      <c r="BG351" s="156">
        <f>IF(N351="zákl. prenesená",J351,0)</f>
        <v>0</v>
      </c>
      <c r="BH351" s="156">
        <f>IF(N351="zníž. prenesená",J351,0)</f>
        <v>0</v>
      </c>
      <c r="BI351" s="156">
        <f>IF(N351="nulová",J351,0)</f>
        <v>0</v>
      </c>
      <c r="BJ351" s="16" t="s">
        <v>88</v>
      </c>
      <c r="BK351" s="156">
        <f>ROUND(I351*H351,2)</f>
        <v>0</v>
      </c>
      <c r="BL351" s="16" t="s">
        <v>396</v>
      </c>
      <c r="BM351" s="155" t="s">
        <v>16370</v>
      </c>
    </row>
    <row r="352" spans="2:65" s="1" customFormat="1" ht="45">
      <c r="B352" s="31"/>
      <c r="D352" s="158" t="s">
        <v>597</v>
      </c>
      <c r="F352" s="195" t="s">
        <v>16371</v>
      </c>
      <c r="I352" s="196"/>
      <c r="L352" s="31"/>
      <c r="M352" s="197"/>
      <c r="T352" s="58"/>
      <c r="AT352" s="16" t="s">
        <v>597</v>
      </c>
      <c r="AU352" s="16" t="s">
        <v>88</v>
      </c>
    </row>
    <row r="353" spans="2:65" s="12" customFormat="1" ht="10">
      <c r="B353" s="157"/>
      <c r="D353" s="158" t="s">
        <v>328</v>
      </c>
      <c r="F353" s="160" t="s">
        <v>16372</v>
      </c>
      <c r="H353" s="161">
        <v>167.023</v>
      </c>
      <c r="I353" s="162"/>
      <c r="L353" s="157"/>
      <c r="M353" s="163"/>
      <c r="T353" s="164"/>
      <c r="AT353" s="159" t="s">
        <v>328</v>
      </c>
      <c r="AU353" s="159" t="s">
        <v>88</v>
      </c>
      <c r="AV353" s="12" t="s">
        <v>88</v>
      </c>
      <c r="AW353" s="12" t="s">
        <v>3</v>
      </c>
      <c r="AX353" s="12" t="s">
        <v>83</v>
      </c>
      <c r="AY353" s="159" t="s">
        <v>317</v>
      </c>
    </row>
    <row r="354" spans="2:65" s="1" customFormat="1" ht="33" customHeight="1">
      <c r="B354" s="142"/>
      <c r="C354" s="143" t="s">
        <v>774</v>
      </c>
      <c r="D354" s="143" t="s">
        <v>319</v>
      </c>
      <c r="E354" s="144" t="s">
        <v>2315</v>
      </c>
      <c r="F354" s="145" t="s">
        <v>16373</v>
      </c>
      <c r="G354" s="146" t="s">
        <v>444</v>
      </c>
      <c r="H354" s="147">
        <v>145.23699999999999</v>
      </c>
      <c r="I354" s="148"/>
      <c r="J354" s="149">
        <f>ROUND(I354*H354,2)</f>
        <v>0</v>
      </c>
      <c r="K354" s="150"/>
      <c r="L354" s="31"/>
      <c r="M354" s="151" t="s">
        <v>1</v>
      </c>
      <c r="N354" s="152" t="s">
        <v>42</v>
      </c>
      <c r="P354" s="153">
        <f>O354*H354</f>
        <v>0</v>
      </c>
      <c r="Q354" s="153">
        <v>0</v>
      </c>
      <c r="R354" s="153">
        <f>Q354*H354</f>
        <v>0</v>
      </c>
      <c r="S354" s="153">
        <v>0</v>
      </c>
      <c r="T354" s="154">
        <f>S354*H354</f>
        <v>0</v>
      </c>
      <c r="AR354" s="155" t="s">
        <v>396</v>
      </c>
      <c r="AT354" s="155" t="s">
        <v>319</v>
      </c>
      <c r="AU354" s="155" t="s">
        <v>88</v>
      </c>
      <c r="AY354" s="16" t="s">
        <v>317</v>
      </c>
      <c r="BE354" s="156">
        <f>IF(N354="základná",J354,0)</f>
        <v>0</v>
      </c>
      <c r="BF354" s="156">
        <f>IF(N354="znížená",J354,0)</f>
        <v>0</v>
      </c>
      <c r="BG354" s="156">
        <f>IF(N354="zákl. prenesená",J354,0)</f>
        <v>0</v>
      </c>
      <c r="BH354" s="156">
        <f>IF(N354="zníž. prenesená",J354,0)</f>
        <v>0</v>
      </c>
      <c r="BI354" s="156">
        <f>IF(N354="nulová",J354,0)</f>
        <v>0</v>
      </c>
      <c r="BJ354" s="16" t="s">
        <v>88</v>
      </c>
      <c r="BK354" s="156">
        <f>ROUND(I354*H354,2)</f>
        <v>0</v>
      </c>
      <c r="BL354" s="16" t="s">
        <v>396</v>
      </c>
      <c r="BM354" s="155" t="s">
        <v>16374</v>
      </c>
    </row>
    <row r="355" spans="2:65" s="12" customFormat="1" ht="10">
      <c r="B355" s="157"/>
      <c r="D355" s="158" t="s">
        <v>328</v>
      </c>
      <c r="E355" s="159" t="s">
        <v>1</v>
      </c>
      <c r="F355" s="160" t="s">
        <v>16321</v>
      </c>
      <c r="H355" s="161">
        <v>69.134</v>
      </c>
      <c r="I355" s="162"/>
      <c r="L355" s="157"/>
      <c r="M355" s="163"/>
      <c r="T355" s="164"/>
      <c r="AT355" s="159" t="s">
        <v>328</v>
      </c>
      <c r="AU355" s="159" t="s">
        <v>88</v>
      </c>
      <c r="AV355" s="12" t="s">
        <v>88</v>
      </c>
      <c r="AW355" s="12" t="s">
        <v>31</v>
      </c>
      <c r="AX355" s="12" t="s">
        <v>76</v>
      </c>
      <c r="AY355" s="159" t="s">
        <v>317</v>
      </c>
    </row>
    <row r="356" spans="2:65" s="13" customFormat="1" ht="10">
      <c r="B356" s="165"/>
      <c r="D356" s="158" t="s">
        <v>328</v>
      </c>
      <c r="E356" s="166" t="s">
        <v>1</v>
      </c>
      <c r="F356" s="167" t="s">
        <v>2644</v>
      </c>
      <c r="H356" s="168">
        <v>69.134</v>
      </c>
      <c r="I356" s="169"/>
      <c r="L356" s="165"/>
      <c r="M356" s="170"/>
      <c r="T356" s="171"/>
      <c r="AT356" s="166" t="s">
        <v>328</v>
      </c>
      <c r="AU356" s="166" t="s">
        <v>88</v>
      </c>
      <c r="AV356" s="13" t="s">
        <v>92</v>
      </c>
      <c r="AW356" s="13" t="s">
        <v>31</v>
      </c>
      <c r="AX356" s="13" t="s">
        <v>76</v>
      </c>
      <c r="AY356" s="166" t="s">
        <v>317</v>
      </c>
    </row>
    <row r="357" spans="2:65" s="12" customFormat="1" ht="10">
      <c r="B357" s="157"/>
      <c r="D357" s="158" t="s">
        <v>328</v>
      </c>
      <c r="E357" s="159" t="s">
        <v>1</v>
      </c>
      <c r="F357" s="160" t="s">
        <v>16325</v>
      </c>
      <c r="H357" s="161">
        <v>8.5860000000000003</v>
      </c>
      <c r="I357" s="162"/>
      <c r="L357" s="157"/>
      <c r="M357" s="163"/>
      <c r="T357" s="164"/>
      <c r="AT357" s="159" t="s">
        <v>328</v>
      </c>
      <c r="AU357" s="159" t="s">
        <v>88</v>
      </c>
      <c r="AV357" s="12" t="s">
        <v>88</v>
      </c>
      <c r="AW357" s="12" t="s">
        <v>31</v>
      </c>
      <c r="AX357" s="12" t="s">
        <v>76</v>
      </c>
      <c r="AY357" s="159" t="s">
        <v>317</v>
      </c>
    </row>
    <row r="358" spans="2:65" s="13" customFormat="1" ht="10">
      <c r="B358" s="165"/>
      <c r="D358" s="158" t="s">
        <v>328</v>
      </c>
      <c r="E358" s="166" t="s">
        <v>1</v>
      </c>
      <c r="F358" s="167" t="s">
        <v>2642</v>
      </c>
      <c r="H358" s="168">
        <v>8.5860000000000003</v>
      </c>
      <c r="I358" s="169"/>
      <c r="L358" s="165"/>
      <c r="M358" s="170"/>
      <c r="T358" s="171"/>
      <c r="AT358" s="166" t="s">
        <v>328</v>
      </c>
      <c r="AU358" s="166" t="s">
        <v>88</v>
      </c>
      <c r="AV358" s="13" t="s">
        <v>92</v>
      </c>
      <c r="AW358" s="13" t="s">
        <v>31</v>
      </c>
      <c r="AX358" s="13" t="s">
        <v>76</v>
      </c>
      <c r="AY358" s="166" t="s">
        <v>317</v>
      </c>
    </row>
    <row r="359" spans="2:65" s="12" customFormat="1" ht="10">
      <c r="B359" s="157"/>
      <c r="D359" s="158" t="s">
        <v>328</v>
      </c>
      <c r="E359" s="159" t="s">
        <v>1</v>
      </c>
      <c r="F359" s="160" t="s">
        <v>16346</v>
      </c>
      <c r="H359" s="161">
        <v>24.219000000000001</v>
      </c>
      <c r="I359" s="162"/>
      <c r="L359" s="157"/>
      <c r="M359" s="163"/>
      <c r="T359" s="164"/>
      <c r="AT359" s="159" t="s">
        <v>328</v>
      </c>
      <c r="AU359" s="159" t="s">
        <v>88</v>
      </c>
      <c r="AV359" s="12" t="s">
        <v>88</v>
      </c>
      <c r="AW359" s="12" t="s">
        <v>31</v>
      </c>
      <c r="AX359" s="12" t="s">
        <v>76</v>
      </c>
      <c r="AY359" s="159" t="s">
        <v>317</v>
      </c>
    </row>
    <row r="360" spans="2:65" s="13" customFormat="1" ht="10">
      <c r="B360" s="165"/>
      <c r="D360" s="158" t="s">
        <v>328</v>
      </c>
      <c r="E360" s="166" t="s">
        <v>1</v>
      </c>
      <c r="F360" s="167" t="s">
        <v>1921</v>
      </c>
      <c r="H360" s="168">
        <v>24.219000000000001</v>
      </c>
      <c r="I360" s="169"/>
      <c r="L360" s="165"/>
      <c r="M360" s="170"/>
      <c r="T360" s="171"/>
      <c r="AT360" s="166" t="s">
        <v>328</v>
      </c>
      <c r="AU360" s="166" t="s">
        <v>88</v>
      </c>
      <c r="AV360" s="13" t="s">
        <v>92</v>
      </c>
      <c r="AW360" s="13" t="s">
        <v>31</v>
      </c>
      <c r="AX360" s="13" t="s">
        <v>76</v>
      </c>
      <c r="AY360" s="166" t="s">
        <v>317</v>
      </c>
    </row>
    <row r="361" spans="2:65" s="12" customFormat="1" ht="10">
      <c r="B361" s="157"/>
      <c r="D361" s="158" t="s">
        <v>328</v>
      </c>
      <c r="E361" s="159" t="s">
        <v>1</v>
      </c>
      <c r="F361" s="160" t="s">
        <v>16347</v>
      </c>
      <c r="H361" s="161">
        <v>25.11</v>
      </c>
      <c r="I361" s="162"/>
      <c r="L361" s="157"/>
      <c r="M361" s="163"/>
      <c r="T361" s="164"/>
      <c r="AT361" s="159" t="s">
        <v>328</v>
      </c>
      <c r="AU361" s="159" t="s">
        <v>88</v>
      </c>
      <c r="AV361" s="12" t="s">
        <v>88</v>
      </c>
      <c r="AW361" s="12" t="s">
        <v>31</v>
      </c>
      <c r="AX361" s="12" t="s">
        <v>76</v>
      </c>
      <c r="AY361" s="159" t="s">
        <v>317</v>
      </c>
    </row>
    <row r="362" spans="2:65" s="13" customFormat="1" ht="10">
      <c r="B362" s="165"/>
      <c r="D362" s="158" t="s">
        <v>328</v>
      </c>
      <c r="E362" s="166" t="s">
        <v>1</v>
      </c>
      <c r="F362" s="167" t="s">
        <v>16193</v>
      </c>
      <c r="H362" s="168">
        <v>25.11</v>
      </c>
      <c r="I362" s="169"/>
      <c r="L362" s="165"/>
      <c r="M362" s="170"/>
      <c r="T362" s="171"/>
      <c r="AT362" s="166" t="s">
        <v>328</v>
      </c>
      <c r="AU362" s="166" t="s">
        <v>88</v>
      </c>
      <c r="AV362" s="13" t="s">
        <v>92</v>
      </c>
      <c r="AW362" s="13" t="s">
        <v>31</v>
      </c>
      <c r="AX362" s="13" t="s">
        <v>76</v>
      </c>
      <c r="AY362" s="166" t="s">
        <v>317</v>
      </c>
    </row>
    <row r="363" spans="2:65" s="12" customFormat="1" ht="10">
      <c r="B363" s="157"/>
      <c r="D363" s="158" t="s">
        <v>328</v>
      </c>
      <c r="E363" s="159" t="s">
        <v>1</v>
      </c>
      <c r="F363" s="160" t="s">
        <v>16353</v>
      </c>
      <c r="H363" s="161">
        <v>18.187999999999999</v>
      </c>
      <c r="I363" s="162"/>
      <c r="L363" s="157"/>
      <c r="M363" s="163"/>
      <c r="T363" s="164"/>
      <c r="AT363" s="159" t="s">
        <v>328</v>
      </c>
      <c r="AU363" s="159" t="s">
        <v>88</v>
      </c>
      <c r="AV363" s="12" t="s">
        <v>88</v>
      </c>
      <c r="AW363" s="12" t="s">
        <v>31</v>
      </c>
      <c r="AX363" s="12" t="s">
        <v>76</v>
      </c>
      <c r="AY363" s="159" t="s">
        <v>317</v>
      </c>
    </row>
    <row r="364" spans="2:65" s="13" customFormat="1" ht="10">
      <c r="B364" s="165"/>
      <c r="D364" s="158" t="s">
        <v>328</v>
      </c>
      <c r="E364" s="166" t="s">
        <v>1</v>
      </c>
      <c r="F364" s="167" t="s">
        <v>16354</v>
      </c>
      <c r="H364" s="168">
        <v>18.187999999999999</v>
      </c>
      <c r="I364" s="169"/>
      <c r="L364" s="165"/>
      <c r="M364" s="170"/>
      <c r="T364" s="171"/>
      <c r="AT364" s="166" t="s">
        <v>328</v>
      </c>
      <c r="AU364" s="166" t="s">
        <v>88</v>
      </c>
      <c r="AV364" s="13" t="s">
        <v>92</v>
      </c>
      <c r="AW364" s="13" t="s">
        <v>31</v>
      </c>
      <c r="AX364" s="13" t="s">
        <v>76</v>
      </c>
      <c r="AY364" s="166" t="s">
        <v>317</v>
      </c>
    </row>
    <row r="365" spans="2:65" s="14" customFormat="1" ht="10">
      <c r="B365" s="172"/>
      <c r="D365" s="158" t="s">
        <v>328</v>
      </c>
      <c r="E365" s="173" t="s">
        <v>1</v>
      </c>
      <c r="F365" s="174" t="s">
        <v>332</v>
      </c>
      <c r="H365" s="175">
        <v>145.23699999999999</v>
      </c>
      <c r="I365" s="176"/>
      <c r="L365" s="172"/>
      <c r="M365" s="177"/>
      <c r="T365" s="178"/>
      <c r="AT365" s="173" t="s">
        <v>328</v>
      </c>
      <c r="AU365" s="173" t="s">
        <v>88</v>
      </c>
      <c r="AV365" s="14" t="s">
        <v>323</v>
      </c>
      <c r="AW365" s="14" t="s">
        <v>31</v>
      </c>
      <c r="AX365" s="14" t="s">
        <v>83</v>
      </c>
      <c r="AY365" s="173" t="s">
        <v>317</v>
      </c>
    </row>
    <row r="366" spans="2:65" s="1" customFormat="1" ht="37.75" customHeight="1">
      <c r="B366" s="142"/>
      <c r="C366" s="179" t="s">
        <v>681</v>
      </c>
      <c r="D366" s="179" t="s">
        <v>454</v>
      </c>
      <c r="E366" s="180" t="s">
        <v>2320</v>
      </c>
      <c r="F366" s="181" t="s">
        <v>16375</v>
      </c>
      <c r="G366" s="182" t="s">
        <v>444</v>
      </c>
      <c r="H366" s="183">
        <v>167.023</v>
      </c>
      <c r="I366" s="184"/>
      <c r="J366" s="185">
        <f>ROUND(I366*H366,2)</f>
        <v>0</v>
      </c>
      <c r="K366" s="186"/>
      <c r="L366" s="187"/>
      <c r="M366" s="188" t="s">
        <v>1</v>
      </c>
      <c r="N366" s="189" t="s">
        <v>42</v>
      </c>
      <c r="P366" s="153">
        <f>O366*H366</f>
        <v>0</v>
      </c>
      <c r="Q366" s="153">
        <v>2E-3</v>
      </c>
      <c r="R366" s="153">
        <f>Q366*H366</f>
        <v>0.33404600000000001</v>
      </c>
      <c r="S366" s="153">
        <v>0</v>
      </c>
      <c r="T366" s="154">
        <f>S366*H366</f>
        <v>0</v>
      </c>
      <c r="AR366" s="155" t="s">
        <v>481</v>
      </c>
      <c r="AT366" s="155" t="s">
        <v>454</v>
      </c>
      <c r="AU366" s="155" t="s">
        <v>88</v>
      </c>
      <c r="AY366" s="16" t="s">
        <v>317</v>
      </c>
      <c r="BE366" s="156">
        <f>IF(N366="základná",J366,0)</f>
        <v>0</v>
      </c>
      <c r="BF366" s="156">
        <f>IF(N366="znížená",J366,0)</f>
        <v>0</v>
      </c>
      <c r="BG366" s="156">
        <f>IF(N366="zákl. prenesená",J366,0)</f>
        <v>0</v>
      </c>
      <c r="BH366" s="156">
        <f>IF(N366="zníž. prenesená",J366,0)</f>
        <v>0</v>
      </c>
      <c r="BI366" s="156">
        <f>IF(N366="nulová",J366,0)</f>
        <v>0</v>
      </c>
      <c r="BJ366" s="16" t="s">
        <v>88</v>
      </c>
      <c r="BK366" s="156">
        <f>ROUND(I366*H366,2)</f>
        <v>0</v>
      </c>
      <c r="BL366" s="16" t="s">
        <v>396</v>
      </c>
      <c r="BM366" s="155" t="s">
        <v>16376</v>
      </c>
    </row>
    <row r="367" spans="2:65" s="12" customFormat="1" ht="10">
      <c r="B367" s="157"/>
      <c r="D367" s="158" t="s">
        <v>328</v>
      </c>
      <c r="E367" s="159" t="s">
        <v>1</v>
      </c>
      <c r="F367" s="160" t="s">
        <v>16321</v>
      </c>
      <c r="H367" s="161">
        <v>69.134</v>
      </c>
      <c r="I367" s="162"/>
      <c r="L367" s="157"/>
      <c r="M367" s="163"/>
      <c r="T367" s="164"/>
      <c r="AT367" s="159" t="s">
        <v>328</v>
      </c>
      <c r="AU367" s="159" t="s">
        <v>88</v>
      </c>
      <c r="AV367" s="12" t="s">
        <v>88</v>
      </c>
      <c r="AW367" s="12" t="s">
        <v>31</v>
      </c>
      <c r="AX367" s="12" t="s">
        <v>76</v>
      </c>
      <c r="AY367" s="159" t="s">
        <v>317</v>
      </c>
    </row>
    <row r="368" spans="2:65" s="13" customFormat="1" ht="10">
      <c r="B368" s="165"/>
      <c r="D368" s="158" t="s">
        <v>328</v>
      </c>
      <c r="E368" s="166" t="s">
        <v>1</v>
      </c>
      <c r="F368" s="167" t="s">
        <v>2644</v>
      </c>
      <c r="H368" s="168">
        <v>69.134</v>
      </c>
      <c r="I368" s="169"/>
      <c r="L368" s="165"/>
      <c r="M368" s="170"/>
      <c r="T368" s="171"/>
      <c r="AT368" s="166" t="s">
        <v>328</v>
      </c>
      <c r="AU368" s="166" t="s">
        <v>88</v>
      </c>
      <c r="AV368" s="13" t="s">
        <v>92</v>
      </c>
      <c r="AW368" s="13" t="s">
        <v>31</v>
      </c>
      <c r="AX368" s="13" t="s">
        <v>76</v>
      </c>
      <c r="AY368" s="166" t="s">
        <v>317</v>
      </c>
    </row>
    <row r="369" spans="2:65" s="12" customFormat="1" ht="10">
      <c r="B369" s="157"/>
      <c r="D369" s="158" t="s">
        <v>328</v>
      </c>
      <c r="E369" s="159" t="s">
        <v>1</v>
      </c>
      <c r="F369" s="160" t="s">
        <v>16325</v>
      </c>
      <c r="H369" s="161">
        <v>8.5860000000000003</v>
      </c>
      <c r="I369" s="162"/>
      <c r="L369" s="157"/>
      <c r="M369" s="163"/>
      <c r="T369" s="164"/>
      <c r="AT369" s="159" t="s">
        <v>328</v>
      </c>
      <c r="AU369" s="159" t="s">
        <v>88</v>
      </c>
      <c r="AV369" s="12" t="s">
        <v>88</v>
      </c>
      <c r="AW369" s="12" t="s">
        <v>31</v>
      </c>
      <c r="AX369" s="12" t="s">
        <v>76</v>
      </c>
      <c r="AY369" s="159" t="s">
        <v>317</v>
      </c>
    </row>
    <row r="370" spans="2:65" s="13" customFormat="1" ht="10">
      <c r="B370" s="165"/>
      <c r="D370" s="158" t="s">
        <v>328</v>
      </c>
      <c r="E370" s="166" t="s">
        <v>1</v>
      </c>
      <c r="F370" s="167" t="s">
        <v>2642</v>
      </c>
      <c r="H370" s="168">
        <v>8.5860000000000003</v>
      </c>
      <c r="I370" s="169"/>
      <c r="L370" s="165"/>
      <c r="M370" s="170"/>
      <c r="T370" s="171"/>
      <c r="AT370" s="166" t="s">
        <v>328</v>
      </c>
      <c r="AU370" s="166" t="s">
        <v>88</v>
      </c>
      <c r="AV370" s="13" t="s">
        <v>92</v>
      </c>
      <c r="AW370" s="13" t="s">
        <v>31</v>
      </c>
      <c r="AX370" s="13" t="s">
        <v>76</v>
      </c>
      <c r="AY370" s="166" t="s">
        <v>317</v>
      </c>
    </row>
    <row r="371" spans="2:65" s="12" customFormat="1" ht="10">
      <c r="B371" s="157"/>
      <c r="D371" s="158" t="s">
        <v>328</v>
      </c>
      <c r="E371" s="159" t="s">
        <v>1</v>
      </c>
      <c r="F371" s="160" t="s">
        <v>16346</v>
      </c>
      <c r="H371" s="161">
        <v>24.219000000000001</v>
      </c>
      <c r="I371" s="162"/>
      <c r="L371" s="157"/>
      <c r="M371" s="163"/>
      <c r="T371" s="164"/>
      <c r="AT371" s="159" t="s">
        <v>328</v>
      </c>
      <c r="AU371" s="159" t="s">
        <v>88</v>
      </c>
      <c r="AV371" s="12" t="s">
        <v>88</v>
      </c>
      <c r="AW371" s="12" t="s">
        <v>31</v>
      </c>
      <c r="AX371" s="12" t="s">
        <v>76</v>
      </c>
      <c r="AY371" s="159" t="s">
        <v>317</v>
      </c>
    </row>
    <row r="372" spans="2:65" s="13" customFormat="1" ht="10">
      <c r="B372" s="165"/>
      <c r="D372" s="158" t="s">
        <v>328</v>
      </c>
      <c r="E372" s="166" t="s">
        <v>1</v>
      </c>
      <c r="F372" s="167" t="s">
        <v>1921</v>
      </c>
      <c r="H372" s="168">
        <v>24.219000000000001</v>
      </c>
      <c r="I372" s="169"/>
      <c r="L372" s="165"/>
      <c r="M372" s="170"/>
      <c r="T372" s="171"/>
      <c r="AT372" s="166" t="s">
        <v>328</v>
      </c>
      <c r="AU372" s="166" t="s">
        <v>88</v>
      </c>
      <c r="AV372" s="13" t="s">
        <v>92</v>
      </c>
      <c r="AW372" s="13" t="s">
        <v>31</v>
      </c>
      <c r="AX372" s="13" t="s">
        <v>76</v>
      </c>
      <c r="AY372" s="166" t="s">
        <v>317</v>
      </c>
    </row>
    <row r="373" spans="2:65" s="12" customFormat="1" ht="10">
      <c r="B373" s="157"/>
      <c r="D373" s="158" t="s">
        <v>328</v>
      </c>
      <c r="E373" s="159" t="s">
        <v>1</v>
      </c>
      <c r="F373" s="160" t="s">
        <v>16347</v>
      </c>
      <c r="H373" s="161">
        <v>25.11</v>
      </c>
      <c r="I373" s="162"/>
      <c r="L373" s="157"/>
      <c r="M373" s="163"/>
      <c r="T373" s="164"/>
      <c r="AT373" s="159" t="s">
        <v>328</v>
      </c>
      <c r="AU373" s="159" t="s">
        <v>88</v>
      </c>
      <c r="AV373" s="12" t="s">
        <v>88</v>
      </c>
      <c r="AW373" s="12" t="s">
        <v>31</v>
      </c>
      <c r="AX373" s="12" t="s">
        <v>76</v>
      </c>
      <c r="AY373" s="159" t="s">
        <v>317</v>
      </c>
    </row>
    <row r="374" spans="2:65" s="13" customFormat="1" ht="10">
      <c r="B374" s="165"/>
      <c r="D374" s="158" t="s">
        <v>328</v>
      </c>
      <c r="E374" s="166" t="s">
        <v>1</v>
      </c>
      <c r="F374" s="167" t="s">
        <v>16193</v>
      </c>
      <c r="H374" s="168">
        <v>25.11</v>
      </c>
      <c r="I374" s="169"/>
      <c r="L374" s="165"/>
      <c r="M374" s="170"/>
      <c r="T374" s="171"/>
      <c r="AT374" s="166" t="s">
        <v>328</v>
      </c>
      <c r="AU374" s="166" t="s">
        <v>88</v>
      </c>
      <c r="AV374" s="13" t="s">
        <v>92</v>
      </c>
      <c r="AW374" s="13" t="s">
        <v>31</v>
      </c>
      <c r="AX374" s="13" t="s">
        <v>76</v>
      </c>
      <c r="AY374" s="166" t="s">
        <v>317</v>
      </c>
    </row>
    <row r="375" spans="2:65" s="12" customFormat="1" ht="10">
      <c r="B375" s="157"/>
      <c r="D375" s="158" t="s">
        <v>328</v>
      </c>
      <c r="E375" s="159" t="s">
        <v>1</v>
      </c>
      <c r="F375" s="160" t="s">
        <v>16353</v>
      </c>
      <c r="H375" s="161">
        <v>18.187999999999999</v>
      </c>
      <c r="I375" s="162"/>
      <c r="L375" s="157"/>
      <c r="M375" s="163"/>
      <c r="T375" s="164"/>
      <c r="AT375" s="159" t="s">
        <v>328</v>
      </c>
      <c r="AU375" s="159" t="s">
        <v>88</v>
      </c>
      <c r="AV375" s="12" t="s">
        <v>88</v>
      </c>
      <c r="AW375" s="12" t="s">
        <v>31</v>
      </c>
      <c r="AX375" s="12" t="s">
        <v>76</v>
      </c>
      <c r="AY375" s="159" t="s">
        <v>317</v>
      </c>
    </row>
    <row r="376" spans="2:65" s="13" customFormat="1" ht="10">
      <c r="B376" s="165"/>
      <c r="D376" s="158" t="s">
        <v>328</v>
      </c>
      <c r="E376" s="166" t="s">
        <v>1</v>
      </c>
      <c r="F376" s="167" t="s">
        <v>16354</v>
      </c>
      <c r="H376" s="168">
        <v>18.187999999999999</v>
      </c>
      <c r="I376" s="169"/>
      <c r="L376" s="165"/>
      <c r="M376" s="170"/>
      <c r="T376" s="171"/>
      <c r="AT376" s="166" t="s">
        <v>328</v>
      </c>
      <c r="AU376" s="166" t="s">
        <v>88</v>
      </c>
      <c r="AV376" s="13" t="s">
        <v>92</v>
      </c>
      <c r="AW376" s="13" t="s">
        <v>31</v>
      </c>
      <c r="AX376" s="13" t="s">
        <v>76</v>
      </c>
      <c r="AY376" s="166" t="s">
        <v>317</v>
      </c>
    </row>
    <row r="377" spans="2:65" s="14" customFormat="1" ht="10">
      <c r="B377" s="172"/>
      <c r="D377" s="158" t="s">
        <v>328</v>
      </c>
      <c r="E377" s="173" t="s">
        <v>1</v>
      </c>
      <c r="F377" s="174" t="s">
        <v>332</v>
      </c>
      <c r="H377" s="175">
        <v>145.23699999999999</v>
      </c>
      <c r="I377" s="176"/>
      <c r="L377" s="172"/>
      <c r="M377" s="177"/>
      <c r="T377" s="178"/>
      <c r="AT377" s="173" t="s">
        <v>328</v>
      </c>
      <c r="AU377" s="173" t="s">
        <v>88</v>
      </c>
      <c r="AV377" s="14" t="s">
        <v>323</v>
      </c>
      <c r="AW377" s="14" t="s">
        <v>31</v>
      </c>
      <c r="AX377" s="14" t="s">
        <v>83</v>
      </c>
      <c r="AY377" s="173" t="s">
        <v>317</v>
      </c>
    </row>
    <row r="378" spans="2:65" s="12" customFormat="1" ht="10">
      <c r="B378" s="157"/>
      <c r="D378" s="158" t="s">
        <v>328</v>
      </c>
      <c r="F378" s="160" t="s">
        <v>16372</v>
      </c>
      <c r="H378" s="161">
        <v>167.023</v>
      </c>
      <c r="I378" s="162"/>
      <c r="L378" s="157"/>
      <c r="M378" s="163"/>
      <c r="T378" s="164"/>
      <c r="AT378" s="159" t="s">
        <v>328</v>
      </c>
      <c r="AU378" s="159" t="s">
        <v>88</v>
      </c>
      <c r="AV378" s="12" t="s">
        <v>88</v>
      </c>
      <c r="AW378" s="12" t="s">
        <v>3</v>
      </c>
      <c r="AX378" s="12" t="s">
        <v>83</v>
      </c>
      <c r="AY378" s="159" t="s">
        <v>317</v>
      </c>
    </row>
    <row r="379" spans="2:65" s="1" customFormat="1" ht="44.25" customHeight="1">
      <c r="B379" s="142"/>
      <c r="C379" s="143" t="s">
        <v>778</v>
      </c>
      <c r="D379" s="143" t="s">
        <v>319</v>
      </c>
      <c r="E379" s="144" t="s">
        <v>2334</v>
      </c>
      <c r="F379" s="145" t="s">
        <v>16377</v>
      </c>
      <c r="G379" s="146" t="s">
        <v>444</v>
      </c>
      <c r="H379" s="147">
        <v>145.23699999999999</v>
      </c>
      <c r="I379" s="148"/>
      <c r="J379" s="149">
        <f>ROUND(I379*H379,2)</f>
        <v>0</v>
      </c>
      <c r="K379" s="150"/>
      <c r="L379" s="31"/>
      <c r="M379" s="151" t="s">
        <v>1</v>
      </c>
      <c r="N379" s="152" t="s">
        <v>42</v>
      </c>
      <c r="P379" s="153">
        <f>O379*H379</f>
        <v>0</v>
      </c>
      <c r="Q379" s="153">
        <v>9.8999999999999999E-4</v>
      </c>
      <c r="R379" s="153">
        <f>Q379*H379</f>
        <v>0.14378463</v>
      </c>
      <c r="S379" s="153">
        <v>0</v>
      </c>
      <c r="T379" s="154">
        <f>S379*H379</f>
        <v>0</v>
      </c>
      <c r="AR379" s="155" t="s">
        <v>396</v>
      </c>
      <c r="AT379" s="155" t="s">
        <v>319</v>
      </c>
      <c r="AU379" s="155" t="s">
        <v>88</v>
      </c>
      <c r="AY379" s="16" t="s">
        <v>317</v>
      </c>
      <c r="BE379" s="156">
        <f>IF(N379="základná",J379,0)</f>
        <v>0</v>
      </c>
      <c r="BF379" s="156">
        <f>IF(N379="znížená",J379,0)</f>
        <v>0</v>
      </c>
      <c r="BG379" s="156">
        <f>IF(N379="zákl. prenesená",J379,0)</f>
        <v>0</v>
      </c>
      <c r="BH379" s="156">
        <f>IF(N379="zníž. prenesená",J379,0)</f>
        <v>0</v>
      </c>
      <c r="BI379" s="156">
        <f>IF(N379="nulová",J379,0)</f>
        <v>0</v>
      </c>
      <c r="BJ379" s="16" t="s">
        <v>88</v>
      </c>
      <c r="BK379" s="156">
        <f>ROUND(I379*H379,2)</f>
        <v>0</v>
      </c>
      <c r="BL379" s="16" t="s">
        <v>396</v>
      </c>
      <c r="BM379" s="155" t="s">
        <v>16378</v>
      </c>
    </row>
    <row r="380" spans="2:65" s="12" customFormat="1" ht="10">
      <c r="B380" s="157"/>
      <c r="D380" s="158" t="s">
        <v>328</v>
      </c>
      <c r="E380" s="159" t="s">
        <v>1</v>
      </c>
      <c r="F380" s="160" t="s">
        <v>16321</v>
      </c>
      <c r="H380" s="161">
        <v>69.134</v>
      </c>
      <c r="I380" s="162"/>
      <c r="L380" s="157"/>
      <c r="M380" s="163"/>
      <c r="T380" s="164"/>
      <c r="AT380" s="159" t="s">
        <v>328</v>
      </c>
      <c r="AU380" s="159" t="s">
        <v>88</v>
      </c>
      <c r="AV380" s="12" t="s">
        <v>88</v>
      </c>
      <c r="AW380" s="12" t="s">
        <v>31</v>
      </c>
      <c r="AX380" s="12" t="s">
        <v>76</v>
      </c>
      <c r="AY380" s="159" t="s">
        <v>317</v>
      </c>
    </row>
    <row r="381" spans="2:65" s="13" customFormat="1" ht="10">
      <c r="B381" s="165"/>
      <c r="D381" s="158" t="s">
        <v>328</v>
      </c>
      <c r="E381" s="166" t="s">
        <v>1</v>
      </c>
      <c r="F381" s="167" t="s">
        <v>2644</v>
      </c>
      <c r="H381" s="168">
        <v>69.134</v>
      </c>
      <c r="I381" s="169"/>
      <c r="L381" s="165"/>
      <c r="M381" s="170"/>
      <c r="T381" s="171"/>
      <c r="AT381" s="166" t="s">
        <v>328</v>
      </c>
      <c r="AU381" s="166" t="s">
        <v>88</v>
      </c>
      <c r="AV381" s="13" t="s">
        <v>92</v>
      </c>
      <c r="AW381" s="13" t="s">
        <v>31</v>
      </c>
      <c r="AX381" s="13" t="s">
        <v>76</v>
      </c>
      <c r="AY381" s="166" t="s">
        <v>317</v>
      </c>
    </row>
    <row r="382" spans="2:65" s="12" customFormat="1" ht="10">
      <c r="B382" s="157"/>
      <c r="D382" s="158" t="s">
        <v>328</v>
      </c>
      <c r="E382" s="159" t="s">
        <v>1</v>
      </c>
      <c r="F382" s="160" t="s">
        <v>16325</v>
      </c>
      <c r="H382" s="161">
        <v>8.5860000000000003</v>
      </c>
      <c r="I382" s="162"/>
      <c r="L382" s="157"/>
      <c r="M382" s="163"/>
      <c r="T382" s="164"/>
      <c r="AT382" s="159" t="s">
        <v>328</v>
      </c>
      <c r="AU382" s="159" t="s">
        <v>88</v>
      </c>
      <c r="AV382" s="12" t="s">
        <v>88</v>
      </c>
      <c r="AW382" s="12" t="s">
        <v>31</v>
      </c>
      <c r="AX382" s="12" t="s">
        <v>76</v>
      </c>
      <c r="AY382" s="159" t="s">
        <v>317</v>
      </c>
    </row>
    <row r="383" spans="2:65" s="13" customFormat="1" ht="10">
      <c r="B383" s="165"/>
      <c r="D383" s="158" t="s">
        <v>328</v>
      </c>
      <c r="E383" s="166" t="s">
        <v>1</v>
      </c>
      <c r="F383" s="167" t="s">
        <v>2642</v>
      </c>
      <c r="H383" s="168">
        <v>8.5860000000000003</v>
      </c>
      <c r="I383" s="169"/>
      <c r="L383" s="165"/>
      <c r="M383" s="170"/>
      <c r="T383" s="171"/>
      <c r="AT383" s="166" t="s">
        <v>328</v>
      </c>
      <c r="AU383" s="166" t="s">
        <v>88</v>
      </c>
      <c r="AV383" s="13" t="s">
        <v>92</v>
      </c>
      <c r="AW383" s="13" t="s">
        <v>31</v>
      </c>
      <c r="AX383" s="13" t="s">
        <v>76</v>
      </c>
      <c r="AY383" s="166" t="s">
        <v>317</v>
      </c>
    </row>
    <row r="384" spans="2:65" s="12" customFormat="1" ht="10">
      <c r="B384" s="157"/>
      <c r="D384" s="158" t="s">
        <v>328</v>
      </c>
      <c r="E384" s="159" t="s">
        <v>1</v>
      </c>
      <c r="F384" s="160" t="s">
        <v>16346</v>
      </c>
      <c r="H384" s="161">
        <v>24.219000000000001</v>
      </c>
      <c r="I384" s="162"/>
      <c r="L384" s="157"/>
      <c r="M384" s="163"/>
      <c r="T384" s="164"/>
      <c r="AT384" s="159" t="s">
        <v>328</v>
      </c>
      <c r="AU384" s="159" t="s">
        <v>88</v>
      </c>
      <c r="AV384" s="12" t="s">
        <v>88</v>
      </c>
      <c r="AW384" s="12" t="s">
        <v>31</v>
      </c>
      <c r="AX384" s="12" t="s">
        <v>76</v>
      </c>
      <c r="AY384" s="159" t="s">
        <v>317</v>
      </c>
    </row>
    <row r="385" spans="2:65" s="13" customFormat="1" ht="10">
      <c r="B385" s="165"/>
      <c r="D385" s="158" t="s">
        <v>328</v>
      </c>
      <c r="E385" s="166" t="s">
        <v>1</v>
      </c>
      <c r="F385" s="167" t="s">
        <v>1921</v>
      </c>
      <c r="H385" s="168">
        <v>24.219000000000001</v>
      </c>
      <c r="I385" s="169"/>
      <c r="L385" s="165"/>
      <c r="M385" s="170"/>
      <c r="T385" s="171"/>
      <c r="AT385" s="166" t="s">
        <v>328</v>
      </c>
      <c r="AU385" s="166" t="s">
        <v>88</v>
      </c>
      <c r="AV385" s="13" t="s">
        <v>92</v>
      </c>
      <c r="AW385" s="13" t="s">
        <v>31</v>
      </c>
      <c r="AX385" s="13" t="s">
        <v>76</v>
      </c>
      <c r="AY385" s="166" t="s">
        <v>317</v>
      </c>
    </row>
    <row r="386" spans="2:65" s="12" customFormat="1" ht="10">
      <c r="B386" s="157"/>
      <c r="D386" s="158" t="s">
        <v>328</v>
      </c>
      <c r="E386" s="159" t="s">
        <v>1</v>
      </c>
      <c r="F386" s="160" t="s">
        <v>16347</v>
      </c>
      <c r="H386" s="161">
        <v>25.11</v>
      </c>
      <c r="I386" s="162"/>
      <c r="L386" s="157"/>
      <c r="M386" s="163"/>
      <c r="T386" s="164"/>
      <c r="AT386" s="159" t="s">
        <v>328</v>
      </c>
      <c r="AU386" s="159" t="s">
        <v>88</v>
      </c>
      <c r="AV386" s="12" t="s">
        <v>88</v>
      </c>
      <c r="AW386" s="12" t="s">
        <v>31</v>
      </c>
      <c r="AX386" s="12" t="s">
        <v>76</v>
      </c>
      <c r="AY386" s="159" t="s">
        <v>317</v>
      </c>
    </row>
    <row r="387" spans="2:65" s="13" customFormat="1" ht="10">
      <c r="B387" s="165"/>
      <c r="D387" s="158" t="s">
        <v>328</v>
      </c>
      <c r="E387" s="166" t="s">
        <v>1</v>
      </c>
      <c r="F387" s="167" t="s">
        <v>16193</v>
      </c>
      <c r="H387" s="168">
        <v>25.11</v>
      </c>
      <c r="I387" s="169"/>
      <c r="L387" s="165"/>
      <c r="M387" s="170"/>
      <c r="T387" s="171"/>
      <c r="AT387" s="166" t="s">
        <v>328</v>
      </c>
      <c r="AU387" s="166" t="s">
        <v>88</v>
      </c>
      <c r="AV387" s="13" t="s">
        <v>92</v>
      </c>
      <c r="AW387" s="13" t="s">
        <v>31</v>
      </c>
      <c r="AX387" s="13" t="s">
        <v>76</v>
      </c>
      <c r="AY387" s="166" t="s">
        <v>317</v>
      </c>
    </row>
    <row r="388" spans="2:65" s="12" customFormat="1" ht="10">
      <c r="B388" s="157"/>
      <c r="D388" s="158" t="s">
        <v>328</v>
      </c>
      <c r="E388" s="159" t="s">
        <v>1</v>
      </c>
      <c r="F388" s="160" t="s">
        <v>16353</v>
      </c>
      <c r="H388" s="161">
        <v>18.187999999999999</v>
      </c>
      <c r="I388" s="162"/>
      <c r="L388" s="157"/>
      <c r="M388" s="163"/>
      <c r="T388" s="164"/>
      <c r="AT388" s="159" t="s">
        <v>328</v>
      </c>
      <c r="AU388" s="159" t="s">
        <v>88</v>
      </c>
      <c r="AV388" s="12" t="s">
        <v>88</v>
      </c>
      <c r="AW388" s="12" t="s">
        <v>31</v>
      </c>
      <c r="AX388" s="12" t="s">
        <v>76</v>
      </c>
      <c r="AY388" s="159" t="s">
        <v>317</v>
      </c>
    </row>
    <row r="389" spans="2:65" s="13" customFormat="1" ht="10">
      <c r="B389" s="165"/>
      <c r="D389" s="158" t="s">
        <v>328</v>
      </c>
      <c r="E389" s="166" t="s">
        <v>1</v>
      </c>
      <c r="F389" s="167" t="s">
        <v>16354</v>
      </c>
      <c r="H389" s="168">
        <v>18.187999999999999</v>
      </c>
      <c r="I389" s="169"/>
      <c r="L389" s="165"/>
      <c r="M389" s="170"/>
      <c r="T389" s="171"/>
      <c r="AT389" s="166" t="s">
        <v>328</v>
      </c>
      <c r="AU389" s="166" t="s">
        <v>88</v>
      </c>
      <c r="AV389" s="13" t="s">
        <v>92</v>
      </c>
      <c r="AW389" s="13" t="s">
        <v>31</v>
      </c>
      <c r="AX389" s="13" t="s">
        <v>76</v>
      </c>
      <c r="AY389" s="166" t="s">
        <v>317</v>
      </c>
    </row>
    <row r="390" spans="2:65" s="14" customFormat="1" ht="10">
      <c r="B390" s="172"/>
      <c r="D390" s="158" t="s">
        <v>328</v>
      </c>
      <c r="E390" s="173" t="s">
        <v>1</v>
      </c>
      <c r="F390" s="174" t="s">
        <v>332</v>
      </c>
      <c r="H390" s="175">
        <v>145.23699999999999</v>
      </c>
      <c r="I390" s="176"/>
      <c r="L390" s="172"/>
      <c r="M390" s="177"/>
      <c r="T390" s="178"/>
      <c r="AT390" s="173" t="s">
        <v>328</v>
      </c>
      <c r="AU390" s="173" t="s">
        <v>88</v>
      </c>
      <c r="AV390" s="14" t="s">
        <v>323</v>
      </c>
      <c r="AW390" s="14" t="s">
        <v>31</v>
      </c>
      <c r="AX390" s="14" t="s">
        <v>83</v>
      </c>
      <c r="AY390" s="173" t="s">
        <v>317</v>
      </c>
    </row>
    <row r="391" spans="2:65" s="1" customFormat="1" ht="24.15" customHeight="1">
      <c r="B391" s="142"/>
      <c r="C391" s="179" t="s">
        <v>684</v>
      </c>
      <c r="D391" s="179" t="s">
        <v>454</v>
      </c>
      <c r="E391" s="180" t="s">
        <v>2338</v>
      </c>
      <c r="F391" s="181" t="s">
        <v>16379</v>
      </c>
      <c r="G391" s="182" t="s">
        <v>444</v>
      </c>
      <c r="H391" s="183">
        <v>167.023</v>
      </c>
      <c r="I391" s="184"/>
      <c r="J391" s="185">
        <f>ROUND(I391*H391,2)</f>
        <v>0</v>
      </c>
      <c r="K391" s="186"/>
      <c r="L391" s="187"/>
      <c r="M391" s="188" t="s">
        <v>1</v>
      </c>
      <c r="N391" s="189" t="s">
        <v>42</v>
      </c>
      <c r="P391" s="153">
        <f>O391*H391</f>
        <v>0</v>
      </c>
      <c r="Q391" s="153">
        <v>4.4999999999999997E-3</v>
      </c>
      <c r="R391" s="153">
        <f>Q391*H391</f>
        <v>0.75160349999999998</v>
      </c>
      <c r="S391" s="153">
        <v>0</v>
      </c>
      <c r="T391" s="154">
        <f>S391*H391</f>
        <v>0</v>
      </c>
      <c r="AR391" s="155" t="s">
        <v>481</v>
      </c>
      <c r="AT391" s="155" t="s">
        <v>454</v>
      </c>
      <c r="AU391" s="155" t="s">
        <v>88</v>
      </c>
      <c r="AY391" s="16" t="s">
        <v>317</v>
      </c>
      <c r="BE391" s="156">
        <f>IF(N391="základná",J391,0)</f>
        <v>0</v>
      </c>
      <c r="BF391" s="156">
        <f>IF(N391="znížená",J391,0)</f>
        <v>0</v>
      </c>
      <c r="BG391" s="156">
        <f>IF(N391="zákl. prenesená",J391,0)</f>
        <v>0</v>
      </c>
      <c r="BH391" s="156">
        <f>IF(N391="zníž. prenesená",J391,0)</f>
        <v>0</v>
      </c>
      <c r="BI391" s="156">
        <f>IF(N391="nulová",J391,0)</f>
        <v>0</v>
      </c>
      <c r="BJ391" s="16" t="s">
        <v>88</v>
      </c>
      <c r="BK391" s="156">
        <f>ROUND(I391*H391,2)</f>
        <v>0</v>
      </c>
      <c r="BL391" s="16" t="s">
        <v>396</v>
      </c>
      <c r="BM391" s="155" t="s">
        <v>16380</v>
      </c>
    </row>
    <row r="392" spans="2:65" s="12" customFormat="1" ht="10">
      <c r="B392" s="157"/>
      <c r="D392" s="158" t="s">
        <v>328</v>
      </c>
      <c r="E392" s="159" t="s">
        <v>1</v>
      </c>
      <c r="F392" s="160" t="s">
        <v>16321</v>
      </c>
      <c r="H392" s="161">
        <v>69.134</v>
      </c>
      <c r="I392" s="162"/>
      <c r="L392" s="157"/>
      <c r="M392" s="163"/>
      <c r="T392" s="164"/>
      <c r="AT392" s="159" t="s">
        <v>328</v>
      </c>
      <c r="AU392" s="159" t="s">
        <v>88</v>
      </c>
      <c r="AV392" s="12" t="s">
        <v>88</v>
      </c>
      <c r="AW392" s="12" t="s">
        <v>31</v>
      </c>
      <c r="AX392" s="12" t="s">
        <v>76</v>
      </c>
      <c r="AY392" s="159" t="s">
        <v>317</v>
      </c>
    </row>
    <row r="393" spans="2:65" s="13" customFormat="1" ht="10">
      <c r="B393" s="165"/>
      <c r="D393" s="158" t="s">
        <v>328</v>
      </c>
      <c r="E393" s="166" t="s">
        <v>1</v>
      </c>
      <c r="F393" s="167" t="s">
        <v>2644</v>
      </c>
      <c r="H393" s="168">
        <v>69.134</v>
      </c>
      <c r="I393" s="169"/>
      <c r="L393" s="165"/>
      <c r="M393" s="170"/>
      <c r="T393" s="171"/>
      <c r="AT393" s="166" t="s">
        <v>328</v>
      </c>
      <c r="AU393" s="166" t="s">
        <v>88</v>
      </c>
      <c r="AV393" s="13" t="s">
        <v>92</v>
      </c>
      <c r="AW393" s="13" t="s">
        <v>31</v>
      </c>
      <c r="AX393" s="13" t="s">
        <v>76</v>
      </c>
      <c r="AY393" s="166" t="s">
        <v>317</v>
      </c>
    </row>
    <row r="394" spans="2:65" s="12" customFormat="1" ht="10">
      <c r="B394" s="157"/>
      <c r="D394" s="158" t="s">
        <v>328</v>
      </c>
      <c r="E394" s="159" t="s">
        <v>1</v>
      </c>
      <c r="F394" s="160" t="s">
        <v>16325</v>
      </c>
      <c r="H394" s="161">
        <v>8.5860000000000003</v>
      </c>
      <c r="I394" s="162"/>
      <c r="L394" s="157"/>
      <c r="M394" s="163"/>
      <c r="T394" s="164"/>
      <c r="AT394" s="159" t="s">
        <v>328</v>
      </c>
      <c r="AU394" s="159" t="s">
        <v>88</v>
      </c>
      <c r="AV394" s="12" t="s">
        <v>88</v>
      </c>
      <c r="AW394" s="12" t="s">
        <v>31</v>
      </c>
      <c r="AX394" s="12" t="s">
        <v>76</v>
      </c>
      <c r="AY394" s="159" t="s">
        <v>317</v>
      </c>
    </row>
    <row r="395" spans="2:65" s="13" customFormat="1" ht="10">
      <c r="B395" s="165"/>
      <c r="D395" s="158" t="s">
        <v>328</v>
      </c>
      <c r="E395" s="166" t="s">
        <v>1</v>
      </c>
      <c r="F395" s="167" t="s">
        <v>2642</v>
      </c>
      <c r="H395" s="168">
        <v>8.5860000000000003</v>
      </c>
      <c r="I395" s="169"/>
      <c r="L395" s="165"/>
      <c r="M395" s="170"/>
      <c r="T395" s="171"/>
      <c r="AT395" s="166" t="s">
        <v>328</v>
      </c>
      <c r="AU395" s="166" t="s">
        <v>88</v>
      </c>
      <c r="AV395" s="13" t="s">
        <v>92</v>
      </c>
      <c r="AW395" s="13" t="s">
        <v>31</v>
      </c>
      <c r="AX395" s="13" t="s">
        <v>76</v>
      </c>
      <c r="AY395" s="166" t="s">
        <v>317</v>
      </c>
    </row>
    <row r="396" spans="2:65" s="12" customFormat="1" ht="10">
      <c r="B396" s="157"/>
      <c r="D396" s="158" t="s">
        <v>328</v>
      </c>
      <c r="E396" s="159" t="s">
        <v>1</v>
      </c>
      <c r="F396" s="160" t="s">
        <v>16346</v>
      </c>
      <c r="H396" s="161">
        <v>24.219000000000001</v>
      </c>
      <c r="I396" s="162"/>
      <c r="L396" s="157"/>
      <c r="M396" s="163"/>
      <c r="T396" s="164"/>
      <c r="AT396" s="159" t="s">
        <v>328</v>
      </c>
      <c r="AU396" s="159" t="s">
        <v>88</v>
      </c>
      <c r="AV396" s="12" t="s">
        <v>88</v>
      </c>
      <c r="AW396" s="12" t="s">
        <v>31</v>
      </c>
      <c r="AX396" s="12" t="s">
        <v>76</v>
      </c>
      <c r="AY396" s="159" t="s">
        <v>317</v>
      </c>
    </row>
    <row r="397" spans="2:65" s="13" customFormat="1" ht="10">
      <c r="B397" s="165"/>
      <c r="D397" s="158" t="s">
        <v>328</v>
      </c>
      <c r="E397" s="166" t="s">
        <v>1</v>
      </c>
      <c r="F397" s="167" t="s">
        <v>1921</v>
      </c>
      <c r="H397" s="168">
        <v>24.219000000000001</v>
      </c>
      <c r="I397" s="169"/>
      <c r="L397" s="165"/>
      <c r="M397" s="170"/>
      <c r="T397" s="171"/>
      <c r="AT397" s="166" t="s">
        <v>328</v>
      </c>
      <c r="AU397" s="166" t="s">
        <v>88</v>
      </c>
      <c r="AV397" s="13" t="s">
        <v>92</v>
      </c>
      <c r="AW397" s="13" t="s">
        <v>31</v>
      </c>
      <c r="AX397" s="13" t="s">
        <v>76</v>
      </c>
      <c r="AY397" s="166" t="s">
        <v>317</v>
      </c>
    </row>
    <row r="398" spans="2:65" s="12" customFormat="1" ht="10">
      <c r="B398" s="157"/>
      <c r="D398" s="158" t="s">
        <v>328</v>
      </c>
      <c r="E398" s="159" t="s">
        <v>1</v>
      </c>
      <c r="F398" s="160" t="s">
        <v>16347</v>
      </c>
      <c r="H398" s="161">
        <v>25.11</v>
      </c>
      <c r="I398" s="162"/>
      <c r="L398" s="157"/>
      <c r="M398" s="163"/>
      <c r="T398" s="164"/>
      <c r="AT398" s="159" t="s">
        <v>328</v>
      </c>
      <c r="AU398" s="159" t="s">
        <v>88</v>
      </c>
      <c r="AV398" s="12" t="s">
        <v>88</v>
      </c>
      <c r="AW398" s="12" t="s">
        <v>31</v>
      </c>
      <c r="AX398" s="12" t="s">
        <v>76</v>
      </c>
      <c r="AY398" s="159" t="s">
        <v>317</v>
      </c>
    </row>
    <row r="399" spans="2:65" s="13" customFormat="1" ht="10">
      <c r="B399" s="165"/>
      <c r="D399" s="158" t="s">
        <v>328</v>
      </c>
      <c r="E399" s="166" t="s">
        <v>1</v>
      </c>
      <c r="F399" s="167" t="s">
        <v>16193</v>
      </c>
      <c r="H399" s="168">
        <v>25.11</v>
      </c>
      <c r="I399" s="169"/>
      <c r="L399" s="165"/>
      <c r="M399" s="170"/>
      <c r="T399" s="171"/>
      <c r="AT399" s="166" t="s">
        <v>328</v>
      </c>
      <c r="AU399" s="166" t="s">
        <v>88</v>
      </c>
      <c r="AV399" s="13" t="s">
        <v>92</v>
      </c>
      <c r="AW399" s="13" t="s">
        <v>31</v>
      </c>
      <c r="AX399" s="13" t="s">
        <v>76</v>
      </c>
      <c r="AY399" s="166" t="s">
        <v>317</v>
      </c>
    </row>
    <row r="400" spans="2:65" s="12" customFormat="1" ht="10">
      <c r="B400" s="157"/>
      <c r="D400" s="158" t="s">
        <v>328</v>
      </c>
      <c r="E400" s="159" t="s">
        <v>1</v>
      </c>
      <c r="F400" s="160" t="s">
        <v>16353</v>
      </c>
      <c r="H400" s="161">
        <v>18.187999999999999</v>
      </c>
      <c r="I400" s="162"/>
      <c r="L400" s="157"/>
      <c r="M400" s="163"/>
      <c r="T400" s="164"/>
      <c r="AT400" s="159" t="s">
        <v>328</v>
      </c>
      <c r="AU400" s="159" t="s">
        <v>88</v>
      </c>
      <c r="AV400" s="12" t="s">
        <v>88</v>
      </c>
      <c r="AW400" s="12" t="s">
        <v>31</v>
      </c>
      <c r="AX400" s="12" t="s">
        <v>76</v>
      </c>
      <c r="AY400" s="159" t="s">
        <v>317</v>
      </c>
    </row>
    <row r="401" spans="2:65" s="13" customFormat="1" ht="10">
      <c r="B401" s="165"/>
      <c r="D401" s="158" t="s">
        <v>328</v>
      </c>
      <c r="E401" s="166" t="s">
        <v>1</v>
      </c>
      <c r="F401" s="167" t="s">
        <v>16354</v>
      </c>
      <c r="H401" s="168">
        <v>18.187999999999999</v>
      </c>
      <c r="I401" s="169"/>
      <c r="L401" s="165"/>
      <c r="M401" s="170"/>
      <c r="T401" s="171"/>
      <c r="AT401" s="166" t="s">
        <v>328</v>
      </c>
      <c r="AU401" s="166" t="s">
        <v>88</v>
      </c>
      <c r="AV401" s="13" t="s">
        <v>92</v>
      </c>
      <c r="AW401" s="13" t="s">
        <v>31</v>
      </c>
      <c r="AX401" s="13" t="s">
        <v>76</v>
      </c>
      <c r="AY401" s="166" t="s">
        <v>317</v>
      </c>
    </row>
    <row r="402" spans="2:65" s="14" customFormat="1" ht="10">
      <c r="B402" s="172"/>
      <c r="D402" s="158" t="s">
        <v>328</v>
      </c>
      <c r="E402" s="173" t="s">
        <v>1</v>
      </c>
      <c r="F402" s="174" t="s">
        <v>332</v>
      </c>
      <c r="H402" s="175">
        <v>145.23699999999999</v>
      </c>
      <c r="I402" s="176"/>
      <c r="L402" s="172"/>
      <c r="M402" s="177"/>
      <c r="T402" s="178"/>
      <c r="AT402" s="173" t="s">
        <v>328</v>
      </c>
      <c r="AU402" s="173" t="s">
        <v>88</v>
      </c>
      <c r="AV402" s="14" t="s">
        <v>323</v>
      </c>
      <c r="AW402" s="14" t="s">
        <v>31</v>
      </c>
      <c r="AX402" s="14" t="s">
        <v>83</v>
      </c>
      <c r="AY402" s="173" t="s">
        <v>317</v>
      </c>
    </row>
    <row r="403" spans="2:65" s="12" customFormat="1" ht="10">
      <c r="B403" s="157"/>
      <c r="D403" s="158" t="s">
        <v>328</v>
      </c>
      <c r="F403" s="160" t="s">
        <v>16372</v>
      </c>
      <c r="H403" s="161">
        <v>167.023</v>
      </c>
      <c r="I403" s="162"/>
      <c r="L403" s="157"/>
      <c r="M403" s="163"/>
      <c r="T403" s="164"/>
      <c r="AT403" s="159" t="s">
        <v>328</v>
      </c>
      <c r="AU403" s="159" t="s">
        <v>88</v>
      </c>
      <c r="AV403" s="12" t="s">
        <v>88</v>
      </c>
      <c r="AW403" s="12" t="s">
        <v>3</v>
      </c>
      <c r="AX403" s="12" t="s">
        <v>83</v>
      </c>
      <c r="AY403" s="159" t="s">
        <v>317</v>
      </c>
    </row>
    <row r="404" spans="2:65" s="1" customFormat="1" ht="37.75" customHeight="1">
      <c r="B404" s="142"/>
      <c r="C404" s="179" t="s">
        <v>786</v>
      </c>
      <c r="D404" s="179" t="s">
        <v>454</v>
      </c>
      <c r="E404" s="180" t="s">
        <v>2342</v>
      </c>
      <c r="F404" s="181" t="s">
        <v>16381</v>
      </c>
      <c r="G404" s="182" t="s">
        <v>444</v>
      </c>
      <c r="H404" s="183">
        <v>167.023</v>
      </c>
      <c r="I404" s="184"/>
      <c r="J404" s="185">
        <f>ROUND(I404*H404,2)</f>
        <v>0</v>
      </c>
      <c r="K404" s="186"/>
      <c r="L404" s="187"/>
      <c r="M404" s="188" t="s">
        <v>1</v>
      </c>
      <c r="N404" s="189" t="s">
        <v>42</v>
      </c>
      <c r="P404" s="153">
        <f>O404*H404</f>
        <v>0</v>
      </c>
      <c r="Q404" s="153">
        <v>7.4400000000000004E-3</v>
      </c>
      <c r="R404" s="153">
        <f>Q404*H404</f>
        <v>1.2426511200000001</v>
      </c>
      <c r="S404" s="153">
        <v>0</v>
      </c>
      <c r="T404" s="154">
        <f>S404*H404</f>
        <v>0</v>
      </c>
      <c r="AR404" s="155" t="s">
        <v>481</v>
      </c>
      <c r="AT404" s="155" t="s">
        <v>454</v>
      </c>
      <c r="AU404" s="155" t="s">
        <v>88</v>
      </c>
      <c r="AY404" s="16" t="s">
        <v>317</v>
      </c>
      <c r="BE404" s="156">
        <f>IF(N404="základná",J404,0)</f>
        <v>0</v>
      </c>
      <c r="BF404" s="156">
        <f>IF(N404="znížená",J404,0)</f>
        <v>0</v>
      </c>
      <c r="BG404" s="156">
        <f>IF(N404="zákl. prenesená",J404,0)</f>
        <v>0</v>
      </c>
      <c r="BH404" s="156">
        <f>IF(N404="zníž. prenesená",J404,0)</f>
        <v>0</v>
      </c>
      <c r="BI404" s="156">
        <f>IF(N404="nulová",J404,0)</f>
        <v>0</v>
      </c>
      <c r="BJ404" s="16" t="s">
        <v>88</v>
      </c>
      <c r="BK404" s="156">
        <f>ROUND(I404*H404,2)</f>
        <v>0</v>
      </c>
      <c r="BL404" s="16" t="s">
        <v>396</v>
      </c>
      <c r="BM404" s="155" t="s">
        <v>16382</v>
      </c>
    </row>
    <row r="405" spans="2:65" s="12" customFormat="1" ht="10">
      <c r="B405" s="157"/>
      <c r="D405" s="158" t="s">
        <v>328</v>
      </c>
      <c r="E405" s="159" t="s">
        <v>1</v>
      </c>
      <c r="F405" s="160" t="s">
        <v>16321</v>
      </c>
      <c r="H405" s="161">
        <v>69.134</v>
      </c>
      <c r="I405" s="162"/>
      <c r="L405" s="157"/>
      <c r="M405" s="163"/>
      <c r="T405" s="164"/>
      <c r="AT405" s="159" t="s">
        <v>328</v>
      </c>
      <c r="AU405" s="159" t="s">
        <v>88</v>
      </c>
      <c r="AV405" s="12" t="s">
        <v>88</v>
      </c>
      <c r="AW405" s="12" t="s">
        <v>31</v>
      </c>
      <c r="AX405" s="12" t="s">
        <v>76</v>
      </c>
      <c r="AY405" s="159" t="s">
        <v>317</v>
      </c>
    </row>
    <row r="406" spans="2:65" s="13" customFormat="1" ht="10">
      <c r="B406" s="165"/>
      <c r="D406" s="158" t="s">
        <v>328</v>
      </c>
      <c r="E406" s="166" t="s">
        <v>1</v>
      </c>
      <c r="F406" s="167" t="s">
        <v>2644</v>
      </c>
      <c r="H406" s="168">
        <v>69.134</v>
      </c>
      <c r="I406" s="169"/>
      <c r="L406" s="165"/>
      <c r="M406" s="170"/>
      <c r="T406" s="171"/>
      <c r="AT406" s="166" t="s">
        <v>328</v>
      </c>
      <c r="AU406" s="166" t="s">
        <v>88</v>
      </c>
      <c r="AV406" s="13" t="s">
        <v>92</v>
      </c>
      <c r="AW406" s="13" t="s">
        <v>31</v>
      </c>
      <c r="AX406" s="13" t="s">
        <v>76</v>
      </c>
      <c r="AY406" s="166" t="s">
        <v>317</v>
      </c>
    </row>
    <row r="407" spans="2:65" s="12" customFormat="1" ht="10">
      <c r="B407" s="157"/>
      <c r="D407" s="158" t="s">
        <v>328</v>
      </c>
      <c r="E407" s="159" t="s">
        <v>1</v>
      </c>
      <c r="F407" s="160" t="s">
        <v>16325</v>
      </c>
      <c r="H407" s="161">
        <v>8.5860000000000003</v>
      </c>
      <c r="I407" s="162"/>
      <c r="L407" s="157"/>
      <c r="M407" s="163"/>
      <c r="T407" s="164"/>
      <c r="AT407" s="159" t="s">
        <v>328</v>
      </c>
      <c r="AU407" s="159" t="s">
        <v>88</v>
      </c>
      <c r="AV407" s="12" t="s">
        <v>88</v>
      </c>
      <c r="AW407" s="12" t="s">
        <v>31</v>
      </c>
      <c r="AX407" s="12" t="s">
        <v>76</v>
      </c>
      <c r="AY407" s="159" t="s">
        <v>317</v>
      </c>
    </row>
    <row r="408" spans="2:65" s="13" customFormat="1" ht="10">
      <c r="B408" s="165"/>
      <c r="D408" s="158" t="s">
        <v>328</v>
      </c>
      <c r="E408" s="166" t="s">
        <v>1</v>
      </c>
      <c r="F408" s="167" t="s">
        <v>2642</v>
      </c>
      <c r="H408" s="168">
        <v>8.5860000000000003</v>
      </c>
      <c r="I408" s="169"/>
      <c r="L408" s="165"/>
      <c r="M408" s="170"/>
      <c r="T408" s="171"/>
      <c r="AT408" s="166" t="s">
        <v>328</v>
      </c>
      <c r="AU408" s="166" t="s">
        <v>88</v>
      </c>
      <c r="AV408" s="13" t="s">
        <v>92</v>
      </c>
      <c r="AW408" s="13" t="s">
        <v>31</v>
      </c>
      <c r="AX408" s="13" t="s">
        <v>76</v>
      </c>
      <c r="AY408" s="166" t="s">
        <v>317</v>
      </c>
    </row>
    <row r="409" spans="2:65" s="12" customFormat="1" ht="10">
      <c r="B409" s="157"/>
      <c r="D409" s="158" t="s">
        <v>328</v>
      </c>
      <c r="E409" s="159" t="s">
        <v>1</v>
      </c>
      <c r="F409" s="160" t="s">
        <v>16346</v>
      </c>
      <c r="H409" s="161">
        <v>24.219000000000001</v>
      </c>
      <c r="I409" s="162"/>
      <c r="L409" s="157"/>
      <c r="M409" s="163"/>
      <c r="T409" s="164"/>
      <c r="AT409" s="159" t="s">
        <v>328</v>
      </c>
      <c r="AU409" s="159" t="s">
        <v>88</v>
      </c>
      <c r="AV409" s="12" t="s">
        <v>88</v>
      </c>
      <c r="AW409" s="12" t="s">
        <v>31</v>
      </c>
      <c r="AX409" s="12" t="s">
        <v>76</v>
      </c>
      <c r="AY409" s="159" t="s">
        <v>317</v>
      </c>
    </row>
    <row r="410" spans="2:65" s="13" customFormat="1" ht="10">
      <c r="B410" s="165"/>
      <c r="D410" s="158" t="s">
        <v>328</v>
      </c>
      <c r="E410" s="166" t="s">
        <v>1</v>
      </c>
      <c r="F410" s="167" t="s">
        <v>1921</v>
      </c>
      <c r="H410" s="168">
        <v>24.219000000000001</v>
      </c>
      <c r="I410" s="169"/>
      <c r="L410" s="165"/>
      <c r="M410" s="170"/>
      <c r="T410" s="171"/>
      <c r="AT410" s="166" t="s">
        <v>328</v>
      </c>
      <c r="AU410" s="166" t="s">
        <v>88</v>
      </c>
      <c r="AV410" s="13" t="s">
        <v>92</v>
      </c>
      <c r="AW410" s="13" t="s">
        <v>31</v>
      </c>
      <c r="AX410" s="13" t="s">
        <v>76</v>
      </c>
      <c r="AY410" s="166" t="s">
        <v>317</v>
      </c>
    </row>
    <row r="411" spans="2:65" s="12" customFormat="1" ht="10">
      <c r="B411" s="157"/>
      <c r="D411" s="158" t="s">
        <v>328</v>
      </c>
      <c r="E411" s="159" t="s">
        <v>1</v>
      </c>
      <c r="F411" s="160" t="s">
        <v>16347</v>
      </c>
      <c r="H411" s="161">
        <v>25.11</v>
      </c>
      <c r="I411" s="162"/>
      <c r="L411" s="157"/>
      <c r="M411" s="163"/>
      <c r="T411" s="164"/>
      <c r="AT411" s="159" t="s">
        <v>328</v>
      </c>
      <c r="AU411" s="159" t="s">
        <v>88</v>
      </c>
      <c r="AV411" s="12" t="s">
        <v>88</v>
      </c>
      <c r="AW411" s="12" t="s">
        <v>31</v>
      </c>
      <c r="AX411" s="12" t="s">
        <v>76</v>
      </c>
      <c r="AY411" s="159" t="s">
        <v>317</v>
      </c>
    </row>
    <row r="412" spans="2:65" s="13" customFormat="1" ht="10">
      <c r="B412" s="165"/>
      <c r="D412" s="158" t="s">
        <v>328</v>
      </c>
      <c r="E412" s="166" t="s">
        <v>1</v>
      </c>
      <c r="F412" s="167" t="s">
        <v>16193</v>
      </c>
      <c r="H412" s="168">
        <v>25.11</v>
      </c>
      <c r="I412" s="169"/>
      <c r="L412" s="165"/>
      <c r="M412" s="170"/>
      <c r="T412" s="171"/>
      <c r="AT412" s="166" t="s">
        <v>328</v>
      </c>
      <c r="AU412" s="166" t="s">
        <v>88</v>
      </c>
      <c r="AV412" s="13" t="s">
        <v>92</v>
      </c>
      <c r="AW412" s="13" t="s">
        <v>31</v>
      </c>
      <c r="AX412" s="13" t="s">
        <v>76</v>
      </c>
      <c r="AY412" s="166" t="s">
        <v>317</v>
      </c>
    </row>
    <row r="413" spans="2:65" s="12" customFormat="1" ht="10">
      <c r="B413" s="157"/>
      <c r="D413" s="158" t="s">
        <v>328</v>
      </c>
      <c r="E413" s="159" t="s">
        <v>1</v>
      </c>
      <c r="F413" s="160" t="s">
        <v>16353</v>
      </c>
      <c r="H413" s="161">
        <v>18.187999999999999</v>
      </c>
      <c r="I413" s="162"/>
      <c r="L413" s="157"/>
      <c r="M413" s="163"/>
      <c r="T413" s="164"/>
      <c r="AT413" s="159" t="s">
        <v>328</v>
      </c>
      <c r="AU413" s="159" t="s">
        <v>88</v>
      </c>
      <c r="AV413" s="12" t="s">
        <v>88</v>
      </c>
      <c r="AW413" s="12" t="s">
        <v>31</v>
      </c>
      <c r="AX413" s="12" t="s">
        <v>76</v>
      </c>
      <c r="AY413" s="159" t="s">
        <v>317</v>
      </c>
    </row>
    <row r="414" spans="2:65" s="13" customFormat="1" ht="10">
      <c r="B414" s="165"/>
      <c r="D414" s="158" t="s">
        <v>328</v>
      </c>
      <c r="E414" s="166" t="s">
        <v>1</v>
      </c>
      <c r="F414" s="167" t="s">
        <v>16354</v>
      </c>
      <c r="H414" s="168">
        <v>18.187999999999999</v>
      </c>
      <c r="I414" s="169"/>
      <c r="L414" s="165"/>
      <c r="M414" s="170"/>
      <c r="T414" s="171"/>
      <c r="AT414" s="166" t="s">
        <v>328</v>
      </c>
      <c r="AU414" s="166" t="s">
        <v>88</v>
      </c>
      <c r="AV414" s="13" t="s">
        <v>92</v>
      </c>
      <c r="AW414" s="13" t="s">
        <v>31</v>
      </c>
      <c r="AX414" s="13" t="s">
        <v>76</v>
      </c>
      <c r="AY414" s="166" t="s">
        <v>317</v>
      </c>
    </row>
    <row r="415" spans="2:65" s="14" customFormat="1" ht="10">
      <c r="B415" s="172"/>
      <c r="D415" s="158" t="s">
        <v>328</v>
      </c>
      <c r="E415" s="173" t="s">
        <v>1</v>
      </c>
      <c r="F415" s="174" t="s">
        <v>332</v>
      </c>
      <c r="H415" s="175">
        <v>145.23699999999999</v>
      </c>
      <c r="I415" s="176"/>
      <c r="L415" s="172"/>
      <c r="M415" s="177"/>
      <c r="T415" s="178"/>
      <c r="AT415" s="173" t="s">
        <v>328</v>
      </c>
      <c r="AU415" s="173" t="s">
        <v>88</v>
      </c>
      <c r="AV415" s="14" t="s">
        <v>323</v>
      </c>
      <c r="AW415" s="14" t="s">
        <v>31</v>
      </c>
      <c r="AX415" s="14" t="s">
        <v>83</v>
      </c>
      <c r="AY415" s="173" t="s">
        <v>317</v>
      </c>
    </row>
    <row r="416" spans="2:65" s="12" customFormat="1" ht="10">
      <c r="B416" s="157"/>
      <c r="D416" s="158" t="s">
        <v>328</v>
      </c>
      <c r="F416" s="160" t="s">
        <v>16372</v>
      </c>
      <c r="H416" s="161">
        <v>167.023</v>
      </c>
      <c r="I416" s="162"/>
      <c r="L416" s="157"/>
      <c r="M416" s="163"/>
      <c r="T416" s="164"/>
      <c r="AT416" s="159" t="s">
        <v>328</v>
      </c>
      <c r="AU416" s="159" t="s">
        <v>88</v>
      </c>
      <c r="AV416" s="12" t="s">
        <v>88</v>
      </c>
      <c r="AW416" s="12" t="s">
        <v>3</v>
      </c>
      <c r="AX416" s="12" t="s">
        <v>83</v>
      </c>
      <c r="AY416" s="159" t="s">
        <v>317</v>
      </c>
    </row>
    <row r="417" spans="2:65" s="1" customFormat="1" ht="37.75" customHeight="1">
      <c r="B417" s="142"/>
      <c r="C417" s="143" t="s">
        <v>687</v>
      </c>
      <c r="D417" s="143" t="s">
        <v>319</v>
      </c>
      <c r="E417" s="144" t="s">
        <v>2372</v>
      </c>
      <c r="F417" s="145" t="s">
        <v>16383</v>
      </c>
      <c r="G417" s="146" t="s">
        <v>444</v>
      </c>
      <c r="H417" s="147">
        <v>140.51499999999999</v>
      </c>
      <c r="I417" s="148"/>
      <c r="J417" s="149">
        <f>ROUND(I417*H417,2)</f>
        <v>0</v>
      </c>
      <c r="K417" s="150"/>
      <c r="L417" s="31"/>
      <c r="M417" s="151" t="s">
        <v>1</v>
      </c>
      <c r="N417" s="152" t="s">
        <v>42</v>
      </c>
      <c r="P417" s="153">
        <f>O417*H417</f>
        <v>0</v>
      </c>
      <c r="Q417" s="153">
        <v>0</v>
      </c>
      <c r="R417" s="153">
        <f>Q417*H417</f>
        <v>0</v>
      </c>
      <c r="S417" s="153">
        <v>0</v>
      </c>
      <c r="T417" s="154">
        <f>S417*H417</f>
        <v>0</v>
      </c>
      <c r="AR417" s="155" t="s">
        <v>396</v>
      </c>
      <c r="AT417" s="155" t="s">
        <v>319</v>
      </c>
      <c r="AU417" s="155" t="s">
        <v>88</v>
      </c>
      <c r="AY417" s="16" t="s">
        <v>317</v>
      </c>
      <c r="BE417" s="156">
        <f>IF(N417="základná",J417,0)</f>
        <v>0</v>
      </c>
      <c r="BF417" s="156">
        <f>IF(N417="znížená",J417,0)</f>
        <v>0</v>
      </c>
      <c r="BG417" s="156">
        <f>IF(N417="zákl. prenesená",J417,0)</f>
        <v>0</v>
      </c>
      <c r="BH417" s="156">
        <f>IF(N417="zníž. prenesená",J417,0)</f>
        <v>0</v>
      </c>
      <c r="BI417" s="156">
        <f>IF(N417="nulová",J417,0)</f>
        <v>0</v>
      </c>
      <c r="BJ417" s="16" t="s">
        <v>88</v>
      </c>
      <c r="BK417" s="156">
        <f>ROUND(I417*H417,2)</f>
        <v>0</v>
      </c>
      <c r="BL417" s="16" t="s">
        <v>396</v>
      </c>
      <c r="BM417" s="155" t="s">
        <v>16384</v>
      </c>
    </row>
    <row r="418" spans="2:65" s="12" customFormat="1" ht="10">
      <c r="B418" s="157"/>
      <c r="D418" s="158" t="s">
        <v>328</v>
      </c>
      <c r="E418" s="159" t="s">
        <v>1</v>
      </c>
      <c r="F418" s="160" t="s">
        <v>16321</v>
      </c>
      <c r="H418" s="161">
        <v>69.134</v>
      </c>
      <c r="I418" s="162"/>
      <c r="L418" s="157"/>
      <c r="M418" s="163"/>
      <c r="T418" s="164"/>
      <c r="AT418" s="159" t="s">
        <v>328</v>
      </c>
      <c r="AU418" s="159" t="s">
        <v>88</v>
      </c>
      <c r="AV418" s="12" t="s">
        <v>88</v>
      </c>
      <c r="AW418" s="12" t="s">
        <v>31</v>
      </c>
      <c r="AX418" s="12" t="s">
        <v>76</v>
      </c>
      <c r="AY418" s="159" t="s">
        <v>317</v>
      </c>
    </row>
    <row r="419" spans="2:65" s="13" customFormat="1" ht="10">
      <c r="B419" s="165"/>
      <c r="D419" s="158" t="s">
        <v>328</v>
      </c>
      <c r="E419" s="166" t="s">
        <v>1</v>
      </c>
      <c r="F419" s="167" t="s">
        <v>2644</v>
      </c>
      <c r="H419" s="168">
        <v>69.134</v>
      </c>
      <c r="I419" s="169"/>
      <c r="L419" s="165"/>
      <c r="M419" s="170"/>
      <c r="T419" s="171"/>
      <c r="AT419" s="166" t="s">
        <v>328</v>
      </c>
      <c r="AU419" s="166" t="s">
        <v>88</v>
      </c>
      <c r="AV419" s="13" t="s">
        <v>92</v>
      </c>
      <c r="AW419" s="13" t="s">
        <v>31</v>
      </c>
      <c r="AX419" s="13" t="s">
        <v>76</v>
      </c>
      <c r="AY419" s="166" t="s">
        <v>317</v>
      </c>
    </row>
    <row r="420" spans="2:65" s="12" customFormat="1" ht="10">
      <c r="B420" s="157"/>
      <c r="D420" s="158" t="s">
        <v>328</v>
      </c>
      <c r="E420" s="159" t="s">
        <v>1</v>
      </c>
      <c r="F420" s="160" t="s">
        <v>16190</v>
      </c>
      <c r="H420" s="161">
        <v>3.8639999999999999</v>
      </c>
      <c r="I420" s="162"/>
      <c r="L420" s="157"/>
      <c r="M420" s="163"/>
      <c r="T420" s="164"/>
      <c r="AT420" s="159" t="s">
        <v>328</v>
      </c>
      <c r="AU420" s="159" t="s">
        <v>88</v>
      </c>
      <c r="AV420" s="12" t="s">
        <v>88</v>
      </c>
      <c r="AW420" s="12" t="s">
        <v>31</v>
      </c>
      <c r="AX420" s="12" t="s">
        <v>76</v>
      </c>
      <c r="AY420" s="159" t="s">
        <v>317</v>
      </c>
    </row>
    <row r="421" spans="2:65" s="13" customFormat="1" ht="10">
      <c r="B421" s="165"/>
      <c r="D421" s="158" t="s">
        <v>328</v>
      </c>
      <c r="E421" s="166" t="s">
        <v>1</v>
      </c>
      <c r="F421" s="167" t="s">
        <v>2642</v>
      </c>
      <c r="H421" s="168">
        <v>3.8639999999999999</v>
      </c>
      <c r="I421" s="169"/>
      <c r="L421" s="165"/>
      <c r="M421" s="170"/>
      <c r="T421" s="171"/>
      <c r="AT421" s="166" t="s">
        <v>328</v>
      </c>
      <c r="AU421" s="166" t="s">
        <v>88</v>
      </c>
      <c r="AV421" s="13" t="s">
        <v>92</v>
      </c>
      <c r="AW421" s="13" t="s">
        <v>31</v>
      </c>
      <c r="AX421" s="13" t="s">
        <v>76</v>
      </c>
      <c r="AY421" s="166" t="s">
        <v>317</v>
      </c>
    </row>
    <row r="422" spans="2:65" s="12" customFormat="1" ht="10">
      <c r="B422" s="157"/>
      <c r="D422" s="158" t="s">
        <v>328</v>
      </c>
      <c r="E422" s="159" t="s">
        <v>1</v>
      </c>
      <c r="F422" s="160" t="s">
        <v>16346</v>
      </c>
      <c r="H422" s="161">
        <v>24.219000000000001</v>
      </c>
      <c r="I422" s="162"/>
      <c r="L422" s="157"/>
      <c r="M422" s="163"/>
      <c r="T422" s="164"/>
      <c r="AT422" s="159" t="s">
        <v>328</v>
      </c>
      <c r="AU422" s="159" t="s">
        <v>88</v>
      </c>
      <c r="AV422" s="12" t="s">
        <v>88</v>
      </c>
      <c r="AW422" s="12" t="s">
        <v>31</v>
      </c>
      <c r="AX422" s="12" t="s">
        <v>76</v>
      </c>
      <c r="AY422" s="159" t="s">
        <v>317</v>
      </c>
    </row>
    <row r="423" spans="2:65" s="13" customFormat="1" ht="10">
      <c r="B423" s="165"/>
      <c r="D423" s="158" t="s">
        <v>328</v>
      </c>
      <c r="E423" s="166" t="s">
        <v>1</v>
      </c>
      <c r="F423" s="167" t="s">
        <v>1921</v>
      </c>
      <c r="H423" s="168">
        <v>24.219000000000001</v>
      </c>
      <c r="I423" s="169"/>
      <c r="L423" s="165"/>
      <c r="M423" s="170"/>
      <c r="T423" s="171"/>
      <c r="AT423" s="166" t="s">
        <v>328</v>
      </c>
      <c r="AU423" s="166" t="s">
        <v>88</v>
      </c>
      <c r="AV423" s="13" t="s">
        <v>92</v>
      </c>
      <c r="AW423" s="13" t="s">
        <v>31</v>
      </c>
      <c r="AX423" s="13" t="s">
        <v>76</v>
      </c>
      <c r="AY423" s="166" t="s">
        <v>317</v>
      </c>
    </row>
    <row r="424" spans="2:65" s="12" customFormat="1" ht="10">
      <c r="B424" s="157"/>
      <c r="D424" s="158" t="s">
        <v>328</v>
      </c>
      <c r="E424" s="159" t="s">
        <v>1</v>
      </c>
      <c r="F424" s="160" t="s">
        <v>16347</v>
      </c>
      <c r="H424" s="161">
        <v>25.11</v>
      </c>
      <c r="I424" s="162"/>
      <c r="L424" s="157"/>
      <c r="M424" s="163"/>
      <c r="T424" s="164"/>
      <c r="AT424" s="159" t="s">
        <v>328</v>
      </c>
      <c r="AU424" s="159" t="s">
        <v>88</v>
      </c>
      <c r="AV424" s="12" t="s">
        <v>88</v>
      </c>
      <c r="AW424" s="12" t="s">
        <v>31</v>
      </c>
      <c r="AX424" s="12" t="s">
        <v>76</v>
      </c>
      <c r="AY424" s="159" t="s">
        <v>317</v>
      </c>
    </row>
    <row r="425" spans="2:65" s="13" customFormat="1" ht="10">
      <c r="B425" s="165"/>
      <c r="D425" s="158" t="s">
        <v>328</v>
      </c>
      <c r="E425" s="166" t="s">
        <v>1</v>
      </c>
      <c r="F425" s="167" t="s">
        <v>16193</v>
      </c>
      <c r="H425" s="168">
        <v>25.11</v>
      </c>
      <c r="I425" s="169"/>
      <c r="L425" s="165"/>
      <c r="M425" s="170"/>
      <c r="T425" s="171"/>
      <c r="AT425" s="166" t="s">
        <v>328</v>
      </c>
      <c r="AU425" s="166" t="s">
        <v>88</v>
      </c>
      <c r="AV425" s="13" t="s">
        <v>92</v>
      </c>
      <c r="AW425" s="13" t="s">
        <v>31</v>
      </c>
      <c r="AX425" s="13" t="s">
        <v>76</v>
      </c>
      <c r="AY425" s="166" t="s">
        <v>317</v>
      </c>
    </row>
    <row r="426" spans="2:65" s="12" customFormat="1" ht="10">
      <c r="B426" s="157"/>
      <c r="D426" s="158" t="s">
        <v>328</v>
      </c>
      <c r="E426" s="159" t="s">
        <v>1</v>
      </c>
      <c r="F426" s="160" t="s">
        <v>16353</v>
      </c>
      <c r="H426" s="161">
        <v>18.187999999999999</v>
      </c>
      <c r="I426" s="162"/>
      <c r="L426" s="157"/>
      <c r="M426" s="163"/>
      <c r="T426" s="164"/>
      <c r="AT426" s="159" t="s">
        <v>328</v>
      </c>
      <c r="AU426" s="159" t="s">
        <v>88</v>
      </c>
      <c r="AV426" s="12" t="s">
        <v>88</v>
      </c>
      <c r="AW426" s="12" t="s">
        <v>31</v>
      </c>
      <c r="AX426" s="12" t="s">
        <v>76</v>
      </c>
      <c r="AY426" s="159" t="s">
        <v>317</v>
      </c>
    </row>
    <row r="427" spans="2:65" s="13" customFormat="1" ht="10">
      <c r="B427" s="165"/>
      <c r="D427" s="158" t="s">
        <v>328</v>
      </c>
      <c r="E427" s="166" t="s">
        <v>1</v>
      </c>
      <c r="F427" s="167" t="s">
        <v>331</v>
      </c>
      <c r="H427" s="168">
        <v>18.187999999999999</v>
      </c>
      <c r="I427" s="169"/>
      <c r="L427" s="165"/>
      <c r="M427" s="170"/>
      <c r="T427" s="171"/>
      <c r="AT427" s="166" t="s">
        <v>328</v>
      </c>
      <c r="AU427" s="166" t="s">
        <v>88</v>
      </c>
      <c r="AV427" s="13" t="s">
        <v>92</v>
      </c>
      <c r="AW427" s="13" t="s">
        <v>31</v>
      </c>
      <c r="AX427" s="13" t="s">
        <v>76</v>
      </c>
      <c r="AY427" s="166" t="s">
        <v>317</v>
      </c>
    </row>
    <row r="428" spans="2:65" s="14" customFormat="1" ht="10">
      <c r="B428" s="172"/>
      <c r="D428" s="158" t="s">
        <v>328</v>
      </c>
      <c r="E428" s="173" t="s">
        <v>1</v>
      </c>
      <c r="F428" s="174" t="s">
        <v>332</v>
      </c>
      <c r="H428" s="175">
        <v>140.51500000000001</v>
      </c>
      <c r="I428" s="176"/>
      <c r="L428" s="172"/>
      <c r="M428" s="177"/>
      <c r="T428" s="178"/>
      <c r="AT428" s="173" t="s">
        <v>328</v>
      </c>
      <c r="AU428" s="173" t="s">
        <v>88</v>
      </c>
      <c r="AV428" s="14" t="s">
        <v>323</v>
      </c>
      <c r="AW428" s="14" t="s">
        <v>31</v>
      </c>
      <c r="AX428" s="14" t="s">
        <v>83</v>
      </c>
      <c r="AY428" s="173" t="s">
        <v>317</v>
      </c>
    </row>
    <row r="429" spans="2:65" s="1" customFormat="1" ht="37.75" customHeight="1">
      <c r="B429" s="142"/>
      <c r="C429" s="179" t="s">
        <v>789</v>
      </c>
      <c r="D429" s="179" t="s">
        <v>454</v>
      </c>
      <c r="E429" s="180" t="s">
        <v>2385</v>
      </c>
      <c r="F429" s="181" t="s">
        <v>16385</v>
      </c>
      <c r="G429" s="182" t="s">
        <v>444</v>
      </c>
      <c r="H429" s="183">
        <v>87.322000000000003</v>
      </c>
      <c r="I429" s="184"/>
      <c r="J429" s="185">
        <f>ROUND(I429*H429,2)</f>
        <v>0</v>
      </c>
      <c r="K429" s="186"/>
      <c r="L429" s="187"/>
      <c r="M429" s="188" t="s">
        <v>1</v>
      </c>
      <c r="N429" s="189" t="s">
        <v>42</v>
      </c>
      <c r="P429" s="153">
        <f>O429*H429</f>
        <v>0</v>
      </c>
      <c r="Q429" s="153">
        <v>9.5E-4</v>
      </c>
      <c r="R429" s="153">
        <f>Q429*H429</f>
        <v>8.2955899999999999E-2</v>
      </c>
      <c r="S429" s="153">
        <v>0</v>
      </c>
      <c r="T429" s="154">
        <f>S429*H429</f>
        <v>0</v>
      </c>
      <c r="AR429" s="155" t="s">
        <v>481</v>
      </c>
      <c r="AT429" s="155" t="s">
        <v>454</v>
      </c>
      <c r="AU429" s="155" t="s">
        <v>88</v>
      </c>
      <c r="AY429" s="16" t="s">
        <v>317</v>
      </c>
      <c r="BE429" s="156">
        <f>IF(N429="základná",J429,0)</f>
        <v>0</v>
      </c>
      <c r="BF429" s="156">
        <f>IF(N429="znížená",J429,0)</f>
        <v>0</v>
      </c>
      <c r="BG429" s="156">
        <f>IF(N429="zákl. prenesená",J429,0)</f>
        <v>0</v>
      </c>
      <c r="BH429" s="156">
        <f>IF(N429="zníž. prenesená",J429,0)</f>
        <v>0</v>
      </c>
      <c r="BI429" s="156">
        <f>IF(N429="nulová",J429,0)</f>
        <v>0</v>
      </c>
      <c r="BJ429" s="16" t="s">
        <v>88</v>
      </c>
      <c r="BK429" s="156">
        <f>ROUND(I429*H429,2)</f>
        <v>0</v>
      </c>
      <c r="BL429" s="16" t="s">
        <v>396</v>
      </c>
      <c r="BM429" s="155" t="s">
        <v>16386</v>
      </c>
    </row>
    <row r="430" spans="2:65" s="12" customFormat="1" ht="10">
      <c r="B430" s="157"/>
      <c r="D430" s="158" t="s">
        <v>328</v>
      </c>
      <c r="E430" s="159" t="s">
        <v>1</v>
      </c>
      <c r="F430" s="160" t="s">
        <v>16321</v>
      </c>
      <c r="H430" s="161">
        <v>69.134</v>
      </c>
      <c r="I430" s="162"/>
      <c r="L430" s="157"/>
      <c r="M430" s="163"/>
      <c r="T430" s="164"/>
      <c r="AT430" s="159" t="s">
        <v>328</v>
      </c>
      <c r="AU430" s="159" t="s">
        <v>88</v>
      </c>
      <c r="AV430" s="12" t="s">
        <v>88</v>
      </c>
      <c r="AW430" s="12" t="s">
        <v>31</v>
      </c>
      <c r="AX430" s="12" t="s">
        <v>76</v>
      </c>
      <c r="AY430" s="159" t="s">
        <v>317</v>
      </c>
    </row>
    <row r="431" spans="2:65" s="13" customFormat="1" ht="10">
      <c r="B431" s="165"/>
      <c r="D431" s="158" t="s">
        <v>328</v>
      </c>
      <c r="E431" s="166" t="s">
        <v>1</v>
      </c>
      <c r="F431" s="167" t="s">
        <v>2644</v>
      </c>
      <c r="H431" s="168">
        <v>69.134</v>
      </c>
      <c r="I431" s="169"/>
      <c r="L431" s="165"/>
      <c r="M431" s="170"/>
      <c r="T431" s="171"/>
      <c r="AT431" s="166" t="s">
        <v>328</v>
      </c>
      <c r="AU431" s="166" t="s">
        <v>88</v>
      </c>
      <c r="AV431" s="13" t="s">
        <v>92</v>
      </c>
      <c r="AW431" s="13" t="s">
        <v>31</v>
      </c>
      <c r="AX431" s="13" t="s">
        <v>76</v>
      </c>
      <c r="AY431" s="166" t="s">
        <v>317</v>
      </c>
    </row>
    <row r="432" spans="2:65" s="12" customFormat="1" ht="10">
      <c r="B432" s="157"/>
      <c r="D432" s="158" t="s">
        <v>328</v>
      </c>
      <c r="E432" s="159" t="s">
        <v>1</v>
      </c>
      <c r="F432" s="160" t="s">
        <v>16353</v>
      </c>
      <c r="H432" s="161">
        <v>18.187999999999999</v>
      </c>
      <c r="I432" s="162"/>
      <c r="L432" s="157"/>
      <c r="M432" s="163"/>
      <c r="T432" s="164"/>
      <c r="AT432" s="159" t="s">
        <v>328</v>
      </c>
      <c r="AU432" s="159" t="s">
        <v>88</v>
      </c>
      <c r="AV432" s="12" t="s">
        <v>88</v>
      </c>
      <c r="AW432" s="12" t="s">
        <v>31</v>
      </c>
      <c r="AX432" s="12" t="s">
        <v>76</v>
      </c>
      <c r="AY432" s="159" t="s">
        <v>317</v>
      </c>
    </row>
    <row r="433" spans="2:65" s="13" customFormat="1" ht="10">
      <c r="B433" s="165"/>
      <c r="D433" s="158" t="s">
        <v>328</v>
      </c>
      <c r="E433" s="166" t="s">
        <v>1</v>
      </c>
      <c r="F433" s="167" t="s">
        <v>16387</v>
      </c>
      <c r="H433" s="168">
        <v>18.187999999999999</v>
      </c>
      <c r="I433" s="169"/>
      <c r="L433" s="165"/>
      <c r="M433" s="170"/>
      <c r="T433" s="171"/>
      <c r="AT433" s="166" t="s">
        <v>328</v>
      </c>
      <c r="AU433" s="166" t="s">
        <v>88</v>
      </c>
      <c r="AV433" s="13" t="s">
        <v>92</v>
      </c>
      <c r="AW433" s="13" t="s">
        <v>31</v>
      </c>
      <c r="AX433" s="13" t="s">
        <v>76</v>
      </c>
      <c r="AY433" s="166" t="s">
        <v>317</v>
      </c>
    </row>
    <row r="434" spans="2:65" s="14" customFormat="1" ht="10">
      <c r="B434" s="172"/>
      <c r="D434" s="158" t="s">
        <v>328</v>
      </c>
      <c r="E434" s="173" t="s">
        <v>1</v>
      </c>
      <c r="F434" s="174" t="s">
        <v>332</v>
      </c>
      <c r="H434" s="175">
        <v>87.322000000000003</v>
      </c>
      <c r="I434" s="176"/>
      <c r="L434" s="172"/>
      <c r="M434" s="177"/>
      <c r="T434" s="178"/>
      <c r="AT434" s="173" t="s">
        <v>328</v>
      </c>
      <c r="AU434" s="173" t="s">
        <v>88</v>
      </c>
      <c r="AV434" s="14" t="s">
        <v>323</v>
      </c>
      <c r="AW434" s="14" t="s">
        <v>31</v>
      </c>
      <c r="AX434" s="14" t="s">
        <v>83</v>
      </c>
      <c r="AY434" s="173" t="s">
        <v>317</v>
      </c>
    </row>
    <row r="435" spans="2:65" s="1" customFormat="1" ht="24.15" customHeight="1">
      <c r="B435" s="142"/>
      <c r="C435" s="179" t="s">
        <v>561</v>
      </c>
      <c r="D435" s="179" t="s">
        <v>454</v>
      </c>
      <c r="E435" s="180" t="s">
        <v>16388</v>
      </c>
      <c r="F435" s="181" t="s">
        <v>16389</v>
      </c>
      <c r="G435" s="182" t="s">
        <v>444</v>
      </c>
      <c r="H435" s="183">
        <v>66.602000000000004</v>
      </c>
      <c r="I435" s="184"/>
      <c r="J435" s="185">
        <f>ROUND(I435*H435,2)</f>
        <v>0</v>
      </c>
      <c r="K435" s="186"/>
      <c r="L435" s="187"/>
      <c r="M435" s="188" t="s">
        <v>1</v>
      </c>
      <c r="N435" s="189" t="s">
        <v>42</v>
      </c>
      <c r="P435" s="153">
        <f>O435*H435</f>
        <v>0</v>
      </c>
      <c r="Q435" s="153">
        <v>1.1999999999999999E-3</v>
      </c>
      <c r="R435" s="153">
        <f>Q435*H435</f>
        <v>7.9922400000000005E-2</v>
      </c>
      <c r="S435" s="153">
        <v>0</v>
      </c>
      <c r="T435" s="154">
        <f>S435*H435</f>
        <v>0</v>
      </c>
      <c r="AR435" s="155" t="s">
        <v>481</v>
      </c>
      <c r="AT435" s="155" t="s">
        <v>454</v>
      </c>
      <c r="AU435" s="155" t="s">
        <v>88</v>
      </c>
      <c r="AY435" s="16" t="s">
        <v>317</v>
      </c>
      <c r="BE435" s="156">
        <f>IF(N435="základná",J435,0)</f>
        <v>0</v>
      </c>
      <c r="BF435" s="156">
        <f>IF(N435="znížená",J435,0)</f>
        <v>0</v>
      </c>
      <c r="BG435" s="156">
        <f>IF(N435="zákl. prenesená",J435,0)</f>
        <v>0</v>
      </c>
      <c r="BH435" s="156">
        <f>IF(N435="zníž. prenesená",J435,0)</f>
        <v>0</v>
      </c>
      <c r="BI435" s="156">
        <f>IF(N435="nulová",J435,0)</f>
        <v>0</v>
      </c>
      <c r="BJ435" s="16" t="s">
        <v>88</v>
      </c>
      <c r="BK435" s="156">
        <f>ROUND(I435*H435,2)</f>
        <v>0</v>
      </c>
      <c r="BL435" s="16" t="s">
        <v>396</v>
      </c>
      <c r="BM435" s="155" t="s">
        <v>16390</v>
      </c>
    </row>
    <row r="436" spans="2:65" s="12" customFormat="1" ht="10">
      <c r="B436" s="157"/>
      <c r="D436" s="158" t="s">
        <v>328</v>
      </c>
      <c r="E436" s="159" t="s">
        <v>1</v>
      </c>
      <c r="F436" s="160" t="s">
        <v>16325</v>
      </c>
      <c r="H436" s="161">
        <v>8.5860000000000003</v>
      </c>
      <c r="I436" s="162"/>
      <c r="L436" s="157"/>
      <c r="M436" s="163"/>
      <c r="T436" s="164"/>
      <c r="AT436" s="159" t="s">
        <v>328</v>
      </c>
      <c r="AU436" s="159" t="s">
        <v>88</v>
      </c>
      <c r="AV436" s="12" t="s">
        <v>88</v>
      </c>
      <c r="AW436" s="12" t="s">
        <v>31</v>
      </c>
      <c r="AX436" s="12" t="s">
        <v>76</v>
      </c>
      <c r="AY436" s="159" t="s">
        <v>317</v>
      </c>
    </row>
    <row r="437" spans="2:65" s="13" customFormat="1" ht="10">
      <c r="B437" s="165"/>
      <c r="D437" s="158" t="s">
        <v>328</v>
      </c>
      <c r="E437" s="166" t="s">
        <v>1</v>
      </c>
      <c r="F437" s="167" t="s">
        <v>2642</v>
      </c>
      <c r="H437" s="168">
        <v>8.5860000000000003</v>
      </c>
      <c r="I437" s="169"/>
      <c r="L437" s="165"/>
      <c r="M437" s="170"/>
      <c r="T437" s="171"/>
      <c r="AT437" s="166" t="s">
        <v>328</v>
      </c>
      <c r="AU437" s="166" t="s">
        <v>88</v>
      </c>
      <c r="AV437" s="13" t="s">
        <v>92</v>
      </c>
      <c r="AW437" s="13" t="s">
        <v>31</v>
      </c>
      <c r="AX437" s="13" t="s">
        <v>76</v>
      </c>
      <c r="AY437" s="166" t="s">
        <v>317</v>
      </c>
    </row>
    <row r="438" spans="2:65" s="12" customFormat="1" ht="10">
      <c r="B438" s="157"/>
      <c r="D438" s="158" t="s">
        <v>328</v>
      </c>
      <c r="E438" s="159" t="s">
        <v>1</v>
      </c>
      <c r="F438" s="160" t="s">
        <v>16346</v>
      </c>
      <c r="H438" s="161">
        <v>24.219000000000001</v>
      </c>
      <c r="I438" s="162"/>
      <c r="L438" s="157"/>
      <c r="M438" s="163"/>
      <c r="T438" s="164"/>
      <c r="AT438" s="159" t="s">
        <v>328</v>
      </c>
      <c r="AU438" s="159" t="s">
        <v>88</v>
      </c>
      <c r="AV438" s="12" t="s">
        <v>88</v>
      </c>
      <c r="AW438" s="12" t="s">
        <v>31</v>
      </c>
      <c r="AX438" s="12" t="s">
        <v>76</v>
      </c>
      <c r="AY438" s="159" t="s">
        <v>317</v>
      </c>
    </row>
    <row r="439" spans="2:65" s="13" customFormat="1" ht="10">
      <c r="B439" s="165"/>
      <c r="D439" s="158" t="s">
        <v>328</v>
      </c>
      <c r="E439" s="166" t="s">
        <v>1</v>
      </c>
      <c r="F439" s="167" t="s">
        <v>1921</v>
      </c>
      <c r="H439" s="168">
        <v>24.219000000000001</v>
      </c>
      <c r="I439" s="169"/>
      <c r="L439" s="165"/>
      <c r="M439" s="170"/>
      <c r="T439" s="171"/>
      <c r="AT439" s="166" t="s">
        <v>328</v>
      </c>
      <c r="AU439" s="166" t="s">
        <v>88</v>
      </c>
      <c r="AV439" s="13" t="s">
        <v>92</v>
      </c>
      <c r="AW439" s="13" t="s">
        <v>31</v>
      </c>
      <c r="AX439" s="13" t="s">
        <v>76</v>
      </c>
      <c r="AY439" s="166" t="s">
        <v>317</v>
      </c>
    </row>
    <row r="440" spans="2:65" s="12" customFormat="1" ht="10">
      <c r="B440" s="157"/>
      <c r="D440" s="158" t="s">
        <v>328</v>
      </c>
      <c r="E440" s="159" t="s">
        <v>1</v>
      </c>
      <c r="F440" s="160" t="s">
        <v>16347</v>
      </c>
      <c r="H440" s="161">
        <v>25.11</v>
      </c>
      <c r="I440" s="162"/>
      <c r="L440" s="157"/>
      <c r="M440" s="163"/>
      <c r="T440" s="164"/>
      <c r="AT440" s="159" t="s">
        <v>328</v>
      </c>
      <c r="AU440" s="159" t="s">
        <v>88</v>
      </c>
      <c r="AV440" s="12" t="s">
        <v>88</v>
      </c>
      <c r="AW440" s="12" t="s">
        <v>31</v>
      </c>
      <c r="AX440" s="12" t="s">
        <v>76</v>
      </c>
      <c r="AY440" s="159" t="s">
        <v>317</v>
      </c>
    </row>
    <row r="441" spans="2:65" s="13" customFormat="1" ht="10">
      <c r="B441" s="165"/>
      <c r="D441" s="158" t="s">
        <v>328</v>
      </c>
      <c r="E441" s="166" t="s">
        <v>1</v>
      </c>
      <c r="F441" s="167" t="s">
        <v>16193</v>
      </c>
      <c r="H441" s="168">
        <v>25.11</v>
      </c>
      <c r="I441" s="169"/>
      <c r="L441" s="165"/>
      <c r="M441" s="170"/>
      <c r="T441" s="171"/>
      <c r="AT441" s="166" t="s">
        <v>328</v>
      </c>
      <c r="AU441" s="166" t="s">
        <v>88</v>
      </c>
      <c r="AV441" s="13" t="s">
        <v>92</v>
      </c>
      <c r="AW441" s="13" t="s">
        <v>31</v>
      </c>
      <c r="AX441" s="13" t="s">
        <v>76</v>
      </c>
      <c r="AY441" s="166" t="s">
        <v>317</v>
      </c>
    </row>
    <row r="442" spans="2:65" s="14" customFormat="1" ht="10">
      <c r="B442" s="172"/>
      <c r="D442" s="158" t="s">
        <v>328</v>
      </c>
      <c r="E442" s="173" t="s">
        <v>1</v>
      </c>
      <c r="F442" s="174" t="s">
        <v>332</v>
      </c>
      <c r="H442" s="175">
        <v>57.914999999999999</v>
      </c>
      <c r="I442" s="176"/>
      <c r="L442" s="172"/>
      <c r="M442" s="177"/>
      <c r="T442" s="178"/>
      <c r="AT442" s="173" t="s">
        <v>328</v>
      </c>
      <c r="AU442" s="173" t="s">
        <v>88</v>
      </c>
      <c r="AV442" s="14" t="s">
        <v>323</v>
      </c>
      <c r="AW442" s="14" t="s">
        <v>31</v>
      </c>
      <c r="AX442" s="14" t="s">
        <v>83</v>
      </c>
      <c r="AY442" s="173" t="s">
        <v>317</v>
      </c>
    </row>
    <row r="443" spans="2:65" s="12" customFormat="1" ht="10">
      <c r="B443" s="157"/>
      <c r="D443" s="158" t="s">
        <v>328</v>
      </c>
      <c r="F443" s="160" t="s">
        <v>16391</v>
      </c>
      <c r="H443" s="161">
        <v>66.602000000000004</v>
      </c>
      <c r="I443" s="162"/>
      <c r="L443" s="157"/>
      <c r="M443" s="163"/>
      <c r="T443" s="164"/>
      <c r="AT443" s="159" t="s">
        <v>328</v>
      </c>
      <c r="AU443" s="159" t="s">
        <v>88</v>
      </c>
      <c r="AV443" s="12" t="s">
        <v>88</v>
      </c>
      <c r="AW443" s="12" t="s">
        <v>3</v>
      </c>
      <c r="AX443" s="12" t="s">
        <v>83</v>
      </c>
      <c r="AY443" s="159" t="s">
        <v>317</v>
      </c>
    </row>
    <row r="444" spans="2:65" s="1" customFormat="1" ht="24.15" customHeight="1">
      <c r="B444" s="142"/>
      <c r="C444" s="143" t="s">
        <v>1571</v>
      </c>
      <c r="D444" s="143" t="s">
        <v>319</v>
      </c>
      <c r="E444" s="144" t="s">
        <v>2400</v>
      </c>
      <c r="F444" s="145" t="s">
        <v>16392</v>
      </c>
      <c r="G444" s="146" t="s">
        <v>444</v>
      </c>
      <c r="H444" s="147">
        <v>127.04900000000001</v>
      </c>
      <c r="I444" s="148"/>
      <c r="J444" s="149">
        <f>ROUND(I444*H444,2)</f>
        <v>0</v>
      </c>
      <c r="K444" s="150"/>
      <c r="L444" s="31"/>
      <c r="M444" s="151" t="s">
        <v>1</v>
      </c>
      <c r="N444" s="152" t="s">
        <v>42</v>
      </c>
      <c r="P444" s="153">
        <f>O444*H444</f>
        <v>0</v>
      </c>
      <c r="Q444" s="153">
        <v>0</v>
      </c>
      <c r="R444" s="153">
        <f>Q444*H444</f>
        <v>0</v>
      </c>
      <c r="S444" s="153">
        <v>0</v>
      </c>
      <c r="T444" s="154">
        <f>S444*H444</f>
        <v>0</v>
      </c>
      <c r="AR444" s="155" t="s">
        <v>396</v>
      </c>
      <c r="AT444" s="155" t="s">
        <v>319</v>
      </c>
      <c r="AU444" s="155" t="s">
        <v>88</v>
      </c>
      <c r="AY444" s="16" t="s">
        <v>317</v>
      </c>
      <c r="BE444" s="156">
        <f>IF(N444="základná",J444,0)</f>
        <v>0</v>
      </c>
      <c r="BF444" s="156">
        <f>IF(N444="znížená",J444,0)</f>
        <v>0</v>
      </c>
      <c r="BG444" s="156">
        <f>IF(N444="zákl. prenesená",J444,0)</f>
        <v>0</v>
      </c>
      <c r="BH444" s="156">
        <f>IF(N444="zníž. prenesená",J444,0)</f>
        <v>0</v>
      </c>
      <c r="BI444" s="156">
        <f>IF(N444="nulová",J444,0)</f>
        <v>0</v>
      </c>
      <c r="BJ444" s="16" t="s">
        <v>88</v>
      </c>
      <c r="BK444" s="156">
        <f>ROUND(I444*H444,2)</f>
        <v>0</v>
      </c>
      <c r="BL444" s="16" t="s">
        <v>396</v>
      </c>
      <c r="BM444" s="155" t="s">
        <v>16393</v>
      </c>
    </row>
    <row r="445" spans="2:65" s="12" customFormat="1" ht="10">
      <c r="B445" s="157"/>
      <c r="D445" s="158" t="s">
        <v>328</v>
      </c>
      <c r="E445" s="159" t="s">
        <v>1</v>
      </c>
      <c r="F445" s="160" t="s">
        <v>16321</v>
      </c>
      <c r="H445" s="161">
        <v>69.134</v>
      </c>
      <c r="I445" s="162"/>
      <c r="L445" s="157"/>
      <c r="M445" s="163"/>
      <c r="T445" s="164"/>
      <c r="AT445" s="159" t="s">
        <v>328</v>
      </c>
      <c r="AU445" s="159" t="s">
        <v>88</v>
      </c>
      <c r="AV445" s="12" t="s">
        <v>88</v>
      </c>
      <c r="AW445" s="12" t="s">
        <v>31</v>
      </c>
      <c r="AX445" s="12" t="s">
        <v>76</v>
      </c>
      <c r="AY445" s="159" t="s">
        <v>317</v>
      </c>
    </row>
    <row r="446" spans="2:65" s="13" customFormat="1" ht="10">
      <c r="B446" s="165"/>
      <c r="D446" s="158" t="s">
        <v>328</v>
      </c>
      <c r="E446" s="166" t="s">
        <v>1</v>
      </c>
      <c r="F446" s="167" t="s">
        <v>2644</v>
      </c>
      <c r="H446" s="168">
        <v>69.134</v>
      </c>
      <c r="I446" s="169"/>
      <c r="L446" s="165"/>
      <c r="M446" s="170"/>
      <c r="T446" s="171"/>
      <c r="AT446" s="166" t="s">
        <v>328</v>
      </c>
      <c r="AU446" s="166" t="s">
        <v>88</v>
      </c>
      <c r="AV446" s="13" t="s">
        <v>92</v>
      </c>
      <c r="AW446" s="13" t="s">
        <v>31</v>
      </c>
      <c r="AX446" s="13" t="s">
        <v>76</v>
      </c>
      <c r="AY446" s="166" t="s">
        <v>317</v>
      </c>
    </row>
    <row r="447" spans="2:65" s="12" customFormat="1" ht="10">
      <c r="B447" s="157"/>
      <c r="D447" s="158" t="s">
        <v>328</v>
      </c>
      <c r="E447" s="159" t="s">
        <v>1</v>
      </c>
      <c r="F447" s="160" t="s">
        <v>16325</v>
      </c>
      <c r="H447" s="161">
        <v>8.5860000000000003</v>
      </c>
      <c r="I447" s="162"/>
      <c r="L447" s="157"/>
      <c r="M447" s="163"/>
      <c r="T447" s="164"/>
      <c r="AT447" s="159" t="s">
        <v>328</v>
      </c>
      <c r="AU447" s="159" t="s">
        <v>88</v>
      </c>
      <c r="AV447" s="12" t="s">
        <v>88</v>
      </c>
      <c r="AW447" s="12" t="s">
        <v>31</v>
      </c>
      <c r="AX447" s="12" t="s">
        <v>76</v>
      </c>
      <c r="AY447" s="159" t="s">
        <v>317</v>
      </c>
    </row>
    <row r="448" spans="2:65" s="13" customFormat="1" ht="10">
      <c r="B448" s="165"/>
      <c r="D448" s="158" t="s">
        <v>328</v>
      </c>
      <c r="E448" s="166" t="s">
        <v>1</v>
      </c>
      <c r="F448" s="167" t="s">
        <v>2642</v>
      </c>
      <c r="H448" s="168">
        <v>8.5860000000000003</v>
      </c>
      <c r="I448" s="169"/>
      <c r="L448" s="165"/>
      <c r="M448" s="170"/>
      <c r="T448" s="171"/>
      <c r="AT448" s="166" t="s">
        <v>328</v>
      </c>
      <c r="AU448" s="166" t="s">
        <v>88</v>
      </c>
      <c r="AV448" s="13" t="s">
        <v>92</v>
      </c>
      <c r="AW448" s="13" t="s">
        <v>31</v>
      </c>
      <c r="AX448" s="13" t="s">
        <v>76</v>
      </c>
      <c r="AY448" s="166" t="s">
        <v>317</v>
      </c>
    </row>
    <row r="449" spans="2:65" s="12" customFormat="1" ht="10">
      <c r="B449" s="157"/>
      <c r="D449" s="158" t="s">
        <v>328</v>
      </c>
      <c r="E449" s="159" t="s">
        <v>1</v>
      </c>
      <c r="F449" s="160" t="s">
        <v>16346</v>
      </c>
      <c r="H449" s="161">
        <v>24.219000000000001</v>
      </c>
      <c r="I449" s="162"/>
      <c r="L449" s="157"/>
      <c r="M449" s="163"/>
      <c r="T449" s="164"/>
      <c r="AT449" s="159" t="s">
        <v>328</v>
      </c>
      <c r="AU449" s="159" t="s">
        <v>88</v>
      </c>
      <c r="AV449" s="12" t="s">
        <v>88</v>
      </c>
      <c r="AW449" s="12" t="s">
        <v>31</v>
      </c>
      <c r="AX449" s="12" t="s">
        <v>76</v>
      </c>
      <c r="AY449" s="159" t="s">
        <v>317</v>
      </c>
    </row>
    <row r="450" spans="2:65" s="13" customFormat="1" ht="10">
      <c r="B450" s="165"/>
      <c r="D450" s="158" t="s">
        <v>328</v>
      </c>
      <c r="E450" s="166" t="s">
        <v>1</v>
      </c>
      <c r="F450" s="167" t="s">
        <v>1921</v>
      </c>
      <c r="H450" s="168">
        <v>24.219000000000001</v>
      </c>
      <c r="I450" s="169"/>
      <c r="L450" s="165"/>
      <c r="M450" s="170"/>
      <c r="T450" s="171"/>
      <c r="AT450" s="166" t="s">
        <v>328</v>
      </c>
      <c r="AU450" s="166" t="s">
        <v>88</v>
      </c>
      <c r="AV450" s="13" t="s">
        <v>92</v>
      </c>
      <c r="AW450" s="13" t="s">
        <v>31</v>
      </c>
      <c r="AX450" s="13" t="s">
        <v>76</v>
      </c>
      <c r="AY450" s="166" t="s">
        <v>317</v>
      </c>
    </row>
    <row r="451" spans="2:65" s="12" customFormat="1" ht="10">
      <c r="B451" s="157"/>
      <c r="D451" s="158" t="s">
        <v>328</v>
      </c>
      <c r="E451" s="159" t="s">
        <v>1</v>
      </c>
      <c r="F451" s="160" t="s">
        <v>16347</v>
      </c>
      <c r="H451" s="161">
        <v>25.11</v>
      </c>
      <c r="I451" s="162"/>
      <c r="L451" s="157"/>
      <c r="M451" s="163"/>
      <c r="T451" s="164"/>
      <c r="AT451" s="159" t="s">
        <v>328</v>
      </c>
      <c r="AU451" s="159" t="s">
        <v>88</v>
      </c>
      <c r="AV451" s="12" t="s">
        <v>88</v>
      </c>
      <c r="AW451" s="12" t="s">
        <v>31</v>
      </c>
      <c r="AX451" s="12" t="s">
        <v>76</v>
      </c>
      <c r="AY451" s="159" t="s">
        <v>317</v>
      </c>
    </row>
    <row r="452" spans="2:65" s="13" customFormat="1" ht="10">
      <c r="B452" s="165"/>
      <c r="D452" s="158" t="s">
        <v>328</v>
      </c>
      <c r="E452" s="166" t="s">
        <v>1</v>
      </c>
      <c r="F452" s="167" t="s">
        <v>16193</v>
      </c>
      <c r="H452" s="168">
        <v>25.11</v>
      </c>
      <c r="I452" s="169"/>
      <c r="L452" s="165"/>
      <c r="M452" s="170"/>
      <c r="T452" s="171"/>
      <c r="AT452" s="166" t="s">
        <v>328</v>
      </c>
      <c r="AU452" s="166" t="s">
        <v>88</v>
      </c>
      <c r="AV452" s="13" t="s">
        <v>92</v>
      </c>
      <c r="AW452" s="13" t="s">
        <v>31</v>
      </c>
      <c r="AX452" s="13" t="s">
        <v>76</v>
      </c>
      <c r="AY452" s="166" t="s">
        <v>317</v>
      </c>
    </row>
    <row r="453" spans="2:65" s="14" customFormat="1" ht="10">
      <c r="B453" s="172"/>
      <c r="D453" s="158" t="s">
        <v>328</v>
      </c>
      <c r="E453" s="173" t="s">
        <v>1</v>
      </c>
      <c r="F453" s="174" t="s">
        <v>332</v>
      </c>
      <c r="H453" s="175">
        <v>127.04899999999999</v>
      </c>
      <c r="I453" s="176"/>
      <c r="L453" s="172"/>
      <c r="M453" s="177"/>
      <c r="T453" s="178"/>
      <c r="AT453" s="173" t="s">
        <v>328</v>
      </c>
      <c r="AU453" s="173" t="s">
        <v>88</v>
      </c>
      <c r="AV453" s="14" t="s">
        <v>323</v>
      </c>
      <c r="AW453" s="14" t="s">
        <v>31</v>
      </c>
      <c r="AX453" s="14" t="s">
        <v>83</v>
      </c>
      <c r="AY453" s="173" t="s">
        <v>317</v>
      </c>
    </row>
    <row r="454" spans="2:65" s="1" customFormat="1" ht="21.75" customHeight="1">
      <c r="B454" s="142"/>
      <c r="C454" s="179" t="s">
        <v>692</v>
      </c>
      <c r="D454" s="179" t="s">
        <v>454</v>
      </c>
      <c r="E454" s="180" t="s">
        <v>455</v>
      </c>
      <c r="F454" s="181" t="s">
        <v>16394</v>
      </c>
      <c r="G454" s="182" t="s">
        <v>444</v>
      </c>
      <c r="H454" s="183">
        <v>79.504000000000005</v>
      </c>
      <c r="I454" s="184"/>
      <c r="J454" s="185">
        <f>ROUND(I454*H454,2)</f>
        <v>0</v>
      </c>
      <c r="K454" s="186"/>
      <c r="L454" s="187"/>
      <c r="M454" s="188" t="s">
        <v>1</v>
      </c>
      <c r="N454" s="189" t="s">
        <v>42</v>
      </c>
      <c r="P454" s="153">
        <f>O454*H454</f>
        <v>0</v>
      </c>
      <c r="Q454" s="153">
        <v>2.9999999999999997E-4</v>
      </c>
      <c r="R454" s="153">
        <f>Q454*H454</f>
        <v>2.3851199999999999E-2</v>
      </c>
      <c r="S454" s="153">
        <v>0</v>
      </c>
      <c r="T454" s="154">
        <f>S454*H454</f>
        <v>0</v>
      </c>
      <c r="AR454" s="155" t="s">
        <v>481</v>
      </c>
      <c r="AT454" s="155" t="s">
        <v>454</v>
      </c>
      <c r="AU454" s="155" t="s">
        <v>88</v>
      </c>
      <c r="AY454" s="16" t="s">
        <v>317</v>
      </c>
      <c r="BE454" s="156">
        <f>IF(N454="základná",J454,0)</f>
        <v>0</v>
      </c>
      <c r="BF454" s="156">
        <f>IF(N454="znížená",J454,0)</f>
        <v>0</v>
      </c>
      <c r="BG454" s="156">
        <f>IF(N454="zákl. prenesená",J454,0)</f>
        <v>0</v>
      </c>
      <c r="BH454" s="156">
        <f>IF(N454="zníž. prenesená",J454,0)</f>
        <v>0</v>
      </c>
      <c r="BI454" s="156">
        <f>IF(N454="nulová",J454,0)</f>
        <v>0</v>
      </c>
      <c r="BJ454" s="16" t="s">
        <v>88</v>
      </c>
      <c r="BK454" s="156">
        <f>ROUND(I454*H454,2)</f>
        <v>0</v>
      </c>
      <c r="BL454" s="16" t="s">
        <v>396</v>
      </c>
      <c r="BM454" s="155" t="s">
        <v>16395</v>
      </c>
    </row>
    <row r="455" spans="2:65" s="12" customFormat="1" ht="10">
      <c r="B455" s="157"/>
      <c r="D455" s="158" t="s">
        <v>328</v>
      </c>
      <c r="E455" s="159" t="s">
        <v>1</v>
      </c>
      <c r="F455" s="160" t="s">
        <v>16321</v>
      </c>
      <c r="H455" s="161">
        <v>69.134</v>
      </c>
      <c r="I455" s="162"/>
      <c r="L455" s="157"/>
      <c r="M455" s="163"/>
      <c r="T455" s="164"/>
      <c r="AT455" s="159" t="s">
        <v>328</v>
      </c>
      <c r="AU455" s="159" t="s">
        <v>88</v>
      </c>
      <c r="AV455" s="12" t="s">
        <v>88</v>
      </c>
      <c r="AW455" s="12" t="s">
        <v>31</v>
      </c>
      <c r="AX455" s="12" t="s">
        <v>76</v>
      </c>
      <c r="AY455" s="159" t="s">
        <v>317</v>
      </c>
    </row>
    <row r="456" spans="2:65" s="13" customFormat="1" ht="10">
      <c r="B456" s="165"/>
      <c r="D456" s="158" t="s">
        <v>328</v>
      </c>
      <c r="E456" s="166" t="s">
        <v>1</v>
      </c>
      <c r="F456" s="167" t="s">
        <v>2644</v>
      </c>
      <c r="H456" s="168">
        <v>69.134</v>
      </c>
      <c r="I456" s="169"/>
      <c r="L456" s="165"/>
      <c r="M456" s="170"/>
      <c r="T456" s="171"/>
      <c r="AT456" s="166" t="s">
        <v>328</v>
      </c>
      <c r="AU456" s="166" t="s">
        <v>88</v>
      </c>
      <c r="AV456" s="13" t="s">
        <v>92</v>
      </c>
      <c r="AW456" s="13" t="s">
        <v>31</v>
      </c>
      <c r="AX456" s="13" t="s">
        <v>76</v>
      </c>
      <c r="AY456" s="166" t="s">
        <v>317</v>
      </c>
    </row>
    <row r="457" spans="2:65" s="14" customFormat="1" ht="10">
      <c r="B457" s="172"/>
      <c r="D457" s="158" t="s">
        <v>328</v>
      </c>
      <c r="E457" s="173" t="s">
        <v>1</v>
      </c>
      <c r="F457" s="174" t="s">
        <v>332</v>
      </c>
      <c r="H457" s="175">
        <v>69.134</v>
      </c>
      <c r="I457" s="176"/>
      <c r="L457" s="172"/>
      <c r="M457" s="177"/>
      <c r="T457" s="178"/>
      <c r="AT457" s="173" t="s">
        <v>328</v>
      </c>
      <c r="AU457" s="173" t="s">
        <v>88</v>
      </c>
      <c r="AV457" s="14" t="s">
        <v>323</v>
      </c>
      <c r="AW457" s="14" t="s">
        <v>31</v>
      </c>
      <c r="AX457" s="14" t="s">
        <v>83</v>
      </c>
      <c r="AY457" s="173" t="s">
        <v>317</v>
      </c>
    </row>
    <row r="458" spans="2:65" s="12" customFormat="1" ht="10">
      <c r="B458" s="157"/>
      <c r="D458" s="158" t="s">
        <v>328</v>
      </c>
      <c r="F458" s="160" t="s">
        <v>16396</v>
      </c>
      <c r="H458" s="161">
        <v>79.504000000000005</v>
      </c>
      <c r="I458" s="162"/>
      <c r="L458" s="157"/>
      <c r="M458" s="163"/>
      <c r="T458" s="164"/>
      <c r="AT458" s="159" t="s">
        <v>328</v>
      </c>
      <c r="AU458" s="159" t="s">
        <v>88</v>
      </c>
      <c r="AV458" s="12" t="s">
        <v>88</v>
      </c>
      <c r="AW458" s="12" t="s">
        <v>3</v>
      </c>
      <c r="AX458" s="12" t="s">
        <v>83</v>
      </c>
      <c r="AY458" s="159" t="s">
        <v>317</v>
      </c>
    </row>
    <row r="459" spans="2:65" s="1" customFormat="1" ht="24.15" customHeight="1">
      <c r="B459" s="142"/>
      <c r="C459" s="179" t="s">
        <v>1584</v>
      </c>
      <c r="D459" s="179" t="s">
        <v>454</v>
      </c>
      <c r="E459" s="180" t="s">
        <v>16397</v>
      </c>
      <c r="F459" s="181" t="s">
        <v>16398</v>
      </c>
      <c r="G459" s="182" t="s">
        <v>444</v>
      </c>
      <c r="H459" s="183">
        <v>66.602000000000004</v>
      </c>
      <c r="I459" s="184"/>
      <c r="J459" s="185">
        <f>ROUND(I459*H459,2)</f>
        <v>0</v>
      </c>
      <c r="K459" s="186"/>
      <c r="L459" s="187"/>
      <c r="M459" s="188" t="s">
        <v>1</v>
      </c>
      <c r="N459" s="189" t="s">
        <v>42</v>
      </c>
      <c r="P459" s="153">
        <f>O459*H459</f>
        <v>0</v>
      </c>
      <c r="Q459" s="153">
        <v>5.0000000000000001E-4</v>
      </c>
      <c r="R459" s="153">
        <f>Q459*H459</f>
        <v>3.3301000000000004E-2</v>
      </c>
      <c r="S459" s="153">
        <v>0</v>
      </c>
      <c r="T459" s="154">
        <f>S459*H459</f>
        <v>0</v>
      </c>
      <c r="AR459" s="155" t="s">
        <v>481</v>
      </c>
      <c r="AT459" s="155" t="s">
        <v>454</v>
      </c>
      <c r="AU459" s="155" t="s">
        <v>88</v>
      </c>
      <c r="AY459" s="16" t="s">
        <v>317</v>
      </c>
      <c r="BE459" s="156">
        <f>IF(N459="základná",J459,0)</f>
        <v>0</v>
      </c>
      <c r="BF459" s="156">
        <f>IF(N459="znížená",J459,0)</f>
        <v>0</v>
      </c>
      <c r="BG459" s="156">
        <f>IF(N459="zákl. prenesená",J459,0)</f>
        <v>0</v>
      </c>
      <c r="BH459" s="156">
        <f>IF(N459="zníž. prenesená",J459,0)</f>
        <v>0</v>
      </c>
      <c r="BI459" s="156">
        <f>IF(N459="nulová",J459,0)</f>
        <v>0</v>
      </c>
      <c r="BJ459" s="16" t="s">
        <v>88</v>
      </c>
      <c r="BK459" s="156">
        <f>ROUND(I459*H459,2)</f>
        <v>0</v>
      </c>
      <c r="BL459" s="16" t="s">
        <v>396</v>
      </c>
      <c r="BM459" s="155" t="s">
        <v>16399</v>
      </c>
    </row>
    <row r="460" spans="2:65" s="12" customFormat="1" ht="10">
      <c r="B460" s="157"/>
      <c r="D460" s="158" t="s">
        <v>328</v>
      </c>
      <c r="E460" s="159" t="s">
        <v>1</v>
      </c>
      <c r="F460" s="160" t="s">
        <v>16325</v>
      </c>
      <c r="H460" s="161">
        <v>8.5860000000000003</v>
      </c>
      <c r="I460" s="162"/>
      <c r="L460" s="157"/>
      <c r="M460" s="163"/>
      <c r="T460" s="164"/>
      <c r="AT460" s="159" t="s">
        <v>328</v>
      </c>
      <c r="AU460" s="159" t="s">
        <v>88</v>
      </c>
      <c r="AV460" s="12" t="s">
        <v>88</v>
      </c>
      <c r="AW460" s="12" t="s">
        <v>31</v>
      </c>
      <c r="AX460" s="12" t="s">
        <v>76</v>
      </c>
      <c r="AY460" s="159" t="s">
        <v>317</v>
      </c>
    </row>
    <row r="461" spans="2:65" s="13" customFormat="1" ht="10">
      <c r="B461" s="165"/>
      <c r="D461" s="158" t="s">
        <v>328</v>
      </c>
      <c r="E461" s="166" t="s">
        <v>1</v>
      </c>
      <c r="F461" s="167" t="s">
        <v>2642</v>
      </c>
      <c r="H461" s="168">
        <v>8.5860000000000003</v>
      </c>
      <c r="I461" s="169"/>
      <c r="L461" s="165"/>
      <c r="M461" s="170"/>
      <c r="T461" s="171"/>
      <c r="AT461" s="166" t="s">
        <v>328</v>
      </c>
      <c r="AU461" s="166" t="s">
        <v>88</v>
      </c>
      <c r="AV461" s="13" t="s">
        <v>92</v>
      </c>
      <c r="AW461" s="13" t="s">
        <v>31</v>
      </c>
      <c r="AX461" s="13" t="s">
        <v>76</v>
      </c>
      <c r="AY461" s="166" t="s">
        <v>317</v>
      </c>
    </row>
    <row r="462" spans="2:65" s="12" customFormat="1" ht="10">
      <c r="B462" s="157"/>
      <c r="D462" s="158" t="s">
        <v>328</v>
      </c>
      <c r="E462" s="159" t="s">
        <v>1</v>
      </c>
      <c r="F462" s="160" t="s">
        <v>16346</v>
      </c>
      <c r="H462" s="161">
        <v>24.219000000000001</v>
      </c>
      <c r="I462" s="162"/>
      <c r="L462" s="157"/>
      <c r="M462" s="163"/>
      <c r="T462" s="164"/>
      <c r="AT462" s="159" t="s">
        <v>328</v>
      </c>
      <c r="AU462" s="159" t="s">
        <v>88</v>
      </c>
      <c r="AV462" s="12" t="s">
        <v>88</v>
      </c>
      <c r="AW462" s="12" t="s">
        <v>31</v>
      </c>
      <c r="AX462" s="12" t="s">
        <v>76</v>
      </c>
      <c r="AY462" s="159" t="s">
        <v>317</v>
      </c>
    </row>
    <row r="463" spans="2:65" s="13" customFormat="1" ht="10">
      <c r="B463" s="165"/>
      <c r="D463" s="158" t="s">
        <v>328</v>
      </c>
      <c r="E463" s="166" t="s">
        <v>1</v>
      </c>
      <c r="F463" s="167" t="s">
        <v>1921</v>
      </c>
      <c r="H463" s="168">
        <v>24.219000000000001</v>
      </c>
      <c r="I463" s="169"/>
      <c r="L463" s="165"/>
      <c r="M463" s="170"/>
      <c r="T463" s="171"/>
      <c r="AT463" s="166" t="s">
        <v>328</v>
      </c>
      <c r="AU463" s="166" t="s">
        <v>88</v>
      </c>
      <c r="AV463" s="13" t="s">
        <v>92</v>
      </c>
      <c r="AW463" s="13" t="s">
        <v>31</v>
      </c>
      <c r="AX463" s="13" t="s">
        <v>76</v>
      </c>
      <c r="AY463" s="166" t="s">
        <v>317</v>
      </c>
    </row>
    <row r="464" spans="2:65" s="12" customFormat="1" ht="10">
      <c r="B464" s="157"/>
      <c r="D464" s="158" t="s">
        <v>328</v>
      </c>
      <c r="E464" s="159" t="s">
        <v>1</v>
      </c>
      <c r="F464" s="160" t="s">
        <v>16347</v>
      </c>
      <c r="H464" s="161">
        <v>25.11</v>
      </c>
      <c r="I464" s="162"/>
      <c r="L464" s="157"/>
      <c r="M464" s="163"/>
      <c r="T464" s="164"/>
      <c r="AT464" s="159" t="s">
        <v>328</v>
      </c>
      <c r="AU464" s="159" t="s">
        <v>88</v>
      </c>
      <c r="AV464" s="12" t="s">
        <v>88</v>
      </c>
      <c r="AW464" s="12" t="s">
        <v>31</v>
      </c>
      <c r="AX464" s="12" t="s">
        <v>76</v>
      </c>
      <c r="AY464" s="159" t="s">
        <v>317</v>
      </c>
    </row>
    <row r="465" spans="2:65" s="13" customFormat="1" ht="10">
      <c r="B465" s="165"/>
      <c r="D465" s="158" t="s">
        <v>328</v>
      </c>
      <c r="E465" s="166" t="s">
        <v>1</v>
      </c>
      <c r="F465" s="167" t="s">
        <v>16193</v>
      </c>
      <c r="H465" s="168">
        <v>25.11</v>
      </c>
      <c r="I465" s="169"/>
      <c r="L465" s="165"/>
      <c r="M465" s="170"/>
      <c r="T465" s="171"/>
      <c r="AT465" s="166" t="s">
        <v>328</v>
      </c>
      <c r="AU465" s="166" t="s">
        <v>88</v>
      </c>
      <c r="AV465" s="13" t="s">
        <v>92</v>
      </c>
      <c r="AW465" s="13" t="s">
        <v>31</v>
      </c>
      <c r="AX465" s="13" t="s">
        <v>76</v>
      </c>
      <c r="AY465" s="166" t="s">
        <v>317</v>
      </c>
    </row>
    <row r="466" spans="2:65" s="14" customFormat="1" ht="10">
      <c r="B466" s="172"/>
      <c r="D466" s="158" t="s">
        <v>328</v>
      </c>
      <c r="E466" s="173" t="s">
        <v>1</v>
      </c>
      <c r="F466" s="174" t="s">
        <v>332</v>
      </c>
      <c r="H466" s="175">
        <v>57.914999999999999</v>
      </c>
      <c r="I466" s="176"/>
      <c r="L466" s="172"/>
      <c r="M466" s="177"/>
      <c r="T466" s="178"/>
      <c r="AT466" s="173" t="s">
        <v>328</v>
      </c>
      <c r="AU466" s="173" t="s">
        <v>88</v>
      </c>
      <c r="AV466" s="14" t="s">
        <v>323</v>
      </c>
      <c r="AW466" s="14" t="s">
        <v>31</v>
      </c>
      <c r="AX466" s="14" t="s">
        <v>83</v>
      </c>
      <c r="AY466" s="173" t="s">
        <v>317</v>
      </c>
    </row>
    <row r="467" spans="2:65" s="12" customFormat="1" ht="10">
      <c r="B467" s="157"/>
      <c r="D467" s="158" t="s">
        <v>328</v>
      </c>
      <c r="F467" s="160" t="s">
        <v>16391</v>
      </c>
      <c r="H467" s="161">
        <v>66.602000000000004</v>
      </c>
      <c r="I467" s="162"/>
      <c r="L467" s="157"/>
      <c r="M467" s="163"/>
      <c r="T467" s="164"/>
      <c r="AT467" s="159" t="s">
        <v>328</v>
      </c>
      <c r="AU467" s="159" t="s">
        <v>88</v>
      </c>
      <c r="AV467" s="12" t="s">
        <v>88</v>
      </c>
      <c r="AW467" s="12" t="s">
        <v>3</v>
      </c>
      <c r="AX467" s="12" t="s">
        <v>83</v>
      </c>
      <c r="AY467" s="159" t="s">
        <v>317</v>
      </c>
    </row>
    <row r="468" spans="2:65" s="1" customFormat="1" ht="33" customHeight="1">
      <c r="B468" s="142"/>
      <c r="C468" s="143" t="s">
        <v>696</v>
      </c>
      <c r="D468" s="143" t="s">
        <v>319</v>
      </c>
      <c r="E468" s="144" t="s">
        <v>2430</v>
      </c>
      <c r="F468" s="145" t="s">
        <v>16400</v>
      </c>
      <c r="G468" s="146" t="s">
        <v>484</v>
      </c>
      <c r="H468" s="147">
        <v>12.1</v>
      </c>
      <c r="I468" s="148"/>
      <c r="J468" s="149">
        <f>ROUND(I468*H468,2)</f>
        <v>0</v>
      </c>
      <c r="K468" s="150"/>
      <c r="L468" s="31"/>
      <c r="M468" s="151" t="s">
        <v>1</v>
      </c>
      <c r="N468" s="152" t="s">
        <v>42</v>
      </c>
      <c r="P468" s="153">
        <f>O468*H468</f>
        <v>0</v>
      </c>
      <c r="Q468" s="153">
        <v>3.2100000000000001E-5</v>
      </c>
      <c r="R468" s="153">
        <f>Q468*H468</f>
        <v>3.8841E-4</v>
      </c>
      <c r="S468" s="153">
        <v>0</v>
      </c>
      <c r="T468" s="154">
        <f>S468*H468</f>
        <v>0</v>
      </c>
      <c r="AR468" s="155" t="s">
        <v>396</v>
      </c>
      <c r="AT468" s="155" t="s">
        <v>319</v>
      </c>
      <c r="AU468" s="155" t="s">
        <v>88</v>
      </c>
      <c r="AY468" s="16" t="s">
        <v>317</v>
      </c>
      <c r="BE468" s="156">
        <f>IF(N468="základná",J468,0)</f>
        <v>0</v>
      </c>
      <c r="BF468" s="156">
        <f>IF(N468="znížená",J468,0)</f>
        <v>0</v>
      </c>
      <c r="BG468" s="156">
        <f>IF(N468="zákl. prenesená",J468,0)</f>
        <v>0</v>
      </c>
      <c r="BH468" s="156">
        <f>IF(N468="zníž. prenesená",J468,0)</f>
        <v>0</v>
      </c>
      <c r="BI468" s="156">
        <f>IF(N468="nulová",J468,0)</f>
        <v>0</v>
      </c>
      <c r="BJ468" s="16" t="s">
        <v>88</v>
      </c>
      <c r="BK468" s="156">
        <f>ROUND(I468*H468,2)</f>
        <v>0</v>
      </c>
      <c r="BL468" s="16" t="s">
        <v>396</v>
      </c>
      <c r="BM468" s="155" t="s">
        <v>16401</v>
      </c>
    </row>
    <row r="469" spans="2:65" s="1" customFormat="1" ht="16.5" customHeight="1">
      <c r="B469" s="142"/>
      <c r="C469" s="179" t="s">
        <v>1594</v>
      </c>
      <c r="D469" s="179" t="s">
        <v>454</v>
      </c>
      <c r="E469" s="180" t="s">
        <v>2422</v>
      </c>
      <c r="F469" s="181" t="s">
        <v>16402</v>
      </c>
      <c r="G469" s="182" t="s">
        <v>467</v>
      </c>
      <c r="H469" s="183">
        <v>96.8</v>
      </c>
      <c r="I469" s="184"/>
      <c r="J469" s="185">
        <f>ROUND(I469*H469,2)</f>
        <v>0</v>
      </c>
      <c r="K469" s="186"/>
      <c r="L469" s="187"/>
      <c r="M469" s="188" t="s">
        <v>1</v>
      </c>
      <c r="N469" s="189" t="s">
        <v>42</v>
      </c>
      <c r="P469" s="153">
        <f>O469*H469</f>
        <v>0</v>
      </c>
      <c r="Q469" s="153">
        <v>2.0000000000000001E-4</v>
      </c>
      <c r="R469" s="153">
        <f>Q469*H469</f>
        <v>1.9359999999999999E-2</v>
      </c>
      <c r="S469" s="153">
        <v>0</v>
      </c>
      <c r="T469" s="154">
        <f>S469*H469</f>
        <v>0</v>
      </c>
      <c r="AR469" s="155" t="s">
        <v>481</v>
      </c>
      <c r="AT469" s="155" t="s">
        <v>454</v>
      </c>
      <c r="AU469" s="155" t="s">
        <v>88</v>
      </c>
      <c r="AY469" s="16" t="s">
        <v>317</v>
      </c>
      <c r="BE469" s="156">
        <f>IF(N469="základná",J469,0)</f>
        <v>0</v>
      </c>
      <c r="BF469" s="156">
        <f>IF(N469="znížená",J469,0)</f>
        <v>0</v>
      </c>
      <c r="BG469" s="156">
        <f>IF(N469="zákl. prenesená",J469,0)</f>
        <v>0</v>
      </c>
      <c r="BH469" s="156">
        <f>IF(N469="zníž. prenesená",J469,0)</f>
        <v>0</v>
      </c>
      <c r="BI469" s="156">
        <f>IF(N469="nulová",J469,0)</f>
        <v>0</v>
      </c>
      <c r="BJ469" s="16" t="s">
        <v>88</v>
      </c>
      <c r="BK469" s="156">
        <f>ROUND(I469*H469,2)</f>
        <v>0</v>
      </c>
      <c r="BL469" s="16" t="s">
        <v>396</v>
      </c>
      <c r="BM469" s="155" t="s">
        <v>16403</v>
      </c>
    </row>
    <row r="470" spans="2:65" s="1" customFormat="1" ht="16.5" customHeight="1">
      <c r="B470" s="142"/>
      <c r="C470" s="179" t="s">
        <v>699</v>
      </c>
      <c r="D470" s="179" t="s">
        <v>454</v>
      </c>
      <c r="E470" s="180" t="s">
        <v>2426</v>
      </c>
      <c r="F470" s="181" t="s">
        <v>16404</v>
      </c>
      <c r="G470" s="182" t="s">
        <v>444</v>
      </c>
      <c r="H470" s="183">
        <v>4.9610000000000003</v>
      </c>
      <c r="I470" s="184"/>
      <c r="J470" s="185">
        <f>ROUND(I470*H470,2)</f>
        <v>0</v>
      </c>
      <c r="K470" s="186"/>
      <c r="L470" s="187"/>
      <c r="M470" s="188" t="s">
        <v>1</v>
      </c>
      <c r="N470" s="189" t="s">
        <v>42</v>
      </c>
      <c r="P470" s="153">
        <f>O470*H470</f>
        <v>0</v>
      </c>
      <c r="Q470" s="153">
        <v>1.0999999999999999E-2</v>
      </c>
      <c r="R470" s="153">
        <f>Q470*H470</f>
        <v>5.4571000000000001E-2</v>
      </c>
      <c r="S470" s="153">
        <v>0</v>
      </c>
      <c r="T470" s="154">
        <f>S470*H470</f>
        <v>0</v>
      </c>
      <c r="AR470" s="155" t="s">
        <v>481</v>
      </c>
      <c r="AT470" s="155" t="s">
        <v>454</v>
      </c>
      <c r="AU470" s="155" t="s">
        <v>88</v>
      </c>
      <c r="AY470" s="16" t="s">
        <v>317</v>
      </c>
      <c r="BE470" s="156">
        <f>IF(N470="základná",J470,0)</f>
        <v>0</v>
      </c>
      <c r="BF470" s="156">
        <f>IF(N470="znížená",J470,0)</f>
        <v>0</v>
      </c>
      <c r="BG470" s="156">
        <f>IF(N470="zákl. prenesená",J470,0)</f>
        <v>0</v>
      </c>
      <c r="BH470" s="156">
        <f>IF(N470="zníž. prenesená",J470,0)</f>
        <v>0</v>
      </c>
      <c r="BI470" s="156">
        <f>IF(N470="nulová",J470,0)</f>
        <v>0</v>
      </c>
      <c r="BJ470" s="16" t="s">
        <v>88</v>
      </c>
      <c r="BK470" s="156">
        <f>ROUND(I470*H470,2)</f>
        <v>0</v>
      </c>
      <c r="BL470" s="16" t="s">
        <v>396</v>
      </c>
      <c r="BM470" s="155" t="s">
        <v>16405</v>
      </c>
    </row>
    <row r="471" spans="2:65" s="1" customFormat="1" ht="24.15" customHeight="1">
      <c r="B471" s="142"/>
      <c r="C471" s="143" t="s">
        <v>1642</v>
      </c>
      <c r="D471" s="143" t="s">
        <v>319</v>
      </c>
      <c r="E471" s="144" t="s">
        <v>16406</v>
      </c>
      <c r="F471" s="145" t="s">
        <v>16407</v>
      </c>
      <c r="G471" s="146" t="s">
        <v>439</v>
      </c>
      <c r="H471" s="147">
        <v>3.0339999999999998</v>
      </c>
      <c r="I471" s="148"/>
      <c r="J471" s="149">
        <f>ROUND(I471*H471,2)</f>
        <v>0</v>
      </c>
      <c r="K471" s="150"/>
      <c r="L471" s="31"/>
      <c r="M471" s="151" t="s">
        <v>1</v>
      </c>
      <c r="N471" s="152" t="s">
        <v>42</v>
      </c>
      <c r="P471" s="153">
        <f>O471*H471</f>
        <v>0</v>
      </c>
      <c r="Q471" s="153">
        <v>0</v>
      </c>
      <c r="R471" s="153">
        <f>Q471*H471</f>
        <v>0</v>
      </c>
      <c r="S471" s="153">
        <v>0</v>
      </c>
      <c r="T471" s="154">
        <f>S471*H471</f>
        <v>0</v>
      </c>
      <c r="AR471" s="155" t="s">
        <v>396</v>
      </c>
      <c r="AT471" s="155" t="s">
        <v>319</v>
      </c>
      <c r="AU471" s="155" t="s">
        <v>88</v>
      </c>
      <c r="AY471" s="16" t="s">
        <v>317</v>
      </c>
      <c r="BE471" s="156">
        <f>IF(N471="základná",J471,0)</f>
        <v>0</v>
      </c>
      <c r="BF471" s="156">
        <f>IF(N471="znížená",J471,0)</f>
        <v>0</v>
      </c>
      <c r="BG471" s="156">
        <f>IF(N471="zákl. prenesená",J471,0)</f>
        <v>0</v>
      </c>
      <c r="BH471" s="156">
        <f>IF(N471="zníž. prenesená",J471,0)</f>
        <v>0</v>
      </c>
      <c r="BI471" s="156">
        <f>IF(N471="nulová",J471,0)</f>
        <v>0</v>
      </c>
      <c r="BJ471" s="16" t="s">
        <v>88</v>
      </c>
      <c r="BK471" s="156">
        <f>ROUND(I471*H471,2)</f>
        <v>0</v>
      </c>
      <c r="BL471" s="16" t="s">
        <v>396</v>
      </c>
      <c r="BM471" s="155" t="s">
        <v>16408</v>
      </c>
    </row>
    <row r="472" spans="2:65" s="11" customFormat="1" ht="22.75" customHeight="1">
      <c r="B472" s="130"/>
      <c r="D472" s="131" t="s">
        <v>75</v>
      </c>
      <c r="E472" s="140" t="s">
        <v>2453</v>
      </c>
      <c r="F472" s="140" t="s">
        <v>2454</v>
      </c>
      <c r="I472" s="133"/>
      <c r="J472" s="141">
        <f>BK472</f>
        <v>0</v>
      </c>
      <c r="L472" s="130"/>
      <c r="M472" s="135"/>
      <c r="P472" s="136">
        <f>SUM(P473:P500)</f>
        <v>0</v>
      </c>
      <c r="R472" s="136">
        <f>SUM(R473:R500)</f>
        <v>1.06603472</v>
      </c>
      <c r="T472" s="137">
        <f>SUM(T473:T500)</f>
        <v>0</v>
      </c>
      <c r="AR472" s="131" t="s">
        <v>88</v>
      </c>
      <c r="AT472" s="138" t="s">
        <v>75</v>
      </c>
      <c r="AU472" s="138" t="s">
        <v>83</v>
      </c>
      <c r="AY472" s="131" t="s">
        <v>317</v>
      </c>
      <c r="BK472" s="139">
        <f>SUM(BK473:BK500)</f>
        <v>0</v>
      </c>
    </row>
    <row r="473" spans="2:65" s="1" customFormat="1" ht="24.15" customHeight="1">
      <c r="B473" s="142"/>
      <c r="C473" s="143" t="s">
        <v>702</v>
      </c>
      <c r="D473" s="143" t="s">
        <v>319</v>
      </c>
      <c r="E473" s="144" t="s">
        <v>16409</v>
      </c>
      <c r="F473" s="145" t="s">
        <v>16410</v>
      </c>
      <c r="G473" s="146" t="s">
        <v>444</v>
      </c>
      <c r="H473" s="147">
        <v>230.00399999999999</v>
      </c>
      <c r="I473" s="148"/>
      <c r="J473" s="149">
        <f>ROUND(I473*H473,2)</f>
        <v>0</v>
      </c>
      <c r="K473" s="150"/>
      <c r="L473" s="31"/>
      <c r="M473" s="151" t="s">
        <v>1</v>
      </c>
      <c r="N473" s="152" t="s">
        <v>42</v>
      </c>
      <c r="P473" s="153">
        <f>O473*H473</f>
        <v>0</v>
      </c>
      <c r="Q473" s="153">
        <v>1.2E-4</v>
      </c>
      <c r="R473" s="153">
        <f>Q473*H473</f>
        <v>2.760048E-2</v>
      </c>
      <c r="S473" s="153">
        <v>0</v>
      </c>
      <c r="T473" s="154">
        <f>S473*H473</f>
        <v>0</v>
      </c>
      <c r="AR473" s="155" t="s">
        <v>396</v>
      </c>
      <c r="AT473" s="155" t="s">
        <v>319</v>
      </c>
      <c r="AU473" s="155" t="s">
        <v>88</v>
      </c>
      <c r="AY473" s="16" t="s">
        <v>317</v>
      </c>
      <c r="BE473" s="156">
        <f>IF(N473="základná",J473,0)</f>
        <v>0</v>
      </c>
      <c r="BF473" s="156">
        <f>IF(N473="znížená",J473,0)</f>
        <v>0</v>
      </c>
      <c r="BG473" s="156">
        <f>IF(N473="zákl. prenesená",J473,0)</f>
        <v>0</v>
      </c>
      <c r="BH473" s="156">
        <f>IF(N473="zníž. prenesená",J473,0)</f>
        <v>0</v>
      </c>
      <c r="BI473" s="156">
        <f>IF(N473="nulová",J473,0)</f>
        <v>0</v>
      </c>
      <c r="BJ473" s="16" t="s">
        <v>88</v>
      </c>
      <c r="BK473" s="156">
        <f>ROUND(I473*H473,2)</f>
        <v>0</v>
      </c>
      <c r="BL473" s="16" t="s">
        <v>396</v>
      </c>
      <c r="BM473" s="155" t="s">
        <v>16411</v>
      </c>
    </row>
    <row r="474" spans="2:65" s="12" customFormat="1" ht="10">
      <c r="B474" s="157"/>
      <c r="D474" s="158" t="s">
        <v>328</v>
      </c>
      <c r="E474" s="159" t="s">
        <v>1</v>
      </c>
      <c r="F474" s="160" t="s">
        <v>16351</v>
      </c>
      <c r="H474" s="161">
        <v>24.14</v>
      </c>
      <c r="I474" s="162"/>
      <c r="L474" s="157"/>
      <c r="M474" s="163"/>
      <c r="T474" s="164"/>
      <c r="AT474" s="159" t="s">
        <v>328</v>
      </c>
      <c r="AU474" s="159" t="s">
        <v>88</v>
      </c>
      <c r="AV474" s="12" t="s">
        <v>88</v>
      </c>
      <c r="AW474" s="12" t="s">
        <v>31</v>
      </c>
      <c r="AX474" s="12" t="s">
        <v>76</v>
      </c>
      <c r="AY474" s="159" t="s">
        <v>317</v>
      </c>
    </row>
    <row r="475" spans="2:65" s="13" customFormat="1" ht="10">
      <c r="B475" s="165"/>
      <c r="D475" s="158" t="s">
        <v>328</v>
      </c>
      <c r="E475" s="166" t="s">
        <v>1</v>
      </c>
      <c r="F475" s="167" t="s">
        <v>16352</v>
      </c>
      <c r="H475" s="168">
        <v>24.14</v>
      </c>
      <c r="I475" s="169"/>
      <c r="L475" s="165"/>
      <c r="M475" s="170"/>
      <c r="T475" s="171"/>
      <c r="AT475" s="166" t="s">
        <v>328</v>
      </c>
      <c r="AU475" s="166" t="s">
        <v>88</v>
      </c>
      <c r="AV475" s="13" t="s">
        <v>92</v>
      </c>
      <c r="AW475" s="13" t="s">
        <v>31</v>
      </c>
      <c r="AX475" s="13" t="s">
        <v>76</v>
      </c>
      <c r="AY475" s="166" t="s">
        <v>317</v>
      </c>
    </row>
    <row r="476" spans="2:65" s="12" customFormat="1" ht="10">
      <c r="B476" s="157"/>
      <c r="D476" s="158" t="s">
        <v>328</v>
      </c>
      <c r="E476" s="159" t="s">
        <v>1</v>
      </c>
      <c r="F476" s="160" t="s">
        <v>16355</v>
      </c>
      <c r="H476" s="161">
        <v>156.04400000000001</v>
      </c>
      <c r="I476" s="162"/>
      <c r="L476" s="157"/>
      <c r="M476" s="163"/>
      <c r="T476" s="164"/>
      <c r="AT476" s="159" t="s">
        <v>328</v>
      </c>
      <c r="AU476" s="159" t="s">
        <v>88</v>
      </c>
      <c r="AV476" s="12" t="s">
        <v>88</v>
      </c>
      <c r="AW476" s="12" t="s">
        <v>31</v>
      </c>
      <c r="AX476" s="12" t="s">
        <v>76</v>
      </c>
      <c r="AY476" s="159" t="s">
        <v>317</v>
      </c>
    </row>
    <row r="477" spans="2:65" s="12" customFormat="1" ht="10">
      <c r="B477" s="157"/>
      <c r="D477" s="158" t="s">
        <v>328</v>
      </c>
      <c r="E477" s="159" t="s">
        <v>1</v>
      </c>
      <c r="F477" s="160" t="s">
        <v>16356</v>
      </c>
      <c r="H477" s="161">
        <v>49.82</v>
      </c>
      <c r="I477" s="162"/>
      <c r="L477" s="157"/>
      <c r="M477" s="163"/>
      <c r="T477" s="164"/>
      <c r="AT477" s="159" t="s">
        <v>328</v>
      </c>
      <c r="AU477" s="159" t="s">
        <v>88</v>
      </c>
      <c r="AV477" s="12" t="s">
        <v>88</v>
      </c>
      <c r="AW477" s="12" t="s">
        <v>31</v>
      </c>
      <c r="AX477" s="12" t="s">
        <v>76</v>
      </c>
      <c r="AY477" s="159" t="s">
        <v>317</v>
      </c>
    </row>
    <row r="478" spans="2:65" s="13" customFormat="1" ht="10">
      <c r="B478" s="165"/>
      <c r="D478" s="158" t="s">
        <v>328</v>
      </c>
      <c r="E478" s="166" t="s">
        <v>1</v>
      </c>
      <c r="F478" s="167" t="s">
        <v>16357</v>
      </c>
      <c r="H478" s="168">
        <v>205.864</v>
      </c>
      <c r="I478" s="169"/>
      <c r="L478" s="165"/>
      <c r="M478" s="170"/>
      <c r="T478" s="171"/>
      <c r="AT478" s="166" t="s">
        <v>328</v>
      </c>
      <c r="AU478" s="166" t="s">
        <v>88</v>
      </c>
      <c r="AV478" s="13" t="s">
        <v>92</v>
      </c>
      <c r="AW478" s="13" t="s">
        <v>31</v>
      </c>
      <c r="AX478" s="13" t="s">
        <v>76</v>
      </c>
      <c r="AY478" s="166" t="s">
        <v>317</v>
      </c>
    </row>
    <row r="479" spans="2:65" s="14" customFormat="1" ht="10">
      <c r="B479" s="172"/>
      <c r="D479" s="158" t="s">
        <v>328</v>
      </c>
      <c r="E479" s="173" t="s">
        <v>1</v>
      </c>
      <c r="F479" s="174" t="s">
        <v>332</v>
      </c>
      <c r="H479" s="175">
        <v>230.00400000000002</v>
      </c>
      <c r="I479" s="176"/>
      <c r="L479" s="172"/>
      <c r="M479" s="177"/>
      <c r="T479" s="178"/>
      <c r="AT479" s="173" t="s">
        <v>328</v>
      </c>
      <c r="AU479" s="173" t="s">
        <v>88</v>
      </c>
      <c r="AV479" s="14" t="s">
        <v>323</v>
      </c>
      <c r="AW479" s="14" t="s">
        <v>31</v>
      </c>
      <c r="AX479" s="14" t="s">
        <v>83</v>
      </c>
      <c r="AY479" s="173" t="s">
        <v>317</v>
      </c>
    </row>
    <row r="480" spans="2:65" s="1" customFormat="1" ht="24.15" customHeight="1">
      <c r="B480" s="142"/>
      <c r="C480" s="179" t="s">
        <v>1658</v>
      </c>
      <c r="D480" s="179" t="s">
        <v>454</v>
      </c>
      <c r="E480" s="180" t="s">
        <v>16412</v>
      </c>
      <c r="F480" s="181" t="s">
        <v>16413</v>
      </c>
      <c r="G480" s="182" t="s">
        <v>444</v>
      </c>
      <c r="H480" s="183">
        <v>234.60400000000001</v>
      </c>
      <c r="I480" s="184"/>
      <c r="J480" s="185">
        <f>ROUND(I480*H480,2)</f>
        <v>0</v>
      </c>
      <c r="K480" s="186"/>
      <c r="L480" s="187"/>
      <c r="M480" s="188" t="s">
        <v>1</v>
      </c>
      <c r="N480" s="189" t="s">
        <v>42</v>
      </c>
      <c r="P480" s="153">
        <f>O480*H480</f>
        <v>0</v>
      </c>
      <c r="Q480" s="153">
        <v>1.5499999999999999E-3</v>
      </c>
      <c r="R480" s="153">
        <f>Q480*H480</f>
        <v>0.36363620000000002</v>
      </c>
      <c r="S480" s="153">
        <v>0</v>
      </c>
      <c r="T480" s="154">
        <f>S480*H480</f>
        <v>0</v>
      </c>
      <c r="AR480" s="155" t="s">
        <v>481</v>
      </c>
      <c r="AT480" s="155" t="s">
        <v>454</v>
      </c>
      <c r="AU480" s="155" t="s">
        <v>88</v>
      </c>
      <c r="AY480" s="16" t="s">
        <v>317</v>
      </c>
      <c r="BE480" s="156">
        <f>IF(N480="základná",J480,0)</f>
        <v>0</v>
      </c>
      <c r="BF480" s="156">
        <f>IF(N480="znížená",J480,0)</f>
        <v>0</v>
      </c>
      <c r="BG480" s="156">
        <f>IF(N480="zákl. prenesená",J480,0)</f>
        <v>0</v>
      </c>
      <c r="BH480" s="156">
        <f>IF(N480="zníž. prenesená",J480,0)</f>
        <v>0</v>
      </c>
      <c r="BI480" s="156">
        <f>IF(N480="nulová",J480,0)</f>
        <v>0</v>
      </c>
      <c r="BJ480" s="16" t="s">
        <v>88</v>
      </c>
      <c r="BK480" s="156">
        <f>ROUND(I480*H480,2)</f>
        <v>0</v>
      </c>
      <c r="BL480" s="16" t="s">
        <v>396</v>
      </c>
      <c r="BM480" s="155" t="s">
        <v>16414</v>
      </c>
    </row>
    <row r="481" spans="2:65" s="12" customFormat="1" ht="10">
      <c r="B481" s="157"/>
      <c r="D481" s="158" t="s">
        <v>328</v>
      </c>
      <c r="F481" s="160" t="s">
        <v>16415</v>
      </c>
      <c r="H481" s="161">
        <v>234.60400000000001</v>
      </c>
      <c r="I481" s="162"/>
      <c r="L481" s="157"/>
      <c r="M481" s="163"/>
      <c r="T481" s="164"/>
      <c r="AT481" s="159" t="s">
        <v>328</v>
      </c>
      <c r="AU481" s="159" t="s">
        <v>88</v>
      </c>
      <c r="AV481" s="12" t="s">
        <v>88</v>
      </c>
      <c r="AW481" s="12" t="s">
        <v>3</v>
      </c>
      <c r="AX481" s="12" t="s">
        <v>83</v>
      </c>
      <c r="AY481" s="159" t="s">
        <v>317</v>
      </c>
    </row>
    <row r="482" spans="2:65" s="1" customFormat="1" ht="37.75" customHeight="1">
      <c r="B482" s="142"/>
      <c r="C482" s="143" t="s">
        <v>706</v>
      </c>
      <c r="D482" s="143" t="s">
        <v>319</v>
      </c>
      <c r="E482" s="144" t="s">
        <v>2681</v>
      </c>
      <c r="F482" s="145" t="s">
        <v>16416</v>
      </c>
      <c r="G482" s="146" t="s">
        <v>444</v>
      </c>
      <c r="H482" s="147">
        <v>127.04900000000001</v>
      </c>
      <c r="I482" s="148"/>
      <c r="J482" s="149">
        <f>ROUND(I482*H482,2)</f>
        <v>0</v>
      </c>
      <c r="K482" s="150"/>
      <c r="L482" s="31"/>
      <c r="M482" s="151" t="s">
        <v>1</v>
      </c>
      <c r="N482" s="152" t="s">
        <v>42</v>
      </c>
      <c r="P482" s="153">
        <f>O482*H482</f>
        <v>0</v>
      </c>
      <c r="Q482" s="153">
        <v>1.16E-3</v>
      </c>
      <c r="R482" s="153">
        <f>Q482*H482</f>
        <v>0.14737684000000001</v>
      </c>
      <c r="S482" s="153">
        <v>0</v>
      </c>
      <c r="T482" s="154">
        <f>S482*H482</f>
        <v>0</v>
      </c>
      <c r="AR482" s="155" t="s">
        <v>396</v>
      </c>
      <c r="AT482" s="155" t="s">
        <v>319</v>
      </c>
      <c r="AU482" s="155" t="s">
        <v>88</v>
      </c>
      <c r="AY482" s="16" t="s">
        <v>317</v>
      </c>
      <c r="BE482" s="156">
        <f>IF(N482="základná",J482,0)</f>
        <v>0</v>
      </c>
      <c r="BF482" s="156">
        <f>IF(N482="znížená",J482,0)</f>
        <v>0</v>
      </c>
      <c r="BG482" s="156">
        <f>IF(N482="zákl. prenesená",J482,0)</f>
        <v>0</v>
      </c>
      <c r="BH482" s="156">
        <f>IF(N482="zníž. prenesená",J482,0)</f>
        <v>0</v>
      </c>
      <c r="BI482" s="156">
        <f>IF(N482="nulová",J482,0)</f>
        <v>0</v>
      </c>
      <c r="BJ482" s="16" t="s">
        <v>88</v>
      </c>
      <c r="BK482" s="156">
        <f>ROUND(I482*H482,2)</f>
        <v>0</v>
      </c>
      <c r="BL482" s="16" t="s">
        <v>396</v>
      </c>
      <c r="BM482" s="155" t="s">
        <v>16417</v>
      </c>
    </row>
    <row r="483" spans="2:65" s="12" customFormat="1" ht="10">
      <c r="B483" s="157"/>
      <c r="D483" s="158" t="s">
        <v>328</v>
      </c>
      <c r="E483" s="159" t="s">
        <v>1</v>
      </c>
      <c r="F483" s="160" t="s">
        <v>16321</v>
      </c>
      <c r="H483" s="161">
        <v>69.134</v>
      </c>
      <c r="I483" s="162"/>
      <c r="L483" s="157"/>
      <c r="M483" s="163"/>
      <c r="T483" s="164"/>
      <c r="AT483" s="159" t="s">
        <v>328</v>
      </c>
      <c r="AU483" s="159" t="s">
        <v>88</v>
      </c>
      <c r="AV483" s="12" t="s">
        <v>88</v>
      </c>
      <c r="AW483" s="12" t="s">
        <v>31</v>
      </c>
      <c r="AX483" s="12" t="s">
        <v>76</v>
      </c>
      <c r="AY483" s="159" t="s">
        <v>317</v>
      </c>
    </row>
    <row r="484" spans="2:65" s="13" customFormat="1" ht="10">
      <c r="B484" s="165"/>
      <c r="D484" s="158" t="s">
        <v>328</v>
      </c>
      <c r="E484" s="166" t="s">
        <v>1</v>
      </c>
      <c r="F484" s="167" t="s">
        <v>2644</v>
      </c>
      <c r="H484" s="168">
        <v>69.134</v>
      </c>
      <c r="I484" s="169"/>
      <c r="L484" s="165"/>
      <c r="M484" s="170"/>
      <c r="T484" s="171"/>
      <c r="AT484" s="166" t="s">
        <v>328</v>
      </c>
      <c r="AU484" s="166" t="s">
        <v>88</v>
      </c>
      <c r="AV484" s="13" t="s">
        <v>92</v>
      </c>
      <c r="AW484" s="13" t="s">
        <v>31</v>
      </c>
      <c r="AX484" s="13" t="s">
        <v>76</v>
      </c>
      <c r="AY484" s="166" t="s">
        <v>317</v>
      </c>
    </row>
    <row r="485" spans="2:65" s="12" customFormat="1" ht="10">
      <c r="B485" s="157"/>
      <c r="D485" s="158" t="s">
        <v>328</v>
      </c>
      <c r="E485" s="159" t="s">
        <v>1</v>
      </c>
      <c r="F485" s="160" t="s">
        <v>16325</v>
      </c>
      <c r="H485" s="161">
        <v>8.5860000000000003</v>
      </c>
      <c r="I485" s="162"/>
      <c r="L485" s="157"/>
      <c r="M485" s="163"/>
      <c r="T485" s="164"/>
      <c r="AT485" s="159" t="s">
        <v>328</v>
      </c>
      <c r="AU485" s="159" t="s">
        <v>88</v>
      </c>
      <c r="AV485" s="12" t="s">
        <v>88</v>
      </c>
      <c r="AW485" s="12" t="s">
        <v>31</v>
      </c>
      <c r="AX485" s="12" t="s">
        <v>76</v>
      </c>
      <c r="AY485" s="159" t="s">
        <v>317</v>
      </c>
    </row>
    <row r="486" spans="2:65" s="13" customFormat="1" ht="10">
      <c r="B486" s="165"/>
      <c r="D486" s="158" t="s">
        <v>328</v>
      </c>
      <c r="E486" s="166" t="s">
        <v>1</v>
      </c>
      <c r="F486" s="167" t="s">
        <v>2642</v>
      </c>
      <c r="H486" s="168">
        <v>8.5860000000000003</v>
      </c>
      <c r="I486" s="169"/>
      <c r="L486" s="165"/>
      <c r="M486" s="170"/>
      <c r="T486" s="171"/>
      <c r="AT486" s="166" t="s">
        <v>328</v>
      </c>
      <c r="AU486" s="166" t="s">
        <v>88</v>
      </c>
      <c r="AV486" s="13" t="s">
        <v>92</v>
      </c>
      <c r="AW486" s="13" t="s">
        <v>31</v>
      </c>
      <c r="AX486" s="13" t="s">
        <v>76</v>
      </c>
      <c r="AY486" s="166" t="s">
        <v>317</v>
      </c>
    </row>
    <row r="487" spans="2:65" s="12" customFormat="1" ht="10">
      <c r="B487" s="157"/>
      <c r="D487" s="158" t="s">
        <v>328</v>
      </c>
      <c r="E487" s="159" t="s">
        <v>1</v>
      </c>
      <c r="F487" s="160" t="s">
        <v>16346</v>
      </c>
      <c r="H487" s="161">
        <v>24.219000000000001</v>
      </c>
      <c r="I487" s="162"/>
      <c r="L487" s="157"/>
      <c r="M487" s="163"/>
      <c r="T487" s="164"/>
      <c r="AT487" s="159" t="s">
        <v>328</v>
      </c>
      <c r="AU487" s="159" t="s">
        <v>88</v>
      </c>
      <c r="AV487" s="12" t="s">
        <v>88</v>
      </c>
      <c r="AW487" s="12" t="s">
        <v>31</v>
      </c>
      <c r="AX487" s="12" t="s">
        <v>76</v>
      </c>
      <c r="AY487" s="159" t="s">
        <v>317</v>
      </c>
    </row>
    <row r="488" spans="2:65" s="13" customFormat="1" ht="10">
      <c r="B488" s="165"/>
      <c r="D488" s="158" t="s">
        <v>328</v>
      </c>
      <c r="E488" s="166" t="s">
        <v>1</v>
      </c>
      <c r="F488" s="167" t="s">
        <v>1921</v>
      </c>
      <c r="H488" s="168">
        <v>24.219000000000001</v>
      </c>
      <c r="I488" s="169"/>
      <c r="L488" s="165"/>
      <c r="M488" s="170"/>
      <c r="T488" s="171"/>
      <c r="AT488" s="166" t="s">
        <v>328</v>
      </c>
      <c r="AU488" s="166" t="s">
        <v>88</v>
      </c>
      <c r="AV488" s="13" t="s">
        <v>92</v>
      </c>
      <c r="AW488" s="13" t="s">
        <v>31</v>
      </c>
      <c r="AX488" s="13" t="s">
        <v>76</v>
      </c>
      <c r="AY488" s="166" t="s">
        <v>317</v>
      </c>
    </row>
    <row r="489" spans="2:65" s="12" customFormat="1" ht="10">
      <c r="B489" s="157"/>
      <c r="D489" s="158" t="s">
        <v>328</v>
      </c>
      <c r="E489" s="159" t="s">
        <v>1</v>
      </c>
      <c r="F489" s="160" t="s">
        <v>16347</v>
      </c>
      <c r="H489" s="161">
        <v>25.11</v>
      </c>
      <c r="I489" s="162"/>
      <c r="L489" s="157"/>
      <c r="M489" s="163"/>
      <c r="T489" s="164"/>
      <c r="AT489" s="159" t="s">
        <v>328</v>
      </c>
      <c r="AU489" s="159" t="s">
        <v>88</v>
      </c>
      <c r="AV489" s="12" t="s">
        <v>88</v>
      </c>
      <c r="AW489" s="12" t="s">
        <v>31</v>
      </c>
      <c r="AX489" s="12" t="s">
        <v>76</v>
      </c>
      <c r="AY489" s="159" t="s">
        <v>317</v>
      </c>
    </row>
    <row r="490" spans="2:65" s="13" customFormat="1" ht="10">
      <c r="B490" s="165"/>
      <c r="D490" s="158" t="s">
        <v>328</v>
      </c>
      <c r="E490" s="166" t="s">
        <v>1</v>
      </c>
      <c r="F490" s="167" t="s">
        <v>16193</v>
      </c>
      <c r="H490" s="168">
        <v>25.11</v>
      </c>
      <c r="I490" s="169"/>
      <c r="L490" s="165"/>
      <c r="M490" s="170"/>
      <c r="T490" s="171"/>
      <c r="AT490" s="166" t="s">
        <v>328</v>
      </c>
      <c r="AU490" s="166" t="s">
        <v>88</v>
      </c>
      <c r="AV490" s="13" t="s">
        <v>92</v>
      </c>
      <c r="AW490" s="13" t="s">
        <v>31</v>
      </c>
      <c r="AX490" s="13" t="s">
        <v>76</v>
      </c>
      <c r="AY490" s="166" t="s">
        <v>317</v>
      </c>
    </row>
    <row r="491" spans="2:65" s="14" customFormat="1" ht="10">
      <c r="B491" s="172"/>
      <c r="D491" s="158" t="s">
        <v>328</v>
      </c>
      <c r="E491" s="173" t="s">
        <v>1</v>
      </c>
      <c r="F491" s="174" t="s">
        <v>332</v>
      </c>
      <c r="H491" s="175">
        <v>127.04899999999999</v>
      </c>
      <c r="I491" s="176"/>
      <c r="L491" s="172"/>
      <c r="M491" s="177"/>
      <c r="T491" s="178"/>
      <c r="AT491" s="173" t="s">
        <v>328</v>
      </c>
      <c r="AU491" s="173" t="s">
        <v>88</v>
      </c>
      <c r="AV491" s="14" t="s">
        <v>323</v>
      </c>
      <c r="AW491" s="14" t="s">
        <v>31</v>
      </c>
      <c r="AX491" s="14" t="s">
        <v>83</v>
      </c>
      <c r="AY491" s="173" t="s">
        <v>317</v>
      </c>
    </row>
    <row r="492" spans="2:65" s="1" customFormat="1" ht="24.15" customHeight="1">
      <c r="B492" s="142"/>
      <c r="C492" s="179" t="s">
        <v>1670</v>
      </c>
      <c r="D492" s="179" t="s">
        <v>454</v>
      </c>
      <c r="E492" s="180" t="s">
        <v>16418</v>
      </c>
      <c r="F492" s="181" t="s">
        <v>16419</v>
      </c>
      <c r="G492" s="182" t="s">
        <v>444</v>
      </c>
      <c r="H492" s="183">
        <v>129.59</v>
      </c>
      <c r="I492" s="184"/>
      <c r="J492" s="185">
        <f>ROUND(I492*H492,2)</f>
        <v>0</v>
      </c>
      <c r="K492" s="186"/>
      <c r="L492" s="187"/>
      <c r="M492" s="188" t="s">
        <v>1</v>
      </c>
      <c r="N492" s="189" t="s">
        <v>42</v>
      </c>
      <c r="P492" s="153">
        <f>O492*H492</f>
        <v>0</v>
      </c>
      <c r="Q492" s="153">
        <v>3.7200000000000002E-3</v>
      </c>
      <c r="R492" s="153">
        <f>Q492*H492</f>
        <v>0.48207480000000003</v>
      </c>
      <c r="S492" s="153">
        <v>0</v>
      </c>
      <c r="T492" s="154">
        <f>S492*H492</f>
        <v>0</v>
      </c>
      <c r="AR492" s="155" t="s">
        <v>481</v>
      </c>
      <c r="AT492" s="155" t="s">
        <v>454</v>
      </c>
      <c r="AU492" s="155" t="s">
        <v>88</v>
      </c>
      <c r="AY492" s="16" t="s">
        <v>317</v>
      </c>
      <c r="BE492" s="156">
        <f>IF(N492="základná",J492,0)</f>
        <v>0</v>
      </c>
      <c r="BF492" s="156">
        <f>IF(N492="znížená",J492,0)</f>
        <v>0</v>
      </c>
      <c r="BG492" s="156">
        <f>IF(N492="zákl. prenesená",J492,0)</f>
        <v>0</v>
      </c>
      <c r="BH492" s="156">
        <f>IF(N492="zníž. prenesená",J492,0)</f>
        <v>0</v>
      </c>
      <c r="BI492" s="156">
        <f>IF(N492="nulová",J492,0)</f>
        <v>0</v>
      </c>
      <c r="BJ492" s="16" t="s">
        <v>88</v>
      </c>
      <c r="BK492" s="156">
        <f>ROUND(I492*H492,2)</f>
        <v>0</v>
      </c>
      <c r="BL492" s="16" t="s">
        <v>396</v>
      </c>
      <c r="BM492" s="155" t="s">
        <v>16420</v>
      </c>
    </row>
    <row r="493" spans="2:65" s="12" customFormat="1" ht="10">
      <c r="B493" s="157"/>
      <c r="D493" s="158" t="s">
        <v>328</v>
      </c>
      <c r="F493" s="160" t="s">
        <v>16421</v>
      </c>
      <c r="H493" s="161">
        <v>129.59</v>
      </c>
      <c r="I493" s="162"/>
      <c r="L493" s="157"/>
      <c r="M493" s="163"/>
      <c r="T493" s="164"/>
      <c r="AT493" s="159" t="s">
        <v>328</v>
      </c>
      <c r="AU493" s="159" t="s">
        <v>88</v>
      </c>
      <c r="AV493" s="12" t="s">
        <v>88</v>
      </c>
      <c r="AW493" s="12" t="s">
        <v>3</v>
      </c>
      <c r="AX493" s="12" t="s">
        <v>83</v>
      </c>
      <c r="AY493" s="159" t="s">
        <v>317</v>
      </c>
    </row>
    <row r="494" spans="2:65" s="1" customFormat="1" ht="21.75" customHeight="1">
      <c r="B494" s="142"/>
      <c r="C494" s="143" t="s">
        <v>709</v>
      </c>
      <c r="D494" s="143" t="s">
        <v>319</v>
      </c>
      <c r="E494" s="144" t="s">
        <v>16422</v>
      </c>
      <c r="F494" s="145" t="s">
        <v>16423</v>
      </c>
      <c r="G494" s="146" t="s">
        <v>444</v>
      </c>
      <c r="H494" s="147">
        <v>8.125</v>
      </c>
      <c r="I494" s="148"/>
      <c r="J494" s="149">
        <f>ROUND(I494*H494,2)</f>
        <v>0</v>
      </c>
      <c r="K494" s="150"/>
      <c r="L494" s="31"/>
      <c r="M494" s="151" t="s">
        <v>1</v>
      </c>
      <c r="N494" s="152" t="s">
        <v>42</v>
      </c>
      <c r="P494" s="153">
        <f>O494*H494</f>
        <v>0</v>
      </c>
      <c r="Q494" s="153">
        <v>4.0000000000000001E-3</v>
      </c>
      <c r="R494" s="153">
        <f>Q494*H494</f>
        <v>3.2500000000000001E-2</v>
      </c>
      <c r="S494" s="153">
        <v>0</v>
      </c>
      <c r="T494" s="154">
        <f>S494*H494</f>
        <v>0</v>
      </c>
      <c r="AR494" s="155" t="s">
        <v>396</v>
      </c>
      <c r="AT494" s="155" t="s">
        <v>319</v>
      </c>
      <c r="AU494" s="155" t="s">
        <v>88</v>
      </c>
      <c r="AY494" s="16" t="s">
        <v>317</v>
      </c>
      <c r="BE494" s="156">
        <f>IF(N494="základná",J494,0)</f>
        <v>0</v>
      </c>
      <c r="BF494" s="156">
        <f>IF(N494="znížená",J494,0)</f>
        <v>0</v>
      </c>
      <c r="BG494" s="156">
        <f>IF(N494="zákl. prenesená",J494,0)</f>
        <v>0</v>
      </c>
      <c r="BH494" s="156">
        <f>IF(N494="zníž. prenesená",J494,0)</f>
        <v>0</v>
      </c>
      <c r="BI494" s="156">
        <f>IF(N494="nulová",J494,0)</f>
        <v>0</v>
      </c>
      <c r="BJ494" s="16" t="s">
        <v>88</v>
      </c>
      <c r="BK494" s="156">
        <f>ROUND(I494*H494,2)</f>
        <v>0</v>
      </c>
      <c r="BL494" s="16" t="s">
        <v>396</v>
      </c>
      <c r="BM494" s="155" t="s">
        <v>16424</v>
      </c>
    </row>
    <row r="495" spans="2:65" s="12" customFormat="1" ht="10">
      <c r="B495" s="157"/>
      <c r="D495" s="158" t="s">
        <v>328</v>
      </c>
      <c r="E495" s="159" t="s">
        <v>1</v>
      </c>
      <c r="F495" s="160" t="s">
        <v>16425</v>
      </c>
      <c r="H495" s="161">
        <v>8.125</v>
      </c>
      <c r="I495" s="162"/>
      <c r="L495" s="157"/>
      <c r="M495" s="163"/>
      <c r="T495" s="164"/>
      <c r="AT495" s="159" t="s">
        <v>328</v>
      </c>
      <c r="AU495" s="159" t="s">
        <v>88</v>
      </c>
      <c r="AV495" s="12" t="s">
        <v>88</v>
      </c>
      <c r="AW495" s="12" t="s">
        <v>31</v>
      </c>
      <c r="AX495" s="12" t="s">
        <v>76</v>
      </c>
      <c r="AY495" s="159" t="s">
        <v>317</v>
      </c>
    </row>
    <row r="496" spans="2:65" s="13" customFormat="1" ht="10">
      <c r="B496" s="165"/>
      <c r="D496" s="158" t="s">
        <v>328</v>
      </c>
      <c r="E496" s="166" t="s">
        <v>1</v>
      </c>
      <c r="F496" s="167" t="s">
        <v>16354</v>
      </c>
      <c r="H496" s="168">
        <v>8.125</v>
      </c>
      <c r="I496" s="169"/>
      <c r="L496" s="165"/>
      <c r="M496" s="170"/>
      <c r="T496" s="171"/>
      <c r="AT496" s="166" t="s">
        <v>328</v>
      </c>
      <c r="AU496" s="166" t="s">
        <v>88</v>
      </c>
      <c r="AV496" s="13" t="s">
        <v>92</v>
      </c>
      <c r="AW496" s="13" t="s">
        <v>31</v>
      </c>
      <c r="AX496" s="13" t="s">
        <v>76</v>
      </c>
      <c r="AY496" s="166" t="s">
        <v>317</v>
      </c>
    </row>
    <row r="497" spans="2:65" s="14" customFormat="1" ht="10">
      <c r="B497" s="172"/>
      <c r="D497" s="158" t="s">
        <v>328</v>
      </c>
      <c r="E497" s="173" t="s">
        <v>1</v>
      </c>
      <c r="F497" s="174" t="s">
        <v>332</v>
      </c>
      <c r="H497" s="175">
        <v>8.125</v>
      </c>
      <c r="I497" s="176"/>
      <c r="L497" s="172"/>
      <c r="M497" s="177"/>
      <c r="T497" s="178"/>
      <c r="AT497" s="173" t="s">
        <v>328</v>
      </c>
      <c r="AU497" s="173" t="s">
        <v>88</v>
      </c>
      <c r="AV497" s="14" t="s">
        <v>323</v>
      </c>
      <c r="AW497" s="14" t="s">
        <v>31</v>
      </c>
      <c r="AX497" s="14" t="s">
        <v>83</v>
      </c>
      <c r="AY497" s="173" t="s">
        <v>317</v>
      </c>
    </row>
    <row r="498" spans="2:65" s="1" customFormat="1" ht="24.15" customHeight="1">
      <c r="B498" s="142"/>
      <c r="C498" s="179" t="s">
        <v>1678</v>
      </c>
      <c r="D498" s="179" t="s">
        <v>454</v>
      </c>
      <c r="E498" s="180" t="s">
        <v>16426</v>
      </c>
      <c r="F498" s="181" t="s">
        <v>16427</v>
      </c>
      <c r="G498" s="182" t="s">
        <v>444</v>
      </c>
      <c r="H498" s="183">
        <v>8.2880000000000003</v>
      </c>
      <c r="I498" s="184"/>
      <c r="J498" s="185">
        <f>ROUND(I498*H498,2)</f>
        <v>0</v>
      </c>
      <c r="K498" s="186"/>
      <c r="L498" s="187"/>
      <c r="M498" s="188" t="s">
        <v>1</v>
      </c>
      <c r="N498" s="189" t="s">
        <v>42</v>
      </c>
      <c r="P498" s="153">
        <f>O498*H498</f>
        <v>0</v>
      </c>
      <c r="Q498" s="153">
        <v>1.5499999999999999E-3</v>
      </c>
      <c r="R498" s="153">
        <f>Q498*H498</f>
        <v>1.2846399999999999E-2</v>
      </c>
      <c r="S498" s="153">
        <v>0</v>
      </c>
      <c r="T498" s="154">
        <f>S498*H498</f>
        <v>0</v>
      </c>
      <c r="AR498" s="155" t="s">
        <v>481</v>
      </c>
      <c r="AT498" s="155" t="s">
        <v>454</v>
      </c>
      <c r="AU498" s="155" t="s">
        <v>88</v>
      </c>
      <c r="AY498" s="16" t="s">
        <v>317</v>
      </c>
      <c r="BE498" s="156">
        <f>IF(N498="základná",J498,0)</f>
        <v>0</v>
      </c>
      <c r="BF498" s="156">
        <f>IF(N498="znížená",J498,0)</f>
        <v>0</v>
      </c>
      <c r="BG498" s="156">
        <f>IF(N498="zákl. prenesená",J498,0)</f>
        <v>0</v>
      </c>
      <c r="BH498" s="156">
        <f>IF(N498="zníž. prenesená",J498,0)</f>
        <v>0</v>
      </c>
      <c r="BI498" s="156">
        <f>IF(N498="nulová",J498,0)</f>
        <v>0</v>
      </c>
      <c r="BJ498" s="16" t="s">
        <v>88</v>
      </c>
      <c r="BK498" s="156">
        <f>ROUND(I498*H498,2)</f>
        <v>0</v>
      </c>
      <c r="BL498" s="16" t="s">
        <v>396</v>
      </c>
      <c r="BM498" s="155" t="s">
        <v>16428</v>
      </c>
    </row>
    <row r="499" spans="2:65" s="12" customFormat="1" ht="10">
      <c r="B499" s="157"/>
      <c r="D499" s="158" t="s">
        <v>328</v>
      </c>
      <c r="F499" s="160" t="s">
        <v>16429</v>
      </c>
      <c r="H499" s="161">
        <v>8.2880000000000003</v>
      </c>
      <c r="I499" s="162"/>
      <c r="L499" s="157"/>
      <c r="M499" s="163"/>
      <c r="T499" s="164"/>
      <c r="AT499" s="159" t="s">
        <v>328</v>
      </c>
      <c r="AU499" s="159" t="s">
        <v>88</v>
      </c>
      <c r="AV499" s="12" t="s">
        <v>88</v>
      </c>
      <c r="AW499" s="12" t="s">
        <v>3</v>
      </c>
      <c r="AX499" s="12" t="s">
        <v>83</v>
      </c>
      <c r="AY499" s="159" t="s">
        <v>317</v>
      </c>
    </row>
    <row r="500" spans="2:65" s="1" customFormat="1" ht="24.15" customHeight="1">
      <c r="B500" s="142"/>
      <c r="C500" s="143" t="s">
        <v>715</v>
      </c>
      <c r="D500" s="143" t="s">
        <v>319</v>
      </c>
      <c r="E500" s="144" t="s">
        <v>14449</v>
      </c>
      <c r="F500" s="145" t="s">
        <v>9856</v>
      </c>
      <c r="G500" s="146" t="s">
        <v>439</v>
      </c>
      <c r="H500" s="147">
        <v>1.0660000000000001</v>
      </c>
      <c r="I500" s="148"/>
      <c r="J500" s="149">
        <f>ROUND(I500*H500,2)</f>
        <v>0</v>
      </c>
      <c r="K500" s="150"/>
      <c r="L500" s="31"/>
      <c r="M500" s="151" t="s">
        <v>1</v>
      </c>
      <c r="N500" s="152" t="s">
        <v>42</v>
      </c>
      <c r="P500" s="153">
        <f>O500*H500</f>
        <v>0</v>
      </c>
      <c r="Q500" s="153">
        <v>0</v>
      </c>
      <c r="R500" s="153">
        <f>Q500*H500</f>
        <v>0</v>
      </c>
      <c r="S500" s="153">
        <v>0</v>
      </c>
      <c r="T500" s="154">
        <f>S500*H500</f>
        <v>0</v>
      </c>
      <c r="AR500" s="155" t="s">
        <v>396</v>
      </c>
      <c r="AT500" s="155" t="s">
        <v>319</v>
      </c>
      <c r="AU500" s="155" t="s">
        <v>88</v>
      </c>
      <c r="AY500" s="16" t="s">
        <v>317</v>
      </c>
      <c r="BE500" s="156">
        <f>IF(N500="základná",J500,0)</f>
        <v>0</v>
      </c>
      <c r="BF500" s="156">
        <f>IF(N500="znížená",J500,0)</f>
        <v>0</v>
      </c>
      <c r="BG500" s="156">
        <f>IF(N500="zákl. prenesená",J500,0)</f>
        <v>0</v>
      </c>
      <c r="BH500" s="156">
        <f>IF(N500="zníž. prenesená",J500,0)</f>
        <v>0</v>
      </c>
      <c r="BI500" s="156">
        <f>IF(N500="nulová",J500,0)</f>
        <v>0</v>
      </c>
      <c r="BJ500" s="16" t="s">
        <v>88</v>
      </c>
      <c r="BK500" s="156">
        <f>ROUND(I500*H500,2)</f>
        <v>0</v>
      </c>
      <c r="BL500" s="16" t="s">
        <v>396</v>
      </c>
      <c r="BM500" s="155" t="s">
        <v>16430</v>
      </c>
    </row>
    <row r="501" spans="2:65" s="11" customFormat="1" ht="22.75" customHeight="1">
      <c r="B501" s="130"/>
      <c r="D501" s="131" t="s">
        <v>75</v>
      </c>
      <c r="E501" s="140" t="s">
        <v>3428</v>
      </c>
      <c r="F501" s="140" t="s">
        <v>3429</v>
      </c>
      <c r="I501" s="133"/>
      <c r="J501" s="141">
        <f>BK501</f>
        <v>0</v>
      </c>
      <c r="L501" s="130"/>
      <c r="M501" s="135"/>
      <c r="P501" s="136">
        <f>SUM(P502:P506)</f>
        <v>0</v>
      </c>
      <c r="R501" s="136">
        <f>SUM(R502:R506)</f>
        <v>2.0598743999999999E-2</v>
      </c>
      <c r="T501" s="137">
        <f>SUM(T502:T506)</f>
        <v>0</v>
      </c>
      <c r="AR501" s="131" t="s">
        <v>88</v>
      </c>
      <c r="AT501" s="138" t="s">
        <v>75</v>
      </c>
      <c r="AU501" s="138" t="s">
        <v>83</v>
      </c>
      <c r="AY501" s="131" t="s">
        <v>317</v>
      </c>
      <c r="BK501" s="139">
        <f>SUM(BK502:BK506)</f>
        <v>0</v>
      </c>
    </row>
    <row r="502" spans="2:65" s="1" customFormat="1" ht="24.15" customHeight="1">
      <c r="B502" s="142"/>
      <c r="C502" s="143" t="s">
        <v>1688</v>
      </c>
      <c r="D502" s="143" t="s">
        <v>319</v>
      </c>
      <c r="E502" s="144" t="s">
        <v>16431</v>
      </c>
      <c r="F502" s="145" t="s">
        <v>16432</v>
      </c>
      <c r="G502" s="146" t="s">
        <v>484</v>
      </c>
      <c r="H502" s="147">
        <v>3.9</v>
      </c>
      <c r="I502" s="148"/>
      <c r="J502" s="149">
        <f>ROUND(I502*H502,2)</f>
        <v>0</v>
      </c>
      <c r="K502" s="150"/>
      <c r="L502" s="31"/>
      <c r="M502" s="151" t="s">
        <v>1</v>
      </c>
      <c r="N502" s="152" t="s">
        <v>42</v>
      </c>
      <c r="P502" s="153">
        <f>O502*H502</f>
        <v>0</v>
      </c>
      <c r="Q502" s="153">
        <v>5.1966000000000002E-4</v>
      </c>
      <c r="R502" s="153">
        <f>Q502*H502</f>
        <v>2.026674E-3</v>
      </c>
      <c r="S502" s="153">
        <v>0</v>
      </c>
      <c r="T502" s="154">
        <f>S502*H502</f>
        <v>0</v>
      </c>
      <c r="AR502" s="155" t="s">
        <v>396</v>
      </c>
      <c r="AT502" s="155" t="s">
        <v>319</v>
      </c>
      <c r="AU502" s="155" t="s">
        <v>88</v>
      </c>
      <c r="AY502" s="16" t="s">
        <v>317</v>
      </c>
      <c r="BE502" s="156">
        <f>IF(N502="základná",J502,0)</f>
        <v>0</v>
      </c>
      <c r="BF502" s="156">
        <f>IF(N502="znížená",J502,0)</f>
        <v>0</v>
      </c>
      <c r="BG502" s="156">
        <f>IF(N502="zákl. prenesená",J502,0)</f>
        <v>0</v>
      </c>
      <c r="BH502" s="156">
        <f>IF(N502="zníž. prenesená",J502,0)</f>
        <v>0</v>
      </c>
      <c r="BI502" s="156">
        <f>IF(N502="nulová",J502,0)</f>
        <v>0</v>
      </c>
      <c r="BJ502" s="16" t="s">
        <v>88</v>
      </c>
      <c r="BK502" s="156">
        <f>ROUND(I502*H502,2)</f>
        <v>0</v>
      </c>
      <c r="BL502" s="16" t="s">
        <v>396</v>
      </c>
      <c r="BM502" s="155" t="s">
        <v>16433</v>
      </c>
    </row>
    <row r="503" spans="2:65" s="1" customFormat="1" ht="24.15" customHeight="1">
      <c r="B503" s="142"/>
      <c r="C503" s="143" t="s">
        <v>719</v>
      </c>
      <c r="D503" s="143" t="s">
        <v>319</v>
      </c>
      <c r="E503" s="144" t="s">
        <v>16434</v>
      </c>
      <c r="F503" s="145" t="s">
        <v>16435</v>
      </c>
      <c r="G503" s="146" t="s">
        <v>484</v>
      </c>
      <c r="H503" s="147">
        <v>12.1</v>
      </c>
      <c r="I503" s="148"/>
      <c r="J503" s="149">
        <f>ROUND(I503*H503,2)</f>
        <v>0</v>
      </c>
      <c r="K503" s="150"/>
      <c r="L503" s="31"/>
      <c r="M503" s="151" t="s">
        <v>1</v>
      </c>
      <c r="N503" s="152" t="s">
        <v>42</v>
      </c>
      <c r="P503" s="153">
        <f>O503*H503</f>
        <v>0</v>
      </c>
      <c r="Q503" s="153">
        <v>9.8170000000000006E-4</v>
      </c>
      <c r="R503" s="153">
        <f>Q503*H503</f>
        <v>1.187857E-2</v>
      </c>
      <c r="S503" s="153">
        <v>0</v>
      </c>
      <c r="T503" s="154">
        <f>S503*H503</f>
        <v>0</v>
      </c>
      <c r="AR503" s="155" t="s">
        <v>396</v>
      </c>
      <c r="AT503" s="155" t="s">
        <v>319</v>
      </c>
      <c r="AU503" s="155" t="s">
        <v>88</v>
      </c>
      <c r="AY503" s="16" t="s">
        <v>317</v>
      </c>
      <c r="BE503" s="156">
        <f>IF(N503="základná",J503,0)</f>
        <v>0</v>
      </c>
      <c r="BF503" s="156">
        <f>IF(N503="znížená",J503,0)</f>
        <v>0</v>
      </c>
      <c r="BG503" s="156">
        <f>IF(N503="zákl. prenesená",J503,0)</f>
        <v>0</v>
      </c>
      <c r="BH503" s="156">
        <f>IF(N503="zníž. prenesená",J503,0)</f>
        <v>0</v>
      </c>
      <c r="BI503" s="156">
        <f>IF(N503="nulová",J503,0)</f>
        <v>0</v>
      </c>
      <c r="BJ503" s="16" t="s">
        <v>88</v>
      </c>
      <c r="BK503" s="156">
        <f>ROUND(I503*H503,2)</f>
        <v>0</v>
      </c>
      <c r="BL503" s="16" t="s">
        <v>396</v>
      </c>
      <c r="BM503" s="155" t="s">
        <v>16436</v>
      </c>
    </row>
    <row r="504" spans="2:65" s="1" customFormat="1" ht="16.5" customHeight="1">
      <c r="B504" s="142"/>
      <c r="C504" s="143" t="s">
        <v>1697</v>
      </c>
      <c r="D504" s="143" t="s">
        <v>319</v>
      </c>
      <c r="E504" s="144" t="s">
        <v>16437</v>
      </c>
      <c r="F504" s="145" t="s">
        <v>16438</v>
      </c>
      <c r="G504" s="146" t="s">
        <v>467</v>
      </c>
      <c r="H504" s="147">
        <v>5</v>
      </c>
      <c r="I504" s="148"/>
      <c r="J504" s="149">
        <f>ROUND(I504*H504,2)</f>
        <v>0</v>
      </c>
      <c r="K504" s="150"/>
      <c r="L504" s="31"/>
      <c r="M504" s="151" t="s">
        <v>1</v>
      </c>
      <c r="N504" s="152" t="s">
        <v>42</v>
      </c>
      <c r="P504" s="153">
        <f>O504*H504</f>
        <v>0</v>
      </c>
      <c r="Q504" s="153">
        <v>3.8699999999999999E-5</v>
      </c>
      <c r="R504" s="153">
        <f>Q504*H504</f>
        <v>1.9349999999999999E-4</v>
      </c>
      <c r="S504" s="153">
        <v>0</v>
      </c>
      <c r="T504" s="154">
        <f>S504*H504</f>
        <v>0</v>
      </c>
      <c r="AR504" s="155" t="s">
        <v>396</v>
      </c>
      <c r="AT504" s="155" t="s">
        <v>319</v>
      </c>
      <c r="AU504" s="155" t="s">
        <v>88</v>
      </c>
      <c r="AY504" s="16" t="s">
        <v>317</v>
      </c>
      <c r="BE504" s="156">
        <f>IF(N504="základná",J504,0)</f>
        <v>0</v>
      </c>
      <c r="BF504" s="156">
        <f>IF(N504="znížená",J504,0)</f>
        <v>0</v>
      </c>
      <c r="BG504" s="156">
        <f>IF(N504="zákl. prenesená",J504,0)</f>
        <v>0</v>
      </c>
      <c r="BH504" s="156">
        <f>IF(N504="zníž. prenesená",J504,0)</f>
        <v>0</v>
      </c>
      <c r="BI504" s="156">
        <f>IF(N504="nulová",J504,0)</f>
        <v>0</v>
      </c>
      <c r="BJ504" s="16" t="s">
        <v>88</v>
      </c>
      <c r="BK504" s="156">
        <f>ROUND(I504*H504,2)</f>
        <v>0</v>
      </c>
      <c r="BL504" s="16" t="s">
        <v>396</v>
      </c>
      <c r="BM504" s="155" t="s">
        <v>16439</v>
      </c>
    </row>
    <row r="505" spans="2:65" s="1" customFormat="1" ht="24.15" customHeight="1">
      <c r="B505" s="142"/>
      <c r="C505" s="179" t="s">
        <v>1704</v>
      </c>
      <c r="D505" s="179" t="s">
        <v>454</v>
      </c>
      <c r="E505" s="180" t="s">
        <v>16440</v>
      </c>
      <c r="F505" s="181" t="s">
        <v>16441</v>
      </c>
      <c r="G505" s="182" t="s">
        <v>467</v>
      </c>
      <c r="H505" s="183">
        <v>5</v>
      </c>
      <c r="I505" s="184"/>
      <c r="J505" s="185">
        <f>ROUND(I505*H505,2)</f>
        <v>0</v>
      </c>
      <c r="K505" s="186"/>
      <c r="L505" s="187"/>
      <c r="M505" s="188" t="s">
        <v>1</v>
      </c>
      <c r="N505" s="189" t="s">
        <v>42</v>
      </c>
      <c r="P505" s="153">
        <f>O505*H505</f>
        <v>0</v>
      </c>
      <c r="Q505" s="153">
        <v>1.2999999999999999E-3</v>
      </c>
      <c r="R505" s="153">
        <f>Q505*H505</f>
        <v>6.4999999999999997E-3</v>
      </c>
      <c r="S505" s="153">
        <v>0</v>
      </c>
      <c r="T505" s="154">
        <f>S505*H505</f>
        <v>0</v>
      </c>
      <c r="AR505" s="155" t="s">
        <v>481</v>
      </c>
      <c r="AT505" s="155" t="s">
        <v>454</v>
      </c>
      <c r="AU505" s="155" t="s">
        <v>88</v>
      </c>
      <c r="AY505" s="16" t="s">
        <v>317</v>
      </c>
      <c r="BE505" s="156">
        <f>IF(N505="základná",J505,0)</f>
        <v>0</v>
      </c>
      <c r="BF505" s="156">
        <f>IF(N505="znížená",J505,0)</f>
        <v>0</v>
      </c>
      <c r="BG505" s="156">
        <f>IF(N505="zákl. prenesená",J505,0)</f>
        <v>0</v>
      </c>
      <c r="BH505" s="156">
        <f>IF(N505="zníž. prenesená",J505,0)</f>
        <v>0</v>
      </c>
      <c r="BI505" s="156">
        <f>IF(N505="nulová",J505,0)</f>
        <v>0</v>
      </c>
      <c r="BJ505" s="16" t="s">
        <v>88</v>
      </c>
      <c r="BK505" s="156">
        <f>ROUND(I505*H505,2)</f>
        <v>0</v>
      </c>
      <c r="BL505" s="16" t="s">
        <v>396</v>
      </c>
      <c r="BM505" s="155" t="s">
        <v>16442</v>
      </c>
    </row>
    <row r="506" spans="2:65" s="1" customFormat="1" ht="24.15" customHeight="1">
      <c r="B506" s="142"/>
      <c r="C506" s="143" t="s">
        <v>1722</v>
      </c>
      <c r="D506" s="143" t="s">
        <v>319</v>
      </c>
      <c r="E506" s="144" t="s">
        <v>14592</v>
      </c>
      <c r="F506" s="145" t="s">
        <v>14593</v>
      </c>
      <c r="G506" s="146" t="s">
        <v>439</v>
      </c>
      <c r="H506" s="147">
        <v>2.1000000000000001E-2</v>
      </c>
      <c r="I506" s="148"/>
      <c r="J506" s="149">
        <f>ROUND(I506*H506,2)</f>
        <v>0</v>
      </c>
      <c r="K506" s="150"/>
      <c r="L506" s="31"/>
      <c r="M506" s="151" t="s">
        <v>1</v>
      </c>
      <c r="N506" s="152" t="s">
        <v>42</v>
      </c>
      <c r="P506" s="153">
        <f>O506*H506</f>
        <v>0</v>
      </c>
      <c r="Q506" s="153">
        <v>0</v>
      </c>
      <c r="R506" s="153">
        <f>Q506*H506</f>
        <v>0</v>
      </c>
      <c r="S506" s="153">
        <v>0</v>
      </c>
      <c r="T506" s="154">
        <f>S506*H506</f>
        <v>0</v>
      </c>
      <c r="AR506" s="155" t="s">
        <v>396</v>
      </c>
      <c r="AT506" s="155" t="s">
        <v>319</v>
      </c>
      <c r="AU506" s="155" t="s">
        <v>88</v>
      </c>
      <c r="AY506" s="16" t="s">
        <v>317</v>
      </c>
      <c r="BE506" s="156">
        <f>IF(N506="základná",J506,0)</f>
        <v>0</v>
      </c>
      <c r="BF506" s="156">
        <f>IF(N506="znížená",J506,0)</f>
        <v>0</v>
      </c>
      <c r="BG506" s="156">
        <f>IF(N506="zákl. prenesená",J506,0)</f>
        <v>0</v>
      </c>
      <c r="BH506" s="156">
        <f>IF(N506="zníž. prenesená",J506,0)</f>
        <v>0</v>
      </c>
      <c r="BI506" s="156">
        <f>IF(N506="nulová",J506,0)</f>
        <v>0</v>
      </c>
      <c r="BJ506" s="16" t="s">
        <v>88</v>
      </c>
      <c r="BK506" s="156">
        <f>ROUND(I506*H506,2)</f>
        <v>0</v>
      </c>
      <c r="BL506" s="16" t="s">
        <v>396</v>
      </c>
      <c r="BM506" s="155" t="s">
        <v>16443</v>
      </c>
    </row>
    <row r="507" spans="2:65" s="11" customFormat="1" ht="22.75" customHeight="1">
      <c r="B507" s="130"/>
      <c r="D507" s="131" t="s">
        <v>75</v>
      </c>
      <c r="E507" s="140" t="s">
        <v>4962</v>
      </c>
      <c r="F507" s="140" t="s">
        <v>4963</v>
      </c>
      <c r="I507" s="133"/>
      <c r="J507" s="141">
        <f>BK507</f>
        <v>0</v>
      </c>
      <c r="L507" s="130"/>
      <c r="M507" s="135"/>
      <c r="P507" s="136">
        <f>SUM(P508:P518)</f>
        <v>0</v>
      </c>
      <c r="R507" s="136">
        <f>SUM(R508:R518)</f>
        <v>0.38255080000000002</v>
      </c>
      <c r="T507" s="137">
        <f>SUM(T508:T518)</f>
        <v>0</v>
      </c>
      <c r="AR507" s="131" t="s">
        <v>88</v>
      </c>
      <c r="AT507" s="138" t="s">
        <v>75</v>
      </c>
      <c r="AU507" s="138" t="s">
        <v>83</v>
      </c>
      <c r="AY507" s="131" t="s">
        <v>317</v>
      </c>
      <c r="BK507" s="139">
        <f>SUM(BK508:BK518)</f>
        <v>0</v>
      </c>
    </row>
    <row r="508" spans="2:65" s="1" customFormat="1" ht="24.15" customHeight="1">
      <c r="B508" s="142"/>
      <c r="C508" s="143" t="s">
        <v>1726</v>
      </c>
      <c r="D508" s="143" t="s">
        <v>319</v>
      </c>
      <c r="E508" s="144" t="s">
        <v>16444</v>
      </c>
      <c r="F508" s="145" t="s">
        <v>16445</v>
      </c>
      <c r="G508" s="146" t="s">
        <v>467</v>
      </c>
      <c r="H508" s="147">
        <v>5</v>
      </c>
      <c r="I508" s="148"/>
      <c r="J508" s="149">
        <f>ROUND(I508*H508,2)</f>
        <v>0</v>
      </c>
      <c r="K508" s="150"/>
      <c r="L508" s="31"/>
      <c r="M508" s="151" t="s">
        <v>1</v>
      </c>
      <c r="N508" s="152" t="s">
        <v>42</v>
      </c>
      <c r="P508" s="153">
        <f>O508*H508</f>
        <v>0</v>
      </c>
      <c r="Q508" s="153">
        <v>0</v>
      </c>
      <c r="R508" s="153">
        <f>Q508*H508</f>
        <v>0</v>
      </c>
      <c r="S508" s="153">
        <v>0</v>
      </c>
      <c r="T508" s="154">
        <f>S508*H508</f>
        <v>0</v>
      </c>
      <c r="AR508" s="155" t="s">
        <v>396</v>
      </c>
      <c r="AT508" s="155" t="s">
        <v>319</v>
      </c>
      <c r="AU508" s="155" t="s">
        <v>88</v>
      </c>
      <c r="AY508" s="16" t="s">
        <v>317</v>
      </c>
      <c r="BE508" s="156">
        <f>IF(N508="základná",J508,0)</f>
        <v>0</v>
      </c>
      <c r="BF508" s="156">
        <f>IF(N508="znížená",J508,0)</f>
        <v>0</v>
      </c>
      <c r="BG508" s="156">
        <f>IF(N508="zákl. prenesená",J508,0)</f>
        <v>0</v>
      </c>
      <c r="BH508" s="156">
        <f>IF(N508="zníž. prenesená",J508,0)</f>
        <v>0</v>
      </c>
      <c r="BI508" s="156">
        <f>IF(N508="nulová",J508,0)</f>
        <v>0</v>
      </c>
      <c r="BJ508" s="16" t="s">
        <v>88</v>
      </c>
      <c r="BK508" s="156">
        <f>ROUND(I508*H508,2)</f>
        <v>0</v>
      </c>
      <c r="BL508" s="16" t="s">
        <v>396</v>
      </c>
      <c r="BM508" s="155" t="s">
        <v>16446</v>
      </c>
    </row>
    <row r="509" spans="2:65" s="1" customFormat="1" ht="16.5" customHeight="1">
      <c r="B509" s="142"/>
      <c r="C509" s="143" t="s">
        <v>1748</v>
      </c>
      <c r="D509" s="143" t="s">
        <v>319</v>
      </c>
      <c r="E509" s="144" t="s">
        <v>16447</v>
      </c>
      <c r="F509" s="145" t="s">
        <v>16448</v>
      </c>
      <c r="G509" s="146" t="s">
        <v>484</v>
      </c>
      <c r="H509" s="147">
        <v>12</v>
      </c>
      <c r="I509" s="148"/>
      <c r="J509" s="149">
        <f>ROUND(I509*H509,2)</f>
        <v>0</v>
      </c>
      <c r="K509" s="150"/>
      <c r="L509" s="31"/>
      <c r="M509" s="151" t="s">
        <v>1</v>
      </c>
      <c r="N509" s="152" t="s">
        <v>42</v>
      </c>
      <c r="P509" s="153">
        <f>O509*H509</f>
        <v>0</v>
      </c>
      <c r="Q509" s="153">
        <v>4.5899999999999998E-5</v>
      </c>
      <c r="R509" s="153">
        <f>Q509*H509</f>
        <v>5.5079999999999994E-4</v>
      </c>
      <c r="S509" s="153">
        <v>0</v>
      </c>
      <c r="T509" s="154">
        <f>S509*H509</f>
        <v>0</v>
      </c>
      <c r="AR509" s="155" t="s">
        <v>396</v>
      </c>
      <c r="AT509" s="155" t="s">
        <v>319</v>
      </c>
      <c r="AU509" s="155" t="s">
        <v>88</v>
      </c>
      <c r="AY509" s="16" t="s">
        <v>317</v>
      </c>
      <c r="BE509" s="156">
        <f>IF(N509="základná",J509,0)</f>
        <v>0</v>
      </c>
      <c r="BF509" s="156">
        <f>IF(N509="znížená",J509,0)</f>
        <v>0</v>
      </c>
      <c r="BG509" s="156">
        <f>IF(N509="zákl. prenesená",J509,0)</f>
        <v>0</v>
      </c>
      <c r="BH509" s="156">
        <f>IF(N509="zníž. prenesená",J509,0)</f>
        <v>0</v>
      </c>
      <c r="BI509" s="156">
        <f>IF(N509="nulová",J509,0)</f>
        <v>0</v>
      </c>
      <c r="BJ509" s="16" t="s">
        <v>88</v>
      </c>
      <c r="BK509" s="156">
        <f>ROUND(I509*H509,2)</f>
        <v>0</v>
      </c>
      <c r="BL509" s="16" t="s">
        <v>396</v>
      </c>
      <c r="BM509" s="155" t="s">
        <v>16449</v>
      </c>
    </row>
    <row r="510" spans="2:65" s="1" customFormat="1" ht="24.15" customHeight="1">
      <c r="B510" s="142"/>
      <c r="C510" s="143" t="s">
        <v>725</v>
      </c>
      <c r="D510" s="143" t="s">
        <v>319</v>
      </c>
      <c r="E510" s="144" t="s">
        <v>16450</v>
      </c>
      <c r="F510" s="145" t="s">
        <v>16451</v>
      </c>
      <c r="G510" s="146" t="s">
        <v>1107</v>
      </c>
      <c r="H510" s="147">
        <v>347.52</v>
      </c>
      <c r="I510" s="148"/>
      <c r="J510" s="149">
        <f>ROUND(I510*H510,2)</f>
        <v>0</v>
      </c>
      <c r="K510" s="150"/>
      <c r="L510" s="31"/>
      <c r="M510" s="151" t="s">
        <v>1</v>
      </c>
      <c r="N510" s="152" t="s">
        <v>42</v>
      </c>
      <c r="P510" s="153">
        <f>O510*H510</f>
        <v>0</v>
      </c>
      <c r="Q510" s="153">
        <v>0</v>
      </c>
      <c r="R510" s="153">
        <f>Q510*H510</f>
        <v>0</v>
      </c>
      <c r="S510" s="153">
        <v>0</v>
      </c>
      <c r="T510" s="154">
        <f>S510*H510</f>
        <v>0</v>
      </c>
      <c r="AR510" s="155" t="s">
        <v>396</v>
      </c>
      <c r="AT510" s="155" t="s">
        <v>319</v>
      </c>
      <c r="AU510" s="155" t="s">
        <v>88</v>
      </c>
      <c r="AY510" s="16" t="s">
        <v>317</v>
      </c>
      <c r="BE510" s="156">
        <f>IF(N510="základná",J510,0)</f>
        <v>0</v>
      </c>
      <c r="BF510" s="156">
        <f>IF(N510="znížená",J510,0)</f>
        <v>0</v>
      </c>
      <c r="BG510" s="156">
        <f>IF(N510="zákl. prenesená",J510,0)</f>
        <v>0</v>
      </c>
      <c r="BH510" s="156">
        <f>IF(N510="zníž. prenesená",J510,0)</f>
        <v>0</v>
      </c>
      <c r="BI510" s="156">
        <f>IF(N510="nulová",J510,0)</f>
        <v>0</v>
      </c>
      <c r="BJ510" s="16" t="s">
        <v>88</v>
      </c>
      <c r="BK510" s="156">
        <f>ROUND(I510*H510,2)</f>
        <v>0</v>
      </c>
      <c r="BL510" s="16" t="s">
        <v>396</v>
      </c>
      <c r="BM510" s="155" t="s">
        <v>16452</v>
      </c>
    </row>
    <row r="511" spans="2:65" s="12" customFormat="1" ht="10">
      <c r="B511" s="157"/>
      <c r="D511" s="158" t="s">
        <v>328</v>
      </c>
      <c r="E511" s="159" t="s">
        <v>1</v>
      </c>
      <c r="F511" s="160" t="s">
        <v>16453</v>
      </c>
      <c r="H511" s="161">
        <v>347.52</v>
      </c>
      <c r="I511" s="162"/>
      <c r="L511" s="157"/>
      <c r="M511" s="163"/>
      <c r="T511" s="164"/>
      <c r="AT511" s="159" t="s">
        <v>328</v>
      </c>
      <c r="AU511" s="159" t="s">
        <v>88</v>
      </c>
      <c r="AV511" s="12" t="s">
        <v>88</v>
      </c>
      <c r="AW511" s="12" t="s">
        <v>31</v>
      </c>
      <c r="AX511" s="12" t="s">
        <v>76</v>
      </c>
      <c r="AY511" s="159" t="s">
        <v>317</v>
      </c>
    </row>
    <row r="512" spans="2:65" s="13" customFormat="1" ht="10">
      <c r="B512" s="165"/>
      <c r="D512" s="158" t="s">
        <v>328</v>
      </c>
      <c r="E512" s="166" t="s">
        <v>1</v>
      </c>
      <c r="F512" s="167" t="s">
        <v>16454</v>
      </c>
      <c r="H512" s="168">
        <v>347.52</v>
      </c>
      <c r="I512" s="169"/>
      <c r="L512" s="165"/>
      <c r="M512" s="170"/>
      <c r="T512" s="171"/>
      <c r="AT512" s="166" t="s">
        <v>328</v>
      </c>
      <c r="AU512" s="166" t="s">
        <v>88</v>
      </c>
      <c r="AV512" s="13" t="s">
        <v>92</v>
      </c>
      <c r="AW512" s="13" t="s">
        <v>31</v>
      </c>
      <c r="AX512" s="13" t="s">
        <v>76</v>
      </c>
      <c r="AY512" s="166" t="s">
        <v>317</v>
      </c>
    </row>
    <row r="513" spans="2:65" s="14" customFormat="1" ht="10">
      <c r="B513" s="172"/>
      <c r="D513" s="158" t="s">
        <v>328</v>
      </c>
      <c r="E513" s="173" t="s">
        <v>1</v>
      </c>
      <c r="F513" s="174" t="s">
        <v>332</v>
      </c>
      <c r="H513" s="175">
        <v>347.52</v>
      </c>
      <c r="I513" s="176"/>
      <c r="L513" s="172"/>
      <c r="M513" s="177"/>
      <c r="T513" s="178"/>
      <c r="AT513" s="173" t="s">
        <v>328</v>
      </c>
      <c r="AU513" s="173" t="s">
        <v>88</v>
      </c>
      <c r="AV513" s="14" t="s">
        <v>323</v>
      </c>
      <c r="AW513" s="14" t="s">
        <v>31</v>
      </c>
      <c r="AX513" s="14" t="s">
        <v>83</v>
      </c>
      <c r="AY513" s="173" t="s">
        <v>317</v>
      </c>
    </row>
    <row r="514" spans="2:65" s="1" customFormat="1" ht="24.15" customHeight="1">
      <c r="B514" s="142"/>
      <c r="C514" s="179" t="s">
        <v>1758</v>
      </c>
      <c r="D514" s="179" t="s">
        <v>454</v>
      </c>
      <c r="E514" s="180" t="s">
        <v>16455</v>
      </c>
      <c r="F514" s="181" t="s">
        <v>16456</v>
      </c>
      <c r="G514" s="182" t="s">
        <v>439</v>
      </c>
      <c r="H514" s="183">
        <v>0.38200000000000001</v>
      </c>
      <c r="I514" s="184"/>
      <c r="J514" s="185">
        <f>ROUND(I514*H514,2)</f>
        <v>0</v>
      </c>
      <c r="K514" s="186"/>
      <c r="L514" s="187"/>
      <c r="M514" s="188" t="s">
        <v>1</v>
      </c>
      <c r="N514" s="189" t="s">
        <v>42</v>
      </c>
      <c r="P514" s="153">
        <f>O514*H514</f>
        <v>0</v>
      </c>
      <c r="Q514" s="153">
        <v>1</v>
      </c>
      <c r="R514" s="153">
        <f>Q514*H514</f>
        <v>0.38200000000000001</v>
      </c>
      <c r="S514" s="153">
        <v>0</v>
      </c>
      <c r="T514" s="154">
        <f>S514*H514</f>
        <v>0</v>
      </c>
      <c r="AR514" s="155" t="s">
        <v>481</v>
      </c>
      <c r="AT514" s="155" t="s">
        <v>454</v>
      </c>
      <c r="AU514" s="155" t="s">
        <v>88</v>
      </c>
      <c r="AY514" s="16" t="s">
        <v>317</v>
      </c>
      <c r="BE514" s="156">
        <f>IF(N514="základná",J514,0)</f>
        <v>0</v>
      </c>
      <c r="BF514" s="156">
        <f>IF(N514="znížená",J514,0)</f>
        <v>0</v>
      </c>
      <c r="BG514" s="156">
        <f>IF(N514="zákl. prenesená",J514,0)</f>
        <v>0</v>
      </c>
      <c r="BH514" s="156">
        <f>IF(N514="zníž. prenesená",J514,0)</f>
        <v>0</v>
      </c>
      <c r="BI514" s="156">
        <f>IF(N514="nulová",J514,0)</f>
        <v>0</v>
      </c>
      <c r="BJ514" s="16" t="s">
        <v>88</v>
      </c>
      <c r="BK514" s="156">
        <f>ROUND(I514*H514,2)</f>
        <v>0</v>
      </c>
      <c r="BL514" s="16" t="s">
        <v>396</v>
      </c>
      <c r="BM514" s="155" t="s">
        <v>16457</v>
      </c>
    </row>
    <row r="515" spans="2:65" s="12" customFormat="1" ht="10">
      <c r="B515" s="157"/>
      <c r="D515" s="158" t="s">
        <v>328</v>
      </c>
      <c r="E515" s="159" t="s">
        <v>1</v>
      </c>
      <c r="F515" s="160" t="s">
        <v>16458</v>
      </c>
      <c r="H515" s="161">
        <v>0.38200000000000001</v>
      </c>
      <c r="I515" s="162"/>
      <c r="L515" s="157"/>
      <c r="M515" s="163"/>
      <c r="T515" s="164"/>
      <c r="AT515" s="159" t="s">
        <v>328</v>
      </c>
      <c r="AU515" s="159" t="s">
        <v>88</v>
      </c>
      <c r="AV515" s="12" t="s">
        <v>88</v>
      </c>
      <c r="AW515" s="12" t="s">
        <v>31</v>
      </c>
      <c r="AX515" s="12" t="s">
        <v>76</v>
      </c>
      <c r="AY515" s="159" t="s">
        <v>317</v>
      </c>
    </row>
    <row r="516" spans="2:65" s="13" customFormat="1" ht="10">
      <c r="B516" s="165"/>
      <c r="D516" s="158" t="s">
        <v>328</v>
      </c>
      <c r="E516" s="166" t="s">
        <v>1</v>
      </c>
      <c r="F516" s="167" t="s">
        <v>331</v>
      </c>
      <c r="H516" s="168">
        <v>0.38200000000000001</v>
      </c>
      <c r="I516" s="169"/>
      <c r="L516" s="165"/>
      <c r="M516" s="170"/>
      <c r="T516" s="171"/>
      <c r="AT516" s="166" t="s">
        <v>328</v>
      </c>
      <c r="AU516" s="166" t="s">
        <v>88</v>
      </c>
      <c r="AV516" s="13" t="s">
        <v>92</v>
      </c>
      <c r="AW516" s="13" t="s">
        <v>31</v>
      </c>
      <c r="AX516" s="13" t="s">
        <v>76</v>
      </c>
      <c r="AY516" s="166" t="s">
        <v>317</v>
      </c>
    </row>
    <row r="517" spans="2:65" s="14" customFormat="1" ht="10">
      <c r="B517" s="172"/>
      <c r="D517" s="158" t="s">
        <v>328</v>
      </c>
      <c r="E517" s="173" t="s">
        <v>1</v>
      </c>
      <c r="F517" s="174" t="s">
        <v>332</v>
      </c>
      <c r="H517" s="175">
        <v>0.38200000000000001</v>
      </c>
      <c r="I517" s="176"/>
      <c r="L517" s="172"/>
      <c r="M517" s="177"/>
      <c r="T517" s="178"/>
      <c r="AT517" s="173" t="s">
        <v>328</v>
      </c>
      <c r="AU517" s="173" t="s">
        <v>88</v>
      </c>
      <c r="AV517" s="14" t="s">
        <v>323</v>
      </c>
      <c r="AW517" s="14" t="s">
        <v>31</v>
      </c>
      <c r="AX517" s="14" t="s">
        <v>83</v>
      </c>
      <c r="AY517" s="173" t="s">
        <v>317</v>
      </c>
    </row>
    <row r="518" spans="2:65" s="1" customFormat="1" ht="24.15" customHeight="1">
      <c r="B518" s="142"/>
      <c r="C518" s="143" t="s">
        <v>728</v>
      </c>
      <c r="D518" s="143" t="s">
        <v>319</v>
      </c>
      <c r="E518" s="144" t="s">
        <v>16459</v>
      </c>
      <c r="F518" s="145" t="s">
        <v>15072</v>
      </c>
      <c r="G518" s="146" t="s">
        <v>439</v>
      </c>
      <c r="H518" s="147">
        <v>0.38300000000000001</v>
      </c>
      <c r="I518" s="148"/>
      <c r="J518" s="149">
        <f>ROUND(I518*H518,2)</f>
        <v>0</v>
      </c>
      <c r="K518" s="150"/>
      <c r="L518" s="31"/>
      <c r="M518" s="151" t="s">
        <v>1</v>
      </c>
      <c r="N518" s="152" t="s">
        <v>42</v>
      </c>
      <c r="P518" s="153">
        <f>O518*H518</f>
        <v>0</v>
      </c>
      <c r="Q518" s="153">
        <v>0</v>
      </c>
      <c r="R518" s="153">
        <f>Q518*H518</f>
        <v>0</v>
      </c>
      <c r="S518" s="153">
        <v>0</v>
      </c>
      <c r="T518" s="154">
        <f>S518*H518</f>
        <v>0</v>
      </c>
      <c r="AR518" s="155" t="s">
        <v>396</v>
      </c>
      <c r="AT518" s="155" t="s">
        <v>319</v>
      </c>
      <c r="AU518" s="155" t="s">
        <v>88</v>
      </c>
      <c r="AY518" s="16" t="s">
        <v>317</v>
      </c>
      <c r="BE518" s="156">
        <f>IF(N518="základná",J518,0)</f>
        <v>0</v>
      </c>
      <c r="BF518" s="156">
        <f>IF(N518="znížená",J518,0)</f>
        <v>0</v>
      </c>
      <c r="BG518" s="156">
        <f>IF(N518="zákl. prenesená",J518,0)</f>
        <v>0</v>
      </c>
      <c r="BH518" s="156">
        <f>IF(N518="zníž. prenesená",J518,0)</f>
        <v>0</v>
      </c>
      <c r="BI518" s="156">
        <f>IF(N518="nulová",J518,0)</f>
        <v>0</v>
      </c>
      <c r="BJ518" s="16" t="s">
        <v>88</v>
      </c>
      <c r="BK518" s="156">
        <f>ROUND(I518*H518,2)</f>
        <v>0</v>
      </c>
      <c r="BL518" s="16" t="s">
        <v>396</v>
      </c>
      <c r="BM518" s="155" t="s">
        <v>16460</v>
      </c>
    </row>
    <row r="519" spans="2:65" s="11" customFormat="1" ht="22.75" customHeight="1">
      <c r="B519" s="130"/>
      <c r="D519" s="131" t="s">
        <v>75</v>
      </c>
      <c r="E519" s="140" t="s">
        <v>3385</v>
      </c>
      <c r="F519" s="140" t="s">
        <v>7437</v>
      </c>
      <c r="I519" s="133"/>
      <c r="J519" s="141">
        <f>BK519</f>
        <v>0</v>
      </c>
      <c r="L519" s="130"/>
      <c r="M519" s="135"/>
      <c r="P519" s="136">
        <f>SUM(P520:P521)</f>
        <v>0</v>
      </c>
      <c r="R519" s="136">
        <f>SUM(R520:R521)</f>
        <v>0.22271999999999997</v>
      </c>
      <c r="T519" s="137">
        <f>SUM(T520:T521)</f>
        <v>0</v>
      </c>
      <c r="AR519" s="131" t="s">
        <v>88</v>
      </c>
      <c r="AT519" s="138" t="s">
        <v>75</v>
      </c>
      <c r="AU519" s="138" t="s">
        <v>83</v>
      </c>
      <c r="AY519" s="131" t="s">
        <v>317</v>
      </c>
      <c r="BK519" s="139">
        <f>SUM(BK520:BK521)</f>
        <v>0</v>
      </c>
    </row>
    <row r="520" spans="2:65" s="1" customFormat="1" ht="37.75" customHeight="1">
      <c r="B520" s="142"/>
      <c r="C520" s="143" t="s">
        <v>1769</v>
      </c>
      <c r="D520" s="143" t="s">
        <v>319</v>
      </c>
      <c r="E520" s="144" t="s">
        <v>16461</v>
      </c>
      <c r="F520" s="145" t="s">
        <v>16462</v>
      </c>
      <c r="G520" s="146" t="s">
        <v>444</v>
      </c>
      <c r="H520" s="147">
        <v>92.8</v>
      </c>
      <c r="I520" s="148"/>
      <c r="J520" s="149">
        <f>ROUND(I520*H520,2)</f>
        <v>0</v>
      </c>
      <c r="K520" s="150"/>
      <c r="L520" s="31"/>
      <c r="M520" s="151" t="s">
        <v>1</v>
      </c>
      <c r="N520" s="152" t="s">
        <v>42</v>
      </c>
      <c r="P520" s="153">
        <f>O520*H520</f>
        <v>0</v>
      </c>
      <c r="Q520" s="153">
        <v>2.3999999999999998E-3</v>
      </c>
      <c r="R520" s="153">
        <f>Q520*H520</f>
        <v>0.22271999999999997</v>
      </c>
      <c r="S520" s="153">
        <v>0</v>
      </c>
      <c r="T520" s="154">
        <f>S520*H520</f>
        <v>0</v>
      </c>
      <c r="AR520" s="155" t="s">
        <v>396</v>
      </c>
      <c r="AT520" s="155" t="s">
        <v>319</v>
      </c>
      <c r="AU520" s="155" t="s">
        <v>88</v>
      </c>
      <c r="AY520" s="16" t="s">
        <v>317</v>
      </c>
      <c r="BE520" s="156">
        <f>IF(N520="základná",J520,0)</f>
        <v>0</v>
      </c>
      <c r="BF520" s="156">
        <f>IF(N520="znížená",J520,0)</f>
        <v>0</v>
      </c>
      <c r="BG520" s="156">
        <f>IF(N520="zákl. prenesená",J520,0)</f>
        <v>0</v>
      </c>
      <c r="BH520" s="156">
        <f>IF(N520="zníž. prenesená",J520,0)</f>
        <v>0</v>
      </c>
      <c r="BI520" s="156">
        <f>IF(N520="nulová",J520,0)</f>
        <v>0</v>
      </c>
      <c r="BJ520" s="16" t="s">
        <v>88</v>
      </c>
      <c r="BK520" s="156">
        <f>ROUND(I520*H520,2)</f>
        <v>0</v>
      </c>
      <c r="BL520" s="16" t="s">
        <v>396</v>
      </c>
      <c r="BM520" s="155" t="s">
        <v>16463</v>
      </c>
    </row>
    <row r="521" spans="2:65" s="1" customFormat="1" ht="24.15" customHeight="1">
      <c r="B521" s="142"/>
      <c r="C521" s="143" t="s">
        <v>732</v>
      </c>
      <c r="D521" s="143" t="s">
        <v>319</v>
      </c>
      <c r="E521" s="144" t="s">
        <v>16464</v>
      </c>
      <c r="F521" s="145" t="s">
        <v>16465</v>
      </c>
      <c r="G521" s="146" t="s">
        <v>439</v>
      </c>
      <c r="H521" s="147">
        <v>0.223</v>
      </c>
      <c r="I521" s="148"/>
      <c r="J521" s="149">
        <f>ROUND(I521*H521,2)</f>
        <v>0</v>
      </c>
      <c r="K521" s="150"/>
      <c r="L521" s="31"/>
      <c r="M521" s="151" t="s">
        <v>1</v>
      </c>
      <c r="N521" s="152" t="s">
        <v>42</v>
      </c>
      <c r="P521" s="153">
        <f>O521*H521</f>
        <v>0</v>
      </c>
      <c r="Q521" s="153">
        <v>0</v>
      </c>
      <c r="R521" s="153">
        <f>Q521*H521</f>
        <v>0</v>
      </c>
      <c r="S521" s="153">
        <v>0</v>
      </c>
      <c r="T521" s="154">
        <f>S521*H521</f>
        <v>0</v>
      </c>
      <c r="AR521" s="155" t="s">
        <v>396</v>
      </c>
      <c r="AT521" s="155" t="s">
        <v>319</v>
      </c>
      <c r="AU521" s="155" t="s">
        <v>88</v>
      </c>
      <c r="AY521" s="16" t="s">
        <v>317</v>
      </c>
      <c r="BE521" s="156">
        <f>IF(N521="základná",J521,0)</f>
        <v>0</v>
      </c>
      <c r="BF521" s="156">
        <f>IF(N521="znížená",J521,0)</f>
        <v>0</v>
      </c>
      <c r="BG521" s="156">
        <f>IF(N521="zákl. prenesená",J521,0)</f>
        <v>0</v>
      </c>
      <c r="BH521" s="156">
        <f>IF(N521="zníž. prenesená",J521,0)</f>
        <v>0</v>
      </c>
      <c r="BI521" s="156">
        <f>IF(N521="nulová",J521,0)</f>
        <v>0</v>
      </c>
      <c r="BJ521" s="16" t="s">
        <v>88</v>
      </c>
      <c r="BK521" s="156">
        <f>ROUND(I521*H521,2)</f>
        <v>0</v>
      </c>
      <c r="BL521" s="16" t="s">
        <v>396</v>
      </c>
      <c r="BM521" s="155" t="s">
        <v>16466</v>
      </c>
    </row>
    <row r="522" spans="2:65" s="11" customFormat="1" ht="22.75" customHeight="1">
      <c r="B522" s="130"/>
      <c r="D522" s="131" t="s">
        <v>75</v>
      </c>
      <c r="E522" s="140" t="s">
        <v>651</v>
      </c>
      <c r="F522" s="140" t="s">
        <v>652</v>
      </c>
      <c r="I522" s="133"/>
      <c r="J522" s="141">
        <f>BK522</f>
        <v>0</v>
      </c>
      <c r="L522" s="130"/>
      <c r="M522" s="135"/>
      <c r="P522" s="136">
        <f>SUM(P523:P542)</f>
        <v>0</v>
      </c>
      <c r="R522" s="136">
        <f>SUM(R523:R542)</f>
        <v>0.32110718171999997</v>
      </c>
      <c r="T522" s="137">
        <f>SUM(T523:T542)</f>
        <v>0</v>
      </c>
      <c r="AR522" s="131" t="s">
        <v>88</v>
      </c>
      <c r="AT522" s="138" t="s">
        <v>75</v>
      </c>
      <c r="AU522" s="138" t="s">
        <v>83</v>
      </c>
      <c r="AY522" s="131" t="s">
        <v>317</v>
      </c>
      <c r="BK522" s="139">
        <f>SUM(BK523:BK542)</f>
        <v>0</v>
      </c>
    </row>
    <row r="523" spans="2:65" s="1" customFormat="1" ht="24.15" customHeight="1">
      <c r="B523" s="142"/>
      <c r="C523" s="143" t="s">
        <v>1780</v>
      </c>
      <c r="D523" s="143" t="s">
        <v>319</v>
      </c>
      <c r="E523" s="144" t="s">
        <v>7586</v>
      </c>
      <c r="F523" s="145" t="s">
        <v>16467</v>
      </c>
      <c r="G523" s="146" t="s">
        <v>444</v>
      </c>
      <c r="H523" s="147">
        <v>60.658000000000001</v>
      </c>
      <c r="I523" s="148"/>
      <c r="J523" s="149">
        <f>ROUND(I523*H523,2)</f>
        <v>0</v>
      </c>
      <c r="K523" s="150"/>
      <c r="L523" s="31"/>
      <c r="M523" s="151" t="s">
        <v>1</v>
      </c>
      <c r="N523" s="152" t="s">
        <v>42</v>
      </c>
      <c r="P523" s="153">
        <f>O523*H523</f>
        <v>0</v>
      </c>
      <c r="Q523" s="153">
        <v>1.6000000000000001E-4</v>
      </c>
      <c r="R523" s="153">
        <f>Q523*H523</f>
        <v>9.7052800000000002E-3</v>
      </c>
      <c r="S523" s="153">
        <v>0</v>
      </c>
      <c r="T523" s="154">
        <f>S523*H523</f>
        <v>0</v>
      </c>
      <c r="AR523" s="155" t="s">
        <v>396</v>
      </c>
      <c r="AT523" s="155" t="s">
        <v>319</v>
      </c>
      <c r="AU523" s="155" t="s">
        <v>88</v>
      </c>
      <c r="AY523" s="16" t="s">
        <v>317</v>
      </c>
      <c r="BE523" s="156">
        <f>IF(N523="základná",J523,0)</f>
        <v>0</v>
      </c>
      <c r="BF523" s="156">
        <f>IF(N523="znížená",J523,0)</f>
        <v>0</v>
      </c>
      <c r="BG523" s="156">
        <f>IF(N523="zákl. prenesená",J523,0)</f>
        <v>0</v>
      </c>
      <c r="BH523" s="156">
        <f>IF(N523="zníž. prenesená",J523,0)</f>
        <v>0</v>
      </c>
      <c r="BI523" s="156">
        <f>IF(N523="nulová",J523,0)</f>
        <v>0</v>
      </c>
      <c r="BJ523" s="16" t="s">
        <v>88</v>
      </c>
      <c r="BK523" s="156">
        <f>ROUND(I523*H523,2)</f>
        <v>0</v>
      </c>
      <c r="BL523" s="16" t="s">
        <v>396</v>
      </c>
      <c r="BM523" s="155" t="s">
        <v>16468</v>
      </c>
    </row>
    <row r="524" spans="2:65" s="1" customFormat="1" ht="24.15" customHeight="1">
      <c r="B524" s="142"/>
      <c r="C524" s="143" t="s">
        <v>735</v>
      </c>
      <c r="D524" s="143" t="s">
        <v>319</v>
      </c>
      <c r="E524" s="144" t="s">
        <v>7592</v>
      </c>
      <c r="F524" s="145" t="s">
        <v>16469</v>
      </c>
      <c r="G524" s="146" t="s">
        <v>444</v>
      </c>
      <c r="H524" s="147">
        <v>60.658000000000001</v>
      </c>
      <c r="I524" s="148"/>
      <c r="J524" s="149">
        <f>ROUND(I524*H524,2)</f>
        <v>0</v>
      </c>
      <c r="K524" s="150"/>
      <c r="L524" s="31"/>
      <c r="M524" s="151" t="s">
        <v>1</v>
      </c>
      <c r="N524" s="152" t="s">
        <v>42</v>
      </c>
      <c r="P524" s="153">
        <f>O524*H524</f>
        <v>0</v>
      </c>
      <c r="Q524" s="153">
        <v>8.1340000000000004E-5</v>
      </c>
      <c r="R524" s="153">
        <f>Q524*H524</f>
        <v>4.9339217200000006E-3</v>
      </c>
      <c r="S524" s="153">
        <v>0</v>
      </c>
      <c r="T524" s="154">
        <f>S524*H524</f>
        <v>0</v>
      </c>
      <c r="AR524" s="155" t="s">
        <v>396</v>
      </c>
      <c r="AT524" s="155" t="s">
        <v>319</v>
      </c>
      <c r="AU524" s="155" t="s">
        <v>88</v>
      </c>
      <c r="AY524" s="16" t="s">
        <v>317</v>
      </c>
      <c r="BE524" s="156">
        <f>IF(N524="základná",J524,0)</f>
        <v>0</v>
      </c>
      <c r="BF524" s="156">
        <f>IF(N524="znížená",J524,0)</f>
        <v>0</v>
      </c>
      <c r="BG524" s="156">
        <f>IF(N524="zákl. prenesená",J524,0)</f>
        <v>0</v>
      </c>
      <c r="BH524" s="156">
        <f>IF(N524="zníž. prenesená",J524,0)</f>
        <v>0</v>
      </c>
      <c r="BI524" s="156">
        <f>IF(N524="nulová",J524,0)</f>
        <v>0</v>
      </c>
      <c r="BJ524" s="16" t="s">
        <v>88</v>
      </c>
      <c r="BK524" s="156">
        <f>ROUND(I524*H524,2)</f>
        <v>0</v>
      </c>
      <c r="BL524" s="16" t="s">
        <v>396</v>
      </c>
      <c r="BM524" s="155" t="s">
        <v>16470</v>
      </c>
    </row>
    <row r="525" spans="2:65" s="1" customFormat="1" ht="21.75" customHeight="1">
      <c r="B525" s="142"/>
      <c r="C525" s="143" t="s">
        <v>1809</v>
      </c>
      <c r="D525" s="143" t="s">
        <v>319</v>
      </c>
      <c r="E525" s="144" t="s">
        <v>16471</v>
      </c>
      <c r="F525" s="145" t="s">
        <v>16472</v>
      </c>
      <c r="G525" s="146" t="s">
        <v>444</v>
      </c>
      <c r="H525" s="147">
        <v>52.2</v>
      </c>
      <c r="I525" s="148"/>
      <c r="J525" s="149">
        <f>ROUND(I525*H525,2)</f>
        <v>0</v>
      </c>
      <c r="K525" s="150"/>
      <c r="L525" s="31"/>
      <c r="M525" s="151" t="s">
        <v>1</v>
      </c>
      <c r="N525" s="152" t="s">
        <v>42</v>
      </c>
      <c r="P525" s="153">
        <f>O525*H525</f>
        <v>0</v>
      </c>
      <c r="Q525" s="153">
        <v>1.2999999999999999E-3</v>
      </c>
      <c r="R525" s="153">
        <f>Q525*H525</f>
        <v>6.7860000000000004E-2</v>
      </c>
      <c r="S525" s="153">
        <v>0</v>
      </c>
      <c r="T525" s="154">
        <f>S525*H525</f>
        <v>0</v>
      </c>
      <c r="AR525" s="155" t="s">
        <v>396</v>
      </c>
      <c r="AT525" s="155" t="s">
        <v>319</v>
      </c>
      <c r="AU525" s="155" t="s">
        <v>88</v>
      </c>
      <c r="AY525" s="16" t="s">
        <v>317</v>
      </c>
      <c r="BE525" s="156">
        <f>IF(N525="základná",J525,0)</f>
        <v>0</v>
      </c>
      <c r="BF525" s="156">
        <f>IF(N525="znížená",J525,0)</f>
        <v>0</v>
      </c>
      <c r="BG525" s="156">
        <f>IF(N525="zákl. prenesená",J525,0)</f>
        <v>0</v>
      </c>
      <c r="BH525" s="156">
        <f>IF(N525="zníž. prenesená",J525,0)</f>
        <v>0</v>
      </c>
      <c r="BI525" s="156">
        <f>IF(N525="nulová",J525,0)</f>
        <v>0</v>
      </c>
      <c r="BJ525" s="16" t="s">
        <v>88</v>
      </c>
      <c r="BK525" s="156">
        <f>ROUND(I525*H525,2)</f>
        <v>0</v>
      </c>
      <c r="BL525" s="16" t="s">
        <v>396</v>
      </c>
      <c r="BM525" s="155" t="s">
        <v>16473</v>
      </c>
    </row>
    <row r="526" spans="2:65" s="12" customFormat="1" ht="10">
      <c r="B526" s="157"/>
      <c r="D526" s="158" t="s">
        <v>328</v>
      </c>
      <c r="E526" s="159" t="s">
        <v>1</v>
      </c>
      <c r="F526" s="160" t="s">
        <v>16283</v>
      </c>
      <c r="H526" s="161">
        <v>2.7</v>
      </c>
      <c r="I526" s="162"/>
      <c r="L526" s="157"/>
      <c r="M526" s="163"/>
      <c r="T526" s="164"/>
      <c r="AT526" s="159" t="s">
        <v>328</v>
      </c>
      <c r="AU526" s="159" t="s">
        <v>88</v>
      </c>
      <c r="AV526" s="12" t="s">
        <v>88</v>
      </c>
      <c r="AW526" s="12" t="s">
        <v>31</v>
      </c>
      <c r="AX526" s="12" t="s">
        <v>76</v>
      </c>
      <c r="AY526" s="159" t="s">
        <v>317</v>
      </c>
    </row>
    <row r="527" spans="2:65" s="12" customFormat="1" ht="10">
      <c r="B527" s="157"/>
      <c r="D527" s="158" t="s">
        <v>328</v>
      </c>
      <c r="E527" s="159" t="s">
        <v>1</v>
      </c>
      <c r="F527" s="160" t="s">
        <v>16284</v>
      </c>
      <c r="H527" s="161">
        <v>49.5</v>
      </c>
      <c r="I527" s="162"/>
      <c r="L527" s="157"/>
      <c r="M527" s="163"/>
      <c r="T527" s="164"/>
      <c r="AT527" s="159" t="s">
        <v>328</v>
      </c>
      <c r="AU527" s="159" t="s">
        <v>88</v>
      </c>
      <c r="AV527" s="12" t="s">
        <v>88</v>
      </c>
      <c r="AW527" s="12" t="s">
        <v>31</v>
      </c>
      <c r="AX527" s="12" t="s">
        <v>76</v>
      </c>
      <c r="AY527" s="159" t="s">
        <v>317</v>
      </c>
    </row>
    <row r="528" spans="2:65" s="13" customFormat="1" ht="10">
      <c r="B528" s="165"/>
      <c r="D528" s="158" t="s">
        <v>328</v>
      </c>
      <c r="E528" s="166" t="s">
        <v>1</v>
      </c>
      <c r="F528" s="167" t="s">
        <v>331</v>
      </c>
      <c r="H528" s="168">
        <v>52.2</v>
      </c>
      <c r="I528" s="169"/>
      <c r="L528" s="165"/>
      <c r="M528" s="170"/>
      <c r="T528" s="171"/>
      <c r="AT528" s="166" t="s">
        <v>328</v>
      </c>
      <c r="AU528" s="166" t="s">
        <v>88</v>
      </c>
      <c r="AV528" s="13" t="s">
        <v>92</v>
      </c>
      <c r="AW528" s="13" t="s">
        <v>31</v>
      </c>
      <c r="AX528" s="13" t="s">
        <v>76</v>
      </c>
      <c r="AY528" s="166" t="s">
        <v>317</v>
      </c>
    </row>
    <row r="529" spans="2:65" s="14" customFormat="1" ht="10">
      <c r="B529" s="172"/>
      <c r="D529" s="158" t="s">
        <v>328</v>
      </c>
      <c r="E529" s="173" t="s">
        <v>1</v>
      </c>
      <c r="F529" s="174" t="s">
        <v>332</v>
      </c>
      <c r="H529" s="175">
        <v>52.2</v>
      </c>
      <c r="I529" s="176"/>
      <c r="L529" s="172"/>
      <c r="M529" s="177"/>
      <c r="T529" s="178"/>
      <c r="AT529" s="173" t="s">
        <v>328</v>
      </c>
      <c r="AU529" s="173" t="s">
        <v>88</v>
      </c>
      <c r="AV529" s="14" t="s">
        <v>323</v>
      </c>
      <c r="AW529" s="14" t="s">
        <v>31</v>
      </c>
      <c r="AX529" s="14" t="s">
        <v>83</v>
      </c>
      <c r="AY529" s="173" t="s">
        <v>317</v>
      </c>
    </row>
    <row r="530" spans="2:65" s="1" customFormat="1" ht="21.75" customHeight="1">
      <c r="B530" s="142"/>
      <c r="C530" s="143" t="s">
        <v>739</v>
      </c>
      <c r="D530" s="143" t="s">
        <v>319</v>
      </c>
      <c r="E530" s="144" t="s">
        <v>16474</v>
      </c>
      <c r="F530" s="145" t="s">
        <v>16475</v>
      </c>
      <c r="G530" s="146" t="s">
        <v>444</v>
      </c>
      <c r="H530" s="147">
        <v>180.745</v>
      </c>
      <c r="I530" s="148"/>
      <c r="J530" s="149">
        <f>ROUND(I530*H530,2)</f>
        <v>0</v>
      </c>
      <c r="K530" s="150"/>
      <c r="L530" s="31"/>
      <c r="M530" s="151" t="s">
        <v>1</v>
      </c>
      <c r="N530" s="152" t="s">
        <v>42</v>
      </c>
      <c r="P530" s="153">
        <f>O530*H530</f>
        <v>0</v>
      </c>
      <c r="Q530" s="153">
        <v>1.2999999999999999E-3</v>
      </c>
      <c r="R530" s="153">
        <f>Q530*H530</f>
        <v>0.2349685</v>
      </c>
      <c r="S530" s="153">
        <v>0</v>
      </c>
      <c r="T530" s="154">
        <f>S530*H530</f>
        <v>0</v>
      </c>
      <c r="AR530" s="155" t="s">
        <v>396</v>
      </c>
      <c r="AT530" s="155" t="s">
        <v>319</v>
      </c>
      <c r="AU530" s="155" t="s">
        <v>88</v>
      </c>
      <c r="AY530" s="16" t="s">
        <v>317</v>
      </c>
      <c r="BE530" s="156">
        <f>IF(N530="základná",J530,0)</f>
        <v>0</v>
      </c>
      <c r="BF530" s="156">
        <f>IF(N530="znížená",J530,0)</f>
        <v>0</v>
      </c>
      <c r="BG530" s="156">
        <f>IF(N530="zákl. prenesená",J530,0)</f>
        <v>0</v>
      </c>
      <c r="BH530" s="156">
        <f>IF(N530="zníž. prenesená",J530,0)</f>
        <v>0</v>
      </c>
      <c r="BI530" s="156">
        <f>IF(N530="nulová",J530,0)</f>
        <v>0</v>
      </c>
      <c r="BJ530" s="16" t="s">
        <v>88</v>
      </c>
      <c r="BK530" s="156">
        <f>ROUND(I530*H530,2)</f>
        <v>0</v>
      </c>
      <c r="BL530" s="16" t="s">
        <v>396</v>
      </c>
      <c r="BM530" s="155" t="s">
        <v>16476</v>
      </c>
    </row>
    <row r="531" spans="2:65" s="12" customFormat="1" ht="10">
      <c r="B531" s="157"/>
      <c r="D531" s="158" t="s">
        <v>328</v>
      </c>
      <c r="E531" s="159" t="s">
        <v>1</v>
      </c>
      <c r="F531" s="160" t="s">
        <v>16294</v>
      </c>
      <c r="H531" s="161">
        <v>109.73</v>
      </c>
      <c r="I531" s="162"/>
      <c r="L531" s="157"/>
      <c r="M531" s="163"/>
      <c r="T531" s="164"/>
      <c r="AT531" s="159" t="s">
        <v>328</v>
      </c>
      <c r="AU531" s="159" t="s">
        <v>88</v>
      </c>
      <c r="AV531" s="12" t="s">
        <v>88</v>
      </c>
      <c r="AW531" s="12" t="s">
        <v>31</v>
      </c>
      <c r="AX531" s="12" t="s">
        <v>76</v>
      </c>
      <c r="AY531" s="159" t="s">
        <v>317</v>
      </c>
    </row>
    <row r="532" spans="2:65" s="12" customFormat="1" ht="10">
      <c r="B532" s="157"/>
      <c r="D532" s="158" t="s">
        <v>328</v>
      </c>
      <c r="E532" s="159" t="s">
        <v>1</v>
      </c>
      <c r="F532" s="160" t="s">
        <v>16295</v>
      </c>
      <c r="H532" s="161">
        <v>71.015000000000001</v>
      </c>
      <c r="I532" s="162"/>
      <c r="L532" s="157"/>
      <c r="M532" s="163"/>
      <c r="T532" s="164"/>
      <c r="AT532" s="159" t="s">
        <v>328</v>
      </c>
      <c r="AU532" s="159" t="s">
        <v>88</v>
      </c>
      <c r="AV532" s="12" t="s">
        <v>88</v>
      </c>
      <c r="AW532" s="12" t="s">
        <v>31</v>
      </c>
      <c r="AX532" s="12" t="s">
        <v>76</v>
      </c>
      <c r="AY532" s="159" t="s">
        <v>317</v>
      </c>
    </row>
    <row r="533" spans="2:65" s="13" customFormat="1" ht="10">
      <c r="B533" s="165"/>
      <c r="D533" s="158" t="s">
        <v>328</v>
      </c>
      <c r="E533" s="166" t="s">
        <v>1</v>
      </c>
      <c r="F533" s="167" t="s">
        <v>331</v>
      </c>
      <c r="H533" s="168">
        <v>180.745</v>
      </c>
      <c r="I533" s="169"/>
      <c r="L533" s="165"/>
      <c r="M533" s="170"/>
      <c r="T533" s="171"/>
      <c r="AT533" s="166" t="s">
        <v>328</v>
      </c>
      <c r="AU533" s="166" t="s">
        <v>88</v>
      </c>
      <c r="AV533" s="13" t="s">
        <v>92</v>
      </c>
      <c r="AW533" s="13" t="s">
        <v>31</v>
      </c>
      <c r="AX533" s="13" t="s">
        <v>76</v>
      </c>
      <c r="AY533" s="166" t="s">
        <v>317</v>
      </c>
    </row>
    <row r="534" spans="2:65" s="14" customFormat="1" ht="10">
      <c r="B534" s="172"/>
      <c r="D534" s="158" t="s">
        <v>328</v>
      </c>
      <c r="E534" s="173" t="s">
        <v>1</v>
      </c>
      <c r="F534" s="174" t="s">
        <v>332</v>
      </c>
      <c r="H534" s="175">
        <v>180.745</v>
      </c>
      <c r="I534" s="176"/>
      <c r="L534" s="172"/>
      <c r="M534" s="177"/>
      <c r="T534" s="178"/>
      <c r="AT534" s="173" t="s">
        <v>328</v>
      </c>
      <c r="AU534" s="173" t="s">
        <v>88</v>
      </c>
      <c r="AV534" s="14" t="s">
        <v>323</v>
      </c>
      <c r="AW534" s="14" t="s">
        <v>31</v>
      </c>
      <c r="AX534" s="14" t="s">
        <v>83</v>
      </c>
      <c r="AY534" s="173" t="s">
        <v>317</v>
      </c>
    </row>
    <row r="535" spans="2:65" s="1" customFormat="1" ht="24.15" customHeight="1">
      <c r="B535" s="142"/>
      <c r="C535" s="143" t="s">
        <v>1820</v>
      </c>
      <c r="D535" s="143" t="s">
        <v>319</v>
      </c>
      <c r="E535" s="144" t="s">
        <v>7698</v>
      </c>
      <c r="F535" s="145" t="s">
        <v>16477</v>
      </c>
      <c r="G535" s="146" t="s">
        <v>444</v>
      </c>
      <c r="H535" s="147">
        <v>60.658000000000001</v>
      </c>
      <c r="I535" s="148"/>
      <c r="J535" s="149">
        <f>ROUND(I535*H535,2)</f>
        <v>0</v>
      </c>
      <c r="K535" s="150"/>
      <c r="L535" s="31"/>
      <c r="M535" s="151" t="s">
        <v>1</v>
      </c>
      <c r="N535" s="152" t="s">
        <v>42</v>
      </c>
      <c r="P535" s="153">
        <f>O535*H535</f>
        <v>0</v>
      </c>
      <c r="Q535" s="153">
        <v>6.0000000000000002E-5</v>
      </c>
      <c r="R535" s="153">
        <f>Q535*H535</f>
        <v>3.6394800000000001E-3</v>
      </c>
      <c r="S535" s="153">
        <v>0</v>
      </c>
      <c r="T535" s="154">
        <f>S535*H535</f>
        <v>0</v>
      </c>
      <c r="AR535" s="155" t="s">
        <v>396</v>
      </c>
      <c r="AT535" s="155" t="s">
        <v>319</v>
      </c>
      <c r="AU535" s="155" t="s">
        <v>88</v>
      </c>
      <c r="AY535" s="16" t="s">
        <v>317</v>
      </c>
      <c r="BE535" s="156">
        <f>IF(N535="základná",J535,0)</f>
        <v>0</v>
      </c>
      <c r="BF535" s="156">
        <f>IF(N535="znížená",J535,0)</f>
        <v>0</v>
      </c>
      <c r="BG535" s="156">
        <f>IF(N535="zákl. prenesená",J535,0)</f>
        <v>0</v>
      </c>
      <c r="BH535" s="156">
        <f>IF(N535="zníž. prenesená",J535,0)</f>
        <v>0</v>
      </c>
      <c r="BI535" s="156">
        <f>IF(N535="nulová",J535,0)</f>
        <v>0</v>
      </c>
      <c r="BJ535" s="16" t="s">
        <v>88</v>
      </c>
      <c r="BK535" s="156">
        <f>ROUND(I535*H535,2)</f>
        <v>0</v>
      </c>
      <c r="BL535" s="16" t="s">
        <v>396</v>
      </c>
      <c r="BM535" s="155" t="s">
        <v>16478</v>
      </c>
    </row>
    <row r="536" spans="2:65" s="12" customFormat="1" ht="10">
      <c r="B536" s="157"/>
      <c r="D536" s="158" t="s">
        <v>328</v>
      </c>
      <c r="E536" s="159" t="s">
        <v>1</v>
      </c>
      <c r="F536" s="160" t="s">
        <v>16479</v>
      </c>
      <c r="H536" s="161">
        <v>45.8</v>
      </c>
      <c r="I536" s="162"/>
      <c r="L536" s="157"/>
      <c r="M536" s="163"/>
      <c r="T536" s="164"/>
      <c r="AT536" s="159" t="s">
        <v>328</v>
      </c>
      <c r="AU536" s="159" t="s">
        <v>88</v>
      </c>
      <c r="AV536" s="12" t="s">
        <v>88</v>
      </c>
      <c r="AW536" s="12" t="s">
        <v>31</v>
      </c>
      <c r="AX536" s="12" t="s">
        <v>76</v>
      </c>
      <c r="AY536" s="159" t="s">
        <v>317</v>
      </c>
    </row>
    <row r="537" spans="2:65" s="13" customFormat="1" ht="10">
      <c r="B537" s="165"/>
      <c r="D537" s="158" t="s">
        <v>328</v>
      </c>
      <c r="E537" s="166" t="s">
        <v>1</v>
      </c>
      <c r="F537" s="167" t="s">
        <v>16480</v>
      </c>
      <c r="H537" s="168">
        <v>45.8</v>
      </c>
      <c r="I537" s="169"/>
      <c r="L537" s="165"/>
      <c r="M537" s="170"/>
      <c r="T537" s="171"/>
      <c r="AT537" s="166" t="s">
        <v>328</v>
      </c>
      <c r="AU537" s="166" t="s">
        <v>88</v>
      </c>
      <c r="AV537" s="13" t="s">
        <v>92</v>
      </c>
      <c r="AW537" s="13" t="s">
        <v>31</v>
      </c>
      <c r="AX537" s="13" t="s">
        <v>76</v>
      </c>
      <c r="AY537" s="166" t="s">
        <v>317</v>
      </c>
    </row>
    <row r="538" spans="2:65" s="12" customFormat="1" ht="10">
      <c r="B538" s="157"/>
      <c r="D538" s="158" t="s">
        <v>328</v>
      </c>
      <c r="E538" s="159" t="s">
        <v>1</v>
      </c>
      <c r="F538" s="160" t="s">
        <v>16481</v>
      </c>
      <c r="H538" s="161">
        <v>3.36</v>
      </c>
      <c r="I538" s="162"/>
      <c r="L538" s="157"/>
      <c r="M538" s="163"/>
      <c r="T538" s="164"/>
      <c r="AT538" s="159" t="s">
        <v>328</v>
      </c>
      <c r="AU538" s="159" t="s">
        <v>88</v>
      </c>
      <c r="AV538" s="12" t="s">
        <v>88</v>
      </c>
      <c r="AW538" s="12" t="s">
        <v>31</v>
      </c>
      <c r="AX538" s="12" t="s">
        <v>76</v>
      </c>
      <c r="AY538" s="159" t="s">
        <v>317</v>
      </c>
    </row>
    <row r="539" spans="2:65" s="12" customFormat="1" ht="10">
      <c r="B539" s="157"/>
      <c r="D539" s="158" t="s">
        <v>328</v>
      </c>
      <c r="E539" s="159" t="s">
        <v>1</v>
      </c>
      <c r="F539" s="160" t="s">
        <v>16482</v>
      </c>
      <c r="H539" s="161">
        <v>1.526</v>
      </c>
      <c r="I539" s="162"/>
      <c r="L539" s="157"/>
      <c r="M539" s="163"/>
      <c r="T539" s="164"/>
      <c r="AT539" s="159" t="s">
        <v>328</v>
      </c>
      <c r="AU539" s="159" t="s">
        <v>88</v>
      </c>
      <c r="AV539" s="12" t="s">
        <v>88</v>
      </c>
      <c r="AW539" s="12" t="s">
        <v>31</v>
      </c>
      <c r="AX539" s="12" t="s">
        <v>76</v>
      </c>
      <c r="AY539" s="159" t="s">
        <v>317</v>
      </c>
    </row>
    <row r="540" spans="2:65" s="12" customFormat="1" ht="10">
      <c r="B540" s="157"/>
      <c r="D540" s="158" t="s">
        <v>328</v>
      </c>
      <c r="E540" s="159" t="s">
        <v>1</v>
      </c>
      <c r="F540" s="160" t="s">
        <v>16483</v>
      </c>
      <c r="H540" s="161">
        <v>9.9719999999999995</v>
      </c>
      <c r="I540" s="162"/>
      <c r="L540" s="157"/>
      <c r="M540" s="163"/>
      <c r="T540" s="164"/>
      <c r="AT540" s="159" t="s">
        <v>328</v>
      </c>
      <c r="AU540" s="159" t="s">
        <v>88</v>
      </c>
      <c r="AV540" s="12" t="s">
        <v>88</v>
      </c>
      <c r="AW540" s="12" t="s">
        <v>31</v>
      </c>
      <c r="AX540" s="12" t="s">
        <v>76</v>
      </c>
      <c r="AY540" s="159" t="s">
        <v>317</v>
      </c>
    </row>
    <row r="541" spans="2:65" s="13" customFormat="1" ht="10">
      <c r="B541" s="165"/>
      <c r="D541" s="158" t="s">
        <v>328</v>
      </c>
      <c r="E541" s="166" t="s">
        <v>1</v>
      </c>
      <c r="F541" s="167" t="s">
        <v>16484</v>
      </c>
      <c r="H541" s="168">
        <v>14.858000000000001</v>
      </c>
      <c r="I541" s="169"/>
      <c r="L541" s="165"/>
      <c r="M541" s="170"/>
      <c r="T541" s="171"/>
      <c r="AT541" s="166" t="s">
        <v>328</v>
      </c>
      <c r="AU541" s="166" t="s">
        <v>88</v>
      </c>
      <c r="AV541" s="13" t="s">
        <v>92</v>
      </c>
      <c r="AW541" s="13" t="s">
        <v>31</v>
      </c>
      <c r="AX541" s="13" t="s">
        <v>76</v>
      </c>
      <c r="AY541" s="166" t="s">
        <v>317</v>
      </c>
    </row>
    <row r="542" spans="2:65" s="14" customFormat="1" ht="10">
      <c r="B542" s="172"/>
      <c r="D542" s="158" t="s">
        <v>328</v>
      </c>
      <c r="E542" s="173" t="s">
        <v>1</v>
      </c>
      <c r="F542" s="174" t="s">
        <v>332</v>
      </c>
      <c r="H542" s="175">
        <v>60.658000000000001</v>
      </c>
      <c r="I542" s="176"/>
      <c r="L542" s="172"/>
      <c r="M542" s="177"/>
      <c r="T542" s="178"/>
      <c r="AT542" s="173" t="s">
        <v>328</v>
      </c>
      <c r="AU542" s="173" t="s">
        <v>88</v>
      </c>
      <c r="AV542" s="14" t="s">
        <v>323</v>
      </c>
      <c r="AW542" s="14" t="s">
        <v>31</v>
      </c>
      <c r="AX542" s="14" t="s">
        <v>83</v>
      </c>
      <c r="AY542" s="173" t="s">
        <v>317</v>
      </c>
    </row>
    <row r="543" spans="2:65" s="11" customFormat="1" ht="25.9" customHeight="1">
      <c r="B543" s="130"/>
      <c r="D543" s="131" t="s">
        <v>75</v>
      </c>
      <c r="E543" s="132" t="s">
        <v>499</v>
      </c>
      <c r="F543" s="132" t="s">
        <v>500</v>
      </c>
      <c r="I543" s="133"/>
      <c r="J543" s="134">
        <f>BK543</f>
        <v>0</v>
      </c>
      <c r="L543" s="130"/>
      <c r="M543" s="135"/>
      <c r="P543" s="136">
        <f>P544</f>
        <v>0</v>
      </c>
      <c r="R543" s="136">
        <f>R544</f>
        <v>0</v>
      </c>
      <c r="T543" s="137">
        <f>T544</f>
        <v>0</v>
      </c>
      <c r="AR543" s="131" t="s">
        <v>341</v>
      </c>
      <c r="AT543" s="138" t="s">
        <v>75</v>
      </c>
      <c r="AU543" s="138" t="s">
        <v>76</v>
      </c>
      <c r="AY543" s="131" t="s">
        <v>317</v>
      </c>
      <c r="BK543" s="139">
        <f>BK544</f>
        <v>0</v>
      </c>
    </row>
    <row r="544" spans="2:65" s="1" customFormat="1" ht="37.75" customHeight="1">
      <c r="B544" s="142"/>
      <c r="C544" s="143" t="s">
        <v>742</v>
      </c>
      <c r="D544" s="143" t="s">
        <v>319</v>
      </c>
      <c r="E544" s="144" t="s">
        <v>744</v>
      </c>
      <c r="F544" s="145" t="s">
        <v>745</v>
      </c>
      <c r="G544" s="146" t="s">
        <v>746</v>
      </c>
      <c r="H544" s="147">
        <v>5</v>
      </c>
      <c r="I544" s="148"/>
      <c r="J544" s="149">
        <f>ROUND(I544*H544,2)</f>
        <v>0</v>
      </c>
      <c r="K544" s="150"/>
      <c r="L544" s="31"/>
      <c r="M544" s="190" t="s">
        <v>1</v>
      </c>
      <c r="N544" s="191" t="s">
        <v>42</v>
      </c>
      <c r="O544" s="192"/>
      <c r="P544" s="193">
        <f>O544*H544</f>
        <v>0</v>
      </c>
      <c r="Q544" s="193">
        <v>0</v>
      </c>
      <c r="R544" s="193">
        <f>Q544*H544</f>
        <v>0</v>
      </c>
      <c r="S544" s="193">
        <v>0</v>
      </c>
      <c r="T544" s="194">
        <f>S544*H544</f>
        <v>0</v>
      </c>
      <c r="AR544" s="155" t="s">
        <v>505</v>
      </c>
      <c r="AT544" s="155" t="s">
        <v>319</v>
      </c>
      <c r="AU544" s="155" t="s">
        <v>83</v>
      </c>
      <c r="AY544" s="16" t="s">
        <v>317</v>
      </c>
      <c r="BE544" s="156">
        <f>IF(N544="základná",J544,0)</f>
        <v>0</v>
      </c>
      <c r="BF544" s="156">
        <f>IF(N544="znížená",J544,0)</f>
        <v>0</v>
      </c>
      <c r="BG544" s="156">
        <f>IF(N544="zákl. prenesená",J544,0)</f>
        <v>0</v>
      </c>
      <c r="BH544" s="156">
        <f>IF(N544="zníž. prenesená",J544,0)</f>
        <v>0</v>
      </c>
      <c r="BI544" s="156">
        <f>IF(N544="nulová",J544,0)</f>
        <v>0</v>
      </c>
      <c r="BJ544" s="16" t="s">
        <v>88</v>
      </c>
      <c r="BK544" s="156">
        <f>ROUND(I544*H544,2)</f>
        <v>0</v>
      </c>
      <c r="BL544" s="16" t="s">
        <v>505</v>
      </c>
      <c r="BM544" s="155" t="s">
        <v>16485</v>
      </c>
    </row>
    <row r="545" spans="2:12" s="1" customFormat="1" ht="7" customHeight="1">
      <c r="B545" s="46"/>
      <c r="C545" s="47"/>
      <c r="D545" s="47"/>
      <c r="E545" s="47"/>
      <c r="F545" s="47"/>
      <c r="G545" s="47"/>
      <c r="H545" s="47"/>
      <c r="I545" s="47"/>
      <c r="J545" s="47"/>
      <c r="K545" s="47"/>
      <c r="L545" s="31"/>
    </row>
  </sheetData>
  <autoFilter ref="C137:K544" xr:uid="{00000000-0009-0000-0000-000015000000}"/>
  <mergeCells count="12">
    <mergeCell ref="E130:H130"/>
    <mergeCell ref="L2:V2"/>
    <mergeCell ref="E85:H85"/>
    <mergeCell ref="E87:H87"/>
    <mergeCell ref="E89:H89"/>
    <mergeCell ref="E126:H126"/>
    <mergeCell ref="E128:H12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27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151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16185</v>
      </c>
      <c r="F9" s="263"/>
      <c r="G9" s="263"/>
      <c r="H9" s="263"/>
      <c r="L9" s="31"/>
    </row>
    <row r="10" spans="2:46" s="1" customFormat="1" ht="12" customHeight="1">
      <c r="B10" s="31"/>
      <c r="D10" s="26" t="s">
        <v>287</v>
      </c>
      <c r="L10" s="31"/>
    </row>
    <row r="11" spans="2:46" s="1" customFormat="1" ht="16.5" customHeight="1">
      <c r="B11" s="31"/>
      <c r="E11" s="243" t="s">
        <v>16486</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ROUND(J130,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ROUND((SUM(BE130:BE269)),  2)</f>
        <v>0</v>
      </c>
      <c r="G35" s="99"/>
      <c r="H35" s="99"/>
      <c r="I35" s="100">
        <v>0.2</v>
      </c>
      <c r="J35" s="98">
        <f>ROUND(((SUM(BE130:BE269))*I35),  2)</f>
        <v>0</v>
      </c>
      <c r="L35" s="31"/>
    </row>
    <row r="36" spans="2:12" s="1" customFormat="1" ht="14.4" customHeight="1">
      <c r="B36" s="31"/>
      <c r="E36" s="36" t="s">
        <v>42</v>
      </c>
      <c r="F36" s="98">
        <f>ROUND((SUM(BF130:BF269)),  2)</f>
        <v>0</v>
      </c>
      <c r="G36" s="99"/>
      <c r="H36" s="99"/>
      <c r="I36" s="100">
        <v>0.2</v>
      </c>
      <c r="J36" s="98">
        <f>ROUND(((SUM(BF130:BF269))*I36),  2)</f>
        <v>0</v>
      </c>
      <c r="L36" s="31"/>
    </row>
    <row r="37" spans="2:12" s="1" customFormat="1" ht="14.4" hidden="1" customHeight="1">
      <c r="B37" s="31"/>
      <c r="E37" s="26" t="s">
        <v>43</v>
      </c>
      <c r="F37" s="87">
        <f>ROUND((SUM(BG130:BG269)),  2)</f>
        <v>0</v>
      </c>
      <c r="I37" s="101">
        <v>0.2</v>
      </c>
      <c r="J37" s="87">
        <f>0</f>
        <v>0</v>
      </c>
      <c r="L37" s="31"/>
    </row>
    <row r="38" spans="2:12" s="1" customFormat="1" ht="14.4" hidden="1" customHeight="1">
      <c r="B38" s="31"/>
      <c r="E38" s="26" t="s">
        <v>44</v>
      </c>
      <c r="F38" s="87">
        <f>ROUND((SUM(BH130:BH269)),  2)</f>
        <v>0</v>
      </c>
      <c r="I38" s="101">
        <v>0.2</v>
      </c>
      <c r="J38" s="87">
        <f>0</f>
        <v>0</v>
      </c>
      <c r="L38" s="31"/>
    </row>
    <row r="39" spans="2:12" s="1" customFormat="1" ht="14.4" hidden="1" customHeight="1">
      <c r="B39" s="31"/>
      <c r="E39" s="36" t="s">
        <v>45</v>
      </c>
      <c r="F39" s="98">
        <f>ROUND((SUM(BI130:BI269)),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16185</v>
      </c>
      <c r="F87" s="263"/>
      <c r="G87" s="263"/>
      <c r="H87" s="263"/>
      <c r="L87" s="31"/>
    </row>
    <row r="88" spans="2:12" s="1" customFormat="1" ht="12" customHeight="1">
      <c r="B88" s="31"/>
      <c r="C88" s="26" t="s">
        <v>287</v>
      </c>
      <c r="L88" s="31"/>
    </row>
    <row r="89" spans="2:12" s="1" customFormat="1" ht="16.5" customHeight="1">
      <c r="B89" s="31"/>
      <c r="E89" s="243" t="str">
        <f>E11</f>
        <v>E.1.2 - Búracie práce</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J130</f>
        <v>0</v>
      </c>
      <c r="L98" s="31"/>
      <c r="AU98" s="16" t="s">
        <v>296</v>
      </c>
    </row>
    <row r="99" spans="2:47" s="8" customFormat="1" ht="25" customHeight="1">
      <c r="B99" s="113"/>
      <c r="D99" s="114" t="s">
        <v>297</v>
      </c>
      <c r="E99" s="115"/>
      <c r="F99" s="115"/>
      <c r="G99" s="115"/>
      <c r="H99" s="115"/>
      <c r="I99" s="115"/>
      <c r="J99" s="116">
        <f>J131</f>
        <v>0</v>
      </c>
      <c r="L99" s="113"/>
    </row>
    <row r="100" spans="2:47" s="9" customFormat="1" ht="19.899999999999999" customHeight="1">
      <c r="B100" s="117"/>
      <c r="D100" s="118" t="s">
        <v>298</v>
      </c>
      <c r="E100" s="119"/>
      <c r="F100" s="119"/>
      <c r="G100" s="119"/>
      <c r="H100" s="119"/>
      <c r="I100" s="119"/>
      <c r="J100" s="120">
        <f>J132</f>
        <v>0</v>
      </c>
      <c r="L100" s="117"/>
    </row>
    <row r="101" spans="2:47" s="9" customFormat="1" ht="19.899999999999999" customHeight="1">
      <c r="B101" s="117"/>
      <c r="D101" s="118" t="s">
        <v>300</v>
      </c>
      <c r="E101" s="119"/>
      <c r="F101" s="119"/>
      <c r="G101" s="119"/>
      <c r="H101" s="119"/>
      <c r="I101" s="119"/>
      <c r="J101" s="120">
        <f>J178</f>
        <v>0</v>
      </c>
      <c r="L101" s="117"/>
    </row>
    <row r="102" spans="2:47" s="9" customFormat="1" ht="19.899999999999999" customHeight="1">
      <c r="B102" s="117"/>
      <c r="D102" s="118" t="s">
        <v>301</v>
      </c>
      <c r="E102" s="119"/>
      <c r="F102" s="119"/>
      <c r="G102" s="119"/>
      <c r="H102" s="119"/>
      <c r="I102" s="119"/>
      <c r="J102" s="120">
        <f>J236</f>
        <v>0</v>
      </c>
      <c r="L102" s="117"/>
    </row>
    <row r="103" spans="2:47" s="8" customFormat="1" ht="25" customHeight="1">
      <c r="B103" s="113"/>
      <c r="D103" s="114" t="s">
        <v>938</v>
      </c>
      <c r="E103" s="115"/>
      <c r="F103" s="115"/>
      <c r="G103" s="115"/>
      <c r="H103" s="115"/>
      <c r="I103" s="115"/>
      <c r="J103" s="116">
        <f>J238</f>
        <v>0</v>
      </c>
      <c r="L103" s="113"/>
    </row>
    <row r="104" spans="2:47" s="9" customFormat="1" ht="19.899999999999999" customHeight="1">
      <c r="B104" s="117"/>
      <c r="D104" s="118" t="s">
        <v>946</v>
      </c>
      <c r="E104" s="119"/>
      <c r="F104" s="119"/>
      <c r="G104" s="119"/>
      <c r="H104" s="119"/>
      <c r="I104" s="119"/>
      <c r="J104" s="120">
        <f>J239</f>
        <v>0</v>
      </c>
      <c r="L104" s="117"/>
    </row>
    <row r="105" spans="2:47" s="9" customFormat="1" ht="19.899999999999999" customHeight="1">
      <c r="B105" s="117"/>
      <c r="D105" s="118" t="s">
        <v>947</v>
      </c>
      <c r="E105" s="119"/>
      <c r="F105" s="119"/>
      <c r="G105" s="119"/>
      <c r="H105" s="119"/>
      <c r="I105" s="119"/>
      <c r="J105" s="120">
        <f>J252</f>
        <v>0</v>
      </c>
      <c r="L105" s="117"/>
    </row>
    <row r="106" spans="2:47" s="9" customFormat="1" ht="19.899999999999999" customHeight="1">
      <c r="B106" s="117"/>
      <c r="D106" s="118" t="s">
        <v>13793</v>
      </c>
      <c r="E106" s="119"/>
      <c r="F106" s="119"/>
      <c r="G106" s="119"/>
      <c r="H106" s="119"/>
      <c r="I106" s="119"/>
      <c r="J106" s="120">
        <f>J257</f>
        <v>0</v>
      </c>
      <c r="L106" s="117"/>
    </row>
    <row r="107" spans="2:47" s="8" customFormat="1" ht="25" customHeight="1">
      <c r="B107" s="113"/>
      <c r="D107" s="114" t="s">
        <v>512</v>
      </c>
      <c r="E107" s="115"/>
      <c r="F107" s="115"/>
      <c r="G107" s="115"/>
      <c r="H107" s="115"/>
      <c r="I107" s="115"/>
      <c r="J107" s="116">
        <f>J262</f>
        <v>0</v>
      </c>
      <c r="L107" s="113"/>
    </row>
    <row r="108" spans="2:47" s="9" customFormat="1" ht="19.899999999999999" customHeight="1">
      <c r="B108" s="117"/>
      <c r="D108" s="118" t="s">
        <v>16487</v>
      </c>
      <c r="E108" s="119"/>
      <c r="F108" s="119"/>
      <c r="G108" s="119"/>
      <c r="H108" s="119"/>
      <c r="I108" s="119"/>
      <c r="J108" s="120">
        <f>J263</f>
        <v>0</v>
      </c>
      <c r="L108" s="117"/>
    </row>
    <row r="109" spans="2:47" s="1" customFormat="1" ht="21.75" customHeight="1">
      <c r="B109" s="31"/>
      <c r="L109" s="31"/>
    </row>
    <row r="110" spans="2:47" s="1" customFormat="1" ht="7" customHeight="1">
      <c r="B110" s="46"/>
      <c r="C110" s="47"/>
      <c r="D110" s="47"/>
      <c r="E110" s="47"/>
      <c r="F110" s="47"/>
      <c r="G110" s="47"/>
      <c r="H110" s="47"/>
      <c r="I110" s="47"/>
      <c r="J110" s="47"/>
      <c r="K110" s="47"/>
      <c r="L110" s="31"/>
    </row>
    <row r="114" spans="2:12" s="1" customFormat="1" ht="7" customHeight="1">
      <c r="B114" s="48"/>
      <c r="C114" s="49"/>
      <c r="D114" s="49"/>
      <c r="E114" s="49"/>
      <c r="F114" s="49"/>
      <c r="G114" s="49"/>
      <c r="H114" s="49"/>
      <c r="I114" s="49"/>
      <c r="J114" s="49"/>
      <c r="K114" s="49"/>
      <c r="L114" s="31"/>
    </row>
    <row r="115" spans="2:12" s="1" customFormat="1" ht="25" customHeight="1">
      <c r="B115" s="31"/>
      <c r="C115" s="20" t="s">
        <v>303</v>
      </c>
      <c r="L115" s="31"/>
    </row>
    <row r="116" spans="2:12" s="1" customFormat="1" ht="7" customHeight="1">
      <c r="B116" s="31"/>
      <c r="L116" s="31"/>
    </row>
    <row r="117" spans="2:12" s="1" customFormat="1" ht="12" customHeight="1">
      <c r="B117" s="31"/>
      <c r="C117" s="26" t="s">
        <v>15</v>
      </c>
      <c r="L117" s="31"/>
    </row>
    <row r="118" spans="2:12" s="1" customFormat="1" ht="26.25" customHeight="1">
      <c r="B118" s="31"/>
      <c r="E118" s="261" t="str">
        <f>E7</f>
        <v>Dostavba a rekonštrukcia lôžkovej časti Nemocnice s poliklinikou v Spišskej Novej Vsi</v>
      </c>
      <c r="F118" s="262"/>
      <c r="G118" s="262"/>
      <c r="H118" s="262"/>
      <c r="L118" s="31"/>
    </row>
    <row r="119" spans="2:12" ht="12" customHeight="1">
      <c r="B119" s="19"/>
      <c r="C119" s="26" t="s">
        <v>285</v>
      </c>
      <c r="L119" s="19"/>
    </row>
    <row r="120" spans="2:12" s="1" customFormat="1" ht="16.5" customHeight="1">
      <c r="B120" s="31"/>
      <c r="E120" s="261" t="s">
        <v>16185</v>
      </c>
      <c r="F120" s="263"/>
      <c r="G120" s="263"/>
      <c r="H120" s="263"/>
      <c r="L120" s="31"/>
    </row>
    <row r="121" spans="2:12" s="1" customFormat="1" ht="12" customHeight="1">
      <c r="B121" s="31"/>
      <c r="C121" s="26" t="s">
        <v>287</v>
      </c>
      <c r="L121" s="31"/>
    </row>
    <row r="122" spans="2:12" s="1" customFormat="1" ht="16.5" customHeight="1">
      <c r="B122" s="31"/>
      <c r="E122" s="243" t="str">
        <f>E11</f>
        <v>E.1.2 - Búracie práce</v>
      </c>
      <c r="F122" s="263"/>
      <c r="G122" s="263"/>
      <c r="H122" s="263"/>
      <c r="L122" s="31"/>
    </row>
    <row r="123" spans="2:12" s="1" customFormat="1" ht="7" customHeight="1">
      <c r="B123" s="31"/>
      <c r="L123" s="31"/>
    </row>
    <row r="124" spans="2:12" s="1" customFormat="1" ht="12" customHeight="1">
      <c r="B124" s="31"/>
      <c r="C124" s="26" t="s">
        <v>19</v>
      </c>
      <c r="F124" s="24" t="str">
        <f>F14</f>
        <v>parc.č.:1094/1,17,81,82,98,99,1095,1096,9243/18</v>
      </c>
      <c r="I124" s="26" t="s">
        <v>21</v>
      </c>
      <c r="J124" s="54" t="str">
        <f>IF(J14="","",J14)</f>
        <v>6. 3. 2024</v>
      </c>
      <c r="L124" s="31"/>
    </row>
    <row r="125" spans="2:12" s="1" customFormat="1" ht="7" customHeight="1">
      <c r="B125" s="31"/>
      <c r="L125" s="31"/>
    </row>
    <row r="126" spans="2:12" s="1" customFormat="1" ht="25.65" customHeight="1">
      <c r="B126" s="31"/>
      <c r="C126" s="26" t="s">
        <v>23</v>
      </c>
      <c r="F126" s="24" t="str">
        <f>E17</f>
        <v>Nemocnica s poliklinikou, Spišská Nová Ves</v>
      </c>
      <c r="I126" s="26" t="s">
        <v>29</v>
      </c>
      <c r="J126" s="29" t="str">
        <f>E23</f>
        <v>d.g.A. design graphic architecture s.r.o.</v>
      </c>
      <c r="L126" s="31"/>
    </row>
    <row r="127" spans="2:12" s="1" customFormat="1" ht="15.15" customHeight="1">
      <c r="B127" s="31"/>
      <c r="C127" s="26" t="s">
        <v>27</v>
      </c>
      <c r="F127" s="24" t="str">
        <f>IF(E20="","",E20)</f>
        <v>Vyplň údaj</v>
      </c>
      <c r="I127" s="26" t="s">
        <v>32</v>
      </c>
      <c r="J127" s="29" t="str">
        <f>E26</f>
        <v xml:space="preserve"> </v>
      </c>
      <c r="L127" s="31"/>
    </row>
    <row r="128" spans="2:12" s="1" customFormat="1" ht="10.25" customHeight="1">
      <c r="B128" s="31"/>
      <c r="L128" s="31"/>
    </row>
    <row r="129" spans="2:65" s="10" customFormat="1" ht="29.25" customHeight="1">
      <c r="B129" s="121"/>
      <c r="C129" s="122" t="s">
        <v>304</v>
      </c>
      <c r="D129" s="123" t="s">
        <v>61</v>
      </c>
      <c r="E129" s="123" t="s">
        <v>57</v>
      </c>
      <c r="F129" s="123" t="s">
        <v>58</v>
      </c>
      <c r="G129" s="123" t="s">
        <v>305</v>
      </c>
      <c r="H129" s="123" t="s">
        <v>306</v>
      </c>
      <c r="I129" s="123" t="s">
        <v>307</v>
      </c>
      <c r="J129" s="124" t="s">
        <v>294</v>
      </c>
      <c r="K129" s="125" t="s">
        <v>308</v>
      </c>
      <c r="L129" s="121"/>
      <c r="M129" s="61" t="s">
        <v>1</v>
      </c>
      <c r="N129" s="62" t="s">
        <v>40</v>
      </c>
      <c r="O129" s="62" t="s">
        <v>309</v>
      </c>
      <c r="P129" s="62" t="s">
        <v>310</v>
      </c>
      <c r="Q129" s="62" t="s">
        <v>311</v>
      </c>
      <c r="R129" s="62" t="s">
        <v>312</v>
      </c>
      <c r="S129" s="62" t="s">
        <v>313</v>
      </c>
      <c r="T129" s="63" t="s">
        <v>314</v>
      </c>
    </row>
    <row r="130" spans="2:65" s="1" customFormat="1" ht="22.75" customHeight="1">
      <c r="B130" s="31"/>
      <c r="C130" s="66" t="s">
        <v>295</v>
      </c>
      <c r="J130" s="126">
        <f>BK130</f>
        <v>0</v>
      </c>
      <c r="L130" s="31"/>
      <c r="M130" s="64"/>
      <c r="N130" s="55"/>
      <c r="O130" s="55"/>
      <c r="P130" s="127">
        <f>P131+P238+P262</f>
        <v>0</v>
      </c>
      <c r="Q130" s="55"/>
      <c r="R130" s="127">
        <f>R131+R238+R262</f>
        <v>644.92284451320006</v>
      </c>
      <c r="S130" s="55"/>
      <c r="T130" s="128">
        <f>T131+T238+T262</f>
        <v>158.91324000000003</v>
      </c>
      <c r="AT130" s="16" t="s">
        <v>75</v>
      </c>
      <c r="AU130" s="16" t="s">
        <v>296</v>
      </c>
      <c r="BK130" s="129">
        <f>BK131+BK238+BK262</f>
        <v>0</v>
      </c>
    </row>
    <row r="131" spans="2:65" s="11" customFormat="1" ht="25.9" customHeight="1">
      <c r="B131" s="130"/>
      <c r="D131" s="131" t="s">
        <v>75</v>
      </c>
      <c r="E131" s="132" t="s">
        <v>315</v>
      </c>
      <c r="F131" s="132" t="s">
        <v>316</v>
      </c>
      <c r="I131" s="133"/>
      <c r="J131" s="134">
        <f>BK131</f>
        <v>0</v>
      </c>
      <c r="L131" s="130"/>
      <c r="M131" s="135"/>
      <c r="P131" s="136">
        <f>P132+P178+P236</f>
        <v>0</v>
      </c>
      <c r="R131" s="136">
        <f>R132+R178+R236</f>
        <v>640.52584451320001</v>
      </c>
      <c r="T131" s="137">
        <f>T132+T178+T236</f>
        <v>158.74380000000002</v>
      </c>
      <c r="AR131" s="131" t="s">
        <v>83</v>
      </c>
      <c r="AT131" s="138" t="s">
        <v>75</v>
      </c>
      <c r="AU131" s="138" t="s">
        <v>76</v>
      </c>
      <c r="AY131" s="131" t="s">
        <v>317</v>
      </c>
      <c r="BK131" s="139">
        <f>BK132+BK178+BK236</f>
        <v>0</v>
      </c>
    </row>
    <row r="132" spans="2:65" s="11" customFormat="1" ht="22.75" customHeight="1">
      <c r="B132" s="130"/>
      <c r="D132" s="131" t="s">
        <v>75</v>
      </c>
      <c r="E132" s="140" t="s">
        <v>83</v>
      </c>
      <c r="F132" s="140" t="s">
        <v>318</v>
      </c>
      <c r="I132" s="133"/>
      <c r="J132" s="141">
        <f>BK132</f>
        <v>0</v>
      </c>
      <c r="L132" s="130"/>
      <c r="M132" s="135"/>
      <c r="P132" s="136">
        <f>SUM(P133:P177)</f>
        <v>0</v>
      </c>
      <c r="R132" s="136">
        <f>SUM(R133:R177)</f>
        <v>640.33199999999999</v>
      </c>
      <c r="T132" s="137">
        <f>SUM(T133:T177)</f>
        <v>51.489200000000004</v>
      </c>
      <c r="AR132" s="131" t="s">
        <v>83</v>
      </c>
      <c r="AT132" s="138" t="s">
        <v>75</v>
      </c>
      <c r="AU132" s="138" t="s">
        <v>83</v>
      </c>
      <c r="AY132" s="131" t="s">
        <v>317</v>
      </c>
      <c r="BK132" s="139">
        <f>SUM(BK133:BK177)</f>
        <v>0</v>
      </c>
    </row>
    <row r="133" spans="2:65" s="1" customFormat="1" ht="33" customHeight="1">
      <c r="B133" s="142"/>
      <c r="C133" s="143" t="s">
        <v>83</v>
      </c>
      <c r="D133" s="143" t="s">
        <v>319</v>
      </c>
      <c r="E133" s="144" t="s">
        <v>16488</v>
      </c>
      <c r="F133" s="145" t="s">
        <v>16489</v>
      </c>
      <c r="G133" s="146" t="s">
        <v>444</v>
      </c>
      <c r="H133" s="147">
        <v>52.185000000000002</v>
      </c>
      <c r="I133" s="148"/>
      <c r="J133" s="149">
        <f>ROUND(I133*H133,2)</f>
        <v>0</v>
      </c>
      <c r="K133" s="150"/>
      <c r="L133" s="31"/>
      <c r="M133" s="151" t="s">
        <v>1</v>
      </c>
      <c r="N133" s="152" t="s">
        <v>42</v>
      </c>
      <c r="P133" s="153">
        <f>O133*H133</f>
        <v>0</v>
      </c>
      <c r="Q133" s="153">
        <v>0</v>
      </c>
      <c r="R133" s="153">
        <f>Q133*H133</f>
        <v>0</v>
      </c>
      <c r="S133" s="153">
        <v>0.24</v>
      </c>
      <c r="T133" s="154">
        <f>S133*H133</f>
        <v>12.5244</v>
      </c>
      <c r="AR133" s="155" t="s">
        <v>323</v>
      </c>
      <c r="AT133" s="155" t="s">
        <v>319</v>
      </c>
      <c r="AU133" s="155" t="s">
        <v>88</v>
      </c>
      <c r="AY133" s="16" t="s">
        <v>317</v>
      </c>
      <c r="BE133" s="156">
        <f>IF(N133="základná",J133,0)</f>
        <v>0</v>
      </c>
      <c r="BF133" s="156">
        <f>IF(N133="znížená",J133,0)</f>
        <v>0</v>
      </c>
      <c r="BG133" s="156">
        <f>IF(N133="zákl. prenesená",J133,0)</f>
        <v>0</v>
      </c>
      <c r="BH133" s="156">
        <f>IF(N133="zníž. prenesená",J133,0)</f>
        <v>0</v>
      </c>
      <c r="BI133" s="156">
        <f>IF(N133="nulová",J133,0)</f>
        <v>0</v>
      </c>
      <c r="BJ133" s="16" t="s">
        <v>88</v>
      </c>
      <c r="BK133" s="156">
        <f>ROUND(I133*H133,2)</f>
        <v>0</v>
      </c>
      <c r="BL133" s="16" t="s">
        <v>323</v>
      </c>
      <c r="BM133" s="155" t="s">
        <v>16490</v>
      </c>
    </row>
    <row r="134" spans="2:65" s="12" customFormat="1" ht="10">
      <c r="B134" s="157"/>
      <c r="D134" s="158" t="s">
        <v>328</v>
      </c>
      <c r="E134" s="159" t="s">
        <v>1</v>
      </c>
      <c r="F134" s="160" t="s">
        <v>16491</v>
      </c>
      <c r="H134" s="161">
        <v>52.185000000000002</v>
      </c>
      <c r="I134" s="162"/>
      <c r="L134" s="157"/>
      <c r="M134" s="163"/>
      <c r="T134" s="164"/>
      <c r="AT134" s="159" t="s">
        <v>328</v>
      </c>
      <c r="AU134" s="159" t="s">
        <v>88</v>
      </c>
      <c r="AV134" s="12" t="s">
        <v>88</v>
      </c>
      <c r="AW134" s="12" t="s">
        <v>31</v>
      </c>
      <c r="AX134" s="12" t="s">
        <v>76</v>
      </c>
      <c r="AY134" s="159" t="s">
        <v>317</v>
      </c>
    </row>
    <row r="135" spans="2:65" s="13" customFormat="1" ht="10">
      <c r="B135" s="165"/>
      <c r="D135" s="158" t="s">
        <v>328</v>
      </c>
      <c r="E135" s="166" t="s">
        <v>1</v>
      </c>
      <c r="F135" s="167" t="s">
        <v>331</v>
      </c>
      <c r="H135" s="168">
        <v>52.185000000000002</v>
      </c>
      <c r="I135" s="169"/>
      <c r="L135" s="165"/>
      <c r="M135" s="170"/>
      <c r="T135" s="171"/>
      <c r="AT135" s="166" t="s">
        <v>328</v>
      </c>
      <c r="AU135" s="166" t="s">
        <v>88</v>
      </c>
      <c r="AV135" s="13" t="s">
        <v>92</v>
      </c>
      <c r="AW135" s="13" t="s">
        <v>31</v>
      </c>
      <c r="AX135" s="13" t="s">
        <v>76</v>
      </c>
      <c r="AY135" s="166" t="s">
        <v>317</v>
      </c>
    </row>
    <row r="136" spans="2:65" s="14" customFormat="1" ht="10">
      <c r="B136" s="172"/>
      <c r="D136" s="158" t="s">
        <v>328</v>
      </c>
      <c r="E136" s="173" t="s">
        <v>1</v>
      </c>
      <c r="F136" s="174" t="s">
        <v>332</v>
      </c>
      <c r="H136" s="175">
        <v>52.185000000000002</v>
      </c>
      <c r="I136" s="176"/>
      <c r="L136" s="172"/>
      <c r="M136" s="177"/>
      <c r="T136" s="178"/>
      <c r="AT136" s="173" t="s">
        <v>328</v>
      </c>
      <c r="AU136" s="173" t="s">
        <v>88</v>
      </c>
      <c r="AV136" s="14" t="s">
        <v>323</v>
      </c>
      <c r="AW136" s="14" t="s">
        <v>31</v>
      </c>
      <c r="AX136" s="14" t="s">
        <v>83</v>
      </c>
      <c r="AY136" s="173" t="s">
        <v>317</v>
      </c>
    </row>
    <row r="137" spans="2:65" s="1" customFormat="1" ht="33" customHeight="1">
      <c r="B137" s="142"/>
      <c r="C137" s="143" t="s">
        <v>88</v>
      </c>
      <c r="D137" s="143" t="s">
        <v>319</v>
      </c>
      <c r="E137" s="144" t="s">
        <v>16492</v>
      </c>
      <c r="F137" s="145" t="s">
        <v>16493</v>
      </c>
      <c r="G137" s="146" t="s">
        <v>444</v>
      </c>
      <c r="H137" s="147">
        <v>52.185000000000002</v>
      </c>
      <c r="I137" s="148"/>
      <c r="J137" s="149">
        <f>ROUND(I137*H137,2)</f>
        <v>0</v>
      </c>
      <c r="K137" s="150"/>
      <c r="L137" s="31"/>
      <c r="M137" s="151" t="s">
        <v>1</v>
      </c>
      <c r="N137" s="152" t="s">
        <v>42</v>
      </c>
      <c r="P137" s="153">
        <f>O137*H137</f>
        <v>0</v>
      </c>
      <c r="Q137" s="153">
        <v>0</v>
      </c>
      <c r="R137" s="153">
        <f>Q137*H137</f>
        <v>0</v>
      </c>
      <c r="S137" s="153">
        <v>0.4</v>
      </c>
      <c r="T137" s="154">
        <f>S137*H137</f>
        <v>20.874000000000002</v>
      </c>
      <c r="AR137" s="155" t="s">
        <v>323</v>
      </c>
      <c r="AT137" s="155" t="s">
        <v>319</v>
      </c>
      <c r="AU137" s="155" t="s">
        <v>88</v>
      </c>
      <c r="AY137" s="16" t="s">
        <v>317</v>
      </c>
      <c r="BE137" s="156">
        <f>IF(N137="základná",J137,0)</f>
        <v>0</v>
      </c>
      <c r="BF137" s="156">
        <f>IF(N137="znížená",J137,0)</f>
        <v>0</v>
      </c>
      <c r="BG137" s="156">
        <f>IF(N137="zákl. prenesená",J137,0)</f>
        <v>0</v>
      </c>
      <c r="BH137" s="156">
        <f>IF(N137="zníž. prenesená",J137,0)</f>
        <v>0</v>
      </c>
      <c r="BI137" s="156">
        <f>IF(N137="nulová",J137,0)</f>
        <v>0</v>
      </c>
      <c r="BJ137" s="16" t="s">
        <v>88</v>
      </c>
      <c r="BK137" s="156">
        <f>ROUND(I137*H137,2)</f>
        <v>0</v>
      </c>
      <c r="BL137" s="16" t="s">
        <v>323</v>
      </c>
      <c r="BM137" s="155" t="s">
        <v>16494</v>
      </c>
    </row>
    <row r="138" spans="2:65" s="12" customFormat="1" ht="10">
      <c r="B138" s="157"/>
      <c r="D138" s="158" t="s">
        <v>328</v>
      </c>
      <c r="E138" s="159" t="s">
        <v>1</v>
      </c>
      <c r="F138" s="160" t="s">
        <v>16491</v>
      </c>
      <c r="H138" s="161">
        <v>52.185000000000002</v>
      </c>
      <c r="I138" s="162"/>
      <c r="L138" s="157"/>
      <c r="M138" s="163"/>
      <c r="T138" s="164"/>
      <c r="AT138" s="159" t="s">
        <v>328</v>
      </c>
      <c r="AU138" s="159" t="s">
        <v>88</v>
      </c>
      <c r="AV138" s="12" t="s">
        <v>88</v>
      </c>
      <c r="AW138" s="12" t="s">
        <v>31</v>
      </c>
      <c r="AX138" s="12" t="s">
        <v>76</v>
      </c>
      <c r="AY138" s="159" t="s">
        <v>317</v>
      </c>
    </row>
    <row r="139" spans="2:65" s="13" customFormat="1" ht="10">
      <c r="B139" s="165"/>
      <c r="D139" s="158" t="s">
        <v>328</v>
      </c>
      <c r="E139" s="166" t="s">
        <v>1</v>
      </c>
      <c r="F139" s="167" t="s">
        <v>331</v>
      </c>
      <c r="H139" s="168">
        <v>52.185000000000002</v>
      </c>
      <c r="I139" s="169"/>
      <c r="L139" s="165"/>
      <c r="M139" s="170"/>
      <c r="T139" s="171"/>
      <c r="AT139" s="166" t="s">
        <v>328</v>
      </c>
      <c r="AU139" s="166" t="s">
        <v>88</v>
      </c>
      <c r="AV139" s="13" t="s">
        <v>92</v>
      </c>
      <c r="AW139" s="13" t="s">
        <v>31</v>
      </c>
      <c r="AX139" s="13" t="s">
        <v>76</v>
      </c>
      <c r="AY139" s="166" t="s">
        <v>317</v>
      </c>
    </row>
    <row r="140" spans="2:65" s="14" customFormat="1" ht="10">
      <c r="B140" s="172"/>
      <c r="D140" s="158" t="s">
        <v>328</v>
      </c>
      <c r="E140" s="173" t="s">
        <v>1</v>
      </c>
      <c r="F140" s="174" t="s">
        <v>332</v>
      </c>
      <c r="H140" s="175">
        <v>52.185000000000002</v>
      </c>
      <c r="I140" s="176"/>
      <c r="L140" s="172"/>
      <c r="M140" s="177"/>
      <c r="T140" s="178"/>
      <c r="AT140" s="173" t="s">
        <v>328</v>
      </c>
      <c r="AU140" s="173" t="s">
        <v>88</v>
      </c>
      <c r="AV140" s="14" t="s">
        <v>323</v>
      </c>
      <c r="AW140" s="14" t="s">
        <v>31</v>
      </c>
      <c r="AX140" s="14" t="s">
        <v>83</v>
      </c>
      <c r="AY140" s="173" t="s">
        <v>317</v>
      </c>
    </row>
    <row r="141" spans="2:65" s="1" customFormat="1" ht="24.15" customHeight="1">
      <c r="B141" s="142"/>
      <c r="C141" s="143" t="s">
        <v>92</v>
      </c>
      <c r="D141" s="143" t="s">
        <v>319</v>
      </c>
      <c r="E141" s="144" t="s">
        <v>16495</v>
      </c>
      <c r="F141" s="145" t="s">
        <v>16496</v>
      </c>
      <c r="G141" s="146" t="s">
        <v>444</v>
      </c>
      <c r="H141" s="147">
        <v>52.185000000000002</v>
      </c>
      <c r="I141" s="148"/>
      <c r="J141" s="149">
        <f>ROUND(I141*H141,2)</f>
        <v>0</v>
      </c>
      <c r="K141" s="150"/>
      <c r="L141" s="31"/>
      <c r="M141" s="151" t="s">
        <v>1</v>
      </c>
      <c r="N141" s="152" t="s">
        <v>42</v>
      </c>
      <c r="P141" s="153">
        <f>O141*H141</f>
        <v>0</v>
      </c>
      <c r="Q141" s="153">
        <v>0</v>
      </c>
      <c r="R141" s="153">
        <f>Q141*H141</f>
        <v>0</v>
      </c>
      <c r="S141" s="153">
        <v>0.25</v>
      </c>
      <c r="T141" s="154">
        <f>S141*H141</f>
        <v>13.046250000000001</v>
      </c>
      <c r="AR141" s="155" t="s">
        <v>323</v>
      </c>
      <c r="AT141" s="155" t="s">
        <v>319</v>
      </c>
      <c r="AU141" s="155" t="s">
        <v>88</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323</v>
      </c>
      <c r="BM141" s="155" t="s">
        <v>16497</v>
      </c>
    </row>
    <row r="142" spans="2:65" s="12" customFormat="1" ht="10">
      <c r="B142" s="157"/>
      <c r="D142" s="158" t="s">
        <v>328</v>
      </c>
      <c r="E142" s="159" t="s">
        <v>1</v>
      </c>
      <c r="F142" s="160" t="s">
        <v>16491</v>
      </c>
      <c r="H142" s="161">
        <v>52.185000000000002</v>
      </c>
      <c r="I142" s="162"/>
      <c r="L142" s="157"/>
      <c r="M142" s="163"/>
      <c r="T142" s="164"/>
      <c r="AT142" s="159" t="s">
        <v>328</v>
      </c>
      <c r="AU142" s="159" t="s">
        <v>88</v>
      </c>
      <c r="AV142" s="12" t="s">
        <v>88</v>
      </c>
      <c r="AW142" s="12" t="s">
        <v>31</v>
      </c>
      <c r="AX142" s="12" t="s">
        <v>76</v>
      </c>
      <c r="AY142" s="159" t="s">
        <v>317</v>
      </c>
    </row>
    <row r="143" spans="2:65" s="13" customFormat="1" ht="10">
      <c r="B143" s="165"/>
      <c r="D143" s="158" t="s">
        <v>328</v>
      </c>
      <c r="E143" s="166" t="s">
        <v>1</v>
      </c>
      <c r="F143" s="167" t="s">
        <v>331</v>
      </c>
      <c r="H143" s="168">
        <v>52.185000000000002</v>
      </c>
      <c r="I143" s="169"/>
      <c r="L143" s="165"/>
      <c r="M143" s="170"/>
      <c r="T143" s="171"/>
      <c r="AT143" s="166" t="s">
        <v>328</v>
      </c>
      <c r="AU143" s="166" t="s">
        <v>88</v>
      </c>
      <c r="AV143" s="13" t="s">
        <v>92</v>
      </c>
      <c r="AW143" s="13" t="s">
        <v>31</v>
      </c>
      <c r="AX143" s="13" t="s">
        <v>76</v>
      </c>
      <c r="AY143" s="166" t="s">
        <v>317</v>
      </c>
    </row>
    <row r="144" spans="2:65" s="14" customFormat="1" ht="10">
      <c r="B144" s="172"/>
      <c r="D144" s="158" t="s">
        <v>328</v>
      </c>
      <c r="E144" s="173" t="s">
        <v>1</v>
      </c>
      <c r="F144" s="174" t="s">
        <v>332</v>
      </c>
      <c r="H144" s="175">
        <v>52.185000000000002</v>
      </c>
      <c r="I144" s="176"/>
      <c r="L144" s="172"/>
      <c r="M144" s="177"/>
      <c r="T144" s="178"/>
      <c r="AT144" s="173" t="s">
        <v>328</v>
      </c>
      <c r="AU144" s="173" t="s">
        <v>88</v>
      </c>
      <c r="AV144" s="14" t="s">
        <v>323</v>
      </c>
      <c r="AW144" s="14" t="s">
        <v>31</v>
      </c>
      <c r="AX144" s="14" t="s">
        <v>83</v>
      </c>
      <c r="AY144" s="173" t="s">
        <v>317</v>
      </c>
    </row>
    <row r="145" spans="2:65" s="1" customFormat="1" ht="33" customHeight="1">
      <c r="B145" s="142"/>
      <c r="C145" s="143" t="s">
        <v>323</v>
      </c>
      <c r="D145" s="143" t="s">
        <v>319</v>
      </c>
      <c r="E145" s="144" t="s">
        <v>16498</v>
      </c>
      <c r="F145" s="145" t="s">
        <v>16499</v>
      </c>
      <c r="G145" s="146" t="s">
        <v>484</v>
      </c>
      <c r="H145" s="147">
        <v>34.79</v>
      </c>
      <c r="I145" s="148"/>
      <c r="J145" s="149">
        <f>ROUND(I145*H145,2)</f>
        <v>0</v>
      </c>
      <c r="K145" s="150"/>
      <c r="L145" s="31"/>
      <c r="M145" s="151" t="s">
        <v>1</v>
      </c>
      <c r="N145" s="152" t="s">
        <v>42</v>
      </c>
      <c r="P145" s="153">
        <f>O145*H145</f>
        <v>0</v>
      </c>
      <c r="Q145" s="153">
        <v>0</v>
      </c>
      <c r="R145" s="153">
        <f>Q145*H145</f>
        <v>0</v>
      </c>
      <c r="S145" s="153">
        <v>0.14499999999999999</v>
      </c>
      <c r="T145" s="154">
        <f>S145*H145</f>
        <v>5.0445499999999992</v>
      </c>
      <c r="AR145" s="155" t="s">
        <v>323</v>
      </c>
      <c r="AT145" s="155" t="s">
        <v>319</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323</v>
      </c>
      <c r="BM145" s="155" t="s">
        <v>16500</v>
      </c>
    </row>
    <row r="146" spans="2:65" s="12" customFormat="1" ht="10">
      <c r="B146" s="157"/>
      <c r="D146" s="158" t="s">
        <v>328</v>
      </c>
      <c r="E146" s="159" t="s">
        <v>1</v>
      </c>
      <c r="F146" s="160" t="s">
        <v>16501</v>
      </c>
      <c r="H146" s="161">
        <v>34.79</v>
      </c>
      <c r="I146" s="162"/>
      <c r="L146" s="157"/>
      <c r="M146" s="163"/>
      <c r="T146" s="164"/>
      <c r="AT146" s="159" t="s">
        <v>328</v>
      </c>
      <c r="AU146" s="159" t="s">
        <v>88</v>
      </c>
      <c r="AV146" s="12" t="s">
        <v>88</v>
      </c>
      <c r="AW146" s="12" t="s">
        <v>31</v>
      </c>
      <c r="AX146" s="12" t="s">
        <v>76</v>
      </c>
      <c r="AY146" s="159" t="s">
        <v>317</v>
      </c>
    </row>
    <row r="147" spans="2:65" s="13" customFormat="1" ht="10">
      <c r="B147" s="165"/>
      <c r="D147" s="158" t="s">
        <v>328</v>
      </c>
      <c r="E147" s="166" t="s">
        <v>1</v>
      </c>
      <c r="F147" s="167" t="s">
        <v>331</v>
      </c>
      <c r="H147" s="168">
        <v>34.79</v>
      </c>
      <c r="I147" s="169"/>
      <c r="L147" s="165"/>
      <c r="M147" s="170"/>
      <c r="T147" s="171"/>
      <c r="AT147" s="166" t="s">
        <v>328</v>
      </c>
      <c r="AU147" s="166" t="s">
        <v>88</v>
      </c>
      <c r="AV147" s="13" t="s">
        <v>92</v>
      </c>
      <c r="AW147" s="13" t="s">
        <v>31</v>
      </c>
      <c r="AX147" s="13" t="s">
        <v>76</v>
      </c>
      <c r="AY147" s="166" t="s">
        <v>317</v>
      </c>
    </row>
    <row r="148" spans="2:65" s="14" customFormat="1" ht="10">
      <c r="B148" s="172"/>
      <c r="D148" s="158" t="s">
        <v>328</v>
      </c>
      <c r="E148" s="173" t="s">
        <v>1</v>
      </c>
      <c r="F148" s="174" t="s">
        <v>332</v>
      </c>
      <c r="H148" s="175">
        <v>34.79</v>
      </c>
      <c r="I148" s="176"/>
      <c r="L148" s="172"/>
      <c r="M148" s="177"/>
      <c r="T148" s="178"/>
      <c r="AT148" s="173" t="s">
        <v>328</v>
      </c>
      <c r="AU148" s="173" t="s">
        <v>88</v>
      </c>
      <c r="AV148" s="14" t="s">
        <v>323</v>
      </c>
      <c r="AW148" s="14" t="s">
        <v>31</v>
      </c>
      <c r="AX148" s="14" t="s">
        <v>83</v>
      </c>
      <c r="AY148" s="173" t="s">
        <v>317</v>
      </c>
    </row>
    <row r="149" spans="2:65" s="1" customFormat="1" ht="24.15" customHeight="1">
      <c r="B149" s="142"/>
      <c r="C149" s="143" t="s">
        <v>341</v>
      </c>
      <c r="D149" s="143" t="s">
        <v>319</v>
      </c>
      <c r="E149" s="144" t="s">
        <v>957</v>
      </c>
      <c r="F149" s="145" t="s">
        <v>16502</v>
      </c>
      <c r="G149" s="146" t="s">
        <v>322</v>
      </c>
      <c r="H149" s="147">
        <v>1078</v>
      </c>
      <c r="I149" s="148"/>
      <c r="J149" s="149">
        <f>ROUND(I149*H149,2)</f>
        <v>0</v>
      </c>
      <c r="K149" s="150"/>
      <c r="L149" s="31"/>
      <c r="M149" s="151" t="s">
        <v>1</v>
      </c>
      <c r="N149" s="152" t="s">
        <v>42</v>
      </c>
      <c r="P149" s="153">
        <f>O149*H149</f>
        <v>0</v>
      </c>
      <c r="Q149" s="153">
        <v>0</v>
      </c>
      <c r="R149" s="153">
        <f>Q149*H149</f>
        <v>0</v>
      </c>
      <c r="S149" s="153">
        <v>0</v>
      </c>
      <c r="T149" s="154">
        <f>S149*H149</f>
        <v>0</v>
      </c>
      <c r="AR149" s="155" t="s">
        <v>323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16503</v>
      </c>
    </row>
    <row r="150" spans="2:65" s="12" customFormat="1" ht="10">
      <c r="B150" s="157"/>
      <c r="D150" s="158" t="s">
        <v>328</v>
      </c>
      <c r="E150" s="159" t="s">
        <v>1</v>
      </c>
      <c r="F150" s="160" t="s">
        <v>16504</v>
      </c>
      <c r="H150" s="161">
        <v>955.6</v>
      </c>
      <c r="I150" s="162"/>
      <c r="L150" s="157"/>
      <c r="M150" s="163"/>
      <c r="T150" s="164"/>
      <c r="AT150" s="159" t="s">
        <v>328</v>
      </c>
      <c r="AU150" s="159" t="s">
        <v>88</v>
      </c>
      <c r="AV150" s="12" t="s">
        <v>88</v>
      </c>
      <c r="AW150" s="12" t="s">
        <v>31</v>
      </c>
      <c r="AX150" s="12" t="s">
        <v>76</v>
      </c>
      <c r="AY150" s="159" t="s">
        <v>317</v>
      </c>
    </row>
    <row r="151" spans="2:65" s="13" customFormat="1" ht="10">
      <c r="B151" s="165"/>
      <c r="D151" s="158" t="s">
        <v>328</v>
      </c>
      <c r="E151" s="166" t="s">
        <v>1</v>
      </c>
      <c r="F151" s="167" t="s">
        <v>13910</v>
      </c>
      <c r="H151" s="168">
        <v>955.6</v>
      </c>
      <c r="I151" s="169"/>
      <c r="L151" s="165"/>
      <c r="M151" s="170"/>
      <c r="T151" s="171"/>
      <c r="AT151" s="166" t="s">
        <v>328</v>
      </c>
      <c r="AU151" s="166" t="s">
        <v>88</v>
      </c>
      <c r="AV151" s="13" t="s">
        <v>92</v>
      </c>
      <c r="AW151" s="13" t="s">
        <v>31</v>
      </c>
      <c r="AX151" s="13" t="s">
        <v>76</v>
      </c>
      <c r="AY151" s="166" t="s">
        <v>317</v>
      </c>
    </row>
    <row r="152" spans="2:65" s="12" customFormat="1" ht="10">
      <c r="B152" s="157"/>
      <c r="D152" s="158" t="s">
        <v>328</v>
      </c>
      <c r="E152" s="159" t="s">
        <v>1</v>
      </c>
      <c r="F152" s="160" t="s">
        <v>16505</v>
      </c>
      <c r="H152" s="161">
        <v>122.4</v>
      </c>
      <c r="I152" s="162"/>
      <c r="L152" s="157"/>
      <c r="M152" s="163"/>
      <c r="T152" s="164"/>
      <c r="AT152" s="159" t="s">
        <v>328</v>
      </c>
      <c r="AU152" s="159" t="s">
        <v>88</v>
      </c>
      <c r="AV152" s="12" t="s">
        <v>88</v>
      </c>
      <c r="AW152" s="12" t="s">
        <v>31</v>
      </c>
      <c r="AX152" s="12" t="s">
        <v>76</v>
      </c>
      <c r="AY152" s="159" t="s">
        <v>317</v>
      </c>
    </row>
    <row r="153" spans="2:65" s="13" customFormat="1" ht="10">
      <c r="B153" s="165"/>
      <c r="D153" s="158" t="s">
        <v>328</v>
      </c>
      <c r="E153" s="166" t="s">
        <v>1</v>
      </c>
      <c r="F153" s="167" t="s">
        <v>13883</v>
      </c>
      <c r="H153" s="168">
        <v>122.4</v>
      </c>
      <c r="I153" s="169"/>
      <c r="L153" s="165"/>
      <c r="M153" s="170"/>
      <c r="T153" s="171"/>
      <c r="AT153" s="166" t="s">
        <v>328</v>
      </c>
      <c r="AU153" s="166" t="s">
        <v>88</v>
      </c>
      <c r="AV153" s="13" t="s">
        <v>92</v>
      </c>
      <c r="AW153" s="13" t="s">
        <v>31</v>
      </c>
      <c r="AX153" s="13" t="s">
        <v>76</v>
      </c>
      <c r="AY153" s="166" t="s">
        <v>317</v>
      </c>
    </row>
    <row r="154" spans="2:65" s="14" customFormat="1" ht="10">
      <c r="B154" s="172"/>
      <c r="D154" s="158" t="s">
        <v>328</v>
      </c>
      <c r="E154" s="173" t="s">
        <v>1</v>
      </c>
      <c r="F154" s="174" t="s">
        <v>332</v>
      </c>
      <c r="H154" s="175">
        <v>1078</v>
      </c>
      <c r="I154" s="176"/>
      <c r="L154" s="172"/>
      <c r="M154" s="177"/>
      <c r="T154" s="178"/>
      <c r="AT154" s="173" t="s">
        <v>328</v>
      </c>
      <c r="AU154" s="173" t="s">
        <v>88</v>
      </c>
      <c r="AV154" s="14" t="s">
        <v>323</v>
      </c>
      <c r="AW154" s="14" t="s">
        <v>31</v>
      </c>
      <c r="AX154" s="14" t="s">
        <v>83</v>
      </c>
      <c r="AY154" s="173" t="s">
        <v>317</v>
      </c>
    </row>
    <row r="155" spans="2:65" s="1" customFormat="1" ht="24.15" customHeight="1">
      <c r="B155" s="142"/>
      <c r="C155" s="143" t="s">
        <v>346</v>
      </c>
      <c r="D155" s="143" t="s">
        <v>319</v>
      </c>
      <c r="E155" s="144" t="s">
        <v>337</v>
      </c>
      <c r="F155" s="145" t="s">
        <v>16506</v>
      </c>
      <c r="G155" s="146" t="s">
        <v>322</v>
      </c>
      <c r="H155" s="147">
        <v>539</v>
      </c>
      <c r="I155" s="148"/>
      <c r="J155" s="149">
        <f>ROUND(I155*H155,2)</f>
        <v>0</v>
      </c>
      <c r="K155" s="150"/>
      <c r="L155" s="31"/>
      <c r="M155" s="151" t="s">
        <v>1</v>
      </c>
      <c r="N155" s="152" t="s">
        <v>42</v>
      </c>
      <c r="P155" s="153">
        <f>O155*H155</f>
        <v>0</v>
      </c>
      <c r="Q155" s="153">
        <v>0</v>
      </c>
      <c r="R155" s="153">
        <f>Q155*H155</f>
        <v>0</v>
      </c>
      <c r="S155" s="153">
        <v>0</v>
      </c>
      <c r="T155" s="154">
        <f>S155*H155</f>
        <v>0</v>
      </c>
      <c r="AR155" s="155" t="s">
        <v>323</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323</v>
      </c>
      <c r="BM155" s="155" t="s">
        <v>16507</v>
      </c>
    </row>
    <row r="156" spans="2:65" s="12" customFormat="1" ht="10">
      <c r="B156" s="157"/>
      <c r="D156" s="158" t="s">
        <v>328</v>
      </c>
      <c r="E156" s="159" t="s">
        <v>1</v>
      </c>
      <c r="F156" s="160" t="s">
        <v>16508</v>
      </c>
      <c r="H156" s="161">
        <v>477.8</v>
      </c>
      <c r="I156" s="162"/>
      <c r="L156" s="157"/>
      <c r="M156" s="163"/>
      <c r="T156" s="164"/>
      <c r="AT156" s="159" t="s">
        <v>328</v>
      </c>
      <c r="AU156" s="159" t="s">
        <v>88</v>
      </c>
      <c r="AV156" s="12" t="s">
        <v>88</v>
      </c>
      <c r="AW156" s="12" t="s">
        <v>31</v>
      </c>
      <c r="AX156" s="12" t="s">
        <v>76</v>
      </c>
      <c r="AY156" s="159" t="s">
        <v>317</v>
      </c>
    </row>
    <row r="157" spans="2:65" s="13" customFormat="1" ht="10">
      <c r="B157" s="165"/>
      <c r="D157" s="158" t="s">
        <v>328</v>
      </c>
      <c r="E157" s="166" t="s">
        <v>1</v>
      </c>
      <c r="F157" s="167" t="s">
        <v>13910</v>
      </c>
      <c r="H157" s="168">
        <v>477.8</v>
      </c>
      <c r="I157" s="169"/>
      <c r="L157" s="165"/>
      <c r="M157" s="170"/>
      <c r="T157" s="171"/>
      <c r="AT157" s="166" t="s">
        <v>328</v>
      </c>
      <c r="AU157" s="166" t="s">
        <v>88</v>
      </c>
      <c r="AV157" s="13" t="s">
        <v>92</v>
      </c>
      <c r="AW157" s="13" t="s">
        <v>31</v>
      </c>
      <c r="AX157" s="13" t="s">
        <v>76</v>
      </c>
      <c r="AY157" s="166" t="s">
        <v>317</v>
      </c>
    </row>
    <row r="158" spans="2:65" s="12" customFormat="1" ht="10">
      <c r="B158" s="157"/>
      <c r="D158" s="158" t="s">
        <v>328</v>
      </c>
      <c r="E158" s="159" t="s">
        <v>1</v>
      </c>
      <c r="F158" s="160" t="s">
        <v>16509</v>
      </c>
      <c r="H158" s="161">
        <v>61.2</v>
      </c>
      <c r="I158" s="162"/>
      <c r="L158" s="157"/>
      <c r="M158" s="163"/>
      <c r="T158" s="164"/>
      <c r="AT158" s="159" t="s">
        <v>328</v>
      </c>
      <c r="AU158" s="159" t="s">
        <v>88</v>
      </c>
      <c r="AV158" s="12" t="s">
        <v>88</v>
      </c>
      <c r="AW158" s="12" t="s">
        <v>31</v>
      </c>
      <c r="AX158" s="12" t="s">
        <v>76</v>
      </c>
      <c r="AY158" s="159" t="s">
        <v>317</v>
      </c>
    </row>
    <row r="159" spans="2:65" s="13" customFormat="1" ht="10">
      <c r="B159" s="165"/>
      <c r="D159" s="158" t="s">
        <v>328</v>
      </c>
      <c r="E159" s="166" t="s">
        <v>1</v>
      </c>
      <c r="F159" s="167" t="s">
        <v>13883</v>
      </c>
      <c r="H159" s="168">
        <v>61.2</v>
      </c>
      <c r="I159" s="169"/>
      <c r="L159" s="165"/>
      <c r="M159" s="170"/>
      <c r="T159" s="171"/>
      <c r="AT159" s="166" t="s">
        <v>328</v>
      </c>
      <c r="AU159" s="166" t="s">
        <v>88</v>
      </c>
      <c r="AV159" s="13" t="s">
        <v>92</v>
      </c>
      <c r="AW159" s="13" t="s">
        <v>31</v>
      </c>
      <c r="AX159" s="13" t="s">
        <v>76</v>
      </c>
      <c r="AY159" s="166" t="s">
        <v>317</v>
      </c>
    </row>
    <row r="160" spans="2:65" s="14" customFormat="1" ht="10">
      <c r="B160" s="172"/>
      <c r="D160" s="158" t="s">
        <v>328</v>
      </c>
      <c r="E160" s="173" t="s">
        <v>1</v>
      </c>
      <c r="F160" s="174" t="s">
        <v>332</v>
      </c>
      <c r="H160" s="175">
        <v>539</v>
      </c>
      <c r="I160" s="176"/>
      <c r="L160" s="172"/>
      <c r="M160" s="177"/>
      <c r="T160" s="178"/>
      <c r="AT160" s="173" t="s">
        <v>328</v>
      </c>
      <c r="AU160" s="173" t="s">
        <v>88</v>
      </c>
      <c r="AV160" s="14" t="s">
        <v>323</v>
      </c>
      <c r="AW160" s="14" t="s">
        <v>31</v>
      </c>
      <c r="AX160" s="14" t="s">
        <v>83</v>
      </c>
      <c r="AY160" s="173" t="s">
        <v>317</v>
      </c>
    </row>
    <row r="161" spans="2:65" s="1" customFormat="1" ht="37.75" customHeight="1">
      <c r="B161" s="142"/>
      <c r="C161" s="143" t="s">
        <v>351</v>
      </c>
      <c r="D161" s="143" t="s">
        <v>319</v>
      </c>
      <c r="E161" s="144" t="s">
        <v>16510</v>
      </c>
      <c r="F161" s="145" t="s">
        <v>16511</v>
      </c>
      <c r="G161" s="146" t="s">
        <v>322</v>
      </c>
      <c r="H161" s="147">
        <v>711.48</v>
      </c>
      <c r="I161" s="148"/>
      <c r="J161" s="149">
        <f>ROUND(I161*H161,2)</f>
        <v>0</v>
      </c>
      <c r="K161" s="150"/>
      <c r="L161" s="31"/>
      <c r="M161" s="151" t="s">
        <v>1</v>
      </c>
      <c r="N161" s="152" t="s">
        <v>42</v>
      </c>
      <c r="P161" s="153">
        <f>O161*H161</f>
        <v>0</v>
      </c>
      <c r="Q161" s="153">
        <v>0</v>
      </c>
      <c r="R161" s="153">
        <f>Q161*H161</f>
        <v>0</v>
      </c>
      <c r="S161" s="153">
        <v>0</v>
      </c>
      <c r="T161" s="154">
        <f>S161*H161</f>
        <v>0</v>
      </c>
      <c r="AR161" s="155" t="s">
        <v>323</v>
      </c>
      <c r="AT161" s="155" t="s">
        <v>319</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323</v>
      </c>
      <c r="BM161" s="155" t="s">
        <v>16512</v>
      </c>
    </row>
    <row r="162" spans="2:65" s="12" customFormat="1" ht="10">
      <c r="B162" s="157"/>
      <c r="D162" s="158" t="s">
        <v>328</v>
      </c>
      <c r="E162" s="159" t="s">
        <v>1</v>
      </c>
      <c r="F162" s="160" t="s">
        <v>16513</v>
      </c>
      <c r="H162" s="161">
        <v>711.48</v>
      </c>
      <c r="I162" s="162"/>
      <c r="L162" s="157"/>
      <c r="M162" s="163"/>
      <c r="T162" s="164"/>
      <c r="AT162" s="159" t="s">
        <v>328</v>
      </c>
      <c r="AU162" s="159" t="s">
        <v>88</v>
      </c>
      <c r="AV162" s="12" t="s">
        <v>88</v>
      </c>
      <c r="AW162" s="12" t="s">
        <v>31</v>
      </c>
      <c r="AX162" s="12" t="s">
        <v>76</v>
      </c>
      <c r="AY162" s="159" t="s">
        <v>317</v>
      </c>
    </row>
    <row r="163" spans="2:65" s="13" customFormat="1" ht="10">
      <c r="B163" s="165"/>
      <c r="D163" s="158" t="s">
        <v>328</v>
      </c>
      <c r="E163" s="166" t="s">
        <v>1</v>
      </c>
      <c r="F163" s="167" t="s">
        <v>331</v>
      </c>
      <c r="H163" s="168">
        <v>711.48</v>
      </c>
      <c r="I163" s="169"/>
      <c r="L163" s="165"/>
      <c r="M163" s="170"/>
      <c r="T163" s="171"/>
      <c r="AT163" s="166" t="s">
        <v>328</v>
      </c>
      <c r="AU163" s="166" t="s">
        <v>88</v>
      </c>
      <c r="AV163" s="13" t="s">
        <v>92</v>
      </c>
      <c r="AW163" s="13" t="s">
        <v>31</v>
      </c>
      <c r="AX163" s="13" t="s">
        <v>76</v>
      </c>
      <c r="AY163" s="166" t="s">
        <v>317</v>
      </c>
    </row>
    <row r="164" spans="2:65" s="14" customFormat="1" ht="10">
      <c r="B164" s="172"/>
      <c r="D164" s="158" t="s">
        <v>328</v>
      </c>
      <c r="E164" s="173" t="s">
        <v>1</v>
      </c>
      <c r="F164" s="174" t="s">
        <v>332</v>
      </c>
      <c r="H164" s="175">
        <v>711.48</v>
      </c>
      <c r="I164" s="176"/>
      <c r="L164" s="172"/>
      <c r="M164" s="177"/>
      <c r="T164" s="178"/>
      <c r="AT164" s="173" t="s">
        <v>328</v>
      </c>
      <c r="AU164" s="173" t="s">
        <v>88</v>
      </c>
      <c r="AV164" s="14" t="s">
        <v>323</v>
      </c>
      <c r="AW164" s="14" t="s">
        <v>31</v>
      </c>
      <c r="AX164" s="14" t="s">
        <v>83</v>
      </c>
      <c r="AY164" s="173" t="s">
        <v>317</v>
      </c>
    </row>
    <row r="165" spans="2:65" s="1" customFormat="1" ht="24.15" customHeight="1">
      <c r="B165" s="142"/>
      <c r="C165" s="143" t="s">
        <v>356</v>
      </c>
      <c r="D165" s="143" t="s">
        <v>319</v>
      </c>
      <c r="E165" s="144" t="s">
        <v>7757</v>
      </c>
      <c r="F165" s="145" t="s">
        <v>7758</v>
      </c>
      <c r="G165" s="146" t="s">
        <v>322</v>
      </c>
      <c r="H165" s="147">
        <v>711.48</v>
      </c>
      <c r="I165" s="148"/>
      <c r="J165" s="149">
        <f>ROUND(I165*H165,2)</f>
        <v>0</v>
      </c>
      <c r="K165" s="150"/>
      <c r="L165" s="31"/>
      <c r="M165" s="151" t="s">
        <v>1</v>
      </c>
      <c r="N165" s="152" t="s">
        <v>42</v>
      </c>
      <c r="P165" s="153">
        <f>O165*H165</f>
        <v>0</v>
      </c>
      <c r="Q165" s="153">
        <v>0</v>
      </c>
      <c r="R165" s="153">
        <f>Q165*H165</f>
        <v>0</v>
      </c>
      <c r="S165" s="153">
        <v>0</v>
      </c>
      <c r="T165" s="154">
        <f>S165*H165</f>
        <v>0</v>
      </c>
      <c r="AR165" s="155" t="s">
        <v>323</v>
      </c>
      <c r="AT165" s="155" t="s">
        <v>319</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323</v>
      </c>
      <c r="BM165" s="155" t="s">
        <v>16514</v>
      </c>
    </row>
    <row r="166" spans="2:65" s="1" customFormat="1" ht="33" customHeight="1">
      <c r="B166" s="142"/>
      <c r="C166" s="143" t="s">
        <v>361</v>
      </c>
      <c r="D166" s="143" t="s">
        <v>319</v>
      </c>
      <c r="E166" s="144" t="s">
        <v>433</v>
      </c>
      <c r="F166" s="145" t="s">
        <v>1013</v>
      </c>
      <c r="G166" s="146" t="s">
        <v>322</v>
      </c>
      <c r="H166" s="147">
        <v>711.48</v>
      </c>
      <c r="I166" s="148"/>
      <c r="J166" s="149">
        <f>ROUND(I166*H166,2)</f>
        <v>0</v>
      </c>
      <c r="K166" s="150"/>
      <c r="L166" s="31"/>
      <c r="M166" s="151" t="s">
        <v>1</v>
      </c>
      <c r="N166" s="152" t="s">
        <v>42</v>
      </c>
      <c r="P166" s="153">
        <f>O166*H166</f>
        <v>0</v>
      </c>
      <c r="Q166" s="153">
        <v>0</v>
      </c>
      <c r="R166" s="153">
        <f>Q166*H166</f>
        <v>0</v>
      </c>
      <c r="S166" s="153">
        <v>0</v>
      </c>
      <c r="T166" s="154">
        <f>S166*H166</f>
        <v>0</v>
      </c>
      <c r="AR166" s="155" t="s">
        <v>323</v>
      </c>
      <c r="AT166" s="155" t="s">
        <v>319</v>
      </c>
      <c r="AU166" s="155" t="s">
        <v>88</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323</v>
      </c>
      <c r="BM166" s="155" t="s">
        <v>16515</v>
      </c>
    </row>
    <row r="167" spans="2:65" s="1" customFormat="1" ht="37.75" customHeight="1">
      <c r="B167" s="142"/>
      <c r="C167" s="143" t="s">
        <v>366</v>
      </c>
      <c r="D167" s="143" t="s">
        <v>319</v>
      </c>
      <c r="E167" s="144" t="s">
        <v>1015</v>
      </c>
      <c r="F167" s="145" t="s">
        <v>16516</v>
      </c>
      <c r="G167" s="146" t="s">
        <v>322</v>
      </c>
      <c r="H167" s="147">
        <v>1078</v>
      </c>
      <c r="I167" s="148"/>
      <c r="J167" s="149">
        <f>ROUND(I167*H167,2)</f>
        <v>0</v>
      </c>
      <c r="K167" s="150"/>
      <c r="L167" s="31"/>
      <c r="M167" s="151" t="s">
        <v>1</v>
      </c>
      <c r="N167" s="152" t="s">
        <v>42</v>
      </c>
      <c r="P167" s="153">
        <f>O167*H167</f>
        <v>0</v>
      </c>
      <c r="Q167" s="153">
        <v>0</v>
      </c>
      <c r="R167" s="153">
        <f>Q167*H167</f>
        <v>0</v>
      </c>
      <c r="S167" s="153">
        <v>0</v>
      </c>
      <c r="T167" s="154">
        <f>S167*H167</f>
        <v>0</v>
      </c>
      <c r="AR167" s="155" t="s">
        <v>323</v>
      </c>
      <c r="AT167" s="155" t="s">
        <v>319</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323</v>
      </c>
      <c r="BM167" s="155" t="s">
        <v>16517</v>
      </c>
    </row>
    <row r="168" spans="2:65" s="12" customFormat="1" ht="10">
      <c r="B168" s="157"/>
      <c r="D168" s="158" t="s">
        <v>328</v>
      </c>
      <c r="E168" s="159" t="s">
        <v>1</v>
      </c>
      <c r="F168" s="160" t="s">
        <v>16504</v>
      </c>
      <c r="H168" s="161">
        <v>955.6</v>
      </c>
      <c r="I168" s="162"/>
      <c r="L168" s="157"/>
      <c r="M168" s="163"/>
      <c r="T168" s="164"/>
      <c r="AT168" s="159" t="s">
        <v>328</v>
      </c>
      <c r="AU168" s="159" t="s">
        <v>88</v>
      </c>
      <c r="AV168" s="12" t="s">
        <v>88</v>
      </c>
      <c r="AW168" s="12" t="s">
        <v>31</v>
      </c>
      <c r="AX168" s="12" t="s">
        <v>76</v>
      </c>
      <c r="AY168" s="159" t="s">
        <v>317</v>
      </c>
    </row>
    <row r="169" spans="2:65" s="13" customFormat="1" ht="10">
      <c r="B169" s="165"/>
      <c r="D169" s="158" t="s">
        <v>328</v>
      </c>
      <c r="E169" s="166" t="s">
        <v>1</v>
      </c>
      <c r="F169" s="167" t="s">
        <v>16518</v>
      </c>
      <c r="H169" s="168">
        <v>955.6</v>
      </c>
      <c r="I169" s="169"/>
      <c r="L169" s="165"/>
      <c r="M169" s="170"/>
      <c r="T169" s="171"/>
      <c r="AT169" s="166" t="s">
        <v>328</v>
      </c>
      <c r="AU169" s="166" t="s">
        <v>88</v>
      </c>
      <c r="AV169" s="13" t="s">
        <v>92</v>
      </c>
      <c r="AW169" s="13" t="s">
        <v>31</v>
      </c>
      <c r="AX169" s="13" t="s">
        <v>76</v>
      </c>
      <c r="AY169" s="166" t="s">
        <v>317</v>
      </c>
    </row>
    <row r="170" spans="2:65" s="12" customFormat="1" ht="10">
      <c r="B170" s="157"/>
      <c r="D170" s="158" t="s">
        <v>328</v>
      </c>
      <c r="E170" s="159" t="s">
        <v>1</v>
      </c>
      <c r="F170" s="160" t="s">
        <v>16505</v>
      </c>
      <c r="H170" s="161">
        <v>122.4</v>
      </c>
      <c r="I170" s="162"/>
      <c r="L170" s="157"/>
      <c r="M170" s="163"/>
      <c r="T170" s="164"/>
      <c r="AT170" s="159" t="s">
        <v>328</v>
      </c>
      <c r="AU170" s="159" t="s">
        <v>88</v>
      </c>
      <c r="AV170" s="12" t="s">
        <v>88</v>
      </c>
      <c r="AW170" s="12" t="s">
        <v>31</v>
      </c>
      <c r="AX170" s="12" t="s">
        <v>76</v>
      </c>
      <c r="AY170" s="159" t="s">
        <v>317</v>
      </c>
    </row>
    <row r="171" spans="2:65" s="13" customFormat="1" ht="10">
      <c r="B171" s="165"/>
      <c r="D171" s="158" t="s">
        <v>328</v>
      </c>
      <c r="E171" s="166" t="s">
        <v>1</v>
      </c>
      <c r="F171" s="167" t="s">
        <v>16519</v>
      </c>
      <c r="H171" s="168">
        <v>122.4</v>
      </c>
      <c r="I171" s="169"/>
      <c r="L171" s="165"/>
      <c r="M171" s="170"/>
      <c r="T171" s="171"/>
      <c r="AT171" s="166" t="s">
        <v>328</v>
      </c>
      <c r="AU171" s="166" t="s">
        <v>88</v>
      </c>
      <c r="AV171" s="13" t="s">
        <v>92</v>
      </c>
      <c r="AW171" s="13" t="s">
        <v>31</v>
      </c>
      <c r="AX171" s="13" t="s">
        <v>76</v>
      </c>
      <c r="AY171" s="166" t="s">
        <v>317</v>
      </c>
    </row>
    <row r="172" spans="2:65" s="14" customFormat="1" ht="10">
      <c r="B172" s="172"/>
      <c r="D172" s="158" t="s">
        <v>328</v>
      </c>
      <c r="E172" s="173" t="s">
        <v>1</v>
      </c>
      <c r="F172" s="174" t="s">
        <v>332</v>
      </c>
      <c r="H172" s="175">
        <v>1078</v>
      </c>
      <c r="I172" s="176"/>
      <c r="L172" s="172"/>
      <c r="M172" s="177"/>
      <c r="T172" s="178"/>
      <c r="AT172" s="173" t="s">
        <v>328</v>
      </c>
      <c r="AU172" s="173" t="s">
        <v>88</v>
      </c>
      <c r="AV172" s="14" t="s">
        <v>323</v>
      </c>
      <c r="AW172" s="14" t="s">
        <v>31</v>
      </c>
      <c r="AX172" s="14" t="s">
        <v>83</v>
      </c>
      <c r="AY172" s="173" t="s">
        <v>317</v>
      </c>
    </row>
    <row r="173" spans="2:65" s="1" customFormat="1" ht="24.15" customHeight="1">
      <c r="B173" s="142"/>
      <c r="C173" s="179" t="s">
        <v>371</v>
      </c>
      <c r="D173" s="179" t="s">
        <v>454</v>
      </c>
      <c r="E173" s="180" t="s">
        <v>1022</v>
      </c>
      <c r="F173" s="181" t="s">
        <v>1023</v>
      </c>
      <c r="G173" s="182" t="s">
        <v>439</v>
      </c>
      <c r="H173" s="183">
        <v>640.33199999999999</v>
      </c>
      <c r="I173" s="184"/>
      <c r="J173" s="185">
        <f>ROUND(I173*H173,2)</f>
        <v>0</v>
      </c>
      <c r="K173" s="186"/>
      <c r="L173" s="187"/>
      <c r="M173" s="188" t="s">
        <v>1</v>
      </c>
      <c r="N173" s="189" t="s">
        <v>42</v>
      </c>
      <c r="P173" s="153">
        <f>O173*H173</f>
        <v>0</v>
      </c>
      <c r="Q173" s="153">
        <v>1</v>
      </c>
      <c r="R173" s="153">
        <f>Q173*H173</f>
        <v>640.33199999999999</v>
      </c>
      <c r="S173" s="153">
        <v>0</v>
      </c>
      <c r="T173" s="154">
        <f>S173*H173</f>
        <v>0</v>
      </c>
      <c r="AR173" s="155" t="s">
        <v>356</v>
      </c>
      <c r="AT173" s="155" t="s">
        <v>454</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323</v>
      </c>
      <c r="BM173" s="155" t="s">
        <v>16520</v>
      </c>
    </row>
    <row r="174" spans="2:65" s="12" customFormat="1" ht="10">
      <c r="B174" s="157"/>
      <c r="D174" s="158" t="s">
        <v>328</v>
      </c>
      <c r="E174" s="159" t="s">
        <v>1</v>
      </c>
      <c r="F174" s="160" t="s">
        <v>16521</v>
      </c>
      <c r="H174" s="161">
        <v>355.74</v>
      </c>
      <c r="I174" s="162"/>
      <c r="L174" s="157"/>
      <c r="M174" s="163"/>
      <c r="T174" s="164"/>
      <c r="AT174" s="159" t="s">
        <v>328</v>
      </c>
      <c r="AU174" s="159" t="s">
        <v>88</v>
      </c>
      <c r="AV174" s="12" t="s">
        <v>88</v>
      </c>
      <c r="AW174" s="12" t="s">
        <v>31</v>
      </c>
      <c r="AX174" s="12" t="s">
        <v>76</v>
      </c>
      <c r="AY174" s="159" t="s">
        <v>317</v>
      </c>
    </row>
    <row r="175" spans="2:65" s="13" customFormat="1" ht="10">
      <c r="B175" s="165"/>
      <c r="D175" s="158" t="s">
        <v>328</v>
      </c>
      <c r="E175" s="166" t="s">
        <v>1</v>
      </c>
      <c r="F175" s="167" t="s">
        <v>331</v>
      </c>
      <c r="H175" s="168">
        <v>355.74</v>
      </c>
      <c r="I175" s="169"/>
      <c r="L175" s="165"/>
      <c r="M175" s="170"/>
      <c r="T175" s="171"/>
      <c r="AT175" s="166" t="s">
        <v>328</v>
      </c>
      <c r="AU175" s="166" t="s">
        <v>88</v>
      </c>
      <c r="AV175" s="13" t="s">
        <v>92</v>
      </c>
      <c r="AW175" s="13" t="s">
        <v>31</v>
      </c>
      <c r="AX175" s="13" t="s">
        <v>76</v>
      </c>
      <c r="AY175" s="166" t="s">
        <v>317</v>
      </c>
    </row>
    <row r="176" spans="2:65" s="14" customFormat="1" ht="10">
      <c r="B176" s="172"/>
      <c r="D176" s="158" t="s">
        <v>328</v>
      </c>
      <c r="E176" s="173" t="s">
        <v>1</v>
      </c>
      <c r="F176" s="174" t="s">
        <v>332</v>
      </c>
      <c r="H176" s="175">
        <v>355.74</v>
      </c>
      <c r="I176" s="176"/>
      <c r="L176" s="172"/>
      <c r="M176" s="177"/>
      <c r="T176" s="178"/>
      <c r="AT176" s="173" t="s">
        <v>328</v>
      </c>
      <c r="AU176" s="173" t="s">
        <v>88</v>
      </c>
      <c r="AV176" s="14" t="s">
        <v>323</v>
      </c>
      <c r="AW176" s="14" t="s">
        <v>31</v>
      </c>
      <c r="AX176" s="14" t="s">
        <v>83</v>
      </c>
      <c r="AY176" s="173" t="s">
        <v>317</v>
      </c>
    </row>
    <row r="177" spans="2:65" s="12" customFormat="1" ht="10">
      <c r="B177" s="157"/>
      <c r="D177" s="158" t="s">
        <v>328</v>
      </c>
      <c r="F177" s="160" t="s">
        <v>16522</v>
      </c>
      <c r="H177" s="161">
        <v>640.33199999999999</v>
      </c>
      <c r="I177" s="162"/>
      <c r="L177" s="157"/>
      <c r="M177" s="163"/>
      <c r="T177" s="164"/>
      <c r="AT177" s="159" t="s">
        <v>328</v>
      </c>
      <c r="AU177" s="159" t="s">
        <v>88</v>
      </c>
      <c r="AV177" s="12" t="s">
        <v>88</v>
      </c>
      <c r="AW177" s="12" t="s">
        <v>3</v>
      </c>
      <c r="AX177" s="12" t="s">
        <v>83</v>
      </c>
      <c r="AY177" s="159" t="s">
        <v>317</v>
      </c>
    </row>
    <row r="178" spans="2:65" s="11" customFormat="1" ht="22.75" customHeight="1">
      <c r="B178" s="130"/>
      <c r="D178" s="131" t="s">
        <v>75</v>
      </c>
      <c r="E178" s="140" t="s">
        <v>361</v>
      </c>
      <c r="F178" s="140" t="s">
        <v>487</v>
      </c>
      <c r="I178" s="133"/>
      <c r="J178" s="141">
        <f>BK178</f>
        <v>0</v>
      </c>
      <c r="L178" s="130"/>
      <c r="M178" s="135"/>
      <c r="P178" s="136">
        <f>SUM(P179:P235)</f>
        <v>0</v>
      </c>
      <c r="R178" s="136">
        <f>SUM(R179:R235)</f>
        <v>0.19384451319999998</v>
      </c>
      <c r="T178" s="137">
        <f>SUM(T179:T235)</f>
        <v>107.25460000000001</v>
      </c>
      <c r="AR178" s="131" t="s">
        <v>83</v>
      </c>
      <c r="AT178" s="138" t="s">
        <v>75</v>
      </c>
      <c r="AU178" s="138" t="s">
        <v>83</v>
      </c>
      <c r="AY178" s="131" t="s">
        <v>317</v>
      </c>
      <c r="BK178" s="139">
        <f>SUM(BK179:BK235)</f>
        <v>0</v>
      </c>
    </row>
    <row r="179" spans="2:65" s="1" customFormat="1" ht="24.15" customHeight="1">
      <c r="B179" s="142"/>
      <c r="C179" s="143" t="s">
        <v>376</v>
      </c>
      <c r="D179" s="143" t="s">
        <v>319</v>
      </c>
      <c r="E179" s="144" t="s">
        <v>2176</v>
      </c>
      <c r="F179" s="145" t="s">
        <v>2177</v>
      </c>
      <c r="G179" s="146" t="s">
        <v>444</v>
      </c>
      <c r="H179" s="147">
        <v>97.66</v>
      </c>
      <c r="I179" s="148"/>
      <c r="J179" s="149">
        <f>ROUND(I179*H179,2)</f>
        <v>0</v>
      </c>
      <c r="K179" s="150"/>
      <c r="L179" s="31"/>
      <c r="M179" s="151" t="s">
        <v>1</v>
      </c>
      <c r="N179" s="152" t="s">
        <v>42</v>
      </c>
      <c r="P179" s="153">
        <f>O179*H179</f>
        <v>0</v>
      </c>
      <c r="Q179" s="153">
        <v>1.92542E-3</v>
      </c>
      <c r="R179" s="153">
        <f>Q179*H179</f>
        <v>0.18803651719999998</v>
      </c>
      <c r="S179" s="153">
        <v>0</v>
      </c>
      <c r="T179" s="154">
        <f>S179*H179</f>
        <v>0</v>
      </c>
      <c r="AR179" s="155" t="s">
        <v>323</v>
      </c>
      <c r="AT179" s="155" t="s">
        <v>319</v>
      </c>
      <c r="AU179" s="155" t="s">
        <v>88</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323</v>
      </c>
      <c r="BM179" s="155" t="s">
        <v>16523</v>
      </c>
    </row>
    <row r="180" spans="2:65" s="1" customFormat="1" ht="16.5" customHeight="1">
      <c r="B180" s="142"/>
      <c r="C180" s="143" t="s">
        <v>381</v>
      </c>
      <c r="D180" s="143" t="s">
        <v>319</v>
      </c>
      <c r="E180" s="144" t="s">
        <v>2181</v>
      </c>
      <c r="F180" s="145" t="s">
        <v>2182</v>
      </c>
      <c r="G180" s="146" t="s">
        <v>444</v>
      </c>
      <c r="H180" s="147">
        <v>97.66</v>
      </c>
      <c r="I180" s="148"/>
      <c r="J180" s="149">
        <f>ROUND(I180*H180,2)</f>
        <v>0</v>
      </c>
      <c r="K180" s="150"/>
      <c r="L180" s="31"/>
      <c r="M180" s="151" t="s">
        <v>1</v>
      </c>
      <c r="N180" s="152" t="s">
        <v>42</v>
      </c>
      <c r="P180" s="153">
        <f>O180*H180</f>
        <v>0</v>
      </c>
      <c r="Q180" s="153">
        <v>4.8999999999999998E-5</v>
      </c>
      <c r="R180" s="153">
        <f>Q180*H180</f>
        <v>4.7853399999999999E-3</v>
      </c>
      <c r="S180" s="153">
        <v>0</v>
      </c>
      <c r="T180" s="154">
        <f>S180*H180</f>
        <v>0</v>
      </c>
      <c r="AR180" s="155" t="s">
        <v>323</v>
      </c>
      <c r="AT180" s="155" t="s">
        <v>319</v>
      </c>
      <c r="AU180" s="155" t="s">
        <v>88</v>
      </c>
      <c r="AY180" s="16" t="s">
        <v>317</v>
      </c>
      <c r="BE180" s="156">
        <f>IF(N180="základná",J180,0)</f>
        <v>0</v>
      </c>
      <c r="BF180" s="156">
        <f>IF(N180="znížená",J180,0)</f>
        <v>0</v>
      </c>
      <c r="BG180" s="156">
        <f>IF(N180="zákl. prenesená",J180,0)</f>
        <v>0</v>
      </c>
      <c r="BH180" s="156">
        <f>IF(N180="zníž. prenesená",J180,0)</f>
        <v>0</v>
      </c>
      <c r="BI180" s="156">
        <f>IF(N180="nulová",J180,0)</f>
        <v>0</v>
      </c>
      <c r="BJ180" s="16" t="s">
        <v>88</v>
      </c>
      <c r="BK180" s="156">
        <f>ROUND(I180*H180,2)</f>
        <v>0</v>
      </c>
      <c r="BL180" s="16" t="s">
        <v>323</v>
      </c>
      <c r="BM180" s="155" t="s">
        <v>16524</v>
      </c>
    </row>
    <row r="181" spans="2:65" s="1" customFormat="1" ht="44.25" customHeight="1">
      <c r="B181" s="142"/>
      <c r="C181" s="143" t="s">
        <v>386</v>
      </c>
      <c r="D181" s="143" t="s">
        <v>319</v>
      </c>
      <c r="E181" s="144" t="s">
        <v>16525</v>
      </c>
      <c r="F181" s="145" t="s">
        <v>16526</v>
      </c>
      <c r="G181" s="146" t="s">
        <v>444</v>
      </c>
      <c r="H181" s="147">
        <v>35.200000000000003</v>
      </c>
      <c r="I181" s="148"/>
      <c r="J181" s="149">
        <f>ROUND(I181*H181,2)</f>
        <v>0</v>
      </c>
      <c r="K181" s="150"/>
      <c r="L181" s="31"/>
      <c r="M181" s="151" t="s">
        <v>1</v>
      </c>
      <c r="N181" s="152" t="s">
        <v>42</v>
      </c>
      <c r="P181" s="153">
        <f>O181*H181</f>
        <v>0</v>
      </c>
      <c r="Q181" s="153">
        <v>0</v>
      </c>
      <c r="R181" s="153">
        <f>Q181*H181</f>
        <v>0</v>
      </c>
      <c r="S181" s="153">
        <v>0.19600000000000001</v>
      </c>
      <c r="T181" s="154">
        <f>S181*H181</f>
        <v>6.8992000000000004</v>
      </c>
      <c r="AR181" s="155" t="s">
        <v>323</v>
      </c>
      <c r="AT181" s="155" t="s">
        <v>319</v>
      </c>
      <c r="AU181" s="155" t="s">
        <v>88</v>
      </c>
      <c r="AY181" s="16" t="s">
        <v>317</v>
      </c>
      <c r="BE181" s="156">
        <f>IF(N181="základná",J181,0)</f>
        <v>0</v>
      </c>
      <c r="BF181" s="156">
        <f>IF(N181="znížená",J181,0)</f>
        <v>0</v>
      </c>
      <c r="BG181" s="156">
        <f>IF(N181="zákl. prenesená",J181,0)</f>
        <v>0</v>
      </c>
      <c r="BH181" s="156">
        <f>IF(N181="zníž. prenesená",J181,0)</f>
        <v>0</v>
      </c>
      <c r="BI181" s="156">
        <f>IF(N181="nulová",J181,0)</f>
        <v>0</v>
      </c>
      <c r="BJ181" s="16" t="s">
        <v>88</v>
      </c>
      <c r="BK181" s="156">
        <f>ROUND(I181*H181,2)</f>
        <v>0</v>
      </c>
      <c r="BL181" s="16" t="s">
        <v>323</v>
      </c>
      <c r="BM181" s="155" t="s">
        <v>16527</v>
      </c>
    </row>
    <row r="182" spans="2:65" s="12" customFormat="1" ht="10">
      <c r="B182" s="157"/>
      <c r="D182" s="158" t="s">
        <v>328</v>
      </c>
      <c r="E182" s="159" t="s">
        <v>1</v>
      </c>
      <c r="F182" s="160" t="s">
        <v>16528</v>
      </c>
      <c r="H182" s="161">
        <v>35.200000000000003</v>
      </c>
      <c r="I182" s="162"/>
      <c r="L182" s="157"/>
      <c r="M182" s="163"/>
      <c r="T182" s="164"/>
      <c r="AT182" s="159" t="s">
        <v>328</v>
      </c>
      <c r="AU182" s="159" t="s">
        <v>88</v>
      </c>
      <c r="AV182" s="12" t="s">
        <v>88</v>
      </c>
      <c r="AW182" s="12" t="s">
        <v>31</v>
      </c>
      <c r="AX182" s="12" t="s">
        <v>76</v>
      </c>
      <c r="AY182" s="159" t="s">
        <v>317</v>
      </c>
    </row>
    <row r="183" spans="2:65" s="13" customFormat="1" ht="10">
      <c r="B183" s="165"/>
      <c r="D183" s="158" t="s">
        <v>328</v>
      </c>
      <c r="E183" s="166" t="s">
        <v>1</v>
      </c>
      <c r="F183" s="167" t="s">
        <v>16529</v>
      </c>
      <c r="H183" s="168">
        <v>35.200000000000003</v>
      </c>
      <c r="I183" s="169"/>
      <c r="L183" s="165"/>
      <c r="M183" s="170"/>
      <c r="T183" s="171"/>
      <c r="AT183" s="166" t="s">
        <v>328</v>
      </c>
      <c r="AU183" s="166" t="s">
        <v>88</v>
      </c>
      <c r="AV183" s="13" t="s">
        <v>92</v>
      </c>
      <c r="AW183" s="13" t="s">
        <v>31</v>
      </c>
      <c r="AX183" s="13" t="s">
        <v>76</v>
      </c>
      <c r="AY183" s="166" t="s">
        <v>317</v>
      </c>
    </row>
    <row r="184" spans="2:65" s="14" customFormat="1" ht="10">
      <c r="B184" s="172"/>
      <c r="D184" s="158" t="s">
        <v>328</v>
      </c>
      <c r="E184" s="173" t="s">
        <v>1</v>
      </c>
      <c r="F184" s="174" t="s">
        <v>332</v>
      </c>
      <c r="H184" s="175">
        <v>35.200000000000003</v>
      </c>
      <c r="I184" s="176"/>
      <c r="L184" s="172"/>
      <c r="M184" s="177"/>
      <c r="T184" s="178"/>
      <c r="AT184" s="173" t="s">
        <v>328</v>
      </c>
      <c r="AU184" s="173" t="s">
        <v>88</v>
      </c>
      <c r="AV184" s="14" t="s">
        <v>323</v>
      </c>
      <c r="AW184" s="14" t="s">
        <v>31</v>
      </c>
      <c r="AX184" s="14" t="s">
        <v>83</v>
      </c>
      <c r="AY184" s="173" t="s">
        <v>317</v>
      </c>
    </row>
    <row r="185" spans="2:65" s="1" customFormat="1" ht="37.75" customHeight="1">
      <c r="B185" s="142"/>
      <c r="C185" s="143" t="s">
        <v>391</v>
      </c>
      <c r="D185" s="143" t="s">
        <v>319</v>
      </c>
      <c r="E185" s="144" t="s">
        <v>13857</v>
      </c>
      <c r="F185" s="145" t="s">
        <v>16530</v>
      </c>
      <c r="G185" s="146" t="s">
        <v>322</v>
      </c>
      <c r="H185" s="147">
        <v>35.549999999999997</v>
      </c>
      <c r="I185" s="148"/>
      <c r="J185" s="149">
        <f>ROUND(I185*H185,2)</f>
        <v>0</v>
      </c>
      <c r="K185" s="150"/>
      <c r="L185" s="31"/>
      <c r="M185" s="151" t="s">
        <v>1</v>
      </c>
      <c r="N185" s="152" t="s">
        <v>42</v>
      </c>
      <c r="P185" s="153">
        <f>O185*H185</f>
        <v>0</v>
      </c>
      <c r="Q185" s="153">
        <v>0</v>
      </c>
      <c r="R185" s="153">
        <f>Q185*H185</f>
        <v>0</v>
      </c>
      <c r="S185" s="153">
        <v>2.4</v>
      </c>
      <c r="T185" s="154">
        <f>S185*H185</f>
        <v>85.32</v>
      </c>
      <c r="AR185" s="155" t="s">
        <v>323</v>
      </c>
      <c r="AT185" s="155" t="s">
        <v>319</v>
      </c>
      <c r="AU185" s="155" t="s">
        <v>88</v>
      </c>
      <c r="AY185" s="16" t="s">
        <v>317</v>
      </c>
      <c r="BE185" s="156">
        <f>IF(N185="základná",J185,0)</f>
        <v>0</v>
      </c>
      <c r="BF185" s="156">
        <f>IF(N185="znížená",J185,0)</f>
        <v>0</v>
      </c>
      <c r="BG185" s="156">
        <f>IF(N185="zákl. prenesená",J185,0)</f>
        <v>0</v>
      </c>
      <c r="BH185" s="156">
        <f>IF(N185="zníž. prenesená",J185,0)</f>
        <v>0</v>
      </c>
      <c r="BI185" s="156">
        <f>IF(N185="nulová",J185,0)</f>
        <v>0</v>
      </c>
      <c r="BJ185" s="16" t="s">
        <v>88</v>
      </c>
      <c r="BK185" s="156">
        <f>ROUND(I185*H185,2)</f>
        <v>0</v>
      </c>
      <c r="BL185" s="16" t="s">
        <v>323</v>
      </c>
      <c r="BM185" s="155" t="s">
        <v>16531</v>
      </c>
    </row>
    <row r="186" spans="2:65" s="12" customFormat="1" ht="10">
      <c r="B186" s="157"/>
      <c r="D186" s="158" t="s">
        <v>328</v>
      </c>
      <c r="E186" s="159" t="s">
        <v>1</v>
      </c>
      <c r="F186" s="160" t="s">
        <v>16532</v>
      </c>
      <c r="H186" s="161">
        <v>15.35</v>
      </c>
      <c r="I186" s="162"/>
      <c r="L186" s="157"/>
      <c r="M186" s="163"/>
      <c r="T186" s="164"/>
      <c r="AT186" s="159" t="s">
        <v>328</v>
      </c>
      <c r="AU186" s="159" t="s">
        <v>88</v>
      </c>
      <c r="AV186" s="12" t="s">
        <v>88</v>
      </c>
      <c r="AW186" s="12" t="s">
        <v>31</v>
      </c>
      <c r="AX186" s="12" t="s">
        <v>76</v>
      </c>
      <c r="AY186" s="159" t="s">
        <v>317</v>
      </c>
    </row>
    <row r="187" spans="2:65" s="13" customFormat="1" ht="10">
      <c r="B187" s="165"/>
      <c r="D187" s="158" t="s">
        <v>328</v>
      </c>
      <c r="E187" s="166" t="s">
        <v>1</v>
      </c>
      <c r="F187" s="167" t="s">
        <v>16533</v>
      </c>
      <c r="H187" s="168">
        <v>15.35</v>
      </c>
      <c r="I187" s="169"/>
      <c r="L187" s="165"/>
      <c r="M187" s="170"/>
      <c r="T187" s="171"/>
      <c r="AT187" s="166" t="s">
        <v>328</v>
      </c>
      <c r="AU187" s="166" t="s">
        <v>88</v>
      </c>
      <c r="AV187" s="13" t="s">
        <v>92</v>
      </c>
      <c r="AW187" s="13" t="s">
        <v>31</v>
      </c>
      <c r="AX187" s="13" t="s">
        <v>76</v>
      </c>
      <c r="AY187" s="166" t="s">
        <v>317</v>
      </c>
    </row>
    <row r="188" spans="2:65" s="12" customFormat="1" ht="10">
      <c r="B188" s="157"/>
      <c r="D188" s="158" t="s">
        <v>328</v>
      </c>
      <c r="E188" s="159" t="s">
        <v>1</v>
      </c>
      <c r="F188" s="160" t="s">
        <v>16534</v>
      </c>
      <c r="H188" s="161">
        <v>20.2</v>
      </c>
      <c r="I188" s="162"/>
      <c r="L188" s="157"/>
      <c r="M188" s="163"/>
      <c r="T188" s="164"/>
      <c r="AT188" s="159" t="s">
        <v>328</v>
      </c>
      <c r="AU188" s="159" t="s">
        <v>88</v>
      </c>
      <c r="AV188" s="12" t="s">
        <v>88</v>
      </c>
      <c r="AW188" s="12" t="s">
        <v>31</v>
      </c>
      <c r="AX188" s="12" t="s">
        <v>76</v>
      </c>
      <c r="AY188" s="159" t="s">
        <v>317</v>
      </c>
    </row>
    <row r="189" spans="2:65" s="13" customFormat="1" ht="10">
      <c r="B189" s="165"/>
      <c r="D189" s="158" t="s">
        <v>328</v>
      </c>
      <c r="E189" s="166" t="s">
        <v>1</v>
      </c>
      <c r="F189" s="167" t="s">
        <v>16535</v>
      </c>
      <c r="H189" s="168">
        <v>20.2</v>
      </c>
      <c r="I189" s="169"/>
      <c r="L189" s="165"/>
      <c r="M189" s="170"/>
      <c r="T189" s="171"/>
      <c r="AT189" s="166" t="s">
        <v>328</v>
      </c>
      <c r="AU189" s="166" t="s">
        <v>88</v>
      </c>
      <c r="AV189" s="13" t="s">
        <v>92</v>
      </c>
      <c r="AW189" s="13" t="s">
        <v>31</v>
      </c>
      <c r="AX189" s="13" t="s">
        <v>76</v>
      </c>
      <c r="AY189" s="166" t="s">
        <v>317</v>
      </c>
    </row>
    <row r="190" spans="2:65" s="14" customFormat="1" ht="10">
      <c r="B190" s="172"/>
      <c r="D190" s="158" t="s">
        <v>328</v>
      </c>
      <c r="E190" s="173" t="s">
        <v>1</v>
      </c>
      <c r="F190" s="174" t="s">
        <v>332</v>
      </c>
      <c r="H190" s="175">
        <v>35.549999999999997</v>
      </c>
      <c r="I190" s="176"/>
      <c r="L190" s="172"/>
      <c r="M190" s="177"/>
      <c r="T190" s="178"/>
      <c r="AT190" s="173" t="s">
        <v>328</v>
      </c>
      <c r="AU190" s="173" t="s">
        <v>88</v>
      </c>
      <c r="AV190" s="14" t="s">
        <v>323</v>
      </c>
      <c r="AW190" s="14" t="s">
        <v>31</v>
      </c>
      <c r="AX190" s="14" t="s">
        <v>83</v>
      </c>
      <c r="AY190" s="173" t="s">
        <v>317</v>
      </c>
    </row>
    <row r="191" spans="2:65" s="1" customFormat="1" ht="24.15" customHeight="1">
      <c r="B191" s="142"/>
      <c r="C191" s="143" t="s">
        <v>396</v>
      </c>
      <c r="D191" s="143" t="s">
        <v>319</v>
      </c>
      <c r="E191" s="144" t="s">
        <v>13887</v>
      </c>
      <c r="F191" s="145" t="s">
        <v>16536</v>
      </c>
      <c r="G191" s="146" t="s">
        <v>444</v>
      </c>
      <c r="H191" s="147">
        <v>92.8</v>
      </c>
      <c r="I191" s="148"/>
      <c r="J191" s="149">
        <f>ROUND(I191*H191,2)</f>
        <v>0</v>
      </c>
      <c r="K191" s="150"/>
      <c r="L191" s="31"/>
      <c r="M191" s="151" t="s">
        <v>1</v>
      </c>
      <c r="N191" s="152" t="s">
        <v>42</v>
      </c>
      <c r="P191" s="153">
        <f>O191*H191</f>
        <v>0</v>
      </c>
      <c r="Q191" s="153">
        <v>1.102E-5</v>
      </c>
      <c r="R191" s="153">
        <f>Q191*H191</f>
        <v>1.0226559999999998E-3</v>
      </c>
      <c r="S191" s="153">
        <v>6.0000000000000001E-3</v>
      </c>
      <c r="T191" s="154">
        <f>S191*H191</f>
        <v>0.55679999999999996</v>
      </c>
      <c r="AR191" s="155" t="s">
        <v>323</v>
      </c>
      <c r="AT191" s="155" t="s">
        <v>319</v>
      </c>
      <c r="AU191" s="155" t="s">
        <v>88</v>
      </c>
      <c r="AY191" s="16" t="s">
        <v>317</v>
      </c>
      <c r="BE191" s="156">
        <f>IF(N191="základná",J191,0)</f>
        <v>0</v>
      </c>
      <c r="BF191" s="156">
        <f>IF(N191="znížená",J191,0)</f>
        <v>0</v>
      </c>
      <c r="BG191" s="156">
        <f>IF(N191="zákl. prenesená",J191,0)</f>
        <v>0</v>
      </c>
      <c r="BH191" s="156">
        <f>IF(N191="zníž. prenesená",J191,0)</f>
        <v>0</v>
      </c>
      <c r="BI191" s="156">
        <f>IF(N191="nulová",J191,0)</f>
        <v>0</v>
      </c>
      <c r="BJ191" s="16" t="s">
        <v>88</v>
      </c>
      <c r="BK191" s="156">
        <f>ROUND(I191*H191,2)</f>
        <v>0</v>
      </c>
      <c r="BL191" s="16" t="s">
        <v>323</v>
      </c>
      <c r="BM191" s="155" t="s">
        <v>16537</v>
      </c>
    </row>
    <row r="192" spans="2:65" s="1" customFormat="1" ht="24.15" customHeight="1">
      <c r="B192" s="142"/>
      <c r="C192" s="143" t="s">
        <v>401</v>
      </c>
      <c r="D192" s="143" t="s">
        <v>319</v>
      </c>
      <c r="E192" s="144" t="s">
        <v>16538</v>
      </c>
      <c r="F192" s="145" t="s">
        <v>16539</v>
      </c>
      <c r="G192" s="146" t="s">
        <v>467</v>
      </c>
      <c r="H192" s="147">
        <v>6</v>
      </c>
      <c r="I192" s="148"/>
      <c r="J192" s="149">
        <f>ROUND(I192*H192,2)</f>
        <v>0</v>
      </c>
      <c r="K192" s="150"/>
      <c r="L192" s="31"/>
      <c r="M192" s="151" t="s">
        <v>1</v>
      </c>
      <c r="N192" s="152" t="s">
        <v>42</v>
      </c>
      <c r="P192" s="153">
        <f>O192*H192</f>
        <v>0</v>
      </c>
      <c r="Q192" s="153">
        <v>0</v>
      </c>
      <c r="R192" s="153">
        <f>Q192*H192</f>
        <v>0</v>
      </c>
      <c r="S192" s="153">
        <v>1.2E-2</v>
      </c>
      <c r="T192" s="154">
        <f>S192*H192</f>
        <v>7.2000000000000008E-2</v>
      </c>
      <c r="AR192" s="155" t="s">
        <v>323</v>
      </c>
      <c r="AT192" s="155" t="s">
        <v>319</v>
      </c>
      <c r="AU192" s="155" t="s">
        <v>88</v>
      </c>
      <c r="AY192" s="16" t="s">
        <v>317</v>
      </c>
      <c r="BE192" s="156">
        <f>IF(N192="základná",J192,0)</f>
        <v>0</v>
      </c>
      <c r="BF192" s="156">
        <f>IF(N192="znížená",J192,0)</f>
        <v>0</v>
      </c>
      <c r="BG192" s="156">
        <f>IF(N192="zákl. prenesená",J192,0)</f>
        <v>0</v>
      </c>
      <c r="BH192" s="156">
        <f>IF(N192="zníž. prenesená",J192,0)</f>
        <v>0</v>
      </c>
      <c r="BI192" s="156">
        <f>IF(N192="nulová",J192,0)</f>
        <v>0</v>
      </c>
      <c r="BJ192" s="16" t="s">
        <v>88</v>
      </c>
      <c r="BK192" s="156">
        <f>ROUND(I192*H192,2)</f>
        <v>0</v>
      </c>
      <c r="BL192" s="16" t="s">
        <v>323</v>
      </c>
      <c r="BM192" s="155" t="s">
        <v>16540</v>
      </c>
    </row>
    <row r="193" spans="2:65" s="1" customFormat="1" ht="16.5" customHeight="1">
      <c r="B193" s="142"/>
      <c r="C193" s="143" t="s">
        <v>405</v>
      </c>
      <c r="D193" s="143" t="s">
        <v>319</v>
      </c>
      <c r="E193" s="144" t="s">
        <v>13931</v>
      </c>
      <c r="F193" s="145" t="s">
        <v>16541</v>
      </c>
      <c r="G193" s="146" t="s">
        <v>484</v>
      </c>
      <c r="H193" s="147">
        <v>21.6</v>
      </c>
      <c r="I193" s="148"/>
      <c r="J193" s="149">
        <f>ROUND(I193*H193,2)</f>
        <v>0</v>
      </c>
      <c r="K193" s="150"/>
      <c r="L193" s="31"/>
      <c r="M193" s="151" t="s">
        <v>1</v>
      </c>
      <c r="N193" s="152" t="s">
        <v>42</v>
      </c>
      <c r="P193" s="153">
        <f>O193*H193</f>
        <v>0</v>
      </c>
      <c r="Q193" s="153">
        <v>0</v>
      </c>
      <c r="R193" s="153">
        <f>Q193*H193</f>
        <v>0</v>
      </c>
      <c r="S193" s="153">
        <v>7.0000000000000001E-3</v>
      </c>
      <c r="T193" s="154">
        <f>S193*H193</f>
        <v>0.1512</v>
      </c>
      <c r="AR193" s="155" t="s">
        <v>323</v>
      </c>
      <c r="AT193" s="155" t="s">
        <v>319</v>
      </c>
      <c r="AU193" s="155" t="s">
        <v>88</v>
      </c>
      <c r="AY193" s="16" t="s">
        <v>317</v>
      </c>
      <c r="BE193" s="156">
        <f>IF(N193="základná",J193,0)</f>
        <v>0</v>
      </c>
      <c r="BF193" s="156">
        <f>IF(N193="znížená",J193,0)</f>
        <v>0</v>
      </c>
      <c r="BG193" s="156">
        <f>IF(N193="zákl. prenesená",J193,0)</f>
        <v>0</v>
      </c>
      <c r="BH193" s="156">
        <f>IF(N193="zníž. prenesená",J193,0)</f>
        <v>0</v>
      </c>
      <c r="BI193" s="156">
        <f>IF(N193="nulová",J193,0)</f>
        <v>0</v>
      </c>
      <c r="BJ193" s="16" t="s">
        <v>88</v>
      </c>
      <c r="BK193" s="156">
        <f>ROUND(I193*H193,2)</f>
        <v>0</v>
      </c>
      <c r="BL193" s="16" t="s">
        <v>323</v>
      </c>
      <c r="BM193" s="155" t="s">
        <v>16542</v>
      </c>
    </row>
    <row r="194" spans="2:65" s="12" customFormat="1" ht="10">
      <c r="B194" s="157"/>
      <c r="D194" s="158" t="s">
        <v>328</v>
      </c>
      <c r="E194" s="159" t="s">
        <v>1</v>
      </c>
      <c r="F194" s="160" t="s">
        <v>16543</v>
      </c>
      <c r="H194" s="161">
        <v>21.6</v>
      </c>
      <c r="I194" s="162"/>
      <c r="L194" s="157"/>
      <c r="M194" s="163"/>
      <c r="T194" s="164"/>
      <c r="AT194" s="159" t="s">
        <v>328</v>
      </c>
      <c r="AU194" s="159" t="s">
        <v>88</v>
      </c>
      <c r="AV194" s="12" t="s">
        <v>88</v>
      </c>
      <c r="AW194" s="12" t="s">
        <v>31</v>
      </c>
      <c r="AX194" s="12" t="s">
        <v>76</v>
      </c>
      <c r="AY194" s="159" t="s">
        <v>317</v>
      </c>
    </row>
    <row r="195" spans="2:65" s="13" customFormat="1" ht="10">
      <c r="B195" s="165"/>
      <c r="D195" s="158" t="s">
        <v>328</v>
      </c>
      <c r="E195" s="166" t="s">
        <v>1</v>
      </c>
      <c r="F195" s="167" t="s">
        <v>16544</v>
      </c>
      <c r="H195" s="168">
        <v>21.6</v>
      </c>
      <c r="I195" s="169"/>
      <c r="L195" s="165"/>
      <c r="M195" s="170"/>
      <c r="T195" s="171"/>
      <c r="AT195" s="166" t="s">
        <v>328</v>
      </c>
      <c r="AU195" s="166" t="s">
        <v>88</v>
      </c>
      <c r="AV195" s="13" t="s">
        <v>92</v>
      </c>
      <c r="AW195" s="13" t="s">
        <v>31</v>
      </c>
      <c r="AX195" s="13" t="s">
        <v>76</v>
      </c>
      <c r="AY195" s="166" t="s">
        <v>317</v>
      </c>
    </row>
    <row r="196" spans="2:65" s="14" customFormat="1" ht="10">
      <c r="B196" s="172"/>
      <c r="D196" s="158" t="s">
        <v>328</v>
      </c>
      <c r="E196" s="173" t="s">
        <v>1</v>
      </c>
      <c r="F196" s="174" t="s">
        <v>332</v>
      </c>
      <c r="H196" s="175">
        <v>21.6</v>
      </c>
      <c r="I196" s="176"/>
      <c r="L196" s="172"/>
      <c r="M196" s="177"/>
      <c r="T196" s="178"/>
      <c r="AT196" s="173" t="s">
        <v>328</v>
      </c>
      <c r="AU196" s="173" t="s">
        <v>88</v>
      </c>
      <c r="AV196" s="14" t="s">
        <v>323</v>
      </c>
      <c r="AW196" s="14" t="s">
        <v>31</v>
      </c>
      <c r="AX196" s="14" t="s">
        <v>83</v>
      </c>
      <c r="AY196" s="173" t="s">
        <v>317</v>
      </c>
    </row>
    <row r="197" spans="2:65" s="1" customFormat="1" ht="21.75" customHeight="1">
      <c r="B197" s="142"/>
      <c r="C197" s="143" t="s">
        <v>415</v>
      </c>
      <c r="D197" s="143" t="s">
        <v>319</v>
      </c>
      <c r="E197" s="144" t="s">
        <v>16545</v>
      </c>
      <c r="F197" s="145" t="s">
        <v>16546</v>
      </c>
      <c r="G197" s="146" t="s">
        <v>484</v>
      </c>
      <c r="H197" s="147">
        <v>20.2</v>
      </c>
      <c r="I197" s="148"/>
      <c r="J197" s="149">
        <f>ROUND(I197*H197,2)</f>
        <v>0</v>
      </c>
      <c r="K197" s="150"/>
      <c r="L197" s="31"/>
      <c r="M197" s="151" t="s">
        <v>1</v>
      </c>
      <c r="N197" s="152" t="s">
        <v>42</v>
      </c>
      <c r="P197" s="153">
        <f>O197*H197</f>
        <v>0</v>
      </c>
      <c r="Q197" s="153">
        <v>0</v>
      </c>
      <c r="R197" s="153">
        <f>Q197*H197</f>
        <v>0</v>
      </c>
      <c r="S197" s="153">
        <v>3.6999999999999998E-2</v>
      </c>
      <c r="T197" s="154">
        <f>S197*H197</f>
        <v>0.74739999999999995</v>
      </c>
      <c r="AR197" s="155" t="s">
        <v>323</v>
      </c>
      <c r="AT197" s="155" t="s">
        <v>319</v>
      </c>
      <c r="AU197" s="155" t="s">
        <v>88</v>
      </c>
      <c r="AY197" s="16" t="s">
        <v>317</v>
      </c>
      <c r="BE197" s="156">
        <f>IF(N197="základná",J197,0)</f>
        <v>0</v>
      </c>
      <c r="BF197" s="156">
        <f>IF(N197="znížená",J197,0)</f>
        <v>0</v>
      </c>
      <c r="BG197" s="156">
        <f>IF(N197="zákl. prenesená",J197,0)</f>
        <v>0</v>
      </c>
      <c r="BH197" s="156">
        <f>IF(N197="zníž. prenesená",J197,0)</f>
        <v>0</v>
      </c>
      <c r="BI197" s="156">
        <f>IF(N197="nulová",J197,0)</f>
        <v>0</v>
      </c>
      <c r="BJ197" s="16" t="s">
        <v>88</v>
      </c>
      <c r="BK197" s="156">
        <f>ROUND(I197*H197,2)</f>
        <v>0</v>
      </c>
      <c r="BL197" s="16" t="s">
        <v>323</v>
      </c>
      <c r="BM197" s="155" t="s">
        <v>16547</v>
      </c>
    </row>
    <row r="198" spans="2:65" s="12" customFormat="1" ht="10">
      <c r="B198" s="157"/>
      <c r="D198" s="158" t="s">
        <v>328</v>
      </c>
      <c r="E198" s="159" t="s">
        <v>1</v>
      </c>
      <c r="F198" s="160" t="s">
        <v>16534</v>
      </c>
      <c r="H198" s="161">
        <v>20.2</v>
      </c>
      <c r="I198" s="162"/>
      <c r="L198" s="157"/>
      <c r="M198" s="163"/>
      <c r="T198" s="164"/>
      <c r="AT198" s="159" t="s">
        <v>328</v>
      </c>
      <c r="AU198" s="159" t="s">
        <v>88</v>
      </c>
      <c r="AV198" s="12" t="s">
        <v>88</v>
      </c>
      <c r="AW198" s="12" t="s">
        <v>31</v>
      </c>
      <c r="AX198" s="12" t="s">
        <v>76</v>
      </c>
      <c r="AY198" s="159" t="s">
        <v>317</v>
      </c>
    </row>
    <row r="199" spans="2:65" s="13" customFormat="1" ht="10">
      <c r="B199" s="165"/>
      <c r="D199" s="158" t="s">
        <v>328</v>
      </c>
      <c r="E199" s="166" t="s">
        <v>1</v>
      </c>
      <c r="F199" s="167" t="s">
        <v>16548</v>
      </c>
      <c r="H199" s="168">
        <v>20.2</v>
      </c>
      <c r="I199" s="169"/>
      <c r="L199" s="165"/>
      <c r="M199" s="170"/>
      <c r="T199" s="171"/>
      <c r="AT199" s="166" t="s">
        <v>328</v>
      </c>
      <c r="AU199" s="166" t="s">
        <v>88</v>
      </c>
      <c r="AV199" s="13" t="s">
        <v>92</v>
      </c>
      <c r="AW199" s="13" t="s">
        <v>31</v>
      </c>
      <c r="AX199" s="13" t="s">
        <v>76</v>
      </c>
      <c r="AY199" s="166" t="s">
        <v>317</v>
      </c>
    </row>
    <row r="200" spans="2:65" s="14" customFormat="1" ht="10">
      <c r="B200" s="172"/>
      <c r="D200" s="158" t="s">
        <v>328</v>
      </c>
      <c r="E200" s="173" t="s">
        <v>1</v>
      </c>
      <c r="F200" s="174" t="s">
        <v>332</v>
      </c>
      <c r="H200" s="175">
        <v>20.2</v>
      </c>
      <c r="I200" s="176"/>
      <c r="L200" s="172"/>
      <c r="M200" s="177"/>
      <c r="T200" s="178"/>
      <c r="AT200" s="173" t="s">
        <v>328</v>
      </c>
      <c r="AU200" s="173" t="s">
        <v>88</v>
      </c>
      <c r="AV200" s="14" t="s">
        <v>323</v>
      </c>
      <c r="AW200" s="14" t="s">
        <v>31</v>
      </c>
      <c r="AX200" s="14" t="s">
        <v>83</v>
      </c>
      <c r="AY200" s="173" t="s">
        <v>317</v>
      </c>
    </row>
    <row r="201" spans="2:65" s="1" customFormat="1" ht="37.75" customHeight="1">
      <c r="B201" s="142"/>
      <c r="C201" s="143" t="s">
        <v>7</v>
      </c>
      <c r="D201" s="143" t="s">
        <v>319</v>
      </c>
      <c r="E201" s="144" t="s">
        <v>13958</v>
      </c>
      <c r="F201" s="145" t="s">
        <v>16549</v>
      </c>
      <c r="G201" s="146" t="s">
        <v>444</v>
      </c>
      <c r="H201" s="147">
        <v>52.35</v>
      </c>
      <c r="I201" s="148"/>
      <c r="J201" s="149">
        <f>ROUND(I201*H201,2)</f>
        <v>0</v>
      </c>
      <c r="K201" s="150"/>
      <c r="L201" s="31"/>
      <c r="M201" s="151" t="s">
        <v>1</v>
      </c>
      <c r="N201" s="152" t="s">
        <v>42</v>
      </c>
      <c r="P201" s="153">
        <f>O201*H201</f>
        <v>0</v>
      </c>
      <c r="Q201" s="153">
        <v>0</v>
      </c>
      <c r="R201" s="153">
        <f>Q201*H201</f>
        <v>0</v>
      </c>
      <c r="S201" s="153">
        <v>0.05</v>
      </c>
      <c r="T201" s="154">
        <f>S201*H201</f>
        <v>2.6175000000000002</v>
      </c>
      <c r="AR201" s="155" t="s">
        <v>323</v>
      </c>
      <c r="AT201" s="155" t="s">
        <v>319</v>
      </c>
      <c r="AU201" s="155" t="s">
        <v>88</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323</v>
      </c>
      <c r="BM201" s="155" t="s">
        <v>16550</v>
      </c>
    </row>
    <row r="202" spans="2:65" s="12" customFormat="1" ht="10">
      <c r="B202" s="157"/>
      <c r="D202" s="158" t="s">
        <v>328</v>
      </c>
      <c r="E202" s="159" t="s">
        <v>1</v>
      </c>
      <c r="F202" s="160" t="s">
        <v>16551</v>
      </c>
      <c r="H202" s="161">
        <v>52.35</v>
      </c>
      <c r="I202" s="162"/>
      <c r="L202" s="157"/>
      <c r="M202" s="163"/>
      <c r="T202" s="164"/>
      <c r="AT202" s="159" t="s">
        <v>328</v>
      </c>
      <c r="AU202" s="159" t="s">
        <v>88</v>
      </c>
      <c r="AV202" s="12" t="s">
        <v>88</v>
      </c>
      <c r="AW202" s="12" t="s">
        <v>31</v>
      </c>
      <c r="AX202" s="12" t="s">
        <v>76</v>
      </c>
      <c r="AY202" s="159" t="s">
        <v>317</v>
      </c>
    </row>
    <row r="203" spans="2:65" s="13" customFormat="1" ht="10">
      <c r="B203" s="165"/>
      <c r="D203" s="158" t="s">
        <v>328</v>
      </c>
      <c r="E203" s="166" t="s">
        <v>1</v>
      </c>
      <c r="F203" s="167" t="s">
        <v>13854</v>
      </c>
      <c r="H203" s="168">
        <v>52.35</v>
      </c>
      <c r="I203" s="169"/>
      <c r="L203" s="165"/>
      <c r="M203" s="170"/>
      <c r="T203" s="171"/>
      <c r="AT203" s="166" t="s">
        <v>328</v>
      </c>
      <c r="AU203" s="166" t="s">
        <v>88</v>
      </c>
      <c r="AV203" s="13" t="s">
        <v>92</v>
      </c>
      <c r="AW203" s="13" t="s">
        <v>31</v>
      </c>
      <c r="AX203" s="13" t="s">
        <v>76</v>
      </c>
      <c r="AY203" s="166" t="s">
        <v>317</v>
      </c>
    </row>
    <row r="204" spans="2:65" s="14" customFormat="1" ht="10">
      <c r="B204" s="172"/>
      <c r="D204" s="158" t="s">
        <v>328</v>
      </c>
      <c r="E204" s="173" t="s">
        <v>1</v>
      </c>
      <c r="F204" s="174" t="s">
        <v>332</v>
      </c>
      <c r="H204" s="175">
        <v>52.35</v>
      </c>
      <c r="I204" s="176"/>
      <c r="L204" s="172"/>
      <c r="M204" s="177"/>
      <c r="T204" s="178"/>
      <c r="AT204" s="173" t="s">
        <v>328</v>
      </c>
      <c r="AU204" s="173" t="s">
        <v>88</v>
      </c>
      <c r="AV204" s="14" t="s">
        <v>323</v>
      </c>
      <c r="AW204" s="14" t="s">
        <v>31</v>
      </c>
      <c r="AX204" s="14" t="s">
        <v>83</v>
      </c>
      <c r="AY204" s="173" t="s">
        <v>317</v>
      </c>
    </row>
    <row r="205" spans="2:65" s="1" customFormat="1" ht="37.75" customHeight="1">
      <c r="B205" s="142"/>
      <c r="C205" s="143" t="s">
        <v>427</v>
      </c>
      <c r="D205" s="143" t="s">
        <v>319</v>
      </c>
      <c r="E205" s="144" t="s">
        <v>13965</v>
      </c>
      <c r="F205" s="145" t="s">
        <v>16552</v>
      </c>
      <c r="G205" s="146" t="s">
        <v>444</v>
      </c>
      <c r="H205" s="147">
        <v>236.75</v>
      </c>
      <c r="I205" s="148"/>
      <c r="J205" s="149">
        <f>ROUND(I205*H205,2)</f>
        <v>0</v>
      </c>
      <c r="K205" s="150"/>
      <c r="L205" s="31"/>
      <c r="M205" s="151" t="s">
        <v>1</v>
      </c>
      <c r="N205" s="152" t="s">
        <v>42</v>
      </c>
      <c r="P205" s="153">
        <f>O205*H205</f>
        <v>0</v>
      </c>
      <c r="Q205" s="153">
        <v>0</v>
      </c>
      <c r="R205" s="153">
        <f>Q205*H205</f>
        <v>0</v>
      </c>
      <c r="S205" s="153">
        <v>4.5999999999999999E-2</v>
      </c>
      <c r="T205" s="154">
        <f>S205*H205</f>
        <v>10.890499999999999</v>
      </c>
      <c r="AR205" s="155" t="s">
        <v>323</v>
      </c>
      <c r="AT205" s="155" t="s">
        <v>319</v>
      </c>
      <c r="AU205" s="155" t="s">
        <v>88</v>
      </c>
      <c r="AY205" s="16" t="s">
        <v>317</v>
      </c>
      <c r="BE205" s="156">
        <f>IF(N205="základná",J205,0)</f>
        <v>0</v>
      </c>
      <c r="BF205" s="156">
        <f>IF(N205="znížená",J205,0)</f>
        <v>0</v>
      </c>
      <c r="BG205" s="156">
        <f>IF(N205="zákl. prenesená",J205,0)</f>
        <v>0</v>
      </c>
      <c r="BH205" s="156">
        <f>IF(N205="zníž. prenesená",J205,0)</f>
        <v>0</v>
      </c>
      <c r="BI205" s="156">
        <f>IF(N205="nulová",J205,0)</f>
        <v>0</v>
      </c>
      <c r="BJ205" s="16" t="s">
        <v>88</v>
      </c>
      <c r="BK205" s="156">
        <f>ROUND(I205*H205,2)</f>
        <v>0</v>
      </c>
      <c r="BL205" s="16" t="s">
        <v>323</v>
      </c>
      <c r="BM205" s="155" t="s">
        <v>16553</v>
      </c>
    </row>
    <row r="206" spans="2:65" s="12" customFormat="1" ht="10">
      <c r="B206" s="157"/>
      <c r="D206" s="158" t="s">
        <v>328</v>
      </c>
      <c r="E206" s="159" t="s">
        <v>1</v>
      </c>
      <c r="F206" s="160" t="s">
        <v>16554</v>
      </c>
      <c r="H206" s="161">
        <v>289.10000000000002</v>
      </c>
      <c r="I206" s="162"/>
      <c r="L206" s="157"/>
      <c r="M206" s="163"/>
      <c r="T206" s="164"/>
      <c r="AT206" s="159" t="s">
        <v>328</v>
      </c>
      <c r="AU206" s="159" t="s">
        <v>88</v>
      </c>
      <c r="AV206" s="12" t="s">
        <v>88</v>
      </c>
      <c r="AW206" s="12" t="s">
        <v>31</v>
      </c>
      <c r="AX206" s="12" t="s">
        <v>76</v>
      </c>
      <c r="AY206" s="159" t="s">
        <v>317</v>
      </c>
    </row>
    <row r="207" spans="2:65" s="12" customFormat="1" ht="10">
      <c r="B207" s="157"/>
      <c r="D207" s="158" t="s">
        <v>328</v>
      </c>
      <c r="E207" s="159" t="s">
        <v>1</v>
      </c>
      <c r="F207" s="160" t="s">
        <v>16555</v>
      </c>
      <c r="H207" s="161">
        <v>-52.35</v>
      </c>
      <c r="I207" s="162"/>
      <c r="L207" s="157"/>
      <c r="M207" s="163"/>
      <c r="T207" s="164"/>
      <c r="AT207" s="159" t="s">
        <v>328</v>
      </c>
      <c r="AU207" s="159" t="s">
        <v>88</v>
      </c>
      <c r="AV207" s="12" t="s">
        <v>88</v>
      </c>
      <c r="AW207" s="12" t="s">
        <v>31</v>
      </c>
      <c r="AX207" s="12" t="s">
        <v>76</v>
      </c>
      <c r="AY207" s="159" t="s">
        <v>317</v>
      </c>
    </row>
    <row r="208" spans="2:65" s="13" customFormat="1" ht="10">
      <c r="B208" s="165"/>
      <c r="D208" s="158" t="s">
        <v>328</v>
      </c>
      <c r="E208" s="166" t="s">
        <v>1</v>
      </c>
      <c r="F208" s="167" t="s">
        <v>13854</v>
      </c>
      <c r="H208" s="168">
        <v>236.75000000000003</v>
      </c>
      <c r="I208" s="169"/>
      <c r="L208" s="165"/>
      <c r="M208" s="170"/>
      <c r="T208" s="171"/>
      <c r="AT208" s="166" t="s">
        <v>328</v>
      </c>
      <c r="AU208" s="166" t="s">
        <v>88</v>
      </c>
      <c r="AV208" s="13" t="s">
        <v>92</v>
      </c>
      <c r="AW208" s="13" t="s">
        <v>31</v>
      </c>
      <c r="AX208" s="13" t="s">
        <v>76</v>
      </c>
      <c r="AY208" s="166" t="s">
        <v>317</v>
      </c>
    </row>
    <row r="209" spans="2:65" s="14" customFormat="1" ht="10">
      <c r="B209" s="172"/>
      <c r="D209" s="158" t="s">
        <v>328</v>
      </c>
      <c r="E209" s="173" t="s">
        <v>1</v>
      </c>
      <c r="F209" s="174" t="s">
        <v>332</v>
      </c>
      <c r="H209" s="175">
        <v>236.75000000000003</v>
      </c>
      <c r="I209" s="176"/>
      <c r="L209" s="172"/>
      <c r="M209" s="177"/>
      <c r="T209" s="178"/>
      <c r="AT209" s="173" t="s">
        <v>328</v>
      </c>
      <c r="AU209" s="173" t="s">
        <v>88</v>
      </c>
      <c r="AV209" s="14" t="s">
        <v>323</v>
      </c>
      <c r="AW209" s="14" t="s">
        <v>31</v>
      </c>
      <c r="AX209" s="14" t="s">
        <v>83</v>
      </c>
      <c r="AY209" s="173" t="s">
        <v>317</v>
      </c>
    </row>
    <row r="210" spans="2:65" s="1" customFormat="1" ht="24.15" customHeight="1">
      <c r="B210" s="142"/>
      <c r="C210" s="143" t="s">
        <v>432</v>
      </c>
      <c r="D210" s="143" t="s">
        <v>319</v>
      </c>
      <c r="E210" s="144" t="s">
        <v>2206</v>
      </c>
      <c r="F210" s="145" t="s">
        <v>2207</v>
      </c>
      <c r="G210" s="146" t="s">
        <v>439</v>
      </c>
      <c r="H210" s="147">
        <v>158.91300000000001</v>
      </c>
      <c r="I210" s="148"/>
      <c r="J210" s="149">
        <f>ROUND(I210*H210,2)</f>
        <v>0</v>
      </c>
      <c r="K210" s="150"/>
      <c r="L210" s="31"/>
      <c r="M210" s="151" t="s">
        <v>1</v>
      </c>
      <c r="N210" s="152" t="s">
        <v>42</v>
      </c>
      <c r="P210" s="153">
        <f>O210*H210</f>
        <v>0</v>
      </c>
      <c r="Q210" s="153">
        <v>0</v>
      </c>
      <c r="R210" s="153">
        <f>Q210*H210</f>
        <v>0</v>
      </c>
      <c r="S210" s="153">
        <v>0</v>
      </c>
      <c r="T210" s="154">
        <f>S210*H210</f>
        <v>0</v>
      </c>
      <c r="AR210" s="155" t="s">
        <v>323</v>
      </c>
      <c r="AT210" s="155" t="s">
        <v>319</v>
      </c>
      <c r="AU210" s="155" t="s">
        <v>88</v>
      </c>
      <c r="AY210" s="16" t="s">
        <v>317</v>
      </c>
      <c r="BE210" s="156">
        <f>IF(N210="základná",J210,0)</f>
        <v>0</v>
      </c>
      <c r="BF210" s="156">
        <f>IF(N210="znížená",J210,0)</f>
        <v>0</v>
      </c>
      <c r="BG210" s="156">
        <f>IF(N210="zákl. prenesená",J210,0)</f>
        <v>0</v>
      </c>
      <c r="BH210" s="156">
        <f>IF(N210="zníž. prenesená",J210,0)</f>
        <v>0</v>
      </c>
      <c r="BI210" s="156">
        <f>IF(N210="nulová",J210,0)</f>
        <v>0</v>
      </c>
      <c r="BJ210" s="16" t="s">
        <v>88</v>
      </c>
      <c r="BK210" s="156">
        <f>ROUND(I210*H210,2)</f>
        <v>0</v>
      </c>
      <c r="BL210" s="16" t="s">
        <v>323</v>
      </c>
      <c r="BM210" s="155" t="s">
        <v>16556</v>
      </c>
    </row>
    <row r="211" spans="2:65" s="1" customFormat="1" ht="21.75" customHeight="1">
      <c r="B211" s="142"/>
      <c r="C211" s="143" t="s">
        <v>436</v>
      </c>
      <c r="D211" s="143" t="s">
        <v>319</v>
      </c>
      <c r="E211" s="144" t="s">
        <v>529</v>
      </c>
      <c r="F211" s="145" t="s">
        <v>530</v>
      </c>
      <c r="G211" s="146" t="s">
        <v>439</v>
      </c>
      <c r="H211" s="147">
        <v>158.91300000000001</v>
      </c>
      <c r="I211" s="148"/>
      <c r="J211" s="149">
        <f>ROUND(I211*H211,2)</f>
        <v>0</v>
      </c>
      <c r="K211" s="150"/>
      <c r="L211" s="31"/>
      <c r="M211" s="151" t="s">
        <v>1</v>
      </c>
      <c r="N211" s="152" t="s">
        <v>42</v>
      </c>
      <c r="P211" s="153">
        <f>O211*H211</f>
        <v>0</v>
      </c>
      <c r="Q211" s="153">
        <v>0</v>
      </c>
      <c r="R211" s="153">
        <f>Q211*H211</f>
        <v>0</v>
      </c>
      <c r="S211" s="153">
        <v>0</v>
      </c>
      <c r="T211" s="154">
        <f>S211*H211</f>
        <v>0</v>
      </c>
      <c r="AR211" s="155" t="s">
        <v>323</v>
      </c>
      <c r="AT211" s="155" t="s">
        <v>319</v>
      </c>
      <c r="AU211" s="155" t="s">
        <v>88</v>
      </c>
      <c r="AY211" s="16" t="s">
        <v>317</v>
      </c>
      <c r="BE211" s="156">
        <f>IF(N211="základná",J211,0)</f>
        <v>0</v>
      </c>
      <c r="BF211" s="156">
        <f>IF(N211="znížená",J211,0)</f>
        <v>0</v>
      </c>
      <c r="BG211" s="156">
        <f>IF(N211="zákl. prenesená",J211,0)</f>
        <v>0</v>
      </c>
      <c r="BH211" s="156">
        <f>IF(N211="zníž. prenesená",J211,0)</f>
        <v>0</v>
      </c>
      <c r="BI211" s="156">
        <f>IF(N211="nulová",J211,0)</f>
        <v>0</v>
      </c>
      <c r="BJ211" s="16" t="s">
        <v>88</v>
      </c>
      <c r="BK211" s="156">
        <f>ROUND(I211*H211,2)</f>
        <v>0</v>
      </c>
      <c r="BL211" s="16" t="s">
        <v>323</v>
      </c>
      <c r="BM211" s="155" t="s">
        <v>16557</v>
      </c>
    </row>
    <row r="212" spans="2:65" s="1" customFormat="1" ht="24.15" customHeight="1">
      <c r="B212" s="142"/>
      <c r="C212" s="143" t="s">
        <v>441</v>
      </c>
      <c r="D212" s="143" t="s">
        <v>319</v>
      </c>
      <c r="E212" s="144" t="s">
        <v>532</v>
      </c>
      <c r="F212" s="145" t="s">
        <v>533</v>
      </c>
      <c r="G212" s="146" t="s">
        <v>439</v>
      </c>
      <c r="H212" s="147">
        <v>3019.3470000000002</v>
      </c>
      <c r="I212" s="148"/>
      <c r="J212" s="149">
        <f>ROUND(I212*H212,2)</f>
        <v>0</v>
      </c>
      <c r="K212" s="150"/>
      <c r="L212" s="31"/>
      <c r="M212" s="151" t="s">
        <v>1</v>
      </c>
      <c r="N212" s="152" t="s">
        <v>42</v>
      </c>
      <c r="P212" s="153">
        <f>O212*H212</f>
        <v>0</v>
      </c>
      <c r="Q212" s="153">
        <v>0</v>
      </c>
      <c r="R212" s="153">
        <f>Q212*H212</f>
        <v>0</v>
      </c>
      <c r="S212" s="153">
        <v>0</v>
      </c>
      <c r="T212" s="154">
        <f>S212*H212</f>
        <v>0</v>
      </c>
      <c r="AR212" s="155" t="s">
        <v>323</v>
      </c>
      <c r="AT212" s="155" t="s">
        <v>319</v>
      </c>
      <c r="AU212" s="155" t="s">
        <v>88</v>
      </c>
      <c r="AY212" s="16" t="s">
        <v>317</v>
      </c>
      <c r="BE212" s="156">
        <f>IF(N212="základná",J212,0)</f>
        <v>0</v>
      </c>
      <c r="BF212" s="156">
        <f>IF(N212="znížená",J212,0)</f>
        <v>0</v>
      </c>
      <c r="BG212" s="156">
        <f>IF(N212="zákl. prenesená",J212,0)</f>
        <v>0</v>
      </c>
      <c r="BH212" s="156">
        <f>IF(N212="zníž. prenesená",J212,0)</f>
        <v>0</v>
      </c>
      <c r="BI212" s="156">
        <f>IF(N212="nulová",J212,0)</f>
        <v>0</v>
      </c>
      <c r="BJ212" s="16" t="s">
        <v>88</v>
      </c>
      <c r="BK212" s="156">
        <f>ROUND(I212*H212,2)</f>
        <v>0</v>
      </c>
      <c r="BL212" s="16" t="s">
        <v>323</v>
      </c>
      <c r="BM212" s="155" t="s">
        <v>16558</v>
      </c>
    </row>
    <row r="213" spans="2:65" s="12" customFormat="1" ht="10">
      <c r="B213" s="157"/>
      <c r="D213" s="158" t="s">
        <v>328</v>
      </c>
      <c r="F213" s="160" t="s">
        <v>16559</v>
      </c>
      <c r="H213" s="161">
        <v>3019.3470000000002</v>
      </c>
      <c r="I213" s="162"/>
      <c r="L213" s="157"/>
      <c r="M213" s="163"/>
      <c r="T213" s="164"/>
      <c r="AT213" s="159" t="s">
        <v>328</v>
      </c>
      <c r="AU213" s="159" t="s">
        <v>88</v>
      </c>
      <c r="AV213" s="12" t="s">
        <v>88</v>
      </c>
      <c r="AW213" s="12" t="s">
        <v>3</v>
      </c>
      <c r="AX213" s="12" t="s">
        <v>83</v>
      </c>
      <c r="AY213" s="159" t="s">
        <v>317</v>
      </c>
    </row>
    <row r="214" spans="2:65" s="1" customFormat="1" ht="24.15" customHeight="1">
      <c r="B214" s="142"/>
      <c r="C214" s="143" t="s">
        <v>448</v>
      </c>
      <c r="D214" s="143" t="s">
        <v>319</v>
      </c>
      <c r="E214" s="144" t="s">
        <v>779</v>
      </c>
      <c r="F214" s="145" t="s">
        <v>780</v>
      </c>
      <c r="G214" s="146" t="s">
        <v>439</v>
      </c>
      <c r="H214" s="147">
        <v>158.91300000000001</v>
      </c>
      <c r="I214" s="148"/>
      <c r="J214" s="149">
        <f>ROUND(I214*H214,2)</f>
        <v>0</v>
      </c>
      <c r="K214" s="150"/>
      <c r="L214" s="31"/>
      <c r="M214" s="151" t="s">
        <v>1</v>
      </c>
      <c r="N214" s="152" t="s">
        <v>42</v>
      </c>
      <c r="P214" s="153">
        <f>O214*H214</f>
        <v>0</v>
      </c>
      <c r="Q214" s="153">
        <v>0</v>
      </c>
      <c r="R214" s="153">
        <f>Q214*H214</f>
        <v>0</v>
      </c>
      <c r="S214" s="153">
        <v>0</v>
      </c>
      <c r="T214" s="154">
        <f>S214*H214</f>
        <v>0</v>
      </c>
      <c r="AR214" s="155" t="s">
        <v>323</v>
      </c>
      <c r="AT214" s="155" t="s">
        <v>319</v>
      </c>
      <c r="AU214" s="155" t="s">
        <v>88</v>
      </c>
      <c r="AY214" s="16" t="s">
        <v>317</v>
      </c>
      <c r="BE214" s="156">
        <f>IF(N214="základná",J214,0)</f>
        <v>0</v>
      </c>
      <c r="BF214" s="156">
        <f>IF(N214="znížená",J214,0)</f>
        <v>0</v>
      </c>
      <c r="BG214" s="156">
        <f>IF(N214="zákl. prenesená",J214,0)</f>
        <v>0</v>
      </c>
      <c r="BH214" s="156">
        <f>IF(N214="zníž. prenesená",J214,0)</f>
        <v>0</v>
      </c>
      <c r="BI214" s="156">
        <f>IF(N214="nulová",J214,0)</f>
        <v>0</v>
      </c>
      <c r="BJ214" s="16" t="s">
        <v>88</v>
      </c>
      <c r="BK214" s="156">
        <f>ROUND(I214*H214,2)</f>
        <v>0</v>
      </c>
      <c r="BL214" s="16" t="s">
        <v>323</v>
      </c>
      <c r="BM214" s="155" t="s">
        <v>16560</v>
      </c>
    </row>
    <row r="215" spans="2:65" s="1" customFormat="1" ht="24.15" customHeight="1">
      <c r="B215" s="142"/>
      <c r="C215" s="143" t="s">
        <v>453</v>
      </c>
      <c r="D215" s="143" t="s">
        <v>319</v>
      </c>
      <c r="E215" s="144" t="s">
        <v>782</v>
      </c>
      <c r="F215" s="145" t="s">
        <v>783</v>
      </c>
      <c r="G215" s="146" t="s">
        <v>439</v>
      </c>
      <c r="H215" s="147">
        <v>635.65200000000004</v>
      </c>
      <c r="I215" s="148"/>
      <c r="J215" s="149">
        <f>ROUND(I215*H215,2)</f>
        <v>0</v>
      </c>
      <c r="K215" s="150"/>
      <c r="L215" s="31"/>
      <c r="M215" s="151" t="s">
        <v>1</v>
      </c>
      <c r="N215" s="152" t="s">
        <v>42</v>
      </c>
      <c r="P215" s="153">
        <f>O215*H215</f>
        <v>0</v>
      </c>
      <c r="Q215" s="153">
        <v>0</v>
      </c>
      <c r="R215" s="153">
        <f>Q215*H215</f>
        <v>0</v>
      </c>
      <c r="S215" s="153">
        <v>0</v>
      </c>
      <c r="T215" s="154">
        <f>S215*H215</f>
        <v>0</v>
      </c>
      <c r="AR215" s="155" t="s">
        <v>323</v>
      </c>
      <c r="AT215" s="155" t="s">
        <v>319</v>
      </c>
      <c r="AU215" s="155" t="s">
        <v>88</v>
      </c>
      <c r="AY215" s="16" t="s">
        <v>317</v>
      </c>
      <c r="BE215" s="156">
        <f>IF(N215="základná",J215,0)</f>
        <v>0</v>
      </c>
      <c r="BF215" s="156">
        <f>IF(N215="znížená",J215,0)</f>
        <v>0</v>
      </c>
      <c r="BG215" s="156">
        <f>IF(N215="zákl. prenesená",J215,0)</f>
        <v>0</v>
      </c>
      <c r="BH215" s="156">
        <f>IF(N215="zníž. prenesená",J215,0)</f>
        <v>0</v>
      </c>
      <c r="BI215" s="156">
        <f>IF(N215="nulová",J215,0)</f>
        <v>0</v>
      </c>
      <c r="BJ215" s="16" t="s">
        <v>88</v>
      </c>
      <c r="BK215" s="156">
        <f>ROUND(I215*H215,2)</f>
        <v>0</v>
      </c>
      <c r="BL215" s="16" t="s">
        <v>323</v>
      </c>
      <c r="BM215" s="155" t="s">
        <v>16561</v>
      </c>
    </row>
    <row r="216" spans="2:65" s="12" customFormat="1" ht="10">
      <c r="B216" s="157"/>
      <c r="D216" s="158" t="s">
        <v>328</v>
      </c>
      <c r="F216" s="160" t="s">
        <v>16562</v>
      </c>
      <c r="H216" s="161">
        <v>635.65200000000004</v>
      </c>
      <c r="I216" s="162"/>
      <c r="L216" s="157"/>
      <c r="M216" s="163"/>
      <c r="T216" s="164"/>
      <c r="AT216" s="159" t="s">
        <v>328</v>
      </c>
      <c r="AU216" s="159" t="s">
        <v>88</v>
      </c>
      <c r="AV216" s="12" t="s">
        <v>88</v>
      </c>
      <c r="AW216" s="12" t="s">
        <v>3</v>
      </c>
      <c r="AX216" s="12" t="s">
        <v>83</v>
      </c>
      <c r="AY216" s="159" t="s">
        <v>317</v>
      </c>
    </row>
    <row r="217" spans="2:65" s="1" customFormat="1" ht="24.15" customHeight="1">
      <c r="B217" s="142"/>
      <c r="C217" s="143" t="s">
        <v>459</v>
      </c>
      <c r="D217" s="143" t="s">
        <v>319</v>
      </c>
      <c r="E217" s="144" t="s">
        <v>539</v>
      </c>
      <c r="F217" s="145" t="s">
        <v>540</v>
      </c>
      <c r="G217" s="146" t="s">
        <v>439</v>
      </c>
      <c r="H217" s="147">
        <v>157.905</v>
      </c>
      <c r="I217" s="148"/>
      <c r="J217" s="149">
        <f>ROUND(I217*H217,2)</f>
        <v>0</v>
      </c>
      <c r="K217" s="150"/>
      <c r="L217" s="31"/>
      <c r="M217" s="151" t="s">
        <v>1</v>
      </c>
      <c r="N217" s="152" t="s">
        <v>42</v>
      </c>
      <c r="P217" s="153">
        <f>O217*H217</f>
        <v>0</v>
      </c>
      <c r="Q217" s="153">
        <v>0</v>
      </c>
      <c r="R217" s="153">
        <f>Q217*H217</f>
        <v>0</v>
      </c>
      <c r="S217" s="153">
        <v>0</v>
      </c>
      <c r="T217" s="154">
        <f>S217*H217</f>
        <v>0</v>
      </c>
      <c r="AR217" s="155" t="s">
        <v>323</v>
      </c>
      <c r="AT217" s="155" t="s">
        <v>319</v>
      </c>
      <c r="AU217" s="155" t="s">
        <v>88</v>
      </c>
      <c r="AY217" s="16" t="s">
        <v>317</v>
      </c>
      <c r="BE217" s="156">
        <f>IF(N217="základná",J217,0)</f>
        <v>0</v>
      </c>
      <c r="BF217" s="156">
        <f>IF(N217="znížená",J217,0)</f>
        <v>0</v>
      </c>
      <c r="BG217" s="156">
        <f>IF(N217="zákl. prenesená",J217,0)</f>
        <v>0</v>
      </c>
      <c r="BH217" s="156">
        <f>IF(N217="zníž. prenesená",J217,0)</f>
        <v>0</v>
      </c>
      <c r="BI217" s="156">
        <f>IF(N217="nulová",J217,0)</f>
        <v>0</v>
      </c>
      <c r="BJ217" s="16" t="s">
        <v>88</v>
      </c>
      <c r="BK217" s="156">
        <f>ROUND(I217*H217,2)</f>
        <v>0</v>
      </c>
      <c r="BL217" s="16" t="s">
        <v>323</v>
      </c>
      <c r="BM217" s="155" t="s">
        <v>16563</v>
      </c>
    </row>
    <row r="218" spans="2:65" s="12" customFormat="1" ht="10">
      <c r="B218" s="157"/>
      <c r="D218" s="158" t="s">
        <v>328</v>
      </c>
      <c r="E218" s="159" t="s">
        <v>1</v>
      </c>
      <c r="F218" s="160" t="s">
        <v>16564</v>
      </c>
      <c r="H218" s="161">
        <v>158.91300000000001</v>
      </c>
      <c r="I218" s="162"/>
      <c r="L218" s="157"/>
      <c r="M218" s="163"/>
      <c r="T218" s="164"/>
      <c r="AT218" s="159" t="s">
        <v>328</v>
      </c>
      <c r="AU218" s="159" t="s">
        <v>88</v>
      </c>
      <c r="AV218" s="12" t="s">
        <v>88</v>
      </c>
      <c r="AW218" s="12" t="s">
        <v>31</v>
      </c>
      <c r="AX218" s="12" t="s">
        <v>76</v>
      </c>
      <c r="AY218" s="159" t="s">
        <v>317</v>
      </c>
    </row>
    <row r="219" spans="2:65" s="12" customFormat="1" ht="10">
      <c r="B219" s="157"/>
      <c r="D219" s="158" t="s">
        <v>328</v>
      </c>
      <c r="E219" s="159" t="s">
        <v>1</v>
      </c>
      <c r="F219" s="160" t="s">
        <v>16565</v>
      </c>
      <c r="H219" s="161">
        <v>-0.28399999999999997</v>
      </c>
      <c r="I219" s="162"/>
      <c r="L219" s="157"/>
      <c r="M219" s="163"/>
      <c r="T219" s="164"/>
      <c r="AT219" s="159" t="s">
        <v>328</v>
      </c>
      <c r="AU219" s="159" t="s">
        <v>88</v>
      </c>
      <c r="AV219" s="12" t="s">
        <v>88</v>
      </c>
      <c r="AW219" s="12" t="s">
        <v>31</v>
      </c>
      <c r="AX219" s="12" t="s">
        <v>76</v>
      </c>
      <c r="AY219" s="159" t="s">
        <v>317</v>
      </c>
    </row>
    <row r="220" spans="2:65" s="12" customFormat="1" ht="10">
      <c r="B220" s="157"/>
      <c r="D220" s="158" t="s">
        <v>328</v>
      </c>
      <c r="E220" s="159" t="s">
        <v>1</v>
      </c>
      <c r="F220" s="160" t="s">
        <v>16566</v>
      </c>
      <c r="H220" s="161">
        <v>-0.72399999999999998</v>
      </c>
      <c r="I220" s="162"/>
      <c r="L220" s="157"/>
      <c r="M220" s="163"/>
      <c r="T220" s="164"/>
      <c r="AT220" s="159" t="s">
        <v>328</v>
      </c>
      <c r="AU220" s="159" t="s">
        <v>88</v>
      </c>
      <c r="AV220" s="12" t="s">
        <v>88</v>
      </c>
      <c r="AW220" s="12" t="s">
        <v>31</v>
      </c>
      <c r="AX220" s="12" t="s">
        <v>76</v>
      </c>
      <c r="AY220" s="159" t="s">
        <v>317</v>
      </c>
    </row>
    <row r="221" spans="2:65" s="13" customFormat="1" ht="10">
      <c r="B221" s="165"/>
      <c r="D221" s="158" t="s">
        <v>328</v>
      </c>
      <c r="E221" s="166" t="s">
        <v>1</v>
      </c>
      <c r="F221" s="167" t="s">
        <v>331</v>
      </c>
      <c r="H221" s="168">
        <v>157.90500000000003</v>
      </c>
      <c r="I221" s="169"/>
      <c r="L221" s="165"/>
      <c r="M221" s="170"/>
      <c r="T221" s="171"/>
      <c r="AT221" s="166" t="s">
        <v>328</v>
      </c>
      <c r="AU221" s="166" t="s">
        <v>88</v>
      </c>
      <c r="AV221" s="13" t="s">
        <v>92</v>
      </c>
      <c r="AW221" s="13" t="s">
        <v>31</v>
      </c>
      <c r="AX221" s="13" t="s">
        <v>76</v>
      </c>
      <c r="AY221" s="166" t="s">
        <v>317</v>
      </c>
    </row>
    <row r="222" spans="2:65" s="14" customFormat="1" ht="10">
      <c r="B222" s="172"/>
      <c r="D222" s="158" t="s">
        <v>328</v>
      </c>
      <c r="E222" s="173" t="s">
        <v>1</v>
      </c>
      <c r="F222" s="174" t="s">
        <v>332</v>
      </c>
      <c r="H222" s="175">
        <v>157.90500000000003</v>
      </c>
      <c r="I222" s="176"/>
      <c r="L222" s="172"/>
      <c r="M222" s="177"/>
      <c r="T222" s="178"/>
      <c r="AT222" s="173" t="s">
        <v>328</v>
      </c>
      <c r="AU222" s="173" t="s">
        <v>88</v>
      </c>
      <c r="AV222" s="14" t="s">
        <v>323</v>
      </c>
      <c r="AW222" s="14" t="s">
        <v>31</v>
      </c>
      <c r="AX222" s="14" t="s">
        <v>83</v>
      </c>
      <c r="AY222" s="173" t="s">
        <v>317</v>
      </c>
    </row>
    <row r="223" spans="2:65" s="1" customFormat="1" ht="24.15" customHeight="1">
      <c r="B223" s="142"/>
      <c r="C223" s="143" t="s">
        <v>464</v>
      </c>
      <c r="D223" s="143" t="s">
        <v>319</v>
      </c>
      <c r="E223" s="144" t="s">
        <v>13989</v>
      </c>
      <c r="F223" s="145" t="s">
        <v>13990</v>
      </c>
      <c r="G223" s="146" t="s">
        <v>439</v>
      </c>
      <c r="H223" s="147">
        <v>0.28399999999999997</v>
      </c>
      <c r="I223" s="148"/>
      <c r="J223" s="149">
        <f>ROUND(I223*H223,2)</f>
        <v>0</v>
      </c>
      <c r="K223" s="150"/>
      <c r="L223" s="31"/>
      <c r="M223" s="151" t="s">
        <v>1</v>
      </c>
      <c r="N223" s="152" t="s">
        <v>42</v>
      </c>
      <c r="P223" s="153">
        <f>O223*H223</f>
        <v>0</v>
      </c>
      <c r="Q223" s="153">
        <v>0</v>
      </c>
      <c r="R223" s="153">
        <f>Q223*H223</f>
        <v>0</v>
      </c>
      <c r="S223" s="153">
        <v>0</v>
      </c>
      <c r="T223" s="154">
        <f>S223*H223</f>
        <v>0</v>
      </c>
      <c r="AR223" s="155" t="s">
        <v>323</v>
      </c>
      <c r="AT223" s="155" t="s">
        <v>319</v>
      </c>
      <c r="AU223" s="155" t="s">
        <v>88</v>
      </c>
      <c r="AY223" s="16" t="s">
        <v>317</v>
      </c>
      <c r="BE223" s="156">
        <f>IF(N223="základná",J223,0)</f>
        <v>0</v>
      </c>
      <c r="BF223" s="156">
        <f>IF(N223="znížená",J223,0)</f>
        <v>0</v>
      </c>
      <c r="BG223" s="156">
        <f>IF(N223="zákl. prenesená",J223,0)</f>
        <v>0</v>
      </c>
      <c r="BH223" s="156">
        <f>IF(N223="zníž. prenesená",J223,0)</f>
        <v>0</v>
      </c>
      <c r="BI223" s="156">
        <f>IF(N223="nulová",J223,0)</f>
        <v>0</v>
      </c>
      <c r="BJ223" s="16" t="s">
        <v>88</v>
      </c>
      <c r="BK223" s="156">
        <f>ROUND(I223*H223,2)</f>
        <v>0</v>
      </c>
      <c r="BL223" s="16" t="s">
        <v>323</v>
      </c>
      <c r="BM223" s="155" t="s">
        <v>16567</v>
      </c>
    </row>
    <row r="224" spans="2:65" s="12" customFormat="1" ht="10">
      <c r="B224" s="157"/>
      <c r="D224" s="158" t="s">
        <v>328</v>
      </c>
      <c r="E224" s="159" t="s">
        <v>1</v>
      </c>
      <c r="F224" s="160" t="s">
        <v>16568</v>
      </c>
      <c r="H224" s="161">
        <v>1.7999999999999999E-2</v>
      </c>
      <c r="I224" s="162"/>
      <c r="L224" s="157"/>
      <c r="M224" s="163"/>
      <c r="T224" s="164"/>
      <c r="AT224" s="159" t="s">
        <v>328</v>
      </c>
      <c r="AU224" s="159" t="s">
        <v>88</v>
      </c>
      <c r="AV224" s="12" t="s">
        <v>88</v>
      </c>
      <c r="AW224" s="12" t="s">
        <v>31</v>
      </c>
      <c r="AX224" s="12" t="s">
        <v>76</v>
      </c>
      <c r="AY224" s="159" t="s">
        <v>317</v>
      </c>
    </row>
    <row r="225" spans="2:65" s="12" customFormat="1" ht="10">
      <c r="B225" s="157"/>
      <c r="D225" s="158" t="s">
        <v>328</v>
      </c>
      <c r="E225" s="159" t="s">
        <v>1</v>
      </c>
      <c r="F225" s="160" t="s">
        <v>16569</v>
      </c>
      <c r="H225" s="161">
        <v>7.1999999999999995E-2</v>
      </c>
      <c r="I225" s="162"/>
      <c r="L225" s="157"/>
      <c r="M225" s="163"/>
      <c r="T225" s="164"/>
      <c r="AT225" s="159" t="s">
        <v>328</v>
      </c>
      <c r="AU225" s="159" t="s">
        <v>88</v>
      </c>
      <c r="AV225" s="12" t="s">
        <v>88</v>
      </c>
      <c r="AW225" s="12" t="s">
        <v>31</v>
      </c>
      <c r="AX225" s="12" t="s">
        <v>76</v>
      </c>
      <c r="AY225" s="159" t="s">
        <v>317</v>
      </c>
    </row>
    <row r="226" spans="2:65" s="12" customFormat="1" ht="10">
      <c r="B226" s="157"/>
      <c r="D226" s="158" t="s">
        <v>328</v>
      </c>
      <c r="E226" s="159" t="s">
        <v>1</v>
      </c>
      <c r="F226" s="160" t="s">
        <v>16570</v>
      </c>
      <c r="H226" s="161">
        <v>0.151</v>
      </c>
      <c r="I226" s="162"/>
      <c r="L226" s="157"/>
      <c r="M226" s="163"/>
      <c r="T226" s="164"/>
      <c r="AT226" s="159" t="s">
        <v>328</v>
      </c>
      <c r="AU226" s="159" t="s">
        <v>88</v>
      </c>
      <c r="AV226" s="12" t="s">
        <v>88</v>
      </c>
      <c r="AW226" s="12" t="s">
        <v>31</v>
      </c>
      <c r="AX226" s="12" t="s">
        <v>76</v>
      </c>
      <c r="AY226" s="159" t="s">
        <v>317</v>
      </c>
    </row>
    <row r="227" spans="2:65" s="12" customFormat="1" ht="10">
      <c r="B227" s="157"/>
      <c r="D227" s="158" t="s">
        <v>328</v>
      </c>
      <c r="E227" s="159" t="s">
        <v>1</v>
      </c>
      <c r="F227" s="160" t="s">
        <v>16571</v>
      </c>
      <c r="H227" s="161">
        <v>4.2999999999999997E-2</v>
      </c>
      <c r="I227" s="162"/>
      <c r="L227" s="157"/>
      <c r="M227" s="163"/>
      <c r="T227" s="164"/>
      <c r="AT227" s="159" t="s">
        <v>328</v>
      </c>
      <c r="AU227" s="159" t="s">
        <v>88</v>
      </c>
      <c r="AV227" s="12" t="s">
        <v>88</v>
      </c>
      <c r="AW227" s="12" t="s">
        <v>31</v>
      </c>
      <c r="AX227" s="12" t="s">
        <v>76</v>
      </c>
      <c r="AY227" s="159" t="s">
        <v>317</v>
      </c>
    </row>
    <row r="228" spans="2:65" s="13" customFormat="1" ht="10">
      <c r="B228" s="165"/>
      <c r="D228" s="158" t="s">
        <v>328</v>
      </c>
      <c r="E228" s="166" t="s">
        <v>1</v>
      </c>
      <c r="F228" s="167" t="s">
        <v>331</v>
      </c>
      <c r="H228" s="168">
        <v>0.28399999999999997</v>
      </c>
      <c r="I228" s="169"/>
      <c r="L228" s="165"/>
      <c r="M228" s="170"/>
      <c r="T228" s="171"/>
      <c r="AT228" s="166" t="s">
        <v>328</v>
      </c>
      <c r="AU228" s="166" t="s">
        <v>88</v>
      </c>
      <c r="AV228" s="13" t="s">
        <v>92</v>
      </c>
      <c r="AW228" s="13" t="s">
        <v>31</v>
      </c>
      <c r="AX228" s="13" t="s">
        <v>76</v>
      </c>
      <c r="AY228" s="166" t="s">
        <v>317</v>
      </c>
    </row>
    <row r="229" spans="2:65" s="14" customFormat="1" ht="10">
      <c r="B229" s="172"/>
      <c r="D229" s="158" t="s">
        <v>328</v>
      </c>
      <c r="E229" s="173" t="s">
        <v>1</v>
      </c>
      <c r="F229" s="174" t="s">
        <v>332</v>
      </c>
      <c r="H229" s="175">
        <v>0.28399999999999997</v>
      </c>
      <c r="I229" s="176"/>
      <c r="L229" s="172"/>
      <c r="M229" s="177"/>
      <c r="T229" s="178"/>
      <c r="AT229" s="173" t="s">
        <v>328</v>
      </c>
      <c r="AU229" s="173" t="s">
        <v>88</v>
      </c>
      <c r="AV229" s="14" t="s">
        <v>323</v>
      </c>
      <c r="AW229" s="14" t="s">
        <v>31</v>
      </c>
      <c r="AX229" s="14" t="s">
        <v>83</v>
      </c>
      <c r="AY229" s="173" t="s">
        <v>317</v>
      </c>
    </row>
    <row r="230" spans="2:65" s="1" customFormat="1" ht="24.15" customHeight="1">
      <c r="B230" s="142"/>
      <c r="C230" s="143" t="s">
        <v>469</v>
      </c>
      <c r="D230" s="143" t="s">
        <v>319</v>
      </c>
      <c r="E230" s="144" t="s">
        <v>13997</v>
      </c>
      <c r="F230" s="145" t="s">
        <v>13998</v>
      </c>
      <c r="G230" s="146" t="s">
        <v>439</v>
      </c>
      <c r="H230" s="147">
        <v>0.72399999999999998</v>
      </c>
      <c r="I230" s="148"/>
      <c r="J230" s="149">
        <f>ROUND(I230*H230,2)</f>
        <v>0</v>
      </c>
      <c r="K230" s="150"/>
      <c r="L230" s="31"/>
      <c r="M230" s="151" t="s">
        <v>1</v>
      </c>
      <c r="N230" s="152" t="s">
        <v>42</v>
      </c>
      <c r="P230" s="153">
        <f>O230*H230</f>
        <v>0</v>
      </c>
      <c r="Q230" s="153">
        <v>0</v>
      </c>
      <c r="R230" s="153">
        <f>Q230*H230</f>
        <v>0</v>
      </c>
      <c r="S230" s="153">
        <v>0</v>
      </c>
      <c r="T230" s="154">
        <f>S230*H230</f>
        <v>0</v>
      </c>
      <c r="AR230" s="155" t="s">
        <v>323</v>
      </c>
      <c r="AT230" s="155" t="s">
        <v>319</v>
      </c>
      <c r="AU230" s="155" t="s">
        <v>88</v>
      </c>
      <c r="AY230" s="16" t="s">
        <v>317</v>
      </c>
      <c r="BE230" s="156">
        <f>IF(N230="základná",J230,0)</f>
        <v>0</v>
      </c>
      <c r="BF230" s="156">
        <f>IF(N230="znížená",J230,0)</f>
        <v>0</v>
      </c>
      <c r="BG230" s="156">
        <f>IF(N230="zákl. prenesená",J230,0)</f>
        <v>0</v>
      </c>
      <c r="BH230" s="156">
        <f>IF(N230="zníž. prenesená",J230,0)</f>
        <v>0</v>
      </c>
      <c r="BI230" s="156">
        <f>IF(N230="nulová",J230,0)</f>
        <v>0</v>
      </c>
      <c r="BJ230" s="16" t="s">
        <v>88</v>
      </c>
      <c r="BK230" s="156">
        <f>ROUND(I230*H230,2)</f>
        <v>0</v>
      </c>
      <c r="BL230" s="16" t="s">
        <v>323</v>
      </c>
      <c r="BM230" s="155" t="s">
        <v>16572</v>
      </c>
    </row>
    <row r="231" spans="2:65" s="12" customFormat="1" ht="10">
      <c r="B231" s="157"/>
      <c r="D231" s="158" t="s">
        <v>328</v>
      </c>
      <c r="E231" s="159" t="s">
        <v>1</v>
      </c>
      <c r="F231" s="160" t="s">
        <v>16573</v>
      </c>
      <c r="H231" s="161">
        <v>9.5000000000000001E-2</v>
      </c>
      <c r="I231" s="162"/>
      <c r="L231" s="157"/>
      <c r="M231" s="163"/>
      <c r="T231" s="164"/>
      <c r="AT231" s="159" t="s">
        <v>328</v>
      </c>
      <c r="AU231" s="159" t="s">
        <v>88</v>
      </c>
      <c r="AV231" s="12" t="s">
        <v>88</v>
      </c>
      <c r="AW231" s="12" t="s">
        <v>31</v>
      </c>
      <c r="AX231" s="12" t="s">
        <v>76</v>
      </c>
      <c r="AY231" s="159" t="s">
        <v>317</v>
      </c>
    </row>
    <row r="232" spans="2:65" s="12" customFormat="1" ht="10">
      <c r="B232" s="157"/>
      <c r="D232" s="158" t="s">
        <v>328</v>
      </c>
      <c r="E232" s="159" t="s">
        <v>1</v>
      </c>
      <c r="F232" s="160" t="s">
        <v>16574</v>
      </c>
      <c r="H232" s="161">
        <v>0.629</v>
      </c>
      <c r="I232" s="162"/>
      <c r="L232" s="157"/>
      <c r="M232" s="163"/>
      <c r="T232" s="164"/>
      <c r="AT232" s="159" t="s">
        <v>328</v>
      </c>
      <c r="AU232" s="159" t="s">
        <v>88</v>
      </c>
      <c r="AV232" s="12" t="s">
        <v>88</v>
      </c>
      <c r="AW232" s="12" t="s">
        <v>31</v>
      </c>
      <c r="AX232" s="12" t="s">
        <v>76</v>
      </c>
      <c r="AY232" s="159" t="s">
        <v>317</v>
      </c>
    </row>
    <row r="233" spans="2:65" s="13" customFormat="1" ht="10">
      <c r="B233" s="165"/>
      <c r="D233" s="158" t="s">
        <v>328</v>
      </c>
      <c r="E233" s="166" t="s">
        <v>1</v>
      </c>
      <c r="F233" s="167" t="s">
        <v>331</v>
      </c>
      <c r="H233" s="168">
        <v>0.72399999999999998</v>
      </c>
      <c r="I233" s="169"/>
      <c r="L233" s="165"/>
      <c r="M233" s="170"/>
      <c r="T233" s="171"/>
      <c r="AT233" s="166" t="s">
        <v>328</v>
      </c>
      <c r="AU233" s="166" t="s">
        <v>88</v>
      </c>
      <c r="AV233" s="13" t="s">
        <v>92</v>
      </c>
      <c r="AW233" s="13" t="s">
        <v>31</v>
      </c>
      <c r="AX233" s="13" t="s">
        <v>76</v>
      </c>
      <c r="AY233" s="166" t="s">
        <v>317</v>
      </c>
    </row>
    <row r="234" spans="2:65" s="14" customFormat="1" ht="10">
      <c r="B234" s="172"/>
      <c r="D234" s="158" t="s">
        <v>328</v>
      </c>
      <c r="E234" s="173" t="s">
        <v>1</v>
      </c>
      <c r="F234" s="174" t="s">
        <v>332</v>
      </c>
      <c r="H234" s="175">
        <v>0.72399999999999998</v>
      </c>
      <c r="I234" s="176"/>
      <c r="L234" s="172"/>
      <c r="M234" s="177"/>
      <c r="T234" s="178"/>
      <c r="AT234" s="173" t="s">
        <v>328</v>
      </c>
      <c r="AU234" s="173" t="s">
        <v>88</v>
      </c>
      <c r="AV234" s="14" t="s">
        <v>323</v>
      </c>
      <c r="AW234" s="14" t="s">
        <v>31</v>
      </c>
      <c r="AX234" s="14" t="s">
        <v>83</v>
      </c>
      <c r="AY234" s="173" t="s">
        <v>317</v>
      </c>
    </row>
    <row r="235" spans="2:65" s="1" customFormat="1" ht="16.5" customHeight="1">
      <c r="B235" s="142"/>
      <c r="C235" s="143" t="s">
        <v>473</v>
      </c>
      <c r="D235" s="143" t="s">
        <v>319</v>
      </c>
      <c r="E235" s="144" t="s">
        <v>2235</v>
      </c>
      <c r="F235" s="145" t="s">
        <v>1</v>
      </c>
      <c r="G235" s="146" t="s">
        <v>1</v>
      </c>
      <c r="H235" s="147">
        <v>0</v>
      </c>
      <c r="I235" s="148"/>
      <c r="J235" s="149">
        <f>ROUND(I235*H235,2)</f>
        <v>0</v>
      </c>
      <c r="K235" s="150"/>
      <c r="L235" s="31"/>
      <c r="M235" s="151" t="s">
        <v>1</v>
      </c>
      <c r="N235" s="152" t="s">
        <v>42</v>
      </c>
      <c r="P235" s="153">
        <f>O235*H235</f>
        <v>0</v>
      </c>
      <c r="Q235" s="153">
        <v>0</v>
      </c>
      <c r="R235" s="153">
        <f>Q235*H235</f>
        <v>0</v>
      </c>
      <c r="S235" s="153">
        <v>0</v>
      </c>
      <c r="T235" s="154">
        <f>S235*H235</f>
        <v>0</v>
      </c>
      <c r="AR235" s="155" t="s">
        <v>323</v>
      </c>
      <c r="AT235" s="155" t="s">
        <v>319</v>
      </c>
      <c r="AU235" s="155" t="s">
        <v>88</v>
      </c>
      <c r="AY235" s="16" t="s">
        <v>317</v>
      </c>
      <c r="BE235" s="156">
        <f>IF(N235="základná",J235,0)</f>
        <v>0</v>
      </c>
      <c r="BF235" s="156">
        <f>IF(N235="znížená",J235,0)</f>
        <v>0</v>
      </c>
      <c r="BG235" s="156">
        <f>IF(N235="zákl. prenesená",J235,0)</f>
        <v>0</v>
      </c>
      <c r="BH235" s="156">
        <f>IF(N235="zníž. prenesená",J235,0)</f>
        <v>0</v>
      </c>
      <c r="BI235" s="156">
        <f>IF(N235="nulová",J235,0)</f>
        <v>0</v>
      </c>
      <c r="BJ235" s="16" t="s">
        <v>88</v>
      </c>
      <c r="BK235" s="156">
        <f>ROUND(I235*H235,2)</f>
        <v>0</v>
      </c>
      <c r="BL235" s="16" t="s">
        <v>323</v>
      </c>
      <c r="BM235" s="155" t="s">
        <v>16575</v>
      </c>
    </row>
    <row r="236" spans="2:65" s="11" customFormat="1" ht="22.75" customHeight="1">
      <c r="B236" s="130"/>
      <c r="D236" s="131" t="s">
        <v>75</v>
      </c>
      <c r="E236" s="140" t="s">
        <v>493</v>
      </c>
      <c r="F236" s="140" t="s">
        <v>494</v>
      </c>
      <c r="I236" s="133"/>
      <c r="J236" s="141">
        <f>BK236</f>
        <v>0</v>
      </c>
      <c r="L236" s="130"/>
      <c r="M236" s="135"/>
      <c r="P236" s="136">
        <f>P237</f>
        <v>0</v>
      </c>
      <c r="R236" s="136">
        <f>R237</f>
        <v>0</v>
      </c>
      <c r="T236" s="137">
        <f>T237</f>
        <v>0</v>
      </c>
      <c r="AR236" s="131" t="s">
        <v>83</v>
      </c>
      <c r="AT236" s="138" t="s">
        <v>75</v>
      </c>
      <c r="AU236" s="138" t="s">
        <v>83</v>
      </c>
      <c r="AY236" s="131" t="s">
        <v>317</v>
      </c>
      <c r="BK236" s="139">
        <f>BK237</f>
        <v>0</v>
      </c>
    </row>
    <row r="237" spans="2:65" s="1" customFormat="1" ht="24.15" customHeight="1">
      <c r="B237" s="142"/>
      <c r="C237" s="143" t="s">
        <v>477</v>
      </c>
      <c r="D237" s="143" t="s">
        <v>319</v>
      </c>
      <c r="E237" s="144" t="s">
        <v>14011</v>
      </c>
      <c r="F237" s="145" t="s">
        <v>14012</v>
      </c>
      <c r="G237" s="146" t="s">
        <v>439</v>
      </c>
      <c r="H237" s="147">
        <v>640.52599999999995</v>
      </c>
      <c r="I237" s="148"/>
      <c r="J237" s="149">
        <f>ROUND(I237*H237,2)</f>
        <v>0</v>
      </c>
      <c r="K237" s="150"/>
      <c r="L237" s="31"/>
      <c r="M237" s="151" t="s">
        <v>1</v>
      </c>
      <c r="N237" s="152" t="s">
        <v>42</v>
      </c>
      <c r="P237" s="153">
        <f>O237*H237</f>
        <v>0</v>
      </c>
      <c r="Q237" s="153">
        <v>0</v>
      </c>
      <c r="R237" s="153">
        <f>Q237*H237</f>
        <v>0</v>
      </c>
      <c r="S237" s="153">
        <v>0</v>
      </c>
      <c r="T237" s="154">
        <f>S237*H237</f>
        <v>0</v>
      </c>
      <c r="AR237" s="155" t="s">
        <v>323</v>
      </c>
      <c r="AT237" s="155" t="s">
        <v>319</v>
      </c>
      <c r="AU237" s="155" t="s">
        <v>88</v>
      </c>
      <c r="AY237" s="16" t="s">
        <v>317</v>
      </c>
      <c r="BE237" s="156">
        <f>IF(N237="základná",J237,0)</f>
        <v>0</v>
      </c>
      <c r="BF237" s="156">
        <f>IF(N237="znížená",J237,0)</f>
        <v>0</v>
      </c>
      <c r="BG237" s="156">
        <f>IF(N237="zákl. prenesená",J237,0)</f>
        <v>0</v>
      </c>
      <c r="BH237" s="156">
        <f>IF(N237="zníž. prenesená",J237,0)</f>
        <v>0</v>
      </c>
      <c r="BI237" s="156">
        <f>IF(N237="nulová",J237,0)</f>
        <v>0</v>
      </c>
      <c r="BJ237" s="16" t="s">
        <v>88</v>
      </c>
      <c r="BK237" s="156">
        <f>ROUND(I237*H237,2)</f>
        <v>0</v>
      </c>
      <c r="BL237" s="16" t="s">
        <v>323</v>
      </c>
      <c r="BM237" s="155" t="s">
        <v>16576</v>
      </c>
    </row>
    <row r="238" spans="2:65" s="11" customFormat="1" ht="25.9" customHeight="1">
      <c r="B238" s="130"/>
      <c r="D238" s="131" t="s">
        <v>75</v>
      </c>
      <c r="E238" s="132" t="s">
        <v>2241</v>
      </c>
      <c r="F238" s="132" t="s">
        <v>2242</v>
      </c>
      <c r="I238" s="133"/>
      <c r="J238" s="134">
        <f>BK238</f>
        <v>0</v>
      </c>
      <c r="L238" s="130"/>
      <c r="M238" s="135"/>
      <c r="P238" s="136">
        <f>P239+P252+P257</f>
        <v>0</v>
      </c>
      <c r="R238" s="136">
        <f>R239+R252+R257</f>
        <v>0</v>
      </c>
      <c r="T238" s="137">
        <f>T239+T252+T257</f>
        <v>0.16944000000000004</v>
      </c>
      <c r="AR238" s="131" t="s">
        <v>88</v>
      </c>
      <c r="AT238" s="138" t="s">
        <v>75</v>
      </c>
      <c r="AU238" s="138" t="s">
        <v>76</v>
      </c>
      <c r="AY238" s="131" t="s">
        <v>317</v>
      </c>
      <c r="BK238" s="139">
        <f>BK239+BK252+BK257</f>
        <v>0</v>
      </c>
    </row>
    <row r="239" spans="2:65" s="11" customFormat="1" ht="22.75" customHeight="1">
      <c r="B239" s="130"/>
      <c r="D239" s="131" t="s">
        <v>75</v>
      </c>
      <c r="E239" s="140" t="s">
        <v>3428</v>
      </c>
      <c r="F239" s="140" t="s">
        <v>3429</v>
      </c>
      <c r="I239" s="133"/>
      <c r="J239" s="141">
        <f>BK239</f>
        <v>0</v>
      </c>
      <c r="L239" s="130"/>
      <c r="M239" s="135"/>
      <c r="P239" s="136">
        <f>SUM(P240:P251)</f>
        <v>0</v>
      </c>
      <c r="R239" s="136">
        <f>SUM(R240:R251)</f>
        <v>0</v>
      </c>
      <c r="T239" s="137">
        <f>SUM(T240:T251)</f>
        <v>0.10824</v>
      </c>
      <c r="AR239" s="131" t="s">
        <v>88</v>
      </c>
      <c r="AT239" s="138" t="s">
        <v>75</v>
      </c>
      <c r="AU239" s="138" t="s">
        <v>83</v>
      </c>
      <c r="AY239" s="131" t="s">
        <v>317</v>
      </c>
      <c r="BK239" s="139">
        <f>SUM(BK240:BK251)</f>
        <v>0</v>
      </c>
    </row>
    <row r="240" spans="2:65" s="1" customFormat="1" ht="24.15" customHeight="1">
      <c r="B240" s="142"/>
      <c r="C240" s="143" t="s">
        <v>481</v>
      </c>
      <c r="D240" s="143" t="s">
        <v>319</v>
      </c>
      <c r="E240" s="144" t="s">
        <v>16577</v>
      </c>
      <c r="F240" s="145" t="s">
        <v>16578</v>
      </c>
      <c r="G240" s="146" t="s">
        <v>484</v>
      </c>
      <c r="H240" s="147">
        <v>20.2</v>
      </c>
      <c r="I240" s="148"/>
      <c r="J240" s="149">
        <f>ROUND(I240*H240,2)</f>
        <v>0</v>
      </c>
      <c r="K240" s="150"/>
      <c r="L240" s="31"/>
      <c r="M240" s="151" t="s">
        <v>1</v>
      </c>
      <c r="N240" s="152" t="s">
        <v>42</v>
      </c>
      <c r="P240" s="153">
        <f>O240*H240</f>
        <v>0</v>
      </c>
      <c r="Q240" s="153">
        <v>0</v>
      </c>
      <c r="R240" s="153">
        <f>Q240*H240</f>
        <v>0</v>
      </c>
      <c r="S240" s="153">
        <v>4.15E-3</v>
      </c>
      <c r="T240" s="154">
        <f>S240*H240</f>
        <v>8.3830000000000002E-2</v>
      </c>
      <c r="AR240" s="155" t="s">
        <v>396</v>
      </c>
      <c r="AT240" s="155" t="s">
        <v>319</v>
      </c>
      <c r="AU240" s="155" t="s">
        <v>88</v>
      </c>
      <c r="AY240" s="16" t="s">
        <v>317</v>
      </c>
      <c r="BE240" s="156">
        <f>IF(N240="základná",J240,0)</f>
        <v>0</v>
      </c>
      <c r="BF240" s="156">
        <f>IF(N240="znížená",J240,0)</f>
        <v>0</v>
      </c>
      <c r="BG240" s="156">
        <f>IF(N240="zákl. prenesená",J240,0)</f>
        <v>0</v>
      </c>
      <c r="BH240" s="156">
        <f>IF(N240="zníž. prenesená",J240,0)</f>
        <v>0</v>
      </c>
      <c r="BI240" s="156">
        <f>IF(N240="nulová",J240,0)</f>
        <v>0</v>
      </c>
      <c r="BJ240" s="16" t="s">
        <v>88</v>
      </c>
      <c r="BK240" s="156">
        <f>ROUND(I240*H240,2)</f>
        <v>0</v>
      </c>
      <c r="BL240" s="16" t="s">
        <v>396</v>
      </c>
      <c r="BM240" s="155" t="s">
        <v>16579</v>
      </c>
    </row>
    <row r="241" spans="2:65" s="12" customFormat="1" ht="10">
      <c r="B241" s="157"/>
      <c r="D241" s="158" t="s">
        <v>328</v>
      </c>
      <c r="E241" s="159" t="s">
        <v>1</v>
      </c>
      <c r="F241" s="160" t="s">
        <v>16534</v>
      </c>
      <c r="H241" s="161">
        <v>20.2</v>
      </c>
      <c r="I241" s="162"/>
      <c r="L241" s="157"/>
      <c r="M241" s="163"/>
      <c r="T241" s="164"/>
      <c r="AT241" s="159" t="s">
        <v>328</v>
      </c>
      <c r="AU241" s="159" t="s">
        <v>88</v>
      </c>
      <c r="AV241" s="12" t="s">
        <v>88</v>
      </c>
      <c r="AW241" s="12" t="s">
        <v>31</v>
      </c>
      <c r="AX241" s="12" t="s">
        <v>76</v>
      </c>
      <c r="AY241" s="159" t="s">
        <v>317</v>
      </c>
    </row>
    <row r="242" spans="2:65" s="13" customFormat="1" ht="10">
      <c r="B242" s="165"/>
      <c r="D242" s="158" t="s">
        <v>328</v>
      </c>
      <c r="E242" s="166" t="s">
        <v>1</v>
      </c>
      <c r="F242" s="167" t="s">
        <v>16580</v>
      </c>
      <c r="H242" s="168">
        <v>20.2</v>
      </c>
      <c r="I242" s="169"/>
      <c r="L242" s="165"/>
      <c r="M242" s="170"/>
      <c r="T242" s="171"/>
      <c r="AT242" s="166" t="s">
        <v>328</v>
      </c>
      <c r="AU242" s="166" t="s">
        <v>88</v>
      </c>
      <c r="AV242" s="13" t="s">
        <v>92</v>
      </c>
      <c r="AW242" s="13" t="s">
        <v>31</v>
      </c>
      <c r="AX242" s="13" t="s">
        <v>76</v>
      </c>
      <c r="AY242" s="166" t="s">
        <v>317</v>
      </c>
    </row>
    <row r="243" spans="2:65" s="14" customFormat="1" ht="10">
      <c r="B243" s="172"/>
      <c r="D243" s="158" t="s">
        <v>328</v>
      </c>
      <c r="E243" s="173" t="s">
        <v>1</v>
      </c>
      <c r="F243" s="174" t="s">
        <v>332</v>
      </c>
      <c r="H243" s="175">
        <v>20.2</v>
      </c>
      <c r="I243" s="176"/>
      <c r="L243" s="172"/>
      <c r="M243" s="177"/>
      <c r="T243" s="178"/>
      <c r="AT243" s="173" t="s">
        <v>328</v>
      </c>
      <c r="AU243" s="173" t="s">
        <v>88</v>
      </c>
      <c r="AV243" s="14" t="s">
        <v>323</v>
      </c>
      <c r="AW243" s="14" t="s">
        <v>31</v>
      </c>
      <c r="AX243" s="14" t="s">
        <v>83</v>
      </c>
      <c r="AY243" s="173" t="s">
        <v>317</v>
      </c>
    </row>
    <row r="244" spans="2:65" s="1" customFormat="1" ht="24.15" customHeight="1">
      <c r="B244" s="142"/>
      <c r="C244" s="143" t="s">
        <v>488</v>
      </c>
      <c r="D244" s="143" t="s">
        <v>319</v>
      </c>
      <c r="E244" s="144" t="s">
        <v>16581</v>
      </c>
      <c r="F244" s="145" t="s">
        <v>16582</v>
      </c>
      <c r="G244" s="146" t="s">
        <v>484</v>
      </c>
      <c r="H244" s="147">
        <v>7.2</v>
      </c>
      <c r="I244" s="148"/>
      <c r="J244" s="149">
        <f>ROUND(I244*H244,2)</f>
        <v>0</v>
      </c>
      <c r="K244" s="150"/>
      <c r="L244" s="31"/>
      <c r="M244" s="151" t="s">
        <v>1</v>
      </c>
      <c r="N244" s="152" t="s">
        <v>42</v>
      </c>
      <c r="P244" s="153">
        <f>O244*H244</f>
        <v>0</v>
      </c>
      <c r="Q244" s="153">
        <v>0</v>
      </c>
      <c r="R244" s="153">
        <f>Q244*H244</f>
        <v>0</v>
      </c>
      <c r="S244" s="153">
        <v>1.3500000000000001E-3</v>
      </c>
      <c r="T244" s="154">
        <f>S244*H244</f>
        <v>9.7200000000000012E-3</v>
      </c>
      <c r="AR244" s="155" t="s">
        <v>396</v>
      </c>
      <c r="AT244" s="155" t="s">
        <v>319</v>
      </c>
      <c r="AU244" s="155" t="s">
        <v>88</v>
      </c>
      <c r="AY244" s="16" t="s">
        <v>317</v>
      </c>
      <c r="BE244" s="156">
        <f>IF(N244="základná",J244,0)</f>
        <v>0</v>
      </c>
      <c r="BF244" s="156">
        <f>IF(N244="znížená",J244,0)</f>
        <v>0</v>
      </c>
      <c r="BG244" s="156">
        <f>IF(N244="zákl. prenesená",J244,0)</f>
        <v>0</v>
      </c>
      <c r="BH244" s="156">
        <f>IF(N244="zníž. prenesená",J244,0)</f>
        <v>0</v>
      </c>
      <c r="BI244" s="156">
        <f>IF(N244="nulová",J244,0)</f>
        <v>0</v>
      </c>
      <c r="BJ244" s="16" t="s">
        <v>88</v>
      </c>
      <c r="BK244" s="156">
        <f>ROUND(I244*H244,2)</f>
        <v>0</v>
      </c>
      <c r="BL244" s="16" t="s">
        <v>396</v>
      </c>
      <c r="BM244" s="155" t="s">
        <v>16583</v>
      </c>
    </row>
    <row r="245" spans="2:65" s="12" customFormat="1" ht="10">
      <c r="B245" s="157"/>
      <c r="D245" s="158" t="s">
        <v>328</v>
      </c>
      <c r="E245" s="159" t="s">
        <v>1</v>
      </c>
      <c r="F245" s="160" t="s">
        <v>16584</v>
      </c>
      <c r="H245" s="161">
        <v>7.2</v>
      </c>
      <c r="I245" s="162"/>
      <c r="L245" s="157"/>
      <c r="M245" s="163"/>
      <c r="T245" s="164"/>
      <c r="AT245" s="159" t="s">
        <v>328</v>
      </c>
      <c r="AU245" s="159" t="s">
        <v>88</v>
      </c>
      <c r="AV245" s="12" t="s">
        <v>88</v>
      </c>
      <c r="AW245" s="12" t="s">
        <v>31</v>
      </c>
      <c r="AX245" s="12" t="s">
        <v>76</v>
      </c>
      <c r="AY245" s="159" t="s">
        <v>317</v>
      </c>
    </row>
    <row r="246" spans="2:65" s="13" customFormat="1" ht="10">
      <c r="B246" s="165"/>
      <c r="D246" s="158" t="s">
        <v>328</v>
      </c>
      <c r="E246" s="166" t="s">
        <v>1</v>
      </c>
      <c r="F246" s="167" t="s">
        <v>16544</v>
      </c>
      <c r="H246" s="168">
        <v>7.2</v>
      </c>
      <c r="I246" s="169"/>
      <c r="L246" s="165"/>
      <c r="M246" s="170"/>
      <c r="T246" s="171"/>
      <c r="AT246" s="166" t="s">
        <v>328</v>
      </c>
      <c r="AU246" s="166" t="s">
        <v>88</v>
      </c>
      <c r="AV246" s="13" t="s">
        <v>92</v>
      </c>
      <c r="AW246" s="13" t="s">
        <v>31</v>
      </c>
      <c r="AX246" s="13" t="s">
        <v>76</v>
      </c>
      <c r="AY246" s="166" t="s">
        <v>317</v>
      </c>
    </row>
    <row r="247" spans="2:65" s="14" customFormat="1" ht="10">
      <c r="B247" s="172"/>
      <c r="D247" s="158" t="s">
        <v>328</v>
      </c>
      <c r="E247" s="173" t="s">
        <v>1</v>
      </c>
      <c r="F247" s="174" t="s">
        <v>332</v>
      </c>
      <c r="H247" s="175">
        <v>7.2</v>
      </c>
      <c r="I247" s="176"/>
      <c r="L247" s="172"/>
      <c r="M247" s="177"/>
      <c r="T247" s="178"/>
      <c r="AT247" s="173" t="s">
        <v>328</v>
      </c>
      <c r="AU247" s="173" t="s">
        <v>88</v>
      </c>
      <c r="AV247" s="14" t="s">
        <v>323</v>
      </c>
      <c r="AW247" s="14" t="s">
        <v>31</v>
      </c>
      <c r="AX247" s="14" t="s">
        <v>83</v>
      </c>
      <c r="AY247" s="173" t="s">
        <v>317</v>
      </c>
    </row>
    <row r="248" spans="2:65" s="1" customFormat="1" ht="24.15" customHeight="1">
      <c r="B248" s="142"/>
      <c r="C248" s="143" t="s">
        <v>495</v>
      </c>
      <c r="D248" s="143" t="s">
        <v>319</v>
      </c>
      <c r="E248" s="144" t="s">
        <v>16585</v>
      </c>
      <c r="F248" s="145" t="s">
        <v>16586</v>
      </c>
      <c r="G248" s="146" t="s">
        <v>484</v>
      </c>
      <c r="H248" s="147">
        <v>6.5</v>
      </c>
      <c r="I248" s="148"/>
      <c r="J248" s="149">
        <f>ROUND(I248*H248,2)</f>
        <v>0</v>
      </c>
      <c r="K248" s="150"/>
      <c r="L248" s="31"/>
      <c r="M248" s="151" t="s">
        <v>1</v>
      </c>
      <c r="N248" s="152" t="s">
        <v>42</v>
      </c>
      <c r="P248" s="153">
        <f>O248*H248</f>
        <v>0</v>
      </c>
      <c r="Q248" s="153">
        <v>0</v>
      </c>
      <c r="R248" s="153">
        <f>Q248*H248</f>
        <v>0</v>
      </c>
      <c r="S248" s="153">
        <v>2.2599999999999999E-3</v>
      </c>
      <c r="T248" s="154">
        <f>S248*H248</f>
        <v>1.4689999999999998E-2</v>
      </c>
      <c r="AR248" s="155" t="s">
        <v>396</v>
      </c>
      <c r="AT248" s="155" t="s">
        <v>319</v>
      </c>
      <c r="AU248" s="155" t="s">
        <v>88</v>
      </c>
      <c r="AY248" s="16" t="s">
        <v>317</v>
      </c>
      <c r="BE248" s="156">
        <f>IF(N248="základná",J248,0)</f>
        <v>0</v>
      </c>
      <c r="BF248" s="156">
        <f>IF(N248="znížená",J248,0)</f>
        <v>0</v>
      </c>
      <c r="BG248" s="156">
        <f>IF(N248="zákl. prenesená",J248,0)</f>
        <v>0</v>
      </c>
      <c r="BH248" s="156">
        <f>IF(N248="zníž. prenesená",J248,0)</f>
        <v>0</v>
      </c>
      <c r="BI248" s="156">
        <f>IF(N248="nulová",J248,0)</f>
        <v>0</v>
      </c>
      <c r="BJ248" s="16" t="s">
        <v>88</v>
      </c>
      <c r="BK248" s="156">
        <f>ROUND(I248*H248,2)</f>
        <v>0</v>
      </c>
      <c r="BL248" s="16" t="s">
        <v>396</v>
      </c>
      <c r="BM248" s="155" t="s">
        <v>16587</v>
      </c>
    </row>
    <row r="249" spans="2:65" s="12" customFormat="1" ht="10">
      <c r="B249" s="157"/>
      <c r="D249" s="158" t="s">
        <v>328</v>
      </c>
      <c r="E249" s="159" t="s">
        <v>1</v>
      </c>
      <c r="F249" s="160" t="s">
        <v>16588</v>
      </c>
      <c r="H249" s="161">
        <v>6.5</v>
      </c>
      <c r="I249" s="162"/>
      <c r="L249" s="157"/>
      <c r="M249" s="163"/>
      <c r="T249" s="164"/>
      <c r="AT249" s="159" t="s">
        <v>328</v>
      </c>
      <c r="AU249" s="159" t="s">
        <v>88</v>
      </c>
      <c r="AV249" s="12" t="s">
        <v>88</v>
      </c>
      <c r="AW249" s="12" t="s">
        <v>31</v>
      </c>
      <c r="AX249" s="12" t="s">
        <v>76</v>
      </c>
      <c r="AY249" s="159" t="s">
        <v>317</v>
      </c>
    </row>
    <row r="250" spans="2:65" s="13" customFormat="1" ht="10">
      <c r="B250" s="165"/>
      <c r="D250" s="158" t="s">
        <v>328</v>
      </c>
      <c r="E250" s="166" t="s">
        <v>1</v>
      </c>
      <c r="F250" s="167" t="s">
        <v>16589</v>
      </c>
      <c r="H250" s="168">
        <v>6.5</v>
      </c>
      <c r="I250" s="169"/>
      <c r="L250" s="165"/>
      <c r="M250" s="170"/>
      <c r="T250" s="171"/>
      <c r="AT250" s="166" t="s">
        <v>328</v>
      </c>
      <c r="AU250" s="166" t="s">
        <v>88</v>
      </c>
      <c r="AV250" s="13" t="s">
        <v>92</v>
      </c>
      <c r="AW250" s="13" t="s">
        <v>31</v>
      </c>
      <c r="AX250" s="13" t="s">
        <v>76</v>
      </c>
      <c r="AY250" s="166" t="s">
        <v>317</v>
      </c>
    </row>
    <row r="251" spans="2:65" s="14" customFormat="1" ht="10">
      <c r="B251" s="172"/>
      <c r="D251" s="158" t="s">
        <v>328</v>
      </c>
      <c r="E251" s="173" t="s">
        <v>1</v>
      </c>
      <c r="F251" s="174" t="s">
        <v>332</v>
      </c>
      <c r="H251" s="175">
        <v>6.5</v>
      </c>
      <c r="I251" s="176"/>
      <c r="L251" s="172"/>
      <c r="M251" s="177"/>
      <c r="T251" s="178"/>
      <c r="AT251" s="173" t="s">
        <v>328</v>
      </c>
      <c r="AU251" s="173" t="s">
        <v>88</v>
      </c>
      <c r="AV251" s="14" t="s">
        <v>323</v>
      </c>
      <c r="AW251" s="14" t="s">
        <v>31</v>
      </c>
      <c r="AX251" s="14" t="s">
        <v>83</v>
      </c>
      <c r="AY251" s="173" t="s">
        <v>317</v>
      </c>
    </row>
    <row r="252" spans="2:65" s="11" customFormat="1" ht="22.75" customHeight="1">
      <c r="B252" s="130"/>
      <c r="D252" s="131" t="s">
        <v>75</v>
      </c>
      <c r="E252" s="140" t="s">
        <v>3501</v>
      </c>
      <c r="F252" s="140" t="s">
        <v>3502</v>
      </c>
      <c r="I252" s="133"/>
      <c r="J252" s="141">
        <f>BK252</f>
        <v>0</v>
      </c>
      <c r="L252" s="130"/>
      <c r="M252" s="135"/>
      <c r="P252" s="136">
        <f>SUM(P253:P256)</f>
        <v>0</v>
      </c>
      <c r="R252" s="136">
        <f>SUM(R253:R256)</f>
        <v>0</v>
      </c>
      <c r="T252" s="137">
        <f>SUM(T253:T256)</f>
        <v>1.8000000000000002E-2</v>
      </c>
      <c r="AR252" s="131" t="s">
        <v>88</v>
      </c>
      <c r="AT252" s="138" t="s">
        <v>75</v>
      </c>
      <c r="AU252" s="138" t="s">
        <v>83</v>
      </c>
      <c r="AY252" s="131" t="s">
        <v>317</v>
      </c>
      <c r="BK252" s="139">
        <f>SUM(BK253:BK256)</f>
        <v>0</v>
      </c>
    </row>
    <row r="253" spans="2:65" s="1" customFormat="1" ht="24.15" customHeight="1">
      <c r="B253" s="142"/>
      <c r="C253" s="143" t="s">
        <v>501</v>
      </c>
      <c r="D253" s="143" t="s">
        <v>319</v>
      </c>
      <c r="E253" s="144" t="s">
        <v>16590</v>
      </c>
      <c r="F253" s="145" t="s">
        <v>16591</v>
      </c>
      <c r="G253" s="146" t="s">
        <v>467</v>
      </c>
      <c r="H253" s="147">
        <v>6</v>
      </c>
      <c r="I253" s="148"/>
      <c r="J253" s="149">
        <f>ROUND(I253*H253,2)</f>
        <v>0</v>
      </c>
      <c r="K253" s="150"/>
      <c r="L253" s="31"/>
      <c r="M253" s="151" t="s">
        <v>1</v>
      </c>
      <c r="N253" s="152" t="s">
        <v>42</v>
      </c>
      <c r="P253" s="153">
        <f>O253*H253</f>
        <v>0</v>
      </c>
      <c r="Q253" s="153">
        <v>0</v>
      </c>
      <c r="R253" s="153">
        <f>Q253*H253</f>
        <v>0</v>
      </c>
      <c r="S253" s="153">
        <v>3.0000000000000001E-3</v>
      </c>
      <c r="T253" s="154">
        <f>S253*H253</f>
        <v>1.8000000000000002E-2</v>
      </c>
      <c r="AR253" s="155" t="s">
        <v>396</v>
      </c>
      <c r="AT253" s="155" t="s">
        <v>319</v>
      </c>
      <c r="AU253" s="155" t="s">
        <v>88</v>
      </c>
      <c r="AY253" s="16" t="s">
        <v>317</v>
      </c>
      <c r="BE253" s="156">
        <f>IF(N253="základná",J253,0)</f>
        <v>0</v>
      </c>
      <c r="BF253" s="156">
        <f>IF(N253="znížená",J253,0)</f>
        <v>0</v>
      </c>
      <c r="BG253" s="156">
        <f>IF(N253="zákl. prenesená",J253,0)</f>
        <v>0</v>
      </c>
      <c r="BH253" s="156">
        <f>IF(N253="zníž. prenesená",J253,0)</f>
        <v>0</v>
      </c>
      <c r="BI253" s="156">
        <f>IF(N253="nulová",J253,0)</f>
        <v>0</v>
      </c>
      <c r="BJ253" s="16" t="s">
        <v>88</v>
      </c>
      <c r="BK253" s="156">
        <f>ROUND(I253*H253,2)</f>
        <v>0</v>
      </c>
      <c r="BL253" s="16" t="s">
        <v>396</v>
      </c>
      <c r="BM253" s="155" t="s">
        <v>16592</v>
      </c>
    </row>
    <row r="254" spans="2:65" s="12" customFormat="1" ht="10">
      <c r="B254" s="157"/>
      <c r="D254" s="158" t="s">
        <v>328</v>
      </c>
      <c r="E254" s="159" t="s">
        <v>1</v>
      </c>
      <c r="F254" s="160" t="s">
        <v>346</v>
      </c>
      <c r="H254" s="161">
        <v>6</v>
      </c>
      <c r="I254" s="162"/>
      <c r="L254" s="157"/>
      <c r="M254" s="163"/>
      <c r="T254" s="164"/>
      <c r="AT254" s="159" t="s">
        <v>328</v>
      </c>
      <c r="AU254" s="159" t="s">
        <v>88</v>
      </c>
      <c r="AV254" s="12" t="s">
        <v>88</v>
      </c>
      <c r="AW254" s="12" t="s">
        <v>31</v>
      </c>
      <c r="AX254" s="12" t="s">
        <v>76</v>
      </c>
      <c r="AY254" s="159" t="s">
        <v>317</v>
      </c>
    </row>
    <row r="255" spans="2:65" s="13" customFormat="1" ht="10">
      <c r="B255" s="165"/>
      <c r="D255" s="158" t="s">
        <v>328</v>
      </c>
      <c r="E255" s="166" t="s">
        <v>1</v>
      </c>
      <c r="F255" s="167" t="s">
        <v>16544</v>
      </c>
      <c r="H255" s="168">
        <v>6</v>
      </c>
      <c r="I255" s="169"/>
      <c r="L255" s="165"/>
      <c r="M255" s="170"/>
      <c r="T255" s="171"/>
      <c r="AT255" s="166" t="s">
        <v>328</v>
      </c>
      <c r="AU255" s="166" t="s">
        <v>88</v>
      </c>
      <c r="AV255" s="13" t="s">
        <v>92</v>
      </c>
      <c r="AW255" s="13" t="s">
        <v>31</v>
      </c>
      <c r="AX255" s="13" t="s">
        <v>76</v>
      </c>
      <c r="AY255" s="166" t="s">
        <v>317</v>
      </c>
    </row>
    <row r="256" spans="2:65" s="14" customFormat="1" ht="10">
      <c r="B256" s="172"/>
      <c r="D256" s="158" t="s">
        <v>328</v>
      </c>
      <c r="E256" s="173" t="s">
        <v>1</v>
      </c>
      <c r="F256" s="174" t="s">
        <v>332</v>
      </c>
      <c r="H256" s="175">
        <v>6</v>
      </c>
      <c r="I256" s="176"/>
      <c r="L256" s="172"/>
      <c r="M256" s="177"/>
      <c r="T256" s="178"/>
      <c r="AT256" s="173" t="s">
        <v>328</v>
      </c>
      <c r="AU256" s="173" t="s">
        <v>88</v>
      </c>
      <c r="AV256" s="14" t="s">
        <v>323</v>
      </c>
      <c r="AW256" s="14" t="s">
        <v>31</v>
      </c>
      <c r="AX256" s="14" t="s">
        <v>83</v>
      </c>
      <c r="AY256" s="173" t="s">
        <v>317</v>
      </c>
    </row>
    <row r="257" spans="2:65" s="11" customFormat="1" ht="22.75" customHeight="1">
      <c r="B257" s="130"/>
      <c r="D257" s="131" t="s">
        <v>75</v>
      </c>
      <c r="E257" s="140" t="s">
        <v>1511</v>
      </c>
      <c r="F257" s="140" t="s">
        <v>14086</v>
      </c>
      <c r="I257" s="133"/>
      <c r="J257" s="141">
        <f>BK257</f>
        <v>0</v>
      </c>
      <c r="L257" s="130"/>
      <c r="M257" s="135"/>
      <c r="P257" s="136">
        <f>SUM(P258:P261)</f>
        <v>0</v>
      </c>
      <c r="R257" s="136">
        <f>SUM(R258:R261)</f>
        <v>0</v>
      </c>
      <c r="T257" s="137">
        <f>SUM(T258:T261)</f>
        <v>4.3200000000000002E-2</v>
      </c>
      <c r="AR257" s="131" t="s">
        <v>88</v>
      </c>
      <c r="AT257" s="138" t="s">
        <v>75</v>
      </c>
      <c r="AU257" s="138" t="s">
        <v>83</v>
      </c>
      <c r="AY257" s="131" t="s">
        <v>317</v>
      </c>
      <c r="BK257" s="139">
        <f>SUM(BK258:BK261)</f>
        <v>0</v>
      </c>
    </row>
    <row r="258" spans="2:65" s="1" customFormat="1" ht="24.15" customHeight="1">
      <c r="B258" s="142"/>
      <c r="C258" s="143" t="s">
        <v>507</v>
      </c>
      <c r="D258" s="143" t="s">
        <v>319</v>
      </c>
      <c r="E258" s="144" t="s">
        <v>16593</v>
      </c>
      <c r="F258" s="145" t="s">
        <v>16594</v>
      </c>
      <c r="G258" s="146" t="s">
        <v>444</v>
      </c>
      <c r="H258" s="147">
        <v>4.32</v>
      </c>
      <c r="I258" s="148"/>
      <c r="J258" s="149">
        <f>ROUND(I258*H258,2)</f>
        <v>0</v>
      </c>
      <c r="K258" s="150"/>
      <c r="L258" s="31"/>
      <c r="M258" s="151" t="s">
        <v>1</v>
      </c>
      <c r="N258" s="152" t="s">
        <v>42</v>
      </c>
      <c r="P258" s="153">
        <f>O258*H258</f>
        <v>0</v>
      </c>
      <c r="Q258" s="153">
        <v>0</v>
      </c>
      <c r="R258" s="153">
        <f>Q258*H258</f>
        <v>0</v>
      </c>
      <c r="S258" s="153">
        <v>0.01</v>
      </c>
      <c r="T258" s="154">
        <f>S258*H258</f>
        <v>4.3200000000000002E-2</v>
      </c>
      <c r="AR258" s="155" t="s">
        <v>396</v>
      </c>
      <c r="AT258" s="155" t="s">
        <v>319</v>
      </c>
      <c r="AU258" s="155" t="s">
        <v>88</v>
      </c>
      <c r="AY258" s="16" t="s">
        <v>317</v>
      </c>
      <c r="BE258" s="156">
        <f>IF(N258="základná",J258,0)</f>
        <v>0</v>
      </c>
      <c r="BF258" s="156">
        <f>IF(N258="znížená",J258,0)</f>
        <v>0</v>
      </c>
      <c r="BG258" s="156">
        <f>IF(N258="zákl. prenesená",J258,0)</f>
        <v>0</v>
      </c>
      <c r="BH258" s="156">
        <f>IF(N258="zníž. prenesená",J258,0)</f>
        <v>0</v>
      </c>
      <c r="BI258" s="156">
        <f>IF(N258="nulová",J258,0)</f>
        <v>0</v>
      </c>
      <c r="BJ258" s="16" t="s">
        <v>88</v>
      </c>
      <c r="BK258" s="156">
        <f>ROUND(I258*H258,2)</f>
        <v>0</v>
      </c>
      <c r="BL258" s="16" t="s">
        <v>396</v>
      </c>
      <c r="BM258" s="155" t="s">
        <v>16595</v>
      </c>
    </row>
    <row r="259" spans="2:65" s="12" customFormat="1" ht="10">
      <c r="B259" s="157"/>
      <c r="D259" s="158" t="s">
        <v>328</v>
      </c>
      <c r="E259" s="159" t="s">
        <v>1</v>
      </c>
      <c r="F259" s="160" t="s">
        <v>16596</v>
      </c>
      <c r="H259" s="161">
        <v>4.32</v>
      </c>
      <c r="I259" s="162"/>
      <c r="L259" s="157"/>
      <c r="M259" s="163"/>
      <c r="T259" s="164"/>
      <c r="AT259" s="159" t="s">
        <v>328</v>
      </c>
      <c r="AU259" s="159" t="s">
        <v>88</v>
      </c>
      <c r="AV259" s="12" t="s">
        <v>88</v>
      </c>
      <c r="AW259" s="12" t="s">
        <v>31</v>
      </c>
      <c r="AX259" s="12" t="s">
        <v>76</v>
      </c>
      <c r="AY259" s="159" t="s">
        <v>317</v>
      </c>
    </row>
    <row r="260" spans="2:65" s="13" customFormat="1" ht="10">
      <c r="B260" s="165"/>
      <c r="D260" s="158" t="s">
        <v>328</v>
      </c>
      <c r="E260" s="166" t="s">
        <v>1</v>
      </c>
      <c r="F260" s="167" t="s">
        <v>331</v>
      </c>
      <c r="H260" s="168">
        <v>4.32</v>
      </c>
      <c r="I260" s="169"/>
      <c r="L260" s="165"/>
      <c r="M260" s="170"/>
      <c r="T260" s="171"/>
      <c r="AT260" s="166" t="s">
        <v>328</v>
      </c>
      <c r="AU260" s="166" t="s">
        <v>88</v>
      </c>
      <c r="AV260" s="13" t="s">
        <v>92</v>
      </c>
      <c r="AW260" s="13" t="s">
        <v>31</v>
      </c>
      <c r="AX260" s="13" t="s">
        <v>76</v>
      </c>
      <c r="AY260" s="166" t="s">
        <v>317</v>
      </c>
    </row>
    <row r="261" spans="2:65" s="14" customFormat="1" ht="10">
      <c r="B261" s="172"/>
      <c r="D261" s="158" t="s">
        <v>328</v>
      </c>
      <c r="E261" s="173" t="s">
        <v>1</v>
      </c>
      <c r="F261" s="174" t="s">
        <v>332</v>
      </c>
      <c r="H261" s="175">
        <v>4.32</v>
      </c>
      <c r="I261" s="176"/>
      <c r="L261" s="172"/>
      <c r="M261" s="177"/>
      <c r="T261" s="178"/>
      <c r="AT261" s="173" t="s">
        <v>328</v>
      </c>
      <c r="AU261" s="173" t="s">
        <v>88</v>
      </c>
      <c r="AV261" s="14" t="s">
        <v>323</v>
      </c>
      <c r="AW261" s="14" t="s">
        <v>31</v>
      </c>
      <c r="AX261" s="14" t="s">
        <v>83</v>
      </c>
      <c r="AY261" s="173" t="s">
        <v>317</v>
      </c>
    </row>
    <row r="262" spans="2:65" s="11" customFormat="1" ht="25.9" customHeight="1">
      <c r="B262" s="130"/>
      <c r="D262" s="131" t="s">
        <v>75</v>
      </c>
      <c r="E262" s="132" t="s">
        <v>454</v>
      </c>
      <c r="F262" s="132" t="s">
        <v>556</v>
      </c>
      <c r="I262" s="133"/>
      <c r="J262" s="134">
        <f>BK262</f>
        <v>0</v>
      </c>
      <c r="L262" s="130"/>
      <c r="M262" s="135"/>
      <c r="P262" s="136">
        <f>P263</f>
        <v>0</v>
      </c>
      <c r="R262" s="136">
        <f>R263</f>
        <v>4.3970000000000002</v>
      </c>
      <c r="T262" s="137">
        <f>T263</f>
        <v>0</v>
      </c>
      <c r="AR262" s="131" t="s">
        <v>92</v>
      </c>
      <c r="AT262" s="138" t="s">
        <v>75</v>
      </c>
      <c r="AU262" s="138" t="s">
        <v>76</v>
      </c>
      <c r="AY262" s="131" t="s">
        <v>317</v>
      </c>
      <c r="BK262" s="139">
        <f>BK263</f>
        <v>0</v>
      </c>
    </row>
    <row r="263" spans="2:65" s="11" customFormat="1" ht="22.75" customHeight="1">
      <c r="B263" s="130"/>
      <c r="D263" s="131" t="s">
        <v>75</v>
      </c>
      <c r="E263" s="140" t="s">
        <v>16597</v>
      </c>
      <c r="F263" s="140" t="s">
        <v>16598</v>
      </c>
      <c r="I263" s="133"/>
      <c r="J263" s="141">
        <f>BK263</f>
        <v>0</v>
      </c>
      <c r="L263" s="130"/>
      <c r="M263" s="135"/>
      <c r="P263" s="136">
        <f>SUM(P264:P269)</f>
        <v>0</v>
      </c>
      <c r="R263" s="136">
        <f>SUM(R264:R269)</f>
        <v>4.3970000000000002</v>
      </c>
      <c r="T263" s="137">
        <f>SUM(T264:T269)</f>
        <v>0</v>
      </c>
      <c r="AR263" s="131" t="s">
        <v>92</v>
      </c>
      <c r="AT263" s="138" t="s">
        <v>75</v>
      </c>
      <c r="AU263" s="138" t="s">
        <v>83</v>
      </c>
      <c r="AY263" s="131" t="s">
        <v>317</v>
      </c>
      <c r="BK263" s="139">
        <f>SUM(BK264:BK269)</f>
        <v>0</v>
      </c>
    </row>
    <row r="264" spans="2:65" s="1" customFormat="1" ht="24.15" customHeight="1">
      <c r="B264" s="142"/>
      <c r="C264" s="143" t="s">
        <v>703</v>
      </c>
      <c r="D264" s="143" t="s">
        <v>319</v>
      </c>
      <c r="E264" s="144" t="s">
        <v>16599</v>
      </c>
      <c r="F264" s="145" t="s">
        <v>16600</v>
      </c>
      <c r="G264" s="146" t="s">
        <v>444</v>
      </c>
      <c r="H264" s="147">
        <v>45.8</v>
      </c>
      <c r="I264" s="148"/>
      <c r="J264" s="149">
        <f>ROUND(I264*H264,2)</f>
        <v>0</v>
      </c>
      <c r="K264" s="150"/>
      <c r="L264" s="31"/>
      <c r="M264" s="151" t="s">
        <v>1</v>
      </c>
      <c r="N264" s="152" t="s">
        <v>42</v>
      </c>
      <c r="P264" s="153">
        <f>O264*H264</f>
        <v>0</v>
      </c>
      <c r="Q264" s="153">
        <v>0</v>
      </c>
      <c r="R264" s="153">
        <f>Q264*H264</f>
        <v>0</v>
      </c>
      <c r="S264" s="153">
        <v>0</v>
      </c>
      <c r="T264" s="154">
        <f>S264*H264</f>
        <v>0</v>
      </c>
      <c r="AR264" s="155" t="s">
        <v>561</v>
      </c>
      <c r="AT264" s="155" t="s">
        <v>319</v>
      </c>
      <c r="AU264" s="155" t="s">
        <v>88</v>
      </c>
      <c r="AY264" s="16" t="s">
        <v>317</v>
      </c>
      <c r="BE264" s="156">
        <f>IF(N264="základná",J264,0)</f>
        <v>0</v>
      </c>
      <c r="BF264" s="156">
        <f>IF(N264="znížená",J264,0)</f>
        <v>0</v>
      </c>
      <c r="BG264" s="156">
        <f>IF(N264="zákl. prenesená",J264,0)</f>
        <v>0</v>
      </c>
      <c r="BH264" s="156">
        <f>IF(N264="zníž. prenesená",J264,0)</f>
        <v>0</v>
      </c>
      <c r="BI264" s="156">
        <f>IF(N264="nulová",J264,0)</f>
        <v>0</v>
      </c>
      <c r="BJ264" s="16" t="s">
        <v>88</v>
      </c>
      <c r="BK264" s="156">
        <f>ROUND(I264*H264,2)</f>
        <v>0</v>
      </c>
      <c r="BL264" s="16" t="s">
        <v>561</v>
      </c>
      <c r="BM264" s="155" t="s">
        <v>16601</v>
      </c>
    </row>
    <row r="265" spans="2:65" s="12" customFormat="1" ht="10">
      <c r="B265" s="157"/>
      <c r="D265" s="158" t="s">
        <v>328</v>
      </c>
      <c r="E265" s="159" t="s">
        <v>1</v>
      </c>
      <c r="F265" s="160" t="s">
        <v>16479</v>
      </c>
      <c r="H265" s="161">
        <v>45.8</v>
      </c>
      <c r="I265" s="162"/>
      <c r="L265" s="157"/>
      <c r="M265" s="163"/>
      <c r="T265" s="164"/>
      <c r="AT265" s="159" t="s">
        <v>328</v>
      </c>
      <c r="AU265" s="159" t="s">
        <v>88</v>
      </c>
      <c r="AV265" s="12" t="s">
        <v>88</v>
      </c>
      <c r="AW265" s="12" t="s">
        <v>31</v>
      </c>
      <c r="AX265" s="12" t="s">
        <v>76</v>
      </c>
      <c r="AY265" s="159" t="s">
        <v>317</v>
      </c>
    </row>
    <row r="266" spans="2:65" s="13" customFormat="1" ht="10">
      <c r="B266" s="165"/>
      <c r="D266" s="158" t="s">
        <v>328</v>
      </c>
      <c r="E266" s="166" t="s">
        <v>1</v>
      </c>
      <c r="F266" s="167" t="s">
        <v>13867</v>
      </c>
      <c r="H266" s="168">
        <v>45.8</v>
      </c>
      <c r="I266" s="169"/>
      <c r="L266" s="165"/>
      <c r="M266" s="170"/>
      <c r="T266" s="171"/>
      <c r="AT266" s="166" t="s">
        <v>328</v>
      </c>
      <c r="AU266" s="166" t="s">
        <v>88</v>
      </c>
      <c r="AV266" s="13" t="s">
        <v>92</v>
      </c>
      <c r="AW266" s="13" t="s">
        <v>31</v>
      </c>
      <c r="AX266" s="13" t="s">
        <v>76</v>
      </c>
      <c r="AY266" s="166" t="s">
        <v>317</v>
      </c>
    </row>
    <row r="267" spans="2:65" s="14" customFormat="1" ht="10">
      <c r="B267" s="172"/>
      <c r="D267" s="158" t="s">
        <v>328</v>
      </c>
      <c r="E267" s="173" t="s">
        <v>1</v>
      </c>
      <c r="F267" s="174" t="s">
        <v>332</v>
      </c>
      <c r="H267" s="175">
        <v>45.8</v>
      </c>
      <c r="I267" s="176"/>
      <c r="L267" s="172"/>
      <c r="M267" s="177"/>
      <c r="T267" s="178"/>
      <c r="AT267" s="173" t="s">
        <v>328</v>
      </c>
      <c r="AU267" s="173" t="s">
        <v>88</v>
      </c>
      <c r="AV267" s="14" t="s">
        <v>323</v>
      </c>
      <c r="AW267" s="14" t="s">
        <v>31</v>
      </c>
      <c r="AX267" s="14" t="s">
        <v>83</v>
      </c>
      <c r="AY267" s="173" t="s">
        <v>317</v>
      </c>
    </row>
    <row r="268" spans="2:65" s="1" customFormat="1" ht="16.5" customHeight="1">
      <c r="B268" s="142"/>
      <c r="C268" s="179" t="s">
        <v>647</v>
      </c>
      <c r="D268" s="179" t="s">
        <v>454</v>
      </c>
      <c r="E268" s="180" t="s">
        <v>16602</v>
      </c>
      <c r="F268" s="181" t="s">
        <v>16603</v>
      </c>
      <c r="G268" s="182" t="s">
        <v>439</v>
      </c>
      <c r="H268" s="183">
        <v>4.3970000000000002</v>
      </c>
      <c r="I268" s="184"/>
      <c r="J268" s="185">
        <f>ROUND(I268*H268,2)</f>
        <v>0</v>
      </c>
      <c r="K268" s="186"/>
      <c r="L268" s="187"/>
      <c r="M268" s="188" t="s">
        <v>1</v>
      </c>
      <c r="N268" s="189" t="s">
        <v>42</v>
      </c>
      <c r="P268" s="153">
        <f>O268*H268</f>
        <v>0</v>
      </c>
      <c r="Q268" s="153">
        <v>1</v>
      </c>
      <c r="R268" s="153">
        <f>Q268*H268</f>
        <v>4.3970000000000002</v>
      </c>
      <c r="S268" s="153">
        <v>0</v>
      </c>
      <c r="T268" s="154">
        <f>S268*H268</f>
        <v>0</v>
      </c>
      <c r="AR268" s="155" t="s">
        <v>768</v>
      </c>
      <c r="AT268" s="155" t="s">
        <v>454</v>
      </c>
      <c r="AU268" s="155" t="s">
        <v>88</v>
      </c>
      <c r="AY268" s="16" t="s">
        <v>317</v>
      </c>
      <c r="BE268" s="156">
        <f>IF(N268="základná",J268,0)</f>
        <v>0</v>
      </c>
      <c r="BF268" s="156">
        <f>IF(N268="znížená",J268,0)</f>
        <v>0</v>
      </c>
      <c r="BG268" s="156">
        <f>IF(N268="zákl. prenesená",J268,0)</f>
        <v>0</v>
      </c>
      <c r="BH268" s="156">
        <f>IF(N268="zníž. prenesená",J268,0)</f>
        <v>0</v>
      </c>
      <c r="BI268" s="156">
        <f>IF(N268="nulová",J268,0)</f>
        <v>0</v>
      </c>
      <c r="BJ268" s="16" t="s">
        <v>88</v>
      </c>
      <c r="BK268" s="156">
        <f>ROUND(I268*H268,2)</f>
        <v>0</v>
      </c>
      <c r="BL268" s="16" t="s">
        <v>768</v>
      </c>
      <c r="BM268" s="155" t="s">
        <v>16604</v>
      </c>
    </row>
    <row r="269" spans="2:65" s="12" customFormat="1" ht="10">
      <c r="B269" s="157"/>
      <c r="D269" s="158" t="s">
        <v>328</v>
      </c>
      <c r="F269" s="160" t="s">
        <v>16605</v>
      </c>
      <c r="H269" s="161">
        <v>4.3970000000000002</v>
      </c>
      <c r="I269" s="162"/>
      <c r="L269" s="157"/>
      <c r="M269" s="210"/>
      <c r="N269" s="211"/>
      <c r="O269" s="211"/>
      <c r="P269" s="211"/>
      <c r="Q269" s="211"/>
      <c r="R269" s="211"/>
      <c r="S269" s="211"/>
      <c r="T269" s="212"/>
      <c r="AT269" s="159" t="s">
        <v>328</v>
      </c>
      <c r="AU269" s="159" t="s">
        <v>88</v>
      </c>
      <c r="AV269" s="12" t="s">
        <v>88</v>
      </c>
      <c r="AW269" s="12" t="s">
        <v>3</v>
      </c>
      <c r="AX269" s="12" t="s">
        <v>83</v>
      </c>
      <c r="AY269" s="159" t="s">
        <v>317</v>
      </c>
    </row>
    <row r="270" spans="2:65" s="1" customFormat="1" ht="7" customHeight="1">
      <c r="B270" s="46"/>
      <c r="C270" s="47"/>
      <c r="D270" s="47"/>
      <c r="E270" s="47"/>
      <c r="F270" s="47"/>
      <c r="G270" s="47"/>
      <c r="H270" s="47"/>
      <c r="I270" s="47"/>
      <c r="J270" s="47"/>
      <c r="K270" s="47"/>
      <c r="L270" s="31"/>
    </row>
  </sheetData>
  <autoFilter ref="C129:K269" xr:uid="{00000000-0009-0000-0000-000016000000}"/>
  <mergeCells count="12">
    <mergeCell ref="E122:H122"/>
    <mergeCell ref="L2:V2"/>
    <mergeCell ref="E85:H85"/>
    <mergeCell ref="E87:H87"/>
    <mergeCell ref="E89:H89"/>
    <mergeCell ref="E118:H118"/>
    <mergeCell ref="E120:H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BM6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155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16606</v>
      </c>
      <c r="F9" s="263"/>
      <c r="G9" s="263"/>
      <c r="H9" s="263"/>
      <c r="L9" s="31"/>
    </row>
    <row r="10" spans="2:46" s="1" customFormat="1" ht="12" customHeight="1">
      <c r="B10" s="31"/>
      <c r="D10" s="26" t="s">
        <v>287</v>
      </c>
      <c r="L10" s="31"/>
    </row>
    <row r="11" spans="2:46" s="1" customFormat="1" ht="16.5" customHeight="1">
      <c r="B11" s="31"/>
      <c r="E11" s="243" t="s">
        <v>933</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ROUND(J140,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ROUND((SUM(BE140:BE605)),  2)</f>
        <v>0</v>
      </c>
      <c r="G35" s="99"/>
      <c r="H35" s="99"/>
      <c r="I35" s="100">
        <v>0.2</v>
      </c>
      <c r="J35" s="98">
        <f>ROUND(((SUM(BE140:BE605))*I35),  2)</f>
        <v>0</v>
      </c>
      <c r="L35" s="31"/>
    </row>
    <row r="36" spans="2:12" s="1" customFormat="1" ht="14.4" customHeight="1">
      <c r="B36" s="31"/>
      <c r="E36" s="36" t="s">
        <v>42</v>
      </c>
      <c r="F36" s="98">
        <f>ROUND((SUM(BF140:BF605)),  2)</f>
        <v>0</v>
      </c>
      <c r="G36" s="99"/>
      <c r="H36" s="99"/>
      <c r="I36" s="100">
        <v>0.2</v>
      </c>
      <c r="J36" s="98">
        <f>ROUND(((SUM(BF140:BF605))*I36),  2)</f>
        <v>0</v>
      </c>
      <c r="L36" s="31"/>
    </row>
    <row r="37" spans="2:12" s="1" customFormat="1" ht="14.4" hidden="1" customHeight="1">
      <c r="B37" s="31"/>
      <c r="E37" s="26" t="s">
        <v>43</v>
      </c>
      <c r="F37" s="87">
        <f>ROUND((SUM(BG140:BG605)),  2)</f>
        <v>0</v>
      </c>
      <c r="I37" s="101">
        <v>0.2</v>
      </c>
      <c r="J37" s="87">
        <f>0</f>
        <v>0</v>
      </c>
      <c r="L37" s="31"/>
    </row>
    <row r="38" spans="2:12" s="1" customFormat="1" ht="14.4" hidden="1" customHeight="1">
      <c r="B38" s="31"/>
      <c r="E38" s="26" t="s">
        <v>44</v>
      </c>
      <c r="F38" s="87">
        <f>ROUND((SUM(BH140:BH605)),  2)</f>
        <v>0</v>
      </c>
      <c r="I38" s="101">
        <v>0.2</v>
      </c>
      <c r="J38" s="87">
        <f>0</f>
        <v>0</v>
      </c>
      <c r="L38" s="31"/>
    </row>
    <row r="39" spans="2:12" s="1" customFormat="1" ht="14.4" hidden="1" customHeight="1">
      <c r="B39" s="31"/>
      <c r="E39" s="36" t="s">
        <v>45</v>
      </c>
      <c r="F39" s="98">
        <f>ROUND((SUM(BI140:BI605)),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16606</v>
      </c>
      <c r="F87" s="263"/>
      <c r="G87" s="263"/>
      <c r="H87" s="263"/>
      <c r="L87" s="31"/>
    </row>
    <row r="88" spans="2:12" s="1" customFormat="1" ht="12" customHeight="1">
      <c r="B88" s="31"/>
      <c r="C88" s="26" t="s">
        <v>287</v>
      </c>
      <c r="L88" s="31"/>
    </row>
    <row r="89" spans="2:12" s="1" customFormat="1" ht="16.5" customHeight="1">
      <c r="B89" s="31"/>
      <c r="E89" s="243" t="str">
        <f>E11</f>
        <v>E.1 - Stavebná časť</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J140</f>
        <v>0</v>
      </c>
      <c r="L98" s="31"/>
      <c r="AU98" s="16" t="s">
        <v>296</v>
      </c>
    </row>
    <row r="99" spans="2:47" s="8" customFormat="1" ht="25" customHeight="1">
      <c r="B99" s="113"/>
      <c r="D99" s="114" t="s">
        <v>297</v>
      </c>
      <c r="E99" s="115"/>
      <c r="F99" s="115"/>
      <c r="G99" s="115"/>
      <c r="H99" s="115"/>
      <c r="I99" s="115"/>
      <c r="J99" s="116">
        <f>J141</f>
        <v>0</v>
      </c>
      <c r="L99" s="113"/>
    </row>
    <row r="100" spans="2:47" s="9" customFormat="1" ht="19.899999999999999" customHeight="1">
      <c r="B100" s="117"/>
      <c r="D100" s="118" t="s">
        <v>298</v>
      </c>
      <c r="E100" s="119"/>
      <c r="F100" s="119"/>
      <c r="G100" s="119"/>
      <c r="H100" s="119"/>
      <c r="I100" s="119"/>
      <c r="J100" s="120">
        <f>J142</f>
        <v>0</v>
      </c>
      <c r="L100" s="117"/>
    </row>
    <row r="101" spans="2:47" s="9" customFormat="1" ht="19.899999999999999" customHeight="1">
      <c r="B101" s="117"/>
      <c r="D101" s="118" t="s">
        <v>299</v>
      </c>
      <c r="E101" s="119"/>
      <c r="F101" s="119"/>
      <c r="G101" s="119"/>
      <c r="H101" s="119"/>
      <c r="I101" s="119"/>
      <c r="J101" s="120">
        <f>J188</f>
        <v>0</v>
      </c>
      <c r="L101" s="117"/>
    </row>
    <row r="102" spans="2:47" s="9" customFormat="1" ht="19.899999999999999" customHeight="1">
      <c r="B102" s="117"/>
      <c r="D102" s="118" t="s">
        <v>934</v>
      </c>
      <c r="E102" s="119"/>
      <c r="F102" s="119"/>
      <c r="G102" s="119"/>
      <c r="H102" s="119"/>
      <c r="I102" s="119"/>
      <c r="J102" s="120">
        <f>J261</f>
        <v>0</v>
      </c>
      <c r="L102" s="117"/>
    </row>
    <row r="103" spans="2:47" s="9" customFormat="1" ht="19.899999999999999" customHeight="1">
      <c r="B103" s="117"/>
      <c r="D103" s="118" t="s">
        <v>935</v>
      </c>
      <c r="E103" s="119"/>
      <c r="F103" s="119"/>
      <c r="G103" s="119"/>
      <c r="H103" s="119"/>
      <c r="I103" s="119"/>
      <c r="J103" s="120">
        <f>J300</f>
        <v>0</v>
      </c>
      <c r="L103" s="117"/>
    </row>
    <row r="104" spans="2:47" s="9" customFormat="1" ht="19.899999999999999" customHeight="1">
      <c r="B104" s="117"/>
      <c r="D104" s="118" t="s">
        <v>936</v>
      </c>
      <c r="E104" s="119"/>
      <c r="F104" s="119"/>
      <c r="G104" s="119"/>
      <c r="H104" s="119"/>
      <c r="I104" s="119"/>
      <c r="J104" s="120">
        <f>J329</f>
        <v>0</v>
      </c>
      <c r="L104" s="117"/>
    </row>
    <row r="105" spans="2:47" s="9" customFormat="1" ht="19.899999999999999" customHeight="1">
      <c r="B105" s="117"/>
      <c r="D105" s="118" t="s">
        <v>937</v>
      </c>
      <c r="E105" s="119"/>
      <c r="F105" s="119"/>
      <c r="G105" s="119"/>
      <c r="H105" s="119"/>
      <c r="I105" s="119"/>
      <c r="J105" s="120">
        <f>J341</f>
        <v>0</v>
      </c>
      <c r="L105" s="117"/>
    </row>
    <row r="106" spans="2:47" s="9" customFormat="1" ht="19.899999999999999" customHeight="1">
      <c r="B106" s="117"/>
      <c r="D106" s="118" t="s">
        <v>300</v>
      </c>
      <c r="E106" s="119"/>
      <c r="F106" s="119"/>
      <c r="G106" s="119"/>
      <c r="H106" s="119"/>
      <c r="I106" s="119"/>
      <c r="J106" s="120">
        <f>J362</f>
        <v>0</v>
      </c>
      <c r="L106" s="117"/>
    </row>
    <row r="107" spans="2:47" s="9" customFormat="1" ht="19.899999999999999" customHeight="1">
      <c r="B107" s="117"/>
      <c r="D107" s="118" t="s">
        <v>301</v>
      </c>
      <c r="E107" s="119"/>
      <c r="F107" s="119"/>
      <c r="G107" s="119"/>
      <c r="H107" s="119"/>
      <c r="I107" s="119"/>
      <c r="J107" s="120">
        <f>J374</f>
        <v>0</v>
      </c>
      <c r="L107" s="117"/>
    </row>
    <row r="108" spans="2:47" s="8" customFormat="1" ht="25" customHeight="1">
      <c r="B108" s="113"/>
      <c r="D108" s="114" t="s">
        <v>938</v>
      </c>
      <c r="E108" s="115"/>
      <c r="F108" s="115"/>
      <c r="G108" s="115"/>
      <c r="H108" s="115"/>
      <c r="I108" s="115"/>
      <c r="J108" s="116">
        <f>J376</f>
        <v>0</v>
      </c>
      <c r="L108" s="113"/>
    </row>
    <row r="109" spans="2:47" s="9" customFormat="1" ht="19.899999999999999" customHeight="1">
      <c r="B109" s="117"/>
      <c r="D109" s="118" t="s">
        <v>939</v>
      </c>
      <c r="E109" s="119"/>
      <c r="F109" s="119"/>
      <c r="G109" s="119"/>
      <c r="H109" s="119"/>
      <c r="I109" s="119"/>
      <c r="J109" s="120">
        <f>J377</f>
        <v>0</v>
      </c>
      <c r="L109" s="117"/>
    </row>
    <row r="110" spans="2:47" s="9" customFormat="1" ht="19.899999999999999" customHeight="1">
      <c r="B110" s="117"/>
      <c r="D110" s="118" t="s">
        <v>940</v>
      </c>
      <c r="E110" s="119"/>
      <c r="F110" s="119"/>
      <c r="G110" s="119"/>
      <c r="H110" s="119"/>
      <c r="I110" s="119"/>
      <c r="J110" s="120">
        <f>J390</f>
        <v>0</v>
      </c>
      <c r="L110" s="117"/>
    </row>
    <row r="111" spans="2:47" s="9" customFormat="1" ht="19.899999999999999" customHeight="1">
      <c r="B111" s="117"/>
      <c r="D111" s="118" t="s">
        <v>941</v>
      </c>
      <c r="E111" s="119"/>
      <c r="F111" s="119"/>
      <c r="G111" s="119"/>
      <c r="H111" s="119"/>
      <c r="I111" s="119"/>
      <c r="J111" s="120">
        <f>J436</f>
        <v>0</v>
      </c>
      <c r="L111" s="117"/>
    </row>
    <row r="112" spans="2:47" s="9" customFormat="1" ht="19.899999999999999" customHeight="1">
      <c r="B112" s="117"/>
      <c r="D112" s="118" t="s">
        <v>943</v>
      </c>
      <c r="E112" s="119"/>
      <c r="F112" s="119"/>
      <c r="G112" s="119"/>
      <c r="H112" s="119"/>
      <c r="I112" s="119"/>
      <c r="J112" s="120">
        <f>J466</f>
        <v>0</v>
      </c>
      <c r="L112" s="117"/>
    </row>
    <row r="113" spans="2:12" s="9" customFormat="1" ht="19.899999999999999" customHeight="1">
      <c r="B113" s="117"/>
      <c r="D113" s="118" t="s">
        <v>946</v>
      </c>
      <c r="E113" s="119"/>
      <c r="F113" s="119"/>
      <c r="G113" s="119"/>
      <c r="H113" s="119"/>
      <c r="I113" s="119"/>
      <c r="J113" s="120">
        <f>J478</f>
        <v>0</v>
      </c>
      <c r="L113" s="117"/>
    </row>
    <row r="114" spans="2:12" s="9" customFormat="1" ht="19.899999999999999" customHeight="1">
      <c r="B114" s="117"/>
      <c r="D114" s="118" t="s">
        <v>948</v>
      </c>
      <c r="E114" s="119"/>
      <c r="F114" s="119"/>
      <c r="G114" s="119"/>
      <c r="H114" s="119"/>
      <c r="I114" s="119"/>
      <c r="J114" s="120">
        <f>J485</f>
        <v>0</v>
      </c>
      <c r="L114" s="117"/>
    </row>
    <row r="115" spans="2:12" s="9" customFormat="1" ht="19.899999999999999" customHeight="1">
      <c r="B115" s="117"/>
      <c r="D115" s="118" t="s">
        <v>949</v>
      </c>
      <c r="E115" s="119"/>
      <c r="F115" s="119"/>
      <c r="G115" s="119"/>
      <c r="H115" s="119"/>
      <c r="I115" s="119"/>
      <c r="J115" s="120">
        <f>J572</f>
        <v>0</v>
      </c>
      <c r="L115" s="117"/>
    </row>
    <row r="116" spans="2:12" s="9" customFormat="1" ht="19.899999999999999" customHeight="1">
      <c r="B116" s="117"/>
      <c r="D116" s="118" t="s">
        <v>952</v>
      </c>
      <c r="E116" s="119"/>
      <c r="F116" s="119"/>
      <c r="G116" s="119"/>
      <c r="H116" s="119"/>
      <c r="I116" s="119"/>
      <c r="J116" s="120">
        <f>J585</f>
        <v>0</v>
      </c>
      <c r="L116" s="117"/>
    </row>
    <row r="117" spans="2:12" s="9" customFormat="1" ht="19.899999999999999" customHeight="1">
      <c r="B117" s="117"/>
      <c r="D117" s="118" t="s">
        <v>953</v>
      </c>
      <c r="E117" s="119"/>
      <c r="F117" s="119"/>
      <c r="G117" s="119"/>
      <c r="H117" s="119"/>
      <c r="I117" s="119"/>
      <c r="J117" s="120">
        <f>J598</f>
        <v>0</v>
      </c>
      <c r="L117" s="117"/>
    </row>
    <row r="118" spans="2:12" s="8" customFormat="1" ht="25" customHeight="1">
      <c r="B118" s="113"/>
      <c r="D118" s="114" t="s">
        <v>302</v>
      </c>
      <c r="E118" s="115"/>
      <c r="F118" s="115"/>
      <c r="G118" s="115"/>
      <c r="H118" s="115"/>
      <c r="I118" s="115"/>
      <c r="J118" s="116">
        <f>J604</f>
        <v>0</v>
      </c>
      <c r="L118" s="113"/>
    </row>
    <row r="119" spans="2:12" s="1" customFormat="1" ht="21.75" customHeight="1">
      <c r="B119" s="31"/>
      <c r="L119" s="31"/>
    </row>
    <row r="120" spans="2:12" s="1" customFormat="1" ht="7" customHeight="1">
      <c r="B120" s="46"/>
      <c r="C120" s="47"/>
      <c r="D120" s="47"/>
      <c r="E120" s="47"/>
      <c r="F120" s="47"/>
      <c r="G120" s="47"/>
      <c r="H120" s="47"/>
      <c r="I120" s="47"/>
      <c r="J120" s="47"/>
      <c r="K120" s="47"/>
      <c r="L120" s="31"/>
    </row>
    <row r="124" spans="2:12" s="1" customFormat="1" ht="7" customHeight="1">
      <c r="B124" s="48"/>
      <c r="C124" s="49"/>
      <c r="D124" s="49"/>
      <c r="E124" s="49"/>
      <c r="F124" s="49"/>
      <c r="G124" s="49"/>
      <c r="H124" s="49"/>
      <c r="I124" s="49"/>
      <c r="J124" s="49"/>
      <c r="K124" s="49"/>
      <c r="L124" s="31"/>
    </row>
    <row r="125" spans="2:12" s="1" customFormat="1" ht="25" customHeight="1">
      <c r="B125" s="31"/>
      <c r="C125" s="20" t="s">
        <v>303</v>
      </c>
      <c r="L125" s="31"/>
    </row>
    <row r="126" spans="2:12" s="1" customFormat="1" ht="7" customHeight="1">
      <c r="B126" s="31"/>
      <c r="L126" s="31"/>
    </row>
    <row r="127" spans="2:12" s="1" customFormat="1" ht="12" customHeight="1">
      <c r="B127" s="31"/>
      <c r="C127" s="26" t="s">
        <v>15</v>
      </c>
      <c r="L127" s="31"/>
    </row>
    <row r="128" spans="2:12" s="1" customFormat="1" ht="26.25" customHeight="1">
      <c r="B128" s="31"/>
      <c r="E128" s="261" t="str">
        <f>E7</f>
        <v>Dostavba a rekonštrukcia lôžkovej časti Nemocnice s poliklinikou v Spišskej Novej Vsi</v>
      </c>
      <c r="F128" s="262"/>
      <c r="G128" s="262"/>
      <c r="H128" s="262"/>
      <c r="L128" s="31"/>
    </row>
    <row r="129" spans="2:65" ht="12" customHeight="1">
      <c r="B129" s="19"/>
      <c r="C129" s="26" t="s">
        <v>285</v>
      </c>
      <c r="L129" s="19"/>
    </row>
    <row r="130" spans="2:65" s="1" customFormat="1" ht="16.5" customHeight="1">
      <c r="B130" s="31"/>
      <c r="E130" s="261" t="s">
        <v>16606</v>
      </c>
      <c r="F130" s="263"/>
      <c r="G130" s="263"/>
      <c r="H130" s="263"/>
      <c r="L130" s="31"/>
    </row>
    <row r="131" spans="2:65" s="1" customFormat="1" ht="12" customHeight="1">
      <c r="B131" s="31"/>
      <c r="C131" s="26" t="s">
        <v>287</v>
      </c>
      <c r="L131" s="31"/>
    </row>
    <row r="132" spans="2:65" s="1" customFormat="1" ht="16.5" customHeight="1">
      <c r="B132" s="31"/>
      <c r="E132" s="243" t="str">
        <f>E11</f>
        <v>E.1 - Stavebná časť</v>
      </c>
      <c r="F132" s="263"/>
      <c r="G132" s="263"/>
      <c r="H132" s="263"/>
      <c r="L132" s="31"/>
    </row>
    <row r="133" spans="2:65" s="1" customFormat="1" ht="7" customHeight="1">
      <c r="B133" s="31"/>
      <c r="L133" s="31"/>
    </row>
    <row r="134" spans="2:65" s="1" customFormat="1" ht="12" customHeight="1">
      <c r="B134" s="31"/>
      <c r="C134" s="26" t="s">
        <v>19</v>
      </c>
      <c r="F134" s="24" t="str">
        <f>F14</f>
        <v>parc.č.:1094/1,17,81,82,98,99,1095,1096,9243/18</v>
      </c>
      <c r="I134" s="26" t="s">
        <v>21</v>
      </c>
      <c r="J134" s="54" t="str">
        <f>IF(J14="","",J14)</f>
        <v>6. 3. 2024</v>
      </c>
      <c r="L134" s="31"/>
    </row>
    <row r="135" spans="2:65" s="1" customFormat="1" ht="7" customHeight="1">
      <c r="B135" s="31"/>
      <c r="L135" s="31"/>
    </row>
    <row r="136" spans="2:65" s="1" customFormat="1" ht="25.65" customHeight="1">
      <c r="B136" s="31"/>
      <c r="C136" s="26" t="s">
        <v>23</v>
      </c>
      <c r="F136" s="24" t="str">
        <f>E17</f>
        <v>Nemocnica s poliklinikou, Spišská Nová Ves</v>
      </c>
      <c r="I136" s="26" t="s">
        <v>29</v>
      </c>
      <c r="J136" s="29" t="str">
        <f>E23</f>
        <v>d.g.A. design graphic architecture s.r.o.</v>
      </c>
      <c r="L136" s="31"/>
    </row>
    <row r="137" spans="2:65" s="1" customFormat="1" ht="15.15" customHeight="1">
      <c r="B137" s="31"/>
      <c r="C137" s="26" t="s">
        <v>27</v>
      </c>
      <c r="F137" s="24" t="str">
        <f>IF(E20="","",E20)</f>
        <v>Vyplň údaj</v>
      </c>
      <c r="I137" s="26" t="s">
        <v>32</v>
      </c>
      <c r="J137" s="29" t="str">
        <f>E26</f>
        <v xml:space="preserve"> </v>
      </c>
      <c r="L137" s="31"/>
    </row>
    <row r="138" spans="2:65" s="1" customFormat="1" ht="10.25" customHeight="1">
      <c r="B138" s="31"/>
      <c r="L138" s="31"/>
    </row>
    <row r="139" spans="2:65" s="10" customFormat="1" ht="29.25" customHeight="1">
      <c r="B139" s="121"/>
      <c r="C139" s="122" t="s">
        <v>304</v>
      </c>
      <c r="D139" s="123" t="s">
        <v>61</v>
      </c>
      <c r="E139" s="123" t="s">
        <v>57</v>
      </c>
      <c r="F139" s="123" t="s">
        <v>58</v>
      </c>
      <c r="G139" s="123" t="s">
        <v>305</v>
      </c>
      <c r="H139" s="123" t="s">
        <v>306</v>
      </c>
      <c r="I139" s="123" t="s">
        <v>307</v>
      </c>
      <c r="J139" s="124" t="s">
        <v>294</v>
      </c>
      <c r="K139" s="125" t="s">
        <v>308</v>
      </c>
      <c r="L139" s="121"/>
      <c r="M139" s="61" t="s">
        <v>1</v>
      </c>
      <c r="N139" s="62" t="s">
        <v>40</v>
      </c>
      <c r="O139" s="62" t="s">
        <v>309</v>
      </c>
      <c r="P139" s="62" t="s">
        <v>310</v>
      </c>
      <c r="Q139" s="62" t="s">
        <v>311</v>
      </c>
      <c r="R139" s="62" t="s">
        <v>312</v>
      </c>
      <c r="S139" s="62" t="s">
        <v>313</v>
      </c>
      <c r="T139" s="63" t="s">
        <v>314</v>
      </c>
    </row>
    <row r="140" spans="2:65" s="1" customFormat="1" ht="22.75" customHeight="1">
      <c r="B140" s="31"/>
      <c r="C140" s="66" t="s">
        <v>295</v>
      </c>
      <c r="J140" s="126">
        <f>BK140</f>
        <v>0</v>
      </c>
      <c r="L140" s="31"/>
      <c r="M140" s="64"/>
      <c r="N140" s="55"/>
      <c r="O140" s="55"/>
      <c r="P140" s="127">
        <f>P141+P376+P604</f>
        <v>0</v>
      </c>
      <c r="Q140" s="55"/>
      <c r="R140" s="127">
        <f>R141+R376+R604</f>
        <v>1114.9693002802999</v>
      </c>
      <c r="S140" s="55"/>
      <c r="T140" s="128">
        <f>T141+T376+T604</f>
        <v>0</v>
      </c>
      <c r="AT140" s="16" t="s">
        <v>75</v>
      </c>
      <c r="AU140" s="16" t="s">
        <v>296</v>
      </c>
      <c r="BK140" s="129">
        <f>BK141+BK376+BK604</f>
        <v>0</v>
      </c>
    </row>
    <row r="141" spans="2:65" s="11" customFormat="1" ht="25.9" customHeight="1">
      <c r="B141" s="130"/>
      <c r="D141" s="131" t="s">
        <v>75</v>
      </c>
      <c r="E141" s="132" t="s">
        <v>315</v>
      </c>
      <c r="F141" s="132" t="s">
        <v>316</v>
      </c>
      <c r="I141" s="133"/>
      <c r="J141" s="134">
        <f>BK141</f>
        <v>0</v>
      </c>
      <c r="L141" s="130"/>
      <c r="M141" s="135"/>
      <c r="P141" s="136">
        <f>P142+P188+P261+P300+P329+P341+P362+P374</f>
        <v>0</v>
      </c>
      <c r="R141" s="136">
        <f>R142+R188+R261+R300+R329+R341+R362+R374</f>
        <v>1101.2751108627999</v>
      </c>
      <c r="T141" s="137">
        <f>T142+T188+T261+T300+T329+T341+T362+T374</f>
        <v>0</v>
      </c>
      <c r="AR141" s="131" t="s">
        <v>83</v>
      </c>
      <c r="AT141" s="138" t="s">
        <v>75</v>
      </c>
      <c r="AU141" s="138" t="s">
        <v>76</v>
      </c>
      <c r="AY141" s="131" t="s">
        <v>317</v>
      </c>
      <c r="BK141" s="139">
        <f>BK142+BK188+BK261+BK300+BK329+BK341+BK362+BK374</f>
        <v>0</v>
      </c>
    </row>
    <row r="142" spans="2:65" s="11" customFormat="1" ht="22.75" customHeight="1">
      <c r="B142" s="130"/>
      <c r="D142" s="131" t="s">
        <v>75</v>
      </c>
      <c r="E142" s="140" t="s">
        <v>83</v>
      </c>
      <c r="F142" s="140" t="s">
        <v>318</v>
      </c>
      <c r="I142" s="133"/>
      <c r="J142" s="141">
        <f>BK142</f>
        <v>0</v>
      </c>
      <c r="L142" s="130"/>
      <c r="M142" s="135"/>
      <c r="P142" s="136">
        <f>SUM(P143:P187)</f>
        <v>0</v>
      </c>
      <c r="R142" s="136">
        <f>SUM(R143:R187)</f>
        <v>0</v>
      </c>
      <c r="T142" s="137">
        <f>SUM(T143:T187)</f>
        <v>0</v>
      </c>
      <c r="AR142" s="131" t="s">
        <v>83</v>
      </c>
      <c r="AT142" s="138" t="s">
        <v>75</v>
      </c>
      <c r="AU142" s="138" t="s">
        <v>83</v>
      </c>
      <c r="AY142" s="131" t="s">
        <v>317</v>
      </c>
      <c r="BK142" s="139">
        <f>SUM(BK143:BK187)</f>
        <v>0</v>
      </c>
    </row>
    <row r="143" spans="2:65" s="1" customFormat="1" ht="16.5" customHeight="1">
      <c r="B143" s="142"/>
      <c r="C143" s="143" t="s">
        <v>83</v>
      </c>
      <c r="D143" s="143" t="s">
        <v>319</v>
      </c>
      <c r="E143" s="144" t="s">
        <v>16607</v>
      </c>
      <c r="F143" s="145" t="s">
        <v>16608</v>
      </c>
      <c r="G143" s="146" t="s">
        <v>322</v>
      </c>
      <c r="H143" s="147">
        <v>108.55</v>
      </c>
      <c r="I143" s="148"/>
      <c r="J143" s="149">
        <f>ROUND(I143*H143,2)</f>
        <v>0</v>
      </c>
      <c r="K143" s="150"/>
      <c r="L143" s="31"/>
      <c r="M143" s="151" t="s">
        <v>1</v>
      </c>
      <c r="N143" s="152" t="s">
        <v>42</v>
      </c>
      <c r="P143" s="153">
        <f>O143*H143</f>
        <v>0</v>
      </c>
      <c r="Q143" s="153">
        <v>0</v>
      </c>
      <c r="R143" s="153">
        <f>Q143*H143</f>
        <v>0</v>
      </c>
      <c r="S143" s="153">
        <v>0</v>
      </c>
      <c r="T143" s="154">
        <f>S143*H143</f>
        <v>0</v>
      </c>
      <c r="AR143" s="155" t="s">
        <v>323</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323</v>
      </c>
      <c r="BM143" s="155" t="s">
        <v>16609</v>
      </c>
    </row>
    <row r="144" spans="2:65" s="12" customFormat="1" ht="10">
      <c r="B144" s="157"/>
      <c r="D144" s="158" t="s">
        <v>328</v>
      </c>
      <c r="E144" s="159" t="s">
        <v>1</v>
      </c>
      <c r="F144" s="160" t="s">
        <v>16610</v>
      </c>
      <c r="H144" s="161">
        <v>108.55</v>
      </c>
      <c r="I144" s="162"/>
      <c r="L144" s="157"/>
      <c r="M144" s="163"/>
      <c r="T144" s="164"/>
      <c r="AT144" s="159" t="s">
        <v>328</v>
      </c>
      <c r="AU144" s="159" t="s">
        <v>88</v>
      </c>
      <c r="AV144" s="12" t="s">
        <v>88</v>
      </c>
      <c r="AW144" s="12" t="s">
        <v>31</v>
      </c>
      <c r="AX144" s="12" t="s">
        <v>76</v>
      </c>
      <c r="AY144" s="159" t="s">
        <v>317</v>
      </c>
    </row>
    <row r="145" spans="2:65" s="13" customFormat="1" ht="10">
      <c r="B145" s="165"/>
      <c r="D145" s="158" t="s">
        <v>328</v>
      </c>
      <c r="E145" s="166" t="s">
        <v>1</v>
      </c>
      <c r="F145" s="167" t="s">
        <v>16611</v>
      </c>
      <c r="H145" s="168">
        <v>108.55</v>
      </c>
      <c r="I145" s="169"/>
      <c r="L145" s="165"/>
      <c r="M145" s="170"/>
      <c r="T145" s="171"/>
      <c r="AT145" s="166" t="s">
        <v>328</v>
      </c>
      <c r="AU145" s="166" t="s">
        <v>88</v>
      </c>
      <c r="AV145" s="13" t="s">
        <v>92</v>
      </c>
      <c r="AW145" s="13" t="s">
        <v>31</v>
      </c>
      <c r="AX145" s="13" t="s">
        <v>76</v>
      </c>
      <c r="AY145" s="166" t="s">
        <v>317</v>
      </c>
    </row>
    <row r="146" spans="2:65" s="14" customFormat="1" ht="10">
      <c r="B146" s="172"/>
      <c r="D146" s="158" t="s">
        <v>328</v>
      </c>
      <c r="E146" s="173" t="s">
        <v>1</v>
      </c>
      <c r="F146" s="174" t="s">
        <v>332</v>
      </c>
      <c r="H146" s="175">
        <v>108.55</v>
      </c>
      <c r="I146" s="176"/>
      <c r="L146" s="172"/>
      <c r="M146" s="177"/>
      <c r="T146" s="178"/>
      <c r="AT146" s="173" t="s">
        <v>328</v>
      </c>
      <c r="AU146" s="173" t="s">
        <v>88</v>
      </c>
      <c r="AV146" s="14" t="s">
        <v>323</v>
      </c>
      <c r="AW146" s="14" t="s">
        <v>31</v>
      </c>
      <c r="AX146" s="14" t="s">
        <v>83</v>
      </c>
      <c r="AY146" s="173" t="s">
        <v>317</v>
      </c>
    </row>
    <row r="147" spans="2:65" s="1" customFormat="1" ht="24.15" customHeight="1">
      <c r="B147" s="142"/>
      <c r="C147" s="143" t="s">
        <v>88</v>
      </c>
      <c r="D147" s="143" t="s">
        <v>319</v>
      </c>
      <c r="E147" s="144" t="s">
        <v>337</v>
      </c>
      <c r="F147" s="145" t="s">
        <v>975</v>
      </c>
      <c r="G147" s="146" t="s">
        <v>322</v>
      </c>
      <c r="H147" s="147">
        <v>54.274999999999999</v>
      </c>
      <c r="I147" s="148"/>
      <c r="J147" s="149">
        <f>ROUND(I147*H147,2)</f>
        <v>0</v>
      </c>
      <c r="K147" s="150"/>
      <c r="L147" s="31"/>
      <c r="M147" s="151" t="s">
        <v>1</v>
      </c>
      <c r="N147" s="152" t="s">
        <v>42</v>
      </c>
      <c r="P147" s="153">
        <f>O147*H147</f>
        <v>0</v>
      </c>
      <c r="Q147" s="153">
        <v>0</v>
      </c>
      <c r="R147" s="153">
        <f>Q147*H147</f>
        <v>0</v>
      </c>
      <c r="S147" s="153">
        <v>0</v>
      </c>
      <c r="T147" s="154">
        <f>S147*H147</f>
        <v>0</v>
      </c>
      <c r="AR147" s="155" t="s">
        <v>323</v>
      </c>
      <c r="AT147" s="155" t="s">
        <v>319</v>
      </c>
      <c r="AU147" s="155" t="s">
        <v>88</v>
      </c>
      <c r="AY147" s="16" t="s">
        <v>317</v>
      </c>
      <c r="BE147" s="156">
        <f>IF(N147="základná",J147,0)</f>
        <v>0</v>
      </c>
      <c r="BF147" s="156">
        <f>IF(N147="znížená",J147,0)</f>
        <v>0</v>
      </c>
      <c r="BG147" s="156">
        <f>IF(N147="zákl. prenesená",J147,0)</f>
        <v>0</v>
      </c>
      <c r="BH147" s="156">
        <f>IF(N147="zníž. prenesená",J147,0)</f>
        <v>0</v>
      </c>
      <c r="BI147" s="156">
        <f>IF(N147="nulová",J147,0)</f>
        <v>0</v>
      </c>
      <c r="BJ147" s="16" t="s">
        <v>88</v>
      </c>
      <c r="BK147" s="156">
        <f>ROUND(I147*H147,2)</f>
        <v>0</v>
      </c>
      <c r="BL147" s="16" t="s">
        <v>323</v>
      </c>
      <c r="BM147" s="155" t="s">
        <v>16612</v>
      </c>
    </row>
    <row r="148" spans="2:65" s="12" customFormat="1" ht="10">
      <c r="B148" s="157"/>
      <c r="D148" s="158" t="s">
        <v>328</v>
      </c>
      <c r="E148" s="159" t="s">
        <v>1</v>
      </c>
      <c r="F148" s="160" t="s">
        <v>16613</v>
      </c>
      <c r="H148" s="161">
        <v>54.274999999999999</v>
      </c>
      <c r="I148" s="162"/>
      <c r="L148" s="157"/>
      <c r="M148" s="163"/>
      <c r="T148" s="164"/>
      <c r="AT148" s="159" t="s">
        <v>328</v>
      </c>
      <c r="AU148" s="159" t="s">
        <v>88</v>
      </c>
      <c r="AV148" s="12" t="s">
        <v>88</v>
      </c>
      <c r="AW148" s="12" t="s">
        <v>31</v>
      </c>
      <c r="AX148" s="12" t="s">
        <v>83</v>
      </c>
      <c r="AY148" s="159" t="s">
        <v>317</v>
      </c>
    </row>
    <row r="149" spans="2:65" s="1" customFormat="1" ht="16.5" customHeight="1">
      <c r="B149" s="142"/>
      <c r="C149" s="143" t="s">
        <v>92</v>
      </c>
      <c r="D149" s="143" t="s">
        <v>319</v>
      </c>
      <c r="E149" s="144" t="s">
        <v>978</v>
      </c>
      <c r="F149" s="145" t="s">
        <v>16614</v>
      </c>
      <c r="G149" s="146" t="s">
        <v>322</v>
      </c>
      <c r="H149" s="147">
        <v>6.0410000000000004</v>
      </c>
      <c r="I149" s="148"/>
      <c r="J149" s="149">
        <f>ROUND(I149*H149,2)</f>
        <v>0</v>
      </c>
      <c r="K149" s="150"/>
      <c r="L149" s="31"/>
      <c r="M149" s="151" t="s">
        <v>1</v>
      </c>
      <c r="N149" s="152" t="s">
        <v>42</v>
      </c>
      <c r="P149" s="153">
        <f>O149*H149</f>
        <v>0</v>
      </c>
      <c r="Q149" s="153">
        <v>0</v>
      </c>
      <c r="R149" s="153">
        <f>Q149*H149</f>
        <v>0</v>
      </c>
      <c r="S149" s="153">
        <v>0</v>
      </c>
      <c r="T149" s="154">
        <f>S149*H149</f>
        <v>0</v>
      </c>
      <c r="AR149" s="155" t="s">
        <v>323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16615</v>
      </c>
    </row>
    <row r="150" spans="2:65" s="12" customFormat="1" ht="10">
      <c r="B150" s="157"/>
      <c r="D150" s="158" t="s">
        <v>328</v>
      </c>
      <c r="E150" s="159" t="s">
        <v>1</v>
      </c>
      <c r="F150" s="160" t="s">
        <v>16616</v>
      </c>
      <c r="H150" s="161">
        <v>0.76400000000000001</v>
      </c>
      <c r="I150" s="162"/>
      <c r="L150" s="157"/>
      <c r="M150" s="163"/>
      <c r="T150" s="164"/>
      <c r="AT150" s="159" t="s">
        <v>328</v>
      </c>
      <c r="AU150" s="159" t="s">
        <v>88</v>
      </c>
      <c r="AV150" s="12" t="s">
        <v>88</v>
      </c>
      <c r="AW150" s="12" t="s">
        <v>31</v>
      </c>
      <c r="AX150" s="12" t="s">
        <v>76</v>
      </c>
      <c r="AY150" s="159" t="s">
        <v>317</v>
      </c>
    </row>
    <row r="151" spans="2:65" s="12" customFormat="1" ht="10">
      <c r="B151" s="157"/>
      <c r="D151" s="158" t="s">
        <v>328</v>
      </c>
      <c r="E151" s="159" t="s">
        <v>1</v>
      </c>
      <c r="F151" s="160" t="s">
        <v>16617</v>
      </c>
      <c r="H151" s="161">
        <v>0.125</v>
      </c>
      <c r="I151" s="162"/>
      <c r="L151" s="157"/>
      <c r="M151" s="163"/>
      <c r="T151" s="164"/>
      <c r="AT151" s="159" t="s">
        <v>328</v>
      </c>
      <c r="AU151" s="159" t="s">
        <v>88</v>
      </c>
      <c r="AV151" s="12" t="s">
        <v>88</v>
      </c>
      <c r="AW151" s="12" t="s">
        <v>31</v>
      </c>
      <c r="AX151" s="12" t="s">
        <v>76</v>
      </c>
      <c r="AY151" s="159" t="s">
        <v>317</v>
      </c>
    </row>
    <row r="152" spans="2:65" s="12" customFormat="1" ht="10">
      <c r="B152" s="157"/>
      <c r="D152" s="158" t="s">
        <v>328</v>
      </c>
      <c r="E152" s="159" t="s">
        <v>1</v>
      </c>
      <c r="F152" s="160" t="s">
        <v>16618</v>
      </c>
      <c r="H152" s="161">
        <v>0.41899999999999998</v>
      </c>
      <c r="I152" s="162"/>
      <c r="L152" s="157"/>
      <c r="M152" s="163"/>
      <c r="T152" s="164"/>
      <c r="AT152" s="159" t="s">
        <v>328</v>
      </c>
      <c r="AU152" s="159" t="s">
        <v>88</v>
      </c>
      <c r="AV152" s="12" t="s">
        <v>88</v>
      </c>
      <c r="AW152" s="12" t="s">
        <v>31</v>
      </c>
      <c r="AX152" s="12" t="s">
        <v>76</v>
      </c>
      <c r="AY152" s="159" t="s">
        <v>317</v>
      </c>
    </row>
    <row r="153" spans="2:65" s="12" customFormat="1" ht="10">
      <c r="B153" s="157"/>
      <c r="D153" s="158" t="s">
        <v>328</v>
      </c>
      <c r="E153" s="159" t="s">
        <v>1</v>
      </c>
      <c r="F153" s="160" t="s">
        <v>16619</v>
      </c>
      <c r="H153" s="161">
        <v>0.28999999999999998</v>
      </c>
      <c r="I153" s="162"/>
      <c r="L153" s="157"/>
      <c r="M153" s="163"/>
      <c r="T153" s="164"/>
      <c r="AT153" s="159" t="s">
        <v>328</v>
      </c>
      <c r="AU153" s="159" t="s">
        <v>88</v>
      </c>
      <c r="AV153" s="12" t="s">
        <v>88</v>
      </c>
      <c r="AW153" s="12" t="s">
        <v>31</v>
      </c>
      <c r="AX153" s="12" t="s">
        <v>76</v>
      </c>
      <c r="AY153" s="159" t="s">
        <v>317</v>
      </c>
    </row>
    <row r="154" spans="2:65" s="12" customFormat="1" ht="10">
      <c r="B154" s="157"/>
      <c r="D154" s="158" t="s">
        <v>328</v>
      </c>
      <c r="E154" s="159" t="s">
        <v>1</v>
      </c>
      <c r="F154" s="160" t="s">
        <v>16620</v>
      </c>
      <c r="H154" s="161">
        <v>0.79</v>
      </c>
      <c r="I154" s="162"/>
      <c r="L154" s="157"/>
      <c r="M154" s="163"/>
      <c r="T154" s="164"/>
      <c r="AT154" s="159" t="s">
        <v>328</v>
      </c>
      <c r="AU154" s="159" t="s">
        <v>88</v>
      </c>
      <c r="AV154" s="12" t="s">
        <v>88</v>
      </c>
      <c r="AW154" s="12" t="s">
        <v>31</v>
      </c>
      <c r="AX154" s="12" t="s">
        <v>76</v>
      </c>
      <c r="AY154" s="159" t="s">
        <v>317</v>
      </c>
    </row>
    <row r="155" spans="2:65" s="12" customFormat="1" ht="10">
      <c r="B155" s="157"/>
      <c r="D155" s="158" t="s">
        <v>328</v>
      </c>
      <c r="E155" s="159" t="s">
        <v>1</v>
      </c>
      <c r="F155" s="160" t="s">
        <v>16621</v>
      </c>
      <c r="H155" s="161">
        <v>0.14899999999999999</v>
      </c>
      <c r="I155" s="162"/>
      <c r="L155" s="157"/>
      <c r="M155" s="163"/>
      <c r="T155" s="164"/>
      <c r="AT155" s="159" t="s">
        <v>328</v>
      </c>
      <c r="AU155" s="159" t="s">
        <v>88</v>
      </c>
      <c r="AV155" s="12" t="s">
        <v>88</v>
      </c>
      <c r="AW155" s="12" t="s">
        <v>31</v>
      </c>
      <c r="AX155" s="12" t="s">
        <v>76</v>
      </c>
      <c r="AY155" s="159" t="s">
        <v>317</v>
      </c>
    </row>
    <row r="156" spans="2:65" s="12" customFormat="1" ht="10">
      <c r="B156" s="157"/>
      <c r="D156" s="158" t="s">
        <v>328</v>
      </c>
      <c r="E156" s="159" t="s">
        <v>1</v>
      </c>
      <c r="F156" s="160" t="s">
        <v>16622</v>
      </c>
      <c r="H156" s="161">
        <v>0.191</v>
      </c>
      <c r="I156" s="162"/>
      <c r="L156" s="157"/>
      <c r="M156" s="163"/>
      <c r="T156" s="164"/>
      <c r="AT156" s="159" t="s">
        <v>328</v>
      </c>
      <c r="AU156" s="159" t="s">
        <v>88</v>
      </c>
      <c r="AV156" s="12" t="s">
        <v>88</v>
      </c>
      <c r="AW156" s="12" t="s">
        <v>31</v>
      </c>
      <c r="AX156" s="12" t="s">
        <v>76</v>
      </c>
      <c r="AY156" s="159" t="s">
        <v>317</v>
      </c>
    </row>
    <row r="157" spans="2:65" s="12" customFormat="1" ht="10">
      <c r="B157" s="157"/>
      <c r="D157" s="158" t="s">
        <v>328</v>
      </c>
      <c r="E157" s="159" t="s">
        <v>1</v>
      </c>
      <c r="F157" s="160" t="s">
        <v>16623</v>
      </c>
      <c r="H157" s="161">
        <v>0.39200000000000002</v>
      </c>
      <c r="I157" s="162"/>
      <c r="L157" s="157"/>
      <c r="M157" s="163"/>
      <c r="T157" s="164"/>
      <c r="AT157" s="159" t="s">
        <v>328</v>
      </c>
      <c r="AU157" s="159" t="s">
        <v>88</v>
      </c>
      <c r="AV157" s="12" t="s">
        <v>88</v>
      </c>
      <c r="AW157" s="12" t="s">
        <v>31</v>
      </c>
      <c r="AX157" s="12" t="s">
        <v>76</v>
      </c>
      <c r="AY157" s="159" t="s">
        <v>317</v>
      </c>
    </row>
    <row r="158" spans="2:65" s="12" customFormat="1" ht="10">
      <c r="B158" s="157"/>
      <c r="D158" s="158" t="s">
        <v>328</v>
      </c>
      <c r="E158" s="159" t="s">
        <v>1</v>
      </c>
      <c r="F158" s="160" t="s">
        <v>16624</v>
      </c>
      <c r="H158" s="161">
        <v>0.495</v>
      </c>
      <c r="I158" s="162"/>
      <c r="L158" s="157"/>
      <c r="M158" s="163"/>
      <c r="T158" s="164"/>
      <c r="AT158" s="159" t="s">
        <v>328</v>
      </c>
      <c r="AU158" s="159" t="s">
        <v>88</v>
      </c>
      <c r="AV158" s="12" t="s">
        <v>88</v>
      </c>
      <c r="AW158" s="12" t="s">
        <v>31</v>
      </c>
      <c r="AX158" s="12" t="s">
        <v>76</v>
      </c>
      <c r="AY158" s="159" t="s">
        <v>317</v>
      </c>
    </row>
    <row r="159" spans="2:65" s="12" customFormat="1" ht="10">
      <c r="B159" s="157"/>
      <c r="D159" s="158" t="s">
        <v>328</v>
      </c>
      <c r="E159" s="159" t="s">
        <v>1</v>
      </c>
      <c r="F159" s="160" t="s">
        <v>16625</v>
      </c>
      <c r="H159" s="161">
        <v>0.495</v>
      </c>
      <c r="I159" s="162"/>
      <c r="L159" s="157"/>
      <c r="M159" s="163"/>
      <c r="T159" s="164"/>
      <c r="AT159" s="159" t="s">
        <v>328</v>
      </c>
      <c r="AU159" s="159" t="s">
        <v>88</v>
      </c>
      <c r="AV159" s="12" t="s">
        <v>88</v>
      </c>
      <c r="AW159" s="12" t="s">
        <v>31</v>
      </c>
      <c r="AX159" s="12" t="s">
        <v>76</v>
      </c>
      <c r="AY159" s="159" t="s">
        <v>317</v>
      </c>
    </row>
    <row r="160" spans="2:65" s="12" customFormat="1" ht="10">
      <c r="B160" s="157"/>
      <c r="D160" s="158" t="s">
        <v>328</v>
      </c>
      <c r="E160" s="159" t="s">
        <v>1</v>
      </c>
      <c r="F160" s="160" t="s">
        <v>16626</v>
      </c>
      <c r="H160" s="161">
        <v>0.33</v>
      </c>
      <c r="I160" s="162"/>
      <c r="L160" s="157"/>
      <c r="M160" s="163"/>
      <c r="T160" s="164"/>
      <c r="AT160" s="159" t="s">
        <v>328</v>
      </c>
      <c r="AU160" s="159" t="s">
        <v>88</v>
      </c>
      <c r="AV160" s="12" t="s">
        <v>88</v>
      </c>
      <c r="AW160" s="12" t="s">
        <v>31</v>
      </c>
      <c r="AX160" s="12" t="s">
        <v>76</v>
      </c>
      <c r="AY160" s="159" t="s">
        <v>317</v>
      </c>
    </row>
    <row r="161" spans="2:65" s="13" customFormat="1" ht="10">
      <c r="B161" s="165"/>
      <c r="D161" s="158" t="s">
        <v>328</v>
      </c>
      <c r="E161" s="166" t="s">
        <v>1</v>
      </c>
      <c r="F161" s="167" t="s">
        <v>16627</v>
      </c>
      <c r="H161" s="168">
        <v>4.4399999999999995</v>
      </c>
      <c r="I161" s="169"/>
      <c r="L161" s="165"/>
      <c r="M161" s="170"/>
      <c r="T161" s="171"/>
      <c r="AT161" s="166" t="s">
        <v>328</v>
      </c>
      <c r="AU161" s="166" t="s">
        <v>88</v>
      </c>
      <c r="AV161" s="13" t="s">
        <v>92</v>
      </c>
      <c r="AW161" s="13" t="s">
        <v>31</v>
      </c>
      <c r="AX161" s="13" t="s">
        <v>76</v>
      </c>
      <c r="AY161" s="166" t="s">
        <v>317</v>
      </c>
    </row>
    <row r="162" spans="2:65" s="12" customFormat="1" ht="10">
      <c r="B162" s="157"/>
      <c r="D162" s="158" t="s">
        <v>328</v>
      </c>
      <c r="E162" s="159" t="s">
        <v>1</v>
      </c>
      <c r="F162" s="160" t="s">
        <v>16628</v>
      </c>
      <c r="H162" s="161">
        <v>1.601</v>
      </c>
      <c r="I162" s="162"/>
      <c r="L162" s="157"/>
      <c r="M162" s="163"/>
      <c r="T162" s="164"/>
      <c r="AT162" s="159" t="s">
        <v>328</v>
      </c>
      <c r="AU162" s="159" t="s">
        <v>88</v>
      </c>
      <c r="AV162" s="12" t="s">
        <v>88</v>
      </c>
      <c r="AW162" s="12" t="s">
        <v>31</v>
      </c>
      <c r="AX162" s="12" t="s">
        <v>76</v>
      </c>
      <c r="AY162" s="159" t="s">
        <v>317</v>
      </c>
    </row>
    <row r="163" spans="2:65" s="13" customFormat="1" ht="10">
      <c r="B163" s="165"/>
      <c r="D163" s="158" t="s">
        <v>328</v>
      </c>
      <c r="E163" s="166" t="s">
        <v>1</v>
      </c>
      <c r="F163" s="167" t="s">
        <v>16629</v>
      </c>
      <c r="H163" s="168">
        <v>1.601</v>
      </c>
      <c r="I163" s="169"/>
      <c r="L163" s="165"/>
      <c r="M163" s="170"/>
      <c r="T163" s="171"/>
      <c r="AT163" s="166" t="s">
        <v>328</v>
      </c>
      <c r="AU163" s="166" t="s">
        <v>88</v>
      </c>
      <c r="AV163" s="13" t="s">
        <v>92</v>
      </c>
      <c r="AW163" s="13" t="s">
        <v>31</v>
      </c>
      <c r="AX163" s="13" t="s">
        <v>76</v>
      </c>
      <c r="AY163" s="166" t="s">
        <v>317</v>
      </c>
    </row>
    <row r="164" spans="2:65" s="14" customFormat="1" ht="10">
      <c r="B164" s="172"/>
      <c r="D164" s="158" t="s">
        <v>328</v>
      </c>
      <c r="E164" s="173" t="s">
        <v>1</v>
      </c>
      <c r="F164" s="174" t="s">
        <v>332</v>
      </c>
      <c r="H164" s="175">
        <v>6.0409999999999995</v>
      </c>
      <c r="I164" s="176"/>
      <c r="L164" s="172"/>
      <c r="M164" s="177"/>
      <c r="T164" s="178"/>
      <c r="AT164" s="173" t="s">
        <v>328</v>
      </c>
      <c r="AU164" s="173" t="s">
        <v>88</v>
      </c>
      <c r="AV164" s="14" t="s">
        <v>323</v>
      </c>
      <c r="AW164" s="14" t="s">
        <v>31</v>
      </c>
      <c r="AX164" s="14" t="s">
        <v>83</v>
      </c>
      <c r="AY164" s="173" t="s">
        <v>317</v>
      </c>
    </row>
    <row r="165" spans="2:65" s="1" customFormat="1" ht="37.75" customHeight="1">
      <c r="B165" s="142"/>
      <c r="C165" s="143" t="s">
        <v>323</v>
      </c>
      <c r="D165" s="143" t="s">
        <v>319</v>
      </c>
      <c r="E165" s="144" t="s">
        <v>367</v>
      </c>
      <c r="F165" s="145" t="s">
        <v>995</v>
      </c>
      <c r="G165" s="146" t="s">
        <v>322</v>
      </c>
      <c r="H165" s="147">
        <v>3.0209999999999999</v>
      </c>
      <c r="I165" s="148"/>
      <c r="J165" s="149">
        <f>ROUND(I165*H165,2)</f>
        <v>0</v>
      </c>
      <c r="K165" s="150"/>
      <c r="L165" s="31"/>
      <c r="M165" s="151" t="s">
        <v>1</v>
      </c>
      <c r="N165" s="152" t="s">
        <v>42</v>
      </c>
      <c r="P165" s="153">
        <f>O165*H165</f>
        <v>0</v>
      </c>
      <c r="Q165" s="153">
        <v>0</v>
      </c>
      <c r="R165" s="153">
        <f>Q165*H165</f>
        <v>0</v>
      </c>
      <c r="S165" s="153">
        <v>0</v>
      </c>
      <c r="T165" s="154">
        <f>S165*H165</f>
        <v>0</v>
      </c>
      <c r="AR165" s="155" t="s">
        <v>323</v>
      </c>
      <c r="AT165" s="155" t="s">
        <v>319</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323</v>
      </c>
      <c r="BM165" s="155" t="s">
        <v>16630</v>
      </c>
    </row>
    <row r="166" spans="2:65" s="12" customFormat="1" ht="10">
      <c r="B166" s="157"/>
      <c r="D166" s="158" t="s">
        <v>328</v>
      </c>
      <c r="E166" s="159" t="s">
        <v>1</v>
      </c>
      <c r="F166" s="160" t="s">
        <v>16631</v>
      </c>
      <c r="H166" s="161">
        <v>3.0209999999999999</v>
      </c>
      <c r="I166" s="162"/>
      <c r="L166" s="157"/>
      <c r="M166" s="163"/>
      <c r="T166" s="164"/>
      <c r="AT166" s="159" t="s">
        <v>328</v>
      </c>
      <c r="AU166" s="159" t="s">
        <v>88</v>
      </c>
      <c r="AV166" s="12" t="s">
        <v>88</v>
      </c>
      <c r="AW166" s="12" t="s">
        <v>31</v>
      </c>
      <c r="AX166" s="12" t="s">
        <v>76</v>
      </c>
      <c r="AY166" s="159" t="s">
        <v>317</v>
      </c>
    </row>
    <row r="167" spans="2:65" s="13" customFormat="1" ht="10">
      <c r="B167" s="165"/>
      <c r="D167" s="158" t="s">
        <v>328</v>
      </c>
      <c r="E167" s="166" t="s">
        <v>1</v>
      </c>
      <c r="F167" s="167" t="s">
        <v>331</v>
      </c>
      <c r="H167" s="168">
        <v>3.0209999999999999</v>
      </c>
      <c r="I167" s="169"/>
      <c r="L167" s="165"/>
      <c r="M167" s="170"/>
      <c r="T167" s="171"/>
      <c r="AT167" s="166" t="s">
        <v>328</v>
      </c>
      <c r="AU167" s="166" t="s">
        <v>88</v>
      </c>
      <c r="AV167" s="13" t="s">
        <v>92</v>
      </c>
      <c r="AW167" s="13" t="s">
        <v>31</v>
      </c>
      <c r="AX167" s="13" t="s">
        <v>76</v>
      </c>
      <c r="AY167" s="166" t="s">
        <v>317</v>
      </c>
    </row>
    <row r="168" spans="2:65" s="14" customFormat="1" ht="10">
      <c r="B168" s="172"/>
      <c r="D168" s="158" t="s">
        <v>328</v>
      </c>
      <c r="E168" s="173" t="s">
        <v>1</v>
      </c>
      <c r="F168" s="174" t="s">
        <v>332</v>
      </c>
      <c r="H168" s="175">
        <v>3.0209999999999999</v>
      </c>
      <c r="I168" s="176"/>
      <c r="L168" s="172"/>
      <c r="M168" s="177"/>
      <c r="T168" s="178"/>
      <c r="AT168" s="173" t="s">
        <v>328</v>
      </c>
      <c r="AU168" s="173" t="s">
        <v>88</v>
      </c>
      <c r="AV168" s="14" t="s">
        <v>323</v>
      </c>
      <c r="AW168" s="14" t="s">
        <v>31</v>
      </c>
      <c r="AX168" s="14" t="s">
        <v>83</v>
      </c>
      <c r="AY168" s="173" t="s">
        <v>317</v>
      </c>
    </row>
    <row r="169" spans="2:65" s="1" customFormat="1" ht="21.75" customHeight="1">
      <c r="B169" s="142"/>
      <c r="C169" s="143" t="s">
        <v>341</v>
      </c>
      <c r="D169" s="143" t="s">
        <v>319</v>
      </c>
      <c r="E169" s="144" t="s">
        <v>16632</v>
      </c>
      <c r="F169" s="145" t="s">
        <v>16633</v>
      </c>
      <c r="G169" s="146" t="s">
        <v>322</v>
      </c>
      <c r="H169" s="147">
        <v>22.170999999999999</v>
      </c>
      <c r="I169" s="148"/>
      <c r="J169" s="149">
        <f>ROUND(I169*H169,2)</f>
        <v>0</v>
      </c>
      <c r="K169" s="150"/>
      <c r="L169" s="31"/>
      <c r="M169" s="151" t="s">
        <v>1</v>
      </c>
      <c r="N169" s="152" t="s">
        <v>42</v>
      </c>
      <c r="P169" s="153">
        <f>O169*H169</f>
        <v>0</v>
      </c>
      <c r="Q169" s="153">
        <v>0</v>
      </c>
      <c r="R169" s="153">
        <f>Q169*H169</f>
        <v>0</v>
      </c>
      <c r="S169" s="153">
        <v>0</v>
      </c>
      <c r="T169" s="154">
        <f>S169*H169</f>
        <v>0</v>
      </c>
      <c r="AR169" s="155" t="s">
        <v>323</v>
      </c>
      <c r="AT169" s="155" t="s">
        <v>319</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323</v>
      </c>
      <c r="BM169" s="155" t="s">
        <v>16634</v>
      </c>
    </row>
    <row r="170" spans="2:65" s="12" customFormat="1" ht="10">
      <c r="B170" s="157"/>
      <c r="D170" s="158" t="s">
        <v>328</v>
      </c>
      <c r="E170" s="159" t="s">
        <v>1</v>
      </c>
      <c r="F170" s="160" t="s">
        <v>16635</v>
      </c>
      <c r="H170" s="161">
        <v>0.88900000000000001</v>
      </c>
      <c r="I170" s="162"/>
      <c r="L170" s="157"/>
      <c r="M170" s="163"/>
      <c r="T170" s="164"/>
      <c r="AT170" s="159" t="s">
        <v>328</v>
      </c>
      <c r="AU170" s="159" t="s">
        <v>88</v>
      </c>
      <c r="AV170" s="12" t="s">
        <v>88</v>
      </c>
      <c r="AW170" s="12" t="s">
        <v>31</v>
      </c>
      <c r="AX170" s="12" t="s">
        <v>76</v>
      </c>
      <c r="AY170" s="159" t="s">
        <v>317</v>
      </c>
    </row>
    <row r="171" spans="2:65" s="12" customFormat="1" ht="10">
      <c r="B171" s="157"/>
      <c r="D171" s="158" t="s">
        <v>328</v>
      </c>
      <c r="E171" s="159" t="s">
        <v>1</v>
      </c>
      <c r="F171" s="160" t="s">
        <v>16636</v>
      </c>
      <c r="H171" s="161">
        <v>0.504</v>
      </c>
      <c r="I171" s="162"/>
      <c r="L171" s="157"/>
      <c r="M171" s="163"/>
      <c r="T171" s="164"/>
      <c r="AT171" s="159" t="s">
        <v>328</v>
      </c>
      <c r="AU171" s="159" t="s">
        <v>88</v>
      </c>
      <c r="AV171" s="12" t="s">
        <v>88</v>
      </c>
      <c r="AW171" s="12" t="s">
        <v>31</v>
      </c>
      <c r="AX171" s="12" t="s">
        <v>76</v>
      </c>
      <c r="AY171" s="159" t="s">
        <v>317</v>
      </c>
    </row>
    <row r="172" spans="2:65" s="12" customFormat="1" ht="10">
      <c r="B172" s="157"/>
      <c r="D172" s="158" t="s">
        <v>328</v>
      </c>
      <c r="E172" s="159" t="s">
        <v>1</v>
      </c>
      <c r="F172" s="160" t="s">
        <v>16637</v>
      </c>
      <c r="H172" s="161">
        <v>14.935</v>
      </c>
      <c r="I172" s="162"/>
      <c r="L172" s="157"/>
      <c r="M172" s="163"/>
      <c r="T172" s="164"/>
      <c r="AT172" s="159" t="s">
        <v>328</v>
      </c>
      <c r="AU172" s="159" t="s">
        <v>88</v>
      </c>
      <c r="AV172" s="12" t="s">
        <v>88</v>
      </c>
      <c r="AW172" s="12" t="s">
        <v>31</v>
      </c>
      <c r="AX172" s="12" t="s">
        <v>76</v>
      </c>
      <c r="AY172" s="159" t="s">
        <v>317</v>
      </c>
    </row>
    <row r="173" spans="2:65" s="12" customFormat="1" ht="10">
      <c r="B173" s="157"/>
      <c r="D173" s="158" t="s">
        <v>328</v>
      </c>
      <c r="E173" s="159" t="s">
        <v>1</v>
      </c>
      <c r="F173" s="160" t="s">
        <v>16638</v>
      </c>
      <c r="H173" s="161">
        <v>5.843</v>
      </c>
      <c r="I173" s="162"/>
      <c r="L173" s="157"/>
      <c r="M173" s="163"/>
      <c r="T173" s="164"/>
      <c r="AT173" s="159" t="s">
        <v>328</v>
      </c>
      <c r="AU173" s="159" t="s">
        <v>88</v>
      </c>
      <c r="AV173" s="12" t="s">
        <v>88</v>
      </c>
      <c r="AW173" s="12" t="s">
        <v>31</v>
      </c>
      <c r="AX173" s="12" t="s">
        <v>76</v>
      </c>
      <c r="AY173" s="159" t="s">
        <v>317</v>
      </c>
    </row>
    <row r="174" spans="2:65" s="13" customFormat="1" ht="10">
      <c r="B174" s="165"/>
      <c r="D174" s="158" t="s">
        <v>328</v>
      </c>
      <c r="E174" s="166" t="s">
        <v>1</v>
      </c>
      <c r="F174" s="167" t="s">
        <v>16639</v>
      </c>
      <c r="H174" s="168">
        <v>22.170999999999999</v>
      </c>
      <c r="I174" s="169"/>
      <c r="L174" s="165"/>
      <c r="M174" s="170"/>
      <c r="T174" s="171"/>
      <c r="AT174" s="166" t="s">
        <v>328</v>
      </c>
      <c r="AU174" s="166" t="s">
        <v>88</v>
      </c>
      <c r="AV174" s="13" t="s">
        <v>92</v>
      </c>
      <c r="AW174" s="13" t="s">
        <v>31</v>
      </c>
      <c r="AX174" s="13" t="s">
        <v>76</v>
      </c>
      <c r="AY174" s="166" t="s">
        <v>317</v>
      </c>
    </row>
    <row r="175" spans="2:65" s="14" customFormat="1" ht="10">
      <c r="B175" s="172"/>
      <c r="D175" s="158" t="s">
        <v>328</v>
      </c>
      <c r="E175" s="173" t="s">
        <v>1</v>
      </c>
      <c r="F175" s="174" t="s">
        <v>332</v>
      </c>
      <c r="H175" s="175">
        <v>22.170999999999999</v>
      </c>
      <c r="I175" s="176"/>
      <c r="L175" s="172"/>
      <c r="M175" s="177"/>
      <c r="T175" s="178"/>
      <c r="AT175" s="173" t="s">
        <v>328</v>
      </c>
      <c r="AU175" s="173" t="s">
        <v>88</v>
      </c>
      <c r="AV175" s="14" t="s">
        <v>323</v>
      </c>
      <c r="AW175" s="14" t="s">
        <v>31</v>
      </c>
      <c r="AX175" s="14" t="s">
        <v>83</v>
      </c>
      <c r="AY175" s="173" t="s">
        <v>317</v>
      </c>
    </row>
    <row r="176" spans="2:65" s="1" customFormat="1" ht="37.75" customHeight="1">
      <c r="B176" s="142"/>
      <c r="C176" s="143" t="s">
        <v>346</v>
      </c>
      <c r="D176" s="143" t="s">
        <v>319</v>
      </c>
      <c r="E176" s="144" t="s">
        <v>16640</v>
      </c>
      <c r="F176" s="145" t="s">
        <v>16641</v>
      </c>
      <c r="G176" s="146" t="s">
        <v>322</v>
      </c>
      <c r="H176" s="147">
        <v>11.086</v>
      </c>
      <c r="I176" s="148"/>
      <c r="J176" s="149">
        <f>ROUND(I176*H176,2)</f>
        <v>0</v>
      </c>
      <c r="K176" s="150"/>
      <c r="L176" s="31"/>
      <c r="M176" s="151" t="s">
        <v>1</v>
      </c>
      <c r="N176" s="152" t="s">
        <v>42</v>
      </c>
      <c r="P176" s="153">
        <f>O176*H176</f>
        <v>0</v>
      </c>
      <c r="Q176" s="153">
        <v>0</v>
      </c>
      <c r="R176" s="153">
        <f>Q176*H176</f>
        <v>0</v>
      </c>
      <c r="S176" s="153">
        <v>0</v>
      </c>
      <c r="T176" s="154">
        <f>S176*H176</f>
        <v>0</v>
      </c>
      <c r="AR176" s="155" t="s">
        <v>323</v>
      </c>
      <c r="AT176" s="155" t="s">
        <v>319</v>
      </c>
      <c r="AU176" s="155" t="s">
        <v>88</v>
      </c>
      <c r="AY176" s="16" t="s">
        <v>317</v>
      </c>
      <c r="BE176" s="156">
        <f>IF(N176="základná",J176,0)</f>
        <v>0</v>
      </c>
      <c r="BF176" s="156">
        <f>IF(N176="znížená",J176,0)</f>
        <v>0</v>
      </c>
      <c r="BG176" s="156">
        <f>IF(N176="zákl. prenesená",J176,0)</f>
        <v>0</v>
      </c>
      <c r="BH176" s="156">
        <f>IF(N176="zníž. prenesená",J176,0)</f>
        <v>0</v>
      </c>
      <c r="BI176" s="156">
        <f>IF(N176="nulová",J176,0)</f>
        <v>0</v>
      </c>
      <c r="BJ176" s="16" t="s">
        <v>88</v>
      </c>
      <c r="BK176" s="156">
        <f>ROUND(I176*H176,2)</f>
        <v>0</v>
      </c>
      <c r="BL176" s="16" t="s">
        <v>323</v>
      </c>
      <c r="BM176" s="155" t="s">
        <v>16642</v>
      </c>
    </row>
    <row r="177" spans="2:65" s="12" customFormat="1" ht="10">
      <c r="B177" s="157"/>
      <c r="D177" s="158" t="s">
        <v>328</v>
      </c>
      <c r="E177" s="159" t="s">
        <v>1</v>
      </c>
      <c r="F177" s="160" t="s">
        <v>16643</v>
      </c>
      <c r="H177" s="161">
        <v>11.086</v>
      </c>
      <c r="I177" s="162"/>
      <c r="L177" s="157"/>
      <c r="M177" s="163"/>
      <c r="T177" s="164"/>
      <c r="AT177" s="159" t="s">
        <v>328</v>
      </c>
      <c r="AU177" s="159" t="s">
        <v>88</v>
      </c>
      <c r="AV177" s="12" t="s">
        <v>88</v>
      </c>
      <c r="AW177" s="12" t="s">
        <v>31</v>
      </c>
      <c r="AX177" s="12" t="s">
        <v>76</v>
      </c>
      <c r="AY177" s="159" t="s">
        <v>317</v>
      </c>
    </row>
    <row r="178" spans="2:65" s="13" customFormat="1" ht="10">
      <c r="B178" s="165"/>
      <c r="D178" s="158" t="s">
        <v>328</v>
      </c>
      <c r="E178" s="166" t="s">
        <v>1</v>
      </c>
      <c r="F178" s="167" t="s">
        <v>331</v>
      </c>
      <c r="H178" s="168">
        <v>11.086</v>
      </c>
      <c r="I178" s="169"/>
      <c r="L178" s="165"/>
      <c r="M178" s="170"/>
      <c r="T178" s="171"/>
      <c r="AT178" s="166" t="s">
        <v>328</v>
      </c>
      <c r="AU178" s="166" t="s">
        <v>88</v>
      </c>
      <c r="AV178" s="13" t="s">
        <v>92</v>
      </c>
      <c r="AW178" s="13" t="s">
        <v>31</v>
      </c>
      <c r="AX178" s="13" t="s">
        <v>76</v>
      </c>
      <c r="AY178" s="166" t="s">
        <v>317</v>
      </c>
    </row>
    <row r="179" spans="2:65" s="14" customFormat="1" ht="10">
      <c r="B179" s="172"/>
      <c r="D179" s="158" t="s">
        <v>328</v>
      </c>
      <c r="E179" s="173" t="s">
        <v>1</v>
      </c>
      <c r="F179" s="174" t="s">
        <v>332</v>
      </c>
      <c r="H179" s="175">
        <v>11.086</v>
      </c>
      <c r="I179" s="176"/>
      <c r="L179" s="172"/>
      <c r="M179" s="177"/>
      <c r="T179" s="178"/>
      <c r="AT179" s="173" t="s">
        <v>328</v>
      </c>
      <c r="AU179" s="173" t="s">
        <v>88</v>
      </c>
      <c r="AV179" s="14" t="s">
        <v>323</v>
      </c>
      <c r="AW179" s="14" t="s">
        <v>31</v>
      </c>
      <c r="AX179" s="14" t="s">
        <v>83</v>
      </c>
      <c r="AY179" s="173" t="s">
        <v>317</v>
      </c>
    </row>
    <row r="180" spans="2:65" s="1" customFormat="1" ht="33" customHeight="1">
      <c r="B180" s="142"/>
      <c r="C180" s="143" t="s">
        <v>351</v>
      </c>
      <c r="D180" s="143" t="s">
        <v>319</v>
      </c>
      <c r="E180" s="144" t="s">
        <v>13812</v>
      </c>
      <c r="F180" s="145" t="s">
        <v>15270</v>
      </c>
      <c r="G180" s="146" t="s">
        <v>322</v>
      </c>
      <c r="H180" s="147">
        <v>136.762</v>
      </c>
      <c r="I180" s="148"/>
      <c r="J180" s="149">
        <f>ROUND(I180*H180,2)</f>
        <v>0</v>
      </c>
      <c r="K180" s="150"/>
      <c r="L180" s="31"/>
      <c r="M180" s="151" t="s">
        <v>1</v>
      </c>
      <c r="N180" s="152" t="s">
        <v>42</v>
      </c>
      <c r="P180" s="153">
        <f>O180*H180</f>
        <v>0</v>
      </c>
      <c r="Q180" s="153">
        <v>0</v>
      </c>
      <c r="R180" s="153">
        <f>Q180*H180</f>
        <v>0</v>
      </c>
      <c r="S180" s="153">
        <v>0</v>
      </c>
      <c r="T180" s="154">
        <f>S180*H180</f>
        <v>0</v>
      </c>
      <c r="AR180" s="155" t="s">
        <v>323</v>
      </c>
      <c r="AT180" s="155" t="s">
        <v>319</v>
      </c>
      <c r="AU180" s="155" t="s">
        <v>88</v>
      </c>
      <c r="AY180" s="16" t="s">
        <v>317</v>
      </c>
      <c r="BE180" s="156">
        <f>IF(N180="základná",J180,0)</f>
        <v>0</v>
      </c>
      <c r="BF180" s="156">
        <f>IF(N180="znížená",J180,0)</f>
        <v>0</v>
      </c>
      <c r="BG180" s="156">
        <f>IF(N180="zákl. prenesená",J180,0)</f>
        <v>0</v>
      </c>
      <c r="BH180" s="156">
        <f>IF(N180="zníž. prenesená",J180,0)</f>
        <v>0</v>
      </c>
      <c r="BI180" s="156">
        <f>IF(N180="nulová",J180,0)</f>
        <v>0</v>
      </c>
      <c r="BJ180" s="16" t="s">
        <v>88</v>
      </c>
      <c r="BK180" s="156">
        <f>ROUND(I180*H180,2)</f>
        <v>0</v>
      </c>
      <c r="BL180" s="16" t="s">
        <v>323</v>
      </c>
      <c r="BM180" s="155" t="s">
        <v>16644</v>
      </c>
    </row>
    <row r="181" spans="2:65" s="12" customFormat="1" ht="10">
      <c r="B181" s="157"/>
      <c r="D181" s="158" t="s">
        <v>328</v>
      </c>
      <c r="E181" s="159" t="s">
        <v>1</v>
      </c>
      <c r="F181" s="160" t="s">
        <v>16645</v>
      </c>
      <c r="H181" s="161">
        <v>108.55</v>
      </c>
      <c r="I181" s="162"/>
      <c r="L181" s="157"/>
      <c r="M181" s="163"/>
      <c r="T181" s="164"/>
      <c r="AT181" s="159" t="s">
        <v>328</v>
      </c>
      <c r="AU181" s="159" t="s">
        <v>88</v>
      </c>
      <c r="AV181" s="12" t="s">
        <v>88</v>
      </c>
      <c r="AW181" s="12" t="s">
        <v>31</v>
      </c>
      <c r="AX181" s="12" t="s">
        <v>76</v>
      </c>
      <c r="AY181" s="159" t="s">
        <v>317</v>
      </c>
    </row>
    <row r="182" spans="2:65" s="12" customFormat="1" ht="10">
      <c r="B182" s="157"/>
      <c r="D182" s="158" t="s">
        <v>328</v>
      </c>
      <c r="E182" s="159" t="s">
        <v>1</v>
      </c>
      <c r="F182" s="160" t="s">
        <v>16646</v>
      </c>
      <c r="H182" s="161">
        <v>6.0410000000000004</v>
      </c>
      <c r="I182" s="162"/>
      <c r="L182" s="157"/>
      <c r="M182" s="163"/>
      <c r="T182" s="164"/>
      <c r="AT182" s="159" t="s">
        <v>328</v>
      </c>
      <c r="AU182" s="159" t="s">
        <v>88</v>
      </c>
      <c r="AV182" s="12" t="s">
        <v>88</v>
      </c>
      <c r="AW182" s="12" t="s">
        <v>31</v>
      </c>
      <c r="AX182" s="12" t="s">
        <v>76</v>
      </c>
      <c r="AY182" s="159" t="s">
        <v>317</v>
      </c>
    </row>
    <row r="183" spans="2:65" s="12" customFormat="1" ht="10">
      <c r="B183" s="157"/>
      <c r="D183" s="158" t="s">
        <v>328</v>
      </c>
      <c r="E183" s="159" t="s">
        <v>1</v>
      </c>
      <c r="F183" s="160" t="s">
        <v>16647</v>
      </c>
      <c r="H183" s="161">
        <v>22.170999999999999</v>
      </c>
      <c r="I183" s="162"/>
      <c r="L183" s="157"/>
      <c r="M183" s="163"/>
      <c r="T183" s="164"/>
      <c r="AT183" s="159" t="s">
        <v>328</v>
      </c>
      <c r="AU183" s="159" t="s">
        <v>88</v>
      </c>
      <c r="AV183" s="12" t="s">
        <v>88</v>
      </c>
      <c r="AW183" s="12" t="s">
        <v>31</v>
      </c>
      <c r="AX183" s="12" t="s">
        <v>76</v>
      </c>
      <c r="AY183" s="159" t="s">
        <v>317</v>
      </c>
    </row>
    <row r="184" spans="2:65" s="13" customFormat="1" ht="10">
      <c r="B184" s="165"/>
      <c r="D184" s="158" t="s">
        <v>328</v>
      </c>
      <c r="E184" s="166" t="s">
        <v>1</v>
      </c>
      <c r="F184" s="167" t="s">
        <v>331</v>
      </c>
      <c r="H184" s="168">
        <v>136.762</v>
      </c>
      <c r="I184" s="169"/>
      <c r="L184" s="165"/>
      <c r="M184" s="170"/>
      <c r="T184" s="171"/>
      <c r="AT184" s="166" t="s">
        <v>328</v>
      </c>
      <c r="AU184" s="166" t="s">
        <v>88</v>
      </c>
      <c r="AV184" s="13" t="s">
        <v>92</v>
      </c>
      <c r="AW184" s="13" t="s">
        <v>31</v>
      </c>
      <c r="AX184" s="13" t="s">
        <v>76</v>
      </c>
      <c r="AY184" s="166" t="s">
        <v>317</v>
      </c>
    </row>
    <row r="185" spans="2:65" s="14" customFormat="1" ht="10">
      <c r="B185" s="172"/>
      <c r="D185" s="158" t="s">
        <v>328</v>
      </c>
      <c r="E185" s="173" t="s">
        <v>1</v>
      </c>
      <c r="F185" s="174" t="s">
        <v>332</v>
      </c>
      <c r="H185" s="175">
        <v>136.762</v>
      </c>
      <c r="I185" s="176"/>
      <c r="L185" s="172"/>
      <c r="M185" s="177"/>
      <c r="T185" s="178"/>
      <c r="AT185" s="173" t="s">
        <v>328</v>
      </c>
      <c r="AU185" s="173" t="s">
        <v>88</v>
      </c>
      <c r="AV185" s="14" t="s">
        <v>323</v>
      </c>
      <c r="AW185" s="14" t="s">
        <v>31</v>
      </c>
      <c r="AX185" s="14" t="s">
        <v>83</v>
      </c>
      <c r="AY185" s="173" t="s">
        <v>317</v>
      </c>
    </row>
    <row r="186" spans="2:65" s="1" customFormat="1" ht="24.15" customHeight="1">
      <c r="B186" s="142"/>
      <c r="C186" s="143" t="s">
        <v>356</v>
      </c>
      <c r="D186" s="143" t="s">
        <v>319</v>
      </c>
      <c r="E186" s="144" t="s">
        <v>13815</v>
      </c>
      <c r="F186" s="145" t="s">
        <v>15272</v>
      </c>
      <c r="G186" s="146" t="s">
        <v>322</v>
      </c>
      <c r="H186" s="147">
        <v>136.762</v>
      </c>
      <c r="I186" s="148"/>
      <c r="J186" s="149">
        <f>ROUND(I186*H186,2)</f>
        <v>0</v>
      </c>
      <c r="K186" s="150"/>
      <c r="L186" s="31"/>
      <c r="M186" s="151" t="s">
        <v>1</v>
      </c>
      <c r="N186" s="152" t="s">
        <v>42</v>
      </c>
      <c r="P186" s="153">
        <f>O186*H186</f>
        <v>0</v>
      </c>
      <c r="Q186" s="153">
        <v>0</v>
      </c>
      <c r="R186" s="153">
        <f>Q186*H186</f>
        <v>0</v>
      </c>
      <c r="S186" s="153">
        <v>0</v>
      </c>
      <c r="T186" s="154">
        <f>S186*H186</f>
        <v>0</v>
      </c>
      <c r="AR186" s="155" t="s">
        <v>323</v>
      </c>
      <c r="AT186" s="155" t="s">
        <v>319</v>
      </c>
      <c r="AU186" s="155" t="s">
        <v>88</v>
      </c>
      <c r="AY186" s="16" t="s">
        <v>317</v>
      </c>
      <c r="BE186" s="156">
        <f>IF(N186="základná",J186,0)</f>
        <v>0</v>
      </c>
      <c r="BF186" s="156">
        <f>IF(N186="znížená",J186,0)</f>
        <v>0</v>
      </c>
      <c r="BG186" s="156">
        <f>IF(N186="zákl. prenesená",J186,0)</f>
        <v>0</v>
      </c>
      <c r="BH186" s="156">
        <f>IF(N186="zníž. prenesená",J186,0)</f>
        <v>0</v>
      </c>
      <c r="BI186" s="156">
        <f>IF(N186="nulová",J186,0)</f>
        <v>0</v>
      </c>
      <c r="BJ186" s="16" t="s">
        <v>88</v>
      </c>
      <c r="BK186" s="156">
        <f>ROUND(I186*H186,2)</f>
        <v>0</v>
      </c>
      <c r="BL186" s="16" t="s">
        <v>323</v>
      </c>
      <c r="BM186" s="155" t="s">
        <v>16648</v>
      </c>
    </row>
    <row r="187" spans="2:65" s="1" customFormat="1" ht="33" customHeight="1">
      <c r="B187" s="142"/>
      <c r="C187" s="143" t="s">
        <v>361</v>
      </c>
      <c r="D187" s="143" t="s">
        <v>319</v>
      </c>
      <c r="E187" s="144" t="s">
        <v>433</v>
      </c>
      <c r="F187" s="145" t="s">
        <v>1013</v>
      </c>
      <c r="G187" s="146" t="s">
        <v>322</v>
      </c>
      <c r="H187" s="147">
        <v>136.762</v>
      </c>
      <c r="I187" s="148"/>
      <c r="J187" s="149">
        <f>ROUND(I187*H187,2)</f>
        <v>0</v>
      </c>
      <c r="K187" s="150"/>
      <c r="L187" s="31"/>
      <c r="M187" s="151" t="s">
        <v>1</v>
      </c>
      <c r="N187" s="152" t="s">
        <v>42</v>
      </c>
      <c r="P187" s="153">
        <f>O187*H187</f>
        <v>0</v>
      </c>
      <c r="Q187" s="153">
        <v>0</v>
      </c>
      <c r="R187" s="153">
        <f>Q187*H187</f>
        <v>0</v>
      </c>
      <c r="S187" s="153">
        <v>0</v>
      </c>
      <c r="T187" s="154">
        <f>S187*H187</f>
        <v>0</v>
      </c>
      <c r="AR187" s="155" t="s">
        <v>323</v>
      </c>
      <c r="AT187" s="155" t="s">
        <v>319</v>
      </c>
      <c r="AU187" s="155" t="s">
        <v>88</v>
      </c>
      <c r="AY187" s="16" t="s">
        <v>317</v>
      </c>
      <c r="BE187" s="156">
        <f>IF(N187="základná",J187,0)</f>
        <v>0</v>
      </c>
      <c r="BF187" s="156">
        <f>IF(N187="znížená",J187,0)</f>
        <v>0</v>
      </c>
      <c r="BG187" s="156">
        <f>IF(N187="zákl. prenesená",J187,0)</f>
        <v>0</v>
      </c>
      <c r="BH187" s="156">
        <f>IF(N187="zníž. prenesená",J187,0)</f>
        <v>0</v>
      </c>
      <c r="BI187" s="156">
        <f>IF(N187="nulová",J187,0)</f>
        <v>0</v>
      </c>
      <c r="BJ187" s="16" t="s">
        <v>88</v>
      </c>
      <c r="BK187" s="156">
        <f>ROUND(I187*H187,2)</f>
        <v>0</v>
      </c>
      <c r="BL187" s="16" t="s">
        <v>323</v>
      </c>
      <c r="BM187" s="155" t="s">
        <v>16649</v>
      </c>
    </row>
    <row r="188" spans="2:65" s="11" customFormat="1" ht="22.75" customHeight="1">
      <c r="B188" s="130"/>
      <c r="D188" s="131" t="s">
        <v>75</v>
      </c>
      <c r="E188" s="140" t="s">
        <v>88</v>
      </c>
      <c r="F188" s="140" t="s">
        <v>447</v>
      </c>
      <c r="I188" s="133"/>
      <c r="J188" s="141">
        <f>BK188</f>
        <v>0</v>
      </c>
      <c r="L188" s="130"/>
      <c r="M188" s="135"/>
      <c r="P188" s="136">
        <f>SUM(P189:P260)</f>
        <v>0</v>
      </c>
      <c r="R188" s="136">
        <f>SUM(R189:R260)</f>
        <v>385.4034208228</v>
      </c>
      <c r="T188" s="137">
        <f>SUM(T189:T260)</f>
        <v>0</v>
      </c>
      <c r="AR188" s="131" t="s">
        <v>83</v>
      </c>
      <c r="AT188" s="138" t="s">
        <v>75</v>
      </c>
      <c r="AU188" s="138" t="s">
        <v>83</v>
      </c>
      <c r="AY188" s="131" t="s">
        <v>317</v>
      </c>
      <c r="BK188" s="139">
        <f>SUM(BK189:BK260)</f>
        <v>0</v>
      </c>
    </row>
    <row r="189" spans="2:65" s="1" customFormat="1" ht="33" customHeight="1">
      <c r="B189" s="142"/>
      <c r="C189" s="143" t="s">
        <v>366</v>
      </c>
      <c r="D189" s="143" t="s">
        <v>319</v>
      </c>
      <c r="E189" s="144" t="s">
        <v>449</v>
      </c>
      <c r="F189" s="145" t="s">
        <v>1027</v>
      </c>
      <c r="G189" s="146" t="s">
        <v>444</v>
      </c>
      <c r="H189" s="147">
        <v>38.182000000000002</v>
      </c>
      <c r="I189" s="148"/>
      <c r="J189" s="149">
        <f>ROUND(I189*H189,2)</f>
        <v>0</v>
      </c>
      <c r="K189" s="150"/>
      <c r="L189" s="31"/>
      <c r="M189" s="151" t="s">
        <v>1</v>
      </c>
      <c r="N189" s="152" t="s">
        <v>42</v>
      </c>
      <c r="P189" s="153">
        <f>O189*H189</f>
        <v>0</v>
      </c>
      <c r="Q189" s="153">
        <v>1.8000000000000001E-4</v>
      </c>
      <c r="R189" s="153">
        <f>Q189*H189</f>
        <v>6.8727600000000012E-3</v>
      </c>
      <c r="S189" s="153">
        <v>0</v>
      </c>
      <c r="T189" s="154">
        <f>S189*H189</f>
        <v>0</v>
      </c>
      <c r="AR189" s="155" t="s">
        <v>323</v>
      </c>
      <c r="AT189" s="155" t="s">
        <v>319</v>
      </c>
      <c r="AU189" s="155" t="s">
        <v>88</v>
      </c>
      <c r="AY189" s="16" t="s">
        <v>317</v>
      </c>
      <c r="BE189" s="156">
        <f>IF(N189="základná",J189,0)</f>
        <v>0</v>
      </c>
      <c r="BF189" s="156">
        <f>IF(N189="znížená",J189,0)</f>
        <v>0</v>
      </c>
      <c r="BG189" s="156">
        <f>IF(N189="zákl. prenesená",J189,0)</f>
        <v>0</v>
      </c>
      <c r="BH189" s="156">
        <f>IF(N189="zníž. prenesená",J189,0)</f>
        <v>0</v>
      </c>
      <c r="BI189" s="156">
        <f>IF(N189="nulová",J189,0)</f>
        <v>0</v>
      </c>
      <c r="BJ189" s="16" t="s">
        <v>88</v>
      </c>
      <c r="BK189" s="156">
        <f>ROUND(I189*H189,2)</f>
        <v>0</v>
      </c>
      <c r="BL189" s="16" t="s">
        <v>323</v>
      </c>
      <c r="BM189" s="155" t="s">
        <v>16650</v>
      </c>
    </row>
    <row r="190" spans="2:65" s="12" customFormat="1" ht="10">
      <c r="B190" s="157"/>
      <c r="D190" s="158" t="s">
        <v>328</v>
      </c>
      <c r="E190" s="159" t="s">
        <v>1</v>
      </c>
      <c r="F190" s="160" t="s">
        <v>16651</v>
      </c>
      <c r="H190" s="161">
        <v>32.08</v>
      </c>
      <c r="I190" s="162"/>
      <c r="L190" s="157"/>
      <c r="M190" s="163"/>
      <c r="T190" s="164"/>
      <c r="AT190" s="159" t="s">
        <v>328</v>
      </c>
      <c r="AU190" s="159" t="s">
        <v>88</v>
      </c>
      <c r="AV190" s="12" t="s">
        <v>88</v>
      </c>
      <c r="AW190" s="12" t="s">
        <v>31</v>
      </c>
      <c r="AX190" s="12" t="s">
        <v>76</v>
      </c>
      <c r="AY190" s="159" t="s">
        <v>317</v>
      </c>
    </row>
    <row r="191" spans="2:65" s="13" customFormat="1" ht="10">
      <c r="B191" s="165"/>
      <c r="D191" s="158" t="s">
        <v>328</v>
      </c>
      <c r="E191" s="166" t="s">
        <v>1</v>
      </c>
      <c r="F191" s="167" t="s">
        <v>16652</v>
      </c>
      <c r="H191" s="168">
        <v>32.08</v>
      </c>
      <c r="I191" s="169"/>
      <c r="L191" s="165"/>
      <c r="M191" s="170"/>
      <c r="T191" s="171"/>
      <c r="AT191" s="166" t="s">
        <v>328</v>
      </c>
      <c r="AU191" s="166" t="s">
        <v>88</v>
      </c>
      <c r="AV191" s="13" t="s">
        <v>92</v>
      </c>
      <c r="AW191" s="13" t="s">
        <v>31</v>
      </c>
      <c r="AX191" s="13" t="s">
        <v>76</v>
      </c>
      <c r="AY191" s="166" t="s">
        <v>317</v>
      </c>
    </row>
    <row r="192" spans="2:65" s="12" customFormat="1" ht="10">
      <c r="B192" s="157"/>
      <c r="D192" s="158" t="s">
        <v>328</v>
      </c>
      <c r="E192" s="159" t="s">
        <v>1</v>
      </c>
      <c r="F192" s="160" t="s">
        <v>16653</v>
      </c>
      <c r="H192" s="161">
        <v>6.1020000000000003</v>
      </c>
      <c r="I192" s="162"/>
      <c r="L192" s="157"/>
      <c r="M192" s="163"/>
      <c r="T192" s="164"/>
      <c r="AT192" s="159" t="s">
        <v>328</v>
      </c>
      <c r="AU192" s="159" t="s">
        <v>88</v>
      </c>
      <c r="AV192" s="12" t="s">
        <v>88</v>
      </c>
      <c r="AW192" s="12" t="s">
        <v>31</v>
      </c>
      <c r="AX192" s="12" t="s">
        <v>76</v>
      </c>
      <c r="AY192" s="159" t="s">
        <v>317</v>
      </c>
    </row>
    <row r="193" spans="2:65" s="13" customFormat="1" ht="10">
      <c r="B193" s="165"/>
      <c r="D193" s="158" t="s">
        <v>328</v>
      </c>
      <c r="E193" s="166" t="s">
        <v>1</v>
      </c>
      <c r="F193" s="167" t="s">
        <v>331</v>
      </c>
      <c r="H193" s="168">
        <v>6.1020000000000003</v>
      </c>
      <c r="I193" s="169"/>
      <c r="L193" s="165"/>
      <c r="M193" s="170"/>
      <c r="T193" s="171"/>
      <c r="AT193" s="166" t="s">
        <v>328</v>
      </c>
      <c r="AU193" s="166" t="s">
        <v>88</v>
      </c>
      <c r="AV193" s="13" t="s">
        <v>92</v>
      </c>
      <c r="AW193" s="13" t="s">
        <v>31</v>
      </c>
      <c r="AX193" s="13" t="s">
        <v>76</v>
      </c>
      <c r="AY193" s="166" t="s">
        <v>317</v>
      </c>
    </row>
    <row r="194" spans="2:65" s="14" customFormat="1" ht="10">
      <c r="B194" s="172"/>
      <c r="D194" s="158" t="s">
        <v>328</v>
      </c>
      <c r="E194" s="173" t="s">
        <v>1</v>
      </c>
      <c r="F194" s="174" t="s">
        <v>332</v>
      </c>
      <c r="H194" s="175">
        <v>38.182000000000002</v>
      </c>
      <c r="I194" s="176"/>
      <c r="L194" s="172"/>
      <c r="M194" s="177"/>
      <c r="T194" s="178"/>
      <c r="AT194" s="173" t="s">
        <v>328</v>
      </c>
      <c r="AU194" s="173" t="s">
        <v>88</v>
      </c>
      <c r="AV194" s="14" t="s">
        <v>323</v>
      </c>
      <c r="AW194" s="14" t="s">
        <v>31</v>
      </c>
      <c r="AX194" s="14" t="s">
        <v>83</v>
      </c>
      <c r="AY194" s="173" t="s">
        <v>317</v>
      </c>
    </row>
    <row r="195" spans="2:65" s="1" customFormat="1" ht="24.15" customHeight="1">
      <c r="B195" s="142"/>
      <c r="C195" s="179" t="s">
        <v>371</v>
      </c>
      <c r="D195" s="179" t="s">
        <v>454</v>
      </c>
      <c r="E195" s="180" t="s">
        <v>1031</v>
      </c>
      <c r="F195" s="181" t="s">
        <v>1032</v>
      </c>
      <c r="G195" s="182" t="s">
        <v>444</v>
      </c>
      <c r="H195" s="183">
        <v>38.945999999999998</v>
      </c>
      <c r="I195" s="184"/>
      <c r="J195" s="185">
        <f>ROUND(I195*H195,2)</f>
        <v>0</v>
      </c>
      <c r="K195" s="186"/>
      <c r="L195" s="187"/>
      <c r="M195" s="188" t="s">
        <v>1</v>
      </c>
      <c r="N195" s="189" t="s">
        <v>42</v>
      </c>
      <c r="P195" s="153">
        <f>O195*H195</f>
        <v>0</v>
      </c>
      <c r="Q195" s="153">
        <v>2.9999999999999997E-4</v>
      </c>
      <c r="R195" s="153">
        <f>Q195*H195</f>
        <v>1.1683799999999998E-2</v>
      </c>
      <c r="S195" s="153">
        <v>0</v>
      </c>
      <c r="T195" s="154">
        <f>S195*H195</f>
        <v>0</v>
      </c>
      <c r="AR195" s="155" t="s">
        <v>356</v>
      </c>
      <c r="AT195" s="155" t="s">
        <v>454</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323</v>
      </c>
      <c r="BM195" s="155" t="s">
        <v>16654</v>
      </c>
    </row>
    <row r="196" spans="2:65" s="12" customFormat="1" ht="10">
      <c r="B196" s="157"/>
      <c r="D196" s="158" t="s">
        <v>328</v>
      </c>
      <c r="F196" s="160" t="s">
        <v>16655</v>
      </c>
      <c r="H196" s="161">
        <v>38.945999999999998</v>
      </c>
      <c r="I196" s="162"/>
      <c r="L196" s="157"/>
      <c r="M196" s="163"/>
      <c r="T196" s="164"/>
      <c r="AT196" s="159" t="s">
        <v>328</v>
      </c>
      <c r="AU196" s="159" t="s">
        <v>88</v>
      </c>
      <c r="AV196" s="12" t="s">
        <v>88</v>
      </c>
      <c r="AW196" s="12" t="s">
        <v>3</v>
      </c>
      <c r="AX196" s="12" t="s">
        <v>83</v>
      </c>
      <c r="AY196" s="159" t="s">
        <v>317</v>
      </c>
    </row>
    <row r="197" spans="2:65" s="1" customFormat="1" ht="24.15" customHeight="1">
      <c r="B197" s="142"/>
      <c r="C197" s="143" t="s">
        <v>376</v>
      </c>
      <c r="D197" s="143" t="s">
        <v>319</v>
      </c>
      <c r="E197" s="144" t="s">
        <v>460</v>
      </c>
      <c r="F197" s="145" t="s">
        <v>1035</v>
      </c>
      <c r="G197" s="146" t="s">
        <v>322</v>
      </c>
      <c r="H197" s="147">
        <v>6.1020000000000003</v>
      </c>
      <c r="I197" s="148"/>
      <c r="J197" s="149">
        <f>ROUND(I197*H197,2)</f>
        <v>0</v>
      </c>
      <c r="K197" s="150"/>
      <c r="L197" s="31"/>
      <c r="M197" s="151" t="s">
        <v>1</v>
      </c>
      <c r="N197" s="152" t="s">
        <v>42</v>
      </c>
      <c r="P197" s="153">
        <f>O197*H197</f>
        <v>0</v>
      </c>
      <c r="Q197" s="153">
        <v>1.63</v>
      </c>
      <c r="R197" s="153">
        <f>Q197*H197</f>
        <v>9.9462600000000005</v>
      </c>
      <c r="S197" s="153">
        <v>0</v>
      </c>
      <c r="T197" s="154">
        <f>S197*H197</f>
        <v>0</v>
      </c>
      <c r="AR197" s="155" t="s">
        <v>323</v>
      </c>
      <c r="AT197" s="155" t="s">
        <v>319</v>
      </c>
      <c r="AU197" s="155" t="s">
        <v>88</v>
      </c>
      <c r="AY197" s="16" t="s">
        <v>317</v>
      </c>
      <c r="BE197" s="156">
        <f>IF(N197="základná",J197,0)</f>
        <v>0</v>
      </c>
      <c r="BF197" s="156">
        <f>IF(N197="znížená",J197,0)</f>
        <v>0</v>
      </c>
      <c r="BG197" s="156">
        <f>IF(N197="zákl. prenesená",J197,0)</f>
        <v>0</v>
      </c>
      <c r="BH197" s="156">
        <f>IF(N197="zníž. prenesená",J197,0)</f>
        <v>0</v>
      </c>
      <c r="BI197" s="156">
        <f>IF(N197="nulová",J197,0)</f>
        <v>0</v>
      </c>
      <c r="BJ197" s="16" t="s">
        <v>88</v>
      </c>
      <c r="BK197" s="156">
        <f>ROUND(I197*H197,2)</f>
        <v>0</v>
      </c>
      <c r="BL197" s="16" t="s">
        <v>323</v>
      </c>
      <c r="BM197" s="155" t="s">
        <v>16656</v>
      </c>
    </row>
    <row r="198" spans="2:65" s="12" customFormat="1" ht="10">
      <c r="B198" s="157"/>
      <c r="D198" s="158" t="s">
        <v>328</v>
      </c>
      <c r="E198" s="159" t="s">
        <v>1</v>
      </c>
      <c r="F198" s="160" t="s">
        <v>16653</v>
      </c>
      <c r="H198" s="161">
        <v>6.1020000000000003</v>
      </c>
      <c r="I198" s="162"/>
      <c r="L198" s="157"/>
      <c r="M198" s="163"/>
      <c r="T198" s="164"/>
      <c r="AT198" s="159" t="s">
        <v>328</v>
      </c>
      <c r="AU198" s="159" t="s">
        <v>88</v>
      </c>
      <c r="AV198" s="12" t="s">
        <v>88</v>
      </c>
      <c r="AW198" s="12" t="s">
        <v>31</v>
      </c>
      <c r="AX198" s="12" t="s">
        <v>76</v>
      </c>
      <c r="AY198" s="159" t="s">
        <v>317</v>
      </c>
    </row>
    <row r="199" spans="2:65" s="13" customFormat="1" ht="10">
      <c r="B199" s="165"/>
      <c r="D199" s="158" t="s">
        <v>328</v>
      </c>
      <c r="E199" s="166" t="s">
        <v>1</v>
      </c>
      <c r="F199" s="167" t="s">
        <v>1038</v>
      </c>
      <c r="H199" s="168">
        <v>6.1020000000000003</v>
      </c>
      <c r="I199" s="169"/>
      <c r="L199" s="165"/>
      <c r="M199" s="170"/>
      <c r="T199" s="171"/>
      <c r="AT199" s="166" t="s">
        <v>328</v>
      </c>
      <c r="AU199" s="166" t="s">
        <v>88</v>
      </c>
      <c r="AV199" s="13" t="s">
        <v>92</v>
      </c>
      <c r="AW199" s="13" t="s">
        <v>31</v>
      </c>
      <c r="AX199" s="13" t="s">
        <v>76</v>
      </c>
      <c r="AY199" s="166" t="s">
        <v>317</v>
      </c>
    </row>
    <row r="200" spans="2:65" s="14" customFormat="1" ht="10">
      <c r="B200" s="172"/>
      <c r="D200" s="158" t="s">
        <v>328</v>
      </c>
      <c r="E200" s="173" t="s">
        <v>1</v>
      </c>
      <c r="F200" s="174" t="s">
        <v>332</v>
      </c>
      <c r="H200" s="175">
        <v>6.1020000000000003</v>
      </c>
      <c r="I200" s="176"/>
      <c r="L200" s="172"/>
      <c r="M200" s="177"/>
      <c r="T200" s="178"/>
      <c r="AT200" s="173" t="s">
        <v>328</v>
      </c>
      <c r="AU200" s="173" t="s">
        <v>88</v>
      </c>
      <c r="AV200" s="14" t="s">
        <v>323</v>
      </c>
      <c r="AW200" s="14" t="s">
        <v>31</v>
      </c>
      <c r="AX200" s="14" t="s">
        <v>83</v>
      </c>
      <c r="AY200" s="173" t="s">
        <v>317</v>
      </c>
    </row>
    <row r="201" spans="2:65" s="1" customFormat="1" ht="24.15" customHeight="1">
      <c r="B201" s="142"/>
      <c r="C201" s="143" t="s">
        <v>381</v>
      </c>
      <c r="D201" s="143" t="s">
        <v>319</v>
      </c>
      <c r="E201" s="144" t="s">
        <v>465</v>
      </c>
      <c r="F201" s="145" t="s">
        <v>466</v>
      </c>
      <c r="G201" s="146" t="s">
        <v>467</v>
      </c>
      <c r="H201" s="147">
        <v>6</v>
      </c>
      <c r="I201" s="148"/>
      <c r="J201" s="149">
        <f>ROUND(I201*H201,2)</f>
        <v>0</v>
      </c>
      <c r="K201" s="150"/>
      <c r="L201" s="31"/>
      <c r="M201" s="151" t="s">
        <v>1</v>
      </c>
      <c r="N201" s="152" t="s">
        <v>42</v>
      </c>
      <c r="P201" s="153">
        <f>O201*H201</f>
        <v>0</v>
      </c>
      <c r="Q201" s="153">
        <v>0</v>
      </c>
      <c r="R201" s="153">
        <f>Q201*H201</f>
        <v>0</v>
      </c>
      <c r="S201" s="153">
        <v>0</v>
      </c>
      <c r="T201" s="154">
        <f>S201*H201</f>
        <v>0</v>
      </c>
      <c r="AR201" s="155" t="s">
        <v>323</v>
      </c>
      <c r="AT201" s="155" t="s">
        <v>319</v>
      </c>
      <c r="AU201" s="155" t="s">
        <v>88</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323</v>
      </c>
      <c r="BM201" s="155" t="s">
        <v>16657</v>
      </c>
    </row>
    <row r="202" spans="2:65" s="12" customFormat="1" ht="10">
      <c r="B202" s="157"/>
      <c r="D202" s="158" t="s">
        <v>328</v>
      </c>
      <c r="E202" s="159" t="s">
        <v>1</v>
      </c>
      <c r="F202" s="160" t="s">
        <v>346</v>
      </c>
      <c r="H202" s="161">
        <v>6</v>
      </c>
      <c r="I202" s="162"/>
      <c r="L202" s="157"/>
      <c r="M202" s="163"/>
      <c r="T202" s="164"/>
      <c r="AT202" s="159" t="s">
        <v>328</v>
      </c>
      <c r="AU202" s="159" t="s">
        <v>88</v>
      </c>
      <c r="AV202" s="12" t="s">
        <v>88</v>
      </c>
      <c r="AW202" s="12" t="s">
        <v>31</v>
      </c>
      <c r="AX202" s="12" t="s">
        <v>76</v>
      </c>
      <c r="AY202" s="159" t="s">
        <v>317</v>
      </c>
    </row>
    <row r="203" spans="2:65" s="13" customFormat="1" ht="10">
      <c r="B203" s="165"/>
      <c r="D203" s="158" t="s">
        <v>328</v>
      </c>
      <c r="E203" s="166" t="s">
        <v>1</v>
      </c>
      <c r="F203" s="167" t="s">
        <v>331</v>
      </c>
      <c r="H203" s="168">
        <v>6</v>
      </c>
      <c r="I203" s="169"/>
      <c r="L203" s="165"/>
      <c r="M203" s="170"/>
      <c r="T203" s="171"/>
      <c r="AT203" s="166" t="s">
        <v>328</v>
      </c>
      <c r="AU203" s="166" t="s">
        <v>88</v>
      </c>
      <c r="AV203" s="13" t="s">
        <v>92</v>
      </c>
      <c r="AW203" s="13" t="s">
        <v>31</v>
      </c>
      <c r="AX203" s="13" t="s">
        <v>76</v>
      </c>
      <c r="AY203" s="166" t="s">
        <v>317</v>
      </c>
    </row>
    <row r="204" spans="2:65" s="14" customFormat="1" ht="10">
      <c r="B204" s="172"/>
      <c r="D204" s="158" t="s">
        <v>328</v>
      </c>
      <c r="E204" s="173" t="s">
        <v>1</v>
      </c>
      <c r="F204" s="174" t="s">
        <v>332</v>
      </c>
      <c r="H204" s="175">
        <v>6</v>
      </c>
      <c r="I204" s="176"/>
      <c r="L204" s="172"/>
      <c r="M204" s="177"/>
      <c r="T204" s="178"/>
      <c r="AT204" s="173" t="s">
        <v>328</v>
      </c>
      <c r="AU204" s="173" t="s">
        <v>88</v>
      </c>
      <c r="AV204" s="14" t="s">
        <v>323</v>
      </c>
      <c r="AW204" s="14" t="s">
        <v>31</v>
      </c>
      <c r="AX204" s="14" t="s">
        <v>83</v>
      </c>
      <c r="AY204" s="173" t="s">
        <v>317</v>
      </c>
    </row>
    <row r="205" spans="2:65" s="1" customFormat="1" ht="24.15" customHeight="1">
      <c r="B205" s="142"/>
      <c r="C205" s="179" t="s">
        <v>386</v>
      </c>
      <c r="D205" s="179" t="s">
        <v>454</v>
      </c>
      <c r="E205" s="180" t="s">
        <v>470</v>
      </c>
      <c r="F205" s="181" t="s">
        <v>1040</v>
      </c>
      <c r="G205" s="182" t="s">
        <v>467</v>
      </c>
      <c r="H205" s="183">
        <v>6</v>
      </c>
      <c r="I205" s="184"/>
      <c r="J205" s="185">
        <f>ROUND(I205*H205,2)</f>
        <v>0</v>
      </c>
      <c r="K205" s="186"/>
      <c r="L205" s="187"/>
      <c r="M205" s="188" t="s">
        <v>1</v>
      </c>
      <c r="N205" s="189" t="s">
        <v>42</v>
      </c>
      <c r="P205" s="153">
        <f>O205*H205</f>
        <v>0</v>
      </c>
      <c r="Q205" s="153">
        <v>7.11E-3</v>
      </c>
      <c r="R205" s="153">
        <f>Q205*H205</f>
        <v>4.2660000000000003E-2</v>
      </c>
      <c r="S205" s="153">
        <v>0</v>
      </c>
      <c r="T205" s="154">
        <f>S205*H205</f>
        <v>0</v>
      </c>
      <c r="AR205" s="155" t="s">
        <v>356</v>
      </c>
      <c r="AT205" s="155" t="s">
        <v>454</v>
      </c>
      <c r="AU205" s="155" t="s">
        <v>88</v>
      </c>
      <c r="AY205" s="16" t="s">
        <v>317</v>
      </c>
      <c r="BE205" s="156">
        <f>IF(N205="základná",J205,0)</f>
        <v>0</v>
      </c>
      <c r="BF205" s="156">
        <f>IF(N205="znížená",J205,0)</f>
        <v>0</v>
      </c>
      <c r="BG205" s="156">
        <f>IF(N205="zákl. prenesená",J205,0)</f>
        <v>0</v>
      </c>
      <c r="BH205" s="156">
        <f>IF(N205="zníž. prenesená",J205,0)</f>
        <v>0</v>
      </c>
      <c r="BI205" s="156">
        <f>IF(N205="nulová",J205,0)</f>
        <v>0</v>
      </c>
      <c r="BJ205" s="16" t="s">
        <v>88</v>
      </c>
      <c r="BK205" s="156">
        <f>ROUND(I205*H205,2)</f>
        <v>0</v>
      </c>
      <c r="BL205" s="16" t="s">
        <v>323</v>
      </c>
      <c r="BM205" s="155" t="s">
        <v>16658</v>
      </c>
    </row>
    <row r="206" spans="2:65" s="1" customFormat="1" ht="21.75" customHeight="1">
      <c r="B206" s="142"/>
      <c r="C206" s="179" t="s">
        <v>391</v>
      </c>
      <c r="D206" s="179" t="s">
        <v>454</v>
      </c>
      <c r="E206" s="180" t="s">
        <v>474</v>
      </c>
      <c r="F206" s="181" t="s">
        <v>1042</v>
      </c>
      <c r="G206" s="182" t="s">
        <v>467</v>
      </c>
      <c r="H206" s="183">
        <v>6</v>
      </c>
      <c r="I206" s="184"/>
      <c r="J206" s="185">
        <f>ROUND(I206*H206,2)</f>
        <v>0</v>
      </c>
      <c r="K206" s="186"/>
      <c r="L206" s="187"/>
      <c r="M206" s="188" t="s">
        <v>1</v>
      </c>
      <c r="N206" s="189" t="s">
        <v>42</v>
      </c>
      <c r="P206" s="153">
        <f>O206*H206</f>
        <v>0</v>
      </c>
      <c r="Q206" s="153">
        <v>3.7000000000000002E-3</v>
      </c>
      <c r="R206" s="153">
        <f>Q206*H206</f>
        <v>2.2200000000000001E-2</v>
      </c>
      <c r="S206" s="153">
        <v>0</v>
      </c>
      <c r="T206" s="154">
        <f>S206*H206</f>
        <v>0</v>
      </c>
      <c r="AR206" s="155" t="s">
        <v>356</v>
      </c>
      <c r="AT206" s="155" t="s">
        <v>454</v>
      </c>
      <c r="AU206" s="155" t="s">
        <v>88</v>
      </c>
      <c r="AY206" s="16" t="s">
        <v>317</v>
      </c>
      <c r="BE206" s="156">
        <f>IF(N206="základná",J206,0)</f>
        <v>0</v>
      </c>
      <c r="BF206" s="156">
        <f>IF(N206="znížená",J206,0)</f>
        <v>0</v>
      </c>
      <c r="BG206" s="156">
        <f>IF(N206="zákl. prenesená",J206,0)</f>
        <v>0</v>
      </c>
      <c r="BH206" s="156">
        <f>IF(N206="zníž. prenesená",J206,0)</f>
        <v>0</v>
      </c>
      <c r="BI206" s="156">
        <f>IF(N206="nulová",J206,0)</f>
        <v>0</v>
      </c>
      <c r="BJ206" s="16" t="s">
        <v>88</v>
      </c>
      <c r="BK206" s="156">
        <f>ROUND(I206*H206,2)</f>
        <v>0</v>
      </c>
      <c r="BL206" s="16" t="s">
        <v>323</v>
      </c>
      <c r="BM206" s="155" t="s">
        <v>16659</v>
      </c>
    </row>
    <row r="207" spans="2:65" s="1" customFormat="1" ht="24.15" customHeight="1">
      <c r="B207" s="142"/>
      <c r="C207" s="179" t="s">
        <v>396</v>
      </c>
      <c r="D207" s="179" t="s">
        <v>454</v>
      </c>
      <c r="E207" s="180" t="s">
        <v>1044</v>
      </c>
      <c r="F207" s="181" t="s">
        <v>1045</v>
      </c>
      <c r="G207" s="182" t="s">
        <v>467</v>
      </c>
      <c r="H207" s="183">
        <v>6</v>
      </c>
      <c r="I207" s="184"/>
      <c r="J207" s="185">
        <f>ROUND(I207*H207,2)</f>
        <v>0</v>
      </c>
      <c r="K207" s="186"/>
      <c r="L207" s="187"/>
      <c r="M207" s="188" t="s">
        <v>1</v>
      </c>
      <c r="N207" s="189" t="s">
        <v>42</v>
      </c>
      <c r="P207" s="153">
        <f>O207*H207</f>
        <v>0</v>
      </c>
      <c r="Q207" s="153">
        <v>2.1000000000000001E-2</v>
      </c>
      <c r="R207" s="153">
        <f>Q207*H207</f>
        <v>0.126</v>
      </c>
      <c r="S207" s="153">
        <v>0</v>
      </c>
      <c r="T207" s="154">
        <f>S207*H207</f>
        <v>0</v>
      </c>
      <c r="AR207" s="155" t="s">
        <v>356</v>
      </c>
      <c r="AT207" s="155" t="s">
        <v>454</v>
      </c>
      <c r="AU207" s="155" t="s">
        <v>88</v>
      </c>
      <c r="AY207" s="16" t="s">
        <v>317</v>
      </c>
      <c r="BE207" s="156">
        <f>IF(N207="základná",J207,0)</f>
        <v>0</v>
      </c>
      <c r="BF207" s="156">
        <f>IF(N207="znížená",J207,0)</f>
        <v>0</v>
      </c>
      <c r="BG207" s="156">
        <f>IF(N207="zákl. prenesená",J207,0)</f>
        <v>0</v>
      </c>
      <c r="BH207" s="156">
        <f>IF(N207="zníž. prenesená",J207,0)</f>
        <v>0</v>
      </c>
      <c r="BI207" s="156">
        <f>IF(N207="nulová",J207,0)</f>
        <v>0</v>
      </c>
      <c r="BJ207" s="16" t="s">
        <v>88</v>
      </c>
      <c r="BK207" s="156">
        <f>ROUND(I207*H207,2)</f>
        <v>0</v>
      </c>
      <c r="BL207" s="16" t="s">
        <v>323</v>
      </c>
      <c r="BM207" s="155" t="s">
        <v>16660</v>
      </c>
    </row>
    <row r="208" spans="2:65" s="1" customFormat="1" ht="16.5" customHeight="1">
      <c r="B208" s="142"/>
      <c r="C208" s="143" t="s">
        <v>401</v>
      </c>
      <c r="D208" s="143" t="s">
        <v>319</v>
      </c>
      <c r="E208" s="144" t="s">
        <v>1047</v>
      </c>
      <c r="F208" s="145" t="s">
        <v>1048</v>
      </c>
      <c r="G208" s="146" t="s">
        <v>484</v>
      </c>
      <c r="H208" s="147">
        <v>67.8</v>
      </c>
      <c r="I208" s="148"/>
      <c r="J208" s="149">
        <f>ROUND(I208*H208,2)</f>
        <v>0</v>
      </c>
      <c r="K208" s="150"/>
      <c r="L208" s="31"/>
      <c r="M208" s="151" t="s">
        <v>1</v>
      </c>
      <c r="N208" s="152" t="s">
        <v>42</v>
      </c>
      <c r="P208" s="153">
        <f>O208*H208</f>
        <v>0</v>
      </c>
      <c r="Q208" s="153">
        <v>1.0300000000000001E-3</v>
      </c>
      <c r="R208" s="153">
        <f>Q208*H208</f>
        <v>6.9834000000000007E-2</v>
      </c>
      <c r="S208" s="153">
        <v>0</v>
      </c>
      <c r="T208" s="154">
        <f>S208*H208</f>
        <v>0</v>
      </c>
      <c r="AR208" s="155" t="s">
        <v>323</v>
      </c>
      <c r="AT208" s="155" t="s">
        <v>319</v>
      </c>
      <c r="AU208" s="155" t="s">
        <v>88</v>
      </c>
      <c r="AY208" s="16" t="s">
        <v>317</v>
      </c>
      <c r="BE208" s="156">
        <f>IF(N208="základná",J208,0)</f>
        <v>0</v>
      </c>
      <c r="BF208" s="156">
        <f>IF(N208="znížená",J208,0)</f>
        <v>0</v>
      </c>
      <c r="BG208" s="156">
        <f>IF(N208="zákl. prenesená",J208,0)</f>
        <v>0</v>
      </c>
      <c r="BH208" s="156">
        <f>IF(N208="zníž. prenesená",J208,0)</f>
        <v>0</v>
      </c>
      <c r="BI208" s="156">
        <f>IF(N208="nulová",J208,0)</f>
        <v>0</v>
      </c>
      <c r="BJ208" s="16" t="s">
        <v>88</v>
      </c>
      <c r="BK208" s="156">
        <f>ROUND(I208*H208,2)</f>
        <v>0</v>
      </c>
      <c r="BL208" s="16" t="s">
        <v>323</v>
      </c>
      <c r="BM208" s="155" t="s">
        <v>16661</v>
      </c>
    </row>
    <row r="209" spans="2:65" s="12" customFormat="1" ht="10">
      <c r="B209" s="157"/>
      <c r="D209" s="158" t="s">
        <v>328</v>
      </c>
      <c r="E209" s="159" t="s">
        <v>1</v>
      </c>
      <c r="F209" s="160" t="s">
        <v>16662</v>
      </c>
      <c r="H209" s="161">
        <v>67.8</v>
      </c>
      <c r="I209" s="162"/>
      <c r="L209" s="157"/>
      <c r="M209" s="163"/>
      <c r="T209" s="164"/>
      <c r="AT209" s="159" t="s">
        <v>328</v>
      </c>
      <c r="AU209" s="159" t="s">
        <v>88</v>
      </c>
      <c r="AV209" s="12" t="s">
        <v>88</v>
      </c>
      <c r="AW209" s="12" t="s">
        <v>31</v>
      </c>
      <c r="AX209" s="12" t="s">
        <v>76</v>
      </c>
      <c r="AY209" s="159" t="s">
        <v>317</v>
      </c>
    </row>
    <row r="210" spans="2:65" s="13" customFormat="1" ht="10">
      <c r="B210" s="165"/>
      <c r="D210" s="158" t="s">
        <v>328</v>
      </c>
      <c r="E210" s="166" t="s">
        <v>1</v>
      </c>
      <c r="F210" s="167" t="s">
        <v>331</v>
      </c>
      <c r="H210" s="168">
        <v>67.8</v>
      </c>
      <c r="I210" s="169"/>
      <c r="L210" s="165"/>
      <c r="M210" s="170"/>
      <c r="T210" s="171"/>
      <c r="AT210" s="166" t="s">
        <v>328</v>
      </c>
      <c r="AU210" s="166" t="s">
        <v>88</v>
      </c>
      <c r="AV210" s="13" t="s">
        <v>92</v>
      </c>
      <c r="AW210" s="13" t="s">
        <v>31</v>
      </c>
      <c r="AX210" s="13" t="s">
        <v>76</v>
      </c>
      <c r="AY210" s="166" t="s">
        <v>317</v>
      </c>
    </row>
    <row r="211" spans="2:65" s="14" customFormat="1" ht="10">
      <c r="B211" s="172"/>
      <c r="D211" s="158" t="s">
        <v>328</v>
      </c>
      <c r="E211" s="173" t="s">
        <v>1</v>
      </c>
      <c r="F211" s="174" t="s">
        <v>332</v>
      </c>
      <c r="H211" s="175">
        <v>67.8</v>
      </c>
      <c r="I211" s="176"/>
      <c r="L211" s="172"/>
      <c r="M211" s="177"/>
      <c r="T211" s="178"/>
      <c r="AT211" s="173" t="s">
        <v>328</v>
      </c>
      <c r="AU211" s="173" t="s">
        <v>88</v>
      </c>
      <c r="AV211" s="14" t="s">
        <v>323</v>
      </c>
      <c r="AW211" s="14" t="s">
        <v>31</v>
      </c>
      <c r="AX211" s="14" t="s">
        <v>83</v>
      </c>
      <c r="AY211" s="173" t="s">
        <v>317</v>
      </c>
    </row>
    <row r="212" spans="2:65" s="1" customFormat="1" ht="16.5" customHeight="1">
      <c r="B212" s="142"/>
      <c r="C212" s="143" t="s">
        <v>405</v>
      </c>
      <c r="D212" s="143" t="s">
        <v>319</v>
      </c>
      <c r="E212" s="144" t="s">
        <v>16663</v>
      </c>
      <c r="F212" s="145" t="s">
        <v>16664</v>
      </c>
      <c r="G212" s="146" t="s">
        <v>322</v>
      </c>
      <c r="H212" s="147">
        <v>28.09</v>
      </c>
      <c r="I212" s="148"/>
      <c r="J212" s="149">
        <f>ROUND(I212*H212,2)</f>
        <v>0</v>
      </c>
      <c r="K212" s="150"/>
      <c r="L212" s="31"/>
      <c r="M212" s="151" t="s">
        <v>1</v>
      </c>
      <c r="N212" s="152" t="s">
        <v>42</v>
      </c>
      <c r="P212" s="153">
        <f>O212*H212</f>
        <v>0</v>
      </c>
      <c r="Q212" s="153">
        <v>2.19408</v>
      </c>
      <c r="R212" s="153">
        <f>Q212*H212</f>
        <v>61.631707200000001</v>
      </c>
      <c r="S212" s="153">
        <v>0</v>
      </c>
      <c r="T212" s="154">
        <f>S212*H212</f>
        <v>0</v>
      </c>
      <c r="AR212" s="155" t="s">
        <v>323</v>
      </c>
      <c r="AT212" s="155" t="s">
        <v>319</v>
      </c>
      <c r="AU212" s="155" t="s">
        <v>88</v>
      </c>
      <c r="AY212" s="16" t="s">
        <v>317</v>
      </c>
      <c r="BE212" s="156">
        <f>IF(N212="základná",J212,0)</f>
        <v>0</v>
      </c>
      <c r="BF212" s="156">
        <f>IF(N212="znížená",J212,0)</f>
        <v>0</v>
      </c>
      <c r="BG212" s="156">
        <f>IF(N212="zákl. prenesená",J212,0)</f>
        <v>0</v>
      </c>
      <c r="BH212" s="156">
        <f>IF(N212="zníž. prenesená",J212,0)</f>
        <v>0</v>
      </c>
      <c r="BI212" s="156">
        <f>IF(N212="nulová",J212,0)</f>
        <v>0</v>
      </c>
      <c r="BJ212" s="16" t="s">
        <v>88</v>
      </c>
      <c r="BK212" s="156">
        <f>ROUND(I212*H212,2)</f>
        <v>0</v>
      </c>
      <c r="BL212" s="16" t="s">
        <v>323</v>
      </c>
      <c r="BM212" s="155" t="s">
        <v>16665</v>
      </c>
    </row>
    <row r="213" spans="2:65" s="12" customFormat="1" ht="10">
      <c r="B213" s="157"/>
      <c r="D213" s="158" t="s">
        <v>328</v>
      </c>
      <c r="E213" s="159" t="s">
        <v>1</v>
      </c>
      <c r="F213" s="160" t="s">
        <v>16666</v>
      </c>
      <c r="H213" s="161">
        <v>22.31</v>
      </c>
      <c r="I213" s="162"/>
      <c r="L213" s="157"/>
      <c r="M213" s="163"/>
      <c r="T213" s="164"/>
      <c r="AT213" s="159" t="s">
        <v>328</v>
      </c>
      <c r="AU213" s="159" t="s">
        <v>88</v>
      </c>
      <c r="AV213" s="12" t="s">
        <v>88</v>
      </c>
      <c r="AW213" s="12" t="s">
        <v>31</v>
      </c>
      <c r="AX213" s="12" t="s">
        <v>76</v>
      </c>
      <c r="AY213" s="159" t="s">
        <v>317</v>
      </c>
    </row>
    <row r="214" spans="2:65" s="13" customFormat="1" ht="10">
      <c r="B214" s="165"/>
      <c r="D214" s="158" t="s">
        <v>328</v>
      </c>
      <c r="E214" s="166" t="s">
        <v>1</v>
      </c>
      <c r="F214" s="167" t="s">
        <v>16667</v>
      </c>
      <c r="H214" s="168">
        <v>22.31</v>
      </c>
      <c r="I214" s="169"/>
      <c r="L214" s="165"/>
      <c r="M214" s="170"/>
      <c r="T214" s="171"/>
      <c r="AT214" s="166" t="s">
        <v>328</v>
      </c>
      <c r="AU214" s="166" t="s">
        <v>88</v>
      </c>
      <c r="AV214" s="13" t="s">
        <v>92</v>
      </c>
      <c r="AW214" s="13" t="s">
        <v>31</v>
      </c>
      <c r="AX214" s="13" t="s">
        <v>76</v>
      </c>
      <c r="AY214" s="166" t="s">
        <v>317</v>
      </c>
    </row>
    <row r="215" spans="2:65" s="12" customFormat="1" ht="10">
      <c r="B215" s="157"/>
      <c r="D215" s="158" t="s">
        <v>328</v>
      </c>
      <c r="E215" s="159" t="s">
        <v>1</v>
      </c>
      <c r="F215" s="160" t="s">
        <v>16668</v>
      </c>
      <c r="H215" s="161">
        <v>5.78</v>
      </c>
      <c r="I215" s="162"/>
      <c r="L215" s="157"/>
      <c r="M215" s="163"/>
      <c r="T215" s="164"/>
      <c r="AT215" s="159" t="s">
        <v>328</v>
      </c>
      <c r="AU215" s="159" t="s">
        <v>88</v>
      </c>
      <c r="AV215" s="12" t="s">
        <v>88</v>
      </c>
      <c r="AW215" s="12" t="s">
        <v>31</v>
      </c>
      <c r="AX215" s="12" t="s">
        <v>76</v>
      </c>
      <c r="AY215" s="159" t="s">
        <v>317</v>
      </c>
    </row>
    <row r="216" spans="2:65" s="13" customFormat="1" ht="10">
      <c r="B216" s="165"/>
      <c r="D216" s="158" t="s">
        <v>328</v>
      </c>
      <c r="E216" s="166" t="s">
        <v>1</v>
      </c>
      <c r="F216" s="167" t="s">
        <v>16669</v>
      </c>
      <c r="H216" s="168">
        <v>5.78</v>
      </c>
      <c r="I216" s="169"/>
      <c r="L216" s="165"/>
      <c r="M216" s="170"/>
      <c r="T216" s="171"/>
      <c r="AT216" s="166" t="s">
        <v>328</v>
      </c>
      <c r="AU216" s="166" t="s">
        <v>88</v>
      </c>
      <c r="AV216" s="13" t="s">
        <v>92</v>
      </c>
      <c r="AW216" s="13" t="s">
        <v>31</v>
      </c>
      <c r="AX216" s="13" t="s">
        <v>76</v>
      </c>
      <c r="AY216" s="166" t="s">
        <v>317</v>
      </c>
    </row>
    <row r="217" spans="2:65" s="14" customFormat="1" ht="10">
      <c r="B217" s="172"/>
      <c r="D217" s="158" t="s">
        <v>328</v>
      </c>
      <c r="E217" s="173" t="s">
        <v>1</v>
      </c>
      <c r="F217" s="174" t="s">
        <v>332</v>
      </c>
      <c r="H217" s="175">
        <v>28.09</v>
      </c>
      <c r="I217" s="176"/>
      <c r="L217" s="172"/>
      <c r="M217" s="177"/>
      <c r="T217" s="178"/>
      <c r="AT217" s="173" t="s">
        <v>328</v>
      </c>
      <c r="AU217" s="173" t="s">
        <v>88</v>
      </c>
      <c r="AV217" s="14" t="s">
        <v>323</v>
      </c>
      <c r="AW217" s="14" t="s">
        <v>31</v>
      </c>
      <c r="AX217" s="14" t="s">
        <v>83</v>
      </c>
      <c r="AY217" s="173" t="s">
        <v>317</v>
      </c>
    </row>
    <row r="218" spans="2:65" s="1" customFormat="1" ht="24.15" customHeight="1">
      <c r="B218" s="142"/>
      <c r="C218" s="143" t="s">
        <v>415</v>
      </c>
      <c r="D218" s="143" t="s">
        <v>319</v>
      </c>
      <c r="E218" s="144" t="s">
        <v>14129</v>
      </c>
      <c r="F218" s="145" t="s">
        <v>14130</v>
      </c>
      <c r="G218" s="146" t="s">
        <v>322</v>
      </c>
      <c r="H218" s="147">
        <v>101.33</v>
      </c>
      <c r="I218" s="148"/>
      <c r="J218" s="149">
        <f>ROUND(I218*H218,2)</f>
        <v>0</v>
      </c>
      <c r="K218" s="150"/>
      <c r="L218" s="31"/>
      <c r="M218" s="151" t="s">
        <v>1</v>
      </c>
      <c r="N218" s="152" t="s">
        <v>42</v>
      </c>
      <c r="P218" s="153">
        <f>O218*H218</f>
        <v>0</v>
      </c>
      <c r="Q218" s="153">
        <v>2.3453400000000002</v>
      </c>
      <c r="R218" s="153">
        <f>Q218*H218</f>
        <v>237.65330220000001</v>
      </c>
      <c r="S218" s="153">
        <v>0</v>
      </c>
      <c r="T218" s="154">
        <f>S218*H218</f>
        <v>0</v>
      </c>
      <c r="AR218" s="155" t="s">
        <v>323</v>
      </c>
      <c r="AT218" s="155" t="s">
        <v>319</v>
      </c>
      <c r="AU218" s="155" t="s">
        <v>88</v>
      </c>
      <c r="AY218" s="16" t="s">
        <v>317</v>
      </c>
      <c r="BE218" s="156">
        <f>IF(N218="základná",J218,0)</f>
        <v>0</v>
      </c>
      <c r="BF218" s="156">
        <f>IF(N218="znížená",J218,0)</f>
        <v>0</v>
      </c>
      <c r="BG218" s="156">
        <f>IF(N218="zákl. prenesená",J218,0)</f>
        <v>0</v>
      </c>
      <c r="BH218" s="156">
        <f>IF(N218="zníž. prenesená",J218,0)</f>
        <v>0</v>
      </c>
      <c r="BI218" s="156">
        <f>IF(N218="nulová",J218,0)</f>
        <v>0</v>
      </c>
      <c r="BJ218" s="16" t="s">
        <v>88</v>
      </c>
      <c r="BK218" s="156">
        <f>ROUND(I218*H218,2)</f>
        <v>0</v>
      </c>
      <c r="BL218" s="16" t="s">
        <v>323</v>
      </c>
      <c r="BM218" s="155" t="s">
        <v>16670</v>
      </c>
    </row>
    <row r="219" spans="2:65" s="12" customFormat="1" ht="10">
      <c r="B219" s="157"/>
      <c r="D219" s="158" t="s">
        <v>328</v>
      </c>
      <c r="E219" s="159" t="s">
        <v>1</v>
      </c>
      <c r="F219" s="160" t="s">
        <v>16671</v>
      </c>
      <c r="H219" s="161">
        <v>4.16</v>
      </c>
      <c r="I219" s="162"/>
      <c r="L219" s="157"/>
      <c r="M219" s="163"/>
      <c r="T219" s="164"/>
      <c r="AT219" s="159" t="s">
        <v>328</v>
      </c>
      <c r="AU219" s="159" t="s">
        <v>88</v>
      </c>
      <c r="AV219" s="12" t="s">
        <v>88</v>
      </c>
      <c r="AW219" s="12" t="s">
        <v>31</v>
      </c>
      <c r="AX219" s="12" t="s">
        <v>76</v>
      </c>
      <c r="AY219" s="159" t="s">
        <v>317</v>
      </c>
    </row>
    <row r="220" spans="2:65" s="12" customFormat="1" ht="10">
      <c r="B220" s="157"/>
      <c r="D220" s="158" t="s">
        <v>328</v>
      </c>
      <c r="E220" s="159" t="s">
        <v>1</v>
      </c>
      <c r="F220" s="160" t="s">
        <v>16672</v>
      </c>
      <c r="H220" s="161">
        <v>3.78</v>
      </c>
      <c r="I220" s="162"/>
      <c r="L220" s="157"/>
      <c r="M220" s="163"/>
      <c r="T220" s="164"/>
      <c r="AT220" s="159" t="s">
        <v>328</v>
      </c>
      <c r="AU220" s="159" t="s">
        <v>88</v>
      </c>
      <c r="AV220" s="12" t="s">
        <v>88</v>
      </c>
      <c r="AW220" s="12" t="s">
        <v>31</v>
      </c>
      <c r="AX220" s="12" t="s">
        <v>76</v>
      </c>
      <c r="AY220" s="159" t="s">
        <v>317</v>
      </c>
    </row>
    <row r="221" spans="2:65" s="12" customFormat="1" ht="10">
      <c r="B221" s="157"/>
      <c r="D221" s="158" t="s">
        <v>328</v>
      </c>
      <c r="E221" s="159" t="s">
        <v>1</v>
      </c>
      <c r="F221" s="160" t="s">
        <v>16673</v>
      </c>
      <c r="H221" s="161">
        <v>81.96</v>
      </c>
      <c r="I221" s="162"/>
      <c r="L221" s="157"/>
      <c r="M221" s="163"/>
      <c r="T221" s="164"/>
      <c r="AT221" s="159" t="s">
        <v>328</v>
      </c>
      <c r="AU221" s="159" t="s">
        <v>88</v>
      </c>
      <c r="AV221" s="12" t="s">
        <v>88</v>
      </c>
      <c r="AW221" s="12" t="s">
        <v>31</v>
      </c>
      <c r="AX221" s="12" t="s">
        <v>76</v>
      </c>
      <c r="AY221" s="159" t="s">
        <v>317</v>
      </c>
    </row>
    <row r="222" spans="2:65" s="12" customFormat="1" ht="10">
      <c r="B222" s="157"/>
      <c r="D222" s="158" t="s">
        <v>328</v>
      </c>
      <c r="E222" s="159" t="s">
        <v>1</v>
      </c>
      <c r="F222" s="160" t="s">
        <v>16674</v>
      </c>
      <c r="H222" s="161">
        <v>11.43</v>
      </c>
      <c r="I222" s="162"/>
      <c r="L222" s="157"/>
      <c r="M222" s="163"/>
      <c r="T222" s="164"/>
      <c r="AT222" s="159" t="s">
        <v>328</v>
      </c>
      <c r="AU222" s="159" t="s">
        <v>88</v>
      </c>
      <c r="AV222" s="12" t="s">
        <v>88</v>
      </c>
      <c r="AW222" s="12" t="s">
        <v>31</v>
      </c>
      <c r="AX222" s="12" t="s">
        <v>76</v>
      </c>
      <c r="AY222" s="159" t="s">
        <v>317</v>
      </c>
    </row>
    <row r="223" spans="2:65" s="13" customFormat="1" ht="10">
      <c r="B223" s="165"/>
      <c r="D223" s="158" t="s">
        <v>328</v>
      </c>
      <c r="E223" s="166" t="s">
        <v>1</v>
      </c>
      <c r="F223" s="167" t="s">
        <v>331</v>
      </c>
      <c r="H223" s="168">
        <v>101.32999999999998</v>
      </c>
      <c r="I223" s="169"/>
      <c r="L223" s="165"/>
      <c r="M223" s="170"/>
      <c r="T223" s="171"/>
      <c r="AT223" s="166" t="s">
        <v>328</v>
      </c>
      <c r="AU223" s="166" t="s">
        <v>88</v>
      </c>
      <c r="AV223" s="13" t="s">
        <v>92</v>
      </c>
      <c r="AW223" s="13" t="s">
        <v>31</v>
      </c>
      <c r="AX223" s="13" t="s">
        <v>76</v>
      </c>
      <c r="AY223" s="166" t="s">
        <v>317</v>
      </c>
    </row>
    <row r="224" spans="2:65" s="14" customFormat="1" ht="10">
      <c r="B224" s="172"/>
      <c r="D224" s="158" t="s">
        <v>328</v>
      </c>
      <c r="E224" s="173" t="s">
        <v>1</v>
      </c>
      <c r="F224" s="174" t="s">
        <v>332</v>
      </c>
      <c r="H224" s="175">
        <v>101.32999999999998</v>
      </c>
      <c r="I224" s="176"/>
      <c r="L224" s="172"/>
      <c r="M224" s="177"/>
      <c r="T224" s="178"/>
      <c r="AT224" s="173" t="s">
        <v>328</v>
      </c>
      <c r="AU224" s="173" t="s">
        <v>88</v>
      </c>
      <c r="AV224" s="14" t="s">
        <v>323</v>
      </c>
      <c r="AW224" s="14" t="s">
        <v>31</v>
      </c>
      <c r="AX224" s="14" t="s">
        <v>83</v>
      </c>
      <c r="AY224" s="173" t="s">
        <v>317</v>
      </c>
    </row>
    <row r="225" spans="2:65" s="1" customFormat="1" ht="24.15" customHeight="1">
      <c r="B225" s="142"/>
      <c r="C225" s="179" t="s">
        <v>2039</v>
      </c>
      <c r="D225" s="179" t="s">
        <v>454</v>
      </c>
      <c r="E225" s="180" t="s">
        <v>1105</v>
      </c>
      <c r="F225" s="181" t="s">
        <v>1106</v>
      </c>
      <c r="G225" s="182" t="s">
        <v>1107</v>
      </c>
      <c r="H225" s="183">
        <v>607.98</v>
      </c>
      <c r="I225" s="184"/>
      <c r="J225" s="185">
        <f>ROUND(I225*H225,2)</f>
        <v>0</v>
      </c>
      <c r="K225" s="186"/>
      <c r="L225" s="187"/>
      <c r="M225" s="188" t="s">
        <v>1</v>
      </c>
      <c r="N225" s="189" t="s">
        <v>42</v>
      </c>
      <c r="P225" s="153">
        <f>O225*H225</f>
        <v>0</v>
      </c>
      <c r="Q225" s="153">
        <v>0</v>
      </c>
      <c r="R225" s="153">
        <f>Q225*H225</f>
        <v>0</v>
      </c>
      <c r="S225" s="153">
        <v>0</v>
      </c>
      <c r="T225" s="154">
        <f>S225*H225</f>
        <v>0</v>
      </c>
      <c r="AR225" s="155" t="s">
        <v>356</v>
      </c>
      <c r="AT225" s="155" t="s">
        <v>454</v>
      </c>
      <c r="AU225" s="155" t="s">
        <v>88</v>
      </c>
      <c r="AY225" s="16" t="s">
        <v>317</v>
      </c>
      <c r="BE225" s="156">
        <f>IF(N225="základná",J225,0)</f>
        <v>0</v>
      </c>
      <c r="BF225" s="156">
        <f>IF(N225="znížená",J225,0)</f>
        <v>0</v>
      </c>
      <c r="BG225" s="156">
        <f>IF(N225="zákl. prenesená",J225,0)</f>
        <v>0</v>
      </c>
      <c r="BH225" s="156">
        <f>IF(N225="zníž. prenesená",J225,0)</f>
        <v>0</v>
      </c>
      <c r="BI225" s="156">
        <f>IF(N225="nulová",J225,0)</f>
        <v>0</v>
      </c>
      <c r="BJ225" s="16" t="s">
        <v>88</v>
      </c>
      <c r="BK225" s="156">
        <f>ROUND(I225*H225,2)</f>
        <v>0</v>
      </c>
      <c r="BL225" s="16" t="s">
        <v>323</v>
      </c>
      <c r="BM225" s="155" t="s">
        <v>16675</v>
      </c>
    </row>
    <row r="226" spans="2:65" s="12" customFormat="1" ht="10">
      <c r="B226" s="157"/>
      <c r="D226" s="158" t="s">
        <v>328</v>
      </c>
      <c r="E226" s="159" t="s">
        <v>1</v>
      </c>
      <c r="F226" s="160" t="s">
        <v>16676</v>
      </c>
      <c r="H226" s="161">
        <v>607.98</v>
      </c>
      <c r="I226" s="162"/>
      <c r="L226" s="157"/>
      <c r="M226" s="163"/>
      <c r="T226" s="164"/>
      <c r="AT226" s="159" t="s">
        <v>328</v>
      </c>
      <c r="AU226" s="159" t="s">
        <v>88</v>
      </c>
      <c r="AV226" s="12" t="s">
        <v>88</v>
      </c>
      <c r="AW226" s="12" t="s">
        <v>31</v>
      </c>
      <c r="AX226" s="12" t="s">
        <v>76</v>
      </c>
      <c r="AY226" s="159" t="s">
        <v>317</v>
      </c>
    </row>
    <row r="227" spans="2:65" s="13" customFormat="1" ht="10">
      <c r="B227" s="165"/>
      <c r="D227" s="158" t="s">
        <v>328</v>
      </c>
      <c r="E227" s="166" t="s">
        <v>1</v>
      </c>
      <c r="F227" s="167" t="s">
        <v>331</v>
      </c>
      <c r="H227" s="168">
        <v>607.98</v>
      </c>
      <c r="I227" s="169"/>
      <c r="L227" s="165"/>
      <c r="M227" s="170"/>
      <c r="T227" s="171"/>
      <c r="AT227" s="166" t="s">
        <v>328</v>
      </c>
      <c r="AU227" s="166" t="s">
        <v>88</v>
      </c>
      <c r="AV227" s="13" t="s">
        <v>92</v>
      </c>
      <c r="AW227" s="13" t="s">
        <v>31</v>
      </c>
      <c r="AX227" s="13" t="s">
        <v>76</v>
      </c>
      <c r="AY227" s="166" t="s">
        <v>317</v>
      </c>
    </row>
    <row r="228" spans="2:65" s="14" customFormat="1" ht="10">
      <c r="B228" s="172"/>
      <c r="D228" s="158" t="s">
        <v>328</v>
      </c>
      <c r="E228" s="173" t="s">
        <v>1</v>
      </c>
      <c r="F228" s="174" t="s">
        <v>332</v>
      </c>
      <c r="H228" s="175">
        <v>607.98</v>
      </c>
      <c r="I228" s="176"/>
      <c r="L228" s="172"/>
      <c r="M228" s="177"/>
      <c r="T228" s="178"/>
      <c r="AT228" s="173" t="s">
        <v>328</v>
      </c>
      <c r="AU228" s="173" t="s">
        <v>88</v>
      </c>
      <c r="AV228" s="14" t="s">
        <v>323</v>
      </c>
      <c r="AW228" s="14" t="s">
        <v>31</v>
      </c>
      <c r="AX228" s="14" t="s">
        <v>83</v>
      </c>
      <c r="AY228" s="173" t="s">
        <v>317</v>
      </c>
    </row>
    <row r="229" spans="2:65" s="1" customFormat="1" ht="21.75" customHeight="1">
      <c r="B229" s="142"/>
      <c r="C229" s="143" t="s">
        <v>7</v>
      </c>
      <c r="D229" s="143" t="s">
        <v>319</v>
      </c>
      <c r="E229" s="144" t="s">
        <v>1110</v>
      </c>
      <c r="F229" s="145" t="s">
        <v>1111</v>
      </c>
      <c r="G229" s="146" t="s">
        <v>444</v>
      </c>
      <c r="H229" s="147">
        <v>38.32</v>
      </c>
      <c r="I229" s="148"/>
      <c r="J229" s="149">
        <f>ROUND(I229*H229,2)</f>
        <v>0</v>
      </c>
      <c r="K229" s="150"/>
      <c r="L229" s="31"/>
      <c r="M229" s="151" t="s">
        <v>1</v>
      </c>
      <c r="N229" s="152" t="s">
        <v>42</v>
      </c>
      <c r="P229" s="153">
        <f>O229*H229</f>
        <v>0</v>
      </c>
      <c r="Q229" s="153">
        <v>1.5900000000000001E-3</v>
      </c>
      <c r="R229" s="153">
        <f>Q229*H229</f>
        <v>6.0928800000000005E-2</v>
      </c>
      <c r="S229" s="153">
        <v>0</v>
      </c>
      <c r="T229" s="154">
        <f>S229*H229</f>
        <v>0</v>
      </c>
      <c r="AR229" s="155" t="s">
        <v>323</v>
      </c>
      <c r="AT229" s="155" t="s">
        <v>319</v>
      </c>
      <c r="AU229" s="155" t="s">
        <v>88</v>
      </c>
      <c r="AY229" s="16" t="s">
        <v>317</v>
      </c>
      <c r="BE229" s="156">
        <f>IF(N229="základná",J229,0)</f>
        <v>0</v>
      </c>
      <c r="BF229" s="156">
        <f>IF(N229="znížená",J229,0)</f>
        <v>0</v>
      </c>
      <c r="BG229" s="156">
        <f>IF(N229="zákl. prenesená",J229,0)</f>
        <v>0</v>
      </c>
      <c r="BH229" s="156">
        <f>IF(N229="zníž. prenesená",J229,0)</f>
        <v>0</v>
      </c>
      <c r="BI229" s="156">
        <f>IF(N229="nulová",J229,0)</f>
        <v>0</v>
      </c>
      <c r="BJ229" s="16" t="s">
        <v>88</v>
      </c>
      <c r="BK229" s="156">
        <f>ROUND(I229*H229,2)</f>
        <v>0</v>
      </c>
      <c r="BL229" s="16" t="s">
        <v>323</v>
      </c>
      <c r="BM229" s="155" t="s">
        <v>16677</v>
      </c>
    </row>
    <row r="230" spans="2:65" s="12" customFormat="1" ht="10">
      <c r="B230" s="157"/>
      <c r="D230" s="158" t="s">
        <v>328</v>
      </c>
      <c r="E230" s="159" t="s">
        <v>1</v>
      </c>
      <c r="F230" s="160" t="s">
        <v>16678</v>
      </c>
      <c r="H230" s="161">
        <v>35.200000000000003</v>
      </c>
      <c r="I230" s="162"/>
      <c r="L230" s="157"/>
      <c r="M230" s="163"/>
      <c r="T230" s="164"/>
      <c r="AT230" s="159" t="s">
        <v>328</v>
      </c>
      <c r="AU230" s="159" t="s">
        <v>88</v>
      </c>
      <c r="AV230" s="12" t="s">
        <v>88</v>
      </c>
      <c r="AW230" s="12" t="s">
        <v>31</v>
      </c>
      <c r="AX230" s="12" t="s">
        <v>76</v>
      </c>
      <c r="AY230" s="159" t="s">
        <v>317</v>
      </c>
    </row>
    <row r="231" spans="2:65" s="12" customFormat="1" ht="10">
      <c r="B231" s="157"/>
      <c r="D231" s="158" t="s">
        <v>328</v>
      </c>
      <c r="E231" s="159" t="s">
        <v>1</v>
      </c>
      <c r="F231" s="160" t="s">
        <v>16679</v>
      </c>
      <c r="H231" s="161">
        <v>3.12</v>
      </c>
      <c r="I231" s="162"/>
      <c r="L231" s="157"/>
      <c r="M231" s="163"/>
      <c r="T231" s="164"/>
      <c r="AT231" s="159" t="s">
        <v>328</v>
      </c>
      <c r="AU231" s="159" t="s">
        <v>88</v>
      </c>
      <c r="AV231" s="12" t="s">
        <v>88</v>
      </c>
      <c r="AW231" s="12" t="s">
        <v>31</v>
      </c>
      <c r="AX231" s="12" t="s">
        <v>76</v>
      </c>
      <c r="AY231" s="159" t="s">
        <v>317</v>
      </c>
    </row>
    <row r="232" spans="2:65" s="13" customFormat="1" ht="10">
      <c r="B232" s="165"/>
      <c r="D232" s="158" t="s">
        <v>328</v>
      </c>
      <c r="E232" s="166" t="s">
        <v>1</v>
      </c>
      <c r="F232" s="167" t="s">
        <v>331</v>
      </c>
      <c r="H232" s="168">
        <v>38.32</v>
      </c>
      <c r="I232" s="169"/>
      <c r="L232" s="165"/>
      <c r="M232" s="170"/>
      <c r="T232" s="171"/>
      <c r="AT232" s="166" t="s">
        <v>328</v>
      </c>
      <c r="AU232" s="166" t="s">
        <v>88</v>
      </c>
      <c r="AV232" s="13" t="s">
        <v>92</v>
      </c>
      <c r="AW232" s="13" t="s">
        <v>31</v>
      </c>
      <c r="AX232" s="13" t="s">
        <v>76</v>
      </c>
      <c r="AY232" s="166" t="s">
        <v>317</v>
      </c>
    </row>
    <row r="233" spans="2:65" s="14" customFormat="1" ht="10">
      <c r="B233" s="172"/>
      <c r="D233" s="158" t="s">
        <v>328</v>
      </c>
      <c r="E233" s="173" t="s">
        <v>1</v>
      </c>
      <c r="F233" s="174" t="s">
        <v>332</v>
      </c>
      <c r="H233" s="175">
        <v>38.32</v>
      </c>
      <c r="I233" s="176"/>
      <c r="L233" s="172"/>
      <c r="M233" s="177"/>
      <c r="T233" s="178"/>
      <c r="AT233" s="173" t="s">
        <v>328</v>
      </c>
      <c r="AU233" s="173" t="s">
        <v>88</v>
      </c>
      <c r="AV233" s="14" t="s">
        <v>323</v>
      </c>
      <c r="AW233" s="14" t="s">
        <v>31</v>
      </c>
      <c r="AX233" s="14" t="s">
        <v>83</v>
      </c>
      <c r="AY233" s="173" t="s">
        <v>317</v>
      </c>
    </row>
    <row r="234" spans="2:65" s="1" customFormat="1" ht="21.75" customHeight="1">
      <c r="B234" s="142"/>
      <c r="C234" s="143" t="s">
        <v>427</v>
      </c>
      <c r="D234" s="143" t="s">
        <v>319</v>
      </c>
      <c r="E234" s="144" t="s">
        <v>1126</v>
      </c>
      <c r="F234" s="145" t="s">
        <v>1127</v>
      </c>
      <c r="G234" s="146" t="s">
        <v>444</v>
      </c>
      <c r="H234" s="147">
        <v>38.32</v>
      </c>
      <c r="I234" s="148"/>
      <c r="J234" s="149">
        <f>ROUND(I234*H234,2)</f>
        <v>0</v>
      </c>
      <c r="K234" s="150"/>
      <c r="L234" s="31"/>
      <c r="M234" s="151" t="s">
        <v>1</v>
      </c>
      <c r="N234" s="152" t="s">
        <v>42</v>
      </c>
      <c r="P234" s="153">
        <f>O234*H234</f>
        <v>0</v>
      </c>
      <c r="Q234" s="153">
        <v>0</v>
      </c>
      <c r="R234" s="153">
        <f>Q234*H234</f>
        <v>0</v>
      </c>
      <c r="S234" s="153">
        <v>0</v>
      </c>
      <c r="T234" s="154">
        <f>S234*H234</f>
        <v>0</v>
      </c>
      <c r="AR234" s="155" t="s">
        <v>323</v>
      </c>
      <c r="AT234" s="155" t="s">
        <v>319</v>
      </c>
      <c r="AU234" s="155" t="s">
        <v>88</v>
      </c>
      <c r="AY234" s="16" t="s">
        <v>317</v>
      </c>
      <c r="BE234" s="156">
        <f>IF(N234="základná",J234,0)</f>
        <v>0</v>
      </c>
      <c r="BF234" s="156">
        <f>IF(N234="znížená",J234,0)</f>
        <v>0</v>
      </c>
      <c r="BG234" s="156">
        <f>IF(N234="zákl. prenesená",J234,0)</f>
        <v>0</v>
      </c>
      <c r="BH234" s="156">
        <f>IF(N234="zníž. prenesená",J234,0)</f>
        <v>0</v>
      </c>
      <c r="BI234" s="156">
        <f>IF(N234="nulová",J234,0)</f>
        <v>0</v>
      </c>
      <c r="BJ234" s="16" t="s">
        <v>88</v>
      </c>
      <c r="BK234" s="156">
        <f>ROUND(I234*H234,2)</f>
        <v>0</v>
      </c>
      <c r="BL234" s="16" t="s">
        <v>323</v>
      </c>
      <c r="BM234" s="155" t="s">
        <v>16680</v>
      </c>
    </row>
    <row r="235" spans="2:65" s="1" customFormat="1" ht="16.5" customHeight="1">
      <c r="B235" s="142"/>
      <c r="C235" s="143" t="s">
        <v>432</v>
      </c>
      <c r="D235" s="143" t="s">
        <v>319</v>
      </c>
      <c r="E235" s="144" t="s">
        <v>1129</v>
      </c>
      <c r="F235" s="145" t="s">
        <v>1130</v>
      </c>
      <c r="G235" s="146" t="s">
        <v>439</v>
      </c>
      <c r="H235" s="147">
        <v>12.696</v>
      </c>
      <c r="I235" s="148"/>
      <c r="J235" s="149">
        <f>ROUND(I235*H235,2)</f>
        <v>0</v>
      </c>
      <c r="K235" s="150"/>
      <c r="L235" s="31"/>
      <c r="M235" s="151" t="s">
        <v>1</v>
      </c>
      <c r="N235" s="152" t="s">
        <v>42</v>
      </c>
      <c r="P235" s="153">
        <f>O235*H235</f>
        <v>0</v>
      </c>
      <c r="Q235" s="153">
        <v>1.0189600000000001</v>
      </c>
      <c r="R235" s="153">
        <f>Q235*H235</f>
        <v>12.936716160000001</v>
      </c>
      <c r="S235" s="153">
        <v>0</v>
      </c>
      <c r="T235" s="154">
        <f>S235*H235</f>
        <v>0</v>
      </c>
      <c r="AR235" s="155" t="s">
        <v>323</v>
      </c>
      <c r="AT235" s="155" t="s">
        <v>319</v>
      </c>
      <c r="AU235" s="155" t="s">
        <v>88</v>
      </c>
      <c r="AY235" s="16" t="s">
        <v>317</v>
      </c>
      <c r="BE235" s="156">
        <f>IF(N235="základná",J235,0)</f>
        <v>0</v>
      </c>
      <c r="BF235" s="156">
        <f>IF(N235="znížená",J235,0)</f>
        <v>0</v>
      </c>
      <c r="BG235" s="156">
        <f>IF(N235="zákl. prenesená",J235,0)</f>
        <v>0</v>
      </c>
      <c r="BH235" s="156">
        <f>IF(N235="zníž. prenesená",J235,0)</f>
        <v>0</v>
      </c>
      <c r="BI235" s="156">
        <f>IF(N235="nulová",J235,0)</f>
        <v>0</v>
      </c>
      <c r="BJ235" s="16" t="s">
        <v>88</v>
      </c>
      <c r="BK235" s="156">
        <f>ROUND(I235*H235,2)</f>
        <v>0</v>
      </c>
      <c r="BL235" s="16" t="s">
        <v>323</v>
      </c>
      <c r="BM235" s="155" t="s">
        <v>16681</v>
      </c>
    </row>
    <row r="236" spans="2:65" s="12" customFormat="1" ht="10">
      <c r="B236" s="157"/>
      <c r="D236" s="158" t="s">
        <v>328</v>
      </c>
      <c r="E236" s="159" t="s">
        <v>1</v>
      </c>
      <c r="F236" s="160" t="s">
        <v>16682</v>
      </c>
      <c r="H236" s="161">
        <v>12.696</v>
      </c>
      <c r="I236" s="162"/>
      <c r="L236" s="157"/>
      <c r="M236" s="163"/>
      <c r="T236" s="164"/>
      <c r="AT236" s="159" t="s">
        <v>328</v>
      </c>
      <c r="AU236" s="159" t="s">
        <v>88</v>
      </c>
      <c r="AV236" s="12" t="s">
        <v>88</v>
      </c>
      <c r="AW236" s="12" t="s">
        <v>31</v>
      </c>
      <c r="AX236" s="12" t="s">
        <v>76</v>
      </c>
      <c r="AY236" s="159" t="s">
        <v>317</v>
      </c>
    </row>
    <row r="237" spans="2:65" s="13" customFormat="1" ht="10">
      <c r="B237" s="165"/>
      <c r="D237" s="158" t="s">
        <v>328</v>
      </c>
      <c r="E237" s="166" t="s">
        <v>1</v>
      </c>
      <c r="F237" s="167" t="s">
        <v>16683</v>
      </c>
      <c r="H237" s="168">
        <v>12.696</v>
      </c>
      <c r="I237" s="169"/>
      <c r="L237" s="165"/>
      <c r="M237" s="170"/>
      <c r="T237" s="171"/>
      <c r="AT237" s="166" t="s">
        <v>328</v>
      </c>
      <c r="AU237" s="166" t="s">
        <v>88</v>
      </c>
      <c r="AV237" s="13" t="s">
        <v>92</v>
      </c>
      <c r="AW237" s="13" t="s">
        <v>31</v>
      </c>
      <c r="AX237" s="13" t="s">
        <v>76</v>
      </c>
      <c r="AY237" s="166" t="s">
        <v>317</v>
      </c>
    </row>
    <row r="238" spans="2:65" s="14" customFormat="1" ht="10">
      <c r="B238" s="172"/>
      <c r="D238" s="158" t="s">
        <v>328</v>
      </c>
      <c r="E238" s="173" t="s">
        <v>1</v>
      </c>
      <c r="F238" s="174" t="s">
        <v>332</v>
      </c>
      <c r="H238" s="175">
        <v>12.696</v>
      </c>
      <c r="I238" s="176"/>
      <c r="L238" s="172"/>
      <c r="M238" s="177"/>
      <c r="T238" s="178"/>
      <c r="AT238" s="173" t="s">
        <v>328</v>
      </c>
      <c r="AU238" s="173" t="s">
        <v>88</v>
      </c>
      <c r="AV238" s="14" t="s">
        <v>323</v>
      </c>
      <c r="AW238" s="14" t="s">
        <v>31</v>
      </c>
      <c r="AX238" s="14" t="s">
        <v>83</v>
      </c>
      <c r="AY238" s="173" t="s">
        <v>317</v>
      </c>
    </row>
    <row r="239" spans="2:65" s="1" customFormat="1" ht="16.5" customHeight="1">
      <c r="B239" s="142"/>
      <c r="C239" s="143" t="s">
        <v>1910</v>
      </c>
      <c r="D239" s="143" t="s">
        <v>319</v>
      </c>
      <c r="E239" s="144" t="s">
        <v>1148</v>
      </c>
      <c r="F239" s="145" t="s">
        <v>1149</v>
      </c>
      <c r="G239" s="146" t="s">
        <v>439</v>
      </c>
      <c r="H239" s="147">
        <v>0.16200000000000001</v>
      </c>
      <c r="I239" s="148"/>
      <c r="J239" s="149">
        <f>ROUND(I239*H239,2)</f>
        <v>0</v>
      </c>
      <c r="K239" s="150"/>
      <c r="L239" s="31"/>
      <c r="M239" s="151" t="s">
        <v>1</v>
      </c>
      <c r="N239" s="152" t="s">
        <v>42</v>
      </c>
      <c r="P239" s="153">
        <f>O239*H239</f>
        <v>0</v>
      </c>
      <c r="Q239" s="153">
        <v>1.2029614</v>
      </c>
      <c r="R239" s="153">
        <f>Q239*H239</f>
        <v>0.1948797468</v>
      </c>
      <c r="S239" s="153">
        <v>0</v>
      </c>
      <c r="T239" s="154">
        <f>S239*H239</f>
        <v>0</v>
      </c>
      <c r="AR239" s="155" t="s">
        <v>323</v>
      </c>
      <c r="AT239" s="155" t="s">
        <v>319</v>
      </c>
      <c r="AU239" s="155" t="s">
        <v>88</v>
      </c>
      <c r="AY239" s="16" t="s">
        <v>317</v>
      </c>
      <c r="BE239" s="156">
        <f>IF(N239="základná",J239,0)</f>
        <v>0</v>
      </c>
      <c r="BF239" s="156">
        <f>IF(N239="znížená",J239,0)</f>
        <v>0</v>
      </c>
      <c r="BG239" s="156">
        <f>IF(N239="zákl. prenesená",J239,0)</f>
        <v>0</v>
      </c>
      <c r="BH239" s="156">
        <f>IF(N239="zníž. prenesená",J239,0)</f>
        <v>0</v>
      </c>
      <c r="BI239" s="156">
        <f>IF(N239="nulová",J239,0)</f>
        <v>0</v>
      </c>
      <c r="BJ239" s="16" t="s">
        <v>88</v>
      </c>
      <c r="BK239" s="156">
        <f>ROUND(I239*H239,2)</f>
        <v>0</v>
      </c>
      <c r="BL239" s="16" t="s">
        <v>323</v>
      </c>
      <c r="BM239" s="155" t="s">
        <v>16684</v>
      </c>
    </row>
    <row r="240" spans="2:65" s="12" customFormat="1" ht="10">
      <c r="B240" s="157"/>
      <c r="D240" s="158" t="s">
        <v>328</v>
      </c>
      <c r="E240" s="159" t="s">
        <v>1</v>
      </c>
      <c r="F240" s="160" t="s">
        <v>16685</v>
      </c>
      <c r="H240" s="161">
        <v>0.16200000000000001</v>
      </c>
      <c r="I240" s="162"/>
      <c r="L240" s="157"/>
      <c r="M240" s="163"/>
      <c r="T240" s="164"/>
      <c r="AT240" s="159" t="s">
        <v>328</v>
      </c>
      <c r="AU240" s="159" t="s">
        <v>88</v>
      </c>
      <c r="AV240" s="12" t="s">
        <v>88</v>
      </c>
      <c r="AW240" s="12" t="s">
        <v>31</v>
      </c>
      <c r="AX240" s="12" t="s">
        <v>76</v>
      </c>
      <c r="AY240" s="159" t="s">
        <v>317</v>
      </c>
    </row>
    <row r="241" spans="2:65" s="13" customFormat="1" ht="10">
      <c r="B241" s="165"/>
      <c r="D241" s="158" t="s">
        <v>328</v>
      </c>
      <c r="E241" s="166" t="s">
        <v>1</v>
      </c>
      <c r="F241" s="167" t="s">
        <v>16686</v>
      </c>
      <c r="H241" s="168">
        <v>0.16200000000000001</v>
      </c>
      <c r="I241" s="169"/>
      <c r="L241" s="165"/>
      <c r="M241" s="170"/>
      <c r="T241" s="171"/>
      <c r="AT241" s="166" t="s">
        <v>328</v>
      </c>
      <c r="AU241" s="166" t="s">
        <v>88</v>
      </c>
      <c r="AV241" s="13" t="s">
        <v>92</v>
      </c>
      <c r="AW241" s="13" t="s">
        <v>31</v>
      </c>
      <c r="AX241" s="13" t="s">
        <v>76</v>
      </c>
      <c r="AY241" s="166" t="s">
        <v>317</v>
      </c>
    </row>
    <row r="242" spans="2:65" s="14" customFormat="1" ht="10">
      <c r="B242" s="172"/>
      <c r="D242" s="158" t="s">
        <v>328</v>
      </c>
      <c r="E242" s="173" t="s">
        <v>1</v>
      </c>
      <c r="F242" s="174" t="s">
        <v>332</v>
      </c>
      <c r="H242" s="175">
        <v>0.16200000000000001</v>
      </c>
      <c r="I242" s="176"/>
      <c r="L242" s="172"/>
      <c r="M242" s="177"/>
      <c r="T242" s="178"/>
      <c r="AT242" s="173" t="s">
        <v>328</v>
      </c>
      <c r="AU242" s="173" t="s">
        <v>88</v>
      </c>
      <c r="AV242" s="14" t="s">
        <v>323</v>
      </c>
      <c r="AW242" s="14" t="s">
        <v>31</v>
      </c>
      <c r="AX242" s="14" t="s">
        <v>83</v>
      </c>
      <c r="AY242" s="173" t="s">
        <v>317</v>
      </c>
    </row>
    <row r="243" spans="2:65" s="1" customFormat="1" ht="49" customHeight="1">
      <c r="B243" s="142"/>
      <c r="C243" s="143" t="s">
        <v>2043</v>
      </c>
      <c r="D243" s="143" t="s">
        <v>319</v>
      </c>
      <c r="E243" s="144" t="s">
        <v>16687</v>
      </c>
      <c r="F243" s="145" t="s">
        <v>16688</v>
      </c>
      <c r="G243" s="146" t="s">
        <v>1160</v>
      </c>
      <c r="H243" s="147">
        <v>880</v>
      </c>
      <c r="I243" s="148"/>
      <c r="J243" s="149">
        <f>ROUND(I243*H243,2)</f>
        <v>0</v>
      </c>
      <c r="K243" s="150"/>
      <c r="L243" s="31"/>
      <c r="M243" s="151" t="s">
        <v>1</v>
      </c>
      <c r="N243" s="152" t="s">
        <v>42</v>
      </c>
      <c r="P243" s="153">
        <f>O243*H243</f>
        <v>0</v>
      </c>
      <c r="Q243" s="153">
        <v>1.9259999999999999E-5</v>
      </c>
      <c r="R243" s="153">
        <f>Q243*H243</f>
        <v>1.69488E-2</v>
      </c>
      <c r="S243" s="153">
        <v>0</v>
      </c>
      <c r="T243" s="154">
        <f>S243*H243</f>
        <v>0</v>
      </c>
      <c r="AR243" s="155" t="s">
        <v>323</v>
      </c>
      <c r="AT243" s="155" t="s">
        <v>319</v>
      </c>
      <c r="AU243" s="155" t="s">
        <v>88</v>
      </c>
      <c r="AY243" s="16" t="s">
        <v>317</v>
      </c>
      <c r="BE243" s="156">
        <f>IF(N243="základná",J243,0)</f>
        <v>0</v>
      </c>
      <c r="BF243" s="156">
        <f>IF(N243="znížená",J243,0)</f>
        <v>0</v>
      </c>
      <c r="BG243" s="156">
        <f>IF(N243="zákl. prenesená",J243,0)</f>
        <v>0</v>
      </c>
      <c r="BH243" s="156">
        <f>IF(N243="zníž. prenesená",J243,0)</f>
        <v>0</v>
      </c>
      <c r="BI243" s="156">
        <f>IF(N243="nulová",J243,0)</f>
        <v>0</v>
      </c>
      <c r="BJ243" s="16" t="s">
        <v>88</v>
      </c>
      <c r="BK243" s="156">
        <f>ROUND(I243*H243,2)</f>
        <v>0</v>
      </c>
      <c r="BL243" s="16" t="s">
        <v>323</v>
      </c>
      <c r="BM243" s="155" t="s">
        <v>16689</v>
      </c>
    </row>
    <row r="244" spans="2:65" s="12" customFormat="1" ht="10">
      <c r="B244" s="157"/>
      <c r="D244" s="158" t="s">
        <v>328</v>
      </c>
      <c r="E244" s="159" t="s">
        <v>1</v>
      </c>
      <c r="F244" s="160" t="s">
        <v>16690</v>
      </c>
      <c r="H244" s="161">
        <v>880</v>
      </c>
      <c r="I244" s="162"/>
      <c r="L244" s="157"/>
      <c r="M244" s="163"/>
      <c r="T244" s="164"/>
      <c r="AT244" s="159" t="s">
        <v>328</v>
      </c>
      <c r="AU244" s="159" t="s">
        <v>88</v>
      </c>
      <c r="AV244" s="12" t="s">
        <v>88</v>
      </c>
      <c r="AW244" s="12" t="s">
        <v>31</v>
      </c>
      <c r="AX244" s="12" t="s">
        <v>76</v>
      </c>
      <c r="AY244" s="159" t="s">
        <v>317</v>
      </c>
    </row>
    <row r="245" spans="2:65" s="13" customFormat="1" ht="10">
      <c r="B245" s="165"/>
      <c r="D245" s="158" t="s">
        <v>328</v>
      </c>
      <c r="E245" s="166" t="s">
        <v>1</v>
      </c>
      <c r="F245" s="167" t="s">
        <v>331</v>
      </c>
      <c r="H245" s="168">
        <v>880</v>
      </c>
      <c r="I245" s="169"/>
      <c r="L245" s="165"/>
      <c r="M245" s="170"/>
      <c r="T245" s="171"/>
      <c r="AT245" s="166" t="s">
        <v>328</v>
      </c>
      <c r="AU245" s="166" t="s">
        <v>88</v>
      </c>
      <c r="AV245" s="13" t="s">
        <v>92</v>
      </c>
      <c r="AW245" s="13" t="s">
        <v>31</v>
      </c>
      <c r="AX245" s="13" t="s">
        <v>76</v>
      </c>
      <c r="AY245" s="166" t="s">
        <v>317</v>
      </c>
    </row>
    <row r="246" spans="2:65" s="14" customFormat="1" ht="10">
      <c r="B246" s="172"/>
      <c r="D246" s="158" t="s">
        <v>328</v>
      </c>
      <c r="E246" s="173" t="s">
        <v>1</v>
      </c>
      <c r="F246" s="174" t="s">
        <v>332</v>
      </c>
      <c r="H246" s="175">
        <v>880</v>
      </c>
      <c r="I246" s="176"/>
      <c r="L246" s="172"/>
      <c r="M246" s="177"/>
      <c r="T246" s="178"/>
      <c r="AT246" s="173" t="s">
        <v>328</v>
      </c>
      <c r="AU246" s="173" t="s">
        <v>88</v>
      </c>
      <c r="AV246" s="14" t="s">
        <v>323</v>
      </c>
      <c r="AW246" s="14" t="s">
        <v>31</v>
      </c>
      <c r="AX246" s="14" t="s">
        <v>83</v>
      </c>
      <c r="AY246" s="173" t="s">
        <v>317</v>
      </c>
    </row>
    <row r="247" spans="2:65" s="1" customFormat="1" ht="24.15" customHeight="1">
      <c r="B247" s="142"/>
      <c r="C247" s="143" t="s">
        <v>436</v>
      </c>
      <c r="D247" s="143" t="s">
        <v>319</v>
      </c>
      <c r="E247" s="144" t="s">
        <v>16218</v>
      </c>
      <c r="F247" s="145" t="s">
        <v>16219</v>
      </c>
      <c r="G247" s="146" t="s">
        <v>322</v>
      </c>
      <c r="H247" s="147">
        <v>22.77</v>
      </c>
      <c r="I247" s="148"/>
      <c r="J247" s="149">
        <f>ROUND(I247*H247,2)</f>
        <v>0</v>
      </c>
      <c r="K247" s="150"/>
      <c r="L247" s="31"/>
      <c r="M247" s="151" t="s">
        <v>1</v>
      </c>
      <c r="N247" s="152" t="s">
        <v>42</v>
      </c>
      <c r="P247" s="153">
        <f>O247*H247</f>
        <v>0</v>
      </c>
      <c r="Q247" s="153">
        <v>2.3223500000000001</v>
      </c>
      <c r="R247" s="153">
        <f>Q247*H247</f>
        <v>52.879909500000004</v>
      </c>
      <c r="S247" s="153">
        <v>0</v>
      </c>
      <c r="T247" s="154">
        <f>S247*H247</f>
        <v>0</v>
      </c>
      <c r="AR247" s="155" t="s">
        <v>323</v>
      </c>
      <c r="AT247" s="155" t="s">
        <v>319</v>
      </c>
      <c r="AU247" s="155" t="s">
        <v>88</v>
      </c>
      <c r="AY247" s="16" t="s">
        <v>317</v>
      </c>
      <c r="BE247" s="156">
        <f>IF(N247="základná",J247,0)</f>
        <v>0</v>
      </c>
      <c r="BF247" s="156">
        <f>IF(N247="znížená",J247,0)</f>
        <v>0</v>
      </c>
      <c r="BG247" s="156">
        <f>IF(N247="zákl. prenesená",J247,0)</f>
        <v>0</v>
      </c>
      <c r="BH247" s="156">
        <f>IF(N247="zníž. prenesená",J247,0)</f>
        <v>0</v>
      </c>
      <c r="BI247" s="156">
        <f>IF(N247="nulová",J247,0)</f>
        <v>0</v>
      </c>
      <c r="BJ247" s="16" t="s">
        <v>88</v>
      </c>
      <c r="BK247" s="156">
        <f>ROUND(I247*H247,2)</f>
        <v>0</v>
      </c>
      <c r="BL247" s="16" t="s">
        <v>323</v>
      </c>
      <c r="BM247" s="155" t="s">
        <v>16691</v>
      </c>
    </row>
    <row r="248" spans="2:65" s="12" customFormat="1" ht="10">
      <c r="B248" s="157"/>
      <c r="D248" s="158" t="s">
        <v>328</v>
      </c>
      <c r="E248" s="159" t="s">
        <v>1</v>
      </c>
      <c r="F248" s="160" t="s">
        <v>16692</v>
      </c>
      <c r="H248" s="161">
        <v>1.64</v>
      </c>
      <c r="I248" s="162"/>
      <c r="L248" s="157"/>
      <c r="M248" s="163"/>
      <c r="T248" s="164"/>
      <c r="AT248" s="159" t="s">
        <v>328</v>
      </c>
      <c r="AU248" s="159" t="s">
        <v>88</v>
      </c>
      <c r="AV248" s="12" t="s">
        <v>88</v>
      </c>
      <c r="AW248" s="12" t="s">
        <v>31</v>
      </c>
      <c r="AX248" s="12" t="s">
        <v>76</v>
      </c>
      <c r="AY248" s="159" t="s">
        <v>317</v>
      </c>
    </row>
    <row r="249" spans="2:65" s="12" customFormat="1" ht="10">
      <c r="B249" s="157"/>
      <c r="D249" s="158" t="s">
        <v>328</v>
      </c>
      <c r="E249" s="159" t="s">
        <v>1</v>
      </c>
      <c r="F249" s="160" t="s">
        <v>16693</v>
      </c>
      <c r="H249" s="161">
        <v>10.48</v>
      </c>
      <c r="I249" s="162"/>
      <c r="L249" s="157"/>
      <c r="M249" s="163"/>
      <c r="T249" s="164"/>
      <c r="AT249" s="159" t="s">
        <v>328</v>
      </c>
      <c r="AU249" s="159" t="s">
        <v>88</v>
      </c>
      <c r="AV249" s="12" t="s">
        <v>88</v>
      </c>
      <c r="AW249" s="12" t="s">
        <v>31</v>
      </c>
      <c r="AX249" s="12" t="s">
        <v>76</v>
      </c>
      <c r="AY249" s="159" t="s">
        <v>317</v>
      </c>
    </row>
    <row r="250" spans="2:65" s="12" customFormat="1" ht="10">
      <c r="B250" s="157"/>
      <c r="D250" s="158" t="s">
        <v>328</v>
      </c>
      <c r="E250" s="159" t="s">
        <v>1</v>
      </c>
      <c r="F250" s="160" t="s">
        <v>16694</v>
      </c>
      <c r="H250" s="161">
        <v>2.81</v>
      </c>
      <c r="I250" s="162"/>
      <c r="L250" s="157"/>
      <c r="M250" s="163"/>
      <c r="T250" s="164"/>
      <c r="AT250" s="159" t="s">
        <v>328</v>
      </c>
      <c r="AU250" s="159" t="s">
        <v>88</v>
      </c>
      <c r="AV250" s="12" t="s">
        <v>88</v>
      </c>
      <c r="AW250" s="12" t="s">
        <v>31</v>
      </c>
      <c r="AX250" s="12" t="s">
        <v>76</v>
      </c>
      <c r="AY250" s="159" t="s">
        <v>317</v>
      </c>
    </row>
    <row r="251" spans="2:65" s="13" customFormat="1" ht="10">
      <c r="B251" s="165"/>
      <c r="D251" s="158" t="s">
        <v>328</v>
      </c>
      <c r="E251" s="166" t="s">
        <v>1</v>
      </c>
      <c r="F251" s="167" t="s">
        <v>331</v>
      </c>
      <c r="H251" s="168">
        <v>14.930000000000001</v>
      </c>
      <c r="I251" s="169"/>
      <c r="L251" s="165"/>
      <c r="M251" s="170"/>
      <c r="T251" s="171"/>
      <c r="AT251" s="166" t="s">
        <v>328</v>
      </c>
      <c r="AU251" s="166" t="s">
        <v>88</v>
      </c>
      <c r="AV251" s="13" t="s">
        <v>92</v>
      </c>
      <c r="AW251" s="13" t="s">
        <v>31</v>
      </c>
      <c r="AX251" s="13" t="s">
        <v>76</v>
      </c>
      <c r="AY251" s="166" t="s">
        <v>317</v>
      </c>
    </row>
    <row r="252" spans="2:65" s="12" customFormat="1" ht="10">
      <c r="B252" s="157"/>
      <c r="D252" s="158" t="s">
        <v>328</v>
      </c>
      <c r="E252" s="159" t="s">
        <v>1</v>
      </c>
      <c r="F252" s="160" t="s">
        <v>16695</v>
      </c>
      <c r="H252" s="161">
        <v>7.84</v>
      </c>
      <c r="I252" s="162"/>
      <c r="L252" s="157"/>
      <c r="M252" s="163"/>
      <c r="T252" s="164"/>
      <c r="AT252" s="159" t="s">
        <v>328</v>
      </c>
      <c r="AU252" s="159" t="s">
        <v>88</v>
      </c>
      <c r="AV252" s="12" t="s">
        <v>88</v>
      </c>
      <c r="AW252" s="12" t="s">
        <v>31</v>
      </c>
      <c r="AX252" s="12" t="s">
        <v>76</v>
      </c>
      <c r="AY252" s="159" t="s">
        <v>317</v>
      </c>
    </row>
    <row r="253" spans="2:65" s="13" customFormat="1" ht="10">
      <c r="B253" s="165"/>
      <c r="D253" s="158" t="s">
        <v>328</v>
      </c>
      <c r="E253" s="166" t="s">
        <v>1</v>
      </c>
      <c r="F253" s="167" t="s">
        <v>331</v>
      </c>
      <c r="H253" s="168">
        <v>7.84</v>
      </c>
      <c r="I253" s="169"/>
      <c r="L253" s="165"/>
      <c r="M253" s="170"/>
      <c r="T253" s="171"/>
      <c r="AT253" s="166" t="s">
        <v>328</v>
      </c>
      <c r="AU253" s="166" t="s">
        <v>88</v>
      </c>
      <c r="AV253" s="13" t="s">
        <v>92</v>
      </c>
      <c r="AW253" s="13" t="s">
        <v>31</v>
      </c>
      <c r="AX253" s="13" t="s">
        <v>76</v>
      </c>
      <c r="AY253" s="166" t="s">
        <v>317</v>
      </c>
    </row>
    <row r="254" spans="2:65" s="14" customFormat="1" ht="10">
      <c r="B254" s="172"/>
      <c r="D254" s="158" t="s">
        <v>328</v>
      </c>
      <c r="E254" s="173" t="s">
        <v>1</v>
      </c>
      <c r="F254" s="174" t="s">
        <v>332</v>
      </c>
      <c r="H254" s="175">
        <v>22.770000000000003</v>
      </c>
      <c r="I254" s="176"/>
      <c r="L254" s="172"/>
      <c r="M254" s="177"/>
      <c r="T254" s="178"/>
      <c r="AT254" s="173" t="s">
        <v>328</v>
      </c>
      <c r="AU254" s="173" t="s">
        <v>88</v>
      </c>
      <c r="AV254" s="14" t="s">
        <v>323</v>
      </c>
      <c r="AW254" s="14" t="s">
        <v>31</v>
      </c>
      <c r="AX254" s="14" t="s">
        <v>83</v>
      </c>
      <c r="AY254" s="173" t="s">
        <v>317</v>
      </c>
    </row>
    <row r="255" spans="2:65" s="1" customFormat="1" ht="24.15" customHeight="1">
      <c r="B255" s="142"/>
      <c r="C255" s="143" t="s">
        <v>441</v>
      </c>
      <c r="D255" s="143" t="s">
        <v>319</v>
      </c>
      <c r="E255" s="144" t="s">
        <v>16696</v>
      </c>
      <c r="F255" s="145" t="s">
        <v>16697</v>
      </c>
      <c r="G255" s="146" t="s">
        <v>322</v>
      </c>
      <c r="H255" s="147">
        <v>4.18</v>
      </c>
      <c r="I255" s="148"/>
      <c r="J255" s="149">
        <f>ROUND(I255*H255,2)</f>
        <v>0</v>
      </c>
      <c r="K255" s="150"/>
      <c r="L255" s="31"/>
      <c r="M255" s="151" t="s">
        <v>1</v>
      </c>
      <c r="N255" s="152" t="s">
        <v>42</v>
      </c>
      <c r="P255" s="153">
        <f>O255*H255</f>
        <v>0</v>
      </c>
      <c r="Q255" s="153">
        <v>2.3453392000000002</v>
      </c>
      <c r="R255" s="153">
        <f>Q255*H255</f>
        <v>9.8035178560000009</v>
      </c>
      <c r="S255" s="153">
        <v>0</v>
      </c>
      <c r="T255" s="154">
        <f>S255*H255</f>
        <v>0</v>
      </c>
      <c r="AR255" s="155" t="s">
        <v>323</v>
      </c>
      <c r="AT255" s="155" t="s">
        <v>319</v>
      </c>
      <c r="AU255" s="155" t="s">
        <v>88</v>
      </c>
      <c r="AY255" s="16" t="s">
        <v>317</v>
      </c>
      <c r="BE255" s="156">
        <f>IF(N255="základná",J255,0)</f>
        <v>0</v>
      </c>
      <c r="BF255" s="156">
        <f>IF(N255="znížená",J255,0)</f>
        <v>0</v>
      </c>
      <c r="BG255" s="156">
        <f>IF(N255="zákl. prenesená",J255,0)</f>
        <v>0</v>
      </c>
      <c r="BH255" s="156">
        <f>IF(N255="zníž. prenesená",J255,0)</f>
        <v>0</v>
      </c>
      <c r="BI255" s="156">
        <f>IF(N255="nulová",J255,0)</f>
        <v>0</v>
      </c>
      <c r="BJ255" s="16" t="s">
        <v>88</v>
      </c>
      <c r="BK255" s="156">
        <f>ROUND(I255*H255,2)</f>
        <v>0</v>
      </c>
      <c r="BL255" s="16" t="s">
        <v>323</v>
      </c>
      <c r="BM255" s="155" t="s">
        <v>16698</v>
      </c>
    </row>
    <row r="256" spans="2:65" s="12" customFormat="1" ht="10">
      <c r="B256" s="157"/>
      <c r="D256" s="158" t="s">
        <v>328</v>
      </c>
      <c r="E256" s="159" t="s">
        <v>1</v>
      </c>
      <c r="F256" s="160" t="s">
        <v>16699</v>
      </c>
      <c r="H256" s="161">
        <v>1.62</v>
      </c>
      <c r="I256" s="162"/>
      <c r="L256" s="157"/>
      <c r="M256" s="163"/>
      <c r="T256" s="164"/>
      <c r="AT256" s="159" t="s">
        <v>328</v>
      </c>
      <c r="AU256" s="159" t="s">
        <v>88</v>
      </c>
      <c r="AV256" s="12" t="s">
        <v>88</v>
      </c>
      <c r="AW256" s="12" t="s">
        <v>31</v>
      </c>
      <c r="AX256" s="12" t="s">
        <v>76</v>
      </c>
      <c r="AY256" s="159" t="s">
        <v>317</v>
      </c>
    </row>
    <row r="257" spans="2:65" s="12" customFormat="1" ht="10">
      <c r="B257" s="157"/>
      <c r="D257" s="158" t="s">
        <v>328</v>
      </c>
      <c r="E257" s="159" t="s">
        <v>1</v>
      </c>
      <c r="F257" s="160" t="s">
        <v>16700</v>
      </c>
      <c r="H257" s="161">
        <v>2.33</v>
      </c>
      <c r="I257" s="162"/>
      <c r="L257" s="157"/>
      <c r="M257" s="163"/>
      <c r="T257" s="164"/>
      <c r="AT257" s="159" t="s">
        <v>328</v>
      </c>
      <c r="AU257" s="159" t="s">
        <v>88</v>
      </c>
      <c r="AV257" s="12" t="s">
        <v>88</v>
      </c>
      <c r="AW257" s="12" t="s">
        <v>31</v>
      </c>
      <c r="AX257" s="12" t="s">
        <v>76</v>
      </c>
      <c r="AY257" s="159" t="s">
        <v>317</v>
      </c>
    </row>
    <row r="258" spans="2:65" s="12" customFormat="1" ht="10">
      <c r="B258" s="157"/>
      <c r="D258" s="158" t="s">
        <v>328</v>
      </c>
      <c r="E258" s="159" t="s">
        <v>1</v>
      </c>
      <c r="F258" s="160" t="s">
        <v>16701</v>
      </c>
      <c r="H258" s="161">
        <v>0.23</v>
      </c>
      <c r="I258" s="162"/>
      <c r="L258" s="157"/>
      <c r="M258" s="163"/>
      <c r="T258" s="164"/>
      <c r="AT258" s="159" t="s">
        <v>328</v>
      </c>
      <c r="AU258" s="159" t="s">
        <v>88</v>
      </c>
      <c r="AV258" s="12" t="s">
        <v>88</v>
      </c>
      <c r="AW258" s="12" t="s">
        <v>31</v>
      </c>
      <c r="AX258" s="12" t="s">
        <v>76</v>
      </c>
      <c r="AY258" s="159" t="s">
        <v>317</v>
      </c>
    </row>
    <row r="259" spans="2:65" s="13" customFormat="1" ht="10">
      <c r="B259" s="165"/>
      <c r="D259" s="158" t="s">
        <v>328</v>
      </c>
      <c r="E259" s="166" t="s">
        <v>1</v>
      </c>
      <c r="F259" s="167" t="s">
        <v>331</v>
      </c>
      <c r="H259" s="168">
        <v>4.1800000000000006</v>
      </c>
      <c r="I259" s="169"/>
      <c r="L259" s="165"/>
      <c r="M259" s="170"/>
      <c r="T259" s="171"/>
      <c r="AT259" s="166" t="s">
        <v>328</v>
      </c>
      <c r="AU259" s="166" t="s">
        <v>88</v>
      </c>
      <c r="AV259" s="13" t="s">
        <v>92</v>
      </c>
      <c r="AW259" s="13" t="s">
        <v>31</v>
      </c>
      <c r="AX259" s="13" t="s">
        <v>76</v>
      </c>
      <c r="AY259" s="166" t="s">
        <v>317</v>
      </c>
    </row>
    <row r="260" spans="2:65" s="14" customFormat="1" ht="10">
      <c r="B260" s="172"/>
      <c r="D260" s="158" t="s">
        <v>328</v>
      </c>
      <c r="E260" s="173" t="s">
        <v>1</v>
      </c>
      <c r="F260" s="174" t="s">
        <v>332</v>
      </c>
      <c r="H260" s="175">
        <v>4.1800000000000006</v>
      </c>
      <c r="I260" s="176"/>
      <c r="L260" s="172"/>
      <c r="M260" s="177"/>
      <c r="T260" s="178"/>
      <c r="AT260" s="173" t="s">
        <v>328</v>
      </c>
      <c r="AU260" s="173" t="s">
        <v>88</v>
      </c>
      <c r="AV260" s="14" t="s">
        <v>323</v>
      </c>
      <c r="AW260" s="14" t="s">
        <v>31</v>
      </c>
      <c r="AX260" s="14" t="s">
        <v>83</v>
      </c>
      <c r="AY260" s="173" t="s">
        <v>317</v>
      </c>
    </row>
    <row r="261" spans="2:65" s="11" customFormat="1" ht="22.75" customHeight="1">
      <c r="B261" s="130"/>
      <c r="D261" s="131" t="s">
        <v>75</v>
      </c>
      <c r="E261" s="140" t="s">
        <v>92</v>
      </c>
      <c r="F261" s="140" t="s">
        <v>1178</v>
      </c>
      <c r="I261" s="133"/>
      <c r="J261" s="141">
        <f>BK261</f>
        <v>0</v>
      </c>
      <c r="L261" s="130"/>
      <c r="M261" s="135"/>
      <c r="P261" s="136">
        <f>SUM(P262:P299)</f>
        <v>0</v>
      </c>
      <c r="R261" s="136">
        <f>SUM(R262:R299)</f>
        <v>188.65096163000001</v>
      </c>
      <c r="T261" s="137">
        <f>SUM(T262:T299)</f>
        <v>0</v>
      </c>
      <c r="AR261" s="131" t="s">
        <v>83</v>
      </c>
      <c r="AT261" s="138" t="s">
        <v>75</v>
      </c>
      <c r="AU261" s="138" t="s">
        <v>83</v>
      </c>
      <c r="AY261" s="131" t="s">
        <v>317</v>
      </c>
      <c r="BK261" s="139">
        <f>SUM(BK262:BK299)</f>
        <v>0</v>
      </c>
    </row>
    <row r="262" spans="2:65" s="1" customFormat="1" ht="24.15" customHeight="1">
      <c r="B262" s="142"/>
      <c r="C262" s="143" t="s">
        <v>448</v>
      </c>
      <c r="D262" s="143" t="s">
        <v>319</v>
      </c>
      <c r="E262" s="144" t="s">
        <v>1211</v>
      </c>
      <c r="F262" s="145" t="s">
        <v>16702</v>
      </c>
      <c r="G262" s="146" t="s">
        <v>484</v>
      </c>
      <c r="H262" s="147">
        <v>90</v>
      </c>
      <c r="I262" s="148"/>
      <c r="J262" s="149">
        <f>ROUND(I262*H262,2)</f>
        <v>0</v>
      </c>
      <c r="K262" s="150"/>
      <c r="L262" s="31"/>
      <c r="M262" s="151" t="s">
        <v>1</v>
      </c>
      <c r="N262" s="152" t="s">
        <v>42</v>
      </c>
      <c r="P262" s="153">
        <f>O262*H262</f>
        <v>0</v>
      </c>
      <c r="Q262" s="153">
        <v>7.7999999999999999E-4</v>
      </c>
      <c r="R262" s="153">
        <f>Q262*H262</f>
        <v>7.0199999999999999E-2</v>
      </c>
      <c r="S262" s="153">
        <v>0</v>
      </c>
      <c r="T262" s="154">
        <f>S262*H262</f>
        <v>0</v>
      </c>
      <c r="AR262" s="155" t="s">
        <v>323</v>
      </c>
      <c r="AT262" s="155" t="s">
        <v>319</v>
      </c>
      <c r="AU262" s="155" t="s">
        <v>88</v>
      </c>
      <c r="AY262" s="16" t="s">
        <v>317</v>
      </c>
      <c r="BE262" s="156">
        <f>IF(N262="základná",J262,0)</f>
        <v>0</v>
      </c>
      <c r="BF262" s="156">
        <f>IF(N262="znížená",J262,0)</f>
        <v>0</v>
      </c>
      <c r="BG262" s="156">
        <f>IF(N262="zákl. prenesená",J262,0)</f>
        <v>0</v>
      </c>
      <c r="BH262" s="156">
        <f>IF(N262="zníž. prenesená",J262,0)</f>
        <v>0</v>
      </c>
      <c r="BI262" s="156">
        <f>IF(N262="nulová",J262,0)</f>
        <v>0</v>
      </c>
      <c r="BJ262" s="16" t="s">
        <v>88</v>
      </c>
      <c r="BK262" s="156">
        <f>ROUND(I262*H262,2)</f>
        <v>0</v>
      </c>
      <c r="BL262" s="16" t="s">
        <v>323</v>
      </c>
      <c r="BM262" s="155" t="s">
        <v>16703</v>
      </c>
    </row>
    <row r="263" spans="2:65" s="12" customFormat="1" ht="10">
      <c r="B263" s="157"/>
      <c r="D263" s="158" t="s">
        <v>328</v>
      </c>
      <c r="E263" s="159" t="s">
        <v>1</v>
      </c>
      <c r="F263" s="160" t="s">
        <v>732</v>
      </c>
      <c r="H263" s="161">
        <v>90</v>
      </c>
      <c r="I263" s="162"/>
      <c r="L263" s="157"/>
      <c r="M263" s="163"/>
      <c r="T263" s="164"/>
      <c r="AT263" s="159" t="s">
        <v>328</v>
      </c>
      <c r="AU263" s="159" t="s">
        <v>88</v>
      </c>
      <c r="AV263" s="12" t="s">
        <v>88</v>
      </c>
      <c r="AW263" s="12" t="s">
        <v>31</v>
      </c>
      <c r="AX263" s="12" t="s">
        <v>76</v>
      </c>
      <c r="AY263" s="159" t="s">
        <v>317</v>
      </c>
    </row>
    <row r="264" spans="2:65" s="13" customFormat="1" ht="10">
      <c r="B264" s="165"/>
      <c r="D264" s="158" t="s">
        <v>328</v>
      </c>
      <c r="E264" s="166" t="s">
        <v>1</v>
      </c>
      <c r="F264" s="167" t="s">
        <v>16686</v>
      </c>
      <c r="H264" s="168">
        <v>90</v>
      </c>
      <c r="I264" s="169"/>
      <c r="L264" s="165"/>
      <c r="M264" s="170"/>
      <c r="T264" s="171"/>
      <c r="AT264" s="166" t="s">
        <v>328</v>
      </c>
      <c r="AU264" s="166" t="s">
        <v>88</v>
      </c>
      <c r="AV264" s="13" t="s">
        <v>92</v>
      </c>
      <c r="AW264" s="13" t="s">
        <v>31</v>
      </c>
      <c r="AX264" s="13" t="s">
        <v>76</v>
      </c>
      <c r="AY264" s="166" t="s">
        <v>317</v>
      </c>
    </row>
    <row r="265" spans="2:65" s="14" customFormat="1" ht="10">
      <c r="B265" s="172"/>
      <c r="D265" s="158" t="s">
        <v>328</v>
      </c>
      <c r="E265" s="173" t="s">
        <v>1</v>
      </c>
      <c r="F265" s="174" t="s">
        <v>332</v>
      </c>
      <c r="H265" s="175">
        <v>90</v>
      </c>
      <c r="I265" s="176"/>
      <c r="L265" s="172"/>
      <c r="M265" s="177"/>
      <c r="T265" s="178"/>
      <c r="AT265" s="173" t="s">
        <v>328</v>
      </c>
      <c r="AU265" s="173" t="s">
        <v>88</v>
      </c>
      <c r="AV265" s="14" t="s">
        <v>323</v>
      </c>
      <c r="AW265" s="14" t="s">
        <v>31</v>
      </c>
      <c r="AX265" s="14" t="s">
        <v>83</v>
      </c>
      <c r="AY265" s="173" t="s">
        <v>317</v>
      </c>
    </row>
    <row r="266" spans="2:65" s="1" customFormat="1" ht="24.15" customHeight="1">
      <c r="B266" s="142"/>
      <c r="C266" s="179" t="s">
        <v>453</v>
      </c>
      <c r="D266" s="179" t="s">
        <v>454</v>
      </c>
      <c r="E266" s="180" t="s">
        <v>1217</v>
      </c>
      <c r="F266" s="181" t="s">
        <v>16232</v>
      </c>
      <c r="G266" s="182" t="s">
        <v>484</v>
      </c>
      <c r="H266" s="183">
        <v>99</v>
      </c>
      <c r="I266" s="184"/>
      <c r="J266" s="185">
        <f>ROUND(I266*H266,2)</f>
        <v>0</v>
      </c>
      <c r="K266" s="186"/>
      <c r="L266" s="187"/>
      <c r="M266" s="188" t="s">
        <v>1</v>
      </c>
      <c r="N266" s="189" t="s">
        <v>42</v>
      </c>
      <c r="P266" s="153">
        <f>O266*H266</f>
        <v>0</v>
      </c>
      <c r="Q266" s="153">
        <v>0</v>
      </c>
      <c r="R266" s="153">
        <f>Q266*H266</f>
        <v>0</v>
      </c>
      <c r="S266" s="153">
        <v>0</v>
      </c>
      <c r="T266" s="154">
        <f>S266*H266</f>
        <v>0</v>
      </c>
      <c r="AR266" s="155" t="s">
        <v>356</v>
      </c>
      <c r="AT266" s="155" t="s">
        <v>454</v>
      </c>
      <c r="AU266" s="155" t="s">
        <v>88</v>
      </c>
      <c r="AY266" s="16" t="s">
        <v>317</v>
      </c>
      <c r="BE266" s="156">
        <f>IF(N266="základná",J266,0)</f>
        <v>0</v>
      </c>
      <c r="BF266" s="156">
        <f>IF(N266="znížená",J266,0)</f>
        <v>0</v>
      </c>
      <c r="BG266" s="156">
        <f>IF(N266="zákl. prenesená",J266,0)</f>
        <v>0</v>
      </c>
      <c r="BH266" s="156">
        <f>IF(N266="zníž. prenesená",J266,0)</f>
        <v>0</v>
      </c>
      <c r="BI266" s="156">
        <f>IF(N266="nulová",J266,0)</f>
        <v>0</v>
      </c>
      <c r="BJ266" s="16" t="s">
        <v>88</v>
      </c>
      <c r="BK266" s="156">
        <f>ROUND(I266*H266,2)</f>
        <v>0</v>
      </c>
      <c r="BL266" s="16" t="s">
        <v>323</v>
      </c>
      <c r="BM266" s="155" t="s">
        <v>16704</v>
      </c>
    </row>
    <row r="267" spans="2:65" s="12" customFormat="1" ht="10">
      <c r="B267" s="157"/>
      <c r="D267" s="158" t="s">
        <v>328</v>
      </c>
      <c r="F267" s="160" t="s">
        <v>16705</v>
      </c>
      <c r="H267" s="161">
        <v>99</v>
      </c>
      <c r="I267" s="162"/>
      <c r="L267" s="157"/>
      <c r="M267" s="163"/>
      <c r="T267" s="164"/>
      <c r="AT267" s="159" t="s">
        <v>328</v>
      </c>
      <c r="AU267" s="159" t="s">
        <v>88</v>
      </c>
      <c r="AV267" s="12" t="s">
        <v>88</v>
      </c>
      <c r="AW267" s="12" t="s">
        <v>3</v>
      </c>
      <c r="AX267" s="12" t="s">
        <v>83</v>
      </c>
      <c r="AY267" s="159" t="s">
        <v>317</v>
      </c>
    </row>
    <row r="268" spans="2:65" s="1" customFormat="1" ht="16.5" customHeight="1">
      <c r="B268" s="142"/>
      <c r="C268" s="143" t="s">
        <v>459</v>
      </c>
      <c r="D268" s="143" t="s">
        <v>319</v>
      </c>
      <c r="E268" s="144" t="s">
        <v>1221</v>
      </c>
      <c r="F268" s="145" t="s">
        <v>1222</v>
      </c>
      <c r="G268" s="146" t="s">
        <v>484</v>
      </c>
      <c r="H268" s="147">
        <v>90</v>
      </c>
      <c r="I268" s="148"/>
      <c r="J268" s="149">
        <f>ROUND(I268*H268,2)</f>
        <v>0</v>
      </c>
      <c r="K268" s="150"/>
      <c r="L268" s="31"/>
      <c r="M268" s="151" t="s">
        <v>1</v>
      </c>
      <c r="N268" s="152" t="s">
        <v>42</v>
      </c>
      <c r="P268" s="153">
        <f>O268*H268</f>
        <v>0</v>
      </c>
      <c r="Q268" s="153">
        <v>7.3299999999999997E-3</v>
      </c>
      <c r="R268" s="153">
        <f>Q268*H268</f>
        <v>0.65969999999999995</v>
      </c>
      <c r="S268" s="153">
        <v>0</v>
      </c>
      <c r="T268" s="154">
        <f>S268*H268</f>
        <v>0</v>
      </c>
      <c r="AR268" s="155" t="s">
        <v>323</v>
      </c>
      <c r="AT268" s="155" t="s">
        <v>319</v>
      </c>
      <c r="AU268" s="155" t="s">
        <v>88</v>
      </c>
      <c r="AY268" s="16" t="s">
        <v>317</v>
      </c>
      <c r="BE268" s="156">
        <f>IF(N268="základná",J268,0)</f>
        <v>0</v>
      </c>
      <c r="BF268" s="156">
        <f>IF(N268="znížená",J268,0)</f>
        <v>0</v>
      </c>
      <c r="BG268" s="156">
        <f>IF(N268="zákl. prenesená",J268,0)</f>
        <v>0</v>
      </c>
      <c r="BH268" s="156">
        <f>IF(N268="zníž. prenesená",J268,0)</f>
        <v>0</v>
      </c>
      <c r="BI268" s="156">
        <f>IF(N268="nulová",J268,0)</f>
        <v>0</v>
      </c>
      <c r="BJ268" s="16" t="s">
        <v>88</v>
      </c>
      <c r="BK268" s="156">
        <f>ROUND(I268*H268,2)</f>
        <v>0</v>
      </c>
      <c r="BL268" s="16" t="s">
        <v>323</v>
      </c>
      <c r="BM268" s="155" t="s">
        <v>16706</v>
      </c>
    </row>
    <row r="269" spans="2:65" s="12" customFormat="1" ht="10">
      <c r="B269" s="157"/>
      <c r="D269" s="158" t="s">
        <v>328</v>
      </c>
      <c r="E269" s="159" t="s">
        <v>1</v>
      </c>
      <c r="F269" s="160" t="s">
        <v>16707</v>
      </c>
      <c r="H269" s="161">
        <v>90</v>
      </c>
      <c r="I269" s="162"/>
      <c r="L269" s="157"/>
      <c r="M269" s="163"/>
      <c r="T269" s="164"/>
      <c r="AT269" s="159" t="s">
        <v>328</v>
      </c>
      <c r="AU269" s="159" t="s">
        <v>88</v>
      </c>
      <c r="AV269" s="12" t="s">
        <v>88</v>
      </c>
      <c r="AW269" s="12" t="s">
        <v>31</v>
      </c>
      <c r="AX269" s="12" t="s">
        <v>76</v>
      </c>
      <c r="AY269" s="159" t="s">
        <v>317</v>
      </c>
    </row>
    <row r="270" spans="2:65" s="13" customFormat="1" ht="10">
      <c r="B270" s="165"/>
      <c r="D270" s="158" t="s">
        <v>328</v>
      </c>
      <c r="E270" s="166" t="s">
        <v>1</v>
      </c>
      <c r="F270" s="167" t="s">
        <v>15063</v>
      </c>
      <c r="H270" s="168">
        <v>90</v>
      </c>
      <c r="I270" s="169"/>
      <c r="L270" s="165"/>
      <c r="M270" s="170"/>
      <c r="T270" s="171"/>
      <c r="AT270" s="166" t="s">
        <v>328</v>
      </c>
      <c r="AU270" s="166" t="s">
        <v>88</v>
      </c>
      <c r="AV270" s="13" t="s">
        <v>92</v>
      </c>
      <c r="AW270" s="13" t="s">
        <v>31</v>
      </c>
      <c r="AX270" s="13" t="s">
        <v>76</v>
      </c>
      <c r="AY270" s="166" t="s">
        <v>317</v>
      </c>
    </row>
    <row r="271" spans="2:65" s="14" customFormat="1" ht="10">
      <c r="B271" s="172"/>
      <c r="D271" s="158" t="s">
        <v>328</v>
      </c>
      <c r="E271" s="173" t="s">
        <v>1</v>
      </c>
      <c r="F271" s="174" t="s">
        <v>332</v>
      </c>
      <c r="H271" s="175">
        <v>90</v>
      </c>
      <c r="I271" s="176"/>
      <c r="L271" s="172"/>
      <c r="M271" s="177"/>
      <c r="T271" s="178"/>
      <c r="AT271" s="173" t="s">
        <v>328</v>
      </c>
      <c r="AU271" s="173" t="s">
        <v>88</v>
      </c>
      <c r="AV271" s="14" t="s">
        <v>323</v>
      </c>
      <c r="AW271" s="14" t="s">
        <v>31</v>
      </c>
      <c r="AX271" s="14" t="s">
        <v>83</v>
      </c>
      <c r="AY271" s="173" t="s">
        <v>317</v>
      </c>
    </row>
    <row r="272" spans="2:65" s="1" customFormat="1" ht="24.15" customHeight="1">
      <c r="B272" s="142"/>
      <c r="C272" s="179" t="s">
        <v>464</v>
      </c>
      <c r="D272" s="179" t="s">
        <v>454</v>
      </c>
      <c r="E272" s="180" t="s">
        <v>1229</v>
      </c>
      <c r="F272" s="181" t="s">
        <v>16708</v>
      </c>
      <c r="G272" s="182" t="s">
        <v>484</v>
      </c>
      <c r="H272" s="183">
        <v>99</v>
      </c>
      <c r="I272" s="184"/>
      <c r="J272" s="185">
        <f>ROUND(I272*H272,2)</f>
        <v>0</v>
      </c>
      <c r="K272" s="186"/>
      <c r="L272" s="187"/>
      <c r="M272" s="188" t="s">
        <v>1</v>
      </c>
      <c r="N272" s="189" t="s">
        <v>42</v>
      </c>
      <c r="P272" s="153">
        <f>O272*H272</f>
        <v>0</v>
      </c>
      <c r="Q272" s="153">
        <v>0</v>
      </c>
      <c r="R272" s="153">
        <f>Q272*H272</f>
        <v>0</v>
      </c>
      <c r="S272" s="153">
        <v>0</v>
      </c>
      <c r="T272" s="154">
        <f>S272*H272</f>
        <v>0</v>
      </c>
      <c r="AR272" s="155" t="s">
        <v>356</v>
      </c>
      <c r="AT272" s="155" t="s">
        <v>454</v>
      </c>
      <c r="AU272" s="155" t="s">
        <v>88</v>
      </c>
      <c r="AY272" s="16" t="s">
        <v>317</v>
      </c>
      <c r="BE272" s="156">
        <f>IF(N272="základná",J272,0)</f>
        <v>0</v>
      </c>
      <c r="BF272" s="156">
        <f>IF(N272="znížená",J272,0)</f>
        <v>0</v>
      </c>
      <c r="BG272" s="156">
        <f>IF(N272="zákl. prenesená",J272,0)</f>
        <v>0</v>
      </c>
      <c r="BH272" s="156">
        <f>IF(N272="zníž. prenesená",J272,0)</f>
        <v>0</v>
      </c>
      <c r="BI272" s="156">
        <f>IF(N272="nulová",J272,0)</f>
        <v>0</v>
      </c>
      <c r="BJ272" s="16" t="s">
        <v>88</v>
      </c>
      <c r="BK272" s="156">
        <f>ROUND(I272*H272,2)</f>
        <v>0</v>
      </c>
      <c r="BL272" s="16" t="s">
        <v>323</v>
      </c>
      <c r="BM272" s="155" t="s">
        <v>16709</v>
      </c>
    </row>
    <row r="273" spans="2:65" s="12" customFormat="1" ht="10">
      <c r="B273" s="157"/>
      <c r="D273" s="158" t="s">
        <v>328</v>
      </c>
      <c r="F273" s="160" t="s">
        <v>16705</v>
      </c>
      <c r="H273" s="161">
        <v>99</v>
      </c>
      <c r="I273" s="162"/>
      <c r="L273" s="157"/>
      <c r="M273" s="163"/>
      <c r="T273" s="164"/>
      <c r="AT273" s="159" t="s">
        <v>328</v>
      </c>
      <c r="AU273" s="159" t="s">
        <v>88</v>
      </c>
      <c r="AV273" s="12" t="s">
        <v>88</v>
      </c>
      <c r="AW273" s="12" t="s">
        <v>3</v>
      </c>
      <c r="AX273" s="12" t="s">
        <v>83</v>
      </c>
      <c r="AY273" s="159" t="s">
        <v>317</v>
      </c>
    </row>
    <row r="274" spans="2:65" s="1" customFormat="1" ht="21.75" customHeight="1">
      <c r="B274" s="142"/>
      <c r="C274" s="143" t="s">
        <v>469</v>
      </c>
      <c r="D274" s="143" t="s">
        <v>319</v>
      </c>
      <c r="E274" s="144" t="s">
        <v>16241</v>
      </c>
      <c r="F274" s="145" t="s">
        <v>16242</v>
      </c>
      <c r="G274" s="146" t="s">
        <v>322</v>
      </c>
      <c r="H274" s="147">
        <v>77.510000000000005</v>
      </c>
      <c r="I274" s="148"/>
      <c r="J274" s="149">
        <f>ROUND(I274*H274,2)</f>
        <v>0</v>
      </c>
      <c r="K274" s="150"/>
      <c r="L274" s="31"/>
      <c r="M274" s="151" t="s">
        <v>1</v>
      </c>
      <c r="N274" s="152" t="s">
        <v>42</v>
      </c>
      <c r="P274" s="153">
        <f>O274*H274</f>
        <v>0</v>
      </c>
      <c r="Q274" s="153">
        <v>2.3140399999999999</v>
      </c>
      <c r="R274" s="153">
        <f>Q274*H274</f>
        <v>179.36124040000001</v>
      </c>
      <c r="S274" s="153">
        <v>0</v>
      </c>
      <c r="T274" s="154">
        <f>S274*H274</f>
        <v>0</v>
      </c>
      <c r="AR274" s="155" t="s">
        <v>323</v>
      </c>
      <c r="AT274" s="155" t="s">
        <v>319</v>
      </c>
      <c r="AU274" s="155" t="s">
        <v>88</v>
      </c>
      <c r="AY274" s="16" t="s">
        <v>317</v>
      </c>
      <c r="BE274" s="156">
        <f>IF(N274="základná",J274,0)</f>
        <v>0</v>
      </c>
      <c r="BF274" s="156">
        <f>IF(N274="znížená",J274,0)</f>
        <v>0</v>
      </c>
      <c r="BG274" s="156">
        <f>IF(N274="zákl. prenesená",J274,0)</f>
        <v>0</v>
      </c>
      <c r="BH274" s="156">
        <f>IF(N274="zníž. prenesená",J274,0)</f>
        <v>0</v>
      </c>
      <c r="BI274" s="156">
        <f>IF(N274="nulová",J274,0)</f>
        <v>0</v>
      </c>
      <c r="BJ274" s="16" t="s">
        <v>88</v>
      </c>
      <c r="BK274" s="156">
        <f>ROUND(I274*H274,2)</f>
        <v>0</v>
      </c>
      <c r="BL274" s="16" t="s">
        <v>323</v>
      </c>
      <c r="BM274" s="155" t="s">
        <v>16710</v>
      </c>
    </row>
    <row r="275" spans="2:65" s="12" customFormat="1" ht="10">
      <c r="B275" s="157"/>
      <c r="D275" s="158" t="s">
        <v>328</v>
      </c>
      <c r="E275" s="159" t="s">
        <v>1</v>
      </c>
      <c r="F275" s="160" t="s">
        <v>16711</v>
      </c>
      <c r="H275" s="161">
        <v>66.52</v>
      </c>
      <c r="I275" s="162"/>
      <c r="L275" s="157"/>
      <c r="M275" s="163"/>
      <c r="T275" s="164"/>
      <c r="AT275" s="159" t="s">
        <v>328</v>
      </c>
      <c r="AU275" s="159" t="s">
        <v>88</v>
      </c>
      <c r="AV275" s="12" t="s">
        <v>88</v>
      </c>
      <c r="AW275" s="12" t="s">
        <v>31</v>
      </c>
      <c r="AX275" s="12" t="s">
        <v>76</v>
      </c>
      <c r="AY275" s="159" t="s">
        <v>317</v>
      </c>
    </row>
    <row r="276" spans="2:65" s="12" customFormat="1" ht="10">
      <c r="B276" s="157"/>
      <c r="D276" s="158" t="s">
        <v>328</v>
      </c>
      <c r="E276" s="159" t="s">
        <v>1</v>
      </c>
      <c r="F276" s="160" t="s">
        <v>16712</v>
      </c>
      <c r="H276" s="161">
        <v>3.72</v>
      </c>
      <c r="I276" s="162"/>
      <c r="L276" s="157"/>
      <c r="M276" s="163"/>
      <c r="T276" s="164"/>
      <c r="AT276" s="159" t="s">
        <v>328</v>
      </c>
      <c r="AU276" s="159" t="s">
        <v>88</v>
      </c>
      <c r="AV276" s="12" t="s">
        <v>88</v>
      </c>
      <c r="AW276" s="12" t="s">
        <v>31</v>
      </c>
      <c r="AX276" s="12" t="s">
        <v>76</v>
      </c>
      <c r="AY276" s="159" t="s">
        <v>317</v>
      </c>
    </row>
    <row r="277" spans="2:65" s="12" customFormat="1" ht="10">
      <c r="B277" s="157"/>
      <c r="D277" s="158" t="s">
        <v>328</v>
      </c>
      <c r="E277" s="159" t="s">
        <v>1</v>
      </c>
      <c r="F277" s="160" t="s">
        <v>16713</v>
      </c>
      <c r="H277" s="161">
        <v>0.8</v>
      </c>
      <c r="I277" s="162"/>
      <c r="L277" s="157"/>
      <c r="M277" s="163"/>
      <c r="T277" s="164"/>
      <c r="AT277" s="159" t="s">
        <v>328</v>
      </c>
      <c r="AU277" s="159" t="s">
        <v>88</v>
      </c>
      <c r="AV277" s="12" t="s">
        <v>88</v>
      </c>
      <c r="AW277" s="12" t="s">
        <v>31</v>
      </c>
      <c r="AX277" s="12" t="s">
        <v>76</v>
      </c>
      <c r="AY277" s="159" t="s">
        <v>317</v>
      </c>
    </row>
    <row r="278" spans="2:65" s="12" customFormat="1" ht="10">
      <c r="B278" s="157"/>
      <c r="D278" s="158" t="s">
        <v>328</v>
      </c>
      <c r="E278" s="159" t="s">
        <v>1</v>
      </c>
      <c r="F278" s="160" t="s">
        <v>16714</v>
      </c>
      <c r="H278" s="161">
        <v>6.47</v>
      </c>
      <c r="I278" s="162"/>
      <c r="L278" s="157"/>
      <c r="M278" s="163"/>
      <c r="T278" s="164"/>
      <c r="AT278" s="159" t="s">
        <v>328</v>
      </c>
      <c r="AU278" s="159" t="s">
        <v>88</v>
      </c>
      <c r="AV278" s="12" t="s">
        <v>88</v>
      </c>
      <c r="AW278" s="12" t="s">
        <v>31</v>
      </c>
      <c r="AX278" s="12" t="s">
        <v>76</v>
      </c>
      <c r="AY278" s="159" t="s">
        <v>317</v>
      </c>
    </row>
    <row r="279" spans="2:65" s="13" customFormat="1" ht="10">
      <c r="B279" s="165"/>
      <c r="D279" s="158" t="s">
        <v>328</v>
      </c>
      <c r="E279" s="166" t="s">
        <v>1</v>
      </c>
      <c r="F279" s="167" t="s">
        <v>331</v>
      </c>
      <c r="H279" s="168">
        <v>77.509999999999991</v>
      </c>
      <c r="I279" s="169"/>
      <c r="L279" s="165"/>
      <c r="M279" s="170"/>
      <c r="T279" s="171"/>
      <c r="AT279" s="166" t="s">
        <v>328</v>
      </c>
      <c r="AU279" s="166" t="s">
        <v>88</v>
      </c>
      <c r="AV279" s="13" t="s">
        <v>92</v>
      </c>
      <c r="AW279" s="13" t="s">
        <v>31</v>
      </c>
      <c r="AX279" s="13" t="s">
        <v>76</v>
      </c>
      <c r="AY279" s="166" t="s">
        <v>317</v>
      </c>
    </row>
    <row r="280" spans="2:65" s="14" customFormat="1" ht="10">
      <c r="B280" s="172"/>
      <c r="D280" s="158" t="s">
        <v>328</v>
      </c>
      <c r="E280" s="173" t="s">
        <v>1</v>
      </c>
      <c r="F280" s="174" t="s">
        <v>332</v>
      </c>
      <c r="H280" s="175">
        <v>77.509999999999991</v>
      </c>
      <c r="I280" s="176"/>
      <c r="L280" s="172"/>
      <c r="M280" s="177"/>
      <c r="T280" s="178"/>
      <c r="AT280" s="173" t="s">
        <v>328</v>
      </c>
      <c r="AU280" s="173" t="s">
        <v>88</v>
      </c>
      <c r="AV280" s="14" t="s">
        <v>323</v>
      </c>
      <c r="AW280" s="14" t="s">
        <v>31</v>
      </c>
      <c r="AX280" s="14" t="s">
        <v>83</v>
      </c>
      <c r="AY280" s="173" t="s">
        <v>317</v>
      </c>
    </row>
    <row r="281" spans="2:65" s="1" customFormat="1" ht="24.15" customHeight="1">
      <c r="B281" s="142"/>
      <c r="C281" s="143" t="s">
        <v>473</v>
      </c>
      <c r="D281" s="143" t="s">
        <v>319</v>
      </c>
      <c r="E281" s="144" t="s">
        <v>1293</v>
      </c>
      <c r="F281" s="145" t="s">
        <v>1294</v>
      </c>
      <c r="G281" s="146" t="s">
        <v>444</v>
      </c>
      <c r="H281" s="147">
        <v>605</v>
      </c>
      <c r="I281" s="148"/>
      <c r="J281" s="149">
        <f>ROUND(I281*H281,2)</f>
        <v>0</v>
      </c>
      <c r="K281" s="150"/>
      <c r="L281" s="31"/>
      <c r="M281" s="151" t="s">
        <v>1</v>
      </c>
      <c r="N281" s="152" t="s">
        <v>42</v>
      </c>
      <c r="P281" s="153">
        <f>O281*H281</f>
        <v>0</v>
      </c>
      <c r="Q281" s="153">
        <v>2.3E-3</v>
      </c>
      <c r="R281" s="153">
        <f>Q281*H281</f>
        <v>1.3915</v>
      </c>
      <c r="S281" s="153">
        <v>0</v>
      </c>
      <c r="T281" s="154">
        <f>S281*H281</f>
        <v>0</v>
      </c>
      <c r="AR281" s="155" t="s">
        <v>323</v>
      </c>
      <c r="AT281" s="155" t="s">
        <v>319</v>
      </c>
      <c r="AU281" s="155" t="s">
        <v>88</v>
      </c>
      <c r="AY281" s="16" t="s">
        <v>317</v>
      </c>
      <c r="BE281" s="156">
        <f>IF(N281="základná",J281,0)</f>
        <v>0</v>
      </c>
      <c r="BF281" s="156">
        <f>IF(N281="znížená",J281,0)</f>
        <v>0</v>
      </c>
      <c r="BG281" s="156">
        <f>IF(N281="zákl. prenesená",J281,0)</f>
        <v>0</v>
      </c>
      <c r="BH281" s="156">
        <f>IF(N281="zníž. prenesená",J281,0)</f>
        <v>0</v>
      </c>
      <c r="BI281" s="156">
        <f>IF(N281="nulová",J281,0)</f>
        <v>0</v>
      </c>
      <c r="BJ281" s="16" t="s">
        <v>88</v>
      </c>
      <c r="BK281" s="156">
        <f>ROUND(I281*H281,2)</f>
        <v>0</v>
      </c>
      <c r="BL281" s="16" t="s">
        <v>323</v>
      </c>
      <c r="BM281" s="155" t="s">
        <v>16715</v>
      </c>
    </row>
    <row r="282" spans="2:65" s="12" customFormat="1" ht="10">
      <c r="B282" s="157"/>
      <c r="D282" s="158" t="s">
        <v>328</v>
      </c>
      <c r="E282" s="159" t="s">
        <v>1</v>
      </c>
      <c r="F282" s="160" t="s">
        <v>16716</v>
      </c>
      <c r="H282" s="161">
        <v>532.84</v>
      </c>
      <c r="I282" s="162"/>
      <c r="L282" s="157"/>
      <c r="M282" s="163"/>
      <c r="T282" s="164"/>
      <c r="AT282" s="159" t="s">
        <v>328</v>
      </c>
      <c r="AU282" s="159" t="s">
        <v>88</v>
      </c>
      <c r="AV282" s="12" t="s">
        <v>88</v>
      </c>
      <c r="AW282" s="12" t="s">
        <v>31</v>
      </c>
      <c r="AX282" s="12" t="s">
        <v>76</v>
      </c>
      <c r="AY282" s="159" t="s">
        <v>317</v>
      </c>
    </row>
    <row r="283" spans="2:65" s="12" customFormat="1" ht="10">
      <c r="B283" s="157"/>
      <c r="D283" s="158" t="s">
        <v>328</v>
      </c>
      <c r="E283" s="159" t="s">
        <v>1</v>
      </c>
      <c r="F283" s="160" t="s">
        <v>16717</v>
      </c>
      <c r="H283" s="161">
        <v>18.600000000000001</v>
      </c>
      <c r="I283" s="162"/>
      <c r="L283" s="157"/>
      <c r="M283" s="163"/>
      <c r="T283" s="164"/>
      <c r="AT283" s="159" t="s">
        <v>328</v>
      </c>
      <c r="AU283" s="159" t="s">
        <v>88</v>
      </c>
      <c r="AV283" s="12" t="s">
        <v>88</v>
      </c>
      <c r="AW283" s="12" t="s">
        <v>31</v>
      </c>
      <c r="AX283" s="12" t="s">
        <v>76</v>
      </c>
      <c r="AY283" s="159" t="s">
        <v>317</v>
      </c>
    </row>
    <row r="284" spans="2:65" s="12" customFormat="1" ht="10">
      <c r="B284" s="157"/>
      <c r="D284" s="158" t="s">
        <v>328</v>
      </c>
      <c r="E284" s="159" t="s">
        <v>1</v>
      </c>
      <c r="F284" s="160" t="s">
        <v>16718</v>
      </c>
      <c r="H284" s="161">
        <v>5.36</v>
      </c>
      <c r="I284" s="162"/>
      <c r="L284" s="157"/>
      <c r="M284" s="163"/>
      <c r="T284" s="164"/>
      <c r="AT284" s="159" t="s">
        <v>328</v>
      </c>
      <c r="AU284" s="159" t="s">
        <v>88</v>
      </c>
      <c r="AV284" s="12" t="s">
        <v>88</v>
      </c>
      <c r="AW284" s="12" t="s">
        <v>31</v>
      </c>
      <c r="AX284" s="12" t="s">
        <v>76</v>
      </c>
      <c r="AY284" s="159" t="s">
        <v>317</v>
      </c>
    </row>
    <row r="285" spans="2:65" s="12" customFormat="1" ht="10">
      <c r="B285" s="157"/>
      <c r="D285" s="158" t="s">
        <v>328</v>
      </c>
      <c r="E285" s="159" t="s">
        <v>1</v>
      </c>
      <c r="F285" s="160" t="s">
        <v>16719</v>
      </c>
      <c r="H285" s="161">
        <v>32.4</v>
      </c>
      <c r="I285" s="162"/>
      <c r="L285" s="157"/>
      <c r="M285" s="163"/>
      <c r="T285" s="164"/>
      <c r="AT285" s="159" t="s">
        <v>328</v>
      </c>
      <c r="AU285" s="159" t="s">
        <v>88</v>
      </c>
      <c r="AV285" s="12" t="s">
        <v>88</v>
      </c>
      <c r="AW285" s="12" t="s">
        <v>31</v>
      </c>
      <c r="AX285" s="12" t="s">
        <v>76</v>
      </c>
      <c r="AY285" s="159" t="s">
        <v>317</v>
      </c>
    </row>
    <row r="286" spans="2:65" s="13" customFormat="1" ht="10">
      <c r="B286" s="165"/>
      <c r="D286" s="158" t="s">
        <v>328</v>
      </c>
      <c r="E286" s="166" t="s">
        <v>1</v>
      </c>
      <c r="F286" s="167" t="s">
        <v>16720</v>
      </c>
      <c r="H286" s="168">
        <v>589.20000000000005</v>
      </c>
      <c r="I286" s="169"/>
      <c r="L286" s="165"/>
      <c r="M286" s="170"/>
      <c r="T286" s="171"/>
      <c r="AT286" s="166" t="s">
        <v>328</v>
      </c>
      <c r="AU286" s="166" t="s">
        <v>88</v>
      </c>
      <c r="AV286" s="13" t="s">
        <v>92</v>
      </c>
      <c r="AW286" s="13" t="s">
        <v>31</v>
      </c>
      <c r="AX286" s="13" t="s">
        <v>76</v>
      </c>
      <c r="AY286" s="166" t="s">
        <v>317</v>
      </c>
    </row>
    <row r="287" spans="2:65" s="12" customFormat="1" ht="10">
      <c r="B287" s="157"/>
      <c r="D287" s="158" t="s">
        <v>328</v>
      </c>
      <c r="E287" s="159" t="s">
        <v>1</v>
      </c>
      <c r="F287" s="160" t="s">
        <v>16721</v>
      </c>
      <c r="H287" s="161">
        <v>15.72</v>
      </c>
      <c r="I287" s="162"/>
      <c r="L287" s="157"/>
      <c r="M287" s="163"/>
      <c r="T287" s="164"/>
      <c r="AT287" s="159" t="s">
        <v>328</v>
      </c>
      <c r="AU287" s="159" t="s">
        <v>88</v>
      </c>
      <c r="AV287" s="12" t="s">
        <v>88</v>
      </c>
      <c r="AW287" s="12" t="s">
        <v>31</v>
      </c>
      <c r="AX287" s="12" t="s">
        <v>76</v>
      </c>
      <c r="AY287" s="159" t="s">
        <v>317</v>
      </c>
    </row>
    <row r="288" spans="2:65" s="12" customFormat="1" ht="10">
      <c r="B288" s="157"/>
      <c r="D288" s="158" t="s">
        <v>328</v>
      </c>
      <c r="E288" s="159" t="s">
        <v>1</v>
      </c>
      <c r="F288" s="160" t="s">
        <v>16722</v>
      </c>
      <c r="H288" s="161">
        <v>0.08</v>
      </c>
      <c r="I288" s="162"/>
      <c r="L288" s="157"/>
      <c r="M288" s="163"/>
      <c r="T288" s="164"/>
      <c r="AT288" s="159" t="s">
        <v>328</v>
      </c>
      <c r="AU288" s="159" t="s">
        <v>88</v>
      </c>
      <c r="AV288" s="12" t="s">
        <v>88</v>
      </c>
      <c r="AW288" s="12" t="s">
        <v>31</v>
      </c>
      <c r="AX288" s="12" t="s">
        <v>76</v>
      </c>
      <c r="AY288" s="159" t="s">
        <v>317</v>
      </c>
    </row>
    <row r="289" spans="2:65" s="13" customFormat="1" ht="10">
      <c r="B289" s="165"/>
      <c r="D289" s="158" t="s">
        <v>328</v>
      </c>
      <c r="E289" s="166" t="s">
        <v>1</v>
      </c>
      <c r="F289" s="167" t="s">
        <v>331</v>
      </c>
      <c r="H289" s="168">
        <v>15.8</v>
      </c>
      <c r="I289" s="169"/>
      <c r="L289" s="165"/>
      <c r="M289" s="170"/>
      <c r="T289" s="171"/>
      <c r="AT289" s="166" t="s">
        <v>328</v>
      </c>
      <c r="AU289" s="166" t="s">
        <v>88</v>
      </c>
      <c r="AV289" s="13" t="s">
        <v>92</v>
      </c>
      <c r="AW289" s="13" t="s">
        <v>31</v>
      </c>
      <c r="AX289" s="13" t="s">
        <v>76</v>
      </c>
      <c r="AY289" s="166" t="s">
        <v>317</v>
      </c>
    </row>
    <row r="290" spans="2:65" s="14" customFormat="1" ht="10">
      <c r="B290" s="172"/>
      <c r="D290" s="158" t="s">
        <v>328</v>
      </c>
      <c r="E290" s="173" t="s">
        <v>1</v>
      </c>
      <c r="F290" s="174" t="s">
        <v>332</v>
      </c>
      <c r="H290" s="175">
        <v>605.00000000000011</v>
      </c>
      <c r="I290" s="176"/>
      <c r="L290" s="172"/>
      <c r="M290" s="177"/>
      <c r="T290" s="178"/>
      <c r="AT290" s="173" t="s">
        <v>328</v>
      </c>
      <c r="AU290" s="173" t="s">
        <v>88</v>
      </c>
      <c r="AV290" s="14" t="s">
        <v>323</v>
      </c>
      <c r="AW290" s="14" t="s">
        <v>31</v>
      </c>
      <c r="AX290" s="14" t="s">
        <v>83</v>
      </c>
      <c r="AY290" s="173" t="s">
        <v>317</v>
      </c>
    </row>
    <row r="291" spans="2:65" s="1" customFormat="1" ht="24.15" customHeight="1">
      <c r="B291" s="142"/>
      <c r="C291" s="143" t="s">
        <v>477</v>
      </c>
      <c r="D291" s="143" t="s">
        <v>319</v>
      </c>
      <c r="E291" s="144" t="s">
        <v>1308</v>
      </c>
      <c r="F291" s="145" t="s">
        <v>1309</v>
      </c>
      <c r="G291" s="146" t="s">
        <v>444</v>
      </c>
      <c r="H291" s="147">
        <v>605</v>
      </c>
      <c r="I291" s="148"/>
      <c r="J291" s="149">
        <f>ROUND(I291*H291,2)</f>
        <v>0</v>
      </c>
      <c r="K291" s="150"/>
      <c r="L291" s="31"/>
      <c r="M291" s="151" t="s">
        <v>1</v>
      </c>
      <c r="N291" s="152" t="s">
        <v>42</v>
      </c>
      <c r="P291" s="153">
        <f>O291*H291</f>
        <v>0</v>
      </c>
      <c r="Q291" s="153">
        <v>0</v>
      </c>
      <c r="R291" s="153">
        <f>Q291*H291</f>
        <v>0</v>
      </c>
      <c r="S291" s="153">
        <v>0</v>
      </c>
      <c r="T291" s="154">
        <f>S291*H291</f>
        <v>0</v>
      </c>
      <c r="AR291" s="155" t="s">
        <v>323</v>
      </c>
      <c r="AT291" s="155" t="s">
        <v>319</v>
      </c>
      <c r="AU291" s="155" t="s">
        <v>88</v>
      </c>
      <c r="AY291" s="16" t="s">
        <v>317</v>
      </c>
      <c r="BE291" s="156">
        <f>IF(N291="základná",J291,0)</f>
        <v>0</v>
      </c>
      <c r="BF291" s="156">
        <f>IF(N291="znížená",J291,0)</f>
        <v>0</v>
      </c>
      <c r="BG291" s="156">
        <f>IF(N291="zákl. prenesená",J291,0)</f>
        <v>0</v>
      </c>
      <c r="BH291" s="156">
        <f>IF(N291="zníž. prenesená",J291,0)</f>
        <v>0</v>
      </c>
      <c r="BI291" s="156">
        <f>IF(N291="nulová",J291,0)</f>
        <v>0</v>
      </c>
      <c r="BJ291" s="16" t="s">
        <v>88</v>
      </c>
      <c r="BK291" s="156">
        <f>ROUND(I291*H291,2)</f>
        <v>0</v>
      </c>
      <c r="BL291" s="16" t="s">
        <v>323</v>
      </c>
      <c r="BM291" s="155" t="s">
        <v>16723</v>
      </c>
    </row>
    <row r="292" spans="2:65" s="1" customFormat="1" ht="16.5" customHeight="1">
      <c r="B292" s="142"/>
      <c r="C292" s="143" t="s">
        <v>481</v>
      </c>
      <c r="D292" s="143" t="s">
        <v>319</v>
      </c>
      <c r="E292" s="144" t="s">
        <v>1311</v>
      </c>
      <c r="F292" s="145" t="s">
        <v>1312</v>
      </c>
      <c r="G292" s="146" t="s">
        <v>439</v>
      </c>
      <c r="H292" s="147">
        <v>2.3050000000000002</v>
      </c>
      <c r="I292" s="148"/>
      <c r="J292" s="149">
        <f>ROUND(I292*H292,2)</f>
        <v>0</v>
      </c>
      <c r="K292" s="150"/>
      <c r="L292" s="31"/>
      <c r="M292" s="151" t="s">
        <v>1</v>
      </c>
      <c r="N292" s="152" t="s">
        <v>42</v>
      </c>
      <c r="P292" s="153">
        <f>O292*H292</f>
        <v>0</v>
      </c>
      <c r="Q292" s="153">
        <v>1.01555</v>
      </c>
      <c r="R292" s="153">
        <f>Q292*H292</f>
        <v>2.3408427500000002</v>
      </c>
      <c r="S292" s="153">
        <v>0</v>
      </c>
      <c r="T292" s="154">
        <f>S292*H292</f>
        <v>0</v>
      </c>
      <c r="AR292" s="155" t="s">
        <v>323</v>
      </c>
      <c r="AT292" s="155" t="s">
        <v>319</v>
      </c>
      <c r="AU292" s="155" t="s">
        <v>88</v>
      </c>
      <c r="AY292" s="16" t="s">
        <v>317</v>
      </c>
      <c r="BE292" s="156">
        <f>IF(N292="základná",J292,0)</f>
        <v>0</v>
      </c>
      <c r="BF292" s="156">
        <f>IF(N292="znížená",J292,0)</f>
        <v>0</v>
      </c>
      <c r="BG292" s="156">
        <f>IF(N292="zákl. prenesená",J292,0)</f>
        <v>0</v>
      </c>
      <c r="BH292" s="156">
        <f>IF(N292="zníž. prenesená",J292,0)</f>
        <v>0</v>
      </c>
      <c r="BI292" s="156">
        <f>IF(N292="nulová",J292,0)</f>
        <v>0</v>
      </c>
      <c r="BJ292" s="16" t="s">
        <v>88</v>
      </c>
      <c r="BK292" s="156">
        <f>ROUND(I292*H292,2)</f>
        <v>0</v>
      </c>
      <c r="BL292" s="16" t="s">
        <v>323</v>
      </c>
      <c r="BM292" s="155" t="s">
        <v>16724</v>
      </c>
    </row>
    <row r="293" spans="2:65" s="12" customFormat="1" ht="10">
      <c r="B293" s="157"/>
      <c r="D293" s="158" t="s">
        <v>328</v>
      </c>
      <c r="E293" s="159" t="s">
        <v>1</v>
      </c>
      <c r="F293" s="160" t="s">
        <v>16725</v>
      </c>
      <c r="H293" s="161">
        <v>2.3050000000000002</v>
      </c>
      <c r="I293" s="162"/>
      <c r="L293" s="157"/>
      <c r="M293" s="163"/>
      <c r="T293" s="164"/>
      <c r="AT293" s="159" t="s">
        <v>328</v>
      </c>
      <c r="AU293" s="159" t="s">
        <v>88</v>
      </c>
      <c r="AV293" s="12" t="s">
        <v>88</v>
      </c>
      <c r="AW293" s="12" t="s">
        <v>31</v>
      </c>
      <c r="AX293" s="12" t="s">
        <v>76</v>
      </c>
      <c r="AY293" s="159" t="s">
        <v>317</v>
      </c>
    </row>
    <row r="294" spans="2:65" s="13" customFormat="1" ht="10">
      <c r="B294" s="165"/>
      <c r="D294" s="158" t="s">
        <v>328</v>
      </c>
      <c r="E294" s="166" t="s">
        <v>1</v>
      </c>
      <c r="F294" s="167" t="s">
        <v>16726</v>
      </c>
      <c r="H294" s="168">
        <v>2.3050000000000002</v>
      </c>
      <c r="I294" s="169"/>
      <c r="L294" s="165"/>
      <c r="M294" s="170"/>
      <c r="T294" s="171"/>
      <c r="AT294" s="166" t="s">
        <v>328</v>
      </c>
      <c r="AU294" s="166" t="s">
        <v>88</v>
      </c>
      <c r="AV294" s="13" t="s">
        <v>92</v>
      </c>
      <c r="AW294" s="13" t="s">
        <v>31</v>
      </c>
      <c r="AX294" s="13" t="s">
        <v>76</v>
      </c>
      <c r="AY294" s="166" t="s">
        <v>317</v>
      </c>
    </row>
    <row r="295" spans="2:65" s="14" customFormat="1" ht="10">
      <c r="B295" s="172"/>
      <c r="D295" s="158" t="s">
        <v>328</v>
      </c>
      <c r="E295" s="173" t="s">
        <v>1</v>
      </c>
      <c r="F295" s="174" t="s">
        <v>332</v>
      </c>
      <c r="H295" s="175">
        <v>2.3050000000000002</v>
      </c>
      <c r="I295" s="176"/>
      <c r="L295" s="172"/>
      <c r="M295" s="177"/>
      <c r="T295" s="178"/>
      <c r="AT295" s="173" t="s">
        <v>328</v>
      </c>
      <c r="AU295" s="173" t="s">
        <v>88</v>
      </c>
      <c r="AV295" s="14" t="s">
        <v>323</v>
      </c>
      <c r="AW295" s="14" t="s">
        <v>31</v>
      </c>
      <c r="AX295" s="14" t="s">
        <v>83</v>
      </c>
      <c r="AY295" s="173" t="s">
        <v>317</v>
      </c>
    </row>
    <row r="296" spans="2:65" s="1" customFormat="1" ht="16.5" customHeight="1">
      <c r="B296" s="142"/>
      <c r="C296" s="143" t="s">
        <v>488</v>
      </c>
      <c r="D296" s="143" t="s">
        <v>319</v>
      </c>
      <c r="E296" s="144" t="s">
        <v>16727</v>
      </c>
      <c r="F296" s="145" t="s">
        <v>16728</v>
      </c>
      <c r="G296" s="146" t="s">
        <v>439</v>
      </c>
      <c r="H296" s="147">
        <v>4.0129999999999999</v>
      </c>
      <c r="I296" s="148"/>
      <c r="J296" s="149">
        <f>ROUND(I296*H296,2)</f>
        <v>0</v>
      </c>
      <c r="K296" s="150"/>
      <c r="L296" s="31"/>
      <c r="M296" s="151" t="s">
        <v>1</v>
      </c>
      <c r="N296" s="152" t="s">
        <v>42</v>
      </c>
      <c r="P296" s="153">
        <f>O296*H296</f>
        <v>0</v>
      </c>
      <c r="Q296" s="153">
        <v>1.20296</v>
      </c>
      <c r="R296" s="153">
        <f>Q296*H296</f>
        <v>4.8274784799999999</v>
      </c>
      <c r="S296" s="153">
        <v>0</v>
      </c>
      <c r="T296" s="154">
        <f>S296*H296</f>
        <v>0</v>
      </c>
      <c r="AR296" s="155" t="s">
        <v>323</v>
      </c>
      <c r="AT296" s="155" t="s">
        <v>319</v>
      </c>
      <c r="AU296" s="155" t="s">
        <v>88</v>
      </c>
      <c r="AY296" s="16" t="s">
        <v>317</v>
      </c>
      <c r="BE296" s="156">
        <f>IF(N296="základná",J296,0)</f>
        <v>0</v>
      </c>
      <c r="BF296" s="156">
        <f>IF(N296="znížená",J296,0)</f>
        <v>0</v>
      </c>
      <c r="BG296" s="156">
        <f>IF(N296="zákl. prenesená",J296,0)</f>
        <v>0</v>
      </c>
      <c r="BH296" s="156">
        <f>IF(N296="zníž. prenesená",J296,0)</f>
        <v>0</v>
      </c>
      <c r="BI296" s="156">
        <f>IF(N296="nulová",J296,0)</f>
        <v>0</v>
      </c>
      <c r="BJ296" s="16" t="s">
        <v>88</v>
      </c>
      <c r="BK296" s="156">
        <f>ROUND(I296*H296,2)</f>
        <v>0</v>
      </c>
      <c r="BL296" s="16" t="s">
        <v>323</v>
      </c>
      <c r="BM296" s="155" t="s">
        <v>16729</v>
      </c>
    </row>
    <row r="297" spans="2:65" s="12" customFormat="1" ht="10">
      <c r="B297" s="157"/>
      <c r="D297" s="158" t="s">
        <v>328</v>
      </c>
      <c r="E297" s="159" t="s">
        <v>1</v>
      </c>
      <c r="F297" s="160" t="s">
        <v>16730</v>
      </c>
      <c r="H297" s="161">
        <v>4.0129999999999999</v>
      </c>
      <c r="I297" s="162"/>
      <c r="L297" s="157"/>
      <c r="M297" s="163"/>
      <c r="T297" s="164"/>
      <c r="AT297" s="159" t="s">
        <v>328</v>
      </c>
      <c r="AU297" s="159" t="s">
        <v>88</v>
      </c>
      <c r="AV297" s="12" t="s">
        <v>88</v>
      </c>
      <c r="AW297" s="12" t="s">
        <v>31</v>
      </c>
      <c r="AX297" s="12" t="s">
        <v>76</v>
      </c>
      <c r="AY297" s="159" t="s">
        <v>317</v>
      </c>
    </row>
    <row r="298" spans="2:65" s="13" customFormat="1" ht="10">
      <c r="B298" s="165"/>
      <c r="D298" s="158" t="s">
        <v>328</v>
      </c>
      <c r="E298" s="166" t="s">
        <v>1</v>
      </c>
      <c r="F298" s="167" t="s">
        <v>1185</v>
      </c>
      <c r="H298" s="168">
        <v>4.0129999999999999</v>
      </c>
      <c r="I298" s="169"/>
      <c r="L298" s="165"/>
      <c r="M298" s="170"/>
      <c r="T298" s="171"/>
      <c r="AT298" s="166" t="s">
        <v>328</v>
      </c>
      <c r="AU298" s="166" t="s">
        <v>88</v>
      </c>
      <c r="AV298" s="13" t="s">
        <v>92</v>
      </c>
      <c r="AW298" s="13" t="s">
        <v>31</v>
      </c>
      <c r="AX298" s="13" t="s">
        <v>76</v>
      </c>
      <c r="AY298" s="166" t="s">
        <v>317</v>
      </c>
    </row>
    <row r="299" spans="2:65" s="14" customFormat="1" ht="10">
      <c r="B299" s="172"/>
      <c r="D299" s="158" t="s">
        <v>328</v>
      </c>
      <c r="E299" s="173" t="s">
        <v>1</v>
      </c>
      <c r="F299" s="174" t="s">
        <v>332</v>
      </c>
      <c r="H299" s="175">
        <v>4.0129999999999999</v>
      </c>
      <c r="I299" s="176"/>
      <c r="L299" s="172"/>
      <c r="M299" s="177"/>
      <c r="T299" s="178"/>
      <c r="AT299" s="173" t="s">
        <v>328</v>
      </c>
      <c r="AU299" s="173" t="s">
        <v>88</v>
      </c>
      <c r="AV299" s="14" t="s">
        <v>323</v>
      </c>
      <c r="AW299" s="14" t="s">
        <v>31</v>
      </c>
      <c r="AX299" s="14" t="s">
        <v>83</v>
      </c>
      <c r="AY299" s="173" t="s">
        <v>317</v>
      </c>
    </row>
    <row r="300" spans="2:65" s="11" customFormat="1" ht="22.75" customHeight="1">
      <c r="B300" s="130"/>
      <c r="D300" s="131" t="s">
        <v>75</v>
      </c>
      <c r="E300" s="140" t="s">
        <v>323</v>
      </c>
      <c r="F300" s="140" t="s">
        <v>1416</v>
      </c>
      <c r="I300" s="133"/>
      <c r="J300" s="141">
        <f>BK300</f>
        <v>0</v>
      </c>
      <c r="L300" s="130"/>
      <c r="M300" s="135"/>
      <c r="P300" s="136">
        <f>SUM(P301:P328)</f>
        <v>0</v>
      </c>
      <c r="R300" s="136">
        <f>SUM(R301:R328)</f>
        <v>167.67935291999996</v>
      </c>
      <c r="T300" s="137">
        <f>SUM(T301:T328)</f>
        <v>0</v>
      </c>
      <c r="AR300" s="131" t="s">
        <v>83</v>
      </c>
      <c r="AT300" s="138" t="s">
        <v>75</v>
      </c>
      <c r="AU300" s="138" t="s">
        <v>83</v>
      </c>
      <c r="AY300" s="131" t="s">
        <v>317</v>
      </c>
      <c r="BK300" s="139">
        <f>SUM(BK301:BK328)</f>
        <v>0</v>
      </c>
    </row>
    <row r="301" spans="2:65" s="1" customFormat="1" ht="24.15" customHeight="1">
      <c r="B301" s="142"/>
      <c r="C301" s="143" t="s">
        <v>495</v>
      </c>
      <c r="D301" s="143" t="s">
        <v>319</v>
      </c>
      <c r="E301" s="144" t="s">
        <v>16274</v>
      </c>
      <c r="F301" s="145" t="s">
        <v>16275</v>
      </c>
      <c r="G301" s="146" t="s">
        <v>322</v>
      </c>
      <c r="H301" s="147">
        <v>65.7</v>
      </c>
      <c r="I301" s="148"/>
      <c r="J301" s="149">
        <f>ROUND(I301*H301,2)</f>
        <v>0</v>
      </c>
      <c r="K301" s="150"/>
      <c r="L301" s="31"/>
      <c r="M301" s="151" t="s">
        <v>1</v>
      </c>
      <c r="N301" s="152" t="s">
        <v>42</v>
      </c>
      <c r="P301" s="153">
        <f>O301*H301</f>
        <v>0</v>
      </c>
      <c r="Q301" s="153">
        <v>2.3141699999999998</v>
      </c>
      <c r="R301" s="153">
        <f>Q301*H301</f>
        <v>152.04096899999999</v>
      </c>
      <c r="S301" s="153">
        <v>0</v>
      </c>
      <c r="T301" s="154">
        <f>S301*H301</f>
        <v>0</v>
      </c>
      <c r="AR301" s="155" t="s">
        <v>323</v>
      </c>
      <c r="AT301" s="155" t="s">
        <v>319</v>
      </c>
      <c r="AU301" s="155" t="s">
        <v>88</v>
      </c>
      <c r="AY301" s="16" t="s">
        <v>317</v>
      </c>
      <c r="BE301" s="156">
        <f>IF(N301="základná",J301,0)</f>
        <v>0</v>
      </c>
      <c r="BF301" s="156">
        <f>IF(N301="znížená",J301,0)</f>
        <v>0</v>
      </c>
      <c r="BG301" s="156">
        <f>IF(N301="zákl. prenesená",J301,0)</f>
        <v>0</v>
      </c>
      <c r="BH301" s="156">
        <f>IF(N301="zníž. prenesená",J301,0)</f>
        <v>0</v>
      </c>
      <c r="BI301" s="156">
        <f>IF(N301="nulová",J301,0)</f>
        <v>0</v>
      </c>
      <c r="BJ301" s="16" t="s">
        <v>88</v>
      </c>
      <c r="BK301" s="156">
        <f>ROUND(I301*H301,2)</f>
        <v>0</v>
      </c>
      <c r="BL301" s="16" t="s">
        <v>323</v>
      </c>
      <c r="BM301" s="155" t="s">
        <v>16731</v>
      </c>
    </row>
    <row r="302" spans="2:65" s="12" customFormat="1" ht="10">
      <c r="B302" s="157"/>
      <c r="D302" s="158" t="s">
        <v>328</v>
      </c>
      <c r="E302" s="159" t="s">
        <v>1</v>
      </c>
      <c r="F302" s="160" t="s">
        <v>16732</v>
      </c>
      <c r="H302" s="161">
        <v>65.7</v>
      </c>
      <c r="I302" s="162"/>
      <c r="L302" s="157"/>
      <c r="M302" s="163"/>
      <c r="T302" s="164"/>
      <c r="AT302" s="159" t="s">
        <v>328</v>
      </c>
      <c r="AU302" s="159" t="s">
        <v>88</v>
      </c>
      <c r="AV302" s="12" t="s">
        <v>88</v>
      </c>
      <c r="AW302" s="12" t="s">
        <v>31</v>
      </c>
      <c r="AX302" s="12" t="s">
        <v>76</v>
      </c>
      <c r="AY302" s="159" t="s">
        <v>317</v>
      </c>
    </row>
    <row r="303" spans="2:65" s="13" customFormat="1" ht="10">
      <c r="B303" s="165"/>
      <c r="D303" s="158" t="s">
        <v>328</v>
      </c>
      <c r="E303" s="166" t="s">
        <v>1</v>
      </c>
      <c r="F303" s="167" t="s">
        <v>331</v>
      </c>
      <c r="H303" s="168">
        <v>65.7</v>
      </c>
      <c r="I303" s="169"/>
      <c r="L303" s="165"/>
      <c r="M303" s="170"/>
      <c r="T303" s="171"/>
      <c r="AT303" s="166" t="s">
        <v>328</v>
      </c>
      <c r="AU303" s="166" t="s">
        <v>88</v>
      </c>
      <c r="AV303" s="13" t="s">
        <v>92</v>
      </c>
      <c r="AW303" s="13" t="s">
        <v>31</v>
      </c>
      <c r="AX303" s="13" t="s">
        <v>76</v>
      </c>
      <c r="AY303" s="166" t="s">
        <v>317</v>
      </c>
    </row>
    <row r="304" spans="2:65" s="14" customFormat="1" ht="10">
      <c r="B304" s="172"/>
      <c r="D304" s="158" t="s">
        <v>328</v>
      </c>
      <c r="E304" s="173" t="s">
        <v>1</v>
      </c>
      <c r="F304" s="174" t="s">
        <v>332</v>
      </c>
      <c r="H304" s="175">
        <v>65.7</v>
      </c>
      <c r="I304" s="176"/>
      <c r="L304" s="172"/>
      <c r="M304" s="177"/>
      <c r="T304" s="178"/>
      <c r="AT304" s="173" t="s">
        <v>328</v>
      </c>
      <c r="AU304" s="173" t="s">
        <v>88</v>
      </c>
      <c r="AV304" s="14" t="s">
        <v>323</v>
      </c>
      <c r="AW304" s="14" t="s">
        <v>31</v>
      </c>
      <c r="AX304" s="14" t="s">
        <v>83</v>
      </c>
      <c r="AY304" s="173" t="s">
        <v>317</v>
      </c>
    </row>
    <row r="305" spans="2:65" s="1" customFormat="1" ht="16.5" customHeight="1">
      <c r="B305" s="142"/>
      <c r="C305" s="143" t="s">
        <v>501</v>
      </c>
      <c r="D305" s="143" t="s">
        <v>319</v>
      </c>
      <c r="E305" s="144" t="s">
        <v>1435</v>
      </c>
      <c r="F305" s="145" t="s">
        <v>1436</v>
      </c>
      <c r="G305" s="146" t="s">
        <v>444</v>
      </c>
      <c r="H305" s="147">
        <v>283.77999999999997</v>
      </c>
      <c r="I305" s="148"/>
      <c r="J305" s="149">
        <f>ROUND(I305*H305,2)</f>
        <v>0</v>
      </c>
      <c r="K305" s="150"/>
      <c r="L305" s="31"/>
      <c r="M305" s="151" t="s">
        <v>1</v>
      </c>
      <c r="N305" s="152" t="s">
        <v>42</v>
      </c>
      <c r="P305" s="153">
        <f>O305*H305</f>
        <v>0</v>
      </c>
      <c r="Q305" s="153">
        <v>1.8600000000000001E-3</v>
      </c>
      <c r="R305" s="153">
        <f>Q305*H305</f>
        <v>0.52783079999999993</v>
      </c>
      <c r="S305" s="153">
        <v>0</v>
      </c>
      <c r="T305" s="154">
        <f>S305*H305</f>
        <v>0</v>
      </c>
      <c r="AR305" s="155" t="s">
        <v>323</v>
      </c>
      <c r="AT305" s="155" t="s">
        <v>319</v>
      </c>
      <c r="AU305" s="155" t="s">
        <v>88</v>
      </c>
      <c r="AY305" s="16" t="s">
        <v>317</v>
      </c>
      <c r="BE305" s="156">
        <f>IF(N305="základná",J305,0)</f>
        <v>0</v>
      </c>
      <c r="BF305" s="156">
        <f>IF(N305="znížená",J305,0)</f>
        <v>0</v>
      </c>
      <c r="BG305" s="156">
        <f>IF(N305="zákl. prenesená",J305,0)</f>
        <v>0</v>
      </c>
      <c r="BH305" s="156">
        <f>IF(N305="zníž. prenesená",J305,0)</f>
        <v>0</v>
      </c>
      <c r="BI305" s="156">
        <f>IF(N305="nulová",J305,0)</f>
        <v>0</v>
      </c>
      <c r="BJ305" s="16" t="s">
        <v>88</v>
      </c>
      <c r="BK305" s="156">
        <f>ROUND(I305*H305,2)</f>
        <v>0</v>
      </c>
      <c r="BL305" s="16" t="s">
        <v>323</v>
      </c>
      <c r="BM305" s="155" t="s">
        <v>16733</v>
      </c>
    </row>
    <row r="306" spans="2:65" s="12" customFormat="1" ht="10">
      <c r="B306" s="157"/>
      <c r="D306" s="158" t="s">
        <v>328</v>
      </c>
      <c r="E306" s="159" t="s">
        <v>1</v>
      </c>
      <c r="F306" s="160" t="s">
        <v>16734</v>
      </c>
      <c r="H306" s="161">
        <v>262.77999999999997</v>
      </c>
      <c r="I306" s="162"/>
      <c r="L306" s="157"/>
      <c r="M306" s="163"/>
      <c r="T306" s="164"/>
      <c r="AT306" s="159" t="s">
        <v>328</v>
      </c>
      <c r="AU306" s="159" t="s">
        <v>88</v>
      </c>
      <c r="AV306" s="12" t="s">
        <v>88</v>
      </c>
      <c r="AW306" s="12" t="s">
        <v>31</v>
      </c>
      <c r="AX306" s="12" t="s">
        <v>76</v>
      </c>
      <c r="AY306" s="159" t="s">
        <v>317</v>
      </c>
    </row>
    <row r="307" spans="2:65" s="12" customFormat="1" ht="10">
      <c r="B307" s="157"/>
      <c r="D307" s="158" t="s">
        <v>328</v>
      </c>
      <c r="E307" s="159" t="s">
        <v>1</v>
      </c>
      <c r="F307" s="160" t="s">
        <v>16735</v>
      </c>
      <c r="H307" s="161">
        <v>21</v>
      </c>
      <c r="I307" s="162"/>
      <c r="L307" s="157"/>
      <c r="M307" s="163"/>
      <c r="T307" s="164"/>
      <c r="AT307" s="159" t="s">
        <v>328</v>
      </c>
      <c r="AU307" s="159" t="s">
        <v>88</v>
      </c>
      <c r="AV307" s="12" t="s">
        <v>88</v>
      </c>
      <c r="AW307" s="12" t="s">
        <v>31</v>
      </c>
      <c r="AX307" s="12" t="s">
        <v>76</v>
      </c>
      <c r="AY307" s="159" t="s">
        <v>317</v>
      </c>
    </row>
    <row r="308" spans="2:65" s="13" customFormat="1" ht="10">
      <c r="B308" s="165"/>
      <c r="D308" s="158" t="s">
        <v>328</v>
      </c>
      <c r="E308" s="166" t="s">
        <v>1</v>
      </c>
      <c r="F308" s="167" t="s">
        <v>331</v>
      </c>
      <c r="H308" s="168">
        <v>283.77999999999997</v>
      </c>
      <c r="I308" s="169"/>
      <c r="L308" s="165"/>
      <c r="M308" s="170"/>
      <c r="T308" s="171"/>
      <c r="AT308" s="166" t="s">
        <v>328</v>
      </c>
      <c r="AU308" s="166" t="s">
        <v>88</v>
      </c>
      <c r="AV308" s="13" t="s">
        <v>92</v>
      </c>
      <c r="AW308" s="13" t="s">
        <v>31</v>
      </c>
      <c r="AX308" s="13" t="s">
        <v>76</v>
      </c>
      <c r="AY308" s="166" t="s">
        <v>317</v>
      </c>
    </row>
    <row r="309" spans="2:65" s="14" customFormat="1" ht="10">
      <c r="B309" s="172"/>
      <c r="D309" s="158" t="s">
        <v>328</v>
      </c>
      <c r="E309" s="173" t="s">
        <v>1</v>
      </c>
      <c r="F309" s="174" t="s">
        <v>332</v>
      </c>
      <c r="H309" s="175">
        <v>283.77999999999997</v>
      </c>
      <c r="I309" s="176"/>
      <c r="L309" s="172"/>
      <c r="M309" s="177"/>
      <c r="T309" s="178"/>
      <c r="AT309" s="173" t="s">
        <v>328</v>
      </c>
      <c r="AU309" s="173" t="s">
        <v>88</v>
      </c>
      <c r="AV309" s="14" t="s">
        <v>323</v>
      </c>
      <c r="AW309" s="14" t="s">
        <v>31</v>
      </c>
      <c r="AX309" s="14" t="s">
        <v>83</v>
      </c>
      <c r="AY309" s="173" t="s">
        <v>317</v>
      </c>
    </row>
    <row r="310" spans="2:65" s="1" customFormat="1" ht="16.5" customHeight="1">
      <c r="B310" s="142"/>
      <c r="C310" s="143" t="s">
        <v>507</v>
      </c>
      <c r="D310" s="143" t="s">
        <v>319</v>
      </c>
      <c r="E310" s="144" t="s">
        <v>1457</v>
      </c>
      <c r="F310" s="145" t="s">
        <v>1458</v>
      </c>
      <c r="G310" s="146" t="s">
        <v>444</v>
      </c>
      <c r="H310" s="147">
        <v>283.77999999999997</v>
      </c>
      <c r="I310" s="148"/>
      <c r="J310" s="149">
        <f>ROUND(I310*H310,2)</f>
        <v>0</v>
      </c>
      <c r="K310" s="150"/>
      <c r="L310" s="31"/>
      <c r="M310" s="151" t="s">
        <v>1</v>
      </c>
      <c r="N310" s="152" t="s">
        <v>42</v>
      </c>
      <c r="P310" s="153">
        <f>O310*H310</f>
        <v>0</v>
      </c>
      <c r="Q310" s="153">
        <v>0</v>
      </c>
      <c r="R310" s="153">
        <f>Q310*H310</f>
        <v>0</v>
      </c>
      <c r="S310" s="153">
        <v>0</v>
      </c>
      <c r="T310" s="154">
        <f>S310*H310</f>
        <v>0</v>
      </c>
      <c r="AR310" s="155" t="s">
        <v>323</v>
      </c>
      <c r="AT310" s="155" t="s">
        <v>319</v>
      </c>
      <c r="AU310" s="155" t="s">
        <v>88</v>
      </c>
      <c r="AY310" s="16" t="s">
        <v>317</v>
      </c>
      <c r="BE310" s="156">
        <f>IF(N310="základná",J310,0)</f>
        <v>0</v>
      </c>
      <c r="BF310" s="156">
        <f>IF(N310="znížená",J310,0)</f>
        <v>0</v>
      </c>
      <c r="BG310" s="156">
        <f>IF(N310="zákl. prenesená",J310,0)</f>
        <v>0</v>
      </c>
      <c r="BH310" s="156">
        <f>IF(N310="zníž. prenesená",J310,0)</f>
        <v>0</v>
      </c>
      <c r="BI310" s="156">
        <f>IF(N310="nulová",J310,0)</f>
        <v>0</v>
      </c>
      <c r="BJ310" s="16" t="s">
        <v>88</v>
      </c>
      <c r="BK310" s="156">
        <f>ROUND(I310*H310,2)</f>
        <v>0</v>
      </c>
      <c r="BL310" s="16" t="s">
        <v>323</v>
      </c>
      <c r="BM310" s="155" t="s">
        <v>16736</v>
      </c>
    </row>
    <row r="311" spans="2:65" s="1" customFormat="1" ht="24.15" customHeight="1">
      <c r="B311" s="142"/>
      <c r="C311" s="143" t="s">
        <v>703</v>
      </c>
      <c r="D311" s="143" t="s">
        <v>319</v>
      </c>
      <c r="E311" s="144" t="s">
        <v>16737</v>
      </c>
      <c r="F311" s="145" t="s">
        <v>16738</v>
      </c>
      <c r="G311" s="146" t="s">
        <v>444</v>
      </c>
      <c r="H311" s="147">
        <v>262.77999999999997</v>
      </c>
      <c r="I311" s="148"/>
      <c r="J311" s="149">
        <f>ROUND(I311*H311,2)</f>
        <v>0</v>
      </c>
      <c r="K311" s="150"/>
      <c r="L311" s="31"/>
      <c r="M311" s="151" t="s">
        <v>1</v>
      </c>
      <c r="N311" s="152" t="s">
        <v>42</v>
      </c>
      <c r="P311" s="153">
        <f>O311*H311</f>
        <v>0</v>
      </c>
      <c r="Q311" s="153">
        <v>2.2100000000000002E-3</v>
      </c>
      <c r="R311" s="153">
        <f>Q311*H311</f>
        <v>0.58074380000000003</v>
      </c>
      <c r="S311" s="153">
        <v>0</v>
      </c>
      <c r="T311" s="154">
        <f>S311*H311</f>
        <v>0</v>
      </c>
      <c r="AR311" s="155" t="s">
        <v>323</v>
      </c>
      <c r="AT311" s="155" t="s">
        <v>319</v>
      </c>
      <c r="AU311" s="155" t="s">
        <v>88</v>
      </c>
      <c r="AY311" s="16" t="s">
        <v>317</v>
      </c>
      <c r="BE311" s="156">
        <f>IF(N311="základná",J311,0)</f>
        <v>0</v>
      </c>
      <c r="BF311" s="156">
        <f>IF(N311="znížená",J311,0)</f>
        <v>0</v>
      </c>
      <c r="BG311" s="156">
        <f>IF(N311="zákl. prenesená",J311,0)</f>
        <v>0</v>
      </c>
      <c r="BH311" s="156">
        <f>IF(N311="zníž. prenesená",J311,0)</f>
        <v>0</v>
      </c>
      <c r="BI311" s="156">
        <f>IF(N311="nulová",J311,0)</f>
        <v>0</v>
      </c>
      <c r="BJ311" s="16" t="s">
        <v>88</v>
      </c>
      <c r="BK311" s="156">
        <f>ROUND(I311*H311,2)</f>
        <v>0</v>
      </c>
      <c r="BL311" s="16" t="s">
        <v>323</v>
      </c>
      <c r="BM311" s="155" t="s">
        <v>16739</v>
      </c>
    </row>
    <row r="312" spans="2:65" s="12" customFormat="1" ht="10">
      <c r="B312" s="157"/>
      <c r="D312" s="158" t="s">
        <v>328</v>
      </c>
      <c r="E312" s="159" t="s">
        <v>1</v>
      </c>
      <c r="F312" s="160" t="s">
        <v>16740</v>
      </c>
      <c r="H312" s="161">
        <v>262.77999999999997</v>
      </c>
      <c r="I312" s="162"/>
      <c r="L312" s="157"/>
      <c r="M312" s="163"/>
      <c r="T312" s="164"/>
      <c r="AT312" s="159" t="s">
        <v>328</v>
      </c>
      <c r="AU312" s="159" t="s">
        <v>88</v>
      </c>
      <c r="AV312" s="12" t="s">
        <v>88</v>
      </c>
      <c r="AW312" s="12" t="s">
        <v>31</v>
      </c>
      <c r="AX312" s="12" t="s">
        <v>76</v>
      </c>
      <c r="AY312" s="159" t="s">
        <v>317</v>
      </c>
    </row>
    <row r="313" spans="2:65" s="13" customFormat="1" ht="10">
      <c r="B313" s="165"/>
      <c r="D313" s="158" t="s">
        <v>328</v>
      </c>
      <c r="E313" s="166" t="s">
        <v>1</v>
      </c>
      <c r="F313" s="167" t="s">
        <v>331</v>
      </c>
      <c r="H313" s="168">
        <v>262.77999999999997</v>
      </c>
      <c r="I313" s="169"/>
      <c r="L313" s="165"/>
      <c r="M313" s="170"/>
      <c r="T313" s="171"/>
      <c r="AT313" s="166" t="s">
        <v>328</v>
      </c>
      <c r="AU313" s="166" t="s">
        <v>88</v>
      </c>
      <c r="AV313" s="13" t="s">
        <v>92</v>
      </c>
      <c r="AW313" s="13" t="s">
        <v>31</v>
      </c>
      <c r="AX313" s="13" t="s">
        <v>76</v>
      </c>
      <c r="AY313" s="166" t="s">
        <v>317</v>
      </c>
    </row>
    <row r="314" spans="2:65" s="14" customFormat="1" ht="10">
      <c r="B314" s="172"/>
      <c r="D314" s="158" t="s">
        <v>328</v>
      </c>
      <c r="E314" s="173" t="s">
        <v>1</v>
      </c>
      <c r="F314" s="174" t="s">
        <v>332</v>
      </c>
      <c r="H314" s="175">
        <v>262.77999999999997</v>
      </c>
      <c r="I314" s="176"/>
      <c r="L314" s="172"/>
      <c r="M314" s="177"/>
      <c r="T314" s="178"/>
      <c r="AT314" s="173" t="s">
        <v>328</v>
      </c>
      <c r="AU314" s="173" t="s">
        <v>88</v>
      </c>
      <c r="AV314" s="14" t="s">
        <v>323</v>
      </c>
      <c r="AW314" s="14" t="s">
        <v>31</v>
      </c>
      <c r="AX314" s="14" t="s">
        <v>83</v>
      </c>
      <c r="AY314" s="173" t="s">
        <v>317</v>
      </c>
    </row>
    <row r="315" spans="2:65" s="1" customFormat="1" ht="24.15" customHeight="1">
      <c r="B315" s="142"/>
      <c r="C315" s="143" t="s">
        <v>647</v>
      </c>
      <c r="D315" s="143" t="s">
        <v>319</v>
      </c>
      <c r="E315" s="144" t="s">
        <v>16741</v>
      </c>
      <c r="F315" s="145" t="s">
        <v>16742</v>
      </c>
      <c r="G315" s="146" t="s">
        <v>444</v>
      </c>
      <c r="H315" s="147">
        <v>262.77999999999997</v>
      </c>
      <c r="I315" s="148"/>
      <c r="J315" s="149">
        <f>ROUND(I315*H315,2)</f>
        <v>0</v>
      </c>
      <c r="K315" s="150"/>
      <c r="L315" s="31"/>
      <c r="M315" s="151" t="s">
        <v>1</v>
      </c>
      <c r="N315" s="152" t="s">
        <v>42</v>
      </c>
      <c r="P315" s="153">
        <f>O315*H315</f>
        <v>0</v>
      </c>
      <c r="Q315" s="153">
        <v>0</v>
      </c>
      <c r="R315" s="153">
        <f>Q315*H315</f>
        <v>0</v>
      </c>
      <c r="S315" s="153">
        <v>0</v>
      </c>
      <c r="T315" s="154">
        <f>S315*H315</f>
        <v>0</v>
      </c>
      <c r="AR315" s="155" t="s">
        <v>323</v>
      </c>
      <c r="AT315" s="155" t="s">
        <v>319</v>
      </c>
      <c r="AU315" s="155" t="s">
        <v>88</v>
      </c>
      <c r="AY315" s="16" t="s">
        <v>317</v>
      </c>
      <c r="BE315" s="156">
        <f>IF(N315="základná",J315,0)</f>
        <v>0</v>
      </c>
      <c r="BF315" s="156">
        <f>IF(N315="znížená",J315,0)</f>
        <v>0</v>
      </c>
      <c r="BG315" s="156">
        <f>IF(N315="zákl. prenesená",J315,0)</f>
        <v>0</v>
      </c>
      <c r="BH315" s="156">
        <f>IF(N315="zníž. prenesená",J315,0)</f>
        <v>0</v>
      </c>
      <c r="BI315" s="156">
        <f>IF(N315="nulová",J315,0)</f>
        <v>0</v>
      </c>
      <c r="BJ315" s="16" t="s">
        <v>88</v>
      </c>
      <c r="BK315" s="156">
        <f>ROUND(I315*H315,2)</f>
        <v>0</v>
      </c>
      <c r="BL315" s="16" t="s">
        <v>323</v>
      </c>
      <c r="BM315" s="155" t="s">
        <v>16743</v>
      </c>
    </row>
    <row r="316" spans="2:65" s="1" customFormat="1" ht="37.75" customHeight="1">
      <c r="B316" s="142"/>
      <c r="C316" s="143" t="s">
        <v>712</v>
      </c>
      <c r="D316" s="143" t="s">
        <v>319</v>
      </c>
      <c r="E316" s="144" t="s">
        <v>1470</v>
      </c>
      <c r="F316" s="145" t="s">
        <v>1471</v>
      </c>
      <c r="G316" s="146" t="s">
        <v>439</v>
      </c>
      <c r="H316" s="147">
        <v>8.5289999999999999</v>
      </c>
      <c r="I316" s="148"/>
      <c r="J316" s="149">
        <f>ROUND(I316*H316,2)</f>
        <v>0</v>
      </c>
      <c r="K316" s="150"/>
      <c r="L316" s="31"/>
      <c r="M316" s="151" t="s">
        <v>1</v>
      </c>
      <c r="N316" s="152" t="s">
        <v>42</v>
      </c>
      <c r="P316" s="153">
        <f>O316*H316</f>
        <v>0</v>
      </c>
      <c r="Q316" s="153">
        <v>1.0162800000000001</v>
      </c>
      <c r="R316" s="153">
        <f>Q316*H316</f>
        <v>8.6678521200000009</v>
      </c>
      <c r="S316" s="153">
        <v>0</v>
      </c>
      <c r="T316" s="154">
        <f>S316*H316</f>
        <v>0</v>
      </c>
      <c r="AR316" s="155" t="s">
        <v>323</v>
      </c>
      <c r="AT316" s="155" t="s">
        <v>319</v>
      </c>
      <c r="AU316" s="155" t="s">
        <v>88</v>
      </c>
      <c r="AY316" s="16" t="s">
        <v>317</v>
      </c>
      <c r="BE316" s="156">
        <f>IF(N316="základná",J316,0)</f>
        <v>0</v>
      </c>
      <c r="BF316" s="156">
        <f>IF(N316="znížená",J316,0)</f>
        <v>0</v>
      </c>
      <c r="BG316" s="156">
        <f>IF(N316="zákl. prenesená",J316,0)</f>
        <v>0</v>
      </c>
      <c r="BH316" s="156">
        <f>IF(N316="zníž. prenesená",J316,0)</f>
        <v>0</v>
      </c>
      <c r="BI316" s="156">
        <f>IF(N316="nulová",J316,0)</f>
        <v>0</v>
      </c>
      <c r="BJ316" s="16" t="s">
        <v>88</v>
      </c>
      <c r="BK316" s="156">
        <f>ROUND(I316*H316,2)</f>
        <v>0</v>
      </c>
      <c r="BL316" s="16" t="s">
        <v>323</v>
      </c>
      <c r="BM316" s="155" t="s">
        <v>16744</v>
      </c>
    </row>
    <row r="317" spans="2:65" s="12" customFormat="1" ht="10">
      <c r="B317" s="157"/>
      <c r="D317" s="158" t="s">
        <v>328</v>
      </c>
      <c r="E317" s="159" t="s">
        <v>1</v>
      </c>
      <c r="F317" s="160" t="s">
        <v>16745</v>
      </c>
      <c r="H317" s="161">
        <v>6.8010000000000002</v>
      </c>
      <c r="I317" s="162"/>
      <c r="L317" s="157"/>
      <c r="M317" s="163"/>
      <c r="T317" s="164"/>
      <c r="AT317" s="159" t="s">
        <v>328</v>
      </c>
      <c r="AU317" s="159" t="s">
        <v>88</v>
      </c>
      <c r="AV317" s="12" t="s">
        <v>88</v>
      </c>
      <c r="AW317" s="12" t="s">
        <v>31</v>
      </c>
      <c r="AX317" s="12" t="s">
        <v>76</v>
      </c>
      <c r="AY317" s="159" t="s">
        <v>317</v>
      </c>
    </row>
    <row r="318" spans="2:65" s="13" customFormat="1" ht="10">
      <c r="B318" s="165"/>
      <c r="D318" s="158" t="s">
        <v>328</v>
      </c>
      <c r="E318" s="166" t="s">
        <v>1</v>
      </c>
      <c r="F318" s="167" t="s">
        <v>1189</v>
      </c>
      <c r="H318" s="168">
        <v>6.8010000000000002</v>
      </c>
      <c r="I318" s="169"/>
      <c r="L318" s="165"/>
      <c r="M318" s="170"/>
      <c r="T318" s="171"/>
      <c r="AT318" s="166" t="s">
        <v>328</v>
      </c>
      <c r="AU318" s="166" t="s">
        <v>88</v>
      </c>
      <c r="AV318" s="13" t="s">
        <v>92</v>
      </c>
      <c r="AW318" s="13" t="s">
        <v>31</v>
      </c>
      <c r="AX318" s="13" t="s">
        <v>76</v>
      </c>
      <c r="AY318" s="166" t="s">
        <v>317</v>
      </c>
    </row>
    <row r="319" spans="2:65" s="12" customFormat="1" ht="10">
      <c r="B319" s="157"/>
      <c r="D319" s="158" t="s">
        <v>328</v>
      </c>
      <c r="E319" s="159" t="s">
        <v>1</v>
      </c>
      <c r="F319" s="160" t="s">
        <v>16746</v>
      </c>
      <c r="H319" s="161">
        <v>1.728</v>
      </c>
      <c r="I319" s="162"/>
      <c r="L319" s="157"/>
      <c r="M319" s="163"/>
      <c r="T319" s="164"/>
      <c r="AT319" s="159" t="s">
        <v>328</v>
      </c>
      <c r="AU319" s="159" t="s">
        <v>88</v>
      </c>
      <c r="AV319" s="12" t="s">
        <v>88</v>
      </c>
      <c r="AW319" s="12" t="s">
        <v>31</v>
      </c>
      <c r="AX319" s="12" t="s">
        <v>76</v>
      </c>
      <c r="AY319" s="159" t="s">
        <v>317</v>
      </c>
    </row>
    <row r="320" spans="2:65" s="13" customFormat="1" ht="10">
      <c r="B320" s="165"/>
      <c r="D320" s="158" t="s">
        <v>328</v>
      </c>
      <c r="E320" s="166" t="s">
        <v>1</v>
      </c>
      <c r="F320" s="167" t="s">
        <v>16747</v>
      </c>
      <c r="H320" s="168">
        <v>1.728</v>
      </c>
      <c r="I320" s="169"/>
      <c r="L320" s="165"/>
      <c r="M320" s="170"/>
      <c r="T320" s="171"/>
      <c r="AT320" s="166" t="s">
        <v>328</v>
      </c>
      <c r="AU320" s="166" t="s">
        <v>88</v>
      </c>
      <c r="AV320" s="13" t="s">
        <v>92</v>
      </c>
      <c r="AW320" s="13" t="s">
        <v>31</v>
      </c>
      <c r="AX320" s="13" t="s">
        <v>76</v>
      </c>
      <c r="AY320" s="166" t="s">
        <v>317</v>
      </c>
    </row>
    <row r="321" spans="2:65" s="14" customFormat="1" ht="10">
      <c r="B321" s="172"/>
      <c r="D321" s="158" t="s">
        <v>328</v>
      </c>
      <c r="E321" s="173" t="s">
        <v>1</v>
      </c>
      <c r="F321" s="174" t="s">
        <v>332</v>
      </c>
      <c r="H321" s="175">
        <v>8.5289999999999999</v>
      </c>
      <c r="I321" s="176"/>
      <c r="L321" s="172"/>
      <c r="M321" s="177"/>
      <c r="T321" s="178"/>
      <c r="AT321" s="173" t="s">
        <v>328</v>
      </c>
      <c r="AU321" s="173" t="s">
        <v>88</v>
      </c>
      <c r="AV321" s="14" t="s">
        <v>323</v>
      </c>
      <c r="AW321" s="14" t="s">
        <v>31</v>
      </c>
      <c r="AX321" s="14" t="s">
        <v>83</v>
      </c>
      <c r="AY321" s="173" t="s">
        <v>317</v>
      </c>
    </row>
    <row r="322" spans="2:65" s="1" customFormat="1" ht="37.75" customHeight="1">
      <c r="B322" s="142"/>
      <c r="C322" s="143" t="s">
        <v>650</v>
      </c>
      <c r="D322" s="143" t="s">
        <v>319</v>
      </c>
      <c r="E322" s="144" t="s">
        <v>1505</v>
      </c>
      <c r="F322" s="145" t="s">
        <v>1506</v>
      </c>
      <c r="G322" s="146" t="s">
        <v>439</v>
      </c>
      <c r="H322" s="147">
        <v>1.75</v>
      </c>
      <c r="I322" s="148"/>
      <c r="J322" s="149">
        <f>ROUND(I322*H322,2)</f>
        <v>0</v>
      </c>
      <c r="K322" s="150"/>
      <c r="L322" s="31"/>
      <c r="M322" s="151" t="s">
        <v>1</v>
      </c>
      <c r="N322" s="152" t="s">
        <v>42</v>
      </c>
      <c r="P322" s="153">
        <f>O322*H322</f>
        <v>0</v>
      </c>
      <c r="Q322" s="153">
        <v>1.20296</v>
      </c>
      <c r="R322" s="153">
        <f>Q322*H322</f>
        <v>2.1051799999999998</v>
      </c>
      <c r="S322" s="153">
        <v>0</v>
      </c>
      <c r="T322" s="154">
        <f>S322*H322</f>
        <v>0</v>
      </c>
      <c r="AR322" s="155" t="s">
        <v>323</v>
      </c>
      <c r="AT322" s="155" t="s">
        <v>319</v>
      </c>
      <c r="AU322" s="155" t="s">
        <v>88</v>
      </c>
      <c r="AY322" s="16" t="s">
        <v>317</v>
      </c>
      <c r="BE322" s="156">
        <f>IF(N322="základná",J322,0)</f>
        <v>0</v>
      </c>
      <c r="BF322" s="156">
        <f>IF(N322="znížená",J322,0)</f>
        <v>0</v>
      </c>
      <c r="BG322" s="156">
        <f>IF(N322="zákl. prenesená",J322,0)</f>
        <v>0</v>
      </c>
      <c r="BH322" s="156">
        <f>IF(N322="zníž. prenesená",J322,0)</f>
        <v>0</v>
      </c>
      <c r="BI322" s="156">
        <f>IF(N322="nulová",J322,0)</f>
        <v>0</v>
      </c>
      <c r="BJ322" s="16" t="s">
        <v>88</v>
      </c>
      <c r="BK322" s="156">
        <f>ROUND(I322*H322,2)</f>
        <v>0</v>
      </c>
      <c r="BL322" s="16" t="s">
        <v>323</v>
      </c>
      <c r="BM322" s="155" t="s">
        <v>16748</v>
      </c>
    </row>
    <row r="323" spans="2:65" s="12" customFormat="1" ht="10">
      <c r="B323" s="157"/>
      <c r="D323" s="158" t="s">
        <v>328</v>
      </c>
      <c r="E323" s="159" t="s">
        <v>1</v>
      </c>
      <c r="F323" s="160" t="s">
        <v>16749</v>
      </c>
      <c r="H323" s="161">
        <v>1.75</v>
      </c>
      <c r="I323" s="162"/>
      <c r="L323" s="157"/>
      <c r="M323" s="163"/>
      <c r="T323" s="164"/>
      <c r="AT323" s="159" t="s">
        <v>328</v>
      </c>
      <c r="AU323" s="159" t="s">
        <v>88</v>
      </c>
      <c r="AV323" s="12" t="s">
        <v>88</v>
      </c>
      <c r="AW323" s="12" t="s">
        <v>31</v>
      </c>
      <c r="AX323" s="12" t="s">
        <v>76</v>
      </c>
      <c r="AY323" s="159" t="s">
        <v>317</v>
      </c>
    </row>
    <row r="324" spans="2:65" s="13" customFormat="1" ht="10">
      <c r="B324" s="165"/>
      <c r="D324" s="158" t="s">
        <v>328</v>
      </c>
      <c r="E324" s="166" t="s">
        <v>1</v>
      </c>
      <c r="F324" s="167" t="s">
        <v>1191</v>
      </c>
      <c r="H324" s="168">
        <v>1.75</v>
      </c>
      <c r="I324" s="169"/>
      <c r="L324" s="165"/>
      <c r="M324" s="170"/>
      <c r="T324" s="171"/>
      <c r="AT324" s="166" t="s">
        <v>328</v>
      </c>
      <c r="AU324" s="166" t="s">
        <v>88</v>
      </c>
      <c r="AV324" s="13" t="s">
        <v>92</v>
      </c>
      <c r="AW324" s="13" t="s">
        <v>31</v>
      </c>
      <c r="AX324" s="13" t="s">
        <v>76</v>
      </c>
      <c r="AY324" s="166" t="s">
        <v>317</v>
      </c>
    </row>
    <row r="325" spans="2:65" s="14" customFormat="1" ht="10">
      <c r="B325" s="172"/>
      <c r="D325" s="158" t="s">
        <v>328</v>
      </c>
      <c r="E325" s="173" t="s">
        <v>1</v>
      </c>
      <c r="F325" s="174" t="s">
        <v>332</v>
      </c>
      <c r="H325" s="175">
        <v>1.75</v>
      </c>
      <c r="I325" s="176"/>
      <c r="L325" s="172"/>
      <c r="M325" s="177"/>
      <c r="T325" s="178"/>
      <c r="AT325" s="173" t="s">
        <v>328</v>
      </c>
      <c r="AU325" s="173" t="s">
        <v>88</v>
      </c>
      <c r="AV325" s="14" t="s">
        <v>323</v>
      </c>
      <c r="AW325" s="14" t="s">
        <v>31</v>
      </c>
      <c r="AX325" s="14" t="s">
        <v>83</v>
      </c>
      <c r="AY325" s="173" t="s">
        <v>317</v>
      </c>
    </row>
    <row r="326" spans="2:65" s="1" customFormat="1" ht="21.75" customHeight="1">
      <c r="B326" s="142"/>
      <c r="C326" s="143" t="s">
        <v>2024</v>
      </c>
      <c r="D326" s="143" t="s">
        <v>319</v>
      </c>
      <c r="E326" s="144" t="s">
        <v>16750</v>
      </c>
      <c r="F326" s="145" t="s">
        <v>16751</v>
      </c>
      <c r="G326" s="146" t="s">
        <v>467</v>
      </c>
      <c r="H326" s="147">
        <v>2</v>
      </c>
      <c r="I326" s="148"/>
      <c r="J326" s="149">
        <f>ROUND(I326*H326,2)</f>
        <v>0</v>
      </c>
      <c r="K326" s="150"/>
      <c r="L326" s="31"/>
      <c r="M326" s="151" t="s">
        <v>1</v>
      </c>
      <c r="N326" s="152" t="s">
        <v>42</v>
      </c>
      <c r="P326" s="153">
        <f>O326*H326</f>
        <v>0</v>
      </c>
      <c r="Q326" s="153">
        <v>8.1388600000000005E-2</v>
      </c>
      <c r="R326" s="153">
        <f>Q326*H326</f>
        <v>0.16277720000000001</v>
      </c>
      <c r="S326" s="153">
        <v>0</v>
      </c>
      <c r="T326" s="154">
        <f>S326*H326</f>
        <v>0</v>
      </c>
      <c r="AR326" s="155" t="s">
        <v>323</v>
      </c>
      <c r="AT326" s="155" t="s">
        <v>319</v>
      </c>
      <c r="AU326" s="155" t="s">
        <v>88</v>
      </c>
      <c r="AY326" s="16" t="s">
        <v>317</v>
      </c>
      <c r="BE326" s="156">
        <f>IF(N326="základná",J326,0)</f>
        <v>0</v>
      </c>
      <c r="BF326" s="156">
        <f>IF(N326="znížená",J326,0)</f>
        <v>0</v>
      </c>
      <c r="BG326" s="156">
        <f>IF(N326="zákl. prenesená",J326,0)</f>
        <v>0</v>
      </c>
      <c r="BH326" s="156">
        <f>IF(N326="zníž. prenesená",J326,0)</f>
        <v>0</v>
      </c>
      <c r="BI326" s="156">
        <f>IF(N326="nulová",J326,0)</f>
        <v>0</v>
      </c>
      <c r="BJ326" s="16" t="s">
        <v>88</v>
      </c>
      <c r="BK326" s="156">
        <f>ROUND(I326*H326,2)</f>
        <v>0</v>
      </c>
      <c r="BL326" s="16" t="s">
        <v>323</v>
      </c>
      <c r="BM326" s="155" t="s">
        <v>16752</v>
      </c>
    </row>
    <row r="327" spans="2:65" s="1" customFormat="1" ht="33" customHeight="1">
      <c r="B327" s="142"/>
      <c r="C327" s="179" t="s">
        <v>2028</v>
      </c>
      <c r="D327" s="179" t="s">
        <v>454</v>
      </c>
      <c r="E327" s="180" t="s">
        <v>16753</v>
      </c>
      <c r="F327" s="181" t="s">
        <v>16754</v>
      </c>
      <c r="G327" s="182" t="s">
        <v>467</v>
      </c>
      <c r="H327" s="183">
        <v>1</v>
      </c>
      <c r="I327" s="184"/>
      <c r="J327" s="185">
        <f>ROUND(I327*H327,2)</f>
        <v>0</v>
      </c>
      <c r="K327" s="186"/>
      <c r="L327" s="187"/>
      <c r="M327" s="188" t="s">
        <v>1</v>
      </c>
      <c r="N327" s="189" t="s">
        <v>42</v>
      </c>
      <c r="P327" s="153">
        <f>O327*H327</f>
        <v>0</v>
      </c>
      <c r="Q327" s="153">
        <v>1.7969999999999999</v>
      </c>
      <c r="R327" s="153">
        <f>Q327*H327</f>
        <v>1.7969999999999999</v>
      </c>
      <c r="S327" s="153">
        <v>0</v>
      </c>
      <c r="T327" s="154">
        <f>S327*H327</f>
        <v>0</v>
      </c>
      <c r="AR327" s="155" t="s">
        <v>356</v>
      </c>
      <c r="AT327" s="155" t="s">
        <v>454</v>
      </c>
      <c r="AU327" s="155" t="s">
        <v>88</v>
      </c>
      <c r="AY327" s="16" t="s">
        <v>317</v>
      </c>
      <c r="BE327" s="156">
        <f>IF(N327="základná",J327,0)</f>
        <v>0</v>
      </c>
      <c r="BF327" s="156">
        <f>IF(N327="znížená",J327,0)</f>
        <v>0</v>
      </c>
      <c r="BG327" s="156">
        <f>IF(N327="zákl. prenesená",J327,0)</f>
        <v>0</v>
      </c>
      <c r="BH327" s="156">
        <f>IF(N327="zníž. prenesená",J327,0)</f>
        <v>0</v>
      </c>
      <c r="BI327" s="156">
        <f>IF(N327="nulová",J327,0)</f>
        <v>0</v>
      </c>
      <c r="BJ327" s="16" t="s">
        <v>88</v>
      </c>
      <c r="BK327" s="156">
        <f>ROUND(I327*H327,2)</f>
        <v>0</v>
      </c>
      <c r="BL327" s="16" t="s">
        <v>323</v>
      </c>
      <c r="BM327" s="155" t="s">
        <v>16755</v>
      </c>
    </row>
    <row r="328" spans="2:65" s="1" customFormat="1" ht="33" customHeight="1">
      <c r="B328" s="142"/>
      <c r="C328" s="179" t="s">
        <v>2035</v>
      </c>
      <c r="D328" s="179" t="s">
        <v>454</v>
      </c>
      <c r="E328" s="180" t="s">
        <v>16756</v>
      </c>
      <c r="F328" s="181" t="s">
        <v>16757</v>
      </c>
      <c r="G328" s="182" t="s">
        <v>467</v>
      </c>
      <c r="H328" s="183">
        <v>1</v>
      </c>
      <c r="I328" s="184"/>
      <c r="J328" s="185">
        <f>ROUND(I328*H328,2)</f>
        <v>0</v>
      </c>
      <c r="K328" s="186"/>
      <c r="L328" s="187"/>
      <c r="M328" s="188" t="s">
        <v>1</v>
      </c>
      <c r="N328" s="189" t="s">
        <v>42</v>
      </c>
      <c r="P328" s="153">
        <f>O328*H328</f>
        <v>0</v>
      </c>
      <c r="Q328" s="153">
        <v>1.7969999999999999</v>
      </c>
      <c r="R328" s="153">
        <f>Q328*H328</f>
        <v>1.7969999999999999</v>
      </c>
      <c r="S328" s="153">
        <v>0</v>
      </c>
      <c r="T328" s="154">
        <f>S328*H328</f>
        <v>0</v>
      </c>
      <c r="AR328" s="155" t="s">
        <v>356</v>
      </c>
      <c r="AT328" s="155" t="s">
        <v>454</v>
      </c>
      <c r="AU328" s="155" t="s">
        <v>88</v>
      </c>
      <c r="AY328" s="16" t="s">
        <v>317</v>
      </c>
      <c r="BE328" s="156">
        <f>IF(N328="základná",J328,0)</f>
        <v>0</v>
      </c>
      <c r="BF328" s="156">
        <f>IF(N328="znížená",J328,0)</f>
        <v>0</v>
      </c>
      <c r="BG328" s="156">
        <f>IF(N328="zákl. prenesená",J328,0)</f>
        <v>0</v>
      </c>
      <c r="BH328" s="156">
        <f>IF(N328="zníž. prenesená",J328,0)</f>
        <v>0</v>
      </c>
      <c r="BI328" s="156">
        <f>IF(N328="nulová",J328,0)</f>
        <v>0</v>
      </c>
      <c r="BJ328" s="16" t="s">
        <v>88</v>
      </c>
      <c r="BK328" s="156">
        <f>ROUND(I328*H328,2)</f>
        <v>0</v>
      </c>
      <c r="BL328" s="16" t="s">
        <v>323</v>
      </c>
      <c r="BM328" s="155" t="s">
        <v>16758</v>
      </c>
    </row>
    <row r="329" spans="2:65" s="11" customFormat="1" ht="22.75" customHeight="1">
      <c r="B329" s="130"/>
      <c r="D329" s="131" t="s">
        <v>75</v>
      </c>
      <c r="E329" s="140" t="s">
        <v>341</v>
      </c>
      <c r="F329" s="140" t="s">
        <v>1692</v>
      </c>
      <c r="I329" s="133"/>
      <c r="J329" s="141">
        <f>BK329</f>
        <v>0</v>
      </c>
      <c r="L329" s="130"/>
      <c r="M329" s="135"/>
      <c r="P329" s="136">
        <f>SUM(P330:P340)</f>
        <v>0</v>
      </c>
      <c r="R329" s="136">
        <f>SUM(R330:R340)</f>
        <v>229.94365712000001</v>
      </c>
      <c r="T329" s="137">
        <f>SUM(T330:T340)</f>
        <v>0</v>
      </c>
      <c r="AR329" s="131" t="s">
        <v>83</v>
      </c>
      <c r="AT329" s="138" t="s">
        <v>75</v>
      </c>
      <c r="AU329" s="138" t="s">
        <v>83</v>
      </c>
      <c r="AY329" s="131" t="s">
        <v>317</v>
      </c>
      <c r="BK329" s="139">
        <f>SUM(BK330:BK340)</f>
        <v>0</v>
      </c>
    </row>
    <row r="330" spans="2:65" s="1" customFormat="1" ht="33" customHeight="1">
      <c r="B330" s="142"/>
      <c r="C330" s="143" t="s">
        <v>722</v>
      </c>
      <c r="D330" s="143" t="s">
        <v>319</v>
      </c>
      <c r="E330" s="144" t="s">
        <v>1693</v>
      </c>
      <c r="F330" s="145" t="s">
        <v>1694</v>
      </c>
      <c r="G330" s="146" t="s">
        <v>322</v>
      </c>
      <c r="H330" s="147">
        <v>104.58</v>
      </c>
      <c r="I330" s="148"/>
      <c r="J330" s="149">
        <f>ROUND(I330*H330,2)</f>
        <v>0</v>
      </c>
      <c r="K330" s="150"/>
      <c r="L330" s="31"/>
      <c r="M330" s="151" t="s">
        <v>1</v>
      </c>
      <c r="N330" s="152" t="s">
        <v>42</v>
      </c>
      <c r="P330" s="153">
        <f>O330*H330</f>
        <v>0</v>
      </c>
      <c r="Q330" s="153">
        <v>2.0840000000000001</v>
      </c>
      <c r="R330" s="153">
        <f>Q330*H330</f>
        <v>217.94472000000002</v>
      </c>
      <c r="S330" s="153">
        <v>0</v>
      </c>
      <c r="T330" s="154">
        <f>S330*H330</f>
        <v>0</v>
      </c>
      <c r="AR330" s="155" t="s">
        <v>323</v>
      </c>
      <c r="AT330" s="155" t="s">
        <v>319</v>
      </c>
      <c r="AU330" s="155" t="s">
        <v>88</v>
      </c>
      <c r="AY330" s="16" t="s">
        <v>317</v>
      </c>
      <c r="BE330" s="156">
        <f>IF(N330="základná",J330,0)</f>
        <v>0</v>
      </c>
      <c r="BF330" s="156">
        <f>IF(N330="znížená",J330,0)</f>
        <v>0</v>
      </c>
      <c r="BG330" s="156">
        <f>IF(N330="zákl. prenesená",J330,0)</f>
        <v>0</v>
      </c>
      <c r="BH330" s="156">
        <f>IF(N330="zníž. prenesená",J330,0)</f>
        <v>0</v>
      </c>
      <c r="BI330" s="156">
        <f>IF(N330="nulová",J330,0)</f>
        <v>0</v>
      </c>
      <c r="BJ330" s="16" t="s">
        <v>88</v>
      </c>
      <c r="BK330" s="156">
        <f>ROUND(I330*H330,2)</f>
        <v>0</v>
      </c>
      <c r="BL330" s="16" t="s">
        <v>323</v>
      </c>
      <c r="BM330" s="155" t="s">
        <v>16759</v>
      </c>
    </row>
    <row r="331" spans="2:65" s="12" customFormat="1" ht="10">
      <c r="B331" s="157"/>
      <c r="D331" s="158" t="s">
        <v>328</v>
      </c>
      <c r="E331" s="159" t="s">
        <v>1</v>
      </c>
      <c r="F331" s="160" t="s">
        <v>16760</v>
      </c>
      <c r="H331" s="161">
        <v>6.5519999999999996</v>
      </c>
      <c r="I331" s="162"/>
      <c r="L331" s="157"/>
      <c r="M331" s="163"/>
      <c r="T331" s="164"/>
      <c r="AT331" s="159" t="s">
        <v>328</v>
      </c>
      <c r="AU331" s="159" t="s">
        <v>88</v>
      </c>
      <c r="AV331" s="12" t="s">
        <v>88</v>
      </c>
      <c r="AW331" s="12" t="s">
        <v>31</v>
      </c>
      <c r="AX331" s="12" t="s">
        <v>76</v>
      </c>
      <c r="AY331" s="159" t="s">
        <v>317</v>
      </c>
    </row>
    <row r="332" spans="2:65" s="12" customFormat="1" ht="10">
      <c r="B332" s="157"/>
      <c r="D332" s="158" t="s">
        <v>328</v>
      </c>
      <c r="E332" s="159" t="s">
        <v>1</v>
      </c>
      <c r="F332" s="160" t="s">
        <v>16761</v>
      </c>
      <c r="H332" s="161">
        <v>3.9689999999999999</v>
      </c>
      <c r="I332" s="162"/>
      <c r="L332" s="157"/>
      <c r="M332" s="163"/>
      <c r="T332" s="164"/>
      <c r="AT332" s="159" t="s">
        <v>328</v>
      </c>
      <c r="AU332" s="159" t="s">
        <v>88</v>
      </c>
      <c r="AV332" s="12" t="s">
        <v>88</v>
      </c>
      <c r="AW332" s="12" t="s">
        <v>31</v>
      </c>
      <c r="AX332" s="12" t="s">
        <v>76</v>
      </c>
      <c r="AY332" s="159" t="s">
        <v>317</v>
      </c>
    </row>
    <row r="333" spans="2:65" s="12" customFormat="1" ht="10">
      <c r="B333" s="157"/>
      <c r="D333" s="158" t="s">
        <v>328</v>
      </c>
      <c r="E333" s="159" t="s">
        <v>1</v>
      </c>
      <c r="F333" s="160" t="s">
        <v>16762</v>
      </c>
      <c r="H333" s="161">
        <v>86.058000000000007</v>
      </c>
      <c r="I333" s="162"/>
      <c r="L333" s="157"/>
      <c r="M333" s="163"/>
      <c r="T333" s="164"/>
      <c r="AT333" s="159" t="s">
        <v>328</v>
      </c>
      <c r="AU333" s="159" t="s">
        <v>88</v>
      </c>
      <c r="AV333" s="12" t="s">
        <v>88</v>
      </c>
      <c r="AW333" s="12" t="s">
        <v>31</v>
      </c>
      <c r="AX333" s="12" t="s">
        <v>76</v>
      </c>
      <c r="AY333" s="159" t="s">
        <v>317</v>
      </c>
    </row>
    <row r="334" spans="2:65" s="12" customFormat="1" ht="10">
      <c r="B334" s="157"/>
      <c r="D334" s="158" t="s">
        <v>328</v>
      </c>
      <c r="E334" s="159" t="s">
        <v>1</v>
      </c>
      <c r="F334" s="160" t="s">
        <v>16763</v>
      </c>
      <c r="H334" s="161">
        <v>8.0009999999999994</v>
      </c>
      <c r="I334" s="162"/>
      <c r="L334" s="157"/>
      <c r="M334" s="163"/>
      <c r="T334" s="164"/>
      <c r="AT334" s="159" t="s">
        <v>328</v>
      </c>
      <c r="AU334" s="159" t="s">
        <v>88</v>
      </c>
      <c r="AV334" s="12" t="s">
        <v>88</v>
      </c>
      <c r="AW334" s="12" t="s">
        <v>31</v>
      </c>
      <c r="AX334" s="12" t="s">
        <v>76</v>
      </c>
      <c r="AY334" s="159" t="s">
        <v>317</v>
      </c>
    </row>
    <row r="335" spans="2:65" s="13" customFormat="1" ht="10">
      <c r="B335" s="165"/>
      <c r="D335" s="158" t="s">
        <v>328</v>
      </c>
      <c r="E335" s="166" t="s">
        <v>1</v>
      </c>
      <c r="F335" s="167" t="s">
        <v>331</v>
      </c>
      <c r="H335" s="168">
        <v>104.58000000000001</v>
      </c>
      <c r="I335" s="169"/>
      <c r="L335" s="165"/>
      <c r="M335" s="170"/>
      <c r="T335" s="171"/>
      <c r="AT335" s="166" t="s">
        <v>328</v>
      </c>
      <c r="AU335" s="166" t="s">
        <v>88</v>
      </c>
      <c r="AV335" s="13" t="s">
        <v>92</v>
      </c>
      <c r="AW335" s="13" t="s">
        <v>31</v>
      </c>
      <c r="AX335" s="13" t="s">
        <v>76</v>
      </c>
      <c r="AY335" s="166" t="s">
        <v>317</v>
      </c>
    </row>
    <row r="336" spans="2:65" s="14" customFormat="1" ht="10">
      <c r="B336" s="172"/>
      <c r="D336" s="158" t="s">
        <v>328</v>
      </c>
      <c r="E336" s="173" t="s">
        <v>1</v>
      </c>
      <c r="F336" s="174" t="s">
        <v>332</v>
      </c>
      <c r="H336" s="175">
        <v>104.58000000000001</v>
      </c>
      <c r="I336" s="176"/>
      <c r="L336" s="172"/>
      <c r="M336" s="177"/>
      <c r="T336" s="178"/>
      <c r="AT336" s="173" t="s">
        <v>328</v>
      </c>
      <c r="AU336" s="173" t="s">
        <v>88</v>
      </c>
      <c r="AV336" s="14" t="s">
        <v>323</v>
      </c>
      <c r="AW336" s="14" t="s">
        <v>31</v>
      </c>
      <c r="AX336" s="14" t="s">
        <v>83</v>
      </c>
      <c r="AY336" s="173" t="s">
        <v>317</v>
      </c>
    </row>
    <row r="337" spans="2:65" s="1" customFormat="1" ht="16.5" customHeight="1">
      <c r="B337" s="142"/>
      <c r="C337" s="143" t="s">
        <v>655</v>
      </c>
      <c r="D337" s="143" t="s">
        <v>319</v>
      </c>
      <c r="E337" s="144" t="s">
        <v>1698</v>
      </c>
      <c r="F337" s="145" t="s">
        <v>1699</v>
      </c>
      <c r="G337" s="146" t="s">
        <v>444</v>
      </c>
      <c r="H337" s="147">
        <v>16.748000000000001</v>
      </c>
      <c r="I337" s="148"/>
      <c r="J337" s="149">
        <f>ROUND(I337*H337,2)</f>
        <v>0</v>
      </c>
      <c r="K337" s="150"/>
      <c r="L337" s="31"/>
      <c r="M337" s="151" t="s">
        <v>1</v>
      </c>
      <c r="N337" s="152" t="s">
        <v>42</v>
      </c>
      <c r="P337" s="153">
        <f>O337*H337</f>
        <v>0</v>
      </c>
      <c r="Q337" s="153">
        <v>0.71643999999999997</v>
      </c>
      <c r="R337" s="153">
        <f>Q337*H337</f>
        <v>11.998937120000001</v>
      </c>
      <c r="S337" s="153">
        <v>0</v>
      </c>
      <c r="T337" s="154">
        <f>S337*H337</f>
        <v>0</v>
      </c>
      <c r="AR337" s="155" t="s">
        <v>323</v>
      </c>
      <c r="AT337" s="155" t="s">
        <v>319</v>
      </c>
      <c r="AU337" s="155" t="s">
        <v>88</v>
      </c>
      <c r="AY337" s="16" t="s">
        <v>317</v>
      </c>
      <c r="BE337" s="156">
        <f>IF(N337="základná",J337,0)</f>
        <v>0</v>
      </c>
      <c r="BF337" s="156">
        <f>IF(N337="znížená",J337,0)</f>
        <v>0</v>
      </c>
      <c r="BG337" s="156">
        <f>IF(N337="zákl. prenesená",J337,0)</f>
        <v>0</v>
      </c>
      <c r="BH337" s="156">
        <f>IF(N337="zníž. prenesená",J337,0)</f>
        <v>0</v>
      </c>
      <c r="BI337" s="156">
        <f>IF(N337="nulová",J337,0)</f>
        <v>0</v>
      </c>
      <c r="BJ337" s="16" t="s">
        <v>88</v>
      </c>
      <c r="BK337" s="156">
        <f>ROUND(I337*H337,2)</f>
        <v>0</v>
      </c>
      <c r="BL337" s="16" t="s">
        <v>323</v>
      </c>
      <c r="BM337" s="155" t="s">
        <v>16764</v>
      </c>
    </row>
    <row r="338" spans="2:65" s="12" customFormat="1" ht="10">
      <c r="B338" s="157"/>
      <c r="D338" s="158" t="s">
        <v>328</v>
      </c>
      <c r="E338" s="159" t="s">
        <v>1</v>
      </c>
      <c r="F338" s="160" t="s">
        <v>16765</v>
      </c>
      <c r="H338" s="161">
        <v>16.748000000000001</v>
      </c>
      <c r="I338" s="162"/>
      <c r="L338" s="157"/>
      <c r="M338" s="163"/>
      <c r="T338" s="164"/>
      <c r="AT338" s="159" t="s">
        <v>328</v>
      </c>
      <c r="AU338" s="159" t="s">
        <v>88</v>
      </c>
      <c r="AV338" s="12" t="s">
        <v>88</v>
      </c>
      <c r="AW338" s="12" t="s">
        <v>31</v>
      </c>
      <c r="AX338" s="12" t="s">
        <v>76</v>
      </c>
      <c r="AY338" s="159" t="s">
        <v>317</v>
      </c>
    </row>
    <row r="339" spans="2:65" s="13" customFormat="1" ht="10">
      <c r="B339" s="165"/>
      <c r="D339" s="158" t="s">
        <v>328</v>
      </c>
      <c r="E339" s="166" t="s">
        <v>1</v>
      </c>
      <c r="F339" s="167" t="s">
        <v>331</v>
      </c>
      <c r="H339" s="168">
        <v>16.748000000000001</v>
      </c>
      <c r="I339" s="169"/>
      <c r="L339" s="165"/>
      <c r="M339" s="170"/>
      <c r="T339" s="171"/>
      <c r="AT339" s="166" t="s">
        <v>328</v>
      </c>
      <c r="AU339" s="166" t="s">
        <v>88</v>
      </c>
      <c r="AV339" s="13" t="s">
        <v>92</v>
      </c>
      <c r="AW339" s="13" t="s">
        <v>31</v>
      </c>
      <c r="AX339" s="13" t="s">
        <v>76</v>
      </c>
      <c r="AY339" s="166" t="s">
        <v>317</v>
      </c>
    </row>
    <row r="340" spans="2:65" s="14" customFormat="1" ht="10">
      <c r="B340" s="172"/>
      <c r="D340" s="158" t="s">
        <v>328</v>
      </c>
      <c r="E340" s="173" t="s">
        <v>1</v>
      </c>
      <c r="F340" s="174" t="s">
        <v>332</v>
      </c>
      <c r="H340" s="175">
        <v>16.748000000000001</v>
      </c>
      <c r="I340" s="176"/>
      <c r="L340" s="172"/>
      <c r="M340" s="177"/>
      <c r="T340" s="178"/>
      <c r="AT340" s="173" t="s">
        <v>328</v>
      </c>
      <c r="AU340" s="173" t="s">
        <v>88</v>
      </c>
      <c r="AV340" s="14" t="s">
        <v>323</v>
      </c>
      <c r="AW340" s="14" t="s">
        <v>31</v>
      </c>
      <c r="AX340" s="14" t="s">
        <v>83</v>
      </c>
      <c r="AY340" s="173" t="s">
        <v>317</v>
      </c>
    </row>
    <row r="341" spans="2:65" s="11" customFormat="1" ht="22.75" customHeight="1">
      <c r="B341" s="130"/>
      <c r="D341" s="131" t="s">
        <v>75</v>
      </c>
      <c r="E341" s="140" t="s">
        <v>346</v>
      </c>
      <c r="F341" s="140" t="s">
        <v>1703</v>
      </c>
      <c r="I341" s="133"/>
      <c r="J341" s="141">
        <f>BK341</f>
        <v>0</v>
      </c>
      <c r="L341" s="130"/>
      <c r="M341" s="135"/>
      <c r="P341" s="136">
        <f>SUM(P342:P361)</f>
        <v>0</v>
      </c>
      <c r="R341" s="136">
        <f>SUM(R342:R361)</f>
        <v>114.0602023</v>
      </c>
      <c r="T341" s="137">
        <f>SUM(T342:T361)</f>
        <v>0</v>
      </c>
      <c r="AR341" s="131" t="s">
        <v>83</v>
      </c>
      <c r="AT341" s="138" t="s">
        <v>75</v>
      </c>
      <c r="AU341" s="138" t="s">
        <v>83</v>
      </c>
      <c r="AY341" s="131" t="s">
        <v>317</v>
      </c>
      <c r="BK341" s="139">
        <f>SUM(BK342:BK361)</f>
        <v>0</v>
      </c>
    </row>
    <row r="342" spans="2:65" s="1" customFormat="1" ht="37.75" customHeight="1">
      <c r="B342" s="142"/>
      <c r="C342" s="143" t="s">
        <v>729</v>
      </c>
      <c r="D342" s="143" t="s">
        <v>319</v>
      </c>
      <c r="E342" s="144" t="s">
        <v>16766</v>
      </c>
      <c r="F342" s="145" t="s">
        <v>16767</v>
      </c>
      <c r="G342" s="146" t="s">
        <v>444</v>
      </c>
      <c r="H342" s="147">
        <v>409.78800000000001</v>
      </c>
      <c r="I342" s="148"/>
      <c r="J342" s="149">
        <f>ROUND(I342*H342,2)</f>
        <v>0</v>
      </c>
      <c r="K342" s="150"/>
      <c r="L342" s="31"/>
      <c r="M342" s="151" t="s">
        <v>1</v>
      </c>
      <c r="N342" s="152" t="s">
        <v>42</v>
      </c>
      <c r="P342" s="153">
        <f>O342*H342</f>
        <v>0</v>
      </c>
      <c r="Q342" s="153">
        <v>5.0000000000000001E-4</v>
      </c>
      <c r="R342" s="153">
        <f>Q342*H342</f>
        <v>0.20489400000000002</v>
      </c>
      <c r="S342" s="153">
        <v>0</v>
      </c>
      <c r="T342" s="154">
        <f>S342*H342</f>
        <v>0</v>
      </c>
      <c r="AR342" s="155" t="s">
        <v>323</v>
      </c>
      <c r="AT342" s="155" t="s">
        <v>319</v>
      </c>
      <c r="AU342" s="155" t="s">
        <v>88</v>
      </c>
      <c r="AY342" s="16" t="s">
        <v>317</v>
      </c>
      <c r="BE342" s="156">
        <f>IF(N342="základná",J342,0)</f>
        <v>0</v>
      </c>
      <c r="BF342" s="156">
        <f>IF(N342="znížená",J342,0)</f>
        <v>0</v>
      </c>
      <c r="BG342" s="156">
        <f>IF(N342="zákl. prenesená",J342,0)</f>
        <v>0</v>
      </c>
      <c r="BH342" s="156">
        <f>IF(N342="zníž. prenesená",J342,0)</f>
        <v>0</v>
      </c>
      <c r="BI342" s="156">
        <f>IF(N342="nulová",J342,0)</f>
        <v>0</v>
      </c>
      <c r="BJ342" s="16" t="s">
        <v>88</v>
      </c>
      <c r="BK342" s="156">
        <f>ROUND(I342*H342,2)</f>
        <v>0</v>
      </c>
      <c r="BL342" s="16" t="s">
        <v>323</v>
      </c>
      <c r="BM342" s="155" t="s">
        <v>16768</v>
      </c>
    </row>
    <row r="343" spans="2:65" s="12" customFormat="1" ht="10">
      <c r="B343" s="157"/>
      <c r="D343" s="158" t="s">
        <v>328</v>
      </c>
      <c r="E343" s="159" t="s">
        <v>1</v>
      </c>
      <c r="F343" s="160" t="s">
        <v>16769</v>
      </c>
      <c r="H343" s="161">
        <v>409.78800000000001</v>
      </c>
      <c r="I343" s="162"/>
      <c r="L343" s="157"/>
      <c r="M343" s="163"/>
      <c r="T343" s="164"/>
      <c r="AT343" s="159" t="s">
        <v>328</v>
      </c>
      <c r="AU343" s="159" t="s">
        <v>88</v>
      </c>
      <c r="AV343" s="12" t="s">
        <v>88</v>
      </c>
      <c r="AW343" s="12" t="s">
        <v>31</v>
      </c>
      <c r="AX343" s="12" t="s">
        <v>76</v>
      </c>
      <c r="AY343" s="159" t="s">
        <v>317</v>
      </c>
    </row>
    <row r="344" spans="2:65" s="13" customFormat="1" ht="10">
      <c r="B344" s="165"/>
      <c r="D344" s="158" t="s">
        <v>328</v>
      </c>
      <c r="E344" s="166" t="s">
        <v>1</v>
      </c>
      <c r="F344" s="167" t="s">
        <v>331</v>
      </c>
      <c r="H344" s="168">
        <v>409.78800000000001</v>
      </c>
      <c r="I344" s="169"/>
      <c r="L344" s="165"/>
      <c r="M344" s="170"/>
      <c r="T344" s="171"/>
      <c r="AT344" s="166" t="s">
        <v>328</v>
      </c>
      <c r="AU344" s="166" t="s">
        <v>88</v>
      </c>
      <c r="AV344" s="13" t="s">
        <v>92</v>
      </c>
      <c r="AW344" s="13" t="s">
        <v>31</v>
      </c>
      <c r="AX344" s="13" t="s">
        <v>76</v>
      </c>
      <c r="AY344" s="166" t="s">
        <v>317</v>
      </c>
    </row>
    <row r="345" spans="2:65" s="14" customFormat="1" ht="10">
      <c r="B345" s="172"/>
      <c r="D345" s="158" t="s">
        <v>328</v>
      </c>
      <c r="E345" s="173" t="s">
        <v>1</v>
      </c>
      <c r="F345" s="174" t="s">
        <v>332</v>
      </c>
      <c r="H345" s="175">
        <v>409.78800000000001</v>
      </c>
      <c r="I345" s="176"/>
      <c r="L345" s="172"/>
      <c r="M345" s="177"/>
      <c r="T345" s="178"/>
      <c r="AT345" s="173" t="s">
        <v>328</v>
      </c>
      <c r="AU345" s="173" t="s">
        <v>88</v>
      </c>
      <c r="AV345" s="14" t="s">
        <v>323</v>
      </c>
      <c r="AW345" s="14" t="s">
        <v>31</v>
      </c>
      <c r="AX345" s="14" t="s">
        <v>83</v>
      </c>
      <c r="AY345" s="173" t="s">
        <v>317</v>
      </c>
    </row>
    <row r="346" spans="2:65" s="1" customFormat="1" ht="33" customHeight="1">
      <c r="B346" s="142"/>
      <c r="C346" s="143" t="s">
        <v>2047</v>
      </c>
      <c r="D346" s="143" t="s">
        <v>319</v>
      </c>
      <c r="E346" s="144" t="s">
        <v>16770</v>
      </c>
      <c r="F346" s="145" t="s">
        <v>16771</v>
      </c>
      <c r="G346" s="146" t="s">
        <v>484</v>
      </c>
      <c r="H346" s="147">
        <v>5.9</v>
      </c>
      <c r="I346" s="148"/>
      <c r="J346" s="149">
        <f>ROUND(I346*H346,2)</f>
        <v>0</v>
      </c>
      <c r="K346" s="150"/>
      <c r="L346" s="31"/>
      <c r="M346" s="151" t="s">
        <v>1</v>
      </c>
      <c r="N346" s="152" t="s">
        <v>42</v>
      </c>
      <c r="P346" s="153">
        <f>O346*H346</f>
        <v>0</v>
      </c>
      <c r="Q346" s="153">
        <v>1.07E-3</v>
      </c>
      <c r="R346" s="153">
        <f>Q346*H346</f>
        <v>6.313E-3</v>
      </c>
      <c r="S346" s="153">
        <v>0</v>
      </c>
      <c r="T346" s="154">
        <f>S346*H346</f>
        <v>0</v>
      </c>
      <c r="AR346" s="155" t="s">
        <v>323</v>
      </c>
      <c r="AT346" s="155" t="s">
        <v>319</v>
      </c>
      <c r="AU346" s="155" t="s">
        <v>88</v>
      </c>
      <c r="AY346" s="16" t="s">
        <v>317</v>
      </c>
      <c r="BE346" s="156">
        <f>IF(N346="základná",J346,0)</f>
        <v>0</v>
      </c>
      <c r="BF346" s="156">
        <f>IF(N346="znížená",J346,0)</f>
        <v>0</v>
      </c>
      <c r="BG346" s="156">
        <f>IF(N346="zákl. prenesená",J346,0)</f>
        <v>0</v>
      </c>
      <c r="BH346" s="156">
        <f>IF(N346="zníž. prenesená",J346,0)</f>
        <v>0</v>
      </c>
      <c r="BI346" s="156">
        <f>IF(N346="nulová",J346,0)</f>
        <v>0</v>
      </c>
      <c r="BJ346" s="16" t="s">
        <v>88</v>
      </c>
      <c r="BK346" s="156">
        <f>ROUND(I346*H346,2)</f>
        <v>0</v>
      </c>
      <c r="BL346" s="16" t="s">
        <v>323</v>
      </c>
      <c r="BM346" s="155" t="s">
        <v>16772</v>
      </c>
    </row>
    <row r="347" spans="2:65" s="12" customFormat="1" ht="10">
      <c r="B347" s="157"/>
      <c r="D347" s="158" t="s">
        <v>328</v>
      </c>
      <c r="E347" s="159" t="s">
        <v>1</v>
      </c>
      <c r="F347" s="160" t="s">
        <v>16773</v>
      </c>
      <c r="H347" s="161">
        <v>5.9</v>
      </c>
      <c r="I347" s="162"/>
      <c r="L347" s="157"/>
      <c r="M347" s="163"/>
      <c r="T347" s="164"/>
      <c r="AT347" s="159" t="s">
        <v>328</v>
      </c>
      <c r="AU347" s="159" t="s">
        <v>88</v>
      </c>
      <c r="AV347" s="12" t="s">
        <v>88</v>
      </c>
      <c r="AW347" s="12" t="s">
        <v>31</v>
      </c>
      <c r="AX347" s="12" t="s">
        <v>76</v>
      </c>
      <c r="AY347" s="159" t="s">
        <v>317</v>
      </c>
    </row>
    <row r="348" spans="2:65" s="13" customFormat="1" ht="10">
      <c r="B348" s="165"/>
      <c r="D348" s="158" t="s">
        <v>328</v>
      </c>
      <c r="E348" s="166" t="s">
        <v>1</v>
      </c>
      <c r="F348" s="167" t="s">
        <v>331</v>
      </c>
      <c r="H348" s="168">
        <v>5.9</v>
      </c>
      <c r="I348" s="169"/>
      <c r="L348" s="165"/>
      <c r="M348" s="170"/>
      <c r="T348" s="171"/>
      <c r="AT348" s="166" t="s">
        <v>328</v>
      </c>
      <c r="AU348" s="166" t="s">
        <v>88</v>
      </c>
      <c r="AV348" s="13" t="s">
        <v>92</v>
      </c>
      <c r="AW348" s="13" t="s">
        <v>31</v>
      </c>
      <c r="AX348" s="13" t="s">
        <v>76</v>
      </c>
      <c r="AY348" s="166" t="s">
        <v>317</v>
      </c>
    </row>
    <row r="349" spans="2:65" s="14" customFormat="1" ht="10">
      <c r="B349" s="172"/>
      <c r="D349" s="158" t="s">
        <v>328</v>
      </c>
      <c r="E349" s="173" t="s">
        <v>1</v>
      </c>
      <c r="F349" s="174" t="s">
        <v>332</v>
      </c>
      <c r="H349" s="175">
        <v>5.9</v>
      </c>
      <c r="I349" s="176"/>
      <c r="L349" s="172"/>
      <c r="M349" s="177"/>
      <c r="T349" s="178"/>
      <c r="AT349" s="173" t="s">
        <v>328</v>
      </c>
      <c r="AU349" s="173" t="s">
        <v>88</v>
      </c>
      <c r="AV349" s="14" t="s">
        <v>323</v>
      </c>
      <c r="AW349" s="14" t="s">
        <v>31</v>
      </c>
      <c r="AX349" s="14" t="s">
        <v>83</v>
      </c>
      <c r="AY349" s="173" t="s">
        <v>317</v>
      </c>
    </row>
    <row r="350" spans="2:65" s="1" customFormat="1" ht="33" customHeight="1">
      <c r="B350" s="142"/>
      <c r="C350" s="143" t="s">
        <v>662</v>
      </c>
      <c r="D350" s="143" t="s">
        <v>319</v>
      </c>
      <c r="E350" s="144" t="s">
        <v>1917</v>
      </c>
      <c r="F350" s="145" t="s">
        <v>16774</v>
      </c>
      <c r="G350" s="146" t="s">
        <v>322</v>
      </c>
      <c r="H350" s="147">
        <v>126.46599999999999</v>
      </c>
      <c r="I350" s="148"/>
      <c r="J350" s="149">
        <f>ROUND(I350*H350,2)</f>
        <v>0</v>
      </c>
      <c r="K350" s="150"/>
      <c r="L350" s="31"/>
      <c r="M350" s="151" t="s">
        <v>1</v>
      </c>
      <c r="N350" s="152" t="s">
        <v>42</v>
      </c>
      <c r="P350" s="153">
        <f>O350*H350</f>
        <v>0</v>
      </c>
      <c r="Q350" s="153">
        <v>0.9</v>
      </c>
      <c r="R350" s="153">
        <f>Q350*H350</f>
        <v>113.8194</v>
      </c>
      <c r="S350" s="153">
        <v>0</v>
      </c>
      <c r="T350" s="154">
        <f>S350*H350</f>
        <v>0</v>
      </c>
      <c r="AR350" s="155" t="s">
        <v>323</v>
      </c>
      <c r="AT350" s="155" t="s">
        <v>319</v>
      </c>
      <c r="AU350" s="155" t="s">
        <v>88</v>
      </c>
      <c r="AY350" s="16" t="s">
        <v>317</v>
      </c>
      <c r="BE350" s="156">
        <f>IF(N350="základná",J350,0)</f>
        <v>0</v>
      </c>
      <c r="BF350" s="156">
        <f>IF(N350="znížená",J350,0)</f>
        <v>0</v>
      </c>
      <c r="BG350" s="156">
        <f>IF(N350="zákl. prenesená",J350,0)</f>
        <v>0</v>
      </c>
      <c r="BH350" s="156">
        <f>IF(N350="zníž. prenesená",J350,0)</f>
        <v>0</v>
      </c>
      <c r="BI350" s="156">
        <f>IF(N350="nulová",J350,0)</f>
        <v>0</v>
      </c>
      <c r="BJ350" s="16" t="s">
        <v>88</v>
      </c>
      <c r="BK350" s="156">
        <f>ROUND(I350*H350,2)</f>
        <v>0</v>
      </c>
      <c r="BL350" s="16" t="s">
        <v>323</v>
      </c>
      <c r="BM350" s="155" t="s">
        <v>16775</v>
      </c>
    </row>
    <row r="351" spans="2:65" s="12" customFormat="1" ht="10">
      <c r="B351" s="157"/>
      <c r="D351" s="158" t="s">
        <v>328</v>
      </c>
      <c r="E351" s="159" t="s">
        <v>1</v>
      </c>
      <c r="F351" s="160" t="s">
        <v>16776</v>
      </c>
      <c r="H351" s="161">
        <v>126.46599999999999</v>
      </c>
      <c r="I351" s="162"/>
      <c r="L351" s="157"/>
      <c r="M351" s="163"/>
      <c r="T351" s="164"/>
      <c r="AT351" s="159" t="s">
        <v>328</v>
      </c>
      <c r="AU351" s="159" t="s">
        <v>88</v>
      </c>
      <c r="AV351" s="12" t="s">
        <v>88</v>
      </c>
      <c r="AW351" s="12" t="s">
        <v>31</v>
      </c>
      <c r="AX351" s="12" t="s">
        <v>76</v>
      </c>
      <c r="AY351" s="159" t="s">
        <v>317</v>
      </c>
    </row>
    <row r="352" spans="2:65" s="13" customFormat="1" ht="10">
      <c r="B352" s="165"/>
      <c r="D352" s="158" t="s">
        <v>328</v>
      </c>
      <c r="E352" s="166" t="s">
        <v>1</v>
      </c>
      <c r="F352" s="167" t="s">
        <v>331</v>
      </c>
      <c r="H352" s="168">
        <v>126.46599999999999</v>
      </c>
      <c r="I352" s="169"/>
      <c r="L352" s="165"/>
      <c r="M352" s="170"/>
      <c r="T352" s="171"/>
      <c r="AT352" s="166" t="s">
        <v>328</v>
      </c>
      <c r="AU352" s="166" t="s">
        <v>88</v>
      </c>
      <c r="AV352" s="13" t="s">
        <v>92</v>
      </c>
      <c r="AW352" s="13" t="s">
        <v>31</v>
      </c>
      <c r="AX352" s="13" t="s">
        <v>76</v>
      </c>
      <c r="AY352" s="166" t="s">
        <v>317</v>
      </c>
    </row>
    <row r="353" spans="2:65" s="14" customFormat="1" ht="10">
      <c r="B353" s="172"/>
      <c r="D353" s="158" t="s">
        <v>328</v>
      </c>
      <c r="E353" s="173" t="s">
        <v>1</v>
      </c>
      <c r="F353" s="174" t="s">
        <v>332</v>
      </c>
      <c r="H353" s="175">
        <v>126.46599999999999</v>
      </c>
      <c r="I353" s="176"/>
      <c r="L353" s="172"/>
      <c r="M353" s="177"/>
      <c r="T353" s="178"/>
      <c r="AT353" s="173" t="s">
        <v>328</v>
      </c>
      <c r="AU353" s="173" t="s">
        <v>88</v>
      </c>
      <c r="AV353" s="14" t="s">
        <v>323</v>
      </c>
      <c r="AW353" s="14" t="s">
        <v>31</v>
      </c>
      <c r="AX353" s="14" t="s">
        <v>83</v>
      </c>
      <c r="AY353" s="173" t="s">
        <v>317</v>
      </c>
    </row>
    <row r="354" spans="2:65" s="1" customFormat="1" ht="24.15" customHeight="1">
      <c r="B354" s="142"/>
      <c r="C354" s="143" t="s">
        <v>736</v>
      </c>
      <c r="D354" s="143" t="s">
        <v>319</v>
      </c>
      <c r="E354" s="144" t="s">
        <v>1923</v>
      </c>
      <c r="F354" s="145" t="s">
        <v>16777</v>
      </c>
      <c r="G354" s="146" t="s">
        <v>444</v>
      </c>
      <c r="H354" s="147">
        <v>257.35000000000002</v>
      </c>
      <c r="I354" s="148"/>
      <c r="J354" s="149">
        <f>ROUND(I354*H354,2)</f>
        <v>0</v>
      </c>
      <c r="K354" s="150"/>
      <c r="L354" s="31"/>
      <c r="M354" s="151" t="s">
        <v>1</v>
      </c>
      <c r="N354" s="152" t="s">
        <v>42</v>
      </c>
      <c r="P354" s="153">
        <f>O354*H354</f>
        <v>0</v>
      </c>
      <c r="Q354" s="153">
        <v>0</v>
      </c>
      <c r="R354" s="153">
        <f>Q354*H354</f>
        <v>0</v>
      </c>
      <c r="S354" s="153">
        <v>0</v>
      </c>
      <c r="T354" s="154">
        <f>S354*H354</f>
        <v>0</v>
      </c>
      <c r="AR354" s="155" t="s">
        <v>323</v>
      </c>
      <c r="AT354" s="155" t="s">
        <v>319</v>
      </c>
      <c r="AU354" s="155" t="s">
        <v>88</v>
      </c>
      <c r="AY354" s="16" t="s">
        <v>317</v>
      </c>
      <c r="BE354" s="156">
        <f>IF(N354="základná",J354,0)</f>
        <v>0</v>
      </c>
      <c r="BF354" s="156">
        <f>IF(N354="znížená",J354,0)</f>
        <v>0</v>
      </c>
      <c r="BG354" s="156">
        <f>IF(N354="zákl. prenesená",J354,0)</f>
        <v>0</v>
      </c>
      <c r="BH354" s="156">
        <f>IF(N354="zníž. prenesená",J354,0)</f>
        <v>0</v>
      </c>
      <c r="BI354" s="156">
        <f>IF(N354="nulová",J354,0)</f>
        <v>0</v>
      </c>
      <c r="BJ354" s="16" t="s">
        <v>88</v>
      </c>
      <c r="BK354" s="156">
        <f>ROUND(I354*H354,2)</f>
        <v>0</v>
      </c>
      <c r="BL354" s="16" t="s">
        <v>323</v>
      </c>
      <c r="BM354" s="155" t="s">
        <v>16778</v>
      </c>
    </row>
    <row r="355" spans="2:65" s="12" customFormat="1" ht="10">
      <c r="B355" s="157"/>
      <c r="D355" s="158" t="s">
        <v>328</v>
      </c>
      <c r="E355" s="159" t="s">
        <v>1</v>
      </c>
      <c r="F355" s="160" t="s">
        <v>16779</v>
      </c>
      <c r="H355" s="161">
        <v>20.8</v>
      </c>
      <c r="I355" s="162"/>
      <c r="L355" s="157"/>
      <c r="M355" s="163"/>
      <c r="T355" s="164"/>
      <c r="AT355" s="159" t="s">
        <v>328</v>
      </c>
      <c r="AU355" s="159" t="s">
        <v>88</v>
      </c>
      <c r="AV355" s="12" t="s">
        <v>88</v>
      </c>
      <c r="AW355" s="12" t="s">
        <v>31</v>
      </c>
      <c r="AX355" s="12" t="s">
        <v>76</v>
      </c>
      <c r="AY355" s="159" t="s">
        <v>317</v>
      </c>
    </row>
    <row r="356" spans="2:65" s="12" customFormat="1" ht="10">
      <c r="B356" s="157"/>
      <c r="D356" s="158" t="s">
        <v>328</v>
      </c>
      <c r="E356" s="159" t="s">
        <v>1</v>
      </c>
      <c r="F356" s="160" t="s">
        <v>16780</v>
      </c>
      <c r="H356" s="161">
        <v>12.6</v>
      </c>
      <c r="I356" s="162"/>
      <c r="L356" s="157"/>
      <c r="M356" s="163"/>
      <c r="T356" s="164"/>
      <c r="AT356" s="159" t="s">
        <v>328</v>
      </c>
      <c r="AU356" s="159" t="s">
        <v>88</v>
      </c>
      <c r="AV356" s="12" t="s">
        <v>88</v>
      </c>
      <c r="AW356" s="12" t="s">
        <v>31</v>
      </c>
      <c r="AX356" s="12" t="s">
        <v>76</v>
      </c>
      <c r="AY356" s="159" t="s">
        <v>317</v>
      </c>
    </row>
    <row r="357" spans="2:65" s="12" customFormat="1" ht="10">
      <c r="B357" s="157"/>
      <c r="D357" s="158" t="s">
        <v>328</v>
      </c>
      <c r="E357" s="159" t="s">
        <v>1</v>
      </c>
      <c r="F357" s="160" t="s">
        <v>16781</v>
      </c>
      <c r="H357" s="161">
        <v>204.9</v>
      </c>
      <c r="I357" s="162"/>
      <c r="L357" s="157"/>
      <c r="M357" s="163"/>
      <c r="T357" s="164"/>
      <c r="AT357" s="159" t="s">
        <v>328</v>
      </c>
      <c r="AU357" s="159" t="s">
        <v>88</v>
      </c>
      <c r="AV357" s="12" t="s">
        <v>88</v>
      </c>
      <c r="AW357" s="12" t="s">
        <v>31</v>
      </c>
      <c r="AX357" s="12" t="s">
        <v>76</v>
      </c>
      <c r="AY357" s="159" t="s">
        <v>317</v>
      </c>
    </row>
    <row r="358" spans="2:65" s="12" customFormat="1" ht="10">
      <c r="B358" s="157"/>
      <c r="D358" s="158" t="s">
        <v>328</v>
      </c>
      <c r="E358" s="159" t="s">
        <v>1</v>
      </c>
      <c r="F358" s="160" t="s">
        <v>16782</v>
      </c>
      <c r="H358" s="161">
        <v>19.05</v>
      </c>
      <c r="I358" s="162"/>
      <c r="L358" s="157"/>
      <c r="M358" s="163"/>
      <c r="T358" s="164"/>
      <c r="AT358" s="159" t="s">
        <v>328</v>
      </c>
      <c r="AU358" s="159" t="s">
        <v>88</v>
      </c>
      <c r="AV358" s="12" t="s">
        <v>88</v>
      </c>
      <c r="AW358" s="12" t="s">
        <v>31</v>
      </c>
      <c r="AX358" s="12" t="s">
        <v>76</v>
      </c>
      <c r="AY358" s="159" t="s">
        <v>317</v>
      </c>
    </row>
    <row r="359" spans="2:65" s="13" customFormat="1" ht="10">
      <c r="B359" s="165"/>
      <c r="D359" s="158" t="s">
        <v>328</v>
      </c>
      <c r="E359" s="166" t="s">
        <v>1</v>
      </c>
      <c r="F359" s="167" t="s">
        <v>331</v>
      </c>
      <c r="H359" s="168">
        <v>257.35000000000002</v>
      </c>
      <c r="I359" s="169"/>
      <c r="L359" s="165"/>
      <c r="M359" s="170"/>
      <c r="T359" s="171"/>
      <c r="AT359" s="166" t="s">
        <v>328</v>
      </c>
      <c r="AU359" s="166" t="s">
        <v>88</v>
      </c>
      <c r="AV359" s="13" t="s">
        <v>92</v>
      </c>
      <c r="AW359" s="13" t="s">
        <v>31</v>
      </c>
      <c r="AX359" s="13" t="s">
        <v>76</v>
      </c>
      <c r="AY359" s="166" t="s">
        <v>317</v>
      </c>
    </row>
    <row r="360" spans="2:65" s="14" customFormat="1" ht="10">
      <c r="B360" s="172"/>
      <c r="D360" s="158" t="s">
        <v>328</v>
      </c>
      <c r="E360" s="173" t="s">
        <v>1</v>
      </c>
      <c r="F360" s="174" t="s">
        <v>332</v>
      </c>
      <c r="H360" s="175">
        <v>257.35000000000002</v>
      </c>
      <c r="I360" s="176"/>
      <c r="L360" s="172"/>
      <c r="M360" s="177"/>
      <c r="T360" s="178"/>
      <c r="AT360" s="173" t="s">
        <v>328</v>
      </c>
      <c r="AU360" s="173" t="s">
        <v>88</v>
      </c>
      <c r="AV360" s="14" t="s">
        <v>323</v>
      </c>
      <c r="AW360" s="14" t="s">
        <v>31</v>
      </c>
      <c r="AX360" s="14" t="s">
        <v>83</v>
      </c>
      <c r="AY360" s="173" t="s">
        <v>317</v>
      </c>
    </row>
    <row r="361" spans="2:65" s="1" customFormat="1" ht="16.5" customHeight="1">
      <c r="B361" s="142"/>
      <c r="C361" s="179" t="s">
        <v>665</v>
      </c>
      <c r="D361" s="179" t="s">
        <v>454</v>
      </c>
      <c r="E361" s="180" t="s">
        <v>1958</v>
      </c>
      <c r="F361" s="181" t="s">
        <v>16783</v>
      </c>
      <c r="G361" s="182" t="s">
        <v>444</v>
      </c>
      <c r="H361" s="183">
        <v>295.95299999999997</v>
      </c>
      <c r="I361" s="184"/>
      <c r="J361" s="185">
        <f>ROUND(I361*H361,2)</f>
        <v>0</v>
      </c>
      <c r="K361" s="186"/>
      <c r="L361" s="187"/>
      <c r="M361" s="188" t="s">
        <v>1</v>
      </c>
      <c r="N361" s="189" t="s">
        <v>42</v>
      </c>
      <c r="P361" s="153">
        <f>O361*H361</f>
        <v>0</v>
      </c>
      <c r="Q361" s="153">
        <v>1E-4</v>
      </c>
      <c r="R361" s="153">
        <f>Q361*H361</f>
        <v>2.9595299999999998E-2</v>
      </c>
      <c r="S361" s="153">
        <v>0</v>
      </c>
      <c r="T361" s="154">
        <f>S361*H361</f>
        <v>0</v>
      </c>
      <c r="AR361" s="155" t="s">
        <v>356</v>
      </c>
      <c r="AT361" s="155" t="s">
        <v>454</v>
      </c>
      <c r="AU361" s="155" t="s">
        <v>88</v>
      </c>
      <c r="AY361" s="16" t="s">
        <v>317</v>
      </c>
      <c r="BE361" s="156">
        <f>IF(N361="základná",J361,0)</f>
        <v>0</v>
      </c>
      <c r="BF361" s="156">
        <f>IF(N361="znížená",J361,0)</f>
        <v>0</v>
      </c>
      <c r="BG361" s="156">
        <f>IF(N361="zákl. prenesená",J361,0)</f>
        <v>0</v>
      </c>
      <c r="BH361" s="156">
        <f>IF(N361="zníž. prenesená",J361,0)</f>
        <v>0</v>
      </c>
      <c r="BI361" s="156">
        <f>IF(N361="nulová",J361,0)</f>
        <v>0</v>
      </c>
      <c r="BJ361" s="16" t="s">
        <v>88</v>
      </c>
      <c r="BK361" s="156">
        <f>ROUND(I361*H361,2)</f>
        <v>0</v>
      </c>
      <c r="BL361" s="16" t="s">
        <v>323</v>
      </c>
      <c r="BM361" s="155" t="s">
        <v>16784</v>
      </c>
    </row>
    <row r="362" spans="2:65" s="11" customFormat="1" ht="22.75" customHeight="1">
      <c r="B362" s="130"/>
      <c r="D362" s="131" t="s">
        <v>75</v>
      </c>
      <c r="E362" s="140" t="s">
        <v>361</v>
      </c>
      <c r="F362" s="140" t="s">
        <v>487</v>
      </c>
      <c r="I362" s="133"/>
      <c r="J362" s="141">
        <f>BK362</f>
        <v>0</v>
      </c>
      <c r="L362" s="130"/>
      <c r="M362" s="135"/>
      <c r="P362" s="136">
        <f>SUM(P363:P373)</f>
        <v>0</v>
      </c>
      <c r="R362" s="136">
        <f>SUM(R363:R373)</f>
        <v>15.537516070000001</v>
      </c>
      <c r="T362" s="137">
        <f>SUM(T363:T373)</f>
        <v>0</v>
      </c>
      <c r="AR362" s="131" t="s">
        <v>83</v>
      </c>
      <c r="AT362" s="138" t="s">
        <v>75</v>
      </c>
      <c r="AU362" s="138" t="s">
        <v>83</v>
      </c>
      <c r="AY362" s="131" t="s">
        <v>317</v>
      </c>
      <c r="BK362" s="139">
        <f>SUM(BK363:BK373)</f>
        <v>0</v>
      </c>
    </row>
    <row r="363" spans="2:65" s="1" customFormat="1" ht="37.75" customHeight="1">
      <c r="B363" s="142"/>
      <c r="C363" s="143" t="s">
        <v>743</v>
      </c>
      <c r="D363" s="143" t="s">
        <v>319</v>
      </c>
      <c r="E363" s="144" t="s">
        <v>2133</v>
      </c>
      <c r="F363" s="145" t="s">
        <v>2134</v>
      </c>
      <c r="G363" s="146" t="s">
        <v>484</v>
      </c>
      <c r="H363" s="147">
        <v>47.85</v>
      </c>
      <c r="I363" s="148"/>
      <c r="J363" s="149">
        <f>ROUND(I363*H363,2)</f>
        <v>0</v>
      </c>
      <c r="K363" s="150"/>
      <c r="L363" s="31"/>
      <c r="M363" s="151" t="s">
        <v>1</v>
      </c>
      <c r="N363" s="152" t="s">
        <v>42</v>
      </c>
      <c r="P363" s="153">
        <f>O363*H363</f>
        <v>0</v>
      </c>
      <c r="Q363" s="153">
        <v>9.3149999999999997E-2</v>
      </c>
      <c r="R363" s="153">
        <f>Q363*H363</f>
        <v>4.4572275000000001</v>
      </c>
      <c r="S363" s="153">
        <v>0</v>
      </c>
      <c r="T363" s="154">
        <f>S363*H363</f>
        <v>0</v>
      </c>
      <c r="AR363" s="155" t="s">
        <v>323</v>
      </c>
      <c r="AT363" s="155" t="s">
        <v>319</v>
      </c>
      <c r="AU363" s="155" t="s">
        <v>88</v>
      </c>
      <c r="AY363" s="16" t="s">
        <v>317</v>
      </c>
      <c r="BE363" s="156">
        <f>IF(N363="základná",J363,0)</f>
        <v>0</v>
      </c>
      <c r="BF363" s="156">
        <f>IF(N363="znížená",J363,0)</f>
        <v>0</v>
      </c>
      <c r="BG363" s="156">
        <f>IF(N363="zákl. prenesená",J363,0)</f>
        <v>0</v>
      </c>
      <c r="BH363" s="156">
        <f>IF(N363="zníž. prenesená",J363,0)</f>
        <v>0</v>
      </c>
      <c r="BI363" s="156">
        <f>IF(N363="nulová",J363,0)</f>
        <v>0</v>
      </c>
      <c r="BJ363" s="16" t="s">
        <v>88</v>
      </c>
      <c r="BK363" s="156">
        <f>ROUND(I363*H363,2)</f>
        <v>0</v>
      </c>
      <c r="BL363" s="16" t="s">
        <v>323</v>
      </c>
      <c r="BM363" s="155" t="s">
        <v>16785</v>
      </c>
    </row>
    <row r="364" spans="2:65" s="12" customFormat="1" ht="10">
      <c r="B364" s="157"/>
      <c r="D364" s="158" t="s">
        <v>328</v>
      </c>
      <c r="E364" s="159" t="s">
        <v>1</v>
      </c>
      <c r="F364" s="160" t="s">
        <v>16786</v>
      </c>
      <c r="H364" s="161">
        <v>47.85</v>
      </c>
      <c r="I364" s="162"/>
      <c r="L364" s="157"/>
      <c r="M364" s="163"/>
      <c r="T364" s="164"/>
      <c r="AT364" s="159" t="s">
        <v>328</v>
      </c>
      <c r="AU364" s="159" t="s">
        <v>88</v>
      </c>
      <c r="AV364" s="12" t="s">
        <v>88</v>
      </c>
      <c r="AW364" s="12" t="s">
        <v>31</v>
      </c>
      <c r="AX364" s="12" t="s">
        <v>76</v>
      </c>
      <c r="AY364" s="159" t="s">
        <v>317</v>
      </c>
    </row>
    <row r="365" spans="2:65" s="13" customFormat="1" ht="10">
      <c r="B365" s="165"/>
      <c r="D365" s="158" t="s">
        <v>328</v>
      </c>
      <c r="E365" s="166" t="s">
        <v>1</v>
      </c>
      <c r="F365" s="167" t="s">
        <v>331</v>
      </c>
      <c r="H365" s="168">
        <v>47.85</v>
      </c>
      <c r="I365" s="169"/>
      <c r="L365" s="165"/>
      <c r="M365" s="170"/>
      <c r="T365" s="171"/>
      <c r="AT365" s="166" t="s">
        <v>328</v>
      </c>
      <c r="AU365" s="166" t="s">
        <v>88</v>
      </c>
      <c r="AV365" s="13" t="s">
        <v>92</v>
      </c>
      <c r="AW365" s="13" t="s">
        <v>31</v>
      </c>
      <c r="AX365" s="13" t="s">
        <v>76</v>
      </c>
      <c r="AY365" s="166" t="s">
        <v>317</v>
      </c>
    </row>
    <row r="366" spans="2:65" s="14" customFormat="1" ht="10">
      <c r="B366" s="172"/>
      <c r="D366" s="158" t="s">
        <v>328</v>
      </c>
      <c r="E366" s="173" t="s">
        <v>1</v>
      </c>
      <c r="F366" s="174" t="s">
        <v>332</v>
      </c>
      <c r="H366" s="175">
        <v>47.85</v>
      </c>
      <c r="I366" s="176"/>
      <c r="L366" s="172"/>
      <c r="M366" s="177"/>
      <c r="T366" s="178"/>
      <c r="AT366" s="173" t="s">
        <v>328</v>
      </c>
      <c r="AU366" s="173" t="s">
        <v>88</v>
      </c>
      <c r="AV366" s="14" t="s">
        <v>323</v>
      </c>
      <c r="AW366" s="14" t="s">
        <v>31</v>
      </c>
      <c r="AX366" s="14" t="s">
        <v>83</v>
      </c>
      <c r="AY366" s="173" t="s">
        <v>317</v>
      </c>
    </row>
    <row r="367" spans="2:65" s="1" customFormat="1" ht="24.15" customHeight="1">
      <c r="B367" s="142"/>
      <c r="C367" s="179" t="s">
        <v>616</v>
      </c>
      <c r="D367" s="179" t="s">
        <v>454</v>
      </c>
      <c r="E367" s="180" t="s">
        <v>2139</v>
      </c>
      <c r="F367" s="181" t="s">
        <v>2140</v>
      </c>
      <c r="G367" s="182" t="s">
        <v>467</v>
      </c>
      <c r="H367" s="183">
        <v>48.329000000000001</v>
      </c>
      <c r="I367" s="184"/>
      <c r="J367" s="185">
        <f>ROUND(I367*H367,2)</f>
        <v>0</v>
      </c>
      <c r="K367" s="186"/>
      <c r="L367" s="187"/>
      <c r="M367" s="188" t="s">
        <v>1</v>
      </c>
      <c r="N367" s="189" t="s">
        <v>42</v>
      </c>
      <c r="P367" s="153">
        <f>O367*H367</f>
        <v>0</v>
      </c>
      <c r="Q367" s="153">
        <v>2.3E-2</v>
      </c>
      <c r="R367" s="153">
        <f>Q367*H367</f>
        <v>1.111567</v>
      </c>
      <c r="S367" s="153">
        <v>0</v>
      </c>
      <c r="T367" s="154">
        <f>S367*H367</f>
        <v>0</v>
      </c>
      <c r="AR367" s="155" t="s">
        <v>356</v>
      </c>
      <c r="AT367" s="155" t="s">
        <v>454</v>
      </c>
      <c r="AU367" s="155" t="s">
        <v>88</v>
      </c>
      <c r="AY367" s="16" t="s">
        <v>317</v>
      </c>
      <c r="BE367" s="156">
        <f>IF(N367="základná",J367,0)</f>
        <v>0</v>
      </c>
      <c r="BF367" s="156">
        <f>IF(N367="znížená",J367,0)</f>
        <v>0</v>
      </c>
      <c r="BG367" s="156">
        <f>IF(N367="zákl. prenesená",J367,0)</f>
        <v>0</v>
      </c>
      <c r="BH367" s="156">
        <f>IF(N367="zníž. prenesená",J367,0)</f>
        <v>0</v>
      </c>
      <c r="BI367" s="156">
        <f>IF(N367="nulová",J367,0)</f>
        <v>0</v>
      </c>
      <c r="BJ367" s="16" t="s">
        <v>88</v>
      </c>
      <c r="BK367" s="156">
        <f>ROUND(I367*H367,2)</f>
        <v>0</v>
      </c>
      <c r="BL367" s="16" t="s">
        <v>323</v>
      </c>
      <c r="BM367" s="155" t="s">
        <v>16787</v>
      </c>
    </row>
    <row r="368" spans="2:65" s="12" customFormat="1" ht="10">
      <c r="B368" s="157"/>
      <c r="D368" s="158" t="s">
        <v>328</v>
      </c>
      <c r="F368" s="160" t="s">
        <v>16788</v>
      </c>
      <c r="H368" s="161">
        <v>48.329000000000001</v>
      </c>
      <c r="I368" s="162"/>
      <c r="L368" s="157"/>
      <c r="M368" s="163"/>
      <c r="T368" s="164"/>
      <c r="AT368" s="159" t="s">
        <v>328</v>
      </c>
      <c r="AU368" s="159" t="s">
        <v>88</v>
      </c>
      <c r="AV368" s="12" t="s">
        <v>88</v>
      </c>
      <c r="AW368" s="12" t="s">
        <v>3</v>
      </c>
      <c r="AX368" s="12" t="s">
        <v>83</v>
      </c>
      <c r="AY368" s="159" t="s">
        <v>317</v>
      </c>
    </row>
    <row r="369" spans="2:65" s="1" customFormat="1" ht="33" customHeight="1">
      <c r="B369" s="142"/>
      <c r="C369" s="143" t="s">
        <v>620</v>
      </c>
      <c r="D369" s="143" t="s">
        <v>319</v>
      </c>
      <c r="E369" s="144" t="s">
        <v>2144</v>
      </c>
      <c r="F369" s="145" t="s">
        <v>2145</v>
      </c>
      <c r="G369" s="146" t="s">
        <v>322</v>
      </c>
      <c r="H369" s="147">
        <v>4.3070000000000004</v>
      </c>
      <c r="I369" s="148"/>
      <c r="J369" s="149">
        <f>ROUND(I369*H369,2)</f>
        <v>0</v>
      </c>
      <c r="K369" s="150"/>
      <c r="L369" s="31"/>
      <c r="M369" s="151" t="s">
        <v>1</v>
      </c>
      <c r="N369" s="152" t="s">
        <v>42</v>
      </c>
      <c r="P369" s="153">
        <f>O369*H369</f>
        <v>0</v>
      </c>
      <c r="Q369" s="153">
        <v>2.3083100000000001</v>
      </c>
      <c r="R369" s="153">
        <f>Q369*H369</f>
        <v>9.9418911700000017</v>
      </c>
      <c r="S369" s="153">
        <v>0</v>
      </c>
      <c r="T369" s="154">
        <f>S369*H369</f>
        <v>0</v>
      </c>
      <c r="AR369" s="155" t="s">
        <v>323</v>
      </c>
      <c r="AT369" s="155" t="s">
        <v>319</v>
      </c>
      <c r="AU369" s="155" t="s">
        <v>88</v>
      </c>
      <c r="AY369" s="16" t="s">
        <v>317</v>
      </c>
      <c r="BE369" s="156">
        <f>IF(N369="základná",J369,0)</f>
        <v>0</v>
      </c>
      <c r="BF369" s="156">
        <f>IF(N369="znížená",J369,0)</f>
        <v>0</v>
      </c>
      <c r="BG369" s="156">
        <f>IF(N369="zákl. prenesená",J369,0)</f>
        <v>0</v>
      </c>
      <c r="BH369" s="156">
        <f>IF(N369="zníž. prenesená",J369,0)</f>
        <v>0</v>
      </c>
      <c r="BI369" s="156">
        <f>IF(N369="nulová",J369,0)</f>
        <v>0</v>
      </c>
      <c r="BJ369" s="16" t="s">
        <v>88</v>
      </c>
      <c r="BK369" s="156">
        <f>ROUND(I369*H369,2)</f>
        <v>0</v>
      </c>
      <c r="BL369" s="16" t="s">
        <v>323</v>
      </c>
      <c r="BM369" s="155" t="s">
        <v>16789</v>
      </c>
    </row>
    <row r="370" spans="2:65" s="12" customFormat="1" ht="10">
      <c r="B370" s="157"/>
      <c r="D370" s="158" t="s">
        <v>328</v>
      </c>
      <c r="E370" s="159" t="s">
        <v>1</v>
      </c>
      <c r="F370" s="160" t="s">
        <v>16790</v>
      </c>
      <c r="H370" s="161">
        <v>4.3070000000000004</v>
      </c>
      <c r="I370" s="162"/>
      <c r="L370" s="157"/>
      <c r="M370" s="163"/>
      <c r="T370" s="164"/>
      <c r="AT370" s="159" t="s">
        <v>328</v>
      </c>
      <c r="AU370" s="159" t="s">
        <v>88</v>
      </c>
      <c r="AV370" s="12" t="s">
        <v>88</v>
      </c>
      <c r="AW370" s="12" t="s">
        <v>31</v>
      </c>
      <c r="AX370" s="12" t="s">
        <v>76</v>
      </c>
      <c r="AY370" s="159" t="s">
        <v>317</v>
      </c>
    </row>
    <row r="371" spans="2:65" s="13" customFormat="1" ht="10">
      <c r="B371" s="165"/>
      <c r="D371" s="158" t="s">
        <v>328</v>
      </c>
      <c r="E371" s="166" t="s">
        <v>1</v>
      </c>
      <c r="F371" s="167" t="s">
        <v>331</v>
      </c>
      <c r="H371" s="168">
        <v>4.3070000000000004</v>
      </c>
      <c r="I371" s="169"/>
      <c r="L371" s="165"/>
      <c r="M371" s="170"/>
      <c r="T371" s="171"/>
      <c r="AT371" s="166" t="s">
        <v>328</v>
      </c>
      <c r="AU371" s="166" t="s">
        <v>88</v>
      </c>
      <c r="AV371" s="13" t="s">
        <v>92</v>
      </c>
      <c r="AW371" s="13" t="s">
        <v>31</v>
      </c>
      <c r="AX371" s="13" t="s">
        <v>76</v>
      </c>
      <c r="AY371" s="166" t="s">
        <v>317</v>
      </c>
    </row>
    <row r="372" spans="2:65" s="14" customFormat="1" ht="10">
      <c r="B372" s="172"/>
      <c r="D372" s="158" t="s">
        <v>328</v>
      </c>
      <c r="E372" s="173" t="s">
        <v>1</v>
      </c>
      <c r="F372" s="174" t="s">
        <v>332</v>
      </c>
      <c r="H372" s="175">
        <v>4.3070000000000004</v>
      </c>
      <c r="I372" s="176"/>
      <c r="L372" s="172"/>
      <c r="M372" s="177"/>
      <c r="T372" s="178"/>
      <c r="AT372" s="173" t="s">
        <v>328</v>
      </c>
      <c r="AU372" s="173" t="s">
        <v>88</v>
      </c>
      <c r="AV372" s="14" t="s">
        <v>323</v>
      </c>
      <c r="AW372" s="14" t="s">
        <v>31</v>
      </c>
      <c r="AX372" s="14" t="s">
        <v>83</v>
      </c>
      <c r="AY372" s="173" t="s">
        <v>317</v>
      </c>
    </row>
    <row r="373" spans="2:65" s="1" customFormat="1" ht="37.75" customHeight="1">
      <c r="B373" s="142"/>
      <c r="C373" s="143" t="s">
        <v>670</v>
      </c>
      <c r="D373" s="143" t="s">
        <v>319</v>
      </c>
      <c r="E373" s="144" t="s">
        <v>14319</v>
      </c>
      <c r="F373" s="145" t="s">
        <v>16791</v>
      </c>
      <c r="G373" s="146" t="s">
        <v>467</v>
      </c>
      <c r="H373" s="147">
        <v>164</v>
      </c>
      <c r="I373" s="148"/>
      <c r="J373" s="149">
        <f>ROUND(I373*H373,2)</f>
        <v>0</v>
      </c>
      <c r="K373" s="150"/>
      <c r="L373" s="31"/>
      <c r="M373" s="151" t="s">
        <v>1</v>
      </c>
      <c r="N373" s="152" t="s">
        <v>42</v>
      </c>
      <c r="P373" s="153">
        <f>O373*H373</f>
        <v>0</v>
      </c>
      <c r="Q373" s="153">
        <v>1.6359999999999999E-4</v>
      </c>
      <c r="R373" s="153">
        <f>Q373*H373</f>
        <v>2.6830399999999997E-2</v>
      </c>
      <c r="S373" s="153">
        <v>0</v>
      </c>
      <c r="T373" s="154">
        <f>S373*H373</f>
        <v>0</v>
      </c>
      <c r="AR373" s="155" t="s">
        <v>323</v>
      </c>
      <c r="AT373" s="155" t="s">
        <v>319</v>
      </c>
      <c r="AU373" s="155" t="s">
        <v>88</v>
      </c>
      <c r="AY373" s="16" t="s">
        <v>317</v>
      </c>
      <c r="BE373" s="156">
        <f>IF(N373="základná",J373,0)</f>
        <v>0</v>
      </c>
      <c r="BF373" s="156">
        <f>IF(N373="znížená",J373,0)</f>
        <v>0</v>
      </c>
      <c r="BG373" s="156">
        <f>IF(N373="zákl. prenesená",J373,0)</f>
        <v>0</v>
      </c>
      <c r="BH373" s="156">
        <f>IF(N373="zníž. prenesená",J373,0)</f>
        <v>0</v>
      </c>
      <c r="BI373" s="156">
        <f>IF(N373="nulová",J373,0)</f>
        <v>0</v>
      </c>
      <c r="BJ373" s="16" t="s">
        <v>88</v>
      </c>
      <c r="BK373" s="156">
        <f>ROUND(I373*H373,2)</f>
        <v>0</v>
      </c>
      <c r="BL373" s="16" t="s">
        <v>323</v>
      </c>
      <c r="BM373" s="155" t="s">
        <v>16792</v>
      </c>
    </row>
    <row r="374" spans="2:65" s="11" customFormat="1" ht="22.75" customHeight="1">
      <c r="B374" s="130"/>
      <c r="D374" s="131" t="s">
        <v>75</v>
      </c>
      <c r="E374" s="140" t="s">
        <v>493</v>
      </c>
      <c r="F374" s="140" t="s">
        <v>494</v>
      </c>
      <c r="I374" s="133"/>
      <c r="J374" s="141">
        <f>BK374</f>
        <v>0</v>
      </c>
      <c r="L374" s="130"/>
      <c r="M374" s="135"/>
      <c r="P374" s="136">
        <f>P375</f>
        <v>0</v>
      </c>
      <c r="R374" s="136">
        <f>R375</f>
        <v>0</v>
      </c>
      <c r="T374" s="137">
        <f>T375</f>
        <v>0</v>
      </c>
      <c r="AR374" s="131" t="s">
        <v>83</v>
      </c>
      <c r="AT374" s="138" t="s">
        <v>75</v>
      </c>
      <c r="AU374" s="138" t="s">
        <v>83</v>
      </c>
      <c r="AY374" s="131" t="s">
        <v>317</v>
      </c>
      <c r="BK374" s="139">
        <f>BK375</f>
        <v>0</v>
      </c>
    </row>
    <row r="375" spans="2:65" s="1" customFormat="1" ht="24.15" customHeight="1">
      <c r="B375" s="142"/>
      <c r="C375" s="143" t="s">
        <v>834</v>
      </c>
      <c r="D375" s="143" t="s">
        <v>319</v>
      </c>
      <c r="E375" s="144" t="s">
        <v>16793</v>
      </c>
      <c r="F375" s="145" t="s">
        <v>16794</v>
      </c>
      <c r="G375" s="146" t="s">
        <v>439</v>
      </c>
      <c r="H375" s="147">
        <v>1101.2750000000001</v>
      </c>
      <c r="I375" s="148"/>
      <c r="J375" s="149">
        <f>ROUND(I375*H375,2)</f>
        <v>0</v>
      </c>
      <c r="K375" s="150"/>
      <c r="L375" s="31"/>
      <c r="M375" s="151" t="s">
        <v>1</v>
      </c>
      <c r="N375" s="152" t="s">
        <v>42</v>
      </c>
      <c r="P375" s="153">
        <f>O375*H375</f>
        <v>0</v>
      </c>
      <c r="Q375" s="153">
        <v>0</v>
      </c>
      <c r="R375" s="153">
        <f>Q375*H375</f>
        <v>0</v>
      </c>
      <c r="S375" s="153">
        <v>0</v>
      </c>
      <c r="T375" s="154">
        <f>S375*H375</f>
        <v>0</v>
      </c>
      <c r="AR375" s="155" t="s">
        <v>323</v>
      </c>
      <c r="AT375" s="155" t="s">
        <v>319</v>
      </c>
      <c r="AU375" s="155" t="s">
        <v>88</v>
      </c>
      <c r="AY375" s="16" t="s">
        <v>317</v>
      </c>
      <c r="BE375" s="156">
        <f>IF(N375="základná",J375,0)</f>
        <v>0</v>
      </c>
      <c r="BF375" s="156">
        <f>IF(N375="znížená",J375,0)</f>
        <v>0</v>
      </c>
      <c r="BG375" s="156">
        <f>IF(N375="zákl. prenesená",J375,0)</f>
        <v>0</v>
      </c>
      <c r="BH375" s="156">
        <f>IF(N375="zníž. prenesená",J375,0)</f>
        <v>0</v>
      </c>
      <c r="BI375" s="156">
        <f>IF(N375="nulová",J375,0)</f>
        <v>0</v>
      </c>
      <c r="BJ375" s="16" t="s">
        <v>88</v>
      </c>
      <c r="BK375" s="156">
        <f>ROUND(I375*H375,2)</f>
        <v>0</v>
      </c>
      <c r="BL375" s="16" t="s">
        <v>323</v>
      </c>
      <c r="BM375" s="155" t="s">
        <v>16795</v>
      </c>
    </row>
    <row r="376" spans="2:65" s="11" customFormat="1" ht="25.9" customHeight="1">
      <c r="B376" s="130"/>
      <c r="D376" s="131" t="s">
        <v>75</v>
      </c>
      <c r="E376" s="132" t="s">
        <v>2241</v>
      </c>
      <c r="F376" s="132" t="s">
        <v>2242</v>
      </c>
      <c r="I376" s="133"/>
      <c r="J376" s="134">
        <f>BK376</f>
        <v>0</v>
      </c>
      <c r="L376" s="130"/>
      <c r="M376" s="135"/>
      <c r="P376" s="136">
        <f>P377+P390+P436+P466+P478+P485+P572+P585+P598</f>
        <v>0</v>
      </c>
      <c r="R376" s="136">
        <f>R377+R390+R436+R466+R478+R485+R572+R585+R598</f>
        <v>13.694189417500001</v>
      </c>
      <c r="T376" s="137">
        <f>T377+T390+T436+T466+T478+T485+T572+T585+T598</f>
        <v>0</v>
      </c>
      <c r="AR376" s="131" t="s">
        <v>88</v>
      </c>
      <c r="AT376" s="138" t="s">
        <v>75</v>
      </c>
      <c r="AU376" s="138" t="s">
        <v>76</v>
      </c>
      <c r="AY376" s="131" t="s">
        <v>317</v>
      </c>
      <c r="BK376" s="139">
        <f>BK377+BK390+BK436+BK466+BK478+BK485+BK572+BK585+BK598</f>
        <v>0</v>
      </c>
    </row>
    <row r="377" spans="2:65" s="11" customFormat="1" ht="22.75" customHeight="1">
      <c r="B377" s="130"/>
      <c r="D377" s="131" t="s">
        <v>75</v>
      </c>
      <c r="E377" s="140" t="s">
        <v>2243</v>
      </c>
      <c r="F377" s="140" t="s">
        <v>2244</v>
      </c>
      <c r="I377" s="133"/>
      <c r="J377" s="141">
        <f>BK377</f>
        <v>0</v>
      </c>
      <c r="L377" s="130"/>
      <c r="M377" s="135"/>
      <c r="P377" s="136">
        <f>SUM(P378:P389)</f>
        <v>0</v>
      </c>
      <c r="R377" s="136">
        <f>SUM(R378:R389)</f>
        <v>0.90982839999999987</v>
      </c>
      <c r="T377" s="137">
        <f>SUM(T378:T389)</f>
        <v>0</v>
      </c>
      <c r="AR377" s="131" t="s">
        <v>88</v>
      </c>
      <c r="AT377" s="138" t="s">
        <v>75</v>
      </c>
      <c r="AU377" s="138" t="s">
        <v>83</v>
      </c>
      <c r="AY377" s="131" t="s">
        <v>317</v>
      </c>
      <c r="BK377" s="139">
        <f>SUM(BK378:BK389)</f>
        <v>0</v>
      </c>
    </row>
    <row r="378" spans="2:65" s="1" customFormat="1" ht="24.15" customHeight="1">
      <c r="B378" s="142"/>
      <c r="C378" s="143" t="s">
        <v>673</v>
      </c>
      <c r="D378" s="143" t="s">
        <v>319</v>
      </c>
      <c r="E378" s="144" t="s">
        <v>2249</v>
      </c>
      <c r="F378" s="145" t="s">
        <v>16796</v>
      </c>
      <c r="G378" s="146" t="s">
        <v>444</v>
      </c>
      <c r="H378" s="147">
        <v>111.8</v>
      </c>
      <c r="I378" s="148"/>
      <c r="J378" s="149">
        <f>ROUND(I378*H378,2)</f>
        <v>0</v>
      </c>
      <c r="K378" s="150"/>
      <c r="L378" s="31"/>
      <c r="M378" s="151" t="s">
        <v>1</v>
      </c>
      <c r="N378" s="152" t="s">
        <v>42</v>
      </c>
      <c r="P378" s="153">
        <f>O378*H378</f>
        <v>0</v>
      </c>
      <c r="Q378" s="153">
        <v>6.9999999999999994E-5</v>
      </c>
      <c r="R378" s="153">
        <f>Q378*H378</f>
        <v>7.8259999999999996E-3</v>
      </c>
      <c r="S378" s="153">
        <v>0</v>
      </c>
      <c r="T378" s="154">
        <f>S378*H378</f>
        <v>0</v>
      </c>
      <c r="AR378" s="155" t="s">
        <v>396</v>
      </c>
      <c r="AT378" s="155" t="s">
        <v>319</v>
      </c>
      <c r="AU378" s="155" t="s">
        <v>88</v>
      </c>
      <c r="AY378" s="16" t="s">
        <v>317</v>
      </c>
      <c r="BE378" s="156">
        <f>IF(N378="základná",J378,0)</f>
        <v>0</v>
      </c>
      <c r="BF378" s="156">
        <f>IF(N378="znížená",J378,0)</f>
        <v>0</v>
      </c>
      <c r="BG378" s="156">
        <f>IF(N378="zákl. prenesená",J378,0)</f>
        <v>0</v>
      </c>
      <c r="BH378" s="156">
        <f>IF(N378="zníž. prenesená",J378,0)</f>
        <v>0</v>
      </c>
      <c r="BI378" s="156">
        <f>IF(N378="nulová",J378,0)</f>
        <v>0</v>
      </c>
      <c r="BJ378" s="16" t="s">
        <v>88</v>
      </c>
      <c r="BK378" s="156">
        <f>ROUND(I378*H378,2)</f>
        <v>0</v>
      </c>
      <c r="BL378" s="16" t="s">
        <v>396</v>
      </c>
      <c r="BM378" s="155" t="s">
        <v>16797</v>
      </c>
    </row>
    <row r="379" spans="2:65" s="12" customFormat="1" ht="10">
      <c r="B379" s="157"/>
      <c r="D379" s="158" t="s">
        <v>328</v>
      </c>
      <c r="E379" s="159" t="s">
        <v>1</v>
      </c>
      <c r="F379" s="160" t="s">
        <v>16798</v>
      </c>
      <c r="H379" s="161">
        <v>111.8</v>
      </c>
      <c r="I379" s="162"/>
      <c r="L379" s="157"/>
      <c r="M379" s="163"/>
      <c r="T379" s="164"/>
      <c r="AT379" s="159" t="s">
        <v>328</v>
      </c>
      <c r="AU379" s="159" t="s">
        <v>88</v>
      </c>
      <c r="AV379" s="12" t="s">
        <v>88</v>
      </c>
      <c r="AW379" s="12" t="s">
        <v>31</v>
      </c>
      <c r="AX379" s="12" t="s">
        <v>76</v>
      </c>
      <c r="AY379" s="159" t="s">
        <v>317</v>
      </c>
    </row>
    <row r="380" spans="2:65" s="13" customFormat="1" ht="10">
      <c r="B380" s="165"/>
      <c r="D380" s="158" t="s">
        <v>328</v>
      </c>
      <c r="E380" s="166" t="s">
        <v>1</v>
      </c>
      <c r="F380" s="167" t="s">
        <v>16799</v>
      </c>
      <c r="H380" s="168">
        <v>111.8</v>
      </c>
      <c r="I380" s="169"/>
      <c r="L380" s="165"/>
      <c r="M380" s="170"/>
      <c r="T380" s="171"/>
      <c r="AT380" s="166" t="s">
        <v>328</v>
      </c>
      <c r="AU380" s="166" t="s">
        <v>88</v>
      </c>
      <c r="AV380" s="13" t="s">
        <v>92</v>
      </c>
      <c r="AW380" s="13" t="s">
        <v>31</v>
      </c>
      <c r="AX380" s="13" t="s">
        <v>76</v>
      </c>
      <c r="AY380" s="166" t="s">
        <v>317</v>
      </c>
    </row>
    <row r="381" spans="2:65" s="14" customFormat="1" ht="10">
      <c r="B381" s="172"/>
      <c r="D381" s="158" t="s">
        <v>328</v>
      </c>
      <c r="E381" s="173" t="s">
        <v>1</v>
      </c>
      <c r="F381" s="174" t="s">
        <v>332</v>
      </c>
      <c r="H381" s="175">
        <v>111.8</v>
      </c>
      <c r="I381" s="176"/>
      <c r="L381" s="172"/>
      <c r="M381" s="177"/>
      <c r="T381" s="178"/>
      <c r="AT381" s="173" t="s">
        <v>328</v>
      </c>
      <c r="AU381" s="173" t="s">
        <v>88</v>
      </c>
      <c r="AV381" s="14" t="s">
        <v>323</v>
      </c>
      <c r="AW381" s="14" t="s">
        <v>31</v>
      </c>
      <c r="AX381" s="14" t="s">
        <v>83</v>
      </c>
      <c r="AY381" s="173" t="s">
        <v>317</v>
      </c>
    </row>
    <row r="382" spans="2:65" s="1" customFormat="1" ht="37.75" customHeight="1">
      <c r="B382" s="142"/>
      <c r="C382" s="179" t="s">
        <v>1417</v>
      </c>
      <c r="D382" s="179" t="s">
        <v>454</v>
      </c>
      <c r="E382" s="180" t="s">
        <v>2257</v>
      </c>
      <c r="F382" s="181" t="s">
        <v>16800</v>
      </c>
      <c r="G382" s="182" t="s">
        <v>444</v>
      </c>
      <c r="H382" s="183">
        <v>128.57</v>
      </c>
      <c r="I382" s="184"/>
      <c r="J382" s="185">
        <f>ROUND(I382*H382,2)</f>
        <v>0</v>
      </c>
      <c r="K382" s="186"/>
      <c r="L382" s="187"/>
      <c r="M382" s="188" t="s">
        <v>1</v>
      </c>
      <c r="N382" s="189" t="s">
        <v>42</v>
      </c>
      <c r="P382" s="153">
        <f>O382*H382</f>
        <v>0</v>
      </c>
      <c r="Q382" s="153">
        <v>2E-3</v>
      </c>
      <c r="R382" s="153">
        <f>Q382*H382</f>
        <v>0.25713999999999998</v>
      </c>
      <c r="S382" s="153">
        <v>0</v>
      </c>
      <c r="T382" s="154">
        <f>S382*H382</f>
        <v>0</v>
      </c>
      <c r="AR382" s="155" t="s">
        <v>481</v>
      </c>
      <c r="AT382" s="155" t="s">
        <v>454</v>
      </c>
      <c r="AU382" s="155" t="s">
        <v>88</v>
      </c>
      <c r="AY382" s="16" t="s">
        <v>317</v>
      </c>
      <c r="BE382" s="156">
        <f>IF(N382="základná",J382,0)</f>
        <v>0</v>
      </c>
      <c r="BF382" s="156">
        <f>IF(N382="znížená",J382,0)</f>
        <v>0</v>
      </c>
      <c r="BG382" s="156">
        <f>IF(N382="zákl. prenesená",J382,0)</f>
        <v>0</v>
      </c>
      <c r="BH382" s="156">
        <f>IF(N382="zníž. prenesená",J382,0)</f>
        <v>0</v>
      </c>
      <c r="BI382" s="156">
        <f>IF(N382="nulová",J382,0)</f>
        <v>0</v>
      </c>
      <c r="BJ382" s="16" t="s">
        <v>88</v>
      </c>
      <c r="BK382" s="156">
        <f>ROUND(I382*H382,2)</f>
        <v>0</v>
      </c>
      <c r="BL382" s="16" t="s">
        <v>396</v>
      </c>
      <c r="BM382" s="155" t="s">
        <v>16801</v>
      </c>
    </row>
    <row r="383" spans="2:65" s="12" customFormat="1" ht="10">
      <c r="B383" s="157"/>
      <c r="D383" s="158" t="s">
        <v>328</v>
      </c>
      <c r="F383" s="160" t="s">
        <v>16802</v>
      </c>
      <c r="H383" s="161">
        <v>128.57</v>
      </c>
      <c r="I383" s="162"/>
      <c r="L383" s="157"/>
      <c r="M383" s="163"/>
      <c r="T383" s="164"/>
      <c r="AT383" s="159" t="s">
        <v>328</v>
      </c>
      <c r="AU383" s="159" t="s">
        <v>88</v>
      </c>
      <c r="AV383" s="12" t="s">
        <v>88</v>
      </c>
      <c r="AW383" s="12" t="s">
        <v>3</v>
      </c>
      <c r="AX383" s="12" t="s">
        <v>83</v>
      </c>
      <c r="AY383" s="159" t="s">
        <v>317</v>
      </c>
    </row>
    <row r="384" spans="2:65" s="1" customFormat="1" ht="37.75" customHeight="1">
      <c r="B384" s="142"/>
      <c r="C384" s="143" t="s">
        <v>675</v>
      </c>
      <c r="D384" s="143" t="s">
        <v>319</v>
      </c>
      <c r="E384" s="144" t="s">
        <v>2285</v>
      </c>
      <c r="F384" s="145" t="s">
        <v>16803</v>
      </c>
      <c r="G384" s="146" t="s">
        <v>444</v>
      </c>
      <c r="H384" s="147">
        <v>115.154</v>
      </c>
      <c r="I384" s="148"/>
      <c r="J384" s="149">
        <f>ROUND(I384*H384,2)</f>
        <v>0</v>
      </c>
      <c r="K384" s="150"/>
      <c r="L384" s="31"/>
      <c r="M384" s="151" t="s">
        <v>1</v>
      </c>
      <c r="N384" s="152" t="s">
        <v>42</v>
      </c>
      <c r="P384" s="153">
        <f>O384*H384</f>
        <v>0</v>
      </c>
      <c r="Q384" s="153">
        <v>5.5999999999999999E-3</v>
      </c>
      <c r="R384" s="153">
        <f>Q384*H384</f>
        <v>0.64486239999999995</v>
      </c>
      <c r="S384" s="153">
        <v>0</v>
      </c>
      <c r="T384" s="154">
        <f>S384*H384</f>
        <v>0</v>
      </c>
      <c r="AR384" s="155" t="s">
        <v>396</v>
      </c>
      <c r="AT384" s="155" t="s">
        <v>319</v>
      </c>
      <c r="AU384" s="155" t="s">
        <v>88</v>
      </c>
      <c r="AY384" s="16" t="s">
        <v>317</v>
      </c>
      <c r="BE384" s="156">
        <f>IF(N384="základná",J384,0)</f>
        <v>0</v>
      </c>
      <c r="BF384" s="156">
        <f>IF(N384="znížená",J384,0)</f>
        <v>0</v>
      </c>
      <c r="BG384" s="156">
        <f>IF(N384="zákl. prenesená",J384,0)</f>
        <v>0</v>
      </c>
      <c r="BH384" s="156">
        <f>IF(N384="zníž. prenesená",J384,0)</f>
        <v>0</v>
      </c>
      <c r="BI384" s="156">
        <f>IF(N384="nulová",J384,0)</f>
        <v>0</v>
      </c>
      <c r="BJ384" s="16" t="s">
        <v>88</v>
      </c>
      <c r="BK384" s="156">
        <f>ROUND(I384*H384,2)</f>
        <v>0</v>
      </c>
      <c r="BL384" s="16" t="s">
        <v>396</v>
      </c>
      <c r="BM384" s="155" t="s">
        <v>16804</v>
      </c>
    </row>
    <row r="385" spans="2:65" s="12" customFormat="1" ht="10">
      <c r="B385" s="157"/>
      <c r="D385" s="158" t="s">
        <v>328</v>
      </c>
      <c r="E385" s="159" t="s">
        <v>1</v>
      </c>
      <c r="F385" s="160" t="s">
        <v>16798</v>
      </c>
      <c r="H385" s="161">
        <v>111.8</v>
      </c>
      <c r="I385" s="162"/>
      <c r="L385" s="157"/>
      <c r="M385" s="163"/>
      <c r="T385" s="164"/>
      <c r="AT385" s="159" t="s">
        <v>328</v>
      </c>
      <c r="AU385" s="159" t="s">
        <v>88</v>
      </c>
      <c r="AV385" s="12" t="s">
        <v>88</v>
      </c>
      <c r="AW385" s="12" t="s">
        <v>31</v>
      </c>
      <c r="AX385" s="12" t="s">
        <v>76</v>
      </c>
      <c r="AY385" s="159" t="s">
        <v>317</v>
      </c>
    </row>
    <row r="386" spans="2:65" s="13" customFormat="1" ht="10">
      <c r="B386" s="165"/>
      <c r="D386" s="158" t="s">
        <v>328</v>
      </c>
      <c r="E386" s="166" t="s">
        <v>1</v>
      </c>
      <c r="F386" s="167" t="s">
        <v>16799</v>
      </c>
      <c r="H386" s="168">
        <v>111.8</v>
      </c>
      <c r="I386" s="169"/>
      <c r="L386" s="165"/>
      <c r="M386" s="170"/>
      <c r="T386" s="171"/>
      <c r="AT386" s="166" t="s">
        <v>328</v>
      </c>
      <c r="AU386" s="166" t="s">
        <v>88</v>
      </c>
      <c r="AV386" s="13" t="s">
        <v>92</v>
      </c>
      <c r="AW386" s="13" t="s">
        <v>31</v>
      </c>
      <c r="AX386" s="13" t="s">
        <v>76</v>
      </c>
      <c r="AY386" s="166" t="s">
        <v>317</v>
      </c>
    </row>
    <row r="387" spans="2:65" s="14" customFormat="1" ht="10">
      <c r="B387" s="172"/>
      <c r="D387" s="158" t="s">
        <v>328</v>
      </c>
      <c r="E387" s="173" t="s">
        <v>1</v>
      </c>
      <c r="F387" s="174" t="s">
        <v>332</v>
      </c>
      <c r="H387" s="175">
        <v>111.8</v>
      </c>
      <c r="I387" s="176"/>
      <c r="L387" s="172"/>
      <c r="M387" s="177"/>
      <c r="T387" s="178"/>
      <c r="AT387" s="173" t="s">
        <v>328</v>
      </c>
      <c r="AU387" s="173" t="s">
        <v>88</v>
      </c>
      <c r="AV387" s="14" t="s">
        <v>323</v>
      </c>
      <c r="AW387" s="14" t="s">
        <v>31</v>
      </c>
      <c r="AX387" s="14" t="s">
        <v>83</v>
      </c>
      <c r="AY387" s="173" t="s">
        <v>317</v>
      </c>
    </row>
    <row r="388" spans="2:65" s="12" customFormat="1" ht="10">
      <c r="B388" s="157"/>
      <c r="D388" s="158" t="s">
        <v>328</v>
      </c>
      <c r="F388" s="160" t="s">
        <v>16805</v>
      </c>
      <c r="H388" s="161">
        <v>115.154</v>
      </c>
      <c r="I388" s="162"/>
      <c r="L388" s="157"/>
      <c r="M388" s="163"/>
      <c r="T388" s="164"/>
      <c r="AT388" s="159" t="s">
        <v>328</v>
      </c>
      <c r="AU388" s="159" t="s">
        <v>88</v>
      </c>
      <c r="AV388" s="12" t="s">
        <v>88</v>
      </c>
      <c r="AW388" s="12" t="s">
        <v>3</v>
      </c>
      <c r="AX388" s="12" t="s">
        <v>83</v>
      </c>
      <c r="AY388" s="159" t="s">
        <v>317</v>
      </c>
    </row>
    <row r="389" spans="2:65" s="1" customFormat="1" ht="24.15" customHeight="1">
      <c r="B389" s="142"/>
      <c r="C389" s="143" t="s">
        <v>1456</v>
      </c>
      <c r="D389" s="143" t="s">
        <v>319</v>
      </c>
      <c r="E389" s="144" t="s">
        <v>14371</v>
      </c>
      <c r="F389" s="145" t="s">
        <v>14372</v>
      </c>
      <c r="G389" s="146" t="s">
        <v>439</v>
      </c>
      <c r="H389" s="147">
        <v>0.91</v>
      </c>
      <c r="I389" s="148"/>
      <c r="J389" s="149">
        <f>ROUND(I389*H389,2)</f>
        <v>0</v>
      </c>
      <c r="K389" s="150"/>
      <c r="L389" s="31"/>
      <c r="M389" s="151" t="s">
        <v>1</v>
      </c>
      <c r="N389" s="152" t="s">
        <v>42</v>
      </c>
      <c r="P389" s="153">
        <f>O389*H389</f>
        <v>0</v>
      </c>
      <c r="Q389" s="153">
        <v>0</v>
      </c>
      <c r="R389" s="153">
        <f>Q389*H389</f>
        <v>0</v>
      </c>
      <c r="S389" s="153">
        <v>0</v>
      </c>
      <c r="T389" s="154">
        <f>S389*H389</f>
        <v>0</v>
      </c>
      <c r="AR389" s="155" t="s">
        <v>396</v>
      </c>
      <c r="AT389" s="155" t="s">
        <v>319</v>
      </c>
      <c r="AU389" s="155" t="s">
        <v>88</v>
      </c>
      <c r="AY389" s="16" t="s">
        <v>317</v>
      </c>
      <c r="BE389" s="156">
        <f>IF(N389="základná",J389,0)</f>
        <v>0</v>
      </c>
      <c r="BF389" s="156">
        <f>IF(N389="znížená",J389,0)</f>
        <v>0</v>
      </c>
      <c r="BG389" s="156">
        <f>IF(N389="zákl. prenesená",J389,0)</f>
        <v>0</v>
      </c>
      <c r="BH389" s="156">
        <f>IF(N389="zníž. prenesená",J389,0)</f>
        <v>0</v>
      </c>
      <c r="BI389" s="156">
        <f>IF(N389="nulová",J389,0)</f>
        <v>0</v>
      </c>
      <c r="BJ389" s="16" t="s">
        <v>88</v>
      </c>
      <c r="BK389" s="156">
        <f>ROUND(I389*H389,2)</f>
        <v>0</v>
      </c>
      <c r="BL389" s="16" t="s">
        <v>396</v>
      </c>
      <c r="BM389" s="155" t="s">
        <v>16806</v>
      </c>
    </row>
    <row r="390" spans="2:65" s="11" customFormat="1" ht="22.75" customHeight="1">
      <c r="B390" s="130"/>
      <c r="D390" s="131" t="s">
        <v>75</v>
      </c>
      <c r="E390" s="140" t="s">
        <v>2296</v>
      </c>
      <c r="F390" s="140" t="s">
        <v>2297</v>
      </c>
      <c r="I390" s="133"/>
      <c r="J390" s="141">
        <f>BK390</f>
        <v>0</v>
      </c>
      <c r="L390" s="130"/>
      <c r="M390" s="135"/>
      <c r="P390" s="136">
        <f>SUM(P391:P435)</f>
        <v>0</v>
      </c>
      <c r="R390" s="136">
        <f>SUM(R391:R435)</f>
        <v>4.1611801100000001</v>
      </c>
      <c r="T390" s="137">
        <f>SUM(T391:T435)</f>
        <v>0</v>
      </c>
      <c r="AR390" s="131" t="s">
        <v>88</v>
      </c>
      <c r="AT390" s="138" t="s">
        <v>75</v>
      </c>
      <c r="AU390" s="138" t="s">
        <v>83</v>
      </c>
      <c r="AY390" s="131" t="s">
        <v>317</v>
      </c>
      <c r="BK390" s="139">
        <f>SUM(BK391:BK435)</f>
        <v>0</v>
      </c>
    </row>
    <row r="391" spans="2:65" s="1" customFormat="1" ht="24.15" customHeight="1">
      <c r="B391" s="142"/>
      <c r="C391" s="143" t="s">
        <v>678</v>
      </c>
      <c r="D391" s="143" t="s">
        <v>319</v>
      </c>
      <c r="E391" s="144" t="s">
        <v>2299</v>
      </c>
      <c r="F391" s="145" t="s">
        <v>16807</v>
      </c>
      <c r="G391" s="146" t="s">
        <v>444</v>
      </c>
      <c r="H391" s="147">
        <v>337.41</v>
      </c>
      <c r="I391" s="148"/>
      <c r="J391" s="149">
        <f>ROUND(I391*H391,2)</f>
        <v>0</v>
      </c>
      <c r="K391" s="150"/>
      <c r="L391" s="31"/>
      <c r="M391" s="151" t="s">
        <v>1</v>
      </c>
      <c r="N391" s="152" t="s">
        <v>42</v>
      </c>
      <c r="P391" s="153">
        <f>O391*H391</f>
        <v>0</v>
      </c>
      <c r="Q391" s="153">
        <v>0</v>
      </c>
      <c r="R391" s="153">
        <f>Q391*H391</f>
        <v>0</v>
      </c>
      <c r="S391" s="153">
        <v>0</v>
      </c>
      <c r="T391" s="154">
        <f>S391*H391</f>
        <v>0</v>
      </c>
      <c r="AR391" s="155" t="s">
        <v>396</v>
      </c>
      <c r="AT391" s="155" t="s">
        <v>319</v>
      </c>
      <c r="AU391" s="155" t="s">
        <v>88</v>
      </c>
      <c r="AY391" s="16" t="s">
        <v>317</v>
      </c>
      <c r="BE391" s="156">
        <f>IF(N391="základná",J391,0)</f>
        <v>0</v>
      </c>
      <c r="BF391" s="156">
        <f>IF(N391="znížená",J391,0)</f>
        <v>0</v>
      </c>
      <c r="BG391" s="156">
        <f>IF(N391="zákl. prenesená",J391,0)</f>
        <v>0</v>
      </c>
      <c r="BH391" s="156">
        <f>IF(N391="zníž. prenesená",J391,0)</f>
        <v>0</v>
      </c>
      <c r="BI391" s="156">
        <f>IF(N391="nulová",J391,0)</f>
        <v>0</v>
      </c>
      <c r="BJ391" s="16" t="s">
        <v>88</v>
      </c>
      <c r="BK391" s="156">
        <f>ROUND(I391*H391,2)</f>
        <v>0</v>
      </c>
      <c r="BL391" s="16" t="s">
        <v>396</v>
      </c>
      <c r="BM391" s="155" t="s">
        <v>16808</v>
      </c>
    </row>
    <row r="392" spans="2:65" s="12" customFormat="1" ht="10">
      <c r="B392" s="157"/>
      <c r="D392" s="158" t="s">
        <v>328</v>
      </c>
      <c r="E392" s="159" t="s">
        <v>1</v>
      </c>
      <c r="F392" s="160" t="s">
        <v>16809</v>
      </c>
      <c r="H392" s="161">
        <v>301.11</v>
      </c>
      <c r="I392" s="162"/>
      <c r="L392" s="157"/>
      <c r="M392" s="163"/>
      <c r="T392" s="164"/>
      <c r="AT392" s="159" t="s">
        <v>328</v>
      </c>
      <c r="AU392" s="159" t="s">
        <v>88</v>
      </c>
      <c r="AV392" s="12" t="s">
        <v>88</v>
      </c>
      <c r="AW392" s="12" t="s">
        <v>31</v>
      </c>
      <c r="AX392" s="12" t="s">
        <v>76</v>
      </c>
      <c r="AY392" s="159" t="s">
        <v>317</v>
      </c>
    </row>
    <row r="393" spans="2:65" s="12" customFormat="1" ht="20">
      <c r="B393" s="157"/>
      <c r="D393" s="158" t="s">
        <v>328</v>
      </c>
      <c r="E393" s="159" t="s">
        <v>1</v>
      </c>
      <c r="F393" s="160" t="s">
        <v>16810</v>
      </c>
      <c r="H393" s="161">
        <v>36.299999999999997</v>
      </c>
      <c r="I393" s="162"/>
      <c r="L393" s="157"/>
      <c r="M393" s="163"/>
      <c r="T393" s="164"/>
      <c r="AT393" s="159" t="s">
        <v>328</v>
      </c>
      <c r="AU393" s="159" t="s">
        <v>88</v>
      </c>
      <c r="AV393" s="12" t="s">
        <v>88</v>
      </c>
      <c r="AW393" s="12" t="s">
        <v>31</v>
      </c>
      <c r="AX393" s="12" t="s">
        <v>76</v>
      </c>
      <c r="AY393" s="159" t="s">
        <v>317</v>
      </c>
    </row>
    <row r="394" spans="2:65" s="13" customFormat="1" ht="10">
      <c r="B394" s="165"/>
      <c r="D394" s="158" t="s">
        <v>328</v>
      </c>
      <c r="E394" s="166" t="s">
        <v>1</v>
      </c>
      <c r="F394" s="167" t="s">
        <v>331</v>
      </c>
      <c r="H394" s="168">
        <v>337.41</v>
      </c>
      <c r="I394" s="169"/>
      <c r="L394" s="165"/>
      <c r="M394" s="170"/>
      <c r="T394" s="171"/>
      <c r="AT394" s="166" t="s">
        <v>328</v>
      </c>
      <c r="AU394" s="166" t="s">
        <v>88</v>
      </c>
      <c r="AV394" s="13" t="s">
        <v>92</v>
      </c>
      <c r="AW394" s="13" t="s">
        <v>31</v>
      </c>
      <c r="AX394" s="13" t="s">
        <v>76</v>
      </c>
      <c r="AY394" s="166" t="s">
        <v>317</v>
      </c>
    </row>
    <row r="395" spans="2:65" s="14" customFormat="1" ht="10">
      <c r="B395" s="172"/>
      <c r="D395" s="158" t="s">
        <v>328</v>
      </c>
      <c r="E395" s="173" t="s">
        <v>1</v>
      </c>
      <c r="F395" s="174" t="s">
        <v>332</v>
      </c>
      <c r="H395" s="175">
        <v>337.41</v>
      </c>
      <c r="I395" s="176"/>
      <c r="L395" s="172"/>
      <c r="M395" s="177"/>
      <c r="T395" s="178"/>
      <c r="AT395" s="173" t="s">
        <v>328</v>
      </c>
      <c r="AU395" s="173" t="s">
        <v>88</v>
      </c>
      <c r="AV395" s="14" t="s">
        <v>323</v>
      </c>
      <c r="AW395" s="14" t="s">
        <v>31</v>
      </c>
      <c r="AX395" s="14" t="s">
        <v>83</v>
      </c>
      <c r="AY395" s="173" t="s">
        <v>317</v>
      </c>
    </row>
    <row r="396" spans="2:65" s="1" customFormat="1" ht="24.15" customHeight="1">
      <c r="B396" s="142"/>
      <c r="C396" s="179" t="s">
        <v>774</v>
      </c>
      <c r="D396" s="179" t="s">
        <v>454</v>
      </c>
      <c r="E396" s="180" t="s">
        <v>2310</v>
      </c>
      <c r="F396" s="181" t="s">
        <v>16811</v>
      </c>
      <c r="G396" s="182" t="s">
        <v>1107</v>
      </c>
      <c r="H396" s="183">
        <v>84.352999999999994</v>
      </c>
      <c r="I396" s="184"/>
      <c r="J396" s="185">
        <f>ROUND(I396*H396,2)</f>
        <v>0</v>
      </c>
      <c r="K396" s="186"/>
      <c r="L396" s="187"/>
      <c r="M396" s="188" t="s">
        <v>1</v>
      </c>
      <c r="N396" s="189" t="s">
        <v>42</v>
      </c>
      <c r="P396" s="153">
        <f>O396*H396</f>
        <v>0</v>
      </c>
      <c r="Q396" s="153">
        <v>1E-3</v>
      </c>
      <c r="R396" s="153">
        <f>Q396*H396</f>
        <v>8.4352999999999997E-2</v>
      </c>
      <c r="S396" s="153">
        <v>0</v>
      </c>
      <c r="T396" s="154">
        <f>S396*H396</f>
        <v>0</v>
      </c>
      <c r="AR396" s="155" t="s">
        <v>481</v>
      </c>
      <c r="AT396" s="155" t="s">
        <v>454</v>
      </c>
      <c r="AU396" s="155" t="s">
        <v>88</v>
      </c>
      <c r="AY396" s="16" t="s">
        <v>317</v>
      </c>
      <c r="BE396" s="156">
        <f>IF(N396="základná",J396,0)</f>
        <v>0</v>
      </c>
      <c r="BF396" s="156">
        <f>IF(N396="znížená",J396,0)</f>
        <v>0</v>
      </c>
      <c r="BG396" s="156">
        <f>IF(N396="zákl. prenesená",J396,0)</f>
        <v>0</v>
      </c>
      <c r="BH396" s="156">
        <f>IF(N396="zníž. prenesená",J396,0)</f>
        <v>0</v>
      </c>
      <c r="BI396" s="156">
        <f>IF(N396="nulová",J396,0)</f>
        <v>0</v>
      </c>
      <c r="BJ396" s="16" t="s">
        <v>88</v>
      </c>
      <c r="BK396" s="156">
        <f>ROUND(I396*H396,2)</f>
        <v>0</v>
      </c>
      <c r="BL396" s="16" t="s">
        <v>396</v>
      </c>
      <c r="BM396" s="155" t="s">
        <v>16812</v>
      </c>
    </row>
    <row r="397" spans="2:65" s="12" customFormat="1" ht="10">
      <c r="B397" s="157"/>
      <c r="D397" s="158" t="s">
        <v>328</v>
      </c>
      <c r="F397" s="160" t="s">
        <v>16813</v>
      </c>
      <c r="H397" s="161">
        <v>84.352999999999994</v>
      </c>
      <c r="I397" s="162"/>
      <c r="L397" s="157"/>
      <c r="M397" s="163"/>
      <c r="T397" s="164"/>
      <c r="AT397" s="159" t="s">
        <v>328</v>
      </c>
      <c r="AU397" s="159" t="s">
        <v>88</v>
      </c>
      <c r="AV397" s="12" t="s">
        <v>88</v>
      </c>
      <c r="AW397" s="12" t="s">
        <v>3</v>
      </c>
      <c r="AX397" s="12" t="s">
        <v>83</v>
      </c>
      <c r="AY397" s="159" t="s">
        <v>317</v>
      </c>
    </row>
    <row r="398" spans="2:65" s="1" customFormat="1" ht="37.75" customHeight="1">
      <c r="B398" s="142"/>
      <c r="C398" s="143" t="s">
        <v>681</v>
      </c>
      <c r="D398" s="143" t="s">
        <v>319</v>
      </c>
      <c r="E398" s="144" t="s">
        <v>2325</v>
      </c>
      <c r="F398" s="145" t="s">
        <v>16814</v>
      </c>
      <c r="G398" s="146" t="s">
        <v>444</v>
      </c>
      <c r="H398" s="147">
        <v>337.41</v>
      </c>
      <c r="I398" s="148"/>
      <c r="J398" s="149">
        <f>ROUND(I398*H398,2)</f>
        <v>0</v>
      </c>
      <c r="K398" s="150"/>
      <c r="L398" s="31"/>
      <c r="M398" s="151" t="s">
        <v>1</v>
      </c>
      <c r="N398" s="152" t="s">
        <v>42</v>
      </c>
      <c r="P398" s="153">
        <f>O398*H398</f>
        <v>0</v>
      </c>
      <c r="Q398" s="153">
        <v>5.4000000000000001E-4</v>
      </c>
      <c r="R398" s="153">
        <f>Q398*H398</f>
        <v>0.18220140000000001</v>
      </c>
      <c r="S398" s="153">
        <v>0</v>
      </c>
      <c r="T398" s="154">
        <f>S398*H398</f>
        <v>0</v>
      </c>
      <c r="AR398" s="155" t="s">
        <v>396</v>
      </c>
      <c r="AT398" s="155" t="s">
        <v>319</v>
      </c>
      <c r="AU398" s="155" t="s">
        <v>88</v>
      </c>
      <c r="AY398" s="16" t="s">
        <v>317</v>
      </c>
      <c r="BE398" s="156">
        <f>IF(N398="základná",J398,0)</f>
        <v>0</v>
      </c>
      <c r="BF398" s="156">
        <f>IF(N398="znížená",J398,0)</f>
        <v>0</v>
      </c>
      <c r="BG398" s="156">
        <f>IF(N398="zákl. prenesená",J398,0)</f>
        <v>0</v>
      </c>
      <c r="BH398" s="156">
        <f>IF(N398="zníž. prenesená",J398,0)</f>
        <v>0</v>
      </c>
      <c r="BI398" s="156">
        <f>IF(N398="nulová",J398,0)</f>
        <v>0</v>
      </c>
      <c r="BJ398" s="16" t="s">
        <v>88</v>
      </c>
      <c r="BK398" s="156">
        <f>ROUND(I398*H398,2)</f>
        <v>0</v>
      </c>
      <c r="BL398" s="16" t="s">
        <v>396</v>
      </c>
      <c r="BM398" s="155" t="s">
        <v>16815</v>
      </c>
    </row>
    <row r="399" spans="2:65" s="12" customFormat="1" ht="10">
      <c r="B399" s="157"/>
      <c r="D399" s="158" t="s">
        <v>328</v>
      </c>
      <c r="E399" s="159" t="s">
        <v>1</v>
      </c>
      <c r="F399" s="160" t="s">
        <v>16809</v>
      </c>
      <c r="H399" s="161">
        <v>301.11</v>
      </c>
      <c r="I399" s="162"/>
      <c r="L399" s="157"/>
      <c r="M399" s="163"/>
      <c r="T399" s="164"/>
      <c r="AT399" s="159" t="s">
        <v>328</v>
      </c>
      <c r="AU399" s="159" t="s">
        <v>88</v>
      </c>
      <c r="AV399" s="12" t="s">
        <v>88</v>
      </c>
      <c r="AW399" s="12" t="s">
        <v>31</v>
      </c>
      <c r="AX399" s="12" t="s">
        <v>76</v>
      </c>
      <c r="AY399" s="159" t="s">
        <v>317</v>
      </c>
    </row>
    <row r="400" spans="2:65" s="12" customFormat="1" ht="20">
      <c r="B400" s="157"/>
      <c r="D400" s="158" t="s">
        <v>328</v>
      </c>
      <c r="E400" s="159" t="s">
        <v>1</v>
      </c>
      <c r="F400" s="160" t="s">
        <v>16810</v>
      </c>
      <c r="H400" s="161">
        <v>36.299999999999997</v>
      </c>
      <c r="I400" s="162"/>
      <c r="L400" s="157"/>
      <c r="M400" s="163"/>
      <c r="T400" s="164"/>
      <c r="AT400" s="159" t="s">
        <v>328</v>
      </c>
      <c r="AU400" s="159" t="s">
        <v>88</v>
      </c>
      <c r="AV400" s="12" t="s">
        <v>88</v>
      </c>
      <c r="AW400" s="12" t="s">
        <v>31</v>
      </c>
      <c r="AX400" s="12" t="s">
        <v>76</v>
      </c>
      <c r="AY400" s="159" t="s">
        <v>317</v>
      </c>
    </row>
    <row r="401" spans="2:65" s="13" customFormat="1" ht="10">
      <c r="B401" s="165"/>
      <c r="D401" s="158" t="s">
        <v>328</v>
      </c>
      <c r="E401" s="166" t="s">
        <v>1</v>
      </c>
      <c r="F401" s="167" t="s">
        <v>331</v>
      </c>
      <c r="H401" s="168">
        <v>337.41</v>
      </c>
      <c r="I401" s="169"/>
      <c r="L401" s="165"/>
      <c r="M401" s="170"/>
      <c r="T401" s="171"/>
      <c r="AT401" s="166" t="s">
        <v>328</v>
      </c>
      <c r="AU401" s="166" t="s">
        <v>88</v>
      </c>
      <c r="AV401" s="13" t="s">
        <v>92</v>
      </c>
      <c r="AW401" s="13" t="s">
        <v>31</v>
      </c>
      <c r="AX401" s="13" t="s">
        <v>76</v>
      </c>
      <c r="AY401" s="166" t="s">
        <v>317</v>
      </c>
    </row>
    <row r="402" spans="2:65" s="14" customFormat="1" ht="10">
      <c r="B402" s="172"/>
      <c r="D402" s="158" t="s">
        <v>328</v>
      </c>
      <c r="E402" s="173" t="s">
        <v>1</v>
      </c>
      <c r="F402" s="174" t="s">
        <v>332</v>
      </c>
      <c r="H402" s="175">
        <v>337.41</v>
      </c>
      <c r="I402" s="176"/>
      <c r="L402" s="172"/>
      <c r="M402" s="177"/>
      <c r="T402" s="178"/>
      <c r="AT402" s="173" t="s">
        <v>328</v>
      </c>
      <c r="AU402" s="173" t="s">
        <v>88</v>
      </c>
      <c r="AV402" s="14" t="s">
        <v>323</v>
      </c>
      <c r="AW402" s="14" t="s">
        <v>31</v>
      </c>
      <c r="AX402" s="14" t="s">
        <v>83</v>
      </c>
      <c r="AY402" s="173" t="s">
        <v>317</v>
      </c>
    </row>
    <row r="403" spans="2:65" s="1" customFormat="1" ht="37.75" customHeight="1">
      <c r="B403" s="142"/>
      <c r="C403" s="179" t="s">
        <v>778</v>
      </c>
      <c r="D403" s="179" t="s">
        <v>454</v>
      </c>
      <c r="E403" s="180" t="s">
        <v>2329</v>
      </c>
      <c r="F403" s="181" t="s">
        <v>16816</v>
      </c>
      <c r="G403" s="182" t="s">
        <v>444</v>
      </c>
      <c r="H403" s="183">
        <v>388.02199999999999</v>
      </c>
      <c r="I403" s="184"/>
      <c r="J403" s="185">
        <f>ROUND(I403*H403,2)</f>
        <v>0</v>
      </c>
      <c r="K403" s="186"/>
      <c r="L403" s="187"/>
      <c r="M403" s="188" t="s">
        <v>1</v>
      </c>
      <c r="N403" s="189" t="s">
        <v>42</v>
      </c>
      <c r="P403" s="153">
        <f>O403*H403</f>
        <v>0</v>
      </c>
      <c r="Q403" s="153">
        <v>5.13E-3</v>
      </c>
      <c r="R403" s="153">
        <f>Q403*H403</f>
        <v>1.99055286</v>
      </c>
      <c r="S403" s="153">
        <v>0</v>
      </c>
      <c r="T403" s="154">
        <f>S403*H403</f>
        <v>0</v>
      </c>
      <c r="AR403" s="155" t="s">
        <v>481</v>
      </c>
      <c r="AT403" s="155" t="s">
        <v>454</v>
      </c>
      <c r="AU403" s="155" t="s">
        <v>88</v>
      </c>
      <c r="AY403" s="16" t="s">
        <v>317</v>
      </c>
      <c r="BE403" s="156">
        <f>IF(N403="základná",J403,0)</f>
        <v>0</v>
      </c>
      <c r="BF403" s="156">
        <f>IF(N403="znížená",J403,0)</f>
        <v>0</v>
      </c>
      <c r="BG403" s="156">
        <f>IF(N403="zákl. prenesená",J403,0)</f>
        <v>0</v>
      </c>
      <c r="BH403" s="156">
        <f>IF(N403="zníž. prenesená",J403,0)</f>
        <v>0</v>
      </c>
      <c r="BI403" s="156">
        <f>IF(N403="nulová",J403,0)</f>
        <v>0</v>
      </c>
      <c r="BJ403" s="16" t="s">
        <v>88</v>
      </c>
      <c r="BK403" s="156">
        <f>ROUND(I403*H403,2)</f>
        <v>0</v>
      </c>
      <c r="BL403" s="16" t="s">
        <v>396</v>
      </c>
      <c r="BM403" s="155" t="s">
        <v>16817</v>
      </c>
    </row>
    <row r="404" spans="2:65" s="12" customFormat="1" ht="10">
      <c r="B404" s="157"/>
      <c r="D404" s="158" t="s">
        <v>328</v>
      </c>
      <c r="F404" s="160" t="s">
        <v>16818</v>
      </c>
      <c r="H404" s="161">
        <v>388.02199999999999</v>
      </c>
      <c r="I404" s="162"/>
      <c r="L404" s="157"/>
      <c r="M404" s="163"/>
      <c r="T404" s="164"/>
      <c r="AT404" s="159" t="s">
        <v>328</v>
      </c>
      <c r="AU404" s="159" t="s">
        <v>88</v>
      </c>
      <c r="AV404" s="12" t="s">
        <v>88</v>
      </c>
      <c r="AW404" s="12" t="s">
        <v>3</v>
      </c>
      <c r="AX404" s="12" t="s">
        <v>83</v>
      </c>
      <c r="AY404" s="159" t="s">
        <v>317</v>
      </c>
    </row>
    <row r="405" spans="2:65" s="1" customFormat="1" ht="37.75" customHeight="1">
      <c r="B405" s="142"/>
      <c r="C405" s="143" t="s">
        <v>684</v>
      </c>
      <c r="D405" s="143" t="s">
        <v>319</v>
      </c>
      <c r="E405" s="144" t="s">
        <v>2356</v>
      </c>
      <c r="F405" s="145" t="s">
        <v>16819</v>
      </c>
      <c r="G405" s="146" t="s">
        <v>444</v>
      </c>
      <c r="H405" s="147">
        <v>337.41</v>
      </c>
      <c r="I405" s="148"/>
      <c r="J405" s="149">
        <f>ROUND(I405*H405,2)</f>
        <v>0</v>
      </c>
      <c r="K405" s="150"/>
      <c r="L405" s="31"/>
      <c r="M405" s="151" t="s">
        <v>1</v>
      </c>
      <c r="N405" s="152" t="s">
        <v>42</v>
      </c>
      <c r="P405" s="153">
        <f>O405*H405</f>
        <v>0</v>
      </c>
      <c r="Q405" s="153">
        <v>0</v>
      </c>
      <c r="R405" s="153">
        <f>Q405*H405</f>
        <v>0</v>
      </c>
      <c r="S405" s="153">
        <v>0</v>
      </c>
      <c r="T405" s="154">
        <f>S405*H405</f>
        <v>0</v>
      </c>
      <c r="AR405" s="155" t="s">
        <v>396</v>
      </c>
      <c r="AT405" s="155" t="s">
        <v>319</v>
      </c>
      <c r="AU405" s="155" t="s">
        <v>88</v>
      </c>
      <c r="AY405" s="16" t="s">
        <v>317</v>
      </c>
      <c r="BE405" s="156">
        <f>IF(N405="základná",J405,0)</f>
        <v>0</v>
      </c>
      <c r="BF405" s="156">
        <f>IF(N405="znížená",J405,0)</f>
        <v>0</v>
      </c>
      <c r="BG405" s="156">
        <f>IF(N405="zákl. prenesená",J405,0)</f>
        <v>0</v>
      </c>
      <c r="BH405" s="156">
        <f>IF(N405="zníž. prenesená",J405,0)</f>
        <v>0</v>
      </c>
      <c r="BI405" s="156">
        <f>IF(N405="nulová",J405,0)</f>
        <v>0</v>
      </c>
      <c r="BJ405" s="16" t="s">
        <v>88</v>
      </c>
      <c r="BK405" s="156">
        <f>ROUND(I405*H405,2)</f>
        <v>0</v>
      </c>
      <c r="BL405" s="16" t="s">
        <v>396</v>
      </c>
      <c r="BM405" s="155" t="s">
        <v>16820</v>
      </c>
    </row>
    <row r="406" spans="2:65" s="12" customFormat="1" ht="10">
      <c r="B406" s="157"/>
      <c r="D406" s="158" t="s">
        <v>328</v>
      </c>
      <c r="E406" s="159" t="s">
        <v>1</v>
      </c>
      <c r="F406" s="160" t="s">
        <v>16809</v>
      </c>
      <c r="H406" s="161">
        <v>301.11</v>
      </c>
      <c r="I406" s="162"/>
      <c r="L406" s="157"/>
      <c r="M406" s="163"/>
      <c r="T406" s="164"/>
      <c r="AT406" s="159" t="s">
        <v>328</v>
      </c>
      <c r="AU406" s="159" t="s">
        <v>88</v>
      </c>
      <c r="AV406" s="12" t="s">
        <v>88</v>
      </c>
      <c r="AW406" s="12" t="s">
        <v>31</v>
      </c>
      <c r="AX406" s="12" t="s">
        <v>76</v>
      </c>
      <c r="AY406" s="159" t="s">
        <v>317</v>
      </c>
    </row>
    <row r="407" spans="2:65" s="12" customFormat="1" ht="20">
      <c r="B407" s="157"/>
      <c r="D407" s="158" t="s">
        <v>328</v>
      </c>
      <c r="E407" s="159" t="s">
        <v>1</v>
      </c>
      <c r="F407" s="160" t="s">
        <v>16810</v>
      </c>
      <c r="H407" s="161">
        <v>36.299999999999997</v>
      </c>
      <c r="I407" s="162"/>
      <c r="L407" s="157"/>
      <c r="M407" s="163"/>
      <c r="T407" s="164"/>
      <c r="AT407" s="159" t="s">
        <v>328</v>
      </c>
      <c r="AU407" s="159" t="s">
        <v>88</v>
      </c>
      <c r="AV407" s="12" t="s">
        <v>88</v>
      </c>
      <c r="AW407" s="12" t="s">
        <v>31</v>
      </c>
      <c r="AX407" s="12" t="s">
        <v>76</v>
      </c>
      <c r="AY407" s="159" t="s">
        <v>317</v>
      </c>
    </row>
    <row r="408" spans="2:65" s="13" customFormat="1" ht="10">
      <c r="B408" s="165"/>
      <c r="D408" s="158" t="s">
        <v>328</v>
      </c>
      <c r="E408" s="166" t="s">
        <v>1</v>
      </c>
      <c r="F408" s="167" t="s">
        <v>331</v>
      </c>
      <c r="H408" s="168">
        <v>337.41</v>
      </c>
      <c r="I408" s="169"/>
      <c r="L408" s="165"/>
      <c r="M408" s="170"/>
      <c r="T408" s="171"/>
      <c r="AT408" s="166" t="s">
        <v>328</v>
      </c>
      <c r="AU408" s="166" t="s">
        <v>88</v>
      </c>
      <c r="AV408" s="13" t="s">
        <v>92</v>
      </c>
      <c r="AW408" s="13" t="s">
        <v>31</v>
      </c>
      <c r="AX408" s="13" t="s">
        <v>76</v>
      </c>
      <c r="AY408" s="166" t="s">
        <v>317</v>
      </c>
    </row>
    <row r="409" spans="2:65" s="14" customFormat="1" ht="10">
      <c r="B409" s="172"/>
      <c r="D409" s="158" t="s">
        <v>328</v>
      </c>
      <c r="E409" s="173" t="s">
        <v>1</v>
      </c>
      <c r="F409" s="174" t="s">
        <v>332</v>
      </c>
      <c r="H409" s="175">
        <v>337.41</v>
      </c>
      <c r="I409" s="176"/>
      <c r="L409" s="172"/>
      <c r="M409" s="177"/>
      <c r="T409" s="178"/>
      <c r="AT409" s="173" t="s">
        <v>328</v>
      </c>
      <c r="AU409" s="173" t="s">
        <v>88</v>
      </c>
      <c r="AV409" s="14" t="s">
        <v>323</v>
      </c>
      <c r="AW409" s="14" t="s">
        <v>31</v>
      </c>
      <c r="AX409" s="14" t="s">
        <v>83</v>
      </c>
      <c r="AY409" s="173" t="s">
        <v>317</v>
      </c>
    </row>
    <row r="410" spans="2:65" s="1" customFormat="1" ht="24.15" customHeight="1">
      <c r="B410" s="142"/>
      <c r="C410" s="179" t="s">
        <v>786</v>
      </c>
      <c r="D410" s="179" t="s">
        <v>454</v>
      </c>
      <c r="E410" s="180" t="s">
        <v>2360</v>
      </c>
      <c r="F410" s="181" t="s">
        <v>16821</v>
      </c>
      <c r="G410" s="182" t="s">
        <v>444</v>
      </c>
      <c r="H410" s="183">
        <v>382.53699999999998</v>
      </c>
      <c r="I410" s="184"/>
      <c r="J410" s="185">
        <f>ROUND(I410*H410,2)</f>
        <v>0</v>
      </c>
      <c r="K410" s="186"/>
      <c r="L410" s="187"/>
      <c r="M410" s="188" t="s">
        <v>1</v>
      </c>
      <c r="N410" s="189" t="s">
        <v>42</v>
      </c>
      <c r="P410" s="153">
        <f>O410*H410</f>
        <v>0</v>
      </c>
      <c r="Q410" s="153">
        <v>2.3E-3</v>
      </c>
      <c r="R410" s="153">
        <f>Q410*H410</f>
        <v>0.87983509999999998</v>
      </c>
      <c r="S410" s="153">
        <v>0</v>
      </c>
      <c r="T410" s="154">
        <f>S410*H410</f>
        <v>0</v>
      </c>
      <c r="AR410" s="155" t="s">
        <v>481</v>
      </c>
      <c r="AT410" s="155" t="s">
        <v>454</v>
      </c>
      <c r="AU410" s="155" t="s">
        <v>88</v>
      </c>
      <c r="AY410" s="16" t="s">
        <v>317</v>
      </c>
      <c r="BE410" s="156">
        <f>IF(N410="základná",J410,0)</f>
        <v>0</v>
      </c>
      <c r="BF410" s="156">
        <f>IF(N410="znížená",J410,0)</f>
        <v>0</v>
      </c>
      <c r="BG410" s="156">
        <f>IF(N410="zákl. prenesená",J410,0)</f>
        <v>0</v>
      </c>
      <c r="BH410" s="156">
        <f>IF(N410="zníž. prenesená",J410,0)</f>
        <v>0</v>
      </c>
      <c r="BI410" s="156">
        <f>IF(N410="nulová",J410,0)</f>
        <v>0</v>
      </c>
      <c r="BJ410" s="16" t="s">
        <v>88</v>
      </c>
      <c r="BK410" s="156">
        <f>ROUND(I410*H410,2)</f>
        <v>0</v>
      </c>
      <c r="BL410" s="16" t="s">
        <v>396</v>
      </c>
      <c r="BM410" s="155" t="s">
        <v>16822</v>
      </c>
    </row>
    <row r="411" spans="2:65" s="1" customFormat="1" ht="24.15" customHeight="1">
      <c r="B411" s="142"/>
      <c r="C411" s="179" t="s">
        <v>687</v>
      </c>
      <c r="D411" s="179" t="s">
        <v>454</v>
      </c>
      <c r="E411" s="180" t="s">
        <v>2368</v>
      </c>
      <c r="F411" s="181" t="s">
        <v>16823</v>
      </c>
      <c r="G411" s="182" t="s">
        <v>467</v>
      </c>
      <c r="H411" s="183">
        <v>1044.491</v>
      </c>
      <c r="I411" s="184"/>
      <c r="J411" s="185">
        <f>ROUND(I411*H411,2)</f>
        <v>0</v>
      </c>
      <c r="K411" s="186"/>
      <c r="L411" s="187"/>
      <c r="M411" s="188" t="s">
        <v>1</v>
      </c>
      <c r="N411" s="189" t="s">
        <v>42</v>
      </c>
      <c r="P411" s="153">
        <f>O411*H411</f>
        <v>0</v>
      </c>
      <c r="Q411" s="153">
        <v>2.5000000000000001E-4</v>
      </c>
      <c r="R411" s="153">
        <f>Q411*H411</f>
        <v>0.26112275000000001</v>
      </c>
      <c r="S411" s="153">
        <v>0</v>
      </c>
      <c r="T411" s="154">
        <f>S411*H411</f>
        <v>0</v>
      </c>
      <c r="AR411" s="155" t="s">
        <v>481</v>
      </c>
      <c r="AT411" s="155" t="s">
        <v>454</v>
      </c>
      <c r="AU411" s="155" t="s">
        <v>88</v>
      </c>
      <c r="AY411" s="16" t="s">
        <v>317</v>
      </c>
      <c r="BE411" s="156">
        <f>IF(N411="základná",J411,0)</f>
        <v>0</v>
      </c>
      <c r="BF411" s="156">
        <f>IF(N411="znížená",J411,0)</f>
        <v>0</v>
      </c>
      <c r="BG411" s="156">
        <f>IF(N411="zákl. prenesená",J411,0)</f>
        <v>0</v>
      </c>
      <c r="BH411" s="156">
        <f>IF(N411="zníž. prenesená",J411,0)</f>
        <v>0</v>
      </c>
      <c r="BI411" s="156">
        <f>IF(N411="nulová",J411,0)</f>
        <v>0</v>
      </c>
      <c r="BJ411" s="16" t="s">
        <v>88</v>
      </c>
      <c r="BK411" s="156">
        <f>ROUND(I411*H411,2)</f>
        <v>0</v>
      </c>
      <c r="BL411" s="16" t="s">
        <v>396</v>
      </c>
      <c r="BM411" s="155" t="s">
        <v>16824</v>
      </c>
    </row>
    <row r="412" spans="2:65" s="1" customFormat="1" ht="33" customHeight="1">
      <c r="B412" s="142"/>
      <c r="C412" s="143" t="s">
        <v>789</v>
      </c>
      <c r="D412" s="143" t="s">
        <v>319</v>
      </c>
      <c r="E412" s="144" t="s">
        <v>2372</v>
      </c>
      <c r="F412" s="145" t="s">
        <v>16825</v>
      </c>
      <c r="G412" s="146" t="s">
        <v>444</v>
      </c>
      <c r="H412" s="147">
        <v>337.41</v>
      </c>
      <c r="I412" s="148"/>
      <c r="J412" s="149">
        <f>ROUND(I412*H412,2)</f>
        <v>0</v>
      </c>
      <c r="K412" s="150"/>
      <c r="L412" s="31"/>
      <c r="M412" s="151" t="s">
        <v>1</v>
      </c>
      <c r="N412" s="152" t="s">
        <v>42</v>
      </c>
      <c r="P412" s="153">
        <f>O412*H412</f>
        <v>0</v>
      </c>
      <c r="Q412" s="153">
        <v>0</v>
      </c>
      <c r="R412" s="153">
        <f>Q412*H412</f>
        <v>0</v>
      </c>
      <c r="S412" s="153">
        <v>0</v>
      </c>
      <c r="T412" s="154">
        <f>S412*H412</f>
        <v>0</v>
      </c>
      <c r="AR412" s="155" t="s">
        <v>396</v>
      </c>
      <c r="AT412" s="155" t="s">
        <v>319</v>
      </c>
      <c r="AU412" s="155" t="s">
        <v>88</v>
      </c>
      <c r="AY412" s="16" t="s">
        <v>317</v>
      </c>
      <c r="BE412" s="156">
        <f>IF(N412="základná",J412,0)</f>
        <v>0</v>
      </c>
      <c r="BF412" s="156">
        <f>IF(N412="znížená",J412,0)</f>
        <v>0</v>
      </c>
      <c r="BG412" s="156">
        <f>IF(N412="zákl. prenesená",J412,0)</f>
        <v>0</v>
      </c>
      <c r="BH412" s="156">
        <f>IF(N412="zníž. prenesená",J412,0)</f>
        <v>0</v>
      </c>
      <c r="BI412" s="156">
        <f>IF(N412="nulová",J412,0)</f>
        <v>0</v>
      </c>
      <c r="BJ412" s="16" t="s">
        <v>88</v>
      </c>
      <c r="BK412" s="156">
        <f>ROUND(I412*H412,2)</f>
        <v>0</v>
      </c>
      <c r="BL412" s="16" t="s">
        <v>396</v>
      </c>
      <c r="BM412" s="155" t="s">
        <v>16826</v>
      </c>
    </row>
    <row r="413" spans="2:65" s="12" customFormat="1" ht="10">
      <c r="B413" s="157"/>
      <c r="D413" s="158" t="s">
        <v>328</v>
      </c>
      <c r="E413" s="159" t="s">
        <v>1</v>
      </c>
      <c r="F413" s="160" t="s">
        <v>16809</v>
      </c>
      <c r="H413" s="161">
        <v>301.11</v>
      </c>
      <c r="I413" s="162"/>
      <c r="L413" s="157"/>
      <c r="M413" s="163"/>
      <c r="T413" s="164"/>
      <c r="AT413" s="159" t="s">
        <v>328</v>
      </c>
      <c r="AU413" s="159" t="s">
        <v>88</v>
      </c>
      <c r="AV413" s="12" t="s">
        <v>88</v>
      </c>
      <c r="AW413" s="12" t="s">
        <v>31</v>
      </c>
      <c r="AX413" s="12" t="s">
        <v>76</v>
      </c>
      <c r="AY413" s="159" t="s">
        <v>317</v>
      </c>
    </row>
    <row r="414" spans="2:65" s="12" customFormat="1" ht="20">
      <c r="B414" s="157"/>
      <c r="D414" s="158" t="s">
        <v>328</v>
      </c>
      <c r="E414" s="159" t="s">
        <v>1</v>
      </c>
      <c r="F414" s="160" t="s">
        <v>16810</v>
      </c>
      <c r="H414" s="161">
        <v>36.299999999999997</v>
      </c>
      <c r="I414" s="162"/>
      <c r="L414" s="157"/>
      <c r="M414" s="163"/>
      <c r="T414" s="164"/>
      <c r="AT414" s="159" t="s">
        <v>328</v>
      </c>
      <c r="AU414" s="159" t="s">
        <v>88</v>
      </c>
      <c r="AV414" s="12" t="s">
        <v>88</v>
      </c>
      <c r="AW414" s="12" t="s">
        <v>31</v>
      </c>
      <c r="AX414" s="12" t="s">
        <v>76</v>
      </c>
      <c r="AY414" s="159" t="s">
        <v>317</v>
      </c>
    </row>
    <row r="415" spans="2:65" s="13" customFormat="1" ht="10">
      <c r="B415" s="165"/>
      <c r="D415" s="158" t="s">
        <v>328</v>
      </c>
      <c r="E415" s="166" t="s">
        <v>1</v>
      </c>
      <c r="F415" s="167" t="s">
        <v>331</v>
      </c>
      <c r="H415" s="168">
        <v>337.41</v>
      </c>
      <c r="I415" s="169"/>
      <c r="L415" s="165"/>
      <c r="M415" s="170"/>
      <c r="T415" s="171"/>
      <c r="AT415" s="166" t="s">
        <v>328</v>
      </c>
      <c r="AU415" s="166" t="s">
        <v>88</v>
      </c>
      <c r="AV415" s="13" t="s">
        <v>92</v>
      </c>
      <c r="AW415" s="13" t="s">
        <v>31</v>
      </c>
      <c r="AX415" s="13" t="s">
        <v>76</v>
      </c>
      <c r="AY415" s="166" t="s">
        <v>317</v>
      </c>
    </row>
    <row r="416" spans="2:65" s="14" customFormat="1" ht="10">
      <c r="B416" s="172"/>
      <c r="D416" s="158" t="s">
        <v>328</v>
      </c>
      <c r="E416" s="173" t="s">
        <v>1</v>
      </c>
      <c r="F416" s="174" t="s">
        <v>332</v>
      </c>
      <c r="H416" s="175">
        <v>337.41</v>
      </c>
      <c r="I416" s="176"/>
      <c r="L416" s="172"/>
      <c r="M416" s="177"/>
      <c r="T416" s="178"/>
      <c r="AT416" s="173" t="s">
        <v>328</v>
      </c>
      <c r="AU416" s="173" t="s">
        <v>88</v>
      </c>
      <c r="AV416" s="14" t="s">
        <v>323</v>
      </c>
      <c r="AW416" s="14" t="s">
        <v>31</v>
      </c>
      <c r="AX416" s="14" t="s">
        <v>83</v>
      </c>
      <c r="AY416" s="173" t="s">
        <v>317</v>
      </c>
    </row>
    <row r="417" spans="2:65" s="1" customFormat="1" ht="37.75" customHeight="1">
      <c r="B417" s="142"/>
      <c r="C417" s="179" t="s">
        <v>561</v>
      </c>
      <c r="D417" s="179" t="s">
        <v>454</v>
      </c>
      <c r="E417" s="180" t="s">
        <v>2385</v>
      </c>
      <c r="F417" s="181" t="s">
        <v>16827</v>
      </c>
      <c r="G417" s="182" t="s">
        <v>444</v>
      </c>
      <c r="H417" s="183">
        <v>337.41</v>
      </c>
      <c r="I417" s="184"/>
      <c r="J417" s="185">
        <f>ROUND(I417*H417,2)</f>
        <v>0</v>
      </c>
      <c r="K417" s="186"/>
      <c r="L417" s="187"/>
      <c r="M417" s="188" t="s">
        <v>1</v>
      </c>
      <c r="N417" s="189" t="s">
        <v>42</v>
      </c>
      <c r="P417" s="153">
        <f>O417*H417</f>
        <v>0</v>
      </c>
      <c r="Q417" s="153">
        <v>9.5E-4</v>
      </c>
      <c r="R417" s="153">
        <f>Q417*H417</f>
        <v>0.32053950000000003</v>
      </c>
      <c r="S417" s="153">
        <v>0</v>
      </c>
      <c r="T417" s="154">
        <f>S417*H417</f>
        <v>0</v>
      </c>
      <c r="AR417" s="155" t="s">
        <v>481</v>
      </c>
      <c r="AT417" s="155" t="s">
        <v>454</v>
      </c>
      <c r="AU417" s="155" t="s">
        <v>88</v>
      </c>
      <c r="AY417" s="16" t="s">
        <v>317</v>
      </c>
      <c r="BE417" s="156">
        <f>IF(N417="základná",J417,0)</f>
        <v>0</v>
      </c>
      <c r="BF417" s="156">
        <f>IF(N417="znížená",J417,0)</f>
        <v>0</v>
      </c>
      <c r="BG417" s="156">
        <f>IF(N417="zákl. prenesená",J417,0)</f>
        <v>0</v>
      </c>
      <c r="BH417" s="156">
        <f>IF(N417="zníž. prenesená",J417,0)</f>
        <v>0</v>
      </c>
      <c r="BI417" s="156">
        <f>IF(N417="nulová",J417,0)</f>
        <v>0</v>
      </c>
      <c r="BJ417" s="16" t="s">
        <v>88</v>
      </c>
      <c r="BK417" s="156">
        <f>ROUND(I417*H417,2)</f>
        <v>0</v>
      </c>
      <c r="BL417" s="16" t="s">
        <v>396</v>
      </c>
      <c r="BM417" s="155" t="s">
        <v>16828</v>
      </c>
    </row>
    <row r="418" spans="2:65" s="12" customFormat="1" ht="10">
      <c r="B418" s="157"/>
      <c r="D418" s="158" t="s">
        <v>328</v>
      </c>
      <c r="E418" s="159" t="s">
        <v>1</v>
      </c>
      <c r="F418" s="160" t="s">
        <v>16809</v>
      </c>
      <c r="H418" s="161">
        <v>301.11</v>
      </c>
      <c r="I418" s="162"/>
      <c r="L418" s="157"/>
      <c r="M418" s="163"/>
      <c r="T418" s="164"/>
      <c r="AT418" s="159" t="s">
        <v>328</v>
      </c>
      <c r="AU418" s="159" t="s">
        <v>88</v>
      </c>
      <c r="AV418" s="12" t="s">
        <v>88</v>
      </c>
      <c r="AW418" s="12" t="s">
        <v>31</v>
      </c>
      <c r="AX418" s="12" t="s">
        <v>76</v>
      </c>
      <c r="AY418" s="159" t="s">
        <v>317</v>
      </c>
    </row>
    <row r="419" spans="2:65" s="12" customFormat="1" ht="20">
      <c r="B419" s="157"/>
      <c r="D419" s="158" t="s">
        <v>328</v>
      </c>
      <c r="E419" s="159" t="s">
        <v>1</v>
      </c>
      <c r="F419" s="160" t="s">
        <v>16810</v>
      </c>
      <c r="H419" s="161">
        <v>36.299999999999997</v>
      </c>
      <c r="I419" s="162"/>
      <c r="L419" s="157"/>
      <c r="M419" s="163"/>
      <c r="T419" s="164"/>
      <c r="AT419" s="159" t="s">
        <v>328</v>
      </c>
      <c r="AU419" s="159" t="s">
        <v>88</v>
      </c>
      <c r="AV419" s="12" t="s">
        <v>88</v>
      </c>
      <c r="AW419" s="12" t="s">
        <v>31</v>
      </c>
      <c r="AX419" s="12" t="s">
        <v>76</v>
      </c>
      <c r="AY419" s="159" t="s">
        <v>317</v>
      </c>
    </row>
    <row r="420" spans="2:65" s="13" customFormat="1" ht="10">
      <c r="B420" s="165"/>
      <c r="D420" s="158" t="s">
        <v>328</v>
      </c>
      <c r="E420" s="166" t="s">
        <v>1</v>
      </c>
      <c r="F420" s="167" t="s">
        <v>331</v>
      </c>
      <c r="H420" s="168">
        <v>337.41</v>
      </c>
      <c r="I420" s="169"/>
      <c r="L420" s="165"/>
      <c r="M420" s="170"/>
      <c r="T420" s="171"/>
      <c r="AT420" s="166" t="s">
        <v>328</v>
      </c>
      <c r="AU420" s="166" t="s">
        <v>88</v>
      </c>
      <c r="AV420" s="13" t="s">
        <v>92</v>
      </c>
      <c r="AW420" s="13" t="s">
        <v>31</v>
      </c>
      <c r="AX420" s="13" t="s">
        <v>76</v>
      </c>
      <c r="AY420" s="166" t="s">
        <v>317</v>
      </c>
    </row>
    <row r="421" spans="2:65" s="14" customFormat="1" ht="10">
      <c r="B421" s="172"/>
      <c r="D421" s="158" t="s">
        <v>328</v>
      </c>
      <c r="E421" s="173" t="s">
        <v>1</v>
      </c>
      <c r="F421" s="174" t="s">
        <v>332</v>
      </c>
      <c r="H421" s="175">
        <v>337.41</v>
      </c>
      <c r="I421" s="176"/>
      <c r="L421" s="172"/>
      <c r="M421" s="177"/>
      <c r="T421" s="178"/>
      <c r="AT421" s="173" t="s">
        <v>328</v>
      </c>
      <c r="AU421" s="173" t="s">
        <v>88</v>
      </c>
      <c r="AV421" s="14" t="s">
        <v>323</v>
      </c>
      <c r="AW421" s="14" t="s">
        <v>31</v>
      </c>
      <c r="AX421" s="14" t="s">
        <v>83</v>
      </c>
      <c r="AY421" s="173" t="s">
        <v>317</v>
      </c>
    </row>
    <row r="422" spans="2:65" s="1" customFormat="1" ht="24.15" customHeight="1">
      <c r="B422" s="142"/>
      <c r="C422" s="143" t="s">
        <v>1571</v>
      </c>
      <c r="D422" s="143" t="s">
        <v>319</v>
      </c>
      <c r="E422" s="144" t="s">
        <v>2400</v>
      </c>
      <c r="F422" s="145" t="s">
        <v>16829</v>
      </c>
      <c r="G422" s="146" t="s">
        <v>444</v>
      </c>
      <c r="H422" s="147">
        <v>674.82</v>
      </c>
      <c r="I422" s="148"/>
      <c r="J422" s="149">
        <f>ROUND(I422*H422,2)</f>
        <v>0</v>
      </c>
      <c r="K422" s="150"/>
      <c r="L422" s="31"/>
      <c r="M422" s="151" t="s">
        <v>1</v>
      </c>
      <c r="N422" s="152" t="s">
        <v>42</v>
      </c>
      <c r="P422" s="153">
        <f>O422*H422</f>
        <v>0</v>
      </c>
      <c r="Q422" s="153">
        <v>0</v>
      </c>
      <c r="R422" s="153">
        <f>Q422*H422</f>
        <v>0</v>
      </c>
      <c r="S422" s="153">
        <v>0</v>
      </c>
      <c r="T422" s="154">
        <f>S422*H422</f>
        <v>0</v>
      </c>
      <c r="AR422" s="155" t="s">
        <v>396</v>
      </c>
      <c r="AT422" s="155" t="s">
        <v>319</v>
      </c>
      <c r="AU422" s="155" t="s">
        <v>88</v>
      </c>
      <c r="AY422" s="16" t="s">
        <v>317</v>
      </c>
      <c r="BE422" s="156">
        <f>IF(N422="základná",J422,0)</f>
        <v>0</v>
      </c>
      <c r="BF422" s="156">
        <f>IF(N422="znížená",J422,0)</f>
        <v>0</v>
      </c>
      <c r="BG422" s="156">
        <f>IF(N422="zákl. prenesená",J422,0)</f>
        <v>0</v>
      </c>
      <c r="BH422" s="156">
        <f>IF(N422="zníž. prenesená",J422,0)</f>
        <v>0</v>
      </c>
      <c r="BI422" s="156">
        <f>IF(N422="nulová",J422,0)</f>
        <v>0</v>
      </c>
      <c r="BJ422" s="16" t="s">
        <v>88</v>
      </c>
      <c r="BK422" s="156">
        <f>ROUND(I422*H422,2)</f>
        <v>0</v>
      </c>
      <c r="BL422" s="16" t="s">
        <v>396</v>
      </c>
      <c r="BM422" s="155" t="s">
        <v>16830</v>
      </c>
    </row>
    <row r="423" spans="2:65" s="12" customFormat="1" ht="10">
      <c r="B423" s="157"/>
      <c r="D423" s="158" t="s">
        <v>328</v>
      </c>
      <c r="E423" s="159" t="s">
        <v>1</v>
      </c>
      <c r="F423" s="160" t="s">
        <v>16831</v>
      </c>
      <c r="H423" s="161">
        <v>602.22</v>
      </c>
      <c r="I423" s="162"/>
      <c r="L423" s="157"/>
      <c r="M423" s="163"/>
      <c r="T423" s="164"/>
      <c r="AT423" s="159" t="s">
        <v>328</v>
      </c>
      <c r="AU423" s="159" t="s">
        <v>88</v>
      </c>
      <c r="AV423" s="12" t="s">
        <v>88</v>
      </c>
      <c r="AW423" s="12" t="s">
        <v>31</v>
      </c>
      <c r="AX423" s="12" t="s">
        <v>76</v>
      </c>
      <c r="AY423" s="159" t="s">
        <v>317</v>
      </c>
    </row>
    <row r="424" spans="2:65" s="12" customFormat="1" ht="20">
      <c r="B424" s="157"/>
      <c r="D424" s="158" t="s">
        <v>328</v>
      </c>
      <c r="E424" s="159" t="s">
        <v>1</v>
      </c>
      <c r="F424" s="160" t="s">
        <v>16832</v>
      </c>
      <c r="H424" s="161">
        <v>72.599999999999994</v>
      </c>
      <c r="I424" s="162"/>
      <c r="L424" s="157"/>
      <c r="M424" s="163"/>
      <c r="T424" s="164"/>
      <c r="AT424" s="159" t="s">
        <v>328</v>
      </c>
      <c r="AU424" s="159" t="s">
        <v>88</v>
      </c>
      <c r="AV424" s="12" t="s">
        <v>88</v>
      </c>
      <c r="AW424" s="12" t="s">
        <v>31</v>
      </c>
      <c r="AX424" s="12" t="s">
        <v>76</v>
      </c>
      <c r="AY424" s="159" t="s">
        <v>317</v>
      </c>
    </row>
    <row r="425" spans="2:65" s="13" customFormat="1" ht="10">
      <c r="B425" s="165"/>
      <c r="D425" s="158" t="s">
        <v>328</v>
      </c>
      <c r="E425" s="166" t="s">
        <v>1</v>
      </c>
      <c r="F425" s="167" t="s">
        <v>331</v>
      </c>
      <c r="H425" s="168">
        <v>674.82</v>
      </c>
      <c r="I425" s="169"/>
      <c r="L425" s="165"/>
      <c r="M425" s="170"/>
      <c r="T425" s="171"/>
      <c r="AT425" s="166" t="s">
        <v>328</v>
      </c>
      <c r="AU425" s="166" t="s">
        <v>88</v>
      </c>
      <c r="AV425" s="13" t="s">
        <v>92</v>
      </c>
      <c r="AW425" s="13" t="s">
        <v>31</v>
      </c>
      <c r="AX425" s="13" t="s">
        <v>76</v>
      </c>
      <c r="AY425" s="166" t="s">
        <v>317</v>
      </c>
    </row>
    <row r="426" spans="2:65" s="14" customFormat="1" ht="10">
      <c r="B426" s="172"/>
      <c r="D426" s="158" t="s">
        <v>328</v>
      </c>
      <c r="E426" s="173" t="s">
        <v>1</v>
      </c>
      <c r="F426" s="174" t="s">
        <v>332</v>
      </c>
      <c r="H426" s="175">
        <v>674.82</v>
      </c>
      <c r="I426" s="176"/>
      <c r="L426" s="172"/>
      <c r="M426" s="177"/>
      <c r="T426" s="178"/>
      <c r="AT426" s="173" t="s">
        <v>328</v>
      </c>
      <c r="AU426" s="173" t="s">
        <v>88</v>
      </c>
      <c r="AV426" s="14" t="s">
        <v>323</v>
      </c>
      <c r="AW426" s="14" t="s">
        <v>31</v>
      </c>
      <c r="AX426" s="14" t="s">
        <v>83</v>
      </c>
      <c r="AY426" s="173" t="s">
        <v>317</v>
      </c>
    </row>
    <row r="427" spans="2:65" s="1" customFormat="1" ht="21.75" customHeight="1">
      <c r="B427" s="142"/>
      <c r="C427" s="179" t="s">
        <v>692</v>
      </c>
      <c r="D427" s="179" t="s">
        <v>454</v>
      </c>
      <c r="E427" s="180" t="s">
        <v>455</v>
      </c>
      <c r="F427" s="181" t="s">
        <v>16833</v>
      </c>
      <c r="G427" s="182" t="s">
        <v>444</v>
      </c>
      <c r="H427" s="183">
        <v>776.04300000000001</v>
      </c>
      <c r="I427" s="184"/>
      <c r="J427" s="185">
        <f>ROUND(I427*H427,2)</f>
        <v>0</v>
      </c>
      <c r="K427" s="186"/>
      <c r="L427" s="187"/>
      <c r="M427" s="188" t="s">
        <v>1</v>
      </c>
      <c r="N427" s="189" t="s">
        <v>42</v>
      </c>
      <c r="P427" s="153">
        <f>O427*H427</f>
        <v>0</v>
      </c>
      <c r="Q427" s="153">
        <v>2.9999999999999997E-4</v>
      </c>
      <c r="R427" s="153">
        <f>Q427*H427</f>
        <v>0.23281289999999999</v>
      </c>
      <c r="S427" s="153">
        <v>0</v>
      </c>
      <c r="T427" s="154">
        <f>S427*H427</f>
        <v>0</v>
      </c>
      <c r="AR427" s="155" t="s">
        <v>481</v>
      </c>
      <c r="AT427" s="155" t="s">
        <v>454</v>
      </c>
      <c r="AU427" s="155" t="s">
        <v>88</v>
      </c>
      <c r="AY427" s="16" t="s">
        <v>317</v>
      </c>
      <c r="BE427" s="156">
        <f>IF(N427="základná",J427,0)</f>
        <v>0</v>
      </c>
      <c r="BF427" s="156">
        <f>IF(N427="znížená",J427,0)</f>
        <v>0</v>
      </c>
      <c r="BG427" s="156">
        <f>IF(N427="zákl. prenesená",J427,0)</f>
        <v>0</v>
      </c>
      <c r="BH427" s="156">
        <f>IF(N427="zníž. prenesená",J427,0)</f>
        <v>0</v>
      </c>
      <c r="BI427" s="156">
        <f>IF(N427="nulová",J427,0)</f>
        <v>0</v>
      </c>
      <c r="BJ427" s="16" t="s">
        <v>88</v>
      </c>
      <c r="BK427" s="156">
        <f>ROUND(I427*H427,2)</f>
        <v>0</v>
      </c>
      <c r="BL427" s="16" t="s">
        <v>396</v>
      </c>
      <c r="BM427" s="155" t="s">
        <v>16834</v>
      </c>
    </row>
    <row r="428" spans="2:65" s="12" customFormat="1" ht="10">
      <c r="B428" s="157"/>
      <c r="D428" s="158" t="s">
        <v>328</v>
      </c>
      <c r="F428" s="160" t="s">
        <v>16835</v>
      </c>
      <c r="H428" s="161">
        <v>776.04300000000001</v>
      </c>
      <c r="I428" s="162"/>
      <c r="L428" s="157"/>
      <c r="M428" s="163"/>
      <c r="T428" s="164"/>
      <c r="AT428" s="159" t="s">
        <v>328</v>
      </c>
      <c r="AU428" s="159" t="s">
        <v>88</v>
      </c>
      <c r="AV428" s="12" t="s">
        <v>88</v>
      </c>
      <c r="AW428" s="12" t="s">
        <v>3</v>
      </c>
      <c r="AX428" s="12" t="s">
        <v>83</v>
      </c>
      <c r="AY428" s="159" t="s">
        <v>317</v>
      </c>
    </row>
    <row r="429" spans="2:65" s="1" customFormat="1" ht="33" customHeight="1">
      <c r="B429" s="142"/>
      <c r="C429" s="143" t="s">
        <v>1584</v>
      </c>
      <c r="D429" s="143" t="s">
        <v>319</v>
      </c>
      <c r="E429" s="144" t="s">
        <v>16836</v>
      </c>
      <c r="F429" s="145" t="s">
        <v>16837</v>
      </c>
      <c r="G429" s="146" t="s">
        <v>484</v>
      </c>
      <c r="H429" s="147">
        <v>41.62</v>
      </c>
      <c r="I429" s="148"/>
      <c r="J429" s="149">
        <f>ROUND(I429*H429,2)</f>
        <v>0</v>
      </c>
      <c r="K429" s="150"/>
      <c r="L429" s="31"/>
      <c r="M429" s="151" t="s">
        <v>1</v>
      </c>
      <c r="N429" s="152" t="s">
        <v>42</v>
      </c>
      <c r="P429" s="153">
        <f>O429*H429</f>
        <v>0</v>
      </c>
      <c r="Q429" s="153">
        <v>3.0000000000000001E-5</v>
      </c>
      <c r="R429" s="153">
        <f>Q429*H429</f>
        <v>1.2485999999999999E-3</v>
      </c>
      <c r="S429" s="153">
        <v>0</v>
      </c>
      <c r="T429" s="154">
        <f>S429*H429</f>
        <v>0</v>
      </c>
      <c r="AR429" s="155" t="s">
        <v>396</v>
      </c>
      <c r="AT429" s="155" t="s">
        <v>319</v>
      </c>
      <c r="AU429" s="155" t="s">
        <v>88</v>
      </c>
      <c r="AY429" s="16" t="s">
        <v>317</v>
      </c>
      <c r="BE429" s="156">
        <f>IF(N429="základná",J429,0)</f>
        <v>0</v>
      </c>
      <c r="BF429" s="156">
        <f>IF(N429="znížená",J429,0)</f>
        <v>0</v>
      </c>
      <c r="BG429" s="156">
        <f>IF(N429="zákl. prenesená",J429,0)</f>
        <v>0</v>
      </c>
      <c r="BH429" s="156">
        <f>IF(N429="zníž. prenesená",J429,0)</f>
        <v>0</v>
      </c>
      <c r="BI429" s="156">
        <f>IF(N429="nulová",J429,0)</f>
        <v>0</v>
      </c>
      <c r="BJ429" s="16" t="s">
        <v>88</v>
      </c>
      <c r="BK429" s="156">
        <f>ROUND(I429*H429,2)</f>
        <v>0</v>
      </c>
      <c r="BL429" s="16" t="s">
        <v>396</v>
      </c>
      <c r="BM429" s="155" t="s">
        <v>16838</v>
      </c>
    </row>
    <row r="430" spans="2:65" s="12" customFormat="1" ht="10">
      <c r="B430" s="157"/>
      <c r="D430" s="158" t="s">
        <v>328</v>
      </c>
      <c r="E430" s="159" t="s">
        <v>1</v>
      </c>
      <c r="F430" s="160" t="s">
        <v>16839</v>
      </c>
      <c r="H430" s="161">
        <v>41.62</v>
      </c>
      <c r="I430" s="162"/>
      <c r="L430" s="157"/>
      <c r="M430" s="163"/>
      <c r="T430" s="164"/>
      <c r="AT430" s="159" t="s">
        <v>328</v>
      </c>
      <c r="AU430" s="159" t="s">
        <v>88</v>
      </c>
      <c r="AV430" s="12" t="s">
        <v>88</v>
      </c>
      <c r="AW430" s="12" t="s">
        <v>31</v>
      </c>
      <c r="AX430" s="12" t="s">
        <v>76</v>
      </c>
      <c r="AY430" s="159" t="s">
        <v>317</v>
      </c>
    </row>
    <row r="431" spans="2:65" s="13" customFormat="1" ht="10">
      <c r="B431" s="165"/>
      <c r="D431" s="158" t="s">
        <v>328</v>
      </c>
      <c r="E431" s="166" t="s">
        <v>1</v>
      </c>
      <c r="F431" s="167" t="s">
        <v>331</v>
      </c>
      <c r="H431" s="168">
        <v>41.62</v>
      </c>
      <c r="I431" s="169"/>
      <c r="L431" s="165"/>
      <c r="M431" s="170"/>
      <c r="T431" s="171"/>
      <c r="AT431" s="166" t="s">
        <v>328</v>
      </c>
      <c r="AU431" s="166" t="s">
        <v>88</v>
      </c>
      <c r="AV431" s="13" t="s">
        <v>92</v>
      </c>
      <c r="AW431" s="13" t="s">
        <v>31</v>
      </c>
      <c r="AX431" s="13" t="s">
        <v>76</v>
      </c>
      <c r="AY431" s="166" t="s">
        <v>317</v>
      </c>
    </row>
    <row r="432" spans="2:65" s="14" customFormat="1" ht="10">
      <c r="B432" s="172"/>
      <c r="D432" s="158" t="s">
        <v>328</v>
      </c>
      <c r="E432" s="173" t="s">
        <v>1</v>
      </c>
      <c r="F432" s="174" t="s">
        <v>332</v>
      </c>
      <c r="H432" s="175">
        <v>41.62</v>
      </c>
      <c r="I432" s="176"/>
      <c r="L432" s="172"/>
      <c r="M432" s="177"/>
      <c r="T432" s="178"/>
      <c r="AT432" s="173" t="s">
        <v>328</v>
      </c>
      <c r="AU432" s="173" t="s">
        <v>88</v>
      </c>
      <c r="AV432" s="14" t="s">
        <v>323</v>
      </c>
      <c r="AW432" s="14" t="s">
        <v>31</v>
      </c>
      <c r="AX432" s="14" t="s">
        <v>83</v>
      </c>
      <c r="AY432" s="173" t="s">
        <v>317</v>
      </c>
    </row>
    <row r="433" spans="2:65" s="1" customFormat="1" ht="24.15" customHeight="1">
      <c r="B433" s="142"/>
      <c r="C433" s="179" t="s">
        <v>696</v>
      </c>
      <c r="D433" s="179" t="s">
        <v>454</v>
      </c>
      <c r="E433" s="180" t="s">
        <v>16840</v>
      </c>
      <c r="F433" s="181" t="s">
        <v>16841</v>
      </c>
      <c r="G433" s="182" t="s">
        <v>467</v>
      </c>
      <c r="H433" s="183">
        <v>332.96</v>
      </c>
      <c r="I433" s="184"/>
      <c r="J433" s="185">
        <f>ROUND(I433*H433,2)</f>
        <v>0</v>
      </c>
      <c r="K433" s="186"/>
      <c r="L433" s="187"/>
      <c r="M433" s="188" t="s">
        <v>1</v>
      </c>
      <c r="N433" s="189" t="s">
        <v>42</v>
      </c>
      <c r="P433" s="153">
        <f>O433*H433</f>
        <v>0</v>
      </c>
      <c r="Q433" s="153">
        <v>2.0000000000000001E-4</v>
      </c>
      <c r="R433" s="153">
        <f>Q433*H433</f>
        <v>6.6591999999999998E-2</v>
      </c>
      <c r="S433" s="153">
        <v>0</v>
      </c>
      <c r="T433" s="154">
        <f>S433*H433</f>
        <v>0</v>
      </c>
      <c r="AR433" s="155" t="s">
        <v>481</v>
      </c>
      <c r="AT433" s="155" t="s">
        <v>454</v>
      </c>
      <c r="AU433" s="155" t="s">
        <v>88</v>
      </c>
      <c r="AY433" s="16" t="s">
        <v>317</v>
      </c>
      <c r="BE433" s="156">
        <f>IF(N433="základná",J433,0)</f>
        <v>0</v>
      </c>
      <c r="BF433" s="156">
        <f>IF(N433="znížená",J433,0)</f>
        <v>0</v>
      </c>
      <c r="BG433" s="156">
        <f>IF(N433="zákl. prenesená",J433,0)</f>
        <v>0</v>
      </c>
      <c r="BH433" s="156">
        <f>IF(N433="zníž. prenesená",J433,0)</f>
        <v>0</v>
      </c>
      <c r="BI433" s="156">
        <f>IF(N433="nulová",J433,0)</f>
        <v>0</v>
      </c>
      <c r="BJ433" s="16" t="s">
        <v>88</v>
      </c>
      <c r="BK433" s="156">
        <f>ROUND(I433*H433,2)</f>
        <v>0</v>
      </c>
      <c r="BL433" s="16" t="s">
        <v>396</v>
      </c>
      <c r="BM433" s="155" t="s">
        <v>16842</v>
      </c>
    </row>
    <row r="434" spans="2:65" s="1" customFormat="1" ht="16.5" customHeight="1">
      <c r="B434" s="142"/>
      <c r="C434" s="179" t="s">
        <v>1594</v>
      </c>
      <c r="D434" s="179" t="s">
        <v>454</v>
      </c>
      <c r="E434" s="180" t="s">
        <v>2426</v>
      </c>
      <c r="F434" s="181" t="s">
        <v>2427</v>
      </c>
      <c r="G434" s="182" t="s">
        <v>444</v>
      </c>
      <c r="H434" s="183">
        <v>12.901999999999999</v>
      </c>
      <c r="I434" s="184"/>
      <c r="J434" s="185">
        <f>ROUND(I434*H434,2)</f>
        <v>0</v>
      </c>
      <c r="K434" s="186"/>
      <c r="L434" s="187"/>
      <c r="M434" s="188" t="s">
        <v>1</v>
      </c>
      <c r="N434" s="189" t="s">
        <v>42</v>
      </c>
      <c r="P434" s="153">
        <f>O434*H434</f>
        <v>0</v>
      </c>
      <c r="Q434" s="153">
        <v>1.0999999999999999E-2</v>
      </c>
      <c r="R434" s="153">
        <f>Q434*H434</f>
        <v>0.14192199999999999</v>
      </c>
      <c r="S434" s="153">
        <v>0</v>
      </c>
      <c r="T434" s="154">
        <f>S434*H434</f>
        <v>0</v>
      </c>
      <c r="AR434" s="155" t="s">
        <v>481</v>
      </c>
      <c r="AT434" s="155" t="s">
        <v>454</v>
      </c>
      <c r="AU434" s="155" t="s">
        <v>88</v>
      </c>
      <c r="AY434" s="16" t="s">
        <v>317</v>
      </c>
      <c r="BE434" s="156">
        <f>IF(N434="základná",J434,0)</f>
        <v>0</v>
      </c>
      <c r="BF434" s="156">
        <f>IF(N434="znížená",J434,0)</f>
        <v>0</v>
      </c>
      <c r="BG434" s="156">
        <f>IF(N434="zákl. prenesená",J434,0)</f>
        <v>0</v>
      </c>
      <c r="BH434" s="156">
        <f>IF(N434="zníž. prenesená",J434,0)</f>
        <v>0</v>
      </c>
      <c r="BI434" s="156">
        <f>IF(N434="nulová",J434,0)</f>
        <v>0</v>
      </c>
      <c r="BJ434" s="16" t="s">
        <v>88</v>
      </c>
      <c r="BK434" s="156">
        <f>ROUND(I434*H434,2)</f>
        <v>0</v>
      </c>
      <c r="BL434" s="16" t="s">
        <v>396</v>
      </c>
      <c r="BM434" s="155" t="s">
        <v>16843</v>
      </c>
    </row>
    <row r="435" spans="2:65" s="1" customFormat="1" ht="24.15" customHeight="1">
      <c r="B435" s="142"/>
      <c r="C435" s="143" t="s">
        <v>699</v>
      </c>
      <c r="D435" s="143" t="s">
        <v>319</v>
      </c>
      <c r="E435" s="144" t="s">
        <v>16406</v>
      </c>
      <c r="F435" s="145" t="s">
        <v>16407</v>
      </c>
      <c r="G435" s="146" t="s">
        <v>439</v>
      </c>
      <c r="H435" s="147">
        <v>4.1609999999999996</v>
      </c>
      <c r="I435" s="148"/>
      <c r="J435" s="149">
        <f>ROUND(I435*H435,2)</f>
        <v>0</v>
      </c>
      <c r="K435" s="150"/>
      <c r="L435" s="31"/>
      <c r="M435" s="151" t="s">
        <v>1</v>
      </c>
      <c r="N435" s="152" t="s">
        <v>42</v>
      </c>
      <c r="P435" s="153">
        <f>O435*H435</f>
        <v>0</v>
      </c>
      <c r="Q435" s="153">
        <v>0</v>
      </c>
      <c r="R435" s="153">
        <f>Q435*H435</f>
        <v>0</v>
      </c>
      <c r="S435" s="153">
        <v>0</v>
      </c>
      <c r="T435" s="154">
        <f>S435*H435</f>
        <v>0</v>
      </c>
      <c r="AR435" s="155" t="s">
        <v>396</v>
      </c>
      <c r="AT435" s="155" t="s">
        <v>319</v>
      </c>
      <c r="AU435" s="155" t="s">
        <v>88</v>
      </c>
      <c r="AY435" s="16" t="s">
        <v>317</v>
      </c>
      <c r="BE435" s="156">
        <f>IF(N435="základná",J435,0)</f>
        <v>0</v>
      </c>
      <c r="BF435" s="156">
        <f>IF(N435="znížená",J435,0)</f>
        <v>0</v>
      </c>
      <c r="BG435" s="156">
        <f>IF(N435="zákl. prenesená",J435,0)</f>
        <v>0</v>
      </c>
      <c r="BH435" s="156">
        <f>IF(N435="zníž. prenesená",J435,0)</f>
        <v>0</v>
      </c>
      <c r="BI435" s="156">
        <f>IF(N435="nulová",J435,0)</f>
        <v>0</v>
      </c>
      <c r="BJ435" s="16" t="s">
        <v>88</v>
      </c>
      <c r="BK435" s="156">
        <f>ROUND(I435*H435,2)</f>
        <v>0</v>
      </c>
      <c r="BL435" s="16" t="s">
        <v>396</v>
      </c>
      <c r="BM435" s="155" t="s">
        <v>16844</v>
      </c>
    </row>
    <row r="436" spans="2:65" s="11" customFormat="1" ht="22.75" customHeight="1">
      <c r="B436" s="130"/>
      <c r="D436" s="131" t="s">
        <v>75</v>
      </c>
      <c r="E436" s="140" t="s">
        <v>2453</v>
      </c>
      <c r="F436" s="140" t="s">
        <v>2454</v>
      </c>
      <c r="I436" s="133"/>
      <c r="J436" s="141">
        <f>BK436</f>
        <v>0</v>
      </c>
      <c r="L436" s="130"/>
      <c r="M436" s="135"/>
      <c r="P436" s="136">
        <f>SUM(P437:P465)</f>
        <v>0</v>
      </c>
      <c r="R436" s="136">
        <f>SUM(R437:R465)</f>
        <v>3.0073044000000002</v>
      </c>
      <c r="T436" s="137">
        <f>SUM(T437:T465)</f>
        <v>0</v>
      </c>
      <c r="AR436" s="131" t="s">
        <v>88</v>
      </c>
      <c r="AT436" s="138" t="s">
        <v>75</v>
      </c>
      <c r="AU436" s="138" t="s">
        <v>83</v>
      </c>
      <c r="AY436" s="131" t="s">
        <v>317</v>
      </c>
      <c r="BK436" s="139">
        <f>SUM(BK437:BK465)</f>
        <v>0</v>
      </c>
    </row>
    <row r="437" spans="2:65" s="1" customFormat="1" ht="24.15" customHeight="1">
      <c r="B437" s="142"/>
      <c r="C437" s="143" t="s">
        <v>1642</v>
      </c>
      <c r="D437" s="143" t="s">
        <v>319</v>
      </c>
      <c r="E437" s="144" t="s">
        <v>16845</v>
      </c>
      <c r="F437" s="145" t="s">
        <v>16846</v>
      </c>
      <c r="G437" s="146" t="s">
        <v>444</v>
      </c>
      <c r="H437" s="147">
        <v>53.19</v>
      </c>
      <c r="I437" s="148"/>
      <c r="J437" s="149">
        <f>ROUND(I437*H437,2)</f>
        <v>0</v>
      </c>
      <c r="K437" s="150"/>
      <c r="L437" s="31"/>
      <c r="M437" s="151" t="s">
        <v>1</v>
      </c>
      <c r="N437" s="152" t="s">
        <v>42</v>
      </c>
      <c r="P437" s="153">
        <f>O437*H437</f>
        <v>0</v>
      </c>
      <c r="Q437" s="153">
        <v>5.0000000000000001E-3</v>
      </c>
      <c r="R437" s="153">
        <f>Q437*H437</f>
        <v>0.26595000000000002</v>
      </c>
      <c r="S437" s="153">
        <v>0</v>
      </c>
      <c r="T437" s="154">
        <f>S437*H437</f>
        <v>0</v>
      </c>
      <c r="AR437" s="155" t="s">
        <v>396</v>
      </c>
      <c r="AT437" s="155" t="s">
        <v>319</v>
      </c>
      <c r="AU437" s="155" t="s">
        <v>88</v>
      </c>
      <c r="AY437" s="16" t="s">
        <v>317</v>
      </c>
      <c r="BE437" s="156">
        <f>IF(N437="základná",J437,0)</f>
        <v>0</v>
      </c>
      <c r="BF437" s="156">
        <f>IF(N437="znížená",J437,0)</f>
        <v>0</v>
      </c>
      <c r="BG437" s="156">
        <f>IF(N437="zákl. prenesená",J437,0)</f>
        <v>0</v>
      </c>
      <c r="BH437" s="156">
        <f>IF(N437="zníž. prenesená",J437,0)</f>
        <v>0</v>
      </c>
      <c r="BI437" s="156">
        <f>IF(N437="nulová",J437,0)</f>
        <v>0</v>
      </c>
      <c r="BJ437" s="16" t="s">
        <v>88</v>
      </c>
      <c r="BK437" s="156">
        <f>ROUND(I437*H437,2)</f>
        <v>0</v>
      </c>
      <c r="BL437" s="16" t="s">
        <v>396</v>
      </c>
      <c r="BM437" s="155" t="s">
        <v>16847</v>
      </c>
    </row>
    <row r="438" spans="2:65" s="1" customFormat="1" ht="24.15" customHeight="1">
      <c r="B438" s="142"/>
      <c r="C438" s="179" t="s">
        <v>702</v>
      </c>
      <c r="D438" s="179" t="s">
        <v>454</v>
      </c>
      <c r="E438" s="180" t="s">
        <v>16848</v>
      </c>
      <c r="F438" s="181" t="s">
        <v>16849</v>
      </c>
      <c r="G438" s="182" t="s">
        <v>444</v>
      </c>
      <c r="H438" s="183">
        <v>54.253999999999998</v>
      </c>
      <c r="I438" s="184"/>
      <c r="J438" s="185">
        <f>ROUND(I438*H438,2)</f>
        <v>0</v>
      </c>
      <c r="K438" s="186"/>
      <c r="L438" s="187"/>
      <c r="M438" s="188" t="s">
        <v>1</v>
      </c>
      <c r="N438" s="189" t="s">
        <v>42</v>
      </c>
      <c r="P438" s="153">
        <f>O438*H438</f>
        <v>0</v>
      </c>
      <c r="Q438" s="153">
        <v>5.0000000000000001E-3</v>
      </c>
      <c r="R438" s="153">
        <f>Q438*H438</f>
        <v>0.27127000000000001</v>
      </c>
      <c r="S438" s="153">
        <v>0</v>
      </c>
      <c r="T438" s="154">
        <f>S438*H438</f>
        <v>0</v>
      </c>
      <c r="AR438" s="155" t="s">
        <v>481</v>
      </c>
      <c r="AT438" s="155" t="s">
        <v>454</v>
      </c>
      <c r="AU438" s="155" t="s">
        <v>88</v>
      </c>
      <c r="AY438" s="16" t="s">
        <v>317</v>
      </c>
      <c r="BE438" s="156">
        <f>IF(N438="základná",J438,0)</f>
        <v>0</v>
      </c>
      <c r="BF438" s="156">
        <f>IF(N438="znížená",J438,0)</f>
        <v>0</v>
      </c>
      <c r="BG438" s="156">
        <f>IF(N438="zákl. prenesená",J438,0)</f>
        <v>0</v>
      </c>
      <c r="BH438" s="156">
        <f>IF(N438="zníž. prenesená",J438,0)</f>
        <v>0</v>
      </c>
      <c r="BI438" s="156">
        <f>IF(N438="nulová",J438,0)</f>
        <v>0</v>
      </c>
      <c r="BJ438" s="16" t="s">
        <v>88</v>
      </c>
      <c r="BK438" s="156">
        <f>ROUND(I438*H438,2)</f>
        <v>0</v>
      </c>
      <c r="BL438" s="16" t="s">
        <v>396</v>
      </c>
      <c r="BM438" s="155" t="s">
        <v>16850</v>
      </c>
    </row>
    <row r="439" spans="2:65" s="12" customFormat="1" ht="10">
      <c r="B439" s="157"/>
      <c r="D439" s="158" t="s">
        <v>328</v>
      </c>
      <c r="F439" s="160" t="s">
        <v>16851</v>
      </c>
      <c r="H439" s="161">
        <v>54.253999999999998</v>
      </c>
      <c r="I439" s="162"/>
      <c r="L439" s="157"/>
      <c r="M439" s="163"/>
      <c r="T439" s="164"/>
      <c r="AT439" s="159" t="s">
        <v>328</v>
      </c>
      <c r="AU439" s="159" t="s">
        <v>88</v>
      </c>
      <c r="AV439" s="12" t="s">
        <v>88</v>
      </c>
      <c r="AW439" s="12" t="s">
        <v>3</v>
      </c>
      <c r="AX439" s="12" t="s">
        <v>83</v>
      </c>
      <c r="AY439" s="159" t="s">
        <v>317</v>
      </c>
    </row>
    <row r="440" spans="2:65" s="1" customFormat="1" ht="24.15" customHeight="1">
      <c r="B440" s="142"/>
      <c r="C440" s="143" t="s">
        <v>1658</v>
      </c>
      <c r="D440" s="143" t="s">
        <v>319</v>
      </c>
      <c r="E440" s="144" t="s">
        <v>16852</v>
      </c>
      <c r="F440" s="145" t="s">
        <v>16853</v>
      </c>
      <c r="G440" s="146" t="s">
        <v>444</v>
      </c>
      <c r="H440" s="147">
        <v>95.962999999999994</v>
      </c>
      <c r="I440" s="148"/>
      <c r="J440" s="149">
        <f>ROUND(I440*H440,2)</f>
        <v>0</v>
      </c>
      <c r="K440" s="150"/>
      <c r="L440" s="31"/>
      <c r="M440" s="151" t="s">
        <v>1</v>
      </c>
      <c r="N440" s="152" t="s">
        <v>42</v>
      </c>
      <c r="P440" s="153">
        <f>O440*H440</f>
        <v>0</v>
      </c>
      <c r="Q440" s="153">
        <v>5.0000000000000001E-3</v>
      </c>
      <c r="R440" s="153">
        <f>Q440*H440</f>
        <v>0.47981499999999999</v>
      </c>
      <c r="S440" s="153">
        <v>0</v>
      </c>
      <c r="T440" s="154">
        <f>S440*H440</f>
        <v>0</v>
      </c>
      <c r="AR440" s="155" t="s">
        <v>396</v>
      </c>
      <c r="AT440" s="155" t="s">
        <v>319</v>
      </c>
      <c r="AU440" s="155" t="s">
        <v>88</v>
      </c>
      <c r="AY440" s="16" t="s">
        <v>317</v>
      </c>
      <c r="BE440" s="156">
        <f>IF(N440="základná",J440,0)</f>
        <v>0</v>
      </c>
      <c r="BF440" s="156">
        <f>IF(N440="znížená",J440,0)</f>
        <v>0</v>
      </c>
      <c r="BG440" s="156">
        <f>IF(N440="zákl. prenesená",J440,0)</f>
        <v>0</v>
      </c>
      <c r="BH440" s="156">
        <f>IF(N440="zníž. prenesená",J440,0)</f>
        <v>0</v>
      </c>
      <c r="BI440" s="156">
        <f>IF(N440="nulová",J440,0)</f>
        <v>0</v>
      </c>
      <c r="BJ440" s="16" t="s">
        <v>88</v>
      </c>
      <c r="BK440" s="156">
        <f>ROUND(I440*H440,2)</f>
        <v>0</v>
      </c>
      <c r="BL440" s="16" t="s">
        <v>396</v>
      </c>
      <c r="BM440" s="155" t="s">
        <v>16854</v>
      </c>
    </row>
    <row r="441" spans="2:65" s="12" customFormat="1" ht="10">
      <c r="B441" s="157"/>
      <c r="D441" s="158" t="s">
        <v>328</v>
      </c>
      <c r="E441" s="159" t="s">
        <v>1</v>
      </c>
      <c r="F441" s="160" t="s">
        <v>16855</v>
      </c>
      <c r="H441" s="161">
        <v>55.46</v>
      </c>
      <c r="I441" s="162"/>
      <c r="L441" s="157"/>
      <c r="M441" s="163"/>
      <c r="T441" s="164"/>
      <c r="AT441" s="159" t="s">
        <v>328</v>
      </c>
      <c r="AU441" s="159" t="s">
        <v>88</v>
      </c>
      <c r="AV441" s="12" t="s">
        <v>88</v>
      </c>
      <c r="AW441" s="12" t="s">
        <v>31</v>
      </c>
      <c r="AX441" s="12" t="s">
        <v>76</v>
      </c>
      <c r="AY441" s="159" t="s">
        <v>317</v>
      </c>
    </row>
    <row r="442" spans="2:65" s="12" customFormat="1" ht="10">
      <c r="B442" s="157"/>
      <c r="D442" s="158" t="s">
        <v>328</v>
      </c>
      <c r="E442" s="159" t="s">
        <v>1</v>
      </c>
      <c r="F442" s="160" t="s">
        <v>16856</v>
      </c>
      <c r="H442" s="161">
        <v>29.739000000000001</v>
      </c>
      <c r="I442" s="162"/>
      <c r="L442" s="157"/>
      <c r="M442" s="163"/>
      <c r="T442" s="164"/>
      <c r="AT442" s="159" t="s">
        <v>328</v>
      </c>
      <c r="AU442" s="159" t="s">
        <v>88</v>
      </c>
      <c r="AV442" s="12" t="s">
        <v>88</v>
      </c>
      <c r="AW442" s="12" t="s">
        <v>31</v>
      </c>
      <c r="AX442" s="12" t="s">
        <v>76</v>
      </c>
      <c r="AY442" s="159" t="s">
        <v>317</v>
      </c>
    </row>
    <row r="443" spans="2:65" s="12" customFormat="1" ht="10">
      <c r="B443" s="157"/>
      <c r="D443" s="158" t="s">
        <v>328</v>
      </c>
      <c r="E443" s="159" t="s">
        <v>1</v>
      </c>
      <c r="F443" s="160" t="s">
        <v>16857</v>
      </c>
      <c r="H443" s="161">
        <v>25.724</v>
      </c>
      <c r="I443" s="162"/>
      <c r="L443" s="157"/>
      <c r="M443" s="163"/>
      <c r="T443" s="164"/>
      <c r="AT443" s="159" t="s">
        <v>328</v>
      </c>
      <c r="AU443" s="159" t="s">
        <v>88</v>
      </c>
      <c r="AV443" s="12" t="s">
        <v>88</v>
      </c>
      <c r="AW443" s="12" t="s">
        <v>31</v>
      </c>
      <c r="AX443" s="12" t="s">
        <v>76</v>
      </c>
      <c r="AY443" s="159" t="s">
        <v>317</v>
      </c>
    </row>
    <row r="444" spans="2:65" s="12" customFormat="1" ht="10">
      <c r="B444" s="157"/>
      <c r="D444" s="158" t="s">
        <v>328</v>
      </c>
      <c r="E444" s="159" t="s">
        <v>1</v>
      </c>
      <c r="F444" s="160" t="s">
        <v>16858</v>
      </c>
      <c r="H444" s="161">
        <v>-2.64</v>
      </c>
      <c r="I444" s="162"/>
      <c r="L444" s="157"/>
      <c r="M444" s="163"/>
      <c r="T444" s="164"/>
      <c r="AT444" s="159" t="s">
        <v>328</v>
      </c>
      <c r="AU444" s="159" t="s">
        <v>88</v>
      </c>
      <c r="AV444" s="12" t="s">
        <v>88</v>
      </c>
      <c r="AW444" s="12" t="s">
        <v>31</v>
      </c>
      <c r="AX444" s="12" t="s">
        <v>76</v>
      </c>
      <c r="AY444" s="159" t="s">
        <v>317</v>
      </c>
    </row>
    <row r="445" spans="2:65" s="12" customFormat="1" ht="10">
      <c r="B445" s="157"/>
      <c r="D445" s="158" t="s">
        <v>328</v>
      </c>
      <c r="E445" s="159" t="s">
        <v>1</v>
      </c>
      <c r="F445" s="160" t="s">
        <v>16859</v>
      </c>
      <c r="H445" s="161">
        <v>-12.32</v>
      </c>
      <c r="I445" s="162"/>
      <c r="L445" s="157"/>
      <c r="M445" s="163"/>
      <c r="T445" s="164"/>
      <c r="AT445" s="159" t="s">
        <v>328</v>
      </c>
      <c r="AU445" s="159" t="s">
        <v>88</v>
      </c>
      <c r="AV445" s="12" t="s">
        <v>88</v>
      </c>
      <c r="AW445" s="12" t="s">
        <v>31</v>
      </c>
      <c r="AX445" s="12" t="s">
        <v>76</v>
      </c>
      <c r="AY445" s="159" t="s">
        <v>317</v>
      </c>
    </row>
    <row r="446" spans="2:65" s="13" customFormat="1" ht="10">
      <c r="B446" s="165"/>
      <c r="D446" s="158" t="s">
        <v>328</v>
      </c>
      <c r="E446" s="166" t="s">
        <v>1</v>
      </c>
      <c r="F446" s="167" t="s">
        <v>16860</v>
      </c>
      <c r="H446" s="168">
        <v>95.962999999999994</v>
      </c>
      <c r="I446" s="169"/>
      <c r="L446" s="165"/>
      <c r="M446" s="170"/>
      <c r="T446" s="171"/>
      <c r="AT446" s="166" t="s">
        <v>328</v>
      </c>
      <c r="AU446" s="166" t="s">
        <v>88</v>
      </c>
      <c r="AV446" s="13" t="s">
        <v>92</v>
      </c>
      <c r="AW446" s="13" t="s">
        <v>31</v>
      </c>
      <c r="AX446" s="13" t="s">
        <v>76</v>
      </c>
      <c r="AY446" s="166" t="s">
        <v>317</v>
      </c>
    </row>
    <row r="447" spans="2:65" s="14" customFormat="1" ht="10">
      <c r="B447" s="172"/>
      <c r="D447" s="158" t="s">
        <v>328</v>
      </c>
      <c r="E447" s="173" t="s">
        <v>1</v>
      </c>
      <c r="F447" s="174" t="s">
        <v>332</v>
      </c>
      <c r="H447" s="175">
        <v>95.962999999999994</v>
      </c>
      <c r="I447" s="176"/>
      <c r="L447" s="172"/>
      <c r="M447" s="177"/>
      <c r="T447" s="178"/>
      <c r="AT447" s="173" t="s">
        <v>328</v>
      </c>
      <c r="AU447" s="173" t="s">
        <v>88</v>
      </c>
      <c r="AV447" s="14" t="s">
        <v>323</v>
      </c>
      <c r="AW447" s="14" t="s">
        <v>31</v>
      </c>
      <c r="AX447" s="14" t="s">
        <v>83</v>
      </c>
      <c r="AY447" s="173" t="s">
        <v>317</v>
      </c>
    </row>
    <row r="448" spans="2:65" s="1" customFormat="1" ht="24.15" customHeight="1">
      <c r="B448" s="142"/>
      <c r="C448" s="179" t="s">
        <v>706</v>
      </c>
      <c r="D448" s="179" t="s">
        <v>454</v>
      </c>
      <c r="E448" s="180" t="s">
        <v>16848</v>
      </c>
      <c r="F448" s="181" t="s">
        <v>16849</v>
      </c>
      <c r="G448" s="182" t="s">
        <v>444</v>
      </c>
      <c r="H448" s="183">
        <v>97.882000000000005</v>
      </c>
      <c r="I448" s="184"/>
      <c r="J448" s="185">
        <f>ROUND(I448*H448,2)</f>
        <v>0</v>
      </c>
      <c r="K448" s="186"/>
      <c r="L448" s="187"/>
      <c r="M448" s="188" t="s">
        <v>1</v>
      </c>
      <c r="N448" s="189" t="s">
        <v>42</v>
      </c>
      <c r="P448" s="153">
        <f>O448*H448</f>
        <v>0</v>
      </c>
      <c r="Q448" s="153">
        <v>5.0000000000000001E-3</v>
      </c>
      <c r="R448" s="153">
        <f>Q448*H448</f>
        <v>0.48941000000000001</v>
      </c>
      <c r="S448" s="153">
        <v>0</v>
      </c>
      <c r="T448" s="154">
        <f>S448*H448</f>
        <v>0</v>
      </c>
      <c r="AR448" s="155" t="s">
        <v>481</v>
      </c>
      <c r="AT448" s="155" t="s">
        <v>454</v>
      </c>
      <c r="AU448" s="155" t="s">
        <v>88</v>
      </c>
      <c r="AY448" s="16" t="s">
        <v>317</v>
      </c>
      <c r="BE448" s="156">
        <f>IF(N448="základná",J448,0)</f>
        <v>0</v>
      </c>
      <c r="BF448" s="156">
        <f>IF(N448="znížená",J448,0)</f>
        <v>0</v>
      </c>
      <c r="BG448" s="156">
        <f>IF(N448="zákl. prenesená",J448,0)</f>
        <v>0</v>
      </c>
      <c r="BH448" s="156">
        <f>IF(N448="zníž. prenesená",J448,0)</f>
        <v>0</v>
      </c>
      <c r="BI448" s="156">
        <f>IF(N448="nulová",J448,0)</f>
        <v>0</v>
      </c>
      <c r="BJ448" s="16" t="s">
        <v>88</v>
      </c>
      <c r="BK448" s="156">
        <f>ROUND(I448*H448,2)</f>
        <v>0</v>
      </c>
      <c r="BL448" s="16" t="s">
        <v>396</v>
      </c>
      <c r="BM448" s="155" t="s">
        <v>16861</v>
      </c>
    </row>
    <row r="449" spans="2:65" s="12" customFormat="1" ht="10">
      <c r="B449" s="157"/>
      <c r="D449" s="158" t="s">
        <v>328</v>
      </c>
      <c r="F449" s="160" t="s">
        <v>16862</v>
      </c>
      <c r="H449" s="161">
        <v>97.882000000000005</v>
      </c>
      <c r="I449" s="162"/>
      <c r="L449" s="157"/>
      <c r="M449" s="163"/>
      <c r="T449" s="164"/>
      <c r="AT449" s="159" t="s">
        <v>328</v>
      </c>
      <c r="AU449" s="159" t="s">
        <v>88</v>
      </c>
      <c r="AV449" s="12" t="s">
        <v>88</v>
      </c>
      <c r="AW449" s="12" t="s">
        <v>3</v>
      </c>
      <c r="AX449" s="12" t="s">
        <v>83</v>
      </c>
      <c r="AY449" s="159" t="s">
        <v>317</v>
      </c>
    </row>
    <row r="450" spans="2:65" s="1" customFormat="1" ht="24.15" customHeight="1">
      <c r="B450" s="142"/>
      <c r="C450" s="143" t="s">
        <v>1670</v>
      </c>
      <c r="D450" s="143" t="s">
        <v>319</v>
      </c>
      <c r="E450" s="144" t="s">
        <v>16863</v>
      </c>
      <c r="F450" s="145" t="s">
        <v>16864</v>
      </c>
      <c r="G450" s="146" t="s">
        <v>444</v>
      </c>
      <c r="H450" s="147">
        <v>111.8</v>
      </c>
      <c r="I450" s="148"/>
      <c r="J450" s="149">
        <f>ROUND(I450*H450,2)</f>
        <v>0</v>
      </c>
      <c r="K450" s="150"/>
      <c r="L450" s="31"/>
      <c r="M450" s="151" t="s">
        <v>1</v>
      </c>
      <c r="N450" s="152" t="s">
        <v>42</v>
      </c>
      <c r="P450" s="153">
        <f>O450*H450</f>
        <v>0</v>
      </c>
      <c r="Q450" s="153">
        <v>3.5000000000000001E-3</v>
      </c>
      <c r="R450" s="153">
        <f>Q450*H450</f>
        <v>0.39129999999999998</v>
      </c>
      <c r="S450" s="153">
        <v>0</v>
      </c>
      <c r="T450" s="154">
        <f>S450*H450</f>
        <v>0</v>
      </c>
      <c r="AR450" s="155" t="s">
        <v>396</v>
      </c>
      <c r="AT450" s="155" t="s">
        <v>319</v>
      </c>
      <c r="AU450" s="155" t="s">
        <v>88</v>
      </c>
      <c r="AY450" s="16" t="s">
        <v>317</v>
      </c>
      <c r="BE450" s="156">
        <f>IF(N450="základná",J450,0)</f>
        <v>0</v>
      </c>
      <c r="BF450" s="156">
        <f>IF(N450="znížená",J450,0)</f>
        <v>0</v>
      </c>
      <c r="BG450" s="156">
        <f>IF(N450="zákl. prenesená",J450,0)</f>
        <v>0</v>
      </c>
      <c r="BH450" s="156">
        <f>IF(N450="zníž. prenesená",J450,0)</f>
        <v>0</v>
      </c>
      <c r="BI450" s="156">
        <f>IF(N450="nulová",J450,0)</f>
        <v>0</v>
      </c>
      <c r="BJ450" s="16" t="s">
        <v>88</v>
      </c>
      <c r="BK450" s="156">
        <f>ROUND(I450*H450,2)</f>
        <v>0</v>
      </c>
      <c r="BL450" s="16" t="s">
        <v>396</v>
      </c>
      <c r="BM450" s="155" t="s">
        <v>16865</v>
      </c>
    </row>
    <row r="451" spans="2:65" s="12" customFormat="1" ht="10">
      <c r="B451" s="157"/>
      <c r="D451" s="158" t="s">
        <v>328</v>
      </c>
      <c r="E451" s="159" t="s">
        <v>1</v>
      </c>
      <c r="F451" s="160" t="s">
        <v>16798</v>
      </c>
      <c r="H451" s="161">
        <v>111.8</v>
      </c>
      <c r="I451" s="162"/>
      <c r="L451" s="157"/>
      <c r="M451" s="163"/>
      <c r="T451" s="164"/>
      <c r="AT451" s="159" t="s">
        <v>328</v>
      </c>
      <c r="AU451" s="159" t="s">
        <v>88</v>
      </c>
      <c r="AV451" s="12" t="s">
        <v>88</v>
      </c>
      <c r="AW451" s="12" t="s">
        <v>31</v>
      </c>
      <c r="AX451" s="12" t="s">
        <v>76</v>
      </c>
      <c r="AY451" s="159" t="s">
        <v>317</v>
      </c>
    </row>
    <row r="452" spans="2:65" s="13" customFormat="1" ht="10">
      <c r="B452" s="165"/>
      <c r="D452" s="158" t="s">
        <v>328</v>
      </c>
      <c r="E452" s="166" t="s">
        <v>1</v>
      </c>
      <c r="F452" s="167" t="s">
        <v>16799</v>
      </c>
      <c r="H452" s="168">
        <v>111.8</v>
      </c>
      <c r="I452" s="169"/>
      <c r="L452" s="165"/>
      <c r="M452" s="170"/>
      <c r="T452" s="171"/>
      <c r="AT452" s="166" t="s">
        <v>328</v>
      </c>
      <c r="AU452" s="166" t="s">
        <v>88</v>
      </c>
      <c r="AV452" s="13" t="s">
        <v>92</v>
      </c>
      <c r="AW452" s="13" t="s">
        <v>31</v>
      </c>
      <c r="AX452" s="13" t="s">
        <v>76</v>
      </c>
      <c r="AY452" s="166" t="s">
        <v>317</v>
      </c>
    </row>
    <row r="453" spans="2:65" s="14" customFormat="1" ht="10">
      <c r="B453" s="172"/>
      <c r="D453" s="158" t="s">
        <v>328</v>
      </c>
      <c r="E453" s="173" t="s">
        <v>1</v>
      </c>
      <c r="F453" s="174" t="s">
        <v>332</v>
      </c>
      <c r="H453" s="175">
        <v>111.8</v>
      </c>
      <c r="I453" s="176"/>
      <c r="L453" s="172"/>
      <c r="M453" s="177"/>
      <c r="T453" s="178"/>
      <c r="AT453" s="173" t="s">
        <v>328</v>
      </c>
      <c r="AU453" s="173" t="s">
        <v>88</v>
      </c>
      <c r="AV453" s="14" t="s">
        <v>323</v>
      </c>
      <c r="AW453" s="14" t="s">
        <v>31</v>
      </c>
      <c r="AX453" s="14" t="s">
        <v>83</v>
      </c>
      <c r="AY453" s="173" t="s">
        <v>317</v>
      </c>
    </row>
    <row r="454" spans="2:65" s="1" customFormat="1" ht="24.15" customHeight="1">
      <c r="B454" s="142"/>
      <c r="C454" s="179" t="s">
        <v>709</v>
      </c>
      <c r="D454" s="179" t="s">
        <v>454</v>
      </c>
      <c r="E454" s="180" t="s">
        <v>2517</v>
      </c>
      <c r="F454" s="181" t="s">
        <v>16866</v>
      </c>
      <c r="G454" s="182" t="s">
        <v>444</v>
      </c>
      <c r="H454" s="183">
        <v>114.036</v>
      </c>
      <c r="I454" s="184"/>
      <c r="J454" s="185">
        <f>ROUND(I454*H454,2)</f>
        <v>0</v>
      </c>
      <c r="K454" s="186"/>
      <c r="L454" s="187"/>
      <c r="M454" s="188" t="s">
        <v>1</v>
      </c>
      <c r="N454" s="189" t="s">
        <v>42</v>
      </c>
      <c r="P454" s="153">
        <f>O454*H454</f>
        <v>0</v>
      </c>
      <c r="Q454" s="153">
        <v>1.65E-3</v>
      </c>
      <c r="R454" s="153">
        <f>Q454*H454</f>
        <v>0.1881594</v>
      </c>
      <c r="S454" s="153">
        <v>0</v>
      </c>
      <c r="T454" s="154">
        <f>S454*H454</f>
        <v>0</v>
      </c>
      <c r="AR454" s="155" t="s">
        <v>481</v>
      </c>
      <c r="AT454" s="155" t="s">
        <v>454</v>
      </c>
      <c r="AU454" s="155" t="s">
        <v>88</v>
      </c>
      <c r="AY454" s="16" t="s">
        <v>317</v>
      </c>
      <c r="BE454" s="156">
        <f>IF(N454="základná",J454,0)</f>
        <v>0</v>
      </c>
      <c r="BF454" s="156">
        <f>IF(N454="znížená",J454,0)</f>
        <v>0</v>
      </c>
      <c r="BG454" s="156">
        <f>IF(N454="zákl. prenesená",J454,0)</f>
        <v>0</v>
      </c>
      <c r="BH454" s="156">
        <f>IF(N454="zníž. prenesená",J454,0)</f>
        <v>0</v>
      </c>
      <c r="BI454" s="156">
        <f>IF(N454="nulová",J454,0)</f>
        <v>0</v>
      </c>
      <c r="BJ454" s="16" t="s">
        <v>88</v>
      </c>
      <c r="BK454" s="156">
        <f>ROUND(I454*H454,2)</f>
        <v>0</v>
      </c>
      <c r="BL454" s="16" t="s">
        <v>396</v>
      </c>
      <c r="BM454" s="155" t="s">
        <v>16867</v>
      </c>
    </row>
    <row r="455" spans="2:65" s="12" customFormat="1" ht="10">
      <c r="B455" s="157"/>
      <c r="D455" s="158" t="s">
        <v>328</v>
      </c>
      <c r="F455" s="160" t="s">
        <v>16868</v>
      </c>
      <c r="H455" s="161">
        <v>114.036</v>
      </c>
      <c r="I455" s="162"/>
      <c r="L455" s="157"/>
      <c r="M455" s="163"/>
      <c r="T455" s="164"/>
      <c r="AT455" s="159" t="s">
        <v>328</v>
      </c>
      <c r="AU455" s="159" t="s">
        <v>88</v>
      </c>
      <c r="AV455" s="12" t="s">
        <v>88</v>
      </c>
      <c r="AW455" s="12" t="s">
        <v>3</v>
      </c>
      <c r="AX455" s="12" t="s">
        <v>83</v>
      </c>
      <c r="AY455" s="159" t="s">
        <v>317</v>
      </c>
    </row>
    <row r="456" spans="2:65" s="1" customFormat="1" ht="33" customHeight="1">
      <c r="B456" s="142"/>
      <c r="C456" s="143" t="s">
        <v>1678</v>
      </c>
      <c r="D456" s="143" t="s">
        <v>319</v>
      </c>
      <c r="E456" s="144" t="s">
        <v>2690</v>
      </c>
      <c r="F456" s="145" t="s">
        <v>16869</v>
      </c>
      <c r="G456" s="146" t="s">
        <v>444</v>
      </c>
      <c r="H456" s="147">
        <v>301.11</v>
      </c>
      <c r="I456" s="148"/>
      <c r="J456" s="149">
        <f>ROUND(I456*H456,2)</f>
        <v>0</v>
      </c>
      <c r="K456" s="150"/>
      <c r="L456" s="31"/>
      <c r="M456" s="151" t="s">
        <v>1</v>
      </c>
      <c r="N456" s="152" t="s">
        <v>42</v>
      </c>
      <c r="P456" s="153">
        <f>O456*H456</f>
        <v>0</v>
      </c>
      <c r="Q456" s="153">
        <v>0</v>
      </c>
      <c r="R456" s="153">
        <f>Q456*H456</f>
        <v>0</v>
      </c>
      <c r="S456" s="153">
        <v>0</v>
      </c>
      <c r="T456" s="154">
        <f>S456*H456</f>
        <v>0</v>
      </c>
      <c r="AR456" s="155" t="s">
        <v>396</v>
      </c>
      <c r="AT456" s="155" t="s">
        <v>319</v>
      </c>
      <c r="AU456" s="155" t="s">
        <v>88</v>
      </c>
      <c r="AY456" s="16" t="s">
        <v>317</v>
      </c>
      <c r="BE456" s="156">
        <f>IF(N456="základná",J456,0)</f>
        <v>0</v>
      </c>
      <c r="BF456" s="156">
        <f>IF(N456="znížená",J456,0)</f>
        <v>0</v>
      </c>
      <c r="BG456" s="156">
        <f>IF(N456="zákl. prenesená",J456,0)</f>
        <v>0</v>
      </c>
      <c r="BH456" s="156">
        <f>IF(N456="zníž. prenesená",J456,0)</f>
        <v>0</v>
      </c>
      <c r="BI456" s="156">
        <f>IF(N456="nulová",J456,0)</f>
        <v>0</v>
      </c>
      <c r="BJ456" s="16" t="s">
        <v>88</v>
      </c>
      <c r="BK456" s="156">
        <f>ROUND(I456*H456,2)</f>
        <v>0</v>
      </c>
      <c r="BL456" s="16" t="s">
        <v>396</v>
      </c>
      <c r="BM456" s="155" t="s">
        <v>16870</v>
      </c>
    </row>
    <row r="457" spans="2:65" s="12" customFormat="1" ht="10">
      <c r="B457" s="157"/>
      <c r="D457" s="158" t="s">
        <v>328</v>
      </c>
      <c r="E457" s="159" t="s">
        <v>1</v>
      </c>
      <c r="F457" s="160" t="s">
        <v>16809</v>
      </c>
      <c r="H457" s="161">
        <v>301.11</v>
      </c>
      <c r="I457" s="162"/>
      <c r="L457" s="157"/>
      <c r="M457" s="163"/>
      <c r="T457" s="164"/>
      <c r="AT457" s="159" t="s">
        <v>328</v>
      </c>
      <c r="AU457" s="159" t="s">
        <v>88</v>
      </c>
      <c r="AV457" s="12" t="s">
        <v>88</v>
      </c>
      <c r="AW457" s="12" t="s">
        <v>31</v>
      </c>
      <c r="AX457" s="12" t="s">
        <v>76</v>
      </c>
      <c r="AY457" s="159" t="s">
        <v>317</v>
      </c>
    </row>
    <row r="458" spans="2:65" s="13" customFormat="1" ht="10">
      <c r="B458" s="165"/>
      <c r="D458" s="158" t="s">
        <v>328</v>
      </c>
      <c r="E458" s="166" t="s">
        <v>1</v>
      </c>
      <c r="F458" s="167" t="s">
        <v>331</v>
      </c>
      <c r="H458" s="168">
        <v>301.11</v>
      </c>
      <c r="I458" s="169"/>
      <c r="L458" s="165"/>
      <c r="M458" s="170"/>
      <c r="T458" s="171"/>
      <c r="AT458" s="166" t="s">
        <v>328</v>
      </c>
      <c r="AU458" s="166" t="s">
        <v>88</v>
      </c>
      <c r="AV458" s="13" t="s">
        <v>92</v>
      </c>
      <c r="AW458" s="13" t="s">
        <v>31</v>
      </c>
      <c r="AX458" s="13" t="s">
        <v>76</v>
      </c>
      <c r="AY458" s="166" t="s">
        <v>317</v>
      </c>
    </row>
    <row r="459" spans="2:65" s="14" customFormat="1" ht="10">
      <c r="B459" s="172"/>
      <c r="D459" s="158" t="s">
        <v>328</v>
      </c>
      <c r="E459" s="173" t="s">
        <v>1</v>
      </c>
      <c r="F459" s="174" t="s">
        <v>332</v>
      </c>
      <c r="H459" s="175">
        <v>301.11</v>
      </c>
      <c r="I459" s="176"/>
      <c r="L459" s="172"/>
      <c r="M459" s="177"/>
      <c r="T459" s="178"/>
      <c r="AT459" s="173" t="s">
        <v>328</v>
      </c>
      <c r="AU459" s="173" t="s">
        <v>88</v>
      </c>
      <c r="AV459" s="14" t="s">
        <v>323</v>
      </c>
      <c r="AW459" s="14" t="s">
        <v>31</v>
      </c>
      <c r="AX459" s="14" t="s">
        <v>83</v>
      </c>
      <c r="AY459" s="173" t="s">
        <v>317</v>
      </c>
    </row>
    <row r="460" spans="2:65" s="1" customFormat="1" ht="33" customHeight="1">
      <c r="B460" s="142"/>
      <c r="C460" s="179" t="s">
        <v>715</v>
      </c>
      <c r="D460" s="179" t="s">
        <v>454</v>
      </c>
      <c r="E460" s="180" t="s">
        <v>2695</v>
      </c>
      <c r="F460" s="181" t="s">
        <v>16871</v>
      </c>
      <c r="G460" s="182" t="s">
        <v>322</v>
      </c>
      <c r="H460" s="183">
        <v>36.856000000000002</v>
      </c>
      <c r="I460" s="184"/>
      <c r="J460" s="185">
        <f>ROUND(I460*H460,2)</f>
        <v>0</v>
      </c>
      <c r="K460" s="186"/>
      <c r="L460" s="187"/>
      <c r="M460" s="188" t="s">
        <v>1</v>
      </c>
      <c r="N460" s="189" t="s">
        <v>42</v>
      </c>
      <c r="P460" s="153">
        <f>O460*H460</f>
        <v>0</v>
      </c>
      <c r="Q460" s="153">
        <v>2.5000000000000001E-2</v>
      </c>
      <c r="R460" s="153">
        <f>Q460*H460</f>
        <v>0.92140000000000011</v>
      </c>
      <c r="S460" s="153">
        <v>0</v>
      </c>
      <c r="T460" s="154">
        <f>S460*H460</f>
        <v>0</v>
      </c>
      <c r="AR460" s="155" t="s">
        <v>481</v>
      </c>
      <c r="AT460" s="155" t="s">
        <v>454</v>
      </c>
      <c r="AU460" s="155" t="s">
        <v>88</v>
      </c>
      <c r="AY460" s="16" t="s">
        <v>317</v>
      </c>
      <c r="BE460" s="156">
        <f>IF(N460="základná",J460,0)</f>
        <v>0</v>
      </c>
      <c r="BF460" s="156">
        <f>IF(N460="znížená",J460,0)</f>
        <v>0</v>
      </c>
      <c r="BG460" s="156">
        <f>IF(N460="zákl. prenesená",J460,0)</f>
        <v>0</v>
      </c>
      <c r="BH460" s="156">
        <f>IF(N460="zníž. prenesená",J460,0)</f>
        <v>0</v>
      </c>
      <c r="BI460" s="156">
        <f>IF(N460="nulová",J460,0)</f>
        <v>0</v>
      </c>
      <c r="BJ460" s="16" t="s">
        <v>88</v>
      </c>
      <c r="BK460" s="156">
        <f>ROUND(I460*H460,2)</f>
        <v>0</v>
      </c>
      <c r="BL460" s="16" t="s">
        <v>396</v>
      </c>
      <c r="BM460" s="155" t="s">
        <v>16872</v>
      </c>
    </row>
    <row r="461" spans="2:65" s="12" customFormat="1" ht="10">
      <c r="B461" s="157"/>
      <c r="D461" s="158" t="s">
        <v>328</v>
      </c>
      <c r="E461" s="159" t="s">
        <v>1</v>
      </c>
      <c r="F461" s="160" t="s">
        <v>16873</v>
      </c>
      <c r="H461" s="161">
        <v>36.133000000000003</v>
      </c>
      <c r="I461" s="162"/>
      <c r="L461" s="157"/>
      <c r="M461" s="163"/>
      <c r="T461" s="164"/>
      <c r="AT461" s="159" t="s">
        <v>328</v>
      </c>
      <c r="AU461" s="159" t="s">
        <v>88</v>
      </c>
      <c r="AV461" s="12" t="s">
        <v>88</v>
      </c>
      <c r="AW461" s="12" t="s">
        <v>31</v>
      </c>
      <c r="AX461" s="12" t="s">
        <v>76</v>
      </c>
      <c r="AY461" s="159" t="s">
        <v>317</v>
      </c>
    </row>
    <row r="462" spans="2:65" s="13" customFormat="1" ht="10">
      <c r="B462" s="165"/>
      <c r="D462" s="158" t="s">
        <v>328</v>
      </c>
      <c r="E462" s="166" t="s">
        <v>1</v>
      </c>
      <c r="F462" s="167" t="s">
        <v>331</v>
      </c>
      <c r="H462" s="168">
        <v>36.133000000000003</v>
      </c>
      <c r="I462" s="169"/>
      <c r="L462" s="165"/>
      <c r="M462" s="170"/>
      <c r="T462" s="171"/>
      <c r="AT462" s="166" t="s">
        <v>328</v>
      </c>
      <c r="AU462" s="166" t="s">
        <v>88</v>
      </c>
      <c r="AV462" s="13" t="s">
        <v>92</v>
      </c>
      <c r="AW462" s="13" t="s">
        <v>31</v>
      </c>
      <c r="AX462" s="13" t="s">
        <v>76</v>
      </c>
      <c r="AY462" s="166" t="s">
        <v>317</v>
      </c>
    </row>
    <row r="463" spans="2:65" s="14" customFormat="1" ht="10">
      <c r="B463" s="172"/>
      <c r="D463" s="158" t="s">
        <v>328</v>
      </c>
      <c r="E463" s="173" t="s">
        <v>1</v>
      </c>
      <c r="F463" s="174" t="s">
        <v>332</v>
      </c>
      <c r="H463" s="175">
        <v>36.133000000000003</v>
      </c>
      <c r="I463" s="176"/>
      <c r="L463" s="172"/>
      <c r="M463" s="177"/>
      <c r="T463" s="178"/>
      <c r="AT463" s="173" t="s">
        <v>328</v>
      </c>
      <c r="AU463" s="173" t="s">
        <v>88</v>
      </c>
      <c r="AV463" s="14" t="s">
        <v>323</v>
      </c>
      <c r="AW463" s="14" t="s">
        <v>31</v>
      </c>
      <c r="AX463" s="14" t="s">
        <v>83</v>
      </c>
      <c r="AY463" s="173" t="s">
        <v>317</v>
      </c>
    </row>
    <row r="464" spans="2:65" s="12" customFormat="1" ht="10">
      <c r="B464" s="157"/>
      <c r="D464" s="158" t="s">
        <v>328</v>
      </c>
      <c r="F464" s="160" t="s">
        <v>16874</v>
      </c>
      <c r="H464" s="161">
        <v>36.856000000000002</v>
      </c>
      <c r="I464" s="162"/>
      <c r="L464" s="157"/>
      <c r="M464" s="163"/>
      <c r="T464" s="164"/>
      <c r="AT464" s="159" t="s">
        <v>328</v>
      </c>
      <c r="AU464" s="159" t="s">
        <v>88</v>
      </c>
      <c r="AV464" s="12" t="s">
        <v>88</v>
      </c>
      <c r="AW464" s="12" t="s">
        <v>3</v>
      </c>
      <c r="AX464" s="12" t="s">
        <v>83</v>
      </c>
      <c r="AY464" s="159" t="s">
        <v>317</v>
      </c>
    </row>
    <row r="465" spans="2:65" s="1" customFormat="1" ht="24.15" customHeight="1">
      <c r="B465" s="142"/>
      <c r="C465" s="143" t="s">
        <v>1688</v>
      </c>
      <c r="D465" s="143" t="s">
        <v>319</v>
      </c>
      <c r="E465" s="144" t="s">
        <v>14449</v>
      </c>
      <c r="F465" s="145" t="s">
        <v>9856</v>
      </c>
      <c r="G465" s="146" t="s">
        <v>439</v>
      </c>
      <c r="H465" s="147">
        <v>3.0070000000000001</v>
      </c>
      <c r="I465" s="148"/>
      <c r="J465" s="149">
        <f>ROUND(I465*H465,2)</f>
        <v>0</v>
      </c>
      <c r="K465" s="150"/>
      <c r="L465" s="31"/>
      <c r="M465" s="151" t="s">
        <v>1</v>
      </c>
      <c r="N465" s="152" t="s">
        <v>42</v>
      </c>
      <c r="P465" s="153">
        <f>O465*H465</f>
        <v>0</v>
      </c>
      <c r="Q465" s="153">
        <v>0</v>
      </c>
      <c r="R465" s="153">
        <f>Q465*H465</f>
        <v>0</v>
      </c>
      <c r="S465" s="153">
        <v>0</v>
      </c>
      <c r="T465" s="154">
        <f>S465*H465</f>
        <v>0</v>
      </c>
      <c r="AR465" s="155" t="s">
        <v>396</v>
      </c>
      <c r="AT465" s="155" t="s">
        <v>319</v>
      </c>
      <c r="AU465" s="155" t="s">
        <v>88</v>
      </c>
      <c r="AY465" s="16" t="s">
        <v>317</v>
      </c>
      <c r="BE465" s="156">
        <f>IF(N465="základná",J465,0)</f>
        <v>0</v>
      </c>
      <c r="BF465" s="156">
        <f>IF(N465="znížená",J465,0)</f>
        <v>0</v>
      </c>
      <c r="BG465" s="156">
        <f>IF(N465="zákl. prenesená",J465,0)</f>
        <v>0</v>
      </c>
      <c r="BH465" s="156">
        <f>IF(N465="zníž. prenesená",J465,0)</f>
        <v>0</v>
      </c>
      <c r="BI465" s="156">
        <f>IF(N465="nulová",J465,0)</f>
        <v>0</v>
      </c>
      <c r="BJ465" s="16" t="s">
        <v>88</v>
      </c>
      <c r="BK465" s="156">
        <f>ROUND(I465*H465,2)</f>
        <v>0</v>
      </c>
      <c r="BL465" s="16" t="s">
        <v>396</v>
      </c>
      <c r="BM465" s="155" t="s">
        <v>16875</v>
      </c>
    </row>
    <row r="466" spans="2:65" s="11" customFormat="1" ht="22.75" customHeight="1">
      <c r="B466" s="130"/>
      <c r="D466" s="131" t="s">
        <v>75</v>
      </c>
      <c r="E466" s="140" t="s">
        <v>2791</v>
      </c>
      <c r="F466" s="140" t="s">
        <v>2792</v>
      </c>
      <c r="I466" s="133"/>
      <c r="J466" s="141">
        <f>BK466</f>
        <v>0</v>
      </c>
      <c r="L466" s="130"/>
      <c r="M466" s="135"/>
      <c r="P466" s="136">
        <f>SUM(P467:P477)</f>
        <v>0</v>
      </c>
      <c r="R466" s="136">
        <f>SUM(R467:R477)</f>
        <v>0.21042</v>
      </c>
      <c r="T466" s="137">
        <f>SUM(T467:T477)</f>
        <v>0</v>
      </c>
      <c r="AR466" s="131" t="s">
        <v>88</v>
      </c>
      <c r="AT466" s="138" t="s">
        <v>75</v>
      </c>
      <c r="AU466" s="138" t="s">
        <v>83</v>
      </c>
      <c r="AY466" s="131" t="s">
        <v>317</v>
      </c>
      <c r="BK466" s="139">
        <f>SUM(BK467:BK477)</f>
        <v>0</v>
      </c>
    </row>
    <row r="467" spans="2:65" s="1" customFormat="1" ht="16.5" customHeight="1">
      <c r="B467" s="142"/>
      <c r="C467" s="143" t="s">
        <v>719</v>
      </c>
      <c r="D467" s="143" t="s">
        <v>319</v>
      </c>
      <c r="E467" s="144" t="s">
        <v>2794</v>
      </c>
      <c r="F467" s="145" t="s">
        <v>2795</v>
      </c>
      <c r="G467" s="146" t="s">
        <v>467</v>
      </c>
      <c r="H467" s="147">
        <v>7</v>
      </c>
      <c r="I467" s="148"/>
      <c r="J467" s="149">
        <f>ROUND(I467*H467,2)</f>
        <v>0</v>
      </c>
      <c r="K467" s="150"/>
      <c r="L467" s="31"/>
      <c r="M467" s="151" t="s">
        <v>1</v>
      </c>
      <c r="N467" s="152" t="s">
        <v>42</v>
      </c>
      <c r="P467" s="153">
        <f>O467*H467</f>
        <v>0</v>
      </c>
      <c r="Q467" s="153">
        <v>0</v>
      </c>
      <c r="R467" s="153">
        <f>Q467*H467</f>
        <v>0</v>
      </c>
      <c r="S467" s="153">
        <v>0</v>
      </c>
      <c r="T467" s="154">
        <f>S467*H467</f>
        <v>0</v>
      </c>
      <c r="AR467" s="155" t="s">
        <v>396</v>
      </c>
      <c r="AT467" s="155" t="s">
        <v>319</v>
      </c>
      <c r="AU467" s="155" t="s">
        <v>88</v>
      </c>
      <c r="AY467" s="16" t="s">
        <v>317</v>
      </c>
      <c r="BE467" s="156">
        <f>IF(N467="základná",J467,0)</f>
        <v>0</v>
      </c>
      <c r="BF467" s="156">
        <f>IF(N467="znížená",J467,0)</f>
        <v>0</v>
      </c>
      <c r="BG467" s="156">
        <f>IF(N467="zákl. prenesená",J467,0)</f>
        <v>0</v>
      </c>
      <c r="BH467" s="156">
        <f>IF(N467="zníž. prenesená",J467,0)</f>
        <v>0</v>
      </c>
      <c r="BI467" s="156">
        <f>IF(N467="nulová",J467,0)</f>
        <v>0</v>
      </c>
      <c r="BJ467" s="16" t="s">
        <v>88</v>
      </c>
      <c r="BK467" s="156">
        <f>ROUND(I467*H467,2)</f>
        <v>0</v>
      </c>
      <c r="BL467" s="16" t="s">
        <v>396</v>
      </c>
      <c r="BM467" s="155" t="s">
        <v>16876</v>
      </c>
    </row>
    <row r="468" spans="2:65" s="12" customFormat="1" ht="10">
      <c r="B468" s="157"/>
      <c r="D468" s="158" t="s">
        <v>328</v>
      </c>
      <c r="E468" s="159" t="s">
        <v>1</v>
      </c>
      <c r="F468" s="160" t="s">
        <v>16877</v>
      </c>
      <c r="H468" s="161">
        <v>5</v>
      </c>
      <c r="I468" s="162"/>
      <c r="L468" s="157"/>
      <c r="M468" s="163"/>
      <c r="T468" s="164"/>
      <c r="AT468" s="159" t="s">
        <v>328</v>
      </c>
      <c r="AU468" s="159" t="s">
        <v>88</v>
      </c>
      <c r="AV468" s="12" t="s">
        <v>88</v>
      </c>
      <c r="AW468" s="12" t="s">
        <v>31</v>
      </c>
      <c r="AX468" s="12" t="s">
        <v>76</v>
      </c>
      <c r="AY468" s="159" t="s">
        <v>317</v>
      </c>
    </row>
    <row r="469" spans="2:65" s="12" customFormat="1" ht="10">
      <c r="B469" s="157"/>
      <c r="D469" s="158" t="s">
        <v>328</v>
      </c>
      <c r="E469" s="159" t="s">
        <v>1</v>
      </c>
      <c r="F469" s="160" t="s">
        <v>16878</v>
      </c>
      <c r="H469" s="161">
        <v>2</v>
      </c>
      <c r="I469" s="162"/>
      <c r="L469" s="157"/>
      <c r="M469" s="163"/>
      <c r="T469" s="164"/>
      <c r="AT469" s="159" t="s">
        <v>328</v>
      </c>
      <c r="AU469" s="159" t="s">
        <v>88</v>
      </c>
      <c r="AV469" s="12" t="s">
        <v>88</v>
      </c>
      <c r="AW469" s="12" t="s">
        <v>31</v>
      </c>
      <c r="AX469" s="12" t="s">
        <v>76</v>
      </c>
      <c r="AY469" s="159" t="s">
        <v>317</v>
      </c>
    </row>
    <row r="470" spans="2:65" s="13" customFormat="1" ht="10">
      <c r="B470" s="165"/>
      <c r="D470" s="158" t="s">
        <v>328</v>
      </c>
      <c r="E470" s="166" t="s">
        <v>1</v>
      </c>
      <c r="F470" s="167" t="s">
        <v>2805</v>
      </c>
      <c r="H470" s="168">
        <v>7</v>
      </c>
      <c r="I470" s="169"/>
      <c r="L470" s="165"/>
      <c r="M470" s="170"/>
      <c r="T470" s="171"/>
      <c r="AT470" s="166" t="s">
        <v>328</v>
      </c>
      <c r="AU470" s="166" t="s">
        <v>88</v>
      </c>
      <c r="AV470" s="13" t="s">
        <v>92</v>
      </c>
      <c r="AW470" s="13" t="s">
        <v>31</v>
      </c>
      <c r="AX470" s="13" t="s">
        <v>76</v>
      </c>
      <c r="AY470" s="166" t="s">
        <v>317</v>
      </c>
    </row>
    <row r="471" spans="2:65" s="14" customFormat="1" ht="10">
      <c r="B471" s="172"/>
      <c r="D471" s="158" t="s">
        <v>328</v>
      </c>
      <c r="E471" s="173" t="s">
        <v>1</v>
      </c>
      <c r="F471" s="174" t="s">
        <v>332</v>
      </c>
      <c r="H471" s="175">
        <v>7</v>
      </c>
      <c r="I471" s="176"/>
      <c r="L471" s="172"/>
      <c r="M471" s="177"/>
      <c r="T471" s="178"/>
      <c r="AT471" s="173" t="s">
        <v>328</v>
      </c>
      <c r="AU471" s="173" t="s">
        <v>88</v>
      </c>
      <c r="AV471" s="14" t="s">
        <v>323</v>
      </c>
      <c r="AW471" s="14" t="s">
        <v>31</v>
      </c>
      <c r="AX471" s="14" t="s">
        <v>83</v>
      </c>
      <c r="AY471" s="173" t="s">
        <v>317</v>
      </c>
    </row>
    <row r="472" spans="2:65" s="1" customFormat="1" ht="21.75" customHeight="1">
      <c r="B472" s="142"/>
      <c r="C472" s="179" t="s">
        <v>1697</v>
      </c>
      <c r="D472" s="179" t="s">
        <v>454</v>
      </c>
      <c r="E472" s="180" t="s">
        <v>2807</v>
      </c>
      <c r="F472" s="181" t="s">
        <v>2808</v>
      </c>
      <c r="G472" s="182" t="s">
        <v>467</v>
      </c>
      <c r="H472" s="183">
        <v>5</v>
      </c>
      <c r="I472" s="184"/>
      <c r="J472" s="185">
        <f>ROUND(I472*H472,2)</f>
        <v>0</v>
      </c>
      <c r="K472" s="186"/>
      <c r="L472" s="187"/>
      <c r="M472" s="188" t="s">
        <v>1</v>
      </c>
      <c r="N472" s="189" t="s">
        <v>42</v>
      </c>
      <c r="P472" s="153">
        <f>O472*H472</f>
        <v>0</v>
      </c>
      <c r="Q472" s="153">
        <v>2.1319999999999999E-2</v>
      </c>
      <c r="R472" s="153">
        <f>Q472*H472</f>
        <v>0.1066</v>
      </c>
      <c r="S472" s="153">
        <v>0</v>
      </c>
      <c r="T472" s="154">
        <f>S472*H472</f>
        <v>0</v>
      </c>
      <c r="AR472" s="155" t="s">
        <v>481</v>
      </c>
      <c r="AT472" s="155" t="s">
        <v>454</v>
      </c>
      <c r="AU472" s="155" t="s">
        <v>88</v>
      </c>
      <c r="AY472" s="16" t="s">
        <v>317</v>
      </c>
      <c r="BE472" s="156">
        <f>IF(N472="základná",J472,0)</f>
        <v>0</v>
      </c>
      <c r="BF472" s="156">
        <f>IF(N472="znížená",J472,0)</f>
        <v>0</v>
      </c>
      <c r="BG472" s="156">
        <f>IF(N472="zákl. prenesená",J472,0)</f>
        <v>0</v>
      </c>
      <c r="BH472" s="156">
        <f>IF(N472="zníž. prenesená",J472,0)</f>
        <v>0</v>
      </c>
      <c r="BI472" s="156">
        <f>IF(N472="nulová",J472,0)</f>
        <v>0</v>
      </c>
      <c r="BJ472" s="16" t="s">
        <v>88</v>
      </c>
      <c r="BK472" s="156">
        <f>ROUND(I472*H472,2)</f>
        <v>0</v>
      </c>
      <c r="BL472" s="16" t="s">
        <v>396</v>
      </c>
      <c r="BM472" s="155" t="s">
        <v>16879</v>
      </c>
    </row>
    <row r="473" spans="2:65" s="12" customFormat="1" ht="10">
      <c r="B473" s="157"/>
      <c r="D473" s="158" t="s">
        <v>328</v>
      </c>
      <c r="E473" s="159" t="s">
        <v>1</v>
      </c>
      <c r="F473" s="160" t="s">
        <v>16877</v>
      </c>
      <c r="H473" s="161">
        <v>5</v>
      </c>
      <c r="I473" s="162"/>
      <c r="L473" s="157"/>
      <c r="M473" s="163"/>
      <c r="T473" s="164"/>
      <c r="AT473" s="159" t="s">
        <v>328</v>
      </c>
      <c r="AU473" s="159" t="s">
        <v>88</v>
      </c>
      <c r="AV473" s="12" t="s">
        <v>88</v>
      </c>
      <c r="AW473" s="12" t="s">
        <v>31</v>
      </c>
      <c r="AX473" s="12" t="s">
        <v>76</v>
      </c>
      <c r="AY473" s="159" t="s">
        <v>317</v>
      </c>
    </row>
    <row r="474" spans="2:65" s="13" customFormat="1" ht="10">
      <c r="B474" s="165"/>
      <c r="D474" s="158" t="s">
        <v>328</v>
      </c>
      <c r="E474" s="166" t="s">
        <v>1</v>
      </c>
      <c r="F474" s="167" t="s">
        <v>6726</v>
      </c>
      <c r="H474" s="168">
        <v>5</v>
      </c>
      <c r="I474" s="169"/>
      <c r="L474" s="165"/>
      <c r="M474" s="170"/>
      <c r="T474" s="171"/>
      <c r="AT474" s="166" t="s">
        <v>328</v>
      </c>
      <c r="AU474" s="166" t="s">
        <v>88</v>
      </c>
      <c r="AV474" s="13" t="s">
        <v>92</v>
      </c>
      <c r="AW474" s="13" t="s">
        <v>31</v>
      </c>
      <c r="AX474" s="13" t="s">
        <v>76</v>
      </c>
      <c r="AY474" s="166" t="s">
        <v>317</v>
      </c>
    </row>
    <row r="475" spans="2:65" s="14" customFormat="1" ht="10">
      <c r="B475" s="172"/>
      <c r="D475" s="158" t="s">
        <v>328</v>
      </c>
      <c r="E475" s="173" t="s">
        <v>1</v>
      </c>
      <c r="F475" s="174" t="s">
        <v>332</v>
      </c>
      <c r="H475" s="175">
        <v>5</v>
      </c>
      <c r="I475" s="176"/>
      <c r="L475" s="172"/>
      <c r="M475" s="177"/>
      <c r="T475" s="178"/>
      <c r="AT475" s="173" t="s">
        <v>328</v>
      </c>
      <c r="AU475" s="173" t="s">
        <v>88</v>
      </c>
      <c r="AV475" s="14" t="s">
        <v>323</v>
      </c>
      <c r="AW475" s="14" t="s">
        <v>31</v>
      </c>
      <c r="AX475" s="14" t="s">
        <v>83</v>
      </c>
      <c r="AY475" s="173" t="s">
        <v>317</v>
      </c>
    </row>
    <row r="476" spans="2:65" s="1" customFormat="1" ht="21.75" customHeight="1">
      <c r="B476" s="142"/>
      <c r="C476" s="179" t="s">
        <v>1704</v>
      </c>
      <c r="D476" s="179" t="s">
        <v>454</v>
      </c>
      <c r="E476" s="180" t="s">
        <v>16880</v>
      </c>
      <c r="F476" s="181" t="s">
        <v>16881</v>
      </c>
      <c r="G476" s="182" t="s">
        <v>467</v>
      </c>
      <c r="H476" s="183">
        <v>2</v>
      </c>
      <c r="I476" s="184"/>
      <c r="J476" s="185">
        <f>ROUND(I476*H476,2)</f>
        <v>0</v>
      </c>
      <c r="K476" s="186"/>
      <c r="L476" s="187"/>
      <c r="M476" s="188" t="s">
        <v>1</v>
      </c>
      <c r="N476" s="189" t="s">
        <v>42</v>
      </c>
      <c r="P476" s="153">
        <f>O476*H476</f>
        <v>0</v>
      </c>
      <c r="Q476" s="153">
        <v>5.1909999999999998E-2</v>
      </c>
      <c r="R476" s="153">
        <f>Q476*H476</f>
        <v>0.10382</v>
      </c>
      <c r="S476" s="153">
        <v>0</v>
      </c>
      <c r="T476" s="154">
        <f>S476*H476</f>
        <v>0</v>
      </c>
      <c r="AR476" s="155" t="s">
        <v>481</v>
      </c>
      <c r="AT476" s="155" t="s">
        <v>454</v>
      </c>
      <c r="AU476" s="155" t="s">
        <v>88</v>
      </c>
      <c r="AY476" s="16" t="s">
        <v>317</v>
      </c>
      <c r="BE476" s="156">
        <f>IF(N476="základná",J476,0)</f>
        <v>0</v>
      </c>
      <c r="BF476" s="156">
        <f>IF(N476="znížená",J476,0)</f>
        <v>0</v>
      </c>
      <c r="BG476" s="156">
        <f>IF(N476="zákl. prenesená",J476,0)</f>
        <v>0</v>
      </c>
      <c r="BH476" s="156">
        <f>IF(N476="zníž. prenesená",J476,0)</f>
        <v>0</v>
      </c>
      <c r="BI476" s="156">
        <f>IF(N476="nulová",J476,0)</f>
        <v>0</v>
      </c>
      <c r="BJ476" s="16" t="s">
        <v>88</v>
      </c>
      <c r="BK476" s="156">
        <f>ROUND(I476*H476,2)</f>
        <v>0</v>
      </c>
      <c r="BL476" s="16" t="s">
        <v>396</v>
      </c>
      <c r="BM476" s="155" t="s">
        <v>16882</v>
      </c>
    </row>
    <row r="477" spans="2:65" s="1" customFormat="1" ht="24.15" customHeight="1">
      <c r="B477" s="142"/>
      <c r="C477" s="143" t="s">
        <v>1722</v>
      </c>
      <c r="D477" s="143" t="s">
        <v>319</v>
      </c>
      <c r="E477" s="144" t="s">
        <v>14454</v>
      </c>
      <c r="F477" s="145" t="s">
        <v>9862</v>
      </c>
      <c r="G477" s="146" t="s">
        <v>439</v>
      </c>
      <c r="H477" s="147">
        <v>0.21</v>
      </c>
      <c r="I477" s="148"/>
      <c r="J477" s="149">
        <f>ROUND(I477*H477,2)</f>
        <v>0</v>
      </c>
      <c r="K477" s="150"/>
      <c r="L477" s="31"/>
      <c r="M477" s="151" t="s">
        <v>1</v>
      </c>
      <c r="N477" s="152" t="s">
        <v>42</v>
      </c>
      <c r="P477" s="153">
        <f>O477*H477</f>
        <v>0</v>
      </c>
      <c r="Q477" s="153">
        <v>0</v>
      </c>
      <c r="R477" s="153">
        <f>Q477*H477</f>
        <v>0</v>
      </c>
      <c r="S477" s="153">
        <v>0</v>
      </c>
      <c r="T477" s="154">
        <f>S477*H477</f>
        <v>0</v>
      </c>
      <c r="AR477" s="155" t="s">
        <v>396</v>
      </c>
      <c r="AT477" s="155" t="s">
        <v>319</v>
      </c>
      <c r="AU477" s="155" t="s">
        <v>88</v>
      </c>
      <c r="AY477" s="16" t="s">
        <v>317</v>
      </c>
      <c r="BE477" s="156">
        <f>IF(N477="základná",J477,0)</f>
        <v>0</v>
      </c>
      <c r="BF477" s="156">
        <f>IF(N477="znížená",J477,0)</f>
        <v>0</v>
      </c>
      <c r="BG477" s="156">
        <f>IF(N477="zákl. prenesená",J477,0)</f>
        <v>0</v>
      </c>
      <c r="BH477" s="156">
        <f>IF(N477="zníž. prenesená",J477,0)</f>
        <v>0</v>
      </c>
      <c r="BI477" s="156">
        <f>IF(N477="nulová",J477,0)</f>
        <v>0</v>
      </c>
      <c r="BJ477" s="16" t="s">
        <v>88</v>
      </c>
      <c r="BK477" s="156">
        <f>ROUND(I477*H477,2)</f>
        <v>0</v>
      </c>
      <c r="BL477" s="16" t="s">
        <v>396</v>
      </c>
      <c r="BM477" s="155" t="s">
        <v>16883</v>
      </c>
    </row>
    <row r="478" spans="2:65" s="11" customFormat="1" ht="22.75" customHeight="1">
      <c r="B478" s="130"/>
      <c r="D478" s="131" t="s">
        <v>75</v>
      </c>
      <c r="E478" s="140" t="s">
        <v>3428</v>
      </c>
      <c r="F478" s="140" t="s">
        <v>3429</v>
      </c>
      <c r="I478" s="133"/>
      <c r="J478" s="141">
        <f>BK478</f>
        <v>0</v>
      </c>
      <c r="L478" s="130"/>
      <c r="M478" s="135"/>
      <c r="P478" s="136">
        <f>SUM(P479:P484)</f>
        <v>0</v>
      </c>
      <c r="R478" s="136">
        <f>SUM(R479:R484)</f>
        <v>0.2052461475</v>
      </c>
      <c r="T478" s="137">
        <f>SUM(T479:T484)</f>
        <v>0</v>
      </c>
      <c r="AR478" s="131" t="s">
        <v>88</v>
      </c>
      <c r="AT478" s="138" t="s">
        <v>75</v>
      </c>
      <c r="AU478" s="138" t="s">
        <v>83</v>
      </c>
      <c r="AY478" s="131" t="s">
        <v>317</v>
      </c>
      <c r="BK478" s="139">
        <f>SUM(BK479:BK484)</f>
        <v>0</v>
      </c>
    </row>
    <row r="479" spans="2:65" s="1" customFormat="1" ht="24.15" customHeight="1">
      <c r="B479" s="142"/>
      <c r="C479" s="143" t="s">
        <v>1726</v>
      </c>
      <c r="D479" s="143" t="s">
        <v>319</v>
      </c>
      <c r="E479" s="144" t="s">
        <v>16884</v>
      </c>
      <c r="F479" s="145" t="s">
        <v>16885</v>
      </c>
      <c r="G479" s="146" t="s">
        <v>484</v>
      </c>
      <c r="H479" s="147">
        <v>7.75</v>
      </c>
      <c r="I479" s="148"/>
      <c r="J479" s="149">
        <f>ROUND(I479*H479,2)</f>
        <v>0</v>
      </c>
      <c r="K479" s="150"/>
      <c r="L479" s="31"/>
      <c r="M479" s="151" t="s">
        <v>1</v>
      </c>
      <c r="N479" s="152" t="s">
        <v>42</v>
      </c>
      <c r="P479" s="153">
        <f>O479*H479</f>
        <v>0</v>
      </c>
      <c r="Q479" s="153">
        <v>3.4446899999999998E-3</v>
      </c>
      <c r="R479" s="153">
        <f>Q479*H479</f>
        <v>2.6696347499999998E-2</v>
      </c>
      <c r="S479" s="153">
        <v>0</v>
      </c>
      <c r="T479" s="154">
        <f>S479*H479</f>
        <v>0</v>
      </c>
      <c r="AR479" s="155" t="s">
        <v>396</v>
      </c>
      <c r="AT479" s="155" t="s">
        <v>319</v>
      </c>
      <c r="AU479" s="155" t="s">
        <v>88</v>
      </c>
      <c r="AY479" s="16" t="s">
        <v>317</v>
      </c>
      <c r="BE479" s="156">
        <f>IF(N479="základná",J479,0)</f>
        <v>0</v>
      </c>
      <c r="BF479" s="156">
        <f>IF(N479="znížená",J479,0)</f>
        <v>0</v>
      </c>
      <c r="BG479" s="156">
        <f>IF(N479="zákl. prenesená",J479,0)</f>
        <v>0</v>
      </c>
      <c r="BH479" s="156">
        <f>IF(N479="zníž. prenesená",J479,0)</f>
        <v>0</v>
      </c>
      <c r="BI479" s="156">
        <f>IF(N479="nulová",J479,0)</f>
        <v>0</v>
      </c>
      <c r="BJ479" s="16" t="s">
        <v>88</v>
      </c>
      <c r="BK479" s="156">
        <f>ROUND(I479*H479,2)</f>
        <v>0</v>
      </c>
      <c r="BL479" s="16" t="s">
        <v>396</v>
      </c>
      <c r="BM479" s="155" t="s">
        <v>16886</v>
      </c>
    </row>
    <row r="480" spans="2:65" s="1" customFormat="1" ht="33" customHeight="1">
      <c r="B480" s="142"/>
      <c r="C480" s="143" t="s">
        <v>1748</v>
      </c>
      <c r="D480" s="143" t="s">
        <v>319</v>
      </c>
      <c r="E480" s="144" t="s">
        <v>16887</v>
      </c>
      <c r="F480" s="145" t="s">
        <v>16888</v>
      </c>
      <c r="G480" s="146" t="s">
        <v>484</v>
      </c>
      <c r="H480" s="147">
        <v>41.62</v>
      </c>
      <c r="I480" s="148"/>
      <c r="J480" s="149">
        <f>ROUND(I480*H480,2)</f>
        <v>0</v>
      </c>
      <c r="K480" s="150"/>
      <c r="L480" s="31"/>
      <c r="M480" s="151" t="s">
        <v>1</v>
      </c>
      <c r="N480" s="152" t="s">
        <v>42</v>
      </c>
      <c r="P480" s="153">
        <f>O480*H480</f>
        <v>0</v>
      </c>
      <c r="Q480" s="153">
        <v>4.2900000000000004E-3</v>
      </c>
      <c r="R480" s="153">
        <f>Q480*H480</f>
        <v>0.17854980000000001</v>
      </c>
      <c r="S480" s="153">
        <v>0</v>
      </c>
      <c r="T480" s="154">
        <f>S480*H480</f>
        <v>0</v>
      </c>
      <c r="AR480" s="155" t="s">
        <v>396</v>
      </c>
      <c r="AT480" s="155" t="s">
        <v>319</v>
      </c>
      <c r="AU480" s="155" t="s">
        <v>88</v>
      </c>
      <c r="AY480" s="16" t="s">
        <v>317</v>
      </c>
      <c r="BE480" s="156">
        <f>IF(N480="základná",J480,0)</f>
        <v>0</v>
      </c>
      <c r="BF480" s="156">
        <f>IF(N480="znížená",J480,0)</f>
        <v>0</v>
      </c>
      <c r="BG480" s="156">
        <f>IF(N480="zákl. prenesená",J480,0)</f>
        <v>0</v>
      </c>
      <c r="BH480" s="156">
        <f>IF(N480="zníž. prenesená",J480,0)</f>
        <v>0</v>
      </c>
      <c r="BI480" s="156">
        <f>IF(N480="nulová",J480,0)</f>
        <v>0</v>
      </c>
      <c r="BJ480" s="16" t="s">
        <v>88</v>
      </c>
      <c r="BK480" s="156">
        <f>ROUND(I480*H480,2)</f>
        <v>0</v>
      </c>
      <c r="BL480" s="16" t="s">
        <v>396</v>
      </c>
      <c r="BM480" s="155" t="s">
        <v>16889</v>
      </c>
    </row>
    <row r="481" spans="2:65" s="12" customFormat="1" ht="10">
      <c r="B481" s="157"/>
      <c r="D481" s="158" t="s">
        <v>328</v>
      </c>
      <c r="E481" s="159" t="s">
        <v>1</v>
      </c>
      <c r="F481" s="160" t="s">
        <v>16839</v>
      </c>
      <c r="H481" s="161">
        <v>41.62</v>
      </c>
      <c r="I481" s="162"/>
      <c r="L481" s="157"/>
      <c r="M481" s="163"/>
      <c r="T481" s="164"/>
      <c r="AT481" s="159" t="s">
        <v>328</v>
      </c>
      <c r="AU481" s="159" t="s">
        <v>88</v>
      </c>
      <c r="AV481" s="12" t="s">
        <v>88</v>
      </c>
      <c r="AW481" s="12" t="s">
        <v>31</v>
      </c>
      <c r="AX481" s="12" t="s">
        <v>76</v>
      </c>
      <c r="AY481" s="159" t="s">
        <v>317</v>
      </c>
    </row>
    <row r="482" spans="2:65" s="13" customFormat="1" ht="10">
      <c r="B482" s="165"/>
      <c r="D482" s="158" t="s">
        <v>328</v>
      </c>
      <c r="E482" s="166" t="s">
        <v>1</v>
      </c>
      <c r="F482" s="167" t="s">
        <v>331</v>
      </c>
      <c r="H482" s="168">
        <v>41.62</v>
      </c>
      <c r="I482" s="169"/>
      <c r="L482" s="165"/>
      <c r="M482" s="170"/>
      <c r="T482" s="171"/>
      <c r="AT482" s="166" t="s">
        <v>328</v>
      </c>
      <c r="AU482" s="166" t="s">
        <v>88</v>
      </c>
      <c r="AV482" s="13" t="s">
        <v>92</v>
      </c>
      <c r="AW482" s="13" t="s">
        <v>31</v>
      </c>
      <c r="AX482" s="13" t="s">
        <v>76</v>
      </c>
      <c r="AY482" s="166" t="s">
        <v>317</v>
      </c>
    </row>
    <row r="483" spans="2:65" s="14" customFormat="1" ht="10">
      <c r="B483" s="172"/>
      <c r="D483" s="158" t="s">
        <v>328</v>
      </c>
      <c r="E483" s="173" t="s">
        <v>1</v>
      </c>
      <c r="F483" s="174" t="s">
        <v>332</v>
      </c>
      <c r="H483" s="175">
        <v>41.62</v>
      </c>
      <c r="I483" s="176"/>
      <c r="L483" s="172"/>
      <c r="M483" s="177"/>
      <c r="T483" s="178"/>
      <c r="AT483" s="173" t="s">
        <v>328</v>
      </c>
      <c r="AU483" s="173" t="s">
        <v>88</v>
      </c>
      <c r="AV483" s="14" t="s">
        <v>323</v>
      </c>
      <c r="AW483" s="14" t="s">
        <v>31</v>
      </c>
      <c r="AX483" s="14" t="s">
        <v>83</v>
      </c>
      <c r="AY483" s="173" t="s">
        <v>317</v>
      </c>
    </row>
    <row r="484" spans="2:65" s="1" customFormat="1" ht="24.15" customHeight="1">
      <c r="B484" s="142"/>
      <c r="C484" s="143" t="s">
        <v>725</v>
      </c>
      <c r="D484" s="143" t="s">
        <v>319</v>
      </c>
      <c r="E484" s="144" t="s">
        <v>14592</v>
      </c>
      <c r="F484" s="145" t="s">
        <v>14593</v>
      </c>
      <c r="G484" s="146" t="s">
        <v>439</v>
      </c>
      <c r="H484" s="147">
        <v>0.20499999999999999</v>
      </c>
      <c r="I484" s="148"/>
      <c r="J484" s="149">
        <f>ROUND(I484*H484,2)</f>
        <v>0</v>
      </c>
      <c r="K484" s="150"/>
      <c r="L484" s="31"/>
      <c r="M484" s="151" t="s">
        <v>1</v>
      </c>
      <c r="N484" s="152" t="s">
        <v>42</v>
      </c>
      <c r="P484" s="153">
        <f>O484*H484</f>
        <v>0</v>
      </c>
      <c r="Q484" s="153">
        <v>0</v>
      </c>
      <c r="R484" s="153">
        <f>Q484*H484</f>
        <v>0</v>
      </c>
      <c r="S484" s="153">
        <v>0</v>
      </c>
      <c r="T484" s="154">
        <f>S484*H484</f>
        <v>0</v>
      </c>
      <c r="AR484" s="155" t="s">
        <v>396</v>
      </c>
      <c r="AT484" s="155" t="s">
        <v>319</v>
      </c>
      <c r="AU484" s="155" t="s">
        <v>88</v>
      </c>
      <c r="AY484" s="16" t="s">
        <v>317</v>
      </c>
      <c r="BE484" s="156">
        <f>IF(N484="základná",J484,0)</f>
        <v>0</v>
      </c>
      <c r="BF484" s="156">
        <f>IF(N484="znížená",J484,0)</f>
        <v>0</v>
      </c>
      <c r="BG484" s="156">
        <f>IF(N484="zákl. prenesená",J484,0)</f>
        <v>0</v>
      </c>
      <c r="BH484" s="156">
        <f>IF(N484="zníž. prenesená",J484,0)</f>
        <v>0</v>
      </c>
      <c r="BI484" s="156">
        <f>IF(N484="nulová",J484,0)</f>
        <v>0</v>
      </c>
      <c r="BJ484" s="16" t="s">
        <v>88</v>
      </c>
      <c r="BK484" s="156">
        <f>ROUND(I484*H484,2)</f>
        <v>0</v>
      </c>
      <c r="BL484" s="16" t="s">
        <v>396</v>
      </c>
      <c r="BM484" s="155" t="s">
        <v>16890</v>
      </c>
    </row>
    <row r="485" spans="2:65" s="11" customFormat="1" ht="22.75" customHeight="1">
      <c r="B485" s="130"/>
      <c r="D485" s="131" t="s">
        <v>75</v>
      </c>
      <c r="E485" s="140" t="s">
        <v>4962</v>
      </c>
      <c r="F485" s="140" t="s">
        <v>4963</v>
      </c>
      <c r="I485" s="133"/>
      <c r="J485" s="141">
        <f>BK485</f>
        <v>0</v>
      </c>
      <c r="L485" s="130"/>
      <c r="M485" s="135"/>
      <c r="P485" s="136">
        <f>SUM(P486:P571)</f>
        <v>0</v>
      </c>
      <c r="R485" s="136">
        <f>SUM(R486:R571)</f>
        <v>3.8887013600000002</v>
      </c>
      <c r="T485" s="137">
        <f>SUM(T486:T571)</f>
        <v>0</v>
      </c>
      <c r="AR485" s="131" t="s">
        <v>88</v>
      </c>
      <c r="AT485" s="138" t="s">
        <v>75</v>
      </c>
      <c r="AU485" s="138" t="s">
        <v>83</v>
      </c>
      <c r="AY485" s="131" t="s">
        <v>317</v>
      </c>
      <c r="BK485" s="139">
        <f>SUM(BK486:BK571)</f>
        <v>0</v>
      </c>
    </row>
    <row r="486" spans="2:65" s="1" customFormat="1" ht="33" customHeight="1">
      <c r="B486" s="142"/>
      <c r="C486" s="143" t="s">
        <v>1758</v>
      </c>
      <c r="D486" s="143" t="s">
        <v>319</v>
      </c>
      <c r="E486" s="144" t="s">
        <v>5625</v>
      </c>
      <c r="F486" s="145" t="s">
        <v>16891</v>
      </c>
      <c r="G486" s="146" t="s">
        <v>484</v>
      </c>
      <c r="H486" s="147">
        <v>40.817</v>
      </c>
      <c r="I486" s="148"/>
      <c r="J486" s="149">
        <f>ROUND(I486*H486,2)</f>
        <v>0</v>
      </c>
      <c r="K486" s="150"/>
      <c r="L486" s="31"/>
      <c r="M486" s="151" t="s">
        <v>1</v>
      </c>
      <c r="N486" s="152" t="s">
        <v>42</v>
      </c>
      <c r="P486" s="153">
        <f>O486*H486</f>
        <v>0</v>
      </c>
      <c r="Q486" s="153">
        <v>0</v>
      </c>
      <c r="R486" s="153">
        <f>Q486*H486</f>
        <v>0</v>
      </c>
      <c r="S486" s="153">
        <v>0</v>
      </c>
      <c r="T486" s="154">
        <f>S486*H486</f>
        <v>0</v>
      </c>
      <c r="AR486" s="155" t="s">
        <v>396</v>
      </c>
      <c r="AT486" s="155" t="s">
        <v>319</v>
      </c>
      <c r="AU486" s="155" t="s">
        <v>88</v>
      </c>
      <c r="AY486" s="16" t="s">
        <v>317</v>
      </c>
      <c r="BE486" s="156">
        <f>IF(N486="základná",J486,0)</f>
        <v>0</v>
      </c>
      <c r="BF486" s="156">
        <f>IF(N486="znížená",J486,0)</f>
        <v>0</v>
      </c>
      <c r="BG486" s="156">
        <f>IF(N486="zákl. prenesená",J486,0)</f>
        <v>0</v>
      </c>
      <c r="BH486" s="156">
        <f>IF(N486="zníž. prenesená",J486,0)</f>
        <v>0</v>
      </c>
      <c r="BI486" s="156">
        <f>IF(N486="nulová",J486,0)</f>
        <v>0</v>
      </c>
      <c r="BJ486" s="16" t="s">
        <v>88</v>
      </c>
      <c r="BK486" s="156">
        <f>ROUND(I486*H486,2)</f>
        <v>0</v>
      </c>
      <c r="BL486" s="16" t="s">
        <v>396</v>
      </c>
      <c r="BM486" s="155" t="s">
        <v>16892</v>
      </c>
    </row>
    <row r="487" spans="2:65" s="12" customFormat="1" ht="10">
      <c r="B487" s="157"/>
      <c r="D487" s="158" t="s">
        <v>328</v>
      </c>
      <c r="E487" s="159" t="s">
        <v>1</v>
      </c>
      <c r="F487" s="160" t="s">
        <v>16893</v>
      </c>
      <c r="H487" s="161">
        <v>40.817</v>
      </c>
      <c r="I487" s="162"/>
      <c r="L487" s="157"/>
      <c r="M487" s="163"/>
      <c r="T487" s="164"/>
      <c r="AT487" s="159" t="s">
        <v>328</v>
      </c>
      <c r="AU487" s="159" t="s">
        <v>88</v>
      </c>
      <c r="AV487" s="12" t="s">
        <v>88</v>
      </c>
      <c r="AW487" s="12" t="s">
        <v>31</v>
      </c>
      <c r="AX487" s="12" t="s">
        <v>76</v>
      </c>
      <c r="AY487" s="159" t="s">
        <v>317</v>
      </c>
    </row>
    <row r="488" spans="2:65" s="13" customFormat="1" ht="10">
      <c r="B488" s="165"/>
      <c r="D488" s="158" t="s">
        <v>328</v>
      </c>
      <c r="E488" s="166" t="s">
        <v>1</v>
      </c>
      <c r="F488" s="167" t="s">
        <v>16894</v>
      </c>
      <c r="H488" s="168">
        <v>40.817</v>
      </c>
      <c r="I488" s="169"/>
      <c r="L488" s="165"/>
      <c r="M488" s="170"/>
      <c r="T488" s="171"/>
      <c r="AT488" s="166" t="s">
        <v>328</v>
      </c>
      <c r="AU488" s="166" t="s">
        <v>88</v>
      </c>
      <c r="AV488" s="13" t="s">
        <v>92</v>
      </c>
      <c r="AW488" s="13" t="s">
        <v>31</v>
      </c>
      <c r="AX488" s="13" t="s">
        <v>76</v>
      </c>
      <c r="AY488" s="166" t="s">
        <v>317</v>
      </c>
    </row>
    <row r="489" spans="2:65" s="14" customFormat="1" ht="10">
      <c r="B489" s="172"/>
      <c r="D489" s="158" t="s">
        <v>328</v>
      </c>
      <c r="E489" s="173" t="s">
        <v>1</v>
      </c>
      <c r="F489" s="174" t="s">
        <v>332</v>
      </c>
      <c r="H489" s="175">
        <v>40.817</v>
      </c>
      <c r="I489" s="176"/>
      <c r="L489" s="172"/>
      <c r="M489" s="177"/>
      <c r="T489" s="178"/>
      <c r="AT489" s="173" t="s">
        <v>328</v>
      </c>
      <c r="AU489" s="173" t="s">
        <v>88</v>
      </c>
      <c r="AV489" s="14" t="s">
        <v>323</v>
      </c>
      <c r="AW489" s="14" t="s">
        <v>31</v>
      </c>
      <c r="AX489" s="14" t="s">
        <v>83</v>
      </c>
      <c r="AY489" s="173" t="s">
        <v>317</v>
      </c>
    </row>
    <row r="490" spans="2:65" s="1" customFormat="1" ht="24.15" customHeight="1">
      <c r="B490" s="142"/>
      <c r="C490" s="143" t="s">
        <v>728</v>
      </c>
      <c r="D490" s="143" t="s">
        <v>319</v>
      </c>
      <c r="E490" s="144" t="s">
        <v>16895</v>
      </c>
      <c r="F490" s="145" t="s">
        <v>16896</v>
      </c>
      <c r="G490" s="146" t="s">
        <v>484</v>
      </c>
      <c r="H490" s="147">
        <v>35.200000000000003</v>
      </c>
      <c r="I490" s="148"/>
      <c r="J490" s="149">
        <f>ROUND(I490*H490,2)</f>
        <v>0</v>
      </c>
      <c r="K490" s="150"/>
      <c r="L490" s="31"/>
      <c r="M490" s="151" t="s">
        <v>1</v>
      </c>
      <c r="N490" s="152" t="s">
        <v>42</v>
      </c>
      <c r="P490" s="153">
        <f>O490*H490</f>
        <v>0</v>
      </c>
      <c r="Q490" s="153">
        <v>4.2000000000000002E-4</v>
      </c>
      <c r="R490" s="153">
        <f>Q490*H490</f>
        <v>1.4784000000000002E-2</v>
      </c>
      <c r="S490" s="153">
        <v>0</v>
      </c>
      <c r="T490" s="154">
        <f>S490*H490</f>
        <v>0</v>
      </c>
      <c r="AR490" s="155" t="s">
        <v>396</v>
      </c>
      <c r="AT490" s="155" t="s">
        <v>319</v>
      </c>
      <c r="AU490" s="155" t="s">
        <v>88</v>
      </c>
      <c r="AY490" s="16" t="s">
        <v>317</v>
      </c>
      <c r="BE490" s="156">
        <f>IF(N490="základná",J490,0)</f>
        <v>0</v>
      </c>
      <c r="BF490" s="156">
        <f>IF(N490="znížená",J490,0)</f>
        <v>0</v>
      </c>
      <c r="BG490" s="156">
        <f>IF(N490="zákl. prenesená",J490,0)</f>
        <v>0</v>
      </c>
      <c r="BH490" s="156">
        <f>IF(N490="zníž. prenesená",J490,0)</f>
        <v>0</v>
      </c>
      <c r="BI490" s="156">
        <f>IF(N490="nulová",J490,0)</f>
        <v>0</v>
      </c>
      <c r="BJ490" s="16" t="s">
        <v>88</v>
      </c>
      <c r="BK490" s="156">
        <f>ROUND(I490*H490,2)</f>
        <v>0</v>
      </c>
      <c r="BL490" s="16" t="s">
        <v>396</v>
      </c>
      <c r="BM490" s="155" t="s">
        <v>16897</v>
      </c>
    </row>
    <row r="491" spans="2:65" s="12" customFormat="1" ht="10">
      <c r="B491" s="157"/>
      <c r="D491" s="158" t="s">
        <v>328</v>
      </c>
      <c r="E491" s="159" t="s">
        <v>1</v>
      </c>
      <c r="F491" s="160" t="s">
        <v>16898</v>
      </c>
      <c r="H491" s="161">
        <v>26.4</v>
      </c>
      <c r="I491" s="162"/>
      <c r="L491" s="157"/>
      <c r="M491" s="163"/>
      <c r="T491" s="164"/>
      <c r="AT491" s="159" t="s">
        <v>328</v>
      </c>
      <c r="AU491" s="159" t="s">
        <v>88</v>
      </c>
      <c r="AV491" s="12" t="s">
        <v>88</v>
      </c>
      <c r="AW491" s="12" t="s">
        <v>31</v>
      </c>
      <c r="AX491" s="12" t="s">
        <v>76</v>
      </c>
      <c r="AY491" s="159" t="s">
        <v>317</v>
      </c>
    </row>
    <row r="492" spans="2:65" s="12" customFormat="1" ht="10">
      <c r="B492" s="157"/>
      <c r="D492" s="158" t="s">
        <v>328</v>
      </c>
      <c r="E492" s="159" t="s">
        <v>1</v>
      </c>
      <c r="F492" s="160" t="s">
        <v>16899</v>
      </c>
      <c r="H492" s="161">
        <v>8.8000000000000007</v>
      </c>
      <c r="I492" s="162"/>
      <c r="L492" s="157"/>
      <c r="M492" s="163"/>
      <c r="T492" s="164"/>
      <c r="AT492" s="159" t="s">
        <v>328</v>
      </c>
      <c r="AU492" s="159" t="s">
        <v>88</v>
      </c>
      <c r="AV492" s="12" t="s">
        <v>88</v>
      </c>
      <c r="AW492" s="12" t="s">
        <v>31</v>
      </c>
      <c r="AX492" s="12" t="s">
        <v>76</v>
      </c>
      <c r="AY492" s="159" t="s">
        <v>317</v>
      </c>
    </row>
    <row r="493" spans="2:65" s="13" customFormat="1" ht="10">
      <c r="B493" s="165"/>
      <c r="D493" s="158" t="s">
        <v>328</v>
      </c>
      <c r="E493" s="166" t="s">
        <v>1</v>
      </c>
      <c r="F493" s="167" t="s">
        <v>331</v>
      </c>
      <c r="H493" s="168">
        <v>35.200000000000003</v>
      </c>
      <c r="I493" s="169"/>
      <c r="L493" s="165"/>
      <c r="M493" s="170"/>
      <c r="T493" s="171"/>
      <c r="AT493" s="166" t="s">
        <v>328</v>
      </c>
      <c r="AU493" s="166" t="s">
        <v>88</v>
      </c>
      <c r="AV493" s="13" t="s">
        <v>92</v>
      </c>
      <c r="AW493" s="13" t="s">
        <v>31</v>
      </c>
      <c r="AX493" s="13" t="s">
        <v>76</v>
      </c>
      <c r="AY493" s="166" t="s">
        <v>317</v>
      </c>
    </row>
    <row r="494" spans="2:65" s="14" customFormat="1" ht="10">
      <c r="B494" s="172"/>
      <c r="D494" s="158" t="s">
        <v>328</v>
      </c>
      <c r="E494" s="173" t="s">
        <v>1</v>
      </c>
      <c r="F494" s="174" t="s">
        <v>332</v>
      </c>
      <c r="H494" s="175">
        <v>35.200000000000003</v>
      </c>
      <c r="I494" s="176"/>
      <c r="L494" s="172"/>
      <c r="M494" s="177"/>
      <c r="T494" s="178"/>
      <c r="AT494" s="173" t="s">
        <v>328</v>
      </c>
      <c r="AU494" s="173" t="s">
        <v>88</v>
      </c>
      <c r="AV494" s="14" t="s">
        <v>323</v>
      </c>
      <c r="AW494" s="14" t="s">
        <v>31</v>
      </c>
      <c r="AX494" s="14" t="s">
        <v>83</v>
      </c>
      <c r="AY494" s="173" t="s">
        <v>317</v>
      </c>
    </row>
    <row r="495" spans="2:65" s="1" customFormat="1" ht="24.15" customHeight="1">
      <c r="B495" s="142"/>
      <c r="C495" s="179" t="s">
        <v>1769</v>
      </c>
      <c r="D495" s="179" t="s">
        <v>454</v>
      </c>
      <c r="E495" s="180" t="s">
        <v>16900</v>
      </c>
      <c r="F495" s="181" t="s">
        <v>16901</v>
      </c>
      <c r="G495" s="182" t="s">
        <v>467</v>
      </c>
      <c r="H495" s="183">
        <v>1</v>
      </c>
      <c r="I495" s="184"/>
      <c r="J495" s="185">
        <f>ROUND(I495*H495,2)</f>
        <v>0</v>
      </c>
      <c r="K495" s="186"/>
      <c r="L495" s="187"/>
      <c r="M495" s="188" t="s">
        <v>1</v>
      </c>
      <c r="N495" s="189" t="s">
        <v>42</v>
      </c>
      <c r="P495" s="153">
        <f>O495*H495</f>
        <v>0</v>
      </c>
      <c r="Q495" s="153">
        <v>0.17</v>
      </c>
      <c r="R495" s="153">
        <f>Q495*H495</f>
        <v>0.17</v>
      </c>
      <c r="S495" s="153">
        <v>0</v>
      </c>
      <c r="T495" s="154">
        <f>S495*H495</f>
        <v>0</v>
      </c>
      <c r="AR495" s="155" t="s">
        <v>481</v>
      </c>
      <c r="AT495" s="155" t="s">
        <v>454</v>
      </c>
      <c r="AU495" s="155" t="s">
        <v>88</v>
      </c>
      <c r="AY495" s="16" t="s">
        <v>317</v>
      </c>
      <c r="BE495" s="156">
        <f>IF(N495="základná",J495,0)</f>
        <v>0</v>
      </c>
      <c r="BF495" s="156">
        <f>IF(N495="znížená",J495,0)</f>
        <v>0</v>
      </c>
      <c r="BG495" s="156">
        <f>IF(N495="zákl. prenesená",J495,0)</f>
        <v>0</v>
      </c>
      <c r="BH495" s="156">
        <f>IF(N495="zníž. prenesená",J495,0)</f>
        <v>0</v>
      </c>
      <c r="BI495" s="156">
        <f>IF(N495="nulová",J495,0)</f>
        <v>0</v>
      </c>
      <c r="BJ495" s="16" t="s">
        <v>88</v>
      </c>
      <c r="BK495" s="156">
        <f>ROUND(I495*H495,2)</f>
        <v>0</v>
      </c>
      <c r="BL495" s="16" t="s">
        <v>396</v>
      </c>
      <c r="BM495" s="155" t="s">
        <v>16902</v>
      </c>
    </row>
    <row r="496" spans="2:65" s="1" customFormat="1" ht="24.15" customHeight="1">
      <c r="B496" s="142"/>
      <c r="C496" s="179" t="s">
        <v>732</v>
      </c>
      <c r="D496" s="179" t="s">
        <v>454</v>
      </c>
      <c r="E496" s="180" t="s">
        <v>16903</v>
      </c>
      <c r="F496" s="181" t="s">
        <v>16904</v>
      </c>
      <c r="G496" s="182" t="s">
        <v>467</v>
      </c>
      <c r="H496" s="183">
        <v>1</v>
      </c>
      <c r="I496" s="184"/>
      <c r="J496" s="185">
        <f>ROUND(I496*H496,2)</f>
        <v>0</v>
      </c>
      <c r="K496" s="186"/>
      <c r="L496" s="187"/>
      <c r="M496" s="188" t="s">
        <v>1</v>
      </c>
      <c r="N496" s="189" t="s">
        <v>42</v>
      </c>
      <c r="P496" s="153">
        <f>O496*H496</f>
        <v>0</v>
      </c>
      <c r="Q496" s="153">
        <v>0.17</v>
      </c>
      <c r="R496" s="153">
        <f>Q496*H496</f>
        <v>0.17</v>
      </c>
      <c r="S496" s="153">
        <v>0</v>
      </c>
      <c r="T496" s="154">
        <f>S496*H496</f>
        <v>0</v>
      </c>
      <c r="AR496" s="155" t="s">
        <v>481</v>
      </c>
      <c r="AT496" s="155" t="s">
        <v>454</v>
      </c>
      <c r="AU496" s="155" t="s">
        <v>88</v>
      </c>
      <c r="AY496" s="16" t="s">
        <v>317</v>
      </c>
      <c r="BE496" s="156">
        <f>IF(N496="základná",J496,0)</f>
        <v>0</v>
      </c>
      <c r="BF496" s="156">
        <f>IF(N496="znížená",J496,0)</f>
        <v>0</v>
      </c>
      <c r="BG496" s="156">
        <f>IF(N496="zákl. prenesená",J496,0)</f>
        <v>0</v>
      </c>
      <c r="BH496" s="156">
        <f>IF(N496="zníž. prenesená",J496,0)</f>
        <v>0</v>
      </c>
      <c r="BI496" s="156">
        <f>IF(N496="nulová",J496,0)</f>
        <v>0</v>
      </c>
      <c r="BJ496" s="16" t="s">
        <v>88</v>
      </c>
      <c r="BK496" s="156">
        <f>ROUND(I496*H496,2)</f>
        <v>0</v>
      </c>
      <c r="BL496" s="16" t="s">
        <v>396</v>
      </c>
      <c r="BM496" s="155" t="s">
        <v>16905</v>
      </c>
    </row>
    <row r="497" spans="2:65" s="1" customFormat="1" ht="24.15" customHeight="1">
      <c r="B497" s="142"/>
      <c r="C497" s="179" t="s">
        <v>1780</v>
      </c>
      <c r="D497" s="179" t="s">
        <v>454</v>
      </c>
      <c r="E497" s="180" t="s">
        <v>16906</v>
      </c>
      <c r="F497" s="181" t="s">
        <v>16907</v>
      </c>
      <c r="G497" s="182" t="s">
        <v>467</v>
      </c>
      <c r="H497" s="183">
        <v>1</v>
      </c>
      <c r="I497" s="184"/>
      <c r="J497" s="185">
        <f>ROUND(I497*H497,2)</f>
        <v>0</v>
      </c>
      <c r="K497" s="186"/>
      <c r="L497" s="187"/>
      <c r="M497" s="188" t="s">
        <v>1</v>
      </c>
      <c r="N497" s="189" t="s">
        <v>42</v>
      </c>
      <c r="P497" s="153">
        <f>O497*H497</f>
        <v>0</v>
      </c>
      <c r="Q497" s="153">
        <v>0.17</v>
      </c>
      <c r="R497" s="153">
        <f>Q497*H497</f>
        <v>0.17</v>
      </c>
      <c r="S497" s="153">
        <v>0</v>
      </c>
      <c r="T497" s="154">
        <f>S497*H497</f>
        <v>0</v>
      </c>
      <c r="AR497" s="155" t="s">
        <v>481</v>
      </c>
      <c r="AT497" s="155" t="s">
        <v>454</v>
      </c>
      <c r="AU497" s="155" t="s">
        <v>88</v>
      </c>
      <c r="AY497" s="16" t="s">
        <v>317</v>
      </c>
      <c r="BE497" s="156">
        <f>IF(N497="základná",J497,0)</f>
        <v>0</v>
      </c>
      <c r="BF497" s="156">
        <f>IF(N497="znížená",J497,0)</f>
        <v>0</v>
      </c>
      <c r="BG497" s="156">
        <f>IF(N497="zákl. prenesená",J497,0)</f>
        <v>0</v>
      </c>
      <c r="BH497" s="156">
        <f>IF(N497="zníž. prenesená",J497,0)</f>
        <v>0</v>
      </c>
      <c r="BI497" s="156">
        <f>IF(N497="nulová",J497,0)</f>
        <v>0</v>
      </c>
      <c r="BJ497" s="16" t="s">
        <v>88</v>
      </c>
      <c r="BK497" s="156">
        <f>ROUND(I497*H497,2)</f>
        <v>0</v>
      </c>
      <c r="BL497" s="16" t="s">
        <v>396</v>
      </c>
      <c r="BM497" s="155" t="s">
        <v>16908</v>
      </c>
    </row>
    <row r="498" spans="2:65" s="1" customFormat="1" ht="24.15" customHeight="1">
      <c r="B498" s="142"/>
      <c r="C498" s="179" t="s">
        <v>735</v>
      </c>
      <c r="D498" s="179" t="s">
        <v>454</v>
      </c>
      <c r="E498" s="180" t="s">
        <v>16909</v>
      </c>
      <c r="F498" s="181" t="s">
        <v>16910</v>
      </c>
      <c r="G498" s="182" t="s">
        <v>467</v>
      </c>
      <c r="H498" s="183">
        <v>1</v>
      </c>
      <c r="I498" s="184"/>
      <c r="J498" s="185">
        <f>ROUND(I498*H498,2)</f>
        <v>0</v>
      </c>
      <c r="K498" s="186"/>
      <c r="L498" s="187"/>
      <c r="M498" s="188" t="s">
        <v>1</v>
      </c>
      <c r="N498" s="189" t="s">
        <v>42</v>
      </c>
      <c r="P498" s="153">
        <f>O498*H498</f>
        <v>0</v>
      </c>
      <c r="Q498" s="153">
        <v>0.17</v>
      </c>
      <c r="R498" s="153">
        <f>Q498*H498</f>
        <v>0.17</v>
      </c>
      <c r="S498" s="153">
        <v>0</v>
      </c>
      <c r="T498" s="154">
        <f>S498*H498</f>
        <v>0</v>
      </c>
      <c r="AR498" s="155" t="s">
        <v>481</v>
      </c>
      <c r="AT498" s="155" t="s">
        <v>454</v>
      </c>
      <c r="AU498" s="155" t="s">
        <v>88</v>
      </c>
      <c r="AY498" s="16" t="s">
        <v>317</v>
      </c>
      <c r="BE498" s="156">
        <f>IF(N498="základná",J498,0)</f>
        <v>0</v>
      </c>
      <c r="BF498" s="156">
        <f>IF(N498="znížená",J498,0)</f>
        <v>0</v>
      </c>
      <c r="BG498" s="156">
        <f>IF(N498="zákl. prenesená",J498,0)</f>
        <v>0</v>
      </c>
      <c r="BH498" s="156">
        <f>IF(N498="zníž. prenesená",J498,0)</f>
        <v>0</v>
      </c>
      <c r="BI498" s="156">
        <f>IF(N498="nulová",J498,0)</f>
        <v>0</v>
      </c>
      <c r="BJ498" s="16" t="s">
        <v>88</v>
      </c>
      <c r="BK498" s="156">
        <f>ROUND(I498*H498,2)</f>
        <v>0</v>
      </c>
      <c r="BL498" s="16" t="s">
        <v>396</v>
      </c>
      <c r="BM498" s="155" t="s">
        <v>16911</v>
      </c>
    </row>
    <row r="499" spans="2:65" s="1" customFormat="1" ht="33" customHeight="1">
      <c r="B499" s="142"/>
      <c r="C499" s="143" t="s">
        <v>1809</v>
      </c>
      <c r="D499" s="143" t="s">
        <v>319</v>
      </c>
      <c r="E499" s="144" t="s">
        <v>6747</v>
      </c>
      <c r="F499" s="145" t="s">
        <v>16912</v>
      </c>
      <c r="G499" s="146" t="s">
        <v>1107</v>
      </c>
      <c r="H499" s="147">
        <v>934.11199999999997</v>
      </c>
      <c r="I499" s="148"/>
      <c r="J499" s="149">
        <f>ROUND(I499*H499,2)</f>
        <v>0</v>
      </c>
      <c r="K499" s="150"/>
      <c r="L499" s="31"/>
      <c r="M499" s="151" t="s">
        <v>1</v>
      </c>
      <c r="N499" s="152" t="s">
        <v>42</v>
      </c>
      <c r="P499" s="153">
        <f>O499*H499</f>
        <v>0</v>
      </c>
      <c r="Q499" s="153">
        <v>6.0000000000000002E-5</v>
      </c>
      <c r="R499" s="153">
        <f>Q499*H499</f>
        <v>5.6046720000000001E-2</v>
      </c>
      <c r="S499" s="153">
        <v>0</v>
      </c>
      <c r="T499" s="154">
        <f>S499*H499</f>
        <v>0</v>
      </c>
      <c r="AR499" s="155" t="s">
        <v>396</v>
      </c>
      <c r="AT499" s="155" t="s">
        <v>319</v>
      </c>
      <c r="AU499" s="155" t="s">
        <v>88</v>
      </c>
      <c r="AY499" s="16" t="s">
        <v>317</v>
      </c>
      <c r="BE499" s="156">
        <f>IF(N499="základná",J499,0)</f>
        <v>0</v>
      </c>
      <c r="BF499" s="156">
        <f>IF(N499="znížená",J499,0)</f>
        <v>0</v>
      </c>
      <c r="BG499" s="156">
        <f>IF(N499="zákl. prenesená",J499,0)</f>
        <v>0</v>
      </c>
      <c r="BH499" s="156">
        <f>IF(N499="zníž. prenesená",J499,0)</f>
        <v>0</v>
      </c>
      <c r="BI499" s="156">
        <f>IF(N499="nulová",J499,0)</f>
        <v>0</v>
      </c>
      <c r="BJ499" s="16" t="s">
        <v>88</v>
      </c>
      <c r="BK499" s="156">
        <f>ROUND(I499*H499,2)</f>
        <v>0</v>
      </c>
      <c r="BL499" s="16" t="s">
        <v>396</v>
      </c>
      <c r="BM499" s="155" t="s">
        <v>16913</v>
      </c>
    </row>
    <row r="500" spans="2:65" s="12" customFormat="1" ht="10">
      <c r="B500" s="157"/>
      <c r="D500" s="158" t="s">
        <v>328</v>
      </c>
      <c r="E500" s="159" t="s">
        <v>1</v>
      </c>
      <c r="F500" s="160" t="s">
        <v>16914</v>
      </c>
      <c r="H500" s="161">
        <v>338.53</v>
      </c>
      <c r="I500" s="162"/>
      <c r="L500" s="157"/>
      <c r="M500" s="163"/>
      <c r="T500" s="164"/>
      <c r="AT500" s="159" t="s">
        <v>328</v>
      </c>
      <c r="AU500" s="159" t="s">
        <v>88</v>
      </c>
      <c r="AV500" s="12" t="s">
        <v>88</v>
      </c>
      <c r="AW500" s="12" t="s">
        <v>31</v>
      </c>
      <c r="AX500" s="12" t="s">
        <v>76</v>
      </c>
      <c r="AY500" s="159" t="s">
        <v>317</v>
      </c>
    </row>
    <row r="501" spans="2:65" s="13" customFormat="1" ht="10">
      <c r="B501" s="165"/>
      <c r="D501" s="158" t="s">
        <v>328</v>
      </c>
      <c r="E501" s="166" t="s">
        <v>1</v>
      </c>
      <c r="F501" s="167" t="s">
        <v>16915</v>
      </c>
      <c r="H501" s="168">
        <v>338.53</v>
      </c>
      <c r="I501" s="169"/>
      <c r="L501" s="165"/>
      <c r="M501" s="170"/>
      <c r="T501" s="171"/>
      <c r="AT501" s="166" t="s">
        <v>328</v>
      </c>
      <c r="AU501" s="166" t="s">
        <v>88</v>
      </c>
      <c r="AV501" s="13" t="s">
        <v>92</v>
      </c>
      <c r="AW501" s="13" t="s">
        <v>31</v>
      </c>
      <c r="AX501" s="13" t="s">
        <v>76</v>
      </c>
      <c r="AY501" s="166" t="s">
        <v>317</v>
      </c>
    </row>
    <row r="502" spans="2:65" s="12" customFormat="1" ht="10">
      <c r="B502" s="157"/>
      <c r="D502" s="158" t="s">
        <v>328</v>
      </c>
      <c r="E502" s="159" t="s">
        <v>1</v>
      </c>
      <c r="F502" s="160" t="s">
        <v>16916</v>
      </c>
      <c r="H502" s="161">
        <v>297.79000000000002</v>
      </c>
      <c r="I502" s="162"/>
      <c r="L502" s="157"/>
      <c r="M502" s="163"/>
      <c r="T502" s="164"/>
      <c r="AT502" s="159" t="s">
        <v>328</v>
      </c>
      <c r="AU502" s="159" t="s">
        <v>88</v>
      </c>
      <c r="AV502" s="12" t="s">
        <v>88</v>
      </c>
      <c r="AW502" s="12" t="s">
        <v>31</v>
      </c>
      <c r="AX502" s="12" t="s">
        <v>76</v>
      </c>
      <c r="AY502" s="159" t="s">
        <v>317</v>
      </c>
    </row>
    <row r="503" spans="2:65" s="13" customFormat="1" ht="10">
      <c r="B503" s="165"/>
      <c r="D503" s="158" t="s">
        <v>328</v>
      </c>
      <c r="E503" s="166" t="s">
        <v>1</v>
      </c>
      <c r="F503" s="167" t="s">
        <v>16917</v>
      </c>
      <c r="H503" s="168">
        <v>297.79000000000002</v>
      </c>
      <c r="I503" s="169"/>
      <c r="L503" s="165"/>
      <c r="M503" s="170"/>
      <c r="T503" s="171"/>
      <c r="AT503" s="166" t="s">
        <v>328</v>
      </c>
      <c r="AU503" s="166" t="s">
        <v>88</v>
      </c>
      <c r="AV503" s="13" t="s">
        <v>92</v>
      </c>
      <c r="AW503" s="13" t="s">
        <v>31</v>
      </c>
      <c r="AX503" s="13" t="s">
        <v>76</v>
      </c>
      <c r="AY503" s="166" t="s">
        <v>317</v>
      </c>
    </row>
    <row r="504" spans="2:65" s="12" customFormat="1" ht="10">
      <c r="B504" s="157"/>
      <c r="D504" s="158" t="s">
        <v>328</v>
      </c>
      <c r="E504" s="159" t="s">
        <v>1</v>
      </c>
      <c r="F504" s="160" t="s">
        <v>16918</v>
      </c>
      <c r="H504" s="161">
        <v>21.46</v>
      </c>
      <c r="I504" s="162"/>
      <c r="L504" s="157"/>
      <c r="M504" s="163"/>
      <c r="T504" s="164"/>
      <c r="AT504" s="159" t="s">
        <v>328</v>
      </c>
      <c r="AU504" s="159" t="s">
        <v>88</v>
      </c>
      <c r="AV504" s="12" t="s">
        <v>88</v>
      </c>
      <c r="AW504" s="12" t="s">
        <v>31</v>
      </c>
      <c r="AX504" s="12" t="s">
        <v>76</v>
      </c>
      <c r="AY504" s="159" t="s">
        <v>317</v>
      </c>
    </row>
    <row r="505" spans="2:65" s="13" customFormat="1" ht="10">
      <c r="B505" s="165"/>
      <c r="D505" s="158" t="s">
        <v>328</v>
      </c>
      <c r="E505" s="166" t="s">
        <v>1</v>
      </c>
      <c r="F505" s="167" t="s">
        <v>16919</v>
      </c>
      <c r="H505" s="168">
        <v>21.46</v>
      </c>
      <c r="I505" s="169"/>
      <c r="L505" s="165"/>
      <c r="M505" s="170"/>
      <c r="T505" s="171"/>
      <c r="AT505" s="166" t="s">
        <v>328</v>
      </c>
      <c r="AU505" s="166" t="s">
        <v>88</v>
      </c>
      <c r="AV505" s="13" t="s">
        <v>92</v>
      </c>
      <c r="AW505" s="13" t="s">
        <v>31</v>
      </c>
      <c r="AX505" s="13" t="s">
        <v>76</v>
      </c>
      <c r="AY505" s="166" t="s">
        <v>317</v>
      </c>
    </row>
    <row r="506" spans="2:65" s="12" customFormat="1" ht="10">
      <c r="B506" s="157"/>
      <c r="D506" s="158" t="s">
        <v>328</v>
      </c>
      <c r="E506" s="159" t="s">
        <v>1</v>
      </c>
      <c r="F506" s="160" t="s">
        <v>16920</v>
      </c>
      <c r="H506" s="161">
        <v>32.093000000000004</v>
      </c>
      <c r="I506" s="162"/>
      <c r="L506" s="157"/>
      <c r="M506" s="163"/>
      <c r="T506" s="164"/>
      <c r="AT506" s="159" t="s">
        <v>328</v>
      </c>
      <c r="AU506" s="159" t="s">
        <v>88</v>
      </c>
      <c r="AV506" s="12" t="s">
        <v>88</v>
      </c>
      <c r="AW506" s="12" t="s">
        <v>31</v>
      </c>
      <c r="AX506" s="12" t="s">
        <v>76</v>
      </c>
      <c r="AY506" s="159" t="s">
        <v>317</v>
      </c>
    </row>
    <row r="507" spans="2:65" s="13" customFormat="1" ht="10">
      <c r="B507" s="165"/>
      <c r="D507" s="158" t="s">
        <v>328</v>
      </c>
      <c r="E507" s="166" t="s">
        <v>1</v>
      </c>
      <c r="F507" s="167" t="s">
        <v>16921</v>
      </c>
      <c r="H507" s="168">
        <v>32.093000000000004</v>
      </c>
      <c r="I507" s="169"/>
      <c r="L507" s="165"/>
      <c r="M507" s="170"/>
      <c r="T507" s="171"/>
      <c r="AT507" s="166" t="s">
        <v>328</v>
      </c>
      <c r="AU507" s="166" t="s">
        <v>88</v>
      </c>
      <c r="AV507" s="13" t="s">
        <v>92</v>
      </c>
      <c r="AW507" s="13" t="s">
        <v>31</v>
      </c>
      <c r="AX507" s="13" t="s">
        <v>76</v>
      </c>
      <c r="AY507" s="166" t="s">
        <v>317</v>
      </c>
    </row>
    <row r="508" spans="2:65" s="12" customFormat="1" ht="10">
      <c r="B508" s="157"/>
      <c r="D508" s="158" t="s">
        <v>328</v>
      </c>
      <c r="E508" s="159" t="s">
        <v>1</v>
      </c>
      <c r="F508" s="160" t="s">
        <v>16922</v>
      </c>
      <c r="H508" s="161">
        <v>244.239</v>
      </c>
      <c r="I508" s="162"/>
      <c r="L508" s="157"/>
      <c r="M508" s="163"/>
      <c r="T508" s="164"/>
      <c r="AT508" s="159" t="s">
        <v>328</v>
      </c>
      <c r="AU508" s="159" t="s">
        <v>88</v>
      </c>
      <c r="AV508" s="12" t="s">
        <v>88</v>
      </c>
      <c r="AW508" s="12" t="s">
        <v>31</v>
      </c>
      <c r="AX508" s="12" t="s">
        <v>76</v>
      </c>
      <c r="AY508" s="159" t="s">
        <v>317</v>
      </c>
    </row>
    <row r="509" spans="2:65" s="13" customFormat="1" ht="10">
      <c r="B509" s="165"/>
      <c r="D509" s="158" t="s">
        <v>328</v>
      </c>
      <c r="E509" s="166" t="s">
        <v>1</v>
      </c>
      <c r="F509" s="167" t="s">
        <v>16923</v>
      </c>
      <c r="H509" s="168">
        <v>244.239</v>
      </c>
      <c r="I509" s="169"/>
      <c r="L509" s="165"/>
      <c r="M509" s="170"/>
      <c r="T509" s="171"/>
      <c r="AT509" s="166" t="s">
        <v>328</v>
      </c>
      <c r="AU509" s="166" t="s">
        <v>88</v>
      </c>
      <c r="AV509" s="13" t="s">
        <v>92</v>
      </c>
      <c r="AW509" s="13" t="s">
        <v>31</v>
      </c>
      <c r="AX509" s="13" t="s">
        <v>76</v>
      </c>
      <c r="AY509" s="166" t="s">
        <v>317</v>
      </c>
    </row>
    <row r="510" spans="2:65" s="14" customFormat="1" ht="10">
      <c r="B510" s="172"/>
      <c r="D510" s="158" t="s">
        <v>328</v>
      </c>
      <c r="E510" s="173" t="s">
        <v>1</v>
      </c>
      <c r="F510" s="174" t="s">
        <v>332</v>
      </c>
      <c r="H510" s="175">
        <v>934.11199999999997</v>
      </c>
      <c r="I510" s="176"/>
      <c r="L510" s="172"/>
      <c r="M510" s="177"/>
      <c r="T510" s="178"/>
      <c r="AT510" s="173" t="s">
        <v>328</v>
      </c>
      <c r="AU510" s="173" t="s">
        <v>88</v>
      </c>
      <c r="AV510" s="14" t="s">
        <v>323</v>
      </c>
      <c r="AW510" s="14" t="s">
        <v>31</v>
      </c>
      <c r="AX510" s="14" t="s">
        <v>83</v>
      </c>
      <c r="AY510" s="173" t="s">
        <v>317</v>
      </c>
    </row>
    <row r="511" spans="2:65" s="1" customFormat="1" ht="24.15" customHeight="1">
      <c r="B511" s="142"/>
      <c r="C511" s="179" t="s">
        <v>739</v>
      </c>
      <c r="D511" s="179" t="s">
        <v>454</v>
      </c>
      <c r="E511" s="180" t="s">
        <v>16924</v>
      </c>
      <c r="F511" s="181" t="s">
        <v>16925</v>
      </c>
      <c r="G511" s="182" t="s">
        <v>439</v>
      </c>
      <c r="H511" s="183">
        <v>2.073</v>
      </c>
      <c r="I511" s="184"/>
      <c r="J511" s="185">
        <f>ROUND(I511*H511,2)</f>
        <v>0</v>
      </c>
      <c r="K511" s="186"/>
      <c r="L511" s="187"/>
      <c r="M511" s="188" t="s">
        <v>1</v>
      </c>
      <c r="N511" s="189" t="s">
        <v>42</v>
      </c>
      <c r="P511" s="153">
        <f>O511*H511</f>
        <v>0</v>
      </c>
      <c r="Q511" s="153">
        <v>1</v>
      </c>
      <c r="R511" s="153">
        <f>Q511*H511</f>
        <v>2.073</v>
      </c>
      <c r="S511" s="153">
        <v>0</v>
      </c>
      <c r="T511" s="154">
        <f>S511*H511</f>
        <v>0</v>
      </c>
      <c r="AR511" s="155" t="s">
        <v>481</v>
      </c>
      <c r="AT511" s="155" t="s">
        <v>454</v>
      </c>
      <c r="AU511" s="155" t="s">
        <v>88</v>
      </c>
      <c r="AY511" s="16" t="s">
        <v>317</v>
      </c>
      <c r="BE511" s="156">
        <f>IF(N511="základná",J511,0)</f>
        <v>0</v>
      </c>
      <c r="BF511" s="156">
        <f>IF(N511="znížená",J511,0)</f>
        <v>0</v>
      </c>
      <c r="BG511" s="156">
        <f>IF(N511="zákl. prenesená",J511,0)</f>
        <v>0</v>
      </c>
      <c r="BH511" s="156">
        <f>IF(N511="zníž. prenesená",J511,0)</f>
        <v>0</v>
      </c>
      <c r="BI511" s="156">
        <f>IF(N511="nulová",J511,0)</f>
        <v>0</v>
      </c>
      <c r="BJ511" s="16" t="s">
        <v>88</v>
      </c>
      <c r="BK511" s="156">
        <f>ROUND(I511*H511,2)</f>
        <v>0</v>
      </c>
      <c r="BL511" s="16" t="s">
        <v>396</v>
      </c>
      <c r="BM511" s="155" t="s">
        <v>15702</v>
      </c>
    </row>
    <row r="512" spans="2:65" s="12" customFormat="1" ht="10">
      <c r="B512" s="157"/>
      <c r="D512" s="158" t="s">
        <v>328</v>
      </c>
      <c r="E512" s="159" t="s">
        <v>1</v>
      </c>
      <c r="F512" s="160" t="s">
        <v>16926</v>
      </c>
      <c r="H512" s="161">
        <v>0.33900000000000002</v>
      </c>
      <c r="I512" s="162"/>
      <c r="L512" s="157"/>
      <c r="M512" s="163"/>
      <c r="T512" s="164"/>
      <c r="AT512" s="159" t="s">
        <v>328</v>
      </c>
      <c r="AU512" s="159" t="s">
        <v>88</v>
      </c>
      <c r="AV512" s="12" t="s">
        <v>88</v>
      </c>
      <c r="AW512" s="12" t="s">
        <v>31</v>
      </c>
      <c r="AX512" s="12" t="s">
        <v>76</v>
      </c>
      <c r="AY512" s="159" t="s">
        <v>317</v>
      </c>
    </row>
    <row r="513" spans="2:51" s="12" customFormat="1" ht="10">
      <c r="B513" s="157"/>
      <c r="D513" s="158" t="s">
        <v>328</v>
      </c>
      <c r="E513" s="159" t="s">
        <v>1</v>
      </c>
      <c r="F513" s="160" t="s">
        <v>16927</v>
      </c>
      <c r="H513" s="161">
        <v>-7.0000000000000001E-3</v>
      </c>
      <c r="I513" s="162"/>
      <c r="L513" s="157"/>
      <c r="M513" s="163"/>
      <c r="T513" s="164"/>
      <c r="AT513" s="159" t="s">
        <v>328</v>
      </c>
      <c r="AU513" s="159" t="s">
        <v>88</v>
      </c>
      <c r="AV513" s="12" t="s">
        <v>88</v>
      </c>
      <c r="AW513" s="12" t="s">
        <v>31</v>
      </c>
      <c r="AX513" s="12" t="s">
        <v>76</v>
      </c>
      <c r="AY513" s="159" t="s">
        <v>317</v>
      </c>
    </row>
    <row r="514" spans="2:51" s="12" customFormat="1" ht="10">
      <c r="B514" s="157"/>
      <c r="D514" s="158" t="s">
        <v>328</v>
      </c>
      <c r="E514" s="159" t="s">
        <v>1</v>
      </c>
      <c r="F514" s="160" t="s">
        <v>16928</v>
      </c>
      <c r="H514" s="161">
        <v>-1.6E-2</v>
      </c>
      <c r="I514" s="162"/>
      <c r="L514" s="157"/>
      <c r="M514" s="163"/>
      <c r="T514" s="164"/>
      <c r="AT514" s="159" t="s">
        <v>328</v>
      </c>
      <c r="AU514" s="159" t="s">
        <v>88</v>
      </c>
      <c r="AV514" s="12" t="s">
        <v>88</v>
      </c>
      <c r="AW514" s="12" t="s">
        <v>31</v>
      </c>
      <c r="AX514" s="12" t="s">
        <v>76</v>
      </c>
      <c r="AY514" s="159" t="s">
        <v>317</v>
      </c>
    </row>
    <row r="515" spans="2:51" s="12" customFormat="1" ht="10">
      <c r="B515" s="157"/>
      <c r="D515" s="158" t="s">
        <v>328</v>
      </c>
      <c r="E515" s="159" t="s">
        <v>1</v>
      </c>
      <c r="F515" s="160" t="s">
        <v>16929</v>
      </c>
      <c r="H515" s="161">
        <v>-6.0000000000000001E-3</v>
      </c>
      <c r="I515" s="162"/>
      <c r="L515" s="157"/>
      <c r="M515" s="163"/>
      <c r="T515" s="164"/>
      <c r="AT515" s="159" t="s">
        <v>328</v>
      </c>
      <c r="AU515" s="159" t="s">
        <v>88</v>
      </c>
      <c r="AV515" s="12" t="s">
        <v>88</v>
      </c>
      <c r="AW515" s="12" t="s">
        <v>31</v>
      </c>
      <c r="AX515" s="12" t="s">
        <v>76</v>
      </c>
      <c r="AY515" s="159" t="s">
        <v>317</v>
      </c>
    </row>
    <row r="516" spans="2:51" s="13" customFormat="1" ht="10">
      <c r="B516" s="165"/>
      <c r="D516" s="158" t="s">
        <v>328</v>
      </c>
      <c r="E516" s="166" t="s">
        <v>1</v>
      </c>
      <c r="F516" s="167" t="s">
        <v>16915</v>
      </c>
      <c r="H516" s="168">
        <v>0.31</v>
      </c>
      <c r="I516" s="169"/>
      <c r="L516" s="165"/>
      <c r="M516" s="170"/>
      <c r="T516" s="171"/>
      <c r="AT516" s="166" t="s">
        <v>328</v>
      </c>
      <c r="AU516" s="166" t="s">
        <v>88</v>
      </c>
      <c r="AV516" s="13" t="s">
        <v>92</v>
      </c>
      <c r="AW516" s="13" t="s">
        <v>31</v>
      </c>
      <c r="AX516" s="13" t="s">
        <v>76</v>
      </c>
      <c r="AY516" s="166" t="s">
        <v>317</v>
      </c>
    </row>
    <row r="517" spans="2:51" s="12" customFormat="1" ht="10">
      <c r="B517" s="157"/>
      <c r="D517" s="158" t="s">
        <v>328</v>
      </c>
      <c r="E517" s="159" t="s">
        <v>1</v>
      </c>
      <c r="F517" s="160" t="s">
        <v>16930</v>
      </c>
      <c r="H517" s="161">
        <v>0.29799999999999999</v>
      </c>
      <c r="I517" s="162"/>
      <c r="L517" s="157"/>
      <c r="M517" s="163"/>
      <c r="T517" s="164"/>
      <c r="AT517" s="159" t="s">
        <v>328</v>
      </c>
      <c r="AU517" s="159" t="s">
        <v>88</v>
      </c>
      <c r="AV517" s="12" t="s">
        <v>88</v>
      </c>
      <c r="AW517" s="12" t="s">
        <v>31</v>
      </c>
      <c r="AX517" s="12" t="s">
        <v>76</v>
      </c>
      <c r="AY517" s="159" t="s">
        <v>317</v>
      </c>
    </row>
    <row r="518" spans="2:51" s="12" customFormat="1" ht="10">
      <c r="B518" s="157"/>
      <c r="D518" s="158" t="s">
        <v>328</v>
      </c>
      <c r="E518" s="159" t="s">
        <v>1</v>
      </c>
      <c r="F518" s="160" t="s">
        <v>16931</v>
      </c>
      <c r="H518" s="161">
        <v>-0.03</v>
      </c>
      <c r="I518" s="162"/>
      <c r="L518" s="157"/>
      <c r="M518" s="163"/>
      <c r="T518" s="164"/>
      <c r="AT518" s="159" t="s">
        <v>328</v>
      </c>
      <c r="AU518" s="159" t="s">
        <v>88</v>
      </c>
      <c r="AV518" s="12" t="s">
        <v>88</v>
      </c>
      <c r="AW518" s="12" t="s">
        <v>31</v>
      </c>
      <c r="AX518" s="12" t="s">
        <v>76</v>
      </c>
      <c r="AY518" s="159" t="s">
        <v>317</v>
      </c>
    </row>
    <row r="519" spans="2:51" s="13" customFormat="1" ht="10">
      <c r="B519" s="165"/>
      <c r="D519" s="158" t="s">
        <v>328</v>
      </c>
      <c r="E519" s="166" t="s">
        <v>1</v>
      </c>
      <c r="F519" s="167" t="s">
        <v>16917</v>
      </c>
      <c r="H519" s="168">
        <v>0.26800000000000002</v>
      </c>
      <c r="I519" s="169"/>
      <c r="L519" s="165"/>
      <c r="M519" s="170"/>
      <c r="T519" s="171"/>
      <c r="AT519" s="166" t="s">
        <v>328</v>
      </c>
      <c r="AU519" s="166" t="s">
        <v>88</v>
      </c>
      <c r="AV519" s="13" t="s">
        <v>92</v>
      </c>
      <c r="AW519" s="13" t="s">
        <v>31</v>
      </c>
      <c r="AX519" s="13" t="s">
        <v>76</v>
      </c>
      <c r="AY519" s="166" t="s">
        <v>317</v>
      </c>
    </row>
    <row r="520" spans="2:51" s="12" customFormat="1" ht="10">
      <c r="B520" s="157"/>
      <c r="D520" s="158" t="s">
        <v>328</v>
      </c>
      <c r="E520" s="159" t="s">
        <v>1</v>
      </c>
      <c r="F520" s="160" t="s">
        <v>16932</v>
      </c>
      <c r="H520" s="161">
        <v>2.1000000000000001E-2</v>
      </c>
      <c r="I520" s="162"/>
      <c r="L520" s="157"/>
      <c r="M520" s="163"/>
      <c r="T520" s="164"/>
      <c r="AT520" s="159" t="s">
        <v>328</v>
      </c>
      <c r="AU520" s="159" t="s">
        <v>88</v>
      </c>
      <c r="AV520" s="12" t="s">
        <v>88</v>
      </c>
      <c r="AW520" s="12" t="s">
        <v>31</v>
      </c>
      <c r="AX520" s="12" t="s">
        <v>76</v>
      </c>
      <c r="AY520" s="159" t="s">
        <v>317</v>
      </c>
    </row>
    <row r="521" spans="2:51" s="13" customFormat="1" ht="10">
      <c r="B521" s="165"/>
      <c r="D521" s="158" t="s">
        <v>328</v>
      </c>
      <c r="E521" s="166" t="s">
        <v>1</v>
      </c>
      <c r="F521" s="167" t="s">
        <v>16919</v>
      </c>
      <c r="H521" s="168">
        <v>2.1000000000000001E-2</v>
      </c>
      <c r="I521" s="169"/>
      <c r="L521" s="165"/>
      <c r="M521" s="170"/>
      <c r="T521" s="171"/>
      <c r="AT521" s="166" t="s">
        <v>328</v>
      </c>
      <c r="AU521" s="166" t="s">
        <v>88</v>
      </c>
      <c r="AV521" s="13" t="s">
        <v>92</v>
      </c>
      <c r="AW521" s="13" t="s">
        <v>31</v>
      </c>
      <c r="AX521" s="13" t="s">
        <v>76</v>
      </c>
      <c r="AY521" s="166" t="s">
        <v>317</v>
      </c>
    </row>
    <row r="522" spans="2:51" s="12" customFormat="1" ht="10">
      <c r="B522" s="157"/>
      <c r="D522" s="158" t="s">
        <v>328</v>
      </c>
      <c r="E522" s="159" t="s">
        <v>1</v>
      </c>
      <c r="F522" s="160" t="s">
        <v>16933</v>
      </c>
      <c r="H522" s="161">
        <v>1.2629999999999999</v>
      </c>
      <c r="I522" s="162"/>
      <c r="L522" s="157"/>
      <c r="M522" s="163"/>
      <c r="T522" s="164"/>
      <c r="AT522" s="159" t="s">
        <v>328</v>
      </c>
      <c r="AU522" s="159" t="s">
        <v>88</v>
      </c>
      <c r="AV522" s="12" t="s">
        <v>88</v>
      </c>
      <c r="AW522" s="12" t="s">
        <v>31</v>
      </c>
      <c r="AX522" s="12" t="s">
        <v>76</v>
      </c>
      <c r="AY522" s="159" t="s">
        <v>317</v>
      </c>
    </row>
    <row r="523" spans="2:51" s="13" customFormat="1" ht="10">
      <c r="B523" s="165"/>
      <c r="D523" s="158" t="s">
        <v>328</v>
      </c>
      <c r="E523" s="166" t="s">
        <v>1</v>
      </c>
      <c r="F523" s="167" t="s">
        <v>16894</v>
      </c>
      <c r="H523" s="168">
        <v>1.2629999999999999</v>
      </c>
      <c r="I523" s="169"/>
      <c r="L523" s="165"/>
      <c r="M523" s="170"/>
      <c r="T523" s="171"/>
      <c r="AT523" s="166" t="s">
        <v>328</v>
      </c>
      <c r="AU523" s="166" t="s">
        <v>88</v>
      </c>
      <c r="AV523" s="13" t="s">
        <v>92</v>
      </c>
      <c r="AW523" s="13" t="s">
        <v>31</v>
      </c>
      <c r="AX523" s="13" t="s">
        <v>76</v>
      </c>
      <c r="AY523" s="166" t="s">
        <v>317</v>
      </c>
    </row>
    <row r="524" spans="2:51" s="12" customFormat="1" ht="10">
      <c r="B524" s="157"/>
      <c r="D524" s="158" t="s">
        <v>328</v>
      </c>
      <c r="E524" s="159" t="s">
        <v>1</v>
      </c>
      <c r="F524" s="160" t="s">
        <v>16934</v>
      </c>
      <c r="H524" s="161">
        <v>1.0999999999999999E-2</v>
      </c>
      <c r="I524" s="162"/>
      <c r="L524" s="157"/>
      <c r="M524" s="163"/>
      <c r="T524" s="164"/>
      <c r="AT524" s="159" t="s">
        <v>328</v>
      </c>
      <c r="AU524" s="159" t="s">
        <v>88</v>
      </c>
      <c r="AV524" s="12" t="s">
        <v>88</v>
      </c>
      <c r="AW524" s="12" t="s">
        <v>31</v>
      </c>
      <c r="AX524" s="12" t="s">
        <v>76</v>
      </c>
      <c r="AY524" s="159" t="s">
        <v>317</v>
      </c>
    </row>
    <row r="525" spans="2:51" s="13" customFormat="1" ht="10">
      <c r="B525" s="165"/>
      <c r="D525" s="158" t="s">
        <v>328</v>
      </c>
      <c r="E525" s="166" t="s">
        <v>1</v>
      </c>
      <c r="F525" s="167" t="s">
        <v>16921</v>
      </c>
      <c r="H525" s="168">
        <v>1.0999999999999999E-2</v>
      </c>
      <c r="I525" s="169"/>
      <c r="L525" s="165"/>
      <c r="M525" s="170"/>
      <c r="T525" s="171"/>
      <c r="AT525" s="166" t="s">
        <v>328</v>
      </c>
      <c r="AU525" s="166" t="s">
        <v>88</v>
      </c>
      <c r="AV525" s="13" t="s">
        <v>92</v>
      </c>
      <c r="AW525" s="13" t="s">
        <v>31</v>
      </c>
      <c r="AX525" s="13" t="s">
        <v>76</v>
      </c>
      <c r="AY525" s="166" t="s">
        <v>317</v>
      </c>
    </row>
    <row r="526" spans="2:51" s="12" customFormat="1" ht="10">
      <c r="B526" s="157"/>
      <c r="D526" s="158" t="s">
        <v>328</v>
      </c>
      <c r="E526" s="159" t="s">
        <v>1</v>
      </c>
      <c r="F526" s="160" t="s">
        <v>16935</v>
      </c>
      <c r="H526" s="161">
        <v>6.4000000000000001E-2</v>
      </c>
      <c r="I526" s="162"/>
      <c r="L526" s="157"/>
      <c r="M526" s="163"/>
      <c r="T526" s="164"/>
      <c r="AT526" s="159" t="s">
        <v>328</v>
      </c>
      <c r="AU526" s="159" t="s">
        <v>88</v>
      </c>
      <c r="AV526" s="12" t="s">
        <v>88</v>
      </c>
      <c r="AW526" s="12" t="s">
        <v>31</v>
      </c>
      <c r="AX526" s="12" t="s">
        <v>76</v>
      </c>
      <c r="AY526" s="159" t="s">
        <v>317</v>
      </c>
    </row>
    <row r="527" spans="2:51" s="13" customFormat="1" ht="10">
      <c r="B527" s="165"/>
      <c r="D527" s="158" t="s">
        <v>328</v>
      </c>
      <c r="E527" s="166" t="s">
        <v>1</v>
      </c>
      <c r="F527" s="167" t="s">
        <v>16923</v>
      </c>
      <c r="H527" s="168">
        <v>6.4000000000000001E-2</v>
      </c>
      <c r="I527" s="169"/>
      <c r="L527" s="165"/>
      <c r="M527" s="170"/>
      <c r="T527" s="171"/>
      <c r="AT527" s="166" t="s">
        <v>328</v>
      </c>
      <c r="AU527" s="166" t="s">
        <v>88</v>
      </c>
      <c r="AV527" s="13" t="s">
        <v>92</v>
      </c>
      <c r="AW527" s="13" t="s">
        <v>31</v>
      </c>
      <c r="AX527" s="13" t="s">
        <v>76</v>
      </c>
      <c r="AY527" s="166" t="s">
        <v>317</v>
      </c>
    </row>
    <row r="528" spans="2:51" s="14" customFormat="1" ht="10">
      <c r="B528" s="172"/>
      <c r="D528" s="158" t="s">
        <v>328</v>
      </c>
      <c r="E528" s="173" t="s">
        <v>1</v>
      </c>
      <c r="F528" s="174" t="s">
        <v>332</v>
      </c>
      <c r="H528" s="175">
        <v>1.9369999999999998</v>
      </c>
      <c r="I528" s="176"/>
      <c r="L528" s="172"/>
      <c r="M528" s="177"/>
      <c r="T528" s="178"/>
      <c r="AT528" s="173" t="s">
        <v>328</v>
      </c>
      <c r="AU528" s="173" t="s">
        <v>88</v>
      </c>
      <c r="AV528" s="14" t="s">
        <v>323</v>
      </c>
      <c r="AW528" s="14" t="s">
        <v>31</v>
      </c>
      <c r="AX528" s="14" t="s">
        <v>83</v>
      </c>
      <c r="AY528" s="173" t="s">
        <v>317</v>
      </c>
    </row>
    <row r="529" spans="2:65" s="12" customFormat="1" ht="10">
      <c r="B529" s="157"/>
      <c r="D529" s="158" t="s">
        <v>328</v>
      </c>
      <c r="F529" s="160" t="s">
        <v>16936</v>
      </c>
      <c r="H529" s="161">
        <v>2.073</v>
      </c>
      <c r="I529" s="162"/>
      <c r="L529" s="157"/>
      <c r="M529" s="163"/>
      <c r="T529" s="164"/>
      <c r="AT529" s="159" t="s">
        <v>328</v>
      </c>
      <c r="AU529" s="159" t="s">
        <v>88</v>
      </c>
      <c r="AV529" s="12" t="s">
        <v>88</v>
      </c>
      <c r="AW529" s="12" t="s">
        <v>3</v>
      </c>
      <c r="AX529" s="12" t="s">
        <v>83</v>
      </c>
      <c r="AY529" s="159" t="s">
        <v>317</v>
      </c>
    </row>
    <row r="530" spans="2:65" s="1" customFormat="1" ht="24.15" customHeight="1">
      <c r="B530" s="142"/>
      <c r="C530" s="179" t="s">
        <v>1820</v>
      </c>
      <c r="D530" s="179" t="s">
        <v>454</v>
      </c>
      <c r="E530" s="180" t="s">
        <v>6901</v>
      </c>
      <c r="F530" s="181" t="s">
        <v>16937</v>
      </c>
      <c r="G530" s="182" t="s">
        <v>444</v>
      </c>
      <c r="H530" s="183">
        <v>20.379000000000001</v>
      </c>
      <c r="I530" s="184"/>
      <c r="J530" s="185">
        <f>ROUND(I530*H530,2)</f>
        <v>0</v>
      </c>
      <c r="K530" s="186"/>
      <c r="L530" s="187"/>
      <c r="M530" s="188" t="s">
        <v>1</v>
      </c>
      <c r="N530" s="189" t="s">
        <v>42</v>
      </c>
      <c r="P530" s="153">
        <f>O530*H530</f>
        <v>0</v>
      </c>
      <c r="Q530" s="153">
        <v>3.2399999999999998E-2</v>
      </c>
      <c r="R530" s="153">
        <f>Q530*H530</f>
        <v>0.66027959999999997</v>
      </c>
      <c r="S530" s="153">
        <v>0</v>
      </c>
      <c r="T530" s="154">
        <f>S530*H530</f>
        <v>0</v>
      </c>
      <c r="AR530" s="155" t="s">
        <v>481</v>
      </c>
      <c r="AT530" s="155" t="s">
        <v>454</v>
      </c>
      <c r="AU530" s="155" t="s">
        <v>88</v>
      </c>
      <c r="AY530" s="16" t="s">
        <v>317</v>
      </c>
      <c r="BE530" s="156">
        <f>IF(N530="základná",J530,0)</f>
        <v>0</v>
      </c>
      <c r="BF530" s="156">
        <f>IF(N530="znížená",J530,0)</f>
        <v>0</v>
      </c>
      <c r="BG530" s="156">
        <f>IF(N530="zákl. prenesená",J530,0)</f>
        <v>0</v>
      </c>
      <c r="BH530" s="156">
        <f>IF(N530="zníž. prenesená",J530,0)</f>
        <v>0</v>
      </c>
      <c r="BI530" s="156">
        <f>IF(N530="nulová",J530,0)</f>
        <v>0</v>
      </c>
      <c r="BJ530" s="16" t="s">
        <v>88</v>
      </c>
      <c r="BK530" s="156">
        <f>ROUND(I530*H530,2)</f>
        <v>0</v>
      </c>
      <c r="BL530" s="16" t="s">
        <v>396</v>
      </c>
      <c r="BM530" s="155" t="s">
        <v>15690</v>
      </c>
    </row>
    <row r="531" spans="2:65" s="12" customFormat="1" ht="10">
      <c r="B531" s="157"/>
      <c r="D531" s="158" t="s">
        <v>328</v>
      </c>
      <c r="E531" s="159" t="s">
        <v>1</v>
      </c>
      <c r="F531" s="160" t="s">
        <v>16938</v>
      </c>
      <c r="H531" s="161">
        <v>1.86</v>
      </c>
      <c r="I531" s="162"/>
      <c r="L531" s="157"/>
      <c r="M531" s="163"/>
      <c r="T531" s="164"/>
      <c r="AT531" s="159" t="s">
        <v>328</v>
      </c>
      <c r="AU531" s="159" t="s">
        <v>88</v>
      </c>
      <c r="AV531" s="12" t="s">
        <v>88</v>
      </c>
      <c r="AW531" s="12" t="s">
        <v>31</v>
      </c>
      <c r="AX531" s="12" t="s">
        <v>76</v>
      </c>
      <c r="AY531" s="159" t="s">
        <v>317</v>
      </c>
    </row>
    <row r="532" spans="2:65" s="12" customFormat="1" ht="10">
      <c r="B532" s="157"/>
      <c r="D532" s="158" t="s">
        <v>328</v>
      </c>
      <c r="E532" s="159" t="s">
        <v>1</v>
      </c>
      <c r="F532" s="160" t="s">
        <v>16939</v>
      </c>
      <c r="H532" s="161">
        <v>4.5309999999999997</v>
      </c>
      <c r="I532" s="162"/>
      <c r="L532" s="157"/>
      <c r="M532" s="163"/>
      <c r="T532" s="164"/>
      <c r="AT532" s="159" t="s">
        <v>328</v>
      </c>
      <c r="AU532" s="159" t="s">
        <v>88</v>
      </c>
      <c r="AV532" s="12" t="s">
        <v>88</v>
      </c>
      <c r="AW532" s="12" t="s">
        <v>31</v>
      </c>
      <c r="AX532" s="12" t="s">
        <v>76</v>
      </c>
      <c r="AY532" s="159" t="s">
        <v>317</v>
      </c>
    </row>
    <row r="533" spans="2:65" s="12" customFormat="1" ht="10">
      <c r="B533" s="157"/>
      <c r="D533" s="158" t="s">
        <v>328</v>
      </c>
      <c r="E533" s="159" t="s">
        <v>1</v>
      </c>
      <c r="F533" s="160" t="s">
        <v>16940</v>
      </c>
      <c r="H533" s="161">
        <v>1.4359999999999999</v>
      </c>
      <c r="I533" s="162"/>
      <c r="L533" s="157"/>
      <c r="M533" s="163"/>
      <c r="T533" s="164"/>
      <c r="AT533" s="159" t="s">
        <v>328</v>
      </c>
      <c r="AU533" s="159" t="s">
        <v>88</v>
      </c>
      <c r="AV533" s="12" t="s">
        <v>88</v>
      </c>
      <c r="AW533" s="12" t="s">
        <v>31</v>
      </c>
      <c r="AX533" s="12" t="s">
        <v>76</v>
      </c>
      <c r="AY533" s="159" t="s">
        <v>317</v>
      </c>
    </row>
    <row r="534" spans="2:65" s="13" customFormat="1" ht="10">
      <c r="B534" s="165"/>
      <c r="D534" s="158" t="s">
        <v>328</v>
      </c>
      <c r="E534" s="166" t="s">
        <v>1</v>
      </c>
      <c r="F534" s="167" t="s">
        <v>16941</v>
      </c>
      <c r="H534" s="168">
        <v>7.827</v>
      </c>
      <c r="I534" s="169"/>
      <c r="L534" s="165"/>
      <c r="M534" s="170"/>
      <c r="T534" s="171"/>
      <c r="AT534" s="166" t="s">
        <v>328</v>
      </c>
      <c r="AU534" s="166" t="s">
        <v>88</v>
      </c>
      <c r="AV534" s="13" t="s">
        <v>92</v>
      </c>
      <c r="AW534" s="13" t="s">
        <v>31</v>
      </c>
      <c r="AX534" s="13" t="s">
        <v>76</v>
      </c>
      <c r="AY534" s="166" t="s">
        <v>317</v>
      </c>
    </row>
    <row r="535" spans="2:65" s="12" customFormat="1" ht="10">
      <c r="B535" s="157"/>
      <c r="D535" s="158" t="s">
        <v>328</v>
      </c>
      <c r="E535" s="159" t="s">
        <v>1</v>
      </c>
      <c r="F535" s="160" t="s">
        <v>16942</v>
      </c>
      <c r="H535" s="161">
        <v>4.0759999999999996</v>
      </c>
      <c r="I535" s="162"/>
      <c r="L535" s="157"/>
      <c r="M535" s="163"/>
      <c r="T535" s="164"/>
      <c r="AT535" s="159" t="s">
        <v>328</v>
      </c>
      <c r="AU535" s="159" t="s">
        <v>88</v>
      </c>
      <c r="AV535" s="12" t="s">
        <v>88</v>
      </c>
      <c r="AW535" s="12" t="s">
        <v>31</v>
      </c>
      <c r="AX535" s="12" t="s">
        <v>76</v>
      </c>
      <c r="AY535" s="159" t="s">
        <v>317</v>
      </c>
    </row>
    <row r="536" spans="2:65" s="13" customFormat="1" ht="10">
      <c r="B536" s="165"/>
      <c r="D536" s="158" t="s">
        <v>328</v>
      </c>
      <c r="E536" s="166" t="s">
        <v>1</v>
      </c>
      <c r="F536" s="167" t="s">
        <v>16943</v>
      </c>
      <c r="H536" s="168">
        <v>4.0759999999999996</v>
      </c>
      <c r="I536" s="169"/>
      <c r="L536" s="165"/>
      <c r="M536" s="170"/>
      <c r="T536" s="171"/>
      <c r="AT536" s="166" t="s">
        <v>328</v>
      </c>
      <c r="AU536" s="166" t="s">
        <v>88</v>
      </c>
      <c r="AV536" s="13" t="s">
        <v>92</v>
      </c>
      <c r="AW536" s="13" t="s">
        <v>31</v>
      </c>
      <c r="AX536" s="13" t="s">
        <v>76</v>
      </c>
      <c r="AY536" s="166" t="s">
        <v>317</v>
      </c>
    </row>
    <row r="537" spans="2:65" s="12" customFormat="1" ht="10">
      <c r="B537" s="157"/>
      <c r="D537" s="158" t="s">
        <v>328</v>
      </c>
      <c r="E537" s="159" t="s">
        <v>1</v>
      </c>
      <c r="F537" s="160" t="s">
        <v>6856</v>
      </c>
      <c r="H537" s="161">
        <v>0.81</v>
      </c>
      <c r="I537" s="162"/>
      <c r="L537" s="157"/>
      <c r="M537" s="163"/>
      <c r="T537" s="164"/>
      <c r="AT537" s="159" t="s">
        <v>328</v>
      </c>
      <c r="AU537" s="159" t="s">
        <v>88</v>
      </c>
      <c r="AV537" s="12" t="s">
        <v>88</v>
      </c>
      <c r="AW537" s="12" t="s">
        <v>31</v>
      </c>
      <c r="AX537" s="12" t="s">
        <v>76</v>
      </c>
      <c r="AY537" s="159" t="s">
        <v>317</v>
      </c>
    </row>
    <row r="538" spans="2:65" s="13" customFormat="1" ht="10">
      <c r="B538" s="165"/>
      <c r="D538" s="158" t="s">
        <v>328</v>
      </c>
      <c r="E538" s="166" t="s">
        <v>1</v>
      </c>
      <c r="F538" s="167" t="s">
        <v>6834</v>
      </c>
      <c r="H538" s="168">
        <v>0.81</v>
      </c>
      <c r="I538" s="169"/>
      <c r="L538" s="165"/>
      <c r="M538" s="170"/>
      <c r="T538" s="171"/>
      <c r="AT538" s="166" t="s">
        <v>328</v>
      </c>
      <c r="AU538" s="166" t="s">
        <v>88</v>
      </c>
      <c r="AV538" s="13" t="s">
        <v>92</v>
      </c>
      <c r="AW538" s="13" t="s">
        <v>31</v>
      </c>
      <c r="AX538" s="13" t="s">
        <v>76</v>
      </c>
      <c r="AY538" s="166" t="s">
        <v>317</v>
      </c>
    </row>
    <row r="539" spans="2:65" s="12" customFormat="1" ht="10">
      <c r="B539" s="157"/>
      <c r="D539" s="158" t="s">
        <v>328</v>
      </c>
      <c r="E539" s="159" t="s">
        <v>1</v>
      </c>
      <c r="F539" s="160" t="s">
        <v>6864</v>
      </c>
      <c r="H539" s="161">
        <v>1.431</v>
      </c>
      <c r="I539" s="162"/>
      <c r="L539" s="157"/>
      <c r="M539" s="163"/>
      <c r="T539" s="164"/>
      <c r="AT539" s="159" t="s">
        <v>328</v>
      </c>
      <c r="AU539" s="159" t="s">
        <v>88</v>
      </c>
      <c r="AV539" s="12" t="s">
        <v>88</v>
      </c>
      <c r="AW539" s="12" t="s">
        <v>31</v>
      </c>
      <c r="AX539" s="12" t="s">
        <v>76</v>
      </c>
      <c r="AY539" s="159" t="s">
        <v>317</v>
      </c>
    </row>
    <row r="540" spans="2:65" s="12" customFormat="1" ht="10">
      <c r="B540" s="157"/>
      <c r="D540" s="158" t="s">
        <v>328</v>
      </c>
      <c r="E540" s="159" t="s">
        <v>1</v>
      </c>
      <c r="F540" s="160" t="s">
        <v>6865</v>
      </c>
      <c r="H540" s="161">
        <v>0.69399999999999995</v>
      </c>
      <c r="I540" s="162"/>
      <c r="L540" s="157"/>
      <c r="M540" s="163"/>
      <c r="T540" s="164"/>
      <c r="AT540" s="159" t="s">
        <v>328</v>
      </c>
      <c r="AU540" s="159" t="s">
        <v>88</v>
      </c>
      <c r="AV540" s="12" t="s">
        <v>88</v>
      </c>
      <c r="AW540" s="12" t="s">
        <v>31</v>
      </c>
      <c r="AX540" s="12" t="s">
        <v>76</v>
      </c>
      <c r="AY540" s="159" t="s">
        <v>317</v>
      </c>
    </row>
    <row r="541" spans="2:65" s="12" customFormat="1" ht="10">
      <c r="B541" s="157"/>
      <c r="D541" s="158" t="s">
        <v>328</v>
      </c>
      <c r="E541" s="159" t="s">
        <v>1</v>
      </c>
      <c r="F541" s="160" t="s">
        <v>6866</v>
      </c>
      <c r="H541" s="161">
        <v>3.6179999999999999</v>
      </c>
      <c r="I541" s="162"/>
      <c r="L541" s="157"/>
      <c r="M541" s="163"/>
      <c r="T541" s="164"/>
      <c r="AT541" s="159" t="s">
        <v>328</v>
      </c>
      <c r="AU541" s="159" t="s">
        <v>88</v>
      </c>
      <c r="AV541" s="12" t="s">
        <v>88</v>
      </c>
      <c r="AW541" s="12" t="s">
        <v>31</v>
      </c>
      <c r="AX541" s="12" t="s">
        <v>76</v>
      </c>
      <c r="AY541" s="159" t="s">
        <v>317</v>
      </c>
    </row>
    <row r="542" spans="2:65" s="12" customFormat="1" ht="10">
      <c r="B542" s="157"/>
      <c r="D542" s="158" t="s">
        <v>328</v>
      </c>
      <c r="E542" s="159" t="s">
        <v>1</v>
      </c>
      <c r="F542" s="160" t="s">
        <v>6867</v>
      </c>
      <c r="H542" s="161">
        <v>0.59</v>
      </c>
      <c r="I542" s="162"/>
      <c r="L542" s="157"/>
      <c r="M542" s="163"/>
      <c r="T542" s="164"/>
      <c r="AT542" s="159" t="s">
        <v>328</v>
      </c>
      <c r="AU542" s="159" t="s">
        <v>88</v>
      </c>
      <c r="AV542" s="12" t="s">
        <v>88</v>
      </c>
      <c r="AW542" s="12" t="s">
        <v>31</v>
      </c>
      <c r="AX542" s="12" t="s">
        <v>76</v>
      </c>
      <c r="AY542" s="159" t="s">
        <v>317</v>
      </c>
    </row>
    <row r="543" spans="2:65" s="13" customFormat="1" ht="10">
      <c r="B543" s="165"/>
      <c r="D543" s="158" t="s">
        <v>328</v>
      </c>
      <c r="E543" s="166" t="s">
        <v>1</v>
      </c>
      <c r="F543" s="167" t="s">
        <v>6837</v>
      </c>
      <c r="H543" s="168">
        <v>6.3330000000000002</v>
      </c>
      <c r="I543" s="169"/>
      <c r="L543" s="165"/>
      <c r="M543" s="170"/>
      <c r="T543" s="171"/>
      <c r="AT543" s="166" t="s">
        <v>328</v>
      </c>
      <c r="AU543" s="166" t="s">
        <v>88</v>
      </c>
      <c r="AV543" s="13" t="s">
        <v>92</v>
      </c>
      <c r="AW543" s="13" t="s">
        <v>31</v>
      </c>
      <c r="AX543" s="13" t="s">
        <v>76</v>
      </c>
      <c r="AY543" s="166" t="s">
        <v>317</v>
      </c>
    </row>
    <row r="544" spans="2:65" s="14" customFormat="1" ht="10">
      <c r="B544" s="172"/>
      <c r="D544" s="158" t="s">
        <v>328</v>
      </c>
      <c r="E544" s="173" t="s">
        <v>1</v>
      </c>
      <c r="F544" s="174" t="s">
        <v>332</v>
      </c>
      <c r="H544" s="175">
        <v>19.045999999999996</v>
      </c>
      <c r="I544" s="176"/>
      <c r="L544" s="172"/>
      <c r="M544" s="177"/>
      <c r="T544" s="178"/>
      <c r="AT544" s="173" t="s">
        <v>328</v>
      </c>
      <c r="AU544" s="173" t="s">
        <v>88</v>
      </c>
      <c r="AV544" s="14" t="s">
        <v>323</v>
      </c>
      <c r="AW544" s="14" t="s">
        <v>31</v>
      </c>
      <c r="AX544" s="14" t="s">
        <v>83</v>
      </c>
      <c r="AY544" s="173" t="s">
        <v>317</v>
      </c>
    </row>
    <row r="545" spans="2:65" s="12" customFormat="1" ht="10">
      <c r="B545" s="157"/>
      <c r="D545" s="158" t="s">
        <v>328</v>
      </c>
      <c r="F545" s="160" t="s">
        <v>16944</v>
      </c>
      <c r="H545" s="161">
        <v>20.379000000000001</v>
      </c>
      <c r="I545" s="162"/>
      <c r="L545" s="157"/>
      <c r="M545" s="163"/>
      <c r="T545" s="164"/>
      <c r="AT545" s="159" t="s">
        <v>328</v>
      </c>
      <c r="AU545" s="159" t="s">
        <v>88</v>
      </c>
      <c r="AV545" s="12" t="s">
        <v>88</v>
      </c>
      <c r="AW545" s="12" t="s">
        <v>3</v>
      </c>
      <c r="AX545" s="12" t="s">
        <v>83</v>
      </c>
      <c r="AY545" s="159" t="s">
        <v>317</v>
      </c>
    </row>
    <row r="546" spans="2:65" s="1" customFormat="1" ht="16.5" customHeight="1">
      <c r="B546" s="142"/>
      <c r="C546" s="143" t="s">
        <v>1916</v>
      </c>
      <c r="D546" s="143" t="s">
        <v>319</v>
      </c>
      <c r="E546" s="144" t="s">
        <v>16945</v>
      </c>
      <c r="F546" s="145" t="s">
        <v>16946</v>
      </c>
      <c r="G546" s="146" t="s">
        <v>1107</v>
      </c>
      <c r="H546" s="147">
        <v>351.36</v>
      </c>
      <c r="I546" s="148"/>
      <c r="J546" s="149">
        <f>ROUND(I546*H546,2)</f>
        <v>0</v>
      </c>
      <c r="K546" s="150"/>
      <c r="L546" s="31"/>
      <c r="M546" s="151" t="s">
        <v>1</v>
      </c>
      <c r="N546" s="152" t="s">
        <v>42</v>
      </c>
      <c r="P546" s="153">
        <f>O546*H546</f>
        <v>0</v>
      </c>
      <c r="Q546" s="153">
        <v>5.1499999999999998E-5</v>
      </c>
      <c r="R546" s="153">
        <f>Q546*H546</f>
        <v>1.809504E-2</v>
      </c>
      <c r="S546" s="153">
        <v>0</v>
      </c>
      <c r="T546" s="154">
        <f>S546*H546</f>
        <v>0</v>
      </c>
      <c r="AR546" s="155" t="s">
        <v>396</v>
      </c>
      <c r="AT546" s="155" t="s">
        <v>319</v>
      </c>
      <c r="AU546" s="155" t="s">
        <v>88</v>
      </c>
      <c r="AY546" s="16" t="s">
        <v>317</v>
      </c>
      <c r="BE546" s="156">
        <f>IF(N546="základná",J546,0)</f>
        <v>0</v>
      </c>
      <c r="BF546" s="156">
        <f>IF(N546="znížená",J546,0)</f>
        <v>0</v>
      </c>
      <c r="BG546" s="156">
        <f>IF(N546="zákl. prenesená",J546,0)</f>
        <v>0</v>
      </c>
      <c r="BH546" s="156">
        <f>IF(N546="zníž. prenesená",J546,0)</f>
        <v>0</v>
      </c>
      <c r="BI546" s="156">
        <f>IF(N546="nulová",J546,0)</f>
        <v>0</v>
      </c>
      <c r="BJ546" s="16" t="s">
        <v>88</v>
      </c>
      <c r="BK546" s="156">
        <f>ROUND(I546*H546,2)</f>
        <v>0</v>
      </c>
      <c r="BL546" s="16" t="s">
        <v>396</v>
      </c>
      <c r="BM546" s="155" t="s">
        <v>16947</v>
      </c>
    </row>
    <row r="547" spans="2:65" s="12" customFormat="1" ht="10">
      <c r="B547" s="157"/>
      <c r="D547" s="158" t="s">
        <v>328</v>
      </c>
      <c r="E547" s="159" t="s">
        <v>1</v>
      </c>
      <c r="F547" s="160" t="s">
        <v>16948</v>
      </c>
      <c r="H547" s="161">
        <v>351.36</v>
      </c>
      <c r="I547" s="162"/>
      <c r="L547" s="157"/>
      <c r="M547" s="163"/>
      <c r="T547" s="164"/>
      <c r="AT547" s="159" t="s">
        <v>328</v>
      </c>
      <c r="AU547" s="159" t="s">
        <v>88</v>
      </c>
      <c r="AV547" s="12" t="s">
        <v>88</v>
      </c>
      <c r="AW547" s="12" t="s">
        <v>31</v>
      </c>
      <c r="AX547" s="12" t="s">
        <v>76</v>
      </c>
      <c r="AY547" s="159" t="s">
        <v>317</v>
      </c>
    </row>
    <row r="548" spans="2:65" s="13" customFormat="1" ht="10">
      <c r="B548" s="165"/>
      <c r="D548" s="158" t="s">
        <v>328</v>
      </c>
      <c r="E548" s="166" t="s">
        <v>1</v>
      </c>
      <c r="F548" s="167" t="s">
        <v>3110</v>
      </c>
      <c r="H548" s="168">
        <v>351.36</v>
      </c>
      <c r="I548" s="169"/>
      <c r="L548" s="165"/>
      <c r="M548" s="170"/>
      <c r="T548" s="171"/>
      <c r="AT548" s="166" t="s">
        <v>328</v>
      </c>
      <c r="AU548" s="166" t="s">
        <v>88</v>
      </c>
      <c r="AV548" s="13" t="s">
        <v>92</v>
      </c>
      <c r="AW548" s="13" t="s">
        <v>31</v>
      </c>
      <c r="AX548" s="13" t="s">
        <v>76</v>
      </c>
      <c r="AY548" s="166" t="s">
        <v>317</v>
      </c>
    </row>
    <row r="549" spans="2:65" s="14" customFormat="1" ht="10">
      <c r="B549" s="172"/>
      <c r="D549" s="158" t="s">
        <v>328</v>
      </c>
      <c r="E549" s="173" t="s">
        <v>1</v>
      </c>
      <c r="F549" s="174" t="s">
        <v>332</v>
      </c>
      <c r="H549" s="175">
        <v>351.36</v>
      </c>
      <c r="I549" s="176"/>
      <c r="L549" s="172"/>
      <c r="M549" s="177"/>
      <c r="T549" s="178"/>
      <c r="AT549" s="173" t="s">
        <v>328</v>
      </c>
      <c r="AU549" s="173" t="s">
        <v>88</v>
      </c>
      <c r="AV549" s="14" t="s">
        <v>323</v>
      </c>
      <c r="AW549" s="14" t="s">
        <v>31</v>
      </c>
      <c r="AX549" s="14" t="s">
        <v>83</v>
      </c>
      <c r="AY549" s="173" t="s">
        <v>317</v>
      </c>
    </row>
    <row r="550" spans="2:65" s="1" customFormat="1" ht="16.5" customHeight="1">
      <c r="B550" s="142"/>
      <c r="C550" s="179" t="s">
        <v>1922</v>
      </c>
      <c r="D550" s="179" t="s">
        <v>454</v>
      </c>
      <c r="E550" s="180" t="s">
        <v>16949</v>
      </c>
      <c r="F550" s="181" t="s">
        <v>16950</v>
      </c>
      <c r="G550" s="182" t="s">
        <v>1107</v>
      </c>
      <c r="H550" s="183">
        <v>386.49599999999998</v>
      </c>
      <c r="I550" s="184"/>
      <c r="J550" s="185">
        <f>ROUND(I550*H550,2)</f>
        <v>0</v>
      </c>
      <c r="K550" s="186"/>
      <c r="L550" s="187"/>
      <c r="M550" s="188" t="s">
        <v>1</v>
      </c>
      <c r="N550" s="189" t="s">
        <v>42</v>
      </c>
      <c r="P550" s="153">
        <f>O550*H550</f>
        <v>0</v>
      </c>
      <c r="Q550" s="153">
        <v>1E-3</v>
      </c>
      <c r="R550" s="153">
        <f>Q550*H550</f>
        <v>0.38649600000000001</v>
      </c>
      <c r="S550" s="153">
        <v>0</v>
      </c>
      <c r="T550" s="154">
        <f>S550*H550</f>
        <v>0</v>
      </c>
      <c r="AR550" s="155" t="s">
        <v>481</v>
      </c>
      <c r="AT550" s="155" t="s">
        <v>454</v>
      </c>
      <c r="AU550" s="155" t="s">
        <v>88</v>
      </c>
      <c r="AY550" s="16" t="s">
        <v>317</v>
      </c>
      <c r="BE550" s="156">
        <f>IF(N550="základná",J550,0)</f>
        <v>0</v>
      </c>
      <c r="BF550" s="156">
        <f>IF(N550="znížená",J550,0)</f>
        <v>0</v>
      </c>
      <c r="BG550" s="156">
        <f>IF(N550="zákl. prenesená",J550,0)</f>
        <v>0</v>
      </c>
      <c r="BH550" s="156">
        <f>IF(N550="zníž. prenesená",J550,0)</f>
        <v>0</v>
      </c>
      <c r="BI550" s="156">
        <f>IF(N550="nulová",J550,0)</f>
        <v>0</v>
      </c>
      <c r="BJ550" s="16" t="s">
        <v>88</v>
      </c>
      <c r="BK550" s="156">
        <f>ROUND(I550*H550,2)</f>
        <v>0</v>
      </c>
      <c r="BL550" s="16" t="s">
        <v>396</v>
      </c>
      <c r="BM550" s="155" t="s">
        <v>16951</v>
      </c>
    </row>
    <row r="551" spans="2:65" s="12" customFormat="1" ht="10">
      <c r="B551" s="157"/>
      <c r="D551" s="158" t="s">
        <v>328</v>
      </c>
      <c r="E551" s="159" t="s">
        <v>1</v>
      </c>
      <c r="F551" s="160" t="s">
        <v>16948</v>
      </c>
      <c r="H551" s="161">
        <v>351.36</v>
      </c>
      <c r="I551" s="162"/>
      <c r="L551" s="157"/>
      <c r="M551" s="163"/>
      <c r="T551" s="164"/>
      <c r="AT551" s="159" t="s">
        <v>328</v>
      </c>
      <c r="AU551" s="159" t="s">
        <v>88</v>
      </c>
      <c r="AV551" s="12" t="s">
        <v>88</v>
      </c>
      <c r="AW551" s="12" t="s">
        <v>31</v>
      </c>
      <c r="AX551" s="12" t="s">
        <v>76</v>
      </c>
      <c r="AY551" s="159" t="s">
        <v>317</v>
      </c>
    </row>
    <row r="552" spans="2:65" s="13" customFormat="1" ht="10">
      <c r="B552" s="165"/>
      <c r="D552" s="158" t="s">
        <v>328</v>
      </c>
      <c r="E552" s="166" t="s">
        <v>1</v>
      </c>
      <c r="F552" s="167" t="s">
        <v>3110</v>
      </c>
      <c r="H552" s="168">
        <v>351.36</v>
      </c>
      <c r="I552" s="169"/>
      <c r="L552" s="165"/>
      <c r="M552" s="170"/>
      <c r="T552" s="171"/>
      <c r="AT552" s="166" t="s">
        <v>328</v>
      </c>
      <c r="AU552" s="166" t="s">
        <v>88</v>
      </c>
      <c r="AV552" s="13" t="s">
        <v>92</v>
      </c>
      <c r="AW552" s="13" t="s">
        <v>31</v>
      </c>
      <c r="AX552" s="13" t="s">
        <v>76</v>
      </c>
      <c r="AY552" s="166" t="s">
        <v>317</v>
      </c>
    </row>
    <row r="553" spans="2:65" s="14" customFormat="1" ht="10">
      <c r="B553" s="172"/>
      <c r="D553" s="158" t="s">
        <v>328</v>
      </c>
      <c r="E553" s="173" t="s">
        <v>1</v>
      </c>
      <c r="F553" s="174" t="s">
        <v>332</v>
      </c>
      <c r="H553" s="175">
        <v>351.36</v>
      </c>
      <c r="I553" s="176"/>
      <c r="L553" s="172"/>
      <c r="M553" s="177"/>
      <c r="T553" s="178"/>
      <c r="AT553" s="173" t="s">
        <v>328</v>
      </c>
      <c r="AU553" s="173" t="s">
        <v>88</v>
      </c>
      <c r="AV553" s="14" t="s">
        <v>323</v>
      </c>
      <c r="AW553" s="14" t="s">
        <v>31</v>
      </c>
      <c r="AX553" s="14" t="s">
        <v>83</v>
      </c>
      <c r="AY553" s="173" t="s">
        <v>317</v>
      </c>
    </row>
    <row r="554" spans="2:65" s="12" customFormat="1" ht="10">
      <c r="B554" s="157"/>
      <c r="D554" s="158" t="s">
        <v>328</v>
      </c>
      <c r="F554" s="160" t="s">
        <v>16952</v>
      </c>
      <c r="H554" s="161">
        <v>386.49599999999998</v>
      </c>
      <c r="I554" s="162"/>
      <c r="L554" s="157"/>
      <c r="M554" s="163"/>
      <c r="T554" s="164"/>
      <c r="AT554" s="159" t="s">
        <v>328</v>
      </c>
      <c r="AU554" s="159" t="s">
        <v>88</v>
      </c>
      <c r="AV554" s="12" t="s">
        <v>88</v>
      </c>
      <c r="AW554" s="12" t="s">
        <v>3</v>
      </c>
      <c r="AX554" s="12" t="s">
        <v>83</v>
      </c>
      <c r="AY554" s="159" t="s">
        <v>317</v>
      </c>
    </row>
    <row r="555" spans="2:65" s="1" customFormat="1" ht="24.15" customHeight="1">
      <c r="B555" s="142"/>
      <c r="C555" s="143" t="s">
        <v>742</v>
      </c>
      <c r="D555" s="143" t="s">
        <v>319</v>
      </c>
      <c r="E555" s="144" t="s">
        <v>6909</v>
      </c>
      <c r="F555" s="145" t="s">
        <v>16953</v>
      </c>
      <c r="G555" s="146" t="s">
        <v>1107</v>
      </c>
      <c r="H555" s="147">
        <v>1263.3599999999999</v>
      </c>
      <c r="I555" s="148"/>
      <c r="J555" s="149">
        <f>ROUND(I555*H555,2)</f>
        <v>0</v>
      </c>
      <c r="K555" s="150"/>
      <c r="L555" s="31"/>
      <c r="M555" s="151" t="s">
        <v>1</v>
      </c>
      <c r="N555" s="152" t="s">
        <v>42</v>
      </c>
      <c r="P555" s="153">
        <f>O555*H555</f>
        <v>0</v>
      </c>
      <c r="Q555" s="153">
        <v>0</v>
      </c>
      <c r="R555" s="153">
        <f>Q555*H555</f>
        <v>0</v>
      </c>
      <c r="S555" s="153">
        <v>0</v>
      </c>
      <c r="T555" s="154">
        <f>S555*H555</f>
        <v>0</v>
      </c>
      <c r="AR555" s="155" t="s">
        <v>323</v>
      </c>
      <c r="AT555" s="155" t="s">
        <v>319</v>
      </c>
      <c r="AU555" s="155" t="s">
        <v>88</v>
      </c>
      <c r="AY555" s="16" t="s">
        <v>317</v>
      </c>
      <c r="BE555" s="156">
        <f>IF(N555="základná",J555,0)</f>
        <v>0</v>
      </c>
      <c r="BF555" s="156">
        <f>IF(N555="znížená",J555,0)</f>
        <v>0</v>
      </c>
      <c r="BG555" s="156">
        <f>IF(N555="zákl. prenesená",J555,0)</f>
        <v>0</v>
      </c>
      <c r="BH555" s="156">
        <f>IF(N555="zníž. prenesená",J555,0)</f>
        <v>0</v>
      </c>
      <c r="BI555" s="156">
        <f>IF(N555="nulová",J555,0)</f>
        <v>0</v>
      </c>
      <c r="BJ555" s="16" t="s">
        <v>88</v>
      </c>
      <c r="BK555" s="156">
        <f>ROUND(I555*H555,2)</f>
        <v>0</v>
      </c>
      <c r="BL555" s="16" t="s">
        <v>323</v>
      </c>
      <c r="BM555" s="155" t="s">
        <v>16954</v>
      </c>
    </row>
    <row r="556" spans="2:65" s="12" customFormat="1" ht="10">
      <c r="B556" s="157"/>
      <c r="D556" s="158" t="s">
        <v>328</v>
      </c>
      <c r="E556" s="159" t="s">
        <v>1</v>
      </c>
      <c r="F556" s="160" t="s">
        <v>16955</v>
      </c>
      <c r="H556" s="161">
        <v>1263.3599999999999</v>
      </c>
      <c r="I556" s="162"/>
      <c r="L556" s="157"/>
      <c r="M556" s="163"/>
      <c r="T556" s="164"/>
      <c r="AT556" s="159" t="s">
        <v>328</v>
      </c>
      <c r="AU556" s="159" t="s">
        <v>88</v>
      </c>
      <c r="AV556" s="12" t="s">
        <v>88</v>
      </c>
      <c r="AW556" s="12" t="s">
        <v>31</v>
      </c>
      <c r="AX556" s="12" t="s">
        <v>76</v>
      </c>
      <c r="AY556" s="159" t="s">
        <v>317</v>
      </c>
    </row>
    <row r="557" spans="2:65" s="13" customFormat="1" ht="10">
      <c r="B557" s="165"/>
      <c r="D557" s="158" t="s">
        <v>328</v>
      </c>
      <c r="E557" s="166" t="s">
        <v>1</v>
      </c>
      <c r="F557" s="167" t="s">
        <v>16894</v>
      </c>
      <c r="H557" s="168">
        <v>1263.3599999999999</v>
      </c>
      <c r="I557" s="169"/>
      <c r="L557" s="165"/>
      <c r="M557" s="170"/>
      <c r="T557" s="171"/>
      <c r="AT557" s="166" t="s">
        <v>328</v>
      </c>
      <c r="AU557" s="166" t="s">
        <v>88</v>
      </c>
      <c r="AV557" s="13" t="s">
        <v>92</v>
      </c>
      <c r="AW557" s="13" t="s">
        <v>31</v>
      </c>
      <c r="AX557" s="13" t="s">
        <v>76</v>
      </c>
      <c r="AY557" s="166" t="s">
        <v>317</v>
      </c>
    </row>
    <row r="558" spans="2:65" s="14" customFormat="1" ht="10">
      <c r="B558" s="172"/>
      <c r="D558" s="158" t="s">
        <v>328</v>
      </c>
      <c r="E558" s="173" t="s">
        <v>1</v>
      </c>
      <c r="F558" s="174" t="s">
        <v>332</v>
      </c>
      <c r="H558" s="175">
        <v>1263.3599999999999</v>
      </c>
      <c r="I558" s="176"/>
      <c r="L558" s="172"/>
      <c r="M558" s="177"/>
      <c r="T558" s="178"/>
      <c r="AT558" s="173" t="s">
        <v>328</v>
      </c>
      <c r="AU558" s="173" t="s">
        <v>88</v>
      </c>
      <c r="AV558" s="14" t="s">
        <v>323</v>
      </c>
      <c r="AW558" s="14" t="s">
        <v>31</v>
      </c>
      <c r="AX558" s="14" t="s">
        <v>83</v>
      </c>
      <c r="AY558" s="173" t="s">
        <v>317</v>
      </c>
    </row>
    <row r="559" spans="2:65" s="1" customFormat="1" ht="24.15" customHeight="1">
      <c r="B559" s="142"/>
      <c r="C559" s="143" t="s">
        <v>1836</v>
      </c>
      <c r="D559" s="143" t="s">
        <v>319</v>
      </c>
      <c r="E559" s="144" t="s">
        <v>16956</v>
      </c>
      <c r="F559" s="145" t="s">
        <v>16957</v>
      </c>
      <c r="G559" s="146" t="s">
        <v>1107</v>
      </c>
      <c r="H559" s="147">
        <v>934.11199999999997</v>
      </c>
      <c r="I559" s="148"/>
      <c r="J559" s="149">
        <f>ROUND(I559*H559,2)</f>
        <v>0</v>
      </c>
      <c r="K559" s="150"/>
      <c r="L559" s="31"/>
      <c r="M559" s="151" t="s">
        <v>1</v>
      </c>
      <c r="N559" s="152" t="s">
        <v>42</v>
      </c>
      <c r="P559" s="153">
        <f>O559*H559</f>
        <v>0</v>
      </c>
      <c r="Q559" s="153">
        <v>0</v>
      </c>
      <c r="R559" s="153">
        <f>Q559*H559</f>
        <v>0</v>
      </c>
      <c r="S559" s="153">
        <v>0</v>
      </c>
      <c r="T559" s="154">
        <f>S559*H559</f>
        <v>0</v>
      </c>
      <c r="AR559" s="155" t="s">
        <v>396</v>
      </c>
      <c r="AT559" s="155" t="s">
        <v>319</v>
      </c>
      <c r="AU559" s="155" t="s">
        <v>88</v>
      </c>
      <c r="AY559" s="16" t="s">
        <v>317</v>
      </c>
      <c r="BE559" s="156">
        <f>IF(N559="základná",J559,0)</f>
        <v>0</v>
      </c>
      <c r="BF559" s="156">
        <f>IF(N559="znížená",J559,0)</f>
        <v>0</v>
      </c>
      <c r="BG559" s="156">
        <f>IF(N559="zákl. prenesená",J559,0)</f>
        <v>0</v>
      </c>
      <c r="BH559" s="156">
        <f>IF(N559="zníž. prenesená",J559,0)</f>
        <v>0</v>
      </c>
      <c r="BI559" s="156">
        <f>IF(N559="nulová",J559,0)</f>
        <v>0</v>
      </c>
      <c r="BJ559" s="16" t="s">
        <v>88</v>
      </c>
      <c r="BK559" s="156">
        <f>ROUND(I559*H559,2)</f>
        <v>0</v>
      </c>
      <c r="BL559" s="16" t="s">
        <v>396</v>
      </c>
      <c r="BM559" s="155" t="s">
        <v>16958</v>
      </c>
    </row>
    <row r="560" spans="2:65" s="12" customFormat="1" ht="10">
      <c r="B560" s="157"/>
      <c r="D560" s="158" t="s">
        <v>328</v>
      </c>
      <c r="E560" s="159" t="s">
        <v>1</v>
      </c>
      <c r="F560" s="160" t="s">
        <v>16914</v>
      </c>
      <c r="H560" s="161">
        <v>338.53</v>
      </c>
      <c r="I560" s="162"/>
      <c r="L560" s="157"/>
      <c r="M560" s="163"/>
      <c r="T560" s="164"/>
      <c r="AT560" s="159" t="s">
        <v>328</v>
      </c>
      <c r="AU560" s="159" t="s">
        <v>88</v>
      </c>
      <c r="AV560" s="12" t="s">
        <v>88</v>
      </c>
      <c r="AW560" s="12" t="s">
        <v>31</v>
      </c>
      <c r="AX560" s="12" t="s">
        <v>76</v>
      </c>
      <c r="AY560" s="159" t="s">
        <v>317</v>
      </c>
    </row>
    <row r="561" spans="2:65" s="13" customFormat="1" ht="10">
      <c r="B561" s="165"/>
      <c r="D561" s="158" t="s">
        <v>328</v>
      </c>
      <c r="E561" s="166" t="s">
        <v>1</v>
      </c>
      <c r="F561" s="167" t="s">
        <v>16915</v>
      </c>
      <c r="H561" s="168">
        <v>338.53</v>
      </c>
      <c r="I561" s="169"/>
      <c r="L561" s="165"/>
      <c r="M561" s="170"/>
      <c r="T561" s="171"/>
      <c r="AT561" s="166" t="s">
        <v>328</v>
      </c>
      <c r="AU561" s="166" t="s">
        <v>88</v>
      </c>
      <c r="AV561" s="13" t="s">
        <v>92</v>
      </c>
      <c r="AW561" s="13" t="s">
        <v>31</v>
      </c>
      <c r="AX561" s="13" t="s">
        <v>76</v>
      </c>
      <c r="AY561" s="166" t="s">
        <v>317</v>
      </c>
    </row>
    <row r="562" spans="2:65" s="12" customFormat="1" ht="10">
      <c r="B562" s="157"/>
      <c r="D562" s="158" t="s">
        <v>328</v>
      </c>
      <c r="E562" s="159" t="s">
        <v>1</v>
      </c>
      <c r="F562" s="160" t="s">
        <v>16916</v>
      </c>
      <c r="H562" s="161">
        <v>297.79000000000002</v>
      </c>
      <c r="I562" s="162"/>
      <c r="L562" s="157"/>
      <c r="M562" s="163"/>
      <c r="T562" s="164"/>
      <c r="AT562" s="159" t="s">
        <v>328</v>
      </c>
      <c r="AU562" s="159" t="s">
        <v>88</v>
      </c>
      <c r="AV562" s="12" t="s">
        <v>88</v>
      </c>
      <c r="AW562" s="12" t="s">
        <v>31</v>
      </c>
      <c r="AX562" s="12" t="s">
        <v>76</v>
      </c>
      <c r="AY562" s="159" t="s">
        <v>317</v>
      </c>
    </row>
    <row r="563" spans="2:65" s="13" customFormat="1" ht="10">
      <c r="B563" s="165"/>
      <c r="D563" s="158" t="s">
        <v>328</v>
      </c>
      <c r="E563" s="166" t="s">
        <v>1</v>
      </c>
      <c r="F563" s="167" t="s">
        <v>16917</v>
      </c>
      <c r="H563" s="168">
        <v>297.79000000000002</v>
      </c>
      <c r="I563" s="169"/>
      <c r="L563" s="165"/>
      <c r="M563" s="170"/>
      <c r="T563" s="171"/>
      <c r="AT563" s="166" t="s">
        <v>328</v>
      </c>
      <c r="AU563" s="166" t="s">
        <v>88</v>
      </c>
      <c r="AV563" s="13" t="s">
        <v>92</v>
      </c>
      <c r="AW563" s="13" t="s">
        <v>31</v>
      </c>
      <c r="AX563" s="13" t="s">
        <v>76</v>
      </c>
      <c r="AY563" s="166" t="s">
        <v>317</v>
      </c>
    </row>
    <row r="564" spans="2:65" s="12" customFormat="1" ht="10">
      <c r="B564" s="157"/>
      <c r="D564" s="158" t="s">
        <v>328</v>
      </c>
      <c r="E564" s="159" t="s">
        <v>1</v>
      </c>
      <c r="F564" s="160" t="s">
        <v>16918</v>
      </c>
      <c r="H564" s="161">
        <v>21.46</v>
      </c>
      <c r="I564" s="162"/>
      <c r="L564" s="157"/>
      <c r="M564" s="163"/>
      <c r="T564" s="164"/>
      <c r="AT564" s="159" t="s">
        <v>328</v>
      </c>
      <c r="AU564" s="159" t="s">
        <v>88</v>
      </c>
      <c r="AV564" s="12" t="s">
        <v>88</v>
      </c>
      <c r="AW564" s="12" t="s">
        <v>31</v>
      </c>
      <c r="AX564" s="12" t="s">
        <v>76</v>
      </c>
      <c r="AY564" s="159" t="s">
        <v>317</v>
      </c>
    </row>
    <row r="565" spans="2:65" s="13" customFormat="1" ht="10">
      <c r="B565" s="165"/>
      <c r="D565" s="158" t="s">
        <v>328</v>
      </c>
      <c r="E565" s="166" t="s">
        <v>1</v>
      </c>
      <c r="F565" s="167" t="s">
        <v>16919</v>
      </c>
      <c r="H565" s="168">
        <v>21.46</v>
      </c>
      <c r="I565" s="169"/>
      <c r="L565" s="165"/>
      <c r="M565" s="170"/>
      <c r="T565" s="171"/>
      <c r="AT565" s="166" t="s">
        <v>328</v>
      </c>
      <c r="AU565" s="166" t="s">
        <v>88</v>
      </c>
      <c r="AV565" s="13" t="s">
        <v>92</v>
      </c>
      <c r="AW565" s="13" t="s">
        <v>31</v>
      </c>
      <c r="AX565" s="13" t="s">
        <v>76</v>
      </c>
      <c r="AY565" s="166" t="s">
        <v>317</v>
      </c>
    </row>
    <row r="566" spans="2:65" s="12" customFormat="1" ht="10">
      <c r="B566" s="157"/>
      <c r="D566" s="158" t="s">
        <v>328</v>
      </c>
      <c r="E566" s="159" t="s">
        <v>1</v>
      </c>
      <c r="F566" s="160" t="s">
        <v>16920</v>
      </c>
      <c r="H566" s="161">
        <v>32.093000000000004</v>
      </c>
      <c r="I566" s="162"/>
      <c r="L566" s="157"/>
      <c r="M566" s="163"/>
      <c r="T566" s="164"/>
      <c r="AT566" s="159" t="s">
        <v>328</v>
      </c>
      <c r="AU566" s="159" t="s">
        <v>88</v>
      </c>
      <c r="AV566" s="12" t="s">
        <v>88</v>
      </c>
      <c r="AW566" s="12" t="s">
        <v>31</v>
      </c>
      <c r="AX566" s="12" t="s">
        <v>76</v>
      </c>
      <c r="AY566" s="159" t="s">
        <v>317</v>
      </c>
    </row>
    <row r="567" spans="2:65" s="13" customFormat="1" ht="10">
      <c r="B567" s="165"/>
      <c r="D567" s="158" t="s">
        <v>328</v>
      </c>
      <c r="E567" s="166" t="s">
        <v>1</v>
      </c>
      <c r="F567" s="167" t="s">
        <v>16921</v>
      </c>
      <c r="H567" s="168">
        <v>32.093000000000004</v>
      </c>
      <c r="I567" s="169"/>
      <c r="L567" s="165"/>
      <c r="M567" s="170"/>
      <c r="T567" s="171"/>
      <c r="AT567" s="166" t="s">
        <v>328</v>
      </c>
      <c r="AU567" s="166" t="s">
        <v>88</v>
      </c>
      <c r="AV567" s="13" t="s">
        <v>92</v>
      </c>
      <c r="AW567" s="13" t="s">
        <v>31</v>
      </c>
      <c r="AX567" s="13" t="s">
        <v>76</v>
      </c>
      <c r="AY567" s="166" t="s">
        <v>317</v>
      </c>
    </row>
    <row r="568" spans="2:65" s="12" customFormat="1" ht="10">
      <c r="B568" s="157"/>
      <c r="D568" s="158" t="s">
        <v>328</v>
      </c>
      <c r="E568" s="159" t="s">
        <v>1</v>
      </c>
      <c r="F568" s="160" t="s">
        <v>16922</v>
      </c>
      <c r="H568" s="161">
        <v>244.239</v>
      </c>
      <c r="I568" s="162"/>
      <c r="L568" s="157"/>
      <c r="M568" s="163"/>
      <c r="T568" s="164"/>
      <c r="AT568" s="159" t="s">
        <v>328</v>
      </c>
      <c r="AU568" s="159" t="s">
        <v>88</v>
      </c>
      <c r="AV568" s="12" t="s">
        <v>88</v>
      </c>
      <c r="AW568" s="12" t="s">
        <v>31</v>
      </c>
      <c r="AX568" s="12" t="s">
        <v>76</v>
      </c>
      <c r="AY568" s="159" t="s">
        <v>317</v>
      </c>
    </row>
    <row r="569" spans="2:65" s="13" customFormat="1" ht="10">
      <c r="B569" s="165"/>
      <c r="D569" s="158" t="s">
        <v>328</v>
      </c>
      <c r="E569" s="166" t="s">
        <v>1</v>
      </c>
      <c r="F569" s="167" t="s">
        <v>16923</v>
      </c>
      <c r="H569" s="168">
        <v>244.239</v>
      </c>
      <c r="I569" s="169"/>
      <c r="L569" s="165"/>
      <c r="M569" s="170"/>
      <c r="T569" s="171"/>
      <c r="AT569" s="166" t="s">
        <v>328</v>
      </c>
      <c r="AU569" s="166" t="s">
        <v>88</v>
      </c>
      <c r="AV569" s="13" t="s">
        <v>92</v>
      </c>
      <c r="AW569" s="13" t="s">
        <v>31</v>
      </c>
      <c r="AX569" s="13" t="s">
        <v>76</v>
      </c>
      <c r="AY569" s="166" t="s">
        <v>317</v>
      </c>
    </row>
    <row r="570" spans="2:65" s="14" customFormat="1" ht="10">
      <c r="B570" s="172"/>
      <c r="D570" s="158" t="s">
        <v>328</v>
      </c>
      <c r="E570" s="173" t="s">
        <v>1</v>
      </c>
      <c r="F570" s="174" t="s">
        <v>332</v>
      </c>
      <c r="H570" s="175">
        <v>934.11199999999997</v>
      </c>
      <c r="I570" s="176"/>
      <c r="L570" s="172"/>
      <c r="M570" s="177"/>
      <c r="T570" s="178"/>
      <c r="AT570" s="173" t="s">
        <v>328</v>
      </c>
      <c r="AU570" s="173" t="s">
        <v>88</v>
      </c>
      <c r="AV570" s="14" t="s">
        <v>323</v>
      </c>
      <c r="AW570" s="14" t="s">
        <v>31</v>
      </c>
      <c r="AX570" s="14" t="s">
        <v>83</v>
      </c>
      <c r="AY570" s="173" t="s">
        <v>317</v>
      </c>
    </row>
    <row r="571" spans="2:65" s="1" customFormat="1" ht="24.15" customHeight="1">
      <c r="B571" s="142"/>
      <c r="C571" s="143" t="s">
        <v>1841</v>
      </c>
      <c r="D571" s="143" t="s">
        <v>319</v>
      </c>
      <c r="E571" s="144" t="s">
        <v>16459</v>
      </c>
      <c r="F571" s="145" t="s">
        <v>15072</v>
      </c>
      <c r="G571" s="146" t="s">
        <v>439</v>
      </c>
      <c r="H571" s="147">
        <v>3.8889999999999998</v>
      </c>
      <c r="I571" s="148"/>
      <c r="J571" s="149">
        <f>ROUND(I571*H571,2)</f>
        <v>0</v>
      </c>
      <c r="K571" s="150"/>
      <c r="L571" s="31"/>
      <c r="M571" s="151" t="s">
        <v>1</v>
      </c>
      <c r="N571" s="152" t="s">
        <v>42</v>
      </c>
      <c r="P571" s="153">
        <f>O571*H571</f>
        <v>0</v>
      </c>
      <c r="Q571" s="153">
        <v>0</v>
      </c>
      <c r="R571" s="153">
        <f>Q571*H571</f>
        <v>0</v>
      </c>
      <c r="S571" s="153">
        <v>0</v>
      </c>
      <c r="T571" s="154">
        <f>S571*H571</f>
        <v>0</v>
      </c>
      <c r="AR571" s="155" t="s">
        <v>396</v>
      </c>
      <c r="AT571" s="155" t="s">
        <v>319</v>
      </c>
      <c r="AU571" s="155" t="s">
        <v>88</v>
      </c>
      <c r="AY571" s="16" t="s">
        <v>317</v>
      </c>
      <c r="BE571" s="156">
        <f>IF(N571="základná",J571,0)</f>
        <v>0</v>
      </c>
      <c r="BF571" s="156">
        <f>IF(N571="znížená",J571,0)</f>
        <v>0</v>
      </c>
      <c r="BG571" s="156">
        <f>IF(N571="zákl. prenesená",J571,0)</f>
        <v>0</v>
      </c>
      <c r="BH571" s="156">
        <f>IF(N571="zníž. prenesená",J571,0)</f>
        <v>0</v>
      </c>
      <c r="BI571" s="156">
        <f>IF(N571="nulová",J571,0)</f>
        <v>0</v>
      </c>
      <c r="BJ571" s="16" t="s">
        <v>88</v>
      </c>
      <c r="BK571" s="156">
        <f>ROUND(I571*H571,2)</f>
        <v>0</v>
      </c>
      <c r="BL571" s="16" t="s">
        <v>396</v>
      </c>
      <c r="BM571" s="155" t="s">
        <v>16959</v>
      </c>
    </row>
    <row r="572" spans="2:65" s="11" customFormat="1" ht="22.75" customHeight="1">
      <c r="B572" s="130"/>
      <c r="D572" s="131" t="s">
        <v>75</v>
      </c>
      <c r="E572" s="140" t="s">
        <v>7011</v>
      </c>
      <c r="F572" s="140" t="s">
        <v>7012</v>
      </c>
      <c r="I572" s="133"/>
      <c r="J572" s="141">
        <f>BK572</f>
        <v>0</v>
      </c>
      <c r="L572" s="130"/>
      <c r="M572" s="135"/>
      <c r="P572" s="136">
        <f>SUM(P573:P584)</f>
        <v>0</v>
      </c>
      <c r="R572" s="136">
        <f>SUM(R573:R584)</f>
        <v>0.10035400000000001</v>
      </c>
      <c r="T572" s="137">
        <f>SUM(T573:T584)</f>
        <v>0</v>
      </c>
      <c r="AR572" s="131" t="s">
        <v>88</v>
      </c>
      <c r="AT572" s="138" t="s">
        <v>75</v>
      </c>
      <c r="AU572" s="138" t="s">
        <v>83</v>
      </c>
      <c r="AY572" s="131" t="s">
        <v>317</v>
      </c>
      <c r="BK572" s="139">
        <f>SUM(BK573:BK584)</f>
        <v>0</v>
      </c>
    </row>
    <row r="573" spans="2:65" s="1" customFormat="1" ht="21.75" customHeight="1">
      <c r="B573" s="142"/>
      <c r="C573" s="143" t="s">
        <v>1957</v>
      </c>
      <c r="D573" s="143" t="s">
        <v>319</v>
      </c>
      <c r="E573" s="144" t="s">
        <v>16960</v>
      </c>
      <c r="F573" s="145" t="s">
        <v>16961</v>
      </c>
      <c r="G573" s="146" t="s">
        <v>467</v>
      </c>
      <c r="H573" s="147">
        <v>2</v>
      </c>
      <c r="I573" s="148"/>
      <c r="J573" s="149">
        <f>ROUND(I573*H573,2)</f>
        <v>0</v>
      </c>
      <c r="K573" s="150"/>
      <c r="L573" s="31"/>
      <c r="M573" s="151" t="s">
        <v>1</v>
      </c>
      <c r="N573" s="152" t="s">
        <v>42</v>
      </c>
      <c r="P573" s="153">
        <f>O573*H573</f>
        <v>0</v>
      </c>
      <c r="Q573" s="153">
        <v>0</v>
      </c>
      <c r="R573" s="153">
        <f>Q573*H573</f>
        <v>0</v>
      </c>
      <c r="S573" s="153">
        <v>0</v>
      </c>
      <c r="T573" s="154">
        <f>S573*H573</f>
        <v>0</v>
      </c>
      <c r="AR573" s="155" t="s">
        <v>396</v>
      </c>
      <c r="AT573" s="155" t="s">
        <v>319</v>
      </c>
      <c r="AU573" s="155" t="s">
        <v>88</v>
      </c>
      <c r="AY573" s="16" t="s">
        <v>317</v>
      </c>
      <c r="BE573" s="156">
        <f>IF(N573="základná",J573,0)</f>
        <v>0</v>
      </c>
      <c r="BF573" s="156">
        <f>IF(N573="znížená",J573,0)</f>
        <v>0</v>
      </c>
      <c r="BG573" s="156">
        <f>IF(N573="zákl. prenesená",J573,0)</f>
        <v>0</v>
      </c>
      <c r="BH573" s="156">
        <f>IF(N573="zníž. prenesená",J573,0)</f>
        <v>0</v>
      </c>
      <c r="BI573" s="156">
        <f>IF(N573="nulová",J573,0)</f>
        <v>0</v>
      </c>
      <c r="BJ573" s="16" t="s">
        <v>88</v>
      </c>
      <c r="BK573" s="156">
        <f>ROUND(I573*H573,2)</f>
        <v>0</v>
      </c>
      <c r="BL573" s="16" t="s">
        <v>396</v>
      </c>
      <c r="BM573" s="155" t="s">
        <v>16962</v>
      </c>
    </row>
    <row r="574" spans="2:65" s="1" customFormat="1" ht="24.15" customHeight="1">
      <c r="B574" s="142"/>
      <c r="C574" s="179" t="s">
        <v>1961</v>
      </c>
      <c r="D574" s="179" t="s">
        <v>454</v>
      </c>
      <c r="E574" s="180" t="s">
        <v>16963</v>
      </c>
      <c r="F574" s="181" t="s">
        <v>16964</v>
      </c>
      <c r="G574" s="182" t="s">
        <v>467</v>
      </c>
      <c r="H574" s="183">
        <v>2</v>
      </c>
      <c r="I574" s="184"/>
      <c r="J574" s="185">
        <f>ROUND(I574*H574,2)</f>
        <v>0</v>
      </c>
      <c r="K574" s="186"/>
      <c r="L574" s="187"/>
      <c r="M574" s="188" t="s">
        <v>1</v>
      </c>
      <c r="N574" s="189" t="s">
        <v>42</v>
      </c>
      <c r="P574" s="153">
        <f>O574*H574</f>
        <v>0</v>
      </c>
      <c r="Q574" s="153">
        <v>1.2999999999999999E-3</v>
      </c>
      <c r="R574" s="153">
        <f>Q574*H574</f>
        <v>2.5999999999999999E-3</v>
      </c>
      <c r="S574" s="153">
        <v>0</v>
      </c>
      <c r="T574" s="154">
        <f>S574*H574</f>
        <v>0</v>
      </c>
      <c r="AR574" s="155" t="s">
        <v>481</v>
      </c>
      <c r="AT574" s="155" t="s">
        <v>454</v>
      </c>
      <c r="AU574" s="155" t="s">
        <v>88</v>
      </c>
      <c r="AY574" s="16" t="s">
        <v>317</v>
      </c>
      <c r="BE574" s="156">
        <f>IF(N574="základná",J574,0)</f>
        <v>0</v>
      </c>
      <c r="BF574" s="156">
        <f>IF(N574="znížená",J574,0)</f>
        <v>0</v>
      </c>
      <c r="BG574" s="156">
        <f>IF(N574="zákl. prenesená",J574,0)</f>
        <v>0</v>
      </c>
      <c r="BH574" s="156">
        <f>IF(N574="zníž. prenesená",J574,0)</f>
        <v>0</v>
      </c>
      <c r="BI574" s="156">
        <f>IF(N574="nulová",J574,0)</f>
        <v>0</v>
      </c>
      <c r="BJ574" s="16" t="s">
        <v>88</v>
      </c>
      <c r="BK574" s="156">
        <f>ROUND(I574*H574,2)</f>
        <v>0</v>
      </c>
      <c r="BL574" s="16" t="s">
        <v>396</v>
      </c>
      <c r="BM574" s="155" t="s">
        <v>16965</v>
      </c>
    </row>
    <row r="575" spans="2:65" s="1" customFormat="1" ht="16.5" customHeight="1">
      <c r="B575" s="142"/>
      <c r="C575" s="143" t="s">
        <v>493</v>
      </c>
      <c r="D575" s="143" t="s">
        <v>319</v>
      </c>
      <c r="E575" s="144" t="s">
        <v>16966</v>
      </c>
      <c r="F575" s="145" t="s">
        <v>16967</v>
      </c>
      <c r="G575" s="146" t="s">
        <v>444</v>
      </c>
      <c r="H575" s="147">
        <v>13.21</v>
      </c>
      <c r="I575" s="148"/>
      <c r="J575" s="149">
        <f>ROUND(I575*H575,2)</f>
        <v>0</v>
      </c>
      <c r="K575" s="150"/>
      <c r="L575" s="31"/>
      <c r="M575" s="151" t="s">
        <v>1</v>
      </c>
      <c r="N575" s="152" t="s">
        <v>42</v>
      </c>
      <c r="P575" s="153">
        <f>O575*H575</f>
        <v>0</v>
      </c>
      <c r="Q575" s="153">
        <v>0</v>
      </c>
      <c r="R575" s="153">
        <f>Q575*H575</f>
        <v>0</v>
      </c>
      <c r="S575" s="153">
        <v>0</v>
      </c>
      <c r="T575" s="154">
        <f>S575*H575</f>
        <v>0</v>
      </c>
      <c r="AR575" s="155" t="s">
        <v>396</v>
      </c>
      <c r="AT575" s="155" t="s">
        <v>319</v>
      </c>
      <c r="AU575" s="155" t="s">
        <v>88</v>
      </c>
      <c r="AY575" s="16" t="s">
        <v>317</v>
      </c>
      <c r="BE575" s="156">
        <f>IF(N575="základná",J575,0)</f>
        <v>0</v>
      </c>
      <c r="BF575" s="156">
        <f>IF(N575="znížená",J575,0)</f>
        <v>0</v>
      </c>
      <c r="BG575" s="156">
        <f>IF(N575="zákl. prenesená",J575,0)</f>
        <v>0</v>
      </c>
      <c r="BH575" s="156">
        <f>IF(N575="zníž. prenesená",J575,0)</f>
        <v>0</v>
      </c>
      <c r="BI575" s="156">
        <f>IF(N575="nulová",J575,0)</f>
        <v>0</v>
      </c>
      <c r="BJ575" s="16" t="s">
        <v>88</v>
      </c>
      <c r="BK575" s="156">
        <f>ROUND(I575*H575,2)</f>
        <v>0</v>
      </c>
      <c r="BL575" s="16" t="s">
        <v>396</v>
      </c>
      <c r="BM575" s="155" t="s">
        <v>16968</v>
      </c>
    </row>
    <row r="576" spans="2:65" s="12" customFormat="1" ht="10">
      <c r="B576" s="157"/>
      <c r="D576" s="158" t="s">
        <v>328</v>
      </c>
      <c r="E576" s="159" t="s">
        <v>1</v>
      </c>
      <c r="F576" s="160" t="s">
        <v>16969</v>
      </c>
      <c r="H576" s="161">
        <v>3</v>
      </c>
      <c r="I576" s="162"/>
      <c r="L576" s="157"/>
      <c r="M576" s="163"/>
      <c r="T576" s="164"/>
      <c r="AT576" s="159" t="s">
        <v>328</v>
      </c>
      <c r="AU576" s="159" t="s">
        <v>88</v>
      </c>
      <c r="AV576" s="12" t="s">
        <v>88</v>
      </c>
      <c r="AW576" s="12" t="s">
        <v>31</v>
      </c>
      <c r="AX576" s="12" t="s">
        <v>76</v>
      </c>
      <c r="AY576" s="159" t="s">
        <v>317</v>
      </c>
    </row>
    <row r="577" spans="2:65" s="13" customFormat="1" ht="10">
      <c r="B577" s="165"/>
      <c r="D577" s="158" t="s">
        <v>328</v>
      </c>
      <c r="E577" s="166" t="s">
        <v>1</v>
      </c>
      <c r="F577" s="167" t="s">
        <v>16970</v>
      </c>
      <c r="H577" s="168">
        <v>3</v>
      </c>
      <c r="I577" s="169"/>
      <c r="L577" s="165"/>
      <c r="M577" s="170"/>
      <c r="T577" s="171"/>
      <c r="AT577" s="166" t="s">
        <v>328</v>
      </c>
      <c r="AU577" s="166" t="s">
        <v>88</v>
      </c>
      <c r="AV577" s="13" t="s">
        <v>92</v>
      </c>
      <c r="AW577" s="13" t="s">
        <v>31</v>
      </c>
      <c r="AX577" s="13" t="s">
        <v>76</v>
      </c>
      <c r="AY577" s="166" t="s">
        <v>317</v>
      </c>
    </row>
    <row r="578" spans="2:65" s="12" customFormat="1" ht="10">
      <c r="B578" s="157"/>
      <c r="D578" s="158" t="s">
        <v>328</v>
      </c>
      <c r="E578" s="159" t="s">
        <v>1</v>
      </c>
      <c r="F578" s="160" t="s">
        <v>16971</v>
      </c>
      <c r="H578" s="161">
        <v>5.61</v>
      </c>
      <c r="I578" s="162"/>
      <c r="L578" s="157"/>
      <c r="M578" s="163"/>
      <c r="T578" s="164"/>
      <c r="AT578" s="159" t="s">
        <v>328</v>
      </c>
      <c r="AU578" s="159" t="s">
        <v>88</v>
      </c>
      <c r="AV578" s="12" t="s">
        <v>88</v>
      </c>
      <c r="AW578" s="12" t="s">
        <v>31</v>
      </c>
      <c r="AX578" s="12" t="s">
        <v>76</v>
      </c>
      <c r="AY578" s="159" t="s">
        <v>317</v>
      </c>
    </row>
    <row r="579" spans="2:65" s="13" customFormat="1" ht="10">
      <c r="B579" s="165"/>
      <c r="D579" s="158" t="s">
        <v>328</v>
      </c>
      <c r="E579" s="166" t="s">
        <v>1</v>
      </c>
      <c r="F579" s="167" t="s">
        <v>16972</v>
      </c>
      <c r="H579" s="168">
        <v>5.61</v>
      </c>
      <c r="I579" s="169"/>
      <c r="L579" s="165"/>
      <c r="M579" s="170"/>
      <c r="T579" s="171"/>
      <c r="AT579" s="166" t="s">
        <v>328</v>
      </c>
      <c r="AU579" s="166" t="s">
        <v>88</v>
      </c>
      <c r="AV579" s="13" t="s">
        <v>92</v>
      </c>
      <c r="AW579" s="13" t="s">
        <v>31</v>
      </c>
      <c r="AX579" s="13" t="s">
        <v>76</v>
      </c>
      <c r="AY579" s="166" t="s">
        <v>317</v>
      </c>
    </row>
    <row r="580" spans="2:65" s="12" customFormat="1" ht="10">
      <c r="B580" s="157"/>
      <c r="D580" s="158" t="s">
        <v>328</v>
      </c>
      <c r="E580" s="159" t="s">
        <v>1</v>
      </c>
      <c r="F580" s="160" t="s">
        <v>16973</v>
      </c>
      <c r="H580" s="161">
        <v>4.5999999999999996</v>
      </c>
      <c r="I580" s="162"/>
      <c r="L580" s="157"/>
      <c r="M580" s="163"/>
      <c r="T580" s="164"/>
      <c r="AT580" s="159" t="s">
        <v>328</v>
      </c>
      <c r="AU580" s="159" t="s">
        <v>88</v>
      </c>
      <c r="AV580" s="12" t="s">
        <v>88</v>
      </c>
      <c r="AW580" s="12" t="s">
        <v>31</v>
      </c>
      <c r="AX580" s="12" t="s">
        <v>76</v>
      </c>
      <c r="AY580" s="159" t="s">
        <v>317</v>
      </c>
    </row>
    <row r="581" spans="2:65" s="13" customFormat="1" ht="10">
      <c r="B581" s="165"/>
      <c r="D581" s="158" t="s">
        <v>328</v>
      </c>
      <c r="E581" s="166" t="s">
        <v>1</v>
      </c>
      <c r="F581" s="167" t="s">
        <v>16974</v>
      </c>
      <c r="H581" s="168">
        <v>4.5999999999999996</v>
      </c>
      <c r="I581" s="169"/>
      <c r="L581" s="165"/>
      <c r="M581" s="170"/>
      <c r="T581" s="171"/>
      <c r="AT581" s="166" t="s">
        <v>328</v>
      </c>
      <c r="AU581" s="166" t="s">
        <v>88</v>
      </c>
      <c r="AV581" s="13" t="s">
        <v>92</v>
      </c>
      <c r="AW581" s="13" t="s">
        <v>31</v>
      </c>
      <c r="AX581" s="13" t="s">
        <v>76</v>
      </c>
      <c r="AY581" s="166" t="s">
        <v>317</v>
      </c>
    </row>
    <row r="582" spans="2:65" s="14" customFormat="1" ht="10">
      <c r="B582" s="172"/>
      <c r="D582" s="158" t="s">
        <v>328</v>
      </c>
      <c r="E582" s="173" t="s">
        <v>1</v>
      </c>
      <c r="F582" s="174" t="s">
        <v>332</v>
      </c>
      <c r="H582" s="175">
        <v>13.209999999999999</v>
      </c>
      <c r="I582" s="176"/>
      <c r="L582" s="172"/>
      <c r="M582" s="177"/>
      <c r="T582" s="178"/>
      <c r="AT582" s="173" t="s">
        <v>328</v>
      </c>
      <c r="AU582" s="173" t="s">
        <v>88</v>
      </c>
      <c r="AV582" s="14" t="s">
        <v>323</v>
      </c>
      <c r="AW582" s="14" t="s">
        <v>31</v>
      </c>
      <c r="AX582" s="14" t="s">
        <v>83</v>
      </c>
      <c r="AY582" s="173" t="s">
        <v>317</v>
      </c>
    </row>
    <row r="583" spans="2:65" s="1" customFormat="1" ht="24.15" customHeight="1">
      <c r="B583" s="142"/>
      <c r="C583" s="179" t="s">
        <v>1849</v>
      </c>
      <c r="D583" s="179" t="s">
        <v>454</v>
      </c>
      <c r="E583" s="180" t="s">
        <v>16975</v>
      </c>
      <c r="F583" s="181" t="s">
        <v>16976</v>
      </c>
      <c r="G583" s="182" t="s">
        <v>444</v>
      </c>
      <c r="H583" s="183">
        <v>13.21</v>
      </c>
      <c r="I583" s="184"/>
      <c r="J583" s="185">
        <f>ROUND(I583*H583,2)</f>
        <v>0</v>
      </c>
      <c r="K583" s="186"/>
      <c r="L583" s="187"/>
      <c r="M583" s="188" t="s">
        <v>1</v>
      </c>
      <c r="N583" s="189" t="s">
        <v>42</v>
      </c>
      <c r="P583" s="153">
        <f>O583*H583</f>
        <v>0</v>
      </c>
      <c r="Q583" s="153">
        <v>7.4000000000000003E-3</v>
      </c>
      <c r="R583" s="153">
        <f>Q583*H583</f>
        <v>9.7754000000000008E-2</v>
      </c>
      <c r="S583" s="153">
        <v>0</v>
      </c>
      <c r="T583" s="154">
        <f>S583*H583</f>
        <v>0</v>
      </c>
      <c r="AR583" s="155" t="s">
        <v>481</v>
      </c>
      <c r="AT583" s="155" t="s">
        <v>454</v>
      </c>
      <c r="AU583" s="155" t="s">
        <v>88</v>
      </c>
      <c r="AY583" s="16" t="s">
        <v>317</v>
      </c>
      <c r="BE583" s="156">
        <f>IF(N583="základná",J583,0)</f>
        <v>0</v>
      </c>
      <c r="BF583" s="156">
        <f>IF(N583="znížená",J583,0)</f>
        <v>0</v>
      </c>
      <c r="BG583" s="156">
        <f>IF(N583="zákl. prenesená",J583,0)</f>
        <v>0</v>
      </c>
      <c r="BH583" s="156">
        <f>IF(N583="zníž. prenesená",J583,0)</f>
        <v>0</v>
      </c>
      <c r="BI583" s="156">
        <f>IF(N583="nulová",J583,0)</f>
        <v>0</v>
      </c>
      <c r="BJ583" s="16" t="s">
        <v>88</v>
      </c>
      <c r="BK583" s="156">
        <f>ROUND(I583*H583,2)</f>
        <v>0</v>
      </c>
      <c r="BL583" s="16" t="s">
        <v>396</v>
      </c>
      <c r="BM583" s="155" t="s">
        <v>16977</v>
      </c>
    </row>
    <row r="584" spans="2:65" s="1" customFormat="1" ht="24.15" customHeight="1">
      <c r="B584" s="142"/>
      <c r="C584" s="143" t="s">
        <v>1853</v>
      </c>
      <c r="D584" s="143" t="s">
        <v>319</v>
      </c>
      <c r="E584" s="144" t="s">
        <v>15943</v>
      </c>
      <c r="F584" s="145" t="s">
        <v>15944</v>
      </c>
      <c r="G584" s="146" t="s">
        <v>639</v>
      </c>
      <c r="H584" s="198"/>
      <c r="I584" s="148"/>
      <c r="J584" s="149">
        <f>ROUND(I584*H584,2)</f>
        <v>0</v>
      </c>
      <c r="K584" s="150"/>
      <c r="L584" s="31"/>
      <c r="M584" s="151" t="s">
        <v>1</v>
      </c>
      <c r="N584" s="152" t="s">
        <v>42</v>
      </c>
      <c r="P584" s="153">
        <f>O584*H584</f>
        <v>0</v>
      </c>
      <c r="Q584" s="153">
        <v>0</v>
      </c>
      <c r="R584" s="153">
        <f>Q584*H584</f>
        <v>0</v>
      </c>
      <c r="S584" s="153">
        <v>0</v>
      </c>
      <c r="T584" s="154">
        <f>S584*H584</f>
        <v>0</v>
      </c>
      <c r="AR584" s="155" t="s">
        <v>396</v>
      </c>
      <c r="AT584" s="155" t="s">
        <v>319</v>
      </c>
      <c r="AU584" s="155" t="s">
        <v>88</v>
      </c>
      <c r="AY584" s="16" t="s">
        <v>317</v>
      </c>
      <c r="BE584" s="156">
        <f>IF(N584="základná",J584,0)</f>
        <v>0</v>
      </c>
      <c r="BF584" s="156">
        <f>IF(N584="znížená",J584,0)</f>
        <v>0</v>
      </c>
      <c r="BG584" s="156">
        <f>IF(N584="zákl. prenesená",J584,0)</f>
        <v>0</v>
      </c>
      <c r="BH584" s="156">
        <f>IF(N584="zníž. prenesená",J584,0)</f>
        <v>0</v>
      </c>
      <c r="BI584" s="156">
        <f>IF(N584="nulová",J584,0)</f>
        <v>0</v>
      </c>
      <c r="BJ584" s="16" t="s">
        <v>88</v>
      </c>
      <c r="BK584" s="156">
        <f>ROUND(I584*H584,2)</f>
        <v>0</v>
      </c>
      <c r="BL584" s="16" t="s">
        <v>396</v>
      </c>
      <c r="BM584" s="155" t="s">
        <v>16978</v>
      </c>
    </row>
    <row r="585" spans="2:65" s="11" customFormat="1" ht="22.75" customHeight="1">
      <c r="B585" s="130"/>
      <c r="D585" s="131" t="s">
        <v>75</v>
      </c>
      <c r="E585" s="140" t="s">
        <v>3377</v>
      </c>
      <c r="F585" s="140" t="s">
        <v>7155</v>
      </c>
      <c r="I585" s="133"/>
      <c r="J585" s="141">
        <f>BK585</f>
        <v>0</v>
      </c>
      <c r="L585" s="130"/>
      <c r="M585" s="135"/>
      <c r="P585" s="136">
        <f>SUM(P586:P597)</f>
        <v>0</v>
      </c>
      <c r="R585" s="136">
        <f>SUM(R586:R597)</f>
        <v>1.6245000000000002E-2</v>
      </c>
      <c r="T585" s="137">
        <f>SUM(T586:T597)</f>
        <v>0</v>
      </c>
      <c r="AR585" s="131" t="s">
        <v>88</v>
      </c>
      <c r="AT585" s="138" t="s">
        <v>75</v>
      </c>
      <c r="AU585" s="138" t="s">
        <v>83</v>
      </c>
      <c r="AY585" s="131" t="s">
        <v>317</v>
      </c>
      <c r="BK585" s="139">
        <f>SUM(BK586:BK597)</f>
        <v>0</v>
      </c>
    </row>
    <row r="586" spans="2:65" s="1" customFormat="1" ht="16.5" customHeight="1">
      <c r="B586" s="142"/>
      <c r="C586" s="143" t="s">
        <v>1859</v>
      </c>
      <c r="D586" s="143" t="s">
        <v>319</v>
      </c>
      <c r="E586" s="144" t="s">
        <v>7418</v>
      </c>
      <c r="F586" s="145" t="s">
        <v>16979</v>
      </c>
      <c r="G586" s="146" t="s">
        <v>444</v>
      </c>
      <c r="H586" s="147">
        <v>180.5</v>
      </c>
      <c r="I586" s="148"/>
      <c r="J586" s="149">
        <f>ROUND(I586*H586,2)</f>
        <v>0</v>
      </c>
      <c r="K586" s="150"/>
      <c r="L586" s="31"/>
      <c r="M586" s="151" t="s">
        <v>1</v>
      </c>
      <c r="N586" s="152" t="s">
        <v>42</v>
      </c>
      <c r="P586" s="153">
        <f>O586*H586</f>
        <v>0</v>
      </c>
      <c r="Q586" s="153">
        <v>0</v>
      </c>
      <c r="R586" s="153">
        <f>Q586*H586</f>
        <v>0</v>
      </c>
      <c r="S586" s="153">
        <v>0</v>
      </c>
      <c r="T586" s="154">
        <f>S586*H586</f>
        <v>0</v>
      </c>
      <c r="AR586" s="155" t="s">
        <v>396</v>
      </c>
      <c r="AT586" s="155" t="s">
        <v>319</v>
      </c>
      <c r="AU586" s="155" t="s">
        <v>88</v>
      </c>
      <c r="AY586" s="16" t="s">
        <v>317</v>
      </c>
      <c r="BE586" s="156">
        <f>IF(N586="základná",J586,0)</f>
        <v>0</v>
      </c>
      <c r="BF586" s="156">
        <f>IF(N586="znížená",J586,0)</f>
        <v>0</v>
      </c>
      <c r="BG586" s="156">
        <f>IF(N586="zákl. prenesená",J586,0)</f>
        <v>0</v>
      </c>
      <c r="BH586" s="156">
        <f>IF(N586="zníž. prenesená",J586,0)</f>
        <v>0</v>
      </c>
      <c r="BI586" s="156">
        <f>IF(N586="nulová",J586,0)</f>
        <v>0</v>
      </c>
      <c r="BJ586" s="16" t="s">
        <v>88</v>
      </c>
      <c r="BK586" s="156">
        <f>ROUND(I586*H586,2)</f>
        <v>0</v>
      </c>
      <c r="BL586" s="16" t="s">
        <v>396</v>
      </c>
      <c r="BM586" s="155" t="s">
        <v>16980</v>
      </c>
    </row>
    <row r="587" spans="2:65" s="12" customFormat="1" ht="10">
      <c r="B587" s="157"/>
      <c r="D587" s="158" t="s">
        <v>328</v>
      </c>
      <c r="E587" s="159" t="s">
        <v>1</v>
      </c>
      <c r="F587" s="160" t="s">
        <v>16981</v>
      </c>
      <c r="H587" s="161">
        <v>180.5</v>
      </c>
      <c r="I587" s="162"/>
      <c r="L587" s="157"/>
      <c r="M587" s="163"/>
      <c r="T587" s="164"/>
      <c r="AT587" s="159" t="s">
        <v>328</v>
      </c>
      <c r="AU587" s="159" t="s">
        <v>88</v>
      </c>
      <c r="AV587" s="12" t="s">
        <v>88</v>
      </c>
      <c r="AW587" s="12" t="s">
        <v>31</v>
      </c>
      <c r="AX587" s="12" t="s">
        <v>76</v>
      </c>
      <c r="AY587" s="159" t="s">
        <v>317</v>
      </c>
    </row>
    <row r="588" spans="2:65" s="13" customFormat="1" ht="10">
      <c r="B588" s="165"/>
      <c r="D588" s="158" t="s">
        <v>328</v>
      </c>
      <c r="E588" s="166" t="s">
        <v>1</v>
      </c>
      <c r="F588" s="167" t="s">
        <v>16982</v>
      </c>
      <c r="H588" s="168">
        <v>180.5</v>
      </c>
      <c r="I588" s="169"/>
      <c r="L588" s="165"/>
      <c r="M588" s="170"/>
      <c r="T588" s="171"/>
      <c r="AT588" s="166" t="s">
        <v>328</v>
      </c>
      <c r="AU588" s="166" t="s">
        <v>88</v>
      </c>
      <c r="AV588" s="13" t="s">
        <v>92</v>
      </c>
      <c r="AW588" s="13" t="s">
        <v>31</v>
      </c>
      <c r="AX588" s="13" t="s">
        <v>76</v>
      </c>
      <c r="AY588" s="166" t="s">
        <v>317</v>
      </c>
    </row>
    <row r="589" spans="2:65" s="14" customFormat="1" ht="10">
      <c r="B589" s="172"/>
      <c r="D589" s="158" t="s">
        <v>328</v>
      </c>
      <c r="E589" s="173" t="s">
        <v>1</v>
      </c>
      <c r="F589" s="174" t="s">
        <v>332</v>
      </c>
      <c r="H589" s="175">
        <v>180.5</v>
      </c>
      <c r="I589" s="176"/>
      <c r="L589" s="172"/>
      <c r="M589" s="177"/>
      <c r="T589" s="178"/>
      <c r="AT589" s="173" t="s">
        <v>328</v>
      </c>
      <c r="AU589" s="173" t="s">
        <v>88</v>
      </c>
      <c r="AV589" s="14" t="s">
        <v>323</v>
      </c>
      <c r="AW589" s="14" t="s">
        <v>31</v>
      </c>
      <c r="AX589" s="14" t="s">
        <v>83</v>
      </c>
      <c r="AY589" s="173" t="s">
        <v>317</v>
      </c>
    </row>
    <row r="590" spans="2:65" s="1" customFormat="1" ht="24.15" customHeight="1">
      <c r="B590" s="142"/>
      <c r="C590" s="143" t="s">
        <v>1868</v>
      </c>
      <c r="D590" s="143" t="s">
        <v>319</v>
      </c>
      <c r="E590" s="144" t="s">
        <v>7424</v>
      </c>
      <c r="F590" s="145" t="s">
        <v>16983</v>
      </c>
      <c r="G590" s="146" t="s">
        <v>444</v>
      </c>
      <c r="H590" s="147">
        <v>180.5</v>
      </c>
      <c r="I590" s="148"/>
      <c r="J590" s="149">
        <f>ROUND(I590*H590,2)</f>
        <v>0</v>
      </c>
      <c r="K590" s="150"/>
      <c r="L590" s="31"/>
      <c r="M590" s="151" t="s">
        <v>1</v>
      </c>
      <c r="N590" s="152" t="s">
        <v>42</v>
      </c>
      <c r="P590" s="153">
        <f>O590*H590</f>
        <v>0</v>
      </c>
      <c r="Q590" s="153">
        <v>9.0000000000000006E-5</v>
      </c>
      <c r="R590" s="153">
        <f>Q590*H590</f>
        <v>1.6245000000000002E-2</v>
      </c>
      <c r="S590" s="153">
        <v>0</v>
      </c>
      <c r="T590" s="154">
        <f>S590*H590</f>
        <v>0</v>
      </c>
      <c r="AR590" s="155" t="s">
        <v>396</v>
      </c>
      <c r="AT590" s="155" t="s">
        <v>319</v>
      </c>
      <c r="AU590" s="155" t="s">
        <v>88</v>
      </c>
      <c r="AY590" s="16" t="s">
        <v>317</v>
      </c>
      <c r="BE590" s="156">
        <f>IF(N590="základná",J590,0)</f>
        <v>0</v>
      </c>
      <c r="BF590" s="156">
        <f>IF(N590="znížená",J590,0)</f>
        <v>0</v>
      </c>
      <c r="BG590" s="156">
        <f>IF(N590="zákl. prenesená",J590,0)</f>
        <v>0</v>
      </c>
      <c r="BH590" s="156">
        <f>IF(N590="zníž. prenesená",J590,0)</f>
        <v>0</v>
      </c>
      <c r="BI590" s="156">
        <f>IF(N590="nulová",J590,0)</f>
        <v>0</v>
      </c>
      <c r="BJ590" s="16" t="s">
        <v>88</v>
      </c>
      <c r="BK590" s="156">
        <f>ROUND(I590*H590,2)</f>
        <v>0</v>
      </c>
      <c r="BL590" s="16" t="s">
        <v>396</v>
      </c>
      <c r="BM590" s="155" t="s">
        <v>16984</v>
      </c>
    </row>
    <row r="591" spans="2:65" s="12" customFormat="1" ht="10">
      <c r="B591" s="157"/>
      <c r="D591" s="158" t="s">
        <v>328</v>
      </c>
      <c r="E591" s="159" t="s">
        <v>1</v>
      </c>
      <c r="F591" s="160" t="s">
        <v>16981</v>
      </c>
      <c r="H591" s="161">
        <v>180.5</v>
      </c>
      <c r="I591" s="162"/>
      <c r="L591" s="157"/>
      <c r="M591" s="163"/>
      <c r="T591" s="164"/>
      <c r="AT591" s="159" t="s">
        <v>328</v>
      </c>
      <c r="AU591" s="159" t="s">
        <v>88</v>
      </c>
      <c r="AV591" s="12" t="s">
        <v>88</v>
      </c>
      <c r="AW591" s="12" t="s">
        <v>31</v>
      </c>
      <c r="AX591" s="12" t="s">
        <v>76</v>
      </c>
      <c r="AY591" s="159" t="s">
        <v>317</v>
      </c>
    </row>
    <row r="592" spans="2:65" s="13" customFormat="1" ht="10">
      <c r="B592" s="165"/>
      <c r="D592" s="158" t="s">
        <v>328</v>
      </c>
      <c r="E592" s="166" t="s">
        <v>1</v>
      </c>
      <c r="F592" s="167" t="s">
        <v>16982</v>
      </c>
      <c r="H592" s="168">
        <v>180.5</v>
      </c>
      <c r="I592" s="169"/>
      <c r="L592" s="165"/>
      <c r="M592" s="170"/>
      <c r="T592" s="171"/>
      <c r="AT592" s="166" t="s">
        <v>328</v>
      </c>
      <c r="AU592" s="166" t="s">
        <v>88</v>
      </c>
      <c r="AV592" s="13" t="s">
        <v>92</v>
      </c>
      <c r="AW592" s="13" t="s">
        <v>31</v>
      </c>
      <c r="AX592" s="13" t="s">
        <v>76</v>
      </c>
      <c r="AY592" s="166" t="s">
        <v>317</v>
      </c>
    </row>
    <row r="593" spans="2:65" s="14" customFormat="1" ht="10">
      <c r="B593" s="172"/>
      <c r="D593" s="158" t="s">
        <v>328</v>
      </c>
      <c r="E593" s="173" t="s">
        <v>1</v>
      </c>
      <c r="F593" s="174" t="s">
        <v>332</v>
      </c>
      <c r="H593" s="175">
        <v>180.5</v>
      </c>
      <c r="I593" s="176"/>
      <c r="L593" s="172"/>
      <c r="M593" s="177"/>
      <c r="T593" s="178"/>
      <c r="AT593" s="173" t="s">
        <v>328</v>
      </c>
      <c r="AU593" s="173" t="s">
        <v>88</v>
      </c>
      <c r="AV593" s="14" t="s">
        <v>323</v>
      </c>
      <c r="AW593" s="14" t="s">
        <v>31</v>
      </c>
      <c r="AX593" s="14" t="s">
        <v>83</v>
      </c>
      <c r="AY593" s="173" t="s">
        <v>317</v>
      </c>
    </row>
    <row r="594" spans="2:65" s="1" customFormat="1" ht="24.15" customHeight="1">
      <c r="B594" s="142"/>
      <c r="C594" s="143" t="s">
        <v>1872</v>
      </c>
      <c r="D594" s="143" t="s">
        <v>319</v>
      </c>
      <c r="E594" s="144" t="s">
        <v>7431</v>
      </c>
      <c r="F594" s="145" t="s">
        <v>16985</v>
      </c>
      <c r="G594" s="146" t="s">
        <v>444</v>
      </c>
      <c r="H594" s="147">
        <v>180.5</v>
      </c>
      <c r="I594" s="148"/>
      <c r="J594" s="149">
        <f>ROUND(I594*H594,2)</f>
        <v>0</v>
      </c>
      <c r="K594" s="150"/>
      <c r="L594" s="31"/>
      <c r="M594" s="151" t="s">
        <v>1</v>
      </c>
      <c r="N594" s="152" t="s">
        <v>42</v>
      </c>
      <c r="P594" s="153">
        <f>O594*H594</f>
        <v>0</v>
      </c>
      <c r="Q594" s="153">
        <v>0</v>
      </c>
      <c r="R594" s="153">
        <f>Q594*H594</f>
        <v>0</v>
      </c>
      <c r="S594" s="153">
        <v>0</v>
      </c>
      <c r="T594" s="154">
        <f>S594*H594</f>
        <v>0</v>
      </c>
      <c r="AR594" s="155" t="s">
        <v>396</v>
      </c>
      <c r="AT594" s="155" t="s">
        <v>319</v>
      </c>
      <c r="AU594" s="155" t="s">
        <v>88</v>
      </c>
      <c r="AY594" s="16" t="s">
        <v>317</v>
      </c>
      <c r="BE594" s="156">
        <f>IF(N594="základná",J594,0)</f>
        <v>0</v>
      </c>
      <c r="BF594" s="156">
        <f>IF(N594="znížená",J594,0)</f>
        <v>0</v>
      </c>
      <c r="BG594" s="156">
        <f>IF(N594="zákl. prenesená",J594,0)</f>
        <v>0</v>
      </c>
      <c r="BH594" s="156">
        <f>IF(N594="zníž. prenesená",J594,0)</f>
        <v>0</v>
      </c>
      <c r="BI594" s="156">
        <f>IF(N594="nulová",J594,0)</f>
        <v>0</v>
      </c>
      <c r="BJ594" s="16" t="s">
        <v>88</v>
      </c>
      <c r="BK594" s="156">
        <f>ROUND(I594*H594,2)</f>
        <v>0</v>
      </c>
      <c r="BL594" s="16" t="s">
        <v>396</v>
      </c>
      <c r="BM594" s="155" t="s">
        <v>16986</v>
      </c>
    </row>
    <row r="595" spans="2:65" s="12" customFormat="1" ht="10">
      <c r="B595" s="157"/>
      <c r="D595" s="158" t="s">
        <v>328</v>
      </c>
      <c r="E595" s="159" t="s">
        <v>1</v>
      </c>
      <c r="F595" s="160" t="s">
        <v>16981</v>
      </c>
      <c r="H595" s="161">
        <v>180.5</v>
      </c>
      <c r="I595" s="162"/>
      <c r="L595" s="157"/>
      <c r="M595" s="163"/>
      <c r="T595" s="164"/>
      <c r="AT595" s="159" t="s">
        <v>328</v>
      </c>
      <c r="AU595" s="159" t="s">
        <v>88</v>
      </c>
      <c r="AV595" s="12" t="s">
        <v>88</v>
      </c>
      <c r="AW595" s="12" t="s">
        <v>31</v>
      </c>
      <c r="AX595" s="12" t="s">
        <v>76</v>
      </c>
      <c r="AY595" s="159" t="s">
        <v>317</v>
      </c>
    </row>
    <row r="596" spans="2:65" s="13" customFormat="1" ht="10">
      <c r="B596" s="165"/>
      <c r="D596" s="158" t="s">
        <v>328</v>
      </c>
      <c r="E596" s="166" t="s">
        <v>1</v>
      </c>
      <c r="F596" s="167" t="s">
        <v>16982</v>
      </c>
      <c r="H596" s="168">
        <v>180.5</v>
      </c>
      <c r="I596" s="169"/>
      <c r="L596" s="165"/>
      <c r="M596" s="170"/>
      <c r="T596" s="171"/>
      <c r="AT596" s="166" t="s">
        <v>328</v>
      </c>
      <c r="AU596" s="166" t="s">
        <v>88</v>
      </c>
      <c r="AV596" s="13" t="s">
        <v>92</v>
      </c>
      <c r="AW596" s="13" t="s">
        <v>31</v>
      </c>
      <c r="AX596" s="13" t="s">
        <v>76</v>
      </c>
      <c r="AY596" s="166" t="s">
        <v>317</v>
      </c>
    </row>
    <row r="597" spans="2:65" s="14" customFormat="1" ht="10">
      <c r="B597" s="172"/>
      <c r="D597" s="158" t="s">
        <v>328</v>
      </c>
      <c r="E597" s="173" t="s">
        <v>1</v>
      </c>
      <c r="F597" s="174" t="s">
        <v>332</v>
      </c>
      <c r="H597" s="175">
        <v>180.5</v>
      </c>
      <c r="I597" s="176"/>
      <c r="L597" s="172"/>
      <c r="M597" s="177"/>
      <c r="T597" s="178"/>
      <c r="AT597" s="173" t="s">
        <v>328</v>
      </c>
      <c r="AU597" s="173" t="s">
        <v>88</v>
      </c>
      <c r="AV597" s="14" t="s">
        <v>323</v>
      </c>
      <c r="AW597" s="14" t="s">
        <v>31</v>
      </c>
      <c r="AX597" s="14" t="s">
        <v>83</v>
      </c>
      <c r="AY597" s="173" t="s">
        <v>317</v>
      </c>
    </row>
    <row r="598" spans="2:65" s="11" customFormat="1" ht="22.75" customHeight="1">
      <c r="B598" s="130"/>
      <c r="D598" s="131" t="s">
        <v>75</v>
      </c>
      <c r="E598" s="140" t="s">
        <v>3385</v>
      </c>
      <c r="F598" s="140" t="s">
        <v>7437</v>
      </c>
      <c r="I598" s="133"/>
      <c r="J598" s="141">
        <f>BK598</f>
        <v>0</v>
      </c>
      <c r="L598" s="130"/>
      <c r="M598" s="135"/>
      <c r="P598" s="136">
        <f>SUM(P599:P603)</f>
        <v>0</v>
      </c>
      <c r="R598" s="136">
        <f>SUM(R599:R603)</f>
        <v>1.1949099999999999</v>
      </c>
      <c r="T598" s="137">
        <f>SUM(T599:T603)</f>
        <v>0</v>
      </c>
      <c r="AR598" s="131" t="s">
        <v>88</v>
      </c>
      <c r="AT598" s="138" t="s">
        <v>75</v>
      </c>
      <c r="AU598" s="138" t="s">
        <v>83</v>
      </c>
      <c r="AY598" s="131" t="s">
        <v>317</v>
      </c>
      <c r="BK598" s="139">
        <f>SUM(BK599:BK603)</f>
        <v>0</v>
      </c>
    </row>
    <row r="599" spans="2:65" s="1" customFormat="1" ht="66.75" customHeight="1">
      <c r="B599" s="142"/>
      <c r="C599" s="143" t="s">
        <v>1876</v>
      </c>
      <c r="D599" s="143" t="s">
        <v>319</v>
      </c>
      <c r="E599" s="144" t="s">
        <v>7460</v>
      </c>
      <c r="F599" s="145" t="s">
        <v>16987</v>
      </c>
      <c r="G599" s="146" t="s">
        <v>444</v>
      </c>
      <c r="H599" s="147">
        <v>180.5</v>
      </c>
      <c r="I599" s="148"/>
      <c r="J599" s="149">
        <f>ROUND(I599*H599,2)</f>
        <v>0</v>
      </c>
      <c r="K599" s="150"/>
      <c r="L599" s="31"/>
      <c r="M599" s="151" t="s">
        <v>1</v>
      </c>
      <c r="N599" s="152" t="s">
        <v>42</v>
      </c>
      <c r="P599" s="153">
        <f>O599*H599</f>
        <v>0</v>
      </c>
      <c r="Q599" s="153">
        <v>6.62E-3</v>
      </c>
      <c r="R599" s="153">
        <f>Q599*H599</f>
        <v>1.1949099999999999</v>
      </c>
      <c r="S599" s="153">
        <v>0</v>
      </c>
      <c r="T599" s="154">
        <f>S599*H599</f>
        <v>0</v>
      </c>
      <c r="AR599" s="155" t="s">
        <v>396</v>
      </c>
      <c r="AT599" s="155" t="s">
        <v>319</v>
      </c>
      <c r="AU599" s="155" t="s">
        <v>88</v>
      </c>
      <c r="AY599" s="16" t="s">
        <v>317</v>
      </c>
      <c r="BE599" s="156">
        <f>IF(N599="základná",J599,0)</f>
        <v>0</v>
      </c>
      <c r="BF599" s="156">
        <f>IF(N599="znížená",J599,0)</f>
        <v>0</v>
      </c>
      <c r="BG599" s="156">
        <f>IF(N599="zákl. prenesená",J599,0)</f>
        <v>0</v>
      </c>
      <c r="BH599" s="156">
        <f>IF(N599="zníž. prenesená",J599,0)</f>
        <v>0</v>
      </c>
      <c r="BI599" s="156">
        <f>IF(N599="nulová",J599,0)</f>
        <v>0</v>
      </c>
      <c r="BJ599" s="16" t="s">
        <v>88</v>
      </c>
      <c r="BK599" s="156">
        <f>ROUND(I599*H599,2)</f>
        <v>0</v>
      </c>
      <c r="BL599" s="16" t="s">
        <v>396</v>
      </c>
      <c r="BM599" s="155" t="s">
        <v>16988</v>
      </c>
    </row>
    <row r="600" spans="2:65" s="12" customFormat="1" ht="10">
      <c r="B600" s="157"/>
      <c r="D600" s="158" t="s">
        <v>328</v>
      </c>
      <c r="E600" s="159" t="s">
        <v>1</v>
      </c>
      <c r="F600" s="160" t="s">
        <v>16981</v>
      </c>
      <c r="H600" s="161">
        <v>180.5</v>
      </c>
      <c r="I600" s="162"/>
      <c r="L600" s="157"/>
      <c r="M600" s="163"/>
      <c r="T600" s="164"/>
      <c r="AT600" s="159" t="s">
        <v>328</v>
      </c>
      <c r="AU600" s="159" t="s">
        <v>88</v>
      </c>
      <c r="AV600" s="12" t="s">
        <v>88</v>
      </c>
      <c r="AW600" s="12" t="s">
        <v>31</v>
      </c>
      <c r="AX600" s="12" t="s">
        <v>76</v>
      </c>
      <c r="AY600" s="159" t="s">
        <v>317</v>
      </c>
    </row>
    <row r="601" spans="2:65" s="13" customFormat="1" ht="10">
      <c r="B601" s="165"/>
      <c r="D601" s="158" t="s">
        <v>328</v>
      </c>
      <c r="E601" s="166" t="s">
        <v>1</v>
      </c>
      <c r="F601" s="167" t="s">
        <v>331</v>
      </c>
      <c r="H601" s="168">
        <v>180.5</v>
      </c>
      <c r="I601" s="169"/>
      <c r="L601" s="165"/>
      <c r="M601" s="170"/>
      <c r="T601" s="171"/>
      <c r="AT601" s="166" t="s">
        <v>328</v>
      </c>
      <c r="AU601" s="166" t="s">
        <v>88</v>
      </c>
      <c r="AV601" s="13" t="s">
        <v>92</v>
      </c>
      <c r="AW601" s="13" t="s">
        <v>31</v>
      </c>
      <c r="AX601" s="13" t="s">
        <v>76</v>
      </c>
      <c r="AY601" s="166" t="s">
        <v>317</v>
      </c>
    </row>
    <row r="602" spans="2:65" s="14" customFormat="1" ht="10">
      <c r="B602" s="172"/>
      <c r="D602" s="158" t="s">
        <v>328</v>
      </c>
      <c r="E602" s="173" t="s">
        <v>1</v>
      </c>
      <c r="F602" s="174" t="s">
        <v>332</v>
      </c>
      <c r="H602" s="175">
        <v>180.5</v>
      </c>
      <c r="I602" s="176"/>
      <c r="L602" s="172"/>
      <c r="M602" s="177"/>
      <c r="T602" s="178"/>
      <c r="AT602" s="173" t="s">
        <v>328</v>
      </c>
      <c r="AU602" s="173" t="s">
        <v>88</v>
      </c>
      <c r="AV602" s="14" t="s">
        <v>323</v>
      </c>
      <c r="AW602" s="14" t="s">
        <v>31</v>
      </c>
      <c r="AX602" s="14" t="s">
        <v>83</v>
      </c>
      <c r="AY602" s="173" t="s">
        <v>317</v>
      </c>
    </row>
    <row r="603" spans="2:65" s="1" customFormat="1" ht="24.15" customHeight="1">
      <c r="B603" s="142"/>
      <c r="C603" s="143" t="s">
        <v>1882</v>
      </c>
      <c r="D603" s="143" t="s">
        <v>319</v>
      </c>
      <c r="E603" s="144" t="s">
        <v>16464</v>
      </c>
      <c r="F603" s="145" t="s">
        <v>16465</v>
      </c>
      <c r="G603" s="146" t="s">
        <v>439</v>
      </c>
      <c r="H603" s="147">
        <v>1.1950000000000001</v>
      </c>
      <c r="I603" s="148"/>
      <c r="J603" s="149">
        <f>ROUND(I603*H603,2)</f>
        <v>0</v>
      </c>
      <c r="K603" s="150"/>
      <c r="L603" s="31"/>
      <c r="M603" s="151" t="s">
        <v>1</v>
      </c>
      <c r="N603" s="152" t="s">
        <v>42</v>
      </c>
      <c r="P603" s="153">
        <f>O603*H603</f>
        <v>0</v>
      </c>
      <c r="Q603" s="153">
        <v>0</v>
      </c>
      <c r="R603" s="153">
        <f>Q603*H603</f>
        <v>0</v>
      </c>
      <c r="S603" s="153">
        <v>0</v>
      </c>
      <c r="T603" s="154">
        <f>S603*H603</f>
        <v>0</v>
      </c>
      <c r="AR603" s="155" t="s">
        <v>396</v>
      </c>
      <c r="AT603" s="155" t="s">
        <v>319</v>
      </c>
      <c r="AU603" s="155" t="s">
        <v>88</v>
      </c>
      <c r="AY603" s="16" t="s">
        <v>317</v>
      </c>
      <c r="BE603" s="156">
        <f>IF(N603="základná",J603,0)</f>
        <v>0</v>
      </c>
      <c r="BF603" s="156">
        <f>IF(N603="znížená",J603,0)</f>
        <v>0</v>
      </c>
      <c r="BG603" s="156">
        <f>IF(N603="zákl. prenesená",J603,0)</f>
        <v>0</v>
      </c>
      <c r="BH603" s="156">
        <f>IF(N603="zníž. prenesená",J603,0)</f>
        <v>0</v>
      </c>
      <c r="BI603" s="156">
        <f>IF(N603="nulová",J603,0)</f>
        <v>0</v>
      </c>
      <c r="BJ603" s="16" t="s">
        <v>88</v>
      </c>
      <c r="BK603" s="156">
        <f>ROUND(I603*H603,2)</f>
        <v>0</v>
      </c>
      <c r="BL603" s="16" t="s">
        <v>396</v>
      </c>
      <c r="BM603" s="155" t="s">
        <v>16989</v>
      </c>
    </row>
    <row r="604" spans="2:65" s="11" customFormat="1" ht="25.9" customHeight="1">
      <c r="B604" s="130"/>
      <c r="D604" s="131" t="s">
        <v>75</v>
      </c>
      <c r="E604" s="132" t="s">
        <v>499</v>
      </c>
      <c r="F604" s="132" t="s">
        <v>500</v>
      </c>
      <c r="I604" s="133"/>
      <c r="J604" s="134">
        <f>BK604</f>
        <v>0</v>
      </c>
      <c r="L604" s="130"/>
      <c r="M604" s="135"/>
      <c r="P604" s="136">
        <f>P605</f>
        <v>0</v>
      </c>
      <c r="R604" s="136">
        <f>R605</f>
        <v>0</v>
      </c>
      <c r="T604" s="137">
        <f>T605</f>
        <v>0</v>
      </c>
      <c r="AR604" s="131" t="s">
        <v>341</v>
      </c>
      <c r="AT604" s="138" t="s">
        <v>75</v>
      </c>
      <c r="AU604" s="138" t="s">
        <v>76</v>
      </c>
      <c r="AY604" s="131" t="s">
        <v>317</v>
      </c>
      <c r="BK604" s="139">
        <f>BK605</f>
        <v>0</v>
      </c>
    </row>
    <row r="605" spans="2:65" s="1" customFormat="1" ht="37.75" customHeight="1">
      <c r="B605" s="142"/>
      <c r="C605" s="143" t="s">
        <v>1886</v>
      </c>
      <c r="D605" s="143" t="s">
        <v>319</v>
      </c>
      <c r="E605" s="144" t="s">
        <v>744</v>
      </c>
      <c r="F605" s="145" t="s">
        <v>745</v>
      </c>
      <c r="G605" s="146" t="s">
        <v>746</v>
      </c>
      <c r="H605" s="147">
        <v>5</v>
      </c>
      <c r="I605" s="148"/>
      <c r="J605" s="149">
        <f>ROUND(I605*H605,2)</f>
        <v>0</v>
      </c>
      <c r="K605" s="150"/>
      <c r="L605" s="31"/>
      <c r="M605" s="190" t="s">
        <v>1</v>
      </c>
      <c r="N605" s="191" t="s">
        <v>42</v>
      </c>
      <c r="O605" s="192"/>
      <c r="P605" s="193">
        <f>O605*H605</f>
        <v>0</v>
      </c>
      <c r="Q605" s="193">
        <v>0</v>
      </c>
      <c r="R605" s="193">
        <f>Q605*H605</f>
        <v>0</v>
      </c>
      <c r="S605" s="193">
        <v>0</v>
      </c>
      <c r="T605" s="194">
        <f>S605*H605</f>
        <v>0</v>
      </c>
      <c r="AR605" s="155" t="s">
        <v>505</v>
      </c>
      <c r="AT605" s="155" t="s">
        <v>319</v>
      </c>
      <c r="AU605" s="155" t="s">
        <v>83</v>
      </c>
      <c r="AY605" s="16" t="s">
        <v>317</v>
      </c>
      <c r="BE605" s="156">
        <f>IF(N605="základná",J605,0)</f>
        <v>0</v>
      </c>
      <c r="BF605" s="156">
        <f>IF(N605="znížená",J605,0)</f>
        <v>0</v>
      </c>
      <c r="BG605" s="156">
        <f>IF(N605="zákl. prenesená",J605,0)</f>
        <v>0</v>
      </c>
      <c r="BH605" s="156">
        <f>IF(N605="zníž. prenesená",J605,0)</f>
        <v>0</v>
      </c>
      <c r="BI605" s="156">
        <f>IF(N605="nulová",J605,0)</f>
        <v>0</v>
      </c>
      <c r="BJ605" s="16" t="s">
        <v>88</v>
      </c>
      <c r="BK605" s="156">
        <f>ROUND(I605*H605,2)</f>
        <v>0</v>
      </c>
      <c r="BL605" s="16" t="s">
        <v>505</v>
      </c>
      <c r="BM605" s="155" t="s">
        <v>16990</v>
      </c>
    </row>
    <row r="606" spans="2:65" s="1" customFormat="1" ht="7" customHeight="1">
      <c r="B606" s="46"/>
      <c r="C606" s="47"/>
      <c r="D606" s="47"/>
      <c r="E606" s="47"/>
      <c r="F606" s="47"/>
      <c r="G606" s="47"/>
      <c r="H606" s="47"/>
      <c r="I606" s="47"/>
      <c r="J606" s="47"/>
      <c r="K606" s="47"/>
      <c r="L606" s="31"/>
    </row>
  </sheetData>
  <autoFilter ref="C139:K605" xr:uid="{00000000-0009-0000-0000-000017000000}"/>
  <mergeCells count="12">
    <mergeCell ref="E132:H132"/>
    <mergeCell ref="L2:V2"/>
    <mergeCell ref="E85:H85"/>
    <mergeCell ref="E87:H87"/>
    <mergeCell ref="E89:H89"/>
    <mergeCell ref="E128:H128"/>
    <mergeCell ref="E130:H13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20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156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16606</v>
      </c>
      <c r="F9" s="263"/>
      <c r="G9" s="263"/>
      <c r="H9" s="263"/>
      <c r="L9" s="31"/>
    </row>
    <row r="10" spans="2:46" s="1" customFormat="1" ht="12" customHeight="1">
      <c r="B10" s="31"/>
      <c r="D10" s="26" t="s">
        <v>287</v>
      </c>
      <c r="L10" s="31"/>
    </row>
    <row r="11" spans="2:46" s="1" customFormat="1" ht="16.5" customHeight="1">
      <c r="B11" s="31"/>
      <c r="E11" s="243" t="s">
        <v>8201</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ROUND(J127,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ROUND((SUM(BE127:BE205)),  2)</f>
        <v>0</v>
      </c>
      <c r="G35" s="99"/>
      <c r="H35" s="99"/>
      <c r="I35" s="100">
        <v>0.2</v>
      </c>
      <c r="J35" s="98">
        <f>ROUND(((SUM(BE127:BE205))*I35),  2)</f>
        <v>0</v>
      </c>
      <c r="L35" s="31"/>
    </row>
    <row r="36" spans="2:12" s="1" customFormat="1" ht="14.4" customHeight="1">
      <c r="B36" s="31"/>
      <c r="E36" s="36" t="s">
        <v>42</v>
      </c>
      <c r="F36" s="98">
        <f>ROUND((SUM(BF127:BF205)),  2)</f>
        <v>0</v>
      </c>
      <c r="G36" s="99"/>
      <c r="H36" s="99"/>
      <c r="I36" s="100">
        <v>0.2</v>
      </c>
      <c r="J36" s="98">
        <f>ROUND(((SUM(BF127:BF205))*I36),  2)</f>
        <v>0</v>
      </c>
      <c r="L36" s="31"/>
    </row>
    <row r="37" spans="2:12" s="1" customFormat="1" ht="14.4" hidden="1" customHeight="1">
      <c r="B37" s="31"/>
      <c r="E37" s="26" t="s">
        <v>43</v>
      </c>
      <c r="F37" s="87">
        <f>ROUND((SUM(BG127:BG205)),  2)</f>
        <v>0</v>
      </c>
      <c r="I37" s="101">
        <v>0.2</v>
      </c>
      <c r="J37" s="87">
        <f>0</f>
        <v>0</v>
      </c>
      <c r="L37" s="31"/>
    </row>
    <row r="38" spans="2:12" s="1" customFormat="1" ht="14.4" hidden="1" customHeight="1">
      <c r="B38" s="31"/>
      <c r="E38" s="26" t="s">
        <v>44</v>
      </c>
      <c r="F38" s="87">
        <f>ROUND((SUM(BH127:BH205)),  2)</f>
        <v>0</v>
      </c>
      <c r="I38" s="101">
        <v>0.2</v>
      </c>
      <c r="J38" s="87">
        <f>0</f>
        <v>0</v>
      </c>
      <c r="L38" s="31"/>
    </row>
    <row r="39" spans="2:12" s="1" customFormat="1" ht="14.4" hidden="1" customHeight="1">
      <c r="B39" s="31"/>
      <c r="E39" s="36" t="s">
        <v>45</v>
      </c>
      <c r="F39" s="98">
        <f>ROUND((SUM(BI127:BI205)),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16606</v>
      </c>
      <c r="F87" s="263"/>
      <c r="G87" s="263"/>
      <c r="H87" s="263"/>
      <c r="L87" s="31"/>
    </row>
    <row r="88" spans="2:12" s="1" customFormat="1" ht="12" customHeight="1">
      <c r="B88" s="31"/>
      <c r="C88" s="26" t="s">
        <v>287</v>
      </c>
      <c r="L88" s="31"/>
    </row>
    <row r="89" spans="2:12" s="1" customFormat="1" ht="16.5" customHeight="1">
      <c r="B89" s="31"/>
      <c r="E89" s="243" t="str">
        <f>E11</f>
        <v>E.4 - Elektroinštalácia - silnoprúd</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J127</f>
        <v>0</v>
      </c>
      <c r="L98" s="31"/>
      <c r="AU98" s="16" t="s">
        <v>296</v>
      </c>
    </row>
    <row r="99" spans="2:47" s="8" customFormat="1" ht="25" customHeight="1">
      <c r="B99" s="113"/>
      <c r="D99" s="114" t="s">
        <v>8203</v>
      </c>
      <c r="E99" s="115"/>
      <c r="F99" s="115"/>
      <c r="G99" s="115"/>
      <c r="H99" s="115"/>
      <c r="I99" s="115"/>
      <c r="J99" s="116">
        <f>J128</f>
        <v>0</v>
      </c>
      <c r="L99" s="113"/>
    </row>
    <row r="100" spans="2:47" s="8" customFormat="1" ht="25" customHeight="1">
      <c r="B100" s="113"/>
      <c r="D100" s="114" t="s">
        <v>8204</v>
      </c>
      <c r="E100" s="115"/>
      <c r="F100" s="115"/>
      <c r="G100" s="115"/>
      <c r="H100" s="115"/>
      <c r="I100" s="115"/>
      <c r="J100" s="116">
        <f>J133</f>
        <v>0</v>
      </c>
      <c r="L100" s="113"/>
    </row>
    <row r="101" spans="2:47" s="8" customFormat="1" ht="25" customHeight="1">
      <c r="B101" s="113"/>
      <c r="D101" s="114" t="s">
        <v>8205</v>
      </c>
      <c r="E101" s="115"/>
      <c r="F101" s="115"/>
      <c r="G101" s="115"/>
      <c r="H101" s="115"/>
      <c r="I101" s="115"/>
      <c r="J101" s="116">
        <f>J141</f>
        <v>0</v>
      </c>
      <c r="L101" s="113"/>
    </row>
    <row r="102" spans="2:47" s="8" customFormat="1" ht="25" customHeight="1">
      <c r="B102" s="113"/>
      <c r="D102" s="114" t="s">
        <v>16991</v>
      </c>
      <c r="E102" s="115"/>
      <c r="F102" s="115"/>
      <c r="G102" s="115"/>
      <c r="H102" s="115"/>
      <c r="I102" s="115"/>
      <c r="J102" s="116">
        <f>J150</f>
        <v>0</v>
      </c>
      <c r="L102" s="113"/>
    </row>
    <row r="103" spans="2:47" s="8" customFormat="1" ht="25" customHeight="1">
      <c r="B103" s="113"/>
      <c r="D103" s="114" t="s">
        <v>16992</v>
      </c>
      <c r="E103" s="115"/>
      <c r="F103" s="115"/>
      <c r="G103" s="115"/>
      <c r="H103" s="115"/>
      <c r="I103" s="115"/>
      <c r="J103" s="116">
        <f>J171</f>
        <v>0</v>
      </c>
      <c r="L103" s="113"/>
    </row>
    <row r="104" spans="2:47" s="8" customFormat="1" ht="25" customHeight="1">
      <c r="B104" s="113"/>
      <c r="D104" s="114" t="s">
        <v>16993</v>
      </c>
      <c r="E104" s="115"/>
      <c r="F104" s="115"/>
      <c r="G104" s="115"/>
      <c r="H104" s="115"/>
      <c r="I104" s="115"/>
      <c r="J104" s="116">
        <f>J197</f>
        <v>0</v>
      </c>
      <c r="L104" s="113"/>
    </row>
    <row r="105" spans="2:47" s="8" customFormat="1" ht="25" customHeight="1">
      <c r="B105" s="113"/>
      <c r="D105" s="114" t="s">
        <v>302</v>
      </c>
      <c r="E105" s="115"/>
      <c r="F105" s="115"/>
      <c r="G105" s="115"/>
      <c r="H105" s="115"/>
      <c r="I105" s="115"/>
      <c r="J105" s="116">
        <f>J204</f>
        <v>0</v>
      </c>
      <c r="L105" s="113"/>
    </row>
    <row r="106" spans="2:47" s="1" customFormat="1" ht="21.75" customHeight="1">
      <c r="B106" s="31"/>
      <c r="L106" s="31"/>
    </row>
    <row r="107" spans="2:47" s="1" customFormat="1" ht="7" customHeight="1">
      <c r="B107" s="46"/>
      <c r="C107" s="47"/>
      <c r="D107" s="47"/>
      <c r="E107" s="47"/>
      <c r="F107" s="47"/>
      <c r="G107" s="47"/>
      <c r="H107" s="47"/>
      <c r="I107" s="47"/>
      <c r="J107" s="47"/>
      <c r="K107" s="47"/>
      <c r="L107" s="31"/>
    </row>
    <row r="111" spans="2:47" s="1" customFormat="1" ht="7" customHeight="1">
      <c r="B111" s="48"/>
      <c r="C111" s="49"/>
      <c r="D111" s="49"/>
      <c r="E111" s="49"/>
      <c r="F111" s="49"/>
      <c r="G111" s="49"/>
      <c r="H111" s="49"/>
      <c r="I111" s="49"/>
      <c r="J111" s="49"/>
      <c r="K111" s="49"/>
      <c r="L111" s="31"/>
    </row>
    <row r="112" spans="2:47" s="1" customFormat="1" ht="25" customHeight="1">
      <c r="B112" s="31"/>
      <c r="C112" s="20" t="s">
        <v>303</v>
      </c>
      <c r="L112" s="31"/>
    </row>
    <row r="113" spans="2:63" s="1" customFormat="1" ht="7" customHeight="1">
      <c r="B113" s="31"/>
      <c r="L113" s="31"/>
    </row>
    <row r="114" spans="2:63" s="1" customFormat="1" ht="12" customHeight="1">
      <c r="B114" s="31"/>
      <c r="C114" s="26" t="s">
        <v>15</v>
      </c>
      <c r="L114" s="31"/>
    </row>
    <row r="115" spans="2:63" s="1" customFormat="1" ht="26.25" customHeight="1">
      <c r="B115" s="31"/>
      <c r="E115" s="261" t="str">
        <f>E7</f>
        <v>Dostavba a rekonštrukcia lôžkovej časti Nemocnice s poliklinikou v Spišskej Novej Vsi</v>
      </c>
      <c r="F115" s="262"/>
      <c r="G115" s="262"/>
      <c r="H115" s="262"/>
      <c r="L115" s="31"/>
    </row>
    <row r="116" spans="2:63" ht="12" customHeight="1">
      <c r="B116" s="19"/>
      <c r="C116" s="26" t="s">
        <v>285</v>
      </c>
      <c r="L116" s="19"/>
    </row>
    <row r="117" spans="2:63" s="1" customFormat="1" ht="16.5" customHeight="1">
      <c r="B117" s="31"/>
      <c r="E117" s="261" t="s">
        <v>16606</v>
      </c>
      <c r="F117" s="263"/>
      <c r="G117" s="263"/>
      <c r="H117" s="263"/>
      <c r="L117" s="31"/>
    </row>
    <row r="118" spans="2:63" s="1" customFormat="1" ht="12" customHeight="1">
      <c r="B118" s="31"/>
      <c r="C118" s="26" t="s">
        <v>287</v>
      </c>
      <c r="L118" s="31"/>
    </row>
    <row r="119" spans="2:63" s="1" customFormat="1" ht="16.5" customHeight="1">
      <c r="B119" s="31"/>
      <c r="E119" s="243" t="str">
        <f>E11</f>
        <v>E.4 - Elektroinštalácia - silnoprúd</v>
      </c>
      <c r="F119" s="263"/>
      <c r="G119" s="263"/>
      <c r="H119" s="263"/>
      <c r="L119" s="31"/>
    </row>
    <row r="120" spans="2:63" s="1" customFormat="1" ht="7" customHeight="1">
      <c r="B120" s="31"/>
      <c r="L120" s="31"/>
    </row>
    <row r="121" spans="2:63" s="1" customFormat="1" ht="12" customHeight="1">
      <c r="B121" s="31"/>
      <c r="C121" s="26" t="s">
        <v>19</v>
      </c>
      <c r="F121" s="24" t="str">
        <f>F14</f>
        <v>parc.č.:1094/1,17,81,82,98,99,1095,1096,9243/18</v>
      </c>
      <c r="I121" s="26" t="s">
        <v>21</v>
      </c>
      <c r="J121" s="54" t="str">
        <f>IF(J14="","",J14)</f>
        <v>6. 3. 2024</v>
      </c>
      <c r="L121" s="31"/>
    </row>
    <row r="122" spans="2:63" s="1" customFormat="1" ht="7" customHeight="1">
      <c r="B122" s="31"/>
      <c r="L122" s="31"/>
    </row>
    <row r="123" spans="2:63" s="1" customFormat="1" ht="25.65" customHeight="1">
      <c r="B123" s="31"/>
      <c r="C123" s="26" t="s">
        <v>23</v>
      </c>
      <c r="F123" s="24" t="str">
        <f>E17</f>
        <v>Nemocnica s poliklinikou, Spišská Nová Ves</v>
      </c>
      <c r="I123" s="26" t="s">
        <v>29</v>
      </c>
      <c r="J123" s="29" t="str">
        <f>E23</f>
        <v>d.g.A. design graphic architecture s.r.o.</v>
      </c>
      <c r="L123" s="31"/>
    </row>
    <row r="124" spans="2:63" s="1" customFormat="1" ht="15.15" customHeight="1">
      <c r="B124" s="31"/>
      <c r="C124" s="26" t="s">
        <v>27</v>
      </c>
      <c r="F124" s="24" t="str">
        <f>IF(E20="","",E20)</f>
        <v>Vyplň údaj</v>
      </c>
      <c r="I124" s="26" t="s">
        <v>32</v>
      </c>
      <c r="J124" s="29" t="str">
        <f>E26</f>
        <v xml:space="preserve"> </v>
      </c>
      <c r="L124" s="31"/>
    </row>
    <row r="125" spans="2:63" s="1" customFormat="1" ht="10.25" customHeight="1">
      <c r="B125" s="31"/>
      <c r="L125" s="31"/>
    </row>
    <row r="126" spans="2:63" s="10" customFormat="1" ht="29.25" customHeight="1">
      <c r="B126" s="121"/>
      <c r="C126" s="122" t="s">
        <v>304</v>
      </c>
      <c r="D126" s="123" t="s">
        <v>61</v>
      </c>
      <c r="E126" s="123" t="s">
        <v>57</v>
      </c>
      <c r="F126" s="123" t="s">
        <v>58</v>
      </c>
      <c r="G126" s="123" t="s">
        <v>305</v>
      </c>
      <c r="H126" s="123" t="s">
        <v>306</v>
      </c>
      <c r="I126" s="123" t="s">
        <v>307</v>
      </c>
      <c r="J126" s="124" t="s">
        <v>294</v>
      </c>
      <c r="K126" s="125" t="s">
        <v>308</v>
      </c>
      <c r="L126" s="121"/>
      <c r="M126" s="61" t="s">
        <v>1</v>
      </c>
      <c r="N126" s="62" t="s">
        <v>40</v>
      </c>
      <c r="O126" s="62" t="s">
        <v>309</v>
      </c>
      <c r="P126" s="62" t="s">
        <v>310</v>
      </c>
      <c r="Q126" s="62" t="s">
        <v>311</v>
      </c>
      <c r="R126" s="62" t="s">
        <v>312</v>
      </c>
      <c r="S126" s="62" t="s">
        <v>313</v>
      </c>
      <c r="T126" s="63" t="s">
        <v>314</v>
      </c>
    </row>
    <row r="127" spans="2:63" s="1" customFormat="1" ht="22.75" customHeight="1">
      <c r="B127" s="31"/>
      <c r="C127" s="66" t="s">
        <v>295</v>
      </c>
      <c r="J127" s="126">
        <f>BK127</f>
        <v>0</v>
      </c>
      <c r="L127" s="31"/>
      <c r="M127" s="64"/>
      <c r="N127" s="55"/>
      <c r="O127" s="55"/>
      <c r="P127" s="127">
        <f>P128+P133+P141+P150+P171+P197+P204</f>
        <v>0</v>
      </c>
      <c r="Q127" s="55"/>
      <c r="R127" s="127">
        <f>R128+R133+R141+R150+R171+R197+R204</f>
        <v>0.86960000000000004</v>
      </c>
      <c r="S127" s="55"/>
      <c r="T127" s="128">
        <f>T128+T133+T141+T150+T171+T197+T204</f>
        <v>0</v>
      </c>
      <c r="AT127" s="16" t="s">
        <v>75</v>
      </c>
      <c r="AU127" s="16" t="s">
        <v>296</v>
      </c>
      <c r="BK127" s="129">
        <f>BK128+BK133+BK141+BK150+BK171+BK197+BK204</f>
        <v>0</v>
      </c>
    </row>
    <row r="128" spans="2:63" s="11" customFormat="1" ht="25.9" customHeight="1">
      <c r="B128" s="130"/>
      <c r="D128" s="131" t="s">
        <v>75</v>
      </c>
      <c r="E128" s="132" t="s">
        <v>88</v>
      </c>
      <c r="F128" s="132" t="s">
        <v>8486</v>
      </c>
      <c r="I128" s="133"/>
      <c r="J128" s="134">
        <f>BK128</f>
        <v>0</v>
      </c>
      <c r="L128" s="130"/>
      <c r="M128" s="135"/>
      <c r="P128" s="136">
        <f>SUM(P129:P132)</f>
        <v>0</v>
      </c>
      <c r="R128" s="136">
        <f>SUM(R129:R132)</f>
        <v>0</v>
      </c>
      <c r="T128" s="137">
        <f>SUM(T129:T132)</f>
        <v>0</v>
      </c>
      <c r="AR128" s="131" t="s">
        <v>83</v>
      </c>
      <c r="AT128" s="138" t="s">
        <v>75</v>
      </c>
      <c r="AU128" s="138" t="s">
        <v>76</v>
      </c>
      <c r="AY128" s="131" t="s">
        <v>317</v>
      </c>
      <c r="BK128" s="139">
        <f>SUM(BK129:BK132)</f>
        <v>0</v>
      </c>
    </row>
    <row r="129" spans="2:65" s="1" customFormat="1" ht="24.15" customHeight="1">
      <c r="B129" s="142"/>
      <c r="C129" s="179" t="s">
        <v>83</v>
      </c>
      <c r="D129" s="179" t="s">
        <v>454</v>
      </c>
      <c r="E129" s="180" t="s">
        <v>16994</v>
      </c>
      <c r="F129" s="181" t="s">
        <v>16995</v>
      </c>
      <c r="G129" s="182" t="s">
        <v>467</v>
      </c>
      <c r="H129" s="183">
        <v>16</v>
      </c>
      <c r="I129" s="184"/>
      <c r="J129" s="185">
        <f>ROUND(I129*H129,2)</f>
        <v>0</v>
      </c>
      <c r="K129" s="186"/>
      <c r="L129" s="187"/>
      <c r="M129" s="188" t="s">
        <v>1</v>
      </c>
      <c r="N129" s="189" t="s">
        <v>42</v>
      </c>
      <c r="P129" s="153">
        <f>O129*H129</f>
        <v>0</v>
      </c>
      <c r="Q129" s="153">
        <v>0</v>
      </c>
      <c r="R129" s="153">
        <f>Q129*H129</f>
        <v>0</v>
      </c>
      <c r="S129" s="153">
        <v>0</v>
      </c>
      <c r="T129" s="154">
        <f>S129*H129</f>
        <v>0</v>
      </c>
      <c r="AR129" s="155" t="s">
        <v>356</v>
      </c>
      <c r="AT129" s="155" t="s">
        <v>454</v>
      </c>
      <c r="AU129" s="155" t="s">
        <v>83</v>
      </c>
      <c r="AY129" s="16" t="s">
        <v>317</v>
      </c>
      <c r="BE129" s="156">
        <f>IF(N129="základná",J129,0)</f>
        <v>0</v>
      </c>
      <c r="BF129" s="156">
        <f>IF(N129="znížená",J129,0)</f>
        <v>0</v>
      </c>
      <c r="BG129" s="156">
        <f>IF(N129="zákl. prenesená",J129,0)</f>
        <v>0</v>
      </c>
      <c r="BH129" s="156">
        <f>IF(N129="zníž. prenesená",J129,0)</f>
        <v>0</v>
      </c>
      <c r="BI129" s="156">
        <f>IF(N129="nulová",J129,0)</f>
        <v>0</v>
      </c>
      <c r="BJ129" s="16" t="s">
        <v>88</v>
      </c>
      <c r="BK129" s="156">
        <f>ROUND(I129*H129,2)</f>
        <v>0</v>
      </c>
      <c r="BL129" s="16" t="s">
        <v>323</v>
      </c>
      <c r="BM129" s="155" t="s">
        <v>16996</v>
      </c>
    </row>
    <row r="130" spans="2:65" s="1" customFormat="1" ht="24.15" customHeight="1">
      <c r="B130" s="142"/>
      <c r="C130" s="179" t="s">
        <v>687</v>
      </c>
      <c r="D130" s="179" t="s">
        <v>454</v>
      </c>
      <c r="E130" s="180" t="s">
        <v>16997</v>
      </c>
      <c r="F130" s="181" t="s">
        <v>16998</v>
      </c>
      <c r="G130" s="182" t="s">
        <v>467</v>
      </c>
      <c r="H130" s="183">
        <v>4</v>
      </c>
      <c r="I130" s="184"/>
      <c r="J130" s="185">
        <f>ROUND(I130*H130,2)</f>
        <v>0</v>
      </c>
      <c r="K130" s="186"/>
      <c r="L130" s="187"/>
      <c r="M130" s="188" t="s">
        <v>1</v>
      </c>
      <c r="N130" s="189" t="s">
        <v>42</v>
      </c>
      <c r="P130" s="153">
        <f>O130*H130</f>
        <v>0</v>
      </c>
      <c r="Q130" s="153">
        <v>0</v>
      </c>
      <c r="R130" s="153">
        <f>Q130*H130</f>
        <v>0</v>
      </c>
      <c r="S130" s="153">
        <v>0</v>
      </c>
      <c r="T130" s="154">
        <f>S130*H130</f>
        <v>0</v>
      </c>
      <c r="AR130" s="155" t="s">
        <v>356</v>
      </c>
      <c r="AT130" s="155" t="s">
        <v>454</v>
      </c>
      <c r="AU130" s="155" t="s">
        <v>83</v>
      </c>
      <c r="AY130" s="16" t="s">
        <v>317</v>
      </c>
      <c r="BE130" s="156">
        <f>IF(N130="základná",J130,0)</f>
        <v>0</v>
      </c>
      <c r="BF130" s="156">
        <f>IF(N130="znížená",J130,0)</f>
        <v>0</v>
      </c>
      <c r="BG130" s="156">
        <f>IF(N130="zákl. prenesená",J130,0)</f>
        <v>0</v>
      </c>
      <c r="BH130" s="156">
        <f>IF(N130="zníž. prenesená",J130,0)</f>
        <v>0</v>
      </c>
      <c r="BI130" s="156">
        <f>IF(N130="nulová",J130,0)</f>
        <v>0</v>
      </c>
      <c r="BJ130" s="16" t="s">
        <v>88</v>
      </c>
      <c r="BK130" s="156">
        <f>ROUND(I130*H130,2)</f>
        <v>0</v>
      </c>
      <c r="BL130" s="16" t="s">
        <v>323</v>
      </c>
      <c r="BM130" s="155" t="s">
        <v>16999</v>
      </c>
    </row>
    <row r="131" spans="2:65" s="1" customFormat="1" ht="21.75" customHeight="1">
      <c r="B131" s="142"/>
      <c r="C131" s="143" t="s">
        <v>88</v>
      </c>
      <c r="D131" s="143" t="s">
        <v>319</v>
      </c>
      <c r="E131" s="144" t="s">
        <v>17000</v>
      </c>
      <c r="F131" s="145" t="s">
        <v>17001</v>
      </c>
      <c r="G131" s="146" t="s">
        <v>467</v>
      </c>
      <c r="H131" s="147">
        <v>16</v>
      </c>
      <c r="I131" s="148"/>
      <c r="J131" s="149">
        <f>ROUND(I131*H131,2)</f>
        <v>0</v>
      </c>
      <c r="K131" s="150"/>
      <c r="L131" s="31"/>
      <c r="M131" s="151" t="s">
        <v>1</v>
      </c>
      <c r="N131" s="152" t="s">
        <v>42</v>
      </c>
      <c r="P131" s="153">
        <f>O131*H131</f>
        <v>0</v>
      </c>
      <c r="Q131" s="153">
        <v>0</v>
      </c>
      <c r="R131" s="153">
        <f>Q131*H131</f>
        <v>0</v>
      </c>
      <c r="S131" s="153">
        <v>0</v>
      </c>
      <c r="T131" s="154">
        <f>S131*H131</f>
        <v>0</v>
      </c>
      <c r="AR131" s="155" t="s">
        <v>323</v>
      </c>
      <c r="AT131" s="155" t="s">
        <v>319</v>
      </c>
      <c r="AU131" s="155" t="s">
        <v>83</v>
      </c>
      <c r="AY131" s="16" t="s">
        <v>317</v>
      </c>
      <c r="BE131" s="156">
        <f>IF(N131="základná",J131,0)</f>
        <v>0</v>
      </c>
      <c r="BF131" s="156">
        <f>IF(N131="znížená",J131,0)</f>
        <v>0</v>
      </c>
      <c r="BG131" s="156">
        <f>IF(N131="zákl. prenesená",J131,0)</f>
        <v>0</v>
      </c>
      <c r="BH131" s="156">
        <f>IF(N131="zníž. prenesená",J131,0)</f>
        <v>0</v>
      </c>
      <c r="BI131" s="156">
        <f>IF(N131="nulová",J131,0)</f>
        <v>0</v>
      </c>
      <c r="BJ131" s="16" t="s">
        <v>88</v>
      </c>
      <c r="BK131" s="156">
        <f>ROUND(I131*H131,2)</f>
        <v>0</v>
      </c>
      <c r="BL131" s="16" t="s">
        <v>323</v>
      </c>
      <c r="BM131" s="155" t="s">
        <v>17002</v>
      </c>
    </row>
    <row r="132" spans="2:65" s="1" customFormat="1" ht="24.15" customHeight="1">
      <c r="B132" s="142"/>
      <c r="C132" s="143" t="s">
        <v>789</v>
      </c>
      <c r="D132" s="143" t="s">
        <v>319</v>
      </c>
      <c r="E132" s="144" t="s">
        <v>17003</v>
      </c>
      <c r="F132" s="145" t="s">
        <v>17004</v>
      </c>
      <c r="G132" s="146" t="s">
        <v>467</v>
      </c>
      <c r="H132" s="147">
        <v>4</v>
      </c>
      <c r="I132" s="148"/>
      <c r="J132" s="149">
        <f>ROUND(I132*H132,2)</f>
        <v>0</v>
      </c>
      <c r="K132" s="150"/>
      <c r="L132" s="31"/>
      <c r="M132" s="151" t="s">
        <v>1</v>
      </c>
      <c r="N132" s="152" t="s">
        <v>42</v>
      </c>
      <c r="P132" s="153">
        <f>O132*H132</f>
        <v>0</v>
      </c>
      <c r="Q132" s="153">
        <v>0</v>
      </c>
      <c r="R132" s="153">
        <f>Q132*H132</f>
        <v>0</v>
      </c>
      <c r="S132" s="153">
        <v>0</v>
      </c>
      <c r="T132" s="154">
        <f>S132*H132</f>
        <v>0</v>
      </c>
      <c r="AR132" s="155" t="s">
        <v>323</v>
      </c>
      <c r="AT132" s="155" t="s">
        <v>319</v>
      </c>
      <c r="AU132" s="155" t="s">
        <v>83</v>
      </c>
      <c r="AY132" s="16" t="s">
        <v>317</v>
      </c>
      <c r="BE132" s="156">
        <f>IF(N132="základná",J132,0)</f>
        <v>0</v>
      </c>
      <c r="BF132" s="156">
        <f>IF(N132="znížená",J132,0)</f>
        <v>0</v>
      </c>
      <c r="BG132" s="156">
        <f>IF(N132="zákl. prenesená",J132,0)</f>
        <v>0</v>
      </c>
      <c r="BH132" s="156">
        <f>IF(N132="zníž. prenesená",J132,0)</f>
        <v>0</v>
      </c>
      <c r="BI132" s="156">
        <f>IF(N132="nulová",J132,0)</f>
        <v>0</v>
      </c>
      <c r="BJ132" s="16" t="s">
        <v>88</v>
      </c>
      <c r="BK132" s="156">
        <f>ROUND(I132*H132,2)</f>
        <v>0</v>
      </c>
      <c r="BL132" s="16" t="s">
        <v>323</v>
      </c>
      <c r="BM132" s="155" t="s">
        <v>17005</v>
      </c>
    </row>
    <row r="133" spans="2:65" s="11" customFormat="1" ht="25.9" customHeight="1">
      <c r="B133" s="130"/>
      <c r="D133" s="131" t="s">
        <v>75</v>
      </c>
      <c r="E133" s="132" t="s">
        <v>92</v>
      </c>
      <c r="F133" s="132" t="s">
        <v>8574</v>
      </c>
      <c r="I133" s="133"/>
      <c r="J133" s="134">
        <f>BK133</f>
        <v>0</v>
      </c>
      <c r="L133" s="130"/>
      <c r="M133" s="135"/>
      <c r="P133" s="136">
        <f>SUM(P134:P140)</f>
        <v>0</v>
      </c>
      <c r="R133" s="136">
        <f>SUM(R134:R140)</f>
        <v>1.75E-3</v>
      </c>
      <c r="T133" s="137">
        <f>SUM(T134:T140)</f>
        <v>0</v>
      </c>
      <c r="AR133" s="131" t="s">
        <v>83</v>
      </c>
      <c r="AT133" s="138" t="s">
        <v>75</v>
      </c>
      <c r="AU133" s="138" t="s">
        <v>76</v>
      </c>
      <c r="AY133" s="131" t="s">
        <v>317</v>
      </c>
      <c r="BK133" s="139">
        <f>SUM(BK134:BK140)</f>
        <v>0</v>
      </c>
    </row>
    <row r="134" spans="2:65" s="1" customFormat="1" ht="37.75" customHeight="1">
      <c r="B134" s="142"/>
      <c r="C134" s="143" t="s">
        <v>92</v>
      </c>
      <c r="D134" s="143" t="s">
        <v>319</v>
      </c>
      <c r="E134" s="144" t="s">
        <v>8596</v>
      </c>
      <c r="F134" s="145" t="s">
        <v>17006</v>
      </c>
      <c r="G134" s="146" t="s">
        <v>467</v>
      </c>
      <c r="H134" s="147">
        <v>7</v>
      </c>
      <c r="I134" s="148"/>
      <c r="J134" s="149">
        <f t="shared" ref="J134:J140" si="0">ROUND(I134*H134,2)</f>
        <v>0</v>
      </c>
      <c r="K134" s="150"/>
      <c r="L134" s="31"/>
      <c r="M134" s="151" t="s">
        <v>1</v>
      </c>
      <c r="N134" s="152" t="s">
        <v>42</v>
      </c>
      <c r="P134" s="153">
        <f t="shared" ref="P134:P140" si="1">O134*H134</f>
        <v>0</v>
      </c>
      <c r="Q134" s="153">
        <v>0</v>
      </c>
      <c r="R134" s="153">
        <f t="shared" ref="R134:R140" si="2">Q134*H134</f>
        <v>0</v>
      </c>
      <c r="S134" s="153">
        <v>0</v>
      </c>
      <c r="T134" s="154">
        <f t="shared" ref="T134:T140" si="3">S134*H134</f>
        <v>0</v>
      </c>
      <c r="AR134" s="155" t="s">
        <v>323</v>
      </c>
      <c r="AT134" s="155" t="s">
        <v>319</v>
      </c>
      <c r="AU134" s="155" t="s">
        <v>83</v>
      </c>
      <c r="AY134" s="16" t="s">
        <v>317</v>
      </c>
      <c r="BE134" s="156">
        <f t="shared" ref="BE134:BE140" si="4">IF(N134="základná",J134,0)</f>
        <v>0</v>
      </c>
      <c r="BF134" s="156">
        <f t="shared" ref="BF134:BF140" si="5">IF(N134="znížená",J134,0)</f>
        <v>0</v>
      </c>
      <c r="BG134" s="156">
        <f t="shared" ref="BG134:BG140" si="6">IF(N134="zákl. prenesená",J134,0)</f>
        <v>0</v>
      </c>
      <c r="BH134" s="156">
        <f t="shared" ref="BH134:BH140" si="7">IF(N134="zníž. prenesená",J134,0)</f>
        <v>0</v>
      </c>
      <c r="BI134" s="156">
        <f t="shared" ref="BI134:BI140" si="8">IF(N134="nulová",J134,0)</f>
        <v>0</v>
      </c>
      <c r="BJ134" s="16" t="s">
        <v>88</v>
      </c>
      <c r="BK134" s="156">
        <f t="shared" ref="BK134:BK140" si="9">ROUND(I134*H134,2)</f>
        <v>0</v>
      </c>
      <c r="BL134" s="16" t="s">
        <v>323</v>
      </c>
      <c r="BM134" s="155" t="s">
        <v>17007</v>
      </c>
    </row>
    <row r="135" spans="2:65" s="1" customFormat="1" ht="37.75" customHeight="1">
      <c r="B135" s="142"/>
      <c r="C135" s="179" t="s">
        <v>323</v>
      </c>
      <c r="D135" s="179" t="s">
        <v>454</v>
      </c>
      <c r="E135" s="180" t="s">
        <v>8599</v>
      </c>
      <c r="F135" s="181" t="s">
        <v>17008</v>
      </c>
      <c r="G135" s="182" t="s">
        <v>467</v>
      </c>
      <c r="H135" s="183">
        <v>7</v>
      </c>
      <c r="I135" s="184"/>
      <c r="J135" s="185">
        <f t="shared" si="0"/>
        <v>0</v>
      </c>
      <c r="K135" s="186"/>
      <c r="L135" s="187"/>
      <c r="M135" s="188" t="s">
        <v>1</v>
      </c>
      <c r="N135" s="189" t="s">
        <v>42</v>
      </c>
      <c r="P135" s="153">
        <f t="shared" si="1"/>
        <v>0</v>
      </c>
      <c r="Q135" s="153">
        <v>2.5000000000000001E-4</v>
      </c>
      <c r="R135" s="153">
        <f t="shared" si="2"/>
        <v>1.75E-3</v>
      </c>
      <c r="S135" s="153">
        <v>0</v>
      </c>
      <c r="T135" s="154">
        <f t="shared" si="3"/>
        <v>0</v>
      </c>
      <c r="AR135" s="155" t="s">
        <v>356</v>
      </c>
      <c r="AT135" s="155" t="s">
        <v>454</v>
      </c>
      <c r="AU135" s="155" t="s">
        <v>83</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17009</v>
      </c>
    </row>
    <row r="136" spans="2:65" s="1" customFormat="1" ht="24.15" customHeight="1">
      <c r="B136" s="142"/>
      <c r="C136" s="143" t="s">
        <v>341</v>
      </c>
      <c r="D136" s="143" t="s">
        <v>319</v>
      </c>
      <c r="E136" s="144" t="s">
        <v>8590</v>
      </c>
      <c r="F136" s="145" t="s">
        <v>8591</v>
      </c>
      <c r="G136" s="146" t="s">
        <v>467</v>
      </c>
      <c r="H136" s="147">
        <v>7</v>
      </c>
      <c r="I136" s="148"/>
      <c r="J136" s="149">
        <f t="shared" si="0"/>
        <v>0</v>
      </c>
      <c r="K136" s="150"/>
      <c r="L136" s="31"/>
      <c r="M136" s="151" t="s">
        <v>1</v>
      </c>
      <c r="N136" s="152" t="s">
        <v>42</v>
      </c>
      <c r="P136" s="153">
        <f t="shared" si="1"/>
        <v>0</v>
      </c>
      <c r="Q136" s="153">
        <v>0</v>
      </c>
      <c r="R136" s="153">
        <f t="shared" si="2"/>
        <v>0</v>
      </c>
      <c r="S136" s="153">
        <v>0</v>
      </c>
      <c r="T136" s="154">
        <f t="shared" si="3"/>
        <v>0</v>
      </c>
      <c r="AR136" s="155" t="s">
        <v>323</v>
      </c>
      <c r="AT136" s="155" t="s">
        <v>319</v>
      </c>
      <c r="AU136" s="155" t="s">
        <v>83</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17010</v>
      </c>
    </row>
    <row r="137" spans="2:65" s="1" customFormat="1" ht="16.5" customHeight="1">
      <c r="B137" s="142"/>
      <c r="C137" s="143" t="s">
        <v>346</v>
      </c>
      <c r="D137" s="143" t="s">
        <v>319</v>
      </c>
      <c r="E137" s="144" t="s">
        <v>8593</v>
      </c>
      <c r="F137" s="145" t="s">
        <v>8594</v>
      </c>
      <c r="G137" s="146" t="s">
        <v>467</v>
      </c>
      <c r="H137" s="147">
        <v>7</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83</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17011</v>
      </c>
    </row>
    <row r="138" spans="2:65" s="1" customFormat="1" ht="62.75" customHeight="1">
      <c r="B138" s="142"/>
      <c r="C138" s="179" t="s">
        <v>351</v>
      </c>
      <c r="D138" s="179" t="s">
        <v>454</v>
      </c>
      <c r="E138" s="180" t="s">
        <v>8581</v>
      </c>
      <c r="F138" s="181" t="s">
        <v>17012</v>
      </c>
      <c r="G138" s="182" t="s">
        <v>467</v>
      </c>
      <c r="H138" s="183">
        <v>2</v>
      </c>
      <c r="I138" s="184"/>
      <c r="J138" s="185">
        <f t="shared" si="0"/>
        <v>0</v>
      </c>
      <c r="K138" s="186"/>
      <c r="L138" s="187"/>
      <c r="M138" s="188" t="s">
        <v>1</v>
      </c>
      <c r="N138" s="189" t="s">
        <v>42</v>
      </c>
      <c r="P138" s="153">
        <f t="shared" si="1"/>
        <v>0</v>
      </c>
      <c r="Q138" s="153">
        <v>0</v>
      </c>
      <c r="R138" s="153">
        <f t="shared" si="2"/>
        <v>0</v>
      </c>
      <c r="S138" s="153">
        <v>0</v>
      </c>
      <c r="T138" s="154">
        <f t="shared" si="3"/>
        <v>0</v>
      </c>
      <c r="AR138" s="155" t="s">
        <v>356</v>
      </c>
      <c r="AT138" s="155" t="s">
        <v>454</v>
      </c>
      <c r="AU138" s="155" t="s">
        <v>83</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17013</v>
      </c>
    </row>
    <row r="139" spans="2:65" s="1" customFormat="1" ht="16.5" customHeight="1">
      <c r="B139" s="142"/>
      <c r="C139" s="179" t="s">
        <v>561</v>
      </c>
      <c r="D139" s="179" t="s">
        <v>454</v>
      </c>
      <c r="E139" s="180" t="s">
        <v>17014</v>
      </c>
      <c r="F139" s="181" t="s">
        <v>17015</v>
      </c>
      <c r="G139" s="182" t="s">
        <v>467</v>
      </c>
      <c r="H139" s="183">
        <v>1</v>
      </c>
      <c r="I139" s="184"/>
      <c r="J139" s="185">
        <f t="shared" si="0"/>
        <v>0</v>
      </c>
      <c r="K139" s="186"/>
      <c r="L139" s="187"/>
      <c r="M139" s="188" t="s">
        <v>1</v>
      </c>
      <c r="N139" s="189" t="s">
        <v>42</v>
      </c>
      <c r="P139" s="153">
        <f t="shared" si="1"/>
        <v>0</v>
      </c>
      <c r="Q139" s="153">
        <v>0</v>
      </c>
      <c r="R139" s="153">
        <f t="shared" si="2"/>
        <v>0</v>
      </c>
      <c r="S139" s="153">
        <v>0</v>
      </c>
      <c r="T139" s="154">
        <f t="shared" si="3"/>
        <v>0</v>
      </c>
      <c r="AR139" s="155" t="s">
        <v>356</v>
      </c>
      <c r="AT139" s="155" t="s">
        <v>454</v>
      </c>
      <c r="AU139" s="155" t="s">
        <v>83</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17016</v>
      </c>
    </row>
    <row r="140" spans="2:65" s="1" customFormat="1" ht="37.75" customHeight="1">
      <c r="B140" s="142"/>
      <c r="C140" s="179" t="s">
        <v>356</v>
      </c>
      <c r="D140" s="179" t="s">
        <v>454</v>
      </c>
      <c r="E140" s="180" t="s">
        <v>8584</v>
      </c>
      <c r="F140" s="181" t="s">
        <v>17017</v>
      </c>
      <c r="G140" s="182" t="s">
        <v>467</v>
      </c>
      <c r="H140" s="183">
        <v>4</v>
      </c>
      <c r="I140" s="184"/>
      <c r="J140" s="185">
        <f t="shared" si="0"/>
        <v>0</v>
      </c>
      <c r="K140" s="186"/>
      <c r="L140" s="187"/>
      <c r="M140" s="188" t="s">
        <v>1</v>
      </c>
      <c r="N140" s="189" t="s">
        <v>42</v>
      </c>
      <c r="P140" s="153">
        <f t="shared" si="1"/>
        <v>0</v>
      </c>
      <c r="Q140" s="153">
        <v>0</v>
      </c>
      <c r="R140" s="153">
        <f t="shared" si="2"/>
        <v>0</v>
      </c>
      <c r="S140" s="153">
        <v>0</v>
      </c>
      <c r="T140" s="154">
        <f t="shared" si="3"/>
        <v>0</v>
      </c>
      <c r="AR140" s="155" t="s">
        <v>356</v>
      </c>
      <c r="AT140" s="155" t="s">
        <v>454</v>
      </c>
      <c r="AU140" s="155" t="s">
        <v>83</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17018</v>
      </c>
    </row>
    <row r="141" spans="2:65" s="11" customFormat="1" ht="25.9" customHeight="1">
      <c r="B141" s="130"/>
      <c r="D141" s="131" t="s">
        <v>75</v>
      </c>
      <c r="E141" s="132" t="s">
        <v>323</v>
      </c>
      <c r="F141" s="132" t="s">
        <v>8602</v>
      </c>
      <c r="I141" s="133"/>
      <c r="J141" s="134">
        <f>BK141</f>
        <v>0</v>
      </c>
      <c r="L141" s="130"/>
      <c r="M141" s="135"/>
      <c r="P141" s="136">
        <f>SUM(P142:P149)</f>
        <v>0</v>
      </c>
      <c r="R141" s="136">
        <f>SUM(R142:R149)</f>
        <v>0.12372</v>
      </c>
      <c r="T141" s="137">
        <f>SUM(T142:T149)</f>
        <v>0</v>
      </c>
      <c r="AR141" s="131" t="s">
        <v>83</v>
      </c>
      <c r="AT141" s="138" t="s">
        <v>75</v>
      </c>
      <c r="AU141" s="138" t="s">
        <v>76</v>
      </c>
      <c r="AY141" s="131" t="s">
        <v>317</v>
      </c>
      <c r="BK141" s="139">
        <f>SUM(BK142:BK149)</f>
        <v>0</v>
      </c>
    </row>
    <row r="142" spans="2:65" s="1" customFormat="1" ht="24.15" customHeight="1">
      <c r="B142" s="142"/>
      <c r="C142" s="143" t="s">
        <v>361</v>
      </c>
      <c r="D142" s="143" t="s">
        <v>319</v>
      </c>
      <c r="E142" s="144" t="s">
        <v>8688</v>
      </c>
      <c r="F142" s="145" t="s">
        <v>8689</v>
      </c>
      <c r="G142" s="146" t="s">
        <v>484</v>
      </c>
      <c r="H142" s="147">
        <v>140</v>
      </c>
      <c r="I142" s="148"/>
      <c r="J142" s="149">
        <f t="shared" ref="J142:J149" si="10">ROUND(I142*H142,2)</f>
        <v>0</v>
      </c>
      <c r="K142" s="150"/>
      <c r="L142" s="31"/>
      <c r="M142" s="151" t="s">
        <v>1</v>
      </c>
      <c r="N142" s="152" t="s">
        <v>42</v>
      </c>
      <c r="P142" s="153">
        <f t="shared" ref="P142:P149" si="11">O142*H142</f>
        <v>0</v>
      </c>
      <c r="Q142" s="153">
        <v>0</v>
      </c>
      <c r="R142" s="153">
        <f t="shared" ref="R142:R149" si="12">Q142*H142</f>
        <v>0</v>
      </c>
      <c r="S142" s="153">
        <v>0</v>
      </c>
      <c r="T142" s="154">
        <f t="shared" ref="T142:T149" si="13">S142*H142</f>
        <v>0</v>
      </c>
      <c r="AR142" s="155" t="s">
        <v>561</v>
      </c>
      <c r="AT142" s="155" t="s">
        <v>319</v>
      </c>
      <c r="AU142" s="155" t="s">
        <v>83</v>
      </c>
      <c r="AY142" s="16" t="s">
        <v>317</v>
      </c>
      <c r="BE142" s="156">
        <f t="shared" ref="BE142:BE149" si="14">IF(N142="základná",J142,0)</f>
        <v>0</v>
      </c>
      <c r="BF142" s="156">
        <f t="shared" ref="BF142:BF149" si="15">IF(N142="znížená",J142,0)</f>
        <v>0</v>
      </c>
      <c r="BG142" s="156">
        <f t="shared" ref="BG142:BG149" si="16">IF(N142="zákl. prenesená",J142,0)</f>
        <v>0</v>
      </c>
      <c r="BH142" s="156">
        <f t="shared" ref="BH142:BH149" si="17">IF(N142="zníž. prenesená",J142,0)</f>
        <v>0</v>
      </c>
      <c r="BI142" s="156">
        <f t="shared" ref="BI142:BI149" si="18">IF(N142="nulová",J142,0)</f>
        <v>0</v>
      </c>
      <c r="BJ142" s="16" t="s">
        <v>88</v>
      </c>
      <c r="BK142" s="156">
        <f t="shared" ref="BK142:BK149" si="19">ROUND(I142*H142,2)</f>
        <v>0</v>
      </c>
      <c r="BL142" s="16" t="s">
        <v>561</v>
      </c>
      <c r="BM142" s="155" t="s">
        <v>17019</v>
      </c>
    </row>
    <row r="143" spans="2:65" s="1" customFormat="1" ht="24.15" customHeight="1">
      <c r="B143" s="142"/>
      <c r="C143" s="179" t="s">
        <v>366</v>
      </c>
      <c r="D143" s="179" t="s">
        <v>454</v>
      </c>
      <c r="E143" s="180" t="s">
        <v>8691</v>
      </c>
      <c r="F143" s="181" t="s">
        <v>8689</v>
      </c>
      <c r="G143" s="182" t="s">
        <v>484</v>
      </c>
      <c r="H143" s="183">
        <v>140</v>
      </c>
      <c r="I143" s="184"/>
      <c r="J143" s="185">
        <f t="shared" si="10"/>
        <v>0</v>
      </c>
      <c r="K143" s="186"/>
      <c r="L143" s="187"/>
      <c r="M143" s="188" t="s">
        <v>1</v>
      </c>
      <c r="N143" s="189" t="s">
        <v>42</v>
      </c>
      <c r="P143" s="153">
        <f t="shared" si="11"/>
        <v>0</v>
      </c>
      <c r="Q143" s="153">
        <v>4.4999999999999999E-4</v>
      </c>
      <c r="R143" s="153">
        <f t="shared" si="12"/>
        <v>6.3E-2</v>
      </c>
      <c r="S143" s="153">
        <v>0</v>
      </c>
      <c r="T143" s="154">
        <f t="shared" si="13"/>
        <v>0</v>
      </c>
      <c r="AR143" s="155" t="s">
        <v>768</v>
      </c>
      <c r="AT143" s="155" t="s">
        <v>454</v>
      </c>
      <c r="AU143" s="155" t="s">
        <v>83</v>
      </c>
      <c r="AY143" s="16" t="s">
        <v>317</v>
      </c>
      <c r="BE143" s="156">
        <f t="shared" si="14"/>
        <v>0</v>
      </c>
      <c r="BF143" s="156">
        <f t="shared" si="15"/>
        <v>0</v>
      </c>
      <c r="BG143" s="156">
        <f t="shared" si="16"/>
        <v>0</v>
      </c>
      <c r="BH143" s="156">
        <f t="shared" si="17"/>
        <v>0</v>
      </c>
      <c r="BI143" s="156">
        <f t="shared" si="18"/>
        <v>0</v>
      </c>
      <c r="BJ143" s="16" t="s">
        <v>88</v>
      </c>
      <c r="BK143" s="156">
        <f t="shared" si="19"/>
        <v>0</v>
      </c>
      <c r="BL143" s="16" t="s">
        <v>768</v>
      </c>
      <c r="BM143" s="155" t="s">
        <v>17020</v>
      </c>
    </row>
    <row r="144" spans="2:65" s="1" customFormat="1" ht="24.15" customHeight="1">
      <c r="B144" s="142"/>
      <c r="C144" s="143" t="s">
        <v>371</v>
      </c>
      <c r="D144" s="143" t="s">
        <v>319</v>
      </c>
      <c r="E144" s="144" t="s">
        <v>8673</v>
      </c>
      <c r="F144" s="145" t="s">
        <v>8674</v>
      </c>
      <c r="G144" s="146" t="s">
        <v>484</v>
      </c>
      <c r="H144" s="147">
        <v>64</v>
      </c>
      <c r="I144" s="148"/>
      <c r="J144" s="149">
        <f t="shared" si="10"/>
        <v>0</v>
      </c>
      <c r="K144" s="150"/>
      <c r="L144" s="31"/>
      <c r="M144" s="151" t="s">
        <v>1</v>
      </c>
      <c r="N144" s="152" t="s">
        <v>42</v>
      </c>
      <c r="P144" s="153">
        <f t="shared" si="11"/>
        <v>0</v>
      </c>
      <c r="Q144" s="153">
        <v>0</v>
      </c>
      <c r="R144" s="153">
        <f t="shared" si="12"/>
        <v>0</v>
      </c>
      <c r="S144" s="153">
        <v>0</v>
      </c>
      <c r="T144" s="154">
        <f t="shared" si="13"/>
        <v>0</v>
      </c>
      <c r="AR144" s="155" t="s">
        <v>561</v>
      </c>
      <c r="AT144" s="155" t="s">
        <v>319</v>
      </c>
      <c r="AU144" s="155" t="s">
        <v>83</v>
      </c>
      <c r="AY144" s="16" t="s">
        <v>317</v>
      </c>
      <c r="BE144" s="156">
        <f t="shared" si="14"/>
        <v>0</v>
      </c>
      <c r="BF144" s="156">
        <f t="shared" si="15"/>
        <v>0</v>
      </c>
      <c r="BG144" s="156">
        <f t="shared" si="16"/>
        <v>0</v>
      </c>
      <c r="BH144" s="156">
        <f t="shared" si="17"/>
        <v>0</v>
      </c>
      <c r="BI144" s="156">
        <f t="shared" si="18"/>
        <v>0</v>
      </c>
      <c r="BJ144" s="16" t="s">
        <v>88</v>
      </c>
      <c r="BK144" s="156">
        <f t="shared" si="19"/>
        <v>0</v>
      </c>
      <c r="BL144" s="16" t="s">
        <v>561</v>
      </c>
      <c r="BM144" s="155" t="s">
        <v>17021</v>
      </c>
    </row>
    <row r="145" spans="2:65" s="1" customFormat="1" ht="24.15" customHeight="1">
      <c r="B145" s="142"/>
      <c r="C145" s="179" t="s">
        <v>376</v>
      </c>
      <c r="D145" s="179" t="s">
        <v>454</v>
      </c>
      <c r="E145" s="180" t="s">
        <v>8676</v>
      </c>
      <c r="F145" s="181" t="s">
        <v>8674</v>
      </c>
      <c r="G145" s="182" t="s">
        <v>484</v>
      </c>
      <c r="H145" s="183">
        <v>64</v>
      </c>
      <c r="I145" s="184"/>
      <c r="J145" s="185">
        <f t="shared" si="10"/>
        <v>0</v>
      </c>
      <c r="K145" s="186"/>
      <c r="L145" s="187"/>
      <c r="M145" s="188" t="s">
        <v>1</v>
      </c>
      <c r="N145" s="189" t="s">
        <v>42</v>
      </c>
      <c r="P145" s="153">
        <f t="shared" si="11"/>
        <v>0</v>
      </c>
      <c r="Q145" s="153">
        <v>2.4000000000000001E-4</v>
      </c>
      <c r="R145" s="153">
        <f t="shared" si="12"/>
        <v>1.536E-2</v>
      </c>
      <c r="S145" s="153">
        <v>0</v>
      </c>
      <c r="T145" s="154">
        <f t="shared" si="13"/>
        <v>0</v>
      </c>
      <c r="AR145" s="155" t="s">
        <v>768</v>
      </c>
      <c r="AT145" s="155" t="s">
        <v>454</v>
      </c>
      <c r="AU145" s="155" t="s">
        <v>83</v>
      </c>
      <c r="AY145" s="16" t="s">
        <v>317</v>
      </c>
      <c r="BE145" s="156">
        <f t="shared" si="14"/>
        <v>0</v>
      </c>
      <c r="BF145" s="156">
        <f t="shared" si="15"/>
        <v>0</v>
      </c>
      <c r="BG145" s="156">
        <f t="shared" si="16"/>
        <v>0</v>
      </c>
      <c r="BH145" s="156">
        <f t="shared" si="17"/>
        <v>0</v>
      </c>
      <c r="BI145" s="156">
        <f t="shared" si="18"/>
        <v>0</v>
      </c>
      <c r="BJ145" s="16" t="s">
        <v>88</v>
      </c>
      <c r="BK145" s="156">
        <f t="shared" si="19"/>
        <v>0</v>
      </c>
      <c r="BL145" s="16" t="s">
        <v>768</v>
      </c>
      <c r="BM145" s="155" t="s">
        <v>17022</v>
      </c>
    </row>
    <row r="146" spans="2:65" s="1" customFormat="1" ht="33" customHeight="1">
      <c r="B146" s="142"/>
      <c r="C146" s="143" t="s">
        <v>381</v>
      </c>
      <c r="D146" s="143" t="s">
        <v>319</v>
      </c>
      <c r="E146" s="144" t="s">
        <v>8790</v>
      </c>
      <c r="F146" s="145" t="s">
        <v>8791</v>
      </c>
      <c r="G146" s="146" t="s">
        <v>484</v>
      </c>
      <c r="H146" s="147">
        <v>144</v>
      </c>
      <c r="I146" s="148"/>
      <c r="J146" s="149">
        <f t="shared" si="10"/>
        <v>0</v>
      </c>
      <c r="K146" s="150"/>
      <c r="L146" s="31"/>
      <c r="M146" s="151" t="s">
        <v>1</v>
      </c>
      <c r="N146" s="152" t="s">
        <v>42</v>
      </c>
      <c r="P146" s="153">
        <f t="shared" si="11"/>
        <v>0</v>
      </c>
      <c r="Q146" s="153">
        <v>0</v>
      </c>
      <c r="R146" s="153">
        <f t="shared" si="12"/>
        <v>0</v>
      </c>
      <c r="S146" s="153">
        <v>0</v>
      </c>
      <c r="T146" s="154">
        <f t="shared" si="13"/>
        <v>0</v>
      </c>
      <c r="AR146" s="155" t="s">
        <v>561</v>
      </c>
      <c r="AT146" s="155" t="s">
        <v>319</v>
      </c>
      <c r="AU146" s="155" t="s">
        <v>83</v>
      </c>
      <c r="AY146" s="16" t="s">
        <v>317</v>
      </c>
      <c r="BE146" s="156">
        <f t="shared" si="14"/>
        <v>0</v>
      </c>
      <c r="BF146" s="156">
        <f t="shared" si="15"/>
        <v>0</v>
      </c>
      <c r="BG146" s="156">
        <f t="shared" si="16"/>
        <v>0</v>
      </c>
      <c r="BH146" s="156">
        <f t="shared" si="17"/>
        <v>0</v>
      </c>
      <c r="BI146" s="156">
        <f t="shared" si="18"/>
        <v>0</v>
      </c>
      <c r="BJ146" s="16" t="s">
        <v>88</v>
      </c>
      <c r="BK146" s="156">
        <f t="shared" si="19"/>
        <v>0</v>
      </c>
      <c r="BL146" s="16" t="s">
        <v>561</v>
      </c>
      <c r="BM146" s="155" t="s">
        <v>17023</v>
      </c>
    </row>
    <row r="147" spans="2:65" s="1" customFormat="1" ht="33" customHeight="1">
      <c r="B147" s="142"/>
      <c r="C147" s="179" t="s">
        <v>386</v>
      </c>
      <c r="D147" s="179" t="s">
        <v>454</v>
      </c>
      <c r="E147" s="180" t="s">
        <v>8793</v>
      </c>
      <c r="F147" s="181" t="s">
        <v>8791</v>
      </c>
      <c r="G147" s="182" t="s">
        <v>484</v>
      </c>
      <c r="H147" s="183">
        <v>144</v>
      </c>
      <c r="I147" s="184"/>
      <c r="J147" s="185">
        <f t="shared" si="10"/>
        <v>0</v>
      </c>
      <c r="K147" s="186"/>
      <c r="L147" s="187"/>
      <c r="M147" s="188" t="s">
        <v>1</v>
      </c>
      <c r="N147" s="189" t="s">
        <v>42</v>
      </c>
      <c r="P147" s="153">
        <f t="shared" si="11"/>
        <v>0</v>
      </c>
      <c r="Q147" s="153">
        <v>2.9999999999999997E-4</v>
      </c>
      <c r="R147" s="153">
        <f t="shared" si="12"/>
        <v>4.3199999999999995E-2</v>
      </c>
      <c r="S147" s="153">
        <v>0</v>
      </c>
      <c r="T147" s="154">
        <f t="shared" si="13"/>
        <v>0</v>
      </c>
      <c r="AR147" s="155" t="s">
        <v>768</v>
      </c>
      <c r="AT147" s="155" t="s">
        <v>454</v>
      </c>
      <c r="AU147" s="155" t="s">
        <v>83</v>
      </c>
      <c r="AY147" s="16" t="s">
        <v>317</v>
      </c>
      <c r="BE147" s="156">
        <f t="shared" si="14"/>
        <v>0</v>
      </c>
      <c r="BF147" s="156">
        <f t="shared" si="15"/>
        <v>0</v>
      </c>
      <c r="BG147" s="156">
        <f t="shared" si="16"/>
        <v>0</v>
      </c>
      <c r="BH147" s="156">
        <f t="shared" si="17"/>
        <v>0</v>
      </c>
      <c r="BI147" s="156">
        <f t="shared" si="18"/>
        <v>0</v>
      </c>
      <c r="BJ147" s="16" t="s">
        <v>88</v>
      </c>
      <c r="BK147" s="156">
        <f t="shared" si="19"/>
        <v>0</v>
      </c>
      <c r="BL147" s="16" t="s">
        <v>768</v>
      </c>
      <c r="BM147" s="155" t="s">
        <v>17024</v>
      </c>
    </row>
    <row r="148" spans="2:65" s="1" customFormat="1" ht="24.15" customHeight="1">
      <c r="B148" s="142"/>
      <c r="C148" s="143" t="s">
        <v>391</v>
      </c>
      <c r="D148" s="143" t="s">
        <v>319</v>
      </c>
      <c r="E148" s="144" t="s">
        <v>17025</v>
      </c>
      <c r="F148" s="145" t="s">
        <v>17026</v>
      </c>
      <c r="G148" s="146" t="s">
        <v>484</v>
      </c>
      <c r="H148" s="147">
        <v>12</v>
      </c>
      <c r="I148" s="148"/>
      <c r="J148" s="149">
        <f t="shared" si="10"/>
        <v>0</v>
      </c>
      <c r="K148" s="150"/>
      <c r="L148" s="31"/>
      <c r="M148" s="151" t="s">
        <v>1</v>
      </c>
      <c r="N148" s="152" t="s">
        <v>42</v>
      </c>
      <c r="P148" s="153">
        <f t="shared" si="11"/>
        <v>0</v>
      </c>
      <c r="Q148" s="153">
        <v>0</v>
      </c>
      <c r="R148" s="153">
        <f t="shared" si="12"/>
        <v>0</v>
      </c>
      <c r="S148" s="153">
        <v>0</v>
      </c>
      <c r="T148" s="154">
        <f t="shared" si="13"/>
        <v>0</v>
      </c>
      <c r="AR148" s="155" t="s">
        <v>561</v>
      </c>
      <c r="AT148" s="155" t="s">
        <v>319</v>
      </c>
      <c r="AU148" s="155" t="s">
        <v>83</v>
      </c>
      <c r="AY148" s="16" t="s">
        <v>317</v>
      </c>
      <c r="BE148" s="156">
        <f t="shared" si="14"/>
        <v>0</v>
      </c>
      <c r="BF148" s="156">
        <f t="shared" si="15"/>
        <v>0</v>
      </c>
      <c r="BG148" s="156">
        <f t="shared" si="16"/>
        <v>0</v>
      </c>
      <c r="BH148" s="156">
        <f t="shared" si="17"/>
        <v>0</v>
      </c>
      <c r="BI148" s="156">
        <f t="shared" si="18"/>
        <v>0</v>
      </c>
      <c r="BJ148" s="16" t="s">
        <v>88</v>
      </c>
      <c r="BK148" s="156">
        <f t="shared" si="19"/>
        <v>0</v>
      </c>
      <c r="BL148" s="16" t="s">
        <v>561</v>
      </c>
      <c r="BM148" s="155" t="s">
        <v>17027</v>
      </c>
    </row>
    <row r="149" spans="2:65" s="1" customFormat="1" ht="24.15" customHeight="1">
      <c r="B149" s="142"/>
      <c r="C149" s="179" t="s">
        <v>396</v>
      </c>
      <c r="D149" s="179" t="s">
        <v>454</v>
      </c>
      <c r="E149" s="180" t="s">
        <v>17028</v>
      </c>
      <c r="F149" s="181" t="s">
        <v>17026</v>
      </c>
      <c r="G149" s="182" t="s">
        <v>484</v>
      </c>
      <c r="H149" s="183">
        <v>12</v>
      </c>
      <c r="I149" s="184"/>
      <c r="J149" s="185">
        <f t="shared" si="10"/>
        <v>0</v>
      </c>
      <c r="K149" s="186"/>
      <c r="L149" s="187"/>
      <c r="M149" s="188" t="s">
        <v>1</v>
      </c>
      <c r="N149" s="189" t="s">
        <v>42</v>
      </c>
      <c r="P149" s="153">
        <f t="shared" si="11"/>
        <v>0</v>
      </c>
      <c r="Q149" s="153">
        <v>1.8000000000000001E-4</v>
      </c>
      <c r="R149" s="153">
        <f t="shared" si="12"/>
        <v>2.16E-3</v>
      </c>
      <c r="S149" s="153">
        <v>0</v>
      </c>
      <c r="T149" s="154">
        <f t="shared" si="13"/>
        <v>0</v>
      </c>
      <c r="AR149" s="155" t="s">
        <v>768</v>
      </c>
      <c r="AT149" s="155" t="s">
        <v>454</v>
      </c>
      <c r="AU149" s="155" t="s">
        <v>83</v>
      </c>
      <c r="AY149" s="16" t="s">
        <v>317</v>
      </c>
      <c r="BE149" s="156">
        <f t="shared" si="14"/>
        <v>0</v>
      </c>
      <c r="BF149" s="156">
        <f t="shared" si="15"/>
        <v>0</v>
      </c>
      <c r="BG149" s="156">
        <f t="shared" si="16"/>
        <v>0</v>
      </c>
      <c r="BH149" s="156">
        <f t="shared" si="17"/>
        <v>0</v>
      </c>
      <c r="BI149" s="156">
        <f t="shared" si="18"/>
        <v>0</v>
      </c>
      <c r="BJ149" s="16" t="s">
        <v>88</v>
      </c>
      <c r="BK149" s="156">
        <f t="shared" si="19"/>
        <v>0</v>
      </c>
      <c r="BL149" s="16" t="s">
        <v>768</v>
      </c>
      <c r="BM149" s="155" t="s">
        <v>17029</v>
      </c>
    </row>
    <row r="150" spans="2:65" s="11" customFormat="1" ht="25.9" customHeight="1">
      <c r="B150" s="130"/>
      <c r="D150" s="131" t="s">
        <v>75</v>
      </c>
      <c r="E150" s="132" t="s">
        <v>341</v>
      </c>
      <c r="F150" s="132" t="s">
        <v>17030</v>
      </c>
      <c r="I150" s="133"/>
      <c r="J150" s="134">
        <f>BK150</f>
        <v>0</v>
      </c>
      <c r="L150" s="130"/>
      <c r="M150" s="135"/>
      <c r="P150" s="136">
        <f>SUM(P151:P170)</f>
        <v>0</v>
      </c>
      <c r="R150" s="136">
        <f>SUM(R151:R170)</f>
        <v>0.16054999999999997</v>
      </c>
      <c r="T150" s="137">
        <f>SUM(T151:T170)</f>
        <v>0</v>
      </c>
      <c r="AR150" s="131" t="s">
        <v>83</v>
      </c>
      <c r="AT150" s="138" t="s">
        <v>75</v>
      </c>
      <c r="AU150" s="138" t="s">
        <v>76</v>
      </c>
      <c r="AY150" s="131" t="s">
        <v>317</v>
      </c>
      <c r="BK150" s="139">
        <f>SUM(BK151:BK170)</f>
        <v>0</v>
      </c>
    </row>
    <row r="151" spans="2:65" s="1" customFormat="1" ht="24.15" customHeight="1">
      <c r="B151" s="142"/>
      <c r="C151" s="143" t="s">
        <v>401</v>
      </c>
      <c r="D151" s="143" t="s">
        <v>319</v>
      </c>
      <c r="E151" s="144" t="s">
        <v>8937</v>
      </c>
      <c r="F151" s="145" t="s">
        <v>8938</v>
      </c>
      <c r="G151" s="146" t="s">
        <v>484</v>
      </c>
      <c r="H151" s="147">
        <v>90</v>
      </c>
      <c r="I151" s="148"/>
      <c r="J151" s="149">
        <f t="shared" ref="J151:J170" si="20">ROUND(I151*H151,2)</f>
        <v>0</v>
      </c>
      <c r="K151" s="150"/>
      <c r="L151" s="31"/>
      <c r="M151" s="151" t="s">
        <v>1</v>
      </c>
      <c r="N151" s="152" t="s">
        <v>42</v>
      </c>
      <c r="P151" s="153">
        <f t="shared" ref="P151:P170" si="21">O151*H151</f>
        <v>0</v>
      </c>
      <c r="Q151" s="153">
        <v>0</v>
      </c>
      <c r="R151" s="153">
        <f t="shared" ref="R151:R170" si="22">Q151*H151</f>
        <v>0</v>
      </c>
      <c r="S151" s="153">
        <v>0</v>
      </c>
      <c r="T151" s="154">
        <f t="shared" ref="T151:T170" si="23">S151*H151</f>
        <v>0</v>
      </c>
      <c r="AR151" s="155" t="s">
        <v>323</v>
      </c>
      <c r="AT151" s="155" t="s">
        <v>319</v>
      </c>
      <c r="AU151" s="155" t="s">
        <v>83</v>
      </c>
      <c r="AY151" s="16" t="s">
        <v>317</v>
      </c>
      <c r="BE151" s="156">
        <f t="shared" ref="BE151:BE170" si="24">IF(N151="základná",J151,0)</f>
        <v>0</v>
      </c>
      <c r="BF151" s="156">
        <f t="shared" ref="BF151:BF170" si="25">IF(N151="znížená",J151,0)</f>
        <v>0</v>
      </c>
      <c r="BG151" s="156">
        <f t="shared" ref="BG151:BG170" si="26">IF(N151="zákl. prenesená",J151,0)</f>
        <v>0</v>
      </c>
      <c r="BH151" s="156">
        <f t="shared" ref="BH151:BH170" si="27">IF(N151="zníž. prenesená",J151,0)</f>
        <v>0</v>
      </c>
      <c r="BI151" s="156">
        <f t="shared" ref="BI151:BI170" si="28">IF(N151="nulová",J151,0)</f>
        <v>0</v>
      </c>
      <c r="BJ151" s="16" t="s">
        <v>88</v>
      </c>
      <c r="BK151" s="156">
        <f t="shared" ref="BK151:BK170" si="29">ROUND(I151*H151,2)</f>
        <v>0</v>
      </c>
      <c r="BL151" s="16" t="s">
        <v>323</v>
      </c>
      <c r="BM151" s="155" t="s">
        <v>17031</v>
      </c>
    </row>
    <row r="152" spans="2:65" s="1" customFormat="1" ht="24.15" customHeight="1">
      <c r="B152" s="142"/>
      <c r="C152" s="179" t="s">
        <v>405</v>
      </c>
      <c r="D152" s="179" t="s">
        <v>454</v>
      </c>
      <c r="E152" s="180" t="s">
        <v>8940</v>
      </c>
      <c r="F152" s="181" t="s">
        <v>8941</v>
      </c>
      <c r="G152" s="182" t="s">
        <v>484</v>
      </c>
      <c r="H152" s="183">
        <v>90</v>
      </c>
      <c r="I152" s="184"/>
      <c r="J152" s="185">
        <f t="shared" si="20"/>
        <v>0</v>
      </c>
      <c r="K152" s="186"/>
      <c r="L152" s="187"/>
      <c r="M152" s="188" t="s">
        <v>1</v>
      </c>
      <c r="N152" s="189" t="s">
        <v>42</v>
      </c>
      <c r="P152" s="153">
        <f t="shared" si="21"/>
        <v>0</v>
      </c>
      <c r="Q152" s="153">
        <v>8.8999999999999995E-4</v>
      </c>
      <c r="R152" s="153">
        <f t="shared" si="22"/>
        <v>8.0099999999999991E-2</v>
      </c>
      <c r="S152" s="153">
        <v>0</v>
      </c>
      <c r="T152" s="154">
        <f t="shared" si="23"/>
        <v>0</v>
      </c>
      <c r="AR152" s="155" t="s">
        <v>356</v>
      </c>
      <c r="AT152" s="155" t="s">
        <v>454</v>
      </c>
      <c r="AU152" s="155" t="s">
        <v>83</v>
      </c>
      <c r="AY152" s="16" t="s">
        <v>317</v>
      </c>
      <c r="BE152" s="156">
        <f t="shared" si="24"/>
        <v>0</v>
      </c>
      <c r="BF152" s="156">
        <f t="shared" si="25"/>
        <v>0</v>
      </c>
      <c r="BG152" s="156">
        <f t="shared" si="26"/>
        <v>0</v>
      </c>
      <c r="BH152" s="156">
        <f t="shared" si="27"/>
        <v>0</v>
      </c>
      <c r="BI152" s="156">
        <f t="shared" si="28"/>
        <v>0</v>
      </c>
      <c r="BJ152" s="16" t="s">
        <v>88</v>
      </c>
      <c r="BK152" s="156">
        <f t="shared" si="29"/>
        <v>0</v>
      </c>
      <c r="BL152" s="16" t="s">
        <v>323</v>
      </c>
      <c r="BM152" s="155" t="s">
        <v>17032</v>
      </c>
    </row>
    <row r="153" spans="2:65" s="1" customFormat="1" ht="37.75" customHeight="1">
      <c r="B153" s="142"/>
      <c r="C153" s="143" t="s">
        <v>415</v>
      </c>
      <c r="D153" s="143" t="s">
        <v>319</v>
      </c>
      <c r="E153" s="144" t="s">
        <v>8596</v>
      </c>
      <c r="F153" s="145" t="s">
        <v>17006</v>
      </c>
      <c r="G153" s="146" t="s">
        <v>467</v>
      </c>
      <c r="H153" s="147">
        <v>6</v>
      </c>
      <c r="I153" s="148"/>
      <c r="J153" s="149">
        <f t="shared" si="20"/>
        <v>0</v>
      </c>
      <c r="K153" s="150"/>
      <c r="L153" s="31"/>
      <c r="M153" s="151" t="s">
        <v>1</v>
      </c>
      <c r="N153" s="152" t="s">
        <v>42</v>
      </c>
      <c r="P153" s="153">
        <f t="shared" si="21"/>
        <v>0</v>
      </c>
      <c r="Q153" s="153">
        <v>0</v>
      </c>
      <c r="R153" s="153">
        <f t="shared" si="22"/>
        <v>0</v>
      </c>
      <c r="S153" s="153">
        <v>0</v>
      </c>
      <c r="T153" s="154">
        <f t="shared" si="23"/>
        <v>0</v>
      </c>
      <c r="AR153" s="155" t="s">
        <v>323</v>
      </c>
      <c r="AT153" s="155" t="s">
        <v>319</v>
      </c>
      <c r="AU153" s="155" t="s">
        <v>83</v>
      </c>
      <c r="AY153" s="16" t="s">
        <v>317</v>
      </c>
      <c r="BE153" s="156">
        <f t="shared" si="24"/>
        <v>0</v>
      </c>
      <c r="BF153" s="156">
        <f t="shared" si="25"/>
        <v>0</v>
      </c>
      <c r="BG153" s="156">
        <f t="shared" si="26"/>
        <v>0</v>
      </c>
      <c r="BH153" s="156">
        <f t="shared" si="27"/>
        <v>0</v>
      </c>
      <c r="BI153" s="156">
        <f t="shared" si="28"/>
        <v>0</v>
      </c>
      <c r="BJ153" s="16" t="s">
        <v>88</v>
      </c>
      <c r="BK153" s="156">
        <f t="shared" si="29"/>
        <v>0</v>
      </c>
      <c r="BL153" s="16" t="s">
        <v>323</v>
      </c>
      <c r="BM153" s="155" t="s">
        <v>17033</v>
      </c>
    </row>
    <row r="154" spans="2:65" s="1" customFormat="1" ht="37.75" customHeight="1">
      <c r="B154" s="142"/>
      <c r="C154" s="179" t="s">
        <v>7</v>
      </c>
      <c r="D154" s="179" t="s">
        <v>454</v>
      </c>
      <c r="E154" s="180" t="s">
        <v>8599</v>
      </c>
      <c r="F154" s="181" t="s">
        <v>17008</v>
      </c>
      <c r="G154" s="182" t="s">
        <v>467</v>
      </c>
      <c r="H154" s="183">
        <v>6</v>
      </c>
      <c r="I154" s="184"/>
      <c r="J154" s="185">
        <f t="shared" si="20"/>
        <v>0</v>
      </c>
      <c r="K154" s="186"/>
      <c r="L154" s="187"/>
      <c r="M154" s="188" t="s">
        <v>1</v>
      </c>
      <c r="N154" s="189" t="s">
        <v>42</v>
      </c>
      <c r="P154" s="153">
        <f t="shared" si="21"/>
        <v>0</v>
      </c>
      <c r="Q154" s="153">
        <v>2.5000000000000001E-4</v>
      </c>
      <c r="R154" s="153">
        <f t="shared" si="22"/>
        <v>1.5E-3</v>
      </c>
      <c r="S154" s="153">
        <v>0</v>
      </c>
      <c r="T154" s="154">
        <f t="shared" si="23"/>
        <v>0</v>
      </c>
      <c r="AR154" s="155" t="s">
        <v>356</v>
      </c>
      <c r="AT154" s="155" t="s">
        <v>454</v>
      </c>
      <c r="AU154" s="155" t="s">
        <v>83</v>
      </c>
      <c r="AY154" s="16" t="s">
        <v>317</v>
      </c>
      <c r="BE154" s="156">
        <f t="shared" si="24"/>
        <v>0</v>
      </c>
      <c r="BF154" s="156">
        <f t="shared" si="25"/>
        <v>0</v>
      </c>
      <c r="BG154" s="156">
        <f t="shared" si="26"/>
        <v>0</v>
      </c>
      <c r="BH154" s="156">
        <f t="shared" si="27"/>
        <v>0</v>
      </c>
      <c r="BI154" s="156">
        <f t="shared" si="28"/>
        <v>0</v>
      </c>
      <c r="BJ154" s="16" t="s">
        <v>88</v>
      </c>
      <c r="BK154" s="156">
        <f t="shared" si="29"/>
        <v>0</v>
      </c>
      <c r="BL154" s="16" t="s">
        <v>323</v>
      </c>
      <c r="BM154" s="155" t="s">
        <v>17034</v>
      </c>
    </row>
    <row r="155" spans="2:65" s="1" customFormat="1" ht="24.15" customHeight="1">
      <c r="B155" s="142"/>
      <c r="C155" s="179" t="s">
        <v>427</v>
      </c>
      <c r="D155" s="179" t="s">
        <v>454</v>
      </c>
      <c r="E155" s="180" t="s">
        <v>17035</v>
      </c>
      <c r="F155" s="181" t="s">
        <v>17036</v>
      </c>
      <c r="G155" s="182" t="s">
        <v>467</v>
      </c>
      <c r="H155" s="183">
        <v>2</v>
      </c>
      <c r="I155" s="184"/>
      <c r="J155" s="185">
        <f t="shared" si="20"/>
        <v>0</v>
      </c>
      <c r="K155" s="186"/>
      <c r="L155" s="187"/>
      <c r="M155" s="188" t="s">
        <v>1</v>
      </c>
      <c r="N155" s="189" t="s">
        <v>42</v>
      </c>
      <c r="P155" s="153">
        <f t="shared" si="21"/>
        <v>0</v>
      </c>
      <c r="Q155" s="153">
        <v>0</v>
      </c>
      <c r="R155" s="153">
        <f t="shared" si="22"/>
        <v>0</v>
      </c>
      <c r="S155" s="153">
        <v>0</v>
      </c>
      <c r="T155" s="154">
        <f t="shared" si="23"/>
        <v>0</v>
      </c>
      <c r="AR155" s="155" t="s">
        <v>356</v>
      </c>
      <c r="AT155" s="155" t="s">
        <v>454</v>
      </c>
      <c r="AU155" s="155" t="s">
        <v>83</v>
      </c>
      <c r="AY155" s="16" t="s">
        <v>317</v>
      </c>
      <c r="BE155" s="156">
        <f t="shared" si="24"/>
        <v>0</v>
      </c>
      <c r="BF155" s="156">
        <f t="shared" si="25"/>
        <v>0</v>
      </c>
      <c r="BG155" s="156">
        <f t="shared" si="26"/>
        <v>0</v>
      </c>
      <c r="BH155" s="156">
        <f t="shared" si="27"/>
        <v>0</v>
      </c>
      <c r="BI155" s="156">
        <f t="shared" si="28"/>
        <v>0</v>
      </c>
      <c r="BJ155" s="16" t="s">
        <v>88</v>
      </c>
      <c r="BK155" s="156">
        <f t="shared" si="29"/>
        <v>0</v>
      </c>
      <c r="BL155" s="16" t="s">
        <v>323</v>
      </c>
      <c r="BM155" s="155" t="s">
        <v>17037</v>
      </c>
    </row>
    <row r="156" spans="2:65" s="1" customFormat="1" ht="24.15" customHeight="1">
      <c r="B156" s="142"/>
      <c r="C156" s="143" t="s">
        <v>432</v>
      </c>
      <c r="D156" s="143" t="s">
        <v>319</v>
      </c>
      <c r="E156" s="144" t="s">
        <v>17038</v>
      </c>
      <c r="F156" s="145" t="s">
        <v>17036</v>
      </c>
      <c r="G156" s="146" t="s">
        <v>467</v>
      </c>
      <c r="H156" s="147">
        <v>2</v>
      </c>
      <c r="I156" s="148"/>
      <c r="J156" s="149">
        <f t="shared" si="20"/>
        <v>0</v>
      </c>
      <c r="K156" s="150"/>
      <c r="L156" s="31"/>
      <c r="M156" s="151" t="s">
        <v>1</v>
      </c>
      <c r="N156" s="152" t="s">
        <v>42</v>
      </c>
      <c r="P156" s="153">
        <f t="shared" si="21"/>
        <v>0</v>
      </c>
      <c r="Q156" s="153">
        <v>0</v>
      </c>
      <c r="R156" s="153">
        <f t="shared" si="22"/>
        <v>0</v>
      </c>
      <c r="S156" s="153">
        <v>0</v>
      </c>
      <c r="T156" s="154">
        <f t="shared" si="23"/>
        <v>0</v>
      </c>
      <c r="AR156" s="155" t="s">
        <v>323</v>
      </c>
      <c r="AT156" s="155" t="s">
        <v>319</v>
      </c>
      <c r="AU156" s="155" t="s">
        <v>83</v>
      </c>
      <c r="AY156" s="16" t="s">
        <v>317</v>
      </c>
      <c r="BE156" s="156">
        <f t="shared" si="24"/>
        <v>0</v>
      </c>
      <c r="BF156" s="156">
        <f t="shared" si="25"/>
        <v>0</v>
      </c>
      <c r="BG156" s="156">
        <f t="shared" si="26"/>
        <v>0</v>
      </c>
      <c r="BH156" s="156">
        <f t="shared" si="27"/>
        <v>0</v>
      </c>
      <c r="BI156" s="156">
        <f t="shared" si="28"/>
        <v>0</v>
      </c>
      <c r="BJ156" s="16" t="s">
        <v>88</v>
      </c>
      <c r="BK156" s="156">
        <f t="shared" si="29"/>
        <v>0</v>
      </c>
      <c r="BL156" s="16" t="s">
        <v>323</v>
      </c>
      <c r="BM156" s="155" t="s">
        <v>17039</v>
      </c>
    </row>
    <row r="157" spans="2:65" s="1" customFormat="1" ht="16.5" customHeight="1">
      <c r="B157" s="142"/>
      <c r="C157" s="143" t="s">
        <v>436</v>
      </c>
      <c r="D157" s="143" t="s">
        <v>319</v>
      </c>
      <c r="E157" s="144" t="s">
        <v>8997</v>
      </c>
      <c r="F157" s="145" t="s">
        <v>8998</v>
      </c>
      <c r="G157" s="146" t="s">
        <v>467</v>
      </c>
      <c r="H157" s="147">
        <v>4</v>
      </c>
      <c r="I157" s="148"/>
      <c r="J157" s="149">
        <f t="shared" si="20"/>
        <v>0</v>
      </c>
      <c r="K157" s="150"/>
      <c r="L157" s="31"/>
      <c r="M157" s="151" t="s">
        <v>1</v>
      </c>
      <c r="N157" s="152" t="s">
        <v>42</v>
      </c>
      <c r="P157" s="153">
        <f t="shared" si="21"/>
        <v>0</v>
      </c>
      <c r="Q157" s="153">
        <v>0</v>
      </c>
      <c r="R157" s="153">
        <f t="shared" si="22"/>
        <v>0</v>
      </c>
      <c r="S157" s="153">
        <v>0</v>
      </c>
      <c r="T157" s="154">
        <f t="shared" si="23"/>
        <v>0</v>
      </c>
      <c r="AR157" s="155" t="s">
        <v>323</v>
      </c>
      <c r="AT157" s="155" t="s">
        <v>319</v>
      </c>
      <c r="AU157" s="155" t="s">
        <v>83</v>
      </c>
      <c r="AY157" s="16" t="s">
        <v>317</v>
      </c>
      <c r="BE157" s="156">
        <f t="shared" si="24"/>
        <v>0</v>
      </c>
      <c r="BF157" s="156">
        <f t="shared" si="25"/>
        <v>0</v>
      </c>
      <c r="BG157" s="156">
        <f t="shared" si="26"/>
        <v>0</v>
      </c>
      <c r="BH157" s="156">
        <f t="shared" si="27"/>
        <v>0</v>
      </c>
      <c r="BI157" s="156">
        <f t="shared" si="28"/>
        <v>0</v>
      </c>
      <c r="BJ157" s="16" t="s">
        <v>88</v>
      </c>
      <c r="BK157" s="156">
        <f t="shared" si="29"/>
        <v>0</v>
      </c>
      <c r="BL157" s="16" t="s">
        <v>323</v>
      </c>
      <c r="BM157" s="155" t="s">
        <v>17040</v>
      </c>
    </row>
    <row r="158" spans="2:65" s="1" customFormat="1" ht="24.15" customHeight="1">
      <c r="B158" s="142"/>
      <c r="C158" s="179" t="s">
        <v>441</v>
      </c>
      <c r="D158" s="179" t="s">
        <v>454</v>
      </c>
      <c r="E158" s="180" t="s">
        <v>9000</v>
      </c>
      <c r="F158" s="181" t="s">
        <v>9001</v>
      </c>
      <c r="G158" s="182" t="s">
        <v>467</v>
      </c>
      <c r="H158" s="183">
        <v>4</v>
      </c>
      <c r="I158" s="184"/>
      <c r="J158" s="185">
        <f t="shared" si="20"/>
        <v>0</v>
      </c>
      <c r="K158" s="186"/>
      <c r="L158" s="187"/>
      <c r="M158" s="188" t="s">
        <v>1</v>
      </c>
      <c r="N158" s="189" t="s">
        <v>42</v>
      </c>
      <c r="P158" s="153">
        <f t="shared" si="21"/>
        <v>0</v>
      </c>
      <c r="Q158" s="153">
        <v>0</v>
      </c>
      <c r="R158" s="153">
        <f t="shared" si="22"/>
        <v>0</v>
      </c>
      <c r="S158" s="153">
        <v>0</v>
      </c>
      <c r="T158" s="154">
        <f t="shared" si="23"/>
        <v>0</v>
      </c>
      <c r="AR158" s="155" t="s">
        <v>356</v>
      </c>
      <c r="AT158" s="155" t="s">
        <v>454</v>
      </c>
      <c r="AU158" s="155" t="s">
        <v>83</v>
      </c>
      <c r="AY158" s="16" t="s">
        <v>317</v>
      </c>
      <c r="BE158" s="156">
        <f t="shared" si="24"/>
        <v>0</v>
      </c>
      <c r="BF158" s="156">
        <f t="shared" si="25"/>
        <v>0</v>
      </c>
      <c r="BG158" s="156">
        <f t="shared" si="26"/>
        <v>0</v>
      </c>
      <c r="BH158" s="156">
        <f t="shared" si="27"/>
        <v>0</v>
      </c>
      <c r="BI158" s="156">
        <f t="shared" si="28"/>
        <v>0</v>
      </c>
      <c r="BJ158" s="16" t="s">
        <v>88</v>
      </c>
      <c r="BK158" s="156">
        <f t="shared" si="29"/>
        <v>0</v>
      </c>
      <c r="BL158" s="16" t="s">
        <v>323</v>
      </c>
      <c r="BM158" s="155" t="s">
        <v>17041</v>
      </c>
    </row>
    <row r="159" spans="2:65" s="1" customFormat="1" ht="37.75" customHeight="1">
      <c r="B159" s="142"/>
      <c r="C159" s="143" t="s">
        <v>448</v>
      </c>
      <c r="D159" s="143" t="s">
        <v>319</v>
      </c>
      <c r="E159" s="144" t="s">
        <v>17042</v>
      </c>
      <c r="F159" s="145" t="s">
        <v>17043</v>
      </c>
      <c r="G159" s="146" t="s">
        <v>467</v>
      </c>
      <c r="H159" s="147">
        <v>6</v>
      </c>
      <c r="I159" s="148"/>
      <c r="J159" s="149">
        <f t="shared" si="20"/>
        <v>0</v>
      </c>
      <c r="K159" s="150"/>
      <c r="L159" s="31"/>
      <c r="M159" s="151" t="s">
        <v>1</v>
      </c>
      <c r="N159" s="152" t="s">
        <v>42</v>
      </c>
      <c r="P159" s="153">
        <f t="shared" si="21"/>
        <v>0</v>
      </c>
      <c r="Q159" s="153">
        <v>0</v>
      </c>
      <c r="R159" s="153">
        <f t="shared" si="22"/>
        <v>0</v>
      </c>
      <c r="S159" s="153">
        <v>0</v>
      </c>
      <c r="T159" s="154">
        <f t="shared" si="23"/>
        <v>0</v>
      </c>
      <c r="AR159" s="155" t="s">
        <v>323</v>
      </c>
      <c r="AT159" s="155" t="s">
        <v>319</v>
      </c>
      <c r="AU159" s="155" t="s">
        <v>83</v>
      </c>
      <c r="AY159" s="16" t="s">
        <v>317</v>
      </c>
      <c r="BE159" s="156">
        <f t="shared" si="24"/>
        <v>0</v>
      </c>
      <c r="BF159" s="156">
        <f t="shared" si="25"/>
        <v>0</v>
      </c>
      <c r="BG159" s="156">
        <f t="shared" si="26"/>
        <v>0</v>
      </c>
      <c r="BH159" s="156">
        <f t="shared" si="27"/>
        <v>0</v>
      </c>
      <c r="BI159" s="156">
        <f t="shared" si="28"/>
        <v>0</v>
      </c>
      <c r="BJ159" s="16" t="s">
        <v>88</v>
      </c>
      <c r="BK159" s="156">
        <f t="shared" si="29"/>
        <v>0</v>
      </c>
      <c r="BL159" s="16" t="s">
        <v>323</v>
      </c>
      <c r="BM159" s="155" t="s">
        <v>17044</v>
      </c>
    </row>
    <row r="160" spans="2:65" s="1" customFormat="1" ht="16.5" customHeight="1">
      <c r="B160" s="142"/>
      <c r="C160" s="179" t="s">
        <v>453</v>
      </c>
      <c r="D160" s="179" t="s">
        <v>454</v>
      </c>
      <c r="E160" s="180" t="s">
        <v>17045</v>
      </c>
      <c r="F160" s="181" t="s">
        <v>17046</v>
      </c>
      <c r="G160" s="182" t="s">
        <v>467</v>
      </c>
      <c r="H160" s="183">
        <v>6</v>
      </c>
      <c r="I160" s="184"/>
      <c r="J160" s="185">
        <f t="shared" si="20"/>
        <v>0</v>
      </c>
      <c r="K160" s="186"/>
      <c r="L160" s="187"/>
      <c r="M160" s="188" t="s">
        <v>1</v>
      </c>
      <c r="N160" s="189" t="s">
        <v>42</v>
      </c>
      <c r="P160" s="153">
        <f t="shared" si="21"/>
        <v>0</v>
      </c>
      <c r="Q160" s="153">
        <v>1E-4</v>
      </c>
      <c r="R160" s="153">
        <f t="shared" si="22"/>
        <v>6.0000000000000006E-4</v>
      </c>
      <c r="S160" s="153">
        <v>0</v>
      </c>
      <c r="T160" s="154">
        <f t="shared" si="23"/>
        <v>0</v>
      </c>
      <c r="AR160" s="155" t="s">
        <v>768</v>
      </c>
      <c r="AT160" s="155" t="s">
        <v>454</v>
      </c>
      <c r="AU160" s="155" t="s">
        <v>83</v>
      </c>
      <c r="AY160" s="16" t="s">
        <v>317</v>
      </c>
      <c r="BE160" s="156">
        <f t="shared" si="24"/>
        <v>0</v>
      </c>
      <c r="BF160" s="156">
        <f t="shared" si="25"/>
        <v>0</v>
      </c>
      <c r="BG160" s="156">
        <f t="shared" si="26"/>
        <v>0</v>
      </c>
      <c r="BH160" s="156">
        <f t="shared" si="27"/>
        <v>0</v>
      </c>
      <c r="BI160" s="156">
        <f t="shared" si="28"/>
        <v>0</v>
      </c>
      <c r="BJ160" s="16" t="s">
        <v>88</v>
      </c>
      <c r="BK160" s="156">
        <f t="shared" si="29"/>
        <v>0</v>
      </c>
      <c r="BL160" s="16" t="s">
        <v>768</v>
      </c>
      <c r="BM160" s="155" t="s">
        <v>17047</v>
      </c>
    </row>
    <row r="161" spans="2:65" s="1" customFormat="1" ht="33" customHeight="1">
      <c r="B161" s="142"/>
      <c r="C161" s="143" t="s">
        <v>459</v>
      </c>
      <c r="D161" s="143" t="s">
        <v>319</v>
      </c>
      <c r="E161" s="144" t="s">
        <v>17048</v>
      </c>
      <c r="F161" s="145" t="s">
        <v>17049</v>
      </c>
      <c r="G161" s="146" t="s">
        <v>484</v>
      </c>
      <c r="H161" s="147">
        <v>45</v>
      </c>
      <c r="I161" s="148"/>
      <c r="J161" s="149">
        <f t="shared" si="20"/>
        <v>0</v>
      </c>
      <c r="K161" s="150"/>
      <c r="L161" s="31"/>
      <c r="M161" s="151" t="s">
        <v>1</v>
      </c>
      <c r="N161" s="152" t="s">
        <v>42</v>
      </c>
      <c r="P161" s="153">
        <f t="shared" si="21"/>
        <v>0</v>
      </c>
      <c r="Q161" s="153">
        <v>0</v>
      </c>
      <c r="R161" s="153">
        <f t="shared" si="22"/>
        <v>0</v>
      </c>
      <c r="S161" s="153">
        <v>0</v>
      </c>
      <c r="T161" s="154">
        <f t="shared" si="23"/>
        <v>0</v>
      </c>
      <c r="AR161" s="155" t="s">
        <v>323</v>
      </c>
      <c r="AT161" s="155" t="s">
        <v>319</v>
      </c>
      <c r="AU161" s="155" t="s">
        <v>83</v>
      </c>
      <c r="AY161" s="16" t="s">
        <v>317</v>
      </c>
      <c r="BE161" s="156">
        <f t="shared" si="24"/>
        <v>0</v>
      </c>
      <c r="BF161" s="156">
        <f t="shared" si="25"/>
        <v>0</v>
      </c>
      <c r="BG161" s="156">
        <f t="shared" si="26"/>
        <v>0</v>
      </c>
      <c r="BH161" s="156">
        <f t="shared" si="27"/>
        <v>0</v>
      </c>
      <c r="BI161" s="156">
        <f t="shared" si="28"/>
        <v>0</v>
      </c>
      <c r="BJ161" s="16" t="s">
        <v>88</v>
      </c>
      <c r="BK161" s="156">
        <f t="shared" si="29"/>
        <v>0</v>
      </c>
      <c r="BL161" s="16" t="s">
        <v>323</v>
      </c>
      <c r="BM161" s="155" t="s">
        <v>17050</v>
      </c>
    </row>
    <row r="162" spans="2:65" s="1" customFormat="1" ht="24.15" customHeight="1">
      <c r="B162" s="142"/>
      <c r="C162" s="179" t="s">
        <v>464</v>
      </c>
      <c r="D162" s="179" t="s">
        <v>454</v>
      </c>
      <c r="E162" s="180" t="s">
        <v>17051</v>
      </c>
      <c r="F162" s="181" t="s">
        <v>17052</v>
      </c>
      <c r="G162" s="182" t="s">
        <v>484</v>
      </c>
      <c r="H162" s="183">
        <v>45</v>
      </c>
      <c r="I162" s="184"/>
      <c r="J162" s="185">
        <f t="shared" si="20"/>
        <v>0</v>
      </c>
      <c r="K162" s="186"/>
      <c r="L162" s="187"/>
      <c r="M162" s="188" t="s">
        <v>1</v>
      </c>
      <c r="N162" s="189" t="s">
        <v>42</v>
      </c>
      <c r="P162" s="153">
        <f t="shared" si="21"/>
        <v>0</v>
      </c>
      <c r="Q162" s="153">
        <v>1.73E-3</v>
      </c>
      <c r="R162" s="153">
        <f t="shared" si="22"/>
        <v>7.7850000000000003E-2</v>
      </c>
      <c r="S162" s="153">
        <v>0</v>
      </c>
      <c r="T162" s="154">
        <f t="shared" si="23"/>
        <v>0</v>
      </c>
      <c r="AR162" s="155" t="s">
        <v>356</v>
      </c>
      <c r="AT162" s="155" t="s">
        <v>454</v>
      </c>
      <c r="AU162" s="155" t="s">
        <v>83</v>
      </c>
      <c r="AY162" s="16" t="s">
        <v>317</v>
      </c>
      <c r="BE162" s="156">
        <f t="shared" si="24"/>
        <v>0</v>
      </c>
      <c r="BF162" s="156">
        <f t="shared" si="25"/>
        <v>0</v>
      </c>
      <c r="BG162" s="156">
        <f t="shared" si="26"/>
        <v>0</v>
      </c>
      <c r="BH162" s="156">
        <f t="shared" si="27"/>
        <v>0</v>
      </c>
      <c r="BI162" s="156">
        <f t="shared" si="28"/>
        <v>0</v>
      </c>
      <c r="BJ162" s="16" t="s">
        <v>88</v>
      </c>
      <c r="BK162" s="156">
        <f t="shared" si="29"/>
        <v>0</v>
      </c>
      <c r="BL162" s="16" t="s">
        <v>323</v>
      </c>
      <c r="BM162" s="155" t="s">
        <v>17053</v>
      </c>
    </row>
    <row r="163" spans="2:65" s="1" customFormat="1" ht="24.15" customHeight="1">
      <c r="B163" s="142"/>
      <c r="C163" s="179" t="s">
        <v>469</v>
      </c>
      <c r="D163" s="179" t="s">
        <v>454</v>
      </c>
      <c r="E163" s="180" t="s">
        <v>17054</v>
      </c>
      <c r="F163" s="181" t="s">
        <v>17055</v>
      </c>
      <c r="G163" s="182" t="s">
        <v>467</v>
      </c>
      <c r="H163" s="183">
        <v>60</v>
      </c>
      <c r="I163" s="184"/>
      <c r="J163" s="185">
        <f t="shared" si="20"/>
        <v>0</v>
      </c>
      <c r="K163" s="186"/>
      <c r="L163" s="187"/>
      <c r="M163" s="188" t="s">
        <v>1</v>
      </c>
      <c r="N163" s="189" t="s">
        <v>42</v>
      </c>
      <c r="P163" s="153">
        <f t="shared" si="21"/>
        <v>0</v>
      </c>
      <c r="Q163" s="153">
        <v>0</v>
      </c>
      <c r="R163" s="153">
        <f t="shared" si="22"/>
        <v>0</v>
      </c>
      <c r="S163" s="153">
        <v>0</v>
      </c>
      <c r="T163" s="154">
        <f t="shared" si="23"/>
        <v>0</v>
      </c>
      <c r="AR163" s="155" t="s">
        <v>356</v>
      </c>
      <c r="AT163" s="155" t="s">
        <v>454</v>
      </c>
      <c r="AU163" s="155" t="s">
        <v>83</v>
      </c>
      <c r="AY163" s="16" t="s">
        <v>317</v>
      </c>
      <c r="BE163" s="156">
        <f t="shared" si="24"/>
        <v>0</v>
      </c>
      <c r="BF163" s="156">
        <f t="shared" si="25"/>
        <v>0</v>
      </c>
      <c r="BG163" s="156">
        <f t="shared" si="26"/>
        <v>0</v>
      </c>
      <c r="BH163" s="156">
        <f t="shared" si="27"/>
        <v>0</v>
      </c>
      <c r="BI163" s="156">
        <f t="shared" si="28"/>
        <v>0</v>
      </c>
      <c r="BJ163" s="16" t="s">
        <v>88</v>
      </c>
      <c r="BK163" s="156">
        <f t="shared" si="29"/>
        <v>0</v>
      </c>
      <c r="BL163" s="16" t="s">
        <v>323</v>
      </c>
      <c r="BM163" s="155" t="s">
        <v>17056</v>
      </c>
    </row>
    <row r="164" spans="2:65" s="1" customFormat="1" ht="24.15" customHeight="1">
      <c r="B164" s="142"/>
      <c r="C164" s="143" t="s">
        <v>473</v>
      </c>
      <c r="D164" s="143" t="s">
        <v>319</v>
      </c>
      <c r="E164" s="144" t="s">
        <v>17057</v>
      </c>
      <c r="F164" s="145" t="s">
        <v>17055</v>
      </c>
      <c r="G164" s="146" t="s">
        <v>467</v>
      </c>
      <c r="H164" s="147">
        <v>60</v>
      </c>
      <c r="I164" s="148"/>
      <c r="J164" s="149">
        <f t="shared" si="20"/>
        <v>0</v>
      </c>
      <c r="K164" s="150"/>
      <c r="L164" s="31"/>
      <c r="M164" s="151" t="s">
        <v>1</v>
      </c>
      <c r="N164" s="152" t="s">
        <v>42</v>
      </c>
      <c r="P164" s="153">
        <f t="shared" si="21"/>
        <v>0</v>
      </c>
      <c r="Q164" s="153">
        <v>0</v>
      </c>
      <c r="R164" s="153">
        <f t="shared" si="22"/>
        <v>0</v>
      </c>
      <c r="S164" s="153">
        <v>0</v>
      </c>
      <c r="T164" s="154">
        <f t="shared" si="23"/>
        <v>0</v>
      </c>
      <c r="AR164" s="155" t="s">
        <v>323</v>
      </c>
      <c r="AT164" s="155" t="s">
        <v>319</v>
      </c>
      <c r="AU164" s="155" t="s">
        <v>83</v>
      </c>
      <c r="AY164" s="16" t="s">
        <v>317</v>
      </c>
      <c r="BE164" s="156">
        <f t="shared" si="24"/>
        <v>0</v>
      </c>
      <c r="BF164" s="156">
        <f t="shared" si="25"/>
        <v>0</v>
      </c>
      <c r="BG164" s="156">
        <f t="shared" si="26"/>
        <v>0</v>
      </c>
      <c r="BH164" s="156">
        <f t="shared" si="27"/>
        <v>0</v>
      </c>
      <c r="BI164" s="156">
        <f t="shared" si="28"/>
        <v>0</v>
      </c>
      <c r="BJ164" s="16" t="s">
        <v>88</v>
      </c>
      <c r="BK164" s="156">
        <f t="shared" si="29"/>
        <v>0</v>
      </c>
      <c r="BL164" s="16" t="s">
        <v>323</v>
      </c>
      <c r="BM164" s="155" t="s">
        <v>17058</v>
      </c>
    </row>
    <row r="165" spans="2:65" s="1" customFormat="1" ht="24.15" customHeight="1">
      <c r="B165" s="142"/>
      <c r="C165" s="143" t="s">
        <v>477</v>
      </c>
      <c r="D165" s="143" t="s">
        <v>319</v>
      </c>
      <c r="E165" s="144" t="s">
        <v>17059</v>
      </c>
      <c r="F165" s="145" t="s">
        <v>17060</v>
      </c>
      <c r="G165" s="146" t="s">
        <v>467</v>
      </c>
      <c r="H165" s="147">
        <v>1</v>
      </c>
      <c r="I165" s="148"/>
      <c r="J165" s="149">
        <f t="shared" si="20"/>
        <v>0</v>
      </c>
      <c r="K165" s="150"/>
      <c r="L165" s="31"/>
      <c r="M165" s="151" t="s">
        <v>1</v>
      </c>
      <c r="N165" s="152" t="s">
        <v>42</v>
      </c>
      <c r="P165" s="153">
        <f t="shared" si="21"/>
        <v>0</v>
      </c>
      <c r="Q165" s="153">
        <v>0</v>
      </c>
      <c r="R165" s="153">
        <f t="shared" si="22"/>
        <v>0</v>
      </c>
      <c r="S165" s="153">
        <v>0</v>
      </c>
      <c r="T165" s="154">
        <f t="shared" si="23"/>
        <v>0</v>
      </c>
      <c r="AR165" s="155" t="s">
        <v>323</v>
      </c>
      <c r="AT165" s="155" t="s">
        <v>319</v>
      </c>
      <c r="AU165" s="155" t="s">
        <v>83</v>
      </c>
      <c r="AY165" s="16" t="s">
        <v>317</v>
      </c>
      <c r="BE165" s="156">
        <f t="shared" si="24"/>
        <v>0</v>
      </c>
      <c r="BF165" s="156">
        <f t="shared" si="25"/>
        <v>0</v>
      </c>
      <c r="BG165" s="156">
        <f t="shared" si="26"/>
        <v>0</v>
      </c>
      <c r="BH165" s="156">
        <f t="shared" si="27"/>
        <v>0</v>
      </c>
      <c r="BI165" s="156">
        <f t="shared" si="28"/>
        <v>0</v>
      </c>
      <c r="BJ165" s="16" t="s">
        <v>88</v>
      </c>
      <c r="BK165" s="156">
        <f t="shared" si="29"/>
        <v>0</v>
      </c>
      <c r="BL165" s="16" t="s">
        <v>323</v>
      </c>
      <c r="BM165" s="155" t="s">
        <v>17061</v>
      </c>
    </row>
    <row r="166" spans="2:65" s="1" customFormat="1" ht="24.15" customHeight="1">
      <c r="B166" s="142"/>
      <c r="C166" s="179" t="s">
        <v>481</v>
      </c>
      <c r="D166" s="179" t="s">
        <v>454</v>
      </c>
      <c r="E166" s="180" t="s">
        <v>17062</v>
      </c>
      <c r="F166" s="181" t="s">
        <v>17063</v>
      </c>
      <c r="G166" s="182" t="s">
        <v>467</v>
      </c>
      <c r="H166" s="183">
        <v>1</v>
      </c>
      <c r="I166" s="184"/>
      <c r="J166" s="185">
        <f t="shared" si="20"/>
        <v>0</v>
      </c>
      <c r="K166" s="186"/>
      <c r="L166" s="187"/>
      <c r="M166" s="188" t="s">
        <v>1</v>
      </c>
      <c r="N166" s="189" t="s">
        <v>42</v>
      </c>
      <c r="P166" s="153">
        <f t="shared" si="21"/>
        <v>0</v>
      </c>
      <c r="Q166" s="153">
        <v>1E-4</v>
      </c>
      <c r="R166" s="153">
        <f t="shared" si="22"/>
        <v>1E-4</v>
      </c>
      <c r="S166" s="153">
        <v>0</v>
      </c>
      <c r="T166" s="154">
        <f t="shared" si="23"/>
        <v>0</v>
      </c>
      <c r="AR166" s="155" t="s">
        <v>356</v>
      </c>
      <c r="AT166" s="155" t="s">
        <v>454</v>
      </c>
      <c r="AU166" s="155" t="s">
        <v>83</v>
      </c>
      <c r="AY166" s="16" t="s">
        <v>317</v>
      </c>
      <c r="BE166" s="156">
        <f t="shared" si="24"/>
        <v>0</v>
      </c>
      <c r="BF166" s="156">
        <f t="shared" si="25"/>
        <v>0</v>
      </c>
      <c r="BG166" s="156">
        <f t="shared" si="26"/>
        <v>0</v>
      </c>
      <c r="BH166" s="156">
        <f t="shared" si="27"/>
        <v>0</v>
      </c>
      <c r="BI166" s="156">
        <f t="shared" si="28"/>
        <v>0</v>
      </c>
      <c r="BJ166" s="16" t="s">
        <v>88</v>
      </c>
      <c r="BK166" s="156">
        <f t="shared" si="29"/>
        <v>0</v>
      </c>
      <c r="BL166" s="16" t="s">
        <v>323</v>
      </c>
      <c r="BM166" s="155" t="s">
        <v>17064</v>
      </c>
    </row>
    <row r="167" spans="2:65" s="1" customFormat="1" ht="24.15" customHeight="1">
      <c r="B167" s="142"/>
      <c r="C167" s="143" t="s">
        <v>488</v>
      </c>
      <c r="D167" s="143" t="s">
        <v>319</v>
      </c>
      <c r="E167" s="144" t="s">
        <v>17065</v>
      </c>
      <c r="F167" s="145" t="s">
        <v>17066</v>
      </c>
      <c r="G167" s="146" t="s">
        <v>467</v>
      </c>
      <c r="H167" s="147">
        <v>2</v>
      </c>
      <c r="I167" s="148"/>
      <c r="J167" s="149">
        <f t="shared" si="20"/>
        <v>0</v>
      </c>
      <c r="K167" s="150"/>
      <c r="L167" s="31"/>
      <c r="M167" s="151" t="s">
        <v>1</v>
      </c>
      <c r="N167" s="152" t="s">
        <v>42</v>
      </c>
      <c r="P167" s="153">
        <f t="shared" si="21"/>
        <v>0</v>
      </c>
      <c r="Q167" s="153">
        <v>0</v>
      </c>
      <c r="R167" s="153">
        <f t="shared" si="22"/>
        <v>0</v>
      </c>
      <c r="S167" s="153">
        <v>0</v>
      </c>
      <c r="T167" s="154">
        <f t="shared" si="23"/>
        <v>0</v>
      </c>
      <c r="AR167" s="155" t="s">
        <v>323</v>
      </c>
      <c r="AT167" s="155" t="s">
        <v>319</v>
      </c>
      <c r="AU167" s="155" t="s">
        <v>83</v>
      </c>
      <c r="AY167" s="16" t="s">
        <v>317</v>
      </c>
      <c r="BE167" s="156">
        <f t="shared" si="24"/>
        <v>0</v>
      </c>
      <c r="BF167" s="156">
        <f t="shared" si="25"/>
        <v>0</v>
      </c>
      <c r="BG167" s="156">
        <f t="shared" si="26"/>
        <v>0</v>
      </c>
      <c r="BH167" s="156">
        <f t="shared" si="27"/>
        <v>0</v>
      </c>
      <c r="BI167" s="156">
        <f t="shared" si="28"/>
        <v>0</v>
      </c>
      <c r="BJ167" s="16" t="s">
        <v>88</v>
      </c>
      <c r="BK167" s="156">
        <f t="shared" si="29"/>
        <v>0</v>
      </c>
      <c r="BL167" s="16" t="s">
        <v>323</v>
      </c>
      <c r="BM167" s="155" t="s">
        <v>17067</v>
      </c>
    </row>
    <row r="168" spans="2:65" s="1" customFormat="1" ht="16.5" customHeight="1">
      <c r="B168" s="142"/>
      <c r="C168" s="179" t="s">
        <v>495</v>
      </c>
      <c r="D168" s="179" t="s">
        <v>454</v>
      </c>
      <c r="E168" s="180" t="s">
        <v>17068</v>
      </c>
      <c r="F168" s="181" t="s">
        <v>17069</v>
      </c>
      <c r="G168" s="182" t="s">
        <v>467</v>
      </c>
      <c r="H168" s="183">
        <v>2</v>
      </c>
      <c r="I168" s="184"/>
      <c r="J168" s="185">
        <f t="shared" si="20"/>
        <v>0</v>
      </c>
      <c r="K168" s="186"/>
      <c r="L168" s="187"/>
      <c r="M168" s="188" t="s">
        <v>1</v>
      </c>
      <c r="N168" s="189" t="s">
        <v>42</v>
      </c>
      <c r="P168" s="153">
        <f t="shared" si="21"/>
        <v>0</v>
      </c>
      <c r="Q168" s="153">
        <v>1E-4</v>
      </c>
      <c r="R168" s="153">
        <f t="shared" si="22"/>
        <v>2.0000000000000001E-4</v>
      </c>
      <c r="S168" s="153">
        <v>0</v>
      </c>
      <c r="T168" s="154">
        <f t="shared" si="23"/>
        <v>0</v>
      </c>
      <c r="AR168" s="155" t="s">
        <v>768</v>
      </c>
      <c r="AT168" s="155" t="s">
        <v>454</v>
      </c>
      <c r="AU168" s="155" t="s">
        <v>83</v>
      </c>
      <c r="AY168" s="16" t="s">
        <v>317</v>
      </c>
      <c r="BE168" s="156">
        <f t="shared" si="24"/>
        <v>0</v>
      </c>
      <c r="BF168" s="156">
        <f t="shared" si="25"/>
        <v>0</v>
      </c>
      <c r="BG168" s="156">
        <f t="shared" si="26"/>
        <v>0</v>
      </c>
      <c r="BH168" s="156">
        <f t="shared" si="27"/>
        <v>0</v>
      </c>
      <c r="BI168" s="156">
        <f t="shared" si="28"/>
        <v>0</v>
      </c>
      <c r="BJ168" s="16" t="s">
        <v>88</v>
      </c>
      <c r="BK168" s="156">
        <f t="shared" si="29"/>
        <v>0</v>
      </c>
      <c r="BL168" s="16" t="s">
        <v>768</v>
      </c>
      <c r="BM168" s="155" t="s">
        <v>17070</v>
      </c>
    </row>
    <row r="169" spans="2:65" s="1" customFormat="1" ht="24.15" customHeight="1">
      <c r="B169" s="142"/>
      <c r="C169" s="179" t="s">
        <v>1571</v>
      </c>
      <c r="D169" s="179" t="s">
        <v>454</v>
      </c>
      <c r="E169" s="180" t="s">
        <v>17071</v>
      </c>
      <c r="F169" s="181" t="s">
        <v>17072</v>
      </c>
      <c r="G169" s="182" t="s">
        <v>467</v>
      </c>
      <c r="H169" s="183">
        <v>1</v>
      </c>
      <c r="I169" s="184"/>
      <c r="J169" s="185">
        <f t="shared" si="20"/>
        <v>0</v>
      </c>
      <c r="K169" s="186"/>
      <c r="L169" s="187"/>
      <c r="M169" s="188" t="s">
        <v>1</v>
      </c>
      <c r="N169" s="189" t="s">
        <v>42</v>
      </c>
      <c r="P169" s="153">
        <f t="shared" si="21"/>
        <v>0</v>
      </c>
      <c r="Q169" s="153">
        <v>1E-4</v>
      </c>
      <c r="R169" s="153">
        <f t="shared" si="22"/>
        <v>1E-4</v>
      </c>
      <c r="S169" s="153">
        <v>0</v>
      </c>
      <c r="T169" s="154">
        <f t="shared" si="23"/>
        <v>0</v>
      </c>
      <c r="AR169" s="155" t="s">
        <v>768</v>
      </c>
      <c r="AT169" s="155" t="s">
        <v>454</v>
      </c>
      <c r="AU169" s="155" t="s">
        <v>83</v>
      </c>
      <c r="AY169" s="16" t="s">
        <v>317</v>
      </c>
      <c r="BE169" s="156">
        <f t="shared" si="24"/>
        <v>0</v>
      </c>
      <c r="BF169" s="156">
        <f t="shared" si="25"/>
        <v>0</v>
      </c>
      <c r="BG169" s="156">
        <f t="shared" si="26"/>
        <v>0</v>
      </c>
      <c r="BH169" s="156">
        <f t="shared" si="27"/>
        <v>0</v>
      </c>
      <c r="BI169" s="156">
        <f t="shared" si="28"/>
        <v>0</v>
      </c>
      <c r="BJ169" s="16" t="s">
        <v>88</v>
      </c>
      <c r="BK169" s="156">
        <f t="shared" si="29"/>
        <v>0</v>
      </c>
      <c r="BL169" s="16" t="s">
        <v>768</v>
      </c>
      <c r="BM169" s="155" t="s">
        <v>17073</v>
      </c>
    </row>
    <row r="170" spans="2:65" s="1" customFormat="1" ht="24.15" customHeight="1">
      <c r="B170" s="142"/>
      <c r="C170" s="143" t="s">
        <v>692</v>
      </c>
      <c r="D170" s="143" t="s">
        <v>319</v>
      </c>
      <c r="E170" s="144" t="s">
        <v>17074</v>
      </c>
      <c r="F170" s="145" t="s">
        <v>17072</v>
      </c>
      <c r="G170" s="146" t="s">
        <v>467</v>
      </c>
      <c r="H170" s="147">
        <v>1</v>
      </c>
      <c r="I170" s="148"/>
      <c r="J170" s="149">
        <f t="shared" si="20"/>
        <v>0</v>
      </c>
      <c r="K170" s="150"/>
      <c r="L170" s="31"/>
      <c r="M170" s="151" t="s">
        <v>1</v>
      </c>
      <c r="N170" s="152" t="s">
        <v>42</v>
      </c>
      <c r="P170" s="153">
        <f t="shared" si="21"/>
        <v>0</v>
      </c>
      <c r="Q170" s="153">
        <v>1E-4</v>
      </c>
      <c r="R170" s="153">
        <f t="shared" si="22"/>
        <v>1E-4</v>
      </c>
      <c r="S170" s="153">
        <v>0</v>
      </c>
      <c r="T170" s="154">
        <f t="shared" si="23"/>
        <v>0</v>
      </c>
      <c r="AR170" s="155" t="s">
        <v>561</v>
      </c>
      <c r="AT170" s="155" t="s">
        <v>319</v>
      </c>
      <c r="AU170" s="155" t="s">
        <v>83</v>
      </c>
      <c r="AY170" s="16" t="s">
        <v>317</v>
      </c>
      <c r="BE170" s="156">
        <f t="shared" si="24"/>
        <v>0</v>
      </c>
      <c r="BF170" s="156">
        <f t="shared" si="25"/>
        <v>0</v>
      </c>
      <c r="BG170" s="156">
        <f t="shared" si="26"/>
        <v>0</v>
      </c>
      <c r="BH170" s="156">
        <f t="shared" si="27"/>
        <v>0</v>
      </c>
      <c r="BI170" s="156">
        <f t="shared" si="28"/>
        <v>0</v>
      </c>
      <c r="BJ170" s="16" t="s">
        <v>88</v>
      </c>
      <c r="BK170" s="156">
        <f t="shared" si="29"/>
        <v>0</v>
      </c>
      <c r="BL170" s="16" t="s">
        <v>561</v>
      </c>
      <c r="BM170" s="155" t="s">
        <v>17075</v>
      </c>
    </row>
    <row r="171" spans="2:65" s="11" customFormat="1" ht="25.9" customHeight="1">
      <c r="B171" s="130"/>
      <c r="D171" s="131" t="s">
        <v>75</v>
      </c>
      <c r="E171" s="132" t="s">
        <v>346</v>
      </c>
      <c r="F171" s="132" t="s">
        <v>17076</v>
      </c>
      <c r="I171" s="133"/>
      <c r="J171" s="134">
        <f>BK171</f>
        <v>0</v>
      </c>
      <c r="L171" s="130"/>
      <c r="M171" s="135"/>
      <c r="P171" s="136">
        <f>SUM(P172:P196)</f>
        <v>0</v>
      </c>
      <c r="R171" s="136">
        <f>SUM(R172:R196)</f>
        <v>0.5835800000000001</v>
      </c>
      <c r="T171" s="137">
        <f>SUM(T172:T196)</f>
        <v>0</v>
      </c>
      <c r="AR171" s="131" t="s">
        <v>83</v>
      </c>
      <c r="AT171" s="138" t="s">
        <v>75</v>
      </c>
      <c r="AU171" s="138" t="s">
        <v>76</v>
      </c>
      <c r="AY171" s="131" t="s">
        <v>317</v>
      </c>
      <c r="BK171" s="139">
        <f>SUM(BK172:BK196)</f>
        <v>0</v>
      </c>
    </row>
    <row r="172" spans="2:65" s="1" customFormat="1" ht="24.15" customHeight="1">
      <c r="B172" s="142"/>
      <c r="C172" s="143" t="s">
        <v>1584</v>
      </c>
      <c r="D172" s="143" t="s">
        <v>319</v>
      </c>
      <c r="E172" s="144" t="s">
        <v>9194</v>
      </c>
      <c r="F172" s="145" t="s">
        <v>9195</v>
      </c>
      <c r="G172" s="146" t="s">
        <v>467</v>
      </c>
      <c r="H172" s="147">
        <v>11</v>
      </c>
      <c r="I172" s="148"/>
      <c r="J172" s="149">
        <f t="shared" ref="J172:J196" si="30">ROUND(I172*H172,2)</f>
        <v>0</v>
      </c>
      <c r="K172" s="150"/>
      <c r="L172" s="31"/>
      <c r="M172" s="151" t="s">
        <v>1</v>
      </c>
      <c r="N172" s="152" t="s">
        <v>42</v>
      </c>
      <c r="P172" s="153">
        <f t="shared" ref="P172:P196" si="31">O172*H172</f>
        <v>0</v>
      </c>
      <c r="Q172" s="153">
        <v>0</v>
      </c>
      <c r="R172" s="153">
        <f t="shared" ref="R172:R196" si="32">Q172*H172</f>
        <v>0</v>
      </c>
      <c r="S172" s="153">
        <v>0</v>
      </c>
      <c r="T172" s="154">
        <f t="shared" ref="T172:T196" si="33">S172*H172</f>
        <v>0</v>
      </c>
      <c r="AR172" s="155" t="s">
        <v>323</v>
      </c>
      <c r="AT172" s="155" t="s">
        <v>319</v>
      </c>
      <c r="AU172" s="155" t="s">
        <v>83</v>
      </c>
      <c r="AY172" s="16" t="s">
        <v>317</v>
      </c>
      <c r="BE172" s="156">
        <f t="shared" ref="BE172:BE196" si="34">IF(N172="základná",J172,0)</f>
        <v>0</v>
      </c>
      <c r="BF172" s="156">
        <f t="shared" ref="BF172:BF196" si="35">IF(N172="znížená",J172,0)</f>
        <v>0</v>
      </c>
      <c r="BG172" s="156">
        <f t="shared" ref="BG172:BG196" si="36">IF(N172="zákl. prenesená",J172,0)</f>
        <v>0</v>
      </c>
      <c r="BH172" s="156">
        <f t="shared" ref="BH172:BH196" si="37">IF(N172="zníž. prenesená",J172,0)</f>
        <v>0</v>
      </c>
      <c r="BI172" s="156">
        <f t="shared" ref="BI172:BI196" si="38">IF(N172="nulová",J172,0)</f>
        <v>0</v>
      </c>
      <c r="BJ172" s="16" t="s">
        <v>88</v>
      </c>
      <c r="BK172" s="156">
        <f t="shared" ref="BK172:BK196" si="39">ROUND(I172*H172,2)</f>
        <v>0</v>
      </c>
      <c r="BL172" s="16" t="s">
        <v>323</v>
      </c>
      <c r="BM172" s="155" t="s">
        <v>17077</v>
      </c>
    </row>
    <row r="173" spans="2:65" s="1" customFormat="1" ht="24.15" customHeight="1">
      <c r="B173" s="142"/>
      <c r="C173" s="179" t="s">
        <v>696</v>
      </c>
      <c r="D173" s="179" t="s">
        <v>454</v>
      </c>
      <c r="E173" s="180" t="s">
        <v>9197</v>
      </c>
      <c r="F173" s="181" t="s">
        <v>9198</v>
      </c>
      <c r="G173" s="182" t="s">
        <v>467</v>
      </c>
      <c r="H173" s="183">
        <v>11</v>
      </c>
      <c r="I173" s="184"/>
      <c r="J173" s="185">
        <f t="shared" si="30"/>
        <v>0</v>
      </c>
      <c r="K173" s="186"/>
      <c r="L173" s="187"/>
      <c r="M173" s="188" t="s">
        <v>1</v>
      </c>
      <c r="N173" s="189" t="s">
        <v>42</v>
      </c>
      <c r="P173" s="153">
        <f t="shared" si="31"/>
        <v>0</v>
      </c>
      <c r="Q173" s="153">
        <v>1.7000000000000001E-2</v>
      </c>
      <c r="R173" s="153">
        <f t="shared" si="32"/>
        <v>0.187</v>
      </c>
      <c r="S173" s="153">
        <v>0</v>
      </c>
      <c r="T173" s="154">
        <f t="shared" si="33"/>
        <v>0</v>
      </c>
      <c r="AR173" s="155" t="s">
        <v>356</v>
      </c>
      <c r="AT173" s="155" t="s">
        <v>454</v>
      </c>
      <c r="AU173" s="155" t="s">
        <v>83</v>
      </c>
      <c r="AY173" s="16" t="s">
        <v>317</v>
      </c>
      <c r="BE173" s="156">
        <f t="shared" si="34"/>
        <v>0</v>
      </c>
      <c r="BF173" s="156">
        <f t="shared" si="35"/>
        <v>0</v>
      </c>
      <c r="BG173" s="156">
        <f t="shared" si="36"/>
        <v>0</v>
      </c>
      <c r="BH173" s="156">
        <f t="shared" si="37"/>
        <v>0</v>
      </c>
      <c r="BI173" s="156">
        <f t="shared" si="38"/>
        <v>0</v>
      </c>
      <c r="BJ173" s="16" t="s">
        <v>88</v>
      </c>
      <c r="BK173" s="156">
        <f t="shared" si="39"/>
        <v>0</v>
      </c>
      <c r="BL173" s="16" t="s">
        <v>323</v>
      </c>
      <c r="BM173" s="155" t="s">
        <v>17078</v>
      </c>
    </row>
    <row r="174" spans="2:65" s="1" customFormat="1" ht="24.15" customHeight="1">
      <c r="B174" s="142"/>
      <c r="C174" s="179" t="s">
        <v>1594</v>
      </c>
      <c r="D174" s="179" t="s">
        <v>454</v>
      </c>
      <c r="E174" s="180" t="s">
        <v>9200</v>
      </c>
      <c r="F174" s="181" t="s">
        <v>9201</v>
      </c>
      <c r="G174" s="182" t="s">
        <v>467</v>
      </c>
      <c r="H174" s="183">
        <v>11</v>
      </c>
      <c r="I174" s="184"/>
      <c r="J174" s="185">
        <f t="shared" si="30"/>
        <v>0</v>
      </c>
      <c r="K174" s="186"/>
      <c r="L174" s="187"/>
      <c r="M174" s="188" t="s">
        <v>1</v>
      </c>
      <c r="N174" s="189" t="s">
        <v>42</v>
      </c>
      <c r="P174" s="153">
        <f t="shared" si="31"/>
        <v>0</v>
      </c>
      <c r="Q174" s="153">
        <v>5.0000000000000002E-5</v>
      </c>
      <c r="R174" s="153">
        <f t="shared" si="32"/>
        <v>5.5000000000000003E-4</v>
      </c>
      <c r="S174" s="153">
        <v>0</v>
      </c>
      <c r="T174" s="154">
        <f t="shared" si="33"/>
        <v>0</v>
      </c>
      <c r="AR174" s="155" t="s">
        <v>356</v>
      </c>
      <c r="AT174" s="155" t="s">
        <v>454</v>
      </c>
      <c r="AU174" s="155" t="s">
        <v>83</v>
      </c>
      <c r="AY174" s="16" t="s">
        <v>317</v>
      </c>
      <c r="BE174" s="156">
        <f t="shared" si="34"/>
        <v>0</v>
      </c>
      <c r="BF174" s="156">
        <f t="shared" si="35"/>
        <v>0</v>
      </c>
      <c r="BG174" s="156">
        <f t="shared" si="36"/>
        <v>0</v>
      </c>
      <c r="BH174" s="156">
        <f t="shared" si="37"/>
        <v>0</v>
      </c>
      <c r="BI174" s="156">
        <f t="shared" si="38"/>
        <v>0</v>
      </c>
      <c r="BJ174" s="16" t="s">
        <v>88</v>
      </c>
      <c r="BK174" s="156">
        <f t="shared" si="39"/>
        <v>0</v>
      </c>
      <c r="BL174" s="16" t="s">
        <v>323</v>
      </c>
      <c r="BM174" s="155" t="s">
        <v>17079</v>
      </c>
    </row>
    <row r="175" spans="2:65" s="1" customFormat="1" ht="24.15" customHeight="1">
      <c r="B175" s="142"/>
      <c r="C175" s="143" t="s">
        <v>501</v>
      </c>
      <c r="D175" s="143" t="s">
        <v>319</v>
      </c>
      <c r="E175" s="144" t="s">
        <v>9104</v>
      </c>
      <c r="F175" s="145" t="s">
        <v>9105</v>
      </c>
      <c r="G175" s="146" t="s">
        <v>484</v>
      </c>
      <c r="H175" s="147">
        <v>290</v>
      </c>
      <c r="I175" s="148"/>
      <c r="J175" s="149">
        <f t="shared" si="30"/>
        <v>0</v>
      </c>
      <c r="K175" s="150"/>
      <c r="L175" s="31"/>
      <c r="M175" s="151" t="s">
        <v>1</v>
      </c>
      <c r="N175" s="152" t="s">
        <v>42</v>
      </c>
      <c r="P175" s="153">
        <f t="shared" si="31"/>
        <v>0</v>
      </c>
      <c r="Q175" s="153">
        <v>0</v>
      </c>
      <c r="R175" s="153">
        <f t="shared" si="32"/>
        <v>0</v>
      </c>
      <c r="S175" s="153">
        <v>0</v>
      </c>
      <c r="T175" s="154">
        <f t="shared" si="33"/>
        <v>0</v>
      </c>
      <c r="AR175" s="155" t="s">
        <v>323</v>
      </c>
      <c r="AT175" s="155" t="s">
        <v>319</v>
      </c>
      <c r="AU175" s="155" t="s">
        <v>83</v>
      </c>
      <c r="AY175" s="16" t="s">
        <v>317</v>
      </c>
      <c r="BE175" s="156">
        <f t="shared" si="34"/>
        <v>0</v>
      </c>
      <c r="BF175" s="156">
        <f t="shared" si="35"/>
        <v>0</v>
      </c>
      <c r="BG175" s="156">
        <f t="shared" si="36"/>
        <v>0</v>
      </c>
      <c r="BH175" s="156">
        <f t="shared" si="37"/>
        <v>0</v>
      </c>
      <c r="BI175" s="156">
        <f t="shared" si="38"/>
        <v>0</v>
      </c>
      <c r="BJ175" s="16" t="s">
        <v>88</v>
      </c>
      <c r="BK175" s="156">
        <f t="shared" si="39"/>
        <v>0</v>
      </c>
      <c r="BL175" s="16" t="s">
        <v>323</v>
      </c>
      <c r="BM175" s="155" t="s">
        <v>17080</v>
      </c>
    </row>
    <row r="176" spans="2:65" s="1" customFormat="1" ht="16.5" customHeight="1">
      <c r="B176" s="142"/>
      <c r="C176" s="179" t="s">
        <v>507</v>
      </c>
      <c r="D176" s="179" t="s">
        <v>454</v>
      </c>
      <c r="E176" s="180" t="s">
        <v>9107</v>
      </c>
      <c r="F176" s="181" t="s">
        <v>9108</v>
      </c>
      <c r="G176" s="182" t="s">
        <v>1107</v>
      </c>
      <c r="H176" s="183">
        <v>181.25</v>
      </c>
      <c r="I176" s="184"/>
      <c r="J176" s="185">
        <f t="shared" si="30"/>
        <v>0</v>
      </c>
      <c r="K176" s="186"/>
      <c r="L176" s="187"/>
      <c r="M176" s="188" t="s">
        <v>1</v>
      </c>
      <c r="N176" s="189" t="s">
        <v>42</v>
      </c>
      <c r="P176" s="153">
        <f t="shared" si="31"/>
        <v>0</v>
      </c>
      <c r="Q176" s="153">
        <v>1E-3</v>
      </c>
      <c r="R176" s="153">
        <f t="shared" si="32"/>
        <v>0.18124999999999999</v>
      </c>
      <c r="S176" s="153">
        <v>0</v>
      </c>
      <c r="T176" s="154">
        <f t="shared" si="33"/>
        <v>0</v>
      </c>
      <c r="AR176" s="155" t="s">
        <v>356</v>
      </c>
      <c r="AT176" s="155" t="s">
        <v>454</v>
      </c>
      <c r="AU176" s="155" t="s">
        <v>83</v>
      </c>
      <c r="AY176" s="16" t="s">
        <v>317</v>
      </c>
      <c r="BE176" s="156">
        <f t="shared" si="34"/>
        <v>0</v>
      </c>
      <c r="BF176" s="156">
        <f t="shared" si="35"/>
        <v>0</v>
      </c>
      <c r="BG176" s="156">
        <f t="shared" si="36"/>
        <v>0</v>
      </c>
      <c r="BH176" s="156">
        <f t="shared" si="37"/>
        <v>0</v>
      </c>
      <c r="BI176" s="156">
        <f t="shared" si="38"/>
        <v>0</v>
      </c>
      <c r="BJ176" s="16" t="s">
        <v>88</v>
      </c>
      <c r="BK176" s="156">
        <f t="shared" si="39"/>
        <v>0</v>
      </c>
      <c r="BL176" s="16" t="s">
        <v>323</v>
      </c>
      <c r="BM176" s="155" t="s">
        <v>17081</v>
      </c>
    </row>
    <row r="177" spans="2:65" s="1" customFormat="1" ht="24.15" customHeight="1">
      <c r="B177" s="142"/>
      <c r="C177" s="143" t="s">
        <v>703</v>
      </c>
      <c r="D177" s="143" t="s">
        <v>319</v>
      </c>
      <c r="E177" s="144" t="s">
        <v>17082</v>
      </c>
      <c r="F177" s="145" t="s">
        <v>17083</v>
      </c>
      <c r="G177" s="146" t="s">
        <v>484</v>
      </c>
      <c r="H177" s="147">
        <v>24</v>
      </c>
      <c r="I177" s="148"/>
      <c r="J177" s="149">
        <f t="shared" si="30"/>
        <v>0</v>
      </c>
      <c r="K177" s="150"/>
      <c r="L177" s="31"/>
      <c r="M177" s="151" t="s">
        <v>1</v>
      </c>
      <c r="N177" s="152" t="s">
        <v>42</v>
      </c>
      <c r="P177" s="153">
        <f t="shared" si="31"/>
        <v>0</v>
      </c>
      <c r="Q177" s="153">
        <v>0</v>
      </c>
      <c r="R177" s="153">
        <f t="shared" si="32"/>
        <v>0</v>
      </c>
      <c r="S177" s="153">
        <v>0</v>
      </c>
      <c r="T177" s="154">
        <f t="shared" si="33"/>
        <v>0</v>
      </c>
      <c r="AR177" s="155" t="s">
        <v>323</v>
      </c>
      <c r="AT177" s="155" t="s">
        <v>319</v>
      </c>
      <c r="AU177" s="155" t="s">
        <v>83</v>
      </c>
      <c r="AY177" s="16" t="s">
        <v>317</v>
      </c>
      <c r="BE177" s="156">
        <f t="shared" si="34"/>
        <v>0</v>
      </c>
      <c r="BF177" s="156">
        <f t="shared" si="35"/>
        <v>0</v>
      </c>
      <c r="BG177" s="156">
        <f t="shared" si="36"/>
        <v>0</v>
      </c>
      <c r="BH177" s="156">
        <f t="shared" si="37"/>
        <v>0</v>
      </c>
      <c r="BI177" s="156">
        <f t="shared" si="38"/>
        <v>0</v>
      </c>
      <c r="BJ177" s="16" t="s">
        <v>88</v>
      </c>
      <c r="BK177" s="156">
        <f t="shared" si="39"/>
        <v>0</v>
      </c>
      <c r="BL177" s="16" t="s">
        <v>323</v>
      </c>
      <c r="BM177" s="155" t="s">
        <v>17084</v>
      </c>
    </row>
    <row r="178" spans="2:65" s="1" customFormat="1" ht="21.75" customHeight="1">
      <c r="B178" s="142"/>
      <c r="C178" s="179" t="s">
        <v>647</v>
      </c>
      <c r="D178" s="179" t="s">
        <v>454</v>
      </c>
      <c r="E178" s="180" t="s">
        <v>17085</v>
      </c>
      <c r="F178" s="181" t="s">
        <v>17086</v>
      </c>
      <c r="G178" s="182" t="s">
        <v>467</v>
      </c>
      <c r="H178" s="183">
        <v>14.88</v>
      </c>
      <c r="I178" s="184"/>
      <c r="J178" s="185">
        <f t="shared" si="30"/>
        <v>0</v>
      </c>
      <c r="K178" s="186"/>
      <c r="L178" s="187"/>
      <c r="M178" s="188" t="s">
        <v>1</v>
      </c>
      <c r="N178" s="189" t="s">
        <v>42</v>
      </c>
      <c r="P178" s="153">
        <f t="shared" si="31"/>
        <v>0</v>
      </c>
      <c r="Q178" s="153">
        <v>1E-3</v>
      </c>
      <c r="R178" s="153">
        <f t="shared" si="32"/>
        <v>1.4880000000000001E-2</v>
      </c>
      <c r="S178" s="153">
        <v>0</v>
      </c>
      <c r="T178" s="154">
        <f t="shared" si="33"/>
        <v>0</v>
      </c>
      <c r="AR178" s="155" t="s">
        <v>356</v>
      </c>
      <c r="AT178" s="155" t="s">
        <v>454</v>
      </c>
      <c r="AU178" s="155" t="s">
        <v>83</v>
      </c>
      <c r="AY178" s="16" t="s">
        <v>317</v>
      </c>
      <c r="BE178" s="156">
        <f t="shared" si="34"/>
        <v>0</v>
      </c>
      <c r="BF178" s="156">
        <f t="shared" si="35"/>
        <v>0</v>
      </c>
      <c r="BG178" s="156">
        <f t="shared" si="36"/>
        <v>0</v>
      </c>
      <c r="BH178" s="156">
        <f t="shared" si="37"/>
        <v>0</v>
      </c>
      <c r="BI178" s="156">
        <f t="shared" si="38"/>
        <v>0</v>
      </c>
      <c r="BJ178" s="16" t="s">
        <v>88</v>
      </c>
      <c r="BK178" s="156">
        <f t="shared" si="39"/>
        <v>0</v>
      </c>
      <c r="BL178" s="16" t="s">
        <v>323</v>
      </c>
      <c r="BM178" s="155" t="s">
        <v>17087</v>
      </c>
    </row>
    <row r="179" spans="2:65" s="1" customFormat="1" ht="16.5" customHeight="1">
      <c r="B179" s="142"/>
      <c r="C179" s="143" t="s">
        <v>712</v>
      </c>
      <c r="D179" s="143" t="s">
        <v>319</v>
      </c>
      <c r="E179" s="144" t="s">
        <v>9110</v>
      </c>
      <c r="F179" s="145" t="s">
        <v>9111</v>
      </c>
      <c r="G179" s="146" t="s">
        <v>467</v>
      </c>
      <c r="H179" s="147">
        <v>65</v>
      </c>
      <c r="I179" s="148"/>
      <c r="J179" s="149">
        <f t="shared" si="30"/>
        <v>0</v>
      </c>
      <c r="K179" s="150"/>
      <c r="L179" s="31"/>
      <c r="M179" s="151" t="s">
        <v>1</v>
      </c>
      <c r="N179" s="152" t="s">
        <v>42</v>
      </c>
      <c r="P179" s="153">
        <f t="shared" si="31"/>
        <v>0</v>
      </c>
      <c r="Q179" s="153">
        <v>0</v>
      </c>
      <c r="R179" s="153">
        <f t="shared" si="32"/>
        <v>0</v>
      </c>
      <c r="S179" s="153">
        <v>0</v>
      </c>
      <c r="T179" s="154">
        <f t="shared" si="33"/>
        <v>0</v>
      </c>
      <c r="AR179" s="155" t="s">
        <v>323</v>
      </c>
      <c r="AT179" s="155" t="s">
        <v>319</v>
      </c>
      <c r="AU179" s="155" t="s">
        <v>83</v>
      </c>
      <c r="AY179" s="16" t="s">
        <v>317</v>
      </c>
      <c r="BE179" s="156">
        <f t="shared" si="34"/>
        <v>0</v>
      </c>
      <c r="BF179" s="156">
        <f t="shared" si="35"/>
        <v>0</v>
      </c>
      <c r="BG179" s="156">
        <f t="shared" si="36"/>
        <v>0</v>
      </c>
      <c r="BH179" s="156">
        <f t="shared" si="37"/>
        <v>0</v>
      </c>
      <c r="BI179" s="156">
        <f t="shared" si="38"/>
        <v>0</v>
      </c>
      <c r="BJ179" s="16" t="s">
        <v>88</v>
      </c>
      <c r="BK179" s="156">
        <f t="shared" si="39"/>
        <v>0</v>
      </c>
      <c r="BL179" s="16" t="s">
        <v>323</v>
      </c>
      <c r="BM179" s="155" t="s">
        <v>17088</v>
      </c>
    </row>
    <row r="180" spans="2:65" s="1" customFormat="1" ht="16.5" customHeight="1">
      <c r="B180" s="142"/>
      <c r="C180" s="179" t="s">
        <v>650</v>
      </c>
      <c r="D180" s="179" t="s">
        <v>454</v>
      </c>
      <c r="E180" s="180" t="s">
        <v>9113</v>
      </c>
      <c r="F180" s="181" t="s">
        <v>9114</v>
      </c>
      <c r="G180" s="182" t="s">
        <v>467</v>
      </c>
      <c r="H180" s="183">
        <v>65</v>
      </c>
      <c r="I180" s="184"/>
      <c r="J180" s="185">
        <f t="shared" si="30"/>
        <v>0</v>
      </c>
      <c r="K180" s="186"/>
      <c r="L180" s="187"/>
      <c r="M180" s="188" t="s">
        <v>1</v>
      </c>
      <c r="N180" s="189" t="s">
        <v>42</v>
      </c>
      <c r="P180" s="153">
        <f t="shared" si="31"/>
        <v>0</v>
      </c>
      <c r="Q180" s="153">
        <v>1.7000000000000001E-4</v>
      </c>
      <c r="R180" s="153">
        <f t="shared" si="32"/>
        <v>1.1050000000000001E-2</v>
      </c>
      <c r="S180" s="153">
        <v>0</v>
      </c>
      <c r="T180" s="154">
        <f t="shared" si="33"/>
        <v>0</v>
      </c>
      <c r="AR180" s="155" t="s">
        <v>356</v>
      </c>
      <c r="AT180" s="155" t="s">
        <v>454</v>
      </c>
      <c r="AU180" s="155" t="s">
        <v>83</v>
      </c>
      <c r="AY180" s="16" t="s">
        <v>317</v>
      </c>
      <c r="BE180" s="156">
        <f t="shared" si="34"/>
        <v>0</v>
      </c>
      <c r="BF180" s="156">
        <f t="shared" si="35"/>
        <v>0</v>
      </c>
      <c r="BG180" s="156">
        <f t="shared" si="36"/>
        <v>0</v>
      </c>
      <c r="BH180" s="156">
        <f t="shared" si="37"/>
        <v>0</v>
      </c>
      <c r="BI180" s="156">
        <f t="shared" si="38"/>
        <v>0</v>
      </c>
      <c r="BJ180" s="16" t="s">
        <v>88</v>
      </c>
      <c r="BK180" s="156">
        <f t="shared" si="39"/>
        <v>0</v>
      </c>
      <c r="BL180" s="16" t="s">
        <v>323</v>
      </c>
      <c r="BM180" s="155" t="s">
        <v>17089</v>
      </c>
    </row>
    <row r="181" spans="2:65" s="1" customFormat="1" ht="16.5" customHeight="1">
      <c r="B181" s="142"/>
      <c r="C181" s="179" t="s">
        <v>722</v>
      </c>
      <c r="D181" s="179" t="s">
        <v>454</v>
      </c>
      <c r="E181" s="180" t="s">
        <v>9139</v>
      </c>
      <c r="F181" s="181" t="s">
        <v>9140</v>
      </c>
      <c r="G181" s="182" t="s">
        <v>467</v>
      </c>
      <c r="H181" s="183">
        <v>15</v>
      </c>
      <c r="I181" s="184"/>
      <c r="J181" s="185">
        <f t="shared" si="30"/>
        <v>0</v>
      </c>
      <c r="K181" s="186"/>
      <c r="L181" s="187"/>
      <c r="M181" s="188" t="s">
        <v>1</v>
      </c>
      <c r="N181" s="189" t="s">
        <v>42</v>
      </c>
      <c r="P181" s="153">
        <f t="shared" si="31"/>
        <v>0</v>
      </c>
      <c r="Q181" s="153">
        <v>0</v>
      </c>
      <c r="R181" s="153">
        <f t="shared" si="32"/>
        <v>0</v>
      </c>
      <c r="S181" s="153">
        <v>0</v>
      </c>
      <c r="T181" s="154">
        <f t="shared" si="33"/>
        <v>0</v>
      </c>
      <c r="AR181" s="155" t="s">
        <v>768</v>
      </c>
      <c r="AT181" s="155" t="s">
        <v>454</v>
      </c>
      <c r="AU181" s="155" t="s">
        <v>83</v>
      </c>
      <c r="AY181" s="16" t="s">
        <v>317</v>
      </c>
      <c r="BE181" s="156">
        <f t="shared" si="34"/>
        <v>0</v>
      </c>
      <c r="BF181" s="156">
        <f t="shared" si="35"/>
        <v>0</v>
      </c>
      <c r="BG181" s="156">
        <f t="shared" si="36"/>
        <v>0</v>
      </c>
      <c r="BH181" s="156">
        <f t="shared" si="37"/>
        <v>0</v>
      </c>
      <c r="BI181" s="156">
        <f t="shared" si="38"/>
        <v>0</v>
      </c>
      <c r="BJ181" s="16" t="s">
        <v>88</v>
      </c>
      <c r="BK181" s="156">
        <f t="shared" si="39"/>
        <v>0</v>
      </c>
      <c r="BL181" s="16" t="s">
        <v>768</v>
      </c>
      <c r="BM181" s="155" t="s">
        <v>17090</v>
      </c>
    </row>
    <row r="182" spans="2:65" s="1" customFormat="1" ht="16.5" customHeight="1">
      <c r="B182" s="142"/>
      <c r="C182" s="143" t="s">
        <v>655</v>
      </c>
      <c r="D182" s="143" t="s">
        <v>319</v>
      </c>
      <c r="E182" s="144" t="s">
        <v>9142</v>
      </c>
      <c r="F182" s="145" t="s">
        <v>9143</v>
      </c>
      <c r="G182" s="146" t="s">
        <v>467</v>
      </c>
      <c r="H182" s="147">
        <v>15</v>
      </c>
      <c r="I182" s="148"/>
      <c r="J182" s="149">
        <f t="shared" si="30"/>
        <v>0</v>
      </c>
      <c r="K182" s="150"/>
      <c r="L182" s="31"/>
      <c r="M182" s="151" t="s">
        <v>1</v>
      </c>
      <c r="N182" s="152" t="s">
        <v>42</v>
      </c>
      <c r="P182" s="153">
        <f t="shared" si="31"/>
        <v>0</v>
      </c>
      <c r="Q182" s="153">
        <v>0</v>
      </c>
      <c r="R182" s="153">
        <f t="shared" si="32"/>
        <v>0</v>
      </c>
      <c r="S182" s="153">
        <v>0</v>
      </c>
      <c r="T182" s="154">
        <f t="shared" si="33"/>
        <v>0</v>
      </c>
      <c r="AR182" s="155" t="s">
        <v>561</v>
      </c>
      <c r="AT182" s="155" t="s">
        <v>319</v>
      </c>
      <c r="AU182" s="155" t="s">
        <v>83</v>
      </c>
      <c r="AY182" s="16" t="s">
        <v>317</v>
      </c>
      <c r="BE182" s="156">
        <f t="shared" si="34"/>
        <v>0</v>
      </c>
      <c r="BF182" s="156">
        <f t="shared" si="35"/>
        <v>0</v>
      </c>
      <c r="BG182" s="156">
        <f t="shared" si="36"/>
        <v>0</v>
      </c>
      <c r="BH182" s="156">
        <f t="shared" si="37"/>
        <v>0</v>
      </c>
      <c r="BI182" s="156">
        <f t="shared" si="38"/>
        <v>0</v>
      </c>
      <c r="BJ182" s="16" t="s">
        <v>88</v>
      </c>
      <c r="BK182" s="156">
        <f t="shared" si="39"/>
        <v>0</v>
      </c>
      <c r="BL182" s="16" t="s">
        <v>561</v>
      </c>
      <c r="BM182" s="155" t="s">
        <v>17091</v>
      </c>
    </row>
    <row r="183" spans="2:65" s="1" customFormat="1" ht="16.5" customHeight="1">
      <c r="B183" s="142"/>
      <c r="C183" s="179" t="s">
        <v>729</v>
      </c>
      <c r="D183" s="179" t="s">
        <v>454</v>
      </c>
      <c r="E183" s="180" t="s">
        <v>17092</v>
      </c>
      <c r="F183" s="181" t="s">
        <v>17093</v>
      </c>
      <c r="G183" s="182" t="s">
        <v>467</v>
      </c>
      <c r="H183" s="183">
        <v>2</v>
      </c>
      <c r="I183" s="184"/>
      <c r="J183" s="185">
        <f t="shared" si="30"/>
        <v>0</v>
      </c>
      <c r="K183" s="186"/>
      <c r="L183" s="187"/>
      <c r="M183" s="188" t="s">
        <v>1</v>
      </c>
      <c r="N183" s="189" t="s">
        <v>42</v>
      </c>
      <c r="P183" s="153">
        <f t="shared" si="31"/>
        <v>0</v>
      </c>
      <c r="Q183" s="153">
        <v>0</v>
      </c>
      <c r="R183" s="153">
        <f t="shared" si="32"/>
        <v>0</v>
      </c>
      <c r="S183" s="153">
        <v>0</v>
      </c>
      <c r="T183" s="154">
        <f t="shared" si="33"/>
        <v>0</v>
      </c>
      <c r="AR183" s="155" t="s">
        <v>831</v>
      </c>
      <c r="AT183" s="155" t="s">
        <v>454</v>
      </c>
      <c r="AU183" s="155" t="s">
        <v>83</v>
      </c>
      <c r="AY183" s="16" t="s">
        <v>317</v>
      </c>
      <c r="BE183" s="156">
        <f t="shared" si="34"/>
        <v>0</v>
      </c>
      <c r="BF183" s="156">
        <f t="shared" si="35"/>
        <v>0</v>
      </c>
      <c r="BG183" s="156">
        <f t="shared" si="36"/>
        <v>0</v>
      </c>
      <c r="BH183" s="156">
        <f t="shared" si="37"/>
        <v>0</v>
      </c>
      <c r="BI183" s="156">
        <f t="shared" si="38"/>
        <v>0</v>
      </c>
      <c r="BJ183" s="16" t="s">
        <v>88</v>
      </c>
      <c r="BK183" s="156">
        <f t="shared" si="39"/>
        <v>0</v>
      </c>
      <c r="BL183" s="16" t="s">
        <v>561</v>
      </c>
      <c r="BM183" s="155" t="s">
        <v>17094</v>
      </c>
    </row>
    <row r="184" spans="2:65" s="1" customFormat="1" ht="16.5" customHeight="1">
      <c r="B184" s="142"/>
      <c r="C184" s="143" t="s">
        <v>662</v>
      </c>
      <c r="D184" s="143" t="s">
        <v>319</v>
      </c>
      <c r="E184" s="144" t="s">
        <v>17095</v>
      </c>
      <c r="F184" s="145" t="s">
        <v>17093</v>
      </c>
      <c r="G184" s="146" t="s">
        <v>467</v>
      </c>
      <c r="H184" s="147">
        <v>2</v>
      </c>
      <c r="I184" s="148"/>
      <c r="J184" s="149">
        <f t="shared" si="30"/>
        <v>0</v>
      </c>
      <c r="K184" s="150"/>
      <c r="L184" s="31"/>
      <c r="M184" s="151" t="s">
        <v>1</v>
      </c>
      <c r="N184" s="152" t="s">
        <v>42</v>
      </c>
      <c r="P184" s="153">
        <f t="shared" si="31"/>
        <v>0</v>
      </c>
      <c r="Q184" s="153">
        <v>0</v>
      </c>
      <c r="R184" s="153">
        <f t="shared" si="32"/>
        <v>0</v>
      </c>
      <c r="S184" s="153">
        <v>0</v>
      </c>
      <c r="T184" s="154">
        <f t="shared" si="33"/>
        <v>0</v>
      </c>
      <c r="AR184" s="155" t="s">
        <v>561</v>
      </c>
      <c r="AT184" s="155" t="s">
        <v>319</v>
      </c>
      <c r="AU184" s="155" t="s">
        <v>83</v>
      </c>
      <c r="AY184" s="16" t="s">
        <v>317</v>
      </c>
      <c r="BE184" s="156">
        <f t="shared" si="34"/>
        <v>0</v>
      </c>
      <c r="BF184" s="156">
        <f t="shared" si="35"/>
        <v>0</v>
      </c>
      <c r="BG184" s="156">
        <f t="shared" si="36"/>
        <v>0</v>
      </c>
      <c r="BH184" s="156">
        <f t="shared" si="37"/>
        <v>0</v>
      </c>
      <c r="BI184" s="156">
        <f t="shared" si="38"/>
        <v>0</v>
      </c>
      <c r="BJ184" s="16" t="s">
        <v>88</v>
      </c>
      <c r="BK184" s="156">
        <f t="shared" si="39"/>
        <v>0</v>
      </c>
      <c r="BL184" s="16" t="s">
        <v>561</v>
      </c>
      <c r="BM184" s="155" t="s">
        <v>17096</v>
      </c>
    </row>
    <row r="185" spans="2:65" s="1" customFormat="1" ht="21.75" customHeight="1">
      <c r="B185" s="142"/>
      <c r="C185" s="143" t="s">
        <v>736</v>
      </c>
      <c r="D185" s="143" t="s">
        <v>319</v>
      </c>
      <c r="E185" s="144" t="s">
        <v>9167</v>
      </c>
      <c r="F185" s="145" t="s">
        <v>9168</v>
      </c>
      <c r="G185" s="146" t="s">
        <v>467</v>
      </c>
      <c r="H185" s="147">
        <v>2</v>
      </c>
      <c r="I185" s="148"/>
      <c r="J185" s="149">
        <f t="shared" si="30"/>
        <v>0</v>
      </c>
      <c r="K185" s="150"/>
      <c r="L185" s="31"/>
      <c r="M185" s="151" t="s">
        <v>1</v>
      </c>
      <c r="N185" s="152" t="s">
        <v>42</v>
      </c>
      <c r="P185" s="153">
        <f t="shared" si="31"/>
        <v>0</v>
      </c>
      <c r="Q185" s="153">
        <v>0</v>
      </c>
      <c r="R185" s="153">
        <f t="shared" si="32"/>
        <v>0</v>
      </c>
      <c r="S185" s="153">
        <v>0</v>
      </c>
      <c r="T185" s="154">
        <f t="shared" si="33"/>
        <v>0</v>
      </c>
      <c r="AR185" s="155" t="s">
        <v>323</v>
      </c>
      <c r="AT185" s="155" t="s">
        <v>319</v>
      </c>
      <c r="AU185" s="155" t="s">
        <v>83</v>
      </c>
      <c r="AY185" s="16" t="s">
        <v>317</v>
      </c>
      <c r="BE185" s="156">
        <f t="shared" si="34"/>
        <v>0</v>
      </c>
      <c r="BF185" s="156">
        <f t="shared" si="35"/>
        <v>0</v>
      </c>
      <c r="BG185" s="156">
        <f t="shared" si="36"/>
        <v>0</v>
      </c>
      <c r="BH185" s="156">
        <f t="shared" si="37"/>
        <v>0</v>
      </c>
      <c r="BI185" s="156">
        <f t="shared" si="38"/>
        <v>0</v>
      </c>
      <c r="BJ185" s="16" t="s">
        <v>88</v>
      </c>
      <c r="BK185" s="156">
        <f t="shared" si="39"/>
        <v>0</v>
      </c>
      <c r="BL185" s="16" t="s">
        <v>323</v>
      </c>
      <c r="BM185" s="155" t="s">
        <v>17097</v>
      </c>
    </row>
    <row r="186" spans="2:65" s="1" customFormat="1" ht="16.5" customHeight="1">
      <c r="B186" s="142"/>
      <c r="C186" s="179" t="s">
        <v>665</v>
      </c>
      <c r="D186" s="179" t="s">
        <v>454</v>
      </c>
      <c r="E186" s="180" t="s">
        <v>9170</v>
      </c>
      <c r="F186" s="181" t="s">
        <v>9171</v>
      </c>
      <c r="G186" s="182" t="s">
        <v>467</v>
      </c>
      <c r="H186" s="183">
        <v>1</v>
      </c>
      <c r="I186" s="184"/>
      <c r="J186" s="185">
        <f t="shared" si="30"/>
        <v>0</v>
      </c>
      <c r="K186" s="186"/>
      <c r="L186" s="187"/>
      <c r="M186" s="188" t="s">
        <v>1</v>
      </c>
      <c r="N186" s="189" t="s">
        <v>42</v>
      </c>
      <c r="P186" s="153">
        <f t="shared" si="31"/>
        <v>0</v>
      </c>
      <c r="Q186" s="153">
        <v>7.3999999999999999E-4</v>
      </c>
      <c r="R186" s="153">
        <f t="shared" si="32"/>
        <v>7.3999999999999999E-4</v>
      </c>
      <c r="S186" s="153">
        <v>0</v>
      </c>
      <c r="T186" s="154">
        <f t="shared" si="33"/>
        <v>0</v>
      </c>
      <c r="AR186" s="155" t="s">
        <v>356</v>
      </c>
      <c r="AT186" s="155" t="s">
        <v>454</v>
      </c>
      <c r="AU186" s="155" t="s">
        <v>83</v>
      </c>
      <c r="AY186" s="16" t="s">
        <v>317</v>
      </c>
      <c r="BE186" s="156">
        <f t="shared" si="34"/>
        <v>0</v>
      </c>
      <c r="BF186" s="156">
        <f t="shared" si="35"/>
        <v>0</v>
      </c>
      <c r="BG186" s="156">
        <f t="shared" si="36"/>
        <v>0</v>
      </c>
      <c r="BH186" s="156">
        <f t="shared" si="37"/>
        <v>0</v>
      </c>
      <c r="BI186" s="156">
        <f t="shared" si="38"/>
        <v>0</v>
      </c>
      <c r="BJ186" s="16" t="s">
        <v>88</v>
      </c>
      <c r="BK186" s="156">
        <f t="shared" si="39"/>
        <v>0</v>
      </c>
      <c r="BL186" s="16" t="s">
        <v>323</v>
      </c>
      <c r="BM186" s="155" t="s">
        <v>17098</v>
      </c>
    </row>
    <row r="187" spans="2:65" s="1" customFormat="1" ht="16.5" customHeight="1">
      <c r="B187" s="142"/>
      <c r="C187" s="179" t="s">
        <v>743</v>
      </c>
      <c r="D187" s="179" t="s">
        <v>454</v>
      </c>
      <c r="E187" s="180" t="s">
        <v>9182</v>
      </c>
      <c r="F187" s="181" t="s">
        <v>1</v>
      </c>
      <c r="G187" s="182" t="s">
        <v>1</v>
      </c>
      <c r="H187" s="183">
        <v>0</v>
      </c>
      <c r="I187" s="184"/>
      <c r="J187" s="185">
        <f t="shared" si="30"/>
        <v>0</v>
      </c>
      <c r="K187" s="186"/>
      <c r="L187" s="187"/>
      <c r="M187" s="188" t="s">
        <v>1</v>
      </c>
      <c r="N187" s="189" t="s">
        <v>42</v>
      </c>
      <c r="P187" s="153">
        <f t="shared" si="31"/>
        <v>0</v>
      </c>
      <c r="Q187" s="153">
        <v>1.58E-3</v>
      </c>
      <c r="R187" s="153">
        <f t="shared" si="32"/>
        <v>0</v>
      </c>
      <c r="S187" s="153">
        <v>0</v>
      </c>
      <c r="T187" s="154">
        <f t="shared" si="33"/>
        <v>0</v>
      </c>
      <c r="AR187" s="155" t="s">
        <v>356</v>
      </c>
      <c r="AT187" s="155" t="s">
        <v>454</v>
      </c>
      <c r="AU187" s="155" t="s">
        <v>83</v>
      </c>
      <c r="AY187" s="16" t="s">
        <v>317</v>
      </c>
      <c r="BE187" s="156">
        <f t="shared" si="34"/>
        <v>0</v>
      </c>
      <c r="BF187" s="156">
        <f t="shared" si="35"/>
        <v>0</v>
      </c>
      <c r="BG187" s="156">
        <f t="shared" si="36"/>
        <v>0</v>
      </c>
      <c r="BH187" s="156">
        <f t="shared" si="37"/>
        <v>0</v>
      </c>
      <c r="BI187" s="156">
        <f t="shared" si="38"/>
        <v>0</v>
      </c>
      <c r="BJ187" s="16" t="s">
        <v>88</v>
      </c>
      <c r="BK187" s="156">
        <f t="shared" si="39"/>
        <v>0</v>
      </c>
      <c r="BL187" s="16" t="s">
        <v>323</v>
      </c>
      <c r="BM187" s="155" t="s">
        <v>17099</v>
      </c>
    </row>
    <row r="188" spans="2:65" s="1" customFormat="1" ht="24.15" customHeight="1">
      <c r="B188" s="142"/>
      <c r="C188" s="143" t="s">
        <v>616</v>
      </c>
      <c r="D188" s="143" t="s">
        <v>319</v>
      </c>
      <c r="E188" s="144" t="s">
        <v>9194</v>
      </c>
      <c r="F188" s="145" t="s">
        <v>9195</v>
      </c>
      <c r="G188" s="146" t="s">
        <v>467</v>
      </c>
      <c r="H188" s="147">
        <v>11</v>
      </c>
      <c r="I188" s="148"/>
      <c r="J188" s="149">
        <f t="shared" si="30"/>
        <v>0</v>
      </c>
      <c r="K188" s="150"/>
      <c r="L188" s="31"/>
      <c r="M188" s="151" t="s">
        <v>1</v>
      </c>
      <c r="N188" s="152" t="s">
        <v>42</v>
      </c>
      <c r="P188" s="153">
        <f t="shared" si="31"/>
        <v>0</v>
      </c>
      <c r="Q188" s="153">
        <v>0</v>
      </c>
      <c r="R188" s="153">
        <f t="shared" si="32"/>
        <v>0</v>
      </c>
      <c r="S188" s="153">
        <v>0</v>
      </c>
      <c r="T188" s="154">
        <f t="shared" si="33"/>
        <v>0</v>
      </c>
      <c r="AR188" s="155" t="s">
        <v>323</v>
      </c>
      <c r="AT188" s="155" t="s">
        <v>319</v>
      </c>
      <c r="AU188" s="155" t="s">
        <v>83</v>
      </c>
      <c r="AY188" s="16" t="s">
        <v>317</v>
      </c>
      <c r="BE188" s="156">
        <f t="shared" si="34"/>
        <v>0</v>
      </c>
      <c r="BF188" s="156">
        <f t="shared" si="35"/>
        <v>0</v>
      </c>
      <c r="BG188" s="156">
        <f t="shared" si="36"/>
        <v>0</v>
      </c>
      <c r="BH188" s="156">
        <f t="shared" si="37"/>
        <v>0</v>
      </c>
      <c r="BI188" s="156">
        <f t="shared" si="38"/>
        <v>0</v>
      </c>
      <c r="BJ188" s="16" t="s">
        <v>88</v>
      </c>
      <c r="BK188" s="156">
        <f t="shared" si="39"/>
        <v>0</v>
      </c>
      <c r="BL188" s="16" t="s">
        <v>323</v>
      </c>
      <c r="BM188" s="155" t="s">
        <v>17100</v>
      </c>
    </row>
    <row r="189" spans="2:65" s="1" customFormat="1" ht="24.15" customHeight="1">
      <c r="B189" s="142"/>
      <c r="C189" s="179" t="s">
        <v>620</v>
      </c>
      <c r="D189" s="179" t="s">
        <v>454</v>
      </c>
      <c r="E189" s="180" t="s">
        <v>9197</v>
      </c>
      <c r="F189" s="181" t="s">
        <v>9198</v>
      </c>
      <c r="G189" s="182" t="s">
        <v>467</v>
      </c>
      <c r="H189" s="183">
        <v>11</v>
      </c>
      <c r="I189" s="184"/>
      <c r="J189" s="185">
        <f t="shared" si="30"/>
        <v>0</v>
      </c>
      <c r="K189" s="186"/>
      <c r="L189" s="187"/>
      <c r="M189" s="188" t="s">
        <v>1</v>
      </c>
      <c r="N189" s="189" t="s">
        <v>42</v>
      </c>
      <c r="P189" s="153">
        <f t="shared" si="31"/>
        <v>0</v>
      </c>
      <c r="Q189" s="153">
        <v>1.7000000000000001E-2</v>
      </c>
      <c r="R189" s="153">
        <f t="shared" si="32"/>
        <v>0.187</v>
      </c>
      <c r="S189" s="153">
        <v>0</v>
      </c>
      <c r="T189" s="154">
        <f t="shared" si="33"/>
        <v>0</v>
      </c>
      <c r="AR189" s="155" t="s">
        <v>356</v>
      </c>
      <c r="AT189" s="155" t="s">
        <v>454</v>
      </c>
      <c r="AU189" s="155" t="s">
        <v>83</v>
      </c>
      <c r="AY189" s="16" t="s">
        <v>317</v>
      </c>
      <c r="BE189" s="156">
        <f t="shared" si="34"/>
        <v>0</v>
      </c>
      <c r="BF189" s="156">
        <f t="shared" si="35"/>
        <v>0</v>
      </c>
      <c r="BG189" s="156">
        <f t="shared" si="36"/>
        <v>0</v>
      </c>
      <c r="BH189" s="156">
        <f t="shared" si="37"/>
        <v>0</v>
      </c>
      <c r="BI189" s="156">
        <f t="shared" si="38"/>
        <v>0</v>
      </c>
      <c r="BJ189" s="16" t="s">
        <v>88</v>
      </c>
      <c r="BK189" s="156">
        <f t="shared" si="39"/>
        <v>0</v>
      </c>
      <c r="BL189" s="16" t="s">
        <v>323</v>
      </c>
      <c r="BM189" s="155" t="s">
        <v>17101</v>
      </c>
    </row>
    <row r="190" spans="2:65" s="1" customFormat="1" ht="24.15" customHeight="1">
      <c r="B190" s="142"/>
      <c r="C190" s="179" t="s">
        <v>670</v>
      </c>
      <c r="D190" s="179" t="s">
        <v>454</v>
      </c>
      <c r="E190" s="180" t="s">
        <v>9200</v>
      </c>
      <c r="F190" s="181" t="s">
        <v>9201</v>
      </c>
      <c r="G190" s="182" t="s">
        <v>467</v>
      </c>
      <c r="H190" s="183">
        <v>11</v>
      </c>
      <c r="I190" s="184"/>
      <c r="J190" s="185">
        <f t="shared" si="30"/>
        <v>0</v>
      </c>
      <c r="K190" s="186"/>
      <c r="L190" s="187"/>
      <c r="M190" s="188" t="s">
        <v>1</v>
      </c>
      <c r="N190" s="189" t="s">
        <v>42</v>
      </c>
      <c r="P190" s="153">
        <f t="shared" si="31"/>
        <v>0</v>
      </c>
      <c r="Q190" s="153">
        <v>5.0000000000000002E-5</v>
      </c>
      <c r="R190" s="153">
        <f t="shared" si="32"/>
        <v>5.5000000000000003E-4</v>
      </c>
      <c r="S190" s="153">
        <v>0</v>
      </c>
      <c r="T190" s="154">
        <f t="shared" si="33"/>
        <v>0</v>
      </c>
      <c r="AR190" s="155" t="s">
        <v>356</v>
      </c>
      <c r="AT190" s="155" t="s">
        <v>454</v>
      </c>
      <c r="AU190" s="155" t="s">
        <v>83</v>
      </c>
      <c r="AY190" s="16" t="s">
        <v>317</v>
      </c>
      <c r="BE190" s="156">
        <f t="shared" si="34"/>
        <v>0</v>
      </c>
      <c r="BF190" s="156">
        <f t="shared" si="35"/>
        <v>0</v>
      </c>
      <c r="BG190" s="156">
        <f t="shared" si="36"/>
        <v>0</v>
      </c>
      <c r="BH190" s="156">
        <f t="shared" si="37"/>
        <v>0</v>
      </c>
      <c r="BI190" s="156">
        <f t="shared" si="38"/>
        <v>0</v>
      </c>
      <c r="BJ190" s="16" t="s">
        <v>88</v>
      </c>
      <c r="BK190" s="156">
        <f t="shared" si="39"/>
        <v>0</v>
      </c>
      <c r="BL190" s="16" t="s">
        <v>323</v>
      </c>
      <c r="BM190" s="155" t="s">
        <v>17102</v>
      </c>
    </row>
    <row r="191" spans="2:65" s="1" customFormat="1" ht="24.15" customHeight="1">
      <c r="B191" s="142"/>
      <c r="C191" s="179" t="s">
        <v>699</v>
      </c>
      <c r="D191" s="179" t="s">
        <v>454</v>
      </c>
      <c r="E191" s="180" t="s">
        <v>17103</v>
      </c>
      <c r="F191" s="181" t="s">
        <v>17104</v>
      </c>
      <c r="G191" s="182" t="s">
        <v>467</v>
      </c>
      <c r="H191" s="183">
        <v>1</v>
      </c>
      <c r="I191" s="184"/>
      <c r="J191" s="185">
        <f t="shared" si="30"/>
        <v>0</v>
      </c>
      <c r="K191" s="186"/>
      <c r="L191" s="187"/>
      <c r="M191" s="188" t="s">
        <v>1</v>
      </c>
      <c r="N191" s="189" t="s">
        <v>42</v>
      </c>
      <c r="P191" s="153">
        <f t="shared" si="31"/>
        <v>0</v>
      </c>
      <c r="Q191" s="153">
        <v>0</v>
      </c>
      <c r="R191" s="153">
        <f t="shared" si="32"/>
        <v>0</v>
      </c>
      <c r="S191" s="153">
        <v>0</v>
      </c>
      <c r="T191" s="154">
        <f t="shared" si="33"/>
        <v>0</v>
      </c>
      <c r="AR191" s="155" t="s">
        <v>356</v>
      </c>
      <c r="AT191" s="155" t="s">
        <v>454</v>
      </c>
      <c r="AU191" s="155" t="s">
        <v>83</v>
      </c>
      <c r="AY191" s="16" t="s">
        <v>317</v>
      </c>
      <c r="BE191" s="156">
        <f t="shared" si="34"/>
        <v>0</v>
      </c>
      <c r="BF191" s="156">
        <f t="shared" si="35"/>
        <v>0</v>
      </c>
      <c r="BG191" s="156">
        <f t="shared" si="36"/>
        <v>0</v>
      </c>
      <c r="BH191" s="156">
        <f t="shared" si="37"/>
        <v>0</v>
      </c>
      <c r="BI191" s="156">
        <f t="shared" si="38"/>
        <v>0</v>
      </c>
      <c r="BJ191" s="16" t="s">
        <v>88</v>
      </c>
      <c r="BK191" s="156">
        <f t="shared" si="39"/>
        <v>0</v>
      </c>
      <c r="BL191" s="16" t="s">
        <v>323</v>
      </c>
      <c r="BM191" s="155" t="s">
        <v>17105</v>
      </c>
    </row>
    <row r="192" spans="2:65" s="1" customFormat="1" ht="24.15" customHeight="1">
      <c r="B192" s="142"/>
      <c r="C192" s="143" t="s">
        <v>1642</v>
      </c>
      <c r="D192" s="143" t="s">
        <v>319</v>
      </c>
      <c r="E192" s="144" t="s">
        <v>17106</v>
      </c>
      <c r="F192" s="145" t="s">
        <v>17104</v>
      </c>
      <c r="G192" s="146" t="s">
        <v>467</v>
      </c>
      <c r="H192" s="147">
        <v>1</v>
      </c>
      <c r="I192" s="148"/>
      <c r="J192" s="149">
        <f t="shared" si="30"/>
        <v>0</v>
      </c>
      <c r="K192" s="150"/>
      <c r="L192" s="31"/>
      <c r="M192" s="151" t="s">
        <v>1</v>
      </c>
      <c r="N192" s="152" t="s">
        <v>42</v>
      </c>
      <c r="P192" s="153">
        <f t="shared" si="31"/>
        <v>0</v>
      </c>
      <c r="Q192" s="153">
        <v>0</v>
      </c>
      <c r="R192" s="153">
        <f t="shared" si="32"/>
        <v>0</v>
      </c>
      <c r="S192" s="153">
        <v>0</v>
      </c>
      <c r="T192" s="154">
        <f t="shared" si="33"/>
        <v>0</v>
      </c>
      <c r="AR192" s="155" t="s">
        <v>323</v>
      </c>
      <c r="AT192" s="155" t="s">
        <v>319</v>
      </c>
      <c r="AU192" s="155" t="s">
        <v>83</v>
      </c>
      <c r="AY192" s="16" t="s">
        <v>317</v>
      </c>
      <c r="BE192" s="156">
        <f t="shared" si="34"/>
        <v>0</v>
      </c>
      <c r="BF192" s="156">
        <f t="shared" si="35"/>
        <v>0</v>
      </c>
      <c r="BG192" s="156">
        <f t="shared" si="36"/>
        <v>0</v>
      </c>
      <c r="BH192" s="156">
        <f t="shared" si="37"/>
        <v>0</v>
      </c>
      <c r="BI192" s="156">
        <f t="shared" si="38"/>
        <v>0</v>
      </c>
      <c r="BJ192" s="16" t="s">
        <v>88</v>
      </c>
      <c r="BK192" s="156">
        <f t="shared" si="39"/>
        <v>0</v>
      </c>
      <c r="BL192" s="16" t="s">
        <v>323</v>
      </c>
      <c r="BM192" s="155" t="s">
        <v>17107</v>
      </c>
    </row>
    <row r="193" spans="2:65" s="1" customFormat="1" ht="16.5" customHeight="1">
      <c r="B193" s="142"/>
      <c r="C193" s="143" t="s">
        <v>834</v>
      </c>
      <c r="D193" s="143" t="s">
        <v>319</v>
      </c>
      <c r="E193" s="144" t="s">
        <v>17108</v>
      </c>
      <c r="F193" s="145" t="s">
        <v>17109</v>
      </c>
      <c r="G193" s="146" t="s">
        <v>467</v>
      </c>
      <c r="H193" s="147">
        <v>4</v>
      </c>
      <c r="I193" s="148"/>
      <c r="J193" s="149">
        <f t="shared" si="30"/>
        <v>0</v>
      </c>
      <c r="K193" s="150"/>
      <c r="L193" s="31"/>
      <c r="M193" s="151" t="s">
        <v>1</v>
      </c>
      <c r="N193" s="152" t="s">
        <v>42</v>
      </c>
      <c r="P193" s="153">
        <f t="shared" si="31"/>
        <v>0</v>
      </c>
      <c r="Q193" s="153">
        <v>0</v>
      </c>
      <c r="R193" s="153">
        <f t="shared" si="32"/>
        <v>0</v>
      </c>
      <c r="S193" s="153">
        <v>0</v>
      </c>
      <c r="T193" s="154">
        <f t="shared" si="33"/>
        <v>0</v>
      </c>
      <c r="AR193" s="155" t="s">
        <v>323</v>
      </c>
      <c r="AT193" s="155" t="s">
        <v>319</v>
      </c>
      <c r="AU193" s="155" t="s">
        <v>83</v>
      </c>
      <c r="AY193" s="16" t="s">
        <v>317</v>
      </c>
      <c r="BE193" s="156">
        <f t="shared" si="34"/>
        <v>0</v>
      </c>
      <c r="BF193" s="156">
        <f t="shared" si="35"/>
        <v>0</v>
      </c>
      <c r="BG193" s="156">
        <f t="shared" si="36"/>
        <v>0</v>
      </c>
      <c r="BH193" s="156">
        <f t="shared" si="37"/>
        <v>0</v>
      </c>
      <c r="BI193" s="156">
        <f t="shared" si="38"/>
        <v>0</v>
      </c>
      <c r="BJ193" s="16" t="s">
        <v>88</v>
      </c>
      <c r="BK193" s="156">
        <f t="shared" si="39"/>
        <v>0</v>
      </c>
      <c r="BL193" s="16" t="s">
        <v>323</v>
      </c>
      <c r="BM193" s="155" t="s">
        <v>17110</v>
      </c>
    </row>
    <row r="194" spans="2:65" s="1" customFormat="1" ht="24.15" customHeight="1">
      <c r="B194" s="142"/>
      <c r="C194" s="179" t="s">
        <v>673</v>
      </c>
      <c r="D194" s="179" t="s">
        <v>454</v>
      </c>
      <c r="E194" s="180" t="s">
        <v>17111</v>
      </c>
      <c r="F194" s="181" t="s">
        <v>17112</v>
      </c>
      <c r="G194" s="182" t="s">
        <v>467</v>
      </c>
      <c r="H194" s="183">
        <v>4</v>
      </c>
      <c r="I194" s="184"/>
      <c r="J194" s="185">
        <f t="shared" si="30"/>
        <v>0</v>
      </c>
      <c r="K194" s="186"/>
      <c r="L194" s="187"/>
      <c r="M194" s="188" t="s">
        <v>1</v>
      </c>
      <c r="N194" s="189" t="s">
        <v>42</v>
      </c>
      <c r="P194" s="153">
        <f t="shared" si="31"/>
        <v>0</v>
      </c>
      <c r="Q194" s="153">
        <v>1.3999999999999999E-4</v>
      </c>
      <c r="R194" s="153">
        <f t="shared" si="32"/>
        <v>5.5999999999999995E-4</v>
      </c>
      <c r="S194" s="153">
        <v>0</v>
      </c>
      <c r="T194" s="154">
        <f t="shared" si="33"/>
        <v>0</v>
      </c>
      <c r="AR194" s="155" t="s">
        <v>356</v>
      </c>
      <c r="AT194" s="155" t="s">
        <v>454</v>
      </c>
      <c r="AU194" s="155" t="s">
        <v>83</v>
      </c>
      <c r="AY194" s="16" t="s">
        <v>317</v>
      </c>
      <c r="BE194" s="156">
        <f t="shared" si="34"/>
        <v>0</v>
      </c>
      <c r="BF194" s="156">
        <f t="shared" si="35"/>
        <v>0</v>
      </c>
      <c r="BG194" s="156">
        <f t="shared" si="36"/>
        <v>0</v>
      </c>
      <c r="BH194" s="156">
        <f t="shared" si="37"/>
        <v>0</v>
      </c>
      <c r="BI194" s="156">
        <f t="shared" si="38"/>
        <v>0</v>
      </c>
      <c r="BJ194" s="16" t="s">
        <v>88</v>
      </c>
      <c r="BK194" s="156">
        <f t="shared" si="39"/>
        <v>0</v>
      </c>
      <c r="BL194" s="16" t="s">
        <v>323</v>
      </c>
      <c r="BM194" s="155" t="s">
        <v>17113</v>
      </c>
    </row>
    <row r="195" spans="2:65" s="1" customFormat="1" ht="16.5" customHeight="1">
      <c r="B195" s="142"/>
      <c r="C195" s="179" t="s">
        <v>1417</v>
      </c>
      <c r="D195" s="179" t="s">
        <v>454</v>
      </c>
      <c r="E195" s="180" t="s">
        <v>17114</v>
      </c>
      <c r="F195" s="181" t="s">
        <v>1</v>
      </c>
      <c r="G195" s="182" t="s">
        <v>1</v>
      </c>
      <c r="H195" s="183">
        <v>0</v>
      </c>
      <c r="I195" s="184"/>
      <c r="J195" s="185">
        <f t="shared" si="30"/>
        <v>0</v>
      </c>
      <c r="K195" s="186"/>
      <c r="L195" s="187"/>
      <c r="M195" s="188" t="s">
        <v>1</v>
      </c>
      <c r="N195" s="189" t="s">
        <v>42</v>
      </c>
      <c r="P195" s="153">
        <f t="shared" si="31"/>
        <v>0</v>
      </c>
      <c r="Q195" s="153">
        <v>0</v>
      </c>
      <c r="R195" s="153">
        <f t="shared" si="32"/>
        <v>0</v>
      </c>
      <c r="S195" s="153">
        <v>0</v>
      </c>
      <c r="T195" s="154">
        <f t="shared" si="33"/>
        <v>0</v>
      </c>
      <c r="AR195" s="155" t="s">
        <v>356</v>
      </c>
      <c r="AT195" s="155" t="s">
        <v>454</v>
      </c>
      <c r="AU195" s="155" t="s">
        <v>83</v>
      </c>
      <c r="AY195" s="16" t="s">
        <v>317</v>
      </c>
      <c r="BE195" s="156">
        <f t="shared" si="34"/>
        <v>0</v>
      </c>
      <c r="BF195" s="156">
        <f t="shared" si="35"/>
        <v>0</v>
      </c>
      <c r="BG195" s="156">
        <f t="shared" si="36"/>
        <v>0</v>
      </c>
      <c r="BH195" s="156">
        <f t="shared" si="37"/>
        <v>0</v>
      </c>
      <c r="BI195" s="156">
        <f t="shared" si="38"/>
        <v>0</v>
      </c>
      <c r="BJ195" s="16" t="s">
        <v>88</v>
      </c>
      <c r="BK195" s="156">
        <f t="shared" si="39"/>
        <v>0</v>
      </c>
      <c r="BL195" s="16" t="s">
        <v>323</v>
      </c>
      <c r="BM195" s="155" t="s">
        <v>17115</v>
      </c>
    </row>
    <row r="196" spans="2:65" s="1" customFormat="1" ht="16.5" customHeight="1">
      <c r="B196" s="142"/>
      <c r="C196" s="143" t="s">
        <v>675</v>
      </c>
      <c r="D196" s="143" t="s">
        <v>319</v>
      </c>
      <c r="E196" s="144" t="s">
        <v>17116</v>
      </c>
      <c r="F196" s="145" t="s">
        <v>1</v>
      </c>
      <c r="G196" s="146" t="s">
        <v>1</v>
      </c>
      <c r="H196" s="147">
        <v>0</v>
      </c>
      <c r="I196" s="148"/>
      <c r="J196" s="149">
        <f t="shared" si="30"/>
        <v>0</v>
      </c>
      <c r="K196" s="150"/>
      <c r="L196" s="31"/>
      <c r="M196" s="151" t="s">
        <v>1</v>
      </c>
      <c r="N196" s="152" t="s">
        <v>42</v>
      </c>
      <c r="P196" s="153">
        <f t="shared" si="31"/>
        <v>0</v>
      </c>
      <c r="Q196" s="153">
        <v>0</v>
      </c>
      <c r="R196" s="153">
        <f t="shared" si="32"/>
        <v>0</v>
      </c>
      <c r="S196" s="153">
        <v>0</v>
      </c>
      <c r="T196" s="154">
        <f t="shared" si="33"/>
        <v>0</v>
      </c>
      <c r="AR196" s="155" t="s">
        <v>323</v>
      </c>
      <c r="AT196" s="155" t="s">
        <v>319</v>
      </c>
      <c r="AU196" s="155" t="s">
        <v>83</v>
      </c>
      <c r="AY196" s="16" t="s">
        <v>317</v>
      </c>
      <c r="BE196" s="156">
        <f t="shared" si="34"/>
        <v>0</v>
      </c>
      <c r="BF196" s="156">
        <f t="shared" si="35"/>
        <v>0</v>
      </c>
      <c r="BG196" s="156">
        <f t="shared" si="36"/>
        <v>0</v>
      </c>
      <c r="BH196" s="156">
        <f t="shared" si="37"/>
        <v>0</v>
      </c>
      <c r="BI196" s="156">
        <f t="shared" si="38"/>
        <v>0</v>
      </c>
      <c r="BJ196" s="16" t="s">
        <v>88</v>
      </c>
      <c r="BK196" s="156">
        <f t="shared" si="39"/>
        <v>0</v>
      </c>
      <c r="BL196" s="16" t="s">
        <v>323</v>
      </c>
      <c r="BM196" s="155" t="s">
        <v>17117</v>
      </c>
    </row>
    <row r="197" spans="2:65" s="11" customFormat="1" ht="25.9" customHeight="1">
      <c r="B197" s="130"/>
      <c r="D197" s="131" t="s">
        <v>75</v>
      </c>
      <c r="E197" s="132" t="s">
        <v>351</v>
      </c>
      <c r="F197" s="132" t="s">
        <v>7715</v>
      </c>
      <c r="I197" s="133"/>
      <c r="J197" s="134">
        <f>BK197</f>
        <v>0</v>
      </c>
      <c r="L197" s="130"/>
      <c r="M197" s="135"/>
      <c r="P197" s="136">
        <f>SUM(P198:P203)</f>
        <v>0</v>
      </c>
      <c r="R197" s="136">
        <f>SUM(R198:R203)</f>
        <v>0</v>
      </c>
      <c r="T197" s="137">
        <f>SUM(T198:T203)</f>
        <v>0</v>
      </c>
      <c r="AR197" s="131" t="s">
        <v>83</v>
      </c>
      <c r="AT197" s="138" t="s">
        <v>75</v>
      </c>
      <c r="AU197" s="138" t="s">
        <v>76</v>
      </c>
      <c r="AY197" s="131" t="s">
        <v>317</v>
      </c>
      <c r="BK197" s="139">
        <f>SUM(BK198:BK203)</f>
        <v>0</v>
      </c>
    </row>
    <row r="198" spans="2:65" s="1" customFormat="1" ht="16.5" customHeight="1">
      <c r="B198" s="142"/>
      <c r="C198" s="143" t="s">
        <v>1456</v>
      </c>
      <c r="D198" s="143" t="s">
        <v>319</v>
      </c>
      <c r="E198" s="144" t="s">
        <v>9276</v>
      </c>
      <c r="F198" s="145" t="s">
        <v>1</v>
      </c>
      <c r="G198" s="146" t="s">
        <v>1</v>
      </c>
      <c r="H198" s="147">
        <v>0</v>
      </c>
      <c r="I198" s="148"/>
      <c r="J198" s="149">
        <f t="shared" ref="J198:J203" si="40">ROUND(I198*H198,2)</f>
        <v>0</v>
      </c>
      <c r="K198" s="150"/>
      <c r="L198" s="31"/>
      <c r="M198" s="151" t="s">
        <v>1</v>
      </c>
      <c r="N198" s="152" t="s">
        <v>42</v>
      </c>
      <c r="P198" s="153">
        <f t="shared" ref="P198:P203" si="41">O198*H198</f>
        <v>0</v>
      </c>
      <c r="Q198" s="153">
        <v>0</v>
      </c>
      <c r="R198" s="153">
        <f t="shared" ref="R198:R203" si="42">Q198*H198</f>
        <v>0</v>
      </c>
      <c r="S198" s="153">
        <v>0</v>
      </c>
      <c r="T198" s="154">
        <f t="shared" ref="T198:T203" si="43">S198*H198</f>
        <v>0</v>
      </c>
      <c r="AR198" s="155" t="s">
        <v>561</v>
      </c>
      <c r="AT198" s="155" t="s">
        <v>319</v>
      </c>
      <c r="AU198" s="155" t="s">
        <v>83</v>
      </c>
      <c r="AY198" s="16" t="s">
        <v>317</v>
      </c>
      <c r="BE198" s="156">
        <f t="shared" ref="BE198:BE203" si="44">IF(N198="základná",J198,0)</f>
        <v>0</v>
      </c>
      <c r="BF198" s="156">
        <f t="shared" ref="BF198:BF203" si="45">IF(N198="znížená",J198,0)</f>
        <v>0</v>
      </c>
      <c r="BG198" s="156">
        <f t="shared" ref="BG198:BG203" si="46">IF(N198="zákl. prenesená",J198,0)</f>
        <v>0</v>
      </c>
      <c r="BH198" s="156">
        <f t="shared" ref="BH198:BH203" si="47">IF(N198="zníž. prenesená",J198,0)</f>
        <v>0</v>
      </c>
      <c r="BI198" s="156">
        <f t="shared" ref="BI198:BI203" si="48">IF(N198="nulová",J198,0)</f>
        <v>0</v>
      </c>
      <c r="BJ198" s="16" t="s">
        <v>88</v>
      </c>
      <c r="BK198" s="156">
        <f t="shared" ref="BK198:BK203" si="49">ROUND(I198*H198,2)</f>
        <v>0</v>
      </c>
      <c r="BL198" s="16" t="s">
        <v>561</v>
      </c>
      <c r="BM198" s="155" t="s">
        <v>17118</v>
      </c>
    </row>
    <row r="199" spans="2:65" s="1" customFormat="1" ht="16.5" customHeight="1">
      <c r="B199" s="142"/>
      <c r="C199" s="179" t="s">
        <v>678</v>
      </c>
      <c r="D199" s="179" t="s">
        <v>454</v>
      </c>
      <c r="E199" s="180" t="s">
        <v>9278</v>
      </c>
      <c r="F199" s="181" t="s">
        <v>1</v>
      </c>
      <c r="G199" s="182" t="s">
        <v>1</v>
      </c>
      <c r="H199" s="183">
        <v>0</v>
      </c>
      <c r="I199" s="184"/>
      <c r="J199" s="185">
        <f t="shared" si="40"/>
        <v>0</v>
      </c>
      <c r="K199" s="186"/>
      <c r="L199" s="187"/>
      <c r="M199" s="188" t="s">
        <v>1</v>
      </c>
      <c r="N199" s="189" t="s">
        <v>42</v>
      </c>
      <c r="P199" s="153">
        <f t="shared" si="41"/>
        <v>0</v>
      </c>
      <c r="Q199" s="153">
        <v>0</v>
      </c>
      <c r="R199" s="153">
        <f t="shared" si="42"/>
        <v>0</v>
      </c>
      <c r="S199" s="153">
        <v>0</v>
      </c>
      <c r="T199" s="154">
        <f t="shared" si="43"/>
        <v>0</v>
      </c>
      <c r="AR199" s="155" t="s">
        <v>831</v>
      </c>
      <c r="AT199" s="155" t="s">
        <v>454</v>
      </c>
      <c r="AU199" s="155" t="s">
        <v>83</v>
      </c>
      <c r="AY199" s="16" t="s">
        <v>317</v>
      </c>
      <c r="BE199" s="156">
        <f t="shared" si="44"/>
        <v>0</v>
      </c>
      <c r="BF199" s="156">
        <f t="shared" si="45"/>
        <v>0</v>
      </c>
      <c r="BG199" s="156">
        <f t="shared" si="46"/>
        <v>0</v>
      </c>
      <c r="BH199" s="156">
        <f t="shared" si="47"/>
        <v>0</v>
      </c>
      <c r="BI199" s="156">
        <f t="shared" si="48"/>
        <v>0</v>
      </c>
      <c r="BJ199" s="16" t="s">
        <v>88</v>
      </c>
      <c r="BK199" s="156">
        <f t="shared" si="49"/>
        <v>0</v>
      </c>
      <c r="BL199" s="16" t="s">
        <v>561</v>
      </c>
      <c r="BM199" s="155" t="s">
        <v>17119</v>
      </c>
    </row>
    <row r="200" spans="2:65" s="1" customFormat="1" ht="16.5" customHeight="1">
      <c r="B200" s="142"/>
      <c r="C200" s="143" t="s">
        <v>774</v>
      </c>
      <c r="D200" s="143" t="s">
        <v>319</v>
      </c>
      <c r="E200" s="144" t="s">
        <v>9280</v>
      </c>
      <c r="F200" s="145" t="s">
        <v>1</v>
      </c>
      <c r="G200" s="146" t="s">
        <v>1</v>
      </c>
      <c r="H200" s="147">
        <v>0</v>
      </c>
      <c r="I200" s="148"/>
      <c r="J200" s="149">
        <f t="shared" si="40"/>
        <v>0</v>
      </c>
      <c r="K200" s="150"/>
      <c r="L200" s="31"/>
      <c r="M200" s="151" t="s">
        <v>1</v>
      </c>
      <c r="N200" s="152" t="s">
        <v>42</v>
      </c>
      <c r="P200" s="153">
        <f t="shared" si="41"/>
        <v>0</v>
      </c>
      <c r="Q200" s="153">
        <v>0</v>
      </c>
      <c r="R200" s="153">
        <f t="shared" si="42"/>
        <v>0</v>
      </c>
      <c r="S200" s="153">
        <v>0</v>
      </c>
      <c r="T200" s="154">
        <f t="shared" si="43"/>
        <v>0</v>
      </c>
      <c r="AR200" s="155" t="s">
        <v>561</v>
      </c>
      <c r="AT200" s="155" t="s">
        <v>319</v>
      </c>
      <c r="AU200" s="155" t="s">
        <v>83</v>
      </c>
      <c r="AY200" s="16" t="s">
        <v>317</v>
      </c>
      <c r="BE200" s="156">
        <f t="shared" si="44"/>
        <v>0</v>
      </c>
      <c r="BF200" s="156">
        <f t="shared" si="45"/>
        <v>0</v>
      </c>
      <c r="BG200" s="156">
        <f t="shared" si="46"/>
        <v>0</v>
      </c>
      <c r="BH200" s="156">
        <f t="shared" si="47"/>
        <v>0</v>
      </c>
      <c r="BI200" s="156">
        <f t="shared" si="48"/>
        <v>0</v>
      </c>
      <c r="BJ200" s="16" t="s">
        <v>88</v>
      </c>
      <c r="BK200" s="156">
        <f t="shared" si="49"/>
        <v>0</v>
      </c>
      <c r="BL200" s="16" t="s">
        <v>561</v>
      </c>
      <c r="BM200" s="155" t="s">
        <v>17120</v>
      </c>
    </row>
    <row r="201" spans="2:65" s="1" customFormat="1" ht="16.5" customHeight="1">
      <c r="B201" s="142"/>
      <c r="C201" s="143" t="s">
        <v>681</v>
      </c>
      <c r="D201" s="143" t="s">
        <v>319</v>
      </c>
      <c r="E201" s="144" t="s">
        <v>9282</v>
      </c>
      <c r="F201" s="145" t="s">
        <v>1</v>
      </c>
      <c r="G201" s="146" t="s">
        <v>1</v>
      </c>
      <c r="H201" s="147">
        <v>0</v>
      </c>
      <c r="I201" s="148"/>
      <c r="J201" s="149">
        <f t="shared" si="40"/>
        <v>0</v>
      </c>
      <c r="K201" s="150"/>
      <c r="L201" s="31"/>
      <c r="M201" s="151" t="s">
        <v>1</v>
      </c>
      <c r="N201" s="152" t="s">
        <v>42</v>
      </c>
      <c r="P201" s="153">
        <f t="shared" si="41"/>
        <v>0</v>
      </c>
      <c r="Q201" s="153">
        <v>0</v>
      </c>
      <c r="R201" s="153">
        <f t="shared" si="42"/>
        <v>0</v>
      </c>
      <c r="S201" s="153">
        <v>0</v>
      </c>
      <c r="T201" s="154">
        <f t="shared" si="43"/>
        <v>0</v>
      </c>
      <c r="AR201" s="155" t="s">
        <v>561</v>
      </c>
      <c r="AT201" s="155" t="s">
        <v>319</v>
      </c>
      <c r="AU201" s="155" t="s">
        <v>83</v>
      </c>
      <c r="AY201" s="16" t="s">
        <v>317</v>
      </c>
      <c r="BE201" s="156">
        <f t="shared" si="44"/>
        <v>0</v>
      </c>
      <c r="BF201" s="156">
        <f t="shared" si="45"/>
        <v>0</v>
      </c>
      <c r="BG201" s="156">
        <f t="shared" si="46"/>
        <v>0</v>
      </c>
      <c r="BH201" s="156">
        <f t="shared" si="47"/>
        <v>0</v>
      </c>
      <c r="BI201" s="156">
        <f t="shared" si="48"/>
        <v>0</v>
      </c>
      <c r="BJ201" s="16" t="s">
        <v>88</v>
      </c>
      <c r="BK201" s="156">
        <f t="shared" si="49"/>
        <v>0</v>
      </c>
      <c r="BL201" s="16" t="s">
        <v>561</v>
      </c>
      <c r="BM201" s="155" t="s">
        <v>17121</v>
      </c>
    </row>
    <row r="202" spans="2:65" s="1" customFormat="1" ht="16.5" customHeight="1">
      <c r="B202" s="142"/>
      <c r="C202" s="143" t="s">
        <v>778</v>
      </c>
      <c r="D202" s="143" t="s">
        <v>319</v>
      </c>
      <c r="E202" s="144" t="s">
        <v>9286</v>
      </c>
      <c r="F202" s="145" t="s">
        <v>9287</v>
      </c>
      <c r="G202" s="146" t="s">
        <v>639</v>
      </c>
      <c r="H202" s="198"/>
      <c r="I202" s="148"/>
      <c r="J202" s="149">
        <f t="shared" si="40"/>
        <v>0</v>
      </c>
      <c r="K202" s="150"/>
      <c r="L202" s="31"/>
      <c r="M202" s="151" t="s">
        <v>1</v>
      </c>
      <c r="N202" s="152" t="s">
        <v>42</v>
      </c>
      <c r="P202" s="153">
        <f t="shared" si="41"/>
        <v>0</v>
      </c>
      <c r="Q202" s="153">
        <v>0</v>
      </c>
      <c r="R202" s="153">
        <f t="shared" si="42"/>
        <v>0</v>
      </c>
      <c r="S202" s="153">
        <v>0</v>
      </c>
      <c r="T202" s="154">
        <f t="shared" si="43"/>
        <v>0</v>
      </c>
      <c r="AR202" s="155" t="s">
        <v>561</v>
      </c>
      <c r="AT202" s="155" t="s">
        <v>319</v>
      </c>
      <c r="AU202" s="155" t="s">
        <v>83</v>
      </c>
      <c r="AY202" s="16" t="s">
        <v>317</v>
      </c>
      <c r="BE202" s="156">
        <f t="shared" si="44"/>
        <v>0</v>
      </c>
      <c r="BF202" s="156">
        <f t="shared" si="45"/>
        <v>0</v>
      </c>
      <c r="BG202" s="156">
        <f t="shared" si="46"/>
        <v>0</v>
      </c>
      <c r="BH202" s="156">
        <f t="shared" si="47"/>
        <v>0</v>
      </c>
      <c r="BI202" s="156">
        <f t="shared" si="48"/>
        <v>0</v>
      </c>
      <c r="BJ202" s="16" t="s">
        <v>88</v>
      </c>
      <c r="BK202" s="156">
        <f t="shared" si="49"/>
        <v>0</v>
      </c>
      <c r="BL202" s="16" t="s">
        <v>561</v>
      </c>
      <c r="BM202" s="155" t="s">
        <v>17122</v>
      </c>
    </row>
    <row r="203" spans="2:65" s="1" customFormat="1" ht="16.5" customHeight="1">
      <c r="B203" s="142"/>
      <c r="C203" s="143" t="s">
        <v>684</v>
      </c>
      <c r="D203" s="143" t="s">
        <v>319</v>
      </c>
      <c r="E203" s="144" t="s">
        <v>9292</v>
      </c>
      <c r="F203" s="145" t="s">
        <v>9290</v>
      </c>
      <c r="G203" s="146" t="s">
        <v>444</v>
      </c>
      <c r="H203" s="147">
        <v>5</v>
      </c>
      <c r="I203" s="148"/>
      <c r="J203" s="149">
        <f t="shared" si="40"/>
        <v>0</v>
      </c>
      <c r="K203" s="150"/>
      <c r="L203" s="31"/>
      <c r="M203" s="151" t="s">
        <v>1</v>
      </c>
      <c r="N203" s="152" t="s">
        <v>42</v>
      </c>
      <c r="P203" s="153">
        <f t="shared" si="41"/>
        <v>0</v>
      </c>
      <c r="Q203" s="153">
        <v>0</v>
      </c>
      <c r="R203" s="153">
        <f t="shared" si="42"/>
        <v>0</v>
      </c>
      <c r="S203" s="153">
        <v>0</v>
      </c>
      <c r="T203" s="154">
        <f t="shared" si="43"/>
        <v>0</v>
      </c>
      <c r="AR203" s="155" t="s">
        <v>561</v>
      </c>
      <c r="AT203" s="155" t="s">
        <v>319</v>
      </c>
      <c r="AU203" s="155" t="s">
        <v>83</v>
      </c>
      <c r="AY203" s="16" t="s">
        <v>317</v>
      </c>
      <c r="BE203" s="156">
        <f t="shared" si="44"/>
        <v>0</v>
      </c>
      <c r="BF203" s="156">
        <f t="shared" si="45"/>
        <v>0</v>
      </c>
      <c r="BG203" s="156">
        <f t="shared" si="46"/>
        <v>0</v>
      </c>
      <c r="BH203" s="156">
        <f t="shared" si="47"/>
        <v>0</v>
      </c>
      <c r="BI203" s="156">
        <f t="shared" si="48"/>
        <v>0</v>
      </c>
      <c r="BJ203" s="16" t="s">
        <v>88</v>
      </c>
      <c r="BK203" s="156">
        <f t="shared" si="49"/>
        <v>0</v>
      </c>
      <c r="BL203" s="16" t="s">
        <v>561</v>
      </c>
      <c r="BM203" s="155" t="s">
        <v>17123</v>
      </c>
    </row>
    <row r="204" spans="2:65" s="11" customFormat="1" ht="25.9" customHeight="1">
      <c r="B204" s="130"/>
      <c r="D204" s="131" t="s">
        <v>75</v>
      </c>
      <c r="E204" s="132" t="s">
        <v>499</v>
      </c>
      <c r="F204" s="132" t="s">
        <v>500</v>
      </c>
      <c r="I204" s="133"/>
      <c r="J204" s="134">
        <f>BK204</f>
        <v>0</v>
      </c>
      <c r="L204" s="130"/>
      <c r="M204" s="135"/>
      <c r="P204" s="136">
        <f>P205</f>
        <v>0</v>
      </c>
      <c r="R204" s="136">
        <f>R205</f>
        <v>0</v>
      </c>
      <c r="T204" s="137">
        <f>T205</f>
        <v>0</v>
      </c>
      <c r="AR204" s="131" t="s">
        <v>341</v>
      </c>
      <c r="AT204" s="138" t="s">
        <v>75</v>
      </c>
      <c r="AU204" s="138" t="s">
        <v>76</v>
      </c>
      <c r="AY204" s="131" t="s">
        <v>317</v>
      </c>
      <c r="BK204" s="139">
        <f>BK205</f>
        <v>0</v>
      </c>
    </row>
    <row r="205" spans="2:65" s="1" customFormat="1" ht="37.75" customHeight="1">
      <c r="B205" s="142"/>
      <c r="C205" s="143" t="s">
        <v>786</v>
      </c>
      <c r="D205" s="143" t="s">
        <v>319</v>
      </c>
      <c r="E205" s="144" t="s">
        <v>744</v>
      </c>
      <c r="F205" s="145" t="s">
        <v>745</v>
      </c>
      <c r="G205" s="146" t="s">
        <v>746</v>
      </c>
      <c r="H205" s="147">
        <v>5</v>
      </c>
      <c r="I205" s="148"/>
      <c r="J205" s="149">
        <f>ROUND(I205*H205,2)</f>
        <v>0</v>
      </c>
      <c r="K205" s="150"/>
      <c r="L205" s="31"/>
      <c r="M205" s="190" t="s">
        <v>1</v>
      </c>
      <c r="N205" s="191" t="s">
        <v>42</v>
      </c>
      <c r="O205" s="192"/>
      <c r="P205" s="193">
        <f>O205*H205</f>
        <v>0</v>
      </c>
      <c r="Q205" s="193">
        <v>0</v>
      </c>
      <c r="R205" s="193">
        <f>Q205*H205</f>
        <v>0</v>
      </c>
      <c r="S205" s="193">
        <v>0</v>
      </c>
      <c r="T205" s="194">
        <f>S205*H205</f>
        <v>0</v>
      </c>
      <c r="AR205" s="155" t="s">
        <v>505</v>
      </c>
      <c r="AT205" s="155" t="s">
        <v>319</v>
      </c>
      <c r="AU205" s="155" t="s">
        <v>83</v>
      </c>
      <c r="AY205" s="16" t="s">
        <v>317</v>
      </c>
      <c r="BE205" s="156">
        <f>IF(N205="základná",J205,0)</f>
        <v>0</v>
      </c>
      <c r="BF205" s="156">
        <f>IF(N205="znížená",J205,0)</f>
        <v>0</v>
      </c>
      <c r="BG205" s="156">
        <f>IF(N205="zákl. prenesená",J205,0)</f>
        <v>0</v>
      </c>
      <c r="BH205" s="156">
        <f>IF(N205="zníž. prenesená",J205,0)</f>
        <v>0</v>
      </c>
      <c r="BI205" s="156">
        <f>IF(N205="nulová",J205,0)</f>
        <v>0</v>
      </c>
      <c r="BJ205" s="16" t="s">
        <v>88</v>
      </c>
      <c r="BK205" s="156">
        <f>ROUND(I205*H205,2)</f>
        <v>0</v>
      </c>
      <c r="BL205" s="16" t="s">
        <v>505</v>
      </c>
      <c r="BM205" s="155" t="s">
        <v>17124</v>
      </c>
    </row>
    <row r="206" spans="2:65" s="1" customFormat="1" ht="7" customHeight="1">
      <c r="B206" s="46"/>
      <c r="C206" s="47"/>
      <c r="D206" s="47"/>
      <c r="E206" s="47"/>
      <c r="F206" s="47"/>
      <c r="G206" s="47"/>
      <c r="H206" s="47"/>
      <c r="I206" s="47"/>
      <c r="J206" s="47"/>
      <c r="K206" s="47"/>
      <c r="L206" s="31"/>
    </row>
  </sheetData>
  <autoFilter ref="C126:K205" xr:uid="{00000000-0009-0000-0000-000018000000}"/>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8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157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16606</v>
      </c>
      <c r="F9" s="263"/>
      <c r="G9" s="263"/>
      <c r="H9" s="263"/>
      <c r="L9" s="31"/>
    </row>
    <row r="10" spans="2:46" s="1" customFormat="1" ht="12" customHeight="1">
      <c r="B10" s="31"/>
      <c r="D10" s="26" t="s">
        <v>287</v>
      </c>
      <c r="L10" s="31"/>
    </row>
    <row r="11" spans="2:46" s="1" customFormat="1" ht="16.5" customHeight="1">
      <c r="B11" s="31"/>
      <c r="E11" s="243" t="s">
        <v>9296</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ROUND(J126,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ROUND((SUM(BE126:BE179)),  2)</f>
        <v>0</v>
      </c>
      <c r="G35" s="99"/>
      <c r="H35" s="99"/>
      <c r="I35" s="100">
        <v>0.2</v>
      </c>
      <c r="J35" s="98">
        <f>ROUND(((SUM(BE126:BE179))*I35),  2)</f>
        <v>0</v>
      </c>
      <c r="L35" s="31"/>
    </row>
    <row r="36" spans="2:12" s="1" customFormat="1" ht="14.4" customHeight="1">
      <c r="B36" s="31"/>
      <c r="E36" s="36" t="s">
        <v>42</v>
      </c>
      <c r="F36" s="98">
        <f>ROUND((SUM(BF126:BF179)),  2)</f>
        <v>0</v>
      </c>
      <c r="G36" s="99"/>
      <c r="H36" s="99"/>
      <c r="I36" s="100">
        <v>0.2</v>
      </c>
      <c r="J36" s="98">
        <f>ROUND(((SUM(BF126:BF179))*I36),  2)</f>
        <v>0</v>
      </c>
      <c r="L36" s="31"/>
    </row>
    <row r="37" spans="2:12" s="1" customFormat="1" ht="14.4" hidden="1" customHeight="1">
      <c r="B37" s="31"/>
      <c r="E37" s="26" t="s">
        <v>43</v>
      </c>
      <c r="F37" s="87">
        <f>ROUND((SUM(BG126:BG179)),  2)</f>
        <v>0</v>
      </c>
      <c r="I37" s="101">
        <v>0.2</v>
      </c>
      <c r="J37" s="87">
        <f>0</f>
        <v>0</v>
      </c>
      <c r="L37" s="31"/>
    </row>
    <row r="38" spans="2:12" s="1" customFormat="1" ht="14.4" hidden="1" customHeight="1">
      <c r="B38" s="31"/>
      <c r="E38" s="26" t="s">
        <v>44</v>
      </c>
      <c r="F38" s="87">
        <f>ROUND((SUM(BH126:BH179)),  2)</f>
        <v>0</v>
      </c>
      <c r="I38" s="101">
        <v>0.2</v>
      </c>
      <c r="J38" s="87">
        <f>0</f>
        <v>0</v>
      </c>
      <c r="L38" s="31"/>
    </row>
    <row r="39" spans="2:12" s="1" customFormat="1" ht="14.4" hidden="1" customHeight="1">
      <c r="B39" s="31"/>
      <c r="E39" s="36" t="s">
        <v>45</v>
      </c>
      <c r="F39" s="98">
        <f>ROUND((SUM(BI126:BI179)),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16606</v>
      </c>
      <c r="F87" s="263"/>
      <c r="G87" s="263"/>
      <c r="H87" s="263"/>
      <c r="L87" s="31"/>
    </row>
    <row r="88" spans="2:12" s="1" customFormat="1" ht="12" customHeight="1">
      <c r="B88" s="31"/>
      <c r="C88" s="26" t="s">
        <v>287</v>
      </c>
      <c r="L88" s="31"/>
    </row>
    <row r="89" spans="2:12" s="1" customFormat="1" ht="16.5" customHeight="1">
      <c r="B89" s="31"/>
      <c r="E89" s="243" t="str">
        <f>E11</f>
        <v>E.5 - Elektroinštalácia - slaboprúd</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J126</f>
        <v>0</v>
      </c>
      <c r="L98" s="31"/>
      <c r="AU98" s="16" t="s">
        <v>296</v>
      </c>
    </row>
    <row r="99" spans="2:47" s="8" customFormat="1" ht="25" customHeight="1">
      <c r="B99" s="113"/>
      <c r="D99" s="114" t="s">
        <v>9297</v>
      </c>
      <c r="E99" s="115"/>
      <c r="F99" s="115"/>
      <c r="G99" s="115"/>
      <c r="H99" s="115"/>
      <c r="I99" s="115"/>
      <c r="J99" s="116">
        <f>J127</f>
        <v>0</v>
      </c>
      <c r="L99" s="113"/>
    </row>
    <row r="100" spans="2:47" s="9" customFormat="1" ht="19.899999999999999" customHeight="1">
      <c r="B100" s="117"/>
      <c r="D100" s="118" t="s">
        <v>9305</v>
      </c>
      <c r="E100" s="119"/>
      <c r="F100" s="119"/>
      <c r="G100" s="119"/>
      <c r="H100" s="119"/>
      <c r="I100" s="119"/>
      <c r="J100" s="120">
        <f>J128</f>
        <v>0</v>
      </c>
      <c r="L100" s="117"/>
    </row>
    <row r="101" spans="2:47" s="9" customFormat="1" ht="19.899999999999999" customHeight="1">
      <c r="B101" s="117"/>
      <c r="D101" s="118" t="s">
        <v>9306</v>
      </c>
      <c r="E101" s="119"/>
      <c r="F101" s="119"/>
      <c r="G101" s="119"/>
      <c r="H101" s="119"/>
      <c r="I101" s="119"/>
      <c r="J101" s="120">
        <f>J133</f>
        <v>0</v>
      </c>
      <c r="L101" s="117"/>
    </row>
    <row r="102" spans="2:47" s="9" customFormat="1" ht="19.899999999999999" customHeight="1">
      <c r="B102" s="117"/>
      <c r="D102" s="118" t="s">
        <v>9307</v>
      </c>
      <c r="E102" s="119"/>
      <c r="F102" s="119"/>
      <c r="G102" s="119"/>
      <c r="H102" s="119"/>
      <c r="I102" s="119"/>
      <c r="J102" s="120">
        <f>J154</f>
        <v>0</v>
      </c>
      <c r="L102" s="117"/>
    </row>
    <row r="103" spans="2:47" s="9" customFormat="1" ht="19.899999999999999" customHeight="1">
      <c r="B103" s="117"/>
      <c r="D103" s="118" t="s">
        <v>9309</v>
      </c>
      <c r="E103" s="119"/>
      <c r="F103" s="119"/>
      <c r="G103" s="119"/>
      <c r="H103" s="119"/>
      <c r="I103" s="119"/>
      <c r="J103" s="120">
        <f>J170</f>
        <v>0</v>
      </c>
      <c r="L103" s="117"/>
    </row>
    <row r="104" spans="2:47" s="8" customFormat="1" ht="25" customHeight="1">
      <c r="B104" s="113"/>
      <c r="D104" s="114" t="s">
        <v>302</v>
      </c>
      <c r="E104" s="115"/>
      <c r="F104" s="115"/>
      <c r="G104" s="115"/>
      <c r="H104" s="115"/>
      <c r="I104" s="115"/>
      <c r="J104" s="116">
        <f>J178</f>
        <v>0</v>
      </c>
      <c r="L104" s="113"/>
    </row>
    <row r="105" spans="2:47" s="1" customFormat="1" ht="21.75" customHeight="1">
      <c r="B105" s="31"/>
      <c r="L105" s="31"/>
    </row>
    <row r="106" spans="2:47" s="1" customFormat="1" ht="7" customHeight="1">
      <c r="B106" s="46"/>
      <c r="C106" s="47"/>
      <c r="D106" s="47"/>
      <c r="E106" s="47"/>
      <c r="F106" s="47"/>
      <c r="G106" s="47"/>
      <c r="H106" s="47"/>
      <c r="I106" s="47"/>
      <c r="J106" s="47"/>
      <c r="K106" s="47"/>
      <c r="L106" s="31"/>
    </row>
    <row r="110" spans="2:47" s="1" customFormat="1" ht="7" customHeight="1">
      <c r="B110" s="48"/>
      <c r="C110" s="49"/>
      <c r="D110" s="49"/>
      <c r="E110" s="49"/>
      <c r="F110" s="49"/>
      <c r="G110" s="49"/>
      <c r="H110" s="49"/>
      <c r="I110" s="49"/>
      <c r="J110" s="49"/>
      <c r="K110" s="49"/>
      <c r="L110" s="31"/>
    </row>
    <row r="111" spans="2:47" s="1" customFormat="1" ht="25" customHeight="1">
      <c r="B111" s="31"/>
      <c r="C111" s="20" t="s">
        <v>303</v>
      </c>
      <c r="L111" s="31"/>
    </row>
    <row r="112" spans="2:47" s="1" customFormat="1" ht="7" customHeight="1">
      <c r="B112" s="31"/>
      <c r="L112" s="31"/>
    </row>
    <row r="113" spans="2:63" s="1" customFormat="1" ht="12" customHeight="1">
      <c r="B113" s="31"/>
      <c r="C113" s="26" t="s">
        <v>15</v>
      </c>
      <c r="L113" s="31"/>
    </row>
    <row r="114" spans="2:63" s="1" customFormat="1" ht="26.25" customHeight="1">
      <c r="B114" s="31"/>
      <c r="E114" s="261" t="str">
        <f>E7</f>
        <v>Dostavba a rekonštrukcia lôžkovej časti Nemocnice s poliklinikou v Spišskej Novej Vsi</v>
      </c>
      <c r="F114" s="262"/>
      <c r="G114" s="262"/>
      <c r="H114" s="262"/>
      <c r="L114" s="31"/>
    </row>
    <row r="115" spans="2:63" ht="12" customHeight="1">
      <c r="B115" s="19"/>
      <c r="C115" s="26" t="s">
        <v>285</v>
      </c>
      <c r="L115" s="19"/>
    </row>
    <row r="116" spans="2:63" s="1" customFormat="1" ht="16.5" customHeight="1">
      <c r="B116" s="31"/>
      <c r="E116" s="261" t="s">
        <v>16606</v>
      </c>
      <c r="F116" s="263"/>
      <c r="G116" s="263"/>
      <c r="H116" s="263"/>
      <c r="L116" s="31"/>
    </row>
    <row r="117" spans="2:63" s="1" customFormat="1" ht="12" customHeight="1">
      <c r="B117" s="31"/>
      <c r="C117" s="26" t="s">
        <v>287</v>
      </c>
      <c r="L117" s="31"/>
    </row>
    <row r="118" spans="2:63" s="1" customFormat="1" ht="16.5" customHeight="1">
      <c r="B118" s="31"/>
      <c r="E118" s="243" t="str">
        <f>E11</f>
        <v>E.5 - Elektroinštalácia - slaboprúd</v>
      </c>
      <c r="F118" s="263"/>
      <c r="G118" s="263"/>
      <c r="H118" s="263"/>
      <c r="L118" s="31"/>
    </row>
    <row r="119" spans="2:63" s="1" customFormat="1" ht="7" customHeight="1">
      <c r="B119" s="31"/>
      <c r="L119" s="31"/>
    </row>
    <row r="120" spans="2:63" s="1" customFormat="1" ht="12" customHeight="1">
      <c r="B120" s="31"/>
      <c r="C120" s="26" t="s">
        <v>19</v>
      </c>
      <c r="F120" s="24" t="str">
        <f>F14</f>
        <v>parc.č.:1094/1,17,81,82,98,99,1095,1096,9243/18</v>
      </c>
      <c r="I120" s="26" t="s">
        <v>21</v>
      </c>
      <c r="J120" s="54" t="str">
        <f>IF(J14="","",J14)</f>
        <v>6. 3. 2024</v>
      </c>
      <c r="L120" s="31"/>
    </row>
    <row r="121" spans="2:63" s="1" customFormat="1" ht="7" customHeight="1">
      <c r="B121" s="31"/>
      <c r="L121" s="31"/>
    </row>
    <row r="122" spans="2:63" s="1" customFormat="1" ht="25.65" customHeight="1">
      <c r="B122" s="31"/>
      <c r="C122" s="26" t="s">
        <v>23</v>
      </c>
      <c r="F122" s="24" t="str">
        <f>E17</f>
        <v>Nemocnica s poliklinikou, Spišská Nová Ves</v>
      </c>
      <c r="I122" s="26" t="s">
        <v>29</v>
      </c>
      <c r="J122" s="29" t="str">
        <f>E23</f>
        <v>d.g.A. design graphic architecture s.r.o.</v>
      </c>
      <c r="L122" s="31"/>
    </row>
    <row r="123" spans="2:63" s="1" customFormat="1" ht="15.15" customHeight="1">
      <c r="B123" s="31"/>
      <c r="C123" s="26" t="s">
        <v>27</v>
      </c>
      <c r="F123" s="24" t="str">
        <f>IF(E20="","",E20)</f>
        <v>Vyplň údaj</v>
      </c>
      <c r="I123" s="26" t="s">
        <v>32</v>
      </c>
      <c r="J123" s="29" t="str">
        <f>E26</f>
        <v xml:space="preserve"> </v>
      </c>
      <c r="L123" s="31"/>
    </row>
    <row r="124" spans="2:63" s="1" customFormat="1" ht="10.25" customHeight="1">
      <c r="B124" s="31"/>
      <c r="L124" s="31"/>
    </row>
    <row r="125" spans="2:63" s="10" customFormat="1" ht="29.25" customHeight="1">
      <c r="B125" s="121"/>
      <c r="C125" s="122" t="s">
        <v>304</v>
      </c>
      <c r="D125" s="123" t="s">
        <v>61</v>
      </c>
      <c r="E125" s="123" t="s">
        <v>57</v>
      </c>
      <c r="F125" s="123" t="s">
        <v>58</v>
      </c>
      <c r="G125" s="123" t="s">
        <v>305</v>
      </c>
      <c r="H125" s="123" t="s">
        <v>306</v>
      </c>
      <c r="I125" s="123" t="s">
        <v>307</v>
      </c>
      <c r="J125" s="124" t="s">
        <v>294</v>
      </c>
      <c r="K125" s="125" t="s">
        <v>308</v>
      </c>
      <c r="L125" s="121"/>
      <c r="M125" s="61" t="s">
        <v>1</v>
      </c>
      <c r="N125" s="62" t="s">
        <v>40</v>
      </c>
      <c r="O125" s="62" t="s">
        <v>309</v>
      </c>
      <c r="P125" s="62" t="s">
        <v>310</v>
      </c>
      <c r="Q125" s="62" t="s">
        <v>311</v>
      </c>
      <c r="R125" s="62" t="s">
        <v>312</v>
      </c>
      <c r="S125" s="62" t="s">
        <v>313</v>
      </c>
      <c r="T125" s="63" t="s">
        <v>314</v>
      </c>
    </row>
    <row r="126" spans="2:63" s="1" customFormat="1" ht="22.75" customHeight="1">
      <c r="B126" s="31"/>
      <c r="C126" s="66" t="s">
        <v>295</v>
      </c>
      <c r="J126" s="126">
        <f>BK126</f>
        <v>0</v>
      </c>
      <c r="L126" s="31"/>
      <c r="M126" s="64"/>
      <c r="N126" s="55"/>
      <c r="O126" s="55"/>
      <c r="P126" s="127">
        <f>P127+P178</f>
        <v>0</v>
      </c>
      <c r="Q126" s="55"/>
      <c r="R126" s="127">
        <f>R127+R178</f>
        <v>0.14737999999999998</v>
      </c>
      <c r="S126" s="55"/>
      <c r="T126" s="128">
        <f>T127+T178</f>
        <v>0</v>
      </c>
      <c r="AT126" s="16" t="s">
        <v>75</v>
      </c>
      <c r="AU126" s="16" t="s">
        <v>296</v>
      </c>
      <c r="BK126" s="129">
        <f>BK127+BK178</f>
        <v>0</v>
      </c>
    </row>
    <row r="127" spans="2:63" s="11" customFormat="1" ht="25.9" customHeight="1">
      <c r="B127" s="130"/>
      <c r="D127" s="131" t="s">
        <v>75</v>
      </c>
      <c r="E127" s="132" t="s">
        <v>9310</v>
      </c>
      <c r="F127" s="132" t="s">
        <v>9311</v>
      </c>
      <c r="I127" s="133"/>
      <c r="J127" s="134">
        <f>BK127</f>
        <v>0</v>
      </c>
      <c r="L127" s="130"/>
      <c r="M127" s="135"/>
      <c r="P127" s="136">
        <f>P128+P133+P154+P170</f>
        <v>0</v>
      </c>
      <c r="R127" s="136">
        <f>R128+R133+R154+R170</f>
        <v>0.14737999999999998</v>
      </c>
      <c r="T127" s="137">
        <f>T128+T133+T154+T170</f>
        <v>0</v>
      </c>
      <c r="AR127" s="131" t="s">
        <v>92</v>
      </c>
      <c r="AT127" s="138" t="s">
        <v>75</v>
      </c>
      <c r="AU127" s="138" t="s">
        <v>76</v>
      </c>
      <c r="AY127" s="131" t="s">
        <v>317</v>
      </c>
      <c r="BK127" s="139">
        <f>BK128+BK133+BK154+BK170</f>
        <v>0</v>
      </c>
    </row>
    <row r="128" spans="2:63" s="11" customFormat="1" ht="22.75" customHeight="1">
      <c r="B128" s="130"/>
      <c r="D128" s="131" t="s">
        <v>75</v>
      </c>
      <c r="E128" s="140" t="s">
        <v>612</v>
      </c>
      <c r="F128" s="140" t="s">
        <v>9368</v>
      </c>
      <c r="I128" s="133"/>
      <c r="J128" s="141">
        <f>BK128</f>
        <v>0</v>
      </c>
      <c r="L128" s="130"/>
      <c r="M128" s="135"/>
      <c r="P128" s="136">
        <f>SUM(P129:P132)</f>
        <v>0</v>
      </c>
      <c r="R128" s="136">
        <f>SUM(R129:R132)</f>
        <v>0</v>
      </c>
      <c r="T128" s="137">
        <f>SUM(T129:T132)</f>
        <v>0</v>
      </c>
      <c r="AR128" s="131" t="s">
        <v>92</v>
      </c>
      <c r="AT128" s="138" t="s">
        <v>75</v>
      </c>
      <c r="AU128" s="138" t="s">
        <v>83</v>
      </c>
      <c r="AY128" s="131" t="s">
        <v>317</v>
      </c>
      <c r="BK128" s="139">
        <f>SUM(BK129:BK132)</f>
        <v>0</v>
      </c>
    </row>
    <row r="129" spans="2:65" s="1" customFormat="1" ht="16.5" customHeight="1">
      <c r="B129" s="142"/>
      <c r="C129" s="179" t="s">
        <v>83</v>
      </c>
      <c r="D129" s="179" t="s">
        <v>454</v>
      </c>
      <c r="E129" s="180" t="s">
        <v>9387</v>
      </c>
      <c r="F129" s="181" t="s">
        <v>9388</v>
      </c>
      <c r="G129" s="182" t="s">
        <v>484</v>
      </c>
      <c r="H129" s="183">
        <v>1122</v>
      </c>
      <c r="I129" s="184"/>
      <c r="J129" s="185">
        <f>ROUND(I129*H129,2)</f>
        <v>0</v>
      </c>
      <c r="K129" s="186"/>
      <c r="L129" s="187"/>
      <c r="M129" s="188" t="s">
        <v>1</v>
      </c>
      <c r="N129" s="189" t="s">
        <v>42</v>
      </c>
      <c r="P129" s="153">
        <f>O129*H129</f>
        <v>0</v>
      </c>
      <c r="Q129" s="153">
        <v>0</v>
      </c>
      <c r="R129" s="153">
        <f>Q129*H129</f>
        <v>0</v>
      </c>
      <c r="S129" s="153">
        <v>0</v>
      </c>
      <c r="T129" s="154">
        <f>S129*H129</f>
        <v>0</v>
      </c>
      <c r="AR129" s="155" t="s">
        <v>831</v>
      </c>
      <c r="AT129" s="155" t="s">
        <v>454</v>
      </c>
      <c r="AU129" s="155" t="s">
        <v>88</v>
      </c>
      <c r="AY129" s="16" t="s">
        <v>317</v>
      </c>
      <c r="BE129" s="156">
        <f>IF(N129="základná",J129,0)</f>
        <v>0</v>
      </c>
      <c r="BF129" s="156">
        <f>IF(N129="znížená",J129,0)</f>
        <v>0</v>
      </c>
      <c r="BG129" s="156">
        <f>IF(N129="zákl. prenesená",J129,0)</f>
        <v>0</v>
      </c>
      <c r="BH129" s="156">
        <f>IF(N129="zníž. prenesená",J129,0)</f>
        <v>0</v>
      </c>
      <c r="BI129" s="156">
        <f>IF(N129="nulová",J129,0)</f>
        <v>0</v>
      </c>
      <c r="BJ129" s="16" t="s">
        <v>88</v>
      </c>
      <c r="BK129" s="156">
        <f>ROUND(I129*H129,2)</f>
        <v>0</v>
      </c>
      <c r="BL129" s="16" t="s">
        <v>561</v>
      </c>
      <c r="BM129" s="155" t="s">
        <v>9389</v>
      </c>
    </row>
    <row r="130" spans="2:65" s="1" customFormat="1" ht="21.75" customHeight="1">
      <c r="B130" s="142"/>
      <c r="C130" s="143" t="s">
        <v>88</v>
      </c>
      <c r="D130" s="143" t="s">
        <v>319</v>
      </c>
      <c r="E130" s="144" t="s">
        <v>9390</v>
      </c>
      <c r="F130" s="145" t="s">
        <v>9391</v>
      </c>
      <c r="G130" s="146" t="s">
        <v>484</v>
      </c>
      <c r="H130" s="147">
        <v>1122</v>
      </c>
      <c r="I130" s="148"/>
      <c r="J130" s="149">
        <f>ROUND(I130*H130,2)</f>
        <v>0</v>
      </c>
      <c r="K130" s="150"/>
      <c r="L130" s="31"/>
      <c r="M130" s="151" t="s">
        <v>1</v>
      </c>
      <c r="N130" s="152" t="s">
        <v>42</v>
      </c>
      <c r="P130" s="153">
        <f>O130*H130</f>
        <v>0</v>
      </c>
      <c r="Q130" s="153">
        <v>0</v>
      </c>
      <c r="R130" s="153">
        <f>Q130*H130</f>
        <v>0</v>
      </c>
      <c r="S130" s="153">
        <v>0</v>
      </c>
      <c r="T130" s="154">
        <f>S130*H130</f>
        <v>0</v>
      </c>
      <c r="AR130" s="155" t="s">
        <v>561</v>
      </c>
      <c r="AT130" s="155" t="s">
        <v>319</v>
      </c>
      <c r="AU130" s="155" t="s">
        <v>88</v>
      </c>
      <c r="AY130" s="16" t="s">
        <v>317</v>
      </c>
      <c r="BE130" s="156">
        <f>IF(N130="základná",J130,0)</f>
        <v>0</v>
      </c>
      <c r="BF130" s="156">
        <f>IF(N130="znížená",J130,0)</f>
        <v>0</v>
      </c>
      <c r="BG130" s="156">
        <f>IF(N130="zákl. prenesená",J130,0)</f>
        <v>0</v>
      </c>
      <c r="BH130" s="156">
        <f>IF(N130="zníž. prenesená",J130,0)</f>
        <v>0</v>
      </c>
      <c r="BI130" s="156">
        <f>IF(N130="nulová",J130,0)</f>
        <v>0</v>
      </c>
      <c r="BJ130" s="16" t="s">
        <v>88</v>
      </c>
      <c r="BK130" s="156">
        <f>ROUND(I130*H130,2)</f>
        <v>0</v>
      </c>
      <c r="BL130" s="16" t="s">
        <v>561</v>
      </c>
      <c r="BM130" s="155" t="s">
        <v>9392</v>
      </c>
    </row>
    <row r="131" spans="2:65" s="1" customFormat="1" ht="16.5" customHeight="1">
      <c r="B131" s="142"/>
      <c r="C131" s="179" t="s">
        <v>92</v>
      </c>
      <c r="D131" s="179" t="s">
        <v>454</v>
      </c>
      <c r="E131" s="180" t="s">
        <v>9393</v>
      </c>
      <c r="F131" s="181" t="s">
        <v>9394</v>
      </c>
      <c r="G131" s="182" t="s">
        <v>484</v>
      </c>
      <c r="H131" s="183">
        <v>40</v>
      </c>
      <c r="I131" s="184"/>
      <c r="J131" s="185">
        <f>ROUND(I131*H131,2)</f>
        <v>0</v>
      </c>
      <c r="K131" s="186"/>
      <c r="L131" s="187"/>
      <c r="M131" s="188" t="s">
        <v>1</v>
      </c>
      <c r="N131" s="189" t="s">
        <v>42</v>
      </c>
      <c r="P131" s="153">
        <f>O131*H131</f>
        <v>0</v>
      </c>
      <c r="Q131" s="153">
        <v>0</v>
      </c>
      <c r="R131" s="153">
        <f>Q131*H131</f>
        <v>0</v>
      </c>
      <c r="S131" s="153">
        <v>0</v>
      </c>
      <c r="T131" s="154">
        <f>S131*H131</f>
        <v>0</v>
      </c>
      <c r="AR131" s="155" t="s">
        <v>831</v>
      </c>
      <c r="AT131" s="155" t="s">
        <v>454</v>
      </c>
      <c r="AU131" s="155" t="s">
        <v>88</v>
      </c>
      <c r="AY131" s="16" t="s">
        <v>317</v>
      </c>
      <c r="BE131" s="156">
        <f>IF(N131="základná",J131,0)</f>
        <v>0</v>
      </c>
      <c r="BF131" s="156">
        <f>IF(N131="znížená",J131,0)</f>
        <v>0</v>
      </c>
      <c r="BG131" s="156">
        <f>IF(N131="zákl. prenesená",J131,0)</f>
        <v>0</v>
      </c>
      <c r="BH131" s="156">
        <f>IF(N131="zníž. prenesená",J131,0)</f>
        <v>0</v>
      </c>
      <c r="BI131" s="156">
        <f>IF(N131="nulová",J131,0)</f>
        <v>0</v>
      </c>
      <c r="BJ131" s="16" t="s">
        <v>88</v>
      </c>
      <c r="BK131" s="156">
        <f>ROUND(I131*H131,2)</f>
        <v>0</v>
      </c>
      <c r="BL131" s="16" t="s">
        <v>561</v>
      </c>
      <c r="BM131" s="155" t="s">
        <v>9395</v>
      </c>
    </row>
    <row r="132" spans="2:65" s="1" customFormat="1" ht="16.5" customHeight="1">
      <c r="B132" s="142"/>
      <c r="C132" s="143" t="s">
        <v>323</v>
      </c>
      <c r="D132" s="143" t="s">
        <v>319</v>
      </c>
      <c r="E132" s="144" t="s">
        <v>9396</v>
      </c>
      <c r="F132" s="145" t="s">
        <v>9394</v>
      </c>
      <c r="G132" s="146" t="s">
        <v>484</v>
      </c>
      <c r="H132" s="147">
        <v>40</v>
      </c>
      <c r="I132" s="148"/>
      <c r="J132" s="149">
        <f>ROUND(I132*H132,2)</f>
        <v>0</v>
      </c>
      <c r="K132" s="150"/>
      <c r="L132" s="31"/>
      <c r="M132" s="151" t="s">
        <v>1</v>
      </c>
      <c r="N132" s="152" t="s">
        <v>42</v>
      </c>
      <c r="P132" s="153">
        <f>O132*H132</f>
        <v>0</v>
      </c>
      <c r="Q132" s="153">
        <v>0</v>
      </c>
      <c r="R132" s="153">
        <f>Q132*H132</f>
        <v>0</v>
      </c>
      <c r="S132" s="153">
        <v>0</v>
      </c>
      <c r="T132" s="154">
        <f>S132*H132</f>
        <v>0</v>
      </c>
      <c r="AR132" s="155" t="s">
        <v>561</v>
      </c>
      <c r="AT132" s="155" t="s">
        <v>319</v>
      </c>
      <c r="AU132" s="155" t="s">
        <v>88</v>
      </c>
      <c r="AY132" s="16" t="s">
        <v>317</v>
      </c>
      <c r="BE132" s="156">
        <f>IF(N132="základná",J132,0)</f>
        <v>0</v>
      </c>
      <c r="BF132" s="156">
        <f>IF(N132="znížená",J132,0)</f>
        <v>0</v>
      </c>
      <c r="BG132" s="156">
        <f>IF(N132="zákl. prenesená",J132,0)</f>
        <v>0</v>
      </c>
      <c r="BH132" s="156">
        <f>IF(N132="zníž. prenesená",J132,0)</f>
        <v>0</v>
      </c>
      <c r="BI132" s="156">
        <f>IF(N132="nulová",J132,0)</f>
        <v>0</v>
      </c>
      <c r="BJ132" s="16" t="s">
        <v>88</v>
      </c>
      <c r="BK132" s="156">
        <f>ROUND(I132*H132,2)</f>
        <v>0</v>
      </c>
      <c r="BL132" s="16" t="s">
        <v>561</v>
      </c>
      <c r="BM132" s="155" t="s">
        <v>9397</v>
      </c>
    </row>
    <row r="133" spans="2:65" s="11" customFormat="1" ht="22.75" customHeight="1">
      <c r="B133" s="130"/>
      <c r="D133" s="131" t="s">
        <v>75</v>
      </c>
      <c r="E133" s="140" t="s">
        <v>656</v>
      </c>
      <c r="F133" s="140" t="s">
        <v>9398</v>
      </c>
      <c r="I133" s="133"/>
      <c r="J133" s="141">
        <f>BK133</f>
        <v>0</v>
      </c>
      <c r="L133" s="130"/>
      <c r="M133" s="135"/>
      <c r="P133" s="136">
        <f>SUM(P134:P153)</f>
        <v>0</v>
      </c>
      <c r="R133" s="136">
        <f>SUM(R134:R153)</f>
        <v>2.8000000000000003E-4</v>
      </c>
      <c r="T133" s="137">
        <f>SUM(T134:T153)</f>
        <v>0</v>
      </c>
      <c r="AR133" s="131" t="s">
        <v>92</v>
      </c>
      <c r="AT133" s="138" t="s">
        <v>75</v>
      </c>
      <c r="AU133" s="138" t="s">
        <v>83</v>
      </c>
      <c r="AY133" s="131" t="s">
        <v>317</v>
      </c>
      <c r="BK133" s="139">
        <f>SUM(BK134:BK153)</f>
        <v>0</v>
      </c>
    </row>
    <row r="134" spans="2:65" s="1" customFormat="1" ht="24.15" customHeight="1">
      <c r="B134" s="142"/>
      <c r="C134" s="179" t="s">
        <v>341</v>
      </c>
      <c r="D134" s="179" t="s">
        <v>454</v>
      </c>
      <c r="E134" s="180" t="s">
        <v>9399</v>
      </c>
      <c r="F134" s="181" t="s">
        <v>9400</v>
      </c>
      <c r="G134" s="182" t="s">
        <v>467</v>
      </c>
      <c r="H134" s="183">
        <v>4</v>
      </c>
      <c r="I134" s="184"/>
      <c r="J134" s="185">
        <f t="shared" ref="J134:J146" si="0">ROUND(I134*H134,2)</f>
        <v>0</v>
      </c>
      <c r="K134" s="186"/>
      <c r="L134" s="187"/>
      <c r="M134" s="188" t="s">
        <v>1</v>
      </c>
      <c r="N134" s="189" t="s">
        <v>42</v>
      </c>
      <c r="P134" s="153">
        <f t="shared" ref="P134:P146" si="1">O134*H134</f>
        <v>0</v>
      </c>
      <c r="Q134" s="153">
        <v>4.0000000000000003E-5</v>
      </c>
      <c r="R134" s="153">
        <f t="shared" ref="R134:R146" si="2">Q134*H134</f>
        <v>1.6000000000000001E-4</v>
      </c>
      <c r="S134" s="153">
        <v>0</v>
      </c>
      <c r="T134" s="154">
        <f t="shared" ref="T134:T146" si="3">S134*H134</f>
        <v>0</v>
      </c>
      <c r="AR134" s="155" t="s">
        <v>831</v>
      </c>
      <c r="AT134" s="155" t="s">
        <v>454</v>
      </c>
      <c r="AU134" s="155" t="s">
        <v>88</v>
      </c>
      <c r="AY134" s="16" t="s">
        <v>317</v>
      </c>
      <c r="BE134" s="156">
        <f t="shared" ref="BE134:BE146" si="4">IF(N134="základná",J134,0)</f>
        <v>0</v>
      </c>
      <c r="BF134" s="156">
        <f t="shared" ref="BF134:BF146" si="5">IF(N134="znížená",J134,0)</f>
        <v>0</v>
      </c>
      <c r="BG134" s="156">
        <f t="shared" ref="BG134:BG146" si="6">IF(N134="zákl. prenesená",J134,0)</f>
        <v>0</v>
      </c>
      <c r="BH134" s="156">
        <f t="shared" ref="BH134:BH146" si="7">IF(N134="zníž. prenesená",J134,0)</f>
        <v>0</v>
      </c>
      <c r="BI134" s="156">
        <f t="shared" ref="BI134:BI146" si="8">IF(N134="nulová",J134,0)</f>
        <v>0</v>
      </c>
      <c r="BJ134" s="16" t="s">
        <v>88</v>
      </c>
      <c r="BK134" s="156">
        <f t="shared" ref="BK134:BK146" si="9">ROUND(I134*H134,2)</f>
        <v>0</v>
      </c>
      <c r="BL134" s="16" t="s">
        <v>561</v>
      </c>
      <c r="BM134" s="155" t="s">
        <v>9401</v>
      </c>
    </row>
    <row r="135" spans="2:65" s="1" customFormat="1" ht="16.5" customHeight="1">
      <c r="B135" s="142"/>
      <c r="C135" s="143" t="s">
        <v>346</v>
      </c>
      <c r="D135" s="143" t="s">
        <v>319</v>
      </c>
      <c r="E135" s="144" t="s">
        <v>9402</v>
      </c>
      <c r="F135" s="145" t="s">
        <v>9403</v>
      </c>
      <c r="G135" s="146" t="s">
        <v>467</v>
      </c>
      <c r="H135" s="147">
        <v>4</v>
      </c>
      <c r="I135" s="148"/>
      <c r="J135" s="149">
        <f t="shared" si="0"/>
        <v>0</v>
      </c>
      <c r="K135" s="150"/>
      <c r="L135" s="31"/>
      <c r="M135" s="151" t="s">
        <v>1</v>
      </c>
      <c r="N135" s="152" t="s">
        <v>42</v>
      </c>
      <c r="P135" s="153">
        <f t="shared" si="1"/>
        <v>0</v>
      </c>
      <c r="Q135" s="153">
        <v>0</v>
      </c>
      <c r="R135" s="153">
        <f t="shared" si="2"/>
        <v>0</v>
      </c>
      <c r="S135" s="153">
        <v>0</v>
      </c>
      <c r="T135" s="154">
        <f t="shared" si="3"/>
        <v>0</v>
      </c>
      <c r="AR135" s="155" t="s">
        <v>561</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561</v>
      </c>
      <c r="BM135" s="155" t="s">
        <v>9404</v>
      </c>
    </row>
    <row r="136" spans="2:65" s="1" customFormat="1" ht="33" customHeight="1">
      <c r="B136" s="142"/>
      <c r="C136" s="143" t="s">
        <v>351</v>
      </c>
      <c r="D136" s="143" t="s">
        <v>319</v>
      </c>
      <c r="E136" s="144" t="s">
        <v>9008</v>
      </c>
      <c r="F136" s="145" t="s">
        <v>9009</v>
      </c>
      <c r="G136" s="146" t="s">
        <v>467</v>
      </c>
      <c r="H136" s="147">
        <v>4</v>
      </c>
      <c r="I136" s="148"/>
      <c r="J136" s="149">
        <f t="shared" si="0"/>
        <v>0</v>
      </c>
      <c r="K136" s="150"/>
      <c r="L136" s="31"/>
      <c r="M136" s="151" t="s">
        <v>1</v>
      </c>
      <c r="N136" s="152" t="s">
        <v>42</v>
      </c>
      <c r="P136" s="153">
        <f t="shared" si="1"/>
        <v>0</v>
      </c>
      <c r="Q136" s="153">
        <v>0</v>
      </c>
      <c r="R136" s="153">
        <f t="shared" si="2"/>
        <v>0</v>
      </c>
      <c r="S136" s="153">
        <v>0</v>
      </c>
      <c r="T136" s="154">
        <f t="shared" si="3"/>
        <v>0</v>
      </c>
      <c r="AR136" s="155" t="s">
        <v>561</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561</v>
      </c>
      <c r="BM136" s="155" t="s">
        <v>9411</v>
      </c>
    </row>
    <row r="137" spans="2:65" s="1" customFormat="1" ht="16.5" customHeight="1">
      <c r="B137" s="142"/>
      <c r="C137" s="179" t="s">
        <v>356</v>
      </c>
      <c r="D137" s="179" t="s">
        <v>454</v>
      </c>
      <c r="E137" s="180" t="s">
        <v>9011</v>
      </c>
      <c r="F137" s="181" t="s">
        <v>9012</v>
      </c>
      <c r="G137" s="182" t="s">
        <v>467</v>
      </c>
      <c r="H137" s="183">
        <v>4</v>
      </c>
      <c r="I137" s="184"/>
      <c r="J137" s="185">
        <f t="shared" si="0"/>
        <v>0</v>
      </c>
      <c r="K137" s="186"/>
      <c r="L137" s="187"/>
      <c r="M137" s="188" t="s">
        <v>1</v>
      </c>
      <c r="N137" s="189" t="s">
        <v>42</v>
      </c>
      <c r="P137" s="153">
        <f t="shared" si="1"/>
        <v>0</v>
      </c>
      <c r="Q137" s="153">
        <v>3.0000000000000001E-5</v>
      </c>
      <c r="R137" s="153">
        <f t="shared" si="2"/>
        <v>1.2E-4</v>
      </c>
      <c r="S137" s="153">
        <v>0</v>
      </c>
      <c r="T137" s="154">
        <f t="shared" si="3"/>
        <v>0</v>
      </c>
      <c r="AR137" s="155" t="s">
        <v>831</v>
      </c>
      <c r="AT137" s="155" t="s">
        <v>454</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561</v>
      </c>
      <c r="BM137" s="155" t="s">
        <v>9412</v>
      </c>
    </row>
    <row r="138" spans="2:65" s="1" customFormat="1" ht="16.5" customHeight="1">
      <c r="B138" s="142"/>
      <c r="C138" s="179" t="s">
        <v>361</v>
      </c>
      <c r="D138" s="179" t="s">
        <v>454</v>
      </c>
      <c r="E138" s="180" t="s">
        <v>9442</v>
      </c>
      <c r="F138" s="181" t="s">
        <v>9443</v>
      </c>
      <c r="G138" s="182" t="s">
        <v>467</v>
      </c>
      <c r="H138" s="183">
        <v>4</v>
      </c>
      <c r="I138" s="184"/>
      <c r="J138" s="185">
        <f t="shared" si="0"/>
        <v>0</v>
      </c>
      <c r="K138" s="186"/>
      <c r="L138" s="187"/>
      <c r="M138" s="188" t="s">
        <v>1</v>
      </c>
      <c r="N138" s="189" t="s">
        <v>42</v>
      </c>
      <c r="P138" s="153">
        <f t="shared" si="1"/>
        <v>0</v>
      </c>
      <c r="Q138" s="153">
        <v>0</v>
      </c>
      <c r="R138" s="153">
        <f t="shared" si="2"/>
        <v>0</v>
      </c>
      <c r="S138" s="153">
        <v>0</v>
      </c>
      <c r="T138" s="154">
        <f t="shared" si="3"/>
        <v>0</v>
      </c>
      <c r="AR138" s="155" t="s">
        <v>831</v>
      </c>
      <c r="AT138" s="155" t="s">
        <v>454</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561</v>
      </c>
      <c r="BM138" s="155" t="s">
        <v>17125</v>
      </c>
    </row>
    <row r="139" spans="2:65" s="1" customFormat="1" ht="16.5" customHeight="1">
      <c r="B139" s="142"/>
      <c r="C139" s="143" t="s">
        <v>655</v>
      </c>
      <c r="D139" s="143" t="s">
        <v>319</v>
      </c>
      <c r="E139" s="144" t="s">
        <v>9521</v>
      </c>
      <c r="F139" s="145" t="s">
        <v>9519</v>
      </c>
      <c r="G139" s="146" t="s">
        <v>467</v>
      </c>
      <c r="H139" s="147">
        <v>1</v>
      </c>
      <c r="I139" s="148"/>
      <c r="J139" s="149">
        <f t="shared" si="0"/>
        <v>0</v>
      </c>
      <c r="K139" s="150"/>
      <c r="L139" s="31"/>
      <c r="M139" s="151" t="s">
        <v>1</v>
      </c>
      <c r="N139" s="152" t="s">
        <v>42</v>
      </c>
      <c r="P139" s="153">
        <f t="shared" si="1"/>
        <v>0</v>
      </c>
      <c r="Q139" s="153">
        <v>0</v>
      </c>
      <c r="R139" s="153">
        <f t="shared" si="2"/>
        <v>0</v>
      </c>
      <c r="S139" s="153">
        <v>0</v>
      </c>
      <c r="T139" s="154">
        <f t="shared" si="3"/>
        <v>0</v>
      </c>
      <c r="AR139" s="155" t="s">
        <v>561</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561</v>
      </c>
      <c r="BM139" s="155" t="s">
        <v>17126</v>
      </c>
    </row>
    <row r="140" spans="2:65" s="1" customFormat="1" ht="16.5" customHeight="1">
      <c r="B140" s="142"/>
      <c r="C140" s="143" t="s">
        <v>366</v>
      </c>
      <c r="D140" s="143" t="s">
        <v>319</v>
      </c>
      <c r="E140" s="144" t="s">
        <v>319</v>
      </c>
      <c r="F140" s="145" t="s">
        <v>9451</v>
      </c>
      <c r="G140" s="146" t="s">
        <v>467</v>
      </c>
      <c r="H140" s="147">
        <v>4</v>
      </c>
      <c r="I140" s="148"/>
      <c r="J140" s="149">
        <f t="shared" si="0"/>
        <v>0</v>
      </c>
      <c r="K140" s="150"/>
      <c r="L140" s="31"/>
      <c r="M140" s="151" t="s">
        <v>1</v>
      </c>
      <c r="N140" s="152" t="s">
        <v>42</v>
      </c>
      <c r="P140" s="153">
        <f t="shared" si="1"/>
        <v>0</v>
      </c>
      <c r="Q140" s="153">
        <v>0</v>
      </c>
      <c r="R140" s="153">
        <f t="shared" si="2"/>
        <v>0</v>
      </c>
      <c r="S140" s="153">
        <v>0</v>
      </c>
      <c r="T140" s="154">
        <f t="shared" si="3"/>
        <v>0</v>
      </c>
      <c r="AR140" s="155" t="s">
        <v>561</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561</v>
      </c>
      <c r="BM140" s="155" t="s">
        <v>17127</v>
      </c>
    </row>
    <row r="141" spans="2:65" s="1" customFormat="1" ht="37.75" customHeight="1">
      <c r="B141" s="142"/>
      <c r="C141" s="179" t="s">
        <v>371</v>
      </c>
      <c r="D141" s="179" t="s">
        <v>454</v>
      </c>
      <c r="E141" s="180" t="s">
        <v>9457</v>
      </c>
      <c r="F141" s="181" t="s">
        <v>9458</v>
      </c>
      <c r="G141" s="182" t="s">
        <v>467</v>
      </c>
      <c r="H141" s="183">
        <v>1</v>
      </c>
      <c r="I141" s="184"/>
      <c r="J141" s="185">
        <f t="shared" si="0"/>
        <v>0</v>
      </c>
      <c r="K141" s="186"/>
      <c r="L141" s="187"/>
      <c r="M141" s="188" t="s">
        <v>1</v>
      </c>
      <c r="N141" s="189" t="s">
        <v>42</v>
      </c>
      <c r="P141" s="153">
        <f t="shared" si="1"/>
        <v>0</v>
      </c>
      <c r="Q141" s="153">
        <v>0</v>
      </c>
      <c r="R141" s="153">
        <f t="shared" si="2"/>
        <v>0</v>
      </c>
      <c r="S141" s="153">
        <v>0</v>
      </c>
      <c r="T141" s="154">
        <f t="shared" si="3"/>
        <v>0</v>
      </c>
      <c r="AR141" s="155" t="s">
        <v>831</v>
      </c>
      <c r="AT141" s="155" t="s">
        <v>454</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561</v>
      </c>
      <c r="BM141" s="155" t="s">
        <v>17128</v>
      </c>
    </row>
    <row r="142" spans="2:65" s="1" customFormat="1" ht="16.5" customHeight="1">
      <c r="B142" s="142"/>
      <c r="C142" s="143" t="s">
        <v>376</v>
      </c>
      <c r="D142" s="143" t="s">
        <v>319</v>
      </c>
      <c r="E142" s="144" t="s">
        <v>9457</v>
      </c>
      <c r="F142" s="145" t="s">
        <v>9460</v>
      </c>
      <c r="G142" s="146" t="s">
        <v>467</v>
      </c>
      <c r="H142" s="147">
        <v>1</v>
      </c>
      <c r="I142" s="148"/>
      <c r="J142" s="149">
        <f t="shared" si="0"/>
        <v>0</v>
      </c>
      <c r="K142" s="150"/>
      <c r="L142" s="31"/>
      <c r="M142" s="151" t="s">
        <v>1</v>
      </c>
      <c r="N142" s="152" t="s">
        <v>42</v>
      </c>
      <c r="P142" s="153">
        <f t="shared" si="1"/>
        <v>0</v>
      </c>
      <c r="Q142" s="153">
        <v>0</v>
      </c>
      <c r="R142" s="153">
        <f t="shared" si="2"/>
        <v>0</v>
      </c>
      <c r="S142" s="153">
        <v>0</v>
      </c>
      <c r="T142" s="154">
        <f t="shared" si="3"/>
        <v>0</v>
      </c>
      <c r="AR142" s="155" t="s">
        <v>561</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561</v>
      </c>
      <c r="BM142" s="155" t="s">
        <v>17129</v>
      </c>
    </row>
    <row r="143" spans="2:65" s="1" customFormat="1" ht="16.5" customHeight="1">
      <c r="B143" s="142"/>
      <c r="C143" s="179" t="s">
        <v>381</v>
      </c>
      <c r="D143" s="179" t="s">
        <v>454</v>
      </c>
      <c r="E143" s="180" t="s">
        <v>9478</v>
      </c>
      <c r="F143" s="181" t="s">
        <v>9479</v>
      </c>
      <c r="G143" s="182" t="s">
        <v>467</v>
      </c>
      <c r="H143" s="183">
        <v>7</v>
      </c>
      <c r="I143" s="184"/>
      <c r="J143" s="185">
        <f t="shared" si="0"/>
        <v>0</v>
      </c>
      <c r="K143" s="186"/>
      <c r="L143" s="187"/>
      <c r="M143" s="188" t="s">
        <v>1</v>
      </c>
      <c r="N143" s="189" t="s">
        <v>42</v>
      </c>
      <c r="P143" s="153">
        <f t="shared" si="1"/>
        <v>0</v>
      </c>
      <c r="Q143" s="153">
        <v>0</v>
      </c>
      <c r="R143" s="153">
        <f t="shared" si="2"/>
        <v>0</v>
      </c>
      <c r="S143" s="153">
        <v>0</v>
      </c>
      <c r="T143" s="154">
        <f t="shared" si="3"/>
        <v>0</v>
      </c>
      <c r="AR143" s="155" t="s">
        <v>831</v>
      </c>
      <c r="AT143" s="155" t="s">
        <v>454</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561</v>
      </c>
      <c r="BM143" s="155" t="s">
        <v>9480</v>
      </c>
    </row>
    <row r="144" spans="2:65" s="1" customFormat="1" ht="16.5" customHeight="1">
      <c r="B144" s="142"/>
      <c r="C144" s="143" t="s">
        <v>386</v>
      </c>
      <c r="D144" s="143" t="s">
        <v>319</v>
      </c>
      <c r="E144" s="144" t="s">
        <v>9481</v>
      </c>
      <c r="F144" s="145" t="s">
        <v>9482</v>
      </c>
      <c r="G144" s="146" t="s">
        <v>467</v>
      </c>
      <c r="H144" s="147">
        <v>7</v>
      </c>
      <c r="I144" s="148"/>
      <c r="J144" s="149">
        <f t="shared" si="0"/>
        <v>0</v>
      </c>
      <c r="K144" s="150"/>
      <c r="L144" s="31"/>
      <c r="M144" s="151" t="s">
        <v>1</v>
      </c>
      <c r="N144" s="152" t="s">
        <v>42</v>
      </c>
      <c r="P144" s="153">
        <f t="shared" si="1"/>
        <v>0</v>
      </c>
      <c r="Q144" s="153">
        <v>0</v>
      </c>
      <c r="R144" s="153">
        <f t="shared" si="2"/>
        <v>0</v>
      </c>
      <c r="S144" s="153">
        <v>0</v>
      </c>
      <c r="T144" s="154">
        <f t="shared" si="3"/>
        <v>0</v>
      </c>
      <c r="AR144" s="155" t="s">
        <v>561</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561</v>
      </c>
      <c r="BM144" s="155" t="s">
        <v>9483</v>
      </c>
    </row>
    <row r="145" spans="2:65" s="1" customFormat="1" ht="16.5" customHeight="1">
      <c r="B145" s="142"/>
      <c r="C145" s="143" t="s">
        <v>391</v>
      </c>
      <c r="D145" s="143" t="s">
        <v>319</v>
      </c>
      <c r="E145" s="144" t="s">
        <v>9484</v>
      </c>
      <c r="F145" s="145" t="s">
        <v>9485</v>
      </c>
      <c r="G145" s="146" t="s">
        <v>467</v>
      </c>
      <c r="H145" s="147">
        <v>15</v>
      </c>
      <c r="I145" s="148"/>
      <c r="J145" s="149">
        <f t="shared" si="0"/>
        <v>0</v>
      </c>
      <c r="K145" s="150"/>
      <c r="L145" s="31"/>
      <c r="M145" s="151" t="s">
        <v>1</v>
      </c>
      <c r="N145" s="152" t="s">
        <v>42</v>
      </c>
      <c r="P145" s="153">
        <f t="shared" si="1"/>
        <v>0</v>
      </c>
      <c r="Q145" s="153">
        <v>0</v>
      </c>
      <c r="R145" s="153">
        <f t="shared" si="2"/>
        <v>0</v>
      </c>
      <c r="S145" s="153">
        <v>0</v>
      </c>
      <c r="T145" s="154">
        <f t="shared" si="3"/>
        <v>0</v>
      </c>
      <c r="AR145" s="155" t="s">
        <v>561</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561</v>
      </c>
      <c r="BM145" s="155" t="s">
        <v>9486</v>
      </c>
    </row>
    <row r="146" spans="2:65" s="1" customFormat="1" ht="16.5" customHeight="1">
      <c r="B146" s="142"/>
      <c r="C146" s="179" t="s">
        <v>396</v>
      </c>
      <c r="D146" s="179" t="s">
        <v>454</v>
      </c>
      <c r="E146" s="180" t="s">
        <v>9490</v>
      </c>
      <c r="F146" s="181" t="s">
        <v>9491</v>
      </c>
      <c r="G146" s="182" t="s">
        <v>467</v>
      </c>
      <c r="H146" s="183">
        <v>1</v>
      </c>
      <c r="I146" s="184"/>
      <c r="J146" s="185">
        <f t="shared" si="0"/>
        <v>0</v>
      </c>
      <c r="K146" s="186"/>
      <c r="L146" s="187"/>
      <c r="M146" s="188" t="s">
        <v>1</v>
      </c>
      <c r="N146" s="189" t="s">
        <v>42</v>
      </c>
      <c r="P146" s="153">
        <f t="shared" si="1"/>
        <v>0</v>
      </c>
      <c r="Q146" s="153">
        <v>0</v>
      </c>
      <c r="R146" s="153">
        <f t="shared" si="2"/>
        <v>0</v>
      </c>
      <c r="S146" s="153">
        <v>0</v>
      </c>
      <c r="T146" s="154">
        <f t="shared" si="3"/>
        <v>0</v>
      </c>
      <c r="AR146" s="155" t="s">
        <v>831</v>
      </c>
      <c r="AT146" s="155" t="s">
        <v>454</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561</v>
      </c>
      <c r="BM146" s="155" t="s">
        <v>9492</v>
      </c>
    </row>
    <row r="147" spans="2:65" s="1" customFormat="1" ht="72">
      <c r="B147" s="31"/>
      <c r="D147" s="158" t="s">
        <v>597</v>
      </c>
      <c r="F147" s="195" t="s">
        <v>9493</v>
      </c>
      <c r="I147" s="196"/>
      <c r="L147" s="31"/>
      <c r="M147" s="197"/>
      <c r="T147" s="58"/>
      <c r="AT147" s="16" t="s">
        <v>597</v>
      </c>
      <c r="AU147" s="16" t="s">
        <v>88</v>
      </c>
    </row>
    <row r="148" spans="2:65" s="1" customFormat="1" ht="49" customHeight="1">
      <c r="B148" s="142"/>
      <c r="C148" s="179" t="s">
        <v>401</v>
      </c>
      <c r="D148" s="179" t="s">
        <v>454</v>
      </c>
      <c r="E148" s="180" t="s">
        <v>9494</v>
      </c>
      <c r="F148" s="181" t="s">
        <v>9495</v>
      </c>
      <c r="G148" s="182" t="s">
        <v>467</v>
      </c>
      <c r="H148" s="183">
        <v>1</v>
      </c>
      <c r="I148" s="184"/>
      <c r="J148" s="185">
        <f t="shared" ref="J148:J153" si="10">ROUND(I148*H148,2)</f>
        <v>0</v>
      </c>
      <c r="K148" s="186"/>
      <c r="L148" s="187"/>
      <c r="M148" s="188" t="s">
        <v>1</v>
      </c>
      <c r="N148" s="189" t="s">
        <v>42</v>
      </c>
      <c r="P148" s="153">
        <f t="shared" ref="P148:P153" si="11">O148*H148</f>
        <v>0</v>
      </c>
      <c r="Q148" s="153">
        <v>0</v>
      </c>
      <c r="R148" s="153">
        <f t="shared" ref="R148:R153" si="12">Q148*H148</f>
        <v>0</v>
      </c>
      <c r="S148" s="153">
        <v>0</v>
      </c>
      <c r="T148" s="154">
        <f t="shared" ref="T148:T153" si="13">S148*H148</f>
        <v>0</v>
      </c>
      <c r="AR148" s="155" t="s">
        <v>831</v>
      </c>
      <c r="AT148" s="155" t="s">
        <v>454</v>
      </c>
      <c r="AU148" s="155" t="s">
        <v>88</v>
      </c>
      <c r="AY148" s="16" t="s">
        <v>317</v>
      </c>
      <c r="BE148" s="156">
        <f t="shared" ref="BE148:BE153" si="14">IF(N148="základná",J148,0)</f>
        <v>0</v>
      </c>
      <c r="BF148" s="156">
        <f t="shared" ref="BF148:BF153" si="15">IF(N148="znížená",J148,0)</f>
        <v>0</v>
      </c>
      <c r="BG148" s="156">
        <f t="shared" ref="BG148:BG153" si="16">IF(N148="zákl. prenesená",J148,0)</f>
        <v>0</v>
      </c>
      <c r="BH148" s="156">
        <f t="shared" ref="BH148:BH153" si="17">IF(N148="zníž. prenesená",J148,0)</f>
        <v>0</v>
      </c>
      <c r="BI148" s="156">
        <f t="shared" ref="BI148:BI153" si="18">IF(N148="nulová",J148,0)</f>
        <v>0</v>
      </c>
      <c r="BJ148" s="16" t="s">
        <v>88</v>
      </c>
      <c r="BK148" s="156">
        <f t="shared" ref="BK148:BK153" si="19">ROUND(I148*H148,2)</f>
        <v>0</v>
      </c>
      <c r="BL148" s="16" t="s">
        <v>561</v>
      </c>
      <c r="BM148" s="155" t="s">
        <v>9496</v>
      </c>
    </row>
    <row r="149" spans="2:65" s="1" customFormat="1" ht="16.5" customHeight="1">
      <c r="B149" s="142"/>
      <c r="C149" s="179" t="s">
        <v>405</v>
      </c>
      <c r="D149" s="179" t="s">
        <v>454</v>
      </c>
      <c r="E149" s="180" t="s">
        <v>15596</v>
      </c>
      <c r="F149" s="181" t="s">
        <v>9498</v>
      </c>
      <c r="G149" s="182" t="s">
        <v>467</v>
      </c>
      <c r="H149" s="183">
        <v>1</v>
      </c>
      <c r="I149" s="184"/>
      <c r="J149" s="185">
        <f t="shared" si="10"/>
        <v>0</v>
      </c>
      <c r="K149" s="186"/>
      <c r="L149" s="187"/>
      <c r="M149" s="188" t="s">
        <v>1</v>
      </c>
      <c r="N149" s="189" t="s">
        <v>42</v>
      </c>
      <c r="P149" s="153">
        <f t="shared" si="11"/>
        <v>0</v>
      </c>
      <c r="Q149" s="153">
        <v>0</v>
      </c>
      <c r="R149" s="153">
        <f t="shared" si="12"/>
        <v>0</v>
      </c>
      <c r="S149" s="153">
        <v>0</v>
      </c>
      <c r="T149" s="154">
        <f t="shared" si="13"/>
        <v>0</v>
      </c>
      <c r="AR149" s="155" t="s">
        <v>831</v>
      </c>
      <c r="AT149" s="155" t="s">
        <v>454</v>
      </c>
      <c r="AU149" s="155" t="s">
        <v>88</v>
      </c>
      <c r="AY149" s="16" t="s">
        <v>317</v>
      </c>
      <c r="BE149" s="156">
        <f t="shared" si="14"/>
        <v>0</v>
      </c>
      <c r="BF149" s="156">
        <f t="shared" si="15"/>
        <v>0</v>
      </c>
      <c r="BG149" s="156">
        <f t="shared" si="16"/>
        <v>0</v>
      </c>
      <c r="BH149" s="156">
        <f t="shared" si="17"/>
        <v>0</v>
      </c>
      <c r="BI149" s="156">
        <f t="shared" si="18"/>
        <v>0</v>
      </c>
      <c r="BJ149" s="16" t="s">
        <v>88</v>
      </c>
      <c r="BK149" s="156">
        <f t="shared" si="19"/>
        <v>0</v>
      </c>
      <c r="BL149" s="16" t="s">
        <v>561</v>
      </c>
      <c r="BM149" s="155" t="s">
        <v>9499</v>
      </c>
    </row>
    <row r="150" spans="2:65" s="1" customFormat="1" ht="16.5" customHeight="1">
      <c r="B150" s="142"/>
      <c r="C150" s="143" t="s">
        <v>415</v>
      </c>
      <c r="D150" s="143" t="s">
        <v>319</v>
      </c>
      <c r="E150" s="144" t="s">
        <v>9500</v>
      </c>
      <c r="F150" s="145" t="s">
        <v>9501</v>
      </c>
      <c r="G150" s="146" t="s">
        <v>467</v>
      </c>
      <c r="H150" s="147">
        <v>1</v>
      </c>
      <c r="I150" s="148"/>
      <c r="J150" s="149">
        <f t="shared" si="10"/>
        <v>0</v>
      </c>
      <c r="K150" s="150"/>
      <c r="L150" s="31"/>
      <c r="M150" s="151" t="s">
        <v>1</v>
      </c>
      <c r="N150" s="152" t="s">
        <v>42</v>
      </c>
      <c r="P150" s="153">
        <f t="shared" si="11"/>
        <v>0</v>
      </c>
      <c r="Q150" s="153">
        <v>0</v>
      </c>
      <c r="R150" s="153">
        <f t="shared" si="12"/>
        <v>0</v>
      </c>
      <c r="S150" s="153">
        <v>0</v>
      </c>
      <c r="T150" s="154">
        <f t="shared" si="13"/>
        <v>0</v>
      </c>
      <c r="AR150" s="155" t="s">
        <v>561</v>
      </c>
      <c r="AT150" s="155" t="s">
        <v>319</v>
      </c>
      <c r="AU150" s="155" t="s">
        <v>88</v>
      </c>
      <c r="AY150" s="16" t="s">
        <v>317</v>
      </c>
      <c r="BE150" s="156">
        <f t="shared" si="14"/>
        <v>0</v>
      </c>
      <c r="BF150" s="156">
        <f t="shared" si="15"/>
        <v>0</v>
      </c>
      <c r="BG150" s="156">
        <f t="shared" si="16"/>
        <v>0</v>
      </c>
      <c r="BH150" s="156">
        <f t="shared" si="17"/>
        <v>0</v>
      </c>
      <c r="BI150" s="156">
        <f t="shared" si="18"/>
        <v>0</v>
      </c>
      <c r="BJ150" s="16" t="s">
        <v>88</v>
      </c>
      <c r="BK150" s="156">
        <f t="shared" si="19"/>
        <v>0</v>
      </c>
      <c r="BL150" s="16" t="s">
        <v>561</v>
      </c>
      <c r="BM150" s="155" t="s">
        <v>9502</v>
      </c>
    </row>
    <row r="151" spans="2:65" s="1" customFormat="1" ht="16.5" customHeight="1">
      <c r="B151" s="142"/>
      <c r="C151" s="179" t="s">
        <v>7</v>
      </c>
      <c r="D151" s="179" t="s">
        <v>454</v>
      </c>
      <c r="E151" s="180" t="s">
        <v>9508</v>
      </c>
      <c r="F151" s="181" t="s">
        <v>9509</v>
      </c>
      <c r="G151" s="182" t="s">
        <v>467</v>
      </c>
      <c r="H151" s="183">
        <v>5</v>
      </c>
      <c r="I151" s="184"/>
      <c r="J151" s="185">
        <f t="shared" si="10"/>
        <v>0</v>
      </c>
      <c r="K151" s="186"/>
      <c r="L151" s="187"/>
      <c r="M151" s="188" t="s">
        <v>1</v>
      </c>
      <c r="N151" s="189" t="s">
        <v>42</v>
      </c>
      <c r="P151" s="153">
        <f t="shared" si="11"/>
        <v>0</v>
      </c>
      <c r="Q151" s="153">
        <v>0</v>
      </c>
      <c r="R151" s="153">
        <f t="shared" si="12"/>
        <v>0</v>
      </c>
      <c r="S151" s="153">
        <v>0</v>
      </c>
      <c r="T151" s="154">
        <f t="shared" si="13"/>
        <v>0</v>
      </c>
      <c r="AR151" s="155" t="s">
        <v>831</v>
      </c>
      <c r="AT151" s="155" t="s">
        <v>454</v>
      </c>
      <c r="AU151" s="155" t="s">
        <v>88</v>
      </c>
      <c r="AY151" s="16" t="s">
        <v>317</v>
      </c>
      <c r="BE151" s="156">
        <f t="shared" si="14"/>
        <v>0</v>
      </c>
      <c r="BF151" s="156">
        <f t="shared" si="15"/>
        <v>0</v>
      </c>
      <c r="BG151" s="156">
        <f t="shared" si="16"/>
        <v>0</v>
      </c>
      <c r="BH151" s="156">
        <f t="shared" si="17"/>
        <v>0</v>
      </c>
      <c r="BI151" s="156">
        <f t="shared" si="18"/>
        <v>0</v>
      </c>
      <c r="BJ151" s="16" t="s">
        <v>88</v>
      </c>
      <c r="BK151" s="156">
        <f t="shared" si="19"/>
        <v>0</v>
      </c>
      <c r="BL151" s="16" t="s">
        <v>561</v>
      </c>
      <c r="BM151" s="155" t="s">
        <v>9510</v>
      </c>
    </row>
    <row r="152" spans="2:65" s="1" customFormat="1" ht="16.5" customHeight="1">
      <c r="B152" s="142"/>
      <c r="C152" s="143" t="s">
        <v>427</v>
      </c>
      <c r="D152" s="143" t="s">
        <v>319</v>
      </c>
      <c r="E152" s="144" t="s">
        <v>9508</v>
      </c>
      <c r="F152" s="145" t="s">
        <v>9511</v>
      </c>
      <c r="G152" s="146" t="s">
        <v>467</v>
      </c>
      <c r="H152" s="147">
        <v>5</v>
      </c>
      <c r="I152" s="148"/>
      <c r="J152" s="149">
        <f t="shared" si="10"/>
        <v>0</v>
      </c>
      <c r="K152" s="150"/>
      <c r="L152" s="31"/>
      <c r="M152" s="151" t="s">
        <v>1</v>
      </c>
      <c r="N152" s="152" t="s">
        <v>42</v>
      </c>
      <c r="P152" s="153">
        <f t="shared" si="11"/>
        <v>0</v>
      </c>
      <c r="Q152" s="153">
        <v>0</v>
      </c>
      <c r="R152" s="153">
        <f t="shared" si="12"/>
        <v>0</v>
      </c>
      <c r="S152" s="153">
        <v>0</v>
      </c>
      <c r="T152" s="154">
        <f t="shared" si="13"/>
        <v>0</v>
      </c>
      <c r="AR152" s="155" t="s">
        <v>561</v>
      </c>
      <c r="AT152" s="155" t="s">
        <v>319</v>
      </c>
      <c r="AU152" s="155" t="s">
        <v>88</v>
      </c>
      <c r="AY152" s="16" t="s">
        <v>317</v>
      </c>
      <c r="BE152" s="156">
        <f t="shared" si="14"/>
        <v>0</v>
      </c>
      <c r="BF152" s="156">
        <f t="shared" si="15"/>
        <v>0</v>
      </c>
      <c r="BG152" s="156">
        <f t="shared" si="16"/>
        <v>0</v>
      </c>
      <c r="BH152" s="156">
        <f t="shared" si="17"/>
        <v>0</v>
      </c>
      <c r="BI152" s="156">
        <f t="shared" si="18"/>
        <v>0</v>
      </c>
      <c r="BJ152" s="16" t="s">
        <v>88</v>
      </c>
      <c r="BK152" s="156">
        <f t="shared" si="19"/>
        <v>0</v>
      </c>
      <c r="BL152" s="16" t="s">
        <v>561</v>
      </c>
      <c r="BM152" s="155" t="s">
        <v>9512</v>
      </c>
    </row>
    <row r="153" spans="2:65" s="1" customFormat="1" ht="16.5" customHeight="1">
      <c r="B153" s="142"/>
      <c r="C153" s="179" t="s">
        <v>722</v>
      </c>
      <c r="D153" s="179" t="s">
        <v>454</v>
      </c>
      <c r="E153" s="180" t="s">
        <v>9518</v>
      </c>
      <c r="F153" s="181" t="s">
        <v>9519</v>
      </c>
      <c r="G153" s="182" t="s">
        <v>467</v>
      </c>
      <c r="H153" s="183">
        <v>1</v>
      </c>
      <c r="I153" s="184"/>
      <c r="J153" s="185">
        <f t="shared" si="10"/>
        <v>0</v>
      </c>
      <c r="K153" s="186"/>
      <c r="L153" s="187"/>
      <c r="M153" s="188" t="s">
        <v>1</v>
      </c>
      <c r="N153" s="189" t="s">
        <v>42</v>
      </c>
      <c r="P153" s="153">
        <f t="shared" si="11"/>
        <v>0</v>
      </c>
      <c r="Q153" s="153">
        <v>0</v>
      </c>
      <c r="R153" s="153">
        <f t="shared" si="12"/>
        <v>0</v>
      </c>
      <c r="S153" s="153">
        <v>0</v>
      </c>
      <c r="T153" s="154">
        <f t="shared" si="13"/>
        <v>0</v>
      </c>
      <c r="AR153" s="155" t="s">
        <v>831</v>
      </c>
      <c r="AT153" s="155" t="s">
        <v>454</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561</v>
      </c>
      <c r="BM153" s="155" t="s">
        <v>17130</v>
      </c>
    </row>
    <row r="154" spans="2:65" s="11" customFormat="1" ht="22.75" customHeight="1">
      <c r="B154" s="130"/>
      <c r="D154" s="131" t="s">
        <v>75</v>
      </c>
      <c r="E154" s="140" t="s">
        <v>716</v>
      </c>
      <c r="F154" s="140" t="s">
        <v>8820</v>
      </c>
      <c r="I154" s="133"/>
      <c r="J154" s="141">
        <f>BK154</f>
        <v>0</v>
      </c>
      <c r="L154" s="130"/>
      <c r="M154" s="135"/>
      <c r="P154" s="136">
        <f>SUM(P155:P169)</f>
        <v>0</v>
      </c>
      <c r="R154" s="136">
        <f>SUM(R155:R169)</f>
        <v>0.14709999999999998</v>
      </c>
      <c r="T154" s="137">
        <f>SUM(T155:T169)</f>
        <v>0</v>
      </c>
      <c r="AR154" s="131" t="s">
        <v>92</v>
      </c>
      <c r="AT154" s="138" t="s">
        <v>75</v>
      </c>
      <c r="AU154" s="138" t="s">
        <v>83</v>
      </c>
      <c r="AY154" s="131" t="s">
        <v>317</v>
      </c>
      <c r="BK154" s="139">
        <f>SUM(BK155:BK169)</f>
        <v>0</v>
      </c>
    </row>
    <row r="155" spans="2:65" s="1" customFormat="1" ht="24.15" customHeight="1">
      <c r="B155" s="142"/>
      <c r="C155" s="143" t="s">
        <v>729</v>
      </c>
      <c r="D155" s="143" t="s">
        <v>319</v>
      </c>
      <c r="E155" s="144" t="s">
        <v>17131</v>
      </c>
      <c r="F155" s="145" t="s">
        <v>17132</v>
      </c>
      <c r="G155" s="146" t="s">
        <v>484</v>
      </c>
      <c r="H155" s="147">
        <v>75</v>
      </c>
      <c r="I155" s="148"/>
      <c r="J155" s="149">
        <f t="shared" ref="J155:J169" si="20">ROUND(I155*H155,2)</f>
        <v>0</v>
      </c>
      <c r="K155" s="150"/>
      <c r="L155" s="31"/>
      <c r="M155" s="151" t="s">
        <v>1</v>
      </c>
      <c r="N155" s="152" t="s">
        <v>42</v>
      </c>
      <c r="P155" s="153">
        <f t="shared" ref="P155:P169" si="21">O155*H155</f>
        <v>0</v>
      </c>
      <c r="Q155" s="153">
        <v>0</v>
      </c>
      <c r="R155" s="153">
        <f t="shared" ref="R155:R169" si="22">Q155*H155</f>
        <v>0</v>
      </c>
      <c r="S155" s="153">
        <v>0</v>
      </c>
      <c r="T155" s="154">
        <f t="shared" ref="T155:T169" si="23">S155*H155</f>
        <v>0</v>
      </c>
      <c r="AR155" s="155" t="s">
        <v>561</v>
      </c>
      <c r="AT155" s="155" t="s">
        <v>319</v>
      </c>
      <c r="AU155" s="155" t="s">
        <v>88</v>
      </c>
      <c r="AY155" s="16" t="s">
        <v>317</v>
      </c>
      <c r="BE155" s="156">
        <f t="shared" ref="BE155:BE169" si="24">IF(N155="základná",J155,0)</f>
        <v>0</v>
      </c>
      <c r="BF155" s="156">
        <f t="shared" ref="BF155:BF169" si="25">IF(N155="znížená",J155,0)</f>
        <v>0</v>
      </c>
      <c r="BG155" s="156">
        <f t="shared" ref="BG155:BG169" si="26">IF(N155="zákl. prenesená",J155,0)</f>
        <v>0</v>
      </c>
      <c r="BH155" s="156">
        <f t="shared" ref="BH155:BH169" si="27">IF(N155="zníž. prenesená",J155,0)</f>
        <v>0</v>
      </c>
      <c r="BI155" s="156">
        <f t="shared" ref="BI155:BI169" si="28">IF(N155="nulová",J155,0)</f>
        <v>0</v>
      </c>
      <c r="BJ155" s="16" t="s">
        <v>88</v>
      </c>
      <c r="BK155" s="156">
        <f t="shared" ref="BK155:BK169" si="29">ROUND(I155*H155,2)</f>
        <v>0</v>
      </c>
      <c r="BL155" s="16" t="s">
        <v>561</v>
      </c>
      <c r="BM155" s="155" t="s">
        <v>17133</v>
      </c>
    </row>
    <row r="156" spans="2:65" s="1" customFormat="1" ht="24.15" customHeight="1">
      <c r="B156" s="142"/>
      <c r="C156" s="179" t="s">
        <v>662</v>
      </c>
      <c r="D156" s="179" t="s">
        <v>454</v>
      </c>
      <c r="E156" s="180" t="s">
        <v>17134</v>
      </c>
      <c r="F156" s="181" t="s">
        <v>17135</v>
      </c>
      <c r="G156" s="182" t="s">
        <v>484</v>
      </c>
      <c r="H156" s="183">
        <v>75</v>
      </c>
      <c r="I156" s="184"/>
      <c r="J156" s="185">
        <f t="shared" si="20"/>
        <v>0</v>
      </c>
      <c r="K156" s="186"/>
      <c r="L156" s="187"/>
      <c r="M156" s="188" t="s">
        <v>1</v>
      </c>
      <c r="N156" s="189" t="s">
        <v>42</v>
      </c>
      <c r="P156" s="153">
        <f t="shared" si="21"/>
        <v>0</v>
      </c>
      <c r="Q156" s="153">
        <v>1.7000000000000001E-4</v>
      </c>
      <c r="R156" s="153">
        <f t="shared" si="22"/>
        <v>1.2750000000000001E-2</v>
      </c>
      <c r="S156" s="153">
        <v>0</v>
      </c>
      <c r="T156" s="154">
        <f t="shared" si="23"/>
        <v>0</v>
      </c>
      <c r="AR156" s="155" t="s">
        <v>768</v>
      </c>
      <c r="AT156" s="155" t="s">
        <v>454</v>
      </c>
      <c r="AU156" s="155" t="s">
        <v>88</v>
      </c>
      <c r="AY156" s="16" t="s">
        <v>317</v>
      </c>
      <c r="BE156" s="156">
        <f t="shared" si="24"/>
        <v>0</v>
      </c>
      <c r="BF156" s="156">
        <f t="shared" si="25"/>
        <v>0</v>
      </c>
      <c r="BG156" s="156">
        <f t="shared" si="26"/>
        <v>0</v>
      </c>
      <c r="BH156" s="156">
        <f t="shared" si="27"/>
        <v>0</v>
      </c>
      <c r="BI156" s="156">
        <f t="shared" si="28"/>
        <v>0</v>
      </c>
      <c r="BJ156" s="16" t="s">
        <v>88</v>
      </c>
      <c r="BK156" s="156">
        <f t="shared" si="29"/>
        <v>0</v>
      </c>
      <c r="BL156" s="16" t="s">
        <v>768</v>
      </c>
      <c r="BM156" s="155" t="s">
        <v>17136</v>
      </c>
    </row>
    <row r="157" spans="2:65" s="1" customFormat="1" ht="24.15" customHeight="1">
      <c r="B157" s="142"/>
      <c r="C157" s="179" t="s">
        <v>736</v>
      </c>
      <c r="D157" s="179" t="s">
        <v>454</v>
      </c>
      <c r="E157" s="180" t="s">
        <v>17137</v>
      </c>
      <c r="F157" s="181" t="s">
        <v>17138</v>
      </c>
      <c r="G157" s="182" t="s">
        <v>467</v>
      </c>
      <c r="H157" s="183">
        <v>25</v>
      </c>
      <c r="I157" s="184"/>
      <c r="J157" s="185">
        <f t="shared" si="20"/>
        <v>0</v>
      </c>
      <c r="K157" s="186"/>
      <c r="L157" s="187"/>
      <c r="M157" s="188" t="s">
        <v>1</v>
      </c>
      <c r="N157" s="189" t="s">
        <v>42</v>
      </c>
      <c r="P157" s="153">
        <f t="shared" si="21"/>
        <v>0</v>
      </c>
      <c r="Q157" s="153">
        <v>1.0000000000000001E-5</v>
      </c>
      <c r="R157" s="153">
        <f t="shared" si="22"/>
        <v>2.5000000000000001E-4</v>
      </c>
      <c r="S157" s="153">
        <v>0</v>
      </c>
      <c r="T157" s="154">
        <f t="shared" si="23"/>
        <v>0</v>
      </c>
      <c r="AR157" s="155" t="s">
        <v>768</v>
      </c>
      <c r="AT157" s="155" t="s">
        <v>454</v>
      </c>
      <c r="AU157" s="155" t="s">
        <v>88</v>
      </c>
      <c r="AY157" s="16" t="s">
        <v>317</v>
      </c>
      <c r="BE157" s="156">
        <f t="shared" si="24"/>
        <v>0</v>
      </c>
      <c r="BF157" s="156">
        <f t="shared" si="25"/>
        <v>0</v>
      </c>
      <c r="BG157" s="156">
        <f t="shared" si="26"/>
        <v>0</v>
      </c>
      <c r="BH157" s="156">
        <f t="shared" si="27"/>
        <v>0</v>
      </c>
      <c r="BI157" s="156">
        <f t="shared" si="28"/>
        <v>0</v>
      </c>
      <c r="BJ157" s="16" t="s">
        <v>88</v>
      </c>
      <c r="BK157" s="156">
        <f t="shared" si="29"/>
        <v>0</v>
      </c>
      <c r="BL157" s="16" t="s">
        <v>768</v>
      </c>
      <c r="BM157" s="155" t="s">
        <v>17139</v>
      </c>
    </row>
    <row r="158" spans="2:65" s="1" customFormat="1" ht="16.5" customHeight="1">
      <c r="B158" s="142"/>
      <c r="C158" s="179" t="s">
        <v>665</v>
      </c>
      <c r="D158" s="179" t="s">
        <v>454</v>
      </c>
      <c r="E158" s="180" t="s">
        <v>17140</v>
      </c>
      <c r="F158" s="181" t="s">
        <v>17141</v>
      </c>
      <c r="G158" s="182" t="s">
        <v>467</v>
      </c>
      <c r="H158" s="183">
        <v>95</v>
      </c>
      <c r="I158" s="184"/>
      <c r="J158" s="185">
        <f t="shared" si="20"/>
        <v>0</v>
      </c>
      <c r="K158" s="186"/>
      <c r="L158" s="187"/>
      <c r="M158" s="188" t="s">
        <v>1</v>
      </c>
      <c r="N158" s="189" t="s">
        <v>42</v>
      </c>
      <c r="P158" s="153">
        <f t="shared" si="21"/>
        <v>0</v>
      </c>
      <c r="Q158" s="153">
        <v>2.0000000000000002E-5</v>
      </c>
      <c r="R158" s="153">
        <f t="shared" si="22"/>
        <v>1.9000000000000002E-3</v>
      </c>
      <c r="S158" s="153">
        <v>0</v>
      </c>
      <c r="T158" s="154">
        <f t="shared" si="23"/>
        <v>0</v>
      </c>
      <c r="AR158" s="155" t="s">
        <v>768</v>
      </c>
      <c r="AT158" s="155" t="s">
        <v>454</v>
      </c>
      <c r="AU158" s="155" t="s">
        <v>88</v>
      </c>
      <c r="AY158" s="16" t="s">
        <v>317</v>
      </c>
      <c r="BE158" s="156">
        <f t="shared" si="24"/>
        <v>0</v>
      </c>
      <c r="BF158" s="156">
        <f t="shared" si="25"/>
        <v>0</v>
      </c>
      <c r="BG158" s="156">
        <f t="shared" si="26"/>
        <v>0</v>
      </c>
      <c r="BH158" s="156">
        <f t="shared" si="27"/>
        <v>0</v>
      </c>
      <c r="BI158" s="156">
        <f t="shared" si="28"/>
        <v>0</v>
      </c>
      <c r="BJ158" s="16" t="s">
        <v>88</v>
      </c>
      <c r="BK158" s="156">
        <f t="shared" si="29"/>
        <v>0</v>
      </c>
      <c r="BL158" s="16" t="s">
        <v>768</v>
      </c>
      <c r="BM158" s="155" t="s">
        <v>17142</v>
      </c>
    </row>
    <row r="159" spans="2:65" s="1" customFormat="1" ht="33" customHeight="1">
      <c r="B159" s="142"/>
      <c r="C159" s="143" t="s">
        <v>432</v>
      </c>
      <c r="D159" s="143" t="s">
        <v>319</v>
      </c>
      <c r="E159" s="144" t="s">
        <v>17143</v>
      </c>
      <c r="F159" s="145" t="s">
        <v>17144</v>
      </c>
      <c r="G159" s="146" t="s">
        <v>484</v>
      </c>
      <c r="H159" s="147">
        <v>30</v>
      </c>
      <c r="I159" s="148"/>
      <c r="J159" s="149">
        <f t="shared" si="20"/>
        <v>0</v>
      </c>
      <c r="K159" s="150"/>
      <c r="L159" s="31"/>
      <c r="M159" s="151" t="s">
        <v>1</v>
      </c>
      <c r="N159" s="152" t="s">
        <v>42</v>
      </c>
      <c r="P159" s="153">
        <f t="shared" si="21"/>
        <v>0</v>
      </c>
      <c r="Q159" s="153">
        <v>0</v>
      </c>
      <c r="R159" s="153">
        <f t="shared" si="22"/>
        <v>0</v>
      </c>
      <c r="S159" s="153">
        <v>0</v>
      </c>
      <c r="T159" s="154">
        <f t="shared" si="23"/>
        <v>0</v>
      </c>
      <c r="AR159" s="155" t="s">
        <v>561</v>
      </c>
      <c r="AT159" s="155" t="s">
        <v>319</v>
      </c>
      <c r="AU159" s="155" t="s">
        <v>88</v>
      </c>
      <c r="AY159" s="16" t="s">
        <v>317</v>
      </c>
      <c r="BE159" s="156">
        <f t="shared" si="24"/>
        <v>0</v>
      </c>
      <c r="BF159" s="156">
        <f t="shared" si="25"/>
        <v>0</v>
      </c>
      <c r="BG159" s="156">
        <f t="shared" si="26"/>
        <v>0</v>
      </c>
      <c r="BH159" s="156">
        <f t="shared" si="27"/>
        <v>0</v>
      </c>
      <c r="BI159" s="156">
        <f t="shared" si="28"/>
        <v>0</v>
      </c>
      <c r="BJ159" s="16" t="s">
        <v>88</v>
      </c>
      <c r="BK159" s="156">
        <f t="shared" si="29"/>
        <v>0</v>
      </c>
      <c r="BL159" s="16" t="s">
        <v>561</v>
      </c>
      <c r="BM159" s="155" t="s">
        <v>9535</v>
      </c>
    </row>
    <row r="160" spans="2:65" s="1" customFormat="1" ht="33" customHeight="1">
      <c r="B160" s="142"/>
      <c r="C160" s="143" t="s">
        <v>436</v>
      </c>
      <c r="D160" s="143" t="s">
        <v>319</v>
      </c>
      <c r="E160" s="144" t="s">
        <v>17145</v>
      </c>
      <c r="F160" s="145" t="s">
        <v>17146</v>
      </c>
      <c r="G160" s="146" t="s">
        <v>484</v>
      </c>
      <c r="H160" s="147">
        <v>10</v>
      </c>
      <c r="I160" s="148"/>
      <c r="J160" s="149">
        <f t="shared" si="20"/>
        <v>0</v>
      </c>
      <c r="K160" s="150"/>
      <c r="L160" s="31"/>
      <c r="M160" s="151" t="s">
        <v>1</v>
      </c>
      <c r="N160" s="152" t="s">
        <v>42</v>
      </c>
      <c r="P160" s="153">
        <f t="shared" si="21"/>
        <v>0</v>
      </c>
      <c r="Q160" s="153">
        <v>0</v>
      </c>
      <c r="R160" s="153">
        <f t="shared" si="22"/>
        <v>0</v>
      </c>
      <c r="S160" s="153">
        <v>0</v>
      </c>
      <c r="T160" s="154">
        <f t="shared" si="23"/>
        <v>0</v>
      </c>
      <c r="AR160" s="155" t="s">
        <v>561</v>
      </c>
      <c r="AT160" s="155" t="s">
        <v>319</v>
      </c>
      <c r="AU160" s="155" t="s">
        <v>88</v>
      </c>
      <c r="AY160" s="16" t="s">
        <v>317</v>
      </c>
      <c r="BE160" s="156">
        <f t="shared" si="24"/>
        <v>0</v>
      </c>
      <c r="BF160" s="156">
        <f t="shared" si="25"/>
        <v>0</v>
      </c>
      <c r="BG160" s="156">
        <f t="shared" si="26"/>
        <v>0</v>
      </c>
      <c r="BH160" s="156">
        <f t="shared" si="27"/>
        <v>0</v>
      </c>
      <c r="BI160" s="156">
        <f t="shared" si="28"/>
        <v>0</v>
      </c>
      <c r="BJ160" s="16" t="s">
        <v>88</v>
      </c>
      <c r="BK160" s="156">
        <f t="shared" si="29"/>
        <v>0</v>
      </c>
      <c r="BL160" s="16" t="s">
        <v>561</v>
      </c>
      <c r="BM160" s="155" t="s">
        <v>17147</v>
      </c>
    </row>
    <row r="161" spans="2:65" s="1" customFormat="1" ht="24.15" customHeight="1">
      <c r="B161" s="142"/>
      <c r="C161" s="179" t="s">
        <v>441</v>
      </c>
      <c r="D161" s="179" t="s">
        <v>454</v>
      </c>
      <c r="E161" s="180" t="s">
        <v>17148</v>
      </c>
      <c r="F161" s="181" t="s">
        <v>17149</v>
      </c>
      <c r="G161" s="182" t="s">
        <v>484</v>
      </c>
      <c r="H161" s="183">
        <v>40</v>
      </c>
      <c r="I161" s="184"/>
      <c r="J161" s="185">
        <f t="shared" si="20"/>
        <v>0</v>
      </c>
      <c r="K161" s="186"/>
      <c r="L161" s="187"/>
      <c r="M161" s="188" t="s">
        <v>1</v>
      </c>
      <c r="N161" s="189" t="s">
        <v>42</v>
      </c>
      <c r="P161" s="153">
        <f t="shared" si="21"/>
        <v>0</v>
      </c>
      <c r="Q161" s="153">
        <v>2.3999999999999998E-3</v>
      </c>
      <c r="R161" s="153">
        <f t="shared" si="22"/>
        <v>9.5999999999999988E-2</v>
      </c>
      <c r="S161" s="153">
        <v>0</v>
      </c>
      <c r="T161" s="154">
        <f t="shared" si="23"/>
        <v>0</v>
      </c>
      <c r="AR161" s="155" t="s">
        <v>831</v>
      </c>
      <c r="AT161" s="155" t="s">
        <v>454</v>
      </c>
      <c r="AU161" s="155" t="s">
        <v>88</v>
      </c>
      <c r="AY161" s="16" t="s">
        <v>317</v>
      </c>
      <c r="BE161" s="156">
        <f t="shared" si="24"/>
        <v>0</v>
      </c>
      <c r="BF161" s="156">
        <f t="shared" si="25"/>
        <v>0</v>
      </c>
      <c r="BG161" s="156">
        <f t="shared" si="26"/>
        <v>0</v>
      </c>
      <c r="BH161" s="156">
        <f t="shared" si="27"/>
        <v>0</v>
      </c>
      <c r="BI161" s="156">
        <f t="shared" si="28"/>
        <v>0</v>
      </c>
      <c r="BJ161" s="16" t="s">
        <v>88</v>
      </c>
      <c r="BK161" s="156">
        <f t="shared" si="29"/>
        <v>0</v>
      </c>
      <c r="BL161" s="16" t="s">
        <v>561</v>
      </c>
      <c r="BM161" s="155" t="s">
        <v>9537</v>
      </c>
    </row>
    <row r="162" spans="2:65" s="1" customFormat="1" ht="24.15" customHeight="1">
      <c r="B162" s="142"/>
      <c r="C162" s="179" t="s">
        <v>448</v>
      </c>
      <c r="D162" s="179" t="s">
        <v>454</v>
      </c>
      <c r="E162" s="180" t="s">
        <v>17150</v>
      </c>
      <c r="F162" s="181" t="s">
        <v>17151</v>
      </c>
      <c r="G162" s="182" t="s">
        <v>484</v>
      </c>
      <c r="H162" s="183">
        <v>10</v>
      </c>
      <c r="I162" s="184"/>
      <c r="J162" s="185">
        <f t="shared" si="20"/>
        <v>0</v>
      </c>
      <c r="K162" s="186"/>
      <c r="L162" s="187"/>
      <c r="M162" s="188" t="s">
        <v>1</v>
      </c>
      <c r="N162" s="189" t="s">
        <v>42</v>
      </c>
      <c r="P162" s="153">
        <f t="shared" si="21"/>
        <v>0</v>
      </c>
      <c r="Q162" s="153">
        <v>2.3999999999999998E-3</v>
      </c>
      <c r="R162" s="153">
        <f t="shared" si="22"/>
        <v>2.3999999999999997E-2</v>
      </c>
      <c r="S162" s="153">
        <v>0</v>
      </c>
      <c r="T162" s="154">
        <f t="shared" si="23"/>
        <v>0</v>
      </c>
      <c r="AR162" s="155" t="s">
        <v>831</v>
      </c>
      <c r="AT162" s="155" t="s">
        <v>454</v>
      </c>
      <c r="AU162" s="155" t="s">
        <v>88</v>
      </c>
      <c r="AY162" s="16" t="s">
        <v>317</v>
      </c>
      <c r="BE162" s="156">
        <f t="shared" si="24"/>
        <v>0</v>
      </c>
      <c r="BF162" s="156">
        <f t="shared" si="25"/>
        <v>0</v>
      </c>
      <c r="BG162" s="156">
        <f t="shared" si="26"/>
        <v>0</v>
      </c>
      <c r="BH162" s="156">
        <f t="shared" si="27"/>
        <v>0</v>
      </c>
      <c r="BI162" s="156">
        <f t="shared" si="28"/>
        <v>0</v>
      </c>
      <c r="BJ162" s="16" t="s">
        <v>88</v>
      </c>
      <c r="BK162" s="156">
        <f t="shared" si="29"/>
        <v>0</v>
      </c>
      <c r="BL162" s="16" t="s">
        <v>561</v>
      </c>
      <c r="BM162" s="155" t="s">
        <v>17152</v>
      </c>
    </row>
    <row r="163" spans="2:65" s="1" customFormat="1" ht="16.5" customHeight="1">
      <c r="B163" s="142"/>
      <c r="C163" s="179" t="s">
        <v>453</v>
      </c>
      <c r="D163" s="179" t="s">
        <v>454</v>
      </c>
      <c r="E163" s="180" t="s">
        <v>8899</v>
      </c>
      <c r="F163" s="181" t="s">
        <v>8900</v>
      </c>
      <c r="G163" s="182" t="s">
        <v>467</v>
      </c>
      <c r="H163" s="183">
        <v>20</v>
      </c>
      <c r="I163" s="184"/>
      <c r="J163" s="185">
        <f t="shared" si="20"/>
        <v>0</v>
      </c>
      <c r="K163" s="186"/>
      <c r="L163" s="187"/>
      <c r="M163" s="188" t="s">
        <v>1</v>
      </c>
      <c r="N163" s="189" t="s">
        <v>42</v>
      </c>
      <c r="P163" s="153">
        <f t="shared" si="21"/>
        <v>0</v>
      </c>
      <c r="Q163" s="153">
        <v>6.0999999999999997E-4</v>
      </c>
      <c r="R163" s="153">
        <f t="shared" si="22"/>
        <v>1.2199999999999999E-2</v>
      </c>
      <c r="S163" s="153">
        <v>0</v>
      </c>
      <c r="T163" s="154">
        <f t="shared" si="23"/>
        <v>0</v>
      </c>
      <c r="AR163" s="155" t="s">
        <v>831</v>
      </c>
      <c r="AT163" s="155" t="s">
        <v>454</v>
      </c>
      <c r="AU163" s="155" t="s">
        <v>88</v>
      </c>
      <c r="AY163" s="16" t="s">
        <v>317</v>
      </c>
      <c r="BE163" s="156">
        <f t="shared" si="24"/>
        <v>0</v>
      </c>
      <c r="BF163" s="156">
        <f t="shared" si="25"/>
        <v>0</v>
      </c>
      <c r="BG163" s="156">
        <f t="shared" si="26"/>
        <v>0</v>
      </c>
      <c r="BH163" s="156">
        <f t="shared" si="27"/>
        <v>0</v>
      </c>
      <c r="BI163" s="156">
        <f t="shared" si="28"/>
        <v>0</v>
      </c>
      <c r="BJ163" s="16" t="s">
        <v>88</v>
      </c>
      <c r="BK163" s="156">
        <f t="shared" si="29"/>
        <v>0</v>
      </c>
      <c r="BL163" s="16" t="s">
        <v>561</v>
      </c>
      <c r="BM163" s="155" t="s">
        <v>9548</v>
      </c>
    </row>
    <row r="164" spans="2:65" s="1" customFormat="1" ht="24.15" customHeight="1">
      <c r="B164" s="142"/>
      <c r="C164" s="143" t="s">
        <v>459</v>
      </c>
      <c r="D164" s="143" t="s">
        <v>319</v>
      </c>
      <c r="E164" s="144" t="s">
        <v>8902</v>
      </c>
      <c r="F164" s="145" t="s">
        <v>8903</v>
      </c>
      <c r="G164" s="146" t="s">
        <v>467</v>
      </c>
      <c r="H164" s="147">
        <v>20</v>
      </c>
      <c r="I164" s="148"/>
      <c r="J164" s="149">
        <f t="shared" si="20"/>
        <v>0</v>
      </c>
      <c r="K164" s="150"/>
      <c r="L164" s="31"/>
      <c r="M164" s="151" t="s">
        <v>1</v>
      </c>
      <c r="N164" s="152" t="s">
        <v>42</v>
      </c>
      <c r="P164" s="153">
        <f t="shared" si="21"/>
        <v>0</v>
      </c>
      <c r="Q164" s="153">
        <v>0</v>
      </c>
      <c r="R164" s="153">
        <f t="shared" si="22"/>
        <v>0</v>
      </c>
      <c r="S164" s="153">
        <v>0</v>
      </c>
      <c r="T164" s="154">
        <f t="shared" si="23"/>
        <v>0</v>
      </c>
      <c r="AR164" s="155" t="s">
        <v>561</v>
      </c>
      <c r="AT164" s="155" t="s">
        <v>319</v>
      </c>
      <c r="AU164" s="155" t="s">
        <v>88</v>
      </c>
      <c r="AY164" s="16" t="s">
        <v>317</v>
      </c>
      <c r="BE164" s="156">
        <f t="shared" si="24"/>
        <v>0</v>
      </c>
      <c r="BF164" s="156">
        <f t="shared" si="25"/>
        <v>0</v>
      </c>
      <c r="BG164" s="156">
        <f t="shared" si="26"/>
        <v>0</v>
      </c>
      <c r="BH164" s="156">
        <f t="shared" si="27"/>
        <v>0</v>
      </c>
      <c r="BI164" s="156">
        <f t="shared" si="28"/>
        <v>0</v>
      </c>
      <c r="BJ164" s="16" t="s">
        <v>88</v>
      </c>
      <c r="BK164" s="156">
        <f t="shared" si="29"/>
        <v>0</v>
      </c>
      <c r="BL164" s="16" t="s">
        <v>561</v>
      </c>
      <c r="BM164" s="155" t="s">
        <v>9549</v>
      </c>
    </row>
    <row r="165" spans="2:65" s="1" customFormat="1" ht="24.15" customHeight="1">
      <c r="B165" s="142"/>
      <c r="C165" s="179" t="s">
        <v>464</v>
      </c>
      <c r="D165" s="179" t="s">
        <v>454</v>
      </c>
      <c r="E165" s="180" t="s">
        <v>8905</v>
      </c>
      <c r="F165" s="181" t="s">
        <v>8903</v>
      </c>
      <c r="G165" s="182" t="s">
        <v>467</v>
      </c>
      <c r="H165" s="183">
        <v>20</v>
      </c>
      <c r="I165" s="184"/>
      <c r="J165" s="185">
        <f t="shared" si="20"/>
        <v>0</v>
      </c>
      <c r="K165" s="186"/>
      <c r="L165" s="187"/>
      <c r="M165" s="188" t="s">
        <v>1</v>
      </c>
      <c r="N165" s="189" t="s">
        <v>42</v>
      </c>
      <c r="P165" s="153">
        <f t="shared" si="21"/>
        <v>0</v>
      </c>
      <c r="Q165" s="153">
        <v>0</v>
      </c>
      <c r="R165" s="153">
        <f t="shared" si="22"/>
        <v>0</v>
      </c>
      <c r="S165" s="153">
        <v>0</v>
      </c>
      <c r="T165" s="154">
        <f t="shared" si="23"/>
        <v>0</v>
      </c>
      <c r="AR165" s="155" t="s">
        <v>831</v>
      </c>
      <c r="AT165" s="155" t="s">
        <v>454</v>
      </c>
      <c r="AU165" s="155" t="s">
        <v>88</v>
      </c>
      <c r="AY165" s="16" t="s">
        <v>317</v>
      </c>
      <c r="BE165" s="156">
        <f t="shared" si="24"/>
        <v>0</v>
      </c>
      <c r="BF165" s="156">
        <f t="shared" si="25"/>
        <v>0</v>
      </c>
      <c r="BG165" s="156">
        <f t="shared" si="26"/>
        <v>0</v>
      </c>
      <c r="BH165" s="156">
        <f t="shared" si="27"/>
        <v>0</v>
      </c>
      <c r="BI165" s="156">
        <f t="shared" si="28"/>
        <v>0</v>
      </c>
      <c r="BJ165" s="16" t="s">
        <v>88</v>
      </c>
      <c r="BK165" s="156">
        <f t="shared" si="29"/>
        <v>0</v>
      </c>
      <c r="BL165" s="16" t="s">
        <v>561</v>
      </c>
      <c r="BM165" s="155" t="s">
        <v>9550</v>
      </c>
    </row>
    <row r="166" spans="2:65" s="1" customFormat="1" ht="16.5" customHeight="1">
      <c r="B166" s="142"/>
      <c r="C166" s="179" t="s">
        <v>469</v>
      </c>
      <c r="D166" s="179" t="s">
        <v>454</v>
      </c>
      <c r="E166" s="180" t="s">
        <v>8907</v>
      </c>
      <c r="F166" s="181" t="s">
        <v>8908</v>
      </c>
      <c r="G166" s="182" t="s">
        <v>467</v>
      </c>
      <c r="H166" s="183">
        <v>6</v>
      </c>
      <c r="I166" s="184"/>
      <c r="J166" s="185">
        <f t="shared" si="20"/>
        <v>0</v>
      </c>
      <c r="K166" s="186"/>
      <c r="L166" s="187"/>
      <c r="M166" s="188" t="s">
        <v>1</v>
      </c>
      <c r="N166" s="189" t="s">
        <v>42</v>
      </c>
      <c r="P166" s="153">
        <f t="shared" si="21"/>
        <v>0</v>
      </c>
      <c r="Q166" s="153">
        <v>0</v>
      </c>
      <c r="R166" s="153">
        <f t="shared" si="22"/>
        <v>0</v>
      </c>
      <c r="S166" s="153">
        <v>0</v>
      </c>
      <c r="T166" s="154">
        <f t="shared" si="23"/>
        <v>0</v>
      </c>
      <c r="AR166" s="155" t="s">
        <v>831</v>
      </c>
      <c r="AT166" s="155" t="s">
        <v>454</v>
      </c>
      <c r="AU166" s="155" t="s">
        <v>88</v>
      </c>
      <c r="AY166" s="16" t="s">
        <v>317</v>
      </c>
      <c r="BE166" s="156">
        <f t="shared" si="24"/>
        <v>0</v>
      </c>
      <c r="BF166" s="156">
        <f t="shared" si="25"/>
        <v>0</v>
      </c>
      <c r="BG166" s="156">
        <f t="shared" si="26"/>
        <v>0</v>
      </c>
      <c r="BH166" s="156">
        <f t="shared" si="27"/>
        <v>0</v>
      </c>
      <c r="BI166" s="156">
        <f t="shared" si="28"/>
        <v>0</v>
      </c>
      <c r="BJ166" s="16" t="s">
        <v>88</v>
      </c>
      <c r="BK166" s="156">
        <f t="shared" si="29"/>
        <v>0</v>
      </c>
      <c r="BL166" s="16" t="s">
        <v>561</v>
      </c>
      <c r="BM166" s="155" t="s">
        <v>9551</v>
      </c>
    </row>
    <row r="167" spans="2:65" s="1" customFormat="1" ht="16.5" customHeight="1">
      <c r="B167" s="142"/>
      <c r="C167" s="179" t="s">
        <v>473</v>
      </c>
      <c r="D167" s="179" t="s">
        <v>454</v>
      </c>
      <c r="E167" s="180" t="s">
        <v>8911</v>
      </c>
      <c r="F167" s="181" t="s">
        <v>8912</v>
      </c>
      <c r="G167" s="182" t="s">
        <v>467</v>
      </c>
      <c r="H167" s="183">
        <v>80</v>
      </c>
      <c r="I167" s="184"/>
      <c r="J167" s="185">
        <f t="shared" si="20"/>
        <v>0</v>
      </c>
      <c r="K167" s="186"/>
      <c r="L167" s="187"/>
      <c r="M167" s="188" t="s">
        <v>1</v>
      </c>
      <c r="N167" s="189" t="s">
        <v>42</v>
      </c>
      <c r="P167" s="153">
        <f t="shared" si="21"/>
        <v>0</v>
      </c>
      <c r="Q167" s="153">
        <v>0</v>
      </c>
      <c r="R167" s="153">
        <f t="shared" si="22"/>
        <v>0</v>
      </c>
      <c r="S167" s="153">
        <v>0</v>
      </c>
      <c r="T167" s="154">
        <f t="shared" si="23"/>
        <v>0</v>
      </c>
      <c r="AR167" s="155" t="s">
        <v>831</v>
      </c>
      <c r="AT167" s="155" t="s">
        <v>454</v>
      </c>
      <c r="AU167" s="155" t="s">
        <v>88</v>
      </c>
      <c r="AY167" s="16" t="s">
        <v>317</v>
      </c>
      <c r="BE167" s="156">
        <f t="shared" si="24"/>
        <v>0</v>
      </c>
      <c r="BF167" s="156">
        <f t="shared" si="25"/>
        <v>0</v>
      </c>
      <c r="BG167" s="156">
        <f t="shared" si="26"/>
        <v>0</v>
      </c>
      <c r="BH167" s="156">
        <f t="shared" si="27"/>
        <v>0</v>
      </c>
      <c r="BI167" s="156">
        <f t="shared" si="28"/>
        <v>0</v>
      </c>
      <c r="BJ167" s="16" t="s">
        <v>88</v>
      </c>
      <c r="BK167" s="156">
        <f t="shared" si="29"/>
        <v>0</v>
      </c>
      <c r="BL167" s="16" t="s">
        <v>561</v>
      </c>
      <c r="BM167" s="155" t="s">
        <v>9552</v>
      </c>
    </row>
    <row r="168" spans="2:65" s="1" customFormat="1" ht="16.5" customHeight="1">
      <c r="B168" s="142"/>
      <c r="C168" s="179" t="s">
        <v>477</v>
      </c>
      <c r="D168" s="179" t="s">
        <v>454</v>
      </c>
      <c r="E168" s="180" t="s">
        <v>8915</v>
      </c>
      <c r="F168" s="181" t="s">
        <v>8916</v>
      </c>
      <c r="G168" s="182" t="s">
        <v>467</v>
      </c>
      <c r="H168" s="183">
        <v>160</v>
      </c>
      <c r="I168" s="184"/>
      <c r="J168" s="185">
        <f t="shared" si="20"/>
        <v>0</v>
      </c>
      <c r="K168" s="186"/>
      <c r="L168" s="187"/>
      <c r="M168" s="188" t="s">
        <v>1</v>
      </c>
      <c r="N168" s="189" t="s">
        <v>42</v>
      </c>
      <c r="P168" s="153">
        <f t="shared" si="21"/>
        <v>0</v>
      </c>
      <c r="Q168" s="153">
        <v>0</v>
      </c>
      <c r="R168" s="153">
        <f t="shared" si="22"/>
        <v>0</v>
      </c>
      <c r="S168" s="153">
        <v>0</v>
      </c>
      <c r="T168" s="154">
        <f t="shared" si="23"/>
        <v>0</v>
      </c>
      <c r="AR168" s="155" t="s">
        <v>831</v>
      </c>
      <c r="AT168" s="155" t="s">
        <v>454</v>
      </c>
      <c r="AU168" s="155" t="s">
        <v>88</v>
      </c>
      <c r="AY168" s="16" t="s">
        <v>317</v>
      </c>
      <c r="BE168" s="156">
        <f t="shared" si="24"/>
        <v>0</v>
      </c>
      <c r="BF168" s="156">
        <f t="shared" si="25"/>
        <v>0</v>
      </c>
      <c r="BG168" s="156">
        <f t="shared" si="26"/>
        <v>0</v>
      </c>
      <c r="BH168" s="156">
        <f t="shared" si="27"/>
        <v>0</v>
      </c>
      <c r="BI168" s="156">
        <f t="shared" si="28"/>
        <v>0</v>
      </c>
      <c r="BJ168" s="16" t="s">
        <v>88</v>
      </c>
      <c r="BK168" s="156">
        <f t="shared" si="29"/>
        <v>0</v>
      </c>
      <c r="BL168" s="16" t="s">
        <v>561</v>
      </c>
      <c r="BM168" s="155" t="s">
        <v>9553</v>
      </c>
    </row>
    <row r="169" spans="2:65" s="1" customFormat="1" ht="16.5" customHeight="1">
      <c r="B169" s="142"/>
      <c r="C169" s="179" t="s">
        <v>481</v>
      </c>
      <c r="D169" s="179" t="s">
        <v>454</v>
      </c>
      <c r="E169" s="180" t="s">
        <v>8921</v>
      </c>
      <c r="F169" s="181" t="s">
        <v>8922</v>
      </c>
      <c r="G169" s="182" t="s">
        <v>467</v>
      </c>
      <c r="H169" s="183">
        <v>40</v>
      </c>
      <c r="I169" s="184"/>
      <c r="J169" s="185">
        <f t="shared" si="20"/>
        <v>0</v>
      </c>
      <c r="K169" s="186"/>
      <c r="L169" s="187"/>
      <c r="M169" s="188" t="s">
        <v>1</v>
      </c>
      <c r="N169" s="189" t="s">
        <v>42</v>
      </c>
      <c r="P169" s="153">
        <f t="shared" si="21"/>
        <v>0</v>
      </c>
      <c r="Q169" s="153">
        <v>0</v>
      </c>
      <c r="R169" s="153">
        <f t="shared" si="22"/>
        <v>0</v>
      </c>
      <c r="S169" s="153">
        <v>0</v>
      </c>
      <c r="T169" s="154">
        <f t="shared" si="23"/>
        <v>0</v>
      </c>
      <c r="AR169" s="155" t="s">
        <v>831</v>
      </c>
      <c r="AT169" s="155" t="s">
        <v>454</v>
      </c>
      <c r="AU169" s="155" t="s">
        <v>88</v>
      </c>
      <c r="AY169" s="16" t="s">
        <v>317</v>
      </c>
      <c r="BE169" s="156">
        <f t="shared" si="24"/>
        <v>0</v>
      </c>
      <c r="BF169" s="156">
        <f t="shared" si="25"/>
        <v>0</v>
      </c>
      <c r="BG169" s="156">
        <f t="shared" si="26"/>
        <v>0</v>
      </c>
      <c r="BH169" s="156">
        <f t="shared" si="27"/>
        <v>0</v>
      </c>
      <c r="BI169" s="156">
        <f t="shared" si="28"/>
        <v>0</v>
      </c>
      <c r="BJ169" s="16" t="s">
        <v>88</v>
      </c>
      <c r="BK169" s="156">
        <f t="shared" si="29"/>
        <v>0</v>
      </c>
      <c r="BL169" s="16" t="s">
        <v>561</v>
      </c>
      <c r="BM169" s="155" t="s">
        <v>9554</v>
      </c>
    </row>
    <row r="170" spans="2:65" s="11" customFormat="1" ht="22.75" customHeight="1">
      <c r="B170" s="130"/>
      <c r="D170" s="131" t="s">
        <v>75</v>
      </c>
      <c r="E170" s="140" t="s">
        <v>7714</v>
      </c>
      <c r="F170" s="140" t="s">
        <v>7715</v>
      </c>
      <c r="I170" s="133"/>
      <c r="J170" s="141">
        <f>BK170</f>
        <v>0</v>
      </c>
      <c r="L170" s="130"/>
      <c r="M170" s="135"/>
      <c r="P170" s="136">
        <f>SUM(P171:P177)</f>
        <v>0</v>
      </c>
      <c r="R170" s="136">
        <f>SUM(R171:R177)</f>
        <v>0</v>
      </c>
      <c r="T170" s="137">
        <f>SUM(T171:T177)</f>
        <v>0</v>
      </c>
      <c r="AR170" s="131" t="s">
        <v>323</v>
      </c>
      <c r="AT170" s="138" t="s">
        <v>75</v>
      </c>
      <c r="AU170" s="138" t="s">
        <v>83</v>
      </c>
      <c r="AY170" s="131" t="s">
        <v>317</v>
      </c>
      <c r="BK170" s="139">
        <f>SUM(BK171:BK177)</f>
        <v>0</v>
      </c>
    </row>
    <row r="171" spans="2:65" s="1" customFormat="1" ht="16.5" customHeight="1">
      <c r="B171" s="142"/>
      <c r="C171" s="179" t="s">
        <v>488</v>
      </c>
      <c r="D171" s="179" t="s">
        <v>454</v>
      </c>
      <c r="E171" s="180" t="s">
        <v>9703</v>
      </c>
      <c r="F171" s="181" t="s">
        <v>1</v>
      </c>
      <c r="G171" s="182" t="s">
        <v>1</v>
      </c>
      <c r="H171" s="183">
        <v>0</v>
      </c>
      <c r="I171" s="184"/>
      <c r="J171" s="185">
        <f t="shared" ref="J171:J177" si="30">ROUND(I171*H171,2)</f>
        <v>0</v>
      </c>
      <c r="K171" s="186"/>
      <c r="L171" s="187"/>
      <c r="M171" s="188" t="s">
        <v>1</v>
      </c>
      <c r="N171" s="189" t="s">
        <v>42</v>
      </c>
      <c r="P171" s="153">
        <f t="shared" ref="P171:P177" si="31">O171*H171</f>
        <v>0</v>
      </c>
      <c r="Q171" s="153">
        <v>0</v>
      </c>
      <c r="R171" s="153">
        <f t="shared" ref="R171:R177" si="32">Q171*H171</f>
        <v>0</v>
      </c>
      <c r="S171" s="153">
        <v>0</v>
      </c>
      <c r="T171" s="154">
        <f t="shared" ref="T171:T177" si="33">S171*H171</f>
        <v>0</v>
      </c>
      <c r="AR171" s="155" t="s">
        <v>831</v>
      </c>
      <c r="AT171" s="155" t="s">
        <v>454</v>
      </c>
      <c r="AU171" s="155" t="s">
        <v>88</v>
      </c>
      <c r="AY171" s="16" t="s">
        <v>317</v>
      </c>
      <c r="BE171" s="156">
        <f t="shared" ref="BE171:BE177" si="34">IF(N171="základná",J171,0)</f>
        <v>0</v>
      </c>
      <c r="BF171" s="156">
        <f t="shared" ref="BF171:BF177" si="35">IF(N171="znížená",J171,0)</f>
        <v>0</v>
      </c>
      <c r="BG171" s="156">
        <f t="shared" ref="BG171:BG177" si="36">IF(N171="zákl. prenesená",J171,0)</f>
        <v>0</v>
      </c>
      <c r="BH171" s="156">
        <f t="shared" ref="BH171:BH177" si="37">IF(N171="zníž. prenesená",J171,0)</f>
        <v>0</v>
      </c>
      <c r="BI171" s="156">
        <f t="shared" ref="BI171:BI177" si="38">IF(N171="nulová",J171,0)</f>
        <v>0</v>
      </c>
      <c r="BJ171" s="16" t="s">
        <v>88</v>
      </c>
      <c r="BK171" s="156">
        <f t="shared" ref="BK171:BK177" si="39">ROUND(I171*H171,2)</f>
        <v>0</v>
      </c>
      <c r="BL171" s="16" t="s">
        <v>561</v>
      </c>
      <c r="BM171" s="155" t="s">
        <v>9704</v>
      </c>
    </row>
    <row r="172" spans="2:65" s="1" customFormat="1" ht="21.75" customHeight="1">
      <c r="B172" s="142"/>
      <c r="C172" s="143" t="s">
        <v>495</v>
      </c>
      <c r="D172" s="143" t="s">
        <v>319</v>
      </c>
      <c r="E172" s="144" t="s">
        <v>9708</v>
      </c>
      <c r="F172" s="145" t="s">
        <v>9709</v>
      </c>
      <c r="G172" s="146" t="s">
        <v>467</v>
      </c>
      <c r="H172" s="147">
        <v>15</v>
      </c>
      <c r="I172" s="148"/>
      <c r="J172" s="149">
        <f t="shared" si="30"/>
        <v>0</v>
      </c>
      <c r="K172" s="150"/>
      <c r="L172" s="31"/>
      <c r="M172" s="151" t="s">
        <v>1</v>
      </c>
      <c r="N172" s="152" t="s">
        <v>42</v>
      </c>
      <c r="P172" s="153">
        <f t="shared" si="31"/>
        <v>0</v>
      </c>
      <c r="Q172" s="153">
        <v>0</v>
      </c>
      <c r="R172" s="153">
        <f t="shared" si="32"/>
        <v>0</v>
      </c>
      <c r="S172" s="153">
        <v>0</v>
      </c>
      <c r="T172" s="154">
        <f t="shared" si="33"/>
        <v>0</v>
      </c>
      <c r="AR172" s="155" t="s">
        <v>561</v>
      </c>
      <c r="AT172" s="155" t="s">
        <v>319</v>
      </c>
      <c r="AU172" s="155" t="s">
        <v>88</v>
      </c>
      <c r="AY172" s="16" t="s">
        <v>317</v>
      </c>
      <c r="BE172" s="156">
        <f t="shared" si="34"/>
        <v>0</v>
      </c>
      <c r="BF172" s="156">
        <f t="shared" si="35"/>
        <v>0</v>
      </c>
      <c r="BG172" s="156">
        <f t="shared" si="36"/>
        <v>0</v>
      </c>
      <c r="BH172" s="156">
        <f t="shared" si="37"/>
        <v>0</v>
      </c>
      <c r="BI172" s="156">
        <f t="shared" si="38"/>
        <v>0</v>
      </c>
      <c r="BJ172" s="16" t="s">
        <v>88</v>
      </c>
      <c r="BK172" s="156">
        <f t="shared" si="39"/>
        <v>0</v>
      </c>
      <c r="BL172" s="16" t="s">
        <v>561</v>
      </c>
      <c r="BM172" s="155" t="s">
        <v>9710</v>
      </c>
    </row>
    <row r="173" spans="2:65" s="1" customFormat="1" ht="16.5" customHeight="1">
      <c r="B173" s="142"/>
      <c r="C173" s="143" t="s">
        <v>501</v>
      </c>
      <c r="D173" s="143" t="s">
        <v>319</v>
      </c>
      <c r="E173" s="144" t="s">
        <v>9711</v>
      </c>
      <c r="F173" s="145" t="s">
        <v>15600</v>
      </c>
      <c r="G173" s="146" t="s">
        <v>444</v>
      </c>
      <c r="H173" s="147">
        <v>0.2</v>
      </c>
      <c r="I173" s="148"/>
      <c r="J173" s="149">
        <f t="shared" si="30"/>
        <v>0</v>
      </c>
      <c r="K173" s="150"/>
      <c r="L173" s="31"/>
      <c r="M173" s="151" t="s">
        <v>1</v>
      </c>
      <c r="N173" s="152" t="s">
        <v>42</v>
      </c>
      <c r="P173" s="153">
        <f t="shared" si="31"/>
        <v>0</v>
      </c>
      <c r="Q173" s="153">
        <v>0</v>
      </c>
      <c r="R173" s="153">
        <f t="shared" si="32"/>
        <v>0</v>
      </c>
      <c r="S173" s="153">
        <v>0</v>
      </c>
      <c r="T173" s="154">
        <f t="shared" si="33"/>
        <v>0</v>
      </c>
      <c r="AR173" s="155" t="s">
        <v>561</v>
      </c>
      <c r="AT173" s="155" t="s">
        <v>319</v>
      </c>
      <c r="AU173" s="155" t="s">
        <v>88</v>
      </c>
      <c r="AY173" s="16" t="s">
        <v>317</v>
      </c>
      <c r="BE173" s="156">
        <f t="shared" si="34"/>
        <v>0</v>
      </c>
      <c r="BF173" s="156">
        <f t="shared" si="35"/>
        <v>0</v>
      </c>
      <c r="BG173" s="156">
        <f t="shared" si="36"/>
        <v>0</v>
      </c>
      <c r="BH173" s="156">
        <f t="shared" si="37"/>
        <v>0</v>
      </c>
      <c r="BI173" s="156">
        <f t="shared" si="38"/>
        <v>0</v>
      </c>
      <c r="BJ173" s="16" t="s">
        <v>88</v>
      </c>
      <c r="BK173" s="156">
        <f t="shared" si="39"/>
        <v>0</v>
      </c>
      <c r="BL173" s="16" t="s">
        <v>561</v>
      </c>
      <c r="BM173" s="155" t="s">
        <v>9713</v>
      </c>
    </row>
    <row r="174" spans="2:65" s="1" customFormat="1" ht="24.15" customHeight="1">
      <c r="B174" s="142"/>
      <c r="C174" s="143" t="s">
        <v>507</v>
      </c>
      <c r="D174" s="143" t="s">
        <v>319</v>
      </c>
      <c r="E174" s="144" t="s">
        <v>9271</v>
      </c>
      <c r="F174" s="145" t="s">
        <v>9272</v>
      </c>
      <c r="G174" s="146" t="s">
        <v>467</v>
      </c>
      <c r="H174" s="147">
        <v>4</v>
      </c>
      <c r="I174" s="148"/>
      <c r="J174" s="149">
        <f t="shared" si="30"/>
        <v>0</v>
      </c>
      <c r="K174" s="150"/>
      <c r="L174" s="31"/>
      <c r="M174" s="151" t="s">
        <v>1</v>
      </c>
      <c r="N174" s="152" t="s">
        <v>42</v>
      </c>
      <c r="P174" s="153">
        <f t="shared" si="31"/>
        <v>0</v>
      </c>
      <c r="Q174" s="153">
        <v>0</v>
      </c>
      <c r="R174" s="153">
        <f t="shared" si="32"/>
        <v>0</v>
      </c>
      <c r="S174" s="153">
        <v>0</v>
      </c>
      <c r="T174" s="154">
        <f t="shared" si="33"/>
        <v>0</v>
      </c>
      <c r="AR174" s="155" t="s">
        <v>561</v>
      </c>
      <c r="AT174" s="155" t="s">
        <v>319</v>
      </c>
      <c r="AU174" s="155" t="s">
        <v>88</v>
      </c>
      <c r="AY174" s="16" t="s">
        <v>317</v>
      </c>
      <c r="BE174" s="156">
        <f t="shared" si="34"/>
        <v>0</v>
      </c>
      <c r="BF174" s="156">
        <f t="shared" si="35"/>
        <v>0</v>
      </c>
      <c r="BG174" s="156">
        <f t="shared" si="36"/>
        <v>0</v>
      </c>
      <c r="BH174" s="156">
        <f t="shared" si="37"/>
        <v>0</v>
      </c>
      <c r="BI174" s="156">
        <f t="shared" si="38"/>
        <v>0</v>
      </c>
      <c r="BJ174" s="16" t="s">
        <v>88</v>
      </c>
      <c r="BK174" s="156">
        <f t="shared" si="39"/>
        <v>0</v>
      </c>
      <c r="BL174" s="16" t="s">
        <v>561</v>
      </c>
      <c r="BM174" s="155" t="s">
        <v>9714</v>
      </c>
    </row>
    <row r="175" spans="2:65" s="1" customFormat="1" ht="16.5" customHeight="1">
      <c r="B175" s="142"/>
      <c r="C175" s="143" t="s">
        <v>703</v>
      </c>
      <c r="D175" s="143" t="s">
        <v>319</v>
      </c>
      <c r="E175" s="144" t="s">
        <v>9715</v>
      </c>
      <c r="F175" s="145" t="s">
        <v>1</v>
      </c>
      <c r="G175" s="146" t="s">
        <v>1</v>
      </c>
      <c r="H175" s="147">
        <v>0</v>
      </c>
      <c r="I175" s="148"/>
      <c r="J175" s="149">
        <f t="shared" si="30"/>
        <v>0</v>
      </c>
      <c r="K175" s="150"/>
      <c r="L175" s="31"/>
      <c r="M175" s="151" t="s">
        <v>1</v>
      </c>
      <c r="N175" s="152" t="s">
        <v>42</v>
      </c>
      <c r="P175" s="153">
        <f t="shared" si="31"/>
        <v>0</v>
      </c>
      <c r="Q175" s="153">
        <v>0</v>
      </c>
      <c r="R175" s="153">
        <f t="shared" si="32"/>
        <v>0</v>
      </c>
      <c r="S175" s="153">
        <v>0</v>
      </c>
      <c r="T175" s="154">
        <f t="shared" si="33"/>
        <v>0</v>
      </c>
      <c r="AR175" s="155" t="s">
        <v>561</v>
      </c>
      <c r="AT175" s="155" t="s">
        <v>319</v>
      </c>
      <c r="AU175" s="155" t="s">
        <v>88</v>
      </c>
      <c r="AY175" s="16" t="s">
        <v>317</v>
      </c>
      <c r="BE175" s="156">
        <f t="shared" si="34"/>
        <v>0</v>
      </c>
      <c r="BF175" s="156">
        <f t="shared" si="35"/>
        <v>0</v>
      </c>
      <c r="BG175" s="156">
        <f t="shared" si="36"/>
        <v>0</v>
      </c>
      <c r="BH175" s="156">
        <f t="shared" si="37"/>
        <v>0</v>
      </c>
      <c r="BI175" s="156">
        <f t="shared" si="38"/>
        <v>0</v>
      </c>
      <c r="BJ175" s="16" t="s">
        <v>88</v>
      </c>
      <c r="BK175" s="156">
        <f t="shared" si="39"/>
        <v>0</v>
      </c>
      <c r="BL175" s="16" t="s">
        <v>561</v>
      </c>
      <c r="BM175" s="155" t="s">
        <v>9716</v>
      </c>
    </row>
    <row r="176" spans="2:65" s="1" customFormat="1" ht="16.5" customHeight="1">
      <c r="B176" s="142"/>
      <c r="C176" s="143" t="s">
        <v>647</v>
      </c>
      <c r="D176" s="143" t="s">
        <v>319</v>
      </c>
      <c r="E176" s="144" t="s">
        <v>9717</v>
      </c>
      <c r="F176" s="145" t="s">
        <v>1</v>
      </c>
      <c r="G176" s="146" t="s">
        <v>1</v>
      </c>
      <c r="H176" s="147">
        <v>0</v>
      </c>
      <c r="I176" s="148"/>
      <c r="J176" s="149">
        <f t="shared" si="30"/>
        <v>0</v>
      </c>
      <c r="K176" s="150"/>
      <c r="L176" s="31"/>
      <c r="M176" s="151" t="s">
        <v>1</v>
      </c>
      <c r="N176" s="152" t="s">
        <v>42</v>
      </c>
      <c r="P176" s="153">
        <f t="shared" si="31"/>
        <v>0</v>
      </c>
      <c r="Q176" s="153">
        <v>0</v>
      </c>
      <c r="R176" s="153">
        <f t="shared" si="32"/>
        <v>0</v>
      </c>
      <c r="S176" s="153">
        <v>0</v>
      </c>
      <c r="T176" s="154">
        <f t="shared" si="33"/>
        <v>0</v>
      </c>
      <c r="AR176" s="155" t="s">
        <v>561</v>
      </c>
      <c r="AT176" s="155" t="s">
        <v>319</v>
      </c>
      <c r="AU176" s="155" t="s">
        <v>88</v>
      </c>
      <c r="AY176" s="16" t="s">
        <v>317</v>
      </c>
      <c r="BE176" s="156">
        <f t="shared" si="34"/>
        <v>0</v>
      </c>
      <c r="BF176" s="156">
        <f t="shared" si="35"/>
        <v>0</v>
      </c>
      <c r="BG176" s="156">
        <f t="shared" si="36"/>
        <v>0</v>
      </c>
      <c r="BH176" s="156">
        <f t="shared" si="37"/>
        <v>0</v>
      </c>
      <c r="BI176" s="156">
        <f t="shared" si="38"/>
        <v>0</v>
      </c>
      <c r="BJ176" s="16" t="s">
        <v>88</v>
      </c>
      <c r="BK176" s="156">
        <f t="shared" si="39"/>
        <v>0</v>
      </c>
      <c r="BL176" s="16" t="s">
        <v>561</v>
      </c>
      <c r="BM176" s="155" t="s">
        <v>9718</v>
      </c>
    </row>
    <row r="177" spans="2:65" s="1" customFormat="1" ht="24.15" customHeight="1">
      <c r="B177" s="142"/>
      <c r="C177" s="143" t="s">
        <v>712</v>
      </c>
      <c r="D177" s="143" t="s">
        <v>319</v>
      </c>
      <c r="E177" s="144" t="s">
        <v>9719</v>
      </c>
      <c r="F177" s="145" t="s">
        <v>9720</v>
      </c>
      <c r="G177" s="146" t="s">
        <v>639</v>
      </c>
      <c r="H177" s="198"/>
      <c r="I177" s="148"/>
      <c r="J177" s="149">
        <f t="shared" si="30"/>
        <v>0</v>
      </c>
      <c r="K177" s="150"/>
      <c r="L177" s="31"/>
      <c r="M177" s="151" t="s">
        <v>1</v>
      </c>
      <c r="N177" s="152" t="s">
        <v>42</v>
      </c>
      <c r="P177" s="153">
        <f t="shared" si="31"/>
        <v>0</v>
      </c>
      <c r="Q177" s="153">
        <v>0</v>
      </c>
      <c r="R177" s="153">
        <f t="shared" si="32"/>
        <v>0</v>
      </c>
      <c r="S177" s="153">
        <v>0</v>
      </c>
      <c r="T177" s="154">
        <f t="shared" si="33"/>
        <v>0</v>
      </c>
      <c r="AR177" s="155" t="s">
        <v>561</v>
      </c>
      <c r="AT177" s="155" t="s">
        <v>319</v>
      </c>
      <c r="AU177" s="155" t="s">
        <v>88</v>
      </c>
      <c r="AY177" s="16" t="s">
        <v>317</v>
      </c>
      <c r="BE177" s="156">
        <f t="shared" si="34"/>
        <v>0</v>
      </c>
      <c r="BF177" s="156">
        <f t="shared" si="35"/>
        <v>0</v>
      </c>
      <c r="BG177" s="156">
        <f t="shared" si="36"/>
        <v>0</v>
      </c>
      <c r="BH177" s="156">
        <f t="shared" si="37"/>
        <v>0</v>
      </c>
      <c r="BI177" s="156">
        <f t="shared" si="38"/>
        <v>0</v>
      </c>
      <c r="BJ177" s="16" t="s">
        <v>88</v>
      </c>
      <c r="BK177" s="156">
        <f t="shared" si="39"/>
        <v>0</v>
      </c>
      <c r="BL177" s="16" t="s">
        <v>561</v>
      </c>
      <c r="BM177" s="155" t="s">
        <v>9722</v>
      </c>
    </row>
    <row r="178" spans="2:65" s="11" customFormat="1" ht="25.9" customHeight="1">
      <c r="B178" s="130"/>
      <c r="D178" s="131" t="s">
        <v>75</v>
      </c>
      <c r="E178" s="132" t="s">
        <v>499</v>
      </c>
      <c r="F178" s="132" t="s">
        <v>500</v>
      </c>
      <c r="I178" s="133"/>
      <c r="J178" s="134">
        <f>BK178</f>
        <v>0</v>
      </c>
      <c r="L178" s="130"/>
      <c r="M178" s="135"/>
      <c r="P178" s="136">
        <f>P179</f>
        <v>0</v>
      </c>
      <c r="R178" s="136">
        <f>R179</f>
        <v>0</v>
      </c>
      <c r="T178" s="137">
        <f>T179</f>
        <v>0</v>
      </c>
      <c r="AR178" s="131" t="s">
        <v>341</v>
      </c>
      <c r="AT178" s="138" t="s">
        <v>75</v>
      </c>
      <c r="AU178" s="138" t="s">
        <v>76</v>
      </c>
      <c r="AY178" s="131" t="s">
        <v>317</v>
      </c>
      <c r="BK178" s="139">
        <f>BK179</f>
        <v>0</v>
      </c>
    </row>
    <row r="179" spans="2:65" s="1" customFormat="1" ht="37.75" customHeight="1">
      <c r="B179" s="142"/>
      <c r="C179" s="143" t="s">
        <v>650</v>
      </c>
      <c r="D179" s="143" t="s">
        <v>319</v>
      </c>
      <c r="E179" s="144" t="s">
        <v>744</v>
      </c>
      <c r="F179" s="145" t="s">
        <v>745</v>
      </c>
      <c r="G179" s="146" t="s">
        <v>746</v>
      </c>
      <c r="H179" s="147">
        <v>5</v>
      </c>
      <c r="I179" s="148"/>
      <c r="J179" s="149">
        <f>ROUND(I179*H179,2)</f>
        <v>0</v>
      </c>
      <c r="K179" s="150"/>
      <c r="L179" s="31"/>
      <c r="M179" s="190" t="s">
        <v>1</v>
      </c>
      <c r="N179" s="191" t="s">
        <v>42</v>
      </c>
      <c r="O179" s="192"/>
      <c r="P179" s="193">
        <f>O179*H179</f>
        <v>0</v>
      </c>
      <c r="Q179" s="193">
        <v>0</v>
      </c>
      <c r="R179" s="193">
        <f>Q179*H179</f>
        <v>0</v>
      </c>
      <c r="S179" s="193">
        <v>0</v>
      </c>
      <c r="T179" s="194">
        <f>S179*H179</f>
        <v>0</v>
      </c>
      <c r="AR179" s="155" t="s">
        <v>505</v>
      </c>
      <c r="AT179" s="155" t="s">
        <v>319</v>
      </c>
      <c r="AU179" s="155" t="s">
        <v>83</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505</v>
      </c>
      <c r="BM179" s="155" t="s">
        <v>17153</v>
      </c>
    </row>
    <row r="180" spans="2:65" s="1" customFormat="1" ht="7" customHeight="1">
      <c r="B180" s="46"/>
      <c r="C180" s="47"/>
      <c r="D180" s="47"/>
      <c r="E180" s="47"/>
      <c r="F180" s="47"/>
      <c r="G180" s="47"/>
      <c r="H180" s="47"/>
      <c r="I180" s="47"/>
      <c r="J180" s="47"/>
      <c r="K180" s="47"/>
      <c r="L180" s="31"/>
    </row>
  </sheetData>
  <autoFilter ref="C125:K179" xr:uid="{00000000-0009-0000-0000-000019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1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158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16606</v>
      </c>
      <c r="F9" s="263"/>
      <c r="G9" s="263"/>
      <c r="H9" s="263"/>
      <c r="L9" s="31"/>
    </row>
    <row r="10" spans="2:46" s="1" customFormat="1" ht="12" customHeight="1">
      <c r="B10" s="31"/>
      <c r="D10" s="26" t="s">
        <v>287</v>
      </c>
      <c r="L10" s="31"/>
    </row>
    <row r="11" spans="2:46" s="1" customFormat="1" ht="16.5" customHeight="1">
      <c r="B11" s="31"/>
      <c r="E11" s="243" t="s">
        <v>9724</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ROUND(J125,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ROUND((SUM(BE125:BE218)),  2)</f>
        <v>0</v>
      </c>
      <c r="G35" s="99"/>
      <c r="H35" s="99"/>
      <c r="I35" s="100">
        <v>0.2</v>
      </c>
      <c r="J35" s="98">
        <f>ROUND(((SUM(BE125:BE218))*I35),  2)</f>
        <v>0</v>
      </c>
      <c r="L35" s="31"/>
    </row>
    <row r="36" spans="2:12" s="1" customFormat="1" ht="14.4" customHeight="1">
      <c r="B36" s="31"/>
      <c r="E36" s="36" t="s">
        <v>42</v>
      </c>
      <c r="F36" s="98">
        <f>ROUND((SUM(BF125:BF218)),  2)</f>
        <v>0</v>
      </c>
      <c r="G36" s="99"/>
      <c r="H36" s="99"/>
      <c r="I36" s="100">
        <v>0.2</v>
      </c>
      <c r="J36" s="98">
        <f>ROUND(((SUM(BF125:BF218))*I36),  2)</f>
        <v>0</v>
      </c>
      <c r="L36" s="31"/>
    </row>
    <row r="37" spans="2:12" s="1" customFormat="1" ht="14.4" hidden="1" customHeight="1">
      <c r="B37" s="31"/>
      <c r="E37" s="26" t="s">
        <v>43</v>
      </c>
      <c r="F37" s="87">
        <f>ROUND((SUM(BG125:BG218)),  2)</f>
        <v>0</v>
      </c>
      <c r="I37" s="101">
        <v>0.2</v>
      </c>
      <c r="J37" s="87">
        <f>0</f>
        <v>0</v>
      </c>
      <c r="L37" s="31"/>
    </row>
    <row r="38" spans="2:12" s="1" customFormat="1" ht="14.4" hidden="1" customHeight="1">
      <c r="B38" s="31"/>
      <c r="E38" s="26" t="s">
        <v>44</v>
      </c>
      <c r="F38" s="87">
        <f>ROUND((SUM(BH125:BH218)),  2)</f>
        <v>0</v>
      </c>
      <c r="I38" s="101">
        <v>0.2</v>
      </c>
      <c r="J38" s="87">
        <f>0</f>
        <v>0</v>
      </c>
      <c r="L38" s="31"/>
    </row>
    <row r="39" spans="2:12" s="1" customFormat="1" ht="14.4" hidden="1" customHeight="1">
      <c r="B39" s="31"/>
      <c r="E39" s="36" t="s">
        <v>45</v>
      </c>
      <c r="F39" s="98">
        <f>ROUND((SUM(BI125:BI218)),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16606</v>
      </c>
      <c r="F87" s="263"/>
      <c r="G87" s="263"/>
      <c r="H87" s="263"/>
      <c r="L87" s="31"/>
    </row>
    <row r="88" spans="2:12" s="1" customFormat="1" ht="12" customHeight="1">
      <c r="B88" s="31"/>
      <c r="C88" s="26" t="s">
        <v>287</v>
      </c>
      <c r="L88" s="31"/>
    </row>
    <row r="89" spans="2:12" s="1" customFormat="1" ht="16.5" customHeight="1">
      <c r="B89" s="31"/>
      <c r="E89" s="243" t="str">
        <f>E11</f>
        <v>E.6-E.7 - Vykurovanie a chladenie</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J125</f>
        <v>0</v>
      </c>
      <c r="L98" s="31"/>
      <c r="AU98" s="16" t="s">
        <v>296</v>
      </c>
    </row>
    <row r="99" spans="2:47" s="8" customFormat="1" ht="25" customHeight="1">
      <c r="B99" s="113"/>
      <c r="D99" s="114" t="s">
        <v>297</v>
      </c>
      <c r="E99" s="115"/>
      <c r="F99" s="115"/>
      <c r="G99" s="115"/>
      <c r="H99" s="115"/>
      <c r="I99" s="115"/>
      <c r="J99" s="116">
        <f>J126</f>
        <v>0</v>
      </c>
      <c r="L99" s="113"/>
    </row>
    <row r="100" spans="2:47" s="9" customFormat="1" ht="19.899999999999999" customHeight="1">
      <c r="B100" s="117"/>
      <c r="D100" s="118" t="s">
        <v>17154</v>
      </c>
      <c r="E100" s="119"/>
      <c r="F100" s="119"/>
      <c r="G100" s="119"/>
      <c r="H100" s="119"/>
      <c r="I100" s="119"/>
      <c r="J100" s="120">
        <f>J127</f>
        <v>0</v>
      </c>
      <c r="L100" s="117"/>
    </row>
    <row r="101" spans="2:47" s="8" customFormat="1" ht="25" customHeight="1">
      <c r="B101" s="113"/>
      <c r="D101" s="114" t="s">
        <v>938</v>
      </c>
      <c r="E101" s="115"/>
      <c r="F101" s="115"/>
      <c r="G101" s="115"/>
      <c r="H101" s="115"/>
      <c r="I101" s="115"/>
      <c r="J101" s="116">
        <f>J150</f>
        <v>0</v>
      </c>
      <c r="L101" s="113"/>
    </row>
    <row r="102" spans="2:47" s="9" customFormat="1" ht="19.899999999999999" customHeight="1">
      <c r="B102" s="117"/>
      <c r="D102" s="118" t="s">
        <v>9726</v>
      </c>
      <c r="E102" s="119"/>
      <c r="F102" s="119"/>
      <c r="G102" s="119"/>
      <c r="H102" s="119"/>
      <c r="I102" s="119"/>
      <c r="J102" s="120">
        <f>J151</f>
        <v>0</v>
      </c>
      <c r="L102" s="117"/>
    </row>
    <row r="103" spans="2:47" s="8" customFormat="1" ht="25" customHeight="1">
      <c r="B103" s="113"/>
      <c r="D103" s="114" t="s">
        <v>302</v>
      </c>
      <c r="E103" s="115"/>
      <c r="F103" s="115"/>
      <c r="G103" s="115"/>
      <c r="H103" s="115"/>
      <c r="I103" s="115"/>
      <c r="J103" s="116">
        <f>J206</f>
        <v>0</v>
      </c>
      <c r="L103" s="113"/>
    </row>
    <row r="104" spans="2:47" s="1" customFormat="1" ht="21.75" customHeight="1">
      <c r="B104" s="31"/>
      <c r="L104" s="31"/>
    </row>
    <row r="105" spans="2:47" s="1" customFormat="1" ht="7" customHeight="1">
      <c r="B105" s="46"/>
      <c r="C105" s="47"/>
      <c r="D105" s="47"/>
      <c r="E105" s="47"/>
      <c r="F105" s="47"/>
      <c r="G105" s="47"/>
      <c r="H105" s="47"/>
      <c r="I105" s="47"/>
      <c r="J105" s="47"/>
      <c r="K105" s="47"/>
      <c r="L105" s="31"/>
    </row>
    <row r="109" spans="2:47" s="1" customFormat="1" ht="7" customHeight="1">
      <c r="B109" s="48"/>
      <c r="C109" s="49"/>
      <c r="D109" s="49"/>
      <c r="E109" s="49"/>
      <c r="F109" s="49"/>
      <c r="G109" s="49"/>
      <c r="H109" s="49"/>
      <c r="I109" s="49"/>
      <c r="J109" s="49"/>
      <c r="K109" s="49"/>
      <c r="L109" s="31"/>
    </row>
    <row r="110" spans="2:47" s="1" customFormat="1" ht="25" customHeight="1">
      <c r="B110" s="31"/>
      <c r="C110" s="20" t="s">
        <v>303</v>
      </c>
      <c r="L110" s="31"/>
    </row>
    <row r="111" spans="2:47" s="1" customFormat="1" ht="7" customHeight="1">
      <c r="B111" s="31"/>
      <c r="L111" s="31"/>
    </row>
    <row r="112" spans="2:47" s="1" customFormat="1" ht="12" customHeight="1">
      <c r="B112" s="31"/>
      <c r="C112" s="26" t="s">
        <v>15</v>
      </c>
      <c r="L112" s="31"/>
    </row>
    <row r="113" spans="2:65" s="1" customFormat="1" ht="26.25" customHeight="1">
      <c r="B113" s="31"/>
      <c r="E113" s="261" t="str">
        <f>E7</f>
        <v>Dostavba a rekonštrukcia lôžkovej časti Nemocnice s poliklinikou v Spišskej Novej Vsi</v>
      </c>
      <c r="F113" s="262"/>
      <c r="G113" s="262"/>
      <c r="H113" s="262"/>
      <c r="L113" s="31"/>
    </row>
    <row r="114" spans="2:65" ht="12" customHeight="1">
      <c r="B114" s="19"/>
      <c r="C114" s="26" t="s">
        <v>285</v>
      </c>
      <c r="L114" s="19"/>
    </row>
    <row r="115" spans="2:65" s="1" customFormat="1" ht="16.5" customHeight="1">
      <c r="B115" s="31"/>
      <c r="E115" s="261" t="s">
        <v>16606</v>
      </c>
      <c r="F115" s="263"/>
      <c r="G115" s="263"/>
      <c r="H115" s="263"/>
      <c r="L115" s="31"/>
    </row>
    <row r="116" spans="2:65" s="1" customFormat="1" ht="12" customHeight="1">
      <c r="B116" s="31"/>
      <c r="C116" s="26" t="s">
        <v>287</v>
      </c>
      <c r="L116" s="31"/>
    </row>
    <row r="117" spans="2:65" s="1" customFormat="1" ht="16.5" customHeight="1">
      <c r="B117" s="31"/>
      <c r="E117" s="243" t="str">
        <f>E11</f>
        <v>E.6-E.7 - Vykurovanie a chladenie</v>
      </c>
      <c r="F117" s="263"/>
      <c r="G117" s="263"/>
      <c r="H117" s="263"/>
      <c r="L117" s="31"/>
    </row>
    <row r="118" spans="2:65" s="1" customFormat="1" ht="7" customHeight="1">
      <c r="B118" s="31"/>
      <c r="L118" s="31"/>
    </row>
    <row r="119" spans="2:65" s="1" customFormat="1" ht="12" customHeight="1">
      <c r="B119" s="31"/>
      <c r="C119" s="26" t="s">
        <v>19</v>
      </c>
      <c r="F119" s="24" t="str">
        <f>F14</f>
        <v>parc.č.:1094/1,17,81,82,98,99,1095,1096,9243/18</v>
      </c>
      <c r="I119" s="26" t="s">
        <v>21</v>
      </c>
      <c r="J119" s="54" t="str">
        <f>IF(J14="","",J14)</f>
        <v>6. 3. 2024</v>
      </c>
      <c r="L119" s="31"/>
    </row>
    <row r="120" spans="2:65" s="1" customFormat="1" ht="7" customHeight="1">
      <c r="B120" s="31"/>
      <c r="L120" s="31"/>
    </row>
    <row r="121" spans="2:65" s="1" customFormat="1" ht="25.65" customHeight="1">
      <c r="B121" s="31"/>
      <c r="C121" s="26" t="s">
        <v>23</v>
      </c>
      <c r="F121" s="24" t="str">
        <f>E17</f>
        <v>Nemocnica s poliklinikou, Spišská Nová Ves</v>
      </c>
      <c r="I121" s="26" t="s">
        <v>29</v>
      </c>
      <c r="J121" s="29" t="str">
        <f>E23</f>
        <v>d.g.A. design graphic architecture s.r.o.</v>
      </c>
      <c r="L121" s="31"/>
    </row>
    <row r="122" spans="2:65" s="1" customFormat="1" ht="15.15" customHeight="1">
      <c r="B122" s="31"/>
      <c r="C122" s="26" t="s">
        <v>27</v>
      </c>
      <c r="F122" s="24" t="str">
        <f>IF(E20="","",E20)</f>
        <v>Vyplň údaj</v>
      </c>
      <c r="I122" s="26" t="s">
        <v>32</v>
      </c>
      <c r="J122" s="29" t="str">
        <f>E26</f>
        <v xml:space="preserve"> </v>
      </c>
      <c r="L122" s="31"/>
    </row>
    <row r="123" spans="2:65" s="1" customFormat="1" ht="10.25" customHeight="1">
      <c r="B123" s="31"/>
      <c r="L123" s="31"/>
    </row>
    <row r="124" spans="2:65" s="10" customFormat="1" ht="29.25" customHeight="1">
      <c r="B124" s="121"/>
      <c r="C124" s="122" t="s">
        <v>304</v>
      </c>
      <c r="D124" s="123" t="s">
        <v>61</v>
      </c>
      <c r="E124" s="123" t="s">
        <v>57</v>
      </c>
      <c r="F124" s="123" t="s">
        <v>58</v>
      </c>
      <c r="G124" s="123" t="s">
        <v>305</v>
      </c>
      <c r="H124" s="123" t="s">
        <v>306</v>
      </c>
      <c r="I124" s="123" t="s">
        <v>307</v>
      </c>
      <c r="J124" s="124" t="s">
        <v>294</v>
      </c>
      <c r="K124" s="125" t="s">
        <v>308</v>
      </c>
      <c r="L124" s="121"/>
      <c r="M124" s="61" t="s">
        <v>1</v>
      </c>
      <c r="N124" s="62" t="s">
        <v>40</v>
      </c>
      <c r="O124" s="62" t="s">
        <v>309</v>
      </c>
      <c r="P124" s="62" t="s">
        <v>310</v>
      </c>
      <c r="Q124" s="62" t="s">
        <v>311</v>
      </c>
      <c r="R124" s="62" t="s">
        <v>312</v>
      </c>
      <c r="S124" s="62" t="s">
        <v>313</v>
      </c>
      <c r="T124" s="63" t="s">
        <v>314</v>
      </c>
    </row>
    <row r="125" spans="2:65" s="1" customFormat="1" ht="22.75" customHeight="1">
      <c r="B125" s="31"/>
      <c r="C125" s="66" t="s">
        <v>295</v>
      </c>
      <c r="J125" s="126">
        <f>BK125</f>
        <v>0</v>
      </c>
      <c r="L125" s="31"/>
      <c r="M125" s="64"/>
      <c r="N125" s="55"/>
      <c r="O125" s="55"/>
      <c r="P125" s="127">
        <f>P126+P150+P206</f>
        <v>0</v>
      </c>
      <c r="Q125" s="55"/>
      <c r="R125" s="127">
        <f>R126+R150+R206</f>
        <v>0</v>
      </c>
      <c r="S125" s="55"/>
      <c r="T125" s="128">
        <f>T126+T150+T206</f>
        <v>0</v>
      </c>
      <c r="AT125" s="16" t="s">
        <v>75</v>
      </c>
      <c r="AU125" s="16" t="s">
        <v>296</v>
      </c>
      <c r="BK125" s="129">
        <f>BK126+BK150+BK206</f>
        <v>0</v>
      </c>
    </row>
    <row r="126" spans="2:65" s="11" customFormat="1" ht="25.9" customHeight="1">
      <c r="B126" s="130"/>
      <c r="D126" s="131" t="s">
        <v>75</v>
      </c>
      <c r="E126" s="132" t="s">
        <v>315</v>
      </c>
      <c r="F126" s="132" t="s">
        <v>316</v>
      </c>
      <c r="I126" s="133"/>
      <c r="J126" s="134">
        <f>BK126</f>
        <v>0</v>
      </c>
      <c r="L126" s="130"/>
      <c r="M126" s="135"/>
      <c r="P126" s="136">
        <f>P127</f>
        <v>0</v>
      </c>
      <c r="R126" s="136">
        <f>R127</f>
        <v>0</v>
      </c>
      <c r="T126" s="137">
        <f>T127</f>
        <v>0</v>
      </c>
      <c r="AR126" s="131" t="s">
        <v>83</v>
      </c>
      <c r="AT126" s="138" t="s">
        <v>75</v>
      </c>
      <c r="AU126" s="138" t="s">
        <v>76</v>
      </c>
      <c r="AY126" s="131" t="s">
        <v>317</v>
      </c>
      <c r="BK126" s="139">
        <f>BK127</f>
        <v>0</v>
      </c>
    </row>
    <row r="127" spans="2:65" s="11" customFormat="1" ht="22.75" customHeight="1">
      <c r="B127" s="130"/>
      <c r="D127" s="131" t="s">
        <v>75</v>
      </c>
      <c r="E127" s="140" t="s">
        <v>83</v>
      </c>
      <c r="F127" s="140" t="s">
        <v>17155</v>
      </c>
      <c r="I127" s="133"/>
      <c r="J127" s="141">
        <f>BK127</f>
        <v>0</v>
      </c>
      <c r="L127" s="130"/>
      <c r="M127" s="135"/>
      <c r="P127" s="136">
        <f>SUM(P128:P149)</f>
        <v>0</v>
      </c>
      <c r="R127" s="136">
        <f>SUM(R128:R149)</f>
        <v>0</v>
      </c>
      <c r="T127" s="137">
        <f>SUM(T128:T149)</f>
        <v>0</v>
      </c>
      <c r="AR127" s="131" t="s">
        <v>83</v>
      </c>
      <c r="AT127" s="138" t="s">
        <v>75</v>
      </c>
      <c r="AU127" s="138" t="s">
        <v>83</v>
      </c>
      <c r="AY127" s="131" t="s">
        <v>317</v>
      </c>
      <c r="BK127" s="139">
        <f>SUM(BK128:BK149)</f>
        <v>0</v>
      </c>
    </row>
    <row r="128" spans="2:65" s="1" customFormat="1" ht="16.5" customHeight="1">
      <c r="B128" s="142"/>
      <c r="C128" s="143" t="s">
        <v>83</v>
      </c>
      <c r="D128" s="143" t="s">
        <v>319</v>
      </c>
      <c r="E128" s="144" t="s">
        <v>17156</v>
      </c>
      <c r="F128" s="145" t="s">
        <v>1</v>
      </c>
      <c r="G128" s="146" t="s">
        <v>1</v>
      </c>
      <c r="H128" s="147">
        <v>0</v>
      </c>
      <c r="I128" s="148"/>
      <c r="J128" s="149">
        <f t="shared" ref="J128:J149" si="0">ROUND(I128*H128,2)</f>
        <v>0</v>
      </c>
      <c r="K128" s="150"/>
      <c r="L128" s="31"/>
      <c r="M128" s="151" t="s">
        <v>1</v>
      </c>
      <c r="N128" s="152" t="s">
        <v>42</v>
      </c>
      <c r="P128" s="153">
        <f t="shared" ref="P128:P149" si="1">O128*H128</f>
        <v>0</v>
      </c>
      <c r="Q128" s="153">
        <v>0</v>
      </c>
      <c r="R128" s="153">
        <f t="shared" ref="R128:R149" si="2">Q128*H128</f>
        <v>0</v>
      </c>
      <c r="S128" s="153">
        <v>0</v>
      </c>
      <c r="T128" s="154">
        <f t="shared" ref="T128:T149" si="3">S128*H128</f>
        <v>0</v>
      </c>
      <c r="AR128" s="155" t="s">
        <v>323</v>
      </c>
      <c r="AT128" s="155" t="s">
        <v>319</v>
      </c>
      <c r="AU128" s="155" t="s">
        <v>88</v>
      </c>
      <c r="AY128" s="16" t="s">
        <v>317</v>
      </c>
      <c r="BE128" s="156">
        <f t="shared" ref="BE128:BE149" si="4">IF(N128="základná",J128,0)</f>
        <v>0</v>
      </c>
      <c r="BF128" s="156">
        <f t="shared" ref="BF128:BF149" si="5">IF(N128="znížená",J128,0)</f>
        <v>0</v>
      </c>
      <c r="BG128" s="156">
        <f t="shared" ref="BG128:BG149" si="6">IF(N128="zákl. prenesená",J128,0)</f>
        <v>0</v>
      </c>
      <c r="BH128" s="156">
        <f t="shared" ref="BH128:BH149" si="7">IF(N128="zníž. prenesená",J128,0)</f>
        <v>0</v>
      </c>
      <c r="BI128" s="156">
        <f t="shared" ref="BI128:BI149" si="8">IF(N128="nulová",J128,0)</f>
        <v>0</v>
      </c>
      <c r="BJ128" s="16" t="s">
        <v>88</v>
      </c>
      <c r="BK128" s="156">
        <f t="shared" ref="BK128:BK149" si="9">ROUND(I128*H128,2)</f>
        <v>0</v>
      </c>
      <c r="BL128" s="16" t="s">
        <v>323</v>
      </c>
      <c r="BM128" s="155" t="s">
        <v>88</v>
      </c>
    </row>
    <row r="129" spans="2:65" s="1" customFormat="1" ht="24.15" customHeight="1">
      <c r="B129" s="142"/>
      <c r="C129" s="143" t="s">
        <v>1697</v>
      </c>
      <c r="D129" s="143" t="s">
        <v>319</v>
      </c>
      <c r="E129" s="144" t="s">
        <v>17157</v>
      </c>
      <c r="F129" s="145" t="s">
        <v>17158</v>
      </c>
      <c r="G129" s="146" t="s">
        <v>322</v>
      </c>
      <c r="H129" s="147">
        <v>1265</v>
      </c>
      <c r="I129" s="148"/>
      <c r="J129" s="149">
        <f t="shared" si="0"/>
        <v>0</v>
      </c>
      <c r="K129" s="150"/>
      <c r="L129" s="31"/>
      <c r="M129" s="151" t="s">
        <v>1</v>
      </c>
      <c r="N129" s="152" t="s">
        <v>42</v>
      </c>
      <c r="P129" s="153">
        <f t="shared" si="1"/>
        <v>0</v>
      </c>
      <c r="Q129" s="153">
        <v>0</v>
      </c>
      <c r="R129" s="153">
        <f t="shared" si="2"/>
        <v>0</v>
      </c>
      <c r="S129" s="153">
        <v>0</v>
      </c>
      <c r="T129" s="154">
        <f t="shared" si="3"/>
        <v>0</v>
      </c>
      <c r="AR129" s="155" t="s">
        <v>323</v>
      </c>
      <c r="AT129" s="155" t="s">
        <v>319</v>
      </c>
      <c r="AU129" s="155" t="s">
        <v>88</v>
      </c>
      <c r="AY129" s="16" t="s">
        <v>317</v>
      </c>
      <c r="BE129" s="156">
        <f t="shared" si="4"/>
        <v>0</v>
      </c>
      <c r="BF129" s="156">
        <f t="shared" si="5"/>
        <v>0</v>
      </c>
      <c r="BG129" s="156">
        <f t="shared" si="6"/>
        <v>0</v>
      </c>
      <c r="BH129" s="156">
        <f t="shared" si="7"/>
        <v>0</v>
      </c>
      <c r="BI129" s="156">
        <f t="shared" si="8"/>
        <v>0</v>
      </c>
      <c r="BJ129" s="16" t="s">
        <v>88</v>
      </c>
      <c r="BK129" s="156">
        <f t="shared" si="9"/>
        <v>0</v>
      </c>
      <c r="BL129" s="16" t="s">
        <v>323</v>
      </c>
      <c r="BM129" s="155" t="s">
        <v>323</v>
      </c>
    </row>
    <row r="130" spans="2:65" s="1" customFormat="1" ht="44.25" customHeight="1">
      <c r="B130" s="142"/>
      <c r="C130" s="143" t="s">
        <v>1704</v>
      </c>
      <c r="D130" s="143" t="s">
        <v>319</v>
      </c>
      <c r="E130" s="144" t="s">
        <v>16640</v>
      </c>
      <c r="F130" s="145" t="s">
        <v>17159</v>
      </c>
      <c r="G130" s="146" t="s">
        <v>322</v>
      </c>
      <c r="H130" s="147">
        <v>632.5</v>
      </c>
      <c r="I130" s="148"/>
      <c r="J130" s="149">
        <f t="shared" si="0"/>
        <v>0</v>
      </c>
      <c r="K130" s="150"/>
      <c r="L130" s="31"/>
      <c r="M130" s="151" t="s">
        <v>1</v>
      </c>
      <c r="N130" s="152" t="s">
        <v>42</v>
      </c>
      <c r="P130" s="153">
        <f t="shared" si="1"/>
        <v>0</v>
      </c>
      <c r="Q130" s="153">
        <v>0</v>
      </c>
      <c r="R130" s="153">
        <f t="shared" si="2"/>
        <v>0</v>
      </c>
      <c r="S130" s="153">
        <v>0</v>
      </c>
      <c r="T130" s="154">
        <f t="shared" si="3"/>
        <v>0</v>
      </c>
      <c r="AR130" s="155" t="s">
        <v>323</v>
      </c>
      <c r="AT130" s="155" t="s">
        <v>319</v>
      </c>
      <c r="AU130" s="155" t="s">
        <v>88</v>
      </c>
      <c r="AY130" s="16" t="s">
        <v>317</v>
      </c>
      <c r="BE130" s="156">
        <f t="shared" si="4"/>
        <v>0</v>
      </c>
      <c r="BF130" s="156">
        <f t="shared" si="5"/>
        <v>0</v>
      </c>
      <c r="BG130" s="156">
        <f t="shared" si="6"/>
        <v>0</v>
      </c>
      <c r="BH130" s="156">
        <f t="shared" si="7"/>
        <v>0</v>
      </c>
      <c r="BI130" s="156">
        <f t="shared" si="8"/>
        <v>0</v>
      </c>
      <c r="BJ130" s="16" t="s">
        <v>88</v>
      </c>
      <c r="BK130" s="156">
        <f t="shared" si="9"/>
        <v>0</v>
      </c>
      <c r="BL130" s="16" t="s">
        <v>323</v>
      </c>
      <c r="BM130" s="155" t="s">
        <v>346</v>
      </c>
    </row>
    <row r="131" spans="2:65" s="1" customFormat="1" ht="37.75" customHeight="1">
      <c r="B131" s="142"/>
      <c r="C131" s="143" t="s">
        <v>1722</v>
      </c>
      <c r="D131" s="143" t="s">
        <v>319</v>
      </c>
      <c r="E131" s="144" t="s">
        <v>17160</v>
      </c>
      <c r="F131" s="145" t="s">
        <v>17161</v>
      </c>
      <c r="G131" s="146" t="s">
        <v>322</v>
      </c>
      <c r="H131" s="147">
        <v>644</v>
      </c>
      <c r="I131" s="148"/>
      <c r="J131" s="149">
        <f t="shared" si="0"/>
        <v>0</v>
      </c>
      <c r="K131" s="150"/>
      <c r="L131" s="31"/>
      <c r="M131" s="151" t="s">
        <v>1</v>
      </c>
      <c r="N131" s="152" t="s">
        <v>42</v>
      </c>
      <c r="P131" s="153">
        <f t="shared" si="1"/>
        <v>0</v>
      </c>
      <c r="Q131" s="153">
        <v>0</v>
      </c>
      <c r="R131" s="153">
        <f t="shared" si="2"/>
        <v>0</v>
      </c>
      <c r="S131" s="153">
        <v>0</v>
      </c>
      <c r="T131" s="154">
        <f t="shared" si="3"/>
        <v>0</v>
      </c>
      <c r="AR131" s="155" t="s">
        <v>323</v>
      </c>
      <c r="AT131" s="155" t="s">
        <v>319</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323</v>
      </c>
      <c r="BM131" s="155" t="s">
        <v>356</v>
      </c>
    </row>
    <row r="132" spans="2:65" s="1" customFormat="1" ht="24.15" customHeight="1">
      <c r="B132" s="142"/>
      <c r="C132" s="143" t="s">
        <v>1726</v>
      </c>
      <c r="D132" s="143" t="s">
        <v>319</v>
      </c>
      <c r="E132" s="144" t="s">
        <v>416</v>
      </c>
      <c r="F132" s="145" t="s">
        <v>417</v>
      </c>
      <c r="G132" s="146" t="s">
        <v>322</v>
      </c>
      <c r="H132" s="147">
        <v>644</v>
      </c>
      <c r="I132" s="148"/>
      <c r="J132" s="149">
        <f t="shared" si="0"/>
        <v>0</v>
      </c>
      <c r="K132" s="150"/>
      <c r="L132" s="31"/>
      <c r="M132" s="151" t="s">
        <v>1</v>
      </c>
      <c r="N132" s="152" t="s">
        <v>42</v>
      </c>
      <c r="P132" s="153">
        <f t="shared" si="1"/>
        <v>0</v>
      </c>
      <c r="Q132" s="153">
        <v>0</v>
      </c>
      <c r="R132" s="153">
        <f t="shared" si="2"/>
        <v>0</v>
      </c>
      <c r="S132" s="153">
        <v>0</v>
      </c>
      <c r="T132" s="154">
        <f t="shared" si="3"/>
        <v>0</v>
      </c>
      <c r="AR132" s="155" t="s">
        <v>323</v>
      </c>
      <c r="AT132" s="155" t="s">
        <v>319</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323</v>
      </c>
      <c r="BM132" s="155" t="s">
        <v>366</v>
      </c>
    </row>
    <row r="133" spans="2:65" s="1" customFormat="1" ht="33" customHeight="1">
      <c r="B133" s="142"/>
      <c r="C133" s="143" t="s">
        <v>1748</v>
      </c>
      <c r="D133" s="143" t="s">
        <v>319</v>
      </c>
      <c r="E133" s="144" t="s">
        <v>7760</v>
      </c>
      <c r="F133" s="145" t="s">
        <v>7761</v>
      </c>
      <c r="G133" s="146" t="s">
        <v>322</v>
      </c>
      <c r="H133" s="147">
        <v>644</v>
      </c>
      <c r="I133" s="148"/>
      <c r="J133" s="149">
        <f t="shared" si="0"/>
        <v>0</v>
      </c>
      <c r="K133" s="150"/>
      <c r="L133" s="31"/>
      <c r="M133" s="151" t="s">
        <v>1</v>
      </c>
      <c r="N133" s="152" t="s">
        <v>42</v>
      </c>
      <c r="P133" s="153">
        <f t="shared" si="1"/>
        <v>0</v>
      </c>
      <c r="Q133" s="153">
        <v>0</v>
      </c>
      <c r="R133" s="153">
        <f t="shared" si="2"/>
        <v>0</v>
      </c>
      <c r="S133" s="153">
        <v>0</v>
      </c>
      <c r="T133" s="154">
        <f t="shared" si="3"/>
        <v>0</v>
      </c>
      <c r="AR133" s="155" t="s">
        <v>323</v>
      </c>
      <c r="AT133" s="155" t="s">
        <v>319</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323</v>
      </c>
      <c r="BM133" s="155" t="s">
        <v>376</v>
      </c>
    </row>
    <row r="134" spans="2:65" s="1" customFormat="1" ht="37.75" customHeight="1">
      <c r="B134" s="142"/>
      <c r="C134" s="143" t="s">
        <v>725</v>
      </c>
      <c r="D134" s="143" t="s">
        <v>319</v>
      </c>
      <c r="E134" s="144" t="s">
        <v>17162</v>
      </c>
      <c r="F134" s="145" t="s">
        <v>17163</v>
      </c>
      <c r="G134" s="146" t="s">
        <v>322</v>
      </c>
      <c r="H134" s="147">
        <v>915</v>
      </c>
      <c r="I134" s="148"/>
      <c r="J134" s="149">
        <f t="shared" si="0"/>
        <v>0</v>
      </c>
      <c r="K134" s="150"/>
      <c r="L134" s="31"/>
      <c r="M134" s="151" t="s">
        <v>1</v>
      </c>
      <c r="N134" s="152" t="s">
        <v>42</v>
      </c>
      <c r="P134" s="153">
        <f t="shared" si="1"/>
        <v>0</v>
      </c>
      <c r="Q134" s="153">
        <v>0</v>
      </c>
      <c r="R134" s="153">
        <f t="shared" si="2"/>
        <v>0</v>
      </c>
      <c r="S134" s="153">
        <v>0</v>
      </c>
      <c r="T134" s="154">
        <f t="shared" si="3"/>
        <v>0</v>
      </c>
      <c r="AR134" s="155" t="s">
        <v>323</v>
      </c>
      <c r="AT134" s="155" t="s">
        <v>319</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323</v>
      </c>
      <c r="BM134" s="155" t="s">
        <v>386</v>
      </c>
    </row>
    <row r="135" spans="2:65" s="1" customFormat="1" ht="37.75" customHeight="1">
      <c r="B135" s="142"/>
      <c r="C135" s="143" t="s">
        <v>1758</v>
      </c>
      <c r="D135" s="143" t="s">
        <v>319</v>
      </c>
      <c r="E135" s="144" t="s">
        <v>17164</v>
      </c>
      <c r="F135" s="145" t="s">
        <v>17165</v>
      </c>
      <c r="G135" s="146" t="s">
        <v>322</v>
      </c>
      <c r="H135" s="147">
        <v>223</v>
      </c>
      <c r="I135" s="148"/>
      <c r="J135" s="149">
        <f t="shared" si="0"/>
        <v>0</v>
      </c>
      <c r="K135" s="150"/>
      <c r="L135" s="31"/>
      <c r="M135" s="151" t="s">
        <v>1</v>
      </c>
      <c r="N135" s="152" t="s">
        <v>42</v>
      </c>
      <c r="P135" s="153">
        <f t="shared" si="1"/>
        <v>0</v>
      </c>
      <c r="Q135" s="153">
        <v>0</v>
      </c>
      <c r="R135" s="153">
        <f t="shared" si="2"/>
        <v>0</v>
      </c>
      <c r="S135" s="153">
        <v>0</v>
      </c>
      <c r="T135" s="154">
        <f t="shared" si="3"/>
        <v>0</v>
      </c>
      <c r="AR135" s="155" t="s">
        <v>323</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396</v>
      </c>
    </row>
    <row r="136" spans="2:65" s="1" customFormat="1" ht="37.75" customHeight="1">
      <c r="B136" s="142"/>
      <c r="C136" s="143" t="s">
        <v>728</v>
      </c>
      <c r="D136" s="143" t="s">
        <v>319</v>
      </c>
      <c r="E136" s="144" t="s">
        <v>17166</v>
      </c>
      <c r="F136" s="145" t="s">
        <v>17167</v>
      </c>
      <c r="G136" s="146" t="s">
        <v>322</v>
      </c>
      <c r="H136" s="147">
        <v>127</v>
      </c>
      <c r="I136" s="148"/>
      <c r="J136" s="149">
        <f t="shared" si="0"/>
        <v>0</v>
      </c>
      <c r="K136" s="150"/>
      <c r="L136" s="31"/>
      <c r="M136" s="151" t="s">
        <v>1</v>
      </c>
      <c r="N136" s="152" t="s">
        <v>42</v>
      </c>
      <c r="P136" s="153">
        <f t="shared" si="1"/>
        <v>0</v>
      </c>
      <c r="Q136" s="153">
        <v>0</v>
      </c>
      <c r="R136" s="153">
        <f t="shared" si="2"/>
        <v>0</v>
      </c>
      <c r="S136" s="153">
        <v>0</v>
      </c>
      <c r="T136" s="154">
        <f t="shared" si="3"/>
        <v>0</v>
      </c>
      <c r="AR136" s="155" t="s">
        <v>323</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405</v>
      </c>
    </row>
    <row r="137" spans="2:65" s="1" customFormat="1" ht="16.5" customHeight="1">
      <c r="B137" s="142"/>
      <c r="C137" s="143" t="s">
        <v>88</v>
      </c>
      <c r="D137" s="143" t="s">
        <v>319</v>
      </c>
      <c r="E137" s="144" t="s">
        <v>17168</v>
      </c>
      <c r="F137" s="145" t="s">
        <v>17169</v>
      </c>
      <c r="G137" s="146" t="s">
        <v>484</v>
      </c>
      <c r="H137" s="147">
        <v>5200</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7</v>
      </c>
    </row>
    <row r="138" spans="2:65" s="1" customFormat="1" ht="16.5" customHeight="1">
      <c r="B138" s="142"/>
      <c r="C138" s="143" t="s">
        <v>92</v>
      </c>
      <c r="D138" s="143" t="s">
        <v>319</v>
      </c>
      <c r="E138" s="144" t="s">
        <v>17170</v>
      </c>
      <c r="F138" s="145" t="s">
        <v>17171</v>
      </c>
      <c r="G138" s="146" t="s">
        <v>467</v>
      </c>
      <c r="H138" s="147">
        <v>7</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432</v>
      </c>
    </row>
    <row r="139" spans="2:65" s="1" customFormat="1" ht="24.15" customHeight="1">
      <c r="B139" s="142"/>
      <c r="C139" s="143" t="s">
        <v>323</v>
      </c>
      <c r="D139" s="143" t="s">
        <v>319</v>
      </c>
      <c r="E139" s="144" t="s">
        <v>17172</v>
      </c>
      <c r="F139" s="145" t="s">
        <v>17173</v>
      </c>
      <c r="G139" s="146" t="s">
        <v>484</v>
      </c>
      <c r="H139" s="147">
        <v>336</v>
      </c>
      <c r="I139" s="148"/>
      <c r="J139" s="149">
        <f t="shared" si="0"/>
        <v>0</v>
      </c>
      <c r="K139" s="150"/>
      <c r="L139" s="31"/>
      <c r="M139" s="151" t="s">
        <v>1</v>
      </c>
      <c r="N139" s="152" t="s">
        <v>42</v>
      </c>
      <c r="P139" s="153">
        <f t="shared" si="1"/>
        <v>0</v>
      </c>
      <c r="Q139" s="153">
        <v>0</v>
      </c>
      <c r="R139" s="153">
        <f t="shared" si="2"/>
        <v>0</v>
      </c>
      <c r="S139" s="153">
        <v>0</v>
      </c>
      <c r="T139" s="154">
        <f t="shared" si="3"/>
        <v>0</v>
      </c>
      <c r="AR139" s="155" t="s">
        <v>323</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441</v>
      </c>
    </row>
    <row r="140" spans="2:65" s="1" customFormat="1" ht="21.75" customHeight="1">
      <c r="B140" s="142"/>
      <c r="C140" s="143" t="s">
        <v>341</v>
      </c>
      <c r="D140" s="143" t="s">
        <v>319</v>
      </c>
      <c r="E140" s="144" t="s">
        <v>17174</v>
      </c>
      <c r="F140" s="145" t="s">
        <v>17175</v>
      </c>
      <c r="G140" s="146" t="s">
        <v>484</v>
      </c>
      <c r="H140" s="147">
        <v>12</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453</v>
      </c>
    </row>
    <row r="141" spans="2:65" s="1" customFormat="1" ht="24.15" customHeight="1">
      <c r="B141" s="142"/>
      <c r="C141" s="143" t="s">
        <v>346</v>
      </c>
      <c r="D141" s="143" t="s">
        <v>319</v>
      </c>
      <c r="E141" s="144" t="s">
        <v>17176</v>
      </c>
      <c r="F141" s="145" t="s">
        <v>17177</v>
      </c>
      <c r="G141" s="146" t="s">
        <v>484</v>
      </c>
      <c r="H141" s="147">
        <v>90</v>
      </c>
      <c r="I141" s="148"/>
      <c r="J141" s="149">
        <f t="shared" si="0"/>
        <v>0</v>
      </c>
      <c r="K141" s="150"/>
      <c r="L141" s="31"/>
      <c r="M141" s="151" t="s">
        <v>1</v>
      </c>
      <c r="N141" s="152" t="s">
        <v>42</v>
      </c>
      <c r="P141" s="153">
        <f t="shared" si="1"/>
        <v>0</v>
      </c>
      <c r="Q141" s="153">
        <v>0</v>
      </c>
      <c r="R141" s="153">
        <f t="shared" si="2"/>
        <v>0</v>
      </c>
      <c r="S141" s="153">
        <v>0</v>
      </c>
      <c r="T141" s="154">
        <f t="shared" si="3"/>
        <v>0</v>
      </c>
      <c r="AR141" s="155" t="s">
        <v>323</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464</v>
      </c>
    </row>
    <row r="142" spans="2:65" s="1" customFormat="1" ht="24.15" customHeight="1">
      <c r="B142" s="142"/>
      <c r="C142" s="143" t="s">
        <v>351</v>
      </c>
      <c r="D142" s="143" t="s">
        <v>319</v>
      </c>
      <c r="E142" s="144" t="s">
        <v>17178</v>
      </c>
      <c r="F142" s="145" t="s">
        <v>17179</v>
      </c>
      <c r="G142" s="146" t="s">
        <v>484</v>
      </c>
      <c r="H142" s="147">
        <v>276</v>
      </c>
      <c r="I142" s="148"/>
      <c r="J142" s="149">
        <f t="shared" si="0"/>
        <v>0</v>
      </c>
      <c r="K142" s="150"/>
      <c r="L142" s="31"/>
      <c r="M142" s="151" t="s">
        <v>1</v>
      </c>
      <c r="N142" s="152" t="s">
        <v>42</v>
      </c>
      <c r="P142" s="153">
        <f t="shared" si="1"/>
        <v>0</v>
      </c>
      <c r="Q142" s="153">
        <v>0</v>
      </c>
      <c r="R142" s="153">
        <f t="shared" si="2"/>
        <v>0</v>
      </c>
      <c r="S142" s="153">
        <v>0</v>
      </c>
      <c r="T142" s="154">
        <f t="shared" si="3"/>
        <v>0</v>
      </c>
      <c r="AR142" s="155" t="s">
        <v>323</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473</v>
      </c>
    </row>
    <row r="143" spans="2:65" s="1" customFormat="1" ht="24.15" customHeight="1">
      <c r="B143" s="142"/>
      <c r="C143" s="143" t="s">
        <v>356</v>
      </c>
      <c r="D143" s="143" t="s">
        <v>319</v>
      </c>
      <c r="E143" s="144" t="s">
        <v>17180</v>
      </c>
      <c r="F143" s="145" t="s">
        <v>17181</v>
      </c>
      <c r="G143" s="146" t="s">
        <v>484</v>
      </c>
      <c r="H143" s="147">
        <v>2</v>
      </c>
      <c r="I143" s="148"/>
      <c r="J143" s="149">
        <f t="shared" si="0"/>
        <v>0</v>
      </c>
      <c r="K143" s="150"/>
      <c r="L143" s="31"/>
      <c r="M143" s="151" t="s">
        <v>1</v>
      </c>
      <c r="N143" s="152" t="s">
        <v>42</v>
      </c>
      <c r="P143" s="153">
        <f t="shared" si="1"/>
        <v>0</v>
      </c>
      <c r="Q143" s="153">
        <v>0</v>
      </c>
      <c r="R143" s="153">
        <f t="shared" si="2"/>
        <v>0</v>
      </c>
      <c r="S143" s="153">
        <v>0</v>
      </c>
      <c r="T143" s="154">
        <f t="shared" si="3"/>
        <v>0</v>
      </c>
      <c r="AR143" s="155" t="s">
        <v>323</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481</v>
      </c>
    </row>
    <row r="144" spans="2:65" s="1" customFormat="1" ht="24.15" customHeight="1">
      <c r="B144" s="142"/>
      <c r="C144" s="143" t="s">
        <v>361</v>
      </c>
      <c r="D144" s="143" t="s">
        <v>319</v>
      </c>
      <c r="E144" s="144" t="s">
        <v>17182</v>
      </c>
      <c r="F144" s="145" t="s">
        <v>17183</v>
      </c>
      <c r="G144" s="146" t="s">
        <v>484</v>
      </c>
      <c r="H144" s="147">
        <v>40</v>
      </c>
      <c r="I144" s="148"/>
      <c r="J144" s="149">
        <f t="shared" si="0"/>
        <v>0</v>
      </c>
      <c r="K144" s="150"/>
      <c r="L144" s="31"/>
      <c r="M144" s="151" t="s">
        <v>1</v>
      </c>
      <c r="N144" s="152" t="s">
        <v>42</v>
      </c>
      <c r="P144" s="153">
        <f t="shared" si="1"/>
        <v>0</v>
      </c>
      <c r="Q144" s="153">
        <v>0</v>
      </c>
      <c r="R144" s="153">
        <f t="shared" si="2"/>
        <v>0</v>
      </c>
      <c r="S144" s="153">
        <v>0</v>
      </c>
      <c r="T144" s="154">
        <f t="shared" si="3"/>
        <v>0</v>
      </c>
      <c r="AR144" s="155" t="s">
        <v>323</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495</v>
      </c>
    </row>
    <row r="145" spans="2:65" s="1" customFormat="1" ht="16.5" customHeight="1">
      <c r="B145" s="142"/>
      <c r="C145" s="143" t="s">
        <v>366</v>
      </c>
      <c r="D145" s="143" t="s">
        <v>319</v>
      </c>
      <c r="E145" s="144" t="s">
        <v>17184</v>
      </c>
      <c r="F145" s="145" t="s">
        <v>17185</v>
      </c>
      <c r="G145" s="146" t="s">
        <v>467</v>
      </c>
      <c r="H145" s="147">
        <v>12</v>
      </c>
      <c r="I145" s="148"/>
      <c r="J145" s="149">
        <f t="shared" si="0"/>
        <v>0</v>
      </c>
      <c r="K145" s="150"/>
      <c r="L145" s="31"/>
      <c r="M145" s="151" t="s">
        <v>1</v>
      </c>
      <c r="N145" s="152" t="s">
        <v>42</v>
      </c>
      <c r="P145" s="153">
        <f t="shared" si="1"/>
        <v>0</v>
      </c>
      <c r="Q145" s="153">
        <v>0</v>
      </c>
      <c r="R145" s="153">
        <f t="shared" si="2"/>
        <v>0</v>
      </c>
      <c r="S145" s="153">
        <v>0</v>
      </c>
      <c r="T145" s="154">
        <f t="shared" si="3"/>
        <v>0</v>
      </c>
      <c r="AR145" s="155" t="s">
        <v>323</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507</v>
      </c>
    </row>
    <row r="146" spans="2:65" s="1" customFormat="1" ht="16.5" customHeight="1">
      <c r="B146" s="142"/>
      <c r="C146" s="143" t="s">
        <v>371</v>
      </c>
      <c r="D146" s="143" t="s">
        <v>319</v>
      </c>
      <c r="E146" s="144" t="s">
        <v>17186</v>
      </c>
      <c r="F146" s="145" t="s">
        <v>17187</v>
      </c>
      <c r="G146" s="146" t="s">
        <v>467</v>
      </c>
      <c r="H146" s="147">
        <v>2</v>
      </c>
      <c r="I146" s="148"/>
      <c r="J146" s="149">
        <f t="shared" si="0"/>
        <v>0</v>
      </c>
      <c r="K146" s="150"/>
      <c r="L146" s="31"/>
      <c r="M146" s="151" t="s">
        <v>1</v>
      </c>
      <c r="N146" s="152" t="s">
        <v>42</v>
      </c>
      <c r="P146" s="153">
        <f t="shared" si="1"/>
        <v>0</v>
      </c>
      <c r="Q146" s="153">
        <v>0</v>
      </c>
      <c r="R146" s="153">
        <f t="shared" si="2"/>
        <v>0</v>
      </c>
      <c r="S146" s="153">
        <v>0</v>
      </c>
      <c r="T146" s="154">
        <f t="shared" si="3"/>
        <v>0</v>
      </c>
      <c r="AR146" s="155" t="s">
        <v>323</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647</v>
      </c>
    </row>
    <row r="147" spans="2:65" s="1" customFormat="1" ht="16.5" customHeight="1">
      <c r="B147" s="142"/>
      <c r="C147" s="143" t="s">
        <v>376</v>
      </c>
      <c r="D147" s="143" t="s">
        <v>319</v>
      </c>
      <c r="E147" s="144" t="s">
        <v>17188</v>
      </c>
      <c r="F147" s="145" t="s">
        <v>17189</v>
      </c>
      <c r="G147" s="146" t="s">
        <v>467</v>
      </c>
      <c r="H147" s="147">
        <v>1</v>
      </c>
      <c r="I147" s="148"/>
      <c r="J147" s="149">
        <f t="shared" si="0"/>
        <v>0</v>
      </c>
      <c r="K147" s="150"/>
      <c r="L147" s="31"/>
      <c r="M147" s="151" t="s">
        <v>1</v>
      </c>
      <c r="N147" s="152" t="s">
        <v>42</v>
      </c>
      <c r="P147" s="153">
        <f t="shared" si="1"/>
        <v>0</v>
      </c>
      <c r="Q147" s="153">
        <v>0</v>
      </c>
      <c r="R147" s="153">
        <f t="shared" si="2"/>
        <v>0</v>
      </c>
      <c r="S147" s="153">
        <v>0</v>
      </c>
      <c r="T147" s="154">
        <f t="shared" si="3"/>
        <v>0</v>
      </c>
      <c r="AR147" s="155" t="s">
        <v>323</v>
      </c>
      <c r="AT147" s="155" t="s">
        <v>319</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650</v>
      </c>
    </row>
    <row r="148" spans="2:65" s="1" customFormat="1" ht="37.75" customHeight="1">
      <c r="B148" s="142"/>
      <c r="C148" s="143" t="s">
        <v>381</v>
      </c>
      <c r="D148" s="143" t="s">
        <v>319</v>
      </c>
      <c r="E148" s="144" t="s">
        <v>17190</v>
      </c>
      <c r="F148" s="145" t="s">
        <v>17191</v>
      </c>
      <c r="G148" s="146" t="s">
        <v>17192</v>
      </c>
      <c r="H148" s="147">
        <v>13000</v>
      </c>
      <c r="I148" s="148"/>
      <c r="J148" s="149">
        <f t="shared" si="0"/>
        <v>0</v>
      </c>
      <c r="K148" s="150"/>
      <c r="L148" s="31"/>
      <c r="M148" s="151" t="s">
        <v>1</v>
      </c>
      <c r="N148" s="152" t="s">
        <v>42</v>
      </c>
      <c r="P148" s="153">
        <f t="shared" si="1"/>
        <v>0</v>
      </c>
      <c r="Q148" s="153">
        <v>0</v>
      </c>
      <c r="R148" s="153">
        <f t="shared" si="2"/>
        <v>0</v>
      </c>
      <c r="S148" s="153">
        <v>0</v>
      </c>
      <c r="T148" s="154">
        <f t="shared" si="3"/>
        <v>0</v>
      </c>
      <c r="AR148" s="155" t="s">
        <v>323</v>
      </c>
      <c r="AT148" s="155" t="s">
        <v>319</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323</v>
      </c>
      <c r="BM148" s="155" t="s">
        <v>655</v>
      </c>
    </row>
    <row r="149" spans="2:65" s="1" customFormat="1" ht="16.5" customHeight="1">
      <c r="B149" s="142"/>
      <c r="C149" s="143" t="s">
        <v>386</v>
      </c>
      <c r="D149" s="143" t="s">
        <v>319</v>
      </c>
      <c r="E149" s="144" t="s">
        <v>17193</v>
      </c>
      <c r="F149" s="145" t="s">
        <v>17194</v>
      </c>
      <c r="G149" s="146" t="s">
        <v>467</v>
      </c>
      <c r="H149" s="147">
        <v>100</v>
      </c>
      <c r="I149" s="148"/>
      <c r="J149" s="149">
        <f t="shared" si="0"/>
        <v>0</v>
      </c>
      <c r="K149" s="150"/>
      <c r="L149" s="31"/>
      <c r="M149" s="151" t="s">
        <v>1</v>
      </c>
      <c r="N149" s="152" t="s">
        <v>42</v>
      </c>
      <c r="P149" s="153">
        <f t="shared" si="1"/>
        <v>0</v>
      </c>
      <c r="Q149" s="153">
        <v>0</v>
      </c>
      <c r="R149" s="153">
        <f t="shared" si="2"/>
        <v>0</v>
      </c>
      <c r="S149" s="153">
        <v>0</v>
      </c>
      <c r="T149" s="154">
        <f t="shared" si="3"/>
        <v>0</v>
      </c>
      <c r="AR149" s="155" t="s">
        <v>323</v>
      </c>
      <c r="AT149" s="155" t="s">
        <v>319</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323</v>
      </c>
      <c r="BM149" s="155" t="s">
        <v>662</v>
      </c>
    </row>
    <row r="150" spans="2:65" s="11" customFormat="1" ht="25.9" customHeight="1">
      <c r="B150" s="130"/>
      <c r="D150" s="131" t="s">
        <v>75</v>
      </c>
      <c r="E150" s="132" t="s">
        <v>2241</v>
      </c>
      <c r="F150" s="132" t="s">
        <v>2242</v>
      </c>
      <c r="I150" s="133"/>
      <c r="J150" s="134">
        <f>BK150</f>
        <v>0</v>
      </c>
      <c r="L150" s="130"/>
      <c r="M150" s="135"/>
      <c r="P150" s="136">
        <f>P151</f>
        <v>0</v>
      </c>
      <c r="R150" s="136">
        <f>R151</f>
        <v>0</v>
      </c>
      <c r="T150" s="137">
        <f>T151</f>
        <v>0</v>
      </c>
      <c r="AR150" s="131" t="s">
        <v>88</v>
      </c>
      <c r="AT150" s="138" t="s">
        <v>75</v>
      </c>
      <c r="AU150" s="138" t="s">
        <v>76</v>
      </c>
      <c r="AY150" s="131" t="s">
        <v>317</v>
      </c>
      <c r="BK150" s="139">
        <f>BK151</f>
        <v>0</v>
      </c>
    </row>
    <row r="151" spans="2:65" s="11" customFormat="1" ht="22.75" customHeight="1">
      <c r="B151" s="130"/>
      <c r="D151" s="131" t="s">
        <v>75</v>
      </c>
      <c r="E151" s="140" t="s">
        <v>7508</v>
      </c>
      <c r="F151" s="140" t="s">
        <v>9878</v>
      </c>
      <c r="I151" s="133"/>
      <c r="J151" s="141">
        <f>BK151</f>
        <v>0</v>
      </c>
      <c r="L151" s="130"/>
      <c r="M151" s="135"/>
      <c r="P151" s="136">
        <f>SUM(P152:P205)</f>
        <v>0</v>
      </c>
      <c r="R151" s="136">
        <f>SUM(R152:R205)</f>
        <v>0</v>
      </c>
      <c r="T151" s="137">
        <f>SUM(T152:T205)</f>
        <v>0</v>
      </c>
      <c r="AR151" s="131" t="s">
        <v>88</v>
      </c>
      <c r="AT151" s="138" t="s">
        <v>75</v>
      </c>
      <c r="AU151" s="138" t="s">
        <v>83</v>
      </c>
      <c r="AY151" s="131" t="s">
        <v>317</v>
      </c>
      <c r="BK151" s="139">
        <f>SUM(BK152:BK205)</f>
        <v>0</v>
      </c>
    </row>
    <row r="152" spans="2:65" s="1" customFormat="1" ht="37.75" customHeight="1">
      <c r="B152" s="142"/>
      <c r="C152" s="143" t="s">
        <v>391</v>
      </c>
      <c r="D152" s="143" t="s">
        <v>319</v>
      </c>
      <c r="E152" s="144" t="s">
        <v>17195</v>
      </c>
      <c r="F152" s="145" t="s">
        <v>17196</v>
      </c>
      <c r="G152" s="146" t="s">
        <v>484</v>
      </c>
      <c r="H152" s="147">
        <v>14700</v>
      </c>
      <c r="I152" s="148"/>
      <c r="J152" s="149">
        <f t="shared" ref="J152:J183" si="10">ROUND(I152*H152,2)</f>
        <v>0</v>
      </c>
      <c r="K152" s="150"/>
      <c r="L152" s="31"/>
      <c r="M152" s="151" t="s">
        <v>1</v>
      </c>
      <c r="N152" s="152" t="s">
        <v>42</v>
      </c>
      <c r="P152" s="153">
        <f t="shared" ref="P152:P183" si="11">O152*H152</f>
        <v>0</v>
      </c>
      <c r="Q152" s="153">
        <v>0</v>
      </c>
      <c r="R152" s="153">
        <f t="shared" ref="R152:R183" si="12">Q152*H152</f>
        <v>0</v>
      </c>
      <c r="S152" s="153">
        <v>0</v>
      </c>
      <c r="T152" s="154">
        <f t="shared" ref="T152:T183" si="13">S152*H152</f>
        <v>0</v>
      </c>
      <c r="AR152" s="155" t="s">
        <v>396</v>
      </c>
      <c r="AT152" s="155" t="s">
        <v>319</v>
      </c>
      <c r="AU152" s="155" t="s">
        <v>88</v>
      </c>
      <c r="AY152" s="16" t="s">
        <v>317</v>
      </c>
      <c r="BE152" s="156">
        <f t="shared" ref="BE152:BE183" si="14">IF(N152="základná",J152,0)</f>
        <v>0</v>
      </c>
      <c r="BF152" s="156">
        <f t="shared" ref="BF152:BF183" si="15">IF(N152="znížená",J152,0)</f>
        <v>0</v>
      </c>
      <c r="BG152" s="156">
        <f t="shared" ref="BG152:BG183" si="16">IF(N152="zákl. prenesená",J152,0)</f>
        <v>0</v>
      </c>
      <c r="BH152" s="156">
        <f t="shared" ref="BH152:BH183" si="17">IF(N152="zníž. prenesená",J152,0)</f>
        <v>0</v>
      </c>
      <c r="BI152" s="156">
        <f t="shared" ref="BI152:BI183" si="18">IF(N152="nulová",J152,0)</f>
        <v>0</v>
      </c>
      <c r="BJ152" s="16" t="s">
        <v>88</v>
      </c>
      <c r="BK152" s="156">
        <f t="shared" ref="BK152:BK183" si="19">ROUND(I152*H152,2)</f>
        <v>0</v>
      </c>
      <c r="BL152" s="16" t="s">
        <v>396</v>
      </c>
      <c r="BM152" s="155" t="s">
        <v>665</v>
      </c>
    </row>
    <row r="153" spans="2:65" s="1" customFormat="1" ht="66.75" customHeight="1">
      <c r="B153" s="142"/>
      <c r="C153" s="143" t="s">
        <v>396</v>
      </c>
      <c r="D153" s="143" t="s">
        <v>319</v>
      </c>
      <c r="E153" s="144" t="s">
        <v>17197</v>
      </c>
      <c r="F153" s="145" t="s">
        <v>17198</v>
      </c>
      <c r="G153" s="146" t="s">
        <v>467</v>
      </c>
      <c r="H153" s="147">
        <v>98</v>
      </c>
      <c r="I153" s="148"/>
      <c r="J153" s="149">
        <f t="shared" si="10"/>
        <v>0</v>
      </c>
      <c r="K153" s="150"/>
      <c r="L153" s="31"/>
      <c r="M153" s="151" t="s">
        <v>1</v>
      </c>
      <c r="N153" s="152" t="s">
        <v>42</v>
      </c>
      <c r="P153" s="153">
        <f t="shared" si="11"/>
        <v>0</v>
      </c>
      <c r="Q153" s="153">
        <v>0</v>
      </c>
      <c r="R153" s="153">
        <f t="shared" si="12"/>
        <v>0</v>
      </c>
      <c r="S153" s="153">
        <v>0</v>
      </c>
      <c r="T153" s="154">
        <f t="shared" si="13"/>
        <v>0</v>
      </c>
      <c r="AR153" s="155" t="s">
        <v>396</v>
      </c>
      <c r="AT153" s="155" t="s">
        <v>319</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396</v>
      </c>
      <c r="BM153" s="155" t="s">
        <v>616</v>
      </c>
    </row>
    <row r="154" spans="2:65" s="1" customFormat="1" ht="37.75" customHeight="1">
      <c r="B154" s="142"/>
      <c r="C154" s="143" t="s">
        <v>401</v>
      </c>
      <c r="D154" s="143" t="s">
        <v>319</v>
      </c>
      <c r="E154" s="144" t="s">
        <v>17199</v>
      </c>
      <c r="F154" s="145" t="s">
        <v>17200</v>
      </c>
      <c r="G154" s="146" t="s">
        <v>467</v>
      </c>
      <c r="H154" s="147">
        <v>98</v>
      </c>
      <c r="I154" s="148"/>
      <c r="J154" s="149">
        <f t="shared" si="10"/>
        <v>0</v>
      </c>
      <c r="K154" s="150"/>
      <c r="L154" s="31"/>
      <c r="M154" s="151" t="s">
        <v>1</v>
      </c>
      <c r="N154" s="152" t="s">
        <v>42</v>
      </c>
      <c r="P154" s="153">
        <f t="shared" si="11"/>
        <v>0</v>
      </c>
      <c r="Q154" s="153">
        <v>0</v>
      </c>
      <c r="R154" s="153">
        <f t="shared" si="12"/>
        <v>0</v>
      </c>
      <c r="S154" s="153">
        <v>0</v>
      </c>
      <c r="T154" s="154">
        <f t="shared" si="13"/>
        <v>0</v>
      </c>
      <c r="AR154" s="155" t="s">
        <v>396</v>
      </c>
      <c r="AT154" s="155" t="s">
        <v>319</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396</v>
      </c>
      <c r="BM154" s="155" t="s">
        <v>670</v>
      </c>
    </row>
    <row r="155" spans="2:65" s="1" customFormat="1" ht="37.75" customHeight="1">
      <c r="B155" s="142"/>
      <c r="C155" s="143" t="s">
        <v>405</v>
      </c>
      <c r="D155" s="143" t="s">
        <v>319</v>
      </c>
      <c r="E155" s="144" t="s">
        <v>17201</v>
      </c>
      <c r="F155" s="145" t="s">
        <v>17202</v>
      </c>
      <c r="G155" s="146" t="s">
        <v>467</v>
      </c>
      <c r="H155" s="147">
        <v>98</v>
      </c>
      <c r="I155" s="148"/>
      <c r="J155" s="149">
        <f t="shared" si="10"/>
        <v>0</v>
      </c>
      <c r="K155" s="150"/>
      <c r="L155" s="31"/>
      <c r="M155" s="151" t="s">
        <v>1</v>
      </c>
      <c r="N155" s="152" t="s">
        <v>42</v>
      </c>
      <c r="P155" s="153">
        <f t="shared" si="11"/>
        <v>0</v>
      </c>
      <c r="Q155" s="153">
        <v>0</v>
      </c>
      <c r="R155" s="153">
        <f t="shared" si="12"/>
        <v>0</v>
      </c>
      <c r="S155" s="153">
        <v>0</v>
      </c>
      <c r="T155" s="154">
        <f t="shared" si="13"/>
        <v>0</v>
      </c>
      <c r="AR155" s="155" t="s">
        <v>396</v>
      </c>
      <c r="AT155" s="155" t="s">
        <v>319</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396</v>
      </c>
      <c r="BM155" s="155" t="s">
        <v>673</v>
      </c>
    </row>
    <row r="156" spans="2:65" s="1" customFormat="1" ht="66.75" customHeight="1">
      <c r="B156" s="142"/>
      <c r="C156" s="143" t="s">
        <v>415</v>
      </c>
      <c r="D156" s="143" t="s">
        <v>319</v>
      </c>
      <c r="E156" s="144" t="s">
        <v>17203</v>
      </c>
      <c r="F156" s="145" t="s">
        <v>17204</v>
      </c>
      <c r="G156" s="146" t="s">
        <v>439</v>
      </c>
      <c r="H156" s="147">
        <v>151</v>
      </c>
      <c r="I156" s="148"/>
      <c r="J156" s="149">
        <f t="shared" si="10"/>
        <v>0</v>
      </c>
      <c r="K156" s="150"/>
      <c r="L156" s="31"/>
      <c r="M156" s="151" t="s">
        <v>1</v>
      </c>
      <c r="N156" s="152" t="s">
        <v>42</v>
      </c>
      <c r="P156" s="153">
        <f t="shared" si="11"/>
        <v>0</v>
      </c>
      <c r="Q156" s="153">
        <v>0</v>
      </c>
      <c r="R156" s="153">
        <f t="shared" si="12"/>
        <v>0</v>
      </c>
      <c r="S156" s="153">
        <v>0</v>
      </c>
      <c r="T156" s="154">
        <f t="shared" si="13"/>
        <v>0</v>
      </c>
      <c r="AR156" s="155" t="s">
        <v>396</v>
      </c>
      <c r="AT156" s="155" t="s">
        <v>319</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396</v>
      </c>
      <c r="BM156" s="155" t="s">
        <v>675</v>
      </c>
    </row>
    <row r="157" spans="2:65" s="1" customFormat="1" ht="37.75" customHeight="1">
      <c r="B157" s="142"/>
      <c r="C157" s="179" t="s">
        <v>7</v>
      </c>
      <c r="D157" s="179" t="s">
        <v>454</v>
      </c>
      <c r="E157" s="180" t="s">
        <v>17205</v>
      </c>
      <c r="F157" s="181" t="s">
        <v>17206</v>
      </c>
      <c r="G157" s="182" t="s">
        <v>467</v>
      </c>
      <c r="H157" s="183">
        <v>200</v>
      </c>
      <c r="I157" s="184"/>
      <c r="J157" s="185">
        <f t="shared" si="10"/>
        <v>0</v>
      </c>
      <c r="K157" s="186"/>
      <c r="L157" s="187"/>
      <c r="M157" s="188" t="s">
        <v>1</v>
      </c>
      <c r="N157" s="189" t="s">
        <v>42</v>
      </c>
      <c r="P157" s="153">
        <f t="shared" si="11"/>
        <v>0</v>
      </c>
      <c r="Q157" s="153">
        <v>0</v>
      </c>
      <c r="R157" s="153">
        <f t="shared" si="12"/>
        <v>0</v>
      </c>
      <c r="S157" s="153">
        <v>0</v>
      </c>
      <c r="T157" s="154">
        <f t="shared" si="13"/>
        <v>0</v>
      </c>
      <c r="AR157" s="155" t="s">
        <v>481</v>
      </c>
      <c r="AT157" s="155" t="s">
        <v>454</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396</v>
      </c>
      <c r="BM157" s="155" t="s">
        <v>678</v>
      </c>
    </row>
    <row r="158" spans="2:65" s="1" customFormat="1" ht="49" customHeight="1">
      <c r="B158" s="142"/>
      <c r="C158" s="179" t="s">
        <v>427</v>
      </c>
      <c r="D158" s="179" t="s">
        <v>454</v>
      </c>
      <c r="E158" s="180" t="s">
        <v>17207</v>
      </c>
      <c r="F158" s="181" t="s">
        <v>17208</v>
      </c>
      <c r="G158" s="182" t="s">
        <v>484</v>
      </c>
      <c r="H158" s="183">
        <v>5200</v>
      </c>
      <c r="I158" s="184"/>
      <c r="J158" s="185">
        <f t="shared" si="10"/>
        <v>0</v>
      </c>
      <c r="K158" s="186"/>
      <c r="L158" s="187"/>
      <c r="M158" s="188" t="s">
        <v>1</v>
      </c>
      <c r="N158" s="189" t="s">
        <v>42</v>
      </c>
      <c r="P158" s="153">
        <f t="shared" si="11"/>
        <v>0</v>
      </c>
      <c r="Q158" s="153">
        <v>0</v>
      </c>
      <c r="R158" s="153">
        <f t="shared" si="12"/>
        <v>0</v>
      </c>
      <c r="S158" s="153">
        <v>0</v>
      </c>
      <c r="T158" s="154">
        <f t="shared" si="13"/>
        <v>0</v>
      </c>
      <c r="AR158" s="155" t="s">
        <v>481</v>
      </c>
      <c r="AT158" s="155" t="s">
        <v>454</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396</v>
      </c>
      <c r="BM158" s="155" t="s">
        <v>681</v>
      </c>
    </row>
    <row r="159" spans="2:65" s="1" customFormat="1" ht="16.5" customHeight="1">
      <c r="B159" s="142"/>
      <c r="C159" s="179" t="s">
        <v>432</v>
      </c>
      <c r="D159" s="179" t="s">
        <v>454</v>
      </c>
      <c r="E159" s="180" t="s">
        <v>17209</v>
      </c>
      <c r="F159" s="181" t="s">
        <v>17210</v>
      </c>
      <c r="G159" s="182" t="s">
        <v>467</v>
      </c>
      <c r="H159" s="183">
        <v>30</v>
      </c>
      <c r="I159" s="184"/>
      <c r="J159" s="185">
        <f t="shared" si="10"/>
        <v>0</v>
      </c>
      <c r="K159" s="186"/>
      <c r="L159" s="187"/>
      <c r="M159" s="188" t="s">
        <v>1</v>
      </c>
      <c r="N159" s="189" t="s">
        <v>42</v>
      </c>
      <c r="P159" s="153">
        <f t="shared" si="11"/>
        <v>0</v>
      </c>
      <c r="Q159" s="153">
        <v>0</v>
      </c>
      <c r="R159" s="153">
        <f t="shared" si="12"/>
        <v>0</v>
      </c>
      <c r="S159" s="153">
        <v>0</v>
      </c>
      <c r="T159" s="154">
        <f t="shared" si="13"/>
        <v>0</v>
      </c>
      <c r="AR159" s="155" t="s">
        <v>481</v>
      </c>
      <c r="AT159" s="155" t="s">
        <v>454</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396</v>
      </c>
      <c r="BM159" s="155" t="s">
        <v>684</v>
      </c>
    </row>
    <row r="160" spans="2:65" s="1" customFormat="1" ht="16.5" customHeight="1">
      <c r="B160" s="142"/>
      <c r="C160" s="179" t="s">
        <v>436</v>
      </c>
      <c r="D160" s="179" t="s">
        <v>454</v>
      </c>
      <c r="E160" s="180" t="s">
        <v>17211</v>
      </c>
      <c r="F160" s="181" t="s">
        <v>17212</v>
      </c>
      <c r="G160" s="182" t="s">
        <v>467</v>
      </c>
      <c r="H160" s="183">
        <v>30</v>
      </c>
      <c r="I160" s="184"/>
      <c r="J160" s="185">
        <f t="shared" si="10"/>
        <v>0</v>
      </c>
      <c r="K160" s="186"/>
      <c r="L160" s="187"/>
      <c r="M160" s="188" t="s">
        <v>1</v>
      </c>
      <c r="N160" s="189" t="s">
        <v>42</v>
      </c>
      <c r="P160" s="153">
        <f t="shared" si="11"/>
        <v>0</v>
      </c>
      <c r="Q160" s="153">
        <v>0</v>
      </c>
      <c r="R160" s="153">
        <f t="shared" si="12"/>
        <v>0</v>
      </c>
      <c r="S160" s="153">
        <v>0</v>
      </c>
      <c r="T160" s="154">
        <f t="shared" si="13"/>
        <v>0</v>
      </c>
      <c r="AR160" s="155" t="s">
        <v>481</v>
      </c>
      <c r="AT160" s="155" t="s">
        <v>454</v>
      </c>
      <c r="AU160" s="155" t="s">
        <v>88</v>
      </c>
      <c r="AY160" s="16" t="s">
        <v>317</v>
      </c>
      <c r="BE160" s="156">
        <f t="shared" si="14"/>
        <v>0</v>
      </c>
      <c r="BF160" s="156">
        <f t="shared" si="15"/>
        <v>0</v>
      </c>
      <c r="BG160" s="156">
        <f t="shared" si="16"/>
        <v>0</v>
      </c>
      <c r="BH160" s="156">
        <f t="shared" si="17"/>
        <v>0</v>
      </c>
      <c r="BI160" s="156">
        <f t="shared" si="18"/>
        <v>0</v>
      </c>
      <c r="BJ160" s="16" t="s">
        <v>88</v>
      </c>
      <c r="BK160" s="156">
        <f t="shared" si="19"/>
        <v>0</v>
      </c>
      <c r="BL160" s="16" t="s">
        <v>396</v>
      </c>
      <c r="BM160" s="155" t="s">
        <v>687</v>
      </c>
    </row>
    <row r="161" spans="2:65" s="1" customFormat="1" ht="16.5" customHeight="1">
      <c r="B161" s="142"/>
      <c r="C161" s="179" t="s">
        <v>441</v>
      </c>
      <c r="D161" s="179" t="s">
        <v>454</v>
      </c>
      <c r="E161" s="180" t="s">
        <v>17213</v>
      </c>
      <c r="F161" s="181" t="s">
        <v>17214</v>
      </c>
      <c r="G161" s="182" t="s">
        <v>467</v>
      </c>
      <c r="H161" s="183">
        <v>240</v>
      </c>
      <c r="I161" s="184"/>
      <c r="J161" s="185">
        <f t="shared" si="10"/>
        <v>0</v>
      </c>
      <c r="K161" s="186"/>
      <c r="L161" s="187"/>
      <c r="M161" s="188" t="s">
        <v>1</v>
      </c>
      <c r="N161" s="189" t="s">
        <v>42</v>
      </c>
      <c r="P161" s="153">
        <f t="shared" si="11"/>
        <v>0</v>
      </c>
      <c r="Q161" s="153">
        <v>0</v>
      </c>
      <c r="R161" s="153">
        <f t="shared" si="12"/>
        <v>0</v>
      </c>
      <c r="S161" s="153">
        <v>0</v>
      </c>
      <c r="T161" s="154">
        <f t="shared" si="13"/>
        <v>0</v>
      </c>
      <c r="AR161" s="155" t="s">
        <v>481</v>
      </c>
      <c r="AT161" s="155" t="s">
        <v>454</v>
      </c>
      <c r="AU161" s="155" t="s">
        <v>88</v>
      </c>
      <c r="AY161" s="16" t="s">
        <v>317</v>
      </c>
      <c r="BE161" s="156">
        <f t="shared" si="14"/>
        <v>0</v>
      </c>
      <c r="BF161" s="156">
        <f t="shared" si="15"/>
        <v>0</v>
      </c>
      <c r="BG161" s="156">
        <f t="shared" si="16"/>
        <v>0</v>
      </c>
      <c r="BH161" s="156">
        <f t="shared" si="17"/>
        <v>0</v>
      </c>
      <c r="BI161" s="156">
        <f t="shared" si="18"/>
        <v>0</v>
      </c>
      <c r="BJ161" s="16" t="s">
        <v>88</v>
      </c>
      <c r="BK161" s="156">
        <f t="shared" si="19"/>
        <v>0</v>
      </c>
      <c r="BL161" s="16" t="s">
        <v>396</v>
      </c>
      <c r="BM161" s="155" t="s">
        <v>561</v>
      </c>
    </row>
    <row r="162" spans="2:65" s="1" customFormat="1" ht="76.400000000000006" customHeight="1">
      <c r="B162" s="142"/>
      <c r="C162" s="179" t="s">
        <v>448</v>
      </c>
      <c r="D162" s="179" t="s">
        <v>454</v>
      </c>
      <c r="E162" s="180" t="s">
        <v>17215</v>
      </c>
      <c r="F162" s="181" t="s">
        <v>17216</v>
      </c>
      <c r="G162" s="182" t="s">
        <v>467</v>
      </c>
      <c r="H162" s="183">
        <v>1</v>
      </c>
      <c r="I162" s="184"/>
      <c r="J162" s="185">
        <f t="shared" si="10"/>
        <v>0</v>
      </c>
      <c r="K162" s="186"/>
      <c r="L162" s="187"/>
      <c r="M162" s="188" t="s">
        <v>1</v>
      </c>
      <c r="N162" s="189" t="s">
        <v>42</v>
      </c>
      <c r="P162" s="153">
        <f t="shared" si="11"/>
        <v>0</v>
      </c>
      <c r="Q162" s="153">
        <v>0</v>
      </c>
      <c r="R162" s="153">
        <f t="shared" si="12"/>
        <v>0</v>
      </c>
      <c r="S162" s="153">
        <v>0</v>
      </c>
      <c r="T162" s="154">
        <f t="shared" si="13"/>
        <v>0</v>
      </c>
      <c r="AR162" s="155" t="s">
        <v>481</v>
      </c>
      <c r="AT162" s="155" t="s">
        <v>454</v>
      </c>
      <c r="AU162" s="155" t="s">
        <v>88</v>
      </c>
      <c r="AY162" s="16" t="s">
        <v>317</v>
      </c>
      <c r="BE162" s="156">
        <f t="shared" si="14"/>
        <v>0</v>
      </c>
      <c r="BF162" s="156">
        <f t="shared" si="15"/>
        <v>0</v>
      </c>
      <c r="BG162" s="156">
        <f t="shared" si="16"/>
        <v>0</v>
      </c>
      <c r="BH162" s="156">
        <f t="shared" si="17"/>
        <v>0</v>
      </c>
      <c r="BI162" s="156">
        <f t="shared" si="18"/>
        <v>0</v>
      </c>
      <c r="BJ162" s="16" t="s">
        <v>88</v>
      </c>
      <c r="BK162" s="156">
        <f t="shared" si="19"/>
        <v>0</v>
      </c>
      <c r="BL162" s="16" t="s">
        <v>396</v>
      </c>
      <c r="BM162" s="155" t="s">
        <v>692</v>
      </c>
    </row>
    <row r="163" spans="2:65" s="1" customFormat="1" ht="76.400000000000006" customHeight="1">
      <c r="B163" s="142"/>
      <c r="C163" s="179" t="s">
        <v>453</v>
      </c>
      <c r="D163" s="179" t="s">
        <v>454</v>
      </c>
      <c r="E163" s="180" t="s">
        <v>17217</v>
      </c>
      <c r="F163" s="181" t="s">
        <v>17218</v>
      </c>
      <c r="G163" s="182" t="s">
        <v>467</v>
      </c>
      <c r="H163" s="183">
        <v>1</v>
      </c>
      <c r="I163" s="184"/>
      <c r="J163" s="185">
        <f t="shared" si="10"/>
        <v>0</v>
      </c>
      <c r="K163" s="186"/>
      <c r="L163" s="187"/>
      <c r="M163" s="188" t="s">
        <v>1</v>
      </c>
      <c r="N163" s="189" t="s">
        <v>42</v>
      </c>
      <c r="P163" s="153">
        <f t="shared" si="11"/>
        <v>0</v>
      </c>
      <c r="Q163" s="153">
        <v>0</v>
      </c>
      <c r="R163" s="153">
        <f t="shared" si="12"/>
        <v>0</v>
      </c>
      <c r="S163" s="153">
        <v>0</v>
      </c>
      <c r="T163" s="154">
        <f t="shared" si="13"/>
        <v>0</v>
      </c>
      <c r="AR163" s="155" t="s">
        <v>481</v>
      </c>
      <c r="AT163" s="155" t="s">
        <v>454</v>
      </c>
      <c r="AU163" s="155" t="s">
        <v>88</v>
      </c>
      <c r="AY163" s="16" t="s">
        <v>317</v>
      </c>
      <c r="BE163" s="156">
        <f t="shared" si="14"/>
        <v>0</v>
      </c>
      <c r="BF163" s="156">
        <f t="shared" si="15"/>
        <v>0</v>
      </c>
      <c r="BG163" s="156">
        <f t="shared" si="16"/>
        <v>0</v>
      </c>
      <c r="BH163" s="156">
        <f t="shared" si="17"/>
        <v>0</v>
      </c>
      <c r="BI163" s="156">
        <f t="shared" si="18"/>
        <v>0</v>
      </c>
      <c r="BJ163" s="16" t="s">
        <v>88</v>
      </c>
      <c r="BK163" s="156">
        <f t="shared" si="19"/>
        <v>0</v>
      </c>
      <c r="BL163" s="16" t="s">
        <v>396</v>
      </c>
      <c r="BM163" s="155" t="s">
        <v>696</v>
      </c>
    </row>
    <row r="164" spans="2:65" s="1" customFormat="1" ht="66.75" customHeight="1">
      <c r="B164" s="142"/>
      <c r="C164" s="179" t="s">
        <v>459</v>
      </c>
      <c r="D164" s="179" t="s">
        <v>454</v>
      </c>
      <c r="E164" s="180" t="s">
        <v>17219</v>
      </c>
      <c r="F164" s="181" t="s">
        <v>17220</v>
      </c>
      <c r="G164" s="182" t="s">
        <v>467</v>
      </c>
      <c r="H164" s="183">
        <v>1</v>
      </c>
      <c r="I164" s="184"/>
      <c r="J164" s="185">
        <f t="shared" si="10"/>
        <v>0</v>
      </c>
      <c r="K164" s="186"/>
      <c r="L164" s="187"/>
      <c r="M164" s="188" t="s">
        <v>1</v>
      </c>
      <c r="N164" s="189" t="s">
        <v>42</v>
      </c>
      <c r="P164" s="153">
        <f t="shared" si="11"/>
        <v>0</v>
      </c>
      <c r="Q164" s="153">
        <v>0</v>
      </c>
      <c r="R164" s="153">
        <f t="shared" si="12"/>
        <v>0</v>
      </c>
      <c r="S164" s="153">
        <v>0</v>
      </c>
      <c r="T164" s="154">
        <f t="shared" si="13"/>
        <v>0</v>
      </c>
      <c r="AR164" s="155" t="s">
        <v>481</v>
      </c>
      <c r="AT164" s="155" t="s">
        <v>454</v>
      </c>
      <c r="AU164" s="155" t="s">
        <v>88</v>
      </c>
      <c r="AY164" s="16" t="s">
        <v>317</v>
      </c>
      <c r="BE164" s="156">
        <f t="shared" si="14"/>
        <v>0</v>
      </c>
      <c r="BF164" s="156">
        <f t="shared" si="15"/>
        <v>0</v>
      </c>
      <c r="BG164" s="156">
        <f t="shared" si="16"/>
        <v>0</v>
      </c>
      <c r="BH164" s="156">
        <f t="shared" si="17"/>
        <v>0</v>
      </c>
      <c r="BI164" s="156">
        <f t="shared" si="18"/>
        <v>0</v>
      </c>
      <c r="BJ164" s="16" t="s">
        <v>88</v>
      </c>
      <c r="BK164" s="156">
        <f t="shared" si="19"/>
        <v>0</v>
      </c>
      <c r="BL164" s="16" t="s">
        <v>396</v>
      </c>
      <c r="BM164" s="155" t="s">
        <v>699</v>
      </c>
    </row>
    <row r="165" spans="2:65" s="1" customFormat="1" ht="76.400000000000006" customHeight="1">
      <c r="B165" s="142"/>
      <c r="C165" s="179" t="s">
        <v>464</v>
      </c>
      <c r="D165" s="179" t="s">
        <v>454</v>
      </c>
      <c r="E165" s="180" t="s">
        <v>17221</v>
      </c>
      <c r="F165" s="181" t="s">
        <v>17222</v>
      </c>
      <c r="G165" s="182" t="s">
        <v>467</v>
      </c>
      <c r="H165" s="183">
        <v>1</v>
      </c>
      <c r="I165" s="184"/>
      <c r="J165" s="185">
        <f t="shared" si="10"/>
        <v>0</v>
      </c>
      <c r="K165" s="186"/>
      <c r="L165" s="187"/>
      <c r="M165" s="188" t="s">
        <v>1</v>
      </c>
      <c r="N165" s="189" t="s">
        <v>42</v>
      </c>
      <c r="P165" s="153">
        <f t="shared" si="11"/>
        <v>0</v>
      </c>
      <c r="Q165" s="153">
        <v>0</v>
      </c>
      <c r="R165" s="153">
        <f t="shared" si="12"/>
        <v>0</v>
      </c>
      <c r="S165" s="153">
        <v>0</v>
      </c>
      <c r="T165" s="154">
        <f t="shared" si="13"/>
        <v>0</v>
      </c>
      <c r="AR165" s="155" t="s">
        <v>481</v>
      </c>
      <c r="AT165" s="155" t="s">
        <v>454</v>
      </c>
      <c r="AU165" s="155" t="s">
        <v>88</v>
      </c>
      <c r="AY165" s="16" t="s">
        <v>317</v>
      </c>
      <c r="BE165" s="156">
        <f t="shared" si="14"/>
        <v>0</v>
      </c>
      <c r="BF165" s="156">
        <f t="shared" si="15"/>
        <v>0</v>
      </c>
      <c r="BG165" s="156">
        <f t="shared" si="16"/>
        <v>0</v>
      </c>
      <c r="BH165" s="156">
        <f t="shared" si="17"/>
        <v>0</v>
      </c>
      <c r="BI165" s="156">
        <f t="shared" si="18"/>
        <v>0</v>
      </c>
      <c r="BJ165" s="16" t="s">
        <v>88</v>
      </c>
      <c r="BK165" s="156">
        <f t="shared" si="19"/>
        <v>0</v>
      </c>
      <c r="BL165" s="16" t="s">
        <v>396</v>
      </c>
      <c r="BM165" s="155" t="s">
        <v>702</v>
      </c>
    </row>
    <row r="166" spans="2:65" s="1" customFormat="1" ht="76.400000000000006" customHeight="1">
      <c r="B166" s="142"/>
      <c r="C166" s="179" t="s">
        <v>469</v>
      </c>
      <c r="D166" s="179" t="s">
        <v>454</v>
      </c>
      <c r="E166" s="180" t="s">
        <v>17223</v>
      </c>
      <c r="F166" s="181" t="s">
        <v>17224</v>
      </c>
      <c r="G166" s="182" t="s">
        <v>467</v>
      </c>
      <c r="H166" s="183">
        <v>1</v>
      </c>
      <c r="I166" s="184"/>
      <c r="J166" s="185">
        <f t="shared" si="10"/>
        <v>0</v>
      </c>
      <c r="K166" s="186"/>
      <c r="L166" s="187"/>
      <c r="M166" s="188" t="s">
        <v>1</v>
      </c>
      <c r="N166" s="189" t="s">
        <v>42</v>
      </c>
      <c r="P166" s="153">
        <f t="shared" si="11"/>
        <v>0</v>
      </c>
      <c r="Q166" s="153">
        <v>0</v>
      </c>
      <c r="R166" s="153">
        <f t="shared" si="12"/>
        <v>0</v>
      </c>
      <c r="S166" s="153">
        <v>0</v>
      </c>
      <c r="T166" s="154">
        <f t="shared" si="13"/>
        <v>0</v>
      </c>
      <c r="AR166" s="155" t="s">
        <v>481</v>
      </c>
      <c r="AT166" s="155" t="s">
        <v>454</v>
      </c>
      <c r="AU166" s="155" t="s">
        <v>88</v>
      </c>
      <c r="AY166" s="16" t="s">
        <v>317</v>
      </c>
      <c r="BE166" s="156">
        <f t="shared" si="14"/>
        <v>0</v>
      </c>
      <c r="BF166" s="156">
        <f t="shared" si="15"/>
        <v>0</v>
      </c>
      <c r="BG166" s="156">
        <f t="shared" si="16"/>
        <v>0</v>
      </c>
      <c r="BH166" s="156">
        <f t="shared" si="17"/>
        <v>0</v>
      </c>
      <c r="BI166" s="156">
        <f t="shared" si="18"/>
        <v>0</v>
      </c>
      <c r="BJ166" s="16" t="s">
        <v>88</v>
      </c>
      <c r="BK166" s="156">
        <f t="shared" si="19"/>
        <v>0</v>
      </c>
      <c r="BL166" s="16" t="s">
        <v>396</v>
      </c>
      <c r="BM166" s="155" t="s">
        <v>706</v>
      </c>
    </row>
    <row r="167" spans="2:65" s="1" customFormat="1" ht="76.400000000000006" customHeight="1">
      <c r="B167" s="142"/>
      <c r="C167" s="179" t="s">
        <v>473</v>
      </c>
      <c r="D167" s="179" t="s">
        <v>454</v>
      </c>
      <c r="E167" s="180" t="s">
        <v>17225</v>
      </c>
      <c r="F167" s="181" t="s">
        <v>17226</v>
      </c>
      <c r="G167" s="182" t="s">
        <v>467</v>
      </c>
      <c r="H167" s="183">
        <v>2</v>
      </c>
      <c r="I167" s="184"/>
      <c r="J167" s="185">
        <f t="shared" si="10"/>
        <v>0</v>
      </c>
      <c r="K167" s="186"/>
      <c r="L167" s="187"/>
      <c r="M167" s="188" t="s">
        <v>1</v>
      </c>
      <c r="N167" s="189" t="s">
        <v>42</v>
      </c>
      <c r="P167" s="153">
        <f t="shared" si="11"/>
        <v>0</v>
      </c>
      <c r="Q167" s="153">
        <v>0</v>
      </c>
      <c r="R167" s="153">
        <f t="shared" si="12"/>
        <v>0</v>
      </c>
      <c r="S167" s="153">
        <v>0</v>
      </c>
      <c r="T167" s="154">
        <f t="shared" si="13"/>
        <v>0</v>
      </c>
      <c r="AR167" s="155" t="s">
        <v>481</v>
      </c>
      <c r="AT167" s="155" t="s">
        <v>454</v>
      </c>
      <c r="AU167" s="155" t="s">
        <v>88</v>
      </c>
      <c r="AY167" s="16" t="s">
        <v>317</v>
      </c>
      <c r="BE167" s="156">
        <f t="shared" si="14"/>
        <v>0</v>
      </c>
      <c r="BF167" s="156">
        <f t="shared" si="15"/>
        <v>0</v>
      </c>
      <c r="BG167" s="156">
        <f t="shared" si="16"/>
        <v>0</v>
      </c>
      <c r="BH167" s="156">
        <f t="shared" si="17"/>
        <v>0</v>
      </c>
      <c r="BI167" s="156">
        <f t="shared" si="18"/>
        <v>0</v>
      </c>
      <c r="BJ167" s="16" t="s">
        <v>88</v>
      </c>
      <c r="BK167" s="156">
        <f t="shared" si="19"/>
        <v>0</v>
      </c>
      <c r="BL167" s="16" t="s">
        <v>396</v>
      </c>
      <c r="BM167" s="155" t="s">
        <v>709</v>
      </c>
    </row>
    <row r="168" spans="2:65" s="1" customFormat="1" ht="16.5" customHeight="1">
      <c r="B168" s="142"/>
      <c r="C168" s="179" t="s">
        <v>477</v>
      </c>
      <c r="D168" s="179" t="s">
        <v>454</v>
      </c>
      <c r="E168" s="180" t="s">
        <v>17227</v>
      </c>
      <c r="F168" s="181" t="s">
        <v>17228</v>
      </c>
      <c r="G168" s="182" t="s">
        <v>467</v>
      </c>
      <c r="H168" s="183">
        <v>2</v>
      </c>
      <c r="I168" s="184"/>
      <c r="J168" s="185">
        <f t="shared" si="10"/>
        <v>0</v>
      </c>
      <c r="K168" s="186"/>
      <c r="L168" s="187"/>
      <c r="M168" s="188" t="s">
        <v>1</v>
      </c>
      <c r="N168" s="189" t="s">
        <v>42</v>
      </c>
      <c r="P168" s="153">
        <f t="shared" si="11"/>
        <v>0</v>
      </c>
      <c r="Q168" s="153">
        <v>0</v>
      </c>
      <c r="R168" s="153">
        <f t="shared" si="12"/>
        <v>0</v>
      </c>
      <c r="S168" s="153">
        <v>0</v>
      </c>
      <c r="T168" s="154">
        <f t="shared" si="13"/>
        <v>0</v>
      </c>
      <c r="AR168" s="155" t="s">
        <v>481</v>
      </c>
      <c r="AT168" s="155" t="s">
        <v>454</v>
      </c>
      <c r="AU168" s="155" t="s">
        <v>88</v>
      </c>
      <c r="AY168" s="16" t="s">
        <v>317</v>
      </c>
      <c r="BE168" s="156">
        <f t="shared" si="14"/>
        <v>0</v>
      </c>
      <c r="BF168" s="156">
        <f t="shared" si="15"/>
        <v>0</v>
      </c>
      <c r="BG168" s="156">
        <f t="shared" si="16"/>
        <v>0</v>
      </c>
      <c r="BH168" s="156">
        <f t="shared" si="17"/>
        <v>0</v>
      </c>
      <c r="BI168" s="156">
        <f t="shared" si="18"/>
        <v>0</v>
      </c>
      <c r="BJ168" s="16" t="s">
        <v>88</v>
      </c>
      <c r="BK168" s="156">
        <f t="shared" si="19"/>
        <v>0</v>
      </c>
      <c r="BL168" s="16" t="s">
        <v>396</v>
      </c>
      <c r="BM168" s="155" t="s">
        <v>715</v>
      </c>
    </row>
    <row r="169" spans="2:65" s="1" customFormat="1" ht="16.5" customHeight="1">
      <c r="B169" s="142"/>
      <c r="C169" s="179" t="s">
        <v>481</v>
      </c>
      <c r="D169" s="179" t="s">
        <v>454</v>
      </c>
      <c r="E169" s="180" t="s">
        <v>17229</v>
      </c>
      <c r="F169" s="181" t="s">
        <v>17230</v>
      </c>
      <c r="G169" s="182" t="s">
        <v>467</v>
      </c>
      <c r="H169" s="183">
        <v>6</v>
      </c>
      <c r="I169" s="184"/>
      <c r="J169" s="185">
        <f t="shared" si="10"/>
        <v>0</v>
      </c>
      <c r="K169" s="186"/>
      <c r="L169" s="187"/>
      <c r="M169" s="188" t="s">
        <v>1</v>
      </c>
      <c r="N169" s="189" t="s">
        <v>42</v>
      </c>
      <c r="P169" s="153">
        <f t="shared" si="11"/>
        <v>0</v>
      </c>
      <c r="Q169" s="153">
        <v>0</v>
      </c>
      <c r="R169" s="153">
        <f t="shared" si="12"/>
        <v>0</v>
      </c>
      <c r="S169" s="153">
        <v>0</v>
      </c>
      <c r="T169" s="154">
        <f t="shared" si="13"/>
        <v>0</v>
      </c>
      <c r="AR169" s="155" t="s">
        <v>481</v>
      </c>
      <c r="AT169" s="155" t="s">
        <v>454</v>
      </c>
      <c r="AU169" s="155" t="s">
        <v>88</v>
      </c>
      <c r="AY169" s="16" t="s">
        <v>317</v>
      </c>
      <c r="BE169" s="156">
        <f t="shared" si="14"/>
        <v>0</v>
      </c>
      <c r="BF169" s="156">
        <f t="shared" si="15"/>
        <v>0</v>
      </c>
      <c r="BG169" s="156">
        <f t="shared" si="16"/>
        <v>0</v>
      </c>
      <c r="BH169" s="156">
        <f t="shared" si="17"/>
        <v>0</v>
      </c>
      <c r="BI169" s="156">
        <f t="shared" si="18"/>
        <v>0</v>
      </c>
      <c r="BJ169" s="16" t="s">
        <v>88</v>
      </c>
      <c r="BK169" s="156">
        <f t="shared" si="19"/>
        <v>0</v>
      </c>
      <c r="BL169" s="16" t="s">
        <v>396</v>
      </c>
      <c r="BM169" s="155" t="s">
        <v>719</v>
      </c>
    </row>
    <row r="170" spans="2:65" s="1" customFormat="1" ht="16.5" customHeight="1">
      <c r="B170" s="142"/>
      <c r="C170" s="179" t="s">
        <v>488</v>
      </c>
      <c r="D170" s="179" t="s">
        <v>454</v>
      </c>
      <c r="E170" s="180" t="s">
        <v>17231</v>
      </c>
      <c r="F170" s="181" t="s">
        <v>17232</v>
      </c>
      <c r="G170" s="182" t="s">
        <v>467</v>
      </c>
      <c r="H170" s="183">
        <v>6</v>
      </c>
      <c r="I170" s="184"/>
      <c r="J170" s="185">
        <f t="shared" si="10"/>
        <v>0</v>
      </c>
      <c r="K170" s="186"/>
      <c r="L170" s="187"/>
      <c r="M170" s="188" t="s">
        <v>1</v>
      </c>
      <c r="N170" s="189" t="s">
        <v>42</v>
      </c>
      <c r="P170" s="153">
        <f t="shared" si="11"/>
        <v>0</v>
      </c>
      <c r="Q170" s="153">
        <v>0</v>
      </c>
      <c r="R170" s="153">
        <f t="shared" si="12"/>
        <v>0</v>
      </c>
      <c r="S170" s="153">
        <v>0</v>
      </c>
      <c r="T170" s="154">
        <f t="shared" si="13"/>
        <v>0</v>
      </c>
      <c r="AR170" s="155" t="s">
        <v>481</v>
      </c>
      <c r="AT170" s="155" t="s">
        <v>454</v>
      </c>
      <c r="AU170" s="155" t="s">
        <v>88</v>
      </c>
      <c r="AY170" s="16" t="s">
        <v>317</v>
      </c>
      <c r="BE170" s="156">
        <f t="shared" si="14"/>
        <v>0</v>
      </c>
      <c r="BF170" s="156">
        <f t="shared" si="15"/>
        <v>0</v>
      </c>
      <c r="BG170" s="156">
        <f t="shared" si="16"/>
        <v>0</v>
      </c>
      <c r="BH170" s="156">
        <f t="shared" si="17"/>
        <v>0</v>
      </c>
      <c r="BI170" s="156">
        <f t="shared" si="18"/>
        <v>0</v>
      </c>
      <c r="BJ170" s="16" t="s">
        <v>88</v>
      </c>
      <c r="BK170" s="156">
        <f t="shared" si="19"/>
        <v>0</v>
      </c>
      <c r="BL170" s="16" t="s">
        <v>396</v>
      </c>
      <c r="BM170" s="155" t="s">
        <v>1704</v>
      </c>
    </row>
    <row r="171" spans="2:65" s="1" customFormat="1" ht="16.5" customHeight="1">
      <c r="B171" s="142"/>
      <c r="C171" s="179" t="s">
        <v>495</v>
      </c>
      <c r="D171" s="179" t="s">
        <v>454</v>
      </c>
      <c r="E171" s="180" t="s">
        <v>17233</v>
      </c>
      <c r="F171" s="181" t="s">
        <v>17234</v>
      </c>
      <c r="G171" s="182" t="s">
        <v>467</v>
      </c>
      <c r="H171" s="183">
        <v>6</v>
      </c>
      <c r="I171" s="184"/>
      <c r="J171" s="185">
        <f t="shared" si="10"/>
        <v>0</v>
      </c>
      <c r="K171" s="186"/>
      <c r="L171" s="187"/>
      <c r="M171" s="188" t="s">
        <v>1</v>
      </c>
      <c r="N171" s="189" t="s">
        <v>42</v>
      </c>
      <c r="P171" s="153">
        <f t="shared" si="11"/>
        <v>0</v>
      </c>
      <c r="Q171" s="153">
        <v>0</v>
      </c>
      <c r="R171" s="153">
        <f t="shared" si="12"/>
        <v>0</v>
      </c>
      <c r="S171" s="153">
        <v>0</v>
      </c>
      <c r="T171" s="154">
        <f t="shared" si="13"/>
        <v>0</v>
      </c>
      <c r="AR171" s="155" t="s">
        <v>481</v>
      </c>
      <c r="AT171" s="155" t="s">
        <v>454</v>
      </c>
      <c r="AU171" s="155" t="s">
        <v>88</v>
      </c>
      <c r="AY171" s="16" t="s">
        <v>317</v>
      </c>
      <c r="BE171" s="156">
        <f t="shared" si="14"/>
        <v>0</v>
      </c>
      <c r="BF171" s="156">
        <f t="shared" si="15"/>
        <v>0</v>
      </c>
      <c r="BG171" s="156">
        <f t="shared" si="16"/>
        <v>0</v>
      </c>
      <c r="BH171" s="156">
        <f t="shared" si="17"/>
        <v>0</v>
      </c>
      <c r="BI171" s="156">
        <f t="shared" si="18"/>
        <v>0</v>
      </c>
      <c r="BJ171" s="16" t="s">
        <v>88</v>
      </c>
      <c r="BK171" s="156">
        <f t="shared" si="19"/>
        <v>0</v>
      </c>
      <c r="BL171" s="16" t="s">
        <v>396</v>
      </c>
      <c r="BM171" s="155" t="s">
        <v>1726</v>
      </c>
    </row>
    <row r="172" spans="2:65" s="1" customFormat="1" ht="16.5" customHeight="1">
      <c r="B172" s="142"/>
      <c r="C172" s="179" t="s">
        <v>501</v>
      </c>
      <c r="D172" s="179" t="s">
        <v>454</v>
      </c>
      <c r="E172" s="180" t="s">
        <v>17235</v>
      </c>
      <c r="F172" s="181" t="s">
        <v>17236</v>
      </c>
      <c r="G172" s="182" t="s">
        <v>467</v>
      </c>
      <c r="H172" s="183">
        <v>6</v>
      </c>
      <c r="I172" s="184"/>
      <c r="J172" s="185">
        <f t="shared" si="10"/>
        <v>0</v>
      </c>
      <c r="K172" s="186"/>
      <c r="L172" s="187"/>
      <c r="M172" s="188" t="s">
        <v>1</v>
      </c>
      <c r="N172" s="189" t="s">
        <v>42</v>
      </c>
      <c r="P172" s="153">
        <f t="shared" si="11"/>
        <v>0</v>
      </c>
      <c r="Q172" s="153">
        <v>0</v>
      </c>
      <c r="R172" s="153">
        <f t="shared" si="12"/>
        <v>0</v>
      </c>
      <c r="S172" s="153">
        <v>0</v>
      </c>
      <c r="T172" s="154">
        <f t="shared" si="13"/>
        <v>0</v>
      </c>
      <c r="AR172" s="155" t="s">
        <v>481</v>
      </c>
      <c r="AT172" s="155" t="s">
        <v>454</v>
      </c>
      <c r="AU172" s="155" t="s">
        <v>88</v>
      </c>
      <c r="AY172" s="16" t="s">
        <v>317</v>
      </c>
      <c r="BE172" s="156">
        <f t="shared" si="14"/>
        <v>0</v>
      </c>
      <c r="BF172" s="156">
        <f t="shared" si="15"/>
        <v>0</v>
      </c>
      <c r="BG172" s="156">
        <f t="shared" si="16"/>
        <v>0</v>
      </c>
      <c r="BH172" s="156">
        <f t="shared" si="17"/>
        <v>0</v>
      </c>
      <c r="BI172" s="156">
        <f t="shared" si="18"/>
        <v>0</v>
      </c>
      <c r="BJ172" s="16" t="s">
        <v>88</v>
      </c>
      <c r="BK172" s="156">
        <f t="shared" si="19"/>
        <v>0</v>
      </c>
      <c r="BL172" s="16" t="s">
        <v>396</v>
      </c>
      <c r="BM172" s="155" t="s">
        <v>725</v>
      </c>
    </row>
    <row r="173" spans="2:65" s="1" customFormat="1" ht="37.75" customHeight="1">
      <c r="B173" s="142"/>
      <c r="C173" s="179" t="s">
        <v>507</v>
      </c>
      <c r="D173" s="179" t="s">
        <v>454</v>
      </c>
      <c r="E173" s="180" t="s">
        <v>17237</v>
      </c>
      <c r="F173" s="181" t="s">
        <v>17238</v>
      </c>
      <c r="G173" s="182" t="s">
        <v>484</v>
      </c>
      <c r="H173" s="183">
        <v>336</v>
      </c>
      <c r="I173" s="184"/>
      <c r="J173" s="185">
        <f t="shared" si="10"/>
        <v>0</v>
      </c>
      <c r="K173" s="186"/>
      <c r="L173" s="187"/>
      <c r="M173" s="188" t="s">
        <v>1</v>
      </c>
      <c r="N173" s="189" t="s">
        <v>42</v>
      </c>
      <c r="P173" s="153">
        <f t="shared" si="11"/>
        <v>0</v>
      </c>
      <c r="Q173" s="153">
        <v>0</v>
      </c>
      <c r="R173" s="153">
        <f t="shared" si="12"/>
        <v>0</v>
      </c>
      <c r="S173" s="153">
        <v>0</v>
      </c>
      <c r="T173" s="154">
        <f t="shared" si="13"/>
        <v>0</v>
      </c>
      <c r="AR173" s="155" t="s">
        <v>481</v>
      </c>
      <c r="AT173" s="155" t="s">
        <v>454</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396</v>
      </c>
      <c r="BM173" s="155" t="s">
        <v>728</v>
      </c>
    </row>
    <row r="174" spans="2:65" s="1" customFormat="1" ht="16.5" customHeight="1">
      <c r="B174" s="142"/>
      <c r="C174" s="179" t="s">
        <v>703</v>
      </c>
      <c r="D174" s="179" t="s">
        <v>454</v>
      </c>
      <c r="E174" s="180" t="s">
        <v>17239</v>
      </c>
      <c r="F174" s="181" t="s">
        <v>17232</v>
      </c>
      <c r="G174" s="182" t="s">
        <v>467</v>
      </c>
      <c r="H174" s="183">
        <v>44</v>
      </c>
      <c r="I174" s="184"/>
      <c r="J174" s="185">
        <f t="shared" si="10"/>
        <v>0</v>
      </c>
      <c r="K174" s="186"/>
      <c r="L174" s="187"/>
      <c r="M174" s="188" t="s">
        <v>1</v>
      </c>
      <c r="N174" s="189" t="s">
        <v>42</v>
      </c>
      <c r="P174" s="153">
        <f t="shared" si="11"/>
        <v>0</v>
      </c>
      <c r="Q174" s="153">
        <v>0</v>
      </c>
      <c r="R174" s="153">
        <f t="shared" si="12"/>
        <v>0</v>
      </c>
      <c r="S174" s="153">
        <v>0</v>
      </c>
      <c r="T174" s="154">
        <f t="shared" si="13"/>
        <v>0</v>
      </c>
      <c r="AR174" s="155" t="s">
        <v>481</v>
      </c>
      <c r="AT174" s="155" t="s">
        <v>454</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396</v>
      </c>
      <c r="BM174" s="155" t="s">
        <v>732</v>
      </c>
    </row>
    <row r="175" spans="2:65" s="1" customFormat="1" ht="16.5" customHeight="1">
      <c r="B175" s="142"/>
      <c r="C175" s="179" t="s">
        <v>647</v>
      </c>
      <c r="D175" s="179" t="s">
        <v>454</v>
      </c>
      <c r="E175" s="180" t="s">
        <v>17240</v>
      </c>
      <c r="F175" s="181" t="s">
        <v>17241</v>
      </c>
      <c r="G175" s="182" t="s">
        <v>467</v>
      </c>
      <c r="H175" s="183">
        <v>14</v>
      </c>
      <c r="I175" s="184"/>
      <c r="J175" s="185">
        <f t="shared" si="10"/>
        <v>0</v>
      </c>
      <c r="K175" s="186"/>
      <c r="L175" s="187"/>
      <c r="M175" s="188" t="s">
        <v>1</v>
      </c>
      <c r="N175" s="189" t="s">
        <v>42</v>
      </c>
      <c r="P175" s="153">
        <f t="shared" si="11"/>
        <v>0</v>
      </c>
      <c r="Q175" s="153">
        <v>0</v>
      </c>
      <c r="R175" s="153">
        <f t="shared" si="12"/>
        <v>0</v>
      </c>
      <c r="S175" s="153">
        <v>0</v>
      </c>
      <c r="T175" s="154">
        <f t="shared" si="13"/>
        <v>0</v>
      </c>
      <c r="AR175" s="155" t="s">
        <v>481</v>
      </c>
      <c r="AT175" s="155" t="s">
        <v>454</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396</v>
      </c>
      <c r="BM175" s="155" t="s">
        <v>735</v>
      </c>
    </row>
    <row r="176" spans="2:65" s="1" customFormat="1" ht="16.5" customHeight="1">
      <c r="B176" s="142"/>
      <c r="C176" s="179" t="s">
        <v>712</v>
      </c>
      <c r="D176" s="179" t="s">
        <v>454</v>
      </c>
      <c r="E176" s="180" t="s">
        <v>17242</v>
      </c>
      <c r="F176" s="181" t="s">
        <v>17243</v>
      </c>
      <c r="G176" s="182" t="s">
        <v>467</v>
      </c>
      <c r="H176" s="183">
        <v>8</v>
      </c>
      <c r="I176" s="184"/>
      <c r="J176" s="185">
        <f t="shared" si="10"/>
        <v>0</v>
      </c>
      <c r="K176" s="186"/>
      <c r="L176" s="187"/>
      <c r="M176" s="188" t="s">
        <v>1</v>
      </c>
      <c r="N176" s="189" t="s">
        <v>42</v>
      </c>
      <c r="P176" s="153">
        <f t="shared" si="11"/>
        <v>0</v>
      </c>
      <c r="Q176" s="153">
        <v>0</v>
      </c>
      <c r="R176" s="153">
        <f t="shared" si="12"/>
        <v>0</v>
      </c>
      <c r="S176" s="153">
        <v>0</v>
      </c>
      <c r="T176" s="154">
        <f t="shared" si="13"/>
        <v>0</v>
      </c>
      <c r="AR176" s="155" t="s">
        <v>481</v>
      </c>
      <c r="AT176" s="155" t="s">
        <v>454</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396</v>
      </c>
      <c r="BM176" s="155" t="s">
        <v>739</v>
      </c>
    </row>
    <row r="177" spans="2:65" s="1" customFormat="1" ht="37.75" customHeight="1">
      <c r="B177" s="142"/>
      <c r="C177" s="179" t="s">
        <v>650</v>
      </c>
      <c r="D177" s="179" t="s">
        <v>454</v>
      </c>
      <c r="E177" s="180" t="s">
        <v>17244</v>
      </c>
      <c r="F177" s="181" t="s">
        <v>17245</v>
      </c>
      <c r="G177" s="182" t="s">
        <v>484</v>
      </c>
      <c r="H177" s="183">
        <v>12</v>
      </c>
      <c r="I177" s="184"/>
      <c r="J177" s="185">
        <f t="shared" si="10"/>
        <v>0</v>
      </c>
      <c r="K177" s="186"/>
      <c r="L177" s="187"/>
      <c r="M177" s="188" t="s">
        <v>1</v>
      </c>
      <c r="N177" s="189" t="s">
        <v>42</v>
      </c>
      <c r="P177" s="153">
        <f t="shared" si="11"/>
        <v>0</v>
      </c>
      <c r="Q177" s="153">
        <v>0</v>
      </c>
      <c r="R177" s="153">
        <f t="shared" si="12"/>
        <v>0</v>
      </c>
      <c r="S177" s="153">
        <v>0</v>
      </c>
      <c r="T177" s="154">
        <f t="shared" si="13"/>
        <v>0</v>
      </c>
      <c r="AR177" s="155" t="s">
        <v>481</v>
      </c>
      <c r="AT177" s="155" t="s">
        <v>454</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396</v>
      </c>
      <c r="BM177" s="155" t="s">
        <v>742</v>
      </c>
    </row>
    <row r="178" spans="2:65" s="1" customFormat="1" ht="37.75" customHeight="1">
      <c r="B178" s="142"/>
      <c r="C178" s="179" t="s">
        <v>722</v>
      </c>
      <c r="D178" s="179" t="s">
        <v>454</v>
      </c>
      <c r="E178" s="180" t="s">
        <v>17246</v>
      </c>
      <c r="F178" s="181" t="s">
        <v>17247</v>
      </c>
      <c r="G178" s="182" t="s">
        <v>484</v>
      </c>
      <c r="H178" s="183">
        <v>90</v>
      </c>
      <c r="I178" s="184"/>
      <c r="J178" s="185">
        <f t="shared" si="10"/>
        <v>0</v>
      </c>
      <c r="K178" s="186"/>
      <c r="L178" s="187"/>
      <c r="M178" s="188" t="s">
        <v>1</v>
      </c>
      <c r="N178" s="189" t="s">
        <v>42</v>
      </c>
      <c r="P178" s="153">
        <f t="shared" si="11"/>
        <v>0</v>
      </c>
      <c r="Q178" s="153">
        <v>0</v>
      </c>
      <c r="R178" s="153">
        <f t="shared" si="12"/>
        <v>0</v>
      </c>
      <c r="S178" s="153">
        <v>0</v>
      </c>
      <c r="T178" s="154">
        <f t="shared" si="13"/>
        <v>0</v>
      </c>
      <c r="AR178" s="155" t="s">
        <v>481</v>
      </c>
      <c r="AT178" s="155" t="s">
        <v>454</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396</v>
      </c>
      <c r="BM178" s="155" t="s">
        <v>1841</v>
      </c>
    </row>
    <row r="179" spans="2:65" s="1" customFormat="1" ht="16.5" customHeight="1">
      <c r="B179" s="142"/>
      <c r="C179" s="179" t="s">
        <v>655</v>
      </c>
      <c r="D179" s="179" t="s">
        <v>454</v>
      </c>
      <c r="E179" s="180" t="s">
        <v>17248</v>
      </c>
      <c r="F179" s="181" t="s">
        <v>17249</v>
      </c>
      <c r="G179" s="182" t="s">
        <v>467</v>
      </c>
      <c r="H179" s="183">
        <v>14</v>
      </c>
      <c r="I179" s="184"/>
      <c r="J179" s="185">
        <f t="shared" si="10"/>
        <v>0</v>
      </c>
      <c r="K179" s="186"/>
      <c r="L179" s="187"/>
      <c r="M179" s="188" t="s">
        <v>1</v>
      </c>
      <c r="N179" s="189" t="s">
        <v>42</v>
      </c>
      <c r="P179" s="153">
        <f t="shared" si="11"/>
        <v>0</v>
      </c>
      <c r="Q179" s="153">
        <v>0</v>
      </c>
      <c r="R179" s="153">
        <f t="shared" si="12"/>
        <v>0</v>
      </c>
      <c r="S179" s="153">
        <v>0</v>
      </c>
      <c r="T179" s="154">
        <f t="shared" si="13"/>
        <v>0</v>
      </c>
      <c r="AR179" s="155" t="s">
        <v>481</v>
      </c>
      <c r="AT179" s="155" t="s">
        <v>454</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396</v>
      </c>
      <c r="BM179" s="155" t="s">
        <v>1849</v>
      </c>
    </row>
    <row r="180" spans="2:65" s="1" customFormat="1" ht="16.5" customHeight="1">
      <c r="B180" s="142"/>
      <c r="C180" s="179" t="s">
        <v>729</v>
      </c>
      <c r="D180" s="179" t="s">
        <v>454</v>
      </c>
      <c r="E180" s="180" t="s">
        <v>17250</v>
      </c>
      <c r="F180" s="181" t="s">
        <v>17251</v>
      </c>
      <c r="G180" s="182" t="s">
        <v>467</v>
      </c>
      <c r="H180" s="183">
        <v>2</v>
      </c>
      <c r="I180" s="184"/>
      <c r="J180" s="185">
        <f t="shared" si="10"/>
        <v>0</v>
      </c>
      <c r="K180" s="186"/>
      <c r="L180" s="187"/>
      <c r="M180" s="188" t="s">
        <v>1</v>
      </c>
      <c r="N180" s="189" t="s">
        <v>42</v>
      </c>
      <c r="P180" s="153">
        <f t="shared" si="11"/>
        <v>0</v>
      </c>
      <c r="Q180" s="153">
        <v>0</v>
      </c>
      <c r="R180" s="153">
        <f t="shared" si="12"/>
        <v>0</v>
      </c>
      <c r="S180" s="153">
        <v>0</v>
      </c>
      <c r="T180" s="154">
        <f t="shared" si="13"/>
        <v>0</v>
      </c>
      <c r="AR180" s="155" t="s">
        <v>481</v>
      </c>
      <c r="AT180" s="155" t="s">
        <v>454</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396</v>
      </c>
      <c r="BM180" s="155" t="s">
        <v>1859</v>
      </c>
    </row>
    <row r="181" spans="2:65" s="1" customFormat="1" ht="37.75" customHeight="1">
      <c r="B181" s="142"/>
      <c r="C181" s="179" t="s">
        <v>662</v>
      </c>
      <c r="D181" s="179" t="s">
        <v>454</v>
      </c>
      <c r="E181" s="180" t="s">
        <v>17252</v>
      </c>
      <c r="F181" s="181" t="s">
        <v>17253</v>
      </c>
      <c r="G181" s="182" t="s">
        <v>484</v>
      </c>
      <c r="H181" s="183">
        <v>276</v>
      </c>
      <c r="I181" s="184"/>
      <c r="J181" s="185">
        <f t="shared" si="10"/>
        <v>0</v>
      </c>
      <c r="K181" s="186"/>
      <c r="L181" s="187"/>
      <c r="M181" s="188" t="s">
        <v>1</v>
      </c>
      <c r="N181" s="189" t="s">
        <v>42</v>
      </c>
      <c r="P181" s="153">
        <f t="shared" si="11"/>
        <v>0</v>
      </c>
      <c r="Q181" s="153">
        <v>0</v>
      </c>
      <c r="R181" s="153">
        <f t="shared" si="12"/>
        <v>0</v>
      </c>
      <c r="S181" s="153">
        <v>0</v>
      </c>
      <c r="T181" s="154">
        <f t="shared" si="13"/>
        <v>0</v>
      </c>
      <c r="AR181" s="155" t="s">
        <v>481</v>
      </c>
      <c r="AT181" s="155" t="s">
        <v>454</v>
      </c>
      <c r="AU181" s="155" t="s">
        <v>88</v>
      </c>
      <c r="AY181" s="16" t="s">
        <v>317</v>
      </c>
      <c r="BE181" s="156">
        <f t="shared" si="14"/>
        <v>0</v>
      </c>
      <c r="BF181" s="156">
        <f t="shared" si="15"/>
        <v>0</v>
      </c>
      <c r="BG181" s="156">
        <f t="shared" si="16"/>
        <v>0</v>
      </c>
      <c r="BH181" s="156">
        <f t="shared" si="17"/>
        <v>0</v>
      </c>
      <c r="BI181" s="156">
        <f t="shared" si="18"/>
        <v>0</v>
      </c>
      <c r="BJ181" s="16" t="s">
        <v>88</v>
      </c>
      <c r="BK181" s="156">
        <f t="shared" si="19"/>
        <v>0</v>
      </c>
      <c r="BL181" s="16" t="s">
        <v>396</v>
      </c>
      <c r="BM181" s="155" t="s">
        <v>1872</v>
      </c>
    </row>
    <row r="182" spans="2:65" s="1" customFormat="1" ht="16.5" customHeight="1">
      <c r="B182" s="142"/>
      <c r="C182" s="179" t="s">
        <v>736</v>
      </c>
      <c r="D182" s="179" t="s">
        <v>454</v>
      </c>
      <c r="E182" s="180" t="s">
        <v>17254</v>
      </c>
      <c r="F182" s="181" t="s">
        <v>17255</v>
      </c>
      <c r="G182" s="182" t="s">
        <v>467</v>
      </c>
      <c r="H182" s="183">
        <v>68</v>
      </c>
      <c r="I182" s="184"/>
      <c r="J182" s="185">
        <f t="shared" si="10"/>
        <v>0</v>
      </c>
      <c r="K182" s="186"/>
      <c r="L182" s="187"/>
      <c r="M182" s="188" t="s">
        <v>1</v>
      </c>
      <c r="N182" s="189" t="s">
        <v>42</v>
      </c>
      <c r="P182" s="153">
        <f t="shared" si="11"/>
        <v>0</v>
      </c>
      <c r="Q182" s="153">
        <v>0</v>
      </c>
      <c r="R182" s="153">
        <f t="shared" si="12"/>
        <v>0</v>
      </c>
      <c r="S182" s="153">
        <v>0</v>
      </c>
      <c r="T182" s="154">
        <f t="shared" si="13"/>
        <v>0</v>
      </c>
      <c r="AR182" s="155" t="s">
        <v>481</v>
      </c>
      <c r="AT182" s="155" t="s">
        <v>454</v>
      </c>
      <c r="AU182" s="155" t="s">
        <v>88</v>
      </c>
      <c r="AY182" s="16" t="s">
        <v>317</v>
      </c>
      <c r="BE182" s="156">
        <f t="shared" si="14"/>
        <v>0</v>
      </c>
      <c r="BF182" s="156">
        <f t="shared" si="15"/>
        <v>0</v>
      </c>
      <c r="BG182" s="156">
        <f t="shared" si="16"/>
        <v>0</v>
      </c>
      <c r="BH182" s="156">
        <f t="shared" si="17"/>
        <v>0</v>
      </c>
      <c r="BI182" s="156">
        <f t="shared" si="18"/>
        <v>0</v>
      </c>
      <c r="BJ182" s="16" t="s">
        <v>88</v>
      </c>
      <c r="BK182" s="156">
        <f t="shared" si="19"/>
        <v>0</v>
      </c>
      <c r="BL182" s="16" t="s">
        <v>396</v>
      </c>
      <c r="BM182" s="155" t="s">
        <v>1882</v>
      </c>
    </row>
    <row r="183" spans="2:65" s="1" customFormat="1" ht="16.5" customHeight="1">
      <c r="B183" s="142"/>
      <c r="C183" s="179" t="s">
        <v>665</v>
      </c>
      <c r="D183" s="179" t="s">
        <v>454</v>
      </c>
      <c r="E183" s="180" t="s">
        <v>17256</v>
      </c>
      <c r="F183" s="181" t="s">
        <v>17257</v>
      </c>
      <c r="G183" s="182" t="s">
        <v>467</v>
      </c>
      <c r="H183" s="183">
        <v>14</v>
      </c>
      <c r="I183" s="184"/>
      <c r="J183" s="185">
        <f t="shared" si="10"/>
        <v>0</v>
      </c>
      <c r="K183" s="186"/>
      <c r="L183" s="187"/>
      <c r="M183" s="188" t="s">
        <v>1</v>
      </c>
      <c r="N183" s="189" t="s">
        <v>42</v>
      </c>
      <c r="P183" s="153">
        <f t="shared" si="11"/>
        <v>0</v>
      </c>
      <c r="Q183" s="153">
        <v>0</v>
      </c>
      <c r="R183" s="153">
        <f t="shared" si="12"/>
        <v>0</v>
      </c>
      <c r="S183" s="153">
        <v>0</v>
      </c>
      <c r="T183" s="154">
        <f t="shared" si="13"/>
        <v>0</v>
      </c>
      <c r="AR183" s="155" t="s">
        <v>481</v>
      </c>
      <c r="AT183" s="155" t="s">
        <v>454</v>
      </c>
      <c r="AU183" s="155" t="s">
        <v>88</v>
      </c>
      <c r="AY183" s="16" t="s">
        <v>317</v>
      </c>
      <c r="BE183" s="156">
        <f t="shared" si="14"/>
        <v>0</v>
      </c>
      <c r="BF183" s="156">
        <f t="shared" si="15"/>
        <v>0</v>
      </c>
      <c r="BG183" s="156">
        <f t="shared" si="16"/>
        <v>0</v>
      </c>
      <c r="BH183" s="156">
        <f t="shared" si="17"/>
        <v>0</v>
      </c>
      <c r="BI183" s="156">
        <f t="shared" si="18"/>
        <v>0</v>
      </c>
      <c r="BJ183" s="16" t="s">
        <v>88</v>
      </c>
      <c r="BK183" s="156">
        <f t="shared" si="19"/>
        <v>0</v>
      </c>
      <c r="BL183" s="16" t="s">
        <v>396</v>
      </c>
      <c r="BM183" s="155" t="s">
        <v>1910</v>
      </c>
    </row>
    <row r="184" spans="2:65" s="1" customFormat="1" ht="37.75" customHeight="1">
      <c r="B184" s="142"/>
      <c r="C184" s="179" t="s">
        <v>743</v>
      </c>
      <c r="D184" s="179" t="s">
        <v>454</v>
      </c>
      <c r="E184" s="180" t="s">
        <v>17258</v>
      </c>
      <c r="F184" s="181" t="s">
        <v>17259</v>
      </c>
      <c r="G184" s="182" t="s">
        <v>484</v>
      </c>
      <c r="H184" s="183">
        <v>42</v>
      </c>
      <c r="I184" s="184"/>
      <c r="J184" s="185">
        <f t="shared" ref="J184:J215" si="20">ROUND(I184*H184,2)</f>
        <v>0</v>
      </c>
      <c r="K184" s="186"/>
      <c r="L184" s="187"/>
      <c r="M184" s="188" t="s">
        <v>1</v>
      </c>
      <c r="N184" s="189" t="s">
        <v>42</v>
      </c>
      <c r="P184" s="153">
        <f t="shared" ref="P184:P215" si="21">O184*H184</f>
        <v>0</v>
      </c>
      <c r="Q184" s="153">
        <v>0</v>
      </c>
      <c r="R184" s="153">
        <f t="shared" ref="R184:R215" si="22">Q184*H184</f>
        <v>0</v>
      </c>
      <c r="S184" s="153">
        <v>0</v>
      </c>
      <c r="T184" s="154">
        <f t="shared" ref="T184:T215" si="23">S184*H184</f>
        <v>0</v>
      </c>
      <c r="AR184" s="155" t="s">
        <v>481</v>
      </c>
      <c r="AT184" s="155" t="s">
        <v>454</v>
      </c>
      <c r="AU184" s="155" t="s">
        <v>88</v>
      </c>
      <c r="AY184" s="16" t="s">
        <v>317</v>
      </c>
      <c r="BE184" s="156">
        <f t="shared" ref="BE184:BE205" si="24">IF(N184="základná",J184,0)</f>
        <v>0</v>
      </c>
      <c r="BF184" s="156">
        <f t="shared" ref="BF184:BF205" si="25">IF(N184="znížená",J184,0)</f>
        <v>0</v>
      </c>
      <c r="BG184" s="156">
        <f t="shared" ref="BG184:BG205" si="26">IF(N184="zákl. prenesená",J184,0)</f>
        <v>0</v>
      </c>
      <c r="BH184" s="156">
        <f t="shared" ref="BH184:BH205" si="27">IF(N184="zníž. prenesená",J184,0)</f>
        <v>0</v>
      </c>
      <c r="BI184" s="156">
        <f t="shared" ref="BI184:BI205" si="28">IF(N184="nulová",J184,0)</f>
        <v>0</v>
      </c>
      <c r="BJ184" s="16" t="s">
        <v>88</v>
      </c>
      <c r="BK184" s="156">
        <f t="shared" ref="BK184:BK205" si="29">ROUND(I184*H184,2)</f>
        <v>0</v>
      </c>
      <c r="BL184" s="16" t="s">
        <v>396</v>
      </c>
      <c r="BM184" s="155" t="s">
        <v>1922</v>
      </c>
    </row>
    <row r="185" spans="2:65" s="1" customFormat="1" ht="24.15" customHeight="1">
      <c r="B185" s="142"/>
      <c r="C185" s="179" t="s">
        <v>616</v>
      </c>
      <c r="D185" s="179" t="s">
        <v>454</v>
      </c>
      <c r="E185" s="180" t="s">
        <v>17260</v>
      </c>
      <c r="F185" s="181" t="s">
        <v>17261</v>
      </c>
      <c r="G185" s="182" t="s">
        <v>467</v>
      </c>
      <c r="H185" s="183">
        <v>2</v>
      </c>
      <c r="I185" s="184"/>
      <c r="J185" s="185">
        <f t="shared" si="20"/>
        <v>0</v>
      </c>
      <c r="K185" s="186"/>
      <c r="L185" s="187"/>
      <c r="M185" s="188" t="s">
        <v>1</v>
      </c>
      <c r="N185" s="189" t="s">
        <v>42</v>
      </c>
      <c r="P185" s="153">
        <f t="shared" si="21"/>
        <v>0</v>
      </c>
      <c r="Q185" s="153">
        <v>0</v>
      </c>
      <c r="R185" s="153">
        <f t="shared" si="22"/>
        <v>0</v>
      </c>
      <c r="S185" s="153">
        <v>0</v>
      </c>
      <c r="T185" s="154">
        <f t="shared" si="23"/>
        <v>0</v>
      </c>
      <c r="AR185" s="155" t="s">
        <v>481</v>
      </c>
      <c r="AT185" s="155" t="s">
        <v>454</v>
      </c>
      <c r="AU185" s="155" t="s">
        <v>88</v>
      </c>
      <c r="AY185" s="16" t="s">
        <v>317</v>
      </c>
      <c r="BE185" s="156">
        <f t="shared" si="24"/>
        <v>0</v>
      </c>
      <c r="BF185" s="156">
        <f t="shared" si="25"/>
        <v>0</v>
      </c>
      <c r="BG185" s="156">
        <f t="shared" si="26"/>
        <v>0</v>
      </c>
      <c r="BH185" s="156">
        <f t="shared" si="27"/>
        <v>0</v>
      </c>
      <c r="BI185" s="156">
        <f t="shared" si="28"/>
        <v>0</v>
      </c>
      <c r="BJ185" s="16" t="s">
        <v>88</v>
      </c>
      <c r="BK185" s="156">
        <f t="shared" si="29"/>
        <v>0</v>
      </c>
      <c r="BL185" s="16" t="s">
        <v>396</v>
      </c>
      <c r="BM185" s="155" t="s">
        <v>1961</v>
      </c>
    </row>
    <row r="186" spans="2:65" s="1" customFormat="1" ht="16.5" customHeight="1">
      <c r="B186" s="142"/>
      <c r="C186" s="179" t="s">
        <v>620</v>
      </c>
      <c r="D186" s="179" t="s">
        <v>454</v>
      </c>
      <c r="E186" s="180" t="s">
        <v>17262</v>
      </c>
      <c r="F186" s="181" t="s">
        <v>17263</v>
      </c>
      <c r="G186" s="182" t="s">
        <v>467</v>
      </c>
      <c r="H186" s="183">
        <v>19</v>
      </c>
      <c r="I186" s="184"/>
      <c r="J186" s="185">
        <f t="shared" si="20"/>
        <v>0</v>
      </c>
      <c r="K186" s="186"/>
      <c r="L186" s="187"/>
      <c r="M186" s="188" t="s">
        <v>1</v>
      </c>
      <c r="N186" s="189" t="s">
        <v>42</v>
      </c>
      <c r="P186" s="153">
        <f t="shared" si="21"/>
        <v>0</v>
      </c>
      <c r="Q186" s="153">
        <v>0</v>
      </c>
      <c r="R186" s="153">
        <f t="shared" si="22"/>
        <v>0</v>
      </c>
      <c r="S186" s="153">
        <v>0</v>
      </c>
      <c r="T186" s="154">
        <f t="shared" si="23"/>
        <v>0</v>
      </c>
      <c r="AR186" s="155" t="s">
        <v>481</v>
      </c>
      <c r="AT186" s="155" t="s">
        <v>454</v>
      </c>
      <c r="AU186" s="155" t="s">
        <v>88</v>
      </c>
      <c r="AY186" s="16" t="s">
        <v>317</v>
      </c>
      <c r="BE186" s="156">
        <f t="shared" si="24"/>
        <v>0</v>
      </c>
      <c r="BF186" s="156">
        <f t="shared" si="25"/>
        <v>0</v>
      </c>
      <c r="BG186" s="156">
        <f t="shared" si="26"/>
        <v>0</v>
      </c>
      <c r="BH186" s="156">
        <f t="shared" si="27"/>
        <v>0</v>
      </c>
      <c r="BI186" s="156">
        <f t="shared" si="28"/>
        <v>0</v>
      </c>
      <c r="BJ186" s="16" t="s">
        <v>88</v>
      </c>
      <c r="BK186" s="156">
        <f t="shared" si="29"/>
        <v>0</v>
      </c>
      <c r="BL186" s="16" t="s">
        <v>396</v>
      </c>
      <c r="BM186" s="155" t="s">
        <v>2028</v>
      </c>
    </row>
    <row r="187" spans="2:65" s="1" customFormat="1" ht="16.5" customHeight="1">
      <c r="B187" s="142"/>
      <c r="C187" s="179" t="s">
        <v>670</v>
      </c>
      <c r="D187" s="179" t="s">
        <v>454</v>
      </c>
      <c r="E187" s="180" t="s">
        <v>17264</v>
      </c>
      <c r="F187" s="181" t="s">
        <v>17265</v>
      </c>
      <c r="G187" s="182" t="s">
        <v>467</v>
      </c>
      <c r="H187" s="183">
        <v>6</v>
      </c>
      <c r="I187" s="184"/>
      <c r="J187" s="185">
        <f t="shared" si="20"/>
        <v>0</v>
      </c>
      <c r="K187" s="186"/>
      <c r="L187" s="187"/>
      <c r="M187" s="188" t="s">
        <v>1</v>
      </c>
      <c r="N187" s="189" t="s">
        <v>42</v>
      </c>
      <c r="P187" s="153">
        <f t="shared" si="21"/>
        <v>0</v>
      </c>
      <c r="Q187" s="153">
        <v>0</v>
      </c>
      <c r="R187" s="153">
        <f t="shared" si="22"/>
        <v>0</v>
      </c>
      <c r="S187" s="153">
        <v>0</v>
      </c>
      <c r="T187" s="154">
        <f t="shared" si="23"/>
        <v>0</v>
      </c>
      <c r="AR187" s="155" t="s">
        <v>481</v>
      </c>
      <c r="AT187" s="155" t="s">
        <v>454</v>
      </c>
      <c r="AU187" s="155" t="s">
        <v>88</v>
      </c>
      <c r="AY187" s="16" t="s">
        <v>317</v>
      </c>
      <c r="BE187" s="156">
        <f t="shared" si="24"/>
        <v>0</v>
      </c>
      <c r="BF187" s="156">
        <f t="shared" si="25"/>
        <v>0</v>
      </c>
      <c r="BG187" s="156">
        <f t="shared" si="26"/>
        <v>0</v>
      </c>
      <c r="BH187" s="156">
        <f t="shared" si="27"/>
        <v>0</v>
      </c>
      <c r="BI187" s="156">
        <f t="shared" si="28"/>
        <v>0</v>
      </c>
      <c r="BJ187" s="16" t="s">
        <v>88</v>
      </c>
      <c r="BK187" s="156">
        <f t="shared" si="29"/>
        <v>0</v>
      </c>
      <c r="BL187" s="16" t="s">
        <v>396</v>
      </c>
      <c r="BM187" s="155" t="s">
        <v>2039</v>
      </c>
    </row>
    <row r="188" spans="2:65" s="1" customFormat="1" ht="16.5" customHeight="1">
      <c r="B188" s="142"/>
      <c r="C188" s="179" t="s">
        <v>834</v>
      </c>
      <c r="D188" s="179" t="s">
        <v>454</v>
      </c>
      <c r="E188" s="180" t="s">
        <v>17266</v>
      </c>
      <c r="F188" s="181" t="s">
        <v>17265</v>
      </c>
      <c r="G188" s="182" t="s">
        <v>467</v>
      </c>
      <c r="H188" s="183">
        <v>2</v>
      </c>
      <c r="I188" s="184"/>
      <c r="J188" s="185">
        <f t="shared" si="20"/>
        <v>0</v>
      </c>
      <c r="K188" s="186"/>
      <c r="L188" s="187"/>
      <c r="M188" s="188" t="s">
        <v>1</v>
      </c>
      <c r="N188" s="189" t="s">
        <v>42</v>
      </c>
      <c r="P188" s="153">
        <f t="shared" si="21"/>
        <v>0</v>
      </c>
      <c r="Q188" s="153">
        <v>0</v>
      </c>
      <c r="R188" s="153">
        <f t="shared" si="22"/>
        <v>0</v>
      </c>
      <c r="S188" s="153">
        <v>0</v>
      </c>
      <c r="T188" s="154">
        <f t="shared" si="23"/>
        <v>0</v>
      </c>
      <c r="AR188" s="155" t="s">
        <v>481</v>
      </c>
      <c r="AT188" s="155" t="s">
        <v>454</v>
      </c>
      <c r="AU188" s="155" t="s">
        <v>88</v>
      </c>
      <c r="AY188" s="16" t="s">
        <v>317</v>
      </c>
      <c r="BE188" s="156">
        <f t="shared" si="24"/>
        <v>0</v>
      </c>
      <c r="BF188" s="156">
        <f t="shared" si="25"/>
        <v>0</v>
      </c>
      <c r="BG188" s="156">
        <f t="shared" si="26"/>
        <v>0</v>
      </c>
      <c r="BH188" s="156">
        <f t="shared" si="27"/>
        <v>0</v>
      </c>
      <c r="BI188" s="156">
        <f t="shared" si="28"/>
        <v>0</v>
      </c>
      <c r="BJ188" s="16" t="s">
        <v>88</v>
      </c>
      <c r="BK188" s="156">
        <f t="shared" si="29"/>
        <v>0</v>
      </c>
      <c r="BL188" s="16" t="s">
        <v>396</v>
      </c>
      <c r="BM188" s="155" t="s">
        <v>2047</v>
      </c>
    </row>
    <row r="189" spans="2:65" s="1" customFormat="1" ht="16.5" customHeight="1">
      <c r="B189" s="142"/>
      <c r="C189" s="179" t="s">
        <v>673</v>
      </c>
      <c r="D189" s="179" t="s">
        <v>454</v>
      </c>
      <c r="E189" s="180" t="s">
        <v>17267</v>
      </c>
      <c r="F189" s="181" t="s">
        <v>17268</v>
      </c>
      <c r="G189" s="182" t="s">
        <v>484</v>
      </c>
      <c r="H189" s="183">
        <v>42</v>
      </c>
      <c r="I189" s="184"/>
      <c r="J189" s="185">
        <f t="shared" si="20"/>
        <v>0</v>
      </c>
      <c r="K189" s="186"/>
      <c r="L189" s="187"/>
      <c r="M189" s="188" t="s">
        <v>1</v>
      </c>
      <c r="N189" s="189" t="s">
        <v>42</v>
      </c>
      <c r="P189" s="153">
        <f t="shared" si="21"/>
        <v>0</v>
      </c>
      <c r="Q189" s="153">
        <v>0</v>
      </c>
      <c r="R189" s="153">
        <f t="shared" si="22"/>
        <v>0</v>
      </c>
      <c r="S189" s="153">
        <v>0</v>
      </c>
      <c r="T189" s="154">
        <f t="shared" si="23"/>
        <v>0</v>
      </c>
      <c r="AR189" s="155" t="s">
        <v>481</v>
      </c>
      <c r="AT189" s="155" t="s">
        <v>454</v>
      </c>
      <c r="AU189" s="155" t="s">
        <v>88</v>
      </c>
      <c r="AY189" s="16" t="s">
        <v>317</v>
      </c>
      <c r="BE189" s="156">
        <f t="shared" si="24"/>
        <v>0</v>
      </c>
      <c r="BF189" s="156">
        <f t="shared" si="25"/>
        <v>0</v>
      </c>
      <c r="BG189" s="156">
        <f t="shared" si="26"/>
        <v>0</v>
      </c>
      <c r="BH189" s="156">
        <f t="shared" si="27"/>
        <v>0</v>
      </c>
      <c r="BI189" s="156">
        <f t="shared" si="28"/>
        <v>0</v>
      </c>
      <c r="BJ189" s="16" t="s">
        <v>88</v>
      </c>
      <c r="BK189" s="156">
        <f t="shared" si="29"/>
        <v>0</v>
      </c>
      <c r="BL189" s="16" t="s">
        <v>396</v>
      </c>
      <c r="BM189" s="155" t="s">
        <v>2055</v>
      </c>
    </row>
    <row r="190" spans="2:65" s="1" customFormat="1" ht="24.15" customHeight="1">
      <c r="B190" s="142"/>
      <c r="C190" s="179" t="s">
        <v>1417</v>
      </c>
      <c r="D190" s="179" t="s">
        <v>454</v>
      </c>
      <c r="E190" s="180" t="s">
        <v>17269</v>
      </c>
      <c r="F190" s="181" t="s">
        <v>17270</v>
      </c>
      <c r="G190" s="182" t="s">
        <v>467</v>
      </c>
      <c r="H190" s="183">
        <v>16</v>
      </c>
      <c r="I190" s="184"/>
      <c r="J190" s="185">
        <f t="shared" si="20"/>
        <v>0</v>
      </c>
      <c r="K190" s="186"/>
      <c r="L190" s="187"/>
      <c r="M190" s="188" t="s">
        <v>1</v>
      </c>
      <c r="N190" s="189" t="s">
        <v>42</v>
      </c>
      <c r="P190" s="153">
        <f t="shared" si="21"/>
        <v>0</v>
      </c>
      <c r="Q190" s="153">
        <v>0</v>
      </c>
      <c r="R190" s="153">
        <f t="shared" si="22"/>
        <v>0</v>
      </c>
      <c r="S190" s="153">
        <v>0</v>
      </c>
      <c r="T190" s="154">
        <f t="shared" si="23"/>
        <v>0</v>
      </c>
      <c r="AR190" s="155" t="s">
        <v>481</v>
      </c>
      <c r="AT190" s="155" t="s">
        <v>454</v>
      </c>
      <c r="AU190" s="155" t="s">
        <v>88</v>
      </c>
      <c r="AY190" s="16" t="s">
        <v>317</v>
      </c>
      <c r="BE190" s="156">
        <f t="shared" si="24"/>
        <v>0</v>
      </c>
      <c r="BF190" s="156">
        <f t="shared" si="25"/>
        <v>0</v>
      </c>
      <c r="BG190" s="156">
        <f t="shared" si="26"/>
        <v>0</v>
      </c>
      <c r="BH190" s="156">
        <f t="shared" si="27"/>
        <v>0</v>
      </c>
      <c r="BI190" s="156">
        <f t="shared" si="28"/>
        <v>0</v>
      </c>
      <c r="BJ190" s="16" t="s">
        <v>88</v>
      </c>
      <c r="BK190" s="156">
        <f t="shared" si="29"/>
        <v>0</v>
      </c>
      <c r="BL190" s="16" t="s">
        <v>396</v>
      </c>
      <c r="BM190" s="155" t="s">
        <v>2063</v>
      </c>
    </row>
    <row r="191" spans="2:65" s="1" customFormat="1" ht="76.400000000000006" customHeight="1">
      <c r="B191" s="142"/>
      <c r="C191" s="179" t="s">
        <v>675</v>
      </c>
      <c r="D191" s="179" t="s">
        <v>454</v>
      </c>
      <c r="E191" s="180" t="s">
        <v>17271</v>
      </c>
      <c r="F191" s="181" t="s">
        <v>17272</v>
      </c>
      <c r="G191" s="182" t="s">
        <v>467</v>
      </c>
      <c r="H191" s="183">
        <v>1</v>
      </c>
      <c r="I191" s="184"/>
      <c r="J191" s="185">
        <f t="shared" si="20"/>
        <v>0</v>
      </c>
      <c r="K191" s="186"/>
      <c r="L191" s="187"/>
      <c r="M191" s="188" t="s">
        <v>1</v>
      </c>
      <c r="N191" s="189" t="s">
        <v>42</v>
      </c>
      <c r="P191" s="153">
        <f t="shared" si="21"/>
        <v>0</v>
      </c>
      <c r="Q191" s="153">
        <v>0</v>
      </c>
      <c r="R191" s="153">
        <f t="shared" si="22"/>
        <v>0</v>
      </c>
      <c r="S191" s="153">
        <v>0</v>
      </c>
      <c r="T191" s="154">
        <f t="shared" si="23"/>
        <v>0</v>
      </c>
      <c r="AR191" s="155" t="s">
        <v>481</v>
      </c>
      <c r="AT191" s="155" t="s">
        <v>454</v>
      </c>
      <c r="AU191" s="155" t="s">
        <v>88</v>
      </c>
      <c r="AY191" s="16" t="s">
        <v>317</v>
      </c>
      <c r="BE191" s="156">
        <f t="shared" si="24"/>
        <v>0</v>
      </c>
      <c r="BF191" s="156">
        <f t="shared" si="25"/>
        <v>0</v>
      </c>
      <c r="BG191" s="156">
        <f t="shared" si="26"/>
        <v>0</v>
      </c>
      <c r="BH191" s="156">
        <f t="shared" si="27"/>
        <v>0</v>
      </c>
      <c r="BI191" s="156">
        <f t="shared" si="28"/>
        <v>0</v>
      </c>
      <c r="BJ191" s="16" t="s">
        <v>88</v>
      </c>
      <c r="BK191" s="156">
        <f t="shared" si="29"/>
        <v>0</v>
      </c>
      <c r="BL191" s="16" t="s">
        <v>396</v>
      </c>
      <c r="BM191" s="155" t="s">
        <v>2072</v>
      </c>
    </row>
    <row r="192" spans="2:65" s="1" customFormat="1" ht="55.5" customHeight="1">
      <c r="B192" s="142"/>
      <c r="C192" s="179" t="s">
        <v>1456</v>
      </c>
      <c r="D192" s="179" t="s">
        <v>454</v>
      </c>
      <c r="E192" s="180" t="s">
        <v>17273</v>
      </c>
      <c r="F192" s="181" t="s">
        <v>17274</v>
      </c>
      <c r="G192" s="182" t="s">
        <v>467</v>
      </c>
      <c r="H192" s="183">
        <v>1</v>
      </c>
      <c r="I192" s="184"/>
      <c r="J192" s="185">
        <f t="shared" si="20"/>
        <v>0</v>
      </c>
      <c r="K192" s="186"/>
      <c r="L192" s="187"/>
      <c r="M192" s="188" t="s">
        <v>1</v>
      </c>
      <c r="N192" s="189" t="s">
        <v>42</v>
      </c>
      <c r="P192" s="153">
        <f t="shared" si="21"/>
        <v>0</v>
      </c>
      <c r="Q192" s="153">
        <v>0</v>
      </c>
      <c r="R192" s="153">
        <f t="shared" si="22"/>
        <v>0</v>
      </c>
      <c r="S192" s="153">
        <v>0</v>
      </c>
      <c r="T192" s="154">
        <f t="shared" si="23"/>
        <v>0</v>
      </c>
      <c r="AR192" s="155" t="s">
        <v>481</v>
      </c>
      <c r="AT192" s="155" t="s">
        <v>454</v>
      </c>
      <c r="AU192" s="155" t="s">
        <v>88</v>
      </c>
      <c r="AY192" s="16" t="s">
        <v>317</v>
      </c>
      <c r="BE192" s="156">
        <f t="shared" si="24"/>
        <v>0</v>
      </c>
      <c r="BF192" s="156">
        <f t="shared" si="25"/>
        <v>0</v>
      </c>
      <c r="BG192" s="156">
        <f t="shared" si="26"/>
        <v>0</v>
      </c>
      <c r="BH192" s="156">
        <f t="shared" si="27"/>
        <v>0</v>
      </c>
      <c r="BI192" s="156">
        <f t="shared" si="28"/>
        <v>0</v>
      </c>
      <c r="BJ192" s="16" t="s">
        <v>88</v>
      </c>
      <c r="BK192" s="156">
        <f t="shared" si="29"/>
        <v>0</v>
      </c>
      <c r="BL192" s="16" t="s">
        <v>396</v>
      </c>
      <c r="BM192" s="155" t="s">
        <v>2081</v>
      </c>
    </row>
    <row r="193" spans="2:65" s="1" customFormat="1" ht="49" customHeight="1">
      <c r="B193" s="142"/>
      <c r="C193" s="179" t="s">
        <v>678</v>
      </c>
      <c r="D193" s="179" t="s">
        <v>454</v>
      </c>
      <c r="E193" s="180" t="s">
        <v>17275</v>
      </c>
      <c r="F193" s="181" t="s">
        <v>17276</v>
      </c>
      <c r="G193" s="182" t="s">
        <v>467</v>
      </c>
      <c r="H193" s="183">
        <v>1</v>
      </c>
      <c r="I193" s="184"/>
      <c r="J193" s="185">
        <f t="shared" si="20"/>
        <v>0</v>
      </c>
      <c r="K193" s="186"/>
      <c r="L193" s="187"/>
      <c r="M193" s="188" t="s">
        <v>1</v>
      </c>
      <c r="N193" s="189" t="s">
        <v>42</v>
      </c>
      <c r="P193" s="153">
        <f t="shared" si="21"/>
        <v>0</v>
      </c>
      <c r="Q193" s="153">
        <v>0</v>
      </c>
      <c r="R193" s="153">
        <f t="shared" si="22"/>
        <v>0</v>
      </c>
      <c r="S193" s="153">
        <v>0</v>
      </c>
      <c r="T193" s="154">
        <f t="shared" si="23"/>
        <v>0</v>
      </c>
      <c r="AR193" s="155" t="s">
        <v>481</v>
      </c>
      <c r="AT193" s="155" t="s">
        <v>454</v>
      </c>
      <c r="AU193" s="155" t="s">
        <v>88</v>
      </c>
      <c r="AY193" s="16" t="s">
        <v>317</v>
      </c>
      <c r="BE193" s="156">
        <f t="shared" si="24"/>
        <v>0</v>
      </c>
      <c r="BF193" s="156">
        <f t="shared" si="25"/>
        <v>0</v>
      </c>
      <c r="BG193" s="156">
        <f t="shared" si="26"/>
        <v>0</v>
      </c>
      <c r="BH193" s="156">
        <f t="shared" si="27"/>
        <v>0</v>
      </c>
      <c r="BI193" s="156">
        <f t="shared" si="28"/>
        <v>0</v>
      </c>
      <c r="BJ193" s="16" t="s">
        <v>88</v>
      </c>
      <c r="BK193" s="156">
        <f t="shared" si="29"/>
        <v>0</v>
      </c>
      <c r="BL193" s="16" t="s">
        <v>396</v>
      </c>
      <c r="BM193" s="155" t="s">
        <v>768</v>
      </c>
    </row>
    <row r="194" spans="2:65" s="1" customFormat="1" ht="76.400000000000006" customHeight="1">
      <c r="B194" s="142"/>
      <c r="C194" s="179" t="s">
        <v>774</v>
      </c>
      <c r="D194" s="179" t="s">
        <v>454</v>
      </c>
      <c r="E194" s="180" t="s">
        <v>17277</v>
      </c>
      <c r="F194" s="181" t="s">
        <v>17278</v>
      </c>
      <c r="G194" s="182" t="s">
        <v>467</v>
      </c>
      <c r="H194" s="183">
        <v>1</v>
      </c>
      <c r="I194" s="184"/>
      <c r="J194" s="185">
        <f t="shared" si="20"/>
        <v>0</v>
      </c>
      <c r="K194" s="186"/>
      <c r="L194" s="187"/>
      <c r="M194" s="188" t="s">
        <v>1</v>
      </c>
      <c r="N194" s="189" t="s">
        <v>42</v>
      </c>
      <c r="P194" s="153">
        <f t="shared" si="21"/>
        <v>0</v>
      </c>
      <c r="Q194" s="153">
        <v>0</v>
      </c>
      <c r="R194" s="153">
        <f t="shared" si="22"/>
        <v>0</v>
      </c>
      <c r="S194" s="153">
        <v>0</v>
      </c>
      <c r="T194" s="154">
        <f t="shared" si="23"/>
        <v>0</v>
      </c>
      <c r="AR194" s="155" t="s">
        <v>481</v>
      </c>
      <c r="AT194" s="155" t="s">
        <v>454</v>
      </c>
      <c r="AU194" s="155" t="s">
        <v>88</v>
      </c>
      <c r="AY194" s="16" t="s">
        <v>317</v>
      </c>
      <c r="BE194" s="156">
        <f t="shared" si="24"/>
        <v>0</v>
      </c>
      <c r="BF194" s="156">
        <f t="shared" si="25"/>
        <v>0</v>
      </c>
      <c r="BG194" s="156">
        <f t="shared" si="26"/>
        <v>0</v>
      </c>
      <c r="BH194" s="156">
        <f t="shared" si="27"/>
        <v>0</v>
      </c>
      <c r="BI194" s="156">
        <f t="shared" si="28"/>
        <v>0</v>
      </c>
      <c r="BJ194" s="16" t="s">
        <v>88</v>
      </c>
      <c r="BK194" s="156">
        <f t="shared" si="29"/>
        <v>0</v>
      </c>
      <c r="BL194" s="16" t="s">
        <v>396</v>
      </c>
      <c r="BM194" s="155" t="s">
        <v>2096</v>
      </c>
    </row>
    <row r="195" spans="2:65" s="1" customFormat="1" ht="76.400000000000006" customHeight="1">
      <c r="B195" s="142"/>
      <c r="C195" s="179" t="s">
        <v>681</v>
      </c>
      <c r="D195" s="179" t="s">
        <v>454</v>
      </c>
      <c r="E195" s="180" t="s">
        <v>17279</v>
      </c>
      <c r="F195" s="181" t="s">
        <v>17280</v>
      </c>
      <c r="G195" s="182" t="s">
        <v>467</v>
      </c>
      <c r="H195" s="183">
        <v>1</v>
      </c>
      <c r="I195" s="184"/>
      <c r="J195" s="185">
        <f t="shared" si="20"/>
        <v>0</v>
      </c>
      <c r="K195" s="186"/>
      <c r="L195" s="187"/>
      <c r="M195" s="188" t="s">
        <v>1</v>
      </c>
      <c r="N195" s="189" t="s">
        <v>42</v>
      </c>
      <c r="P195" s="153">
        <f t="shared" si="21"/>
        <v>0</v>
      </c>
      <c r="Q195" s="153">
        <v>0</v>
      </c>
      <c r="R195" s="153">
        <f t="shared" si="22"/>
        <v>0</v>
      </c>
      <c r="S195" s="153">
        <v>0</v>
      </c>
      <c r="T195" s="154">
        <f t="shared" si="23"/>
        <v>0</v>
      </c>
      <c r="AR195" s="155" t="s">
        <v>481</v>
      </c>
      <c r="AT195" s="155" t="s">
        <v>454</v>
      </c>
      <c r="AU195" s="155" t="s">
        <v>88</v>
      </c>
      <c r="AY195" s="16" t="s">
        <v>317</v>
      </c>
      <c r="BE195" s="156">
        <f t="shared" si="24"/>
        <v>0</v>
      </c>
      <c r="BF195" s="156">
        <f t="shared" si="25"/>
        <v>0</v>
      </c>
      <c r="BG195" s="156">
        <f t="shared" si="26"/>
        <v>0</v>
      </c>
      <c r="BH195" s="156">
        <f t="shared" si="27"/>
        <v>0</v>
      </c>
      <c r="BI195" s="156">
        <f t="shared" si="28"/>
        <v>0</v>
      </c>
      <c r="BJ195" s="16" t="s">
        <v>88</v>
      </c>
      <c r="BK195" s="156">
        <f t="shared" si="29"/>
        <v>0</v>
      </c>
      <c r="BL195" s="16" t="s">
        <v>396</v>
      </c>
      <c r="BM195" s="155" t="s">
        <v>2104</v>
      </c>
    </row>
    <row r="196" spans="2:65" s="1" customFormat="1" ht="55.5" customHeight="1">
      <c r="B196" s="142"/>
      <c r="C196" s="179" t="s">
        <v>778</v>
      </c>
      <c r="D196" s="179" t="s">
        <v>454</v>
      </c>
      <c r="E196" s="180" t="s">
        <v>17281</v>
      </c>
      <c r="F196" s="181" t="s">
        <v>17282</v>
      </c>
      <c r="G196" s="182" t="s">
        <v>467</v>
      </c>
      <c r="H196" s="183">
        <v>1</v>
      </c>
      <c r="I196" s="184"/>
      <c r="J196" s="185">
        <f t="shared" si="20"/>
        <v>0</v>
      </c>
      <c r="K196" s="186"/>
      <c r="L196" s="187"/>
      <c r="M196" s="188" t="s">
        <v>1</v>
      </c>
      <c r="N196" s="189" t="s">
        <v>42</v>
      </c>
      <c r="P196" s="153">
        <f t="shared" si="21"/>
        <v>0</v>
      </c>
      <c r="Q196" s="153">
        <v>0</v>
      </c>
      <c r="R196" s="153">
        <f t="shared" si="22"/>
        <v>0</v>
      </c>
      <c r="S196" s="153">
        <v>0</v>
      </c>
      <c r="T196" s="154">
        <f t="shared" si="23"/>
        <v>0</v>
      </c>
      <c r="AR196" s="155" t="s">
        <v>481</v>
      </c>
      <c r="AT196" s="155" t="s">
        <v>454</v>
      </c>
      <c r="AU196" s="155" t="s">
        <v>88</v>
      </c>
      <c r="AY196" s="16" t="s">
        <v>317</v>
      </c>
      <c r="BE196" s="156">
        <f t="shared" si="24"/>
        <v>0</v>
      </c>
      <c r="BF196" s="156">
        <f t="shared" si="25"/>
        <v>0</v>
      </c>
      <c r="BG196" s="156">
        <f t="shared" si="26"/>
        <v>0</v>
      </c>
      <c r="BH196" s="156">
        <f t="shared" si="27"/>
        <v>0</v>
      </c>
      <c r="BI196" s="156">
        <f t="shared" si="28"/>
        <v>0</v>
      </c>
      <c r="BJ196" s="16" t="s">
        <v>88</v>
      </c>
      <c r="BK196" s="156">
        <f t="shared" si="29"/>
        <v>0</v>
      </c>
      <c r="BL196" s="16" t="s">
        <v>396</v>
      </c>
      <c r="BM196" s="155" t="s">
        <v>2112</v>
      </c>
    </row>
    <row r="197" spans="2:65" s="1" customFormat="1" ht="16.5" customHeight="1">
      <c r="B197" s="142"/>
      <c r="C197" s="179" t="s">
        <v>684</v>
      </c>
      <c r="D197" s="179" t="s">
        <v>454</v>
      </c>
      <c r="E197" s="180" t="s">
        <v>17283</v>
      </c>
      <c r="F197" s="181" t="s">
        <v>17263</v>
      </c>
      <c r="G197" s="182" t="s">
        <v>467</v>
      </c>
      <c r="H197" s="183">
        <v>2</v>
      </c>
      <c r="I197" s="184"/>
      <c r="J197" s="185">
        <f t="shared" si="20"/>
        <v>0</v>
      </c>
      <c r="K197" s="186"/>
      <c r="L197" s="187"/>
      <c r="M197" s="188" t="s">
        <v>1</v>
      </c>
      <c r="N197" s="189" t="s">
        <v>42</v>
      </c>
      <c r="P197" s="153">
        <f t="shared" si="21"/>
        <v>0</v>
      </c>
      <c r="Q197" s="153">
        <v>0</v>
      </c>
      <c r="R197" s="153">
        <f t="shared" si="22"/>
        <v>0</v>
      </c>
      <c r="S197" s="153">
        <v>0</v>
      </c>
      <c r="T197" s="154">
        <f t="shared" si="23"/>
        <v>0</v>
      </c>
      <c r="AR197" s="155" t="s">
        <v>481</v>
      </c>
      <c r="AT197" s="155" t="s">
        <v>454</v>
      </c>
      <c r="AU197" s="155" t="s">
        <v>88</v>
      </c>
      <c r="AY197" s="16" t="s">
        <v>317</v>
      </c>
      <c r="BE197" s="156">
        <f t="shared" si="24"/>
        <v>0</v>
      </c>
      <c r="BF197" s="156">
        <f t="shared" si="25"/>
        <v>0</v>
      </c>
      <c r="BG197" s="156">
        <f t="shared" si="26"/>
        <v>0</v>
      </c>
      <c r="BH197" s="156">
        <f t="shared" si="27"/>
        <v>0</v>
      </c>
      <c r="BI197" s="156">
        <f t="shared" si="28"/>
        <v>0</v>
      </c>
      <c r="BJ197" s="16" t="s">
        <v>88</v>
      </c>
      <c r="BK197" s="156">
        <f t="shared" si="29"/>
        <v>0</v>
      </c>
      <c r="BL197" s="16" t="s">
        <v>396</v>
      </c>
      <c r="BM197" s="155" t="s">
        <v>2127</v>
      </c>
    </row>
    <row r="198" spans="2:65" s="1" customFormat="1" ht="16.5" customHeight="1">
      <c r="B198" s="142"/>
      <c r="C198" s="179" t="s">
        <v>786</v>
      </c>
      <c r="D198" s="179" t="s">
        <v>454</v>
      </c>
      <c r="E198" s="180" t="s">
        <v>17284</v>
      </c>
      <c r="F198" s="181" t="s">
        <v>17285</v>
      </c>
      <c r="G198" s="182" t="s">
        <v>467</v>
      </c>
      <c r="H198" s="183">
        <v>2</v>
      </c>
      <c r="I198" s="184"/>
      <c r="J198" s="185">
        <f t="shared" si="20"/>
        <v>0</v>
      </c>
      <c r="K198" s="186"/>
      <c r="L198" s="187"/>
      <c r="M198" s="188" t="s">
        <v>1</v>
      </c>
      <c r="N198" s="189" t="s">
        <v>42</v>
      </c>
      <c r="P198" s="153">
        <f t="shared" si="21"/>
        <v>0</v>
      </c>
      <c r="Q198" s="153">
        <v>0</v>
      </c>
      <c r="R198" s="153">
        <f t="shared" si="22"/>
        <v>0</v>
      </c>
      <c r="S198" s="153">
        <v>0</v>
      </c>
      <c r="T198" s="154">
        <f t="shared" si="23"/>
        <v>0</v>
      </c>
      <c r="AR198" s="155" t="s">
        <v>481</v>
      </c>
      <c r="AT198" s="155" t="s">
        <v>454</v>
      </c>
      <c r="AU198" s="155" t="s">
        <v>88</v>
      </c>
      <c r="AY198" s="16" t="s">
        <v>317</v>
      </c>
      <c r="BE198" s="156">
        <f t="shared" si="24"/>
        <v>0</v>
      </c>
      <c r="BF198" s="156">
        <f t="shared" si="25"/>
        <v>0</v>
      </c>
      <c r="BG198" s="156">
        <f t="shared" si="26"/>
        <v>0</v>
      </c>
      <c r="BH198" s="156">
        <f t="shared" si="27"/>
        <v>0</v>
      </c>
      <c r="BI198" s="156">
        <f t="shared" si="28"/>
        <v>0</v>
      </c>
      <c r="BJ198" s="16" t="s">
        <v>88</v>
      </c>
      <c r="BK198" s="156">
        <f t="shared" si="29"/>
        <v>0</v>
      </c>
      <c r="BL198" s="16" t="s">
        <v>396</v>
      </c>
      <c r="BM198" s="155" t="s">
        <v>2138</v>
      </c>
    </row>
    <row r="199" spans="2:65" s="1" customFormat="1" ht="16.5" customHeight="1">
      <c r="B199" s="142"/>
      <c r="C199" s="179" t="s">
        <v>687</v>
      </c>
      <c r="D199" s="179" t="s">
        <v>454</v>
      </c>
      <c r="E199" s="180" t="s">
        <v>17286</v>
      </c>
      <c r="F199" s="181" t="s">
        <v>17287</v>
      </c>
      <c r="G199" s="182" t="s">
        <v>467</v>
      </c>
      <c r="H199" s="183">
        <v>2</v>
      </c>
      <c r="I199" s="184"/>
      <c r="J199" s="185">
        <f t="shared" si="20"/>
        <v>0</v>
      </c>
      <c r="K199" s="186"/>
      <c r="L199" s="187"/>
      <c r="M199" s="188" t="s">
        <v>1</v>
      </c>
      <c r="N199" s="189" t="s">
        <v>42</v>
      </c>
      <c r="P199" s="153">
        <f t="shared" si="21"/>
        <v>0</v>
      </c>
      <c r="Q199" s="153">
        <v>0</v>
      </c>
      <c r="R199" s="153">
        <f t="shared" si="22"/>
        <v>0</v>
      </c>
      <c r="S199" s="153">
        <v>0</v>
      </c>
      <c r="T199" s="154">
        <f t="shared" si="23"/>
        <v>0</v>
      </c>
      <c r="AR199" s="155" t="s">
        <v>481</v>
      </c>
      <c r="AT199" s="155" t="s">
        <v>454</v>
      </c>
      <c r="AU199" s="155" t="s">
        <v>88</v>
      </c>
      <c r="AY199" s="16" t="s">
        <v>317</v>
      </c>
      <c r="BE199" s="156">
        <f t="shared" si="24"/>
        <v>0</v>
      </c>
      <c r="BF199" s="156">
        <f t="shared" si="25"/>
        <v>0</v>
      </c>
      <c r="BG199" s="156">
        <f t="shared" si="26"/>
        <v>0</v>
      </c>
      <c r="BH199" s="156">
        <f t="shared" si="27"/>
        <v>0</v>
      </c>
      <c r="BI199" s="156">
        <f t="shared" si="28"/>
        <v>0</v>
      </c>
      <c r="BJ199" s="16" t="s">
        <v>88</v>
      </c>
      <c r="BK199" s="156">
        <f t="shared" si="29"/>
        <v>0</v>
      </c>
      <c r="BL199" s="16" t="s">
        <v>396</v>
      </c>
      <c r="BM199" s="155" t="s">
        <v>2148</v>
      </c>
    </row>
    <row r="200" spans="2:65" s="1" customFormat="1" ht="16.5" customHeight="1">
      <c r="B200" s="142"/>
      <c r="C200" s="179" t="s">
        <v>789</v>
      </c>
      <c r="D200" s="179" t="s">
        <v>454</v>
      </c>
      <c r="E200" s="180" t="s">
        <v>17288</v>
      </c>
      <c r="F200" s="181" t="s">
        <v>17289</v>
      </c>
      <c r="G200" s="182" t="s">
        <v>467</v>
      </c>
      <c r="H200" s="183">
        <v>2</v>
      </c>
      <c r="I200" s="184"/>
      <c r="J200" s="185">
        <f t="shared" si="20"/>
        <v>0</v>
      </c>
      <c r="K200" s="186"/>
      <c r="L200" s="187"/>
      <c r="M200" s="188" t="s">
        <v>1</v>
      </c>
      <c r="N200" s="189" t="s">
        <v>42</v>
      </c>
      <c r="P200" s="153">
        <f t="shared" si="21"/>
        <v>0</v>
      </c>
      <c r="Q200" s="153">
        <v>0</v>
      </c>
      <c r="R200" s="153">
        <f t="shared" si="22"/>
        <v>0</v>
      </c>
      <c r="S200" s="153">
        <v>0</v>
      </c>
      <c r="T200" s="154">
        <f t="shared" si="23"/>
        <v>0</v>
      </c>
      <c r="AR200" s="155" t="s">
        <v>481</v>
      </c>
      <c r="AT200" s="155" t="s">
        <v>454</v>
      </c>
      <c r="AU200" s="155" t="s">
        <v>88</v>
      </c>
      <c r="AY200" s="16" t="s">
        <v>317</v>
      </c>
      <c r="BE200" s="156">
        <f t="shared" si="24"/>
        <v>0</v>
      </c>
      <c r="BF200" s="156">
        <f t="shared" si="25"/>
        <v>0</v>
      </c>
      <c r="BG200" s="156">
        <f t="shared" si="26"/>
        <v>0</v>
      </c>
      <c r="BH200" s="156">
        <f t="shared" si="27"/>
        <v>0</v>
      </c>
      <c r="BI200" s="156">
        <f t="shared" si="28"/>
        <v>0</v>
      </c>
      <c r="BJ200" s="16" t="s">
        <v>88</v>
      </c>
      <c r="BK200" s="156">
        <f t="shared" si="29"/>
        <v>0</v>
      </c>
      <c r="BL200" s="16" t="s">
        <v>396</v>
      </c>
      <c r="BM200" s="155" t="s">
        <v>2158</v>
      </c>
    </row>
    <row r="201" spans="2:65" s="1" customFormat="1" ht="16.5" customHeight="1">
      <c r="B201" s="142"/>
      <c r="C201" s="179" t="s">
        <v>561</v>
      </c>
      <c r="D201" s="179" t="s">
        <v>454</v>
      </c>
      <c r="E201" s="180" t="s">
        <v>17290</v>
      </c>
      <c r="F201" s="181" t="s">
        <v>17291</v>
      </c>
      <c r="G201" s="182" t="s">
        <v>467</v>
      </c>
      <c r="H201" s="183">
        <v>2</v>
      </c>
      <c r="I201" s="184"/>
      <c r="J201" s="185">
        <f t="shared" si="20"/>
        <v>0</v>
      </c>
      <c r="K201" s="186"/>
      <c r="L201" s="187"/>
      <c r="M201" s="188" t="s">
        <v>1</v>
      </c>
      <c r="N201" s="189" t="s">
        <v>42</v>
      </c>
      <c r="P201" s="153">
        <f t="shared" si="21"/>
        <v>0</v>
      </c>
      <c r="Q201" s="153">
        <v>0</v>
      </c>
      <c r="R201" s="153">
        <f t="shared" si="22"/>
        <v>0</v>
      </c>
      <c r="S201" s="153">
        <v>0</v>
      </c>
      <c r="T201" s="154">
        <f t="shared" si="23"/>
        <v>0</v>
      </c>
      <c r="AR201" s="155" t="s">
        <v>481</v>
      </c>
      <c r="AT201" s="155" t="s">
        <v>454</v>
      </c>
      <c r="AU201" s="155" t="s">
        <v>88</v>
      </c>
      <c r="AY201" s="16" t="s">
        <v>317</v>
      </c>
      <c r="BE201" s="156">
        <f t="shared" si="24"/>
        <v>0</v>
      </c>
      <c r="BF201" s="156">
        <f t="shared" si="25"/>
        <v>0</v>
      </c>
      <c r="BG201" s="156">
        <f t="shared" si="26"/>
        <v>0</v>
      </c>
      <c r="BH201" s="156">
        <f t="shared" si="27"/>
        <v>0</v>
      </c>
      <c r="BI201" s="156">
        <f t="shared" si="28"/>
        <v>0</v>
      </c>
      <c r="BJ201" s="16" t="s">
        <v>88</v>
      </c>
      <c r="BK201" s="156">
        <f t="shared" si="29"/>
        <v>0</v>
      </c>
      <c r="BL201" s="16" t="s">
        <v>396</v>
      </c>
      <c r="BM201" s="155" t="s">
        <v>2171</v>
      </c>
    </row>
    <row r="202" spans="2:65" s="1" customFormat="1" ht="24.15" customHeight="1">
      <c r="B202" s="142"/>
      <c r="C202" s="179" t="s">
        <v>1571</v>
      </c>
      <c r="D202" s="179" t="s">
        <v>454</v>
      </c>
      <c r="E202" s="180" t="s">
        <v>17292</v>
      </c>
      <c r="F202" s="181" t="s">
        <v>17293</v>
      </c>
      <c r="G202" s="182" t="s">
        <v>467</v>
      </c>
      <c r="H202" s="183">
        <v>2</v>
      </c>
      <c r="I202" s="184"/>
      <c r="J202" s="185">
        <f t="shared" si="20"/>
        <v>0</v>
      </c>
      <c r="K202" s="186"/>
      <c r="L202" s="187"/>
      <c r="M202" s="188" t="s">
        <v>1</v>
      </c>
      <c r="N202" s="189" t="s">
        <v>42</v>
      </c>
      <c r="P202" s="153">
        <f t="shared" si="21"/>
        <v>0</v>
      </c>
      <c r="Q202" s="153">
        <v>0</v>
      </c>
      <c r="R202" s="153">
        <f t="shared" si="22"/>
        <v>0</v>
      </c>
      <c r="S202" s="153">
        <v>0</v>
      </c>
      <c r="T202" s="154">
        <f t="shared" si="23"/>
        <v>0</v>
      </c>
      <c r="AR202" s="155" t="s">
        <v>481</v>
      </c>
      <c r="AT202" s="155" t="s">
        <v>454</v>
      </c>
      <c r="AU202" s="155" t="s">
        <v>88</v>
      </c>
      <c r="AY202" s="16" t="s">
        <v>317</v>
      </c>
      <c r="BE202" s="156">
        <f t="shared" si="24"/>
        <v>0</v>
      </c>
      <c r="BF202" s="156">
        <f t="shared" si="25"/>
        <v>0</v>
      </c>
      <c r="BG202" s="156">
        <f t="shared" si="26"/>
        <v>0</v>
      </c>
      <c r="BH202" s="156">
        <f t="shared" si="27"/>
        <v>0</v>
      </c>
      <c r="BI202" s="156">
        <f t="shared" si="28"/>
        <v>0</v>
      </c>
      <c r="BJ202" s="16" t="s">
        <v>88</v>
      </c>
      <c r="BK202" s="156">
        <f t="shared" si="29"/>
        <v>0</v>
      </c>
      <c r="BL202" s="16" t="s">
        <v>396</v>
      </c>
      <c r="BM202" s="155" t="s">
        <v>2180</v>
      </c>
    </row>
    <row r="203" spans="2:65" s="1" customFormat="1" ht="21.75" customHeight="1">
      <c r="B203" s="142"/>
      <c r="C203" s="179" t="s">
        <v>692</v>
      </c>
      <c r="D203" s="179" t="s">
        <v>454</v>
      </c>
      <c r="E203" s="180" t="s">
        <v>17294</v>
      </c>
      <c r="F203" s="181" t="s">
        <v>17295</v>
      </c>
      <c r="G203" s="182" t="s">
        <v>467</v>
      </c>
      <c r="H203" s="183">
        <v>2</v>
      </c>
      <c r="I203" s="184"/>
      <c r="J203" s="185">
        <f t="shared" si="20"/>
        <v>0</v>
      </c>
      <c r="K203" s="186"/>
      <c r="L203" s="187"/>
      <c r="M203" s="188" t="s">
        <v>1</v>
      </c>
      <c r="N203" s="189" t="s">
        <v>42</v>
      </c>
      <c r="P203" s="153">
        <f t="shared" si="21"/>
        <v>0</v>
      </c>
      <c r="Q203" s="153">
        <v>0</v>
      </c>
      <c r="R203" s="153">
        <f t="shared" si="22"/>
        <v>0</v>
      </c>
      <c r="S203" s="153">
        <v>0</v>
      </c>
      <c r="T203" s="154">
        <f t="shared" si="23"/>
        <v>0</v>
      </c>
      <c r="AR203" s="155" t="s">
        <v>481</v>
      </c>
      <c r="AT203" s="155" t="s">
        <v>454</v>
      </c>
      <c r="AU203" s="155" t="s">
        <v>88</v>
      </c>
      <c r="AY203" s="16" t="s">
        <v>317</v>
      </c>
      <c r="BE203" s="156">
        <f t="shared" si="24"/>
        <v>0</v>
      </c>
      <c r="BF203" s="156">
        <f t="shared" si="25"/>
        <v>0</v>
      </c>
      <c r="BG203" s="156">
        <f t="shared" si="26"/>
        <v>0</v>
      </c>
      <c r="BH203" s="156">
        <f t="shared" si="27"/>
        <v>0</v>
      </c>
      <c r="BI203" s="156">
        <f t="shared" si="28"/>
        <v>0</v>
      </c>
      <c r="BJ203" s="16" t="s">
        <v>88</v>
      </c>
      <c r="BK203" s="156">
        <f t="shared" si="29"/>
        <v>0</v>
      </c>
      <c r="BL203" s="16" t="s">
        <v>396</v>
      </c>
      <c r="BM203" s="155" t="s">
        <v>2189</v>
      </c>
    </row>
    <row r="204" spans="2:65" s="1" customFormat="1" ht="16.5" customHeight="1">
      <c r="B204" s="142"/>
      <c r="C204" s="179" t="s">
        <v>1584</v>
      </c>
      <c r="D204" s="179" t="s">
        <v>454</v>
      </c>
      <c r="E204" s="180" t="s">
        <v>17296</v>
      </c>
      <c r="F204" s="181" t="s">
        <v>17297</v>
      </c>
      <c r="G204" s="182" t="s">
        <v>7005</v>
      </c>
      <c r="H204" s="183">
        <v>1</v>
      </c>
      <c r="I204" s="184"/>
      <c r="J204" s="185">
        <f t="shared" si="20"/>
        <v>0</v>
      </c>
      <c r="K204" s="186"/>
      <c r="L204" s="187"/>
      <c r="M204" s="188" t="s">
        <v>1</v>
      </c>
      <c r="N204" s="189" t="s">
        <v>42</v>
      </c>
      <c r="P204" s="153">
        <f t="shared" si="21"/>
        <v>0</v>
      </c>
      <c r="Q204" s="153">
        <v>0</v>
      </c>
      <c r="R204" s="153">
        <f t="shared" si="22"/>
        <v>0</v>
      </c>
      <c r="S204" s="153">
        <v>0</v>
      </c>
      <c r="T204" s="154">
        <f t="shared" si="23"/>
        <v>0</v>
      </c>
      <c r="AR204" s="155" t="s">
        <v>481</v>
      </c>
      <c r="AT204" s="155" t="s">
        <v>454</v>
      </c>
      <c r="AU204" s="155" t="s">
        <v>88</v>
      </c>
      <c r="AY204" s="16" t="s">
        <v>317</v>
      </c>
      <c r="BE204" s="156">
        <f t="shared" si="24"/>
        <v>0</v>
      </c>
      <c r="BF204" s="156">
        <f t="shared" si="25"/>
        <v>0</v>
      </c>
      <c r="BG204" s="156">
        <f t="shared" si="26"/>
        <v>0</v>
      </c>
      <c r="BH204" s="156">
        <f t="shared" si="27"/>
        <v>0</v>
      </c>
      <c r="BI204" s="156">
        <f t="shared" si="28"/>
        <v>0</v>
      </c>
      <c r="BJ204" s="16" t="s">
        <v>88</v>
      </c>
      <c r="BK204" s="156">
        <f t="shared" si="29"/>
        <v>0</v>
      </c>
      <c r="BL204" s="16" t="s">
        <v>396</v>
      </c>
      <c r="BM204" s="155" t="s">
        <v>2199</v>
      </c>
    </row>
    <row r="205" spans="2:65" s="1" customFormat="1" ht="16.5" customHeight="1">
      <c r="B205" s="142"/>
      <c r="C205" s="179" t="s">
        <v>696</v>
      </c>
      <c r="D205" s="179" t="s">
        <v>454</v>
      </c>
      <c r="E205" s="180" t="s">
        <v>17298</v>
      </c>
      <c r="F205" s="181" t="s">
        <v>17299</v>
      </c>
      <c r="G205" s="182" t="s">
        <v>17192</v>
      </c>
      <c r="H205" s="183">
        <v>13000</v>
      </c>
      <c r="I205" s="184"/>
      <c r="J205" s="185">
        <f t="shared" si="20"/>
        <v>0</v>
      </c>
      <c r="K205" s="186"/>
      <c r="L205" s="187"/>
      <c r="M205" s="188" t="s">
        <v>1</v>
      </c>
      <c r="N205" s="189" t="s">
        <v>42</v>
      </c>
      <c r="P205" s="153">
        <f t="shared" si="21"/>
        <v>0</v>
      </c>
      <c r="Q205" s="153">
        <v>0</v>
      </c>
      <c r="R205" s="153">
        <f t="shared" si="22"/>
        <v>0</v>
      </c>
      <c r="S205" s="153">
        <v>0</v>
      </c>
      <c r="T205" s="154">
        <f t="shared" si="23"/>
        <v>0</v>
      </c>
      <c r="AR205" s="155" t="s">
        <v>481</v>
      </c>
      <c r="AT205" s="155" t="s">
        <v>454</v>
      </c>
      <c r="AU205" s="155" t="s">
        <v>88</v>
      </c>
      <c r="AY205" s="16" t="s">
        <v>317</v>
      </c>
      <c r="BE205" s="156">
        <f t="shared" si="24"/>
        <v>0</v>
      </c>
      <c r="BF205" s="156">
        <f t="shared" si="25"/>
        <v>0</v>
      </c>
      <c r="BG205" s="156">
        <f t="shared" si="26"/>
        <v>0</v>
      </c>
      <c r="BH205" s="156">
        <f t="shared" si="27"/>
        <v>0</v>
      </c>
      <c r="BI205" s="156">
        <f t="shared" si="28"/>
        <v>0</v>
      </c>
      <c r="BJ205" s="16" t="s">
        <v>88</v>
      </c>
      <c r="BK205" s="156">
        <f t="shared" si="29"/>
        <v>0</v>
      </c>
      <c r="BL205" s="16" t="s">
        <v>396</v>
      </c>
      <c r="BM205" s="155" t="s">
        <v>2209</v>
      </c>
    </row>
    <row r="206" spans="2:65" s="11" customFormat="1" ht="25.9" customHeight="1">
      <c r="B206" s="130"/>
      <c r="D206" s="131" t="s">
        <v>75</v>
      </c>
      <c r="E206" s="132" t="s">
        <v>499</v>
      </c>
      <c r="F206" s="132" t="s">
        <v>500</v>
      </c>
      <c r="I206" s="133"/>
      <c r="J206" s="134">
        <f>BK206</f>
        <v>0</v>
      </c>
      <c r="L206" s="130"/>
      <c r="M206" s="135"/>
      <c r="P206" s="136">
        <f>SUM(P207:P218)</f>
        <v>0</v>
      </c>
      <c r="R206" s="136">
        <f>SUM(R207:R218)</f>
        <v>0</v>
      </c>
      <c r="T206" s="137">
        <f>SUM(T207:T218)</f>
        <v>0</v>
      </c>
      <c r="AR206" s="131" t="s">
        <v>341</v>
      </c>
      <c r="AT206" s="138" t="s">
        <v>75</v>
      </c>
      <c r="AU206" s="138" t="s">
        <v>76</v>
      </c>
      <c r="AY206" s="131" t="s">
        <v>317</v>
      </c>
      <c r="BK206" s="139">
        <f>SUM(BK207:BK218)</f>
        <v>0</v>
      </c>
    </row>
    <row r="207" spans="2:65" s="1" customFormat="1" ht="16.5" customHeight="1">
      <c r="B207" s="142"/>
      <c r="C207" s="143" t="s">
        <v>1594</v>
      </c>
      <c r="D207" s="143" t="s">
        <v>319</v>
      </c>
      <c r="E207" s="144" t="s">
        <v>17300</v>
      </c>
      <c r="F207" s="145" t="s">
        <v>1</v>
      </c>
      <c r="G207" s="146" t="s">
        <v>1</v>
      </c>
      <c r="H207" s="147">
        <v>0</v>
      </c>
      <c r="I207" s="148"/>
      <c r="J207" s="149">
        <f t="shared" ref="J207:J218" si="30">ROUND(I207*H207,2)</f>
        <v>0</v>
      </c>
      <c r="K207" s="150"/>
      <c r="L207" s="31"/>
      <c r="M207" s="151" t="s">
        <v>1</v>
      </c>
      <c r="N207" s="152" t="s">
        <v>42</v>
      </c>
      <c r="P207" s="153">
        <f t="shared" ref="P207:P218" si="31">O207*H207</f>
        <v>0</v>
      </c>
      <c r="Q207" s="153">
        <v>0</v>
      </c>
      <c r="R207" s="153">
        <f t="shared" ref="R207:R218" si="32">Q207*H207</f>
        <v>0</v>
      </c>
      <c r="S207" s="153">
        <v>0</v>
      </c>
      <c r="T207" s="154">
        <f t="shared" ref="T207:T218" si="33">S207*H207</f>
        <v>0</v>
      </c>
      <c r="AR207" s="155" t="s">
        <v>323</v>
      </c>
      <c r="AT207" s="155" t="s">
        <v>319</v>
      </c>
      <c r="AU207" s="155" t="s">
        <v>83</v>
      </c>
      <c r="AY207" s="16" t="s">
        <v>317</v>
      </c>
      <c r="BE207" s="156">
        <f t="shared" ref="BE207:BE218" si="34">IF(N207="základná",J207,0)</f>
        <v>0</v>
      </c>
      <c r="BF207" s="156">
        <f t="shared" ref="BF207:BF218" si="35">IF(N207="znížená",J207,0)</f>
        <v>0</v>
      </c>
      <c r="BG207" s="156">
        <f t="shared" ref="BG207:BG218" si="36">IF(N207="zákl. prenesená",J207,0)</f>
        <v>0</v>
      </c>
      <c r="BH207" s="156">
        <f t="shared" ref="BH207:BH218" si="37">IF(N207="zníž. prenesená",J207,0)</f>
        <v>0</v>
      </c>
      <c r="BI207" s="156">
        <f t="shared" ref="BI207:BI218" si="38">IF(N207="nulová",J207,0)</f>
        <v>0</v>
      </c>
      <c r="BJ207" s="16" t="s">
        <v>88</v>
      </c>
      <c r="BK207" s="156">
        <f t="shared" ref="BK207:BK218" si="39">ROUND(I207*H207,2)</f>
        <v>0</v>
      </c>
      <c r="BL207" s="16" t="s">
        <v>323</v>
      </c>
      <c r="BM207" s="155" t="s">
        <v>2218</v>
      </c>
    </row>
    <row r="208" spans="2:65" s="1" customFormat="1" ht="16.5" customHeight="1">
      <c r="B208" s="142"/>
      <c r="C208" s="143" t="s">
        <v>699</v>
      </c>
      <c r="D208" s="143" t="s">
        <v>319</v>
      </c>
      <c r="E208" s="144" t="s">
        <v>17301</v>
      </c>
      <c r="F208" s="145" t="s">
        <v>1</v>
      </c>
      <c r="G208" s="146" t="s">
        <v>1</v>
      </c>
      <c r="H208" s="147">
        <v>0</v>
      </c>
      <c r="I208" s="148"/>
      <c r="J208" s="149">
        <f t="shared" si="30"/>
        <v>0</v>
      </c>
      <c r="K208" s="150"/>
      <c r="L208" s="31"/>
      <c r="M208" s="151" t="s">
        <v>1</v>
      </c>
      <c r="N208" s="152" t="s">
        <v>42</v>
      </c>
      <c r="P208" s="153">
        <f t="shared" si="31"/>
        <v>0</v>
      </c>
      <c r="Q208" s="153">
        <v>0</v>
      </c>
      <c r="R208" s="153">
        <f t="shared" si="32"/>
        <v>0</v>
      </c>
      <c r="S208" s="153">
        <v>0</v>
      </c>
      <c r="T208" s="154">
        <f t="shared" si="33"/>
        <v>0</v>
      </c>
      <c r="AR208" s="155" t="s">
        <v>323</v>
      </c>
      <c r="AT208" s="155" t="s">
        <v>319</v>
      </c>
      <c r="AU208" s="155" t="s">
        <v>83</v>
      </c>
      <c r="AY208" s="16" t="s">
        <v>317</v>
      </c>
      <c r="BE208" s="156">
        <f t="shared" si="34"/>
        <v>0</v>
      </c>
      <c r="BF208" s="156">
        <f t="shared" si="35"/>
        <v>0</v>
      </c>
      <c r="BG208" s="156">
        <f t="shared" si="36"/>
        <v>0</v>
      </c>
      <c r="BH208" s="156">
        <f t="shared" si="37"/>
        <v>0</v>
      </c>
      <c r="BI208" s="156">
        <f t="shared" si="38"/>
        <v>0</v>
      </c>
      <c r="BJ208" s="16" t="s">
        <v>88</v>
      </c>
      <c r="BK208" s="156">
        <f t="shared" si="39"/>
        <v>0</v>
      </c>
      <c r="BL208" s="16" t="s">
        <v>323</v>
      </c>
      <c r="BM208" s="155" t="s">
        <v>2225</v>
      </c>
    </row>
    <row r="209" spans="2:65" s="1" customFormat="1" ht="16.5" customHeight="1">
      <c r="B209" s="142"/>
      <c r="C209" s="143" t="s">
        <v>1642</v>
      </c>
      <c r="D209" s="143" t="s">
        <v>319</v>
      </c>
      <c r="E209" s="144" t="s">
        <v>17302</v>
      </c>
      <c r="F209" s="145" t="s">
        <v>1</v>
      </c>
      <c r="G209" s="146" t="s">
        <v>1</v>
      </c>
      <c r="H209" s="147">
        <v>0</v>
      </c>
      <c r="I209" s="148"/>
      <c r="J209" s="149">
        <f t="shared" si="30"/>
        <v>0</v>
      </c>
      <c r="K209" s="150"/>
      <c r="L209" s="31"/>
      <c r="M209" s="151" t="s">
        <v>1</v>
      </c>
      <c r="N209" s="152" t="s">
        <v>42</v>
      </c>
      <c r="P209" s="153">
        <f t="shared" si="31"/>
        <v>0</v>
      </c>
      <c r="Q209" s="153">
        <v>0</v>
      </c>
      <c r="R209" s="153">
        <f t="shared" si="32"/>
        <v>0</v>
      </c>
      <c r="S209" s="153">
        <v>0</v>
      </c>
      <c r="T209" s="154">
        <f t="shared" si="33"/>
        <v>0</v>
      </c>
      <c r="AR209" s="155" t="s">
        <v>323</v>
      </c>
      <c r="AT209" s="155" t="s">
        <v>319</v>
      </c>
      <c r="AU209" s="155" t="s">
        <v>83</v>
      </c>
      <c r="AY209" s="16" t="s">
        <v>317</v>
      </c>
      <c r="BE209" s="156">
        <f t="shared" si="34"/>
        <v>0</v>
      </c>
      <c r="BF209" s="156">
        <f t="shared" si="35"/>
        <v>0</v>
      </c>
      <c r="BG209" s="156">
        <f t="shared" si="36"/>
        <v>0</v>
      </c>
      <c r="BH209" s="156">
        <f t="shared" si="37"/>
        <v>0</v>
      </c>
      <c r="BI209" s="156">
        <f t="shared" si="38"/>
        <v>0</v>
      </c>
      <c r="BJ209" s="16" t="s">
        <v>88</v>
      </c>
      <c r="BK209" s="156">
        <f t="shared" si="39"/>
        <v>0</v>
      </c>
      <c r="BL209" s="16" t="s">
        <v>323</v>
      </c>
      <c r="BM209" s="155" t="s">
        <v>2230</v>
      </c>
    </row>
    <row r="210" spans="2:65" s="1" customFormat="1" ht="16.5" customHeight="1">
      <c r="B210" s="142"/>
      <c r="C210" s="143" t="s">
        <v>702</v>
      </c>
      <c r="D210" s="143" t="s">
        <v>319</v>
      </c>
      <c r="E210" s="144" t="s">
        <v>17303</v>
      </c>
      <c r="F210" s="145" t="s">
        <v>1</v>
      </c>
      <c r="G210" s="146" t="s">
        <v>1</v>
      </c>
      <c r="H210" s="147">
        <v>0</v>
      </c>
      <c r="I210" s="148"/>
      <c r="J210" s="149">
        <f t="shared" si="30"/>
        <v>0</v>
      </c>
      <c r="K210" s="150"/>
      <c r="L210" s="31"/>
      <c r="M210" s="151" t="s">
        <v>1</v>
      </c>
      <c r="N210" s="152" t="s">
        <v>42</v>
      </c>
      <c r="P210" s="153">
        <f t="shared" si="31"/>
        <v>0</v>
      </c>
      <c r="Q210" s="153">
        <v>0</v>
      </c>
      <c r="R210" s="153">
        <f t="shared" si="32"/>
        <v>0</v>
      </c>
      <c r="S210" s="153">
        <v>0</v>
      </c>
      <c r="T210" s="154">
        <f t="shared" si="33"/>
        <v>0</v>
      </c>
      <c r="AR210" s="155" t="s">
        <v>323</v>
      </c>
      <c r="AT210" s="155" t="s">
        <v>319</v>
      </c>
      <c r="AU210" s="155" t="s">
        <v>83</v>
      </c>
      <c r="AY210" s="16" t="s">
        <v>317</v>
      </c>
      <c r="BE210" s="156">
        <f t="shared" si="34"/>
        <v>0</v>
      </c>
      <c r="BF210" s="156">
        <f t="shared" si="35"/>
        <v>0</v>
      </c>
      <c r="BG210" s="156">
        <f t="shared" si="36"/>
        <v>0</v>
      </c>
      <c r="BH210" s="156">
        <f t="shared" si="37"/>
        <v>0</v>
      </c>
      <c r="BI210" s="156">
        <f t="shared" si="38"/>
        <v>0</v>
      </c>
      <c r="BJ210" s="16" t="s">
        <v>88</v>
      </c>
      <c r="BK210" s="156">
        <f t="shared" si="39"/>
        <v>0</v>
      </c>
      <c r="BL210" s="16" t="s">
        <v>323</v>
      </c>
      <c r="BM210" s="155" t="s">
        <v>2234</v>
      </c>
    </row>
    <row r="211" spans="2:65" s="1" customFormat="1" ht="16.5" customHeight="1">
      <c r="B211" s="142"/>
      <c r="C211" s="143" t="s">
        <v>1658</v>
      </c>
      <c r="D211" s="143" t="s">
        <v>319</v>
      </c>
      <c r="E211" s="144" t="s">
        <v>17304</v>
      </c>
      <c r="F211" s="145" t="s">
        <v>1</v>
      </c>
      <c r="G211" s="146" t="s">
        <v>1</v>
      </c>
      <c r="H211" s="147">
        <v>0</v>
      </c>
      <c r="I211" s="148"/>
      <c r="J211" s="149">
        <f t="shared" si="30"/>
        <v>0</v>
      </c>
      <c r="K211" s="150"/>
      <c r="L211" s="31"/>
      <c r="M211" s="151" t="s">
        <v>1</v>
      </c>
      <c r="N211" s="152" t="s">
        <v>42</v>
      </c>
      <c r="P211" s="153">
        <f t="shared" si="31"/>
        <v>0</v>
      </c>
      <c r="Q211" s="153">
        <v>0</v>
      </c>
      <c r="R211" s="153">
        <f t="shared" si="32"/>
        <v>0</v>
      </c>
      <c r="S211" s="153">
        <v>0</v>
      </c>
      <c r="T211" s="154">
        <f t="shared" si="33"/>
        <v>0</v>
      </c>
      <c r="AR211" s="155" t="s">
        <v>323</v>
      </c>
      <c r="AT211" s="155" t="s">
        <v>319</v>
      </c>
      <c r="AU211" s="155" t="s">
        <v>83</v>
      </c>
      <c r="AY211" s="16" t="s">
        <v>317</v>
      </c>
      <c r="BE211" s="156">
        <f t="shared" si="34"/>
        <v>0</v>
      </c>
      <c r="BF211" s="156">
        <f t="shared" si="35"/>
        <v>0</v>
      </c>
      <c r="BG211" s="156">
        <f t="shared" si="36"/>
        <v>0</v>
      </c>
      <c r="BH211" s="156">
        <f t="shared" si="37"/>
        <v>0</v>
      </c>
      <c r="BI211" s="156">
        <f t="shared" si="38"/>
        <v>0</v>
      </c>
      <c r="BJ211" s="16" t="s">
        <v>88</v>
      </c>
      <c r="BK211" s="156">
        <f t="shared" si="39"/>
        <v>0</v>
      </c>
      <c r="BL211" s="16" t="s">
        <v>323</v>
      </c>
      <c r="BM211" s="155" t="s">
        <v>2245</v>
      </c>
    </row>
    <row r="212" spans="2:65" s="1" customFormat="1" ht="16.5" customHeight="1">
      <c r="B212" s="142"/>
      <c r="C212" s="143" t="s">
        <v>706</v>
      </c>
      <c r="D212" s="143" t="s">
        <v>319</v>
      </c>
      <c r="E212" s="144" t="s">
        <v>17305</v>
      </c>
      <c r="F212" s="145" t="s">
        <v>1</v>
      </c>
      <c r="G212" s="146" t="s">
        <v>1</v>
      </c>
      <c r="H212" s="147">
        <v>0</v>
      </c>
      <c r="I212" s="148"/>
      <c r="J212" s="149">
        <f t="shared" si="30"/>
        <v>0</v>
      </c>
      <c r="K212" s="150"/>
      <c r="L212" s="31"/>
      <c r="M212" s="151" t="s">
        <v>1</v>
      </c>
      <c r="N212" s="152" t="s">
        <v>42</v>
      </c>
      <c r="P212" s="153">
        <f t="shared" si="31"/>
        <v>0</v>
      </c>
      <c r="Q212" s="153">
        <v>0</v>
      </c>
      <c r="R212" s="153">
        <f t="shared" si="32"/>
        <v>0</v>
      </c>
      <c r="S212" s="153">
        <v>0</v>
      </c>
      <c r="T212" s="154">
        <f t="shared" si="33"/>
        <v>0</v>
      </c>
      <c r="AR212" s="155" t="s">
        <v>323</v>
      </c>
      <c r="AT212" s="155" t="s">
        <v>319</v>
      </c>
      <c r="AU212" s="155" t="s">
        <v>83</v>
      </c>
      <c r="AY212" s="16" t="s">
        <v>317</v>
      </c>
      <c r="BE212" s="156">
        <f t="shared" si="34"/>
        <v>0</v>
      </c>
      <c r="BF212" s="156">
        <f t="shared" si="35"/>
        <v>0</v>
      </c>
      <c r="BG212" s="156">
        <f t="shared" si="36"/>
        <v>0</v>
      </c>
      <c r="BH212" s="156">
        <f t="shared" si="37"/>
        <v>0</v>
      </c>
      <c r="BI212" s="156">
        <f t="shared" si="38"/>
        <v>0</v>
      </c>
      <c r="BJ212" s="16" t="s">
        <v>88</v>
      </c>
      <c r="BK212" s="156">
        <f t="shared" si="39"/>
        <v>0</v>
      </c>
      <c r="BL212" s="16" t="s">
        <v>323</v>
      </c>
      <c r="BM212" s="155" t="s">
        <v>2256</v>
      </c>
    </row>
    <row r="213" spans="2:65" s="1" customFormat="1" ht="16.5" customHeight="1">
      <c r="B213" s="142"/>
      <c r="C213" s="143" t="s">
        <v>1670</v>
      </c>
      <c r="D213" s="143" t="s">
        <v>319</v>
      </c>
      <c r="E213" s="144" t="s">
        <v>17306</v>
      </c>
      <c r="F213" s="145" t="s">
        <v>17307</v>
      </c>
      <c r="G213" s="146" t="s">
        <v>467</v>
      </c>
      <c r="H213" s="147">
        <v>98</v>
      </c>
      <c r="I213" s="148"/>
      <c r="J213" s="149">
        <f t="shared" si="30"/>
        <v>0</v>
      </c>
      <c r="K213" s="150"/>
      <c r="L213" s="31"/>
      <c r="M213" s="151" t="s">
        <v>1</v>
      </c>
      <c r="N213" s="152" t="s">
        <v>42</v>
      </c>
      <c r="P213" s="153">
        <f t="shared" si="31"/>
        <v>0</v>
      </c>
      <c r="Q213" s="153">
        <v>0</v>
      </c>
      <c r="R213" s="153">
        <f t="shared" si="32"/>
        <v>0</v>
      </c>
      <c r="S213" s="153">
        <v>0</v>
      </c>
      <c r="T213" s="154">
        <f t="shared" si="33"/>
        <v>0</v>
      </c>
      <c r="AR213" s="155" t="s">
        <v>323</v>
      </c>
      <c r="AT213" s="155" t="s">
        <v>319</v>
      </c>
      <c r="AU213" s="155" t="s">
        <v>83</v>
      </c>
      <c r="AY213" s="16" t="s">
        <v>317</v>
      </c>
      <c r="BE213" s="156">
        <f t="shared" si="34"/>
        <v>0</v>
      </c>
      <c r="BF213" s="156">
        <f t="shared" si="35"/>
        <v>0</v>
      </c>
      <c r="BG213" s="156">
        <f t="shared" si="36"/>
        <v>0</v>
      </c>
      <c r="BH213" s="156">
        <f t="shared" si="37"/>
        <v>0</v>
      </c>
      <c r="BI213" s="156">
        <f t="shared" si="38"/>
        <v>0</v>
      </c>
      <c r="BJ213" s="16" t="s">
        <v>88</v>
      </c>
      <c r="BK213" s="156">
        <f t="shared" si="39"/>
        <v>0</v>
      </c>
      <c r="BL213" s="16" t="s">
        <v>323</v>
      </c>
      <c r="BM213" s="155" t="s">
        <v>2265</v>
      </c>
    </row>
    <row r="214" spans="2:65" s="1" customFormat="1" ht="21.75" customHeight="1">
      <c r="B214" s="142"/>
      <c r="C214" s="143" t="s">
        <v>709</v>
      </c>
      <c r="D214" s="143" t="s">
        <v>319</v>
      </c>
      <c r="E214" s="144" t="s">
        <v>17308</v>
      </c>
      <c r="F214" s="145" t="s">
        <v>17309</v>
      </c>
      <c r="G214" s="146" t="s">
        <v>467</v>
      </c>
      <c r="H214" s="147">
        <v>1</v>
      </c>
      <c r="I214" s="148"/>
      <c r="J214" s="149">
        <f t="shared" si="30"/>
        <v>0</v>
      </c>
      <c r="K214" s="150"/>
      <c r="L214" s="31"/>
      <c r="M214" s="151" t="s">
        <v>1</v>
      </c>
      <c r="N214" s="152" t="s">
        <v>42</v>
      </c>
      <c r="P214" s="153">
        <f t="shared" si="31"/>
        <v>0</v>
      </c>
      <c r="Q214" s="153">
        <v>0</v>
      </c>
      <c r="R214" s="153">
        <f t="shared" si="32"/>
        <v>0</v>
      </c>
      <c r="S214" s="153">
        <v>0</v>
      </c>
      <c r="T214" s="154">
        <f t="shared" si="33"/>
        <v>0</v>
      </c>
      <c r="AR214" s="155" t="s">
        <v>323</v>
      </c>
      <c r="AT214" s="155" t="s">
        <v>319</v>
      </c>
      <c r="AU214" s="155" t="s">
        <v>83</v>
      </c>
      <c r="AY214" s="16" t="s">
        <v>317</v>
      </c>
      <c r="BE214" s="156">
        <f t="shared" si="34"/>
        <v>0</v>
      </c>
      <c r="BF214" s="156">
        <f t="shared" si="35"/>
        <v>0</v>
      </c>
      <c r="BG214" s="156">
        <f t="shared" si="36"/>
        <v>0</v>
      </c>
      <c r="BH214" s="156">
        <f t="shared" si="37"/>
        <v>0</v>
      </c>
      <c r="BI214" s="156">
        <f t="shared" si="38"/>
        <v>0</v>
      </c>
      <c r="BJ214" s="16" t="s">
        <v>88</v>
      </c>
      <c r="BK214" s="156">
        <f t="shared" si="39"/>
        <v>0</v>
      </c>
      <c r="BL214" s="16" t="s">
        <v>323</v>
      </c>
      <c r="BM214" s="155" t="s">
        <v>2284</v>
      </c>
    </row>
    <row r="215" spans="2:65" s="1" customFormat="1" ht="16.5" customHeight="1">
      <c r="B215" s="142"/>
      <c r="C215" s="143" t="s">
        <v>1678</v>
      </c>
      <c r="D215" s="143" t="s">
        <v>319</v>
      </c>
      <c r="E215" s="144" t="s">
        <v>17310</v>
      </c>
      <c r="F215" s="145" t="s">
        <v>1</v>
      </c>
      <c r="G215" s="146" t="s">
        <v>1</v>
      </c>
      <c r="H215" s="147">
        <v>0</v>
      </c>
      <c r="I215" s="148"/>
      <c r="J215" s="149">
        <f t="shared" si="30"/>
        <v>0</v>
      </c>
      <c r="K215" s="150"/>
      <c r="L215" s="31"/>
      <c r="M215" s="151" t="s">
        <v>1</v>
      </c>
      <c r="N215" s="152" t="s">
        <v>42</v>
      </c>
      <c r="P215" s="153">
        <f t="shared" si="31"/>
        <v>0</v>
      </c>
      <c r="Q215" s="153">
        <v>0</v>
      </c>
      <c r="R215" s="153">
        <f t="shared" si="32"/>
        <v>0</v>
      </c>
      <c r="S215" s="153">
        <v>0</v>
      </c>
      <c r="T215" s="154">
        <f t="shared" si="33"/>
        <v>0</v>
      </c>
      <c r="AR215" s="155" t="s">
        <v>323</v>
      </c>
      <c r="AT215" s="155" t="s">
        <v>319</v>
      </c>
      <c r="AU215" s="155" t="s">
        <v>83</v>
      </c>
      <c r="AY215" s="16" t="s">
        <v>317</v>
      </c>
      <c r="BE215" s="156">
        <f t="shared" si="34"/>
        <v>0</v>
      </c>
      <c r="BF215" s="156">
        <f t="shared" si="35"/>
        <v>0</v>
      </c>
      <c r="BG215" s="156">
        <f t="shared" si="36"/>
        <v>0</v>
      </c>
      <c r="BH215" s="156">
        <f t="shared" si="37"/>
        <v>0</v>
      </c>
      <c r="BI215" s="156">
        <f t="shared" si="38"/>
        <v>0</v>
      </c>
      <c r="BJ215" s="16" t="s">
        <v>88</v>
      </c>
      <c r="BK215" s="156">
        <f t="shared" si="39"/>
        <v>0</v>
      </c>
      <c r="BL215" s="16" t="s">
        <v>323</v>
      </c>
      <c r="BM215" s="155" t="s">
        <v>2298</v>
      </c>
    </row>
    <row r="216" spans="2:65" s="1" customFormat="1" ht="16.5" customHeight="1">
      <c r="B216" s="142"/>
      <c r="C216" s="143" t="s">
        <v>715</v>
      </c>
      <c r="D216" s="143" t="s">
        <v>319</v>
      </c>
      <c r="E216" s="144" t="s">
        <v>17311</v>
      </c>
      <c r="F216" s="145" t="s">
        <v>1</v>
      </c>
      <c r="G216" s="146" t="s">
        <v>1</v>
      </c>
      <c r="H216" s="147">
        <v>0</v>
      </c>
      <c r="I216" s="148"/>
      <c r="J216" s="149">
        <f t="shared" si="30"/>
        <v>0</v>
      </c>
      <c r="K216" s="150"/>
      <c r="L216" s="31"/>
      <c r="M216" s="151" t="s">
        <v>1</v>
      </c>
      <c r="N216" s="152" t="s">
        <v>42</v>
      </c>
      <c r="P216" s="153">
        <f t="shared" si="31"/>
        <v>0</v>
      </c>
      <c r="Q216" s="153">
        <v>0</v>
      </c>
      <c r="R216" s="153">
        <f t="shared" si="32"/>
        <v>0</v>
      </c>
      <c r="S216" s="153">
        <v>0</v>
      </c>
      <c r="T216" s="154">
        <f t="shared" si="33"/>
        <v>0</v>
      </c>
      <c r="AR216" s="155" t="s">
        <v>323</v>
      </c>
      <c r="AT216" s="155" t="s">
        <v>319</v>
      </c>
      <c r="AU216" s="155" t="s">
        <v>83</v>
      </c>
      <c r="AY216" s="16" t="s">
        <v>317</v>
      </c>
      <c r="BE216" s="156">
        <f t="shared" si="34"/>
        <v>0</v>
      </c>
      <c r="BF216" s="156">
        <f t="shared" si="35"/>
        <v>0</v>
      </c>
      <c r="BG216" s="156">
        <f t="shared" si="36"/>
        <v>0</v>
      </c>
      <c r="BH216" s="156">
        <f t="shared" si="37"/>
        <v>0</v>
      </c>
      <c r="BI216" s="156">
        <f t="shared" si="38"/>
        <v>0</v>
      </c>
      <c r="BJ216" s="16" t="s">
        <v>88</v>
      </c>
      <c r="BK216" s="156">
        <f t="shared" si="39"/>
        <v>0</v>
      </c>
      <c r="BL216" s="16" t="s">
        <v>323</v>
      </c>
      <c r="BM216" s="155" t="s">
        <v>2314</v>
      </c>
    </row>
    <row r="217" spans="2:65" s="1" customFormat="1" ht="24.15" customHeight="1">
      <c r="B217" s="142"/>
      <c r="C217" s="143" t="s">
        <v>1688</v>
      </c>
      <c r="D217" s="143" t="s">
        <v>319</v>
      </c>
      <c r="E217" s="144" t="s">
        <v>17312</v>
      </c>
      <c r="F217" s="145" t="s">
        <v>17313</v>
      </c>
      <c r="G217" s="146" t="s">
        <v>467</v>
      </c>
      <c r="H217" s="147">
        <v>1</v>
      </c>
      <c r="I217" s="148"/>
      <c r="J217" s="149">
        <f t="shared" si="30"/>
        <v>0</v>
      </c>
      <c r="K217" s="150"/>
      <c r="L217" s="31"/>
      <c r="M217" s="151" t="s">
        <v>1</v>
      </c>
      <c r="N217" s="152" t="s">
        <v>42</v>
      </c>
      <c r="P217" s="153">
        <f t="shared" si="31"/>
        <v>0</v>
      </c>
      <c r="Q217" s="153">
        <v>0</v>
      </c>
      <c r="R217" s="153">
        <f t="shared" si="32"/>
        <v>0</v>
      </c>
      <c r="S217" s="153">
        <v>0</v>
      </c>
      <c r="T217" s="154">
        <f t="shared" si="33"/>
        <v>0</v>
      </c>
      <c r="AR217" s="155" t="s">
        <v>323</v>
      </c>
      <c r="AT217" s="155" t="s">
        <v>319</v>
      </c>
      <c r="AU217" s="155" t="s">
        <v>83</v>
      </c>
      <c r="AY217" s="16" t="s">
        <v>317</v>
      </c>
      <c r="BE217" s="156">
        <f t="shared" si="34"/>
        <v>0</v>
      </c>
      <c r="BF217" s="156">
        <f t="shared" si="35"/>
        <v>0</v>
      </c>
      <c r="BG217" s="156">
        <f t="shared" si="36"/>
        <v>0</v>
      </c>
      <c r="BH217" s="156">
        <f t="shared" si="37"/>
        <v>0</v>
      </c>
      <c r="BI217" s="156">
        <f t="shared" si="38"/>
        <v>0</v>
      </c>
      <c r="BJ217" s="16" t="s">
        <v>88</v>
      </c>
      <c r="BK217" s="156">
        <f t="shared" si="39"/>
        <v>0</v>
      </c>
      <c r="BL217" s="16" t="s">
        <v>323</v>
      </c>
      <c r="BM217" s="155" t="s">
        <v>2324</v>
      </c>
    </row>
    <row r="218" spans="2:65" s="1" customFormat="1" ht="37.75" customHeight="1">
      <c r="B218" s="142"/>
      <c r="C218" s="143" t="s">
        <v>719</v>
      </c>
      <c r="D218" s="143" t="s">
        <v>319</v>
      </c>
      <c r="E218" s="144" t="s">
        <v>744</v>
      </c>
      <c r="F218" s="145" t="s">
        <v>745</v>
      </c>
      <c r="G218" s="146" t="s">
        <v>746</v>
      </c>
      <c r="H218" s="147">
        <v>5</v>
      </c>
      <c r="I218" s="148"/>
      <c r="J218" s="149">
        <f t="shared" si="30"/>
        <v>0</v>
      </c>
      <c r="K218" s="150"/>
      <c r="L218" s="31"/>
      <c r="M218" s="190" t="s">
        <v>1</v>
      </c>
      <c r="N218" s="191" t="s">
        <v>42</v>
      </c>
      <c r="O218" s="192"/>
      <c r="P218" s="193">
        <f t="shared" si="31"/>
        <v>0</v>
      </c>
      <c r="Q218" s="193">
        <v>0</v>
      </c>
      <c r="R218" s="193">
        <f t="shared" si="32"/>
        <v>0</v>
      </c>
      <c r="S218" s="193">
        <v>0</v>
      </c>
      <c r="T218" s="194">
        <f t="shared" si="33"/>
        <v>0</v>
      </c>
      <c r="AR218" s="155" t="s">
        <v>323</v>
      </c>
      <c r="AT218" s="155" t="s">
        <v>319</v>
      </c>
      <c r="AU218" s="155" t="s">
        <v>83</v>
      </c>
      <c r="AY218" s="16" t="s">
        <v>317</v>
      </c>
      <c r="BE218" s="156">
        <f t="shared" si="34"/>
        <v>0</v>
      </c>
      <c r="BF218" s="156">
        <f t="shared" si="35"/>
        <v>0</v>
      </c>
      <c r="BG218" s="156">
        <f t="shared" si="36"/>
        <v>0</v>
      </c>
      <c r="BH218" s="156">
        <f t="shared" si="37"/>
        <v>0</v>
      </c>
      <c r="BI218" s="156">
        <f t="shared" si="38"/>
        <v>0</v>
      </c>
      <c r="BJ218" s="16" t="s">
        <v>88</v>
      </c>
      <c r="BK218" s="156">
        <f t="shared" si="39"/>
        <v>0</v>
      </c>
      <c r="BL218" s="16" t="s">
        <v>323</v>
      </c>
      <c r="BM218" s="155" t="s">
        <v>2333</v>
      </c>
    </row>
    <row r="219" spans="2:65" s="1" customFormat="1" ht="7" customHeight="1">
      <c r="B219" s="46"/>
      <c r="C219" s="47"/>
      <c r="D219" s="47"/>
      <c r="E219" s="47"/>
      <c r="F219" s="47"/>
      <c r="G219" s="47"/>
      <c r="H219" s="47"/>
      <c r="I219" s="47"/>
      <c r="J219" s="47"/>
      <c r="K219" s="47"/>
      <c r="L219" s="31"/>
    </row>
  </sheetData>
  <autoFilter ref="C124:K218" xr:uid="{00000000-0009-0000-0000-00001A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79"/>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161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s="1" customFormat="1" ht="12" customHeight="1">
      <c r="B8" s="31"/>
      <c r="D8" s="26" t="s">
        <v>285</v>
      </c>
      <c r="L8" s="31"/>
    </row>
    <row r="9" spans="2:46" s="1" customFormat="1" ht="16.5" customHeight="1">
      <c r="B9" s="31"/>
      <c r="E9" s="243" t="s">
        <v>17314</v>
      </c>
      <c r="F9" s="263"/>
      <c r="G9" s="263"/>
      <c r="H9" s="26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6. 3. 2024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4" t="str">
        <f>'Rekapitulácia stavby'!E14</f>
        <v>Vyplň údaj</v>
      </c>
      <c r="F18" s="217"/>
      <c r="G18" s="217"/>
      <c r="H18" s="21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22" t="s">
        <v>291</v>
      </c>
      <c r="F27" s="222"/>
      <c r="G27" s="222"/>
      <c r="H27" s="22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25.4" customHeight="1">
      <c r="B30" s="31"/>
      <c r="D30" s="97" t="s">
        <v>36</v>
      </c>
      <c r="J30" s="68">
        <f>ROUND(J125, 2)</f>
        <v>0</v>
      </c>
      <c r="L30" s="31"/>
    </row>
    <row r="31" spans="2:12" s="1" customFormat="1" ht="7" customHeight="1">
      <c r="B31" s="31"/>
      <c r="D31" s="55"/>
      <c r="E31" s="55"/>
      <c r="F31" s="55"/>
      <c r="G31" s="55"/>
      <c r="H31" s="55"/>
      <c r="I31" s="55"/>
      <c r="J31" s="55"/>
      <c r="K31" s="55"/>
      <c r="L31" s="31"/>
    </row>
    <row r="32" spans="2:12" s="1" customFormat="1" ht="14.4" customHeight="1">
      <c r="B32" s="31"/>
      <c r="F32" s="34" t="s">
        <v>38</v>
      </c>
      <c r="I32" s="34" t="s">
        <v>37</v>
      </c>
      <c r="J32" s="34" t="s">
        <v>39</v>
      </c>
      <c r="L32" s="31"/>
    </row>
    <row r="33" spans="2:12" s="1" customFormat="1" ht="14.4" customHeight="1">
      <c r="B33" s="31"/>
      <c r="D33" s="57" t="s">
        <v>40</v>
      </c>
      <c r="E33" s="36" t="s">
        <v>41</v>
      </c>
      <c r="F33" s="98">
        <f>ROUND((SUM(BE125:BE278)),  2)</f>
        <v>0</v>
      </c>
      <c r="G33" s="99"/>
      <c r="H33" s="99"/>
      <c r="I33" s="100">
        <v>0.2</v>
      </c>
      <c r="J33" s="98">
        <f>ROUND(((SUM(BE125:BE278))*I33),  2)</f>
        <v>0</v>
      </c>
      <c r="L33" s="31"/>
    </row>
    <row r="34" spans="2:12" s="1" customFormat="1" ht="14.4" customHeight="1">
      <c r="B34" s="31"/>
      <c r="E34" s="36" t="s">
        <v>42</v>
      </c>
      <c r="F34" s="98">
        <f>ROUND((SUM(BF125:BF278)),  2)</f>
        <v>0</v>
      </c>
      <c r="G34" s="99"/>
      <c r="H34" s="99"/>
      <c r="I34" s="100">
        <v>0.2</v>
      </c>
      <c r="J34" s="98">
        <f>ROUND(((SUM(BF125:BF278))*I34),  2)</f>
        <v>0</v>
      </c>
      <c r="L34" s="31"/>
    </row>
    <row r="35" spans="2:12" s="1" customFormat="1" ht="14.4" hidden="1" customHeight="1">
      <c r="B35" s="31"/>
      <c r="E35" s="26" t="s">
        <v>43</v>
      </c>
      <c r="F35" s="87">
        <f>ROUND((SUM(BG125:BG278)),  2)</f>
        <v>0</v>
      </c>
      <c r="I35" s="101">
        <v>0.2</v>
      </c>
      <c r="J35" s="87">
        <f>0</f>
        <v>0</v>
      </c>
      <c r="L35" s="31"/>
    </row>
    <row r="36" spans="2:12" s="1" customFormat="1" ht="14.4" hidden="1" customHeight="1">
      <c r="B36" s="31"/>
      <c r="E36" s="26" t="s">
        <v>44</v>
      </c>
      <c r="F36" s="87">
        <f>ROUND((SUM(BH125:BH278)),  2)</f>
        <v>0</v>
      </c>
      <c r="I36" s="101">
        <v>0.2</v>
      </c>
      <c r="J36" s="87">
        <f>0</f>
        <v>0</v>
      </c>
      <c r="L36" s="31"/>
    </row>
    <row r="37" spans="2:12" s="1" customFormat="1" ht="14.4" hidden="1" customHeight="1">
      <c r="B37" s="31"/>
      <c r="E37" s="36" t="s">
        <v>45</v>
      </c>
      <c r="F37" s="98">
        <f>ROUND((SUM(BI125:BI278)),  2)</f>
        <v>0</v>
      </c>
      <c r="G37" s="99"/>
      <c r="H37" s="99"/>
      <c r="I37" s="100">
        <v>0</v>
      </c>
      <c r="J37" s="98">
        <f>0</f>
        <v>0</v>
      </c>
      <c r="L37" s="31"/>
    </row>
    <row r="38" spans="2:12" s="1" customFormat="1" ht="7" customHeight="1">
      <c r="B38" s="31"/>
      <c r="L38" s="31"/>
    </row>
    <row r="39" spans="2:12" s="1" customFormat="1" ht="25.4" customHeight="1">
      <c r="B39" s="31"/>
      <c r="C39" s="102"/>
      <c r="D39" s="103" t="s">
        <v>46</v>
      </c>
      <c r="E39" s="59"/>
      <c r="F39" s="59"/>
      <c r="G39" s="104" t="s">
        <v>47</v>
      </c>
      <c r="H39" s="105" t="s">
        <v>48</v>
      </c>
      <c r="I39" s="59"/>
      <c r="J39" s="106">
        <f>SUM(J30:J37)</f>
        <v>0</v>
      </c>
      <c r="K39" s="107"/>
      <c r="L39" s="31"/>
    </row>
    <row r="40" spans="2:12" s="1" customFormat="1" ht="14.4" customHeight="1">
      <c r="B40" s="31"/>
      <c r="L40" s="31"/>
    </row>
    <row r="41" spans="2:12" ht="14.4" customHeight="1">
      <c r="B41" s="19"/>
      <c r="L41" s="19"/>
    </row>
    <row r="42" spans="2:12" ht="14.4" customHeight="1">
      <c r="B42" s="19"/>
      <c r="L42" s="19"/>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292</v>
      </c>
      <c r="L82" s="31"/>
    </row>
    <row r="83" spans="2:47" s="1" customFormat="1" ht="7" customHeight="1">
      <c r="B83" s="31"/>
      <c r="L83" s="31"/>
    </row>
    <row r="84" spans="2:47" s="1" customFormat="1" ht="12" customHeight="1">
      <c r="B84" s="31"/>
      <c r="C84" s="26" t="s">
        <v>15</v>
      </c>
      <c r="L84" s="31"/>
    </row>
    <row r="85" spans="2:47" s="1" customFormat="1" ht="26.25" customHeight="1">
      <c r="B85" s="31"/>
      <c r="E85" s="261" t="str">
        <f>E7</f>
        <v>Dostavba a rekonštrukcia lôžkovej časti Nemocnice s poliklinikou v Spišskej Novej Vsi</v>
      </c>
      <c r="F85" s="262"/>
      <c r="G85" s="262"/>
      <c r="H85" s="262"/>
      <c r="L85" s="31"/>
    </row>
    <row r="86" spans="2:47" s="1" customFormat="1" ht="12" customHeight="1">
      <c r="B86" s="31"/>
      <c r="C86" s="26" t="s">
        <v>285</v>
      </c>
      <c r="L86" s="31"/>
    </row>
    <row r="87" spans="2:47" s="1" customFormat="1" ht="16.5" customHeight="1">
      <c r="B87" s="31"/>
      <c r="E87" s="243" t="str">
        <f>E9</f>
        <v>SO 06 - Komunikácie a spevnené plochy</v>
      </c>
      <c r="F87" s="263"/>
      <c r="G87" s="263"/>
      <c r="H87" s="26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6. 3. 2024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0" t="s">
        <v>293</v>
      </c>
      <c r="D94" s="102"/>
      <c r="E94" s="102"/>
      <c r="F94" s="102"/>
      <c r="G94" s="102"/>
      <c r="H94" s="102"/>
      <c r="I94" s="102"/>
      <c r="J94" s="111" t="s">
        <v>294</v>
      </c>
      <c r="K94" s="102"/>
      <c r="L94" s="31"/>
    </row>
    <row r="95" spans="2:47" s="1" customFormat="1" ht="10.25" customHeight="1">
      <c r="B95" s="31"/>
      <c r="L95" s="31"/>
    </row>
    <row r="96" spans="2:47" s="1" customFormat="1" ht="22.75" customHeight="1">
      <c r="B96" s="31"/>
      <c r="C96" s="112" t="s">
        <v>295</v>
      </c>
      <c r="J96" s="68">
        <f>J125</f>
        <v>0</v>
      </c>
      <c r="L96" s="31"/>
      <c r="AU96" s="16" t="s">
        <v>296</v>
      </c>
    </row>
    <row r="97" spans="2:12" s="8" customFormat="1" ht="25" customHeight="1">
      <c r="B97" s="113"/>
      <c r="D97" s="114" t="s">
        <v>17315</v>
      </c>
      <c r="E97" s="115"/>
      <c r="F97" s="115"/>
      <c r="G97" s="115"/>
      <c r="H97" s="115"/>
      <c r="I97" s="115"/>
      <c r="J97" s="116">
        <f>J126</f>
        <v>0</v>
      </c>
      <c r="L97" s="113"/>
    </row>
    <row r="98" spans="2:12" s="9" customFormat="1" ht="19.899999999999999" customHeight="1">
      <c r="B98" s="117"/>
      <c r="D98" s="118" t="s">
        <v>17316</v>
      </c>
      <c r="E98" s="119"/>
      <c r="F98" s="119"/>
      <c r="G98" s="119"/>
      <c r="H98" s="119"/>
      <c r="I98" s="119"/>
      <c r="J98" s="120">
        <f>J127</f>
        <v>0</v>
      </c>
      <c r="L98" s="117"/>
    </row>
    <row r="99" spans="2:12" s="9" customFormat="1" ht="19.899999999999999" customHeight="1">
      <c r="B99" s="117"/>
      <c r="D99" s="118" t="s">
        <v>750</v>
      </c>
      <c r="E99" s="119"/>
      <c r="F99" s="119"/>
      <c r="G99" s="119"/>
      <c r="H99" s="119"/>
      <c r="I99" s="119"/>
      <c r="J99" s="120">
        <f>J161</f>
        <v>0</v>
      </c>
      <c r="L99" s="117"/>
    </row>
    <row r="100" spans="2:12" s="9" customFormat="1" ht="19.899999999999999" customHeight="1">
      <c r="B100" s="117"/>
      <c r="D100" s="118" t="s">
        <v>17317</v>
      </c>
      <c r="E100" s="119"/>
      <c r="F100" s="119"/>
      <c r="G100" s="119"/>
      <c r="H100" s="119"/>
      <c r="I100" s="119"/>
      <c r="J100" s="120">
        <f>J165</f>
        <v>0</v>
      </c>
      <c r="L100" s="117"/>
    </row>
    <row r="101" spans="2:12" s="9" customFormat="1" ht="19.899999999999999" customHeight="1">
      <c r="B101" s="117"/>
      <c r="D101" s="118" t="s">
        <v>751</v>
      </c>
      <c r="E101" s="119"/>
      <c r="F101" s="119"/>
      <c r="G101" s="119"/>
      <c r="H101" s="119"/>
      <c r="I101" s="119"/>
      <c r="J101" s="120">
        <f>J167</f>
        <v>0</v>
      </c>
      <c r="L101" s="117"/>
    </row>
    <row r="102" spans="2:12" s="9" customFormat="1" ht="19.899999999999999" customHeight="1">
      <c r="B102" s="117"/>
      <c r="D102" s="118" t="s">
        <v>17318</v>
      </c>
      <c r="E102" s="119"/>
      <c r="F102" s="119"/>
      <c r="G102" s="119"/>
      <c r="H102" s="119"/>
      <c r="I102" s="119"/>
      <c r="J102" s="120">
        <f>J200</f>
        <v>0</v>
      </c>
      <c r="L102" s="117"/>
    </row>
    <row r="103" spans="2:12" s="9" customFormat="1" ht="19.899999999999999" customHeight="1">
      <c r="B103" s="117"/>
      <c r="D103" s="118" t="s">
        <v>17319</v>
      </c>
      <c r="E103" s="119"/>
      <c r="F103" s="119"/>
      <c r="G103" s="119"/>
      <c r="H103" s="119"/>
      <c r="I103" s="119"/>
      <c r="J103" s="120">
        <f>J209</f>
        <v>0</v>
      </c>
      <c r="L103" s="117"/>
    </row>
    <row r="104" spans="2:12" s="9" customFormat="1" ht="19.899999999999999" customHeight="1">
      <c r="B104" s="117"/>
      <c r="D104" s="118" t="s">
        <v>17320</v>
      </c>
      <c r="E104" s="119"/>
      <c r="F104" s="119"/>
      <c r="G104" s="119"/>
      <c r="H104" s="119"/>
      <c r="I104" s="119"/>
      <c r="J104" s="120">
        <f>J274</f>
        <v>0</v>
      </c>
      <c r="L104" s="117"/>
    </row>
    <row r="105" spans="2:12" s="8" customFormat="1" ht="25" customHeight="1">
      <c r="B105" s="113"/>
      <c r="D105" s="114" t="s">
        <v>302</v>
      </c>
      <c r="E105" s="115"/>
      <c r="F105" s="115"/>
      <c r="G105" s="115"/>
      <c r="H105" s="115"/>
      <c r="I105" s="115"/>
      <c r="J105" s="116">
        <f>J276</f>
        <v>0</v>
      </c>
      <c r="L105" s="113"/>
    </row>
    <row r="106" spans="2:12" s="1" customFormat="1" ht="21.75" customHeight="1">
      <c r="B106" s="31"/>
      <c r="L106" s="31"/>
    </row>
    <row r="107" spans="2:12" s="1" customFormat="1" ht="7" customHeight="1">
      <c r="B107" s="46"/>
      <c r="C107" s="47"/>
      <c r="D107" s="47"/>
      <c r="E107" s="47"/>
      <c r="F107" s="47"/>
      <c r="G107" s="47"/>
      <c r="H107" s="47"/>
      <c r="I107" s="47"/>
      <c r="J107" s="47"/>
      <c r="K107" s="47"/>
      <c r="L107" s="31"/>
    </row>
    <row r="111" spans="2:12" s="1" customFormat="1" ht="7" customHeight="1">
      <c r="B111" s="48"/>
      <c r="C111" s="49"/>
      <c r="D111" s="49"/>
      <c r="E111" s="49"/>
      <c r="F111" s="49"/>
      <c r="G111" s="49"/>
      <c r="H111" s="49"/>
      <c r="I111" s="49"/>
      <c r="J111" s="49"/>
      <c r="K111" s="49"/>
      <c r="L111" s="31"/>
    </row>
    <row r="112" spans="2:12" s="1" customFormat="1" ht="25" customHeight="1">
      <c r="B112" s="31"/>
      <c r="C112" s="20" t="s">
        <v>303</v>
      </c>
      <c r="L112" s="31"/>
    </row>
    <row r="113" spans="2:65" s="1" customFormat="1" ht="7" customHeight="1">
      <c r="B113" s="31"/>
      <c r="L113" s="31"/>
    </row>
    <row r="114" spans="2:65" s="1" customFormat="1" ht="12" customHeight="1">
      <c r="B114" s="31"/>
      <c r="C114" s="26" t="s">
        <v>15</v>
      </c>
      <c r="L114" s="31"/>
    </row>
    <row r="115" spans="2:65" s="1" customFormat="1" ht="26.25" customHeight="1">
      <c r="B115" s="31"/>
      <c r="E115" s="261" t="str">
        <f>E7</f>
        <v>Dostavba a rekonštrukcia lôžkovej časti Nemocnice s poliklinikou v Spišskej Novej Vsi</v>
      </c>
      <c r="F115" s="262"/>
      <c r="G115" s="262"/>
      <c r="H115" s="262"/>
      <c r="L115" s="31"/>
    </row>
    <row r="116" spans="2:65" s="1" customFormat="1" ht="12" customHeight="1">
      <c r="B116" s="31"/>
      <c r="C116" s="26" t="s">
        <v>285</v>
      </c>
      <c r="L116" s="31"/>
    </row>
    <row r="117" spans="2:65" s="1" customFormat="1" ht="16.5" customHeight="1">
      <c r="B117" s="31"/>
      <c r="E117" s="243" t="str">
        <f>E9</f>
        <v>SO 06 - Komunikácie a spevnené plochy</v>
      </c>
      <c r="F117" s="263"/>
      <c r="G117" s="263"/>
      <c r="H117" s="263"/>
      <c r="L117" s="31"/>
    </row>
    <row r="118" spans="2:65" s="1" customFormat="1" ht="7" customHeight="1">
      <c r="B118" s="31"/>
      <c r="L118" s="31"/>
    </row>
    <row r="119" spans="2:65" s="1" customFormat="1" ht="12" customHeight="1">
      <c r="B119" s="31"/>
      <c r="C119" s="26" t="s">
        <v>19</v>
      </c>
      <c r="F119" s="24" t="str">
        <f>F12</f>
        <v>parc.č.:1094/1,17,81,82,98,99,1095,1096,9243/18</v>
      </c>
      <c r="I119" s="26" t="s">
        <v>21</v>
      </c>
      <c r="J119" s="54" t="str">
        <f>IF(J12="","",J12)</f>
        <v>6. 3. 2024</v>
      </c>
      <c r="L119" s="31"/>
    </row>
    <row r="120" spans="2:65" s="1" customFormat="1" ht="7" customHeight="1">
      <c r="B120" s="31"/>
      <c r="L120" s="31"/>
    </row>
    <row r="121" spans="2:65" s="1" customFormat="1" ht="25.65" customHeight="1">
      <c r="B121" s="31"/>
      <c r="C121" s="26" t="s">
        <v>23</v>
      </c>
      <c r="F121" s="24" t="str">
        <f>E15</f>
        <v>Nemocnica s poliklinikou, Spišská Nová Ves</v>
      </c>
      <c r="I121" s="26" t="s">
        <v>29</v>
      </c>
      <c r="J121" s="29" t="str">
        <f>E21</f>
        <v>d.g.A. design graphic architecture s.r.o.</v>
      </c>
      <c r="L121" s="31"/>
    </row>
    <row r="122" spans="2:65" s="1" customFormat="1" ht="15.15" customHeight="1">
      <c r="B122" s="31"/>
      <c r="C122" s="26" t="s">
        <v>27</v>
      </c>
      <c r="F122" s="24" t="str">
        <f>IF(E18="","",E18)</f>
        <v>Vyplň údaj</v>
      </c>
      <c r="I122" s="26" t="s">
        <v>32</v>
      </c>
      <c r="J122" s="29" t="str">
        <f>E24</f>
        <v xml:space="preserve"> </v>
      </c>
      <c r="L122" s="31"/>
    </row>
    <row r="123" spans="2:65" s="1" customFormat="1" ht="10.25" customHeight="1">
      <c r="B123" s="31"/>
      <c r="L123" s="31"/>
    </row>
    <row r="124" spans="2:65" s="10" customFormat="1" ht="29.25" customHeight="1">
      <c r="B124" s="121"/>
      <c r="C124" s="122" t="s">
        <v>304</v>
      </c>
      <c r="D124" s="123" t="s">
        <v>61</v>
      </c>
      <c r="E124" s="123" t="s">
        <v>57</v>
      </c>
      <c r="F124" s="123" t="s">
        <v>58</v>
      </c>
      <c r="G124" s="123" t="s">
        <v>305</v>
      </c>
      <c r="H124" s="123" t="s">
        <v>306</v>
      </c>
      <c r="I124" s="123" t="s">
        <v>307</v>
      </c>
      <c r="J124" s="124" t="s">
        <v>294</v>
      </c>
      <c r="K124" s="125" t="s">
        <v>308</v>
      </c>
      <c r="L124" s="121"/>
      <c r="M124" s="61" t="s">
        <v>1</v>
      </c>
      <c r="N124" s="62" t="s">
        <v>40</v>
      </c>
      <c r="O124" s="62" t="s">
        <v>309</v>
      </c>
      <c r="P124" s="62" t="s">
        <v>310</v>
      </c>
      <c r="Q124" s="62" t="s">
        <v>311</v>
      </c>
      <c r="R124" s="62" t="s">
        <v>312</v>
      </c>
      <c r="S124" s="62" t="s">
        <v>313</v>
      </c>
      <c r="T124" s="63" t="s">
        <v>314</v>
      </c>
    </row>
    <row r="125" spans="2:65" s="1" customFormat="1" ht="22.75" customHeight="1">
      <c r="B125" s="31"/>
      <c r="C125" s="66" t="s">
        <v>295</v>
      </c>
      <c r="J125" s="126">
        <f>BK125</f>
        <v>0</v>
      </c>
      <c r="L125" s="31"/>
      <c r="M125" s="64"/>
      <c r="N125" s="55"/>
      <c r="O125" s="55"/>
      <c r="P125" s="127">
        <f>P126+P276</f>
        <v>0</v>
      </c>
      <c r="Q125" s="55"/>
      <c r="R125" s="127">
        <f>R126+R276</f>
        <v>8099.3633600000012</v>
      </c>
      <c r="S125" s="55"/>
      <c r="T125" s="128">
        <f>T126+T276</f>
        <v>0</v>
      </c>
      <c r="AT125" s="16" t="s">
        <v>75</v>
      </c>
      <c r="AU125" s="16" t="s">
        <v>296</v>
      </c>
      <c r="BK125" s="129">
        <f>BK126+BK276</f>
        <v>0</v>
      </c>
    </row>
    <row r="126" spans="2:65" s="11" customFormat="1" ht="25.9" customHeight="1">
      <c r="B126" s="130"/>
      <c r="D126" s="131" t="s">
        <v>75</v>
      </c>
      <c r="E126" s="132" t="s">
        <v>315</v>
      </c>
      <c r="F126" s="132" t="s">
        <v>17321</v>
      </c>
      <c r="I126" s="133"/>
      <c r="J126" s="134">
        <f>BK126</f>
        <v>0</v>
      </c>
      <c r="L126" s="130"/>
      <c r="M126" s="135"/>
      <c r="P126" s="136">
        <f>P127+P161+P165+P167+P200+P209+P274</f>
        <v>0</v>
      </c>
      <c r="R126" s="136">
        <f>R127+R161+R165+R167+R200+R209+R274</f>
        <v>8099.3633600000012</v>
      </c>
      <c r="T126" s="137">
        <f>T127+T161+T165+T167+T200+T209+T274</f>
        <v>0</v>
      </c>
      <c r="AR126" s="131" t="s">
        <v>83</v>
      </c>
      <c r="AT126" s="138" t="s">
        <v>75</v>
      </c>
      <c r="AU126" s="138" t="s">
        <v>76</v>
      </c>
      <c r="AY126" s="131" t="s">
        <v>317</v>
      </c>
      <c r="BK126" s="139">
        <f>BK127+BK161+BK165+BK167+BK200+BK209+BK274</f>
        <v>0</v>
      </c>
    </row>
    <row r="127" spans="2:65" s="11" customFormat="1" ht="22.75" customHeight="1">
      <c r="B127" s="130"/>
      <c r="D127" s="131" t="s">
        <v>75</v>
      </c>
      <c r="E127" s="140" t="s">
        <v>83</v>
      </c>
      <c r="F127" s="140" t="s">
        <v>17322</v>
      </c>
      <c r="I127" s="133"/>
      <c r="J127" s="141">
        <f>BK127</f>
        <v>0</v>
      </c>
      <c r="L127" s="130"/>
      <c r="M127" s="135"/>
      <c r="P127" s="136">
        <f>SUM(P128:P160)</f>
        <v>0</v>
      </c>
      <c r="R127" s="136">
        <f>SUM(R128:R160)</f>
        <v>88.13306</v>
      </c>
      <c r="T127" s="137">
        <f>SUM(T128:T160)</f>
        <v>0</v>
      </c>
      <c r="AR127" s="131" t="s">
        <v>83</v>
      </c>
      <c r="AT127" s="138" t="s">
        <v>75</v>
      </c>
      <c r="AU127" s="138" t="s">
        <v>83</v>
      </c>
      <c r="AY127" s="131" t="s">
        <v>317</v>
      </c>
      <c r="BK127" s="139">
        <f>SUM(BK128:BK160)</f>
        <v>0</v>
      </c>
    </row>
    <row r="128" spans="2:65" s="1" customFormat="1" ht="37.75" customHeight="1">
      <c r="B128" s="142"/>
      <c r="C128" s="143" t="s">
        <v>83</v>
      </c>
      <c r="D128" s="143" t="s">
        <v>319</v>
      </c>
      <c r="E128" s="144" t="s">
        <v>17323</v>
      </c>
      <c r="F128" s="145" t="s">
        <v>17324</v>
      </c>
      <c r="G128" s="146" t="s">
        <v>444</v>
      </c>
      <c r="H128" s="147">
        <v>212</v>
      </c>
      <c r="I128" s="148"/>
      <c r="J128" s="149">
        <f t="shared" ref="J128:J160" si="0">ROUND(I128*H128,2)</f>
        <v>0</v>
      </c>
      <c r="K128" s="150"/>
      <c r="L128" s="31"/>
      <c r="M128" s="151" t="s">
        <v>1</v>
      </c>
      <c r="N128" s="152" t="s">
        <v>42</v>
      </c>
      <c r="P128" s="153">
        <f t="shared" ref="P128:P160" si="1">O128*H128</f>
        <v>0</v>
      </c>
      <c r="Q128" s="153">
        <v>0</v>
      </c>
      <c r="R128" s="153">
        <f t="shared" ref="R128:R160" si="2">Q128*H128</f>
        <v>0</v>
      </c>
      <c r="S128" s="153">
        <v>0</v>
      </c>
      <c r="T128" s="154">
        <f t="shared" ref="T128:T160" si="3">S128*H128</f>
        <v>0</v>
      </c>
      <c r="AR128" s="155" t="s">
        <v>323</v>
      </c>
      <c r="AT128" s="155" t="s">
        <v>319</v>
      </c>
      <c r="AU128" s="155" t="s">
        <v>88</v>
      </c>
      <c r="AY128" s="16" t="s">
        <v>317</v>
      </c>
      <c r="BE128" s="156">
        <f t="shared" ref="BE128:BE160" si="4">IF(N128="základná",J128,0)</f>
        <v>0</v>
      </c>
      <c r="BF128" s="156">
        <f t="shared" ref="BF128:BF160" si="5">IF(N128="znížená",J128,0)</f>
        <v>0</v>
      </c>
      <c r="BG128" s="156">
        <f t="shared" ref="BG128:BG160" si="6">IF(N128="zákl. prenesená",J128,0)</f>
        <v>0</v>
      </c>
      <c r="BH128" s="156">
        <f t="shared" ref="BH128:BH160" si="7">IF(N128="zníž. prenesená",J128,0)</f>
        <v>0</v>
      </c>
      <c r="BI128" s="156">
        <f t="shared" ref="BI128:BI160" si="8">IF(N128="nulová",J128,0)</f>
        <v>0</v>
      </c>
      <c r="BJ128" s="16" t="s">
        <v>88</v>
      </c>
      <c r="BK128" s="156">
        <f t="shared" ref="BK128:BK160" si="9">ROUND(I128*H128,2)</f>
        <v>0</v>
      </c>
      <c r="BL128" s="16" t="s">
        <v>323</v>
      </c>
      <c r="BM128" s="155" t="s">
        <v>88</v>
      </c>
    </row>
    <row r="129" spans="2:65" s="1" customFormat="1" ht="24.15" customHeight="1">
      <c r="B129" s="142"/>
      <c r="C129" s="143" t="s">
        <v>88</v>
      </c>
      <c r="D129" s="143" t="s">
        <v>319</v>
      </c>
      <c r="E129" s="144" t="s">
        <v>17325</v>
      </c>
      <c r="F129" s="145" t="s">
        <v>17326</v>
      </c>
      <c r="G129" s="146" t="s">
        <v>444</v>
      </c>
      <c r="H129" s="147">
        <v>22.95</v>
      </c>
      <c r="I129" s="148"/>
      <c r="J129" s="149">
        <f t="shared" si="0"/>
        <v>0</v>
      </c>
      <c r="K129" s="150"/>
      <c r="L129" s="31"/>
      <c r="M129" s="151" t="s">
        <v>1</v>
      </c>
      <c r="N129" s="152" t="s">
        <v>42</v>
      </c>
      <c r="P129" s="153">
        <f t="shared" si="1"/>
        <v>0</v>
      </c>
      <c r="Q129" s="153">
        <v>0</v>
      </c>
      <c r="R129" s="153">
        <f t="shared" si="2"/>
        <v>0</v>
      </c>
      <c r="S129" s="153">
        <v>0</v>
      </c>
      <c r="T129" s="154">
        <f t="shared" si="3"/>
        <v>0</v>
      </c>
      <c r="AR129" s="155" t="s">
        <v>323</v>
      </c>
      <c r="AT129" s="155" t="s">
        <v>319</v>
      </c>
      <c r="AU129" s="155" t="s">
        <v>88</v>
      </c>
      <c r="AY129" s="16" t="s">
        <v>317</v>
      </c>
      <c r="BE129" s="156">
        <f t="shared" si="4"/>
        <v>0</v>
      </c>
      <c r="BF129" s="156">
        <f t="shared" si="5"/>
        <v>0</v>
      </c>
      <c r="BG129" s="156">
        <f t="shared" si="6"/>
        <v>0</v>
      </c>
      <c r="BH129" s="156">
        <f t="shared" si="7"/>
        <v>0</v>
      </c>
      <c r="BI129" s="156">
        <f t="shared" si="8"/>
        <v>0</v>
      </c>
      <c r="BJ129" s="16" t="s">
        <v>88</v>
      </c>
      <c r="BK129" s="156">
        <f t="shared" si="9"/>
        <v>0</v>
      </c>
      <c r="BL129" s="16" t="s">
        <v>323</v>
      </c>
      <c r="BM129" s="155" t="s">
        <v>323</v>
      </c>
    </row>
    <row r="130" spans="2:65" s="1" customFormat="1" ht="33" customHeight="1">
      <c r="B130" s="142"/>
      <c r="C130" s="143" t="s">
        <v>92</v>
      </c>
      <c r="D130" s="143" t="s">
        <v>319</v>
      </c>
      <c r="E130" s="144" t="s">
        <v>17327</v>
      </c>
      <c r="F130" s="145" t="s">
        <v>17328</v>
      </c>
      <c r="G130" s="146" t="s">
        <v>444</v>
      </c>
      <c r="H130" s="147">
        <v>37.61</v>
      </c>
      <c r="I130" s="148"/>
      <c r="J130" s="149">
        <f t="shared" si="0"/>
        <v>0</v>
      </c>
      <c r="K130" s="150"/>
      <c r="L130" s="31"/>
      <c r="M130" s="151" t="s">
        <v>1</v>
      </c>
      <c r="N130" s="152" t="s">
        <v>42</v>
      </c>
      <c r="P130" s="153">
        <f t="shared" si="1"/>
        <v>0</v>
      </c>
      <c r="Q130" s="153">
        <v>0</v>
      </c>
      <c r="R130" s="153">
        <f t="shared" si="2"/>
        <v>0</v>
      </c>
      <c r="S130" s="153">
        <v>0</v>
      </c>
      <c r="T130" s="154">
        <f t="shared" si="3"/>
        <v>0</v>
      </c>
      <c r="AR130" s="155" t="s">
        <v>323</v>
      </c>
      <c r="AT130" s="155" t="s">
        <v>319</v>
      </c>
      <c r="AU130" s="155" t="s">
        <v>88</v>
      </c>
      <c r="AY130" s="16" t="s">
        <v>317</v>
      </c>
      <c r="BE130" s="156">
        <f t="shared" si="4"/>
        <v>0</v>
      </c>
      <c r="BF130" s="156">
        <f t="shared" si="5"/>
        <v>0</v>
      </c>
      <c r="BG130" s="156">
        <f t="shared" si="6"/>
        <v>0</v>
      </c>
      <c r="BH130" s="156">
        <f t="shared" si="7"/>
        <v>0</v>
      </c>
      <c r="BI130" s="156">
        <f t="shared" si="8"/>
        <v>0</v>
      </c>
      <c r="BJ130" s="16" t="s">
        <v>88</v>
      </c>
      <c r="BK130" s="156">
        <f t="shared" si="9"/>
        <v>0</v>
      </c>
      <c r="BL130" s="16" t="s">
        <v>323</v>
      </c>
      <c r="BM130" s="155" t="s">
        <v>346</v>
      </c>
    </row>
    <row r="131" spans="2:65" s="1" customFormat="1" ht="37.75" customHeight="1">
      <c r="B131" s="142"/>
      <c r="C131" s="143" t="s">
        <v>323</v>
      </c>
      <c r="D131" s="143" t="s">
        <v>319</v>
      </c>
      <c r="E131" s="144" t="s">
        <v>17329</v>
      </c>
      <c r="F131" s="145" t="s">
        <v>17330</v>
      </c>
      <c r="G131" s="146" t="s">
        <v>444</v>
      </c>
      <c r="H131" s="147">
        <v>518.4</v>
      </c>
      <c r="I131" s="148"/>
      <c r="J131" s="149">
        <f t="shared" si="0"/>
        <v>0</v>
      </c>
      <c r="K131" s="150"/>
      <c r="L131" s="31"/>
      <c r="M131" s="151" t="s">
        <v>1</v>
      </c>
      <c r="N131" s="152" t="s">
        <v>42</v>
      </c>
      <c r="P131" s="153">
        <f t="shared" si="1"/>
        <v>0</v>
      </c>
      <c r="Q131" s="153">
        <v>0</v>
      </c>
      <c r="R131" s="153">
        <f t="shared" si="2"/>
        <v>0</v>
      </c>
      <c r="S131" s="153">
        <v>0</v>
      </c>
      <c r="T131" s="154">
        <f t="shared" si="3"/>
        <v>0</v>
      </c>
      <c r="AR131" s="155" t="s">
        <v>323</v>
      </c>
      <c r="AT131" s="155" t="s">
        <v>319</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323</v>
      </c>
      <c r="BM131" s="155" t="s">
        <v>356</v>
      </c>
    </row>
    <row r="132" spans="2:65" s="1" customFormat="1" ht="33" customHeight="1">
      <c r="B132" s="142"/>
      <c r="C132" s="143" t="s">
        <v>341</v>
      </c>
      <c r="D132" s="143" t="s">
        <v>319</v>
      </c>
      <c r="E132" s="144" t="s">
        <v>17331</v>
      </c>
      <c r="F132" s="145" t="s">
        <v>17332</v>
      </c>
      <c r="G132" s="146" t="s">
        <v>444</v>
      </c>
      <c r="H132" s="147">
        <v>1807.83</v>
      </c>
      <c r="I132" s="148"/>
      <c r="J132" s="149">
        <f t="shared" si="0"/>
        <v>0</v>
      </c>
      <c r="K132" s="150"/>
      <c r="L132" s="31"/>
      <c r="M132" s="151" t="s">
        <v>1</v>
      </c>
      <c r="N132" s="152" t="s">
        <v>42</v>
      </c>
      <c r="P132" s="153">
        <f t="shared" si="1"/>
        <v>0</v>
      </c>
      <c r="Q132" s="153">
        <v>0</v>
      </c>
      <c r="R132" s="153">
        <f t="shared" si="2"/>
        <v>0</v>
      </c>
      <c r="S132" s="153">
        <v>0</v>
      </c>
      <c r="T132" s="154">
        <f t="shared" si="3"/>
        <v>0</v>
      </c>
      <c r="AR132" s="155" t="s">
        <v>323</v>
      </c>
      <c r="AT132" s="155" t="s">
        <v>319</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323</v>
      </c>
      <c r="BM132" s="155" t="s">
        <v>366</v>
      </c>
    </row>
    <row r="133" spans="2:65" s="1" customFormat="1" ht="37.75" customHeight="1">
      <c r="B133" s="142"/>
      <c r="C133" s="143" t="s">
        <v>346</v>
      </c>
      <c r="D133" s="143" t="s">
        <v>319</v>
      </c>
      <c r="E133" s="144" t="s">
        <v>17333</v>
      </c>
      <c r="F133" s="145" t="s">
        <v>17334</v>
      </c>
      <c r="G133" s="146" t="s">
        <v>444</v>
      </c>
      <c r="H133" s="147">
        <v>5643.35</v>
      </c>
      <c r="I133" s="148"/>
      <c r="J133" s="149">
        <f t="shared" si="0"/>
        <v>0</v>
      </c>
      <c r="K133" s="150"/>
      <c r="L133" s="31"/>
      <c r="M133" s="151" t="s">
        <v>1</v>
      </c>
      <c r="N133" s="152" t="s">
        <v>42</v>
      </c>
      <c r="P133" s="153">
        <f t="shared" si="1"/>
        <v>0</v>
      </c>
      <c r="Q133" s="153">
        <v>1.0000088599856501E-4</v>
      </c>
      <c r="R133" s="153">
        <f t="shared" si="2"/>
        <v>0.56434000000000184</v>
      </c>
      <c r="S133" s="153">
        <v>0</v>
      </c>
      <c r="T133" s="154">
        <f t="shared" si="3"/>
        <v>0</v>
      </c>
      <c r="AR133" s="155" t="s">
        <v>323</v>
      </c>
      <c r="AT133" s="155" t="s">
        <v>319</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323</v>
      </c>
      <c r="BM133" s="155" t="s">
        <v>376</v>
      </c>
    </row>
    <row r="134" spans="2:65" s="1" customFormat="1" ht="24.15" customHeight="1">
      <c r="B134" s="142"/>
      <c r="C134" s="143" t="s">
        <v>351</v>
      </c>
      <c r="D134" s="143" t="s">
        <v>319</v>
      </c>
      <c r="E134" s="144" t="s">
        <v>16498</v>
      </c>
      <c r="F134" s="145" t="s">
        <v>17335</v>
      </c>
      <c r="G134" s="146" t="s">
        <v>484</v>
      </c>
      <c r="H134" s="147">
        <v>632.79</v>
      </c>
      <c r="I134" s="148"/>
      <c r="J134" s="149">
        <f t="shared" si="0"/>
        <v>0</v>
      </c>
      <c r="K134" s="150"/>
      <c r="L134" s="31"/>
      <c r="M134" s="151" t="s">
        <v>1</v>
      </c>
      <c r="N134" s="152" t="s">
        <v>42</v>
      </c>
      <c r="P134" s="153">
        <f t="shared" si="1"/>
        <v>0</v>
      </c>
      <c r="Q134" s="153">
        <v>0</v>
      </c>
      <c r="R134" s="153">
        <f t="shared" si="2"/>
        <v>0</v>
      </c>
      <c r="S134" s="153">
        <v>0</v>
      </c>
      <c r="T134" s="154">
        <f t="shared" si="3"/>
        <v>0</v>
      </c>
      <c r="AR134" s="155" t="s">
        <v>323</v>
      </c>
      <c r="AT134" s="155" t="s">
        <v>319</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323</v>
      </c>
      <c r="BM134" s="155" t="s">
        <v>386</v>
      </c>
    </row>
    <row r="135" spans="2:65" s="1" customFormat="1" ht="37.75" customHeight="1">
      <c r="B135" s="142"/>
      <c r="C135" s="143" t="s">
        <v>356</v>
      </c>
      <c r="D135" s="143" t="s">
        <v>319</v>
      </c>
      <c r="E135" s="144" t="s">
        <v>17336</v>
      </c>
      <c r="F135" s="145" t="s">
        <v>17337</v>
      </c>
      <c r="G135" s="146" t="s">
        <v>444</v>
      </c>
      <c r="H135" s="147">
        <v>518.4</v>
      </c>
      <c r="I135" s="148"/>
      <c r="J135" s="149">
        <f t="shared" si="0"/>
        <v>0</v>
      </c>
      <c r="K135" s="150"/>
      <c r="L135" s="31"/>
      <c r="M135" s="151" t="s">
        <v>1</v>
      </c>
      <c r="N135" s="152" t="s">
        <v>42</v>
      </c>
      <c r="P135" s="153">
        <f t="shared" si="1"/>
        <v>0</v>
      </c>
      <c r="Q135" s="153">
        <v>0</v>
      </c>
      <c r="R135" s="153">
        <f t="shared" si="2"/>
        <v>0</v>
      </c>
      <c r="S135" s="153">
        <v>0</v>
      </c>
      <c r="T135" s="154">
        <f t="shared" si="3"/>
        <v>0</v>
      </c>
      <c r="AR135" s="155" t="s">
        <v>323</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396</v>
      </c>
    </row>
    <row r="136" spans="2:65" s="1" customFormat="1" ht="49" customHeight="1">
      <c r="B136" s="142"/>
      <c r="C136" s="143" t="s">
        <v>361</v>
      </c>
      <c r="D136" s="143" t="s">
        <v>319</v>
      </c>
      <c r="E136" s="144" t="s">
        <v>17338</v>
      </c>
      <c r="F136" s="145" t="s">
        <v>17339</v>
      </c>
      <c r="G136" s="146" t="s">
        <v>444</v>
      </c>
      <c r="H136" s="147">
        <v>1868.39</v>
      </c>
      <c r="I136" s="148"/>
      <c r="J136" s="149">
        <f t="shared" si="0"/>
        <v>0</v>
      </c>
      <c r="K136" s="150"/>
      <c r="L136" s="31"/>
      <c r="M136" s="151" t="s">
        <v>1</v>
      </c>
      <c r="N136" s="152" t="s">
        <v>42</v>
      </c>
      <c r="P136" s="153">
        <f t="shared" si="1"/>
        <v>0</v>
      </c>
      <c r="Q136" s="153">
        <v>0</v>
      </c>
      <c r="R136" s="153">
        <f t="shared" si="2"/>
        <v>0</v>
      </c>
      <c r="S136" s="153">
        <v>0</v>
      </c>
      <c r="T136" s="154">
        <f t="shared" si="3"/>
        <v>0</v>
      </c>
      <c r="AR136" s="155" t="s">
        <v>323</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405</v>
      </c>
    </row>
    <row r="137" spans="2:65" s="1" customFormat="1" ht="44.25" customHeight="1">
      <c r="B137" s="142"/>
      <c r="C137" s="143" t="s">
        <v>366</v>
      </c>
      <c r="D137" s="143" t="s">
        <v>319</v>
      </c>
      <c r="E137" s="144" t="s">
        <v>17340</v>
      </c>
      <c r="F137" s="145" t="s">
        <v>17341</v>
      </c>
      <c r="G137" s="146" t="s">
        <v>444</v>
      </c>
      <c r="H137" s="147">
        <v>518.4</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7</v>
      </c>
    </row>
    <row r="138" spans="2:65" s="1" customFormat="1" ht="37.75" customHeight="1">
      <c r="B138" s="142"/>
      <c r="C138" s="143" t="s">
        <v>371</v>
      </c>
      <c r="D138" s="143" t="s">
        <v>319</v>
      </c>
      <c r="E138" s="144" t="s">
        <v>514</v>
      </c>
      <c r="F138" s="145" t="s">
        <v>17342</v>
      </c>
      <c r="G138" s="146" t="s">
        <v>444</v>
      </c>
      <c r="H138" s="147">
        <v>1807.83</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432</v>
      </c>
    </row>
    <row r="139" spans="2:65" s="1" customFormat="1" ht="33" customHeight="1">
      <c r="B139" s="142"/>
      <c r="C139" s="143" t="s">
        <v>376</v>
      </c>
      <c r="D139" s="143" t="s">
        <v>319</v>
      </c>
      <c r="E139" s="144" t="s">
        <v>320</v>
      </c>
      <c r="F139" s="145" t="s">
        <v>321</v>
      </c>
      <c r="G139" s="146" t="s">
        <v>322</v>
      </c>
      <c r="H139" s="147">
        <v>334.29399999999998</v>
      </c>
      <c r="I139" s="148"/>
      <c r="J139" s="149">
        <f t="shared" si="0"/>
        <v>0</v>
      </c>
      <c r="K139" s="150"/>
      <c r="L139" s="31"/>
      <c r="M139" s="151" t="s">
        <v>1</v>
      </c>
      <c r="N139" s="152" t="s">
        <v>42</v>
      </c>
      <c r="P139" s="153">
        <f t="shared" si="1"/>
        <v>0</v>
      </c>
      <c r="Q139" s="153">
        <v>0</v>
      </c>
      <c r="R139" s="153">
        <f t="shared" si="2"/>
        <v>0</v>
      </c>
      <c r="S139" s="153">
        <v>0</v>
      </c>
      <c r="T139" s="154">
        <f t="shared" si="3"/>
        <v>0</v>
      </c>
      <c r="AR139" s="155" t="s">
        <v>323</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441</v>
      </c>
    </row>
    <row r="140" spans="2:65" s="1" customFormat="1" ht="24.15" customHeight="1">
      <c r="B140" s="142"/>
      <c r="C140" s="143" t="s">
        <v>381</v>
      </c>
      <c r="D140" s="143" t="s">
        <v>319</v>
      </c>
      <c r="E140" s="144" t="s">
        <v>17343</v>
      </c>
      <c r="F140" s="145" t="s">
        <v>17344</v>
      </c>
      <c r="G140" s="146" t="s">
        <v>322</v>
      </c>
      <c r="H140" s="147">
        <v>1537.894</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453</v>
      </c>
    </row>
    <row r="141" spans="2:65" s="1" customFormat="1" ht="24.15" customHeight="1">
      <c r="B141" s="142"/>
      <c r="C141" s="143" t="s">
        <v>386</v>
      </c>
      <c r="D141" s="143" t="s">
        <v>319</v>
      </c>
      <c r="E141" s="144" t="s">
        <v>17345</v>
      </c>
      <c r="F141" s="145" t="s">
        <v>17346</v>
      </c>
      <c r="G141" s="146" t="s">
        <v>322</v>
      </c>
      <c r="H141" s="147">
        <v>768.947</v>
      </c>
      <c r="I141" s="148"/>
      <c r="J141" s="149">
        <f t="shared" si="0"/>
        <v>0</v>
      </c>
      <c r="K141" s="150"/>
      <c r="L141" s="31"/>
      <c r="M141" s="151" t="s">
        <v>1</v>
      </c>
      <c r="N141" s="152" t="s">
        <v>42</v>
      </c>
      <c r="P141" s="153">
        <f t="shared" si="1"/>
        <v>0</v>
      </c>
      <c r="Q141" s="153">
        <v>0</v>
      </c>
      <c r="R141" s="153">
        <f t="shared" si="2"/>
        <v>0</v>
      </c>
      <c r="S141" s="153">
        <v>0</v>
      </c>
      <c r="T141" s="154">
        <f t="shared" si="3"/>
        <v>0</v>
      </c>
      <c r="AR141" s="155" t="s">
        <v>323</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464</v>
      </c>
    </row>
    <row r="142" spans="2:65" s="1" customFormat="1" ht="24.15" customHeight="1">
      <c r="B142" s="142"/>
      <c r="C142" s="143" t="s">
        <v>391</v>
      </c>
      <c r="D142" s="143" t="s">
        <v>319</v>
      </c>
      <c r="E142" s="144" t="s">
        <v>362</v>
      </c>
      <c r="F142" s="145" t="s">
        <v>17347</v>
      </c>
      <c r="G142" s="146" t="s">
        <v>322</v>
      </c>
      <c r="H142" s="147">
        <v>70.397999999999996</v>
      </c>
      <c r="I142" s="148"/>
      <c r="J142" s="149">
        <f t="shared" si="0"/>
        <v>0</v>
      </c>
      <c r="K142" s="150"/>
      <c r="L142" s="31"/>
      <c r="M142" s="151" t="s">
        <v>1</v>
      </c>
      <c r="N142" s="152" t="s">
        <v>42</v>
      </c>
      <c r="P142" s="153">
        <f t="shared" si="1"/>
        <v>0</v>
      </c>
      <c r="Q142" s="153">
        <v>0</v>
      </c>
      <c r="R142" s="153">
        <f t="shared" si="2"/>
        <v>0</v>
      </c>
      <c r="S142" s="153">
        <v>0</v>
      </c>
      <c r="T142" s="154">
        <f t="shared" si="3"/>
        <v>0</v>
      </c>
      <c r="AR142" s="155" t="s">
        <v>323</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473</v>
      </c>
    </row>
    <row r="143" spans="2:65" s="1" customFormat="1" ht="37.75" customHeight="1">
      <c r="B143" s="142"/>
      <c r="C143" s="143" t="s">
        <v>396</v>
      </c>
      <c r="D143" s="143" t="s">
        <v>319</v>
      </c>
      <c r="E143" s="144" t="s">
        <v>367</v>
      </c>
      <c r="F143" s="145" t="s">
        <v>368</v>
      </c>
      <c r="G143" s="146" t="s">
        <v>322</v>
      </c>
      <c r="H143" s="147">
        <v>35.198999999999998</v>
      </c>
      <c r="I143" s="148"/>
      <c r="J143" s="149">
        <f t="shared" si="0"/>
        <v>0</v>
      </c>
      <c r="K143" s="150"/>
      <c r="L143" s="31"/>
      <c r="M143" s="151" t="s">
        <v>1</v>
      </c>
      <c r="N143" s="152" t="s">
        <v>42</v>
      </c>
      <c r="P143" s="153">
        <f t="shared" si="1"/>
        <v>0</v>
      </c>
      <c r="Q143" s="153">
        <v>0</v>
      </c>
      <c r="R143" s="153">
        <f t="shared" si="2"/>
        <v>0</v>
      </c>
      <c r="S143" s="153">
        <v>0</v>
      </c>
      <c r="T143" s="154">
        <f t="shared" si="3"/>
        <v>0</v>
      </c>
      <c r="AR143" s="155" t="s">
        <v>323</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481</v>
      </c>
    </row>
    <row r="144" spans="2:65" s="1" customFormat="1" ht="24.15" customHeight="1">
      <c r="B144" s="142"/>
      <c r="C144" s="143" t="s">
        <v>401</v>
      </c>
      <c r="D144" s="143" t="s">
        <v>319</v>
      </c>
      <c r="E144" s="144" t="s">
        <v>17348</v>
      </c>
      <c r="F144" s="145" t="s">
        <v>17349</v>
      </c>
      <c r="G144" s="146" t="s">
        <v>322</v>
      </c>
      <c r="H144" s="147">
        <v>334.55900000000003</v>
      </c>
      <c r="I144" s="148"/>
      <c r="J144" s="149">
        <f t="shared" si="0"/>
        <v>0</v>
      </c>
      <c r="K144" s="150"/>
      <c r="L144" s="31"/>
      <c r="M144" s="151" t="s">
        <v>1</v>
      </c>
      <c r="N144" s="152" t="s">
        <v>42</v>
      </c>
      <c r="P144" s="153">
        <f t="shared" si="1"/>
        <v>0</v>
      </c>
      <c r="Q144" s="153">
        <v>0</v>
      </c>
      <c r="R144" s="153">
        <f t="shared" si="2"/>
        <v>0</v>
      </c>
      <c r="S144" s="153">
        <v>0</v>
      </c>
      <c r="T144" s="154">
        <f t="shared" si="3"/>
        <v>0</v>
      </c>
      <c r="AR144" s="155" t="s">
        <v>323</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495</v>
      </c>
    </row>
    <row r="145" spans="2:65" s="1" customFormat="1" ht="37.75" customHeight="1">
      <c r="B145" s="142"/>
      <c r="C145" s="143" t="s">
        <v>405</v>
      </c>
      <c r="D145" s="143" t="s">
        <v>319</v>
      </c>
      <c r="E145" s="144" t="s">
        <v>16640</v>
      </c>
      <c r="F145" s="145" t="s">
        <v>17350</v>
      </c>
      <c r="G145" s="146" t="s">
        <v>322</v>
      </c>
      <c r="H145" s="147">
        <v>167.28</v>
      </c>
      <c r="I145" s="148"/>
      <c r="J145" s="149">
        <f t="shared" si="0"/>
        <v>0</v>
      </c>
      <c r="K145" s="150"/>
      <c r="L145" s="31"/>
      <c r="M145" s="151" t="s">
        <v>1</v>
      </c>
      <c r="N145" s="152" t="s">
        <v>42</v>
      </c>
      <c r="P145" s="153">
        <f t="shared" si="1"/>
        <v>0</v>
      </c>
      <c r="Q145" s="153">
        <v>0</v>
      </c>
      <c r="R145" s="153">
        <f t="shared" si="2"/>
        <v>0</v>
      </c>
      <c r="S145" s="153">
        <v>0</v>
      </c>
      <c r="T145" s="154">
        <f t="shared" si="3"/>
        <v>0</v>
      </c>
      <c r="AR145" s="155" t="s">
        <v>323</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507</v>
      </c>
    </row>
    <row r="146" spans="2:65" s="1" customFormat="1" ht="24.15" customHeight="1">
      <c r="B146" s="142"/>
      <c r="C146" s="143" t="s">
        <v>415</v>
      </c>
      <c r="D146" s="143" t="s">
        <v>319</v>
      </c>
      <c r="E146" s="144" t="s">
        <v>17351</v>
      </c>
      <c r="F146" s="145" t="s">
        <v>17352</v>
      </c>
      <c r="G146" s="146" t="s">
        <v>322</v>
      </c>
      <c r="H146" s="147">
        <v>5.4</v>
      </c>
      <c r="I146" s="148"/>
      <c r="J146" s="149">
        <f t="shared" si="0"/>
        <v>0</v>
      </c>
      <c r="K146" s="150"/>
      <c r="L146" s="31"/>
      <c r="M146" s="151" t="s">
        <v>1</v>
      </c>
      <c r="N146" s="152" t="s">
        <v>42</v>
      </c>
      <c r="P146" s="153">
        <f t="shared" si="1"/>
        <v>0</v>
      </c>
      <c r="Q146" s="153">
        <v>0</v>
      </c>
      <c r="R146" s="153">
        <f t="shared" si="2"/>
        <v>0</v>
      </c>
      <c r="S146" s="153">
        <v>0</v>
      </c>
      <c r="T146" s="154">
        <f t="shared" si="3"/>
        <v>0</v>
      </c>
      <c r="AR146" s="155" t="s">
        <v>323</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647</v>
      </c>
    </row>
    <row r="147" spans="2:65" s="1" customFormat="1" ht="16.5" customHeight="1">
      <c r="B147" s="142"/>
      <c r="C147" s="143" t="s">
        <v>7</v>
      </c>
      <c r="D147" s="143" t="s">
        <v>319</v>
      </c>
      <c r="E147" s="144" t="s">
        <v>17353</v>
      </c>
      <c r="F147" s="145" t="s">
        <v>17354</v>
      </c>
      <c r="G147" s="146" t="s">
        <v>322</v>
      </c>
      <c r="H147" s="147">
        <v>2.7</v>
      </c>
      <c r="I147" s="148"/>
      <c r="J147" s="149">
        <f t="shared" si="0"/>
        <v>0</v>
      </c>
      <c r="K147" s="150"/>
      <c r="L147" s="31"/>
      <c r="M147" s="151" t="s">
        <v>1</v>
      </c>
      <c r="N147" s="152" t="s">
        <v>42</v>
      </c>
      <c r="P147" s="153">
        <f t="shared" si="1"/>
        <v>0</v>
      </c>
      <c r="Q147" s="153">
        <v>0</v>
      </c>
      <c r="R147" s="153">
        <f t="shared" si="2"/>
        <v>0</v>
      </c>
      <c r="S147" s="153">
        <v>0</v>
      </c>
      <c r="T147" s="154">
        <f t="shared" si="3"/>
        <v>0</v>
      </c>
      <c r="AR147" s="155" t="s">
        <v>323</v>
      </c>
      <c r="AT147" s="155" t="s">
        <v>319</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650</v>
      </c>
    </row>
    <row r="148" spans="2:65" s="1" customFormat="1" ht="49" customHeight="1">
      <c r="B148" s="142"/>
      <c r="C148" s="143" t="s">
        <v>427</v>
      </c>
      <c r="D148" s="143" t="s">
        <v>319</v>
      </c>
      <c r="E148" s="144" t="s">
        <v>402</v>
      </c>
      <c r="F148" s="145" t="s">
        <v>17355</v>
      </c>
      <c r="G148" s="146" t="s">
        <v>322</v>
      </c>
      <c r="H148" s="147">
        <v>2282.5450000000001</v>
      </c>
      <c r="I148" s="148"/>
      <c r="J148" s="149">
        <f t="shared" si="0"/>
        <v>0</v>
      </c>
      <c r="K148" s="150"/>
      <c r="L148" s="31"/>
      <c r="M148" s="151" t="s">
        <v>1</v>
      </c>
      <c r="N148" s="152" t="s">
        <v>42</v>
      </c>
      <c r="P148" s="153">
        <f t="shared" si="1"/>
        <v>0</v>
      </c>
      <c r="Q148" s="153">
        <v>0</v>
      </c>
      <c r="R148" s="153">
        <f t="shared" si="2"/>
        <v>0</v>
      </c>
      <c r="S148" s="153">
        <v>0</v>
      </c>
      <c r="T148" s="154">
        <f t="shared" si="3"/>
        <v>0</v>
      </c>
      <c r="AR148" s="155" t="s">
        <v>323</v>
      </c>
      <c r="AT148" s="155" t="s">
        <v>319</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323</v>
      </c>
      <c r="BM148" s="155" t="s">
        <v>655</v>
      </c>
    </row>
    <row r="149" spans="2:65" s="1" customFormat="1" ht="49" customHeight="1">
      <c r="B149" s="142"/>
      <c r="C149" s="143" t="s">
        <v>432</v>
      </c>
      <c r="D149" s="143" t="s">
        <v>319</v>
      </c>
      <c r="E149" s="144" t="s">
        <v>17356</v>
      </c>
      <c r="F149" s="145" t="s">
        <v>17357</v>
      </c>
      <c r="G149" s="146" t="s">
        <v>322</v>
      </c>
      <c r="H149" s="147">
        <v>1614.64</v>
      </c>
      <c r="I149" s="148"/>
      <c r="J149" s="149">
        <f t="shared" si="0"/>
        <v>0</v>
      </c>
      <c r="K149" s="150"/>
      <c r="L149" s="31"/>
      <c r="M149" s="151" t="s">
        <v>1</v>
      </c>
      <c r="N149" s="152" t="s">
        <v>42</v>
      </c>
      <c r="P149" s="153">
        <f t="shared" si="1"/>
        <v>0</v>
      </c>
      <c r="Q149" s="153">
        <v>0</v>
      </c>
      <c r="R149" s="153">
        <f t="shared" si="2"/>
        <v>0</v>
      </c>
      <c r="S149" s="153">
        <v>0</v>
      </c>
      <c r="T149" s="154">
        <f t="shared" si="3"/>
        <v>0</v>
      </c>
      <c r="AR149" s="155" t="s">
        <v>323</v>
      </c>
      <c r="AT149" s="155" t="s">
        <v>319</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323</v>
      </c>
      <c r="BM149" s="155" t="s">
        <v>662</v>
      </c>
    </row>
    <row r="150" spans="2:65" s="1" customFormat="1" ht="33" customHeight="1">
      <c r="B150" s="142"/>
      <c r="C150" s="143" t="s">
        <v>436</v>
      </c>
      <c r="D150" s="143" t="s">
        <v>319</v>
      </c>
      <c r="E150" s="144" t="s">
        <v>416</v>
      </c>
      <c r="F150" s="145" t="s">
        <v>17358</v>
      </c>
      <c r="G150" s="146" t="s">
        <v>322</v>
      </c>
      <c r="H150" s="147">
        <v>2282.5450000000001</v>
      </c>
      <c r="I150" s="148"/>
      <c r="J150" s="149">
        <f t="shared" si="0"/>
        <v>0</v>
      </c>
      <c r="K150" s="150"/>
      <c r="L150" s="31"/>
      <c r="M150" s="151" t="s">
        <v>1</v>
      </c>
      <c r="N150" s="152" t="s">
        <v>42</v>
      </c>
      <c r="P150" s="153">
        <f t="shared" si="1"/>
        <v>0</v>
      </c>
      <c r="Q150" s="153">
        <v>0</v>
      </c>
      <c r="R150" s="153">
        <f t="shared" si="2"/>
        <v>0</v>
      </c>
      <c r="S150" s="153">
        <v>0</v>
      </c>
      <c r="T150" s="154">
        <f t="shared" si="3"/>
        <v>0</v>
      </c>
      <c r="AR150" s="155" t="s">
        <v>323</v>
      </c>
      <c r="AT150" s="155" t="s">
        <v>319</v>
      </c>
      <c r="AU150" s="155" t="s">
        <v>88</v>
      </c>
      <c r="AY150" s="16" t="s">
        <v>317</v>
      </c>
      <c r="BE150" s="156">
        <f t="shared" si="4"/>
        <v>0</v>
      </c>
      <c r="BF150" s="156">
        <f t="shared" si="5"/>
        <v>0</v>
      </c>
      <c r="BG150" s="156">
        <f t="shared" si="6"/>
        <v>0</v>
      </c>
      <c r="BH150" s="156">
        <f t="shared" si="7"/>
        <v>0</v>
      </c>
      <c r="BI150" s="156">
        <f t="shared" si="8"/>
        <v>0</v>
      </c>
      <c r="BJ150" s="16" t="s">
        <v>88</v>
      </c>
      <c r="BK150" s="156">
        <f t="shared" si="9"/>
        <v>0</v>
      </c>
      <c r="BL150" s="16" t="s">
        <v>323</v>
      </c>
      <c r="BM150" s="155" t="s">
        <v>665</v>
      </c>
    </row>
    <row r="151" spans="2:65" s="1" customFormat="1" ht="37.75" customHeight="1">
      <c r="B151" s="142"/>
      <c r="C151" s="143" t="s">
        <v>441</v>
      </c>
      <c r="D151" s="143" t="s">
        <v>319</v>
      </c>
      <c r="E151" s="144" t="s">
        <v>17359</v>
      </c>
      <c r="F151" s="145" t="s">
        <v>17360</v>
      </c>
      <c r="G151" s="146" t="s">
        <v>322</v>
      </c>
      <c r="H151" s="147">
        <v>1614.64</v>
      </c>
      <c r="I151" s="148"/>
      <c r="J151" s="149">
        <f t="shared" si="0"/>
        <v>0</v>
      </c>
      <c r="K151" s="150"/>
      <c r="L151" s="31"/>
      <c r="M151" s="151" t="s">
        <v>1</v>
      </c>
      <c r="N151" s="152" t="s">
        <v>42</v>
      </c>
      <c r="P151" s="153">
        <f t="shared" si="1"/>
        <v>0</v>
      </c>
      <c r="Q151" s="153">
        <v>0</v>
      </c>
      <c r="R151" s="153">
        <f t="shared" si="2"/>
        <v>0</v>
      </c>
      <c r="S151" s="153">
        <v>0</v>
      </c>
      <c r="T151" s="154">
        <f t="shared" si="3"/>
        <v>0</v>
      </c>
      <c r="AR151" s="155" t="s">
        <v>323</v>
      </c>
      <c r="AT151" s="155" t="s">
        <v>319</v>
      </c>
      <c r="AU151" s="155" t="s">
        <v>88</v>
      </c>
      <c r="AY151" s="16" t="s">
        <v>317</v>
      </c>
      <c r="BE151" s="156">
        <f t="shared" si="4"/>
        <v>0</v>
      </c>
      <c r="BF151" s="156">
        <f t="shared" si="5"/>
        <v>0</v>
      </c>
      <c r="BG151" s="156">
        <f t="shared" si="6"/>
        <v>0</v>
      </c>
      <c r="BH151" s="156">
        <f t="shared" si="7"/>
        <v>0</v>
      </c>
      <c r="BI151" s="156">
        <f t="shared" si="8"/>
        <v>0</v>
      </c>
      <c r="BJ151" s="16" t="s">
        <v>88</v>
      </c>
      <c r="BK151" s="156">
        <f t="shared" si="9"/>
        <v>0</v>
      </c>
      <c r="BL151" s="16" t="s">
        <v>323</v>
      </c>
      <c r="BM151" s="155" t="s">
        <v>616</v>
      </c>
    </row>
    <row r="152" spans="2:65" s="1" customFormat="1" ht="37.75" customHeight="1">
      <c r="B152" s="142"/>
      <c r="C152" s="143" t="s">
        <v>448</v>
      </c>
      <c r="D152" s="143" t="s">
        <v>319</v>
      </c>
      <c r="E152" s="144" t="s">
        <v>17361</v>
      </c>
      <c r="F152" s="145" t="s">
        <v>17362</v>
      </c>
      <c r="G152" s="146" t="s">
        <v>322</v>
      </c>
      <c r="H152" s="147">
        <v>1614.66</v>
      </c>
      <c r="I152" s="148"/>
      <c r="J152" s="149">
        <f t="shared" si="0"/>
        <v>0</v>
      </c>
      <c r="K152" s="150"/>
      <c r="L152" s="31"/>
      <c r="M152" s="151" t="s">
        <v>1</v>
      </c>
      <c r="N152" s="152" t="s">
        <v>42</v>
      </c>
      <c r="P152" s="153">
        <f t="shared" si="1"/>
        <v>0</v>
      </c>
      <c r="Q152" s="153">
        <v>0</v>
      </c>
      <c r="R152" s="153">
        <f t="shared" si="2"/>
        <v>0</v>
      </c>
      <c r="S152" s="153">
        <v>0</v>
      </c>
      <c r="T152" s="154">
        <f t="shared" si="3"/>
        <v>0</v>
      </c>
      <c r="AR152" s="155" t="s">
        <v>323</v>
      </c>
      <c r="AT152" s="155" t="s">
        <v>319</v>
      </c>
      <c r="AU152" s="155" t="s">
        <v>88</v>
      </c>
      <c r="AY152" s="16" t="s">
        <v>317</v>
      </c>
      <c r="BE152" s="156">
        <f t="shared" si="4"/>
        <v>0</v>
      </c>
      <c r="BF152" s="156">
        <f t="shared" si="5"/>
        <v>0</v>
      </c>
      <c r="BG152" s="156">
        <f t="shared" si="6"/>
        <v>0</v>
      </c>
      <c r="BH152" s="156">
        <f t="shared" si="7"/>
        <v>0</v>
      </c>
      <c r="BI152" s="156">
        <f t="shared" si="8"/>
        <v>0</v>
      </c>
      <c r="BJ152" s="16" t="s">
        <v>88</v>
      </c>
      <c r="BK152" s="156">
        <f t="shared" si="9"/>
        <v>0</v>
      </c>
      <c r="BL152" s="16" t="s">
        <v>323</v>
      </c>
      <c r="BM152" s="155" t="s">
        <v>670</v>
      </c>
    </row>
    <row r="153" spans="2:65" s="1" customFormat="1" ht="21.75" customHeight="1">
      <c r="B153" s="142"/>
      <c r="C153" s="143" t="s">
        <v>453</v>
      </c>
      <c r="D153" s="143" t="s">
        <v>319</v>
      </c>
      <c r="E153" s="144" t="s">
        <v>17363</v>
      </c>
      <c r="F153" s="145" t="s">
        <v>17364</v>
      </c>
      <c r="G153" s="146" t="s">
        <v>444</v>
      </c>
      <c r="H153" s="147">
        <v>412.78</v>
      </c>
      <c r="I153" s="148"/>
      <c r="J153" s="149">
        <f t="shared" si="0"/>
        <v>0</v>
      </c>
      <c r="K153" s="150"/>
      <c r="L153" s="31"/>
      <c r="M153" s="151" t="s">
        <v>1</v>
      </c>
      <c r="N153" s="152" t="s">
        <v>42</v>
      </c>
      <c r="P153" s="153">
        <f t="shared" si="1"/>
        <v>0</v>
      </c>
      <c r="Q153" s="153">
        <v>0</v>
      </c>
      <c r="R153" s="153">
        <f t="shared" si="2"/>
        <v>0</v>
      </c>
      <c r="S153" s="153">
        <v>0</v>
      </c>
      <c r="T153" s="154">
        <f t="shared" si="3"/>
        <v>0</v>
      </c>
      <c r="AR153" s="155" t="s">
        <v>323</v>
      </c>
      <c r="AT153" s="155" t="s">
        <v>319</v>
      </c>
      <c r="AU153" s="155" t="s">
        <v>88</v>
      </c>
      <c r="AY153" s="16" t="s">
        <v>317</v>
      </c>
      <c r="BE153" s="156">
        <f t="shared" si="4"/>
        <v>0</v>
      </c>
      <c r="BF153" s="156">
        <f t="shared" si="5"/>
        <v>0</v>
      </c>
      <c r="BG153" s="156">
        <f t="shared" si="6"/>
        <v>0</v>
      </c>
      <c r="BH153" s="156">
        <f t="shared" si="7"/>
        <v>0</v>
      </c>
      <c r="BI153" s="156">
        <f t="shared" si="8"/>
        <v>0</v>
      </c>
      <c r="BJ153" s="16" t="s">
        <v>88</v>
      </c>
      <c r="BK153" s="156">
        <f t="shared" si="9"/>
        <v>0</v>
      </c>
      <c r="BL153" s="16" t="s">
        <v>323</v>
      </c>
      <c r="BM153" s="155" t="s">
        <v>673</v>
      </c>
    </row>
    <row r="154" spans="2:65" s="1" customFormat="1" ht="21.75" customHeight="1">
      <c r="B154" s="142"/>
      <c r="C154" s="143" t="s">
        <v>459</v>
      </c>
      <c r="D154" s="143" t="s">
        <v>319</v>
      </c>
      <c r="E154" s="144" t="s">
        <v>17365</v>
      </c>
      <c r="F154" s="145" t="s">
        <v>17366</v>
      </c>
      <c r="G154" s="146" t="s">
        <v>322</v>
      </c>
      <c r="H154" s="147">
        <v>2282.5450000000001</v>
      </c>
      <c r="I154" s="148"/>
      <c r="J154" s="149">
        <f t="shared" si="0"/>
        <v>0</v>
      </c>
      <c r="K154" s="150"/>
      <c r="L154" s="31"/>
      <c r="M154" s="151" t="s">
        <v>1</v>
      </c>
      <c r="N154" s="152" t="s">
        <v>42</v>
      </c>
      <c r="P154" s="153">
        <f t="shared" si="1"/>
        <v>0</v>
      </c>
      <c r="Q154" s="153">
        <v>0</v>
      </c>
      <c r="R154" s="153">
        <f t="shared" si="2"/>
        <v>0</v>
      </c>
      <c r="S154" s="153">
        <v>0</v>
      </c>
      <c r="T154" s="154">
        <f t="shared" si="3"/>
        <v>0</v>
      </c>
      <c r="AR154" s="155" t="s">
        <v>323</v>
      </c>
      <c r="AT154" s="155" t="s">
        <v>319</v>
      </c>
      <c r="AU154" s="155" t="s">
        <v>88</v>
      </c>
      <c r="AY154" s="16" t="s">
        <v>317</v>
      </c>
      <c r="BE154" s="156">
        <f t="shared" si="4"/>
        <v>0</v>
      </c>
      <c r="BF154" s="156">
        <f t="shared" si="5"/>
        <v>0</v>
      </c>
      <c r="BG154" s="156">
        <f t="shared" si="6"/>
        <v>0</v>
      </c>
      <c r="BH154" s="156">
        <f t="shared" si="7"/>
        <v>0</v>
      </c>
      <c r="BI154" s="156">
        <f t="shared" si="8"/>
        <v>0</v>
      </c>
      <c r="BJ154" s="16" t="s">
        <v>88</v>
      </c>
      <c r="BK154" s="156">
        <f t="shared" si="9"/>
        <v>0</v>
      </c>
      <c r="BL154" s="16" t="s">
        <v>323</v>
      </c>
      <c r="BM154" s="155" t="s">
        <v>675</v>
      </c>
    </row>
    <row r="155" spans="2:65" s="1" customFormat="1" ht="37.75" customHeight="1">
      <c r="B155" s="142"/>
      <c r="C155" s="143" t="s">
        <v>464</v>
      </c>
      <c r="D155" s="143" t="s">
        <v>319</v>
      </c>
      <c r="E155" s="144" t="s">
        <v>16187</v>
      </c>
      <c r="F155" s="145" t="s">
        <v>17367</v>
      </c>
      <c r="G155" s="146" t="s">
        <v>322</v>
      </c>
      <c r="H155" s="147">
        <v>46.755000000000003</v>
      </c>
      <c r="I155" s="148"/>
      <c r="J155" s="149">
        <f t="shared" si="0"/>
        <v>0</v>
      </c>
      <c r="K155" s="150"/>
      <c r="L155" s="31"/>
      <c r="M155" s="151" t="s">
        <v>1</v>
      </c>
      <c r="N155" s="152" t="s">
        <v>42</v>
      </c>
      <c r="P155" s="153">
        <f t="shared" si="1"/>
        <v>0</v>
      </c>
      <c r="Q155" s="153">
        <v>0</v>
      </c>
      <c r="R155" s="153">
        <f t="shared" si="2"/>
        <v>0</v>
      </c>
      <c r="S155" s="153">
        <v>0</v>
      </c>
      <c r="T155" s="154">
        <f t="shared" si="3"/>
        <v>0</v>
      </c>
      <c r="AR155" s="155" t="s">
        <v>323</v>
      </c>
      <c r="AT155" s="155" t="s">
        <v>319</v>
      </c>
      <c r="AU155" s="155" t="s">
        <v>88</v>
      </c>
      <c r="AY155" s="16" t="s">
        <v>317</v>
      </c>
      <c r="BE155" s="156">
        <f t="shared" si="4"/>
        <v>0</v>
      </c>
      <c r="BF155" s="156">
        <f t="shared" si="5"/>
        <v>0</v>
      </c>
      <c r="BG155" s="156">
        <f t="shared" si="6"/>
        <v>0</v>
      </c>
      <c r="BH155" s="156">
        <f t="shared" si="7"/>
        <v>0</v>
      </c>
      <c r="BI155" s="156">
        <f t="shared" si="8"/>
        <v>0</v>
      </c>
      <c r="BJ155" s="16" t="s">
        <v>88</v>
      </c>
      <c r="BK155" s="156">
        <f t="shared" si="9"/>
        <v>0</v>
      </c>
      <c r="BL155" s="16" t="s">
        <v>323</v>
      </c>
      <c r="BM155" s="155" t="s">
        <v>678</v>
      </c>
    </row>
    <row r="156" spans="2:65" s="1" customFormat="1" ht="33" customHeight="1">
      <c r="B156" s="142"/>
      <c r="C156" s="143" t="s">
        <v>469</v>
      </c>
      <c r="D156" s="143" t="s">
        <v>319</v>
      </c>
      <c r="E156" s="144" t="s">
        <v>17368</v>
      </c>
      <c r="F156" s="145" t="s">
        <v>17369</v>
      </c>
      <c r="G156" s="146" t="s">
        <v>322</v>
      </c>
      <c r="H156" s="147">
        <v>0.97899999999999998</v>
      </c>
      <c r="I156" s="148"/>
      <c r="J156" s="149">
        <f t="shared" si="0"/>
        <v>0</v>
      </c>
      <c r="K156" s="150"/>
      <c r="L156" s="31"/>
      <c r="M156" s="151" t="s">
        <v>1</v>
      </c>
      <c r="N156" s="152" t="s">
        <v>42</v>
      </c>
      <c r="P156" s="153">
        <f t="shared" si="1"/>
        <v>0</v>
      </c>
      <c r="Q156" s="153">
        <v>0</v>
      </c>
      <c r="R156" s="153">
        <f t="shared" si="2"/>
        <v>0</v>
      </c>
      <c r="S156" s="153">
        <v>0</v>
      </c>
      <c r="T156" s="154">
        <f t="shared" si="3"/>
        <v>0</v>
      </c>
      <c r="AR156" s="155" t="s">
        <v>323</v>
      </c>
      <c r="AT156" s="155" t="s">
        <v>319</v>
      </c>
      <c r="AU156" s="155" t="s">
        <v>88</v>
      </c>
      <c r="AY156" s="16" t="s">
        <v>317</v>
      </c>
      <c r="BE156" s="156">
        <f t="shared" si="4"/>
        <v>0</v>
      </c>
      <c r="BF156" s="156">
        <f t="shared" si="5"/>
        <v>0</v>
      </c>
      <c r="BG156" s="156">
        <f t="shared" si="6"/>
        <v>0</v>
      </c>
      <c r="BH156" s="156">
        <f t="shared" si="7"/>
        <v>0</v>
      </c>
      <c r="BI156" s="156">
        <f t="shared" si="8"/>
        <v>0</v>
      </c>
      <c r="BJ156" s="16" t="s">
        <v>88</v>
      </c>
      <c r="BK156" s="156">
        <f t="shared" si="9"/>
        <v>0</v>
      </c>
      <c r="BL156" s="16" t="s">
        <v>323</v>
      </c>
      <c r="BM156" s="155" t="s">
        <v>681</v>
      </c>
    </row>
    <row r="157" spans="2:65" s="1" customFormat="1" ht="16.5" customHeight="1">
      <c r="B157" s="142"/>
      <c r="C157" s="179" t="s">
        <v>473</v>
      </c>
      <c r="D157" s="179" t="s">
        <v>454</v>
      </c>
      <c r="E157" s="180" t="s">
        <v>17370</v>
      </c>
      <c r="F157" s="181" t="s">
        <v>17371</v>
      </c>
      <c r="G157" s="182" t="s">
        <v>439</v>
      </c>
      <c r="H157" s="183">
        <v>87.563000000000002</v>
      </c>
      <c r="I157" s="184"/>
      <c r="J157" s="185">
        <f t="shared" si="0"/>
        <v>0</v>
      </c>
      <c r="K157" s="186"/>
      <c r="L157" s="187"/>
      <c r="M157" s="188" t="s">
        <v>1</v>
      </c>
      <c r="N157" s="189" t="s">
        <v>42</v>
      </c>
      <c r="P157" s="153">
        <f t="shared" si="1"/>
        <v>0</v>
      </c>
      <c r="Q157" s="153">
        <v>1</v>
      </c>
      <c r="R157" s="153">
        <f t="shared" si="2"/>
        <v>87.563000000000002</v>
      </c>
      <c r="S157" s="153">
        <v>0</v>
      </c>
      <c r="T157" s="154">
        <f t="shared" si="3"/>
        <v>0</v>
      </c>
      <c r="AR157" s="155" t="s">
        <v>356</v>
      </c>
      <c r="AT157" s="155" t="s">
        <v>454</v>
      </c>
      <c r="AU157" s="155" t="s">
        <v>88</v>
      </c>
      <c r="AY157" s="16" t="s">
        <v>317</v>
      </c>
      <c r="BE157" s="156">
        <f t="shared" si="4"/>
        <v>0</v>
      </c>
      <c r="BF157" s="156">
        <f t="shared" si="5"/>
        <v>0</v>
      </c>
      <c r="BG157" s="156">
        <f t="shared" si="6"/>
        <v>0</v>
      </c>
      <c r="BH157" s="156">
        <f t="shared" si="7"/>
        <v>0</v>
      </c>
      <c r="BI157" s="156">
        <f t="shared" si="8"/>
        <v>0</v>
      </c>
      <c r="BJ157" s="16" t="s">
        <v>88</v>
      </c>
      <c r="BK157" s="156">
        <f t="shared" si="9"/>
        <v>0</v>
      </c>
      <c r="BL157" s="16" t="s">
        <v>323</v>
      </c>
      <c r="BM157" s="155" t="s">
        <v>684</v>
      </c>
    </row>
    <row r="158" spans="2:65" s="1" customFormat="1" ht="37.75" customHeight="1">
      <c r="B158" s="142"/>
      <c r="C158" s="143" t="s">
        <v>477</v>
      </c>
      <c r="D158" s="143" t="s">
        <v>319</v>
      </c>
      <c r="E158" s="144" t="s">
        <v>17372</v>
      </c>
      <c r="F158" s="145" t="s">
        <v>17373</v>
      </c>
      <c r="G158" s="146" t="s">
        <v>444</v>
      </c>
      <c r="H158" s="147">
        <v>190.72499999999999</v>
      </c>
      <c r="I158" s="148"/>
      <c r="J158" s="149">
        <f t="shared" si="0"/>
        <v>0</v>
      </c>
      <c r="K158" s="150"/>
      <c r="L158" s="31"/>
      <c r="M158" s="151" t="s">
        <v>1</v>
      </c>
      <c r="N158" s="152" t="s">
        <v>42</v>
      </c>
      <c r="P158" s="153">
        <f t="shared" si="1"/>
        <v>0</v>
      </c>
      <c r="Q158" s="153">
        <v>0</v>
      </c>
      <c r="R158" s="153">
        <f t="shared" si="2"/>
        <v>0</v>
      </c>
      <c r="S158" s="153">
        <v>0</v>
      </c>
      <c r="T158" s="154">
        <f t="shared" si="3"/>
        <v>0</v>
      </c>
      <c r="AR158" s="155" t="s">
        <v>323</v>
      </c>
      <c r="AT158" s="155" t="s">
        <v>319</v>
      </c>
      <c r="AU158" s="155" t="s">
        <v>88</v>
      </c>
      <c r="AY158" s="16" t="s">
        <v>317</v>
      </c>
      <c r="BE158" s="156">
        <f t="shared" si="4"/>
        <v>0</v>
      </c>
      <c r="BF158" s="156">
        <f t="shared" si="5"/>
        <v>0</v>
      </c>
      <c r="BG158" s="156">
        <f t="shared" si="6"/>
        <v>0</v>
      </c>
      <c r="BH158" s="156">
        <f t="shared" si="7"/>
        <v>0</v>
      </c>
      <c r="BI158" s="156">
        <f t="shared" si="8"/>
        <v>0</v>
      </c>
      <c r="BJ158" s="16" t="s">
        <v>88</v>
      </c>
      <c r="BK158" s="156">
        <f t="shared" si="9"/>
        <v>0</v>
      </c>
      <c r="BL158" s="16" t="s">
        <v>323</v>
      </c>
      <c r="BM158" s="155" t="s">
        <v>687</v>
      </c>
    </row>
    <row r="159" spans="2:65" s="1" customFormat="1" ht="16.5" customHeight="1">
      <c r="B159" s="142"/>
      <c r="C159" s="179" t="s">
        <v>481</v>
      </c>
      <c r="D159" s="179" t="s">
        <v>454</v>
      </c>
      <c r="E159" s="180" t="s">
        <v>17374</v>
      </c>
      <c r="F159" s="181" t="s">
        <v>17375</v>
      </c>
      <c r="G159" s="182" t="s">
        <v>1107</v>
      </c>
      <c r="H159" s="183">
        <v>5.7220000000000004</v>
      </c>
      <c r="I159" s="184"/>
      <c r="J159" s="185">
        <f t="shared" si="0"/>
        <v>0</v>
      </c>
      <c r="K159" s="186"/>
      <c r="L159" s="187"/>
      <c r="M159" s="188" t="s">
        <v>1</v>
      </c>
      <c r="N159" s="189" t="s">
        <v>42</v>
      </c>
      <c r="P159" s="153">
        <f t="shared" si="1"/>
        <v>0</v>
      </c>
      <c r="Q159" s="153">
        <v>9.9965047186298503E-4</v>
      </c>
      <c r="R159" s="153">
        <f t="shared" si="2"/>
        <v>5.7200000000000011E-3</v>
      </c>
      <c r="S159" s="153">
        <v>0</v>
      </c>
      <c r="T159" s="154">
        <f t="shared" si="3"/>
        <v>0</v>
      </c>
      <c r="AR159" s="155" t="s">
        <v>356</v>
      </c>
      <c r="AT159" s="155" t="s">
        <v>454</v>
      </c>
      <c r="AU159" s="155" t="s">
        <v>88</v>
      </c>
      <c r="AY159" s="16" t="s">
        <v>317</v>
      </c>
      <c r="BE159" s="156">
        <f t="shared" si="4"/>
        <v>0</v>
      </c>
      <c r="BF159" s="156">
        <f t="shared" si="5"/>
        <v>0</v>
      </c>
      <c r="BG159" s="156">
        <f t="shared" si="6"/>
        <v>0</v>
      </c>
      <c r="BH159" s="156">
        <f t="shared" si="7"/>
        <v>0</v>
      </c>
      <c r="BI159" s="156">
        <f t="shared" si="8"/>
        <v>0</v>
      </c>
      <c r="BJ159" s="16" t="s">
        <v>88</v>
      </c>
      <c r="BK159" s="156">
        <f t="shared" si="9"/>
        <v>0</v>
      </c>
      <c r="BL159" s="16" t="s">
        <v>323</v>
      </c>
      <c r="BM159" s="155" t="s">
        <v>561</v>
      </c>
    </row>
    <row r="160" spans="2:65" s="1" customFormat="1" ht="21.75" customHeight="1">
      <c r="B160" s="142"/>
      <c r="C160" s="143" t="s">
        <v>488</v>
      </c>
      <c r="D160" s="143" t="s">
        <v>319</v>
      </c>
      <c r="E160" s="144" t="s">
        <v>17376</v>
      </c>
      <c r="F160" s="145" t="s">
        <v>17377</v>
      </c>
      <c r="G160" s="146" t="s">
        <v>444</v>
      </c>
      <c r="H160" s="147">
        <v>6329.0540000000001</v>
      </c>
      <c r="I160" s="148"/>
      <c r="J160" s="149">
        <f t="shared" si="0"/>
        <v>0</v>
      </c>
      <c r="K160" s="150"/>
      <c r="L160" s="31"/>
      <c r="M160" s="151" t="s">
        <v>1</v>
      </c>
      <c r="N160" s="152" t="s">
        <v>42</v>
      </c>
      <c r="P160" s="153">
        <f t="shared" si="1"/>
        <v>0</v>
      </c>
      <c r="Q160" s="153">
        <v>0</v>
      </c>
      <c r="R160" s="153">
        <f t="shared" si="2"/>
        <v>0</v>
      </c>
      <c r="S160" s="153">
        <v>0</v>
      </c>
      <c r="T160" s="154">
        <f t="shared" si="3"/>
        <v>0</v>
      </c>
      <c r="AR160" s="155" t="s">
        <v>323</v>
      </c>
      <c r="AT160" s="155" t="s">
        <v>319</v>
      </c>
      <c r="AU160" s="155" t="s">
        <v>88</v>
      </c>
      <c r="AY160" s="16" t="s">
        <v>317</v>
      </c>
      <c r="BE160" s="156">
        <f t="shared" si="4"/>
        <v>0</v>
      </c>
      <c r="BF160" s="156">
        <f t="shared" si="5"/>
        <v>0</v>
      </c>
      <c r="BG160" s="156">
        <f t="shared" si="6"/>
        <v>0</v>
      </c>
      <c r="BH160" s="156">
        <f t="shared" si="7"/>
        <v>0</v>
      </c>
      <c r="BI160" s="156">
        <f t="shared" si="8"/>
        <v>0</v>
      </c>
      <c r="BJ160" s="16" t="s">
        <v>88</v>
      </c>
      <c r="BK160" s="156">
        <f t="shared" si="9"/>
        <v>0</v>
      </c>
      <c r="BL160" s="16" t="s">
        <v>323</v>
      </c>
      <c r="BM160" s="155" t="s">
        <v>692</v>
      </c>
    </row>
    <row r="161" spans="2:65" s="11" customFormat="1" ht="22.75" customHeight="1">
      <c r="B161" s="130"/>
      <c r="D161" s="131" t="s">
        <v>75</v>
      </c>
      <c r="E161" s="140" t="s">
        <v>88</v>
      </c>
      <c r="F161" s="140" t="s">
        <v>762</v>
      </c>
      <c r="I161" s="133"/>
      <c r="J161" s="141">
        <f>BK161</f>
        <v>0</v>
      </c>
      <c r="L161" s="130"/>
      <c r="M161" s="135"/>
      <c r="P161" s="136">
        <f>SUM(P162:P164)</f>
        <v>0</v>
      </c>
      <c r="R161" s="136">
        <f>SUM(R162:R164)</f>
        <v>6.9011300000000171</v>
      </c>
      <c r="T161" s="137">
        <f>SUM(T162:T164)</f>
        <v>0</v>
      </c>
      <c r="AR161" s="131" t="s">
        <v>83</v>
      </c>
      <c r="AT161" s="138" t="s">
        <v>75</v>
      </c>
      <c r="AU161" s="138" t="s">
        <v>83</v>
      </c>
      <c r="AY161" s="131" t="s">
        <v>317</v>
      </c>
      <c r="BK161" s="139">
        <f>SUM(BK162:BK164)</f>
        <v>0</v>
      </c>
    </row>
    <row r="162" spans="2:65" s="1" customFormat="1" ht="24.15" customHeight="1">
      <c r="B162" s="142"/>
      <c r="C162" s="143" t="s">
        <v>495</v>
      </c>
      <c r="D162" s="143" t="s">
        <v>319</v>
      </c>
      <c r="E162" s="144" t="s">
        <v>17378</v>
      </c>
      <c r="F162" s="145" t="s">
        <v>17379</v>
      </c>
      <c r="G162" s="146" t="s">
        <v>484</v>
      </c>
      <c r="H162" s="147">
        <v>363.6</v>
      </c>
      <c r="I162" s="148"/>
      <c r="J162" s="149">
        <f>ROUND(I162*H162,2)</f>
        <v>0</v>
      </c>
      <c r="K162" s="150"/>
      <c r="L162" s="31"/>
      <c r="M162" s="151" t="s">
        <v>1</v>
      </c>
      <c r="N162" s="152" t="s">
        <v>42</v>
      </c>
      <c r="P162" s="153">
        <f>O162*H162</f>
        <v>0</v>
      </c>
      <c r="Q162" s="153">
        <v>1.7980005500550102E-2</v>
      </c>
      <c r="R162" s="153">
        <f>Q162*H162</f>
        <v>6.5375300000000172</v>
      </c>
      <c r="S162" s="153">
        <v>0</v>
      </c>
      <c r="T162" s="154">
        <f>S162*H162</f>
        <v>0</v>
      </c>
      <c r="AR162" s="155" t="s">
        <v>323</v>
      </c>
      <c r="AT162" s="155" t="s">
        <v>319</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323</v>
      </c>
      <c r="BM162" s="155" t="s">
        <v>696</v>
      </c>
    </row>
    <row r="163" spans="2:65" s="1" customFormat="1" ht="24.15" customHeight="1">
      <c r="B163" s="142"/>
      <c r="C163" s="179" t="s">
        <v>501</v>
      </c>
      <c r="D163" s="179" t="s">
        <v>454</v>
      </c>
      <c r="E163" s="180" t="s">
        <v>17380</v>
      </c>
      <c r="F163" s="181" t="s">
        <v>17381</v>
      </c>
      <c r="G163" s="182" t="s">
        <v>484</v>
      </c>
      <c r="H163" s="183">
        <v>363.6</v>
      </c>
      <c r="I163" s="184"/>
      <c r="J163" s="185">
        <f>ROUND(I163*H163,2)</f>
        <v>0</v>
      </c>
      <c r="K163" s="186"/>
      <c r="L163" s="187"/>
      <c r="M163" s="188" t="s">
        <v>1</v>
      </c>
      <c r="N163" s="189" t="s">
        <v>42</v>
      </c>
      <c r="P163" s="153">
        <f>O163*H163</f>
        <v>0</v>
      </c>
      <c r="Q163" s="153">
        <v>1E-3</v>
      </c>
      <c r="R163" s="153">
        <f>Q163*H163</f>
        <v>0.36360000000000003</v>
      </c>
      <c r="S163" s="153">
        <v>0</v>
      </c>
      <c r="T163" s="154">
        <f>S163*H163</f>
        <v>0</v>
      </c>
      <c r="AR163" s="155" t="s">
        <v>356</v>
      </c>
      <c r="AT163" s="155" t="s">
        <v>454</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323</v>
      </c>
      <c r="BM163" s="155" t="s">
        <v>699</v>
      </c>
    </row>
    <row r="164" spans="2:65" s="1" customFormat="1" ht="18">
      <c r="B164" s="31"/>
      <c r="D164" s="158" t="s">
        <v>597</v>
      </c>
      <c r="F164" s="195" t="s">
        <v>17382</v>
      </c>
      <c r="I164" s="196"/>
      <c r="L164" s="31"/>
      <c r="M164" s="197"/>
      <c r="T164" s="58"/>
      <c r="AT164" s="16" t="s">
        <v>597</v>
      </c>
      <c r="AU164" s="16" t="s">
        <v>88</v>
      </c>
    </row>
    <row r="165" spans="2:65" s="11" customFormat="1" ht="22.75" customHeight="1">
      <c r="B165" s="130"/>
      <c r="D165" s="131" t="s">
        <v>75</v>
      </c>
      <c r="E165" s="140" t="s">
        <v>323</v>
      </c>
      <c r="F165" s="140" t="s">
        <v>17383</v>
      </c>
      <c r="I165" s="133"/>
      <c r="J165" s="141">
        <f>BK165</f>
        <v>0</v>
      </c>
      <c r="L165" s="130"/>
      <c r="M165" s="135"/>
      <c r="P165" s="136">
        <f>P166</f>
        <v>0</v>
      </c>
      <c r="R165" s="136">
        <f>R166</f>
        <v>138.24554000000001</v>
      </c>
      <c r="T165" s="137">
        <f>T166</f>
        <v>0</v>
      </c>
      <c r="AR165" s="131" t="s">
        <v>83</v>
      </c>
      <c r="AT165" s="138" t="s">
        <v>75</v>
      </c>
      <c r="AU165" s="138" t="s">
        <v>83</v>
      </c>
      <c r="AY165" s="131" t="s">
        <v>317</v>
      </c>
      <c r="BK165" s="139">
        <f>BK166</f>
        <v>0</v>
      </c>
    </row>
    <row r="166" spans="2:65" s="1" customFormat="1" ht="44.25" customHeight="1">
      <c r="B166" s="142"/>
      <c r="C166" s="143" t="s">
        <v>507</v>
      </c>
      <c r="D166" s="143" t="s">
        <v>319</v>
      </c>
      <c r="E166" s="144" t="s">
        <v>17166</v>
      </c>
      <c r="F166" s="145" t="s">
        <v>17384</v>
      </c>
      <c r="G166" s="146" t="s">
        <v>322</v>
      </c>
      <c r="H166" s="147">
        <v>73.116</v>
      </c>
      <c r="I166" s="148"/>
      <c r="J166" s="149">
        <f>ROUND(I166*H166,2)</f>
        <v>0</v>
      </c>
      <c r="K166" s="150"/>
      <c r="L166" s="31"/>
      <c r="M166" s="151" t="s">
        <v>1</v>
      </c>
      <c r="N166" s="152" t="s">
        <v>42</v>
      </c>
      <c r="P166" s="153">
        <f>O166*H166</f>
        <v>0</v>
      </c>
      <c r="Q166" s="153">
        <v>1.8907700093002899</v>
      </c>
      <c r="R166" s="153">
        <f>Q166*H166</f>
        <v>138.24554000000001</v>
      </c>
      <c r="S166" s="153">
        <v>0</v>
      </c>
      <c r="T166" s="154">
        <f>S166*H166</f>
        <v>0</v>
      </c>
      <c r="AR166" s="155" t="s">
        <v>323</v>
      </c>
      <c r="AT166" s="155" t="s">
        <v>319</v>
      </c>
      <c r="AU166" s="155" t="s">
        <v>88</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323</v>
      </c>
      <c r="BM166" s="155" t="s">
        <v>702</v>
      </c>
    </row>
    <row r="167" spans="2:65" s="11" customFormat="1" ht="22.75" customHeight="1">
      <c r="B167" s="130"/>
      <c r="D167" s="131" t="s">
        <v>75</v>
      </c>
      <c r="E167" s="140" t="s">
        <v>341</v>
      </c>
      <c r="F167" s="140" t="s">
        <v>770</v>
      </c>
      <c r="I167" s="133"/>
      <c r="J167" s="141">
        <f>BK167</f>
        <v>0</v>
      </c>
      <c r="L167" s="130"/>
      <c r="M167" s="135"/>
      <c r="P167" s="136">
        <f>SUM(P168:P199)</f>
        <v>0</v>
      </c>
      <c r="R167" s="136">
        <f>SUM(R168:R199)</f>
        <v>7015.1412</v>
      </c>
      <c r="T167" s="137">
        <f>SUM(T168:T199)</f>
        <v>0</v>
      </c>
      <c r="AR167" s="131" t="s">
        <v>83</v>
      </c>
      <c r="AT167" s="138" t="s">
        <v>75</v>
      </c>
      <c r="AU167" s="138" t="s">
        <v>83</v>
      </c>
      <c r="AY167" s="131" t="s">
        <v>317</v>
      </c>
      <c r="BK167" s="139">
        <f>SUM(BK168:BK199)</f>
        <v>0</v>
      </c>
    </row>
    <row r="168" spans="2:65" s="1" customFormat="1" ht="33" customHeight="1">
      <c r="B168" s="142"/>
      <c r="C168" s="143" t="s">
        <v>703</v>
      </c>
      <c r="D168" s="143" t="s">
        <v>319</v>
      </c>
      <c r="E168" s="144" t="s">
        <v>17385</v>
      </c>
      <c r="F168" s="145" t="s">
        <v>17386</v>
      </c>
      <c r="G168" s="146" t="s">
        <v>444</v>
      </c>
      <c r="H168" s="147">
        <v>190.72499999999999</v>
      </c>
      <c r="I168" s="148"/>
      <c r="J168" s="149">
        <f t="shared" ref="J168:J190" si="10">ROUND(I168*H168,2)</f>
        <v>0</v>
      </c>
      <c r="K168" s="150"/>
      <c r="L168" s="31"/>
      <c r="M168" s="151" t="s">
        <v>1</v>
      </c>
      <c r="N168" s="152" t="s">
        <v>42</v>
      </c>
      <c r="P168" s="153">
        <f t="shared" ref="P168:P190" si="11">O168*H168</f>
        <v>0</v>
      </c>
      <c r="Q168" s="153">
        <v>0</v>
      </c>
      <c r="R168" s="153">
        <f t="shared" ref="R168:R190" si="12">Q168*H168</f>
        <v>0</v>
      </c>
      <c r="S168" s="153">
        <v>0</v>
      </c>
      <c r="T168" s="154">
        <f t="shared" ref="T168:T190" si="13">S168*H168</f>
        <v>0</v>
      </c>
      <c r="AR168" s="155" t="s">
        <v>323</v>
      </c>
      <c r="AT168" s="155" t="s">
        <v>319</v>
      </c>
      <c r="AU168" s="155" t="s">
        <v>88</v>
      </c>
      <c r="AY168" s="16" t="s">
        <v>317</v>
      </c>
      <c r="BE168" s="156">
        <f t="shared" ref="BE168:BE190" si="14">IF(N168="základná",J168,0)</f>
        <v>0</v>
      </c>
      <c r="BF168" s="156">
        <f t="shared" ref="BF168:BF190" si="15">IF(N168="znížená",J168,0)</f>
        <v>0</v>
      </c>
      <c r="BG168" s="156">
        <f t="shared" ref="BG168:BG190" si="16">IF(N168="zákl. prenesená",J168,0)</f>
        <v>0</v>
      </c>
      <c r="BH168" s="156">
        <f t="shared" ref="BH168:BH190" si="17">IF(N168="zníž. prenesená",J168,0)</f>
        <v>0</v>
      </c>
      <c r="BI168" s="156">
        <f t="shared" ref="BI168:BI190" si="18">IF(N168="nulová",J168,0)</f>
        <v>0</v>
      </c>
      <c r="BJ168" s="16" t="s">
        <v>88</v>
      </c>
      <c r="BK168" s="156">
        <f t="shared" ref="BK168:BK190" si="19">ROUND(I168*H168,2)</f>
        <v>0</v>
      </c>
      <c r="BL168" s="16" t="s">
        <v>323</v>
      </c>
      <c r="BM168" s="155" t="s">
        <v>706</v>
      </c>
    </row>
    <row r="169" spans="2:65" s="1" customFormat="1" ht="16.5" customHeight="1">
      <c r="B169" s="142"/>
      <c r="C169" s="179" t="s">
        <v>647</v>
      </c>
      <c r="D169" s="179" t="s">
        <v>454</v>
      </c>
      <c r="E169" s="180" t="s">
        <v>17387</v>
      </c>
      <c r="F169" s="181" t="s">
        <v>17388</v>
      </c>
      <c r="G169" s="182" t="s">
        <v>439</v>
      </c>
      <c r="H169" s="183">
        <v>19.436</v>
      </c>
      <c r="I169" s="184"/>
      <c r="J169" s="185">
        <f t="shared" si="10"/>
        <v>0</v>
      </c>
      <c r="K169" s="186"/>
      <c r="L169" s="187"/>
      <c r="M169" s="188" t="s">
        <v>1</v>
      </c>
      <c r="N169" s="189" t="s">
        <v>42</v>
      </c>
      <c r="P169" s="153">
        <f t="shared" si="11"/>
        <v>0</v>
      </c>
      <c r="Q169" s="153">
        <v>1</v>
      </c>
      <c r="R169" s="153">
        <f t="shared" si="12"/>
        <v>19.436</v>
      </c>
      <c r="S169" s="153">
        <v>0</v>
      </c>
      <c r="T169" s="154">
        <f t="shared" si="13"/>
        <v>0</v>
      </c>
      <c r="AR169" s="155" t="s">
        <v>356</v>
      </c>
      <c r="AT169" s="155" t="s">
        <v>454</v>
      </c>
      <c r="AU169" s="155" t="s">
        <v>88</v>
      </c>
      <c r="AY169" s="16" t="s">
        <v>317</v>
      </c>
      <c r="BE169" s="156">
        <f t="shared" si="14"/>
        <v>0</v>
      </c>
      <c r="BF169" s="156">
        <f t="shared" si="15"/>
        <v>0</v>
      </c>
      <c r="BG169" s="156">
        <f t="shared" si="16"/>
        <v>0</v>
      </c>
      <c r="BH169" s="156">
        <f t="shared" si="17"/>
        <v>0</v>
      </c>
      <c r="BI169" s="156">
        <f t="shared" si="18"/>
        <v>0</v>
      </c>
      <c r="BJ169" s="16" t="s">
        <v>88</v>
      </c>
      <c r="BK169" s="156">
        <f t="shared" si="19"/>
        <v>0</v>
      </c>
      <c r="BL169" s="16" t="s">
        <v>323</v>
      </c>
      <c r="BM169" s="155" t="s">
        <v>709</v>
      </c>
    </row>
    <row r="170" spans="2:65" s="1" customFormat="1" ht="16.5" customHeight="1">
      <c r="B170" s="142"/>
      <c r="C170" s="179" t="s">
        <v>712</v>
      </c>
      <c r="D170" s="179" t="s">
        <v>454</v>
      </c>
      <c r="E170" s="180" t="s">
        <v>17389</v>
      </c>
      <c r="F170" s="181" t="s">
        <v>17390</v>
      </c>
      <c r="G170" s="182" t="s">
        <v>439</v>
      </c>
      <c r="H170" s="183">
        <v>10.012</v>
      </c>
      <c r="I170" s="184"/>
      <c r="J170" s="185">
        <f t="shared" si="10"/>
        <v>0</v>
      </c>
      <c r="K170" s="186"/>
      <c r="L170" s="187"/>
      <c r="M170" s="188" t="s">
        <v>1</v>
      </c>
      <c r="N170" s="189" t="s">
        <v>42</v>
      </c>
      <c r="P170" s="153">
        <f t="shared" si="11"/>
        <v>0</v>
      </c>
      <c r="Q170" s="153">
        <v>1</v>
      </c>
      <c r="R170" s="153">
        <f t="shared" si="12"/>
        <v>10.012</v>
      </c>
      <c r="S170" s="153">
        <v>0</v>
      </c>
      <c r="T170" s="154">
        <f t="shared" si="13"/>
        <v>0</v>
      </c>
      <c r="AR170" s="155" t="s">
        <v>356</v>
      </c>
      <c r="AT170" s="155" t="s">
        <v>454</v>
      </c>
      <c r="AU170" s="155" t="s">
        <v>88</v>
      </c>
      <c r="AY170" s="16" t="s">
        <v>317</v>
      </c>
      <c r="BE170" s="156">
        <f t="shared" si="14"/>
        <v>0</v>
      </c>
      <c r="BF170" s="156">
        <f t="shared" si="15"/>
        <v>0</v>
      </c>
      <c r="BG170" s="156">
        <f t="shared" si="16"/>
        <v>0</v>
      </c>
      <c r="BH170" s="156">
        <f t="shared" si="17"/>
        <v>0</v>
      </c>
      <c r="BI170" s="156">
        <f t="shared" si="18"/>
        <v>0</v>
      </c>
      <c r="BJ170" s="16" t="s">
        <v>88</v>
      </c>
      <c r="BK170" s="156">
        <f t="shared" si="19"/>
        <v>0</v>
      </c>
      <c r="BL170" s="16" t="s">
        <v>323</v>
      </c>
      <c r="BM170" s="155" t="s">
        <v>715</v>
      </c>
    </row>
    <row r="171" spans="2:65" s="1" customFormat="1" ht="49" customHeight="1">
      <c r="B171" s="142"/>
      <c r="C171" s="143" t="s">
        <v>650</v>
      </c>
      <c r="D171" s="143" t="s">
        <v>319</v>
      </c>
      <c r="E171" s="144" t="s">
        <v>17391</v>
      </c>
      <c r="F171" s="145" t="s">
        <v>17392</v>
      </c>
      <c r="G171" s="146" t="s">
        <v>444</v>
      </c>
      <c r="H171" s="147">
        <v>1346.856</v>
      </c>
      <c r="I171" s="148"/>
      <c r="J171" s="149">
        <f t="shared" si="10"/>
        <v>0</v>
      </c>
      <c r="K171" s="150"/>
      <c r="L171" s="31"/>
      <c r="M171" s="151" t="s">
        <v>1</v>
      </c>
      <c r="N171" s="152" t="s">
        <v>42</v>
      </c>
      <c r="P171" s="153">
        <f t="shared" si="11"/>
        <v>0</v>
      </c>
      <c r="Q171" s="153">
        <v>0.27994000100975902</v>
      </c>
      <c r="R171" s="153">
        <f t="shared" si="12"/>
        <v>377.03886999999997</v>
      </c>
      <c r="S171" s="153">
        <v>0</v>
      </c>
      <c r="T171" s="154">
        <f t="shared" si="13"/>
        <v>0</v>
      </c>
      <c r="AR171" s="155" t="s">
        <v>323</v>
      </c>
      <c r="AT171" s="155" t="s">
        <v>319</v>
      </c>
      <c r="AU171" s="155" t="s">
        <v>88</v>
      </c>
      <c r="AY171" s="16" t="s">
        <v>317</v>
      </c>
      <c r="BE171" s="156">
        <f t="shared" si="14"/>
        <v>0</v>
      </c>
      <c r="BF171" s="156">
        <f t="shared" si="15"/>
        <v>0</v>
      </c>
      <c r="BG171" s="156">
        <f t="shared" si="16"/>
        <v>0</v>
      </c>
      <c r="BH171" s="156">
        <f t="shared" si="17"/>
        <v>0</v>
      </c>
      <c r="BI171" s="156">
        <f t="shared" si="18"/>
        <v>0</v>
      </c>
      <c r="BJ171" s="16" t="s">
        <v>88</v>
      </c>
      <c r="BK171" s="156">
        <f t="shared" si="19"/>
        <v>0</v>
      </c>
      <c r="BL171" s="16" t="s">
        <v>323</v>
      </c>
      <c r="BM171" s="155" t="s">
        <v>719</v>
      </c>
    </row>
    <row r="172" spans="2:65" s="1" customFormat="1" ht="55.5" customHeight="1">
      <c r="B172" s="142"/>
      <c r="C172" s="143" t="s">
        <v>722</v>
      </c>
      <c r="D172" s="143" t="s">
        <v>319</v>
      </c>
      <c r="E172" s="144" t="s">
        <v>17393</v>
      </c>
      <c r="F172" s="145" t="s">
        <v>17394</v>
      </c>
      <c r="G172" s="146" t="s">
        <v>444</v>
      </c>
      <c r="H172" s="147">
        <v>4932.3230000000003</v>
      </c>
      <c r="I172" s="148"/>
      <c r="J172" s="149">
        <f t="shared" si="10"/>
        <v>0</v>
      </c>
      <c r="K172" s="150"/>
      <c r="L172" s="31"/>
      <c r="M172" s="151" t="s">
        <v>1</v>
      </c>
      <c r="N172" s="152" t="s">
        <v>42</v>
      </c>
      <c r="P172" s="153">
        <f t="shared" si="11"/>
        <v>0</v>
      </c>
      <c r="Q172" s="153">
        <v>0.37080000032439098</v>
      </c>
      <c r="R172" s="153">
        <f t="shared" si="12"/>
        <v>1828.9053700000011</v>
      </c>
      <c r="S172" s="153">
        <v>0</v>
      </c>
      <c r="T172" s="154">
        <f t="shared" si="13"/>
        <v>0</v>
      </c>
      <c r="AR172" s="155" t="s">
        <v>323</v>
      </c>
      <c r="AT172" s="155" t="s">
        <v>319</v>
      </c>
      <c r="AU172" s="155" t="s">
        <v>88</v>
      </c>
      <c r="AY172" s="16" t="s">
        <v>317</v>
      </c>
      <c r="BE172" s="156">
        <f t="shared" si="14"/>
        <v>0</v>
      </c>
      <c r="BF172" s="156">
        <f t="shared" si="15"/>
        <v>0</v>
      </c>
      <c r="BG172" s="156">
        <f t="shared" si="16"/>
        <v>0</v>
      </c>
      <c r="BH172" s="156">
        <f t="shared" si="17"/>
        <v>0</v>
      </c>
      <c r="BI172" s="156">
        <f t="shared" si="18"/>
        <v>0</v>
      </c>
      <c r="BJ172" s="16" t="s">
        <v>88</v>
      </c>
      <c r="BK172" s="156">
        <f t="shared" si="19"/>
        <v>0</v>
      </c>
      <c r="BL172" s="16" t="s">
        <v>323</v>
      </c>
      <c r="BM172" s="155" t="s">
        <v>1704</v>
      </c>
    </row>
    <row r="173" spans="2:65" s="1" customFormat="1" ht="49" customHeight="1">
      <c r="B173" s="142"/>
      <c r="C173" s="143" t="s">
        <v>655</v>
      </c>
      <c r="D173" s="143" t="s">
        <v>319</v>
      </c>
      <c r="E173" s="144" t="s">
        <v>17395</v>
      </c>
      <c r="F173" s="145" t="s">
        <v>17396</v>
      </c>
      <c r="G173" s="146" t="s">
        <v>444</v>
      </c>
      <c r="H173" s="147">
        <v>902.81</v>
      </c>
      <c r="I173" s="148"/>
      <c r="J173" s="149">
        <f t="shared" si="10"/>
        <v>0</v>
      </c>
      <c r="K173" s="150"/>
      <c r="L173" s="31"/>
      <c r="M173" s="151" t="s">
        <v>1</v>
      </c>
      <c r="N173" s="152" t="s">
        <v>42</v>
      </c>
      <c r="P173" s="153">
        <f t="shared" si="11"/>
        <v>0</v>
      </c>
      <c r="Q173" s="153">
        <v>0.28730999878158198</v>
      </c>
      <c r="R173" s="153">
        <f t="shared" si="12"/>
        <v>259.38634000000002</v>
      </c>
      <c r="S173" s="153">
        <v>0</v>
      </c>
      <c r="T173" s="154">
        <f t="shared" si="13"/>
        <v>0</v>
      </c>
      <c r="AR173" s="155" t="s">
        <v>323</v>
      </c>
      <c r="AT173" s="155" t="s">
        <v>319</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323</v>
      </c>
      <c r="BM173" s="155" t="s">
        <v>1726</v>
      </c>
    </row>
    <row r="174" spans="2:65" s="1" customFormat="1" ht="55.5" customHeight="1">
      <c r="B174" s="142"/>
      <c r="C174" s="143" t="s">
        <v>729</v>
      </c>
      <c r="D174" s="143" t="s">
        <v>319</v>
      </c>
      <c r="E174" s="144" t="s">
        <v>17397</v>
      </c>
      <c r="F174" s="145" t="s">
        <v>17398</v>
      </c>
      <c r="G174" s="146" t="s">
        <v>444</v>
      </c>
      <c r="H174" s="147">
        <v>823.48</v>
      </c>
      <c r="I174" s="148"/>
      <c r="J174" s="149">
        <f t="shared" si="10"/>
        <v>0</v>
      </c>
      <c r="K174" s="150"/>
      <c r="L174" s="31"/>
      <c r="M174" s="151" t="s">
        <v>1</v>
      </c>
      <c r="N174" s="152" t="s">
        <v>42</v>
      </c>
      <c r="P174" s="153">
        <f t="shared" si="11"/>
        <v>0</v>
      </c>
      <c r="Q174" s="153">
        <v>0.35914000340020402</v>
      </c>
      <c r="R174" s="153">
        <f t="shared" si="12"/>
        <v>295.74461000000002</v>
      </c>
      <c r="S174" s="153">
        <v>0</v>
      </c>
      <c r="T174" s="154">
        <f t="shared" si="13"/>
        <v>0</v>
      </c>
      <c r="AR174" s="155" t="s">
        <v>323</v>
      </c>
      <c r="AT174" s="155" t="s">
        <v>319</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323</v>
      </c>
      <c r="BM174" s="155" t="s">
        <v>725</v>
      </c>
    </row>
    <row r="175" spans="2:65" s="1" customFormat="1" ht="49" customHeight="1">
      <c r="B175" s="142"/>
      <c r="C175" s="143" t="s">
        <v>662</v>
      </c>
      <c r="D175" s="143" t="s">
        <v>319</v>
      </c>
      <c r="E175" s="144" t="s">
        <v>17399</v>
      </c>
      <c r="F175" s="145" t="s">
        <v>17400</v>
      </c>
      <c r="G175" s="146" t="s">
        <v>444</v>
      </c>
      <c r="H175" s="147">
        <v>3665.63</v>
      </c>
      <c r="I175" s="148"/>
      <c r="J175" s="149">
        <f t="shared" si="10"/>
        <v>0</v>
      </c>
      <c r="K175" s="150"/>
      <c r="L175" s="31"/>
      <c r="M175" s="151" t="s">
        <v>1</v>
      </c>
      <c r="N175" s="152" t="s">
        <v>42</v>
      </c>
      <c r="P175" s="153">
        <f t="shared" si="11"/>
        <v>0</v>
      </c>
      <c r="Q175" s="153">
        <v>0.43096999969991501</v>
      </c>
      <c r="R175" s="153">
        <f t="shared" si="12"/>
        <v>1579.7765599999996</v>
      </c>
      <c r="S175" s="153">
        <v>0</v>
      </c>
      <c r="T175" s="154">
        <f t="shared" si="13"/>
        <v>0</v>
      </c>
      <c r="AR175" s="155" t="s">
        <v>323</v>
      </c>
      <c r="AT175" s="155" t="s">
        <v>319</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323</v>
      </c>
      <c r="BM175" s="155" t="s">
        <v>728</v>
      </c>
    </row>
    <row r="176" spans="2:65" s="1" customFormat="1" ht="44.25" customHeight="1">
      <c r="B176" s="142"/>
      <c r="C176" s="143" t="s">
        <v>736</v>
      </c>
      <c r="D176" s="143" t="s">
        <v>319</v>
      </c>
      <c r="E176" s="144" t="s">
        <v>17401</v>
      </c>
      <c r="F176" s="145" t="s">
        <v>17402</v>
      </c>
      <c r="G176" s="146" t="s">
        <v>444</v>
      </c>
      <c r="H176" s="147">
        <v>9517.32</v>
      </c>
      <c r="I176" s="148"/>
      <c r="J176" s="149">
        <f t="shared" si="10"/>
        <v>0</v>
      </c>
      <c r="K176" s="150"/>
      <c r="L176" s="31"/>
      <c r="M176" s="151" t="s">
        <v>1</v>
      </c>
      <c r="N176" s="152" t="s">
        <v>42</v>
      </c>
      <c r="P176" s="153">
        <f t="shared" si="11"/>
        <v>0</v>
      </c>
      <c r="Q176" s="153">
        <v>3.4000012608591501E-4</v>
      </c>
      <c r="R176" s="153">
        <f t="shared" si="12"/>
        <v>3.2358900000000004</v>
      </c>
      <c r="S176" s="153">
        <v>0</v>
      </c>
      <c r="T176" s="154">
        <f t="shared" si="13"/>
        <v>0</v>
      </c>
      <c r="AR176" s="155" t="s">
        <v>323</v>
      </c>
      <c r="AT176" s="155" t="s">
        <v>319</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323</v>
      </c>
      <c r="BM176" s="155" t="s">
        <v>732</v>
      </c>
    </row>
    <row r="177" spans="2:65" s="1" customFormat="1" ht="37.75" customHeight="1">
      <c r="B177" s="142"/>
      <c r="C177" s="143" t="s">
        <v>665</v>
      </c>
      <c r="D177" s="143" t="s">
        <v>319</v>
      </c>
      <c r="E177" s="144" t="s">
        <v>17403</v>
      </c>
      <c r="F177" s="145" t="s">
        <v>17404</v>
      </c>
      <c r="G177" s="146" t="s">
        <v>444</v>
      </c>
      <c r="H177" s="147">
        <v>3665.63</v>
      </c>
      <c r="I177" s="148"/>
      <c r="J177" s="149">
        <f t="shared" si="10"/>
        <v>0</v>
      </c>
      <c r="K177" s="150"/>
      <c r="L177" s="31"/>
      <c r="M177" s="151" t="s">
        <v>1</v>
      </c>
      <c r="N177" s="152" t="s">
        <v>42</v>
      </c>
      <c r="P177" s="153">
        <f t="shared" si="11"/>
        <v>0</v>
      </c>
      <c r="Q177" s="153">
        <v>6.0999882694107101E-4</v>
      </c>
      <c r="R177" s="153">
        <f t="shared" si="12"/>
        <v>2.2360299999999982</v>
      </c>
      <c r="S177" s="153">
        <v>0</v>
      </c>
      <c r="T177" s="154">
        <f t="shared" si="13"/>
        <v>0</v>
      </c>
      <c r="AR177" s="155" t="s">
        <v>323</v>
      </c>
      <c r="AT177" s="155" t="s">
        <v>319</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323</v>
      </c>
      <c r="BM177" s="155" t="s">
        <v>735</v>
      </c>
    </row>
    <row r="178" spans="2:65" s="1" customFormat="1" ht="37.75" customHeight="1">
      <c r="B178" s="142"/>
      <c r="C178" s="143" t="s">
        <v>743</v>
      </c>
      <c r="D178" s="143" t="s">
        <v>319</v>
      </c>
      <c r="E178" s="144" t="s">
        <v>17405</v>
      </c>
      <c r="F178" s="145" t="s">
        <v>17406</v>
      </c>
      <c r="G178" s="146" t="s">
        <v>444</v>
      </c>
      <c r="H178" s="147">
        <v>208.34</v>
      </c>
      <c r="I178" s="148"/>
      <c r="J178" s="149">
        <f t="shared" si="10"/>
        <v>0</v>
      </c>
      <c r="K178" s="150"/>
      <c r="L178" s="31"/>
      <c r="M178" s="151" t="s">
        <v>1</v>
      </c>
      <c r="N178" s="152" t="s">
        <v>42</v>
      </c>
      <c r="P178" s="153">
        <f t="shared" si="11"/>
        <v>0</v>
      </c>
      <c r="Q178" s="153">
        <v>0.12965997888067601</v>
      </c>
      <c r="R178" s="153">
        <f t="shared" si="12"/>
        <v>27.013360000000041</v>
      </c>
      <c r="S178" s="153">
        <v>0</v>
      </c>
      <c r="T178" s="154">
        <f t="shared" si="13"/>
        <v>0</v>
      </c>
      <c r="AR178" s="155" t="s">
        <v>323</v>
      </c>
      <c r="AT178" s="155" t="s">
        <v>319</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323</v>
      </c>
      <c r="BM178" s="155" t="s">
        <v>739</v>
      </c>
    </row>
    <row r="179" spans="2:65" s="1" customFormat="1" ht="37.75" customHeight="1">
      <c r="B179" s="142"/>
      <c r="C179" s="143" t="s">
        <v>616</v>
      </c>
      <c r="D179" s="143" t="s">
        <v>319</v>
      </c>
      <c r="E179" s="144" t="s">
        <v>17407</v>
      </c>
      <c r="F179" s="145" t="s">
        <v>17408</v>
      </c>
      <c r="G179" s="146" t="s">
        <v>444</v>
      </c>
      <c r="H179" s="147">
        <v>3665.63</v>
      </c>
      <c r="I179" s="148"/>
      <c r="J179" s="149">
        <f t="shared" si="10"/>
        <v>0</v>
      </c>
      <c r="K179" s="150"/>
      <c r="L179" s="31"/>
      <c r="M179" s="151" t="s">
        <v>1</v>
      </c>
      <c r="N179" s="152" t="s">
        <v>42</v>
      </c>
      <c r="P179" s="153">
        <f t="shared" si="11"/>
        <v>0</v>
      </c>
      <c r="Q179" s="153">
        <v>0.129660001145778</v>
      </c>
      <c r="R179" s="153">
        <f t="shared" si="12"/>
        <v>475.28558999999819</v>
      </c>
      <c r="S179" s="153">
        <v>0</v>
      </c>
      <c r="T179" s="154">
        <f t="shared" si="13"/>
        <v>0</v>
      </c>
      <c r="AR179" s="155" t="s">
        <v>323</v>
      </c>
      <c r="AT179" s="155" t="s">
        <v>319</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323</v>
      </c>
      <c r="BM179" s="155" t="s">
        <v>742</v>
      </c>
    </row>
    <row r="180" spans="2:65" s="1" customFormat="1" ht="55.5" customHeight="1">
      <c r="B180" s="142"/>
      <c r="C180" s="143" t="s">
        <v>620</v>
      </c>
      <c r="D180" s="143" t="s">
        <v>319</v>
      </c>
      <c r="E180" s="144" t="s">
        <v>17409</v>
      </c>
      <c r="F180" s="145" t="s">
        <v>17410</v>
      </c>
      <c r="G180" s="146" t="s">
        <v>444</v>
      </c>
      <c r="H180" s="147">
        <v>5643.35</v>
      </c>
      <c r="I180" s="148"/>
      <c r="J180" s="149">
        <f t="shared" si="10"/>
        <v>0</v>
      </c>
      <c r="K180" s="150"/>
      <c r="L180" s="31"/>
      <c r="M180" s="151" t="s">
        <v>1</v>
      </c>
      <c r="N180" s="152" t="s">
        <v>42</v>
      </c>
      <c r="P180" s="153">
        <f t="shared" si="11"/>
        <v>0</v>
      </c>
      <c r="Q180" s="153">
        <v>0.15559000062019901</v>
      </c>
      <c r="R180" s="153">
        <f t="shared" si="12"/>
        <v>878.04883000000018</v>
      </c>
      <c r="S180" s="153">
        <v>0</v>
      </c>
      <c r="T180" s="154">
        <f t="shared" si="13"/>
        <v>0</v>
      </c>
      <c r="AR180" s="155" t="s">
        <v>323</v>
      </c>
      <c r="AT180" s="155" t="s">
        <v>319</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323</v>
      </c>
      <c r="BM180" s="155" t="s">
        <v>1841</v>
      </c>
    </row>
    <row r="181" spans="2:65" s="1" customFormat="1" ht="37.75" customHeight="1">
      <c r="B181" s="142"/>
      <c r="C181" s="143" t="s">
        <v>670</v>
      </c>
      <c r="D181" s="143" t="s">
        <v>319</v>
      </c>
      <c r="E181" s="144" t="s">
        <v>17411</v>
      </c>
      <c r="F181" s="145" t="s">
        <v>17412</v>
      </c>
      <c r="G181" s="146" t="s">
        <v>444</v>
      </c>
      <c r="H181" s="147">
        <v>3665.63</v>
      </c>
      <c r="I181" s="148"/>
      <c r="J181" s="149">
        <f t="shared" si="10"/>
        <v>0</v>
      </c>
      <c r="K181" s="150"/>
      <c r="L181" s="31"/>
      <c r="M181" s="151" t="s">
        <v>1</v>
      </c>
      <c r="N181" s="152" t="s">
        <v>42</v>
      </c>
      <c r="P181" s="153">
        <f t="shared" si="11"/>
        <v>0</v>
      </c>
      <c r="Q181" s="153">
        <v>0.18152000065473101</v>
      </c>
      <c r="R181" s="153">
        <f t="shared" si="12"/>
        <v>665.38516000000163</v>
      </c>
      <c r="S181" s="153">
        <v>0</v>
      </c>
      <c r="T181" s="154">
        <f t="shared" si="13"/>
        <v>0</v>
      </c>
      <c r="AR181" s="155" t="s">
        <v>323</v>
      </c>
      <c r="AT181" s="155" t="s">
        <v>319</v>
      </c>
      <c r="AU181" s="155" t="s">
        <v>88</v>
      </c>
      <c r="AY181" s="16" t="s">
        <v>317</v>
      </c>
      <c r="BE181" s="156">
        <f t="shared" si="14"/>
        <v>0</v>
      </c>
      <c r="BF181" s="156">
        <f t="shared" si="15"/>
        <v>0</v>
      </c>
      <c r="BG181" s="156">
        <f t="shared" si="16"/>
        <v>0</v>
      </c>
      <c r="BH181" s="156">
        <f t="shared" si="17"/>
        <v>0</v>
      </c>
      <c r="BI181" s="156">
        <f t="shared" si="18"/>
        <v>0</v>
      </c>
      <c r="BJ181" s="16" t="s">
        <v>88</v>
      </c>
      <c r="BK181" s="156">
        <f t="shared" si="19"/>
        <v>0</v>
      </c>
      <c r="BL181" s="16" t="s">
        <v>323</v>
      </c>
      <c r="BM181" s="155" t="s">
        <v>1849</v>
      </c>
    </row>
    <row r="182" spans="2:65" s="1" customFormat="1" ht="33" customHeight="1">
      <c r="B182" s="142"/>
      <c r="C182" s="143" t="s">
        <v>834</v>
      </c>
      <c r="D182" s="143" t="s">
        <v>319</v>
      </c>
      <c r="E182" s="144" t="s">
        <v>17413</v>
      </c>
      <c r="F182" s="145" t="s">
        <v>17414</v>
      </c>
      <c r="G182" s="146" t="s">
        <v>444</v>
      </c>
      <c r="H182" s="147">
        <v>309.39999999999998</v>
      </c>
      <c r="I182" s="148"/>
      <c r="J182" s="149">
        <f t="shared" si="10"/>
        <v>0</v>
      </c>
      <c r="K182" s="150"/>
      <c r="L182" s="31"/>
      <c r="M182" s="151" t="s">
        <v>1</v>
      </c>
      <c r="N182" s="152" t="s">
        <v>42</v>
      </c>
      <c r="P182" s="153">
        <f t="shared" si="11"/>
        <v>0</v>
      </c>
      <c r="Q182" s="153">
        <v>0.45622999353587601</v>
      </c>
      <c r="R182" s="153">
        <f t="shared" si="12"/>
        <v>141.15756000000002</v>
      </c>
      <c r="S182" s="153">
        <v>0</v>
      </c>
      <c r="T182" s="154">
        <f t="shared" si="13"/>
        <v>0</v>
      </c>
      <c r="AR182" s="155" t="s">
        <v>323</v>
      </c>
      <c r="AT182" s="155" t="s">
        <v>319</v>
      </c>
      <c r="AU182" s="155" t="s">
        <v>88</v>
      </c>
      <c r="AY182" s="16" t="s">
        <v>317</v>
      </c>
      <c r="BE182" s="156">
        <f t="shared" si="14"/>
        <v>0</v>
      </c>
      <c r="BF182" s="156">
        <f t="shared" si="15"/>
        <v>0</v>
      </c>
      <c r="BG182" s="156">
        <f t="shared" si="16"/>
        <v>0</v>
      </c>
      <c r="BH182" s="156">
        <f t="shared" si="17"/>
        <v>0</v>
      </c>
      <c r="BI182" s="156">
        <f t="shared" si="18"/>
        <v>0</v>
      </c>
      <c r="BJ182" s="16" t="s">
        <v>88</v>
      </c>
      <c r="BK182" s="156">
        <f t="shared" si="19"/>
        <v>0</v>
      </c>
      <c r="BL182" s="16" t="s">
        <v>323</v>
      </c>
      <c r="BM182" s="155" t="s">
        <v>1859</v>
      </c>
    </row>
    <row r="183" spans="2:65" s="1" customFormat="1" ht="37.75" customHeight="1">
      <c r="B183" s="142"/>
      <c r="C183" s="143" t="s">
        <v>673</v>
      </c>
      <c r="D183" s="143" t="s">
        <v>319</v>
      </c>
      <c r="E183" s="144" t="s">
        <v>17415</v>
      </c>
      <c r="F183" s="145" t="s">
        <v>17416</v>
      </c>
      <c r="G183" s="146" t="s">
        <v>444</v>
      </c>
      <c r="H183" s="147">
        <v>45.67</v>
      </c>
      <c r="I183" s="148"/>
      <c r="J183" s="149">
        <f t="shared" si="10"/>
        <v>0</v>
      </c>
      <c r="K183" s="150"/>
      <c r="L183" s="31"/>
      <c r="M183" s="151" t="s">
        <v>1</v>
      </c>
      <c r="N183" s="152" t="s">
        <v>42</v>
      </c>
      <c r="P183" s="153">
        <f t="shared" si="11"/>
        <v>0</v>
      </c>
      <c r="Q183" s="153">
        <v>0.126</v>
      </c>
      <c r="R183" s="153">
        <f t="shared" si="12"/>
        <v>5.7544200000000005</v>
      </c>
      <c r="S183" s="153">
        <v>0</v>
      </c>
      <c r="T183" s="154">
        <f t="shared" si="13"/>
        <v>0</v>
      </c>
      <c r="AR183" s="155" t="s">
        <v>323</v>
      </c>
      <c r="AT183" s="155" t="s">
        <v>319</v>
      </c>
      <c r="AU183" s="155" t="s">
        <v>88</v>
      </c>
      <c r="AY183" s="16" t="s">
        <v>317</v>
      </c>
      <c r="BE183" s="156">
        <f t="shared" si="14"/>
        <v>0</v>
      </c>
      <c r="BF183" s="156">
        <f t="shared" si="15"/>
        <v>0</v>
      </c>
      <c r="BG183" s="156">
        <f t="shared" si="16"/>
        <v>0</v>
      </c>
      <c r="BH183" s="156">
        <f t="shared" si="17"/>
        <v>0</v>
      </c>
      <c r="BI183" s="156">
        <f t="shared" si="18"/>
        <v>0</v>
      </c>
      <c r="BJ183" s="16" t="s">
        <v>88</v>
      </c>
      <c r="BK183" s="156">
        <f t="shared" si="19"/>
        <v>0</v>
      </c>
      <c r="BL183" s="16" t="s">
        <v>323</v>
      </c>
      <c r="BM183" s="155" t="s">
        <v>1872</v>
      </c>
    </row>
    <row r="184" spans="2:65" s="1" customFormat="1" ht="24.15" customHeight="1">
      <c r="B184" s="142"/>
      <c r="C184" s="179" t="s">
        <v>1417</v>
      </c>
      <c r="D184" s="179" t="s">
        <v>454</v>
      </c>
      <c r="E184" s="180" t="s">
        <v>17417</v>
      </c>
      <c r="F184" s="181" t="s">
        <v>17418</v>
      </c>
      <c r="G184" s="182" t="s">
        <v>444</v>
      </c>
      <c r="H184" s="183">
        <v>45.67</v>
      </c>
      <c r="I184" s="184"/>
      <c r="J184" s="185">
        <f t="shared" si="10"/>
        <v>0</v>
      </c>
      <c r="K184" s="186"/>
      <c r="L184" s="187"/>
      <c r="M184" s="188" t="s">
        <v>1</v>
      </c>
      <c r="N184" s="189" t="s">
        <v>42</v>
      </c>
      <c r="P184" s="153">
        <f t="shared" si="11"/>
        <v>0</v>
      </c>
      <c r="Q184" s="153">
        <v>0.13500000000000001</v>
      </c>
      <c r="R184" s="153">
        <f t="shared" si="12"/>
        <v>6.1654500000000008</v>
      </c>
      <c r="S184" s="153">
        <v>0</v>
      </c>
      <c r="T184" s="154">
        <f t="shared" si="13"/>
        <v>0</v>
      </c>
      <c r="AR184" s="155" t="s">
        <v>356</v>
      </c>
      <c r="AT184" s="155" t="s">
        <v>454</v>
      </c>
      <c r="AU184" s="155" t="s">
        <v>88</v>
      </c>
      <c r="AY184" s="16" t="s">
        <v>317</v>
      </c>
      <c r="BE184" s="156">
        <f t="shared" si="14"/>
        <v>0</v>
      </c>
      <c r="BF184" s="156">
        <f t="shared" si="15"/>
        <v>0</v>
      </c>
      <c r="BG184" s="156">
        <f t="shared" si="16"/>
        <v>0</v>
      </c>
      <c r="BH184" s="156">
        <f t="shared" si="17"/>
        <v>0</v>
      </c>
      <c r="BI184" s="156">
        <f t="shared" si="18"/>
        <v>0</v>
      </c>
      <c r="BJ184" s="16" t="s">
        <v>88</v>
      </c>
      <c r="BK184" s="156">
        <f t="shared" si="19"/>
        <v>0</v>
      </c>
      <c r="BL184" s="16" t="s">
        <v>323</v>
      </c>
      <c r="BM184" s="155" t="s">
        <v>1882</v>
      </c>
    </row>
    <row r="185" spans="2:65" s="1" customFormat="1" ht="44.25" customHeight="1">
      <c r="B185" s="142"/>
      <c r="C185" s="143" t="s">
        <v>675</v>
      </c>
      <c r="D185" s="143" t="s">
        <v>319</v>
      </c>
      <c r="E185" s="144" t="s">
        <v>17419</v>
      </c>
      <c r="F185" s="145" t="s">
        <v>17420</v>
      </c>
      <c r="G185" s="146" t="s">
        <v>444</v>
      </c>
      <c r="H185" s="147">
        <v>648.79999999999995</v>
      </c>
      <c r="I185" s="148"/>
      <c r="J185" s="149">
        <f t="shared" si="10"/>
        <v>0</v>
      </c>
      <c r="K185" s="150"/>
      <c r="L185" s="31"/>
      <c r="M185" s="151" t="s">
        <v>1</v>
      </c>
      <c r="N185" s="152" t="s">
        <v>42</v>
      </c>
      <c r="P185" s="153">
        <f t="shared" si="11"/>
        <v>0</v>
      </c>
      <c r="Q185" s="153">
        <v>9.2499999999999999E-2</v>
      </c>
      <c r="R185" s="153">
        <f t="shared" si="12"/>
        <v>60.013999999999996</v>
      </c>
      <c r="S185" s="153">
        <v>0</v>
      </c>
      <c r="T185" s="154">
        <f t="shared" si="13"/>
        <v>0</v>
      </c>
      <c r="AR185" s="155" t="s">
        <v>323</v>
      </c>
      <c r="AT185" s="155" t="s">
        <v>319</v>
      </c>
      <c r="AU185" s="155" t="s">
        <v>88</v>
      </c>
      <c r="AY185" s="16" t="s">
        <v>317</v>
      </c>
      <c r="BE185" s="156">
        <f t="shared" si="14"/>
        <v>0</v>
      </c>
      <c r="BF185" s="156">
        <f t="shared" si="15"/>
        <v>0</v>
      </c>
      <c r="BG185" s="156">
        <f t="shared" si="16"/>
        <v>0</v>
      </c>
      <c r="BH185" s="156">
        <f t="shared" si="17"/>
        <v>0</v>
      </c>
      <c r="BI185" s="156">
        <f t="shared" si="18"/>
        <v>0</v>
      </c>
      <c r="BJ185" s="16" t="s">
        <v>88</v>
      </c>
      <c r="BK185" s="156">
        <f t="shared" si="19"/>
        <v>0</v>
      </c>
      <c r="BL185" s="16" t="s">
        <v>323</v>
      </c>
      <c r="BM185" s="155" t="s">
        <v>1910</v>
      </c>
    </row>
    <row r="186" spans="2:65" s="1" customFormat="1" ht="24.15" customHeight="1">
      <c r="B186" s="142"/>
      <c r="C186" s="179" t="s">
        <v>1456</v>
      </c>
      <c r="D186" s="179" t="s">
        <v>454</v>
      </c>
      <c r="E186" s="180" t="s">
        <v>17417</v>
      </c>
      <c r="F186" s="181" t="s">
        <v>17418</v>
      </c>
      <c r="G186" s="182" t="s">
        <v>444</v>
      </c>
      <c r="H186" s="183">
        <v>648.79999999999995</v>
      </c>
      <c r="I186" s="184"/>
      <c r="J186" s="185">
        <f t="shared" si="10"/>
        <v>0</v>
      </c>
      <c r="K186" s="186"/>
      <c r="L186" s="187"/>
      <c r="M186" s="188" t="s">
        <v>1</v>
      </c>
      <c r="N186" s="189" t="s">
        <v>42</v>
      </c>
      <c r="P186" s="153">
        <f t="shared" si="11"/>
        <v>0</v>
      </c>
      <c r="Q186" s="153">
        <v>0.13500000000000001</v>
      </c>
      <c r="R186" s="153">
        <f t="shared" si="12"/>
        <v>87.587999999999994</v>
      </c>
      <c r="S186" s="153">
        <v>0</v>
      </c>
      <c r="T186" s="154">
        <f t="shared" si="13"/>
        <v>0</v>
      </c>
      <c r="AR186" s="155" t="s">
        <v>356</v>
      </c>
      <c r="AT186" s="155" t="s">
        <v>454</v>
      </c>
      <c r="AU186" s="155" t="s">
        <v>88</v>
      </c>
      <c r="AY186" s="16" t="s">
        <v>317</v>
      </c>
      <c r="BE186" s="156">
        <f t="shared" si="14"/>
        <v>0</v>
      </c>
      <c r="BF186" s="156">
        <f t="shared" si="15"/>
        <v>0</v>
      </c>
      <c r="BG186" s="156">
        <f t="shared" si="16"/>
        <v>0</v>
      </c>
      <c r="BH186" s="156">
        <f t="shared" si="17"/>
        <v>0</v>
      </c>
      <c r="BI186" s="156">
        <f t="shared" si="18"/>
        <v>0</v>
      </c>
      <c r="BJ186" s="16" t="s">
        <v>88</v>
      </c>
      <c r="BK186" s="156">
        <f t="shared" si="19"/>
        <v>0</v>
      </c>
      <c r="BL186" s="16" t="s">
        <v>323</v>
      </c>
      <c r="BM186" s="155" t="s">
        <v>1922</v>
      </c>
    </row>
    <row r="187" spans="2:65" s="1" customFormat="1" ht="44.25" customHeight="1">
      <c r="B187" s="142"/>
      <c r="C187" s="143" t="s">
        <v>678</v>
      </c>
      <c r="D187" s="143" t="s">
        <v>319</v>
      </c>
      <c r="E187" s="144" t="s">
        <v>17421</v>
      </c>
      <c r="F187" s="145" t="s">
        <v>17422</v>
      </c>
      <c r="G187" s="146" t="s">
        <v>444</v>
      </c>
      <c r="H187" s="147">
        <v>514.08000000000004</v>
      </c>
      <c r="I187" s="148"/>
      <c r="J187" s="149">
        <f t="shared" si="10"/>
        <v>0</v>
      </c>
      <c r="K187" s="150"/>
      <c r="L187" s="31"/>
      <c r="M187" s="151" t="s">
        <v>1</v>
      </c>
      <c r="N187" s="152" t="s">
        <v>42</v>
      </c>
      <c r="P187" s="153">
        <f t="shared" si="11"/>
        <v>0</v>
      </c>
      <c r="Q187" s="153">
        <v>9.2499999999999999E-2</v>
      </c>
      <c r="R187" s="153">
        <f t="shared" si="12"/>
        <v>47.552400000000006</v>
      </c>
      <c r="S187" s="153">
        <v>0</v>
      </c>
      <c r="T187" s="154">
        <f t="shared" si="13"/>
        <v>0</v>
      </c>
      <c r="AR187" s="155" t="s">
        <v>323</v>
      </c>
      <c r="AT187" s="155" t="s">
        <v>319</v>
      </c>
      <c r="AU187" s="155" t="s">
        <v>88</v>
      </c>
      <c r="AY187" s="16" t="s">
        <v>317</v>
      </c>
      <c r="BE187" s="156">
        <f t="shared" si="14"/>
        <v>0</v>
      </c>
      <c r="BF187" s="156">
        <f t="shared" si="15"/>
        <v>0</v>
      </c>
      <c r="BG187" s="156">
        <f t="shared" si="16"/>
        <v>0</v>
      </c>
      <c r="BH187" s="156">
        <f t="shared" si="17"/>
        <v>0</v>
      </c>
      <c r="BI187" s="156">
        <f t="shared" si="18"/>
        <v>0</v>
      </c>
      <c r="BJ187" s="16" t="s">
        <v>88</v>
      </c>
      <c r="BK187" s="156">
        <f t="shared" si="19"/>
        <v>0</v>
      </c>
      <c r="BL187" s="16" t="s">
        <v>323</v>
      </c>
      <c r="BM187" s="155" t="s">
        <v>1961</v>
      </c>
    </row>
    <row r="188" spans="2:65" s="1" customFormat="1" ht="24.15" customHeight="1">
      <c r="B188" s="142"/>
      <c r="C188" s="179" t="s">
        <v>774</v>
      </c>
      <c r="D188" s="179" t="s">
        <v>454</v>
      </c>
      <c r="E188" s="180" t="s">
        <v>17423</v>
      </c>
      <c r="F188" s="181" t="s">
        <v>17424</v>
      </c>
      <c r="G188" s="182" t="s">
        <v>444</v>
      </c>
      <c r="H188" s="183">
        <v>524.36199999999997</v>
      </c>
      <c r="I188" s="184"/>
      <c r="J188" s="185">
        <f t="shared" si="10"/>
        <v>0</v>
      </c>
      <c r="K188" s="186"/>
      <c r="L188" s="187"/>
      <c r="M188" s="188" t="s">
        <v>1</v>
      </c>
      <c r="N188" s="189" t="s">
        <v>42</v>
      </c>
      <c r="P188" s="153">
        <f t="shared" si="11"/>
        <v>0</v>
      </c>
      <c r="Q188" s="153">
        <v>0.18</v>
      </c>
      <c r="R188" s="153">
        <f t="shared" si="12"/>
        <v>94.385159999999985</v>
      </c>
      <c r="S188" s="153">
        <v>0</v>
      </c>
      <c r="T188" s="154">
        <f t="shared" si="13"/>
        <v>0</v>
      </c>
      <c r="AR188" s="155" t="s">
        <v>356</v>
      </c>
      <c r="AT188" s="155" t="s">
        <v>454</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323</v>
      </c>
      <c r="BM188" s="155" t="s">
        <v>2028</v>
      </c>
    </row>
    <row r="189" spans="2:65" s="1" customFormat="1" ht="44.25" customHeight="1">
      <c r="B189" s="142"/>
      <c r="C189" s="143" t="s">
        <v>681</v>
      </c>
      <c r="D189" s="143" t="s">
        <v>319</v>
      </c>
      <c r="E189" s="144" t="s">
        <v>17425</v>
      </c>
      <c r="F189" s="145" t="s">
        <v>17426</v>
      </c>
      <c r="G189" s="146" t="s">
        <v>444</v>
      </c>
      <c r="H189" s="147">
        <v>28.443999999999999</v>
      </c>
      <c r="I189" s="148"/>
      <c r="J189" s="149">
        <f t="shared" si="10"/>
        <v>0</v>
      </c>
      <c r="K189" s="150"/>
      <c r="L189" s="31"/>
      <c r="M189" s="151" t="s">
        <v>1</v>
      </c>
      <c r="N189" s="152" t="s">
        <v>42</v>
      </c>
      <c r="P189" s="153">
        <f t="shared" si="11"/>
        <v>0</v>
      </c>
      <c r="Q189" s="153">
        <v>0.112000070313599</v>
      </c>
      <c r="R189" s="153">
        <f t="shared" si="12"/>
        <v>3.1857300000000097</v>
      </c>
      <c r="S189" s="153">
        <v>0</v>
      </c>
      <c r="T189" s="154">
        <f t="shared" si="13"/>
        <v>0</v>
      </c>
      <c r="AR189" s="155" t="s">
        <v>323</v>
      </c>
      <c r="AT189" s="155" t="s">
        <v>319</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323</v>
      </c>
      <c r="BM189" s="155" t="s">
        <v>2039</v>
      </c>
    </row>
    <row r="190" spans="2:65" s="1" customFormat="1" ht="24.15" customHeight="1">
      <c r="B190" s="142"/>
      <c r="C190" s="179" t="s">
        <v>778</v>
      </c>
      <c r="D190" s="179" t="s">
        <v>454</v>
      </c>
      <c r="E190" s="180" t="s">
        <v>17427</v>
      </c>
      <c r="F190" s="181" t="s">
        <v>17428</v>
      </c>
      <c r="G190" s="182" t="s">
        <v>444</v>
      </c>
      <c r="H190" s="183">
        <v>17.404</v>
      </c>
      <c r="I190" s="184"/>
      <c r="J190" s="185">
        <f t="shared" si="10"/>
        <v>0</v>
      </c>
      <c r="K190" s="186"/>
      <c r="L190" s="187"/>
      <c r="M190" s="188" t="s">
        <v>1</v>
      </c>
      <c r="N190" s="189" t="s">
        <v>42</v>
      </c>
      <c r="P190" s="153">
        <f t="shared" si="11"/>
        <v>0</v>
      </c>
      <c r="Q190" s="153">
        <v>0.13</v>
      </c>
      <c r="R190" s="153">
        <f t="shared" si="12"/>
        <v>2.2625199999999999</v>
      </c>
      <c r="S190" s="153">
        <v>0</v>
      </c>
      <c r="T190" s="154">
        <f t="shared" si="13"/>
        <v>0</v>
      </c>
      <c r="AR190" s="155" t="s">
        <v>356</v>
      </c>
      <c r="AT190" s="155" t="s">
        <v>454</v>
      </c>
      <c r="AU190" s="155" t="s">
        <v>88</v>
      </c>
      <c r="AY190" s="16" t="s">
        <v>317</v>
      </c>
      <c r="BE190" s="156">
        <f t="shared" si="14"/>
        <v>0</v>
      </c>
      <c r="BF190" s="156">
        <f t="shared" si="15"/>
        <v>0</v>
      </c>
      <c r="BG190" s="156">
        <f t="shared" si="16"/>
        <v>0</v>
      </c>
      <c r="BH190" s="156">
        <f t="shared" si="17"/>
        <v>0</v>
      </c>
      <c r="BI190" s="156">
        <f t="shared" si="18"/>
        <v>0</v>
      </c>
      <c r="BJ190" s="16" t="s">
        <v>88</v>
      </c>
      <c r="BK190" s="156">
        <f t="shared" si="19"/>
        <v>0</v>
      </c>
      <c r="BL190" s="16" t="s">
        <v>323</v>
      </c>
      <c r="BM190" s="155" t="s">
        <v>2047</v>
      </c>
    </row>
    <row r="191" spans="2:65" s="1" customFormat="1" ht="18">
      <c r="B191" s="31"/>
      <c r="D191" s="158" t="s">
        <v>597</v>
      </c>
      <c r="F191" s="195" t="s">
        <v>17429</v>
      </c>
      <c r="I191" s="196"/>
      <c r="L191" s="31"/>
      <c r="M191" s="197"/>
      <c r="T191" s="58"/>
      <c r="AT191" s="16" t="s">
        <v>597</v>
      </c>
      <c r="AU191" s="16" t="s">
        <v>88</v>
      </c>
    </row>
    <row r="192" spans="2:65" s="1" customFormat="1" ht="24.15" customHeight="1">
      <c r="B192" s="142"/>
      <c r="C192" s="179" t="s">
        <v>684</v>
      </c>
      <c r="D192" s="179" t="s">
        <v>454</v>
      </c>
      <c r="E192" s="180" t="s">
        <v>17430</v>
      </c>
      <c r="F192" s="181" t="s">
        <v>17431</v>
      </c>
      <c r="G192" s="182" t="s">
        <v>444</v>
      </c>
      <c r="H192" s="183">
        <v>11.04</v>
      </c>
      <c r="I192" s="184"/>
      <c r="J192" s="185">
        <f>ROUND(I192*H192,2)</f>
        <v>0</v>
      </c>
      <c r="K192" s="186"/>
      <c r="L192" s="187"/>
      <c r="M192" s="188" t="s">
        <v>1</v>
      </c>
      <c r="N192" s="189" t="s">
        <v>42</v>
      </c>
      <c r="P192" s="153">
        <f>O192*H192</f>
        <v>0</v>
      </c>
      <c r="Q192" s="153">
        <v>0.13</v>
      </c>
      <c r="R192" s="153">
        <f>Q192*H192</f>
        <v>1.4352</v>
      </c>
      <c r="S192" s="153">
        <v>0</v>
      </c>
      <c r="T192" s="154">
        <f>S192*H192</f>
        <v>0</v>
      </c>
      <c r="AR192" s="155" t="s">
        <v>356</v>
      </c>
      <c r="AT192" s="155" t="s">
        <v>454</v>
      </c>
      <c r="AU192" s="155" t="s">
        <v>88</v>
      </c>
      <c r="AY192" s="16" t="s">
        <v>317</v>
      </c>
      <c r="BE192" s="156">
        <f>IF(N192="základná",J192,0)</f>
        <v>0</v>
      </c>
      <c r="BF192" s="156">
        <f>IF(N192="znížená",J192,0)</f>
        <v>0</v>
      </c>
      <c r="BG192" s="156">
        <f>IF(N192="zákl. prenesená",J192,0)</f>
        <v>0</v>
      </c>
      <c r="BH192" s="156">
        <f>IF(N192="zníž. prenesená",J192,0)</f>
        <v>0</v>
      </c>
      <c r="BI192" s="156">
        <f>IF(N192="nulová",J192,0)</f>
        <v>0</v>
      </c>
      <c r="BJ192" s="16" t="s">
        <v>88</v>
      </c>
      <c r="BK192" s="156">
        <f>ROUND(I192*H192,2)</f>
        <v>0</v>
      </c>
      <c r="BL192" s="16" t="s">
        <v>323</v>
      </c>
      <c r="BM192" s="155" t="s">
        <v>2055</v>
      </c>
    </row>
    <row r="193" spans="2:65" s="1" customFormat="1" ht="18">
      <c r="B193" s="31"/>
      <c r="D193" s="158" t="s">
        <v>597</v>
      </c>
      <c r="F193" s="195" t="s">
        <v>17429</v>
      </c>
      <c r="I193" s="196"/>
      <c r="L193" s="31"/>
      <c r="M193" s="197"/>
      <c r="T193" s="58"/>
      <c r="AT193" s="16" t="s">
        <v>597</v>
      </c>
      <c r="AU193" s="16" t="s">
        <v>88</v>
      </c>
    </row>
    <row r="194" spans="2:65" s="1" customFormat="1" ht="44.25" customHeight="1">
      <c r="B194" s="142"/>
      <c r="C194" s="143" t="s">
        <v>786</v>
      </c>
      <c r="D194" s="143" t="s">
        <v>319</v>
      </c>
      <c r="E194" s="144" t="s">
        <v>17432</v>
      </c>
      <c r="F194" s="145" t="s">
        <v>17433</v>
      </c>
      <c r="G194" s="146" t="s">
        <v>444</v>
      </c>
      <c r="H194" s="147">
        <v>635.75</v>
      </c>
      <c r="I194" s="148"/>
      <c r="J194" s="149">
        <f t="shared" ref="J194:J199" si="20">ROUND(I194*H194,2)</f>
        <v>0</v>
      </c>
      <c r="K194" s="150"/>
      <c r="L194" s="31"/>
      <c r="M194" s="151" t="s">
        <v>1</v>
      </c>
      <c r="N194" s="152" t="s">
        <v>42</v>
      </c>
      <c r="P194" s="153">
        <f t="shared" ref="P194:P199" si="21">O194*H194</f>
        <v>0</v>
      </c>
      <c r="Q194" s="153">
        <v>0.112</v>
      </c>
      <c r="R194" s="153">
        <f t="shared" ref="R194:R199" si="22">Q194*H194</f>
        <v>71.204000000000008</v>
      </c>
      <c r="S194" s="153">
        <v>0</v>
      </c>
      <c r="T194" s="154">
        <f t="shared" ref="T194:T199" si="23">S194*H194</f>
        <v>0</v>
      </c>
      <c r="AR194" s="155" t="s">
        <v>323</v>
      </c>
      <c r="AT194" s="155" t="s">
        <v>319</v>
      </c>
      <c r="AU194" s="155" t="s">
        <v>88</v>
      </c>
      <c r="AY194" s="16" t="s">
        <v>317</v>
      </c>
      <c r="BE194" s="156">
        <f t="shared" ref="BE194:BE199" si="24">IF(N194="základná",J194,0)</f>
        <v>0</v>
      </c>
      <c r="BF194" s="156">
        <f t="shared" ref="BF194:BF199" si="25">IF(N194="znížená",J194,0)</f>
        <v>0</v>
      </c>
      <c r="BG194" s="156">
        <f t="shared" ref="BG194:BG199" si="26">IF(N194="zákl. prenesená",J194,0)</f>
        <v>0</v>
      </c>
      <c r="BH194" s="156">
        <f t="shared" ref="BH194:BH199" si="27">IF(N194="zníž. prenesená",J194,0)</f>
        <v>0</v>
      </c>
      <c r="BI194" s="156">
        <f t="shared" ref="BI194:BI199" si="28">IF(N194="nulová",J194,0)</f>
        <v>0</v>
      </c>
      <c r="BJ194" s="16" t="s">
        <v>88</v>
      </c>
      <c r="BK194" s="156">
        <f t="shared" ref="BK194:BK199" si="29">ROUND(I194*H194,2)</f>
        <v>0</v>
      </c>
      <c r="BL194" s="16" t="s">
        <v>323</v>
      </c>
      <c r="BM194" s="155" t="s">
        <v>2063</v>
      </c>
    </row>
    <row r="195" spans="2:65" s="1" customFormat="1" ht="24.15" customHeight="1">
      <c r="B195" s="142"/>
      <c r="C195" s="179" t="s">
        <v>687</v>
      </c>
      <c r="D195" s="179" t="s">
        <v>454</v>
      </c>
      <c r="E195" s="180" t="s">
        <v>17434</v>
      </c>
      <c r="F195" s="181" t="s">
        <v>17435</v>
      </c>
      <c r="G195" s="182" t="s">
        <v>444</v>
      </c>
      <c r="H195" s="183">
        <v>648.46500000000003</v>
      </c>
      <c r="I195" s="184"/>
      <c r="J195" s="185">
        <f t="shared" si="20"/>
        <v>0</v>
      </c>
      <c r="K195" s="186"/>
      <c r="L195" s="187"/>
      <c r="M195" s="188" t="s">
        <v>1</v>
      </c>
      <c r="N195" s="189" t="s">
        <v>42</v>
      </c>
      <c r="P195" s="153">
        <f t="shared" si="21"/>
        <v>0</v>
      </c>
      <c r="Q195" s="153">
        <v>0.108100005397361</v>
      </c>
      <c r="R195" s="153">
        <f t="shared" si="22"/>
        <v>70.099069999999713</v>
      </c>
      <c r="S195" s="153">
        <v>0</v>
      </c>
      <c r="T195" s="154">
        <f t="shared" si="23"/>
        <v>0</v>
      </c>
      <c r="AR195" s="155" t="s">
        <v>356</v>
      </c>
      <c r="AT195" s="155" t="s">
        <v>454</v>
      </c>
      <c r="AU195" s="155" t="s">
        <v>88</v>
      </c>
      <c r="AY195" s="16" t="s">
        <v>317</v>
      </c>
      <c r="BE195" s="156">
        <f t="shared" si="24"/>
        <v>0</v>
      </c>
      <c r="BF195" s="156">
        <f t="shared" si="25"/>
        <v>0</v>
      </c>
      <c r="BG195" s="156">
        <f t="shared" si="26"/>
        <v>0</v>
      </c>
      <c r="BH195" s="156">
        <f t="shared" si="27"/>
        <v>0</v>
      </c>
      <c r="BI195" s="156">
        <f t="shared" si="28"/>
        <v>0</v>
      </c>
      <c r="BJ195" s="16" t="s">
        <v>88</v>
      </c>
      <c r="BK195" s="156">
        <f t="shared" si="29"/>
        <v>0</v>
      </c>
      <c r="BL195" s="16" t="s">
        <v>323</v>
      </c>
      <c r="BM195" s="155" t="s">
        <v>2072</v>
      </c>
    </row>
    <row r="196" spans="2:65" s="1" customFormat="1" ht="24.15" customHeight="1">
      <c r="B196" s="142"/>
      <c r="C196" s="143" t="s">
        <v>789</v>
      </c>
      <c r="D196" s="143" t="s">
        <v>319</v>
      </c>
      <c r="E196" s="144" t="s">
        <v>17436</v>
      </c>
      <c r="F196" s="145" t="s">
        <v>17437</v>
      </c>
      <c r="G196" s="146" t="s">
        <v>484</v>
      </c>
      <c r="H196" s="147">
        <v>11.93</v>
      </c>
      <c r="I196" s="148"/>
      <c r="J196" s="149">
        <f t="shared" si="20"/>
        <v>0</v>
      </c>
      <c r="K196" s="150"/>
      <c r="L196" s="31"/>
      <c r="M196" s="151" t="s">
        <v>1</v>
      </c>
      <c r="N196" s="152" t="s">
        <v>42</v>
      </c>
      <c r="P196" s="153">
        <f t="shared" si="21"/>
        <v>0</v>
      </c>
      <c r="Q196" s="153">
        <v>0.20289019279128201</v>
      </c>
      <c r="R196" s="153">
        <f t="shared" si="22"/>
        <v>2.4204799999999942</v>
      </c>
      <c r="S196" s="153">
        <v>0</v>
      </c>
      <c r="T196" s="154">
        <f t="shared" si="23"/>
        <v>0</v>
      </c>
      <c r="AR196" s="155" t="s">
        <v>323</v>
      </c>
      <c r="AT196" s="155" t="s">
        <v>319</v>
      </c>
      <c r="AU196" s="155" t="s">
        <v>88</v>
      </c>
      <c r="AY196" s="16" t="s">
        <v>317</v>
      </c>
      <c r="BE196" s="156">
        <f t="shared" si="24"/>
        <v>0</v>
      </c>
      <c r="BF196" s="156">
        <f t="shared" si="25"/>
        <v>0</v>
      </c>
      <c r="BG196" s="156">
        <f t="shared" si="26"/>
        <v>0</v>
      </c>
      <c r="BH196" s="156">
        <f t="shared" si="27"/>
        <v>0</v>
      </c>
      <c r="BI196" s="156">
        <f t="shared" si="28"/>
        <v>0</v>
      </c>
      <c r="BJ196" s="16" t="s">
        <v>88</v>
      </c>
      <c r="BK196" s="156">
        <f t="shared" si="29"/>
        <v>0</v>
      </c>
      <c r="BL196" s="16" t="s">
        <v>323</v>
      </c>
      <c r="BM196" s="155" t="s">
        <v>2081</v>
      </c>
    </row>
    <row r="197" spans="2:65" s="1" customFormat="1" ht="21.75" customHeight="1">
      <c r="B197" s="142"/>
      <c r="C197" s="179" t="s">
        <v>561</v>
      </c>
      <c r="D197" s="179" t="s">
        <v>454</v>
      </c>
      <c r="E197" s="180" t="s">
        <v>17438</v>
      </c>
      <c r="F197" s="181" t="s">
        <v>17439</v>
      </c>
      <c r="G197" s="182" t="s">
        <v>467</v>
      </c>
      <c r="H197" s="183">
        <v>12</v>
      </c>
      <c r="I197" s="184"/>
      <c r="J197" s="185">
        <f t="shared" si="20"/>
        <v>0</v>
      </c>
      <c r="K197" s="186"/>
      <c r="L197" s="187"/>
      <c r="M197" s="188" t="s">
        <v>1</v>
      </c>
      <c r="N197" s="189" t="s">
        <v>42</v>
      </c>
      <c r="P197" s="153">
        <f t="shared" si="21"/>
        <v>0</v>
      </c>
      <c r="Q197" s="153">
        <v>1.6000000000000001E-3</v>
      </c>
      <c r="R197" s="153">
        <f t="shared" si="22"/>
        <v>1.9200000000000002E-2</v>
      </c>
      <c r="S197" s="153">
        <v>0</v>
      </c>
      <c r="T197" s="154">
        <f t="shared" si="23"/>
        <v>0</v>
      </c>
      <c r="AR197" s="155" t="s">
        <v>356</v>
      </c>
      <c r="AT197" s="155" t="s">
        <v>454</v>
      </c>
      <c r="AU197" s="155" t="s">
        <v>88</v>
      </c>
      <c r="AY197" s="16" t="s">
        <v>317</v>
      </c>
      <c r="BE197" s="156">
        <f t="shared" si="24"/>
        <v>0</v>
      </c>
      <c r="BF197" s="156">
        <f t="shared" si="25"/>
        <v>0</v>
      </c>
      <c r="BG197" s="156">
        <f t="shared" si="26"/>
        <v>0</v>
      </c>
      <c r="BH197" s="156">
        <f t="shared" si="27"/>
        <v>0</v>
      </c>
      <c r="BI197" s="156">
        <f t="shared" si="28"/>
        <v>0</v>
      </c>
      <c r="BJ197" s="16" t="s">
        <v>88</v>
      </c>
      <c r="BK197" s="156">
        <f t="shared" si="29"/>
        <v>0</v>
      </c>
      <c r="BL197" s="16" t="s">
        <v>323</v>
      </c>
      <c r="BM197" s="155" t="s">
        <v>768</v>
      </c>
    </row>
    <row r="198" spans="2:65" s="1" customFormat="1" ht="24.15" customHeight="1">
      <c r="B198" s="142"/>
      <c r="C198" s="179" t="s">
        <v>1571</v>
      </c>
      <c r="D198" s="179" t="s">
        <v>454</v>
      </c>
      <c r="E198" s="180" t="s">
        <v>17440</v>
      </c>
      <c r="F198" s="181" t="s">
        <v>17441</v>
      </c>
      <c r="G198" s="182" t="s">
        <v>467</v>
      </c>
      <c r="H198" s="183">
        <v>24</v>
      </c>
      <c r="I198" s="184"/>
      <c r="J198" s="185">
        <f t="shared" si="20"/>
        <v>0</v>
      </c>
      <c r="K198" s="186"/>
      <c r="L198" s="187"/>
      <c r="M198" s="188" t="s">
        <v>1</v>
      </c>
      <c r="N198" s="189" t="s">
        <v>42</v>
      </c>
      <c r="P198" s="153">
        <f t="shared" si="21"/>
        <v>0</v>
      </c>
      <c r="Q198" s="153">
        <v>1.3599999999999999E-2</v>
      </c>
      <c r="R198" s="153">
        <f t="shared" si="22"/>
        <v>0.32639999999999997</v>
      </c>
      <c r="S198" s="153">
        <v>0</v>
      </c>
      <c r="T198" s="154">
        <f t="shared" si="23"/>
        <v>0</v>
      </c>
      <c r="AR198" s="155" t="s">
        <v>356</v>
      </c>
      <c r="AT198" s="155" t="s">
        <v>454</v>
      </c>
      <c r="AU198" s="155" t="s">
        <v>88</v>
      </c>
      <c r="AY198" s="16" t="s">
        <v>317</v>
      </c>
      <c r="BE198" s="156">
        <f t="shared" si="24"/>
        <v>0</v>
      </c>
      <c r="BF198" s="156">
        <f t="shared" si="25"/>
        <v>0</v>
      </c>
      <c r="BG198" s="156">
        <f t="shared" si="26"/>
        <v>0</v>
      </c>
      <c r="BH198" s="156">
        <f t="shared" si="27"/>
        <v>0</v>
      </c>
      <c r="BI198" s="156">
        <f t="shared" si="28"/>
        <v>0</v>
      </c>
      <c r="BJ198" s="16" t="s">
        <v>88</v>
      </c>
      <c r="BK198" s="156">
        <f t="shared" si="29"/>
        <v>0</v>
      </c>
      <c r="BL198" s="16" t="s">
        <v>323</v>
      </c>
      <c r="BM198" s="155" t="s">
        <v>2096</v>
      </c>
    </row>
    <row r="199" spans="2:65" s="1" customFormat="1" ht="33" customHeight="1">
      <c r="B199" s="142"/>
      <c r="C199" s="179" t="s">
        <v>692</v>
      </c>
      <c r="D199" s="179" t="s">
        <v>454</v>
      </c>
      <c r="E199" s="180" t="s">
        <v>17442</v>
      </c>
      <c r="F199" s="181" t="s">
        <v>17443</v>
      </c>
      <c r="G199" s="182" t="s">
        <v>467</v>
      </c>
      <c r="H199" s="183">
        <v>1</v>
      </c>
      <c r="I199" s="184"/>
      <c r="J199" s="185">
        <f t="shared" si="20"/>
        <v>0</v>
      </c>
      <c r="K199" s="186"/>
      <c r="L199" s="187"/>
      <c r="M199" s="188" t="s">
        <v>1</v>
      </c>
      <c r="N199" s="189" t="s">
        <v>42</v>
      </c>
      <c r="P199" s="153">
        <f t="shared" si="21"/>
        <v>0</v>
      </c>
      <c r="Q199" s="153">
        <v>6.7000000000000004E-2</v>
      </c>
      <c r="R199" s="153">
        <f t="shared" si="22"/>
        <v>6.7000000000000004E-2</v>
      </c>
      <c r="S199" s="153">
        <v>0</v>
      </c>
      <c r="T199" s="154">
        <f t="shared" si="23"/>
        <v>0</v>
      </c>
      <c r="AR199" s="155" t="s">
        <v>356</v>
      </c>
      <c r="AT199" s="155" t="s">
        <v>454</v>
      </c>
      <c r="AU199" s="155" t="s">
        <v>88</v>
      </c>
      <c r="AY199" s="16" t="s">
        <v>317</v>
      </c>
      <c r="BE199" s="156">
        <f t="shared" si="24"/>
        <v>0</v>
      </c>
      <c r="BF199" s="156">
        <f t="shared" si="25"/>
        <v>0</v>
      </c>
      <c r="BG199" s="156">
        <f t="shared" si="26"/>
        <v>0</v>
      </c>
      <c r="BH199" s="156">
        <f t="shared" si="27"/>
        <v>0</v>
      </c>
      <c r="BI199" s="156">
        <f t="shared" si="28"/>
        <v>0</v>
      </c>
      <c r="BJ199" s="16" t="s">
        <v>88</v>
      </c>
      <c r="BK199" s="156">
        <f t="shared" si="29"/>
        <v>0</v>
      </c>
      <c r="BL199" s="16" t="s">
        <v>323</v>
      </c>
      <c r="BM199" s="155" t="s">
        <v>2104</v>
      </c>
    </row>
    <row r="200" spans="2:65" s="11" customFormat="1" ht="22.75" customHeight="1">
      <c r="B200" s="130"/>
      <c r="D200" s="131" t="s">
        <v>75</v>
      </c>
      <c r="E200" s="140" t="s">
        <v>356</v>
      </c>
      <c r="F200" s="140" t="s">
        <v>17444</v>
      </c>
      <c r="I200" s="133"/>
      <c r="J200" s="141">
        <f>BK200</f>
        <v>0</v>
      </c>
      <c r="L200" s="130"/>
      <c r="M200" s="135"/>
      <c r="P200" s="136">
        <f>SUM(P201:P208)</f>
        <v>0</v>
      </c>
      <c r="R200" s="136">
        <f>SUM(R201:R208)</f>
        <v>7.3202600000000011</v>
      </c>
      <c r="T200" s="137">
        <f>SUM(T201:T208)</f>
        <v>0</v>
      </c>
      <c r="AR200" s="131" t="s">
        <v>83</v>
      </c>
      <c r="AT200" s="138" t="s">
        <v>75</v>
      </c>
      <c r="AU200" s="138" t="s">
        <v>83</v>
      </c>
      <c r="AY200" s="131" t="s">
        <v>317</v>
      </c>
      <c r="BK200" s="139">
        <f>SUM(BK201:BK208)</f>
        <v>0</v>
      </c>
    </row>
    <row r="201" spans="2:65" s="1" customFormat="1" ht="24.15" customHeight="1">
      <c r="B201" s="142"/>
      <c r="C201" s="143" t="s">
        <v>1584</v>
      </c>
      <c r="D201" s="143" t="s">
        <v>319</v>
      </c>
      <c r="E201" s="144" t="s">
        <v>17445</v>
      </c>
      <c r="F201" s="145" t="s">
        <v>17446</v>
      </c>
      <c r="G201" s="146" t="s">
        <v>467</v>
      </c>
      <c r="H201" s="147">
        <v>1</v>
      </c>
      <c r="I201" s="148"/>
      <c r="J201" s="149">
        <f t="shared" ref="J201:J208" si="30">ROUND(I201*H201,2)</f>
        <v>0</v>
      </c>
      <c r="K201" s="150"/>
      <c r="L201" s="31"/>
      <c r="M201" s="151" t="s">
        <v>1</v>
      </c>
      <c r="N201" s="152" t="s">
        <v>42</v>
      </c>
      <c r="P201" s="153">
        <f t="shared" ref="P201:P208" si="31">O201*H201</f>
        <v>0</v>
      </c>
      <c r="Q201" s="153">
        <v>3.1700000000000001E-3</v>
      </c>
      <c r="R201" s="153">
        <f t="shared" ref="R201:R208" si="32">Q201*H201</f>
        <v>3.1700000000000001E-3</v>
      </c>
      <c r="S201" s="153">
        <v>0</v>
      </c>
      <c r="T201" s="154">
        <f t="shared" ref="T201:T208" si="33">S201*H201</f>
        <v>0</v>
      </c>
      <c r="AR201" s="155" t="s">
        <v>323</v>
      </c>
      <c r="AT201" s="155" t="s">
        <v>319</v>
      </c>
      <c r="AU201" s="155" t="s">
        <v>88</v>
      </c>
      <c r="AY201" s="16" t="s">
        <v>317</v>
      </c>
      <c r="BE201" s="156">
        <f t="shared" ref="BE201:BE208" si="34">IF(N201="základná",J201,0)</f>
        <v>0</v>
      </c>
      <c r="BF201" s="156">
        <f t="shared" ref="BF201:BF208" si="35">IF(N201="znížená",J201,0)</f>
        <v>0</v>
      </c>
      <c r="BG201" s="156">
        <f t="shared" ref="BG201:BG208" si="36">IF(N201="zákl. prenesená",J201,0)</f>
        <v>0</v>
      </c>
      <c r="BH201" s="156">
        <f t="shared" ref="BH201:BH208" si="37">IF(N201="zníž. prenesená",J201,0)</f>
        <v>0</v>
      </c>
      <c r="BI201" s="156">
        <f t="shared" ref="BI201:BI208" si="38">IF(N201="nulová",J201,0)</f>
        <v>0</v>
      </c>
      <c r="BJ201" s="16" t="s">
        <v>88</v>
      </c>
      <c r="BK201" s="156">
        <f t="shared" ref="BK201:BK208" si="39">ROUND(I201*H201,2)</f>
        <v>0</v>
      </c>
      <c r="BL201" s="16" t="s">
        <v>323</v>
      </c>
      <c r="BM201" s="155" t="s">
        <v>2112</v>
      </c>
    </row>
    <row r="202" spans="2:65" s="1" customFormat="1" ht="24.15" customHeight="1">
      <c r="B202" s="142"/>
      <c r="C202" s="143" t="s">
        <v>696</v>
      </c>
      <c r="D202" s="143" t="s">
        <v>319</v>
      </c>
      <c r="E202" s="144" t="s">
        <v>17447</v>
      </c>
      <c r="F202" s="145" t="s">
        <v>17448</v>
      </c>
      <c r="G202" s="146" t="s">
        <v>484</v>
      </c>
      <c r="H202" s="147">
        <v>5.5</v>
      </c>
      <c r="I202" s="148"/>
      <c r="J202" s="149">
        <f t="shared" si="30"/>
        <v>0</v>
      </c>
      <c r="K202" s="150"/>
      <c r="L202" s="31"/>
      <c r="M202" s="151" t="s">
        <v>1</v>
      </c>
      <c r="N202" s="152" t="s">
        <v>42</v>
      </c>
      <c r="P202" s="153">
        <f t="shared" si="31"/>
        <v>0</v>
      </c>
      <c r="Q202" s="153">
        <v>1.09090909090909E-5</v>
      </c>
      <c r="R202" s="153">
        <f t="shared" si="32"/>
        <v>5.9999999999999954E-5</v>
      </c>
      <c r="S202" s="153">
        <v>0</v>
      </c>
      <c r="T202" s="154">
        <f t="shared" si="33"/>
        <v>0</v>
      </c>
      <c r="AR202" s="155" t="s">
        <v>323</v>
      </c>
      <c r="AT202" s="155" t="s">
        <v>319</v>
      </c>
      <c r="AU202" s="155" t="s">
        <v>88</v>
      </c>
      <c r="AY202" s="16" t="s">
        <v>317</v>
      </c>
      <c r="BE202" s="156">
        <f t="shared" si="34"/>
        <v>0</v>
      </c>
      <c r="BF202" s="156">
        <f t="shared" si="35"/>
        <v>0</v>
      </c>
      <c r="BG202" s="156">
        <f t="shared" si="36"/>
        <v>0</v>
      </c>
      <c r="BH202" s="156">
        <f t="shared" si="37"/>
        <v>0</v>
      </c>
      <c r="BI202" s="156">
        <f t="shared" si="38"/>
        <v>0</v>
      </c>
      <c r="BJ202" s="16" t="s">
        <v>88</v>
      </c>
      <c r="BK202" s="156">
        <f t="shared" si="39"/>
        <v>0</v>
      </c>
      <c r="BL202" s="16" t="s">
        <v>323</v>
      </c>
      <c r="BM202" s="155" t="s">
        <v>2127</v>
      </c>
    </row>
    <row r="203" spans="2:65" s="1" customFormat="1" ht="37.75" customHeight="1">
      <c r="B203" s="142"/>
      <c r="C203" s="179" t="s">
        <v>1594</v>
      </c>
      <c r="D203" s="179" t="s">
        <v>454</v>
      </c>
      <c r="E203" s="180" t="s">
        <v>17449</v>
      </c>
      <c r="F203" s="181" t="s">
        <v>17450</v>
      </c>
      <c r="G203" s="182" t="s">
        <v>467</v>
      </c>
      <c r="H203" s="183">
        <v>1.1000000000000001</v>
      </c>
      <c r="I203" s="184"/>
      <c r="J203" s="185">
        <f t="shared" si="30"/>
        <v>0</v>
      </c>
      <c r="K203" s="186"/>
      <c r="L203" s="187"/>
      <c r="M203" s="188" t="s">
        <v>1</v>
      </c>
      <c r="N203" s="189" t="s">
        <v>42</v>
      </c>
      <c r="P203" s="153">
        <f t="shared" si="31"/>
        <v>0</v>
      </c>
      <c r="Q203" s="153">
        <v>2.1090909090909101E-2</v>
      </c>
      <c r="R203" s="153">
        <f t="shared" si="32"/>
        <v>2.3200000000000012E-2</v>
      </c>
      <c r="S203" s="153">
        <v>0</v>
      </c>
      <c r="T203" s="154">
        <f t="shared" si="33"/>
        <v>0</v>
      </c>
      <c r="AR203" s="155" t="s">
        <v>356</v>
      </c>
      <c r="AT203" s="155" t="s">
        <v>454</v>
      </c>
      <c r="AU203" s="155" t="s">
        <v>88</v>
      </c>
      <c r="AY203" s="16" t="s">
        <v>317</v>
      </c>
      <c r="BE203" s="156">
        <f t="shared" si="34"/>
        <v>0</v>
      </c>
      <c r="BF203" s="156">
        <f t="shared" si="35"/>
        <v>0</v>
      </c>
      <c r="BG203" s="156">
        <f t="shared" si="36"/>
        <v>0</v>
      </c>
      <c r="BH203" s="156">
        <f t="shared" si="37"/>
        <v>0</v>
      </c>
      <c r="BI203" s="156">
        <f t="shared" si="38"/>
        <v>0</v>
      </c>
      <c r="BJ203" s="16" t="s">
        <v>88</v>
      </c>
      <c r="BK203" s="156">
        <f t="shared" si="39"/>
        <v>0</v>
      </c>
      <c r="BL203" s="16" t="s">
        <v>323</v>
      </c>
      <c r="BM203" s="155" t="s">
        <v>2138</v>
      </c>
    </row>
    <row r="204" spans="2:65" s="1" customFormat="1" ht="16.5" customHeight="1">
      <c r="B204" s="142"/>
      <c r="C204" s="143" t="s">
        <v>699</v>
      </c>
      <c r="D204" s="143" t="s">
        <v>319</v>
      </c>
      <c r="E204" s="144" t="s">
        <v>17451</v>
      </c>
      <c r="F204" s="145" t="s">
        <v>17452</v>
      </c>
      <c r="G204" s="146" t="s">
        <v>467</v>
      </c>
      <c r="H204" s="147">
        <v>1</v>
      </c>
      <c r="I204" s="148"/>
      <c r="J204" s="149">
        <f t="shared" si="30"/>
        <v>0</v>
      </c>
      <c r="K204" s="150"/>
      <c r="L204" s="31"/>
      <c r="M204" s="151" t="s">
        <v>1</v>
      </c>
      <c r="N204" s="152" t="s">
        <v>42</v>
      </c>
      <c r="P204" s="153">
        <f t="shared" si="31"/>
        <v>0</v>
      </c>
      <c r="Q204" s="153">
        <v>6.9999999999999994E-5</v>
      </c>
      <c r="R204" s="153">
        <f t="shared" si="32"/>
        <v>6.9999999999999994E-5</v>
      </c>
      <c r="S204" s="153">
        <v>0</v>
      </c>
      <c r="T204" s="154">
        <f t="shared" si="33"/>
        <v>0</v>
      </c>
      <c r="AR204" s="155" t="s">
        <v>323</v>
      </c>
      <c r="AT204" s="155" t="s">
        <v>319</v>
      </c>
      <c r="AU204" s="155" t="s">
        <v>88</v>
      </c>
      <c r="AY204" s="16" t="s">
        <v>317</v>
      </c>
      <c r="BE204" s="156">
        <f t="shared" si="34"/>
        <v>0</v>
      </c>
      <c r="BF204" s="156">
        <f t="shared" si="35"/>
        <v>0</v>
      </c>
      <c r="BG204" s="156">
        <f t="shared" si="36"/>
        <v>0</v>
      </c>
      <c r="BH204" s="156">
        <f t="shared" si="37"/>
        <v>0</v>
      </c>
      <c r="BI204" s="156">
        <f t="shared" si="38"/>
        <v>0</v>
      </c>
      <c r="BJ204" s="16" t="s">
        <v>88</v>
      </c>
      <c r="BK204" s="156">
        <f t="shared" si="39"/>
        <v>0</v>
      </c>
      <c r="BL204" s="16" t="s">
        <v>323</v>
      </c>
      <c r="BM204" s="155" t="s">
        <v>2148</v>
      </c>
    </row>
    <row r="205" spans="2:65" s="1" customFormat="1" ht="24.15" customHeight="1">
      <c r="B205" s="142"/>
      <c r="C205" s="179" t="s">
        <v>1642</v>
      </c>
      <c r="D205" s="179" t="s">
        <v>454</v>
      </c>
      <c r="E205" s="180" t="s">
        <v>17453</v>
      </c>
      <c r="F205" s="181" t="s">
        <v>17454</v>
      </c>
      <c r="G205" s="182" t="s">
        <v>467</v>
      </c>
      <c r="H205" s="183">
        <v>1</v>
      </c>
      <c r="I205" s="184"/>
      <c r="J205" s="185">
        <f t="shared" si="30"/>
        <v>0</v>
      </c>
      <c r="K205" s="186"/>
      <c r="L205" s="187"/>
      <c r="M205" s="188" t="s">
        <v>1</v>
      </c>
      <c r="N205" s="189" t="s">
        <v>42</v>
      </c>
      <c r="P205" s="153">
        <f t="shared" si="31"/>
        <v>0</v>
      </c>
      <c r="Q205" s="153">
        <v>1.25E-3</v>
      </c>
      <c r="R205" s="153">
        <f t="shared" si="32"/>
        <v>1.25E-3</v>
      </c>
      <c r="S205" s="153">
        <v>0</v>
      </c>
      <c r="T205" s="154">
        <f t="shared" si="33"/>
        <v>0</v>
      </c>
      <c r="AR205" s="155" t="s">
        <v>356</v>
      </c>
      <c r="AT205" s="155" t="s">
        <v>454</v>
      </c>
      <c r="AU205" s="155" t="s">
        <v>88</v>
      </c>
      <c r="AY205" s="16" t="s">
        <v>317</v>
      </c>
      <c r="BE205" s="156">
        <f t="shared" si="34"/>
        <v>0</v>
      </c>
      <c r="BF205" s="156">
        <f t="shared" si="35"/>
        <v>0</v>
      </c>
      <c r="BG205" s="156">
        <f t="shared" si="36"/>
        <v>0</v>
      </c>
      <c r="BH205" s="156">
        <f t="shared" si="37"/>
        <v>0</v>
      </c>
      <c r="BI205" s="156">
        <f t="shared" si="38"/>
        <v>0</v>
      </c>
      <c r="BJ205" s="16" t="s">
        <v>88</v>
      </c>
      <c r="BK205" s="156">
        <f t="shared" si="39"/>
        <v>0</v>
      </c>
      <c r="BL205" s="16" t="s">
        <v>323</v>
      </c>
      <c r="BM205" s="155" t="s">
        <v>2158</v>
      </c>
    </row>
    <row r="206" spans="2:65" s="1" customFormat="1" ht="24.15" customHeight="1">
      <c r="B206" s="142"/>
      <c r="C206" s="143" t="s">
        <v>702</v>
      </c>
      <c r="D206" s="143" t="s">
        <v>319</v>
      </c>
      <c r="E206" s="144" t="s">
        <v>17455</v>
      </c>
      <c r="F206" s="145" t="s">
        <v>17456</v>
      </c>
      <c r="G206" s="146" t="s">
        <v>467</v>
      </c>
      <c r="H206" s="147">
        <v>15</v>
      </c>
      <c r="I206" s="148"/>
      <c r="J206" s="149">
        <f t="shared" si="30"/>
        <v>0</v>
      </c>
      <c r="K206" s="150"/>
      <c r="L206" s="31"/>
      <c r="M206" s="151" t="s">
        <v>1</v>
      </c>
      <c r="N206" s="152" t="s">
        <v>42</v>
      </c>
      <c r="P206" s="153">
        <f t="shared" si="31"/>
        <v>0</v>
      </c>
      <c r="Q206" s="153">
        <v>0.34099000000000002</v>
      </c>
      <c r="R206" s="153">
        <f t="shared" si="32"/>
        <v>5.1148500000000006</v>
      </c>
      <c r="S206" s="153">
        <v>0</v>
      </c>
      <c r="T206" s="154">
        <f t="shared" si="33"/>
        <v>0</v>
      </c>
      <c r="AR206" s="155" t="s">
        <v>323</v>
      </c>
      <c r="AT206" s="155" t="s">
        <v>319</v>
      </c>
      <c r="AU206" s="155" t="s">
        <v>88</v>
      </c>
      <c r="AY206" s="16" t="s">
        <v>317</v>
      </c>
      <c r="BE206" s="156">
        <f t="shared" si="34"/>
        <v>0</v>
      </c>
      <c r="BF206" s="156">
        <f t="shared" si="35"/>
        <v>0</v>
      </c>
      <c r="BG206" s="156">
        <f t="shared" si="36"/>
        <v>0</v>
      </c>
      <c r="BH206" s="156">
        <f t="shared" si="37"/>
        <v>0</v>
      </c>
      <c r="BI206" s="156">
        <f t="shared" si="38"/>
        <v>0</v>
      </c>
      <c r="BJ206" s="16" t="s">
        <v>88</v>
      </c>
      <c r="BK206" s="156">
        <f t="shared" si="39"/>
        <v>0</v>
      </c>
      <c r="BL206" s="16" t="s">
        <v>323</v>
      </c>
      <c r="BM206" s="155" t="s">
        <v>2171</v>
      </c>
    </row>
    <row r="207" spans="2:65" s="1" customFormat="1" ht="33" customHeight="1">
      <c r="B207" s="142"/>
      <c r="C207" s="179" t="s">
        <v>1658</v>
      </c>
      <c r="D207" s="179" t="s">
        <v>454</v>
      </c>
      <c r="E207" s="180" t="s">
        <v>17457</v>
      </c>
      <c r="F207" s="181" t="s">
        <v>17458</v>
      </c>
      <c r="G207" s="182" t="s">
        <v>467</v>
      </c>
      <c r="H207" s="183">
        <v>15</v>
      </c>
      <c r="I207" s="184"/>
      <c r="J207" s="185">
        <f t="shared" si="30"/>
        <v>0</v>
      </c>
      <c r="K207" s="186"/>
      <c r="L207" s="187"/>
      <c r="M207" s="188" t="s">
        <v>1</v>
      </c>
      <c r="N207" s="189" t="s">
        <v>42</v>
      </c>
      <c r="P207" s="153">
        <f t="shared" si="31"/>
        <v>0</v>
      </c>
      <c r="Q207" s="153">
        <v>3.5700000000000003E-2</v>
      </c>
      <c r="R207" s="153">
        <f t="shared" si="32"/>
        <v>0.53550000000000009</v>
      </c>
      <c r="S207" s="153">
        <v>0</v>
      </c>
      <c r="T207" s="154">
        <f t="shared" si="33"/>
        <v>0</v>
      </c>
      <c r="AR207" s="155" t="s">
        <v>356</v>
      </c>
      <c r="AT207" s="155" t="s">
        <v>454</v>
      </c>
      <c r="AU207" s="155" t="s">
        <v>88</v>
      </c>
      <c r="AY207" s="16" t="s">
        <v>317</v>
      </c>
      <c r="BE207" s="156">
        <f t="shared" si="34"/>
        <v>0</v>
      </c>
      <c r="BF207" s="156">
        <f t="shared" si="35"/>
        <v>0</v>
      </c>
      <c r="BG207" s="156">
        <f t="shared" si="36"/>
        <v>0</v>
      </c>
      <c r="BH207" s="156">
        <f t="shared" si="37"/>
        <v>0</v>
      </c>
      <c r="BI207" s="156">
        <f t="shared" si="38"/>
        <v>0</v>
      </c>
      <c r="BJ207" s="16" t="s">
        <v>88</v>
      </c>
      <c r="BK207" s="156">
        <f t="shared" si="39"/>
        <v>0</v>
      </c>
      <c r="BL207" s="16" t="s">
        <v>323</v>
      </c>
      <c r="BM207" s="155" t="s">
        <v>2180</v>
      </c>
    </row>
    <row r="208" spans="2:65" s="1" customFormat="1" ht="24.15" customHeight="1">
      <c r="B208" s="142"/>
      <c r="C208" s="143" t="s">
        <v>706</v>
      </c>
      <c r="D208" s="143" t="s">
        <v>319</v>
      </c>
      <c r="E208" s="144" t="s">
        <v>17459</v>
      </c>
      <c r="F208" s="145" t="s">
        <v>17460</v>
      </c>
      <c r="G208" s="146" t="s">
        <v>467</v>
      </c>
      <c r="H208" s="147">
        <v>4</v>
      </c>
      <c r="I208" s="148"/>
      <c r="J208" s="149">
        <f t="shared" si="30"/>
        <v>0</v>
      </c>
      <c r="K208" s="150"/>
      <c r="L208" s="31"/>
      <c r="M208" s="151" t="s">
        <v>1</v>
      </c>
      <c r="N208" s="152" t="s">
        <v>42</v>
      </c>
      <c r="P208" s="153">
        <f t="shared" si="31"/>
        <v>0</v>
      </c>
      <c r="Q208" s="153">
        <v>0.41054000000000002</v>
      </c>
      <c r="R208" s="153">
        <f t="shared" si="32"/>
        <v>1.6421600000000001</v>
      </c>
      <c r="S208" s="153">
        <v>0</v>
      </c>
      <c r="T208" s="154">
        <f t="shared" si="33"/>
        <v>0</v>
      </c>
      <c r="AR208" s="155" t="s">
        <v>323</v>
      </c>
      <c r="AT208" s="155" t="s">
        <v>319</v>
      </c>
      <c r="AU208" s="155" t="s">
        <v>88</v>
      </c>
      <c r="AY208" s="16" t="s">
        <v>317</v>
      </c>
      <c r="BE208" s="156">
        <f t="shared" si="34"/>
        <v>0</v>
      </c>
      <c r="BF208" s="156">
        <f t="shared" si="35"/>
        <v>0</v>
      </c>
      <c r="BG208" s="156">
        <f t="shared" si="36"/>
        <v>0</v>
      </c>
      <c r="BH208" s="156">
        <f t="shared" si="37"/>
        <v>0</v>
      </c>
      <c r="BI208" s="156">
        <f t="shared" si="38"/>
        <v>0</v>
      </c>
      <c r="BJ208" s="16" t="s">
        <v>88</v>
      </c>
      <c r="BK208" s="156">
        <f t="shared" si="39"/>
        <v>0</v>
      </c>
      <c r="BL208" s="16" t="s">
        <v>323</v>
      </c>
      <c r="BM208" s="155" t="s">
        <v>2189</v>
      </c>
    </row>
    <row r="209" spans="2:65" s="11" customFormat="1" ht="22.75" customHeight="1">
      <c r="B209" s="130"/>
      <c r="D209" s="131" t="s">
        <v>75</v>
      </c>
      <c r="E209" s="140" t="s">
        <v>361</v>
      </c>
      <c r="F209" s="140" t="s">
        <v>17461</v>
      </c>
      <c r="I209" s="133"/>
      <c r="J209" s="141">
        <f>BK209</f>
        <v>0</v>
      </c>
      <c r="L209" s="130"/>
      <c r="M209" s="135"/>
      <c r="P209" s="136">
        <f>SUM(P210:P273)</f>
        <v>0</v>
      </c>
      <c r="R209" s="136">
        <f>SUM(R210:R273)</f>
        <v>843.62217000000055</v>
      </c>
      <c r="T209" s="137">
        <f>SUM(T210:T273)</f>
        <v>0</v>
      </c>
      <c r="AR209" s="131" t="s">
        <v>83</v>
      </c>
      <c r="AT209" s="138" t="s">
        <v>75</v>
      </c>
      <c r="AU209" s="138" t="s">
        <v>83</v>
      </c>
      <c r="AY209" s="131" t="s">
        <v>317</v>
      </c>
      <c r="BK209" s="139">
        <f>SUM(BK210:BK273)</f>
        <v>0</v>
      </c>
    </row>
    <row r="210" spans="2:65" s="1" customFormat="1" ht="37.75" customHeight="1">
      <c r="B210" s="142"/>
      <c r="C210" s="143" t="s">
        <v>1670</v>
      </c>
      <c r="D210" s="143" t="s">
        <v>319</v>
      </c>
      <c r="E210" s="144" t="s">
        <v>17462</v>
      </c>
      <c r="F210" s="145" t="s">
        <v>17463</v>
      </c>
      <c r="G210" s="146" t="s">
        <v>484</v>
      </c>
      <c r="H210" s="147">
        <v>70.599999999999994</v>
      </c>
      <c r="I210" s="148"/>
      <c r="J210" s="149">
        <f t="shared" ref="J210:J241" si="40">ROUND(I210*H210,2)</f>
        <v>0</v>
      </c>
      <c r="K210" s="150"/>
      <c r="L210" s="31"/>
      <c r="M210" s="151" t="s">
        <v>1</v>
      </c>
      <c r="N210" s="152" t="s">
        <v>42</v>
      </c>
      <c r="P210" s="153">
        <f t="shared" ref="P210:P241" si="41">O210*H210</f>
        <v>0</v>
      </c>
      <c r="Q210" s="153">
        <v>0</v>
      </c>
      <c r="R210" s="153">
        <f t="shared" ref="R210:R241" si="42">Q210*H210</f>
        <v>0</v>
      </c>
      <c r="S210" s="153">
        <v>0</v>
      </c>
      <c r="T210" s="154">
        <f t="shared" ref="T210:T241" si="43">S210*H210</f>
        <v>0</v>
      </c>
      <c r="AR210" s="155" t="s">
        <v>323</v>
      </c>
      <c r="AT210" s="155" t="s">
        <v>319</v>
      </c>
      <c r="AU210" s="155" t="s">
        <v>88</v>
      </c>
      <c r="AY210" s="16" t="s">
        <v>317</v>
      </c>
      <c r="BE210" s="156">
        <f t="shared" ref="BE210:BE241" si="44">IF(N210="základná",J210,0)</f>
        <v>0</v>
      </c>
      <c r="BF210" s="156">
        <f t="shared" ref="BF210:BF241" si="45">IF(N210="znížená",J210,0)</f>
        <v>0</v>
      </c>
      <c r="BG210" s="156">
        <f t="shared" ref="BG210:BG241" si="46">IF(N210="zákl. prenesená",J210,0)</f>
        <v>0</v>
      </c>
      <c r="BH210" s="156">
        <f t="shared" ref="BH210:BH241" si="47">IF(N210="zníž. prenesená",J210,0)</f>
        <v>0</v>
      </c>
      <c r="BI210" s="156">
        <f t="shared" ref="BI210:BI241" si="48">IF(N210="nulová",J210,0)</f>
        <v>0</v>
      </c>
      <c r="BJ210" s="16" t="s">
        <v>88</v>
      </c>
      <c r="BK210" s="156">
        <f t="shared" ref="BK210:BK241" si="49">ROUND(I210*H210,2)</f>
        <v>0</v>
      </c>
      <c r="BL210" s="16" t="s">
        <v>323</v>
      </c>
      <c r="BM210" s="155" t="s">
        <v>2199</v>
      </c>
    </row>
    <row r="211" spans="2:65" s="1" customFormat="1" ht="24.15" customHeight="1">
      <c r="B211" s="142"/>
      <c r="C211" s="179" t="s">
        <v>709</v>
      </c>
      <c r="D211" s="179" t="s">
        <v>454</v>
      </c>
      <c r="E211" s="180" t="s">
        <v>17464</v>
      </c>
      <c r="F211" s="181" t="s">
        <v>17465</v>
      </c>
      <c r="G211" s="182" t="s">
        <v>484</v>
      </c>
      <c r="H211" s="183">
        <v>70.599999999999994</v>
      </c>
      <c r="I211" s="184"/>
      <c r="J211" s="185">
        <f t="shared" si="40"/>
        <v>0</v>
      </c>
      <c r="K211" s="186"/>
      <c r="L211" s="187"/>
      <c r="M211" s="188" t="s">
        <v>1</v>
      </c>
      <c r="N211" s="189" t="s">
        <v>42</v>
      </c>
      <c r="P211" s="153">
        <f t="shared" si="41"/>
        <v>0</v>
      </c>
      <c r="Q211" s="153">
        <v>1.2500000000000001E-2</v>
      </c>
      <c r="R211" s="153">
        <f t="shared" si="42"/>
        <v>0.88249999999999995</v>
      </c>
      <c r="S211" s="153">
        <v>0</v>
      </c>
      <c r="T211" s="154">
        <f t="shared" si="43"/>
        <v>0</v>
      </c>
      <c r="AR211" s="155" t="s">
        <v>356</v>
      </c>
      <c r="AT211" s="155" t="s">
        <v>454</v>
      </c>
      <c r="AU211" s="155" t="s">
        <v>88</v>
      </c>
      <c r="AY211" s="16" t="s">
        <v>317</v>
      </c>
      <c r="BE211" s="156">
        <f t="shared" si="44"/>
        <v>0</v>
      </c>
      <c r="BF211" s="156">
        <f t="shared" si="45"/>
        <v>0</v>
      </c>
      <c r="BG211" s="156">
        <f t="shared" si="46"/>
        <v>0</v>
      </c>
      <c r="BH211" s="156">
        <f t="shared" si="47"/>
        <v>0</v>
      </c>
      <c r="BI211" s="156">
        <f t="shared" si="48"/>
        <v>0</v>
      </c>
      <c r="BJ211" s="16" t="s">
        <v>88</v>
      </c>
      <c r="BK211" s="156">
        <f t="shared" si="49"/>
        <v>0</v>
      </c>
      <c r="BL211" s="16" t="s">
        <v>323</v>
      </c>
      <c r="BM211" s="155" t="s">
        <v>2209</v>
      </c>
    </row>
    <row r="212" spans="2:65" s="1" customFormat="1" ht="33" customHeight="1">
      <c r="B212" s="142"/>
      <c r="C212" s="143" t="s">
        <v>1678</v>
      </c>
      <c r="D212" s="143" t="s">
        <v>319</v>
      </c>
      <c r="E212" s="144" t="s">
        <v>17466</v>
      </c>
      <c r="F212" s="145" t="s">
        <v>17467</v>
      </c>
      <c r="G212" s="146" t="s">
        <v>467</v>
      </c>
      <c r="H212" s="147">
        <v>77</v>
      </c>
      <c r="I212" s="148"/>
      <c r="J212" s="149">
        <f t="shared" si="40"/>
        <v>0</v>
      </c>
      <c r="K212" s="150"/>
      <c r="L212" s="31"/>
      <c r="M212" s="151" t="s">
        <v>1</v>
      </c>
      <c r="N212" s="152" t="s">
        <v>42</v>
      </c>
      <c r="P212" s="153">
        <f t="shared" si="41"/>
        <v>0</v>
      </c>
      <c r="Q212" s="153">
        <v>0.22684000000000001</v>
      </c>
      <c r="R212" s="153">
        <f t="shared" si="42"/>
        <v>17.46668</v>
      </c>
      <c r="S212" s="153">
        <v>0</v>
      </c>
      <c r="T212" s="154">
        <f t="shared" si="43"/>
        <v>0</v>
      </c>
      <c r="AR212" s="155" t="s">
        <v>323</v>
      </c>
      <c r="AT212" s="155" t="s">
        <v>319</v>
      </c>
      <c r="AU212" s="155" t="s">
        <v>88</v>
      </c>
      <c r="AY212" s="16" t="s">
        <v>317</v>
      </c>
      <c r="BE212" s="156">
        <f t="shared" si="44"/>
        <v>0</v>
      </c>
      <c r="BF212" s="156">
        <f t="shared" si="45"/>
        <v>0</v>
      </c>
      <c r="BG212" s="156">
        <f t="shared" si="46"/>
        <v>0</v>
      </c>
      <c r="BH212" s="156">
        <f t="shared" si="47"/>
        <v>0</v>
      </c>
      <c r="BI212" s="156">
        <f t="shared" si="48"/>
        <v>0</v>
      </c>
      <c r="BJ212" s="16" t="s">
        <v>88</v>
      </c>
      <c r="BK212" s="156">
        <f t="shared" si="49"/>
        <v>0</v>
      </c>
      <c r="BL212" s="16" t="s">
        <v>323</v>
      </c>
      <c r="BM212" s="155" t="s">
        <v>2218</v>
      </c>
    </row>
    <row r="213" spans="2:65" s="1" customFormat="1" ht="24.15" customHeight="1">
      <c r="B213" s="142"/>
      <c r="C213" s="143" t="s">
        <v>715</v>
      </c>
      <c r="D213" s="143" t="s">
        <v>319</v>
      </c>
      <c r="E213" s="144" t="s">
        <v>17468</v>
      </c>
      <c r="F213" s="145" t="s">
        <v>17469</v>
      </c>
      <c r="G213" s="146" t="s">
        <v>467</v>
      </c>
      <c r="H213" s="147">
        <v>10</v>
      </c>
      <c r="I213" s="148"/>
      <c r="J213" s="149">
        <f t="shared" si="40"/>
        <v>0</v>
      </c>
      <c r="K213" s="150"/>
      <c r="L213" s="31"/>
      <c r="M213" s="151" t="s">
        <v>1</v>
      </c>
      <c r="N213" s="152" t="s">
        <v>42</v>
      </c>
      <c r="P213" s="153">
        <f t="shared" si="41"/>
        <v>0</v>
      </c>
      <c r="Q213" s="153">
        <v>0</v>
      </c>
      <c r="R213" s="153">
        <f t="shared" si="42"/>
        <v>0</v>
      </c>
      <c r="S213" s="153">
        <v>0</v>
      </c>
      <c r="T213" s="154">
        <f t="shared" si="43"/>
        <v>0</v>
      </c>
      <c r="AR213" s="155" t="s">
        <v>323</v>
      </c>
      <c r="AT213" s="155" t="s">
        <v>319</v>
      </c>
      <c r="AU213" s="155" t="s">
        <v>88</v>
      </c>
      <c r="AY213" s="16" t="s">
        <v>317</v>
      </c>
      <c r="BE213" s="156">
        <f t="shared" si="44"/>
        <v>0</v>
      </c>
      <c r="BF213" s="156">
        <f t="shared" si="45"/>
        <v>0</v>
      </c>
      <c r="BG213" s="156">
        <f t="shared" si="46"/>
        <v>0</v>
      </c>
      <c r="BH213" s="156">
        <f t="shared" si="47"/>
        <v>0</v>
      </c>
      <c r="BI213" s="156">
        <f t="shared" si="48"/>
        <v>0</v>
      </c>
      <c r="BJ213" s="16" t="s">
        <v>88</v>
      </c>
      <c r="BK213" s="156">
        <f t="shared" si="49"/>
        <v>0</v>
      </c>
      <c r="BL213" s="16" t="s">
        <v>323</v>
      </c>
      <c r="BM213" s="155" t="s">
        <v>2225</v>
      </c>
    </row>
    <row r="214" spans="2:65" s="1" customFormat="1" ht="33" customHeight="1">
      <c r="B214" s="142"/>
      <c r="C214" s="179" t="s">
        <v>1688</v>
      </c>
      <c r="D214" s="179" t="s">
        <v>454</v>
      </c>
      <c r="E214" s="180" t="s">
        <v>17470</v>
      </c>
      <c r="F214" s="181" t="s">
        <v>17471</v>
      </c>
      <c r="G214" s="182" t="s">
        <v>467</v>
      </c>
      <c r="H214" s="183">
        <v>4</v>
      </c>
      <c r="I214" s="184"/>
      <c r="J214" s="185">
        <f t="shared" si="40"/>
        <v>0</v>
      </c>
      <c r="K214" s="186"/>
      <c r="L214" s="187"/>
      <c r="M214" s="188" t="s">
        <v>1</v>
      </c>
      <c r="N214" s="189" t="s">
        <v>42</v>
      </c>
      <c r="P214" s="153">
        <f t="shared" si="41"/>
        <v>0</v>
      </c>
      <c r="Q214" s="153">
        <v>9.3000000000000005E-4</v>
      </c>
      <c r="R214" s="153">
        <f t="shared" si="42"/>
        <v>3.7200000000000002E-3</v>
      </c>
      <c r="S214" s="153">
        <v>0</v>
      </c>
      <c r="T214" s="154">
        <f t="shared" si="43"/>
        <v>0</v>
      </c>
      <c r="AR214" s="155" t="s">
        <v>356</v>
      </c>
      <c r="AT214" s="155" t="s">
        <v>454</v>
      </c>
      <c r="AU214" s="155" t="s">
        <v>88</v>
      </c>
      <c r="AY214" s="16" t="s">
        <v>317</v>
      </c>
      <c r="BE214" s="156">
        <f t="shared" si="44"/>
        <v>0</v>
      </c>
      <c r="BF214" s="156">
        <f t="shared" si="45"/>
        <v>0</v>
      </c>
      <c r="BG214" s="156">
        <f t="shared" si="46"/>
        <v>0</v>
      </c>
      <c r="BH214" s="156">
        <f t="shared" si="47"/>
        <v>0</v>
      </c>
      <c r="BI214" s="156">
        <f t="shared" si="48"/>
        <v>0</v>
      </c>
      <c r="BJ214" s="16" t="s">
        <v>88</v>
      </c>
      <c r="BK214" s="156">
        <f t="shared" si="49"/>
        <v>0</v>
      </c>
      <c r="BL214" s="16" t="s">
        <v>323</v>
      </c>
      <c r="BM214" s="155" t="s">
        <v>2230</v>
      </c>
    </row>
    <row r="215" spans="2:65" s="1" customFormat="1" ht="37.75" customHeight="1">
      <c r="B215" s="142"/>
      <c r="C215" s="179" t="s">
        <v>719</v>
      </c>
      <c r="D215" s="179" t="s">
        <v>454</v>
      </c>
      <c r="E215" s="180" t="s">
        <v>17472</v>
      </c>
      <c r="F215" s="181" t="s">
        <v>17473</v>
      </c>
      <c r="G215" s="182" t="s">
        <v>467</v>
      </c>
      <c r="H215" s="183">
        <v>1</v>
      </c>
      <c r="I215" s="184"/>
      <c r="J215" s="185">
        <f t="shared" si="40"/>
        <v>0</v>
      </c>
      <c r="K215" s="186"/>
      <c r="L215" s="187"/>
      <c r="M215" s="188" t="s">
        <v>1</v>
      </c>
      <c r="N215" s="189" t="s">
        <v>42</v>
      </c>
      <c r="P215" s="153">
        <f t="shared" si="41"/>
        <v>0</v>
      </c>
      <c r="Q215" s="153">
        <v>3.5000000000000001E-3</v>
      </c>
      <c r="R215" s="153">
        <f t="shared" si="42"/>
        <v>3.5000000000000001E-3</v>
      </c>
      <c r="S215" s="153">
        <v>0</v>
      </c>
      <c r="T215" s="154">
        <f t="shared" si="43"/>
        <v>0</v>
      </c>
      <c r="AR215" s="155" t="s">
        <v>356</v>
      </c>
      <c r="AT215" s="155" t="s">
        <v>454</v>
      </c>
      <c r="AU215" s="155" t="s">
        <v>88</v>
      </c>
      <c r="AY215" s="16" t="s">
        <v>317</v>
      </c>
      <c r="BE215" s="156">
        <f t="shared" si="44"/>
        <v>0</v>
      </c>
      <c r="BF215" s="156">
        <f t="shared" si="45"/>
        <v>0</v>
      </c>
      <c r="BG215" s="156">
        <f t="shared" si="46"/>
        <v>0</v>
      </c>
      <c r="BH215" s="156">
        <f t="shared" si="47"/>
        <v>0</v>
      </c>
      <c r="BI215" s="156">
        <f t="shared" si="48"/>
        <v>0</v>
      </c>
      <c r="BJ215" s="16" t="s">
        <v>88</v>
      </c>
      <c r="BK215" s="156">
        <f t="shared" si="49"/>
        <v>0</v>
      </c>
      <c r="BL215" s="16" t="s">
        <v>323</v>
      </c>
      <c r="BM215" s="155" t="s">
        <v>2234</v>
      </c>
    </row>
    <row r="216" spans="2:65" s="1" customFormat="1" ht="37.75" customHeight="1">
      <c r="B216" s="142"/>
      <c r="C216" s="179" t="s">
        <v>1697</v>
      </c>
      <c r="D216" s="179" t="s">
        <v>454</v>
      </c>
      <c r="E216" s="180" t="s">
        <v>17474</v>
      </c>
      <c r="F216" s="181" t="s">
        <v>17475</v>
      </c>
      <c r="G216" s="182" t="s">
        <v>467</v>
      </c>
      <c r="H216" s="183">
        <v>1</v>
      </c>
      <c r="I216" s="184"/>
      <c r="J216" s="185">
        <f t="shared" si="40"/>
        <v>0</v>
      </c>
      <c r="K216" s="186"/>
      <c r="L216" s="187"/>
      <c r="M216" s="188" t="s">
        <v>1</v>
      </c>
      <c r="N216" s="189" t="s">
        <v>42</v>
      </c>
      <c r="P216" s="153">
        <f t="shared" si="41"/>
        <v>0</v>
      </c>
      <c r="Q216" s="153">
        <v>6.6E-4</v>
      </c>
      <c r="R216" s="153">
        <f t="shared" si="42"/>
        <v>6.6E-4</v>
      </c>
      <c r="S216" s="153">
        <v>0</v>
      </c>
      <c r="T216" s="154">
        <f t="shared" si="43"/>
        <v>0</v>
      </c>
      <c r="AR216" s="155" t="s">
        <v>356</v>
      </c>
      <c r="AT216" s="155" t="s">
        <v>454</v>
      </c>
      <c r="AU216" s="155" t="s">
        <v>88</v>
      </c>
      <c r="AY216" s="16" t="s">
        <v>317</v>
      </c>
      <c r="BE216" s="156">
        <f t="shared" si="44"/>
        <v>0</v>
      </c>
      <c r="BF216" s="156">
        <f t="shared" si="45"/>
        <v>0</v>
      </c>
      <c r="BG216" s="156">
        <f t="shared" si="46"/>
        <v>0</v>
      </c>
      <c r="BH216" s="156">
        <f t="shared" si="47"/>
        <v>0</v>
      </c>
      <c r="BI216" s="156">
        <f t="shared" si="48"/>
        <v>0</v>
      </c>
      <c r="BJ216" s="16" t="s">
        <v>88</v>
      </c>
      <c r="BK216" s="156">
        <f t="shared" si="49"/>
        <v>0</v>
      </c>
      <c r="BL216" s="16" t="s">
        <v>323</v>
      </c>
      <c r="BM216" s="155" t="s">
        <v>2245</v>
      </c>
    </row>
    <row r="217" spans="2:65" s="1" customFormat="1" ht="37.75" customHeight="1">
      <c r="B217" s="142"/>
      <c r="C217" s="179" t="s">
        <v>1704</v>
      </c>
      <c r="D217" s="179" t="s">
        <v>454</v>
      </c>
      <c r="E217" s="180" t="s">
        <v>17476</v>
      </c>
      <c r="F217" s="181" t="s">
        <v>17477</v>
      </c>
      <c r="G217" s="182" t="s">
        <v>467</v>
      </c>
      <c r="H217" s="183">
        <v>1</v>
      </c>
      <c r="I217" s="184"/>
      <c r="J217" s="185">
        <f t="shared" si="40"/>
        <v>0</v>
      </c>
      <c r="K217" s="186"/>
      <c r="L217" s="187"/>
      <c r="M217" s="188" t="s">
        <v>1</v>
      </c>
      <c r="N217" s="189" t="s">
        <v>42</v>
      </c>
      <c r="P217" s="153">
        <f t="shared" si="41"/>
        <v>0</v>
      </c>
      <c r="Q217" s="153">
        <v>6.6E-4</v>
      </c>
      <c r="R217" s="153">
        <f t="shared" si="42"/>
        <v>6.6E-4</v>
      </c>
      <c r="S217" s="153">
        <v>0</v>
      </c>
      <c r="T217" s="154">
        <f t="shared" si="43"/>
        <v>0</v>
      </c>
      <c r="AR217" s="155" t="s">
        <v>356</v>
      </c>
      <c r="AT217" s="155" t="s">
        <v>454</v>
      </c>
      <c r="AU217" s="155" t="s">
        <v>88</v>
      </c>
      <c r="AY217" s="16" t="s">
        <v>317</v>
      </c>
      <c r="BE217" s="156">
        <f t="shared" si="44"/>
        <v>0</v>
      </c>
      <c r="BF217" s="156">
        <f t="shared" si="45"/>
        <v>0</v>
      </c>
      <c r="BG217" s="156">
        <f t="shared" si="46"/>
        <v>0</v>
      </c>
      <c r="BH217" s="156">
        <f t="shared" si="47"/>
        <v>0</v>
      </c>
      <c r="BI217" s="156">
        <f t="shared" si="48"/>
        <v>0</v>
      </c>
      <c r="BJ217" s="16" t="s">
        <v>88</v>
      </c>
      <c r="BK217" s="156">
        <f t="shared" si="49"/>
        <v>0</v>
      </c>
      <c r="BL217" s="16" t="s">
        <v>323</v>
      </c>
      <c r="BM217" s="155" t="s">
        <v>2256</v>
      </c>
    </row>
    <row r="218" spans="2:65" s="1" customFormat="1" ht="37.75" customHeight="1">
      <c r="B218" s="142"/>
      <c r="C218" s="179" t="s">
        <v>1722</v>
      </c>
      <c r="D218" s="179" t="s">
        <v>454</v>
      </c>
      <c r="E218" s="180" t="s">
        <v>17478</v>
      </c>
      <c r="F218" s="181" t="s">
        <v>17479</v>
      </c>
      <c r="G218" s="182" t="s">
        <v>467</v>
      </c>
      <c r="H218" s="183">
        <v>3</v>
      </c>
      <c r="I218" s="184"/>
      <c r="J218" s="185">
        <f t="shared" si="40"/>
        <v>0</v>
      </c>
      <c r="K218" s="186"/>
      <c r="L218" s="187"/>
      <c r="M218" s="188" t="s">
        <v>1</v>
      </c>
      <c r="N218" s="189" t="s">
        <v>42</v>
      </c>
      <c r="P218" s="153">
        <f t="shared" si="41"/>
        <v>0</v>
      </c>
      <c r="Q218" s="153">
        <v>6.6E-4</v>
      </c>
      <c r="R218" s="153">
        <f t="shared" si="42"/>
        <v>1.98E-3</v>
      </c>
      <c r="S218" s="153">
        <v>0</v>
      </c>
      <c r="T218" s="154">
        <f t="shared" si="43"/>
        <v>0</v>
      </c>
      <c r="AR218" s="155" t="s">
        <v>356</v>
      </c>
      <c r="AT218" s="155" t="s">
        <v>454</v>
      </c>
      <c r="AU218" s="155" t="s">
        <v>88</v>
      </c>
      <c r="AY218" s="16" t="s">
        <v>317</v>
      </c>
      <c r="BE218" s="156">
        <f t="shared" si="44"/>
        <v>0</v>
      </c>
      <c r="BF218" s="156">
        <f t="shared" si="45"/>
        <v>0</v>
      </c>
      <c r="BG218" s="156">
        <f t="shared" si="46"/>
        <v>0</v>
      </c>
      <c r="BH218" s="156">
        <f t="shared" si="47"/>
        <v>0</v>
      </c>
      <c r="BI218" s="156">
        <f t="shared" si="48"/>
        <v>0</v>
      </c>
      <c r="BJ218" s="16" t="s">
        <v>88</v>
      </c>
      <c r="BK218" s="156">
        <f t="shared" si="49"/>
        <v>0</v>
      </c>
      <c r="BL218" s="16" t="s">
        <v>323</v>
      </c>
      <c r="BM218" s="155" t="s">
        <v>2265</v>
      </c>
    </row>
    <row r="219" spans="2:65" s="1" customFormat="1" ht="33" customHeight="1">
      <c r="B219" s="142"/>
      <c r="C219" s="179" t="s">
        <v>1726</v>
      </c>
      <c r="D219" s="179" t="s">
        <v>454</v>
      </c>
      <c r="E219" s="180" t="s">
        <v>17480</v>
      </c>
      <c r="F219" s="181" t="s">
        <v>17481</v>
      </c>
      <c r="G219" s="182" t="s">
        <v>467</v>
      </c>
      <c r="H219" s="183">
        <v>3</v>
      </c>
      <c r="I219" s="184"/>
      <c r="J219" s="185">
        <f t="shared" si="40"/>
        <v>0</v>
      </c>
      <c r="K219" s="186"/>
      <c r="L219" s="187"/>
      <c r="M219" s="188" t="s">
        <v>1</v>
      </c>
      <c r="N219" s="189" t="s">
        <v>42</v>
      </c>
      <c r="P219" s="153">
        <f t="shared" si="41"/>
        <v>0</v>
      </c>
      <c r="Q219" s="153">
        <v>6.6E-4</v>
      </c>
      <c r="R219" s="153">
        <f t="shared" si="42"/>
        <v>1.98E-3</v>
      </c>
      <c r="S219" s="153">
        <v>0</v>
      </c>
      <c r="T219" s="154">
        <f t="shared" si="43"/>
        <v>0</v>
      </c>
      <c r="AR219" s="155" t="s">
        <v>356</v>
      </c>
      <c r="AT219" s="155" t="s">
        <v>454</v>
      </c>
      <c r="AU219" s="155" t="s">
        <v>88</v>
      </c>
      <c r="AY219" s="16" t="s">
        <v>317</v>
      </c>
      <c r="BE219" s="156">
        <f t="shared" si="44"/>
        <v>0</v>
      </c>
      <c r="BF219" s="156">
        <f t="shared" si="45"/>
        <v>0</v>
      </c>
      <c r="BG219" s="156">
        <f t="shared" si="46"/>
        <v>0</v>
      </c>
      <c r="BH219" s="156">
        <f t="shared" si="47"/>
        <v>0</v>
      </c>
      <c r="BI219" s="156">
        <f t="shared" si="48"/>
        <v>0</v>
      </c>
      <c r="BJ219" s="16" t="s">
        <v>88</v>
      </c>
      <c r="BK219" s="156">
        <f t="shared" si="49"/>
        <v>0</v>
      </c>
      <c r="BL219" s="16" t="s">
        <v>323</v>
      </c>
      <c r="BM219" s="155" t="s">
        <v>2284</v>
      </c>
    </row>
    <row r="220" spans="2:65" s="1" customFormat="1" ht="44.25" customHeight="1">
      <c r="B220" s="142"/>
      <c r="C220" s="179" t="s">
        <v>1748</v>
      </c>
      <c r="D220" s="179" t="s">
        <v>454</v>
      </c>
      <c r="E220" s="180" t="s">
        <v>17482</v>
      </c>
      <c r="F220" s="181" t="s">
        <v>17483</v>
      </c>
      <c r="G220" s="182" t="s">
        <v>467</v>
      </c>
      <c r="H220" s="183">
        <v>4</v>
      </c>
      <c r="I220" s="184"/>
      <c r="J220" s="185">
        <f t="shared" si="40"/>
        <v>0</v>
      </c>
      <c r="K220" s="186"/>
      <c r="L220" s="187"/>
      <c r="M220" s="188" t="s">
        <v>1</v>
      </c>
      <c r="N220" s="189" t="s">
        <v>42</v>
      </c>
      <c r="P220" s="153">
        <f t="shared" si="41"/>
        <v>0</v>
      </c>
      <c r="Q220" s="153">
        <v>6.6E-4</v>
      </c>
      <c r="R220" s="153">
        <f t="shared" si="42"/>
        <v>2.64E-3</v>
      </c>
      <c r="S220" s="153">
        <v>0</v>
      </c>
      <c r="T220" s="154">
        <f t="shared" si="43"/>
        <v>0</v>
      </c>
      <c r="AR220" s="155" t="s">
        <v>356</v>
      </c>
      <c r="AT220" s="155" t="s">
        <v>454</v>
      </c>
      <c r="AU220" s="155" t="s">
        <v>88</v>
      </c>
      <c r="AY220" s="16" t="s">
        <v>317</v>
      </c>
      <c r="BE220" s="156">
        <f t="shared" si="44"/>
        <v>0</v>
      </c>
      <c r="BF220" s="156">
        <f t="shared" si="45"/>
        <v>0</v>
      </c>
      <c r="BG220" s="156">
        <f t="shared" si="46"/>
        <v>0</v>
      </c>
      <c r="BH220" s="156">
        <f t="shared" si="47"/>
        <v>0</v>
      </c>
      <c r="BI220" s="156">
        <f t="shared" si="48"/>
        <v>0</v>
      </c>
      <c r="BJ220" s="16" t="s">
        <v>88</v>
      </c>
      <c r="BK220" s="156">
        <f t="shared" si="49"/>
        <v>0</v>
      </c>
      <c r="BL220" s="16" t="s">
        <v>323</v>
      </c>
      <c r="BM220" s="155" t="s">
        <v>2298</v>
      </c>
    </row>
    <row r="221" spans="2:65" s="1" customFormat="1" ht="37.75" customHeight="1">
      <c r="B221" s="142"/>
      <c r="C221" s="179" t="s">
        <v>725</v>
      </c>
      <c r="D221" s="179" t="s">
        <v>454</v>
      </c>
      <c r="E221" s="180" t="s">
        <v>17484</v>
      </c>
      <c r="F221" s="181" t="s">
        <v>17485</v>
      </c>
      <c r="G221" s="182" t="s">
        <v>467</v>
      </c>
      <c r="H221" s="183">
        <v>1</v>
      </c>
      <c r="I221" s="184"/>
      <c r="J221" s="185">
        <f t="shared" si="40"/>
        <v>0</v>
      </c>
      <c r="K221" s="186"/>
      <c r="L221" s="187"/>
      <c r="M221" s="188" t="s">
        <v>1</v>
      </c>
      <c r="N221" s="189" t="s">
        <v>42</v>
      </c>
      <c r="P221" s="153">
        <f t="shared" si="41"/>
        <v>0</v>
      </c>
      <c r="Q221" s="153">
        <v>6.6E-4</v>
      </c>
      <c r="R221" s="153">
        <f t="shared" si="42"/>
        <v>6.6E-4</v>
      </c>
      <c r="S221" s="153">
        <v>0</v>
      </c>
      <c r="T221" s="154">
        <f t="shared" si="43"/>
        <v>0</v>
      </c>
      <c r="AR221" s="155" t="s">
        <v>356</v>
      </c>
      <c r="AT221" s="155" t="s">
        <v>454</v>
      </c>
      <c r="AU221" s="155" t="s">
        <v>88</v>
      </c>
      <c r="AY221" s="16" t="s">
        <v>317</v>
      </c>
      <c r="BE221" s="156">
        <f t="shared" si="44"/>
        <v>0</v>
      </c>
      <c r="BF221" s="156">
        <f t="shared" si="45"/>
        <v>0</v>
      </c>
      <c r="BG221" s="156">
        <f t="shared" si="46"/>
        <v>0</v>
      </c>
      <c r="BH221" s="156">
        <f t="shared" si="47"/>
        <v>0</v>
      </c>
      <c r="BI221" s="156">
        <f t="shared" si="48"/>
        <v>0</v>
      </c>
      <c r="BJ221" s="16" t="s">
        <v>88</v>
      </c>
      <c r="BK221" s="156">
        <f t="shared" si="49"/>
        <v>0</v>
      </c>
      <c r="BL221" s="16" t="s">
        <v>323</v>
      </c>
      <c r="BM221" s="155" t="s">
        <v>2314</v>
      </c>
    </row>
    <row r="222" spans="2:65" s="1" customFormat="1" ht="37.75" customHeight="1">
      <c r="B222" s="142"/>
      <c r="C222" s="179" t="s">
        <v>1758</v>
      </c>
      <c r="D222" s="179" t="s">
        <v>454</v>
      </c>
      <c r="E222" s="180" t="s">
        <v>17486</v>
      </c>
      <c r="F222" s="181" t="s">
        <v>17487</v>
      </c>
      <c r="G222" s="182" t="s">
        <v>467</v>
      </c>
      <c r="H222" s="183">
        <v>1</v>
      </c>
      <c r="I222" s="184"/>
      <c r="J222" s="185">
        <f t="shared" si="40"/>
        <v>0</v>
      </c>
      <c r="K222" s="186"/>
      <c r="L222" s="187"/>
      <c r="M222" s="188" t="s">
        <v>1</v>
      </c>
      <c r="N222" s="189" t="s">
        <v>42</v>
      </c>
      <c r="P222" s="153">
        <f t="shared" si="41"/>
        <v>0</v>
      </c>
      <c r="Q222" s="153">
        <v>6.6E-4</v>
      </c>
      <c r="R222" s="153">
        <f t="shared" si="42"/>
        <v>6.6E-4</v>
      </c>
      <c r="S222" s="153">
        <v>0</v>
      </c>
      <c r="T222" s="154">
        <f t="shared" si="43"/>
        <v>0</v>
      </c>
      <c r="AR222" s="155" t="s">
        <v>356</v>
      </c>
      <c r="AT222" s="155" t="s">
        <v>454</v>
      </c>
      <c r="AU222" s="155" t="s">
        <v>88</v>
      </c>
      <c r="AY222" s="16" t="s">
        <v>317</v>
      </c>
      <c r="BE222" s="156">
        <f t="shared" si="44"/>
        <v>0</v>
      </c>
      <c r="BF222" s="156">
        <f t="shared" si="45"/>
        <v>0</v>
      </c>
      <c r="BG222" s="156">
        <f t="shared" si="46"/>
        <v>0</v>
      </c>
      <c r="BH222" s="156">
        <f t="shared" si="47"/>
        <v>0</v>
      </c>
      <c r="BI222" s="156">
        <f t="shared" si="48"/>
        <v>0</v>
      </c>
      <c r="BJ222" s="16" t="s">
        <v>88</v>
      </c>
      <c r="BK222" s="156">
        <f t="shared" si="49"/>
        <v>0</v>
      </c>
      <c r="BL222" s="16" t="s">
        <v>323</v>
      </c>
      <c r="BM222" s="155" t="s">
        <v>2324</v>
      </c>
    </row>
    <row r="223" spans="2:65" s="1" customFormat="1" ht="24.15" customHeight="1">
      <c r="B223" s="142"/>
      <c r="C223" s="179" t="s">
        <v>728</v>
      </c>
      <c r="D223" s="179" t="s">
        <v>454</v>
      </c>
      <c r="E223" s="180" t="s">
        <v>17488</v>
      </c>
      <c r="F223" s="181" t="s">
        <v>17489</v>
      </c>
      <c r="G223" s="182" t="s">
        <v>467</v>
      </c>
      <c r="H223" s="183">
        <v>1</v>
      </c>
      <c r="I223" s="184"/>
      <c r="J223" s="185">
        <f t="shared" si="40"/>
        <v>0</v>
      </c>
      <c r="K223" s="186"/>
      <c r="L223" s="187"/>
      <c r="M223" s="188" t="s">
        <v>1</v>
      </c>
      <c r="N223" s="189" t="s">
        <v>42</v>
      </c>
      <c r="P223" s="153">
        <f t="shared" si="41"/>
        <v>0</v>
      </c>
      <c r="Q223" s="153">
        <v>9.3000000000000005E-4</v>
      </c>
      <c r="R223" s="153">
        <f t="shared" si="42"/>
        <v>9.3000000000000005E-4</v>
      </c>
      <c r="S223" s="153">
        <v>0</v>
      </c>
      <c r="T223" s="154">
        <f t="shared" si="43"/>
        <v>0</v>
      </c>
      <c r="AR223" s="155" t="s">
        <v>356</v>
      </c>
      <c r="AT223" s="155" t="s">
        <v>454</v>
      </c>
      <c r="AU223" s="155" t="s">
        <v>88</v>
      </c>
      <c r="AY223" s="16" t="s">
        <v>317</v>
      </c>
      <c r="BE223" s="156">
        <f t="shared" si="44"/>
        <v>0</v>
      </c>
      <c r="BF223" s="156">
        <f t="shared" si="45"/>
        <v>0</v>
      </c>
      <c r="BG223" s="156">
        <f t="shared" si="46"/>
        <v>0</v>
      </c>
      <c r="BH223" s="156">
        <f t="shared" si="47"/>
        <v>0</v>
      </c>
      <c r="BI223" s="156">
        <f t="shared" si="48"/>
        <v>0</v>
      </c>
      <c r="BJ223" s="16" t="s">
        <v>88</v>
      </c>
      <c r="BK223" s="156">
        <f t="shared" si="49"/>
        <v>0</v>
      </c>
      <c r="BL223" s="16" t="s">
        <v>323</v>
      </c>
      <c r="BM223" s="155" t="s">
        <v>2333</v>
      </c>
    </row>
    <row r="224" spans="2:65" s="1" customFormat="1" ht="37.75" customHeight="1">
      <c r="B224" s="142"/>
      <c r="C224" s="179" t="s">
        <v>1769</v>
      </c>
      <c r="D224" s="179" t="s">
        <v>454</v>
      </c>
      <c r="E224" s="180" t="s">
        <v>17490</v>
      </c>
      <c r="F224" s="181" t="s">
        <v>17491</v>
      </c>
      <c r="G224" s="182" t="s">
        <v>467</v>
      </c>
      <c r="H224" s="183">
        <v>4</v>
      </c>
      <c r="I224" s="184"/>
      <c r="J224" s="185">
        <f t="shared" si="40"/>
        <v>0</v>
      </c>
      <c r="K224" s="186"/>
      <c r="L224" s="187"/>
      <c r="M224" s="188" t="s">
        <v>1</v>
      </c>
      <c r="N224" s="189" t="s">
        <v>42</v>
      </c>
      <c r="P224" s="153">
        <f t="shared" si="41"/>
        <v>0</v>
      </c>
      <c r="Q224" s="153">
        <v>5.9999999999999995E-4</v>
      </c>
      <c r="R224" s="153">
        <f t="shared" si="42"/>
        <v>2.3999999999999998E-3</v>
      </c>
      <c r="S224" s="153">
        <v>0</v>
      </c>
      <c r="T224" s="154">
        <f t="shared" si="43"/>
        <v>0</v>
      </c>
      <c r="AR224" s="155" t="s">
        <v>356</v>
      </c>
      <c r="AT224" s="155" t="s">
        <v>454</v>
      </c>
      <c r="AU224" s="155" t="s">
        <v>88</v>
      </c>
      <c r="AY224" s="16" t="s">
        <v>317</v>
      </c>
      <c r="BE224" s="156">
        <f t="shared" si="44"/>
        <v>0</v>
      </c>
      <c r="BF224" s="156">
        <f t="shared" si="45"/>
        <v>0</v>
      </c>
      <c r="BG224" s="156">
        <f t="shared" si="46"/>
        <v>0</v>
      </c>
      <c r="BH224" s="156">
        <f t="shared" si="47"/>
        <v>0</v>
      </c>
      <c r="BI224" s="156">
        <f t="shared" si="48"/>
        <v>0</v>
      </c>
      <c r="BJ224" s="16" t="s">
        <v>88</v>
      </c>
      <c r="BK224" s="156">
        <f t="shared" si="49"/>
        <v>0</v>
      </c>
      <c r="BL224" s="16" t="s">
        <v>323</v>
      </c>
      <c r="BM224" s="155" t="s">
        <v>2341</v>
      </c>
    </row>
    <row r="225" spans="2:65" s="1" customFormat="1" ht="49" customHeight="1">
      <c r="B225" s="142"/>
      <c r="C225" s="179" t="s">
        <v>732</v>
      </c>
      <c r="D225" s="179" t="s">
        <v>454</v>
      </c>
      <c r="E225" s="180" t="s">
        <v>17492</v>
      </c>
      <c r="F225" s="181" t="s">
        <v>17493</v>
      </c>
      <c r="G225" s="182" t="s">
        <v>467</v>
      </c>
      <c r="H225" s="183">
        <v>1</v>
      </c>
      <c r="I225" s="184"/>
      <c r="J225" s="185">
        <f t="shared" si="40"/>
        <v>0</v>
      </c>
      <c r="K225" s="186"/>
      <c r="L225" s="187"/>
      <c r="M225" s="188" t="s">
        <v>1</v>
      </c>
      <c r="N225" s="189" t="s">
        <v>42</v>
      </c>
      <c r="P225" s="153">
        <f t="shared" si="41"/>
        <v>0</v>
      </c>
      <c r="Q225" s="153">
        <v>5.9999999999999995E-4</v>
      </c>
      <c r="R225" s="153">
        <f t="shared" si="42"/>
        <v>5.9999999999999995E-4</v>
      </c>
      <c r="S225" s="153">
        <v>0</v>
      </c>
      <c r="T225" s="154">
        <f t="shared" si="43"/>
        <v>0</v>
      </c>
      <c r="AR225" s="155" t="s">
        <v>356</v>
      </c>
      <c r="AT225" s="155" t="s">
        <v>454</v>
      </c>
      <c r="AU225" s="155" t="s">
        <v>88</v>
      </c>
      <c r="AY225" s="16" t="s">
        <v>317</v>
      </c>
      <c r="BE225" s="156">
        <f t="shared" si="44"/>
        <v>0</v>
      </c>
      <c r="BF225" s="156">
        <f t="shared" si="45"/>
        <v>0</v>
      </c>
      <c r="BG225" s="156">
        <f t="shared" si="46"/>
        <v>0</v>
      </c>
      <c r="BH225" s="156">
        <f t="shared" si="47"/>
        <v>0</v>
      </c>
      <c r="BI225" s="156">
        <f t="shared" si="48"/>
        <v>0</v>
      </c>
      <c r="BJ225" s="16" t="s">
        <v>88</v>
      </c>
      <c r="BK225" s="156">
        <f t="shared" si="49"/>
        <v>0</v>
      </c>
      <c r="BL225" s="16" t="s">
        <v>323</v>
      </c>
      <c r="BM225" s="155" t="s">
        <v>2359</v>
      </c>
    </row>
    <row r="226" spans="2:65" s="1" customFormat="1" ht="33" customHeight="1">
      <c r="B226" s="142"/>
      <c r="C226" s="179" t="s">
        <v>1780</v>
      </c>
      <c r="D226" s="179" t="s">
        <v>454</v>
      </c>
      <c r="E226" s="180" t="s">
        <v>17494</v>
      </c>
      <c r="F226" s="181" t="s">
        <v>17495</v>
      </c>
      <c r="G226" s="182" t="s">
        <v>467</v>
      </c>
      <c r="H226" s="183">
        <v>6</v>
      </c>
      <c r="I226" s="184"/>
      <c r="J226" s="185">
        <f t="shared" si="40"/>
        <v>0</v>
      </c>
      <c r="K226" s="186"/>
      <c r="L226" s="187"/>
      <c r="M226" s="188" t="s">
        <v>1</v>
      </c>
      <c r="N226" s="189" t="s">
        <v>42</v>
      </c>
      <c r="P226" s="153">
        <f t="shared" si="41"/>
        <v>0</v>
      </c>
      <c r="Q226" s="153">
        <v>6.9999999999999999E-4</v>
      </c>
      <c r="R226" s="153">
        <f t="shared" si="42"/>
        <v>4.1999999999999997E-3</v>
      </c>
      <c r="S226" s="153">
        <v>0</v>
      </c>
      <c r="T226" s="154">
        <f t="shared" si="43"/>
        <v>0</v>
      </c>
      <c r="AR226" s="155" t="s">
        <v>356</v>
      </c>
      <c r="AT226" s="155" t="s">
        <v>454</v>
      </c>
      <c r="AU226" s="155" t="s">
        <v>88</v>
      </c>
      <c r="AY226" s="16" t="s">
        <v>317</v>
      </c>
      <c r="BE226" s="156">
        <f t="shared" si="44"/>
        <v>0</v>
      </c>
      <c r="BF226" s="156">
        <f t="shared" si="45"/>
        <v>0</v>
      </c>
      <c r="BG226" s="156">
        <f t="shared" si="46"/>
        <v>0</v>
      </c>
      <c r="BH226" s="156">
        <f t="shared" si="47"/>
        <v>0</v>
      </c>
      <c r="BI226" s="156">
        <f t="shared" si="48"/>
        <v>0</v>
      </c>
      <c r="BJ226" s="16" t="s">
        <v>88</v>
      </c>
      <c r="BK226" s="156">
        <f t="shared" si="49"/>
        <v>0</v>
      </c>
      <c r="BL226" s="16" t="s">
        <v>323</v>
      </c>
      <c r="BM226" s="155" t="s">
        <v>2371</v>
      </c>
    </row>
    <row r="227" spans="2:65" s="1" customFormat="1" ht="33" customHeight="1">
      <c r="B227" s="142"/>
      <c r="C227" s="179" t="s">
        <v>735</v>
      </c>
      <c r="D227" s="179" t="s">
        <v>454</v>
      </c>
      <c r="E227" s="180" t="s">
        <v>17496</v>
      </c>
      <c r="F227" s="181" t="s">
        <v>17497</v>
      </c>
      <c r="G227" s="182" t="s">
        <v>467</v>
      </c>
      <c r="H227" s="183">
        <v>5</v>
      </c>
      <c r="I227" s="184"/>
      <c r="J227" s="185">
        <f t="shared" si="40"/>
        <v>0</v>
      </c>
      <c r="K227" s="186"/>
      <c r="L227" s="187"/>
      <c r="M227" s="188" t="s">
        <v>1</v>
      </c>
      <c r="N227" s="189" t="s">
        <v>42</v>
      </c>
      <c r="P227" s="153">
        <f t="shared" si="41"/>
        <v>0</v>
      </c>
      <c r="Q227" s="153">
        <v>6.6E-4</v>
      </c>
      <c r="R227" s="153">
        <f t="shared" si="42"/>
        <v>3.3E-3</v>
      </c>
      <c r="S227" s="153">
        <v>0</v>
      </c>
      <c r="T227" s="154">
        <f t="shared" si="43"/>
        <v>0</v>
      </c>
      <c r="AR227" s="155" t="s">
        <v>356</v>
      </c>
      <c r="AT227" s="155" t="s">
        <v>454</v>
      </c>
      <c r="AU227" s="155" t="s">
        <v>88</v>
      </c>
      <c r="AY227" s="16" t="s">
        <v>317</v>
      </c>
      <c r="BE227" s="156">
        <f t="shared" si="44"/>
        <v>0</v>
      </c>
      <c r="BF227" s="156">
        <f t="shared" si="45"/>
        <v>0</v>
      </c>
      <c r="BG227" s="156">
        <f t="shared" si="46"/>
        <v>0</v>
      </c>
      <c r="BH227" s="156">
        <f t="shared" si="47"/>
        <v>0</v>
      </c>
      <c r="BI227" s="156">
        <f t="shared" si="48"/>
        <v>0</v>
      </c>
      <c r="BJ227" s="16" t="s">
        <v>88</v>
      </c>
      <c r="BK227" s="156">
        <f t="shared" si="49"/>
        <v>0</v>
      </c>
      <c r="BL227" s="16" t="s">
        <v>323</v>
      </c>
      <c r="BM227" s="155" t="s">
        <v>2384</v>
      </c>
    </row>
    <row r="228" spans="2:65" s="1" customFormat="1" ht="49" customHeight="1">
      <c r="B228" s="142"/>
      <c r="C228" s="179" t="s">
        <v>1809</v>
      </c>
      <c r="D228" s="179" t="s">
        <v>454</v>
      </c>
      <c r="E228" s="180" t="s">
        <v>17498</v>
      </c>
      <c r="F228" s="181" t="s">
        <v>17499</v>
      </c>
      <c r="G228" s="182" t="s">
        <v>467</v>
      </c>
      <c r="H228" s="183">
        <v>1</v>
      </c>
      <c r="I228" s="184"/>
      <c r="J228" s="185">
        <f t="shared" si="40"/>
        <v>0</v>
      </c>
      <c r="K228" s="186"/>
      <c r="L228" s="187"/>
      <c r="M228" s="188" t="s">
        <v>1</v>
      </c>
      <c r="N228" s="189" t="s">
        <v>42</v>
      </c>
      <c r="P228" s="153">
        <f t="shared" si="41"/>
        <v>0</v>
      </c>
      <c r="Q228" s="153">
        <v>0.01</v>
      </c>
      <c r="R228" s="153">
        <f t="shared" si="42"/>
        <v>0.01</v>
      </c>
      <c r="S228" s="153">
        <v>0</v>
      </c>
      <c r="T228" s="154">
        <f t="shared" si="43"/>
        <v>0</v>
      </c>
      <c r="AR228" s="155" t="s">
        <v>356</v>
      </c>
      <c r="AT228" s="155" t="s">
        <v>454</v>
      </c>
      <c r="AU228" s="155" t="s">
        <v>88</v>
      </c>
      <c r="AY228" s="16" t="s">
        <v>317</v>
      </c>
      <c r="BE228" s="156">
        <f t="shared" si="44"/>
        <v>0</v>
      </c>
      <c r="BF228" s="156">
        <f t="shared" si="45"/>
        <v>0</v>
      </c>
      <c r="BG228" s="156">
        <f t="shared" si="46"/>
        <v>0</v>
      </c>
      <c r="BH228" s="156">
        <f t="shared" si="47"/>
        <v>0</v>
      </c>
      <c r="BI228" s="156">
        <f t="shared" si="48"/>
        <v>0</v>
      </c>
      <c r="BJ228" s="16" t="s">
        <v>88</v>
      </c>
      <c r="BK228" s="156">
        <f t="shared" si="49"/>
        <v>0</v>
      </c>
      <c r="BL228" s="16" t="s">
        <v>323</v>
      </c>
      <c r="BM228" s="155" t="s">
        <v>2408</v>
      </c>
    </row>
    <row r="229" spans="2:65" s="1" customFormat="1" ht="37.75" customHeight="1">
      <c r="B229" s="142"/>
      <c r="C229" s="179" t="s">
        <v>739</v>
      </c>
      <c r="D229" s="179" t="s">
        <v>454</v>
      </c>
      <c r="E229" s="180" t="s">
        <v>17500</v>
      </c>
      <c r="F229" s="181" t="s">
        <v>17501</v>
      </c>
      <c r="G229" s="182" t="s">
        <v>467</v>
      </c>
      <c r="H229" s="183">
        <v>1</v>
      </c>
      <c r="I229" s="184"/>
      <c r="J229" s="185">
        <f t="shared" si="40"/>
        <v>0</v>
      </c>
      <c r="K229" s="186"/>
      <c r="L229" s="187"/>
      <c r="M229" s="188" t="s">
        <v>1</v>
      </c>
      <c r="N229" s="189" t="s">
        <v>42</v>
      </c>
      <c r="P229" s="153">
        <f t="shared" si="41"/>
        <v>0</v>
      </c>
      <c r="Q229" s="153">
        <v>5.9999999999999995E-4</v>
      </c>
      <c r="R229" s="153">
        <f t="shared" si="42"/>
        <v>5.9999999999999995E-4</v>
      </c>
      <c r="S229" s="153">
        <v>0</v>
      </c>
      <c r="T229" s="154">
        <f t="shared" si="43"/>
        <v>0</v>
      </c>
      <c r="AR229" s="155" t="s">
        <v>356</v>
      </c>
      <c r="AT229" s="155" t="s">
        <v>454</v>
      </c>
      <c r="AU229" s="155" t="s">
        <v>88</v>
      </c>
      <c r="AY229" s="16" t="s">
        <v>317</v>
      </c>
      <c r="BE229" s="156">
        <f t="shared" si="44"/>
        <v>0</v>
      </c>
      <c r="BF229" s="156">
        <f t="shared" si="45"/>
        <v>0</v>
      </c>
      <c r="BG229" s="156">
        <f t="shared" si="46"/>
        <v>0</v>
      </c>
      <c r="BH229" s="156">
        <f t="shared" si="47"/>
        <v>0</v>
      </c>
      <c r="BI229" s="156">
        <f t="shared" si="48"/>
        <v>0</v>
      </c>
      <c r="BJ229" s="16" t="s">
        <v>88</v>
      </c>
      <c r="BK229" s="156">
        <f t="shared" si="49"/>
        <v>0</v>
      </c>
      <c r="BL229" s="16" t="s">
        <v>323</v>
      </c>
      <c r="BM229" s="155" t="s">
        <v>2421</v>
      </c>
    </row>
    <row r="230" spans="2:65" s="1" customFormat="1" ht="44.25" customHeight="1">
      <c r="B230" s="142"/>
      <c r="C230" s="179" t="s">
        <v>1820</v>
      </c>
      <c r="D230" s="179" t="s">
        <v>454</v>
      </c>
      <c r="E230" s="180" t="s">
        <v>17502</v>
      </c>
      <c r="F230" s="181" t="s">
        <v>17503</v>
      </c>
      <c r="G230" s="182" t="s">
        <v>467</v>
      </c>
      <c r="H230" s="183">
        <v>3</v>
      </c>
      <c r="I230" s="184"/>
      <c r="J230" s="185">
        <f t="shared" si="40"/>
        <v>0</v>
      </c>
      <c r="K230" s="186"/>
      <c r="L230" s="187"/>
      <c r="M230" s="188" t="s">
        <v>1</v>
      </c>
      <c r="N230" s="189" t="s">
        <v>42</v>
      </c>
      <c r="P230" s="153">
        <f t="shared" si="41"/>
        <v>0</v>
      </c>
      <c r="Q230" s="153">
        <v>6.6E-4</v>
      </c>
      <c r="R230" s="153">
        <f t="shared" si="42"/>
        <v>1.98E-3</v>
      </c>
      <c r="S230" s="153">
        <v>0</v>
      </c>
      <c r="T230" s="154">
        <f t="shared" si="43"/>
        <v>0</v>
      </c>
      <c r="AR230" s="155" t="s">
        <v>356</v>
      </c>
      <c r="AT230" s="155" t="s">
        <v>454</v>
      </c>
      <c r="AU230" s="155" t="s">
        <v>88</v>
      </c>
      <c r="AY230" s="16" t="s">
        <v>317</v>
      </c>
      <c r="BE230" s="156">
        <f t="shared" si="44"/>
        <v>0</v>
      </c>
      <c r="BF230" s="156">
        <f t="shared" si="45"/>
        <v>0</v>
      </c>
      <c r="BG230" s="156">
        <f t="shared" si="46"/>
        <v>0</v>
      </c>
      <c r="BH230" s="156">
        <f t="shared" si="47"/>
        <v>0</v>
      </c>
      <c r="BI230" s="156">
        <f t="shared" si="48"/>
        <v>0</v>
      </c>
      <c r="BJ230" s="16" t="s">
        <v>88</v>
      </c>
      <c r="BK230" s="156">
        <f t="shared" si="49"/>
        <v>0</v>
      </c>
      <c r="BL230" s="16" t="s">
        <v>323</v>
      </c>
      <c r="BM230" s="155" t="s">
        <v>2429</v>
      </c>
    </row>
    <row r="231" spans="2:65" s="1" customFormat="1" ht="37.75" customHeight="1">
      <c r="B231" s="142"/>
      <c r="C231" s="179" t="s">
        <v>742</v>
      </c>
      <c r="D231" s="179" t="s">
        <v>454</v>
      </c>
      <c r="E231" s="180" t="s">
        <v>17504</v>
      </c>
      <c r="F231" s="181" t="s">
        <v>17505</v>
      </c>
      <c r="G231" s="182" t="s">
        <v>467</v>
      </c>
      <c r="H231" s="183">
        <v>3</v>
      </c>
      <c r="I231" s="184"/>
      <c r="J231" s="185">
        <f t="shared" si="40"/>
        <v>0</v>
      </c>
      <c r="K231" s="186"/>
      <c r="L231" s="187"/>
      <c r="M231" s="188" t="s">
        <v>1</v>
      </c>
      <c r="N231" s="189" t="s">
        <v>42</v>
      </c>
      <c r="P231" s="153">
        <f t="shared" si="41"/>
        <v>0</v>
      </c>
      <c r="Q231" s="153">
        <v>6.6E-4</v>
      </c>
      <c r="R231" s="153">
        <f t="shared" si="42"/>
        <v>1.98E-3</v>
      </c>
      <c r="S231" s="153">
        <v>0</v>
      </c>
      <c r="T231" s="154">
        <f t="shared" si="43"/>
        <v>0</v>
      </c>
      <c r="AR231" s="155" t="s">
        <v>356</v>
      </c>
      <c r="AT231" s="155" t="s">
        <v>454</v>
      </c>
      <c r="AU231" s="155" t="s">
        <v>88</v>
      </c>
      <c r="AY231" s="16" t="s">
        <v>317</v>
      </c>
      <c r="BE231" s="156">
        <f t="shared" si="44"/>
        <v>0</v>
      </c>
      <c r="BF231" s="156">
        <f t="shared" si="45"/>
        <v>0</v>
      </c>
      <c r="BG231" s="156">
        <f t="shared" si="46"/>
        <v>0</v>
      </c>
      <c r="BH231" s="156">
        <f t="shared" si="47"/>
        <v>0</v>
      </c>
      <c r="BI231" s="156">
        <f t="shared" si="48"/>
        <v>0</v>
      </c>
      <c r="BJ231" s="16" t="s">
        <v>88</v>
      </c>
      <c r="BK231" s="156">
        <f t="shared" si="49"/>
        <v>0</v>
      </c>
      <c r="BL231" s="16" t="s">
        <v>323</v>
      </c>
      <c r="BM231" s="155" t="s">
        <v>2439</v>
      </c>
    </row>
    <row r="232" spans="2:65" s="1" customFormat="1" ht="44.25" customHeight="1">
      <c r="B232" s="142"/>
      <c r="C232" s="179" t="s">
        <v>1836</v>
      </c>
      <c r="D232" s="179" t="s">
        <v>454</v>
      </c>
      <c r="E232" s="180" t="s">
        <v>17506</v>
      </c>
      <c r="F232" s="181" t="s">
        <v>17507</v>
      </c>
      <c r="G232" s="182" t="s">
        <v>467</v>
      </c>
      <c r="H232" s="183">
        <v>10</v>
      </c>
      <c r="I232" s="184"/>
      <c r="J232" s="185">
        <f t="shared" si="40"/>
        <v>0</v>
      </c>
      <c r="K232" s="186"/>
      <c r="L232" s="187"/>
      <c r="M232" s="188" t="s">
        <v>1</v>
      </c>
      <c r="N232" s="189" t="s">
        <v>42</v>
      </c>
      <c r="P232" s="153">
        <f t="shared" si="41"/>
        <v>0</v>
      </c>
      <c r="Q232" s="153">
        <v>6.9999999999999999E-4</v>
      </c>
      <c r="R232" s="153">
        <f t="shared" si="42"/>
        <v>7.0000000000000001E-3</v>
      </c>
      <c r="S232" s="153">
        <v>0</v>
      </c>
      <c r="T232" s="154">
        <f t="shared" si="43"/>
        <v>0</v>
      </c>
      <c r="AR232" s="155" t="s">
        <v>356</v>
      </c>
      <c r="AT232" s="155" t="s">
        <v>454</v>
      </c>
      <c r="AU232" s="155" t="s">
        <v>88</v>
      </c>
      <c r="AY232" s="16" t="s">
        <v>317</v>
      </c>
      <c r="BE232" s="156">
        <f t="shared" si="44"/>
        <v>0</v>
      </c>
      <c r="BF232" s="156">
        <f t="shared" si="45"/>
        <v>0</v>
      </c>
      <c r="BG232" s="156">
        <f t="shared" si="46"/>
        <v>0</v>
      </c>
      <c r="BH232" s="156">
        <f t="shared" si="47"/>
        <v>0</v>
      </c>
      <c r="BI232" s="156">
        <f t="shared" si="48"/>
        <v>0</v>
      </c>
      <c r="BJ232" s="16" t="s">
        <v>88</v>
      </c>
      <c r="BK232" s="156">
        <f t="shared" si="49"/>
        <v>0</v>
      </c>
      <c r="BL232" s="16" t="s">
        <v>323</v>
      </c>
      <c r="BM232" s="155" t="s">
        <v>1534</v>
      </c>
    </row>
    <row r="233" spans="2:65" s="1" customFormat="1" ht="44.25" customHeight="1">
      <c r="B233" s="142"/>
      <c r="C233" s="179" t="s">
        <v>1841</v>
      </c>
      <c r="D233" s="179" t="s">
        <v>454</v>
      </c>
      <c r="E233" s="180" t="s">
        <v>17508</v>
      </c>
      <c r="F233" s="181" t="s">
        <v>17509</v>
      </c>
      <c r="G233" s="182" t="s">
        <v>467</v>
      </c>
      <c r="H233" s="183">
        <v>10</v>
      </c>
      <c r="I233" s="184"/>
      <c r="J233" s="185">
        <f t="shared" si="40"/>
        <v>0</v>
      </c>
      <c r="K233" s="186"/>
      <c r="L233" s="187"/>
      <c r="M233" s="188" t="s">
        <v>1</v>
      </c>
      <c r="N233" s="189" t="s">
        <v>42</v>
      </c>
      <c r="P233" s="153">
        <f t="shared" si="41"/>
        <v>0</v>
      </c>
      <c r="Q233" s="153">
        <v>6.9999999999999999E-4</v>
      </c>
      <c r="R233" s="153">
        <f t="shared" si="42"/>
        <v>7.0000000000000001E-3</v>
      </c>
      <c r="S233" s="153">
        <v>0</v>
      </c>
      <c r="T233" s="154">
        <f t="shared" si="43"/>
        <v>0</v>
      </c>
      <c r="AR233" s="155" t="s">
        <v>356</v>
      </c>
      <c r="AT233" s="155" t="s">
        <v>454</v>
      </c>
      <c r="AU233" s="155" t="s">
        <v>88</v>
      </c>
      <c r="AY233" s="16" t="s">
        <v>317</v>
      </c>
      <c r="BE233" s="156">
        <f t="shared" si="44"/>
        <v>0</v>
      </c>
      <c r="BF233" s="156">
        <f t="shared" si="45"/>
        <v>0</v>
      </c>
      <c r="BG233" s="156">
        <f t="shared" si="46"/>
        <v>0</v>
      </c>
      <c r="BH233" s="156">
        <f t="shared" si="47"/>
        <v>0</v>
      </c>
      <c r="BI233" s="156">
        <f t="shared" si="48"/>
        <v>0</v>
      </c>
      <c r="BJ233" s="16" t="s">
        <v>88</v>
      </c>
      <c r="BK233" s="156">
        <f t="shared" si="49"/>
        <v>0</v>
      </c>
      <c r="BL233" s="16" t="s">
        <v>323</v>
      </c>
      <c r="BM233" s="155" t="s">
        <v>1528</v>
      </c>
    </row>
    <row r="234" spans="2:65" s="1" customFormat="1" ht="37.75" customHeight="1">
      <c r="B234" s="142"/>
      <c r="C234" s="179" t="s">
        <v>493</v>
      </c>
      <c r="D234" s="179" t="s">
        <v>454</v>
      </c>
      <c r="E234" s="180" t="s">
        <v>17510</v>
      </c>
      <c r="F234" s="181" t="s">
        <v>17511</v>
      </c>
      <c r="G234" s="182" t="s">
        <v>467</v>
      </c>
      <c r="H234" s="183">
        <v>3</v>
      </c>
      <c r="I234" s="184"/>
      <c r="J234" s="185">
        <f t="shared" si="40"/>
        <v>0</v>
      </c>
      <c r="K234" s="186"/>
      <c r="L234" s="187"/>
      <c r="M234" s="188" t="s">
        <v>1</v>
      </c>
      <c r="N234" s="189" t="s">
        <v>42</v>
      </c>
      <c r="P234" s="153">
        <f t="shared" si="41"/>
        <v>0</v>
      </c>
      <c r="Q234" s="153">
        <v>6.9999999999999999E-4</v>
      </c>
      <c r="R234" s="153">
        <f t="shared" si="42"/>
        <v>2.0999999999999999E-3</v>
      </c>
      <c r="S234" s="153">
        <v>0</v>
      </c>
      <c r="T234" s="154">
        <f t="shared" si="43"/>
        <v>0</v>
      </c>
      <c r="AR234" s="155" t="s">
        <v>356</v>
      </c>
      <c r="AT234" s="155" t="s">
        <v>454</v>
      </c>
      <c r="AU234" s="155" t="s">
        <v>88</v>
      </c>
      <c r="AY234" s="16" t="s">
        <v>317</v>
      </c>
      <c r="BE234" s="156">
        <f t="shared" si="44"/>
        <v>0</v>
      </c>
      <c r="BF234" s="156">
        <f t="shared" si="45"/>
        <v>0</v>
      </c>
      <c r="BG234" s="156">
        <f t="shared" si="46"/>
        <v>0</v>
      </c>
      <c r="BH234" s="156">
        <f t="shared" si="47"/>
        <v>0</v>
      </c>
      <c r="BI234" s="156">
        <f t="shared" si="48"/>
        <v>0</v>
      </c>
      <c r="BJ234" s="16" t="s">
        <v>88</v>
      </c>
      <c r="BK234" s="156">
        <f t="shared" si="49"/>
        <v>0</v>
      </c>
      <c r="BL234" s="16" t="s">
        <v>323</v>
      </c>
      <c r="BM234" s="155" t="s">
        <v>2461</v>
      </c>
    </row>
    <row r="235" spans="2:65" s="1" customFormat="1" ht="44.25" customHeight="1">
      <c r="B235" s="142"/>
      <c r="C235" s="179" t="s">
        <v>1849</v>
      </c>
      <c r="D235" s="179" t="s">
        <v>454</v>
      </c>
      <c r="E235" s="180" t="s">
        <v>17512</v>
      </c>
      <c r="F235" s="181" t="s">
        <v>17513</v>
      </c>
      <c r="G235" s="182" t="s">
        <v>467</v>
      </c>
      <c r="H235" s="183">
        <v>9</v>
      </c>
      <c r="I235" s="184"/>
      <c r="J235" s="185">
        <f t="shared" si="40"/>
        <v>0</v>
      </c>
      <c r="K235" s="186"/>
      <c r="L235" s="187"/>
      <c r="M235" s="188" t="s">
        <v>1</v>
      </c>
      <c r="N235" s="189" t="s">
        <v>42</v>
      </c>
      <c r="P235" s="153">
        <f t="shared" si="41"/>
        <v>0</v>
      </c>
      <c r="Q235" s="153">
        <v>1.1999999999999999E-3</v>
      </c>
      <c r="R235" s="153">
        <f t="shared" si="42"/>
        <v>1.0799999999999999E-2</v>
      </c>
      <c r="S235" s="153">
        <v>0</v>
      </c>
      <c r="T235" s="154">
        <f t="shared" si="43"/>
        <v>0</v>
      </c>
      <c r="AR235" s="155" t="s">
        <v>356</v>
      </c>
      <c r="AT235" s="155" t="s">
        <v>454</v>
      </c>
      <c r="AU235" s="155" t="s">
        <v>88</v>
      </c>
      <c r="AY235" s="16" t="s">
        <v>317</v>
      </c>
      <c r="BE235" s="156">
        <f t="shared" si="44"/>
        <v>0</v>
      </c>
      <c r="BF235" s="156">
        <f t="shared" si="45"/>
        <v>0</v>
      </c>
      <c r="BG235" s="156">
        <f t="shared" si="46"/>
        <v>0</v>
      </c>
      <c r="BH235" s="156">
        <f t="shared" si="47"/>
        <v>0</v>
      </c>
      <c r="BI235" s="156">
        <f t="shared" si="48"/>
        <v>0</v>
      </c>
      <c r="BJ235" s="16" t="s">
        <v>88</v>
      </c>
      <c r="BK235" s="156">
        <f t="shared" si="49"/>
        <v>0</v>
      </c>
      <c r="BL235" s="16" t="s">
        <v>323</v>
      </c>
      <c r="BM235" s="155" t="s">
        <v>2471</v>
      </c>
    </row>
    <row r="236" spans="2:65" s="1" customFormat="1" ht="33" customHeight="1">
      <c r="B236" s="142"/>
      <c r="C236" s="179" t="s">
        <v>1853</v>
      </c>
      <c r="D236" s="179" t="s">
        <v>454</v>
      </c>
      <c r="E236" s="180" t="s">
        <v>17514</v>
      </c>
      <c r="F236" s="181" t="s">
        <v>17515</v>
      </c>
      <c r="G236" s="182" t="s">
        <v>467</v>
      </c>
      <c r="H236" s="183">
        <v>3</v>
      </c>
      <c r="I236" s="184"/>
      <c r="J236" s="185">
        <f t="shared" si="40"/>
        <v>0</v>
      </c>
      <c r="K236" s="186"/>
      <c r="L236" s="187"/>
      <c r="M236" s="188" t="s">
        <v>1</v>
      </c>
      <c r="N236" s="189" t="s">
        <v>42</v>
      </c>
      <c r="P236" s="153">
        <f t="shared" si="41"/>
        <v>0</v>
      </c>
      <c r="Q236" s="153">
        <v>6.9999999999999999E-4</v>
      </c>
      <c r="R236" s="153">
        <f t="shared" si="42"/>
        <v>2.0999999999999999E-3</v>
      </c>
      <c r="S236" s="153">
        <v>0</v>
      </c>
      <c r="T236" s="154">
        <f t="shared" si="43"/>
        <v>0</v>
      </c>
      <c r="AR236" s="155" t="s">
        <v>356</v>
      </c>
      <c r="AT236" s="155" t="s">
        <v>454</v>
      </c>
      <c r="AU236" s="155" t="s">
        <v>88</v>
      </c>
      <c r="AY236" s="16" t="s">
        <v>317</v>
      </c>
      <c r="BE236" s="156">
        <f t="shared" si="44"/>
        <v>0</v>
      </c>
      <c r="BF236" s="156">
        <f t="shared" si="45"/>
        <v>0</v>
      </c>
      <c r="BG236" s="156">
        <f t="shared" si="46"/>
        <v>0</v>
      </c>
      <c r="BH236" s="156">
        <f t="shared" si="47"/>
        <v>0</v>
      </c>
      <c r="BI236" s="156">
        <f t="shared" si="48"/>
        <v>0</v>
      </c>
      <c r="BJ236" s="16" t="s">
        <v>88</v>
      </c>
      <c r="BK236" s="156">
        <f t="shared" si="49"/>
        <v>0</v>
      </c>
      <c r="BL236" s="16" t="s">
        <v>323</v>
      </c>
      <c r="BM236" s="155" t="s">
        <v>1527</v>
      </c>
    </row>
    <row r="237" spans="2:65" s="1" customFormat="1" ht="44.25" customHeight="1">
      <c r="B237" s="142"/>
      <c r="C237" s="179" t="s">
        <v>1859</v>
      </c>
      <c r="D237" s="179" t="s">
        <v>454</v>
      </c>
      <c r="E237" s="180" t="s">
        <v>17516</v>
      </c>
      <c r="F237" s="181" t="s">
        <v>17517</v>
      </c>
      <c r="G237" s="182" t="s">
        <v>467</v>
      </c>
      <c r="H237" s="183">
        <v>6</v>
      </c>
      <c r="I237" s="184"/>
      <c r="J237" s="185">
        <f t="shared" si="40"/>
        <v>0</v>
      </c>
      <c r="K237" s="186"/>
      <c r="L237" s="187"/>
      <c r="M237" s="188" t="s">
        <v>1</v>
      </c>
      <c r="N237" s="189" t="s">
        <v>42</v>
      </c>
      <c r="P237" s="153">
        <f t="shared" si="41"/>
        <v>0</v>
      </c>
      <c r="Q237" s="153">
        <v>5.9999999999999995E-4</v>
      </c>
      <c r="R237" s="153">
        <f t="shared" si="42"/>
        <v>3.5999999999999999E-3</v>
      </c>
      <c r="S237" s="153">
        <v>0</v>
      </c>
      <c r="T237" s="154">
        <f t="shared" si="43"/>
        <v>0</v>
      </c>
      <c r="AR237" s="155" t="s">
        <v>356</v>
      </c>
      <c r="AT237" s="155" t="s">
        <v>454</v>
      </c>
      <c r="AU237" s="155" t="s">
        <v>88</v>
      </c>
      <c r="AY237" s="16" t="s">
        <v>317</v>
      </c>
      <c r="BE237" s="156">
        <f t="shared" si="44"/>
        <v>0</v>
      </c>
      <c r="BF237" s="156">
        <f t="shared" si="45"/>
        <v>0</v>
      </c>
      <c r="BG237" s="156">
        <f t="shared" si="46"/>
        <v>0</v>
      </c>
      <c r="BH237" s="156">
        <f t="shared" si="47"/>
        <v>0</v>
      </c>
      <c r="BI237" s="156">
        <f t="shared" si="48"/>
        <v>0</v>
      </c>
      <c r="BJ237" s="16" t="s">
        <v>88</v>
      </c>
      <c r="BK237" s="156">
        <f t="shared" si="49"/>
        <v>0</v>
      </c>
      <c r="BL237" s="16" t="s">
        <v>323</v>
      </c>
      <c r="BM237" s="155" t="s">
        <v>2497</v>
      </c>
    </row>
    <row r="238" spans="2:65" s="1" customFormat="1" ht="24.15" customHeight="1">
      <c r="B238" s="142"/>
      <c r="C238" s="179" t="s">
        <v>1868</v>
      </c>
      <c r="D238" s="179" t="s">
        <v>454</v>
      </c>
      <c r="E238" s="180" t="s">
        <v>17518</v>
      </c>
      <c r="F238" s="181" t="s">
        <v>17519</v>
      </c>
      <c r="G238" s="182" t="s">
        <v>467</v>
      </c>
      <c r="H238" s="183">
        <v>10</v>
      </c>
      <c r="I238" s="184"/>
      <c r="J238" s="185">
        <f t="shared" si="40"/>
        <v>0</v>
      </c>
      <c r="K238" s="186"/>
      <c r="L238" s="187"/>
      <c r="M238" s="188" t="s">
        <v>1</v>
      </c>
      <c r="N238" s="189" t="s">
        <v>42</v>
      </c>
      <c r="P238" s="153">
        <f t="shared" si="41"/>
        <v>0</v>
      </c>
      <c r="Q238" s="153">
        <v>2.8000000000000001E-2</v>
      </c>
      <c r="R238" s="153">
        <f t="shared" si="42"/>
        <v>0.28000000000000003</v>
      </c>
      <c r="S238" s="153">
        <v>0</v>
      </c>
      <c r="T238" s="154">
        <f t="shared" si="43"/>
        <v>0</v>
      </c>
      <c r="AR238" s="155" t="s">
        <v>356</v>
      </c>
      <c r="AT238" s="155" t="s">
        <v>454</v>
      </c>
      <c r="AU238" s="155" t="s">
        <v>88</v>
      </c>
      <c r="AY238" s="16" t="s">
        <v>317</v>
      </c>
      <c r="BE238" s="156">
        <f t="shared" si="44"/>
        <v>0</v>
      </c>
      <c r="BF238" s="156">
        <f t="shared" si="45"/>
        <v>0</v>
      </c>
      <c r="BG238" s="156">
        <f t="shared" si="46"/>
        <v>0</v>
      </c>
      <c r="BH238" s="156">
        <f t="shared" si="47"/>
        <v>0</v>
      </c>
      <c r="BI238" s="156">
        <f t="shared" si="48"/>
        <v>0</v>
      </c>
      <c r="BJ238" s="16" t="s">
        <v>88</v>
      </c>
      <c r="BK238" s="156">
        <f t="shared" si="49"/>
        <v>0</v>
      </c>
      <c r="BL238" s="16" t="s">
        <v>323</v>
      </c>
      <c r="BM238" s="155" t="s">
        <v>2507</v>
      </c>
    </row>
    <row r="239" spans="2:65" s="1" customFormat="1" ht="33" customHeight="1">
      <c r="B239" s="142"/>
      <c r="C239" s="179" t="s">
        <v>1872</v>
      </c>
      <c r="D239" s="179" t="s">
        <v>454</v>
      </c>
      <c r="E239" s="180" t="s">
        <v>17520</v>
      </c>
      <c r="F239" s="181" t="s">
        <v>17521</v>
      </c>
      <c r="G239" s="182" t="s">
        <v>467</v>
      </c>
      <c r="H239" s="183">
        <v>5</v>
      </c>
      <c r="I239" s="184"/>
      <c r="J239" s="185">
        <f t="shared" si="40"/>
        <v>0</v>
      </c>
      <c r="K239" s="186"/>
      <c r="L239" s="187"/>
      <c r="M239" s="188" t="s">
        <v>1</v>
      </c>
      <c r="N239" s="189" t="s">
        <v>42</v>
      </c>
      <c r="P239" s="153">
        <f t="shared" si="41"/>
        <v>0</v>
      </c>
      <c r="Q239" s="153">
        <v>1.4E-3</v>
      </c>
      <c r="R239" s="153">
        <f t="shared" si="42"/>
        <v>7.0000000000000001E-3</v>
      </c>
      <c r="S239" s="153">
        <v>0</v>
      </c>
      <c r="T239" s="154">
        <f t="shared" si="43"/>
        <v>0</v>
      </c>
      <c r="AR239" s="155" t="s">
        <v>356</v>
      </c>
      <c r="AT239" s="155" t="s">
        <v>454</v>
      </c>
      <c r="AU239" s="155" t="s">
        <v>88</v>
      </c>
      <c r="AY239" s="16" t="s">
        <v>317</v>
      </c>
      <c r="BE239" s="156">
        <f t="shared" si="44"/>
        <v>0</v>
      </c>
      <c r="BF239" s="156">
        <f t="shared" si="45"/>
        <v>0</v>
      </c>
      <c r="BG239" s="156">
        <f t="shared" si="46"/>
        <v>0</v>
      </c>
      <c r="BH239" s="156">
        <f t="shared" si="47"/>
        <v>0</v>
      </c>
      <c r="BI239" s="156">
        <f t="shared" si="48"/>
        <v>0</v>
      </c>
      <c r="BJ239" s="16" t="s">
        <v>88</v>
      </c>
      <c r="BK239" s="156">
        <f t="shared" si="49"/>
        <v>0</v>
      </c>
      <c r="BL239" s="16" t="s">
        <v>323</v>
      </c>
      <c r="BM239" s="155" t="s">
        <v>1529</v>
      </c>
    </row>
    <row r="240" spans="2:65" s="1" customFormat="1" ht="24.15" customHeight="1">
      <c r="B240" s="142"/>
      <c r="C240" s="143" t="s">
        <v>1876</v>
      </c>
      <c r="D240" s="143" t="s">
        <v>319</v>
      </c>
      <c r="E240" s="144" t="s">
        <v>17522</v>
      </c>
      <c r="F240" s="145" t="s">
        <v>17523</v>
      </c>
      <c r="G240" s="146" t="s">
        <v>467</v>
      </c>
      <c r="H240" s="147">
        <v>57</v>
      </c>
      <c r="I240" s="148"/>
      <c r="J240" s="149">
        <f t="shared" si="40"/>
        <v>0</v>
      </c>
      <c r="K240" s="150"/>
      <c r="L240" s="31"/>
      <c r="M240" s="151" t="s">
        <v>1</v>
      </c>
      <c r="N240" s="152" t="s">
        <v>42</v>
      </c>
      <c r="P240" s="153">
        <f t="shared" si="41"/>
        <v>0</v>
      </c>
      <c r="Q240" s="153">
        <v>0.11958000000000001</v>
      </c>
      <c r="R240" s="153">
        <f t="shared" si="42"/>
        <v>6.8160600000000002</v>
      </c>
      <c r="S240" s="153">
        <v>0</v>
      </c>
      <c r="T240" s="154">
        <f t="shared" si="43"/>
        <v>0</v>
      </c>
      <c r="AR240" s="155" t="s">
        <v>323</v>
      </c>
      <c r="AT240" s="155" t="s">
        <v>319</v>
      </c>
      <c r="AU240" s="155" t="s">
        <v>88</v>
      </c>
      <c r="AY240" s="16" t="s">
        <v>317</v>
      </c>
      <c r="BE240" s="156">
        <f t="shared" si="44"/>
        <v>0</v>
      </c>
      <c r="BF240" s="156">
        <f t="shared" si="45"/>
        <v>0</v>
      </c>
      <c r="BG240" s="156">
        <f t="shared" si="46"/>
        <v>0</v>
      </c>
      <c r="BH240" s="156">
        <f t="shared" si="47"/>
        <v>0</v>
      </c>
      <c r="BI240" s="156">
        <f t="shared" si="48"/>
        <v>0</v>
      </c>
      <c r="BJ240" s="16" t="s">
        <v>88</v>
      </c>
      <c r="BK240" s="156">
        <f t="shared" si="49"/>
        <v>0</v>
      </c>
      <c r="BL240" s="16" t="s">
        <v>323</v>
      </c>
      <c r="BM240" s="155" t="s">
        <v>2533</v>
      </c>
    </row>
    <row r="241" spans="2:65" s="1" customFormat="1" ht="16.5" customHeight="1">
      <c r="B241" s="142"/>
      <c r="C241" s="179" t="s">
        <v>1882</v>
      </c>
      <c r="D241" s="179" t="s">
        <v>454</v>
      </c>
      <c r="E241" s="180" t="s">
        <v>17524</v>
      </c>
      <c r="F241" s="181" t="s">
        <v>17525</v>
      </c>
      <c r="G241" s="182" t="s">
        <v>484</v>
      </c>
      <c r="H241" s="183">
        <v>199.5</v>
      </c>
      <c r="I241" s="184"/>
      <c r="J241" s="185">
        <f t="shared" si="40"/>
        <v>0</v>
      </c>
      <c r="K241" s="186"/>
      <c r="L241" s="187"/>
      <c r="M241" s="188" t="s">
        <v>1</v>
      </c>
      <c r="N241" s="189" t="s">
        <v>42</v>
      </c>
      <c r="P241" s="153">
        <f t="shared" si="41"/>
        <v>0</v>
      </c>
      <c r="Q241" s="153">
        <v>1.4E-3</v>
      </c>
      <c r="R241" s="153">
        <f t="shared" si="42"/>
        <v>0.27929999999999999</v>
      </c>
      <c r="S241" s="153">
        <v>0</v>
      </c>
      <c r="T241" s="154">
        <f t="shared" si="43"/>
        <v>0</v>
      </c>
      <c r="AR241" s="155" t="s">
        <v>356</v>
      </c>
      <c r="AT241" s="155" t="s">
        <v>454</v>
      </c>
      <c r="AU241" s="155" t="s">
        <v>88</v>
      </c>
      <c r="AY241" s="16" t="s">
        <v>317</v>
      </c>
      <c r="BE241" s="156">
        <f t="shared" si="44"/>
        <v>0</v>
      </c>
      <c r="BF241" s="156">
        <f t="shared" si="45"/>
        <v>0</v>
      </c>
      <c r="BG241" s="156">
        <f t="shared" si="46"/>
        <v>0</v>
      </c>
      <c r="BH241" s="156">
        <f t="shared" si="47"/>
        <v>0</v>
      </c>
      <c r="BI241" s="156">
        <f t="shared" si="48"/>
        <v>0</v>
      </c>
      <c r="BJ241" s="16" t="s">
        <v>88</v>
      </c>
      <c r="BK241" s="156">
        <f t="shared" si="49"/>
        <v>0</v>
      </c>
      <c r="BL241" s="16" t="s">
        <v>323</v>
      </c>
      <c r="BM241" s="155" t="s">
        <v>2543</v>
      </c>
    </row>
    <row r="242" spans="2:65" s="1" customFormat="1" ht="16.5" customHeight="1">
      <c r="B242" s="142"/>
      <c r="C242" s="179" t="s">
        <v>1886</v>
      </c>
      <c r="D242" s="179" t="s">
        <v>454</v>
      </c>
      <c r="E242" s="180" t="s">
        <v>17526</v>
      </c>
      <c r="F242" s="181" t="s">
        <v>17527</v>
      </c>
      <c r="G242" s="182" t="s">
        <v>467</v>
      </c>
      <c r="H242" s="183">
        <v>174</v>
      </c>
      <c r="I242" s="184"/>
      <c r="J242" s="185">
        <f t="shared" ref="J242:J273" si="50">ROUND(I242*H242,2)</f>
        <v>0</v>
      </c>
      <c r="K242" s="186"/>
      <c r="L242" s="187"/>
      <c r="M242" s="188" t="s">
        <v>1</v>
      </c>
      <c r="N242" s="189" t="s">
        <v>42</v>
      </c>
      <c r="P242" s="153">
        <f t="shared" ref="P242:P273" si="51">O242*H242</f>
        <v>0</v>
      </c>
      <c r="Q242" s="153">
        <v>2.0000000000000002E-5</v>
      </c>
      <c r="R242" s="153">
        <f t="shared" ref="R242:R273" si="52">Q242*H242</f>
        <v>3.4800000000000005E-3</v>
      </c>
      <c r="S242" s="153">
        <v>0</v>
      </c>
      <c r="T242" s="154">
        <f t="shared" ref="T242:T273" si="53">S242*H242</f>
        <v>0</v>
      </c>
      <c r="AR242" s="155" t="s">
        <v>356</v>
      </c>
      <c r="AT242" s="155" t="s">
        <v>454</v>
      </c>
      <c r="AU242" s="155" t="s">
        <v>88</v>
      </c>
      <c r="AY242" s="16" t="s">
        <v>317</v>
      </c>
      <c r="BE242" s="156">
        <f t="shared" ref="BE242:BE273" si="54">IF(N242="základná",J242,0)</f>
        <v>0</v>
      </c>
      <c r="BF242" s="156">
        <f t="shared" ref="BF242:BF273" si="55">IF(N242="znížená",J242,0)</f>
        <v>0</v>
      </c>
      <c r="BG242" s="156">
        <f t="shared" ref="BG242:BG273" si="56">IF(N242="zákl. prenesená",J242,0)</f>
        <v>0</v>
      </c>
      <c r="BH242" s="156">
        <f t="shared" ref="BH242:BH273" si="57">IF(N242="zníž. prenesená",J242,0)</f>
        <v>0</v>
      </c>
      <c r="BI242" s="156">
        <f t="shared" ref="BI242:BI273" si="58">IF(N242="nulová",J242,0)</f>
        <v>0</v>
      </c>
      <c r="BJ242" s="16" t="s">
        <v>88</v>
      </c>
      <c r="BK242" s="156">
        <f t="shared" ref="BK242:BK273" si="59">ROUND(I242*H242,2)</f>
        <v>0</v>
      </c>
      <c r="BL242" s="16" t="s">
        <v>323</v>
      </c>
      <c r="BM242" s="155" t="s">
        <v>2553</v>
      </c>
    </row>
    <row r="243" spans="2:65" s="1" customFormat="1" ht="16.5" customHeight="1">
      <c r="B243" s="142"/>
      <c r="C243" s="179" t="s">
        <v>1910</v>
      </c>
      <c r="D243" s="179" t="s">
        <v>454</v>
      </c>
      <c r="E243" s="180" t="s">
        <v>17528</v>
      </c>
      <c r="F243" s="181" t="s">
        <v>17529</v>
      </c>
      <c r="G243" s="182" t="s">
        <v>467</v>
      </c>
      <c r="H243" s="183">
        <v>57</v>
      </c>
      <c r="I243" s="184"/>
      <c r="J243" s="185">
        <f t="shared" si="50"/>
        <v>0</v>
      </c>
      <c r="K243" s="186"/>
      <c r="L243" s="187"/>
      <c r="M243" s="188" t="s">
        <v>1</v>
      </c>
      <c r="N243" s="189" t="s">
        <v>42</v>
      </c>
      <c r="P243" s="153">
        <f t="shared" si="51"/>
        <v>0</v>
      </c>
      <c r="Q243" s="153">
        <v>0</v>
      </c>
      <c r="R243" s="153">
        <f t="shared" si="52"/>
        <v>0</v>
      </c>
      <c r="S243" s="153">
        <v>0</v>
      </c>
      <c r="T243" s="154">
        <f t="shared" si="53"/>
        <v>0</v>
      </c>
      <c r="AR243" s="155" t="s">
        <v>356</v>
      </c>
      <c r="AT243" s="155" t="s">
        <v>454</v>
      </c>
      <c r="AU243" s="155" t="s">
        <v>88</v>
      </c>
      <c r="AY243" s="16" t="s">
        <v>317</v>
      </c>
      <c r="BE243" s="156">
        <f t="shared" si="54"/>
        <v>0</v>
      </c>
      <c r="BF243" s="156">
        <f t="shared" si="55"/>
        <v>0</v>
      </c>
      <c r="BG243" s="156">
        <f t="shared" si="56"/>
        <v>0</v>
      </c>
      <c r="BH243" s="156">
        <f t="shared" si="57"/>
        <v>0</v>
      </c>
      <c r="BI243" s="156">
        <f t="shared" si="58"/>
        <v>0</v>
      </c>
      <c r="BJ243" s="16" t="s">
        <v>88</v>
      </c>
      <c r="BK243" s="156">
        <f t="shared" si="59"/>
        <v>0</v>
      </c>
      <c r="BL243" s="16" t="s">
        <v>323</v>
      </c>
      <c r="BM243" s="155" t="s">
        <v>2562</v>
      </c>
    </row>
    <row r="244" spans="2:65" s="1" customFormat="1" ht="37.75" customHeight="1">
      <c r="B244" s="142"/>
      <c r="C244" s="143" t="s">
        <v>1916</v>
      </c>
      <c r="D244" s="143" t="s">
        <v>319</v>
      </c>
      <c r="E244" s="144" t="s">
        <v>17530</v>
      </c>
      <c r="F244" s="145" t="s">
        <v>17531</v>
      </c>
      <c r="G244" s="146" t="s">
        <v>484</v>
      </c>
      <c r="H244" s="147">
        <v>202.68</v>
      </c>
      <c r="I244" s="148"/>
      <c r="J244" s="149">
        <f t="shared" si="50"/>
        <v>0</v>
      </c>
      <c r="K244" s="150"/>
      <c r="L244" s="31"/>
      <c r="M244" s="151" t="s">
        <v>1</v>
      </c>
      <c r="N244" s="152" t="s">
        <v>42</v>
      </c>
      <c r="P244" s="153">
        <f t="shared" si="51"/>
        <v>0</v>
      </c>
      <c r="Q244" s="153">
        <v>4.00138148806E-5</v>
      </c>
      <c r="R244" s="153">
        <f t="shared" si="52"/>
        <v>8.1100000000000078E-3</v>
      </c>
      <c r="S244" s="153">
        <v>0</v>
      </c>
      <c r="T244" s="154">
        <f t="shared" si="53"/>
        <v>0</v>
      </c>
      <c r="AR244" s="155" t="s">
        <v>323</v>
      </c>
      <c r="AT244" s="155" t="s">
        <v>319</v>
      </c>
      <c r="AU244" s="155" t="s">
        <v>88</v>
      </c>
      <c r="AY244" s="16" t="s">
        <v>317</v>
      </c>
      <c r="BE244" s="156">
        <f t="shared" si="54"/>
        <v>0</v>
      </c>
      <c r="BF244" s="156">
        <f t="shared" si="55"/>
        <v>0</v>
      </c>
      <c r="BG244" s="156">
        <f t="shared" si="56"/>
        <v>0</v>
      </c>
      <c r="BH244" s="156">
        <f t="shared" si="57"/>
        <v>0</v>
      </c>
      <c r="BI244" s="156">
        <f t="shared" si="58"/>
        <v>0</v>
      </c>
      <c r="BJ244" s="16" t="s">
        <v>88</v>
      </c>
      <c r="BK244" s="156">
        <f t="shared" si="59"/>
        <v>0</v>
      </c>
      <c r="BL244" s="16" t="s">
        <v>323</v>
      </c>
      <c r="BM244" s="155" t="s">
        <v>2573</v>
      </c>
    </row>
    <row r="245" spans="2:65" s="1" customFormat="1" ht="37.75" customHeight="1">
      <c r="B245" s="142"/>
      <c r="C245" s="143" t="s">
        <v>1922</v>
      </c>
      <c r="D245" s="143" t="s">
        <v>319</v>
      </c>
      <c r="E245" s="144" t="s">
        <v>17532</v>
      </c>
      <c r="F245" s="145" t="s">
        <v>17533</v>
      </c>
      <c r="G245" s="146" t="s">
        <v>484</v>
      </c>
      <c r="H245" s="147">
        <v>663.67</v>
      </c>
      <c r="I245" s="148"/>
      <c r="J245" s="149">
        <f t="shared" si="50"/>
        <v>0</v>
      </c>
      <c r="K245" s="150"/>
      <c r="L245" s="31"/>
      <c r="M245" s="151" t="s">
        <v>1</v>
      </c>
      <c r="N245" s="152" t="s">
        <v>42</v>
      </c>
      <c r="P245" s="153">
        <f t="shared" si="51"/>
        <v>0</v>
      </c>
      <c r="Q245" s="153">
        <v>4.3000286286859398E-4</v>
      </c>
      <c r="R245" s="153">
        <f t="shared" si="52"/>
        <v>0.28537999999999974</v>
      </c>
      <c r="S245" s="153">
        <v>0</v>
      </c>
      <c r="T245" s="154">
        <f t="shared" si="53"/>
        <v>0</v>
      </c>
      <c r="AR245" s="155" t="s">
        <v>323</v>
      </c>
      <c r="AT245" s="155" t="s">
        <v>319</v>
      </c>
      <c r="AU245" s="155" t="s">
        <v>88</v>
      </c>
      <c r="AY245" s="16" t="s">
        <v>317</v>
      </c>
      <c r="BE245" s="156">
        <f t="shared" si="54"/>
        <v>0</v>
      </c>
      <c r="BF245" s="156">
        <f t="shared" si="55"/>
        <v>0</v>
      </c>
      <c r="BG245" s="156">
        <f t="shared" si="56"/>
        <v>0</v>
      </c>
      <c r="BH245" s="156">
        <f t="shared" si="57"/>
        <v>0</v>
      </c>
      <c r="BI245" s="156">
        <f t="shared" si="58"/>
        <v>0</v>
      </c>
      <c r="BJ245" s="16" t="s">
        <v>88</v>
      </c>
      <c r="BK245" s="156">
        <f t="shared" si="59"/>
        <v>0</v>
      </c>
      <c r="BL245" s="16" t="s">
        <v>323</v>
      </c>
      <c r="BM245" s="155" t="s">
        <v>2584</v>
      </c>
    </row>
    <row r="246" spans="2:65" s="1" customFormat="1" ht="37.75" customHeight="1">
      <c r="B246" s="142"/>
      <c r="C246" s="143" t="s">
        <v>1957</v>
      </c>
      <c r="D246" s="143" t="s">
        <v>319</v>
      </c>
      <c r="E246" s="144" t="s">
        <v>17534</v>
      </c>
      <c r="F246" s="145" t="s">
        <v>17535</v>
      </c>
      <c r="G246" s="146" t="s">
        <v>484</v>
      </c>
      <c r="H246" s="147">
        <v>190.31</v>
      </c>
      <c r="I246" s="148"/>
      <c r="J246" s="149">
        <f t="shared" si="50"/>
        <v>0</v>
      </c>
      <c r="K246" s="150"/>
      <c r="L246" s="31"/>
      <c r="M246" s="151" t="s">
        <v>1</v>
      </c>
      <c r="N246" s="152" t="s">
        <v>42</v>
      </c>
      <c r="P246" s="153">
        <f t="shared" si="51"/>
        <v>0</v>
      </c>
      <c r="Q246" s="153">
        <v>1.50018391046188E-4</v>
      </c>
      <c r="R246" s="153">
        <f t="shared" si="52"/>
        <v>2.8550000000000037E-2</v>
      </c>
      <c r="S246" s="153">
        <v>0</v>
      </c>
      <c r="T246" s="154">
        <f t="shared" si="53"/>
        <v>0</v>
      </c>
      <c r="AR246" s="155" t="s">
        <v>323</v>
      </c>
      <c r="AT246" s="155" t="s">
        <v>319</v>
      </c>
      <c r="AU246" s="155" t="s">
        <v>88</v>
      </c>
      <c r="AY246" s="16" t="s">
        <v>317</v>
      </c>
      <c r="BE246" s="156">
        <f t="shared" si="54"/>
        <v>0</v>
      </c>
      <c r="BF246" s="156">
        <f t="shared" si="55"/>
        <v>0</v>
      </c>
      <c r="BG246" s="156">
        <f t="shared" si="56"/>
        <v>0</v>
      </c>
      <c r="BH246" s="156">
        <f t="shared" si="57"/>
        <v>0</v>
      </c>
      <c r="BI246" s="156">
        <f t="shared" si="58"/>
        <v>0</v>
      </c>
      <c r="BJ246" s="16" t="s">
        <v>88</v>
      </c>
      <c r="BK246" s="156">
        <f t="shared" si="59"/>
        <v>0</v>
      </c>
      <c r="BL246" s="16" t="s">
        <v>323</v>
      </c>
      <c r="BM246" s="155" t="s">
        <v>2594</v>
      </c>
    </row>
    <row r="247" spans="2:65" s="1" customFormat="1" ht="37.75" customHeight="1">
      <c r="B247" s="142"/>
      <c r="C247" s="143" t="s">
        <v>1961</v>
      </c>
      <c r="D247" s="143" t="s">
        <v>319</v>
      </c>
      <c r="E247" s="144" t="s">
        <v>17536</v>
      </c>
      <c r="F247" s="145" t="s">
        <v>17537</v>
      </c>
      <c r="G247" s="146" t="s">
        <v>484</v>
      </c>
      <c r="H247" s="147">
        <v>116.82</v>
      </c>
      <c r="I247" s="148"/>
      <c r="J247" s="149">
        <f t="shared" si="50"/>
        <v>0</v>
      </c>
      <c r="K247" s="150"/>
      <c r="L247" s="31"/>
      <c r="M247" s="151" t="s">
        <v>1</v>
      </c>
      <c r="N247" s="152" t="s">
        <v>42</v>
      </c>
      <c r="P247" s="153">
        <f t="shared" si="51"/>
        <v>0</v>
      </c>
      <c r="Q247" s="153">
        <v>3.0003424071220702E-4</v>
      </c>
      <c r="R247" s="153">
        <f t="shared" si="52"/>
        <v>3.5050000000000026E-2</v>
      </c>
      <c r="S247" s="153">
        <v>0</v>
      </c>
      <c r="T247" s="154">
        <f t="shared" si="53"/>
        <v>0</v>
      </c>
      <c r="AR247" s="155" t="s">
        <v>323</v>
      </c>
      <c r="AT247" s="155" t="s">
        <v>319</v>
      </c>
      <c r="AU247" s="155" t="s">
        <v>88</v>
      </c>
      <c r="AY247" s="16" t="s">
        <v>317</v>
      </c>
      <c r="BE247" s="156">
        <f t="shared" si="54"/>
        <v>0</v>
      </c>
      <c r="BF247" s="156">
        <f t="shared" si="55"/>
        <v>0</v>
      </c>
      <c r="BG247" s="156">
        <f t="shared" si="56"/>
        <v>0</v>
      </c>
      <c r="BH247" s="156">
        <f t="shared" si="57"/>
        <v>0</v>
      </c>
      <c r="BI247" s="156">
        <f t="shared" si="58"/>
        <v>0</v>
      </c>
      <c r="BJ247" s="16" t="s">
        <v>88</v>
      </c>
      <c r="BK247" s="156">
        <f t="shared" si="59"/>
        <v>0</v>
      </c>
      <c r="BL247" s="16" t="s">
        <v>323</v>
      </c>
      <c r="BM247" s="155" t="s">
        <v>2603</v>
      </c>
    </row>
    <row r="248" spans="2:65" s="1" customFormat="1" ht="24.15" customHeight="1">
      <c r="B248" s="142"/>
      <c r="C248" s="143" t="s">
        <v>2024</v>
      </c>
      <c r="D248" s="143" t="s">
        <v>319</v>
      </c>
      <c r="E248" s="144" t="s">
        <v>17538</v>
      </c>
      <c r="F248" s="145" t="s">
        <v>17539</v>
      </c>
      <c r="G248" s="146" t="s">
        <v>484</v>
      </c>
      <c r="H248" s="147">
        <v>23.42</v>
      </c>
      <c r="I248" s="148"/>
      <c r="J248" s="149">
        <f t="shared" si="50"/>
        <v>0</v>
      </c>
      <c r="K248" s="150"/>
      <c r="L248" s="31"/>
      <c r="M248" s="151" t="s">
        <v>1</v>
      </c>
      <c r="N248" s="152" t="s">
        <v>42</v>
      </c>
      <c r="P248" s="153">
        <f t="shared" si="51"/>
        <v>0</v>
      </c>
      <c r="Q248" s="153">
        <v>1.4397950469684001E-3</v>
      </c>
      <c r="R248" s="153">
        <f t="shared" si="52"/>
        <v>3.3719999999999931E-2</v>
      </c>
      <c r="S248" s="153">
        <v>0</v>
      </c>
      <c r="T248" s="154">
        <f t="shared" si="53"/>
        <v>0</v>
      </c>
      <c r="AR248" s="155" t="s">
        <v>323</v>
      </c>
      <c r="AT248" s="155" t="s">
        <v>319</v>
      </c>
      <c r="AU248" s="155" t="s">
        <v>88</v>
      </c>
      <c r="AY248" s="16" t="s">
        <v>317</v>
      </c>
      <c r="BE248" s="156">
        <f t="shared" si="54"/>
        <v>0</v>
      </c>
      <c r="BF248" s="156">
        <f t="shared" si="55"/>
        <v>0</v>
      </c>
      <c r="BG248" s="156">
        <f t="shared" si="56"/>
        <v>0</v>
      </c>
      <c r="BH248" s="156">
        <f t="shared" si="57"/>
        <v>0</v>
      </c>
      <c r="BI248" s="156">
        <f t="shared" si="58"/>
        <v>0</v>
      </c>
      <c r="BJ248" s="16" t="s">
        <v>88</v>
      </c>
      <c r="BK248" s="156">
        <f t="shared" si="59"/>
        <v>0</v>
      </c>
      <c r="BL248" s="16" t="s">
        <v>323</v>
      </c>
      <c r="BM248" s="155" t="s">
        <v>2613</v>
      </c>
    </row>
    <row r="249" spans="2:65" s="1" customFormat="1" ht="24.15" customHeight="1">
      <c r="B249" s="142"/>
      <c r="C249" s="143" t="s">
        <v>2028</v>
      </c>
      <c r="D249" s="143" t="s">
        <v>319</v>
      </c>
      <c r="E249" s="144" t="s">
        <v>17540</v>
      </c>
      <c r="F249" s="145" t="s">
        <v>17541</v>
      </c>
      <c r="G249" s="146" t="s">
        <v>484</v>
      </c>
      <c r="H249" s="147">
        <v>22.64</v>
      </c>
      <c r="I249" s="148"/>
      <c r="J249" s="149">
        <f t="shared" si="50"/>
        <v>0</v>
      </c>
      <c r="K249" s="150"/>
      <c r="L249" s="31"/>
      <c r="M249" s="151" t="s">
        <v>1</v>
      </c>
      <c r="N249" s="152" t="s">
        <v>42</v>
      </c>
      <c r="P249" s="153">
        <f t="shared" si="51"/>
        <v>0</v>
      </c>
      <c r="Q249" s="153">
        <v>3.0101590106007101E-3</v>
      </c>
      <c r="R249" s="153">
        <f t="shared" si="52"/>
        <v>6.8150000000000072E-2</v>
      </c>
      <c r="S249" s="153">
        <v>0</v>
      </c>
      <c r="T249" s="154">
        <f t="shared" si="53"/>
        <v>0</v>
      </c>
      <c r="AR249" s="155" t="s">
        <v>323</v>
      </c>
      <c r="AT249" s="155" t="s">
        <v>319</v>
      </c>
      <c r="AU249" s="155" t="s">
        <v>88</v>
      </c>
      <c r="AY249" s="16" t="s">
        <v>317</v>
      </c>
      <c r="BE249" s="156">
        <f t="shared" si="54"/>
        <v>0</v>
      </c>
      <c r="BF249" s="156">
        <f t="shared" si="55"/>
        <v>0</v>
      </c>
      <c r="BG249" s="156">
        <f t="shared" si="56"/>
        <v>0</v>
      </c>
      <c r="BH249" s="156">
        <f t="shared" si="57"/>
        <v>0</v>
      </c>
      <c r="BI249" s="156">
        <f t="shared" si="58"/>
        <v>0</v>
      </c>
      <c r="BJ249" s="16" t="s">
        <v>88</v>
      </c>
      <c r="BK249" s="156">
        <f t="shared" si="59"/>
        <v>0</v>
      </c>
      <c r="BL249" s="16" t="s">
        <v>323</v>
      </c>
      <c r="BM249" s="155" t="s">
        <v>2623</v>
      </c>
    </row>
    <row r="250" spans="2:65" s="1" customFormat="1" ht="24.15" customHeight="1">
      <c r="B250" s="142"/>
      <c r="C250" s="143" t="s">
        <v>2035</v>
      </c>
      <c r="D250" s="143" t="s">
        <v>319</v>
      </c>
      <c r="E250" s="144" t="s">
        <v>17542</v>
      </c>
      <c r="F250" s="145" t="s">
        <v>17543</v>
      </c>
      <c r="G250" s="146" t="s">
        <v>484</v>
      </c>
      <c r="H250" s="147">
        <v>57.28</v>
      </c>
      <c r="I250" s="148"/>
      <c r="J250" s="149">
        <f t="shared" si="50"/>
        <v>0</v>
      </c>
      <c r="K250" s="150"/>
      <c r="L250" s="31"/>
      <c r="M250" s="151" t="s">
        <v>1</v>
      </c>
      <c r="N250" s="152" t="s">
        <v>42</v>
      </c>
      <c r="P250" s="153">
        <f t="shared" si="51"/>
        <v>0</v>
      </c>
      <c r="Q250" s="153">
        <v>1.6000349162011199E-3</v>
      </c>
      <c r="R250" s="153">
        <f t="shared" si="52"/>
        <v>9.1650000000000148E-2</v>
      </c>
      <c r="S250" s="153">
        <v>0</v>
      </c>
      <c r="T250" s="154">
        <f t="shared" si="53"/>
        <v>0</v>
      </c>
      <c r="AR250" s="155" t="s">
        <v>323</v>
      </c>
      <c r="AT250" s="155" t="s">
        <v>319</v>
      </c>
      <c r="AU250" s="155" t="s">
        <v>88</v>
      </c>
      <c r="AY250" s="16" t="s">
        <v>317</v>
      </c>
      <c r="BE250" s="156">
        <f t="shared" si="54"/>
        <v>0</v>
      </c>
      <c r="BF250" s="156">
        <f t="shared" si="55"/>
        <v>0</v>
      </c>
      <c r="BG250" s="156">
        <f t="shared" si="56"/>
        <v>0</v>
      </c>
      <c r="BH250" s="156">
        <f t="shared" si="57"/>
        <v>0</v>
      </c>
      <c r="BI250" s="156">
        <f t="shared" si="58"/>
        <v>0</v>
      </c>
      <c r="BJ250" s="16" t="s">
        <v>88</v>
      </c>
      <c r="BK250" s="156">
        <f t="shared" si="59"/>
        <v>0</v>
      </c>
      <c r="BL250" s="16" t="s">
        <v>323</v>
      </c>
      <c r="BM250" s="155" t="s">
        <v>2632</v>
      </c>
    </row>
    <row r="251" spans="2:65" s="1" customFormat="1" ht="37.75" customHeight="1">
      <c r="B251" s="142"/>
      <c r="C251" s="143" t="s">
        <v>2039</v>
      </c>
      <c r="D251" s="143" t="s">
        <v>319</v>
      </c>
      <c r="E251" s="144" t="s">
        <v>17544</v>
      </c>
      <c r="F251" s="145" t="s">
        <v>17545</v>
      </c>
      <c r="G251" s="146" t="s">
        <v>444</v>
      </c>
      <c r="H251" s="147">
        <v>76.47</v>
      </c>
      <c r="I251" s="148"/>
      <c r="J251" s="149">
        <f t="shared" si="50"/>
        <v>0</v>
      </c>
      <c r="K251" s="150"/>
      <c r="L251" s="31"/>
      <c r="M251" s="151" t="s">
        <v>1</v>
      </c>
      <c r="N251" s="152" t="s">
        <v>42</v>
      </c>
      <c r="P251" s="153">
        <f t="shared" si="51"/>
        <v>0</v>
      </c>
      <c r="Q251" s="153">
        <v>3.40002615404734E-3</v>
      </c>
      <c r="R251" s="153">
        <f t="shared" si="52"/>
        <v>0.26000000000000006</v>
      </c>
      <c r="S251" s="153">
        <v>0</v>
      </c>
      <c r="T251" s="154">
        <f t="shared" si="53"/>
        <v>0</v>
      </c>
      <c r="AR251" s="155" t="s">
        <v>323</v>
      </c>
      <c r="AT251" s="155" t="s">
        <v>319</v>
      </c>
      <c r="AU251" s="155" t="s">
        <v>88</v>
      </c>
      <c r="AY251" s="16" t="s">
        <v>317</v>
      </c>
      <c r="BE251" s="156">
        <f t="shared" si="54"/>
        <v>0</v>
      </c>
      <c r="BF251" s="156">
        <f t="shared" si="55"/>
        <v>0</v>
      </c>
      <c r="BG251" s="156">
        <f t="shared" si="56"/>
        <v>0</v>
      </c>
      <c r="BH251" s="156">
        <f t="shared" si="57"/>
        <v>0</v>
      </c>
      <c r="BI251" s="156">
        <f t="shared" si="58"/>
        <v>0</v>
      </c>
      <c r="BJ251" s="16" t="s">
        <v>88</v>
      </c>
      <c r="BK251" s="156">
        <f t="shared" si="59"/>
        <v>0</v>
      </c>
      <c r="BL251" s="16" t="s">
        <v>323</v>
      </c>
      <c r="BM251" s="155" t="s">
        <v>2684</v>
      </c>
    </row>
    <row r="252" spans="2:65" s="1" customFormat="1" ht="24.15" customHeight="1">
      <c r="B252" s="142"/>
      <c r="C252" s="143" t="s">
        <v>2043</v>
      </c>
      <c r="D252" s="143" t="s">
        <v>319</v>
      </c>
      <c r="E252" s="144" t="s">
        <v>17546</v>
      </c>
      <c r="F252" s="145" t="s">
        <v>17547</v>
      </c>
      <c r="G252" s="146" t="s">
        <v>484</v>
      </c>
      <c r="H252" s="147">
        <v>970.8</v>
      </c>
      <c r="I252" s="148"/>
      <c r="J252" s="149">
        <f t="shared" si="50"/>
        <v>0</v>
      </c>
      <c r="K252" s="150"/>
      <c r="L252" s="31"/>
      <c r="M252" s="151" t="s">
        <v>1</v>
      </c>
      <c r="N252" s="152" t="s">
        <v>42</v>
      </c>
      <c r="P252" s="153">
        <f t="shared" si="51"/>
        <v>0</v>
      </c>
      <c r="Q252" s="153">
        <v>0</v>
      </c>
      <c r="R252" s="153">
        <f t="shared" si="52"/>
        <v>0</v>
      </c>
      <c r="S252" s="153">
        <v>0</v>
      </c>
      <c r="T252" s="154">
        <f t="shared" si="53"/>
        <v>0</v>
      </c>
      <c r="AR252" s="155" t="s">
        <v>323</v>
      </c>
      <c r="AT252" s="155" t="s">
        <v>319</v>
      </c>
      <c r="AU252" s="155" t="s">
        <v>88</v>
      </c>
      <c r="AY252" s="16" t="s">
        <v>317</v>
      </c>
      <c r="BE252" s="156">
        <f t="shared" si="54"/>
        <v>0</v>
      </c>
      <c r="BF252" s="156">
        <f t="shared" si="55"/>
        <v>0</v>
      </c>
      <c r="BG252" s="156">
        <f t="shared" si="56"/>
        <v>0</v>
      </c>
      <c r="BH252" s="156">
        <f t="shared" si="57"/>
        <v>0</v>
      </c>
      <c r="BI252" s="156">
        <f t="shared" si="58"/>
        <v>0</v>
      </c>
      <c r="BJ252" s="16" t="s">
        <v>88</v>
      </c>
      <c r="BK252" s="156">
        <f t="shared" si="59"/>
        <v>0</v>
      </c>
      <c r="BL252" s="16" t="s">
        <v>323</v>
      </c>
      <c r="BM252" s="155" t="s">
        <v>2694</v>
      </c>
    </row>
    <row r="253" spans="2:65" s="1" customFormat="1" ht="24.15" customHeight="1">
      <c r="B253" s="142"/>
      <c r="C253" s="143" t="s">
        <v>2047</v>
      </c>
      <c r="D253" s="143" t="s">
        <v>319</v>
      </c>
      <c r="E253" s="144" t="s">
        <v>17548</v>
      </c>
      <c r="F253" s="145" t="s">
        <v>17549</v>
      </c>
      <c r="G253" s="146" t="s">
        <v>444</v>
      </c>
      <c r="H253" s="147">
        <v>76.47</v>
      </c>
      <c r="I253" s="148"/>
      <c r="J253" s="149">
        <f t="shared" si="50"/>
        <v>0</v>
      </c>
      <c r="K253" s="150"/>
      <c r="L253" s="31"/>
      <c r="M253" s="151" t="s">
        <v>1</v>
      </c>
      <c r="N253" s="152" t="s">
        <v>42</v>
      </c>
      <c r="P253" s="153">
        <f t="shared" si="51"/>
        <v>0</v>
      </c>
      <c r="Q253" s="153">
        <v>9.9385379887537593E-6</v>
      </c>
      <c r="R253" s="153">
        <f t="shared" si="52"/>
        <v>7.5999999999999993E-4</v>
      </c>
      <c r="S253" s="153">
        <v>0</v>
      </c>
      <c r="T253" s="154">
        <f t="shared" si="53"/>
        <v>0</v>
      </c>
      <c r="AR253" s="155" t="s">
        <v>323</v>
      </c>
      <c r="AT253" s="155" t="s">
        <v>319</v>
      </c>
      <c r="AU253" s="155" t="s">
        <v>88</v>
      </c>
      <c r="AY253" s="16" t="s">
        <v>317</v>
      </c>
      <c r="BE253" s="156">
        <f t="shared" si="54"/>
        <v>0</v>
      </c>
      <c r="BF253" s="156">
        <f t="shared" si="55"/>
        <v>0</v>
      </c>
      <c r="BG253" s="156">
        <f t="shared" si="56"/>
        <v>0</v>
      </c>
      <c r="BH253" s="156">
        <f t="shared" si="57"/>
        <v>0</v>
      </c>
      <c r="BI253" s="156">
        <f t="shared" si="58"/>
        <v>0</v>
      </c>
      <c r="BJ253" s="16" t="s">
        <v>88</v>
      </c>
      <c r="BK253" s="156">
        <f t="shared" si="59"/>
        <v>0</v>
      </c>
      <c r="BL253" s="16" t="s">
        <v>323</v>
      </c>
      <c r="BM253" s="155" t="s">
        <v>2705</v>
      </c>
    </row>
    <row r="254" spans="2:65" s="1" customFormat="1" ht="16.5" customHeight="1">
      <c r="B254" s="142"/>
      <c r="C254" s="143" t="s">
        <v>2051</v>
      </c>
      <c r="D254" s="143" t="s">
        <v>319</v>
      </c>
      <c r="E254" s="144" t="s">
        <v>17550</v>
      </c>
      <c r="F254" s="145" t="s">
        <v>17551</v>
      </c>
      <c r="G254" s="146" t="s">
        <v>467</v>
      </c>
      <c r="H254" s="147">
        <v>54</v>
      </c>
      <c r="I254" s="148"/>
      <c r="J254" s="149">
        <f t="shared" si="50"/>
        <v>0</v>
      </c>
      <c r="K254" s="150"/>
      <c r="L254" s="31"/>
      <c r="M254" s="151" t="s">
        <v>1</v>
      </c>
      <c r="N254" s="152" t="s">
        <v>42</v>
      </c>
      <c r="P254" s="153">
        <f t="shared" si="51"/>
        <v>0</v>
      </c>
      <c r="Q254" s="153">
        <v>3.0000000000000001E-5</v>
      </c>
      <c r="R254" s="153">
        <f t="shared" si="52"/>
        <v>1.6200000000000001E-3</v>
      </c>
      <c r="S254" s="153">
        <v>0</v>
      </c>
      <c r="T254" s="154">
        <f t="shared" si="53"/>
        <v>0</v>
      </c>
      <c r="AR254" s="155" t="s">
        <v>323</v>
      </c>
      <c r="AT254" s="155" t="s">
        <v>319</v>
      </c>
      <c r="AU254" s="155" t="s">
        <v>88</v>
      </c>
      <c r="AY254" s="16" t="s">
        <v>317</v>
      </c>
      <c r="BE254" s="156">
        <f t="shared" si="54"/>
        <v>0</v>
      </c>
      <c r="BF254" s="156">
        <f t="shared" si="55"/>
        <v>0</v>
      </c>
      <c r="BG254" s="156">
        <f t="shared" si="56"/>
        <v>0</v>
      </c>
      <c r="BH254" s="156">
        <f t="shared" si="57"/>
        <v>0</v>
      </c>
      <c r="BI254" s="156">
        <f t="shared" si="58"/>
        <v>0</v>
      </c>
      <c r="BJ254" s="16" t="s">
        <v>88</v>
      </c>
      <c r="BK254" s="156">
        <f t="shared" si="59"/>
        <v>0</v>
      </c>
      <c r="BL254" s="16" t="s">
        <v>323</v>
      </c>
      <c r="BM254" s="155" t="s">
        <v>2713</v>
      </c>
    </row>
    <row r="255" spans="2:65" s="1" customFormat="1" ht="24.15" customHeight="1">
      <c r="B255" s="142"/>
      <c r="C255" s="179" t="s">
        <v>2055</v>
      </c>
      <c r="D255" s="179" t="s">
        <v>454</v>
      </c>
      <c r="E255" s="180" t="s">
        <v>17552</v>
      </c>
      <c r="F255" s="181" t="s">
        <v>17553</v>
      </c>
      <c r="G255" s="182" t="s">
        <v>467</v>
      </c>
      <c r="H255" s="183">
        <v>54</v>
      </c>
      <c r="I255" s="184"/>
      <c r="J255" s="185">
        <f t="shared" si="50"/>
        <v>0</v>
      </c>
      <c r="K255" s="186"/>
      <c r="L255" s="187"/>
      <c r="M255" s="188" t="s">
        <v>1</v>
      </c>
      <c r="N255" s="189" t="s">
        <v>42</v>
      </c>
      <c r="P255" s="153">
        <f t="shared" si="51"/>
        <v>0</v>
      </c>
      <c r="Q255" s="153">
        <v>7.0000000000000001E-3</v>
      </c>
      <c r="R255" s="153">
        <f t="shared" si="52"/>
        <v>0.378</v>
      </c>
      <c r="S255" s="153">
        <v>0</v>
      </c>
      <c r="T255" s="154">
        <f t="shared" si="53"/>
        <v>0</v>
      </c>
      <c r="AR255" s="155" t="s">
        <v>356</v>
      </c>
      <c r="AT255" s="155" t="s">
        <v>454</v>
      </c>
      <c r="AU255" s="155" t="s">
        <v>88</v>
      </c>
      <c r="AY255" s="16" t="s">
        <v>317</v>
      </c>
      <c r="BE255" s="156">
        <f t="shared" si="54"/>
        <v>0</v>
      </c>
      <c r="BF255" s="156">
        <f t="shared" si="55"/>
        <v>0</v>
      </c>
      <c r="BG255" s="156">
        <f t="shared" si="56"/>
        <v>0</v>
      </c>
      <c r="BH255" s="156">
        <f t="shared" si="57"/>
        <v>0</v>
      </c>
      <c r="BI255" s="156">
        <f t="shared" si="58"/>
        <v>0</v>
      </c>
      <c r="BJ255" s="16" t="s">
        <v>88</v>
      </c>
      <c r="BK255" s="156">
        <f t="shared" si="59"/>
        <v>0</v>
      </c>
      <c r="BL255" s="16" t="s">
        <v>323</v>
      </c>
      <c r="BM255" s="155" t="s">
        <v>2723</v>
      </c>
    </row>
    <row r="256" spans="2:65" s="1" customFormat="1" ht="33" customHeight="1">
      <c r="B256" s="142"/>
      <c r="C256" s="143" t="s">
        <v>2059</v>
      </c>
      <c r="D256" s="143" t="s">
        <v>319</v>
      </c>
      <c r="E256" s="144" t="s">
        <v>17554</v>
      </c>
      <c r="F256" s="145" t="s">
        <v>17555</v>
      </c>
      <c r="G256" s="146" t="s">
        <v>484</v>
      </c>
      <c r="H256" s="147">
        <v>1635.07</v>
      </c>
      <c r="I256" s="148"/>
      <c r="J256" s="149">
        <f t="shared" si="50"/>
        <v>0</v>
      </c>
      <c r="K256" s="150"/>
      <c r="L256" s="31"/>
      <c r="M256" s="151" t="s">
        <v>1</v>
      </c>
      <c r="N256" s="152" t="s">
        <v>42</v>
      </c>
      <c r="P256" s="153">
        <f t="shared" si="51"/>
        <v>0</v>
      </c>
      <c r="Q256" s="153">
        <v>0.152230002385219</v>
      </c>
      <c r="R256" s="153">
        <f t="shared" si="52"/>
        <v>248.90671000000003</v>
      </c>
      <c r="S256" s="153">
        <v>0</v>
      </c>
      <c r="T256" s="154">
        <f t="shared" si="53"/>
        <v>0</v>
      </c>
      <c r="AR256" s="155" t="s">
        <v>323</v>
      </c>
      <c r="AT256" s="155" t="s">
        <v>319</v>
      </c>
      <c r="AU256" s="155" t="s">
        <v>88</v>
      </c>
      <c r="AY256" s="16" t="s">
        <v>317</v>
      </c>
      <c r="BE256" s="156">
        <f t="shared" si="54"/>
        <v>0</v>
      </c>
      <c r="BF256" s="156">
        <f t="shared" si="55"/>
        <v>0</v>
      </c>
      <c r="BG256" s="156">
        <f t="shared" si="56"/>
        <v>0</v>
      </c>
      <c r="BH256" s="156">
        <f t="shared" si="57"/>
        <v>0</v>
      </c>
      <c r="BI256" s="156">
        <f t="shared" si="58"/>
        <v>0</v>
      </c>
      <c r="BJ256" s="16" t="s">
        <v>88</v>
      </c>
      <c r="BK256" s="156">
        <f t="shared" si="59"/>
        <v>0</v>
      </c>
      <c r="BL256" s="16" t="s">
        <v>323</v>
      </c>
      <c r="BM256" s="155" t="s">
        <v>2768</v>
      </c>
    </row>
    <row r="257" spans="2:65" s="1" customFormat="1" ht="24.15" customHeight="1">
      <c r="B257" s="142"/>
      <c r="C257" s="179" t="s">
        <v>2063</v>
      </c>
      <c r="D257" s="179" t="s">
        <v>454</v>
      </c>
      <c r="E257" s="180" t="s">
        <v>17556</v>
      </c>
      <c r="F257" s="181" t="s">
        <v>17557</v>
      </c>
      <c r="G257" s="182" t="s">
        <v>467</v>
      </c>
      <c r="H257" s="183">
        <v>712.71</v>
      </c>
      <c r="I257" s="184"/>
      <c r="J257" s="185">
        <f t="shared" si="50"/>
        <v>0</v>
      </c>
      <c r="K257" s="186"/>
      <c r="L257" s="187"/>
      <c r="M257" s="188" t="s">
        <v>1</v>
      </c>
      <c r="N257" s="189" t="s">
        <v>42</v>
      </c>
      <c r="P257" s="153">
        <f t="shared" si="51"/>
        <v>0</v>
      </c>
      <c r="Q257" s="153">
        <v>8.1000000000000003E-2</v>
      </c>
      <c r="R257" s="153">
        <f t="shared" si="52"/>
        <v>57.729510000000005</v>
      </c>
      <c r="S257" s="153">
        <v>0</v>
      </c>
      <c r="T257" s="154">
        <f t="shared" si="53"/>
        <v>0</v>
      </c>
      <c r="AR257" s="155" t="s">
        <v>356</v>
      </c>
      <c r="AT257" s="155" t="s">
        <v>454</v>
      </c>
      <c r="AU257" s="155" t="s">
        <v>88</v>
      </c>
      <c r="AY257" s="16" t="s">
        <v>317</v>
      </c>
      <c r="BE257" s="156">
        <f t="shared" si="54"/>
        <v>0</v>
      </c>
      <c r="BF257" s="156">
        <f t="shared" si="55"/>
        <v>0</v>
      </c>
      <c r="BG257" s="156">
        <f t="shared" si="56"/>
        <v>0</v>
      </c>
      <c r="BH257" s="156">
        <f t="shared" si="57"/>
        <v>0</v>
      </c>
      <c r="BI257" s="156">
        <f t="shared" si="58"/>
        <v>0</v>
      </c>
      <c r="BJ257" s="16" t="s">
        <v>88</v>
      </c>
      <c r="BK257" s="156">
        <f t="shared" si="59"/>
        <v>0</v>
      </c>
      <c r="BL257" s="16" t="s">
        <v>323</v>
      </c>
      <c r="BM257" s="155" t="s">
        <v>2782</v>
      </c>
    </row>
    <row r="258" spans="2:65" s="1" customFormat="1" ht="24.15" customHeight="1">
      <c r="B258" s="142"/>
      <c r="C258" s="179" t="s">
        <v>2068</v>
      </c>
      <c r="D258" s="179" t="s">
        <v>454</v>
      </c>
      <c r="E258" s="180" t="s">
        <v>17558</v>
      </c>
      <c r="F258" s="181" t="s">
        <v>17559</v>
      </c>
      <c r="G258" s="182" t="s">
        <v>467</v>
      </c>
      <c r="H258" s="183">
        <v>985.28</v>
      </c>
      <c r="I258" s="184"/>
      <c r="J258" s="185">
        <f t="shared" si="50"/>
        <v>0</v>
      </c>
      <c r="K258" s="186"/>
      <c r="L258" s="187"/>
      <c r="M258" s="188" t="s">
        <v>1</v>
      </c>
      <c r="N258" s="189" t="s">
        <v>42</v>
      </c>
      <c r="P258" s="153">
        <f t="shared" si="51"/>
        <v>0</v>
      </c>
      <c r="Q258" s="153">
        <v>0.02</v>
      </c>
      <c r="R258" s="153">
        <f t="shared" si="52"/>
        <v>19.7056</v>
      </c>
      <c r="S258" s="153">
        <v>0</v>
      </c>
      <c r="T258" s="154">
        <f t="shared" si="53"/>
        <v>0</v>
      </c>
      <c r="AR258" s="155" t="s">
        <v>356</v>
      </c>
      <c r="AT258" s="155" t="s">
        <v>454</v>
      </c>
      <c r="AU258" s="155" t="s">
        <v>88</v>
      </c>
      <c r="AY258" s="16" t="s">
        <v>317</v>
      </c>
      <c r="BE258" s="156">
        <f t="shared" si="54"/>
        <v>0</v>
      </c>
      <c r="BF258" s="156">
        <f t="shared" si="55"/>
        <v>0</v>
      </c>
      <c r="BG258" s="156">
        <f t="shared" si="56"/>
        <v>0</v>
      </c>
      <c r="BH258" s="156">
        <f t="shared" si="57"/>
        <v>0</v>
      </c>
      <c r="BI258" s="156">
        <f t="shared" si="58"/>
        <v>0</v>
      </c>
      <c r="BJ258" s="16" t="s">
        <v>88</v>
      </c>
      <c r="BK258" s="156">
        <f t="shared" si="59"/>
        <v>0</v>
      </c>
      <c r="BL258" s="16" t="s">
        <v>323</v>
      </c>
      <c r="BM258" s="155" t="s">
        <v>2793</v>
      </c>
    </row>
    <row r="259" spans="2:65" s="1" customFormat="1" ht="24.15" customHeight="1">
      <c r="B259" s="142"/>
      <c r="C259" s="179" t="s">
        <v>2072</v>
      </c>
      <c r="D259" s="179" t="s">
        <v>454</v>
      </c>
      <c r="E259" s="180" t="s">
        <v>17560</v>
      </c>
      <c r="F259" s="181" t="s">
        <v>17561</v>
      </c>
      <c r="G259" s="182" t="s">
        <v>467</v>
      </c>
      <c r="H259" s="183">
        <v>9.0579999999999998</v>
      </c>
      <c r="I259" s="184"/>
      <c r="J259" s="185">
        <f t="shared" si="50"/>
        <v>0</v>
      </c>
      <c r="K259" s="186"/>
      <c r="L259" s="187"/>
      <c r="M259" s="188" t="s">
        <v>1</v>
      </c>
      <c r="N259" s="189" t="s">
        <v>42</v>
      </c>
      <c r="P259" s="153">
        <f t="shared" si="51"/>
        <v>0</v>
      </c>
      <c r="Q259" s="153">
        <v>0.04</v>
      </c>
      <c r="R259" s="153">
        <f t="shared" si="52"/>
        <v>0.36231999999999998</v>
      </c>
      <c r="S259" s="153">
        <v>0</v>
      </c>
      <c r="T259" s="154">
        <f t="shared" si="53"/>
        <v>0</v>
      </c>
      <c r="AR259" s="155" t="s">
        <v>356</v>
      </c>
      <c r="AT259" s="155" t="s">
        <v>454</v>
      </c>
      <c r="AU259" s="155" t="s">
        <v>88</v>
      </c>
      <c r="AY259" s="16" t="s">
        <v>317</v>
      </c>
      <c r="BE259" s="156">
        <f t="shared" si="54"/>
        <v>0</v>
      </c>
      <c r="BF259" s="156">
        <f t="shared" si="55"/>
        <v>0</v>
      </c>
      <c r="BG259" s="156">
        <f t="shared" si="56"/>
        <v>0</v>
      </c>
      <c r="BH259" s="156">
        <f t="shared" si="57"/>
        <v>0</v>
      </c>
      <c r="BI259" s="156">
        <f t="shared" si="58"/>
        <v>0</v>
      </c>
      <c r="BJ259" s="16" t="s">
        <v>88</v>
      </c>
      <c r="BK259" s="156">
        <f t="shared" si="59"/>
        <v>0</v>
      </c>
      <c r="BL259" s="16" t="s">
        <v>323</v>
      </c>
      <c r="BM259" s="155" t="s">
        <v>2810</v>
      </c>
    </row>
    <row r="260" spans="2:65" s="1" customFormat="1" ht="24.15" customHeight="1">
      <c r="B260" s="142"/>
      <c r="C260" s="179" t="s">
        <v>2077</v>
      </c>
      <c r="D260" s="179" t="s">
        <v>454</v>
      </c>
      <c r="E260" s="180" t="s">
        <v>17562</v>
      </c>
      <c r="F260" s="181" t="s">
        <v>17563</v>
      </c>
      <c r="G260" s="182" t="s">
        <v>467</v>
      </c>
      <c r="H260" s="183">
        <v>33.795000000000002</v>
      </c>
      <c r="I260" s="184"/>
      <c r="J260" s="185">
        <f t="shared" si="50"/>
        <v>0</v>
      </c>
      <c r="K260" s="186"/>
      <c r="L260" s="187"/>
      <c r="M260" s="188" t="s">
        <v>1</v>
      </c>
      <c r="N260" s="189" t="s">
        <v>42</v>
      </c>
      <c r="P260" s="153">
        <f t="shared" si="51"/>
        <v>0</v>
      </c>
      <c r="Q260" s="153">
        <v>2.7599940819647902E-2</v>
      </c>
      <c r="R260" s="153">
        <f t="shared" si="52"/>
        <v>0.9327400000000009</v>
      </c>
      <c r="S260" s="153">
        <v>0</v>
      </c>
      <c r="T260" s="154">
        <f t="shared" si="53"/>
        <v>0</v>
      </c>
      <c r="AR260" s="155" t="s">
        <v>356</v>
      </c>
      <c r="AT260" s="155" t="s">
        <v>454</v>
      </c>
      <c r="AU260" s="155" t="s">
        <v>88</v>
      </c>
      <c r="AY260" s="16" t="s">
        <v>317</v>
      </c>
      <c r="BE260" s="156">
        <f t="shared" si="54"/>
        <v>0</v>
      </c>
      <c r="BF260" s="156">
        <f t="shared" si="55"/>
        <v>0</v>
      </c>
      <c r="BG260" s="156">
        <f t="shared" si="56"/>
        <v>0</v>
      </c>
      <c r="BH260" s="156">
        <f t="shared" si="57"/>
        <v>0</v>
      </c>
      <c r="BI260" s="156">
        <f t="shared" si="58"/>
        <v>0</v>
      </c>
      <c r="BJ260" s="16" t="s">
        <v>88</v>
      </c>
      <c r="BK260" s="156">
        <f t="shared" si="59"/>
        <v>0</v>
      </c>
      <c r="BL260" s="16" t="s">
        <v>323</v>
      </c>
      <c r="BM260" s="155" t="s">
        <v>555</v>
      </c>
    </row>
    <row r="261" spans="2:65" s="1" customFormat="1" ht="37.75" customHeight="1">
      <c r="B261" s="142"/>
      <c r="C261" s="179" t="s">
        <v>2081</v>
      </c>
      <c r="D261" s="179" t="s">
        <v>454</v>
      </c>
      <c r="E261" s="180" t="s">
        <v>17564</v>
      </c>
      <c r="F261" s="181" t="s">
        <v>17565</v>
      </c>
      <c r="G261" s="182" t="s">
        <v>467</v>
      </c>
      <c r="H261" s="183">
        <v>33.75</v>
      </c>
      <c r="I261" s="184"/>
      <c r="J261" s="185">
        <f t="shared" si="50"/>
        <v>0</v>
      </c>
      <c r="K261" s="186"/>
      <c r="L261" s="187"/>
      <c r="M261" s="188" t="s">
        <v>1</v>
      </c>
      <c r="N261" s="189" t="s">
        <v>42</v>
      </c>
      <c r="P261" s="153">
        <f t="shared" si="51"/>
        <v>0</v>
      </c>
      <c r="Q261" s="153">
        <v>6.5000000000000002E-2</v>
      </c>
      <c r="R261" s="153">
        <f t="shared" si="52"/>
        <v>2.1937500000000001</v>
      </c>
      <c r="S261" s="153">
        <v>0</v>
      </c>
      <c r="T261" s="154">
        <f t="shared" si="53"/>
        <v>0</v>
      </c>
      <c r="AR261" s="155" t="s">
        <v>356</v>
      </c>
      <c r="AT261" s="155" t="s">
        <v>454</v>
      </c>
      <c r="AU261" s="155" t="s">
        <v>88</v>
      </c>
      <c r="AY261" s="16" t="s">
        <v>317</v>
      </c>
      <c r="BE261" s="156">
        <f t="shared" si="54"/>
        <v>0</v>
      </c>
      <c r="BF261" s="156">
        <f t="shared" si="55"/>
        <v>0</v>
      </c>
      <c r="BG261" s="156">
        <f t="shared" si="56"/>
        <v>0</v>
      </c>
      <c r="BH261" s="156">
        <f t="shared" si="57"/>
        <v>0</v>
      </c>
      <c r="BI261" s="156">
        <f t="shared" si="58"/>
        <v>0</v>
      </c>
      <c r="BJ261" s="16" t="s">
        <v>88</v>
      </c>
      <c r="BK261" s="156">
        <f t="shared" si="59"/>
        <v>0</v>
      </c>
      <c r="BL261" s="16" t="s">
        <v>323</v>
      </c>
      <c r="BM261" s="155" t="s">
        <v>2851</v>
      </c>
    </row>
    <row r="262" spans="2:65" s="1" customFormat="1" ht="24.15" customHeight="1">
      <c r="B262" s="142"/>
      <c r="C262" s="179" t="s">
        <v>2085</v>
      </c>
      <c r="D262" s="179" t="s">
        <v>454</v>
      </c>
      <c r="E262" s="180" t="s">
        <v>17566</v>
      </c>
      <c r="F262" s="181" t="s">
        <v>17567</v>
      </c>
      <c r="G262" s="182" t="s">
        <v>467</v>
      </c>
      <c r="H262" s="183">
        <v>327.68</v>
      </c>
      <c r="I262" s="184"/>
      <c r="J262" s="185">
        <f t="shared" si="50"/>
        <v>0</v>
      </c>
      <c r="K262" s="186"/>
      <c r="L262" s="187"/>
      <c r="M262" s="188" t="s">
        <v>1</v>
      </c>
      <c r="N262" s="189" t="s">
        <v>42</v>
      </c>
      <c r="P262" s="153">
        <f t="shared" si="51"/>
        <v>0</v>
      </c>
      <c r="Q262" s="153">
        <v>4.8000000000000001E-2</v>
      </c>
      <c r="R262" s="153">
        <f t="shared" si="52"/>
        <v>15.72864</v>
      </c>
      <c r="S262" s="153">
        <v>0</v>
      </c>
      <c r="T262" s="154">
        <f t="shared" si="53"/>
        <v>0</v>
      </c>
      <c r="AR262" s="155" t="s">
        <v>356</v>
      </c>
      <c r="AT262" s="155" t="s">
        <v>454</v>
      </c>
      <c r="AU262" s="155" t="s">
        <v>88</v>
      </c>
      <c r="AY262" s="16" t="s">
        <v>317</v>
      </c>
      <c r="BE262" s="156">
        <f t="shared" si="54"/>
        <v>0</v>
      </c>
      <c r="BF262" s="156">
        <f t="shared" si="55"/>
        <v>0</v>
      </c>
      <c r="BG262" s="156">
        <f t="shared" si="56"/>
        <v>0</v>
      </c>
      <c r="BH262" s="156">
        <f t="shared" si="57"/>
        <v>0</v>
      </c>
      <c r="BI262" s="156">
        <f t="shared" si="58"/>
        <v>0</v>
      </c>
      <c r="BJ262" s="16" t="s">
        <v>88</v>
      </c>
      <c r="BK262" s="156">
        <f t="shared" si="59"/>
        <v>0</v>
      </c>
      <c r="BL262" s="16" t="s">
        <v>323</v>
      </c>
      <c r="BM262" s="155" t="s">
        <v>2860</v>
      </c>
    </row>
    <row r="263" spans="2:65" s="1" customFormat="1" ht="24.15" customHeight="1">
      <c r="B263" s="142"/>
      <c r="C263" s="179" t="s">
        <v>768</v>
      </c>
      <c r="D263" s="179" t="s">
        <v>454</v>
      </c>
      <c r="E263" s="180" t="s">
        <v>17568</v>
      </c>
      <c r="F263" s="181" t="s">
        <v>17569</v>
      </c>
      <c r="G263" s="182" t="s">
        <v>467</v>
      </c>
      <c r="H263" s="183">
        <v>296.72000000000003</v>
      </c>
      <c r="I263" s="184"/>
      <c r="J263" s="185">
        <f t="shared" si="50"/>
        <v>0</v>
      </c>
      <c r="K263" s="186"/>
      <c r="L263" s="187"/>
      <c r="M263" s="188" t="s">
        <v>1</v>
      </c>
      <c r="N263" s="189" t="s">
        <v>42</v>
      </c>
      <c r="P263" s="153">
        <f t="shared" si="51"/>
        <v>0</v>
      </c>
      <c r="Q263" s="153">
        <v>2.1999999999999999E-2</v>
      </c>
      <c r="R263" s="153">
        <f t="shared" si="52"/>
        <v>6.5278400000000003</v>
      </c>
      <c r="S263" s="153">
        <v>0</v>
      </c>
      <c r="T263" s="154">
        <f t="shared" si="53"/>
        <v>0</v>
      </c>
      <c r="AR263" s="155" t="s">
        <v>356</v>
      </c>
      <c r="AT263" s="155" t="s">
        <v>454</v>
      </c>
      <c r="AU263" s="155" t="s">
        <v>88</v>
      </c>
      <c r="AY263" s="16" t="s">
        <v>317</v>
      </c>
      <c r="BE263" s="156">
        <f t="shared" si="54"/>
        <v>0</v>
      </c>
      <c r="BF263" s="156">
        <f t="shared" si="55"/>
        <v>0</v>
      </c>
      <c r="BG263" s="156">
        <f t="shared" si="56"/>
        <v>0</v>
      </c>
      <c r="BH263" s="156">
        <f t="shared" si="57"/>
        <v>0</v>
      </c>
      <c r="BI263" s="156">
        <f t="shared" si="58"/>
        <v>0</v>
      </c>
      <c r="BJ263" s="16" t="s">
        <v>88</v>
      </c>
      <c r="BK263" s="156">
        <f t="shared" si="59"/>
        <v>0</v>
      </c>
      <c r="BL263" s="16" t="s">
        <v>323</v>
      </c>
      <c r="BM263" s="155" t="s">
        <v>831</v>
      </c>
    </row>
    <row r="264" spans="2:65" s="1" customFormat="1" ht="33" customHeight="1">
      <c r="B264" s="142"/>
      <c r="C264" s="143" t="s">
        <v>2092</v>
      </c>
      <c r="D264" s="143" t="s">
        <v>319</v>
      </c>
      <c r="E264" s="144" t="s">
        <v>17570</v>
      </c>
      <c r="F264" s="145" t="s">
        <v>17571</v>
      </c>
      <c r="G264" s="146" t="s">
        <v>322</v>
      </c>
      <c r="H264" s="147">
        <v>94.834000000000003</v>
      </c>
      <c r="I264" s="148"/>
      <c r="J264" s="149">
        <f t="shared" si="50"/>
        <v>0</v>
      </c>
      <c r="K264" s="150"/>
      <c r="L264" s="31"/>
      <c r="M264" s="151" t="s">
        <v>1</v>
      </c>
      <c r="N264" s="152" t="s">
        <v>42</v>
      </c>
      <c r="P264" s="153">
        <f t="shared" si="51"/>
        <v>0</v>
      </c>
      <c r="Q264" s="153">
        <v>2.2010900099120598</v>
      </c>
      <c r="R264" s="153">
        <f t="shared" si="52"/>
        <v>208.73817000000028</v>
      </c>
      <c r="S264" s="153">
        <v>0</v>
      </c>
      <c r="T264" s="154">
        <f t="shared" si="53"/>
        <v>0</v>
      </c>
      <c r="AR264" s="155" t="s">
        <v>323</v>
      </c>
      <c r="AT264" s="155" t="s">
        <v>319</v>
      </c>
      <c r="AU264" s="155" t="s">
        <v>88</v>
      </c>
      <c r="AY264" s="16" t="s">
        <v>317</v>
      </c>
      <c r="BE264" s="156">
        <f t="shared" si="54"/>
        <v>0</v>
      </c>
      <c r="BF264" s="156">
        <f t="shared" si="55"/>
        <v>0</v>
      </c>
      <c r="BG264" s="156">
        <f t="shared" si="56"/>
        <v>0</v>
      </c>
      <c r="BH264" s="156">
        <f t="shared" si="57"/>
        <v>0</v>
      </c>
      <c r="BI264" s="156">
        <f t="shared" si="58"/>
        <v>0</v>
      </c>
      <c r="BJ264" s="16" t="s">
        <v>88</v>
      </c>
      <c r="BK264" s="156">
        <f t="shared" si="59"/>
        <v>0</v>
      </c>
      <c r="BL264" s="16" t="s">
        <v>323</v>
      </c>
      <c r="BM264" s="155" t="s">
        <v>2876</v>
      </c>
    </row>
    <row r="265" spans="2:65" s="1" customFormat="1" ht="21.75" customHeight="1">
      <c r="B265" s="142"/>
      <c r="C265" s="143" t="s">
        <v>2096</v>
      </c>
      <c r="D265" s="143" t="s">
        <v>319</v>
      </c>
      <c r="E265" s="144" t="s">
        <v>17572</v>
      </c>
      <c r="F265" s="145" t="s">
        <v>17573</v>
      </c>
      <c r="G265" s="146" t="s">
        <v>467</v>
      </c>
      <c r="H265" s="147">
        <v>2</v>
      </c>
      <c r="I265" s="148"/>
      <c r="J265" s="149">
        <f t="shared" si="50"/>
        <v>0</v>
      </c>
      <c r="K265" s="150"/>
      <c r="L265" s="31"/>
      <c r="M265" s="151" t="s">
        <v>1</v>
      </c>
      <c r="N265" s="152" t="s">
        <v>42</v>
      </c>
      <c r="P265" s="153">
        <f t="shared" si="51"/>
        <v>0</v>
      </c>
      <c r="Q265" s="153">
        <v>9.6942199999999996</v>
      </c>
      <c r="R265" s="153">
        <f t="shared" si="52"/>
        <v>19.388439999999999</v>
      </c>
      <c r="S265" s="153">
        <v>0</v>
      </c>
      <c r="T265" s="154">
        <f t="shared" si="53"/>
        <v>0</v>
      </c>
      <c r="AR265" s="155" t="s">
        <v>323</v>
      </c>
      <c r="AT265" s="155" t="s">
        <v>319</v>
      </c>
      <c r="AU265" s="155" t="s">
        <v>88</v>
      </c>
      <c r="AY265" s="16" t="s">
        <v>317</v>
      </c>
      <c r="BE265" s="156">
        <f t="shared" si="54"/>
        <v>0</v>
      </c>
      <c r="BF265" s="156">
        <f t="shared" si="55"/>
        <v>0</v>
      </c>
      <c r="BG265" s="156">
        <f t="shared" si="56"/>
        <v>0</v>
      </c>
      <c r="BH265" s="156">
        <f t="shared" si="57"/>
        <v>0</v>
      </c>
      <c r="BI265" s="156">
        <f t="shared" si="58"/>
        <v>0</v>
      </c>
      <c r="BJ265" s="16" t="s">
        <v>88</v>
      </c>
      <c r="BK265" s="156">
        <f t="shared" si="59"/>
        <v>0</v>
      </c>
      <c r="BL265" s="16" t="s">
        <v>323</v>
      </c>
      <c r="BM265" s="155" t="s">
        <v>1557</v>
      </c>
    </row>
    <row r="266" spans="2:65" s="1" customFormat="1" ht="24.15" customHeight="1">
      <c r="B266" s="142"/>
      <c r="C266" s="143" t="s">
        <v>2100</v>
      </c>
      <c r="D266" s="143" t="s">
        <v>319</v>
      </c>
      <c r="E266" s="144" t="s">
        <v>17574</v>
      </c>
      <c r="F266" s="145" t="s">
        <v>17575</v>
      </c>
      <c r="G266" s="146" t="s">
        <v>484</v>
      </c>
      <c r="H266" s="147">
        <v>79.239999999999995</v>
      </c>
      <c r="I266" s="148"/>
      <c r="J266" s="149">
        <f t="shared" si="50"/>
        <v>0</v>
      </c>
      <c r="K266" s="150"/>
      <c r="L266" s="31"/>
      <c r="M266" s="151" t="s">
        <v>1</v>
      </c>
      <c r="N266" s="152" t="s">
        <v>42</v>
      </c>
      <c r="P266" s="153">
        <f t="shared" si="51"/>
        <v>0</v>
      </c>
      <c r="Q266" s="153">
        <v>0</v>
      </c>
      <c r="R266" s="153">
        <f t="shared" si="52"/>
        <v>0</v>
      </c>
      <c r="S266" s="153">
        <v>0</v>
      </c>
      <c r="T266" s="154">
        <f t="shared" si="53"/>
        <v>0</v>
      </c>
      <c r="AR266" s="155" t="s">
        <v>323</v>
      </c>
      <c r="AT266" s="155" t="s">
        <v>319</v>
      </c>
      <c r="AU266" s="155" t="s">
        <v>88</v>
      </c>
      <c r="AY266" s="16" t="s">
        <v>317</v>
      </c>
      <c r="BE266" s="156">
        <f t="shared" si="54"/>
        <v>0</v>
      </c>
      <c r="BF266" s="156">
        <f t="shared" si="55"/>
        <v>0</v>
      </c>
      <c r="BG266" s="156">
        <f t="shared" si="56"/>
        <v>0</v>
      </c>
      <c r="BH266" s="156">
        <f t="shared" si="57"/>
        <v>0</v>
      </c>
      <c r="BI266" s="156">
        <f t="shared" si="58"/>
        <v>0</v>
      </c>
      <c r="BJ266" s="16" t="s">
        <v>88</v>
      </c>
      <c r="BK266" s="156">
        <f t="shared" si="59"/>
        <v>0</v>
      </c>
      <c r="BL266" s="16" t="s">
        <v>323</v>
      </c>
      <c r="BM266" s="155" t="s">
        <v>2891</v>
      </c>
    </row>
    <row r="267" spans="2:65" s="1" customFormat="1" ht="24.15" customHeight="1">
      <c r="B267" s="142"/>
      <c r="C267" s="143" t="s">
        <v>2104</v>
      </c>
      <c r="D267" s="143" t="s">
        <v>319</v>
      </c>
      <c r="E267" s="144" t="s">
        <v>17576</v>
      </c>
      <c r="F267" s="145" t="s">
        <v>17577</v>
      </c>
      <c r="G267" s="146" t="s">
        <v>484</v>
      </c>
      <c r="H267" s="147">
        <v>63.1</v>
      </c>
      <c r="I267" s="148"/>
      <c r="J267" s="149">
        <f t="shared" si="50"/>
        <v>0</v>
      </c>
      <c r="K267" s="150"/>
      <c r="L267" s="31"/>
      <c r="M267" s="151" t="s">
        <v>1</v>
      </c>
      <c r="N267" s="152" t="s">
        <v>42</v>
      </c>
      <c r="P267" s="153">
        <f t="shared" si="51"/>
        <v>0</v>
      </c>
      <c r="Q267" s="153">
        <v>0.117429952456418</v>
      </c>
      <c r="R267" s="153">
        <f t="shared" si="52"/>
        <v>7.4098299999999764</v>
      </c>
      <c r="S267" s="153">
        <v>0</v>
      </c>
      <c r="T267" s="154">
        <f t="shared" si="53"/>
        <v>0</v>
      </c>
      <c r="AR267" s="155" t="s">
        <v>323</v>
      </c>
      <c r="AT267" s="155" t="s">
        <v>319</v>
      </c>
      <c r="AU267" s="155" t="s">
        <v>88</v>
      </c>
      <c r="AY267" s="16" t="s">
        <v>317</v>
      </c>
      <c r="BE267" s="156">
        <f t="shared" si="54"/>
        <v>0</v>
      </c>
      <c r="BF267" s="156">
        <f t="shared" si="55"/>
        <v>0</v>
      </c>
      <c r="BG267" s="156">
        <f t="shared" si="56"/>
        <v>0</v>
      </c>
      <c r="BH267" s="156">
        <f t="shared" si="57"/>
        <v>0</v>
      </c>
      <c r="BI267" s="156">
        <f t="shared" si="58"/>
        <v>0</v>
      </c>
      <c r="BJ267" s="16" t="s">
        <v>88</v>
      </c>
      <c r="BK267" s="156">
        <f t="shared" si="59"/>
        <v>0</v>
      </c>
      <c r="BL267" s="16" t="s">
        <v>323</v>
      </c>
      <c r="BM267" s="155" t="s">
        <v>2899</v>
      </c>
    </row>
    <row r="268" spans="2:65" s="1" customFormat="1" ht="24.15" customHeight="1">
      <c r="B268" s="142"/>
      <c r="C268" s="179" t="s">
        <v>2108</v>
      </c>
      <c r="D268" s="179" t="s">
        <v>454</v>
      </c>
      <c r="E268" s="180" t="s">
        <v>17578</v>
      </c>
      <c r="F268" s="181" t="s">
        <v>17579</v>
      </c>
      <c r="G268" s="182" t="s">
        <v>467</v>
      </c>
      <c r="H268" s="183">
        <v>252.4</v>
      </c>
      <c r="I268" s="184"/>
      <c r="J268" s="185">
        <f t="shared" si="50"/>
        <v>0</v>
      </c>
      <c r="K268" s="186"/>
      <c r="L268" s="187"/>
      <c r="M268" s="188" t="s">
        <v>1</v>
      </c>
      <c r="N268" s="189" t="s">
        <v>42</v>
      </c>
      <c r="P268" s="153">
        <f t="shared" si="51"/>
        <v>0</v>
      </c>
      <c r="Q268" s="153">
        <v>2.5899999999999999E-2</v>
      </c>
      <c r="R268" s="153">
        <f t="shared" si="52"/>
        <v>6.5371600000000001</v>
      </c>
      <c r="S268" s="153">
        <v>0</v>
      </c>
      <c r="T268" s="154">
        <f t="shared" si="53"/>
        <v>0</v>
      </c>
      <c r="AR268" s="155" t="s">
        <v>356</v>
      </c>
      <c r="AT268" s="155" t="s">
        <v>454</v>
      </c>
      <c r="AU268" s="155" t="s">
        <v>88</v>
      </c>
      <c r="AY268" s="16" t="s">
        <v>317</v>
      </c>
      <c r="BE268" s="156">
        <f t="shared" si="54"/>
        <v>0</v>
      </c>
      <c r="BF268" s="156">
        <f t="shared" si="55"/>
        <v>0</v>
      </c>
      <c r="BG268" s="156">
        <f t="shared" si="56"/>
        <v>0</v>
      </c>
      <c r="BH268" s="156">
        <f t="shared" si="57"/>
        <v>0</v>
      </c>
      <c r="BI268" s="156">
        <f t="shared" si="58"/>
        <v>0</v>
      </c>
      <c r="BJ268" s="16" t="s">
        <v>88</v>
      </c>
      <c r="BK268" s="156">
        <f t="shared" si="59"/>
        <v>0</v>
      </c>
      <c r="BL268" s="16" t="s">
        <v>323</v>
      </c>
      <c r="BM268" s="155" t="s">
        <v>2907</v>
      </c>
    </row>
    <row r="269" spans="2:65" s="1" customFormat="1" ht="33" customHeight="1">
      <c r="B269" s="142"/>
      <c r="C269" s="143" t="s">
        <v>2112</v>
      </c>
      <c r="D269" s="143" t="s">
        <v>319</v>
      </c>
      <c r="E269" s="144" t="s">
        <v>17580</v>
      </c>
      <c r="F269" s="145" t="s">
        <v>17581</v>
      </c>
      <c r="G269" s="146" t="s">
        <v>484</v>
      </c>
      <c r="H269" s="147">
        <v>372.56</v>
      </c>
      <c r="I269" s="148"/>
      <c r="J269" s="149">
        <f t="shared" si="50"/>
        <v>0</v>
      </c>
      <c r="K269" s="150"/>
      <c r="L269" s="31"/>
      <c r="M269" s="151" t="s">
        <v>1</v>
      </c>
      <c r="N269" s="152" t="s">
        <v>42</v>
      </c>
      <c r="P269" s="153">
        <f t="shared" si="51"/>
        <v>0</v>
      </c>
      <c r="Q269" s="153">
        <v>0.313780008589221</v>
      </c>
      <c r="R269" s="153">
        <f t="shared" si="52"/>
        <v>116.90188000000018</v>
      </c>
      <c r="S269" s="153">
        <v>0</v>
      </c>
      <c r="T269" s="154">
        <f t="shared" si="53"/>
        <v>0</v>
      </c>
      <c r="AR269" s="155" t="s">
        <v>323</v>
      </c>
      <c r="AT269" s="155" t="s">
        <v>319</v>
      </c>
      <c r="AU269" s="155" t="s">
        <v>88</v>
      </c>
      <c r="AY269" s="16" t="s">
        <v>317</v>
      </c>
      <c r="BE269" s="156">
        <f t="shared" si="54"/>
        <v>0</v>
      </c>
      <c r="BF269" s="156">
        <f t="shared" si="55"/>
        <v>0</v>
      </c>
      <c r="BG269" s="156">
        <f t="shared" si="56"/>
        <v>0</v>
      </c>
      <c r="BH269" s="156">
        <f t="shared" si="57"/>
        <v>0</v>
      </c>
      <c r="BI269" s="156">
        <f t="shared" si="58"/>
        <v>0</v>
      </c>
      <c r="BJ269" s="16" t="s">
        <v>88</v>
      </c>
      <c r="BK269" s="156">
        <f t="shared" si="59"/>
        <v>0</v>
      </c>
      <c r="BL269" s="16" t="s">
        <v>323</v>
      </c>
      <c r="BM269" s="155" t="s">
        <v>2915</v>
      </c>
    </row>
    <row r="270" spans="2:65" s="1" customFormat="1" ht="16.5" customHeight="1">
      <c r="B270" s="142"/>
      <c r="C270" s="179" t="s">
        <v>2116</v>
      </c>
      <c r="D270" s="179" t="s">
        <v>454</v>
      </c>
      <c r="E270" s="180" t="s">
        <v>17582</v>
      </c>
      <c r="F270" s="181" t="s">
        <v>17583</v>
      </c>
      <c r="G270" s="182" t="s">
        <v>467</v>
      </c>
      <c r="H270" s="183">
        <v>1241.865</v>
      </c>
      <c r="I270" s="184"/>
      <c r="J270" s="185">
        <f t="shared" si="50"/>
        <v>0</v>
      </c>
      <c r="K270" s="186"/>
      <c r="L270" s="187"/>
      <c r="M270" s="188" t="s">
        <v>1</v>
      </c>
      <c r="N270" s="189" t="s">
        <v>42</v>
      </c>
      <c r="P270" s="153">
        <f t="shared" si="51"/>
        <v>0</v>
      </c>
      <c r="Q270" s="153">
        <v>8.4999995973797496E-2</v>
      </c>
      <c r="R270" s="153">
        <f t="shared" si="52"/>
        <v>105.55852000000003</v>
      </c>
      <c r="S270" s="153">
        <v>0</v>
      </c>
      <c r="T270" s="154">
        <f t="shared" si="53"/>
        <v>0</v>
      </c>
      <c r="AR270" s="155" t="s">
        <v>356</v>
      </c>
      <c r="AT270" s="155" t="s">
        <v>454</v>
      </c>
      <c r="AU270" s="155" t="s">
        <v>88</v>
      </c>
      <c r="AY270" s="16" t="s">
        <v>317</v>
      </c>
      <c r="BE270" s="156">
        <f t="shared" si="54"/>
        <v>0</v>
      </c>
      <c r="BF270" s="156">
        <f t="shared" si="55"/>
        <v>0</v>
      </c>
      <c r="BG270" s="156">
        <f t="shared" si="56"/>
        <v>0</v>
      </c>
      <c r="BH270" s="156">
        <f t="shared" si="57"/>
        <v>0</v>
      </c>
      <c r="BI270" s="156">
        <f t="shared" si="58"/>
        <v>0</v>
      </c>
      <c r="BJ270" s="16" t="s">
        <v>88</v>
      </c>
      <c r="BK270" s="156">
        <f t="shared" si="59"/>
        <v>0</v>
      </c>
      <c r="BL270" s="16" t="s">
        <v>323</v>
      </c>
      <c r="BM270" s="155" t="s">
        <v>710</v>
      </c>
    </row>
    <row r="271" spans="2:65" s="1" customFormat="1" ht="16.5" customHeight="1">
      <c r="B271" s="142"/>
      <c r="C271" s="143" t="s">
        <v>2127</v>
      </c>
      <c r="D271" s="143" t="s">
        <v>319</v>
      </c>
      <c r="E271" s="144" t="s">
        <v>17584</v>
      </c>
      <c r="F271" s="145" t="s">
        <v>17585</v>
      </c>
      <c r="G271" s="146" t="s">
        <v>439</v>
      </c>
      <c r="H271" s="147">
        <v>3508.8739999999998</v>
      </c>
      <c r="I271" s="148"/>
      <c r="J271" s="149">
        <f t="shared" si="50"/>
        <v>0</v>
      </c>
      <c r="K271" s="150"/>
      <c r="L271" s="31"/>
      <c r="M271" s="151" t="s">
        <v>1</v>
      </c>
      <c r="N271" s="152" t="s">
        <v>42</v>
      </c>
      <c r="P271" s="153">
        <f t="shared" si="51"/>
        <v>0</v>
      </c>
      <c r="Q271" s="153">
        <v>0</v>
      </c>
      <c r="R271" s="153">
        <f t="shared" si="52"/>
        <v>0</v>
      </c>
      <c r="S271" s="153">
        <v>0</v>
      </c>
      <c r="T271" s="154">
        <f t="shared" si="53"/>
        <v>0</v>
      </c>
      <c r="AR271" s="155" t="s">
        <v>323</v>
      </c>
      <c r="AT271" s="155" t="s">
        <v>319</v>
      </c>
      <c r="AU271" s="155" t="s">
        <v>88</v>
      </c>
      <c r="AY271" s="16" t="s">
        <v>317</v>
      </c>
      <c r="BE271" s="156">
        <f t="shared" si="54"/>
        <v>0</v>
      </c>
      <c r="BF271" s="156">
        <f t="shared" si="55"/>
        <v>0</v>
      </c>
      <c r="BG271" s="156">
        <f t="shared" si="56"/>
        <v>0</v>
      </c>
      <c r="BH271" s="156">
        <f t="shared" si="57"/>
        <v>0</v>
      </c>
      <c r="BI271" s="156">
        <f t="shared" si="58"/>
        <v>0</v>
      </c>
      <c r="BJ271" s="16" t="s">
        <v>88</v>
      </c>
      <c r="BK271" s="156">
        <f t="shared" si="59"/>
        <v>0</v>
      </c>
      <c r="BL271" s="16" t="s">
        <v>323</v>
      </c>
      <c r="BM271" s="155" t="s">
        <v>658</v>
      </c>
    </row>
    <row r="272" spans="2:65" s="1" customFormat="1" ht="33" customHeight="1">
      <c r="B272" s="142"/>
      <c r="C272" s="143" t="s">
        <v>2132</v>
      </c>
      <c r="D272" s="143" t="s">
        <v>319</v>
      </c>
      <c r="E272" s="144" t="s">
        <v>17586</v>
      </c>
      <c r="F272" s="145" t="s">
        <v>17587</v>
      </c>
      <c r="G272" s="146" t="s">
        <v>439</v>
      </c>
      <c r="H272" s="147">
        <v>3508.8739999999998</v>
      </c>
      <c r="I272" s="148"/>
      <c r="J272" s="149">
        <f t="shared" si="50"/>
        <v>0</v>
      </c>
      <c r="K272" s="150"/>
      <c r="L272" s="31"/>
      <c r="M272" s="151" t="s">
        <v>1</v>
      </c>
      <c r="N272" s="152" t="s">
        <v>42</v>
      </c>
      <c r="P272" s="153">
        <f t="shared" si="51"/>
        <v>0</v>
      </c>
      <c r="Q272" s="153">
        <v>0</v>
      </c>
      <c r="R272" s="153">
        <f t="shared" si="52"/>
        <v>0</v>
      </c>
      <c r="S272" s="153">
        <v>0</v>
      </c>
      <c r="T272" s="154">
        <f t="shared" si="53"/>
        <v>0</v>
      </c>
      <c r="AR272" s="155" t="s">
        <v>323</v>
      </c>
      <c r="AT272" s="155" t="s">
        <v>319</v>
      </c>
      <c r="AU272" s="155" t="s">
        <v>88</v>
      </c>
      <c r="AY272" s="16" t="s">
        <v>317</v>
      </c>
      <c r="BE272" s="156">
        <f t="shared" si="54"/>
        <v>0</v>
      </c>
      <c r="BF272" s="156">
        <f t="shared" si="55"/>
        <v>0</v>
      </c>
      <c r="BG272" s="156">
        <f t="shared" si="56"/>
        <v>0</v>
      </c>
      <c r="BH272" s="156">
        <f t="shared" si="57"/>
        <v>0</v>
      </c>
      <c r="BI272" s="156">
        <f t="shared" si="58"/>
        <v>0</v>
      </c>
      <c r="BJ272" s="16" t="s">
        <v>88</v>
      </c>
      <c r="BK272" s="156">
        <f t="shared" si="59"/>
        <v>0</v>
      </c>
      <c r="BL272" s="16" t="s">
        <v>323</v>
      </c>
      <c r="BM272" s="155" t="s">
        <v>2938</v>
      </c>
    </row>
    <row r="273" spans="2:65" s="1" customFormat="1" ht="24.15" customHeight="1">
      <c r="B273" s="142"/>
      <c r="C273" s="143" t="s">
        <v>2138</v>
      </c>
      <c r="D273" s="143" t="s">
        <v>319</v>
      </c>
      <c r="E273" s="144" t="s">
        <v>17588</v>
      </c>
      <c r="F273" s="145" t="s">
        <v>17589</v>
      </c>
      <c r="G273" s="146" t="s">
        <v>439</v>
      </c>
      <c r="H273" s="147">
        <v>3508.8739999999998</v>
      </c>
      <c r="I273" s="148"/>
      <c r="J273" s="149">
        <f t="shared" si="50"/>
        <v>0</v>
      </c>
      <c r="K273" s="150"/>
      <c r="L273" s="31"/>
      <c r="M273" s="151" t="s">
        <v>1</v>
      </c>
      <c r="N273" s="152" t="s">
        <v>42</v>
      </c>
      <c r="P273" s="153">
        <f t="shared" si="51"/>
        <v>0</v>
      </c>
      <c r="Q273" s="153">
        <v>0</v>
      </c>
      <c r="R273" s="153">
        <f t="shared" si="52"/>
        <v>0</v>
      </c>
      <c r="S273" s="153">
        <v>0</v>
      </c>
      <c r="T273" s="154">
        <f t="shared" si="53"/>
        <v>0</v>
      </c>
      <c r="AR273" s="155" t="s">
        <v>323</v>
      </c>
      <c r="AT273" s="155" t="s">
        <v>319</v>
      </c>
      <c r="AU273" s="155" t="s">
        <v>88</v>
      </c>
      <c r="AY273" s="16" t="s">
        <v>317</v>
      </c>
      <c r="BE273" s="156">
        <f t="shared" si="54"/>
        <v>0</v>
      </c>
      <c r="BF273" s="156">
        <f t="shared" si="55"/>
        <v>0</v>
      </c>
      <c r="BG273" s="156">
        <f t="shared" si="56"/>
        <v>0</v>
      </c>
      <c r="BH273" s="156">
        <f t="shared" si="57"/>
        <v>0</v>
      </c>
      <c r="BI273" s="156">
        <f t="shared" si="58"/>
        <v>0</v>
      </c>
      <c r="BJ273" s="16" t="s">
        <v>88</v>
      </c>
      <c r="BK273" s="156">
        <f t="shared" si="59"/>
        <v>0</v>
      </c>
      <c r="BL273" s="16" t="s">
        <v>323</v>
      </c>
      <c r="BM273" s="155" t="s">
        <v>2946</v>
      </c>
    </row>
    <row r="274" spans="2:65" s="11" customFormat="1" ht="22.75" customHeight="1">
      <c r="B274" s="130"/>
      <c r="D274" s="131" t="s">
        <v>75</v>
      </c>
      <c r="E274" s="140" t="s">
        <v>493</v>
      </c>
      <c r="F274" s="140" t="s">
        <v>17590</v>
      </c>
      <c r="I274" s="133"/>
      <c r="J274" s="141">
        <f>BK274</f>
        <v>0</v>
      </c>
      <c r="L274" s="130"/>
      <c r="M274" s="135"/>
      <c r="P274" s="136">
        <f>P275</f>
        <v>0</v>
      </c>
      <c r="R274" s="136">
        <f>R275</f>
        <v>0</v>
      </c>
      <c r="T274" s="137">
        <f>T275</f>
        <v>0</v>
      </c>
      <c r="AR274" s="131" t="s">
        <v>83</v>
      </c>
      <c r="AT274" s="138" t="s">
        <v>75</v>
      </c>
      <c r="AU274" s="138" t="s">
        <v>83</v>
      </c>
      <c r="AY274" s="131" t="s">
        <v>317</v>
      </c>
      <c r="BK274" s="139">
        <f>BK275</f>
        <v>0</v>
      </c>
    </row>
    <row r="275" spans="2:65" s="1" customFormat="1" ht="33" customHeight="1">
      <c r="B275" s="142"/>
      <c r="C275" s="143" t="s">
        <v>2143</v>
      </c>
      <c r="D275" s="143" t="s">
        <v>319</v>
      </c>
      <c r="E275" s="144" t="s">
        <v>17591</v>
      </c>
      <c r="F275" s="145" t="s">
        <v>791</v>
      </c>
      <c r="G275" s="146" t="s">
        <v>439</v>
      </c>
      <c r="H275" s="147">
        <v>8099.3630000000003</v>
      </c>
      <c r="I275" s="148"/>
      <c r="J275" s="149">
        <f>ROUND(I275*H275,2)</f>
        <v>0</v>
      </c>
      <c r="K275" s="150"/>
      <c r="L275" s="31"/>
      <c r="M275" s="151" t="s">
        <v>1</v>
      </c>
      <c r="N275" s="152" t="s">
        <v>42</v>
      </c>
      <c r="P275" s="153">
        <f>O275*H275</f>
        <v>0</v>
      </c>
      <c r="Q275" s="153">
        <v>0</v>
      </c>
      <c r="R275" s="153">
        <f>Q275*H275</f>
        <v>0</v>
      </c>
      <c r="S275" s="153">
        <v>0</v>
      </c>
      <c r="T275" s="154">
        <f>S275*H275</f>
        <v>0</v>
      </c>
      <c r="AR275" s="155" t="s">
        <v>323</v>
      </c>
      <c r="AT275" s="155" t="s">
        <v>319</v>
      </c>
      <c r="AU275" s="155" t="s">
        <v>88</v>
      </c>
      <c r="AY275" s="16" t="s">
        <v>317</v>
      </c>
      <c r="BE275" s="156">
        <f>IF(N275="základná",J275,0)</f>
        <v>0</v>
      </c>
      <c r="BF275" s="156">
        <f>IF(N275="znížená",J275,0)</f>
        <v>0</v>
      </c>
      <c r="BG275" s="156">
        <f>IF(N275="zákl. prenesená",J275,0)</f>
        <v>0</v>
      </c>
      <c r="BH275" s="156">
        <f>IF(N275="zníž. prenesená",J275,0)</f>
        <v>0</v>
      </c>
      <c r="BI275" s="156">
        <f>IF(N275="nulová",J275,0)</f>
        <v>0</v>
      </c>
      <c r="BJ275" s="16" t="s">
        <v>88</v>
      </c>
      <c r="BK275" s="156">
        <f>ROUND(I275*H275,2)</f>
        <v>0</v>
      </c>
      <c r="BL275" s="16" t="s">
        <v>323</v>
      </c>
      <c r="BM275" s="155" t="s">
        <v>1556</v>
      </c>
    </row>
    <row r="276" spans="2:65" s="11" customFormat="1" ht="25.9" customHeight="1">
      <c r="B276" s="130"/>
      <c r="D276" s="131" t="s">
        <v>75</v>
      </c>
      <c r="E276" s="132" t="s">
        <v>499</v>
      </c>
      <c r="F276" s="132" t="s">
        <v>500</v>
      </c>
      <c r="I276" s="133"/>
      <c r="J276" s="134">
        <f>BK276</f>
        <v>0</v>
      </c>
      <c r="L276" s="130"/>
      <c r="M276" s="135"/>
      <c r="P276" s="136">
        <f>SUM(P277:P278)</f>
        <v>0</v>
      </c>
      <c r="R276" s="136">
        <f>SUM(R277:R278)</f>
        <v>0</v>
      </c>
      <c r="T276" s="137">
        <f>SUM(T277:T278)</f>
        <v>0</v>
      </c>
      <c r="AR276" s="131" t="s">
        <v>341</v>
      </c>
      <c r="AT276" s="138" t="s">
        <v>75</v>
      </c>
      <c r="AU276" s="138" t="s">
        <v>76</v>
      </c>
      <c r="AY276" s="131" t="s">
        <v>317</v>
      </c>
      <c r="BK276" s="139">
        <f>SUM(BK277:BK278)</f>
        <v>0</v>
      </c>
    </row>
    <row r="277" spans="2:65" s="1" customFormat="1" ht="37.75" customHeight="1">
      <c r="B277" s="142"/>
      <c r="C277" s="143" t="s">
        <v>2148</v>
      </c>
      <c r="D277" s="143" t="s">
        <v>319</v>
      </c>
      <c r="E277" s="144" t="s">
        <v>744</v>
      </c>
      <c r="F277" s="145" t="s">
        <v>745</v>
      </c>
      <c r="G277" s="146" t="s">
        <v>15953</v>
      </c>
      <c r="H277" s="147">
        <v>5</v>
      </c>
      <c r="I277" s="148"/>
      <c r="J277" s="149">
        <f>ROUND(I277*H277,2)</f>
        <v>0</v>
      </c>
      <c r="K277" s="150"/>
      <c r="L277" s="31"/>
      <c r="M277" s="151" t="s">
        <v>1</v>
      </c>
      <c r="N277" s="152" t="s">
        <v>42</v>
      </c>
      <c r="P277" s="153">
        <f>O277*H277</f>
        <v>0</v>
      </c>
      <c r="Q277" s="153">
        <v>0</v>
      </c>
      <c r="R277" s="153">
        <f>Q277*H277</f>
        <v>0</v>
      </c>
      <c r="S277" s="153">
        <v>0</v>
      </c>
      <c r="T277" s="154">
        <f>S277*H277</f>
        <v>0</v>
      </c>
      <c r="AR277" s="155" t="s">
        <v>505</v>
      </c>
      <c r="AT277" s="155" t="s">
        <v>319</v>
      </c>
      <c r="AU277" s="155" t="s">
        <v>83</v>
      </c>
      <c r="AY277" s="16" t="s">
        <v>317</v>
      </c>
      <c r="BE277" s="156">
        <f>IF(N277="základná",J277,0)</f>
        <v>0</v>
      </c>
      <c r="BF277" s="156">
        <f>IF(N277="znížená",J277,0)</f>
        <v>0</v>
      </c>
      <c r="BG277" s="156">
        <f>IF(N277="zákl. prenesená",J277,0)</f>
        <v>0</v>
      </c>
      <c r="BH277" s="156">
        <f>IF(N277="zníž. prenesená",J277,0)</f>
        <v>0</v>
      </c>
      <c r="BI277" s="156">
        <f>IF(N277="nulová",J277,0)</f>
        <v>0</v>
      </c>
      <c r="BJ277" s="16" t="s">
        <v>88</v>
      </c>
      <c r="BK277" s="156">
        <f>ROUND(I277*H277,2)</f>
        <v>0</v>
      </c>
      <c r="BL277" s="16" t="s">
        <v>505</v>
      </c>
      <c r="BM277" s="155" t="s">
        <v>17592</v>
      </c>
    </row>
    <row r="278" spans="2:65" s="1" customFormat="1" ht="16.5" customHeight="1">
      <c r="B278" s="142"/>
      <c r="C278" s="143" t="s">
        <v>2152</v>
      </c>
      <c r="D278" s="143" t="s">
        <v>319</v>
      </c>
      <c r="E278" s="144" t="s">
        <v>17593</v>
      </c>
      <c r="F278" s="145" t="s">
        <v>17594</v>
      </c>
      <c r="G278" s="146" t="s">
        <v>17595</v>
      </c>
      <c r="H278" s="147">
        <v>0.3</v>
      </c>
      <c r="I278" s="148"/>
      <c r="J278" s="149">
        <f>ROUND(I278*H278,2)</f>
        <v>0</v>
      </c>
      <c r="K278" s="150"/>
      <c r="L278" s="31"/>
      <c r="M278" s="190" t="s">
        <v>1</v>
      </c>
      <c r="N278" s="191" t="s">
        <v>42</v>
      </c>
      <c r="O278" s="192"/>
      <c r="P278" s="193">
        <f>O278*H278</f>
        <v>0</v>
      </c>
      <c r="Q278" s="193">
        <v>0</v>
      </c>
      <c r="R278" s="193">
        <f>Q278*H278</f>
        <v>0</v>
      </c>
      <c r="S278" s="193">
        <v>0</v>
      </c>
      <c r="T278" s="194">
        <f>S278*H278</f>
        <v>0</v>
      </c>
      <c r="AR278" s="155" t="s">
        <v>323</v>
      </c>
      <c r="AT278" s="155" t="s">
        <v>319</v>
      </c>
      <c r="AU278" s="155" t="s">
        <v>83</v>
      </c>
      <c r="AY278" s="16" t="s">
        <v>317</v>
      </c>
      <c r="BE278" s="156">
        <f>IF(N278="základná",J278,0)</f>
        <v>0</v>
      </c>
      <c r="BF278" s="156">
        <f>IF(N278="znížená",J278,0)</f>
        <v>0</v>
      </c>
      <c r="BG278" s="156">
        <f>IF(N278="zákl. prenesená",J278,0)</f>
        <v>0</v>
      </c>
      <c r="BH278" s="156">
        <f>IF(N278="zníž. prenesená",J278,0)</f>
        <v>0</v>
      </c>
      <c r="BI278" s="156">
        <f>IF(N278="nulová",J278,0)</f>
        <v>0</v>
      </c>
      <c r="BJ278" s="16" t="s">
        <v>88</v>
      </c>
      <c r="BK278" s="156">
        <f>ROUND(I278*H278,2)</f>
        <v>0</v>
      </c>
      <c r="BL278" s="16" t="s">
        <v>323</v>
      </c>
      <c r="BM278" s="155" t="s">
        <v>3014</v>
      </c>
    </row>
    <row r="279" spans="2:65" s="1" customFormat="1" ht="7" customHeight="1">
      <c r="B279" s="46"/>
      <c r="C279" s="47"/>
      <c r="D279" s="47"/>
      <c r="E279" s="47"/>
      <c r="F279" s="47"/>
      <c r="G279" s="47"/>
      <c r="H279" s="47"/>
      <c r="I279" s="47"/>
      <c r="J279" s="47"/>
      <c r="K279" s="47"/>
      <c r="L279" s="31"/>
    </row>
  </sheetData>
  <autoFilter ref="C124:K278" xr:uid="{00000000-0009-0000-0000-00001B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BM20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167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17596</v>
      </c>
      <c r="F9" s="263"/>
      <c r="G9" s="263"/>
      <c r="H9" s="263"/>
      <c r="L9" s="31"/>
    </row>
    <row r="10" spans="2:46" s="1" customFormat="1" ht="12" customHeight="1">
      <c r="B10" s="31"/>
      <c r="D10" s="26" t="s">
        <v>287</v>
      </c>
      <c r="L10" s="31"/>
    </row>
    <row r="11" spans="2:46" s="1" customFormat="1" ht="16.5" customHeight="1">
      <c r="B11" s="31"/>
      <c r="E11" s="243" t="s">
        <v>17597</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ROUND(J130,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ROUND((SUM(BE130:BE204)),  2)</f>
        <v>0</v>
      </c>
      <c r="G35" s="99"/>
      <c r="H35" s="99"/>
      <c r="I35" s="100">
        <v>0.2</v>
      </c>
      <c r="J35" s="98">
        <f>ROUND(((SUM(BE130:BE204))*I35),  2)</f>
        <v>0</v>
      </c>
      <c r="L35" s="31"/>
    </row>
    <row r="36" spans="2:12" s="1" customFormat="1" ht="14.4" customHeight="1">
      <c r="B36" s="31"/>
      <c r="E36" s="36" t="s">
        <v>42</v>
      </c>
      <c r="F36" s="98">
        <f>ROUND((SUM(BF130:BF204)),  2)</f>
        <v>0</v>
      </c>
      <c r="G36" s="99"/>
      <c r="H36" s="99"/>
      <c r="I36" s="100">
        <v>0.2</v>
      </c>
      <c r="J36" s="98">
        <f>ROUND(((SUM(BF130:BF204))*I36),  2)</f>
        <v>0</v>
      </c>
      <c r="L36" s="31"/>
    </row>
    <row r="37" spans="2:12" s="1" customFormat="1" ht="14.4" hidden="1" customHeight="1">
      <c r="B37" s="31"/>
      <c r="E37" s="26" t="s">
        <v>43</v>
      </c>
      <c r="F37" s="87">
        <f>ROUND((SUM(BG130:BG204)),  2)</f>
        <v>0</v>
      </c>
      <c r="I37" s="101">
        <v>0.2</v>
      </c>
      <c r="J37" s="87">
        <f>0</f>
        <v>0</v>
      </c>
      <c r="L37" s="31"/>
    </row>
    <row r="38" spans="2:12" s="1" customFormat="1" ht="14.4" hidden="1" customHeight="1">
      <c r="B38" s="31"/>
      <c r="E38" s="26" t="s">
        <v>44</v>
      </c>
      <c r="F38" s="87">
        <f>ROUND((SUM(BH130:BH204)),  2)</f>
        <v>0</v>
      </c>
      <c r="I38" s="101">
        <v>0.2</v>
      </c>
      <c r="J38" s="87">
        <f>0</f>
        <v>0</v>
      </c>
      <c r="L38" s="31"/>
    </row>
    <row r="39" spans="2:12" s="1" customFormat="1" ht="14.4" hidden="1" customHeight="1">
      <c r="B39" s="31"/>
      <c r="E39" s="36" t="s">
        <v>45</v>
      </c>
      <c r="F39" s="98">
        <f>ROUND((SUM(BI130:BI204)),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17596</v>
      </c>
      <c r="F87" s="263"/>
      <c r="G87" s="263"/>
      <c r="H87" s="263"/>
      <c r="L87" s="31"/>
    </row>
    <row r="88" spans="2:12" s="1" customFormat="1" ht="12" customHeight="1">
      <c r="B88" s="31"/>
      <c r="C88" s="26" t="s">
        <v>287</v>
      </c>
      <c r="L88" s="31"/>
    </row>
    <row r="89" spans="2:12" s="1" customFormat="1" ht="16.5" customHeight="1">
      <c r="B89" s="31"/>
      <c r="E89" s="243" t="str">
        <f>E11</f>
        <v>SO 07.1 - VN prípojka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J130</f>
        <v>0</v>
      </c>
      <c r="L98" s="31"/>
      <c r="AU98" s="16" t="s">
        <v>296</v>
      </c>
    </row>
    <row r="99" spans="2:47" s="8" customFormat="1" ht="25" customHeight="1">
      <c r="B99" s="113"/>
      <c r="D99" s="114" t="s">
        <v>17315</v>
      </c>
      <c r="E99" s="115"/>
      <c r="F99" s="115"/>
      <c r="G99" s="115"/>
      <c r="H99" s="115"/>
      <c r="I99" s="115"/>
      <c r="J99" s="116">
        <f>J131</f>
        <v>0</v>
      </c>
      <c r="L99" s="113"/>
    </row>
    <row r="100" spans="2:47" s="9" customFormat="1" ht="19.899999999999999" customHeight="1">
      <c r="B100" s="117"/>
      <c r="D100" s="118" t="s">
        <v>298</v>
      </c>
      <c r="E100" s="119"/>
      <c r="F100" s="119"/>
      <c r="G100" s="119"/>
      <c r="H100" s="119"/>
      <c r="I100" s="119"/>
      <c r="J100" s="120">
        <f>J132</f>
        <v>0</v>
      </c>
      <c r="L100" s="117"/>
    </row>
    <row r="101" spans="2:47" s="9" customFormat="1" ht="19.899999999999999" customHeight="1">
      <c r="B101" s="117"/>
      <c r="D101" s="118" t="s">
        <v>751</v>
      </c>
      <c r="E101" s="119"/>
      <c r="F101" s="119"/>
      <c r="G101" s="119"/>
      <c r="H101" s="119"/>
      <c r="I101" s="119"/>
      <c r="J101" s="120">
        <f>J134</f>
        <v>0</v>
      </c>
      <c r="L101" s="117"/>
    </row>
    <row r="102" spans="2:47" s="9" customFormat="1" ht="19.899999999999999" customHeight="1">
      <c r="B102" s="117"/>
      <c r="D102" s="118" t="s">
        <v>300</v>
      </c>
      <c r="E102" s="119"/>
      <c r="F102" s="119"/>
      <c r="G102" s="119"/>
      <c r="H102" s="119"/>
      <c r="I102" s="119"/>
      <c r="J102" s="120">
        <f>J142</f>
        <v>0</v>
      </c>
      <c r="L102" s="117"/>
    </row>
    <row r="103" spans="2:47" s="9" customFormat="1" ht="19.899999999999999" customHeight="1">
      <c r="B103" s="117"/>
      <c r="D103" s="118" t="s">
        <v>301</v>
      </c>
      <c r="E103" s="119"/>
      <c r="F103" s="119"/>
      <c r="G103" s="119"/>
      <c r="H103" s="119"/>
      <c r="I103" s="119"/>
      <c r="J103" s="120">
        <f>J153</f>
        <v>0</v>
      </c>
      <c r="L103" s="117"/>
    </row>
    <row r="104" spans="2:47" s="8" customFormat="1" ht="25" customHeight="1">
      <c r="B104" s="113"/>
      <c r="D104" s="114" t="s">
        <v>512</v>
      </c>
      <c r="E104" s="115"/>
      <c r="F104" s="115"/>
      <c r="G104" s="115"/>
      <c r="H104" s="115"/>
      <c r="I104" s="115"/>
      <c r="J104" s="116">
        <f>J155</f>
        <v>0</v>
      </c>
      <c r="L104" s="113"/>
    </row>
    <row r="105" spans="2:47" s="9" customFormat="1" ht="19.899999999999999" customHeight="1">
      <c r="B105" s="117"/>
      <c r="D105" s="118" t="s">
        <v>17598</v>
      </c>
      <c r="E105" s="119"/>
      <c r="F105" s="119"/>
      <c r="G105" s="119"/>
      <c r="H105" s="119"/>
      <c r="I105" s="119"/>
      <c r="J105" s="120">
        <f>J156</f>
        <v>0</v>
      </c>
      <c r="L105" s="117"/>
    </row>
    <row r="106" spans="2:47" s="9" customFormat="1" ht="19.899999999999999" customHeight="1">
      <c r="B106" s="117"/>
      <c r="D106" s="118" t="s">
        <v>17599</v>
      </c>
      <c r="E106" s="119"/>
      <c r="F106" s="119"/>
      <c r="G106" s="119"/>
      <c r="H106" s="119"/>
      <c r="I106" s="119"/>
      <c r="J106" s="120">
        <f>J183</f>
        <v>0</v>
      </c>
      <c r="L106" s="117"/>
    </row>
    <row r="107" spans="2:47" s="9" customFormat="1" ht="19.899999999999999" customHeight="1">
      <c r="B107" s="117"/>
      <c r="D107" s="118" t="s">
        <v>9309</v>
      </c>
      <c r="E107" s="119"/>
      <c r="F107" s="119"/>
      <c r="G107" s="119"/>
      <c r="H107" s="119"/>
      <c r="I107" s="119"/>
      <c r="J107" s="120">
        <f>J199</f>
        <v>0</v>
      </c>
      <c r="L107" s="117"/>
    </row>
    <row r="108" spans="2:47" s="8" customFormat="1" ht="25" customHeight="1">
      <c r="B108" s="113"/>
      <c r="D108" s="114" t="s">
        <v>302</v>
      </c>
      <c r="E108" s="115"/>
      <c r="F108" s="115"/>
      <c r="G108" s="115"/>
      <c r="H108" s="115"/>
      <c r="I108" s="115"/>
      <c r="J108" s="116">
        <f>J203</f>
        <v>0</v>
      </c>
      <c r="L108" s="113"/>
    </row>
    <row r="109" spans="2:47" s="1" customFormat="1" ht="21.75" customHeight="1">
      <c r="B109" s="31"/>
      <c r="L109" s="31"/>
    </row>
    <row r="110" spans="2:47" s="1" customFormat="1" ht="7" customHeight="1">
      <c r="B110" s="46"/>
      <c r="C110" s="47"/>
      <c r="D110" s="47"/>
      <c r="E110" s="47"/>
      <c r="F110" s="47"/>
      <c r="G110" s="47"/>
      <c r="H110" s="47"/>
      <c r="I110" s="47"/>
      <c r="J110" s="47"/>
      <c r="K110" s="47"/>
      <c r="L110" s="31"/>
    </row>
    <row r="114" spans="2:12" s="1" customFormat="1" ht="7" customHeight="1">
      <c r="B114" s="48"/>
      <c r="C114" s="49"/>
      <c r="D114" s="49"/>
      <c r="E114" s="49"/>
      <c r="F114" s="49"/>
      <c r="G114" s="49"/>
      <c r="H114" s="49"/>
      <c r="I114" s="49"/>
      <c r="J114" s="49"/>
      <c r="K114" s="49"/>
      <c r="L114" s="31"/>
    </row>
    <row r="115" spans="2:12" s="1" customFormat="1" ht="25" customHeight="1">
      <c r="B115" s="31"/>
      <c r="C115" s="20" t="s">
        <v>303</v>
      </c>
      <c r="L115" s="31"/>
    </row>
    <row r="116" spans="2:12" s="1" customFormat="1" ht="7" customHeight="1">
      <c r="B116" s="31"/>
      <c r="L116" s="31"/>
    </row>
    <row r="117" spans="2:12" s="1" customFormat="1" ht="12" customHeight="1">
      <c r="B117" s="31"/>
      <c r="C117" s="26" t="s">
        <v>15</v>
      </c>
      <c r="L117" s="31"/>
    </row>
    <row r="118" spans="2:12" s="1" customFormat="1" ht="26.25" customHeight="1">
      <c r="B118" s="31"/>
      <c r="E118" s="261" t="str">
        <f>E7</f>
        <v>Dostavba a rekonštrukcia lôžkovej časti Nemocnice s poliklinikou v Spišskej Novej Vsi</v>
      </c>
      <c r="F118" s="262"/>
      <c r="G118" s="262"/>
      <c r="H118" s="262"/>
      <c r="L118" s="31"/>
    </row>
    <row r="119" spans="2:12" ht="12" customHeight="1">
      <c r="B119" s="19"/>
      <c r="C119" s="26" t="s">
        <v>285</v>
      </c>
      <c r="L119" s="19"/>
    </row>
    <row r="120" spans="2:12" s="1" customFormat="1" ht="16.5" customHeight="1">
      <c r="B120" s="31"/>
      <c r="E120" s="261" t="s">
        <v>17596</v>
      </c>
      <c r="F120" s="263"/>
      <c r="G120" s="263"/>
      <c r="H120" s="263"/>
      <c r="L120" s="31"/>
    </row>
    <row r="121" spans="2:12" s="1" customFormat="1" ht="12" customHeight="1">
      <c r="B121" s="31"/>
      <c r="C121" s="26" t="s">
        <v>287</v>
      </c>
      <c r="L121" s="31"/>
    </row>
    <row r="122" spans="2:12" s="1" customFormat="1" ht="16.5" customHeight="1">
      <c r="B122" s="31"/>
      <c r="E122" s="243" t="str">
        <f>E11</f>
        <v>SO 07.1 - VN prípojka</v>
      </c>
      <c r="F122" s="263"/>
      <c r="G122" s="263"/>
      <c r="H122" s="263"/>
      <c r="L122" s="31"/>
    </row>
    <row r="123" spans="2:12" s="1" customFormat="1" ht="7" customHeight="1">
      <c r="B123" s="31"/>
      <c r="L123" s="31"/>
    </row>
    <row r="124" spans="2:12" s="1" customFormat="1" ht="12" customHeight="1">
      <c r="B124" s="31"/>
      <c r="C124" s="26" t="s">
        <v>19</v>
      </c>
      <c r="F124" s="24" t="str">
        <f>F14</f>
        <v>parc.č.:1094/1,17,81,82,98,99,1095,1096,9243/18</v>
      </c>
      <c r="I124" s="26" t="s">
        <v>21</v>
      </c>
      <c r="J124" s="54" t="str">
        <f>IF(J14="","",J14)</f>
        <v>6. 3. 2024</v>
      </c>
      <c r="L124" s="31"/>
    </row>
    <row r="125" spans="2:12" s="1" customFormat="1" ht="7" customHeight="1">
      <c r="B125" s="31"/>
      <c r="L125" s="31"/>
    </row>
    <row r="126" spans="2:12" s="1" customFormat="1" ht="25.65" customHeight="1">
      <c r="B126" s="31"/>
      <c r="C126" s="26" t="s">
        <v>23</v>
      </c>
      <c r="F126" s="24" t="str">
        <f>E17</f>
        <v>Nemocnica s poliklinikou, Spišská Nová Ves</v>
      </c>
      <c r="I126" s="26" t="s">
        <v>29</v>
      </c>
      <c r="J126" s="29" t="str">
        <f>E23</f>
        <v>d.g.A. design graphic architecture s.r.o.</v>
      </c>
      <c r="L126" s="31"/>
    </row>
    <row r="127" spans="2:12" s="1" customFormat="1" ht="15.15" customHeight="1">
      <c r="B127" s="31"/>
      <c r="C127" s="26" t="s">
        <v>27</v>
      </c>
      <c r="F127" s="24" t="str">
        <f>IF(E20="","",E20)</f>
        <v>Vyplň údaj</v>
      </c>
      <c r="I127" s="26" t="s">
        <v>32</v>
      </c>
      <c r="J127" s="29" t="str">
        <f>E26</f>
        <v xml:space="preserve"> </v>
      </c>
      <c r="L127" s="31"/>
    </row>
    <row r="128" spans="2:12" s="1" customFormat="1" ht="10.25" customHeight="1">
      <c r="B128" s="31"/>
      <c r="L128" s="31"/>
    </row>
    <row r="129" spans="2:65" s="10" customFormat="1" ht="29.25" customHeight="1">
      <c r="B129" s="121"/>
      <c r="C129" s="122" t="s">
        <v>304</v>
      </c>
      <c r="D129" s="123" t="s">
        <v>61</v>
      </c>
      <c r="E129" s="123" t="s">
        <v>57</v>
      </c>
      <c r="F129" s="123" t="s">
        <v>58</v>
      </c>
      <c r="G129" s="123" t="s">
        <v>305</v>
      </c>
      <c r="H129" s="123" t="s">
        <v>306</v>
      </c>
      <c r="I129" s="123" t="s">
        <v>307</v>
      </c>
      <c r="J129" s="124" t="s">
        <v>294</v>
      </c>
      <c r="K129" s="125" t="s">
        <v>308</v>
      </c>
      <c r="L129" s="121"/>
      <c r="M129" s="61" t="s">
        <v>1</v>
      </c>
      <c r="N129" s="62" t="s">
        <v>40</v>
      </c>
      <c r="O129" s="62" t="s">
        <v>309</v>
      </c>
      <c r="P129" s="62" t="s">
        <v>310</v>
      </c>
      <c r="Q129" s="62" t="s">
        <v>311</v>
      </c>
      <c r="R129" s="62" t="s">
        <v>312</v>
      </c>
      <c r="S129" s="62" t="s">
        <v>313</v>
      </c>
      <c r="T129" s="63" t="s">
        <v>314</v>
      </c>
    </row>
    <row r="130" spans="2:65" s="1" customFormat="1" ht="22.75" customHeight="1">
      <c r="B130" s="31"/>
      <c r="C130" s="66" t="s">
        <v>295</v>
      </c>
      <c r="J130" s="126">
        <f>BK130</f>
        <v>0</v>
      </c>
      <c r="L130" s="31"/>
      <c r="M130" s="64"/>
      <c r="N130" s="55"/>
      <c r="O130" s="55"/>
      <c r="P130" s="127">
        <f>P131+P155+P203</f>
        <v>0</v>
      </c>
      <c r="Q130" s="55"/>
      <c r="R130" s="127">
        <f>R131+R155+R203</f>
        <v>101.62462202283476</v>
      </c>
      <c r="S130" s="55"/>
      <c r="T130" s="128">
        <f>T131+T155+T203</f>
        <v>23.766380000000002</v>
      </c>
      <c r="AT130" s="16" t="s">
        <v>75</v>
      </c>
      <c r="AU130" s="16" t="s">
        <v>296</v>
      </c>
      <c r="BK130" s="129">
        <f>BK131+BK155+BK203</f>
        <v>0</v>
      </c>
    </row>
    <row r="131" spans="2:65" s="11" customFormat="1" ht="25.9" customHeight="1">
      <c r="B131" s="130"/>
      <c r="D131" s="131" t="s">
        <v>75</v>
      </c>
      <c r="E131" s="132" t="s">
        <v>315</v>
      </c>
      <c r="F131" s="132" t="s">
        <v>17321</v>
      </c>
      <c r="I131" s="133"/>
      <c r="J131" s="134">
        <f>BK131</f>
        <v>0</v>
      </c>
      <c r="L131" s="130"/>
      <c r="M131" s="135"/>
      <c r="P131" s="136">
        <f>P132+P134+P142+P153</f>
        <v>0</v>
      </c>
      <c r="R131" s="136">
        <f>R132+R134+R142+R153</f>
        <v>46.722482022834768</v>
      </c>
      <c r="T131" s="137">
        <f>T132+T134+T142+T153</f>
        <v>23.75</v>
      </c>
      <c r="AR131" s="131" t="s">
        <v>83</v>
      </c>
      <c r="AT131" s="138" t="s">
        <v>75</v>
      </c>
      <c r="AU131" s="138" t="s">
        <v>76</v>
      </c>
      <c r="AY131" s="131" t="s">
        <v>317</v>
      </c>
      <c r="BK131" s="139">
        <f>BK132+BK134+BK142+BK153</f>
        <v>0</v>
      </c>
    </row>
    <row r="132" spans="2:65" s="11" customFormat="1" ht="22.75" customHeight="1">
      <c r="B132" s="130"/>
      <c r="D132" s="131" t="s">
        <v>75</v>
      </c>
      <c r="E132" s="140" t="s">
        <v>83</v>
      </c>
      <c r="F132" s="140" t="s">
        <v>318</v>
      </c>
      <c r="I132" s="133"/>
      <c r="J132" s="141">
        <f>BK132</f>
        <v>0</v>
      </c>
      <c r="L132" s="130"/>
      <c r="M132" s="135"/>
      <c r="P132" s="136">
        <f>P133</f>
        <v>0</v>
      </c>
      <c r="R132" s="136">
        <f>R133</f>
        <v>0</v>
      </c>
      <c r="T132" s="137">
        <f>T133</f>
        <v>23.75</v>
      </c>
      <c r="AR132" s="131" t="s">
        <v>83</v>
      </c>
      <c r="AT132" s="138" t="s">
        <v>75</v>
      </c>
      <c r="AU132" s="138" t="s">
        <v>83</v>
      </c>
      <c r="AY132" s="131" t="s">
        <v>317</v>
      </c>
      <c r="BK132" s="139">
        <f>BK133</f>
        <v>0</v>
      </c>
    </row>
    <row r="133" spans="2:65" s="1" customFormat="1" ht="24.15" customHeight="1">
      <c r="B133" s="142"/>
      <c r="C133" s="143" t="s">
        <v>665</v>
      </c>
      <c r="D133" s="143" t="s">
        <v>319</v>
      </c>
      <c r="E133" s="144" t="s">
        <v>758</v>
      </c>
      <c r="F133" s="145" t="s">
        <v>759</v>
      </c>
      <c r="G133" s="146" t="s">
        <v>444</v>
      </c>
      <c r="H133" s="147">
        <v>47.5</v>
      </c>
      <c r="I133" s="148"/>
      <c r="J133" s="149">
        <f>ROUND(I133*H133,2)</f>
        <v>0</v>
      </c>
      <c r="K133" s="150"/>
      <c r="L133" s="31"/>
      <c r="M133" s="151" t="s">
        <v>1</v>
      </c>
      <c r="N133" s="152" t="s">
        <v>42</v>
      </c>
      <c r="P133" s="153">
        <f>O133*H133</f>
        <v>0</v>
      </c>
      <c r="Q133" s="153">
        <v>0</v>
      </c>
      <c r="R133" s="153">
        <f>Q133*H133</f>
        <v>0</v>
      </c>
      <c r="S133" s="153">
        <v>0.5</v>
      </c>
      <c r="T133" s="154">
        <f>S133*H133</f>
        <v>23.75</v>
      </c>
      <c r="AR133" s="155" t="s">
        <v>323</v>
      </c>
      <c r="AT133" s="155" t="s">
        <v>319</v>
      </c>
      <c r="AU133" s="155" t="s">
        <v>88</v>
      </c>
      <c r="AY133" s="16" t="s">
        <v>317</v>
      </c>
      <c r="BE133" s="156">
        <f>IF(N133="základná",J133,0)</f>
        <v>0</v>
      </c>
      <c r="BF133" s="156">
        <f>IF(N133="znížená",J133,0)</f>
        <v>0</v>
      </c>
      <c r="BG133" s="156">
        <f>IF(N133="zákl. prenesená",J133,0)</f>
        <v>0</v>
      </c>
      <c r="BH133" s="156">
        <f>IF(N133="zníž. prenesená",J133,0)</f>
        <v>0</v>
      </c>
      <c r="BI133" s="156">
        <f>IF(N133="nulová",J133,0)</f>
        <v>0</v>
      </c>
      <c r="BJ133" s="16" t="s">
        <v>88</v>
      </c>
      <c r="BK133" s="156">
        <f>ROUND(I133*H133,2)</f>
        <v>0</v>
      </c>
      <c r="BL133" s="16" t="s">
        <v>323</v>
      </c>
      <c r="BM133" s="155" t="s">
        <v>17600</v>
      </c>
    </row>
    <row r="134" spans="2:65" s="11" customFormat="1" ht="22.75" customHeight="1">
      <c r="B134" s="130"/>
      <c r="D134" s="131" t="s">
        <v>75</v>
      </c>
      <c r="E134" s="140" t="s">
        <v>341</v>
      </c>
      <c r="F134" s="140" t="s">
        <v>770</v>
      </c>
      <c r="I134" s="133"/>
      <c r="J134" s="141">
        <f>BK134</f>
        <v>0</v>
      </c>
      <c r="L134" s="130"/>
      <c r="M134" s="135"/>
      <c r="P134" s="136">
        <f>SUM(P135:P141)</f>
        <v>0</v>
      </c>
      <c r="R134" s="136">
        <f>SUM(R135:R141)</f>
        <v>46.72242502283477</v>
      </c>
      <c r="T134" s="137">
        <f>SUM(T135:T141)</f>
        <v>0</v>
      </c>
      <c r="AR134" s="131" t="s">
        <v>83</v>
      </c>
      <c r="AT134" s="138" t="s">
        <v>75</v>
      </c>
      <c r="AU134" s="138" t="s">
        <v>83</v>
      </c>
      <c r="AY134" s="131" t="s">
        <v>317</v>
      </c>
      <c r="BK134" s="139">
        <f>SUM(BK135:BK141)</f>
        <v>0</v>
      </c>
    </row>
    <row r="135" spans="2:65" s="1" customFormat="1" ht="55.5" customHeight="1">
      <c r="B135" s="142"/>
      <c r="C135" s="143" t="s">
        <v>650</v>
      </c>
      <c r="D135" s="143" t="s">
        <v>319</v>
      </c>
      <c r="E135" s="144" t="s">
        <v>17393</v>
      </c>
      <c r="F135" s="145" t="s">
        <v>17394</v>
      </c>
      <c r="G135" s="146" t="s">
        <v>444</v>
      </c>
      <c r="H135" s="147">
        <v>47.5</v>
      </c>
      <c r="I135" s="148"/>
      <c r="J135" s="149">
        <f>ROUND(I135*H135,2)</f>
        <v>0</v>
      </c>
      <c r="K135" s="150"/>
      <c r="L135" s="31"/>
      <c r="M135" s="151" t="s">
        <v>1</v>
      </c>
      <c r="N135" s="152" t="s">
        <v>42</v>
      </c>
      <c r="P135" s="153">
        <f>O135*H135</f>
        <v>0</v>
      </c>
      <c r="Q135" s="153">
        <v>0.37080000000000002</v>
      </c>
      <c r="R135" s="153">
        <f>Q135*H135</f>
        <v>17.613</v>
      </c>
      <c r="S135" s="153">
        <v>0</v>
      </c>
      <c r="T135" s="154">
        <f>S135*H135</f>
        <v>0</v>
      </c>
      <c r="AR135" s="155" t="s">
        <v>323</v>
      </c>
      <c r="AT135" s="155" t="s">
        <v>319</v>
      </c>
      <c r="AU135" s="155" t="s">
        <v>88</v>
      </c>
      <c r="AY135" s="16" t="s">
        <v>317</v>
      </c>
      <c r="BE135" s="156">
        <f>IF(N135="základná",J135,0)</f>
        <v>0</v>
      </c>
      <c r="BF135" s="156">
        <f>IF(N135="znížená",J135,0)</f>
        <v>0</v>
      </c>
      <c r="BG135" s="156">
        <f>IF(N135="zákl. prenesená",J135,0)</f>
        <v>0</v>
      </c>
      <c r="BH135" s="156">
        <f>IF(N135="zníž. prenesená",J135,0)</f>
        <v>0</v>
      </c>
      <c r="BI135" s="156">
        <f>IF(N135="nulová",J135,0)</f>
        <v>0</v>
      </c>
      <c r="BJ135" s="16" t="s">
        <v>88</v>
      </c>
      <c r="BK135" s="156">
        <f>ROUND(I135*H135,2)</f>
        <v>0</v>
      </c>
      <c r="BL135" s="16" t="s">
        <v>323</v>
      </c>
      <c r="BM135" s="155" t="s">
        <v>17601</v>
      </c>
    </row>
    <row r="136" spans="2:65" s="12" customFormat="1" ht="10">
      <c r="B136" s="157"/>
      <c r="D136" s="158" t="s">
        <v>328</v>
      </c>
      <c r="E136" s="159" t="s">
        <v>1</v>
      </c>
      <c r="F136" s="160" t="s">
        <v>17602</v>
      </c>
      <c r="H136" s="161">
        <v>47.5</v>
      </c>
      <c r="I136" s="162"/>
      <c r="L136" s="157"/>
      <c r="M136" s="163"/>
      <c r="T136" s="164"/>
      <c r="AT136" s="159" t="s">
        <v>328</v>
      </c>
      <c r="AU136" s="159" t="s">
        <v>88</v>
      </c>
      <c r="AV136" s="12" t="s">
        <v>88</v>
      </c>
      <c r="AW136" s="12" t="s">
        <v>31</v>
      </c>
      <c r="AX136" s="12" t="s">
        <v>76</v>
      </c>
      <c r="AY136" s="159" t="s">
        <v>317</v>
      </c>
    </row>
    <row r="137" spans="2:65" s="13" customFormat="1" ht="10">
      <c r="B137" s="165"/>
      <c r="D137" s="158" t="s">
        <v>328</v>
      </c>
      <c r="E137" s="166" t="s">
        <v>1</v>
      </c>
      <c r="F137" s="167" t="s">
        <v>331</v>
      </c>
      <c r="H137" s="168">
        <v>47.5</v>
      </c>
      <c r="I137" s="169"/>
      <c r="L137" s="165"/>
      <c r="M137" s="170"/>
      <c r="T137" s="171"/>
      <c r="AT137" s="166" t="s">
        <v>328</v>
      </c>
      <c r="AU137" s="166" t="s">
        <v>88</v>
      </c>
      <c r="AV137" s="13" t="s">
        <v>92</v>
      </c>
      <c r="AW137" s="13" t="s">
        <v>31</v>
      </c>
      <c r="AX137" s="13" t="s">
        <v>76</v>
      </c>
      <c r="AY137" s="166" t="s">
        <v>317</v>
      </c>
    </row>
    <row r="138" spans="2:65" s="14" customFormat="1" ht="10">
      <c r="B138" s="172"/>
      <c r="D138" s="158" t="s">
        <v>328</v>
      </c>
      <c r="E138" s="173" t="s">
        <v>1</v>
      </c>
      <c r="F138" s="174" t="s">
        <v>332</v>
      </c>
      <c r="H138" s="175">
        <v>47.5</v>
      </c>
      <c r="I138" s="176"/>
      <c r="L138" s="172"/>
      <c r="M138" s="177"/>
      <c r="T138" s="178"/>
      <c r="AT138" s="173" t="s">
        <v>328</v>
      </c>
      <c r="AU138" s="173" t="s">
        <v>88</v>
      </c>
      <c r="AV138" s="14" t="s">
        <v>323</v>
      </c>
      <c r="AW138" s="14" t="s">
        <v>31</v>
      </c>
      <c r="AX138" s="14" t="s">
        <v>83</v>
      </c>
      <c r="AY138" s="173" t="s">
        <v>317</v>
      </c>
    </row>
    <row r="139" spans="2:65" s="1" customFormat="1" ht="49" customHeight="1">
      <c r="B139" s="142"/>
      <c r="C139" s="143" t="s">
        <v>722</v>
      </c>
      <c r="D139" s="143" t="s">
        <v>319</v>
      </c>
      <c r="E139" s="144" t="s">
        <v>17399</v>
      </c>
      <c r="F139" s="145" t="s">
        <v>17400</v>
      </c>
      <c r="G139" s="146" t="s">
        <v>444</v>
      </c>
      <c r="H139" s="147">
        <v>47.5</v>
      </c>
      <c r="I139" s="148"/>
      <c r="J139" s="149">
        <f>ROUND(I139*H139,2)</f>
        <v>0</v>
      </c>
      <c r="K139" s="150"/>
      <c r="L139" s="31"/>
      <c r="M139" s="151" t="s">
        <v>1</v>
      </c>
      <c r="N139" s="152" t="s">
        <v>42</v>
      </c>
      <c r="P139" s="153">
        <f>O139*H139</f>
        <v>0</v>
      </c>
      <c r="Q139" s="153">
        <v>0.43096999969991501</v>
      </c>
      <c r="R139" s="153">
        <f>Q139*H139</f>
        <v>20.471074985745965</v>
      </c>
      <c r="S139" s="153">
        <v>0</v>
      </c>
      <c r="T139" s="154">
        <f>S139*H139</f>
        <v>0</v>
      </c>
      <c r="AR139" s="155" t="s">
        <v>323</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323</v>
      </c>
      <c r="BM139" s="155" t="s">
        <v>17603</v>
      </c>
    </row>
    <row r="140" spans="2:65" s="1" customFormat="1" ht="44.25" customHeight="1">
      <c r="B140" s="142"/>
      <c r="C140" s="143" t="s">
        <v>655</v>
      </c>
      <c r="D140" s="143" t="s">
        <v>319</v>
      </c>
      <c r="E140" s="144" t="s">
        <v>17401</v>
      </c>
      <c r="F140" s="145" t="s">
        <v>17402</v>
      </c>
      <c r="G140" s="146" t="s">
        <v>444</v>
      </c>
      <c r="H140" s="147">
        <v>47.5</v>
      </c>
      <c r="I140" s="148"/>
      <c r="J140" s="149">
        <f>ROUND(I140*H140,2)</f>
        <v>0</v>
      </c>
      <c r="K140" s="150"/>
      <c r="L140" s="31"/>
      <c r="M140" s="151" t="s">
        <v>1</v>
      </c>
      <c r="N140" s="152" t="s">
        <v>42</v>
      </c>
      <c r="P140" s="153">
        <f>O140*H140</f>
        <v>0</v>
      </c>
      <c r="Q140" s="153">
        <v>3.4000012608591501E-4</v>
      </c>
      <c r="R140" s="153">
        <f>Q140*H140</f>
        <v>1.6150005989080961E-2</v>
      </c>
      <c r="S140" s="153">
        <v>0</v>
      </c>
      <c r="T140" s="154">
        <f>S140*H140</f>
        <v>0</v>
      </c>
      <c r="AR140" s="155" t="s">
        <v>323</v>
      </c>
      <c r="AT140" s="155" t="s">
        <v>319</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323</v>
      </c>
      <c r="BM140" s="155" t="s">
        <v>17604</v>
      </c>
    </row>
    <row r="141" spans="2:65" s="1" customFormat="1" ht="37.75" customHeight="1">
      <c r="B141" s="142"/>
      <c r="C141" s="143" t="s">
        <v>729</v>
      </c>
      <c r="D141" s="143" t="s">
        <v>319</v>
      </c>
      <c r="E141" s="144" t="s">
        <v>17411</v>
      </c>
      <c r="F141" s="145" t="s">
        <v>17412</v>
      </c>
      <c r="G141" s="146" t="s">
        <v>444</v>
      </c>
      <c r="H141" s="147">
        <v>47.5</v>
      </c>
      <c r="I141" s="148"/>
      <c r="J141" s="149">
        <f>ROUND(I141*H141,2)</f>
        <v>0</v>
      </c>
      <c r="K141" s="150"/>
      <c r="L141" s="31"/>
      <c r="M141" s="151" t="s">
        <v>1</v>
      </c>
      <c r="N141" s="152" t="s">
        <v>42</v>
      </c>
      <c r="P141" s="153">
        <f>O141*H141</f>
        <v>0</v>
      </c>
      <c r="Q141" s="153">
        <v>0.18152000065473101</v>
      </c>
      <c r="R141" s="153">
        <f>Q141*H141</f>
        <v>8.6222000310997231</v>
      </c>
      <c r="S141" s="153">
        <v>0</v>
      </c>
      <c r="T141" s="154">
        <f>S141*H141</f>
        <v>0</v>
      </c>
      <c r="AR141" s="155" t="s">
        <v>323</v>
      </c>
      <c r="AT141" s="155" t="s">
        <v>319</v>
      </c>
      <c r="AU141" s="155" t="s">
        <v>88</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323</v>
      </c>
      <c r="BM141" s="155" t="s">
        <v>17605</v>
      </c>
    </row>
    <row r="142" spans="2:65" s="11" customFormat="1" ht="22.75" customHeight="1">
      <c r="B142" s="130"/>
      <c r="D142" s="131" t="s">
        <v>75</v>
      </c>
      <c r="E142" s="140" t="s">
        <v>361</v>
      </c>
      <c r="F142" s="140" t="s">
        <v>487</v>
      </c>
      <c r="I142" s="133"/>
      <c r="J142" s="141">
        <f>BK142</f>
        <v>0</v>
      </c>
      <c r="L142" s="130"/>
      <c r="M142" s="135"/>
      <c r="P142" s="136">
        <f>SUM(P143:P152)</f>
        <v>0</v>
      </c>
      <c r="R142" s="136">
        <f>SUM(R143:R152)</f>
        <v>5.6999999999999996E-5</v>
      </c>
      <c r="T142" s="137">
        <f>SUM(T143:T152)</f>
        <v>0</v>
      </c>
      <c r="AR142" s="131" t="s">
        <v>83</v>
      </c>
      <c r="AT142" s="138" t="s">
        <v>75</v>
      </c>
      <c r="AU142" s="138" t="s">
        <v>83</v>
      </c>
      <c r="AY142" s="131" t="s">
        <v>317</v>
      </c>
      <c r="BK142" s="139">
        <f>SUM(BK143:BK152)</f>
        <v>0</v>
      </c>
    </row>
    <row r="143" spans="2:65" s="1" customFormat="1" ht="24.15" customHeight="1">
      <c r="B143" s="142"/>
      <c r="C143" s="143" t="s">
        <v>736</v>
      </c>
      <c r="D143" s="143" t="s">
        <v>319</v>
      </c>
      <c r="E143" s="144" t="s">
        <v>771</v>
      </c>
      <c r="F143" s="145" t="s">
        <v>772</v>
      </c>
      <c r="G143" s="146" t="s">
        <v>484</v>
      </c>
      <c r="H143" s="147">
        <v>190</v>
      </c>
      <c r="I143" s="148"/>
      <c r="J143" s="149">
        <f>ROUND(I143*H143,2)</f>
        <v>0</v>
      </c>
      <c r="K143" s="150"/>
      <c r="L143" s="31"/>
      <c r="M143" s="151" t="s">
        <v>1</v>
      </c>
      <c r="N143" s="152" t="s">
        <v>42</v>
      </c>
      <c r="P143" s="153">
        <f>O143*H143</f>
        <v>0</v>
      </c>
      <c r="Q143" s="153">
        <v>2.9999999999999999E-7</v>
      </c>
      <c r="R143" s="153">
        <f>Q143*H143</f>
        <v>5.6999999999999996E-5</v>
      </c>
      <c r="S143" s="153">
        <v>0</v>
      </c>
      <c r="T143" s="154">
        <f>S143*H143</f>
        <v>0</v>
      </c>
      <c r="AR143" s="155" t="s">
        <v>323</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323</v>
      </c>
      <c r="BM143" s="155" t="s">
        <v>17606</v>
      </c>
    </row>
    <row r="144" spans="2:65" s="12" customFormat="1" ht="10">
      <c r="B144" s="157"/>
      <c r="D144" s="158" t="s">
        <v>328</v>
      </c>
      <c r="E144" s="159" t="s">
        <v>1</v>
      </c>
      <c r="F144" s="160" t="s">
        <v>17607</v>
      </c>
      <c r="H144" s="161">
        <v>190</v>
      </c>
      <c r="I144" s="162"/>
      <c r="L144" s="157"/>
      <c r="M144" s="163"/>
      <c r="T144" s="164"/>
      <c r="AT144" s="159" t="s">
        <v>328</v>
      </c>
      <c r="AU144" s="159" t="s">
        <v>88</v>
      </c>
      <c r="AV144" s="12" t="s">
        <v>88</v>
      </c>
      <c r="AW144" s="12" t="s">
        <v>31</v>
      </c>
      <c r="AX144" s="12" t="s">
        <v>83</v>
      </c>
      <c r="AY144" s="159" t="s">
        <v>317</v>
      </c>
    </row>
    <row r="145" spans="2:65" s="1" customFormat="1" ht="21.75" customHeight="1">
      <c r="B145" s="142"/>
      <c r="C145" s="143" t="s">
        <v>743</v>
      </c>
      <c r="D145" s="143" t="s">
        <v>319</v>
      </c>
      <c r="E145" s="144" t="s">
        <v>529</v>
      </c>
      <c r="F145" s="145" t="s">
        <v>530</v>
      </c>
      <c r="G145" s="146" t="s">
        <v>439</v>
      </c>
      <c r="H145" s="147">
        <v>23.75</v>
      </c>
      <c r="I145" s="148"/>
      <c r="J145" s="149">
        <f>ROUND(I145*H145,2)</f>
        <v>0</v>
      </c>
      <c r="K145" s="150"/>
      <c r="L145" s="31"/>
      <c r="M145" s="151" t="s">
        <v>1</v>
      </c>
      <c r="N145" s="152" t="s">
        <v>42</v>
      </c>
      <c r="P145" s="153">
        <f>O145*H145</f>
        <v>0</v>
      </c>
      <c r="Q145" s="153">
        <v>0</v>
      </c>
      <c r="R145" s="153">
        <f>Q145*H145</f>
        <v>0</v>
      </c>
      <c r="S145" s="153">
        <v>0</v>
      </c>
      <c r="T145" s="154">
        <f>S145*H145</f>
        <v>0</v>
      </c>
      <c r="AR145" s="155" t="s">
        <v>323</v>
      </c>
      <c r="AT145" s="155" t="s">
        <v>319</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323</v>
      </c>
      <c r="BM145" s="155" t="s">
        <v>17608</v>
      </c>
    </row>
    <row r="146" spans="2:65" s="1" customFormat="1" ht="24.15" customHeight="1">
      <c r="B146" s="142"/>
      <c r="C146" s="143" t="s">
        <v>616</v>
      </c>
      <c r="D146" s="143" t="s">
        <v>319</v>
      </c>
      <c r="E146" s="144" t="s">
        <v>532</v>
      </c>
      <c r="F146" s="145" t="s">
        <v>533</v>
      </c>
      <c r="G146" s="146" t="s">
        <v>439</v>
      </c>
      <c r="H146" s="147">
        <v>451.25</v>
      </c>
      <c r="I146" s="148"/>
      <c r="J146" s="149">
        <f>ROUND(I146*H146,2)</f>
        <v>0</v>
      </c>
      <c r="K146" s="150"/>
      <c r="L146" s="31"/>
      <c r="M146" s="151" t="s">
        <v>1</v>
      </c>
      <c r="N146" s="152" t="s">
        <v>42</v>
      </c>
      <c r="P146" s="153">
        <f>O146*H146</f>
        <v>0</v>
      </c>
      <c r="Q146" s="153">
        <v>0</v>
      </c>
      <c r="R146" s="153">
        <f>Q146*H146</f>
        <v>0</v>
      </c>
      <c r="S146" s="153">
        <v>0</v>
      </c>
      <c r="T146" s="154">
        <f>S146*H146</f>
        <v>0</v>
      </c>
      <c r="AR146" s="155" t="s">
        <v>323</v>
      </c>
      <c r="AT146" s="155" t="s">
        <v>319</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323</v>
      </c>
      <c r="BM146" s="155" t="s">
        <v>17609</v>
      </c>
    </row>
    <row r="147" spans="2:65" s="12" customFormat="1" ht="10">
      <c r="B147" s="157"/>
      <c r="D147" s="158" t="s">
        <v>328</v>
      </c>
      <c r="F147" s="160" t="s">
        <v>17610</v>
      </c>
      <c r="H147" s="161">
        <v>451.25</v>
      </c>
      <c r="I147" s="162"/>
      <c r="L147" s="157"/>
      <c r="M147" s="163"/>
      <c r="T147" s="164"/>
      <c r="AT147" s="159" t="s">
        <v>328</v>
      </c>
      <c r="AU147" s="159" t="s">
        <v>88</v>
      </c>
      <c r="AV147" s="12" t="s">
        <v>88</v>
      </c>
      <c r="AW147" s="12" t="s">
        <v>3</v>
      </c>
      <c r="AX147" s="12" t="s">
        <v>83</v>
      </c>
      <c r="AY147" s="159" t="s">
        <v>317</v>
      </c>
    </row>
    <row r="148" spans="2:65" s="1" customFormat="1" ht="24.15" customHeight="1">
      <c r="B148" s="142"/>
      <c r="C148" s="143" t="s">
        <v>620</v>
      </c>
      <c r="D148" s="143" t="s">
        <v>319</v>
      </c>
      <c r="E148" s="144" t="s">
        <v>779</v>
      </c>
      <c r="F148" s="145" t="s">
        <v>780</v>
      </c>
      <c r="G148" s="146" t="s">
        <v>439</v>
      </c>
      <c r="H148" s="147">
        <v>23.75</v>
      </c>
      <c r="I148" s="148"/>
      <c r="J148" s="149">
        <f>ROUND(I148*H148,2)</f>
        <v>0</v>
      </c>
      <c r="K148" s="150"/>
      <c r="L148" s="31"/>
      <c r="M148" s="151" t="s">
        <v>1</v>
      </c>
      <c r="N148" s="152" t="s">
        <v>42</v>
      </c>
      <c r="P148" s="153">
        <f>O148*H148</f>
        <v>0</v>
      </c>
      <c r="Q148" s="153">
        <v>0</v>
      </c>
      <c r="R148" s="153">
        <f>Q148*H148</f>
        <v>0</v>
      </c>
      <c r="S148" s="153">
        <v>0</v>
      </c>
      <c r="T148" s="154">
        <f>S148*H148</f>
        <v>0</v>
      </c>
      <c r="AR148" s="155" t="s">
        <v>323</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323</v>
      </c>
      <c r="BM148" s="155" t="s">
        <v>17611</v>
      </c>
    </row>
    <row r="149" spans="2:65" s="1" customFormat="1" ht="24.15" customHeight="1">
      <c r="B149" s="142"/>
      <c r="C149" s="143" t="s">
        <v>670</v>
      </c>
      <c r="D149" s="143" t="s">
        <v>319</v>
      </c>
      <c r="E149" s="144" t="s">
        <v>782</v>
      </c>
      <c r="F149" s="145" t="s">
        <v>783</v>
      </c>
      <c r="G149" s="146" t="s">
        <v>439</v>
      </c>
      <c r="H149" s="147">
        <v>118.75</v>
      </c>
      <c r="I149" s="148"/>
      <c r="J149" s="149">
        <f>ROUND(I149*H149,2)</f>
        <v>0</v>
      </c>
      <c r="K149" s="150"/>
      <c r="L149" s="31"/>
      <c r="M149" s="151" t="s">
        <v>1</v>
      </c>
      <c r="N149" s="152" t="s">
        <v>42</v>
      </c>
      <c r="P149" s="153">
        <f>O149*H149</f>
        <v>0</v>
      </c>
      <c r="Q149" s="153">
        <v>0</v>
      </c>
      <c r="R149" s="153">
        <f>Q149*H149</f>
        <v>0</v>
      </c>
      <c r="S149" s="153">
        <v>0</v>
      </c>
      <c r="T149" s="154">
        <f>S149*H149</f>
        <v>0</v>
      </c>
      <c r="AR149" s="155" t="s">
        <v>323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17612</v>
      </c>
    </row>
    <row r="150" spans="2:65" s="12" customFormat="1" ht="10">
      <c r="B150" s="157"/>
      <c r="D150" s="158" t="s">
        <v>328</v>
      </c>
      <c r="F150" s="160" t="s">
        <v>17613</v>
      </c>
      <c r="H150" s="161">
        <v>118.75</v>
      </c>
      <c r="I150" s="162"/>
      <c r="L150" s="157"/>
      <c r="M150" s="163"/>
      <c r="T150" s="164"/>
      <c r="AT150" s="159" t="s">
        <v>328</v>
      </c>
      <c r="AU150" s="159" t="s">
        <v>88</v>
      </c>
      <c r="AV150" s="12" t="s">
        <v>88</v>
      </c>
      <c r="AW150" s="12" t="s">
        <v>3</v>
      </c>
      <c r="AX150" s="12" t="s">
        <v>83</v>
      </c>
      <c r="AY150" s="159" t="s">
        <v>317</v>
      </c>
    </row>
    <row r="151" spans="2:65" s="1" customFormat="1" ht="24.15" customHeight="1">
      <c r="B151" s="142"/>
      <c r="C151" s="143" t="s">
        <v>673</v>
      </c>
      <c r="D151" s="143" t="s">
        <v>319</v>
      </c>
      <c r="E151" s="144" t="s">
        <v>536</v>
      </c>
      <c r="F151" s="145" t="s">
        <v>537</v>
      </c>
      <c r="G151" s="146" t="s">
        <v>439</v>
      </c>
      <c r="H151" s="147">
        <v>23.75</v>
      </c>
      <c r="I151" s="148"/>
      <c r="J151" s="149">
        <f>ROUND(I151*H151,2)</f>
        <v>0</v>
      </c>
      <c r="K151" s="150"/>
      <c r="L151" s="31"/>
      <c r="M151" s="151" t="s">
        <v>1</v>
      </c>
      <c r="N151" s="152" t="s">
        <v>42</v>
      </c>
      <c r="P151" s="153">
        <f>O151*H151</f>
        <v>0</v>
      </c>
      <c r="Q151" s="153">
        <v>0</v>
      </c>
      <c r="R151" s="153">
        <f>Q151*H151</f>
        <v>0</v>
      </c>
      <c r="S151" s="153">
        <v>0</v>
      </c>
      <c r="T151" s="154">
        <f>S151*H151</f>
        <v>0</v>
      </c>
      <c r="AR151" s="155" t="s">
        <v>323</v>
      </c>
      <c r="AT151" s="155" t="s">
        <v>319</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323</v>
      </c>
      <c r="BM151" s="155" t="s">
        <v>17614</v>
      </c>
    </row>
    <row r="152" spans="2:65" s="1" customFormat="1" ht="24.15" customHeight="1">
      <c r="B152" s="142"/>
      <c r="C152" s="143" t="s">
        <v>834</v>
      </c>
      <c r="D152" s="143" t="s">
        <v>319</v>
      </c>
      <c r="E152" s="144" t="s">
        <v>543</v>
      </c>
      <c r="F152" s="145" t="s">
        <v>544</v>
      </c>
      <c r="G152" s="146" t="s">
        <v>439</v>
      </c>
      <c r="H152" s="147">
        <v>23.75</v>
      </c>
      <c r="I152" s="148"/>
      <c r="J152" s="149">
        <f>ROUND(I152*H152,2)</f>
        <v>0</v>
      </c>
      <c r="K152" s="150"/>
      <c r="L152" s="31"/>
      <c r="M152" s="151" t="s">
        <v>1</v>
      </c>
      <c r="N152" s="152" t="s">
        <v>42</v>
      </c>
      <c r="P152" s="153">
        <f>O152*H152</f>
        <v>0</v>
      </c>
      <c r="Q152" s="153">
        <v>0</v>
      </c>
      <c r="R152" s="153">
        <f>Q152*H152</f>
        <v>0</v>
      </c>
      <c r="S152" s="153">
        <v>0</v>
      </c>
      <c r="T152" s="154">
        <f>S152*H152</f>
        <v>0</v>
      </c>
      <c r="AR152" s="155" t="s">
        <v>323</v>
      </c>
      <c r="AT152" s="155" t="s">
        <v>319</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323</v>
      </c>
      <c r="BM152" s="155" t="s">
        <v>17615</v>
      </c>
    </row>
    <row r="153" spans="2:65" s="11" customFormat="1" ht="22.75" customHeight="1">
      <c r="B153" s="130"/>
      <c r="D153" s="131" t="s">
        <v>75</v>
      </c>
      <c r="E153" s="140" t="s">
        <v>493</v>
      </c>
      <c r="F153" s="140" t="s">
        <v>494</v>
      </c>
      <c r="I153" s="133"/>
      <c r="J153" s="141">
        <f>BK153</f>
        <v>0</v>
      </c>
      <c r="L153" s="130"/>
      <c r="M153" s="135"/>
      <c r="P153" s="136">
        <f>P154</f>
        <v>0</v>
      </c>
      <c r="R153" s="136">
        <f>R154</f>
        <v>0</v>
      </c>
      <c r="T153" s="137">
        <f>T154</f>
        <v>0</v>
      </c>
      <c r="AR153" s="131" t="s">
        <v>83</v>
      </c>
      <c r="AT153" s="138" t="s">
        <v>75</v>
      </c>
      <c r="AU153" s="138" t="s">
        <v>83</v>
      </c>
      <c r="AY153" s="131" t="s">
        <v>317</v>
      </c>
      <c r="BK153" s="139">
        <f>BK154</f>
        <v>0</v>
      </c>
    </row>
    <row r="154" spans="2:65" s="1" customFormat="1" ht="33" customHeight="1">
      <c r="B154" s="142"/>
      <c r="C154" s="143" t="s">
        <v>662</v>
      </c>
      <c r="D154" s="143" t="s">
        <v>319</v>
      </c>
      <c r="E154" s="144" t="s">
        <v>790</v>
      </c>
      <c r="F154" s="145" t="s">
        <v>791</v>
      </c>
      <c r="G154" s="146" t="s">
        <v>439</v>
      </c>
      <c r="H154" s="147">
        <v>46.722000000000001</v>
      </c>
      <c r="I154" s="148"/>
      <c r="J154" s="149">
        <f>ROUND(I154*H154,2)</f>
        <v>0</v>
      </c>
      <c r="K154" s="150"/>
      <c r="L154" s="31"/>
      <c r="M154" s="151" t="s">
        <v>1</v>
      </c>
      <c r="N154" s="152" t="s">
        <v>42</v>
      </c>
      <c r="P154" s="153">
        <f>O154*H154</f>
        <v>0</v>
      </c>
      <c r="Q154" s="153">
        <v>0</v>
      </c>
      <c r="R154" s="153">
        <f>Q154*H154</f>
        <v>0</v>
      </c>
      <c r="S154" s="153">
        <v>0</v>
      </c>
      <c r="T154" s="154">
        <f>S154*H154</f>
        <v>0</v>
      </c>
      <c r="AR154" s="155" t="s">
        <v>323</v>
      </c>
      <c r="AT154" s="155" t="s">
        <v>319</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323</v>
      </c>
      <c r="BM154" s="155" t="s">
        <v>17616</v>
      </c>
    </row>
    <row r="155" spans="2:65" s="11" customFormat="1" ht="25.9" customHeight="1">
      <c r="B155" s="130"/>
      <c r="D155" s="131" t="s">
        <v>75</v>
      </c>
      <c r="E155" s="132" t="s">
        <v>454</v>
      </c>
      <c r="F155" s="132" t="s">
        <v>556</v>
      </c>
      <c r="I155" s="133"/>
      <c r="J155" s="134">
        <f>BK155</f>
        <v>0</v>
      </c>
      <c r="L155" s="130"/>
      <c r="M155" s="135"/>
      <c r="P155" s="136">
        <f>P156+P183+P199</f>
        <v>0</v>
      </c>
      <c r="R155" s="136">
        <f>R156+R183+R199</f>
        <v>54.902139999999996</v>
      </c>
      <c r="T155" s="137">
        <f>T156+T183+T199</f>
        <v>1.6379999999999999E-2</v>
      </c>
      <c r="AR155" s="131" t="s">
        <v>92</v>
      </c>
      <c r="AT155" s="138" t="s">
        <v>75</v>
      </c>
      <c r="AU155" s="138" t="s">
        <v>76</v>
      </c>
      <c r="AY155" s="131" t="s">
        <v>317</v>
      </c>
      <c r="BK155" s="139">
        <f>BK156+BK183+BK199</f>
        <v>0</v>
      </c>
    </row>
    <row r="156" spans="2:65" s="11" customFormat="1" ht="22.75" customHeight="1">
      <c r="B156" s="130"/>
      <c r="D156" s="131" t="s">
        <v>75</v>
      </c>
      <c r="E156" s="140" t="s">
        <v>17617</v>
      </c>
      <c r="F156" s="140" t="s">
        <v>17618</v>
      </c>
      <c r="I156" s="133"/>
      <c r="J156" s="141">
        <f>BK156</f>
        <v>0</v>
      </c>
      <c r="L156" s="130"/>
      <c r="M156" s="135"/>
      <c r="P156" s="136">
        <f>SUM(P157:P182)</f>
        <v>0</v>
      </c>
      <c r="R156" s="136">
        <f>SUM(R157:R182)</f>
        <v>0.17791000000000001</v>
      </c>
      <c r="T156" s="137">
        <f>SUM(T157:T182)</f>
        <v>1.6379999999999999E-2</v>
      </c>
      <c r="AR156" s="131" t="s">
        <v>92</v>
      </c>
      <c r="AT156" s="138" t="s">
        <v>75</v>
      </c>
      <c r="AU156" s="138" t="s">
        <v>83</v>
      </c>
      <c r="AY156" s="131" t="s">
        <v>317</v>
      </c>
      <c r="BK156" s="139">
        <f>SUM(BK157:BK182)</f>
        <v>0</v>
      </c>
    </row>
    <row r="157" spans="2:65" s="1" customFormat="1" ht="16.5" customHeight="1">
      <c r="B157" s="142"/>
      <c r="C157" s="143" t="s">
        <v>83</v>
      </c>
      <c r="D157" s="143" t="s">
        <v>319</v>
      </c>
      <c r="E157" s="144" t="s">
        <v>17619</v>
      </c>
      <c r="F157" s="145" t="s">
        <v>17620</v>
      </c>
      <c r="G157" s="146" t="s">
        <v>467</v>
      </c>
      <c r="H157" s="147">
        <v>1</v>
      </c>
      <c r="I157" s="148"/>
      <c r="J157" s="149">
        <f t="shared" ref="J157:J169" si="0">ROUND(I157*H157,2)</f>
        <v>0</v>
      </c>
      <c r="K157" s="150"/>
      <c r="L157" s="31"/>
      <c r="M157" s="151" t="s">
        <v>1</v>
      </c>
      <c r="N157" s="152" t="s">
        <v>42</v>
      </c>
      <c r="P157" s="153">
        <f t="shared" ref="P157:P169" si="1">O157*H157</f>
        <v>0</v>
      </c>
      <c r="Q157" s="153">
        <v>0</v>
      </c>
      <c r="R157" s="153">
        <f t="shared" ref="R157:R169" si="2">Q157*H157</f>
        <v>0</v>
      </c>
      <c r="S157" s="153">
        <v>0</v>
      </c>
      <c r="T157" s="154">
        <f t="shared" ref="T157:T169" si="3">S157*H157</f>
        <v>0</v>
      </c>
      <c r="AR157" s="155" t="s">
        <v>561</v>
      </c>
      <c r="AT157" s="155" t="s">
        <v>319</v>
      </c>
      <c r="AU157" s="155" t="s">
        <v>88</v>
      </c>
      <c r="AY157" s="16" t="s">
        <v>317</v>
      </c>
      <c r="BE157" s="156">
        <f t="shared" ref="BE157:BE169" si="4">IF(N157="základná",J157,0)</f>
        <v>0</v>
      </c>
      <c r="BF157" s="156">
        <f t="shared" ref="BF157:BF169" si="5">IF(N157="znížená",J157,0)</f>
        <v>0</v>
      </c>
      <c r="BG157" s="156">
        <f t="shared" ref="BG157:BG169" si="6">IF(N157="zákl. prenesená",J157,0)</f>
        <v>0</v>
      </c>
      <c r="BH157" s="156">
        <f t="shared" ref="BH157:BH169" si="7">IF(N157="zníž. prenesená",J157,0)</f>
        <v>0</v>
      </c>
      <c r="BI157" s="156">
        <f t="shared" ref="BI157:BI169" si="8">IF(N157="nulová",J157,0)</f>
        <v>0</v>
      </c>
      <c r="BJ157" s="16" t="s">
        <v>88</v>
      </c>
      <c r="BK157" s="156">
        <f t="shared" ref="BK157:BK169" si="9">ROUND(I157*H157,2)</f>
        <v>0</v>
      </c>
      <c r="BL157" s="16" t="s">
        <v>561</v>
      </c>
      <c r="BM157" s="155" t="s">
        <v>17621</v>
      </c>
    </row>
    <row r="158" spans="2:65" s="1" customFormat="1" ht="24.15" customHeight="1">
      <c r="B158" s="142"/>
      <c r="C158" s="179" t="s">
        <v>88</v>
      </c>
      <c r="D158" s="179" t="s">
        <v>454</v>
      </c>
      <c r="E158" s="180" t="s">
        <v>17622</v>
      </c>
      <c r="F158" s="181" t="s">
        <v>17623</v>
      </c>
      <c r="G158" s="182" t="s">
        <v>467</v>
      </c>
      <c r="H158" s="183">
        <v>1</v>
      </c>
      <c r="I158" s="184"/>
      <c r="J158" s="185">
        <f t="shared" si="0"/>
        <v>0</v>
      </c>
      <c r="K158" s="186"/>
      <c r="L158" s="187"/>
      <c r="M158" s="188" t="s">
        <v>1</v>
      </c>
      <c r="N158" s="189" t="s">
        <v>42</v>
      </c>
      <c r="P158" s="153">
        <f t="shared" si="1"/>
        <v>0</v>
      </c>
      <c r="Q158" s="153">
        <v>6.2E-2</v>
      </c>
      <c r="R158" s="153">
        <f t="shared" si="2"/>
        <v>6.2E-2</v>
      </c>
      <c r="S158" s="153">
        <v>0</v>
      </c>
      <c r="T158" s="154">
        <f t="shared" si="3"/>
        <v>0</v>
      </c>
      <c r="AR158" s="155" t="s">
        <v>768</v>
      </c>
      <c r="AT158" s="155" t="s">
        <v>454</v>
      </c>
      <c r="AU158" s="155" t="s">
        <v>88</v>
      </c>
      <c r="AY158" s="16" t="s">
        <v>317</v>
      </c>
      <c r="BE158" s="156">
        <f t="shared" si="4"/>
        <v>0</v>
      </c>
      <c r="BF158" s="156">
        <f t="shared" si="5"/>
        <v>0</v>
      </c>
      <c r="BG158" s="156">
        <f t="shared" si="6"/>
        <v>0</v>
      </c>
      <c r="BH158" s="156">
        <f t="shared" si="7"/>
        <v>0</v>
      </c>
      <c r="BI158" s="156">
        <f t="shared" si="8"/>
        <v>0</v>
      </c>
      <c r="BJ158" s="16" t="s">
        <v>88</v>
      </c>
      <c r="BK158" s="156">
        <f t="shared" si="9"/>
        <v>0</v>
      </c>
      <c r="BL158" s="16" t="s">
        <v>768</v>
      </c>
      <c r="BM158" s="155" t="s">
        <v>17624</v>
      </c>
    </row>
    <row r="159" spans="2:65" s="1" customFormat="1" ht="16.5" customHeight="1">
      <c r="B159" s="142"/>
      <c r="C159" s="143" t="s">
        <v>92</v>
      </c>
      <c r="D159" s="143" t="s">
        <v>319</v>
      </c>
      <c r="E159" s="144" t="s">
        <v>17625</v>
      </c>
      <c r="F159" s="145" t="s">
        <v>17626</v>
      </c>
      <c r="G159" s="146" t="s">
        <v>484</v>
      </c>
      <c r="H159" s="147">
        <v>9</v>
      </c>
      <c r="I159" s="148"/>
      <c r="J159" s="149">
        <f t="shared" si="0"/>
        <v>0</v>
      </c>
      <c r="K159" s="150"/>
      <c r="L159" s="31"/>
      <c r="M159" s="151" t="s">
        <v>1</v>
      </c>
      <c r="N159" s="152" t="s">
        <v>42</v>
      </c>
      <c r="P159" s="153">
        <f t="shared" si="1"/>
        <v>0</v>
      </c>
      <c r="Q159" s="153">
        <v>0</v>
      </c>
      <c r="R159" s="153">
        <f t="shared" si="2"/>
        <v>0</v>
      </c>
      <c r="S159" s="153">
        <v>0</v>
      </c>
      <c r="T159" s="154">
        <f t="shared" si="3"/>
        <v>0</v>
      </c>
      <c r="AR159" s="155" t="s">
        <v>561</v>
      </c>
      <c r="AT159" s="155" t="s">
        <v>319</v>
      </c>
      <c r="AU159" s="155" t="s">
        <v>88</v>
      </c>
      <c r="AY159" s="16" t="s">
        <v>317</v>
      </c>
      <c r="BE159" s="156">
        <f t="shared" si="4"/>
        <v>0</v>
      </c>
      <c r="BF159" s="156">
        <f t="shared" si="5"/>
        <v>0</v>
      </c>
      <c r="BG159" s="156">
        <f t="shared" si="6"/>
        <v>0</v>
      </c>
      <c r="BH159" s="156">
        <f t="shared" si="7"/>
        <v>0</v>
      </c>
      <c r="BI159" s="156">
        <f t="shared" si="8"/>
        <v>0</v>
      </c>
      <c r="BJ159" s="16" t="s">
        <v>88</v>
      </c>
      <c r="BK159" s="156">
        <f t="shared" si="9"/>
        <v>0</v>
      </c>
      <c r="BL159" s="16" t="s">
        <v>561</v>
      </c>
      <c r="BM159" s="155" t="s">
        <v>17627</v>
      </c>
    </row>
    <row r="160" spans="2:65" s="1" customFormat="1" ht="24.15" customHeight="1">
      <c r="B160" s="142"/>
      <c r="C160" s="179" t="s">
        <v>323</v>
      </c>
      <c r="D160" s="179" t="s">
        <v>454</v>
      </c>
      <c r="E160" s="180" t="s">
        <v>17628</v>
      </c>
      <c r="F160" s="181" t="s">
        <v>17629</v>
      </c>
      <c r="G160" s="182" t="s">
        <v>1107</v>
      </c>
      <c r="H160" s="183">
        <v>32</v>
      </c>
      <c r="I160" s="184"/>
      <c r="J160" s="185">
        <f t="shared" si="0"/>
        <v>0</v>
      </c>
      <c r="K160" s="186"/>
      <c r="L160" s="187"/>
      <c r="M160" s="188" t="s">
        <v>1</v>
      </c>
      <c r="N160" s="189" t="s">
        <v>42</v>
      </c>
      <c r="P160" s="153">
        <f t="shared" si="1"/>
        <v>0</v>
      </c>
      <c r="Q160" s="153">
        <v>1E-3</v>
      </c>
      <c r="R160" s="153">
        <f t="shared" si="2"/>
        <v>3.2000000000000001E-2</v>
      </c>
      <c r="S160" s="153">
        <v>0</v>
      </c>
      <c r="T160" s="154">
        <f t="shared" si="3"/>
        <v>0</v>
      </c>
      <c r="AR160" s="155" t="s">
        <v>768</v>
      </c>
      <c r="AT160" s="155" t="s">
        <v>454</v>
      </c>
      <c r="AU160" s="155" t="s">
        <v>88</v>
      </c>
      <c r="AY160" s="16" t="s">
        <v>317</v>
      </c>
      <c r="BE160" s="156">
        <f t="shared" si="4"/>
        <v>0</v>
      </c>
      <c r="BF160" s="156">
        <f t="shared" si="5"/>
        <v>0</v>
      </c>
      <c r="BG160" s="156">
        <f t="shared" si="6"/>
        <v>0</v>
      </c>
      <c r="BH160" s="156">
        <f t="shared" si="7"/>
        <v>0</v>
      </c>
      <c r="BI160" s="156">
        <f t="shared" si="8"/>
        <v>0</v>
      </c>
      <c r="BJ160" s="16" t="s">
        <v>88</v>
      </c>
      <c r="BK160" s="156">
        <f t="shared" si="9"/>
        <v>0</v>
      </c>
      <c r="BL160" s="16" t="s">
        <v>768</v>
      </c>
      <c r="BM160" s="155" t="s">
        <v>17630</v>
      </c>
    </row>
    <row r="161" spans="2:65" s="1" customFormat="1" ht="16.5" customHeight="1">
      <c r="B161" s="142"/>
      <c r="C161" s="143" t="s">
        <v>341</v>
      </c>
      <c r="D161" s="143" t="s">
        <v>319</v>
      </c>
      <c r="E161" s="144" t="s">
        <v>17631</v>
      </c>
      <c r="F161" s="145" t="s">
        <v>17632</v>
      </c>
      <c r="G161" s="146" t="s">
        <v>467</v>
      </c>
      <c r="H161" s="147">
        <v>3</v>
      </c>
      <c r="I161" s="148"/>
      <c r="J161" s="149">
        <f t="shared" si="0"/>
        <v>0</v>
      </c>
      <c r="K161" s="150"/>
      <c r="L161" s="31"/>
      <c r="M161" s="151" t="s">
        <v>1</v>
      </c>
      <c r="N161" s="152" t="s">
        <v>42</v>
      </c>
      <c r="P161" s="153">
        <f t="shared" si="1"/>
        <v>0</v>
      </c>
      <c r="Q161" s="153">
        <v>0</v>
      </c>
      <c r="R161" s="153">
        <f t="shared" si="2"/>
        <v>0</v>
      </c>
      <c r="S161" s="153">
        <v>0</v>
      </c>
      <c r="T161" s="154">
        <f t="shared" si="3"/>
        <v>0</v>
      </c>
      <c r="AR161" s="155" t="s">
        <v>561</v>
      </c>
      <c r="AT161" s="155" t="s">
        <v>319</v>
      </c>
      <c r="AU161" s="155" t="s">
        <v>88</v>
      </c>
      <c r="AY161" s="16" t="s">
        <v>317</v>
      </c>
      <c r="BE161" s="156">
        <f t="shared" si="4"/>
        <v>0</v>
      </c>
      <c r="BF161" s="156">
        <f t="shared" si="5"/>
        <v>0</v>
      </c>
      <c r="BG161" s="156">
        <f t="shared" si="6"/>
        <v>0</v>
      </c>
      <c r="BH161" s="156">
        <f t="shared" si="7"/>
        <v>0</v>
      </c>
      <c r="BI161" s="156">
        <f t="shared" si="8"/>
        <v>0</v>
      </c>
      <c r="BJ161" s="16" t="s">
        <v>88</v>
      </c>
      <c r="BK161" s="156">
        <f t="shared" si="9"/>
        <v>0</v>
      </c>
      <c r="BL161" s="16" t="s">
        <v>561</v>
      </c>
      <c r="BM161" s="155" t="s">
        <v>17633</v>
      </c>
    </row>
    <row r="162" spans="2:65" s="1" customFormat="1" ht="21.75" customHeight="1">
      <c r="B162" s="142"/>
      <c r="C162" s="179" t="s">
        <v>346</v>
      </c>
      <c r="D162" s="179" t="s">
        <v>454</v>
      </c>
      <c r="E162" s="180" t="s">
        <v>17634</v>
      </c>
      <c r="F162" s="181" t="s">
        <v>17635</v>
      </c>
      <c r="G162" s="182" t="s">
        <v>467</v>
      </c>
      <c r="H162" s="183">
        <v>3</v>
      </c>
      <c r="I162" s="184"/>
      <c r="J162" s="185">
        <f t="shared" si="0"/>
        <v>0</v>
      </c>
      <c r="K162" s="186"/>
      <c r="L162" s="187"/>
      <c r="M162" s="188" t="s">
        <v>1</v>
      </c>
      <c r="N162" s="189" t="s">
        <v>42</v>
      </c>
      <c r="P162" s="153">
        <f t="shared" si="1"/>
        <v>0</v>
      </c>
      <c r="Q162" s="153">
        <v>3.7000000000000002E-3</v>
      </c>
      <c r="R162" s="153">
        <f t="shared" si="2"/>
        <v>1.11E-2</v>
      </c>
      <c r="S162" s="153">
        <v>0</v>
      </c>
      <c r="T162" s="154">
        <f t="shared" si="3"/>
        <v>0</v>
      </c>
      <c r="AR162" s="155" t="s">
        <v>768</v>
      </c>
      <c r="AT162" s="155" t="s">
        <v>454</v>
      </c>
      <c r="AU162" s="155" t="s">
        <v>88</v>
      </c>
      <c r="AY162" s="16" t="s">
        <v>317</v>
      </c>
      <c r="BE162" s="156">
        <f t="shared" si="4"/>
        <v>0</v>
      </c>
      <c r="BF162" s="156">
        <f t="shared" si="5"/>
        <v>0</v>
      </c>
      <c r="BG162" s="156">
        <f t="shared" si="6"/>
        <v>0</v>
      </c>
      <c r="BH162" s="156">
        <f t="shared" si="7"/>
        <v>0</v>
      </c>
      <c r="BI162" s="156">
        <f t="shared" si="8"/>
        <v>0</v>
      </c>
      <c r="BJ162" s="16" t="s">
        <v>88</v>
      </c>
      <c r="BK162" s="156">
        <f t="shared" si="9"/>
        <v>0</v>
      </c>
      <c r="BL162" s="16" t="s">
        <v>768</v>
      </c>
      <c r="BM162" s="155" t="s">
        <v>17636</v>
      </c>
    </row>
    <row r="163" spans="2:65" s="1" customFormat="1" ht="37.75" customHeight="1">
      <c r="B163" s="142"/>
      <c r="C163" s="143" t="s">
        <v>351</v>
      </c>
      <c r="D163" s="143" t="s">
        <v>319</v>
      </c>
      <c r="E163" s="144" t="s">
        <v>17637</v>
      </c>
      <c r="F163" s="145" t="s">
        <v>17638</v>
      </c>
      <c r="G163" s="146" t="s">
        <v>467</v>
      </c>
      <c r="H163" s="147">
        <v>6</v>
      </c>
      <c r="I163" s="148"/>
      <c r="J163" s="149">
        <f t="shared" si="0"/>
        <v>0</v>
      </c>
      <c r="K163" s="150"/>
      <c r="L163" s="31"/>
      <c r="M163" s="151" t="s">
        <v>1</v>
      </c>
      <c r="N163" s="152" t="s">
        <v>42</v>
      </c>
      <c r="P163" s="153">
        <f t="shared" si="1"/>
        <v>0</v>
      </c>
      <c r="Q163" s="153">
        <v>0</v>
      </c>
      <c r="R163" s="153">
        <f t="shared" si="2"/>
        <v>0</v>
      </c>
      <c r="S163" s="153">
        <v>0</v>
      </c>
      <c r="T163" s="154">
        <f t="shared" si="3"/>
        <v>0</v>
      </c>
      <c r="AR163" s="155" t="s">
        <v>561</v>
      </c>
      <c r="AT163" s="155" t="s">
        <v>319</v>
      </c>
      <c r="AU163" s="155" t="s">
        <v>88</v>
      </c>
      <c r="AY163" s="16" t="s">
        <v>317</v>
      </c>
      <c r="BE163" s="156">
        <f t="shared" si="4"/>
        <v>0</v>
      </c>
      <c r="BF163" s="156">
        <f t="shared" si="5"/>
        <v>0</v>
      </c>
      <c r="BG163" s="156">
        <f t="shared" si="6"/>
        <v>0</v>
      </c>
      <c r="BH163" s="156">
        <f t="shared" si="7"/>
        <v>0</v>
      </c>
      <c r="BI163" s="156">
        <f t="shared" si="8"/>
        <v>0</v>
      </c>
      <c r="BJ163" s="16" t="s">
        <v>88</v>
      </c>
      <c r="BK163" s="156">
        <f t="shared" si="9"/>
        <v>0</v>
      </c>
      <c r="BL163" s="16" t="s">
        <v>561</v>
      </c>
      <c r="BM163" s="155" t="s">
        <v>17639</v>
      </c>
    </row>
    <row r="164" spans="2:65" s="1" customFormat="1" ht="24.15" customHeight="1">
      <c r="B164" s="142"/>
      <c r="C164" s="179" t="s">
        <v>356</v>
      </c>
      <c r="D164" s="179" t="s">
        <v>454</v>
      </c>
      <c r="E164" s="180" t="s">
        <v>17640</v>
      </c>
      <c r="F164" s="181" t="s">
        <v>17641</v>
      </c>
      <c r="G164" s="182" t="s">
        <v>467</v>
      </c>
      <c r="H164" s="183">
        <v>6</v>
      </c>
      <c r="I164" s="184"/>
      <c r="J164" s="185">
        <f t="shared" si="0"/>
        <v>0</v>
      </c>
      <c r="K164" s="186"/>
      <c r="L164" s="187"/>
      <c r="M164" s="188" t="s">
        <v>1</v>
      </c>
      <c r="N164" s="189" t="s">
        <v>42</v>
      </c>
      <c r="P164" s="153">
        <f t="shared" si="1"/>
        <v>0</v>
      </c>
      <c r="Q164" s="153">
        <v>1E-3</v>
      </c>
      <c r="R164" s="153">
        <f t="shared" si="2"/>
        <v>6.0000000000000001E-3</v>
      </c>
      <c r="S164" s="153">
        <v>0</v>
      </c>
      <c r="T164" s="154">
        <f t="shared" si="3"/>
        <v>0</v>
      </c>
      <c r="AR164" s="155" t="s">
        <v>768</v>
      </c>
      <c r="AT164" s="155" t="s">
        <v>454</v>
      </c>
      <c r="AU164" s="155" t="s">
        <v>88</v>
      </c>
      <c r="AY164" s="16" t="s">
        <v>317</v>
      </c>
      <c r="BE164" s="156">
        <f t="shared" si="4"/>
        <v>0</v>
      </c>
      <c r="BF164" s="156">
        <f t="shared" si="5"/>
        <v>0</v>
      </c>
      <c r="BG164" s="156">
        <f t="shared" si="6"/>
        <v>0</v>
      </c>
      <c r="BH164" s="156">
        <f t="shared" si="7"/>
        <v>0</v>
      </c>
      <c r="BI164" s="156">
        <f t="shared" si="8"/>
        <v>0</v>
      </c>
      <c r="BJ164" s="16" t="s">
        <v>88</v>
      </c>
      <c r="BK164" s="156">
        <f t="shared" si="9"/>
        <v>0</v>
      </c>
      <c r="BL164" s="16" t="s">
        <v>768</v>
      </c>
      <c r="BM164" s="155" t="s">
        <v>17642</v>
      </c>
    </row>
    <row r="165" spans="2:65" s="1" customFormat="1" ht="24.15" customHeight="1">
      <c r="B165" s="142"/>
      <c r="C165" s="143" t="s">
        <v>361</v>
      </c>
      <c r="D165" s="143" t="s">
        <v>319</v>
      </c>
      <c r="E165" s="144" t="s">
        <v>17643</v>
      </c>
      <c r="F165" s="145" t="s">
        <v>17644</v>
      </c>
      <c r="G165" s="146" t="s">
        <v>467</v>
      </c>
      <c r="H165" s="147">
        <v>3</v>
      </c>
      <c r="I165" s="148"/>
      <c r="J165" s="149">
        <f t="shared" si="0"/>
        <v>0</v>
      </c>
      <c r="K165" s="150"/>
      <c r="L165" s="31"/>
      <c r="M165" s="151" t="s">
        <v>1</v>
      </c>
      <c r="N165" s="152" t="s">
        <v>42</v>
      </c>
      <c r="P165" s="153">
        <f t="shared" si="1"/>
        <v>0</v>
      </c>
      <c r="Q165" s="153">
        <v>0</v>
      </c>
      <c r="R165" s="153">
        <f t="shared" si="2"/>
        <v>0</v>
      </c>
      <c r="S165" s="153">
        <v>0</v>
      </c>
      <c r="T165" s="154">
        <f t="shared" si="3"/>
        <v>0</v>
      </c>
      <c r="AR165" s="155" t="s">
        <v>561</v>
      </c>
      <c r="AT165" s="155" t="s">
        <v>319</v>
      </c>
      <c r="AU165" s="155" t="s">
        <v>88</v>
      </c>
      <c r="AY165" s="16" t="s">
        <v>317</v>
      </c>
      <c r="BE165" s="156">
        <f t="shared" si="4"/>
        <v>0</v>
      </c>
      <c r="BF165" s="156">
        <f t="shared" si="5"/>
        <v>0</v>
      </c>
      <c r="BG165" s="156">
        <f t="shared" si="6"/>
        <v>0</v>
      </c>
      <c r="BH165" s="156">
        <f t="shared" si="7"/>
        <v>0</v>
      </c>
      <c r="BI165" s="156">
        <f t="shared" si="8"/>
        <v>0</v>
      </c>
      <c r="BJ165" s="16" t="s">
        <v>88</v>
      </c>
      <c r="BK165" s="156">
        <f t="shared" si="9"/>
        <v>0</v>
      </c>
      <c r="BL165" s="16" t="s">
        <v>561</v>
      </c>
      <c r="BM165" s="155" t="s">
        <v>17645</v>
      </c>
    </row>
    <row r="166" spans="2:65" s="1" customFormat="1" ht="16.5" customHeight="1">
      <c r="B166" s="142"/>
      <c r="C166" s="179" t="s">
        <v>366</v>
      </c>
      <c r="D166" s="179" t="s">
        <v>454</v>
      </c>
      <c r="E166" s="180" t="s">
        <v>17646</v>
      </c>
      <c r="F166" s="181" t="s">
        <v>17647</v>
      </c>
      <c r="G166" s="182" t="s">
        <v>467</v>
      </c>
      <c r="H166" s="183">
        <v>3</v>
      </c>
      <c r="I166" s="184"/>
      <c r="J166" s="185">
        <f t="shared" si="0"/>
        <v>0</v>
      </c>
      <c r="K166" s="186"/>
      <c r="L166" s="187"/>
      <c r="M166" s="188" t="s">
        <v>1</v>
      </c>
      <c r="N166" s="189" t="s">
        <v>42</v>
      </c>
      <c r="P166" s="153">
        <f t="shared" si="1"/>
        <v>0</v>
      </c>
      <c r="Q166" s="153">
        <v>0</v>
      </c>
      <c r="R166" s="153">
        <f t="shared" si="2"/>
        <v>0</v>
      </c>
      <c r="S166" s="153">
        <v>0</v>
      </c>
      <c r="T166" s="154">
        <f t="shared" si="3"/>
        <v>0</v>
      </c>
      <c r="AR166" s="155" t="s">
        <v>831</v>
      </c>
      <c r="AT166" s="155" t="s">
        <v>454</v>
      </c>
      <c r="AU166" s="155" t="s">
        <v>88</v>
      </c>
      <c r="AY166" s="16" t="s">
        <v>317</v>
      </c>
      <c r="BE166" s="156">
        <f t="shared" si="4"/>
        <v>0</v>
      </c>
      <c r="BF166" s="156">
        <f t="shared" si="5"/>
        <v>0</v>
      </c>
      <c r="BG166" s="156">
        <f t="shared" si="6"/>
        <v>0</v>
      </c>
      <c r="BH166" s="156">
        <f t="shared" si="7"/>
        <v>0</v>
      </c>
      <c r="BI166" s="156">
        <f t="shared" si="8"/>
        <v>0</v>
      </c>
      <c r="BJ166" s="16" t="s">
        <v>88</v>
      </c>
      <c r="BK166" s="156">
        <f t="shared" si="9"/>
        <v>0</v>
      </c>
      <c r="BL166" s="16" t="s">
        <v>561</v>
      </c>
      <c r="BM166" s="155" t="s">
        <v>17648</v>
      </c>
    </row>
    <row r="167" spans="2:65" s="1" customFormat="1" ht="21.75" customHeight="1">
      <c r="B167" s="142"/>
      <c r="C167" s="143" t="s">
        <v>371</v>
      </c>
      <c r="D167" s="143" t="s">
        <v>319</v>
      </c>
      <c r="E167" s="144" t="s">
        <v>17649</v>
      </c>
      <c r="F167" s="145" t="s">
        <v>17650</v>
      </c>
      <c r="G167" s="146" t="s">
        <v>467</v>
      </c>
      <c r="H167" s="147">
        <v>3</v>
      </c>
      <c r="I167" s="148"/>
      <c r="J167" s="149">
        <f t="shared" si="0"/>
        <v>0</v>
      </c>
      <c r="K167" s="150"/>
      <c r="L167" s="31"/>
      <c r="M167" s="151" t="s">
        <v>1</v>
      </c>
      <c r="N167" s="152" t="s">
        <v>42</v>
      </c>
      <c r="P167" s="153">
        <f t="shared" si="1"/>
        <v>0</v>
      </c>
      <c r="Q167" s="153">
        <v>0</v>
      </c>
      <c r="R167" s="153">
        <f t="shared" si="2"/>
        <v>0</v>
      </c>
      <c r="S167" s="153">
        <v>0</v>
      </c>
      <c r="T167" s="154">
        <f t="shared" si="3"/>
        <v>0</v>
      </c>
      <c r="AR167" s="155" t="s">
        <v>561</v>
      </c>
      <c r="AT167" s="155" t="s">
        <v>319</v>
      </c>
      <c r="AU167" s="155" t="s">
        <v>88</v>
      </c>
      <c r="AY167" s="16" t="s">
        <v>317</v>
      </c>
      <c r="BE167" s="156">
        <f t="shared" si="4"/>
        <v>0</v>
      </c>
      <c r="BF167" s="156">
        <f t="shared" si="5"/>
        <v>0</v>
      </c>
      <c r="BG167" s="156">
        <f t="shared" si="6"/>
        <v>0</v>
      </c>
      <c r="BH167" s="156">
        <f t="shared" si="7"/>
        <v>0</v>
      </c>
      <c r="BI167" s="156">
        <f t="shared" si="8"/>
        <v>0</v>
      </c>
      <c r="BJ167" s="16" t="s">
        <v>88</v>
      </c>
      <c r="BK167" s="156">
        <f t="shared" si="9"/>
        <v>0</v>
      </c>
      <c r="BL167" s="16" t="s">
        <v>561</v>
      </c>
      <c r="BM167" s="155" t="s">
        <v>17651</v>
      </c>
    </row>
    <row r="168" spans="2:65" s="1" customFormat="1" ht="16.5" customHeight="1">
      <c r="B168" s="142"/>
      <c r="C168" s="179" t="s">
        <v>376</v>
      </c>
      <c r="D168" s="179" t="s">
        <v>454</v>
      </c>
      <c r="E168" s="180" t="s">
        <v>17652</v>
      </c>
      <c r="F168" s="181" t="s">
        <v>17653</v>
      </c>
      <c r="G168" s="182" t="s">
        <v>467</v>
      </c>
      <c r="H168" s="183">
        <v>3</v>
      </c>
      <c r="I168" s="184"/>
      <c r="J168" s="185">
        <f t="shared" si="0"/>
        <v>0</v>
      </c>
      <c r="K168" s="186"/>
      <c r="L168" s="187"/>
      <c r="M168" s="188" t="s">
        <v>1</v>
      </c>
      <c r="N168" s="189" t="s">
        <v>42</v>
      </c>
      <c r="P168" s="153">
        <f t="shared" si="1"/>
        <v>0</v>
      </c>
      <c r="Q168" s="153">
        <v>0</v>
      </c>
      <c r="R168" s="153">
        <f t="shared" si="2"/>
        <v>0</v>
      </c>
      <c r="S168" s="153">
        <v>0</v>
      </c>
      <c r="T168" s="154">
        <f t="shared" si="3"/>
        <v>0</v>
      </c>
      <c r="AR168" s="155" t="s">
        <v>831</v>
      </c>
      <c r="AT168" s="155" t="s">
        <v>454</v>
      </c>
      <c r="AU168" s="155" t="s">
        <v>88</v>
      </c>
      <c r="AY168" s="16" t="s">
        <v>317</v>
      </c>
      <c r="BE168" s="156">
        <f t="shared" si="4"/>
        <v>0</v>
      </c>
      <c r="BF168" s="156">
        <f t="shared" si="5"/>
        <v>0</v>
      </c>
      <c r="BG168" s="156">
        <f t="shared" si="6"/>
        <v>0</v>
      </c>
      <c r="BH168" s="156">
        <f t="shared" si="7"/>
        <v>0</v>
      </c>
      <c r="BI168" s="156">
        <f t="shared" si="8"/>
        <v>0</v>
      </c>
      <c r="BJ168" s="16" t="s">
        <v>88</v>
      </c>
      <c r="BK168" s="156">
        <f t="shared" si="9"/>
        <v>0</v>
      </c>
      <c r="BL168" s="16" t="s">
        <v>561</v>
      </c>
      <c r="BM168" s="155" t="s">
        <v>17654</v>
      </c>
    </row>
    <row r="169" spans="2:65" s="1" customFormat="1" ht="24.15" customHeight="1">
      <c r="B169" s="142"/>
      <c r="C169" s="143" t="s">
        <v>381</v>
      </c>
      <c r="D169" s="143" t="s">
        <v>319</v>
      </c>
      <c r="E169" s="144" t="s">
        <v>17655</v>
      </c>
      <c r="F169" s="145" t="s">
        <v>17656</v>
      </c>
      <c r="G169" s="146" t="s">
        <v>484</v>
      </c>
      <c r="H169" s="147">
        <v>855</v>
      </c>
      <c r="I169" s="148"/>
      <c r="J169" s="149">
        <f t="shared" si="0"/>
        <v>0</v>
      </c>
      <c r="K169" s="150"/>
      <c r="L169" s="31"/>
      <c r="M169" s="151" t="s">
        <v>1</v>
      </c>
      <c r="N169" s="152" t="s">
        <v>42</v>
      </c>
      <c r="P169" s="153">
        <f t="shared" si="1"/>
        <v>0</v>
      </c>
      <c r="Q169" s="153">
        <v>0</v>
      </c>
      <c r="R169" s="153">
        <f t="shared" si="2"/>
        <v>0</v>
      </c>
      <c r="S169" s="153">
        <v>0</v>
      </c>
      <c r="T169" s="154">
        <f t="shared" si="3"/>
        <v>0</v>
      </c>
      <c r="AR169" s="155" t="s">
        <v>561</v>
      </c>
      <c r="AT169" s="155" t="s">
        <v>319</v>
      </c>
      <c r="AU169" s="155" t="s">
        <v>88</v>
      </c>
      <c r="AY169" s="16" t="s">
        <v>317</v>
      </c>
      <c r="BE169" s="156">
        <f t="shared" si="4"/>
        <v>0</v>
      </c>
      <c r="BF169" s="156">
        <f t="shared" si="5"/>
        <v>0</v>
      </c>
      <c r="BG169" s="156">
        <f t="shared" si="6"/>
        <v>0</v>
      </c>
      <c r="BH169" s="156">
        <f t="shared" si="7"/>
        <v>0</v>
      </c>
      <c r="BI169" s="156">
        <f t="shared" si="8"/>
        <v>0</v>
      </c>
      <c r="BJ169" s="16" t="s">
        <v>88</v>
      </c>
      <c r="BK169" s="156">
        <f t="shared" si="9"/>
        <v>0</v>
      </c>
      <c r="BL169" s="16" t="s">
        <v>561</v>
      </c>
      <c r="BM169" s="155" t="s">
        <v>17657</v>
      </c>
    </row>
    <row r="170" spans="2:65" s="12" customFormat="1" ht="10">
      <c r="B170" s="157"/>
      <c r="D170" s="158" t="s">
        <v>328</v>
      </c>
      <c r="E170" s="159" t="s">
        <v>1</v>
      </c>
      <c r="F170" s="160" t="s">
        <v>17658</v>
      </c>
      <c r="H170" s="161">
        <v>855</v>
      </c>
      <c r="I170" s="162"/>
      <c r="L170" s="157"/>
      <c r="M170" s="163"/>
      <c r="T170" s="164"/>
      <c r="AT170" s="159" t="s">
        <v>328</v>
      </c>
      <c r="AU170" s="159" t="s">
        <v>88</v>
      </c>
      <c r="AV170" s="12" t="s">
        <v>88</v>
      </c>
      <c r="AW170" s="12" t="s">
        <v>31</v>
      </c>
      <c r="AX170" s="12" t="s">
        <v>76</v>
      </c>
      <c r="AY170" s="159" t="s">
        <v>317</v>
      </c>
    </row>
    <row r="171" spans="2:65" s="13" customFormat="1" ht="10">
      <c r="B171" s="165"/>
      <c r="D171" s="158" t="s">
        <v>328</v>
      </c>
      <c r="E171" s="166" t="s">
        <v>1</v>
      </c>
      <c r="F171" s="167" t="s">
        <v>331</v>
      </c>
      <c r="H171" s="168">
        <v>855</v>
      </c>
      <c r="I171" s="169"/>
      <c r="L171" s="165"/>
      <c r="M171" s="170"/>
      <c r="T171" s="171"/>
      <c r="AT171" s="166" t="s">
        <v>328</v>
      </c>
      <c r="AU171" s="166" t="s">
        <v>88</v>
      </c>
      <c r="AV171" s="13" t="s">
        <v>92</v>
      </c>
      <c r="AW171" s="13" t="s">
        <v>31</v>
      </c>
      <c r="AX171" s="13" t="s">
        <v>76</v>
      </c>
      <c r="AY171" s="166" t="s">
        <v>317</v>
      </c>
    </row>
    <row r="172" spans="2:65" s="14" customFormat="1" ht="10">
      <c r="B172" s="172"/>
      <c r="D172" s="158" t="s">
        <v>328</v>
      </c>
      <c r="E172" s="173" t="s">
        <v>1</v>
      </c>
      <c r="F172" s="174" t="s">
        <v>332</v>
      </c>
      <c r="H172" s="175">
        <v>855</v>
      </c>
      <c r="I172" s="176"/>
      <c r="L172" s="172"/>
      <c r="M172" s="177"/>
      <c r="T172" s="178"/>
      <c r="AT172" s="173" t="s">
        <v>328</v>
      </c>
      <c r="AU172" s="173" t="s">
        <v>88</v>
      </c>
      <c r="AV172" s="14" t="s">
        <v>323</v>
      </c>
      <c r="AW172" s="14" t="s">
        <v>31</v>
      </c>
      <c r="AX172" s="14" t="s">
        <v>83</v>
      </c>
      <c r="AY172" s="173" t="s">
        <v>317</v>
      </c>
    </row>
    <row r="173" spans="2:65" s="1" customFormat="1" ht="16.5" customHeight="1">
      <c r="B173" s="142"/>
      <c r="C173" s="179" t="s">
        <v>386</v>
      </c>
      <c r="D173" s="179" t="s">
        <v>454</v>
      </c>
      <c r="E173" s="180" t="s">
        <v>17659</v>
      </c>
      <c r="F173" s="181" t="s">
        <v>17660</v>
      </c>
      <c r="G173" s="182" t="s">
        <v>484</v>
      </c>
      <c r="H173" s="183">
        <v>855</v>
      </c>
      <c r="I173" s="184"/>
      <c r="J173" s="185">
        <f t="shared" ref="J173:J182" si="10">ROUND(I173*H173,2)</f>
        <v>0</v>
      </c>
      <c r="K173" s="186"/>
      <c r="L173" s="187"/>
      <c r="M173" s="188" t="s">
        <v>1</v>
      </c>
      <c r="N173" s="189" t="s">
        <v>42</v>
      </c>
      <c r="P173" s="153">
        <f t="shared" ref="P173:P182" si="11">O173*H173</f>
        <v>0</v>
      </c>
      <c r="Q173" s="153">
        <v>0</v>
      </c>
      <c r="R173" s="153">
        <f t="shared" ref="R173:R182" si="12">Q173*H173</f>
        <v>0</v>
      </c>
      <c r="S173" s="153">
        <v>0</v>
      </c>
      <c r="T173" s="154">
        <f t="shared" ref="T173:T182" si="13">S173*H173</f>
        <v>0</v>
      </c>
      <c r="AR173" s="155" t="s">
        <v>831</v>
      </c>
      <c r="AT173" s="155" t="s">
        <v>454</v>
      </c>
      <c r="AU173" s="155" t="s">
        <v>88</v>
      </c>
      <c r="AY173" s="16" t="s">
        <v>317</v>
      </c>
      <c r="BE173" s="156">
        <f t="shared" ref="BE173:BE182" si="14">IF(N173="základná",J173,0)</f>
        <v>0</v>
      </c>
      <c r="BF173" s="156">
        <f t="shared" ref="BF173:BF182" si="15">IF(N173="znížená",J173,0)</f>
        <v>0</v>
      </c>
      <c r="BG173" s="156">
        <f t="shared" ref="BG173:BG182" si="16">IF(N173="zákl. prenesená",J173,0)</f>
        <v>0</v>
      </c>
      <c r="BH173" s="156">
        <f t="shared" ref="BH173:BH182" si="17">IF(N173="zníž. prenesená",J173,0)</f>
        <v>0</v>
      </c>
      <c r="BI173" s="156">
        <f t="shared" ref="BI173:BI182" si="18">IF(N173="nulová",J173,0)</f>
        <v>0</v>
      </c>
      <c r="BJ173" s="16" t="s">
        <v>88</v>
      </c>
      <c r="BK173" s="156">
        <f t="shared" ref="BK173:BK182" si="19">ROUND(I173*H173,2)</f>
        <v>0</v>
      </c>
      <c r="BL173" s="16" t="s">
        <v>561</v>
      </c>
      <c r="BM173" s="155" t="s">
        <v>17661</v>
      </c>
    </row>
    <row r="174" spans="2:65" s="1" customFormat="1" ht="16.5" customHeight="1">
      <c r="B174" s="142"/>
      <c r="C174" s="143" t="s">
        <v>391</v>
      </c>
      <c r="D174" s="143" t="s">
        <v>319</v>
      </c>
      <c r="E174" s="144" t="s">
        <v>17662</v>
      </c>
      <c r="F174" s="145" t="s">
        <v>17663</v>
      </c>
      <c r="G174" s="146" t="s">
        <v>467</v>
      </c>
      <c r="H174" s="147">
        <v>285</v>
      </c>
      <c r="I174" s="148"/>
      <c r="J174" s="149">
        <f t="shared" si="10"/>
        <v>0</v>
      </c>
      <c r="K174" s="150"/>
      <c r="L174" s="31"/>
      <c r="M174" s="151" t="s">
        <v>1</v>
      </c>
      <c r="N174" s="152" t="s">
        <v>42</v>
      </c>
      <c r="P174" s="153">
        <f t="shared" si="11"/>
        <v>0</v>
      </c>
      <c r="Q174" s="153">
        <v>0</v>
      </c>
      <c r="R174" s="153">
        <f t="shared" si="12"/>
        <v>0</v>
      </c>
      <c r="S174" s="153">
        <v>0</v>
      </c>
      <c r="T174" s="154">
        <f t="shared" si="13"/>
        <v>0</v>
      </c>
      <c r="AR174" s="155" t="s">
        <v>561</v>
      </c>
      <c r="AT174" s="155" t="s">
        <v>319</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561</v>
      </c>
      <c r="BM174" s="155" t="s">
        <v>17664</v>
      </c>
    </row>
    <row r="175" spans="2:65" s="1" customFormat="1" ht="16.5" customHeight="1">
      <c r="B175" s="142"/>
      <c r="C175" s="179" t="s">
        <v>396</v>
      </c>
      <c r="D175" s="179" t="s">
        <v>454</v>
      </c>
      <c r="E175" s="180" t="s">
        <v>17665</v>
      </c>
      <c r="F175" s="181" t="s">
        <v>17666</v>
      </c>
      <c r="G175" s="182" t="s">
        <v>467</v>
      </c>
      <c r="H175" s="183">
        <v>285</v>
      </c>
      <c r="I175" s="184"/>
      <c r="J175" s="185">
        <f t="shared" si="10"/>
        <v>0</v>
      </c>
      <c r="K175" s="186"/>
      <c r="L175" s="187"/>
      <c r="M175" s="188" t="s">
        <v>1</v>
      </c>
      <c r="N175" s="189" t="s">
        <v>42</v>
      </c>
      <c r="P175" s="153">
        <f t="shared" si="11"/>
        <v>0</v>
      </c>
      <c r="Q175" s="153">
        <v>2.3000000000000001E-4</v>
      </c>
      <c r="R175" s="153">
        <f t="shared" si="12"/>
        <v>6.5549999999999997E-2</v>
      </c>
      <c r="S175" s="153">
        <v>0</v>
      </c>
      <c r="T175" s="154">
        <f t="shared" si="13"/>
        <v>0</v>
      </c>
      <c r="AR175" s="155" t="s">
        <v>768</v>
      </c>
      <c r="AT175" s="155" t="s">
        <v>454</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768</v>
      </c>
      <c r="BM175" s="155" t="s">
        <v>17667</v>
      </c>
    </row>
    <row r="176" spans="2:65" s="1" customFormat="1" ht="16.5" customHeight="1">
      <c r="B176" s="142"/>
      <c r="C176" s="179" t="s">
        <v>401</v>
      </c>
      <c r="D176" s="179" t="s">
        <v>454</v>
      </c>
      <c r="E176" s="180" t="s">
        <v>17668</v>
      </c>
      <c r="F176" s="181" t="s">
        <v>17669</v>
      </c>
      <c r="G176" s="182" t="s">
        <v>467</v>
      </c>
      <c r="H176" s="183">
        <v>8</v>
      </c>
      <c r="I176" s="184"/>
      <c r="J176" s="185">
        <f t="shared" si="10"/>
        <v>0</v>
      </c>
      <c r="K176" s="186"/>
      <c r="L176" s="187"/>
      <c r="M176" s="188" t="s">
        <v>1</v>
      </c>
      <c r="N176" s="189" t="s">
        <v>42</v>
      </c>
      <c r="P176" s="153">
        <f t="shared" si="11"/>
        <v>0</v>
      </c>
      <c r="Q176" s="153">
        <v>0</v>
      </c>
      <c r="R176" s="153">
        <f t="shared" si="12"/>
        <v>0</v>
      </c>
      <c r="S176" s="153">
        <v>0</v>
      </c>
      <c r="T176" s="154">
        <f t="shared" si="13"/>
        <v>0</v>
      </c>
      <c r="AR176" s="155" t="s">
        <v>768</v>
      </c>
      <c r="AT176" s="155" t="s">
        <v>454</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768</v>
      </c>
      <c r="BM176" s="155" t="s">
        <v>17670</v>
      </c>
    </row>
    <row r="177" spans="2:65" s="1" customFormat="1" ht="24.15" customHeight="1">
      <c r="B177" s="142"/>
      <c r="C177" s="143" t="s">
        <v>405</v>
      </c>
      <c r="D177" s="143" t="s">
        <v>319</v>
      </c>
      <c r="E177" s="144" t="s">
        <v>17671</v>
      </c>
      <c r="F177" s="145" t="s">
        <v>17672</v>
      </c>
      <c r="G177" s="146" t="s">
        <v>1160</v>
      </c>
      <c r="H177" s="147">
        <v>42</v>
      </c>
      <c r="I177" s="148"/>
      <c r="J177" s="149">
        <f t="shared" si="10"/>
        <v>0</v>
      </c>
      <c r="K177" s="150"/>
      <c r="L177" s="31"/>
      <c r="M177" s="151" t="s">
        <v>1</v>
      </c>
      <c r="N177" s="152" t="s">
        <v>42</v>
      </c>
      <c r="P177" s="153">
        <f t="shared" si="11"/>
        <v>0</v>
      </c>
      <c r="Q177" s="153">
        <v>3.0000000000000001E-5</v>
      </c>
      <c r="R177" s="153">
        <f t="shared" si="12"/>
        <v>1.2600000000000001E-3</v>
      </c>
      <c r="S177" s="153">
        <v>3.8999999999999999E-4</v>
      </c>
      <c r="T177" s="154">
        <f t="shared" si="13"/>
        <v>1.6379999999999999E-2</v>
      </c>
      <c r="AR177" s="155" t="s">
        <v>561</v>
      </c>
      <c r="AT177" s="155" t="s">
        <v>319</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561</v>
      </c>
      <c r="BM177" s="155" t="s">
        <v>17673</v>
      </c>
    </row>
    <row r="178" spans="2:65" s="1" customFormat="1" ht="16.5" customHeight="1">
      <c r="B178" s="142"/>
      <c r="C178" s="143" t="s">
        <v>415</v>
      </c>
      <c r="D178" s="143" t="s">
        <v>319</v>
      </c>
      <c r="E178" s="144" t="s">
        <v>901</v>
      </c>
      <c r="F178" s="145" t="s">
        <v>1</v>
      </c>
      <c r="G178" s="146" t="s">
        <v>1</v>
      </c>
      <c r="H178" s="147">
        <v>0</v>
      </c>
      <c r="I178" s="148"/>
      <c r="J178" s="149">
        <f t="shared" si="10"/>
        <v>0</v>
      </c>
      <c r="K178" s="150"/>
      <c r="L178" s="31"/>
      <c r="M178" s="151" t="s">
        <v>1</v>
      </c>
      <c r="N178" s="152" t="s">
        <v>42</v>
      </c>
      <c r="P178" s="153">
        <f t="shared" si="11"/>
        <v>0</v>
      </c>
      <c r="Q178" s="153">
        <v>0</v>
      </c>
      <c r="R178" s="153">
        <f t="shared" si="12"/>
        <v>0</v>
      </c>
      <c r="S178" s="153">
        <v>0</v>
      </c>
      <c r="T178" s="154">
        <f t="shared" si="13"/>
        <v>0</v>
      </c>
      <c r="AR178" s="155" t="s">
        <v>561</v>
      </c>
      <c r="AT178" s="155" t="s">
        <v>319</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561</v>
      </c>
      <c r="BM178" s="155" t="s">
        <v>17674</v>
      </c>
    </row>
    <row r="179" spans="2:65" s="1" customFormat="1" ht="16.5" customHeight="1">
      <c r="B179" s="142"/>
      <c r="C179" s="143" t="s">
        <v>7</v>
      </c>
      <c r="D179" s="143" t="s">
        <v>319</v>
      </c>
      <c r="E179" s="144" t="s">
        <v>903</v>
      </c>
      <c r="F179" s="145" t="s">
        <v>1</v>
      </c>
      <c r="G179" s="146" t="s">
        <v>1</v>
      </c>
      <c r="H179" s="147">
        <v>0</v>
      </c>
      <c r="I179" s="148"/>
      <c r="J179" s="149">
        <f t="shared" si="10"/>
        <v>0</v>
      </c>
      <c r="K179" s="150"/>
      <c r="L179" s="31"/>
      <c r="M179" s="151" t="s">
        <v>1</v>
      </c>
      <c r="N179" s="152" t="s">
        <v>42</v>
      </c>
      <c r="P179" s="153">
        <f t="shared" si="11"/>
        <v>0</v>
      </c>
      <c r="Q179" s="153">
        <v>0</v>
      </c>
      <c r="R179" s="153">
        <f t="shared" si="12"/>
        <v>0</v>
      </c>
      <c r="S179" s="153">
        <v>0</v>
      </c>
      <c r="T179" s="154">
        <f t="shared" si="13"/>
        <v>0</v>
      </c>
      <c r="AR179" s="155" t="s">
        <v>561</v>
      </c>
      <c r="AT179" s="155" t="s">
        <v>319</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561</v>
      </c>
      <c r="BM179" s="155" t="s">
        <v>17675</v>
      </c>
    </row>
    <row r="180" spans="2:65" s="1" customFormat="1" ht="16.5" customHeight="1">
      <c r="B180" s="142"/>
      <c r="C180" s="143" t="s">
        <v>427</v>
      </c>
      <c r="D180" s="143" t="s">
        <v>319</v>
      </c>
      <c r="E180" s="144" t="s">
        <v>17676</v>
      </c>
      <c r="F180" s="145" t="s">
        <v>17677</v>
      </c>
      <c r="G180" s="146" t="s">
        <v>467</v>
      </c>
      <c r="H180" s="147">
        <v>2</v>
      </c>
      <c r="I180" s="148"/>
      <c r="J180" s="149">
        <f t="shared" si="10"/>
        <v>0</v>
      </c>
      <c r="K180" s="150"/>
      <c r="L180" s="31"/>
      <c r="M180" s="151" t="s">
        <v>1</v>
      </c>
      <c r="N180" s="152" t="s">
        <v>42</v>
      </c>
      <c r="P180" s="153">
        <f t="shared" si="11"/>
        <v>0</v>
      </c>
      <c r="Q180" s="153">
        <v>0</v>
      </c>
      <c r="R180" s="153">
        <f t="shared" si="12"/>
        <v>0</v>
      </c>
      <c r="S180" s="153">
        <v>0</v>
      </c>
      <c r="T180" s="154">
        <f t="shared" si="13"/>
        <v>0</v>
      </c>
      <c r="AR180" s="155" t="s">
        <v>561</v>
      </c>
      <c r="AT180" s="155" t="s">
        <v>319</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561</v>
      </c>
      <c r="BM180" s="155" t="s">
        <v>17678</v>
      </c>
    </row>
    <row r="181" spans="2:65" s="1" customFormat="1" ht="16.5" customHeight="1">
      <c r="B181" s="142"/>
      <c r="C181" s="179" t="s">
        <v>432</v>
      </c>
      <c r="D181" s="179" t="s">
        <v>454</v>
      </c>
      <c r="E181" s="180" t="s">
        <v>17676</v>
      </c>
      <c r="F181" s="181" t="s">
        <v>17679</v>
      </c>
      <c r="G181" s="182" t="s">
        <v>467</v>
      </c>
      <c r="H181" s="183">
        <v>2</v>
      </c>
      <c r="I181" s="184"/>
      <c r="J181" s="185">
        <f t="shared" si="10"/>
        <v>0</v>
      </c>
      <c r="K181" s="186"/>
      <c r="L181" s="187"/>
      <c r="M181" s="188" t="s">
        <v>1</v>
      </c>
      <c r="N181" s="189" t="s">
        <v>42</v>
      </c>
      <c r="P181" s="153">
        <f t="shared" si="11"/>
        <v>0</v>
      </c>
      <c r="Q181" s="153">
        <v>0</v>
      </c>
      <c r="R181" s="153">
        <f t="shared" si="12"/>
        <v>0</v>
      </c>
      <c r="S181" s="153">
        <v>0</v>
      </c>
      <c r="T181" s="154">
        <f t="shared" si="13"/>
        <v>0</v>
      </c>
      <c r="AR181" s="155" t="s">
        <v>831</v>
      </c>
      <c r="AT181" s="155" t="s">
        <v>454</v>
      </c>
      <c r="AU181" s="155" t="s">
        <v>88</v>
      </c>
      <c r="AY181" s="16" t="s">
        <v>317</v>
      </c>
      <c r="BE181" s="156">
        <f t="shared" si="14"/>
        <v>0</v>
      </c>
      <c r="BF181" s="156">
        <f t="shared" si="15"/>
        <v>0</v>
      </c>
      <c r="BG181" s="156">
        <f t="shared" si="16"/>
        <v>0</v>
      </c>
      <c r="BH181" s="156">
        <f t="shared" si="17"/>
        <v>0</v>
      </c>
      <c r="BI181" s="156">
        <f t="shared" si="18"/>
        <v>0</v>
      </c>
      <c r="BJ181" s="16" t="s">
        <v>88</v>
      </c>
      <c r="BK181" s="156">
        <f t="shared" si="19"/>
        <v>0</v>
      </c>
      <c r="BL181" s="16" t="s">
        <v>561</v>
      </c>
      <c r="BM181" s="155" t="s">
        <v>17680</v>
      </c>
    </row>
    <row r="182" spans="2:65" s="1" customFormat="1" ht="16.5" customHeight="1">
      <c r="B182" s="142"/>
      <c r="C182" s="143" t="s">
        <v>436</v>
      </c>
      <c r="D182" s="143" t="s">
        <v>319</v>
      </c>
      <c r="E182" s="144" t="s">
        <v>850</v>
      </c>
      <c r="F182" s="145" t="s">
        <v>1</v>
      </c>
      <c r="G182" s="146" t="s">
        <v>1</v>
      </c>
      <c r="H182" s="147">
        <v>0</v>
      </c>
      <c r="I182" s="148"/>
      <c r="J182" s="149">
        <f t="shared" si="10"/>
        <v>0</v>
      </c>
      <c r="K182" s="150"/>
      <c r="L182" s="31"/>
      <c r="M182" s="151" t="s">
        <v>1</v>
      </c>
      <c r="N182" s="152" t="s">
        <v>42</v>
      </c>
      <c r="P182" s="153">
        <f t="shared" si="11"/>
        <v>0</v>
      </c>
      <c r="Q182" s="153">
        <v>0</v>
      </c>
      <c r="R182" s="153">
        <f t="shared" si="12"/>
        <v>0</v>
      </c>
      <c r="S182" s="153">
        <v>0</v>
      </c>
      <c r="T182" s="154">
        <f t="shared" si="13"/>
        <v>0</v>
      </c>
      <c r="AR182" s="155" t="s">
        <v>561</v>
      </c>
      <c r="AT182" s="155" t="s">
        <v>319</v>
      </c>
      <c r="AU182" s="155" t="s">
        <v>88</v>
      </c>
      <c r="AY182" s="16" t="s">
        <v>317</v>
      </c>
      <c r="BE182" s="156">
        <f t="shared" si="14"/>
        <v>0</v>
      </c>
      <c r="BF182" s="156">
        <f t="shared" si="15"/>
        <v>0</v>
      </c>
      <c r="BG182" s="156">
        <f t="shared" si="16"/>
        <v>0</v>
      </c>
      <c r="BH182" s="156">
        <f t="shared" si="17"/>
        <v>0</v>
      </c>
      <c r="BI182" s="156">
        <f t="shared" si="18"/>
        <v>0</v>
      </c>
      <c r="BJ182" s="16" t="s">
        <v>88</v>
      </c>
      <c r="BK182" s="156">
        <f t="shared" si="19"/>
        <v>0</v>
      </c>
      <c r="BL182" s="16" t="s">
        <v>561</v>
      </c>
      <c r="BM182" s="155" t="s">
        <v>17681</v>
      </c>
    </row>
    <row r="183" spans="2:65" s="11" customFormat="1" ht="22.75" customHeight="1">
      <c r="B183" s="130"/>
      <c r="D183" s="131" t="s">
        <v>75</v>
      </c>
      <c r="E183" s="140" t="s">
        <v>862</v>
      </c>
      <c r="F183" s="140" t="s">
        <v>17682</v>
      </c>
      <c r="I183" s="133"/>
      <c r="J183" s="141">
        <f>BK183</f>
        <v>0</v>
      </c>
      <c r="L183" s="130"/>
      <c r="M183" s="135"/>
      <c r="P183" s="136">
        <f>SUM(P184:P198)</f>
        <v>0</v>
      </c>
      <c r="R183" s="136">
        <f>SUM(R184:R198)</f>
        <v>54.724229999999999</v>
      </c>
      <c r="T183" s="137">
        <f>SUM(T184:T198)</f>
        <v>0</v>
      </c>
      <c r="AR183" s="131" t="s">
        <v>92</v>
      </c>
      <c r="AT183" s="138" t="s">
        <v>75</v>
      </c>
      <c r="AU183" s="138" t="s">
        <v>83</v>
      </c>
      <c r="AY183" s="131" t="s">
        <v>317</v>
      </c>
      <c r="BK183" s="139">
        <f>SUM(BK184:BK198)</f>
        <v>0</v>
      </c>
    </row>
    <row r="184" spans="2:65" s="1" customFormat="1" ht="24.15" customHeight="1">
      <c r="B184" s="142"/>
      <c r="C184" s="143" t="s">
        <v>441</v>
      </c>
      <c r="D184" s="143" t="s">
        <v>319</v>
      </c>
      <c r="E184" s="144" t="s">
        <v>17683</v>
      </c>
      <c r="F184" s="145" t="s">
        <v>17684</v>
      </c>
      <c r="G184" s="146" t="s">
        <v>484</v>
      </c>
      <c r="H184" s="147">
        <v>270</v>
      </c>
      <c r="I184" s="148"/>
      <c r="J184" s="149">
        <f t="shared" ref="J184:J190" si="20">ROUND(I184*H184,2)</f>
        <v>0</v>
      </c>
      <c r="K184" s="150"/>
      <c r="L184" s="31"/>
      <c r="M184" s="151" t="s">
        <v>1</v>
      </c>
      <c r="N184" s="152" t="s">
        <v>42</v>
      </c>
      <c r="P184" s="153">
        <f t="shared" ref="P184:P190" si="21">O184*H184</f>
        <v>0</v>
      </c>
      <c r="Q184" s="153">
        <v>0</v>
      </c>
      <c r="R184" s="153">
        <f t="shared" ref="R184:R190" si="22">Q184*H184</f>
        <v>0</v>
      </c>
      <c r="S184" s="153">
        <v>0</v>
      </c>
      <c r="T184" s="154">
        <f t="shared" ref="T184:T190" si="23">S184*H184</f>
        <v>0</v>
      </c>
      <c r="AR184" s="155" t="s">
        <v>561</v>
      </c>
      <c r="AT184" s="155" t="s">
        <v>319</v>
      </c>
      <c r="AU184" s="155" t="s">
        <v>88</v>
      </c>
      <c r="AY184" s="16" t="s">
        <v>317</v>
      </c>
      <c r="BE184" s="156">
        <f t="shared" ref="BE184:BE190" si="24">IF(N184="základná",J184,0)</f>
        <v>0</v>
      </c>
      <c r="BF184" s="156">
        <f t="shared" ref="BF184:BF190" si="25">IF(N184="znížená",J184,0)</f>
        <v>0</v>
      </c>
      <c r="BG184" s="156">
        <f t="shared" ref="BG184:BG190" si="26">IF(N184="zákl. prenesená",J184,0)</f>
        <v>0</v>
      </c>
      <c r="BH184" s="156">
        <f t="shared" ref="BH184:BH190" si="27">IF(N184="zníž. prenesená",J184,0)</f>
        <v>0</v>
      </c>
      <c r="BI184" s="156">
        <f t="shared" ref="BI184:BI190" si="28">IF(N184="nulová",J184,0)</f>
        <v>0</v>
      </c>
      <c r="BJ184" s="16" t="s">
        <v>88</v>
      </c>
      <c r="BK184" s="156">
        <f t="shared" ref="BK184:BK190" si="29">ROUND(I184*H184,2)</f>
        <v>0</v>
      </c>
      <c r="BL184" s="16" t="s">
        <v>561</v>
      </c>
      <c r="BM184" s="155" t="s">
        <v>17685</v>
      </c>
    </row>
    <row r="185" spans="2:65" s="1" customFormat="1" ht="33" customHeight="1">
      <c r="B185" s="142"/>
      <c r="C185" s="143" t="s">
        <v>448</v>
      </c>
      <c r="D185" s="143" t="s">
        <v>319</v>
      </c>
      <c r="E185" s="144" t="s">
        <v>874</v>
      </c>
      <c r="F185" s="145" t="s">
        <v>875</v>
      </c>
      <c r="G185" s="146" t="s">
        <v>484</v>
      </c>
      <c r="H185" s="147">
        <v>125</v>
      </c>
      <c r="I185" s="148"/>
      <c r="J185" s="149">
        <f t="shared" si="20"/>
        <v>0</v>
      </c>
      <c r="K185" s="150"/>
      <c r="L185" s="31"/>
      <c r="M185" s="151" t="s">
        <v>1</v>
      </c>
      <c r="N185" s="152" t="s">
        <v>42</v>
      </c>
      <c r="P185" s="153">
        <f t="shared" si="21"/>
        <v>0</v>
      </c>
      <c r="Q185" s="153">
        <v>0</v>
      </c>
      <c r="R185" s="153">
        <f t="shared" si="22"/>
        <v>0</v>
      </c>
      <c r="S185" s="153">
        <v>0</v>
      </c>
      <c r="T185" s="154">
        <f t="shared" si="23"/>
        <v>0</v>
      </c>
      <c r="AR185" s="155" t="s">
        <v>561</v>
      </c>
      <c r="AT185" s="155" t="s">
        <v>319</v>
      </c>
      <c r="AU185" s="155" t="s">
        <v>88</v>
      </c>
      <c r="AY185" s="16" t="s">
        <v>317</v>
      </c>
      <c r="BE185" s="156">
        <f t="shared" si="24"/>
        <v>0</v>
      </c>
      <c r="BF185" s="156">
        <f t="shared" si="25"/>
        <v>0</v>
      </c>
      <c r="BG185" s="156">
        <f t="shared" si="26"/>
        <v>0</v>
      </c>
      <c r="BH185" s="156">
        <f t="shared" si="27"/>
        <v>0</v>
      </c>
      <c r="BI185" s="156">
        <f t="shared" si="28"/>
        <v>0</v>
      </c>
      <c r="BJ185" s="16" t="s">
        <v>88</v>
      </c>
      <c r="BK185" s="156">
        <f t="shared" si="29"/>
        <v>0</v>
      </c>
      <c r="BL185" s="16" t="s">
        <v>561</v>
      </c>
      <c r="BM185" s="155" t="s">
        <v>17686</v>
      </c>
    </row>
    <row r="186" spans="2:65" s="1" customFormat="1" ht="16.5" customHeight="1">
      <c r="B186" s="142"/>
      <c r="C186" s="179" t="s">
        <v>453</v>
      </c>
      <c r="D186" s="179" t="s">
        <v>454</v>
      </c>
      <c r="E186" s="180" t="s">
        <v>17387</v>
      </c>
      <c r="F186" s="181" t="s">
        <v>17687</v>
      </c>
      <c r="G186" s="182" t="s">
        <v>439</v>
      </c>
      <c r="H186" s="183">
        <v>21</v>
      </c>
      <c r="I186" s="184"/>
      <c r="J186" s="185">
        <f t="shared" si="20"/>
        <v>0</v>
      </c>
      <c r="K186" s="186"/>
      <c r="L186" s="187"/>
      <c r="M186" s="188" t="s">
        <v>1</v>
      </c>
      <c r="N186" s="189" t="s">
        <v>42</v>
      </c>
      <c r="P186" s="153">
        <f t="shared" si="21"/>
        <v>0</v>
      </c>
      <c r="Q186" s="153">
        <v>1</v>
      </c>
      <c r="R186" s="153">
        <f t="shared" si="22"/>
        <v>21</v>
      </c>
      <c r="S186" s="153">
        <v>0</v>
      </c>
      <c r="T186" s="154">
        <f t="shared" si="23"/>
        <v>0</v>
      </c>
      <c r="AR186" s="155" t="s">
        <v>768</v>
      </c>
      <c r="AT186" s="155" t="s">
        <v>454</v>
      </c>
      <c r="AU186" s="155" t="s">
        <v>88</v>
      </c>
      <c r="AY186" s="16" t="s">
        <v>317</v>
      </c>
      <c r="BE186" s="156">
        <f t="shared" si="24"/>
        <v>0</v>
      </c>
      <c r="BF186" s="156">
        <f t="shared" si="25"/>
        <v>0</v>
      </c>
      <c r="BG186" s="156">
        <f t="shared" si="26"/>
        <v>0</v>
      </c>
      <c r="BH186" s="156">
        <f t="shared" si="27"/>
        <v>0</v>
      </c>
      <c r="BI186" s="156">
        <f t="shared" si="28"/>
        <v>0</v>
      </c>
      <c r="BJ186" s="16" t="s">
        <v>88</v>
      </c>
      <c r="BK186" s="156">
        <f t="shared" si="29"/>
        <v>0</v>
      </c>
      <c r="BL186" s="16" t="s">
        <v>768</v>
      </c>
      <c r="BM186" s="155" t="s">
        <v>17688</v>
      </c>
    </row>
    <row r="187" spans="2:65" s="1" customFormat="1" ht="24.15" customHeight="1">
      <c r="B187" s="142"/>
      <c r="C187" s="143" t="s">
        <v>459</v>
      </c>
      <c r="D187" s="143" t="s">
        <v>319</v>
      </c>
      <c r="E187" s="144" t="s">
        <v>17689</v>
      </c>
      <c r="F187" s="145" t="s">
        <v>17690</v>
      </c>
      <c r="G187" s="146" t="s">
        <v>322</v>
      </c>
      <c r="H187" s="147">
        <v>15</v>
      </c>
      <c r="I187" s="148"/>
      <c r="J187" s="149">
        <f t="shared" si="20"/>
        <v>0</v>
      </c>
      <c r="K187" s="150"/>
      <c r="L187" s="31"/>
      <c r="M187" s="151" t="s">
        <v>1</v>
      </c>
      <c r="N187" s="152" t="s">
        <v>42</v>
      </c>
      <c r="P187" s="153">
        <f t="shared" si="21"/>
        <v>0</v>
      </c>
      <c r="Q187" s="153">
        <v>2.23543</v>
      </c>
      <c r="R187" s="153">
        <f t="shared" si="22"/>
        <v>33.53145</v>
      </c>
      <c r="S187" s="153">
        <v>0</v>
      </c>
      <c r="T187" s="154">
        <f t="shared" si="23"/>
        <v>0</v>
      </c>
      <c r="AR187" s="155" t="s">
        <v>561</v>
      </c>
      <c r="AT187" s="155" t="s">
        <v>319</v>
      </c>
      <c r="AU187" s="155" t="s">
        <v>88</v>
      </c>
      <c r="AY187" s="16" t="s">
        <v>317</v>
      </c>
      <c r="BE187" s="156">
        <f t="shared" si="24"/>
        <v>0</v>
      </c>
      <c r="BF187" s="156">
        <f t="shared" si="25"/>
        <v>0</v>
      </c>
      <c r="BG187" s="156">
        <f t="shared" si="26"/>
        <v>0</v>
      </c>
      <c r="BH187" s="156">
        <f t="shared" si="27"/>
        <v>0</v>
      </c>
      <c r="BI187" s="156">
        <f t="shared" si="28"/>
        <v>0</v>
      </c>
      <c r="BJ187" s="16" t="s">
        <v>88</v>
      </c>
      <c r="BK187" s="156">
        <f t="shared" si="29"/>
        <v>0</v>
      </c>
      <c r="BL187" s="16" t="s">
        <v>561</v>
      </c>
      <c r="BM187" s="155" t="s">
        <v>17691</v>
      </c>
    </row>
    <row r="188" spans="2:65" s="1" customFormat="1" ht="24.15" customHeight="1">
      <c r="B188" s="142"/>
      <c r="C188" s="143" t="s">
        <v>464</v>
      </c>
      <c r="D188" s="143" t="s">
        <v>319</v>
      </c>
      <c r="E188" s="144" t="s">
        <v>883</v>
      </c>
      <c r="F188" s="145" t="s">
        <v>884</v>
      </c>
      <c r="G188" s="146" t="s">
        <v>484</v>
      </c>
      <c r="H188" s="147">
        <v>270</v>
      </c>
      <c r="I188" s="148"/>
      <c r="J188" s="149">
        <f t="shared" si="20"/>
        <v>0</v>
      </c>
      <c r="K188" s="150"/>
      <c r="L188" s="31"/>
      <c r="M188" s="151" t="s">
        <v>1</v>
      </c>
      <c r="N188" s="152" t="s">
        <v>42</v>
      </c>
      <c r="P188" s="153">
        <f t="shared" si="21"/>
        <v>0</v>
      </c>
      <c r="Q188" s="153">
        <v>0</v>
      </c>
      <c r="R188" s="153">
        <f t="shared" si="22"/>
        <v>0</v>
      </c>
      <c r="S188" s="153">
        <v>0</v>
      </c>
      <c r="T188" s="154">
        <f t="shared" si="23"/>
        <v>0</v>
      </c>
      <c r="AR188" s="155" t="s">
        <v>561</v>
      </c>
      <c r="AT188" s="155" t="s">
        <v>319</v>
      </c>
      <c r="AU188" s="155" t="s">
        <v>88</v>
      </c>
      <c r="AY188" s="16" t="s">
        <v>317</v>
      </c>
      <c r="BE188" s="156">
        <f t="shared" si="24"/>
        <v>0</v>
      </c>
      <c r="BF188" s="156">
        <f t="shared" si="25"/>
        <v>0</v>
      </c>
      <c r="BG188" s="156">
        <f t="shared" si="26"/>
        <v>0</v>
      </c>
      <c r="BH188" s="156">
        <f t="shared" si="27"/>
        <v>0</v>
      </c>
      <c r="BI188" s="156">
        <f t="shared" si="28"/>
        <v>0</v>
      </c>
      <c r="BJ188" s="16" t="s">
        <v>88</v>
      </c>
      <c r="BK188" s="156">
        <f t="shared" si="29"/>
        <v>0</v>
      </c>
      <c r="BL188" s="16" t="s">
        <v>561</v>
      </c>
      <c r="BM188" s="155" t="s">
        <v>17692</v>
      </c>
    </row>
    <row r="189" spans="2:65" s="1" customFormat="1" ht="16.5" customHeight="1">
      <c r="B189" s="142"/>
      <c r="C189" s="179" t="s">
        <v>469</v>
      </c>
      <c r="D189" s="179" t="s">
        <v>454</v>
      </c>
      <c r="E189" s="180" t="s">
        <v>886</v>
      </c>
      <c r="F189" s="181" t="s">
        <v>887</v>
      </c>
      <c r="G189" s="182" t="s">
        <v>484</v>
      </c>
      <c r="H189" s="183">
        <v>270</v>
      </c>
      <c r="I189" s="184"/>
      <c r="J189" s="185">
        <f t="shared" si="20"/>
        <v>0</v>
      </c>
      <c r="K189" s="186"/>
      <c r="L189" s="187"/>
      <c r="M189" s="188" t="s">
        <v>1</v>
      </c>
      <c r="N189" s="189" t="s">
        <v>42</v>
      </c>
      <c r="P189" s="153">
        <f t="shared" si="21"/>
        <v>0</v>
      </c>
      <c r="Q189" s="153">
        <v>2.1000000000000001E-4</v>
      </c>
      <c r="R189" s="153">
        <f t="shared" si="22"/>
        <v>5.67E-2</v>
      </c>
      <c r="S189" s="153">
        <v>0</v>
      </c>
      <c r="T189" s="154">
        <f t="shared" si="23"/>
        <v>0</v>
      </c>
      <c r="AR189" s="155" t="s">
        <v>768</v>
      </c>
      <c r="AT189" s="155" t="s">
        <v>454</v>
      </c>
      <c r="AU189" s="155" t="s">
        <v>88</v>
      </c>
      <c r="AY189" s="16" t="s">
        <v>317</v>
      </c>
      <c r="BE189" s="156">
        <f t="shared" si="24"/>
        <v>0</v>
      </c>
      <c r="BF189" s="156">
        <f t="shared" si="25"/>
        <v>0</v>
      </c>
      <c r="BG189" s="156">
        <f t="shared" si="26"/>
        <v>0</v>
      </c>
      <c r="BH189" s="156">
        <f t="shared" si="27"/>
        <v>0</v>
      </c>
      <c r="BI189" s="156">
        <f t="shared" si="28"/>
        <v>0</v>
      </c>
      <c r="BJ189" s="16" t="s">
        <v>88</v>
      </c>
      <c r="BK189" s="156">
        <f t="shared" si="29"/>
        <v>0</v>
      </c>
      <c r="BL189" s="16" t="s">
        <v>768</v>
      </c>
      <c r="BM189" s="155" t="s">
        <v>17693</v>
      </c>
    </row>
    <row r="190" spans="2:65" s="1" customFormat="1" ht="24.15" customHeight="1">
      <c r="B190" s="142"/>
      <c r="C190" s="143" t="s">
        <v>473</v>
      </c>
      <c r="D190" s="143" t="s">
        <v>319</v>
      </c>
      <c r="E190" s="144" t="s">
        <v>17694</v>
      </c>
      <c r="F190" s="145" t="s">
        <v>17695</v>
      </c>
      <c r="G190" s="146" t="s">
        <v>484</v>
      </c>
      <c r="H190" s="147">
        <v>570</v>
      </c>
      <c r="I190" s="148"/>
      <c r="J190" s="149">
        <f t="shared" si="20"/>
        <v>0</v>
      </c>
      <c r="K190" s="150"/>
      <c r="L190" s="31"/>
      <c r="M190" s="151" t="s">
        <v>1</v>
      </c>
      <c r="N190" s="152" t="s">
        <v>42</v>
      </c>
      <c r="P190" s="153">
        <f t="shared" si="21"/>
        <v>0</v>
      </c>
      <c r="Q190" s="153">
        <v>0</v>
      </c>
      <c r="R190" s="153">
        <f t="shared" si="22"/>
        <v>0</v>
      </c>
      <c r="S190" s="153">
        <v>0</v>
      </c>
      <c r="T190" s="154">
        <f t="shared" si="23"/>
        <v>0</v>
      </c>
      <c r="AR190" s="155" t="s">
        <v>561</v>
      </c>
      <c r="AT190" s="155" t="s">
        <v>319</v>
      </c>
      <c r="AU190" s="155" t="s">
        <v>88</v>
      </c>
      <c r="AY190" s="16" t="s">
        <v>317</v>
      </c>
      <c r="BE190" s="156">
        <f t="shared" si="24"/>
        <v>0</v>
      </c>
      <c r="BF190" s="156">
        <f t="shared" si="25"/>
        <v>0</v>
      </c>
      <c r="BG190" s="156">
        <f t="shared" si="26"/>
        <v>0</v>
      </c>
      <c r="BH190" s="156">
        <f t="shared" si="27"/>
        <v>0</v>
      </c>
      <c r="BI190" s="156">
        <f t="shared" si="28"/>
        <v>0</v>
      </c>
      <c r="BJ190" s="16" t="s">
        <v>88</v>
      </c>
      <c r="BK190" s="156">
        <f t="shared" si="29"/>
        <v>0</v>
      </c>
      <c r="BL190" s="16" t="s">
        <v>561</v>
      </c>
      <c r="BM190" s="155" t="s">
        <v>17696</v>
      </c>
    </row>
    <row r="191" spans="2:65" s="12" customFormat="1" ht="10">
      <c r="B191" s="157"/>
      <c r="D191" s="158" t="s">
        <v>328</v>
      </c>
      <c r="E191" s="159" t="s">
        <v>1</v>
      </c>
      <c r="F191" s="160" t="s">
        <v>17697</v>
      </c>
      <c r="H191" s="161">
        <v>570</v>
      </c>
      <c r="I191" s="162"/>
      <c r="L191" s="157"/>
      <c r="M191" s="163"/>
      <c r="T191" s="164"/>
      <c r="AT191" s="159" t="s">
        <v>328</v>
      </c>
      <c r="AU191" s="159" t="s">
        <v>88</v>
      </c>
      <c r="AV191" s="12" t="s">
        <v>88</v>
      </c>
      <c r="AW191" s="12" t="s">
        <v>31</v>
      </c>
      <c r="AX191" s="12" t="s">
        <v>76</v>
      </c>
      <c r="AY191" s="159" t="s">
        <v>317</v>
      </c>
    </row>
    <row r="192" spans="2:65" s="13" customFormat="1" ht="10">
      <c r="B192" s="165"/>
      <c r="D192" s="158" t="s">
        <v>328</v>
      </c>
      <c r="E192" s="166" t="s">
        <v>1</v>
      </c>
      <c r="F192" s="167" t="s">
        <v>331</v>
      </c>
      <c r="H192" s="168">
        <v>570</v>
      </c>
      <c r="I192" s="169"/>
      <c r="L192" s="165"/>
      <c r="M192" s="170"/>
      <c r="T192" s="171"/>
      <c r="AT192" s="166" t="s">
        <v>328</v>
      </c>
      <c r="AU192" s="166" t="s">
        <v>88</v>
      </c>
      <c r="AV192" s="13" t="s">
        <v>92</v>
      </c>
      <c r="AW192" s="13" t="s">
        <v>31</v>
      </c>
      <c r="AX192" s="13" t="s">
        <v>76</v>
      </c>
      <c r="AY192" s="166" t="s">
        <v>317</v>
      </c>
    </row>
    <row r="193" spans="2:65" s="14" customFormat="1" ht="10">
      <c r="B193" s="172"/>
      <c r="D193" s="158" t="s">
        <v>328</v>
      </c>
      <c r="E193" s="173" t="s">
        <v>1</v>
      </c>
      <c r="F193" s="174" t="s">
        <v>332</v>
      </c>
      <c r="H193" s="175">
        <v>570</v>
      </c>
      <c r="I193" s="176"/>
      <c r="L193" s="172"/>
      <c r="M193" s="177"/>
      <c r="T193" s="178"/>
      <c r="AT193" s="173" t="s">
        <v>328</v>
      </c>
      <c r="AU193" s="173" t="s">
        <v>88</v>
      </c>
      <c r="AV193" s="14" t="s">
        <v>323</v>
      </c>
      <c r="AW193" s="14" t="s">
        <v>31</v>
      </c>
      <c r="AX193" s="14" t="s">
        <v>83</v>
      </c>
      <c r="AY193" s="173" t="s">
        <v>317</v>
      </c>
    </row>
    <row r="194" spans="2:65" s="1" customFormat="1" ht="21.75" customHeight="1">
      <c r="B194" s="142"/>
      <c r="C194" s="143" t="s">
        <v>477</v>
      </c>
      <c r="D194" s="143" t="s">
        <v>319</v>
      </c>
      <c r="E194" s="144" t="s">
        <v>841</v>
      </c>
      <c r="F194" s="145" t="s">
        <v>842</v>
      </c>
      <c r="G194" s="146" t="s">
        <v>484</v>
      </c>
      <c r="H194" s="147">
        <v>570</v>
      </c>
      <c r="I194" s="148"/>
      <c r="J194" s="149">
        <f>ROUND(I194*H194,2)</f>
        <v>0</v>
      </c>
      <c r="K194" s="150"/>
      <c r="L194" s="31"/>
      <c r="M194" s="151" t="s">
        <v>1</v>
      </c>
      <c r="N194" s="152" t="s">
        <v>42</v>
      </c>
      <c r="P194" s="153">
        <f>O194*H194</f>
        <v>0</v>
      </c>
      <c r="Q194" s="153">
        <v>0</v>
      </c>
      <c r="R194" s="153">
        <f>Q194*H194</f>
        <v>0</v>
      </c>
      <c r="S194" s="153">
        <v>0</v>
      </c>
      <c r="T194" s="154">
        <f>S194*H194</f>
        <v>0</v>
      </c>
      <c r="AR194" s="155" t="s">
        <v>561</v>
      </c>
      <c r="AT194" s="155" t="s">
        <v>319</v>
      </c>
      <c r="AU194" s="155" t="s">
        <v>88</v>
      </c>
      <c r="AY194" s="16" t="s">
        <v>317</v>
      </c>
      <c r="BE194" s="156">
        <f>IF(N194="základná",J194,0)</f>
        <v>0</v>
      </c>
      <c r="BF194" s="156">
        <f>IF(N194="znížená",J194,0)</f>
        <v>0</v>
      </c>
      <c r="BG194" s="156">
        <f>IF(N194="zákl. prenesená",J194,0)</f>
        <v>0</v>
      </c>
      <c r="BH194" s="156">
        <f>IF(N194="zníž. prenesená",J194,0)</f>
        <v>0</v>
      </c>
      <c r="BI194" s="156">
        <f>IF(N194="nulová",J194,0)</f>
        <v>0</v>
      </c>
      <c r="BJ194" s="16" t="s">
        <v>88</v>
      </c>
      <c r="BK194" s="156">
        <f>ROUND(I194*H194,2)</f>
        <v>0</v>
      </c>
      <c r="BL194" s="16" t="s">
        <v>561</v>
      </c>
      <c r="BM194" s="155" t="s">
        <v>17698</v>
      </c>
    </row>
    <row r="195" spans="2:65" s="1" customFormat="1" ht="24.15" customHeight="1">
      <c r="B195" s="142"/>
      <c r="C195" s="179" t="s">
        <v>481</v>
      </c>
      <c r="D195" s="179" t="s">
        <v>454</v>
      </c>
      <c r="E195" s="180" t="s">
        <v>17699</v>
      </c>
      <c r="F195" s="181" t="s">
        <v>17700</v>
      </c>
      <c r="G195" s="182" t="s">
        <v>467</v>
      </c>
      <c r="H195" s="183">
        <v>6</v>
      </c>
      <c r="I195" s="184"/>
      <c r="J195" s="185">
        <f>ROUND(I195*H195,2)</f>
        <v>0</v>
      </c>
      <c r="K195" s="186"/>
      <c r="L195" s="187"/>
      <c r="M195" s="188" t="s">
        <v>1</v>
      </c>
      <c r="N195" s="189" t="s">
        <v>42</v>
      </c>
      <c r="P195" s="153">
        <f>O195*H195</f>
        <v>0</v>
      </c>
      <c r="Q195" s="153">
        <v>4.2999999999999999E-4</v>
      </c>
      <c r="R195" s="153">
        <f>Q195*H195</f>
        <v>2.5799999999999998E-3</v>
      </c>
      <c r="S195" s="153">
        <v>0</v>
      </c>
      <c r="T195" s="154">
        <f>S195*H195</f>
        <v>0</v>
      </c>
      <c r="AR195" s="155" t="s">
        <v>768</v>
      </c>
      <c r="AT195" s="155" t="s">
        <v>454</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768</v>
      </c>
      <c r="BM195" s="155" t="s">
        <v>17701</v>
      </c>
    </row>
    <row r="196" spans="2:65" s="1" customFormat="1" ht="24.15" customHeight="1">
      <c r="B196" s="142"/>
      <c r="C196" s="179" t="s">
        <v>488</v>
      </c>
      <c r="D196" s="179" t="s">
        <v>454</v>
      </c>
      <c r="E196" s="180" t="s">
        <v>17702</v>
      </c>
      <c r="F196" s="181" t="s">
        <v>17703</v>
      </c>
      <c r="G196" s="182" t="s">
        <v>484</v>
      </c>
      <c r="H196" s="183">
        <v>150</v>
      </c>
      <c r="I196" s="184"/>
      <c r="J196" s="185">
        <f>ROUND(I196*H196,2)</f>
        <v>0</v>
      </c>
      <c r="K196" s="186"/>
      <c r="L196" s="187"/>
      <c r="M196" s="188" t="s">
        <v>1</v>
      </c>
      <c r="N196" s="189" t="s">
        <v>42</v>
      </c>
      <c r="P196" s="153">
        <f>O196*H196</f>
        <v>0</v>
      </c>
      <c r="Q196" s="153">
        <v>8.8999999999999995E-4</v>
      </c>
      <c r="R196" s="153">
        <f>Q196*H196</f>
        <v>0.13349999999999998</v>
      </c>
      <c r="S196" s="153">
        <v>0</v>
      </c>
      <c r="T196" s="154">
        <f>S196*H196</f>
        <v>0</v>
      </c>
      <c r="AR196" s="155" t="s">
        <v>768</v>
      </c>
      <c r="AT196" s="155" t="s">
        <v>454</v>
      </c>
      <c r="AU196" s="155" t="s">
        <v>88</v>
      </c>
      <c r="AY196" s="16" t="s">
        <v>317</v>
      </c>
      <c r="BE196" s="156">
        <f>IF(N196="základná",J196,0)</f>
        <v>0</v>
      </c>
      <c r="BF196" s="156">
        <f>IF(N196="znížená",J196,0)</f>
        <v>0</v>
      </c>
      <c r="BG196" s="156">
        <f>IF(N196="zákl. prenesená",J196,0)</f>
        <v>0</v>
      </c>
      <c r="BH196" s="156">
        <f>IF(N196="zníž. prenesená",J196,0)</f>
        <v>0</v>
      </c>
      <c r="BI196" s="156">
        <f>IF(N196="nulová",J196,0)</f>
        <v>0</v>
      </c>
      <c r="BJ196" s="16" t="s">
        <v>88</v>
      </c>
      <c r="BK196" s="156">
        <f>ROUND(I196*H196,2)</f>
        <v>0</v>
      </c>
      <c r="BL196" s="16" t="s">
        <v>768</v>
      </c>
      <c r="BM196" s="155" t="s">
        <v>17704</v>
      </c>
    </row>
    <row r="197" spans="2:65" s="1" customFormat="1" ht="33" customHeight="1">
      <c r="B197" s="142"/>
      <c r="C197" s="143" t="s">
        <v>495</v>
      </c>
      <c r="D197" s="143" t="s">
        <v>319</v>
      </c>
      <c r="E197" s="144" t="s">
        <v>17705</v>
      </c>
      <c r="F197" s="145" t="s">
        <v>17706</v>
      </c>
      <c r="G197" s="146" t="s">
        <v>484</v>
      </c>
      <c r="H197" s="147">
        <v>270</v>
      </c>
      <c r="I197" s="148"/>
      <c r="J197" s="149">
        <f>ROUND(I197*H197,2)</f>
        <v>0</v>
      </c>
      <c r="K197" s="150"/>
      <c r="L197" s="31"/>
      <c r="M197" s="151" t="s">
        <v>1</v>
      </c>
      <c r="N197" s="152" t="s">
        <v>42</v>
      </c>
      <c r="P197" s="153">
        <f>O197*H197</f>
        <v>0</v>
      </c>
      <c r="Q197" s="153">
        <v>0</v>
      </c>
      <c r="R197" s="153">
        <f>Q197*H197</f>
        <v>0</v>
      </c>
      <c r="S197" s="153">
        <v>0</v>
      </c>
      <c r="T197" s="154">
        <f>S197*H197</f>
        <v>0</v>
      </c>
      <c r="AR197" s="155" t="s">
        <v>561</v>
      </c>
      <c r="AT197" s="155" t="s">
        <v>319</v>
      </c>
      <c r="AU197" s="155" t="s">
        <v>88</v>
      </c>
      <c r="AY197" s="16" t="s">
        <v>317</v>
      </c>
      <c r="BE197" s="156">
        <f>IF(N197="základná",J197,0)</f>
        <v>0</v>
      </c>
      <c r="BF197" s="156">
        <f>IF(N197="znížená",J197,0)</f>
        <v>0</v>
      </c>
      <c r="BG197" s="156">
        <f>IF(N197="zákl. prenesená",J197,0)</f>
        <v>0</v>
      </c>
      <c r="BH197" s="156">
        <f>IF(N197="zníž. prenesená",J197,0)</f>
        <v>0</v>
      </c>
      <c r="BI197" s="156">
        <f>IF(N197="nulová",J197,0)</f>
        <v>0</v>
      </c>
      <c r="BJ197" s="16" t="s">
        <v>88</v>
      </c>
      <c r="BK197" s="156">
        <f>ROUND(I197*H197,2)</f>
        <v>0</v>
      </c>
      <c r="BL197" s="16" t="s">
        <v>561</v>
      </c>
      <c r="BM197" s="155" t="s">
        <v>17707</v>
      </c>
    </row>
    <row r="198" spans="2:65" s="1" customFormat="1" ht="16.5" customHeight="1">
      <c r="B198" s="142"/>
      <c r="C198" s="143" t="s">
        <v>501</v>
      </c>
      <c r="D198" s="143" t="s">
        <v>319</v>
      </c>
      <c r="E198" s="144" t="s">
        <v>850</v>
      </c>
      <c r="F198" s="145" t="s">
        <v>1</v>
      </c>
      <c r="G198" s="146" t="s">
        <v>1</v>
      </c>
      <c r="H198" s="147">
        <v>0</v>
      </c>
      <c r="I198" s="148"/>
      <c r="J198" s="149">
        <f>ROUND(I198*H198,2)</f>
        <v>0</v>
      </c>
      <c r="K198" s="150"/>
      <c r="L198" s="31"/>
      <c r="M198" s="151" t="s">
        <v>1</v>
      </c>
      <c r="N198" s="152" t="s">
        <v>42</v>
      </c>
      <c r="P198" s="153">
        <f>O198*H198</f>
        <v>0</v>
      </c>
      <c r="Q198" s="153">
        <v>0</v>
      </c>
      <c r="R198" s="153">
        <f>Q198*H198</f>
        <v>0</v>
      </c>
      <c r="S198" s="153">
        <v>0</v>
      </c>
      <c r="T198" s="154">
        <f>S198*H198</f>
        <v>0</v>
      </c>
      <c r="AR198" s="155" t="s">
        <v>561</v>
      </c>
      <c r="AT198" s="155" t="s">
        <v>319</v>
      </c>
      <c r="AU198" s="155" t="s">
        <v>88</v>
      </c>
      <c r="AY198" s="16" t="s">
        <v>317</v>
      </c>
      <c r="BE198" s="156">
        <f>IF(N198="základná",J198,0)</f>
        <v>0</v>
      </c>
      <c r="BF198" s="156">
        <f>IF(N198="znížená",J198,0)</f>
        <v>0</v>
      </c>
      <c r="BG198" s="156">
        <f>IF(N198="zákl. prenesená",J198,0)</f>
        <v>0</v>
      </c>
      <c r="BH198" s="156">
        <f>IF(N198="zníž. prenesená",J198,0)</f>
        <v>0</v>
      </c>
      <c r="BI198" s="156">
        <f>IF(N198="nulová",J198,0)</f>
        <v>0</v>
      </c>
      <c r="BJ198" s="16" t="s">
        <v>88</v>
      </c>
      <c r="BK198" s="156">
        <f>ROUND(I198*H198,2)</f>
        <v>0</v>
      </c>
      <c r="BL198" s="16" t="s">
        <v>561</v>
      </c>
      <c r="BM198" s="155" t="s">
        <v>17708</v>
      </c>
    </row>
    <row r="199" spans="2:65" s="11" customFormat="1" ht="22.75" customHeight="1">
      <c r="B199" s="130"/>
      <c r="D199" s="131" t="s">
        <v>75</v>
      </c>
      <c r="E199" s="140" t="s">
        <v>7714</v>
      </c>
      <c r="F199" s="140" t="s">
        <v>7715</v>
      </c>
      <c r="I199" s="133"/>
      <c r="J199" s="141">
        <f>BK199</f>
        <v>0</v>
      </c>
      <c r="L199" s="130"/>
      <c r="M199" s="135"/>
      <c r="P199" s="136">
        <f>SUM(P200:P202)</f>
        <v>0</v>
      </c>
      <c r="R199" s="136">
        <f>SUM(R200:R202)</f>
        <v>0</v>
      </c>
      <c r="T199" s="137">
        <f>SUM(T200:T202)</f>
        <v>0</v>
      </c>
      <c r="AR199" s="131" t="s">
        <v>323</v>
      </c>
      <c r="AT199" s="138" t="s">
        <v>75</v>
      </c>
      <c r="AU199" s="138" t="s">
        <v>83</v>
      </c>
      <c r="AY199" s="131" t="s">
        <v>317</v>
      </c>
      <c r="BK199" s="139">
        <f>SUM(BK200:BK202)</f>
        <v>0</v>
      </c>
    </row>
    <row r="200" spans="2:65" s="1" customFormat="1" ht="16.5" customHeight="1">
      <c r="B200" s="142"/>
      <c r="C200" s="143" t="s">
        <v>507</v>
      </c>
      <c r="D200" s="143" t="s">
        <v>319</v>
      </c>
      <c r="E200" s="144" t="s">
        <v>17709</v>
      </c>
      <c r="F200" s="145" t="s">
        <v>17710</v>
      </c>
      <c r="G200" s="146" t="s">
        <v>7005</v>
      </c>
      <c r="H200" s="147">
        <v>1</v>
      </c>
      <c r="I200" s="148"/>
      <c r="J200" s="149">
        <f>ROUND(I200*H200,2)</f>
        <v>0</v>
      </c>
      <c r="K200" s="150"/>
      <c r="L200" s="31"/>
      <c r="M200" s="151" t="s">
        <v>1</v>
      </c>
      <c r="N200" s="152" t="s">
        <v>42</v>
      </c>
      <c r="P200" s="153">
        <f>O200*H200</f>
        <v>0</v>
      </c>
      <c r="Q200" s="153">
        <v>0</v>
      </c>
      <c r="R200" s="153">
        <f>Q200*H200</f>
        <v>0</v>
      </c>
      <c r="S200" s="153">
        <v>0</v>
      </c>
      <c r="T200" s="154">
        <f>S200*H200</f>
        <v>0</v>
      </c>
      <c r="AR200" s="155" t="s">
        <v>6166</v>
      </c>
      <c r="AT200" s="155" t="s">
        <v>319</v>
      </c>
      <c r="AU200" s="155" t="s">
        <v>88</v>
      </c>
      <c r="AY200" s="16" t="s">
        <v>317</v>
      </c>
      <c r="BE200" s="156">
        <f>IF(N200="základná",J200,0)</f>
        <v>0</v>
      </c>
      <c r="BF200" s="156">
        <f>IF(N200="znížená",J200,0)</f>
        <v>0</v>
      </c>
      <c r="BG200" s="156">
        <f>IF(N200="zákl. prenesená",J200,0)</f>
        <v>0</v>
      </c>
      <c r="BH200" s="156">
        <f>IF(N200="zníž. prenesená",J200,0)</f>
        <v>0</v>
      </c>
      <c r="BI200" s="156">
        <f>IF(N200="nulová",J200,0)</f>
        <v>0</v>
      </c>
      <c r="BJ200" s="16" t="s">
        <v>88</v>
      </c>
      <c r="BK200" s="156">
        <f>ROUND(I200*H200,2)</f>
        <v>0</v>
      </c>
      <c r="BL200" s="16" t="s">
        <v>6166</v>
      </c>
      <c r="BM200" s="155" t="s">
        <v>17711</v>
      </c>
    </row>
    <row r="201" spans="2:65" s="1" customFormat="1" ht="16.5" customHeight="1">
      <c r="B201" s="142"/>
      <c r="C201" s="143" t="s">
        <v>703</v>
      </c>
      <c r="D201" s="143" t="s">
        <v>319</v>
      </c>
      <c r="E201" s="144" t="s">
        <v>17712</v>
      </c>
      <c r="F201" s="145" t="s">
        <v>17713</v>
      </c>
      <c r="G201" s="146" t="s">
        <v>639</v>
      </c>
      <c r="H201" s="198"/>
      <c r="I201" s="148"/>
      <c r="J201" s="149">
        <f>ROUND(I201*H201,2)</f>
        <v>0</v>
      </c>
      <c r="K201" s="150"/>
      <c r="L201" s="31"/>
      <c r="M201" s="151" t="s">
        <v>1</v>
      </c>
      <c r="N201" s="152" t="s">
        <v>42</v>
      </c>
      <c r="P201" s="153">
        <f>O201*H201</f>
        <v>0</v>
      </c>
      <c r="Q201" s="153">
        <v>0</v>
      </c>
      <c r="R201" s="153">
        <f>Q201*H201</f>
        <v>0</v>
      </c>
      <c r="S201" s="153">
        <v>0</v>
      </c>
      <c r="T201" s="154">
        <f>S201*H201</f>
        <v>0</v>
      </c>
      <c r="AR201" s="155" t="s">
        <v>6166</v>
      </c>
      <c r="AT201" s="155" t="s">
        <v>319</v>
      </c>
      <c r="AU201" s="155" t="s">
        <v>88</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6166</v>
      </c>
      <c r="BM201" s="155" t="s">
        <v>17714</v>
      </c>
    </row>
    <row r="202" spans="2:65" s="1" customFormat="1" ht="16.5" customHeight="1">
      <c r="B202" s="142"/>
      <c r="C202" s="143" t="s">
        <v>647</v>
      </c>
      <c r="D202" s="143" t="s">
        <v>319</v>
      </c>
      <c r="E202" s="144" t="s">
        <v>17715</v>
      </c>
      <c r="F202" s="145" t="s">
        <v>17716</v>
      </c>
      <c r="G202" s="146" t="s">
        <v>639</v>
      </c>
      <c r="H202" s="198"/>
      <c r="I202" s="148"/>
      <c r="J202" s="149">
        <f>ROUND(I202*H202,2)</f>
        <v>0</v>
      </c>
      <c r="K202" s="150"/>
      <c r="L202" s="31"/>
      <c r="M202" s="151" t="s">
        <v>1</v>
      </c>
      <c r="N202" s="152" t="s">
        <v>42</v>
      </c>
      <c r="P202" s="153">
        <f>O202*H202</f>
        <v>0</v>
      </c>
      <c r="Q202" s="153">
        <v>0</v>
      </c>
      <c r="R202" s="153">
        <f>Q202*H202</f>
        <v>0</v>
      </c>
      <c r="S202" s="153">
        <v>0</v>
      </c>
      <c r="T202" s="154">
        <f>S202*H202</f>
        <v>0</v>
      </c>
      <c r="AR202" s="155" t="s">
        <v>6166</v>
      </c>
      <c r="AT202" s="155" t="s">
        <v>319</v>
      </c>
      <c r="AU202" s="155" t="s">
        <v>88</v>
      </c>
      <c r="AY202" s="16" t="s">
        <v>317</v>
      </c>
      <c r="BE202" s="156">
        <f>IF(N202="základná",J202,0)</f>
        <v>0</v>
      </c>
      <c r="BF202" s="156">
        <f>IF(N202="znížená",J202,0)</f>
        <v>0</v>
      </c>
      <c r="BG202" s="156">
        <f>IF(N202="zákl. prenesená",J202,0)</f>
        <v>0</v>
      </c>
      <c r="BH202" s="156">
        <f>IF(N202="zníž. prenesená",J202,0)</f>
        <v>0</v>
      </c>
      <c r="BI202" s="156">
        <f>IF(N202="nulová",J202,0)</f>
        <v>0</v>
      </c>
      <c r="BJ202" s="16" t="s">
        <v>88</v>
      </c>
      <c r="BK202" s="156">
        <f>ROUND(I202*H202,2)</f>
        <v>0</v>
      </c>
      <c r="BL202" s="16" t="s">
        <v>6166</v>
      </c>
      <c r="BM202" s="155" t="s">
        <v>17717</v>
      </c>
    </row>
    <row r="203" spans="2:65" s="11" customFormat="1" ht="25.9" customHeight="1">
      <c r="B203" s="130"/>
      <c r="D203" s="131" t="s">
        <v>75</v>
      </c>
      <c r="E203" s="132" t="s">
        <v>499</v>
      </c>
      <c r="F203" s="132" t="s">
        <v>500</v>
      </c>
      <c r="I203" s="133"/>
      <c r="J203" s="134">
        <f>BK203</f>
        <v>0</v>
      </c>
      <c r="L203" s="130"/>
      <c r="M203" s="135"/>
      <c r="P203" s="136">
        <f>P204</f>
        <v>0</v>
      </c>
      <c r="R203" s="136">
        <f>R204</f>
        <v>0</v>
      </c>
      <c r="T203" s="137">
        <f>T204</f>
        <v>0</v>
      </c>
      <c r="AR203" s="131" t="s">
        <v>341</v>
      </c>
      <c r="AT203" s="138" t="s">
        <v>75</v>
      </c>
      <c r="AU203" s="138" t="s">
        <v>76</v>
      </c>
      <c r="AY203" s="131" t="s">
        <v>317</v>
      </c>
      <c r="BK203" s="139">
        <f>BK204</f>
        <v>0</v>
      </c>
    </row>
    <row r="204" spans="2:65" s="1" customFormat="1" ht="37.75" customHeight="1">
      <c r="B204" s="142"/>
      <c r="C204" s="143" t="s">
        <v>712</v>
      </c>
      <c r="D204" s="143" t="s">
        <v>319</v>
      </c>
      <c r="E204" s="144" t="s">
        <v>744</v>
      </c>
      <c r="F204" s="145" t="s">
        <v>745</v>
      </c>
      <c r="G204" s="146" t="s">
        <v>746</v>
      </c>
      <c r="H204" s="147">
        <v>5</v>
      </c>
      <c r="I204" s="148"/>
      <c r="J204" s="149">
        <f>ROUND(I204*H204,2)</f>
        <v>0</v>
      </c>
      <c r="K204" s="150"/>
      <c r="L204" s="31"/>
      <c r="M204" s="190" t="s">
        <v>1</v>
      </c>
      <c r="N204" s="191" t="s">
        <v>42</v>
      </c>
      <c r="O204" s="192"/>
      <c r="P204" s="193">
        <f>O204*H204</f>
        <v>0</v>
      </c>
      <c r="Q204" s="193">
        <v>0</v>
      </c>
      <c r="R204" s="193">
        <f>Q204*H204</f>
        <v>0</v>
      </c>
      <c r="S204" s="193">
        <v>0</v>
      </c>
      <c r="T204" s="194">
        <f>S204*H204</f>
        <v>0</v>
      </c>
      <c r="AR204" s="155" t="s">
        <v>505</v>
      </c>
      <c r="AT204" s="155" t="s">
        <v>319</v>
      </c>
      <c r="AU204" s="155" t="s">
        <v>83</v>
      </c>
      <c r="AY204" s="16" t="s">
        <v>317</v>
      </c>
      <c r="BE204" s="156">
        <f>IF(N204="základná",J204,0)</f>
        <v>0</v>
      </c>
      <c r="BF204" s="156">
        <f>IF(N204="znížená",J204,0)</f>
        <v>0</v>
      </c>
      <c r="BG204" s="156">
        <f>IF(N204="zákl. prenesená",J204,0)</f>
        <v>0</v>
      </c>
      <c r="BH204" s="156">
        <f>IF(N204="zníž. prenesená",J204,0)</f>
        <v>0</v>
      </c>
      <c r="BI204" s="156">
        <f>IF(N204="nulová",J204,0)</f>
        <v>0</v>
      </c>
      <c r="BJ204" s="16" t="s">
        <v>88</v>
      </c>
      <c r="BK204" s="156">
        <f>ROUND(I204*H204,2)</f>
        <v>0</v>
      </c>
      <c r="BL204" s="16" t="s">
        <v>505</v>
      </c>
      <c r="BM204" s="155" t="s">
        <v>17718</v>
      </c>
    </row>
    <row r="205" spans="2:65" s="1" customFormat="1" ht="7" customHeight="1">
      <c r="B205" s="46"/>
      <c r="C205" s="47"/>
      <c r="D205" s="47"/>
      <c r="E205" s="47"/>
      <c r="F205" s="47"/>
      <c r="G205" s="47"/>
      <c r="H205" s="47"/>
      <c r="I205" s="47"/>
      <c r="J205" s="47"/>
      <c r="K205" s="47"/>
      <c r="L205" s="31"/>
    </row>
  </sheetData>
  <autoFilter ref="C129:K204" xr:uid="{00000000-0009-0000-0000-00001C000000}"/>
  <mergeCells count="12">
    <mergeCell ref="E122:H122"/>
    <mergeCell ref="L2:V2"/>
    <mergeCell ref="E85:H85"/>
    <mergeCell ref="E87:H87"/>
    <mergeCell ref="E89:H89"/>
    <mergeCell ref="E118:H118"/>
    <mergeCell ref="E120:H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6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96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286</v>
      </c>
      <c r="F9" s="218"/>
      <c r="G9" s="218"/>
      <c r="H9" s="218"/>
      <c r="L9" s="19"/>
    </row>
    <row r="10" spans="2:46" ht="12" customHeight="1">
      <c r="B10" s="19"/>
      <c r="D10" s="26" t="s">
        <v>287</v>
      </c>
      <c r="L10" s="19"/>
    </row>
    <row r="11" spans="2:46" s="1" customFormat="1" ht="16.5" customHeight="1">
      <c r="B11" s="31"/>
      <c r="E11" s="256" t="s">
        <v>288</v>
      </c>
      <c r="F11" s="263"/>
      <c r="G11" s="263"/>
      <c r="H11" s="263"/>
      <c r="L11" s="31"/>
    </row>
    <row r="12" spans="2:46" s="1" customFormat="1" ht="12" customHeight="1">
      <c r="B12" s="31"/>
      <c r="D12" s="26" t="s">
        <v>289</v>
      </c>
      <c r="L12" s="31"/>
    </row>
    <row r="13" spans="2:46" s="1" customFormat="1" ht="16.5" customHeight="1">
      <c r="B13" s="31"/>
      <c r="E13" s="243" t="s">
        <v>510</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ROUND(J130,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ROUND((SUM(BE130:BE162)),  2)</f>
        <v>0</v>
      </c>
      <c r="G37" s="99"/>
      <c r="H37" s="99"/>
      <c r="I37" s="100">
        <v>0.2</v>
      </c>
      <c r="J37" s="98">
        <f>ROUND(((SUM(BE130:BE162))*I37),  2)</f>
        <v>0</v>
      </c>
      <c r="L37" s="31"/>
    </row>
    <row r="38" spans="2:12" s="1" customFormat="1" ht="14.4" customHeight="1">
      <c r="B38" s="31"/>
      <c r="E38" s="36" t="s">
        <v>42</v>
      </c>
      <c r="F38" s="98">
        <f>ROUND((SUM(BF130:BF162)),  2)</f>
        <v>0</v>
      </c>
      <c r="G38" s="99"/>
      <c r="H38" s="99"/>
      <c r="I38" s="100">
        <v>0.2</v>
      </c>
      <c r="J38" s="98">
        <f>ROUND(((SUM(BF130:BF162))*I38),  2)</f>
        <v>0</v>
      </c>
      <c r="L38" s="31"/>
    </row>
    <row r="39" spans="2:12" s="1" customFormat="1" ht="14.4" hidden="1" customHeight="1">
      <c r="B39" s="31"/>
      <c r="E39" s="26" t="s">
        <v>43</v>
      </c>
      <c r="F39" s="87">
        <f>ROUND((SUM(BG130:BG162)),  2)</f>
        <v>0</v>
      </c>
      <c r="I39" s="101">
        <v>0.2</v>
      </c>
      <c r="J39" s="87">
        <f>0</f>
        <v>0</v>
      </c>
      <c r="L39" s="31"/>
    </row>
    <row r="40" spans="2:12" s="1" customFormat="1" ht="14.4" hidden="1" customHeight="1">
      <c r="B40" s="31"/>
      <c r="E40" s="26" t="s">
        <v>44</v>
      </c>
      <c r="F40" s="87">
        <f>ROUND((SUM(BH130:BH162)),  2)</f>
        <v>0</v>
      </c>
      <c r="I40" s="101">
        <v>0.2</v>
      </c>
      <c r="J40" s="87">
        <f>0</f>
        <v>0</v>
      </c>
      <c r="L40" s="31"/>
    </row>
    <row r="41" spans="2:12" s="1" customFormat="1" ht="14.4" hidden="1" customHeight="1">
      <c r="B41" s="31"/>
      <c r="E41" s="36" t="s">
        <v>45</v>
      </c>
      <c r="F41" s="98">
        <f>ROUND((SUM(BI130:BI162)),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286</v>
      </c>
      <c r="F87" s="218"/>
      <c r="G87" s="218"/>
      <c r="H87" s="218"/>
      <c r="L87" s="19"/>
    </row>
    <row r="88" spans="2:12" ht="12" customHeight="1">
      <c r="B88" s="19"/>
      <c r="C88" s="26" t="s">
        <v>287</v>
      </c>
      <c r="L88" s="19"/>
    </row>
    <row r="89" spans="2:12" s="1" customFormat="1" ht="16.5" customHeight="1">
      <c r="B89" s="31"/>
      <c r="E89" s="256" t="s">
        <v>288</v>
      </c>
      <c r="F89" s="263"/>
      <c r="G89" s="263"/>
      <c r="H89" s="263"/>
      <c r="L89" s="31"/>
    </row>
    <row r="90" spans="2:12" s="1" customFormat="1" ht="12" customHeight="1">
      <c r="B90" s="31"/>
      <c r="C90" s="26" t="s">
        <v>289</v>
      </c>
      <c r="L90" s="31"/>
    </row>
    <row r="91" spans="2:12" s="1" customFormat="1" ht="16.5" customHeight="1">
      <c r="B91" s="31"/>
      <c r="E91" s="243" t="str">
        <f>E13</f>
        <v>SO 01.2.2 - HTU-Búracie práce</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J130</f>
        <v>0</v>
      </c>
      <c r="L100" s="31"/>
      <c r="AU100" s="16" t="s">
        <v>296</v>
      </c>
    </row>
    <row r="101" spans="2:47" s="8" customFormat="1" ht="25" customHeight="1">
      <c r="B101" s="113"/>
      <c r="D101" s="114" t="s">
        <v>297</v>
      </c>
      <c r="E101" s="115"/>
      <c r="F101" s="115"/>
      <c r="G101" s="115"/>
      <c r="H101" s="115"/>
      <c r="I101" s="115"/>
      <c r="J101" s="116">
        <f>J131</f>
        <v>0</v>
      </c>
      <c r="L101" s="113"/>
    </row>
    <row r="102" spans="2:47" s="9" customFormat="1" ht="19.899999999999999" customHeight="1">
      <c r="B102" s="117"/>
      <c r="D102" s="118" t="s">
        <v>298</v>
      </c>
      <c r="E102" s="119"/>
      <c r="F102" s="119"/>
      <c r="G102" s="119"/>
      <c r="H102" s="119"/>
      <c r="I102" s="119"/>
      <c r="J102" s="120">
        <f>J132</f>
        <v>0</v>
      </c>
      <c r="L102" s="117"/>
    </row>
    <row r="103" spans="2:47" s="9" customFormat="1" ht="19.899999999999999" customHeight="1">
      <c r="B103" s="117"/>
      <c r="D103" s="118" t="s">
        <v>511</v>
      </c>
      <c r="E103" s="119"/>
      <c r="F103" s="119"/>
      <c r="G103" s="119"/>
      <c r="H103" s="119"/>
      <c r="I103" s="119"/>
      <c r="J103" s="120">
        <f>J141</f>
        <v>0</v>
      </c>
      <c r="L103" s="117"/>
    </row>
    <row r="104" spans="2:47" s="9" customFormat="1" ht="19.899999999999999" customHeight="1">
      <c r="B104" s="117"/>
      <c r="D104" s="118" t="s">
        <v>300</v>
      </c>
      <c r="E104" s="119"/>
      <c r="F104" s="119"/>
      <c r="G104" s="119"/>
      <c r="H104" s="119"/>
      <c r="I104" s="119"/>
      <c r="J104" s="120">
        <f>J144</f>
        <v>0</v>
      </c>
      <c r="L104" s="117"/>
    </row>
    <row r="105" spans="2:47" s="8" customFormat="1" ht="25" customHeight="1">
      <c r="B105" s="113"/>
      <c r="D105" s="114" t="s">
        <v>512</v>
      </c>
      <c r="E105" s="115"/>
      <c r="F105" s="115"/>
      <c r="G105" s="115"/>
      <c r="H105" s="115"/>
      <c r="I105" s="115"/>
      <c r="J105" s="116">
        <f>J160</f>
        <v>0</v>
      </c>
      <c r="L105" s="113"/>
    </row>
    <row r="106" spans="2:47" s="9" customFormat="1" ht="19.899999999999999" customHeight="1">
      <c r="B106" s="117"/>
      <c r="D106" s="118" t="s">
        <v>513</v>
      </c>
      <c r="E106" s="119"/>
      <c r="F106" s="119"/>
      <c r="G106" s="119"/>
      <c r="H106" s="119"/>
      <c r="I106" s="119"/>
      <c r="J106" s="120">
        <f>J161</f>
        <v>0</v>
      </c>
      <c r="L106" s="117"/>
    </row>
    <row r="107" spans="2:47" s="1" customFormat="1" ht="21.75" customHeight="1">
      <c r="B107" s="31"/>
      <c r="L107" s="31"/>
    </row>
    <row r="108" spans="2:47" s="1" customFormat="1" ht="7" customHeight="1">
      <c r="B108" s="46"/>
      <c r="C108" s="47"/>
      <c r="D108" s="47"/>
      <c r="E108" s="47"/>
      <c r="F108" s="47"/>
      <c r="G108" s="47"/>
      <c r="H108" s="47"/>
      <c r="I108" s="47"/>
      <c r="J108" s="47"/>
      <c r="K108" s="47"/>
      <c r="L108" s="31"/>
    </row>
    <row r="112" spans="2:47" s="1" customFormat="1" ht="7" customHeight="1">
      <c r="B112" s="48"/>
      <c r="C112" s="49"/>
      <c r="D112" s="49"/>
      <c r="E112" s="49"/>
      <c r="F112" s="49"/>
      <c r="G112" s="49"/>
      <c r="H112" s="49"/>
      <c r="I112" s="49"/>
      <c r="J112" s="49"/>
      <c r="K112" s="49"/>
      <c r="L112" s="31"/>
    </row>
    <row r="113" spans="2:12" s="1" customFormat="1" ht="25" customHeight="1">
      <c r="B113" s="31"/>
      <c r="C113" s="20" t="s">
        <v>303</v>
      </c>
      <c r="L113" s="31"/>
    </row>
    <row r="114" spans="2:12" s="1" customFormat="1" ht="7" customHeight="1">
      <c r="B114" s="31"/>
      <c r="L114" s="31"/>
    </row>
    <row r="115" spans="2:12" s="1" customFormat="1" ht="12" customHeight="1">
      <c r="B115" s="31"/>
      <c r="C115" s="26" t="s">
        <v>15</v>
      </c>
      <c r="L115" s="31"/>
    </row>
    <row r="116" spans="2:12" s="1" customFormat="1" ht="26.25" customHeight="1">
      <c r="B116" s="31"/>
      <c r="E116" s="261" t="str">
        <f>E7</f>
        <v>Dostavba a rekonštrukcia lôžkovej časti Nemocnice s poliklinikou v Spišskej Novej Vsi</v>
      </c>
      <c r="F116" s="262"/>
      <c r="G116" s="262"/>
      <c r="H116" s="262"/>
      <c r="L116" s="31"/>
    </row>
    <row r="117" spans="2:12" ht="12" customHeight="1">
      <c r="B117" s="19"/>
      <c r="C117" s="26" t="s">
        <v>285</v>
      </c>
      <c r="L117" s="19"/>
    </row>
    <row r="118" spans="2:12" ht="16.5" customHeight="1">
      <c r="B118" s="19"/>
      <c r="E118" s="261" t="s">
        <v>286</v>
      </c>
      <c r="F118" s="218"/>
      <c r="G118" s="218"/>
      <c r="H118" s="218"/>
      <c r="L118" s="19"/>
    </row>
    <row r="119" spans="2:12" ht="12" customHeight="1">
      <c r="B119" s="19"/>
      <c r="C119" s="26" t="s">
        <v>287</v>
      </c>
      <c r="L119" s="19"/>
    </row>
    <row r="120" spans="2:12" s="1" customFormat="1" ht="16.5" customHeight="1">
      <c r="B120" s="31"/>
      <c r="E120" s="256" t="s">
        <v>288</v>
      </c>
      <c r="F120" s="263"/>
      <c r="G120" s="263"/>
      <c r="H120" s="263"/>
      <c r="L120" s="31"/>
    </row>
    <row r="121" spans="2:12" s="1" customFormat="1" ht="12" customHeight="1">
      <c r="B121" s="31"/>
      <c r="C121" s="26" t="s">
        <v>289</v>
      </c>
      <c r="L121" s="31"/>
    </row>
    <row r="122" spans="2:12" s="1" customFormat="1" ht="16.5" customHeight="1">
      <c r="B122" s="31"/>
      <c r="E122" s="243" t="str">
        <f>E13</f>
        <v>SO 01.2.2 - HTU-Búracie práce</v>
      </c>
      <c r="F122" s="263"/>
      <c r="G122" s="263"/>
      <c r="H122" s="263"/>
      <c r="L122" s="31"/>
    </row>
    <row r="123" spans="2:12" s="1" customFormat="1" ht="7" customHeight="1">
      <c r="B123" s="31"/>
      <c r="L123" s="31"/>
    </row>
    <row r="124" spans="2:12" s="1" customFormat="1" ht="12" customHeight="1">
      <c r="B124" s="31"/>
      <c r="C124" s="26" t="s">
        <v>19</v>
      </c>
      <c r="F124" s="24" t="str">
        <f>F16</f>
        <v>parc.č.:1094/1,17,81,82,98,99,1095,1096,9243/18</v>
      </c>
      <c r="I124" s="26" t="s">
        <v>21</v>
      </c>
      <c r="J124" s="54" t="str">
        <f>IF(J16="","",J16)</f>
        <v>6. 3. 2024</v>
      </c>
      <c r="L124" s="31"/>
    </row>
    <row r="125" spans="2:12" s="1" customFormat="1" ht="7" customHeight="1">
      <c r="B125" s="31"/>
      <c r="L125" s="31"/>
    </row>
    <row r="126" spans="2:12" s="1" customFormat="1" ht="25.65" customHeight="1">
      <c r="B126" s="31"/>
      <c r="C126" s="26" t="s">
        <v>23</v>
      </c>
      <c r="F126" s="24" t="str">
        <f>E19</f>
        <v>Nemocnica s poliklinikou, Spišská Nová Ves</v>
      </c>
      <c r="I126" s="26" t="s">
        <v>29</v>
      </c>
      <c r="J126" s="29" t="str">
        <f>E25</f>
        <v>d.g.A. design graphic architecture s.r.o.</v>
      </c>
      <c r="L126" s="31"/>
    </row>
    <row r="127" spans="2:12" s="1" customFormat="1" ht="15.15" customHeight="1">
      <c r="B127" s="31"/>
      <c r="C127" s="26" t="s">
        <v>27</v>
      </c>
      <c r="F127" s="24" t="str">
        <f>IF(E22="","",E22)</f>
        <v>Vyplň údaj</v>
      </c>
      <c r="I127" s="26" t="s">
        <v>32</v>
      </c>
      <c r="J127" s="29" t="str">
        <f>E28</f>
        <v xml:space="preserve"> </v>
      </c>
      <c r="L127" s="31"/>
    </row>
    <row r="128" spans="2:12" s="1" customFormat="1" ht="10.25" customHeight="1">
      <c r="B128" s="31"/>
      <c r="L128" s="31"/>
    </row>
    <row r="129" spans="2:65" s="10" customFormat="1" ht="29.25" customHeight="1">
      <c r="B129" s="121"/>
      <c r="C129" s="122" t="s">
        <v>304</v>
      </c>
      <c r="D129" s="123" t="s">
        <v>61</v>
      </c>
      <c r="E129" s="123" t="s">
        <v>57</v>
      </c>
      <c r="F129" s="123" t="s">
        <v>58</v>
      </c>
      <c r="G129" s="123" t="s">
        <v>305</v>
      </c>
      <c r="H129" s="123" t="s">
        <v>306</v>
      </c>
      <c r="I129" s="123" t="s">
        <v>307</v>
      </c>
      <c r="J129" s="124" t="s">
        <v>294</v>
      </c>
      <c r="K129" s="125" t="s">
        <v>308</v>
      </c>
      <c r="L129" s="121"/>
      <c r="M129" s="61" t="s">
        <v>1</v>
      </c>
      <c r="N129" s="62" t="s">
        <v>40</v>
      </c>
      <c r="O129" s="62" t="s">
        <v>309</v>
      </c>
      <c r="P129" s="62" t="s">
        <v>310</v>
      </c>
      <c r="Q129" s="62" t="s">
        <v>311</v>
      </c>
      <c r="R129" s="62" t="s">
        <v>312</v>
      </c>
      <c r="S129" s="62" t="s">
        <v>313</v>
      </c>
      <c r="T129" s="63" t="s">
        <v>314</v>
      </c>
    </row>
    <row r="130" spans="2:65" s="1" customFormat="1" ht="22.75" customHeight="1">
      <c r="B130" s="31"/>
      <c r="C130" s="66" t="s">
        <v>295</v>
      </c>
      <c r="J130" s="126">
        <f>BK130</f>
        <v>0</v>
      </c>
      <c r="L130" s="31"/>
      <c r="M130" s="64"/>
      <c r="N130" s="55"/>
      <c r="O130" s="55"/>
      <c r="P130" s="127">
        <f>P131+P160</f>
        <v>0</v>
      </c>
      <c r="Q130" s="55"/>
      <c r="R130" s="127">
        <f>R131+R160</f>
        <v>0.3075</v>
      </c>
      <c r="S130" s="55"/>
      <c r="T130" s="128">
        <f>T131+T160</f>
        <v>1116.8650519999999</v>
      </c>
      <c r="AT130" s="16" t="s">
        <v>75</v>
      </c>
      <c r="AU130" s="16" t="s">
        <v>296</v>
      </c>
      <c r="BK130" s="129">
        <f>BK131+BK160</f>
        <v>0</v>
      </c>
    </row>
    <row r="131" spans="2:65" s="11" customFormat="1" ht="25.9" customHeight="1">
      <c r="B131" s="130"/>
      <c r="D131" s="131" t="s">
        <v>75</v>
      </c>
      <c r="E131" s="132" t="s">
        <v>315</v>
      </c>
      <c r="F131" s="132" t="s">
        <v>316</v>
      </c>
      <c r="I131" s="133"/>
      <c r="J131" s="134">
        <f>BK131</f>
        <v>0</v>
      </c>
      <c r="L131" s="130"/>
      <c r="M131" s="135"/>
      <c r="P131" s="136">
        <f>P132+P141+P144</f>
        <v>0</v>
      </c>
      <c r="R131" s="136">
        <f>R132+R141+R144</f>
        <v>0.3075</v>
      </c>
      <c r="T131" s="137">
        <f>T132+T141+T144</f>
        <v>1116.164</v>
      </c>
      <c r="AR131" s="131" t="s">
        <v>83</v>
      </c>
      <c r="AT131" s="138" t="s">
        <v>75</v>
      </c>
      <c r="AU131" s="138" t="s">
        <v>76</v>
      </c>
      <c r="AY131" s="131" t="s">
        <v>317</v>
      </c>
      <c r="BK131" s="139">
        <f>BK132+BK141+BK144</f>
        <v>0</v>
      </c>
    </row>
    <row r="132" spans="2:65" s="11" customFormat="1" ht="22.75" customHeight="1">
      <c r="B132" s="130"/>
      <c r="D132" s="131" t="s">
        <v>75</v>
      </c>
      <c r="E132" s="140" t="s">
        <v>83</v>
      </c>
      <c r="F132" s="140" t="s">
        <v>318</v>
      </c>
      <c r="I132" s="133"/>
      <c r="J132" s="141">
        <f>BK132</f>
        <v>0</v>
      </c>
      <c r="L132" s="130"/>
      <c r="M132" s="135"/>
      <c r="P132" s="136">
        <f>SUM(P133:P140)</f>
        <v>0</v>
      </c>
      <c r="R132" s="136">
        <f>SUM(R133:R140)</f>
        <v>0</v>
      </c>
      <c r="T132" s="137">
        <f>SUM(T133:T140)</f>
        <v>1005</v>
      </c>
      <c r="AR132" s="131" t="s">
        <v>83</v>
      </c>
      <c r="AT132" s="138" t="s">
        <v>75</v>
      </c>
      <c r="AU132" s="138" t="s">
        <v>83</v>
      </c>
      <c r="AY132" s="131" t="s">
        <v>317</v>
      </c>
      <c r="BK132" s="139">
        <f>SUM(BK133:BK140)</f>
        <v>0</v>
      </c>
    </row>
    <row r="133" spans="2:65" s="1" customFormat="1" ht="33" customHeight="1">
      <c r="B133" s="142"/>
      <c r="C133" s="143" t="s">
        <v>83</v>
      </c>
      <c r="D133" s="143" t="s">
        <v>319</v>
      </c>
      <c r="E133" s="144" t="s">
        <v>514</v>
      </c>
      <c r="F133" s="145" t="s">
        <v>515</v>
      </c>
      <c r="G133" s="146" t="s">
        <v>444</v>
      </c>
      <c r="H133" s="147">
        <v>1180</v>
      </c>
      <c r="I133" s="148"/>
      <c r="J133" s="149">
        <f>ROUND(I133*H133,2)</f>
        <v>0</v>
      </c>
      <c r="K133" s="150"/>
      <c r="L133" s="31"/>
      <c r="M133" s="151" t="s">
        <v>1</v>
      </c>
      <c r="N133" s="152" t="s">
        <v>42</v>
      </c>
      <c r="P133" s="153">
        <f>O133*H133</f>
        <v>0</v>
      </c>
      <c r="Q133" s="153">
        <v>0</v>
      </c>
      <c r="R133" s="153">
        <f>Q133*H133</f>
        <v>0</v>
      </c>
      <c r="S133" s="153">
        <v>0.5</v>
      </c>
      <c r="T133" s="154">
        <f>S133*H133</f>
        <v>590</v>
      </c>
      <c r="AR133" s="155" t="s">
        <v>323</v>
      </c>
      <c r="AT133" s="155" t="s">
        <v>319</v>
      </c>
      <c r="AU133" s="155" t="s">
        <v>88</v>
      </c>
      <c r="AY133" s="16" t="s">
        <v>317</v>
      </c>
      <c r="BE133" s="156">
        <f>IF(N133="základná",J133,0)</f>
        <v>0</v>
      </c>
      <c r="BF133" s="156">
        <f>IF(N133="znížená",J133,0)</f>
        <v>0</v>
      </c>
      <c r="BG133" s="156">
        <f>IF(N133="zákl. prenesená",J133,0)</f>
        <v>0</v>
      </c>
      <c r="BH133" s="156">
        <f>IF(N133="zníž. prenesená",J133,0)</f>
        <v>0</v>
      </c>
      <c r="BI133" s="156">
        <f>IF(N133="nulová",J133,0)</f>
        <v>0</v>
      </c>
      <c r="BJ133" s="16" t="s">
        <v>88</v>
      </c>
      <c r="BK133" s="156">
        <f>ROUND(I133*H133,2)</f>
        <v>0</v>
      </c>
      <c r="BL133" s="16" t="s">
        <v>323</v>
      </c>
      <c r="BM133" s="155" t="s">
        <v>516</v>
      </c>
    </row>
    <row r="134" spans="2:65" s="12" customFormat="1" ht="10">
      <c r="B134" s="157"/>
      <c r="D134" s="158" t="s">
        <v>328</v>
      </c>
      <c r="E134" s="159" t="s">
        <v>1</v>
      </c>
      <c r="F134" s="160" t="s">
        <v>517</v>
      </c>
      <c r="H134" s="161">
        <v>1180</v>
      </c>
      <c r="I134" s="162"/>
      <c r="L134" s="157"/>
      <c r="M134" s="163"/>
      <c r="T134" s="164"/>
      <c r="AT134" s="159" t="s">
        <v>328</v>
      </c>
      <c r="AU134" s="159" t="s">
        <v>88</v>
      </c>
      <c r="AV134" s="12" t="s">
        <v>88</v>
      </c>
      <c r="AW134" s="12" t="s">
        <v>31</v>
      </c>
      <c r="AX134" s="12" t="s">
        <v>76</v>
      </c>
      <c r="AY134" s="159" t="s">
        <v>317</v>
      </c>
    </row>
    <row r="135" spans="2:65" s="13" customFormat="1" ht="10">
      <c r="B135" s="165"/>
      <c r="D135" s="158" t="s">
        <v>328</v>
      </c>
      <c r="E135" s="166" t="s">
        <v>1</v>
      </c>
      <c r="F135" s="167" t="s">
        <v>331</v>
      </c>
      <c r="H135" s="168">
        <v>1180</v>
      </c>
      <c r="I135" s="169"/>
      <c r="L135" s="165"/>
      <c r="M135" s="170"/>
      <c r="T135" s="171"/>
      <c r="AT135" s="166" t="s">
        <v>328</v>
      </c>
      <c r="AU135" s="166" t="s">
        <v>88</v>
      </c>
      <c r="AV135" s="13" t="s">
        <v>92</v>
      </c>
      <c r="AW135" s="13" t="s">
        <v>31</v>
      </c>
      <c r="AX135" s="13" t="s">
        <v>76</v>
      </c>
      <c r="AY135" s="166" t="s">
        <v>317</v>
      </c>
    </row>
    <row r="136" spans="2:65" s="14" customFormat="1" ht="10">
      <c r="B136" s="172"/>
      <c r="D136" s="158" t="s">
        <v>328</v>
      </c>
      <c r="E136" s="173" t="s">
        <v>1</v>
      </c>
      <c r="F136" s="174" t="s">
        <v>332</v>
      </c>
      <c r="H136" s="175">
        <v>1180</v>
      </c>
      <c r="I136" s="176"/>
      <c r="L136" s="172"/>
      <c r="M136" s="177"/>
      <c r="T136" s="178"/>
      <c r="AT136" s="173" t="s">
        <v>328</v>
      </c>
      <c r="AU136" s="173" t="s">
        <v>88</v>
      </c>
      <c r="AV136" s="14" t="s">
        <v>323</v>
      </c>
      <c r="AW136" s="14" t="s">
        <v>31</v>
      </c>
      <c r="AX136" s="14" t="s">
        <v>83</v>
      </c>
      <c r="AY136" s="173" t="s">
        <v>317</v>
      </c>
    </row>
    <row r="137" spans="2:65" s="1" customFormat="1" ht="24.15" customHeight="1">
      <c r="B137" s="142"/>
      <c r="C137" s="143" t="s">
        <v>88</v>
      </c>
      <c r="D137" s="143" t="s">
        <v>319</v>
      </c>
      <c r="E137" s="144" t="s">
        <v>518</v>
      </c>
      <c r="F137" s="145" t="s">
        <v>519</v>
      </c>
      <c r="G137" s="146" t="s">
        <v>444</v>
      </c>
      <c r="H137" s="147">
        <v>830</v>
      </c>
      <c r="I137" s="148"/>
      <c r="J137" s="149">
        <f>ROUND(I137*H137,2)</f>
        <v>0</v>
      </c>
      <c r="K137" s="150"/>
      <c r="L137" s="31"/>
      <c r="M137" s="151" t="s">
        <v>1</v>
      </c>
      <c r="N137" s="152" t="s">
        <v>42</v>
      </c>
      <c r="P137" s="153">
        <f>O137*H137</f>
        <v>0</v>
      </c>
      <c r="Q137" s="153">
        <v>0</v>
      </c>
      <c r="R137" s="153">
        <f>Q137*H137</f>
        <v>0</v>
      </c>
      <c r="S137" s="153">
        <v>0.5</v>
      </c>
      <c r="T137" s="154">
        <f>S137*H137</f>
        <v>415</v>
      </c>
      <c r="AR137" s="155" t="s">
        <v>323</v>
      </c>
      <c r="AT137" s="155" t="s">
        <v>319</v>
      </c>
      <c r="AU137" s="155" t="s">
        <v>88</v>
      </c>
      <c r="AY137" s="16" t="s">
        <v>317</v>
      </c>
      <c r="BE137" s="156">
        <f>IF(N137="základná",J137,0)</f>
        <v>0</v>
      </c>
      <c r="BF137" s="156">
        <f>IF(N137="znížená",J137,0)</f>
        <v>0</v>
      </c>
      <c r="BG137" s="156">
        <f>IF(N137="zákl. prenesená",J137,0)</f>
        <v>0</v>
      </c>
      <c r="BH137" s="156">
        <f>IF(N137="zníž. prenesená",J137,0)</f>
        <v>0</v>
      </c>
      <c r="BI137" s="156">
        <f>IF(N137="nulová",J137,0)</f>
        <v>0</v>
      </c>
      <c r="BJ137" s="16" t="s">
        <v>88</v>
      </c>
      <c r="BK137" s="156">
        <f>ROUND(I137*H137,2)</f>
        <v>0</v>
      </c>
      <c r="BL137" s="16" t="s">
        <v>323</v>
      </c>
      <c r="BM137" s="155" t="s">
        <v>520</v>
      </c>
    </row>
    <row r="138" spans="2:65" s="12" customFormat="1" ht="10">
      <c r="B138" s="157"/>
      <c r="D138" s="158" t="s">
        <v>328</v>
      </c>
      <c r="E138" s="159" t="s">
        <v>1</v>
      </c>
      <c r="F138" s="160" t="s">
        <v>521</v>
      </c>
      <c r="H138" s="161">
        <v>830</v>
      </c>
      <c r="I138" s="162"/>
      <c r="L138" s="157"/>
      <c r="M138" s="163"/>
      <c r="T138" s="164"/>
      <c r="AT138" s="159" t="s">
        <v>328</v>
      </c>
      <c r="AU138" s="159" t="s">
        <v>88</v>
      </c>
      <c r="AV138" s="12" t="s">
        <v>88</v>
      </c>
      <c r="AW138" s="12" t="s">
        <v>31</v>
      </c>
      <c r="AX138" s="12" t="s">
        <v>76</v>
      </c>
      <c r="AY138" s="159" t="s">
        <v>317</v>
      </c>
    </row>
    <row r="139" spans="2:65" s="13" customFormat="1" ht="10">
      <c r="B139" s="165"/>
      <c r="D139" s="158" t="s">
        <v>328</v>
      </c>
      <c r="E139" s="166" t="s">
        <v>1</v>
      </c>
      <c r="F139" s="167" t="s">
        <v>331</v>
      </c>
      <c r="H139" s="168">
        <v>830</v>
      </c>
      <c r="I139" s="169"/>
      <c r="L139" s="165"/>
      <c r="M139" s="170"/>
      <c r="T139" s="171"/>
      <c r="AT139" s="166" t="s">
        <v>328</v>
      </c>
      <c r="AU139" s="166" t="s">
        <v>88</v>
      </c>
      <c r="AV139" s="13" t="s">
        <v>92</v>
      </c>
      <c r="AW139" s="13" t="s">
        <v>31</v>
      </c>
      <c r="AX139" s="13" t="s">
        <v>76</v>
      </c>
      <c r="AY139" s="166" t="s">
        <v>317</v>
      </c>
    </row>
    <row r="140" spans="2:65" s="14" customFormat="1" ht="10">
      <c r="B140" s="172"/>
      <c r="D140" s="158" t="s">
        <v>328</v>
      </c>
      <c r="E140" s="173" t="s">
        <v>1</v>
      </c>
      <c r="F140" s="174" t="s">
        <v>332</v>
      </c>
      <c r="H140" s="175">
        <v>830</v>
      </c>
      <c r="I140" s="176"/>
      <c r="L140" s="172"/>
      <c r="M140" s="177"/>
      <c r="T140" s="178"/>
      <c r="AT140" s="173" t="s">
        <v>328</v>
      </c>
      <c r="AU140" s="173" t="s">
        <v>88</v>
      </c>
      <c r="AV140" s="14" t="s">
        <v>323</v>
      </c>
      <c r="AW140" s="14" t="s">
        <v>31</v>
      </c>
      <c r="AX140" s="14" t="s">
        <v>83</v>
      </c>
      <c r="AY140" s="173" t="s">
        <v>317</v>
      </c>
    </row>
    <row r="141" spans="2:65" s="11" customFormat="1" ht="22.75" customHeight="1">
      <c r="B141" s="130"/>
      <c r="D141" s="131" t="s">
        <v>75</v>
      </c>
      <c r="E141" s="140" t="s">
        <v>356</v>
      </c>
      <c r="F141" s="140" t="s">
        <v>522</v>
      </c>
      <c r="I141" s="133"/>
      <c r="J141" s="141">
        <f>BK141</f>
        <v>0</v>
      </c>
      <c r="L141" s="130"/>
      <c r="M141" s="135"/>
      <c r="P141" s="136">
        <f>SUM(P142:P143)</f>
        <v>0</v>
      </c>
      <c r="R141" s="136">
        <f>SUM(R142:R143)</f>
        <v>0</v>
      </c>
      <c r="T141" s="137">
        <f>SUM(T142:T143)</f>
        <v>6.1640000000000006</v>
      </c>
      <c r="AR141" s="131" t="s">
        <v>83</v>
      </c>
      <c r="AT141" s="138" t="s">
        <v>75</v>
      </c>
      <c r="AU141" s="138" t="s">
        <v>83</v>
      </c>
      <c r="AY141" s="131" t="s">
        <v>317</v>
      </c>
      <c r="BK141" s="139">
        <f>SUM(BK142:BK143)</f>
        <v>0</v>
      </c>
    </row>
    <row r="142" spans="2:65" s="1" customFormat="1" ht="16.5" customHeight="1">
      <c r="B142" s="142"/>
      <c r="C142" s="143" t="s">
        <v>92</v>
      </c>
      <c r="D142" s="143" t="s">
        <v>319</v>
      </c>
      <c r="E142" s="144" t="s">
        <v>523</v>
      </c>
      <c r="F142" s="145" t="s">
        <v>524</v>
      </c>
      <c r="G142" s="146" t="s">
        <v>484</v>
      </c>
      <c r="H142" s="147">
        <v>18</v>
      </c>
      <c r="I142" s="148"/>
      <c r="J142" s="149">
        <f>ROUND(I142*H142,2)</f>
        <v>0</v>
      </c>
      <c r="K142" s="150"/>
      <c r="L142" s="31"/>
      <c r="M142" s="151" t="s">
        <v>1</v>
      </c>
      <c r="N142" s="152" t="s">
        <v>42</v>
      </c>
      <c r="P142" s="153">
        <f>O142*H142</f>
        <v>0</v>
      </c>
      <c r="Q142" s="153">
        <v>0</v>
      </c>
      <c r="R142" s="153">
        <f>Q142*H142</f>
        <v>0</v>
      </c>
      <c r="S142" s="153">
        <v>4.5999999999999999E-2</v>
      </c>
      <c r="T142" s="154">
        <f>S142*H142</f>
        <v>0.82799999999999996</v>
      </c>
      <c r="AR142" s="155" t="s">
        <v>323</v>
      </c>
      <c r="AT142" s="155" t="s">
        <v>319</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323</v>
      </c>
      <c r="BM142" s="155" t="s">
        <v>525</v>
      </c>
    </row>
    <row r="143" spans="2:65" s="1" customFormat="1" ht="16.5" customHeight="1">
      <c r="B143" s="142"/>
      <c r="C143" s="143" t="s">
        <v>323</v>
      </c>
      <c r="D143" s="143" t="s">
        <v>319</v>
      </c>
      <c r="E143" s="144" t="s">
        <v>526</v>
      </c>
      <c r="F143" s="145" t="s">
        <v>527</v>
      </c>
      <c r="G143" s="146" t="s">
        <v>484</v>
      </c>
      <c r="H143" s="147">
        <v>116</v>
      </c>
      <c r="I143" s="148"/>
      <c r="J143" s="149">
        <f>ROUND(I143*H143,2)</f>
        <v>0</v>
      </c>
      <c r="K143" s="150"/>
      <c r="L143" s="31"/>
      <c r="M143" s="151" t="s">
        <v>1</v>
      </c>
      <c r="N143" s="152" t="s">
        <v>42</v>
      </c>
      <c r="P143" s="153">
        <f>O143*H143</f>
        <v>0</v>
      </c>
      <c r="Q143" s="153">
        <v>0</v>
      </c>
      <c r="R143" s="153">
        <f>Q143*H143</f>
        <v>0</v>
      </c>
      <c r="S143" s="153">
        <v>4.5999999999999999E-2</v>
      </c>
      <c r="T143" s="154">
        <f>S143*H143</f>
        <v>5.3360000000000003</v>
      </c>
      <c r="AR143" s="155" t="s">
        <v>323</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323</v>
      </c>
      <c r="BM143" s="155" t="s">
        <v>528</v>
      </c>
    </row>
    <row r="144" spans="2:65" s="11" customFormat="1" ht="22.75" customHeight="1">
      <c r="B144" s="130"/>
      <c r="D144" s="131" t="s">
        <v>75</v>
      </c>
      <c r="E144" s="140" t="s">
        <v>361</v>
      </c>
      <c r="F144" s="140" t="s">
        <v>487</v>
      </c>
      <c r="I144" s="133"/>
      <c r="J144" s="141">
        <f>BK144</f>
        <v>0</v>
      </c>
      <c r="L144" s="130"/>
      <c r="M144" s="135"/>
      <c r="P144" s="136">
        <f>SUM(P145:P159)</f>
        <v>0</v>
      </c>
      <c r="R144" s="136">
        <f>SUM(R145:R159)</f>
        <v>0.3075</v>
      </c>
      <c r="T144" s="137">
        <f>SUM(T145:T159)</f>
        <v>105</v>
      </c>
      <c r="AR144" s="131" t="s">
        <v>83</v>
      </c>
      <c r="AT144" s="138" t="s">
        <v>75</v>
      </c>
      <c r="AU144" s="138" t="s">
        <v>83</v>
      </c>
      <c r="AY144" s="131" t="s">
        <v>317</v>
      </c>
      <c r="BK144" s="139">
        <f>SUM(BK145:BK159)</f>
        <v>0</v>
      </c>
    </row>
    <row r="145" spans="2:65" s="1" customFormat="1" ht="21.75" customHeight="1">
      <c r="B145" s="142"/>
      <c r="C145" s="143" t="s">
        <v>341</v>
      </c>
      <c r="D145" s="143" t="s">
        <v>319</v>
      </c>
      <c r="E145" s="144" t="s">
        <v>529</v>
      </c>
      <c r="F145" s="145" t="s">
        <v>530</v>
      </c>
      <c r="G145" s="146" t="s">
        <v>439</v>
      </c>
      <c r="H145" s="147">
        <v>1116.164</v>
      </c>
      <c r="I145" s="148"/>
      <c r="J145" s="149">
        <f>ROUND(I145*H145,2)</f>
        <v>0</v>
      </c>
      <c r="K145" s="150"/>
      <c r="L145" s="31"/>
      <c r="M145" s="151" t="s">
        <v>1</v>
      </c>
      <c r="N145" s="152" t="s">
        <v>42</v>
      </c>
      <c r="P145" s="153">
        <f>O145*H145</f>
        <v>0</v>
      </c>
      <c r="Q145" s="153">
        <v>0</v>
      </c>
      <c r="R145" s="153">
        <f>Q145*H145</f>
        <v>0</v>
      </c>
      <c r="S145" s="153">
        <v>0</v>
      </c>
      <c r="T145" s="154">
        <f>S145*H145</f>
        <v>0</v>
      </c>
      <c r="AR145" s="155" t="s">
        <v>323</v>
      </c>
      <c r="AT145" s="155" t="s">
        <v>319</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323</v>
      </c>
      <c r="BM145" s="155" t="s">
        <v>531</v>
      </c>
    </row>
    <row r="146" spans="2:65" s="1" customFormat="1" ht="24.15" customHeight="1">
      <c r="B146" s="142"/>
      <c r="C146" s="143" t="s">
        <v>346</v>
      </c>
      <c r="D146" s="143" t="s">
        <v>319</v>
      </c>
      <c r="E146" s="144" t="s">
        <v>532</v>
      </c>
      <c r="F146" s="145" t="s">
        <v>533</v>
      </c>
      <c r="G146" s="146" t="s">
        <v>439</v>
      </c>
      <c r="H146" s="147">
        <v>21207.116000000002</v>
      </c>
      <c r="I146" s="148"/>
      <c r="J146" s="149">
        <f>ROUND(I146*H146,2)</f>
        <v>0</v>
      </c>
      <c r="K146" s="150"/>
      <c r="L146" s="31"/>
      <c r="M146" s="151" t="s">
        <v>1</v>
      </c>
      <c r="N146" s="152" t="s">
        <v>42</v>
      </c>
      <c r="P146" s="153">
        <f>O146*H146</f>
        <v>0</v>
      </c>
      <c r="Q146" s="153">
        <v>0</v>
      </c>
      <c r="R146" s="153">
        <f>Q146*H146</f>
        <v>0</v>
      </c>
      <c r="S146" s="153">
        <v>0</v>
      </c>
      <c r="T146" s="154">
        <f>S146*H146</f>
        <v>0</v>
      </c>
      <c r="AR146" s="155" t="s">
        <v>323</v>
      </c>
      <c r="AT146" s="155" t="s">
        <v>319</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323</v>
      </c>
      <c r="BM146" s="155" t="s">
        <v>534</v>
      </c>
    </row>
    <row r="147" spans="2:65" s="12" customFormat="1" ht="10">
      <c r="B147" s="157"/>
      <c r="D147" s="158" t="s">
        <v>328</v>
      </c>
      <c r="F147" s="160" t="s">
        <v>535</v>
      </c>
      <c r="H147" s="161">
        <v>21207.116000000002</v>
      </c>
      <c r="I147" s="162"/>
      <c r="L147" s="157"/>
      <c r="M147" s="163"/>
      <c r="T147" s="164"/>
      <c r="AT147" s="159" t="s">
        <v>328</v>
      </c>
      <c r="AU147" s="159" t="s">
        <v>88</v>
      </c>
      <c r="AV147" s="12" t="s">
        <v>88</v>
      </c>
      <c r="AW147" s="12" t="s">
        <v>3</v>
      </c>
      <c r="AX147" s="12" t="s">
        <v>83</v>
      </c>
      <c r="AY147" s="159" t="s">
        <v>317</v>
      </c>
    </row>
    <row r="148" spans="2:65" s="1" customFormat="1" ht="24.15" customHeight="1">
      <c r="B148" s="142"/>
      <c r="C148" s="143" t="s">
        <v>351</v>
      </c>
      <c r="D148" s="143" t="s">
        <v>319</v>
      </c>
      <c r="E148" s="144" t="s">
        <v>536</v>
      </c>
      <c r="F148" s="145" t="s">
        <v>537</v>
      </c>
      <c r="G148" s="146" t="s">
        <v>439</v>
      </c>
      <c r="H148" s="147">
        <v>1116.164</v>
      </c>
      <c r="I148" s="148"/>
      <c r="J148" s="149">
        <f>ROUND(I148*H148,2)</f>
        <v>0</v>
      </c>
      <c r="K148" s="150"/>
      <c r="L148" s="31"/>
      <c r="M148" s="151" t="s">
        <v>1</v>
      </c>
      <c r="N148" s="152" t="s">
        <v>42</v>
      </c>
      <c r="P148" s="153">
        <f>O148*H148</f>
        <v>0</v>
      </c>
      <c r="Q148" s="153">
        <v>0</v>
      </c>
      <c r="R148" s="153">
        <f>Q148*H148</f>
        <v>0</v>
      </c>
      <c r="S148" s="153">
        <v>0</v>
      </c>
      <c r="T148" s="154">
        <f>S148*H148</f>
        <v>0</v>
      </c>
      <c r="AR148" s="155" t="s">
        <v>323</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323</v>
      </c>
      <c r="BM148" s="155" t="s">
        <v>538</v>
      </c>
    </row>
    <row r="149" spans="2:65" s="1" customFormat="1" ht="24.15" customHeight="1">
      <c r="B149" s="142"/>
      <c r="C149" s="143" t="s">
        <v>356</v>
      </c>
      <c r="D149" s="143" t="s">
        <v>319</v>
      </c>
      <c r="E149" s="144" t="s">
        <v>539</v>
      </c>
      <c r="F149" s="145" t="s">
        <v>540</v>
      </c>
      <c r="G149" s="146" t="s">
        <v>439</v>
      </c>
      <c r="H149" s="147">
        <v>735</v>
      </c>
      <c r="I149" s="148"/>
      <c r="J149" s="149">
        <f>ROUND(I149*H149,2)</f>
        <v>0</v>
      </c>
      <c r="K149" s="150"/>
      <c r="L149" s="31"/>
      <c r="M149" s="151" t="s">
        <v>1</v>
      </c>
      <c r="N149" s="152" t="s">
        <v>42</v>
      </c>
      <c r="P149" s="153">
        <f>O149*H149</f>
        <v>0</v>
      </c>
      <c r="Q149" s="153">
        <v>0</v>
      </c>
      <c r="R149" s="153">
        <f>Q149*H149</f>
        <v>0</v>
      </c>
      <c r="S149" s="153">
        <v>0</v>
      </c>
      <c r="T149" s="154">
        <f>S149*H149</f>
        <v>0</v>
      </c>
      <c r="AR149" s="155" t="s">
        <v>323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541</v>
      </c>
    </row>
    <row r="150" spans="2:65" s="12" customFormat="1" ht="10">
      <c r="B150" s="157"/>
      <c r="D150" s="158" t="s">
        <v>328</v>
      </c>
      <c r="E150" s="159" t="s">
        <v>1</v>
      </c>
      <c r="F150" s="160" t="s">
        <v>542</v>
      </c>
      <c r="H150" s="161">
        <v>735</v>
      </c>
      <c r="I150" s="162"/>
      <c r="L150" s="157"/>
      <c r="M150" s="163"/>
      <c r="T150" s="164"/>
      <c r="AT150" s="159" t="s">
        <v>328</v>
      </c>
      <c r="AU150" s="159" t="s">
        <v>88</v>
      </c>
      <c r="AV150" s="12" t="s">
        <v>88</v>
      </c>
      <c r="AW150" s="12" t="s">
        <v>31</v>
      </c>
      <c r="AX150" s="12" t="s">
        <v>76</v>
      </c>
      <c r="AY150" s="159" t="s">
        <v>317</v>
      </c>
    </row>
    <row r="151" spans="2:65" s="13" customFormat="1" ht="10">
      <c r="B151" s="165"/>
      <c r="D151" s="158" t="s">
        <v>328</v>
      </c>
      <c r="E151" s="166" t="s">
        <v>1</v>
      </c>
      <c r="F151" s="167" t="s">
        <v>331</v>
      </c>
      <c r="H151" s="168">
        <v>735</v>
      </c>
      <c r="I151" s="169"/>
      <c r="L151" s="165"/>
      <c r="M151" s="170"/>
      <c r="T151" s="171"/>
      <c r="AT151" s="166" t="s">
        <v>328</v>
      </c>
      <c r="AU151" s="166" t="s">
        <v>88</v>
      </c>
      <c r="AV151" s="13" t="s">
        <v>92</v>
      </c>
      <c r="AW151" s="13" t="s">
        <v>31</v>
      </c>
      <c r="AX151" s="13" t="s">
        <v>76</v>
      </c>
      <c r="AY151" s="166" t="s">
        <v>317</v>
      </c>
    </row>
    <row r="152" spans="2:65" s="14" customFormat="1" ht="10">
      <c r="B152" s="172"/>
      <c r="D152" s="158" t="s">
        <v>328</v>
      </c>
      <c r="E152" s="173" t="s">
        <v>1</v>
      </c>
      <c r="F152" s="174" t="s">
        <v>332</v>
      </c>
      <c r="H152" s="175">
        <v>735</v>
      </c>
      <c r="I152" s="176"/>
      <c r="L152" s="172"/>
      <c r="M152" s="177"/>
      <c r="T152" s="178"/>
      <c r="AT152" s="173" t="s">
        <v>328</v>
      </c>
      <c r="AU152" s="173" t="s">
        <v>88</v>
      </c>
      <c r="AV152" s="14" t="s">
        <v>323</v>
      </c>
      <c r="AW152" s="14" t="s">
        <v>31</v>
      </c>
      <c r="AX152" s="14" t="s">
        <v>83</v>
      </c>
      <c r="AY152" s="173" t="s">
        <v>317</v>
      </c>
    </row>
    <row r="153" spans="2:65" s="1" customFormat="1" ht="24.15" customHeight="1">
      <c r="B153" s="142"/>
      <c r="C153" s="143" t="s">
        <v>361</v>
      </c>
      <c r="D153" s="143" t="s">
        <v>319</v>
      </c>
      <c r="E153" s="144" t="s">
        <v>543</v>
      </c>
      <c r="F153" s="145" t="s">
        <v>544</v>
      </c>
      <c r="G153" s="146" t="s">
        <v>439</v>
      </c>
      <c r="H153" s="147">
        <v>415</v>
      </c>
      <c r="I153" s="148"/>
      <c r="J153" s="149">
        <f>ROUND(I153*H153,2)</f>
        <v>0</v>
      </c>
      <c r="K153" s="150"/>
      <c r="L153" s="31"/>
      <c r="M153" s="151" t="s">
        <v>1</v>
      </c>
      <c r="N153" s="152" t="s">
        <v>42</v>
      </c>
      <c r="P153" s="153">
        <f>O153*H153</f>
        <v>0</v>
      </c>
      <c r="Q153" s="153">
        <v>0</v>
      </c>
      <c r="R153" s="153">
        <f>Q153*H153</f>
        <v>0</v>
      </c>
      <c r="S153" s="153">
        <v>0</v>
      </c>
      <c r="T153" s="154">
        <f>S153*H153</f>
        <v>0</v>
      </c>
      <c r="AR153" s="155" t="s">
        <v>323</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323</v>
      </c>
      <c r="BM153" s="155" t="s">
        <v>545</v>
      </c>
    </row>
    <row r="154" spans="2:65" s="1" customFormat="1" ht="24.15" customHeight="1">
      <c r="B154" s="142"/>
      <c r="C154" s="143" t="s">
        <v>366</v>
      </c>
      <c r="D154" s="143" t="s">
        <v>319</v>
      </c>
      <c r="E154" s="144" t="s">
        <v>546</v>
      </c>
      <c r="F154" s="145" t="s">
        <v>547</v>
      </c>
      <c r="G154" s="146" t="s">
        <v>439</v>
      </c>
      <c r="H154" s="147">
        <v>1116.164</v>
      </c>
      <c r="I154" s="148"/>
      <c r="J154" s="149">
        <f>ROUND(I154*H154,2)</f>
        <v>0</v>
      </c>
      <c r="K154" s="150"/>
      <c r="L154" s="31"/>
      <c r="M154" s="151" t="s">
        <v>1</v>
      </c>
      <c r="N154" s="152" t="s">
        <v>42</v>
      </c>
      <c r="P154" s="153">
        <f>O154*H154</f>
        <v>0</v>
      </c>
      <c r="Q154" s="153">
        <v>0</v>
      </c>
      <c r="R154" s="153">
        <f>Q154*H154</f>
        <v>0</v>
      </c>
      <c r="S154" s="153">
        <v>0</v>
      </c>
      <c r="T154" s="154">
        <f>S154*H154</f>
        <v>0</v>
      </c>
      <c r="AR154" s="155" t="s">
        <v>323</v>
      </c>
      <c r="AT154" s="155" t="s">
        <v>319</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323</v>
      </c>
      <c r="BM154" s="155" t="s">
        <v>548</v>
      </c>
    </row>
    <row r="155" spans="2:65" s="1" customFormat="1" ht="33" customHeight="1">
      <c r="B155" s="142"/>
      <c r="C155" s="143" t="s">
        <v>371</v>
      </c>
      <c r="D155" s="143" t="s">
        <v>319</v>
      </c>
      <c r="E155" s="144" t="s">
        <v>549</v>
      </c>
      <c r="F155" s="145" t="s">
        <v>550</v>
      </c>
      <c r="G155" s="146" t="s">
        <v>439</v>
      </c>
      <c r="H155" s="147">
        <v>1116.164</v>
      </c>
      <c r="I155" s="148"/>
      <c r="J155" s="149">
        <f>ROUND(I155*H155,2)</f>
        <v>0</v>
      </c>
      <c r="K155" s="150"/>
      <c r="L155" s="31"/>
      <c r="M155" s="151" t="s">
        <v>1</v>
      </c>
      <c r="N155" s="152" t="s">
        <v>42</v>
      </c>
      <c r="P155" s="153">
        <f>O155*H155</f>
        <v>0</v>
      </c>
      <c r="Q155" s="153">
        <v>0</v>
      </c>
      <c r="R155" s="153">
        <f>Q155*H155</f>
        <v>0</v>
      </c>
      <c r="S155" s="153">
        <v>0</v>
      </c>
      <c r="T155" s="154">
        <f>S155*H155</f>
        <v>0</v>
      </c>
      <c r="AR155" s="155" t="s">
        <v>323</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323</v>
      </c>
      <c r="BM155" s="155" t="s">
        <v>551</v>
      </c>
    </row>
    <row r="156" spans="2:65" s="1" customFormat="1" ht="24.15" customHeight="1">
      <c r="B156" s="142"/>
      <c r="C156" s="143" t="s">
        <v>376</v>
      </c>
      <c r="D156" s="143" t="s">
        <v>319</v>
      </c>
      <c r="E156" s="144" t="s">
        <v>552</v>
      </c>
      <c r="F156" s="145" t="s">
        <v>553</v>
      </c>
      <c r="G156" s="146" t="s">
        <v>322</v>
      </c>
      <c r="H156" s="147">
        <v>250</v>
      </c>
      <c r="I156" s="148"/>
      <c r="J156" s="149">
        <f>ROUND(I156*H156,2)</f>
        <v>0</v>
      </c>
      <c r="K156" s="150"/>
      <c r="L156" s="31"/>
      <c r="M156" s="151" t="s">
        <v>1</v>
      </c>
      <c r="N156" s="152" t="s">
        <v>42</v>
      </c>
      <c r="P156" s="153">
        <f>O156*H156</f>
        <v>0</v>
      </c>
      <c r="Q156" s="153">
        <v>1.23E-3</v>
      </c>
      <c r="R156" s="153">
        <f>Q156*H156</f>
        <v>0.3075</v>
      </c>
      <c r="S156" s="153">
        <v>0.42</v>
      </c>
      <c r="T156" s="154">
        <f>S156*H156</f>
        <v>105</v>
      </c>
      <c r="AR156" s="155" t="s">
        <v>323</v>
      </c>
      <c r="AT156" s="155" t="s">
        <v>319</v>
      </c>
      <c r="AU156" s="155" t="s">
        <v>88</v>
      </c>
      <c r="AY156" s="16" t="s">
        <v>317</v>
      </c>
      <c r="BE156" s="156">
        <f>IF(N156="základná",J156,0)</f>
        <v>0</v>
      </c>
      <c r="BF156" s="156">
        <f>IF(N156="znížená",J156,0)</f>
        <v>0</v>
      </c>
      <c r="BG156" s="156">
        <f>IF(N156="zákl. prenesená",J156,0)</f>
        <v>0</v>
      </c>
      <c r="BH156" s="156">
        <f>IF(N156="zníž. prenesená",J156,0)</f>
        <v>0</v>
      </c>
      <c r="BI156" s="156">
        <f>IF(N156="nulová",J156,0)</f>
        <v>0</v>
      </c>
      <c r="BJ156" s="16" t="s">
        <v>88</v>
      </c>
      <c r="BK156" s="156">
        <f>ROUND(I156*H156,2)</f>
        <v>0</v>
      </c>
      <c r="BL156" s="16" t="s">
        <v>323</v>
      </c>
      <c r="BM156" s="155" t="s">
        <v>554</v>
      </c>
    </row>
    <row r="157" spans="2:65" s="12" customFormat="1" ht="10">
      <c r="B157" s="157"/>
      <c r="D157" s="158" t="s">
        <v>328</v>
      </c>
      <c r="E157" s="159" t="s">
        <v>1</v>
      </c>
      <c r="F157" s="160" t="s">
        <v>555</v>
      </c>
      <c r="H157" s="161">
        <v>250</v>
      </c>
      <c r="I157" s="162"/>
      <c r="L157" s="157"/>
      <c r="M157" s="163"/>
      <c r="T157" s="164"/>
      <c r="AT157" s="159" t="s">
        <v>328</v>
      </c>
      <c r="AU157" s="159" t="s">
        <v>88</v>
      </c>
      <c r="AV157" s="12" t="s">
        <v>88</v>
      </c>
      <c r="AW157" s="12" t="s">
        <v>31</v>
      </c>
      <c r="AX157" s="12" t="s">
        <v>76</v>
      </c>
      <c r="AY157" s="159" t="s">
        <v>317</v>
      </c>
    </row>
    <row r="158" spans="2:65" s="13" customFormat="1" ht="10">
      <c r="B158" s="165"/>
      <c r="D158" s="158" t="s">
        <v>328</v>
      </c>
      <c r="E158" s="166" t="s">
        <v>1</v>
      </c>
      <c r="F158" s="167" t="s">
        <v>331</v>
      </c>
      <c r="H158" s="168">
        <v>250</v>
      </c>
      <c r="I158" s="169"/>
      <c r="L158" s="165"/>
      <c r="M158" s="170"/>
      <c r="T158" s="171"/>
      <c r="AT158" s="166" t="s">
        <v>328</v>
      </c>
      <c r="AU158" s="166" t="s">
        <v>88</v>
      </c>
      <c r="AV158" s="13" t="s">
        <v>92</v>
      </c>
      <c r="AW158" s="13" t="s">
        <v>31</v>
      </c>
      <c r="AX158" s="13" t="s">
        <v>76</v>
      </c>
      <c r="AY158" s="166" t="s">
        <v>317</v>
      </c>
    </row>
    <row r="159" spans="2:65" s="14" customFormat="1" ht="10">
      <c r="B159" s="172"/>
      <c r="D159" s="158" t="s">
        <v>328</v>
      </c>
      <c r="E159" s="173" t="s">
        <v>1</v>
      </c>
      <c r="F159" s="174" t="s">
        <v>332</v>
      </c>
      <c r="H159" s="175">
        <v>250</v>
      </c>
      <c r="I159" s="176"/>
      <c r="L159" s="172"/>
      <c r="M159" s="177"/>
      <c r="T159" s="178"/>
      <c r="AT159" s="173" t="s">
        <v>328</v>
      </c>
      <c r="AU159" s="173" t="s">
        <v>88</v>
      </c>
      <c r="AV159" s="14" t="s">
        <v>323</v>
      </c>
      <c r="AW159" s="14" t="s">
        <v>31</v>
      </c>
      <c r="AX159" s="14" t="s">
        <v>83</v>
      </c>
      <c r="AY159" s="173" t="s">
        <v>317</v>
      </c>
    </row>
    <row r="160" spans="2:65" s="11" customFormat="1" ht="25.9" customHeight="1">
      <c r="B160" s="130"/>
      <c r="D160" s="131" t="s">
        <v>75</v>
      </c>
      <c r="E160" s="132" t="s">
        <v>454</v>
      </c>
      <c r="F160" s="132" t="s">
        <v>556</v>
      </c>
      <c r="I160" s="133"/>
      <c r="J160" s="134">
        <f>BK160</f>
        <v>0</v>
      </c>
      <c r="L160" s="130"/>
      <c r="M160" s="135"/>
      <c r="P160" s="136">
        <f>P161</f>
        <v>0</v>
      </c>
      <c r="R160" s="136">
        <f>R161</f>
        <v>0</v>
      </c>
      <c r="T160" s="137">
        <f>T161</f>
        <v>0.70105200000000001</v>
      </c>
      <c r="AR160" s="131" t="s">
        <v>92</v>
      </c>
      <c r="AT160" s="138" t="s">
        <v>75</v>
      </c>
      <c r="AU160" s="138" t="s">
        <v>76</v>
      </c>
      <c r="AY160" s="131" t="s">
        <v>317</v>
      </c>
      <c r="BK160" s="139">
        <f>BK161</f>
        <v>0</v>
      </c>
    </row>
    <row r="161" spans="2:65" s="11" customFormat="1" ht="22.75" customHeight="1">
      <c r="B161" s="130"/>
      <c r="D161" s="131" t="s">
        <v>75</v>
      </c>
      <c r="E161" s="140" t="s">
        <v>557</v>
      </c>
      <c r="F161" s="140" t="s">
        <v>558</v>
      </c>
      <c r="I161" s="133"/>
      <c r="J161" s="141">
        <f>BK161</f>
        <v>0</v>
      </c>
      <c r="L161" s="130"/>
      <c r="M161" s="135"/>
      <c r="P161" s="136">
        <f>P162</f>
        <v>0</v>
      </c>
      <c r="R161" s="136">
        <f>R162</f>
        <v>0</v>
      </c>
      <c r="T161" s="137">
        <f>T162</f>
        <v>0.70105200000000001</v>
      </c>
      <c r="AR161" s="131" t="s">
        <v>92</v>
      </c>
      <c r="AT161" s="138" t="s">
        <v>75</v>
      </c>
      <c r="AU161" s="138" t="s">
        <v>83</v>
      </c>
      <c r="AY161" s="131" t="s">
        <v>317</v>
      </c>
      <c r="BK161" s="139">
        <f>BK162</f>
        <v>0</v>
      </c>
    </row>
    <row r="162" spans="2:65" s="1" customFormat="1" ht="16.5" customHeight="1">
      <c r="B162" s="142"/>
      <c r="C162" s="143" t="s">
        <v>381</v>
      </c>
      <c r="D162" s="143" t="s">
        <v>319</v>
      </c>
      <c r="E162" s="144" t="s">
        <v>559</v>
      </c>
      <c r="F162" s="145" t="s">
        <v>560</v>
      </c>
      <c r="G162" s="146" t="s">
        <v>484</v>
      </c>
      <c r="H162" s="147">
        <v>135.6</v>
      </c>
      <c r="I162" s="148"/>
      <c r="J162" s="149">
        <f>ROUND(I162*H162,2)</f>
        <v>0</v>
      </c>
      <c r="K162" s="150"/>
      <c r="L162" s="31"/>
      <c r="M162" s="190" t="s">
        <v>1</v>
      </c>
      <c r="N162" s="191" t="s">
        <v>42</v>
      </c>
      <c r="O162" s="192"/>
      <c r="P162" s="193">
        <f>O162*H162</f>
        <v>0</v>
      </c>
      <c r="Q162" s="193">
        <v>0</v>
      </c>
      <c r="R162" s="193">
        <f>Q162*H162</f>
        <v>0</v>
      </c>
      <c r="S162" s="193">
        <v>5.1700000000000001E-3</v>
      </c>
      <c r="T162" s="194">
        <f>S162*H162</f>
        <v>0.70105200000000001</v>
      </c>
      <c r="AR162" s="155" t="s">
        <v>561</v>
      </c>
      <c r="AT162" s="155" t="s">
        <v>319</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561</v>
      </c>
      <c r="BM162" s="155" t="s">
        <v>562</v>
      </c>
    </row>
    <row r="163" spans="2:65" s="1" customFormat="1" ht="7" customHeight="1">
      <c r="B163" s="46"/>
      <c r="C163" s="47"/>
      <c r="D163" s="47"/>
      <c r="E163" s="47"/>
      <c r="F163" s="47"/>
      <c r="G163" s="47"/>
      <c r="H163" s="47"/>
      <c r="I163" s="47"/>
      <c r="J163" s="47"/>
      <c r="K163" s="47"/>
      <c r="L163" s="31"/>
    </row>
  </sheetData>
  <autoFilter ref="C129:K162" xr:uid="{00000000-0009-0000-0000-000002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18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170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17596</v>
      </c>
      <c r="F9" s="263"/>
      <c r="G9" s="263"/>
      <c r="H9" s="263"/>
      <c r="L9" s="31"/>
    </row>
    <row r="10" spans="2:46" s="1" customFormat="1" ht="12" customHeight="1">
      <c r="B10" s="31"/>
      <c r="D10" s="26" t="s">
        <v>287</v>
      </c>
      <c r="L10" s="31"/>
    </row>
    <row r="11" spans="2:46" s="1" customFormat="1" ht="16.5" customHeight="1">
      <c r="B11" s="31"/>
      <c r="E11" s="243" t="s">
        <v>17719</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ROUND(J125,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ROUND((SUM(BE125:BE181)),  2)</f>
        <v>0</v>
      </c>
      <c r="G35" s="99"/>
      <c r="H35" s="99"/>
      <c r="I35" s="100">
        <v>0.2</v>
      </c>
      <c r="J35" s="98">
        <f>ROUND(((SUM(BE125:BE181))*I35),  2)</f>
        <v>0</v>
      </c>
      <c r="L35" s="31"/>
    </row>
    <row r="36" spans="2:12" s="1" customFormat="1" ht="14.4" customHeight="1">
      <c r="B36" s="31"/>
      <c r="E36" s="36" t="s">
        <v>42</v>
      </c>
      <c r="F36" s="98">
        <f>ROUND((SUM(BF125:BF181)),  2)</f>
        <v>0</v>
      </c>
      <c r="G36" s="99"/>
      <c r="H36" s="99"/>
      <c r="I36" s="100">
        <v>0.2</v>
      </c>
      <c r="J36" s="98">
        <f>ROUND(((SUM(BF125:BF181))*I36),  2)</f>
        <v>0</v>
      </c>
      <c r="L36" s="31"/>
    </row>
    <row r="37" spans="2:12" s="1" customFormat="1" ht="14.4" hidden="1" customHeight="1">
      <c r="B37" s="31"/>
      <c r="E37" s="26" t="s">
        <v>43</v>
      </c>
      <c r="F37" s="87">
        <f>ROUND((SUM(BG125:BG181)),  2)</f>
        <v>0</v>
      </c>
      <c r="I37" s="101">
        <v>0.2</v>
      </c>
      <c r="J37" s="87">
        <f>0</f>
        <v>0</v>
      </c>
      <c r="L37" s="31"/>
    </row>
    <row r="38" spans="2:12" s="1" customFormat="1" ht="14.4" hidden="1" customHeight="1">
      <c r="B38" s="31"/>
      <c r="E38" s="26" t="s">
        <v>44</v>
      </c>
      <c r="F38" s="87">
        <f>ROUND((SUM(BH125:BH181)),  2)</f>
        <v>0</v>
      </c>
      <c r="I38" s="101">
        <v>0.2</v>
      </c>
      <c r="J38" s="87">
        <f>0</f>
        <v>0</v>
      </c>
      <c r="L38" s="31"/>
    </row>
    <row r="39" spans="2:12" s="1" customFormat="1" ht="14.4" hidden="1" customHeight="1">
      <c r="B39" s="31"/>
      <c r="E39" s="36" t="s">
        <v>45</v>
      </c>
      <c r="F39" s="98">
        <f>ROUND((SUM(BI125:BI181)),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17596</v>
      </c>
      <c r="F87" s="263"/>
      <c r="G87" s="263"/>
      <c r="H87" s="263"/>
      <c r="L87" s="31"/>
    </row>
    <row r="88" spans="2:12" s="1" customFormat="1" ht="12" customHeight="1">
      <c r="B88" s="31"/>
      <c r="C88" s="26" t="s">
        <v>287</v>
      </c>
      <c r="L88" s="31"/>
    </row>
    <row r="89" spans="2:12" s="1" customFormat="1" ht="16.5" customHeight="1">
      <c r="B89" s="31"/>
      <c r="E89" s="243" t="str">
        <f>E11</f>
        <v>SO 07.2 - Trafostanica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J125</f>
        <v>0</v>
      </c>
      <c r="L98" s="31"/>
      <c r="AU98" s="16" t="s">
        <v>296</v>
      </c>
    </row>
    <row r="99" spans="2:47" s="8" customFormat="1" ht="25" customHeight="1">
      <c r="B99" s="113"/>
      <c r="D99" s="114" t="s">
        <v>512</v>
      </c>
      <c r="E99" s="115"/>
      <c r="F99" s="115"/>
      <c r="G99" s="115"/>
      <c r="H99" s="115"/>
      <c r="I99" s="115"/>
      <c r="J99" s="116">
        <f>J126</f>
        <v>0</v>
      </c>
      <c r="L99" s="113"/>
    </row>
    <row r="100" spans="2:47" s="9" customFormat="1" ht="19.899999999999999" customHeight="1">
      <c r="B100" s="117"/>
      <c r="D100" s="118" t="s">
        <v>17598</v>
      </c>
      <c r="E100" s="119"/>
      <c r="F100" s="119"/>
      <c r="G100" s="119"/>
      <c r="H100" s="119"/>
      <c r="I100" s="119"/>
      <c r="J100" s="120">
        <f>J127</f>
        <v>0</v>
      </c>
      <c r="L100" s="117"/>
    </row>
    <row r="101" spans="2:47" s="9" customFormat="1" ht="19.899999999999999" customHeight="1">
      <c r="B101" s="117"/>
      <c r="D101" s="118" t="s">
        <v>17599</v>
      </c>
      <c r="E101" s="119"/>
      <c r="F101" s="119"/>
      <c r="G101" s="119"/>
      <c r="H101" s="119"/>
      <c r="I101" s="119"/>
      <c r="J101" s="120">
        <f>J174</f>
        <v>0</v>
      </c>
      <c r="L101" s="117"/>
    </row>
    <row r="102" spans="2:47" s="9" customFormat="1" ht="19.899999999999999" customHeight="1">
      <c r="B102" s="117"/>
      <c r="D102" s="118" t="s">
        <v>9309</v>
      </c>
      <c r="E102" s="119"/>
      <c r="F102" s="119"/>
      <c r="G102" s="119"/>
      <c r="H102" s="119"/>
      <c r="I102" s="119"/>
      <c r="J102" s="120">
        <f>J177</f>
        <v>0</v>
      </c>
      <c r="L102" s="117"/>
    </row>
    <row r="103" spans="2:47" s="8" customFormat="1" ht="25" customHeight="1">
      <c r="B103" s="113"/>
      <c r="D103" s="114" t="s">
        <v>302</v>
      </c>
      <c r="E103" s="115"/>
      <c r="F103" s="115"/>
      <c r="G103" s="115"/>
      <c r="H103" s="115"/>
      <c r="I103" s="115"/>
      <c r="J103" s="116">
        <f>J180</f>
        <v>0</v>
      </c>
      <c r="L103" s="113"/>
    </row>
    <row r="104" spans="2:47" s="1" customFormat="1" ht="21.75" customHeight="1">
      <c r="B104" s="31"/>
      <c r="L104" s="31"/>
    </row>
    <row r="105" spans="2:47" s="1" customFormat="1" ht="7" customHeight="1">
      <c r="B105" s="46"/>
      <c r="C105" s="47"/>
      <c r="D105" s="47"/>
      <c r="E105" s="47"/>
      <c r="F105" s="47"/>
      <c r="G105" s="47"/>
      <c r="H105" s="47"/>
      <c r="I105" s="47"/>
      <c r="J105" s="47"/>
      <c r="K105" s="47"/>
      <c r="L105" s="31"/>
    </row>
    <row r="109" spans="2:47" s="1" customFormat="1" ht="7" customHeight="1">
      <c r="B109" s="48"/>
      <c r="C109" s="49"/>
      <c r="D109" s="49"/>
      <c r="E109" s="49"/>
      <c r="F109" s="49"/>
      <c r="G109" s="49"/>
      <c r="H109" s="49"/>
      <c r="I109" s="49"/>
      <c r="J109" s="49"/>
      <c r="K109" s="49"/>
      <c r="L109" s="31"/>
    </row>
    <row r="110" spans="2:47" s="1" customFormat="1" ht="25" customHeight="1">
      <c r="B110" s="31"/>
      <c r="C110" s="20" t="s">
        <v>303</v>
      </c>
      <c r="L110" s="31"/>
    </row>
    <row r="111" spans="2:47" s="1" customFormat="1" ht="7" customHeight="1">
      <c r="B111" s="31"/>
      <c r="L111" s="31"/>
    </row>
    <row r="112" spans="2:47" s="1" customFormat="1" ht="12" customHeight="1">
      <c r="B112" s="31"/>
      <c r="C112" s="26" t="s">
        <v>15</v>
      </c>
      <c r="L112" s="31"/>
    </row>
    <row r="113" spans="2:65" s="1" customFormat="1" ht="26.25" customHeight="1">
      <c r="B113" s="31"/>
      <c r="E113" s="261" t="str">
        <f>E7</f>
        <v>Dostavba a rekonštrukcia lôžkovej časti Nemocnice s poliklinikou v Spišskej Novej Vsi</v>
      </c>
      <c r="F113" s="262"/>
      <c r="G113" s="262"/>
      <c r="H113" s="262"/>
      <c r="L113" s="31"/>
    </row>
    <row r="114" spans="2:65" ht="12" customHeight="1">
      <c r="B114" s="19"/>
      <c r="C114" s="26" t="s">
        <v>285</v>
      </c>
      <c r="L114" s="19"/>
    </row>
    <row r="115" spans="2:65" s="1" customFormat="1" ht="16.5" customHeight="1">
      <c r="B115" s="31"/>
      <c r="E115" s="261" t="s">
        <v>17596</v>
      </c>
      <c r="F115" s="263"/>
      <c r="G115" s="263"/>
      <c r="H115" s="263"/>
      <c r="L115" s="31"/>
    </row>
    <row r="116" spans="2:65" s="1" customFormat="1" ht="12" customHeight="1">
      <c r="B116" s="31"/>
      <c r="C116" s="26" t="s">
        <v>287</v>
      </c>
      <c r="L116" s="31"/>
    </row>
    <row r="117" spans="2:65" s="1" customFormat="1" ht="16.5" customHeight="1">
      <c r="B117" s="31"/>
      <c r="E117" s="243" t="str">
        <f>E11</f>
        <v>SO 07.2 - Trafostanica</v>
      </c>
      <c r="F117" s="263"/>
      <c r="G117" s="263"/>
      <c r="H117" s="263"/>
      <c r="L117" s="31"/>
    </row>
    <row r="118" spans="2:65" s="1" customFormat="1" ht="7" customHeight="1">
      <c r="B118" s="31"/>
      <c r="L118" s="31"/>
    </row>
    <row r="119" spans="2:65" s="1" customFormat="1" ht="12" customHeight="1">
      <c r="B119" s="31"/>
      <c r="C119" s="26" t="s">
        <v>19</v>
      </c>
      <c r="F119" s="24" t="str">
        <f>F14</f>
        <v>parc.č.:1094/1,17,81,82,98,99,1095,1096,9243/18</v>
      </c>
      <c r="I119" s="26" t="s">
        <v>21</v>
      </c>
      <c r="J119" s="54" t="str">
        <f>IF(J14="","",J14)</f>
        <v>6. 3. 2024</v>
      </c>
      <c r="L119" s="31"/>
    </row>
    <row r="120" spans="2:65" s="1" customFormat="1" ht="7" customHeight="1">
      <c r="B120" s="31"/>
      <c r="L120" s="31"/>
    </row>
    <row r="121" spans="2:65" s="1" customFormat="1" ht="25.65" customHeight="1">
      <c r="B121" s="31"/>
      <c r="C121" s="26" t="s">
        <v>23</v>
      </c>
      <c r="F121" s="24" t="str">
        <f>E17</f>
        <v>Nemocnica s poliklinikou, Spišská Nová Ves</v>
      </c>
      <c r="I121" s="26" t="s">
        <v>29</v>
      </c>
      <c r="J121" s="29" t="str">
        <f>E23</f>
        <v>d.g.A. design graphic architecture s.r.o.</v>
      </c>
      <c r="L121" s="31"/>
    </row>
    <row r="122" spans="2:65" s="1" customFormat="1" ht="15.15" customHeight="1">
      <c r="B122" s="31"/>
      <c r="C122" s="26" t="s">
        <v>27</v>
      </c>
      <c r="F122" s="24" t="str">
        <f>IF(E20="","",E20)</f>
        <v>Vyplň údaj</v>
      </c>
      <c r="I122" s="26" t="s">
        <v>32</v>
      </c>
      <c r="J122" s="29" t="str">
        <f>E26</f>
        <v xml:space="preserve"> </v>
      </c>
      <c r="L122" s="31"/>
    </row>
    <row r="123" spans="2:65" s="1" customFormat="1" ht="10.25" customHeight="1">
      <c r="B123" s="31"/>
      <c r="L123" s="31"/>
    </row>
    <row r="124" spans="2:65" s="10" customFormat="1" ht="29.25" customHeight="1">
      <c r="B124" s="121"/>
      <c r="C124" s="122" t="s">
        <v>304</v>
      </c>
      <c r="D124" s="123" t="s">
        <v>61</v>
      </c>
      <c r="E124" s="123" t="s">
        <v>57</v>
      </c>
      <c r="F124" s="123" t="s">
        <v>58</v>
      </c>
      <c r="G124" s="123" t="s">
        <v>305</v>
      </c>
      <c r="H124" s="123" t="s">
        <v>306</v>
      </c>
      <c r="I124" s="123" t="s">
        <v>307</v>
      </c>
      <c r="J124" s="124" t="s">
        <v>294</v>
      </c>
      <c r="K124" s="125" t="s">
        <v>308</v>
      </c>
      <c r="L124" s="121"/>
      <c r="M124" s="61" t="s">
        <v>1</v>
      </c>
      <c r="N124" s="62" t="s">
        <v>40</v>
      </c>
      <c r="O124" s="62" t="s">
        <v>309</v>
      </c>
      <c r="P124" s="62" t="s">
        <v>310</v>
      </c>
      <c r="Q124" s="62" t="s">
        <v>311</v>
      </c>
      <c r="R124" s="62" t="s">
        <v>312</v>
      </c>
      <c r="S124" s="62" t="s">
        <v>313</v>
      </c>
      <c r="T124" s="63" t="s">
        <v>314</v>
      </c>
    </row>
    <row r="125" spans="2:65" s="1" customFormat="1" ht="22.75" customHeight="1">
      <c r="B125" s="31"/>
      <c r="C125" s="66" t="s">
        <v>295</v>
      </c>
      <c r="J125" s="126">
        <f>BK125</f>
        <v>0</v>
      </c>
      <c r="L125" s="31"/>
      <c r="M125" s="64"/>
      <c r="N125" s="55"/>
      <c r="O125" s="55"/>
      <c r="P125" s="127">
        <f>P126+P180</f>
        <v>0</v>
      </c>
      <c r="Q125" s="55"/>
      <c r="R125" s="127">
        <f>R126+R180</f>
        <v>1.0471299999999999</v>
      </c>
      <c r="S125" s="55"/>
      <c r="T125" s="128">
        <f>T126+T180</f>
        <v>1.9140000000000001E-2</v>
      </c>
      <c r="AT125" s="16" t="s">
        <v>75</v>
      </c>
      <c r="AU125" s="16" t="s">
        <v>296</v>
      </c>
      <c r="BK125" s="129">
        <f>BK126+BK180</f>
        <v>0</v>
      </c>
    </row>
    <row r="126" spans="2:65" s="11" customFormat="1" ht="25.9" customHeight="1">
      <c r="B126" s="130"/>
      <c r="D126" s="131" t="s">
        <v>75</v>
      </c>
      <c r="E126" s="132" t="s">
        <v>454</v>
      </c>
      <c r="F126" s="132" t="s">
        <v>556</v>
      </c>
      <c r="I126" s="133"/>
      <c r="J126" s="134">
        <f>BK126</f>
        <v>0</v>
      </c>
      <c r="L126" s="130"/>
      <c r="M126" s="135"/>
      <c r="P126" s="136">
        <f>P127+P174+P177</f>
        <v>0</v>
      </c>
      <c r="R126" s="136">
        <f>R127+R174+R177</f>
        <v>1.0471299999999999</v>
      </c>
      <c r="T126" s="137">
        <f>T127+T174+T177</f>
        <v>1.9140000000000001E-2</v>
      </c>
      <c r="AR126" s="131" t="s">
        <v>92</v>
      </c>
      <c r="AT126" s="138" t="s">
        <v>75</v>
      </c>
      <c r="AU126" s="138" t="s">
        <v>76</v>
      </c>
      <c r="AY126" s="131" t="s">
        <v>317</v>
      </c>
      <c r="BK126" s="139">
        <f>BK127+BK174+BK177</f>
        <v>0</v>
      </c>
    </row>
    <row r="127" spans="2:65" s="11" customFormat="1" ht="22.75" customHeight="1">
      <c r="B127" s="130"/>
      <c r="D127" s="131" t="s">
        <v>75</v>
      </c>
      <c r="E127" s="140" t="s">
        <v>17617</v>
      </c>
      <c r="F127" s="140" t="s">
        <v>17618</v>
      </c>
      <c r="I127" s="133"/>
      <c r="J127" s="141">
        <f>BK127</f>
        <v>0</v>
      </c>
      <c r="L127" s="130"/>
      <c r="M127" s="135"/>
      <c r="P127" s="136">
        <f>SUM(P128:P173)</f>
        <v>0</v>
      </c>
      <c r="R127" s="136">
        <f>SUM(R128:R173)</f>
        <v>1.0471299999999999</v>
      </c>
      <c r="T127" s="137">
        <f>SUM(T128:T173)</f>
        <v>1.9140000000000001E-2</v>
      </c>
      <c r="AR127" s="131" t="s">
        <v>92</v>
      </c>
      <c r="AT127" s="138" t="s">
        <v>75</v>
      </c>
      <c r="AU127" s="138" t="s">
        <v>83</v>
      </c>
      <c r="AY127" s="131" t="s">
        <v>317</v>
      </c>
      <c r="BK127" s="139">
        <f>SUM(BK128:BK173)</f>
        <v>0</v>
      </c>
    </row>
    <row r="128" spans="2:65" s="1" customFormat="1" ht="24.15" customHeight="1">
      <c r="B128" s="142"/>
      <c r="C128" s="143" t="s">
        <v>83</v>
      </c>
      <c r="D128" s="143" t="s">
        <v>319</v>
      </c>
      <c r="E128" s="144" t="s">
        <v>17720</v>
      </c>
      <c r="F128" s="145" t="s">
        <v>17721</v>
      </c>
      <c r="G128" s="146" t="s">
        <v>467</v>
      </c>
      <c r="H128" s="147">
        <v>1</v>
      </c>
      <c r="I128" s="148"/>
      <c r="J128" s="149">
        <f t="shared" ref="J128:J173" si="0">ROUND(I128*H128,2)</f>
        <v>0</v>
      </c>
      <c r="K128" s="150"/>
      <c r="L128" s="31"/>
      <c r="M128" s="151" t="s">
        <v>1</v>
      </c>
      <c r="N128" s="152" t="s">
        <v>42</v>
      </c>
      <c r="P128" s="153">
        <f t="shared" ref="P128:P173" si="1">O128*H128</f>
        <v>0</v>
      </c>
      <c r="Q128" s="153">
        <v>0</v>
      </c>
      <c r="R128" s="153">
        <f t="shared" ref="R128:R173" si="2">Q128*H128</f>
        <v>0</v>
      </c>
      <c r="S128" s="153">
        <v>0</v>
      </c>
      <c r="T128" s="154">
        <f t="shared" ref="T128:T173" si="3">S128*H128</f>
        <v>0</v>
      </c>
      <c r="AR128" s="155" t="s">
        <v>561</v>
      </c>
      <c r="AT128" s="155" t="s">
        <v>319</v>
      </c>
      <c r="AU128" s="155" t="s">
        <v>88</v>
      </c>
      <c r="AY128" s="16" t="s">
        <v>317</v>
      </c>
      <c r="BE128" s="156">
        <f t="shared" ref="BE128:BE173" si="4">IF(N128="základná",J128,0)</f>
        <v>0</v>
      </c>
      <c r="BF128" s="156">
        <f t="shared" ref="BF128:BF173" si="5">IF(N128="znížená",J128,0)</f>
        <v>0</v>
      </c>
      <c r="BG128" s="156">
        <f t="shared" ref="BG128:BG173" si="6">IF(N128="zákl. prenesená",J128,0)</f>
        <v>0</v>
      </c>
      <c r="BH128" s="156">
        <f t="shared" ref="BH128:BH173" si="7">IF(N128="zníž. prenesená",J128,0)</f>
        <v>0</v>
      </c>
      <c r="BI128" s="156">
        <f t="shared" ref="BI128:BI173" si="8">IF(N128="nulová",J128,0)</f>
        <v>0</v>
      </c>
      <c r="BJ128" s="16" t="s">
        <v>88</v>
      </c>
      <c r="BK128" s="156">
        <f t="shared" ref="BK128:BK173" si="9">ROUND(I128*H128,2)</f>
        <v>0</v>
      </c>
      <c r="BL128" s="16" t="s">
        <v>561</v>
      </c>
      <c r="BM128" s="155" t="s">
        <v>17722</v>
      </c>
    </row>
    <row r="129" spans="2:65" s="1" customFormat="1" ht="16.5" customHeight="1">
      <c r="B129" s="142"/>
      <c r="C129" s="179" t="s">
        <v>88</v>
      </c>
      <c r="D129" s="179" t="s">
        <v>454</v>
      </c>
      <c r="E129" s="180" t="s">
        <v>17668</v>
      </c>
      <c r="F129" s="181" t="s">
        <v>17723</v>
      </c>
      <c r="G129" s="182" t="s">
        <v>467</v>
      </c>
      <c r="H129" s="183">
        <v>1</v>
      </c>
      <c r="I129" s="184"/>
      <c r="J129" s="185">
        <f t="shared" si="0"/>
        <v>0</v>
      </c>
      <c r="K129" s="186"/>
      <c r="L129" s="187"/>
      <c r="M129" s="188" t="s">
        <v>1</v>
      </c>
      <c r="N129" s="189" t="s">
        <v>42</v>
      </c>
      <c r="P129" s="153">
        <f t="shared" si="1"/>
        <v>0</v>
      </c>
      <c r="Q129" s="153">
        <v>0</v>
      </c>
      <c r="R129" s="153">
        <f t="shared" si="2"/>
        <v>0</v>
      </c>
      <c r="S129" s="153">
        <v>0</v>
      </c>
      <c r="T129" s="154">
        <f t="shared" si="3"/>
        <v>0</v>
      </c>
      <c r="AR129" s="155" t="s">
        <v>831</v>
      </c>
      <c r="AT129" s="155" t="s">
        <v>454</v>
      </c>
      <c r="AU129" s="155" t="s">
        <v>88</v>
      </c>
      <c r="AY129" s="16" t="s">
        <v>317</v>
      </c>
      <c r="BE129" s="156">
        <f t="shared" si="4"/>
        <v>0</v>
      </c>
      <c r="BF129" s="156">
        <f t="shared" si="5"/>
        <v>0</v>
      </c>
      <c r="BG129" s="156">
        <f t="shared" si="6"/>
        <v>0</v>
      </c>
      <c r="BH129" s="156">
        <f t="shared" si="7"/>
        <v>0</v>
      </c>
      <c r="BI129" s="156">
        <f t="shared" si="8"/>
        <v>0</v>
      </c>
      <c r="BJ129" s="16" t="s">
        <v>88</v>
      </c>
      <c r="BK129" s="156">
        <f t="shared" si="9"/>
        <v>0</v>
      </c>
      <c r="BL129" s="16" t="s">
        <v>561</v>
      </c>
      <c r="BM129" s="155" t="s">
        <v>17724</v>
      </c>
    </row>
    <row r="130" spans="2:65" s="1" customFormat="1" ht="24.15" customHeight="1">
      <c r="B130" s="142"/>
      <c r="C130" s="179" t="s">
        <v>92</v>
      </c>
      <c r="D130" s="179" t="s">
        <v>454</v>
      </c>
      <c r="E130" s="180" t="s">
        <v>13414</v>
      </c>
      <c r="F130" s="181" t="s">
        <v>17725</v>
      </c>
      <c r="G130" s="182" t="s">
        <v>467</v>
      </c>
      <c r="H130" s="183">
        <v>1</v>
      </c>
      <c r="I130" s="184"/>
      <c r="J130" s="185">
        <f t="shared" si="0"/>
        <v>0</v>
      </c>
      <c r="K130" s="186"/>
      <c r="L130" s="187"/>
      <c r="M130" s="188" t="s">
        <v>1</v>
      </c>
      <c r="N130" s="189" t="s">
        <v>42</v>
      </c>
      <c r="P130" s="153">
        <f t="shared" si="1"/>
        <v>0</v>
      </c>
      <c r="Q130" s="153">
        <v>0</v>
      </c>
      <c r="R130" s="153">
        <f t="shared" si="2"/>
        <v>0</v>
      </c>
      <c r="S130" s="153">
        <v>0</v>
      </c>
      <c r="T130" s="154">
        <f t="shared" si="3"/>
        <v>0</v>
      </c>
      <c r="AR130" s="155" t="s">
        <v>831</v>
      </c>
      <c r="AT130" s="155" t="s">
        <v>454</v>
      </c>
      <c r="AU130" s="155" t="s">
        <v>88</v>
      </c>
      <c r="AY130" s="16" t="s">
        <v>317</v>
      </c>
      <c r="BE130" s="156">
        <f t="shared" si="4"/>
        <v>0</v>
      </c>
      <c r="BF130" s="156">
        <f t="shared" si="5"/>
        <v>0</v>
      </c>
      <c r="BG130" s="156">
        <f t="shared" si="6"/>
        <v>0</v>
      </c>
      <c r="BH130" s="156">
        <f t="shared" si="7"/>
        <v>0</v>
      </c>
      <c r="BI130" s="156">
        <f t="shared" si="8"/>
        <v>0</v>
      </c>
      <c r="BJ130" s="16" t="s">
        <v>88</v>
      </c>
      <c r="BK130" s="156">
        <f t="shared" si="9"/>
        <v>0</v>
      </c>
      <c r="BL130" s="16" t="s">
        <v>561</v>
      </c>
      <c r="BM130" s="155" t="s">
        <v>17726</v>
      </c>
    </row>
    <row r="131" spans="2:65" s="1" customFormat="1" ht="24.15" customHeight="1">
      <c r="B131" s="142"/>
      <c r="C131" s="143" t="s">
        <v>323</v>
      </c>
      <c r="D131" s="143" t="s">
        <v>319</v>
      </c>
      <c r="E131" s="144" t="s">
        <v>17727</v>
      </c>
      <c r="F131" s="145" t="s">
        <v>17725</v>
      </c>
      <c r="G131" s="146" t="s">
        <v>467</v>
      </c>
      <c r="H131" s="147">
        <v>1</v>
      </c>
      <c r="I131" s="148"/>
      <c r="J131" s="149">
        <f t="shared" si="0"/>
        <v>0</v>
      </c>
      <c r="K131" s="150"/>
      <c r="L131" s="31"/>
      <c r="M131" s="151" t="s">
        <v>1</v>
      </c>
      <c r="N131" s="152" t="s">
        <v>42</v>
      </c>
      <c r="P131" s="153">
        <f t="shared" si="1"/>
        <v>0</v>
      </c>
      <c r="Q131" s="153">
        <v>0</v>
      </c>
      <c r="R131" s="153">
        <f t="shared" si="2"/>
        <v>0</v>
      </c>
      <c r="S131" s="153">
        <v>0</v>
      </c>
      <c r="T131" s="154">
        <f t="shared" si="3"/>
        <v>0</v>
      </c>
      <c r="AR131" s="155" t="s">
        <v>561</v>
      </c>
      <c r="AT131" s="155" t="s">
        <v>319</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561</v>
      </c>
      <c r="BM131" s="155" t="s">
        <v>17728</v>
      </c>
    </row>
    <row r="132" spans="2:65" s="1" customFormat="1" ht="24.15" customHeight="1">
      <c r="B132" s="142"/>
      <c r="C132" s="143" t="s">
        <v>341</v>
      </c>
      <c r="D132" s="143" t="s">
        <v>319</v>
      </c>
      <c r="E132" s="144" t="s">
        <v>17729</v>
      </c>
      <c r="F132" s="145" t="s">
        <v>17730</v>
      </c>
      <c r="G132" s="146" t="s">
        <v>467</v>
      </c>
      <c r="H132" s="147">
        <v>3</v>
      </c>
      <c r="I132" s="148"/>
      <c r="J132" s="149">
        <f t="shared" si="0"/>
        <v>0</v>
      </c>
      <c r="K132" s="150"/>
      <c r="L132" s="31"/>
      <c r="M132" s="151" t="s">
        <v>1</v>
      </c>
      <c r="N132" s="152" t="s">
        <v>42</v>
      </c>
      <c r="P132" s="153">
        <f t="shared" si="1"/>
        <v>0</v>
      </c>
      <c r="Q132" s="153">
        <v>0</v>
      </c>
      <c r="R132" s="153">
        <f t="shared" si="2"/>
        <v>0</v>
      </c>
      <c r="S132" s="153">
        <v>0</v>
      </c>
      <c r="T132" s="154">
        <f t="shared" si="3"/>
        <v>0</v>
      </c>
      <c r="AR132" s="155" t="s">
        <v>561</v>
      </c>
      <c r="AT132" s="155" t="s">
        <v>319</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561</v>
      </c>
      <c r="BM132" s="155" t="s">
        <v>17731</v>
      </c>
    </row>
    <row r="133" spans="2:65" s="1" customFormat="1" ht="24.15" customHeight="1">
      <c r="B133" s="142"/>
      <c r="C133" s="179" t="s">
        <v>346</v>
      </c>
      <c r="D133" s="179" t="s">
        <v>454</v>
      </c>
      <c r="E133" s="180" t="s">
        <v>17676</v>
      </c>
      <c r="F133" s="181" t="s">
        <v>17732</v>
      </c>
      <c r="G133" s="182" t="s">
        <v>467</v>
      </c>
      <c r="H133" s="183">
        <v>1</v>
      </c>
      <c r="I133" s="184"/>
      <c r="J133" s="185">
        <f t="shared" si="0"/>
        <v>0</v>
      </c>
      <c r="K133" s="186"/>
      <c r="L133" s="187"/>
      <c r="M133" s="188" t="s">
        <v>1</v>
      </c>
      <c r="N133" s="189" t="s">
        <v>42</v>
      </c>
      <c r="P133" s="153">
        <f t="shared" si="1"/>
        <v>0</v>
      </c>
      <c r="Q133" s="153">
        <v>0</v>
      </c>
      <c r="R133" s="153">
        <f t="shared" si="2"/>
        <v>0</v>
      </c>
      <c r="S133" s="153">
        <v>0</v>
      </c>
      <c r="T133" s="154">
        <f t="shared" si="3"/>
        <v>0</v>
      </c>
      <c r="AR133" s="155" t="s">
        <v>831</v>
      </c>
      <c r="AT133" s="155" t="s">
        <v>454</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561</v>
      </c>
      <c r="BM133" s="155" t="s">
        <v>17733</v>
      </c>
    </row>
    <row r="134" spans="2:65" s="1" customFormat="1" ht="24.15" customHeight="1">
      <c r="B134" s="142"/>
      <c r="C134" s="143" t="s">
        <v>351</v>
      </c>
      <c r="D134" s="143" t="s">
        <v>319</v>
      </c>
      <c r="E134" s="144" t="s">
        <v>17734</v>
      </c>
      <c r="F134" s="145" t="s">
        <v>17735</v>
      </c>
      <c r="G134" s="146" t="s">
        <v>467</v>
      </c>
      <c r="H134" s="147">
        <v>3</v>
      </c>
      <c r="I134" s="148"/>
      <c r="J134" s="149">
        <f t="shared" si="0"/>
        <v>0</v>
      </c>
      <c r="K134" s="150"/>
      <c r="L134" s="31"/>
      <c r="M134" s="151" t="s">
        <v>1</v>
      </c>
      <c r="N134" s="152" t="s">
        <v>42</v>
      </c>
      <c r="P134" s="153">
        <f t="shared" si="1"/>
        <v>0</v>
      </c>
      <c r="Q134" s="153">
        <v>0</v>
      </c>
      <c r="R134" s="153">
        <f t="shared" si="2"/>
        <v>0</v>
      </c>
      <c r="S134" s="153">
        <v>0</v>
      </c>
      <c r="T134" s="154">
        <f t="shared" si="3"/>
        <v>0</v>
      </c>
      <c r="AR134" s="155" t="s">
        <v>561</v>
      </c>
      <c r="AT134" s="155" t="s">
        <v>319</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561</v>
      </c>
      <c r="BM134" s="155" t="s">
        <v>17736</v>
      </c>
    </row>
    <row r="135" spans="2:65" s="1" customFormat="1" ht="16.5" customHeight="1">
      <c r="B135" s="142"/>
      <c r="C135" s="179" t="s">
        <v>356</v>
      </c>
      <c r="D135" s="179" t="s">
        <v>454</v>
      </c>
      <c r="E135" s="180" t="s">
        <v>17709</v>
      </c>
      <c r="F135" s="181" t="s">
        <v>17737</v>
      </c>
      <c r="G135" s="182" t="s">
        <v>7005</v>
      </c>
      <c r="H135" s="183">
        <v>1</v>
      </c>
      <c r="I135" s="184"/>
      <c r="J135" s="185">
        <f t="shared" si="0"/>
        <v>0</v>
      </c>
      <c r="K135" s="186"/>
      <c r="L135" s="187"/>
      <c r="M135" s="188" t="s">
        <v>1</v>
      </c>
      <c r="N135" s="189" t="s">
        <v>42</v>
      </c>
      <c r="P135" s="153">
        <f t="shared" si="1"/>
        <v>0</v>
      </c>
      <c r="Q135" s="153">
        <v>0</v>
      </c>
      <c r="R135" s="153">
        <f t="shared" si="2"/>
        <v>0</v>
      </c>
      <c r="S135" s="153">
        <v>0</v>
      </c>
      <c r="T135" s="154">
        <f t="shared" si="3"/>
        <v>0</v>
      </c>
      <c r="AR135" s="155" t="s">
        <v>831</v>
      </c>
      <c r="AT135" s="155" t="s">
        <v>454</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561</v>
      </c>
      <c r="BM135" s="155" t="s">
        <v>17738</v>
      </c>
    </row>
    <row r="136" spans="2:65" s="1" customFormat="1" ht="24.15" customHeight="1">
      <c r="B136" s="142"/>
      <c r="C136" s="143" t="s">
        <v>361</v>
      </c>
      <c r="D136" s="143" t="s">
        <v>319</v>
      </c>
      <c r="E136" s="144" t="s">
        <v>17739</v>
      </c>
      <c r="F136" s="145" t="s">
        <v>17740</v>
      </c>
      <c r="G136" s="146" t="s">
        <v>467</v>
      </c>
      <c r="H136" s="147">
        <v>1</v>
      </c>
      <c r="I136" s="148"/>
      <c r="J136" s="149">
        <f t="shared" si="0"/>
        <v>0</v>
      </c>
      <c r="K136" s="150"/>
      <c r="L136" s="31"/>
      <c r="M136" s="151" t="s">
        <v>1</v>
      </c>
      <c r="N136" s="152" t="s">
        <v>42</v>
      </c>
      <c r="P136" s="153">
        <f t="shared" si="1"/>
        <v>0</v>
      </c>
      <c r="Q136" s="153">
        <v>0</v>
      </c>
      <c r="R136" s="153">
        <f t="shared" si="2"/>
        <v>0</v>
      </c>
      <c r="S136" s="153">
        <v>0</v>
      </c>
      <c r="T136" s="154">
        <f t="shared" si="3"/>
        <v>0</v>
      </c>
      <c r="AR136" s="155" t="s">
        <v>561</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561</v>
      </c>
      <c r="BM136" s="155" t="s">
        <v>17741</v>
      </c>
    </row>
    <row r="137" spans="2:65" s="1" customFormat="1" ht="16.5" customHeight="1">
      <c r="B137" s="142"/>
      <c r="C137" s="179" t="s">
        <v>366</v>
      </c>
      <c r="D137" s="179" t="s">
        <v>454</v>
      </c>
      <c r="E137" s="180" t="s">
        <v>17742</v>
      </c>
      <c r="F137" s="181" t="s">
        <v>17743</v>
      </c>
      <c r="G137" s="182" t="s">
        <v>467</v>
      </c>
      <c r="H137" s="183">
        <v>1</v>
      </c>
      <c r="I137" s="184"/>
      <c r="J137" s="185">
        <f t="shared" si="0"/>
        <v>0</v>
      </c>
      <c r="K137" s="186"/>
      <c r="L137" s="187"/>
      <c r="M137" s="188" t="s">
        <v>1</v>
      </c>
      <c r="N137" s="189" t="s">
        <v>42</v>
      </c>
      <c r="P137" s="153">
        <f t="shared" si="1"/>
        <v>0</v>
      </c>
      <c r="Q137" s="153">
        <v>0</v>
      </c>
      <c r="R137" s="153">
        <f t="shared" si="2"/>
        <v>0</v>
      </c>
      <c r="S137" s="153">
        <v>0</v>
      </c>
      <c r="T137" s="154">
        <f t="shared" si="3"/>
        <v>0</v>
      </c>
      <c r="AR137" s="155" t="s">
        <v>831</v>
      </c>
      <c r="AT137" s="155" t="s">
        <v>454</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561</v>
      </c>
      <c r="BM137" s="155" t="s">
        <v>17744</v>
      </c>
    </row>
    <row r="138" spans="2:65" s="1" customFormat="1" ht="24.15" customHeight="1">
      <c r="B138" s="142"/>
      <c r="C138" s="143" t="s">
        <v>371</v>
      </c>
      <c r="D138" s="143" t="s">
        <v>319</v>
      </c>
      <c r="E138" s="144" t="s">
        <v>17745</v>
      </c>
      <c r="F138" s="145" t="s">
        <v>17746</v>
      </c>
      <c r="G138" s="146" t="s">
        <v>484</v>
      </c>
      <c r="H138" s="147">
        <v>45</v>
      </c>
      <c r="I138" s="148"/>
      <c r="J138" s="149">
        <f t="shared" si="0"/>
        <v>0</v>
      </c>
      <c r="K138" s="150"/>
      <c r="L138" s="31"/>
      <c r="M138" s="151" t="s">
        <v>1</v>
      </c>
      <c r="N138" s="152" t="s">
        <v>42</v>
      </c>
      <c r="P138" s="153">
        <f t="shared" si="1"/>
        <v>0</v>
      </c>
      <c r="Q138" s="153">
        <v>0</v>
      </c>
      <c r="R138" s="153">
        <f t="shared" si="2"/>
        <v>0</v>
      </c>
      <c r="S138" s="153">
        <v>0</v>
      </c>
      <c r="T138" s="154">
        <f t="shared" si="3"/>
        <v>0</v>
      </c>
      <c r="AR138" s="155" t="s">
        <v>561</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561</v>
      </c>
      <c r="BM138" s="155" t="s">
        <v>17747</v>
      </c>
    </row>
    <row r="139" spans="2:65" s="1" customFormat="1" ht="16.5" customHeight="1">
      <c r="B139" s="142"/>
      <c r="C139" s="179" t="s">
        <v>376</v>
      </c>
      <c r="D139" s="179" t="s">
        <v>454</v>
      </c>
      <c r="E139" s="180" t="s">
        <v>17748</v>
      </c>
      <c r="F139" s="181" t="s">
        <v>17749</v>
      </c>
      <c r="G139" s="182" t="s">
        <v>484</v>
      </c>
      <c r="H139" s="183">
        <v>45</v>
      </c>
      <c r="I139" s="184"/>
      <c r="J139" s="185">
        <f t="shared" si="0"/>
        <v>0</v>
      </c>
      <c r="K139" s="186"/>
      <c r="L139" s="187"/>
      <c r="M139" s="188" t="s">
        <v>1</v>
      </c>
      <c r="N139" s="189" t="s">
        <v>42</v>
      </c>
      <c r="P139" s="153">
        <f t="shared" si="1"/>
        <v>0</v>
      </c>
      <c r="Q139" s="153">
        <v>9.5E-4</v>
      </c>
      <c r="R139" s="153">
        <f t="shared" si="2"/>
        <v>4.2750000000000003E-2</v>
      </c>
      <c r="S139" s="153">
        <v>0</v>
      </c>
      <c r="T139" s="154">
        <f t="shared" si="3"/>
        <v>0</v>
      </c>
      <c r="AR139" s="155" t="s">
        <v>768</v>
      </c>
      <c r="AT139" s="155" t="s">
        <v>454</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768</v>
      </c>
      <c r="BM139" s="155" t="s">
        <v>17750</v>
      </c>
    </row>
    <row r="140" spans="2:65" s="1" customFormat="1" ht="37.75" customHeight="1">
      <c r="B140" s="142"/>
      <c r="C140" s="143" t="s">
        <v>381</v>
      </c>
      <c r="D140" s="143" t="s">
        <v>319</v>
      </c>
      <c r="E140" s="144" t="s">
        <v>17637</v>
      </c>
      <c r="F140" s="145" t="s">
        <v>17638</v>
      </c>
      <c r="G140" s="146" t="s">
        <v>467</v>
      </c>
      <c r="H140" s="147">
        <v>6</v>
      </c>
      <c r="I140" s="148"/>
      <c r="J140" s="149">
        <f t="shared" si="0"/>
        <v>0</v>
      </c>
      <c r="K140" s="150"/>
      <c r="L140" s="31"/>
      <c r="M140" s="151" t="s">
        <v>1</v>
      </c>
      <c r="N140" s="152" t="s">
        <v>42</v>
      </c>
      <c r="P140" s="153">
        <f t="shared" si="1"/>
        <v>0</v>
      </c>
      <c r="Q140" s="153">
        <v>0</v>
      </c>
      <c r="R140" s="153">
        <f t="shared" si="2"/>
        <v>0</v>
      </c>
      <c r="S140" s="153">
        <v>0</v>
      </c>
      <c r="T140" s="154">
        <f t="shared" si="3"/>
        <v>0</v>
      </c>
      <c r="AR140" s="155" t="s">
        <v>561</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561</v>
      </c>
      <c r="BM140" s="155" t="s">
        <v>17751</v>
      </c>
    </row>
    <row r="141" spans="2:65" s="1" customFormat="1" ht="24.15" customHeight="1">
      <c r="B141" s="142"/>
      <c r="C141" s="179" t="s">
        <v>386</v>
      </c>
      <c r="D141" s="179" t="s">
        <v>454</v>
      </c>
      <c r="E141" s="180" t="s">
        <v>17640</v>
      </c>
      <c r="F141" s="181" t="s">
        <v>17641</v>
      </c>
      <c r="G141" s="182" t="s">
        <v>467</v>
      </c>
      <c r="H141" s="183">
        <v>6</v>
      </c>
      <c r="I141" s="184"/>
      <c r="J141" s="185">
        <f t="shared" si="0"/>
        <v>0</v>
      </c>
      <c r="K141" s="186"/>
      <c r="L141" s="187"/>
      <c r="M141" s="188" t="s">
        <v>1</v>
      </c>
      <c r="N141" s="189" t="s">
        <v>42</v>
      </c>
      <c r="P141" s="153">
        <f t="shared" si="1"/>
        <v>0</v>
      </c>
      <c r="Q141" s="153">
        <v>1E-3</v>
      </c>
      <c r="R141" s="153">
        <f t="shared" si="2"/>
        <v>6.0000000000000001E-3</v>
      </c>
      <c r="S141" s="153">
        <v>0</v>
      </c>
      <c r="T141" s="154">
        <f t="shared" si="3"/>
        <v>0</v>
      </c>
      <c r="AR141" s="155" t="s">
        <v>768</v>
      </c>
      <c r="AT141" s="155" t="s">
        <v>454</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768</v>
      </c>
      <c r="BM141" s="155" t="s">
        <v>17752</v>
      </c>
    </row>
    <row r="142" spans="2:65" s="1" customFormat="1" ht="16.5" customHeight="1">
      <c r="B142" s="142"/>
      <c r="C142" s="143" t="s">
        <v>391</v>
      </c>
      <c r="D142" s="143" t="s">
        <v>319</v>
      </c>
      <c r="E142" s="144" t="s">
        <v>17753</v>
      </c>
      <c r="F142" s="145" t="s">
        <v>1</v>
      </c>
      <c r="G142" s="146" t="s">
        <v>484</v>
      </c>
      <c r="H142" s="147">
        <v>0</v>
      </c>
      <c r="I142" s="148"/>
      <c r="J142" s="149">
        <f t="shared" si="0"/>
        <v>0</v>
      </c>
      <c r="K142" s="150"/>
      <c r="L142" s="31"/>
      <c r="M142" s="151" t="s">
        <v>1</v>
      </c>
      <c r="N142" s="152" t="s">
        <v>42</v>
      </c>
      <c r="P142" s="153">
        <f t="shared" si="1"/>
        <v>0</v>
      </c>
      <c r="Q142" s="153">
        <v>0</v>
      </c>
      <c r="R142" s="153">
        <f t="shared" si="2"/>
        <v>0</v>
      </c>
      <c r="S142" s="153">
        <v>0</v>
      </c>
      <c r="T142" s="154">
        <f t="shared" si="3"/>
        <v>0</v>
      </c>
      <c r="AR142" s="155" t="s">
        <v>561</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561</v>
      </c>
      <c r="BM142" s="155" t="s">
        <v>17754</v>
      </c>
    </row>
    <row r="143" spans="2:65" s="1" customFormat="1" ht="16.5" customHeight="1">
      <c r="B143" s="142"/>
      <c r="C143" s="179" t="s">
        <v>396</v>
      </c>
      <c r="D143" s="179" t="s">
        <v>454</v>
      </c>
      <c r="E143" s="180" t="s">
        <v>17755</v>
      </c>
      <c r="F143" s="181" t="s">
        <v>1</v>
      </c>
      <c r="G143" s="182" t="s">
        <v>484</v>
      </c>
      <c r="H143" s="183">
        <v>0</v>
      </c>
      <c r="I143" s="184"/>
      <c r="J143" s="185">
        <f t="shared" si="0"/>
        <v>0</v>
      </c>
      <c r="K143" s="186"/>
      <c r="L143" s="187"/>
      <c r="M143" s="188" t="s">
        <v>1</v>
      </c>
      <c r="N143" s="189" t="s">
        <v>42</v>
      </c>
      <c r="P143" s="153">
        <f t="shared" si="1"/>
        <v>0</v>
      </c>
      <c r="Q143" s="153">
        <v>2.63E-3</v>
      </c>
      <c r="R143" s="153">
        <f t="shared" si="2"/>
        <v>0</v>
      </c>
      <c r="S143" s="153">
        <v>0</v>
      </c>
      <c r="T143" s="154">
        <f t="shared" si="3"/>
        <v>0</v>
      </c>
      <c r="AR143" s="155" t="s">
        <v>768</v>
      </c>
      <c r="AT143" s="155" t="s">
        <v>454</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768</v>
      </c>
      <c r="BM143" s="155" t="s">
        <v>17756</v>
      </c>
    </row>
    <row r="144" spans="2:65" s="1" customFormat="1" ht="24.15" customHeight="1">
      <c r="B144" s="142"/>
      <c r="C144" s="143" t="s">
        <v>616</v>
      </c>
      <c r="D144" s="143" t="s">
        <v>319</v>
      </c>
      <c r="E144" s="144" t="s">
        <v>17757</v>
      </c>
      <c r="F144" s="145" t="s">
        <v>17758</v>
      </c>
      <c r="G144" s="146" t="s">
        <v>484</v>
      </c>
      <c r="H144" s="147">
        <v>210</v>
      </c>
      <c r="I144" s="148"/>
      <c r="J144" s="149">
        <f t="shared" si="0"/>
        <v>0</v>
      </c>
      <c r="K144" s="150"/>
      <c r="L144" s="31"/>
      <c r="M144" s="151" t="s">
        <v>1</v>
      </c>
      <c r="N144" s="152" t="s">
        <v>42</v>
      </c>
      <c r="P144" s="153">
        <f t="shared" si="1"/>
        <v>0</v>
      </c>
      <c r="Q144" s="153">
        <v>0</v>
      </c>
      <c r="R144" s="153">
        <f t="shared" si="2"/>
        <v>0</v>
      </c>
      <c r="S144" s="153">
        <v>0</v>
      </c>
      <c r="T144" s="154">
        <f t="shared" si="3"/>
        <v>0</v>
      </c>
      <c r="AR144" s="155" t="s">
        <v>561</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561</v>
      </c>
      <c r="BM144" s="155" t="s">
        <v>17759</v>
      </c>
    </row>
    <row r="145" spans="2:65" s="1" customFormat="1" ht="16.5" customHeight="1">
      <c r="B145" s="142"/>
      <c r="C145" s="179" t="s">
        <v>620</v>
      </c>
      <c r="D145" s="179" t="s">
        <v>454</v>
      </c>
      <c r="E145" s="180" t="s">
        <v>17760</v>
      </c>
      <c r="F145" s="181" t="s">
        <v>17761</v>
      </c>
      <c r="G145" s="182" t="s">
        <v>484</v>
      </c>
      <c r="H145" s="183">
        <v>210</v>
      </c>
      <c r="I145" s="184"/>
      <c r="J145" s="185">
        <f t="shared" si="0"/>
        <v>0</v>
      </c>
      <c r="K145" s="186"/>
      <c r="L145" s="187"/>
      <c r="M145" s="188" t="s">
        <v>1</v>
      </c>
      <c r="N145" s="189" t="s">
        <v>42</v>
      </c>
      <c r="P145" s="153">
        <f t="shared" si="1"/>
        <v>0</v>
      </c>
      <c r="Q145" s="153">
        <v>2.6199999999999999E-3</v>
      </c>
      <c r="R145" s="153">
        <f t="shared" si="2"/>
        <v>0.55020000000000002</v>
      </c>
      <c r="S145" s="153">
        <v>0</v>
      </c>
      <c r="T145" s="154">
        <f t="shared" si="3"/>
        <v>0</v>
      </c>
      <c r="AR145" s="155" t="s">
        <v>768</v>
      </c>
      <c r="AT145" s="155" t="s">
        <v>454</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768</v>
      </c>
      <c r="BM145" s="155" t="s">
        <v>17762</v>
      </c>
    </row>
    <row r="146" spans="2:65" s="1" customFormat="1" ht="21.75" customHeight="1">
      <c r="B146" s="142"/>
      <c r="C146" s="143" t="s">
        <v>401</v>
      </c>
      <c r="D146" s="143" t="s">
        <v>319</v>
      </c>
      <c r="E146" s="144" t="s">
        <v>17763</v>
      </c>
      <c r="F146" s="145" t="s">
        <v>17764</v>
      </c>
      <c r="G146" s="146" t="s">
        <v>484</v>
      </c>
      <c r="H146" s="147">
        <v>10</v>
      </c>
      <c r="I146" s="148"/>
      <c r="J146" s="149">
        <f t="shared" si="0"/>
        <v>0</v>
      </c>
      <c r="K146" s="150"/>
      <c r="L146" s="31"/>
      <c r="M146" s="151" t="s">
        <v>1</v>
      </c>
      <c r="N146" s="152" t="s">
        <v>42</v>
      </c>
      <c r="P146" s="153">
        <f t="shared" si="1"/>
        <v>0</v>
      </c>
      <c r="Q146" s="153">
        <v>0</v>
      </c>
      <c r="R146" s="153">
        <f t="shared" si="2"/>
        <v>0</v>
      </c>
      <c r="S146" s="153">
        <v>0</v>
      </c>
      <c r="T146" s="154">
        <f t="shared" si="3"/>
        <v>0</v>
      </c>
      <c r="AR146" s="155" t="s">
        <v>561</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561</v>
      </c>
      <c r="BM146" s="155" t="s">
        <v>17765</v>
      </c>
    </row>
    <row r="147" spans="2:65" s="1" customFormat="1" ht="16.5" customHeight="1">
      <c r="B147" s="142"/>
      <c r="C147" s="179" t="s">
        <v>405</v>
      </c>
      <c r="D147" s="179" t="s">
        <v>454</v>
      </c>
      <c r="E147" s="180" t="s">
        <v>17766</v>
      </c>
      <c r="F147" s="181" t="s">
        <v>17767</v>
      </c>
      <c r="G147" s="182" t="s">
        <v>484</v>
      </c>
      <c r="H147" s="183">
        <v>10</v>
      </c>
      <c r="I147" s="184"/>
      <c r="J147" s="185">
        <f t="shared" si="0"/>
        <v>0</v>
      </c>
      <c r="K147" s="186"/>
      <c r="L147" s="187"/>
      <c r="M147" s="188" t="s">
        <v>1</v>
      </c>
      <c r="N147" s="189" t="s">
        <v>42</v>
      </c>
      <c r="P147" s="153">
        <f t="shared" si="1"/>
        <v>0</v>
      </c>
      <c r="Q147" s="153">
        <v>2.7999999999999998E-4</v>
      </c>
      <c r="R147" s="153">
        <f t="shared" si="2"/>
        <v>2.7999999999999995E-3</v>
      </c>
      <c r="S147" s="153">
        <v>0</v>
      </c>
      <c r="T147" s="154">
        <f t="shared" si="3"/>
        <v>0</v>
      </c>
      <c r="AR147" s="155" t="s">
        <v>768</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768</v>
      </c>
      <c r="BM147" s="155" t="s">
        <v>17768</v>
      </c>
    </row>
    <row r="148" spans="2:65" s="1" customFormat="1" ht="21.75" customHeight="1">
      <c r="B148" s="142"/>
      <c r="C148" s="143" t="s">
        <v>415</v>
      </c>
      <c r="D148" s="143" t="s">
        <v>319</v>
      </c>
      <c r="E148" s="144" t="s">
        <v>17769</v>
      </c>
      <c r="F148" s="145" t="s">
        <v>17770</v>
      </c>
      <c r="G148" s="146" t="s">
        <v>484</v>
      </c>
      <c r="H148" s="147">
        <v>10</v>
      </c>
      <c r="I148" s="148"/>
      <c r="J148" s="149">
        <f t="shared" si="0"/>
        <v>0</v>
      </c>
      <c r="K148" s="150"/>
      <c r="L148" s="31"/>
      <c r="M148" s="151" t="s">
        <v>1</v>
      </c>
      <c r="N148" s="152" t="s">
        <v>42</v>
      </c>
      <c r="P148" s="153">
        <f t="shared" si="1"/>
        <v>0</v>
      </c>
      <c r="Q148" s="153">
        <v>0</v>
      </c>
      <c r="R148" s="153">
        <f t="shared" si="2"/>
        <v>0</v>
      </c>
      <c r="S148" s="153">
        <v>0</v>
      </c>
      <c r="T148" s="154">
        <f t="shared" si="3"/>
        <v>0</v>
      </c>
      <c r="AR148" s="155" t="s">
        <v>561</v>
      </c>
      <c r="AT148" s="155" t="s">
        <v>319</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561</v>
      </c>
      <c r="BM148" s="155" t="s">
        <v>17771</v>
      </c>
    </row>
    <row r="149" spans="2:65" s="1" customFormat="1" ht="16.5" customHeight="1">
      <c r="B149" s="142"/>
      <c r="C149" s="179" t="s">
        <v>7</v>
      </c>
      <c r="D149" s="179" t="s">
        <v>454</v>
      </c>
      <c r="E149" s="180" t="s">
        <v>17772</v>
      </c>
      <c r="F149" s="181" t="s">
        <v>17773</v>
      </c>
      <c r="G149" s="182" t="s">
        <v>484</v>
      </c>
      <c r="H149" s="183">
        <v>10</v>
      </c>
      <c r="I149" s="184"/>
      <c r="J149" s="185">
        <f t="shared" si="0"/>
        <v>0</v>
      </c>
      <c r="K149" s="186"/>
      <c r="L149" s="187"/>
      <c r="M149" s="188" t="s">
        <v>1</v>
      </c>
      <c r="N149" s="189" t="s">
        <v>42</v>
      </c>
      <c r="P149" s="153">
        <f t="shared" si="1"/>
        <v>0</v>
      </c>
      <c r="Q149" s="153">
        <v>3.8000000000000002E-4</v>
      </c>
      <c r="R149" s="153">
        <f t="shared" si="2"/>
        <v>3.8000000000000004E-3</v>
      </c>
      <c r="S149" s="153">
        <v>0</v>
      </c>
      <c r="T149" s="154">
        <f t="shared" si="3"/>
        <v>0</v>
      </c>
      <c r="AR149" s="155" t="s">
        <v>768</v>
      </c>
      <c r="AT149" s="155" t="s">
        <v>454</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768</v>
      </c>
      <c r="BM149" s="155" t="s">
        <v>17774</v>
      </c>
    </row>
    <row r="150" spans="2:65" s="1" customFormat="1" ht="24.15" customHeight="1">
      <c r="B150" s="142"/>
      <c r="C150" s="143" t="s">
        <v>427</v>
      </c>
      <c r="D150" s="143" t="s">
        <v>319</v>
      </c>
      <c r="E150" s="144" t="s">
        <v>17775</v>
      </c>
      <c r="F150" s="145" t="s">
        <v>17776</v>
      </c>
      <c r="G150" s="146" t="s">
        <v>467</v>
      </c>
      <c r="H150" s="147">
        <v>22</v>
      </c>
      <c r="I150" s="148"/>
      <c r="J150" s="149">
        <f t="shared" si="0"/>
        <v>0</v>
      </c>
      <c r="K150" s="150"/>
      <c r="L150" s="31"/>
      <c r="M150" s="151" t="s">
        <v>1</v>
      </c>
      <c r="N150" s="152" t="s">
        <v>42</v>
      </c>
      <c r="P150" s="153">
        <f t="shared" si="1"/>
        <v>0</v>
      </c>
      <c r="Q150" s="153">
        <v>0</v>
      </c>
      <c r="R150" s="153">
        <f t="shared" si="2"/>
        <v>0</v>
      </c>
      <c r="S150" s="153">
        <v>0</v>
      </c>
      <c r="T150" s="154">
        <f t="shared" si="3"/>
        <v>0</v>
      </c>
      <c r="AR150" s="155" t="s">
        <v>561</v>
      </c>
      <c r="AT150" s="155" t="s">
        <v>319</v>
      </c>
      <c r="AU150" s="155" t="s">
        <v>88</v>
      </c>
      <c r="AY150" s="16" t="s">
        <v>317</v>
      </c>
      <c r="BE150" s="156">
        <f t="shared" si="4"/>
        <v>0</v>
      </c>
      <c r="BF150" s="156">
        <f t="shared" si="5"/>
        <v>0</v>
      </c>
      <c r="BG150" s="156">
        <f t="shared" si="6"/>
        <v>0</v>
      </c>
      <c r="BH150" s="156">
        <f t="shared" si="7"/>
        <v>0</v>
      </c>
      <c r="BI150" s="156">
        <f t="shared" si="8"/>
        <v>0</v>
      </c>
      <c r="BJ150" s="16" t="s">
        <v>88</v>
      </c>
      <c r="BK150" s="156">
        <f t="shared" si="9"/>
        <v>0</v>
      </c>
      <c r="BL150" s="16" t="s">
        <v>561</v>
      </c>
      <c r="BM150" s="155" t="s">
        <v>17777</v>
      </c>
    </row>
    <row r="151" spans="2:65" s="1" customFormat="1" ht="16.5" customHeight="1">
      <c r="B151" s="142"/>
      <c r="C151" s="179" t="s">
        <v>432</v>
      </c>
      <c r="D151" s="179" t="s">
        <v>454</v>
      </c>
      <c r="E151" s="180" t="s">
        <v>17778</v>
      </c>
      <c r="F151" s="181" t="s">
        <v>17779</v>
      </c>
      <c r="G151" s="182" t="s">
        <v>467</v>
      </c>
      <c r="H151" s="183">
        <v>22</v>
      </c>
      <c r="I151" s="184"/>
      <c r="J151" s="185">
        <f t="shared" si="0"/>
        <v>0</v>
      </c>
      <c r="K151" s="186"/>
      <c r="L151" s="187"/>
      <c r="M151" s="188" t="s">
        <v>1</v>
      </c>
      <c r="N151" s="189" t="s">
        <v>42</v>
      </c>
      <c r="P151" s="153">
        <f t="shared" si="1"/>
        <v>0</v>
      </c>
      <c r="Q151" s="153">
        <v>2.7E-4</v>
      </c>
      <c r="R151" s="153">
        <f t="shared" si="2"/>
        <v>5.94E-3</v>
      </c>
      <c r="S151" s="153">
        <v>0</v>
      </c>
      <c r="T151" s="154">
        <f t="shared" si="3"/>
        <v>0</v>
      </c>
      <c r="AR151" s="155" t="s">
        <v>768</v>
      </c>
      <c r="AT151" s="155" t="s">
        <v>454</v>
      </c>
      <c r="AU151" s="155" t="s">
        <v>88</v>
      </c>
      <c r="AY151" s="16" t="s">
        <v>317</v>
      </c>
      <c r="BE151" s="156">
        <f t="shared" si="4"/>
        <v>0</v>
      </c>
      <c r="BF151" s="156">
        <f t="shared" si="5"/>
        <v>0</v>
      </c>
      <c r="BG151" s="156">
        <f t="shared" si="6"/>
        <v>0</v>
      </c>
      <c r="BH151" s="156">
        <f t="shared" si="7"/>
        <v>0</v>
      </c>
      <c r="BI151" s="156">
        <f t="shared" si="8"/>
        <v>0</v>
      </c>
      <c r="BJ151" s="16" t="s">
        <v>88</v>
      </c>
      <c r="BK151" s="156">
        <f t="shared" si="9"/>
        <v>0</v>
      </c>
      <c r="BL151" s="16" t="s">
        <v>768</v>
      </c>
      <c r="BM151" s="155" t="s">
        <v>17780</v>
      </c>
    </row>
    <row r="152" spans="2:65" s="1" customFormat="1" ht="24.15" customHeight="1">
      <c r="B152" s="142"/>
      <c r="C152" s="143" t="s">
        <v>436</v>
      </c>
      <c r="D152" s="143" t="s">
        <v>319</v>
      </c>
      <c r="E152" s="144" t="s">
        <v>17781</v>
      </c>
      <c r="F152" s="145" t="s">
        <v>17782</v>
      </c>
      <c r="G152" s="146" t="s">
        <v>467</v>
      </c>
      <c r="H152" s="147">
        <v>22</v>
      </c>
      <c r="I152" s="148"/>
      <c r="J152" s="149">
        <f t="shared" si="0"/>
        <v>0</v>
      </c>
      <c r="K152" s="150"/>
      <c r="L152" s="31"/>
      <c r="M152" s="151" t="s">
        <v>1</v>
      </c>
      <c r="N152" s="152" t="s">
        <v>42</v>
      </c>
      <c r="P152" s="153">
        <f t="shared" si="1"/>
        <v>0</v>
      </c>
      <c r="Q152" s="153">
        <v>0</v>
      </c>
      <c r="R152" s="153">
        <f t="shared" si="2"/>
        <v>0</v>
      </c>
      <c r="S152" s="153">
        <v>0</v>
      </c>
      <c r="T152" s="154">
        <f t="shared" si="3"/>
        <v>0</v>
      </c>
      <c r="AR152" s="155" t="s">
        <v>561</v>
      </c>
      <c r="AT152" s="155" t="s">
        <v>319</v>
      </c>
      <c r="AU152" s="155" t="s">
        <v>88</v>
      </c>
      <c r="AY152" s="16" t="s">
        <v>317</v>
      </c>
      <c r="BE152" s="156">
        <f t="shared" si="4"/>
        <v>0</v>
      </c>
      <c r="BF152" s="156">
        <f t="shared" si="5"/>
        <v>0</v>
      </c>
      <c r="BG152" s="156">
        <f t="shared" si="6"/>
        <v>0</v>
      </c>
      <c r="BH152" s="156">
        <f t="shared" si="7"/>
        <v>0</v>
      </c>
      <c r="BI152" s="156">
        <f t="shared" si="8"/>
        <v>0</v>
      </c>
      <c r="BJ152" s="16" t="s">
        <v>88</v>
      </c>
      <c r="BK152" s="156">
        <f t="shared" si="9"/>
        <v>0</v>
      </c>
      <c r="BL152" s="16" t="s">
        <v>561</v>
      </c>
      <c r="BM152" s="155" t="s">
        <v>17783</v>
      </c>
    </row>
    <row r="153" spans="2:65" s="1" customFormat="1" ht="16.5" customHeight="1">
      <c r="B153" s="142"/>
      <c r="C153" s="179" t="s">
        <v>441</v>
      </c>
      <c r="D153" s="179" t="s">
        <v>454</v>
      </c>
      <c r="E153" s="180" t="s">
        <v>17784</v>
      </c>
      <c r="F153" s="181" t="s">
        <v>17785</v>
      </c>
      <c r="G153" s="182" t="s">
        <v>467</v>
      </c>
      <c r="H153" s="183">
        <v>22</v>
      </c>
      <c r="I153" s="184"/>
      <c r="J153" s="185">
        <f t="shared" si="0"/>
        <v>0</v>
      </c>
      <c r="K153" s="186"/>
      <c r="L153" s="187"/>
      <c r="M153" s="188" t="s">
        <v>1</v>
      </c>
      <c r="N153" s="189" t="s">
        <v>42</v>
      </c>
      <c r="P153" s="153">
        <f t="shared" si="1"/>
        <v>0</v>
      </c>
      <c r="Q153" s="153">
        <v>4.0000000000000003E-5</v>
      </c>
      <c r="R153" s="153">
        <f t="shared" si="2"/>
        <v>8.8000000000000003E-4</v>
      </c>
      <c r="S153" s="153">
        <v>0</v>
      </c>
      <c r="T153" s="154">
        <f t="shared" si="3"/>
        <v>0</v>
      </c>
      <c r="AR153" s="155" t="s">
        <v>768</v>
      </c>
      <c r="AT153" s="155" t="s">
        <v>454</v>
      </c>
      <c r="AU153" s="155" t="s">
        <v>88</v>
      </c>
      <c r="AY153" s="16" t="s">
        <v>317</v>
      </c>
      <c r="BE153" s="156">
        <f t="shared" si="4"/>
        <v>0</v>
      </c>
      <c r="BF153" s="156">
        <f t="shared" si="5"/>
        <v>0</v>
      </c>
      <c r="BG153" s="156">
        <f t="shared" si="6"/>
        <v>0</v>
      </c>
      <c r="BH153" s="156">
        <f t="shared" si="7"/>
        <v>0</v>
      </c>
      <c r="BI153" s="156">
        <f t="shared" si="8"/>
        <v>0</v>
      </c>
      <c r="BJ153" s="16" t="s">
        <v>88</v>
      </c>
      <c r="BK153" s="156">
        <f t="shared" si="9"/>
        <v>0</v>
      </c>
      <c r="BL153" s="16" t="s">
        <v>768</v>
      </c>
      <c r="BM153" s="155" t="s">
        <v>17786</v>
      </c>
    </row>
    <row r="154" spans="2:65" s="1" customFormat="1" ht="24.15" customHeight="1">
      <c r="B154" s="142"/>
      <c r="C154" s="143" t="s">
        <v>448</v>
      </c>
      <c r="D154" s="143" t="s">
        <v>319</v>
      </c>
      <c r="E154" s="144" t="s">
        <v>9700</v>
      </c>
      <c r="F154" s="145" t="s">
        <v>9701</v>
      </c>
      <c r="G154" s="146" t="s">
        <v>467</v>
      </c>
      <c r="H154" s="147">
        <v>10</v>
      </c>
      <c r="I154" s="148"/>
      <c r="J154" s="149">
        <f t="shared" si="0"/>
        <v>0</v>
      </c>
      <c r="K154" s="150"/>
      <c r="L154" s="31"/>
      <c r="M154" s="151" t="s">
        <v>1</v>
      </c>
      <c r="N154" s="152" t="s">
        <v>42</v>
      </c>
      <c r="P154" s="153">
        <f t="shared" si="1"/>
        <v>0</v>
      </c>
      <c r="Q154" s="153">
        <v>0</v>
      </c>
      <c r="R154" s="153">
        <f t="shared" si="2"/>
        <v>0</v>
      </c>
      <c r="S154" s="153">
        <v>0</v>
      </c>
      <c r="T154" s="154">
        <f t="shared" si="3"/>
        <v>0</v>
      </c>
      <c r="AR154" s="155" t="s">
        <v>561</v>
      </c>
      <c r="AT154" s="155" t="s">
        <v>319</v>
      </c>
      <c r="AU154" s="155" t="s">
        <v>88</v>
      </c>
      <c r="AY154" s="16" t="s">
        <v>317</v>
      </c>
      <c r="BE154" s="156">
        <f t="shared" si="4"/>
        <v>0</v>
      </c>
      <c r="BF154" s="156">
        <f t="shared" si="5"/>
        <v>0</v>
      </c>
      <c r="BG154" s="156">
        <f t="shared" si="6"/>
        <v>0</v>
      </c>
      <c r="BH154" s="156">
        <f t="shared" si="7"/>
        <v>0</v>
      </c>
      <c r="BI154" s="156">
        <f t="shared" si="8"/>
        <v>0</v>
      </c>
      <c r="BJ154" s="16" t="s">
        <v>88</v>
      </c>
      <c r="BK154" s="156">
        <f t="shared" si="9"/>
        <v>0</v>
      </c>
      <c r="BL154" s="16" t="s">
        <v>561</v>
      </c>
      <c r="BM154" s="155" t="s">
        <v>17787</v>
      </c>
    </row>
    <row r="155" spans="2:65" s="1" customFormat="1" ht="24.15" customHeight="1">
      <c r="B155" s="142"/>
      <c r="C155" s="143" t="s">
        <v>453</v>
      </c>
      <c r="D155" s="143" t="s">
        <v>319</v>
      </c>
      <c r="E155" s="144" t="s">
        <v>9259</v>
      </c>
      <c r="F155" s="145" t="s">
        <v>17788</v>
      </c>
      <c r="G155" s="146" t="s">
        <v>467</v>
      </c>
      <c r="H155" s="147">
        <v>10</v>
      </c>
      <c r="I155" s="148"/>
      <c r="J155" s="149">
        <f t="shared" si="0"/>
        <v>0</v>
      </c>
      <c r="K155" s="150"/>
      <c r="L155" s="31"/>
      <c r="M155" s="151" t="s">
        <v>1</v>
      </c>
      <c r="N155" s="152" t="s">
        <v>42</v>
      </c>
      <c r="P155" s="153">
        <f t="shared" si="1"/>
        <v>0</v>
      </c>
      <c r="Q155" s="153">
        <v>0</v>
      </c>
      <c r="R155" s="153">
        <f t="shared" si="2"/>
        <v>0</v>
      </c>
      <c r="S155" s="153">
        <v>0</v>
      </c>
      <c r="T155" s="154">
        <f t="shared" si="3"/>
        <v>0</v>
      </c>
      <c r="AR155" s="155" t="s">
        <v>561</v>
      </c>
      <c r="AT155" s="155" t="s">
        <v>319</v>
      </c>
      <c r="AU155" s="155" t="s">
        <v>88</v>
      </c>
      <c r="AY155" s="16" t="s">
        <v>317</v>
      </c>
      <c r="BE155" s="156">
        <f t="shared" si="4"/>
        <v>0</v>
      </c>
      <c r="BF155" s="156">
        <f t="shared" si="5"/>
        <v>0</v>
      </c>
      <c r="BG155" s="156">
        <f t="shared" si="6"/>
        <v>0</v>
      </c>
      <c r="BH155" s="156">
        <f t="shared" si="7"/>
        <v>0</v>
      </c>
      <c r="BI155" s="156">
        <f t="shared" si="8"/>
        <v>0</v>
      </c>
      <c r="BJ155" s="16" t="s">
        <v>88</v>
      </c>
      <c r="BK155" s="156">
        <f t="shared" si="9"/>
        <v>0</v>
      </c>
      <c r="BL155" s="16" t="s">
        <v>561</v>
      </c>
      <c r="BM155" s="155" t="s">
        <v>17789</v>
      </c>
    </row>
    <row r="156" spans="2:65" s="1" customFormat="1" ht="16.5" customHeight="1">
      <c r="B156" s="142"/>
      <c r="C156" s="179" t="s">
        <v>459</v>
      </c>
      <c r="D156" s="179" t="s">
        <v>454</v>
      </c>
      <c r="E156" s="180" t="s">
        <v>17790</v>
      </c>
      <c r="F156" s="181" t="s">
        <v>17669</v>
      </c>
      <c r="G156" s="182" t="s">
        <v>467</v>
      </c>
      <c r="H156" s="183">
        <v>2</v>
      </c>
      <c r="I156" s="184"/>
      <c r="J156" s="185">
        <f t="shared" si="0"/>
        <v>0</v>
      </c>
      <c r="K156" s="186"/>
      <c r="L156" s="187"/>
      <c r="M156" s="188" t="s">
        <v>1</v>
      </c>
      <c r="N156" s="189" t="s">
        <v>42</v>
      </c>
      <c r="P156" s="153">
        <f t="shared" si="1"/>
        <v>0</v>
      </c>
      <c r="Q156" s="153">
        <v>0</v>
      </c>
      <c r="R156" s="153">
        <f t="shared" si="2"/>
        <v>0</v>
      </c>
      <c r="S156" s="153">
        <v>0</v>
      </c>
      <c r="T156" s="154">
        <f t="shared" si="3"/>
        <v>0</v>
      </c>
      <c r="AR156" s="155" t="s">
        <v>768</v>
      </c>
      <c r="AT156" s="155" t="s">
        <v>454</v>
      </c>
      <c r="AU156" s="155" t="s">
        <v>88</v>
      </c>
      <c r="AY156" s="16" t="s">
        <v>317</v>
      </c>
      <c r="BE156" s="156">
        <f t="shared" si="4"/>
        <v>0</v>
      </c>
      <c r="BF156" s="156">
        <f t="shared" si="5"/>
        <v>0</v>
      </c>
      <c r="BG156" s="156">
        <f t="shared" si="6"/>
        <v>0</v>
      </c>
      <c r="BH156" s="156">
        <f t="shared" si="7"/>
        <v>0</v>
      </c>
      <c r="BI156" s="156">
        <f t="shared" si="8"/>
        <v>0</v>
      </c>
      <c r="BJ156" s="16" t="s">
        <v>88</v>
      </c>
      <c r="BK156" s="156">
        <f t="shared" si="9"/>
        <v>0</v>
      </c>
      <c r="BL156" s="16" t="s">
        <v>768</v>
      </c>
      <c r="BM156" s="155" t="s">
        <v>17791</v>
      </c>
    </row>
    <row r="157" spans="2:65" s="1" customFormat="1" ht="33" customHeight="1">
      <c r="B157" s="142"/>
      <c r="C157" s="143" t="s">
        <v>464</v>
      </c>
      <c r="D157" s="143" t="s">
        <v>319</v>
      </c>
      <c r="E157" s="144" t="s">
        <v>8869</v>
      </c>
      <c r="F157" s="145" t="s">
        <v>17792</v>
      </c>
      <c r="G157" s="146" t="s">
        <v>484</v>
      </c>
      <c r="H157" s="147">
        <v>28</v>
      </c>
      <c r="I157" s="148"/>
      <c r="J157" s="149">
        <f t="shared" si="0"/>
        <v>0</v>
      </c>
      <c r="K157" s="150"/>
      <c r="L157" s="31"/>
      <c r="M157" s="151" t="s">
        <v>1</v>
      </c>
      <c r="N157" s="152" t="s">
        <v>42</v>
      </c>
      <c r="P157" s="153">
        <f t="shared" si="1"/>
        <v>0</v>
      </c>
      <c r="Q157" s="153">
        <v>0</v>
      </c>
      <c r="R157" s="153">
        <f t="shared" si="2"/>
        <v>0</v>
      </c>
      <c r="S157" s="153">
        <v>0</v>
      </c>
      <c r="T157" s="154">
        <f t="shared" si="3"/>
        <v>0</v>
      </c>
      <c r="AR157" s="155" t="s">
        <v>561</v>
      </c>
      <c r="AT157" s="155" t="s">
        <v>319</v>
      </c>
      <c r="AU157" s="155" t="s">
        <v>88</v>
      </c>
      <c r="AY157" s="16" t="s">
        <v>317</v>
      </c>
      <c r="BE157" s="156">
        <f t="shared" si="4"/>
        <v>0</v>
      </c>
      <c r="BF157" s="156">
        <f t="shared" si="5"/>
        <v>0</v>
      </c>
      <c r="BG157" s="156">
        <f t="shared" si="6"/>
        <v>0</v>
      </c>
      <c r="BH157" s="156">
        <f t="shared" si="7"/>
        <v>0</v>
      </c>
      <c r="BI157" s="156">
        <f t="shared" si="8"/>
        <v>0</v>
      </c>
      <c r="BJ157" s="16" t="s">
        <v>88</v>
      </c>
      <c r="BK157" s="156">
        <f t="shared" si="9"/>
        <v>0</v>
      </c>
      <c r="BL157" s="16" t="s">
        <v>561</v>
      </c>
      <c r="BM157" s="155" t="s">
        <v>17793</v>
      </c>
    </row>
    <row r="158" spans="2:65" s="1" customFormat="1" ht="21.75" customHeight="1">
      <c r="B158" s="142"/>
      <c r="C158" s="179" t="s">
        <v>469</v>
      </c>
      <c r="D158" s="179" t="s">
        <v>454</v>
      </c>
      <c r="E158" s="180" t="s">
        <v>8872</v>
      </c>
      <c r="F158" s="181" t="s">
        <v>17794</v>
      </c>
      <c r="G158" s="182" t="s">
        <v>484</v>
      </c>
      <c r="H158" s="183">
        <v>28</v>
      </c>
      <c r="I158" s="184"/>
      <c r="J158" s="185">
        <f t="shared" si="0"/>
        <v>0</v>
      </c>
      <c r="K158" s="186"/>
      <c r="L158" s="187"/>
      <c r="M158" s="188" t="s">
        <v>1</v>
      </c>
      <c r="N158" s="189" t="s">
        <v>42</v>
      </c>
      <c r="P158" s="153">
        <f t="shared" si="1"/>
        <v>0</v>
      </c>
      <c r="Q158" s="153">
        <v>2.8800000000000002E-3</v>
      </c>
      <c r="R158" s="153">
        <f t="shared" si="2"/>
        <v>8.0640000000000003E-2</v>
      </c>
      <c r="S158" s="153">
        <v>0</v>
      </c>
      <c r="T158" s="154">
        <f t="shared" si="3"/>
        <v>0</v>
      </c>
      <c r="AR158" s="155" t="s">
        <v>768</v>
      </c>
      <c r="AT158" s="155" t="s">
        <v>454</v>
      </c>
      <c r="AU158" s="155" t="s">
        <v>88</v>
      </c>
      <c r="AY158" s="16" t="s">
        <v>317</v>
      </c>
      <c r="BE158" s="156">
        <f t="shared" si="4"/>
        <v>0</v>
      </c>
      <c r="BF158" s="156">
        <f t="shared" si="5"/>
        <v>0</v>
      </c>
      <c r="BG158" s="156">
        <f t="shared" si="6"/>
        <v>0</v>
      </c>
      <c r="BH158" s="156">
        <f t="shared" si="7"/>
        <v>0</v>
      </c>
      <c r="BI158" s="156">
        <f t="shared" si="8"/>
        <v>0</v>
      </c>
      <c r="BJ158" s="16" t="s">
        <v>88</v>
      </c>
      <c r="BK158" s="156">
        <f t="shared" si="9"/>
        <v>0</v>
      </c>
      <c r="BL158" s="16" t="s">
        <v>768</v>
      </c>
      <c r="BM158" s="155" t="s">
        <v>17795</v>
      </c>
    </row>
    <row r="159" spans="2:65" s="1" customFormat="1" ht="24.15" customHeight="1">
      <c r="B159" s="142"/>
      <c r="C159" s="179" t="s">
        <v>473</v>
      </c>
      <c r="D159" s="179" t="s">
        <v>454</v>
      </c>
      <c r="E159" s="180" t="s">
        <v>17796</v>
      </c>
      <c r="F159" s="181" t="s">
        <v>17797</v>
      </c>
      <c r="G159" s="182" t="s">
        <v>484</v>
      </c>
      <c r="H159" s="183">
        <v>2</v>
      </c>
      <c r="I159" s="184"/>
      <c r="J159" s="185">
        <f t="shared" si="0"/>
        <v>0</v>
      </c>
      <c r="K159" s="186"/>
      <c r="L159" s="187"/>
      <c r="M159" s="188" t="s">
        <v>1</v>
      </c>
      <c r="N159" s="189" t="s">
        <v>42</v>
      </c>
      <c r="P159" s="153">
        <f t="shared" si="1"/>
        <v>0</v>
      </c>
      <c r="Q159" s="153">
        <v>2.8800000000000002E-3</v>
      </c>
      <c r="R159" s="153">
        <f t="shared" si="2"/>
        <v>5.7600000000000004E-3</v>
      </c>
      <c r="S159" s="153">
        <v>0</v>
      </c>
      <c r="T159" s="154">
        <f t="shared" si="3"/>
        <v>0</v>
      </c>
      <c r="AR159" s="155" t="s">
        <v>768</v>
      </c>
      <c r="AT159" s="155" t="s">
        <v>454</v>
      </c>
      <c r="AU159" s="155" t="s">
        <v>88</v>
      </c>
      <c r="AY159" s="16" t="s">
        <v>317</v>
      </c>
      <c r="BE159" s="156">
        <f t="shared" si="4"/>
        <v>0</v>
      </c>
      <c r="BF159" s="156">
        <f t="shared" si="5"/>
        <v>0</v>
      </c>
      <c r="BG159" s="156">
        <f t="shared" si="6"/>
        <v>0</v>
      </c>
      <c r="BH159" s="156">
        <f t="shared" si="7"/>
        <v>0</v>
      </c>
      <c r="BI159" s="156">
        <f t="shared" si="8"/>
        <v>0</v>
      </c>
      <c r="BJ159" s="16" t="s">
        <v>88</v>
      </c>
      <c r="BK159" s="156">
        <f t="shared" si="9"/>
        <v>0</v>
      </c>
      <c r="BL159" s="16" t="s">
        <v>768</v>
      </c>
      <c r="BM159" s="155" t="s">
        <v>17798</v>
      </c>
    </row>
    <row r="160" spans="2:65" s="1" customFormat="1" ht="24.15" customHeight="1">
      <c r="B160" s="142"/>
      <c r="C160" s="143" t="s">
        <v>477</v>
      </c>
      <c r="D160" s="143" t="s">
        <v>319</v>
      </c>
      <c r="E160" s="144" t="s">
        <v>17799</v>
      </c>
      <c r="F160" s="145" t="s">
        <v>17800</v>
      </c>
      <c r="G160" s="146" t="s">
        <v>484</v>
      </c>
      <c r="H160" s="147">
        <v>300</v>
      </c>
      <c r="I160" s="148"/>
      <c r="J160" s="149">
        <f t="shared" si="0"/>
        <v>0</v>
      </c>
      <c r="K160" s="150"/>
      <c r="L160" s="31"/>
      <c r="M160" s="151" t="s">
        <v>1</v>
      </c>
      <c r="N160" s="152" t="s">
        <v>42</v>
      </c>
      <c r="P160" s="153">
        <f t="shared" si="1"/>
        <v>0</v>
      </c>
      <c r="Q160" s="153">
        <v>0</v>
      </c>
      <c r="R160" s="153">
        <f t="shared" si="2"/>
        <v>0</v>
      </c>
      <c r="S160" s="153">
        <v>0</v>
      </c>
      <c r="T160" s="154">
        <f t="shared" si="3"/>
        <v>0</v>
      </c>
      <c r="AR160" s="155" t="s">
        <v>561</v>
      </c>
      <c r="AT160" s="155" t="s">
        <v>319</v>
      </c>
      <c r="AU160" s="155" t="s">
        <v>88</v>
      </c>
      <c r="AY160" s="16" t="s">
        <v>317</v>
      </c>
      <c r="BE160" s="156">
        <f t="shared" si="4"/>
        <v>0</v>
      </c>
      <c r="BF160" s="156">
        <f t="shared" si="5"/>
        <v>0</v>
      </c>
      <c r="BG160" s="156">
        <f t="shared" si="6"/>
        <v>0</v>
      </c>
      <c r="BH160" s="156">
        <f t="shared" si="7"/>
        <v>0</v>
      </c>
      <c r="BI160" s="156">
        <f t="shared" si="8"/>
        <v>0</v>
      </c>
      <c r="BJ160" s="16" t="s">
        <v>88</v>
      </c>
      <c r="BK160" s="156">
        <f t="shared" si="9"/>
        <v>0</v>
      </c>
      <c r="BL160" s="16" t="s">
        <v>561</v>
      </c>
      <c r="BM160" s="155" t="s">
        <v>17801</v>
      </c>
    </row>
    <row r="161" spans="2:65" s="1" customFormat="1" ht="16.5" customHeight="1">
      <c r="B161" s="142"/>
      <c r="C161" s="179" t="s">
        <v>481</v>
      </c>
      <c r="D161" s="179" t="s">
        <v>454</v>
      </c>
      <c r="E161" s="180" t="s">
        <v>17802</v>
      </c>
      <c r="F161" s="181" t="s">
        <v>17803</v>
      </c>
      <c r="G161" s="182" t="s">
        <v>1107</v>
      </c>
      <c r="H161" s="183">
        <v>300</v>
      </c>
      <c r="I161" s="184"/>
      <c r="J161" s="185">
        <f t="shared" si="0"/>
        <v>0</v>
      </c>
      <c r="K161" s="186"/>
      <c r="L161" s="187"/>
      <c r="M161" s="188" t="s">
        <v>1</v>
      </c>
      <c r="N161" s="189" t="s">
        <v>42</v>
      </c>
      <c r="P161" s="153">
        <f t="shared" si="1"/>
        <v>0</v>
      </c>
      <c r="Q161" s="153">
        <v>1E-3</v>
      </c>
      <c r="R161" s="153">
        <f t="shared" si="2"/>
        <v>0.3</v>
      </c>
      <c r="S161" s="153">
        <v>0</v>
      </c>
      <c r="T161" s="154">
        <f t="shared" si="3"/>
        <v>0</v>
      </c>
      <c r="AR161" s="155" t="s">
        <v>768</v>
      </c>
      <c r="AT161" s="155" t="s">
        <v>454</v>
      </c>
      <c r="AU161" s="155" t="s">
        <v>88</v>
      </c>
      <c r="AY161" s="16" t="s">
        <v>317</v>
      </c>
      <c r="BE161" s="156">
        <f t="shared" si="4"/>
        <v>0</v>
      </c>
      <c r="BF161" s="156">
        <f t="shared" si="5"/>
        <v>0</v>
      </c>
      <c r="BG161" s="156">
        <f t="shared" si="6"/>
        <v>0</v>
      </c>
      <c r="BH161" s="156">
        <f t="shared" si="7"/>
        <v>0</v>
      </c>
      <c r="BI161" s="156">
        <f t="shared" si="8"/>
        <v>0</v>
      </c>
      <c r="BJ161" s="16" t="s">
        <v>88</v>
      </c>
      <c r="BK161" s="156">
        <f t="shared" si="9"/>
        <v>0</v>
      </c>
      <c r="BL161" s="16" t="s">
        <v>768</v>
      </c>
      <c r="BM161" s="155" t="s">
        <v>17804</v>
      </c>
    </row>
    <row r="162" spans="2:65" s="1" customFormat="1" ht="16.5" customHeight="1">
      <c r="B162" s="142"/>
      <c r="C162" s="143" t="s">
        <v>670</v>
      </c>
      <c r="D162" s="143" t="s">
        <v>319</v>
      </c>
      <c r="E162" s="144" t="s">
        <v>17805</v>
      </c>
      <c r="F162" s="145" t="s">
        <v>17806</v>
      </c>
      <c r="G162" s="146" t="s">
        <v>484</v>
      </c>
      <c r="H162" s="147">
        <v>3</v>
      </c>
      <c r="I162" s="148"/>
      <c r="J162" s="149">
        <f t="shared" si="0"/>
        <v>0</v>
      </c>
      <c r="K162" s="150"/>
      <c r="L162" s="31"/>
      <c r="M162" s="151" t="s">
        <v>1</v>
      </c>
      <c r="N162" s="152" t="s">
        <v>42</v>
      </c>
      <c r="P162" s="153">
        <f t="shared" si="1"/>
        <v>0</v>
      </c>
      <c r="Q162" s="153">
        <v>0</v>
      </c>
      <c r="R162" s="153">
        <f t="shared" si="2"/>
        <v>0</v>
      </c>
      <c r="S162" s="153">
        <v>6.3800000000000003E-3</v>
      </c>
      <c r="T162" s="154">
        <f t="shared" si="3"/>
        <v>1.9140000000000001E-2</v>
      </c>
      <c r="AR162" s="155" t="s">
        <v>561</v>
      </c>
      <c r="AT162" s="155" t="s">
        <v>319</v>
      </c>
      <c r="AU162" s="155" t="s">
        <v>88</v>
      </c>
      <c r="AY162" s="16" t="s">
        <v>317</v>
      </c>
      <c r="BE162" s="156">
        <f t="shared" si="4"/>
        <v>0</v>
      </c>
      <c r="BF162" s="156">
        <f t="shared" si="5"/>
        <v>0</v>
      </c>
      <c r="BG162" s="156">
        <f t="shared" si="6"/>
        <v>0</v>
      </c>
      <c r="BH162" s="156">
        <f t="shared" si="7"/>
        <v>0</v>
      </c>
      <c r="BI162" s="156">
        <f t="shared" si="8"/>
        <v>0</v>
      </c>
      <c r="BJ162" s="16" t="s">
        <v>88</v>
      </c>
      <c r="BK162" s="156">
        <f t="shared" si="9"/>
        <v>0</v>
      </c>
      <c r="BL162" s="16" t="s">
        <v>561</v>
      </c>
      <c r="BM162" s="155" t="s">
        <v>17807</v>
      </c>
    </row>
    <row r="163" spans="2:65" s="1" customFormat="1" ht="16.5" customHeight="1">
      <c r="B163" s="142"/>
      <c r="C163" s="179" t="s">
        <v>834</v>
      </c>
      <c r="D163" s="179" t="s">
        <v>454</v>
      </c>
      <c r="E163" s="180" t="s">
        <v>17808</v>
      </c>
      <c r="F163" s="181" t="s">
        <v>17806</v>
      </c>
      <c r="G163" s="182" t="s">
        <v>484</v>
      </c>
      <c r="H163" s="183">
        <v>3</v>
      </c>
      <c r="I163" s="184"/>
      <c r="J163" s="185">
        <f t="shared" si="0"/>
        <v>0</v>
      </c>
      <c r="K163" s="186"/>
      <c r="L163" s="187"/>
      <c r="M163" s="188" t="s">
        <v>1</v>
      </c>
      <c r="N163" s="189" t="s">
        <v>42</v>
      </c>
      <c r="P163" s="153">
        <f t="shared" si="1"/>
        <v>0</v>
      </c>
      <c r="Q163" s="153">
        <v>2.2399999999999998E-3</v>
      </c>
      <c r="R163" s="153">
        <f t="shared" si="2"/>
        <v>6.7199999999999994E-3</v>
      </c>
      <c r="S163" s="153">
        <v>0</v>
      </c>
      <c r="T163" s="154">
        <f t="shared" si="3"/>
        <v>0</v>
      </c>
      <c r="AR163" s="155" t="s">
        <v>768</v>
      </c>
      <c r="AT163" s="155" t="s">
        <v>454</v>
      </c>
      <c r="AU163" s="155" t="s">
        <v>88</v>
      </c>
      <c r="AY163" s="16" t="s">
        <v>317</v>
      </c>
      <c r="BE163" s="156">
        <f t="shared" si="4"/>
        <v>0</v>
      </c>
      <c r="BF163" s="156">
        <f t="shared" si="5"/>
        <v>0</v>
      </c>
      <c r="BG163" s="156">
        <f t="shared" si="6"/>
        <v>0</v>
      </c>
      <c r="BH163" s="156">
        <f t="shared" si="7"/>
        <v>0</v>
      </c>
      <c r="BI163" s="156">
        <f t="shared" si="8"/>
        <v>0</v>
      </c>
      <c r="BJ163" s="16" t="s">
        <v>88</v>
      </c>
      <c r="BK163" s="156">
        <f t="shared" si="9"/>
        <v>0</v>
      </c>
      <c r="BL163" s="16" t="s">
        <v>768</v>
      </c>
      <c r="BM163" s="155" t="s">
        <v>17809</v>
      </c>
    </row>
    <row r="164" spans="2:65" s="1" customFormat="1" ht="24.15" customHeight="1">
      <c r="B164" s="142"/>
      <c r="C164" s="143" t="s">
        <v>488</v>
      </c>
      <c r="D164" s="143" t="s">
        <v>319</v>
      </c>
      <c r="E164" s="144" t="s">
        <v>17810</v>
      </c>
      <c r="F164" s="145" t="s">
        <v>17811</v>
      </c>
      <c r="G164" s="146" t="s">
        <v>467</v>
      </c>
      <c r="H164" s="147">
        <v>70</v>
      </c>
      <c r="I164" s="148"/>
      <c r="J164" s="149">
        <f t="shared" si="0"/>
        <v>0</v>
      </c>
      <c r="K164" s="150"/>
      <c r="L164" s="31"/>
      <c r="M164" s="151" t="s">
        <v>1</v>
      </c>
      <c r="N164" s="152" t="s">
        <v>42</v>
      </c>
      <c r="P164" s="153">
        <f t="shared" si="1"/>
        <v>0</v>
      </c>
      <c r="Q164" s="153">
        <v>0</v>
      </c>
      <c r="R164" s="153">
        <f t="shared" si="2"/>
        <v>0</v>
      </c>
      <c r="S164" s="153">
        <v>0</v>
      </c>
      <c r="T164" s="154">
        <f t="shared" si="3"/>
        <v>0</v>
      </c>
      <c r="AR164" s="155" t="s">
        <v>561</v>
      </c>
      <c r="AT164" s="155" t="s">
        <v>319</v>
      </c>
      <c r="AU164" s="155" t="s">
        <v>88</v>
      </c>
      <c r="AY164" s="16" t="s">
        <v>317</v>
      </c>
      <c r="BE164" s="156">
        <f t="shared" si="4"/>
        <v>0</v>
      </c>
      <c r="BF164" s="156">
        <f t="shared" si="5"/>
        <v>0</v>
      </c>
      <c r="BG164" s="156">
        <f t="shared" si="6"/>
        <v>0</v>
      </c>
      <c r="BH164" s="156">
        <f t="shared" si="7"/>
        <v>0</v>
      </c>
      <c r="BI164" s="156">
        <f t="shared" si="8"/>
        <v>0</v>
      </c>
      <c r="BJ164" s="16" t="s">
        <v>88</v>
      </c>
      <c r="BK164" s="156">
        <f t="shared" si="9"/>
        <v>0</v>
      </c>
      <c r="BL164" s="16" t="s">
        <v>561</v>
      </c>
      <c r="BM164" s="155" t="s">
        <v>17812</v>
      </c>
    </row>
    <row r="165" spans="2:65" s="1" customFormat="1" ht="24.15" customHeight="1">
      <c r="B165" s="142"/>
      <c r="C165" s="179" t="s">
        <v>495</v>
      </c>
      <c r="D165" s="179" t="s">
        <v>454</v>
      </c>
      <c r="E165" s="180" t="s">
        <v>17813</v>
      </c>
      <c r="F165" s="181" t="s">
        <v>17814</v>
      </c>
      <c r="G165" s="182" t="s">
        <v>467</v>
      </c>
      <c r="H165" s="183">
        <v>70</v>
      </c>
      <c r="I165" s="184"/>
      <c r="J165" s="185">
        <f t="shared" si="0"/>
        <v>0</v>
      </c>
      <c r="K165" s="186"/>
      <c r="L165" s="187"/>
      <c r="M165" s="188" t="s">
        <v>1</v>
      </c>
      <c r="N165" s="189" t="s">
        <v>42</v>
      </c>
      <c r="P165" s="153">
        <f t="shared" si="1"/>
        <v>0</v>
      </c>
      <c r="Q165" s="153">
        <v>2.2000000000000001E-4</v>
      </c>
      <c r="R165" s="153">
        <f t="shared" si="2"/>
        <v>1.54E-2</v>
      </c>
      <c r="S165" s="153">
        <v>0</v>
      </c>
      <c r="T165" s="154">
        <f t="shared" si="3"/>
        <v>0</v>
      </c>
      <c r="AR165" s="155" t="s">
        <v>768</v>
      </c>
      <c r="AT165" s="155" t="s">
        <v>454</v>
      </c>
      <c r="AU165" s="155" t="s">
        <v>88</v>
      </c>
      <c r="AY165" s="16" t="s">
        <v>317</v>
      </c>
      <c r="BE165" s="156">
        <f t="shared" si="4"/>
        <v>0</v>
      </c>
      <c r="BF165" s="156">
        <f t="shared" si="5"/>
        <v>0</v>
      </c>
      <c r="BG165" s="156">
        <f t="shared" si="6"/>
        <v>0</v>
      </c>
      <c r="BH165" s="156">
        <f t="shared" si="7"/>
        <v>0</v>
      </c>
      <c r="BI165" s="156">
        <f t="shared" si="8"/>
        <v>0</v>
      </c>
      <c r="BJ165" s="16" t="s">
        <v>88</v>
      </c>
      <c r="BK165" s="156">
        <f t="shared" si="9"/>
        <v>0</v>
      </c>
      <c r="BL165" s="16" t="s">
        <v>768</v>
      </c>
      <c r="BM165" s="155" t="s">
        <v>17815</v>
      </c>
    </row>
    <row r="166" spans="2:65" s="1" customFormat="1" ht="24.15" customHeight="1">
      <c r="B166" s="142"/>
      <c r="C166" s="143" t="s">
        <v>501</v>
      </c>
      <c r="D166" s="143" t="s">
        <v>319</v>
      </c>
      <c r="E166" s="144" t="s">
        <v>17816</v>
      </c>
      <c r="F166" s="145" t="s">
        <v>17817</v>
      </c>
      <c r="G166" s="146" t="s">
        <v>484</v>
      </c>
      <c r="H166" s="147">
        <v>5</v>
      </c>
      <c r="I166" s="148"/>
      <c r="J166" s="149">
        <f t="shared" si="0"/>
        <v>0</v>
      </c>
      <c r="K166" s="150"/>
      <c r="L166" s="31"/>
      <c r="M166" s="151" t="s">
        <v>1</v>
      </c>
      <c r="N166" s="152" t="s">
        <v>42</v>
      </c>
      <c r="P166" s="153">
        <f t="shared" si="1"/>
        <v>0</v>
      </c>
      <c r="Q166" s="153">
        <v>0</v>
      </c>
      <c r="R166" s="153">
        <f t="shared" si="2"/>
        <v>0</v>
      </c>
      <c r="S166" s="153">
        <v>0</v>
      </c>
      <c r="T166" s="154">
        <f t="shared" si="3"/>
        <v>0</v>
      </c>
      <c r="AR166" s="155" t="s">
        <v>561</v>
      </c>
      <c r="AT166" s="155" t="s">
        <v>319</v>
      </c>
      <c r="AU166" s="155" t="s">
        <v>88</v>
      </c>
      <c r="AY166" s="16" t="s">
        <v>317</v>
      </c>
      <c r="BE166" s="156">
        <f t="shared" si="4"/>
        <v>0</v>
      </c>
      <c r="BF166" s="156">
        <f t="shared" si="5"/>
        <v>0</v>
      </c>
      <c r="BG166" s="156">
        <f t="shared" si="6"/>
        <v>0</v>
      </c>
      <c r="BH166" s="156">
        <f t="shared" si="7"/>
        <v>0</v>
      </c>
      <c r="BI166" s="156">
        <f t="shared" si="8"/>
        <v>0</v>
      </c>
      <c r="BJ166" s="16" t="s">
        <v>88</v>
      </c>
      <c r="BK166" s="156">
        <f t="shared" si="9"/>
        <v>0</v>
      </c>
      <c r="BL166" s="16" t="s">
        <v>561</v>
      </c>
      <c r="BM166" s="155" t="s">
        <v>17818</v>
      </c>
    </row>
    <row r="167" spans="2:65" s="1" customFormat="1" ht="16.5" customHeight="1">
      <c r="B167" s="142"/>
      <c r="C167" s="179" t="s">
        <v>507</v>
      </c>
      <c r="D167" s="179" t="s">
        <v>454</v>
      </c>
      <c r="E167" s="180" t="s">
        <v>17819</v>
      </c>
      <c r="F167" s="181" t="s">
        <v>17820</v>
      </c>
      <c r="G167" s="182" t="s">
        <v>484</v>
      </c>
      <c r="H167" s="183">
        <v>5</v>
      </c>
      <c r="I167" s="184"/>
      <c r="J167" s="185">
        <f t="shared" si="0"/>
        <v>0</v>
      </c>
      <c r="K167" s="186"/>
      <c r="L167" s="187"/>
      <c r="M167" s="188" t="s">
        <v>1</v>
      </c>
      <c r="N167" s="189" t="s">
        <v>42</v>
      </c>
      <c r="P167" s="153">
        <f t="shared" si="1"/>
        <v>0</v>
      </c>
      <c r="Q167" s="153">
        <v>3.4000000000000002E-4</v>
      </c>
      <c r="R167" s="153">
        <f t="shared" si="2"/>
        <v>1.7000000000000001E-3</v>
      </c>
      <c r="S167" s="153">
        <v>0</v>
      </c>
      <c r="T167" s="154">
        <f t="shared" si="3"/>
        <v>0</v>
      </c>
      <c r="AR167" s="155" t="s">
        <v>768</v>
      </c>
      <c r="AT167" s="155" t="s">
        <v>454</v>
      </c>
      <c r="AU167" s="155" t="s">
        <v>88</v>
      </c>
      <c r="AY167" s="16" t="s">
        <v>317</v>
      </c>
      <c r="BE167" s="156">
        <f t="shared" si="4"/>
        <v>0</v>
      </c>
      <c r="BF167" s="156">
        <f t="shared" si="5"/>
        <v>0</v>
      </c>
      <c r="BG167" s="156">
        <f t="shared" si="6"/>
        <v>0</v>
      </c>
      <c r="BH167" s="156">
        <f t="shared" si="7"/>
        <v>0</v>
      </c>
      <c r="BI167" s="156">
        <f t="shared" si="8"/>
        <v>0</v>
      </c>
      <c r="BJ167" s="16" t="s">
        <v>88</v>
      </c>
      <c r="BK167" s="156">
        <f t="shared" si="9"/>
        <v>0</v>
      </c>
      <c r="BL167" s="16" t="s">
        <v>768</v>
      </c>
      <c r="BM167" s="155" t="s">
        <v>17821</v>
      </c>
    </row>
    <row r="168" spans="2:65" s="1" customFormat="1" ht="24.15" customHeight="1">
      <c r="B168" s="142"/>
      <c r="C168" s="143" t="s">
        <v>703</v>
      </c>
      <c r="D168" s="143" t="s">
        <v>319</v>
      </c>
      <c r="E168" s="144" t="s">
        <v>17822</v>
      </c>
      <c r="F168" s="145" t="s">
        <v>17823</v>
      </c>
      <c r="G168" s="146" t="s">
        <v>484</v>
      </c>
      <c r="H168" s="147">
        <v>20</v>
      </c>
      <c r="I168" s="148"/>
      <c r="J168" s="149">
        <f t="shared" si="0"/>
        <v>0</v>
      </c>
      <c r="K168" s="150"/>
      <c r="L168" s="31"/>
      <c r="M168" s="151" t="s">
        <v>1</v>
      </c>
      <c r="N168" s="152" t="s">
        <v>42</v>
      </c>
      <c r="P168" s="153">
        <f t="shared" si="1"/>
        <v>0</v>
      </c>
      <c r="Q168" s="153">
        <v>0</v>
      </c>
      <c r="R168" s="153">
        <f t="shared" si="2"/>
        <v>0</v>
      </c>
      <c r="S168" s="153">
        <v>0</v>
      </c>
      <c r="T168" s="154">
        <f t="shared" si="3"/>
        <v>0</v>
      </c>
      <c r="AR168" s="155" t="s">
        <v>561</v>
      </c>
      <c r="AT168" s="155" t="s">
        <v>319</v>
      </c>
      <c r="AU168" s="155" t="s">
        <v>88</v>
      </c>
      <c r="AY168" s="16" t="s">
        <v>317</v>
      </c>
      <c r="BE168" s="156">
        <f t="shared" si="4"/>
        <v>0</v>
      </c>
      <c r="BF168" s="156">
        <f t="shared" si="5"/>
        <v>0</v>
      </c>
      <c r="BG168" s="156">
        <f t="shared" si="6"/>
        <v>0</v>
      </c>
      <c r="BH168" s="156">
        <f t="shared" si="7"/>
        <v>0</v>
      </c>
      <c r="BI168" s="156">
        <f t="shared" si="8"/>
        <v>0</v>
      </c>
      <c r="BJ168" s="16" t="s">
        <v>88</v>
      </c>
      <c r="BK168" s="156">
        <f t="shared" si="9"/>
        <v>0</v>
      </c>
      <c r="BL168" s="16" t="s">
        <v>561</v>
      </c>
      <c r="BM168" s="155" t="s">
        <v>17824</v>
      </c>
    </row>
    <row r="169" spans="2:65" s="1" customFormat="1" ht="16.5" customHeight="1">
      <c r="B169" s="142"/>
      <c r="C169" s="179" t="s">
        <v>647</v>
      </c>
      <c r="D169" s="179" t="s">
        <v>454</v>
      </c>
      <c r="E169" s="180" t="s">
        <v>17825</v>
      </c>
      <c r="F169" s="181" t="s">
        <v>17826</v>
      </c>
      <c r="G169" s="182" t="s">
        <v>484</v>
      </c>
      <c r="H169" s="183">
        <v>20</v>
      </c>
      <c r="I169" s="184"/>
      <c r="J169" s="185">
        <f t="shared" si="0"/>
        <v>0</v>
      </c>
      <c r="K169" s="186"/>
      <c r="L169" s="187"/>
      <c r="M169" s="188" t="s">
        <v>1</v>
      </c>
      <c r="N169" s="189" t="s">
        <v>42</v>
      </c>
      <c r="P169" s="153">
        <f t="shared" si="1"/>
        <v>0</v>
      </c>
      <c r="Q169" s="153">
        <v>1.15E-3</v>
      </c>
      <c r="R169" s="153">
        <f t="shared" si="2"/>
        <v>2.3E-2</v>
      </c>
      <c r="S169" s="153">
        <v>0</v>
      </c>
      <c r="T169" s="154">
        <f t="shared" si="3"/>
        <v>0</v>
      </c>
      <c r="AR169" s="155" t="s">
        <v>768</v>
      </c>
      <c r="AT169" s="155" t="s">
        <v>454</v>
      </c>
      <c r="AU169" s="155" t="s">
        <v>88</v>
      </c>
      <c r="AY169" s="16" t="s">
        <v>317</v>
      </c>
      <c r="BE169" s="156">
        <f t="shared" si="4"/>
        <v>0</v>
      </c>
      <c r="BF169" s="156">
        <f t="shared" si="5"/>
        <v>0</v>
      </c>
      <c r="BG169" s="156">
        <f t="shared" si="6"/>
        <v>0</v>
      </c>
      <c r="BH169" s="156">
        <f t="shared" si="7"/>
        <v>0</v>
      </c>
      <c r="BI169" s="156">
        <f t="shared" si="8"/>
        <v>0</v>
      </c>
      <c r="BJ169" s="16" t="s">
        <v>88</v>
      </c>
      <c r="BK169" s="156">
        <f t="shared" si="9"/>
        <v>0</v>
      </c>
      <c r="BL169" s="16" t="s">
        <v>768</v>
      </c>
      <c r="BM169" s="155" t="s">
        <v>17827</v>
      </c>
    </row>
    <row r="170" spans="2:65" s="1" customFormat="1" ht="24.15" customHeight="1">
      <c r="B170" s="142"/>
      <c r="C170" s="143" t="s">
        <v>712</v>
      </c>
      <c r="D170" s="143" t="s">
        <v>319</v>
      </c>
      <c r="E170" s="144" t="s">
        <v>17828</v>
      </c>
      <c r="F170" s="145" t="s">
        <v>17829</v>
      </c>
      <c r="G170" s="146" t="s">
        <v>484</v>
      </c>
      <c r="H170" s="147">
        <v>10</v>
      </c>
      <c r="I170" s="148"/>
      <c r="J170" s="149">
        <f t="shared" si="0"/>
        <v>0</v>
      </c>
      <c r="K170" s="150"/>
      <c r="L170" s="31"/>
      <c r="M170" s="151" t="s">
        <v>1</v>
      </c>
      <c r="N170" s="152" t="s">
        <v>42</v>
      </c>
      <c r="P170" s="153">
        <f t="shared" si="1"/>
        <v>0</v>
      </c>
      <c r="Q170" s="153">
        <v>0</v>
      </c>
      <c r="R170" s="153">
        <f t="shared" si="2"/>
        <v>0</v>
      </c>
      <c r="S170" s="153">
        <v>0</v>
      </c>
      <c r="T170" s="154">
        <f t="shared" si="3"/>
        <v>0</v>
      </c>
      <c r="AR170" s="155" t="s">
        <v>561</v>
      </c>
      <c r="AT170" s="155" t="s">
        <v>319</v>
      </c>
      <c r="AU170" s="155" t="s">
        <v>88</v>
      </c>
      <c r="AY170" s="16" t="s">
        <v>317</v>
      </c>
      <c r="BE170" s="156">
        <f t="shared" si="4"/>
        <v>0</v>
      </c>
      <c r="BF170" s="156">
        <f t="shared" si="5"/>
        <v>0</v>
      </c>
      <c r="BG170" s="156">
        <f t="shared" si="6"/>
        <v>0</v>
      </c>
      <c r="BH170" s="156">
        <f t="shared" si="7"/>
        <v>0</v>
      </c>
      <c r="BI170" s="156">
        <f t="shared" si="8"/>
        <v>0</v>
      </c>
      <c r="BJ170" s="16" t="s">
        <v>88</v>
      </c>
      <c r="BK170" s="156">
        <f t="shared" si="9"/>
        <v>0</v>
      </c>
      <c r="BL170" s="16" t="s">
        <v>561</v>
      </c>
      <c r="BM170" s="155" t="s">
        <v>17830</v>
      </c>
    </row>
    <row r="171" spans="2:65" s="1" customFormat="1" ht="16.5" customHeight="1">
      <c r="B171" s="142"/>
      <c r="C171" s="179" t="s">
        <v>650</v>
      </c>
      <c r="D171" s="179" t="s">
        <v>454</v>
      </c>
      <c r="E171" s="180" t="s">
        <v>9256</v>
      </c>
      <c r="F171" s="181" t="s">
        <v>9257</v>
      </c>
      <c r="G171" s="182" t="s">
        <v>484</v>
      </c>
      <c r="H171" s="183">
        <v>10</v>
      </c>
      <c r="I171" s="184"/>
      <c r="J171" s="185">
        <f t="shared" si="0"/>
        <v>0</v>
      </c>
      <c r="K171" s="186"/>
      <c r="L171" s="187"/>
      <c r="M171" s="188" t="s">
        <v>1</v>
      </c>
      <c r="N171" s="189" t="s">
        <v>42</v>
      </c>
      <c r="P171" s="153">
        <f t="shared" si="1"/>
        <v>0</v>
      </c>
      <c r="Q171" s="153">
        <v>6.9999999999999994E-5</v>
      </c>
      <c r="R171" s="153">
        <f t="shared" si="2"/>
        <v>6.9999999999999988E-4</v>
      </c>
      <c r="S171" s="153">
        <v>0</v>
      </c>
      <c r="T171" s="154">
        <f t="shared" si="3"/>
        <v>0</v>
      </c>
      <c r="AR171" s="155" t="s">
        <v>768</v>
      </c>
      <c r="AT171" s="155" t="s">
        <v>454</v>
      </c>
      <c r="AU171" s="155" t="s">
        <v>88</v>
      </c>
      <c r="AY171" s="16" t="s">
        <v>317</v>
      </c>
      <c r="BE171" s="156">
        <f t="shared" si="4"/>
        <v>0</v>
      </c>
      <c r="BF171" s="156">
        <f t="shared" si="5"/>
        <v>0</v>
      </c>
      <c r="BG171" s="156">
        <f t="shared" si="6"/>
        <v>0</v>
      </c>
      <c r="BH171" s="156">
        <f t="shared" si="7"/>
        <v>0</v>
      </c>
      <c r="BI171" s="156">
        <f t="shared" si="8"/>
        <v>0</v>
      </c>
      <c r="BJ171" s="16" t="s">
        <v>88</v>
      </c>
      <c r="BK171" s="156">
        <f t="shared" si="9"/>
        <v>0</v>
      </c>
      <c r="BL171" s="16" t="s">
        <v>768</v>
      </c>
      <c r="BM171" s="155" t="s">
        <v>17831</v>
      </c>
    </row>
    <row r="172" spans="2:65" s="1" customFormat="1" ht="24.15" customHeight="1">
      <c r="B172" s="142"/>
      <c r="C172" s="143" t="s">
        <v>722</v>
      </c>
      <c r="D172" s="143" t="s">
        <v>319</v>
      </c>
      <c r="E172" s="144" t="s">
        <v>17832</v>
      </c>
      <c r="F172" s="145" t="s">
        <v>17833</v>
      </c>
      <c r="G172" s="146" t="s">
        <v>467</v>
      </c>
      <c r="H172" s="147">
        <v>3</v>
      </c>
      <c r="I172" s="148"/>
      <c r="J172" s="149">
        <f t="shared" si="0"/>
        <v>0</v>
      </c>
      <c r="K172" s="150"/>
      <c r="L172" s="31"/>
      <c r="M172" s="151" t="s">
        <v>1</v>
      </c>
      <c r="N172" s="152" t="s">
        <v>42</v>
      </c>
      <c r="P172" s="153">
        <f t="shared" si="1"/>
        <v>0</v>
      </c>
      <c r="Q172" s="153">
        <v>0</v>
      </c>
      <c r="R172" s="153">
        <f t="shared" si="2"/>
        <v>0</v>
      </c>
      <c r="S172" s="153">
        <v>0</v>
      </c>
      <c r="T172" s="154">
        <f t="shared" si="3"/>
        <v>0</v>
      </c>
      <c r="AR172" s="155" t="s">
        <v>561</v>
      </c>
      <c r="AT172" s="155" t="s">
        <v>319</v>
      </c>
      <c r="AU172" s="155" t="s">
        <v>88</v>
      </c>
      <c r="AY172" s="16" t="s">
        <v>317</v>
      </c>
      <c r="BE172" s="156">
        <f t="shared" si="4"/>
        <v>0</v>
      </c>
      <c r="BF172" s="156">
        <f t="shared" si="5"/>
        <v>0</v>
      </c>
      <c r="BG172" s="156">
        <f t="shared" si="6"/>
        <v>0</v>
      </c>
      <c r="BH172" s="156">
        <f t="shared" si="7"/>
        <v>0</v>
      </c>
      <c r="BI172" s="156">
        <f t="shared" si="8"/>
        <v>0</v>
      </c>
      <c r="BJ172" s="16" t="s">
        <v>88</v>
      </c>
      <c r="BK172" s="156">
        <f t="shared" si="9"/>
        <v>0</v>
      </c>
      <c r="BL172" s="16" t="s">
        <v>561</v>
      </c>
      <c r="BM172" s="155" t="s">
        <v>17834</v>
      </c>
    </row>
    <row r="173" spans="2:65" s="1" customFormat="1" ht="24.15" customHeight="1">
      <c r="B173" s="142"/>
      <c r="C173" s="179" t="s">
        <v>655</v>
      </c>
      <c r="D173" s="179" t="s">
        <v>454</v>
      </c>
      <c r="E173" s="180" t="s">
        <v>9038</v>
      </c>
      <c r="F173" s="181" t="s">
        <v>9039</v>
      </c>
      <c r="G173" s="182" t="s">
        <v>467</v>
      </c>
      <c r="H173" s="183">
        <v>3</v>
      </c>
      <c r="I173" s="184"/>
      <c r="J173" s="185">
        <f t="shared" si="0"/>
        <v>0</v>
      </c>
      <c r="K173" s="186"/>
      <c r="L173" s="187"/>
      <c r="M173" s="188" t="s">
        <v>1</v>
      </c>
      <c r="N173" s="189" t="s">
        <v>42</v>
      </c>
      <c r="P173" s="153">
        <f t="shared" si="1"/>
        <v>0</v>
      </c>
      <c r="Q173" s="153">
        <v>2.7999999999999998E-4</v>
      </c>
      <c r="R173" s="153">
        <f t="shared" si="2"/>
        <v>8.3999999999999993E-4</v>
      </c>
      <c r="S173" s="153">
        <v>0</v>
      </c>
      <c r="T173" s="154">
        <f t="shared" si="3"/>
        <v>0</v>
      </c>
      <c r="AR173" s="155" t="s">
        <v>768</v>
      </c>
      <c r="AT173" s="155" t="s">
        <v>454</v>
      </c>
      <c r="AU173" s="155" t="s">
        <v>88</v>
      </c>
      <c r="AY173" s="16" t="s">
        <v>317</v>
      </c>
      <c r="BE173" s="156">
        <f t="shared" si="4"/>
        <v>0</v>
      </c>
      <c r="BF173" s="156">
        <f t="shared" si="5"/>
        <v>0</v>
      </c>
      <c r="BG173" s="156">
        <f t="shared" si="6"/>
        <v>0</v>
      </c>
      <c r="BH173" s="156">
        <f t="shared" si="7"/>
        <v>0</v>
      </c>
      <c r="BI173" s="156">
        <f t="shared" si="8"/>
        <v>0</v>
      </c>
      <c r="BJ173" s="16" t="s">
        <v>88</v>
      </c>
      <c r="BK173" s="156">
        <f t="shared" si="9"/>
        <v>0</v>
      </c>
      <c r="BL173" s="16" t="s">
        <v>768</v>
      </c>
      <c r="BM173" s="155" t="s">
        <v>17835</v>
      </c>
    </row>
    <row r="174" spans="2:65" s="11" customFormat="1" ht="22.75" customHeight="1">
      <c r="B174" s="130"/>
      <c r="D174" s="131" t="s">
        <v>75</v>
      </c>
      <c r="E174" s="140" t="s">
        <v>862</v>
      </c>
      <c r="F174" s="140" t="s">
        <v>17682</v>
      </c>
      <c r="I174" s="133"/>
      <c r="J174" s="141">
        <f>BK174</f>
        <v>0</v>
      </c>
      <c r="L174" s="130"/>
      <c r="M174" s="135"/>
      <c r="P174" s="136">
        <f>SUM(P175:P176)</f>
        <v>0</v>
      </c>
      <c r="R174" s="136">
        <f>SUM(R175:R176)</f>
        <v>0</v>
      </c>
      <c r="T174" s="137">
        <f>SUM(T175:T176)</f>
        <v>0</v>
      </c>
      <c r="AR174" s="131" t="s">
        <v>92</v>
      </c>
      <c r="AT174" s="138" t="s">
        <v>75</v>
      </c>
      <c r="AU174" s="138" t="s">
        <v>83</v>
      </c>
      <c r="AY174" s="131" t="s">
        <v>317</v>
      </c>
      <c r="BK174" s="139">
        <f>SUM(BK175:BK176)</f>
        <v>0</v>
      </c>
    </row>
    <row r="175" spans="2:65" s="1" customFormat="1" ht="24.15" customHeight="1">
      <c r="B175" s="142"/>
      <c r="C175" s="143" t="s">
        <v>729</v>
      </c>
      <c r="D175" s="143" t="s">
        <v>319</v>
      </c>
      <c r="E175" s="144" t="s">
        <v>17836</v>
      </c>
      <c r="F175" s="145" t="s">
        <v>17837</v>
      </c>
      <c r="G175" s="146" t="s">
        <v>484</v>
      </c>
      <c r="H175" s="147">
        <v>35</v>
      </c>
      <c r="I175" s="148"/>
      <c r="J175" s="149">
        <f>ROUND(I175*H175,2)</f>
        <v>0</v>
      </c>
      <c r="K175" s="150"/>
      <c r="L175" s="31"/>
      <c r="M175" s="151" t="s">
        <v>1</v>
      </c>
      <c r="N175" s="152" t="s">
        <v>42</v>
      </c>
      <c r="P175" s="153">
        <f>O175*H175</f>
        <v>0</v>
      </c>
      <c r="Q175" s="153">
        <v>0</v>
      </c>
      <c r="R175" s="153">
        <f>Q175*H175</f>
        <v>0</v>
      </c>
      <c r="S175" s="153">
        <v>0</v>
      </c>
      <c r="T175" s="154">
        <f>S175*H175</f>
        <v>0</v>
      </c>
      <c r="AR175" s="155" t="s">
        <v>561</v>
      </c>
      <c r="AT175" s="155" t="s">
        <v>319</v>
      </c>
      <c r="AU175" s="155" t="s">
        <v>88</v>
      </c>
      <c r="AY175" s="16" t="s">
        <v>317</v>
      </c>
      <c r="BE175" s="156">
        <f>IF(N175="základná",J175,0)</f>
        <v>0</v>
      </c>
      <c r="BF175" s="156">
        <f>IF(N175="znížená",J175,0)</f>
        <v>0</v>
      </c>
      <c r="BG175" s="156">
        <f>IF(N175="zákl. prenesená",J175,0)</f>
        <v>0</v>
      </c>
      <c r="BH175" s="156">
        <f>IF(N175="zníž. prenesená",J175,0)</f>
        <v>0</v>
      </c>
      <c r="BI175" s="156">
        <f>IF(N175="nulová",J175,0)</f>
        <v>0</v>
      </c>
      <c r="BJ175" s="16" t="s">
        <v>88</v>
      </c>
      <c r="BK175" s="156">
        <f>ROUND(I175*H175,2)</f>
        <v>0</v>
      </c>
      <c r="BL175" s="16" t="s">
        <v>561</v>
      </c>
      <c r="BM175" s="155" t="s">
        <v>17838</v>
      </c>
    </row>
    <row r="176" spans="2:65" s="1" customFormat="1" ht="33" customHeight="1">
      <c r="B176" s="142"/>
      <c r="C176" s="143" t="s">
        <v>662</v>
      </c>
      <c r="D176" s="143" t="s">
        <v>319</v>
      </c>
      <c r="E176" s="144" t="s">
        <v>17839</v>
      </c>
      <c r="F176" s="145" t="s">
        <v>17840</v>
      </c>
      <c r="G176" s="146" t="s">
        <v>484</v>
      </c>
      <c r="H176" s="147">
        <v>35</v>
      </c>
      <c r="I176" s="148"/>
      <c r="J176" s="149">
        <f>ROUND(I176*H176,2)</f>
        <v>0</v>
      </c>
      <c r="K176" s="150"/>
      <c r="L176" s="31"/>
      <c r="M176" s="151" t="s">
        <v>1</v>
      </c>
      <c r="N176" s="152" t="s">
        <v>42</v>
      </c>
      <c r="P176" s="153">
        <f>O176*H176</f>
        <v>0</v>
      </c>
      <c r="Q176" s="153">
        <v>0</v>
      </c>
      <c r="R176" s="153">
        <f>Q176*H176</f>
        <v>0</v>
      </c>
      <c r="S176" s="153">
        <v>0</v>
      </c>
      <c r="T176" s="154">
        <f>S176*H176</f>
        <v>0</v>
      </c>
      <c r="AR176" s="155" t="s">
        <v>561</v>
      </c>
      <c r="AT176" s="155" t="s">
        <v>319</v>
      </c>
      <c r="AU176" s="155" t="s">
        <v>88</v>
      </c>
      <c r="AY176" s="16" t="s">
        <v>317</v>
      </c>
      <c r="BE176" s="156">
        <f>IF(N176="základná",J176,0)</f>
        <v>0</v>
      </c>
      <c r="BF176" s="156">
        <f>IF(N176="znížená",J176,0)</f>
        <v>0</v>
      </c>
      <c r="BG176" s="156">
        <f>IF(N176="zákl. prenesená",J176,0)</f>
        <v>0</v>
      </c>
      <c r="BH176" s="156">
        <f>IF(N176="zníž. prenesená",J176,0)</f>
        <v>0</v>
      </c>
      <c r="BI176" s="156">
        <f>IF(N176="nulová",J176,0)</f>
        <v>0</v>
      </c>
      <c r="BJ176" s="16" t="s">
        <v>88</v>
      </c>
      <c r="BK176" s="156">
        <f>ROUND(I176*H176,2)</f>
        <v>0</v>
      </c>
      <c r="BL176" s="16" t="s">
        <v>561</v>
      </c>
      <c r="BM176" s="155" t="s">
        <v>17841</v>
      </c>
    </row>
    <row r="177" spans="2:65" s="11" customFormat="1" ht="22.75" customHeight="1">
      <c r="B177" s="130"/>
      <c r="D177" s="131" t="s">
        <v>75</v>
      </c>
      <c r="E177" s="140" t="s">
        <v>7714</v>
      </c>
      <c r="F177" s="140" t="s">
        <v>7715</v>
      </c>
      <c r="I177" s="133"/>
      <c r="J177" s="141">
        <f>BK177</f>
        <v>0</v>
      </c>
      <c r="L177" s="130"/>
      <c r="M177" s="135"/>
      <c r="P177" s="136">
        <f>SUM(P178:P179)</f>
        <v>0</v>
      </c>
      <c r="R177" s="136">
        <f>SUM(R178:R179)</f>
        <v>0</v>
      </c>
      <c r="T177" s="137">
        <f>SUM(T178:T179)</f>
        <v>0</v>
      </c>
      <c r="AR177" s="131" t="s">
        <v>323</v>
      </c>
      <c r="AT177" s="138" t="s">
        <v>75</v>
      </c>
      <c r="AU177" s="138" t="s">
        <v>83</v>
      </c>
      <c r="AY177" s="131" t="s">
        <v>317</v>
      </c>
      <c r="BK177" s="139">
        <f>SUM(BK178:BK179)</f>
        <v>0</v>
      </c>
    </row>
    <row r="178" spans="2:65" s="1" customFormat="1" ht="16.5" customHeight="1">
      <c r="B178" s="142"/>
      <c r="C178" s="143" t="s">
        <v>736</v>
      </c>
      <c r="D178" s="143" t="s">
        <v>319</v>
      </c>
      <c r="E178" s="144" t="s">
        <v>17712</v>
      </c>
      <c r="F178" s="145" t="s">
        <v>17713</v>
      </c>
      <c r="G178" s="146" t="s">
        <v>639</v>
      </c>
      <c r="H178" s="198"/>
      <c r="I178" s="148"/>
      <c r="J178" s="149">
        <f>ROUND(I178*H178,2)</f>
        <v>0</v>
      </c>
      <c r="K178" s="150"/>
      <c r="L178" s="31"/>
      <c r="M178" s="151" t="s">
        <v>1</v>
      </c>
      <c r="N178" s="152" t="s">
        <v>42</v>
      </c>
      <c r="P178" s="153">
        <f>O178*H178</f>
        <v>0</v>
      </c>
      <c r="Q178" s="153">
        <v>0</v>
      </c>
      <c r="R178" s="153">
        <f>Q178*H178</f>
        <v>0</v>
      </c>
      <c r="S178" s="153">
        <v>0</v>
      </c>
      <c r="T178" s="154">
        <f>S178*H178</f>
        <v>0</v>
      </c>
      <c r="AR178" s="155" t="s">
        <v>6166</v>
      </c>
      <c r="AT178" s="155" t="s">
        <v>319</v>
      </c>
      <c r="AU178" s="155" t="s">
        <v>88</v>
      </c>
      <c r="AY178" s="16" t="s">
        <v>317</v>
      </c>
      <c r="BE178" s="156">
        <f>IF(N178="základná",J178,0)</f>
        <v>0</v>
      </c>
      <c r="BF178" s="156">
        <f>IF(N178="znížená",J178,0)</f>
        <v>0</v>
      </c>
      <c r="BG178" s="156">
        <f>IF(N178="zákl. prenesená",J178,0)</f>
        <v>0</v>
      </c>
      <c r="BH178" s="156">
        <f>IF(N178="zníž. prenesená",J178,0)</f>
        <v>0</v>
      </c>
      <c r="BI178" s="156">
        <f>IF(N178="nulová",J178,0)</f>
        <v>0</v>
      </c>
      <c r="BJ178" s="16" t="s">
        <v>88</v>
      </c>
      <c r="BK178" s="156">
        <f>ROUND(I178*H178,2)</f>
        <v>0</v>
      </c>
      <c r="BL178" s="16" t="s">
        <v>6166</v>
      </c>
      <c r="BM178" s="155" t="s">
        <v>17842</v>
      </c>
    </row>
    <row r="179" spans="2:65" s="1" customFormat="1" ht="16.5" customHeight="1">
      <c r="B179" s="142"/>
      <c r="C179" s="143" t="s">
        <v>665</v>
      </c>
      <c r="D179" s="143" t="s">
        <v>319</v>
      </c>
      <c r="E179" s="144" t="s">
        <v>17715</v>
      </c>
      <c r="F179" s="145" t="s">
        <v>17716</v>
      </c>
      <c r="G179" s="146" t="s">
        <v>639</v>
      </c>
      <c r="H179" s="198"/>
      <c r="I179" s="148"/>
      <c r="J179" s="149">
        <f>ROUND(I179*H179,2)</f>
        <v>0</v>
      </c>
      <c r="K179" s="150"/>
      <c r="L179" s="31"/>
      <c r="M179" s="151" t="s">
        <v>1</v>
      </c>
      <c r="N179" s="152" t="s">
        <v>42</v>
      </c>
      <c r="P179" s="153">
        <f>O179*H179</f>
        <v>0</v>
      </c>
      <c r="Q179" s="153">
        <v>0</v>
      </c>
      <c r="R179" s="153">
        <f>Q179*H179</f>
        <v>0</v>
      </c>
      <c r="S179" s="153">
        <v>0</v>
      </c>
      <c r="T179" s="154">
        <f>S179*H179</f>
        <v>0</v>
      </c>
      <c r="AR179" s="155" t="s">
        <v>6166</v>
      </c>
      <c r="AT179" s="155" t="s">
        <v>319</v>
      </c>
      <c r="AU179" s="155" t="s">
        <v>88</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6166</v>
      </c>
      <c r="BM179" s="155" t="s">
        <v>17843</v>
      </c>
    </row>
    <row r="180" spans="2:65" s="11" customFormat="1" ht="25.9" customHeight="1">
      <c r="B180" s="130"/>
      <c r="D180" s="131" t="s">
        <v>75</v>
      </c>
      <c r="E180" s="132" t="s">
        <v>499</v>
      </c>
      <c r="F180" s="132" t="s">
        <v>500</v>
      </c>
      <c r="I180" s="133"/>
      <c r="J180" s="134">
        <f>BK180</f>
        <v>0</v>
      </c>
      <c r="L180" s="130"/>
      <c r="M180" s="135"/>
      <c r="P180" s="136">
        <f>P181</f>
        <v>0</v>
      </c>
      <c r="R180" s="136">
        <f>R181</f>
        <v>0</v>
      </c>
      <c r="T180" s="137">
        <f>T181</f>
        <v>0</v>
      </c>
      <c r="AR180" s="131" t="s">
        <v>341</v>
      </c>
      <c r="AT180" s="138" t="s">
        <v>75</v>
      </c>
      <c r="AU180" s="138" t="s">
        <v>76</v>
      </c>
      <c r="AY180" s="131" t="s">
        <v>317</v>
      </c>
      <c r="BK180" s="139">
        <f>BK181</f>
        <v>0</v>
      </c>
    </row>
    <row r="181" spans="2:65" s="1" customFormat="1" ht="37.75" customHeight="1">
      <c r="B181" s="142"/>
      <c r="C181" s="143" t="s">
        <v>743</v>
      </c>
      <c r="D181" s="143" t="s">
        <v>319</v>
      </c>
      <c r="E181" s="144" t="s">
        <v>744</v>
      </c>
      <c r="F181" s="145" t="s">
        <v>745</v>
      </c>
      <c r="G181" s="146" t="s">
        <v>746</v>
      </c>
      <c r="H181" s="147">
        <v>5</v>
      </c>
      <c r="I181" s="148"/>
      <c r="J181" s="149">
        <f>ROUND(I181*H181,2)</f>
        <v>0</v>
      </c>
      <c r="K181" s="150"/>
      <c r="L181" s="31"/>
      <c r="M181" s="190" t="s">
        <v>1</v>
      </c>
      <c r="N181" s="191" t="s">
        <v>42</v>
      </c>
      <c r="O181" s="192"/>
      <c r="P181" s="193">
        <f>O181*H181</f>
        <v>0</v>
      </c>
      <c r="Q181" s="193">
        <v>0</v>
      </c>
      <c r="R181" s="193">
        <f>Q181*H181</f>
        <v>0</v>
      </c>
      <c r="S181" s="193">
        <v>0</v>
      </c>
      <c r="T181" s="194">
        <f>S181*H181</f>
        <v>0</v>
      </c>
      <c r="AR181" s="155" t="s">
        <v>505</v>
      </c>
      <c r="AT181" s="155" t="s">
        <v>319</v>
      </c>
      <c r="AU181" s="155" t="s">
        <v>83</v>
      </c>
      <c r="AY181" s="16" t="s">
        <v>317</v>
      </c>
      <c r="BE181" s="156">
        <f>IF(N181="základná",J181,0)</f>
        <v>0</v>
      </c>
      <c r="BF181" s="156">
        <f>IF(N181="znížená",J181,0)</f>
        <v>0</v>
      </c>
      <c r="BG181" s="156">
        <f>IF(N181="zákl. prenesená",J181,0)</f>
        <v>0</v>
      </c>
      <c r="BH181" s="156">
        <f>IF(N181="zníž. prenesená",J181,0)</f>
        <v>0</v>
      </c>
      <c r="BI181" s="156">
        <f>IF(N181="nulová",J181,0)</f>
        <v>0</v>
      </c>
      <c r="BJ181" s="16" t="s">
        <v>88</v>
      </c>
      <c r="BK181" s="156">
        <f>ROUND(I181*H181,2)</f>
        <v>0</v>
      </c>
      <c r="BL181" s="16" t="s">
        <v>505</v>
      </c>
      <c r="BM181" s="155" t="s">
        <v>17844</v>
      </c>
    </row>
    <row r="182" spans="2:65" s="1" customFormat="1" ht="7" customHeight="1">
      <c r="B182" s="46"/>
      <c r="C182" s="47"/>
      <c r="D182" s="47"/>
      <c r="E182" s="47"/>
      <c r="F182" s="47"/>
      <c r="G182" s="47"/>
      <c r="H182" s="47"/>
      <c r="I182" s="47"/>
      <c r="J182" s="47"/>
      <c r="K182" s="47"/>
      <c r="L182" s="31"/>
    </row>
  </sheetData>
  <autoFilter ref="C124:K181" xr:uid="{00000000-0009-0000-0000-00001D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6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173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17596</v>
      </c>
      <c r="F9" s="263"/>
      <c r="G9" s="263"/>
      <c r="H9" s="263"/>
      <c r="L9" s="31"/>
    </row>
    <row r="10" spans="2:46" s="1" customFormat="1" ht="12" customHeight="1">
      <c r="B10" s="31"/>
      <c r="D10" s="26" t="s">
        <v>287</v>
      </c>
      <c r="L10" s="31"/>
    </row>
    <row r="11" spans="2:46" s="1" customFormat="1" ht="16.5" customHeight="1">
      <c r="B11" s="31"/>
      <c r="E11" s="243" t="s">
        <v>17845</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ROUND(J125,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ROUND((SUM(BE125:BE165)),  2)</f>
        <v>0</v>
      </c>
      <c r="G35" s="99"/>
      <c r="H35" s="99"/>
      <c r="I35" s="100">
        <v>0.2</v>
      </c>
      <c r="J35" s="98">
        <f>ROUND(((SUM(BE125:BE165))*I35),  2)</f>
        <v>0</v>
      </c>
      <c r="L35" s="31"/>
    </row>
    <row r="36" spans="2:12" s="1" customFormat="1" ht="14.4" customHeight="1">
      <c r="B36" s="31"/>
      <c r="E36" s="36" t="s">
        <v>42</v>
      </c>
      <c r="F36" s="98">
        <f>ROUND((SUM(BF125:BF165)),  2)</f>
        <v>0</v>
      </c>
      <c r="G36" s="99"/>
      <c r="H36" s="99"/>
      <c r="I36" s="100">
        <v>0.2</v>
      </c>
      <c r="J36" s="98">
        <f>ROUND(((SUM(BF125:BF165))*I36),  2)</f>
        <v>0</v>
      </c>
      <c r="L36" s="31"/>
    </row>
    <row r="37" spans="2:12" s="1" customFormat="1" ht="14.4" hidden="1" customHeight="1">
      <c r="B37" s="31"/>
      <c r="E37" s="26" t="s">
        <v>43</v>
      </c>
      <c r="F37" s="87">
        <f>ROUND((SUM(BG125:BG165)),  2)</f>
        <v>0</v>
      </c>
      <c r="I37" s="101">
        <v>0.2</v>
      </c>
      <c r="J37" s="87">
        <f>0</f>
        <v>0</v>
      </c>
      <c r="L37" s="31"/>
    </row>
    <row r="38" spans="2:12" s="1" customFormat="1" ht="14.4" hidden="1" customHeight="1">
      <c r="B38" s="31"/>
      <c r="E38" s="26" t="s">
        <v>44</v>
      </c>
      <c r="F38" s="87">
        <f>ROUND((SUM(BH125:BH165)),  2)</f>
        <v>0</v>
      </c>
      <c r="I38" s="101">
        <v>0.2</v>
      </c>
      <c r="J38" s="87">
        <f>0</f>
        <v>0</v>
      </c>
      <c r="L38" s="31"/>
    </row>
    <row r="39" spans="2:12" s="1" customFormat="1" ht="14.4" hidden="1" customHeight="1">
      <c r="B39" s="31"/>
      <c r="E39" s="36" t="s">
        <v>45</v>
      </c>
      <c r="F39" s="98">
        <f>ROUND((SUM(BI125:BI165)),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17596</v>
      </c>
      <c r="F87" s="263"/>
      <c r="G87" s="263"/>
      <c r="H87" s="263"/>
      <c r="L87" s="31"/>
    </row>
    <row r="88" spans="2:12" s="1" customFormat="1" ht="12" customHeight="1">
      <c r="B88" s="31"/>
      <c r="C88" s="26" t="s">
        <v>287</v>
      </c>
      <c r="L88" s="31"/>
    </row>
    <row r="89" spans="2:12" s="1" customFormat="1" ht="16.5" customHeight="1">
      <c r="B89" s="31"/>
      <c r="E89" s="243" t="str">
        <f>E11</f>
        <v>SO 07.3 - NN prípojka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J125</f>
        <v>0</v>
      </c>
      <c r="L98" s="31"/>
      <c r="AU98" s="16" t="s">
        <v>296</v>
      </c>
    </row>
    <row r="99" spans="2:47" s="8" customFormat="1" ht="25" customHeight="1">
      <c r="B99" s="113"/>
      <c r="D99" s="114" t="s">
        <v>512</v>
      </c>
      <c r="E99" s="115"/>
      <c r="F99" s="115"/>
      <c r="G99" s="115"/>
      <c r="H99" s="115"/>
      <c r="I99" s="115"/>
      <c r="J99" s="116">
        <f>J126</f>
        <v>0</v>
      </c>
      <c r="L99" s="113"/>
    </row>
    <row r="100" spans="2:47" s="9" customFormat="1" ht="19.899999999999999" customHeight="1">
      <c r="B100" s="117"/>
      <c r="D100" s="118" t="s">
        <v>513</v>
      </c>
      <c r="E100" s="119"/>
      <c r="F100" s="119"/>
      <c r="G100" s="119"/>
      <c r="H100" s="119"/>
      <c r="I100" s="119"/>
      <c r="J100" s="120">
        <f>J127</f>
        <v>0</v>
      </c>
      <c r="L100" s="117"/>
    </row>
    <row r="101" spans="2:47" s="9" customFormat="1" ht="19.899999999999999" customHeight="1">
      <c r="B101" s="117"/>
      <c r="D101" s="118" t="s">
        <v>17599</v>
      </c>
      <c r="E101" s="119"/>
      <c r="F101" s="119"/>
      <c r="G101" s="119"/>
      <c r="H101" s="119"/>
      <c r="I101" s="119"/>
      <c r="J101" s="120">
        <f>J150</f>
        <v>0</v>
      </c>
      <c r="L101" s="117"/>
    </row>
    <row r="102" spans="2:47" s="9" customFormat="1" ht="19.899999999999999" customHeight="1">
      <c r="B102" s="117"/>
      <c r="D102" s="118" t="s">
        <v>9309</v>
      </c>
      <c r="E102" s="119"/>
      <c r="F102" s="119"/>
      <c r="G102" s="119"/>
      <c r="H102" s="119"/>
      <c r="I102" s="119"/>
      <c r="J102" s="120">
        <f>J161</f>
        <v>0</v>
      </c>
      <c r="L102" s="117"/>
    </row>
    <row r="103" spans="2:47" s="8" customFormat="1" ht="25" customHeight="1">
      <c r="B103" s="113"/>
      <c r="D103" s="114" t="s">
        <v>302</v>
      </c>
      <c r="E103" s="115"/>
      <c r="F103" s="115"/>
      <c r="G103" s="115"/>
      <c r="H103" s="115"/>
      <c r="I103" s="115"/>
      <c r="J103" s="116">
        <f>J164</f>
        <v>0</v>
      </c>
      <c r="L103" s="113"/>
    </row>
    <row r="104" spans="2:47" s="1" customFormat="1" ht="21.75" customHeight="1">
      <c r="B104" s="31"/>
      <c r="L104" s="31"/>
    </row>
    <row r="105" spans="2:47" s="1" customFormat="1" ht="7" customHeight="1">
      <c r="B105" s="46"/>
      <c r="C105" s="47"/>
      <c r="D105" s="47"/>
      <c r="E105" s="47"/>
      <c r="F105" s="47"/>
      <c r="G105" s="47"/>
      <c r="H105" s="47"/>
      <c r="I105" s="47"/>
      <c r="J105" s="47"/>
      <c r="K105" s="47"/>
      <c r="L105" s="31"/>
    </row>
    <row r="109" spans="2:47" s="1" customFormat="1" ht="7" customHeight="1">
      <c r="B109" s="48"/>
      <c r="C109" s="49"/>
      <c r="D109" s="49"/>
      <c r="E109" s="49"/>
      <c r="F109" s="49"/>
      <c r="G109" s="49"/>
      <c r="H109" s="49"/>
      <c r="I109" s="49"/>
      <c r="J109" s="49"/>
      <c r="K109" s="49"/>
      <c r="L109" s="31"/>
    </row>
    <row r="110" spans="2:47" s="1" customFormat="1" ht="25" customHeight="1">
      <c r="B110" s="31"/>
      <c r="C110" s="20" t="s">
        <v>303</v>
      </c>
      <c r="L110" s="31"/>
    </row>
    <row r="111" spans="2:47" s="1" customFormat="1" ht="7" customHeight="1">
      <c r="B111" s="31"/>
      <c r="L111" s="31"/>
    </row>
    <row r="112" spans="2:47" s="1" customFormat="1" ht="12" customHeight="1">
      <c r="B112" s="31"/>
      <c r="C112" s="26" t="s">
        <v>15</v>
      </c>
      <c r="L112" s="31"/>
    </row>
    <row r="113" spans="2:65" s="1" customFormat="1" ht="26.25" customHeight="1">
      <c r="B113" s="31"/>
      <c r="E113" s="261" t="str">
        <f>E7</f>
        <v>Dostavba a rekonštrukcia lôžkovej časti Nemocnice s poliklinikou v Spišskej Novej Vsi</v>
      </c>
      <c r="F113" s="262"/>
      <c r="G113" s="262"/>
      <c r="H113" s="262"/>
      <c r="L113" s="31"/>
    </row>
    <row r="114" spans="2:65" ht="12" customHeight="1">
      <c r="B114" s="19"/>
      <c r="C114" s="26" t="s">
        <v>285</v>
      </c>
      <c r="L114" s="19"/>
    </row>
    <row r="115" spans="2:65" s="1" customFormat="1" ht="16.5" customHeight="1">
      <c r="B115" s="31"/>
      <c r="E115" s="261" t="s">
        <v>17596</v>
      </c>
      <c r="F115" s="263"/>
      <c r="G115" s="263"/>
      <c r="H115" s="263"/>
      <c r="L115" s="31"/>
    </row>
    <row r="116" spans="2:65" s="1" customFormat="1" ht="12" customHeight="1">
      <c r="B116" s="31"/>
      <c r="C116" s="26" t="s">
        <v>287</v>
      </c>
      <c r="L116" s="31"/>
    </row>
    <row r="117" spans="2:65" s="1" customFormat="1" ht="16.5" customHeight="1">
      <c r="B117" s="31"/>
      <c r="E117" s="243" t="str">
        <f>E11</f>
        <v>SO 07.3 - NN prípojka</v>
      </c>
      <c r="F117" s="263"/>
      <c r="G117" s="263"/>
      <c r="H117" s="263"/>
      <c r="L117" s="31"/>
    </row>
    <row r="118" spans="2:65" s="1" customFormat="1" ht="7" customHeight="1">
      <c r="B118" s="31"/>
      <c r="L118" s="31"/>
    </row>
    <row r="119" spans="2:65" s="1" customFormat="1" ht="12" customHeight="1">
      <c r="B119" s="31"/>
      <c r="C119" s="26" t="s">
        <v>19</v>
      </c>
      <c r="F119" s="24" t="str">
        <f>F14</f>
        <v>parc.č.:1094/1,17,81,82,98,99,1095,1096,9243/18</v>
      </c>
      <c r="I119" s="26" t="s">
        <v>21</v>
      </c>
      <c r="J119" s="54" t="str">
        <f>IF(J14="","",J14)</f>
        <v>6. 3. 2024</v>
      </c>
      <c r="L119" s="31"/>
    </row>
    <row r="120" spans="2:65" s="1" customFormat="1" ht="7" customHeight="1">
      <c r="B120" s="31"/>
      <c r="L120" s="31"/>
    </row>
    <row r="121" spans="2:65" s="1" customFormat="1" ht="25.65" customHeight="1">
      <c r="B121" s="31"/>
      <c r="C121" s="26" t="s">
        <v>23</v>
      </c>
      <c r="F121" s="24" t="str">
        <f>E17</f>
        <v>Nemocnica s poliklinikou, Spišská Nová Ves</v>
      </c>
      <c r="I121" s="26" t="s">
        <v>29</v>
      </c>
      <c r="J121" s="29" t="str">
        <f>E23</f>
        <v>d.g.A. design graphic architecture s.r.o.</v>
      </c>
      <c r="L121" s="31"/>
    </row>
    <row r="122" spans="2:65" s="1" customFormat="1" ht="15.15" customHeight="1">
      <c r="B122" s="31"/>
      <c r="C122" s="26" t="s">
        <v>27</v>
      </c>
      <c r="F122" s="24" t="str">
        <f>IF(E20="","",E20)</f>
        <v>Vyplň údaj</v>
      </c>
      <c r="I122" s="26" t="s">
        <v>32</v>
      </c>
      <c r="J122" s="29" t="str">
        <f>E26</f>
        <v xml:space="preserve"> </v>
      </c>
      <c r="L122" s="31"/>
    </row>
    <row r="123" spans="2:65" s="1" customFormat="1" ht="10.25" customHeight="1">
      <c r="B123" s="31"/>
      <c r="L123" s="31"/>
    </row>
    <row r="124" spans="2:65" s="10" customFormat="1" ht="29.25" customHeight="1">
      <c r="B124" s="121"/>
      <c r="C124" s="122" t="s">
        <v>304</v>
      </c>
      <c r="D124" s="123" t="s">
        <v>61</v>
      </c>
      <c r="E124" s="123" t="s">
        <v>57</v>
      </c>
      <c r="F124" s="123" t="s">
        <v>58</v>
      </c>
      <c r="G124" s="123" t="s">
        <v>305</v>
      </c>
      <c r="H124" s="123" t="s">
        <v>306</v>
      </c>
      <c r="I124" s="123" t="s">
        <v>307</v>
      </c>
      <c r="J124" s="124" t="s">
        <v>294</v>
      </c>
      <c r="K124" s="125" t="s">
        <v>308</v>
      </c>
      <c r="L124" s="121"/>
      <c r="M124" s="61" t="s">
        <v>1</v>
      </c>
      <c r="N124" s="62" t="s">
        <v>40</v>
      </c>
      <c r="O124" s="62" t="s">
        <v>309</v>
      </c>
      <c r="P124" s="62" t="s">
        <v>310</v>
      </c>
      <c r="Q124" s="62" t="s">
        <v>311</v>
      </c>
      <c r="R124" s="62" t="s">
        <v>312</v>
      </c>
      <c r="S124" s="62" t="s">
        <v>313</v>
      </c>
      <c r="T124" s="63" t="s">
        <v>314</v>
      </c>
    </row>
    <row r="125" spans="2:65" s="1" customFormat="1" ht="22.75" customHeight="1">
      <c r="B125" s="31"/>
      <c r="C125" s="66" t="s">
        <v>295</v>
      </c>
      <c r="J125" s="126">
        <f>BK125</f>
        <v>0</v>
      </c>
      <c r="L125" s="31"/>
      <c r="M125" s="64"/>
      <c r="N125" s="55"/>
      <c r="O125" s="55"/>
      <c r="P125" s="127">
        <f>P126+P164</f>
        <v>0</v>
      </c>
      <c r="Q125" s="55"/>
      <c r="R125" s="127">
        <f>R126+R164</f>
        <v>7.1154000000000002</v>
      </c>
      <c r="S125" s="55"/>
      <c r="T125" s="128">
        <f>T126+T164</f>
        <v>0</v>
      </c>
      <c r="AT125" s="16" t="s">
        <v>75</v>
      </c>
      <c r="AU125" s="16" t="s">
        <v>296</v>
      </c>
      <c r="BK125" s="129">
        <f>BK126+BK164</f>
        <v>0</v>
      </c>
    </row>
    <row r="126" spans="2:65" s="11" customFormat="1" ht="25.9" customHeight="1">
      <c r="B126" s="130"/>
      <c r="D126" s="131" t="s">
        <v>75</v>
      </c>
      <c r="E126" s="132" t="s">
        <v>454</v>
      </c>
      <c r="F126" s="132" t="s">
        <v>556</v>
      </c>
      <c r="I126" s="133"/>
      <c r="J126" s="134">
        <f>BK126</f>
        <v>0</v>
      </c>
      <c r="L126" s="130"/>
      <c r="M126" s="135"/>
      <c r="P126" s="136">
        <f>P127+P150+P161</f>
        <v>0</v>
      </c>
      <c r="R126" s="136">
        <f>R127+R150+R161</f>
        <v>7.1154000000000002</v>
      </c>
      <c r="T126" s="137">
        <f>T127+T150+T161</f>
        <v>0</v>
      </c>
      <c r="AR126" s="131" t="s">
        <v>92</v>
      </c>
      <c r="AT126" s="138" t="s">
        <v>75</v>
      </c>
      <c r="AU126" s="138" t="s">
        <v>76</v>
      </c>
      <c r="AY126" s="131" t="s">
        <v>317</v>
      </c>
      <c r="BK126" s="139">
        <f>BK127+BK150+BK161</f>
        <v>0</v>
      </c>
    </row>
    <row r="127" spans="2:65" s="11" customFormat="1" ht="22.75" customHeight="1">
      <c r="B127" s="130"/>
      <c r="D127" s="131" t="s">
        <v>75</v>
      </c>
      <c r="E127" s="140" t="s">
        <v>557</v>
      </c>
      <c r="F127" s="140" t="s">
        <v>558</v>
      </c>
      <c r="I127" s="133"/>
      <c r="J127" s="141">
        <f>BK127</f>
        <v>0</v>
      </c>
      <c r="L127" s="130"/>
      <c r="M127" s="135"/>
      <c r="P127" s="136">
        <f>SUM(P128:P149)</f>
        <v>0</v>
      </c>
      <c r="R127" s="136">
        <f>SUM(R128:R149)</f>
        <v>7.1154000000000002</v>
      </c>
      <c r="T127" s="137">
        <f>SUM(T128:T149)</f>
        <v>0</v>
      </c>
      <c r="AR127" s="131" t="s">
        <v>92</v>
      </c>
      <c r="AT127" s="138" t="s">
        <v>75</v>
      </c>
      <c r="AU127" s="138" t="s">
        <v>83</v>
      </c>
      <c r="AY127" s="131" t="s">
        <v>317</v>
      </c>
      <c r="BK127" s="139">
        <f>SUM(BK128:BK149)</f>
        <v>0</v>
      </c>
    </row>
    <row r="128" spans="2:65" s="1" customFormat="1" ht="24.15" customHeight="1">
      <c r="B128" s="142"/>
      <c r="C128" s="143" t="s">
        <v>83</v>
      </c>
      <c r="D128" s="143" t="s">
        <v>319</v>
      </c>
      <c r="E128" s="144" t="s">
        <v>17846</v>
      </c>
      <c r="F128" s="145" t="s">
        <v>17847</v>
      </c>
      <c r="G128" s="146" t="s">
        <v>484</v>
      </c>
      <c r="H128" s="147">
        <v>1200</v>
      </c>
      <c r="I128" s="148"/>
      <c r="J128" s="149">
        <f t="shared" ref="J128:J149" si="0">ROUND(I128*H128,2)</f>
        <v>0</v>
      </c>
      <c r="K128" s="150"/>
      <c r="L128" s="31"/>
      <c r="M128" s="151" t="s">
        <v>1</v>
      </c>
      <c r="N128" s="152" t="s">
        <v>42</v>
      </c>
      <c r="P128" s="153">
        <f t="shared" ref="P128:P149" si="1">O128*H128</f>
        <v>0</v>
      </c>
      <c r="Q128" s="153">
        <v>0</v>
      </c>
      <c r="R128" s="153">
        <f t="shared" ref="R128:R149" si="2">Q128*H128</f>
        <v>0</v>
      </c>
      <c r="S128" s="153">
        <v>0</v>
      </c>
      <c r="T128" s="154">
        <f t="shared" ref="T128:T149" si="3">S128*H128</f>
        <v>0</v>
      </c>
      <c r="AR128" s="155" t="s">
        <v>561</v>
      </c>
      <c r="AT128" s="155" t="s">
        <v>319</v>
      </c>
      <c r="AU128" s="155" t="s">
        <v>88</v>
      </c>
      <c r="AY128" s="16" t="s">
        <v>317</v>
      </c>
      <c r="BE128" s="156">
        <f t="shared" ref="BE128:BE149" si="4">IF(N128="základná",J128,0)</f>
        <v>0</v>
      </c>
      <c r="BF128" s="156">
        <f t="shared" ref="BF128:BF149" si="5">IF(N128="znížená",J128,0)</f>
        <v>0</v>
      </c>
      <c r="BG128" s="156">
        <f t="shared" ref="BG128:BG149" si="6">IF(N128="zákl. prenesená",J128,0)</f>
        <v>0</v>
      </c>
      <c r="BH128" s="156">
        <f t="shared" ref="BH128:BH149" si="7">IF(N128="zníž. prenesená",J128,0)</f>
        <v>0</v>
      </c>
      <c r="BI128" s="156">
        <f t="shared" ref="BI128:BI149" si="8">IF(N128="nulová",J128,0)</f>
        <v>0</v>
      </c>
      <c r="BJ128" s="16" t="s">
        <v>88</v>
      </c>
      <c r="BK128" s="156">
        <f t="shared" ref="BK128:BK149" si="9">ROUND(I128*H128,2)</f>
        <v>0</v>
      </c>
      <c r="BL128" s="16" t="s">
        <v>561</v>
      </c>
      <c r="BM128" s="155" t="s">
        <v>17848</v>
      </c>
    </row>
    <row r="129" spans="2:65" s="1" customFormat="1" ht="24.15" customHeight="1">
      <c r="B129" s="142"/>
      <c r="C129" s="179" t="s">
        <v>88</v>
      </c>
      <c r="D129" s="179" t="s">
        <v>454</v>
      </c>
      <c r="E129" s="180" t="s">
        <v>8661</v>
      </c>
      <c r="F129" s="181" t="s">
        <v>17849</v>
      </c>
      <c r="G129" s="182" t="s">
        <v>484</v>
      </c>
      <c r="H129" s="183">
        <v>1200</v>
      </c>
      <c r="I129" s="184"/>
      <c r="J129" s="185">
        <f t="shared" si="0"/>
        <v>0</v>
      </c>
      <c r="K129" s="186"/>
      <c r="L129" s="187"/>
      <c r="M129" s="188" t="s">
        <v>1</v>
      </c>
      <c r="N129" s="189" t="s">
        <v>42</v>
      </c>
      <c r="P129" s="153">
        <f t="shared" si="1"/>
        <v>0</v>
      </c>
      <c r="Q129" s="153">
        <v>2.5000000000000001E-3</v>
      </c>
      <c r="R129" s="153">
        <f t="shared" si="2"/>
        <v>3</v>
      </c>
      <c r="S129" s="153">
        <v>0</v>
      </c>
      <c r="T129" s="154">
        <f t="shared" si="3"/>
        <v>0</v>
      </c>
      <c r="AR129" s="155" t="s">
        <v>768</v>
      </c>
      <c r="AT129" s="155" t="s">
        <v>454</v>
      </c>
      <c r="AU129" s="155" t="s">
        <v>88</v>
      </c>
      <c r="AY129" s="16" t="s">
        <v>317</v>
      </c>
      <c r="BE129" s="156">
        <f t="shared" si="4"/>
        <v>0</v>
      </c>
      <c r="BF129" s="156">
        <f t="shared" si="5"/>
        <v>0</v>
      </c>
      <c r="BG129" s="156">
        <f t="shared" si="6"/>
        <v>0</v>
      </c>
      <c r="BH129" s="156">
        <f t="shared" si="7"/>
        <v>0</v>
      </c>
      <c r="BI129" s="156">
        <f t="shared" si="8"/>
        <v>0</v>
      </c>
      <c r="BJ129" s="16" t="s">
        <v>88</v>
      </c>
      <c r="BK129" s="156">
        <f t="shared" si="9"/>
        <v>0</v>
      </c>
      <c r="BL129" s="16" t="s">
        <v>768</v>
      </c>
      <c r="BM129" s="155" t="s">
        <v>17850</v>
      </c>
    </row>
    <row r="130" spans="2:65" s="1" customFormat="1" ht="24.15" customHeight="1">
      <c r="B130" s="142"/>
      <c r="C130" s="143" t="s">
        <v>92</v>
      </c>
      <c r="D130" s="143" t="s">
        <v>319</v>
      </c>
      <c r="E130" s="144" t="s">
        <v>17851</v>
      </c>
      <c r="F130" s="145" t="s">
        <v>17852</v>
      </c>
      <c r="G130" s="146" t="s">
        <v>484</v>
      </c>
      <c r="H130" s="147">
        <v>1140</v>
      </c>
      <c r="I130" s="148"/>
      <c r="J130" s="149">
        <f t="shared" si="0"/>
        <v>0</v>
      </c>
      <c r="K130" s="150"/>
      <c r="L130" s="31"/>
      <c r="M130" s="151" t="s">
        <v>1</v>
      </c>
      <c r="N130" s="152" t="s">
        <v>42</v>
      </c>
      <c r="P130" s="153">
        <f t="shared" si="1"/>
        <v>0</v>
      </c>
      <c r="Q130" s="153">
        <v>0</v>
      </c>
      <c r="R130" s="153">
        <f t="shared" si="2"/>
        <v>0</v>
      </c>
      <c r="S130" s="153">
        <v>0</v>
      </c>
      <c r="T130" s="154">
        <f t="shared" si="3"/>
        <v>0</v>
      </c>
      <c r="AR130" s="155" t="s">
        <v>561</v>
      </c>
      <c r="AT130" s="155" t="s">
        <v>319</v>
      </c>
      <c r="AU130" s="155" t="s">
        <v>88</v>
      </c>
      <c r="AY130" s="16" t="s">
        <v>317</v>
      </c>
      <c r="BE130" s="156">
        <f t="shared" si="4"/>
        <v>0</v>
      </c>
      <c r="BF130" s="156">
        <f t="shared" si="5"/>
        <v>0</v>
      </c>
      <c r="BG130" s="156">
        <f t="shared" si="6"/>
        <v>0</v>
      </c>
      <c r="BH130" s="156">
        <f t="shared" si="7"/>
        <v>0</v>
      </c>
      <c r="BI130" s="156">
        <f t="shared" si="8"/>
        <v>0</v>
      </c>
      <c r="BJ130" s="16" t="s">
        <v>88</v>
      </c>
      <c r="BK130" s="156">
        <f t="shared" si="9"/>
        <v>0</v>
      </c>
      <c r="BL130" s="16" t="s">
        <v>561</v>
      </c>
      <c r="BM130" s="155" t="s">
        <v>17853</v>
      </c>
    </row>
    <row r="131" spans="2:65" s="1" customFormat="1" ht="21.75" customHeight="1">
      <c r="B131" s="142"/>
      <c r="C131" s="179" t="s">
        <v>323</v>
      </c>
      <c r="D131" s="179" t="s">
        <v>454</v>
      </c>
      <c r="E131" s="180" t="s">
        <v>8621</v>
      </c>
      <c r="F131" s="181" t="s">
        <v>17854</v>
      </c>
      <c r="G131" s="182" t="s">
        <v>484</v>
      </c>
      <c r="H131" s="183">
        <v>1140</v>
      </c>
      <c r="I131" s="184"/>
      <c r="J131" s="185">
        <f t="shared" si="0"/>
        <v>0</v>
      </c>
      <c r="K131" s="186"/>
      <c r="L131" s="187"/>
      <c r="M131" s="188" t="s">
        <v>1</v>
      </c>
      <c r="N131" s="189" t="s">
        <v>42</v>
      </c>
      <c r="P131" s="153">
        <f t="shared" si="1"/>
        <v>0</v>
      </c>
      <c r="Q131" s="153">
        <v>2.7499999999999998E-3</v>
      </c>
      <c r="R131" s="153">
        <f t="shared" si="2"/>
        <v>3.1349999999999998</v>
      </c>
      <c r="S131" s="153">
        <v>0</v>
      </c>
      <c r="T131" s="154">
        <f t="shared" si="3"/>
        <v>0</v>
      </c>
      <c r="AR131" s="155" t="s">
        <v>768</v>
      </c>
      <c r="AT131" s="155" t="s">
        <v>454</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768</v>
      </c>
      <c r="BM131" s="155" t="s">
        <v>17855</v>
      </c>
    </row>
    <row r="132" spans="2:65" s="1" customFormat="1" ht="24.15" customHeight="1">
      <c r="B132" s="142"/>
      <c r="C132" s="143" t="s">
        <v>341</v>
      </c>
      <c r="D132" s="143" t="s">
        <v>319</v>
      </c>
      <c r="E132" s="144" t="s">
        <v>17775</v>
      </c>
      <c r="F132" s="145" t="s">
        <v>17856</v>
      </c>
      <c r="G132" s="146" t="s">
        <v>467</v>
      </c>
      <c r="H132" s="147">
        <v>100</v>
      </c>
      <c r="I132" s="148"/>
      <c r="J132" s="149">
        <f t="shared" si="0"/>
        <v>0</v>
      </c>
      <c r="K132" s="150"/>
      <c r="L132" s="31"/>
      <c r="M132" s="151" t="s">
        <v>1</v>
      </c>
      <c r="N132" s="152" t="s">
        <v>42</v>
      </c>
      <c r="P132" s="153">
        <f t="shared" si="1"/>
        <v>0</v>
      </c>
      <c r="Q132" s="153">
        <v>0</v>
      </c>
      <c r="R132" s="153">
        <f t="shared" si="2"/>
        <v>0</v>
      </c>
      <c r="S132" s="153">
        <v>0</v>
      </c>
      <c r="T132" s="154">
        <f t="shared" si="3"/>
        <v>0</v>
      </c>
      <c r="AR132" s="155" t="s">
        <v>561</v>
      </c>
      <c r="AT132" s="155" t="s">
        <v>319</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561</v>
      </c>
      <c r="BM132" s="155" t="s">
        <v>17857</v>
      </c>
    </row>
    <row r="133" spans="2:65" s="1" customFormat="1" ht="16.5" customHeight="1">
      <c r="B133" s="142"/>
      <c r="C133" s="179" t="s">
        <v>346</v>
      </c>
      <c r="D133" s="179" t="s">
        <v>454</v>
      </c>
      <c r="E133" s="180" t="s">
        <v>17858</v>
      </c>
      <c r="F133" s="181" t="s">
        <v>17859</v>
      </c>
      <c r="G133" s="182" t="s">
        <v>467</v>
      </c>
      <c r="H133" s="183">
        <v>100</v>
      </c>
      <c r="I133" s="184"/>
      <c r="J133" s="185">
        <f t="shared" si="0"/>
        <v>0</v>
      </c>
      <c r="K133" s="186"/>
      <c r="L133" s="187"/>
      <c r="M133" s="188" t="s">
        <v>1</v>
      </c>
      <c r="N133" s="189" t="s">
        <v>42</v>
      </c>
      <c r="P133" s="153">
        <f t="shared" si="1"/>
        <v>0</v>
      </c>
      <c r="Q133" s="153">
        <v>2.7E-4</v>
      </c>
      <c r="R133" s="153">
        <f t="shared" si="2"/>
        <v>2.7E-2</v>
      </c>
      <c r="S133" s="153">
        <v>0</v>
      </c>
      <c r="T133" s="154">
        <f t="shared" si="3"/>
        <v>0</v>
      </c>
      <c r="AR133" s="155" t="s">
        <v>768</v>
      </c>
      <c r="AT133" s="155" t="s">
        <v>454</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768</v>
      </c>
      <c r="BM133" s="155" t="s">
        <v>17860</v>
      </c>
    </row>
    <row r="134" spans="2:65" s="1" customFormat="1" ht="16.5" customHeight="1">
      <c r="B134" s="142"/>
      <c r="C134" s="179" t="s">
        <v>351</v>
      </c>
      <c r="D134" s="179" t="s">
        <v>454</v>
      </c>
      <c r="E134" s="180" t="s">
        <v>819</v>
      </c>
      <c r="F134" s="181" t="s">
        <v>17861</v>
      </c>
      <c r="G134" s="182" t="s">
        <v>467</v>
      </c>
      <c r="H134" s="183">
        <v>100</v>
      </c>
      <c r="I134" s="184"/>
      <c r="J134" s="185">
        <f t="shared" si="0"/>
        <v>0</v>
      </c>
      <c r="K134" s="186"/>
      <c r="L134" s="187"/>
      <c r="M134" s="188" t="s">
        <v>1</v>
      </c>
      <c r="N134" s="189" t="s">
        <v>42</v>
      </c>
      <c r="P134" s="153">
        <f t="shared" si="1"/>
        <v>0</v>
      </c>
      <c r="Q134" s="153">
        <v>3.0000000000000001E-5</v>
      </c>
      <c r="R134" s="153">
        <f t="shared" si="2"/>
        <v>3.0000000000000001E-3</v>
      </c>
      <c r="S134" s="153">
        <v>0</v>
      </c>
      <c r="T134" s="154">
        <f t="shared" si="3"/>
        <v>0</v>
      </c>
      <c r="AR134" s="155" t="s">
        <v>768</v>
      </c>
      <c r="AT134" s="155" t="s">
        <v>454</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768</v>
      </c>
      <c r="BM134" s="155" t="s">
        <v>17862</v>
      </c>
    </row>
    <row r="135" spans="2:65" s="1" customFormat="1" ht="16.5" customHeight="1">
      <c r="B135" s="142"/>
      <c r="C135" s="143" t="s">
        <v>356</v>
      </c>
      <c r="D135" s="143" t="s">
        <v>319</v>
      </c>
      <c r="E135" s="144" t="s">
        <v>17863</v>
      </c>
      <c r="F135" s="145" t="s">
        <v>1</v>
      </c>
      <c r="G135" s="146" t="s">
        <v>1</v>
      </c>
      <c r="H135" s="147">
        <v>0</v>
      </c>
      <c r="I135" s="148"/>
      <c r="J135" s="149">
        <f t="shared" si="0"/>
        <v>0</v>
      </c>
      <c r="K135" s="150"/>
      <c r="L135" s="31"/>
      <c r="M135" s="151" t="s">
        <v>1</v>
      </c>
      <c r="N135" s="152" t="s">
        <v>42</v>
      </c>
      <c r="P135" s="153">
        <f t="shared" si="1"/>
        <v>0</v>
      </c>
      <c r="Q135" s="153">
        <v>0</v>
      </c>
      <c r="R135" s="153">
        <f t="shared" si="2"/>
        <v>0</v>
      </c>
      <c r="S135" s="153">
        <v>0</v>
      </c>
      <c r="T135" s="154">
        <f t="shared" si="3"/>
        <v>0</v>
      </c>
      <c r="AR135" s="155" t="s">
        <v>561</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561</v>
      </c>
      <c r="BM135" s="155" t="s">
        <v>17864</v>
      </c>
    </row>
    <row r="136" spans="2:65" s="1" customFormat="1" ht="16.5" customHeight="1">
      <c r="B136" s="142"/>
      <c r="C136" s="179" t="s">
        <v>361</v>
      </c>
      <c r="D136" s="179" t="s">
        <v>454</v>
      </c>
      <c r="E136" s="180" t="s">
        <v>17668</v>
      </c>
      <c r="F136" s="181" t="s">
        <v>1</v>
      </c>
      <c r="G136" s="182" t="s">
        <v>1</v>
      </c>
      <c r="H136" s="183">
        <v>0</v>
      </c>
      <c r="I136" s="184"/>
      <c r="J136" s="185">
        <f t="shared" si="0"/>
        <v>0</v>
      </c>
      <c r="K136" s="186"/>
      <c r="L136" s="187"/>
      <c r="M136" s="188" t="s">
        <v>1</v>
      </c>
      <c r="N136" s="189" t="s">
        <v>42</v>
      </c>
      <c r="P136" s="153">
        <f t="shared" si="1"/>
        <v>0</v>
      </c>
      <c r="Q136" s="153">
        <v>0</v>
      </c>
      <c r="R136" s="153">
        <f t="shared" si="2"/>
        <v>0</v>
      </c>
      <c r="S136" s="153">
        <v>0</v>
      </c>
      <c r="T136" s="154">
        <f t="shared" si="3"/>
        <v>0</v>
      </c>
      <c r="AR136" s="155" t="s">
        <v>768</v>
      </c>
      <c r="AT136" s="155" t="s">
        <v>454</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768</v>
      </c>
      <c r="BM136" s="155" t="s">
        <v>17865</v>
      </c>
    </row>
    <row r="137" spans="2:65" s="1" customFormat="1" ht="16.5" customHeight="1">
      <c r="B137" s="142"/>
      <c r="C137" s="143" t="s">
        <v>366</v>
      </c>
      <c r="D137" s="143" t="s">
        <v>319</v>
      </c>
      <c r="E137" s="144" t="s">
        <v>17866</v>
      </c>
      <c r="F137" s="145" t="s">
        <v>1</v>
      </c>
      <c r="G137" s="146" t="s">
        <v>1</v>
      </c>
      <c r="H137" s="147">
        <v>0</v>
      </c>
      <c r="I137" s="148"/>
      <c r="J137" s="149">
        <f t="shared" si="0"/>
        <v>0</v>
      </c>
      <c r="K137" s="150"/>
      <c r="L137" s="31"/>
      <c r="M137" s="151" t="s">
        <v>1</v>
      </c>
      <c r="N137" s="152" t="s">
        <v>42</v>
      </c>
      <c r="P137" s="153">
        <f t="shared" si="1"/>
        <v>0</v>
      </c>
      <c r="Q137" s="153">
        <v>0</v>
      </c>
      <c r="R137" s="153">
        <f t="shared" si="2"/>
        <v>0</v>
      </c>
      <c r="S137" s="153">
        <v>0</v>
      </c>
      <c r="T137" s="154">
        <f t="shared" si="3"/>
        <v>0</v>
      </c>
      <c r="AR137" s="155" t="s">
        <v>561</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561</v>
      </c>
      <c r="BM137" s="155" t="s">
        <v>17867</v>
      </c>
    </row>
    <row r="138" spans="2:65" s="1" customFormat="1" ht="16.5" customHeight="1">
      <c r="B138" s="142"/>
      <c r="C138" s="179" t="s">
        <v>371</v>
      </c>
      <c r="D138" s="179" t="s">
        <v>454</v>
      </c>
      <c r="E138" s="180" t="s">
        <v>17868</v>
      </c>
      <c r="F138" s="181" t="s">
        <v>1</v>
      </c>
      <c r="G138" s="182" t="s">
        <v>1</v>
      </c>
      <c r="H138" s="183">
        <v>0</v>
      </c>
      <c r="I138" s="184"/>
      <c r="J138" s="185">
        <f t="shared" si="0"/>
        <v>0</v>
      </c>
      <c r="K138" s="186"/>
      <c r="L138" s="187"/>
      <c r="M138" s="188" t="s">
        <v>1</v>
      </c>
      <c r="N138" s="189" t="s">
        <v>42</v>
      </c>
      <c r="P138" s="153">
        <f t="shared" si="1"/>
        <v>0</v>
      </c>
      <c r="Q138" s="153">
        <v>3.2000000000000003E-4</v>
      </c>
      <c r="R138" s="153">
        <f t="shared" si="2"/>
        <v>0</v>
      </c>
      <c r="S138" s="153">
        <v>0</v>
      </c>
      <c r="T138" s="154">
        <f t="shared" si="3"/>
        <v>0</v>
      </c>
      <c r="AR138" s="155" t="s">
        <v>768</v>
      </c>
      <c r="AT138" s="155" t="s">
        <v>454</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768</v>
      </c>
      <c r="BM138" s="155" t="s">
        <v>17869</v>
      </c>
    </row>
    <row r="139" spans="2:65" s="1" customFormat="1" ht="33" customHeight="1">
      <c r="B139" s="142"/>
      <c r="C139" s="143" t="s">
        <v>459</v>
      </c>
      <c r="D139" s="143" t="s">
        <v>319</v>
      </c>
      <c r="E139" s="144" t="s">
        <v>8833</v>
      </c>
      <c r="F139" s="145" t="s">
        <v>8834</v>
      </c>
      <c r="G139" s="146" t="s">
        <v>484</v>
      </c>
      <c r="H139" s="147">
        <v>350</v>
      </c>
      <c r="I139" s="148"/>
      <c r="J139" s="149">
        <f t="shared" si="0"/>
        <v>0</v>
      </c>
      <c r="K139" s="150"/>
      <c r="L139" s="31"/>
      <c r="M139" s="151" t="s">
        <v>1</v>
      </c>
      <c r="N139" s="152" t="s">
        <v>42</v>
      </c>
      <c r="P139" s="153">
        <f t="shared" si="1"/>
        <v>0</v>
      </c>
      <c r="Q139" s="153">
        <v>0</v>
      </c>
      <c r="R139" s="153">
        <f t="shared" si="2"/>
        <v>0</v>
      </c>
      <c r="S139" s="153">
        <v>0</v>
      </c>
      <c r="T139" s="154">
        <f t="shared" si="3"/>
        <v>0</v>
      </c>
      <c r="AR139" s="155" t="s">
        <v>323</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17870</v>
      </c>
    </row>
    <row r="140" spans="2:65" s="1" customFormat="1" ht="24.15" customHeight="1">
      <c r="B140" s="142"/>
      <c r="C140" s="179" t="s">
        <v>464</v>
      </c>
      <c r="D140" s="179" t="s">
        <v>454</v>
      </c>
      <c r="E140" s="180" t="s">
        <v>8836</v>
      </c>
      <c r="F140" s="181" t="s">
        <v>8837</v>
      </c>
      <c r="G140" s="182" t="s">
        <v>484</v>
      </c>
      <c r="H140" s="183">
        <v>350</v>
      </c>
      <c r="I140" s="184"/>
      <c r="J140" s="185">
        <f t="shared" si="0"/>
        <v>0</v>
      </c>
      <c r="K140" s="186"/>
      <c r="L140" s="187"/>
      <c r="M140" s="188" t="s">
        <v>1</v>
      </c>
      <c r="N140" s="189" t="s">
        <v>42</v>
      </c>
      <c r="P140" s="153">
        <f t="shared" si="1"/>
        <v>0</v>
      </c>
      <c r="Q140" s="153">
        <v>2.3999999999999998E-3</v>
      </c>
      <c r="R140" s="153">
        <f t="shared" si="2"/>
        <v>0.84</v>
      </c>
      <c r="S140" s="153">
        <v>0</v>
      </c>
      <c r="T140" s="154">
        <f t="shared" si="3"/>
        <v>0</v>
      </c>
      <c r="AR140" s="155" t="s">
        <v>356</v>
      </c>
      <c r="AT140" s="155" t="s">
        <v>454</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17871</v>
      </c>
    </row>
    <row r="141" spans="2:65" s="1" customFormat="1" ht="16.5" customHeight="1">
      <c r="B141" s="142"/>
      <c r="C141" s="179" t="s">
        <v>469</v>
      </c>
      <c r="D141" s="179" t="s">
        <v>454</v>
      </c>
      <c r="E141" s="180" t="s">
        <v>8839</v>
      </c>
      <c r="F141" s="181" t="s">
        <v>8840</v>
      </c>
      <c r="G141" s="182" t="s">
        <v>467</v>
      </c>
      <c r="H141" s="183">
        <v>253</v>
      </c>
      <c r="I141" s="184"/>
      <c r="J141" s="185">
        <f t="shared" si="0"/>
        <v>0</v>
      </c>
      <c r="K141" s="186"/>
      <c r="L141" s="187"/>
      <c r="M141" s="188" t="s">
        <v>1</v>
      </c>
      <c r="N141" s="189" t="s">
        <v>42</v>
      </c>
      <c r="P141" s="153">
        <f t="shared" si="1"/>
        <v>0</v>
      </c>
      <c r="Q141" s="153">
        <v>0</v>
      </c>
      <c r="R141" s="153">
        <f t="shared" si="2"/>
        <v>0</v>
      </c>
      <c r="S141" s="153">
        <v>0</v>
      </c>
      <c r="T141" s="154">
        <f t="shared" si="3"/>
        <v>0</v>
      </c>
      <c r="AR141" s="155" t="s">
        <v>356</v>
      </c>
      <c r="AT141" s="155" t="s">
        <v>454</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17872</v>
      </c>
    </row>
    <row r="142" spans="2:65" s="1" customFormat="1" ht="16.5" customHeight="1">
      <c r="B142" s="142"/>
      <c r="C142" s="179" t="s">
        <v>473</v>
      </c>
      <c r="D142" s="179" t="s">
        <v>454</v>
      </c>
      <c r="E142" s="180" t="s">
        <v>8842</v>
      </c>
      <c r="F142" s="181" t="s">
        <v>8843</v>
      </c>
      <c r="G142" s="182" t="s">
        <v>467</v>
      </c>
      <c r="H142" s="183">
        <v>4900</v>
      </c>
      <c r="I142" s="184"/>
      <c r="J142" s="185">
        <f t="shared" si="0"/>
        <v>0</v>
      </c>
      <c r="K142" s="186"/>
      <c r="L142" s="187"/>
      <c r="M142" s="188" t="s">
        <v>1</v>
      </c>
      <c r="N142" s="189" t="s">
        <v>42</v>
      </c>
      <c r="P142" s="153">
        <f t="shared" si="1"/>
        <v>0</v>
      </c>
      <c r="Q142" s="153">
        <v>0</v>
      </c>
      <c r="R142" s="153">
        <f t="shared" si="2"/>
        <v>0</v>
      </c>
      <c r="S142" s="153">
        <v>0</v>
      </c>
      <c r="T142" s="154">
        <f t="shared" si="3"/>
        <v>0</v>
      </c>
      <c r="AR142" s="155" t="s">
        <v>356</v>
      </c>
      <c r="AT142" s="155" t="s">
        <v>454</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17873</v>
      </c>
    </row>
    <row r="143" spans="2:65" s="1" customFormat="1" ht="16.5" customHeight="1">
      <c r="B143" s="142"/>
      <c r="C143" s="179" t="s">
        <v>477</v>
      </c>
      <c r="D143" s="179" t="s">
        <v>454</v>
      </c>
      <c r="E143" s="180" t="s">
        <v>8918</v>
      </c>
      <c r="F143" s="181" t="s">
        <v>8846</v>
      </c>
      <c r="G143" s="182" t="s">
        <v>467</v>
      </c>
      <c r="H143" s="183">
        <v>9800</v>
      </c>
      <c r="I143" s="184"/>
      <c r="J143" s="185">
        <f t="shared" si="0"/>
        <v>0</v>
      </c>
      <c r="K143" s="186"/>
      <c r="L143" s="187"/>
      <c r="M143" s="188" t="s">
        <v>1</v>
      </c>
      <c r="N143" s="189" t="s">
        <v>42</v>
      </c>
      <c r="P143" s="153">
        <f t="shared" si="1"/>
        <v>0</v>
      </c>
      <c r="Q143" s="153">
        <v>0</v>
      </c>
      <c r="R143" s="153">
        <f t="shared" si="2"/>
        <v>0</v>
      </c>
      <c r="S143" s="153">
        <v>0</v>
      </c>
      <c r="T143" s="154">
        <f t="shared" si="3"/>
        <v>0</v>
      </c>
      <c r="AR143" s="155" t="s">
        <v>356</v>
      </c>
      <c r="AT143" s="155" t="s">
        <v>454</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17874</v>
      </c>
    </row>
    <row r="144" spans="2:65" s="1" customFormat="1" ht="16.5" customHeight="1">
      <c r="B144" s="142"/>
      <c r="C144" s="179" t="s">
        <v>481</v>
      </c>
      <c r="D144" s="179" t="s">
        <v>454</v>
      </c>
      <c r="E144" s="180" t="s">
        <v>8848</v>
      </c>
      <c r="F144" s="181" t="s">
        <v>8849</v>
      </c>
      <c r="G144" s="182" t="s">
        <v>467</v>
      </c>
      <c r="H144" s="183">
        <v>1225</v>
      </c>
      <c r="I144" s="184"/>
      <c r="J144" s="185">
        <f t="shared" si="0"/>
        <v>0</v>
      </c>
      <c r="K144" s="186"/>
      <c r="L144" s="187"/>
      <c r="M144" s="188" t="s">
        <v>1</v>
      </c>
      <c r="N144" s="189" t="s">
        <v>42</v>
      </c>
      <c r="P144" s="153">
        <f t="shared" si="1"/>
        <v>0</v>
      </c>
      <c r="Q144" s="153">
        <v>0</v>
      </c>
      <c r="R144" s="153">
        <f t="shared" si="2"/>
        <v>0</v>
      </c>
      <c r="S144" s="153">
        <v>0</v>
      </c>
      <c r="T144" s="154">
        <f t="shared" si="3"/>
        <v>0</v>
      </c>
      <c r="AR144" s="155" t="s">
        <v>356</v>
      </c>
      <c r="AT144" s="155" t="s">
        <v>454</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17875</v>
      </c>
    </row>
    <row r="145" spans="2:65" s="1" customFormat="1" ht="16.5" customHeight="1">
      <c r="B145" s="142"/>
      <c r="C145" s="179" t="s">
        <v>488</v>
      </c>
      <c r="D145" s="179" t="s">
        <v>454</v>
      </c>
      <c r="E145" s="180" t="s">
        <v>8911</v>
      </c>
      <c r="F145" s="181" t="s">
        <v>8912</v>
      </c>
      <c r="G145" s="182" t="s">
        <v>467</v>
      </c>
      <c r="H145" s="183">
        <v>60</v>
      </c>
      <c r="I145" s="184"/>
      <c r="J145" s="185">
        <f t="shared" si="0"/>
        <v>0</v>
      </c>
      <c r="K145" s="186"/>
      <c r="L145" s="187"/>
      <c r="M145" s="188" t="s">
        <v>1</v>
      </c>
      <c r="N145" s="189" t="s">
        <v>42</v>
      </c>
      <c r="P145" s="153">
        <f t="shared" si="1"/>
        <v>0</v>
      </c>
      <c r="Q145" s="153">
        <v>0</v>
      </c>
      <c r="R145" s="153">
        <f t="shared" si="2"/>
        <v>0</v>
      </c>
      <c r="S145" s="153">
        <v>0</v>
      </c>
      <c r="T145" s="154">
        <f t="shared" si="3"/>
        <v>0</v>
      </c>
      <c r="AR145" s="155" t="s">
        <v>356</v>
      </c>
      <c r="AT145" s="155" t="s">
        <v>454</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17876</v>
      </c>
    </row>
    <row r="146" spans="2:65" s="1" customFormat="1" ht="16.5" customHeight="1">
      <c r="B146" s="142"/>
      <c r="C146" s="179" t="s">
        <v>495</v>
      </c>
      <c r="D146" s="179" t="s">
        <v>454</v>
      </c>
      <c r="E146" s="180" t="s">
        <v>8921</v>
      </c>
      <c r="F146" s="181" t="s">
        <v>8922</v>
      </c>
      <c r="G146" s="182" t="s">
        <v>467</v>
      </c>
      <c r="H146" s="183">
        <v>30</v>
      </c>
      <c r="I146" s="184"/>
      <c r="J146" s="185">
        <f t="shared" si="0"/>
        <v>0</v>
      </c>
      <c r="K146" s="186"/>
      <c r="L146" s="187"/>
      <c r="M146" s="188" t="s">
        <v>1</v>
      </c>
      <c r="N146" s="189" t="s">
        <v>42</v>
      </c>
      <c r="P146" s="153">
        <f t="shared" si="1"/>
        <v>0</v>
      </c>
      <c r="Q146" s="153">
        <v>0</v>
      </c>
      <c r="R146" s="153">
        <f t="shared" si="2"/>
        <v>0</v>
      </c>
      <c r="S146" s="153">
        <v>0</v>
      </c>
      <c r="T146" s="154">
        <f t="shared" si="3"/>
        <v>0</v>
      </c>
      <c r="AR146" s="155" t="s">
        <v>356</v>
      </c>
      <c r="AT146" s="155" t="s">
        <v>454</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17877</v>
      </c>
    </row>
    <row r="147" spans="2:65" s="1" customFormat="1" ht="16.5" customHeight="1">
      <c r="B147" s="142"/>
      <c r="C147" s="179" t="s">
        <v>501</v>
      </c>
      <c r="D147" s="179" t="s">
        <v>454</v>
      </c>
      <c r="E147" s="180" t="s">
        <v>17878</v>
      </c>
      <c r="F147" s="181" t="s">
        <v>17879</v>
      </c>
      <c r="G147" s="182" t="s">
        <v>467</v>
      </c>
      <c r="H147" s="183">
        <v>120</v>
      </c>
      <c r="I147" s="184"/>
      <c r="J147" s="185">
        <f t="shared" si="0"/>
        <v>0</v>
      </c>
      <c r="K147" s="186"/>
      <c r="L147" s="187"/>
      <c r="M147" s="188" t="s">
        <v>1</v>
      </c>
      <c r="N147" s="189" t="s">
        <v>42</v>
      </c>
      <c r="P147" s="153">
        <f t="shared" si="1"/>
        <v>0</v>
      </c>
      <c r="Q147" s="153">
        <v>0</v>
      </c>
      <c r="R147" s="153">
        <f t="shared" si="2"/>
        <v>0</v>
      </c>
      <c r="S147" s="153">
        <v>0</v>
      </c>
      <c r="T147" s="154">
        <f t="shared" si="3"/>
        <v>0</v>
      </c>
      <c r="AR147" s="155" t="s">
        <v>356</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17880</v>
      </c>
    </row>
    <row r="148" spans="2:65" s="1" customFormat="1" ht="37.75" customHeight="1">
      <c r="B148" s="142"/>
      <c r="C148" s="143" t="s">
        <v>448</v>
      </c>
      <c r="D148" s="143" t="s">
        <v>319</v>
      </c>
      <c r="E148" s="144" t="s">
        <v>8869</v>
      </c>
      <c r="F148" s="145" t="s">
        <v>17881</v>
      </c>
      <c r="G148" s="146" t="s">
        <v>484</v>
      </c>
      <c r="H148" s="147">
        <v>46</v>
      </c>
      <c r="I148" s="148"/>
      <c r="J148" s="149">
        <f t="shared" si="0"/>
        <v>0</v>
      </c>
      <c r="K148" s="150"/>
      <c r="L148" s="31"/>
      <c r="M148" s="151" t="s">
        <v>1</v>
      </c>
      <c r="N148" s="152" t="s">
        <v>42</v>
      </c>
      <c r="P148" s="153">
        <f t="shared" si="1"/>
        <v>0</v>
      </c>
      <c r="Q148" s="153">
        <v>0</v>
      </c>
      <c r="R148" s="153">
        <f t="shared" si="2"/>
        <v>0</v>
      </c>
      <c r="S148" s="153">
        <v>0</v>
      </c>
      <c r="T148" s="154">
        <f t="shared" si="3"/>
        <v>0</v>
      </c>
      <c r="AR148" s="155" t="s">
        <v>323</v>
      </c>
      <c r="AT148" s="155" t="s">
        <v>319</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323</v>
      </c>
      <c r="BM148" s="155" t="s">
        <v>17882</v>
      </c>
    </row>
    <row r="149" spans="2:65" s="1" customFormat="1" ht="24.15" customHeight="1">
      <c r="B149" s="142"/>
      <c r="C149" s="179" t="s">
        <v>453</v>
      </c>
      <c r="D149" s="179" t="s">
        <v>454</v>
      </c>
      <c r="E149" s="180" t="s">
        <v>17883</v>
      </c>
      <c r="F149" s="181" t="s">
        <v>8873</v>
      </c>
      <c r="G149" s="182" t="s">
        <v>484</v>
      </c>
      <c r="H149" s="183">
        <v>46</v>
      </c>
      <c r="I149" s="184"/>
      <c r="J149" s="185">
        <f t="shared" si="0"/>
        <v>0</v>
      </c>
      <c r="K149" s="186"/>
      <c r="L149" s="187"/>
      <c r="M149" s="188" t="s">
        <v>1</v>
      </c>
      <c r="N149" s="189" t="s">
        <v>42</v>
      </c>
      <c r="P149" s="153">
        <f t="shared" si="1"/>
        <v>0</v>
      </c>
      <c r="Q149" s="153">
        <v>2.3999999999999998E-3</v>
      </c>
      <c r="R149" s="153">
        <f t="shared" si="2"/>
        <v>0.11039999999999998</v>
      </c>
      <c r="S149" s="153">
        <v>0</v>
      </c>
      <c r="T149" s="154">
        <f t="shared" si="3"/>
        <v>0</v>
      </c>
      <c r="AR149" s="155" t="s">
        <v>356</v>
      </c>
      <c r="AT149" s="155" t="s">
        <v>454</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323</v>
      </c>
      <c r="BM149" s="155" t="s">
        <v>17884</v>
      </c>
    </row>
    <row r="150" spans="2:65" s="11" customFormat="1" ht="22.75" customHeight="1">
      <c r="B150" s="130"/>
      <c r="D150" s="131" t="s">
        <v>75</v>
      </c>
      <c r="E150" s="140" t="s">
        <v>862</v>
      </c>
      <c r="F150" s="140" t="s">
        <v>17682</v>
      </c>
      <c r="I150" s="133"/>
      <c r="J150" s="141">
        <f>BK150</f>
        <v>0</v>
      </c>
      <c r="L150" s="130"/>
      <c r="M150" s="135"/>
      <c r="P150" s="136">
        <f>SUM(P151:P160)</f>
        <v>0</v>
      </c>
      <c r="R150" s="136">
        <f>SUM(R151:R160)</f>
        <v>0</v>
      </c>
      <c r="T150" s="137">
        <f>SUM(T151:T160)</f>
        <v>0</v>
      </c>
      <c r="AR150" s="131" t="s">
        <v>92</v>
      </c>
      <c r="AT150" s="138" t="s">
        <v>75</v>
      </c>
      <c r="AU150" s="138" t="s">
        <v>83</v>
      </c>
      <c r="AY150" s="131" t="s">
        <v>317</v>
      </c>
      <c r="BK150" s="139">
        <f>SUM(BK151:BK160)</f>
        <v>0</v>
      </c>
    </row>
    <row r="151" spans="2:65" s="1" customFormat="1" ht="16.5" customHeight="1">
      <c r="B151" s="142"/>
      <c r="C151" s="143" t="s">
        <v>376</v>
      </c>
      <c r="D151" s="143" t="s">
        <v>319</v>
      </c>
      <c r="E151" s="144" t="s">
        <v>871</v>
      </c>
      <c r="F151" s="145" t="s">
        <v>1</v>
      </c>
      <c r="G151" s="146" t="s">
        <v>1</v>
      </c>
      <c r="H151" s="147">
        <v>0</v>
      </c>
      <c r="I151" s="148"/>
      <c r="J151" s="149">
        <f t="shared" ref="J151:J160" si="10">ROUND(I151*H151,2)</f>
        <v>0</v>
      </c>
      <c r="K151" s="150"/>
      <c r="L151" s="31"/>
      <c r="M151" s="151" t="s">
        <v>1</v>
      </c>
      <c r="N151" s="152" t="s">
        <v>42</v>
      </c>
      <c r="P151" s="153">
        <f t="shared" ref="P151:P160" si="11">O151*H151</f>
        <v>0</v>
      </c>
      <c r="Q151" s="153">
        <v>0</v>
      </c>
      <c r="R151" s="153">
        <f t="shared" ref="R151:R160" si="12">Q151*H151</f>
        <v>0</v>
      </c>
      <c r="S151" s="153">
        <v>0</v>
      </c>
      <c r="T151" s="154">
        <f t="shared" ref="T151:T160" si="13">S151*H151</f>
        <v>0</v>
      </c>
      <c r="AR151" s="155" t="s">
        <v>561</v>
      </c>
      <c r="AT151" s="155" t="s">
        <v>319</v>
      </c>
      <c r="AU151" s="155" t="s">
        <v>88</v>
      </c>
      <c r="AY151" s="16" t="s">
        <v>317</v>
      </c>
      <c r="BE151" s="156">
        <f t="shared" ref="BE151:BE160" si="14">IF(N151="základná",J151,0)</f>
        <v>0</v>
      </c>
      <c r="BF151" s="156">
        <f t="shared" ref="BF151:BF160" si="15">IF(N151="znížená",J151,0)</f>
        <v>0</v>
      </c>
      <c r="BG151" s="156">
        <f t="shared" ref="BG151:BG160" si="16">IF(N151="zákl. prenesená",J151,0)</f>
        <v>0</v>
      </c>
      <c r="BH151" s="156">
        <f t="shared" ref="BH151:BH160" si="17">IF(N151="zníž. prenesená",J151,0)</f>
        <v>0</v>
      </c>
      <c r="BI151" s="156">
        <f t="shared" ref="BI151:BI160" si="18">IF(N151="nulová",J151,0)</f>
        <v>0</v>
      </c>
      <c r="BJ151" s="16" t="s">
        <v>88</v>
      </c>
      <c r="BK151" s="156">
        <f t="shared" ref="BK151:BK160" si="19">ROUND(I151*H151,2)</f>
        <v>0</v>
      </c>
      <c r="BL151" s="16" t="s">
        <v>561</v>
      </c>
      <c r="BM151" s="155" t="s">
        <v>17885</v>
      </c>
    </row>
    <row r="152" spans="2:65" s="1" customFormat="1" ht="16.5" customHeight="1">
      <c r="B152" s="142"/>
      <c r="C152" s="143" t="s">
        <v>381</v>
      </c>
      <c r="D152" s="143" t="s">
        <v>319</v>
      </c>
      <c r="E152" s="144" t="s">
        <v>874</v>
      </c>
      <c r="F152" s="145" t="s">
        <v>1</v>
      </c>
      <c r="G152" s="146" t="s">
        <v>1</v>
      </c>
      <c r="H152" s="147">
        <v>0</v>
      </c>
      <c r="I152" s="148"/>
      <c r="J152" s="149">
        <f t="shared" si="10"/>
        <v>0</v>
      </c>
      <c r="K152" s="150"/>
      <c r="L152" s="31"/>
      <c r="M152" s="151" t="s">
        <v>1</v>
      </c>
      <c r="N152" s="152" t="s">
        <v>42</v>
      </c>
      <c r="P152" s="153">
        <f t="shared" si="11"/>
        <v>0</v>
      </c>
      <c r="Q152" s="153">
        <v>0</v>
      </c>
      <c r="R152" s="153">
        <f t="shared" si="12"/>
        <v>0</v>
      </c>
      <c r="S152" s="153">
        <v>0</v>
      </c>
      <c r="T152" s="154">
        <f t="shared" si="13"/>
        <v>0</v>
      </c>
      <c r="AR152" s="155" t="s">
        <v>561</v>
      </c>
      <c r="AT152" s="155" t="s">
        <v>319</v>
      </c>
      <c r="AU152" s="155" t="s">
        <v>88</v>
      </c>
      <c r="AY152" s="16" t="s">
        <v>317</v>
      </c>
      <c r="BE152" s="156">
        <f t="shared" si="14"/>
        <v>0</v>
      </c>
      <c r="BF152" s="156">
        <f t="shared" si="15"/>
        <v>0</v>
      </c>
      <c r="BG152" s="156">
        <f t="shared" si="16"/>
        <v>0</v>
      </c>
      <c r="BH152" s="156">
        <f t="shared" si="17"/>
        <v>0</v>
      </c>
      <c r="BI152" s="156">
        <f t="shared" si="18"/>
        <v>0</v>
      </c>
      <c r="BJ152" s="16" t="s">
        <v>88</v>
      </c>
      <c r="BK152" s="156">
        <f t="shared" si="19"/>
        <v>0</v>
      </c>
      <c r="BL152" s="16" t="s">
        <v>561</v>
      </c>
      <c r="BM152" s="155" t="s">
        <v>17886</v>
      </c>
    </row>
    <row r="153" spans="2:65" s="1" customFormat="1" ht="16.5" customHeight="1">
      <c r="B153" s="142"/>
      <c r="C153" s="179" t="s">
        <v>386</v>
      </c>
      <c r="D153" s="179" t="s">
        <v>454</v>
      </c>
      <c r="E153" s="180" t="s">
        <v>17387</v>
      </c>
      <c r="F153" s="181" t="s">
        <v>1</v>
      </c>
      <c r="G153" s="182" t="s">
        <v>1</v>
      </c>
      <c r="H153" s="183">
        <v>0</v>
      </c>
      <c r="I153" s="184"/>
      <c r="J153" s="185">
        <f t="shared" si="10"/>
        <v>0</v>
      </c>
      <c r="K153" s="186"/>
      <c r="L153" s="187"/>
      <c r="M153" s="188" t="s">
        <v>1</v>
      </c>
      <c r="N153" s="189" t="s">
        <v>42</v>
      </c>
      <c r="P153" s="153">
        <f t="shared" si="11"/>
        <v>0</v>
      </c>
      <c r="Q153" s="153">
        <v>1</v>
      </c>
      <c r="R153" s="153">
        <f t="shared" si="12"/>
        <v>0</v>
      </c>
      <c r="S153" s="153">
        <v>0</v>
      </c>
      <c r="T153" s="154">
        <f t="shared" si="13"/>
        <v>0</v>
      </c>
      <c r="AR153" s="155" t="s">
        <v>768</v>
      </c>
      <c r="AT153" s="155" t="s">
        <v>454</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768</v>
      </c>
      <c r="BM153" s="155" t="s">
        <v>17887</v>
      </c>
    </row>
    <row r="154" spans="2:65" s="1" customFormat="1" ht="16.5" customHeight="1">
      <c r="B154" s="142"/>
      <c r="C154" s="143" t="s">
        <v>391</v>
      </c>
      <c r="D154" s="143" t="s">
        <v>319</v>
      </c>
      <c r="E154" s="144" t="s">
        <v>883</v>
      </c>
      <c r="F154" s="145" t="s">
        <v>1</v>
      </c>
      <c r="G154" s="146" t="s">
        <v>1</v>
      </c>
      <c r="H154" s="147">
        <v>0</v>
      </c>
      <c r="I154" s="148"/>
      <c r="J154" s="149">
        <f t="shared" si="10"/>
        <v>0</v>
      </c>
      <c r="K154" s="150"/>
      <c r="L154" s="31"/>
      <c r="M154" s="151" t="s">
        <v>1</v>
      </c>
      <c r="N154" s="152" t="s">
        <v>42</v>
      </c>
      <c r="P154" s="153">
        <f t="shared" si="11"/>
        <v>0</v>
      </c>
      <c r="Q154" s="153">
        <v>0</v>
      </c>
      <c r="R154" s="153">
        <f t="shared" si="12"/>
        <v>0</v>
      </c>
      <c r="S154" s="153">
        <v>0</v>
      </c>
      <c r="T154" s="154">
        <f t="shared" si="13"/>
        <v>0</v>
      </c>
      <c r="AR154" s="155" t="s">
        <v>561</v>
      </c>
      <c r="AT154" s="155" t="s">
        <v>319</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561</v>
      </c>
      <c r="BM154" s="155" t="s">
        <v>17888</v>
      </c>
    </row>
    <row r="155" spans="2:65" s="1" customFormat="1" ht="16.5" customHeight="1">
      <c r="B155" s="142"/>
      <c r="C155" s="179" t="s">
        <v>396</v>
      </c>
      <c r="D155" s="179" t="s">
        <v>454</v>
      </c>
      <c r="E155" s="180" t="s">
        <v>886</v>
      </c>
      <c r="F155" s="181" t="s">
        <v>1</v>
      </c>
      <c r="G155" s="182" t="s">
        <v>1</v>
      </c>
      <c r="H155" s="183">
        <v>0</v>
      </c>
      <c r="I155" s="184"/>
      <c r="J155" s="185">
        <f t="shared" si="10"/>
        <v>0</v>
      </c>
      <c r="K155" s="186"/>
      <c r="L155" s="187"/>
      <c r="M155" s="188" t="s">
        <v>1</v>
      </c>
      <c r="N155" s="189" t="s">
        <v>42</v>
      </c>
      <c r="P155" s="153">
        <f t="shared" si="11"/>
        <v>0</v>
      </c>
      <c r="Q155" s="153">
        <v>2.1000000000000001E-4</v>
      </c>
      <c r="R155" s="153">
        <f t="shared" si="12"/>
        <v>0</v>
      </c>
      <c r="S155" s="153">
        <v>0</v>
      </c>
      <c r="T155" s="154">
        <f t="shared" si="13"/>
        <v>0</v>
      </c>
      <c r="AR155" s="155" t="s">
        <v>768</v>
      </c>
      <c r="AT155" s="155" t="s">
        <v>454</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768</v>
      </c>
      <c r="BM155" s="155" t="s">
        <v>17889</v>
      </c>
    </row>
    <row r="156" spans="2:65" s="1" customFormat="1" ht="16.5" customHeight="1">
      <c r="B156" s="142"/>
      <c r="C156" s="143" t="s">
        <v>401</v>
      </c>
      <c r="D156" s="143" t="s">
        <v>319</v>
      </c>
      <c r="E156" s="144" t="s">
        <v>17890</v>
      </c>
      <c r="F156" s="145" t="s">
        <v>1</v>
      </c>
      <c r="G156" s="146" t="s">
        <v>1</v>
      </c>
      <c r="H156" s="147">
        <v>0</v>
      </c>
      <c r="I156" s="148"/>
      <c r="J156" s="149">
        <f t="shared" si="10"/>
        <v>0</v>
      </c>
      <c r="K156" s="150"/>
      <c r="L156" s="31"/>
      <c r="M156" s="151" t="s">
        <v>1</v>
      </c>
      <c r="N156" s="152" t="s">
        <v>42</v>
      </c>
      <c r="P156" s="153">
        <f t="shared" si="11"/>
        <v>0</v>
      </c>
      <c r="Q156" s="153">
        <v>0</v>
      </c>
      <c r="R156" s="153">
        <f t="shared" si="12"/>
        <v>0</v>
      </c>
      <c r="S156" s="153">
        <v>0</v>
      </c>
      <c r="T156" s="154">
        <f t="shared" si="13"/>
        <v>0</v>
      </c>
      <c r="AR156" s="155" t="s">
        <v>561</v>
      </c>
      <c r="AT156" s="155" t="s">
        <v>319</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561</v>
      </c>
      <c r="BM156" s="155" t="s">
        <v>17891</v>
      </c>
    </row>
    <row r="157" spans="2:65" s="1" customFormat="1" ht="16.5" customHeight="1">
      <c r="B157" s="142"/>
      <c r="C157" s="179" t="s">
        <v>405</v>
      </c>
      <c r="D157" s="179" t="s">
        <v>454</v>
      </c>
      <c r="E157" s="180" t="s">
        <v>17892</v>
      </c>
      <c r="F157" s="181" t="s">
        <v>1</v>
      </c>
      <c r="G157" s="182" t="s">
        <v>1</v>
      </c>
      <c r="H157" s="183">
        <v>0</v>
      </c>
      <c r="I157" s="184"/>
      <c r="J157" s="185">
        <f t="shared" si="10"/>
        <v>0</v>
      </c>
      <c r="K157" s="186"/>
      <c r="L157" s="187"/>
      <c r="M157" s="188" t="s">
        <v>1</v>
      </c>
      <c r="N157" s="189" t="s">
        <v>42</v>
      </c>
      <c r="P157" s="153">
        <f t="shared" si="11"/>
        <v>0</v>
      </c>
      <c r="Q157" s="153">
        <v>5.0000000000000002E-5</v>
      </c>
      <c r="R157" s="153">
        <f t="shared" si="12"/>
        <v>0</v>
      </c>
      <c r="S157" s="153">
        <v>0</v>
      </c>
      <c r="T157" s="154">
        <f t="shared" si="13"/>
        <v>0</v>
      </c>
      <c r="AR157" s="155" t="s">
        <v>768</v>
      </c>
      <c r="AT157" s="155" t="s">
        <v>454</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768</v>
      </c>
      <c r="BM157" s="155" t="s">
        <v>17893</v>
      </c>
    </row>
    <row r="158" spans="2:65" s="1" customFormat="1" ht="16.5" customHeight="1">
      <c r="B158" s="142"/>
      <c r="C158" s="179" t="s">
        <v>415</v>
      </c>
      <c r="D158" s="179" t="s">
        <v>454</v>
      </c>
      <c r="E158" s="180" t="s">
        <v>17894</v>
      </c>
      <c r="F158" s="181" t="s">
        <v>1</v>
      </c>
      <c r="G158" s="182" t="s">
        <v>1</v>
      </c>
      <c r="H158" s="183">
        <v>0</v>
      </c>
      <c r="I158" s="184"/>
      <c r="J158" s="185">
        <f t="shared" si="10"/>
        <v>0</v>
      </c>
      <c r="K158" s="186"/>
      <c r="L158" s="187"/>
      <c r="M158" s="188" t="s">
        <v>1</v>
      </c>
      <c r="N158" s="189" t="s">
        <v>42</v>
      </c>
      <c r="P158" s="153">
        <f t="shared" si="11"/>
        <v>0</v>
      </c>
      <c r="Q158" s="153">
        <v>2.2000000000000001E-4</v>
      </c>
      <c r="R158" s="153">
        <f t="shared" si="12"/>
        <v>0</v>
      </c>
      <c r="S158" s="153">
        <v>0</v>
      </c>
      <c r="T158" s="154">
        <f t="shared" si="13"/>
        <v>0</v>
      </c>
      <c r="AR158" s="155" t="s">
        <v>768</v>
      </c>
      <c r="AT158" s="155" t="s">
        <v>454</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768</v>
      </c>
      <c r="BM158" s="155" t="s">
        <v>17895</v>
      </c>
    </row>
    <row r="159" spans="2:65" s="1" customFormat="1" ht="16.5" customHeight="1">
      <c r="B159" s="142"/>
      <c r="C159" s="143" t="s">
        <v>7</v>
      </c>
      <c r="D159" s="143" t="s">
        <v>319</v>
      </c>
      <c r="E159" s="144" t="s">
        <v>841</v>
      </c>
      <c r="F159" s="145" t="s">
        <v>1</v>
      </c>
      <c r="G159" s="146" t="s">
        <v>1</v>
      </c>
      <c r="H159" s="147">
        <v>0</v>
      </c>
      <c r="I159" s="148"/>
      <c r="J159" s="149">
        <f t="shared" si="10"/>
        <v>0</v>
      </c>
      <c r="K159" s="150"/>
      <c r="L159" s="31"/>
      <c r="M159" s="151" t="s">
        <v>1</v>
      </c>
      <c r="N159" s="152" t="s">
        <v>42</v>
      </c>
      <c r="P159" s="153">
        <f t="shared" si="11"/>
        <v>0</v>
      </c>
      <c r="Q159" s="153">
        <v>0</v>
      </c>
      <c r="R159" s="153">
        <f t="shared" si="12"/>
        <v>0</v>
      </c>
      <c r="S159" s="153">
        <v>0</v>
      </c>
      <c r="T159" s="154">
        <f t="shared" si="13"/>
        <v>0</v>
      </c>
      <c r="AR159" s="155" t="s">
        <v>561</v>
      </c>
      <c r="AT159" s="155" t="s">
        <v>319</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561</v>
      </c>
      <c r="BM159" s="155" t="s">
        <v>17896</v>
      </c>
    </row>
    <row r="160" spans="2:65" s="1" customFormat="1" ht="16.5" customHeight="1">
      <c r="B160" s="142"/>
      <c r="C160" s="143" t="s">
        <v>427</v>
      </c>
      <c r="D160" s="143" t="s">
        <v>319</v>
      </c>
      <c r="E160" s="144" t="s">
        <v>889</v>
      </c>
      <c r="F160" s="145" t="s">
        <v>1</v>
      </c>
      <c r="G160" s="146" t="s">
        <v>1</v>
      </c>
      <c r="H160" s="147">
        <v>0</v>
      </c>
      <c r="I160" s="148"/>
      <c r="J160" s="149">
        <f t="shared" si="10"/>
        <v>0</v>
      </c>
      <c r="K160" s="150"/>
      <c r="L160" s="31"/>
      <c r="M160" s="151" t="s">
        <v>1</v>
      </c>
      <c r="N160" s="152" t="s">
        <v>42</v>
      </c>
      <c r="P160" s="153">
        <f t="shared" si="11"/>
        <v>0</v>
      </c>
      <c r="Q160" s="153">
        <v>0</v>
      </c>
      <c r="R160" s="153">
        <f t="shared" si="12"/>
        <v>0</v>
      </c>
      <c r="S160" s="153">
        <v>0</v>
      </c>
      <c r="T160" s="154">
        <f t="shared" si="13"/>
        <v>0</v>
      </c>
      <c r="AR160" s="155" t="s">
        <v>561</v>
      </c>
      <c r="AT160" s="155" t="s">
        <v>319</v>
      </c>
      <c r="AU160" s="155" t="s">
        <v>88</v>
      </c>
      <c r="AY160" s="16" t="s">
        <v>317</v>
      </c>
      <c r="BE160" s="156">
        <f t="shared" si="14"/>
        <v>0</v>
      </c>
      <c r="BF160" s="156">
        <f t="shared" si="15"/>
        <v>0</v>
      </c>
      <c r="BG160" s="156">
        <f t="shared" si="16"/>
        <v>0</v>
      </c>
      <c r="BH160" s="156">
        <f t="shared" si="17"/>
        <v>0</v>
      </c>
      <c r="BI160" s="156">
        <f t="shared" si="18"/>
        <v>0</v>
      </c>
      <c r="BJ160" s="16" t="s">
        <v>88</v>
      </c>
      <c r="BK160" s="156">
        <f t="shared" si="19"/>
        <v>0</v>
      </c>
      <c r="BL160" s="16" t="s">
        <v>561</v>
      </c>
      <c r="BM160" s="155" t="s">
        <v>17897</v>
      </c>
    </row>
    <row r="161" spans="2:65" s="11" customFormat="1" ht="22.75" customHeight="1">
      <c r="B161" s="130"/>
      <c r="D161" s="131" t="s">
        <v>75</v>
      </c>
      <c r="E161" s="140" t="s">
        <v>7714</v>
      </c>
      <c r="F161" s="140" t="s">
        <v>7715</v>
      </c>
      <c r="I161" s="133"/>
      <c r="J161" s="141">
        <f>BK161</f>
        <v>0</v>
      </c>
      <c r="L161" s="130"/>
      <c r="M161" s="135"/>
      <c r="P161" s="136">
        <f>SUM(P162:P163)</f>
        <v>0</v>
      </c>
      <c r="R161" s="136">
        <f>SUM(R162:R163)</f>
        <v>0</v>
      </c>
      <c r="T161" s="137">
        <f>SUM(T162:T163)</f>
        <v>0</v>
      </c>
      <c r="AR161" s="131" t="s">
        <v>323</v>
      </c>
      <c r="AT161" s="138" t="s">
        <v>75</v>
      </c>
      <c r="AU161" s="138" t="s">
        <v>83</v>
      </c>
      <c r="AY161" s="131" t="s">
        <v>317</v>
      </c>
      <c r="BK161" s="139">
        <f>SUM(BK162:BK163)</f>
        <v>0</v>
      </c>
    </row>
    <row r="162" spans="2:65" s="1" customFormat="1" ht="16.5" customHeight="1">
      <c r="B162" s="142"/>
      <c r="C162" s="143" t="s">
        <v>432</v>
      </c>
      <c r="D162" s="143" t="s">
        <v>319</v>
      </c>
      <c r="E162" s="144" t="s">
        <v>17712</v>
      </c>
      <c r="F162" s="145" t="s">
        <v>17713</v>
      </c>
      <c r="G162" s="146" t="s">
        <v>639</v>
      </c>
      <c r="H162" s="198"/>
      <c r="I162" s="148"/>
      <c r="J162" s="149">
        <f>ROUND(I162*H162,2)</f>
        <v>0</v>
      </c>
      <c r="K162" s="150"/>
      <c r="L162" s="31"/>
      <c r="M162" s="151" t="s">
        <v>1</v>
      </c>
      <c r="N162" s="152" t="s">
        <v>42</v>
      </c>
      <c r="P162" s="153">
        <f>O162*H162</f>
        <v>0</v>
      </c>
      <c r="Q162" s="153">
        <v>0</v>
      </c>
      <c r="R162" s="153">
        <f>Q162*H162</f>
        <v>0</v>
      </c>
      <c r="S162" s="153">
        <v>0</v>
      </c>
      <c r="T162" s="154">
        <f>S162*H162</f>
        <v>0</v>
      </c>
      <c r="AR162" s="155" t="s">
        <v>6166</v>
      </c>
      <c r="AT162" s="155" t="s">
        <v>319</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6166</v>
      </c>
      <c r="BM162" s="155" t="s">
        <v>17898</v>
      </c>
    </row>
    <row r="163" spans="2:65" s="1" customFormat="1" ht="16.5" customHeight="1">
      <c r="B163" s="142"/>
      <c r="C163" s="143" t="s">
        <v>436</v>
      </c>
      <c r="D163" s="143" t="s">
        <v>319</v>
      </c>
      <c r="E163" s="144" t="s">
        <v>17715</v>
      </c>
      <c r="F163" s="145" t="s">
        <v>17716</v>
      </c>
      <c r="G163" s="146" t="s">
        <v>639</v>
      </c>
      <c r="H163" s="198"/>
      <c r="I163" s="148"/>
      <c r="J163" s="149">
        <f>ROUND(I163*H163,2)</f>
        <v>0</v>
      </c>
      <c r="K163" s="150"/>
      <c r="L163" s="31"/>
      <c r="M163" s="151" t="s">
        <v>1</v>
      </c>
      <c r="N163" s="152" t="s">
        <v>42</v>
      </c>
      <c r="P163" s="153">
        <f>O163*H163</f>
        <v>0</v>
      </c>
      <c r="Q163" s="153">
        <v>0</v>
      </c>
      <c r="R163" s="153">
        <f>Q163*H163</f>
        <v>0</v>
      </c>
      <c r="S163" s="153">
        <v>0</v>
      </c>
      <c r="T163" s="154">
        <f>S163*H163</f>
        <v>0</v>
      </c>
      <c r="AR163" s="155" t="s">
        <v>6166</v>
      </c>
      <c r="AT163" s="155" t="s">
        <v>319</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6166</v>
      </c>
      <c r="BM163" s="155" t="s">
        <v>17899</v>
      </c>
    </row>
    <row r="164" spans="2:65" s="11" customFormat="1" ht="25.9" customHeight="1">
      <c r="B164" s="130"/>
      <c r="D164" s="131" t="s">
        <v>75</v>
      </c>
      <c r="E164" s="132" t="s">
        <v>499</v>
      </c>
      <c r="F164" s="132" t="s">
        <v>500</v>
      </c>
      <c r="I164" s="133"/>
      <c r="J164" s="134">
        <f>BK164</f>
        <v>0</v>
      </c>
      <c r="L164" s="130"/>
      <c r="M164" s="135"/>
      <c r="P164" s="136">
        <f>P165</f>
        <v>0</v>
      </c>
      <c r="R164" s="136">
        <f>R165</f>
        <v>0</v>
      </c>
      <c r="T164" s="137">
        <f>T165</f>
        <v>0</v>
      </c>
      <c r="AR164" s="131" t="s">
        <v>341</v>
      </c>
      <c r="AT164" s="138" t="s">
        <v>75</v>
      </c>
      <c r="AU164" s="138" t="s">
        <v>76</v>
      </c>
      <c r="AY164" s="131" t="s">
        <v>317</v>
      </c>
      <c r="BK164" s="139">
        <f>BK165</f>
        <v>0</v>
      </c>
    </row>
    <row r="165" spans="2:65" s="1" customFormat="1" ht="37.75" customHeight="1">
      <c r="B165" s="142"/>
      <c r="C165" s="143" t="s">
        <v>441</v>
      </c>
      <c r="D165" s="143" t="s">
        <v>319</v>
      </c>
      <c r="E165" s="144" t="s">
        <v>744</v>
      </c>
      <c r="F165" s="145" t="s">
        <v>745</v>
      </c>
      <c r="G165" s="146" t="s">
        <v>746</v>
      </c>
      <c r="H165" s="147">
        <v>5</v>
      </c>
      <c r="I165" s="148"/>
      <c r="J165" s="149">
        <f>ROUND(I165*H165,2)</f>
        <v>0</v>
      </c>
      <c r="K165" s="150"/>
      <c r="L165" s="31"/>
      <c r="M165" s="190" t="s">
        <v>1</v>
      </c>
      <c r="N165" s="191" t="s">
        <v>42</v>
      </c>
      <c r="O165" s="192"/>
      <c r="P165" s="193">
        <f>O165*H165</f>
        <v>0</v>
      </c>
      <c r="Q165" s="193">
        <v>0</v>
      </c>
      <c r="R165" s="193">
        <f>Q165*H165</f>
        <v>0</v>
      </c>
      <c r="S165" s="193">
        <v>0</v>
      </c>
      <c r="T165" s="194">
        <f>S165*H165</f>
        <v>0</v>
      </c>
      <c r="AR165" s="155" t="s">
        <v>505</v>
      </c>
      <c r="AT165" s="155" t="s">
        <v>319</v>
      </c>
      <c r="AU165" s="155" t="s">
        <v>83</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505</v>
      </c>
      <c r="BM165" s="155" t="s">
        <v>17900</v>
      </c>
    </row>
    <row r="166" spans="2:65" s="1" customFormat="1" ht="7" customHeight="1">
      <c r="B166" s="46"/>
      <c r="C166" s="47"/>
      <c r="D166" s="47"/>
      <c r="E166" s="47"/>
      <c r="F166" s="47"/>
      <c r="G166" s="47"/>
      <c r="H166" s="47"/>
      <c r="I166" s="47"/>
      <c r="J166" s="47"/>
      <c r="K166" s="47"/>
      <c r="L166" s="31"/>
    </row>
  </sheetData>
  <autoFilter ref="C124:K165" xr:uid="{00000000-0009-0000-0000-00001E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7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176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17596</v>
      </c>
      <c r="F9" s="263"/>
      <c r="G9" s="263"/>
      <c r="H9" s="263"/>
      <c r="L9" s="31"/>
    </row>
    <row r="10" spans="2:46" s="1" customFormat="1" ht="12" customHeight="1">
      <c r="B10" s="31"/>
      <c r="D10" s="26" t="s">
        <v>287</v>
      </c>
      <c r="L10" s="31"/>
    </row>
    <row r="11" spans="2:46" s="1" customFormat="1" ht="16.5" customHeight="1">
      <c r="B11" s="31"/>
      <c r="E11" s="243" t="s">
        <v>17901</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ROUND(J124,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ROUND((SUM(BE124:BE176)),  2)</f>
        <v>0</v>
      </c>
      <c r="G35" s="99"/>
      <c r="H35" s="99"/>
      <c r="I35" s="100">
        <v>0.2</v>
      </c>
      <c r="J35" s="98">
        <f>ROUND(((SUM(BE124:BE176))*I35),  2)</f>
        <v>0</v>
      </c>
      <c r="L35" s="31"/>
    </row>
    <row r="36" spans="2:12" s="1" customFormat="1" ht="14.4" customHeight="1">
      <c r="B36" s="31"/>
      <c r="E36" s="36" t="s">
        <v>42</v>
      </c>
      <c r="F36" s="98">
        <f>ROUND((SUM(BF124:BF176)),  2)</f>
        <v>0</v>
      </c>
      <c r="G36" s="99"/>
      <c r="H36" s="99"/>
      <c r="I36" s="100">
        <v>0.2</v>
      </c>
      <c r="J36" s="98">
        <f>ROUND(((SUM(BF124:BF176))*I36),  2)</f>
        <v>0</v>
      </c>
      <c r="L36" s="31"/>
    </row>
    <row r="37" spans="2:12" s="1" customFormat="1" ht="14.4" hidden="1" customHeight="1">
      <c r="B37" s="31"/>
      <c r="E37" s="26" t="s">
        <v>43</v>
      </c>
      <c r="F37" s="87">
        <f>ROUND((SUM(BG124:BG176)),  2)</f>
        <v>0</v>
      </c>
      <c r="I37" s="101">
        <v>0.2</v>
      </c>
      <c r="J37" s="87">
        <f>0</f>
        <v>0</v>
      </c>
      <c r="L37" s="31"/>
    </row>
    <row r="38" spans="2:12" s="1" customFormat="1" ht="14.4" hidden="1" customHeight="1">
      <c r="B38" s="31"/>
      <c r="E38" s="26" t="s">
        <v>44</v>
      </c>
      <c r="F38" s="87">
        <f>ROUND((SUM(BH124:BH176)),  2)</f>
        <v>0</v>
      </c>
      <c r="I38" s="101">
        <v>0.2</v>
      </c>
      <c r="J38" s="87">
        <f>0</f>
        <v>0</v>
      </c>
      <c r="L38" s="31"/>
    </row>
    <row r="39" spans="2:12" s="1" customFormat="1" ht="14.4" hidden="1" customHeight="1">
      <c r="B39" s="31"/>
      <c r="E39" s="36" t="s">
        <v>45</v>
      </c>
      <c r="F39" s="98">
        <f>ROUND((SUM(BI124:BI176)),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17596</v>
      </c>
      <c r="F87" s="263"/>
      <c r="G87" s="263"/>
      <c r="H87" s="263"/>
      <c r="L87" s="31"/>
    </row>
    <row r="88" spans="2:12" s="1" customFormat="1" ht="12" customHeight="1">
      <c r="B88" s="31"/>
      <c r="C88" s="26" t="s">
        <v>287</v>
      </c>
      <c r="L88" s="31"/>
    </row>
    <row r="89" spans="2:12" s="1" customFormat="1" ht="16.5" customHeight="1">
      <c r="B89" s="31"/>
      <c r="E89" s="243" t="str">
        <f>E11</f>
        <v>SO0 7.4 - Náhradný zdroj</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J124</f>
        <v>0</v>
      </c>
      <c r="L98" s="31"/>
      <c r="AU98" s="16" t="s">
        <v>296</v>
      </c>
    </row>
    <row r="99" spans="2:47" s="8" customFormat="1" ht="25" customHeight="1">
      <c r="B99" s="113"/>
      <c r="D99" s="114" t="s">
        <v>17902</v>
      </c>
      <c r="E99" s="115"/>
      <c r="F99" s="115"/>
      <c r="G99" s="115"/>
      <c r="H99" s="115"/>
      <c r="I99" s="115"/>
      <c r="J99" s="116">
        <f>J125</f>
        <v>0</v>
      </c>
      <c r="L99" s="113"/>
    </row>
    <row r="100" spans="2:47" s="8" customFormat="1" ht="25" customHeight="1">
      <c r="B100" s="113"/>
      <c r="D100" s="114" t="s">
        <v>17903</v>
      </c>
      <c r="E100" s="115"/>
      <c r="F100" s="115"/>
      <c r="G100" s="115"/>
      <c r="H100" s="115"/>
      <c r="I100" s="115"/>
      <c r="J100" s="116">
        <f>J130</f>
        <v>0</v>
      </c>
      <c r="L100" s="113"/>
    </row>
    <row r="101" spans="2:47" s="9" customFormat="1" ht="19.899999999999999" customHeight="1">
      <c r="B101" s="117"/>
      <c r="D101" s="118" t="s">
        <v>17904</v>
      </c>
      <c r="E101" s="119"/>
      <c r="F101" s="119"/>
      <c r="G101" s="119"/>
      <c r="H101" s="119"/>
      <c r="I101" s="119"/>
      <c r="J101" s="120">
        <f>J165</f>
        <v>0</v>
      </c>
      <c r="L101" s="117"/>
    </row>
    <row r="102" spans="2:47" s="8" customFormat="1" ht="25" customHeight="1">
      <c r="B102" s="113"/>
      <c r="D102" s="114" t="s">
        <v>302</v>
      </c>
      <c r="E102" s="115"/>
      <c r="F102" s="115"/>
      <c r="G102" s="115"/>
      <c r="H102" s="115"/>
      <c r="I102" s="115"/>
      <c r="J102" s="116">
        <f>J175</f>
        <v>0</v>
      </c>
      <c r="L102" s="113"/>
    </row>
    <row r="103" spans="2:47" s="1" customFormat="1" ht="21.75" customHeight="1">
      <c r="B103" s="31"/>
      <c r="L103" s="31"/>
    </row>
    <row r="104" spans="2:47" s="1" customFormat="1" ht="7" customHeight="1">
      <c r="B104" s="46"/>
      <c r="C104" s="47"/>
      <c r="D104" s="47"/>
      <c r="E104" s="47"/>
      <c r="F104" s="47"/>
      <c r="G104" s="47"/>
      <c r="H104" s="47"/>
      <c r="I104" s="47"/>
      <c r="J104" s="47"/>
      <c r="K104" s="47"/>
      <c r="L104" s="31"/>
    </row>
    <row r="108" spans="2:47" s="1" customFormat="1" ht="7" customHeight="1">
      <c r="B108" s="48"/>
      <c r="C108" s="49"/>
      <c r="D108" s="49"/>
      <c r="E108" s="49"/>
      <c r="F108" s="49"/>
      <c r="G108" s="49"/>
      <c r="H108" s="49"/>
      <c r="I108" s="49"/>
      <c r="J108" s="49"/>
      <c r="K108" s="49"/>
      <c r="L108" s="31"/>
    </row>
    <row r="109" spans="2:47" s="1" customFormat="1" ht="25" customHeight="1">
      <c r="B109" s="31"/>
      <c r="C109" s="20" t="s">
        <v>303</v>
      </c>
      <c r="L109" s="31"/>
    </row>
    <row r="110" spans="2:47" s="1" customFormat="1" ht="7" customHeight="1">
      <c r="B110" s="31"/>
      <c r="L110" s="31"/>
    </row>
    <row r="111" spans="2:47" s="1" customFormat="1" ht="12" customHeight="1">
      <c r="B111" s="31"/>
      <c r="C111" s="26" t="s">
        <v>15</v>
      </c>
      <c r="L111" s="31"/>
    </row>
    <row r="112" spans="2:47" s="1" customFormat="1" ht="26.25" customHeight="1">
      <c r="B112" s="31"/>
      <c r="E112" s="261" t="str">
        <f>E7</f>
        <v>Dostavba a rekonštrukcia lôžkovej časti Nemocnice s poliklinikou v Spišskej Novej Vsi</v>
      </c>
      <c r="F112" s="262"/>
      <c r="G112" s="262"/>
      <c r="H112" s="262"/>
      <c r="L112" s="31"/>
    </row>
    <row r="113" spans="2:65" ht="12" customHeight="1">
      <c r="B113" s="19"/>
      <c r="C113" s="26" t="s">
        <v>285</v>
      </c>
      <c r="L113" s="19"/>
    </row>
    <row r="114" spans="2:65" s="1" customFormat="1" ht="16.5" customHeight="1">
      <c r="B114" s="31"/>
      <c r="E114" s="261" t="s">
        <v>17596</v>
      </c>
      <c r="F114" s="263"/>
      <c r="G114" s="263"/>
      <c r="H114" s="263"/>
      <c r="L114" s="31"/>
    </row>
    <row r="115" spans="2:65" s="1" customFormat="1" ht="12" customHeight="1">
      <c r="B115" s="31"/>
      <c r="C115" s="26" t="s">
        <v>287</v>
      </c>
      <c r="L115" s="31"/>
    </row>
    <row r="116" spans="2:65" s="1" customFormat="1" ht="16.5" customHeight="1">
      <c r="B116" s="31"/>
      <c r="E116" s="243" t="str">
        <f>E11</f>
        <v>SO0 7.4 - Náhradný zdroj</v>
      </c>
      <c r="F116" s="263"/>
      <c r="G116" s="263"/>
      <c r="H116" s="263"/>
      <c r="L116" s="31"/>
    </row>
    <row r="117" spans="2:65" s="1" customFormat="1" ht="7" customHeight="1">
      <c r="B117" s="31"/>
      <c r="L117" s="31"/>
    </row>
    <row r="118" spans="2:65" s="1" customFormat="1" ht="12" customHeight="1">
      <c r="B118" s="31"/>
      <c r="C118" s="26" t="s">
        <v>19</v>
      </c>
      <c r="F118" s="24" t="str">
        <f>F14</f>
        <v>parc.č.:1094/1,17,81,82,98,99,1095,1096,9243/18</v>
      </c>
      <c r="I118" s="26" t="s">
        <v>21</v>
      </c>
      <c r="J118" s="54" t="str">
        <f>IF(J14="","",J14)</f>
        <v>6. 3. 2024</v>
      </c>
      <c r="L118" s="31"/>
    </row>
    <row r="119" spans="2:65" s="1" customFormat="1" ht="7" customHeight="1">
      <c r="B119" s="31"/>
      <c r="L119" s="31"/>
    </row>
    <row r="120" spans="2:65" s="1" customFormat="1" ht="25.65" customHeight="1">
      <c r="B120" s="31"/>
      <c r="C120" s="26" t="s">
        <v>23</v>
      </c>
      <c r="F120" s="24" t="str">
        <f>E17</f>
        <v>Nemocnica s poliklinikou, Spišská Nová Ves</v>
      </c>
      <c r="I120" s="26" t="s">
        <v>29</v>
      </c>
      <c r="J120" s="29" t="str">
        <f>E23</f>
        <v>d.g.A. design graphic architecture s.r.o.</v>
      </c>
      <c r="L120" s="31"/>
    </row>
    <row r="121" spans="2:65" s="1" customFormat="1" ht="15.15" customHeight="1">
      <c r="B121" s="31"/>
      <c r="C121" s="26" t="s">
        <v>27</v>
      </c>
      <c r="F121" s="24" t="str">
        <f>IF(E20="","",E20)</f>
        <v>Vyplň údaj</v>
      </c>
      <c r="I121" s="26" t="s">
        <v>32</v>
      </c>
      <c r="J121" s="29" t="str">
        <f>E26</f>
        <v xml:space="preserve"> </v>
      </c>
      <c r="L121" s="31"/>
    </row>
    <row r="122" spans="2:65" s="1" customFormat="1" ht="10.25" customHeight="1">
      <c r="B122" s="31"/>
      <c r="L122" s="31"/>
    </row>
    <row r="123" spans="2:65" s="10" customFormat="1" ht="29.25" customHeight="1">
      <c r="B123" s="121"/>
      <c r="C123" s="122" t="s">
        <v>304</v>
      </c>
      <c r="D123" s="123" t="s">
        <v>61</v>
      </c>
      <c r="E123" s="123" t="s">
        <v>57</v>
      </c>
      <c r="F123" s="123" t="s">
        <v>58</v>
      </c>
      <c r="G123" s="123" t="s">
        <v>305</v>
      </c>
      <c r="H123" s="123" t="s">
        <v>306</v>
      </c>
      <c r="I123" s="123" t="s">
        <v>307</v>
      </c>
      <c r="J123" s="124" t="s">
        <v>294</v>
      </c>
      <c r="K123" s="125" t="s">
        <v>308</v>
      </c>
      <c r="L123" s="121"/>
      <c r="M123" s="61" t="s">
        <v>1</v>
      </c>
      <c r="N123" s="62" t="s">
        <v>40</v>
      </c>
      <c r="O123" s="62" t="s">
        <v>309</v>
      </c>
      <c r="P123" s="62" t="s">
        <v>310</v>
      </c>
      <c r="Q123" s="62" t="s">
        <v>311</v>
      </c>
      <c r="R123" s="62" t="s">
        <v>312</v>
      </c>
      <c r="S123" s="62" t="s">
        <v>313</v>
      </c>
      <c r="T123" s="63" t="s">
        <v>314</v>
      </c>
    </row>
    <row r="124" spans="2:65" s="1" customFormat="1" ht="22.75" customHeight="1">
      <c r="B124" s="31"/>
      <c r="C124" s="66" t="s">
        <v>295</v>
      </c>
      <c r="J124" s="126">
        <f>BK124</f>
        <v>0</v>
      </c>
      <c r="L124" s="31"/>
      <c r="M124" s="64"/>
      <c r="N124" s="55"/>
      <c r="O124" s="55"/>
      <c r="P124" s="127">
        <f>P125+P130+P175</f>
        <v>0</v>
      </c>
      <c r="Q124" s="55"/>
      <c r="R124" s="127">
        <f>R125+R130+R175</f>
        <v>1.2253999999999998</v>
      </c>
      <c r="S124" s="55"/>
      <c r="T124" s="128">
        <f>T125+T130+T175</f>
        <v>0</v>
      </c>
      <c r="AT124" s="16" t="s">
        <v>75</v>
      </c>
      <c r="AU124" s="16" t="s">
        <v>296</v>
      </c>
      <c r="BK124" s="129">
        <f>BK125+BK130+BK175</f>
        <v>0</v>
      </c>
    </row>
    <row r="125" spans="2:65" s="11" customFormat="1" ht="25.9" customHeight="1">
      <c r="B125" s="130"/>
      <c r="D125" s="131" t="s">
        <v>75</v>
      </c>
      <c r="E125" s="132" t="s">
        <v>83</v>
      </c>
      <c r="F125" s="132" t="s">
        <v>17905</v>
      </c>
      <c r="I125" s="133"/>
      <c r="J125" s="134">
        <f>BK125</f>
        <v>0</v>
      </c>
      <c r="L125" s="130"/>
      <c r="M125" s="135"/>
      <c r="P125" s="136">
        <f>SUM(P126:P129)</f>
        <v>0</v>
      </c>
      <c r="R125" s="136">
        <f>SUM(R126:R129)</f>
        <v>0</v>
      </c>
      <c r="T125" s="137">
        <f>SUM(T126:T129)</f>
        <v>0</v>
      </c>
      <c r="AR125" s="131" t="s">
        <v>83</v>
      </c>
      <c r="AT125" s="138" t="s">
        <v>75</v>
      </c>
      <c r="AU125" s="138" t="s">
        <v>76</v>
      </c>
      <c r="AY125" s="131" t="s">
        <v>317</v>
      </c>
      <c r="BK125" s="139">
        <f>SUM(BK126:BK129)</f>
        <v>0</v>
      </c>
    </row>
    <row r="126" spans="2:65" s="1" customFormat="1" ht="24.15" customHeight="1">
      <c r="B126" s="142"/>
      <c r="C126" s="179" t="s">
        <v>83</v>
      </c>
      <c r="D126" s="179" t="s">
        <v>454</v>
      </c>
      <c r="E126" s="180" t="s">
        <v>17906</v>
      </c>
      <c r="F126" s="181" t="s">
        <v>17907</v>
      </c>
      <c r="G126" s="182" t="s">
        <v>467</v>
      </c>
      <c r="H126" s="183">
        <v>1</v>
      </c>
      <c r="I126" s="184"/>
      <c r="J126" s="185">
        <f>ROUND(I126*H126,2)</f>
        <v>0</v>
      </c>
      <c r="K126" s="186"/>
      <c r="L126" s="187"/>
      <c r="M126" s="188" t="s">
        <v>1</v>
      </c>
      <c r="N126" s="189" t="s">
        <v>42</v>
      </c>
      <c r="P126" s="153">
        <f>O126*H126</f>
        <v>0</v>
      </c>
      <c r="Q126" s="153">
        <v>0</v>
      </c>
      <c r="R126" s="153">
        <f>Q126*H126</f>
        <v>0</v>
      </c>
      <c r="S126" s="153">
        <v>0</v>
      </c>
      <c r="T126" s="154">
        <f>S126*H126</f>
        <v>0</v>
      </c>
      <c r="AR126" s="155" t="s">
        <v>356</v>
      </c>
      <c r="AT126" s="155" t="s">
        <v>454</v>
      </c>
      <c r="AU126" s="155" t="s">
        <v>83</v>
      </c>
      <c r="AY126" s="16" t="s">
        <v>317</v>
      </c>
      <c r="BE126" s="156">
        <f>IF(N126="základná",J126,0)</f>
        <v>0</v>
      </c>
      <c r="BF126" s="156">
        <f>IF(N126="znížená",J126,0)</f>
        <v>0</v>
      </c>
      <c r="BG126" s="156">
        <f>IF(N126="zákl. prenesená",J126,0)</f>
        <v>0</v>
      </c>
      <c r="BH126" s="156">
        <f>IF(N126="zníž. prenesená",J126,0)</f>
        <v>0</v>
      </c>
      <c r="BI126" s="156">
        <f>IF(N126="nulová",J126,0)</f>
        <v>0</v>
      </c>
      <c r="BJ126" s="16" t="s">
        <v>88</v>
      </c>
      <c r="BK126" s="156">
        <f>ROUND(I126*H126,2)</f>
        <v>0</v>
      </c>
      <c r="BL126" s="16" t="s">
        <v>323</v>
      </c>
      <c r="BM126" s="155" t="s">
        <v>17908</v>
      </c>
    </row>
    <row r="127" spans="2:65" s="1" customFormat="1" ht="24.15" customHeight="1">
      <c r="B127" s="142"/>
      <c r="C127" s="143" t="s">
        <v>88</v>
      </c>
      <c r="D127" s="143" t="s">
        <v>319</v>
      </c>
      <c r="E127" s="144" t="s">
        <v>17909</v>
      </c>
      <c r="F127" s="145" t="s">
        <v>17907</v>
      </c>
      <c r="G127" s="146" t="s">
        <v>467</v>
      </c>
      <c r="H127" s="147">
        <v>1</v>
      </c>
      <c r="I127" s="148"/>
      <c r="J127" s="149">
        <f>ROUND(I127*H127,2)</f>
        <v>0</v>
      </c>
      <c r="K127" s="150"/>
      <c r="L127" s="31"/>
      <c r="M127" s="151" t="s">
        <v>1</v>
      </c>
      <c r="N127" s="152" t="s">
        <v>42</v>
      </c>
      <c r="P127" s="153">
        <f>O127*H127</f>
        <v>0</v>
      </c>
      <c r="Q127" s="153">
        <v>0</v>
      </c>
      <c r="R127" s="153">
        <f>Q127*H127</f>
        <v>0</v>
      </c>
      <c r="S127" s="153">
        <v>0</v>
      </c>
      <c r="T127" s="154">
        <f>S127*H127</f>
        <v>0</v>
      </c>
      <c r="AR127" s="155" t="s">
        <v>323</v>
      </c>
      <c r="AT127" s="155" t="s">
        <v>319</v>
      </c>
      <c r="AU127" s="155" t="s">
        <v>83</v>
      </c>
      <c r="AY127" s="16" t="s">
        <v>317</v>
      </c>
      <c r="BE127" s="156">
        <f>IF(N127="základná",J127,0)</f>
        <v>0</v>
      </c>
      <c r="BF127" s="156">
        <f>IF(N127="znížená",J127,0)</f>
        <v>0</v>
      </c>
      <c r="BG127" s="156">
        <f>IF(N127="zákl. prenesená",J127,0)</f>
        <v>0</v>
      </c>
      <c r="BH127" s="156">
        <f>IF(N127="zníž. prenesená",J127,0)</f>
        <v>0</v>
      </c>
      <c r="BI127" s="156">
        <f>IF(N127="nulová",J127,0)</f>
        <v>0</v>
      </c>
      <c r="BJ127" s="16" t="s">
        <v>88</v>
      </c>
      <c r="BK127" s="156">
        <f>ROUND(I127*H127,2)</f>
        <v>0</v>
      </c>
      <c r="BL127" s="16" t="s">
        <v>323</v>
      </c>
      <c r="BM127" s="155" t="s">
        <v>17910</v>
      </c>
    </row>
    <row r="128" spans="2:65" s="1" customFormat="1" ht="55.5" customHeight="1">
      <c r="B128" s="142"/>
      <c r="C128" s="179" t="s">
        <v>92</v>
      </c>
      <c r="D128" s="179" t="s">
        <v>454</v>
      </c>
      <c r="E128" s="180" t="s">
        <v>17905</v>
      </c>
      <c r="F128" s="181" t="s">
        <v>17911</v>
      </c>
      <c r="G128" s="182" t="s">
        <v>7005</v>
      </c>
      <c r="H128" s="183">
        <v>1</v>
      </c>
      <c r="I128" s="184"/>
      <c r="J128" s="185">
        <f>ROUND(I128*H128,2)</f>
        <v>0</v>
      </c>
      <c r="K128" s="186"/>
      <c r="L128" s="187"/>
      <c r="M128" s="188" t="s">
        <v>1</v>
      </c>
      <c r="N128" s="189" t="s">
        <v>42</v>
      </c>
      <c r="P128" s="153">
        <f>O128*H128</f>
        <v>0</v>
      </c>
      <c r="Q128" s="153">
        <v>0</v>
      </c>
      <c r="R128" s="153">
        <f>Q128*H128</f>
        <v>0</v>
      </c>
      <c r="S128" s="153">
        <v>0</v>
      </c>
      <c r="T128" s="154">
        <f>S128*H128</f>
        <v>0</v>
      </c>
      <c r="AR128" s="155" t="s">
        <v>356</v>
      </c>
      <c r="AT128" s="155" t="s">
        <v>454</v>
      </c>
      <c r="AU128" s="155" t="s">
        <v>83</v>
      </c>
      <c r="AY128" s="16" t="s">
        <v>317</v>
      </c>
      <c r="BE128" s="156">
        <f>IF(N128="základná",J128,0)</f>
        <v>0</v>
      </c>
      <c r="BF128" s="156">
        <f>IF(N128="znížená",J128,0)</f>
        <v>0</v>
      </c>
      <c r="BG128" s="156">
        <f>IF(N128="zákl. prenesená",J128,0)</f>
        <v>0</v>
      </c>
      <c r="BH128" s="156">
        <f>IF(N128="zníž. prenesená",J128,0)</f>
        <v>0</v>
      </c>
      <c r="BI128" s="156">
        <f>IF(N128="nulová",J128,0)</f>
        <v>0</v>
      </c>
      <c r="BJ128" s="16" t="s">
        <v>88</v>
      </c>
      <c r="BK128" s="156">
        <f>ROUND(I128*H128,2)</f>
        <v>0</v>
      </c>
      <c r="BL128" s="16" t="s">
        <v>323</v>
      </c>
      <c r="BM128" s="155" t="s">
        <v>17912</v>
      </c>
    </row>
    <row r="129" spans="2:65" s="1" customFormat="1" ht="37.75" customHeight="1">
      <c r="B129" s="142"/>
      <c r="C129" s="143" t="s">
        <v>323</v>
      </c>
      <c r="D129" s="143" t="s">
        <v>319</v>
      </c>
      <c r="E129" s="144" t="s">
        <v>17913</v>
      </c>
      <c r="F129" s="145" t="s">
        <v>17914</v>
      </c>
      <c r="G129" s="146" t="s">
        <v>7005</v>
      </c>
      <c r="H129" s="147">
        <v>1</v>
      </c>
      <c r="I129" s="148"/>
      <c r="J129" s="149">
        <f>ROUND(I129*H129,2)</f>
        <v>0</v>
      </c>
      <c r="K129" s="150"/>
      <c r="L129" s="31"/>
      <c r="M129" s="151" t="s">
        <v>1</v>
      </c>
      <c r="N129" s="152" t="s">
        <v>42</v>
      </c>
      <c r="P129" s="153">
        <f>O129*H129</f>
        <v>0</v>
      </c>
      <c r="Q129" s="153">
        <v>0</v>
      </c>
      <c r="R129" s="153">
        <f>Q129*H129</f>
        <v>0</v>
      </c>
      <c r="S129" s="153">
        <v>0</v>
      </c>
      <c r="T129" s="154">
        <f>S129*H129</f>
        <v>0</v>
      </c>
      <c r="AR129" s="155" t="s">
        <v>323</v>
      </c>
      <c r="AT129" s="155" t="s">
        <v>319</v>
      </c>
      <c r="AU129" s="155" t="s">
        <v>83</v>
      </c>
      <c r="AY129" s="16" t="s">
        <v>317</v>
      </c>
      <c r="BE129" s="156">
        <f>IF(N129="základná",J129,0)</f>
        <v>0</v>
      </c>
      <c r="BF129" s="156">
        <f>IF(N129="znížená",J129,0)</f>
        <v>0</v>
      </c>
      <c r="BG129" s="156">
        <f>IF(N129="zákl. prenesená",J129,0)</f>
        <v>0</v>
      </c>
      <c r="BH129" s="156">
        <f>IF(N129="zníž. prenesená",J129,0)</f>
        <v>0</v>
      </c>
      <c r="BI129" s="156">
        <f>IF(N129="nulová",J129,0)</f>
        <v>0</v>
      </c>
      <c r="BJ129" s="16" t="s">
        <v>88</v>
      </c>
      <c r="BK129" s="156">
        <f>ROUND(I129*H129,2)</f>
        <v>0</v>
      </c>
      <c r="BL129" s="16" t="s">
        <v>323</v>
      </c>
      <c r="BM129" s="155" t="s">
        <v>17915</v>
      </c>
    </row>
    <row r="130" spans="2:65" s="11" customFormat="1" ht="25.9" customHeight="1">
      <c r="B130" s="130"/>
      <c r="D130" s="131" t="s">
        <v>75</v>
      </c>
      <c r="E130" s="132" t="s">
        <v>88</v>
      </c>
      <c r="F130" s="132" t="s">
        <v>17916</v>
      </c>
      <c r="I130" s="133"/>
      <c r="J130" s="134">
        <f>BK130</f>
        <v>0</v>
      </c>
      <c r="L130" s="130"/>
      <c r="M130" s="135"/>
      <c r="P130" s="136">
        <f>P131+SUM(P132:P165)</f>
        <v>0</v>
      </c>
      <c r="R130" s="136">
        <f>R131+SUM(R132:R165)</f>
        <v>1.2253999999999998</v>
      </c>
      <c r="T130" s="137">
        <f>T131+SUM(T132:T165)</f>
        <v>0</v>
      </c>
      <c r="AR130" s="131" t="s">
        <v>83</v>
      </c>
      <c r="AT130" s="138" t="s">
        <v>75</v>
      </c>
      <c r="AU130" s="138" t="s">
        <v>76</v>
      </c>
      <c r="AY130" s="131" t="s">
        <v>317</v>
      </c>
      <c r="BK130" s="139">
        <f>BK131+SUM(BK132:BK165)</f>
        <v>0</v>
      </c>
    </row>
    <row r="131" spans="2:65" s="1" customFormat="1" ht="21.75" customHeight="1">
      <c r="B131" s="142"/>
      <c r="C131" s="143" t="s">
        <v>341</v>
      </c>
      <c r="D131" s="143" t="s">
        <v>319</v>
      </c>
      <c r="E131" s="144" t="s">
        <v>17917</v>
      </c>
      <c r="F131" s="145" t="s">
        <v>17918</v>
      </c>
      <c r="G131" s="146" t="s">
        <v>484</v>
      </c>
      <c r="H131" s="147">
        <v>228</v>
      </c>
      <c r="I131" s="148"/>
      <c r="J131" s="149">
        <f t="shared" ref="J131:J164" si="0">ROUND(I131*H131,2)</f>
        <v>0</v>
      </c>
      <c r="K131" s="150"/>
      <c r="L131" s="31"/>
      <c r="M131" s="151" t="s">
        <v>1</v>
      </c>
      <c r="N131" s="152" t="s">
        <v>42</v>
      </c>
      <c r="P131" s="153">
        <f t="shared" ref="P131:P164" si="1">O131*H131</f>
        <v>0</v>
      </c>
      <c r="Q131" s="153">
        <v>0</v>
      </c>
      <c r="R131" s="153">
        <f t="shared" ref="R131:R164" si="2">Q131*H131</f>
        <v>0</v>
      </c>
      <c r="S131" s="153">
        <v>0</v>
      </c>
      <c r="T131" s="154">
        <f t="shared" ref="T131:T164" si="3">S131*H131</f>
        <v>0</v>
      </c>
      <c r="AR131" s="155" t="s">
        <v>323</v>
      </c>
      <c r="AT131" s="155" t="s">
        <v>319</v>
      </c>
      <c r="AU131" s="155" t="s">
        <v>83</v>
      </c>
      <c r="AY131" s="16" t="s">
        <v>317</v>
      </c>
      <c r="BE131" s="156">
        <f t="shared" ref="BE131:BE164" si="4">IF(N131="základná",J131,0)</f>
        <v>0</v>
      </c>
      <c r="BF131" s="156">
        <f t="shared" ref="BF131:BF164" si="5">IF(N131="znížená",J131,0)</f>
        <v>0</v>
      </c>
      <c r="BG131" s="156">
        <f t="shared" ref="BG131:BG164" si="6">IF(N131="zákl. prenesená",J131,0)</f>
        <v>0</v>
      </c>
      <c r="BH131" s="156">
        <f t="shared" ref="BH131:BH164" si="7">IF(N131="zníž. prenesená",J131,0)</f>
        <v>0</v>
      </c>
      <c r="BI131" s="156">
        <f t="shared" ref="BI131:BI164" si="8">IF(N131="nulová",J131,0)</f>
        <v>0</v>
      </c>
      <c r="BJ131" s="16" t="s">
        <v>88</v>
      </c>
      <c r="BK131" s="156">
        <f t="shared" ref="BK131:BK164" si="9">ROUND(I131*H131,2)</f>
        <v>0</v>
      </c>
      <c r="BL131" s="16" t="s">
        <v>323</v>
      </c>
      <c r="BM131" s="155" t="s">
        <v>17919</v>
      </c>
    </row>
    <row r="132" spans="2:65" s="1" customFormat="1" ht="16.5" customHeight="1">
      <c r="B132" s="142"/>
      <c r="C132" s="179" t="s">
        <v>346</v>
      </c>
      <c r="D132" s="179" t="s">
        <v>454</v>
      </c>
      <c r="E132" s="180" t="s">
        <v>17755</v>
      </c>
      <c r="F132" s="181" t="s">
        <v>17920</v>
      </c>
      <c r="G132" s="182" t="s">
        <v>484</v>
      </c>
      <c r="H132" s="183">
        <v>228</v>
      </c>
      <c r="I132" s="184"/>
      <c r="J132" s="185">
        <f t="shared" si="0"/>
        <v>0</v>
      </c>
      <c r="K132" s="186"/>
      <c r="L132" s="187"/>
      <c r="M132" s="188" t="s">
        <v>1</v>
      </c>
      <c r="N132" s="189" t="s">
        <v>42</v>
      </c>
      <c r="P132" s="153">
        <f t="shared" si="1"/>
        <v>0</v>
      </c>
      <c r="Q132" s="153">
        <v>2.63E-3</v>
      </c>
      <c r="R132" s="153">
        <f t="shared" si="2"/>
        <v>0.59963999999999995</v>
      </c>
      <c r="S132" s="153">
        <v>0</v>
      </c>
      <c r="T132" s="154">
        <f t="shared" si="3"/>
        <v>0</v>
      </c>
      <c r="AR132" s="155" t="s">
        <v>768</v>
      </c>
      <c r="AT132" s="155" t="s">
        <v>454</v>
      </c>
      <c r="AU132" s="155" t="s">
        <v>83</v>
      </c>
      <c r="AY132" s="16" t="s">
        <v>317</v>
      </c>
      <c r="BE132" s="156">
        <f t="shared" si="4"/>
        <v>0</v>
      </c>
      <c r="BF132" s="156">
        <f t="shared" si="5"/>
        <v>0</v>
      </c>
      <c r="BG132" s="156">
        <f t="shared" si="6"/>
        <v>0</v>
      </c>
      <c r="BH132" s="156">
        <f t="shared" si="7"/>
        <v>0</v>
      </c>
      <c r="BI132" s="156">
        <f t="shared" si="8"/>
        <v>0</v>
      </c>
      <c r="BJ132" s="16" t="s">
        <v>88</v>
      </c>
      <c r="BK132" s="156">
        <f t="shared" si="9"/>
        <v>0</v>
      </c>
      <c r="BL132" s="16" t="s">
        <v>768</v>
      </c>
      <c r="BM132" s="155" t="s">
        <v>17921</v>
      </c>
    </row>
    <row r="133" spans="2:65" s="1" customFormat="1" ht="21.75" customHeight="1">
      <c r="B133" s="142"/>
      <c r="C133" s="143" t="s">
        <v>351</v>
      </c>
      <c r="D133" s="143" t="s">
        <v>319</v>
      </c>
      <c r="E133" s="144" t="s">
        <v>17922</v>
      </c>
      <c r="F133" s="145" t="s">
        <v>17923</v>
      </c>
      <c r="G133" s="146" t="s">
        <v>484</v>
      </c>
      <c r="H133" s="147">
        <v>76</v>
      </c>
      <c r="I133" s="148"/>
      <c r="J133" s="149">
        <f t="shared" si="0"/>
        <v>0</v>
      </c>
      <c r="K133" s="150"/>
      <c r="L133" s="31"/>
      <c r="M133" s="151" t="s">
        <v>1</v>
      </c>
      <c r="N133" s="152" t="s">
        <v>42</v>
      </c>
      <c r="P133" s="153">
        <f t="shared" si="1"/>
        <v>0</v>
      </c>
      <c r="Q133" s="153">
        <v>0</v>
      </c>
      <c r="R133" s="153">
        <f t="shared" si="2"/>
        <v>0</v>
      </c>
      <c r="S133" s="153">
        <v>0</v>
      </c>
      <c r="T133" s="154">
        <f t="shared" si="3"/>
        <v>0</v>
      </c>
      <c r="AR133" s="155" t="s">
        <v>561</v>
      </c>
      <c r="AT133" s="155" t="s">
        <v>319</v>
      </c>
      <c r="AU133" s="155" t="s">
        <v>83</v>
      </c>
      <c r="AY133" s="16" t="s">
        <v>317</v>
      </c>
      <c r="BE133" s="156">
        <f t="shared" si="4"/>
        <v>0</v>
      </c>
      <c r="BF133" s="156">
        <f t="shared" si="5"/>
        <v>0</v>
      </c>
      <c r="BG133" s="156">
        <f t="shared" si="6"/>
        <v>0</v>
      </c>
      <c r="BH133" s="156">
        <f t="shared" si="7"/>
        <v>0</v>
      </c>
      <c r="BI133" s="156">
        <f t="shared" si="8"/>
        <v>0</v>
      </c>
      <c r="BJ133" s="16" t="s">
        <v>88</v>
      </c>
      <c r="BK133" s="156">
        <f t="shared" si="9"/>
        <v>0</v>
      </c>
      <c r="BL133" s="16" t="s">
        <v>561</v>
      </c>
      <c r="BM133" s="155" t="s">
        <v>17924</v>
      </c>
    </row>
    <row r="134" spans="2:65" s="1" customFormat="1" ht="16.5" customHeight="1">
      <c r="B134" s="142"/>
      <c r="C134" s="179" t="s">
        <v>356</v>
      </c>
      <c r="D134" s="179" t="s">
        <v>454</v>
      </c>
      <c r="E134" s="180" t="s">
        <v>17925</v>
      </c>
      <c r="F134" s="181" t="s">
        <v>17926</v>
      </c>
      <c r="G134" s="182" t="s">
        <v>484</v>
      </c>
      <c r="H134" s="183">
        <v>76</v>
      </c>
      <c r="I134" s="184"/>
      <c r="J134" s="185">
        <f t="shared" si="0"/>
        <v>0</v>
      </c>
      <c r="K134" s="186"/>
      <c r="L134" s="187"/>
      <c r="M134" s="188" t="s">
        <v>1</v>
      </c>
      <c r="N134" s="189" t="s">
        <v>42</v>
      </c>
      <c r="P134" s="153">
        <f t="shared" si="1"/>
        <v>0</v>
      </c>
      <c r="Q134" s="153">
        <v>1.3600000000000001E-3</v>
      </c>
      <c r="R134" s="153">
        <f t="shared" si="2"/>
        <v>0.10336000000000001</v>
      </c>
      <c r="S134" s="153">
        <v>0</v>
      </c>
      <c r="T134" s="154">
        <f t="shared" si="3"/>
        <v>0</v>
      </c>
      <c r="AR134" s="155" t="s">
        <v>768</v>
      </c>
      <c r="AT134" s="155" t="s">
        <v>454</v>
      </c>
      <c r="AU134" s="155" t="s">
        <v>83</v>
      </c>
      <c r="AY134" s="16" t="s">
        <v>317</v>
      </c>
      <c r="BE134" s="156">
        <f t="shared" si="4"/>
        <v>0</v>
      </c>
      <c r="BF134" s="156">
        <f t="shared" si="5"/>
        <v>0</v>
      </c>
      <c r="BG134" s="156">
        <f t="shared" si="6"/>
        <v>0</v>
      </c>
      <c r="BH134" s="156">
        <f t="shared" si="7"/>
        <v>0</v>
      </c>
      <c r="BI134" s="156">
        <f t="shared" si="8"/>
        <v>0</v>
      </c>
      <c r="BJ134" s="16" t="s">
        <v>88</v>
      </c>
      <c r="BK134" s="156">
        <f t="shared" si="9"/>
        <v>0</v>
      </c>
      <c r="BL134" s="16" t="s">
        <v>768</v>
      </c>
      <c r="BM134" s="155" t="s">
        <v>17927</v>
      </c>
    </row>
    <row r="135" spans="2:65" s="1" customFormat="1" ht="24.15" customHeight="1">
      <c r="B135" s="142"/>
      <c r="C135" s="143" t="s">
        <v>361</v>
      </c>
      <c r="D135" s="143" t="s">
        <v>319</v>
      </c>
      <c r="E135" s="144" t="s">
        <v>17928</v>
      </c>
      <c r="F135" s="145" t="s">
        <v>17929</v>
      </c>
      <c r="G135" s="146" t="s">
        <v>484</v>
      </c>
      <c r="H135" s="147">
        <v>144</v>
      </c>
      <c r="I135" s="148"/>
      <c r="J135" s="149">
        <f t="shared" si="0"/>
        <v>0</v>
      </c>
      <c r="K135" s="150"/>
      <c r="L135" s="31"/>
      <c r="M135" s="151" t="s">
        <v>1</v>
      </c>
      <c r="N135" s="152" t="s">
        <v>42</v>
      </c>
      <c r="P135" s="153">
        <f t="shared" si="1"/>
        <v>0</v>
      </c>
      <c r="Q135" s="153">
        <v>0</v>
      </c>
      <c r="R135" s="153">
        <f t="shared" si="2"/>
        <v>0</v>
      </c>
      <c r="S135" s="153">
        <v>0</v>
      </c>
      <c r="T135" s="154">
        <f t="shared" si="3"/>
        <v>0</v>
      </c>
      <c r="AR135" s="155" t="s">
        <v>561</v>
      </c>
      <c r="AT135" s="155" t="s">
        <v>319</v>
      </c>
      <c r="AU135" s="155" t="s">
        <v>83</v>
      </c>
      <c r="AY135" s="16" t="s">
        <v>317</v>
      </c>
      <c r="BE135" s="156">
        <f t="shared" si="4"/>
        <v>0</v>
      </c>
      <c r="BF135" s="156">
        <f t="shared" si="5"/>
        <v>0</v>
      </c>
      <c r="BG135" s="156">
        <f t="shared" si="6"/>
        <v>0</v>
      </c>
      <c r="BH135" s="156">
        <f t="shared" si="7"/>
        <v>0</v>
      </c>
      <c r="BI135" s="156">
        <f t="shared" si="8"/>
        <v>0</v>
      </c>
      <c r="BJ135" s="16" t="s">
        <v>88</v>
      </c>
      <c r="BK135" s="156">
        <f t="shared" si="9"/>
        <v>0</v>
      </c>
      <c r="BL135" s="16" t="s">
        <v>561</v>
      </c>
      <c r="BM135" s="155" t="s">
        <v>17930</v>
      </c>
    </row>
    <row r="136" spans="2:65" s="1" customFormat="1" ht="24.15" customHeight="1">
      <c r="B136" s="142"/>
      <c r="C136" s="179" t="s">
        <v>366</v>
      </c>
      <c r="D136" s="179" t="s">
        <v>454</v>
      </c>
      <c r="E136" s="180" t="s">
        <v>17931</v>
      </c>
      <c r="F136" s="181" t="s">
        <v>17929</v>
      </c>
      <c r="G136" s="182" t="s">
        <v>484</v>
      </c>
      <c r="H136" s="183">
        <v>144</v>
      </c>
      <c r="I136" s="184"/>
      <c r="J136" s="185">
        <f t="shared" si="0"/>
        <v>0</v>
      </c>
      <c r="K136" s="186"/>
      <c r="L136" s="187"/>
      <c r="M136" s="188" t="s">
        <v>1</v>
      </c>
      <c r="N136" s="189" t="s">
        <v>42</v>
      </c>
      <c r="P136" s="153">
        <f t="shared" si="1"/>
        <v>0</v>
      </c>
      <c r="Q136" s="153">
        <v>2.5999999999999999E-3</v>
      </c>
      <c r="R136" s="153">
        <f t="shared" si="2"/>
        <v>0.37439999999999996</v>
      </c>
      <c r="S136" s="153">
        <v>0</v>
      </c>
      <c r="T136" s="154">
        <f t="shared" si="3"/>
        <v>0</v>
      </c>
      <c r="AR136" s="155" t="s">
        <v>768</v>
      </c>
      <c r="AT136" s="155" t="s">
        <v>454</v>
      </c>
      <c r="AU136" s="155" t="s">
        <v>83</v>
      </c>
      <c r="AY136" s="16" t="s">
        <v>317</v>
      </c>
      <c r="BE136" s="156">
        <f t="shared" si="4"/>
        <v>0</v>
      </c>
      <c r="BF136" s="156">
        <f t="shared" si="5"/>
        <v>0</v>
      </c>
      <c r="BG136" s="156">
        <f t="shared" si="6"/>
        <v>0</v>
      </c>
      <c r="BH136" s="156">
        <f t="shared" si="7"/>
        <v>0</v>
      </c>
      <c r="BI136" s="156">
        <f t="shared" si="8"/>
        <v>0</v>
      </c>
      <c r="BJ136" s="16" t="s">
        <v>88</v>
      </c>
      <c r="BK136" s="156">
        <f t="shared" si="9"/>
        <v>0</v>
      </c>
      <c r="BL136" s="16" t="s">
        <v>768</v>
      </c>
      <c r="BM136" s="155" t="s">
        <v>17932</v>
      </c>
    </row>
    <row r="137" spans="2:65" s="1" customFormat="1" ht="24.15" customHeight="1">
      <c r="B137" s="142"/>
      <c r="C137" s="143" t="s">
        <v>371</v>
      </c>
      <c r="D137" s="143" t="s">
        <v>319</v>
      </c>
      <c r="E137" s="144" t="s">
        <v>17933</v>
      </c>
      <c r="F137" s="145" t="s">
        <v>17934</v>
      </c>
      <c r="G137" s="146" t="s">
        <v>484</v>
      </c>
      <c r="H137" s="147">
        <v>10</v>
      </c>
      <c r="I137" s="148"/>
      <c r="J137" s="149">
        <f t="shared" si="0"/>
        <v>0</v>
      </c>
      <c r="K137" s="150"/>
      <c r="L137" s="31"/>
      <c r="M137" s="151" t="s">
        <v>1</v>
      </c>
      <c r="N137" s="152" t="s">
        <v>42</v>
      </c>
      <c r="P137" s="153">
        <f t="shared" si="1"/>
        <v>0</v>
      </c>
      <c r="Q137" s="153">
        <v>0</v>
      </c>
      <c r="R137" s="153">
        <f t="shared" si="2"/>
        <v>0</v>
      </c>
      <c r="S137" s="153">
        <v>0</v>
      </c>
      <c r="T137" s="154">
        <f t="shared" si="3"/>
        <v>0</v>
      </c>
      <c r="AR137" s="155" t="s">
        <v>561</v>
      </c>
      <c r="AT137" s="155" t="s">
        <v>319</v>
      </c>
      <c r="AU137" s="155" t="s">
        <v>83</v>
      </c>
      <c r="AY137" s="16" t="s">
        <v>317</v>
      </c>
      <c r="BE137" s="156">
        <f t="shared" si="4"/>
        <v>0</v>
      </c>
      <c r="BF137" s="156">
        <f t="shared" si="5"/>
        <v>0</v>
      </c>
      <c r="BG137" s="156">
        <f t="shared" si="6"/>
        <v>0</v>
      </c>
      <c r="BH137" s="156">
        <f t="shared" si="7"/>
        <v>0</v>
      </c>
      <c r="BI137" s="156">
        <f t="shared" si="8"/>
        <v>0</v>
      </c>
      <c r="BJ137" s="16" t="s">
        <v>88</v>
      </c>
      <c r="BK137" s="156">
        <f t="shared" si="9"/>
        <v>0</v>
      </c>
      <c r="BL137" s="16" t="s">
        <v>561</v>
      </c>
      <c r="BM137" s="155" t="s">
        <v>17935</v>
      </c>
    </row>
    <row r="138" spans="2:65" s="1" customFormat="1" ht="16.5" customHeight="1">
      <c r="B138" s="142"/>
      <c r="C138" s="179" t="s">
        <v>376</v>
      </c>
      <c r="D138" s="179" t="s">
        <v>454</v>
      </c>
      <c r="E138" s="180" t="s">
        <v>17936</v>
      </c>
      <c r="F138" s="181" t="s">
        <v>17937</v>
      </c>
      <c r="G138" s="182" t="s">
        <v>484</v>
      </c>
      <c r="H138" s="183">
        <v>10</v>
      </c>
      <c r="I138" s="184"/>
      <c r="J138" s="185">
        <f t="shared" si="0"/>
        <v>0</v>
      </c>
      <c r="K138" s="186"/>
      <c r="L138" s="187"/>
      <c r="M138" s="188" t="s">
        <v>1</v>
      </c>
      <c r="N138" s="189" t="s">
        <v>42</v>
      </c>
      <c r="P138" s="153">
        <f t="shared" si="1"/>
        <v>0</v>
      </c>
      <c r="Q138" s="153">
        <v>5.9000000000000003E-4</v>
      </c>
      <c r="R138" s="153">
        <f t="shared" si="2"/>
        <v>5.9000000000000007E-3</v>
      </c>
      <c r="S138" s="153">
        <v>0</v>
      </c>
      <c r="T138" s="154">
        <f t="shared" si="3"/>
        <v>0</v>
      </c>
      <c r="AR138" s="155" t="s">
        <v>768</v>
      </c>
      <c r="AT138" s="155" t="s">
        <v>454</v>
      </c>
      <c r="AU138" s="155" t="s">
        <v>83</v>
      </c>
      <c r="AY138" s="16" t="s">
        <v>317</v>
      </c>
      <c r="BE138" s="156">
        <f t="shared" si="4"/>
        <v>0</v>
      </c>
      <c r="BF138" s="156">
        <f t="shared" si="5"/>
        <v>0</v>
      </c>
      <c r="BG138" s="156">
        <f t="shared" si="6"/>
        <v>0</v>
      </c>
      <c r="BH138" s="156">
        <f t="shared" si="7"/>
        <v>0</v>
      </c>
      <c r="BI138" s="156">
        <f t="shared" si="8"/>
        <v>0</v>
      </c>
      <c r="BJ138" s="16" t="s">
        <v>88</v>
      </c>
      <c r="BK138" s="156">
        <f t="shared" si="9"/>
        <v>0</v>
      </c>
      <c r="BL138" s="16" t="s">
        <v>768</v>
      </c>
      <c r="BM138" s="155" t="s">
        <v>17938</v>
      </c>
    </row>
    <row r="139" spans="2:65" s="1" customFormat="1" ht="21.75" customHeight="1">
      <c r="B139" s="142"/>
      <c r="C139" s="143" t="s">
        <v>381</v>
      </c>
      <c r="D139" s="143" t="s">
        <v>319</v>
      </c>
      <c r="E139" s="144" t="s">
        <v>17939</v>
      </c>
      <c r="F139" s="145" t="s">
        <v>17940</v>
      </c>
      <c r="G139" s="146" t="s">
        <v>484</v>
      </c>
      <c r="H139" s="147">
        <v>10</v>
      </c>
      <c r="I139" s="148"/>
      <c r="J139" s="149">
        <f t="shared" si="0"/>
        <v>0</v>
      </c>
      <c r="K139" s="150"/>
      <c r="L139" s="31"/>
      <c r="M139" s="151" t="s">
        <v>1</v>
      </c>
      <c r="N139" s="152" t="s">
        <v>42</v>
      </c>
      <c r="P139" s="153">
        <f t="shared" si="1"/>
        <v>0</v>
      </c>
      <c r="Q139" s="153">
        <v>0</v>
      </c>
      <c r="R139" s="153">
        <f t="shared" si="2"/>
        <v>0</v>
      </c>
      <c r="S139" s="153">
        <v>0</v>
      </c>
      <c r="T139" s="154">
        <f t="shared" si="3"/>
        <v>0</v>
      </c>
      <c r="AR139" s="155" t="s">
        <v>561</v>
      </c>
      <c r="AT139" s="155" t="s">
        <v>319</v>
      </c>
      <c r="AU139" s="155" t="s">
        <v>83</v>
      </c>
      <c r="AY139" s="16" t="s">
        <v>317</v>
      </c>
      <c r="BE139" s="156">
        <f t="shared" si="4"/>
        <v>0</v>
      </c>
      <c r="BF139" s="156">
        <f t="shared" si="5"/>
        <v>0</v>
      </c>
      <c r="BG139" s="156">
        <f t="shared" si="6"/>
        <v>0</v>
      </c>
      <c r="BH139" s="156">
        <f t="shared" si="7"/>
        <v>0</v>
      </c>
      <c r="BI139" s="156">
        <f t="shared" si="8"/>
        <v>0</v>
      </c>
      <c r="BJ139" s="16" t="s">
        <v>88</v>
      </c>
      <c r="BK139" s="156">
        <f t="shared" si="9"/>
        <v>0</v>
      </c>
      <c r="BL139" s="16" t="s">
        <v>561</v>
      </c>
      <c r="BM139" s="155" t="s">
        <v>17941</v>
      </c>
    </row>
    <row r="140" spans="2:65" s="1" customFormat="1" ht="16.5" customHeight="1">
      <c r="B140" s="142"/>
      <c r="C140" s="179" t="s">
        <v>386</v>
      </c>
      <c r="D140" s="179" t="s">
        <v>454</v>
      </c>
      <c r="E140" s="180" t="s">
        <v>17942</v>
      </c>
      <c r="F140" s="181" t="s">
        <v>17943</v>
      </c>
      <c r="G140" s="182" t="s">
        <v>484</v>
      </c>
      <c r="H140" s="183">
        <v>10</v>
      </c>
      <c r="I140" s="184"/>
      <c r="J140" s="185">
        <f t="shared" si="0"/>
        <v>0</v>
      </c>
      <c r="K140" s="186"/>
      <c r="L140" s="187"/>
      <c r="M140" s="188" t="s">
        <v>1</v>
      </c>
      <c r="N140" s="189" t="s">
        <v>42</v>
      </c>
      <c r="P140" s="153">
        <f t="shared" si="1"/>
        <v>0</v>
      </c>
      <c r="Q140" s="153">
        <v>1.0499999999999999E-3</v>
      </c>
      <c r="R140" s="153">
        <f t="shared" si="2"/>
        <v>1.0499999999999999E-2</v>
      </c>
      <c r="S140" s="153">
        <v>0</v>
      </c>
      <c r="T140" s="154">
        <f t="shared" si="3"/>
        <v>0</v>
      </c>
      <c r="AR140" s="155" t="s">
        <v>768</v>
      </c>
      <c r="AT140" s="155" t="s">
        <v>454</v>
      </c>
      <c r="AU140" s="155" t="s">
        <v>83</v>
      </c>
      <c r="AY140" s="16" t="s">
        <v>317</v>
      </c>
      <c r="BE140" s="156">
        <f t="shared" si="4"/>
        <v>0</v>
      </c>
      <c r="BF140" s="156">
        <f t="shared" si="5"/>
        <v>0</v>
      </c>
      <c r="BG140" s="156">
        <f t="shared" si="6"/>
        <v>0</v>
      </c>
      <c r="BH140" s="156">
        <f t="shared" si="7"/>
        <v>0</v>
      </c>
      <c r="BI140" s="156">
        <f t="shared" si="8"/>
        <v>0</v>
      </c>
      <c r="BJ140" s="16" t="s">
        <v>88</v>
      </c>
      <c r="BK140" s="156">
        <f t="shared" si="9"/>
        <v>0</v>
      </c>
      <c r="BL140" s="16" t="s">
        <v>768</v>
      </c>
      <c r="BM140" s="155" t="s">
        <v>17944</v>
      </c>
    </row>
    <row r="141" spans="2:65" s="1" customFormat="1" ht="24.15" customHeight="1">
      <c r="B141" s="142"/>
      <c r="C141" s="143" t="s">
        <v>391</v>
      </c>
      <c r="D141" s="143" t="s">
        <v>319</v>
      </c>
      <c r="E141" s="144" t="s">
        <v>17945</v>
      </c>
      <c r="F141" s="145" t="s">
        <v>17946</v>
      </c>
      <c r="G141" s="146" t="s">
        <v>484</v>
      </c>
      <c r="H141" s="147">
        <v>10</v>
      </c>
      <c r="I141" s="148"/>
      <c r="J141" s="149">
        <f t="shared" si="0"/>
        <v>0</v>
      </c>
      <c r="K141" s="150"/>
      <c r="L141" s="31"/>
      <c r="M141" s="151" t="s">
        <v>1</v>
      </c>
      <c r="N141" s="152" t="s">
        <v>42</v>
      </c>
      <c r="P141" s="153">
        <f t="shared" si="1"/>
        <v>0</v>
      </c>
      <c r="Q141" s="153">
        <v>0</v>
      </c>
      <c r="R141" s="153">
        <f t="shared" si="2"/>
        <v>0</v>
      </c>
      <c r="S141" s="153">
        <v>0</v>
      </c>
      <c r="T141" s="154">
        <f t="shared" si="3"/>
        <v>0</v>
      </c>
      <c r="AR141" s="155" t="s">
        <v>561</v>
      </c>
      <c r="AT141" s="155" t="s">
        <v>319</v>
      </c>
      <c r="AU141" s="155" t="s">
        <v>83</v>
      </c>
      <c r="AY141" s="16" t="s">
        <v>317</v>
      </c>
      <c r="BE141" s="156">
        <f t="shared" si="4"/>
        <v>0</v>
      </c>
      <c r="BF141" s="156">
        <f t="shared" si="5"/>
        <v>0</v>
      </c>
      <c r="BG141" s="156">
        <f t="shared" si="6"/>
        <v>0</v>
      </c>
      <c r="BH141" s="156">
        <f t="shared" si="7"/>
        <v>0</v>
      </c>
      <c r="BI141" s="156">
        <f t="shared" si="8"/>
        <v>0</v>
      </c>
      <c r="BJ141" s="16" t="s">
        <v>88</v>
      </c>
      <c r="BK141" s="156">
        <f t="shared" si="9"/>
        <v>0</v>
      </c>
      <c r="BL141" s="16" t="s">
        <v>561</v>
      </c>
      <c r="BM141" s="155" t="s">
        <v>17947</v>
      </c>
    </row>
    <row r="142" spans="2:65" s="1" customFormat="1" ht="16.5" customHeight="1">
      <c r="B142" s="142"/>
      <c r="C142" s="179" t="s">
        <v>396</v>
      </c>
      <c r="D142" s="179" t="s">
        <v>454</v>
      </c>
      <c r="E142" s="180" t="s">
        <v>17825</v>
      </c>
      <c r="F142" s="181" t="s">
        <v>17826</v>
      </c>
      <c r="G142" s="182" t="s">
        <v>484</v>
      </c>
      <c r="H142" s="183">
        <v>10</v>
      </c>
      <c r="I142" s="184"/>
      <c r="J142" s="185">
        <f t="shared" si="0"/>
        <v>0</v>
      </c>
      <c r="K142" s="186"/>
      <c r="L142" s="187"/>
      <c r="M142" s="188" t="s">
        <v>1</v>
      </c>
      <c r="N142" s="189" t="s">
        <v>42</v>
      </c>
      <c r="P142" s="153">
        <f t="shared" si="1"/>
        <v>0</v>
      </c>
      <c r="Q142" s="153">
        <v>1.15E-3</v>
      </c>
      <c r="R142" s="153">
        <f t="shared" si="2"/>
        <v>1.15E-2</v>
      </c>
      <c r="S142" s="153">
        <v>0</v>
      </c>
      <c r="T142" s="154">
        <f t="shared" si="3"/>
        <v>0</v>
      </c>
      <c r="AR142" s="155" t="s">
        <v>768</v>
      </c>
      <c r="AT142" s="155" t="s">
        <v>454</v>
      </c>
      <c r="AU142" s="155" t="s">
        <v>83</v>
      </c>
      <c r="AY142" s="16" t="s">
        <v>317</v>
      </c>
      <c r="BE142" s="156">
        <f t="shared" si="4"/>
        <v>0</v>
      </c>
      <c r="BF142" s="156">
        <f t="shared" si="5"/>
        <v>0</v>
      </c>
      <c r="BG142" s="156">
        <f t="shared" si="6"/>
        <v>0</v>
      </c>
      <c r="BH142" s="156">
        <f t="shared" si="7"/>
        <v>0</v>
      </c>
      <c r="BI142" s="156">
        <f t="shared" si="8"/>
        <v>0</v>
      </c>
      <c r="BJ142" s="16" t="s">
        <v>88</v>
      </c>
      <c r="BK142" s="156">
        <f t="shared" si="9"/>
        <v>0</v>
      </c>
      <c r="BL142" s="16" t="s">
        <v>768</v>
      </c>
      <c r="BM142" s="155" t="s">
        <v>17948</v>
      </c>
    </row>
    <row r="143" spans="2:65" s="1" customFormat="1" ht="24.15" customHeight="1">
      <c r="B143" s="142"/>
      <c r="C143" s="143" t="s">
        <v>401</v>
      </c>
      <c r="D143" s="143" t="s">
        <v>319</v>
      </c>
      <c r="E143" s="144" t="s">
        <v>17949</v>
      </c>
      <c r="F143" s="145" t="s">
        <v>17950</v>
      </c>
      <c r="G143" s="146" t="s">
        <v>484</v>
      </c>
      <c r="H143" s="147">
        <v>30</v>
      </c>
      <c r="I143" s="148"/>
      <c r="J143" s="149">
        <f t="shared" si="0"/>
        <v>0</v>
      </c>
      <c r="K143" s="150"/>
      <c r="L143" s="31"/>
      <c r="M143" s="151" t="s">
        <v>1</v>
      </c>
      <c r="N143" s="152" t="s">
        <v>42</v>
      </c>
      <c r="P143" s="153">
        <f t="shared" si="1"/>
        <v>0</v>
      </c>
      <c r="Q143" s="153">
        <v>0</v>
      </c>
      <c r="R143" s="153">
        <f t="shared" si="2"/>
        <v>0</v>
      </c>
      <c r="S143" s="153">
        <v>0</v>
      </c>
      <c r="T143" s="154">
        <f t="shared" si="3"/>
        <v>0</v>
      </c>
      <c r="AR143" s="155" t="s">
        <v>561</v>
      </c>
      <c r="AT143" s="155" t="s">
        <v>319</v>
      </c>
      <c r="AU143" s="155" t="s">
        <v>83</v>
      </c>
      <c r="AY143" s="16" t="s">
        <v>317</v>
      </c>
      <c r="BE143" s="156">
        <f t="shared" si="4"/>
        <v>0</v>
      </c>
      <c r="BF143" s="156">
        <f t="shared" si="5"/>
        <v>0</v>
      </c>
      <c r="BG143" s="156">
        <f t="shared" si="6"/>
        <v>0</v>
      </c>
      <c r="BH143" s="156">
        <f t="shared" si="7"/>
        <v>0</v>
      </c>
      <c r="BI143" s="156">
        <f t="shared" si="8"/>
        <v>0</v>
      </c>
      <c r="BJ143" s="16" t="s">
        <v>88</v>
      </c>
      <c r="BK143" s="156">
        <f t="shared" si="9"/>
        <v>0</v>
      </c>
      <c r="BL143" s="16" t="s">
        <v>561</v>
      </c>
      <c r="BM143" s="155" t="s">
        <v>17951</v>
      </c>
    </row>
    <row r="144" spans="2:65" s="1" customFormat="1" ht="16.5" customHeight="1">
      <c r="B144" s="142"/>
      <c r="C144" s="179" t="s">
        <v>405</v>
      </c>
      <c r="D144" s="179" t="s">
        <v>454</v>
      </c>
      <c r="E144" s="180" t="s">
        <v>17952</v>
      </c>
      <c r="F144" s="181" t="s">
        <v>17953</v>
      </c>
      <c r="G144" s="182" t="s">
        <v>484</v>
      </c>
      <c r="H144" s="183">
        <v>30</v>
      </c>
      <c r="I144" s="184"/>
      <c r="J144" s="185">
        <f t="shared" si="0"/>
        <v>0</v>
      </c>
      <c r="K144" s="186"/>
      <c r="L144" s="187"/>
      <c r="M144" s="188" t="s">
        <v>1</v>
      </c>
      <c r="N144" s="189" t="s">
        <v>42</v>
      </c>
      <c r="P144" s="153">
        <f t="shared" si="1"/>
        <v>0</v>
      </c>
      <c r="Q144" s="153">
        <v>1.4999999999999999E-4</v>
      </c>
      <c r="R144" s="153">
        <f t="shared" si="2"/>
        <v>4.4999999999999997E-3</v>
      </c>
      <c r="S144" s="153">
        <v>0</v>
      </c>
      <c r="T144" s="154">
        <f t="shared" si="3"/>
        <v>0</v>
      </c>
      <c r="AR144" s="155" t="s">
        <v>768</v>
      </c>
      <c r="AT144" s="155" t="s">
        <v>454</v>
      </c>
      <c r="AU144" s="155" t="s">
        <v>83</v>
      </c>
      <c r="AY144" s="16" t="s">
        <v>317</v>
      </c>
      <c r="BE144" s="156">
        <f t="shared" si="4"/>
        <v>0</v>
      </c>
      <c r="BF144" s="156">
        <f t="shared" si="5"/>
        <v>0</v>
      </c>
      <c r="BG144" s="156">
        <f t="shared" si="6"/>
        <v>0</v>
      </c>
      <c r="BH144" s="156">
        <f t="shared" si="7"/>
        <v>0</v>
      </c>
      <c r="BI144" s="156">
        <f t="shared" si="8"/>
        <v>0</v>
      </c>
      <c r="BJ144" s="16" t="s">
        <v>88</v>
      </c>
      <c r="BK144" s="156">
        <f t="shared" si="9"/>
        <v>0</v>
      </c>
      <c r="BL144" s="16" t="s">
        <v>768</v>
      </c>
      <c r="BM144" s="155" t="s">
        <v>17954</v>
      </c>
    </row>
    <row r="145" spans="2:65" s="1" customFormat="1" ht="24.15" customHeight="1">
      <c r="B145" s="142"/>
      <c r="C145" s="143" t="s">
        <v>415</v>
      </c>
      <c r="D145" s="143" t="s">
        <v>319</v>
      </c>
      <c r="E145" s="144" t="s">
        <v>9253</v>
      </c>
      <c r="F145" s="145" t="s">
        <v>9254</v>
      </c>
      <c r="G145" s="146" t="s">
        <v>484</v>
      </c>
      <c r="H145" s="147">
        <v>10</v>
      </c>
      <c r="I145" s="148"/>
      <c r="J145" s="149">
        <f t="shared" si="0"/>
        <v>0</v>
      </c>
      <c r="K145" s="150"/>
      <c r="L145" s="31"/>
      <c r="M145" s="151" t="s">
        <v>1</v>
      </c>
      <c r="N145" s="152" t="s">
        <v>42</v>
      </c>
      <c r="P145" s="153">
        <f t="shared" si="1"/>
        <v>0</v>
      </c>
      <c r="Q145" s="153">
        <v>0</v>
      </c>
      <c r="R145" s="153">
        <f t="shared" si="2"/>
        <v>0</v>
      </c>
      <c r="S145" s="153">
        <v>0</v>
      </c>
      <c r="T145" s="154">
        <f t="shared" si="3"/>
        <v>0</v>
      </c>
      <c r="AR145" s="155" t="s">
        <v>561</v>
      </c>
      <c r="AT145" s="155" t="s">
        <v>319</v>
      </c>
      <c r="AU145" s="155" t="s">
        <v>83</v>
      </c>
      <c r="AY145" s="16" t="s">
        <v>317</v>
      </c>
      <c r="BE145" s="156">
        <f t="shared" si="4"/>
        <v>0</v>
      </c>
      <c r="BF145" s="156">
        <f t="shared" si="5"/>
        <v>0</v>
      </c>
      <c r="BG145" s="156">
        <f t="shared" si="6"/>
        <v>0</v>
      </c>
      <c r="BH145" s="156">
        <f t="shared" si="7"/>
        <v>0</v>
      </c>
      <c r="BI145" s="156">
        <f t="shared" si="8"/>
        <v>0</v>
      </c>
      <c r="BJ145" s="16" t="s">
        <v>88</v>
      </c>
      <c r="BK145" s="156">
        <f t="shared" si="9"/>
        <v>0</v>
      </c>
      <c r="BL145" s="16" t="s">
        <v>561</v>
      </c>
      <c r="BM145" s="155" t="s">
        <v>17955</v>
      </c>
    </row>
    <row r="146" spans="2:65" s="1" customFormat="1" ht="16.5" customHeight="1">
      <c r="B146" s="142"/>
      <c r="C146" s="179" t="s">
        <v>7</v>
      </c>
      <c r="D146" s="179" t="s">
        <v>454</v>
      </c>
      <c r="E146" s="180" t="s">
        <v>9256</v>
      </c>
      <c r="F146" s="181" t="s">
        <v>9257</v>
      </c>
      <c r="G146" s="182" t="s">
        <v>484</v>
      </c>
      <c r="H146" s="183">
        <v>10</v>
      </c>
      <c r="I146" s="184"/>
      <c r="J146" s="185">
        <f t="shared" si="0"/>
        <v>0</v>
      </c>
      <c r="K146" s="186"/>
      <c r="L146" s="187"/>
      <c r="M146" s="188" t="s">
        <v>1</v>
      </c>
      <c r="N146" s="189" t="s">
        <v>42</v>
      </c>
      <c r="P146" s="153">
        <f t="shared" si="1"/>
        <v>0</v>
      </c>
      <c r="Q146" s="153">
        <v>6.9999999999999994E-5</v>
      </c>
      <c r="R146" s="153">
        <f t="shared" si="2"/>
        <v>6.9999999999999988E-4</v>
      </c>
      <c r="S146" s="153">
        <v>0</v>
      </c>
      <c r="T146" s="154">
        <f t="shared" si="3"/>
        <v>0</v>
      </c>
      <c r="AR146" s="155" t="s">
        <v>768</v>
      </c>
      <c r="AT146" s="155" t="s">
        <v>454</v>
      </c>
      <c r="AU146" s="155" t="s">
        <v>83</v>
      </c>
      <c r="AY146" s="16" t="s">
        <v>317</v>
      </c>
      <c r="BE146" s="156">
        <f t="shared" si="4"/>
        <v>0</v>
      </c>
      <c r="BF146" s="156">
        <f t="shared" si="5"/>
        <v>0</v>
      </c>
      <c r="BG146" s="156">
        <f t="shared" si="6"/>
        <v>0</v>
      </c>
      <c r="BH146" s="156">
        <f t="shared" si="7"/>
        <v>0</v>
      </c>
      <c r="BI146" s="156">
        <f t="shared" si="8"/>
        <v>0</v>
      </c>
      <c r="BJ146" s="16" t="s">
        <v>88</v>
      </c>
      <c r="BK146" s="156">
        <f t="shared" si="9"/>
        <v>0</v>
      </c>
      <c r="BL146" s="16" t="s">
        <v>768</v>
      </c>
      <c r="BM146" s="155" t="s">
        <v>17956</v>
      </c>
    </row>
    <row r="147" spans="2:65" s="1" customFormat="1" ht="24.15" customHeight="1">
      <c r="B147" s="142"/>
      <c r="C147" s="143" t="s">
        <v>427</v>
      </c>
      <c r="D147" s="143" t="s">
        <v>319</v>
      </c>
      <c r="E147" s="144" t="s">
        <v>17957</v>
      </c>
      <c r="F147" s="145" t="s">
        <v>17958</v>
      </c>
      <c r="G147" s="146" t="s">
        <v>484</v>
      </c>
      <c r="H147" s="147">
        <v>30</v>
      </c>
      <c r="I147" s="148"/>
      <c r="J147" s="149">
        <f t="shared" si="0"/>
        <v>0</v>
      </c>
      <c r="K147" s="150"/>
      <c r="L147" s="31"/>
      <c r="M147" s="151" t="s">
        <v>1</v>
      </c>
      <c r="N147" s="152" t="s">
        <v>42</v>
      </c>
      <c r="P147" s="153">
        <f t="shared" si="1"/>
        <v>0</v>
      </c>
      <c r="Q147" s="153">
        <v>0</v>
      </c>
      <c r="R147" s="153">
        <f t="shared" si="2"/>
        <v>0</v>
      </c>
      <c r="S147" s="153">
        <v>0</v>
      </c>
      <c r="T147" s="154">
        <f t="shared" si="3"/>
        <v>0</v>
      </c>
      <c r="AR147" s="155" t="s">
        <v>561</v>
      </c>
      <c r="AT147" s="155" t="s">
        <v>319</v>
      </c>
      <c r="AU147" s="155" t="s">
        <v>83</v>
      </c>
      <c r="AY147" s="16" t="s">
        <v>317</v>
      </c>
      <c r="BE147" s="156">
        <f t="shared" si="4"/>
        <v>0</v>
      </c>
      <c r="BF147" s="156">
        <f t="shared" si="5"/>
        <v>0</v>
      </c>
      <c r="BG147" s="156">
        <f t="shared" si="6"/>
        <v>0</v>
      </c>
      <c r="BH147" s="156">
        <f t="shared" si="7"/>
        <v>0</v>
      </c>
      <c r="BI147" s="156">
        <f t="shared" si="8"/>
        <v>0</v>
      </c>
      <c r="BJ147" s="16" t="s">
        <v>88</v>
      </c>
      <c r="BK147" s="156">
        <f t="shared" si="9"/>
        <v>0</v>
      </c>
      <c r="BL147" s="16" t="s">
        <v>561</v>
      </c>
      <c r="BM147" s="155" t="s">
        <v>17959</v>
      </c>
    </row>
    <row r="148" spans="2:65" s="1" customFormat="1" ht="16.5" customHeight="1">
      <c r="B148" s="142"/>
      <c r="C148" s="179" t="s">
        <v>432</v>
      </c>
      <c r="D148" s="179" t="s">
        <v>454</v>
      </c>
      <c r="E148" s="180" t="s">
        <v>17802</v>
      </c>
      <c r="F148" s="181" t="s">
        <v>17803</v>
      </c>
      <c r="G148" s="182" t="s">
        <v>1107</v>
      </c>
      <c r="H148" s="183">
        <v>28.5</v>
      </c>
      <c r="I148" s="184"/>
      <c r="J148" s="185">
        <f t="shared" si="0"/>
        <v>0</v>
      </c>
      <c r="K148" s="186"/>
      <c r="L148" s="187"/>
      <c r="M148" s="188" t="s">
        <v>1</v>
      </c>
      <c r="N148" s="189" t="s">
        <v>42</v>
      </c>
      <c r="P148" s="153">
        <f t="shared" si="1"/>
        <v>0</v>
      </c>
      <c r="Q148" s="153">
        <v>1E-3</v>
      </c>
      <c r="R148" s="153">
        <f t="shared" si="2"/>
        <v>2.8500000000000001E-2</v>
      </c>
      <c r="S148" s="153">
        <v>0</v>
      </c>
      <c r="T148" s="154">
        <f t="shared" si="3"/>
        <v>0</v>
      </c>
      <c r="AR148" s="155" t="s">
        <v>768</v>
      </c>
      <c r="AT148" s="155" t="s">
        <v>454</v>
      </c>
      <c r="AU148" s="155" t="s">
        <v>83</v>
      </c>
      <c r="AY148" s="16" t="s">
        <v>317</v>
      </c>
      <c r="BE148" s="156">
        <f t="shared" si="4"/>
        <v>0</v>
      </c>
      <c r="BF148" s="156">
        <f t="shared" si="5"/>
        <v>0</v>
      </c>
      <c r="BG148" s="156">
        <f t="shared" si="6"/>
        <v>0</v>
      </c>
      <c r="BH148" s="156">
        <f t="shared" si="7"/>
        <v>0</v>
      </c>
      <c r="BI148" s="156">
        <f t="shared" si="8"/>
        <v>0</v>
      </c>
      <c r="BJ148" s="16" t="s">
        <v>88</v>
      </c>
      <c r="BK148" s="156">
        <f t="shared" si="9"/>
        <v>0</v>
      </c>
      <c r="BL148" s="16" t="s">
        <v>768</v>
      </c>
      <c r="BM148" s="155" t="s">
        <v>17960</v>
      </c>
    </row>
    <row r="149" spans="2:65" s="1" customFormat="1" ht="24.15" customHeight="1">
      <c r="B149" s="142"/>
      <c r="C149" s="143" t="s">
        <v>436</v>
      </c>
      <c r="D149" s="143" t="s">
        <v>319</v>
      </c>
      <c r="E149" s="144" t="s">
        <v>9700</v>
      </c>
      <c r="F149" s="145" t="s">
        <v>9701</v>
      </c>
      <c r="G149" s="146" t="s">
        <v>467</v>
      </c>
      <c r="H149" s="147">
        <v>24</v>
      </c>
      <c r="I149" s="148"/>
      <c r="J149" s="149">
        <f t="shared" si="0"/>
        <v>0</v>
      </c>
      <c r="K149" s="150"/>
      <c r="L149" s="31"/>
      <c r="M149" s="151" t="s">
        <v>1</v>
      </c>
      <c r="N149" s="152" t="s">
        <v>42</v>
      </c>
      <c r="P149" s="153">
        <f t="shared" si="1"/>
        <v>0</v>
      </c>
      <c r="Q149" s="153">
        <v>0</v>
      </c>
      <c r="R149" s="153">
        <f t="shared" si="2"/>
        <v>0</v>
      </c>
      <c r="S149" s="153">
        <v>0</v>
      </c>
      <c r="T149" s="154">
        <f t="shared" si="3"/>
        <v>0</v>
      </c>
      <c r="AR149" s="155" t="s">
        <v>561</v>
      </c>
      <c r="AT149" s="155" t="s">
        <v>319</v>
      </c>
      <c r="AU149" s="155" t="s">
        <v>83</v>
      </c>
      <c r="AY149" s="16" t="s">
        <v>317</v>
      </c>
      <c r="BE149" s="156">
        <f t="shared" si="4"/>
        <v>0</v>
      </c>
      <c r="BF149" s="156">
        <f t="shared" si="5"/>
        <v>0</v>
      </c>
      <c r="BG149" s="156">
        <f t="shared" si="6"/>
        <v>0</v>
      </c>
      <c r="BH149" s="156">
        <f t="shared" si="7"/>
        <v>0</v>
      </c>
      <c r="BI149" s="156">
        <f t="shared" si="8"/>
        <v>0</v>
      </c>
      <c r="BJ149" s="16" t="s">
        <v>88</v>
      </c>
      <c r="BK149" s="156">
        <f t="shared" si="9"/>
        <v>0</v>
      </c>
      <c r="BL149" s="16" t="s">
        <v>561</v>
      </c>
      <c r="BM149" s="155" t="s">
        <v>17961</v>
      </c>
    </row>
    <row r="150" spans="2:65" s="1" customFormat="1" ht="24.15" customHeight="1">
      <c r="B150" s="142"/>
      <c r="C150" s="143" t="s">
        <v>441</v>
      </c>
      <c r="D150" s="143" t="s">
        <v>319</v>
      </c>
      <c r="E150" s="144" t="s">
        <v>17775</v>
      </c>
      <c r="F150" s="145" t="s">
        <v>17856</v>
      </c>
      <c r="G150" s="146" t="s">
        <v>467</v>
      </c>
      <c r="H150" s="147">
        <v>64</v>
      </c>
      <c r="I150" s="148"/>
      <c r="J150" s="149">
        <f t="shared" si="0"/>
        <v>0</v>
      </c>
      <c r="K150" s="150"/>
      <c r="L150" s="31"/>
      <c r="M150" s="151" t="s">
        <v>1</v>
      </c>
      <c r="N150" s="152" t="s">
        <v>42</v>
      </c>
      <c r="P150" s="153">
        <f t="shared" si="1"/>
        <v>0</v>
      </c>
      <c r="Q150" s="153">
        <v>0</v>
      </c>
      <c r="R150" s="153">
        <f t="shared" si="2"/>
        <v>0</v>
      </c>
      <c r="S150" s="153">
        <v>0</v>
      </c>
      <c r="T150" s="154">
        <f t="shared" si="3"/>
        <v>0</v>
      </c>
      <c r="AR150" s="155" t="s">
        <v>561</v>
      </c>
      <c r="AT150" s="155" t="s">
        <v>319</v>
      </c>
      <c r="AU150" s="155" t="s">
        <v>83</v>
      </c>
      <c r="AY150" s="16" t="s">
        <v>317</v>
      </c>
      <c r="BE150" s="156">
        <f t="shared" si="4"/>
        <v>0</v>
      </c>
      <c r="BF150" s="156">
        <f t="shared" si="5"/>
        <v>0</v>
      </c>
      <c r="BG150" s="156">
        <f t="shared" si="6"/>
        <v>0</v>
      </c>
      <c r="BH150" s="156">
        <f t="shared" si="7"/>
        <v>0</v>
      </c>
      <c r="BI150" s="156">
        <f t="shared" si="8"/>
        <v>0</v>
      </c>
      <c r="BJ150" s="16" t="s">
        <v>88</v>
      </c>
      <c r="BK150" s="156">
        <f t="shared" si="9"/>
        <v>0</v>
      </c>
      <c r="BL150" s="16" t="s">
        <v>561</v>
      </c>
      <c r="BM150" s="155" t="s">
        <v>17962</v>
      </c>
    </row>
    <row r="151" spans="2:65" s="1" customFormat="1" ht="24.15" customHeight="1">
      <c r="B151" s="142"/>
      <c r="C151" s="143" t="s">
        <v>448</v>
      </c>
      <c r="D151" s="143" t="s">
        <v>319</v>
      </c>
      <c r="E151" s="144" t="s">
        <v>17963</v>
      </c>
      <c r="F151" s="145" t="s">
        <v>17964</v>
      </c>
      <c r="G151" s="146" t="s">
        <v>467</v>
      </c>
      <c r="H151" s="147">
        <v>4</v>
      </c>
      <c r="I151" s="148"/>
      <c r="J151" s="149">
        <f t="shared" si="0"/>
        <v>0</v>
      </c>
      <c r="K151" s="150"/>
      <c r="L151" s="31"/>
      <c r="M151" s="151" t="s">
        <v>1</v>
      </c>
      <c r="N151" s="152" t="s">
        <v>42</v>
      </c>
      <c r="P151" s="153">
        <f t="shared" si="1"/>
        <v>0</v>
      </c>
      <c r="Q151" s="153">
        <v>0</v>
      </c>
      <c r="R151" s="153">
        <f t="shared" si="2"/>
        <v>0</v>
      </c>
      <c r="S151" s="153">
        <v>0</v>
      </c>
      <c r="T151" s="154">
        <f t="shared" si="3"/>
        <v>0</v>
      </c>
      <c r="AR151" s="155" t="s">
        <v>561</v>
      </c>
      <c r="AT151" s="155" t="s">
        <v>319</v>
      </c>
      <c r="AU151" s="155" t="s">
        <v>83</v>
      </c>
      <c r="AY151" s="16" t="s">
        <v>317</v>
      </c>
      <c r="BE151" s="156">
        <f t="shared" si="4"/>
        <v>0</v>
      </c>
      <c r="BF151" s="156">
        <f t="shared" si="5"/>
        <v>0</v>
      </c>
      <c r="BG151" s="156">
        <f t="shared" si="6"/>
        <v>0</v>
      </c>
      <c r="BH151" s="156">
        <f t="shared" si="7"/>
        <v>0</v>
      </c>
      <c r="BI151" s="156">
        <f t="shared" si="8"/>
        <v>0</v>
      </c>
      <c r="BJ151" s="16" t="s">
        <v>88</v>
      </c>
      <c r="BK151" s="156">
        <f t="shared" si="9"/>
        <v>0</v>
      </c>
      <c r="BL151" s="16" t="s">
        <v>561</v>
      </c>
      <c r="BM151" s="155" t="s">
        <v>17965</v>
      </c>
    </row>
    <row r="152" spans="2:65" s="1" customFormat="1" ht="24.15" customHeight="1">
      <c r="B152" s="142"/>
      <c r="C152" s="143" t="s">
        <v>453</v>
      </c>
      <c r="D152" s="143" t="s">
        <v>319</v>
      </c>
      <c r="E152" s="144" t="s">
        <v>17966</v>
      </c>
      <c r="F152" s="145" t="s">
        <v>17967</v>
      </c>
      <c r="G152" s="146" t="s">
        <v>467</v>
      </c>
      <c r="H152" s="147">
        <v>2</v>
      </c>
      <c r="I152" s="148"/>
      <c r="J152" s="149">
        <f t="shared" si="0"/>
        <v>0</v>
      </c>
      <c r="K152" s="150"/>
      <c r="L152" s="31"/>
      <c r="M152" s="151" t="s">
        <v>1</v>
      </c>
      <c r="N152" s="152" t="s">
        <v>42</v>
      </c>
      <c r="P152" s="153">
        <f t="shared" si="1"/>
        <v>0</v>
      </c>
      <c r="Q152" s="153">
        <v>0</v>
      </c>
      <c r="R152" s="153">
        <f t="shared" si="2"/>
        <v>0</v>
      </c>
      <c r="S152" s="153">
        <v>0</v>
      </c>
      <c r="T152" s="154">
        <f t="shared" si="3"/>
        <v>0</v>
      </c>
      <c r="AR152" s="155" t="s">
        <v>561</v>
      </c>
      <c r="AT152" s="155" t="s">
        <v>319</v>
      </c>
      <c r="AU152" s="155" t="s">
        <v>83</v>
      </c>
      <c r="AY152" s="16" t="s">
        <v>317</v>
      </c>
      <c r="BE152" s="156">
        <f t="shared" si="4"/>
        <v>0</v>
      </c>
      <c r="BF152" s="156">
        <f t="shared" si="5"/>
        <v>0</v>
      </c>
      <c r="BG152" s="156">
        <f t="shared" si="6"/>
        <v>0</v>
      </c>
      <c r="BH152" s="156">
        <f t="shared" si="7"/>
        <v>0</v>
      </c>
      <c r="BI152" s="156">
        <f t="shared" si="8"/>
        <v>0</v>
      </c>
      <c r="BJ152" s="16" t="s">
        <v>88</v>
      </c>
      <c r="BK152" s="156">
        <f t="shared" si="9"/>
        <v>0</v>
      </c>
      <c r="BL152" s="16" t="s">
        <v>561</v>
      </c>
      <c r="BM152" s="155" t="s">
        <v>17968</v>
      </c>
    </row>
    <row r="153" spans="2:65" s="1" customFormat="1" ht="24.15" customHeight="1">
      <c r="B153" s="142"/>
      <c r="C153" s="143" t="s">
        <v>459</v>
      </c>
      <c r="D153" s="143" t="s">
        <v>319</v>
      </c>
      <c r="E153" s="144" t="s">
        <v>8863</v>
      </c>
      <c r="F153" s="145" t="s">
        <v>17969</v>
      </c>
      <c r="G153" s="146" t="s">
        <v>484</v>
      </c>
      <c r="H153" s="147">
        <v>12</v>
      </c>
      <c r="I153" s="148"/>
      <c r="J153" s="149">
        <f t="shared" si="0"/>
        <v>0</v>
      </c>
      <c r="K153" s="150"/>
      <c r="L153" s="31"/>
      <c r="M153" s="151" t="s">
        <v>1</v>
      </c>
      <c r="N153" s="152" t="s">
        <v>42</v>
      </c>
      <c r="P153" s="153">
        <f t="shared" si="1"/>
        <v>0</v>
      </c>
      <c r="Q153" s="153">
        <v>0</v>
      </c>
      <c r="R153" s="153">
        <f t="shared" si="2"/>
        <v>0</v>
      </c>
      <c r="S153" s="153">
        <v>0</v>
      </c>
      <c r="T153" s="154">
        <f t="shared" si="3"/>
        <v>0</v>
      </c>
      <c r="AR153" s="155" t="s">
        <v>323</v>
      </c>
      <c r="AT153" s="155" t="s">
        <v>319</v>
      </c>
      <c r="AU153" s="155" t="s">
        <v>83</v>
      </c>
      <c r="AY153" s="16" t="s">
        <v>317</v>
      </c>
      <c r="BE153" s="156">
        <f t="shared" si="4"/>
        <v>0</v>
      </c>
      <c r="BF153" s="156">
        <f t="shared" si="5"/>
        <v>0</v>
      </c>
      <c r="BG153" s="156">
        <f t="shared" si="6"/>
        <v>0</v>
      </c>
      <c r="BH153" s="156">
        <f t="shared" si="7"/>
        <v>0</v>
      </c>
      <c r="BI153" s="156">
        <f t="shared" si="8"/>
        <v>0</v>
      </c>
      <c r="BJ153" s="16" t="s">
        <v>88</v>
      </c>
      <c r="BK153" s="156">
        <f t="shared" si="9"/>
        <v>0</v>
      </c>
      <c r="BL153" s="16" t="s">
        <v>323</v>
      </c>
      <c r="BM153" s="155" t="s">
        <v>17970</v>
      </c>
    </row>
    <row r="154" spans="2:65" s="1" customFormat="1" ht="24.15" customHeight="1">
      <c r="B154" s="142"/>
      <c r="C154" s="179" t="s">
        <v>464</v>
      </c>
      <c r="D154" s="179" t="s">
        <v>454</v>
      </c>
      <c r="E154" s="180" t="s">
        <v>8866</v>
      </c>
      <c r="F154" s="181" t="s">
        <v>17971</v>
      </c>
      <c r="G154" s="182" t="s">
        <v>484</v>
      </c>
      <c r="H154" s="183">
        <v>12</v>
      </c>
      <c r="I154" s="184"/>
      <c r="J154" s="185">
        <f t="shared" si="0"/>
        <v>0</v>
      </c>
      <c r="K154" s="186"/>
      <c r="L154" s="187"/>
      <c r="M154" s="188" t="s">
        <v>1</v>
      </c>
      <c r="N154" s="189" t="s">
        <v>42</v>
      </c>
      <c r="P154" s="153">
        <f t="shared" si="1"/>
        <v>0</v>
      </c>
      <c r="Q154" s="153">
        <v>2.3999999999999998E-3</v>
      </c>
      <c r="R154" s="153">
        <f t="shared" si="2"/>
        <v>2.8799999999999999E-2</v>
      </c>
      <c r="S154" s="153">
        <v>0</v>
      </c>
      <c r="T154" s="154">
        <f t="shared" si="3"/>
        <v>0</v>
      </c>
      <c r="AR154" s="155" t="s">
        <v>356</v>
      </c>
      <c r="AT154" s="155" t="s">
        <v>454</v>
      </c>
      <c r="AU154" s="155" t="s">
        <v>83</v>
      </c>
      <c r="AY154" s="16" t="s">
        <v>317</v>
      </c>
      <c r="BE154" s="156">
        <f t="shared" si="4"/>
        <v>0</v>
      </c>
      <c r="BF154" s="156">
        <f t="shared" si="5"/>
        <v>0</v>
      </c>
      <c r="BG154" s="156">
        <f t="shared" si="6"/>
        <v>0</v>
      </c>
      <c r="BH154" s="156">
        <f t="shared" si="7"/>
        <v>0</v>
      </c>
      <c r="BI154" s="156">
        <f t="shared" si="8"/>
        <v>0</v>
      </c>
      <c r="BJ154" s="16" t="s">
        <v>88</v>
      </c>
      <c r="BK154" s="156">
        <f t="shared" si="9"/>
        <v>0</v>
      </c>
      <c r="BL154" s="16" t="s">
        <v>323</v>
      </c>
      <c r="BM154" s="155" t="s">
        <v>17972</v>
      </c>
    </row>
    <row r="155" spans="2:65" s="1" customFormat="1" ht="16.5" customHeight="1">
      <c r="B155" s="142"/>
      <c r="C155" s="179" t="s">
        <v>469</v>
      </c>
      <c r="D155" s="179" t="s">
        <v>454</v>
      </c>
      <c r="E155" s="180" t="s">
        <v>8907</v>
      </c>
      <c r="F155" s="181" t="s">
        <v>17973</v>
      </c>
      <c r="G155" s="182" t="s">
        <v>467</v>
      </c>
      <c r="H155" s="183">
        <v>10</v>
      </c>
      <c r="I155" s="184"/>
      <c r="J155" s="185">
        <f t="shared" si="0"/>
        <v>0</v>
      </c>
      <c r="K155" s="186"/>
      <c r="L155" s="187"/>
      <c r="M155" s="188" t="s">
        <v>1</v>
      </c>
      <c r="N155" s="189" t="s">
        <v>42</v>
      </c>
      <c r="P155" s="153">
        <f t="shared" si="1"/>
        <v>0</v>
      </c>
      <c r="Q155" s="153">
        <v>0</v>
      </c>
      <c r="R155" s="153">
        <f t="shared" si="2"/>
        <v>0</v>
      </c>
      <c r="S155" s="153">
        <v>0</v>
      </c>
      <c r="T155" s="154">
        <f t="shared" si="3"/>
        <v>0</v>
      </c>
      <c r="AR155" s="155" t="s">
        <v>356</v>
      </c>
      <c r="AT155" s="155" t="s">
        <v>454</v>
      </c>
      <c r="AU155" s="155" t="s">
        <v>83</v>
      </c>
      <c r="AY155" s="16" t="s">
        <v>317</v>
      </c>
      <c r="BE155" s="156">
        <f t="shared" si="4"/>
        <v>0</v>
      </c>
      <c r="BF155" s="156">
        <f t="shared" si="5"/>
        <v>0</v>
      </c>
      <c r="BG155" s="156">
        <f t="shared" si="6"/>
        <v>0</v>
      </c>
      <c r="BH155" s="156">
        <f t="shared" si="7"/>
        <v>0</v>
      </c>
      <c r="BI155" s="156">
        <f t="shared" si="8"/>
        <v>0</v>
      </c>
      <c r="BJ155" s="16" t="s">
        <v>88</v>
      </c>
      <c r="BK155" s="156">
        <f t="shared" si="9"/>
        <v>0</v>
      </c>
      <c r="BL155" s="16" t="s">
        <v>323</v>
      </c>
      <c r="BM155" s="155" t="s">
        <v>17974</v>
      </c>
    </row>
    <row r="156" spans="2:65" s="1" customFormat="1" ht="33" customHeight="1">
      <c r="B156" s="142"/>
      <c r="C156" s="143" t="s">
        <v>473</v>
      </c>
      <c r="D156" s="143" t="s">
        <v>319</v>
      </c>
      <c r="E156" s="144" t="s">
        <v>8893</v>
      </c>
      <c r="F156" s="145" t="s">
        <v>17975</v>
      </c>
      <c r="G156" s="146" t="s">
        <v>484</v>
      </c>
      <c r="H156" s="147">
        <v>24</v>
      </c>
      <c r="I156" s="148"/>
      <c r="J156" s="149">
        <f t="shared" si="0"/>
        <v>0</v>
      </c>
      <c r="K156" s="150"/>
      <c r="L156" s="31"/>
      <c r="M156" s="151" t="s">
        <v>1</v>
      </c>
      <c r="N156" s="152" t="s">
        <v>42</v>
      </c>
      <c r="P156" s="153">
        <f t="shared" si="1"/>
        <v>0</v>
      </c>
      <c r="Q156" s="153">
        <v>0</v>
      </c>
      <c r="R156" s="153">
        <f t="shared" si="2"/>
        <v>0</v>
      </c>
      <c r="S156" s="153">
        <v>0</v>
      </c>
      <c r="T156" s="154">
        <f t="shared" si="3"/>
        <v>0</v>
      </c>
      <c r="AR156" s="155" t="s">
        <v>323</v>
      </c>
      <c r="AT156" s="155" t="s">
        <v>319</v>
      </c>
      <c r="AU156" s="155" t="s">
        <v>83</v>
      </c>
      <c r="AY156" s="16" t="s">
        <v>317</v>
      </c>
      <c r="BE156" s="156">
        <f t="shared" si="4"/>
        <v>0</v>
      </c>
      <c r="BF156" s="156">
        <f t="shared" si="5"/>
        <v>0</v>
      </c>
      <c r="BG156" s="156">
        <f t="shared" si="6"/>
        <v>0</v>
      </c>
      <c r="BH156" s="156">
        <f t="shared" si="7"/>
        <v>0</v>
      </c>
      <c r="BI156" s="156">
        <f t="shared" si="8"/>
        <v>0</v>
      </c>
      <c r="BJ156" s="16" t="s">
        <v>88</v>
      </c>
      <c r="BK156" s="156">
        <f t="shared" si="9"/>
        <v>0</v>
      </c>
      <c r="BL156" s="16" t="s">
        <v>323</v>
      </c>
      <c r="BM156" s="155" t="s">
        <v>17976</v>
      </c>
    </row>
    <row r="157" spans="2:65" s="1" customFormat="1" ht="37.75" customHeight="1">
      <c r="B157" s="142"/>
      <c r="C157" s="179" t="s">
        <v>477</v>
      </c>
      <c r="D157" s="179" t="s">
        <v>454</v>
      </c>
      <c r="E157" s="180" t="s">
        <v>8896</v>
      </c>
      <c r="F157" s="181" t="s">
        <v>17977</v>
      </c>
      <c r="G157" s="182" t="s">
        <v>484</v>
      </c>
      <c r="H157" s="183">
        <v>24</v>
      </c>
      <c r="I157" s="184"/>
      <c r="J157" s="185">
        <f t="shared" si="0"/>
        <v>0</v>
      </c>
      <c r="K157" s="186"/>
      <c r="L157" s="187"/>
      <c r="M157" s="188" t="s">
        <v>1</v>
      </c>
      <c r="N157" s="189" t="s">
        <v>42</v>
      </c>
      <c r="P157" s="153">
        <f t="shared" si="1"/>
        <v>0</v>
      </c>
      <c r="Q157" s="153">
        <v>2.3999999999999998E-3</v>
      </c>
      <c r="R157" s="153">
        <f t="shared" si="2"/>
        <v>5.7599999999999998E-2</v>
      </c>
      <c r="S157" s="153">
        <v>0</v>
      </c>
      <c r="T157" s="154">
        <f t="shared" si="3"/>
        <v>0</v>
      </c>
      <c r="AR157" s="155" t="s">
        <v>356</v>
      </c>
      <c r="AT157" s="155" t="s">
        <v>454</v>
      </c>
      <c r="AU157" s="155" t="s">
        <v>83</v>
      </c>
      <c r="AY157" s="16" t="s">
        <v>317</v>
      </c>
      <c r="BE157" s="156">
        <f t="shared" si="4"/>
        <v>0</v>
      </c>
      <c r="BF157" s="156">
        <f t="shared" si="5"/>
        <v>0</v>
      </c>
      <c r="BG157" s="156">
        <f t="shared" si="6"/>
        <v>0</v>
      </c>
      <c r="BH157" s="156">
        <f t="shared" si="7"/>
        <v>0</v>
      </c>
      <c r="BI157" s="156">
        <f t="shared" si="8"/>
        <v>0</v>
      </c>
      <c r="BJ157" s="16" t="s">
        <v>88</v>
      </c>
      <c r="BK157" s="156">
        <f t="shared" si="9"/>
        <v>0</v>
      </c>
      <c r="BL157" s="16" t="s">
        <v>323</v>
      </c>
      <c r="BM157" s="155" t="s">
        <v>17978</v>
      </c>
    </row>
    <row r="158" spans="2:65" s="1" customFormat="1" ht="16.5" customHeight="1">
      <c r="B158" s="142"/>
      <c r="C158" s="179" t="s">
        <v>481</v>
      </c>
      <c r="D158" s="179" t="s">
        <v>454</v>
      </c>
      <c r="E158" s="180" t="s">
        <v>8839</v>
      </c>
      <c r="F158" s="181" t="s">
        <v>8840</v>
      </c>
      <c r="G158" s="182" t="s">
        <v>467</v>
      </c>
      <c r="H158" s="183">
        <v>2</v>
      </c>
      <c r="I158" s="184"/>
      <c r="J158" s="185">
        <f t="shared" si="0"/>
        <v>0</v>
      </c>
      <c r="K158" s="186"/>
      <c r="L158" s="187"/>
      <c r="M158" s="188" t="s">
        <v>1</v>
      </c>
      <c r="N158" s="189" t="s">
        <v>42</v>
      </c>
      <c r="P158" s="153">
        <f t="shared" si="1"/>
        <v>0</v>
      </c>
      <c r="Q158" s="153">
        <v>0</v>
      </c>
      <c r="R158" s="153">
        <f t="shared" si="2"/>
        <v>0</v>
      </c>
      <c r="S158" s="153">
        <v>0</v>
      </c>
      <c r="T158" s="154">
        <f t="shared" si="3"/>
        <v>0</v>
      </c>
      <c r="AR158" s="155" t="s">
        <v>356</v>
      </c>
      <c r="AT158" s="155" t="s">
        <v>454</v>
      </c>
      <c r="AU158" s="155" t="s">
        <v>83</v>
      </c>
      <c r="AY158" s="16" t="s">
        <v>317</v>
      </c>
      <c r="BE158" s="156">
        <f t="shared" si="4"/>
        <v>0</v>
      </c>
      <c r="BF158" s="156">
        <f t="shared" si="5"/>
        <v>0</v>
      </c>
      <c r="BG158" s="156">
        <f t="shared" si="6"/>
        <v>0</v>
      </c>
      <c r="BH158" s="156">
        <f t="shared" si="7"/>
        <v>0</v>
      </c>
      <c r="BI158" s="156">
        <f t="shared" si="8"/>
        <v>0</v>
      </c>
      <c r="BJ158" s="16" t="s">
        <v>88</v>
      </c>
      <c r="BK158" s="156">
        <f t="shared" si="9"/>
        <v>0</v>
      </c>
      <c r="BL158" s="16" t="s">
        <v>323</v>
      </c>
      <c r="BM158" s="155" t="s">
        <v>17979</v>
      </c>
    </row>
    <row r="159" spans="2:65" s="1" customFormat="1" ht="16.5" customHeight="1">
      <c r="B159" s="142"/>
      <c r="C159" s="179" t="s">
        <v>488</v>
      </c>
      <c r="D159" s="179" t="s">
        <v>454</v>
      </c>
      <c r="E159" s="180" t="s">
        <v>8911</v>
      </c>
      <c r="F159" s="181" t="s">
        <v>8912</v>
      </c>
      <c r="G159" s="182" t="s">
        <v>467</v>
      </c>
      <c r="H159" s="183">
        <v>48</v>
      </c>
      <c r="I159" s="184"/>
      <c r="J159" s="185">
        <f t="shared" si="0"/>
        <v>0</v>
      </c>
      <c r="K159" s="186"/>
      <c r="L159" s="187"/>
      <c r="M159" s="188" t="s">
        <v>1</v>
      </c>
      <c r="N159" s="189" t="s">
        <v>42</v>
      </c>
      <c r="P159" s="153">
        <f t="shared" si="1"/>
        <v>0</v>
      </c>
      <c r="Q159" s="153">
        <v>0</v>
      </c>
      <c r="R159" s="153">
        <f t="shared" si="2"/>
        <v>0</v>
      </c>
      <c r="S159" s="153">
        <v>0</v>
      </c>
      <c r="T159" s="154">
        <f t="shared" si="3"/>
        <v>0</v>
      </c>
      <c r="AR159" s="155" t="s">
        <v>356</v>
      </c>
      <c r="AT159" s="155" t="s">
        <v>454</v>
      </c>
      <c r="AU159" s="155" t="s">
        <v>83</v>
      </c>
      <c r="AY159" s="16" t="s">
        <v>317</v>
      </c>
      <c r="BE159" s="156">
        <f t="shared" si="4"/>
        <v>0</v>
      </c>
      <c r="BF159" s="156">
        <f t="shared" si="5"/>
        <v>0</v>
      </c>
      <c r="BG159" s="156">
        <f t="shared" si="6"/>
        <v>0</v>
      </c>
      <c r="BH159" s="156">
        <f t="shared" si="7"/>
        <v>0</v>
      </c>
      <c r="BI159" s="156">
        <f t="shared" si="8"/>
        <v>0</v>
      </c>
      <c r="BJ159" s="16" t="s">
        <v>88</v>
      </c>
      <c r="BK159" s="156">
        <f t="shared" si="9"/>
        <v>0</v>
      </c>
      <c r="BL159" s="16" t="s">
        <v>323</v>
      </c>
      <c r="BM159" s="155" t="s">
        <v>17980</v>
      </c>
    </row>
    <row r="160" spans="2:65" s="1" customFormat="1" ht="16.5" customHeight="1">
      <c r="B160" s="142"/>
      <c r="C160" s="179" t="s">
        <v>495</v>
      </c>
      <c r="D160" s="179" t="s">
        <v>454</v>
      </c>
      <c r="E160" s="180" t="s">
        <v>8842</v>
      </c>
      <c r="F160" s="181" t="s">
        <v>8843</v>
      </c>
      <c r="G160" s="182" t="s">
        <v>467</v>
      </c>
      <c r="H160" s="183">
        <v>60</v>
      </c>
      <c r="I160" s="184"/>
      <c r="J160" s="185">
        <f t="shared" si="0"/>
        <v>0</v>
      </c>
      <c r="K160" s="186"/>
      <c r="L160" s="187"/>
      <c r="M160" s="188" t="s">
        <v>1</v>
      </c>
      <c r="N160" s="189" t="s">
        <v>42</v>
      </c>
      <c r="P160" s="153">
        <f t="shared" si="1"/>
        <v>0</v>
      </c>
      <c r="Q160" s="153">
        <v>0</v>
      </c>
      <c r="R160" s="153">
        <f t="shared" si="2"/>
        <v>0</v>
      </c>
      <c r="S160" s="153">
        <v>0</v>
      </c>
      <c r="T160" s="154">
        <f t="shared" si="3"/>
        <v>0</v>
      </c>
      <c r="AR160" s="155" t="s">
        <v>356</v>
      </c>
      <c r="AT160" s="155" t="s">
        <v>454</v>
      </c>
      <c r="AU160" s="155" t="s">
        <v>83</v>
      </c>
      <c r="AY160" s="16" t="s">
        <v>317</v>
      </c>
      <c r="BE160" s="156">
        <f t="shared" si="4"/>
        <v>0</v>
      </c>
      <c r="BF160" s="156">
        <f t="shared" si="5"/>
        <v>0</v>
      </c>
      <c r="BG160" s="156">
        <f t="shared" si="6"/>
        <v>0</v>
      </c>
      <c r="BH160" s="156">
        <f t="shared" si="7"/>
        <v>0</v>
      </c>
      <c r="BI160" s="156">
        <f t="shared" si="8"/>
        <v>0</v>
      </c>
      <c r="BJ160" s="16" t="s">
        <v>88</v>
      </c>
      <c r="BK160" s="156">
        <f t="shared" si="9"/>
        <v>0</v>
      </c>
      <c r="BL160" s="16" t="s">
        <v>323</v>
      </c>
      <c r="BM160" s="155" t="s">
        <v>17981</v>
      </c>
    </row>
    <row r="161" spans="2:65" s="1" customFormat="1" ht="16.5" customHeight="1">
      <c r="B161" s="142"/>
      <c r="C161" s="179" t="s">
        <v>501</v>
      </c>
      <c r="D161" s="179" t="s">
        <v>454</v>
      </c>
      <c r="E161" s="180" t="s">
        <v>8915</v>
      </c>
      <c r="F161" s="181" t="s">
        <v>8916</v>
      </c>
      <c r="G161" s="182" t="s">
        <v>467</v>
      </c>
      <c r="H161" s="183">
        <v>48</v>
      </c>
      <c r="I161" s="184"/>
      <c r="J161" s="185">
        <f t="shared" si="0"/>
        <v>0</v>
      </c>
      <c r="K161" s="186"/>
      <c r="L161" s="187"/>
      <c r="M161" s="188" t="s">
        <v>1</v>
      </c>
      <c r="N161" s="189" t="s">
        <v>42</v>
      </c>
      <c r="P161" s="153">
        <f t="shared" si="1"/>
        <v>0</v>
      </c>
      <c r="Q161" s="153">
        <v>0</v>
      </c>
      <c r="R161" s="153">
        <f t="shared" si="2"/>
        <v>0</v>
      </c>
      <c r="S161" s="153">
        <v>0</v>
      </c>
      <c r="T161" s="154">
        <f t="shared" si="3"/>
        <v>0</v>
      </c>
      <c r="AR161" s="155" t="s">
        <v>356</v>
      </c>
      <c r="AT161" s="155" t="s">
        <v>454</v>
      </c>
      <c r="AU161" s="155" t="s">
        <v>83</v>
      </c>
      <c r="AY161" s="16" t="s">
        <v>317</v>
      </c>
      <c r="BE161" s="156">
        <f t="shared" si="4"/>
        <v>0</v>
      </c>
      <c r="BF161" s="156">
        <f t="shared" si="5"/>
        <v>0</v>
      </c>
      <c r="BG161" s="156">
        <f t="shared" si="6"/>
        <v>0</v>
      </c>
      <c r="BH161" s="156">
        <f t="shared" si="7"/>
        <v>0</v>
      </c>
      <c r="BI161" s="156">
        <f t="shared" si="8"/>
        <v>0</v>
      </c>
      <c r="BJ161" s="16" t="s">
        <v>88</v>
      </c>
      <c r="BK161" s="156">
        <f t="shared" si="9"/>
        <v>0</v>
      </c>
      <c r="BL161" s="16" t="s">
        <v>323</v>
      </c>
      <c r="BM161" s="155" t="s">
        <v>17982</v>
      </c>
    </row>
    <row r="162" spans="2:65" s="1" customFormat="1" ht="16.5" customHeight="1">
      <c r="B162" s="142"/>
      <c r="C162" s="179" t="s">
        <v>507</v>
      </c>
      <c r="D162" s="179" t="s">
        <v>454</v>
      </c>
      <c r="E162" s="180" t="s">
        <v>17983</v>
      </c>
      <c r="F162" s="181" t="s">
        <v>8846</v>
      </c>
      <c r="G162" s="182" t="s">
        <v>467</v>
      </c>
      <c r="H162" s="183">
        <v>120</v>
      </c>
      <c r="I162" s="184"/>
      <c r="J162" s="185">
        <f t="shared" si="0"/>
        <v>0</v>
      </c>
      <c r="K162" s="186"/>
      <c r="L162" s="187"/>
      <c r="M162" s="188" t="s">
        <v>1</v>
      </c>
      <c r="N162" s="189" t="s">
        <v>42</v>
      </c>
      <c r="P162" s="153">
        <f t="shared" si="1"/>
        <v>0</v>
      </c>
      <c r="Q162" s="153">
        <v>0</v>
      </c>
      <c r="R162" s="153">
        <f t="shared" si="2"/>
        <v>0</v>
      </c>
      <c r="S162" s="153">
        <v>0</v>
      </c>
      <c r="T162" s="154">
        <f t="shared" si="3"/>
        <v>0</v>
      </c>
      <c r="AR162" s="155" t="s">
        <v>356</v>
      </c>
      <c r="AT162" s="155" t="s">
        <v>454</v>
      </c>
      <c r="AU162" s="155" t="s">
        <v>83</v>
      </c>
      <c r="AY162" s="16" t="s">
        <v>317</v>
      </c>
      <c r="BE162" s="156">
        <f t="shared" si="4"/>
        <v>0</v>
      </c>
      <c r="BF162" s="156">
        <f t="shared" si="5"/>
        <v>0</v>
      </c>
      <c r="BG162" s="156">
        <f t="shared" si="6"/>
        <v>0</v>
      </c>
      <c r="BH162" s="156">
        <f t="shared" si="7"/>
        <v>0</v>
      </c>
      <c r="BI162" s="156">
        <f t="shared" si="8"/>
        <v>0</v>
      </c>
      <c r="BJ162" s="16" t="s">
        <v>88</v>
      </c>
      <c r="BK162" s="156">
        <f t="shared" si="9"/>
        <v>0</v>
      </c>
      <c r="BL162" s="16" t="s">
        <v>323</v>
      </c>
      <c r="BM162" s="155" t="s">
        <v>17984</v>
      </c>
    </row>
    <row r="163" spans="2:65" s="1" customFormat="1" ht="16.5" customHeight="1">
      <c r="B163" s="142"/>
      <c r="C163" s="179" t="s">
        <v>703</v>
      </c>
      <c r="D163" s="179" t="s">
        <v>454</v>
      </c>
      <c r="E163" s="180" t="s">
        <v>8921</v>
      </c>
      <c r="F163" s="181" t="s">
        <v>8922</v>
      </c>
      <c r="G163" s="182" t="s">
        <v>467</v>
      </c>
      <c r="H163" s="183">
        <v>10</v>
      </c>
      <c r="I163" s="184"/>
      <c r="J163" s="185">
        <f t="shared" si="0"/>
        <v>0</v>
      </c>
      <c r="K163" s="186"/>
      <c r="L163" s="187"/>
      <c r="M163" s="188" t="s">
        <v>1</v>
      </c>
      <c r="N163" s="189" t="s">
        <v>42</v>
      </c>
      <c r="P163" s="153">
        <f t="shared" si="1"/>
        <v>0</v>
      </c>
      <c r="Q163" s="153">
        <v>0</v>
      </c>
      <c r="R163" s="153">
        <f t="shared" si="2"/>
        <v>0</v>
      </c>
      <c r="S163" s="153">
        <v>0</v>
      </c>
      <c r="T163" s="154">
        <f t="shared" si="3"/>
        <v>0</v>
      </c>
      <c r="AR163" s="155" t="s">
        <v>356</v>
      </c>
      <c r="AT163" s="155" t="s">
        <v>454</v>
      </c>
      <c r="AU163" s="155" t="s">
        <v>83</v>
      </c>
      <c r="AY163" s="16" t="s">
        <v>317</v>
      </c>
      <c r="BE163" s="156">
        <f t="shared" si="4"/>
        <v>0</v>
      </c>
      <c r="BF163" s="156">
        <f t="shared" si="5"/>
        <v>0</v>
      </c>
      <c r="BG163" s="156">
        <f t="shared" si="6"/>
        <v>0</v>
      </c>
      <c r="BH163" s="156">
        <f t="shared" si="7"/>
        <v>0</v>
      </c>
      <c r="BI163" s="156">
        <f t="shared" si="8"/>
        <v>0</v>
      </c>
      <c r="BJ163" s="16" t="s">
        <v>88</v>
      </c>
      <c r="BK163" s="156">
        <f t="shared" si="9"/>
        <v>0</v>
      </c>
      <c r="BL163" s="16" t="s">
        <v>323</v>
      </c>
      <c r="BM163" s="155" t="s">
        <v>17985</v>
      </c>
    </row>
    <row r="164" spans="2:65" s="1" customFormat="1" ht="16.5" customHeight="1">
      <c r="B164" s="142"/>
      <c r="C164" s="179" t="s">
        <v>647</v>
      </c>
      <c r="D164" s="179" t="s">
        <v>454</v>
      </c>
      <c r="E164" s="180" t="s">
        <v>8848</v>
      </c>
      <c r="F164" s="181" t="s">
        <v>8849</v>
      </c>
      <c r="G164" s="182" t="s">
        <v>467</v>
      </c>
      <c r="H164" s="183">
        <v>8</v>
      </c>
      <c r="I164" s="184"/>
      <c r="J164" s="185">
        <f t="shared" si="0"/>
        <v>0</v>
      </c>
      <c r="K164" s="186"/>
      <c r="L164" s="187"/>
      <c r="M164" s="188" t="s">
        <v>1</v>
      </c>
      <c r="N164" s="189" t="s">
        <v>42</v>
      </c>
      <c r="P164" s="153">
        <f t="shared" si="1"/>
        <v>0</v>
      </c>
      <c r="Q164" s="153">
        <v>0</v>
      </c>
      <c r="R164" s="153">
        <f t="shared" si="2"/>
        <v>0</v>
      </c>
      <c r="S164" s="153">
        <v>0</v>
      </c>
      <c r="T164" s="154">
        <f t="shared" si="3"/>
        <v>0</v>
      </c>
      <c r="AR164" s="155" t="s">
        <v>356</v>
      </c>
      <c r="AT164" s="155" t="s">
        <v>454</v>
      </c>
      <c r="AU164" s="155" t="s">
        <v>83</v>
      </c>
      <c r="AY164" s="16" t="s">
        <v>317</v>
      </c>
      <c r="BE164" s="156">
        <f t="shared" si="4"/>
        <v>0</v>
      </c>
      <c r="BF164" s="156">
        <f t="shared" si="5"/>
        <v>0</v>
      </c>
      <c r="BG164" s="156">
        <f t="shared" si="6"/>
        <v>0</v>
      </c>
      <c r="BH164" s="156">
        <f t="shared" si="7"/>
        <v>0</v>
      </c>
      <c r="BI164" s="156">
        <f t="shared" si="8"/>
        <v>0</v>
      </c>
      <c r="BJ164" s="16" t="s">
        <v>88</v>
      </c>
      <c r="BK164" s="156">
        <f t="shared" si="9"/>
        <v>0</v>
      </c>
      <c r="BL164" s="16" t="s">
        <v>323</v>
      </c>
      <c r="BM164" s="155" t="s">
        <v>17986</v>
      </c>
    </row>
    <row r="165" spans="2:65" s="11" customFormat="1" ht="22.75" customHeight="1">
      <c r="B165" s="130"/>
      <c r="D165" s="131" t="s">
        <v>75</v>
      </c>
      <c r="E165" s="140" t="s">
        <v>92</v>
      </c>
      <c r="F165" s="140" t="s">
        <v>7715</v>
      </c>
      <c r="I165" s="133"/>
      <c r="J165" s="141">
        <f>BK165</f>
        <v>0</v>
      </c>
      <c r="L165" s="130"/>
      <c r="M165" s="135"/>
      <c r="P165" s="136">
        <f>SUM(P166:P174)</f>
        <v>0</v>
      </c>
      <c r="R165" s="136">
        <f>SUM(R166:R174)</f>
        <v>0</v>
      </c>
      <c r="T165" s="137">
        <f>SUM(T166:T174)</f>
        <v>0</v>
      </c>
      <c r="AR165" s="131" t="s">
        <v>83</v>
      </c>
      <c r="AT165" s="138" t="s">
        <v>75</v>
      </c>
      <c r="AU165" s="138" t="s">
        <v>83</v>
      </c>
      <c r="AY165" s="131" t="s">
        <v>317</v>
      </c>
      <c r="BK165" s="139">
        <f>SUM(BK166:BK174)</f>
        <v>0</v>
      </c>
    </row>
    <row r="166" spans="2:65" s="1" customFormat="1" ht="16.5" customHeight="1">
      <c r="B166" s="142"/>
      <c r="C166" s="143" t="s">
        <v>712</v>
      </c>
      <c r="D166" s="143" t="s">
        <v>319</v>
      </c>
      <c r="E166" s="144" t="s">
        <v>9271</v>
      </c>
      <c r="F166" s="145" t="s">
        <v>1</v>
      </c>
      <c r="G166" s="146" t="s">
        <v>1</v>
      </c>
      <c r="H166" s="147">
        <v>0</v>
      </c>
      <c r="I166" s="148"/>
      <c r="J166" s="149">
        <f t="shared" ref="J166:J174" si="10">ROUND(I166*H166,2)</f>
        <v>0</v>
      </c>
      <c r="K166" s="150"/>
      <c r="L166" s="31"/>
      <c r="M166" s="151" t="s">
        <v>1</v>
      </c>
      <c r="N166" s="152" t="s">
        <v>42</v>
      </c>
      <c r="P166" s="153">
        <f t="shared" ref="P166:P174" si="11">O166*H166</f>
        <v>0</v>
      </c>
      <c r="Q166" s="153">
        <v>0</v>
      </c>
      <c r="R166" s="153">
        <f t="shared" ref="R166:R174" si="12">Q166*H166</f>
        <v>0</v>
      </c>
      <c r="S166" s="153">
        <v>0</v>
      </c>
      <c r="T166" s="154">
        <f t="shared" ref="T166:T174" si="13">S166*H166</f>
        <v>0</v>
      </c>
      <c r="AR166" s="155" t="s">
        <v>323</v>
      </c>
      <c r="AT166" s="155" t="s">
        <v>319</v>
      </c>
      <c r="AU166" s="155" t="s">
        <v>88</v>
      </c>
      <c r="AY166" s="16" t="s">
        <v>317</v>
      </c>
      <c r="BE166" s="156">
        <f t="shared" ref="BE166:BE174" si="14">IF(N166="základná",J166,0)</f>
        <v>0</v>
      </c>
      <c r="BF166" s="156">
        <f t="shared" ref="BF166:BF174" si="15">IF(N166="znížená",J166,0)</f>
        <v>0</v>
      </c>
      <c r="BG166" s="156">
        <f t="shared" ref="BG166:BG174" si="16">IF(N166="zákl. prenesená",J166,0)</f>
        <v>0</v>
      </c>
      <c r="BH166" s="156">
        <f t="shared" ref="BH166:BH174" si="17">IF(N166="zníž. prenesená",J166,0)</f>
        <v>0</v>
      </c>
      <c r="BI166" s="156">
        <f t="shared" ref="BI166:BI174" si="18">IF(N166="nulová",J166,0)</f>
        <v>0</v>
      </c>
      <c r="BJ166" s="16" t="s">
        <v>88</v>
      </c>
      <c r="BK166" s="156">
        <f t="shared" ref="BK166:BK174" si="19">ROUND(I166*H166,2)</f>
        <v>0</v>
      </c>
      <c r="BL166" s="16" t="s">
        <v>323</v>
      </c>
      <c r="BM166" s="155" t="s">
        <v>17987</v>
      </c>
    </row>
    <row r="167" spans="2:65" s="1" customFormat="1" ht="16.5" customHeight="1">
      <c r="B167" s="142"/>
      <c r="C167" s="143" t="s">
        <v>650</v>
      </c>
      <c r="D167" s="143" t="s">
        <v>319</v>
      </c>
      <c r="E167" s="144" t="s">
        <v>9276</v>
      </c>
      <c r="F167" s="145" t="s">
        <v>1</v>
      </c>
      <c r="G167" s="146" t="s">
        <v>1</v>
      </c>
      <c r="H167" s="147">
        <v>0</v>
      </c>
      <c r="I167" s="148"/>
      <c r="J167" s="149">
        <f t="shared" si="10"/>
        <v>0</v>
      </c>
      <c r="K167" s="150"/>
      <c r="L167" s="31"/>
      <c r="M167" s="151" t="s">
        <v>1</v>
      </c>
      <c r="N167" s="152" t="s">
        <v>42</v>
      </c>
      <c r="P167" s="153">
        <f t="shared" si="11"/>
        <v>0</v>
      </c>
      <c r="Q167" s="153">
        <v>0</v>
      </c>
      <c r="R167" s="153">
        <f t="shared" si="12"/>
        <v>0</v>
      </c>
      <c r="S167" s="153">
        <v>0</v>
      </c>
      <c r="T167" s="154">
        <f t="shared" si="13"/>
        <v>0</v>
      </c>
      <c r="AR167" s="155" t="s">
        <v>561</v>
      </c>
      <c r="AT167" s="155" t="s">
        <v>319</v>
      </c>
      <c r="AU167" s="155" t="s">
        <v>88</v>
      </c>
      <c r="AY167" s="16" t="s">
        <v>317</v>
      </c>
      <c r="BE167" s="156">
        <f t="shared" si="14"/>
        <v>0</v>
      </c>
      <c r="BF167" s="156">
        <f t="shared" si="15"/>
        <v>0</v>
      </c>
      <c r="BG167" s="156">
        <f t="shared" si="16"/>
        <v>0</v>
      </c>
      <c r="BH167" s="156">
        <f t="shared" si="17"/>
        <v>0</v>
      </c>
      <c r="BI167" s="156">
        <f t="shared" si="18"/>
        <v>0</v>
      </c>
      <c r="BJ167" s="16" t="s">
        <v>88</v>
      </c>
      <c r="BK167" s="156">
        <f t="shared" si="19"/>
        <v>0</v>
      </c>
      <c r="BL167" s="16" t="s">
        <v>561</v>
      </c>
      <c r="BM167" s="155" t="s">
        <v>17988</v>
      </c>
    </row>
    <row r="168" spans="2:65" s="1" customFormat="1" ht="16.5" customHeight="1">
      <c r="B168" s="142"/>
      <c r="C168" s="179" t="s">
        <v>722</v>
      </c>
      <c r="D168" s="179" t="s">
        <v>454</v>
      </c>
      <c r="E168" s="180" t="s">
        <v>9278</v>
      </c>
      <c r="F168" s="181" t="s">
        <v>1</v>
      </c>
      <c r="G168" s="182" t="s">
        <v>1</v>
      </c>
      <c r="H168" s="183">
        <v>0</v>
      </c>
      <c r="I168" s="184"/>
      <c r="J168" s="185">
        <f t="shared" si="10"/>
        <v>0</v>
      </c>
      <c r="K168" s="186"/>
      <c r="L168" s="187"/>
      <c r="M168" s="188" t="s">
        <v>1</v>
      </c>
      <c r="N168" s="189" t="s">
        <v>42</v>
      </c>
      <c r="P168" s="153">
        <f t="shared" si="11"/>
        <v>0</v>
      </c>
      <c r="Q168" s="153">
        <v>0</v>
      </c>
      <c r="R168" s="153">
        <f t="shared" si="12"/>
        <v>0</v>
      </c>
      <c r="S168" s="153">
        <v>0</v>
      </c>
      <c r="T168" s="154">
        <f t="shared" si="13"/>
        <v>0</v>
      </c>
      <c r="AR168" s="155" t="s">
        <v>831</v>
      </c>
      <c r="AT168" s="155" t="s">
        <v>454</v>
      </c>
      <c r="AU168" s="155" t="s">
        <v>88</v>
      </c>
      <c r="AY168" s="16" t="s">
        <v>317</v>
      </c>
      <c r="BE168" s="156">
        <f t="shared" si="14"/>
        <v>0</v>
      </c>
      <c r="BF168" s="156">
        <f t="shared" si="15"/>
        <v>0</v>
      </c>
      <c r="BG168" s="156">
        <f t="shared" si="16"/>
        <v>0</v>
      </c>
      <c r="BH168" s="156">
        <f t="shared" si="17"/>
        <v>0</v>
      </c>
      <c r="BI168" s="156">
        <f t="shared" si="18"/>
        <v>0</v>
      </c>
      <c r="BJ168" s="16" t="s">
        <v>88</v>
      </c>
      <c r="BK168" s="156">
        <f t="shared" si="19"/>
        <v>0</v>
      </c>
      <c r="BL168" s="16" t="s">
        <v>561</v>
      </c>
      <c r="BM168" s="155" t="s">
        <v>17989</v>
      </c>
    </row>
    <row r="169" spans="2:65" s="1" customFormat="1" ht="16.5" customHeight="1">
      <c r="B169" s="142"/>
      <c r="C169" s="143" t="s">
        <v>655</v>
      </c>
      <c r="D169" s="143" t="s">
        <v>319</v>
      </c>
      <c r="E169" s="144" t="s">
        <v>9280</v>
      </c>
      <c r="F169" s="145" t="s">
        <v>1</v>
      </c>
      <c r="G169" s="146" t="s">
        <v>1</v>
      </c>
      <c r="H169" s="147">
        <v>0</v>
      </c>
      <c r="I169" s="148"/>
      <c r="J169" s="149">
        <f t="shared" si="10"/>
        <v>0</v>
      </c>
      <c r="K169" s="150"/>
      <c r="L169" s="31"/>
      <c r="M169" s="151" t="s">
        <v>1</v>
      </c>
      <c r="N169" s="152" t="s">
        <v>42</v>
      </c>
      <c r="P169" s="153">
        <f t="shared" si="11"/>
        <v>0</v>
      </c>
      <c r="Q169" s="153">
        <v>0</v>
      </c>
      <c r="R169" s="153">
        <f t="shared" si="12"/>
        <v>0</v>
      </c>
      <c r="S169" s="153">
        <v>0</v>
      </c>
      <c r="T169" s="154">
        <f t="shared" si="13"/>
        <v>0</v>
      </c>
      <c r="AR169" s="155" t="s">
        <v>561</v>
      </c>
      <c r="AT169" s="155" t="s">
        <v>319</v>
      </c>
      <c r="AU169" s="155" t="s">
        <v>88</v>
      </c>
      <c r="AY169" s="16" t="s">
        <v>317</v>
      </c>
      <c r="BE169" s="156">
        <f t="shared" si="14"/>
        <v>0</v>
      </c>
      <c r="BF169" s="156">
        <f t="shared" si="15"/>
        <v>0</v>
      </c>
      <c r="BG169" s="156">
        <f t="shared" si="16"/>
        <v>0</v>
      </c>
      <c r="BH169" s="156">
        <f t="shared" si="17"/>
        <v>0</v>
      </c>
      <c r="BI169" s="156">
        <f t="shared" si="18"/>
        <v>0</v>
      </c>
      <c r="BJ169" s="16" t="s">
        <v>88</v>
      </c>
      <c r="BK169" s="156">
        <f t="shared" si="19"/>
        <v>0</v>
      </c>
      <c r="BL169" s="16" t="s">
        <v>561</v>
      </c>
      <c r="BM169" s="155" t="s">
        <v>17990</v>
      </c>
    </row>
    <row r="170" spans="2:65" s="1" customFormat="1" ht="16.5" customHeight="1">
      <c r="B170" s="142"/>
      <c r="C170" s="143" t="s">
        <v>729</v>
      </c>
      <c r="D170" s="143" t="s">
        <v>319</v>
      </c>
      <c r="E170" s="144" t="s">
        <v>9282</v>
      </c>
      <c r="F170" s="145" t="s">
        <v>1</v>
      </c>
      <c r="G170" s="146" t="s">
        <v>1</v>
      </c>
      <c r="H170" s="147">
        <v>0</v>
      </c>
      <c r="I170" s="148"/>
      <c r="J170" s="149">
        <f t="shared" si="10"/>
        <v>0</v>
      </c>
      <c r="K170" s="150"/>
      <c r="L170" s="31"/>
      <c r="M170" s="151" t="s">
        <v>1</v>
      </c>
      <c r="N170" s="152" t="s">
        <v>42</v>
      </c>
      <c r="P170" s="153">
        <f t="shared" si="11"/>
        <v>0</v>
      </c>
      <c r="Q170" s="153">
        <v>0</v>
      </c>
      <c r="R170" s="153">
        <f t="shared" si="12"/>
        <v>0</v>
      </c>
      <c r="S170" s="153">
        <v>0</v>
      </c>
      <c r="T170" s="154">
        <f t="shared" si="13"/>
        <v>0</v>
      </c>
      <c r="AR170" s="155" t="s">
        <v>561</v>
      </c>
      <c r="AT170" s="155" t="s">
        <v>319</v>
      </c>
      <c r="AU170" s="155" t="s">
        <v>88</v>
      </c>
      <c r="AY170" s="16" t="s">
        <v>317</v>
      </c>
      <c r="BE170" s="156">
        <f t="shared" si="14"/>
        <v>0</v>
      </c>
      <c r="BF170" s="156">
        <f t="shared" si="15"/>
        <v>0</v>
      </c>
      <c r="BG170" s="156">
        <f t="shared" si="16"/>
        <v>0</v>
      </c>
      <c r="BH170" s="156">
        <f t="shared" si="17"/>
        <v>0</v>
      </c>
      <c r="BI170" s="156">
        <f t="shared" si="18"/>
        <v>0</v>
      </c>
      <c r="BJ170" s="16" t="s">
        <v>88</v>
      </c>
      <c r="BK170" s="156">
        <f t="shared" si="19"/>
        <v>0</v>
      </c>
      <c r="BL170" s="16" t="s">
        <v>561</v>
      </c>
      <c r="BM170" s="155" t="s">
        <v>17991</v>
      </c>
    </row>
    <row r="171" spans="2:65" s="1" customFormat="1" ht="16.5" customHeight="1">
      <c r="B171" s="142"/>
      <c r="C171" s="143" t="s">
        <v>662</v>
      </c>
      <c r="D171" s="143" t="s">
        <v>319</v>
      </c>
      <c r="E171" s="144" t="s">
        <v>9284</v>
      </c>
      <c r="F171" s="145" t="s">
        <v>1</v>
      </c>
      <c r="G171" s="146" t="s">
        <v>1</v>
      </c>
      <c r="H171" s="147">
        <v>0</v>
      </c>
      <c r="I171" s="148"/>
      <c r="J171" s="149">
        <f t="shared" si="10"/>
        <v>0</v>
      </c>
      <c r="K171" s="150"/>
      <c r="L171" s="31"/>
      <c r="M171" s="151" t="s">
        <v>1</v>
      </c>
      <c r="N171" s="152" t="s">
        <v>42</v>
      </c>
      <c r="P171" s="153">
        <f t="shared" si="11"/>
        <v>0</v>
      </c>
      <c r="Q171" s="153">
        <v>0</v>
      </c>
      <c r="R171" s="153">
        <f t="shared" si="12"/>
        <v>0</v>
      </c>
      <c r="S171" s="153">
        <v>0</v>
      </c>
      <c r="T171" s="154">
        <f t="shared" si="13"/>
        <v>0</v>
      </c>
      <c r="AR171" s="155" t="s">
        <v>561</v>
      </c>
      <c r="AT171" s="155" t="s">
        <v>319</v>
      </c>
      <c r="AU171" s="155" t="s">
        <v>88</v>
      </c>
      <c r="AY171" s="16" t="s">
        <v>317</v>
      </c>
      <c r="BE171" s="156">
        <f t="shared" si="14"/>
        <v>0</v>
      </c>
      <c r="BF171" s="156">
        <f t="shared" si="15"/>
        <v>0</v>
      </c>
      <c r="BG171" s="156">
        <f t="shared" si="16"/>
        <v>0</v>
      </c>
      <c r="BH171" s="156">
        <f t="shared" si="17"/>
        <v>0</v>
      </c>
      <c r="BI171" s="156">
        <f t="shared" si="18"/>
        <v>0</v>
      </c>
      <c r="BJ171" s="16" t="s">
        <v>88</v>
      </c>
      <c r="BK171" s="156">
        <f t="shared" si="19"/>
        <v>0</v>
      </c>
      <c r="BL171" s="16" t="s">
        <v>561</v>
      </c>
      <c r="BM171" s="155" t="s">
        <v>17992</v>
      </c>
    </row>
    <row r="172" spans="2:65" s="1" customFormat="1" ht="16.5" customHeight="1">
      <c r="B172" s="142"/>
      <c r="C172" s="143" t="s">
        <v>736</v>
      </c>
      <c r="D172" s="143" t="s">
        <v>319</v>
      </c>
      <c r="E172" s="144" t="s">
        <v>9286</v>
      </c>
      <c r="F172" s="145" t="s">
        <v>9287</v>
      </c>
      <c r="G172" s="146" t="s">
        <v>639</v>
      </c>
      <c r="H172" s="198"/>
      <c r="I172" s="148"/>
      <c r="J172" s="149">
        <f t="shared" si="10"/>
        <v>0</v>
      </c>
      <c r="K172" s="150"/>
      <c r="L172" s="31"/>
      <c r="M172" s="151" t="s">
        <v>1</v>
      </c>
      <c r="N172" s="152" t="s">
        <v>42</v>
      </c>
      <c r="P172" s="153">
        <f t="shared" si="11"/>
        <v>0</v>
      </c>
      <c r="Q172" s="153">
        <v>0</v>
      </c>
      <c r="R172" s="153">
        <f t="shared" si="12"/>
        <v>0</v>
      </c>
      <c r="S172" s="153">
        <v>0</v>
      </c>
      <c r="T172" s="154">
        <f t="shared" si="13"/>
        <v>0</v>
      </c>
      <c r="AR172" s="155" t="s">
        <v>561</v>
      </c>
      <c r="AT172" s="155" t="s">
        <v>319</v>
      </c>
      <c r="AU172" s="155" t="s">
        <v>88</v>
      </c>
      <c r="AY172" s="16" t="s">
        <v>317</v>
      </c>
      <c r="BE172" s="156">
        <f t="shared" si="14"/>
        <v>0</v>
      </c>
      <c r="BF172" s="156">
        <f t="shared" si="15"/>
        <v>0</v>
      </c>
      <c r="BG172" s="156">
        <f t="shared" si="16"/>
        <v>0</v>
      </c>
      <c r="BH172" s="156">
        <f t="shared" si="17"/>
        <v>0</v>
      </c>
      <c r="BI172" s="156">
        <f t="shared" si="18"/>
        <v>0</v>
      </c>
      <c r="BJ172" s="16" t="s">
        <v>88</v>
      </c>
      <c r="BK172" s="156">
        <f t="shared" si="19"/>
        <v>0</v>
      </c>
      <c r="BL172" s="16" t="s">
        <v>561</v>
      </c>
      <c r="BM172" s="155" t="s">
        <v>17993</v>
      </c>
    </row>
    <row r="173" spans="2:65" s="1" customFormat="1" ht="16.5" customHeight="1">
      <c r="B173" s="142"/>
      <c r="C173" s="179" t="s">
        <v>665</v>
      </c>
      <c r="D173" s="179" t="s">
        <v>454</v>
      </c>
      <c r="E173" s="180" t="s">
        <v>9289</v>
      </c>
      <c r="F173" s="181" t="s">
        <v>9290</v>
      </c>
      <c r="G173" s="182" t="s">
        <v>444</v>
      </c>
      <c r="H173" s="183">
        <v>1</v>
      </c>
      <c r="I173" s="184"/>
      <c r="J173" s="185">
        <f t="shared" si="10"/>
        <v>0</v>
      </c>
      <c r="K173" s="186"/>
      <c r="L173" s="187"/>
      <c r="M173" s="188" t="s">
        <v>1</v>
      </c>
      <c r="N173" s="189" t="s">
        <v>42</v>
      </c>
      <c r="P173" s="153">
        <f t="shared" si="11"/>
        <v>0</v>
      </c>
      <c r="Q173" s="153">
        <v>0</v>
      </c>
      <c r="R173" s="153">
        <f t="shared" si="12"/>
        <v>0</v>
      </c>
      <c r="S173" s="153">
        <v>0</v>
      </c>
      <c r="T173" s="154">
        <f t="shared" si="13"/>
        <v>0</v>
      </c>
      <c r="AR173" s="155" t="s">
        <v>831</v>
      </c>
      <c r="AT173" s="155" t="s">
        <v>454</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561</v>
      </c>
      <c r="BM173" s="155" t="s">
        <v>17994</v>
      </c>
    </row>
    <row r="174" spans="2:65" s="1" customFormat="1" ht="16.5" customHeight="1">
      <c r="B174" s="142"/>
      <c r="C174" s="143" t="s">
        <v>743</v>
      </c>
      <c r="D174" s="143" t="s">
        <v>319</v>
      </c>
      <c r="E174" s="144" t="s">
        <v>9292</v>
      </c>
      <c r="F174" s="145" t="s">
        <v>9290</v>
      </c>
      <c r="G174" s="146" t="s">
        <v>444</v>
      </c>
      <c r="H174" s="147">
        <v>1</v>
      </c>
      <c r="I174" s="148"/>
      <c r="J174" s="149">
        <f t="shared" si="10"/>
        <v>0</v>
      </c>
      <c r="K174" s="150"/>
      <c r="L174" s="31"/>
      <c r="M174" s="151" t="s">
        <v>1</v>
      </c>
      <c r="N174" s="152" t="s">
        <v>42</v>
      </c>
      <c r="P174" s="153">
        <f t="shared" si="11"/>
        <v>0</v>
      </c>
      <c r="Q174" s="153">
        <v>0</v>
      </c>
      <c r="R174" s="153">
        <f t="shared" si="12"/>
        <v>0</v>
      </c>
      <c r="S174" s="153">
        <v>0</v>
      </c>
      <c r="T174" s="154">
        <f t="shared" si="13"/>
        <v>0</v>
      </c>
      <c r="AR174" s="155" t="s">
        <v>561</v>
      </c>
      <c r="AT174" s="155" t="s">
        <v>319</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561</v>
      </c>
      <c r="BM174" s="155" t="s">
        <v>17995</v>
      </c>
    </row>
    <row r="175" spans="2:65" s="11" customFormat="1" ht="25.9" customHeight="1">
      <c r="B175" s="130"/>
      <c r="D175" s="131" t="s">
        <v>75</v>
      </c>
      <c r="E175" s="132" t="s">
        <v>499</v>
      </c>
      <c r="F175" s="132" t="s">
        <v>500</v>
      </c>
      <c r="I175" s="133"/>
      <c r="J175" s="134">
        <f>BK175</f>
        <v>0</v>
      </c>
      <c r="L175" s="130"/>
      <c r="M175" s="135"/>
      <c r="P175" s="136">
        <f>P176</f>
        <v>0</v>
      </c>
      <c r="R175" s="136">
        <f>R176</f>
        <v>0</v>
      </c>
      <c r="T175" s="137">
        <f>T176</f>
        <v>0</v>
      </c>
      <c r="AR175" s="131" t="s">
        <v>341</v>
      </c>
      <c r="AT175" s="138" t="s">
        <v>75</v>
      </c>
      <c r="AU175" s="138" t="s">
        <v>76</v>
      </c>
      <c r="AY175" s="131" t="s">
        <v>317</v>
      </c>
      <c r="BK175" s="139">
        <f>BK176</f>
        <v>0</v>
      </c>
    </row>
    <row r="176" spans="2:65" s="1" customFormat="1" ht="37.75" customHeight="1">
      <c r="B176" s="142"/>
      <c r="C176" s="143" t="s">
        <v>616</v>
      </c>
      <c r="D176" s="143" t="s">
        <v>319</v>
      </c>
      <c r="E176" s="144" t="s">
        <v>744</v>
      </c>
      <c r="F176" s="145" t="s">
        <v>745</v>
      </c>
      <c r="G176" s="146" t="s">
        <v>746</v>
      </c>
      <c r="H176" s="147">
        <v>5</v>
      </c>
      <c r="I176" s="148"/>
      <c r="J176" s="149">
        <f>ROUND(I176*H176,2)</f>
        <v>0</v>
      </c>
      <c r="K176" s="150"/>
      <c r="L176" s="31"/>
      <c r="M176" s="190" t="s">
        <v>1</v>
      </c>
      <c r="N176" s="191" t="s">
        <v>42</v>
      </c>
      <c r="O176" s="192"/>
      <c r="P176" s="193">
        <f>O176*H176</f>
        <v>0</v>
      </c>
      <c r="Q176" s="193">
        <v>0</v>
      </c>
      <c r="R176" s="193">
        <f>Q176*H176</f>
        <v>0</v>
      </c>
      <c r="S176" s="193">
        <v>0</v>
      </c>
      <c r="T176" s="194">
        <f>S176*H176</f>
        <v>0</v>
      </c>
      <c r="AR176" s="155" t="s">
        <v>505</v>
      </c>
      <c r="AT176" s="155" t="s">
        <v>319</v>
      </c>
      <c r="AU176" s="155" t="s">
        <v>83</v>
      </c>
      <c r="AY176" s="16" t="s">
        <v>317</v>
      </c>
      <c r="BE176" s="156">
        <f>IF(N176="základná",J176,0)</f>
        <v>0</v>
      </c>
      <c r="BF176" s="156">
        <f>IF(N176="znížená",J176,0)</f>
        <v>0</v>
      </c>
      <c r="BG176" s="156">
        <f>IF(N176="zákl. prenesená",J176,0)</f>
        <v>0</v>
      </c>
      <c r="BH176" s="156">
        <f>IF(N176="zníž. prenesená",J176,0)</f>
        <v>0</v>
      </c>
      <c r="BI176" s="156">
        <f>IF(N176="nulová",J176,0)</f>
        <v>0</v>
      </c>
      <c r="BJ176" s="16" t="s">
        <v>88</v>
      </c>
      <c r="BK176" s="156">
        <f>ROUND(I176*H176,2)</f>
        <v>0</v>
      </c>
      <c r="BL176" s="16" t="s">
        <v>505</v>
      </c>
      <c r="BM176" s="155" t="s">
        <v>17996</v>
      </c>
    </row>
    <row r="177" spans="2:12" s="1" customFormat="1" ht="7" customHeight="1">
      <c r="B177" s="46"/>
      <c r="C177" s="47"/>
      <c r="D177" s="47"/>
      <c r="E177" s="47"/>
      <c r="F177" s="47"/>
      <c r="G177" s="47"/>
      <c r="H177" s="47"/>
      <c r="I177" s="47"/>
      <c r="J177" s="47"/>
      <c r="K177" s="47"/>
      <c r="L177" s="31"/>
    </row>
  </sheetData>
  <autoFilter ref="C123:K176" xr:uid="{00000000-0009-0000-0000-00001F000000}"/>
  <mergeCells count="12">
    <mergeCell ref="E116:H116"/>
    <mergeCell ref="L2:V2"/>
    <mergeCell ref="E85:H85"/>
    <mergeCell ref="E87:H87"/>
    <mergeCell ref="E89:H89"/>
    <mergeCell ref="E112:H112"/>
    <mergeCell ref="E114:H11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BM24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179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17596</v>
      </c>
      <c r="F9" s="263"/>
      <c r="G9" s="263"/>
      <c r="H9" s="263"/>
      <c r="L9" s="31"/>
    </row>
    <row r="10" spans="2:46" s="1" customFormat="1" ht="12" customHeight="1">
      <c r="B10" s="31"/>
      <c r="D10" s="26" t="s">
        <v>287</v>
      </c>
      <c r="L10" s="31"/>
    </row>
    <row r="11" spans="2:46" s="1" customFormat="1" ht="16.5" customHeight="1">
      <c r="B11" s="31"/>
      <c r="E11" s="243" t="s">
        <v>17997</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ROUND(J123,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ROUND((SUM(BE123:BE239)),  2)</f>
        <v>0</v>
      </c>
      <c r="G35" s="99"/>
      <c r="H35" s="99"/>
      <c r="I35" s="100">
        <v>0.2</v>
      </c>
      <c r="J35" s="98">
        <f>ROUND(((SUM(BE123:BE239))*I35),  2)</f>
        <v>0</v>
      </c>
      <c r="L35" s="31"/>
    </row>
    <row r="36" spans="2:12" s="1" customFormat="1" ht="14.4" customHeight="1">
      <c r="B36" s="31"/>
      <c r="E36" s="36" t="s">
        <v>42</v>
      </c>
      <c r="F36" s="98">
        <f>ROUND((SUM(BF123:BF239)),  2)</f>
        <v>0</v>
      </c>
      <c r="G36" s="99"/>
      <c r="H36" s="99"/>
      <c r="I36" s="100">
        <v>0.2</v>
      </c>
      <c r="J36" s="98">
        <f>ROUND(((SUM(BF123:BF239))*I36),  2)</f>
        <v>0</v>
      </c>
      <c r="L36" s="31"/>
    </row>
    <row r="37" spans="2:12" s="1" customFormat="1" ht="14.4" hidden="1" customHeight="1">
      <c r="B37" s="31"/>
      <c r="E37" s="26" t="s">
        <v>43</v>
      </c>
      <c r="F37" s="87">
        <f>ROUND((SUM(BG123:BG239)),  2)</f>
        <v>0</v>
      </c>
      <c r="I37" s="101">
        <v>0.2</v>
      </c>
      <c r="J37" s="87">
        <f>0</f>
        <v>0</v>
      </c>
      <c r="L37" s="31"/>
    </row>
    <row r="38" spans="2:12" s="1" customFormat="1" ht="14.4" hidden="1" customHeight="1">
      <c r="B38" s="31"/>
      <c r="E38" s="26" t="s">
        <v>44</v>
      </c>
      <c r="F38" s="87">
        <f>ROUND((SUM(BH123:BH239)),  2)</f>
        <v>0</v>
      </c>
      <c r="I38" s="101">
        <v>0.2</v>
      </c>
      <c r="J38" s="87">
        <f>0</f>
        <v>0</v>
      </c>
      <c r="L38" s="31"/>
    </row>
    <row r="39" spans="2:12" s="1" customFormat="1" ht="14.4" hidden="1" customHeight="1">
      <c r="B39" s="31"/>
      <c r="E39" s="36" t="s">
        <v>45</v>
      </c>
      <c r="F39" s="98">
        <f>ROUND((SUM(BI123:BI239)),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17596</v>
      </c>
      <c r="F87" s="263"/>
      <c r="G87" s="263"/>
      <c r="H87" s="263"/>
      <c r="L87" s="31"/>
    </row>
    <row r="88" spans="2:12" s="1" customFormat="1" ht="12" customHeight="1">
      <c r="B88" s="31"/>
      <c r="C88" s="26" t="s">
        <v>287</v>
      </c>
      <c r="L88" s="31"/>
    </row>
    <row r="89" spans="2:12" s="1" customFormat="1" ht="16.5" customHeight="1">
      <c r="B89" s="31"/>
      <c r="E89" s="243" t="str">
        <f>E11</f>
        <v>SO07.5 - FVE</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J123</f>
        <v>0</v>
      </c>
      <c r="L98" s="31"/>
      <c r="AU98" s="16" t="s">
        <v>296</v>
      </c>
    </row>
    <row r="99" spans="2:47" s="8" customFormat="1" ht="25" customHeight="1">
      <c r="B99" s="113"/>
      <c r="D99" s="114" t="s">
        <v>512</v>
      </c>
      <c r="E99" s="115"/>
      <c r="F99" s="115"/>
      <c r="G99" s="115"/>
      <c r="H99" s="115"/>
      <c r="I99" s="115"/>
      <c r="J99" s="116">
        <f>J124</f>
        <v>0</v>
      </c>
      <c r="L99" s="113"/>
    </row>
    <row r="100" spans="2:47" s="9" customFormat="1" ht="19.899999999999999" customHeight="1">
      <c r="B100" s="117"/>
      <c r="D100" s="118" t="s">
        <v>513</v>
      </c>
      <c r="E100" s="119"/>
      <c r="F100" s="119"/>
      <c r="G100" s="119"/>
      <c r="H100" s="119"/>
      <c r="I100" s="119"/>
      <c r="J100" s="120">
        <f>J125</f>
        <v>0</v>
      </c>
      <c r="L100" s="117"/>
    </row>
    <row r="101" spans="2:47" s="8" customFormat="1" ht="25" customHeight="1">
      <c r="B101" s="113"/>
      <c r="D101" s="114" t="s">
        <v>302</v>
      </c>
      <c r="E101" s="115"/>
      <c r="F101" s="115"/>
      <c r="G101" s="115"/>
      <c r="H101" s="115"/>
      <c r="I101" s="115"/>
      <c r="J101" s="116">
        <f>J238</f>
        <v>0</v>
      </c>
      <c r="L101" s="113"/>
    </row>
    <row r="102" spans="2:47" s="1" customFormat="1" ht="21.75" customHeight="1">
      <c r="B102" s="31"/>
      <c r="L102" s="31"/>
    </row>
    <row r="103" spans="2:47" s="1" customFormat="1" ht="7" customHeight="1">
      <c r="B103" s="46"/>
      <c r="C103" s="47"/>
      <c r="D103" s="47"/>
      <c r="E103" s="47"/>
      <c r="F103" s="47"/>
      <c r="G103" s="47"/>
      <c r="H103" s="47"/>
      <c r="I103" s="47"/>
      <c r="J103" s="47"/>
      <c r="K103" s="47"/>
      <c r="L103" s="31"/>
    </row>
    <row r="107" spans="2:47" s="1" customFormat="1" ht="7" customHeight="1">
      <c r="B107" s="48"/>
      <c r="C107" s="49"/>
      <c r="D107" s="49"/>
      <c r="E107" s="49"/>
      <c r="F107" s="49"/>
      <c r="G107" s="49"/>
      <c r="H107" s="49"/>
      <c r="I107" s="49"/>
      <c r="J107" s="49"/>
      <c r="K107" s="49"/>
      <c r="L107" s="31"/>
    </row>
    <row r="108" spans="2:47" s="1" customFormat="1" ht="25" customHeight="1">
      <c r="B108" s="31"/>
      <c r="C108" s="20" t="s">
        <v>303</v>
      </c>
      <c r="L108" s="31"/>
    </row>
    <row r="109" spans="2:47" s="1" customFormat="1" ht="7" customHeight="1">
      <c r="B109" s="31"/>
      <c r="L109" s="31"/>
    </row>
    <row r="110" spans="2:47" s="1" customFormat="1" ht="12" customHeight="1">
      <c r="B110" s="31"/>
      <c r="C110" s="26" t="s">
        <v>15</v>
      </c>
      <c r="L110" s="31"/>
    </row>
    <row r="111" spans="2:47" s="1" customFormat="1" ht="26.25" customHeight="1">
      <c r="B111" s="31"/>
      <c r="E111" s="261" t="str">
        <f>E7</f>
        <v>Dostavba a rekonštrukcia lôžkovej časti Nemocnice s poliklinikou v Spišskej Novej Vsi</v>
      </c>
      <c r="F111" s="262"/>
      <c r="G111" s="262"/>
      <c r="H111" s="262"/>
      <c r="L111" s="31"/>
    </row>
    <row r="112" spans="2:47" ht="12" customHeight="1">
      <c r="B112" s="19"/>
      <c r="C112" s="26" t="s">
        <v>285</v>
      </c>
      <c r="L112" s="19"/>
    </row>
    <row r="113" spans="2:65" s="1" customFormat="1" ht="16.5" customHeight="1">
      <c r="B113" s="31"/>
      <c r="E113" s="261" t="s">
        <v>17596</v>
      </c>
      <c r="F113" s="263"/>
      <c r="G113" s="263"/>
      <c r="H113" s="263"/>
      <c r="L113" s="31"/>
    </row>
    <row r="114" spans="2:65" s="1" customFormat="1" ht="12" customHeight="1">
      <c r="B114" s="31"/>
      <c r="C114" s="26" t="s">
        <v>287</v>
      </c>
      <c r="L114" s="31"/>
    </row>
    <row r="115" spans="2:65" s="1" customFormat="1" ht="16.5" customHeight="1">
      <c r="B115" s="31"/>
      <c r="E115" s="243" t="str">
        <f>E11</f>
        <v>SO07.5 - FVE</v>
      </c>
      <c r="F115" s="263"/>
      <c r="G115" s="263"/>
      <c r="H115" s="263"/>
      <c r="L115" s="31"/>
    </row>
    <row r="116" spans="2:65" s="1" customFormat="1" ht="7" customHeight="1">
      <c r="B116" s="31"/>
      <c r="L116" s="31"/>
    </row>
    <row r="117" spans="2:65" s="1" customFormat="1" ht="12" customHeight="1">
      <c r="B117" s="31"/>
      <c r="C117" s="26" t="s">
        <v>19</v>
      </c>
      <c r="F117" s="24" t="str">
        <f>F14</f>
        <v>parc.č.:1094/1,17,81,82,98,99,1095,1096,9243/18</v>
      </c>
      <c r="I117" s="26" t="s">
        <v>21</v>
      </c>
      <c r="J117" s="54" t="str">
        <f>IF(J14="","",J14)</f>
        <v>6. 3. 2024</v>
      </c>
      <c r="L117" s="31"/>
    </row>
    <row r="118" spans="2:65" s="1" customFormat="1" ht="7" customHeight="1">
      <c r="B118" s="31"/>
      <c r="L118" s="31"/>
    </row>
    <row r="119" spans="2:65" s="1" customFormat="1" ht="25.65" customHeight="1">
      <c r="B119" s="31"/>
      <c r="C119" s="26" t="s">
        <v>23</v>
      </c>
      <c r="F119" s="24" t="str">
        <f>E17</f>
        <v>Nemocnica s poliklinikou, Spišská Nová Ves</v>
      </c>
      <c r="I119" s="26" t="s">
        <v>29</v>
      </c>
      <c r="J119" s="29" t="str">
        <f>E23</f>
        <v>d.g.A. design graphic architecture s.r.o.</v>
      </c>
      <c r="L119" s="31"/>
    </row>
    <row r="120" spans="2:65" s="1" customFormat="1" ht="15.15" customHeight="1">
      <c r="B120" s="31"/>
      <c r="C120" s="26" t="s">
        <v>27</v>
      </c>
      <c r="F120" s="24" t="str">
        <f>IF(E20="","",E20)</f>
        <v>Vyplň údaj</v>
      </c>
      <c r="I120" s="26" t="s">
        <v>32</v>
      </c>
      <c r="J120" s="29" t="str">
        <f>E26</f>
        <v xml:space="preserve"> </v>
      </c>
      <c r="L120" s="31"/>
    </row>
    <row r="121" spans="2:65" s="1" customFormat="1" ht="10.25" customHeight="1">
      <c r="B121" s="31"/>
      <c r="L121" s="31"/>
    </row>
    <row r="122" spans="2:65" s="10" customFormat="1" ht="29.25" customHeight="1">
      <c r="B122" s="121"/>
      <c r="C122" s="122" t="s">
        <v>304</v>
      </c>
      <c r="D122" s="123" t="s">
        <v>61</v>
      </c>
      <c r="E122" s="123" t="s">
        <v>57</v>
      </c>
      <c r="F122" s="123" t="s">
        <v>58</v>
      </c>
      <c r="G122" s="123" t="s">
        <v>305</v>
      </c>
      <c r="H122" s="123" t="s">
        <v>306</v>
      </c>
      <c r="I122" s="123" t="s">
        <v>307</v>
      </c>
      <c r="J122" s="124" t="s">
        <v>294</v>
      </c>
      <c r="K122" s="125" t="s">
        <v>308</v>
      </c>
      <c r="L122" s="121"/>
      <c r="M122" s="61" t="s">
        <v>1</v>
      </c>
      <c r="N122" s="62" t="s">
        <v>40</v>
      </c>
      <c r="O122" s="62" t="s">
        <v>309</v>
      </c>
      <c r="P122" s="62" t="s">
        <v>310</v>
      </c>
      <c r="Q122" s="62" t="s">
        <v>311</v>
      </c>
      <c r="R122" s="62" t="s">
        <v>312</v>
      </c>
      <c r="S122" s="62" t="s">
        <v>313</v>
      </c>
      <c r="T122" s="63" t="s">
        <v>314</v>
      </c>
    </row>
    <row r="123" spans="2:65" s="1" customFormat="1" ht="22.75" customHeight="1">
      <c r="B123" s="31"/>
      <c r="C123" s="66" t="s">
        <v>295</v>
      </c>
      <c r="J123" s="126">
        <f>BK123</f>
        <v>0</v>
      </c>
      <c r="L123" s="31"/>
      <c r="M123" s="64"/>
      <c r="N123" s="55"/>
      <c r="O123" s="55"/>
      <c r="P123" s="127">
        <f>P124+P238</f>
        <v>0</v>
      </c>
      <c r="Q123" s="55"/>
      <c r="R123" s="127">
        <f>R124+R238</f>
        <v>12.097580000000001</v>
      </c>
      <c r="S123" s="55"/>
      <c r="T123" s="128">
        <f>T124+T238</f>
        <v>0</v>
      </c>
      <c r="AT123" s="16" t="s">
        <v>75</v>
      </c>
      <c r="AU123" s="16" t="s">
        <v>296</v>
      </c>
      <c r="BK123" s="129">
        <f>BK124+BK238</f>
        <v>0</v>
      </c>
    </row>
    <row r="124" spans="2:65" s="11" customFormat="1" ht="25.9" customHeight="1">
      <c r="B124" s="130"/>
      <c r="D124" s="131" t="s">
        <v>75</v>
      </c>
      <c r="E124" s="132" t="s">
        <v>454</v>
      </c>
      <c r="F124" s="132" t="s">
        <v>556</v>
      </c>
      <c r="I124" s="133"/>
      <c r="J124" s="134">
        <f>BK124</f>
        <v>0</v>
      </c>
      <c r="L124" s="130"/>
      <c r="M124" s="135"/>
      <c r="P124" s="136">
        <f>P125</f>
        <v>0</v>
      </c>
      <c r="R124" s="136">
        <f>R125</f>
        <v>12.097580000000001</v>
      </c>
      <c r="T124" s="137">
        <f>T125</f>
        <v>0</v>
      </c>
      <c r="AR124" s="131" t="s">
        <v>92</v>
      </c>
      <c r="AT124" s="138" t="s">
        <v>75</v>
      </c>
      <c r="AU124" s="138" t="s">
        <v>76</v>
      </c>
      <c r="AY124" s="131" t="s">
        <v>317</v>
      </c>
      <c r="BK124" s="139">
        <f>BK125</f>
        <v>0</v>
      </c>
    </row>
    <row r="125" spans="2:65" s="11" customFormat="1" ht="22.75" customHeight="1">
      <c r="B125" s="130"/>
      <c r="D125" s="131" t="s">
        <v>75</v>
      </c>
      <c r="E125" s="140" t="s">
        <v>557</v>
      </c>
      <c r="F125" s="140" t="s">
        <v>558</v>
      </c>
      <c r="I125" s="133"/>
      <c r="J125" s="141">
        <f>BK125</f>
        <v>0</v>
      </c>
      <c r="L125" s="130"/>
      <c r="M125" s="135"/>
      <c r="P125" s="136">
        <f>SUM(P126:P237)</f>
        <v>0</v>
      </c>
      <c r="R125" s="136">
        <f>SUM(R126:R237)</f>
        <v>12.097580000000001</v>
      </c>
      <c r="T125" s="137">
        <f>SUM(T126:T237)</f>
        <v>0</v>
      </c>
      <c r="AR125" s="131" t="s">
        <v>92</v>
      </c>
      <c r="AT125" s="138" t="s">
        <v>75</v>
      </c>
      <c r="AU125" s="138" t="s">
        <v>83</v>
      </c>
      <c r="AY125" s="131" t="s">
        <v>317</v>
      </c>
      <c r="BK125" s="139">
        <f>SUM(BK126:BK237)</f>
        <v>0</v>
      </c>
    </row>
    <row r="126" spans="2:65" s="1" customFormat="1" ht="24.15" customHeight="1">
      <c r="B126" s="142"/>
      <c r="C126" s="143" t="s">
        <v>83</v>
      </c>
      <c r="D126" s="143" t="s">
        <v>319</v>
      </c>
      <c r="E126" s="144" t="s">
        <v>9259</v>
      </c>
      <c r="F126" s="145" t="s">
        <v>17788</v>
      </c>
      <c r="G126" s="146" t="s">
        <v>467</v>
      </c>
      <c r="H126" s="147">
        <v>124</v>
      </c>
      <c r="I126" s="148"/>
      <c r="J126" s="149">
        <f t="shared" ref="J126:J157" si="0">ROUND(I126*H126,2)</f>
        <v>0</v>
      </c>
      <c r="K126" s="150"/>
      <c r="L126" s="31"/>
      <c r="M126" s="151" t="s">
        <v>1</v>
      </c>
      <c r="N126" s="152" t="s">
        <v>42</v>
      </c>
      <c r="P126" s="153">
        <f t="shared" ref="P126:P157" si="1">O126*H126</f>
        <v>0</v>
      </c>
      <c r="Q126" s="153">
        <v>0</v>
      </c>
      <c r="R126" s="153">
        <f t="shared" ref="R126:R157" si="2">Q126*H126</f>
        <v>0</v>
      </c>
      <c r="S126" s="153">
        <v>0</v>
      </c>
      <c r="T126" s="154">
        <f t="shared" ref="T126:T157" si="3">S126*H126</f>
        <v>0</v>
      </c>
      <c r="AR126" s="155" t="s">
        <v>561</v>
      </c>
      <c r="AT126" s="155" t="s">
        <v>319</v>
      </c>
      <c r="AU126" s="155" t="s">
        <v>88</v>
      </c>
      <c r="AY126" s="16" t="s">
        <v>317</v>
      </c>
      <c r="BE126" s="156">
        <f t="shared" ref="BE126:BE157" si="4">IF(N126="základná",J126,0)</f>
        <v>0</v>
      </c>
      <c r="BF126" s="156">
        <f t="shared" ref="BF126:BF157" si="5">IF(N126="znížená",J126,0)</f>
        <v>0</v>
      </c>
      <c r="BG126" s="156">
        <f t="shared" ref="BG126:BG157" si="6">IF(N126="zákl. prenesená",J126,0)</f>
        <v>0</v>
      </c>
      <c r="BH126" s="156">
        <f t="shared" ref="BH126:BH157" si="7">IF(N126="zníž. prenesená",J126,0)</f>
        <v>0</v>
      </c>
      <c r="BI126" s="156">
        <f t="shared" ref="BI126:BI157" si="8">IF(N126="nulová",J126,0)</f>
        <v>0</v>
      </c>
      <c r="BJ126" s="16" t="s">
        <v>88</v>
      </c>
      <c r="BK126" s="156">
        <f t="shared" ref="BK126:BK157" si="9">ROUND(I126*H126,2)</f>
        <v>0</v>
      </c>
      <c r="BL126" s="16" t="s">
        <v>561</v>
      </c>
      <c r="BM126" s="155" t="s">
        <v>17998</v>
      </c>
    </row>
    <row r="127" spans="2:65" s="1" customFormat="1" ht="24.15" customHeight="1">
      <c r="B127" s="142"/>
      <c r="C127" s="143" t="s">
        <v>88</v>
      </c>
      <c r="D127" s="143" t="s">
        <v>319</v>
      </c>
      <c r="E127" s="144" t="s">
        <v>17963</v>
      </c>
      <c r="F127" s="145" t="s">
        <v>17964</v>
      </c>
      <c r="G127" s="146" t="s">
        <v>467</v>
      </c>
      <c r="H127" s="147">
        <v>4</v>
      </c>
      <c r="I127" s="148"/>
      <c r="J127" s="149">
        <f t="shared" si="0"/>
        <v>0</v>
      </c>
      <c r="K127" s="150"/>
      <c r="L127" s="31"/>
      <c r="M127" s="151" t="s">
        <v>1</v>
      </c>
      <c r="N127" s="152" t="s">
        <v>42</v>
      </c>
      <c r="P127" s="153">
        <f t="shared" si="1"/>
        <v>0</v>
      </c>
      <c r="Q127" s="153">
        <v>0</v>
      </c>
      <c r="R127" s="153">
        <f t="shared" si="2"/>
        <v>0</v>
      </c>
      <c r="S127" s="153">
        <v>0</v>
      </c>
      <c r="T127" s="154">
        <f t="shared" si="3"/>
        <v>0</v>
      </c>
      <c r="AR127" s="155" t="s">
        <v>561</v>
      </c>
      <c r="AT127" s="155" t="s">
        <v>319</v>
      </c>
      <c r="AU127" s="155" t="s">
        <v>88</v>
      </c>
      <c r="AY127" s="16" t="s">
        <v>317</v>
      </c>
      <c r="BE127" s="156">
        <f t="shared" si="4"/>
        <v>0</v>
      </c>
      <c r="BF127" s="156">
        <f t="shared" si="5"/>
        <v>0</v>
      </c>
      <c r="BG127" s="156">
        <f t="shared" si="6"/>
        <v>0</v>
      </c>
      <c r="BH127" s="156">
        <f t="shared" si="7"/>
        <v>0</v>
      </c>
      <c r="BI127" s="156">
        <f t="shared" si="8"/>
        <v>0</v>
      </c>
      <c r="BJ127" s="16" t="s">
        <v>88</v>
      </c>
      <c r="BK127" s="156">
        <f t="shared" si="9"/>
        <v>0</v>
      </c>
      <c r="BL127" s="16" t="s">
        <v>561</v>
      </c>
      <c r="BM127" s="155" t="s">
        <v>17999</v>
      </c>
    </row>
    <row r="128" spans="2:65" s="1" customFormat="1" ht="16.5" customHeight="1">
      <c r="B128" s="142"/>
      <c r="C128" s="179" t="s">
        <v>92</v>
      </c>
      <c r="D128" s="179" t="s">
        <v>454</v>
      </c>
      <c r="E128" s="180" t="s">
        <v>18000</v>
      </c>
      <c r="F128" s="181" t="s">
        <v>18001</v>
      </c>
      <c r="G128" s="182" t="s">
        <v>467</v>
      </c>
      <c r="H128" s="183">
        <v>4</v>
      </c>
      <c r="I128" s="184"/>
      <c r="J128" s="185">
        <f t="shared" si="0"/>
        <v>0</v>
      </c>
      <c r="K128" s="186"/>
      <c r="L128" s="187"/>
      <c r="M128" s="188" t="s">
        <v>1</v>
      </c>
      <c r="N128" s="189" t="s">
        <v>42</v>
      </c>
      <c r="P128" s="153">
        <f t="shared" si="1"/>
        <v>0</v>
      </c>
      <c r="Q128" s="153">
        <v>1.1E-4</v>
      </c>
      <c r="R128" s="153">
        <f t="shared" si="2"/>
        <v>4.4000000000000002E-4</v>
      </c>
      <c r="S128" s="153">
        <v>0</v>
      </c>
      <c r="T128" s="154">
        <f t="shared" si="3"/>
        <v>0</v>
      </c>
      <c r="AR128" s="155" t="s">
        <v>768</v>
      </c>
      <c r="AT128" s="155" t="s">
        <v>454</v>
      </c>
      <c r="AU128" s="155" t="s">
        <v>88</v>
      </c>
      <c r="AY128" s="16" t="s">
        <v>317</v>
      </c>
      <c r="BE128" s="156">
        <f t="shared" si="4"/>
        <v>0</v>
      </c>
      <c r="BF128" s="156">
        <f t="shared" si="5"/>
        <v>0</v>
      </c>
      <c r="BG128" s="156">
        <f t="shared" si="6"/>
        <v>0</v>
      </c>
      <c r="BH128" s="156">
        <f t="shared" si="7"/>
        <v>0</v>
      </c>
      <c r="BI128" s="156">
        <f t="shared" si="8"/>
        <v>0</v>
      </c>
      <c r="BJ128" s="16" t="s">
        <v>88</v>
      </c>
      <c r="BK128" s="156">
        <f t="shared" si="9"/>
        <v>0</v>
      </c>
      <c r="BL128" s="16" t="s">
        <v>768</v>
      </c>
      <c r="BM128" s="155" t="s">
        <v>18002</v>
      </c>
    </row>
    <row r="129" spans="2:65" s="1" customFormat="1" ht="24.15" customHeight="1">
      <c r="B129" s="142"/>
      <c r="C129" s="143" t="s">
        <v>323</v>
      </c>
      <c r="D129" s="143" t="s">
        <v>319</v>
      </c>
      <c r="E129" s="144" t="s">
        <v>18003</v>
      </c>
      <c r="F129" s="145" t="s">
        <v>18004</v>
      </c>
      <c r="G129" s="146" t="s">
        <v>467</v>
      </c>
      <c r="H129" s="147">
        <v>4</v>
      </c>
      <c r="I129" s="148"/>
      <c r="J129" s="149">
        <f t="shared" si="0"/>
        <v>0</v>
      </c>
      <c r="K129" s="150"/>
      <c r="L129" s="31"/>
      <c r="M129" s="151" t="s">
        <v>1</v>
      </c>
      <c r="N129" s="152" t="s">
        <v>42</v>
      </c>
      <c r="P129" s="153">
        <f t="shared" si="1"/>
        <v>0</v>
      </c>
      <c r="Q129" s="153">
        <v>0</v>
      </c>
      <c r="R129" s="153">
        <f t="shared" si="2"/>
        <v>0</v>
      </c>
      <c r="S129" s="153">
        <v>0</v>
      </c>
      <c r="T129" s="154">
        <f t="shared" si="3"/>
        <v>0</v>
      </c>
      <c r="AR129" s="155" t="s">
        <v>561</v>
      </c>
      <c r="AT129" s="155" t="s">
        <v>319</v>
      </c>
      <c r="AU129" s="155" t="s">
        <v>88</v>
      </c>
      <c r="AY129" s="16" t="s">
        <v>317</v>
      </c>
      <c r="BE129" s="156">
        <f t="shared" si="4"/>
        <v>0</v>
      </c>
      <c r="BF129" s="156">
        <f t="shared" si="5"/>
        <v>0</v>
      </c>
      <c r="BG129" s="156">
        <f t="shared" si="6"/>
        <v>0</v>
      </c>
      <c r="BH129" s="156">
        <f t="shared" si="7"/>
        <v>0</v>
      </c>
      <c r="BI129" s="156">
        <f t="shared" si="8"/>
        <v>0</v>
      </c>
      <c r="BJ129" s="16" t="s">
        <v>88</v>
      </c>
      <c r="BK129" s="156">
        <f t="shared" si="9"/>
        <v>0</v>
      </c>
      <c r="BL129" s="16" t="s">
        <v>561</v>
      </c>
      <c r="BM129" s="155" t="s">
        <v>18005</v>
      </c>
    </row>
    <row r="130" spans="2:65" s="1" customFormat="1" ht="16.5" customHeight="1">
      <c r="B130" s="142"/>
      <c r="C130" s="179" t="s">
        <v>341</v>
      </c>
      <c r="D130" s="179" t="s">
        <v>454</v>
      </c>
      <c r="E130" s="180" t="s">
        <v>18006</v>
      </c>
      <c r="F130" s="181" t="s">
        <v>18007</v>
      </c>
      <c r="G130" s="182" t="s">
        <v>467</v>
      </c>
      <c r="H130" s="183">
        <v>4</v>
      </c>
      <c r="I130" s="184"/>
      <c r="J130" s="185">
        <f t="shared" si="0"/>
        <v>0</v>
      </c>
      <c r="K130" s="186"/>
      <c r="L130" s="187"/>
      <c r="M130" s="188" t="s">
        <v>1</v>
      </c>
      <c r="N130" s="189" t="s">
        <v>42</v>
      </c>
      <c r="P130" s="153">
        <f t="shared" si="1"/>
        <v>0</v>
      </c>
      <c r="Q130" s="153">
        <v>4.0000000000000003E-5</v>
      </c>
      <c r="R130" s="153">
        <f t="shared" si="2"/>
        <v>1.6000000000000001E-4</v>
      </c>
      <c r="S130" s="153">
        <v>0</v>
      </c>
      <c r="T130" s="154">
        <f t="shared" si="3"/>
        <v>0</v>
      </c>
      <c r="AR130" s="155" t="s">
        <v>768</v>
      </c>
      <c r="AT130" s="155" t="s">
        <v>454</v>
      </c>
      <c r="AU130" s="155" t="s">
        <v>88</v>
      </c>
      <c r="AY130" s="16" t="s">
        <v>317</v>
      </c>
      <c r="BE130" s="156">
        <f t="shared" si="4"/>
        <v>0</v>
      </c>
      <c r="BF130" s="156">
        <f t="shared" si="5"/>
        <v>0</v>
      </c>
      <c r="BG130" s="156">
        <f t="shared" si="6"/>
        <v>0</v>
      </c>
      <c r="BH130" s="156">
        <f t="shared" si="7"/>
        <v>0</v>
      </c>
      <c r="BI130" s="156">
        <f t="shared" si="8"/>
        <v>0</v>
      </c>
      <c r="BJ130" s="16" t="s">
        <v>88</v>
      </c>
      <c r="BK130" s="156">
        <f t="shared" si="9"/>
        <v>0</v>
      </c>
      <c r="BL130" s="16" t="s">
        <v>768</v>
      </c>
      <c r="BM130" s="155" t="s">
        <v>18008</v>
      </c>
    </row>
    <row r="131" spans="2:65" s="1" customFormat="1" ht="24.15" customHeight="1">
      <c r="B131" s="142"/>
      <c r="C131" s="143" t="s">
        <v>346</v>
      </c>
      <c r="D131" s="143" t="s">
        <v>319</v>
      </c>
      <c r="E131" s="144" t="s">
        <v>18009</v>
      </c>
      <c r="F131" s="145" t="s">
        <v>18010</v>
      </c>
      <c r="G131" s="146" t="s">
        <v>467</v>
      </c>
      <c r="H131" s="147">
        <v>55</v>
      </c>
      <c r="I131" s="148"/>
      <c r="J131" s="149">
        <f t="shared" si="0"/>
        <v>0</v>
      </c>
      <c r="K131" s="150"/>
      <c r="L131" s="31"/>
      <c r="M131" s="151" t="s">
        <v>1</v>
      </c>
      <c r="N131" s="152" t="s">
        <v>42</v>
      </c>
      <c r="P131" s="153">
        <f t="shared" si="1"/>
        <v>0</v>
      </c>
      <c r="Q131" s="153">
        <v>0</v>
      </c>
      <c r="R131" s="153">
        <f t="shared" si="2"/>
        <v>0</v>
      </c>
      <c r="S131" s="153">
        <v>0</v>
      </c>
      <c r="T131" s="154">
        <f t="shared" si="3"/>
        <v>0</v>
      </c>
      <c r="AR131" s="155" t="s">
        <v>561</v>
      </c>
      <c r="AT131" s="155" t="s">
        <v>319</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561</v>
      </c>
      <c r="BM131" s="155" t="s">
        <v>18011</v>
      </c>
    </row>
    <row r="132" spans="2:65" s="1" customFormat="1" ht="16.5" customHeight="1">
      <c r="B132" s="142"/>
      <c r="C132" s="179" t="s">
        <v>351</v>
      </c>
      <c r="D132" s="179" t="s">
        <v>454</v>
      </c>
      <c r="E132" s="180" t="s">
        <v>18012</v>
      </c>
      <c r="F132" s="181" t="s">
        <v>18013</v>
      </c>
      <c r="G132" s="182" t="s">
        <v>467</v>
      </c>
      <c r="H132" s="183">
        <v>55</v>
      </c>
      <c r="I132" s="184"/>
      <c r="J132" s="185">
        <f t="shared" si="0"/>
        <v>0</v>
      </c>
      <c r="K132" s="186"/>
      <c r="L132" s="187"/>
      <c r="M132" s="188" t="s">
        <v>1</v>
      </c>
      <c r="N132" s="189" t="s">
        <v>42</v>
      </c>
      <c r="P132" s="153">
        <f t="shared" si="1"/>
        <v>0</v>
      </c>
      <c r="Q132" s="153">
        <v>1.0000000000000001E-5</v>
      </c>
      <c r="R132" s="153">
        <f t="shared" si="2"/>
        <v>5.5000000000000003E-4</v>
      </c>
      <c r="S132" s="153">
        <v>0</v>
      </c>
      <c r="T132" s="154">
        <f t="shared" si="3"/>
        <v>0</v>
      </c>
      <c r="AR132" s="155" t="s">
        <v>768</v>
      </c>
      <c r="AT132" s="155" t="s">
        <v>454</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768</v>
      </c>
      <c r="BM132" s="155" t="s">
        <v>18014</v>
      </c>
    </row>
    <row r="133" spans="2:65" s="1" customFormat="1" ht="24.15" customHeight="1">
      <c r="B133" s="142"/>
      <c r="C133" s="143" t="s">
        <v>356</v>
      </c>
      <c r="D133" s="143" t="s">
        <v>319</v>
      </c>
      <c r="E133" s="144" t="s">
        <v>17966</v>
      </c>
      <c r="F133" s="145" t="s">
        <v>17967</v>
      </c>
      <c r="G133" s="146" t="s">
        <v>467</v>
      </c>
      <c r="H133" s="147">
        <v>4</v>
      </c>
      <c r="I133" s="148"/>
      <c r="J133" s="149">
        <f t="shared" si="0"/>
        <v>0</v>
      </c>
      <c r="K133" s="150"/>
      <c r="L133" s="31"/>
      <c r="M133" s="151" t="s">
        <v>1</v>
      </c>
      <c r="N133" s="152" t="s">
        <v>42</v>
      </c>
      <c r="P133" s="153">
        <f t="shared" si="1"/>
        <v>0</v>
      </c>
      <c r="Q133" s="153">
        <v>0</v>
      </c>
      <c r="R133" s="153">
        <f t="shared" si="2"/>
        <v>0</v>
      </c>
      <c r="S133" s="153">
        <v>0</v>
      </c>
      <c r="T133" s="154">
        <f t="shared" si="3"/>
        <v>0</v>
      </c>
      <c r="AR133" s="155" t="s">
        <v>561</v>
      </c>
      <c r="AT133" s="155" t="s">
        <v>319</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561</v>
      </c>
      <c r="BM133" s="155" t="s">
        <v>18015</v>
      </c>
    </row>
    <row r="134" spans="2:65" s="1" customFormat="1" ht="16.5" customHeight="1">
      <c r="B134" s="142"/>
      <c r="C134" s="179" t="s">
        <v>361</v>
      </c>
      <c r="D134" s="179" t="s">
        <v>454</v>
      </c>
      <c r="E134" s="180" t="s">
        <v>18016</v>
      </c>
      <c r="F134" s="181" t="s">
        <v>18017</v>
      </c>
      <c r="G134" s="182" t="s">
        <v>467</v>
      </c>
      <c r="H134" s="183">
        <v>4</v>
      </c>
      <c r="I134" s="184"/>
      <c r="J134" s="185">
        <f t="shared" si="0"/>
        <v>0</v>
      </c>
      <c r="K134" s="186"/>
      <c r="L134" s="187"/>
      <c r="M134" s="188" t="s">
        <v>1</v>
      </c>
      <c r="N134" s="189" t="s">
        <v>42</v>
      </c>
      <c r="P134" s="153">
        <f t="shared" si="1"/>
        <v>0</v>
      </c>
      <c r="Q134" s="153">
        <v>3.0000000000000001E-5</v>
      </c>
      <c r="R134" s="153">
        <f t="shared" si="2"/>
        <v>1.2E-4</v>
      </c>
      <c r="S134" s="153">
        <v>0</v>
      </c>
      <c r="T134" s="154">
        <f t="shared" si="3"/>
        <v>0</v>
      </c>
      <c r="AR134" s="155" t="s">
        <v>768</v>
      </c>
      <c r="AT134" s="155" t="s">
        <v>454</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768</v>
      </c>
      <c r="BM134" s="155" t="s">
        <v>18018</v>
      </c>
    </row>
    <row r="135" spans="2:65" s="1" customFormat="1" ht="24.15" customHeight="1">
      <c r="B135" s="142"/>
      <c r="C135" s="143" t="s">
        <v>366</v>
      </c>
      <c r="D135" s="143" t="s">
        <v>319</v>
      </c>
      <c r="E135" s="144" t="s">
        <v>18019</v>
      </c>
      <c r="F135" s="145" t="s">
        <v>18020</v>
      </c>
      <c r="G135" s="146" t="s">
        <v>467</v>
      </c>
      <c r="H135" s="147">
        <v>4</v>
      </c>
      <c r="I135" s="148"/>
      <c r="J135" s="149">
        <f t="shared" si="0"/>
        <v>0</v>
      </c>
      <c r="K135" s="150"/>
      <c r="L135" s="31"/>
      <c r="M135" s="151" t="s">
        <v>1</v>
      </c>
      <c r="N135" s="152" t="s">
        <v>42</v>
      </c>
      <c r="P135" s="153">
        <f t="shared" si="1"/>
        <v>0</v>
      </c>
      <c r="Q135" s="153">
        <v>0</v>
      </c>
      <c r="R135" s="153">
        <f t="shared" si="2"/>
        <v>0</v>
      </c>
      <c r="S135" s="153">
        <v>0</v>
      </c>
      <c r="T135" s="154">
        <f t="shared" si="3"/>
        <v>0</v>
      </c>
      <c r="AR135" s="155" t="s">
        <v>561</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561</v>
      </c>
      <c r="BM135" s="155" t="s">
        <v>18021</v>
      </c>
    </row>
    <row r="136" spans="2:65" s="1" customFormat="1" ht="16.5" customHeight="1">
      <c r="B136" s="142"/>
      <c r="C136" s="179" t="s">
        <v>371</v>
      </c>
      <c r="D136" s="179" t="s">
        <v>454</v>
      </c>
      <c r="E136" s="180" t="s">
        <v>18022</v>
      </c>
      <c r="F136" s="181" t="s">
        <v>18023</v>
      </c>
      <c r="G136" s="182" t="s">
        <v>467</v>
      </c>
      <c r="H136" s="183">
        <v>4</v>
      </c>
      <c r="I136" s="184"/>
      <c r="J136" s="185">
        <f t="shared" si="0"/>
        <v>0</v>
      </c>
      <c r="K136" s="186"/>
      <c r="L136" s="187"/>
      <c r="M136" s="188" t="s">
        <v>1</v>
      </c>
      <c r="N136" s="189" t="s">
        <v>42</v>
      </c>
      <c r="P136" s="153">
        <f t="shared" si="1"/>
        <v>0</v>
      </c>
      <c r="Q136" s="153">
        <v>9.0000000000000006E-5</v>
      </c>
      <c r="R136" s="153">
        <f t="shared" si="2"/>
        <v>3.6000000000000002E-4</v>
      </c>
      <c r="S136" s="153">
        <v>0</v>
      </c>
      <c r="T136" s="154">
        <f t="shared" si="3"/>
        <v>0</v>
      </c>
      <c r="AR136" s="155" t="s">
        <v>768</v>
      </c>
      <c r="AT136" s="155" t="s">
        <v>454</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768</v>
      </c>
      <c r="BM136" s="155" t="s">
        <v>18024</v>
      </c>
    </row>
    <row r="137" spans="2:65" s="1" customFormat="1" ht="24.15" customHeight="1">
      <c r="B137" s="142"/>
      <c r="C137" s="143" t="s">
        <v>376</v>
      </c>
      <c r="D137" s="143" t="s">
        <v>319</v>
      </c>
      <c r="E137" s="144" t="s">
        <v>18025</v>
      </c>
      <c r="F137" s="145" t="s">
        <v>18026</v>
      </c>
      <c r="G137" s="146" t="s">
        <v>467</v>
      </c>
      <c r="H137" s="147">
        <v>424</v>
      </c>
      <c r="I137" s="148"/>
      <c r="J137" s="149">
        <f t="shared" si="0"/>
        <v>0</v>
      </c>
      <c r="K137" s="150"/>
      <c r="L137" s="31"/>
      <c r="M137" s="151" t="s">
        <v>1</v>
      </c>
      <c r="N137" s="152" t="s">
        <v>42</v>
      </c>
      <c r="P137" s="153">
        <f t="shared" si="1"/>
        <v>0</v>
      </c>
      <c r="Q137" s="153">
        <v>0</v>
      </c>
      <c r="R137" s="153">
        <f t="shared" si="2"/>
        <v>0</v>
      </c>
      <c r="S137" s="153">
        <v>0</v>
      </c>
      <c r="T137" s="154">
        <f t="shared" si="3"/>
        <v>0</v>
      </c>
      <c r="AR137" s="155" t="s">
        <v>561</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561</v>
      </c>
      <c r="BM137" s="155" t="s">
        <v>18027</v>
      </c>
    </row>
    <row r="138" spans="2:65" s="1" customFormat="1" ht="62.75" customHeight="1">
      <c r="B138" s="142"/>
      <c r="C138" s="179" t="s">
        <v>381</v>
      </c>
      <c r="D138" s="179" t="s">
        <v>454</v>
      </c>
      <c r="E138" s="180" t="s">
        <v>18028</v>
      </c>
      <c r="F138" s="181" t="s">
        <v>18029</v>
      </c>
      <c r="G138" s="182" t="s">
        <v>467</v>
      </c>
      <c r="H138" s="183">
        <v>424</v>
      </c>
      <c r="I138" s="184"/>
      <c r="J138" s="185">
        <f t="shared" si="0"/>
        <v>0</v>
      </c>
      <c r="K138" s="186"/>
      <c r="L138" s="187"/>
      <c r="M138" s="188" t="s">
        <v>1</v>
      </c>
      <c r="N138" s="189" t="s">
        <v>42</v>
      </c>
      <c r="P138" s="153">
        <f t="shared" si="1"/>
        <v>0</v>
      </c>
      <c r="Q138" s="153">
        <v>2.5999999999999999E-2</v>
      </c>
      <c r="R138" s="153">
        <f t="shared" si="2"/>
        <v>11.023999999999999</v>
      </c>
      <c r="S138" s="153">
        <v>0</v>
      </c>
      <c r="T138" s="154">
        <f t="shared" si="3"/>
        <v>0</v>
      </c>
      <c r="AR138" s="155" t="s">
        <v>768</v>
      </c>
      <c r="AT138" s="155" t="s">
        <v>454</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768</v>
      </c>
      <c r="BM138" s="155" t="s">
        <v>18030</v>
      </c>
    </row>
    <row r="139" spans="2:65" s="1" customFormat="1" ht="24.15" customHeight="1">
      <c r="B139" s="142"/>
      <c r="C139" s="143" t="s">
        <v>386</v>
      </c>
      <c r="D139" s="143" t="s">
        <v>319</v>
      </c>
      <c r="E139" s="144" t="s">
        <v>18031</v>
      </c>
      <c r="F139" s="145" t="s">
        <v>18032</v>
      </c>
      <c r="G139" s="146" t="s">
        <v>467</v>
      </c>
      <c r="H139" s="147">
        <v>3</v>
      </c>
      <c r="I139" s="148"/>
      <c r="J139" s="149">
        <f t="shared" si="0"/>
        <v>0</v>
      </c>
      <c r="K139" s="150"/>
      <c r="L139" s="31"/>
      <c r="M139" s="151" t="s">
        <v>1</v>
      </c>
      <c r="N139" s="152" t="s">
        <v>42</v>
      </c>
      <c r="P139" s="153">
        <f t="shared" si="1"/>
        <v>0</v>
      </c>
      <c r="Q139" s="153">
        <v>0</v>
      </c>
      <c r="R139" s="153">
        <f t="shared" si="2"/>
        <v>0</v>
      </c>
      <c r="S139" s="153">
        <v>0</v>
      </c>
      <c r="T139" s="154">
        <f t="shared" si="3"/>
        <v>0</v>
      </c>
      <c r="AR139" s="155" t="s">
        <v>561</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561</v>
      </c>
      <c r="BM139" s="155" t="s">
        <v>18033</v>
      </c>
    </row>
    <row r="140" spans="2:65" s="1" customFormat="1" ht="76.400000000000006" customHeight="1">
      <c r="B140" s="142"/>
      <c r="C140" s="179" t="s">
        <v>391</v>
      </c>
      <c r="D140" s="179" t="s">
        <v>454</v>
      </c>
      <c r="E140" s="180" t="s">
        <v>18034</v>
      </c>
      <c r="F140" s="181" t="s">
        <v>18035</v>
      </c>
      <c r="G140" s="182" t="s">
        <v>467</v>
      </c>
      <c r="H140" s="183">
        <v>3</v>
      </c>
      <c r="I140" s="184"/>
      <c r="J140" s="185">
        <f t="shared" si="0"/>
        <v>0</v>
      </c>
      <c r="K140" s="186"/>
      <c r="L140" s="187"/>
      <c r="M140" s="188" t="s">
        <v>1</v>
      </c>
      <c r="N140" s="189" t="s">
        <v>42</v>
      </c>
      <c r="P140" s="153">
        <f t="shared" si="1"/>
        <v>0</v>
      </c>
      <c r="Q140" s="153">
        <v>0.06</v>
      </c>
      <c r="R140" s="153">
        <f t="shared" si="2"/>
        <v>0.18</v>
      </c>
      <c r="S140" s="153">
        <v>0</v>
      </c>
      <c r="T140" s="154">
        <f t="shared" si="3"/>
        <v>0</v>
      </c>
      <c r="AR140" s="155" t="s">
        <v>768</v>
      </c>
      <c r="AT140" s="155" t="s">
        <v>454</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768</v>
      </c>
      <c r="BM140" s="155" t="s">
        <v>18036</v>
      </c>
    </row>
    <row r="141" spans="2:65" s="1" customFormat="1" ht="21.75" customHeight="1">
      <c r="B141" s="142"/>
      <c r="C141" s="143" t="s">
        <v>396</v>
      </c>
      <c r="D141" s="143" t="s">
        <v>319</v>
      </c>
      <c r="E141" s="144" t="s">
        <v>18037</v>
      </c>
      <c r="F141" s="145" t="s">
        <v>18038</v>
      </c>
      <c r="G141" s="146" t="s">
        <v>484</v>
      </c>
      <c r="H141" s="147">
        <v>90</v>
      </c>
      <c r="I141" s="148"/>
      <c r="J141" s="149">
        <f t="shared" si="0"/>
        <v>0</v>
      </c>
      <c r="K141" s="150"/>
      <c r="L141" s="31"/>
      <c r="M141" s="151" t="s">
        <v>1</v>
      </c>
      <c r="N141" s="152" t="s">
        <v>42</v>
      </c>
      <c r="P141" s="153">
        <f t="shared" si="1"/>
        <v>0</v>
      </c>
      <c r="Q141" s="153">
        <v>0</v>
      </c>
      <c r="R141" s="153">
        <f t="shared" si="2"/>
        <v>0</v>
      </c>
      <c r="S141" s="153">
        <v>0</v>
      </c>
      <c r="T141" s="154">
        <f t="shared" si="3"/>
        <v>0</v>
      </c>
      <c r="AR141" s="155" t="s">
        <v>561</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561</v>
      </c>
      <c r="BM141" s="155" t="s">
        <v>18039</v>
      </c>
    </row>
    <row r="142" spans="2:65" s="1" customFormat="1" ht="16.5" customHeight="1">
      <c r="B142" s="142"/>
      <c r="C142" s="179" t="s">
        <v>401</v>
      </c>
      <c r="D142" s="179" t="s">
        <v>454</v>
      </c>
      <c r="E142" s="180" t="s">
        <v>18040</v>
      </c>
      <c r="F142" s="181" t="s">
        <v>18041</v>
      </c>
      <c r="G142" s="182" t="s">
        <v>484</v>
      </c>
      <c r="H142" s="183">
        <v>90</v>
      </c>
      <c r="I142" s="184"/>
      <c r="J142" s="185">
        <f t="shared" si="0"/>
        <v>0</v>
      </c>
      <c r="K142" s="186"/>
      <c r="L142" s="187"/>
      <c r="M142" s="188" t="s">
        <v>1</v>
      </c>
      <c r="N142" s="189" t="s">
        <v>42</v>
      </c>
      <c r="P142" s="153">
        <f t="shared" si="1"/>
        <v>0</v>
      </c>
      <c r="Q142" s="153">
        <v>1.2E-4</v>
      </c>
      <c r="R142" s="153">
        <f t="shared" si="2"/>
        <v>1.0800000000000001E-2</v>
      </c>
      <c r="S142" s="153">
        <v>0</v>
      </c>
      <c r="T142" s="154">
        <f t="shared" si="3"/>
        <v>0</v>
      </c>
      <c r="AR142" s="155" t="s">
        <v>768</v>
      </c>
      <c r="AT142" s="155" t="s">
        <v>454</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768</v>
      </c>
      <c r="BM142" s="155" t="s">
        <v>18042</v>
      </c>
    </row>
    <row r="143" spans="2:65" s="1" customFormat="1" ht="16.5" customHeight="1">
      <c r="B143" s="142"/>
      <c r="C143" s="143" t="s">
        <v>405</v>
      </c>
      <c r="D143" s="143" t="s">
        <v>319</v>
      </c>
      <c r="E143" s="144" t="s">
        <v>17828</v>
      </c>
      <c r="F143" s="145" t="s">
        <v>18043</v>
      </c>
      <c r="G143" s="146" t="s">
        <v>484</v>
      </c>
      <c r="H143" s="147">
        <v>4698</v>
      </c>
      <c r="I143" s="148"/>
      <c r="J143" s="149">
        <f t="shared" si="0"/>
        <v>0</v>
      </c>
      <c r="K143" s="150"/>
      <c r="L143" s="31"/>
      <c r="M143" s="151" t="s">
        <v>1</v>
      </c>
      <c r="N143" s="152" t="s">
        <v>42</v>
      </c>
      <c r="P143" s="153">
        <f t="shared" si="1"/>
        <v>0</v>
      </c>
      <c r="Q143" s="153">
        <v>0</v>
      </c>
      <c r="R143" s="153">
        <f t="shared" si="2"/>
        <v>0</v>
      </c>
      <c r="S143" s="153">
        <v>0</v>
      </c>
      <c r="T143" s="154">
        <f t="shared" si="3"/>
        <v>0</v>
      </c>
      <c r="AR143" s="155" t="s">
        <v>561</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561</v>
      </c>
      <c r="BM143" s="155" t="s">
        <v>18044</v>
      </c>
    </row>
    <row r="144" spans="2:65" s="1" customFormat="1" ht="16.5" customHeight="1">
      <c r="B144" s="142"/>
      <c r="C144" s="179" t="s">
        <v>415</v>
      </c>
      <c r="D144" s="179" t="s">
        <v>454</v>
      </c>
      <c r="E144" s="180" t="s">
        <v>9256</v>
      </c>
      <c r="F144" s="181" t="s">
        <v>18045</v>
      </c>
      <c r="G144" s="182" t="s">
        <v>484</v>
      </c>
      <c r="H144" s="183">
        <v>4698</v>
      </c>
      <c r="I144" s="184"/>
      <c r="J144" s="185">
        <f t="shared" si="0"/>
        <v>0</v>
      </c>
      <c r="K144" s="186"/>
      <c r="L144" s="187"/>
      <c r="M144" s="188" t="s">
        <v>1</v>
      </c>
      <c r="N144" s="189" t="s">
        <v>42</v>
      </c>
      <c r="P144" s="153">
        <f t="shared" si="1"/>
        <v>0</v>
      </c>
      <c r="Q144" s="153">
        <v>6.9999999999999994E-5</v>
      </c>
      <c r="R144" s="153">
        <f t="shared" si="2"/>
        <v>0.32885999999999999</v>
      </c>
      <c r="S144" s="153">
        <v>0</v>
      </c>
      <c r="T144" s="154">
        <f t="shared" si="3"/>
        <v>0</v>
      </c>
      <c r="AR144" s="155" t="s">
        <v>768</v>
      </c>
      <c r="AT144" s="155" t="s">
        <v>454</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768</v>
      </c>
      <c r="BM144" s="155" t="s">
        <v>18046</v>
      </c>
    </row>
    <row r="145" spans="2:65" s="1" customFormat="1" ht="24.15" customHeight="1">
      <c r="B145" s="142"/>
      <c r="C145" s="143" t="s">
        <v>1853</v>
      </c>
      <c r="D145" s="143" t="s">
        <v>319</v>
      </c>
      <c r="E145" s="144" t="s">
        <v>18047</v>
      </c>
      <c r="F145" s="145" t="s">
        <v>18048</v>
      </c>
      <c r="G145" s="146" t="s">
        <v>484</v>
      </c>
      <c r="H145" s="147">
        <v>110</v>
      </c>
      <c r="I145" s="148"/>
      <c r="J145" s="149">
        <f t="shared" si="0"/>
        <v>0</v>
      </c>
      <c r="K145" s="150"/>
      <c r="L145" s="31"/>
      <c r="M145" s="151" t="s">
        <v>1</v>
      </c>
      <c r="N145" s="152" t="s">
        <v>42</v>
      </c>
      <c r="P145" s="153">
        <f t="shared" si="1"/>
        <v>0</v>
      </c>
      <c r="Q145" s="153">
        <v>0</v>
      </c>
      <c r="R145" s="153">
        <f t="shared" si="2"/>
        <v>0</v>
      </c>
      <c r="S145" s="153">
        <v>0</v>
      </c>
      <c r="T145" s="154">
        <f t="shared" si="3"/>
        <v>0</v>
      </c>
      <c r="AR145" s="155" t="s">
        <v>561</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561</v>
      </c>
      <c r="BM145" s="155" t="s">
        <v>18049</v>
      </c>
    </row>
    <row r="146" spans="2:65" s="1" customFormat="1" ht="16.5" customHeight="1">
      <c r="B146" s="142"/>
      <c r="C146" s="179" t="s">
        <v>1859</v>
      </c>
      <c r="D146" s="179" t="s">
        <v>454</v>
      </c>
      <c r="E146" s="180" t="s">
        <v>18050</v>
      </c>
      <c r="F146" s="181" t="s">
        <v>18051</v>
      </c>
      <c r="G146" s="182" t="s">
        <v>484</v>
      </c>
      <c r="H146" s="183">
        <v>110</v>
      </c>
      <c r="I146" s="184"/>
      <c r="J146" s="185">
        <f t="shared" si="0"/>
        <v>0</v>
      </c>
      <c r="K146" s="186"/>
      <c r="L146" s="187"/>
      <c r="M146" s="188" t="s">
        <v>1</v>
      </c>
      <c r="N146" s="189" t="s">
        <v>42</v>
      </c>
      <c r="P146" s="153">
        <f t="shared" si="1"/>
        <v>0</v>
      </c>
      <c r="Q146" s="153">
        <v>3.0000000000000001E-3</v>
      </c>
      <c r="R146" s="153">
        <f t="shared" si="2"/>
        <v>0.33</v>
      </c>
      <c r="S146" s="153">
        <v>0</v>
      </c>
      <c r="T146" s="154">
        <f t="shared" si="3"/>
        <v>0</v>
      </c>
      <c r="AR146" s="155" t="s">
        <v>768</v>
      </c>
      <c r="AT146" s="155" t="s">
        <v>454</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768</v>
      </c>
      <c r="BM146" s="155" t="s">
        <v>18052</v>
      </c>
    </row>
    <row r="147" spans="2:65" s="1" customFormat="1" ht="16.5" customHeight="1">
      <c r="B147" s="142"/>
      <c r="C147" s="143" t="s">
        <v>1922</v>
      </c>
      <c r="D147" s="143" t="s">
        <v>319</v>
      </c>
      <c r="E147" s="144" t="s">
        <v>9390</v>
      </c>
      <c r="F147" s="145" t="s">
        <v>18053</v>
      </c>
      <c r="G147" s="146" t="s">
        <v>484</v>
      </c>
      <c r="H147" s="147">
        <v>110</v>
      </c>
      <c r="I147" s="148"/>
      <c r="J147" s="149">
        <f t="shared" si="0"/>
        <v>0</v>
      </c>
      <c r="K147" s="150"/>
      <c r="L147" s="31"/>
      <c r="M147" s="151" t="s">
        <v>1</v>
      </c>
      <c r="N147" s="152" t="s">
        <v>42</v>
      </c>
      <c r="P147" s="153">
        <f t="shared" si="1"/>
        <v>0</v>
      </c>
      <c r="Q147" s="153">
        <v>0</v>
      </c>
      <c r="R147" s="153">
        <f t="shared" si="2"/>
        <v>0</v>
      </c>
      <c r="S147" s="153">
        <v>0</v>
      </c>
      <c r="T147" s="154">
        <f t="shared" si="3"/>
        <v>0</v>
      </c>
      <c r="AR147" s="155" t="s">
        <v>561</v>
      </c>
      <c r="AT147" s="155" t="s">
        <v>319</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561</v>
      </c>
      <c r="BM147" s="155" t="s">
        <v>18054</v>
      </c>
    </row>
    <row r="148" spans="2:65" s="1" customFormat="1" ht="21.75" customHeight="1">
      <c r="B148" s="142"/>
      <c r="C148" s="179" t="s">
        <v>1957</v>
      </c>
      <c r="D148" s="179" t="s">
        <v>454</v>
      </c>
      <c r="E148" s="180" t="s">
        <v>18055</v>
      </c>
      <c r="F148" s="181" t="s">
        <v>18056</v>
      </c>
      <c r="G148" s="182" t="s">
        <v>484</v>
      </c>
      <c r="H148" s="183">
        <v>110</v>
      </c>
      <c r="I148" s="184"/>
      <c r="J148" s="185">
        <f t="shared" si="0"/>
        <v>0</v>
      </c>
      <c r="K148" s="186"/>
      <c r="L148" s="187"/>
      <c r="M148" s="188" t="s">
        <v>1</v>
      </c>
      <c r="N148" s="189" t="s">
        <v>42</v>
      </c>
      <c r="P148" s="153">
        <f t="shared" si="1"/>
        <v>0</v>
      </c>
      <c r="Q148" s="153">
        <v>4.0000000000000003E-5</v>
      </c>
      <c r="R148" s="153">
        <f t="shared" si="2"/>
        <v>4.4000000000000003E-3</v>
      </c>
      <c r="S148" s="153">
        <v>0</v>
      </c>
      <c r="T148" s="154">
        <f t="shared" si="3"/>
        <v>0</v>
      </c>
      <c r="AR148" s="155" t="s">
        <v>768</v>
      </c>
      <c r="AT148" s="155" t="s">
        <v>454</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768</v>
      </c>
      <c r="BM148" s="155" t="s">
        <v>18057</v>
      </c>
    </row>
    <row r="149" spans="2:65" s="1" customFormat="1" ht="24.15" customHeight="1">
      <c r="B149" s="142"/>
      <c r="C149" s="143" t="s">
        <v>7</v>
      </c>
      <c r="D149" s="143" t="s">
        <v>319</v>
      </c>
      <c r="E149" s="144" t="s">
        <v>9253</v>
      </c>
      <c r="F149" s="145" t="s">
        <v>18058</v>
      </c>
      <c r="G149" s="146" t="s">
        <v>484</v>
      </c>
      <c r="H149" s="147">
        <v>400</v>
      </c>
      <c r="I149" s="148"/>
      <c r="J149" s="149">
        <f t="shared" si="0"/>
        <v>0</v>
      </c>
      <c r="K149" s="150"/>
      <c r="L149" s="31"/>
      <c r="M149" s="151" t="s">
        <v>1</v>
      </c>
      <c r="N149" s="152" t="s">
        <v>42</v>
      </c>
      <c r="P149" s="153">
        <f t="shared" si="1"/>
        <v>0</v>
      </c>
      <c r="Q149" s="153">
        <v>0</v>
      </c>
      <c r="R149" s="153">
        <f t="shared" si="2"/>
        <v>0</v>
      </c>
      <c r="S149" s="153">
        <v>0</v>
      </c>
      <c r="T149" s="154">
        <f t="shared" si="3"/>
        <v>0</v>
      </c>
      <c r="AR149" s="155" t="s">
        <v>561</v>
      </c>
      <c r="AT149" s="155" t="s">
        <v>319</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561</v>
      </c>
      <c r="BM149" s="155" t="s">
        <v>18059</v>
      </c>
    </row>
    <row r="150" spans="2:65" s="1" customFormat="1" ht="24.15" customHeight="1">
      <c r="B150" s="142"/>
      <c r="C150" s="179" t="s">
        <v>427</v>
      </c>
      <c r="D150" s="179" t="s">
        <v>454</v>
      </c>
      <c r="E150" s="180" t="s">
        <v>18060</v>
      </c>
      <c r="F150" s="181" t="s">
        <v>18061</v>
      </c>
      <c r="G150" s="182" t="s">
        <v>484</v>
      </c>
      <c r="H150" s="183">
        <v>400</v>
      </c>
      <c r="I150" s="184"/>
      <c r="J150" s="185">
        <f t="shared" si="0"/>
        <v>0</v>
      </c>
      <c r="K150" s="186"/>
      <c r="L150" s="187"/>
      <c r="M150" s="188" t="s">
        <v>1</v>
      </c>
      <c r="N150" s="189" t="s">
        <v>42</v>
      </c>
      <c r="P150" s="153">
        <f t="shared" si="1"/>
        <v>0</v>
      </c>
      <c r="Q150" s="153">
        <v>6.9999999999999994E-5</v>
      </c>
      <c r="R150" s="153">
        <f t="shared" si="2"/>
        <v>2.7999999999999997E-2</v>
      </c>
      <c r="S150" s="153">
        <v>0</v>
      </c>
      <c r="T150" s="154">
        <f t="shared" si="3"/>
        <v>0</v>
      </c>
      <c r="AR150" s="155" t="s">
        <v>768</v>
      </c>
      <c r="AT150" s="155" t="s">
        <v>454</v>
      </c>
      <c r="AU150" s="155" t="s">
        <v>88</v>
      </c>
      <c r="AY150" s="16" t="s">
        <v>317</v>
      </c>
      <c r="BE150" s="156">
        <f t="shared" si="4"/>
        <v>0</v>
      </c>
      <c r="BF150" s="156">
        <f t="shared" si="5"/>
        <v>0</v>
      </c>
      <c r="BG150" s="156">
        <f t="shared" si="6"/>
        <v>0</v>
      </c>
      <c r="BH150" s="156">
        <f t="shared" si="7"/>
        <v>0</v>
      </c>
      <c r="BI150" s="156">
        <f t="shared" si="8"/>
        <v>0</v>
      </c>
      <c r="BJ150" s="16" t="s">
        <v>88</v>
      </c>
      <c r="BK150" s="156">
        <f t="shared" si="9"/>
        <v>0</v>
      </c>
      <c r="BL150" s="16" t="s">
        <v>768</v>
      </c>
      <c r="BM150" s="155" t="s">
        <v>18062</v>
      </c>
    </row>
    <row r="151" spans="2:65" s="1" customFormat="1" ht="24.15" customHeight="1">
      <c r="B151" s="142"/>
      <c r="C151" s="143" t="s">
        <v>432</v>
      </c>
      <c r="D151" s="143" t="s">
        <v>319</v>
      </c>
      <c r="E151" s="144" t="s">
        <v>18063</v>
      </c>
      <c r="F151" s="145" t="s">
        <v>18064</v>
      </c>
      <c r="G151" s="146" t="s">
        <v>484</v>
      </c>
      <c r="H151" s="147">
        <v>12</v>
      </c>
      <c r="I151" s="148"/>
      <c r="J151" s="149">
        <f t="shared" si="0"/>
        <v>0</v>
      </c>
      <c r="K151" s="150"/>
      <c r="L151" s="31"/>
      <c r="M151" s="151" t="s">
        <v>1</v>
      </c>
      <c r="N151" s="152" t="s">
        <v>42</v>
      </c>
      <c r="P151" s="153">
        <f t="shared" si="1"/>
        <v>0</v>
      </c>
      <c r="Q151" s="153">
        <v>0</v>
      </c>
      <c r="R151" s="153">
        <f t="shared" si="2"/>
        <v>0</v>
      </c>
      <c r="S151" s="153">
        <v>0</v>
      </c>
      <c r="T151" s="154">
        <f t="shared" si="3"/>
        <v>0</v>
      </c>
      <c r="AR151" s="155" t="s">
        <v>561</v>
      </c>
      <c r="AT151" s="155" t="s">
        <v>319</v>
      </c>
      <c r="AU151" s="155" t="s">
        <v>88</v>
      </c>
      <c r="AY151" s="16" t="s">
        <v>317</v>
      </c>
      <c r="BE151" s="156">
        <f t="shared" si="4"/>
        <v>0</v>
      </c>
      <c r="BF151" s="156">
        <f t="shared" si="5"/>
        <v>0</v>
      </c>
      <c r="BG151" s="156">
        <f t="shared" si="6"/>
        <v>0</v>
      </c>
      <c r="BH151" s="156">
        <f t="shared" si="7"/>
        <v>0</v>
      </c>
      <c r="BI151" s="156">
        <f t="shared" si="8"/>
        <v>0</v>
      </c>
      <c r="BJ151" s="16" t="s">
        <v>88</v>
      </c>
      <c r="BK151" s="156">
        <f t="shared" si="9"/>
        <v>0</v>
      </c>
      <c r="BL151" s="16" t="s">
        <v>561</v>
      </c>
      <c r="BM151" s="155" t="s">
        <v>18065</v>
      </c>
    </row>
    <row r="152" spans="2:65" s="1" customFormat="1" ht="21.75" customHeight="1">
      <c r="B152" s="142"/>
      <c r="C152" s="179" t="s">
        <v>436</v>
      </c>
      <c r="D152" s="179" t="s">
        <v>454</v>
      </c>
      <c r="E152" s="180" t="s">
        <v>18066</v>
      </c>
      <c r="F152" s="181" t="s">
        <v>18067</v>
      </c>
      <c r="G152" s="182" t="s">
        <v>467</v>
      </c>
      <c r="H152" s="183">
        <v>1</v>
      </c>
      <c r="I152" s="184"/>
      <c r="J152" s="185">
        <f t="shared" si="0"/>
        <v>0</v>
      </c>
      <c r="K152" s="186"/>
      <c r="L152" s="187"/>
      <c r="M152" s="188" t="s">
        <v>1</v>
      </c>
      <c r="N152" s="189" t="s">
        <v>42</v>
      </c>
      <c r="P152" s="153">
        <f t="shared" si="1"/>
        <v>0</v>
      </c>
      <c r="Q152" s="153">
        <v>8.0000000000000002E-3</v>
      </c>
      <c r="R152" s="153">
        <f t="shared" si="2"/>
        <v>8.0000000000000002E-3</v>
      </c>
      <c r="S152" s="153">
        <v>0</v>
      </c>
      <c r="T152" s="154">
        <f t="shared" si="3"/>
        <v>0</v>
      </c>
      <c r="AR152" s="155" t="s">
        <v>768</v>
      </c>
      <c r="AT152" s="155" t="s">
        <v>454</v>
      </c>
      <c r="AU152" s="155" t="s">
        <v>88</v>
      </c>
      <c r="AY152" s="16" t="s">
        <v>317</v>
      </c>
      <c r="BE152" s="156">
        <f t="shared" si="4"/>
        <v>0</v>
      </c>
      <c r="BF152" s="156">
        <f t="shared" si="5"/>
        <v>0</v>
      </c>
      <c r="BG152" s="156">
        <f t="shared" si="6"/>
        <v>0</v>
      </c>
      <c r="BH152" s="156">
        <f t="shared" si="7"/>
        <v>0</v>
      </c>
      <c r="BI152" s="156">
        <f t="shared" si="8"/>
        <v>0</v>
      </c>
      <c r="BJ152" s="16" t="s">
        <v>88</v>
      </c>
      <c r="BK152" s="156">
        <f t="shared" si="9"/>
        <v>0</v>
      </c>
      <c r="BL152" s="16" t="s">
        <v>768</v>
      </c>
      <c r="BM152" s="155" t="s">
        <v>18068</v>
      </c>
    </row>
    <row r="153" spans="2:65" s="1" customFormat="1" ht="24.15" customHeight="1">
      <c r="B153" s="142"/>
      <c r="C153" s="143" t="s">
        <v>441</v>
      </c>
      <c r="D153" s="143" t="s">
        <v>319</v>
      </c>
      <c r="E153" s="144" t="s">
        <v>17949</v>
      </c>
      <c r="F153" s="145" t="s">
        <v>18069</v>
      </c>
      <c r="G153" s="146" t="s">
        <v>484</v>
      </c>
      <c r="H153" s="147">
        <v>20</v>
      </c>
      <c r="I153" s="148"/>
      <c r="J153" s="149">
        <f t="shared" si="0"/>
        <v>0</v>
      </c>
      <c r="K153" s="150"/>
      <c r="L153" s="31"/>
      <c r="M153" s="151" t="s">
        <v>1</v>
      </c>
      <c r="N153" s="152" t="s">
        <v>42</v>
      </c>
      <c r="P153" s="153">
        <f t="shared" si="1"/>
        <v>0</v>
      </c>
      <c r="Q153" s="153">
        <v>0</v>
      </c>
      <c r="R153" s="153">
        <f t="shared" si="2"/>
        <v>0</v>
      </c>
      <c r="S153" s="153">
        <v>0</v>
      </c>
      <c r="T153" s="154">
        <f t="shared" si="3"/>
        <v>0</v>
      </c>
      <c r="AR153" s="155" t="s">
        <v>561</v>
      </c>
      <c r="AT153" s="155" t="s">
        <v>319</v>
      </c>
      <c r="AU153" s="155" t="s">
        <v>88</v>
      </c>
      <c r="AY153" s="16" t="s">
        <v>317</v>
      </c>
      <c r="BE153" s="156">
        <f t="shared" si="4"/>
        <v>0</v>
      </c>
      <c r="BF153" s="156">
        <f t="shared" si="5"/>
        <v>0</v>
      </c>
      <c r="BG153" s="156">
        <f t="shared" si="6"/>
        <v>0</v>
      </c>
      <c r="BH153" s="156">
        <f t="shared" si="7"/>
        <v>0</v>
      </c>
      <c r="BI153" s="156">
        <f t="shared" si="8"/>
        <v>0</v>
      </c>
      <c r="BJ153" s="16" t="s">
        <v>88</v>
      </c>
      <c r="BK153" s="156">
        <f t="shared" si="9"/>
        <v>0</v>
      </c>
      <c r="BL153" s="16" t="s">
        <v>561</v>
      </c>
      <c r="BM153" s="155" t="s">
        <v>18070</v>
      </c>
    </row>
    <row r="154" spans="2:65" s="1" customFormat="1" ht="16.5" customHeight="1">
      <c r="B154" s="142"/>
      <c r="C154" s="179" t="s">
        <v>448</v>
      </c>
      <c r="D154" s="179" t="s">
        <v>454</v>
      </c>
      <c r="E154" s="180" t="s">
        <v>17952</v>
      </c>
      <c r="F154" s="181" t="s">
        <v>18071</v>
      </c>
      <c r="G154" s="182" t="s">
        <v>484</v>
      </c>
      <c r="H154" s="183">
        <v>20</v>
      </c>
      <c r="I154" s="184"/>
      <c r="J154" s="185">
        <f t="shared" si="0"/>
        <v>0</v>
      </c>
      <c r="K154" s="186"/>
      <c r="L154" s="187"/>
      <c r="M154" s="188" t="s">
        <v>1</v>
      </c>
      <c r="N154" s="189" t="s">
        <v>42</v>
      </c>
      <c r="P154" s="153">
        <f t="shared" si="1"/>
        <v>0</v>
      </c>
      <c r="Q154" s="153">
        <v>1.4999999999999999E-4</v>
      </c>
      <c r="R154" s="153">
        <f t="shared" si="2"/>
        <v>2.9999999999999996E-3</v>
      </c>
      <c r="S154" s="153">
        <v>0</v>
      </c>
      <c r="T154" s="154">
        <f t="shared" si="3"/>
        <v>0</v>
      </c>
      <c r="AR154" s="155" t="s">
        <v>768</v>
      </c>
      <c r="AT154" s="155" t="s">
        <v>454</v>
      </c>
      <c r="AU154" s="155" t="s">
        <v>88</v>
      </c>
      <c r="AY154" s="16" t="s">
        <v>317</v>
      </c>
      <c r="BE154" s="156">
        <f t="shared" si="4"/>
        <v>0</v>
      </c>
      <c r="BF154" s="156">
        <f t="shared" si="5"/>
        <v>0</v>
      </c>
      <c r="BG154" s="156">
        <f t="shared" si="6"/>
        <v>0</v>
      </c>
      <c r="BH154" s="156">
        <f t="shared" si="7"/>
        <v>0</v>
      </c>
      <c r="BI154" s="156">
        <f t="shared" si="8"/>
        <v>0</v>
      </c>
      <c r="BJ154" s="16" t="s">
        <v>88</v>
      </c>
      <c r="BK154" s="156">
        <f t="shared" si="9"/>
        <v>0</v>
      </c>
      <c r="BL154" s="16" t="s">
        <v>768</v>
      </c>
      <c r="BM154" s="155" t="s">
        <v>18072</v>
      </c>
    </row>
    <row r="155" spans="2:65" s="1" customFormat="1" ht="24.15" customHeight="1">
      <c r="B155" s="142"/>
      <c r="C155" s="143" t="s">
        <v>453</v>
      </c>
      <c r="D155" s="143" t="s">
        <v>319</v>
      </c>
      <c r="E155" s="144" t="s">
        <v>18073</v>
      </c>
      <c r="F155" s="145" t="s">
        <v>18074</v>
      </c>
      <c r="G155" s="146" t="s">
        <v>484</v>
      </c>
      <c r="H155" s="147">
        <v>375</v>
      </c>
      <c r="I155" s="148"/>
      <c r="J155" s="149">
        <f t="shared" si="0"/>
        <v>0</v>
      </c>
      <c r="K155" s="150"/>
      <c r="L155" s="31"/>
      <c r="M155" s="151" t="s">
        <v>1</v>
      </c>
      <c r="N155" s="152" t="s">
        <v>42</v>
      </c>
      <c r="P155" s="153">
        <f t="shared" si="1"/>
        <v>0</v>
      </c>
      <c r="Q155" s="153">
        <v>0</v>
      </c>
      <c r="R155" s="153">
        <f t="shared" si="2"/>
        <v>0</v>
      </c>
      <c r="S155" s="153">
        <v>0</v>
      </c>
      <c r="T155" s="154">
        <f t="shared" si="3"/>
        <v>0</v>
      </c>
      <c r="AR155" s="155" t="s">
        <v>561</v>
      </c>
      <c r="AT155" s="155" t="s">
        <v>319</v>
      </c>
      <c r="AU155" s="155" t="s">
        <v>88</v>
      </c>
      <c r="AY155" s="16" t="s">
        <v>317</v>
      </c>
      <c r="BE155" s="156">
        <f t="shared" si="4"/>
        <v>0</v>
      </c>
      <c r="BF155" s="156">
        <f t="shared" si="5"/>
        <v>0</v>
      </c>
      <c r="BG155" s="156">
        <f t="shared" si="6"/>
        <v>0</v>
      </c>
      <c r="BH155" s="156">
        <f t="shared" si="7"/>
        <v>0</v>
      </c>
      <c r="BI155" s="156">
        <f t="shared" si="8"/>
        <v>0</v>
      </c>
      <c r="BJ155" s="16" t="s">
        <v>88</v>
      </c>
      <c r="BK155" s="156">
        <f t="shared" si="9"/>
        <v>0</v>
      </c>
      <c r="BL155" s="16" t="s">
        <v>561</v>
      </c>
      <c r="BM155" s="155" t="s">
        <v>18075</v>
      </c>
    </row>
    <row r="156" spans="2:65" s="1" customFormat="1" ht="16.5" customHeight="1">
      <c r="B156" s="142"/>
      <c r="C156" s="179" t="s">
        <v>459</v>
      </c>
      <c r="D156" s="179" t="s">
        <v>454</v>
      </c>
      <c r="E156" s="180" t="s">
        <v>18076</v>
      </c>
      <c r="F156" s="181" t="s">
        <v>18077</v>
      </c>
      <c r="G156" s="182" t="s">
        <v>484</v>
      </c>
      <c r="H156" s="183">
        <v>375</v>
      </c>
      <c r="I156" s="184"/>
      <c r="J156" s="185">
        <f t="shared" si="0"/>
        <v>0</v>
      </c>
      <c r="K156" s="186"/>
      <c r="L156" s="187"/>
      <c r="M156" s="188" t="s">
        <v>1</v>
      </c>
      <c r="N156" s="189" t="s">
        <v>42</v>
      </c>
      <c r="P156" s="153">
        <f t="shared" si="1"/>
        <v>0</v>
      </c>
      <c r="Q156" s="153">
        <v>2.4000000000000001E-4</v>
      </c>
      <c r="R156" s="153">
        <f t="shared" si="2"/>
        <v>0.09</v>
      </c>
      <c r="S156" s="153">
        <v>0</v>
      </c>
      <c r="T156" s="154">
        <f t="shared" si="3"/>
        <v>0</v>
      </c>
      <c r="AR156" s="155" t="s">
        <v>768</v>
      </c>
      <c r="AT156" s="155" t="s">
        <v>454</v>
      </c>
      <c r="AU156" s="155" t="s">
        <v>88</v>
      </c>
      <c r="AY156" s="16" t="s">
        <v>317</v>
      </c>
      <c r="BE156" s="156">
        <f t="shared" si="4"/>
        <v>0</v>
      </c>
      <c r="BF156" s="156">
        <f t="shared" si="5"/>
        <v>0</v>
      </c>
      <c r="BG156" s="156">
        <f t="shared" si="6"/>
        <v>0</v>
      </c>
      <c r="BH156" s="156">
        <f t="shared" si="7"/>
        <v>0</v>
      </c>
      <c r="BI156" s="156">
        <f t="shared" si="8"/>
        <v>0</v>
      </c>
      <c r="BJ156" s="16" t="s">
        <v>88</v>
      </c>
      <c r="BK156" s="156">
        <f t="shared" si="9"/>
        <v>0</v>
      </c>
      <c r="BL156" s="16" t="s">
        <v>768</v>
      </c>
      <c r="BM156" s="155" t="s">
        <v>18078</v>
      </c>
    </row>
    <row r="157" spans="2:65" s="1" customFormat="1" ht="24.15" customHeight="1">
      <c r="B157" s="142"/>
      <c r="C157" s="143" t="s">
        <v>464</v>
      </c>
      <c r="D157" s="143" t="s">
        <v>319</v>
      </c>
      <c r="E157" s="144" t="s">
        <v>18079</v>
      </c>
      <c r="F157" s="145" t="s">
        <v>18080</v>
      </c>
      <c r="G157" s="146" t="s">
        <v>484</v>
      </c>
      <c r="H157" s="147">
        <v>18</v>
      </c>
      <c r="I157" s="148"/>
      <c r="J157" s="149">
        <f t="shared" si="0"/>
        <v>0</v>
      </c>
      <c r="K157" s="150"/>
      <c r="L157" s="31"/>
      <c r="M157" s="151" t="s">
        <v>1</v>
      </c>
      <c r="N157" s="152" t="s">
        <v>42</v>
      </c>
      <c r="P157" s="153">
        <f t="shared" si="1"/>
        <v>0</v>
      </c>
      <c r="Q157" s="153">
        <v>0</v>
      </c>
      <c r="R157" s="153">
        <f t="shared" si="2"/>
        <v>0</v>
      </c>
      <c r="S157" s="153">
        <v>0</v>
      </c>
      <c r="T157" s="154">
        <f t="shared" si="3"/>
        <v>0</v>
      </c>
      <c r="AR157" s="155" t="s">
        <v>561</v>
      </c>
      <c r="AT157" s="155" t="s">
        <v>319</v>
      </c>
      <c r="AU157" s="155" t="s">
        <v>88</v>
      </c>
      <c r="AY157" s="16" t="s">
        <v>317</v>
      </c>
      <c r="BE157" s="156">
        <f t="shared" si="4"/>
        <v>0</v>
      </c>
      <c r="BF157" s="156">
        <f t="shared" si="5"/>
        <v>0</v>
      </c>
      <c r="BG157" s="156">
        <f t="shared" si="6"/>
        <v>0</v>
      </c>
      <c r="BH157" s="156">
        <f t="shared" si="7"/>
        <v>0</v>
      </c>
      <c r="BI157" s="156">
        <f t="shared" si="8"/>
        <v>0</v>
      </c>
      <c r="BJ157" s="16" t="s">
        <v>88</v>
      </c>
      <c r="BK157" s="156">
        <f t="shared" si="9"/>
        <v>0</v>
      </c>
      <c r="BL157" s="16" t="s">
        <v>561</v>
      </c>
      <c r="BM157" s="155" t="s">
        <v>18081</v>
      </c>
    </row>
    <row r="158" spans="2:65" s="1" customFormat="1" ht="16.5" customHeight="1">
      <c r="B158" s="142"/>
      <c r="C158" s="179" t="s">
        <v>469</v>
      </c>
      <c r="D158" s="179" t="s">
        <v>454</v>
      </c>
      <c r="E158" s="180" t="s">
        <v>18082</v>
      </c>
      <c r="F158" s="181" t="s">
        <v>18083</v>
      </c>
      <c r="G158" s="182" t="s">
        <v>484</v>
      </c>
      <c r="H158" s="183">
        <v>18</v>
      </c>
      <c r="I158" s="184"/>
      <c r="J158" s="185">
        <f t="shared" ref="J158:J189" si="10">ROUND(I158*H158,2)</f>
        <v>0</v>
      </c>
      <c r="K158" s="186"/>
      <c r="L158" s="187"/>
      <c r="M158" s="188" t="s">
        <v>1</v>
      </c>
      <c r="N158" s="189" t="s">
        <v>42</v>
      </c>
      <c r="P158" s="153">
        <f t="shared" ref="P158:P189" si="11">O158*H158</f>
        <v>0</v>
      </c>
      <c r="Q158" s="153">
        <v>2.7999999999999998E-4</v>
      </c>
      <c r="R158" s="153">
        <f t="shared" ref="R158:R189" si="12">Q158*H158</f>
        <v>5.0399999999999993E-3</v>
      </c>
      <c r="S158" s="153">
        <v>0</v>
      </c>
      <c r="T158" s="154">
        <f t="shared" ref="T158:T189" si="13">S158*H158</f>
        <v>0</v>
      </c>
      <c r="AR158" s="155" t="s">
        <v>768</v>
      </c>
      <c r="AT158" s="155" t="s">
        <v>454</v>
      </c>
      <c r="AU158" s="155" t="s">
        <v>88</v>
      </c>
      <c r="AY158" s="16" t="s">
        <v>317</v>
      </c>
      <c r="BE158" s="156">
        <f t="shared" ref="BE158:BE189" si="14">IF(N158="základná",J158,0)</f>
        <v>0</v>
      </c>
      <c r="BF158" s="156">
        <f t="shared" ref="BF158:BF189" si="15">IF(N158="znížená",J158,0)</f>
        <v>0</v>
      </c>
      <c r="BG158" s="156">
        <f t="shared" ref="BG158:BG189" si="16">IF(N158="zákl. prenesená",J158,0)</f>
        <v>0</v>
      </c>
      <c r="BH158" s="156">
        <f t="shared" ref="BH158:BH189" si="17">IF(N158="zníž. prenesená",J158,0)</f>
        <v>0</v>
      </c>
      <c r="BI158" s="156">
        <f t="shared" ref="BI158:BI189" si="18">IF(N158="nulová",J158,0)</f>
        <v>0</v>
      </c>
      <c r="BJ158" s="16" t="s">
        <v>88</v>
      </c>
      <c r="BK158" s="156">
        <f t="shared" ref="BK158:BK189" si="19">ROUND(I158*H158,2)</f>
        <v>0</v>
      </c>
      <c r="BL158" s="16" t="s">
        <v>768</v>
      </c>
      <c r="BM158" s="155" t="s">
        <v>18084</v>
      </c>
    </row>
    <row r="159" spans="2:65" s="1" customFormat="1" ht="24.15" customHeight="1">
      <c r="B159" s="142"/>
      <c r="C159" s="143" t="s">
        <v>473</v>
      </c>
      <c r="D159" s="143" t="s">
        <v>319</v>
      </c>
      <c r="E159" s="144" t="s">
        <v>17945</v>
      </c>
      <c r="F159" s="145" t="s">
        <v>18085</v>
      </c>
      <c r="G159" s="146" t="s">
        <v>484</v>
      </c>
      <c r="H159" s="147">
        <v>15</v>
      </c>
      <c r="I159" s="148"/>
      <c r="J159" s="149">
        <f t="shared" si="10"/>
        <v>0</v>
      </c>
      <c r="K159" s="150"/>
      <c r="L159" s="31"/>
      <c r="M159" s="151" t="s">
        <v>1</v>
      </c>
      <c r="N159" s="152" t="s">
        <v>42</v>
      </c>
      <c r="P159" s="153">
        <f t="shared" si="11"/>
        <v>0</v>
      </c>
      <c r="Q159" s="153">
        <v>0</v>
      </c>
      <c r="R159" s="153">
        <f t="shared" si="12"/>
        <v>0</v>
      </c>
      <c r="S159" s="153">
        <v>0</v>
      </c>
      <c r="T159" s="154">
        <f t="shared" si="13"/>
        <v>0</v>
      </c>
      <c r="AR159" s="155" t="s">
        <v>561</v>
      </c>
      <c r="AT159" s="155" t="s">
        <v>319</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561</v>
      </c>
      <c r="BM159" s="155" t="s">
        <v>18086</v>
      </c>
    </row>
    <row r="160" spans="2:65" s="1" customFormat="1" ht="16.5" customHeight="1">
      <c r="B160" s="142"/>
      <c r="C160" s="179" t="s">
        <v>477</v>
      </c>
      <c r="D160" s="179" t="s">
        <v>454</v>
      </c>
      <c r="E160" s="180" t="s">
        <v>17825</v>
      </c>
      <c r="F160" s="181" t="s">
        <v>18087</v>
      </c>
      <c r="G160" s="182" t="s">
        <v>484</v>
      </c>
      <c r="H160" s="183">
        <v>15</v>
      </c>
      <c r="I160" s="184"/>
      <c r="J160" s="185">
        <f t="shared" si="10"/>
        <v>0</v>
      </c>
      <c r="K160" s="186"/>
      <c r="L160" s="187"/>
      <c r="M160" s="188" t="s">
        <v>1</v>
      </c>
      <c r="N160" s="189" t="s">
        <v>42</v>
      </c>
      <c r="P160" s="153">
        <f t="shared" si="11"/>
        <v>0</v>
      </c>
      <c r="Q160" s="153">
        <v>1.15E-3</v>
      </c>
      <c r="R160" s="153">
        <f t="shared" si="12"/>
        <v>1.7250000000000001E-2</v>
      </c>
      <c r="S160" s="153">
        <v>0</v>
      </c>
      <c r="T160" s="154">
        <f t="shared" si="13"/>
        <v>0</v>
      </c>
      <c r="AR160" s="155" t="s">
        <v>768</v>
      </c>
      <c r="AT160" s="155" t="s">
        <v>454</v>
      </c>
      <c r="AU160" s="155" t="s">
        <v>88</v>
      </c>
      <c r="AY160" s="16" t="s">
        <v>317</v>
      </c>
      <c r="BE160" s="156">
        <f t="shared" si="14"/>
        <v>0</v>
      </c>
      <c r="BF160" s="156">
        <f t="shared" si="15"/>
        <v>0</v>
      </c>
      <c r="BG160" s="156">
        <f t="shared" si="16"/>
        <v>0</v>
      </c>
      <c r="BH160" s="156">
        <f t="shared" si="17"/>
        <v>0</v>
      </c>
      <c r="BI160" s="156">
        <f t="shared" si="18"/>
        <v>0</v>
      </c>
      <c r="BJ160" s="16" t="s">
        <v>88</v>
      </c>
      <c r="BK160" s="156">
        <f t="shared" si="19"/>
        <v>0</v>
      </c>
      <c r="BL160" s="16" t="s">
        <v>768</v>
      </c>
      <c r="BM160" s="155" t="s">
        <v>18088</v>
      </c>
    </row>
    <row r="161" spans="2:65" s="1" customFormat="1" ht="24.15" customHeight="1">
      <c r="B161" s="142"/>
      <c r="C161" s="143" t="s">
        <v>481</v>
      </c>
      <c r="D161" s="143" t="s">
        <v>319</v>
      </c>
      <c r="E161" s="144" t="s">
        <v>18089</v>
      </c>
      <c r="F161" s="145" t="s">
        <v>18090</v>
      </c>
      <c r="G161" s="146" t="s">
        <v>484</v>
      </c>
      <c r="H161" s="147">
        <v>12</v>
      </c>
      <c r="I161" s="148"/>
      <c r="J161" s="149">
        <f t="shared" si="10"/>
        <v>0</v>
      </c>
      <c r="K161" s="150"/>
      <c r="L161" s="31"/>
      <c r="M161" s="151" t="s">
        <v>1</v>
      </c>
      <c r="N161" s="152" t="s">
        <v>42</v>
      </c>
      <c r="P161" s="153">
        <f t="shared" si="11"/>
        <v>0</v>
      </c>
      <c r="Q161" s="153">
        <v>0</v>
      </c>
      <c r="R161" s="153">
        <f t="shared" si="12"/>
        <v>0</v>
      </c>
      <c r="S161" s="153">
        <v>0</v>
      </c>
      <c r="T161" s="154">
        <f t="shared" si="13"/>
        <v>0</v>
      </c>
      <c r="AR161" s="155" t="s">
        <v>561</v>
      </c>
      <c r="AT161" s="155" t="s">
        <v>319</v>
      </c>
      <c r="AU161" s="155" t="s">
        <v>88</v>
      </c>
      <c r="AY161" s="16" t="s">
        <v>317</v>
      </c>
      <c r="BE161" s="156">
        <f t="shared" si="14"/>
        <v>0</v>
      </c>
      <c r="BF161" s="156">
        <f t="shared" si="15"/>
        <v>0</v>
      </c>
      <c r="BG161" s="156">
        <f t="shared" si="16"/>
        <v>0</v>
      </c>
      <c r="BH161" s="156">
        <f t="shared" si="17"/>
        <v>0</v>
      </c>
      <c r="BI161" s="156">
        <f t="shared" si="18"/>
        <v>0</v>
      </c>
      <c r="BJ161" s="16" t="s">
        <v>88</v>
      </c>
      <c r="BK161" s="156">
        <f t="shared" si="19"/>
        <v>0</v>
      </c>
      <c r="BL161" s="16" t="s">
        <v>561</v>
      </c>
      <c r="BM161" s="155" t="s">
        <v>18091</v>
      </c>
    </row>
    <row r="162" spans="2:65" s="1" customFormat="1" ht="16.5" customHeight="1">
      <c r="B162" s="142"/>
      <c r="C162" s="179" t="s">
        <v>488</v>
      </c>
      <c r="D162" s="179" t="s">
        <v>454</v>
      </c>
      <c r="E162" s="180" t="s">
        <v>18092</v>
      </c>
      <c r="F162" s="181" t="s">
        <v>18093</v>
      </c>
      <c r="G162" s="182" t="s">
        <v>484</v>
      </c>
      <c r="H162" s="183">
        <v>12</v>
      </c>
      <c r="I162" s="184"/>
      <c r="J162" s="185">
        <f t="shared" si="10"/>
        <v>0</v>
      </c>
      <c r="K162" s="186"/>
      <c r="L162" s="187"/>
      <c r="M162" s="188" t="s">
        <v>1</v>
      </c>
      <c r="N162" s="189" t="s">
        <v>42</v>
      </c>
      <c r="P162" s="153">
        <f t="shared" si="11"/>
        <v>0</v>
      </c>
      <c r="Q162" s="153">
        <v>3.2000000000000002E-3</v>
      </c>
      <c r="R162" s="153">
        <f t="shared" si="12"/>
        <v>3.8400000000000004E-2</v>
      </c>
      <c r="S162" s="153">
        <v>0</v>
      </c>
      <c r="T162" s="154">
        <f t="shared" si="13"/>
        <v>0</v>
      </c>
      <c r="AR162" s="155" t="s">
        <v>768</v>
      </c>
      <c r="AT162" s="155" t="s">
        <v>454</v>
      </c>
      <c r="AU162" s="155" t="s">
        <v>88</v>
      </c>
      <c r="AY162" s="16" t="s">
        <v>317</v>
      </c>
      <c r="BE162" s="156">
        <f t="shared" si="14"/>
        <v>0</v>
      </c>
      <c r="BF162" s="156">
        <f t="shared" si="15"/>
        <v>0</v>
      </c>
      <c r="BG162" s="156">
        <f t="shared" si="16"/>
        <v>0</v>
      </c>
      <c r="BH162" s="156">
        <f t="shared" si="17"/>
        <v>0</v>
      </c>
      <c r="BI162" s="156">
        <f t="shared" si="18"/>
        <v>0</v>
      </c>
      <c r="BJ162" s="16" t="s">
        <v>88</v>
      </c>
      <c r="BK162" s="156">
        <f t="shared" si="19"/>
        <v>0</v>
      </c>
      <c r="BL162" s="16" t="s">
        <v>768</v>
      </c>
      <c r="BM162" s="155" t="s">
        <v>18094</v>
      </c>
    </row>
    <row r="163" spans="2:65" s="1" customFormat="1" ht="16.5" customHeight="1">
      <c r="B163" s="142"/>
      <c r="C163" s="179" t="s">
        <v>495</v>
      </c>
      <c r="D163" s="179" t="s">
        <v>454</v>
      </c>
      <c r="E163" s="180" t="s">
        <v>18095</v>
      </c>
      <c r="F163" s="181" t="s">
        <v>18096</v>
      </c>
      <c r="G163" s="182" t="s">
        <v>467</v>
      </c>
      <c r="H163" s="183">
        <v>422</v>
      </c>
      <c r="I163" s="184"/>
      <c r="J163" s="185">
        <f t="shared" si="10"/>
        <v>0</v>
      </c>
      <c r="K163" s="186"/>
      <c r="L163" s="187"/>
      <c r="M163" s="188" t="s">
        <v>1</v>
      </c>
      <c r="N163" s="189" t="s">
        <v>42</v>
      </c>
      <c r="P163" s="153">
        <f t="shared" si="11"/>
        <v>0</v>
      </c>
      <c r="Q163" s="153">
        <v>0</v>
      </c>
      <c r="R163" s="153">
        <f t="shared" si="12"/>
        <v>0</v>
      </c>
      <c r="S163" s="153">
        <v>0</v>
      </c>
      <c r="T163" s="154">
        <f t="shared" si="13"/>
        <v>0</v>
      </c>
      <c r="AR163" s="155" t="s">
        <v>831</v>
      </c>
      <c r="AT163" s="155" t="s">
        <v>454</v>
      </c>
      <c r="AU163" s="155" t="s">
        <v>88</v>
      </c>
      <c r="AY163" s="16" t="s">
        <v>317</v>
      </c>
      <c r="BE163" s="156">
        <f t="shared" si="14"/>
        <v>0</v>
      </c>
      <c r="BF163" s="156">
        <f t="shared" si="15"/>
        <v>0</v>
      </c>
      <c r="BG163" s="156">
        <f t="shared" si="16"/>
        <v>0</v>
      </c>
      <c r="BH163" s="156">
        <f t="shared" si="17"/>
        <v>0</v>
      </c>
      <c r="BI163" s="156">
        <f t="shared" si="18"/>
        <v>0</v>
      </c>
      <c r="BJ163" s="16" t="s">
        <v>88</v>
      </c>
      <c r="BK163" s="156">
        <f t="shared" si="19"/>
        <v>0</v>
      </c>
      <c r="BL163" s="16" t="s">
        <v>561</v>
      </c>
      <c r="BM163" s="155" t="s">
        <v>18097</v>
      </c>
    </row>
    <row r="164" spans="2:65" s="1" customFormat="1" ht="16.5" customHeight="1">
      <c r="B164" s="142"/>
      <c r="C164" s="143" t="s">
        <v>501</v>
      </c>
      <c r="D164" s="143" t="s">
        <v>319</v>
      </c>
      <c r="E164" s="144" t="s">
        <v>18098</v>
      </c>
      <c r="F164" s="145" t="s">
        <v>18099</v>
      </c>
      <c r="G164" s="146" t="s">
        <v>484</v>
      </c>
      <c r="H164" s="147">
        <v>187</v>
      </c>
      <c r="I164" s="148"/>
      <c r="J164" s="149">
        <f t="shared" si="10"/>
        <v>0</v>
      </c>
      <c r="K164" s="150"/>
      <c r="L164" s="31"/>
      <c r="M164" s="151" t="s">
        <v>1</v>
      </c>
      <c r="N164" s="152" t="s">
        <v>42</v>
      </c>
      <c r="P164" s="153">
        <f t="shared" si="11"/>
        <v>0</v>
      </c>
      <c r="Q164" s="153">
        <v>0</v>
      </c>
      <c r="R164" s="153">
        <f t="shared" si="12"/>
        <v>0</v>
      </c>
      <c r="S164" s="153">
        <v>0</v>
      </c>
      <c r="T164" s="154">
        <f t="shared" si="13"/>
        <v>0</v>
      </c>
      <c r="AR164" s="155" t="s">
        <v>561</v>
      </c>
      <c r="AT164" s="155" t="s">
        <v>319</v>
      </c>
      <c r="AU164" s="155" t="s">
        <v>88</v>
      </c>
      <c r="AY164" s="16" t="s">
        <v>317</v>
      </c>
      <c r="BE164" s="156">
        <f t="shared" si="14"/>
        <v>0</v>
      </c>
      <c r="BF164" s="156">
        <f t="shared" si="15"/>
        <v>0</v>
      </c>
      <c r="BG164" s="156">
        <f t="shared" si="16"/>
        <v>0</v>
      </c>
      <c r="BH164" s="156">
        <f t="shared" si="17"/>
        <v>0</v>
      </c>
      <c r="BI164" s="156">
        <f t="shared" si="18"/>
        <v>0</v>
      </c>
      <c r="BJ164" s="16" t="s">
        <v>88</v>
      </c>
      <c r="BK164" s="156">
        <f t="shared" si="19"/>
        <v>0</v>
      </c>
      <c r="BL164" s="16" t="s">
        <v>561</v>
      </c>
      <c r="BM164" s="155" t="s">
        <v>18100</v>
      </c>
    </row>
    <row r="165" spans="2:65" s="1" customFormat="1" ht="16.5" customHeight="1">
      <c r="B165" s="142"/>
      <c r="C165" s="143" t="s">
        <v>507</v>
      </c>
      <c r="D165" s="143" t="s">
        <v>319</v>
      </c>
      <c r="E165" s="144" t="s">
        <v>18101</v>
      </c>
      <c r="F165" s="145" t="s">
        <v>18096</v>
      </c>
      <c r="G165" s="146" t="s">
        <v>467</v>
      </c>
      <c r="H165" s="147">
        <v>422</v>
      </c>
      <c r="I165" s="148"/>
      <c r="J165" s="149">
        <f t="shared" si="10"/>
        <v>0</v>
      </c>
      <c r="K165" s="150"/>
      <c r="L165" s="31"/>
      <c r="M165" s="151" t="s">
        <v>1</v>
      </c>
      <c r="N165" s="152" t="s">
        <v>42</v>
      </c>
      <c r="P165" s="153">
        <f t="shared" si="11"/>
        <v>0</v>
      </c>
      <c r="Q165" s="153">
        <v>0</v>
      </c>
      <c r="R165" s="153">
        <f t="shared" si="12"/>
        <v>0</v>
      </c>
      <c r="S165" s="153">
        <v>0</v>
      </c>
      <c r="T165" s="154">
        <f t="shared" si="13"/>
        <v>0</v>
      </c>
      <c r="AR165" s="155" t="s">
        <v>561</v>
      </c>
      <c r="AT165" s="155" t="s">
        <v>319</v>
      </c>
      <c r="AU165" s="155" t="s">
        <v>88</v>
      </c>
      <c r="AY165" s="16" t="s">
        <v>317</v>
      </c>
      <c r="BE165" s="156">
        <f t="shared" si="14"/>
        <v>0</v>
      </c>
      <c r="BF165" s="156">
        <f t="shared" si="15"/>
        <v>0</v>
      </c>
      <c r="BG165" s="156">
        <f t="shared" si="16"/>
        <v>0</v>
      </c>
      <c r="BH165" s="156">
        <f t="shared" si="17"/>
        <v>0</v>
      </c>
      <c r="BI165" s="156">
        <f t="shared" si="18"/>
        <v>0</v>
      </c>
      <c r="BJ165" s="16" t="s">
        <v>88</v>
      </c>
      <c r="BK165" s="156">
        <f t="shared" si="19"/>
        <v>0</v>
      </c>
      <c r="BL165" s="16" t="s">
        <v>561</v>
      </c>
      <c r="BM165" s="155" t="s">
        <v>18102</v>
      </c>
    </row>
    <row r="166" spans="2:65" s="1" customFormat="1" ht="16.5" customHeight="1">
      <c r="B166" s="142"/>
      <c r="C166" s="179" t="s">
        <v>703</v>
      </c>
      <c r="D166" s="179" t="s">
        <v>454</v>
      </c>
      <c r="E166" s="180" t="s">
        <v>18103</v>
      </c>
      <c r="F166" s="181" t="s">
        <v>18104</v>
      </c>
      <c r="G166" s="182" t="s">
        <v>467</v>
      </c>
      <c r="H166" s="183">
        <v>1</v>
      </c>
      <c r="I166" s="184"/>
      <c r="J166" s="185">
        <f t="shared" si="10"/>
        <v>0</v>
      </c>
      <c r="K166" s="186"/>
      <c r="L166" s="187"/>
      <c r="M166" s="188" t="s">
        <v>1</v>
      </c>
      <c r="N166" s="189" t="s">
        <v>42</v>
      </c>
      <c r="P166" s="153">
        <f t="shared" si="11"/>
        <v>0</v>
      </c>
      <c r="Q166" s="153">
        <v>0</v>
      </c>
      <c r="R166" s="153">
        <f t="shared" si="12"/>
        <v>0</v>
      </c>
      <c r="S166" s="153">
        <v>0</v>
      </c>
      <c r="T166" s="154">
        <f t="shared" si="13"/>
        <v>0</v>
      </c>
      <c r="AR166" s="155" t="s">
        <v>831</v>
      </c>
      <c r="AT166" s="155" t="s">
        <v>454</v>
      </c>
      <c r="AU166" s="155" t="s">
        <v>88</v>
      </c>
      <c r="AY166" s="16" t="s">
        <v>317</v>
      </c>
      <c r="BE166" s="156">
        <f t="shared" si="14"/>
        <v>0</v>
      </c>
      <c r="BF166" s="156">
        <f t="shared" si="15"/>
        <v>0</v>
      </c>
      <c r="BG166" s="156">
        <f t="shared" si="16"/>
        <v>0</v>
      </c>
      <c r="BH166" s="156">
        <f t="shared" si="17"/>
        <v>0</v>
      </c>
      <c r="BI166" s="156">
        <f t="shared" si="18"/>
        <v>0</v>
      </c>
      <c r="BJ166" s="16" t="s">
        <v>88</v>
      </c>
      <c r="BK166" s="156">
        <f t="shared" si="19"/>
        <v>0</v>
      </c>
      <c r="BL166" s="16" t="s">
        <v>561</v>
      </c>
      <c r="BM166" s="155" t="s">
        <v>18105</v>
      </c>
    </row>
    <row r="167" spans="2:65" s="1" customFormat="1" ht="16.5" customHeight="1">
      <c r="B167" s="142"/>
      <c r="C167" s="179" t="s">
        <v>647</v>
      </c>
      <c r="D167" s="179" t="s">
        <v>454</v>
      </c>
      <c r="E167" s="180" t="s">
        <v>18106</v>
      </c>
      <c r="F167" s="181" t="s">
        <v>18107</v>
      </c>
      <c r="G167" s="182" t="s">
        <v>467</v>
      </c>
      <c r="H167" s="183">
        <v>1</v>
      </c>
      <c r="I167" s="184"/>
      <c r="J167" s="185">
        <f t="shared" si="10"/>
        <v>0</v>
      </c>
      <c r="K167" s="186"/>
      <c r="L167" s="187"/>
      <c r="M167" s="188" t="s">
        <v>1</v>
      </c>
      <c r="N167" s="189" t="s">
        <v>42</v>
      </c>
      <c r="P167" s="153">
        <f t="shared" si="11"/>
        <v>0</v>
      </c>
      <c r="Q167" s="153">
        <v>0</v>
      </c>
      <c r="R167" s="153">
        <f t="shared" si="12"/>
        <v>0</v>
      </c>
      <c r="S167" s="153">
        <v>0</v>
      </c>
      <c r="T167" s="154">
        <f t="shared" si="13"/>
        <v>0</v>
      </c>
      <c r="AR167" s="155" t="s">
        <v>831</v>
      </c>
      <c r="AT167" s="155" t="s">
        <v>454</v>
      </c>
      <c r="AU167" s="155" t="s">
        <v>88</v>
      </c>
      <c r="AY167" s="16" t="s">
        <v>317</v>
      </c>
      <c r="BE167" s="156">
        <f t="shared" si="14"/>
        <v>0</v>
      </c>
      <c r="BF167" s="156">
        <f t="shared" si="15"/>
        <v>0</v>
      </c>
      <c r="BG167" s="156">
        <f t="shared" si="16"/>
        <v>0</v>
      </c>
      <c r="BH167" s="156">
        <f t="shared" si="17"/>
        <v>0</v>
      </c>
      <c r="BI167" s="156">
        <f t="shared" si="18"/>
        <v>0</v>
      </c>
      <c r="BJ167" s="16" t="s">
        <v>88</v>
      </c>
      <c r="BK167" s="156">
        <f t="shared" si="19"/>
        <v>0</v>
      </c>
      <c r="BL167" s="16" t="s">
        <v>561</v>
      </c>
      <c r="BM167" s="155" t="s">
        <v>18108</v>
      </c>
    </row>
    <row r="168" spans="2:65" s="1" customFormat="1" ht="16.5" customHeight="1">
      <c r="B168" s="142"/>
      <c r="C168" s="179" t="s">
        <v>712</v>
      </c>
      <c r="D168" s="179" t="s">
        <v>454</v>
      </c>
      <c r="E168" s="180" t="s">
        <v>18109</v>
      </c>
      <c r="F168" s="181" t="s">
        <v>18110</v>
      </c>
      <c r="G168" s="182" t="s">
        <v>467</v>
      </c>
      <c r="H168" s="183">
        <v>1</v>
      </c>
      <c r="I168" s="184"/>
      <c r="J168" s="185">
        <f t="shared" si="10"/>
        <v>0</v>
      </c>
      <c r="K168" s="186"/>
      <c r="L168" s="187"/>
      <c r="M168" s="188" t="s">
        <v>1</v>
      </c>
      <c r="N168" s="189" t="s">
        <v>42</v>
      </c>
      <c r="P168" s="153">
        <f t="shared" si="11"/>
        <v>0</v>
      </c>
      <c r="Q168" s="153">
        <v>0</v>
      </c>
      <c r="R168" s="153">
        <f t="shared" si="12"/>
        <v>0</v>
      </c>
      <c r="S168" s="153">
        <v>0</v>
      </c>
      <c r="T168" s="154">
        <f t="shared" si="13"/>
        <v>0</v>
      </c>
      <c r="AR168" s="155" t="s">
        <v>831</v>
      </c>
      <c r="AT168" s="155" t="s">
        <v>454</v>
      </c>
      <c r="AU168" s="155" t="s">
        <v>88</v>
      </c>
      <c r="AY168" s="16" t="s">
        <v>317</v>
      </c>
      <c r="BE168" s="156">
        <f t="shared" si="14"/>
        <v>0</v>
      </c>
      <c r="BF168" s="156">
        <f t="shared" si="15"/>
        <v>0</v>
      </c>
      <c r="BG168" s="156">
        <f t="shared" si="16"/>
        <v>0</v>
      </c>
      <c r="BH168" s="156">
        <f t="shared" si="17"/>
        <v>0</v>
      </c>
      <c r="BI168" s="156">
        <f t="shared" si="18"/>
        <v>0</v>
      </c>
      <c r="BJ168" s="16" t="s">
        <v>88</v>
      </c>
      <c r="BK168" s="156">
        <f t="shared" si="19"/>
        <v>0</v>
      </c>
      <c r="BL168" s="16" t="s">
        <v>561</v>
      </c>
      <c r="BM168" s="155" t="s">
        <v>18111</v>
      </c>
    </row>
    <row r="169" spans="2:65" s="1" customFormat="1" ht="16.5" customHeight="1">
      <c r="B169" s="142"/>
      <c r="C169" s="179" t="s">
        <v>1868</v>
      </c>
      <c r="D169" s="179" t="s">
        <v>454</v>
      </c>
      <c r="E169" s="180" t="s">
        <v>18112</v>
      </c>
      <c r="F169" s="181" t="s">
        <v>18113</v>
      </c>
      <c r="G169" s="182" t="s">
        <v>467</v>
      </c>
      <c r="H169" s="183">
        <v>1</v>
      </c>
      <c r="I169" s="184"/>
      <c r="J169" s="185">
        <f t="shared" si="10"/>
        <v>0</v>
      </c>
      <c r="K169" s="186"/>
      <c r="L169" s="187"/>
      <c r="M169" s="188" t="s">
        <v>1</v>
      </c>
      <c r="N169" s="189" t="s">
        <v>42</v>
      </c>
      <c r="P169" s="153">
        <f t="shared" si="11"/>
        <v>0</v>
      </c>
      <c r="Q169" s="153">
        <v>0</v>
      </c>
      <c r="R169" s="153">
        <f t="shared" si="12"/>
        <v>0</v>
      </c>
      <c r="S169" s="153">
        <v>0</v>
      </c>
      <c r="T169" s="154">
        <f t="shared" si="13"/>
        <v>0</v>
      </c>
      <c r="AR169" s="155" t="s">
        <v>831</v>
      </c>
      <c r="AT169" s="155" t="s">
        <v>454</v>
      </c>
      <c r="AU169" s="155" t="s">
        <v>88</v>
      </c>
      <c r="AY169" s="16" t="s">
        <v>317</v>
      </c>
      <c r="BE169" s="156">
        <f t="shared" si="14"/>
        <v>0</v>
      </c>
      <c r="BF169" s="156">
        <f t="shared" si="15"/>
        <v>0</v>
      </c>
      <c r="BG169" s="156">
        <f t="shared" si="16"/>
        <v>0</v>
      </c>
      <c r="BH169" s="156">
        <f t="shared" si="17"/>
        <v>0</v>
      </c>
      <c r="BI169" s="156">
        <f t="shared" si="18"/>
        <v>0</v>
      </c>
      <c r="BJ169" s="16" t="s">
        <v>88</v>
      </c>
      <c r="BK169" s="156">
        <f t="shared" si="19"/>
        <v>0</v>
      </c>
      <c r="BL169" s="16" t="s">
        <v>561</v>
      </c>
      <c r="BM169" s="155" t="s">
        <v>18114</v>
      </c>
    </row>
    <row r="170" spans="2:65" s="1" customFormat="1" ht="16.5" customHeight="1">
      <c r="B170" s="142"/>
      <c r="C170" s="179" t="s">
        <v>650</v>
      </c>
      <c r="D170" s="179" t="s">
        <v>454</v>
      </c>
      <c r="E170" s="180" t="s">
        <v>18115</v>
      </c>
      <c r="F170" s="181" t="s">
        <v>18116</v>
      </c>
      <c r="G170" s="182" t="s">
        <v>467</v>
      </c>
      <c r="H170" s="183">
        <v>1</v>
      </c>
      <c r="I170" s="184"/>
      <c r="J170" s="185">
        <f t="shared" si="10"/>
        <v>0</v>
      </c>
      <c r="K170" s="186"/>
      <c r="L170" s="187"/>
      <c r="M170" s="188" t="s">
        <v>1</v>
      </c>
      <c r="N170" s="189" t="s">
        <v>42</v>
      </c>
      <c r="P170" s="153">
        <f t="shared" si="11"/>
        <v>0</v>
      </c>
      <c r="Q170" s="153">
        <v>0</v>
      </c>
      <c r="R170" s="153">
        <f t="shared" si="12"/>
        <v>0</v>
      </c>
      <c r="S170" s="153">
        <v>0</v>
      </c>
      <c r="T170" s="154">
        <f t="shared" si="13"/>
        <v>0</v>
      </c>
      <c r="AR170" s="155" t="s">
        <v>831</v>
      </c>
      <c r="AT170" s="155" t="s">
        <v>454</v>
      </c>
      <c r="AU170" s="155" t="s">
        <v>88</v>
      </c>
      <c r="AY170" s="16" t="s">
        <v>317</v>
      </c>
      <c r="BE170" s="156">
        <f t="shared" si="14"/>
        <v>0</v>
      </c>
      <c r="BF170" s="156">
        <f t="shared" si="15"/>
        <v>0</v>
      </c>
      <c r="BG170" s="156">
        <f t="shared" si="16"/>
        <v>0</v>
      </c>
      <c r="BH170" s="156">
        <f t="shared" si="17"/>
        <v>0</v>
      </c>
      <c r="BI170" s="156">
        <f t="shared" si="18"/>
        <v>0</v>
      </c>
      <c r="BJ170" s="16" t="s">
        <v>88</v>
      </c>
      <c r="BK170" s="156">
        <f t="shared" si="19"/>
        <v>0</v>
      </c>
      <c r="BL170" s="16" t="s">
        <v>561</v>
      </c>
      <c r="BM170" s="155" t="s">
        <v>18117</v>
      </c>
    </row>
    <row r="171" spans="2:65" s="1" customFormat="1" ht="21.75" customHeight="1">
      <c r="B171" s="142"/>
      <c r="C171" s="143" t="s">
        <v>722</v>
      </c>
      <c r="D171" s="143" t="s">
        <v>319</v>
      </c>
      <c r="E171" s="144" t="s">
        <v>18118</v>
      </c>
      <c r="F171" s="145" t="s">
        <v>18119</v>
      </c>
      <c r="G171" s="146" t="s">
        <v>467</v>
      </c>
      <c r="H171" s="147">
        <v>5</v>
      </c>
      <c r="I171" s="148"/>
      <c r="J171" s="149">
        <f t="shared" si="10"/>
        <v>0</v>
      </c>
      <c r="K171" s="150"/>
      <c r="L171" s="31"/>
      <c r="M171" s="151" t="s">
        <v>1</v>
      </c>
      <c r="N171" s="152" t="s">
        <v>42</v>
      </c>
      <c r="P171" s="153">
        <f t="shared" si="11"/>
        <v>0</v>
      </c>
      <c r="Q171" s="153">
        <v>0</v>
      </c>
      <c r="R171" s="153">
        <f t="shared" si="12"/>
        <v>0</v>
      </c>
      <c r="S171" s="153">
        <v>0</v>
      </c>
      <c r="T171" s="154">
        <f t="shared" si="13"/>
        <v>0</v>
      </c>
      <c r="AR171" s="155" t="s">
        <v>561</v>
      </c>
      <c r="AT171" s="155" t="s">
        <v>319</v>
      </c>
      <c r="AU171" s="155" t="s">
        <v>88</v>
      </c>
      <c r="AY171" s="16" t="s">
        <v>317</v>
      </c>
      <c r="BE171" s="156">
        <f t="shared" si="14"/>
        <v>0</v>
      </c>
      <c r="BF171" s="156">
        <f t="shared" si="15"/>
        <v>0</v>
      </c>
      <c r="BG171" s="156">
        <f t="shared" si="16"/>
        <v>0</v>
      </c>
      <c r="BH171" s="156">
        <f t="shared" si="17"/>
        <v>0</v>
      </c>
      <c r="BI171" s="156">
        <f t="shared" si="18"/>
        <v>0</v>
      </c>
      <c r="BJ171" s="16" t="s">
        <v>88</v>
      </c>
      <c r="BK171" s="156">
        <f t="shared" si="19"/>
        <v>0</v>
      </c>
      <c r="BL171" s="16" t="s">
        <v>561</v>
      </c>
      <c r="BM171" s="155" t="s">
        <v>18120</v>
      </c>
    </row>
    <row r="172" spans="2:65" s="1" customFormat="1" ht="21.75" customHeight="1">
      <c r="B172" s="142"/>
      <c r="C172" s="179" t="s">
        <v>1872</v>
      </c>
      <c r="D172" s="179" t="s">
        <v>454</v>
      </c>
      <c r="E172" s="180" t="s">
        <v>18121</v>
      </c>
      <c r="F172" s="181" t="s">
        <v>18122</v>
      </c>
      <c r="G172" s="182" t="s">
        <v>467</v>
      </c>
      <c r="H172" s="183">
        <v>424</v>
      </c>
      <c r="I172" s="184"/>
      <c r="J172" s="185">
        <f t="shared" si="10"/>
        <v>0</v>
      </c>
      <c r="K172" s="186"/>
      <c r="L172" s="187"/>
      <c r="M172" s="188" t="s">
        <v>1</v>
      </c>
      <c r="N172" s="189" t="s">
        <v>42</v>
      </c>
      <c r="P172" s="153">
        <f t="shared" si="11"/>
        <v>0</v>
      </c>
      <c r="Q172" s="153">
        <v>0</v>
      </c>
      <c r="R172" s="153">
        <f t="shared" si="12"/>
        <v>0</v>
      </c>
      <c r="S172" s="153">
        <v>0</v>
      </c>
      <c r="T172" s="154">
        <f t="shared" si="13"/>
        <v>0</v>
      </c>
      <c r="AR172" s="155" t="s">
        <v>831</v>
      </c>
      <c r="AT172" s="155" t="s">
        <v>454</v>
      </c>
      <c r="AU172" s="155" t="s">
        <v>88</v>
      </c>
      <c r="AY172" s="16" t="s">
        <v>317</v>
      </c>
      <c r="BE172" s="156">
        <f t="shared" si="14"/>
        <v>0</v>
      </c>
      <c r="BF172" s="156">
        <f t="shared" si="15"/>
        <v>0</v>
      </c>
      <c r="BG172" s="156">
        <f t="shared" si="16"/>
        <v>0</v>
      </c>
      <c r="BH172" s="156">
        <f t="shared" si="17"/>
        <v>0</v>
      </c>
      <c r="BI172" s="156">
        <f t="shared" si="18"/>
        <v>0</v>
      </c>
      <c r="BJ172" s="16" t="s">
        <v>88</v>
      </c>
      <c r="BK172" s="156">
        <f t="shared" si="19"/>
        <v>0</v>
      </c>
      <c r="BL172" s="16" t="s">
        <v>561</v>
      </c>
      <c r="BM172" s="155" t="s">
        <v>18123</v>
      </c>
    </row>
    <row r="173" spans="2:65" s="1" customFormat="1" ht="21.75" customHeight="1">
      <c r="B173" s="142"/>
      <c r="C173" s="143" t="s">
        <v>1876</v>
      </c>
      <c r="D173" s="143" t="s">
        <v>319</v>
      </c>
      <c r="E173" s="144" t="s">
        <v>18124</v>
      </c>
      <c r="F173" s="145" t="s">
        <v>18122</v>
      </c>
      <c r="G173" s="146" t="s">
        <v>467</v>
      </c>
      <c r="H173" s="147">
        <v>424</v>
      </c>
      <c r="I173" s="148"/>
      <c r="J173" s="149">
        <f t="shared" si="10"/>
        <v>0</v>
      </c>
      <c r="K173" s="150"/>
      <c r="L173" s="31"/>
      <c r="M173" s="151" t="s">
        <v>1</v>
      </c>
      <c r="N173" s="152" t="s">
        <v>42</v>
      </c>
      <c r="P173" s="153">
        <f t="shared" si="11"/>
        <v>0</v>
      </c>
      <c r="Q173" s="153">
        <v>0</v>
      </c>
      <c r="R173" s="153">
        <f t="shared" si="12"/>
        <v>0</v>
      </c>
      <c r="S173" s="153">
        <v>0</v>
      </c>
      <c r="T173" s="154">
        <f t="shared" si="13"/>
        <v>0</v>
      </c>
      <c r="AR173" s="155" t="s">
        <v>561</v>
      </c>
      <c r="AT173" s="155" t="s">
        <v>319</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561</v>
      </c>
      <c r="BM173" s="155" t="s">
        <v>18125</v>
      </c>
    </row>
    <row r="174" spans="2:65" s="1" customFormat="1" ht="16.5" customHeight="1">
      <c r="B174" s="142"/>
      <c r="C174" s="179" t="s">
        <v>1882</v>
      </c>
      <c r="D174" s="179" t="s">
        <v>454</v>
      </c>
      <c r="E174" s="180" t="s">
        <v>18126</v>
      </c>
      <c r="F174" s="181" t="s">
        <v>18127</v>
      </c>
      <c r="G174" s="182" t="s">
        <v>467</v>
      </c>
      <c r="H174" s="183">
        <v>374</v>
      </c>
      <c r="I174" s="184"/>
      <c r="J174" s="185">
        <f t="shared" si="10"/>
        <v>0</v>
      </c>
      <c r="K174" s="186"/>
      <c r="L174" s="187"/>
      <c r="M174" s="188" t="s">
        <v>1</v>
      </c>
      <c r="N174" s="189" t="s">
        <v>42</v>
      </c>
      <c r="P174" s="153">
        <f t="shared" si="11"/>
        <v>0</v>
      </c>
      <c r="Q174" s="153">
        <v>0</v>
      </c>
      <c r="R174" s="153">
        <f t="shared" si="12"/>
        <v>0</v>
      </c>
      <c r="S174" s="153">
        <v>0</v>
      </c>
      <c r="T174" s="154">
        <f t="shared" si="13"/>
        <v>0</v>
      </c>
      <c r="AR174" s="155" t="s">
        <v>831</v>
      </c>
      <c r="AT174" s="155" t="s">
        <v>454</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561</v>
      </c>
      <c r="BM174" s="155" t="s">
        <v>18128</v>
      </c>
    </row>
    <row r="175" spans="2:65" s="1" customFormat="1" ht="16.5" customHeight="1">
      <c r="B175" s="142"/>
      <c r="C175" s="143" t="s">
        <v>1886</v>
      </c>
      <c r="D175" s="143" t="s">
        <v>319</v>
      </c>
      <c r="E175" s="144" t="s">
        <v>18129</v>
      </c>
      <c r="F175" s="145" t="s">
        <v>18127</v>
      </c>
      <c r="G175" s="146" t="s">
        <v>467</v>
      </c>
      <c r="H175" s="147">
        <v>374</v>
      </c>
      <c r="I175" s="148"/>
      <c r="J175" s="149">
        <f t="shared" si="10"/>
        <v>0</v>
      </c>
      <c r="K175" s="150"/>
      <c r="L175" s="31"/>
      <c r="M175" s="151" t="s">
        <v>1</v>
      </c>
      <c r="N175" s="152" t="s">
        <v>42</v>
      </c>
      <c r="P175" s="153">
        <f t="shared" si="11"/>
        <v>0</v>
      </c>
      <c r="Q175" s="153">
        <v>0</v>
      </c>
      <c r="R175" s="153">
        <f t="shared" si="12"/>
        <v>0</v>
      </c>
      <c r="S175" s="153">
        <v>0</v>
      </c>
      <c r="T175" s="154">
        <f t="shared" si="13"/>
        <v>0</v>
      </c>
      <c r="AR175" s="155" t="s">
        <v>561</v>
      </c>
      <c r="AT175" s="155" t="s">
        <v>319</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561</v>
      </c>
      <c r="BM175" s="155" t="s">
        <v>18130</v>
      </c>
    </row>
    <row r="176" spans="2:65" s="1" customFormat="1" ht="24.15" customHeight="1">
      <c r="B176" s="142"/>
      <c r="C176" s="179" t="s">
        <v>655</v>
      </c>
      <c r="D176" s="179" t="s">
        <v>454</v>
      </c>
      <c r="E176" s="180" t="s">
        <v>18131</v>
      </c>
      <c r="F176" s="181" t="s">
        <v>18132</v>
      </c>
      <c r="G176" s="182" t="s">
        <v>467</v>
      </c>
      <c r="H176" s="183">
        <v>1</v>
      </c>
      <c r="I176" s="184"/>
      <c r="J176" s="185">
        <f t="shared" si="10"/>
        <v>0</v>
      </c>
      <c r="K176" s="186"/>
      <c r="L176" s="187"/>
      <c r="M176" s="188" t="s">
        <v>1</v>
      </c>
      <c r="N176" s="189" t="s">
        <v>42</v>
      </c>
      <c r="P176" s="153">
        <f t="shared" si="11"/>
        <v>0</v>
      </c>
      <c r="Q176" s="153">
        <v>0</v>
      </c>
      <c r="R176" s="153">
        <f t="shared" si="12"/>
        <v>0</v>
      </c>
      <c r="S176" s="153">
        <v>0</v>
      </c>
      <c r="T176" s="154">
        <f t="shared" si="13"/>
        <v>0</v>
      </c>
      <c r="AR176" s="155" t="s">
        <v>831</v>
      </c>
      <c r="AT176" s="155" t="s">
        <v>454</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561</v>
      </c>
      <c r="BM176" s="155" t="s">
        <v>18133</v>
      </c>
    </row>
    <row r="177" spans="2:65" s="1" customFormat="1" ht="24.15" customHeight="1">
      <c r="B177" s="142"/>
      <c r="C177" s="143" t="s">
        <v>729</v>
      </c>
      <c r="D177" s="143" t="s">
        <v>319</v>
      </c>
      <c r="E177" s="144" t="s">
        <v>18134</v>
      </c>
      <c r="F177" s="145" t="s">
        <v>18132</v>
      </c>
      <c r="G177" s="146" t="s">
        <v>467</v>
      </c>
      <c r="H177" s="147">
        <v>1</v>
      </c>
      <c r="I177" s="148"/>
      <c r="J177" s="149">
        <f t="shared" si="10"/>
        <v>0</v>
      </c>
      <c r="K177" s="150"/>
      <c r="L177" s="31"/>
      <c r="M177" s="151" t="s">
        <v>1</v>
      </c>
      <c r="N177" s="152" t="s">
        <v>42</v>
      </c>
      <c r="P177" s="153">
        <f t="shared" si="11"/>
        <v>0</v>
      </c>
      <c r="Q177" s="153">
        <v>0</v>
      </c>
      <c r="R177" s="153">
        <f t="shared" si="12"/>
        <v>0</v>
      </c>
      <c r="S177" s="153">
        <v>0</v>
      </c>
      <c r="T177" s="154">
        <f t="shared" si="13"/>
        <v>0</v>
      </c>
      <c r="AR177" s="155" t="s">
        <v>561</v>
      </c>
      <c r="AT177" s="155" t="s">
        <v>319</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561</v>
      </c>
      <c r="BM177" s="155" t="s">
        <v>18135</v>
      </c>
    </row>
    <row r="178" spans="2:65" s="1" customFormat="1" ht="24.15" customHeight="1">
      <c r="B178" s="142"/>
      <c r="C178" s="179" t="s">
        <v>662</v>
      </c>
      <c r="D178" s="179" t="s">
        <v>454</v>
      </c>
      <c r="E178" s="180" t="s">
        <v>18136</v>
      </c>
      <c r="F178" s="181" t="s">
        <v>18137</v>
      </c>
      <c r="G178" s="182" t="s">
        <v>467</v>
      </c>
      <c r="H178" s="183">
        <v>1</v>
      </c>
      <c r="I178" s="184"/>
      <c r="J178" s="185">
        <f t="shared" si="10"/>
        <v>0</v>
      </c>
      <c r="K178" s="186"/>
      <c r="L178" s="187"/>
      <c r="M178" s="188" t="s">
        <v>1</v>
      </c>
      <c r="N178" s="189" t="s">
        <v>42</v>
      </c>
      <c r="P178" s="153">
        <f t="shared" si="11"/>
        <v>0</v>
      </c>
      <c r="Q178" s="153">
        <v>0</v>
      </c>
      <c r="R178" s="153">
        <f t="shared" si="12"/>
        <v>0</v>
      </c>
      <c r="S178" s="153">
        <v>0</v>
      </c>
      <c r="T178" s="154">
        <f t="shared" si="13"/>
        <v>0</v>
      </c>
      <c r="AR178" s="155" t="s">
        <v>831</v>
      </c>
      <c r="AT178" s="155" t="s">
        <v>454</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561</v>
      </c>
      <c r="BM178" s="155" t="s">
        <v>18138</v>
      </c>
    </row>
    <row r="179" spans="2:65" s="1" customFormat="1" ht="24.15" customHeight="1">
      <c r="B179" s="142"/>
      <c r="C179" s="143" t="s">
        <v>736</v>
      </c>
      <c r="D179" s="143" t="s">
        <v>319</v>
      </c>
      <c r="E179" s="144" t="s">
        <v>18139</v>
      </c>
      <c r="F179" s="145" t="s">
        <v>18137</v>
      </c>
      <c r="G179" s="146" t="s">
        <v>467</v>
      </c>
      <c r="H179" s="147">
        <v>1</v>
      </c>
      <c r="I179" s="148"/>
      <c r="J179" s="149">
        <f t="shared" si="10"/>
        <v>0</v>
      </c>
      <c r="K179" s="150"/>
      <c r="L179" s="31"/>
      <c r="M179" s="151" t="s">
        <v>1</v>
      </c>
      <c r="N179" s="152" t="s">
        <v>42</v>
      </c>
      <c r="P179" s="153">
        <f t="shared" si="11"/>
        <v>0</v>
      </c>
      <c r="Q179" s="153">
        <v>0</v>
      </c>
      <c r="R179" s="153">
        <f t="shared" si="12"/>
        <v>0</v>
      </c>
      <c r="S179" s="153">
        <v>0</v>
      </c>
      <c r="T179" s="154">
        <f t="shared" si="13"/>
        <v>0</v>
      </c>
      <c r="AR179" s="155" t="s">
        <v>561</v>
      </c>
      <c r="AT179" s="155" t="s">
        <v>319</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561</v>
      </c>
      <c r="BM179" s="155" t="s">
        <v>18140</v>
      </c>
    </row>
    <row r="180" spans="2:65" s="1" customFormat="1" ht="37.75" customHeight="1">
      <c r="B180" s="142"/>
      <c r="C180" s="179" t="s">
        <v>665</v>
      </c>
      <c r="D180" s="179" t="s">
        <v>454</v>
      </c>
      <c r="E180" s="180" t="s">
        <v>18141</v>
      </c>
      <c r="F180" s="181" t="s">
        <v>18142</v>
      </c>
      <c r="G180" s="182" t="s">
        <v>467</v>
      </c>
      <c r="H180" s="183">
        <v>12</v>
      </c>
      <c r="I180" s="184"/>
      <c r="J180" s="185">
        <f t="shared" si="10"/>
        <v>0</v>
      </c>
      <c r="K180" s="186"/>
      <c r="L180" s="187"/>
      <c r="M180" s="188" t="s">
        <v>1</v>
      </c>
      <c r="N180" s="189" t="s">
        <v>42</v>
      </c>
      <c r="P180" s="153">
        <f t="shared" si="11"/>
        <v>0</v>
      </c>
      <c r="Q180" s="153">
        <v>0</v>
      </c>
      <c r="R180" s="153">
        <f t="shared" si="12"/>
        <v>0</v>
      </c>
      <c r="S180" s="153">
        <v>0</v>
      </c>
      <c r="T180" s="154">
        <f t="shared" si="13"/>
        <v>0</v>
      </c>
      <c r="AR180" s="155" t="s">
        <v>831</v>
      </c>
      <c r="AT180" s="155" t="s">
        <v>454</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561</v>
      </c>
      <c r="BM180" s="155" t="s">
        <v>18143</v>
      </c>
    </row>
    <row r="181" spans="2:65" s="1" customFormat="1" ht="37.75" customHeight="1">
      <c r="B181" s="142"/>
      <c r="C181" s="143" t="s">
        <v>743</v>
      </c>
      <c r="D181" s="143" t="s">
        <v>319</v>
      </c>
      <c r="E181" s="144" t="s">
        <v>18144</v>
      </c>
      <c r="F181" s="145" t="s">
        <v>18142</v>
      </c>
      <c r="G181" s="146" t="s">
        <v>467</v>
      </c>
      <c r="H181" s="147">
        <v>7</v>
      </c>
      <c r="I181" s="148"/>
      <c r="J181" s="149">
        <f t="shared" si="10"/>
        <v>0</v>
      </c>
      <c r="K181" s="150"/>
      <c r="L181" s="31"/>
      <c r="M181" s="151" t="s">
        <v>1</v>
      </c>
      <c r="N181" s="152" t="s">
        <v>42</v>
      </c>
      <c r="P181" s="153">
        <f t="shared" si="11"/>
        <v>0</v>
      </c>
      <c r="Q181" s="153">
        <v>0</v>
      </c>
      <c r="R181" s="153">
        <f t="shared" si="12"/>
        <v>0</v>
      </c>
      <c r="S181" s="153">
        <v>0</v>
      </c>
      <c r="T181" s="154">
        <f t="shared" si="13"/>
        <v>0</v>
      </c>
      <c r="AR181" s="155" t="s">
        <v>561</v>
      </c>
      <c r="AT181" s="155" t="s">
        <v>319</v>
      </c>
      <c r="AU181" s="155" t="s">
        <v>88</v>
      </c>
      <c r="AY181" s="16" t="s">
        <v>317</v>
      </c>
      <c r="BE181" s="156">
        <f t="shared" si="14"/>
        <v>0</v>
      </c>
      <c r="BF181" s="156">
        <f t="shared" si="15"/>
        <v>0</v>
      </c>
      <c r="BG181" s="156">
        <f t="shared" si="16"/>
        <v>0</v>
      </c>
      <c r="BH181" s="156">
        <f t="shared" si="17"/>
        <v>0</v>
      </c>
      <c r="BI181" s="156">
        <f t="shared" si="18"/>
        <v>0</v>
      </c>
      <c r="BJ181" s="16" t="s">
        <v>88</v>
      </c>
      <c r="BK181" s="156">
        <f t="shared" si="19"/>
        <v>0</v>
      </c>
      <c r="BL181" s="16" t="s">
        <v>561</v>
      </c>
      <c r="BM181" s="155" t="s">
        <v>18145</v>
      </c>
    </row>
    <row r="182" spans="2:65" s="1" customFormat="1" ht="24.15" customHeight="1">
      <c r="B182" s="142"/>
      <c r="C182" s="143" t="s">
        <v>616</v>
      </c>
      <c r="D182" s="143" t="s">
        <v>319</v>
      </c>
      <c r="E182" s="144" t="s">
        <v>9259</v>
      </c>
      <c r="F182" s="145" t="s">
        <v>17788</v>
      </c>
      <c r="G182" s="146" t="s">
        <v>467</v>
      </c>
      <c r="H182" s="147">
        <v>160</v>
      </c>
      <c r="I182" s="148"/>
      <c r="J182" s="149">
        <f t="shared" si="10"/>
        <v>0</v>
      </c>
      <c r="K182" s="150"/>
      <c r="L182" s="31"/>
      <c r="M182" s="151" t="s">
        <v>1</v>
      </c>
      <c r="N182" s="152" t="s">
        <v>42</v>
      </c>
      <c r="P182" s="153">
        <f t="shared" si="11"/>
        <v>0</v>
      </c>
      <c r="Q182" s="153">
        <v>0</v>
      </c>
      <c r="R182" s="153">
        <f t="shared" si="12"/>
        <v>0</v>
      </c>
      <c r="S182" s="153">
        <v>0</v>
      </c>
      <c r="T182" s="154">
        <f t="shared" si="13"/>
        <v>0</v>
      </c>
      <c r="AR182" s="155" t="s">
        <v>561</v>
      </c>
      <c r="AT182" s="155" t="s">
        <v>319</v>
      </c>
      <c r="AU182" s="155" t="s">
        <v>88</v>
      </c>
      <c r="AY182" s="16" t="s">
        <v>317</v>
      </c>
      <c r="BE182" s="156">
        <f t="shared" si="14"/>
        <v>0</v>
      </c>
      <c r="BF182" s="156">
        <f t="shared" si="15"/>
        <v>0</v>
      </c>
      <c r="BG182" s="156">
        <f t="shared" si="16"/>
        <v>0</v>
      </c>
      <c r="BH182" s="156">
        <f t="shared" si="17"/>
        <v>0</v>
      </c>
      <c r="BI182" s="156">
        <f t="shared" si="18"/>
        <v>0</v>
      </c>
      <c r="BJ182" s="16" t="s">
        <v>88</v>
      </c>
      <c r="BK182" s="156">
        <f t="shared" si="19"/>
        <v>0</v>
      </c>
      <c r="BL182" s="16" t="s">
        <v>561</v>
      </c>
      <c r="BM182" s="155" t="s">
        <v>18146</v>
      </c>
    </row>
    <row r="183" spans="2:65" s="1" customFormat="1" ht="16.5" customHeight="1">
      <c r="B183" s="142"/>
      <c r="C183" s="179" t="s">
        <v>620</v>
      </c>
      <c r="D183" s="179" t="s">
        <v>454</v>
      </c>
      <c r="E183" s="180" t="s">
        <v>9262</v>
      </c>
      <c r="F183" s="181" t="s">
        <v>9263</v>
      </c>
      <c r="G183" s="182" t="s">
        <v>467</v>
      </c>
      <c r="H183" s="183">
        <v>160</v>
      </c>
      <c r="I183" s="184"/>
      <c r="J183" s="185">
        <f t="shared" si="10"/>
        <v>0</v>
      </c>
      <c r="K183" s="186"/>
      <c r="L183" s="187"/>
      <c r="M183" s="188" t="s">
        <v>1</v>
      </c>
      <c r="N183" s="189" t="s">
        <v>42</v>
      </c>
      <c r="P183" s="153">
        <f t="shared" si="11"/>
        <v>0</v>
      </c>
      <c r="Q183" s="153">
        <v>3.0000000000000001E-5</v>
      </c>
      <c r="R183" s="153">
        <f t="shared" si="12"/>
        <v>4.8000000000000004E-3</v>
      </c>
      <c r="S183" s="153">
        <v>0</v>
      </c>
      <c r="T183" s="154">
        <f t="shared" si="13"/>
        <v>0</v>
      </c>
      <c r="AR183" s="155" t="s">
        <v>768</v>
      </c>
      <c r="AT183" s="155" t="s">
        <v>454</v>
      </c>
      <c r="AU183" s="155" t="s">
        <v>88</v>
      </c>
      <c r="AY183" s="16" t="s">
        <v>317</v>
      </c>
      <c r="BE183" s="156">
        <f t="shared" si="14"/>
        <v>0</v>
      </c>
      <c r="BF183" s="156">
        <f t="shared" si="15"/>
        <v>0</v>
      </c>
      <c r="BG183" s="156">
        <f t="shared" si="16"/>
        <v>0</v>
      </c>
      <c r="BH183" s="156">
        <f t="shared" si="17"/>
        <v>0</v>
      </c>
      <c r="BI183" s="156">
        <f t="shared" si="18"/>
        <v>0</v>
      </c>
      <c r="BJ183" s="16" t="s">
        <v>88</v>
      </c>
      <c r="BK183" s="156">
        <f t="shared" si="19"/>
        <v>0</v>
      </c>
      <c r="BL183" s="16" t="s">
        <v>768</v>
      </c>
      <c r="BM183" s="155" t="s">
        <v>18147</v>
      </c>
    </row>
    <row r="184" spans="2:65" s="1" customFormat="1" ht="24.15" customHeight="1">
      <c r="B184" s="142"/>
      <c r="C184" s="143" t="s">
        <v>670</v>
      </c>
      <c r="D184" s="143" t="s">
        <v>319</v>
      </c>
      <c r="E184" s="144" t="s">
        <v>9700</v>
      </c>
      <c r="F184" s="145" t="s">
        <v>9701</v>
      </c>
      <c r="G184" s="146" t="s">
        <v>467</v>
      </c>
      <c r="H184" s="147">
        <v>4</v>
      </c>
      <c r="I184" s="148"/>
      <c r="J184" s="149">
        <f t="shared" si="10"/>
        <v>0</v>
      </c>
      <c r="K184" s="150"/>
      <c r="L184" s="31"/>
      <c r="M184" s="151" t="s">
        <v>1</v>
      </c>
      <c r="N184" s="152" t="s">
        <v>42</v>
      </c>
      <c r="P184" s="153">
        <f t="shared" si="11"/>
        <v>0</v>
      </c>
      <c r="Q184" s="153">
        <v>0</v>
      </c>
      <c r="R184" s="153">
        <f t="shared" si="12"/>
        <v>0</v>
      </c>
      <c r="S184" s="153">
        <v>0</v>
      </c>
      <c r="T184" s="154">
        <f t="shared" si="13"/>
        <v>0</v>
      </c>
      <c r="AR184" s="155" t="s">
        <v>561</v>
      </c>
      <c r="AT184" s="155" t="s">
        <v>319</v>
      </c>
      <c r="AU184" s="155" t="s">
        <v>88</v>
      </c>
      <c r="AY184" s="16" t="s">
        <v>317</v>
      </c>
      <c r="BE184" s="156">
        <f t="shared" si="14"/>
        <v>0</v>
      </c>
      <c r="BF184" s="156">
        <f t="shared" si="15"/>
        <v>0</v>
      </c>
      <c r="BG184" s="156">
        <f t="shared" si="16"/>
        <v>0</v>
      </c>
      <c r="BH184" s="156">
        <f t="shared" si="17"/>
        <v>0</v>
      </c>
      <c r="BI184" s="156">
        <f t="shared" si="18"/>
        <v>0</v>
      </c>
      <c r="BJ184" s="16" t="s">
        <v>88</v>
      </c>
      <c r="BK184" s="156">
        <f t="shared" si="19"/>
        <v>0</v>
      </c>
      <c r="BL184" s="16" t="s">
        <v>561</v>
      </c>
      <c r="BM184" s="155" t="s">
        <v>18148</v>
      </c>
    </row>
    <row r="185" spans="2:65" s="1" customFormat="1" ht="16.5" customHeight="1">
      <c r="B185" s="142"/>
      <c r="C185" s="179" t="s">
        <v>834</v>
      </c>
      <c r="D185" s="179" t="s">
        <v>454</v>
      </c>
      <c r="E185" s="180" t="s">
        <v>18149</v>
      </c>
      <c r="F185" s="181" t="s">
        <v>18150</v>
      </c>
      <c r="G185" s="182" t="s">
        <v>467</v>
      </c>
      <c r="H185" s="183">
        <v>4</v>
      </c>
      <c r="I185" s="184"/>
      <c r="J185" s="185">
        <f t="shared" si="10"/>
        <v>0</v>
      </c>
      <c r="K185" s="186"/>
      <c r="L185" s="187"/>
      <c r="M185" s="188" t="s">
        <v>1</v>
      </c>
      <c r="N185" s="189" t="s">
        <v>42</v>
      </c>
      <c r="P185" s="153">
        <f t="shared" si="11"/>
        <v>0</v>
      </c>
      <c r="Q185" s="153">
        <v>3.0000000000000001E-5</v>
      </c>
      <c r="R185" s="153">
        <f t="shared" si="12"/>
        <v>1.2E-4</v>
      </c>
      <c r="S185" s="153">
        <v>0</v>
      </c>
      <c r="T185" s="154">
        <f t="shared" si="13"/>
        <v>0</v>
      </c>
      <c r="AR185" s="155" t="s">
        <v>768</v>
      </c>
      <c r="AT185" s="155" t="s">
        <v>454</v>
      </c>
      <c r="AU185" s="155" t="s">
        <v>88</v>
      </c>
      <c r="AY185" s="16" t="s">
        <v>317</v>
      </c>
      <c r="BE185" s="156">
        <f t="shared" si="14"/>
        <v>0</v>
      </c>
      <c r="BF185" s="156">
        <f t="shared" si="15"/>
        <v>0</v>
      </c>
      <c r="BG185" s="156">
        <f t="shared" si="16"/>
        <v>0</v>
      </c>
      <c r="BH185" s="156">
        <f t="shared" si="17"/>
        <v>0</v>
      </c>
      <c r="BI185" s="156">
        <f t="shared" si="18"/>
        <v>0</v>
      </c>
      <c r="BJ185" s="16" t="s">
        <v>88</v>
      </c>
      <c r="BK185" s="156">
        <f t="shared" si="19"/>
        <v>0</v>
      </c>
      <c r="BL185" s="16" t="s">
        <v>768</v>
      </c>
      <c r="BM185" s="155" t="s">
        <v>18151</v>
      </c>
    </row>
    <row r="186" spans="2:65" s="1" customFormat="1" ht="16.5" customHeight="1">
      <c r="B186" s="142"/>
      <c r="C186" s="143" t="s">
        <v>673</v>
      </c>
      <c r="D186" s="143" t="s">
        <v>319</v>
      </c>
      <c r="E186" s="144" t="s">
        <v>18152</v>
      </c>
      <c r="F186" s="145" t="s">
        <v>18153</v>
      </c>
      <c r="G186" s="146" t="s">
        <v>467</v>
      </c>
      <c r="H186" s="147">
        <v>76</v>
      </c>
      <c r="I186" s="148"/>
      <c r="J186" s="149">
        <f t="shared" si="10"/>
        <v>0</v>
      </c>
      <c r="K186" s="150"/>
      <c r="L186" s="31"/>
      <c r="M186" s="151" t="s">
        <v>1</v>
      </c>
      <c r="N186" s="152" t="s">
        <v>42</v>
      </c>
      <c r="P186" s="153">
        <f t="shared" si="11"/>
        <v>0</v>
      </c>
      <c r="Q186" s="153">
        <v>0</v>
      </c>
      <c r="R186" s="153">
        <f t="shared" si="12"/>
        <v>0</v>
      </c>
      <c r="S186" s="153">
        <v>0</v>
      </c>
      <c r="T186" s="154">
        <f t="shared" si="13"/>
        <v>0</v>
      </c>
      <c r="AR186" s="155" t="s">
        <v>561</v>
      </c>
      <c r="AT186" s="155" t="s">
        <v>319</v>
      </c>
      <c r="AU186" s="155" t="s">
        <v>88</v>
      </c>
      <c r="AY186" s="16" t="s">
        <v>317</v>
      </c>
      <c r="BE186" s="156">
        <f t="shared" si="14"/>
        <v>0</v>
      </c>
      <c r="BF186" s="156">
        <f t="shared" si="15"/>
        <v>0</v>
      </c>
      <c r="BG186" s="156">
        <f t="shared" si="16"/>
        <v>0</v>
      </c>
      <c r="BH186" s="156">
        <f t="shared" si="17"/>
        <v>0</v>
      </c>
      <c r="BI186" s="156">
        <f t="shared" si="18"/>
        <v>0</v>
      </c>
      <c r="BJ186" s="16" t="s">
        <v>88</v>
      </c>
      <c r="BK186" s="156">
        <f t="shared" si="19"/>
        <v>0</v>
      </c>
      <c r="BL186" s="16" t="s">
        <v>561</v>
      </c>
      <c r="BM186" s="155" t="s">
        <v>18154</v>
      </c>
    </row>
    <row r="187" spans="2:65" s="1" customFormat="1" ht="16.5" customHeight="1">
      <c r="B187" s="142"/>
      <c r="C187" s="179" t="s">
        <v>1417</v>
      </c>
      <c r="D187" s="179" t="s">
        <v>454</v>
      </c>
      <c r="E187" s="180" t="s">
        <v>18155</v>
      </c>
      <c r="F187" s="181" t="s">
        <v>18153</v>
      </c>
      <c r="G187" s="182" t="s">
        <v>467</v>
      </c>
      <c r="H187" s="183">
        <v>76</v>
      </c>
      <c r="I187" s="184"/>
      <c r="J187" s="185">
        <f t="shared" si="10"/>
        <v>0</v>
      </c>
      <c r="K187" s="186"/>
      <c r="L187" s="187"/>
      <c r="M187" s="188" t="s">
        <v>1</v>
      </c>
      <c r="N187" s="189" t="s">
        <v>42</v>
      </c>
      <c r="P187" s="153">
        <f t="shared" si="11"/>
        <v>0</v>
      </c>
      <c r="Q187" s="153">
        <v>3.0000000000000001E-5</v>
      </c>
      <c r="R187" s="153">
        <f t="shared" si="12"/>
        <v>2.2799999999999999E-3</v>
      </c>
      <c r="S187" s="153">
        <v>0</v>
      </c>
      <c r="T187" s="154">
        <f t="shared" si="13"/>
        <v>0</v>
      </c>
      <c r="AR187" s="155" t="s">
        <v>768</v>
      </c>
      <c r="AT187" s="155" t="s">
        <v>454</v>
      </c>
      <c r="AU187" s="155" t="s">
        <v>88</v>
      </c>
      <c r="AY187" s="16" t="s">
        <v>317</v>
      </c>
      <c r="BE187" s="156">
        <f t="shared" si="14"/>
        <v>0</v>
      </c>
      <c r="BF187" s="156">
        <f t="shared" si="15"/>
        <v>0</v>
      </c>
      <c r="BG187" s="156">
        <f t="shared" si="16"/>
        <v>0</v>
      </c>
      <c r="BH187" s="156">
        <f t="shared" si="17"/>
        <v>0</v>
      </c>
      <c r="BI187" s="156">
        <f t="shared" si="18"/>
        <v>0</v>
      </c>
      <c r="BJ187" s="16" t="s">
        <v>88</v>
      </c>
      <c r="BK187" s="156">
        <f t="shared" si="19"/>
        <v>0</v>
      </c>
      <c r="BL187" s="16" t="s">
        <v>768</v>
      </c>
      <c r="BM187" s="155" t="s">
        <v>18156</v>
      </c>
    </row>
    <row r="188" spans="2:65" s="1" customFormat="1" ht="24.15" customHeight="1">
      <c r="B188" s="142"/>
      <c r="C188" s="143" t="s">
        <v>675</v>
      </c>
      <c r="D188" s="143" t="s">
        <v>319</v>
      </c>
      <c r="E188" s="144" t="s">
        <v>18157</v>
      </c>
      <c r="F188" s="145" t="s">
        <v>18158</v>
      </c>
      <c r="G188" s="146" t="s">
        <v>467</v>
      </c>
      <c r="H188" s="147">
        <v>100</v>
      </c>
      <c r="I188" s="148"/>
      <c r="J188" s="149">
        <f t="shared" si="10"/>
        <v>0</v>
      </c>
      <c r="K188" s="150"/>
      <c r="L188" s="31"/>
      <c r="M188" s="151" t="s">
        <v>1</v>
      </c>
      <c r="N188" s="152" t="s">
        <v>42</v>
      </c>
      <c r="P188" s="153">
        <f t="shared" si="11"/>
        <v>0</v>
      </c>
      <c r="Q188" s="153">
        <v>0</v>
      </c>
      <c r="R188" s="153">
        <f t="shared" si="12"/>
        <v>0</v>
      </c>
      <c r="S188" s="153">
        <v>0</v>
      </c>
      <c r="T188" s="154">
        <f t="shared" si="13"/>
        <v>0</v>
      </c>
      <c r="AR188" s="155" t="s">
        <v>561</v>
      </c>
      <c r="AT188" s="155" t="s">
        <v>319</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561</v>
      </c>
      <c r="BM188" s="155" t="s">
        <v>18159</v>
      </c>
    </row>
    <row r="189" spans="2:65" s="1" customFormat="1" ht="24.15" customHeight="1">
      <c r="B189" s="142"/>
      <c r="C189" s="179" t="s">
        <v>1456</v>
      </c>
      <c r="D189" s="179" t="s">
        <v>454</v>
      </c>
      <c r="E189" s="180" t="s">
        <v>9119</v>
      </c>
      <c r="F189" s="181" t="s">
        <v>18158</v>
      </c>
      <c r="G189" s="182" t="s">
        <v>467</v>
      </c>
      <c r="H189" s="183">
        <v>100</v>
      </c>
      <c r="I189" s="184"/>
      <c r="J189" s="185">
        <f t="shared" si="10"/>
        <v>0</v>
      </c>
      <c r="K189" s="186"/>
      <c r="L189" s="187"/>
      <c r="M189" s="188" t="s">
        <v>1</v>
      </c>
      <c r="N189" s="189" t="s">
        <v>42</v>
      </c>
      <c r="P189" s="153">
        <f t="shared" si="11"/>
        <v>0</v>
      </c>
      <c r="Q189" s="153">
        <v>2.1000000000000001E-4</v>
      </c>
      <c r="R189" s="153">
        <f t="shared" si="12"/>
        <v>2.1000000000000001E-2</v>
      </c>
      <c r="S189" s="153">
        <v>0</v>
      </c>
      <c r="T189" s="154">
        <f t="shared" si="13"/>
        <v>0</v>
      </c>
      <c r="AR189" s="155" t="s">
        <v>768</v>
      </c>
      <c r="AT189" s="155" t="s">
        <v>454</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768</v>
      </c>
      <c r="BM189" s="155" t="s">
        <v>18160</v>
      </c>
    </row>
    <row r="190" spans="2:65" s="1" customFormat="1" ht="16.5" customHeight="1">
      <c r="B190" s="142"/>
      <c r="C190" s="179" t="s">
        <v>678</v>
      </c>
      <c r="D190" s="179" t="s">
        <v>454</v>
      </c>
      <c r="E190" s="180" t="s">
        <v>18161</v>
      </c>
      <c r="F190" s="181" t="s">
        <v>18162</v>
      </c>
      <c r="G190" s="182" t="s">
        <v>484</v>
      </c>
      <c r="H190" s="183">
        <v>470</v>
      </c>
      <c r="I190" s="184"/>
      <c r="J190" s="185">
        <f t="shared" ref="J190:J221" si="20">ROUND(I190*H190,2)</f>
        <v>0</v>
      </c>
      <c r="K190" s="186"/>
      <c r="L190" s="187"/>
      <c r="M190" s="188" t="s">
        <v>1</v>
      </c>
      <c r="N190" s="189" t="s">
        <v>42</v>
      </c>
      <c r="P190" s="153">
        <f t="shared" ref="P190:P221" si="21">O190*H190</f>
        <v>0</v>
      </c>
      <c r="Q190" s="153">
        <v>0</v>
      </c>
      <c r="R190" s="153">
        <f t="shared" ref="R190:R221" si="22">Q190*H190</f>
        <v>0</v>
      </c>
      <c r="S190" s="153">
        <v>0</v>
      </c>
      <c r="T190" s="154">
        <f t="shared" ref="T190:T221" si="23">S190*H190</f>
        <v>0</v>
      </c>
      <c r="AR190" s="155" t="s">
        <v>768</v>
      </c>
      <c r="AT190" s="155" t="s">
        <v>454</v>
      </c>
      <c r="AU190" s="155" t="s">
        <v>88</v>
      </c>
      <c r="AY190" s="16" t="s">
        <v>317</v>
      </c>
      <c r="BE190" s="156">
        <f t="shared" ref="BE190:BE221" si="24">IF(N190="základná",J190,0)</f>
        <v>0</v>
      </c>
      <c r="BF190" s="156">
        <f t="shared" ref="BF190:BF221" si="25">IF(N190="znížená",J190,0)</f>
        <v>0</v>
      </c>
      <c r="BG190" s="156">
        <f t="shared" ref="BG190:BG221" si="26">IF(N190="zákl. prenesená",J190,0)</f>
        <v>0</v>
      </c>
      <c r="BH190" s="156">
        <f t="shared" ref="BH190:BH221" si="27">IF(N190="zníž. prenesená",J190,0)</f>
        <v>0</v>
      </c>
      <c r="BI190" s="156">
        <f t="shared" ref="BI190:BI221" si="28">IF(N190="nulová",J190,0)</f>
        <v>0</v>
      </c>
      <c r="BJ190" s="16" t="s">
        <v>88</v>
      </c>
      <c r="BK190" s="156">
        <f t="shared" ref="BK190:BK221" si="29">ROUND(I190*H190,2)</f>
        <v>0</v>
      </c>
      <c r="BL190" s="16" t="s">
        <v>768</v>
      </c>
      <c r="BM190" s="155" t="s">
        <v>18163</v>
      </c>
    </row>
    <row r="191" spans="2:65" s="1" customFormat="1" ht="16.5" customHeight="1">
      <c r="B191" s="142"/>
      <c r="C191" s="143" t="s">
        <v>774</v>
      </c>
      <c r="D191" s="143" t="s">
        <v>319</v>
      </c>
      <c r="E191" s="144" t="s">
        <v>18164</v>
      </c>
      <c r="F191" s="145" t="s">
        <v>18162</v>
      </c>
      <c r="G191" s="146" t="s">
        <v>484</v>
      </c>
      <c r="H191" s="147">
        <v>470</v>
      </c>
      <c r="I191" s="148"/>
      <c r="J191" s="149">
        <f t="shared" si="20"/>
        <v>0</v>
      </c>
      <c r="K191" s="150"/>
      <c r="L191" s="31"/>
      <c r="M191" s="151" t="s">
        <v>1</v>
      </c>
      <c r="N191" s="152" t="s">
        <v>42</v>
      </c>
      <c r="P191" s="153">
        <f t="shared" si="21"/>
        <v>0</v>
      </c>
      <c r="Q191" s="153">
        <v>0</v>
      </c>
      <c r="R191" s="153">
        <f t="shared" si="22"/>
        <v>0</v>
      </c>
      <c r="S191" s="153">
        <v>0</v>
      </c>
      <c r="T191" s="154">
        <f t="shared" si="23"/>
        <v>0</v>
      </c>
      <c r="AR191" s="155" t="s">
        <v>561</v>
      </c>
      <c r="AT191" s="155" t="s">
        <v>319</v>
      </c>
      <c r="AU191" s="155" t="s">
        <v>88</v>
      </c>
      <c r="AY191" s="16" t="s">
        <v>317</v>
      </c>
      <c r="BE191" s="156">
        <f t="shared" si="24"/>
        <v>0</v>
      </c>
      <c r="BF191" s="156">
        <f t="shared" si="25"/>
        <v>0</v>
      </c>
      <c r="BG191" s="156">
        <f t="shared" si="26"/>
        <v>0</v>
      </c>
      <c r="BH191" s="156">
        <f t="shared" si="27"/>
        <v>0</v>
      </c>
      <c r="BI191" s="156">
        <f t="shared" si="28"/>
        <v>0</v>
      </c>
      <c r="BJ191" s="16" t="s">
        <v>88</v>
      </c>
      <c r="BK191" s="156">
        <f t="shared" si="29"/>
        <v>0</v>
      </c>
      <c r="BL191" s="16" t="s">
        <v>561</v>
      </c>
      <c r="BM191" s="155" t="s">
        <v>18165</v>
      </c>
    </row>
    <row r="192" spans="2:65" s="1" customFormat="1" ht="16.5" customHeight="1">
      <c r="B192" s="142"/>
      <c r="C192" s="179" t="s">
        <v>681</v>
      </c>
      <c r="D192" s="179" t="s">
        <v>454</v>
      </c>
      <c r="E192" s="180" t="s">
        <v>18166</v>
      </c>
      <c r="F192" s="181" t="s">
        <v>18099</v>
      </c>
      <c r="G192" s="182" t="s">
        <v>484</v>
      </c>
      <c r="H192" s="183">
        <v>470</v>
      </c>
      <c r="I192" s="184"/>
      <c r="J192" s="185">
        <f t="shared" si="20"/>
        <v>0</v>
      </c>
      <c r="K192" s="186"/>
      <c r="L192" s="187"/>
      <c r="M192" s="188" t="s">
        <v>1</v>
      </c>
      <c r="N192" s="189" t="s">
        <v>42</v>
      </c>
      <c r="P192" s="153">
        <f t="shared" si="21"/>
        <v>0</v>
      </c>
      <c r="Q192" s="153">
        <v>0</v>
      </c>
      <c r="R192" s="153">
        <f t="shared" si="22"/>
        <v>0</v>
      </c>
      <c r="S192" s="153">
        <v>0</v>
      </c>
      <c r="T192" s="154">
        <f t="shared" si="23"/>
        <v>0</v>
      </c>
      <c r="AR192" s="155" t="s">
        <v>831</v>
      </c>
      <c r="AT192" s="155" t="s">
        <v>454</v>
      </c>
      <c r="AU192" s="155" t="s">
        <v>88</v>
      </c>
      <c r="AY192" s="16" t="s">
        <v>317</v>
      </c>
      <c r="BE192" s="156">
        <f t="shared" si="24"/>
        <v>0</v>
      </c>
      <c r="BF192" s="156">
        <f t="shared" si="25"/>
        <v>0</v>
      </c>
      <c r="BG192" s="156">
        <f t="shared" si="26"/>
        <v>0</v>
      </c>
      <c r="BH192" s="156">
        <f t="shared" si="27"/>
        <v>0</v>
      </c>
      <c r="BI192" s="156">
        <f t="shared" si="28"/>
        <v>0</v>
      </c>
      <c r="BJ192" s="16" t="s">
        <v>88</v>
      </c>
      <c r="BK192" s="156">
        <f t="shared" si="29"/>
        <v>0</v>
      </c>
      <c r="BL192" s="16" t="s">
        <v>561</v>
      </c>
      <c r="BM192" s="155" t="s">
        <v>18167</v>
      </c>
    </row>
    <row r="193" spans="2:65" s="1" customFormat="1" ht="16.5" customHeight="1">
      <c r="B193" s="142"/>
      <c r="C193" s="143" t="s">
        <v>778</v>
      </c>
      <c r="D193" s="143" t="s">
        <v>319</v>
      </c>
      <c r="E193" s="144" t="s">
        <v>18098</v>
      </c>
      <c r="F193" s="145" t="s">
        <v>18099</v>
      </c>
      <c r="G193" s="146" t="s">
        <v>484</v>
      </c>
      <c r="H193" s="147">
        <v>470</v>
      </c>
      <c r="I193" s="148"/>
      <c r="J193" s="149">
        <f t="shared" si="20"/>
        <v>0</v>
      </c>
      <c r="K193" s="150"/>
      <c r="L193" s="31"/>
      <c r="M193" s="151" t="s">
        <v>1</v>
      </c>
      <c r="N193" s="152" t="s">
        <v>42</v>
      </c>
      <c r="P193" s="153">
        <f t="shared" si="21"/>
        <v>0</v>
      </c>
      <c r="Q193" s="153">
        <v>0</v>
      </c>
      <c r="R193" s="153">
        <f t="shared" si="22"/>
        <v>0</v>
      </c>
      <c r="S193" s="153">
        <v>0</v>
      </c>
      <c r="T193" s="154">
        <f t="shared" si="23"/>
        <v>0</v>
      </c>
      <c r="AR193" s="155" t="s">
        <v>561</v>
      </c>
      <c r="AT193" s="155" t="s">
        <v>319</v>
      </c>
      <c r="AU193" s="155" t="s">
        <v>88</v>
      </c>
      <c r="AY193" s="16" t="s">
        <v>317</v>
      </c>
      <c r="BE193" s="156">
        <f t="shared" si="24"/>
        <v>0</v>
      </c>
      <c r="BF193" s="156">
        <f t="shared" si="25"/>
        <v>0</v>
      </c>
      <c r="BG193" s="156">
        <f t="shared" si="26"/>
        <v>0</v>
      </c>
      <c r="BH193" s="156">
        <f t="shared" si="27"/>
        <v>0</v>
      </c>
      <c r="BI193" s="156">
        <f t="shared" si="28"/>
        <v>0</v>
      </c>
      <c r="BJ193" s="16" t="s">
        <v>88</v>
      </c>
      <c r="BK193" s="156">
        <f t="shared" si="29"/>
        <v>0</v>
      </c>
      <c r="BL193" s="16" t="s">
        <v>561</v>
      </c>
      <c r="BM193" s="155" t="s">
        <v>18168</v>
      </c>
    </row>
    <row r="194" spans="2:65" s="1" customFormat="1" ht="21.75" customHeight="1">
      <c r="B194" s="142"/>
      <c r="C194" s="143" t="s">
        <v>1916</v>
      </c>
      <c r="D194" s="143" t="s">
        <v>319</v>
      </c>
      <c r="E194" s="144" t="s">
        <v>18169</v>
      </c>
      <c r="F194" s="145" t="s">
        <v>18170</v>
      </c>
      <c r="G194" s="146" t="s">
        <v>484</v>
      </c>
      <c r="H194" s="147">
        <v>85</v>
      </c>
      <c r="I194" s="148"/>
      <c r="J194" s="149">
        <f t="shared" si="20"/>
        <v>0</v>
      </c>
      <c r="K194" s="150"/>
      <c r="L194" s="31"/>
      <c r="M194" s="151" t="s">
        <v>1</v>
      </c>
      <c r="N194" s="152" t="s">
        <v>42</v>
      </c>
      <c r="P194" s="153">
        <f t="shared" si="21"/>
        <v>0</v>
      </c>
      <c r="Q194" s="153">
        <v>0</v>
      </c>
      <c r="R194" s="153">
        <f t="shared" si="22"/>
        <v>0</v>
      </c>
      <c r="S194" s="153">
        <v>0</v>
      </c>
      <c r="T194" s="154">
        <f t="shared" si="23"/>
        <v>0</v>
      </c>
      <c r="AR194" s="155" t="s">
        <v>561</v>
      </c>
      <c r="AT194" s="155" t="s">
        <v>319</v>
      </c>
      <c r="AU194" s="155" t="s">
        <v>88</v>
      </c>
      <c r="AY194" s="16" t="s">
        <v>317</v>
      </c>
      <c r="BE194" s="156">
        <f t="shared" si="24"/>
        <v>0</v>
      </c>
      <c r="BF194" s="156">
        <f t="shared" si="25"/>
        <v>0</v>
      </c>
      <c r="BG194" s="156">
        <f t="shared" si="26"/>
        <v>0</v>
      </c>
      <c r="BH194" s="156">
        <f t="shared" si="27"/>
        <v>0</v>
      </c>
      <c r="BI194" s="156">
        <f t="shared" si="28"/>
        <v>0</v>
      </c>
      <c r="BJ194" s="16" t="s">
        <v>88</v>
      </c>
      <c r="BK194" s="156">
        <f t="shared" si="29"/>
        <v>0</v>
      </c>
      <c r="BL194" s="16" t="s">
        <v>561</v>
      </c>
      <c r="BM194" s="155" t="s">
        <v>18171</v>
      </c>
    </row>
    <row r="195" spans="2:65" s="1" customFormat="1" ht="21.75" customHeight="1">
      <c r="B195" s="142"/>
      <c r="C195" s="179" t="s">
        <v>1910</v>
      </c>
      <c r="D195" s="179" t="s">
        <v>454</v>
      </c>
      <c r="E195" s="180" t="s">
        <v>18172</v>
      </c>
      <c r="F195" s="181" t="s">
        <v>18170</v>
      </c>
      <c r="G195" s="182" t="s">
        <v>484</v>
      </c>
      <c r="H195" s="183">
        <v>85</v>
      </c>
      <c r="I195" s="184"/>
      <c r="J195" s="185">
        <f t="shared" si="20"/>
        <v>0</v>
      </c>
      <c r="K195" s="186"/>
      <c r="L195" s="187"/>
      <c r="M195" s="188" t="s">
        <v>1</v>
      </c>
      <c r="N195" s="189" t="s">
        <v>42</v>
      </c>
      <c r="P195" s="153">
        <f t="shared" si="21"/>
        <v>0</v>
      </c>
      <c r="Q195" s="153">
        <v>0</v>
      </c>
      <c r="R195" s="153">
        <f t="shared" si="22"/>
        <v>0</v>
      </c>
      <c r="S195" s="153">
        <v>0</v>
      </c>
      <c r="T195" s="154">
        <f t="shared" si="23"/>
        <v>0</v>
      </c>
      <c r="AR195" s="155" t="s">
        <v>831</v>
      </c>
      <c r="AT195" s="155" t="s">
        <v>454</v>
      </c>
      <c r="AU195" s="155" t="s">
        <v>88</v>
      </c>
      <c r="AY195" s="16" t="s">
        <v>317</v>
      </c>
      <c r="BE195" s="156">
        <f t="shared" si="24"/>
        <v>0</v>
      </c>
      <c r="BF195" s="156">
        <f t="shared" si="25"/>
        <v>0</v>
      </c>
      <c r="BG195" s="156">
        <f t="shared" si="26"/>
        <v>0</v>
      </c>
      <c r="BH195" s="156">
        <f t="shared" si="27"/>
        <v>0</v>
      </c>
      <c r="BI195" s="156">
        <f t="shared" si="28"/>
        <v>0</v>
      </c>
      <c r="BJ195" s="16" t="s">
        <v>88</v>
      </c>
      <c r="BK195" s="156">
        <f t="shared" si="29"/>
        <v>0</v>
      </c>
      <c r="BL195" s="16" t="s">
        <v>561</v>
      </c>
      <c r="BM195" s="155" t="s">
        <v>18173</v>
      </c>
    </row>
    <row r="196" spans="2:65" s="1" customFormat="1" ht="16.5" customHeight="1">
      <c r="B196" s="142"/>
      <c r="C196" s="179" t="s">
        <v>684</v>
      </c>
      <c r="D196" s="179" t="s">
        <v>454</v>
      </c>
      <c r="E196" s="180" t="s">
        <v>18174</v>
      </c>
      <c r="F196" s="181" t="s">
        <v>18175</v>
      </c>
      <c r="G196" s="182" t="s">
        <v>467</v>
      </c>
      <c r="H196" s="183">
        <v>7</v>
      </c>
      <c r="I196" s="184"/>
      <c r="J196" s="185">
        <f t="shared" si="20"/>
        <v>0</v>
      </c>
      <c r="K196" s="186"/>
      <c r="L196" s="187"/>
      <c r="M196" s="188" t="s">
        <v>1</v>
      </c>
      <c r="N196" s="189" t="s">
        <v>42</v>
      </c>
      <c r="P196" s="153">
        <f t="shared" si="21"/>
        <v>0</v>
      </c>
      <c r="Q196" s="153">
        <v>0</v>
      </c>
      <c r="R196" s="153">
        <f t="shared" si="22"/>
        <v>0</v>
      </c>
      <c r="S196" s="153">
        <v>0</v>
      </c>
      <c r="T196" s="154">
        <f t="shared" si="23"/>
        <v>0</v>
      </c>
      <c r="AR196" s="155" t="s">
        <v>831</v>
      </c>
      <c r="AT196" s="155" t="s">
        <v>454</v>
      </c>
      <c r="AU196" s="155" t="s">
        <v>88</v>
      </c>
      <c r="AY196" s="16" t="s">
        <v>317</v>
      </c>
      <c r="BE196" s="156">
        <f t="shared" si="24"/>
        <v>0</v>
      </c>
      <c r="BF196" s="156">
        <f t="shared" si="25"/>
        <v>0</v>
      </c>
      <c r="BG196" s="156">
        <f t="shared" si="26"/>
        <v>0</v>
      </c>
      <c r="BH196" s="156">
        <f t="shared" si="27"/>
        <v>0</v>
      </c>
      <c r="BI196" s="156">
        <f t="shared" si="28"/>
        <v>0</v>
      </c>
      <c r="BJ196" s="16" t="s">
        <v>88</v>
      </c>
      <c r="BK196" s="156">
        <f t="shared" si="29"/>
        <v>0</v>
      </c>
      <c r="BL196" s="16" t="s">
        <v>561</v>
      </c>
      <c r="BM196" s="155" t="s">
        <v>18176</v>
      </c>
    </row>
    <row r="197" spans="2:65" s="1" customFormat="1" ht="16.5" customHeight="1">
      <c r="B197" s="142"/>
      <c r="C197" s="143" t="s">
        <v>786</v>
      </c>
      <c r="D197" s="143" t="s">
        <v>319</v>
      </c>
      <c r="E197" s="144" t="s">
        <v>18177</v>
      </c>
      <c r="F197" s="145" t="s">
        <v>18175</v>
      </c>
      <c r="G197" s="146" t="s">
        <v>467</v>
      </c>
      <c r="H197" s="147">
        <v>7</v>
      </c>
      <c r="I197" s="148"/>
      <c r="J197" s="149">
        <f t="shared" si="20"/>
        <v>0</v>
      </c>
      <c r="K197" s="150"/>
      <c r="L197" s="31"/>
      <c r="M197" s="151" t="s">
        <v>1</v>
      </c>
      <c r="N197" s="152" t="s">
        <v>42</v>
      </c>
      <c r="P197" s="153">
        <f t="shared" si="21"/>
        <v>0</v>
      </c>
      <c r="Q197" s="153">
        <v>0</v>
      </c>
      <c r="R197" s="153">
        <f t="shared" si="22"/>
        <v>0</v>
      </c>
      <c r="S197" s="153">
        <v>0</v>
      </c>
      <c r="T197" s="154">
        <f t="shared" si="23"/>
        <v>0</v>
      </c>
      <c r="AR197" s="155" t="s">
        <v>561</v>
      </c>
      <c r="AT197" s="155" t="s">
        <v>319</v>
      </c>
      <c r="AU197" s="155" t="s">
        <v>88</v>
      </c>
      <c r="AY197" s="16" t="s">
        <v>317</v>
      </c>
      <c r="BE197" s="156">
        <f t="shared" si="24"/>
        <v>0</v>
      </c>
      <c r="BF197" s="156">
        <f t="shared" si="25"/>
        <v>0</v>
      </c>
      <c r="BG197" s="156">
        <f t="shared" si="26"/>
        <v>0</v>
      </c>
      <c r="BH197" s="156">
        <f t="shared" si="27"/>
        <v>0</v>
      </c>
      <c r="BI197" s="156">
        <f t="shared" si="28"/>
        <v>0</v>
      </c>
      <c r="BJ197" s="16" t="s">
        <v>88</v>
      </c>
      <c r="BK197" s="156">
        <f t="shared" si="29"/>
        <v>0</v>
      </c>
      <c r="BL197" s="16" t="s">
        <v>561</v>
      </c>
      <c r="BM197" s="155" t="s">
        <v>18178</v>
      </c>
    </row>
    <row r="198" spans="2:65" s="1" customFormat="1" ht="16.5" customHeight="1">
      <c r="B198" s="142"/>
      <c r="C198" s="179" t="s">
        <v>687</v>
      </c>
      <c r="D198" s="179" t="s">
        <v>454</v>
      </c>
      <c r="E198" s="180" t="s">
        <v>18179</v>
      </c>
      <c r="F198" s="181" t="s">
        <v>18180</v>
      </c>
      <c r="G198" s="182" t="s">
        <v>467</v>
      </c>
      <c r="H198" s="183">
        <v>25</v>
      </c>
      <c r="I198" s="184"/>
      <c r="J198" s="185">
        <f t="shared" si="20"/>
        <v>0</v>
      </c>
      <c r="K198" s="186"/>
      <c r="L198" s="187"/>
      <c r="M198" s="188" t="s">
        <v>1</v>
      </c>
      <c r="N198" s="189" t="s">
        <v>42</v>
      </c>
      <c r="P198" s="153">
        <f t="shared" si="21"/>
        <v>0</v>
      </c>
      <c r="Q198" s="153">
        <v>0</v>
      </c>
      <c r="R198" s="153">
        <f t="shared" si="22"/>
        <v>0</v>
      </c>
      <c r="S198" s="153">
        <v>0</v>
      </c>
      <c r="T198" s="154">
        <f t="shared" si="23"/>
        <v>0</v>
      </c>
      <c r="AR198" s="155" t="s">
        <v>831</v>
      </c>
      <c r="AT198" s="155" t="s">
        <v>454</v>
      </c>
      <c r="AU198" s="155" t="s">
        <v>88</v>
      </c>
      <c r="AY198" s="16" t="s">
        <v>317</v>
      </c>
      <c r="BE198" s="156">
        <f t="shared" si="24"/>
        <v>0</v>
      </c>
      <c r="BF198" s="156">
        <f t="shared" si="25"/>
        <v>0</v>
      </c>
      <c r="BG198" s="156">
        <f t="shared" si="26"/>
        <v>0</v>
      </c>
      <c r="BH198" s="156">
        <f t="shared" si="27"/>
        <v>0</v>
      </c>
      <c r="BI198" s="156">
        <f t="shared" si="28"/>
        <v>0</v>
      </c>
      <c r="BJ198" s="16" t="s">
        <v>88</v>
      </c>
      <c r="BK198" s="156">
        <f t="shared" si="29"/>
        <v>0</v>
      </c>
      <c r="BL198" s="16" t="s">
        <v>561</v>
      </c>
      <c r="BM198" s="155" t="s">
        <v>18181</v>
      </c>
    </row>
    <row r="199" spans="2:65" s="1" customFormat="1" ht="16.5" customHeight="1">
      <c r="B199" s="142"/>
      <c r="C199" s="143" t="s">
        <v>789</v>
      </c>
      <c r="D199" s="143" t="s">
        <v>319</v>
      </c>
      <c r="E199" s="144" t="s">
        <v>18182</v>
      </c>
      <c r="F199" s="145" t="s">
        <v>18180</v>
      </c>
      <c r="G199" s="146" t="s">
        <v>467</v>
      </c>
      <c r="H199" s="147">
        <v>25</v>
      </c>
      <c r="I199" s="148"/>
      <c r="J199" s="149">
        <f t="shared" si="20"/>
        <v>0</v>
      </c>
      <c r="K199" s="150"/>
      <c r="L199" s="31"/>
      <c r="M199" s="151" t="s">
        <v>1</v>
      </c>
      <c r="N199" s="152" t="s">
        <v>42</v>
      </c>
      <c r="P199" s="153">
        <f t="shared" si="21"/>
        <v>0</v>
      </c>
      <c r="Q199" s="153">
        <v>0</v>
      </c>
      <c r="R199" s="153">
        <f t="shared" si="22"/>
        <v>0</v>
      </c>
      <c r="S199" s="153">
        <v>0</v>
      </c>
      <c r="T199" s="154">
        <f t="shared" si="23"/>
        <v>0</v>
      </c>
      <c r="AR199" s="155" t="s">
        <v>561</v>
      </c>
      <c r="AT199" s="155" t="s">
        <v>319</v>
      </c>
      <c r="AU199" s="155" t="s">
        <v>88</v>
      </c>
      <c r="AY199" s="16" t="s">
        <v>317</v>
      </c>
      <c r="BE199" s="156">
        <f t="shared" si="24"/>
        <v>0</v>
      </c>
      <c r="BF199" s="156">
        <f t="shared" si="25"/>
        <v>0</v>
      </c>
      <c r="BG199" s="156">
        <f t="shared" si="26"/>
        <v>0</v>
      </c>
      <c r="BH199" s="156">
        <f t="shared" si="27"/>
        <v>0</v>
      </c>
      <c r="BI199" s="156">
        <f t="shared" si="28"/>
        <v>0</v>
      </c>
      <c r="BJ199" s="16" t="s">
        <v>88</v>
      </c>
      <c r="BK199" s="156">
        <f t="shared" si="29"/>
        <v>0</v>
      </c>
      <c r="BL199" s="16" t="s">
        <v>561</v>
      </c>
      <c r="BM199" s="155" t="s">
        <v>18183</v>
      </c>
    </row>
    <row r="200" spans="2:65" s="1" customFormat="1" ht="21.75" customHeight="1">
      <c r="B200" s="142"/>
      <c r="C200" s="179" t="s">
        <v>561</v>
      </c>
      <c r="D200" s="179" t="s">
        <v>454</v>
      </c>
      <c r="E200" s="180" t="s">
        <v>18184</v>
      </c>
      <c r="F200" s="181" t="s">
        <v>18185</v>
      </c>
      <c r="G200" s="182" t="s">
        <v>467</v>
      </c>
      <c r="H200" s="183">
        <v>25</v>
      </c>
      <c r="I200" s="184"/>
      <c r="J200" s="185">
        <f t="shared" si="20"/>
        <v>0</v>
      </c>
      <c r="K200" s="186"/>
      <c r="L200" s="187"/>
      <c r="M200" s="188" t="s">
        <v>1</v>
      </c>
      <c r="N200" s="189" t="s">
        <v>42</v>
      </c>
      <c r="P200" s="153">
        <f t="shared" si="21"/>
        <v>0</v>
      </c>
      <c r="Q200" s="153">
        <v>0</v>
      </c>
      <c r="R200" s="153">
        <f t="shared" si="22"/>
        <v>0</v>
      </c>
      <c r="S200" s="153">
        <v>0</v>
      </c>
      <c r="T200" s="154">
        <f t="shared" si="23"/>
        <v>0</v>
      </c>
      <c r="AR200" s="155" t="s">
        <v>831</v>
      </c>
      <c r="AT200" s="155" t="s">
        <v>454</v>
      </c>
      <c r="AU200" s="155" t="s">
        <v>88</v>
      </c>
      <c r="AY200" s="16" t="s">
        <v>317</v>
      </c>
      <c r="BE200" s="156">
        <f t="shared" si="24"/>
        <v>0</v>
      </c>
      <c r="BF200" s="156">
        <f t="shared" si="25"/>
        <v>0</v>
      </c>
      <c r="BG200" s="156">
        <f t="shared" si="26"/>
        <v>0</v>
      </c>
      <c r="BH200" s="156">
        <f t="shared" si="27"/>
        <v>0</v>
      </c>
      <c r="BI200" s="156">
        <f t="shared" si="28"/>
        <v>0</v>
      </c>
      <c r="BJ200" s="16" t="s">
        <v>88</v>
      </c>
      <c r="BK200" s="156">
        <f t="shared" si="29"/>
        <v>0</v>
      </c>
      <c r="BL200" s="16" t="s">
        <v>561</v>
      </c>
      <c r="BM200" s="155" t="s">
        <v>18186</v>
      </c>
    </row>
    <row r="201" spans="2:65" s="1" customFormat="1" ht="21.75" customHeight="1">
      <c r="B201" s="142"/>
      <c r="C201" s="143" t="s">
        <v>1571</v>
      </c>
      <c r="D201" s="143" t="s">
        <v>319</v>
      </c>
      <c r="E201" s="144" t="s">
        <v>18187</v>
      </c>
      <c r="F201" s="145" t="s">
        <v>18185</v>
      </c>
      <c r="G201" s="146" t="s">
        <v>467</v>
      </c>
      <c r="H201" s="147">
        <v>25</v>
      </c>
      <c r="I201" s="148"/>
      <c r="J201" s="149">
        <f t="shared" si="20"/>
        <v>0</v>
      </c>
      <c r="K201" s="150"/>
      <c r="L201" s="31"/>
      <c r="M201" s="151" t="s">
        <v>1</v>
      </c>
      <c r="N201" s="152" t="s">
        <v>42</v>
      </c>
      <c r="P201" s="153">
        <f t="shared" si="21"/>
        <v>0</v>
      </c>
      <c r="Q201" s="153">
        <v>0</v>
      </c>
      <c r="R201" s="153">
        <f t="shared" si="22"/>
        <v>0</v>
      </c>
      <c r="S201" s="153">
        <v>0</v>
      </c>
      <c r="T201" s="154">
        <f t="shared" si="23"/>
        <v>0</v>
      </c>
      <c r="AR201" s="155" t="s">
        <v>561</v>
      </c>
      <c r="AT201" s="155" t="s">
        <v>319</v>
      </c>
      <c r="AU201" s="155" t="s">
        <v>88</v>
      </c>
      <c r="AY201" s="16" t="s">
        <v>317</v>
      </c>
      <c r="BE201" s="156">
        <f t="shared" si="24"/>
        <v>0</v>
      </c>
      <c r="BF201" s="156">
        <f t="shared" si="25"/>
        <v>0</v>
      </c>
      <c r="BG201" s="156">
        <f t="shared" si="26"/>
        <v>0</v>
      </c>
      <c r="BH201" s="156">
        <f t="shared" si="27"/>
        <v>0</v>
      </c>
      <c r="BI201" s="156">
        <f t="shared" si="28"/>
        <v>0</v>
      </c>
      <c r="BJ201" s="16" t="s">
        <v>88</v>
      </c>
      <c r="BK201" s="156">
        <f t="shared" si="29"/>
        <v>0</v>
      </c>
      <c r="BL201" s="16" t="s">
        <v>561</v>
      </c>
      <c r="BM201" s="155" t="s">
        <v>18188</v>
      </c>
    </row>
    <row r="202" spans="2:65" s="1" customFormat="1" ht="24.15" customHeight="1">
      <c r="B202" s="142"/>
      <c r="C202" s="179" t="s">
        <v>692</v>
      </c>
      <c r="D202" s="179" t="s">
        <v>454</v>
      </c>
      <c r="E202" s="180" t="s">
        <v>18189</v>
      </c>
      <c r="F202" s="181" t="s">
        <v>18190</v>
      </c>
      <c r="G202" s="182" t="s">
        <v>467</v>
      </c>
      <c r="H202" s="183">
        <v>50</v>
      </c>
      <c r="I202" s="184"/>
      <c r="J202" s="185">
        <f t="shared" si="20"/>
        <v>0</v>
      </c>
      <c r="K202" s="186"/>
      <c r="L202" s="187"/>
      <c r="M202" s="188" t="s">
        <v>1</v>
      </c>
      <c r="N202" s="189" t="s">
        <v>42</v>
      </c>
      <c r="P202" s="153">
        <f t="shared" si="21"/>
        <v>0</v>
      </c>
      <c r="Q202" s="153">
        <v>0</v>
      </c>
      <c r="R202" s="153">
        <f t="shared" si="22"/>
        <v>0</v>
      </c>
      <c r="S202" s="153">
        <v>0</v>
      </c>
      <c r="T202" s="154">
        <f t="shared" si="23"/>
        <v>0</v>
      </c>
      <c r="AR202" s="155" t="s">
        <v>831</v>
      </c>
      <c r="AT202" s="155" t="s">
        <v>454</v>
      </c>
      <c r="AU202" s="155" t="s">
        <v>88</v>
      </c>
      <c r="AY202" s="16" t="s">
        <v>317</v>
      </c>
      <c r="BE202" s="156">
        <f t="shared" si="24"/>
        <v>0</v>
      </c>
      <c r="BF202" s="156">
        <f t="shared" si="25"/>
        <v>0</v>
      </c>
      <c r="BG202" s="156">
        <f t="shared" si="26"/>
        <v>0</v>
      </c>
      <c r="BH202" s="156">
        <f t="shared" si="27"/>
        <v>0</v>
      </c>
      <c r="BI202" s="156">
        <f t="shared" si="28"/>
        <v>0</v>
      </c>
      <c r="BJ202" s="16" t="s">
        <v>88</v>
      </c>
      <c r="BK202" s="156">
        <f t="shared" si="29"/>
        <v>0</v>
      </c>
      <c r="BL202" s="16" t="s">
        <v>561</v>
      </c>
      <c r="BM202" s="155" t="s">
        <v>18191</v>
      </c>
    </row>
    <row r="203" spans="2:65" s="1" customFormat="1" ht="24.15" customHeight="1">
      <c r="B203" s="142"/>
      <c r="C203" s="143" t="s">
        <v>1584</v>
      </c>
      <c r="D203" s="143" t="s">
        <v>319</v>
      </c>
      <c r="E203" s="144" t="s">
        <v>18192</v>
      </c>
      <c r="F203" s="145" t="s">
        <v>18190</v>
      </c>
      <c r="G203" s="146" t="s">
        <v>467</v>
      </c>
      <c r="H203" s="147">
        <v>50</v>
      </c>
      <c r="I203" s="148"/>
      <c r="J203" s="149">
        <f t="shared" si="20"/>
        <v>0</v>
      </c>
      <c r="K203" s="150"/>
      <c r="L203" s="31"/>
      <c r="M203" s="151" t="s">
        <v>1</v>
      </c>
      <c r="N203" s="152" t="s">
        <v>42</v>
      </c>
      <c r="P203" s="153">
        <f t="shared" si="21"/>
        <v>0</v>
      </c>
      <c r="Q203" s="153">
        <v>0</v>
      </c>
      <c r="R203" s="153">
        <f t="shared" si="22"/>
        <v>0</v>
      </c>
      <c r="S203" s="153">
        <v>0</v>
      </c>
      <c r="T203" s="154">
        <f t="shared" si="23"/>
        <v>0</v>
      </c>
      <c r="AR203" s="155" t="s">
        <v>561</v>
      </c>
      <c r="AT203" s="155" t="s">
        <v>319</v>
      </c>
      <c r="AU203" s="155" t="s">
        <v>88</v>
      </c>
      <c r="AY203" s="16" t="s">
        <v>317</v>
      </c>
      <c r="BE203" s="156">
        <f t="shared" si="24"/>
        <v>0</v>
      </c>
      <c r="BF203" s="156">
        <f t="shared" si="25"/>
        <v>0</v>
      </c>
      <c r="BG203" s="156">
        <f t="shared" si="26"/>
        <v>0</v>
      </c>
      <c r="BH203" s="156">
        <f t="shared" si="27"/>
        <v>0</v>
      </c>
      <c r="BI203" s="156">
        <f t="shared" si="28"/>
        <v>0</v>
      </c>
      <c r="BJ203" s="16" t="s">
        <v>88</v>
      </c>
      <c r="BK203" s="156">
        <f t="shared" si="29"/>
        <v>0</v>
      </c>
      <c r="BL203" s="16" t="s">
        <v>561</v>
      </c>
      <c r="BM203" s="155" t="s">
        <v>18193</v>
      </c>
    </row>
    <row r="204" spans="2:65" s="1" customFormat="1" ht="16.5" customHeight="1">
      <c r="B204" s="142"/>
      <c r="C204" s="179" t="s">
        <v>696</v>
      </c>
      <c r="D204" s="179" t="s">
        <v>454</v>
      </c>
      <c r="E204" s="180" t="s">
        <v>18194</v>
      </c>
      <c r="F204" s="181" t="s">
        <v>18195</v>
      </c>
      <c r="G204" s="182" t="s">
        <v>467</v>
      </c>
      <c r="H204" s="183">
        <v>340</v>
      </c>
      <c r="I204" s="184"/>
      <c r="J204" s="185">
        <f t="shared" si="20"/>
        <v>0</v>
      </c>
      <c r="K204" s="186"/>
      <c r="L204" s="187"/>
      <c r="M204" s="188" t="s">
        <v>1</v>
      </c>
      <c r="N204" s="189" t="s">
        <v>42</v>
      </c>
      <c r="P204" s="153">
        <f t="shared" si="21"/>
        <v>0</v>
      </c>
      <c r="Q204" s="153">
        <v>0</v>
      </c>
      <c r="R204" s="153">
        <f t="shared" si="22"/>
        <v>0</v>
      </c>
      <c r="S204" s="153">
        <v>0</v>
      </c>
      <c r="T204" s="154">
        <f t="shared" si="23"/>
        <v>0</v>
      </c>
      <c r="AR204" s="155" t="s">
        <v>831</v>
      </c>
      <c r="AT204" s="155" t="s">
        <v>454</v>
      </c>
      <c r="AU204" s="155" t="s">
        <v>88</v>
      </c>
      <c r="AY204" s="16" t="s">
        <v>317</v>
      </c>
      <c r="BE204" s="156">
        <f t="shared" si="24"/>
        <v>0</v>
      </c>
      <c r="BF204" s="156">
        <f t="shared" si="25"/>
        <v>0</v>
      </c>
      <c r="BG204" s="156">
        <f t="shared" si="26"/>
        <v>0</v>
      </c>
      <c r="BH204" s="156">
        <f t="shared" si="27"/>
        <v>0</v>
      </c>
      <c r="BI204" s="156">
        <f t="shared" si="28"/>
        <v>0</v>
      </c>
      <c r="BJ204" s="16" t="s">
        <v>88</v>
      </c>
      <c r="BK204" s="156">
        <f t="shared" si="29"/>
        <v>0</v>
      </c>
      <c r="BL204" s="16" t="s">
        <v>561</v>
      </c>
      <c r="BM204" s="155" t="s">
        <v>18196</v>
      </c>
    </row>
    <row r="205" spans="2:65" s="1" customFormat="1" ht="16.5" customHeight="1">
      <c r="B205" s="142"/>
      <c r="C205" s="143" t="s">
        <v>1594</v>
      </c>
      <c r="D205" s="143" t="s">
        <v>319</v>
      </c>
      <c r="E205" s="144" t="s">
        <v>18197</v>
      </c>
      <c r="F205" s="145" t="s">
        <v>18195</v>
      </c>
      <c r="G205" s="146" t="s">
        <v>467</v>
      </c>
      <c r="H205" s="147">
        <v>340</v>
      </c>
      <c r="I205" s="148"/>
      <c r="J205" s="149">
        <f t="shared" si="20"/>
        <v>0</v>
      </c>
      <c r="K205" s="150"/>
      <c r="L205" s="31"/>
      <c r="M205" s="151" t="s">
        <v>1</v>
      </c>
      <c r="N205" s="152" t="s">
        <v>42</v>
      </c>
      <c r="P205" s="153">
        <f t="shared" si="21"/>
        <v>0</v>
      </c>
      <c r="Q205" s="153">
        <v>0</v>
      </c>
      <c r="R205" s="153">
        <f t="shared" si="22"/>
        <v>0</v>
      </c>
      <c r="S205" s="153">
        <v>0</v>
      </c>
      <c r="T205" s="154">
        <f t="shared" si="23"/>
        <v>0</v>
      </c>
      <c r="AR205" s="155" t="s">
        <v>561</v>
      </c>
      <c r="AT205" s="155" t="s">
        <v>319</v>
      </c>
      <c r="AU205" s="155" t="s">
        <v>88</v>
      </c>
      <c r="AY205" s="16" t="s">
        <v>317</v>
      </c>
      <c r="BE205" s="156">
        <f t="shared" si="24"/>
        <v>0</v>
      </c>
      <c r="BF205" s="156">
        <f t="shared" si="25"/>
        <v>0</v>
      </c>
      <c r="BG205" s="156">
        <f t="shared" si="26"/>
        <v>0</v>
      </c>
      <c r="BH205" s="156">
        <f t="shared" si="27"/>
        <v>0</v>
      </c>
      <c r="BI205" s="156">
        <f t="shared" si="28"/>
        <v>0</v>
      </c>
      <c r="BJ205" s="16" t="s">
        <v>88</v>
      </c>
      <c r="BK205" s="156">
        <f t="shared" si="29"/>
        <v>0</v>
      </c>
      <c r="BL205" s="16" t="s">
        <v>561</v>
      </c>
      <c r="BM205" s="155" t="s">
        <v>18198</v>
      </c>
    </row>
    <row r="206" spans="2:65" s="1" customFormat="1" ht="16.5" customHeight="1">
      <c r="B206" s="142"/>
      <c r="C206" s="179" t="s">
        <v>699</v>
      </c>
      <c r="D206" s="179" t="s">
        <v>454</v>
      </c>
      <c r="E206" s="180" t="s">
        <v>18199</v>
      </c>
      <c r="F206" s="181" t="s">
        <v>1</v>
      </c>
      <c r="G206" s="182" t="s">
        <v>1</v>
      </c>
      <c r="H206" s="183">
        <v>0</v>
      </c>
      <c r="I206" s="184"/>
      <c r="J206" s="185">
        <f t="shared" si="20"/>
        <v>0</v>
      </c>
      <c r="K206" s="186"/>
      <c r="L206" s="187"/>
      <c r="M206" s="188" t="s">
        <v>1</v>
      </c>
      <c r="N206" s="189" t="s">
        <v>42</v>
      </c>
      <c r="P206" s="153">
        <f t="shared" si="21"/>
        <v>0</v>
      </c>
      <c r="Q206" s="153">
        <v>0</v>
      </c>
      <c r="R206" s="153">
        <f t="shared" si="22"/>
        <v>0</v>
      </c>
      <c r="S206" s="153">
        <v>0</v>
      </c>
      <c r="T206" s="154">
        <f t="shared" si="23"/>
        <v>0</v>
      </c>
      <c r="AR206" s="155" t="s">
        <v>831</v>
      </c>
      <c r="AT206" s="155" t="s">
        <v>454</v>
      </c>
      <c r="AU206" s="155" t="s">
        <v>88</v>
      </c>
      <c r="AY206" s="16" t="s">
        <v>317</v>
      </c>
      <c r="BE206" s="156">
        <f t="shared" si="24"/>
        <v>0</v>
      </c>
      <c r="BF206" s="156">
        <f t="shared" si="25"/>
        <v>0</v>
      </c>
      <c r="BG206" s="156">
        <f t="shared" si="26"/>
        <v>0</v>
      </c>
      <c r="BH206" s="156">
        <f t="shared" si="27"/>
        <v>0</v>
      </c>
      <c r="BI206" s="156">
        <f t="shared" si="28"/>
        <v>0</v>
      </c>
      <c r="BJ206" s="16" t="s">
        <v>88</v>
      </c>
      <c r="BK206" s="156">
        <f t="shared" si="29"/>
        <v>0</v>
      </c>
      <c r="BL206" s="16" t="s">
        <v>561</v>
      </c>
      <c r="BM206" s="155" t="s">
        <v>18200</v>
      </c>
    </row>
    <row r="207" spans="2:65" s="1" customFormat="1" ht="16.5" customHeight="1">
      <c r="B207" s="142"/>
      <c r="C207" s="143" t="s">
        <v>1642</v>
      </c>
      <c r="D207" s="143" t="s">
        <v>319</v>
      </c>
      <c r="E207" s="144" t="s">
        <v>18201</v>
      </c>
      <c r="F207" s="145" t="s">
        <v>1</v>
      </c>
      <c r="G207" s="146" t="s">
        <v>1</v>
      </c>
      <c r="H207" s="147">
        <v>0</v>
      </c>
      <c r="I207" s="148"/>
      <c r="J207" s="149">
        <f t="shared" si="20"/>
        <v>0</v>
      </c>
      <c r="K207" s="150"/>
      <c r="L207" s="31"/>
      <c r="M207" s="151" t="s">
        <v>1</v>
      </c>
      <c r="N207" s="152" t="s">
        <v>42</v>
      </c>
      <c r="P207" s="153">
        <f t="shared" si="21"/>
        <v>0</v>
      </c>
      <c r="Q207" s="153">
        <v>0</v>
      </c>
      <c r="R207" s="153">
        <f t="shared" si="22"/>
        <v>0</v>
      </c>
      <c r="S207" s="153">
        <v>0</v>
      </c>
      <c r="T207" s="154">
        <f t="shared" si="23"/>
        <v>0</v>
      </c>
      <c r="AR207" s="155" t="s">
        <v>561</v>
      </c>
      <c r="AT207" s="155" t="s">
        <v>319</v>
      </c>
      <c r="AU207" s="155" t="s">
        <v>88</v>
      </c>
      <c r="AY207" s="16" t="s">
        <v>317</v>
      </c>
      <c r="BE207" s="156">
        <f t="shared" si="24"/>
        <v>0</v>
      </c>
      <c r="BF207" s="156">
        <f t="shared" si="25"/>
        <v>0</v>
      </c>
      <c r="BG207" s="156">
        <f t="shared" si="26"/>
        <v>0</v>
      </c>
      <c r="BH207" s="156">
        <f t="shared" si="27"/>
        <v>0</v>
      </c>
      <c r="BI207" s="156">
        <f t="shared" si="28"/>
        <v>0</v>
      </c>
      <c r="BJ207" s="16" t="s">
        <v>88</v>
      </c>
      <c r="BK207" s="156">
        <f t="shared" si="29"/>
        <v>0</v>
      </c>
      <c r="BL207" s="16" t="s">
        <v>561</v>
      </c>
      <c r="BM207" s="155" t="s">
        <v>18202</v>
      </c>
    </row>
    <row r="208" spans="2:65" s="1" customFormat="1" ht="16.5" customHeight="1">
      <c r="B208" s="142"/>
      <c r="C208" s="179" t="s">
        <v>702</v>
      </c>
      <c r="D208" s="179" t="s">
        <v>454</v>
      </c>
      <c r="E208" s="180" t="s">
        <v>18203</v>
      </c>
      <c r="F208" s="181" t="s">
        <v>18204</v>
      </c>
      <c r="G208" s="182" t="s">
        <v>467</v>
      </c>
      <c r="H208" s="183">
        <v>4</v>
      </c>
      <c r="I208" s="184"/>
      <c r="J208" s="185">
        <f t="shared" si="20"/>
        <v>0</v>
      </c>
      <c r="K208" s="186"/>
      <c r="L208" s="187"/>
      <c r="M208" s="188" t="s">
        <v>1</v>
      </c>
      <c r="N208" s="189" t="s">
        <v>42</v>
      </c>
      <c r="P208" s="153">
        <f t="shared" si="21"/>
        <v>0</v>
      </c>
      <c r="Q208" s="153">
        <v>0</v>
      </c>
      <c r="R208" s="153">
        <f t="shared" si="22"/>
        <v>0</v>
      </c>
      <c r="S208" s="153">
        <v>0</v>
      </c>
      <c r="T208" s="154">
        <f t="shared" si="23"/>
        <v>0</v>
      </c>
      <c r="AR208" s="155" t="s">
        <v>831</v>
      </c>
      <c r="AT208" s="155" t="s">
        <v>454</v>
      </c>
      <c r="AU208" s="155" t="s">
        <v>88</v>
      </c>
      <c r="AY208" s="16" t="s">
        <v>317</v>
      </c>
      <c r="BE208" s="156">
        <f t="shared" si="24"/>
        <v>0</v>
      </c>
      <c r="BF208" s="156">
        <f t="shared" si="25"/>
        <v>0</v>
      </c>
      <c r="BG208" s="156">
        <f t="shared" si="26"/>
        <v>0</v>
      </c>
      <c r="BH208" s="156">
        <f t="shared" si="27"/>
        <v>0</v>
      </c>
      <c r="BI208" s="156">
        <f t="shared" si="28"/>
        <v>0</v>
      </c>
      <c r="BJ208" s="16" t="s">
        <v>88</v>
      </c>
      <c r="BK208" s="156">
        <f t="shared" si="29"/>
        <v>0</v>
      </c>
      <c r="BL208" s="16" t="s">
        <v>561</v>
      </c>
      <c r="BM208" s="155" t="s">
        <v>18205</v>
      </c>
    </row>
    <row r="209" spans="2:65" s="1" customFormat="1" ht="16.5" customHeight="1">
      <c r="B209" s="142"/>
      <c r="C209" s="143" t="s">
        <v>1658</v>
      </c>
      <c r="D209" s="143" t="s">
        <v>319</v>
      </c>
      <c r="E209" s="144" t="s">
        <v>18206</v>
      </c>
      <c r="F209" s="145" t="s">
        <v>18204</v>
      </c>
      <c r="G209" s="146" t="s">
        <v>467</v>
      </c>
      <c r="H209" s="147">
        <v>4</v>
      </c>
      <c r="I209" s="148"/>
      <c r="J209" s="149">
        <f t="shared" si="20"/>
        <v>0</v>
      </c>
      <c r="K209" s="150"/>
      <c r="L209" s="31"/>
      <c r="M209" s="151" t="s">
        <v>1</v>
      </c>
      <c r="N209" s="152" t="s">
        <v>42</v>
      </c>
      <c r="P209" s="153">
        <f t="shared" si="21"/>
        <v>0</v>
      </c>
      <c r="Q209" s="153">
        <v>0</v>
      </c>
      <c r="R209" s="153">
        <f t="shared" si="22"/>
        <v>0</v>
      </c>
      <c r="S209" s="153">
        <v>0</v>
      </c>
      <c r="T209" s="154">
        <f t="shared" si="23"/>
        <v>0</v>
      </c>
      <c r="AR209" s="155" t="s">
        <v>561</v>
      </c>
      <c r="AT209" s="155" t="s">
        <v>319</v>
      </c>
      <c r="AU209" s="155" t="s">
        <v>88</v>
      </c>
      <c r="AY209" s="16" t="s">
        <v>317</v>
      </c>
      <c r="BE209" s="156">
        <f t="shared" si="24"/>
        <v>0</v>
      </c>
      <c r="BF209" s="156">
        <f t="shared" si="25"/>
        <v>0</v>
      </c>
      <c r="BG209" s="156">
        <f t="shared" si="26"/>
        <v>0</v>
      </c>
      <c r="BH209" s="156">
        <f t="shared" si="27"/>
        <v>0</v>
      </c>
      <c r="BI209" s="156">
        <f t="shared" si="28"/>
        <v>0</v>
      </c>
      <c r="BJ209" s="16" t="s">
        <v>88</v>
      </c>
      <c r="BK209" s="156">
        <f t="shared" si="29"/>
        <v>0</v>
      </c>
      <c r="BL209" s="16" t="s">
        <v>561</v>
      </c>
      <c r="BM209" s="155" t="s">
        <v>18207</v>
      </c>
    </row>
    <row r="210" spans="2:65" s="1" customFormat="1" ht="16.5" customHeight="1">
      <c r="B210" s="142"/>
      <c r="C210" s="179" t="s">
        <v>706</v>
      </c>
      <c r="D210" s="179" t="s">
        <v>454</v>
      </c>
      <c r="E210" s="180" t="s">
        <v>18208</v>
      </c>
      <c r="F210" s="181" t="s">
        <v>18209</v>
      </c>
      <c r="G210" s="182" t="s">
        <v>484</v>
      </c>
      <c r="H210" s="183">
        <v>2</v>
      </c>
      <c r="I210" s="184"/>
      <c r="J210" s="185">
        <f t="shared" si="20"/>
        <v>0</v>
      </c>
      <c r="K210" s="186"/>
      <c r="L210" s="187"/>
      <c r="M210" s="188" t="s">
        <v>1</v>
      </c>
      <c r="N210" s="189" t="s">
        <v>42</v>
      </c>
      <c r="P210" s="153">
        <f t="shared" si="21"/>
        <v>0</v>
      </c>
      <c r="Q210" s="153">
        <v>0</v>
      </c>
      <c r="R210" s="153">
        <f t="shared" si="22"/>
        <v>0</v>
      </c>
      <c r="S210" s="153">
        <v>0</v>
      </c>
      <c r="T210" s="154">
        <f t="shared" si="23"/>
        <v>0</v>
      </c>
      <c r="AR210" s="155" t="s">
        <v>831</v>
      </c>
      <c r="AT210" s="155" t="s">
        <v>454</v>
      </c>
      <c r="AU210" s="155" t="s">
        <v>88</v>
      </c>
      <c r="AY210" s="16" t="s">
        <v>317</v>
      </c>
      <c r="BE210" s="156">
        <f t="shared" si="24"/>
        <v>0</v>
      </c>
      <c r="BF210" s="156">
        <f t="shared" si="25"/>
        <v>0</v>
      </c>
      <c r="BG210" s="156">
        <f t="shared" si="26"/>
        <v>0</v>
      </c>
      <c r="BH210" s="156">
        <f t="shared" si="27"/>
        <v>0</v>
      </c>
      <c r="BI210" s="156">
        <f t="shared" si="28"/>
        <v>0</v>
      </c>
      <c r="BJ210" s="16" t="s">
        <v>88</v>
      </c>
      <c r="BK210" s="156">
        <f t="shared" si="29"/>
        <v>0</v>
      </c>
      <c r="BL210" s="16" t="s">
        <v>561</v>
      </c>
      <c r="BM210" s="155" t="s">
        <v>18210</v>
      </c>
    </row>
    <row r="211" spans="2:65" s="1" customFormat="1" ht="16.5" customHeight="1">
      <c r="B211" s="142"/>
      <c r="C211" s="143" t="s">
        <v>1670</v>
      </c>
      <c r="D211" s="143" t="s">
        <v>319</v>
      </c>
      <c r="E211" s="144" t="s">
        <v>18211</v>
      </c>
      <c r="F211" s="145" t="s">
        <v>18209</v>
      </c>
      <c r="G211" s="146" t="s">
        <v>484</v>
      </c>
      <c r="H211" s="147">
        <v>2</v>
      </c>
      <c r="I211" s="148"/>
      <c r="J211" s="149">
        <f t="shared" si="20"/>
        <v>0</v>
      </c>
      <c r="K211" s="150"/>
      <c r="L211" s="31"/>
      <c r="M211" s="151" t="s">
        <v>1</v>
      </c>
      <c r="N211" s="152" t="s">
        <v>42</v>
      </c>
      <c r="P211" s="153">
        <f t="shared" si="21"/>
        <v>0</v>
      </c>
      <c r="Q211" s="153">
        <v>0</v>
      </c>
      <c r="R211" s="153">
        <f t="shared" si="22"/>
        <v>0</v>
      </c>
      <c r="S211" s="153">
        <v>0</v>
      </c>
      <c r="T211" s="154">
        <f t="shared" si="23"/>
        <v>0</v>
      </c>
      <c r="AR211" s="155" t="s">
        <v>561</v>
      </c>
      <c r="AT211" s="155" t="s">
        <v>319</v>
      </c>
      <c r="AU211" s="155" t="s">
        <v>88</v>
      </c>
      <c r="AY211" s="16" t="s">
        <v>317</v>
      </c>
      <c r="BE211" s="156">
        <f t="shared" si="24"/>
        <v>0</v>
      </c>
      <c r="BF211" s="156">
        <f t="shared" si="25"/>
        <v>0</v>
      </c>
      <c r="BG211" s="156">
        <f t="shared" si="26"/>
        <v>0</v>
      </c>
      <c r="BH211" s="156">
        <f t="shared" si="27"/>
        <v>0</v>
      </c>
      <c r="BI211" s="156">
        <f t="shared" si="28"/>
        <v>0</v>
      </c>
      <c r="BJ211" s="16" t="s">
        <v>88</v>
      </c>
      <c r="BK211" s="156">
        <f t="shared" si="29"/>
        <v>0</v>
      </c>
      <c r="BL211" s="16" t="s">
        <v>561</v>
      </c>
      <c r="BM211" s="155" t="s">
        <v>18212</v>
      </c>
    </row>
    <row r="212" spans="2:65" s="1" customFormat="1" ht="16.5" customHeight="1">
      <c r="B212" s="142"/>
      <c r="C212" s="179" t="s">
        <v>709</v>
      </c>
      <c r="D212" s="179" t="s">
        <v>454</v>
      </c>
      <c r="E212" s="180" t="s">
        <v>18213</v>
      </c>
      <c r="F212" s="181" t="s">
        <v>18214</v>
      </c>
      <c r="G212" s="182" t="s">
        <v>484</v>
      </c>
      <c r="H212" s="183">
        <v>11</v>
      </c>
      <c r="I212" s="184"/>
      <c r="J212" s="185">
        <f t="shared" si="20"/>
        <v>0</v>
      </c>
      <c r="K212" s="186"/>
      <c r="L212" s="187"/>
      <c r="M212" s="188" t="s">
        <v>1</v>
      </c>
      <c r="N212" s="189" t="s">
        <v>42</v>
      </c>
      <c r="P212" s="153">
        <f t="shared" si="21"/>
        <v>0</v>
      </c>
      <c r="Q212" s="153">
        <v>0</v>
      </c>
      <c r="R212" s="153">
        <f t="shared" si="22"/>
        <v>0</v>
      </c>
      <c r="S212" s="153">
        <v>0</v>
      </c>
      <c r="T212" s="154">
        <f t="shared" si="23"/>
        <v>0</v>
      </c>
      <c r="AR212" s="155" t="s">
        <v>831</v>
      </c>
      <c r="AT212" s="155" t="s">
        <v>454</v>
      </c>
      <c r="AU212" s="155" t="s">
        <v>88</v>
      </c>
      <c r="AY212" s="16" t="s">
        <v>317</v>
      </c>
      <c r="BE212" s="156">
        <f t="shared" si="24"/>
        <v>0</v>
      </c>
      <c r="BF212" s="156">
        <f t="shared" si="25"/>
        <v>0</v>
      </c>
      <c r="BG212" s="156">
        <f t="shared" si="26"/>
        <v>0</v>
      </c>
      <c r="BH212" s="156">
        <f t="shared" si="27"/>
        <v>0</v>
      </c>
      <c r="BI212" s="156">
        <f t="shared" si="28"/>
        <v>0</v>
      </c>
      <c r="BJ212" s="16" t="s">
        <v>88</v>
      </c>
      <c r="BK212" s="156">
        <f t="shared" si="29"/>
        <v>0</v>
      </c>
      <c r="BL212" s="16" t="s">
        <v>561</v>
      </c>
      <c r="BM212" s="155" t="s">
        <v>18215</v>
      </c>
    </row>
    <row r="213" spans="2:65" s="1" customFormat="1" ht="16.5" customHeight="1">
      <c r="B213" s="142"/>
      <c r="C213" s="143" t="s">
        <v>1678</v>
      </c>
      <c r="D213" s="143" t="s">
        <v>319</v>
      </c>
      <c r="E213" s="144" t="s">
        <v>18216</v>
      </c>
      <c r="F213" s="145" t="s">
        <v>18214</v>
      </c>
      <c r="G213" s="146" t="s">
        <v>484</v>
      </c>
      <c r="H213" s="147">
        <v>11</v>
      </c>
      <c r="I213" s="148"/>
      <c r="J213" s="149">
        <f t="shared" si="20"/>
        <v>0</v>
      </c>
      <c r="K213" s="150"/>
      <c r="L213" s="31"/>
      <c r="M213" s="151" t="s">
        <v>1</v>
      </c>
      <c r="N213" s="152" t="s">
        <v>42</v>
      </c>
      <c r="P213" s="153">
        <f t="shared" si="21"/>
        <v>0</v>
      </c>
      <c r="Q213" s="153">
        <v>0</v>
      </c>
      <c r="R213" s="153">
        <f t="shared" si="22"/>
        <v>0</v>
      </c>
      <c r="S213" s="153">
        <v>0</v>
      </c>
      <c r="T213" s="154">
        <f t="shared" si="23"/>
        <v>0</v>
      </c>
      <c r="AR213" s="155" t="s">
        <v>561</v>
      </c>
      <c r="AT213" s="155" t="s">
        <v>319</v>
      </c>
      <c r="AU213" s="155" t="s">
        <v>88</v>
      </c>
      <c r="AY213" s="16" t="s">
        <v>317</v>
      </c>
      <c r="BE213" s="156">
        <f t="shared" si="24"/>
        <v>0</v>
      </c>
      <c r="BF213" s="156">
        <f t="shared" si="25"/>
        <v>0</v>
      </c>
      <c r="BG213" s="156">
        <f t="shared" si="26"/>
        <v>0</v>
      </c>
      <c r="BH213" s="156">
        <f t="shared" si="27"/>
        <v>0</v>
      </c>
      <c r="BI213" s="156">
        <f t="shared" si="28"/>
        <v>0</v>
      </c>
      <c r="BJ213" s="16" t="s">
        <v>88</v>
      </c>
      <c r="BK213" s="156">
        <f t="shared" si="29"/>
        <v>0</v>
      </c>
      <c r="BL213" s="16" t="s">
        <v>561</v>
      </c>
      <c r="BM213" s="155" t="s">
        <v>18217</v>
      </c>
    </row>
    <row r="214" spans="2:65" s="1" customFormat="1" ht="16.5" customHeight="1">
      <c r="B214" s="142"/>
      <c r="C214" s="179" t="s">
        <v>715</v>
      </c>
      <c r="D214" s="179" t="s">
        <v>454</v>
      </c>
      <c r="E214" s="180" t="s">
        <v>18218</v>
      </c>
      <c r="F214" s="181" t="s">
        <v>18219</v>
      </c>
      <c r="G214" s="182" t="s">
        <v>467</v>
      </c>
      <c r="H214" s="183">
        <v>8</v>
      </c>
      <c r="I214" s="184"/>
      <c r="J214" s="185">
        <f t="shared" si="20"/>
        <v>0</v>
      </c>
      <c r="K214" s="186"/>
      <c r="L214" s="187"/>
      <c r="M214" s="188" t="s">
        <v>1</v>
      </c>
      <c r="N214" s="189" t="s">
        <v>42</v>
      </c>
      <c r="P214" s="153">
        <f t="shared" si="21"/>
        <v>0</v>
      </c>
      <c r="Q214" s="153">
        <v>0</v>
      </c>
      <c r="R214" s="153">
        <f t="shared" si="22"/>
        <v>0</v>
      </c>
      <c r="S214" s="153">
        <v>0</v>
      </c>
      <c r="T214" s="154">
        <f t="shared" si="23"/>
        <v>0</v>
      </c>
      <c r="AR214" s="155" t="s">
        <v>831</v>
      </c>
      <c r="AT214" s="155" t="s">
        <v>454</v>
      </c>
      <c r="AU214" s="155" t="s">
        <v>88</v>
      </c>
      <c r="AY214" s="16" t="s">
        <v>317</v>
      </c>
      <c r="BE214" s="156">
        <f t="shared" si="24"/>
        <v>0</v>
      </c>
      <c r="BF214" s="156">
        <f t="shared" si="25"/>
        <v>0</v>
      </c>
      <c r="BG214" s="156">
        <f t="shared" si="26"/>
        <v>0</v>
      </c>
      <c r="BH214" s="156">
        <f t="shared" si="27"/>
        <v>0</v>
      </c>
      <c r="BI214" s="156">
        <f t="shared" si="28"/>
        <v>0</v>
      </c>
      <c r="BJ214" s="16" t="s">
        <v>88</v>
      </c>
      <c r="BK214" s="156">
        <f t="shared" si="29"/>
        <v>0</v>
      </c>
      <c r="BL214" s="16" t="s">
        <v>561</v>
      </c>
      <c r="BM214" s="155" t="s">
        <v>18220</v>
      </c>
    </row>
    <row r="215" spans="2:65" s="1" customFormat="1" ht="16.5" customHeight="1">
      <c r="B215" s="142"/>
      <c r="C215" s="143" t="s">
        <v>1688</v>
      </c>
      <c r="D215" s="143" t="s">
        <v>319</v>
      </c>
      <c r="E215" s="144" t="s">
        <v>18221</v>
      </c>
      <c r="F215" s="145" t="s">
        <v>18222</v>
      </c>
      <c r="G215" s="146" t="s">
        <v>467</v>
      </c>
      <c r="H215" s="147">
        <v>1</v>
      </c>
      <c r="I215" s="148"/>
      <c r="J215" s="149">
        <f t="shared" si="20"/>
        <v>0</v>
      </c>
      <c r="K215" s="150"/>
      <c r="L215" s="31"/>
      <c r="M215" s="151" t="s">
        <v>1</v>
      </c>
      <c r="N215" s="152" t="s">
        <v>42</v>
      </c>
      <c r="P215" s="153">
        <f t="shared" si="21"/>
        <v>0</v>
      </c>
      <c r="Q215" s="153">
        <v>0</v>
      </c>
      <c r="R215" s="153">
        <f t="shared" si="22"/>
        <v>0</v>
      </c>
      <c r="S215" s="153">
        <v>0</v>
      </c>
      <c r="T215" s="154">
        <f t="shared" si="23"/>
        <v>0</v>
      </c>
      <c r="AR215" s="155" t="s">
        <v>561</v>
      </c>
      <c r="AT215" s="155" t="s">
        <v>319</v>
      </c>
      <c r="AU215" s="155" t="s">
        <v>88</v>
      </c>
      <c r="AY215" s="16" t="s">
        <v>317</v>
      </c>
      <c r="BE215" s="156">
        <f t="shared" si="24"/>
        <v>0</v>
      </c>
      <c r="BF215" s="156">
        <f t="shared" si="25"/>
        <v>0</v>
      </c>
      <c r="BG215" s="156">
        <f t="shared" si="26"/>
        <v>0</v>
      </c>
      <c r="BH215" s="156">
        <f t="shared" si="27"/>
        <v>0</v>
      </c>
      <c r="BI215" s="156">
        <f t="shared" si="28"/>
        <v>0</v>
      </c>
      <c r="BJ215" s="16" t="s">
        <v>88</v>
      </c>
      <c r="BK215" s="156">
        <f t="shared" si="29"/>
        <v>0</v>
      </c>
      <c r="BL215" s="16" t="s">
        <v>561</v>
      </c>
      <c r="BM215" s="155" t="s">
        <v>18223</v>
      </c>
    </row>
    <row r="216" spans="2:65" s="1" customFormat="1" ht="16.5" customHeight="1">
      <c r="B216" s="142"/>
      <c r="C216" s="179" t="s">
        <v>719</v>
      </c>
      <c r="D216" s="179" t="s">
        <v>454</v>
      </c>
      <c r="E216" s="180" t="s">
        <v>18206</v>
      </c>
      <c r="F216" s="181" t="s">
        <v>18224</v>
      </c>
      <c r="G216" s="182" t="s">
        <v>467</v>
      </c>
      <c r="H216" s="183">
        <v>1</v>
      </c>
      <c r="I216" s="184"/>
      <c r="J216" s="185">
        <f t="shared" si="20"/>
        <v>0</v>
      </c>
      <c r="K216" s="186"/>
      <c r="L216" s="187"/>
      <c r="M216" s="188" t="s">
        <v>1</v>
      </c>
      <c r="N216" s="189" t="s">
        <v>42</v>
      </c>
      <c r="P216" s="153">
        <f t="shared" si="21"/>
        <v>0</v>
      </c>
      <c r="Q216" s="153">
        <v>0</v>
      </c>
      <c r="R216" s="153">
        <f t="shared" si="22"/>
        <v>0</v>
      </c>
      <c r="S216" s="153">
        <v>0</v>
      </c>
      <c r="T216" s="154">
        <f t="shared" si="23"/>
        <v>0</v>
      </c>
      <c r="AR216" s="155" t="s">
        <v>831</v>
      </c>
      <c r="AT216" s="155" t="s">
        <v>454</v>
      </c>
      <c r="AU216" s="155" t="s">
        <v>88</v>
      </c>
      <c r="AY216" s="16" t="s">
        <v>317</v>
      </c>
      <c r="BE216" s="156">
        <f t="shared" si="24"/>
        <v>0</v>
      </c>
      <c r="BF216" s="156">
        <f t="shared" si="25"/>
        <v>0</v>
      </c>
      <c r="BG216" s="156">
        <f t="shared" si="26"/>
        <v>0</v>
      </c>
      <c r="BH216" s="156">
        <f t="shared" si="27"/>
        <v>0</v>
      </c>
      <c r="BI216" s="156">
        <f t="shared" si="28"/>
        <v>0</v>
      </c>
      <c r="BJ216" s="16" t="s">
        <v>88</v>
      </c>
      <c r="BK216" s="156">
        <f t="shared" si="29"/>
        <v>0</v>
      </c>
      <c r="BL216" s="16" t="s">
        <v>561</v>
      </c>
      <c r="BM216" s="155" t="s">
        <v>18225</v>
      </c>
    </row>
    <row r="217" spans="2:65" s="1" customFormat="1" ht="16.5" customHeight="1">
      <c r="B217" s="142"/>
      <c r="C217" s="143" t="s">
        <v>1697</v>
      </c>
      <c r="D217" s="143" t="s">
        <v>319</v>
      </c>
      <c r="E217" s="144" t="s">
        <v>18226</v>
      </c>
      <c r="F217" s="145" t="s">
        <v>18224</v>
      </c>
      <c r="G217" s="146" t="s">
        <v>467</v>
      </c>
      <c r="H217" s="147">
        <v>1</v>
      </c>
      <c r="I217" s="148"/>
      <c r="J217" s="149">
        <f t="shared" si="20"/>
        <v>0</v>
      </c>
      <c r="K217" s="150"/>
      <c r="L217" s="31"/>
      <c r="M217" s="151" t="s">
        <v>1</v>
      </c>
      <c r="N217" s="152" t="s">
        <v>42</v>
      </c>
      <c r="P217" s="153">
        <f t="shared" si="21"/>
        <v>0</v>
      </c>
      <c r="Q217" s="153">
        <v>0</v>
      </c>
      <c r="R217" s="153">
        <f t="shared" si="22"/>
        <v>0</v>
      </c>
      <c r="S217" s="153">
        <v>0</v>
      </c>
      <c r="T217" s="154">
        <f t="shared" si="23"/>
        <v>0</v>
      </c>
      <c r="AR217" s="155" t="s">
        <v>561</v>
      </c>
      <c r="AT217" s="155" t="s">
        <v>319</v>
      </c>
      <c r="AU217" s="155" t="s">
        <v>88</v>
      </c>
      <c r="AY217" s="16" t="s">
        <v>317</v>
      </c>
      <c r="BE217" s="156">
        <f t="shared" si="24"/>
        <v>0</v>
      </c>
      <c r="BF217" s="156">
        <f t="shared" si="25"/>
        <v>0</v>
      </c>
      <c r="BG217" s="156">
        <f t="shared" si="26"/>
        <v>0</v>
      </c>
      <c r="BH217" s="156">
        <f t="shared" si="27"/>
        <v>0</v>
      </c>
      <c r="BI217" s="156">
        <f t="shared" si="28"/>
        <v>0</v>
      </c>
      <c r="BJ217" s="16" t="s">
        <v>88</v>
      </c>
      <c r="BK217" s="156">
        <f t="shared" si="29"/>
        <v>0</v>
      </c>
      <c r="BL217" s="16" t="s">
        <v>561</v>
      </c>
      <c r="BM217" s="155" t="s">
        <v>18227</v>
      </c>
    </row>
    <row r="218" spans="2:65" s="1" customFormat="1" ht="16.5" customHeight="1">
      <c r="B218" s="142"/>
      <c r="C218" s="179" t="s">
        <v>1704</v>
      </c>
      <c r="D218" s="179" t="s">
        <v>454</v>
      </c>
      <c r="E218" s="180" t="s">
        <v>18228</v>
      </c>
      <c r="F218" s="181" t="s">
        <v>18229</v>
      </c>
      <c r="G218" s="182" t="s">
        <v>467</v>
      </c>
      <c r="H218" s="183">
        <v>276</v>
      </c>
      <c r="I218" s="184"/>
      <c r="J218" s="185">
        <f t="shared" si="20"/>
        <v>0</v>
      </c>
      <c r="K218" s="186"/>
      <c r="L218" s="187"/>
      <c r="M218" s="188" t="s">
        <v>1</v>
      </c>
      <c r="N218" s="189" t="s">
        <v>42</v>
      </c>
      <c r="P218" s="153">
        <f t="shared" si="21"/>
        <v>0</v>
      </c>
      <c r="Q218" s="153">
        <v>0</v>
      </c>
      <c r="R218" s="153">
        <f t="shared" si="22"/>
        <v>0</v>
      </c>
      <c r="S218" s="153">
        <v>0</v>
      </c>
      <c r="T218" s="154">
        <f t="shared" si="23"/>
        <v>0</v>
      </c>
      <c r="AR218" s="155" t="s">
        <v>831</v>
      </c>
      <c r="AT218" s="155" t="s">
        <v>454</v>
      </c>
      <c r="AU218" s="155" t="s">
        <v>88</v>
      </c>
      <c r="AY218" s="16" t="s">
        <v>317</v>
      </c>
      <c r="BE218" s="156">
        <f t="shared" si="24"/>
        <v>0</v>
      </c>
      <c r="BF218" s="156">
        <f t="shared" si="25"/>
        <v>0</v>
      </c>
      <c r="BG218" s="156">
        <f t="shared" si="26"/>
        <v>0</v>
      </c>
      <c r="BH218" s="156">
        <f t="shared" si="27"/>
        <v>0</v>
      </c>
      <c r="BI218" s="156">
        <f t="shared" si="28"/>
        <v>0</v>
      </c>
      <c r="BJ218" s="16" t="s">
        <v>88</v>
      </c>
      <c r="BK218" s="156">
        <f t="shared" si="29"/>
        <v>0</v>
      </c>
      <c r="BL218" s="16" t="s">
        <v>561</v>
      </c>
      <c r="BM218" s="155" t="s">
        <v>18230</v>
      </c>
    </row>
    <row r="219" spans="2:65" s="1" customFormat="1" ht="16.5" customHeight="1">
      <c r="B219" s="142"/>
      <c r="C219" s="143" t="s">
        <v>1722</v>
      </c>
      <c r="D219" s="143" t="s">
        <v>319</v>
      </c>
      <c r="E219" s="144" t="s">
        <v>18231</v>
      </c>
      <c r="F219" s="145" t="s">
        <v>18229</v>
      </c>
      <c r="G219" s="146" t="s">
        <v>467</v>
      </c>
      <c r="H219" s="147">
        <v>276</v>
      </c>
      <c r="I219" s="148"/>
      <c r="J219" s="149">
        <f t="shared" si="20"/>
        <v>0</v>
      </c>
      <c r="K219" s="150"/>
      <c r="L219" s="31"/>
      <c r="M219" s="151" t="s">
        <v>1</v>
      </c>
      <c r="N219" s="152" t="s">
        <v>42</v>
      </c>
      <c r="P219" s="153">
        <f t="shared" si="21"/>
        <v>0</v>
      </c>
      <c r="Q219" s="153">
        <v>0</v>
      </c>
      <c r="R219" s="153">
        <f t="shared" si="22"/>
        <v>0</v>
      </c>
      <c r="S219" s="153">
        <v>0</v>
      </c>
      <c r="T219" s="154">
        <f t="shared" si="23"/>
        <v>0</v>
      </c>
      <c r="AR219" s="155" t="s">
        <v>561</v>
      </c>
      <c r="AT219" s="155" t="s">
        <v>319</v>
      </c>
      <c r="AU219" s="155" t="s">
        <v>88</v>
      </c>
      <c r="AY219" s="16" t="s">
        <v>317</v>
      </c>
      <c r="BE219" s="156">
        <f t="shared" si="24"/>
        <v>0</v>
      </c>
      <c r="BF219" s="156">
        <f t="shared" si="25"/>
        <v>0</v>
      </c>
      <c r="BG219" s="156">
        <f t="shared" si="26"/>
        <v>0</v>
      </c>
      <c r="BH219" s="156">
        <f t="shared" si="27"/>
        <v>0</v>
      </c>
      <c r="BI219" s="156">
        <f t="shared" si="28"/>
        <v>0</v>
      </c>
      <c r="BJ219" s="16" t="s">
        <v>88</v>
      </c>
      <c r="BK219" s="156">
        <f t="shared" si="29"/>
        <v>0</v>
      </c>
      <c r="BL219" s="16" t="s">
        <v>561</v>
      </c>
      <c r="BM219" s="155" t="s">
        <v>18232</v>
      </c>
    </row>
    <row r="220" spans="2:65" s="1" customFormat="1" ht="24.15" customHeight="1">
      <c r="B220" s="142"/>
      <c r="C220" s="179" t="s">
        <v>1726</v>
      </c>
      <c r="D220" s="179" t="s">
        <v>454</v>
      </c>
      <c r="E220" s="180" t="s">
        <v>18233</v>
      </c>
      <c r="F220" s="181" t="s">
        <v>18234</v>
      </c>
      <c r="G220" s="182" t="s">
        <v>467</v>
      </c>
      <c r="H220" s="183">
        <v>132</v>
      </c>
      <c r="I220" s="184"/>
      <c r="J220" s="185">
        <f t="shared" si="20"/>
        <v>0</v>
      </c>
      <c r="K220" s="186"/>
      <c r="L220" s="187"/>
      <c r="M220" s="188" t="s">
        <v>1</v>
      </c>
      <c r="N220" s="189" t="s">
        <v>42</v>
      </c>
      <c r="P220" s="153">
        <f t="shared" si="21"/>
        <v>0</v>
      </c>
      <c r="Q220" s="153">
        <v>0</v>
      </c>
      <c r="R220" s="153">
        <f t="shared" si="22"/>
        <v>0</v>
      </c>
      <c r="S220" s="153">
        <v>0</v>
      </c>
      <c r="T220" s="154">
        <f t="shared" si="23"/>
        <v>0</v>
      </c>
      <c r="AR220" s="155" t="s">
        <v>831</v>
      </c>
      <c r="AT220" s="155" t="s">
        <v>454</v>
      </c>
      <c r="AU220" s="155" t="s">
        <v>88</v>
      </c>
      <c r="AY220" s="16" t="s">
        <v>317</v>
      </c>
      <c r="BE220" s="156">
        <f t="shared" si="24"/>
        <v>0</v>
      </c>
      <c r="BF220" s="156">
        <f t="shared" si="25"/>
        <v>0</v>
      </c>
      <c r="BG220" s="156">
        <f t="shared" si="26"/>
        <v>0</v>
      </c>
      <c r="BH220" s="156">
        <f t="shared" si="27"/>
        <v>0</v>
      </c>
      <c r="BI220" s="156">
        <f t="shared" si="28"/>
        <v>0</v>
      </c>
      <c r="BJ220" s="16" t="s">
        <v>88</v>
      </c>
      <c r="BK220" s="156">
        <f t="shared" si="29"/>
        <v>0</v>
      </c>
      <c r="BL220" s="16" t="s">
        <v>561</v>
      </c>
      <c r="BM220" s="155" t="s">
        <v>18235</v>
      </c>
    </row>
    <row r="221" spans="2:65" s="1" customFormat="1" ht="24.15" customHeight="1">
      <c r="B221" s="142"/>
      <c r="C221" s="143" t="s">
        <v>1748</v>
      </c>
      <c r="D221" s="143" t="s">
        <v>319</v>
      </c>
      <c r="E221" s="144" t="s">
        <v>18236</v>
      </c>
      <c r="F221" s="145" t="s">
        <v>18234</v>
      </c>
      <c r="G221" s="146" t="s">
        <v>467</v>
      </c>
      <c r="H221" s="147">
        <v>132</v>
      </c>
      <c r="I221" s="148"/>
      <c r="J221" s="149">
        <f t="shared" si="20"/>
        <v>0</v>
      </c>
      <c r="K221" s="150"/>
      <c r="L221" s="31"/>
      <c r="M221" s="151" t="s">
        <v>1</v>
      </c>
      <c r="N221" s="152" t="s">
        <v>42</v>
      </c>
      <c r="P221" s="153">
        <f t="shared" si="21"/>
        <v>0</v>
      </c>
      <c r="Q221" s="153">
        <v>0</v>
      </c>
      <c r="R221" s="153">
        <f t="shared" si="22"/>
        <v>0</v>
      </c>
      <c r="S221" s="153">
        <v>0</v>
      </c>
      <c r="T221" s="154">
        <f t="shared" si="23"/>
        <v>0</v>
      </c>
      <c r="AR221" s="155" t="s">
        <v>561</v>
      </c>
      <c r="AT221" s="155" t="s">
        <v>319</v>
      </c>
      <c r="AU221" s="155" t="s">
        <v>88</v>
      </c>
      <c r="AY221" s="16" t="s">
        <v>317</v>
      </c>
      <c r="BE221" s="156">
        <f t="shared" si="24"/>
        <v>0</v>
      </c>
      <c r="BF221" s="156">
        <f t="shared" si="25"/>
        <v>0</v>
      </c>
      <c r="BG221" s="156">
        <f t="shared" si="26"/>
        <v>0</v>
      </c>
      <c r="BH221" s="156">
        <f t="shared" si="27"/>
        <v>0</v>
      </c>
      <c r="BI221" s="156">
        <f t="shared" si="28"/>
        <v>0</v>
      </c>
      <c r="BJ221" s="16" t="s">
        <v>88</v>
      </c>
      <c r="BK221" s="156">
        <f t="shared" si="29"/>
        <v>0</v>
      </c>
      <c r="BL221" s="16" t="s">
        <v>561</v>
      </c>
      <c r="BM221" s="155" t="s">
        <v>18237</v>
      </c>
    </row>
    <row r="222" spans="2:65" s="1" customFormat="1" ht="24.15" customHeight="1">
      <c r="B222" s="142"/>
      <c r="C222" s="179" t="s">
        <v>725</v>
      </c>
      <c r="D222" s="179" t="s">
        <v>454</v>
      </c>
      <c r="E222" s="180" t="s">
        <v>18238</v>
      </c>
      <c r="F222" s="181" t="s">
        <v>18239</v>
      </c>
      <c r="G222" s="182" t="s">
        <v>467</v>
      </c>
      <c r="H222" s="183">
        <v>16</v>
      </c>
      <c r="I222" s="184"/>
      <c r="J222" s="185">
        <f t="shared" ref="J222:J253" si="30">ROUND(I222*H222,2)</f>
        <v>0</v>
      </c>
      <c r="K222" s="186"/>
      <c r="L222" s="187"/>
      <c r="M222" s="188" t="s">
        <v>1</v>
      </c>
      <c r="N222" s="189" t="s">
        <v>42</v>
      </c>
      <c r="P222" s="153">
        <f t="shared" ref="P222:P253" si="31">O222*H222</f>
        <v>0</v>
      </c>
      <c r="Q222" s="153">
        <v>0</v>
      </c>
      <c r="R222" s="153">
        <f t="shared" ref="R222:R253" si="32">Q222*H222</f>
        <v>0</v>
      </c>
      <c r="S222" s="153">
        <v>0</v>
      </c>
      <c r="T222" s="154">
        <f t="shared" ref="T222:T253" si="33">S222*H222</f>
        <v>0</v>
      </c>
      <c r="AR222" s="155" t="s">
        <v>831</v>
      </c>
      <c r="AT222" s="155" t="s">
        <v>454</v>
      </c>
      <c r="AU222" s="155" t="s">
        <v>88</v>
      </c>
      <c r="AY222" s="16" t="s">
        <v>317</v>
      </c>
      <c r="BE222" s="156">
        <f t="shared" ref="BE222:BE230" si="34">IF(N222="základná",J222,0)</f>
        <v>0</v>
      </c>
      <c r="BF222" s="156">
        <f t="shared" ref="BF222:BF230" si="35">IF(N222="znížená",J222,0)</f>
        <v>0</v>
      </c>
      <c r="BG222" s="156">
        <f t="shared" ref="BG222:BG230" si="36">IF(N222="zákl. prenesená",J222,0)</f>
        <v>0</v>
      </c>
      <c r="BH222" s="156">
        <f t="shared" ref="BH222:BH230" si="37">IF(N222="zníž. prenesená",J222,0)</f>
        <v>0</v>
      </c>
      <c r="BI222" s="156">
        <f t="shared" ref="BI222:BI230" si="38">IF(N222="nulová",J222,0)</f>
        <v>0</v>
      </c>
      <c r="BJ222" s="16" t="s">
        <v>88</v>
      </c>
      <c r="BK222" s="156">
        <f t="shared" ref="BK222:BK230" si="39">ROUND(I222*H222,2)</f>
        <v>0</v>
      </c>
      <c r="BL222" s="16" t="s">
        <v>561</v>
      </c>
      <c r="BM222" s="155" t="s">
        <v>18240</v>
      </c>
    </row>
    <row r="223" spans="2:65" s="1" customFormat="1" ht="24.15" customHeight="1">
      <c r="B223" s="142"/>
      <c r="C223" s="143" t="s">
        <v>1758</v>
      </c>
      <c r="D223" s="143" t="s">
        <v>319</v>
      </c>
      <c r="E223" s="144" t="s">
        <v>18241</v>
      </c>
      <c r="F223" s="145" t="s">
        <v>18239</v>
      </c>
      <c r="G223" s="146" t="s">
        <v>467</v>
      </c>
      <c r="H223" s="147">
        <v>16</v>
      </c>
      <c r="I223" s="148"/>
      <c r="J223" s="149">
        <f t="shared" si="30"/>
        <v>0</v>
      </c>
      <c r="K223" s="150"/>
      <c r="L223" s="31"/>
      <c r="M223" s="151" t="s">
        <v>1</v>
      </c>
      <c r="N223" s="152" t="s">
        <v>42</v>
      </c>
      <c r="P223" s="153">
        <f t="shared" si="31"/>
        <v>0</v>
      </c>
      <c r="Q223" s="153">
        <v>0</v>
      </c>
      <c r="R223" s="153">
        <f t="shared" si="32"/>
        <v>0</v>
      </c>
      <c r="S223" s="153">
        <v>0</v>
      </c>
      <c r="T223" s="154">
        <f t="shared" si="33"/>
        <v>0</v>
      </c>
      <c r="AR223" s="155" t="s">
        <v>561</v>
      </c>
      <c r="AT223" s="155" t="s">
        <v>319</v>
      </c>
      <c r="AU223" s="155" t="s">
        <v>88</v>
      </c>
      <c r="AY223" s="16" t="s">
        <v>317</v>
      </c>
      <c r="BE223" s="156">
        <f t="shared" si="34"/>
        <v>0</v>
      </c>
      <c r="BF223" s="156">
        <f t="shared" si="35"/>
        <v>0</v>
      </c>
      <c r="BG223" s="156">
        <f t="shared" si="36"/>
        <v>0</v>
      </c>
      <c r="BH223" s="156">
        <f t="shared" si="37"/>
        <v>0</v>
      </c>
      <c r="BI223" s="156">
        <f t="shared" si="38"/>
        <v>0</v>
      </c>
      <c r="BJ223" s="16" t="s">
        <v>88</v>
      </c>
      <c r="BK223" s="156">
        <f t="shared" si="39"/>
        <v>0</v>
      </c>
      <c r="BL223" s="16" t="s">
        <v>561</v>
      </c>
      <c r="BM223" s="155" t="s">
        <v>18242</v>
      </c>
    </row>
    <row r="224" spans="2:65" s="1" customFormat="1" ht="16.5" customHeight="1">
      <c r="B224" s="142"/>
      <c r="C224" s="179" t="s">
        <v>728</v>
      </c>
      <c r="D224" s="179" t="s">
        <v>454</v>
      </c>
      <c r="E224" s="180" t="s">
        <v>18243</v>
      </c>
      <c r="F224" s="181" t="s">
        <v>18244</v>
      </c>
      <c r="G224" s="182" t="s">
        <v>444</v>
      </c>
      <c r="H224" s="183">
        <v>0.5</v>
      </c>
      <c r="I224" s="184"/>
      <c r="J224" s="185">
        <f t="shared" si="30"/>
        <v>0</v>
      </c>
      <c r="K224" s="186"/>
      <c r="L224" s="187"/>
      <c r="M224" s="188" t="s">
        <v>1</v>
      </c>
      <c r="N224" s="189" t="s">
        <v>42</v>
      </c>
      <c r="P224" s="153">
        <f t="shared" si="31"/>
        <v>0</v>
      </c>
      <c r="Q224" s="153">
        <v>0</v>
      </c>
      <c r="R224" s="153">
        <f t="shared" si="32"/>
        <v>0</v>
      </c>
      <c r="S224" s="153">
        <v>0</v>
      </c>
      <c r="T224" s="154">
        <f t="shared" si="33"/>
        <v>0</v>
      </c>
      <c r="AR224" s="155" t="s">
        <v>831</v>
      </c>
      <c r="AT224" s="155" t="s">
        <v>454</v>
      </c>
      <c r="AU224" s="155" t="s">
        <v>88</v>
      </c>
      <c r="AY224" s="16" t="s">
        <v>317</v>
      </c>
      <c r="BE224" s="156">
        <f t="shared" si="34"/>
        <v>0</v>
      </c>
      <c r="BF224" s="156">
        <f t="shared" si="35"/>
        <v>0</v>
      </c>
      <c r="BG224" s="156">
        <f t="shared" si="36"/>
        <v>0</v>
      </c>
      <c r="BH224" s="156">
        <f t="shared" si="37"/>
        <v>0</v>
      </c>
      <c r="BI224" s="156">
        <f t="shared" si="38"/>
        <v>0</v>
      </c>
      <c r="BJ224" s="16" t="s">
        <v>88</v>
      </c>
      <c r="BK224" s="156">
        <f t="shared" si="39"/>
        <v>0</v>
      </c>
      <c r="BL224" s="16" t="s">
        <v>561</v>
      </c>
      <c r="BM224" s="155" t="s">
        <v>18245</v>
      </c>
    </row>
    <row r="225" spans="2:65" s="1" customFormat="1" ht="16.5" customHeight="1">
      <c r="B225" s="142"/>
      <c r="C225" s="143" t="s">
        <v>1769</v>
      </c>
      <c r="D225" s="143" t="s">
        <v>319</v>
      </c>
      <c r="E225" s="144" t="s">
        <v>18246</v>
      </c>
      <c r="F225" s="145" t="s">
        <v>18247</v>
      </c>
      <c r="G225" s="146" t="s">
        <v>444</v>
      </c>
      <c r="H225" s="147">
        <v>0.5</v>
      </c>
      <c r="I225" s="148"/>
      <c r="J225" s="149">
        <f t="shared" si="30"/>
        <v>0</v>
      </c>
      <c r="K225" s="150"/>
      <c r="L225" s="31"/>
      <c r="M225" s="151" t="s">
        <v>1</v>
      </c>
      <c r="N225" s="152" t="s">
        <v>42</v>
      </c>
      <c r="P225" s="153">
        <f t="shared" si="31"/>
        <v>0</v>
      </c>
      <c r="Q225" s="153">
        <v>0</v>
      </c>
      <c r="R225" s="153">
        <f t="shared" si="32"/>
        <v>0</v>
      </c>
      <c r="S225" s="153">
        <v>0</v>
      </c>
      <c r="T225" s="154">
        <f t="shared" si="33"/>
        <v>0</v>
      </c>
      <c r="AR225" s="155" t="s">
        <v>561</v>
      </c>
      <c r="AT225" s="155" t="s">
        <v>319</v>
      </c>
      <c r="AU225" s="155" t="s">
        <v>88</v>
      </c>
      <c r="AY225" s="16" t="s">
        <v>317</v>
      </c>
      <c r="BE225" s="156">
        <f t="shared" si="34"/>
        <v>0</v>
      </c>
      <c r="BF225" s="156">
        <f t="shared" si="35"/>
        <v>0</v>
      </c>
      <c r="BG225" s="156">
        <f t="shared" si="36"/>
        <v>0</v>
      </c>
      <c r="BH225" s="156">
        <f t="shared" si="37"/>
        <v>0</v>
      </c>
      <c r="BI225" s="156">
        <f t="shared" si="38"/>
        <v>0</v>
      </c>
      <c r="BJ225" s="16" t="s">
        <v>88</v>
      </c>
      <c r="BK225" s="156">
        <f t="shared" si="39"/>
        <v>0</v>
      </c>
      <c r="BL225" s="16" t="s">
        <v>561</v>
      </c>
      <c r="BM225" s="155" t="s">
        <v>18248</v>
      </c>
    </row>
    <row r="226" spans="2:65" s="1" customFormat="1" ht="16.5" customHeight="1">
      <c r="B226" s="142"/>
      <c r="C226" s="179" t="s">
        <v>732</v>
      </c>
      <c r="D226" s="179" t="s">
        <v>454</v>
      </c>
      <c r="E226" s="180" t="s">
        <v>18249</v>
      </c>
      <c r="F226" s="181" t="s">
        <v>1</v>
      </c>
      <c r="G226" s="182" t="s">
        <v>1</v>
      </c>
      <c r="H226" s="183">
        <v>0</v>
      </c>
      <c r="I226" s="184"/>
      <c r="J226" s="185">
        <f t="shared" si="30"/>
        <v>0</v>
      </c>
      <c r="K226" s="186"/>
      <c r="L226" s="187"/>
      <c r="M226" s="188" t="s">
        <v>1</v>
      </c>
      <c r="N226" s="189" t="s">
        <v>42</v>
      </c>
      <c r="P226" s="153">
        <f t="shared" si="31"/>
        <v>0</v>
      </c>
      <c r="Q226" s="153">
        <v>0</v>
      </c>
      <c r="R226" s="153">
        <f t="shared" si="32"/>
        <v>0</v>
      </c>
      <c r="S226" s="153">
        <v>0</v>
      </c>
      <c r="T226" s="154">
        <f t="shared" si="33"/>
        <v>0</v>
      </c>
      <c r="AR226" s="155" t="s">
        <v>831</v>
      </c>
      <c r="AT226" s="155" t="s">
        <v>454</v>
      </c>
      <c r="AU226" s="155" t="s">
        <v>88</v>
      </c>
      <c r="AY226" s="16" t="s">
        <v>317</v>
      </c>
      <c r="BE226" s="156">
        <f t="shared" si="34"/>
        <v>0</v>
      </c>
      <c r="BF226" s="156">
        <f t="shared" si="35"/>
        <v>0</v>
      </c>
      <c r="BG226" s="156">
        <f t="shared" si="36"/>
        <v>0</v>
      </c>
      <c r="BH226" s="156">
        <f t="shared" si="37"/>
        <v>0</v>
      </c>
      <c r="BI226" s="156">
        <f t="shared" si="38"/>
        <v>0</v>
      </c>
      <c r="BJ226" s="16" t="s">
        <v>88</v>
      </c>
      <c r="BK226" s="156">
        <f t="shared" si="39"/>
        <v>0</v>
      </c>
      <c r="BL226" s="16" t="s">
        <v>561</v>
      </c>
      <c r="BM226" s="155" t="s">
        <v>18250</v>
      </c>
    </row>
    <row r="227" spans="2:65" s="1" customFormat="1" ht="16.5" customHeight="1">
      <c r="B227" s="142"/>
      <c r="C227" s="179" t="s">
        <v>1780</v>
      </c>
      <c r="D227" s="179" t="s">
        <v>454</v>
      </c>
      <c r="E227" s="180" t="s">
        <v>18251</v>
      </c>
      <c r="F227" s="181" t="s">
        <v>18252</v>
      </c>
      <c r="G227" s="182" t="s">
        <v>1107</v>
      </c>
      <c r="H227" s="183">
        <v>50</v>
      </c>
      <c r="I227" s="184"/>
      <c r="J227" s="185">
        <f t="shared" si="30"/>
        <v>0</v>
      </c>
      <c r="K227" s="186"/>
      <c r="L227" s="187"/>
      <c r="M227" s="188" t="s">
        <v>1</v>
      </c>
      <c r="N227" s="189" t="s">
        <v>42</v>
      </c>
      <c r="P227" s="153">
        <f t="shared" si="31"/>
        <v>0</v>
      </c>
      <c r="Q227" s="153">
        <v>0</v>
      </c>
      <c r="R227" s="153">
        <f t="shared" si="32"/>
        <v>0</v>
      </c>
      <c r="S227" s="153">
        <v>0</v>
      </c>
      <c r="T227" s="154">
        <f t="shared" si="33"/>
        <v>0</v>
      </c>
      <c r="AR227" s="155" t="s">
        <v>831</v>
      </c>
      <c r="AT227" s="155" t="s">
        <v>454</v>
      </c>
      <c r="AU227" s="155" t="s">
        <v>88</v>
      </c>
      <c r="AY227" s="16" t="s">
        <v>317</v>
      </c>
      <c r="BE227" s="156">
        <f t="shared" si="34"/>
        <v>0</v>
      </c>
      <c r="BF227" s="156">
        <f t="shared" si="35"/>
        <v>0</v>
      </c>
      <c r="BG227" s="156">
        <f t="shared" si="36"/>
        <v>0</v>
      </c>
      <c r="BH227" s="156">
        <f t="shared" si="37"/>
        <v>0</v>
      </c>
      <c r="BI227" s="156">
        <f t="shared" si="38"/>
        <v>0</v>
      </c>
      <c r="BJ227" s="16" t="s">
        <v>88</v>
      </c>
      <c r="BK227" s="156">
        <f t="shared" si="39"/>
        <v>0</v>
      </c>
      <c r="BL227" s="16" t="s">
        <v>561</v>
      </c>
      <c r="BM227" s="155" t="s">
        <v>18253</v>
      </c>
    </row>
    <row r="228" spans="2:65" s="1" customFormat="1" ht="16.5" customHeight="1">
      <c r="B228" s="142"/>
      <c r="C228" s="143" t="s">
        <v>735</v>
      </c>
      <c r="D228" s="143" t="s">
        <v>319</v>
      </c>
      <c r="E228" s="144" t="s">
        <v>18254</v>
      </c>
      <c r="F228" s="145" t="s">
        <v>18255</v>
      </c>
      <c r="G228" s="146" t="s">
        <v>15312</v>
      </c>
      <c r="H228" s="147">
        <v>150</v>
      </c>
      <c r="I228" s="148"/>
      <c r="J228" s="149">
        <f t="shared" si="30"/>
        <v>0</v>
      </c>
      <c r="K228" s="150"/>
      <c r="L228" s="31"/>
      <c r="M228" s="151" t="s">
        <v>1</v>
      </c>
      <c r="N228" s="152" t="s">
        <v>42</v>
      </c>
      <c r="P228" s="153">
        <f t="shared" si="31"/>
        <v>0</v>
      </c>
      <c r="Q228" s="153">
        <v>0</v>
      </c>
      <c r="R228" s="153">
        <f t="shared" si="32"/>
        <v>0</v>
      </c>
      <c r="S228" s="153">
        <v>0</v>
      </c>
      <c r="T228" s="154">
        <f t="shared" si="33"/>
        <v>0</v>
      </c>
      <c r="AR228" s="155" t="s">
        <v>561</v>
      </c>
      <c r="AT228" s="155" t="s">
        <v>319</v>
      </c>
      <c r="AU228" s="155" t="s">
        <v>88</v>
      </c>
      <c r="AY228" s="16" t="s">
        <v>317</v>
      </c>
      <c r="BE228" s="156">
        <f t="shared" si="34"/>
        <v>0</v>
      </c>
      <c r="BF228" s="156">
        <f t="shared" si="35"/>
        <v>0</v>
      </c>
      <c r="BG228" s="156">
        <f t="shared" si="36"/>
        <v>0</v>
      </c>
      <c r="BH228" s="156">
        <f t="shared" si="37"/>
        <v>0</v>
      </c>
      <c r="BI228" s="156">
        <f t="shared" si="38"/>
        <v>0</v>
      </c>
      <c r="BJ228" s="16" t="s">
        <v>88</v>
      </c>
      <c r="BK228" s="156">
        <f t="shared" si="39"/>
        <v>0</v>
      </c>
      <c r="BL228" s="16" t="s">
        <v>561</v>
      </c>
      <c r="BM228" s="155" t="s">
        <v>18256</v>
      </c>
    </row>
    <row r="229" spans="2:65" s="1" customFormat="1" ht="16.5" customHeight="1">
      <c r="B229" s="142"/>
      <c r="C229" s="143" t="s">
        <v>1809</v>
      </c>
      <c r="D229" s="143" t="s">
        <v>319</v>
      </c>
      <c r="E229" s="144" t="s">
        <v>18257</v>
      </c>
      <c r="F229" s="145" t="s">
        <v>18258</v>
      </c>
      <c r="G229" s="146" t="s">
        <v>467</v>
      </c>
      <c r="H229" s="147">
        <v>940</v>
      </c>
      <c r="I229" s="148"/>
      <c r="J229" s="149">
        <f t="shared" si="30"/>
        <v>0</v>
      </c>
      <c r="K229" s="150"/>
      <c r="L229" s="31"/>
      <c r="M229" s="151" t="s">
        <v>1</v>
      </c>
      <c r="N229" s="152" t="s">
        <v>42</v>
      </c>
      <c r="P229" s="153">
        <f t="shared" si="31"/>
        <v>0</v>
      </c>
      <c r="Q229" s="153">
        <v>0</v>
      </c>
      <c r="R229" s="153">
        <f t="shared" si="32"/>
        <v>0</v>
      </c>
      <c r="S229" s="153">
        <v>0</v>
      </c>
      <c r="T229" s="154">
        <f t="shared" si="33"/>
        <v>0</v>
      </c>
      <c r="AR229" s="155" t="s">
        <v>323</v>
      </c>
      <c r="AT229" s="155" t="s">
        <v>319</v>
      </c>
      <c r="AU229" s="155" t="s">
        <v>88</v>
      </c>
      <c r="AY229" s="16" t="s">
        <v>317</v>
      </c>
      <c r="BE229" s="156">
        <f t="shared" si="34"/>
        <v>0</v>
      </c>
      <c r="BF229" s="156">
        <f t="shared" si="35"/>
        <v>0</v>
      </c>
      <c r="BG229" s="156">
        <f t="shared" si="36"/>
        <v>0</v>
      </c>
      <c r="BH229" s="156">
        <f t="shared" si="37"/>
        <v>0</v>
      </c>
      <c r="BI229" s="156">
        <f t="shared" si="38"/>
        <v>0</v>
      </c>
      <c r="BJ229" s="16" t="s">
        <v>88</v>
      </c>
      <c r="BK229" s="156">
        <f t="shared" si="39"/>
        <v>0</v>
      </c>
      <c r="BL229" s="16" t="s">
        <v>323</v>
      </c>
      <c r="BM229" s="155" t="s">
        <v>18259</v>
      </c>
    </row>
    <row r="230" spans="2:65" s="1" customFormat="1" ht="16.5" customHeight="1">
      <c r="B230" s="142"/>
      <c r="C230" s="179" t="s">
        <v>739</v>
      </c>
      <c r="D230" s="179" t="s">
        <v>454</v>
      </c>
      <c r="E230" s="180" t="s">
        <v>18260</v>
      </c>
      <c r="F230" s="181" t="s">
        <v>18261</v>
      </c>
      <c r="G230" s="182" t="s">
        <v>467</v>
      </c>
      <c r="H230" s="183">
        <v>940</v>
      </c>
      <c r="I230" s="184"/>
      <c r="J230" s="185">
        <f t="shared" si="30"/>
        <v>0</v>
      </c>
      <c r="K230" s="186"/>
      <c r="L230" s="187"/>
      <c r="M230" s="188" t="s">
        <v>1</v>
      </c>
      <c r="N230" s="189" t="s">
        <v>42</v>
      </c>
      <c r="P230" s="153">
        <f t="shared" si="31"/>
        <v>0</v>
      </c>
      <c r="Q230" s="153">
        <v>0</v>
      </c>
      <c r="R230" s="153">
        <f t="shared" si="32"/>
        <v>0</v>
      </c>
      <c r="S230" s="153">
        <v>0</v>
      </c>
      <c r="T230" s="154">
        <f t="shared" si="33"/>
        <v>0</v>
      </c>
      <c r="AR230" s="155" t="s">
        <v>356</v>
      </c>
      <c r="AT230" s="155" t="s">
        <v>454</v>
      </c>
      <c r="AU230" s="155" t="s">
        <v>88</v>
      </c>
      <c r="AY230" s="16" t="s">
        <v>317</v>
      </c>
      <c r="BE230" s="156">
        <f t="shared" si="34"/>
        <v>0</v>
      </c>
      <c r="BF230" s="156">
        <f t="shared" si="35"/>
        <v>0</v>
      </c>
      <c r="BG230" s="156">
        <f t="shared" si="36"/>
        <v>0</v>
      </c>
      <c r="BH230" s="156">
        <f t="shared" si="37"/>
        <v>0</v>
      </c>
      <c r="BI230" s="156">
        <f t="shared" si="38"/>
        <v>0</v>
      </c>
      <c r="BJ230" s="16" t="s">
        <v>88</v>
      </c>
      <c r="BK230" s="156">
        <f t="shared" si="39"/>
        <v>0</v>
      </c>
      <c r="BL230" s="16" t="s">
        <v>323</v>
      </c>
      <c r="BM230" s="155" t="s">
        <v>18262</v>
      </c>
    </row>
    <row r="231" spans="2:65" s="1" customFormat="1" ht="18">
      <c r="B231" s="31"/>
      <c r="D231" s="158" t="s">
        <v>597</v>
      </c>
      <c r="F231" s="195" t="s">
        <v>18263</v>
      </c>
      <c r="I231" s="196"/>
      <c r="L231" s="31"/>
      <c r="M231" s="197"/>
      <c r="T231" s="58"/>
      <c r="AT231" s="16" t="s">
        <v>597</v>
      </c>
      <c r="AU231" s="16" t="s">
        <v>88</v>
      </c>
    </row>
    <row r="232" spans="2:65" s="1" customFormat="1" ht="16.5" customHeight="1">
      <c r="B232" s="142"/>
      <c r="C232" s="143" t="s">
        <v>1820</v>
      </c>
      <c r="D232" s="143" t="s">
        <v>319</v>
      </c>
      <c r="E232" s="144" t="s">
        <v>18264</v>
      </c>
      <c r="F232" s="145" t="s">
        <v>18265</v>
      </c>
      <c r="G232" s="146" t="s">
        <v>467</v>
      </c>
      <c r="H232" s="147">
        <v>1696</v>
      </c>
      <c r="I232" s="148"/>
      <c r="J232" s="149">
        <f>ROUND(I232*H232,2)</f>
        <v>0</v>
      </c>
      <c r="K232" s="150"/>
      <c r="L232" s="31"/>
      <c r="M232" s="151" t="s">
        <v>1</v>
      </c>
      <c r="N232" s="152" t="s">
        <v>42</v>
      </c>
      <c r="P232" s="153">
        <f>O232*H232</f>
        <v>0</v>
      </c>
      <c r="Q232" s="153">
        <v>0</v>
      </c>
      <c r="R232" s="153">
        <f>Q232*H232</f>
        <v>0</v>
      </c>
      <c r="S232" s="153">
        <v>0</v>
      </c>
      <c r="T232" s="154">
        <f>S232*H232</f>
        <v>0</v>
      </c>
      <c r="AR232" s="155" t="s">
        <v>323</v>
      </c>
      <c r="AT232" s="155" t="s">
        <v>319</v>
      </c>
      <c r="AU232" s="155" t="s">
        <v>88</v>
      </c>
      <c r="AY232" s="16" t="s">
        <v>317</v>
      </c>
      <c r="BE232" s="156">
        <f>IF(N232="základná",J232,0)</f>
        <v>0</v>
      </c>
      <c r="BF232" s="156">
        <f>IF(N232="znížená",J232,0)</f>
        <v>0</v>
      </c>
      <c r="BG232" s="156">
        <f>IF(N232="zákl. prenesená",J232,0)</f>
        <v>0</v>
      </c>
      <c r="BH232" s="156">
        <f>IF(N232="zníž. prenesená",J232,0)</f>
        <v>0</v>
      </c>
      <c r="BI232" s="156">
        <f>IF(N232="nulová",J232,0)</f>
        <v>0</v>
      </c>
      <c r="BJ232" s="16" t="s">
        <v>88</v>
      </c>
      <c r="BK232" s="156">
        <f>ROUND(I232*H232,2)</f>
        <v>0</v>
      </c>
      <c r="BL232" s="16" t="s">
        <v>323</v>
      </c>
      <c r="BM232" s="155" t="s">
        <v>18266</v>
      </c>
    </row>
    <row r="233" spans="2:65" s="1" customFormat="1" ht="16.5" customHeight="1">
      <c r="B233" s="142"/>
      <c r="C233" s="179" t="s">
        <v>742</v>
      </c>
      <c r="D233" s="179" t="s">
        <v>454</v>
      </c>
      <c r="E233" s="180" t="s">
        <v>9995</v>
      </c>
      <c r="F233" s="181" t="s">
        <v>18267</v>
      </c>
      <c r="G233" s="182" t="s">
        <v>467</v>
      </c>
      <c r="H233" s="183">
        <v>1696</v>
      </c>
      <c r="I233" s="184"/>
      <c r="J233" s="185">
        <f>ROUND(I233*H233,2)</f>
        <v>0</v>
      </c>
      <c r="K233" s="186"/>
      <c r="L233" s="187"/>
      <c r="M233" s="188" t="s">
        <v>1</v>
      </c>
      <c r="N233" s="189" t="s">
        <v>42</v>
      </c>
      <c r="P233" s="153">
        <f>O233*H233</f>
        <v>0</v>
      </c>
      <c r="Q233" s="153">
        <v>0</v>
      </c>
      <c r="R233" s="153">
        <f>Q233*H233</f>
        <v>0</v>
      </c>
      <c r="S233" s="153">
        <v>0</v>
      </c>
      <c r="T233" s="154">
        <f>S233*H233</f>
        <v>0</v>
      </c>
      <c r="AR233" s="155" t="s">
        <v>356</v>
      </c>
      <c r="AT233" s="155" t="s">
        <v>454</v>
      </c>
      <c r="AU233" s="155" t="s">
        <v>88</v>
      </c>
      <c r="AY233" s="16" t="s">
        <v>317</v>
      </c>
      <c r="BE233" s="156">
        <f>IF(N233="základná",J233,0)</f>
        <v>0</v>
      </c>
      <c r="BF233" s="156">
        <f>IF(N233="znížená",J233,0)</f>
        <v>0</v>
      </c>
      <c r="BG233" s="156">
        <f>IF(N233="zákl. prenesená",J233,0)</f>
        <v>0</v>
      </c>
      <c r="BH233" s="156">
        <f>IF(N233="zníž. prenesená",J233,0)</f>
        <v>0</v>
      </c>
      <c r="BI233" s="156">
        <f>IF(N233="nulová",J233,0)</f>
        <v>0</v>
      </c>
      <c r="BJ233" s="16" t="s">
        <v>88</v>
      </c>
      <c r="BK233" s="156">
        <f>ROUND(I233*H233,2)</f>
        <v>0</v>
      </c>
      <c r="BL233" s="16" t="s">
        <v>323</v>
      </c>
      <c r="BM233" s="155" t="s">
        <v>18268</v>
      </c>
    </row>
    <row r="234" spans="2:65" s="1" customFormat="1" ht="18">
      <c r="B234" s="31"/>
      <c r="D234" s="158" t="s">
        <v>597</v>
      </c>
      <c r="F234" s="195" t="s">
        <v>18263</v>
      </c>
      <c r="I234" s="196"/>
      <c r="L234" s="31"/>
      <c r="M234" s="197"/>
      <c r="T234" s="58"/>
      <c r="AT234" s="16" t="s">
        <v>597</v>
      </c>
      <c r="AU234" s="16" t="s">
        <v>88</v>
      </c>
    </row>
    <row r="235" spans="2:65" s="1" customFormat="1" ht="16.5" customHeight="1">
      <c r="B235" s="142"/>
      <c r="C235" s="143" t="s">
        <v>1836</v>
      </c>
      <c r="D235" s="143" t="s">
        <v>319</v>
      </c>
      <c r="E235" s="144" t="s">
        <v>17712</v>
      </c>
      <c r="F235" s="145" t="s">
        <v>18269</v>
      </c>
      <c r="G235" s="146" t="s">
        <v>639</v>
      </c>
      <c r="H235" s="198"/>
      <c r="I235" s="148"/>
      <c r="J235" s="149">
        <f>ROUND(I235*H235,2)</f>
        <v>0</v>
      </c>
      <c r="K235" s="150"/>
      <c r="L235" s="31"/>
      <c r="M235" s="151" t="s">
        <v>1</v>
      </c>
      <c r="N235" s="152" t="s">
        <v>42</v>
      </c>
      <c r="P235" s="153">
        <f>O235*H235</f>
        <v>0</v>
      </c>
      <c r="Q235" s="153">
        <v>0</v>
      </c>
      <c r="R235" s="153">
        <f>Q235*H235</f>
        <v>0</v>
      </c>
      <c r="S235" s="153">
        <v>0</v>
      </c>
      <c r="T235" s="154">
        <f>S235*H235</f>
        <v>0</v>
      </c>
      <c r="AR235" s="155" t="s">
        <v>561</v>
      </c>
      <c r="AT235" s="155" t="s">
        <v>319</v>
      </c>
      <c r="AU235" s="155" t="s">
        <v>88</v>
      </c>
      <c r="AY235" s="16" t="s">
        <v>317</v>
      </c>
      <c r="BE235" s="156">
        <f>IF(N235="základná",J235,0)</f>
        <v>0</v>
      </c>
      <c r="BF235" s="156">
        <f>IF(N235="znížená",J235,0)</f>
        <v>0</v>
      </c>
      <c r="BG235" s="156">
        <f>IF(N235="zákl. prenesená",J235,0)</f>
        <v>0</v>
      </c>
      <c r="BH235" s="156">
        <f>IF(N235="zníž. prenesená",J235,0)</f>
        <v>0</v>
      </c>
      <c r="BI235" s="156">
        <f>IF(N235="nulová",J235,0)</f>
        <v>0</v>
      </c>
      <c r="BJ235" s="16" t="s">
        <v>88</v>
      </c>
      <c r="BK235" s="156">
        <f>ROUND(I235*H235,2)</f>
        <v>0</v>
      </c>
      <c r="BL235" s="16" t="s">
        <v>561</v>
      </c>
      <c r="BM235" s="155" t="s">
        <v>18270</v>
      </c>
    </row>
    <row r="236" spans="2:65" s="1" customFormat="1" ht="21.75" customHeight="1">
      <c r="B236" s="142"/>
      <c r="C236" s="143" t="s">
        <v>1841</v>
      </c>
      <c r="D236" s="143" t="s">
        <v>319</v>
      </c>
      <c r="E236" s="144" t="s">
        <v>18271</v>
      </c>
      <c r="F236" s="145" t="s">
        <v>18272</v>
      </c>
      <c r="G236" s="146" t="s">
        <v>7005</v>
      </c>
      <c r="H236" s="147">
        <v>1</v>
      </c>
      <c r="I236" s="148"/>
      <c r="J236" s="149">
        <f>ROUND(I236*H236,2)</f>
        <v>0</v>
      </c>
      <c r="K236" s="150"/>
      <c r="L236" s="31"/>
      <c r="M236" s="151" t="s">
        <v>1</v>
      </c>
      <c r="N236" s="152" t="s">
        <v>42</v>
      </c>
      <c r="P236" s="153">
        <f>O236*H236</f>
        <v>0</v>
      </c>
      <c r="Q236" s="153">
        <v>0</v>
      </c>
      <c r="R236" s="153">
        <f>Q236*H236</f>
        <v>0</v>
      </c>
      <c r="S236" s="153">
        <v>0</v>
      </c>
      <c r="T236" s="154">
        <f>S236*H236</f>
        <v>0</v>
      </c>
      <c r="AR236" s="155" t="s">
        <v>561</v>
      </c>
      <c r="AT236" s="155" t="s">
        <v>319</v>
      </c>
      <c r="AU236" s="155" t="s">
        <v>88</v>
      </c>
      <c r="AY236" s="16" t="s">
        <v>317</v>
      </c>
      <c r="BE236" s="156">
        <f>IF(N236="základná",J236,0)</f>
        <v>0</v>
      </c>
      <c r="BF236" s="156">
        <f>IF(N236="znížená",J236,0)</f>
        <v>0</v>
      </c>
      <c r="BG236" s="156">
        <f>IF(N236="zákl. prenesená",J236,0)</f>
        <v>0</v>
      </c>
      <c r="BH236" s="156">
        <f>IF(N236="zníž. prenesená",J236,0)</f>
        <v>0</v>
      </c>
      <c r="BI236" s="156">
        <f>IF(N236="nulová",J236,0)</f>
        <v>0</v>
      </c>
      <c r="BJ236" s="16" t="s">
        <v>88</v>
      </c>
      <c r="BK236" s="156">
        <f>ROUND(I236*H236,2)</f>
        <v>0</v>
      </c>
      <c r="BL236" s="16" t="s">
        <v>561</v>
      </c>
      <c r="BM236" s="155" t="s">
        <v>18273</v>
      </c>
    </row>
    <row r="237" spans="2:65" s="1" customFormat="1" ht="16.5" customHeight="1">
      <c r="B237" s="142"/>
      <c r="C237" s="143" t="s">
        <v>493</v>
      </c>
      <c r="D237" s="143" t="s">
        <v>319</v>
      </c>
      <c r="E237" s="144" t="s">
        <v>18274</v>
      </c>
      <c r="F237" s="145" t="s">
        <v>18275</v>
      </c>
      <c r="G237" s="146" t="s">
        <v>467</v>
      </c>
      <c r="H237" s="147">
        <v>1</v>
      </c>
      <c r="I237" s="148"/>
      <c r="J237" s="149">
        <f>ROUND(I237*H237,2)</f>
        <v>0</v>
      </c>
      <c r="K237" s="150"/>
      <c r="L237" s="31"/>
      <c r="M237" s="151" t="s">
        <v>1</v>
      </c>
      <c r="N237" s="152" t="s">
        <v>42</v>
      </c>
      <c r="P237" s="153">
        <f>O237*H237</f>
        <v>0</v>
      </c>
      <c r="Q237" s="153">
        <v>0</v>
      </c>
      <c r="R237" s="153">
        <f>Q237*H237</f>
        <v>0</v>
      </c>
      <c r="S237" s="153">
        <v>0</v>
      </c>
      <c r="T237" s="154">
        <f>S237*H237</f>
        <v>0</v>
      </c>
      <c r="AR237" s="155" t="s">
        <v>561</v>
      </c>
      <c r="AT237" s="155" t="s">
        <v>319</v>
      </c>
      <c r="AU237" s="155" t="s">
        <v>88</v>
      </c>
      <c r="AY237" s="16" t="s">
        <v>317</v>
      </c>
      <c r="BE237" s="156">
        <f>IF(N237="základná",J237,0)</f>
        <v>0</v>
      </c>
      <c r="BF237" s="156">
        <f>IF(N237="znížená",J237,0)</f>
        <v>0</v>
      </c>
      <c r="BG237" s="156">
        <f>IF(N237="zákl. prenesená",J237,0)</f>
        <v>0</v>
      </c>
      <c r="BH237" s="156">
        <f>IF(N237="zníž. prenesená",J237,0)</f>
        <v>0</v>
      </c>
      <c r="BI237" s="156">
        <f>IF(N237="nulová",J237,0)</f>
        <v>0</v>
      </c>
      <c r="BJ237" s="16" t="s">
        <v>88</v>
      </c>
      <c r="BK237" s="156">
        <f>ROUND(I237*H237,2)</f>
        <v>0</v>
      </c>
      <c r="BL237" s="16" t="s">
        <v>561</v>
      </c>
      <c r="BM237" s="155" t="s">
        <v>18276</v>
      </c>
    </row>
    <row r="238" spans="2:65" s="11" customFormat="1" ht="25.9" customHeight="1">
      <c r="B238" s="130"/>
      <c r="D238" s="131" t="s">
        <v>75</v>
      </c>
      <c r="E238" s="132" t="s">
        <v>499</v>
      </c>
      <c r="F238" s="132" t="s">
        <v>500</v>
      </c>
      <c r="I238" s="133"/>
      <c r="J238" s="134">
        <f>BK238</f>
        <v>0</v>
      </c>
      <c r="L238" s="130"/>
      <c r="M238" s="135"/>
      <c r="P238" s="136">
        <f>P239</f>
        <v>0</v>
      </c>
      <c r="R238" s="136">
        <f>R239</f>
        <v>0</v>
      </c>
      <c r="T238" s="137">
        <f>T239</f>
        <v>0</v>
      </c>
      <c r="AR238" s="131" t="s">
        <v>341</v>
      </c>
      <c r="AT238" s="138" t="s">
        <v>75</v>
      </c>
      <c r="AU238" s="138" t="s">
        <v>76</v>
      </c>
      <c r="AY238" s="131" t="s">
        <v>317</v>
      </c>
      <c r="BK238" s="139">
        <f>BK239</f>
        <v>0</v>
      </c>
    </row>
    <row r="239" spans="2:65" s="1" customFormat="1" ht="37.75" customHeight="1">
      <c r="B239" s="142"/>
      <c r="C239" s="143" t="s">
        <v>1849</v>
      </c>
      <c r="D239" s="143" t="s">
        <v>319</v>
      </c>
      <c r="E239" s="144" t="s">
        <v>744</v>
      </c>
      <c r="F239" s="145" t="s">
        <v>745</v>
      </c>
      <c r="G239" s="146" t="s">
        <v>746</v>
      </c>
      <c r="H239" s="147">
        <v>5</v>
      </c>
      <c r="I239" s="148"/>
      <c r="J239" s="149">
        <f>ROUND(I239*H239,2)</f>
        <v>0</v>
      </c>
      <c r="K239" s="150"/>
      <c r="L239" s="31"/>
      <c r="M239" s="190" t="s">
        <v>1</v>
      </c>
      <c r="N239" s="191" t="s">
        <v>42</v>
      </c>
      <c r="O239" s="192"/>
      <c r="P239" s="193">
        <f>O239*H239</f>
        <v>0</v>
      </c>
      <c r="Q239" s="193">
        <v>0</v>
      </c>
      <c r="R239" s="193">
        <f>Q239*H239</f>
        <v>0</v>
      </c>
      <c r="S239" s="193">
        <v>0</v>
      </c>
      <c r="T239" s="194">
        <f>S239*H239</f>
        <v>0</v>
      </c>
      <c r="AR239" s="155" t="s">
        <v>505</v>
      </c>
      <c r="AT239" s="155" t="s">
        <v>319</v>
      </c>
      <c r="AU239" s="155" t="s">
        <v>83</v>
      </c>
      <c r="AY239" s="16" t="s">
        <v>317</v>
      </c>
      <c r="BE239" s="156">
        <f>IF(N239="základná",J239,0)</f>
        <v>0</v>
      </c>
      <c r="BF239" s="156">
        <f>IF(N239="znížená",J239,0)</f>
        <v>0</v>
      </c>
      <c r="BG239" s="156">
        <f>IF(N239="zákl. prenesená",J239,0)</f>
        <v>0</v>
      </c>
      <c r="BH239" s="156">
        <f>IF(N239="zníž. prenesená",J239,0)</f>
        <v>0</v>
      </c>
      <c r="BI239" s="156">
        <f>IF(N239="nulová",J239,0)</f>
        <v>0</v>
      </c>
      <c r="BJ239" s="16" t="s">
        <v>88</v>
      </c>
      <c r="BK239" s="156">
        <f>ROUND(I239*H239,2)</f>
        <v>0</v>
      </c>
      <c r="BL239" s="16" t="s">
        <v>505</v>
      </c>
      <c r="BM239" s="155" t="s">
        <v>18277</v>
      </c>
    </row>
    <row r="240" spans="2:65" s="1" customFormat="1" ht="7" customHeight="1">
      <c r="B240" s="46"/>
      <c r="C240" s="47"/>
      <c r="D240" s="47"/>
      <c r="E240" s="47"/>
      <c r="F240" s="47"/>
      <c r="G240" s="47"/>
      <c r="H240" s="47"/>
      <c r="I240" s="47"/>
      <c r="J240" s="47"/>
      <c r="K240" s="47"/>
      <c r="L240" s="31"/>
    </row>
  </sheetData>
  <autoFilter ref="C122:K239" xr:uid="{00000000-0009-0000-0000-000020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141"/>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182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s="1" customFormat="1" ht="12" customHeight="1">
      <c r="B8" s="31"/>
      <c r="D8" s="26" t="s">
        <v>285</v>
      </c>
      <c r="L8" s="31"/>
    </row>
    <row r="9" spans="2:46" s="1" customFormat="1" ht="16.5" customHeight="1">
      <c r="B9" s="31"/>
      <c r="E9" s="243" t="s">
        <v>18278</v>
      </c>
      <c r="F9" s="263"/>
      <c r="G9" s="263"/>
      <c r="H9" s="26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6. 3. 2024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4" t="str">
        <f>'Rekapitulácia stavby'!E14</f>
        <v>Vyplň údaj</v>
      </c>
      <c r="F18" s="217"/>
      <c r="G18" s="217"/>
      <c r="H18" s="21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22" t="s">
        <v>291</v>
      </c>
      <c r="F27" s="222"/>
      <c r="G27" s="222"/>
      <c r="H27" s="22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25.4" customHeight="1">
      <c r="B30" s="31"/>
      <c r="D30" s="97" t="s">
        <v>36</v>
      </c>
      <c r="J30" s="68">
        <f>ROUND(J118, 2)</f>
        <v>0</v>
      </c>
      <c r="L30" s="31"/>
    </row>
    <row r="31" spans="2:12" s="1" customFormat="1" ht="7" customHeight="1">
      <c r="B31" s="31"/>
      <c r="D31" s="55"/>
      <c r="E31" s="55"/>
      <c r="F31" s="55"/>
      <c r="G31" s="55"/>
      <c r="H31" s="55"/>
      <c r="I31" s="55"/>
      <c r="J31" s="55"/>
      <c r="K31" s="55"/>
      <c r="L31" s="31"/>
    </row>
    <row r="32" spans="2:12" s="1" customFormat="1" ht="14.4" customHeight="1">
      <c r="B32" s="31"/>
      <c r="F32" s="34" t="s">
        <v>38</v>
      </c>
      <c r="I32" s="34" t="s">
        <v>37</v>
      </c>
      <c r="J32" s="34" t="s">
        <v>39</v>
      </c>
      <c r="L32" s="31"/>
    </row>
    <row r="33" spans="2:12" s="1" customFormat="1" ht="14.4" customHeight="1">
      <c r="B33" s="31"/>
      <c r="D33" s="57" t="s">
        <v>40</v>
      </c>
      <c r="E33" s="36" t="s">
        <v>41</v>
      </c>
      <c r="F33" s="98">
        <f>ROUND((SUM(BE118:BE140)),  2)</f>
        <v>0</v>
      </c>
      <c r="G33" s="99"/>
      <c r="H33" s="99"/>
      <c r="I33" s="100">
        <v>0.2</v>
      </c>
      <c r="J33" s="98">
        <f>ROUND(((SUM(BE118:BE140))*I33),  2)</f>
        <v>0</v>
      </c>
      <c r="L33" s="31"/>
    </row>
    <row r="34" spans="2:12" s="1" customFormat="1" ht="14.4" customHeight="1">
      <c r="B34" s="31"/>
      <c r="E34" s="36" t="s">
        <v>42</v>
      </c>
      <c r="F34" s="98">
        <f>ROUND((SUM(BF118:BF140)),  2)</f>
        <v>0</v>
      </c>
      <c r="G34" s="99"/>
      <c r="H34" s="99"/>
      <c r="I34" s="100">
        <v>0.2</v>
      </c>
      <c r="J34" s="98">
        <f>ROUND(((SUM(BF118:BF140))*I34),  2)</f>
        <v>0</v>
      </c>
      <c r="L34" s="31"/>
    </row>
    <row r="35" spans="2:12" s="1" customFormat="1" ht="14.4" hidden="1" customHeight="1">
      <c r="B35" s="31"/>
      <c r="E35" s="26" t="s">
        <v>43</v>
      </c>
      <c r="F35" s="87">
        <f>ROUND((SUM(BG118:BG140)),  2)</f>
        <v>0</v>
      </c>
      <c r="I35" s="101">
        <v>0.2</v>
      </c>
      <c r="J35" s="87">
        <f>0</f>
        <v>0</v>
      </c>
      <c r="L35" s="31"/>
    </row>
    <row r="36" spans="2:12" s="1" customFormat="1" ht="14.4" hidden="1" customHeight="1">
      <c r="B36" s="31"/>
      <c r="E36" s="26" t="s">
        <v>44</v>
      </c>
      <c r="F36" s="87">
        <f>ROUND((SUM(BH118:BH140)),  2)</f>
        <v>0</v>
      </c>
      <c r="I36" s="101">
        <v>0.2</v>
      </c>
      <c r="J36" s="87">
        <f>0</f>
        <v>0</v>
      </c>
      <c r="L36" s="31"/>
    </row>
    <row r="37" spans="2:12" s="1" customFormat="1" ht="14.4" hidden="1" customHeight="1">
      <c r="B37" s="31"/>
      <c r="E37" s="36" t="s">
        <v>45</v>
      </c>
      <c r="F37" s="98">
        <f>ROUND((SUM(BI118:BI140)),  2)</f>
        <v>0</v>
      </c>
      <c r="G37" s="99"/>
      <c r="H37" s="99"/>
      <c r="I37" s="100">
        <v>0</v>
      </c>
      <c r="J37" s="98">
        <f>0</f>
        <v>0</v>
      </c>
      <c r="L37" s="31"/>
    </row>
    <row r="38" spans="2:12" s="1" customFormat="1" ht="7" customHeight="1">
      <c r="B38" s="31"/>
      <c r="L38" s="31"/>
    </row>
    <row r="39" spans="2:12" s="1" customFormat="1" ht="25.4" customHeight="1">
      <c r="B39" s="31"/>
      <c r="C39" s="102"/>
      <c r="D39" s="103" t="s">
        <v>46</v>
      </c>
      <c r="E39" s="59"/>
      <c r="F39" s="59"/>
      <c r="G39" s="104" t="s">
        <v>47</v>
      </c>
      <c r="H39" s="105" t="s">
        <v>48</v>
      </c>
      <c r="I39" s="59"/>
      <c r="J39" s="106">
        <f>SUM(J30:J37)</f>
        <v>0</v>
      </c>
      <c r="K39" s="107"/>
      <c r="L39" s="31"/>
    </row>
    <row r="40" spans="2:12" s="1" customFormat="1" ht="14.4" customHeight="1">
      <c r="B40" s="31"/>
      <c r="L40" s="31"/>
    </row>
    <row r="41" spans="2:12" ht="14.4" customHeight="1">
      <c r="B41" s="19"/>
      <c r="L41" s="19"/>
    </row>
    <row r="42" spans="2:12" ht="14.4" customHeight="1">
      <c r="B42" s="19"/>
      <c r="L42" s="19"/>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292</v>
      </c>
      <c r="L82" s="31"/>
    </row>
    <row r="83" spans="2:47" s="1" customFormat="1" ht="7" customHeight="1">
      <c r="B83" s="31"/>
      <c r="L83" s="31"/>
    </row>
    <row r="84" spans="2:47" s="1" customFormat="1" ht="12" customHeight="1">
      <c r="B84" s="31"/>
      <c r="C84" s="26" t="s">
        <v>15</v>
      </c>
      <c r="L84" s="31"/>
    </row>
    <row r="85" spans="2:47" s="1" customFormat="1" ht="26.25" customHeight="1">
      <c r="B85" s="31"/>
      <c r="E85" s="261" t="str">
        <f>E7</f>
        <v>Dostavba a rekonštrukcia lôžkovej časti Nemocnice s poliklinikou v Spišskej Novej Vsi</v>
      </c>
      <c r="F85" s="262"/>
      <c r="G85" s="262"/>
      <c r="H85" s="262"/>
      <c r="L85" s="31"/>
    </row>
    <row r="86" spans="2:47" s="1" customFormat="1" ht="12" customHeight="1">
      <c r="B86" s="31"/>
      <c r="C86" s="26" t="s">
        <v>285</v>
      </c>
      <c r="L86" s="31"/>
    </row>
    <row r="87" spans="2:47" s="1" customFormat="1" ht="16.5" customHeight="1">
      <c r="B87" s="31"/>
      <c r="E87" s="243" t="str">
        <f>E9</f>
        <v>SO 08 - Slaboprúdová prípojka</v>
      </c>
      <c r="F87" s="263"/>
      <c r="G87" s="263"/>
      <c r="H87" s="26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6. 3. 2024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0" t="s">
        <v>293</v>
      </c>
      <c r="D94" s="102"/>
      <c r="E94" s="102"/>
      <c r="F94" s="102"/>
      <c r="G94" s="102"/>
      <c r="H94" s="102"/>
      <c r="I94" s="102"/>
      <c r="J94" s="111" t="s">
        <v>294</v>
      </c>
      <c r="K94" s="102"/>
      <c r="L94" s="31"/>
    </row>
    <row r="95" spans="2:47" s="1" customFormat="1" ht="10.25" customHeight="1">
      <c r="B95" s="31"/>
      <c r="L95" s="31"/>
    </row>
    <row r="96" spans="2:47" s="1" customFormat="1" ht="22.75" customHeight="1">
      <c r="B96" s="31"/>
      <c r="C96" s="112" t="s">
        <v>295</v>
      </c>
      <c r="J96" s="68">
        <f>J118</f>
        <v>0</v>
      </c>
      <c r="L96" s="31"/>
      <c r="AU96" s="16" t="s">
        <v>296</v>
      </c>
    </row>
    <row r="97" spans="2:12" s="8" customFormat="1" ht="25" customHeight="1">
      <c r="B97" s="113"/>
      <c r="D97" s="114" t="s">
        <v>18279</v>
      </c>
      <c r="E97" s="115"/>
      <c r="F97" s="115"/>
      <c r="G97" s="115"/>
      <c r="H97" s="115"/>
      <c r="I97" s="115"/>
      <c r="J97" s="116">
        <f>J119</f>
        <v>0</v>
      </c>
      <c r="L97" s="113"/>
    </row>
    <row r="98" spans="2:12" s="8" customFormat="1" ht="25" customHeight="1">
      <c r="B98" s="113"/>
      <c r="D98" s="114" t="s">
        <v>302</v>
      </c>
      <c r="E98" s="115"/>
      <c r="F98" s="115"/>
      <c r="G98" s="115"/>
      <c r="H98" s="115"/>
      <c r="I98" s="115"/>
      <c r="J98" s="116">
        <f>J139</f>
        <v>0</v>
      </c>
      <c r="L98" s="113"/>
    </row>
    <row r="99" spans="2:12" s="1" customFormat="1" ht="21.75" customHeight="1">
      <c r="B99" s="31"/>
      <c r="L99" s="31"/>
    </row>
    <row r="100" spans="2:12" s="1" customFormat="1" ht="7" customHeight="1">
      <c r="B100" s="46"/>
      <c r="C100" s="47"/>
      <c r="D100" s="47"/>
      <c r="E100" s="47"/>
      <c r="F100" s="47"/>
      <c r="G100" s="47"/>
      <c r="H100" s="47"/>
      <c r="I100" s="47"/>
      <c r="J100" s="47"/>
      <c r="K100" s="47"/>
      <c r="L100" s="31"/>
    </row>
    <row r="104" spans="2:12" s="1" customFormat="1" ht="7" customHeight="1">
      <c r="B104" s="48"/>
      <c r="C104" s="49"/>
      <c r="D104" s="49"/>
      <c r="E104" s="49"/>
      <c r="F104" s="49"/>
      <c r="G104" s="49"/>
      <c r="H104" s="49"/>
      <c r="I104" s="49"/>
      <c r="J104" s="49"/>
      <c r="K104" s="49"/>
      <c r="L104" s="31"/>
    </row>
    <row r="105" spans="2:12" s="1" customFormat="1" ht="25" customHeight="1">
      <c r="B105" s="31"/>
      <c r="C105" s="20" t="s">
        <v>303</v>
      </c>
      <c r="L105" s="31"/>
    </row>
    <row r="106" spans="2:12" s="1" customFormat="1" ht="7" customHeight="1">
      <c r="B106" s="31"/>
      <c r="L106" s="31"/>
    </row>
    <row r="107" spans="2:12" s="1" customFormat="1" ht="12" customHeight="1">
      <c r="B107" s="31"/>
      <c r="C107" s="26" t="s">
        <v>15</v>
      </c>
      <c r="L107" s="31"/>
    </row>
    <row r="108" spans="2:12" s="1" customFormat="1" ht="26.25" customHeight="1">
      <c r="B108" s="31"/>
      <c r="E108" s="261" t="str">
        <f>E7</f>
        <v>Dostavba a rekonštrukcia lôžkovej časti Nemocnice s poliklinikou v Spišskej Novej Vsi</v>
      </c>
      <c r="F108" s="262"/>
      <c r="G108" s="262"/>
      <c r="H108" s="262"/>
      <c r="L108" s="31"/>
    </row>
    <row r="109" spans="2:12" s="1" customFormat="1" ht="12" customHeight="1">
      <c r="B109" s="31"/>
      <c r="C109" s="26" t="s">
        <v>285</v>
      </c>
      <c r="L109" s="31"/>
    </row>
    <row r="110" spans="2:12" s="1" customFormat="1" ht="16.5" customHeight="1">
      <c r="B110" s="31"/>
      <c r="E110" s="243" t="str">
        <f>E9</f>
        <v>SO 08 - Slaboprúdová prípojka</v>
      </c>
      <c r="F110" s="263"/>
      <c r="G110" s="263"/>
      <c r="H110" s="263"/>
      <c r="L110" s="31"/>
    </row>
    <row r="111" spans="2:12" s="1" customFormat="1" ht="7" customHeight="1">
      <c r="B111" s="31"/>
      <c r="L111" s="31"/>
    </row>
    <row r="112" spans="2:12" s="1" customFormat="1" ht="12" customHeight="1">
      <c r="B112" s="31"/>
      <c r="C112" s="26" t="s">
        <v>19</v>
      </c>
      <c r="F112" s="24" t="str">
        <f>F12</f>
        <v>parc.č.:1094/1,17,81,82,98,99,1095,1096,9243/18</v>
      </c>
      <c r="I112" s="26" t="s">
        <v>21</v>
      </c>
      <c r="J112" s="54" t="str">
        <f>IF(J12="","",J12)</f>
        <v>6. 3. 2024</v>
      </c>
      <c r="L112" s="31"/>
    </row>
    <row r="113" spans="2:65" s="1" customFormat="1" ht="7" customHeight="1">
      <c r="B113" s="31"/>
      <c r="L113" s="31"/>
    </row>
    <row r="114" spans="2:65" s="1" customFormat="1" ht="25.65" customHeight="1">
      <c r="B114" s="31"/>
      <c r="C114" s="26" t="s">
        <v>23</v>
      </c>
      <c r="F114" s="24" t="str">
        <f>E15</f>
        <v>Nemocnica s poliklinikou, Spišská Nová Ves</v>
      </c>
      <c r="I114" s="26" t="s">
        <v>29</v>
      </c>
      <c r="J114" s="29" t="str">
        <f>E21</f>
        <v>d.g.A. design graphic architecture s.r.o.</v>
      </c>
      <c r="L114" s="31"/>
    </row>
    <row r="115" spans="2:65" s="1" customFormat="1" ht="15.15" customHeight="1">
      <c r="B115" s="31"/>
      <c r="C115" s="26" t="s">
        <v>27</v>
      </c>
      <c r="F115" s="24" t="str">
        <f>IF(E18="","",E18)</f>
        <v>Vyplň údaj</v>
      </c>
      <c r="I115" s="26" t="s">
        <v>32</v>
      </c>
      <c r="J115" s="29" t="str">
        <f>E24</f>
        <v xml:space="preserve"> </v>
      </c>
      <c r="L115" s="31"/>
    </row>
    <row r="116" spans="2:65" s="1" customFormat="1" ht="10.25" customHeight="1">
      <c r="B116" s="31"/>
      <c r="L116" s="31"/>
    </row>
    <row r="117" spans="2:65" s="10" customFormat="1" ht="29.25" customHeight="1">
      <c r="B117" s="121"/>
      <c r="C117" s="122" t="s">
        <v>304</v>
      </c>
      <c r="D117" s="123" t="s">
        <v>61</v>
      </c>
      <c r="E117" s="123" t="s">
        <v>57</v>
      </c>
      <c r="F117" s="123" t="s">
        <v>58</v>
      </c>
      <c r="G117" s="123" t="s">
        <v>305</v>
      </c>
      <c r="H117" s="123" t="s">
        <v>306</v>
      </c>
      <c r="I117" s="123" t="s">
        <v>307</v>
      </c>
      <c r="J117" s="124" t="s">
        <v>294</v>
      </c>
      <c r="K117" s="125" t="s">
        <v>308</v>
      </c>
      <c r="L117" s="121"/>
      <c r="M117" s="61" t="s">
        <v>1</v>
      </c>
      <c r="N117" s="62" t="s">
        <v>40</v>
      </c>
      <c r="O117" s="62" t="s">
        <v>309</v>
      </c>
      <c r="P117" s="62" t="s">
        <v>310</v>
      </c>
      <c r="Q117" s="62" t="s">
        <v>311</v>
      </c>
      <c r="R117" s="62" t="s">
        <v>312</v>
      </c>
      <c r="S117" s="62" t="s">
        <v>313</v>
      </c>
      <c r="T117" s="63" t="s">
        <v>314</v>
      </c>
    </row>
    <row r="118" spans="2:65" s="1" customFormat="1" ht="22.75" customHeight="1">
      <c r="B118" s="31"/>
      <c r="C118" s="66" t="s">
        <v>295</v>
      </c>
      <c r="J118" s="126">
        <f>BK118</f>
        <v>0</v>
      </c>
      <c r="L118" s="31"/>
      <c r="M118" s="64"/>
      <c r="N118" s="55"/>
      <c r="O118" s="55"/>
      <c r="P118" s="127">
        <f>P119+P139</f>
        <v>0</v>
      </c>
      <c r="Q118" s="55"/>
      <c r="R118" s="127">
        <f>R119+R139</f>
        <v>7.2000000000000007E-3</v>
      </c>
      <c r="S118" s="55"/>
      <c r="T118" s="128">
        <f>T119+T139</f>
        <v>0</v>
      </c>
      <c r="AT118" s="16" t="s">
        <v>75</v>
      </c>
      <c r="AU118" s="16" t="s">
        <v>296</v>
      </c>
      <c r="BK118" s="129">
        <f>BK119+BK139</f>
        <v>0</v>
      </c>
    </row>
    <row r="119" spans="2:65" s="11" customFormat="1" ht="25.9" customHeight="1">
      <c r="B119" s="130"/>
      <c r="D119" s="131" t="s">
        <v>75</v>
      </c>
      <c r="E119" s="132" t="s">
        <v>18280</v>
      </c>
      <c r="F119" s="132" t="s">
        <v>18281</v>
      </c>
      <c r="I119" s="133"/>
      <c r="J119" s="134">
        <f>BK119</f>
        <v>0</v>
      </c>
      <c r="L119" s="130"/>
      <c r="M119" s="135"/>
      <c r="P119" s="136">
        <f>SUM(P120:P138)</f>
        <v>0</v>
      </c>
      <c r="R119" s="136">
        <f>SUM(R120:R138)</f>
        <v>7.2000000000000007E-3</v>
      </c>
      <c r="T119" s="137">
        <f>SUM(T120:T138)</f>
        <v>0</v>
      </c>
      <c r="AR119" s="131" t="s">
        <v>323</v>
      </c>
      <c r="AT119" s="138" t="s">
        <v>75</v>
      </c>
      <c r="AU119" s="138" t="s">
        <v>76</v>
      </c>
      <c r="AY119" s="131" t="s">
        <v>317</v>
      </c>
      <c r="BK119" s="139">
        <f>SUM(BK120:BK138)</f>
        <v>0</v>
      </c>
    </row>
    <row r="120" spans="2:65" s="1" customFormat="1" ht="21.75" customHeight="1">
      <c r="B120" s="142"/>
      <c r="C120" s="143" t="s">
        <v>83</v>
      </c>
      <c r="D120" s="143" t="s">
        <v>319</v>
      </c>
      <c r="E120" s="144" t="s">
        <v>18282</v>
      </c>
      <c r="F120" s="145" t="s">
        <v>18283</v>
      </c>
      <c r="G120" s="146" t="s">
        <v>467</v>
      </c>
      <c r="H120" s="147">
        <v>16</v>
      </c>
      <c r="I120" s="148"/>
      <c r="J120" s="149">
        <f t="shared" ref="J120:J130" si="0">ROUND(I120*H120,2)</f>
        <v>0</v>
      </c>
      <c r="K120" s="150"/>
      <c r="L120" s="31"/>
      <c r="M120" s="151" t="s">
        <v>1</v>
      </c>
      <c r="N120" s="152" t="s">
        <v>42</v>
      </c>
      <c r="P120" s="153">
        <f t="shared" ref="P120:P130" si="1">O120*H120</f>
        <v>0</v>
      </c>
      <c r="Q120" s="153">
        <v>0</v>
      </c>
      <c r="R120" s="153">
        <f t="shared" ref="R120:R130" si="2">Q120*H120</f>
        <v>0</v>
      </c>
      <c r="S120" s="153">
        <v>0</v>
      </c>
      <c r="T120" s="154">
        <f t="shared" ref="T120:T130" si="3">S120*H120</f>
        <v>0</v>
      </c>
      <c r="AR120" s="155" t="s">
        <v>561</v>
      </c>
      <c r="AT120" s="155" t="s">
        <v>319</v>
      </c>
      <c r="AU120" s="155" t="s">
        <v>83</v>
      </c>
      <c r="AY120" s="16" t="s">
        <v>317</v>
      </c>
      <c r="BE120" s="156">
        <f t="shared" ref="BE120:BE130" si="4">IF(N120="základná",J120,0)</f>
        <v>0</v>
      </c>
      <c r="BF120" s="156">
        <f t="shared" ref="BF120:BF130" si="5">IF(N120="znížená",J120,0)</f>
        <v>0</v>
      </c>
      <c r="BG120" s="156">
        <f t="shared" ref="BG120:BG130" si="6">IF(N120="zákl. prenesená",J120,0)</f>
        <v>0</v>
      </c>
      <c r="BH120" s="156">
        <f t="shared" ref="BH120:BH130" si="7">IF(N120="zníž. prenesená",J120,0)</f>
        <v>0</v>
      </c>
      <c r="BI120" s="156">
        <f t="shared" ref="BI120:BI130" si="8">IF(N120="nulová",J120,0)</f>
        <v>0</v>
      </c>
      <c r="BJ120" s="16" t="s">
        <v>88</v>
      </c>
      <c r="BK120" s="156">
        <f t="shared" ref="BK120:BK130" si="9">ROUND(I120*H120,2)</f>
        <v>0</v>
      </c>
      <c r="BL120" s="16" t="s">
        <v>561</v>
      </c>
      <c r="BM120" s="155" t="s">
        <v>18284</v>
      </c>
    </row>
    <row r="121" spans="2:65" s="1" customFormat="1" ht="16.5" customHeight="1">
      <c r="B121" s="142"/>
      <c r="C121" s="179" t="s">
        <v>88</v>
      </c>
      <c r="D121" s="179" t="s">
        <v>454</v>
      </c>
      <c r="E121" s="180" t="s">
        <v>18285</v>
      </c>
      <c r="F121" s="181" t="s">
        <v>18286</v>
      </c>
      <c r="G121" s="182" t="s">
        <v>467</v>
      </c>
      <c r="H121" s="183">
        <v>16</v>
      </c>
      <c r="I121" s="184"/>
      <c r="J121" s="185">
        <f t="shared" si="0"/>
        <v>0</v>
      </c>
      <c r="K121" s="186"/>
      <c r="L121" s="187"/>
      <c r="M121" s="188" t="s">
        <v>1</v>
      </c>
      <c r="N121" s="189" t="s">
        <v>42</v>
      </c>
      <c r="P121" s="153">
        <f t="shared" si="1"/>
        <v>0</v>
      </c>
      <c r="Q121" s="153">
        <v>0</v>
      </c>
      <c r="R121" s="153">
        <f t="shared" si="2"/>
        <v>0</v>
      </c>
      <c r="S121" s="153">
        <v>0</v>
      </c>
      <c r="T121" s="154">
        <f t="shared" si="3"/>
        <v>0</v>
      </c>
      <c r="AR121" s="155" t="s">
        <v>6166</v>
      </c>
      <c r="AT121" s="155" t="s">
        <v>454</v>
      </c>
      <c r="AU121" s="155" t="s">
        <v>83</v>
      </c>
      <c r="AY121" s="16" t="s">
        <v>317</v>
      </c>
      <c r="BE121" s="156">
        <f t="shared" si="4"/>
        <v>0</v>
      </c>
      <c r="BF121" s="156">
        <f t="shared" si="5"/>
        <v>0</v>
      </c>
      <c r="BG121" s="156">
        <f t="shared" si="6"/>
        <v>0</v>
      </c>
      <c r="BH121" s="156">
        <f t="shared" si="7"/>
        <v>0</v>
      </c>
      <c r="BI121" s="156">
        <f t="shared" si="8"/>
        <v>0</v>
      </c>
      <c r="BJ121" s="16" t="s">
        <v>88</v>
      </c>
      <c r="BK121" s="156">
        <f t="shared" si="9"/>
        <v>0</v>
      </c>
      <c r="BL121" s="16" t="s">
        <v>6166</v>
      </c>
      <c r="BM121" s="155" t="s">
        <v>18287</v>
      </c>
    </row>
    <row r="122" spans="2:65" s="1" customFormat="1" ht="16.5" customHeight="1">
      <c r="B122" s="142"/>
      <c r="C122" s="179" t="s">
        <v>92</v>
      </c>
      <c r="D122" s="179" t="s">
        <v>454</v>
      </c>
      <c r="E122" s="180" t="s">
        <v>18288</v>
      </c>
      <c r="F122" s="181" t="s">
        <v>18289</v>
      </c>
      <c r="G122" s="182" t="s">
        <v>611</v>
      </c>
      <c r="H122" s="183">
        <v>16</v>
      </c>
      <c r="I122" s="184"/>
      <c r="J122" s="185">
        <f t="shared" si="0"/>
        <v>0</v>
      </c>
      <c r="K122" s="186"/>
      <c r="L122" s="187"/>
      <c r="M122" s="188" t="s">
        <v>1</v>
      </c>
      <c r="N122" s="189" t="s">
        <v>42</v>
      </c>
      <c r="P122" s="153">
        <f t="shared" si="1"/>
        <v>0</v>
      </c>
      <c r="Q122" s="153">
        <v>0</v>
      </c>
      <c r="R122" s="153">
        <f t="shared" si="2"/>
        <v>0</v>
      </c>
      <c r="S122" s="153">
        <v>0</v>
      </c>
      <c r="T122" s="154">
        <f t="shared" si="3"/>
        <v>0</v>
      </c>
      <c r="AR122" s="155" t="s">
        <v>356</v>
      </c>
      <c r="AT122" s="155" t="s">
        <v>454</v>
      </c>
      <c r="AU122" s="155" t="s">
        <v>83</v>
      </c>
      <c r="AY122" s="16" t="s">
        <v>317</v>
      </c>
      <c r="BE122" s="156">
        <f t="shared" si="4"/>
        <v>0</v>
      </c>
      <c r="BF122" s="156">
        <f t="shared" si="5"/>
        <v>0</v>
      </c>
      <c r="BG122" s="156">
        <f t="shared" si="6"/>
        <v>0</v>
      </c>
      <c r="BH122" s="156">
        <f t="shared" si="7"/>
        <v>0</v>
      </c>
      <c r="BI122" s="156">
        <f t="shared" si="8"/>
        <v>0</v>
      </c>
      <c r="BJ122" s="16" t="s">
        <v>88</v>
      </c>
      <c r="BK122" s="156">
        <f t="shared" si="9"/>
        <v>0</v>
      </c>
      <c r="BL122" s="16" t="s">
        <v>323</v>
      </c>
      <c r="BM122" s="155" t="s">
        <v>18290</v>
      </c>
    </row>
    <row r="123" spans="2:65" s="1" customFormat="1" ht="24.15" customHeight="1">
      <c r="B123" s="142"/>
      <c r="C123" s="143" t="s">
        <v>323</v>
      </c>
      <c r="D123" s="143" t="s">
        <v>319</v>
      </c>
      <c r="E123" s="144" t="s">
        <v>18291</v>
      </c>
      <c r="F123" s="145" t="s">
        <v>18292</v>
      </c>
      <c r="G123" s="146" t="s">
        <v>467</v>
      </c>
      <c r="H123" s="147">
        <v>226</v>
      </c>
      <c r="I123" s="148"/>
      <c r="J123" s="149">
        <f t="shared" si="0"/>
        <v>0</v>
      </c>
      <c r="K123" s="150"/>
      <c r="L123" s="31"/>
      <c r="M123" s="151" t="s">
        <v>1</v>
      </c>
      <c r="N123" s="152" t="s">
        <v>42</v>
      </c>
      <c r="P123" s="153">
        <f t="shared" si="1"/>
        <v>0</v>
      </c>
      <c r="Q123" s="153">
        <v>0</v>
      </c>
      <c r="R123" s="153">
        <f t="shared" si="2"/>
        <v>0</v>
      </c>
      <c r="S123" s="153">
        <v>0</v>
      </c>
      <c r="T123" s="154">
        <f t="shared" si="3"/>
        <v>0</v>
      </c>
      <c r="AR123" s="155" t="s">
        <v>6166</v>
      </c>
      <c r="AT123" s="155" t="s">
        <v>319</v>
      </c>
      <c r="AU123" s="155" t="s">
        <v>83</v>
      </c>
      <c r="AY123" s="16" t="s">
        <v>317</v>
      </c>
      <c r="BE123" s="156">
        <f t="shared" si="4"/>
        <v>0</v>
      </c>
      <c r="BF123" s="156">
        <f t="shared" si="5"/>
        <v>0</v>
      </c>
      <c r="BG123" s="156">
        <f t="shared" si="6"/>
        <v>0</v>
      </c>
      <c r="BH123" s="156">
        <f t="shared" si="7"/>
        <v>0</v>
      </c>
      <c r="BI123" s="156">
        <f t="shared" si="8"/>
        <v>0</v>
      </c>
      <c r="BJ123" s="16" t="s">
        <v>88</v>
      </c>
      <c r="BK123" s="156">
        <f t="shared" si="9"/>
        <v>0</v>
      </c>
      <c r="BL123" s="16" t="s">
        <v>6166</v>
      </c>
      <c r="BM123" s="155" t="s">
        <v>18293</v>
      </c>
    </row>
    <row r="124" spans="2:65" s="1" customFormat="1" ht="16.5" customHeight="1">
      <c r="B124" s="142"/>
      <c r="C124" s="179" t="s">
        <v>341</v>
      </c>
      <c r="D124" s="179" t="s">
        <v>454</v>
      </c>
      <c r="E124" s="180" t="s">
        <v>18294</v>
      </c>
      <c r="F124" s="181" t="s">
        <v>18295</v>
      </c>
      <c r="G124" s="182" t="s">
        <v>467</v>
      </c>
      <c r="H124" s="183">
        <v>226</v>
      </c>
      <c r="I124" s="184"/>
      <c r="J124" s="185">
        <f t="shared" si="0"/>
        <v>0</v>
      </c>
      <c r="K124" s="186"/>
      <c r="L124" s="187"/>
      <c r="M124" s="188" t="s">
        <v>1</v>
      </c>
      <c r="N124" s="189" t="s">
        <v>42</v>
      </c>
      <c r="P124" s="153">
        <f t="shared" si="1"/>
        <v>0</v>
      </c>
      <c r="Q124" s="153">
        <v>0</v>
      </c>
      <c r="R124" s="153">
        <f t="shared" si="2"/>
        <v>0</v>
      </c>
      <c r="S124" s="153">
        <v>0</v>
      </c>
      <c r="T124" s="154">
        <f t="shared" si="3"/>
        <v>0</v>
      </c>
      <c r="AR124" s="155" t="s">
        <v>6166</v>
      </c>
      <c r="AT124" s="155" t="s">
        <v>454</v>
      </c>
      <c r="AU124" s="155" t="s">
        <v>83</v>
      </c>
      <c r="AY124" s="16" t="s">
        <v>317</v>
      </c>
      <c r="BE124" s="156">
        <f t="shared" si="4"/>
        <v>0</v>
      </c>
      <c r="BF124" s="156">
        <f t="shared" si="5"/>
        <v>0</v>
      </c>
      <c r="BG124" s="156">
        <f t="shared" si="6"/>
        <v>0</v>
      </c>
      <c r="BH124" s="156">
        <f t="shared" si="7"/>
        <v>0</v>
      </c>
      <c r="BI124" s="156">
        <f t="shared" si="8"/>
        <v>0</v>
      </c>
      <c r="BJ124" s="16" t="s">
        <v>88</v>
      </c>
      <c r="BK124" s="156">
        <f t="shared" si="9"/>
        <v>0</v>
      </c>
      <c r="BL124" s="16" t="s">
        <v>6166</v>
      </c>
      <c r="BM124" s="155" t="s">
        <v>18296</v>
      </c>
    </row>
    <row r="125" spans="2:65" s="1" customFormat="1" ht="21.75" customHeight="1">
      <c r="B125" s="142"/>
      <c r="C125" s="143" t="s">
        <v>346</v>
      </c>
      <c r="D125" s="143" t="s">
        <v>319</v>
      </c>
      <c r="E125" s="144" t="s">
        <v>18297</v>
      </c>
      <c r="F125" s="145" t="s">
        <v>18298</v>
      </c>
      <c r="G125" s="146" t="s">
        <v>467</v>
      </c>
      <c r="H125" s="147">
        <v>16</v>
      </c>
      <c r="I125" s="148"/>
      <c r="J125" s="149">
        <f t="shared" si="0"/>
        <v>0</v>
      </c>
      <c r="K125" s="150"/>
      <c r="L125" s="31"/>
      <c r="M125" s="151" t="s">
        <v>1</v>
      </c>
      <c r="N125" s="152" t="s">
        <v>42</v>
      </c>
      <c r="P125" s="153">
        <f t="shared" si="1"/>
        <v>0</v>
      </c>
      <c r="Q125" s="153">
        <v>0</v>
      </c>
      <c r="R125" s="153">
        <f t="shared" si="2"/>
        <v>0</v>
      </c>
      <c r="S125" s="153">
        <v>0</v>
      </c>
      <c r="T125" s="154">
        <f t="shared" si="3"/>
        <v>0</v>
      </c>
      <c r="AR125" s="155" t="s">
        <v>561</v>
      </c>
      <c r="AT125" s="155" t="s">
        <v>319</v>
      </c>
      <c r="AU125" s="155" t="s">
        <v>83</v>
      </c>
      <c r="AY125" s="16" t="s">
        <v>317</v>
      </c>
      <c r="BE125" s="156">
        <f t="shared" si="4"/>
        <v>0</v>
      </c>
      <c r="BF125" s="156">
        <f t="shared" si="5"/>
        <v>0</v>
      </c>
      <c r="BG125" s="156">
        <f t="shared" si="6"/>
        <v>0</v>
      </c>
      <c r="BH125" s="156">
        <f t="shared" si="7"/>
        <v>0</v>
      </c>
      <c r="BI125" s="156">
        <f t="shared" si="8"/>
        <v>0</v>
      </c>
      <c r="BJ125" s="16" t="s">
        <v>88</v>
      </c>
      <c r="BK125" s="156">
        <f t="shared" si="9"/>
        <v>0</v>
      </c>
      <c r="BL125" s="16" t="s">
        <v>561</v>
      </c>
      <c r="BM125" s="155" t="s">
        <v>18299</v>
      </c>
    </row>
    <row r="126" spans="2:65" s="1" customFormat="1" ht="16.5" customHeight="1">
      <c r="B126" s="142"/>
      <c r="C126" s="179" t="s">
        <v>351</v>
      </c>
      <c r="D126" s="179" t="s">
        <v>454</v>
      </c>
      <c r="E126" s="180" t="s">
        <v>18300</v>
      </c>
      <c r="F126" s="181" t="s">
        <v>18301</v>
      </c>
      <c r="G126" s="182" t="s">
        <v>467</v>
      </c>
      <c r="H126" s="183">
        <v>2</v>
      </c>
      <c r="I126" s="184"/>
      <c r="J126" s="185">
        <f t="shared" si="0"/>
        <v>0</v>
      </c>
      <c r="K126" s="186"/>
      <c r="L126" s="187"/>
      <c r="M126" s="188" t="s">
        <v>1</v>
      </c>
      <c r="N126" s="189" t="s">
        <v>42</v>
      </c>
      <c r="P126" s="153">
        <f t="shared" si="1"/>
        <v>0</v>
      </c>
      <c r="Q126" s="153">
        <v>0</v>
      </c>
      <c r="R126" s="153">
        <f t="shared" si="2"/>
        <v>0</v>
      </c>
      <c r="S126" s="153">
        <v>0</v>
      </c>
      <c r="T126" s="154">
        <f t="shared" si="3"/>
        <v>0</v>
      </c>
      <c r="AR126" s="155" t="s">
        <v>6166</v>
      </c>
      <c r="AT126" s="155" t="s">
        <v>454</v>
      </c>
      <c r="AU126" s="155" t="s">
        <v>83</v>
      </c>
      <c r="AY126" s="16" t="s">
        <v>317</v>
      </c>
      <c r="BE126" s="156">
        <f t="shared" si="4"/>
        <v>0</v>
      </c>
      <c r="BF126" s="156">
        <f t="shared" si="5"/>
        <v>0</v>
      </c>
      <c r="BG126" s="156">
        <f t="shared" si="6"/>
        <v>0</v>
      </c>
      <c r="BH126" s="156">
        <f t="shared" si="7"/>
        <v>0</v>
      </c>
      <c r="BI126" s="156">
        <f t="shared" si="8"/>
        <v>0</v>
      </c>
      <c r="BJ126" s="16" t="s">
        <v>88</v>
      </c>
      <c r="BK126" s="156">
        <f t="shared" si="9"/>
        <v>0</v>
      </c>
      <c r="BL126" s="16" t="s">
        <v>6166</v>
      </c>
      <c r="BM126" s="155" t="s">
        <v>18302</v>
      </c>
    </row>
    <row r="127" spans="2:65" s="1" customFormat="1" ht="24.15" customHeight="1">
      <c r="B127" s="142"/>
      <c r="C127" s="143" t="s">
        <v>356</v>
      </c>
      <c r="D127" s="143" t="s">
        <v>319</v>
      </c>
      <c r="E127" s="144" t="s">
        <v>18303</v>
      </c>
      <c r="F127" s="145" t="s">
        <v>18304</v>
      </c>
      <c r="G127" s="146" t="s">
        <v>611</v>
      </c>
      <c r="H127" s="147">
        <v>16</v>
      </c>
      <c r="I127" s="148"/>
      <c r="J127" s="149">
        <f t="shared" si="0"/>
        <v>0</v>
      </c>
      <c r="K127" s="150"/>
      <c r="L127" s="31"/>
      <c r="M127" s="151" t="s">
        <v>1</v>
      </c>
      <c r="N127" s="152" t="s">
        <v>42</v>
      </c>
      <c r="P127" s="153">
        <f t="shared" si="1"/>
        <v>0</v>
      </c>
      <c r="Q127" s="153">
        <v>0</v>
      </c>
      <c r="R127" s="153">
        <f t="shared" si="2"/>
        <v>0</v>
      </c>
      <c r="S127" s="153">
        <v>0</v>
      </c>
      <c r="T127" s="154">
        <f t="shared" si="3"/>
        <v>0</v>
      </c>
      <c r="AR127" s="155" t="s">
        <v>323</v>
      </c>
      <c r="AT127" s="155" t="s">
        <v>319</v>
      </c>
      <c r="AU127" s="155" t="s">
        <v>83</v>
      </c>
      <c r="AY127" s="16" t="s">
        <v>317</v>
      </c>
      <c r="BE127" s="156">
        <f t="shared" si="4"/>
        <v>0</v>
      </c>
      <c r="BF127" s="156">
        <f t="shared" si="5"/>
        <v>0</v>
      </c>
      <c r="BG127" s="156">
        <f t="shared" si="6"/>
        <v>0</v>
      </c>
      <c r="BH127" s="156">
        <f t="shared" si="7"/>
        <v>0</v>
      </c>
      <c r="BI127" s="156">
        <f t="shared" si="8"/>
        <v>0</v>
      </c>
      <c r="BJ127" s="16" t="s">
        <v>88</v>
      </c>
      <c r="BK127" s="156">
        <f t="shared" si="9"/>
        <v>0</v>
      </c>
      <c r="BL127" s="16" t="s">
        <v>323</v>
      </c>
      <c r="BM127" s="155" t="s">
        <v>18305</v>
      </c>
    </row>
    <row r="128" spans="2:65" s="1" customFormat="1" ht="21.75" customHeight="1">
      <c r="B128" s="142"/>
      <c r="C128" s="143" t="s">
        <v>361</v>
      </c>
      <c r="D128" s="143" t="s">
        <v>319</v>
      </c>
      <c r="E128" s="144" t="s">
        <v>18306</v>
      </c>
      <c r="F128" s="145" t="s">
        <v>18307</v>
      </c>
      <c r="G128" s="146" t="s">
        <v>467</v>
      </c>
      <c r="H128" s="147">
        <v>2</v>
      </c>
      <c r="I128" s="148"/>
      <c r="J128" s="149">
        <f t="shared" si="0"/>
        <v>0</v>
      </c>
      <c r="K128" s="150"/>
      <c r="L128" s="31"/>
      <c r="M128" s="151" t="s">
        <v>1</v>
      </c>
      <c r="N128" s="152" t="s">
        <v>42</v>
      </c>
      <c r="P128" s="153">
        <f t="shared" si="1"/>
        <v>0</v>
      </c>
      <c r="Q128" s="153">
        <v>0</v>
      </c>
      <c r="R128" s="153">
        <f t="shared" si="2"/>
        <v>0</v>
      </c>
      <c r="S128" s="153">
        <v>0</v>
      </c>
      <c r="T128" s="154">
        <f t="shared" si="3"/>
        <v>0</v>
      </c>
      <c r="AR128" s="155" t="s">
        <v>561</v>
      </c>
      <c r="AT128" s="155" t="s">
        <v>319</v>
      </c>
      <c r="AU128" s="155" t="s">
        <v>83</v>
      </c>
      <c r="AY128" s="16" t="s">
        <v>317</v>
      </c>
      <c r="BE128" s="156">
        <f t="shared" si="4"/>
        <v>0</v>
      </c>
      <c r="BF128" s="156">
        <f t="shared" si="5"/>
        <v>0</v>
      </c>
      <c r="BG128" s="156">
        <f t="shared" si="6"/>
        <v>0</v>
      </c>
      <c r="BH128" s="156">
        <f t="shared" si="7"/>
        <v>0</v>
      </c>
      <c r="BI128" s="156">
        <f t="shared" si="8"/>
        <v>0</v>
      </c>
      <c r="BJ128" s="16" t="s">
        <v>88</v>
      </c>
      <c r="BK128" s="156">
        <f t="shared" si="9"/>
        <v>0</v>
      </c>
      <c r="BL128" s="16" t="s">
        <v>561</v>
      </c>
      <c r="BM128" s="155" t="s">
        <v>18308</v>
      </c>
    </row>
    <row r="129" spans="2:65" s="1" customFormat="1" ht="24.15" customHeight="1">
      <c r="B129" s="142"/>
      <c r="C129" s="179" t="s">
        <v>366</v>
      </c>
      <c r="D129" s="179" t="s">
        <v>454</v>
      </c>
      <c r="E129" s="180" t="s">
        <v>18309</v>
      </c>
      <c r="F129" s="181" t="s">
        <v>18310</v>
      </c>
      <c r="G129" s="182" t="s">
        <v>611</v>
      </c>
      <c r="H129" s="183">
        <v>2</v>
      </c>
      <c r="I129" s="184"/>
      <c r="J129" s="185">
        <f t="shared" si="0"/>
        <v>0</v>
      </c>
      <c r="K129" s="186"/>
      <c r="L129" s="187"/>
      <c r="M129" s="188" t="s">
        <v>1</v>
      </c>
      <c r="N129" s="189" t="s">
        <v>42</v>
      </c>
      <c r="P129" s="153">
        <f t="shared" si="1"/>
        <v>0</v>
      </c>
      <c r="Q129" s="153">
        <v>0</v>
      </c>
      <c r="R129" s="153">
        <f t="shared" si="2"/>
        <v>0</v>
      </c>
      <c r="S129" s="153">
        <v>0</v>
      </c>
      <c r="T129" s="154">
        <f t="shared" si="3"/>
        <v>0</v>
      </c>
      <c r="AR129" s="155" t="s">
        <v>356</v>
      </c>
      <c r="AT129" s="155" t="s">
        <v>454</v>
      </c>
      <c r="AU129" s="155" t="s">
        <v>83</v>
      </c>
      <c r="AY129" s="16" t="s">
        <v>317</v>
      </c>
      <c r="BE129" s="156">
        <f t="shared" si="4"/>
        <v>0</v>
      </c>
      <c r="BF129" s="156">
        <f t="shared" si="5"/>
        <v>0</v>
      </c>
      <c r="BG129" s="156">
        <f t="shared" si="6"/>
        <v>0</v>
      </c>
      <c r="BH129" s="156">
        <f t="shared" si="7"/>
        <v>0</v>
      </c>
      <c r="BI129" s="156">
        <f t="shared" si="8"/>
        <v>0</v>
      </c>
      <c r="BJ129" s="16" t="s">
        <v>88</v>
      </c>
      <c r="BK129" s="156">
        <f t="shared" si="9"/>
        <v>0</v>
      </c>
      <c r="BL129" s="16" t="s">
        <v>323</v>
      </c>
      <c r="BM129" s="155" t="s">
        <v>18311</v>
      </c>
    </row>
    <row r="130" spans="2:65" s="1" customFormat="1" ht="16.5" customHeight="1">
      <c r="B130" s="142"/>
      <c r="C130" s="179" t="s">
        <v>371</v>
      </c>
      <c r="D130" s="179" t="s">
        <v>454</v>
      </c>
      <c r="E130" s="180" t="s">
        <v>18312</v>
      </c>
      <c r="F130" s="181" t="s">
        <v>18313</v>
      </c>
      <c r="G130" s="182" t="s">
        <v>611</v>
      </c>
      <c r="H130" s="183">
        <v>16</v>
      </c>
      <c r="I130" s="184"/>
      <c r="J130" s="185">
        <f t="shared" si="0"/>
        <v>0</v>
      </c>
      <c r="K130" s="186"/>
      <c r="L130" s="187"/>
      <c r="M130" s="188" t="s">
        <v>1</v>
      </c>
      <c r="N130" s="189" t="s">
        <v>42</v>
      </c>
      <c r="P130" s="153">
        <f t="shared" si="1"/>
        <v>0</v>
      </c>
      <c r="Q130" s="153">
        <v>0</v>
      </c>
      <c r="R130" s="153">
        <f t="shared" si="2"/>
        <v>0</v>
      </c>
      <c r="S130" s="153">
        <v>0</v>
      </c>
      <c r="T130" s="154">
        <f t="shared" si="3"/>
        <v>0</v>
      </c>
      <c r="AR130" s="155" t="s">
        <v>356</v>
      </c>
      <c r="AT130" s="155" t="s">
        <v>454</v>
      </c>
      <c r="AU130" s="155" t="s">
        <v>83</v>
      </c>
      <c r="AY130" s="16" t="s">
        <v>317</v>
      </c>
      <c r="BE130" s="156">
        <f t="shared" si="4"/>
        <v>0</v>
      </c>
      <c r="BF130" s="156">
        <f t="shared" si="5"/>
        <v>0</v>
      </c>
      <c r="BG130" s="156">
        <f t="shared" si="6"/>
        <v>0</v>
      </c>
      <c r="BH130" s="156">
        <f t="shared" si="7"/>
        <v>0</v>
      </c>
      <c r="BI130" s="156">
        <f t="shared" si="8"/>
        <v>0</v>
      </c>
      <c r="BJ130" s="16" t="s">
        <v>88</v>
      </c>
      <c r="BK130" s="156">
        <f t="shared" si="9"/>
        <v>0</v>
      </c>
      <c r="BL130" s="16" t="s">
        <v>323</v>
      </c>
      <c r="BM130" s="155" t="s">
        <v>18314</v>
      </c>
    </row>
    <row r="131" spans="2:65" s="1" customFormat="1" ht="18">
      <c r="B131" s="31"/>
      <c r="D131" s="158" t="s">
        <v>597</v>
      </c>
      <c r="F131" s="195" t="s">
        <v>18315</v>
      </c>
      <c r="I131" s="196"/>
      <c r="L131" s="31"/>
      <c r="M131" s="197"/>
      <c r="T131" s="58"/>
      <c r="AT131" s="16" t="s">
        <v>597</v>
      </c>
      <c r="AU131" s="16" t="s">
        <v>83</v>
      </c>
    </row>
    <row r="132" spans="2:65" s="1" customFormat="1" ht="16.5" customHeight="1">
      <c r="B132" s="142"/>
      <c r="C132" s="143" t="s">
        <v>376</v>
      </c>
      <c r="D132" s="143" t="s">
        <v>319</v>
      </c>
      <c r="E132" s="144" t="s">
        <v>18316</v>
      </c>
      <c r="F132" s="145" t="s">
        <v>18317</v>
      </c>
      <c r="G132" s="146" t="s">
        <v>467</v>
      </c>
      <c r="H132" s="147">
        <v>2</v>
      </c>
      <c r="I132" s="148"/>
      <c r="J132" s="149">
        <f t="shared" ref="J132:J137" si="10">ROUND(I132*H132,2)</f>
        <v>0</v>
      </c>
      <c r="K132" s="150"/>
      <c r="L132" s="31"/>
      <c r="M132" s="151" t="s">
        <v>1</v>
      </c>
      <c r="N132" s="152" t="s">
        <v>42</v>
      </c>
      <c r="P132" s="153">
        <f t="shared" ref="P132:P137" si="11">O132*H132</f>
        <v>0</v>
      </c>
      <c r="Q132" s="153">
        <v>0</v>
      </c>
      <c r="R132" s="153">
        <f t="shared" ref="R132:R137" si="12">Q132*H132</f>
        <v>0</v>
      </c>
      <c r="S132" s="153">
        <v>0</v>
      </c>
      <c r="T132" s="154">
        <f t="shared" ref="T132:T137" si="13">S132*H132</f>
        <v>0</v>
      </c>
      <c r="AR132" s="155" t="s">
        <v>6166</v>
      </c>
      <c r="AT132" s="155" t="s">
        <v>319</v>
      </c>
      <c r="AU132" s="155" t="s">
        <v>83</v>
      </c>
      <c r="AY132" s="16" t="s">
        <v>317</v>
      </c>
      <c r="BE132" s="156">
        <f t="shared" ref="BE132:BE137" si="14">IF(N132="základná",J132,0)</f>
        <v>0</v>
      </c>
      <c r="BF132" s="156">
        <f t="shared" ref="BF132:BF137" si="15">IF(N132="znížená",J132,0)</f>
        <v>0</v>
      </c>
      <c r="BG132" s="156">
        <f t="shared" ref="BG132:BG137" si="16">IF(N132="zákl. prenesená",J132,0)</f>
        <v>0</v>
      </c>
      <c r="BH132" s="156">
        <f t="shared" ref="BH132:BH137" si="17">IF(N132="zníž. prenesená",J132,0)</f>
        <v>0</v>
      </c>
      <c r="BI132" s="156">
        <f t="shared" ref="BI132:BI137" si="18">IF(N132="nulová",J132,0)</f>
        <v>0</v>
      </c>
      <c r="BJ132" s="16" t="s">
        <v>88</v>
      </c>
      <c r="BK132" s="156">
        <f t="shared" ref="BK132:BK137" si="19">ROUND(I132*H132,2)</f>
        <v>0</v>
      </c>
      <c r="BL132" s="16" t="s">
        <v>6166</v>
      </c>
      <c r="BM132" s="155" t="s">
        <v>18318</v>
      </c>
    </row>
    <row r="133" spans="2:65" s="1" customFormat="1" ht="16.5" customHeight="1">
      <c r="B133" s="142"/>
      <c r="C133" s="143" t="s">
        <v>381</v>
      </c>
      <c r="D133" s="143" t="s">
        <v>319</v>
      </c>
      <c r="E133" s="144" t="s">
        <v>18319</v>
      </c>
      <c r="F133" s="145" t="s">
        <v>18320</v>
      </c>
      <c r="G133" s="146" t="s">
        <v>484</v>
      </c>
      <c r="H133" s="147">
        <v>180</v>
      </c>
      <c r="I133" s="148"/>
      <c r="J133" s="149">
        <f t="shared" si="10"/>
        <v>0</v>
      </c>
      <c r="K133" s="150"/>
      <c r="L133" s="31"/>
      <c r="M133" s="151" t="s">
        <v>1</v>
      </c>
      <c r="N133" s="152" t="s">
        <v>42</v>
      </c>
      <c r="P133" s="153">
        <f t="shared" si="11"/>
        <v>0</v>
      </c>
      <c r="Q133" s="153">
        <v>0</v>
      </c>
      <c r="R133" s="153">
        <f t="shared" si="12"/>
        <v>0</v>
      </c>
      <c r="S133" s="153">
        <v>0</v>
      </c>
      <c r="T133" s="154">
        <f t="shared" si="13"/>
        <v>0</v>
      </c>
      <c r="AR133" s="155" t="s">
        <v>6166</v>
      </c>
      <c r="AT133" s="155" t="s">
        <v>319</v>
      </c>
      <c r="AU133" s="155" t="s">
        <v>83</v>
      </c>
      <c r="AY133" s="16" t="s">
        <v>317</v>
      </c>
      <c r="BE133" s="156">
        <f t="shared" si="14"/>
        <v>0</v>
      </c>
      <c r="BF133" s="156">
        <f t="shared" si="15"/>
        <v>0</v>
      </c>
      <c r="BG133" s="156">
        <f t="shared" si="16"/>
        <v>0</v>
      </c>
      <c r="BH133" s="156">
        <f t="shared" si="17"/>
        <v>0</v>
      </c>
      <c r="BI133" s="156">
        <f t="shared" si="18"/>
        <v>0</v>
      </c>
      <c r="BJ133" s="16" t="s">
        <v>88</v>
      </c>
      <c r="BK133" s="156">
        <f t="shared" si="19"/>
        <v>0</v>
      </c>
      <c r="BL133" s="16" t="s">
        <v>6166</v>
      </c>
      <c r="BM133" s="155" t="s">
        <v>18321</v>
      </c>
    </row>
    <row r="134" spans="2:65" s="1" customFormat="1" ht="24.15" customHeight="1">
      <c r="B134" s="142"/>
      <c r="C134" s="179" t="s">
        <v>386</v>
      </c>
      <c r="D134" s="179" t="s">
        <v>454</v>
      </c>
      <c r="E134" s="180" t="s">
        <v>18322</v>
      </c>
      <c r="F134" s="181" t="s">
        <v>18323</v>
      </c>
      <c r="G134" s="182" t="s">
        <v>484</v>
      </c>
      <c r="H134" s="183">
        <v>180</v>
      </c>
      <c r="I134" s="184"/>
      <c r="J134" s="185">
        <f t="shared" si="10"/>
        <v>0</v>
      </c>
      <c r="K134" s="186"/>
      <c r="L134" s="187"/>
      <c r="M134" s="188" t="s">
        <v>1</v>
      </c>
      <c r="N134" s="189" t="s">
        <v>42</v>
      </c>
      <c r="P134" s="153">
        <f t="shared" si="11"/>
        <v>0</v>
      </c>
      <c r="Q134" s="153">
        <v>4.0000000000000003E-5</v>
      </c>
      <c r="R134" s="153">
        <f t="shared" si="12"/>
        <v>7.2000000000000007E-3</v>
      </c>
      <c r="S134" s="153">
        <v>0</v>
      </c>
      <c r="T134" s="154">
        <f t="shared" si="13"/>
        <v>0</v>
      </c>
      <c r="AR134" s="155" t="s">
        <v>6166</v>
      </c>
      <c r="AT134" s="155" t="s">
        <v>454</v>
      </c>
      <c r="AU134" s="155" t="s">
        <v>83</v>
      </c>
      <c r="AY134" s="16" t="s">
        <v>317</v>
      </c>
      <c r="BE134" s="156">
        <f t="shared" si="14"/>
        <v>0</v>
      </c>
      <c r="BF134" s="156">
        <f t="shared" si="15"/>
        <v>0</v>
      </c>
      <c r="BG134" s="156">
        <f t="shared" si="16"/>
        <v>0</v>
      </c>
      <c r="BH134" s="156">
        <f t="shared" si="17"/>
        <v>0</v>
      </c>
      <c r="BI134" s="156">
        <f t="shared" si="18"/>
        <v>0</v>
      </c>
      <c r="BJ134" s="16" t="s">
        <v>88</v>
      </c>
      <c r="BK134" s="156">
        <f t="shared" si="19"/>
        <v>0</v>
      </c>
      <c r="BL134" s="16" t="s">
        <v>6166</v>
      </c>
      <c r="BM134" s="155" t="s">
        <v>18324</v>
      </c>
    </row>
    <row r="135" spans="2:65" s="1" customFormat="1" ht="16.5" customHeight="1">
      <c r="B135" s="142"/>
      <c r="C135" s="143" t="s">
        <v>391</v>
      </c>
      <c r="D135" s="143" t="s">
        <v>319</v>
      </c>
      <c r="E135" s="144" t="s">
        <v>18325</v>
      </c>
      <c r="F135" s="145" t="s">
        <v>18326</v>
      </c>
      <c r="G135" s="146" t="s">
        <v>611</v>
      </c>
      <c r="H135" s="147">
        <v>16</v>
      </c>
      <c r="I135" s="148"/>
      <c r="J135" s="149">
        <f t="shared" si="10"/>
        <v>0</v>
      </c>
      <c r="K135" s="150"/>
      <c r="L135" s="31"/>
      <c r="M135" s="151" t="s">
        <v>1</v>
      </c>
      <c r="N135" s="152" t="s">
        <v>42</v>
      </c>
      <c r="P135" s="153">
        <f t="shared" si="11"/>
        <v>0</v>
      </c>
      <c r="Q135" s="153">
        <v>0</v>
      </c>
      <c r="R135" s="153">
        <f t="shared" si="12"/>
        <v>0</v>
      </c>
      <c r="S135" s="153">
        <v>0</v>
      </c>
      <c r="T135" s="154">
        <f t="shared" si="13"/>
        <v>0</v>
      </c>
      <c r="AR135" s="155" t="s">
        <v>6166</v>
      </c>
      <c r="AT135" s="155" t="s">
        <v>319</v>
      </c>
      <c r="AU135" s="155" t="s">
        <v>83</v>
      </c>
      <c r="AY135" s="16" t="s">
        <v>317</v>
      </c>
      <c r="BE135" s="156">
        <f t="shared" si="14"/>
        <v>0</v>
      </c>
      <c r="BF135" s="156">
        <f t="shared" si="15"/>
        <v>0</v>
      </c>
      <c r="BG135" s="156">
        <f t="shared" si="16"/>
        <v>0</v>
      </c>
      <c r="BH135" s="156">
        <f t="shared" si="17"/>
        <v>0</v>
      </c>
      <c r="BI135" s="156">
        <f t="shared" si="18"/>
        <v>0</v>
      </c>
      <c r="BJ135" s="16" t="s">
        <v>88</v>
      </c>
      <c r="BK135" s="156">
        <f t="shared" si="19"/>
        <v>0</v>
      </c>
      <c r="BL135" s="16" t="s">
        <v>6166</v>
      </c>
      <c r="BM135" s="155" t="s">
        <v>18327</v>
      </c>
    </row>
    <row r="136" spans="2:65" s="1" customFormat="1" ht="16.5" customHeight="1">
      <c r="B136" s="142"/>
      <c r="C136" s="143" t="s">
        <v>396</v>
      </c>
      <c r="D136" s="143" t="s">
        <v>319</v>
      </c>
      <c r="E136" s="144" t="s">
        <v>18328</v>
      </c>
      <c r="F136" s="145" t="s">
        <v>18329</v>
      </c>
      <c r="G136" s="146" t="s">
        <v>611</v>
      </c>
      <c r="H136" s="147">
        <v>16</v>
      </c>
      <c r="I136" s="148"/>
      <c r="J136" s="149">
        <f t="shared" si="10"/>
        <v>0</v>
      </c>
      <c r="K136" s="150"/>
      <c r="L136" s="31"/>
      <c r="M136" s="151" t="s">
        <v>1</v>
      </c>
      <c r="N136" s="152" t="s">
        <v>42</v>
      </c>
      <c r="P136" s="153">
        <f t="shared" si="11"/>
        <v>0</v>
      </c>
      <c r="Q136" s="153">
        <v>0</v>
      </c>
      <c r="R136" s="153">
        <f t="shared" si="12"/>
        <v>0</v>
      </c>
      <c r="S136" s="153">
        <v>0</v>
      </c>
      <c r="T136" s="154">
        <f t="shared" si="13"/>
        <v>0</v>
      </c>
      <c r="AR136" s="155" t="s">
        <v>323</v>
      </c>
      <c r="AT136" s="155" t="s">
        <v>319</v>
      </c>
      <c r="AU136" s="155" t="s">
        <v>83</v>
      </c>
      <c r="AY136" s="16" t="s">
        <v>317</v>
      </c>
      <c r="BE136" s="156">
        <f t="shared" si="14"/>
        <v>0</v>
      </c>
      <c r="BF136" s="156">
        <f t="shared" si="15"/>
        <v>0</v>
      </c>
      <c r="BG136" s="156">
        <f t="shared" si="16"/>
        <v>0</v>
      </c>
      <c r="BH136" s="156">
        <f t="shared" si="17"/>
        <v>0</v>
      </c>
      <c r="BI136" s="156">
        <f t="shared" si="18"/>
        <v>0</v>
      </c>
      <c r="BJ136" s="16" t="s">
        <v>88</v>
      </c>
      <c r="BK136" s="156">
        <f t="shared" si="19"/>
        <v>0</v>
      </c>
      <c r="BL136" s="16" t="s">
        <v>323</v>
      </c>
      <c r="BM136" s="155" t="s">
        <v>18330</v>
      </c>
    </row>
    <row r="137" spans="2:65" s="1" customFormat="1" ht="16.5" customHeight="1">
      <c r="B137" s="142"/>
      <c r="C137" s="179" t="s">
        <v>401</v>
      </c>
      <c r="D137" s="179" t="s">
        <v>454</v>
      </c>
      <c r="E137" s="180" t="s">
        <v>18331</v>
      </c>
      <c r="F137" s="181" t="s">
        <v>18332</v>
      </c>
      <c r="G137" s="182" t="s">
        <v>611</v>
      </c>
      <c r="H137" s="183">
        <v>16</v>
      </c>
      <c r="I137" s="184"/>
      <c r="J137" s="185">
        <f t="shared" si="10"/>
        <v>0</v>
      </c>
      <c r="K137" s="186"/>
      <c r="L137" s="187"/>
      <c r="M137" s="188" t="s">
        <v>1</v>
      </c>
      <c r="N137" s="189" t="s">
        <v>42</v>
      </c>
      <c r="P137" s="153">
        <f t="shared" si="11"/>
        <v>0</v>
      </c>
      <c r="Q137" s="153">
        <v>0</v>
      </c>
      <c r="R137" s="153">
        <f t="shared" si="12"/>
        <v>0</v>
      </c>
      <c r="S137" s="153">
        <v>0</v>
      </c>
      <c r="T137" s="154">
        <f t="shared" si="13"/>
        <v>0</v>
      </c>
      <c r="AR137" s="155" t="s">
        <v>356</v>
      </c>
      <c r="AT137" s="155" t="s">
        <v>454</v>
      </c>
      <c r="AU137" s="155" t="s">
        <v>83</v>
      </c>
      <c r="AY137" s="16" t="s">
        <v>317</v>
      </c>
      <c r="BE137" s="156">
        <f t="shared" si="14"/>
        <v>0</v>
      </c>
      <c r="BF137" s="156">
        <f t="shared" si="15"/>
        <v>0</v>
      </c>
      <c r="BG137" s="156">
        <f t="shared" si="16"/>
        <v>0</v>
      </c>
      <c r="BH137" s="156">
        <f t="shared" si="17"/>
        <v>0</v>
      </c>
      <c r="BI137" s="156">
        <f t="shared" si="18"/>
        <v>0</v>
      </c>
      <c r="BJ137" s="16" t="s">
        <v>88</v>
      </c>
      <c r="BK137" s="156">
        <f t="shared" si="19"/>
        <v>0</v>
      </c>
      <c r="BL137" s="16" t="s">
        <v>323</v>
      </c>
      <c r="BM137" s="155" t="s">
        <v>18333</v>
      </c>
    </row>
    <row r="138" spans="2:65" s="1" customFormat="1" ht="18">
      <c r="B138" s="31"/>
      <c r="D138" s="158" t="s">
        <v>597</v>
      </c>
      <c r="F138" s="195" t="s">
        <v>18334</v>
      </c>
      <c r="I138" s="196"/>
      <c r="L138" s="31"/>
      <c r="M138" s="197"/>
      <c r="T138" s="58"/>
      <c r="AT138" s="16" t="s">
        <v>597</v>
      </c>
      <c r="AU138" s="16" t="s">
        <v>83</v>
      </c>
    </row>
    <row r="139" spans="2:65" s="11" customFormat="1" ht="25.9" customHeight="1">
      <c r="B139" s="130"/>
      <c r="D139" s="131" t="s">
        <v>75</v>
      </c>
      <c r="E139" s="132" t="s">
        <v>499</v>
      </c>
      <c r="F139" s="132" t="s">
        <v>500</v>
      </c>
      <c r="I139" s="133"/>
      <c r="J139" s="134">
        <f>BK139</f>
        <v>0</v>
      </c>
      <c r="L139" s="130"/>
      <c r="M139" s="135"/>
      <c r="P139" s="136">
        <f>P140</f>
        <v>0</v>
      </c>
      <c r="R139" s="136">
        <f>R140</f>
        <v>0</v>
      </c>
      <c r="T139" s="137">
        <f>T140</f>
        <v>0</v>
      </c>
      <c r="AR139" s="131" t="s">
        <v>341</v>
      </c>
      <c r="AT139" s="138" t="s">
        <v>75</v>
      </c>
      <c r="AU139" s="138" t="s">
        <v>76</v>
      </c>
      <c r="AY139" s="131" t="s">
        <v>317</v>
      </c>
      <c r="BK139" s="139">
        <f>BK140</f>
        <v>0</v>
      </c>
    </row>
    <row r="140" spans="2:65" s="1" customFormat="1" ht="37.75" customHeight="1">
      <c r="B140" s="142"/>
      <c r="C140" s="143" t="s">
        <v>405</v>
      </c>
      <c r="D140" s="143" t="s">
        <v>319</v>
      </c>
      <c r="E140" s="144" t="s">
        <v>744</v>
      </c>
      <c r="F140" s="145" t="s">
        <v>745</v>
      </c>
      <c r="G140" s="146" t="s">
        <v>746</v>
      </c>
      <c r="H140" s="147">
        <v>5</v>
      </c>
      <c r="I140" s="148"/>
      <c r="J140" s="149">
        <f>ROUND(I140*H140,2)</f>
        <v>0</v>
      </c>
      <c r="K140" s="150"/>
      <c r="L140" s="31"/>
      <c r="M140" s="190" t="s">
        <v>1</v>
      </c>
      <c r="N140" s="191" t="s">
        <v>42</v>
      </c>
      <c r="O140" s="192"/>
      <c r="P140" s="193">
        <f>O140*H140</f>
        <v>0</v>
      </c>
      <c r="Q140" s="193">
        <v>0</v>
      </c>
      <c r="R140" s="193">
        <f>Q140*H140</f>
        <v>0</v>
      </c>
      <c r="S140" s="193">
        <v>0</v>
      </c>
      <c r="T140" s="194">
        <f>S140*H140</f>
        <v>0</v>
      </c>
      <c r="AR140" s="155" t="s">
        <v>505</v>
      </c>
      <c r="AT140" s="155" t="s">
        <v>319</v>
      </c>
      <c r="AU140" s="155" t="s">
        <v>83</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505</v>
      </c>
      <c r="BM140" s="155" t="s">
        <v>18335</v>
      </c>
    </row>
    <row r="141" spans="2:65" s="1" customFormat="1" ht="7" customHeight="1">
      <c r="B141" s="46"/>
      <c r="C141" s="47"/>
      <c r="D141" s="47"/>
      <c r="E141" s="47"/>
      <c r="F141" s="47"/>
      <c r="G141" s="47"/>
      <c r="H141" s="47"/>
      <c r="I141" s="47"/>
      <c r="J141" s="47"/>
      <c r="K141" s="47"/>
      <c r="L141" s="31"/>
    </row>
  </sheetData>
  <autoFilter ref="C117:K140" xr:uid="{00000000-0009-0000-0000-000021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21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185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s="1" customFormat="1" ht="12" customHeight="1">
      <c r="B8" s="31"/>
      <c r="D8" s="26" t="s">
        <v>285</v>
      </c>
      <c r="L8" s="31"/>
    </row>
    <row r="9" spans="2:46" s="1" customFormat="1" ht="16.5" customHeight="1">
      <c r="B9" s="31"/>
      <c r="E9" s="243" t="s">
        <v>18336</v>
      </c>
      <c r="F9" s="263"/>
      <c r="G9" s="263"/>
      <c r="H9" s="26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6. 3. 2024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4" t="str">
        <f>'Rekapitulácia stavby'!E14</f>
        <v>Vyplň údaj</v>
      </c>
      <c r="F18" s="217"/>
      <c r="G18" s="217"/>
      <c r="H18" s="21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22" t="s">
        <v>291</v>
      </c>
      <c r="F27" s="222"/>
      <c r="G27" s="222"/>
      <c r="H27" s="22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25.4" customHeight="1">
      <c r="B30" s="31"/>
      <c r="D30" s="97" t="s">
        <v>36</v>
      </c>
      <c r="J30" s="68">
        <f>ROUND(J126, 2)</f>
        <v>0</v>
      </c>
      <c r="L30" s="31"/>
    </row>
    <row r="31" spans="2:12" s="1" customFormat="1" ht="7" customHeight="1">
      <c r="B31" s="31"/>
      <c r="D31" s="55"/>
      <c r="E31" s="55"/>
      <c r="F31" s="55"/>
      <c r="G31" s="55"/>
      <c r="H31" s="55"/>
      <c r="I31" s="55"/>
      <c r="J31" s="55"/>
      <c r="K31" s="55"/>
      <c r="L31" s="31"/>
    </row>
    <row r="32" spans="2:12" s="1" customFormat="1" ht="14.4" customHeight="1">
      <c r="B32" s="31"/>
      <c r="F32" s="34" t="s">
        <v>38</v>
      </c>
      <c r="I32" s="34" t="s">
        <v>37</v>
      </c>
      <c r="J32" s="34" t="s">
        <v>39</v>
      </c>
      <c r="L32" s="31"/>
    </row>
    <row r="33" spans="2:12" s="1" customFormat="1" ht="14.4" customHeight="1">
      <c r="B33" s="31"/>
      <c r="D33" s="57" t="s">
        <v>40</v>
      </c>
      <c r="E33" s="36" t="s">
        <v>41</v>
      </c>
      <c r="F33" s="98">
        <f>ROUND((SUM(BE126:BE214)),  2)</f>
        <v>0</v>
      </c>
      <c r="G33" s="99"/>
      <c r="H33" s="99"/>
      <c r="I33" s="100">
        <v>0.2</v>
      </c>
      <c r="J33" s="98">
        <f>ROUND(((SUM(BE126:BE214))*I33),  2)</f>
        <v>0</v>
      </c>
      <c r="L33" s="31"/>
    </row>
    <row r="34" spans="2:12" s="1" customFormat="1" ht="14.4" customHeight="1">
      <c r="B34" s="31"/>
      <c r="E34" s="36" t="s">
        <v>42</v>
      </c>
      <c r="F34" s="98">
        <f>ROUND((SUM(BF126:BF214)),  2)</f>
        <v>0</v>
      </c>
      <c r="G34" s="99"/>
      <c r="H34" s="99"/>
      <c r="I34" s="100">
        <v>0.2</v>
      </c>
      <c r="J34" s="98">
        <f>ROUND(((SUM(BF126:BF214))*I34),  2)</f>
        <v>0</v>
      </c>
      <c r="L34" s="31"/>
    </row>
    <row r="35" spans="2:12" s="1" customFormat="1" ht="14.4" hidden="1" customHeight="1">
      <c r="B35" s="31"/>
      <c r="E35" s="26" t="s">
        <v>43</v>
      </c>
      <c r="F35" s="87">
        <f>ROUND((SUM(BG126:BG214)),  2)</f>
        <v>0</v>
      </c>
      <c r="I35" s="101">
        <v>0.2</v>
      </c>
      <c r="J35" s="87">
        <f>0</f>
        <v>0</v>
      </c>
      <c r="L35" s="31"/>
    </row>
    <row r="36" spans="2:12" s="1" customFormat="1" ht="14.4" hidden="1" customHeight="1">
      <c r="B36" s="31"/>
      <c r="E36" s="26" t="s">
        <v>44</v>
      </c>
      <c r="F36" s="87">
        <f>ROUND((SUM(BH126:BH214)),  2)</f>
        <v>0</v>
      </c>
      <c r="I36" s="101">
        <v>0.2</v>
      </c>
      <c r="J36" s="87">
        <f>0</f>
        <v>0</v>
      </c>
      <c r="L36" s="31"/>
    </row>
    <row r="37" spans="2:12" s="1" customFormat="1" ht="14.4" hidden="1" customHeight="1">
      <c r="B37" s="31"/>
      <c r="E37" s="36" t="s">
        <v>45</v>
      </c>
      <c r="F37" s="98">
        <f>ROUND((SUM(BI126:BI214)),  2)</f>
        <v>0</v>
      </c>
      <c r="G37" s="99"/>
      <c r="H37" s="99"/>
      <c r="I37" s="100">
        <v>0</v>
      </c>
      <c r="J37" s="98">
        <f>0</f>
        <v>0</v>
      </c>
      <c r="L37" s="31"/>
    </row>
    <row r="38" spans="2:12" s="1" customFormat="1" ht="7" customHeight="1">
      <c r="B38" s="31"/>
      <c r="L38" s="31"/>
    </row>
    <row r="39" spans="2:12" s="1" customFormat="1" ht="25.4" customHeight="1">
      <c r="B39" s="31"/>
      <c r="C39" s="102"/>
      <c r="D39" s="103" t="s">
        <v>46</v>
      </c>
      <c r="E39" s="59"/>
      <c r="F39" s="59"/>
      <c r="G39" s="104" t="s">
        <v>47</v>
      </c>
      <c r="H39" s="105" t="s">
        <v>48</v>
      </c>
      <c r="I39" s="59"/>
      <c r="J39" s="106">
        <f>SUM(J30:J37)</f>
        <v>0</v>
      </c>
      <c r="K39" s="107"/>
      <c r="L39" s="31"/>
    </row>
    <row r="40" spans="2:12" s="1" customFormat="1" ht="14.4" customHeight="1">
      <c r="B40" s="31"/>
      <c r="L40" s="31"/>
    </row>
    <row r="41" spans="2:12" ht="14.4" customHeight="1">
      <c r="B41" s="19"/>
      <c r="L41" s="19"/>
    </row>
    <row r="42" spans="2:12" ht="14.4" customHeight="1">
      <c r="B42" s="19"/>
      <c r="L42" s="19"/>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292</v>
      </c>
      <c r="L82" s="31"/>
    </row>
    <row r="83" spans="2:47" s="1" customFormat="1" ht="7" customHeight="1">
      <c r="B83" s="31"/>
      <c r="L83" s="31"/>
    </row>
    <row r="84" spans="2:47" s="1" customFormat="1" ht="12" customHeight="1">
      <c r="B84" s="31"/>
      <c r="C84" s="26" t="s">
        <v>15</v>
      </c>
      <c r="L84" s="31"/>
    </row>
    <row r="85" spans="2:47" s="1" customFormat="1" ht="26.25" customHeight="1">
      <c r="B85" s="31"/>
      <c r="E85" s="261" t="str">
        <f>E7</f>
        <v>Dostavba a rekonštrukcia lôžkovej časti Nemocnice s poliklinikou v Spišskej Novej Vsi</v>
      </c>
      <c r="F85" s="262"/>
      <c r="G85" s="262"/>
      <c r="H85" s="262"/>
      <c r="L85" s="31"/>
    </row>
    <row r="86" spans="2:47" s="1" customFormat="1" ht="12" customHeight="1">
      <c r="B86" s="31"/>
      <c r="C86" s="26" t="s">
        <v>285</v>
      </c>
      <c r="L86" s="31"/>
    </row>
    <row r="87" spans="2:47" s="1" customFormat="1" ht="16.5" customHeight="1">
      <c r="B87" s="31"/>
      <c r="E87" s="243" t="str">
        <f>E9</f>
        <v>SO 09 - Areálový vodovod</v>
      </c>
      <c r="F87" s="263"/>
      <c r="G87" s="263"/>
      <c r="H87" s="26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6. 3. 2024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0" t="s">
        <v>293</v>
      </c>
      <c r="D94" s="102"/>
      <c r="E94" s="102"/>
      <c r="F94" s="102"/>
      <c r="G94" s="102"/>
      <c r="H94" s="102"/>
      <c r="I94" s="102"/>
      <c r="J94" s="111" t="s">
        <v>294</v>
      </c>
      <c r="K94" s="102"/>
      <c r="L94" s="31"/>
    </row>
    <row r="95" spans="2:47" s="1" customFormat="1" ht="10.25" customHeight="1">
      <c r="B95" s="31"/>
      <c r="L95" s="31"/>
    </row>
    <row r="96" spans="2:47" s="1" customFormat="1" ht="22.75" customHeight="1">
      <c r="B96" s="31"/>
      <c r="C96" s="112" t="s">
        <v>295</v>
      </c>
      <c r="J96" s="68">
        <f>J126</f>
        <v>0</v>
      </c>
      <c r="L96" s="31"/>
      <c r="AU96" s="16" t="s">
        <v>296</v>
      </c>
    </row>
    <row r="97" spans="2:12" s="8" customFormat="1" ht="25" customHeight="1">
      <c r="B97" s="113"/>
      <c r="D97" s="114" t="s">
        <v>7722</v>
      </c>
      <c r="E97" s="115"/>
      <c r="F97" s="115"/>
      <c r="G97" s="115"/>
      <c r="H97" s="115"/>
      <c r="I97" s="115"/>
      <c r="J97" s="116">
        <f>J127</f>
        <v>0</v>
      </c>
      <c r="L97" s="113"/>
    </row>
    <row r="98" spans="2:12" s="9" customFormat="1" ht="19.899999999999999" customHeight="1">
      <c r="B98" s="117"/>
      <c r="D98" s="118" t="s">
        <v>7723</v>
      </c>
      <c r="E98" s="119"/>
      <c r="F98" s="119"/>
      <c r="G98" s="119"/>
      <c r="H98" s="119"/>
      <c r="I98" s="119"/>
      <c r="J98" s="120">
        <f>J128</f>
        <v>0</v>
      </c>
      <c r="L98" s="117"/>
    </row>
    <row r="99" spans="2:12" s="9" customFormat="1" ht="19.899999999999999" customHeight="1">
      <c r="B99" s="117"/>
      <c r="D99" s="118" t="s">
        <v>567</v>
      </c>
      <c r="E99" s="119"/>
      <c r="F99" s="119"/>
      <c r="G99" s="119"/>
      <c r="H99" s="119"/>
      <c r="I99" s="119"/>
      <c r="J99" s="120">
        <f>J144</f>
        <v>0</v>
      </c>
      <c r="L99" s="117"/>
    </row>
    <row r="100" spans="2:12" s="9" customFormat="1" ht="19.899999999999999" customHeight="1">
      <c r="B100" s="117"/>
      <c r="D100" s="118" t="s">
        <v>13096</v>
      </c>
      <c r="E100" s="119"/>
      <c r="F100" s="119"/>
      <c r="G100" s="119"/>
      <c r="H100" s="119"/>
      <c r="I100" s="119"/>
      <c r="J100" s="120">
        <f>J148</f>
        <v>0</v>
      </c>
      <c r="L100" s="117"/>
    </row>
    <row r="101" spans="2:12" s="9" customFormat="1" ht="19.899999999999999" customHeight="1">
      <c r="B101" s="117"/>
      <c r="D101" s="118" t="s">
        <v>18337</v>
      </c>
      <c r="E101" s="119"/>
      <c r="F101" s="119"/>
      <c r="G101" s="119"/>
      <c r="H101" s="119"/>
      <c r="I101" s="119"/>
      <c r="J101" s="120">
        <f>J151</f>
        <v>0</v>
      </c>
      <c r="L101" s="117"/>
    </row>
    <row r="102" spans="2:12" s="9" customFormat="1" ht="19.899999999999999" customHeight="1">
      <c r="B102" s="117"/>
      <c r="D102" s="118" t="s">
        <v>569</v>
      </c>
      <c r="E102" s="119"/>
      <c r="F102" s="119"/>
      <c r="G102" s="119"/>
      <c r="H102" s="119"/>
      <c r="I102" s="119"/>
      <c r="J102" s="120">
        <f>J200</f>
        <v>0</v>
      </c>
      <c r="L102" s="117"/>
    </row>
    <row r="103" spans="2:12" s="8" customFormat="1" ht="25" customHeight="1">
      <c r="B103" s="113"/>
      <c r="D103" s="114" t="s">
        <v>7725</v>
      </c>
      <c r="E103" s="115"/>
      <c r="F103" s="115"/>
      <c r="G103" s="115"/>
      <c r="H103" s="115"/>
      <c r="I103" s="115"/>
      <c r="J103" s="116">
        <f>J203</f>
        <v>0</v>
      </c>
      <c r="L103" s="113"/>
    </row>
    <row r="104" spans="2:12" s="9" customFormat="1" ht="19.899999999999999" customHeight="1">
      <c r="B104" s="117"/>
      <c r="D104" s="118" t="s">
        <v>7728</v>
      </c>
      <c r="E104" s="119"/>
      <c r="F104" s="119"/>
      <c r="G104" s="119"/>
      <c r="H104" s="119"/>
      <c r="I104" s="119"/>
      <c r="J104" s="120">
        <f>J204</f>
        <v>0</v>
      </c>
      <c r="L104" s="117"/>
    </row>
    <row r="105" spans="2:12" s="8" customFormat="1" ht="25" customHeight="1">
      <c r="B105" s="113"/>
      <c r="D105" s="114" t="s">
        <v>7731</v>
      </c>
      <c r="E105" s="115"/>
      <c r="F105" s="115"/>
      <c r="G105" s="115"/>
      <c r="H105" s="115"/>
      <c r="I105" s="115"/>
      <c r="J105" s="116">
        <f>J212</f>
        <v>0</v>
      </c>
      <c r="L105" s="113"/>
    </row>
    <row r="106" spans="2:12" s="9" customFormat="1" ht="19.899999999999999" customHeight="1">
      <c r="B106" s="117"/>
      <c r="D106" s="118" t="s">
        <v>7732</v>
      </c>
      <c r="E106" s="119"/>
      <c r="F106" s="119"/>
      <c r="G106" s="119"/>
      <c r="H106" s="119"/>
      <c r="I106" s="119"/>
      <c r="J106" s="120">
        <f>J213</f>
        <v>0</v>
      </c>
      <c r="L106" s="117"/>
    </row>
    <row r="107" spans="2:12" s="1" customFormat="1" ht="21.75" customHeight="1">
      <c r="B107" s="31"/>
      <c r="L107" s="31"/>
    </row>
    <row r="108" spans="2:12" s="1" customFormat="1" ht="7" customHeight="1">
      <c r="B108" s="46"/>
      <c r="C108" s="47"/>
      <c r="D108" s="47"/>
      <c r="E108" s="47"/>
      <c r="F108" s="47"/>
      <c r="G108" s="47"/>
      <c r="H108" s="47"/>
      <c r="I108" s="47"/>
      <c r="J108" s="47"/>
      <c r="K108" s="47"/>
      <c r="L108" s="31"/>
    </row>
    <row r="112" spans="2:12" s="1" customFormat="1" ht="7" customHeight="1">
      <c r="B112" s="48"/>
      <c r="C112" s="49"/>
      <c r="D112" s="49"/>
      <c r="E112" s="49"/>
      <c r="F112" s="49"/>
      <c r="G112" s="49"/>
      <c r="H112" s="49"/>
      <c r="I112" s="49"/>
      <c r="J112" s="49"/>
      <c r="K112" s="49"/>
      <c r="L112" s="31"/>
    </row>
    <row r="113" spans="2:63" s="1" customFormat="1" ht="25" customHeight="1">
      <c r="B113" s="31"/>
      <c r="C113" s="20" t="s">
        <v>303</v>
      </c>
      <c r="L113" s="31"/>
    </row>
    <row r="114" spans="2:63" s="1" customFormat="1" ht="7" customHeight="1">
      <c r="B114" s="31"/>
      <c r="L114" s="31"/>
    </row>
    <row r="115" spans="2:63" s="1" customFormat="1" ht="12" customHeight="1">
      <c r="B115" s="31"/>
      <c r="C115" s="26" t="s">
        <v>15</v>
      </c>
      <c r="L115" s="31"/>
    </row>
    <row r="116" spans="2:63" s="1" customFormat="1" ht="26.25" customHeight="1">
      <c r="B116" s="31"/>
      <c r="E116" s="261" t="str">
        <f>E7</f>
        <v>Dostavba a rekonštrukcia lôžkovej časti Nemocnice s poliklinikou v Spišskej Novej Vsi</v>
      </c>
      <c r="F116" s="262"/>
      <c r="G116" s="262"/>
      <c r="H116" s="262"/>
      <c r="L116" s="31"/>
    </row>
    <row r="117" spans="2:63" s="1" customFormat="1" ht="12" customHeight="1">
      <c r="B117" s="31"/>
      <c r="C117" s="26" t="s">
        <v>285</v>
      </c>
      <c r="L117" s="31"/>
    </row>
    <row r="118" spans="2:63" s="1" customFormat="1" ht="16.5" customHeight="1">
      <c r="B118" s="31"/>
      <c r="E118" s="243" t="str">
        <f>E9</f>
        <v>SO 09 - Areálový vodovod</v>
      </c>
      <c r="F118" s="263"/>
      <c r="G118" s="263"/>
      <c r="H118" s="263"/>
      <c r="L118" s="31"/>
    </row>
    <row r="119" spans="2:63" s="1" customFormat="1" ht="7" customHeight="1">
      <c r="B119" s="31"/>
      <c r="L119" s="31"/>
    </row>
    <row r="120" spans="2:63" s="1" customFormat="1" ht="12" customHeight="1">
      <c r="B120" s="31"/>
      <c r="C120" s="26" t="s">
        <v>19</v>
      </c>
      <c r="F120" s="24" t="str">
        <f>F12</f>
        <v>parc.č.:1094/1,17,81,82,98,99,1095,1096,9243/18</v>
      </c>
      <c r="I120" s="26" t="s">
        <v>21</v>
      </c>
      <c r="J120" s="54" t="str">
        <f>IF(J12="","",J12)</f>
        <v>6. 3. 2024</v>
      </c>
      <c r="L120" s="31"/>
    </row>
    <row r="121" spans="2:63" s="1" customFormat="1" ht="7" customHeight="1">
      <c r="B121" s="31"/>
      <c r="L121" s="31"/>
    </row>
    <row r="122" spans="2:63" s="1" customFormat="1" ht="25.65" customHeight="1">
      <c r="B122" s="31"/>
      <c r="C122" s="26" t="s">
        <v>23</v>
      </c>
      <c r="F122" s="24" t="str">
        <f>E15</f>
        <v>Nemocnica s poliklinikou, Spišská Nová Ves</v>
      </c>
      <c r="I122" s="26" t="s">
        <v>29</v>
      </c>
      <c r="J122" s="29" t="str">
        <f>E21</f>
        <v>d.g.A. design graphic architecture s.r.o.</v>
      </c>
      <c r="L122" s="31"/>
    </row>
    <row r="123" spans="2:63" s="1" customFormat="1" ht="15.15" customHeight="1">
      <c r="B123" s="31"/>
      <c r="C123" s="26" t="s">
        <v>27</v>
      </c>
      <c r="F123" s="24" t="str">
        <f>IF(E18="","",E18)</f>
        <v>Vyplň údaj</v>
      </c>
      <c r="I123" s="26" t="s">
        <v>32</v>
      </c>
      <c r="J123" s="29" t="str">
        <f>E24</f>
        <v xml:space="preserve"> </v>
      </c>
      <c r="L123" s="31"/>
    </row>
    <row r="124" spans="2:63" s="1" customFormat="1" ht="10.25" customHeight="1">
      <c r="B124" s="31"/>
      <c r="L124" s="31"/>
    </row>
    <row r="125" spans="2:63" s="10" customFormat="1" ht="29.25" customHeight="1">
      <c r="B125" s="121"/>
      <c r="C125" s="122" t="s">
        <v>304</v>
      </c>
      <c r="D125" s="123" t="s">
        <v>61</v>
      </c>
      <c r="E125" s="123" t="s">
        <v>57</v>
      </c>
      <c r="F125" s="123" t="s">
        <v>58</v>
      </c>
      <c r="G125" s="123" t="s">
        <v>305</v>
      </c>
      <c r="H125" s="123" t="s">
        <v>306</v>
      </c>
      <c r="I125" s="123" t="s">
        <v>307</v>
      </c>
      <c r="J125" s="124" t="s">
        <v>294</v>
      </c>
      <c r="K125" s="125" t="s">
        <v>308</v>
      </c>
      <c r="L125" s="121"/>
      <c r="M125" s="61" t="s">
        <v>1</v>
      </c>
      <c r="N125" s="62" t="s">
        <v>40</v>
      </c>
      <c r="O125" s="62" t="s">
        <v>309</v>
      </c>
      <c r="P125" s="62" t="s">
        <v>310</v>
      </c>
      <c r="Q125" s="62" t="s">
        <v>311</v>
      </c>
      <c r="R125" s="62" t="s">
        <v>312</v>
      </c>
      <c r="S125" s="62" t="s">
        <v>313</v>
      </c>
      <c r="T125" s="63" t="s">
        <v>314</v>
      </c>
    </row>
    <row r="126" spans="2:63" s="1" customFormat="1" ht="22.75" customHeight="1">
      <c r="B126" s="31"/>
      <c r="C126" s="66" t="s">
        <v>295</v>
      </c>
      <c r="J126" s="126">
        <f>BK126</f>
        <v>0</v>
      </c>
      <c r="L126" s="31"/>
      <c r="M126" s="64"/>
      <c r="N126" s="55"/>
      <c r="O126" s="55"/>
      <c r="P126" s="127">
        <f>P127+P203+P212</f>
        <v>0</v>
      </c>
      <c r="Q126" s="55"/>
      <c r="R126" s="127">
        <f>R127+R203+R212</f>
        <v>0.37073904120000001</v>
      </c>
      <c r="S126" s="55"/>
      <c r="T126" s="128">
        <f>T127+T203+T212</f>
        <v>0</v>
      </c>
      <c r="AT126" s="16" t="s">
        <v>75</v>
      </c>
      <c r="AU126" s="16" t="s">
        <v>296</v>
      </c>
      <c r="BK126" s="129">
        <f>BK127+BK203+BK212</f>
        <v>0</v>
      </c>
    </row>
    <row r="127" spans="2:63" s="11" customFormat="1" ht="25.9" customHeight="1">
      <c r="B127" s="130"/>
      <c r="D127" s="131" t="s">
        <v>75</v>
      </c>
      <c r="E127" s="132" t="s">
        <v>582</v>
      </c>
      <c r="F127" s="132" t="s">
        <v>7733</v>
      </c>
      <c r="I127" s="133"/>
      <c r="J127" s="134">
        <f>BK127</f>
        <v>0</v>
      </c>
      <c r="L127" s="130"/>
      <c r="M127" s="135"/>
      <c r="P127" s="136">
        <f>P128+P144+P148+P151+P200</f>
        <v>0</v>
      </c>
      <c r="R127" s="136">
        <f>R128+R144+R148+R151+R200</f>
        <v>0.37073904120000001</v>
      </c>
      <c r="T127" s="137">
        <f>T128+T144+T148+T151+T200</f>
        <v>0</v>
      </c>
      <c r="AR127" s="131" t="s">
        <v>83</v>
      </c>
      <c r="AT127" s="138" t="s">
        <v>75</v>
      </c>
      <c r="AU127" s="138" t="s">
        <v>76</v>
      </c>
      <c r="AY127" s="131" t="s">
        <v>317</v>
      </c>
      <c r="BK127" s="139">
        <f>BK128+BK144+BK148+BK151+BK200</f>
        <v>0</v>
      </c>
    </row>
    <row r="128" spans="2:63" s="11" customFormat="1" ht="22.75" customHeight="1">
      <c r="B128" s="130"/>
      <c r="D128" s="131" t="s">
        <v>75</v>
      </c>
      <c r="E128" s="140" t="s">
        <v>83</v>
      </c>
      <c r="F128" s="140" t="s">
        <v>7734</v>
      </c>
      <c r="I128" s="133"/>
      <c r="J128" s="141">
        <f>BK128</f>
        <v>0</v>
      </c>
      <c r="L128" s="130"/>
      <c r="M128" s="135"/>
      <c r="P128" s="136">
        <f>SUM(P129:P143)</f>
        <v>0</v>
      </c>
      <c r="R128" s="136">
        <f>SUM(R129:R143)</f>
        <v>0.37073904120000001</v>
      </c>
      <c r="T128" s="137">
        <f>SUM(T129:T143)</f>
        <v>0</v>
      </c>
      <c r="AR128" s="131" t="s">
        <v>83</v>
      </c>
      <c r="AT128" s="138" t="s">
        <v>75</v>
      </c>
      <c r="AU128" s="138" t="s">
        <v>83</v>
      </c>
      <c r="AY128" s="131" t="s">
        <v>317</v>
      </c>
      <c r="BK128" s="139">
        <f>SUM(BK129:BK143)</f>
        <v>0</v>
      </c>
    </row>
    <row r="129" spans="2:65" s="1" customFormat="1" ht="33" customHeight="1">
      <c r="B129" s="142"/>
      <c r="C129" s="143" t="s">
        <v>83</v>
      </c>
      <c r="D129" s="143" t="s">
        <v>319</v>
      </c>
      <c r="E129" s="144" t="s">
        <v>18338</v>
      </c>
      <c r="F129" s="145" t="s">
        <v>18339</v>
      </c>
      <c r="G129" s="146" t="s">
        <v>7741</v>
      </c>
      <c r="H129" s="147">
        <v>6.38</v>
      </c>
      <c r="I129" s="148"/>
      <c r="J129" s="149">
        <f t="shared" ref="J129:J141" si="0">ROUND(I129*H129,2)</f>
        <v>0</v>
      </c>
      <c r="K129" s="150"/>
      <c r="L129" s="31"/>
      <c r="M129" s="151" t="s">
        <v>1</v>
      </c>
      <c r="N129" s="152" t="s">
        <v>42</v>
      </c>
      <c r="P129" s="153">
        <f t="shared" ref="P129:P141" si="1">O129*H129</f>
        <v>0</v>
      </c>
      <c r="Q129" s="153">
        <v>0</v>
      </c>
      <c r="R129" s="153">
        <f t="shared" ref="R129:R141" si="2">Q129*H129</f>
        <v>0</v>
      </c>
      <c r="S129" s="153">
        <v>0</v>
      </c>
      <c r="T129" s="154">
        <f t="shared" ref="T129:T141" si="3">S129*H129</f>
        <v>0</v>
      </c>
      <c r="AR129" s="155" t="s">
        <v>323</v>
      </c>
      <c r="AT129" s="155" t="s">
        <v>319</v>
      </c>
      <c r="AU129" s="155" t="s">
        <v>88</v>
      </c>
      <c r="AY129" s="16" t="s">
        <v>317</v>
      </c>
      <c r="BE129" s="156">
        <f t="shared" ref="BE129:BE141" si="4">IF(N129="základná",J129,0)</f>
        <v>0</v>
      </c>
      <c r="BF129" s="156">
        <f t="shared" ref="BF129:BF141" si="5">IF(N129="znížená",J129,0)</f>
        <v>0</v>
      </c>
      <c r="BG129" s="156">
        <f t="shared" ref="BG129:BG141" si="6">IF(N129="zákl. prenesená",J129,0)</f>
        <v>0</v>
      </c>
      <c r="BH129" s="156">
        <f t="shared" ref="BH129:BH141" si="7">IF(N129="zníž. prenesená",J129,0)</f>
        <v>0</v>
      </c>
      <c r="BI129" s="156">
        <f t="shared" ref="BI129:BI141" si="8">IF(N129="nulová",J129,0)</f>
        <v>0</v>
      </c>
      <c r="BJ129" s="16" t="s">
        <v>88</v>
      </c>
      <c r="BK129" s="156">
        <f t="shared" ref="BK129:BK141" si="9">ROUND(I129*H129,2)</f>
        <v>0</v>
      </c>
      <c r="BL129" s="16" t="s">
        <v>323</v>
      </c>
      <c r="BM129" s="155" t="s">
        <v>88</v>
      </c>
    </row>
    <row r="130" spans="2:65" s="1" customFormat="1" ht="16.5" customHeight="1">
      <c r="B130" s="142"/>
      <c r="C130" s="143" t="s">
        <v>88</v>
      </c>
      <c r="D130" s="143" t="s">
        <v>319</v>
      </c>
      <c r="E130" s="144" t="s">
        <v>18340</v>
      </c>
      <c r="F130" s="145" t="s">
        <v>1</v>
      </c>
      <c r="G130" s="146" t="s">
        <v>1</v>
      </c>
      <c r="H130" s="147">
        <v>0</v>
      </c>
      <c r="I130" s="148"/>
      <c r="J130" s="149">
        <f t="shared" si="0"/>
        <v>0</v>
      </c>
      <c r="K130" s="150"/>
      <c r="L130" s="31"/>
      <c r="M130" s="151" t="s">
        <v>1</v>
      </c>
      <c r="N130" s="152" t="s">
        <v>42</v>
      </c>
      <c r="P130" s="153">
        <f t="shared" si="1"/>
        <v>0</v>
      </c>
      <c r="Q130" s="153">
        <v>0</v>
      </c>
      <c r="R130" s="153">
        <f t="shared" si="2"/>
        <v>0</v>
      </c>
      <c r="S130" s="153">
        <v>0</v>
      </c>
      <c r="T130" s="154">
        <f t="shared" si="3"/>
        <v>0</v>
      </c>
      <c r="AR130" s="155" t="s">
        <v>323</v>
      </c>
      <c r="AT130" s="155" t="s">
        <v>319</v>
      </c>
      <c r="AU130" s="155" t="s">
        <v>88</v>
      </c>
      <c r="AY130" s="16" t="s">
        <v>317</v>
      </c>
      <c r="BE130" s="156">
        <f t="shared" si="4"/>
        <v>0</v>
      </c>
      <c r="BF130" s="156">
        <f t="shared" si="5"/>
        <v>0</v>
      </c>
      <c r="BG130" s="156">
        <f t="shared" si="6"/>
        <v>0</v>
      </c>
      <c r="BH130" s="156">
        <f t="shared" si="7"/>
        <v>0</v>
      </c>
      <c r="BI130" s="156">
        <f t="shared" si="8"/>
        <v>0</v>
      </c>
      <c r="BJ130" s="16" t="s">
        <v>88</v>
      </c>
      <c r="BK130" s="156">
        <f t="shared" si="9"/>
        <v>0</v>
      </c>
      <c r="BL130" s="16" t="s">
        <v>323</v>
      </c>
      <c r="BM130" s="155" t="s">
        <v>323</v>
      </c>
    </row>
    <row r="131" spans="2:65" s="1" customFormat="1" ht="37.75" customHeight="1">
      <c r="B131" s="142"/>
      <c r="C131" s="143" t="s">
        <v>92</v>
      </c>
      <c r="D131" s="143" t="s">
        <v>319</v>
      </c>
      <c r="E131" s="144" t="s">
        <v>18341</v>
      </c>
      <c r="F131" s="145" t="s">
        <v>18342</v>
      </c>
      <c r="G131" s="146" t="s">
        <v>7741</v>
      </c>
      <c r="H131" s="147">
        <v>450.19900000000001</v>
      </c>
      <c r="I131" s="148"/>
      <c r="J131" s="149">
        <f t="shared" si="0"/>
        <v>0</v>
      </c>
      <c r="K131" s="150"/>
      <c r="L131" s="31"/>
      <c r="M131" s="151" t="s">
        <v>1</v>
      </c>
      <c r="N131" s="152" t="s">
        <v>42</v>
      </c>
      <c r="P131" s="153">
        <f t="shared" si="1"/>
        <v>0</v>
      </c>
      <c r="Q131" s="153">
        <v>0</v>
      </c>
      <c r="R131" s="153">
        <f t="shared" si="2"/>
        <v>0</v>
      </c>
      <c r="S131" s="153">
        <v>0</v>
      </c>
      <c r="T131" s="154">
        <f t="shared" si="3"/>
        <v>0</v>
      </c>
      <c r="AR131" s="155" t="s">
        <v>323</v>
      </c>
      <c r="AT131" s="155" t="s">
        <v>319</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323</v>
      </c>
      <c r="BM131" s="155" t="s">
        <v>346</v>
      </c>
    </row>
    <row r="132" spans="2:65" s="1" customFormat="1" ht="24.15" customHeight="1">
      <c r="B132" s="142"/>
      <c r="C132" s="143" t="s">
        <v>323</v>
      </c>
      <c r="D132" s="143" t="s">
        <v>319</v>
      </c>
      <c r="E132" s="144" t="s">
        <v>18343</v>
      </c>
      <c r="F132" s="145" t="s">
        <v>18344</v>
      </c>
      <c r="G132" s="146" t="s">
        <v>7741</v>
      </c>
      <c r="H132" s="147">
        <v>450.19900000000001</v>
      </c>
      <c r="I132" s="148"/>
      <c r="J132" s="149">
        <f t="shared" si="0"/>
        <v>0</v>
      </c>
      <c r="K132" s="150"/>
      <c r="L132" s="31"/>
      <c r="M132" s="151" t="s">
        <v>1</v>
      </c>
      <c r="N132" s="152" t="s">
        <v>42</v>
      </c>
      <c r="P132" s="153">
        <f t="shared" si="1"/>
        <v>0</v>
      </c>
      <c r="Q132" s="153">
        <v>0</v>
      </c>
      <c r="R132" s="153">
        <f t="shared" si="2"/>
        <v>0</v>
      </c>
      <c r="S132" s="153">
        <v>0</v>
      </c>
      <c r="T132" s="154">
        <f t="shared" si="3"/>
        <v>0</v>
      </c>
      <c r="AR132" s="155" t="s">
        <v>323</v>
      </c>
      <c r="AT132" s="155" t="s">
        <v>319</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323</v>
      </c>
      <c r="BM132" s="155" t="s">
        <v>356</v>
      </c>
    </row>
    <row r="133" spans="2:65" s="1" customFormat="1" ht="24.15" customHeight="1">
      <c r="B133" s="142"/>
      <c r="C133" s="143" t="s">
        <v>341</v>
      </c>
      <c r="D133" s="143" t="s">
        <v>319</v>
      </c>
      <c r="E133" s="144" t="s">
        <v>18345</v>
      </c>
      <c r="F133" s="145" t="s">
        <v>18346</v>
      </c>
      <c r="G133" s="146" t="s">
        <v>7741</v>
      </c>
      <c r="H133" s="147">
        <v>391.77699999999999</v>
      </c>
      <c r="I133" s="148"/>
      <c r="J133" s="149">
        <f t="shared" si="0"/>
        <v>0</v>
      </c>
      <c r="K133" s="150"/>
      <c r="L133" s="31"/>
      <c r="M133" s="151" t="s">
        <v>1</v>
      </c>
      <c r="N133" s="152" t="s">
        <v>42</v>
      </c>
      <c r="P133" s="153">
        <f t="shared" si="1"/>
        <v>0</v>
      </c>
      <c r="Q133" s="153">
        <v>0</v>
      </c>
      <c r="R133" s="153">
        <f t="shared" si="2"/>
        <v>0</v>
      </c>
      <c r="S133" s="153">
        <v>0</v>
      </c>
      <c r="T133" s="154">
        <f t="shared" si="3"/>
        <v>0</v>
      </c>
      <c r="AR133" s="155" t="s">
        <v>323</v>
      </c>
      <c r="AT133" s="155" t="s">
        <v>319</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323</v>
      </c>
      <c r="BM133" s="155" t="s">
        <v>366</v>
      </c>
    </row>
    <row r="134" spans="2:65" s="1" customFormat="1" ht="24.15" customHeight="1">
      <c r="B134" s="142"/>
      <c r="C134" s="143" t="s">
        <v>346</v>
      </c>
      <c r="D134" s="143" t="s">
        <v>319</v>
      </c>
      <c r="E134" s="144" t="s">
        <v>7742</v>
      </c>
      <c r="F134" s="145" t="s">
        <v>7743</v>
      </c>
      <c r="G134" s="146" t="s">
        <v>7741</v>
      </c>
      <c r="H134" s="147">
        <v>104.473</v>
      </c>
      <c r="I134" s="148"/>
      <c r="J134" s="149">
        <f t="shared" si="0"/>
        <v>0</v>
      </c>
      <c r="K134" s="150"/>
      <c r="L134" s="31"/>
      <c r="M134" s="151" t="s">
        <v>1</v>
      </c>
      <c r="N134" s="152" t="s">
        <v>42</v>
      </c>
      <c r="P134" s="153">
        <f t="shared" si="1"/>
        <v>0</v>
      </c>
      <c r="Q134" s="153">
        <v>0</v>
      </c>
      <c r="R134" s="153">
        <f t="shared" si="2"/>
        <v>0</v>
      </c>
      <c r="S134" s="153">
        <v>0</v>
      </c>
      <c r="T134" s="154">
        <f t="shared" si="3"/>
        <v>0</v>
      </c>
      <c r="AR134" s="155" t="s">
        <v>323</v>
      </c>
      <c r="AT134" s="155" t="s">
        <v>319</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323</v>
      </c>
      <c r="BM134" s="155" t="s">
        <v>376</v>
      </c>
    </row>
    <row r="135" spans="2:65" s="1" customFormat="1" ht="24.15" customHeight="1">
      <c r="B135" s="142"/>
      <c r="C135" s="143" t="s">
        <v>351</v>
      </c>
      <c r="D135" s="143" t="s">
        <v>319</v>
      </c>
      <c r="E135" s="144" t="s">
        <v>18347</v>
      </c>
      <c r="F135" s="145" t="s">
        <v>18348</v>
      </c>
      <c r="G135" s="146" t="s">
        <v>7741</v>
      </c>
      <c r="H135" s="147">
        <v>104.473</v>
      </c>
      <c r="I135" s="148"/>
      <c r="J135" s="149">
        <f t="shared" si="0"/>
        <v>0</v>
      </c>
      <c r="K135" s="150"/>
      <c r="L135" s="31"/>
      <c r="M135" s="151" t="s">
        <v>1</v>
      </c>
      <c r="N135" s="152" t="s">
        <v>42</v>
      </c>
      <c r="P135" s="153">
        <f t="shared" si="1"/>
        <v>0</v>
      </c>
      <c r="Q135" s="153">
        <v>0</v>
      </c>
      <c r="R135" s="153">
        <f t="shared" si="2"/>
        <v>0</v>
      </c>
      <c r="S135" s="153">
        <v>0</v>
      </c>
      <c r="T135" s="154">
        <f t="shared" si="3"/>
        <v>0</v>
      </c>
      <c r="AR135" s="155" t="s">
        <v>323</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386</v>
      </c>
    </row>
    <row r="136" spans="2:65" s="1" customFormat="1" ht="24.15" customHeight="1">
      <c r="B136" s="142"/>
      <c r="C136" s="143" t="s">
        <v>356</v>
      </c>
      <c r="D136" s="143" t="s">
        <v>319</v>
      </c>
      <c r="E136" s="144" t="s">
        <v>18349</v>
      </c>
      <c r="F136" s="145" t="s">
        <v>18350</v>
      </c>
      <c r="G136" s="146" t="s">
        <v>444</v>
      </c>
      <c r="H136" s="147">
        <v>409.27199999999999</v>
      </c>
      <c r="I136" s="148"/>
      <c r="J136" s="149">
        <f t="shared" si="0"/>
        <v>0</v>
      </c>
      <c r="K136" s="150"/>
      <c r="L136" s="31"/>
      <c r="M136" s="151" t="s">
        <v>1</v>
      </c>
      <c r="N136" s="152" t="s">
        <v>42</v>
      </c>
      <c r="P136" s="153">
        <f t="shared" si="1"/>
        <v>0</v>
      </c>
      <c r="Q136" s="153">
        <v>9.0585000000000004E-4</v>
      </c>
      <c r="R136" s="153">
        <f t="shared" si="2"/>
        <v>0.37073904120000001</v>
      </c>
      <c r="S136" s="153">
        <v>0</v>
      </c>
      <c r="T136" s="154">
        <f t="shared" si="3"/>
        <v>0</v>
      </c>
      <c r="AR136" s="155" t="s">
        <v>323</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396</v>
      </c>
    </row>
    <row r="137" spans="2:65" s="1" customFormat="1" ht="24.15" customHeight="1">
      <c r="B137" s="142"/>
      <c r="C137" s="143" t="s">
        <v>361</v>
      </c>
      <c r="D137" s="143" t="s">
        <v>319</v>
      </c>
      <c r="E137" s="144" t="s">
        <v>18351</v>
      </c>
      <c r="F137" s="145" t="s">
        <v>18352</v>
      </c>
      <c r="G137" s="146" t="s">
        <v>444</v>
      </c>
      <c r="H137" s="147">
        <v>409.27199999999999</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405</v>
      </c>
    </row>
    <row r="138" spans="2:65" s="1" customFormat="1" ht="24.15" customHeight="1">
      <c r="B138" s="142"/>
      <c r="C138" s="143" t="s">
        <v>366</v>
      </c>
      <c r="D138" s="143" t="s">
        <v>319</v>
      </c>
      <c r="E138" s="144" t="s">
        <v>18353</v>
      </c>
      <c r="F138" s="145" t="s">
        <v>18354</v>
      </c>
      <c r="G138" s="146" t="s">
        <v>7741</v>
      </c>
      <c r="H138" s="147">
        <v>555.45399999999995</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7</v>
      </c>
    </row>
    <row r="139" spans="2:65" s="1" customFormat="1" ht="33" customHeight="1">
      <c r="B139" s="142"/>
      <c r="C139" s="143" t="s">
        <v>371</v>
      </c>
      <c r="D139" s="143" t="s">
        <v>319</v>
      </c>
      <c r="E139" s="144" t="s">
        <v>7763</v>
      </c>
      <c r="F139" s="145" t="s">
        <v>18355</v>
      </c>
      <c r="G139" s="146" t="s">
        <v>7741</v>
      </c>
      <c r="H139" s="147">
        <v>163.67699999999999</v>
      </c>
      <c r="I139" s="148"/>
      <c r="J139" s="149">
        <f t="shared" si="0"/>
        <v>0</v>
      </c>
      <c r="K139" s="150"/>
      <c r="L139" s="31"/>
      <c r="M139" s="151" t="s">
        <v>1</v>
      </c>
      <c r="N139" s="152" t="s">
        <v>42</v>
      </c>
      <c r="P139" s="153">
        <f t="shared" si="1"/>
        <v>0</v>
      </c>
      <c r="Q139" s="153">
        <v>0</v>
      </c>
      <c r="R139" s="153">
        <f t="shared" si="2"/>
        <v>0</v>
      </c>
      <c r="S139" s="153">
        <v>0</v>
      </c>
      <c r="T139" s="154">
        <f t="shared" si="3"/>
        <v>0</v>
      </c>
      <c r="AR139" s="155" t="s">
        <v>323</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432</v>
      </c>
    </row>
    <row r="140" spans="2:65" s="1" customFormat="1" ht="16.5" customHeight="1">
      <c r="B140" s="142"/>
      <c r="C140" s="143" t="s">
        <v>376</v>
      </c>
      <c r="D140" s="143" t="s">
        <v>319</v>
      </c>
      <c r="E140" s="144" t="s">
        <v>18356</v>
      </c>
      <c r="F140" s="145" t="s">
        <v>18357</v>
      </c>
      <c r="G140" s="146" t="s">
        <v>7741</v>
      </c>
      <c r="H140" s="147">
        <v>163.67699999999999</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441</v>
      </c>
    </row>
    <row r="141" spans="2:65" s="1" customFormat="1" ht="16.5" customHeight="1">
      <c r="B141" s="142"/>
      <c r="C141" s="179" t="s">
        <v>381</v>
      </c>
      <c r="D141" s="179" t="s">
        <v>454</v>
      </c>
      <c r="E141" s="180" t="s">
        <v>7744</v>
      </c>
      <c r="F141" s="181" t="s">
        <v>7745</v>
      </c>
      <c r="G141" s="182" t="s">
        <v>439</v>
      </c>
      <c r="H141" s="183">
        <v>237.33199999999999</v>
      </c>
      <c r="I141" s="184"/>
      <c r="J141" s="185">
        <f t="shared" si="0"/>
        <v>0</v>
      </c>
      <c r="K141" s="186"/>
      <c r="L141" s="187"/>
      <c r="M141" s="188" t="s">
        <v>1</v>
      </c>
      <c r="N141" s="189" t="s">
        <v>42</v>
      </c>
      <c r="P141" s="153">
        <f t="shared" si="1"/>
        <v>0</v>
      </c>
      <c r="Q141" s="153">
        <v>0</v>
      </c>
      <c r="R141" s="153">
        <f t="shared" si="2"/>
        <v>0</v>
      </c>
      <c r="S141" s="153">
        <v>0</v>
      </c>
      <c r="T141" s="154">
        <f t="shared" si="3"/>
        <v>0</v>
      </c>
      <c r="AR141" s="155" t="s">
        <v>356</v>
      </c>
      <c r="AT141" s="155" t="s">
        <v>454</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453</v>
      </c>
    </row>
    <row r="142" spans="2:65" s="12" customFormat="1" ht="10">
      <c r="B142" s="157"/>
      <c r="D142" s="158" t="s">
        <v>328</v>
      </c>
      <c r="F142" s="160" t="s">
        <v>18358</v>
      </c>
      <c r="H142" s="161">
        <v>237.33199999999999</v>
      </c>
      <c r="I142" s="162"/>
      <c r="L142" s="157"/>
      <c r="M142" s="163"/>
      <c r="T142" s="164"/>
      <c r="AT142" s="159" t="s">
        <v>328</v>
      </c>
      <c r="AU142" s="159" t="s">
        <v>88</v>
      </c>
      <c r="AV142" s="12" t="s">
        <v>88</v>
      </c>
      <c r="AW142" s="12" t="s">
        <v>3</v>
      </c>
      <c r="AX142" s="12" t="s">
        <v>83</v>
      </c>
      <c r="AY142" s="159" t="s">
        <v>317</v>
      </c>
    </row>
    <row r="143" spans="2:65" s="1" customFormat="1" ht="21.75" customHeight="1">
      <c r="B143" s="142"/>
      <c r="C143" s="143" t="s">
        <v>386</v>
      </c>
      <c r="D143" s="143" t="s">
        <v>319</v>
      </c>
      <c r="E143" s="144" t="s">
        <v>18359</v>
      </c>
      <c r="F143" s="145" t="s">
        <v>18360</v>
      </c>
      <c r="G143" s="146" t="s">
        <v>322</v>
      </c>
      <c r="H143" s="147">
        <v>105.255</v>
      </c>
      <c r="I143" s="148"/>
      <c r="J143" s="149">
        <f>ROUND(I143*H143,2)</f>
        <v>0</v>
      </c>
      <c r="K143" s="150"/>
      <c r="L143" s="31"/>
      <c r="M143" s="151" t="s">
        <v>1</v>
      </c>
      <c r="N143" s="152" t="s">
        <v>42</v>
      </c>
      <c r="P143" s="153">
        <f>O143*H143</f>
        <v>0</v>
      </c>
      <c r="Q143" s="153">
        <v>0</v>
      </c>
      <c r="R143" s="153">
        <f>Q143*H143</f>
        <v>0</v>
      </c>
      <c r="S143" s="153">
        <v>0</v>
      </c>
      <c r="T143" s="154">
        <f>S143*H143</f>
        <v>0</v>
      </c>
      <c r="AR143" s="155" t="s">
        <v>323</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323</v>
      </c>
      <c r="BM143" s="155" t="s">
        <v>464</v>
      </c>
    </row>
    <row r="144" spans="2:65" s="11" customFormat="1" ht="22.75" customHeight="1">
      <c r="B144" s="130"/>
      <c r="D144" s="131" t="s">
        <v>75</v>
      </c>
      <c r="E144" s="140" t="s">
        <v>323</v>
      </c>
      <c r="F144" s="140" t="s">
        <v>599</v>
      </c>
      <c r="I144" s="133"/>
      <c r="J144" s="141">
        <f>BK144</f>
        <v>0</v>
      </c>
      <c r="L144" s="130"/>
      <c r="M144" s="135"/>
      <c r="P144" s="136">
        <f>SUM(P145:P147)</f>
        <v>0</v>
      </c>
      <c r="R144" s="136">
        <f>SUM(R145:R147)</f>
        <v>0</v>
      </c>
      <c r="T144" s="137">
        <f>SUM(T145:T147)</f>
        <v>0</v>
      </c>
      <c r="AR144" s="131" t="s">
        <v>83</v>
      </c>
      <c r="AT144" s="138" t="s">
        <v>75</v>
      </c>
      <c r="AU144" s="138" t="s">
        <v>83</v>
      </c>
      <c r="AY144" s="131" t="s">
        <v>317</v>
      </c>
      <c r="BK144" s="139">
        <f>SUM(BK145:BK147)</f>
        <v>0</v>
      </c>
    </row>
    <row r="145" spans="2:65" s="1" customFormat="1" ht="33" customHeight="1">
      <c r="B145" s="142"/>
      <c r="C145" s="143" t="s">
        <v>391</v>
      </c>
      <c r="D145" s="143" t="s">
        <v>319</v>
      </c>
      <c r="E145" s="144" t="s">
        <v>18361</v>
      </c>
      <c r="F145" s="145" t="s">
        <v>18362</v>
      </c>
      <c r="G145" s="146" t="s">
        <v>7741</v>
      </c>
      <c r="H145" s="147">
        <v>49.906999999999996</v>
      </c>
      <c r="I145" s="148"/>
      <c r="J145" s="149">
        <f>ROUND(I145*H145,2)</f>
        <v>0</v>
      </c>
      <c r="K145" s="150"/>
      <c r="L145" s="31"/>
      <c r="M145" s="151" t="s">
        <v>1</v>
      </c>
      <c r="N145" s="152" t="s">
        <v>42</v>
      </c>
      <c r="P145" s="153">
        <f>O145*H145</f>
        <v>0</v>
      </c>
      <c r="Q145" s="153">
        <v>0</v>
      </c>
      <c r="R145" s="153">
        <f>Q145*H145</f>
        <v>0</v>
      </c>
      <c r="S145" s="153">
        <v>0</v>
      </c>
      <c r="T145" s="154">
        <f>S145*H145</f>
        <v>0</v>
      </c>
      <c r="AR145" s="155" t="s">
        <v>323</v>
      </c>
      <c r="AT145" s="155" t="s">
        <v>319</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323</v>
      </c>
      <c r="BM145" s="155" t="s">
        <v>473</v>
      </c>
    </row>
    <row r="146" spans="2:65" s="1" customFormat="1" ht="16.5" customHeight="1">
      <c r="B146" s="142"/>
      <c r="C146" s="179" t="s">
        <v>396</v>
      </c>
      <c r="D146" s="179" t="s">
        <v>454</v>
      </c>
      <c r="E146" s="180" t="s">
        <v>18363</v>
      </c>
      <c r="F146" s="181" t="s">
        <v>18364</v>
      </c>
      <c r="G146" s="182" t="s">
        <v>439</v>
      </c>
      <c r="H146" s="183">
        <v>84.841999999999999</v>
      </c>
      <c r="I146" s="184"/>
      <c r="J146" s="185">
        <f>ROUND(I146*H146,2)</f>
        <v>0</v>
      </c>
      <c r="K146" s="186"/>
      <c r="L146" s="187"/>
      <c r="M146" s="188" t="s">
        <v>1</v>
      </c>
      <c r="N146" s="189" t="s">
        <v>42</v>
      </c>
      <c r="P146" s="153">
        <f>O146*H146</f>
        <v>0</v>
      </c>
      <c r="Q146" s="153">
        <v>0</v>
      </c>
      <c r="R146" s="153">
        <f>Q146*H146</f>
        <v>0</v>
      </c>
      <c r="S146" s="153">
        <v>0</v>
      </c>
      <c r="T146" s="154">
        <f>S146*H146</f>
        <v>0</v>
      </c>
      <c r="AR146" s="155" t="s">
        <v>356</v>
      </c>
      <c r="AT146" s="155" t="s">
        <v>454</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323</v>
      </c>
      <c r="BM146" s="155" t="s">
        <v>481</v>
      </c>
    </row>
    <row r="147" spans="2:65" s="12" customFormat="1" ht="10">
      <c r="B147" s="157"/>
      <c r="D147" s="158" t="s">
        <v>328</v>
      </c>
      <c r="F147" s="160" t="s">
        <v>18365</v>
      </c>
      <c r="H147" s="161">
        <v>84.841999999999999</v>
      </c>
      <c r="I147" s="162"/>
      <c r="L147" s="157"/>
      <c r="M147" s="163"/>
      <c r="T147" s="164"/>
      <c r="AT147" s="159" t="s">
        <v>328</v>
      </c>
      <c r="AU147" s="159" t="s">
        <v>88</v>
      </c>
      <c r="AV147" s="12" t="s">
        <v>88</v>
      </c>
      <c r="AW147" s="12" t="s">
        <v>3</v>
      </c>
      <c r="AX147" s="12" t="s">
        <v>83</v>
      </c>
      <c r="AY147" s="159" t="s">
        <v>317</v>
      </c>
    </row>
    <row r="148" spans="2:65" s="11" customFormat="1" ht="22.75" customHeight="1">
      <c r="B148" s="130"/>
      <c r="D148" s="131" t="s">
        <v>75</v>
      </c>
      <c r="E148" s="140" t="s">
        <v>341</v>
      </c>
      <c r="F148" s="140" t="s">
        <v>13103</v>
      </c>
      <c r="I148" s="133"/>
      <c r="J148" s="141">
        <f>BK148</f>
        <v>0</v>
      </c>
      <c r="L148" s="130"/>
      <c r="M148" s="135"/>
      <c r="P148" s="136">
        <f>SUM(P149:P150)</f>
        <v>0</v>
      </c>
      <c r="R148" s="136">
        <f>SUM(R149:R150)</f>
        <v>0</v>
      </c>
      <c r="T148" s="137">
        <f>SUM(T149:T150)</f>
        <v>0</v>
      </c>
      <c r="AR148" s="131" t="s">
        <v>83</v>
      </c>
      <c r="AT148" s="138" t="s">
        <v>75</v>
      </c>
      <c r="AU148" s="138" t="s">
        <v>83</v>
      </c>
      <c r="AY148" s="131" t="s">
        <v>317</v>
      </c>
      <c r="BK148" s="139">
        <f>SUM(BK149:BK150)</f>
        <v>0</v>
      </c>
    </row>
    <row r="149" spans="2:65" s="1" customFormat="1" ht="16.5" customHeight="1">
      <c r="B149" s="142"/>
      <c r="C149" s="143" t="s">
        <v>401</v>
      </c>
      <c r="D149" s="143" t="s">
        <v>319</v>
      </c>
      <c r="E149" s="144" t="s">
        <v>18366</v>
      </c>
      <c r="F149" s="145" t="s">
        <v>18367</v>
      </c>
      <c r="G149" s="146" t="s">
        <v>18368</v>
      </c>
      <c r="H149" s="147">
        <v>1</v>
      </c>
      <c r="I149" s="148"/>
      <c r="J149" s="149">
        <f>ROUND(I149*H149,2)</f>
        <v>0</v>
      </c>
      <c r="K149" s="150"/>
      <c r="L149" s="31"/>
      <c r="M149" s="151" t="s">
        <v>1</v>
      </c>
      <c r="N149" s="152" t="s">
        <v>42</v>
      </c>
      <c r="P149" s="153">
        <f>O149*H149</f>
        <v>0</v>
      </c>
      <c r="Q149" s="153">
        <v>0</v>
      </c>
      <c r="R149" s="153">
        <f>Q149*H149</f>
        <v>0</v>
      </c>
      <c r="S149" s="153">
        <v>0</v>
      </c>
      <c r="T149" s="154">
        <f>S149*H149</f>
        <v>0</v>
      </c>
      <c r="AR149" s="155" t="s">
        <v>323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495</v>
      </c>
    </row>
    <row r="150" spans="2:65" s="1" customFormat="1" ht="16.5" customHeight="1">
      <c r="B150" s="142"/>
      <c r="C150" s="179" t="s">
        <v>405</v>
      </c>
      <c r="D150" s="179" t="s">
        <v>454</v>
      </c>
      <c r="E150" s="180" t="s">
        <v>18369</v>
      </c>
      <c r="F150" s="181" t="s">
        <v>18370</v>
      </c>
      <c r="G150" s="182" t="s">
        <v>18368</v>
      </c>
      <c r="H150" s="183">
        <v>1</v>
      </c>
      <c r="I150" s="184"/>
      <c r="J150" s="185">
        <f>ROUND(I150*H150,2)</f>
        <v>0</v>
      </c>
      <c r="K150" s="186"/>
      <c r="L150" s="187"/>
      <c r="M150" s="188" t="s">
        <v>1</v>
      </c>
      <c r="N150" s="189" t="s">
        <v>42</v>
      </c>
      <c r="P150" s="153">
        <f>O150*H150</f>
        <v>0</v>
      </c>
      <c r="Q150" s="153">
        <v>0</v>
      </c>
      <c r="R150" s="153">
        <f>Q150*H150</f>
        <v>0</v>
      </c>
      <c r="S150" s="153">
        <v>0</v>
      </c>
      <c r="T150" s="154">
        <f>S150*H150</f>
        <v>0</v>
      </c>
      <c r="AR150" s="155" t="s">
        <v>356</v>
      </c>
      <c r="AT150" s="155" t="s">
        <v>454</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323</v>
      </c>
      <c r="BM150" s="155" t="s">
        <v>507</v>
      </c>
    </row>
    <row r="151" spans="2:65" s="11" customFormat="1" ht="22.75" customHeight="1">
      <c r="B151" s="130"/>
      <c r="D151" s="131" t="s">
        <v>75</v>
      </c>
      <c r="E151" s="140" t="s">
        <v>356</v>
      </c>
      <c r="F151" s="140" t="s">
        <v>18371</v>
      </c>
      <c r="I151" s="133"/>
      <c r="J151" s="141">
        <f>BK151</f>
        <v>0</v>
      </c>
      <c r="L151" s="130"/>
      <c r="M151" s="135"/>
      <c r="P151" s="136">
        <f>SUM(P152:P199)</f>
        <v>0</v>
      </c>
      <c r="R151" s="136">
        <f>SUM(R152:R199)</f>
        <v>0</v>
      </c>
      <c r="T151" s="137">
        <f>SUM(T152:T199)</f>
        <v>0</v>
      </c>
      <c r="AR151" s="131" t="s">
        <v>83</v>
      </c>
      <c r="AT151" s="138" t="s">
        <v>75</v>
      </c>
      <c r="AU151" s="138" t="s">
        <v>83</v>
      </c>
      <c r="AY151" s="131" t="s">
        <v>317</v>
      </c>
      <c r="BK151" s="139">
        <f>SUM(BK152:BK199)</f>
        <v>0</v>
      </c>
    </row>
    <row r="152" spans="2:65" s="1" customFormat="1" ht="62.75" customHeight="1">
      <c r="B152" s="142"/>
      <c r="C152" s="179" t="s">
        <v>415</v>
      </c>
      <c r="D152" s="179" t="s">
        <v>454</v>
      </c>
      <c r="E152" s="180" t="s">
        <v>18372</v>
      </c>
      <c r="F152" s="181" t="s">
        <v>18373</v>
      </c>
      <c r="G152" s="182" t="s">
        <v>467</v>
      </c>
      <c r="H152" s="183">
        <v>2</v>
      </c>
      <c r="I152" s="184"/>
      <c r="J152" s="185">
        <f t="shared" ref="J152:J199" si="10">ROUND(I152*H152,2)</f>
        <v>0</v>
      </c>
      <c r="K152" s="186"/>
      <c r="L152" s="187"/>
      <c r="M152" s="188" t="s">
        <v>1</v>
      </c>
      <c r="N152" s="189" t="s">
        <v>42</v>
      </c>
      <c r="P152" s="153">
        <f t="shared" ref="P152:P199" si="11">O152*H152</f>
        <v>0</v>
      </c>
      <c r="Q152" s="153">
        <v>0</v>
      </c>
      <c r="R152" s="153">
        <f t="shared" ref="R152:R199" si="12">Q152*H152</f>
        <v>0</v>
      </c>
      <c r="S152" s="153">
        <v>0</v>
      </c>
      <c r="T152" s="154">
        <f t="shared" ref="T152:T199" si="13">S152*H152</f>
        <v>0</v>
      </c>
      <c r="AR152" s="155" t="s">
        <v>356</v>
      </c>
      <c r="AT152" s="155" t="s">
        <v>454</v>
      </c>
      <c r="AU152" s="155" t="s">
        <v>88</v>
      </c>
      <c r="AY152" s="16" t="s">
        <v>317</v>
      </c>
      <c r="BE152" s="156">
        <f t="shared" ref="BE152:BE199" si="14">IF(N152="základná",J152,0)</f>
        <v>0</v>
      </c>
      <c r="BF152" s="156">
        <f t="shared" ref="BF152:BF199" si="15">IF(N152="znížená",J152,0)</f>
        <v>0</v>
      </c>
      <c r="BG152" s="156">
        <f t="shared" ref="BG152:BG199" si="16">IF(N152="zákl. prenesená",J152,0)</f>
        <v>0</v>
      </c>
      <c r="BH152" s="156">
        <f t="shared" ref="BH152:BH199" si="17">IF(N152="zníž. prenesená",J152,0)</f>
        <v>0</v>
      </c>
      <c r="BI152" s="156">
        <f t="shared" ref="BI152:BI199" si="18">IF(N152="nulová",J152,0)</f>
        <v>0</v>
      </c>
      <c r="BJ152" s="16" t="s">
        <v>88</v>
      </c>
      <c r="BK152" s="156">
        <f t="shared" ref="BK152:BK199" si="19">ROUND(I152*H152,2)</f>
        <v>0</v>
      </c>
      <c r="BL152" s="16" t="s">
        <v>323</v>
      </c>
      <c r="BM152" s="155" t="s">
        <v>647</v>
      </c>
    </row>
    <row r="153" spans="2:65" s="1" customFormat="1" ht="16.5" customHeight="1">
      <c r="B153" s="142"/>
      <c r="C153" s="143" t="s">
        <v>7</v>
      </c>
      <c r="D153" s="143" t="s">
        <v>319</v>
      </c>
      <c r="E153" s="144" t="s">
        <v>18374</v>
      </c>
      <c r="F153" s="145" t="s">
        <v>18375</v>
      </c>
      <c r="G153" s="146" t="s">
        <v>467</v>
      </c>
      <c r="H153" s="147">
        <v>2</v>
      </c>
      <c r="I153" s="148"/>
      <c r="J153" s="149">
        <f t="shared" si="10"/>
        <v>0</v>
      </c>
      <c r="K153" s="150"/>
      <c r="L153" s="31"/>
      <c r="M153" s="151" t="s">
        <v>1</v>
      </c>
      <c r="N153" s="152" t="s">
        <v>42</v>
      </c>
      <c r="P153" s="153">
        <f t="shared" si="11"/>
        <v>0</v>
      </c>
      <c r="Q153" s="153">
        <v>0</v>
      </c>
      <c r="R153" s="153">
        <f t="shared" si="12"/>
        <v>0</v>
      </c>
      <c r="S153" s="153">
        <v>0</v>
      </c>
      <c r="T153" s="154">
        <f t="shared" si="13"/>
        <v>0</v>
      </c>
      <c r="AR153" s="155" t="s">
        <v>323</v>
      </c>
      <c r="AT153" s="155" t="s">
        <v>319</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323</v>
      </c>
      <c r="BM153" s="155" t="s">
        <v>650</v>
      </c>
    </row>
    <row r="154" spans="2:65" s="1" customFormat="1" ht="24.15" customHeight="1">
      <c r="B154" s="142"/>
      <c r="C154" s="143" t="s">
        <v>427</v>
      </c>
      <c r="D154" s="143" t="s">
        <v>319</v>
      </c>
      <c r="E154" s="144" t="s">
        <v>18376</v>
      </c>
      <c r="F154" s="145" t="s">
        <v>18377</v>
      </c>
      <c r="G154" s="146" t="s">
        <v>467</v>
      </c>
      <c r="H154" s="147">
        <v>2</v>
      </c>
      <c r="I154" s="148"/>
      <c r="J154" s="149">
        <f t="shared" si="10"/>
        <v>0</v>
      </c>
      <c r="K154" s="150"/>
      <c r="L154" s="31"/>
      <c r="M154" s="151" t="s">
        <v>1</v>
      </c>
      <c r="N154" s="152" t="s">
        <v>42</v>
      </c>
      <c r="P154" s="153">
        <f t="shared" si="11"/>
        <v>0</v>
      </c>
      <c r="Q154" s="153">
        <v>0</v>
      </c>
      <c r="R154" s="153">
        <f t="shared" si="12"/>
        <v>0</v>
      </c>
      <c r="S154" s="153">
        <v>0</v>
      </c>
      <c r="T154" s="154">
        <f t="shared" si="13"/>
        <v>0</v>
      </c>
      <c r="AR154" s="155" t="s">
        <v>323</v>
      </c>
      <c r="AT154" s="155" t="s">
        <v>319</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323</v>
      </c>
      <c r="BM154" s="155" t="s">
        <v>655</v>
      </c>
    </row>
    <row r="155" spans="2:65" s="1" customFormat="1" ht="24.15" customHeight="1">
      <c r="B155" s="142"/>
      <c r="C155" s="143" t="s">
        <v>432</v>
      </c>
      <c r="D155" s="143" t="s">
        <v>319</v>
      </c>
      <c r="E155" s="144" t="s">
        <v>18378</v>
      </c>
      <c r="F155" s="145" t="s">
        <v>18379</v>
      </c>
      <c r="G155" s="146" t="s">
        <v>484</v>
      </c>
      <c r="H155" s="147">
        <v>287</v>
      </c>
      <c r="I155" s="148"/>
      <c r="J155" s="149">
        <f t="shared" si="10"/>
        <v>0</v>
      </c>
      <c r="K155" s="150"/>
      <c r="L155" s="31"/>
      <c r="M155" s="151" t="s">
        <v>1</v>
      </c>
      <c r="N155" s="152" t="s">
        <v>42</v>
      </c>
      <c r="P155" s="153">
        <f t="shared" si="11"/>
        <v>0</v>
      </c>
      <c r="Q155" s="153">
        <v>0</v>
      </c>
      <c r="R155" s="153">
        <f t="shared" si="12"/>
        <v>0</v>
      </c>
      <c r="S155" s="153">
        <v>0</v>
      </c>
      <c r="T155" s="154">
        <f t="shared" si="13"/>
        <v>0</v>
      </c>
      <c r="AR155" s="155" t="s">
        <v>323</v>
      </c>
      <c r="AT155" s="155" t="s">
        <v>319</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323</v>
      </c>
      <c r="BM155" s="155" t="s">
        <v>662</v>
      </c>
    </row>
    <row r="156" spans="2:65" s="1" customFormat="1" ht="24.15" customHeight="1">
      <c r="B156" s="142"/>
      <c r="C156" s="143" t="s">
        <v>436</v>
      </c>
      <c r="D156" s="143" t="s">
        <v>319</v>
      </c>
      <c r="E156" s="144" t="s">
        <v>18380</v>
      </c>
      <c r="F156" s="145" t="s">
        <v>18381</v>
      </c>
      <c r="G156" s="146" t="s">
        <v>484</v>
      </c>
      <c r="H156" s="147">
        <v>287</v>
      </c>
      <c r="I156" s="148"/>
      <c r="J156" s="149">
        <f t="shared" si="10"/>
        <v>0</v>
      </c>
      <c r="K156" s="150"/>
      <c r="L156" s="31"/>
      <c r="M156" s="151" t="s">
        <v>1</v>
      </c>
      <c r="N156" s="152" t="s">
        <v>42</v>
      </c>
      <c r="P156" s="153">
        <f t="shared" si="11"/>
        <v>0</v>
      </c>
      <c r="Q156" s="153">
        <v>0</v>
      </c>
      <c r="R156" s="153">
        <f t="shared" si="12"/>
        <v>0</v>
      </c>
      <c r="S156" s="153">
        <v>0</v>
      </c>
      <c r="T156" s="154">
        <f t="shared" si="13"/>
        <v>0</v>
      </c>
      <c r="AR156" s="155" t="s">
        <v>323</v>
      </c>
      <c r="AT156" s="155" t="s">
        <v>319</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323</v>
      </c>
      <c r="BM156" s="155" t="s">
        <v>665</v>
      </c>
    </row>
    <row r="157" spans="2:65" s="1" customFormat="1" ht="24.15" customHeight="1">
      <c r="B157" s="142"/>
      <c r="C157" s="143" t="s">
        <v>441</v>
      </c>
      <c r="D157" s="143" t="s">
        <v>319</v>
      </c>
      <c r="E157" s="144" t="s">
        <v>18382</v>
      </c>
      <c r="F157" s="145" t="s">
        <v>18383</v>
      </c>
      <c r="G157" s="146" t="s">
        <v>484</v>
      </c>
      <c r="H157" s="147">
        <v>287</v>
      </c>
      <c r="I157" s="148"/>
      <c r="J157" s="149">
        <f t="shared" si="10"/>
        <v>0</v>
      </c>
      <c r="K157" s="150"/>
      <c r="L157" s="31"/>
      <c r="M157" s="151" t="s">
        <v>1</v>
      </c>
      <c r="N157" s="152" t="s">
        <v>42</v>
      </c>
      <c r="P157" s="153">
        <f t="shared" si="11"/>
        <v>0</v>
      </c>
      <c r="Q157" s="153">
        <v>0</v>
      </c>
      <c r="R157" s="153">
        <f t="shared" si="12"/>
        <v>0</v>
      </c>
      <c r="S157" s="153">
        <v>0</v>
      </c>
      <c r="T157" s="154">
        <f t="shared" si="13"/>
        <v>0</v>
      </c>
      <c r="AR157" s="155" t="s">
        <v>323</v>
      </c>
      <c r="AT157" s="155" t="s">
        <v>319</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323</v>
      </c>
      <c r="BM157" s="155" t="s">
        <v>616</v>
      </c>
    </row>
    <row r="158" spans="2:65" s="1" customFormat="1" ht="24.15" customHeight="1">
      <c r="B158" s="142"/>
      <c r="C158" s="179" t="s">
        <v>448</v>
      </c>
      <c r="D158" s="179" t="s">
        <v>454</v>
      </c>
      <c r="E158" s="180" t="s">
        <v>18384</v>
      </c>
      <c r="F158" s="181" t="s">
        <v>18385</v>
      </c>
      <c r="G158" s="182" t="s">
        <v>7852</v>
      </c>
      <c r="H158" s="183">
        <v>1</v>
      </c>
      <c r="I158" s="184"/>
      <c r="J158" s="185">
        <f t="shared" si="10"/>
        <v>0</v>
      </c>
      <c r="K158" s="186"/>
      <c r="L158" s="187"/>
      <c r="M158" s="188" t="s">
        <v>1</v>
      </c>
      <c r="N158" s="189" t="s">
        <v>42</v>
      </c>
      <c r="P158" s="153">
        <f t="shared" si="11"/>
        <v>0</v>
      </c>
      <c r="Q158" s="153">
        <v>0</v>
      </c>
      <c r="R158" s="153">
        <f t="shared" si="12"/>
        <v>0</v>
      </c>
      <c r="S158" s="153">
        <v>0</v>
      </c>
      <c r="T158" s="154">
        <f t="shared" si="13"/>
        <v>0</v>
      </c>
      <c r="AR158" s="155" t="s">
        <v>356</v>
      </c>
      <c r="AT158" s="155" t="s">
        <v>454</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323</v>
      </c>
      <c r="BM158" s="155" t="s">
        <v>670</v>
      </c>
    </row>
    <row r="159" spans="2:65" s="1" customFormat="1" ht="24.15" customHeight="1">
      <c r="B159" s="142"/>
      <c r="C159" s="179" t="s">
        <v>453</v>
      </c>
      <c r="D159" s="179" t="s">
        <v>454</v>
      </c>
      <c r="E159" s="180" t="s">
        <v>18386</v>
      </c>
      <c r="F159" s="181" t="s">
        <v>18387</v>
      </c>
      <c r="G159" s="182" t="s">
        <v>7852</v>
      </c>
      <c r="H159" s="183">
        <v>1</v>
      </c>
      <c r="I159" s="184"/>
      <c r="J159" s="185">
        <f t="shared" si="10"/>
        <v>0</v>
      </c>
      <c r="K159" s="186"/>
      <c r="L159" s="187"/>
      <c r="M159" s="188" t="s">
        <v>1</v>
      </c>
      <c r="N159" s="189" t="s">
        <v>42</v>
      </c>
      <c r="P159" s="153">
        <f t="shared" si="11"/>
        <v>0</v>
      </c>
      <c r="Q159" s="153">
        <v>0</v>
      </c>
      <c r="R159" s="153">
        <f t="shared" si="12"/>
        <v>0</v>
      </c>
      <c r="S159" s="153">
        <v>0</v>
      </c>
      <c r="T159" s="154">
        <f t="shared" si="13"/>
        <v>0</v>
      </c>
      <c r="AR159" s="155" t="s">
        <v>356</v>
      </c>
      <c r="AT159" s="155" t="s">
        <v>454</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323</v>
      </c>
      <c r="BM159" s="155" t="s">
        <v>673</v>
      </c>
    </row>
    <row r="160" spans="2:65" s="1" customFormat="1" ht="37.75" customHeight="1">
      <c r="B160" s="142"/>
      <c r="C160" s="179" t="s">
        <v>459</v>
      </c>
      <c r="D160" s="179" t="s">
        <v>454</v>
      </c>
      <c r="E160" s="180" t="s">
        <v>18388</v>
      </c>
      <c r="F160" s="181" t="s">
        <v>18389</v>
      </c>
      <c r="G160" s="182" t="s">
        <v>467</v>
      </c>
      <c r="H160" s="183">
        <v>3</v>
      </c>
      <c r="I160" s="184"/>
      <c r="J160" s="185">
        <f t="shared" si="10"/>
        <v>0</v>
      </c>
      <c r="K160" s="186"/>
      <c r="L160" s="187"/>
      <c r="M160" s="188" t="s">
        <v>1</v>
      </c>
      <c r="N160" s="189" t="s">
        <v>42</v>
      </c>
      <c r="P160" s="153">
        <f t="shared" si="11"/>
        <v>0</v>
      </c>
      <c r="Q160" s="153">
        <v>0</v>
      </c>
      <c r="R160" s="153">
        <f t="shared" si="12"/>
        <v>0</v>
      </c>
      <c r="S160" s="153">
        <v>0</v>
      </c>
      <c r="T160" s="154">
        <f t="shared" si="13"/>
        <v>0</v>
      </c>
      <c r="AR160" s="155" t="s">
        <v>356</v>
      </c>
      <c r="AT160" s="155" t="s">
        <v>454</v>
      </c>
      <c r="AU160" s="155" t="s">
        <v>88</v>
      </c>
      <c r="AY160" s="16" t="s">
        <v>317</v>
      </c>
      <c r="BE160" s="156">
        <f t="shared" si="14"/>
        <v>0</v>
      </c>
      <c r="BF160" s="156">
        <f t="shared" si="15"/>
        <v>0</v>
      </c>
      <c r="BG160" s="156">
        <f t="shared" si="16"/>
        <v>0</v>
      </c>
      <c r="BH160" s="156">
        <f t="shared" si="17"/>
        <v>0</v>
      </c>
      <c r="BI160" s="156">
        <f t="shared" si="18"/>
        <v>0</v>
      </c>
      <c r="BJ160" s="16" t="s">
        <v>88</v>
      </c>
      <c r="BK160" s="156">
        <f t="shared" si="19"/>
        <v>0</v>
      </c>
      <c r="BL160" s="16" t="s">
        <v>323</v>
      </c>
      <c r="BM160" s="155" t="s">
        <v>675</v>
      </c>
    </row>
    <row r="161" spans="2:65" s="1" customFormat="1" ht="37.75" customHeight="1">
      <c r="B161" s="142"/>
      <c r="C161" s="179" t="s">
        <v>464</v>
      </c>
      <c r="D161" s="179" t="s">
        <v>454</v>
      </c>
      <c r="E161" s="180" t="s">
        <v>18390</v>
      </c>
      <c r="F161" s="181" t="s">
        <v>18391</v>
      </c>
      <c r="G161" s="182" t="s">
        <v>611</v>
      </c>
      <c r="H161" s="183">
        <v>2</v>
      </c>
      <c r="I161" s="184"/>
      <c r="J161" s="185">
        <f t="shared" si="10"/>
        <v>0</v>
      </c>
      <c r="K161" s="186"/>
      <c r="L161" s="187"/>
      <c r="M161" s="188" t="s">
        <v>1</v>
      </c>
      <c r="N161" s="189" t="s">
        <v>42</v>
      </c>
      <c r="P161" s="153">
        <f t="shared" si="11"/>
        <v>0</v>
      </c>
      <c r="Q161" s="153">
        <v>0</v>
      </c>
      <c r="R161" s="153">
        <f t="shared" si="12"/>
        <v>0</v>
      </c>
      <c r="S161" s="153">
        <v>0</v>
      </c>
      <c r="T161" s="154">
        <f t="shared" si="13"/>
        <v>0</v>
      </c>
      <c r="AR161" s="155" t="s">
        <v>356</v>
      </c>
      <c r="AT161" s="155" t="s">
        <v>454</v>
      </c>
      <c r="AU161" s="155" t="s">
        <v>88</v>
      </c>
      <c r="AY161" s="16" t="s">
        <v>317</v>
      </c>
      <c r="BE161" s="156">
        <f t="shared" si="14"/>
        <v>0</v>
      </c>
      <c r="BF161" s="156">
        <f t="shared" si="15"/>
        <v>0</v>
      </c>
      <c r="BG161" s="156">
        <f t="shared" si="16"/>
        <v>0</v>
      </c>
      <c r="BH161" s="156">
        <f t="shared" si="17"/>
        <v>0</v>
      </c>
      <c r="BI161" s="156">
        <f t="shared" si="18"/>
        <v>0</v>
      </c>
      <c r="BJ161" s="16" t="s">
        <v>88</v>
      </c>
      <c r="BK161" s="156">
        <f t="shared" si="19"/>
        <v>0</v>
      </c>
      <c r="BL161" s="16" t="s">
        <v>323</v>
      </c>
      <c r="BM161" s="155" t="s">
        <v>678</v>
      </c>
    </row>
    <row r="162" spans="2:65" s="1" customFormat="1" ht="16.5" customHeight="1">
      <c r="B162" s="142"/>
      <c r="C162" s="143" t="s">
        <v>469</v>
      </c>
      <c r="D162" s="143" t="s">
        <v>319</v>
      </c>
      <c r="E162" s="144" t="s">
        <v>18392</v>
      </c>
      <c r="F162" s="145" t="s">
        <v>18393</v>
      </c>
      <c r="G162" s="146" t="s">
        <v>467</v>
      </c>
      <c r="H162" s="147">
        <v>21</v>
      </c>
      <c r="I162" s="148"/>
      <c r="J162" s="149">
        <f t="shared" si="10"/>
        <v>0</v>
      </c>
      <c r="K162" s="150"/>
      <c r="L162" s="31"/>
      <c r="M162" s="151" t="s">
        <v>1</v>
      </c>
      <c r="N162" s="152" t="s">
        <v>42</v>
      </c>
      <c r="P162" s="153">
        <f t="shared" si="11"/>
        <v>0</v>
      </c>
      <c r="Q162" s="153">
        <v>0</v>
      </c>
      <c r="R162" s="153">
        <f t="shared" si="12"/>
        <v>0</v>
      </c>
      <c r="S162" s="153">
        <v>0</v>
      </c>
      <c r="T162" s="154">
        <f t="shared" si="13"/>
        <v>0</v>
      </c>
      <c r="AR162" s="155" t="s">
        <v>323</v>
      </c>
      <c r="AT162" s="155" t="s">
        <v>319</v>
      </c>
      <c r="AU162" s="155" t="s">
        <v>88</v>
      </c>
      <c r="AY162" s="16" t="s">
        <v>317</v>
      </c>
      <c r="BE162" s="156">
        <f t="shared" si="14"/>
        <v>0</v>
      </c>
      <c r="BF162" s="156">
        <f t="shared" si="15"/>
        <v>0</v>
      </c>
      <c r="BG162" s="156">
        <f t="shared" si="16"/>
        <v>0</v>
      </c>
      <c r="BH162" s="156">
        <f t="shared" si="17"/>
        <v>0</v>
      </c>
      <c r="BI162" s="156">
        <f t="shared" si="18"/>
        <v>0</v>
      </c>
      <c r="BJ162" s="16" t="s">
        <v>88</v>
      </c>
      <c r="BK162" s="156">
        <f t="shared" si="19"/>
        <v>0</v>
      </c>
      <c r="BL162" s="16" t="s">
        <v>323</v>
      </c>
      <c r="BM162" s="155" t="s">
        <v>681</v>
      </c>
    </row>
    <row r="163" spans="2:65" s="1" customFormat="1" ht="37.75" customHeight="1">
      <c r="B163" s="142"/>
      <c r="C163" s="179" t="s">
        <v>473</v>
      </c>
      <c r="D163" s="179" t="s">
        <v>454</v>
      </c>
      <c r="E163" s="180" t="s">
        <v>18394</v>
      </c>
      <c r="F163" s="181" t="s">
        <v>18395</v>
      </c>
      <c r="G163" s="182" t="s">
        <v>611</v>
      </c>
      <c r="H163" s="183">
        <v>16</v>
      </c>
      <c r="I163" s="184"/>
      <c r="J163" s="185">
        <f t="shared" si="10"/>
        <v>0</v>
      </c>
      <c r="K163" s="186"/>
      <c r="L163" s="187"/>
      <c r="M163" s="188" t="s">
        <v>1</v>
      </c>
      <c r="N163" s="189" t="s">
        <v>42</v>
      </c>
      <c r="P163" s="153">
        <f t="shared" si="11"/>
        <v>0</v>
      </c>
      <c r="Q163" s="153">
        <v>0</v>
      </c>
      <c r="R163" s="153">
        <f t="shared" si="12"/>
        <v>0</v>
      </c>
      <c r="S163" s="153">
        <v>0</v>
      </c>
      <c r="T163" s="154">
        <f t="shared" si="13"/>
        <v>0</v>
      </c>
      <c r="AR163" s="155" t="s">
        <v>356</v>
      </c>
      <c r="AT163" s="155" t="s">
        <v>454</v>
      </c>
      <c r="AU163" s="155" t="s">
        <v>88</v>
      </c>
      <c r="AY163" s="16" t="s">
        <v>317</v>
      </c>
      <c r="BE163" s="156">
        <f t="shared" si="14"/>
        <v>0</v>
      </c>
      <c r="BF163" s="156">
        <f t="shared" si="15"/>
        <v>0</v>
      </c>
      <c r="BG163" s="156">
        <f t="shared" si="16"/>
        <v>0</v>
      </c>
      <c r="BH163" s="156">
        <f t="shared" si="17"/>
        <v>0</v>
      </c>
      <c r="BI163" s="156">
        <f t="shared" si="18"/>
        <v>0</v>
      </c>
      <c r="BJ163" s="16" t="s">
        <v>88</v>
      </c>
      <c r="BK163" s="156">
        <f t="shared" si="19"/>
        <v>0</v>
      </c>
      <c r="BL163" s="16" t="s">
        <v>323</v>
      </c>
      <c r="BM163" s="155" t="s">
        <v>684</v>
      </c>
    </row>
    <row r="164" spans="2:65" s="1" customFormat="1" ht="24.15" customHeight="1">
      <c r="B164" s="142"/>
      <c r="C164" s="179" t="s">
        <v>477</v>
      </c>
      <c r="D164" s="179" t="s">
        <v>454</v>
      </c>
      <c r="E164" s="180" t="s">
        <v>8029</v>
      </c>
      <c r="F164" s="181" t="s">
        <v>18396</v>
      </c>
      <c r="G164" s="182" t="s">
        <v>467</v>
      </c>
      <c r="H164" s="183">
        <v>5</v>
      </c>
      <c r="I164" s="184"/>
      <c r="J164" s="185">
        <f t="shared" si="10"/>
        <v>0</v>
      </c>
      <c r="K164" s="186"/>
      <c r="L164" s="187"/>
      <c r="M164" s="188" t="s">
        <v>1</v>
      </c>
      <c r="N164" s="189" t="s">
        <v>42</v>
      </c>
      <c r="P164" s="153">
        <f t="shared" si="11"/>
        <v>0</v>
      </c>
      <c r="Q164" s="153">
        <v>0</v>
      </c>
      <c r="R164" s="153">
        <f t="shared" si="12"/>
        <v>0</v>
      </c>
      <c r="S164" s="153">
        <v>0</v>
      </c>
      <c r="T164" s="154">
        <f t="shared" si="13"/>
        <v>0</v>
      </c>
      <c r="AR164" s="155" t="s">
        <v>356</v>
      </c>
      <c r="AT164" s="155" t="s">
        <v>454</v>
      </c>
      <c r="AU164" s="155" t="s">
        <v>88</v>
      </c>
      <c r="AY164" s="16" t="s">
        <v>317</v>
      </c>
      <c r="BE164" s="156">
        <f t="shared" si="14"/>
        <v>0</v>
      </c>
      <c r="BF164" s="156">
        <f t="shared" si="15"/>
        <v>0</v>
      </c>
      <c r="BG164" s="156">
        <f t="shared" si="16"/>
        <v>0</v>
      </c>
      <c r="BH164" s="156">
        <f t="shared" si="17"/>
        <v>0</v>
      </c>
      <c r="BI164" s="156">
        <f t="shared" si="18"/>
        <v>0</v>
      </c>
      <c r="BJ164" s="16" t="s">
        <v>88</v>
      </c>
      <c r="BK164" s="156">
        <f t="shared" si="19"/>
        <v>0</v>
      </c>
      <c r="BL164" s="16" t="s">
        <v>323</v>
      </c>
      <c r="BM164" s="155" t="s">
        <v>687</v>
      </c>
    </row>
    <row r="165" spans="2:65" s="1" customFormat="1" ht="24.15" customHeight="1">
      <c r="B165" s="142"/>
      <c r="C165" s="179" t="s">
        <v>481</v>
      </c>
      <c r="D165" s="179" t="s">
        <v>454</v>
      </c>
      <c r="E165" s="180" t="s">
        <v>18397</v>
      </c>
      <c r="F165" s="181" t="s">
        <v>18398</v>
      </c>
      <c r="G165" s="182" t="s">
        <v>467</v>
      </c>
      <c r="H165" s="183">
        <v>1</v>
      </c>
      <c r="I165" s="184"/>
      <c r="J165" s="185">
        <f t="shared" si="10"/>
        <v>0</v>
      </c>
      <c r="K165" s="186"/>
      <c r="L165" s="187"/>
      <c r="M165" s="188" t="s">
        <v>1</v>
      </c>
      <c r="N165" s="189" t="s">
        <v>42</v>
      </c>
      <c r="P165" s="153">
        <f t="shared" si="11"/>
        <v>0</v>
      </c>
      <c r="Q165" s="153">
        <v>0</v>
      </c>
      <c r="R165" s="153">
        <f t="shared" si="12"/>
        <v>0</v>
      </c>
      <c r="S165" s="153">
        <v>0</v>
      </c>
      <c r="T165" s="154">
        <f t="shared" si="13"/>
        <v>0</v>
      </c>
      <c r="AR165" s="155" t="s">
        <v>356</v>
      </c>
      <c r="AT165" s="155" t="s">
        <v>454</v>
      </c>
      <c r="AU165" s="155" t="s">
        <v>88</v>
      </c>
      <c r="AY165" s="16" t="s">
        <v>317</v>
      </c>
      <c r="BE165" s="156">
        <f t="shared" si="14"/>
        <v>0</v>
      </c>
      <c r="BF165" s="156">
        <f t="shared" si="15"/>
        <v>0</v>
      </c>
      <c r="BG165" s="156">
        <f t="shared" si="16"/>
        <v>0</v>
      </c>
      <c r="BH165" s="156">
        <f t="shared" si="17"/>
        <v>0</v>
      </c>
      <c r="BI165" s="156">
        <f t="shared" si="18"/>
        <v>0</v>
      </c>
      <c r="BJ165" s="16" t="s">
        <v>88</v>
      </c>
      <c r="BK165" s="156">
        <f t="shared" si="19"/>
        <v>0</v>
      </c>
      <c r="BL165" s="16" t="s">
        <v>323</v>
      </c>
      <c r="BM165" s="155" t="s">
        <v>561</v>
      </c>
    </row>
    <row r="166" spans="2:65" s="1" customFormat="1" ht="24.15" customHeight="1">
      <c r="B166" s="142"/>
      <c r="C166" s="179" t="s">
        <v>488</v>
      </c>
      <c r="D166" s="179" t="s">
        <v>454</v>
      </c>
      <c r="E166" s="180" t="s">
        <v>18399</v>
      </c>
      <c r="F166" s="181" t="s">
        <v>18400</v>
      </c>
      <c r="G166" s="182" t="s">
        <v>467</v>
      </c>
      <c r="H166" s="183">
        <v>1</v>
      </c>
      <c r="I166" s="184"/>
      <c r="J166" s="185">
        <f t="shared" si="10"/>
        <v>0</v>
      </c>
      <c r="K166" s="186"/>
      <c r="L166" s="187"/>
      <c r="M166" s="188" t="s">
        <v>1</v>
      </c>
      <c r="N166" s="189" t="s">
        <v>42</v>
      </c>
      <c r="P166" s="153">
        <f t="shared" si="11"/>
        <v>0</v>
      </c>
      <c r="Q166" s="153">
        <v>0</v>
      </c>
      <c r="R166" s="153">
        <f t="shared" si="12"/>
        <v>0</v>
      </c>
      <c r="S166" s="153">
        <v>0</v>
      </c>
      <c r="T166" s="154">
        <f t="shared" si="13"/>
        <v>0</v>
      </c>
      <c r="AR166" s="155" t="s">
        <v>356</v>
      </c>
      <c r="AT166" s="155" t="s">
        <v>454</v>
      </c>
      <c r="AU166" s="155" t="s">
        <v>88</v>
      </c>
      <c r="AY166" s="16" t="s">
        <v>317</v>
      </c>
      <c r="BE166" s="156">
        <f t="shared" si="14"/>
        <v>0</v>
      </c>
      <c r="BF166" s="156">
        <f t="shared" si="15"/>
        <v>0</v>
      </c>
      <c r="BG166" s="156">
        <f t="shared" si="16"/>
        <v>0</v>
      </c>
      <c r="BH166" s="156">
        <f t="shared" si="17"/>
        <v>0</v>
      </c>
      <c r="BI166" s="156">
        <f t="shared" si="18"/>
        <v>0</v>
      </c>
      <c r="BJ166" s="16" t="s">
        <v>88</v>
      </c>
      <c r="BK166" s="156">
        <f t="shared" si="19"/>
        <v>0</v>
      </c>
      <c r="BL166" s="16" t="s">
        <v>323</v>
      </c>
      <c r="BM166" s="155" t="s">
        <v>692</v>
      </c>
    </row>
    <row r="167" spans="2:65" s="1" customFormat="1" ht="24.15" customHeight="1">
      <c r="B167" s="142"/>
      <c r="C167" s="179" t="s">
        <v>495</v>
      </c>
      <c r="D167" s="179" t="s">
        <v>454</v>
      </c>
      <c r="E167" s="180" t="s">
        <v>18401</v>
      </c>
      <c r="F167" s="181" t="s">
        <v>18402</v>
      </c>
      <c r="G167" s="182" t="s">
        <v>467</v>
      </c>
      <c r="H167" s="183">
        <v>6</v>
      </c>
      <c r="I167" s="184"/>
      <c r="J167" s="185">
        <f t="shared" si="10"/>
        <v>0</v>
      </c>
      <c r="K167" s="186"/>
      <c r="L167" s="187"/>
      <c r="M167" s="188" t="s">
        <v>1</v>
      </c>
      <c r="N167" s="189" t="s">
        <v>42</v>
      </c>
      <c r="P167" s="153">
        <f t="shared" si="11"/>
        <v>0</v>
      </c>
      <c r="Q167" s="153">
        <v>0</v>
      </c>
      <c r="R167" s="153">
        <f t="shared" si="12"/>
        <v>0</v>
      </c>
      <c r="S167" s="153">
        <v>0</v>
      </c>
      <c r="T167" s="154">
        <f t="shared" si="13"/>
        <v>0</v>
      </c>
      <c r="AR167" s="155" t="s">
        <v>356</v>
      </c>
      <c r="AT167" s="155" t="s">
        <v>454</v>
      </c>
      <c r="AU167" s="155" t="s">
        <v>88</v>
      </c>
      <c r="AY167" s="16" t="s">
        <v>317</v>
      </c>
      <c r="BE167" s="156">
        <f t="shared" si="14"/>
        <v>0</v>
      </c>
      <c r="BF167" s="156">
        <f t="shared" si="15"/>
        <v>0</v>
      </c>
      <c r="BG167" s="156">
        <f t="shared" si="16"/>
        <v>0</v>
      </c>
      <c r="BH167" s="156">
        <f t="shared" si="17"/>
        <v>0</v>
      </c>
      <c r="BI167" s="156">
        <f t="shared" si="18"/>
        <v>0</v>
      </c>
      <c r="BJ167" s="16" t="s">
        <v>88</v>
      </c>
      <c r="BK167" s="156">
        <f t="shared" si="19"/>
        <v>0</v>
      </c>
      <c r="BL167" s="16" t="s">
        <v>323</v>
      </c>
      <c r="BM167" s="155" t="s">
        <v>696</v>
      </c>
    </row>
    <row r="168" spans="2:65" s="1" customFormat="1" ht="21.75" customHeight="1">
      <c r="B168" s="142"/>
      <c r="C168" s="143" t="s">
        <v>501</v>
      </c>
      <c r="D168" s="143" t="s">
        <v>319</v>
      </c>
      <c r="E168" s="144" t="s">
        <v>18403</v>
      </c>
      <c r="F168" s="145" t="s">
        <v>18404</v>
      </c>
      <c r="G168" s="146" t="s">
        <v>467</v>
      </c>
      <c r="H168" s="147">
        <v>7</v>
      </c>
      <c r="I168" s="148"/>
      <c r="J168" s="149">
        <f t="shared" si="10"/>
        <v>0</v>
      </c>
      <c r="K168" s="150"/>
      <c r="L168" s="31"/>
      <c r="M168" s="151" t="s">
        <v>1</v>
      </c>
      <c r="N168" s="152" t="s">
        <v>42</v>
      </c>
      <c r="P168" s="153">
        <f t="shared" si="11"/>
        <v>0</v>
      </c>
      <c r="Q168" s="153">
        <v>0</v>
      </c>
      <c r="R168" s="153">
        <f t="shared" si="12"/>
        <v>0</v>
      </c>
      <c r="S168" s="153">
        <v>0</v>
      </c>
      <c r="T168" s="154">
        <f t="shared" si="13"/>
        <v>0</v>
      </c>
      <c r="AR168" s="155" t="s">
        <v>323</v>
      </c>
      <c r="AT168" s="155" t="s">
        <v>319</v>
      </c>
      <c r="AU168" s="155" t="s">
        <v>88</v>
      </c>
      <c r="AY168" s="16" t="s">
        <v>317</v>
      </c>
      <c r="BE168" s="156">
        <f t="shared" si="14"/>
        <v>0</v>
      </c>
      <c r="BF168" s="156">
        <f t="shared" si="15"/>
        <v>0</v>
      </c>
      <c r="BG168" s="156">
        <f t="shared" si="16"/>
        <v>0</v>
      </c>
      <c r="BH168" s="156">
        <f t="shared" si="17"/>
        <v>0</v>
      </c>
      <c r="BI168" s="156">
        <f t="shared" si="18"/>
        <v>0</v>
      </c>
      <c r="BJ168" s="16" t="s">
        <v>88</v>
      </c>
      <c r="BK168" s="156">
        <f t="shared" si="19"/>
        <v>0</v>
      </c>
      <c r="BL168" s="16" t="s">
        <v>323</v>
      </c>
      <c r="BM168" s="155" t="s">
        <v>699</v>
      </c>
    </row>
    <row r="169" spans="2:65" s="1" customFormat="1" ht="16.5" customHeight="1">
      <c r="B169" s="142"/>
      <c r="C169" s="179" t="s">
        <v>507</v>
      </c>
      <c r="D169" s="179" t="s">
        <v>454</v>
      </c>
      <c r="E169" s="180" t="s">
        <v>18405</v>
      </c>
      <c r="F169" s="181" t="s">
        <v>18406</v>
      </c>
      <c r="G169" s="182" t="s">
        <v>467</v>
      </c>
      <c r="H169" s="183">
        <v>14</v>
      </c>
      <c r="I169" s="184"/>
      <c r="J169" s="185">
        <f t="shared" si="10"/>
        <v>0</v>
      </c>
      <c r="K169" s="186"/>
      <c r="L169" s="187"/>
      <c r="M169" s="188" t="s">
        <v>1</v>
      </c>
      <c r="N169" s="189" t="s">
        <v>42</v>
      </c>
      <c r="P169" s="153">
        <f t="shared" si="11"/>
        <v>0</v>
      </c>
      <c r="Q169" s="153">
        <v>0</v>
      </c>
      <c r="R169" s="153">
        <f t="shared" si="12"/>
        <v>0</v>
      </c>
      <c r="S169" s="153">
        <v>0</v>
      </c>
      <c r="T169" s="154">
        <f t="shared" si="13"/>
        <v>0</v>
      </c>
      <c r="AR169" s="155" t="s">
        <v>356</v>
      </c>
      <c r="AT169" s="155" t="s">
        <v>454</v>
      </c>
      <c r="AU169" s="155" t="s">
        <v>88</v>
      </c>
      <c r="AY169" s="16" t="s">
        <v>317</v>
      </c>
      <c r="BE169" s="156">
        <f t="shared" si="14"/>
        <v>0</v>
      </c>
      <c r="BF169" s="156">
        <f t="shared" si="15"/>
        <v>0</v>
      </c>
      <c r="BG169" s="156">
        <f t="shared" si="16"/>
        <v>0</v>
      </c>
      <c r="BH169" s="156">
        <f t="shared" si="17"/>
        <v>0</v>
      </c>
      <c r="BI169" s="156">
        <f t="shared" si="18"/>
        <v>0</v>
      </c>
      <c r="BJ169" s="16" t="s">
        <v>88</v>
      </c>
      <c r="BK169" s="156">
        <f t="shared" si="19"/>
        <v>0</v>
      </c>
      <c r="BL169" s="16" t="s">
        <v>323</v>
      </c>
      <c r="BM169" s="155" t="s">
        <v>702</v>
      </c>
    </row>
    <row r="170" spans="2:65" s="1" customFormat="1" ht="21.75" customHeight="1">
      <c r="B170" s="142"/>
      <c r="C170" s="179" t="s">
        <v>703</v>
      </c>
      <c r="D170" s="179" t="s">
        <v>454</v>
      </c>
      <c r="E170" s="180" t="s">
        <v>18407</v>
      </c>
      <c r="F170" s="181" t="s">
        <v>18408</v>
      </c>
      <c r="G170" s="182" t="s">
        <v>484</v>
      </c>
      <c r="H170" s="183">
        <v>287</v>
      </c>
      <c r="I170" s="184"/>
      <c r="J170" s="185">
        <f t="shared" si="10"/>
        <v>0</v>
      </c>
      <c r="K170" s="186"/>
      <c r="L170" s="187"/>
      <c r="M170" s="188" t="s">
        <v>1</v>
      </c>
      <c r="N170" s="189" t="s">
        <v>42</v>
      </c>
      <c r="P170" s="153">
        <f t="shared" si="11"/>
        <v>0</v>
      </c>
      <c r="Q170" s="153">
        <v>0</v>
      </c>
      <c r="R170" s="153">
        <f t="shared" si="12"/>
        <v>0</v>
      </c>
      <c r="S170" s="153">
        <v>0</v>
      </c>
      <c r="T170" s="154">
        <f t="shared" si="13"/>
        <v>0</v>
      </c>
      <c r="AR170" s="155" t="s">
        <v>356</v>
      </c>
      <c r="AT170" s="155" t="s">
        <v>454</v>
      </c>
      <c r="AU170" s="155" t="s">
        <v>88</v>
      </c>
      <c r="AY170" s="16" t="s">
        <v>317</v>
      </c>
      <c r="BE170" s="156">
        <f t="shared" si="14"/>
        <v>0</v>
      </c>
      <c r="BF170" s="156">
        <f t="shared" si="15"/>
        <v>0</v>
      </c>
      <c r="BG170" s="156">
        <f t="shared" si="16"/>
        <v>0</v>
      </c>
      <c r="BH170" s="156">
        <f t="shared" si="17"/>
        <v>0</v>
      </c>
      <c r="BI170" s="156">
        <f t="shared" si="18"/>
        <v>0</v>
      </c>
      <c r="BJ170" s="16" t="s">
        <v>88</v>
      </c>
      <c r="BK170" s="156">
        <f t="shared" si="19"/>
        <v>0</v>
      </c>
      <c r="BL170" s="16" t="s">
        <v>323</v>
      </c>
      <c r="BM170" s="155" t="s">
        <v>706</v>
      </c>
    </row>
    <row r="171" spans="2:65" s="1" customFormat="1" ht="24.15" customHeight="1">
      <c r="B171" s="142"/>
      <c r="C171" s="143" t="s">
        <v>647</v>
      </c>
      <c r="D171" s="143" t="s">
        <v>319</v>
      </c>
      <c r="E171" s="144" t="s">
        <v>18409</v>
      </c>
      <c r="F171" s="145" t="s">
        <v>18410</v>
      </c>
      <c r="G171" s="146" t="s">
        <v>7852</v>
      </c>
      <c r="H171" s="147">
        <v>2</v>
      </c>
      <c r="I171" s="148"/>
      <c r="J171" s="149">
        <f t="shared" si="10"/>
        <v>0</v>
      </c>
      <c r="K171" s="150"/>
      <c r="L171" s="31"/>
      <c r="M171" s="151" t="s">
        <v>1</v>
      </c>
      <c r="N171" s="152" t="s">
        <v>42</v>
      </c>
      <c r="P171" s="153">
        <f t="shared" si="11"/>
        <v>0</v>
      </c>
      <c r="Q171" s="153">
        <v>0</v>
      </c>
      <c r="R171" s="153">
        <f t="shared" si="12"/>
        <v>0</v>
      </c>
      <c r="S171" s="153">
        <v>0</v>
      </c>
      <c r="T171" s="154">
        <f t="shared" si="13"/>
        <v>0</v>
      </c>
      <c r="AR171" s="155" t="s">
        <v>323</v>
      </c>
      <c r="AT171" s="155" t="s">
        <v>319</v>
      </c>
      <c r="AU171" s="155" t="s">
        <v>88</v>
      </c>
      <c r="AY171" s="16" t="s">
        <v>317</v>
      </c>
      <c r="BE171" s="156">
        <f t="shared" si="14"/>
        <v>0</v>
      </c>
      <c r="BF171" s="156">
        <f t="shared" si="15"/>
        <v>0</v>
      </c>
      <c r="BG171" s="156">
        <f t="shared" si="16"/>
        <v>0</v>
      </c>
      <c r="BH171" s="156">
        <f t="shared" si="17"/>
        <v>0</v>
      </c>
      <c r="BI171" s="156">
        <f t="shared" si="18"/>
        <v>0</v>
      </c>
      <c r="BJ171" s="16" t="s">
        <v>88</v>
      </c>
      <c r="BK171" s="156">
        <f t="shared" si="19"/>
        <v>0</v>
      </c>
      <c r="BL171" s="16" t="s">
        <v>323</v>
      </c>
      <c r="BM171" s="155" t="s">
        <v>709</v>
      </c>
    </row>
    <row r="172" spans="2:65" s="1" customFormat="1" ht="24.15" customHeight="1">
      <c r="B172" s="142"/>
      <c r="C172" s="143" t="s">
        <v>712</v>
      </c>
      <c r="D172" s="143" t="s">
        <v>319</v>
      </c>
      <c r="E172" s="144" t="s">
        <v>18411</v>
      </c>
      <c r="F172" s="145" t="s">
        <v>18412</v>
      </c>
      <c r="G172" s="146" t="s">
        <v>611</v>
      </c>
      <c r="H172" s="147">
        <v>1</v>
      </c>
      <c r="I172" s="148"/>
      <c r="J172" s="149">
        <f t="shared" si="10"/>
        <v>0</v>
      </c>
      <c r="K172" s="150"/>
      <c r="L172" s="31"/>
      <c r="M172" s="151" t="s">
        <v>1</v>
      </c>
      <c r="N172" s="152" t="s">
        <v>42</v>
      </c>
      <c r="P172" s="153">
        <f t="shared" si="11"/>
        <v>0</v>
      </c>
      <c r="Q172" s="153">
        <v>0</v>
      </c>
      <c r="R172" s="153">
        <f t="shared" si="12"/>
        <v>0</v>
      </c>
      <c r="S172" s="153">
        <v>0</v>
      </c>
      <c r="T172" s="154">
        <f t="shared" si="13"/>
        <v>0</v>
      </c>
      <c r="AR172" s="155" t="s">
        <v>323</v>
      </c>
      <c r="AT172" s="155" t="s">
        <v>319</v>
      </c>
      <c r="AU172" s="155" t="s">
        <v>88</v>
      </c>
      <c r="AY172" s="16" t="s">
        <v>317</v>
      </c>
      <c r="BE172" s="156">
        <f t="shared" si="14"/>
        <v>0</v>
      </c>
      <c r="BF172" s="156">
        <f t="shared" si="15"/>
        <v>0</v>
      </c>
      <c r="BG172" s="156">
        <f t="shared" si="16"/>
        <v>0</v>
      </c>
      <c r="BH172" s="156">
        <f t="shared" si="17"/>
        <v>0</v>
      </c>
      <c r="BI172" s="156">
        <f t="shared" si="18"/>
        <v>0</v>
      </c>
      <c r="BJ172" s="16" t="s">
        <v>88</v>
      </c>
      <c r="BK172" s="156">
        <f t="shared" si="19"/>
        <v>0</v>
      </c>
      <c r="BL172" s="16" t="s">
        <v>323</v>
      </c>
      <c r="BM172" s="155" t="s">
        <v>715</v>
      </c>
    </row>
    <row r="173" spans="2:65" s="1" customFormat="1" ht="16.5" customHeight="1">
      <c r="B173" s="142"/>
      <c r="C173" s="179" t="s">
        <v>650</v>
      </c>
      <c r="D173" s="179" t="s">
        <v>454</v>
      </c>
      <c r="E173" s="180" t="s">
        <v>18413</v>
      </c>
      <c r="F173" s="181" t="s">
        <v>18414</v>
      </c>
      <c r="G173" s="182" t="s">
        <v>484</v>
      </c>
      <c r="H173" s="183">
        <v>287</v>
      </c>
      <c r="I173" s="184"/>
      <c r="J173" s="185">
        <f t="shared" si="10"/>
        <v>0</v>
      </c>
      <c r="K173" s="186"/>
      <c r="L173" s="187"/>
      <c r="M173" s="188" t="s">
        <v>1</v>
      </c>
      <c r="N173" s="189" t="s">
        <v>42</v>
      </c>
      <c r="P173" s="153">
        <f t="shared" si="11"/>
        <v>0</v>
      </c>
      <c r="Q173" s="153">
        <v>0</v>
      </c>
      <c r="R173" s="153">
        <f t="shared" si="12"/>
        <v>0</v>
      </c>
      <c r="S173" s="153">
        <v>0</v>
      </c>
      <c r="T173" s="154">
        <f t="shared" si="13"/>
        <v>0</v>
      </c>
      <c r="AR173" s="155" t="s">
        <v>356</v>
      </c>
      <c r="AT173" s="155" t="s">
        <v>454</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323</v>
      </c>
      <c r="BM173" s="155" t="s">
        <v>719</v>
      </c>
    </row>
    <row r="174" spans="2:65" s="1" customFormat="1" ht="21.75" customHeight="1">
      <c r="B174" s="142"/>
      <c r="C174" s="179" t="s">
        <v>722</v>
      </c>
      <c r="D174" s="179" t="s">
        <v>454</v>
      </c>
      <c r="E174" s="180" t="s">
        <v>18415</v>
      </c>
      <c r="F174" s="181" t="s">
        <v>18416</v>
      </c>
      <c r="G174" s="182" t="s">
        <v>467</v>
      </c>
      <c r="H174" s="183">
        <v>1</v>
      </c>
      <c r="I174" s="184"/>
      <c r="J174" s="185">
        <f t="shared" si="10"/>
        <v>0</v>
      </c>
      <c r="K174" s="186"/>
      <c r="L174" s="187"/>
      <c r="M174" s="188" t="s">
        <v>1</v>
      </c>
      <c r="N174" s="189" t="s">
        <v>42</v>
      </c>
      <c r="P174" s="153">
        <f t="shared" si="11"/>
        <v>0</v>
      </c>
      <c r="Q174" s="153">
        <v>0</v>
      </c>
      <c r="R174" s="153">
        <f t="shared" si="12"/>
        <v>0</v>
      </c>
      <c r="S174" s="153">
        <v>0</v>
      </c>
      <c r="T174" s="154">
        <f t="shared" si="13"/>
        <v>0</v>
      </c>
      <c r="AR174" s="155" t="s">
        <v>356</v>
      </c>
      <c r="AT174" s="155" t="s">
        <v>454</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323</v>
      </c>
      <c r="BM174" s="155" t="s">
        <v>1704</v>
      </c>
    </row>
    <row r="175" spans="2:65" s="1" customFormat="1" ht="33" customHeight="1">
      <c r="B175" s="142"/>
      <c r="C175" s="143" t="s">
        <v>655</v>
      </c>
      <c r="D175" s="143" t="s">
        <v>319</v>
      </c>
      <c r="E175" s="144" t="s">
        <v>18415</v>
      </c>
      <c r="F175" s="145" t="s">
        <v>18417</v>
      </c>
      <c r="G175" s="146" t="s">
        <v>611</v>
      </c>
      <c r="H175" s="147">
        <v>1</v>
      </c>
      <c r="I175" s="148"/>
      <c r="J175" s="149">
        <f t="shared" si="10"/>
        <v>0</v>
      </c>
      <c r="K175" s="150"/>
      <c r="L175" s="31"/>
      <c r="M175" s="151" t="s">
        <v>1</v>
      </c>
      <c r="N175" s="152" t="s">
        <v>42</v>
      </c>
      <c r="P175" s="153">
        <f t="shared" si="11"/>
        <v>0</v>
      </c>
      <c r="Q175" s="153">
        <v>0</v>
      </c>
      <c r="R175" s="153">
        <f t="shared" si="12"/>
        <v>0</v>
      </c>
      <c r="S175" s="153">
        <v>0</v>
      </c>
      <c r="T175" s="154">
        <f t="shared" si="13"/>
        <v>0</v>
      </c>
      <c r="AR175" s="155" t="s">
        <v>323</v>
      </c>
      <c r="AT175" s="155" t="s">
        <v>319</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323</v>
      </c>
      <c r="BM175" s="155" t="s">
        <v>1726</v>
      </c>
    </row>
    <row r="176" spans="2:65" s="1" customFormat="1" ht="21.75" customHeight="1">
      <c r="B176" s="142"/>
      <c r="C176" s="179" t="s">
        <v>729</v>
      </c>
      <c r="D176" s="179" t="s">
        <v>454</v>
      </c>
      <c r="E176" s="180" t="s">
        <v>18418</v>
      </c>
      <c r="F176" s="181" t="s">
        <v>18419</v>
      </c>
      <c r="G176" s="182" t="s">
        <v>484</v>
      </c>
      <c r="H176" s="183">
        <v>9</v>
      </c>
      <c r="I176" s="184"/>
      <c r="J176" s="185">
        <f t="shared" si="10"/>
        <v>0</v>
      </c>
      <c r="K176" s="186"/>
      <c r="L176" s="187"/>
      <c r="M176" s="188" t="s">
        <v>1</v>
      </c>
      <c r="N176" s="189" t="s">
        <v>42</v>
      </c>
      <c r="P176" s="153">
        <f t="shared" si="11"/>
        <v>0</v>
      </c>
      <c r="Q176" s="153">
        <v>0</v>
      </c>
      <c r="R176" s="153">
        <f t="shared" si="12"/>
        <v>0</v>
      </c>
      <c r="S176" s="153">
        <v>0</v>
      </c>
      <c r="T176" s="154">
        <f t="shared" si="13"/>
        <v>0</v>
      </c>
      <c r="AR176" s="155" t="s">
        <v>356</v>
      </c>
      <c r="AT176" s="155" t="s">
        <v>454</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323</v>
      </c>
      <c r="BM176" s="155" t="s">
        <v>725</v>
      </c>
    </row>
    <row r="177" spans="2:65" s="1" customFormat="1" ht="21.75" customHeight="1">
      <c r="B177" s="142"/>
      <c r="C177" s="179" t="s">
        <v>662</v>
      </c>
      <c r="D177" s="179" t="s">
        <v>454</v>
      </c>
      <c r="E177" s="180" t="s">
        <v>18420</v>
      </c>
      <c r="F177" s="181" t="s">
        <v>18421</v>
      </c>
      <c r="G177" s="182" t="s">
        <v>484</v>
      </c>
      <c r="H177" s="183">
        <v>32</v>
      </c>
      <c r="I177" s="184"/>
      <c r="J177" s="185">
        <f t="shared" si="10"/>
        <v>0</v>
      </c>
      <c r="K177" s="186"/>
      <c r="L177" s="187"/>
      <c r="M177" s="188" t="s">
        <v>1</v>
      </c>
      <c r="N177" s="189" t="s">
        <v>42</v>
      </c>
      <c r="P177" s="153">
        <f t="shared" si="11"/>
        <v>0</v>
      </c>
      <c r="Q177" s="153">
        <v>0</v>
      </c>
      <c r="R177" s="153">
        <f t="shared" si="12"/>
        <v>0</v>
      </c>
      <c r="S177" s="153">
        <v>0</v>
      </c>
      <c r="T177" s="154">
        <f t="shared" si="13"/>
        <v>0</v>
      </c>
      <c r="AR177" s="155" t="s">
        <v>356</v>
      </c>
      <c r="AT177" s="155" t="s">
        <v>454</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323</v>
      </c>
      <c r="BM177" s="155" t="s">
        <v>728</v>
      </c>
    </row>
    <row r="178" spans="2:65" s="1" customFormat="1" ht="21.75" customHeight="1">
      <c r="B178" s="142"/>
      <c r="C178" s="179" t="s">
        <v>736</v>
      </c>
      <c r="D178" s="179" t="s">
        <v>454</v>
      </c>
      <c r="E178" s="180" t="s">
        <v>18422</v>
      </c>
      <c r="F178" s="181" t="s">
        <v>18423</v>
      </c>
      <c r="G178" s="182" t="s">
        <v>484</v>
      </c>
      <c r="H178" s="183">
        <v>51</v>
      </c>
      <c r="I178" s="184"/>
      <c r="J178" s="185">
        <f t="shared" si="10"/>
        <v>0</v>
      </c>
      <c r="K178" s="186"/>
      <c r="L178" s="187"/>
      <c r="M178" s="188" t="s">
        <v>1</v>
      </c>
      <c r="N178" s="189" t="s">
        <v>42</v>
      </c>
      <c r="P178" s="153">
        <f t="shared" si="11"/>
        <v>0</v>
      </c>
      <c r="Q178" s="153">
        <v>0</v>
      </c>
      <c r="R178" s="153">
        <f t="shared" si="12"/>
        <v>0</v>
      </c>
      <c r="S178" s="153">
        <v>0</v>
      </c>
      <c r="T178" s="154">
        <f t="shared" si="13"/>
        <v>0</v>
      </c>
      <c r="AR178" s="155" t="s">
        <v>356</v>
      </c>
      <c r="AT178" s="155" t="s">
        <v>454</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323</v>
      </c>
      <c r="BM178" s="155" t="s">
        <v>732</v>
      </c>
    </row>
    <row r="179" spans="2:65" s="1" customFormat="1" ht="21.75" customHeight="1">
      <c r="B179" s="142"/>
      <c r="C179" s="179" t="s">
        <v>665</v>
      </c>
      <c r="D179" s="179" t="s">
        <v>454</v>
      </c>
      <c r="E179" s="180" t="s">
        <v>18424</v>
      </c>
      <c r="F179" s="181" t="s">
        <v>18425</v>
      </c>
      <c r="G179" s="182" t="s">
        <v>484</v>
      </c>
      <c r="H179" s="183">
        <v>195</v>
      </c>
      <c r="I179" s="184"/>
      <c r="J179" s="185">
        <f t="shared" si="10"/>
        <v>0</v>
      </c>
      <c r="K179" s="186"/>
      <c r="L179" s="187"/>
      <c r="M179" s="188" t="s">
        <v>1</v>
      </c>
      <c r="N179" s="189" t="s">
        <v>42</v>
      </c>
      <c r="P179" s="153">
        <f t="shared" si="11"/>
        <v>0</v>
      </c>
      <c r="Q179" s="153">
        <v>0</v>
      </c>
      <c r="R179" s="153">
        <f t="shared" si="12"/>
        <v>0</v>
      </c>
      <c r="S179" s="153">
        <v>0</v>
      </c>
      <c r="T179" s="154">
        <f t="shared" si="13"/>
        <v>0</v>
      </c>
      <c r="AR179" s="155" t="s">
        <v>356</v>
      </c>
      <c r="AT179" s="155" t="s">
        <v>454</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323</v>
      </c>
      <c r="BM179" s="155" t="s">
        <v>735</v>
      </c>
    </row>
    <row r="180" spans="2:65" s="1" customFormat="1" ht="21.75" customHeight="1">
      <c r="B180" s="142"/>
      <c r="C180" s="179" t="s">
        <v>743</v>
      </c>
      <c r="D180" s="179" t="s">
        <v>454</v>
      </c>
      <c r="E180" s="180" t="s">
        <v>18426</v>
      </c>
      <c r="F180" s="181" t="s">
        <v>18427</v>
      </c>
      <c r="G180" s="182" t="s">
        <v>467</v>
      </c>
      <c r="H180" s="183">
        <v>1</v>
      </c>
      <c r="I180" s="184"/>
      <c r="J180" s="185">
        <f t="shared" si="10"/>
        <v>0</v>
      </c>
      <c r="K180" s="186"/>
      <c r="L180" s="187"/>
      <c r="M180" s="188" t="s">
        <v>1</v>
      </c>
      <c r="N180" s="189" t="s">
        <v>42</v>
      </c>
      <c r="P180" s="153">
        <f t="shared" si="11"/>
        <v>0</v>
      </c>
      <c r="Q180" s="153">
        <v>0</v>
      </c>
      <c r="R180" s="153">
        <f t="shared" si="12"/>
        <v>0</v>
      </c>
      <c r="S180" s="153">
        <v>0</v>
      </c>
      <c r="T180" s="154">
        <f t="shared" si="13"/>
        <v>0</v>
      </c>
      <c r="AR180" s="155" t="s">
        <v>356</v>
      </c>
      <c r="AT180" s="155" t="s">
        <v>454</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323</v>
      </c>
      <c r="BM180" s="155" t="s">
        <v>739</v>
      </c>
    </row>
    <row r="181" spans="2:65" s="1" customFormat="1" ht="16.5" customHeight="1">
      <c r="B181" s="142"/>
      <c r="C181" s="179" t="s">
        <v>616</v>
      </c>
      <c r="D181" s="179" t="s">
        <v>454</v>
      </c>
      <c r="E181" s="180" t="s">
        <v>18428</v>
      </c>
      <c r="F181" s="181" t="s">
        <v>18429</v>
      </c>
      <c r="G181" s="182" t="s">
        <v>467</v>
      </c>
      <c r="H181" s="183">
        <v>3</v>
      </c>
      <c r="I181" s="184"/>
      <c r="J181" s="185">
        <f t="shared" si="10"/>
        <v>0</v>
      </c>
      <c r="K181" s="186"/>
      <c r="L181" s="187"/>
      <c r="M181" s="188" t="s">
        <v>1</v>
      </c>
      <c r="N181" s="189" t="s">
        <v>42</v>
      </c>
      <c r="P181" s="153">
        <f t="shared" si="11"/>
        <v>0</v>
      </c>
      <c r="Q181" s="153">
        <v>0</v>
      </c>
      <c r="R181" s="153">
        <f t="shared" si="12"/>
        <v>0</v>
      </c>
      <c r="S181" s="153">
        <v>0</v>
      </c>
      <c r="T181" s="154">
        <f t="shared" si="13"/>
        <v>0</v>
      </c>
      <c r="AR181" s="155" t="s">
        <v>356</v>
      </c>
      <c r="AT181" s="155" t="s">
        <v>454</v>
      </c>
      <c r="AU181" s="155" t="s">
        <v>88</v>
      </c>
      <c r="AY181" s="16" t="s">
        <v>317</v>
      </c>
      <c r="BE181" s="156">
        <f t="shared" si="14"/>
        <v>0</v>
      </c>
      <c r="BF181" s="156">
        <f t="shared" si="15"/>
        <v>0</v>
      </c>
      <c r="BG181" s="156">
        <f t="shared" si="16"/>
        <v>0</v>
      </c>
      <c r="BH181" s="156">
        <f t="shared" si="17"/>
        <v>0</v>
      </c>
      <c r="BI181" s="156">
        <f t="shared" si="18"/>
        <v>0</v>
      </c>
      <c r="BJ181" s="16" t="s">
        <v>88</v>
      </c>
      <c r="BK181" s="156">
        <f t="shared" si="19"/>
        <v>0</v>
      </c>
      <c r="BL181" s="16" t="s">
        <v>323</v>
      </c>
      <c r="BM181" s="155" t="s">
        <v>742</v>
      </c>
    </row>
    <row r="182" spans="2:65" s="1" customFormat="1" ht="16.5" customHeight="1">
      <c r="B182" s="142"/>
      <c r="C182" s="179" t="s">
        <v>620</v>
      </c>
      <c r="D182" s="179" t="s">
        <v>454</v>
      </c>
      <c r="E182" s="180" t="s">
        <v>18430</v>
      </c>
      <c r="F182" s="181" t="s">
        <v>18431</v>
      </c>
      <c r="G182" s="182" t="s">
        <v>467</v>
      </c>
      <c r="H182" s="183">
        <v>1</v>
      </c>
      <c r="I182" s="184"/>
      <c r="J182" s="185">
        <f t="shared" si="10"/>
        <v>0</v>
      </c>
      <c r="K182" s="186"/>
      <c r="L182" s="187"/>
      <c r="M182" s="188" t="s">
        <v>1</v>
      </c>
      <c r="N182" s="189" t="s">
        <v>42</v>
      </c>
      <c r="P182" s="153">
        <f t="shared" si="11"/>
        <v>0</v>
      </c>
      <c r="Q182" s="153">
        <v>0</v>
      </c>
      <c r="R182" s="153">
        <f t="shared" si="12"/>
        <v>0</v>
      </c>
      <c r="S182" s="153">
        <v>0</v>
      </c>
      <c r="T182" s="154">
        <f t="shared" si="13"/>
        <v>0</v>
      </c>
      <c r="AR182" s="155" t="s">
        <v>356</v>
      </c>
      <c r="AT182" s="155" t="s">
        <v>454</v>
      </c>
      <c r="AU182" s="155" t="s">
        <v>88</v>
      </c>
      <c r="AY182" s="16" t="s">
        <v>317</v>
      </c>
      <c r="BE182" s="156">
        <f t="shared" si="14"/>
        <v>0</v>
      </c>
      <c r="BF182" s="156">
        <f t="shared" si="15"/>
        <v>0</v>
      </c>
      <c r="BG182" s="156">
        <f t="shared" si="16"/>
        <v>0</v>
      </c>
      <c r="BH182" s="156">
        <f t="shared" si="17"/>
        <v>0</v>
      </c>
      <c r="BI182" s="156">
        <f t="shared" si="18"/>
        <v>0</v>
      </c>
      <c r="BJ182" s="16" t="s">
        <v>88</v>
      </c>
      <c r="BK182" s="156">
        <f t="shared" si="19"/>
        <v>0</v>
      </c>
      <c r="BL182" s="16" t="s">
        <v>323</v>
      </c>
      <c r="BM182" s="155" t="s">
        <v>1841</v>
      </c>
    </row>
    <row r="183" spans="2:65" s="1" customFormat="1" ht="16.5" customHeight="1">
      <c r="B183" s="142"/>
      <c r="C183" s="179" t="s">
        <v>670</v>
      </c>
      <c r="D183" s="179" t="s">
        <v>454</v>
      </c>
      <c r="E183" s="180" t="s">
        <v>18432</v>
      </c>
      <c r="F183" s="181" t="s">
        <v>18433</v>
      </c>
      <c r="G183" s="182" t="s">
        <v>467</v>
      </c>
      <c r="H183" s="183">
        <v>1</v>
      </c>
      <c r="I183" s="184"/>
      <c r="J183" s="185">
        <f t="shared" si="10"/>
        <v>0</v>
      </c>
      <c r="K183" s="186"/>
      <c r="L183" s="187"/>
      <c r="M183" s="188" t="s">
        <v>1</v>
      </c>
      <c r="N183" s="189" t="s">
        <v>42</v>
      </c>
      <c r="P183" s="153">
        <f t="shared" si="11"/>
        <v>0</v>
      </c>
      <c r="Q183" s="153">
        <v>0</v>
      </c>
      <c r="R183" s="153">
        <f t="shared" si="12"/>
        <v>0</v>
      </c>
      <c r="S183" s="153">
        <v>0</v>
      </c>
      <c r="T183" s="154">
        <f t="shared" si="13"/>
        <v>0</v>
      </c>
      <c r="AR183" s="155" t="s">
        <v>356</v>
      </c>
      <c r="AT183" s="155" t="s">
        <v>454</v>
      </c>
      <c r="AU183" s="155" t="s">
        <v>88</v>
      </c>
      <c r="AY183" s="16" t="s">
        <v>317</v>
      </c>
      <c r="BE183" s="156">
        <f t="shared" si="14"/>
        <v>0</v>
      </c>
      <c r="BF183" s="156">
        <f t="shared" si="15"/>
        <v>0</v>
      </c>
      <c r="BG183" s="156">
        <f t="shared" si="16"/>
        <v>0</v>
      </c>
      <c r="BH183" s="156">
        <f t="shared" si="17"/>
        <v>0</v>
      </c>
      <c r="BI183" s="156">
        <f t="shared" si="18"/>
        <v>0</v>
      </c>
      <c r="BJ183" s="16" t="s">
        <v>88</v>
      </c>
      <c r="BK183" s="156">
        <f t="shared" si="19"/>
        <v>0</v>
      </c>
      <c r="BL183" s="16" t="s">
        <v>323</v>
      </c>
      <c r="BM183" s="155" t="s">
        <v>1849</v>
      </c>
    </row>
    <row r="184" spans="2:65" s="1" customFormat="1" ht="21.75" customHeight="1">
      <c r="B184" s="142"/>
      <c r="C184" s="179" t="s">
        <v>834</v>
      </c>
      <c r="D184" s="179" t="s">
        <v>454</v>
      </c>
      <c r="E184" s="180" t="s">
        <v>18434</v>
      </c>
      <c r="F184" s="181" t="s">
        <v>18435</v>
      </c>
      <c r="G184" s="182" t="s">
        <v>467</v>
      </c>
      <c r="H184" s="183">
        <v>5</v>
      </c>
      <c r="I184" s="184"/>
      <c r="J184" s="185">
        <f t="shared" si="10"/>
        <v>0</v>
      </c>
      <c r="K184" s="186"/>
      <c r="L184" s="187"/>
      <c r="M184" s="188" t="s">
        <v>1</v>
      </c>
      <c r="N184" s="189" t="s">
        <v>42</v>
      </c>
      <c r="P184" s="153">
        <f t="shared" si="11"/>
        <v>0</v>
      </c>
      <c r="Q184" s="153">
        <v>0</v>
      </c>
      <c r="R184" s="153">
        <f t="shared" si="12"/>
        <v>0</v>
      </c>
      <c r="S184" s="153">
        <v>0</v>
      </c>
      <c r="T184" s="154">
        <f t="shared" si="13"/>
        <v>0</v>
      </c>
      <c r="AR184" s="155" t="s">
        <v>356</v>
      </c>
      <c r="AT184" s="155" t="s">
        <v>454</v>
      </c>
      <c r="AU184" s="155" t="s">
        <v>88</v>
      </c>
      <c r="AY184" s="16" t="s">
        <v>317</v>
      </c>
      <c r="BE184" s="156">
        <f t="shared" si="14"/>
        <v>0</v>
      </c>
      <c r="BF184" s="156">
        <f t="shared" si="15"/>
        <v>0</v>
      </c>
      <c r="BG184" s="156">
        <f t="shared" si="16"/>
        <v>0</v>
      </c>
      <c r="BH184" s="156">
        <f t="shared" si="17"/>
        <v>0</v>
      </c>
      <c r="BI184" s="156">
        <f t="shared" si="18"/>
        <v>0</v>
      </c>
      <c r="BJ184" s="16" t="s">
        <v>88</v>
      </c>
      <c r="BK184" s="156">
        <f t="shared" si="19"/>
        <v>0</v>
      </c>
      <c r="BL184" s="16" t="s">
        <v>323</v>
      </c>
      <c r="BM184" s="155" t="s">
        <v>1859</v>
      </c>
    </row>
    <row r="185" spans="2:65" s="1" customFormat="1" ht="16.5" customHeight="1">
      <c r="B185" s="142"/>
      <c r="C185" s="179" t="s">
        <v>673</v>
      </c>
      <c r="D185" s="179" t="s">
        <v>454</v>
      </c>
      <c r="E185" s="180" t="s">
        <v>18436</v>
      </c>
      <c r="F185" s="181" t="s">
        <v>18437</v>
      </c>
      <c r="G185" s="182" t="s">
        <v>467</v>
      </c>
      <c r="H185" s="183">
        <v>1</v>
      </c>
      <c r="I185" s="184"/>
      <c r="J185" s="185">
        <f t="shared" si="10"/>
        <v>0</v>
      </c>
      <c r="K185" s="186"/>
      <c r="L185" s="187"/>
      <c r="M185" s="188" t="s">
        <v>1</v>
      </c>
      <c r="N185" s="189" t="s">
        <v>42</v>
      </c>
      <c r="P185" s="153">
        <f t="shared" si="11"/>
        <v>0</v>
      </c>
      <c r="Q185" s="153">
        <v>0</v>
      </c>
      <c r="R185" s="153">
        <f t="shared" si="12"/>
        <v>0</v>
      </c>
      <c r="S185" s="153">
        <v>0</v>
      </c>
      <c r="T185" s="154">
        <f t="shared" si="13"/>
        <v>0</v>
      </c>
      <c r="AR185" s="155" t="s">
        <v>356</v>
      </c>
      <c r="AT185" s="155" t="s">
        <v>454</v>
      </c>
      <c r="AU185" s="155" t="s">
        <v>88</v>
      </c>
      <c r="AY185" s="16" t="s">
        <v>317</v>
      </c>
      <c r="BE185" s="156">
        <f t="shared" si="14"/>
        <v>0</v>
      </c>
      <c r="BF185" s="156">
        <f t="shared" si="15"/>
        <v>0</v>
      </c>
      <c r="BG185" s="156">
        <f t="shared" si="16"/>
        <v>0</v>
      </c>
      <c r="BH185" s="156">
        <f t="shared" si="17"/>
        <v>0</v>
      </c>
      <c r="BI185" s="156">
        <f t="shared" si="18"/>
        <v>0</v>
      </c>
      <c r="BJ185" s="16" t="s">
        <v>88</v>
      </c>
      <c r="BK185" s="156">
        <f t="shared" si="19"/>
        <v>0</v>
      </c>
      <c r="BL185" s="16" t="s">
        <v>323</v>
      </c>
      <c r="BM185" s="155" t="s">
        <v>1872</v>
      </c>
    </row>
    <row r="186" spans="2:65" s="1" customFormat="1" ht="33" customHeight="1">
      <c r="B186" s="142"/>
      <c r="C186" s="179" t="s">
        <v>1417</v>
      </c>
      <c r="D186" s="179" t="s">
        <v>454</v>
      </c>
      <c r="E186" s="180" t="s">
        <v>8031</v>
      </c>
      <c r="F186" s="181" t="s">
        <v>18438</v>
      </c>
      <c r="G186" s="182" t="s">
        <v>467</v>
      </c>
      <c r="H186" s="183">
        <v>1</v>
      </c>
      <c r="I186" s="184"/>
      <c r="J186" s="185">
        <f t="shared" si="10"/>
        <v>0</v>
      </c>
      <c r="K186" s="186"/>
      <c r="L186" s="187"/>
      <c r="M186" s="188" t="s">
        <v>1</v>
      </c>
      <c r="N186" s="189" t="s">
        <v>42</v>
      </c>
      <c r="P186" s="153">
        <f t="shared" si="11"/>
        <v>0</v>
      </c>
      <c r="Q186" s="153">
        <v>0</v>
      </c>
      <c r="R186" s="153">
        <f t="shared" si="12"/>
        <v>0</v>
      </c>
      <c r="S186" s="153">
        <v>0</v>
      </c>
      <c r="T186" s="154">
        <f t="shared" si="13"/>
        <v>0</v>
      </c>
      <c r="AR186" s="155" t="s">
        <v>356</v>
      </c>
      <c r="AT186" s="155" t="s">
        <v>454</v>
      </c>
      <c r="AU186" s="155" t="s">
        <v>88</v>
      </c>
      <c r="AY186" s="16" t="s">
        <v>317</v>
      </c>
      <c r="BE186" s="156">
        <f t="shared" si="14"/>
        <v>0</v>
      </c>
      <c r="BF186" s="156">
        <f t="shared" si="15"/>
        <v>0</v>
      </c>
      <c r="BG186" s="156">
        <f t="shared" si="16"/>
        <v>0</v>
      </c>
      <c r="BH186" s="156">
        <f t="shared" si="17"/>
        <v>0</v>
      </c>
      <c r="BI186" s="156">
        <f t="shared" si="18"/>
        <v>0</v>
      </c>
      <c r="BJ186" s="16" t="s">
        <v>88</v>
      </c>
      <c r="BK186" s="156">
        <f t="shared" si="19"/>
        <v>0</v>
      </c>
      <c r="BL186" s="16" t="s">
        <v>323</v>
      </c>
      <c r="BM186" s="155" t="s">
        <v>1882</v>
      </c>
    </row>
    <row r="187" spans="2:65" s="1" customFormat="1" ht="24.15" customHeight="1">
      <c r="B187" s="142"/>
      <c r="C187" s="143" t="s">
        <v>675</v>
      </c>
      <c r="D187" s="143" t="s">
        <v>319</v>
      </c>
      <c r="E187" s="144" t="s">
        <v>8031</v>
      </c>
      <c r="F187" s="145" t="s">
        <v>18439</v>
      </c>
      <c r="G187" s="146" t="s">
        <v>467</v>
      </c>
      <c r="H187" s="147">
        <v>1</v>
      </c>
      <c r="I187" s="148"/>
      <c r="J187" s="149">
        <f t="shared" si="10"/>
        <v>0</v>
      </c>
      <c r="K187" s="150"/>
      <c r="L187" s="31"/>
      <c r="M187" s="151" t="s">
        <v>1</v>
      </c>
      <c r="N187" s="152" t="s">
        <v>42</v>
      </c>
      <c r="P187" s="153">
        <f t="shared" si="11"/>
        <v>0</v>
      </c>
      <c r="Q187" s="153">
        <v>0</v>
      </c>
      <c r="R187" s="153">
        <f t="shared" si="12"/>
        <v>0</v>
      </c>
      <c r="S187" s="153">
        <v>0</v>
      </c>
      <c r="T187" s="154">
        <f t="shared" si="13"/>
        <v>0</v>
      </c>
      <c r="AR187" s="155" t="s">
        <v>323</v>
      </c>
      <c r="AT187" s="155" t="s">
        <v>319</v>
      </c>
      <c r="AU187" s="155" t="s">
        <v>88</v>
      </c>
      <c r="AY187" s="16" t="s">
        <v>317</v>
      </c>
      <c r="BE187" s="156">
        <f t="shared" si="14"/>
        <v>0</v>
      </c>
      <c r="BF187" s="156">
        <f t="shared" si="15"/>
        <v>0</v>
      </c>
      <c r="BG187" s="156">
        <f t="shared" si="16"/>
        <v>0</v>
      </c>
      <c r="BH187" s="156">
        <f t="shared" si="17"/>
        <v>0</v>
      </c>
      <c r="BI187" s="156">
        <f t="shared" si="18"/>
        <v>0</v>
      </c>
      <c r="BJ187" s="16" t="s">
        <v>88</v>
      </c>
      <c r="BK187" s="156">
        <f t="shared" si="19"/>
        <v>0</v>
      </c>
      <c r="BL187" s="16" t="s">
        <v>323</v>
      </c>
      <c r="BM187" s="155" t="s">
        <v>1910</v>
      </c>
    </row>
    <row r="188" spans="2:65" s="1" customFormat="1" ht="37.75" customHeight="1">
      <c r="B188" s="142"/>
      <c r="C188" s="179" t="s">
        <v>1456</v>
      </c>
      <c r="D188" s="179" t="s">
        <v>454</v>
      </c>
      <c r="E188" s="180" t="s">
        <v>18440</v>
      </c>
      <c r="F188" s="181" t="s">
        <v>18441</v>
      </c>
      <c r="G188" s="182" t="s">
        <v>7852</v>
      </c>
      <c r="H188" s="183">
        <v>1</v>
      </c>
      <c r="I188" s="184"/>
      <c r="J188" s="185">
        <f t="shared" si="10"/>
        <v>0</v>
      </c>
      <c r="K188" s="186"/>
      <c r="L188" s="187"/>
      <c r="M188" s="188" t="s">
        <v>1</v>
      </c>
      <c r="N188" s="189" t="s">
        <v>42</v>
      </c>
      <c r="P188" s="153">
        <f t="shared" si="11"/>
        <v>0</v>
      </c>
      <c r="Q188" s="153">
        <v>0</v>
      </c>
      <c r="R188" s="153">
        <f t="shared" si="12"/>
        <v>0</v>
      </c>
      <c r="S188" s="153">
        <v>0</v>
      </c>
      <c r="T188" s="154">
        <f t="shared" si="13"/>
        <v>0</v>
      </c>
      <c r="AR188" s="155" t="s">
        <v>356</v>
      </c>
      <c r="AT188" s="155" t="s">
        <v>454</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323</v>
      </c>
      <c r="BM188" s="155" t="s">
        <v>1922</v>
      </c>
    </row>
    <row r="189" spans="2:65" s="1" customFormat="1" ht="16.5" customHeight="1">
      <c r="B189" s="142"/>
      <c r="C189" s="179" t="s">
        <v>678</v>
      </c>
      <c r="D189" s="179" t="s">
        <v>454</v>
      </c>
      <c r="E189" s="180" t="s">
        <v>18442</v>
      </c>
      <c r="F189" s="181" t="s">
        <v>18443</v>
      </c>
      <c r="G189" s="182" t="s">
        <v>467</v>
      </c>
      <c r="H189" s="183">
        <v>5</v>
      </c>
      <c r="I189" s="184"/>
      <c r="J189" s="185">
        <f t="shared" si="10"/>
        <v>0</v>
      </c>
      <c r="K189" s="186"/>
      <c r="L189" s="187"/>
      <c r="M189" s="188" t="s">
        <v>1</v>
      </c>
      <c r="N189" s="189" t="s">
        <v>42</v>
      </c>
      <c r="P189" s="153">
        <f t="shared" si="11"/>
        <v>0</v>
      </c>
      <c r="Q189" s="153">
        <v>0</v>
      </c>
      <c r="R189" s="153">
        <f t="shared" si="12"/>
        <v>0</v>
      </c>
      <c r="S189" s="153">
        <v>0</v>
      </c>
      <c r="T189" s="154">
        <f t="shared" si="13"/>
        <v>0</v>
      </c>
      <c r="AR189" s="155" t="s">
        <v>356</v>
      </c>
      <c r="AT189" s="155" t="s">
        <v>454</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323</v>
      </c>
      <c r="BM189" s="155" t="s">
        <v>1961</v>
      </c>
    </row>
    <row r="190" spans="2:65" s="1" customFormat="1" ht="16.5" customHeight="1">
      <c r="B190" s="142"/>
      <c r="C190" s="143" t="s">
        <v>774</v>
      </c>
      <c r="D190" s="143" t="s">
        <v>319</v>
      </c>
      <c r="E190" s="144" t="s">
        <v>18444</v>
      </c>
      <c r="F190" s="145" t="s">
        <v>18445</v>
      </c>
      <c r="G190" s="146" t="s">
        <v>611</v>
      </c>
      <c r="H190" s="147">
        <v>7</v>
      </c>
      <c r="I190" s="148"/>
      <c r="J190" s="149">
        <f t="shared" si="10"/>
        <v>0</v>
      </c>
      <c r="K190" s="150"/>
      <c r="L190" s="31"/>
      <c r="M190" s="151" t="s">
        <v>1</v>
      </c>
      <c r="N190" s="152" t="s">
        <v>42</v>
      </c>
      <c r="P190" s="153">
        <f t="shared" si="11"/>
        <v>0</v>
      </c>
      <c r="Q190" s="153">
        <v>0</v>
      </c>
      <c r="R190" s="153">
        <f t="shared" si="12"/>
        <v>0</v>
      </c>
      <c r="S190" s="153">
        <v>0</v>
      </c>
      <c r="T190" s="154">
        <f t="shared" si="13"/>
        <v>0</v>
      </c>
      <c r="AR190" s="155" t="s">
        <v>323</v>
      </c>
      <c r="AT190" s="155" t="s">
        <v>319</v>
      </c>
      <c r="AU190" s="155" t="s">
        <v>88</v>
      </c>
      <c r="AY190" s="16" t="s">
        <v>317</v>
      </c>
      <c r="BE190" s="156">
        <f t="shared" si="14"/>
        <v>0</v>
      </c>
      <c r="BF190" s="156">
        <f t="shared" si="15"/>
        <v>0</v>
      </c>
      <c r="BG190" s="156">
        <f t="shared" si="16"/>
        <v>0</v>
      </c>
      <c r="BH190" s="156">
        <f t="shared" si="17"/>
        <v>0</v>
      </c>
      <c r="BI190" s="156">
        <f t="shared" si="18"/>
        <v>0</v>
      </c>
      <c r="BJ190" s="16" t="s">
        <v>88</v>
      </c>
      <c r="BK190" s="156">
        <f t="shared" si="19"/>
        <v>0</v>
      </c>
      <c r="BL190" s="16" t="s">
        <v>323</v>
      </c>
      <c r="BM190" s="155" t="s">
        <v>2028</v>
      </c>
    </row>
    <row r="191" spans="2:65" s="1" customFormat="1" ht="16.5" customHeight="1">
      <c r="B191" s="142"/>
      <c r="C191" s="179" t="s">
        <v>681</v>
      </c>
      <c r="D191" s="179" t="s">
        <v>454</v>
      </c>
      <c r="E191" s="180" t="s">
        <v>18446</v>
      </c>
      <c r="F191" s="181" t="s">
        <v>18447</v>
      </c>
      <c r="G191" s="182" t="s">
        <v>467</v>
      </c>
      <c r="H191" s="183">
        <v>1</v>
      </c>
      <c r="I191" s="184"/>
      <c r="J191" s="185">
        <f t="shared" si="10"/>
        <v>0</v>
      </c>
      <c r="K191" s="186"/>
      <c r="L191" s="187"/>
      <c r="M191" s="188" t="s">
        <v>1</v>
      </c>
      <c r="N191" s="189" t="s">
        <v>42</v>
      </c>
      <c r="P191" s="153">
        <f t="shared" si="11"/>
        <v>0</v>
      </c>
      <c r="Q191" s="153">
        <v>0</v>
      </c>
      <c r="R191" s="153">
        <f t="shared" si="12"/>
        <v>0</v>
      </c>
      <c r="S191" s="153">
        <v>0</v>
      </c>
      <c r="T191" s="154">
        <f t="shared" si="13"/>
        <v>0</v>
      </c>
      <c r="AR191" s="155" t="s">
        <v>356</v>
      </c>
      <c r="AT191" s="155" t="s">
        <v>454</v>
      </c>
      <c r="AU191" s="155" t="s">
        <v>88</v>
      </c>
      <c r="AY191" s="16" t="s">
        <v>317</v>
      </c>
      <c r="BE191" s="156">
        <f t="shared" si="14"/>
        <v>0</v>
      </c>
      <c r="BF191" s="156">
        <f t="shared" si="15"/>
        <v>0</v>
      </c>
      <c r="BG191" s="156">
        <f t="shared" si="16"/>
        <v>0</v>
      </c>
      <c r="BH191" s="156">
        <f t="shared" si="17"/>
        <v>0</v>
      </c>
      <c r="BI191" s="156">
        <f t="shared" si="18"/>
        <v>0</v>
      </c>
      <c r="BJ191" s="16" t="s">
        <v>88</v>
      </c>
      <c r="BK191" s="156">
        <f t="shared" si="19"/>
        <v>0</v>
      </c>
      <c r="BL191" s="16" t="s">
        <v>323</v>
      </c>
      <c r="BM191" s="155" t="s">
        <v>2039</v>
      </c>
    </row>
    <row r="192" spans="2:65" s="1" customFormat="1" ht="16.5" customHeight="1">
      <c r="B192" s="142"/>
      <c r="C192" s="179" t="s">
        <v>778</v>
      </c>
      <c r="D192" s="179" t="s">
        <v>454</v>
      </c>
      <c r="E192" s="180" t="s">
        <v>18448</v>
      </c>
      <c r="F192" s="181" t="s">
        <v>18449</v>
      </c>
      <c r="G192" s="182" t="s">
        <v>467</v>
      </c>
      <c r="H192" s="183">
        <v>6</v>
      </c>
      <c r="I192" s="184"/>
      <c r="J192" s="185">
        <f t="shared" si="10"/>
        <v>0</v>
      </c>
      <c r="K192" s="186"/>
      <c r="L192" s="187"/>
      <c r="M192" s="188" t="s">
        <v>1</v>
      </c>
      <c r="N192" s="189" t="s">
        <v>42</v>
      </c>
      <c r="P192" s="153">
        <f t="shared" si="11"/>
        <v>0</v>
      </c>
      <c r="Q192" s="153">
        <v>0</v>
      </c>
      <c r="R192" s="153">
        <f t="shared" si="12"/>
        <v>0</v>
      </c>
      <c r="S192" s="153">
        <v>0</v>
      </c>
      <c r="T192" s="154">
        <f t="shared" si="13"/>
        <v>0</v>
      </c>
      <c r="AR192" s="155" t="s">
        <v>356</v>
      </c>
      <c r="AT192" s="155" t="s">
        <v>454</v>
      </c>
      <c r="AU192" s="155" t="s">
        <v>88</v>
      </c>
      <c r="AY192" s="16" t="s">
        <v>317</v>
      </c>
      <c r="BE192" s="156">
        <f t="shared" si="14"/>
        <v>0</v>
      </c>
      <c r="BF192" s="156">
        <f t="shared" si="15"/>
        <v>0</v>
      </c>
      <c r="BG192" s="156">
        <f t="shared" si="16"/>
        <v>0</v>
      </c>
      <c r="BH192" s="156">
        <f t="shared" si="17"/>
        <v>0</v>
      </c>
      <c r="BI192" s="156">
        <f t="shared" si="18"/>
        <v>0</v>
      </c>
      <c r="BJ192" s="16" t="s">
        <v>88</v>
      </c>
      <c r="BK192" s="156">
        <f t="shared" si="19"/>
        <v>0</v>
      </c>
      <c r="BL192" s="16" t="s">
        <v>323</v>
      </c>
      <c r="BM192" s="155" t="s">
        <v>2047</v>
      </c>
    </row>
    <row r="193" spans="2:65" s="1" customFormat="1" ht="16.5" customHeight="1">
      <c r="B193" s="142"/>
      <c r="C193" s="179" t="s">
        <v>684</v>
      </c>
      <c r="D193" s="179" t="s">
        <v>454</v>
      </c>
      <c r="E193" s="180" t="s">
        <v>18450</v>
      </c>
      <c r="F193" s="181" t="s">
        <v>18451</v>
      </c>
      <c r="G193" s="182" t="s">
        <v>467</v>
      </c>
      <c r="H193" s="183">
        <v>1</v>
      </c>
      <c r="I193" s="184"/>
      <c r="J193" s="185">
        <f t="shared" si="10"/>
        <v>0</v>
      </c>
      <c r="K193" s="186"/>
      <c r="L193" s="187"/>
      <c r="M193" s="188" t="s">
        <v>1</v>
      </c>
      <c r="N193" s="189" t="s">
        <v>42</v>
      </c>
      <c r="P193" s="153">
        <f t="shared" si="11"/>
        <v>0</v>
      </c>
      <c r="Q193" s="153">
        <v>0</v>
      </c>
      <c r="R193" s="153">
        <f t="shared" si="12"/>
        <v>0</v>
      </c>
      <c r="S193" s="153">
        <v>0</v>
      </c>
      <c r="T193" s="154">
        <f t="shared" si="13"/>
        <v>0</v>
      </c>
      <c r="AR193" s="155" t="s">
        <v>356</v>
      </c>
      <c r="AT193" s="155" t="s">
        <v>454</v>
      </c>
      <c r="AU193" s="155" t="s">
        <v>88</v>
      </c>
      <c r="AY193" s="16" t="s">
        <v>317</v>
      </c>
      <c r="BE193" s="156">
        <f t="shared" si="14"/>
        <v>0</v>
      </c>
      <c r="BF193" s="156">
        <f t="shared" si="15"/>
        <v>0</v>
      </c>
      <c r="BG193" s="156">
        <f t="shared" si="16"/>
        <v>0</v>
      </c>
      <c r="BH193" s="156">
        <f t="shared" si="17"/>
        <v>0</v>
      </c>
      <c r="BI193" s="156">
        <f t="shared" si="18"/>
        <v>0</v>
      </c>
      <c r="BJ193" s="16" t="s">
        <v>88</v>
      </c>
      <c r="BK193" s="156">
        <f t="shared" si="19"/>
        <v>0</v>
      </c>
      <c r="BL193" s="16" t="s">
        <v>323</v>
      </c>
      <c r="BM193" s="155" t="s">
        <v>2055</v>
      </c>
    </row>
    <row r="194" spans="2:65" s="1" customFormat="1" ht="16.5" customHeight="1">
      <c r="B194" s="142"/>
      <c r="C194" s="179" t="s">
        <v>786</v>
      </c>
      <c r="D194" s="179" t="s">
        <v>454</v>
      </c>
      <c r="E194" s="180" t="s">
        <v>18452</v>
      </c>
      <c r="F194" s="181" t="s">
        <v>18453</v>
      </c>
      <c r="G194" s="182" t="s">
        <v>467</v>
      </c>
      <c r="H194" s="183">
        <v>1</v>
      </c>
      <c r="I194" s="184"/>
      <c r="J194" s="185">
        <f t="shared" si="10"/>
        <v>0</v>
      </c>
      <c r="K194" s="186"/>
      <c r="L194" s="187"/>
      <c r="M194" s="188" t="s">
        <v>1</v>
      </c>
      <c r="N194" s="189" t="s">
        <v>42</v>
      </c>
      <c r="P194" s="153">
        <f t="shared" si="11"/>
        <v>0</v>
      </c>
      <c r="Q194" s="153">
        <v>0</v>
      </c>
      <c r="R194" s="153">
        <f t="shared" si="12"/>
        <v>0</v>
      </c>
      <c r="S194" s="153">
        <v>0</v>
      </c>
      <c r="T194" s="154">
        <f t="shared" si="13"/>
        <v>0</v>
      </c>
      <c r="AR194" s="155" t="s">
        <v>356</v>
      </c>
      <c r="AT194" s="155" t="s">
        <v>454</v>
      </c>
      <c r="AU194" s="155" t="s">
        <v>88</v>
      </c>
      <c r="AY194" s="16" t="s">
        <v>317</v>
      </c>
      <c r="BE194" s="156">
        <f t="shared" si="14"/>
        <v>0</v>
      </c>
      <c r="BF194" s="156">
        <f t="shared" si="15"/>
        <v>0</v>
      </c>
      <c r="BG194" s="156">
        <f t="shared" si="16"/>
        <v>0</v>
      </c>
      <c r="BH194" s="156">
        <f t="shared" si="17"/>
        <v>0</v>
      </c>
      <c r="BI194" s="156">
        <f t="shared" si="18"/>
        <v>0</v>
      </c>
      <c r="BJ194" s="16" t="s">
        <v>88</v>
      </c>
      <c r="BK194" s="156">
        <f t="shared" si="19"/>
        <v>0</v>
      </c>
      <c r="BL194" s="16" t="s">
        <v>323</v>
      </c>
      <c r="BM194" s="155" t="s">
        <v>2063</v>
      </c>
    </row>
    <row r="195" spans="2:65" s="1" customFormat="1" ht="16.5" customHeight="1">
      <c r="B195" s="142"/>
      <c r="C195" s="143" t="s">
        <v>687</v>
      </c>
      <c r="D195" s="143" t="s">
        <v>319</v>
      </c>
      <c r="E195" s="144" t="s">
        <v>18454</v>
      </c>
      <c r="F195" s="145" t="s">
        <v>18455</v>
      </c>
      <c r="G195" s="146" t="s">
        <v>484</v>
      </c>
      <c r="H195" s="147">
        <v>20</v>
      </c>
      <c r="I195" s="148"/>
      <c r="J195" s="149">
        <f t="shared" si="10"/>
        <v>0</v>
      </c>
      <c r="K195" s="150"/>
      <c r="L195" s="31"/>
      <c r="M195" s="151" t="s">
        <v>1</v>
      </c>
      <c r="N195" s="152" t="s">
        <v>42</v>
      </c>
      <c r="P195" s="153">
        <f t="shared" si="11"/>
        <v>0</v>
      </c>
      <c r="Q195" s="153">
        <v>0</v>
      </c>
      <c r="R195" s="153">
        <f t="shared" si="12"/>
        <v>0</v>
      </c>
      <c r="S195" s="153">
        <v>0</v>
      </c>
      <c r="T195" s="154">
        <f t="shared" si="13"/>
        <v>0</v>
      </c>
      <c r="AR195" s="155" t="s">
        <v>323</v>
      </c>
      <c r="AT195" s="155" t="s">
        <v>319</v>
      </c>
      <c r="AU195" s="155" t="s">
        <v>88</v>
      </c>
      <c r="AY195" s="16" t="s">
        <v>317</v>
      </c>
      <c r="BE195" s="156">
        <f t="shared" si="14"/>
        <v>0</v>
      </c>
      <c r="BF195" s="156">
        <f t="shared" si="15"/>
        <v>0</v>
      </c>
      <c r="BG195" s="156">
        <f t="shared" si="16"/>
        <v>0</v>
      </c>
      <c r="BH195" s="156">
        <f t="shared" si="17"/>
        <v>0</v>
      </c>
      <c r="BI195" s="156">
        <f t="shared" si="18"/>
        <v>0</v>
      </c>
      <c r="BJ195" s="16" t="s">
        <v>88</v>
      </c>
      <c r="BK195" s="156">
        <f t="shared" si="19"/>
        <v>0</v>
      </c>
      <c r="BL195" s="16" t="s">
        <v>323</v>
      </c>
      <c r="BM195" s="155" t="s">
        <v>2072</v>
      </c>
    </row>
    <row r="196" spans="2:65" s="1" customFormat="1" ht="16.5" customHeight="1">
      <c r="B196" s="142"/>
      <c r="C196" s="179" t="s">
        <v>789</v>
      </c>
      <c r="D196" s="179" t="s">
        <v>454</v>
      </c>
      <c r="E196" s="180" t="s">
        <v>18456</v>
      </c>
      <c r="F196" s="181" t="s">
        <v>18457</v>
      </c>
      <c r="G196" s="182" t="s">
        <v>7852</v>
      </c>
      <c r="H196" s="183">
        <v>5</v>
      </c>
      <c r="I196" s="184"/>
      <c r="J196" s="185">
        <f t="shared" si="10"/>
        <v>0</v>
      </c>
      <c r="K196" s="186"/>
      <c r="L196" s="187"/>
      <c r="M196" s="188" t="s">
        <v>1</v>
      </c>
      <c r="N196" s="189" t="s">
        <v>42</v>
      </c>
      <c r="P196" s="153">
        <f t="shared" si="11"/>
        <v>0</v>
      </c>
      <c r="Q196" s="153">
        <v>0</v>
      </c>
      <c r="R196" s="153">
        <f t="shared" si="12"/>
        <v>0</v>
      </c>
      <c r="S196" s="153">
        <v>0</v>
      </c>
      <c r="T196" s="154">
        <f t="shared" si="13"/>
        <v>0</v>
      </c>
      <c r="AR196" s="155" t="s">
        <v>356</v>
      </c>
      <c r="AT196" s="155" t="s">
        <v>454</v>
      </c>
      <c r="AU196" s="155" t="s">
        <v>88</v>
      </c>
      <c r="AY196" s="16" t="s">
        <v>317</v>
      </c>
      <c r="BE196" s="156">
        <f t="shared" si="14"/>
        <v>0</v>
      </c>
      <c r="BF196" s="156">
        <f t="shared" si="15"/>
        <v>0</v>
      </c>
      <c r="BG196" s="156">
        <f t="shared" si="16"/>
        <v>0</v>
      </c>
      <c r="BH196" s="156">
        <f t="shared" si="17"/>
        <v>0</v>
      </c>
      <c r="BI196" s="156">
        <f t="shared" si="18"/>
        <v>0</v>
      </c>
      <c r="BJ196" s="16" t="s">
        <v>88</v>
      </c>
      <c r="BK196" s="156">
        <f t="shared" si="19"/>
        <v>0</v>
      </c>
      <c r="BL196" s="16" t="s">
        <v>323</v>
      </c>
      <c r="BM196" s="155" t="s">
        <v>2081</v>
      </c>
    </row>
    <row r="197" spans="2:65" s="1" customFormat="1" ht="16.5" customHeight="1">
      <c r="B197" s="142"/>
      <c r="C197" s="143" t="s">
        <v>561</v>
      </c>
      <c r="D197" s="143" t="s">
        <v>319</v>
      </c>
      <c r="E197" s="144" t="s">
        <v>18405</v>
      </c>
      <c r="F197" s="145" t="s">
        <v>18458</v>
      </c>
      <c r="G197" s="146" t="s">
        <v>467</v>
      </c>
      <c r="H197" s="147">
        <v>5</v>
      </c>
      <c r="I197" s="148"/>
      <c r="J197" s="149">
        <f t="shared" si="10"/>
        <v>0</v>
      </c>
      <c r="K197" s="150"/>
      <c r="L197" s="31"/>
      <c r="M197" s="151" t="s">
        <v>1</v>
      </c>
      <c r="N197" s="152" t="s">
        <v>42</v>
      </c>
      <c r="P197" s="153">
        <f t="shared" si="11"/>
        <v>0</v>
      </c>
      <c r="Q197" s="153">
        <v>0</v>
      </c>
      <c r="R197" s="153">
        <f t="shared" si="12"/>
        <v>0</v>
      </c>
      <c r="S197" s="153">
        <v>0</v>
      </c>
      <c r="T197" s="154">
        <f t="shared" si="13"/>
        <v>0</v>
      </c>
      <c r="AR197" s="155" t="s">
        <v>323</v>
      </c>
      <c r="AT197" s="155" t="s">
        <v>319</v>
      </c>
      <c r="AU197" s="155" t="s">
        <v>88</v>
      </c>
      <c r="AY197" s="16" t="s">
        <v>317</v>
      </c>
      <c r="BE197" s="156">
        <f t="shared" si="14"/>
        <v>0</v>
      </c>
      <c r="BF197" s="156">
        <f t="shared" si="15"/>
        <v>0</v>
      </c>
      <c r="BG197" s="156">
        <f t="shared" si="16"/>
        <v>0</v>
      </c>
      <c r="BH197" s="156">
        <f t="shared" si="17"/>
        <v>0</v>
      </c>
      <c r="BI197" s="156">
        <f t="shared" si="18"/>
        <v>0</v>
      </c>
      <c r="BJ197" s="16" t="s">
        <v>88</v>
      </c>
      <c r="BK197" s="156">
        <f t="shared" si="19"/>
        <v>0</v>
      </c>
      <c r="BL197" s="16" t="s">
        <v>323</v>
      </c>
      <c r="BM197" s="155" t="s">
        <v>768</v>
      </c>
    </row>
    <row r="198" spans="2:65" s="1" customFormat="1" ht="16.5" customHeight="1">
      <c r="B198" s="142"/>
      <c r="C198" s="143" t="s">
        <v>1571</v>
      </c>
      <c r="D198" s="143" t="s">
        <v>319</v>
      </c>
      <c r="E198" s="144" t="s">
        <v>18459</v>
      </c>
      <c r="F198" s="145" t="s">
        <v>18460</v>
      </c>
      <c r="G198" s="146" t="s">
        <v>611</v>
      </c>
      <c r="H198" s="147">
        <v>6</v>
      </c>
      <c r="I198" s="148"/>
      <c r="J198" s="149">
        <f t="shared" si="10"/>
        <v>0</v>
      </c>
      <c r="K198" s="150"/>
      <c r="L198" s="31"/>
      <c r="M198" s="151" t="s">
        <v>1</v>
      </c>
      <c r="N198" s="152" t="s">
        <v>42</v>
      </c>
      <c r="P198" s="153">
        <f t="shared" si="11"/>
        <v>0</v>
      </c>
      <c r="Q198" s="153">
        <v>0</v>
      </c>
      <c r="R198" s="153">
        <f t="shared" si="12"/>
        <v>0</v>
      </c>
      <c r="S198" s="153">
        <v>0</v>
      </c>
      <c r="T198" s="154">
        <f t="shared" si="13"/>
        <v>0</v>
      </c>
      <c r="AR198" s="155" t="s">
        <v>323</v>
      </c>
      <c r="AT198" s="155" t="s">
        <v>319</v>
      </c>
      <c r="AU198" s="155" t="s">
        <v>88</v>
      </c>
      <c r="AY198" s="16" t="s">
        <v>317</v>
      </c>
      <c r="BE198" s="156">
        <f t="shared" si="14"/>
        <v>0</v>
      </c>
      <c r="BF198" s="156">
        <f t="shared" si="15"/>
        <v>0</v>
      </c>
      <c r="BG198" s="156">
        <f t="shared" si="16"/>
        <v>0</v>
      </c>
      <c r="BH198" s="156">
        <f t="shared" si="17"/>
        <v>0</v>
      </c>
      <c r="BI198" s="156">
        <f t="shared" si="18"/>
        <v>0</v>
      </c>
      <c r="BJ198" s="16" t="s">
        <v>88</v>
      </c>
      <c r="BK198" s="156">
        <f t="shared" si="19"/>
        <v>0</v>
      </c>
      <c r="BL198" s="16" t="s">
        <v>323</v>
      </c>
      <c r="BM198" s="155" t="s">
        <v>2096</v>
      </c>
    </row>
    <row r="199" spans="2:65" s="1" customFormat="1" ht="21.75" customHeight="1">
      <c r="B199" s="142"/>
      <c r="C199" s="179" t="s">
        <v>692</v>
      </c>
      <c r="D199" s="179" t="s">
        <v>454</v>
      </c>
      <c r="E199" s="180" t="s">
        <v>18461</v>
      </c>
      <c r="F199" s="181" t="s">
        <v>18462</v>
      </c>
      <c r="G199" s="182" t="s">
        <v>611</v>
      </c>
      <c r="H199" s="183">
        <v>6</v>
      </c>
      <c r="I199" s="184"/>
      <c r="J199" s="185">
        <f t="shared" si="10"/>
        <v>0</v>
      </c>
      <c r="K199" s="186"/>
      <c r="L199" s="187"/>
      <c r="M199" s="188" t="s">
        <v>1</v>
      </c>
      <c r="N199" s="189" t="s">
        <v>42</v>
      </c>
      <c r="P199" s="153">
        <f t="shared" si="11"/>
        <v>0</v>
      </c>
      <c r="Q199" s="153">
        <v>0</v>
      </c>
      <c r="R199" s="153">
        <f t="shared" si="12"/>
        <v>0</v>
      </c>
      <c r="S199" s="153">
        <v>0</v>
      </c>
      <c r="T199" s="154">
        <f t="shared" si="13"/>
        <v>0</v>
      </c>
      <c r="AR199" s="155" t="s">
        <v>356</v>
      </c>
      <c r="AT199" s="155" t="s">
        <v>454</v>
      </c>
      <c r="AU199" s="155" t="s">
        <v>88</v>
      </c>
      <c r="AY199" s="16" t="s">
        <v>317</v>
      </c>
      <c r="BE199" s="156">
        <f t="shared" si="14"/>
        <v>0</v>
      </c>
      <c r="BF199" s="156">
        <f t="shared" si="15"/>
        <v>0</v>
      </c>
      <c r="BG199" s="156">
        <f t="shared" si="16"/>
        <v>0</v>
      </c>
      <c r="BH199" s="156">
        <f t="shared" si="17"/>
        <v>0</v>
      </c>
      <c r="BI199" s="156">
        <f t="shared" si="18"/>
        <v>0</v>
      </c>
      <c r="BJ199" s="16" t="s">
        <v>88</v>
      </c>
      <c r="BK199" s="156">
        <f t="shared" si="19"/>
        <v>0</v>
      </c>
      <c r="BL199" s="16" t="s">
        <v>323</v>
      </c>
      <c r="BM199" s="155" t="s">
        <v>2104</v>
      </c>
    </row>
    <row r="200" spans="2:65" s="11" customFormat="1" ht="22.75" customHeight="1">
      <c r="B200" s="130"/>
      <c r="D200" s="131" t="s">
        <v>75</v>
      </c>
      <c r="E200" s="140" t="s">
        <v>361</v>
      </c>
      <c r="F200" s="140" t="s">
        <v>608</v>
      </c>
      <c r="I200" s="133"/>
      <c r="J200" s="141">
        <f>BK200</f>
        <v>0</v>
      </c>
      <c r="L200" s="130"/>
      <c r="M200" s="135"/>
      <c r="P200" s="136">
        <f>SUM(P201:P202)</f>
        <v>0</v>
      </c>
      <c r="R200" s="136">
        <f>SUM(R201:R202)</f>
        <v>0</v>
      </c>
      <c r="T200" s="137">
        <f>SUM(T201:T202)</f>
        <v>0</v>
      </c>
      <c r="AR200" s="131" t="s">
        <v>83</v>
      </c>
      <c r="AT200" s="138" t="s">
        <v>75</v>
      </c>
      <c r="AU200" s="138" t="s">
        <v>83</v>
      </c>
      <c r="AY200" s="131" t="s">
        <v>317</v>
      </c>
      <c r="BK200" s="139">
        <f>SUM(BK201:BK202)</f>
        <v>0</v>
      </c>
    </row>
    <row r="201" spans="2:65" s="1" customFormat="1" ht="21.75" customHeight="1">
      <c r="B201" s="142"/>
      <c r="C201" s="143" t="s">
        <v>1584</v>
      </c>
      <c r="D201" s="143" t="s">
        <v>319</v>
      </c>
      <c r="E201" s="144" t="s">
        <v>18463</v>
      </c>
      <c r="F201" s="145" t="s">
        <v>18464</v>
      </c>
      <c r="G201" s="146" t="s">
        <v>484</v>
      </c>
      <c r="H201" s="147">
        <v>2</v>
      </c>
      <c r="I201" s="148"/>
      <c r="J201" s="149">
        <f>ROUND(I201*H201,2)</f>
        <v>0</v>
      </c>
      <c r="K201" s="150"/>
      <c r="L201" s="31"/>
      <c r="M201" s="151" t="s">
        <v>1</v>
      </c>
      <c r="N201" s="152" t="s">
        <v>42</v>
      </c>
      <c r="P201" s="153">
        <f>O201*H201</f>
        <v>0</v>
      </c>
      <c r="Q201" s="153">
        <v>0</v>
      </c>
      <c r="R201" s="153">
        <f>Q201*H201</f>
        <v>0</v>
      </c>
      <c r="S201" s="153">
        <v>0</v>
      </c>
      <c r="T201" s="154">
        <f>S201*H201</f>
        <v>0</v>
      </c>
      <c r="AR201" s="155" t="s">
        <v>323</v>
      </c>
      <c r="AT201" s="155" t="s">
        <v>319</v>
      </c>
      <c r="AU201" s="155" t="s">
        <v>88</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323</v>
      </c>
      <c r="BM201" s="155" t="s">
        <v>2112</v>
      </c>
    </row>
    <row r="202" spans="2:65" s="1" customFormat="1" ht="16.5" customHeight="1">
      <c r="B202" s="142"/>
      <c r="C202" s="179" t="s">
        <v>696</v>
      </c>
      <c r="D202" s="179" t="s">
        <v>454</v>
      </c>
      <c r="E202" s="180" t="s">
        <v>18465</v>
      </c>
      <c r="F202" s="181" t="s">
        <v>18466</v>
      </c>
      <c r="G202" s="182" t="s">
        <v>484</v>
      </c>
      <c r="H202" s="183">
        <v>2</v>
      </c>
      <c r="I202" s="184"/>
      <c r="J202" s="185">
        <f>ROUND(I202*H202,2)</f>
        <v>0</v>
      </c>
      <c r="K202" s="186"/>
      <c r="L202" s="187"/>
      <c r="M202" s="188" t="s">
        <v>1</v>
      </c>
      <c r="N202" s="189" t="s">
        <v>42</v>
      </c>
      <c r="P202" s="153">
        <f>O202*H202</f>
        <v>0</v>
      </c>
      <c r="Q202" s="153">
        <v>0</v>
      </c>
      <c r="R202" s="153">
        <f>Q202*H202</f>
        <v>0</v>
      </c>
      <c r="S202" s="153">
        <v>0</v>
      </c>
      <c r="T202" s="154">
        <f>S202*H202</f>
        <v>0</v>
      </c>
      <c r="AR202" s="155" t="s">
        <v>356</v>
      </c>
      <c r="AT202" s="155" t="s">
        <v>454</v>
      </c>
      <c r="AU202" s="155" t="s">
        <v>88</v>
      </c>
      <c r="AY202" s="16" t="s">
        <v>317</v>
      </c>
      <c r="BE202" s="156">
        <f>IF(N202="základná",J202,0)</f>
        <v>0</v>
      </c>
      <c r="BF202" s="156">
        <f>IF(N202="znížená",J202,0)</f>
        <v>0</v>
      </c>
      <c r="BG202" s="156">
        <f>IF(N202="zákl. prenesená",J202,0)</f>
        <v>0</v>
      </c>
      <c r="BH202" s="156">
        <f>IF(N202="zníž. prenesená",J202,0)</f>
        <v>0</v>
      </c>
      <c r="BI202" s="156">
        <f>IF(N202="nulová",J202,0)</f>
        <v>0</v>
      </c>
      <c r="BJ202" s="16" t="s">
        <v>88</v>
      </c>
      <c r="BK202" s="156">
        <f>ROUND(I202*H202,2)</f>
        <v>0</v>
      </c>
      <c r="BL202" s="16" t="s">
        <v>323</v>
      </c>
      <c r="BM202" s="155" t="s">
        <v>2127</v>
      </c>
    </row>
    <row r="203" spans="2:65" s="11" customFormat="1" ht="25.9" customHeight="1">
      <c r="B203" s="130"/>
      <c r="D203" s="131" t="s">
        <v>75</v>
      </c>
      <c r="E203" s="132" t="s">
        <v>612</v>
      </c>
      <c r="F203" s="132" t="s">
        <v>7783</v>
      </c>
      <c r="I203" s="133"/>
      <c r="J203" s="134">
        <f>BK203</f>
        <v>0</v>
      </c>
      <c r="L203" s="130"/>
      <c r="M203" s="135"/>
      <c r="P203" s="136">
        <f>P204</f>
        <v>0</v>
      </c>
      <c r="R203" s="136">
        <f>R204</f>
        <v>0</v>
      </c>
      <c r="T203" s="137">
        <f>T204</f>
        <v>0</v>
      </c>
      <c r="AR203" s="131" t="s">
        <v>83</v>
      </c>
      <c r="AT203" s="138" t="s">
        <v>75</v>
      </c>
      <c r="AU203" s="138" t="s">
        <v>76</v>
      </c>
      <c r="AY203" s="131" t="s">
        <v>317</v>
      </c>
      <c r="BK203" s="139">
        <f>BK204</f>
        <v>0</v>
      </c>
    </row>
    <row r="204" spans="2:65" s="11" customFormat="1" ht="22.75" customHeight="1">
      <c r="B204" s="130"/>
      <c r="D204" s="131" t="s">
        <v>75</v>
      </c>
      <c r="E204" s="140" t="s">
        <v>2791</v>
      </c>
      <c r="F204" s="140" t="s">
        <v>7922</v>
      </c>
      <c r="I204" s="133"/>
      <c r="J204" s="141">
        <f>BK204</f>
        <v>0</v>
      </c>
      <c r="L204" s="130"/>
      <c r="M204" s="135"/>
      <c r="P204" s="136">
        <f>SUM(P205:P211)</f>
        <v>0</v>
      </c>
      <c r="R204" s="136">
        <f>SUM(R205:R211)</f>
        <v>0</v>
      </c>
      <c r="T204" s="137">
        <f>SUM(T205:T211)</f>
        <v>0</v>
      </c>
      <c r="AR204" s="131" t="s">
        <v>88</v>
      </c>
      <c r="AT204" s="138" t="s">
        <v>75</v>
      </c>
      <c r="AU204" s="138" t="s">
        <v>83</v>
      </c>
      <c r="AY204" s="131" t="s">
        <v>317</v>
      </c>
      <c r="BK204" s="139">
        <f>SUM(BK205:BK211)</f>
        <v>0</v>
      </c>
    </row>
    <row r="205" spans="2:65" s="1" customFormat="1" ht="16.5" customHeight="1">
      <c r="B205" s="142"/>
      <c r="C205" s="143" t="s">
        <v>1594</v>
      </c>
      <c r="D205" s="143" t="s">
        <v>319</v>
      </c>
      <c r="E205" s="144" t="s">
        <v>18467</v>
      </c>
      <c r="F205" s="145" t="s">
        <v>18468</v>
      </c>
      <c r="G205" s="146" t="s">
        <v>467</v>
      </c>
      <c r="H205" s="147">
        <v>1</v>
      </c>
      <c r="I205" s="148"/>
      <c r="J205" s="149">
        <f t="shared" ref="J205:J211" si="20">ROUND(I205*H205,2)</f>
        <v>0</v>
      </c>
      <c r="K205" s="150"/>
      <c r="L205" s="31"/>
      <c r="M205" s="151" t="s">
        <v>1</v>
      </c>
      <c r="N205" s="152" t="s">
        <v>42</v>
      </c>
      <c r="P205" s="153">
        <f t="shared" ref="P205:P211" si="21">O205*H205</f>
        <v>0</v>
      </c>
      <c r="Q205" s="153">
        <v>0</v>
      </c>
      <c r="R205" s="153">
        <f t="shared" ref="R205:R211" si="22">Q205*H205</f>
        <v>0</v>
      </c>
      <c r="S205" s="153">
        <v>0</v>
      </c>
      <c r="T205" s="154">
        <f t="shared" ref="T205:T211" si="23">S205*H205</f>
        <v>0</v>
      </c>
      <c r="AR205" s="155" t="s">
        <v>396</v>
      </c>
      <c r="AT205" s="155" t="s">
        <v>319</v>
      </c>
      <c r="AU205" s="155" t="s">
        <v>88</v>
      </c>
      <c r="AY205" s="16" t="s">
        <v>317</v>
      </c>
      <c r="BE205" s="156">
        <f t="shared" ref="BE205:BE211" si="24">IF(N205="základná",J205,0)</f>
        <v>0</v>
      </c>
      <c r="BF205" s="156">
        <f t="shared" ref="BF205:BF211" si="25">IF(N205="znížená",J205,0)</f>
        <v>0</v>
      </c>
      <c r="BG205" s="156">
        <f t="shared" ref="BG205:BG211" si="26">IF(N205="zákl. prenesená",J205,0)</f>
        <v>0</v>
      </c>
      <c r="BH205" s="156">
        <f t="shared" ref="BH205:BH211" si="27">IF(N205="zníž. prenesená",J205,0)</f>
        <v>0</v>
      </c>
      <c r="BI205" s="156">
        <f t="shared" ref="BI205:BI211" si="28">IF(N205="nulová",J205,0)</f>
        <v>0</v>
      </c>
      <c r="BJ205" s="16" t="s">
        <v>88</v>
      </c>
      <c r="BK205" s="156">
        <f t="shared" ref="BK205:BK211" si="29">ROUND(I205*H205,2)</f>
        <v>0</v>
      </c>
      <c r="BL205" s="16" t="s">
        <v>396</v>
      </c>
      <c r="BM205" s="155" t="s">
        <v>2138</v>
      </c>
    </row>
    <row r="206" spans="2:65" s="1" customFormat="1" ht="21.75" customHeight="1">
      <c r="B206" s="142"/>
      <c r="C206" s="179" t="s">
        <v>699</v>
      </c>
      <c r="D206" s="179" t="s">
        <v>454</v>
      </c>
      <c r="E206" s="180" t="s">
        <v>8035</v>
      </c>
      <c r="F206" s="181" t="s">
        <v>18469</v>
      </c>
      <c r="G206" s="182" t="s">
        <v>7967</v>
      </c>
      <c r="H206" s="183">
        <v>1</v>
      </c>
      <c r="I206" s="184"/>
      <c r="J206" s="185">
        <f t="shared" si="20"/>
        <v>0</v>
      </c>
      <c r="K206" s="186"/>
      <c r="L206" s="187"/>
      <c r="M206" s="188" t="s">
        <v>1</v>
      </c>
      <c r="N206" s="189" t="s">
        <v>42</v>
      </c>
      <c r="P206" s="153">
        <f t="shared" si="21"/>
        <v>0</v>
      </c>
      <c r="Q206" s="153">
        <v>0</v>
      </c>
      <c r="R206" s="153">
        <f t="shared" si="22"/>
        <v>0</v>
      </c>
      <c r="S206" s="153">
        <v>0</v>
      </c>
      <c r="T206" s="154">
        <f t="shared" si="23"/>
        <v>0</v>
      </c>
      <c r="AR206" s="155" t="s">
        <v>481</v>
      </c>
      <c r="AT206" s="155" t="s">
        <v>454</v>
      </c>
      <c r="AU206" s="155" t="s">
        <v>88</v>
      </c>
      <c r="AY206" s="16" t="s">
        <v>317</v>
      </c>
      <c r="BE206" s="156">
        <f t="shared" si="24"/>
        <v>0</v>
      </c>
      <c r="BF206" s="156">
        <f t="shared" si="25"/>
        <v>0</v>
      </c>
      <c r="BG206" s="156">
        <f t="shared" si="26"/>
        <v>0</v>
      </c>
      <c r="BH206" s="156">
        <f t="shared" si="27"/>
        <v>0</v>
      </c>
      <c r="BI206" s="156">
        <f t="shared" si="28"/>
        <v>0</v>
      </c>
      <c r="BJ206" s="16" t="s">
        <v>88</v>
      </c>
      <c r="BK206" s="156">
        <f t="shared" si="29"/>
        <v>0</v>
      </c>
      <c r="BL206" s="16" t="s">
        <v>396</v>
      </c>
      <c r="BM206" s="155" t="s">
        <v>2148</v>
      </c>
    </row>
    <row r="207" spans="2:65" s="1" customFormat="1" ht="16.5" customHeight="1">
      <c r="B207" s="142"/>
      <c r="C207" s="179" t="s">
        <v>1642</v>
      </c>
      <c r="D207" s="179" t="s">
        <v>454</v>
      </c>
      <c r="E207" s="180" t="s">
        <v>18470</v>
      </c>
      <c r="F207" s="181" t="s">
        <v>18471</v>
      </c>
      <c r="G207" s="182" t="s">
        <v>467</v>
      </c>
      <c r="H207" s="183">
        <v>1</v>
      </c>
      <c r="I207" s="184"/>
      <c r="J207" s="185">
        <f t="shared" si="20"/>
        <v>0</v>
      </c>
      <c r="K207" s="186"/>
      <c r="L207" s="187"/>
      <c r="M207" s="188" t="s">
        <v>1</v>
      </c>
      <c r="N207" s="189" t="s">
        <v>42</v>
      </c>
      <c r="P207" s="153">
        <f t="shared" si="21"/>
        <v>0</v>
      </c>
      <c r="Q207" s="153">
        <v>0</v>
      </c>
      <c r="R207" s="153">
        <f t="shared" si="22"/>
        <v>0</v>
      </c>
      <c r="S207" s="153">
        <v>0</v>
      </c>
      <c r="T207" s="154">
        <f t="shared" si="23"/>
        <v>0</v>
      </c>
      <c r="AR207" s="155" t="s">
        <v>481</v>
      </c>
      <c r="AT207" s="155" t="s">
        <v>454</v>
      </c>
      <c r="AU207" s="155" t="s">
        <v>88</v>
      </c>
      <c r="AY207" s="16" t="s">
        <v>317</v>
      </c>
      <c r="BE207" s="156">
        <f t="shared" si="24"/>
        <v>0</v>
      </c>
      <c r="BF207" s="156">
        <f t="shared" si="25"/>
        <v>0</v>
      </c>
      <c r="BG207" s="156">
        <f t="shared" si="26"/>
        <v>0</v>
      </c>
      <c r="BH207" s="156">
        <f t="shared" si="27"/>
        <v>0</v>
      </c>
      <c r="BI207" s="156">
        <f t="shared" si="28"/>
        <v>0</v>
      </c>
      <c r="BJ207" s="16" t="s">
        <v>88</v>
      </c>
      <c r="BK207" s="156">
        <f t="shared" si="29"/>
        <v>0</v>
      </c>
      <c r="BL207" s="16" t="s">
        <v>396</v>
      </c>
      <c r="BM207" s="155" t="s">
        <v>2158</v>
      </c>
    </row>
    <row r="208" spans="2:65" s="1" customFormat="1" ht="16.5" customHeight="1">
      <c r="B208" s="142"/>
      <c r="C208" s="179" t="s">
        <v>702</v>
      </c>
      <c r="D208" s="179" t="s">
        <v>454</v>
      </c>
      <c r="E208" s="180" t="s">
        <v>18472</v>
      </c>
      <c r="F208" s="181" t="s">
        <v>18473</v>
      </c>
      <c r="G208" s="182" t="s">
        <v>7852</v>
      </c>
      <c r="H208" s="183">
        <v>2</v>
      </c>
      <c r="I208" s="184"/>
      <c r="J208" s="185">
        <f t="shared" si="20"/>
        <v>0</v>
      </c>
      <c r="K208" s="186"/>
      <c r="L208" s="187"/>
      <c r="M208" s="188" t="s">
        <v>1</v>
      </c>
      <c r="N208" s="189" t="s">
        <v>42</v>
      </c>
      <c r="P208" s="153">
        <f t="shared" si="21"/>
        <v>0</v>
      </c>
      <c r="Q208" s="153">
        <v>0</v>
      </c>
      <c r="R208" s="153">
        <f t="shared" si="22"/>
        <v>0</v>
      </c>
      <c r="S208" s="153">
        <v>0</v>
      </c>
      <c r="T208" s="154">
        <f t="shared" si="23"/>
        <v>0</v>
      </c>
      <c r="AR208" s="155" t="s">
        <v>481</v>
      </c>
      <c r="AT208" s="155" t="s">
        <v>454</v>
      </c>
      <c r="AU208" s="155" t="s">
        <v>88</v>
      </c>
      <c r="AY208" s="16" t="s">
        <v>317</v>
      </c>
      <c r="BE208" s="156">
        <f t="shared" si="24"/>
        <v>0</v>
      </c>
      <c r="BF208" s="156">
        <f t="shared" si="25"/>
        <v>0</v>
      </c>
      <c r="BG208" s="156">
        <f t="shared" si="26"/>
        <v>0</v>
      </c>
      <c r="BH208" s="156">
        <f t="shared" si="27"/>
        <v>0</v>
      </c>
      <c r="BI208" s="156">
        <f t="shared" si="28"/>
        <v>0</v>
      </c>
      <c r="BJ208" s="16" t="s">
        <v>88</v>
      </c>
      <c r="BK208" s="156">
        <f t="shared" si="29"/>
        <v>0</v>
      </c>
      <c r="BL208" s="16" t="s">
        <v>396</v>
      </c>
      <c r="BM208" s="155" t="s">
        <v>2171</v>
      </c>
    </row>
    <row r="209" spans="2:65" s="1" customFormat="1" ht="16.5" customHeight="1">
      <c r="B209" s="142"/>
      <c r="C209" s="179" t="s">
        <v>1658</v>
      </c>
      <c r="D209" s="179" t="s">
        <v>454</v>
      </c>
      <c r="E209" s="180" t="s">
        <v>18474</v>
      </c>
      <c r="F209" s="181" t="s">
        <v>18475</v>
      </c>
      <c r="G209" s="182" t="s">
        <v>7852</v>
      </c>
      <c r="H209" s="183">
        <v>1</v>
      </c>
      <c r="I209" s="184"/>
      <c r="J209" s="185">
        <f t="shared" si="20"/>
        <v>0</v>
      </c>
      <c r="K209" s="186"/>
      <c r="L209" s="187"/>
      <c r="M209" s="188" t="s">
        <v>1</v>
      </c>
      <c r="N209" s="189" t="s">
        <v>42</v>
      </c>
      <c r="P209" s="153">
        <f t="shared" si="21"/>
        <v>0</v>
      </c>
      <c r="Q209" s="153">
        <v>0</v>
      </c>
      <c r="R209" s="153">
        <f t="shared" si="22"/>
        <v>0</v>
      </c>
      <c r="S209" s="153">
        <v>0</v>
      </c>
      <c r="T209" s="154">
        <f t="shared" si="23"/>
        <v>0</v>
      </c>
      <c r="AR209" s="155" t="s">
        <v>481</v>
      </c>
      <c r="AT209" s="155" t="s">
        <v>454</v>
      </c>
      <c r="AU209" s="155" t="s">
        <v>88</v>
      </c>
      <c r="AY209" s="16" t="s">
        <v>317</v>
      </c>
      <c r="BE209" s="156">
        <f t="shared" si="24"/>
        <v>0</v>
      </c>
      <c r="BF209" s="156">
        <f t="shared" si="25"/>
        <v>0</v>
      </c>
      <c r="BG209" s="156">
        <f t="shared" si="26"/>
        <v>0</v>
      </c>
      <c r="BH209" s="156">
        <f t="shared" si="27"/>
        <v>0</v>
      </c>
      <c r="BI209" s="156">
        <f t="shared" si="28"/>
        <v>0</v>
      </c>
      <c r="BJ209" s="16" t="s">
        <v>88</v>
      </c>
      <c r="BK209" s="156">
        <f t="shared" si="29"/>
        <v>0</v>
      </c>
      <c r="BL209" s="16" t="s">
        <v>396</v>
      </c>
      <c r="BM209" s="155" t="s">
        <v>2180</v>
      </c>
    </row>
    <row r="210" spans="2:65" s="1" customFormat="1" ht="16.5" customHeight="1">
      <c r="B210" s="142"/>
      <c r="C210" s="143" t="s">
        <v>706</v>
      </c>
      <c r="D210" s="143" t="s">
        <v>319</v>
      </c>
      <c r="E210" s="144" t="s">
        <v>18476</v>
      </c>
      <c r="F210" s="145" t="s">
        <v>18477</v>
      </c>
      <c r="G210" s="146" t="s">
        <v>7852</v>
      </c>
      <c r="H210" s="147">
        <v>3</v>
      </c>
      <c r="I210" s="148"/>
      <c r="J210" s="149">
        <f t="shared" si="20"/>
        <v>0</v>
      </c>
      <c r="K210" s="150"/>
      <c r="L210" s="31"/>
      <c r="M210" s="151" t="s">
        <v>1</v>
      </c>
      <c r="N210" s="152" t="s">
        <v>42</v>
      </c>
      <c r="P210" s="153">
        <f t="shared" si="21"/>
        <v>0</v>
      </c>
      <c r="Q210" s="153">
        <v>0</v>
      </c>
      <c r="R210" s="153">
        <f t="shared" si="22"/>
        <v>0</v>
      </c>
      <c r="S210" s="153">
        <v>0</v>
      </c>
      <c r="T210" s="154">
        <f t="shared" si="23"/>
        <v>0</v>
      </c>
      <c r="AR210" s="155" t="s">
        <v>396</v>
      </c>
      <c r="AT210" s="155" t="s">
        <v>319</v>
      </c>
      <c r="AU210" s="155" t="s">
        <v>88</v>
      </c>
      <c r="AY210" s="16" t="s">
        <v>317</v>
      </c>
      <c r="BE210" s="156">
        <f t="shared" si="24"/>
        <v>0</v>
      </c>
      <c r="BF210" s="156">
        <f t="shared" si="25"/>
        <v>0</v>
      </c>
      <c r="BG210" s="156">
        <f t="shared" si="26"/>
        <v>0</v>
      </c>
      <c r="BH210" s="156">
        <f t="shared" si="27"/>
        <v>0</v>
      </c>
      <c r="BI210" s="156">
        <f t="shared" si="28"/>
        <v>0</v>
      </c>
      <c r="BJ210" s="16" t="s">
        <v>88</v>
      </c>
      <c r="BK210" s="156">
        <f t="shared" si="29"/>
        <v>0</v>
      </c>
      <c r="BL210" s="16" t="s">
        <v>396</v>
      </c>
      <c r="BM210" s="155" t="s">
        <v>2189</v>
      </c>
    </row>
    <row r="211" spans="2:65" s="1" customFormat="1" ht="24.15" customHeight="1">
      <c r="B211" s="142"/>
      <c r="C211" s="143" t="s">
        <v>1670</v>
      </c>
      <c r="D211" s="143" t="s">
        <v>319</v>
      </c>
      <c r="E211" s="144" t="s">
        <v>18478</v>
      </c>
      <c r="F211" s="145" t="s">
        <v>18479</v>
      </c>
      <c r="G211" s="146" t="s">
        <v>7852</v>
      </c>
      <c r="H211" s="147">
        <v>1</v>
      </c>
      <c r="I211" s="148"/>
      <c r="J211" s="149">
        <f t="shared" si="20"/>
        <v>0</v>
      </c>
      <c r="K211" s="150"/>
      <c r="L211" s="31"/>
      <c r="M211" s="151" t="s">
        <v>1</v>
      </c>
      <c r="N211" s="152" t="s">
        <v>42</v>
      </c>
      <c r="P211" s="153">
        <f t="shared" si="21"/>
        <v>0</v>
      </c>
      <c r="Q211" s="153">
        <v>0</v>
      </c>
      <c r="R211" s="153">
        <f t="shared" si="22"/>
        <v>0</v>
      </c>
      <c r="S211" s="153">
        <v>0</v>
      </c>
      <c r="T211" s="154">
        <f t="shared" si="23"/>
        <v>0</v>
      </c>
      <c r="AR211" s="155" t="s">
        <v>396</v>
      </c>
      <c r="AT211" s="155" t="s">
        <v>319</v>
      </c>
      <c r="AU211" s="155" t="s">
        <v>88</v>
      </c>
      <c r="AY211" s="16" t="s">
        <v>317</v>
      </c>
      <c r="BE211" s="156">
        <f t="shared" si="24"/>
        <v>0</v>
      </c>
      <c r="BF211" s="156">
        <f t="shared" si="25"/>
        <v>0</v>
      </c>
      <c r="BG211" s="156">
        <f t="shared" si="26"/>
        <v>0</v>
      </c>
      <c r="BH211" s="156">
        <f t="shared" si="27"/>
        <v>0</v>
      </c>
      <c r="BI211" s="156">
        <f t="shared" si="28"/>
        <v>0</v>
      </c>
      <c r="BJ211" s="16" t="s">
        <v>88</v>
      </c>
      <c r="BK211" s="156">
        <f t="shared" si="29"/>
        <v>0</v>
      </c>
      <c r="BL211" s="16" t="s">
        <v>396</v>
      </c>
      <c r="BM211" s="155" t="s">
        <v>2199</v>
      </c>
    </row>
    <row r="212" spans="2:65" s="11" customFormat="1" ht="25.9" customHeight="1">
      <c r="B212" s="130"/>
      <c r="D212" s="131" t="s">
        <v>75</v>
      </c>
      <c r="E212" s="132" t="s">
        <v>656</v>
      </c>
      <c r="F212" s="132" t="s">
        <v>721</v>
      </c>
      <c r="I212" s="133"/>
      <c r="J212" s="134">
        <f>BK212</f>
        <v>0</v>
      </c>
      <c r="L212" s="130"/>
      <c r="M212" s="135"/>
      <c r="P212" s="136">
        <f>P213</f>
        <v>0</v>
      </c>
      <c r="R212" s="136">
        <f>R213</f>
        <v>0</v>
      </c>
      <c r="T212" s="137">
        <f>T213</f>
        <v>0</v>
      </c>
      <c r="AR212" s="131" t="s">
        <v>83</v>
      </c>
      <c r="AT212" s="138" t="s">
        <v>75</v>
      </c>
      <c r="AU212" s="138" t="s">
        <v>76</v>
      </c>
      <c r="AY212" s="131" t="s">
        <v>317</v>
      </c>
      <c r="BK212" s="139">
        <f>BK213</f>
        <v>0</v>
      </c>
    </row>
    <row r="213" spans="2:65" s="11" customFormat="1" ht="22.75" customHeight="1">
      <c r="B213" s="130"/>
      <c r="D213" s="131" t="s">
        <v>75</v>
      </c>
      <c r="E213" s="140" t="s">
        <v>3817</v>
      </c>
      <c r="F213" s="140" t="s">
        <v>721</v>
      </c>
      <c r="I213" s="133"/>
      <c r="J213" s="141">
        <f>BK213</f>
        <v>0</v>
      </c>
      <c r="L213" s="130"/>
      <c r="M213" s="135"/>
      <c r="P213" s="136">
        <f>P214</f>
        <v>0</v>
      </c>
      <c r="R213" s="136">
        <f>R214</f>
        <v>0</v>
      </c>
      <c r="T213" s="137">
        <f>T214</f>
        <v>0</v>
      </c>
      <c r="AR213" s="131" t="s">
        <v>83</v>
      </c>
      <c r="AT213" s="138" t="s">
        <v>75</v>
      </c>
      <c r="AU213" s="138" t="s">
        <v>83</v>
      </c>
      <c r="AY213" s="131" t="s">
        <v>317</v>
      </c>
      <c r="BK213" s="139">
        <f>BK214</f>
        <v>0</v>
      </c>
    </row>
    <row r="214" spans="2:65" s="1" customFormat="1" ht="37.75" customHeight="1">
      <c r="B214" s="142"/>
      <c r="C214" s="143" t="s">
        <v>709</v>
      </c>
      <c r="D214" s="143" t="s">
        <v>319</v>
      </c>
      <c r="E214" s="144" t="s">
        <v>8195</v>
      </c>
      <c r="F214" s="145" t="s">
        <v>745</v>
      </c>
      <c r="G214" s="146" t="s">
        <v>746</v>
      </c>
      <c r="H214" s="147">
        <v>5</v>
      </c>
      <c r="I214" s="148"/>
      <c r="J214" s="149">
        <f>ROUND(I214*H214,2)</f>
        <v>0</v>
      </c>
      <c r="K214" s="150"/>
      <c r="L214" s="31"/>
      <c r="M214" s="190" t="s">
        <v>1</v>
      </c>
      <c r="N214" s="191" t="s">
        <v>42</v>
      </c>
      <c r="O214" s="192"/>
      <c r="P214" s="193">
        <f>O214*H214</f>
        <v>0</v>
      </c>
      <c r="Q214" s="193">
        <v>0</v>
      </c>
      <c r="R214" s="193">
        <f>Q214*H214</f>
        <v>0</v>
      </c>
      <c r="S214" s="193">
        <v>0</v>
      </c>
      <c r="T214" s="194">
        <f>S214*H214</f>
        <v>0</v>
      </c>
      <c r="AR214" s="155" t="s">
        <v>323</v>
      </c>
      <c r="AT214" s="155" t="s">
        <v>319</v>
      </c>
      <c r="AU214" s="155" t="s">
        <v>88</v>
      </c>
      <c r="AY214" s="16" t="s">
        <v>317</v>
      </c>
      <c r="BE214" s="156">
        <f>IF(N214="základná",J214,0)</f>
        <v>0</v>
      </c>
      <c r="BF214" s="156">
        <f>IF(N214="znížená",J214,0)</f>
        <v>0</v>
      </c>
      <c r="BG214" s="156">
        <f>IF(N214="zákl. prenesená",J214,0)</f>
        <v>0</v>
      </c>
      <c r="BH214" s="156">
        <f>IF(N214="zníž. prenesená",J214,0)</f>
        <v>0</v>
      </c>
      <c r="BI214" s="156">
        <f>IF(N214="nulová",J214,0)</f>
        <v>0</v>
      </c>
      <c r="BJ214" s="16" t="s">
        <v>88</v>
      </c>
      <c r="BK214" s="156">
        <f>ROUND(I214*H214,2)</f>
        <v>0</v>
      </c>
      <c r="BL214" s="16" t="s">
        <v>323</v>
      </c>
      <c r="BM214" s="155" t="s">
        <v>2209</v>
      </c>
    </row>
    <row r="215" spans="2:65" s="1" customFormat="1" ht="7" customHeight="1">
      <c r="B215" s="46"/>
      <c r="C215" s="47"/>
      <c r="D215" s="47"/>
      <c r="E215" s="47"/>
      <c r="F215" s="47"/>
      <c r="G215" s="47"/>
      <c r="H215" s="47"/>
      <c r="I215" s="47"/>
      <c r="J215" s="47"/>
      <c r="K215" s="47"/>
      <c r="L215" s="31"/>
    </row>
  </sheetData>
  <autoFilter ref="C125:K214" xr:uid="{00000000-0009-0000-0000-000022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BM25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188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s="1" customFormat="1" ht="12" customHeight="1">
      <c r="B8" s="31"/>
      <c r="D8" s="26" t="s">
        <v>285</v>
      </c>
      <c r="L8" s="31"/>
    </row>
    <row r="9" spans="2:46" s="1" customFormat="1" ht="16.5" customHeight="1">
      <c r="B9" s="31"/>
      <c r="E9" s="243" t="s">
        <v>18480</v>
      </c>
      <c r="F9" s="263"/>
      <c r="G9" s="263"/>
      <c r="H9" s="26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6. 3. 2024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4" t="str">
        <f>'Rekapitulácia stavby'!E14</f>
        <v>Vyplň údaj</v>
      </c>
      <c r="F18" s="217"/>
      <c r="G18" s="217"/>
      <c r="H18" s="21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22" t="s">
        <v>291</v>
      </c>
      <c r="F27" s="222"/>
      <c r="G27" s="222"/>
      <c r="H27" s="22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25.4" customHeight="1">
      <c r="B30" s="31"/>
      <c r="D30" s="97" t="s">
        <v>36</v>
      </c>
      <c r="J30" s="68">
        <f>ROUND(J125, 2)</f>
        <v>0</v>
      </c>
      <c r="L30" s="31"/>
    </row>
    <row r="31" spans="2:12" s="1" customFormat="1" ht="7" customHeight="1">
      <c r="B31" s="31"/>
      <c r="D31" s="55"/>
      <c r="E31" s="55"/>
      <c r="F31" s="55"/>
      <c r="G31" s="55"/>
      <c r="H31" s="55"/>
      <c r="I31" s="55"/>
      <c r="J31" s="55"/>
      <c r="K31" s="55"/>
      <c r="L31" s="31"/>
    </row>
    <row r="32" spans="2:12" s="1" customFormat="1" ht="14.4" customHeight="1">
      <c r="B32" s="31"/>
      <c r="F32" s="34" t="s">
        <v>38</v>
      </c>
      <c r="I32" s="34" t="s">
        <v>37</v>
      </c>
      <c r="J32" s="34" t="s">
        <v>39</v>
      </c>
      <c r="L32" s="31"/>
    </row>
    <row r="33" spans="2:12" s="1" customFormat="1" ht="14.4" customHeight="1">
      <c r="B33" s="31"/>
      <c r="D33" s="57" t="s">
        <v>40</v>
      </c>
      <c r="E33" s="36" t="s">
        <v>41</v>
      </c>
      <c r="F33" s="98">
        <f>ROUND((SUM(BE125:BE256)),  2)</f>
        <v>0</v>
      </c>
      <c r="G33" s="99"/>
      <c r="H33" s="99"/>
      <c r="I33" s="100">
        <v>0.2</v>
      </c>
      <c r="J33" s="98">
        <f>ROUND(((SUM(BE125:BE256))*I33),  2)</f>
        <v>0</v>
      </c>
      <c r="L33" s="31"/>
    </row>
    <row r="34" spans="2:12" s="1" customFormat="1" ht="14.4" customHeight="1">
      <c r="B34" s="31"/>
      <c r="E34" s="36" t="s">
        <v>42</v>
      </c>
      <c r="F34" s="98">
        <f>ROUND((SUM(BF125:BF256)),  2)</f>
        <v>0</v>
      </c>
      <c r="G34" s="99"/>
      <c r="H34" s="99"/>
      <c r="I34" s="100">
        <v>0.2</v>
      </c>
      <c r="J34" s="98">
        <f>ROUND(((SUM(BF125:BF256))*I34),  2)</f>
        <v>0</v>
      </c>
      <c r="L34" s="31"/>
    </row>
    <row r="35" spans="2:12" s="1" customFormat="1" ht="14.4" hidden="1" customHeight="1">
      <c r="B35" s="31"/>
      <c r="E35" s="26" t="s">
        <v>43</v>
      </c>
      <c r="F35" s="87">
        <f>ROUND((SUM(BG125:BG256)),  2)</f>
        <v>0</v>
      </c>
      <c r="I35" s="101">
        <v>0.2</v>
      </c>
      <c r="J35" s="87">
        <f>0</f>
        <v>0</v>
      </c>
      <c r="L35" s="31"/>
    </row>
    <row r="36" spans="2:12" s="1" customFormat="1" ht="14.4" hidden="1" customHeight="1">
      <c r="B36" s="31"/>
      <c r="E36" s="26" t="s">
        <v>44</v>
      </c>
      <c r="F36" s="87">
        <f>ROUND((SUM(BH125:BH256)),  2)</f>
        <v>0</v>
      </c>
      <c r="I36" s="101">
        <v>0.2</v>
      </c>
      <c r="J36" s="87">
        <f>0</f>
        <v>0</v>
      </c>
      <c r="L36" s="31"/>
    </row>
    <row r="37" spans="2:12" s="1" customFormat="1" ht="14.4" hidden="1" customHeight="1">
      <c r="B37" s="31"/>
      <c r="E37" s="36" t="s">
        <v>45</v>
      </c>
      <c r="F37" s="98">
        <f>ROUND((SUM(BI125:BI256)),  2)</f>
        <v>0</v>
      </c>
      <c r="G37" s="99"/>
      <c r="H37" s="99"/>
      <c r="I37" s="100">
        <v>0</v>
      </c>
      <c r="J37" s="98">
        <f>0</f>
        <v>0</v>
      </c>
      <c r="L37" s="31"/>
    </row>
    <row r="38" spans="2:12" s="1" customFormat="1" ht="7" customHeight="1">
      <c r="B38" s="31"/>
      <c r="L38" s="31"/>
    </row>
    <row r="39" spans="2:12" s="1" customFormat="1" ht="25.4" customHeight="1">
      <c r="B39" s="31"/>
      <c r="C39" s="102"/>
      <c r="D39" s="103" t="s">
        <v>46</v>
      </c>
      <c r="E39" s="59"/>
      <c r="F39" s="59"/>
      <c r="G39" s="104" t="s">
        <v>47</v>
      </c>
      <c r="H39" s="105" t="s">
        <v>48</v>
      </c>
      <c r="I39" s="59"/>
      <c r="J39" s="106">
        <f>SUM(J30:J37)</f>
        <v>0</v>
      </c>
      <c r="K39" s="107"/>
      <c r="L39" s="31"/>
    </row>
    <row r="40" spans="2:12" s="1" customFormat="1" ht="14.4" customHeight="1">
      <c r="B40" s="31"/>
      <c r="L40" s="31"/>
    </row>
    <row r="41" spans="2:12" ht="14.4" customHeight="1">
      <c r="B41" s="19"/>
      <c r="L41" s="19"/>
    </row>
    <row r="42" spans="2:12" ht="14.4" customHeight="1">
      <c r="B42" s="19"/>
      <c r="L42" s="19"/>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292</v>
      </c>
      <c r="L82" s="31"/>
    </row>
    <row r="83" spans="2:47" s="1" customFormat="1" ht="7" customHeight="1">
      <c r="B83" s="31"/>
      <c r="L83" s="31"/>
    </row>
    <row r="84" spans="2:47" s="1" customFormat="1" ht="12" customHeight="1">
      <c r="B84" s="31"/>
      <c r="C84" s="26" t="s">
        <v>15</v>
      </c>
      <c r="L84" s="31"/>
    </row>
    <row r="85" spans="2:47" s="1" customFormat="1" ht="26.25" customHeight="1">
      <c r="B85" s="31"/>
      <c r="E85" s="261" t="str">
        <f>E7</f>
        <v>Dostavba a rekonštrukcia lôžkovej časti Nemocnice s poliklinikou v Spišskej Novej Vsi</v>
      </c>
      <c r="F85" s="262"/>
      <c r="G85" s="262"/>
      <c r="H85" s="262"/>
      <c r="L85" s="31"/>
    </row>
    <row r="86" spans="2:47" s="1" customFormat="1" ht="12" customHeight="1">
      <c r="B86" s="31"/>
      <c r="C86" s="26" t="s">
        <v>285</v>
      </c>
      <c r="L86" s="31"/>
    </row>
    <row r="87" spans="2:47" s="1" customFormat="1" ht="16.5" customHeight="1">
      <c r="B87" s="31"/>
      <c r="E87" s="243" t="str">
        <f>E9</f>
        <v>SO 10 - Areálová kanalizácia</v>
      </c>
      <c r="F87" s="263"/>
      <c r="G87" s="263"/>
      <c r="H87" s="26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6. 3. 2024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0" t="s">
        <v>293</v>
      </c>
      <c r="D94" s="102"/>
      <c r="E94" s="102"/>
      <c r="F94" s="102"/>
      <c r="G94" s="102"/>
      <c r="H94" s="102"/>
      <c r="I94" s="102"/>
      <c r="J94" s="111" t="s">
        <v>294</v>
      </c>
      <c r="K94" s="102"/>
      <c r="L94" s="31"/>
    </row>
    <row r="95" spans="2:47" s="1" customFormat="1" ht="10.25" customHeight="1">
      <c r="B95" s="31"/>
      <c r="L95" s="31"/>
    </row>
    <row r="96" spans="2:47" s="1" customFormat="1" ht="22.75" customHeight="1">
      <c r="B96" s="31"/>
      <c r="C96" s="112" t="s">
        <v>295</v>
      </c>
      <c r="J96" s="68">
        <f>J125</f>
        <v>0</v>
      </c>
      <c r="L96" s="31"/>
      <c r="AU96" s="16" t="s">
        <v>296</v>
      </c>
    </row>
    <row r="97" spans="2:12" s="8" customFormat="1" ht="25" customHeight="1">
      <c r="B97" s="113"/>
      <c r="D97" s="114" t="s">
        <v>7722</v>
      </c>
      <c r="E97" s="115"/>
      <c r="F97" s="115"/>
      <c r="G97" s="115"/>
      <c r="H97" s="115"/>
      <c r="I97" s="115"/>
      <c r="J97" s="116">
        <f>J126</f>
        <v>0</v>
      </c>
      <c r="L97" s="113"/>
    </row>
    <row r="98" spans="2:12" s="9" customFormat="1" ht="19.899999999999999" customHeight="1">
      <c r="B98" s="117"/>
      <c r="D98" s="118" t="s">
        <v>17154</v>
      </c>
      <c r="E98" s="119"/>
      <c r="F98" s="119"/>
      <c r="G98" s="119"/>
      <c r="H98" s="119"/>
      <c r="I98" s="119"/>
      <c r="J98" s="120">
        <f>J127</f>
        <v>0</v>
      </c>
      <c r="L98" s="117"/>
    </row>
    <row r="99" spans="2:12" s="9" customFormat="1" ht="19.899999999999999" customHeight="1">
      <c r="B99" s="117"/>
      <c r="D99" s="118" t="s">
        <v>18481</v>
      </c>
      <c r="E99" s="119"/>
      <c r="F99" s="119"/>
      <c r="G99" s="119"/>
      <c r="H99" s="119"/>
      <c r="I99" s="119"/>
      <c r="J99" s="120">
        <f>J149</f>
        <v>0</v>
      </c>
      <c r="L99" s="117"/>
    </row>
    <row r="100" spans="2:12" s="9" customFormat="1" ht="19.899999999999999" customHeight="1">
      <c r="B100" s="117"/>
      <c r="D100" s="118" t="s">
        <v>567</v>
      </c>
      <c r="E100" s="119"/>
      <c r="F100" s="119"/>
      <c r="G100" s="119"/>
      <c r="H100" s="119"/>
      <c r="I100" s="119"/>
      <c r="J100" s="120">
        <f>J179</f>
        <v>0</v>
      </c>
      <c r="L100" s="117"/>
    </row>
    <row r="101" spans="2:12" s="9" customFormat="1" ht="19.899999999999999" customHeight="1">
      <c r="B101" s="117"/>
      <c r="D101" s="118" t="s">
        <v>18337</v>
      </c>
      <c r="E101" s="119"/>
      <c r="F101" s="119"/>
      <c r="G101" s="119"/>
      <c r="H101" s="119"/>
      <c r="I101" s="119"/>
      <c r="J101" s="120">
        <f>J183</f>
        <v>0</v>
      </c>
      <c r="L101" s="117"/>
    </row>
    <row r="102" spans="2:12" s="8" customFormat="1" ht="25" customHeight="1">
      <c r="B102" s="113"/>
      <c r="D102" s="114" t="s">
        <v>7725</v>
      </c>
      <c r="E102" s="115"/>
      <c r="F102" s="115"/>
      <c r="G102" s="115"/>
      <c r="H102" s="115"/>
      <c r="I102" s="115"/>
      <c r="J102" s="116">
        <f>J243</f>
        <v>0</v>
      </c>
      <c r="L102" s="113"/>
    </row>
    <row r="103" spans="2:12" s="9" customFormat="1" ht="19.899999999999999" customHeight="1">
      <c r="B103" s="117"/>
      <c r="D103" s="118" t="s">
        <v>7729</v>
      </c>
      <c r="E103" s="119"/>
      <c r="F103" s="119"/>
      <c r="G103" s="119"/>
      <c r="H103" s="119"/>
      <c r="I103" s="119"/>
      <c r="J103" s="120">
        <f>J244</f>
        <v>0</v>
      </c>
      <c r="L103" s="117"/>
    </row>
    <row r="104" spans="2:12" s="8" customFormat="1" ht="25" customHeight="1">
      <c r="B104" s="113"/>
      <c r="D104" s="114" t="s">
        <v>7731</v>
      </c>
      <c r="E104" s="115"/>
      <c r="F104" s="115"/>
      <c r="G104" s="115"/>
      <c r="H104" s="115"/>
      <c r="I104" s="115"/>
      <c r="J104" s="116">
        <f>J251</f>
        <v>0</v>
      </c>
      <c r="L104" s="113"/>
    </row>
    <row r="105" spans="2:12" s="9" customFormat="1" ht="19.899999999999999" customHeight="1">
      <c r="B105" s="117"/>
      <c r="D105" s="118" t="s">
        <v>7732</v>
      </c>
      <c r="E105" s="119"/>
      <c r="F105" s="119"/>
      <c r="G105" s="119"/>
      <c r="H105" s="119"/>
      <c r="I105" s="119"/>
      <c r="J105" s="120">
        <f>J252</f>
        <v>0</v>
      </c>
      <c r="L105" s="117"/>
    </row>
    <row r="106" spans="2:12" s="1" customFormat="1" ht="21.75" customHeight="1">
      <c r="B106" s="31"/>
      <c r="L106" s="31"/>
    </row>
    <row r="107" spans="2:12" s="1" customFormat="1" ht="7" customHeight="1">
      <c r="B107" s="46"/>
      <c r="C107" s="47"/>
      <c r="D107" s="47"/>
      <c r="E107" s="47"/>
      <c r="F107" s="47"/>
      <c r="G107" s="47"/>
      <c r="H107" s="47"/>
      <c r="I107" s="47"/>
      <c r="J107" s="47"/>
      <c r="K107" s="47"/>
      <c r="L107" s="31"/>
    </row>
    <row r="111" spans="2:12" s="1" customFormat="1" ht="7" customHeight="1">
      <c r="B111" s="48"/>
      <c r="C111" s="49"/>
      <c r="D111" s="49"/>
      <c r="E111" s="49"/>
      <c r="F111" s="49"/>
      <c r="G111" s="49"/>
      <c r="H111" s="49"/>
      <c r="I111" s="49"/>
      <c r="J111" s="49"/>
      <c r="K111" s="49"/>
      <c r="L111" s="31"/>
    </row>
    <row r="112" spans="2:12" s="1" customFormat="1" ht="25" customHeight="1">
      <c r="B112" s="31"/>
      <c r="C112" s="20" t="s">
        <v>303</v>
      </c>
      <c r="L112" s="31"/>
    </row>
    <row r="113" spans="2:65" s="1" customFormat="1" ht="7" customHeight="1">
      <c r="B113" s="31"/>
      <c r="L113" s="31"/>
    </row>
    <row r="114" spans="2:65" s="1" customFormat="1" ht="12" customHeight="1">
      <c r="B114" s="31"/>
      <c r="C114" s="26" t="s">
        <v>15</v>
      </c>
      <c r="L114" s="31"/>
    </row>
    <row r="115" spans="2:65" s="1" customFormat="1" ht="26.25" customHeight="1">
      <c r="B115" s="31"/>
      <c r="E115" s="261" t="str">
        <f>E7</f>
        <v>Dostavba a rekonštrukcia lôžkovej časti Nemocnice s poliklinikou v Spišskej Novej Vsi</v>
      </c>
      <c r="F115" s="262"/>
      <c r="G115" s="262"/>
      <c r="H115" s="262"/>
      <c r="L115" s="31"/>
    </row>
    <row r="116" spans="2:65" s="1" customFormat="1" ht="12" customHeight="1">
      <c r="B116" s="31"/>
      <c r="C116" s="26" t="s">
        <v>285</v>
      </c>
      <c r="L116" s="31"/>
    </row>
    <row r="117" spans="2:65" s="1" customFormat="1" ht="16.5" customHeight="1">
      <c r="B117" s="31"/>
      <c r="E117" s="243" t="str">
        <f>E9</f>
        <v>SO 10 - Areálová kanalizácia</v>
      </c>
      <c r="F117" s="263"/>
      <c r="G117" s="263"/>
      <c r="H117" s="263"/>
      <c r="L117" s="31"/>
    </row>
    <row r="118" spans="2:65" s="1" customFormat="1" ht="7" customHeight="1">
      <c r="B118" s="31"/>
      <c r="L118" s="31"/>
    </row>
    <row r="119" spans="2:65" s="1" customFormat="1" ht="12" customHeight="1">
      <c r="B119" s="31"/>
      <c r="C119" s="26" t="s">
        <v>19</v>
      </c>
      <c r="F119" s="24" t="str">
        <f>F12</f>
        <v>parc.č.:1094/1,17,81,82,98,99,1095,1096,9243/18</v>
      </c>
      <c r="I119" s="26" t="s">
        <v>21</v>
      </c>
      <c r="J119" s="54" t="str">
        <f>IF(J12="","",J12)</f>
        <v>6. 3. 2024</v>
      </c>
      <c r="L119" s="31"/>
    </row>
    <row r="120" spans="2:65" s="1" customFormat="1" ht="7" customHeight="1">
      <c r="B120" s="31"/>
      <c r="L120" s="31"/>
    </row>
    <row r="121" spans="2:65" s="1" customFormat="1" ht="25.65" customHeight="1">
      <c r="B121" s="31"/>
      <c r="C121" s="26" t="s">
        <v>23</v>
      </c>
      <c r="F121" s="24" t="str">
        <f>E15</f>
        <v>Nemocnica s poliklinikou, Spišská Nová Ves</v>
      </c>
      <c r="I121" s="26" t="s">
        <v>29</v>
      </c>
      <c r="J121" s="29" t="str">
        <f>E21</f>
        <v>d.g.A. design graphic architecture s.r.o.</v>
      </c>
      <c r="L121" s="31"/>
    </row>
    <row r="122" spans="2:65" s="1" customFormat="1" ht="15.15" customHeight="1">
      <c r="B122" s="31"/>
      <c r="C122" s="26" t="s">
        <v>27</v>
      </c>
      <c r="F122" s="24" t="str">
        <f>IF(E18="","",E18)</f>
        <v>Vyplň údaj</v>
      </c>
      <c r="I122" s="26" t="s">
        <v>32</v>
      </c>
      <c r="J122" s="29" t="str">
        <f>E24</f>
        <v xml:space="preserve"> </v>
      </c>
      <c r="L122" s="31"/>
    </row>
    <row r="123" spans="2:65" s="1" customFormat="1" ht="10.25" customHeight="1">
      <c r="B123" s="31"/>
      <c r="L123" s="31"/>
    </row>
    <row r="124" spans="2:65" s="10" customFormat="1" ht="29.25" customHeight="1">
      <c r="B124" s="121"/>
      <c r="C124" s="122" t="s">
        <v>304</v>
      </c>
      <c r="D124" s="123" t="s">
        <v>61</v>
      </c>
      <c r="E124" s="123" t="s">
        <v>57</v>
      </c>
      <c r="F124" s="123" t="s">
        <v>58</v>
      </c>
      <c r="G124" s="123" t="s">
        <v>305</v>
      </c>
      <c r="H124" s="123" t="s">
        <v>306</v>
      </c>
      <c r="I124" s="123" t="s">
        <v>307</v>
      </c>
      <c r="J124" s="124" t="s">
        <v>294</v>
      </c>
      <c r="K124" s="125" t="s">
        <v>308</v>
      </c>
      <c r="L124" s="121"/>
      <c r="M124" s="61" t="s">
        <v>1</v>
      </c>
      <c r="N124" s="62" t="s">
        <v>40</v>
      </c>
      <c r="O124" s="62" t="s">
        <v>309</v>
      </c>
      <c r="P124" s="62" t="s">
        <v>310</v>
      </c>
      <c r="Q124" s="62" t="s">
        <v>311</v>
      </c>
      <c r="R124" s="62" t="s">
        <v>312</v>
      </c>
      <c r="S124" s="62" t="s">
        <v>313</v>
      </c>
      <c r="T124" s="63" t="s">
        <v>314</v>
      </c>
    </row>
    <row r="125" spans="2:65" s="1" customFormat="1" ht="22.75" customHeight="1">
      <c r="B125" s="31"/>
      <c r="C125" s="66" t="s">
        <v>295</v>
      </c>
      <c r="J125" s="126">
        <f>BK125</f>
        <v>0</v>
      </c>
      <c r="L125" s="31"/>
      <c r="M125" s="64"/>
      <c r="N125" s="55"/>
      <c r="O125" s="55"/>
      <c r="P125" s="127">
        <f>P126+P243+P251</f>
        <v>0</v>
      </c>
      <c r="Q125" s="55"/>
      <c r="R125" s="127">
        <f>R126+R243+R251</f>
        <v>1.4737231599999998</v>
      </c>
      <c r="S125" s="55"/>
      <c r="T125" s="128">
        <f>T126+T243+T251</f>
        <v>0</v>
      </c>
      <c r="AT125" s="16" t="s">
        <v>75</v>
      </c>
      <c r="AU125" s="16" t="s">
        <v>296</v>
      </c>
      <c r="BK125" s="129">
        <f>BK126+BK243+BK251</f>
        <v>0</v>
      </c>
    </row>
    <row r="126" spans="2:65" s="11" customFormat="1" ht="25.9" customHeight="1">
      <c r="B126" s="130"/>
      <c r="D126" s="131" t="s">
        <v>75</v>
      </c>
      <c r="E126" s="132" t="s">
        <v>582</v>
      </c>
      <c r="F126" s="132" t="s">
        <v>7733</v>
      </c>
      <c r="I126" s="133"/>
      <c r="J126" s="134">
        <f>BK126</f>
        <v>0</v>
      </c>
      <c r="L126" s="130"/>
      <c r="M126" s="135"/>
      <c r="P126" s="136">
        <f>P127+P149+P179+P183</f>
        <v>0</v>
      </c>
      <c r="R126" s="136">
        <f>R127+R149+R179+R183</f>
        <v>1.4737231599999998</v>
      </c>
      <c r="T126" s="137">
        <f>T127+T149+T179+T183</f>
        <v>0</v>
      </c>
      <c r="AR126" s="131" t="s">
        <v>83</v>
      </c>
      <c r="AT126" s="138" t="s">
        <v>75</v>
      </c>
      <c r="AU126" s="138" t="s">
        <v>76</v>
      </c>
      <c r="AY126" s="131" t="s">
        <v>317</v>
      </c>
      <c r="BK126" s="139">
        <f>BK127+BK149+BK179+BK183</f>
        <v>0</v>
      </c>
    </row>
    <row r="127" spans="2:65" s="11" customFormat="1" ht="22.75" customHeight="1">
      <c r="B127" s="130"/>
      <c r="D127" s="131" t="s">
        <v>75</v>
      </c>
      <c r="E127" s="140" t="s">
        <v>83</v>
      </c>
      <c r="F127" s="140" t="s">
        <v>17155</v>
      </c>
      <c r="I127" s="133"/>
      <c r="J127" s="141">
        <f>BK127</f>
        <v>0</v>
      </c>
      <c r="L127" s="130"/>
      <c r="M127" s="135"/>
      <c r="P127" s="136">
        <f>SUM(P128:P148)</f>
        <v>0</v>
      </c>
      <c r="R127" s="136">
        <f>SUM(R128:R148)</f>
        <v>1.4737231599999998</v>
      </c>
      <c r="T127" s="137">
        <f>SUM(T128:T148)</f>
        <v>0</v>
      </c>
      <c r="AR127" s="131" t="s">
        <v>83</v>
      </c>
      <c r="AT127" s="138" t="s">
        <v>75</v>
      </c>
      <c r="AU127" s="138" t="s">
        <v>83</v>
      </c>
      <c r="AY127" s="131" t="s">
        <v>317</v>
      </c>
      <c r="BK127" s="139">
        <f>SUM(BK128:BK148)</f>
        <v>0</v>
      </c>
    </row>
    <row r="128" spans="2:65" s="1" customFormat="1" ht="16.5" customHeight="1">
      <c r="B128" s="142"/>
      <c r="C128" s="143" t="s">
        <v>83</v>
      </c>
      <c r="D128" s="143" t="s">
        <v>319</v>
      </c>
      <c r="E128" s="144" t="s">
        <v>18338</v>
      </c>
      <c r="F128" s="145" t="s">
        <v>1</v>
      </c>
      <c r="G128" s="146" t="s">
        <v>1</v>
      </c>
      <c r="H128" s="147">
        <v>0</v>
      </c>
      <c r="I128" s="148"/>
      <c r="J128" s="149">
        <f t="shared" ref="J128:J145" si="0">ROUND(I128*H128,2)</f>
        <v>0</v>
      </c>
      <c r="K128" s="150"/>
      <c r="L128" s="31"/>
      <c r="M128" s="151" t="s">
        <v>1</v>
      </c>
      <c r="N128" s="152" t="s">
        <v>42</v>
      </c>
      <c r="P128" s="153">
        <f t="shared" ref="P128:P145" si="1">O128*H128</f>
        <v>0</v>
      </c>
      <c r="Q128" s="153">
        <v>0</v>
      </c>
      <c r="R128" s="153">
        <f t="shared" ref="R128:R145" si="2">Q128*H128</f>
        <v>0</v>
      </c>
      <c r="S128" s="153">
        <v>0</v>
      </c>
      <c r="T128" s="154">
        <f t="shared" ref="T128:T145" si="3">S128*H128</f>
        <v>0</v>
      </c>
      <c r="AR128" s="155" t="s">
        <v>323</v>
      </c>
      <c r="AT128" s="155" t="s">
        <v>319</v>
      </c>
      <c r="AU128" s="155" t="s">
        <v>88</v>
      </c>
      <c r="AY128" s="16" t="s">
        <v>317</v>
      </c>
      <c r="BE128" s="156">
        <f t="shared" ref="BE128:BE145" si="4">IF(N128="základná",J128,0)</f>
        <v>0</v>
      </c>
      <c r="BF128" s="156">
        <f t="shared" ref="BF128:BF145" si="5">IF(N128="znížená",J128,0)</f>
        <v>0</v>
      </c>
      <c r="BG128" s="156">
        <f t="shared" ref="BG128:BG145" si="6">IF(N128="zákl. prenesená",J128,0)</f>
        <v>0</v>
      </c>
      <c r="BH128" s="156">
        <f t="shared" ref="BH128:BH145" si="7">IF(N128="zníž. prenesená",J128,0)</f>
        <v>0</v>
      </c>
      <c r="BI128" s="156">
        <f t="shared" ref="BI128:BI145" si="8">IF(N128="nulová",J128,0)</f>
        <v>0</v>
      </c>
      <c r="BJ128" s="16" t="s">
        <v>88</v>
      </c>
      <c r="BK128" s="156">
        <f t="shared" ref="BK128:BK145" si="9">ROUND(I128*H128,2)</f>
        <v>0</v>
      </c>
      <c r="BL128" s="16" t="s">
        <v>323</v>
      </c>
      <c r="BM128" s="155" t="s">
        <v>88</v>
      </c>
    </row>
    <row r="129" spans="2:65" s="1" customFormat="1" ht="24.15" customHeight="1">
      <c r="B129" s="142"/>
      <c r="C129" s="143" t="s">
        <v>88</v>
      </c>
      <c r="D129" s="143" t="s">
        <v>319</v>
      </c>
      <c r="E129" s="144" t="s">
        <v>18359</v>
      </c>
      <c r="F129" s="145" t="s">
        <v>18482</v>
      </c>
      <c r="G129" s="146" t="s">
        <v>322</v>
      </c>
      <c r="H129" s="147">
        <v>657.05</v>
      </c>
      <c r="I129" s="148"/>
      <c r="J129" s="149">
        <f t="shared" si="0"/>
        <v>0</v>
      </c>
      <c r="K129" s="150"/>
      <c r="L129" s="31"/>
      <c r="M129" s="151" t="s">
        <v>1</v>
      </c>
      <c r="N129" s="152" t="s">
        <v>42</v>
      </c>
      <c r="P129" s="153">
        <f t="shared" si="1"/>
        <v>0</v>
      </c>
      <c r="Q129" s="153">
        <v>0</v>
      </c>
      <c r="R129" s="153">
        <f t="shared" si="2"/>
        <v>0</v>
      </c>
      <c r="S129" s="153">
        <v>0</v>
      </c>
      <c r="T129" s="154">
        <f t="shared" si="3"/>
        <v>0</v>
      </c>
      <c r="AR129" s="155" t="s">
        <v>323</v>
      </c>
      <c r="AT129" s="155" t="s">
        <v>319</v>
      </c>
      <c r="AU129" s="155" t="s">
        <v>88</v>
      </c>
      <c r="AY129" s="16" t="s">
        <v>317</v>
      </c>
      <c r="BE129" s="156">
        <f t="shared" si="4"/>
        <v>0</v>
      </c>
      <c r="BF129" s="156">
        <f t="shared" si="5"/>
        <v>0</v>
      </c>
      <c r="BG129" s="156">
        <f t="shared" si="6"/>
        <v>0</v>
      </c>
      <c r="BH129" s="156">
        <f t="shared" si="7"/>
        <v>0</v>
      </c>
      <c r="BI129" s="156">
        <f t="shared" si="8"/>
        <v>0</v>
      </c>
      <c r="BJ129" s="16" t="s">
        <v>88</v>
      </c>
      <c r="BK129" s="156">
        <f t="shared" si="9"/>
        <v>0</v>
      </c>
      <c r="BL129" s="16" t="s">
        <v>323</v>
      </c>
      <c r="BM129" s="155" t="s">
        <v>323</v>
      </c>
    </row>
    <row r="130" spans="2:65" s="1" customFormat="1" ht="16.5" customHeight="1">
      <c r="B130" s="142"/>
      <c r="C130" s="179" t="s">
        <v>92</v>
      </c>
      <c r="D130" s="179" t="s">
        <v>454</v>
      </c>
      <c r="E130" s="180" t="s">
        <v>18369</v>
      </c>
      <c r="F130" s="181" t="s">
        <v>18370</v>
      </c>
      <c r="G130" s="182" t="s">
        <v>18368</v>
      </c>
      <c r="H130" s="183">
        <v>1</v>
      </c>
      <c r="I130" s="184"/>
      <c r="J130" s="185">
        <f t="shared" si="0"/>
        <v>0</v>
      </c>
      <c r="K130" s="186"/>
      <c r="L130" s="187"/>
      <c r="M130" s="188" t="s">
        <v>1</v>
      </c>
      <c r="N130" s="189" t="s">
        <v>42</v>
      </c>
      <c r="P130" s="153">
        <f t="shared" si="1"/>
        <v>0</v>
      </c>
      <c r="Q130" s="153">
        <v>0</v>
      </c>
      <c r="R130" s="153">
        <f t="shared" si="2"/>
        <v>0</v>
      </c>
      <c r="S130" s="153">
        <v>0</v>
      </c>
      <c r="T130" s="154">
        <f t="shared" si="3"/>
        <v>0</v>
      </c>
      <c r="AR130" s="155" t="s">
        <v>356</v>
      </c>
      <c r="AT130" s="155" t="s">
        <v>454</v>
      </c>
      <c r="AU130" s="155" t="s">
        <v>88</v>
      </c>
      <c r="AY130" s="16" t="s">
        <v>317</v>
      </c>
      <c r="BE130" s="156">
        <f t="shared" si="4"/>
        <v>0</v>
      </c>
      <c r="BF130" s="156">
        <f t="shared" si="5"/>
        <v>0</v>
      </c>
      <c r="BG130" s="156">
        <f t="shared" si="6"/>
        <v>0</v>
      </c>
      <c r="BH130" s="156">
        <f t="shared" si="7"/>
        <v>0</v>
      </c>
      <c r="BI130" s="156">
        <f t="shared" si="8"/>
        <v>0</v>
      </c>
      <c r="BJ130" s="16" t="s">
        <v>88</v>
      </c>
      <c r="BK130" s="156">
        <f t="shared" si="9"/>
        <v>0</v>
      </c>
      <c r="BL130" s="16" t="s">
        <v>323</v>
      </c>
      <c r="BM130" s="155" t="s">
        <v>346</v>
      </c>
    </row>
    <row r="131" spans="2:65" s="1" customFormat="1" ht="37.75" customHeight="1">
      <c r="B131" s="142"/>
      <c r="C131" s="143" t="s">
        <v>2047</v>
      </c>
      <c r="D131" s="143" t="s">
        <v>319</v>
      </c>
      <c r="E131" s="144" t="s">
        <v>7754</v>
      </c>
      <c r="F131" s="145" t="s">
        <v>7755</v>
      </c>
      <c r="G131" s="146" t="s">
        <v>322</v>
      </c>
      <c r="H131" s="147">
        <v>579.58600000000001</v>
      </c>
      <c r="I131" s="148"/>
      <c r="J131" s="149">
        <f t="shared" si="0"/>
        <v>0</v>
      </c>
      <c r="K131" s="150"/>
      <c r="L131" s="31"/>
      <c r="M131" s="151" t="s">
        <v>1</v>
      </c>
      <c r="N131" s="152" t="s">
        <v>42</v>
      </c>
      <c r="P131" s="153">
        <f t="shared" si="1"/>
        <v>0</v>
      </c>
      <c r="Q131" s="153">
        <v>0</v>
      </c>
      <c r="R131" s="153">
        <f t="shared" si="2"/>
        <v>0</v>
      </c>
      <c r="S131" s="153">
        <v>0</v>
      </c>
      <c r="T131" s="154">
        <f t="shared" si="3"/>
        <v>0</v>
      </c>
      <c r="AR131" s="155" t="s">
        <v>323</v>
      </c>
      <c r="AT131" s="155" t="s">
        <v>319</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323</v>
      </c>
      <c r="BM131" s="155" t="s">
        <v>18483</v>
      </c>
    </row>
    <row r="132" spans="2:65" s="1" customFormat="1" ht="24.15" customHeight="1">
      <c r="B132" s="142"/>
      <c r="C132" s="143" t="s">
        <v>2051</v>
      </c>
      <c r="D132" s="143" t="s">
        <v>319</v>
      </c>
      <c r="E132" s="144" t="s">
        <v>7757</v>
      </c>
      <c r="F132" s="145" t="s">
        <v>7758</v>
      </c>
      <c r="G132" s="146" t="s">
        <v>322</v>
      </c>
      <c r="H132" s="147">
        <v>579.58600000000001</v>
      </c>
      <c r="I132" s="148"/>
      <c r="J132" s="149">
        <f t="shared" si="0"/>
        <v>0</v>
      </c>
      <c r="K132" s="150"/>
      <c r="L132" s="31"/>
      <c r="M132" s="151" t="s">
        <v>1</v>
      </c>
      <c r="N132" s="152" t="s">
        <v>42</v>
      </c>
      <c r="P132" s="153">
        <f t="shared" si="1"/>
        <v>0</v>
      </c>
      <c r="Q132" s="153">
        <v>0</v>
      </c>
      <c r="R132" s="153">
        <f t="shared" si="2"/>
        <v>0</v>
      </c>
      <c r="S132" s="153">
        <v>0</v>
      </c>
      <c r="T132" s="154">
        <f t="shared" si="3"/>
        <v>0</v>
      </c>
      <c r="AR132" s="155" t="s">
        <v>323</v>
      </c>
      <c r="AT132" s="155" t="s">
        <v>319</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323</v>
      </c>
      <c r="BM132" s="155" t="s">
        <v>18484</v>
      </c>
    </row>
    <row r="133" spans="2:65" s="1" customFormat="1" ht="33" customHeight="1">
      <c r="B133" s="142"/>
      <c r="C133" s="143" t="s">
        <v>2055</v>
      </c>
      <c r="D133" s="143" t="s">
        <v>319</v>
      </c>
      <c r="E133" s="144" t="s">
        <v>7760</v>
      </c>
      <c r="F133" s="145" t="s">
        <v>7761</v>
      </c>
      <c r="G133" s="146" t="s">
        <v>322</v>
      </c>
      <c r="H133" s="147">
        <v>579.58600000000001</v>
      </c>
      <c r="I133" s="148"/>
      <c r="J133" s="149">
        <f t="shared" si="0"/>
        <v>0</v>
      </c>
      <c r="K133" s="150"/>
      <c r="L133" s="31"/>
      <c r="M133" s="151" t="s">
        <v>1</v>
      </c>
      <c r="N133" s="152" t="s">
        <v>42</v>
      </c>
      <c r="P133" s="153">
        <f t="shared" si="1"/>
        <v>0</v>
      </c>
      <c r="Q133" s="153">
        <v>0</v>
      </c>
      <c r="R133" s="153">
        <f t="shared" si="2"/>
        <v>0</v>
      </c>
      <c r="S133" s="153">
        <v>0</v>
      </c>
      <c r="T133" s="154">
        <f t="shared" si="3"/>
        <v>0</v>
      </c>
      <c r="AR133" s="155" t="s">
        <v>323</v>
      </c>
      <c r="AT133" s="155" t="s">
        <v>319</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323</v>
      </c>
      <c r="BM133" s="155" t="s">
        <v>18485</v>
      </c>
    </row>
    <row r="134" spans="2:65" s="1" customFormat="1" ht="16.5" customHeight="1">
      <c r="B134" s="142"/>
      <c r="C134" s="143" t="s">
        <v>323</v>
      </c>
      <c r="D134" s="143" t="s">
        <v>319</v>
      </c>
      <c r="E134" s="144" t="s">
        <v>18356</v>
      </c>
      <c r="F134" s="145" t="s">
        <v>1</v>
      </c>
      <c r="G134" s="146" t="s">
        <v>1</v>
      </c>
      <c r="H134" s="147">
        <v>0</v>
      </c>
      <c r="I134" s="148"/>
      <c r="J134" s="149">
        <f t="shared" si="0"/>
        <v>0</v>
      </c>
      <c r="K134" s="150"/>
      <c r="L134" s="31"/>
      <c r="M134" s="151" t="s">
        <v>1</v>
      </c>
      <c r="N134" s="152" t="s">
        <v>42</v>
      </c>
      <c r="P134" s="153">
        <f t="shared" si="1"/>
        <v>0</v>
      </c>
      <c r="Q134" s="153">
        <v>0</v>
      </c>
      <c r="R134" s="153">
        <f t="shared" si="2"/>
        <v>0</v>
      </c>
      <c r="S134" s="153">
        <v>0</v>
      </c>
      <c r="T134" s="154">
        <f t="shared" si="3"/>
        <v>0</v>
      </c>
      <c r="AR134" s="155" t="s">
        <v>323</v>
      </c>
      <c r="AT134" s="155" t="s">
        <v>319</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323</v>
      </c>
      <c r="BM134" s="155" t="s">
        <v>356</v>
      </c>
    </row>
    <row r="135" spans="2:65" s="1" customFormat="1" ht="16.5" customHeight="1">
      <c r="B135" s="142"/>
      <c r="C135" s="143" t="s">
        <v>341</v>
      </c>
      <c r="D135" s="143" t="s">
        <v>319</v>
      </c>
      <c r="E135" s="144" t="s">
        <v>18340</v>
      </c>
      <c r="F135" s="145" t="s">
        <v>1</v>
      </c>
      <c r="G135" s="146" t="s">
        <v>1</v>
      </c>
      <c r="H135" s="147">
        <v>0</v>
      </c>
      <c r="I135" s="148"/>
      <c r="J135" s="149">
        <f t="shared" si="0"/>
        <v>0</v>
      </c>
      <c r="K135" s="150"/>
      <c r="L135" s="31"/>
      <c r="M135" s="151" t="s">
        <v>1</v>
      </c>
      <c r="N135" s="152" t="s">
        <v>42</v>
      </c>
      <c r="P135" s="153">
        <f t="shared" si="1"/>
        <v>0</v>
      </c>
      <c r="Q135" s="153">
        <v>0</v>
      </c>
      <c r="R135" s="153">
        <f t="shared" si="2"/>
        <v>0</v>
      </c>
      <c r="S135" s="153">
        <v>0</v>
      </c>
      <c r="T135" s="154">
        <f t="shared" si="3"/>
        <v>0</v>
      </c>
      <c r="AR135" s="155" t="s">
        <v>323</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366</v>
      </c>
    </row>
    <row r="136" spans="2:65" s="1" customFormat="1" ht="37.75" customHeight="1">
      <c r="B136" s="142"/>
      <c r="C136" s="143" t="s">
        <v>346</v>
      </c>
      <c r="D136" s="143" t="s">
        <v>319</v>
      </c>
      <c r="E136" s="144" t="s">
        <v>18341</v>
      </c>
      <c r="F136" s="145" t="s">
        <v>18342</v>
      </c>
      <c r="G136" s="146" t="s">
        <v>7741</v>
      </c>
      <c r="H136" s="147">
        <v>2550.6</v>
      </c>
      <c r="I136" s="148"/>
      <c r="J136" s="149">
        <f t="shared" si="0"/>
        <v>0</v>
      </c>
      <c r="K136" s="150"/>
      <c r="L136" s="31"/>
      <c r="M136" s="151" t="s">
        <v>1</v>
      </c>
      <c r="N136" s="152" t="s">
        <v>42</v>
      </c>
      <c r="P136" s="153">
        <f t="shared" si="1"/>
        <v>0</v>
      </c>
      <c r="Q136" s="153">
        <v>0</v>
      </c>
      <c r="R136" s="153">
        <f t="shared" si="2"/>
        <v>0</v>
      </c>
      <c r="S136" s="153">
        <v>0</v>
      </c>
      <c r="T136" s="154">
        <f t="shared" si="3"/>
        <v>0</v>
      </c>
      <c r="AR136" s="155" t="s">
        <v>323</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376</v>
      </c>
    </row>
    <row r="137" spans="2:65" s="1" customFormat="1" ht="24.15" customHeight="1">
      <c r="B137" s="142"/>
      <c r="C137" s="143" t="s">
        <v>351</v>
      </c>
      <c r="D137" s="143" t="s">
        <v>319</v>
      </c>
      <c r="E137" s="144" t="s">
        <v>18343</v>
      </c>
      <c r="F137" s="145" t="s">
        <v>18344</v>
      </c>
      <c r="G137" s="146" t="s">
        <v>7741</v>
      </c>
      <c r="H137" s="147">
        <v>2550.6</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386</v>
      </c>
    </row>
    <row r="138" spans="2:65" s="1" customFormat="1" ht="24.15" customHeight="1">
      <c r="B138" s="142"/>
      <c r="C138" s="143" t="s">
        <v>356</v>
      </c>
      <c r="D138" s="143" t="s">
        <v>319</v>
      </c>
      <c r="E138" s="144" t="s">
        <v>18345</v>
      </c>
      <c r="F138" s="145" t="s">
        <v>18346</v>
      </c>
      <c r="G138" s="146" t="s">
        <v>7741</v>
      </c>
      <c r="H138" s="147">
        <v>2550.44</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396</v>
      </c>
    </row>
    <row r="139" spans="2:65" s="1" customFormat="1" ht="24.15" customHeight="1">
      <c r="B139" s="142"/>
      <c r="C139" s="143" t="s">
        <v>361</v>
      </c>
      <c r="D139" s="143" t="s">
        <v>319</v>
      </c>
      <c r="E139" s="144" t="s">
        <v>7742</v>
      </c>
      <c r="F139" s="145" t="s">
        <v>7743</v>
      </c>
      <c r="G139" s="146" t="s">
        <v>7741</v>
      </c>
      <c r="H139" s="147">
        <v>296.11099999999999</v>
      </c>
      <c r="I139" s="148"/>
      <c r="J139" s="149">
        <f t="shared" si="0"/>
        <v>0</v>
      </c>
      <c r="K139" s="150"/>
      <c r="L139" s="31"/>
      <c r="M139" s="151" t="s">
        <v>1</v>
      </c>
      <c r="N139" s="152" t="s">
        <v>42</v>
      </c>
      <c r="P139" s="153">
        <f t="shared" si="1"/>
        <v>0</v>
      </c>
      <c r="Q139" s="153">
        <v>0</v>
      </c>
      <c r="R139" s="153">
        <f t="shared" si="2"/>
        <v>0</v>
      </c>
      <c r="S139" s="153">
        <v>0</v>
      </c>
      <c r="T139" s="154">
        <f t="shared" si="3"/>
        <v>0</v>
      </c>
      <c r="AR139" s="155" t="s">
        <v>323</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405</v>
      </c>
    </row>
    <row r="140" spans="2:65" s="1" customFormat="1" ht="33" customHeight="1">
      <c r="B140" s="142"/>
      <c r="C140" s="143" t="s">
        <v>366</v>
      </c>
      <c r="D140" s="143" t="s">
        <v>319</v>
      </c>
      <c r="E140" s="144" t="s">
        <v>18486</v>
      </c>
      <c r="F140" s="145" t="s">
        <v>18487</v>
      </c>
      <c r="G140" s="146" t="s">
        <v>13106</v>
      </c>
      <c r="H140" s="147">
        <v>543.20000000000005</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7</v>
      </c>
    </row>
    <row r="141" spans="2:65" s="1" customFormat="1" ht="24.15" customHeight="1">
      <c r="B141" s="142"/>
      <c r="C141" s="143" t="s">
        <v>371</v>
      </c>
      <c r="D141" s="143" t="s">
        <v>319</v>
      </c>
      <c r="E141" s="144" t="s">
        <v>18488</v>
      </c>
      <c r="F141" s="145" t="s">
        <v>18489</v>
      </c>
      <c r="G141" s="146" t="s">
        <v>444</v>
      </c>
      <c r="H141" s="147">
        <v>543.02</v>
      </c>
      <c r="I141" s="148"/>
      <c r="J141" s="149">
        <f t="shared" si="0"/>
        <v>0</v>
      </c>
      <c r="K141" s="150"/>
      <c r="L141" s="31"/>
      <c r="M141" s="151" t="s">
        <v>1</v>
      </c>
      <c r="N141" s="152" t="s">
        <v>42</v>
      </c>
      <c r="P141" s="153">
        <f t="shared" si="1"/>
        <v>0</v>
      </c>
      <c r="Q141" s="153">
        <v>0</v>
      </c>
      <c r="R141" s="153">
        <f t="shared" si="2"/>
        <v>0</v>
      </c>
      <c r="S141" s="153">
        <v>0</v>
      </c>
      <c r="T141" s="154">
        <f t="shared" si="3"/>
        <v>0</v>
      </c>
      <c r="AR141" s="155" t="s">
        <v>323</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432</v>
      </c>
    </row>
    <row r="142" spans="2:65" s="1" customFormat="1" ht="24.15" customHeight="1">
      <c r="B142" s="142"/>
      <c r="C142" s="143" t="s">
        <v>376</v>
      </c>
      <c r="D142" s="143" t="s">
        <v>319</v>
      </c>
      <c r="E142" s="144" t="s">
        <v>18490</v>
      </c>
      <c r="F142" s="145" t="s">
        <v>18491</v>
      </c>
      <c r="G142" s="146" t="s">
        <v>444</v>
      </c>
      <c r="H142" s="147">
        <v>1760.3</v>
      </c>
      <c r="I142" s="148"/>
      <c r="J142" s="149">
        <f t="shared" si="0"/>
        <v>0</v>
      </c>
      <c r="K142" s="150"/>
      <c r="L142" s="31"/>
      <c r="M142" s="151" t="s">
        <v>1</v>
      </c>
      <c r="N142" s="152" t="s">
        <v>42</v>
      </c>
      <c r="P142" s="153">
        <f t="shared" si="1"/>
        <v>0</v>
      </c>
      <c r="Q142" s="153">
        <v>8.3719999999999997E-4</v>
      </c>
      <c r="R142" s="153">
        <f t="shared" si="2"/>
        <v>1.4737231599999998</v>
      </c>
      <c r="S142" s="153">
        <v>0</v>
      </c>
      <c r="T142" s="154">
        <f t="shared" si="3"/>
        <v>0</v>
      </c>
      <c r="AR142" s="155" t="s">
        <v>323</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441</v>
      </c>
    </row>
    <row r="143" spans="2:65" s="1" customFormat="1" ht="37.75" customHeight="1">
      <c r="B143" s="142"/>
      <c r="C143" s="143" t="s">
        <v>381</v>
      </c>
      <c r="D143" s="143" t="s">
        <v>319</v>
      </c>
      <c r="E143" s="144" t="s">
        <v>18492</v>
      </c>
      <c r="F143" s="145" t="s">
        <v>18493</v>
      </c>
      <c r="G143" s="146" t="s">
        <v>13106</v>
      </c>
      <c r="H143" s="147">
        <v>1760.3</v>
      </c>
      <c r="I143" s="148"/>
      <c r="J143" s="149">
        <f t="shared" si="0"/>
        <v>0</v>
      </c>
      <c r="K143" s="150"/>
      <c r="L143" s="31"/>
      <c r="M143" s="151" t="s">
        <v>1</v>
      </c>
      <c r="N143" s="152" t="s">
        <v>42</v>
      </c>
      <c r="P143" s="153">
        <f t="shared" si="1"/>
        <v>0</v>
      </c>
      <c r="Q143" s="153">
        <v>0</v>
      </c>
      <c r="R143" s="153">
        <f t="shared" si="2"/>
        <v>0</v>
      </c>
      <c r="S143" s="153">
        <v>0</v>
      </c>
      <c r="T143" s="154">
        <f t="shared" si="3"/>
        <v>0</v>
      </c>
      <c r="AR143" s="155" t="s">
        <v>323</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453</v>
      </c>
    </row>
    <row r="144" spans="2:65" s="1" customFormat="1" ht="33" customHeight="1">
      <c r="B144" s="142"/>
      <c r="C144" s="143" t="s">
        <v>386</v>
      </c>
      <c r="D144" s="143" t="s">
        <v>319</v>
      </c>
      <c r="E144" s="144" t="s">
        <v>7763</v>
      </c>
      <c r="F144" s="145" t="s">
        <v>18355</v>
      </c>
      <c r="G144" s="146" t="s">
        <v>7741</v>
      </c>
      <c r="H144" s="147">
        <v>579.58600000000001</v>
      </c>
      <c r="I144" s="148"/>
      <c r="J144" s="149">
        <f t="shared" si="0"/>
        <v>0</v>
      </c>
      <c r="K144" s="150"/>
      <c r="L144" s="31"/>
      <c r="M144" s="151" t="s">
        <v>1</v>
      </c>
      <c r="N144" s="152" t="s">
        <v>42</v>
      </c>
      <c r="P144" s="153">
        <f t="shared" si="1"/>
        <v>0</v>
      </c>
      <c r="Q144" s="153">
        <v>0</v>
      </c>
      <c r="R144" s="153">
        <f t="shared" si="2"/>
        <v>0</v>
      </c>
      <c r="S144" s="153">
        <v>0</v>
      </c>
      <c r="T144" s="154">
        <f t="shared" si="3"/>
        <v>0</v>
      </c>
      <c r="AR144" s="155" t="s">
        <v>323</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464</v>
      </c>
    </row>
    <row r="145" spans="2:65" s="1" customFormat="1" ht="16.5" customHeight="1">
      <c r="B145" s="142"/>
      <c r="C145" s="179" t="s">
        <v>391</v>
      </c>
      <c r="D145" s="179" t="s">
        <v>454</v>
      </c>
      <c r="E145" s="180" t="s">
        <v>7744</v>
      </c>
      <c r="F145" s="181" t="s">
        <v>7745</v>
      </c>
      <c r="G145" s="182" t="s">
        <v>439</v>
      </c>
      <c r="H145" s="183">
        <v>429.36099999999999</v>
      </c>
      <c r="I145" s="184"/>
      <c r="J145" s="185">
        <f t="shared" si="0"/>
        <v>0</v>
      </c>
      <c r="K145" s="186"/>
      <c r="L145" s="187"/>
      <c r="M145" s="188" t="s">
        <v>1</v>
      </c>
      <c r="N145" s="189" t="s">
        <v>42</v>
      </c>
      <c r="P145" s="153">
        <f t="shared" si="1"/>
        <v>0</v>
      </c>
      <c r="Q145" s="153">
        <v>0</v>
      </c>
      <c r="R145" s="153">
        <f t="shared" si="2"/>
        <v>0</v>
      </c>
      <c r="S145" s="153">
        <v>0</v>
      </c>
      <c r="T145" s="154">
        <f t="shared" si="3"/>
        <v>0</v>
      </c>
      <c r="AR145" s="155" t="s">
        <v>356</v>
      </c>
      <c r="AT145" s="155" t="s">
        <v>454</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473</v>
      </c>
    </row>
    <row r="146" spans="2:65" s="12" customFormat="1" ht="10">
      <c r="B146" s="157"/>
      <c r="D146" s="158" t="s">
        <v>328</v>
      </c>
      <c r="F146" s="160" t="s">
        <v>18494</v>
      </c>
      <c r="H146" s="161">
        <v>429.36099999999999</v>
      </c>
      <c r="I146" s="162"/>
      <c r="L146" s="157"/>
      <c r="M146" s="163"/>
      <c r="T146" s="164"/>
      <c r="AT146" s="159" t="s">
        <v>328</v>
      </c>
      <c r="AU146" s="159" t="s">
        <v>88</v>
      </c>
      <c r="AV146" s="12" t="s">
        <v>88</v>
      </c>
      <c r="AW146" s="12" t="s">
        <v>3</v>
      </c>
      <c r="AX146" s="12" t="s">
        <v>83</v>
      </c>
      <c r="AY146" s="159" t="s">
        <v>317</v>
      </c>
    </row>
    <row r="147" spans="2:65" s="1" customFormat="1" ht="16.5" customHeight="1">
      <c r="B147" s="142"/>
      <c r="C147" s="143" t="s">
        <v>396</v>
      </c>
      <c r="D147" s="143" t="s">
        <v>319</v>
      </c>
      <c r="E147" s="144" t="s">
        <v>18353</v>
      </c>
      <c r="F147" s="145" t="s">
        <v>18495</v>
      </c>
      <c r="G147" s="146" t="s">
        <v>7741</v>
      </c>
      <c r="H147" s="147">
        <v>3207.65</v>
      </c>
      <c r="I147" s="148"/>
      <c r="J147" s="149">
        <f>ROUND(I147*H147,2)</f>
        <v>0</v>
      </c>
      <c r="K147" s="150"/>
      <c r="L147" s="31"/>
      <c r="M147" s="151" t="s">
        <v>1</v>
      </c>
      <c r="N147" s="152" t="s">
        <v>42</v>
      </c>
      <c r="P147" s="153">
        <f>O147*H147</f>
        <v>0</v>
      </c>
      <c r="Q147" s="153">
        <v>0</v>
      </c>
      <c r="R147" s="153">
        <f>Q147*H147</f>
        <v>0</v>
      </c>
      <c r="S147" s="153">
        <v>0</v>
      </c>
      <c r="T147" s="154">
        <f>S147*H147</f>
        <v>0</v>
      </c>
      <c r="AR147" s="155" t="s">
        <v>323</v>
      </c>
      <c r="AT147" s="155" t="s">
        <v>319</v>
      </c>
      <c r="AU147" s="155" t="s">
        <v>88</v>
      </c>
      <c r="AY147" s="16" t="s">
        <v>317</v>
      </c>
      <c r="BE147" s="156">
        <f>IF(N147="základná",J147,0)</f>
        <v>0</v>
      </c>
      <c r="BF147" s="156">
        <f>IF(N147="znížená",J147,0)</f>
        <v>0</v>
      </c>
      <c r="BG147" s="156">
        <f>IF(N147="zákl. prenesená",J147,0)</f>
        <v>0</v>
      </c>
      <c r="BH147" s="156">
        <f>IF(N147="zníž. prenesená",J147,0)</f>
        <v>0</v>
      </c>
      <c r="BI147" s="156">
        <f>IF(N147="nulová",J147,0)</f>
        <v>0</v>
      </c>
      <c r="BJ147" s="16" t="s">
        <v>88</v>
      </c>
      <c r="BK147" s="156">
        <f>ROUND(I147*H147,2)</f>
        <v>0</v>
      </c>
      <c r="BL147" s="16" t="s">
        <v>323</v>
      </c>
      <c r="BM147" s="155" t="s">
        <v>481</v>
      </c>
    </row>
    <row r="148" spans="2:65" s="1" customFormat="1" ht="16.5" customHeight="1">
      <c r="B148" s="142"/>
      <c r="C148" s="143" t="s">
        <v>401</v>
      </c>
      <c r="D148" s="143" t="s">
        <v>319</v>
      </c>
      <c r="E148" s="144" t="s">
        <v>18366</v>
      </c>
      <c r="F148" s="145" t="s">
        <v>18367</v>
      </c>
      <c r="G148" s="146" t="s">
        <v>18368</v>
      </c>
      <c r="H148" s="147">
        <v>1</v>
      </c>
      <c r="I148" s="148"/>
      <c r="J148" s="149">
        <f>ROUND(I148*H148,2)</f>
        <v>0</v>
      </c>
      <c r="K148" s="150"/>
      <c r="L148" s="31"/>
      <c r="M148" s="151" t="s">
        <v>1</v>
      </c>
      <c r="N148" s="152" t="s">
        <v>42</v>
      </c>
      <c r="P148" s="153">
        <f>O148*H148</f>
        <v>0</v>
      </c>
      <c r="Q148" s="153">
        <v>0</v>
      </c>
      <c r="R148" s="153">
        <f>Q148*H148</f>
        <v>0</v>
      </c>
      <c r="S148" s="153">
        <v>0</v>
      </c>
      <c r="T148" s="154">
        <f>S148*H148</f>
        <v>0</v>
      </c>
      <c r="AR148" s="155" t="s">
        <v>323</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323</v>
      </c>
      <c r="BM148" s="155" t="s">
        <v>495</v>
      </c>
    </row>
    <row r="149" spans="2:65" s="11" customFormat="1" ht="22.75" customHeight="1">
      <c r="B149" s="130"/>
      <c r="D149" s="131" t="s">
        <v>75</v>
      </c>
      <c r="E149" s="140" t="s">
        <v>92</v>
      </c>
      <c r="F149" s="140" t="s">
        <v>18496</v>
      </c>
      <c r="I149" s="133"/>
      <c r="J149" s="141">
        <f>BK149</f>
        <v>0</v>
      </c>
      <c r="L149" s="130"/>
      <c r="M149" s="135"/>
      <c r="P149" s="136">
        <f>SUM(P150:P178)</f>
        <v>0</v>
      </c>
      <c r="R149" s="136">
        <f>SUM(R150:R178)</f>
        <v>0</v>
      </c>
      <c r="T149" s="137">
        <f>SUM(T150:T178)</f>
        <v>0</v>
      </c>
      <c r="AR149" s="131" t="s">
        <v>83</v>
      </c>
      <c r="AT149" s="138" t="s">
        <v>75</v>
      </c>
      <c r="AU149" s="138" t="s">
        <v>83</v>
      </c>
      <c r="AY149" s="131" t="s">
        <v>317</v>
      </c>
      <c r="BK149" s="139">
        <f>SUM(BK150:BK178)</f>
        <v>0</v>
      </c>
    </row>
    <row r="150" spans="2:65" s="1" customFormat="1" ht="16.5" customHeight="1">
      <c r="B150" s="142"/>
      <c r="C150" s="179" t="s">
        <v>405</v>
      </c>
      <c r="D150" s="179" t="s">
        <v>454</v>
      </c>
      <c r="E150" s="180" t="s">
        <v>18497</v>
      </c>
      <c r="F150" s="181" t="s">
        <v>18498</v>
      </c>
      <c r="G150" s="182" t="s">
        <v>467</v>
      </c>
      <c r="H150" s="183">
        <v>14</v>
      </c>
      <c r="I150" s="184"/>
      <c r="J150" s="185">
        <f t="shared" ref="J150:J178" si="10">ROUND(I150*H150,2)</f>
        <v>0</v>
      </c>
      <c r="K150" s="186"/>
      <c r="L150" s="187"/>
      <c r="M150" s="188" t="s">
        <v>1</v>
      </c>
      <c r="N150" s="189" t="s">
        <v>42</v>
      </c>
      <c r="P150" s="153">
        <f t="shared" ref="P150:P178" si="11">O150*H150</f>
        <v>0</v>
      </c>
      <c r="Q150" s="153">
        <v>0</v>
      </c>
      <c r="R150" s="153">
        <f t="shared" ref="R150:R178" si="12">Q150*H150</f>
        <v>0</v>
      </c>
      <c r="S150" s="153">
        <v>0</v>
      </c>
      <c r="T150" s="154">
        <f t="shared" ref="T150:T178" si="13">S150*H150</f>
        <v>0</v>
      </c>
      <c r="AR150" s="155" t="s">
        <v>356</v>
      </c>
      <c r="AT150" s="155" t="s">
        <v>454</v>
      </c>
      <c r="AU150" s="155" t="s">
        <v>88</v>
      </c>
      <c r="AY150" s="16" t="s">
        <v>317</v>
      </c>
      <c r="BE150" s="156">
        <f t="shared" ref="BE150:BE178" si="14">IF(N150="základná",J150,0)</f>
        <v>0</v>
      </c>
      <c r="BF150" s="156">
        <f t="shared" ref="BF150:BF178" si="15">IF(N150="znížená",J150,0)</f>
        <v>0</v>
      </c>
      <c r="BG150" s="156">
        <f t="shared" ref="BG150:BG178" si="16">IF(N150="zákl. prenesená",J150,0)</f>
        <v>0</v>
      </c>
      <c r="BH150" s="156">
        <f t="shared" ref="BH150:BH178" si="17">IF(N150="zníž. prenesená",J150,0)</f>
        <v>0</v>
      </c>
      <c r="BI150" s="156">
        <f t="shared" ref="BI150:BI178" si="18">IF(N150="nulová",J150,0)</f>
        <v>0</v>
      </c>
      <c r="BJ150" s="16" t="s">
        <v>88</v>
      </c>
      <c r="BK150" s="156">
        <f t="shared" ref="BK150:BK178" si="19">ROUND(I150*H150,2)</f>
        <v>0</v>
      </c>
      <c r="BL150" s="16" t="s">
        <v>323</v>
      </c>
      <c r="BM150" s="155" t="s">
        <v>507</v>
      </c>
    </row>
    <row r="151" spans="2:65" s="1" customFormat="1" ht="16.5" customHeight="1">
      <c r="B151" s="142"/>
      <c r="C151" s="179" t="s">
        <v>415</v>
      </c>
      <c r="D151" s="179" t="s">
        <v>454</v>
      </c>
      <c r="E151" s="180" t="s">
        <v>18499</v>
      </c>
      <c r="F151" s="181" t="s">
        <v>18500</v>
      </c>
      <c r="G151" s="182" t="s">
        <v>467</v>
      </c>
      <c r="H151" s="183">
        <v>18</v>
      </c>
      <c r="I151" s="184"/>
      <c r="J151" s="185">
        <f t="shared" si="10"/>
        <v>0</v>
      </c>
      <c r="K151" s="186"/>
      <c r="L151" s="187"/>
      <c r="M151" s="188" t="s">
        <v>1</v>
      </c>
      <c r="N151" s="189" t="s">
        <v>42</v>
      </c>
      <c r="P151" s="153">
        <f t="shared" si="11"/>
        <v>0</v>
      </c>
      <c r="Q151" s="153">
        <v>0</v>
      </c>
      <c r="R151" s="153">
        <f t="shared" si="12"/>
        <v>0</v>
      </c>
      <c r="S151" s="153">
        <v>0</v>
      </c>
      <c r="T151" s="154">
        <f t="shared" si="13"/>
        <v>0</v>
      </c>
      <c r="AR151" s="155" t="s">
        <v>356</v>
      </c>
      <c r="AT151" s="155" t="s">
        <v>454</v>
      </c>
      <c r="AU151" s="155" t="s">
        <v>88</v>
      </c>
      <c r="AY151" s="16" t="s">
        <v>317</v>
      </c>
      <c r="BE151" s="156">
        <f t="shared" si="14"/>
        <v>0</v>
      </c>
      <c r="BF151" s="156">
        <f t="shared" si="15"/>
        <v>0</v>
      </c>
      <c r="BG151" s="156">
        <f t="shared" si="16"/>
        <v>0</v>
      </c>
      <c r="BH151" s="156">
        <f t="shared" si="17"/>
        <v>0</v>
      </c>
      <c r="BI151" s="156">
        <f t="shared" si="18"/>
        <v>0</v>
      </c>
      <c r="BJ151" s="16" t="s">
        <v>88</v>
      </c>
      <c r="BK151" s="156">
        <f t="shared" si="19"/>
        <v>0</v>
      </c>
      <c r="BL151" s="16" t="s">
        <v>323</v>
      </c>
      <c r="BM151" s="155" t="s">
        <v>647</v>
      </c>
    </row>
    <row r="152" spans="2:65" s="1" customFormat="1" ht="16.5" customHeight="1">
      <c r="B152" s="142"/>
      <c r="C152" s="179" t="s">
        <v>7</v>
      </c>
      <c r="D152" s="179" t="s">
        <v>454</v>
      </c>
      <c r="E152" s="180" t="s">
        <v>18501</v>
      </c>
      <c r="F152" s="181" t="s">
        <v>18502</v>
      </c>
      <c r="G152" s="182" t="s">
        <v>467</v>
      </c>
      <c r="H152" s="183">
        <v>12</v>
      </c>
      <c r="I152" s="184"/>
      <c r="J152" s="185">
        <f t="shared" si="10"/>
        <v>0</v>
      </c>
      <c r="K152" s="186"/>
      <c r="L152" s="187"/>
      <c r="M152" s="188" t="s">
        <v>1</v>
      </c>
      <c r="N152" s="189" t="s">
        <v>42</v>
      </c>
      <c r="P152" s="153">
        <f t="shared" si="11"/>
        <v>0</v>
      </c>
      <c r="Q152" s="153">
        <v>0</v>
      </c>
      <c r="R152" s="153">
        <f t="shared" si="12"/>
        <v>0</v>
      </c>
      <c r="S152" s="153">
        <v>0</v>
      </c>
      <c r="T152" s="154">
        <f t="shared" si="13"/>
        <v>0</v>
      </c>
      <c r="AR152" s="155" t="s">
        <v>356</v>
      </c>
      <c r="AT152" s="155" t="s">
        <v>454</v>
      </c>
      <c r="AU152" s="155" t="s">
        <v>88</v>
      </c>
      <c r="AY152" s="16" t="s">
        <v>317</v>
      </c>
      <c r="BE152" s="156">
        <f t="shared" si="14"/>
        <v>0</v>
      </c>
      <c r="BF152" s="156">
        <f t="shared" si="15"/>
        <v>0</v>
      </c>
      <c r="BG152" s="156">
        <f t="shared" si="16"/>
        <v>0</v>
      </c>
      <c r="BH152" s="156">
        <f t="shared" si="17"/>
        <v>0</v>
      </c>
      <c r="BI152" s="156">
        <f t="shared" si="18"/>
        <v>0</v>
      </c>
      <c r="BJ152" s="16" t="s">
        <v>88</v>
      </c>
      <c r="BK152" s="156">
        <f t="shared" si="19"/>
        <v>0</v>
      </c>
      <c r="BL152" s="16" t="s">
        <v>323</v>
      </c>
      <c r="BM152" s="155" t="s">
        <v>650</v>
      </c>
    </row>
    <row r="153" spans="2:65" s="1" customFormat="1" ht="24.15" customHeight="1">
      <c r="B153" s="142"/>
      <c r="C153" s="179" t="s">
        <v>427</v>
      </c>
      <c r="D153" s="179" t="s">
        <v>454</v>
      </c>
      <c r="E153" s="180" t="s">
        <v>18503</v>
      </c>
      <c r="F153" s="181" t="s">
        <v>18504</v>
      </c>
      <c r="G153" s="182" t="s">
        <v>467</v>
      </c>
      <c r="H153" s="183">
        <v>28</v>
      </c>
      <c r="I153" s="184"/>
      <c r="J153" s="185">
        <f t="shared" si="10"/>
        <v>0</v>
      </c>
      <c r="K153" s="186"/>
      <c r="L153" s="187"/>
      <c r="M153" s="188" t="s">
        <v>1</v>
      </c>
      <c r="N153" s="189" t="s">
        <v>42</v>
      </c>
      <c r="P153" s="153">
        <f t="shared" si="11"/>
        <v>0</v>
      </c>
      <c r="Q153" s="153">
        <v>0</v>
      </c>
      <c r="R153" s="153">
        <f t="shared" si="12"/>
        <v>0</v>
      </c>
      <c r="S153" s="153">
        <v>0</v>
      </c>
      <c r="T153" s="154">
        <f t="shared" si="13"/>
        <v>0</v>
      </c>
      <c r="AR153" s="155" t="s">
        <v>356</v>
      </c>
      <c r="AT153" s="155" t="s">
        <v>454</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323</v>
      </c>
      <c r="BM153" s="155" t="s">
        <v>655</v>
      </c>
    </row>
    <row r="154" spans="2:65" s="1" customFormat="1" ht="24.15" customHeight="1">
      <c r="B154" s="142"/>
      <c r="C154" s="179" t="s">
        <v>432</v>
      </c>
      <c r="D154" s="179" t="s">
        <v>454</v>
      </c>
      <c r="E154" s="180" t="s">
        <v>18505</v>
      </c>
      <c r="F154" s="181" t="s">
        <v>18506</v>
      </c>
      <c r="G154" s="182" t="s">
        <v>467</v>
      </c>
      <c r="H154" s="183">
        <v>29</v>
      </c>
      <c r="I154" s="184"/>
      <c r="J154" s="185">
        <f t="shared" si="10"/>
        <v>0</v>
      </c>
      <c r="K154" s="186"/>
      <c r="L154" s="187"/>
      <c r="M154" s="188" t="s">
        <v>1</v>
      </c>
      <c r="N154" s="189" t="s">
        <v>42</v>
      </c>
      <c r="P154" s="153">
        <f t="shared" si="11"/>
        <v>0</v>
      </c>
      <c r="Q154" s="153">
        <v>0</v>
      </c>
      <c r="R154" s="153">
        <f t="shared" si="12"/>
        <v>0</v>
      </c>
      <c r="S154" s="153">
        <v>0</v>
      </c>
      <c r="T154" s="154">
        <f t="shared" si="13"/>
        <v>0</v>
      </c>
      <c r="AR154" s="155" t="s">
        <v>356</v>
      </c>
      <c r="AT154" s="155" t="s">
        <v>454</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323</v>
      </c>
      <c r="BM154" s="155" t="s">
        <v>662</v>
      </c>
    </row>
    <row r="155" spans="2:65" s="1" customFormat="1" ht="55.5" customHeight="1">
      <c r="B155" s="142"/>
      <c r="C155" s="179" t="s">
        <v>436</v>
      </c>
      <c r="D155" s="179" t="s">
        <v>454</v>
      </c>
      <c r="E155" s="180" t="s">
        <v>18507</v>
      </c>
      <c r="F155" s="181" t="s">
        <v>18508</v>
      </c>
      <c r="G155" s="182" t="s">
        <v>7005</v>
      </c>
      <c r="H155" s="183">
        <v>1</v>
      </c>
      <c r="I155" s="184"/>
      <c r="J155" s="185">
        <f t="shared" si="10"/>
        <v>0</v>
      </c>
      <c r="K155" s="186"/>
      <c r="L155" s="187"/>
      <c r="M155" s="188" t="s">
        <v>1</v>
      </c>
      <c r="N155" s="189" t="s">
        <v>42</v>
      </c>
      <c r="P155" s="153">
        <f t="shared" si="11"/>
        <v>0</v>
      </c>
      <c r="Q155" s="153">
        <v>0</v>
      </c>
      <c r="R155" s="153">
        <f t="shared" si="12"/>
        <v>0</v>
      </c>
      <c r="S155" s="153">
        <v>0</v>
      </c>
      <c r="T155" s="154">
        <f t="shared" si="13"/>
        <v>0</v>
      </c>
      <c r="AR155" s="155" t="s">
        <v>356</v>
      </c>
      <c r="AT155" s="155" t="s">
        <v>454</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323</v>
      </c>
      <c r="BM155" s="155" t="s">
        <v>665</v>
      </c>
    </row>
    <row r="156" spans="2:65" s="1" customFormat="1" ht="24.15" customHeight="1">
      <c r="B156" s="142"/>
      <c r="C156" s="179" t="s">
        <v>441</v>
      </c>
      <c r="D156" s="179" t="s">
        <v>454</v>
      </c>
      <c r="E156" s="180" t="s">
        <v>18509</v>
      </c>
      <c r="F156" s="181" t="s">
        <v>18510</v>
      </c>
      <c r="G156" s="182" t="s">
        <v>7852</v>
      </c>
      <c r="H156" s="183">
        <v>5</v>
      </c>
      <c r="I156" s="184"/>
      <c r="J156" s="185">
        <f t="shared" si="10"/>
        <v>0</v>
      </c>
      <c r="K156" s="186"/>
      <c r="L156" s="187"/>
      <c r="M156" s="188" t="s">
        <v>1</v>
      </c>
      <c r="N156" s="189" t="s">
        <v>42</v>
      </c>
      <c r="P156" s="153">
        <f t="shared" si="11"/>
        <v>0</v>
      </c>
      <c r="Q156" s="153">
        <v>0</v>
      </c>
      <c r="R156" s="153">
        <f t="shared" si="12"/>
        <v>0</v>
      </c>
      <c r="S156" s="153">
        <v>0</v>
      </c>
      <c r="T156" s="154">
        <f t="shared" si="13"/>
        <v>0</v>
      </c>
      <c r="AR156" s="155" t="s">
        <v>356</v>
      </c>
      <c r="AT156" s="155" t="s">
        <v>454</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323</v>
      </c>
      <c r="BM156" s="155" t="s">
        <v>616</v>
      </c>
    </row>
    <row r="157" spans="2:65" s="1" customFormat="1" ht="24.15" customHeight="1">
      <c r="B157" s="142"/>
      <c r="C157" s="179" t="s">
        <v>448</v>
      </c>
      <c r="D157" s="179" t="s">
        <v>454</v>
      </c>
      <c r="E157" s="180" t="s">
        <v>18511</v>
      </c>
      <c r="F157" s="181" t="s">
        <v>18512</v>
      </c>
      <c r="G157" s="182" t="s">
        <v>7852</v>
      </c>
      <c r="H157" s="183">
        <v>17</v>
      </c>
      <c r="I157" s="184"/>
      <c r="J157" s="185">
        <f t="shared" si="10"/>
        <v>0</v>
      </c>
      <c r="K157" s="186"/>
      <c r="L157" s="187"/>
      <c r="M157" s="188" t="s">
        <v>1</v>
      </c>
      <c r="N157" s="189" t="s">
        <v>42</v>
      </c>
      <c r="P157" s="153">
        <f t="shared" si="11"/>
        <v>0</v>
      </c>
      <c r="Q157" s="153">
        <v>0</v>
      </c>
      <c r="R157" s="153">
        <f t="shared" si="12"/>
        <v>0</v>
      </c>
      <c r="S157" s="153">
        <v>0</v>
      </c>
      <c r="T157" s="154">
        <f t="shared" si="13"/>
        <v>0</v>
      </c>
      <c r="AR157" s="155" t="s">
        <v>356</v>
      </c>
      <c r="AT157" s="155" t="s">
        <v>454</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323</v>
      </c>
      <c r="BM157" s="155" t="s">
        <v>670</v>
      </c>
    </row>
    <row r="158" spans="2:65" s="1" customFormat="1" ht="24.15" customHeight="1">
      <c r="B158" s="142"/>
      <c r="C158" s="179" t="s">
        <v>453</v>
      </c>
      <c r="D158" s="179" t="s">
        <v>454</v>
      </c>
      <c r="E158" s="180" t="s">
        <v>18513</v>
      </c>
      <c r="F158" s="181" t="s">
        <v>18514</v>
      </c>
      <c r="G158" s="182" t="s">
        <v>7852</v>
      </c>
      <c r="H158" s="183">
        <v>50</v>
      </c>
      <c r="I158" s="184"/>
      <c r="J158" s="185">
        <f t="shared" si="10"/>
        <v>0</v>
      </c>
      <c r="K158" s="186"/>
      <c r="L158" s="187"/>
      <c r="M158" s="188" t="s">
        <v>1</v>
      </c>
      <c r="N158" s="189" t="s">
        <v>42</v>
      </c>
      <c r="P158" s="153">
        <f t="shared" si="11"/>
        <v>0</v>
      </c>
      <c r="Q158" s="153">
        <v>0</v>
      </c>
      <c r="R158" s="153">
        <f t="shared" si="12"/>
        <v>0</v>
      </c>
      <c r="S158" s="153">
        <v>0</v>
      </c>
      <c r="T158" s="154">
        <f t="shared" si="13"/>
        <v>0</v>
      </c>
      <c r="AR158" s="155" t="s">
        <v>356</v>
      </c>
      <c r="AT158" s="155" t="s">
        <v>454</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323</v>
      </c>
      <c r="BM158" s="155" t="s">
        <v>673</v>
      </c>
    </row>
    <row r="159" spans="2:65" s="1" customFormat="1" ht="24.15" customHeight="1">
      <c r="B159" s="142"/>
      <c r="C159" s="179" t="s">
        <v>459</v>
      </c>
      <c r="D159" s="179" t="s">
        <v>454</v>
      </c>
      <c r="E159" s="180" t="s">
        <v>18515</v>
      </c>
      <c r="F159" s="181" t="s">
        <v>18516</v>
      </c>
      <c r="G159" s="182" t="s">
        <v>467</v>
      </c>
      <c r="H159" s="183">
        <v>18</v>
      </c>
      <c r="I159" s="184"/>
      <c r="J159" s="185">
        <f t="shared" si="10"/>
        <v>0</v>
      </c>
      <c r="K159" s="186"/>
      <c r="L159" s="187"/>
      <c r="M159" s="188" t="s">
        <v>1</v>
      </c>
      <c r="N159" s="189" t="s">
        <v>42</v>
      </c>
      <c r="P159" s="153">
        <f t="shared" si="11"/>
        <v>0</v>
      </c>
      <c r="Q159" s="153">
        <v>0</v>
      </c>
      <c r="R159" s="153">
        <f t="shared" si="12"/>
        <v>0</v>
      </c>
      <c r="S159" s="153">
        <v>0</v>
      </c>
      <c r="T159" s="154">
        <f t="shared" si="13"/>
        <v>0</v>
      </c>
      <c r="AR159" s="155" t="s">
        <v>356</v>
      </c>
      <c r="AT159" s="155" t="s">
        <v>454</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323</v>
      </c>
      <c r="BM159" s="155" t="s">
        <v>675</v>
      </c>
    </row>
    <row r="160" spans="2:65" s="1" customFormat="1" ht="21.75" customHeight="1">
      <c r="B160" s="142"/>
      <c r="C160" s="179" t="s">
        <v>464</v>
      </c>
      <c r="D160" s="179" t="s">
        <v>454</v>
      </c>
      <c r="E160" s="180" t="s">
        <v>18517</v>
      </c>
      <c r="F160" s="181" t="s">
        <v>18518</v>
      </c>
      <c r="G160" s="182" t="s">
        <v>467</v>
      </c>
      <c r="H160" s="183">
        <v>3</v>
      </c>
      <c r="I160" s="184"/>
      <c r="J160" s="185">
        <f t="shared" si="10"/>
        <v>0</v>
      </c>
      <c r="K160" s="186"/>
      <c r="L160" s="187"/>
      <c r="M160" s="188" t="s">
        <v>1</v>
      </c>
      <c r="N160" s="189" t="s">
        <v>42</v>
      </c>
      <c r="P160" s="153">
        <f t="shared" si="11"/>
        <v>0</v>
      </c>
      <c r="Q160" s="153">
        <v>0</v>
      </c>
      <c r="R160" s="153">
        <f t="shared" si="12"/>
        <v>0</v>
      </c>
      <c r="S160" s="153">
        <v>0</v>
      </c>
      <c r="T160" s="154">
        <f t="shared" si="13"/>
        <v>0</v>
      </c>
      <c r="AR160" s="155" t="s">
        <v>356</v>
      </c>
      <c r="AT160" s="155" t="s">
        <v>454</v>
      </c>
      <c r="AU160" s="155" t="s">
        <v>88</v>
      </c>
      <c r="AY160" s="16" t="s">
        <v>317</v>
      </c>
      <c r="BE160" s="156">
        <f t="shared" si="14"/>
        <v>0</v>
      </c>
      <c r="BF160" s="156">
        <f t="shared" si="15"/>
        <v>0</v>
      </c>
      <c r="BG160" s="156">
        <f t="shared" si="16"/>
        <v>0</v>
      </c>
      <c r="BH160" s="156">
        <f t="shared" si="17"/>
        <v>0</v>
      </c>
      <c r="BI160" s="156">
        <f t="shared" si="18"/>
        <v>0</v>
      </c>
      <c r="BJ160" s="16" t="s">
        <v>88</v>
      </c>
      <c r="BK160" s="156">
        <f t="shared" si="19"/>
        <v>0</v>
      </c>
      <c r="BL160" s="16" t="s">
        <v>323</v>
      </c>
      <c r="BM160" s="155" t="s">
        <v>678</v>
      </c>
    </row>
    <row r="161" spans="2:65" s="1" customFormat="1" ht="21.75" customHeight="1">
      <c r="B161" s="142"/>
      <c r="C161" s="179" t="s">
        <v>469</v>
      </c>
      <c r="D161" s="179" t="s">
        <v>454</v>
      </c>
      <c r="E161" s="180" t="s">
        <v>18519</v>
      </c>
      <c r="F161" s="181" t="s">
        <v>18520</v>
      </c>
      <c r="G161" s="182" t="s">
        <v>467</v>
      </c>
      <c r="H161" s="183">
        <v>9</v>
      </c>
      <c r="I161" s="184"/>
      <c r="J161" s="185">
        <f t="shared" si="10"/>
        <v>0</v>
      </c>
      <c r="K161" s="186"/>
      <c r="L161" s="187"/>
      <c r="M161" s="188" t="s">
        <v>1</v>
      </c>
      <c r="N161" s="189" t="s">
        <v>42</v>
      </c>
      <c r="P161" s="153">
        <f t="shared" si="11"/>
        <v>0</v>
      </c>
      <c r="Q161" s="153">
        <v>0</v>
      </c>
      <c r="R161" s="153">
        <f t="shared" si="12"/>
        <v>0</v>
      </c>
      <c r="S161" s="153">
        <v>0</v>
      </c>
      <c r="T161" s="154">
        <f t="shared" si="13"/>
        <v>0</v>
      </c>
      <c r="AR161" s="155" t="s">
        <v>356</v>
      </c>
      <c r="AT161" s="155" t="s">
        <v>454</v>
      </c>
      <c r="AU161" s="155" t="s">
        <v>88</v>
      </c>
      <c r="AY161" s="16" t="s">
        <v>317</v>
      </c>
      <c r="BE161" s="156">
        <f t="shared" si="14"/>
        <v>0</v>
      </c>
      <c r="BF161" s="156">
        <f t="shared" si="15"/>
        <v>0</v>
      </c>
      <c r="BG161" s="156">
        <f t="shared" si="16"/>
        <v>0</v>
      </c>
      <c r="BH161" s="156">
        <f t="shared" si="17"/>
        <v>0</v>
      </c>
      <c r="BI161" s="156">
        <f t="shared" si="18"/>
        <v>0</v>
      </c>
      <c r="BJ161" s="16" t="s">
        <v>88</v>
      </c>
      <c r="BK161" s="156">
        <f t="shared" si="19"/>
        <v>0</v>
      </c>
      <c r="BL161" s="16" t="s">
        <v>323</v>
      </c>
      <c r="BM161" s="155" t="s">
        <v>681</v>
      </c>
    </row>
    <row r="162" spans="2:65" s="1" customFormat="1" ht="24.15" customHeight="1">
      <c r="B162" s="142"/>
      <c r="C162" s="179" t="s">
        <v>473</v>
      </c>
      <c r="D162" s="179" t="s">
        <v>454</v>
      </c>
      <c r="E162" s="180" t="s">
        <v>18521</v>
      </c>
      <c r="F162" s="181" t="s">
        <v>18522</v>
      </c>
      <c r="G162" s="182" t="s">
        <v>467</v>
      </c>
      <c r="H162" s="183">
        <v>21</v>
      </c>
      <c r="I162" s="184"/>
      <c r="J162" s="185">
        <f t="shared" si="10"/>
        <v>0</v>
      </c>
      <c r="K162" s="186"/>
      <c r="L162" s="187"/>
      <c r="M162" s="188" t="s">
        <v>1</v>
      </c>
      <c r="N162" s="189" t="s">
        <v>42</v>
      </c>
      <c r="P162" s="153">
        <f t="shared" si="11"/>
        <v>0</v>
      </c>
      <c r="Q162" s="153">
        <v>0</v>
      </c>
      <c r="R162" s="153">
        <f t="shared" si="12"/>
        <v>0</v>
      </c>
      <c r="S162" s="153">
        <v>0</v>
      </c>
      <c r="T162" s="154">
        <f t="shared" si="13"/>
        <v>0</v>
      </c>
      <c r="AR162" s="155" t="s">
        <v>356</v>
      </c>
      <c r="AT162" s="155" t="s">
        <v>454</v>
      </c>
      <c r="AU162" s="155" t="s">
        <v>88</v>
      </c>
      <c r="AY162" s="16" t="s">
        <v>317</v>
      </c>
      <c r="BE162" s="156">
        <f t="shared" si="14"/>
        <v>0</v>
      </c>
      <c r="BF162" s="156">
        <f t="shared" si="15"/>
        <v>0</v>
      </c>
      <c r="BG162" s="156">
        <f t="shared" si="16"/>
        <v>0</v>
      </c>
      <c r="BH162" s="156">
        <f t="shared" si="17"/>
        <v>0</v>
      </c>
      <c r="BI162" s="156">
        <f t="shared" si="18"/>
        <v>0</v>
      </c>
      <c r="BJ162" s="16" t="s">
        <v>88</v>
      </c>
      <c r="BK162" s="156">
        <f t="shared" si="19"/>
        <v>0</v>
      </c>
      <c r="BL162" s="16" t="s">
        <v>323</v>
      </c>
      <c r="BM162" s="155" t="s">
        <v>684</v>
      </c>
    </row>
    <row r="163" spans="2:65" s="1" customFormat="1" ht="24.15" customHeight="1">
      <c r="B163" s="142"/>
      <c r="C163" s="143" t="s">
        <v>477</v>
      </c>
      <c r="D163" s="143" t="s">
        <v>319</v>
      </c>
      <c r="E163" s="144" t="s">
        <v>18523</v>
      </c>
      <c r="F163" s="145" t="s">
        <v>18524</v>
      </c>
      <c r="G163" s="146" t="s">
        <v>611</v>
      </c>
      <c r="H163" s="147">
        <v>2</v>
      </c>
      <c r="I163" s="148"/>
      <c r="J163" s="149">
        <f t="shared" si="10"/>
        <v>0</v>
      </c>
      <c r="K163" s="150"/>
      <c r="L163" s="31"/>
      <c r="M163" s="151" t="s">
        <v>1</v>
      </c>
      <c r="N163" s="152" t="s">
        <v>42</v>
      </c>
      <c r="P163" s="153">
        <f t="shared" si="11"/>
        <v>0</v>
      </c>
      <c r="Q163" s="153">
        <v>0</v>
      </c>
      <c r="R163" s="153">
        <f t="shared" si="12"/>
        <v>0</v>
      </c>
      <c r="S163" s="153">
        <v>0</v>
      </c>
      <c r="T163" s="154">
        <f t="shared" si="13"/>
        <v>0</v>
      </c>
      <c r="AR163" s="155" t="s">
        <v>323</v>
      </c>
      <c r="AT163" s="155" t="s">
        <v>319</v>
      </c>
      <c r="AU163" s="155" t="s">
        <v>88</v>
      </c>
      <c r="AY163" s="16" t="s">
        <v>317</v>
      </c>
      <c r="BE163" s="156">
        <f t="shared" si="14"/>
        <v>0</v>
      </c>
      <c r="BF163" s="156">
        <f t="shared" si="15"/>
        <v>0</v>
      </c>
      <c r="BG163" s="156">
        <f t="shared" si="16"/>
        <v>0</v>
      </c>
      <c r="BH163" s="156">
        <f t="shared" si="17"/>
        <v>0</v>
      </c>
      <c r="BI163" s="156">
        <f t="shared" si="18"/>
        <v>0</v>
      </c>
      <c r="BJ163" s="16" t="s">
        <v>88</v>
      </c>
      <c r="BK163" s="156">
        <f t="shared" si="19"/>
        <v>0</v>
      </c>
      <c r="BL163" s="16" t="s">
        <v>323</v>
      </c>
      <c r="BM163" s="155" t="s">
        <v>687</v>
      </c>
    </row>
    <row r="164" spans="2:65" s="1" customFormat="1" ht="37.75" customHeight="1">
      <c r="B164" s="142"/>
      <c r="C164" s="143" t="s">
        <v>481</v>
      </c>
      <c r="D164" s="143" t="s">
        <v>319</v>
      </c>
      <c r="E164" s="144" t="s">
        <v>18525</v>
      </c>
      <c r="F164" s="145" t="s">
        <v>18526</v>
      </c>
      <c r="G164" s="146" t="s">
        <v>7852</v>
      </c>
      <c r="H164" s="147">
        <v>33</v>
      </c>
      <c r="I164" s="148"/>
      <c r="J164" s="149">
        <f t="shared" si="10"/>
        <v>0</v>
      </c>
      <c r="K164" s="150"/>
      <c r="L164" s="31"/>
      <c r="M164" s="151" t="s">
        <v>1</v>
      </c>
      <c r="N164" s="152" t="s">
        <v>42</v>
      </c>
      <c r="P164" s="153">
        <f t="shared" si="11"/>
        <v>0</v>
      </c>
      <c r="Q164" s="153">
        <v>0</v>
      </c>
      <c r="R164" s="153">
        <f t="shared" si="12"/>
        <v>0</v>
      </c>
      <c r="S164" s="153">
        <v>0</v>
      </c>
      <c r="T164" s="154">
        <f t="shared" si="13"/>
        <v>0</v>
      </c>
      <c r="AR164" s="155" t="s">
        <v>323</v>
      </c>
      <c r="AT164" s="155" t="s">
        <v>319</v>
      </c>
      <c r="AU164" s="155" t="s">
        <v>88</v>
      </c>
      <c r="AY164" s="16" t="s">
        <v>317</v>
      </c>
      <c r="BE164" s="156">
        <f t="shared" si="14"/>
        <v>0</v>
      </c>
      <c r="BF164" s="156">
        <f t="shared" si="15"/>
        <v>0</v>
      </c>
      <c r="BG164" s="156">
        <f t="shared" si="16"/>
        <v>0</v>
      </c>
      <c r="BH164" s="156">
        <f t="shared" si="17"/>
        <v>0</v>
      </c>
      <c r="BI164" s="156">
        <f t="shared" si="18"/>
        <v>0</v>
      </c>
      <c r="BJ164" s="16" t="s">
        <v>88</v>
      </c>
      <c r="BK164" s="156">
        <f t="shared" si="19"/>
        <v>0</v>
      </c>
      <c r="BL164" s="16" t="s">
        <v>323</v>
      </c>
      <c r="BM164" s="155" t="s">
        <v>561</v>
      </c>
    </row>
    <row r="165" spans="2:65" s="1" customFormat="1" ht="33" customHeight="1">
      <c r="B165" s="142"/>
      <c r="C165" s="143" t="s">
        <v>488</v>
      </c>
      <c r="D165" s="143" t="s">
        <v>319</v>
      </c>
      <c r="E165" s="144" t="s">
        <v>18527</v>
      </c>
      <c r="F165" s="145" t="s">
        <v>18528</v>
      </c>
      <c r="G165" s="146" t="s">
        <v>611</v>
      </c>
      <c r="H165" s="147">
        <v>1</v>
      </c>
      <c r="I165" s="148"/>
      <c r="J165" s="149">
        <f t="shared" si="10"/>
        <v>0</v>
      </c>
      <c r="K165" s="150"/>
      <c r="L165" s="31"/>
      <c r="M165" s="151" t="s">
        <v>1</v>
      </c>
      <c r="N165" s="152" t="s">
        <v>42</v>
      </c>
      <c r="P165" s="153">
        <f t="shared" si="11"/>
        <v>0</v>
      </c>
      <c r="Q165" s="153">
        <v>0</v>
      </c>
      <c r="R165" s="153">
        <f t="shared" si="12"/>
        <v>0</v>
      </c>
      <c r="S165" s="153">
        <v>0</v>
      </c>
      <c r="T165" s="154">
        <f t="shared" si="13"/>
        <v>0</v>
      </c>
      <c r="AR165" s="155" t="s">
        <v>323</v>
      </c>
      <c r="AT165" s="155" t="s">
        <v>319</v>
      </c>
      <c r="AU165" s="155" t="s">
        <v>88</v>
      </c>
      <c r="AY165" s="16" t="s">
        <v>317</v>
      </c>
      <c r="BE165" s="156">
        <f t="shared" si="14"/>
        <v>0</v>
      </c>
      <c r="BF165" s="156">
        <f t="shared" si="15"/>
        <v>0</v>
      </c>
      <c r="BG165" s="156">
        <f t="shared" si="16"/>
        <v>0</v>
      </c>
      <c r="BH165" s="156">
        <f t="shared" si="17"/>
        <v>0</v>
      </c>
      <c r="BI165" s="156">
        <f t="shared" si="18"/>
        <v>0</v>
      </c>
      <c r="BJ165" s="16" t="s">
        <v>88</v>
      </c>
      <c r="BK165" s="156">
        <f t="shared" si="19"/>
        <v>0</v>
      </c>
      <c r="BL165" s="16" t="s">
        <v>323</v>
      </c>
      <c r="BM165" s="155" t="s">
        <v>692</v>
      </c>
    </row>
    <row r="166" spans="2:65" s="1" customFormat="1" ht="33" customHeight="1">
      <c r="B166" s="142"/>
      <c r="C166" s="143" t="s">
        <v>495</v>
      </c>
      <c r="D166" s="143" t="s">
        <v>319</v>
      </c>
      <c r="E166" s="144" t="s">
        <v>18529</v>
      </c>
      <c r="F166" s="145" t="s">
        <v>18530</v>
      </c>
      <c r="G166" s="146" t="s">
        <v>611</v>
      </c>
      <c r="H166" s="147">
        <v>7</v>
      </c>
      <c r="I166" s="148"/>
      <c r="J166" s="149">
        <f t="shared" si="10"/>
        <v>0</v>
      </c>
      <c r="K166" s="150"/>
      <c r="L166" s="31"/>
      <c r="M166" s="151" t="s">
        <v>1</v>
      </c>
      <c r="N166" s="152" t="s">
        <v>42</v>
      </c>
      <c r="P166" s="153">
        <f t="shared" si="11"/>
        <v>0</v>
      </c>
      <c r="Q166" s="153">
        <v>0</v>
      </c>
      <c r="R166" s="153">
        <f t="shared" si="12"/>
        <v>0</v>
      </c>
      <c r="S166" s="153">
        <v>0</v>
      </c>
      <c r="T166" s="154">
        <f t="shared" si="13"/>
        <v>0</v>
      </c>
      <c r="AR166" s="155" t="s">
        <v>323</v>
      </c>
      <c r="AT166" s="155" t="s">
        <v>319</v>
      </c>
      <c r="AU166" s="155" t="s">
        <v>88</v>
      </c>
      <c r="AY166" s="16" t="s">
        <v>317</v>
      </c>
      <c r="BE166" s="156">
        <f t="shared" si="14"/>
        <v>0</v>
      </c>
      <c r="BF166" s="156">
        <f t="shared" si="15"/>
        <v>0</v>
      </c>
      <c r="BG166" s="156">
        <f t="shared" si="16"/>
        <v>0</v>
      </c>
      <c r="BH166" s="156">
        <f t="shared" si="17"/>
        <v>0</v>
      </c>
      <c r="BI166" s="156">
        <f t="shared" si="18"/>
        <v>0</v>
      </c>
      <c r="BJ166" s="16" t="s">
        <v>88</v>
      </c>
      <c r="BK166" s="156">
        <f t="shared" si="19"/>
        <v>0</v>
      </c>
      <c r="BL166" s="16" t="s">
        <v>323</v>
      </c>
      <c r="BM166" s="155" t="s">
        <v>696</v>
      </c>
    </row>
    <row r="167" spans="2:65" s="1" customFormat="1" ht="24.15" customHeight="1">
      <c r="B167" s="142"/>
      <c r="C167" s="143" t="s">
        <v>501</v>
      </c>
      <c r="D167" s="143" t="s">
        <v>319</v>
      </c>
      <c r="E167" s="144" t="s">
        <v>18531</v>
      </c>
      <c r="F167" s="145" t="s">
        <v>18532</v>
      </c>
      <c r="G167" s="146" t="s">
        <v>7852</v>
      </c>
      <c r="H167" s="147">
        <v>34</v>
      </c>
      <c r="I167" s="148"/>
      <c r="J167" s="149">
        <f t="shared" si="10"/>
        <v>0</v>
      </c>
      <c r="K167" s="150"/>
      <c r="L167" s="31"/>
      <c r="M167" s="151" t="s">
        <v>1</v>
      </c>
      <c r="N167" s="152" t="s">
        <v>42</v>
      </c>
      <c r="P167" s="153">
        <f t="shared" si="11"/>
        <v>0</v>
      </c>
      <c r="Q167" s="153">
        <v>0</v>
      </c>
      <c r="R167" s="153">
        <f t="shared" si="12"/>
        <v>0</v>
      </c>
      <c r="S167" s="153">
        <v>0</v>
      </c>
      <c r="T167" s="154">
        <f t="shared" si="13"/>
        <v>0</v>
      </c>
      <c r="AR167" s="155" t="s">
        <v>323</v>
      </c>
      <c r="AT167" s="155" t="s">
        <v>319</v>
      </c>
      <c r="AU167" s="155" t="s">
        <v>88</v>
      </c>
      <c r="AY167" s="16" t="s">
        <v>317</v>
      </c>
      <c r="BE167" s="156">
        <f t="shared" si="14"/>
        <v>0</v>
      </c>
      <c r="BF167" s="156">
        <f t="shared" si="15"/>
        <v>0</v>
      </c>
      <c r="BG167" s="156">
        <f t="shared" si="16"/>
        <v>0</v>
      </c>
      <c r="BH167" s="156">
        <f t="shared" si="17"/>
        <v>0</v>
      </c>
      <c r="BI167" s="156">
        <f t="shared" si="18"/>
        <v>0</v>
      </c>
      <c r="BJ167" s="16" t="s">
        <v>88</v>
      </c>
      <c r="BK167" s="156">
        <f t="shared" si="19"/>
        <v>0</v>
      </c>
      <c r="BL167" s="16" t="s">
        <v>323</v>
      </c>
      <c r="BM167" s="155" t="s">
        <v>699</v>
      </c>
    </row>
    <row r="168" spans="2:65" s="1" customFormat="1" ht="21.75" customHeight="1">
      <c r="B168" s="142"/>
      <c r="C168" s="179" t="s">
        <v>507</v>
      </c>
      <c r="D168" s="179" t="s">
        <v>454</v>
      </c>
      <c r="E168" s="180" t="s">
        <v>18533</v>
      </c>
      <c r="F168" s="181" t="s">
        <v>18534</v>
      </c>
      <c r="G168" s="182" t="s">
        <v>467</v>
      </c>
      <c r="H168" s="183">
        <v>34</v>
      </c>
      <c r="I168" s="184"/>
      <c r="J168" s="185">
        <f t="shared" si="10"/>
        <v>0</v>
      </c>
      <c r="K168" s="186"/>
      <c r="L168" s="187"/>
      <c r="M168" s="188" t="s">
        <v>1</v>
      </c>
      <c r="N168" s="189" t="s">
        <v>42</v>
      </c>
      <c r="P168" s="153">
        <f t="shared" si="11"/>
        <v>0</v>
      </c>
      <c r="Q168" s="153">
        <v>0</v>
      </c>
      <c r="R168" s="153">
        <f t="shared" si="12"/>
        <v>0</v>
      </c>
      <c r="S168" s="153">
        <v>0</v>
      </c>
      <c r="T168" s="154">
        <f t="shared" si="13"/>
        <v>0</v>
      </c>
      <c r="AR168" s="155" t="s">
        <v>356</v>
      </c>
      <c r="AT168" s="155" t="s">
        <v>454</v>
      </c>
      <c r="AU168" s="155" t="s">
        <v>88</v>
      </c>
      <c r="AY168" s="16" t="s">
        <v>317</v>
      </c>
      <c r="BE168" s="156">
        <f t="shared" si="14"/>
        <v>0</v>
      </c>
      <c r="BF168" s="156">
        <f t="shared" si="15"/>
        <v>0</v>
      </c>
      <c r="BG168" s="156">
        <f t="shared" si="16"/>
        <v>0</v>
      </c>
      <c r="BH168" s="156">
        <f t="shared" si="17"/>
        <v>0</v>
      </c>
      <c r="BI168" s="156">
        <f t="shared" si="18"/>
        <v>0</v>
      </c>
      <c r="BJ168" s="16" t="s">
        <v>88</v>
      </c>
      <c r="BK168" s="156">
        <f t="shared" si="19"/>
        <v>0</v>
      </c>
      <c r="BL168" s="16" t="s">
        <v>323</v>
      </c>
      <c r="BM168" s="155" t="s">
        <v>702</v>
      </c>
    </row>
    <row r="169" spans="2:65" s="1" customFormat="1" ht="24.15" customHeight="1">
      <c r="B169" s="142"/>
      <c r="C169" s="143" t="s">
        <v>703</v>
      </c>
      <c r="D169" s="143" t="s">
        <v>319</v>
      </c>
      <c r="E169" s="144" t="s">
        <v>18535</v>
      </c>
      <c r="F169" s="145" t="s">
        <v>18536</v>
      </c>
      <c r="G169" s="146" t="s">
        <v>7852</v>
      </c>
      <c r="H169" s="147">
        <v>17</v>
      </c>
      <c r="I169" s="148"/>
      <c r="J169" s="149">
        <f t="shared" si="10"/>
        <v>0</v>
      </c>
      <c r="K169" s="150"/>
      <c r="L169" s="31"/>
      <c r="M169" s="151" t="s">
        <v>1</v>
      </c>
      <c r="N169" s="152" t="s">
        <v>42</v>
      </c>
      <c r="P169" s="153">
        <f t="shared" si="11"/>
        <v>0</v>
      </c>
      <c r="Q169" s="153">
        <v>0</v>
      </c>
      <c r="R169" s="153">
        <f t="shared" si="12"/>
        <v>0</v>
      </c>
      <c r="S169" s="153">
        <v>0</v>
      </c>
      <c r="T169" s="154">
        <f t="shared" si="13"/>
        <v>0</v>
      </c>
      <c r="AR169" s="155" t="s">
        <v>323</v>
      </c>
      <c r="AT169" s="155" t="s">
        <v>319</v>
      </c>
      <c r="AU169" s="155" t="s">
        <v>88</v>
      </c>
      <c r="AY169" s="16" t="s">
        <v>317</v>
      </c>
      <c r="BE169" s="156">
        <f t="shared" si="14"/>
        <v>0</v>
      </c>
      <c r="BF169" s="156">
        <f t="shared" si="15"/>
        <v>0</v>
      </c>
      <c r="BG169" s="156">
        <f t="shared" si="16"/>
        <v>0</v>
      </c>
      <c r="BH169" s="156">
        <f t="shared" si="17"/>
        <v>0</v>
      </c>
      <c r="BI169" s="156">
        <f t="shared" si="18"/>
        <v>0</v>
      </c>
      <c r="BJ169" s="16" t="s">
        <v>88</v>
      </c>
      <c r="BK169" s="156">
        <f t="shared" si="19"/>
        <v>0</v>
      </c>
      <c r="BL169" s="16" t="s">
        <v>323</v>
      </c>
      <c r="BM169" s="155" t="s">
        <v>706</v>
      </c>
    </row>
    <row r="170" spans="2:65" s="1" customFormat="1" ht="24.15" customHeight="1">
      <c r="B170" s="142"/>
      <c r="C170" s="179" t="s">
        <v>647</v>
      </c>
      <c r="D170" s="179" t="s">
        <v>454</v>
      </c>
      <c r="E170" s="180" t="s">
        <v>18537</v>
      </c>
      <c r="F170" s="181" t="s">
        <v>18538</v>
      </c>
      <c r="G170" s="182" t="s">
        <v>467</v>
      </c>
      <c r="H170" s="183">
        <v>17</v>
      </c>
      <c r="I170" s="184"/>
      <c r="J170" s="185">
        <f t="shared" si="10"/>
        <v>0</v>
      </c>
      <c r="K170" s="186"/>
      <c r="L170" s="187"/>
      <c r="M170" s="188" t="s">
        <v>1</v>
      </c>
      <c r="N170" s="189" t="s">
        <v>42</v>
      </c>
      <c r="P170" s="153">
        <f t="shared" si="11"/>
        <v>0</v>
      </c>
      <c r="Q170" s="153">
        <v>0</v>
      </c>
      <c r="R170" s="153">
        <f t="shared" si="12"/>
        <v>0</v>
      </c>
      <c r="S170" s="153">
        <v>0</v>
      </c>
      <c r="T170" s="154">
        <f t="shared" si="13"/>
        <v>0</v>
      </c>
      <c r="AR170" s="155" t="s">
        <v>356</v>
      </c>
      <c r="AT170" s="155" t="s">
        <v>454</v>
      </c>
      <c r="AU170" s="155" t="s">
        <v>88</v>
      </c>
      <c r="AY170" s="16" t="s">
        <v>317</v>
      </c>
      <c r="BE170" s="156">
        <f t="shared" si="14"/>
        <v>0</v>
      </c>
      <c r="BF170" s="156">
        <f t="shared" si="15"/>
        <v>0</v>
      </c>
      <c r="BG170" s="156">
        <f t="shared" si="16"/>
        <v>0</v>
      </c>
      <c r="BH170" s="156">
        <f t="shared" si="17"/>
        <v>0</v>
      </c>
      <c r="BI170" s="156">
        <f t="shared" si="18"/>
        <v>0</v>
      </c>
      <c r="BJ170" s="16" t="s">
        <v>88</v>
      </c>
      <c r="BK170" s="156">
        <f t="shared" si="19"/>
        <v>0</v>
      </c>
      <c r="BL170" s="16" t="s">
        <v>323</v>
      </c>
      <c r="BM170" s="155" t="s">
        <v>709</v>
      </c>
    </row>
    <row r="171" spans="2:65" s="1" customFormat="1" ht="24.15" customHeight="1">
      <c r="B171" s="142"/>
      <c r="C171" s="179" t="s">
        <v>712</v>
      </c>
      <c r="D171" s="179" t="s">
        <v>454</v>
      </c>
      <c r="E171" s="180" t="s">
        <v>18539</v>
      </c>
      <c r="F171" s="181" t="s">
        <v>18540</v>
      </c>
      <c r="G171" s="182" t="s">
        <v>467</v>
      </c>
      <c r="H171" s="183">
        <v>13</v>
      </c>
      <c r="I171" s="184"/>
      <c r="J171" s="185">
        <f t="shared" si="10"/>
        <v>0</v>
      </c>
      <c r="K171" s="186"/>
      <c r="L171" s="187"/>
      <c r="M171" s="188" t="s">
        <v>1</v>
      </c>
      <c r="N171" s="189" t="s">
        <v>42</v>
      </c>
      <c r="P171" s="153">
        <f t="shared" si="11"/>
        <v>0</v>
      </c>
      <c r="Q171" s="153">
        <v>0</v>
      </c>
      <c r="R171" s="153">
        <f t="shared" si="12"/>
        <v>0</v>
      </c>
      <c r="S171" s="153">
        <v>0</v>
      </c>
      <c r="T171" s="154">
        <f t="shared" si="13"/>
        <v>0</v>
      </c>
      <c r="AR171" s="155" t="s">
        <v>356</v>
      </c>
      <c r="AT171" s="155" t="s">
        <v>454</v>
      </c>
      <c r="AU171" s="155" t="s">
        <v>88</v>
      </c>
      <c r="AY171" s="16" t="s">
        <v>317</v>
      </c>
      <c r="BE171" s="156">
        <f t="shared" si="14"/>
        <v>0</v>
      </c>
      <c r="BF171" s="156">
        <f t="shared" si="15"/>
        <v>0</v>
      </c>
      <c r="BG171" s="156">
        <f t="shared" si="16"/>
        <v>0</v>
      </c>
      <c r="BH171" s="156">
        <f t="shared" si="17"/>
        <v>0</v>
      </c>
      <c r="BI171" s="156">
        <f t="shared" si="18"/>
        <v>0</v>
      </c>
      <c r="BJ171" s="16" t="s">
        <v>88</v>
      </c>
      <c r="BK171" s="156">
        <f t="shared" si="19"/>
        <v>0</v>
      </c>
      <c r="BL171" s="16" t="s">
        <v>323</v>
      </c>
      <c r="BM171" s="155" t="s">
        <v>715</v>
      </c>
    </row>
    <row r="172" spans="2:65" s="1" customFormat="1" ht="24.15" customHeight="1">
      <c r="B172" s="142"/>
      <c r="C172" s="179" t="s">
        <v>650</v>
      </c>
      <c r="D172" s="179" t="s">
        <v>454</v>
      </c>
      <c r="E172" s="180" t="s">
        <v>18541</v>
      </c>
      <c r="F172" s="181" t="s">
        <v>18542</v>
      </c>
      <c r="G172" s="182" t="s">
        <v>467</v>
      </c>
      <c r="H172" s="183">
        <v>13</v>
      </c>
      <c r="I172" s="184"/>
      <c r="J172" s="185">
        <f t="shared" si="10"/>
        <v>0</v>
      </c>
      <c r="K172" s="186"/>
      <c r="L172" s="187"/>
      <c r="M172" s="188" t="s">
        <v>1</v>
      </c>
      <c r="N172" s="189" t="s">
        <v>42</v>
      </c>
      <c r="P172" s="153">
        <f t="shared" si="11"/>
        <v>0</v>
      </c>
      <c r="Q172" s="153">
        <v>0</v>
      </c>
      <c r="R172" s="153">
        <f t="shared" si="12"/>
        <v>0</v>
      </c>
      <c r="S172" s="153">
        <v>0</v>
      </c>
      <c r="T172" s="154">
        <f t="shared" si="13"/>
        <v>0</v>
      </c>
      <c r="AR172" s="155" t="s">
        <v>356</v>
      </c>
      <c r="AT172" s="155" t="s">
        <v>454</v>
      </c>
      <c r="AU172" s="155" t="s">
        <v>88</v>
      </c>
      <c r="AY172" s="16" t="s">
        <v>317</v>
      </c>
      <c r="BE172" s="156">
        <f t="shared" si="14"/>
        <v>0</v>
      </c>
      <c r="BF172" s="156">
        <f t="shared" si="15"/>
        <v>0</v>
      </c>
      <c r="BG172" s="156">
        <f t="shared" si="16"/>
        <v>0</v>
      </c>
      <c r="BH172" s="156">
        <f t="shared" si="17"/>
        <v>0</v>
      </c>
      <c r="BI172" s="156">
        <f t="shared" si="18"/>
        <v>0</v>
      </c>
      <c r="BJ172" s="16" t="s">
        <v>88</v>
      </c>
      <c r="BK172" s="156">
        <f t="shared" si="19"/>
        <v>0</v>
      </c>
      <c r="BL172" s="16" t="s">
        <v>323</v>
      </c>
      <c r="BM172" s="155" t="s">
        <v>719</v>
      </c>
    </row>
    <row r="173" spans="2:65" s="1" customFormat="1" ht="24.15" customHeight="1">
      <c r="B173" s="142"/>
      <c r="C173" s="179" t="s">
        <v>722</v>
      </c>
      <c r="D173" s="179" t="s">
        <v>454</v>
      </c>
      <c r="E173" s="180" t="s">
        <v>18543</v>
      </c>
      <c r="F173" s="181" t="s">
        <v>18544</v>
      </c>
      <c r="G173" s="182" t="s">
        <v>467</v>
      </c>
      <c r="H173" s="183">
        <v>4</v>
      </c>
      <c r="I173" s="184"/>
      <c r="J173" s="185">
        <f t="shared" si="10"/>
        <v>0</v>
      </c>
      <c r="K173" s="186"/>
      <c r="L173" s="187"/>
      <c r="M173" s="188" t="s">
        <v>1</v>
      </c>
      <c r="N173" s="189" t="s">
        <v>42</v>
      </c>
      <c r="P173" s="153">
        <f t="shared" si="11"/>
        <v>0</v>
      </c>
      <c r="Q173" s="153">
        <v>0</v>
      </c>
      <c r="R173" s="153">
        <f t="shared" si="12"/>
        <v>0</v>
      </c>
      <c r="S173" s="153">
        <v>0</v>
      </c>
      <c r="T173" s="154">
        <f t="shared" si="13"/>
        <v>0</v>
      </c>
      <c r="AR173" s="155" t="s">
        <v>356</v>
      </c>
      <c r="AT173" s="155" t="s">
        <v>454</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323</v>
      </c>
      <c r="BM173" s="155" t="s">
        <v>1704</v>
      </c>
    </row>
    <row r="174" spans="2:65" s="1" customFormat="1" ht="24.15" customHeight="1">
      <c r="B174" s="142"/>
      <c r="C174" s="179" t="s">
        <v>655</v>
      </c>
      <c r="D174" s="179" t="s">
        <v>454</v>
      </c>
      <c r="E174" s="180" t="s">
        <v>18545</v>
      </c>
      <c r="F174" s="181" t="s">
        <v>18546</v>
      </c>
      <c r="G174" s="182" t="s">
        <v>467</v>
      </c>
      <c r="H174" s="183">
        <v>26</v>
      </c>
      <c r="I174" s="184"/>
      <c r="J174" s="185">
        <f t="shared" si="10"/>
        <v>0</v>
      </c>
      <c r="K174" s="186"/>
      <c r="L174" s="187"/>
      <c r="M174" s="188" t="s">
        <v>1</v>
      </c>
      <c r="N174" s="189" t="s">
        <v>42</v>
      </c>
      <c r="P174" s="153">
        <f t="shared" si="11"/>
        <v>0</v>
      </c>
      <c r="Q174" s="153">
        <v>0</v>
      </c>
      <c r="R174" s="153">
        <f t="shared" si="12"/>
        <v>0</v>
      </c>
      <c r="S174" s="153">
        <v>0</v>
      </c>
      <c r="T174" s="154">
        <f t="shared" si="13"/>
        <v>0</v>
      </c>
      <c r="AR174" s="155" t="s">
        <v>356</v>
      </c>
      <c r="AT174" s="155" t="s">
        <v>454</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323</v>
      </c>
      <c r="BM174" s="155" t="s">
        <v>1726</v>
      </c>
    </row>
    <row r="175" spans="2:65" s="1" customFormat="1" ht="16.5" customHeight="1">
      <c r="B175" s="142"/>
      <c r="C175" s="179" t="s">
        <v>729</v>
      </c>
      <c r="D175" s="179" t="s">
        <v>454</v>
      </c>
      <c r="E175" s="180" t="s">
        <v>18547</v>
      </c>
      <c r="F175" s="181" t="s">
        <v>18548</v>
      </c>
      <c r="G175" s="182" t="s">
        <v>467</v>
      </c>
      <c r="H175" s="183">
        <v>17</v>
      </c>
      <c r="I175" s="184"/>
      <c r="J175" s="185">
        <f t="shared" si="10"/>
        <v>0</v>
      </c>
      <c r="K175" s="186"/>
      <c r="L175" s="187"/>
      <c r="M175" s="188" t="s">
        <v>1</v>
      </c>
      <c r="N175" s="189" t="s">
        <v>42</v>
      </c>
      <c r="P175" s="153">
        <f t="shared" si="11"/>
        <v>0</v>
      </c>
      <c r="Q175" s="153">
        <v>0</v>
      </c>
      <c r="R175" s="153">
        <f t="shared" si="12"/>
        <v>0</v>
      </c>
      <c r="S175" s="153">
        <v>0</v>
      </c>
      <c r="T175" s="154">
        <f t="shared" si="13"/>
        <v>0</v>
      </c>
      <c r="AR175" s="155" t="s">
        <v>356</v>
      </c>
      <c r="AT175" s="155" t="s">
        <v>454</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323</v>
      </c>
      <c r="BM175" s="155" t="s">
        <v>725</v>
      </c>
    </row>
    <row r="176" spans="2:65" s="1" customFormat="1" ht="16.5" customHeight="1">
      <c r="B176" s="142"/>
      <c r="C176" s="179" t="s">
        <v>662</v>
      </c>
      <c r="D176" s="179" t="s">
        <v>454</v>
      </c>
      <c r="E176" s="180" t="s">
        <v>18549</v>
      </c>
      <c r="F176" s="181" t="s">
        <v>18550</v>
      </c>
      <c r="G176" s="182" t="s">
        <v>467</v>
      </c>
      <c r="H176" s="183">
        <v>17</v>
      </c>
      <c r="I176" s="184"/>
      <c r="J176" s="185">
        <f t="shared" si="10"/>
        <v>0</v>
      </c>
      <c r="K176" s="186"/>
      <c r="L176" s="187"/>
      <c r="M176" s="188" t="s">
        <v>1</v>
      </c>
      <c r="N176" s="189" t="s">
        <v>42</v>
      </c>
      <c r="P176" s="153">
        <f t="shared" si="11"/>
        <v>0</v>
      </c>
      <c r="Q176" s="153">
        <v>0</v>
      </c>
      <c r="R176" s="153">
        <f t="shared" si="12"/>
        <v>0</v>
      </c>
      <c r="S176" s="153">
        <v>0</v>
      </c>
      <c r="T176" s="154">
        <f t="shared" si="13"/>
        <v>0</v>
      </c>
      <c r="AR176" s="155" t="s">
        <v>356</v>
      </c>
      <c r="AT176" s="155" t="s">
        <v>454</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323</v>
      </c>
      <c r="BM176" s="155" t="s">
        <v>728</v>
      </c>
    </row>
    <row r="177" spans="2:65" s="1" customFormat="1" ht="24.15" customHeight="1">
      <c r="B177" s="142"/>
      <c r="C177" s="179" t="s">
        <v>736</v>
      </c>
      <c r="D177" s="179" t="s">
        <v>454</v>
      </c>
      <c r="E177" s="180" t="s">
        <v>18551</v>
      </c>
      <c r="F177" s="181" t="s">
        <v>18552</v>
      </c>
      <c r="G177" s="182" t="s">
        <v>467</v>
      </c>
      <c r="H177" s="183">
        <v>1</v>
      </c>
      <c r="I177" s="184"/>
      <c r="J177" s="185">
        <f t="shared" si="10"/>
        <v>0</v>
      </c>
      <c r="K177" s="186"/>
      <c r="L177" s="187"/>
      <c r="M177" s="188" t="s">
        <v>1</v>
      </c>
      <c r="N177" s="189" t="s">
        <v>42</v>
      </c>
      <c r="P177" s="153">
        <f t="shared" si="11"/>
        <v>0</v>
      </c>
      <c r="Q177" s="153">
        <v>0</v>
      </c>
      <c r="R177" s="153">
        <f t="shared" si="12"/>
        <v>0</v>
      </c>
      <c r="S177" s="153">
        <v>0</v>
      </c>
      <c r="T177" s="154">
        <f t="shared" si="13"/>
        <v>0</v>
      </c>
      <c r="AR177" s="155" t="s">
        <v>356</v>
      </c>
      <c r="AT177" s="155" t="s">
        <v>454</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323</v>
      </c>
      <c r="BM177" s="155" t="s">
        <v>732</v>
      </c>
    </row>
    <row r="178" spans="2:65" s="1" customFormat="1" ht="24.15" customHeight="1">
      <c r="B178" s="142"/>
      <c r="C178" s="143" t="s">
        <v>665</v>
      </c>
      <c r="D178" s="143" t="s">
        <v>319</v>
      </c>
      <c r="E178" s="144" t="s">
        <v>18553</v>
      </c>
      <c r="F178" s="145" t="s">
        <v>18554</v>
      </c>
      <c r="G178" s="146" t="s">
        <v>467</v>
      </c>
      <c r="H178" s="147">
        <v>1</v>
      </c>
      <c r="I178" s="148"/>
      <c r="J178" s="149">
        <f t="shared" si="10"/>
        <v>0</v>
      </c>
      <c r="K178" s="150"/>
      <c r="L178" s="31"/>
      <c r="M178" s="151" t="s">
        <v>1</v>
      </c>
      <c r="N178" s="152" t="s">
        <v>42</v>
      </c>
      <c r="P178" s="153">
        <f t="shared" si="11"/>
        <v>0</v>
      </c>
      <c r="Q178" s="153">
        <v>0</v>
      </c>
      <c r="R178" s="153">
        <f t="shared" si="12"/>
        <v>0</v>
      </c>
      <c r="S178" s="153">
        <v>0</v>
      </c>
      <c r="T178" s="154">
        <f t="shared" si="13"/>
        <v>0</v>
      </c>
      <c r="AR178" s="155" t="s">
        <v>323</v>
      </c>
      <c r="AT178" s="155" t="s">
        <v>319</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323</v>
      </c>
      <c r="BM178" s="155" t="s">
        <v>735</v>
      </c>
    </row>
    <row r="179" spans="2:65" s="11" customFormat="1" ht="22.75" customHeight="1">
      <c r="B179" s="130"/>
      <c r="D179" s="131" t="s">
        <v>75</v>
      </c>
      <c r="E179" s="140" t="s">
        <v>323</v>
      </c>
      <c r="F179" s="140" t="s">
        <v>599</v>
      </c>
      <c r="I179" s="133"/>
      <c r="J179" s="141">
        <f>BK179</f>
        <v>0</v>
      </c>
      <c r="L179" s="130"/>
      <c r="M179" s="135"/>
      <c r="P179" s="136">
        <f>SUM(P180:P182)</f>
        <v>0</v>
      </c>
      <c r="R179" s="136">
        <f>SUM(R180:R182)</f>
        <v>0</v>
      </c>
      <c r="T179" s="137">
        <f>SUM(T180:T182)</f>
        <v>0</v>
      </c>
      <c r="AR179" s="131" t="s">
        <v>83</v>
      </c>
      <c r="AT179" s="138" t="s">
        <v>75</v>
      </c>
      <c r="AU179" s="138" t="s">
        <v>83</v>
      </c>
      <c r="AY179" s="131" t="s">
        <v>317</v>
      </c>
      <c r="BK179" s="139">
        <f>SUM(BK180:BK182)</f>
        <v>0</v>
      </c>
    </row>
    <row r="180" spans="2:65" s="1" customFormat="1" ht="33" customHeight="1">
      <c r="B180" s="142"/>
      <c r="C180" s="143" t="s">
        <v>743</v>
      </c>
      <c r="D180" s="143" t="s">
        <v>319</v>
      </c>
      <c r="E180" s="144" t="s">
        <v>18361</v>
      </c>
      <c r="F180" s="145" t="s">
        <v>18362</v>
      </c>
      <c r="G180" s="146" t="s">
        <v>7741</v>
      </c>
      <c r="H180" s="147">
        <v>136.96600000000001</v>
      </c>
      <c r="I180" s="148"/>
      <c r="J180" s="149">
        <f>ROUND(I180*H180,2)</f>
        <v>0</v>
      </c>
      <c r="K180" s="150"/>
      <c r="L180" s="31"/>
      <c r="M180" s="151" t="s">
        <v>1</v>
      </c>
      <c r="N180" s="152" t="s">
        <v>42</v>
      </c>
      <c r="P180" s="153">
        <f>O180*H180</f>
        <v>0</v>
      </c>
      <c r="Q180" s="153">
        <v>0</v>
      </c>
      <c r="R180" s="153">
        <f>Q180*H180</f>
        <v>0</v>
      </c>
      <c r="S180" s="153">
        <v>0</v>
      </c>
      <c r="T180" s="154">
        <f>S180*H180</f>
        <v>0</v>
      </c>
      <c r="AR180" s="155" t="s">
        <v>323</v>
      </c>
      <c r="AT180" s="155" t="s">
        <v>319</v>
      </c>
      <c r="AU180" s="155" t="s">
        <v>88</v>
      </c>
      <c r="AY180" s="16" t="s">
        <v>317</v>
      </c>
      <c r="BE180" s="156">
        <f>IF(N180="základná",J180,0)</f>
        <v>0</v>
      </c>
      <c r="BF180" s="156">
        <f>IF(N180="znížená",J180,0)</f>
        <v>0</v>
      </c>
      <c r="BG180" s="156">
        <f>IF(N180="zákl. prenesená",J180,0)</f>
        <v>0</v>
      </c>
      <c r="BH180" s="156">
        <f>IF(N180="zníž. prenesená",J180,0)</f>
        <v>0</v>
      </c>
      <c r="BI180" s="156">
        <f>IF(N180="nulová",J180,0)</f>
        <v>0</v>
      </c>
      <c r="BJ180" s="16" t="s">
        <v>88</v>
      </c>
      <c r="BK180" s="156">
        <f>ROUND(I180*H180,2)</f>
        <v>0</v>
      </c>
      <c r="BL180" s="16" t="s">
        <v>323</v>
      </c>
      <c r="BM180" s="155" t="s">
        <v>739</v>
      </c>
    </row>
    <row r="181" spans="2:65" s="1" customFormat="1" ht="16.5" customHeight="1">
      <c r="B181" s="142"/>
      <c r="C181" s="179" t="s">
        <v>616</v>
      </c>
      <c r="D181" s="179" t="s">
        <v>454</v>
      </c>
      <c r="E181" s="180" t="s">
        <v>18363</v>
      </c>
      <c r="F181" s="181" t="s">
        <v>18364</v>
      </c>
      <c r="G181" s="182" t="s">
        <v>439</v>
      </c>
      <c r="H181" s="183">
        <v>232.84200000000001</v>
      </c>
      <c r="I181" s="184"/>
      <c r="J181" s="185">
        <f>ROUND(I181*H181,2)</f>
        <v>0</v>
      </c>
      <c r="K181" s="186"/>
      <c r="L181" s="187"/>
      <c r="M181" s="188" t="s">
        <v>1</v>
      </c>
      <c r="N181" s="189" t="s">
        <v>42</v>
      </c>
      <c r="P181" s="153">
        <f>O181*H181</f>
        <v>0</v>
      </c>
      <c r="Q181" s="153">
        <v>0</v>
      </c>
      <c r="R181" s="153">
        <f>Q181*H181</f>
        <v>0</v>
      </c>
      <c r="S181" s="153">
        <v>0</v>
      </c>
      <c r="T181" s="154">
        <f>S181*H181</f>
        <v>0</v>
      </c>
      <c r="AR181" s="155" t="s">
        <v>356</v>
      </c>
      <c r="AT181" s="155" t="s">
        <v>454</v>
      </c>
      <c r="AU181" s="155" t="s">
        <v>88</v>
      </c>
      <c r="AY181" s="16" t="s">
        <v>317</v>
      </c>
      <c r="BE181" s="156">
        <f>IF(N181="základná",J181,0)</f>
        <v>0</v>
      </c>
      <c r="BF181" s="156">
        <f>IF(N181="znížená",J181,0)</f>
        <v>0</v>
      </c>
      <c r="BG181" s="156">
        <f>IF(N181="zákl. prenesená",J181,0)</f>
        <v>0</v>
      </c>
      <c r="BH181" s="156">
        <f>IF(N181="zníž. prenesená",J181,0)</f>
        <v>0</v>
      </c>
      <c r="BI181" s="156">
        <f>IF(N181="nulová",J181,0)</f>
        <v>0</v>
      </c>
      <c r="BJ181" s="16" t="s">
        <v>88</v>
      </c>
      <c r="BK181" s="156">
        <f>ROUND(I181*H181,2)</f>
        <v>0</v>
      </c>
      <c r="BL181" s="16" t="s">
        <v>323</v>
      </c>
      <c r="BM181" s="155" t="s">
        <v>742</v>
      </c>
    </row>
    <row r="182" spans="2:65" s="12" customFormat="1" ht="10">
      <c r="B182" s="157"/>
      <c r="D182" s="158" t="s">
        <v>328</v>
      </c>
      <c r="F182" s="160" t="s">
        <v>18555</v>
      </c>
      <c r="H182" s="161">
        <v>232.84200000000001</v>
      </c>
      <c r="I182" s="162"/>
      <c r="L182" s="157"/>
      <c r="M182" s="163"/>
      <c r="T182" s="164"/>
      <c r="AT182" s="159" t="s">
        <v>328</v>
      </c>
      <c r="AU182" s="159" t="s">
        <v>88</v>
      </c>
      <c r="AV182" s="12" t="s">
        <v>88</v>
      </c>
      <c r="AW182" s="12" t="s">
        <v>3</v>
      </c>
      <c r="AX182" s="12" t="s">
        <v>83</v>
      </c>
      <c r="AY182" s="159" t="s">
        <v>317</v>
      </c>
    </row>
    <row r="183" spans="2:65" s="11" customFormat="1" ht="22.75" customHeight="1">
      <c r="B183" s="130"/>
      <c r="D183" s="131" t="s">
        <v>75</v>
      </c>
      <c r="E183" s="140" t="s">
        <v>356</v>
      </c>
      <c r="F183" s="140" t="s">
        <v>18371</v>
      </c>
      <c r="I183" s="133"/>
      <c r="J183" s="141">
        <f>BK183</f>
        <v>0</v>
      </c>
      <c r="L183" s="130"/>
      <c r="M183" s="135"/>
      <c r="P183" s="136">
        <f>SUM(P184:P242)</f>
        <v>0</v>
      </c>
      <c r="R183" s="136">
        <f>SUM(R184:R242)</f>
        <v>0</v>
      </c>
      <c r="T183" s="137">
        <f>SUM(T184:T242)</f>
        <v>0</v>
      </c>
      <c r="AR183" s="131" t="s">
        <v>83</v>
      </c>
      <c r="AT183" s="138" t="s">
        <v>75</v>
      </c>
      <c r="AU183" s="138" t="s">
        <v>83</v>
      </c>
      <c r="AY183" s="131" t="s">
        <v>317</v>
      </c>
      <c r="BK183" s="139">
        <f>SUM(BK184:BK242)</f>
        <v>0</v>
      </c>
    </row>
    <row r="184" spans="2:65" s="1" customFormat="1" ht="16.5" customHeight="1">
      <c r="B184" s="142"/>
      <c r="C184" s="179" t="s">
        <v>620</v>
      </c>
      <c r="D184" s="179" t="s">
        <v>454</v>
      </c>
      <c r="E184" s="180" t="s">
        <v>18556</v>
      </c>
      <c r="F184" s="181" t="s">
        <v>18557</v>
      </c>
      <c r="G184" s="182" t="s">
        <v>484</v>
      </c>
      <c r="H184" s="183">
        <v>187</v>
      </c>
      <c r="I184" s="184"/>
      <c r="J184" s="185">
        <f t="shared" ref="J184:J215" si="20">ROUND(I184*H184,2)</f>
        <v>0</v>
      </c>
      <c r="K184" s="186"/>
      <c r="L184" s="187"/>
      <c r="M184" s="188" t="s">
        <v>1</v>
      </c>
      <c r="N184" s="189" t="s">
        <v>42</v>
      </c>
      <c r="P184" s="153">
        <f t="shared" ref="P184:P215" si="21">O184*H184</f>
        <v>0</v>
      </c>
      <c r="Q184" s="153">
        <v>0</v>
      </c>
      <c r="R184" s="153">
        <f t="shared" ref="R184:R215" si="22">Q184*H184</f>
        <v>0</v>
      </c>
      <c r="S184" s="153">
        <v>0</v>
      </c>
      <c r="T184" s="154">
        <f t="shared" ref="T184:T215" si="23">S184*H184</f>
        <v>0</v>
      </c>
      <c r="AR184" s="155" t="s">
        <v>356</v>
      </c>
      <c r="AT184" s="155" t="s">
        <v>454</v>
      </c>
      <c r="AU184" s="155" t="s">
        <v>88</v>
      </c>
      <c r="AY184" s="16" t="s">
        <v>317</v>
      </c>
      <c r="BE184" s="156">
        <f t="shared" ref="BE184:BE215" si="24">IF(N184="základná",J184,0)</f>
        <v>0</v>
      </c>
      <c r="BF184" s="156">
        <f t="shared" ref="BF184:BF215" si="25">IF(N184="znížená",J184,0)</f>
        <v>0</v>
      </c>
      <c r="BG184" s="156">
        <f t="shared" ref="BG184:BG215" si="26">IF(N184="zákl. prenesená",J184,0)</f>
        <v>0</v>
      </c>
      <c r="BH184" s="156">
        <f t="shared" ref="BH184:BH215" si="27">IF(N184="zníž. prenesená",J184,0)</f>
        <v>0</v>
      </c>
      <c r="BI184" s="156">
        <f t="shared" ref="BI184:BI215" si="28">IF(N184="nulová",J184,0)</f>
        <v>0</v>
      </c>
      <c r="BJ184" s="16" t="s">
        <v>88</v>
      </c>
      <c r="BK184" s="156">
        <f t="shared" ref="BK184:BK215" si="29">ROUND(I184*H184,2)</f>
        <v>0</v>
      </c>
      <c r="BL184" s="16" t="s">
        <v>323</v>
      </c>
      <c r="BM184" s="155" t="s">
        <v>1841</v>
      </c>
    </row>
    <row r="185" spans="2:65" s="1" customFormat="1" ht="16.5" customHeight="1">
      <c r="B185" s="142"/>
      <c r="C185" s="179" t="s">
        <v>670</v>
      </c>
      <c r="D185" s="179" t="s">
        <v>454</v>
      </c>
      <c r="E185" s="180" t="s">
        <v>18558</v>
      </c>
      <c r="F185" s="181" t="s">
        <v>18559</v>
      </c>
      <c r="G185" s="182" t="s">
        <v>484</v>
      </c>
      <c r="H185" s="183">
        <v>36</v>
      </c>
      <c r="I185" s="184"/>
      <c r="J185" s="185">
        <f t="shared" si="20"/>
        <v>0</v>
      </c>
      <c r="K185" s="186"/>
      <c r="L185" s="187"/>
      <c r="M185" s="188" t="s">
        <v>1</v>
      </c>
      <c r="N185" s="189" t="s">
        <v>42</v>
      </c>
      <c r="P185" s="153">
        <f t="shared" si="21"/>
        <v>0</v>
      </c>
      <c r="Q185" s="153">
        <v>0</v>
      </c>
      <c r="R185" s="153">
        <f t="shared" si="22"/>
        <v>0</v>
      </c>
      <c r="S185" s="153">
        <v>0</v>
      </c>
      <c r="T185" s="154">
        <f t="shared" si="23"/>
        <v>0</v>
      </c>
      <c r="AR185" s="155" t="s">
        <v>356</v>
      </c>
      <c r="AT185" s="155" t="s">
        <v>454</v>
      </c>
      <c r="AU185" s="155" t="s">
        <v>88</v>
      </c>
      <c r="AY185" s="16" t="s">
        <v>317</v>
      </c>
      <c r="BE185" s="156">
        <f t="shared" si="24"/>
        <v>0</v>
      </c>
      <c r="BF185" s="156">
        <f t="shared" si="25"/>
        <v>0</v>
      </c>
      <c r="BG185" s="156">
        <f t="shared" si="26"/>
        <v>0</v>
      </c>
      <c r="BH185" s="156">
        <f t="shared" si="27"/>
        <v>0</v>
      </c>
      <c r="BI185" s="156">
        <f t="shared" si="28"/>
        <v>0</v>
      </c>
      <c r="BJ185" s="16" t="s">
        <v>88</v>
      </c>
      <c r="BK185" s="156">
        <f t="shared" si="29"/>
        <v>0</v>
      </c>
      <c r="BL185" s="16" t="s">
        <v>323</v>
      </c>
      <c r="BM185" s="155" t="s">
        <v>1849</v>
      </c>
    </row>
    <row r="186" spans="2:65" s="1" customFormat="1" ht="16.5" customHeight="1">
      <c r="B186" s="142"/>
      <c r="C186" s="179" t="s">
        <v>834</v>
      </c>
      <c r="D186" s="179" t="s">
        <v>454</v>
      </c>
      <c r="E186" s="180" t="s">
        <v>18560</v>
      </c>
      <c r="F186" s="181" t="s">
        <v>18561</v>
      </c>
      <c r="G186" s="182" t="s">
        <v>484</v>
      </c>
      <c r="H186" s="183">
        <v>29</v>
      </c>
      <c r="I186" s="184"/>
      <c r="J186" s="185">
        <f t="shared" si="20"/>
        <v>0</v>
      </c>
      <c r="K186" s="186"/>
      <c r="L186" s="187"/>
      <c r="M186" s="188" t="s">
        <v>1</v>
      </c>
      <c r="N186" s="189" t="s">
        <v>42</v>
      </c>
      <c r="P186" s="153">
        <f t="shared" si="21"/>
        <v>0</v>
      </c>
      <c r="Q186" s="153">
        <v>0</v>
      </c>
      <c r="R186" s="153">
        <f t="shared" si="22"/>
        <v>0</v>
      </c>
      <c r="S186" s="153">
        <v>0</v>
      </c>
      <c r="T186" s="154">
        <f t="shared" si="23"/>
        <v>0</v>
      </c>
      <c r="AR186" s="155" t="s">
        <v>356</v>
      </c>
      <c r="AT186" s="155" t="s">
        <v>454</v>
      </c>
      <c r="AU186" s="155" t="s">
        <v>88</v>
      </c>
      <c r="AY186" s="16" t="s">
        <v>317</v>
      </c>
      <c r="BE186" s="156">
        <f t="shared" si="24"/>
        <v>0</v>
      </c>
      <c r="BF186" s="156">
        <f t="shared" si="25"/>
        <v>0</v>
      </c>
      <c r="BG186" s="156">
        <f t="shared" si="26"/>
        <v>0</v>
      </c>
      <c r="BH186" s="156">
        <f t="shared" si="27"/>
        <v>0</v>
      </c>
      <c r="BI186" s="156">
        <f t="shared" si="28"/>
        <v>0</v>
      </c>
      <c r="BJ186" s="16" t="s">
        <v>88</v>
      </c>
      <c r="BK186" s="156">
        <f t="shared" si="29"/>
        <v>0</v>
      </c>
      <c r="BL186" s="16" t="s">
        <v>323</v>
      </c>
      <c r="BM186" s="155" t="s">
        <v>1859</v>
      </c>
    </row>
    <row r="187" spans="2:65" s="1" customFormat="1" ht="16.5" customHeight="1">
      <c r="B187" s="142"/>
      <c r="C187" s="179" t="s">
        <v>673</v>
      </c>
      <c r="D187" s="179" t="s">
        <v>454</v>
      </c>
      <c r="E187" s="180" t="s">
        <v>18562</v>
      </c>
      <c r="F187" s="181" t="s">
        <v>18563</v>
      </c>
      <c r="G187" s="182" t="s">
        <v>467</v>
      </c>
      <c r="H187" s="183">
        <v>495</v>
      </c>
      <c r="I187" s="184"/>
      <c r="J187" s="185">
        <f t="shared" si="20"/>
        <v>0</v>
      </c>
      <c r="K187" s="186"/>
      <c r="L187" s="187"/>
      <c r="M187" s="188" t="s">
        <v>1</v>
      </c>
      <c r="N187" s="189" t="s">
        <v>42</v>
      </c>
      <c r="P187" s="153">
        <f t="shared" si="21"/>
        <v>0</v>
      </c>
      <c r="Q187" s="153">
        <v>0</v>
      </c>
      <c r="R187" s="153">
        <f t="shared" si="22"/>
        <v>0</v>
      </c>
      <c r="S187" s="153">
        <v>0</v>
      </c>
      <c r="T187" s="154">
        <f t="shared" si="23"/>
        <v>0</v>
      </c>
      <c r="AR187" s="155" t="s">
        <v>356</v>
      </c>
      <c r="AT187" s="155" t="s">
        <v>454</v>
      </c>
      <c r="AU187" s="155" t="s">
        <v>88</v>
      </c>
      <c r="AY187" s="16" t="s">
        <v>317</v>
      </c>
      <c r="BE187" s="156">
        <f t="shared" si="24"/>
        <v>0</v>
      </c>
      <c r="BF187" s="156">
        <f t="shared" si="25"/>
        <v>0</v>
      </c>
      <c r="BG187" s="156">
        <f t="shared" si="26"/>
        <v>0</v>
      </c>
      <c r="BH187" s="156">
        <f t="shared" si="27"/>
        <v>0</v>
      </c>
      <c r="BI187" s="156">
        <f t="shared" si="28"/>
        <v>0</v>
      </c>
      <c r="BJ187" s="16" t="s">
        <v>88</v>
      </c>
      <c r="BK187" s="156">
        <f t="shared" si="29"/>
        <v>0</v>
      </c>
      <c r="BL187" s="16" t="s">
        <v>323</v>
      </c>
      <c r="BM187" s="155" t="s">
        <v>1872</v>
      </c>
    </row>
    <row r="188" spans="2:65" s="1" customFormat="1" ht="24.15" customHeight="1">
      <c r="B188" s="142"/>
      <c r="C188" s="143" t="s">
        <v>1417</v>
      </c>
      <c r="D188" s="143" t="s">
        <v>319</v>
      </c>
      <c r="E188" s="144" t="s">
        <v>18564</v>
      </c>
      <c r="F188" s="145" t="s">
        <v>18565</v>
      </c>
      <c r="G188" s="146" t="s">
        <v>454</v>
      </c>
      <c r="H188" s="147">
        <v>747</v>
      </c>
      <c r="I188" s="148"/>
      <c r="J188" s="149">
        <f t="shared" si="20"/>
        <v>0</v>
      </c>
      <c r="K188" s="150"/>
      <c r="L188" s="31"/>
      <c r="M188" s="151" t="s">
        <v>1</v>
      </c>
      <c r="N188" s="152" t="s">
        <v>42</v>
      </c>
      <c r="P188" s="153">
        <f t="shared" si="21"/>
        <v>0</v>
      </c>
      <c r="Q188" s="153">
        <v>0</v>
      </c>
      <c r="R188" s="153">
        <f t="shared" si="22"/>
        <v>0</v>
      </c>
      <c r="S188" s="153">
        <v>0</v>
      </c>
      <c r="T188" s="154">
        <f t="shared" si="23"/>
        <v>0</v>
      </c>
      <c r="AR188" s="155" t="s">
        <v>323</v>
      </c>
      <c r="AT188" s="155" t="s">
        <v>319</v>
      </c>
      <c r="AU188" s="155" t="s">
        <v>88</v>
      </c>
      <c r="AY188" s="16" t="s">
        <v>317</v>
      </c>
      <c r="BE188" s="156">
        <f t="shared" si="24"/>
        <v>0</v>
      </c>
      <c r="BF188" s="156">
        <f t="shared" si="25"/>
        <v>0</v>
      </c>
      <c r="BG188" s="156">
        <f t="shared" si="26"/>
        <v>0</v>
      </c>
      <c r="BH188" s="156">
        <f t="shared" si="27"/>
        <v>0</v>
      </c>
      <c r="BI188" s="156">
        <f t="shared" si="28"/>
        <v>0</v>
      </c>
      <c r="BJ188" s="16" t="s">
        <v>88</v>
      </c>
      <c r="BK188" s="156">
        <f t="shared" si="29"/>
        <v>0</v>
      </c>
      <c r="BL188" s="16" t="s">
        <v>323</v>
      </c>
      <c r="BM188" s="155" t="s">
        <v>1882</v>
      </c>
    </row>
    <row r="189" spans="2:65" s="1" customFormat="1" ht="16.5" customHeight="1">
      <c r="B189" s="142"/>
      <c r="C189" s="179" t="s">
        <v>675</v>
      </c>
      <c r="D189" s="179" t="s">
        <v>454</v>
      </c>
      <c r="E189" s="180" t="s">
        <v>18566</v>
      </c>
      <c r="F189" s="181" t="s">
        <v>18567</v>
      </c>
      <c r="G189" s="182" t="s">
        <v>467</v>
      </c>
      <c r="H189" s="183">
        <v>3</v>
      </c>
      <c r="I189" s="184"/>
      <c r="J189" s="185">
        <f t="shared" si="20"/>
        <v>0</v>
      </c>
      <c r="K189" s="186"/>
      <c r="L189" s="187"/>
      <c r="M189" s="188" t="s">
        <v>1</v>
      </c>
      <c r="N189" s="189" t="s">
        <v>42</v>
      </c>
      <c r="P189" s="153">
        <f t="shared" si="21"/>
        <v>0</v>
      </c>
      <c r="Q189" s="153">
        <v>0</v>
      </c>
      <c r="R189" s="153">
        <f t="shared" si="22"/>
        <v>0</v>
      </c>
      <c r="S189" s="153">
        <v>0</v>
      </c>
      <c r="T189" s="154">
        <f t="shared" si="23"/>
        <v>0</v>
      </c>
      <c r="AR189" s="155" t="s">
        <v>356</v>
      </c>
      <c r="AT189" s="155" t="s">
        <v>454</v>
      </c>
      <c r="AU189" s="155" t="s">
        <v>88</v>
      </c>
      <c r="AY189" s="16" t="s">
        <v>317</v>
      </c>
      <c r="BE189" s="156">
        <f t="shared" si="24"/>
        <v>0</v>
      </c>
      <c r="BF189" s="156">
        <f t="shared" si="25"/>
        <v>0</v>
      </c>
      <c r="BG189" s="156">
        <f t="shared" si="26"/>
        <v>0</v>
      </c>
      <c r="BH189" s="156">
        <f t="shared" si="27"/>
        <v>0</v>
      </c>
      <c r="BI189" s="156">
        <f t="shared" si="28"/>
        <v>0</v>
      </c>
      <c r="BJ189" s="16" t="s">
        <v>88</v>
      </c>
      <c r="BK189" s="156">
        <f t="shared" si="29"/>
        <v>0</v>
      </c>
      <c r="BL189" s="16" t="s">
        <v>323</v>
      </c>
      <c r="BM189" s="155" t="s">
        <v>1910</v>
      </c>
    </row>
    <row r="190" spans="2:65" s="1" customFormat="1" ht="16.5" customHeight="1">
      <c r="B190" s="142"/>
      <c r="C190" s="179" t="s">
        <v>1456</v>
      </c>
      <c r="D190" s="179" t="s">
        <v>454</v>
      </c>
      <c r="E190" s="180" t="s">
        <v>18568</v>
      </c>
      <c r="F190" s="181" t="s">
        <v>18569</v>
      </c>
      <c r="G190" s="182" t="s">
        <v>467</v>
      </c>
      <c r="H190" s="183">
        <v>2</v>
      </c>
      <c r="I190" s="184"/>
      <c r="J190" s="185">
        <f t="shared" si="20"/>
        <v>0</v>
      </c>
      <c r="K190" s="186"/>
      <c r="L190" s="187"/>
      <c r="M190" s="188" t="s">
        <v>1</v>
      </c>
      <c r="N190" s="189" t="s">
        <v>42</v>
      </c>
      <c r="P190" s="153">
        <f t="shared" si="21"/>
        <v>0</v>
      </c>
      <c r="Q190" s="153">
        <v>0</v>
      </c>
      <c r="R190" s="153">
        <f t="shared" si="22"/>
        <v>0</v>
      </c>
      <c r="S190" s="153">
        <v>0</v>
      </c>
      <c r="T190" s="154">
        <f t="shared" si="23"/>
        <v>0</v>
      </c>
      <c r="AR190" s="155" t="s">
        <v>356</v>
      </c>
      <c r="AT190" s="155" t="s">
        <v>454</v>
      </c>
      <c r="AU190" s="155" t="s">
        <v>88</v>
      </c>
      <c r="AY190" s="16" t="s">
        <v>317</v>
      </c>
      <c r="BE190" s="156">
        <f t="shared" si="24"/>
        <v>0</v>
      </c>
      <c r="BF190" s="156">
        <f t="shared" si="25"/>
        <v>0</v>
      </c>
      <c r="BG190" s="156">
        <f t="shared" si="26"/>
        <v>0</v>
      </c>
      <c r="BH190" s="156">
        <f t="shared" si="27"/>
        <v>0</v>
      </c>
      <c r="BI190" s="156">
        <f t="shared" si="28"/>
        <v>0</v>
      </c>
      <c r="BJ190" s="16" t="s">
        <v>88</v>
      </c>
      <c r="BK190" s="156">
        <f t="shared" si="29"/>
        <v>0</v>
      </c>
      <c r="BL190" s="16" t="s">
        <v>323</v>
      </c>
      <c r="BM190" s="155" t="s">
        <v>1922</v>
      </c>
    </row>
    <row r="191" spans="2:65" s="1" customFormat="1" ht="16.5" customHeight="1">
      <c r="B191" s="142"/>
      <c r="C191" s="179" t="s">
        <v>678</v>
      </c>
      <c r="D191" s="179" t="s">
        <v>454</v>
      </c>
      <c r="E191" s="180" t="s">
        <v>18570</v>
      </c>
      <c r="F191" s="181" t="s">
        <v>18571</v>
      </c>
      <c r="G191" s="182" t="s">
        <v>467</v>
      </c>
      <c r="H191" s="183">
        <v>3</v>
      </c>
      <c r="I191" s="184"/>
      <c r="J191" s="185">
        <f t="shared" si="20"/>
        <v>0</v>
      </c>
      <c r="K191" s="186"/>
      <c r="L191" s="187"/>
      <c r="M191" s="188" t="s">
        <v>1</v>
      </c>
      <c r="N191" s="189" t="s">
        <v>42</v>
      </c>
      <c r="P191" s="153">
        <f t="shared" si="21"/>
        <v>0</v>
      </c>
      <c r="Q191" s="153">
        <v>0</v>
      </c>
      <c r="R191" s="153">
        <f t="shared" si="22"/>
        <v>0</v>
      </c>
      <c r="S191" s="153">
        <v>0</v>
      </c>
      <c r="T191" s="154">
        <f t="shared" si="23"/>
        <v>0</v>
      </c>
      <c r="AR191" s="155" t="s">
        <v>356</v>
      </c>
      <c r="AT191" s="155" t="s">
        <v>454</v>
      </c>
      <c r="AU191" s="155" t="s">
        <v>88</v>
      </c>
      <c r="AY191" s="16" t="s">
        <v>317</v>
      </c>
      <c r="BE191" s="156">
        <f t="shared" si="24"/>
        <v>0</v>
      </c>
      <c r="BF191" s="156">
        <f t="shared" si="25"/>
        <v>0</v>
      </c>
      <c r="BG191" s="156">
        <f t="shared" si="26"/>
        <v>0</v>
      </c>
      <c r="BH191" s="156">
        <f t="shared" si="27"/>
        <v>0</v>
      </c>
      <c r="BI191" s="156">
        <f t="shared" si="28"/>
        <v>0</v>
      </c>
      <c r="BJ191" s="16" t="s">
        <v>88</v>
      </c>
      <c r="BK191" s="156">
        <f t="shared" si="29"/>
        <v>0</v>
      </c>
      <c r="BL191" s="16" t="s">
        <v>323</v>
      </c>
      <c r="BM191" s="155" t="s">
        <v>1961</v>
      </c>
    </row>
    <row r="192" spans="2:65" s="1" customFormat="1" ht="16.5" customHeight="1">
      <c r="B192" s="142"/>
      <c r="C192" s="179" t="s">
        <v>774</v>
      </c>
      <c r="D192" s="179" t="s">
        <v>454</v>
      </c>
      <c r="E192" s="180" t="s">
        <v>18572</v>
      </c>
      <c r="F192" s="181" t="s">
        <v>18573</v>
      </c>
      <c r="G192" s="182" t="s">
        <v>467</v>
      </c>
      <c r="H192" s="183">
        <v>6</v>
      </c>
      <c r="I192" s="184"/>
      <c r="J192" s="185">
        <f t="shared" si="20"/>
        <v>0</v>
      </c>
      <c r="K192" s="186"/>
      <c r="L192" s="187"/>
      <c r="M192" s="188" t="s">
        <v>1</v>
      </c>
      <c r="N192" s="189" t="s">
        <v>42</v>
      </c>
      <c r="P192" s="153">
        <f t="shared" si="21"/>
        <v>0</v>
      </c>
      <c r="Q192" s="153">
        <v>0</v>
      </c>
      <c r="R192" s="153">
        <f t="shared" si="22"/>
        <v>0</v>
      </c>
      <c r="S192" s="153">
        <v>0</v>
      </c>
      <c r="T192" s="154">
        <f t="shared" si="23"/>
        <v>0</v>
      </c>
      <c r="AR192" s="155" t="s">
        <v>356</v>
      </c>
      <c r="AT192" s="155" t="s">
        <v>454</v>
      </c>
      <c r="AU192" s="155" t="s">
        <v>88</v>
      </c>
      <c r="AY192" s="16" t="s">
        <v>317</v>
      </c>
      <c r="BE192" s="156">
        <f t="shared" si="24"/>
        <v>0</v>
      </c>
      <c r="BF192" s="156">
        <f t="shared" si="25"/>
        <v>0</v>
      </c>
      <c r="BG192" s="156">
        <f t="shared" si="26"/>
        <v>0</v>
      </c>
      <c r="BH192" s="156">
        <f t="shared" si="27"/>
        <v>0</v>
      </c>
      <c r="BI192" s="156">
        <f t="shared" si="28"/>
        <v>0</v>
      </c>
      <c r="BJ192" s="16" t="s">
        <v>88</v>
      </c>
      <c r="BK192" s="156">
        <f t="shared" si="29"/>
        <v>0</v>
      </c>
      <c r="BL192" s="16" t="s">
        <v>323</v>
      </c>
      <c r="BM192" s="155" t="s">
        <v>2028</v>
      </c>
    </row>
    <row r="193" spans="2:65" s="1" customFormat="1" ht="16.5" customHeight="1">
      <c r="B193" s="142"/>
      <c r="C193" s="179" t="s">
        <v>681</v>
      </c>
      <c r="D193" s="179" t="s">
        <v>454</v>
      </c>
      <c r="E193" s="180" t="s">
        <v>18574</v>
      </c>
      <c r="F193" s="181" t="s">
        <v>18575</v>
      </c>
      <c r="G193" s="182" t="s">
        <v>467</v>
      </c>
      <c r="H193" s="183">
        <v>1</v>
      </c>
      <c r="I193" s="184"/>
      <c r="J193" s="185">
        <f t="shared" si="20"/>
        <v>0</v>
      </c>
      <c r="K193" s="186"/>
      <c r="L193" s="187"/>
      <c r="M193" s="188" t="s">
        <v>1</v>
      </c>
      <c r="N193" s="189" t="s">
        <v>42</v>
      </c>
      <c r="P193" s="153">
        <f t="shared" si="21"/>
        <v>0</v>
      </c>
      <c r="Q193" s="153">
        <v>0</v>
      </c>
      <c r="R193" s="153">
        <f t="shared" si="22"/>
        <v>0</v>
      </c>
      <c r="S193" s="153">
        <v>0</v>
      </c>
      <c r="T193" s="154">
        <f t="shared" si="23"/>
        <v>0</v>
      </c>
      <c r="AR193" s="155" t="s">
        <v>356</v>
      </c>
      <c r="AT193" s="155" t="s">
        <v>454</v>
      </c>
      <c r="AU193" s="155" t="s">
        <v>88</v>
      </c>
      <c r="AY193" s="16" t="s">
        <v>317</v>
      </c>
      <c r="BE193" s="156">
        <f t="shared" si="24"/>
        <v>0</v>
      </c>
      <c r="BF193" s="156">
        <f t="shared" si="25"/>
        <v>0</v>
      </c>
      <c r="BG193" s="156">
        <f t="shared" si="26"/>
        <v>0</v>
      </c>
      <c r="BH193" s="156">
        <f t="shared" si="27"/>
        <v>0</v>
      </c>
      <c r="BI193" s="156">
        <f t="shared" si="28"/>
        <v>0</v>
      </c>
      <c r="BJ193" s="16" t="s">
        <v>88</v>
      </c>
      <c r="BK193" s="156">
        <f t="shared" si="29"/>
        <v>0</v>
      </c>
      <c r="BL193" s="16" t="s">
        <v>323</v>
      </c>
      <c r="BM193" s="155" t="s">
        <v>2039</v>
      </c>
    </row>
    <row r="194" spans="2:65" s="1" customFormat="1" ht="16.5" customHeight="1">
      <c r="B194" s="142"/>
      <c r="C194" s="179" t="s">
        <v>778</v>
      </c>
      <c r="D194" s="179" t="s">
        <v>454</v>
      </c>
      <c r="E194" s="180" t="s">
        <v>18576</v>
      </c>
      <c r="F194" s="181" t="s">
        <v>18577</v>
      </c>
      <c r="G194" s="182" t="s">
        <v>467</v>
      </c>
      <c r="H194" s="183">
        <v>2</v>
      </c>
      <c r="I194" s="184"/>
      <c r="J194" s="185">
        <f t="shared" si="20"/>
        <v>0</v>
      </c>
      <c r="K194" s="186"/>
      <c r="L194" s="187"/>
      <c r="M194" s="188" t="s">
        <v>1</v>
      </c>
      <c r="N194" s="189" t="s">
        <v>42</v>
      </c>
      <c r="P194" s="153">
        <f t="shared" si="21"/>
        <v>0</v>
      </c>
      <c r="Q194" s="153">
        <v>0</v>
      </c>
      <c r="R194" s="153">
        <f t="shared" si="22"/>
        <v>0</v>
      </c>
      <c r="S194" s="153">
        <v>0</v>
      </c>
      <c r="T194" s="154">
        <f t="shared" si="23"/>
        <v>0</v>
      </c>
      <c r="AR194" s="155" t="s">
        <v>356</v>
      </c>
      <c r="AT194" s="155" t="s">
        <v>454</v>
      </c>
      <c r="AU194" s="155" t="s">
        <v>88</v>
      </c>
      <c r="AY194" s="16" t="s">
        <v>317</v>
      </c>
      <c r="BE194" s="156">
        <f t="shared" si="24"/>
        <v>0</v>
      </c>
      <c r="BF194" s="156">
        <f t="shared" si="25"/>
        <v>0</v>
      </c>
      <c r="BG194" s="156">
        <f t="shared" si="26"/>
        <v>0</v>
      </c>
      <c r="BH194" s="156">
        <f t="shared" si="27"/>
        <v>0</v>
      </c>
      <c r="BI194" s="156">
        <f t="shared" si="28"/>
        <v>0</v>
      </c>
      <c r="BJ194" s="16" t="s">
        <v>88</v>
      </c>
      <c r="BK194" s="156">
        <f t="shared" si="29"/>
        <v>0</v>
      </c>
      <c r="BL194" s="16" t="s">
        <v>323</v>
      </c>
      <c r="BM194" s="155" t="s">
        <v>2047</v>
      </c>
    </row>
    <row r="195" spans="2:65" s="1" customFormat="1" ht="16.5" customHeight="1">
      <c r="B195" s="142"/>
      <c r="C195" s="143" t="s">
        <v>684</v>
      </c>
      <c r="D195" s="143" t="s">
        <v>319</v>
      </c>
      <c r="E195" s="144" t="s">
        <v>18578</v>
      </c>
      <c r="F195" s="145" t="s">
        <v>18579</v>
      </c>
      <c r="G195" s="146" t="s">
        <v>467</v>
      </c>
      <c r="H195" s="147">
        <v>17</v>
      </c>
      <c r="I195" s="148"/>
      <c r="J195" s="149">
        <f t="shared" si="20"/>
        <v>0</v>
      </c>
      <c r="K195" s="150"/>
      <c r="L195" s="31"/>
      <c r="M195" s="151" t="s">
        <v>1</v>
      </c>
      <c r="N195" s="152" t="s">
        <v>42</v>
      </c>
      <c r="P195" s="153">
        <f t="shared" si="21"/>
        <v>0</v>
      </c>
      <c r="Q195" s="153">
        <v>0</v>
      </c>
      <c r="R195" s="153">
        <f t="shared" si="22"/>
        <v>0</v>
      </c>
      <c r="S195" s="153">
        <v>0</v>
      </c>
      <c r="T195" s="154">
        <f t="shared" si="23"/>
        <v>0</v>
      </c>
      <c r="AR195" s="155" t="s">
        <v>323</v>
      </c>
      <c r="AT195" s="155" t="s">
        <v>319</v>
      </c>
      <c r="AU195" s="155" t="s">
        <v>88</v>
      </c>
      <c r="AY195" s="16" t="s">
        <v>317</v>
      </c>
      <c r="BE195" s="156">
        <f t="shared" si="24"/>
        <v>0</v>
      </c>
      <c r="BF195" s="156">
        <f t="shared" si="25"/>
        <v>0</v>
      </c>
      <c r="BG195" s="156">
        <f t="shared" si="26"/>
        <v>0</v>
      </c>
      <c r="BH195" s="156">
        <f t="shared" si="27"/>
        <v>0</v>
      </c>
      <c r="BI195" s="156">
        <f t="shared" si="28"/>
        <v>0</v>
      </c>
      <c r="BJ195" s="16" t="s">
        <v>88</v>
      </c>
      <c r="BK195" s="156">
        <f t="shared" si="29"/>
        <v>0</v>
      </c>
      <c r="BL195" s="16" t="s">
        <v>323</v>
      </c>
      <c r="BM195" s="155" t="s">
        <v>2055</v>
      </c>
    </row>
    <row r="196" spans="2:65" s="1" customFormat="1" ht="16.5" customHeight="1">
      <c r="B196" s="142"/>
      <c r="C196" s="143" t="s">
        <v>786</v>
      </c>
      <c r="D196" s="143" t="s">
        <v>319</v>
      </c>
      <c r="E196" s="144" t="s">
        <v>18580</v>
      </c>
      <c r="F196" s="145" t="s">
        <v>18581</v>
      </c>
      <c r="G196" s="146" t="s">
        <v>454</v>
      </c>
      <c r="H196" s="147">
        <v>747</v>
      </c>
      <c r="I196" s="148"/>
      <c r="J196" s="149">
        <f t="shared" si="20"/>
        <v>0</v>
      </c>
      <c r="K196" s="150"/>
      <c r="L196" s="31"/>
      <c r="M196" s="151" t="s">
        <v>1</v>
      </c>
      <c r="N196" s="152" t="s">
        <v>42</v>
      </c>
      <c r="P196" s="153">
        <f t="shared" si="21"/>
        <v>0</v>
      </c>
      <c r="Q196" s="153">
        <v>0</v>
      </c>
      <c r="R196" s="153">
        <f t="shared" si="22"/>
        <v>0</v>
      </c>
      <c r="S196" s="153">
        <v>0</v>
      </c>
      <c r="T196" s="154">
        <f t="shared" si="23"/>
        <v>0</v>
      </c>
      <c r="AR196" s="155" t="s">
        <v>323</v>
      </c>
      <c r="AT196" s="155" t="s">
        <v>319</v>
      </c>
      <c r="AU196" s="155" t="s">
        <v>88</v>
      </c>
      <c r="AY196" s="16" t="s">
        <v>317</v>
      </c>
      <c r="BE196" s="156">
        <f t="shared" si="24"/>
        <v>0</v>
      </c>
      <c r="BF196" s="156">
        <f t="shared" si="25"/>
        <v>0</v>
      </c>
      <c r="BG196" s="156">
        <f t="shared" si="26"/>
        <v>0</v>
      </c>
      <c r="BH196" s="156">
        <f t="shared" si="27"/>
        <v>0</v>
      </c>
      <c r="BI196" s="156">
        <f t="shared" si="28"/>
        <v>0</v>
      </c>
      <c r="BJ196" s="16" t="s">
        <v>88</v>
      </c>
      <c r="BK196" s="156">
        <f t="shared" si="29"/>
        <v>0</v>
      </c>
      <c r="BL196" s="16" t="s">
        <v>323</v>
      </c>
      <c r="BM196" s="155" t="s">
        <v>2063</v>
      </c>
    </row>
    <row r="197" spans="2:65" s="1" customFormat="1" ht="37.75" customHeight="1">
      <c r="B197" s="142"/>
      <c r="C197" s="179" t="s">
        <v>687</v>
      </c>
      <c r="D197" s="179" t="s">
        <v>454</v>
      </c>
      <c r="E197" s="180" t="s">
        <v>18582</v>
      </c>
      <c r="F197" s="181" t="s">
        <v>18583</v>
      </c>
      <c r="G197" s="182" t="s">
        <v>467</v>
      </c>
      <c r="H197" s="183">
        <v>1</v>
      </c>
      <c r="I197" s="184"/>
      <c r="J197" s="185">
        <f t="shared" si="20"/>
        <v>0</v>
      </c>
      <c r="K197" s="186"/>
      <c r="L197" s="187"/>
      <c r="M197" s="188" t="s">
        <v>1</v>
      </c>
      <c r="N197" s="189" t="s">
        <v>42</v>
      </c>
      <c r="P197" s="153">
        <f t="shared" si="21"/>
        <v>0</v>
      </c>
      <c r="Q197" s="153">
        <v>0</v>
      </c>
      <c r="R197" s="153">
        <f t="shared" si="22"/>
        <v>0</v>
      </c>
      <c r="S197" s="153">
        <v>0</v>
      </c>
      <c r="T197" s="154">
        <f t="shared" si="23"/>
        <v>0</v>
      </c>
      <c r="AR197" s="155" t="s">
        <v>356</v>
      </c>
      <c r="AT197" s="155" t="s">
        <v>454</v>
      </c>
      <c r="AU197" s="155" t="s">
        <v>88</v>
      </c>
      <c r="AY197" s="16" t="s">
        <v>317</v>
      </c>
      <c r="BE197" s="156">
        <f t="shared" si="24"/>
        <v>0</v>
      </c>
      <c r="BF197" s="156">
        <f t="shared" si="25"/>
        <v>0</v>
      </c>
      <c r="BG197" s="156">
        <f t="shared" si="26"/>
        <v>0</v>
      </c>
      <c r="BH197" s="156">
        <f t="shared" si="27"/>
        <v>0</v>
      </c>
      <c r="BI197" s="156">
        <f t="shared" si="28"/>
        <v>0</v>
      </c>
      <c r="BJ197" s="16" t="s">
        <v>88</v>
      </c>
      <c r="BK197" s="156">
        <f t="shared" si="29"/>
        <v>0</v>
      </c>
      <c r="BL197" s="16" t="s">
        <v>323</v>
      </c>
      <c r="BM197" s="155" t="s">
        <v>2072</v>
      </c>
    </row>
    <row r="198" spans="2:65" s="1" customFormat="1" ht="16.5" customHeight="1">
      <c r="B198" s="142"/>
      <c r="C198" s="179" t="s">
        <v>789</v>
      </c>
      <c r="D198" s="179" t="s">
        <v>454</v>
      </c>
      <c r="E198" s="180" t="s">
        <v>7777</v>
      </c>
      <c r="F198" s="181" t="s">
        <v>18584</v>
      </c>
      <c r="G198" s="182" t="s">
        <v>467</v>
      </c>
      <c r="H198" s="183">
        <v>1</v>
      </c>
      <c r="I198" s="184"/>
      <c r="J198" s="185">
        <f t="shared" si="20"/>
        <v>0</v>
      </c>
      <c r="K198" s="186"/>
      <c r="L198" s="187"/>
      <c r="M198" s="188" t="s">
        <v>1</v>
      </c>
      <c r="N198" s="189" t="s">
        <v>42</v>
      </c>
      <c r="P198" s="153">
        <f t="shared" si="21"/>
        <v>0</v>
      </c>
      <c r="Q198" s="153">
        <v>0</v>
      </c>
      <c r="R198" s="153">
        <f t="shared" si="22"/>
        <v>0</v>
      </c>
      <c r="S198" s="153">
        <v>0</v>
      </c>
      <c r="T198" s="154">
        <f t="shared" si="23"/>
        <v>0</v>
      </c>
      <c r="AR198" s="155" t="s">
        <v>356</v>
      </c>
      <c r="AT198" s="155" t="s">
        <v>454</v>
      </c>
      <c r="AU198" s="155" t="s">
        <v>88</v>
      </c>
      <c r="AY198" s="16" t="s">
        <v>317</v>
      </c>
      <c r="BE198" s="156">
        <f t="shared" si="24"/>
        <v>0</v>
      </c>
      <c r="BF198" s="156">
        <f t="shared" si="25"/>
        <v>0</v>
      </c>
      <c r="BG198" s="156">
        <f t="shared" si="26"/>
        <v>0</v>
      </c>
      <c r="BH198" s="156">
        <f t="shared" si="27"/>
        <v>0</v>
      </c>
      <c r="BI198" s="156">
        <f t="shared" si="28"/>
        <v>0</v>
      </c>
      <c r="BJ198" s="16" t="s">
        <v>88</v>
      </c>
      <c r="BK198" s="156">
        <f t="shared" si="29"/>
        <v>0</v>
      </c>
      <c r="BL198" s="16" t="s">
        <v>323</v>
      </c>
      <c r="BM198" s="155" t="s">
        <v>2081</v>
      </c>
    </row>
    <row r="199" spans="2:65" s="1" customFormat="1" ht="16.5" customHeight="1">
      <c r="B199" s="142"/>
      <c r="C199" s="143" t="s">
        <v>561</v>
      </c>
      <c r="D199" s="143" t="s">
        <v>319</v>
      </c>
      <c r="E199" s="144" t="s">
        <v>18585</v>
      </c>
      <c r="F199" s="145" t="s">
        <v>18586</v>
      </c>
      <c r="G199" s="146" t="s">
        <v>467</v>
      </c>
      <c r="H199" s="147">
        <v>1</v>
      </c>
      <c r="I199" s="148"/>
      <c r="J199" s="149">
        <f t="shared" si="20"/>
        <v>0</v>
      </c>
      <c r="K199" s="150"/>
      <c r="L199" s="31"/>
      <c r="M199" s="151" t="s">
        <v>1</v>
      </c>
      <c r="N199" s="152" t="s">
        <v>42</v>
      </c>
      <c r="P199" s="153">
        <f t="shared" si="21"/>
        <v>0</v>
      </c>
      <c r="Q199" s="153">
        <v>0</v>
      </c>
      <c r="R199" s="153">
        <f t="shared" si="22"/>
        <v>0</v>
      </c>
      <c r="S199" s="153">
        <v>0</v>
      </c>
      <c r="T199" s="154">
        <f t="shared" si="23"/>
        <v>0</v>
      </c>
      <c r="AR199" s="155" t="s">
        <v>323</v>
      </c>
      <c r="AT199" s="155" t="s">
        <v>319</v>
      </c>
      <c r="AU199" s="155" t="s">
        <v>88</v>
      </c>
      <c r="AY199" s="16" t="s">
        <v>317</v>
      </c>
      <c r="BE199" s="156">
        <f t="shared" si="24"/>
        <v>0</v>
      </c>
      <c r="BF199" s="156">
        <f t="shared" si="25"/>
        <v>0</v>
      </c>
      <c r="BG199" s="156">
        <f t="shared" si="26"/>
        <v>0</v>
      </c>
      <c r="BH199" s="156">
        <f t="shared" si="27"/>
        <v>0</v>
      </c>
      <c r="BI199" s="156">
        <f t="shared" si="28"/>
        <v>0</v>
      </c>
      <c r="BJ199" s="16" t="s">
        <v>88</v>
      </c>
      <c r="BK199" s="156">
        <f t="shared" si="29"/>
        <v>0</v>
      </c>
      <c r="BL199" s="16" t="s">
        <v>323</v>
      </c>
      <c r="BM199" s="155" t="s">
        <v>768</v>
      </c>
    </row>
    <row r="200" spans="2:65" s="1" customFormat="1" ht="37.75" customHeight="1">
      <c r="B200" s="142"/>
      <c r="C200" s="179" t="s">
        <v>1571</v>
      </c>
      <c r="D200" s="179" t="s">
        <v>454</v>
      </c>
      <c r="E200" s="180" t="s">
        <v>18587</v>
      </c>
      <c r="F200" s="181" t="s">
        <v>18588</v>
      </c>
      <c r="G200" s="182" t="s">
        <v>467</v>
      </c>
      <c r="H200" s="183">
        <v>1</v>
      </c>
      <c r="I200" s="184"/>
      <c r="J200" s="185">
        <f t="shared" si="20"/>
        <v>0</v>
      </c>
      <c r="K200" s="186"/>
      <c r="L200" s="187"/>
      <c r="M200" s="188" t="s">
        <v>1</v>
      </c>
      <c r="N200" s="189" t="s">
        <v>42</v>
      </c>
      <c r="P200" s="153">
        <f t="shared" si="21"/>
        <v>0</v>
      </c>
      <c r="Q200" s="153">
        <v>0</v>
      </c>
      <c r="R200" s="153">
        <f t="shared" si="22"/>
        <v>0</v>
      </c>
      <c r="S200" s="153">
        <v>0</v>
      </c>
      <c r="T200" s="154">
        <f t="shared" si="23"/>
        <v>0</v>
      </c>
      <c r="AR200" s="155" t="s">
        <v>356</v>
      </c>
      <c r="AT200" s="155" t="s">
        <v>454</v>
      </c>
      <c r="AU200" s="155" t="s">
        <v>88</v>
      </c>
      <c r="AY200" s="16" t="s">
        <v>317</v>
      </c>
      <c r="BE200" s="156">
        <f t="shared" si="24"/>
        <v>0</v>
      </c>
      <c r="BF200" s="156">
        <f t="shared" si="25"/>
        <v>0</v>
      </c>
      <c r="BG200" s="156">
        <f t="shared" si="26"/>
        <v>0</v>
      </c>
      <c r="BH200" s="156">
        <f t="shared" si="27"/>
        <v>0</v>
      </c>
      <c r="BI200" s="156">
        <f t="shared" si="28"/>
        <v>0</v>
      </c>
      <c r="BJ200" s="16" t="s">
        <v>88</v>
      </c>
      <c r="BK200" s="156">
        <f t="shared" si="29"/>
        <v>0</v>
      </c>
      <c r="BL200" s="16" t="s">
        <v>323</v>
      </c>
      <c r="BM200" s="155" t="s">
        <v>2096</v>
      </c>
    </row>
    <row r="201" spans="2:65" s="1" customFormat="1" ht="16.5" customHeight="1">
      <c r="B201" s="142"/>
      <c r="C201" s="143" t="s">
        <v>692</v>
      </c>
      <c r="D201" s="143" t="s">
        <v>319</v>
      </c>
      <c r="E201" s="144" t="s">
        <v>18589</v>
      </c>
      <c r="F201" s="145" t="s">
        <v>18590</v>
      </c>
      <c r="G201" s="146" t="s">
        <v>467</v>
      </c>
      <c r="H201" s="147">
        <v>1</v>
      </c>
      <c r="I201" s="148"/>
      <c r="J201" s="149">
        <f t="shared" si="20"/>
        <v>0</v>
      </c>
      <c r="K201" s="150"/>
      <c r="L201" s="31"/>
      <c r="M201" s="151" t="s">
        <v>1</v>
      </c>
      <c r="N201" s="152" t="s">
        <v>42</v>
      </c>
      <c r="P201" s="153">
        <f t="shared" si="21"/>
        <v>0</v>
      </c>
      <c r="Q201" s="153">
        <v>0</v>
      </c>
      <c r="R201" s="153">
        <f t="shared" si="22"/>
        <v>0</v>
      </c>
      <c r="S201" s="153">
        <v>0</v>
      </c>
      <c r="T201" s="154">
        <f t="shared" si="23"/>
        <v>0</v>
      </c>
      <c r="AR201" s="155" t="s">
        <v>323</v>
      </c>
      <c r="AT201" s="155" t="s">
        <v>319</v>
      </c>
      <c r="AU201" s="155" t="s">
        <v>88</v>
      </c>
      <c r="AY201" s="16" t="s">
        <v>317</v>
      </c>
      <c r="BE201" s="156">
        <f t="shared" si="24"/>
        <v>0</v>
      </c>
      <c r="BF201" s="156">
        <f t="shared" si="25"/>
        <v>0</v>
      </c>
      <c r="BG201" s="156">
        <f t="shared" si="26"/>
        <v>0</v>
      </c>
      <c r="BH201" s="156">
        <f t="shared" si="27"/>
        <v>0</v>
      </c>
      <c r="BI201" s="156">
        <f t="shared" si="28"/>
        <v>0</v>
      </c>
      <c r="BJ201" s="16" t="s">
        <v>88</v>
      </c>
      <c r="BK201" s="156">
        <f t="shared" si="29"/>
        <v>0</v>
      </c>
      <c r="BL201" s="16" t="s">
        <v>323</v>
      </c>
      <c r="BM201" s="155" t="s">
        <v>2104</v>
      </c>
    </row>
    <row r="202" spans="2:65" s="1" customFormat="1" ht="16.5" customHeight="1">
      <c r="B202" s="142"/>
      <c r="C202" s="143" t="s">
        <v>1584</v>
      </c>
      <c r="D202" s="143" t="s">
        <v>319</v>
      </c>
      <c r="E202" s="144" t="s">
        <v>18591</v>
      </c>
      <c r="F202" s="145" t="s">
        <v>1</v>
      </c>
      <c r="G202" s="146" t="s">
        <v>1</v>
      </c>
      <c r="H202" s="147">
        <v>0</v>
      </c>
      <c r="I202" s="148"/>
      <c r="J202" s="149">
        <f t="shared" si="20"/>
        <v>0</v>
      </c>
      <c r="K202" s="150"/>
      <c r="L202" s="31"/>
      <c r="M202" s="151" t="s">
        <v>1</v>
      </c>
      <c r="N202" s="152" t="s">
        <v>42</v>
      </c>
      <c r="P202" s="153">
        <f t="shared" si="21"/>
        <v>0</v>
      </c>
      <c r="Q202" s="153">
        <v>0</v>
      </c>
      <c r="R202" s="153">
        <f t="shared" si="22"/>
        <v>0</v>
      </c>
      <c r="S202" s="153">
        <v>0</v>
      </c>
      <c r="T202" s="154">
        <f t="shared" si="23"/>
        <v>0</v>
      </c>
      <c r="AR202" s="155" t="s">
        <v>323</v>
      </c>
      <c r="AT202" s="155" t="s">
        <v>319</v>
      </c>
      <c r="AU202" s="155" t="s">
        <v>88</v>
      </c>
      <c r="AY202" s="16" t="s">
        <v>317</v>
      </c>
      <c r="BE202" s="156">
        <f t="shared" si="24"/>
        <v>0</v>
      </c>
      <c r="BF202" s="156">
        <f t="shared" si="25"/>
        <v>0</v>
      </c>
      <c r="BG202" s="156">
        <f t="shared" si="26"/>
        <v>0</v>
      </c>
      <c r="BH202" s="156">
        <f t="shared" si="27"/>
        <v>0</v>
      </c>
      <c r="BI202" s="156">
        <f t="shared" si="28"/>
        <v>0</v>
      </c>
      <c r="BJ202" s="16" t="s">
        <v>88</v>
      </c>
      <c r="BK202" s="156">
        <f t="shared" si="29"/>
        <v>0</v>
      </c>
      <c r="BL202" s="16" t="s">
        <v>323</v>
      </c>
      <c r="BM202" s="155" t="s">
        <v>2112</v>
      </c>
    </row>
    <row r="203" spans="2:65" s="1" customFormat="1" ht="24.15" customHeight="1">
      <c r="B203" s="142"/>
      <c r="C203" s="143" t="s">
        <v>696</v>
      </c>
      <c r="D203" s="143" t="s">
        <v>319</v>
      </c>
      <c r="E203" s="144" t="s">
        <v>18592</v>
      </c>
      <c r="F203" s="145" t="s">
        <v>18593</v>
      </c>
      <c r="G203" s="146" t="s">
        <v>467</v>
      </c>
      <c r="H203" s="147">
        <v>1</v>
      </c>
      <c r="I203" s="148"/>
      <c r="J203" s="149">
        <f t="shared" si="20"/>
        <v>0</v>
      </c>
      <c r="K203" s="150"/>
      <c r="L203" s="31"/>
      <c r="M203" s="151" t="s">
        <v>1</v>
      </c>
      <c r="N203" s="152" t="s">
        <v>42</v>
      </c>
      <c r="P203" s="153">
        <f t="shared" si="21"/>
        <v>0</v>
      </c>
      <c r="Q203" s="153">
        <v>0</v>
      </c>
      <c r="R203" s="153">
        <f t="shared" si="22"/>
        <v>0</v>
      </c>
      <c r="S203" s="153">
        <v>0</v>
      </c>
      <c r="T203" s="154">
        <f t="shared" si="23"/>
        <v>0</v>
      </c>
      <c r="AR203" s="155" t="s">
        <v>323</v>
      </c>
      <c r="AT203" s="155" t="s">
        <v>319</v>
      </c>
      <c r="AU203" s="155" t="s">
        <v>88</v>
      </c>
      <c r="AY203" s="16" t="s">
        <v>317</v>
      </c>
      <c r="BE203" s="156">
        <f t="shared" si="24"/>
        <v>0</v>
      </c>
      <c r="BF203" s="156">
        <f t="shared" si="25"/>
        <v>0</v>
      </c>
      <c r="BG203" s="156">
        <f t="shared" si="26"/>
        <v>0</v>
      </c>
      <c r="BH203" s="156">
        <f t="shared" si="27"/>
        <v>0</v>
      </c>
      <c r="BI203" s="156">
        <f t="shared" si="28"/>
        <v>0</v>
      </c>
      <c r="BJ203" s="16" t="s">
        <v>88</v>
      </c>
      <c r="BK203" s="156">
        <f t="shared" si="29"/>
        <v>0</v>
      </c>
      <c r="BL203" s="16" t="s">
        <v>323</v>
      </c>
      <c r="BM203" s="155" t="s">
        <v>2127</v>
      </c>
    </row>
    <row r="204" spans="2:65" s="1" customFormat="1" ht="33" customHeight="1">
      <c r="B204" s="142"/>
      <c r="C204" s="179" t="s">
        <v>1594</v>
      </c>
      <c r="D204" s="179" t="s">
        <v>454</v>
      </c>
      <c r="E204" s="180" t="s">
        <v>18594</v>
      </c>
      <c r="F204" s="181" t="s">
        <v>18595</v>
      </c>
      <c r="G204" s="182" t="s">
        <v>467</v>
      </c>
      <c r="H204" s="183">
        <v>1</v>
      </c>
      <c r="I204" s="184"/>
      <c r="J204" s="185">
        <f t="shared" si="20"/>
        <v>0</v>
      </c>
      <c r="K204" s="186"/>
      <c r="L204" s="187"/>
      <c r="M204" s="188" t="s">
        <v>1</v>
      </c>
      <c r="N204" s="189" t="s">
        <v>42</v>
      </c>
      <c r="P204" s="153">
        <f t="shared" si="21"/>
        <v>0</v>
      </c>
      <c r="Q204" s="153">
        <v>0</v>
      </c>
      <c r="R204" s="153">
        <f t="shared" si="22"/>
        <v>0</v>
      </c>
      <c r="S204" s="153">
        <v>0</v>
      </c>
      <c r="T204" s="154">
        <f t="shared" si="23"/>
        <v>0</v>
      </c>
      <c r="AR204" s="155" t="s">
        <v>356</v>
      </c>
      <c r="AT204" s="155" t="s">
        <v>454</v>
      </c>
      <c r="AU204" s="155" t="s">
        <v>88</v>
      </c>
      <c r="AY204" s="16" t="s">
        <v>317</v>
      </c>
      <c r="BE204" s="156">
        <f t="shared" si="24"/>
        <v>0</v>
      </c>
      <c r="BF204" s="156">
        <f t="shared" si="25"/>
        <v>0</v>
      </c>
      <c r="BG204" s="156">
        <f t="shared" si="26"/>
        <v>0</v>
      </c>
      <c r="BH204" s="156">
        <f t="shared" si="27"/>
        <v>0</v>
      </c>
      <c r="BI204" s="156">
        <f t="shared" si="28"/>
        <v>0</v>
      </c>
      <c r="BJ204" s="16" t="s">
        <v>88</v>
      </c>
      <c r="BK204" s="156">
        <f t="shared" si="29"/>
        <v>0</v>
      </c>
      <c r="BL204" s="16" t="s">
        <v>323</v>
      </c>
      <c r="BM204" s="155" t="s">
        <v>2138</v>
      </c>
    </row>
    <row r="205" spans="2:65" s="1" customFormat="1" ht="37.75" customHeight="1">
      <c r="B205" s="142"/>
      <c r="C205" s="179" t="s">
        <v>699</v>
      </c>
      <c r="D205" s="179" t="s">
        <v>454</v>
      </c>
      <c r="E205" s="180" t="s">
        <v>18596</v>
      </c>
      <c r="F205" s="181" t="s">
        <v>18597</v>
      </c>
      <c r="G205" s="182" t="s">
        <v>467</v>
      </c>
      <c r="H205" s="183">
        <v>1</v>
      </c>
      <c r="I205" s="184"/>
      <c r="J205" s="185">
        <f t="shared" si="20"/>
        <v>0</v>
      </c>
      <c r="K205" s="186"/>
      <c r="L205" s="187"/>
      <c r="M205" s="188" t="s">
        <v>1</v>
      </c>
      <c r="N205" s="189" t="s">
        <v>42</v>
      </c>
      <c r="P205" s="153">
        <f t="shared" si="21"/>
        <v>0</v>
      </c>
      <c r="Q205" s="153">
        <v>0</v>
      </c>
      <c r="R205" s="153">
        <f t="shared" si="22"/>
        <v>0</v>
      </c>
      <c r="S205" s="153">
        <v>0</v>
      </c>
      <c r="T205" s="154">
        <f t="shared" si="23"/>
        <v>0</v>
      </c>
      <c r="AR205" s="155" t="s">
        <v>356</v>
      </c>
      <c r="AT205" s="155" t="s">
        <v>454</v>
      </c>
      <c r="AU205" s="155" t="s">
        <v>88</v>
      </c>
      <c r="AY205" s="16" t="s">
        <v>317</v>
      </c>
      <c r="BE205" s="156">
        <f t="shared" si="24"/>
        <v>0</v>
      </c>
      <c r="BF205" s="156">
        <f t="shared" si="25"/>
        <v>0</v>
      </c>
      <c r="BG205" s="156">
        <f t="shared" si="26"/>
        <v>0</v>
      </c>
      <c r="BH205" s="156">
        <f t="shared" si="27"/>
        <v>0</v>
      </c>
      <c r="BI205" s="156">
        <f t="shared" si="28"/>
        <v>0</v>
      </c>
      <c r="BJ205" s="16" t="s">
        <v>88</v>
      </c>
      <c r="BK205" s="156">
        <f t="shared" si="29"/>
        <v>0</v>
      </c>
      <c r="BL205" s="16" t="s">
        <v>323</v>
      </c>
      <c r="BM205" s="155" t="s">
        <v>2148</v>
      </c>
    </row>
    <row r="206" spans="2:65" s="1" customFormat="1" ht="24.15" customHeight="1">
      <c r="B206" s="142"/>
      <c r="C206" s="179" t="s">
        <v>1642</v>
      </c>
      <c r="D206" s="179" t="s">
        <v>454</v>
      </c>
      <c r="E206" s="180" t="s">
        <v>18598</v>
      </c>
      <c r="F206" s="181" t="s">
        <v>18599</v>
      </c>
      <c r="G206" s="182" t="s">
        <v>467</v>
      </c>
      <c r="H206" s="183">
        <v>2</v>
      </c>
      <c r="I206" s="184"/>
      <c r="J206" s="185">
        <f t="shared" si="20"/>
        <v>0</v>
      </c>
      <c r="K206" s="186"/>
      <c r="L206" s="187"/>
      <c r="M206" s="188" t="s">
        <v>1</v>
      </c>
      <c r="N206" s="189" t="s">
        <v>42</v>
      </c>
      <c r="P206" s="153">
        <f t="shared" si="21"/>
        <v>0</v>
      </c>
      <c r="Q206" s="153">
        <v>0</v>
      </c>
      <c r="R206" s="153">
        <f t="shared" si="22"/>
        <v>0</v>
      </c>
      <c r="S206" s="153">
        <v>0</v>
      </c>
      <c r="T206" s="154">
        <f t="shared" si="23"/>
        <v>0</v>
      </c>
      <c r="AR206" s="155" t="s">
        <v>356</v>
      </c>
      <c r="AT206" s="155" t="s">
        <v>454</v>
      </c>
      <c r="AU206" s="155" t="s">
        <v>88</v>
      </c>
      <c r="AY206" s="16" t="s">
        <v>317</v>
      </c>
      <c r="BE206" s="156">
        <f t="shared" si="24"/>
        <v>0</v>
      </c>
      <c r="BF206" s="156">
        <f t="shared" si="25"/>
        <v>0</v>
      </c>
      <c r="BG206" s="156">
        <f t="shared" si="26"/>
        <v>0</v>
      </c>
      <c r="BH206" s="156">
        <f t="shared" si="27"/>
        <v>0</v>
      </c>
      <c r="BI206" s="156">
        <f t="shared" si="28"/>
        <v>0</v>
      </c>
      <c r="BJ206" s="16" t="s">
        <v>88</v>
      </c>
      <c r="BK206" s="156">
        <f t="shared" si="29"/>
        <v>0</v>
      </c>
      <c r="BL206" s="16" t="s">
        <v>323</v>
      </c>
      <c r="BM206" s="155" t="s">
        <v>2158</v>
      </c>
    </row>
    <row r="207" spans="2:65" s="1" customFormat="1" ht="24.15" customHeight="1">
      <c r="B207" s="142"/>
      <c r="C207" s="179" t="s">
        <v>702</v>
      </c>
      <c r="D207" s="179" t="s">
        <v>454</v>
      </c>
      <c r="E207" s="180" t="s">
        <v>18600</v>
      </c>
      <c r="F207" s="181" t="s">
        <v>18601</v>
      </c>
      <c r="G207" s="182" t="s">
        <v>467</v>
      </c>
      <c r="H207" s="183">
        <v>3</v>
      </c>
      <c r="I207" s="184"/>
      <c r="J207" s="185">
        <f t="shared" si="20"/>
        <v>0</v>
      </c>
      <c r="K207" s="186"/>
      <c r="L207" s="187"/>
      <c r="M207" s="188" t="s">
        <v>1</v>
      </c>
      <c r="N207" s="189" t="s">
        <v>42</v>
      </c>
      <c r="P207" s="153">
        <f t="shared" si="21"/>
        <v>0</v>
      </c>
      <c r="Q207" s="153">
        <v>0</v>
      </c>
      <c r="R207" s="153">
        <f t="shared" si="22"/>
        <v>0</v>
      </c>
      <c r="S207" s="153">
        <v>0</v>
      </c>
      <c r="T207" s="154">
        <f t="shared" si="23"/>
        <v>0</v>
      </c>
      <c r="AR207" s="155" t="s">
        <v>356</v>
      </c>
      <c r="AT207" s="155" t="s">
        <v>454</v>
      </c>
      <c r="AU207" s="155" t="s">
        <v>88</v>
      </c>
      <c r="AY207" s="16" t="s">
        <v>317</v>
      </c>
      <c r="BE207" s="156">
        <f t="shared" si="24"/>
        <v>0</v>
      </c>
      <c r="BF207" s="156">
        <f t="shared" si="25"/>
        <v>0</v>
      </c>
      <c r="BG207" s="156">
        <f t="shared" si="26"/>
        <v>0</v>
      </c>
      <c r="BH207" s="156">
        <f t="shared" si="27"/>
        <v>0</v>
      </c>
      <c r="BI207" s="156">
        <f t="shared" si="28"/>
        <v>0</v>
      </c>
      <c r="BJ207" s="16" t="s">
        <v>88</v>
      </c>
      <c r="BK207" s="156">
        <f t="shared" si="29"/>
        <v>0</v>
      </c>
      <c r="BL207" s="16" t="s">
        <v>323</v>
      </c>
      <c r="BM207" s="155" t="s">
        <v>2171</v>
      </c>
    </row>
    <row r="208" spans="2:65" s="1" customFormat="1" ht="37.75" customHeight="1">
      <c r="B208" s="142"/>
      <c r="C208" s="179" t="s">
        <v>1658</v>
      </c>
      <c r="D208" s="179" t="s">
        <v>454</v>
      </c>
      <c r="E208" s="180" t="s">
        <v>18372</v>
      </c>
      <c r="F208" s="181" t="s">
        <v>18602</v>
      </c>
      <c r="G208" s="182" t="s">
        <v>467</v>
      </c>
      <c r="H208" s="183">
        <v>1</v>
      </c>
      <c r="I208" s="184"/>
      <c r="J208" s="185">
        <f t="shared" si="20"/>
        <v>0</v>
      </c>
      <c r="K208" s="186"/>
      <c r="L208" s="187"/>
      <c r="M208" s="188" t="s">
        <v>1</v>
      </c>
      <c r="N208" s="189" t="s">
        <v>42</v>
      </c>
      <c r="P208" s="153">
        <f t="shared" si="21"/>
        <v>0</v>
      </c>
      <c r="Q208" s="153">
        <v>0</v>
      </c>
      <c r="R208" s="153">
        <f t="shared" si="22"/>
        <v>0</v>
      </c>
      <c r="S208" s="153">
        <v>0</v>
      </c>
      <c r="T208" s="154">
        <f t="shared" si="23"/>
        <v>0</v>
      </c>
      <c r="AR208" s="155" t="s">
        <v>356</v>
      </c>
      <c r="AT208" s="155" t="s">
        <v>454</v>
      </c>
      <c r="AU208" s="155" t="s">
        <v>88</v>
      </c>
      <c r="AY208" s="16" t="s">
        <v>317</v>
      </c>
      <c r="BE208" s="156">
        <f t="shared" si="24"/>
        <v>0</v>
      </c>
      <c r="BF208" s="156">
        <f t="shared" si="25"/>
        <v>0</v>
      </c>
      <c r="BG208" s="156">
        <f t="shared" si="26"/>
        <v>0</v>
      </c>
      <c r="BH208" s="156">
        <f t="shared" si="27"/>
        <v>0</v>
      </c>
      <c r="BI208" s="156">
        <f t="shared" si="28"/>
        <v>0</v>
      </c>
      <c r="BJ208" s="16" t="s">
        <v>88</v>
      </c>
      <c r="BK208" s="156">
        <f t="shared" si="29"/>
        <v>0</v>
      </c>
      <c r="BL208" s="16" t="s">
        <v>323</v>
      </c>
      <c r="BM208" s="155" t="s">
        <v>2180</v>
      </c>
    </row>
    <row r="209" spans="2:65" s="1" customFormat="1" ht="24.15" customHeight="1">
      <c r="B209" s="142"/>
      <c r="C209" s="179" t="s">
        <v>706</v>
      </c>
      <c r="D209" s="179" t="s">
        <v>454</v>
      </c>
      <c r="E209" s="180" t="s">
        <v>18603</v>
      </c>
      <c r="F209" s="181" t="s">
        <v>18604</v>
      </c>
      <c r="G209" s="182" t="s">
        <v>467</v>
      </c>
      <c r="H209" s="183">
        <v>1</v>
      </c>
      <c r="I209" s="184"/>
      <c r="J209" s="185">
        <f t="shared" si="20"/>
        <v>0</v>
      </c>
      <c r="K209" s="186"/>
      <c r="L209" s="187"/>
      <c r="M209" s="188" t="s">
        <v>1</v>
      </c>
      <c r="N209" s="189" t="s">
        <v>42</v>
      </c>
      <c r="P209" s="153">
        <f t="shared" si="21"/>
        <v>0</v>
      </c>
      <c r="Q209" s="153">
        <v>0</v>
      </c>
      <c r="R209" s="153">
        <f t="shared" si="22"/>
        <v>0</v>
      </c>
      <c r="S209" s="153">
        <v>0</v>
      </c>
      <c r="T209" s="154">
        <f t="shared" si="23"/>
        <v>0</v>
      </c>
      <c r="AR209" s="155" t="s">
        <v>356</v>
      </c>
      <c r="AT209" s="155" t="s">
        <v>454</v>
      </c>
      <c r="AU209" s="155" t="s">
        <v>88</v>
      </c>
      <c r="AY209" s="16" t="s">
        <v>317</v>
      </c>
      <c r="BE209" s="156">
        <f t="shared" si="24"/>
        <v>0</v>
      </c>
      <c r="BF209" s="156">
        <f t="shared" si="25"/>
        <v>0</v>
      </c>
      <c r="BG209" s="156">
        <f t="shared" si="26"/>
        <v>0</v>
      </c>
      <c r="BH209" s="156">
        <f t="shared" si="27"/>
        <v>0</v>
      </c>
      <c r="BI209" s="156">
        <f t="shared" si="28"/>
        <v>0</v>
      </c>
      <c r="BJ209" s="16" t="s">
        <v>88</v>
      </c>
      <c r="BK209" s="156">
        <f t="shared" si="29"/>
        <v>0</v>
      </c>
      <c r="BL209" s="16" t="s">
        <v>323</v>
      </c>
      <c r="BM209" s="155" t="s">
        <v>2189</v>
      </c>
    </row>
    <row r="210" spans="2:65" s="1" customFormat="1" ht="37.75" customHeight="1">
      <c r="B210" s="142"/>
      <c r="C210" s="143" t="s">
        <v>1670</v>
      </c>
      <c r="D210" s="143" t="s">
        <v>319</v>
      </c>
      <c r="E210" s="144" t="s">
        <v>18376</v>
      </c>
      <c r="F210" s="145" t="s">
        <v>18605</v>
      </c>
      <c r="G210" s="146" t="s">
        <v>467</v>
      </c>
      <c r="H210" s="147">
        <v>2</v>
      </c>
      <c r="I210" s="148"/>
      <c r="J210" s="149">
        <f t="shared" si="20"/>
        <v>0</v>
      </c>
      <c r="K210" s="150"/>
      <c r="L210" s="31"/>
      <c r="M210" s="151" t="s">
        <v>1</v>
      </c>
      <c r="N210" s="152" t="s">
        <v>42</v>
      </c>
      <c r="P210" s="153">
        <f t="shared" si="21"/>
        <v>0</v>
      </c>
      <c r="Q210" s="153">
        <v>0</v>
      </c>
      <c r="R210" s="153">
        <f t="shared" si="22"/>
        <v>0</v>
      </c>
      <c r="S210" s="153">
        <v>0</v>
      </c>
      <c r="T210" s="154">
        <f t="shared" si="23"/>
        <v>0</v>
      </c>
      <c r="AR210" s="155" t="s">
        <v>323</v>
      </c>
      <c r="AT210" s="155" t="s">
        <v>319</v>
      </c>
      <c r="AU210" s="155" t="s">
        <v>88</v>
      </c>
      <c r="AY210" s="16" t="s">
        <v>317</v>
      </c>
      <c r="BE210" s="156">
        <f t="shared" si="24"/>
        <v>0</v>
      </c>
      <c r="BF210" s="156">
        <f t="shared" si="25"/>
        <v>0</v>
      </c>
      <c r="BG210" s="156">
        <f t="shared" si="26"/>
        <v>0</v>
      </c>
      <c r="BH210" s="156">
        <f t="shared" si="27"/>
        <v>0</v>
      </c>
      <c r="BI210" s="156">
        <f t="shared" si="28"/>
        <v>0</v>
      </c>
      <c r="BJ210" s="16" t="s">
        <v>88</v>
      </c>
      <c r="BK210" s="156">
        <f t="shared" si="29"/>
        <v>0</v>
      </c>
      <c r="BL210" s="16" t="s">
        <v>323</v>
      </c>
      <c r="BM210" s="155" t="s">
        <v>2199</v>
      </c>
    </row>
    <row r="211" spans="2:65" s="1" customFormat="1" ht="24.15" customHeight="1">
      <c r="B211" s="142"/>
      <c r="C211" s="143" t="s">
        <v>709</v>
      </c>
      <c r="D211" s="143" t="s">
        <v>319</v>
      </c>
      <c r="E211" s="144" t="s">
        <v>18606</v>
      </c>
      <c r="F211" s="145" t="s">
        <v>18607</v>
      </c>
      <c r="G211" s="146" t="s">
        <v>467</v>
      </c>
      <c r="H211" s="147">
        <v>1</v>
      </c>
      <c r="I211" s="148"/>
      <c r="J211" s="149">
        <f t="shared" si="20"/>
        <v>0</v>
      </c>
      <c r="K211" s="150"/>
      <c r="L211" s="31"/>
      <c r="M211" s="151" t="s">
        <v>1</v>
      </c>
      <c r="N211" s="152" t="s">
        <v>42</v>
      </c>
      <c r="P211" s="153">
        <f t="shared" si="21"/>
        <v>0</v>
      </c>
      <c r="Q211" s="153">
        <v>0</v>
      </c>
      <c r="R211" s="153">
        <f t="shared" si="22"/>
        <v>0</v>
      </c>
      <c r="S211" s="153">
        <v>0</v>
      </c>
      <c r="T211" s="154">
        <f t="shared" si="23"/>
        <v>0</v>
      </c>
      <c r="AR211" s="155" t="s">
        <v>323</v>
      </c>
      <c r="AT211" s="155" t="s">
        <v>319</v>
      </c>
      <c r="AU211" s="155" t="s">
        <v>88</v>
      </c>
      <c r="AY211" s="16" t="s">
        <v>317</v>
      </c>
      <c r="BE211" s="156">
        <f t="shared" si="24"/>
        <v>0</v>
      </c>
      <c r="BF211" s="156">
        <f t="shared" si="25"/>
        <v>0</v>
      </c>
      <c r="BG211" s="156">
        <f t="shared" si="26"/>
        <v>0</v>
      </c>
      <c r="BH211" s="156">
        <f t="shared" si="27"/>
        <v>0</v>
      </c>
      <c r="BI211" s="156">
        <f t="shared" si="28"/>
        <v>0</v>
      </c>
      <c r="BJ211" s="16" t="s">
        <v>88</v>
      </c>
      <c r="BK211" s="156">
        <f t="shared" si="29"/>
        <v>0</v>
      </c>
      <c r="BL211" s="16" t="s">
        <v>323</v>
      </c>
      <c r="BM211" s="155" t="s">
        <v>2209</v>
      </c>
    </row>
    <row r="212" spans="2:65" s="1" customFormat="1" ht="24.15" customHeight="1">
      <c r="B212" s="142"/>
      <c r="C212" s="179" t="s">
        <v>1678</v>
      </c>
      <c r="D212" s="179" t="s">
        <v>454</v>
      </c>
      <c r="E212" s="180" t="s">
        <v>18608</v>
      </c>
      <c r="F212" s="181" t="s">
        <v>18609</v>
      </c>
      <c r="G212" s="182" t="s">
        <v>467</v>
      </c>
      <c r="H212" s="183">
        <v>1</v>
      </c>
      <c r="I212" s="184"/>
      <c r="J212" s="185">
        <f t="shared" si="20"/>
        <v>0</v>
      </c>
      <c r="K212" s="186"/>
      <c r="L212" s="187"/>
      <c r="M212" s="188" t="s">
        <v>1</v>
      </c>
      <c r="N212" s="189" t="s">
        <v>42</v>
      </c>
      <c r="P212" s="153">
        <f t="shared" si="21"/>
        <v>0</v>
      </c>
      <c r="Q212" s="153">
        <v>0</v>
      </c>
      <c r="R212" s="153">
        <f t="shared" si="22"/>
        <v>0</v>
      </c>
      <c r="S212" s="153">
        <v>0</v>
      </c>
      <c r="T212" s="154">
        <f t="shared" si="23"/>
        <v>0</v>
      </c>
      <c r="AR212" s="155" t="s">
        <v>356</v>
      </c>
      <c r="AT212" s="155" t="s">
        <v>454</v>
      </c>
      <c r="AU212" s="155" t="s">
        <v>88</v>
      </c>
      <c r="AY212" s="16" t="s">
        <v>317</v>
      </c>
      <c r="BE212" s="156">
        <f t="shared" si="24"/>
        <v>0</v>
      </c>
      <c r="BF212" s="156">
        <f t="shared" si="25"/>
        <v>0</v>
      </c>
      <c r="BG212" s="156">
        <f t="shared" si="26"/>
        <v>0</v>
      </c>
      <c r="BH212" s="156">
        <f t="shared" si="27"/>
        <v>0</v>
      </c>
      <c r="BI212" s="156">
        <f t="shared" si="28"/>
        <v>0</v>
      </c>
      <c r="BJ212" s="16" t="s">
        <v>88</v>
      </c>
      <c r="BK212" s="156">
        <f t="shared" si="29"/>
        <v>0</v>
      </c>
      <c r="BL212" s="16" t="s">
        <v>323</v>
      </c>
      <c r="BM212" s="155" t="s">
        <v>2218</v>
      </c>
    </row>
    <row r="213" spans="2:65" s="1" customFormat="1" ht="16.5" customHeight="1">
      <c r="B213" s="142"/>
      <c r="C213" s="143" t="s">
        <v>715</v>
      </c>
      <c r="D213" s="143" t="s">
        <v>319</v>
      </c>
      <c r="E213" s="144" t="s">
        <v>18374</v>
      </c>
      <c r="F213" s="145" t="s">
        <v>1</v>
      </c>
      <c r="G213" s="146" t="s">
        <v>1</v>
      </c>
      <c r="H213" s="147">
        <v>0</v>
      </c>
      <c r="I213" s="148"/>
      <c r="J213" s="149">
        <f t="shared" si="20"/>
        <v>0</v>
      </c>
      <c r="K213" s="150"/>
      <c r="L213" s="31"/>
      <c r="M213" s="151" t="s">
        <v>1</v>
      </c>
      <c r="N213" s="152" t="s">
        <v>42</v>
      </c>
      <c r="P213" s="153">
        <f t="shared" si="21"/>
        <v>0</v>
      </c>
      <c r="Q213" s="153">
        <v>0</v>
      </c>
      <c r="R213" s="153">
        <f t="shared" si="22"/>
        <v>0</v>
      </c>
      <c r="S213" s="153">
        <v>0</v>
      </c>
      <c r="T213" s="154">
        <f t="shared" si="23"/>
        <v>0</v>
      </c>
      <c r="AR213" s="155" t="s">
        <v>323</v>
      </c>
      <c r="AT213" s="155" t="s">
        <v>319</v>
      </c>
      <c r="AU213" s="155" t="s">
        <v>88</v>
      </c>
      <c r="AY213" s="16" t="s">
        <v>317</v>
      </c>
      <c r="BE213" s="156">
        <f t="shared" si="24"/>
        <v>0</v>
      </c>
      <c r="BF213" s="156">
        <f t="shared" si="25"/>
        <v>0</v>
      </c>
      <c r="BG213" s="156">
        <f t="shared" si="26"/>
        <v>0</v>
      </c>
      <c r="BH213" s="156">
        <f t="shared" si="27"/>
        <v>0</v>
      </c>
      <c r="BI213" s="156">
        <f t="shared" si="28"/>
        <v>0</v>
      </c>
      <c r="BJ213" s="16" t="s">
        <v>88</v>
      </c>
      <c r="BK213" s="156">
        <f t="shared" si="29"/>
        <v>0</v>
      </c>
      <c r="BL213" s="16" t="s">
        <v>323</v>
      </c>
      <c r="BM213" s="155" t="s">
        <v>2225</v>
      </c>
    </row>
    <row r="214" spans="2:65" s="1" customFormat="1" ht="16.5" customHeight="1">
      <c r="B214" s="142"/>
      <c r="C214" s="143" t="s">
        <v>1688</v>
      </c>
      <c r="D214" s="143" t="s">
        <v>319</v>
      </c>
      <c r="E214" s="144" t="s">
        <v>18610</v>
      </c>
      <c r="F214" s="145" t="s">
        <v>18611</v>
      </c>
      <c r="G214" s="146" t="s">
        <v>454</v>
      </c>
      <c r="H214" s="147">
        <v>316</v>
      </c>
      <c r="I214" s="148"/>
      <c r="J214" s="149">
        <f t="shared" si="20"/>
        <v>0</v>
      </c>
      <c r="K214" s="150"/>
      <c r="L214" s="31"/>
      <c r="M214" s="151" t="s">
        <v>1</v>
      </c>
      <c r="N214" s="152" t="s">
        <v>42</v>
      </c>
      <c r="P214" s="153">
        <f t="shared" si="21"/>
        <v>0</v>
      </c>
      <c r="Q214" s="153">
        <v>0</v>
      </c>
      <c r="R214" s="153">
        <f t="shared" si="22"/>
        <v>0</v>
      </c>
      <c r="S214" s="153">
        <v>0</v>
      </c>
      <c r="T214" s="154">
        <f t="shared" si="23"/>
        <v>0</v>
      </c>
      <c r="AR214" s="155" t="s">
        <v>323</v>
      </c>
      <c r="AT214" s="155" t="s">
        <v>319</v>
      </c>
      <c r="AU214" s="155" t="s">
        <v>88</v>
      </c>
      <c r="AY214" s="16" t="s">
        <v>317</v>
      </c>
      <c r="BE214" s="156">
        <f t="shared" si="24"/>
        <v>0</v>
      </c>
      <c r="BF214" s="156">
        <f t="shared" si="25"/>
        <v>0</v>
      </c>
      <c r="BG214" s="156">
        <f t="shared" si="26"/>
        <v>0</v>
      </c>
      <c r="BH214" s="156">
        <f t="shared" si="27"/>
        <v>0</v>
      </c>
      <c r="BI214" s="156">
        <f t="shared" si="28"/>
        <v>0</v>
      </c>
      <c r="BJ214" s="16" t="s">
        <v>88</v>
      </c>
      <c r="BK214" s="156">
        <f t="shared" si="29"/>
        <v>0</v>
      </c>
      <c r="BL214" s="16" t="s">
        <v>323</v>
      </c>
      <c r="BM214" s="155" t="s">
        <v>2230</v>
      </c>
    </row>
    <row r="215" spans="2:65" s="1" customFormat="1" ht="24.15" customHeight="1">
      <c r="B215" s="142"/>
      <c r="C215" s="143" t="s">
        <v>719</v>
      </c>
      <c r="D215" s="143" t="s">
        <v>319</v>
      </c>
      <c r="E215" s="144" t="s">
        <v>18378</v>
      </c>
      <c r="F215" s="145" t="s">
        <v>18612</v>
      </c>
      <c r="G215" s="146" t="s">
        <v>484</v>
      </c>
      <c r="H215" s="147">
        <v>316</v>
      </c>
      <c r="I215" s="148"/>
      <c r="J215" s="149">
        <f t="shared" si="20"/>
        <v>0</v>
      </c>
      <c r="K215" s="150"/>
      <c r="L215" s="31"/>
      <c r="M215" s="151" t="s">
        <v>1</v>
      </c>
      <c r="N215" s="152" t="s">
        <v>42</v>
      </c>
      <c r="P215" s="153">
        <f t="shared" si="21"/>
        <v>0</v>
      </c>
      <c r="Q215" s="153">
        <v>0</v>
      </c>
      <c r="R215" s="153">
        <f t="shared" si="22"/>
        <v>0</v>
      </c>
      <c r="S215" s="153">
        <v>0</v>
      </c>
      <c r="T215" s="154">
        <f t="shared" si="23"/>
        <v>0</v>
      </c>
      <c r="AR215" s="155" t="s">
        <v>323</v>
      </c>
      <c r="AT215" s="155" t="s">
        <v>319</v>
      </c>
      <c r="AU215" s="155" t="s">
        <v>88</v>
      </c>
      <c r="AY215" s="16" t="s">
        <v>317</v>
      </c>
      <c r="BE215" s="156">
        <f t="shared" si="24"/>
        <v>0</v>
      </c>
      <c r="BF215" s="156">
        <f t="shared" si="25"/>
        <v>0</v>
      </c>
      <c r="BG215" s="156">
        <f t="shared" si="26"/>
        <v>0</v>
      </c>
      <c r="BH215" s="156">
        <f t="shared" si="27"/>
        <v>0</v>
      </c>
      <c r="BI215" s="156">
        <f t="shared" si="28"/>
        <v>0</v>
      </c>
      <c r="BJ215" s="16" t="s">
        <v>88</v>
      </c>
      <c r="BK215" s="156">
        <f t="shared" si="29"/>
        <v>0</v>
      </c>
      <c r="BL215" s="16" t="s">
        <v>323</v>
      </c>
      <c r="BM215" s="155" t="s">
        <v>2234</v>
      </c>
    </row>
    <row r="216" spans="2:65" s="1" customFormat="1" ht="21.75" customHeight="1">
      <c r="B216" s="142"/>
      <c r="C216" s="179" t="s">
        <v>1697</v>
      </c>
      <c r="D216" s="179" t="s">
        <v>454</v>
      </c>
      <c r="E216" s="180" t="s">
        <v>18407</v>
      </c>
      <c r="F216" s="181" t="s">
        <v>18408</v>
      </c>
      <c r="G216" s="182" t="s">
        <v>484</v>
      </c>
      <c r="H216" s="183">
        <v>316</v>
      </c>
      <c r="I216" s="184"/>
      <c r="J216" s="185">
        <f t="shared" ref="J216:J247" si="30">ROUND(I216*H216,2)</f>
        <v>0</v>
      </c>
      <c r="K216" s="186"/>
      <c r="L216" s="187"/>
      <c r="M216" s="188" t="s">
        <v>1</v>
      </c>
      <c r="N216" s="189" t="s">
        <v>42</v>
      </c>
      <c r="P216" s="153">
        <f t="shared" ref="P216:P247" si="31">O216*H216</f>
        <v>0</v>
      </c>
      <c r="Q216" s="153">
        <v>0</v>
      </c>
      <c r="R216" s="153">
        <f t="shared" ref="R216:R247" si="32">Q216*H216</f>
        <v>0</v>
      </c>
      <c r="S216" s="153">
        <v>0</v>
      </c>
      <c r="T216" s="154">
        <f t="shared" ref="T216:T247" si="33">S216*H216</f>
        <v>0</v>
      </c>
      <c r="AR216" s="155" t="s">
        <v>356</v>
      </c>
      <c r="AT216" s="155" t="s">
        <v>454</v>
      </c>
      <c r="AU216" s="155" t="s">
        <v>88</v>
      </c>
      <c r="AY216" s="16" t="s">
        <v>317</v>
      </c>
      <c r="BE216" s="156">
        <f t="shared" ref="BE216:BE242" si="34">IF(N216="základná",J216,0)</f>
        <v>0</v>
      </c>
      <c r="BF216" s="156">
        <f t="shared" ref="BF216:BF242" si="35">IF(N216="znížená",J216,0)</f>
        <v>0</v>
      </c>
      <c r="BG216" s="156">
        <f t="shared" ref="BG216:BG242" si="36">IF(N216="zákl. prenesená",J216,0)</f>
        <v>0</v>
      </c>
      <c r="BH216" s="156">
        <f t="shared" ref="BH216:BH242" si="37">IF(N216="zníž. prenesená",J216,0)</f>
        <v>0</v>
      </c>
      <c r="BI216" s="156">
        <f t="shared" ref="BI216:BI242" si="38">IF(N216="nulová",J216,0)</f>
        <v>0</v>
      </c>
      <c r="BJ216" s="16" t="s">
        <v>88</v>
      </c>
      <c r="BK216" s="156">
        <f t="shared" ref="BK216:BK242" si="39">ROUND(I216*H216,2)</f>
        <v>0</v>
      </c>
      <c r="BL216" s="16" t="s">
        <v>323</v>
      </c>
      <c r="BM216" s="155" t="s">
        <v>2245</v>
      </c>
    </row>
    <row r="217" spans="2:65" s="1" customFormat="1" ht="24.15" customHeight="1">
      <c r="B217" s="142"/>
      <c r="C217" s="143" t="s">
        <v>1704</v>
      </c>
      <c r="D217" s="143" t="s">
        <v>319</v>
      </c>
      <c r="E217" s="144" t="s">
        <v>18380</v>
      </c>
      <c r="F217" s="145" t="s">
        <v>18613</v>
      </c>
      <c r="G217" s="146" t="s">
        <v>484</v>
      </c>
      <c r="H217" s="147">
        <v>316</v>
      </c>
      <c r="I217" s="148"/>
      <c r="J217" s="149">
        <f t="shared" si="30"/>
        <v>0</v>
      </c>
      <c r="K217" s="150"/>
      <c r="L217" s="31"/>
      <c r="M217" s="151" t="s">
        <v>1</v>
      </c>
      <c r="N217" s="152" t="s">
        <v>42</v>
      </c>
      <c r="P217" s="153">
        <f t="shared" si="31"/>
        <v>0</v>
      </c>
      <c r="Q217" s="153">
        <v>0</v>
      </c>
      <c r="R217" s="153">
        <f t="shared" si="32"/>
        <v>0</v>
      </c>
      <c r="S217" s="153">
        <v>0</v>
      </c>
      <c r="T217" s="154">
        <f t="shared" si="33"/>
        <v>0</v>
      </c>
      <c r="AR217" s="155" t="s">
        <v>323</v>
      </c>
      <c r="AT217" s="155" t="s">
        <v>319</v>
      </c>
      <c r="AU217" s="155" t="s">
        <v>88</v>
      </c>
      <c r="AY217" s="16" t="s">
        <v>317</v>
      </c>
      <c r="BE217" s="156">
        <f t="shared" si="34"/>
        <v>0</v>
      </c>
      <c r="BF217" s="156">
        <f t="shared" si="35"/>
        <v>0</v>
      </c>
      <c r="BG217" s="156">
        <f t="shared" si="36"/>
        <v>0</v>
      </c>
      <c r="BH217" s="156">
        <f t="shared" si="37"/>
        <v>0</v>
      </c>
      <c r="BI217" s="156">
        <f t="shared" si="38"/>
        <v>0</v>
      </c>
      <c r="BJ217" s="16" t="s">
        <v>88</v>
      </c>
      <c r="BK217" s="156">
        <f t="shared" si="39"/>
        <v>0</v>
      </c>
      <c r="BL217" s="16" t="s">
        <v>323</v>
      </c>
      <c r="BM217" s="155" t="s">
        <v>2256</v>
      </c>
    </row>
    <row r="218" spans="2:65" s="1" customFormat="1" ht="16.5" customHeight="1">
      <c r="B218" s="142"/>
      <c r="C218" s="179" t="s">
        <v>1722</v>
      </c>
      <c r="D218" s="179" t="s">
        <v>454</v>
      </c>
      <c r="E218" s="180" t="s">
        <v>18420</v>
      </c>
      <c r="F218" s="181" t="s">
        <v>18614</v>
      </c>
      <c r="G218" s="182" t="s">
        <v>484</v>
      </c>
      <c r="H218" s="183">
        <v>3</v>
      </c>
      <c r="I218" s="184"/>
      <c r="J218" s="185">
        <f t="shared" si="30"/>
        <v>0</v>
      </c>
      <c r="K218" s="186"/>
      <c r="L218" s="187"/>
      <c r="M218" s="188" t="s">
        <v>1</v>
      </c>
      <c r="N218" s="189" t="s">
        <v>42</v>
      </c>
      <c r="P218" s="153">
        <f t="shared" si="31"/>
        <v>0</v>
      </c>
      <c r="Q218" s="153">
        <v>0</v>
      </c>
      <c r="R218" s="153">
        <f t="shared" si="32"/>
        <v>0</v>
      </c>
      <c r="S218" s="153">
        <v>0</v>
      </c>
      <c r="T218" s="154">
        <f t="shared" si="33"/>
        <v>0</v>
      </c>
      <c r="AR218" s="155" t="s">
        <v>356</v>
      </c>
      <c r="AT218" s="155" t="s">
        <v>454</v>
      </c>
      <c r="AU218" s="155" t="s">
        <v>88</v>
      </c>
      <c r="AY218" s="16" t="s">
        <v>317</v>
      </c>
      <c r="BE218" s="156">
        <f t="shared" si="34"/>
        <v>0</v>
      </c>
      <c r="BF218" s="156">
        <f t="shared" si="35"/>
        <v>0</v>
      </c>
      <c r="BG218" s="156">
        <f t="shared" si="36"/>
        <v>0</v>
      </c>
      <c r="BH218" s="156">
        <f t="shared" si="37"/>
        <v>0</v>
      </c>
      <c r="BI218" s="156">
        <f t="shared" si="38"/>
        <v>0</v>
      </c>
      <c r="BJ218" s="16" t="s">
        <v>88</v>
      </c>
      <c r="BK218" s="156">
        <f t="shared" si="39"/>
        <v>0</v>
      </c>
      <c r="BL218" s="16" t="s">
        <v>323</v>
      </c>
      <c r="BM218" s="155" t="s">
        <v>2265</v>
      </c>
    </row>
    <row r="219" spans="2:65" s="1" customFormat="1" ht="16.5" customHeight="1">
      <c r="B219" s="142"/>
      <c r="C219" s="179" t="s">
        <v>1726</v>
      </c>
      <c r="D219" s="179" t="s">
        <v>454</v>
      </c>
      <c r="E219" s="180" t="s">
        <v>18424</v>
      </c>
      <c r="F219" s="181" t="s">
        <v>18615</v>
      </c>
      <c r="G219" s="182" t="s">
        <v>484</v>
      </c>
      <c r="H219" s="183">
        <v>91</v>
      </c>
      <c r="I219" s="184"/>
      <c r="J219" s="185">
        <f t="shared" si="30"/>
        <v>0</v>
      </c>
      <c r="K219" s="186"/>
      <c r="L219" s="187"/>
      <c r="M219" s="188" t="s">
        <v>1</v>
      </c>
      <c r="N219" s="189" t="s">
        <v>42</v>
      </c>
      <c r="P219" s="153">
        <f t="shared" si="31"/>
        <v>0</v>
      </c>
      <c r="Q219" s="153">
        <v>0</v>
      </c>
      <c r="R219" s="153">
        <f t="shared" si="32"/>
        <v>0</v>
      </c>
      <c r="S219" s="153">
        <v>0</v>
      </c>
      <c r="T219" s="154">
        <f t="shared" si="33"/>
        <v>0</v>
      </c>
      <c r="AR219" s="155" t="s">
        <v>356</v>
      </c>
      <c r="AT219" s="155" t="s">
        <v>454</v>
      </c>
      <c r="AU219" s="155" t="s">
        <v>88</v>
      </c>
      <c r="AY219" s="16" t="s">
        <v>317</v>
      </c>
      <c r="BE219" s="156">
        <f t="shared" si="34"/>
        <v>0</v>
      </c>
      <c r="BF219" s="156">
        <f t="shared" si="35"/>
        <v>0</v>
      </c>
      <c r="BG219" s="156">
        <f t="shared" si="36"/>
        <v>0</v>
      </c>
      <c r="BH219" s="156">
        <f t="shared" si="37"/>
        <v>0</v>
      </c>
      <c r="BI219" s="156">
        <f t="shared" si="38"/>
        <v>0</v>
      </c>
      <c r="BJ219" s="16" t="s">
        <v>88</v>
      </c>
      <c r="BK219" s="156">
        <f t="shared" si="39"/>
        <v>0</v>
      </c>
      <c r="BL219" s="16" t="s">
        <v>323</v>
      </c>
      <c r="BM219" s="155" t="s">
        <v>2284</v>
      </c>
    </row>
    <row r="220" spans="2:65" s="1" customFormat="1" ht="16.5" customHeight="1">
      <c r="B220" s="142"/>
      <c r="C220" s="179" t="s">
        <v>1748</v>
      </c>
      <c r="D220" s="179" t="s">
        <v>454</v>
      </c>
      <c r="E220" s="180" t="s">
        <v>18418</v>
      </c>
      <c r="F220" s="181" t="s">
        <v>18616</v>
      </c>
      <c r="G220" s="182" t="s">
        <v>484</v>
      </c>
      <c r="H220" s="183">
        <v>222</v>
      </c>
      <c r="I220" s="184"/>
      <c r="J220" s="185">
        <f t="shared" si="30"/>
        <v>0</v>
      </c>
      <c r="K220" s="186"/>
      <c r="L220" s="187"/>
      <c r="M220" s="188" t="s">
        <v>1</v>
      </c>
      <c r="N220" s="189" t="s">
        <v>42</v>
      </c>
      <c r="P220" s="153">
        <f t="shared" si="31"/>
        <v>0</v>
      </c>
      <c r="Q220" s="153">
        <v>0</v>
      </c>
      <c r="R220" s="153">
        <f t="shared" si="32"/>
        <v>0</v>
      </c>
      <c r="S220" s="153">
        <v>0</v>
      </c>
      <c r="T220" s="154">
        <f t="shared" si="33"/>
        <v>0</v>
      </c>
      <c r="AR220" s="155" t="s">
        <v>356</v>
      </c>
      <c r="AT220" s="155" t="s">
        <v>454</v>
      </c>
      <c r="AU220" s="155" t="s">
        <v>88</v>
      </c>
      <c r="AY220" s="16" t="s">
        <v>317</v>
      </c>
      <c r="BE220" s="156">
        <f t="shared" si="34"/>
        <v>0</v>
      </c>
      <c r="BF220" s="156">
        <f t="shared" si="35"/>
        <v>0</v>
      </c>
      <c r="BG220" s="156">
        <f t="shared" si="36"/>
        <v>0</v>
      </c>
      <c r="BH220" s="156">
        <f t="shared" si="37"/>
        <v>0</v>
      </c>
      <c r="BI220" s="156">
        <f t="shared" si="38"/>
        <v>0</v>
      </c>
      <c r="BJ220" s="16" t="s">
        <v>88</v>
      </c>
      <c r="BK220" s="156">
        <f t="shared" si="39"/>
        <v>0</v>
      </c>
      <c r="BL220" s="16" t="s">
        <v>323</v>
      </c>
      <c r="BM220" s="155" t="s">
        <v>2298</v>
      </c>
    </row>
    <row r="221" spans="2:65" s="1" customFormat="1" ht="16.5" customHeight="1">
      <c r="B221" s="142"/>
      <c r="C221" s="179" t="s">
        <v>725</v>
      </c>
      <c r="D221" s="179" t="s">
        <v>454</v>
      </c>
      <c r="E221" s="180" t="s">
        <v>8029</v>
      </c>
      <c r="F221" s="181" t="s">
        <v>18617</v>
      </c>
      <c r="G221" s="182" t="s">
        <v>467</v>
      </c>
      <c r="H221" s="183">
        <v>4</v>
      </c>
      <c r="I221" s="184"/>
      <c r="J221" s="185">
        <f t="shared" si="30"/>
        <v>0</v>
      </c>
      <c r="K221" s="186"/>
      <c r="L221" s="187"/>
      <c r="M221" s="188" t="s">
        <v>1</v>
      </c>
      <c r="N221" s="189" t="s">
        <v>42</v>
      </c>
      <c r="P221" s="153">
        <f t="shared" si="31"/>
        <v>0</v>
      </c>
      <c r="Q221" s="153">
        <v>0</v>
      </c>
      <c r="R221" s="153">
        <f t="shared" si="32"/>
        <v>0</v>
      </c>
      <c r="S221" s="153">
        <v>0</v>
      </c>
      <c r="T221" s="154">
        <f t="shared" si="33"/>
        <v>0</v>
      </c>
      <c r="AR221" s="155" t="s">
        <v>356</v>
      </c>
      <c r="AT221" s="155" t="s">
        <v>454</v>
      </c>
      <c r="AU221" s="155" t="s">
        <v>88</v>
      </c>
      <c r="AY221" s="16" t="s">
        <v>317</v>
      </c>
      <c r="BE221" s="156">
        <f t="shared" si="34"/>
        <v>0</v>
      </c>
      <c r="BF221" s="156">
        <f t="shared" si="35"/>
        <v>0</v>
      </c>
      <c r="BG221" s="156">
        <f t="shared" si="36"/>
        <v>0</v>
      </c>
      <c r="BH221" s="156">
        <f t="shared" si="37"/>
        <v>0</v>
      </c>
      <c r="BI221" s="156">
        <f t="shared" si="38"/>
        <v>0</v>
      </c>
      <c r="BJ221" s="16" t="s">
        <v>88</v>
      </c>
      <c r="BK221" s="156">
        <f t="shared" si="39"/>
        <v>0</v>
      </c>
      <c r="BL221" s="16" t="s">
        <v>323</v>
      </c>
      <c r="BM221" s="155" t="s">
        <v>2314</v>
      </c>
    </row>
    <row r="222" spans="2:65" s="1" customFormat="1" ht="16.5" customHeight="1">
      <c r="B222" s="142"/>
      <c r="C222" s="179" t="s">
        <v>1758</v>
      </c>
      <c r="D222" s="179" t="s">
        <v>454</v>
      </c>
      <c r="E222" s="180" t="s">
        <v>8031</v>
      </c>
      <c r="F222" s="181" t="s">
        <v>18618</v>
      </c>
      <c r="G222" s="182" t="s">
        <v>467</v>
      </c>
      <c r="H222" s="183">
        <v>2</v>
      </c>
      <c r="I222" s="184"/>
      <c r="J222" s="185">
        <f t="shared" si="30"/>
        <v>0</v>
      </c>
      <c r="K222" s="186"/>
      <c r="L222" s="187"/>
      <c r="M222" s="188" t="s">
        <v>1</v>
      </c>
      <c r="N222" s="189" t="s">
        <v>42</v>
      </c>
      <c r="P222" s="153">
        <f t="shared" si="31"/>
        <v>0</v>
      </c>
      <c r="Q222" s="153">
        <v>0</v>
      </c>
      <c r="R222" s="153">
        <f t="shared" si="32"/>
        <v>0</v>
      </c>
      <c r="S222" s="153">
        <v>0</v>
      </c>
      <c r="T222" s="154">
        <f t="shared" si="33"/>
        <v>0</v>
      </c>
      <c r="AR222" s="155" t="s">
        <v>356</v>
      </c>
      <c r="AT222" s="155" t="s">
        <v>454</v>
      </c>
      <c r="AU222" s="155" t="s">
        <v>88</v>
      </c>
      <c r="AY222" s="16" t="s">
        <v>317</v>
      </c>
      <c r="BE222" s="156">
        <f t="shared" si="34"/>
        <v>0</v>
      </c>
      <c r="BF222" s="156">
        <f t="shared" si="35"/>
        <v>0</v>
      </c>
      <c r="BG222" s="156">
        <f t="shared" si="36"/>
        <v>0</v>
      </c>
      <c r="BH222" s="156">
        <f t="shared" si="37"/>
        <v>0</v>
      </c>
      <c r="BI222" s="156">
        <f t="shared" si="38"/>
        <v>0</v>
      </c>
      <c r="BJ222" s="16" t="s">
        <v>88</v>
      </c>
      <c r="BK222" s="156">
        <f t="shared" si="39"/>
        <v>0</v>
      </c>
      <c r="BL222" s="16" t="s">
        <v>323</v>
      </c>
      <c r="BM222" s="155" t="s">
        <v>2324</v>
      </c>
    </row>
    <row r="223" spans="2:65" s="1" customFormat="1" ht="16.5" customHeight="1">
      <c r="B223" s="142"/>
      <c r="C223" s="179" t="s">
        <v>728</v>
      </c>
      <c r="D223" s="179" t="s">
        <v>454</v>
      </c>
      <c r="E223" s="180" t="s">
        <v>18442</v>
      </c>
      <c r="F223" s="181" t="s">
        <v>18619</v>
      </c>
      <c r="G223" s="182" t="s">
        <v>467</v>
      </c>
      <c r="H223" s="183">
        <v>1</v>
      </c>
      <c r="I223" s="184"/>
      <c r="J223" s="185">
        <f t="shared" si="30"/>
        <v>0</v>
      </c>
      <c r="K223" s="186"/>
      <c r="L223" s="187"/>
      <c r="M223" s="188" t="s">
        <v>1</v>
      </c>
      <c r="N223" s="189" t="s">
        <v>42</v>
      </c>
      <c r="P223" s="153">
        <f t="shared" si="31"/>
        <v>0</v>
      </c>
      <c r="Q223" s="153">
        <v>0</v>
      </c>
      <c r="R223" s="153">
        <f t="shared" si="32"/>
        <v>0</v>
      </c>
      <c r="S223" s="153">
        <v>0</v>
      </c>
      <c r="T223" s="154">
        <f t="shared" si="33"/>
        <v>0</v>
      </c>
      <c r="AR223" s="155" t="s">
        <v>356</v>
      </c>
      <c r="AT223" s="155" t="s">
        <v>454</v>
      </c>
      <c r="AU223" s="155" t="s">
        <v>88</v>
      </c>
      <c r="AY223" s="16" t="s">
        <v>317</v>
      </c>
      <c r="BE223" s="156">
        <f t="shared" si="34"/>
        <v>0</v>
      </c>
      <c r="BF223" s="156">
        <f t="shared" si="35"/>
        <v>0</v>
      </c>
      <c r="BG223" s="156">
        <f t="shared" si="36"/>
        <v>0</v>
      </c>
      <c r="BH223" s="156">
        <f t="shared" si="37"/>
        <v>0</v>
      </c>
      <c r="BI223" s="156">
        <f t="shared" si="38"/>
        <v>0</v>
      </c>
      <c r="BJ223" s="16" t="s">
        <v>88</v>
      </c>
      <c r="BK223" s="156">
        <f t="shared" si="39"/>
        <v>0</v>
      </c>
      <c r="BL223" s="16" t="s">
        <v>323</v>
      </c>
      <c r="BM223" s="155" t="s">
        <v>2333</v>
      </c>
    </row>
    <row r="224" spans="2:65" s="1" customFormat="1" ht="21.75" customHeight="1">
      <c r="B224" s="142"/>
      <c r="C224" s="143" t="s">
        <v>1769</v>
      </c>
      <c r="D224" s="143" t="s">
        <v>319</v>
      </c>
      <c r="E224" s="144" t="s">
        <v>18403</v>
      </c>
      <c r="F224" s="145" t="s">
        <v>18620</v>
      </c>
      <c r="G224" s="146" t="s">
        <v>467</v>
      </c>
      <c r="H224" s="147">
        <v>7</v>
      </c>
      <c r="I224" s="148"/>
      <c r="J224" s="149">
        <f t="shared" si="30"/>
        <v>0</v>
      </c>
      <c r="K224" s="150"/>
      <c r="L224" s="31"/>
      <c r="M224" s="151" t="s">
        <v>1</v>
      </c>
      <c r="N224" s="152" t="s">
        <v>42</v>
      </c>
      <c r="P224" s="153">
        <f t="shared" si="31"/>
        <v>0</v>
      </c>
      <c r="Q224" s="153">
        <v>0</v>
      </c>
      <c r="R224" s="153">
        <f t="shared" si="32"/>
        <v>0</v>
      </c>
      <c r="S224" s="153">
        <v>0</v>
      </c>
      <c r="T224" s="154">
        <f t="shared" si="33"/>
        <v>0</v>
      </c>
      <c r="AR224" s="155" t="s">
        <v>323</v>
      </c>
      <c r="AT224" s="155" t="s">
        <v>319</v>
      </c>
      <c r="AU224" s="155" t="s">
        <v>88</v>
      </c>
      <c r="AY224" s="16" t="s">
        <v>317</v>
      </c>
      <c r="BE224" s="156">
        <f t="shared" si="34"/>
        <v>0</v>
      </c>
      <c r="BF224" s="156">
        <f t="shared" si="35"/>
        <v>0</v>
      </c>
      <c r="BG224" s="156">
        <f t="shared" si="36"/>
        <v>0</v>
      </c>
      <c r="BH224" s="156">
        <f t="shared" si="37"/>
        <v>0</v>
      </c>
      <c r="BI224" s="156">
        <f t="shared" si="38"/>
        <v>0</v>
      </c>
      <c r="BJ224" s="16" t="s">
        <v>88</v>
      </c>
      <c r="BK224" s="156">
        <f t="shared" si="39"/>
        <v>0</v>
      </c>
      <c r="BL224" s="16" t="s">
        <v>323</v>
      </c>
      <c r="BM224" s="155" t="s">
        <v>2341</v>
      </c>
    </row>
    <row r="225" spans="2:65" s="1" customFormat="1" ht="16.5" customHeight="1">
      <c r="B225" s="142"/>
      <c r="C225" s="179" t="s">
        <v>732</v>
      </c>
      <c r="D225" s="179" t="s">
        <v>454</v>
      </c>
      <c r="E225" s="180" t="s">
        <v>18397</v>
      </c>
      <c r="F225" s="181" t="s">
        <v>18621</v>
      </c>
      <c r="G225" s="182" t="s">
        <v>467</v>
      </c>
      <c r="H225" s="183">
        <v>1</v>
      </c>
      <c r="I225" s="184"/>
      <c r="J225" s="185">
        <f t="shared" si="30"/>
        <v>0</v>
      </c>
      <c r="K225" s="186"/>
      <c r="L225" s="187"/>
      <c r="M225" s="188" t="s">
        <v>1</v>
      </c>
      <c r="N225" s="189" t="s">
        <v>42</v>
      </c>
      <c r="P225" s="153">
        <f t="shared" si="31"/>
        <v>0</v>
      </c>
      <c r="Q225" s="153">
        <v>0</v>
      </c>
      <c r="R225" s="153">
        <f t="shared" si="32"/>
        <v>0</v>
      </c>
      <c r="S225" s="153">
        <v>0</v>
      </c>
      <c r="T225" s="154">
        <f t="shared" si="33"/>
        <v>0</v>
      </c>
      <c r="AR225" s="155" t="s">
        <v>356</v>
      </c>
      <c r="AT225" s="155" t="s">
        <v>454</v>
      </c>
      <c r="AU225" s="155" t="s">
        <v>88</v>
      </c>
      <c r="AY225" s="16" t="s">
        <v>317</v>
      </c>
      <c r="BE225" s="156">
        <f t="shared" si="34"/>
        <v>0</v>
      </c>
      <c r="BF225" s="156">
        <f t="shared" si="35"/>
        <v>0</v>
      </c>
      <c r="BG225" s="156">
        <f t="shared" si="36"/>
        <v>0</v>
      </c>
      <c r="BH225" s="156">
        <f t="shared" si="37"/>
        <v>0</v>
      </c>
      <c r="BI225" s="156">
        <f t="shared" si="38"/>
        <v>0</v>
      </c>
      <c r="BJ225" s="16" t="s">
        <v>88</v>
      </c>
      <c r="BK225" s="156">
        <f t="shared" si="39"/>
        <v>0</v>
      </c>
      <c r="BL225" s="16" t="s">
        <v>323</v>
      </c>
      <c r="BM225" s="155" t="s">
        <v>2359</v>
      </c>
    </row>
    <row r="226" spans="2:65" s="1" customFormat="1" ht="21.75" customHeight="1">
      <c r="B226" s="142"/>
      <c r="C226" s="179" t="s">
        <v>1780</v>
      </c>
      <c r="D226" s="179" t="s">
        <v>454</v>
      </c>
      <c r="E226" s="180" t="s">
        <v>18622</v>
      </c>
      <c r="F226" s="181" t="s">
        <v>18623</v>
      </c>
      <c r="G226" s="182" t="s">
        <v>467</v>
      </c>
      <c r="H226" s="183">
        <v>1</v>
      </c>
      <c r="I226" s="184"/>
      <c r="J226" s="185">
        <f t="shared" si="30"/>
        <v>0</v>
      </c>
      <c r="K226" s="186"/>
      <c r="L226" s="187"/>
      <c r="M226" s="188" t="s">
        <v>1</v>
      </c>
      <c r="N226" s="189" t="s">
        <v>42</v>
      </c>
      <c r="P226" s="153">
        <f t="shared" si="31"/>
        <v>0</v>
      </c>
      <c r="Q226" s="153">
        <v>0</v>
      </c>
      <c r="R226" s="153">
        <f t="shared" si="32"/>
        <v>0</v>
      </c>
      <c r="S226" s="153">
        <v>0</v>
      </c>
      <c r="T226" s="154">
        <f t="shared" si="33"/>
        <v>0</v>
      </c>
      <c r="AR226" s="155" t="s">
        <v>356</v>
      </c>
      <c r="AT226" s="155" t="s">
        <v>454</v>
      </c>
      <c r="AU226" s="155" t="s">
        <v>88</v>
      </c>
      <c r="AY226" s="16" t="s">
        <v>317</v>
      </c>
      <c r="BE226" s="156">
        <f t="shared" si="34"/>
        <v>0</v>
      </c>
      <c r="BF226" s="156">
        <f t="shared" si="35"/>
        <v>0</v>
      </c>
      <c r="BG226" s="156">
        <f t="shared" si="36"/>
        <v>0</v>
      </c>
      <c r="BH226" s="156">
        <f t="shared" si="37"/>
        <v>0</v>
      </c>
      <c r="BI226" s="156">
        <f t="shared" si="38"/>
        <v>0</v>
      </c>
      <c r="BJ226" s="16" t="s">
        <v>88</v>
      </c>
      <c r="BK226" s="156">
        <f t="shared" si="39"/>
        <v>0</v>
      </c>
      <c r="BL226" s="16" t="s">
        <v>323</v>
      </c>
      <c r="BM226" s="155" t="s">
        <v>2371</v>
      </c>
    </row>
    <row r="227" spans="2:65" s="1" customFormat="1" ht="21.75" customHeight="1">
      <c r="B227" s="142"/>
      <c r="C227" s="179" t="s">
        <v>735</v>
      </c>
      <c r="D227" s="179" t="s">
        <v>454</v>
      </c>
      <c r="E227" s="180" t="s">
        <v>18624</v>
      </c>
      <c r="F227" s="181" t="s">
        <v>18625</v>
      </c>
      <c r="G227" s="182" t="s">
        <v>467</v>
      </c>
      <c r="H227" s="183">
        <v>1</v>
      </c>
      <c r="I227" s="184"/>
      <c r="J227" s="185">
        <f t="shared" si="30"/>
        <v>0</v>
      </c>
      <c r="K227" s="186"/>
      <c r="L227" s="187"/>
      <c r="M227" s="188" t="s">
        <v>1</v>
      </c>
      <c r="N227" s="189" t="s">
        <v>42</v>
      </c>
      <c r="P227" s="153">
        <f t="shared" si="31"/>
        <v>0</v>
      </c>
      <c r="Q227" s="153">
        <v>0</v>
      </c>
      <c r="R227" s="153">
        <f t="shared" si="32"/>
        <v>0</v>
      </c>
      <c r="S227" s="153">
        <v>0</v>
      </c>
      <c r="T227" s="154">
        <f t="shared" si="33"/>
        <v>0</v>
      </c>
      <c r="AR227" s="155" t="s">
        <v>356</v>
      </c>
      <c r="AT227" s="155" t="s">
        <v>454</v>
      </c>
      <c r="AU227" s="155" t="s">
        <v>88</v>
      </c>
      <c r="AY227" s="16" t="s">
        <v>317</v>
      </c>
      <c r="BE227" s="156">
        <f t="shared" si="34"/>
        <v>0</v>
      </c>
      <c r="BF227" s="156">
        <f t="shared" si="35"/>
        <v>0</v>
      </c>
      <c r="BG227" s="156">
        <f t="shared" si="36"/>
        <v>0</v>
      </c>
      <c r="BH227" s="156">
        <f t="shared" si="37"/>
        <v>0</v>
      </c>
      <c r="BI227" s="156">
        <f t="shared" si="38"/>
        <v>0</v>
      </c>
      <c r="BJ227" s="16" t="s">
        <v>88</v>
      </c>
      <c r="BK227" s="156">
        <f t="shared" si="39"/>
        <v>0</v>
      </c>
      <c r="BL227" s="16" t="s">
        <v>323</v>
      </c>
      <c r="BM227" s="155" t="s">
        <v>2384</v>
      </c>
    </row>
    <row r="228" spans="2:65" s="1" customFormat="1" ht="21.75" customHeight="1">
      <c r="B228" s="142"/>
      <c r="C228" s="179" t="s">
        <v>1809</v>
      </c>
      <c r="D228" s="179" t="s">
        <v>454</v>
      </c>
      <c r="E228" s="180" t="s">
        <v>18446</v>
      </c>
      <c r="F228" s="181" t="s">
        <v>18626</v>
      </c>
      <c r="G228" s="182" t="s">
        <v>467</v>
      </c>
      <c r="H228" s="183">
        <v>2</v>
      </c>
      <c r="I228" s="184"/>
      <c r="J228" s="185">
        <f t="shared" si="30"/>
        <v>0</v>
      </c>
      <c r="K228" s="186"/>
      <c r="L228" s="187"/>
      <c r="M228" s="188" t="s">
        <v>1</v>
      </c>
      <c r="N228" s="189" t="s">
        <v>42</v>
      </c>
      <c r="P228" s="153">
        <f t="shared" si="31"/>
        <v>0</v>
      </c>
      <c r="Q228" s="153">
        <v>0</v>
      </c>
      <c r="R228" s="153">
        <f t="shared" si="32"/>
        <v>0</v>
      </c>
      <c r="S228" s="153">
        <v>0</v>
      </c>
      <c r="T228" s="154">
        <f t="shared" si="33"/>
        <v>0</v>
      </c>
      <c r="AR228" s="155" t="s">
        <v>356</v>
      </c>
      <c r="AT228" s="155" t="s">
        <v>454</v>
      </c>
      <c r="AU228" s="155" t="s">
        <v>88</v>
      </c>
      <c r="AY228" s="16" t="s">
        <v>317</v>
      </c>
      <c r="BE228" s="156">
        <f t="shared" si="34"/>
        <v>0</v>
      </c>
      <c r="BF228" s="156">
        <f t="shared" si="35"/>
        <v>0</v>
      </c>
      <c r="BG228" s="156">
        <f t="shared" si="36"/>
        <v>0</v>
      </c>
      <c r="BH228" s="156">
        <f t="shared" si="37"/>
        <v>0</v>
      </c>
      <c r="BI228" s="156">
        <f t="shared" si="38"/>
        <v>0</v>
      </c>
      <c r="BJ228" s="16" t="s">
        <v>88</v>
      </c>
      <c r="BK228" s="156">
        <f t="shared" si="39"/>
        <v>0</v>
      </c>
      <c r="BL228" s="16" t="s">
        <v>323</v>
      </c>
      <c r="BM228" s="155" t="s">
        <v>2408</v>
      </c>
    </row>
    <row r="229" spans="2:65" s="1" customFormat="1" ht="16.5" customHeight="1">
      <c r="B229" s="142"/>
      <c r="C229" s="179" t="s">
        <v>739</v>
      </c>
      <c r="D229" s="179" t="s">
        <v>454</v>
      </c>
      <c r="E229" s="180" t="s">
        <v>18627</v>
      </c>
      <c r="F229" s="181" t="s">
        <v>18628</v>
      </c>
      <c r="G229" s="182" t="s">
        <v>467</v>
      </c>
      <c r="H229" s="183">
        <v>4</v>
      </c>
      <c r="I229" s="184"/>
      <c r="J229" s="185">
        <f t="shared" si="30"/>
        <v>0</v>
      </c>
      <c r="K229" s="186"/>
      <c r="L229" s="187"/>
      <c r="M229" s="188" t="s">
        <v>1</v>
      </c>
      <c r="N229" s="189" t="s">
        <v>42</v>
      </c>
      <c r="P229" s="153">
        <f t="shared" si="31"/>
        <v>0</v>
      </c>
      <c r="Q229" s="153">
        <v>0</v>
      </c>
      <c r="R229" s="153">
        <f t="shared" si="32"/>
        <v>0</v>
      </c>
      <c r="S229" s="153">
        <v>0</v>
      </c>
      <c r="T229" s="154">
        <f t="shared" si="33"/>
        <v>0</v>
      </c>
      <c r="AR229" s="155" t="s">
        <v>356</v>
      </c>
      <c r="AT229" s="155" t="s">
        <v>454</v>
      </c>
      <c r="AU229" s="155" t="s">
        <v>88</v>
      </c>
      <c r="AY229" s="16" t="s">
        <v>317</v>
      </c>
      <c r="BE229" s="156">
        <f t="shared" si="34"/>
        <v>0</v>
      </c>
      <c r="BF229" s="156">
        <f t="shared" si="35"/>
        <v>0</v>
      </c>
      <c r="BG229" s="156">
        <f t="shared" si="36"/>
        <v>0</v>
      </c>
      <c r="BH229" s="156">
        <f t="shared" si="37"/>
        <v>0</v>
      </c>
      <c r="BI229" s="156">
        <f t="shared" si="38"/>
        <v>0</v>
      </c>
      <c r="BJ229" s="16" t="s">
        <v>88</v>
      </c>
      <c r="BK229" s="156">
        <f t="shared" si="39"/>
        <v>0</v>
      </c>
      <c r="BL229" s="16" t="s">
        <v>323</v>
      </c>
      <c r="BM229" s="155" t="s">
        <v>2421</v>
      </c>
    </row>
    <row r="230" spans="2:65" s="1" customFormat="1" ht="16.5" customHeight="1">
      <c r="B230" s="142"/>
      <c r="C230" s="179" t="s">
        <v>1820</v>
      </c>
      <c r="D230" s="179" t="s">
        <v>454</v>
      </c>
      <c r="E230" s="180" t="s">
        <v>18629</v>
      </c>
      <c r="F230" s="181" t="s">
        <v>18630</v>
      </c>
      <c r="G230" s="182" t="s">
        <v>467</v>
      </c>
      <c r="H230" s="183">
        <v>2</v>
      </c>
      <c r="I230" s="184"/>
      <c r="J230" s="185">
        <f t="shared" si="30"/>
        <v>0</v>
      </c>
      <c r="K230" s="186"/>
      <c r="L230" s="187"/>
      <c r="M230" s="188" t="s">
        <v>1</v>
      </c>
      <c r="N230" s="189" t="s">
        <v>42</v>
      </c>
      <c r="P230" s="153">
        <f t="shared" si="31"/>
        <v>0</v>
      </c>
      <c r="Q230" s="153">
        <v>0</v>
      </c>
      <c r="R230" s="153">
        <f t="shared" si="32"/>
        <v>0</v>
      </c>
      <c r="S230" s="153">
        <v>0</v>
      </c>
      <c r="T230" s="154">
        <f t="shared" si="33"/>
        <v>0</v>
      </c>
      <c r="AR230" s="155" t="s">
        <v>356</v>
      </c>
      <c r="AT230" s="155" t="s">
        <v>454</v>
      </c>
      <c r="AU230" s="155" t="s">
        <v>88</v>
      </c>
      <c r="AY230" s="16" t="s">
        <v>317</v>
      </c>
      <c r="BE230" s="156">
        <f t="shared" si="34"/>
        <v>0</v>
      </c>
      <c r="BF230" s="156">
        <f t="shared" si="35"/>
        <v>0</v>
      </c>
      <c r="BG230" s="156">
        <f t="shared" si="36"/>
        <v>0</v>
      </c>
      <c r="BH230" s="156">
        <f t="shared" si="37"/>
        <v>0</v>
      </c>
      <c r="BI230" s="156">
        <f t="shared" si="38"/>
        <v>0</v>
      </c>
      <c r="BJ230" s="16" t="s">
        <v>88</v>
      </c>
      <c r="BK230" s="156">
        <f t="shared" si="39"/>
        <v>0</v>
      </c>
      <c r="BL230" s="16" t="s">
        <v>323</v>
      </c>
      <c r="BM230" s="155" t="s">
        <v>2429</v>
      </c>
    </row>
    <row r="231" spans="2:65" s="1" customFormat="1" ht="24.15" customHeight="1">
      <c r="B231" s="142"/>
      <c r="C231" s="179" t="s">
        <v>742</v>
      </c>
      <c r="D231" s="179" t="s">
        <v>454</v>
      </c>
      <c r="E231" s="180" t="s">
        <v>18631</v>
      </c>
      <c r="F231" s="181" t="s">
        <v>18632</v>
      </c>
      <c r="G231" s="182" t="s">
        <v>467</v>
      </c>
      <c r="H231" s="183">
        <v>1</v>
      </c>
      <c r="I231" s="184"/>
      <c r="J231" s="185">
        <f t="shared" si="30"/>
        <v>0</v>
      </c>
      <c r="K231" s="186"/>
      <c r="L231" s="187"/>
      <c r="M231" s="188" t="s">
        <v>1</v>
      </c>
      <c r="N231" s="189" t="s">
        <v>42</v>
      </c>
      <c r="P231" s="153">
        <f t="shared" si="31"/>
        <v>0</v>
      </c>
      <c r="Q231" s="153">
        <v>0</v>
      </c>
      <c r="R231" s="153">
        <f t="shared" si="32"/>
        <v>0</v>
      </c>
      <c r="S231" s="153">
        <v>0</v>
      </c>
      <c r="T231" s="154">
        <f t="shared" si="33"/>
        <v>0</v>
      </c>
      <c r="AR231" s="155" t="s">
        <v>356</v>
      </c>
      <c r="AT231" s="155" t="s">
        <v>454</v>
      </c>
      <c r="AU231" s="155" t="s">
        <v>88</v>
      </c>
      <c r="AY231" s="16" t="s">
        <v>317</v>
      </c>
      <c r="BE231" s="156">
        <f t="shared" si="34"/>
        <v>0</v>
      </c>
      <c r="BF231" s="156">
        <f t="shared" si="35"/>
        <v>0</v>
      </c>
      <c r="BG231" s="156">
        <f t="shared" si="36"/>
        <v>0</v>
      </c>
      <c r="BH231" s="156">
        <f t="shared" si="37"/>
        <v>0</v>
      </c>
      <c r="BI231" s="156">
        <f t="shared" si="38"/>
        <v>0</v>
      </c>
      <c r="BJ231" s="16" t="s">
        <v>88</v>
      </c>
      <c r="BK231" s="156">
        <f t="shared" si="39"/>
        <v>0</v>
      </c>
      <c r="BL231" s="16" t="s">
        <v>323</v>
      </c>
      <c r="BM231" s="155" t="s">
        <v>2439</v>
      </c>
    </row>
    <row r="232" spans="2:65" s="1" customFormat="1" ht="16.5" customHeight="1">
      <c r="B232" s="142"/>
      <c r="C232" s="143" t="s">
        <v>1836</v>
      </c>
      <c r="D232" s="143" t="s">
        <v>319</v>
      </c>
      <c r="E232" s="144" t="s">
        <v>18392</v>
      </c>
      <c r="F232" s="145" t="s">
        <v>18633</v>
      </c>
      <c r="G232" s="146" t="s">
        <v>467</v>
      </c>
      <c r="H232" s="147">
        <v>12</v>
      </c>
      <c r="I232" s="148"/>
      <c r="J232" s="149">
        <f t="shared" si="30"/>
        <v>0</v>
      </c>
      <c r="K232" s="150"/>
      <c r="L232" s="31"/>
      <c r="M232" s="151" t="s">
        <v>1</v>
      </c>
      <c r="N232" s="152" t="s">
        <v>42</v>
      </c>
      <c r="P232" s="153">
        <f t="shared" si="31"/>
        <v>0</v>
      </c>
      <c r="Q232" s="153">
        <v>0</v>
      </c>
      <c r="R232" s="153">
        <f t="shared" si="32"/>
        <v>0</v>
      </c>
      <c r="S232" s="153">
        <v>0</v>
      </c>
      <c r="T232" s="154">
        <f t="shared" si="33"/>
        <v>0</v>
      </c>
      <c r="AR232" s="155" t="s">
        <v>323</v>
      </c>
      <c r="AT232" s="155" t="s">
        <v>319</v>
      </c>
      <c r="AU232" s="155" t="s">
        <v>88</v>
      </c>
      <c r="AY232" s="16" t="s">
        <v>317</v>
      </c>
      <c r="BE232" s="156">
        <f t="shared" si="34"/>
        <v>0</v>
      </c>
      <c r="BF232" s="156">
        <f t="shared" si="35"/>
        <v>0</v>
      </c>
      <c r="BG232" s="156">
        <f t="shared" si="36"/>
        <v>0</v>
      </c>
      <c r="BH232" s="156">
        <f t="shared" si="37"/>
        <v>0</v>
      </c>
      <c r="BI232" s="156">
        <f t="shared" si="38"/>
        <v>0</v>
      </c>
      <c r="BJ232" s="16" t="s">
        <v>88</v>
      </c>
      <c r="BK232" s="156">
        <f t="shared" si="39"/>
        <v>0</v>
      </c>
      <c r="BL232" s="16" t="s">
        <v>323</v>
      </c>
      <c r="BM232" s="155" t="s">
        <v>1534</v>
      </c>
    </row>
    <row r="233" spans="2:65" s="1" customFormat="1" ht="16.5" customHeight="1">
      <c r="B233" s="142"/>
      <c r="C233" s="179" t="s">
        <v>1841</v>
      </c>
      <c r="D233" s="179" t="s">
        <v>454</v>
      </c>
      <c r="E233" s="180" t="s">
        <v>18634</v>
      </c>
      <c r="F233" s="181" t="s">
        <v>18635</v>
      </c>
      <c r="G233" s="182" t="s">
        <v>467</v>
      </c>
      <c r="H233" s="183">
        <v>4</v>
      </c>
      <c r="I233" s="184"/>
      <c r="J233" s="185">
        <f t="shared" si="30"/>
        <v>0</v>
      </c>
      <c r="K233" s="186"/>
      <c r="L233" s="187"/>
      <c r="M233" s="188" t="s">
        <v>1</v>
      </c>
      <c r="N233" s="189" t="s">
        <v>42</v>
      </c>
      <c r="P233" s="153">
        <f t="shared" si="31"/>
        <v>0</v>
      </c>
      <c r="Q233" s="153">
        <v>0</v>
      </c>
      <c r="R233" s="153">
        <f t="shared" si="32"/>
        <v>0</v>
      </c>
      <c r="S233" s="153">
        <v>0</v>
      </c>
      <c r="T233" s="154">
        <f t="shared" si="33"/>
        <v>0</v>
      </c>
      <c r="AR233" s="155" t="s">
        <v>356</v>
      </c>
      <c r="AT233" s="155" t="s">
        <v>454</v>
      </c>
      <c r="AU233" s="155" t="s">
        <v>88</v>
      </c>
      <c r="AY233" s="16" t="s">
        <v>317</v>
      </c>
      <c r="BE233" s="156">
        <f t="shared" si="34"/>
        <v>0</v>
      </c>
      <c r="BF233" s="156">
        <f t="shared" si="35"/>
        <v>0</v>
      </c>
      <c r="BG233" s="156">
        <f t="shared" si="36"/>
        <v>0</v>
      </c>
      <c r="BH233" s="156">
        <f t="shared" si="37"/>
        <v>0</v>
      </c>
      <c r="BI233" s="156">
        <f t="shared" si="38"/>
        <v>0</v>
      </c>
      <c r="BJ233" s="16" t="s">
        <v>88</v>
      </c>
      <c r="BK233" s="156">
        <f t="shared" si="39"/>
        <v>0</v>
      </c>
      <c r="BL233" s="16" t="s">
        <v>323</v>
      </c>
      <c r="BM233" s="155" t="s">
        <v>1528</v>
      </c>
    </row>
    <row r="234" spans="2:65" s="1" customFormat="1" ht="16.5" customHeight="1">
      <c r="B234" s="142"/>
      <c r="C234" s="179" t="s">
        <v>493</v>
      </c>
      <c r="D234" s="179" t="s">
        <v>454</v>
      </c>
      <c r="E234" s="180" t="s">
        <v>18578</v>
      </c>
      <c r="F234" s="181" t="s">
        <v>18636</v>
      </c>
      <c r="G234" s="182" t="s">
        <v>484</v>
      </c>
      <c r="H234" s="183">
        <v>8</v>
      </c>
      <c r="I234" s="184"/>
      <c r="J234" s="185">
        <f t="shared" si="30"/>
        <v>0</v>
      </c>
      <c r="K234" s="186"/>
      <c r="L234" s="187"/>
      <c r="M234" s="188" t="s">
        <v>1</v>
      </c>
      <c r="N234" s="189" t="s">
        <v>42</v>
      </c>
      <c r="P234" s="153">
        <f t="shared" si="31"/>
        <v>0</v>
      </c>
      <c r="Q234" s="153">
        <v>0</v>
      </c>
      <c r="R234" s="153">
        <f t="shared" si="32"/>
        <v>0</v>
      </c>
      <c r="S234" s="153">
        <v>0</v>
      </c>
      <c r="T234" s="154">
        <f t="shared" si="33"/>
        <v>0</v>
      </c>
      <c r="AR234" s="155" t="s">
        <v>356</v>
      </c>
      <c r="AT234" s="155" t="s">
        <v>454</v>
      </c>
      <c r="AU234" s="155" t="s">
        <v>88</v>
      </c>
      <c r="AY234" s="16" t="s">
        <v>317</v>
      </c>
      <c r="BE234" s="156">
        <f t="shared" si="34"/>
        <v>0</v>
      </c>
      <c r="BF234" s="156">
        <f t="shared" si="35"/>
        <v>0</v>
      </c>
      <c r="BG234" s="156">
        <f t="shared" si="36"/>
        <v>0</v>
      </c>
      <c r="BH234" s="156">
        <f t="shared" si="37"/>
        <v>0</v>
      </c>
      <c r="BI234" s="156">
        <f t="shared" si="38"/>
        <v>0</v>
      </c>
      <c r="BJ234" s="16" t="s">
        <v>88</v>
      </c>
      <c r="BK234" s="156">
        <f t="shared" si="39"/>
        <v>0</v>
      </c>
      <c r="BL234" s="16" t="s">
        <v>323</v>
      </c>
      <c r="BM234" s="155" t="s">
        <v>2461</v>
      </c>
    </row>
    <row r="235" spans="2:65" s="1" customFormat="1" ht="16.5" customHeight="1">
      <c r="B235" s="142"/>
      <c r="C235" s="179" t="s">
        <v>1849</v>
      </c>
      <c r="D235" s="179" t="s">
        <v>454</v>
      </c>
      <c r="E235" s="180" t="s">
        <v>18637</v>
      </c>
      <c r="F235" s="181" t="s">
        <v>18638</v>
      </c>
      <c r="G235" s="182" t="s">
        <v>467</v>
      </c>
      <c r="H235" s="183">
        <v>2</v>
      </c>
      <c r="I235" s="184"/>
      <c r="J235" s="185">
        <f t="shared" si="30"/>
        <v>0</v>
      </c>
      <c r="K235" s="186"/>
      <c r="L235" s="187"/>
      <c r="M235" s="188" t="s">
        <v>1</v>
      </c>
      <c r="N235" s="189" t="s">
        <v>42</v>
      </c>
      <c r="P235" s="153">
        <f t="shared" si="31"/>
        <v>0</v>
      </c>
      <c r="Q235" s="153">
        <v>0</v>
      </c>
      <c r="R235" s="153">
        <f t="shared" si="32"/>
        <v>0</v>
      </c>
      <c r="S235" s="153">
        <v>0</v>
      </c>
      <c r="T235" s="154">
        <f t="shared" si="33"/>
        <v>0</v>
      </c>
      <c r="AR235" s="155" t="s">
        <v>356</v>
      </c>
      <c r="AT235" s="155" t="s">
        <v>454</v>
      </c>
      <c r="AU235" s="155" t="s">
        <v>88</v>
      </c>
      <c r="AY235" s="16" t="s">
        <v>317</v>
      </c>
      <c r="BE235" s="156">
        <f t="shared" si="34"/>
        <v>0</v>
      </c>
      <c r="BF235" s="156">
        <f t="shared" si="35"/>
        <v>0</v>
      </c>
      <c r="BG235" s="156">
        <f t="shared" si="36"/>
        <v>0</v>
      </c>
      <c r="BH235" s="156">
        <f t="shared" si="37"/>
        <v>0</v>
      </c>
      <c r="BI235" s="156">
        <f t="shared" si="38"/>
        <v>0</v>
      </c>
      <c r="BJ235" s="16" t="s">
        <v>88</v>
      </c>
      <c r="BK235" s="156">
        <f t="shared" si="39"/>
        <v>0</v>
      </c>
      <c r="BL235" s="16" t="s">
        <v>323</v>
      </c>
      <c r="BM235" s="155" t="s">
        <v>2471</v>
      </c>
    </row>
    <row r="236" spans="2:65" s="1" customFormat="1" ht="21.75" customHeight="1">
      <c r="B236" s="142"/>
      <c r="C236" s="179" t="s">
        <v>1853</v>
      </c>
      <c r="D236" s="179" t="s">
        <v>454</v>
      </c>
      <c r="E236" s="180" t="s">
        <v>18639</v>
      </c>
      <c r="F236" s="181" t="s">
        <v>18640</v>
      </c>
      <c r="G236" s="182" t="s">
        <v>467</v>
      </c>
      <c r="H236" s="183">
        <v>1</v>
      </c>
      <c r="I236" s="184"/>
      <c r="J236" s="185">
        <f t="shared" si="30"/>
        <v>0</v>
      </c>
      <c r="K236" s="186"/>
      <c r="L236" s="187"/>
      <c r="M236" s="188" t="s">
        <v>1</v>
      </c>
      <c r="N236" s="189" t="s">
        <v>42</v>
      </c>
      <c r="P236" s="153">
        <f t="shared" si="31"/>
        <v>0</v>
      </c>
      <c r="Q236" s="153">
        <v>0</v>
      </c>
      <c r="R236" s="153">
        <f t="shared" si="32"/>
        <v>0</v>
      </c>
      <c r="S236" s="153">
        <v>0</v>
      </c>
      <c r="T236" s="154">
        <f t="shared" si="33"/>
        <v>0</v>
      </c>
      <c r="AR236" s="155" t="s">
        <v>356</v>
      </c>
      <c r="AT236" s="155" t="s">
        <v>454</v>
      </c>
      <c r="AU236" s="155" t="s">
        <v>88</v>
      </c>
      <c r="AY236" s="16" t="s">
        <v>317</v>
      </c>
      <c r="BE236" s="156">
        <f t="shared" si="34"/>
        <v>0</v>
      </c>
      <c r="BF236" s="156">
        <f t="shared" si="35"/>
        <v>0</v>
      </c>
      <c r="BG236" s="156">
        <f t="shared" si="36"/>
        <v>0</v>
      </c>
      <c r="BH236" s="156">
        <f t="shared" si="37"/>
        <v>0</v>
      </c>
      <c r="BI236" s="156">
        <f t="shared" si="38"/>
        <v>0</v>
      </c>
      <c r="BJ236" s="16" t="s">
        <v>88</v>
      </c>
      <c r="BK236" s="156">
        <f t="shared" si="39"/>
        <v>0</v>
      </c>
      <c r="BL236" s="16" t="s">
        <v>323</v>
      </c>
      <c r="BM236" s="155" t="s">
        <v>1527</v>
      </c>
    </row>
    <row r="237" spans="2:65" s="1" customFormat="1" ht="16.5" customHeight="1">
      <c r="B237" s="142"/>
      <c r="C237" s="143" t="s">
        <v>1859</v>
      </c>
      <c r="D237" s="143" t="s">
        <v>319</v>
      </c>
      <c r="E237" s="144" t="s">
        <v>18641</v>
      </c>
      <c r="F237" s="145" t="s">
        <v>18642</v>
      </c>
      <c r="G237" s="146" t="s">
        <v>467</v>
      </c>
      <c r="H237" s="147">
        <v>15</v>
      </c>
      <c r="I237" s="148"/>
      <c r="J237" s="149">
        <f t="shared" si="30"/>
        <v>0</v>
      </c>
      <c r="K237" s="150"/>
      <c r="L237" s="31"/>
      <c r="M237" s="151" t="s">
        <v>1</v>
      </c>
      <c r="N237" s="152" t="s">
        <v>42</v>
      </c>
      <c r="P237" s="153">
        <f t="shared" si="31"/>
        <v>0</v>
      </c>
      <c r="Q237" s="153">
        <v>0</v>
      </c>
      <c r="R237" s="153">
        <f t="shared" si="32"/>
        <v>0</v>
      </c>
      <c r="S237" s="153">
        <v>0</v>
      </c>
      <c r="T237" s="154">
        <f t="shared" si="33"/>
        <v>0</v>
      </c>
      <c r="AR237" s="155" t="s">
        <v>323</v>
      </c>
      <c r="AT237" s="155" t="s">
        <v>319</v>
      </c>
      <c r="AU237" s="155" t="s">
        <v>88</v>
      </c>
      <c r="AY237" s="16" t="s">
        <v>317</v>
      </c>
      <c r="BE237" s="156">
        <f t="shared" si="34"/>
        <v>0</v>
      </c>
      <c r="BF237" s="156">
        <f t="shared" si="35"/>
        <v>0</v>
      </c>
      <c r="BG237" s="156">
        <f t="shared" si="36"/>
        <v>0</v>
      </c>
      <c r="BH237" s="156">
        <f t="shared" si="37"/>
        <v>0</v>
      </c>
      <c r="BI237" s="156">
        <f t="shared" si="38"/>
        <v>0</v>
      </c>
      <c r="BJ237" s="16" t="s">
        <v>88</v>
      </c>
      <c r="BK237" s="156">
        <f t="shared" si="39"/>
        <v>0</v>
      </c>
      <c r="BL237" s="16" t="s">
        <v>323</v>
      </c>
      <c r="BM237" s="155" t="s">
        <v>2497</v>
      </c>
    </row>
    <row r="238" spans="2:65" s="1" customFormat="1" ht="24.15" customHeight="1">
      <c r="B238" s="142"/>
      <c r="C238" s="179" t="s">
        <v>1868</v>
      </c>
      <c r="D238" s="179" t="s">
        <v>454</v>
      </c>
      <c r="E238" s="180" t="s">
        <v>18643</v>
      </c>
      <c r="F238" s="181" t="s">
        <v>18644</v>
      </c>
      <c r="G238" s="182" t="s">
        <v>467</v>
      </c>
      <c r="H238" s="183">
        <v>1</v>
      </c>
      <c r="I238" s="184"/>
      <c r="J238" s="185">
        <f t="shared" si="30"/>
        <v>0</v>
      </c>
      <c r="K238" s="186"/>
      <c r="L238" s="187"/>
      <c r="M238" s="188" t="s">
        <v>1</v>
      </c>
      <c r="N238" s="189" t="s">
        <v>42</v>
      </c>
      <c r="P238" s="153">
        <f t="shared" si="31"/>
        <v>0</v>
      </c>
      <c r="Q238" s="153">
        <v>0</v>
      </c>
      <c r="R238" s="153">
        <f t="shared" si="32"/>
        <v>0</v>
      </c>
      <c r="S238" s="153">
        <v>0</v>
      </c>
      <c r="T238" s="154">
        <f t="shared" si="33"/>
        <v>0</v>
      </c>
      <c r="AR238" s="155" t="s">
        <v>356</v>
      </c>
      <c r="AT238" s="155" t="s">
        <v>454</v>
      </c>
      <c r="AU238" s="155" t="s">
        <v>88</v>
      </c>
      <c r="AY238" s="16" t="s">
        <v>317</v>
      </c>
      <c r="BE238" s="156">
        <f t="shared" si="34"/>
        <v>0</v>
      </c>
      <c r="BF238" s="156">
        <f t="shared" si="35"/>
        <v>0</v>
      </c>
      <c r="BG238" s="156">
        <f t="shared" si="36"/>
        <v>0</v>
      </c>
      <c r="BH238" s="156">
        <f t="shared" si="37"/>
        <v>0</v>
      </c>
      <c r="BI238" s="156">
        <f t="shared" si="38"/>
        <v>0</v>
      </c>
      <c r="BJ238" s="16" t="s">
        <v>88</v>
      </c>
      <c r="BK238" s="156">
        <f t="shared" si="39"/>
        <v>0</v>
      </c>
      <c r="BL238" s="16" t="s">
        <v>323</v>
      </c>
      <c r="BM238" s="155" t="s">
        <v>2507</v>
      </c>
    </row>
    <row r="239" spans="2:65" s="1" customFormat="1" ht="16.5" customHeight="1">
      <c r="B239" s="142"/>
      <c r="C239" s="143" t="s">
        <v>1872</v>
      </c>
      <c r="D239" s="143" t="s">
        <v>319</v>
      </c>
      <c r="E239" s="144" t="s">
        <v>18467</v>
      </c>
      <c r="F239" s="145" t="s">
        <v>18468</v>
      </c>
      <c r="G239" s="146" t="s">
        <v>467</v>
      </c>
      <c r="H239" s="147">
        <v>2</v>
      </c>
      <c r="I239" s="148"/>
      <c r="J239" s="149">
        <f t="shared" si="30"/>
        <v>0</v>
      </c>
      <c r="K239" s="150"/>
      <c r="L239" s="31"/>
      <c r="M239" s="151" t="s">
        <v>1</v>
      </c>
      <c r="N239" s="152" t="s">
        <v>42</v>
      </c>
      <c r="P239" s="153">
        <f t="shared" si="31"/>
        <v>0</v>
      </c>
      <c r="Q239" s="153">
        <v>0</v>
      </c>
      <c r="R239" s="153">
        <f t="shared" si="32"/>
        <v>0</v>
      </c>
      <c r="S239" s="153">
        <v>0</v>
      </c>
      <c r="T239" s="154">
        <f t="shared" si="33"/>
        <v>0</v>
      </c>
      <c r="AR239" s="155" t="s">
        <v>323</v>
      </c>
      <c r="AT239" s="155" t="s">
        <v>319</v>
      </c>
      <c r="AU239" s="155" t="s">
        <v>88</v>
      </c>
      <c r="AY239" s="16" t="s">
        <v>317</v>
      </c>
      <c r="BE239" s="156">
        <f t="shared" si="34"/>
        <v>0</v>
      </c>
      <c r="BF239" s="156">
        <f t="shared" si="35"/>
        <v>0</v>
      </c>
      <c r="BG239" s="156">
        <f t="shared" si="36"/>
        <v>0</v>
      </c>
      <c r="BH239" s="156">
        <f t="shared" si="37"/>
        <v>0</v>
      </c>
      <c r="BI239" s="156">
        <f t="shared" si="38"/>
        <v>0</v>
      </c>
      <c r="BJ239" s="16" t="s">
        <v>88</v>
      </c>
      <c r="BK239" s="156">
        <f t="shared" si="39"/>
        <v>0</v>
      </c>
      <c r="BL239" s="16" t="s">
        <v>323</v>
      </c>
      <c r="BM239" s="155" t="s">
        <v>1529</v>
      </c>
    </row>
    <row r="240" spans="2:65" s="1" customFormat="1" ht="24.15" customHeight="1">
      <c r="B240" s="142"/>
      <c r="C240" s="179" t="s">
        <v>1876</v>
      </c>
      <c r="D240" s="179" t="s">
        <v>454</v>
      </c>
      <c r="E240" s="180" t="s">
        <v>8035</v>
      </c>
      <c r="F240" s="181" t="s">
        <v>18645</v>
      </c>
      <c r="G240" s="182" t="s">
        <v>7967</v>
      </c>
      <c r="H240" s="183">
        <v>1</v>
      </c>
      <c r="I240" s="184"/>
      <c r="J240" s="185">
        <f t="shared" si="30"/>
        <v>0</v>
      </c>
      <c r="K240" s="186"/>
      <c r="L240" s="187"/>
      <c r="M240" s="188" t="s">
        <v>1</v>
      </c>
      <c r="N240" s="189" t="s">
        <v>42</v>
      </c>
      <c r="P240" s="153">
        <f t="shared" si="31"/>
        <v>0</v>
      </c>
      <c r="Q240" s="153">
        <v>0</v>
      </c>
      <c r="R240" s="153">
        <f t="shared" si="32"/>
        <v>0</v>
      </c>
      <c r="S240" s="153">
        <v>0</v>
      </c>
      <c r="T240" s="154">
        <f t="shared" si="33"/>
        <v>0</v>
      </c>
      <c r="AR240" s="155" t="s">
        <v>356</v>
      </c>
      <c r="AT240" s="155" t="s">
        <v>454</v>
      </c>
      <c r="AU240" s="155" t="s">
        <v>88</v>
      </c>
      <c r="AY240" s="16" t="s">
        <v>317</v>
      </c>
      <c r="BE240" s="156">
        <f t="shared" si="34"/>
        <v>0</v>
      </c>
      <c r="BF240" s="156">
        <f t="shared" si="35"/>
        <v>0</v>
      </c>
      <c r="BG240" s="156">
        <f t="shared" si="36"/>
        <v>0</v>
      </c>
      <c r="BH240" s="156">
        <f t="shared" si="37"/>
        <v>0</v>
      </c>
      <c r="BI240" s="156">
        <f t="shared" si="38"/>
        <v>0</v>
      </c>
      <c r="BJ240" s="16" t="s">
        <v>88</v>
      </c>
      <c r="BK240" s="156">
        <f t="shared" si="39"/>
        <v>0</v>
      </c>
      <c r="BL240" s="16" t="s">
        <v>323</v>
      </c>
      <c r="BM240" s="155" t="s">
        <v>2533</v>
      </c>
    </row>
    <row r="241" spans="2:65" s="1" customFormat="1" ht="16.5" customHeight="1">
      <c r="B241" s="142"/>
      <c r="C241" s="143" t="s">
        <v>1882</v>
      </c>
      <c r="D241" s="143" t="s">
        <v>319</v>
      </c>
      <c r="E241" s="144" t="s">
        <v>7769</v>
      </c>
      <c r="F241" s="145" t="s">
        <v>7770</v>
      </c>
      <c r="G241" s="146" t="s">
        <v>611</v>
      </c>
      <c r="H241" s="147">
        <v>8</v>
      </c>
      <c r="I241" s="148"/>
      <c r="J241" s="149">
        <f t="shared" si="30"/>
        <v>0</v>
      </c>
      <c r="K241" s="150"/>
      <c r="L241" s="31"/>
      <c r="M241" s="151" t="s">
        <v>1</v>
      </c>
      <c r="N241" s="152" t="s">
        <v>42</v>
      </c>
      <c r="P241" s="153">
        <f t="shared" si="31"/>
        <v>0</v>
      </c>
      <c r="Q241" s="153">
        <v>0</v>
      </c>
      <c r="R241" s="153">
        <f t="shared" si="32"/>
        <v>0</v>
      </c>
      <c r="S241" s="153">
        <v>0</v>
      </c>
      <c r="T241" s="154">
        <f t="shared" si="33"/>
        <v>0</v>
      </c>
      <c r="AR241" s="155" t="s">
        <v>323</v>
      </c>
      <c r="AT241" s="155" t="s">
        <v>319</v>
      </c>
      <c r="AU241" s="155" t="s">
        <v>88</v>
      </c>
      <c r="AY241" s="16" t="s">
        <v>317</v>
      </c>
      <c r="BE241" s="156">
        <f t="shared" si="34"/>
        <v>0</v>
      </c>
      <c r="BF241" s="156">
        <f t="shared" si="35"/>
        <v>0</v>
      </c>
      <c r="BG241" s="156">
        <f t="shared" si="36"/>
        <v>0</v>
      </c>
      <c r="BH241" s="156">
        <f t="shared" si="37"/>
        <v>0</v>
      </c>
      <c r="BI241" s="156">
        <f t="shared" si="38"/>
        <v>0</v>
      </c>
      <c r="BJ241" s="16" t="s">
        <v>88</v>
      </c>
      <c r="BK241" s="156">
        <f t="shared" si="39"/>
        <v>0</v>
      </c>
      <c r="BL241" s="16" t="s">
        <v>323</v>
      </c>
      <c r="BM241" s="155" t="s">
        <v>2543</v>
      </c>
    </row>
    <row r="242" spans="2:65" s="1" customFormat="1" ht="44.25" customHeight="1">
      <c r="B242" s="142"/>
      <c r="C242" s="179" t="s">
        <v>1886</v>
      </c>
      <c r="D242" s="179" t="s">
        <v>454</v>
      </c>
      <c r="E242" s="180" t="s">
        <v>7781</v>
      </c>
      <c r="F242" s="181" t="s">
        <v>7782</v>
      </c>
      <c r="G242" s="182" t="s">
        <v>467</v>
      </c>
      <c r="H242" s="183">
        <v>8</v>
      </c>
      <c r="I242" s="184"/>
      <c r="J242" s="185">
        <f t="shared" si="30"/>
        <v>0</v>
      </c>
      <c r="K242" s="186"/>
      <c r="L242" s="187"/>
      <c r="M242" s="188" t="s">
        <v>1</v>
      </c>
      <c r="N242" s="189" t="s">
        <v>42</v>
      </c>
      <c r="P242" s="153">
        <f t="shared" si="31"/>
        <v>0</v>
      </c>
      <c r="Q242" s="153">
        <v>0</v>
      </c>
      <c r="R242" s="153">
        <f t="shared" si="32"/>
        <v>0</v>
      </c>
      <c r="S242" s="153">
        <v>0</v>
      </c>
      <c r="T242" s="154">
        <f t="shared" si="33"/>
        <v>0</v>
      </c>
      <c r="AR242" s="155" t="s">
        <v>356</v>
      </c>
      <c r="AT242" s="155" t="s">
        <v>454</v>
      </c>
      <c r="AU242" s="155" t="s">
        <v>88</v>
      </c>
      <c r="AY242" s="16" t="s">
        <v>317</v>
      </c>
      <c r="BE242" s="156">
        <f t="shared" si="34"/>
        <v>0</v>
      </c>
      <c r="BF242" s="156">
        <f t="shared" si="35"/>
        <v>0</v>
      </c>
      <c r="BG242" s="156">
        <f t="shared" si="36"/>
        <v>0</v>
      </c>
      <c r="BH242" s="156">
        <f t="shared" si="37"/>
        <v>0</v>
      </c>
      <c r="BI242" s="156">
        <f t="shared" si="38"/>
        <v>0</v>
      </c>
      <c r="BJ242" s="16" t="s">
        <v>88</v>
      </c>
      <c r="BK242" s="156">
        <f t="shared" si="39"/>
        <v>0</v>
      </c>
      <c r="BL242" s="16" t="s">
        <v>323</v>
      </c>
      <c r="BM242" s="155" t="s">
        <v>2553</v>
      </c>
    </row>
    <row r="243" spans="2:65" s="11" customFormat="1" ht="25.9" customHeight="1">
      <c r="B243" s="130"/>
      <c r="D243" s="131" t="s">
        <v>75</v>
      </c>
      <c r="E243" s="132" t="s">
        <v>612</v>
      </c>
      <c r="F243" s="132" t="s">
        <v>7783</v>
      </c>
      <c r="I243" s="133"/>
      <c r="J243" s="134">
        <f>BK243</f>
        <v>0</v>
      </c>
      <c r="L243" s="130"/>
      <c r="M243" s="135"/>
      <c r="P243" s="136">
        <f>P244</f>
        <v>0</v>
      </c>
      <c r="R243" s="136">
        <f>R244</f>
        <v>0</v>
      </c>
      <c r="T243" s="137">
        <f>T244</f>
        <v>0</v>
      </c>
      <c r="AR243" s="131" t="s">
        <v>83</v>
      </c>
      <c r="AT243" s="138" t="s">
        <v>75</v>
      </c>
      <c r="AU243" s="138" t="s">
        <v>76</v>
      </c>
      <c r="AY243" s="131" t="s">
        <v>317</v>
      </c>
      <c r="BK243" s="139">
        <f>BK244</f>
        <v>0</v>
      </c>
    </row>
    <row r="244" spans="2:65" s="11" customFormat="1" ht="22.75" customHeight="1">
      <c r="B244" s="130"/>
      <c r="D244" s="131" t="s">
        <v>75</v>
      </c>
      <c r="E244" s="140" t="s">
        <v>7442</v>
      </c>
      <c r="F244" s="140" t="s">
        <v>8065</v>
      </c>
      <c r="I244" s="133"/>
      <c r="J244" s="141">
        <f>BK244</f>
        <v>0</v>
      </c>
      <c r="L244" s="130"/>
      <c r="M244" s="135"/>
      <c r="P244" s="136">
        <f>SUM(P245:P250)</f>
        <v>0</v>
      </c>
      <c r="R244" s="136">
        <f>SUM(R245:R250)</f>
        <v>0</v>
      </c>
      <c r="T244" s="137">
        <f>SUM(T245:T250)</f>
        <v>0</v>
      </c>
      <c r="AR244" s="131" t="s">
        <v>88</v>
      </c>
      <c r="AT244" s="138" t="s">
        <v>75</v>
      </c>
      <c r="AU244" s="138" t="s">
        <v>83</v>
      </c>
      <c r="AY244" s="131" t="s">
        <v>317</v>
      </c>
      <c r="BK244" s="139">
        <f>SUM(BK245:BK250)</f>
        <v>0</v>
      </c>
    </row>
    <row r="245" spans="2:65" s="1" customFormat="1" ht="24.15" customHeight="1">
      <c r="B245" s="142"/>
      <c r="C245" s="179" t="s">
        <v>1910</v>
      </c>
      <c r="D245" s="179" t="s">
        <v>454</v>
      </c>
      <c r="E245" s="180" t="s">
        <v>8071</v>
      </c>
      <c r="F245" s="181" t="s">
        <v>18646</v>
      </c>
      <c r="G245" s="182" t="s">
        <v>7852</v>
      </c>
      <c r="H245" s="183">
        <v>1</v>
      </c>
      <c r="I245" s="184"/>
      <c r="J245" s="185">
        <f t="shared" ref="J245:J250" si="40">ROUND(I245*H245,2)</f>
        <v>0</v>
      </c>
      <c r="K245" s="186"/>
      <c r="L245" s="187"/>
      <c r="M245" s="188" t="s">
        <v>1</v>
      </c>
      <c r="N245" s="189" t="s">
        <v>42</v>
      </c>
      <c r="P245" s="153">
        <f t="shared" ref="P245:P250" si="41">O245*H245</f>
        <v>0</v>
      </c>
      <c r="Q245" s="153">
        <v>0</v>
      </c>
      <c r="R245" s="153">
        <f t="shared" ref="R245:R250" si="42">Q245*H245</f>
        <v>0</v>
      </c>
      <c r="S245" s="153">
        <v>0</v>
      </c>
      <c r="T245" s="154">
        <f t="shared" ref="T245:T250" si="43">S245*H245</f>
        <v>0</v>
      </c>
      <c r="AR245" s="155" t="s">
        <v>481</v>
      </c>
      <c r="AT245" s="155" t="s">
        <v>454</v>
      </c>
      <c r="AU245" s="155" t="s">
        <v>88</v>
      </c>
      <c r="AY245" s="16" t="s">
        <v>317</v>
      </c>
      <c r="BE245" s="156">
        <f t="shared" ref="BE245:BE250" si="44">IF(N245="základná",J245,0)</f>
        <v>0</v>
      </c>
      <c r="BF245" s="156">
        <f t="shared" ref="BF245:BF250" si="45">IF(N245="znížená",J245,0)</f>
        <v>0</v>
      </c>
      <c r="BG245" s="156">
        <f t="shared" ref="BG245:BG250" si="46">IF(N245="zákl. prenesená",J245,0)</f>
        <v>0</v>
      </c>
      <c r="BH245" s="156">
        <f t="shared" ref="BH245:BH250" si="47">IF(N245="zníž. prenesená",J245,0)</f>
        <v>0</v>
      </c>
      <c r="BI245" s="156">
        <f t="shared" ref="BI245:BI250" si="48">IF(N245="nulová",J245,0)</f>
        <v>0</v>
      </c>
      <c r="BJ245" s="16" t="s">
        <v>88</v>
      </c>
      <c r="BK245" s="156">
        <f t="shared" ref="BK245:BK250" si="49">ROUND(I245*H245,2)</f>
        <v>0</v>
      </c>
      <c r="BL245" s="16" t="s">
        <v>396</v>
      </c>
      <c r="BM245" s="155" t="s">
        <v>2562</v>
      </c>
    </row>
    <row r="246" spans="2:65" s="1" customFormat="1" ht="37.75" customHeight="1">
      <c r="B246" s="142"/>
      <c r="C246" s="179" t="s">
        <v>1916</v>
      </c>
      <c r="D246" s="179" t="s">
        <v>454</v>
      </c>
      <c r="E246" s="180" t="s">
        <v>8073</v>
      </c>
      <c r="F246" s="181" t="s">
        <v>18647</v>
      </c>
      <c r="G246" s="182" t="s">
        <v>7852</v>
      </c>
      <c r="H246" s="183">
        <v>1</v>
      </c>
      <c r="I246" s="184"/>
      <c r="J246" s="185">
        <f t="shared" si="40"/>
        <v>0</v>
      </c>
      <c r="K246" s="186"/>
      <c r="L246" s="187"/>
      <c r="M246" s="188" t="s">
        <v>1</v>
      </c>
      <c r="N246" s="189" t="s">
        <v>42</v>
      </c>
      <c r="P246" s="153">
        <f t="shared" si="41"/>
        <v>0</v>
      </c>
      <c r="Q246" s="153">
        <v>0</v>
      </c>
      <c r="R246" s="153">
        <f t="shared" si="42"/>
        <v>0</v>
      </c>
      <c r="S246" s="153">
        <v>0</v>
      </c>
      <c r="T246" s="154">
        <f t="shared" si="43"/>
        <v>0</v>
      </c>
      <c r="AR246" s="155" t="s">
        <v>481</v>
      </c>
      <c r="AT246" s="155" t="s">
        <v>454</v>
      </c>
      <c r="AU246" s="155" t="s">
        <v>88</v>
      </c>
      <c r="AY246" s="16" t="s">
        <v>317</v>
      </c>
      <c r="BE246" s="156">
        <f t="shared" si="44"/>
        <v>0</v>
      </c>
      <c r="BF246" s="156">
        <f t="shared" si="45"/>
        <v>0</v>
      </c>
      <c r="BG246" s="156">
        <f t="shared" si="46"/>
        <v>0</v>
      </c>
      <c r="BH246" s="156">
        <f t="shared" si="47"/>
        <v>0</v>
      </c>
      <c r="BI246" s="156">
        <f t="shared" si="48"/>
        <v>0</v>
      </c>
      <c r="BJ246" s="16" t="s">
        <v>88</v>
      </c>
      <c r="BK246" s="156">
        <f t="shared" si="49"/>
        <v>0</v>
      </c>
      <c r="BL246" s="16" t="s">
        <v>396</v>
      </c>
      <c r="BM246" s="155" t="s">
        <v>2573</v>
      </c>
    </row>
    <row r="247" spans="2:65" s="1" customFormat="1" ht="24.15" customHeight="1">
      <c r="B247" s="142"/>
      <c r="C247" s="179" t="s">
        <v>1922</v>
      </c>
      <c r="D247" s="179" t="s">
        <v>454</v>
      </c>
      <c r="E247" s="180" t="s">
        <v>18648</v>
      </c>
      <c r="F247" s="181" t="s">
        <v>18649</v>
      </c>
      <c r="G247" s="182" t="s">
        <v>7852</v>
      </c>
      <c r="H247" s="183">
        <v>1</v>
      </c>
      <c r="I247" s="184"/>
      <c r="J247" s="185">
        <f t="shared" si="40"/>
        <v>0</v>
      </c>
      <c r="K247" s="186"/>
      <c r="L247" s="187"/>
      <c r="M247" s="188" t="s">
        <v>1</v>
      </c>
      <c r="N247" s="189" t="s">
        <v>42</v>
      </c>
      <c r="P247" s="153">
        <f t="shared" si="41"/>
        <v>0</v>
      </c>
      <c r="Q247" s="153">
        <v>0</v>
      </c>
      <c r="R247" s="153">
        <f t="shared" si="42"/>
        <v>0</v>
      </c>
      <c r="S247" s="153">
        <v>0</v>
      </c>
      <c r="T247" s="154">
        <f t="shared" si="43"/>
        <v>0</v>
      </c>
      <c r="AR247" s="155" t="s">
        <v>481</v>
      </c>
      <c r="AT247" s="155" t="s">
        <v>454</v>
      </c>
      <c r="AU247" s="155" t="s">
        <v>88</v>
      </c>
      <c r="AY247" s="16" t="s">
        <v>317</v>
      </c>
      <c r="BE247" s="156">
        <f t="shared" si="44"/>
        <v>0</v>
      </c>
      <c r="BF247" s="156">
        <f t="shared" si="45"/>
        <v>0</v>
      </c>
      <c r="BG247" s="156">
        <f t="shared" si="46"/>
        <v>0</v>
      </c>
      <c r="BH247" s="156">
        <f t="shared" si="47"/>
        <v>0</v>
      </c>
      <c r="BI247" s="156">
        <f t="shared" si="48"/>
        <v>0</v>
      </c>
      <c r="BJ247" s="16" t="s">
        <v>88</v>
      </c>
      <c r="BK247" s="156">
        <f t="shared" si="49"/>
        <v>0</v>
      </c>
      <c r="BL247" s="16" t="s">
        <v>396</v>
      </c>
      <c r="BM247" s="155" t="s">
        <v>2584</v>
      </c>
    </row>
    <row r="248" spans="2:65" s="1" customFormat="1" ht="21.75" customHeight="1">
      <c r="B248" s="142"/>
      <c r="C248" s="179" t="s">
        <v>1957</v>
      </c>
      <c r="D248" s="179" t="s">
        <v>454</v>
      </c>
      <c r="E248" s="180" t="s">
        <v>8082</v>
      </c>
      <c r="F248" s="181" t="s">
        <v>18650</v>
      </c>
      <c r="G248" s="182" t="s">
        <v>7852</v>
      </c>
      <c r="H248" s="183">
        <v>1</v>
      </c>
      <c r="I248" s="184"/>
      <c r="J248" s="185">
        <f t="shared" si="40"/>
        <v>0</v>
      </c>
      <c r="K248" s="186"/>
      <c r="L248" s="187"/>
      <c r="M248" s="188" t="s">
        <v>1</v>
      </c>
      <c r="N248" s="189" t="s">
        <v>42</v>
      </c>
      <c r="P248" s="153">
        <f t="shared" si="41"/>
        <v>0</v>
      </c>
      <c r="Q248" s="153">
        <v>0</v>
      </c>
      <c r="R248" s="153">
        <f t="shared" si="42"/>
        <v>0</v>
      </c>
      <c r="S248" s="153">
        <v>0</v>
      </c>
      <c r="T248" s="154">
        <f t="shared" si="43"/>
        <v>0</v>
      </c>
      <c r="AR248" s="155" t="s">
        <v>481</v>
      </c>
      <c r="AT248" s="155" t="s">
        <v>454</v>
      </c>
      <c r="AU248" s="155" t="s">
        <v>88</v>
      </c>
      <c r="AY248" s="16" t="s">
        <v>317</v>
      </c>
      <c r="BE248" s="156">
        <f t="shared" si="44"/>
        <v>0</v>
      </c>
      <c r="BF248" s="156">
        <f t="shared" si="45"/>
        <v>0</v>
      </c>
      <c r="BG248" s="156">
        <f t="shared" si="46"/>
        <v>0</v>
      </c>
      <c r="BH248" s="156">
        <f t="shared" si="47"/>
        <v>0</v>
      </c>
      <c r="BI248" s="156">
        <f t="shared" si="48"/>
        <v>0</v>
      </c>
      <c r="BJ248" s="16" t="s">
        <v>88</v>
      </c>
      <c r="BK248" s="156">
        <f t="shared" si="49"/>
        <v>0</v>
      </c>
      <c r="BL248" s="16" t="s">
        <v>396</v>
      </c>
      <c r="BM248" s="155" t="s">
        <v>2594</v>
      </c>
    </row>
    <row r="249" spans="2:65" s="1" customFormat="1" ht="16.5" customHeight="1">
      <c r="B249" s="142"/>
      <c r="C249" s="179" t="s">
        <v>1961</v>
      </c>
      <c r="D249" s="179" t="s">
        <v>454</v>
      </c>
      <c r="E249" s="180" t="s">
        <v>8084</v>
      </c>
      <c r="F249" s="181" t="s">
        <v>18651</v>
      </c>
      <c r="G249" s="182" t="s">
        <v>7852</v>
      </c>
      <c r="H249" s="183">
        <v>1</v>
      </c>
      <c r="I249" s="184"/>
      <c r="J249" s="185">
        <f t="shared" si="40"/>
        <v>0</v>
      </c>
      <c r="K249" s="186"/>
      <c r="L249" s="187"/>
      <c r="M249" s="188" t="s">
        <v>1</v>
      </c>
      <c r="N249" s="189" t="s">
        <v>42</v>
      </c>
      <c r="P249" s="153">
        <f t="shared" si="41"/>
        <v>0</v>
      </c>
      <c r="Q249" s="153">
        <v>0</v>
      </c>
      <c r="R249" s="153">
        <f t="shared" si="42"/>
        <v>0</v>
      </c>
      <c r="S249" s="153">
        <v>0</v>
      </c>
      <c r="T249" s="154">
        <f t="shared" si="43"/>
        <v>0</v>
      </c>
      <c r="AR249" s="155" t="s">
        <v>481</v>
      </c>
      <c r="AT249" s="155" t="s">
        <v>454</v>
      </c>
      <c r="AU249" s="155" t="s">
        <v>88</v>
      </c>
      <c r="AY249" s="16" t="s">
        <v>317</v>
      </c>
      <c r="BE249" s="156">
        <f t="shared" si="44"/>
        <v>0</v>
      </c>
      <c r="BF249" s="156">
        <f t="shared" si="45"/>
        <v>0</v>
      </c>
      <c r="BG249" s="156">
        <f t="shared" si="46"/>
        <v>0</v>
      </c>
      <c r="BH249" s="156">
        <f t="shared" si="47"/>
        <v>0</v>
      </c>
      <c r="BI249" s="156">
        <f t="shared" si="48"/>
        <v>0</v>
      </c>
      <c r="BJ249" s="16" t="s">
        <v>88</v>
      </c>
      <c r="BK249" s="156">
        <f t="shared" si="49"/>
        <v>0</v>
      </c>
      <c r="BL249" s="16" t="s">
        <v>396</v>
      </c>
      <c r="BM249" s="155" t="s">
        <v>2603</v>
      </c>
    </row>
    <row r="250" spans="2:65" s="1" customFormat="1" ht="24.15" customHeight="1">
      <c r="B250" s="142"/>
      <c r="C250" s="143" t="s">
        <v>2024</v>
      </c>
      <c r="D250" s="143" t="s">
        <v>319</v>
      </c>
      <c r="E250" s="144" t="s">
        <v>18652</v>
      </c>
      <c r="F250" s="145" t="s">
        <v>18653</v>
      </c>
      <c r="G250" s="146" t="s">
        <v>7852</v>
      </c>
      <c r="H250" s="147">
        <v>1</v>
      </c>
      <c r="I250" s="148"/>
      <c r="J250" s="149">
        <f t="shared" si="40"/>
        <v>0</v>
      </c>
      <c r="K250" s="150"/>
      <c r="L250" s="31"/>
      <c r="M250" s="151" t="s">
        <v>1</v>
      </c>
      <c r="N250" s="152" t="s">
        <v>42</v>
      </c>
      <c r="P250" s="153">
        <f t="shared" si="41"/>
        <v>0</v>
      </c>
      <c r="Q250" s="153">
        <v>0</v>
      </c>
      <c r="R250" s="153">
        <f t="shared" si="42"/>
        <v>0</v>
      </c>
      <c r="S250" s="153">
        <v>0</v>
      </c>
      <c r="T250" s="154">
        <f t="shared" si="43"/>
        <v>0</v>
      </c>
      <c r="AR250" s="155" t="s">
        <v>396</v>
      </c>
      <c r="AT250" s="155" t="s">
        <v>319</v>
      </c>
      <c r="AU250" s="155" t="s">
        <v>88</v>
      </c>
      <c r="AY250" s="16" t="s">
        <v>317</v>
      </c>
      <c r="BE250" s="156">
        <f t="shared" si="44"/>
        <v>0</v>
      </c>
      <c r="BF250" s="156">
        <f t="shared" si="45"/>
        <v>0</v>
      </c>
      <c r="BG250" s="156">
        <f t="shared" si="46"/>
        <v>0</v>
      </c>
      <c r="BH250" s="156">
        <f t="shared" si="47"/>
        <v>0</v>
      </c>
      <c r="BI250" s="156">
        <f t="shared" si="48"/>
        <v>0</v>
      </c>
      <c r="BJ250" s="16" t="s">
        <v>88</v>
      </c>
      <c r="BK250" s="156">
        <f t="shared" si="49"/>
        <v>0</v>
      </c>
      <c r="BL250" s="16" t="s">
        <v>396</v>
      </c>
      <c r="BM250" s="155" t="s">
        <v>2613</v>
      </c>
    </row>
    <row r="251" spans="2:65" s="11" customFormat="1" ht="25.9" customHeight="1">
      <c r="B251" s="130"/>
      <c r="D251" s="131" t="s">
        <v>75</v>
      </c>
      <c r="E251" s="132" t="s">
        <v>656</v>
      </c>
      <c r="F251" s="132" t="s">
        <v>721</v>
      </c>
      <c r="I251" s="133"/>
      <c r="J251" s="134">
        <f>BK251</f>
        <v>0</v>
      </c>
      <c r="L251" s="130"/>
      <c r="M251" s="135"/>
      <c r="P251" s="136">
        <f>P252</f>
        <v>0</v>
      </c>
      <c r="R251" s="136">
        <f>R252</f>
        <v>0</v>
      </c>
      <c r="T251" s="137">
        <f>T252</f>
        <v>0</v>
      </c>
      <c r="AR251" s="131" t="s">
        <v>83</v>
      </c>
      <c r="AT251" s="138" t="s">
        <v>75</v>
      </c>
      <c r="AU251" s="138" t="s">
        <v>76</v>
      </c>
      <c r="AY251" s="131" t="s">
        <v>317</v>
      </c>
      <c r="BK251" s="139">
        <f>BK252</f>
        <v>0</v>
      </c>
    </row>
    <row r="252" spans="2:65" s="11" customFormat="1" ht="22.75" customHeight="1">
      <c r="B252" s="130"/>
      <c r="D252" s="131" t="s">
        <v>75</v>
      </c>
      <c r="E252" s="140" t="s">
        <v>3817</v>
      </c>
      <c r="F252" s="140" t="s">
        <v>721</v>
      </c>
      <c r="I252" s="133"/>
      <c r="J252" s="141">
        <f>BK252</f>
        <v>0</v>
      </c>
      <c r="L252" s="130"/>
      <c r="M252" s="135"/>
      <c r="P252" s="136">
        <f>SUM(P253:P256)</f>
        <v>0</v>
      </c>
      <c r="R252" s="136">
        <f>SUM(R253:R256)</f>
        <v>0</v>
      </c>
      <c r="T252" s="137">
        <f>SUM(T253:T256)</f>
        <v>0</v>
      </c>
      <c r="AR252" s="131" t="s">
        <v>83</v>
      </c>
      <c r="AT252" s="138" t="s">
        <v>75</v>
      </c>
      <c r="AU252" s="138" t="s">
        <v>83</v>
      </c>
      <c r="AY252" s="131" t="s">
        <v>317</v>
      </c>
      <c r="BK252" s="139">
        <f>SUM(BK253:BK256)</f>
        <v>0</v>
      </c>
    </row>
    <row r="253" spans="2:65" s="1" customFormat="1" ht="37.75" customHeight="1">
      <c r="B253" s="142"/>
      <c r="C253" s="143" t="s">
        <v>2028</v>
      </c>
      <c r="D253" s="143" t="s">
        <v>319</v>
      </c>
      <c r="E253" s="144" t="s">
        <v>8195</v>
      </c>
      <c r="F253" s="145" t="s">
        <v>745</v>
      </c>
      <c r="G253" s="146" t="s">
        <v>746</v>
      </c>
      <c r="H253" s="147">
        <v>5</v>
      </c>
      <c r="I253" s="148"/>
      <c r="J253" s="149">
        <f>ROUND(I253*H253,2)</f>
        <v>0</v>
      </c>
      <c r="K253" s="150"/>
      <c r="L253" s="31"/>
      <c r="M253" s="151" t="s">
        <v>1</v>
      </c>
      <c r="N253" s="152" t="s">
        <v>42</v>
      </c>
      <c r="P253" s="153">
        <f>O253*H253</f>
        <v>0</v>
      </c>
      <c r="Q253" s="153">
        <v>0</v>
      </c>
      <c r="R253" s="153">
        <f>Q253*H253</f>
        <v>0</v>
      </c>
      <c r="S253" s="153">
        <v>0</v>
      </c>
      <c r="T253" s="154">
        <f>S253*H253</f>
        <v>0</v>
      </c>
      <c r="AR253" s="155" t="s">
        <v>323</v>
      </c>
      <c r="AT253" s="155" t="s">
        <v>319</v>
      </c>
      <c r="AU253" s="155" t="s">
        <v>88</v>
      </c>
      <c r="AY253" s="16" t="s">
        <v>317</v>
      </c>
      <c r="BE253" s="156">
        <f>IF(N253="základná",J253,0)</f>
        <v>0</v>
      </c>
      <c r="BF253" s="156">
        <f>IF(N253="znížená",J253,0)</f>
        <v>0</v>
      </c>
      <c r="BG253" s="156">
        <f>IF(N253="zákl. prenesená",J253,0)</f>
        <v>0</v>
      </c>
      <c r="BH253" s="156">
        <f>IF(N253="zníž. prenesená",J253,0)</f>
        <v>0</v>
      </c>
      <c r="BI253" s="156">
        <f>IF(N253="nulová",J253,0)</f>
        <v>0</v>
      </c>
      <c r="BJ253" s="16" t="s">
        <v>88</v>
      </c>
      <c r="BK253" s="156">
        <f>ROUND(I253*H253,2)</f>
        <v>0</v>
      </c>
      <c r="BL253" s="16" t="s">
        <v>323</v>
      </c>
      <c r="BM253" s="155" t="s">
        <v>2623</v>
      </c>
    </row>
    <row r="254" spans="2:65" s="1" customFormat="1" ht="16.5" customHeight="1">
      <c r="B254" s="142"/>
      <c r="C254" s="143" t="s">
        <v>2035</v>
      </c>
      <c r="D254" s="143" t="s">
        <v>319</v>
      </c>
      <c r="E254" s="144" t="s">
        <v>8196</v>
      </c>
      <c r="F254" s="145" t="s">
        <v>1</v>
      </c>
      <c r="G254" s="146" t="s">
        <v>1</v>
      </c>
      <c r="H254" s="147">
        <v>0</v>
      </c>
      <c r="I254" s="148"/>
      <c r="J254" s="149">
        <f>ROUND(I254*H254,2)</f>
        <v>0</v>
      </c>
      <c r="K254" s="150"/>
      <c r="L254" s="31"/>
      <c r="M254" s="151" t="s">
        <v>1</v>
      </c>
      <c r="N254" s="152" t="s">
        <v>42</v>
      </c>
      <c r="P254" s="153">
        <f>O254*H254</f>
        <v>0</v>
      </c>
      <c r="Q254" s="153">
        <v>0</v>
      </c>
      <c r="R254" s="153">
        <f>Q254*H254</f>
        <v>0</v>
      </c>
      <c r="S254" s="153">
        <v>0</v>
      </c>
      <c r="T254" s="154">
        <f>S254*H254</f>
        <v>0</v>
      </c>
      <c r="AR254" s="155" t="s">
        <v>323</v>
      </c>
      <c r="AT254" s="155" t="s">
        <v>319</v>
      </c>
      <c r="AU254" s="155" t="s">
        <v>88</v>
      </c>
      <c r="AY254" s="16" t="s">
        <v>317</v>
      </c>
      <c r="BE254" s="156">
        <f>IF(N254="základná",J254,0)</f>
        <v>0</v>
      </c>
      <c r="BF254" s="156">
        <f>IF(N254="znížená",J254,0)</f>
        <v>0</v>
      </c>
      <c r="BG254" s="156">
        <f>IF(N254="zákl. prenesená",J254,0)</f>
        <v>0</v>
      </c>
      <c r="BH254" s="156">
        <f>IF(N254="zníž. prenesená",J254,0)</f>
        <v>0</v>
      </c>
      <c r="BI254" s="156">
        <f>IF(N254="nulová",J254,0)</f>
        <v>0</v>
      </c>
      <c r="BJ254" s="16" t="s">
        <v>88</v>
      </c>
      <c r="BK254" s="156">
        <f>ROUND(I254*H254,2)</f>
        <v>0</v>
      </c>
      <c r="BL254" s="16" t="s">
        <v>323</v>
      </c>
      <c r="BM254" s="155" t="s">
        <v>2632</v>
      </c>
    </row>
    <row r="255" spans="2:65" s="1" customFormat="1" ht="16.5" customHeight="1">
      <c r="B255" s="142"/>
      <c r="C255" s="143" t="s">
        <v>2039</v>
      </c>
      <c r="D255" s="143" t="s">
        <v>319</v>
      </c>
      <c r="E255" s="144" t="s">
        <v>8198</v>
      </c>
      <c r="F255" s="145" t="s">
        <v>18654</v>
      </c>
      <c r="G255" s="146" t="s">
        <v>639</v>
      </c>
      <c r="H255" s="198"/>
      <c r="I255" s="148"/>
      <c r="J255" s="149">
        <f>ROUND(I255*H255,2)</f>
        <v>0</v>
      </c>
      <c r="K255" s="150"/>
      <c r="L255" s="31"/>
      <c r="M255" s="151" t="s">
        <v>1</v>
      </c>
      <c r="N255" s="152" t="s">
        <v>42</v>
      </c>
      <c r="P255" s="153">
        <f>O255*H255</f>
        <v>0</v>
      </c>
      <c r="Q255" s="153">
        <v>0</v>
      </c>
      <c r="R255" s="153">
        <f>Q255*H255</f>
        <v>0</v>
      </c>
      <c r="S255" s="153">
        <v>0</v>
      </c>
      <c r="T255" s="154">
        <f>S255*H255</f>
        <v>0</v>
      </c>
      <c r="AR255" s="155" t="s">
        <v>323</v>
      </c>
      <c r="AT255" s="155" t="s">
        <v>319</v>
      </c>
      <c r="AU255" s="155" t="s">
        <v>88</v>
      </c>
      <c r="AY255" s="16" t="s">
        <v>317</v>
      </c>
      <c r="BE255" s="156">
        <f>IF(N255="základná",J255,0)</f>
        <v>0</v>
      </c>
      <c r="BF255" s="156">
        <f>IF(N255="znížená",J255,0)</f>
        <v>0</v>
      </c>
      <c r="BG255" s="156">
        <f>IF(N255="zákl. prenesená",J255,0)</f>
        <v>0</v>
      </c>
      <c r="BH255" s="156">
        <f>IF(N255="zníž. prenesená",J255,0)</f>
        <v>0</v>
      </c>
      <c r="BI255" s="156">
        <f>IF(N255="nulová",J255,0)</f>
        <v>0</v>
      </c>
      <c r="BJ255" s="16" t="s">
        <v>88</v>
      </c>
      <c r="BK255" s="156">
        <f>ROUND(I255*H255,2)</f>
        <v>0</v>
      </c>
      <c r="BL255" s="16" t="s">
        <v>323</v>
      </c>
      <c r="BM255" s="155" t="s">
        <v>2684</v>
      </c>
    </row>
    <row r="256" spans="2:65" s="1" customFormat="1" ht="16.5" customHeight="1">
      <c r="B256" s="142"/>
      <c r="C256" s="143" t="s">
        <v>2043</v>
      </c>
      <c r="D256" s="143" t="s">
        <v>319</v>
      </c>
      <c r="E256" s="144" t="s">
        <v>8200</v>
      </c>
      <c r="F256" s="145" t="s">
        <v>1</v>
      </c>
      <c r="G256" s="146" t="s">
        <v>1</v>
      </c>
      <c r="H256" s="147">
        <v>0</v>
      </c>
      <c r="I256" s="148"/>
      <c r="J256" s="149">
        <f>ROUND(I256*H256,2)</f>
        <v>0</v>
      </c>
      <c r="K256" s="150"/>
      <c r="L256" s="31"/>
      <c r="M256" s="190" t="s">
        <v>1</v>
      </c>
      <c r="N256" s="191" t="s">
        <v>42</v>
      </c>
      <c r="O256" s="192"/>
      <c r="P256" s="193">
        <f>O256*H256</f>
        <v>0</v>
      </c>
      <c r="Q256" s="193">
        <v>0</v>
      </c>
      <c r="R256" s="193">
        <f>Q256*H256</f>
        <v>0</v>
      </c>
      <c r="S256" s="193">
        <v>0</v>
      </c>
      <c r="T256" s="194">
        <f>S256*H256</f>
        <v>0</v>
      </c>
      <c r="AR256" s="155" t="s">
        <v>323</v>
      </c>
      <c r="AT256" s="155" t="s">
        <v>319</v>
      </c>
      <c r="AU256" s="155" t="s">
        <v>88</v>
      </c>
      <c r="AY256" s="16" t="s">
        <v>317</v>
      </c>
      <c r="BE256" s="156">
        <f>IF(N256="základná",J256,0)</f>
        <v>0</v>
      </c>
      <c r="BF256" s="156">
        <f>IF(N256="znížená",J256,0)</f>
        <v>0</v>
      </c>
      <c r="BG256" s="156">
        <f>IF(N256="zákl. prenesená",J256,0)</f>
        <v>0</v>
      </c>
      <c r="BH256" s="156">
        <f>IF(N256="zníž. prenesená",J256,0)</f>
        <v>0</v>
      </c>
      <c r="BI256" s="156">
        <f>IF(N256="nulová",J256,0)</f>
        <v>0</v>
      </c>
      <c r="BJ256" s="16" t="s">
        <v>88</v>
      </c>
      <c r="BK256" s="156">
        <f>ROUND(I256*H256,2)</f>
        <v>0</v>
      </c>
      <c r="BL256" s="16" t="s">
        <v>323</v>
      </c>
      <c r="BM256" s="155" t="s">
        <v>2694</v>
      </c>
    </row>
    <row r="257" spans="2:12" s="1" customFormat="1" ht="7" customHeight="1">
      <c r="B257" s="46"/>
      <c r="C257" s="47"/>
      <c r="D257" s="47"/>
      <c r="E257" s="47"/>
      <c r="F257" s="47"/>
      <c r="G257" s="47"/>
      <c r="H257" s="47"/>
      <c r="I257" s="47"/>
      <c r="J257" s="47"/>
      <c r="K257" s="47"/>
      <c r="L257" s="31"/>
    </row>
  </sheetData>
  <autoFilter ref="C124:K256" xr:uid="{00000000-0009-0000-0000-000023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BM22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191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s="1" customFormat="1" ht="12" customHeight="1">
      <c r="B8" s="31"/>
      <c r="D8" s="26" t="s">
        <v>285</v>
      </c>
      <c r="L8" s="31"/>
    </row>
    <row r="9" spans="2:46" s="1" customFormat="1" ht="16.5" customHeight="1">
      <c r="B9" s="31"/>
      <c r="E9" s="243" t="s">
        <v>18655</v>
      </c>
      <c r="F9" s="263"/>
      <c r="G9" s="263"/>
      <c r="H9" s="26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6. 3. 2024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4" t="str">
        <f>'Rekapitulácia stavby'!E14</f>
        <v>Vyplň údaj</v>
      </c>
      <c r="F18" s="217"/>
      <c r="G18" s="217"/>
      <c r="H18" s="21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22" t="s">
        <v>291</v>
      </c>
      <c r="F27" s="222"/>
      <c r="G27" s="222"/>
      <c r="H27" s="22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25.4" customHeight="1">
      <c r="B30" s="31"/>
      <c r="D30" s="97" t="s">
        <v>36</v>
      </c>
      <c r="J30" s="68">
        <f>ROUND(J130, 2)</f>
        <v>0</v>
      </c>
      <c r="L30" s="31"/>
    </row>
    <row r="31" spans="2:12" s="1" customFormat="1" ht="7" customHeight="1">
      <c r="B31" s="31"/>
      <c r="D31" s="55"/>
      <c r="E31" s="55"/>
      <c r="F31" s="55"/>
      <c r="G31" s="55"/>
      <c r="H31" s="55"/>
      <c r="I31" s="55"/>
      <c r="J31" s="55"/>
      <c r="K31" s="55"/>
      <c r="L31" s="31"/>
    </row>
    <row r="32" spans="2:12" s="1" customFormat="1" ht="14.4" customHeight="1">
      <c r="B32" s="31"/>
      <c r="F32" s="34" t="s">
        <v>38</v>
      </c>
      <c r="I32" s="34" t="s">
        <v>37</v>
      </c>
      <c r="J32" s="34" t="s">
        <v>39</v>
      </c>
      <c r="L32" s="31"/>
    </row>
    <row r="33" spans="2:12" s="1" customFormat="1" ht="14.4" customHeight="1">
      <c r="B33" s="31"/>
      <c r="D33" s="57" t="s">
        <v>40</v>
      </c>
      <c r="E33" s="36" t="s">
        <v>41</v>
      </c>
      <c r="F33" s="98">
        <f>ROUND((SUM(BE130:BE227)),  2)</f>
        <v>0</v>
      </c>
      <c r="G33" s="99"/>
      <c r="H33" s="99"/>
      <c r="I33" s="100">
        <v>0.2</v>
      </c>
      <c r="J33" s="98">
        <f>ROUND(((SUM(BE130:BE227))*I33),  2)</f>
        <v>0</v>
      </c>
      <c r="L33" s="31"/>
    </row>
    <row r="34" spans="2:12" s="1" customFormat="1" ht="14.4" customHeight="1">
      <c r="B34" s="31"/>
      <c r="E34" s="36" t="s">
        <v>42</v>
      </c>
      <c r="F34" s="98">
        <f>ROUND((SUM(BF130:BF227)),  2)</f>
        <v>0</v>
      </c>
      <c r="G34" s="99"/>
      <c r="H34" s="99"/>
      <c r="I34" s="100">
        <v>0.2</v>
      </c>
      <c r="J34" s="98">
        <f>ROUND(((SUM(BF130:BF227))*I34),  2)</f>
        <v>0</v>
      </c>
      <c r="L34" s="31"/>
    </row>
    <row r="35" spans="2:12" s="1" customFormat="1" ht="14.4" hidden="1" customHeight="1">
      <c r="B35" s="31"/>
      <c r="E35" s="26" t="s">
        <v>43</v>
      </c>
      <c r="F35" s="87">
        <f>ROUND((SUM(BG130:BG227)),  2)</f>
        <v>0</v>
      </c>
      <c r="I35" s="101">
        <v>0.2</v>
      </c>
      <c r="J35" s="87">
        <f>0</f>
        <v>0</v>
      </c>
      <c r="L35" s="31"/>
    </row>
    <row r="36" spans="2:12" s="1" customFormat="1" ht="14.4" hidden="1" customHeight="1">
      <c r="B36" s="31"/>
      <c r="E36" s="26" t="s">
        <v>44</v>
      </c>
      <c r="F36" s="87">
        <f>ROUND((SUM(BH130:BH227)),  2)</f>
        <v>0</v>
      </c>
      <c r="I36" s="101">
        <v>0.2</v>
      </c>
      <c r="J36" s="87">
        <f>0</f>
        <v>0</v>
      </c>
      <c r="L36" s="31"/>
    </row>
    <row r="37" spans="2:12" s="1" customFormat="1" ht="14.4" hidden="1" customHeight="1">
      <c r="B37" s="31"/>
      <c r="E37" s="36" t="s">
        <v>45</v>
      </c>
      <c r="F37" s="98">
        <f>ROUND((SUM(BI130:BI227)),  2)</f>
        <v>0</v>
      </c>
      <c r="G37" s="99"/>
      <c r="H37" s="99"/>
      <c r="I37" s="100">
        <v>0</v>
      </c>
      <c r="J37" s="98">
        <f>0</f>
        <v>0</v>
      </c>
      <c r="L37" s="31"/>
    </row>
    <row r="38" spans="2:12" s="1" customFormat="1" ht="7" customHeight="1">
      <c r="B38" s="31"/>
      <c r="L38" s="31"/>
    </row>
    <row r="39" spans="2:12" s="1" customFormat="1" ht="25.4" customHeight="1">
      <c r="B39" s="31"/>
      <c r="C39" s="102"/>
      <c r="D39" s="103" t="s">
        <v>46</v>
      </c>
      <c r="E39" s="59"/>
      <c r="F39" s="59"/>
      <c r="G39" s="104" t="s">
        <v>47</v>
      </c>
      <c r="H39" s="105" t="s">
        <v>48</v>
      </c>
      <c r="I39" s="59"/>
      <c r="J39" s="106">
        <f>SUM(J30:J37)</f>
        <v>0</v>
      </c>
      <c r="K39" s="107"/>
      <c r="L39" s="31"/>
    </row>
    <row r="40" spans="2:12" s="1" customFormat="1" ht="14.4" customHeight="1">
      <c r="B40" s="31"/>
      <c r="L40" s="31"/>
    </row>
    <row r="41" spans="2:12" ht="14.4" customHeight="1">
      <c r="B41" s="19"/>
      <c r="L41" s="19"/>
    </row>
    <row r="42" spans="2:12" ht="14.4" customHeight="1">
      <c r="B42" s="19"/>
      <c r="L42" s="19"/>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292</v>
      </c>
      <c r="L82" s="31"/>
    </row>
    <row r="83" spans="2:47" s="1" customFormat="1" ht="7" customHeight="1">
      <c r="B83" s="31"/>
      <c r="L83" s="31"/>
    </row>
    <row r="84" spans="2:47" s="1" customFormat="1" ht="12" customHeight="1">
      <c r="B84" s="31"/>
      <c r="C84" s="26" t="s">
        <v>15</v>
      </c>
      <c r="L84" s="31"/>
    </row>
    <row r="85" spans="2:47" s="1" customFormat="1" ht="26.25" customHeight="1">
      <c r="B85" s="31"/>
      <c r="E85" s="261" t="str">
        <f>E7</f>
        <v>Dostavba a rekonštrukcia lôžkovej časti Nemocnice s poliklinikou v Spišskej Novej Vsi</v>
      </c>
      <c r="F85" s="262"/>
      <c r="G85" s="262"/>
      <c r="H85" s="262"/>
      <c r="L85" s="31"/>
    </row>
    <row r="86" spans="2:47" s="1" customFormat="1" ht="12" customHeight="1">
      <c r="B86" s="31"/>
      <c r="C86" s="26" t="s">
        <v>285</v>
      </c>
      <c r="L86" s="31"/>
    </row>
    <row r="87" spans="2:47" s="1" customFormat="1" ht="16.5" customHeight="1">
      <c r="B87" s="31"/>
      <c r="E87" s="243" t="str">
        <f>E9</f>
        <v>SO 11 - Areálový plynovod</v>
      </c>
      <c r="F87" s="263"/>
      <c r="G87" s="263"/>
      <c r="H87" s="26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6. 3. 2024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0" t="s">
        <v>293</v>
      </c>
      <c r="D94" s="102"/>
      <c r="E94" s="102"/>
      <c r="F94" s="102"/>
      <c r="G94" s="102"/>
      <c r="H94" s="102"/>
      <c r="I94" s="102"/>
      <c r="J94" s="111" t="s">
        <v>294</v>
      </c>
      <c r="K94" s="102"/>
      <c r="L94" s="31"/>
    </row>
    <row r="95" spans="2:47" s="1" customFormat="1" ht="10.25" customHeight="1">
      <c r="B95" s="31"/>
      <c r="L95" s="31"/>
    </row>
    <row r="96" spans="2:47" s="1" customFormat="1" ht="22.75" customHeight="1">
      <c r="B96" s="31"/>
      <c r="C96" s="112" t="s">
        <v>295</v>
      </c>
      <c r="J96" s="68">
        <f>J130</f>
        <v>0</v>
      </c>
      <c r="L96" s="31"/>
      <c r="AU96" s="16" t="s">
        <v>296</v>
      </c>
    </row>
    <row r="97" spans="2:12" s="8" customFormat="1" ht="25" customHeight="1">
      <c r="B97" s="113"/>
      <c r="D97" s="114" t="s">
        <v>7722</v>
      </c>
      <c r="E97" s="115"/>
      <c r="F97" s="115"/>
      <c r="G97" s="115"/>
      <c r="H97" s="115"/>
      <c r="I97" s="115"/>
      <c r="J97" s="116">
        <f>J131</f>
        <v>0</v>
      </c>
      <c r="L97" s="113"/>
    </row>
    <row r="98" spans="2:12" s="9" customFormat="1" ht="19.899999999999999" customHeight="1">
      <c r="B98" s="117"/>
      <c r="D98" s="118" t="s">
        <v>17154</v>
      </c>
      <c r="E98" s="119"/>
      <c r="F98" s="119"/>
      <c r="G98" s="119"/>
      <c r="H98" s="119"/>
      <c r="I98" s="119"/>
      <c r="J98" s="120">
        <f>J132</f>
        <v>0</v>
      </c>
      <c r="L98" s="117"/>
    </row>
    <row r="99" spans="2:12" s="9" customFormat="1" ht="19.899999999999999" customHeight="1">
      <c r="B99" s="117"/>
      <c r="D99" s="118" t="s">
        <v>567</v>
      </c>
      <c r="E99" s="119"/>
      <c r="F99" s="119"/>
      <c r="G99" s="119"/>
      <c r="H99" s="119"/>
      <c r="I99" s="119"/>
      <c r="J99" s="120">
        <f>J152</f>
        <v>0</v>
      </c>
      <c r="L99" s="117"/>
    </row>
    <row r="100" spans="2:12" s="9" customFormat="1" ht="19.899999999999999" customHeight="1">
      <c r="B100" s="117"/>
      <c r="D100" s="118" t="s">
        <v>18337</v>
      </c>
      <c r="E100" s="119"/>
      <c r="F100" s="119"/>
      <c r="G100" s="119"/>
      <c r="H100" s="119"/>
      <c r="I100" s="119"/>
      <c r="J100" s="120">
        <f>J156</f>
        <v>0</v>
      </c>
      <c r="L100" s="117"/>
    </row>
    <row r="101" spans="2:12" s="8" customFormat="1" ht="25" customHeight="1">
      <c r="B101" s="113"/>
      <c r="D101" s="114" t="s">
        <v>7725</v>
      </c>
      <c r="E101" s="115"/>
      <c r="F101" s="115"/>
      <c r="G101" s="115"/>
      <c r="H101" s="115"/>
      <c r="I101" s="115"/>
      <c r="J101" s="116">
        <f>J169</f>
        <v>0</v>
      </c>
      <c r="L101" s="113"/>
    </row>
    <row r="102" spans="2:12" s="9" customFormat="1" ht="19.899999999999999" customHeight="1">
      <c r="B102" s="117"/>
      <c r="D102" s="118" t="s">
        <v>13097</v>
      </c>
      <c r="E102" s="119"/>
      <c r="F102" s="119"/>
      <c r="G102" s="119"/>
      <c r="H102" s="119"/>
      <c r="I102" s="119"/>
      <c r="J102" s="120">
        <f>J170</f>
        <v>0</v>
      </c>
      <c r="L102" s="117"/>
    </row>
    <row r="103" spans="2:12" s="9" customFormat="1" ht="19.899999999999999" customHeight="1">
      <c r="B103" s="117"/>
      <c r="D103" s="118" t="s">
        <v>13098</v>
      </c>
      <c r="E103" s="119"/>
      <c r="F103" s="119"/>
      <c r="G103" s="119"/>
      <c r="H103" s="119"/>
      <c r="I103" s="119"/>
      <c r="J103" s="120">
        <f>J198</f>
        <v>0</v>
      </c>
      <c r="L103" s="117"/>
    </row>
    <row r="104" spans="2:12" s="9" customFormat="1" ht="19.899999999999999" customHeight="1">
      <c r="B104" s="117"/>
      <c r="D104" s="118" t="s">
        <v>13099</v>
      </c>
      <c r="E104" s="119"/>
      <c r="F104" s="119"/>
      <c r="G104" s="119"/>
      <c r="H104" s="119"/>
      <c r="I104" s="119"/>
      <c r="J104" s="120">
        <f>J205</f>
        <v>0</v>
      </c>
      <c r="L104" s="117"/>
    </row>
    <row r="105" spans="2:12" s="8" customFormat="1" ht="25" customHeight="1">
      <c r="B105" s="113"/>
      <c r="D105" s="114" t="s">
        <v>13101</v>
      </c>
      <c r="E105" s="115"/>
      <c r="F105" s="115"/>
      <c r="G105" s="115"/>
      <c r="H105" s="115"/>
      <c r="I105" s="115"/>
      <c r="J105" s="116">
        <f>J207</f>
        <v>0</v>
      </c>
      <c r="L105" s="113"/>
    </row>
    <row r="106" spans="2:12" s="9" customFormat="1" ht="19.899999999999999" customHeight="1">
      <c r="B106" s="117"/>
      <c r="D106" s="118" t="s">
        <v>18656</v>
      </c>
      <c r="E106" s="119"/>
      <c r="F106" s="119"/>
      <c r="G106" s="119"/>
      <c r="H106" s="119"/>
      <c r="I106" s="119"/>
      <c r="J106" s="120">
        <f>J208</f>
        <v>0</v>
      </c>
      <c r="L106" s="117"/>
    </row>
    <row r="107" spans="2:12" s="9" customFormat="1" ht="19.899999999999999" customHeight="1">
      <c r="B107" s="117"/>
      <c r="D107" s="118" t="s">
        <v>13102</v>
      </c>
      <c r="E107" s="119"/>
      <c r="F107" s="119"/>
      <c r="G107" s="119"/>
      <c r="H107" s="119"/>
      <c r="I107" s="119"/>
      <c r="J107" s="120">
        <f>J210</f>
        <v>0</v>
      </c>
      <c r="L107" s="117"/>
    </row>
    <row r="108" spans="2:12" s="8" customFormat="1" ht="25" customHeight="1">
      <c r="B108" s="113"/>
      <c r="D108" s="114" t="s">
        <v>8211</v>
      </c>
      <c r="E108" s="115"/>
      <c r="F108" s="115"/>
      <c r="G108" s="115"/>
      <c r="H108" s="115"/>
      <c r="I108" s="115"/>
      <c r="J108" s="116">
        <f>J220</f>
        <v>0</v>
      </c>
      <c r="L108" s="113"/>
    </row>
    <row r="109" spans="2:12" s="9" customFormat="1" ht="19.899999999999999" customHeight="1">
      <c r="B109" s="117"/>
      <c r="D109" s="118" t="s">
        <v>7732</v>
      </c>
      <c r="E109" s="119"/>
      <c r="F109" s="119"/>
      <c r="G109" s="119"/>
      <c r="H109" s="119"/>
      <c r="I109" s="119"/>
      <c r="J109" s="120">
        <f>J221</f>
        <v>0</v>
      </c>
      <c r="L109" s="117"/>
    </row>
    <row r="110" spans="2:12" s="8" customFormat="1" ht="25" customHeight="1">
      <c r="B110" s="113"/>
      <c r="D110" s="114" t="s">
        <v>302</v>
      </c>
      <c r="E110" s="115"/>
      <c r="F110" s="115"/>
      <c r="G110" s="115"/>
      <c r="H110" s="115"/>
      <c r="I110" s="115"/>
      <c r="J110" s="116">
        <f>J226</f>
        <v>0</v>
      </c>
      <c r="L110" s="113"/>
    </row>
    <row r="111" spans="2:12" s="1" customFormat="1" ht="21.75" customHeight="1">
      <c r="B111" s="31"/>
      <c r="L111" s="31"/>
    </row>
    <row r="112" spans="2:12" s="1" customFormat="1" ht="7" customHeight="1">
      <c r="B112" s="46"/>
      <c r="C112" s="47"/>
      <c r="D112" s="47"/>
      <c r="E112" s="47"/>
      <c r="F112" s="47"/>
      <c r="G112" s="47"/>
      <c r="H112" s="47"/>
      <c r="I112" s="47"/>
      <c r="J112" s="47"/>
      <c r="K112" s="47"/>
      <c r="L112" s="31"/>
    </row>
    <row r="116" spans="2:12" s="1" customFormat="1" ht="7" customHeight="1">
      <c r="B116" s="48"/>
      <c r="C116" s="49"/>
      <c r="D116" s="49"/>
      <c r="E116" s="49"/>
      <c r="F116" s="49"/>
      <c r="G116" s="49"/>
      <c r="H116" s="49"/>
      <c r="I116" s="49"/>
      <c r="J116" s="49"/>
      <c r="K116" s="49"/>
      <c r="L116" s="31"/>
    </row>
    <row r="117" spans="2:12" s="1" customFormat="1" ht="25" customHeight="1">
      <c r="B117" s="31"/>
      <c r="C117" s="20" t="s">
        <v>303</v>
      </c>
      <c r="L117" s="31"/>
    </row>
    <row r="118" spans="2:12" s="1" customFormat="1" ht="7" customHeight="1">
      <c r="B118" s="31"/>
      <c r="L118" s="31"/>
    </row>
    <row r="119" spans="2:12" s="1" customFormat="1" ht="12" customHeight="1">
      <c r="B119" s="31"/>
      <c r="C119" s="26" t="s">
        <v>15</v>
      </c>
      <c r="L119" s="31"/>
    </row>
    <row r="120" spans="2:12" s="1" customFormat="1" ht="26.25" customHeight="1">
      <c r="B120" s="31"/>
      <c r="E120" s="261" t="str">
        <f>E7</f>
        <v>Dostavba a rekonštrukcia lôžkovej časti Nemocnice s poliklinikou v Spišskej Novej Vsi</v>
      </c>
      <c r="F120" s="262"/>
      <c r="G120" s="262"/>
      <c r="H120" s="262"/>
      <c r="L120" s="31"/>
    </row>
    <row r="121" spans="2:12" s="1" customFormat="1" ht="12" customHeight="1">
      <c r="B121" s="31"/>
      <c r="C121" s="26" t="s">
        <v>285</v>
      </c>
      <c r="L121" s="31"/>
    </row>
    <row r="122" spans="2:12" s="1" customFormat="1" ht="16.5" customHeight="1">
      <c r="B122" s="31"/>
      <c r="E122" s="243" t="str">
        <f>E9</f>
        <v>SO 11 - Areálový plynovod</v>
      </c>
      <c r="F122" s="263"/>
      <c r="G122" s="263"/>
      <c r="H122" s="263"/>
      <c r="L122" s="31"/>
    </row>
    <row r="123" spans="2:12" s="1" customFormat="1" ht="7" customHeight="1">
      <c r="B123" s="31"/>
      <c r="L123" s="31"/>
    </row>
    <row r="124" spans="2:12" s="1" customFormat="1" ht="12" customHeight="1">
      <c r="B124" s="31"/>
      <c r="C124" s="26" t="s">
        <v>19</v>
      </c>
      <c r="F124" s="24" t="str">
        <f>F12</f>
        <v>parc.č.:1094/1,17,81,82,98,99,1095,1096,9243/18</v>
      </c>
      <c r="I124" s="26" t="s">
        <v>21</v>
      </c>
      <c r="J124" s="54" t="str">
        <f>IF(J12="","",J12)</f>
        <v>6. 3. 2024</v>
      </c>
      <c r="L124" s="31"/>
    </row>
    <row r="125" spans="2:12" s="1" customFormat="1" ht="7" customHeight="1">
      <c r="B125" s="31"/>
      <c r="L125" s="31"/>
    </row>
    <row r="126" spans="2:12" s="1" customFormat="1" ht="25.65" customHeight="1">
      <c r="B126" s="31"/>
      <c r="C126" s="26" t="s">
        <v>23</v>
      </c>
      <c r="F126" s="24" t="str">
        <f>E15</f>
        <v>Nemocnica s poliklinikou, Spišská Nová Ves</v>
      </c>
      <c r="I126" s="26" t="s">
        <v>29</v>
      </c>
      <c r="J126" s="29" t="str">
        <f>E21</f>
        <v>d.g.A. design graphic architecture s.r.o.</v>
      </c>
      <c r="L126" s="31"/>
    </row>
    <row r="127" spans="2:12" s="1" customFormat="1" ht="15.15" customHeight="1">
      <c r="B127" s="31"/>
      <c r="C127" s="26" t="s">
        <v>27</v>
      </c>
      <c r="F127" s="24" t="str">
        <f>IF(E18="","",E18)</f>
        <v>Vyplň údaj</v>
      </c>
      <c r="I127" s="26" t="s">
        <v>32</v>
      </c>
      <c r="J127" s="29" t="str">
        <f>E24</f>
        <v xml:space="preserve"> </v>
      </c>
      <c r="L127" s="31"/>
    </row>
    <row r="128" spans="2:12" s="1" customFormat="1" ht="10.25" customHeight="1">
      <c r="B128" s="31"/>
      <c r="L128" s="31"/>
    </row>
    <row r="129" spans="2:65" s="10" customFormat="1" ht="29.25" customHeight="1">
      <c r="B129" s="121"/>
      <c r="C129" s="122" t="s">
        <v>304</v>
      </c>
      <c r="D129" s="123" t="s">
        <v>61</v>
      </c>
      <c r="E129" s="123" t="s">
        <v>57</v>
      </c>
      <c r="F129" s="123" t="s">
        <v>58</v>
      </c>
      <c r="G129" s="123" t="s">
        <v>305</v>
      </c>
      <c r="H129" s="123" t="s">
        <v>306</v>
      </c>
      <c r="I129" s="123" t="s">
        <v>307</v>
      </c>
      <c r="J129" s="124" t="s">
        <v>294</v>
      </c>
      <c r="K129" s="125" t="s">
        <v>308</v>
      </c>
      <c r="L129" s="121"/>
      <c r="M129" s="61" t="s">
        <v>1</v>
      </c>
      <c r="N129" s="62" t="s">
        <v>40</v>
      </c>
      <c r="O129" s="62" t="s">
        <v>309</v>
      </c>
      <c r="P129" s="62" t="s">
        <v>310</v>
      </c>
      <c r="Q129" s="62" t="s">
        <v>311</v>
      </c>
      <c r="R129" s="62" t="s">
        <v>312</v>
      </c>
      <c r="S129" s="62" t="s">
        <v>313</v>
      </c>
      <c r="T129" s="63" t="s">
        <v>314</v>
      </c>
    </row>
    <row r="130" spans="2:65" s="1" customFormat="1" ht="22.75" customHeight="1">
      <c r="B130" s="31"/>
      <c r="C130" s="66" t="s">
        <v>295</v>
      </c>
      <c r="J130" s="126">
        <f>BK130</f>
        <v>0</v>
      </c>
      <c r="L130" s="31"/>
      <c r="M130" s="64"/>
      <c r="N130" s="55"/>
      <c r="O130" s="55"/>
      <c r="P130" s="127">
        <f>P131+P169+P207+P220+P226</f>
        <v>0</v>
      </c>
      <c r="Q130" s="55"/>
      <c r="R130" s="127">
        <f>R131+R169+R207+R220+R226</f>
        <v>2.003106105E-2</v>
      </c>
      <c r="S130" s="55"/>
      <c r="T130" s="128">
        <f>T131+T169+T207+T220+T226</f>
        <v>0</v>
      </c>
      <c r="AT130" s="16" t="s">
        <v>75</v>
      </c>
      <c r="AU130" s="16" t="s">
        <v>296</v>
      </c>
      <c r="BK130" s="129">
        <f>BK131+BK169+BK207+BK220+BK226</f>
        <v>0</v>
      </c>
    </row>
    <row r="131" spans="2:65" s="11" customFormat="1" ht="25.9" customHeight="1">
      <c r="B131" s="130"/>
      <c r="D131" s="131" t="s">
        <v>75</v>
      </c>
      <c r="E131" s="132" t="s">
        <v>582</v>
      </c>
      <c r="F131" s="132" t="s">
        <v>7733</v>
      </c>
      <c r="I131" s="133"/>
      <c r="J131" s="134">
        <f>BK131</f>
        <v>0</v>
      </c>
      <c r="L131" s="130"/>
      <c r="M131" s="135"/>
      <c r="P131" s="136">
        <f>P132+P152+P156</f>
        <v>0</v>
      </c>
      <c r="R131" s="136">
        <f>R132+R152+R156</f>
        <v>2.003106105E-2</v>
      </c>
      <c r="T131" s="137">
        <f>T132+T152+T156</f>
        <v>0</v>
      </c>
      <c r="AR131" s="131" t="s">
        <v>83</v>
      </c>
      <c r="AT131" s="138" t="s">
        <v>75</v>
      </c>
      <c r="AU131" s="138" t="s">
        <v>76</v>
      </c>
      <c r="AY131" s="131" t="s">
        <v>317</v>
      </c>
      <c r="BK131" s="139">
        <f>BK132+BK152+BK156</f>
        <v>0</v>
      </c>
    </row>
    <row r="132" spans="2:65" s="11" customFormat="1" ht="22.75" customHeight="1">
      <c r="B132" s="130"/>
      <c r="D132" s="131" t="s">
        <v>75</v>
      </c>
      <c r="E132" s="140" t="s">
        <v>83</v>
      </c>
      <c r="F132" s="140" t="s">
        <v>17155</v>
      </c>
      <c r="I132" s="133"/>
      <c r="J132" s="141">
        <f>BK132</f>
        <v>0</v>
      </c>
      <c r="L132" s="130"/>
      <c r="M132" s="135"/>
      <c r="P132" s="136">
        <f>SUM(P133:P151)</f>
        <v>0</v>
      </c>
      <c r="R132" s="136">
        <f>SUM(R133:R151)</f>
        <v>2.003106105E-2</v>
      </c>
      <c r="T132" s="137">
        <f>SUM(T133:T151)</f>
        <v>0</v>
      </c>
      <c r="AR132" s="131" t="s">
        <v>83</v>
      </c>
      <c r="AT132" s="138" t="s">
        <v>75</v>
      </c>
      <c r="AU132" s="138" t="s">
        <v>83</v>
      </c>
      <c r="AY132" s="131" t="s">
        <v>317</v>
      </c>
      <c r="BK132" s="139">
        <f>SUM(BK133:BK151)</f>
        <v>0</v>
      </c>
    </row>
    <row r="133" spans="2:65" s="1" customFormat="1" ht="16.5" customHeight="1">
      <c r="B133" s="142"/>
      <c r="C133" s="179" t="s">
        <v>83</v>
      </c>
      <c r="D133" s="179" t="s">
        <v>454</v>
      </c>
      <c r="E133" s="180" t="s">
        <v>18657</v>
      </c>
      <c r="F133" s="181" t="s">
        <v>18658</v>
      </c>
      <c r="G133" s="182" t="s">
        <v>484</v>
      </c>
      <c r="H133" s="183">
        <v>24</v>
      </c>
      <c r="I133" s="184"/>
      <c r="J133" s="185">
        <f t="shared" ref="J133:J142" si="0">ROUND(I133*H133,2)</f>
        <v>0</v>
      </c>
      <c r="K133" s="186"/>
      <c r="L133" s="187"/>
      <c r="M133" s="188" t="s">
        <v>1</v>
      </c>
      <c r="N133" s="189" t="s">
        <v>42</v>
      </c>
      <c r="P133" s="153">
        <f t="shared" ref="P133:P142" si="1">O133*H133</f>
        <v>0</v>
      </c>
      <c r="Q133" s="153">
        <v>0</v>
      </c>
      <c r="R133" s="153">
        <f t="shared" ref="R133:R142" si="2">Q133*H133</f>
        <v>0</v>
      </c>
      <c r="S133" s="153">
        <v>0</v>
      </c>
      <c r="T133" s="154">
        <f t="shared" ref="T133:T142" si="3">S133*H133</f>
        <v>0</v>
      </c>
      <c r="AR133" s="155" t="s">
        <v>356</v>
      </c>
      <c r="AT133" s="155" t="s">
        <v>454</v>
      </c>
      <c r="AU133" s="155" t="s">
        <v>88</v>
      </c>
      <c r="AY133" s="16" t="s">
        <v>317</v>
      </c>
      <c r="BE133" s="156">
        <f t="shared" ref="BE133:BE142" si="4">IF(N133="základná",J133,0)</f>
        <v>0</v>
      </c>
      <c r="BF133" s="156">
        <f t="shared" ref="BF133:BF142" si="5">IF(N133="znížená",J133,0)</f>
        <v>0</v>
      </c>
      <c r="BG133" s="156">
        <f t="shared" ref="BG133:BG142" si="6">IF(N133="zákl. prenesená",J133,0)</f>
        <v>0</v>
      </c>
      <c r="BH133" s="156">
        <f t="shared" ref="BH133:BH142" si="7">IF(N133="zníž. prenesená",J133,0)</f>
        <v>0</v>
      </c>
      <c r="BI133" s="156">
        <f t="shared" ref="BI133:BI142" si="8">IF(N133="nulová",J133,0)</f>
        <v>0</v>
      </c>
      <c r="BJ133" s="16" t="s">
        <v>88</v>
      </c>
      <c r="BK133" s="156">
        <f t="shared" ref="BK133:BK142" si="9">ROUND(I133*H133,2)</f>
        <v>0</v>
      </c>
      <c r="BL133" s="16" t="s">
        <v>323</v>
      </c>
      <c r="BM133" s="155" t="s">
        <v>88</v>
      </c>
    </row>
    <row r="134" spans="2:65" s="1" customFormat="1" ht="16.5" customHeight="1">
      <c r="B134" s="142"/>
      <c r="C134" s="143" t="s">
        <v>88</v>
      </c>
      <c r="D134" s="143" t="s">
        <v>319</v>
      </c>
      <c r="E134" s="144" t="s">
        <v>7737</v>
      </c>
      <c r="F134" s="145" t="s">
        <v>7738</v>
      </c>
      <c r="G134" s="146" t="s">
        <v>322</v>
      </c>
      <c r="H134" s="147">
        <v>24.324000000000002</v>
      </c>
      <c r="I134" s="148"/>
      <c r="J134" s="149">
        <f t="shared" si="0"/>
        <v>0</v>
      </c>
      <c r="K134" s="150"/>
      <c r="L134" s="31"/>
      <c r="M134" s="151" t="s">
        <v>1</v>
      </c>
      <c r="N134" s="152" t="s">
        <v>42</v>
      </c>
      <c r="P134" s="153">
        <f t="shared" si="1"/>
        <v>0</v>
      </c>
      <c r="Q134" s="153">
        <v>0</v>
      </c>
      <c r="R134" s="153">
        <f t="shared" si="2"/>
        <v>0</v>
      </c>
      <c r="S134" s="153">
        <v>0</v>
      </c>
      <c r="T134" s="154">
        <f t="shared" si="3"/>
        <v>0</v>
      </c>
      <c r="AR134" s="155" t="s">
        <v>323</v>
      </c>
      <c r="AT134" s="155" t="s">
        <v>319</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323</v>
      </c>
      <c r="BM134" s="155" t="s">
        <v>323</v>
      </c>
    </row>
    <row r="135" spans="2:65" s="1" customFormat="1" ht="33" customHeight="1">
      <c r="B135" s="142"/>
      <c r="C135" s="143" t="s">
        <v>1688</v>
      </c>
      <c r="D135" s="143" t="s">
        <v>319</v>
      </c>
      <c r="E135" s="144" t="s">
        <v>13812</v>
      </c>
      <c r="F135" s="145" t="s">
        <v>15270</v>
      </c>
      <c r="G135" s="146" t="s">
        <v>322</v>
      </c>
      <c r="H135" s="147">
        <v>12.741</v>
      </c>
      <c r="I135" s="148"/>
      <c r="J135" s="149">
        <f t="shared" si="0"/>
        <v>0</v>
      </c>
      <c r="K135" s="150"/>
      <c r="L135" s="31"/>
      <c r="M135" s="151" t="s">
        <v>1</v>
      </c>
      <c r="N135" s="152" t="s">
        <v>42</v>
      </c>
      <c r="P135" s="153">
        <f t="shared" si="1"/>
        <v>0</v>
      </c>
      <c r="Q135" s="153">
        <v>0</v>
      </c>
      <c r="R135" s="153">
        <f t="shared" si="2"/>
        <v>0</v>
      </c>
      <c r="S135" s="153">
        <v>0</v>
      </c>
      <c r="T135" s="154">
        <f t="shared" si="3"/>
        <v>0</v>
      </c>
      <c r="AR135" s="155" t="s">
        <v>323</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18659</v>
      </c>
    </row>
    <row r="136" spans="2:65" s="1" customFormat="1" ht="24.15" customHeight="1">
      <c r="B136" s="142"/>
      <c r="C136" s="143" t="s">
        <v>719</v>
      </c>
      <c r="D136" s="143" t="s">
        <v>319</v>
      </c>
      <c r="E136" s="144" t="s">
        <v>13815</v>
      </c>
      <c r="F136" s="145" t="s">
        <v>15272</v>
      </c>
      <c r="G136" s="146" t="s">
        <v>322</v>
      </c>
      <c r="H136" s="147">
        <v>12.741</v>
      </c>
      <c r="I136" s="148"/>
      <c r="J136" s="149">
        <f t="shared" si="0"/>
        <v>0</v>
      </c>
      <c r="K136" s="150"/>
      <c r="L136" s="31"/>
      <c r="M136" s="151" t="s">
        <v>1</v>
      </c>
      <c r="N136" s="152" t="s">
        <v>42</v>
      </c>
      <c r="P136" s="153">
        <f t="shared" si="1"/>
        <v>0</v>
      </c>
      <c r="Q136" s="153">
        <v>0</v>
      </c>
      <c r="R136" s="153">
        <f t="shared" si="2"/>
        <v>0</v>
      </c>
      <c r="S136" s="153">
        <v>0</v>
      </c>
      <c r="T136" s="154">
        <f t="shared" si="3"/>
        <v>0</v>
      </c>
      <c r="AR136" s="155" t="s">
        <v>323</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18660</v>
      </c>
    </row>
    <row r="137" spans="2:65" s="1" customFormat="1" ht="33" customHeight="1">
      <c r="B137" s="142"/>
      <c r="C137" s="143" t="s">
        <v>1697</v>
      </c>
      <c r="D137" s="143" t="s">
        <v>319</v>
      </c>
      <c r="E137" s="144" t="s">
        <v>7760</v>
      </c>
      <c r="F137" s="145" t="s">
        <v>7761</v>
      </c>
      <c r="G137" s="146" t="s">
        <v>322</v>
      </c>
      <c r="H137" s="147">
        <v>12.741</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18661</v>
      </c>
    </row>
    <row r="138" spans="2:65" s="1" customFormat="1" ht="33" customHeight="1">
      <c r="B138" s="142"/>
      <c r="C138" s="143" t="s">
        <v>92</v>
      </c>
      <c r="D138" s="143" t="s">
        <v>319</v>
      </c>
      <c r="E138" s="144" t="s">
        <v>18345</v>
      </c>
      <c r="F138" s="145" t="s">
        <v>18662</v>
      </c>
      <c r="G138" s="146" t="s">
        <v>7741</v>
      </c>
      <c r="H138" s="147">
        <v>11.583</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346</v>
      </c>
    </row>
    <row r="139" spans="2:65" s="1" customFormat="1" ht="24.15" customHeight="1">
      <c r="B139" s="142"/>
      <c r="C139" s="143" t="s">
        <v>323</v>
      </c>
      <c r="D139" s="143" t="s">
        <v>319</v>
      </c>
      <c r="E139" s="144" t="s">
        <v>7742</v>
      </c>
      <c r="F139" s="145" t="s">
        <v>7743</v>
      </c>
      <c r="G139" s="146" t="s">
        <v>7741</v>
      </c>
      <c r="H139" s="147">
        <v>10.000999999999999</v>
      </c>
      <c r="I139" s="148"/>
      <c r="J139" s="149">
        <f t="shared" si="0"/>
        <v>0</v>
      </c>
      <c r="K139" s="150"/>
      <c r="L139" s="31"/>
      <c r="M139" s="151" t="s">
        <v>1</v>
      </c>
      <c r="N139" s="152" t="s">
        <v>42</v>
      </c>
      <c r="P139" s="153">
        <f t="shared" si="1"/>
        <v>0</v>
      </c>
      <c r="Q139" s="153">
        <v>0</v>
      </c>
      <c r="R139" s="153">
        <f t="shared" si="2"/>
        <v>0</v>
      </c>
      <c r="S139" s="153">
        <v>0</v>
      </c>
      <c r="T139" s="154">
        <f t="shared" si="3"/>
        <v>0</v>
      </c>
      <c r="AR139" s="155" t="s">
        <v>323</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356</v>
      </c>
    </row>
    <row r="140" spans="2:65" s="1" customFormat="1" ht="24.15" customHeight="1">
      <c r="B140" s="142"/>
      <c r="C140" s="143" t="s">
        <v>341</v>
      </c>
      <c r="D140" s="143" t="s">
        <v>319</v>
      </c>
      <c r="E140" s="144" t="s">
        <v>18353</v>
      </c>
      <c r="F140" s="145" t="s">
        <v>18354</v>
      </c>
      <c r="G140" s="146" t="s">
        <v>7741</v>
      </c>
      <c r="H140" s="147">
        <v>24.324000000000002</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366</v>
      </c>
    </row>
    <row r="141" spans="2:65" s="1" customFormat="1" ht="33" customHeight="1">
      <c r="B141" s="142"/>
      <c r="C141" s="143" t="s">
        <v>346</v>
      </c>
      <c r="D141" s="143" t="s">
        <v>319</v>
      </c>
      <c r="E141" s="144" t="s">
        <v>7763</v>
      </c>
      <c r="F141" s="145" t="s">
        <v>18355</v>
      </c>
      <c r="G141" s="146" t="s">
        <v>7741</v>
      </c>
      <c r="H141" s="147">
        <v>12.741</v>
      </c>
      <c r="I141" s="148"/>
      <c r="J141" s="149">
        <f t="shared" si="0"/>
        <v>0</v>
      </c>
      <c r="K141" s="150"/>
      <c r="L141" s="31"/>
      <c r="M141" s="151" t="s">
        <v>1</v>
      </c>
      <c r="N141" s="152" t="s">
        <v>42</v>
      </c>
      <c r="P141" s="153">
        <f t="shared" si="1"/>
        <v>0</v>
      </c>
      <c r="Q141" s="153">
        <v>0</v>
      </c>
      <c r="R141" s="153">
        <f t="shared" si="2"/>
        <v>0</v>
      </c>
      <c r="S141" s="153">
        <v>0</v>
      </c>
      <c r="T141" s="154">
        <f t="shared" si="3"/>
        <v>0</v>
      </c>
      <c r="AR141" s="155" t="s">
        <v>323</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376</v>
      </c>
    </row>
    <row r="142" spans="2:65" s="1" customFormat="1" ht="16.5" customHeight="1">
      <c r="B142" s="142"/>
      <c r="C142" s="179" t="s">
        <v>351</v>
      </c>
      <c r="D142" s="179" t="s">
        <v>454</v>
      </c>
      <c r="E142" s="180" t="s">
        <v>7744</v>
      </c>
      <c r="F142" s="181" t="s">
        <v>7745</v>
      </c>
      <c r="G142" s="182" t="s">
        <v>439</v>
      </c>
      <c r="H142" s="183">
        <v>14.500999999999999</v>
      </c>
      <c r="I142" s="184"/>
      <c r="J142" s="185">
        <f t="shared" si="0"/>
        <v>0</v>
      </c>
      <c r="K142" s="186"/>
      <c r="L142" s="187"/>
      <c r="M142" s="188" t="s">
        <v>1</v>
      </c>
      <c r="N142" s="189" t="s">
        <v>42</v>
      </c>
      <c r="P142" s="153">
        <f t="shared" si="1"/>
        <v>0</v>
      </c>
      <c r="Q142" s="153">
        <v>0</v>
      </c>
      <c r="R142" s="153">
        <f t="shared" si="2"/>
        <v>0</v>
      </c>
      <c r="S142" s="153">
        <v>0</v>
      </c>
      <c r="T142" s="154">
        <f t="shared" si="3"/>
        <v>0</v>
      </c>
      <c r="AR142" s="155" t="s">
        <v>356</v>
      </c>
      <c r="AT142" s="155" t="s">
        <v>454</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386</v>
      </c>
    </row>
    <row r="143" spans="2:65" s="12" customFormat="1" ht="10">
      <c r="B143" s="157"/>
      <c r="D143" s="158" t="s">
        <v>328</v>
      </c>
      <c r="F143" s="160" t="s">
        <v>18663</v>
      </c>
      <c r="H143" s="161">
        <v>14.500999999999999</v>
      </c>
      <c r="I143" s="162"/>
      <c r="L143" s="157"/>
      <c r="M143" s="163"/>
      <c r="T143" s="164"/>
      <c r="AT143" s="159" t="s">
        <v>328</v>
      </c>
      <c r="AU143" s="159" t="s">
        <v>88</v>
      </c>
      <c r="AV143" s="12" t="s">
        <v>88</v>
      </c>
      <c r="AW143" s="12" t="s">
        <v>3</v>
      </c>
      <c r="AX143" s="12" t="s">
        <v>83</v>
      </c>
      <c r="AY143" s="159" t="s">
        <v>317</v>
      </c>
    </row>
    <row r="144" spans="2:65" s="1" customFormat="1" ht="16.5" customHeight="1">
      <c r="B144" s="142"/>
      <c r="C144" s="143" t="s">
        <v>356</v>
      </c>
      <c r="D144" s="143" t="s">
        <v>319</v>
      </c>
      <c r="E144" s="144" t="s">
        <v>18356</v>
      </c>
      <c r="F144" s="145" t="s">
        <v>1</v>
      </c>
      <c r="G144" s="146" t="s">
        <v>1</v>
      </c>
      <c r="H144" s="147">
        <v>0</v>
      </c>
      <c r="I144" s="148"/>
      <c r="J144" s="149">
        <f t="shared" ref="J144:J151" si="10">ROUND(I144*H144,2)</f>
        <v>0</v>
      </c>
      <c r="K144" s="150"/>
      <c r="L144" s="31"/>
      <c r="M144" s="151" t="s">
        <v>1</v>
      </c>
      <c r="N144" s="152" t="s">
        <v>42</v>
      </c>
      <c r="P144" s="153">
        <f t="shared" ref="P144:P151" si="11">O144*H144</f>
        <v>0</v>
      </c>
      <c r="Q144" s="153">
        <v>0</v>
      </c>
      <c r="R144" s="153">
        <f t="shared" ref="R144:R151" si="12">Q144*H144</f>
        <v>0</v>
      </c>
      <c r="S144" s="153">
        <v>0</v>
      </c>
      <c r="T144" s="154">
        <f t="shared" ref="T144:T151" si="13">S144*H144</f>
        <v>0</v>
      </c>
      <c r="AR144" s="155" t="s">
        <v>323</v>
      </c>
      <c r="AT144" s="155" t="s">
        <v>319</v>
      </c>
      <c r="AU144" s="155" t="s">
        <v>88</v>
      </c>
      <c r="AY144" s="16" t="s">
        <v>317</v>
      </c>
      <c r="BE144" s="156">
        <f t="shared" ref="BE144:BE151" si="14">IF(N144="základná",J144,0)</f>
        <v>0</v>
      </c>
      <c r="BF144" s="156">
        <f t="shared" ref="BF144:BF151" si="15">IF(N144="znížená",J144,0)</f>
        <v>0</v>
      </c>
      <c r="BG144" s="156">
        <f t="shared" ref="BG144:BG151" si="16">IF(N144="zákl. prenesená",J144,0)</f>
        <v>0</v>
      </c>
      <c r="BH144" s="156">
        <f t="shared" ref="BH144:BH151" si="17">IF(N144="zníž. prenesená",J144,0)</f>
        <v>0</v>
      </c>
      <c r="BI144" s="156">
        <f t="shared" ref="BI144:BI151" si="18">IF(N144="nulová",J144,0)</f>
        <v>0</v>
      </c>
      <c r="BJ144" s="16" t="s">
        <v>88</v>
      </c>
      <c r="BK144" s="156">
        <f t="shared" ref="BK144:BK151" si="19">ROUND(I144*H144,2)</f>
        <v>0</v>
      </c>
      <c r="BL144" s="16" t="s">
        <v>323</v>
      </c>
      <c r="BM144" s="155" t="s">
        <v>396</v>
      </c>
    </row>
    <row r="145" spans="2:65" s="1" customFormat="1" ht="33" customHeight="1">
      <c r="B145" s="142"/>
      <c r="C145" s="143" t="s">
        <v>361</v>
      </c>
      <c r="D145" s="143" t="s">
        <v>319</v>
      </c>
      <c r="E145" s="144" t="s">
        <v>18338</v>
      </c>
      <c r="F145" s="145" t="s">
        <v>18339</v>
      </c>
      <c r="G145" s="146" t="s">
        <v>7741</v>
      </c>
      <c r="H145" s="147">
        <v>3.4649999999999999</v>
      </c>
      <c r="I145" s="148"/>
      <c r="J145" s="149">
        <f t="shared" si="10"/>
        <v>0</v>
      </c>
      <c r="K145" s="150"/>
      <c r="L145" s="31"/>
      <c r="M145" s="151" t="s">
        <v>1</v>
      </c>
      <c r="N145" s="152" t="s">
        <v>42</v>
      </c>
      <c r="P145" s="153">
        <f t="shared" si="11"/>
        <v>0</v>
      </c>
      <c r="Q145" s="153">
        <v>0</v>
      </c>
      <c r="R145" s="153">
        <f t="shared" si="12"/>
        <v>0</v>
      </c>
      <c r="S145" s="153">
        <v>0</v>
      </c>
      <c r="T145" s="154">
        <f t="shared" si="13"/>
        <v>0</v>
      </c>
      <c r="AR145" s="155" t="s">
        <v>323</v>
      </c>
      <c r="AT145" s="155" t="s">
        <v>319</v>
      </c>
      <c r="AU145" s="155" t="s">
        <v>88</v>
      </c>
      <c r="AY145" s="16" t="s">
        <v>317</v>
      </c>
      <c r="BE145" s="156">
        <f t="shared" si="14"/>
        <v>0</v>
      </c>
      <c r="BF145" s="156">
        <f t="shared" si="15"/>
        <v>0</v>
      </c>
      <c r="BG145" s="156">
        <f t="shared" si="16"/>
        <v>0</v>
      </c>
      <c r="BH145" s="156">
        <f t="shared" si="17"/>
        <v>0</v>
      </c>
      <c r="BI145" s="156">
        <f t="shared" si="18"/>
        <v>0</v>
      </c>
      <c r="BJ145" s="16" t="s">
        <v>88</v>
      </c>
      <c r="BK145" s="156">
        <f t="shared" si="19"/>
        <v>0</v>
      </c>
      <c r="BL145" s="16" t="s">
        <v>323</v>
      </c>
      <c r="BM145" s="155" t="s">
        <v>405</v>
      </c>
    </row>
    <row r="146" spans="2:65" s="1" customFormat="1" ht="37.75" customHeight="1">
      <c r="B146" s="142"/>
      <c r="C146" s="143" t="s">
        <v>366</v>
      </c>
      <c r="D146" s="143" t="s">
        <v>319</v>
      </c>
      <c r="E146" s="144" t="s">
        <v>18341</v>
      </c>
      <c r="F146" s="145" t="s">
        <v>18342</v>
      </c>
      <c r="G146" s="146" t="s">
        <v>7741</v>
      </c>
      <c r="H146" s="147">
        <v>24.324000000000002</v>
      </c>
      <c r="I146" s="148"/>
      <c r="J146" s="149">
        <f t="shared" si="10"/>
        <v>0</v>
      </c>
      <c r="K146" s="150"/>
      <c r="L146" s="31"/>
      <c r="M146" s="151" t="s">
        <v>1</v>
      </c>
      <c r="N146" s="152" t="s">
        <v>42</v>
      </c>
      <c r="P146" s="153">
        <f t="shared" si="11"/>
        <v>0</v>
      </c>
      <c r="Q146" s="153">
        <v>0</v>
      </c>
      <c r="R146" s="153">
        <f t="shared" si="12"/>
        <v>0</v>
      </c>
      <c r="S146" s="153">
        <v>0</v>
      </c>
      <c r="T146" s="154">
        <f t="shared" si="13"/>
        <v>0</v>
      </c>
      <c r="AR146" s="155" t="s">
        <v>323</v>
      </c>
      <c r="AT146" s="155" t="s">
        <v>319</v>
      </c>
      <c r="AU146" s="155" t="s">
        <v>88</v>
      </c>
      <c r="AY146" s="16" t="s">
        <v>317</v>
      </c>
      <c r="BE146" s="156">
        <f t="shared" si="14"/>
        <v>0</v>
      </c>
      <c r="BF146" s="156">
        <f t="shared" si="15"/>
        <v>0</v>
      </c>
      <c r="BG146" s="156">
        <f t="shared" si="16"/>
        <v>0</v>
      </c>
      <c r="BH146" s="156">
        <f t="shared" si="17"/>
        <v>0</v>
      </c>
      <c r="BI146" s="156">
        <f t="shared" si="18"/>
        <v>0</v>
      </c>
      <c r="BJ146" s="16" t="s">
        <v>88</v>
      </c>
      <c r="BK146" s="156">
        <f t="shared" si="19"/>
        <v>0</v>
      </c>
      <c r="BL146" s="16" t="s">
        <v>323</v>
      </c>
      <c r="BM146" s="155" t="s">
        <v>7</v>
      </c>
    </row>
    <row r="147" spans="2:65" s="1" customFormat="1" ht="24.15" customHeight="1">
      <c r="B147" s="142"/>
      <c r="C147" s="143" t="s">
        <v>371</v>
      </c>
      <c r="D147" s="143" t="s">
        <v>319</v>
      </c>
      <c r="E147" s="144" t="s">
        <v>18343</v>
      </c>
      <c r="F147" s="145" t="s">
        <v>18344</v>
      </c>
      <c r="G147" s="146" t="s">
        <v>7741</v>
      </c>
      <c r="H147" s="147">
        <v>24.324000000000002</v>
      </c>
      <c r="I147" s="148"/>
      <c r="J147" s="149">
        <f t="shared" si="10"/>
        <v>0</v>
      </c>
      <c r="K147" s="150"/>
      <c r="L147" s="31"/>
      <c r="M147" s="151" t="s">
        <v>1</v>
      </c>
      <c r="N147" s="152" t="s">
        <v>42</v>
      </c>
      <c r="P147" s="153">
        <f t="shared" si="11"/>
        <v>0</v>
      </c>
      <c r="Q147" s="153">
        <v>0</v>
      </c>
      <c r="R147" s="153">
        <f t="shared" si="12"/>
        <v>0</v>
      </c>
      <c r="S147" s="153">
        <v>0</v>
      </c>
      <c r="T147" s="154">
        <f t="shared" si="13"/>
        <v>0</v>
      </c>
      <c r="AR147" s="155" t="s">
        <v>323</v>
      </c>
      <c r="AT147" s="155" t="s">
        <v>319</v>
      </c>
      <c r="AU147" s="155" t="s">
        <v>88</v>
      </c>
      <c r="AY147" s="16" t="s">
        <v>317</v>
      </c>
      <c r="BE147" s="156">
        <f t="shared" si="14"/>
        <v>0</v>
      </c>
      <c r="BF147" s="156">
        <f t="shared" si="15"/>
        <v>0</v>
      </c>
      <c r="BG147" s="156">
        <f t="shared" si="16"/>
        <v>0</v>
      </c>
      <c r="BH147" s="156">
        <f t="shared" si="17"/>
        <v>0</v>
      </c>
      <c r="BI147" s="156">
        <f t="shared" si="18"/>
        <v>0</v>
      </c>
      <c r="BJ147" s="16" t="s">
        <v>88</v>
      </c>
      <c r="BK147" s="156">
        <f t="shared" si="19"/>
        <v>0</v>
      </c>
      <c r="BL147" s="16" t="s">
        <v>323</v>
      </c>
      <c r="BM147" s="155" t="s">
        <v>432</v>
      </c>
    </row>
    <row r="148" spans="2:65" s="1" customFormat="1" ht="24.15" customHeight="1">
      <c r="B148" s="142"/>
      <c r="C148" s="143" t="s">
        <v>376</v>
      </c>
      <c r="D148" s="143" t="s">
        <v>319</v>
      </c>
      <c r="E148" s="144" t="s">
        <v>18349</v>
      </c>
      <c r="F148" s="145" t="s">
        <v>18350</v>
      </c>
      <c r="G148" s="146" t="s">
        <v>444</v>
      </c>
      <c r="H148" s="147">
        <v>22.113</v>
      </c>
      <c r="I148" s="148"/>
      <c r="J148" s="149">
        <f t="shared" si="10"/>
        <v>0</v>
      </c>
      <c r="K148" s="150"/>
      <c r="L148" s="31"/>
      <c r="M148" s="151" t="s">
        <v>1</v>
      </c>
      <c r="N148" s="152" t="s">
        <v>42</v>
      </c>
      <c r="P148" s="153">
        <f t="shared" si="11"/>
        <v>0</v>
      </c>
      <c r="Q148" s="153">
        <v>9.0585000000000004E-4</v>
      </c>
      <c r="R148" s="153">
        <f t="shared" si="12"/>
        <v>2.003106105E-2</v>
      </c>
      <c r="S148" s="153">
        <v>0</v>
      </c>
      <c r="T148" s="154">
        <f t="shared" si="13"/>
        <v>0</v>
      </c>
      <c r="AR148" s="155" t="s">
        <v>323</v>
      </c>
      <c r="AT148" s="155" t="s">
        <v>319</v>
      </c>
      <c r="AU148" s="155" t="s">
        <v>88</v>
      </c>
      <c r="AY148" s="16" t="s">
        <v>317</v>
      </c>
      <c r="BE148" s="156">
        <f t="shared" si="14"/>
        <v>0</v>
      </c>
      <c r="BF148" s="156">
        <f t="shared" si="15"/>
        <v>0</v>
      </c>
      <c r="BG148" s="156">
        <f t="shared" si="16"/>
        <v>0</v>
      </c>
      <c r="BH148" s="156">
        <f t="shared" si="17"/>
        <v>0</v>
      </c>
      <c r="BI148" s="156">
        <f t="shared" si="18"/>
        <v>0</v>
      </c>
      <c r="BJ148" s="16" t="s">
        <v>88</v>
      </c>
      <c r="BK148" s="156">
        <f t="shared" si="19"/>
        <v>0</v>
      </c>
      <c r="BL148" s="16" t="s">
        <v>323</v>
      </c>
      <c r="BM148" s="155" t="s">
        <v>441</v>
      </c>
    </row>
    <row r="149" spans="2:65" s="1" customFormat="1" ht="24.15" customHeight="1">
      <c r="B149" s="142"/>
      <c r="C149" s="143" t="s">
        <v>381</v>
      </c>
      <c r="D149" s="143" t="s">
        <v>319</v>
      </c>
      <c r="E149" s="144" t="s">
        <v>18351</v>
      </c>
      <c r="F149" s="145" t="s">
        <v>18352</v>
      </c>
      <c r="G149" s="146" t="s">
        <v>444</v>
      </c>
      <c r="H149" s="147">
        <v>22.113</v>
      </c>
      <c r="I149" s="148"/>
      <c r="J149" s="149">
        <f t="shared" si="10"/>
        <v>0</v>
      </c>
      <c r="K149" s="150"/>
      <c r="L149" s="31"/>
      <c r="M149" s="151" t="s">
        <v>1</v>
      </c>
      <c r="N149" s="152" t="s">
        <v>42</v>
      </c>
      <c r="P149" s="153">
        <f t="shared" si="11"/>
        <v>0</v>
      </c>
      <c r="Q149" s="153">
        <v>0</v>
      </c>
      <c r="R149" s="153">
        <f t="shared" si="12"/>
        <v>0</v>
      </c>
      <c r="S149" s="153">
        <v>0</v>
      </c>
      <c r="T149" s="154">
        <f t="shared" si="13"/>
        <v>0</v>
      </c>
      <c r="AR149" s="155" t="s">
        <v>323</v>
      </c>
      <c r="AT149" s="155" t="s">
        <v>319</v>
      </c>
      <c r="AU149" s="155" t="s">
        <v>88</v>
      </c>
      <c r="AY149" s="16" t="s">
        <v>317</v>
      </c>
      <c r="BE149" s="156">
        <f t="shared" si="14"/>
        <v>0</v>
      </c>
      <c r="BF149" s="156">
        <f t="shared" si="15"/>
        <v>0</v>
      </c>
      <c r="BG149" s="156">
        <f t="shared" si="16"/>
        <v>0</v>
      </c>
      <c r="BH149" s="156">
        <f t="shared" si="17"/>
        <v>0</v>
      </c>
      <c r="BI149" s="156">
        <f t="shared" si="18"/>
        <v>0</v>
      </c>
      <c r="BJ149" s="16" t="s">
        <v>88</v>
      </c>
      <c r="BK149" s="156">
        <f t="shared" si="19"/>
        <v>0</v>
      </c>
      <c r="BL149" s="16" t="s">
        <v>323</v>
      </c>
      <c r="BM149" s="155" t="s">
        <v>453</v>
      </c>
    </row>
    <row r="150" spans="2:65" s="1" customFormat="1" ht="16.5" customHeight="1">
      <c r="B150" s="142"/>
      <c r="C150" s="143" t="s">
        <v>386</v>
      </c>
      <c r="D150" s="143" t="s">
        <v>319</v>
      </c>
      <c r="E150" s="144" t="s">
        <v>18369</v>
      </c>
      <c r="F150" s="145" t="s">
        <v>18370</v>
      </c>
      <c r="G150" s="146" t="s">
        <v>18368</v>
      </c>
      <c r="H150" s="147">
        <v>1</v>
      </c>
      <c r="I150" s="148"/>
      <c r="J150" s="149">
        <f t="shared" si="10"/>
        <v>0</v>
      </c>
      <c r="K150" s="150"/>
      <c r="L150" s="31"/>
      <c r="M150" s="151" t="s">
        <v>1</v>
      </c>
      <c r="N150" s="152" t="s">
        <v>42</v>
      </c>
      <c r="P150" s="153">
        <f t="shared" si="11"/>
        <v>0</v>
      </c>
      <c r="Q150" s="153">
        <v>0</v>
      </c>
      <c r="R150" s="153">
        <f t="shared" si="12"/>
        <v>0</v>
      </c>
      <c r="S150" s="153">
        <v>0</v>
      </c>
      <c r="T150" s="154">
        <f t="shared" si="13"/>
        <v>0</v>
      </c>
      <c r="AR150" s="155" t="s">
        <v>323</v>
      </c>
      <c r="AT150" s="155" t="s">
        <v>319</v>
      </c>
      <c r="AU150" s="155" t="s">
        <v>88</v>
      </c>
      <c r="AY150" s="16" t="s">
        <v>317</v>
      </c>
      <c r="BE150" s="156">
        <f t="shared" si="14"/>
        <v>0</v>
      </c>
      <c r="BF150" s="156">
        <f t="shared" si="15"/>
        <v>0</v>
      </c>
      <c r="BG150" s="156">
        <f t="shared" si="16"/>
        <v>0</v>
      </c>
      <c r="BH150" s="156">
        <f t="shared" si="17"/>
        <v>0</v>
      </c>
      <c r="BI150" s="156">
        <f t="shared" si="18"/>
        <v>0</v>
      </c>
      <c r="BJ150" s="16" t="s">
        <v>88</v>
      </c>
      <c r="BK150" s="156">
        <f t="shared" si="19"/>
        <v>0</v>
      </c>
      <c r="BL150" s="16" t="s">
        <v>323</v>
      </c>
      <c r="BM150" s="155" t="s">
        <v>464</v>
      </c>
    </row>
    <row r="151" spans="2:65" s="1" customFormat="1" ht="16.5" customHeight="1">
      <c r="B151" s="142"/>
      <c r="C151" s="143" t="s">
        <v>391</v>
      </c>
      <c r="D151" s="143" t="s">
        <v>319</v>
      </c>
      <c r="E151" s="144" t="s">
        <v>18366</v>
      </c>
      <c r="F151" s="145" t="s">
        <v>18367</v>
      </c>
      <c r="G151" s="146" t="s">
        <v>18368</v>
      </c>
      <c r="H151" s="147">
        <v>1</v>
      </c>
      <c r="I151" s="148"/>
      <c r="J151" s="149">
        <f t="shared" si="10"/>
        <v>0</v>
      </c>
      <c r="K151" s="150"/>
      <c r="L151" s="31"/>
      <c r="M151" s="151" t="s">
        <v>1</v>
      </c>
      <c r="N151" s="152" t="s">
        <v>42</v>
      </c>
      <c r="P151" s="153">
        <f t="shared" si="11"/>
        <v>0</v>
      </c>
      <c r="Q151" s="153">
        <v>0</v>
      </c>
      <c r="R151" s="153">
        <f t="shared" si="12"/>
        <v>0</v>
      </c>
      <c r="S151" s="153">
        <v>0</v>
      </c>
      <c r="T151" s="154">
        <f t="shared" si="13"/>
        <v>0</v>
      </c>
      <c r="AR151" s="155" t="s">
        <v>323</v>
      </c>
      <c r="AT151" s="155" t="s">
        <v>319</v>
      </c>
      <c r="AU151" s="155" t="s">
        <v>88</v>
      </c>
      <c r="AY151" s="16" t="s">
        <v>317</v>
      </c>
      <c r="BE151" s="156">
        <f t="shared" si="14"/>
        <v>0</v>
      </c>
      <c r="BF151" s="156">
        <f t="shared" si="15"/>
        <v>0</v>
      </c>
      <c r="BG151" s="156">
        <f t="shared" si="16"/>
        <v>0</v>
      </c>
      <c r="BH151" s="156">
        <f t="shared" si="17"/>
        <v>0</v>
      </c>
      <c r="BI151" s="156">
        <f t="shared" si="18"/>
        <v>0</v>
      </c>
      <c r="BJ151" s="16" t="s">
        <v>88</v>
      </c>
      <c r="BK151" s="156">
        <f t="shared" si="19"/>
        <v>0</v>
      </c>
      <c r="BL151" s="16" t="s">
        <v>323</v>
      </c>
      <c r="BM151" s="155" t="s">
        <v>473</v>
      </c>
    </row>
    <row r="152" spans="2:65" s="11" customFormat="1" ht="22.75" customHeight="1">
      <c r="B152" s="130"/>
      <c r="D152" s="131" t="s">
        <v>75</v>
      </c>
      <c r="E152" s="140" t="s">
        <v>323</v>
      </c>
      <c r="F152" s="140" t="s">
        <v>599</v>
      </c>
      <c r="I152" s="133"/>
      <c r="J152" s="141">
        <f>BK152</f>
        <v>0</v>
      </c>
      <c r="L152" s="130"/>
      <c r="M152" s="135"/>
      <c r="P152" s="136">
        <f>SUM(P153:P155)</f>
        <v>0</v>
      </c>
      <c r="R152" s="136">
        <f>SUM(R153:R155)</f>
        <v>0</v>
      </c>
      <c r="T152" s="137">
        <f>SUM(T153:T155)</f>
        <v>0</v>
      </c>
      <c r="AR152" s="131" t="s">
        <v>83</v>
      </c>
      <c r="AT152" s="138" t="s">
        <v>75</v>
      </c>
      <c r="AU152" s="138" t="s">
        <v>83</v>
      </c>
      <c r="AY152" s="131" t="s">
        <v>317</v>
      </c>
      <c r="BK152" s="139">
        <f>SUM(BK153:BK155)</f>
        <v>0</v>
      </c>
    </row>
    <row r="153" spans="2:65" s="1" customFormat="1" ht="33" customHeight="1">
      <c r="B153" s="142"/>
      <c r="C153" s="143" t="s">
        <v>396</v>
      </c>
      <c r="D153" s="143" t="s">
        <v>319</v>
      </c>
      <c r="E153" s="144" t="s">
        <v>18361</v>
      </c>
      <c r="F153" s="145" t="s">
        <v>18362</v>
      </c>
      <c r="G153" s="146" t="s">
        <v>7741</v>
      </c>
      <c r="H153" s="147">
        <v>2.3159999999999998</v>
      </c>
      <c r="I153" s="148"/>
      <c r="J153" s="149">
        <f>ROUND(I153*H153,2)</f>
        <v>0</v>
      </c>
      <c r="K153" s="150"/>
      <c r="L153" s="31"/>
      <c r="M153" s="151" t="s">
        <v>1</v>
      </c>
      <c r="N153" s="152" t="s">
        <v>42</v>
      </c>
      <c r="P153" s="153">
        <f>O153*H153</f>
        <v>0</v>
      </c>
      <c r="Q153" s="153">
        <v>0</v>
      </c>
      <c r="R153" s="153">
        <f>Q153*H153</f>
        <v>0</v>
      </c>
      <c r="S153" s="153">
        <v>0</v>
      </c>
      <c r="T153" s="154">
        <f>S153*H153</f>
        <v>0</v>
      </c>
      <c r="AR153" s="155" t="s">
        <v>323</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323</v>
      </c>
      <c r="BM153" s="155" t="s">
        <v>481</v>
      </c>
    </row>
    <row r="154" spans="2:65" s="1" customFormat="1" ht="16.5" customHeight="1">
      <c r="B154" s="142"/>
      <c r="C154" s="179" t="s">
        <v>401</v>
      </c>
      <c r="D154" s="179" t="s">
        <v>454</v>
      </c>
      <c r="E154" s="180" t="s">
        <v>18363</v>
      </c>
      <c r="F154" s="181" t="s">
        <v>18364</v>
      </c>
      <c r="G154" s="182" t="s">
        <v>439</v>
      </c>
      <c r="H154" s="183">
        <v>3.9369999999999998</v>
      </c>
      <c r="I154" s="184"/>
      <c r="J154" s="185">
        <f>ROUND(I154*H154,2)</f>
        <v>0</v>
      </c>
      <c r="K154" s="186"/>
      <c r="L154" s="187"/>
      <c r="M154" s="188" t="s">
        <v>1</v>
      </c>
      <c r="N154" s="189" t="s">
        <v>42</v>
      </c>
      <c r="P154" s="153">
        <f>O154*H154</f>
        <v>0</v>
      </c>
      <c r="Q154" s="153">
        <v>0</v>
      </c>
      <c r="R154" s="153">
        <f>Q154*H154</f>
        <v>0</v>
      </c>
      <c r="S154" s="153">
        <v>0</v>
      </c>
      <c r="T154" s="154">
        <f>S154*H154</f>
        <v>0</v>
      </c>
      <c r="AR154" s="155" t="s">
        <v>356</v>
      </c>
      <c r="AT154" s="155" t="s">
        <v>454</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323</v>
      </c>
      <c r="BM154" s="155" t="s">
        <v>495</v>
      </c>
    </row>
    <row r="155" spans="2:65" s="12" customFormat="1" ht="10">
      <c r="B155" s="157"/>
      <c r="D155" s="158" t="s">
        <v>328</v>
      </c>
      <c r="F155" s="160" t="s">
        <v>18664</v>
      </c>
      <c r="H155" s="161">
        <v>3.9369999999999998</v>
      </c>
      <c r="I155" s="162"/>
      <c r="L155" s="157"/>
      <c r="M155" s="163"/>
      <c r="T155" s="164"/>
      <c r="AT155" s="159" t="s">
        <v>328</v>
      </c>
      <c r="AU155" s="159" t="s">
        <v>88</v>
      </c>
      <c r="AV155" s="12" t="s">
        <v>88</v>
      </c>
      <c r="AW155" s="12" t="s">
        <v>3</v>
      </c>
      <c r="AX155" s="12" t="s">
        <v>83</v>
      </c>
      <c r="AY155" s="159" t="s">
        <v>317</v>
      </c>
    </row>
    <row r="156" spans="2:65" s="11" customFormat="1" ht="22.75" customHeight="1">
      <c r="B156" s="130"/>
      <c r="D156" s="131" t="s">
        <v>75</v>
      </c>
      <c r="E156" s="140" t="s">
        <v>356</v>
      </c>
      <c r="F156" s="140" t="s">
        <v>18371</v>
      </c>
      <c r="I156" s="133"/>
      <c r="J156" s="141">
        <f>BK156</f>
        <v>0</v>
      </c>
      <c r="L156" s="130"/>
      <c r="M156" s="135"/>
      <c r="P156" s="136">
        <f>SUM(P157:P168)</f>
        <v>0</v>
      </c>
      <c r="R156" s="136">
        <f>SUM(R157:R168)</f>
        <v>0</v>
      </c>
      <c r="T156" s="137">
        <f>SUM(T157:T168)</f>
        <v>0</v>
      </c>
      <c r="AR156" s="131" t="s">
        <v>83</v>
      </c>
      <c r="AT156" s="138" t="s">
        <v>75</v>
      </c>
      <c r="AU156" s="138" t="s">
        <v>83</v>
      </c>
      <c r="AY156" s="131" t="s">
        <v>317</v>
      </c>
      <c r="BK156" s="139">
        <f>SUM(BK157:BK168)</f>
        <v>0</v>
      </c>
    </row>
    <row r="157" spans="2:65" s="1" customFormat="1" ht="24.15" customHeight="1">
      <c r="B157" s="142"/>
      <c r="C157" s="179" t="s">
        <v>405</v>
      </c>
      <c r="D157" s="179" t="s">
        <v>454</v>
      </c>
      <c r="E157" s="180" t="s">
        <v>18665</v>
      </c>
      <c r="F157" s="181" t="s">
        <v>18666</v>
      </c>
      <c r="G157" s="182" t="s">
        <v>467</v>
      </c>
      <c r="H157" s="183">
        <v>1</v>
      </c>
      <c r="I157" s="184"/>
      <c r="J157" s="185">
        <f t="shared" ref="J157:J168" si="20">ROUND(I157*H157,2)</f>
        <v>0</v>
      </c>
      <c r="K157" s="186"/>
      <c r="L157" s="187"/>
      <c r="M157" s="188" t="s">
        <v>1</v>
      </c>
      <c r="N157" s="189" t="s">
        <v>42</v>
      </c>
      <c r="P157" s="153">
        <f t="shared" ref="P157:P168" si="21">O157*H157</f>
        <v>0</v>
      </c>
      <c r="Q157" s="153">
        <v>0</v>
      </c>
      <c r="R157" s="153">
        <f t="shared" ref="R157:R168" si="22">Q157*H157</f>
        <v>0</v>
      </c>
      <c r="S157" s="153">
        <v>0</v>
      </c>
      <c r="T157" s="154">
        <f t="shared" ref="T157:T168" si="23">S157*H157</f>
        <v>0</v>
      </c>
      <c r="AR157" s="155" t="s">
        <v>356</v>
      </c>
      <c r="AT157" s="155" t="s">
        <v>454</v>
      </c>
      <c r="AU157" s="155" t="s">
        <v>88</v>
      </c>
      <c r="AY157" s="16" t="s">
        <v>317</v>
      </c>
      <c r="BE157" s="156">
        <f t="shared" ref="BE157:BE168" si="24">IF(N157="základná",J157,0)</f>
        <v>0</v>
      </c>
      <c r="BF157" s="156">
        <f t="shared" ref="BF157:BF168" si="25">IF(N157="znížená",J157,0)</f>
        <v>0</v>
      </c>
      <c r="BG157" s="156">
        <f t="shared" ref="BG157:BG168" si="26">IF(N157="zákl. prenesená",J157,0)</f>
        <v>0</v>
      </c>
      <c r="BH157" s="156">
        <f t="shared" ref="BH157:BH168" si="27">IF(N157="zníž. prenesená",J157,0)</f>
        <v>0</v>
      </c>
      <c r="BI157" s="156">
        <f t="shared" ref="BI157:BI168" si="28">IF(N157="nulová",J157,0)</f>
        <v>0</v>
      </c>
      <c r="BJ157" s="16" t="s">
        <v>88</v>
      </c>
      <c r="BK157" s="156">
        <f t="shared" ref="BK157:BK168" si="29">ROUND(I157*H157,2)</f>
        <v>0</v>
      </c>
      <c r="BL157" s="16" t="s">
        <v>323</v>
      </c>
      <c r="BM157" s="155" t="s">
        <v>507</v>
      </c>
    </row>
    <row r="158" spans="2:65" s="1" customFormat="1" ht="44.25" customHeight="1">
      <c r="B158" s="142"/>
      <c r="C158" s="179" t="s">
        <v>415</v>
      </c>
      <c r="D158" s="179" t="s">
        <v>454</v>
      </c>
      <c r="E158" s="180" t="s">
        <v>13114</v>
      </c>
      <c r="F158" s="181" t="s">
        <v>18667</v>
      </c>
      <c r="G158" s="182" t="s">
        <v>7852</v>
      </c>
      <c r="H158" s="183">
        <v>2</v>
      </c>
      <c r="I158" s="184"/>
      <c r="J158" s="185">
        <f t="shared" si="20"/>
        <v>0</v>
      </c>
      <c r="K158" s="186"/>
      <c r="L158" s="187"/>
      <c r="M158" s="188" t="s">
        <v>1</v>
      </c>
      <c r="N158" s="189" t="s">
        <v>42</v>
      </c>
      <c r="P158" s="153">
        <f t="shared" si="21"/>
        <v>0</v>
      </c>
      <c r="Q158" s="153">
        <v>0</v>
      </c>
      <c r="R158" s="153">
        <f t="shared" si="22"/>
        <v>0</v>
      </c>
      <c r="S158" s="153">
        <v>0</v>
      </c>
      <c r="T158" s="154">
        <f t="shared" si="23"/>
        <v>0</v>
      </c>
      <c r="AR158" s="155" t="s">
        <v>356</v>
      </c>
      <c r="AT158" s="155" t="s">
        <v>454</v>
      </c>
      <c r="AU158" s="155" t="s">
        <v>88</v>
      </c>
      <c r="AY158" s="16" t="s">
        <v>317</v>
      </c>
      <c r="BE158" s="156">
        <f t="shared" si="24"/>
        <v>0</v>
      </c>
      <c r="BF158" s="156">
        <f t="shared" si="25"/>
        <v>0</v>
      </c>
      <c r="BG158" s="156">
        <f t="shared" si="26"/>
        <v>0</v>
      </c>
      <c r="BH158" s="156">
        <f t="shared" si="27"/>
        <v>0</v>
      </c>
      <c r="BI158" s="156">
        <f t="shared" si="28"/>
        <v>0</v>
      </c>
      <c r="BJ158" s="16" t="s">
        <v>88</v>
      </c>
      <c r="BK158" s="156">
        <f t="shared" si="29"/>
        <v>0</v>
      </c>
      <c r="BL158" s="16" t="s">
        <v>323</v>
      </c>
      <c r="BM158" s="155" t="s">
        <v>647</v>
      </c>
    </row>
    <row r="159" spans="2:65" s="1" customFormat="1" ht="16.5" customHeight="1">
      <c r="B159" s="142"/>
      <c r="C159" s="143" t="s">
        <v>7</v>
      </c>
      <c r="D159" s="143" t="s">
        <v>319</v>
      </c>
      <c r="E159" s="144" t="s">
        <v>18668</v>
      </c>
      <c r="F159" s="145" t="s">
        <v>18669</v>
      </c>
      <c r="G159" s="146" t="s">
        <v>7852</v>
      </c>
      <c r="H159" s="147">
        <v>2</v>
      </c>
      <c r="I159" s="148"/>
      <c r="J159" s="149">
        <f t="shared" si="20"/>
        <v>0</v>
      </c>
      <c r="K159" s="150"/>
      <c r="L159" s="31"/>
      <c r="M159" s="151" t="s">
        <v>1</v>
      </c>
      <c r="N159" s="152" t="s">
        <v>42</v>
      </c>
      <c r="P159" s="153">
        <f t="shared" si="21"/>
        <v>0</v>
      </c>
      <c r="Q159" s="153">
        <v>0</v>
      </c>
      <c r="R159" s="153">
        <f t="shared" si="22"/>
        <v>0</v>
      </c>
      <c r="S159" s="153">
        <v>0</v>
      </c>
      <c r="T159" s="154">
        <f t="shared" si="23"/>
        <v>0</v>
      </c>
      <c r="AR159" s="155" t="s">
        <v>323</v>
      </c>
      <c r="AT159" s="155" t="s">
        <v>319</v>
      </c>
      <c r="AU159" s="155" t="s">
        <v>88</v>
      </c>
      <c r="AY159" s="16" t="s">
        <v>317</v>
      </c>
      <c r="BE159" s="156">
        <f t="shared" si="24"/>
        <v>0</v>
      </c>
      <c r="BF159" s="156">
        <f t="shared" si="25"/>
        <v>0</v>
      </c>
      <c r="BG159" s="156">
        <f t="shared" si="26"/>
        <v>0</v>
      </c>
      <c r="BH159" s="156">
        <f t="shared" si="27"/>
        <v>0</v>
      </c>
      <c r="BI159" s="156">
        <f t="shared" si="28"/>
        <v>0</v>
      </c>
      <c r="BJ159" s="16" t="s">
        <v>88</v>
      </c>
      <c r="BK159" s="156">
        <f t="shared" si="29"/>
        <v>0</v>
      </c>
      <c r="BL159" s="16" t="s">
        <v>323</v>
      </c>
      <c r="BM159" s="155" t="s">
        <v>650</v>
      </c>
    </row>
    <row r="160" spans="2:65" s="1" customFormat="1" ht="16.5" customHeight="1">
      <c r="B160" s="142"/>
      <c r="C160" s="179" t="s">
        <v>427</v>
      </c>
      <c r="D160" s="179" t="s">
        <v>454</v>
      </c>
      <c r="E160" s="180" t="s">
        <v>18670</v>
      </c>
      <c r="F160" s="181" t="s">
        <v>18671</v>
      </c>
      <c r="G160" s="182" t="s">
        <v>7852</v>
      </c>
      <c r="H160" s="183">
        <v>2</v>
      </c>
      <c r="I160" s="184"/>
      <c r="J160" s="185">
        <f t="shared" si="20"/>
        <v>0</v>
      </c>
      <c r="K160" s="186"/>
      <c r="L160" s="187"/>
      <c r="M160" s="188" t="s">
        <v>1</v>
      </c>
      <c r="N160" s="189" t="s">
        <v>42</v>
      </c>
      <c r="P160" s="153">
        <f t="shared" si="21"/>
        <v>0</v>
      </c>
      <c r="Q160" s="153">
        <v>0</v>
      </c>
      <c r="R160" s="153">
        <f t="shared" si="22"/>
        <v>0</v>
      </c>
      <c r="S160" s="153">
        <v>0</v>
      </c>
      <c r="T160" s="154">
        <f t="shared" si="23"/>
        <v>0</v>
      </c>
      <c r="AR160" s="155" t="s">
        <v>356</v>
      </c>
      <c r="AT160" s="155" t="s">
        <v>454</v>
      </c>
      <c r="AU160" s="155" t="s">
        <v>88</v>
      </c>
      <c r="AY160" s="16" t="s">
        <v>317</v>
      </c>
      <c r="BE160" s="156">
        <f t="shared" si="24"/>
        <v>0</v>
      </c>
      <c r="BF160" s="156">
        <f t="shared" si="25"/>
        <v>0</v>
      </c>
      <c r="BG160" s="156">
        <f t="shared" si="26"/>
        <v>0</v>
      </c>
      <c r="BH160" s="156">
        <f t="shared" si="27"/>
        <v>0</v>
      </c>
      <c r="BI160" s="156">
        <f t="shared" si="28"/>
        <v>0</v>
      </c>
      <c r="BJ160" s="16" t="s">
        <v>88</v>
      </c>
      <c r="BK160" s="156">
        <f t="shared" si="29"/>
        <v>0</v>
      </c>
      <c r="BL160" s="16" t="s">
        <v>323</v>
      </c>
      <c r="BM160" s="155" t="s">
        <v>655</v>
      </c>
    </row>
    <row r="161" spans="2:65" s="1" customFormat="1" ht="16.5" customHeight="1">
      <c r="B161" s="142"/>
      <c r="C161" s="143" t="s">
        <v>432</v>
      </c>
      <c r="D161" s="143" t="s">
        <v>319</v>
      </c>
      <c r="E161" s="144" t="s">
        <v>18670</v>
      </c>
      <c r="F161" s="145" t="s">
        <v>18672</v>
      </c>
      <c r="G161" s="146" t="s">
        <v>467</v>
      </c>
      <c r="H161" s="147">
        <v>2</v>
      </c>
      <c r="I161" s="148"/>
      <c r="J161" s="149">
        <f t="shared" si="20"/>
        <v>0</v>
      </c>
      <c r="K161" s="150"/>
      <c r="L161" s="31"/>
      <c r="M161" s="151" t="s">
        <v>1</v>
      </c>
      <c r="N161" s="152" t="s">
        <v>42</v>
      </c>
      <c r="P161" s="153">
        <f t="shared" si="21"/>
        <v>0</v>
      </c>
      <c r="Q161" s="153">
        <v>0</v>
      </c>
      <c r="R161" s="153">
        <f t="shared" si="22"/>
        <v>0</v>
      </c>
      <c r="S161" s="153">
        <v>0</v>
      </c>
      <c r="T161" s="154">
        <f t="shared" si="23"/>
        <v>0</v>
      </c>
      <c r="AR161" s="155" t="s">
        <v>323</v>
      </c>
      <c r="AT161" s="155" t="s">
        <v>319</v>
      </c>
      <c r="AU161" s="155" t="s">
        <v>88</v>
      </c>
      <c r="AY161" s="16" t="s">
        <v>317</v>
      </c>
      <c r="BE161" s="156">
        <f t="shared" si="24"/>
        <v>0</v>
      </c>
      <c r="BF161" s="156">
        <f t="shared" si="25"/>
        <v>0</v>
      </c>
      <c r="BG161" s="156">
        <f t="shared" si="26"/>
        <v>0</v>
      </c>
      <c r="BH161" s="156">
        <f t="shared" si="27"/>
        <v>0</v>
      </c>
      <c r="BI161" s="156">
        <f t="shared" si="28"/>
        <v>0</v>
      </c>
      <c r="BJ161" s="16" t="s">
        <v>88</v>
      </c>
      <c r="BK161" s="156">
        <f t="shared" si="29"/>
        <v>0</v>
      </c>
      <c r="BL161" s="16" t="s">
        <v>323</v>
      </c>
      <c r="BM161" s="155" t="s">
        <v>662</v>
      </c>
    </row>
    <row r="162" spans="2:65" s="1" customFormat="1" ht="21.75" customHeight="1">
      <c r="B162" s="142"/>
      <c r="C162" s="143" t="s">
        <v>436</v>
      </c>
      <c r="D162" s="143" t="s">
        <v>319</v>
      </c>
      <c r="E162" s="144" t="s">
        <v>18673</v>
      </c>
      <c r="F162" s="145" t="s">
        <v>18674</v>
      </c>
      <c r="G162" s="146" t="s">
        <v>467</v>
      </c>
      <c r="H162" s="147">
        <v>1</v>
      </c>
      <c r="I162" s="148"/>
      <c r="J162" s="149">
        <f t="shared" si="20"/>
        <v>0</v>
      </c>
      <c r="K162" s="150"/>
      <c r="L162" s="31"/>
      <c r="M162" s="151" t="s">
        <v>1</v>
      </c>
      <c r="N162" s="152" t="s">
        <v>42</v>
      </c>
      <c r="P162" s="153">
        <f t="shared" si="21"/>
        <v>0</v>
      </c>
      <c r="Q162" s="153">
        <v>0</v>
      </c>
      <c r="R162" s="153">
        <f t="shared" si="22"/>
        <v>0</v>
      </c>
      <c r="S162" s="153">
        <v>0</v>
      </c>
      <c r="T162" s="154">
        <f t="shared" si="23"/>
        <v>0</v>
      </c>
      <c r="AR162" s="155" t="s">
        <v>323</v>
      </c>
      <c r="AT162" s="155" t="s">
        <v>319</v>
      </c>
      <c r="AU162" s="155" t="s">
        <v>88</v>
      </c>
      <c r="AY162" s="16" t="s">
        <v>317</v>
      </c>
      <c r="BE162" s="156">
        <f t="shared" si="24"/>
        <v>0</v>
      </c>
      <c r="BF162" s="156">
        <f t="shared" si="25"/>
        <v>0</v>
      </c>
      <c r="BG162" s="156">
        <f t="shared" si="26"/>
        <v>0</v>
      </c>
      <c r="BH162" s="156">
        <f t="shared" si="27"/>
        <v>0</v>
      </c>
      <c r="BI162" s="156">
        <f t="shared" si="28"/>
        <v>0</v>
      </c>
      <c r="BJ162" s="16" t="s">
        <v>88</v>
      </c>
      <c r="BK162" s="156">
        <f t="shared" si="29"/>
        <v>0</v>
      </c>
      <c r="BL162" s="16" t="s">
        <v>323</v>
      </c>
      <c r="BM162" s="155" t="s">
        <v>665</v>
      </c>
    </row>
    <row r="163" spans="2:65" s="1" customFormat="1" ht="44.25" customHeight="1">
      <c r="B163" s="142"/>
      <c r="C163" s="143" t="s">
        <v>441</v>
      </c>
      <c r="D163" s="143" t="s">
        <v>319</v>
      </c>
      <c r="E163" s="144" t="s">
        <v>381</v>
      </c>
      <c r="F163" s="145" t="s">
        <v>18675</v>
      </c>
      <c r="G163" s="146" t="s">
        <v>639</v>
      </c>
      <c r="H163" s="198"/>
      <c r="I163" s="148"/>
      <c r="J163" s="149">
        <f t="shared" si="20"/>
        <v>0</v>
      </c>
      <c r="K163" s="150"/>
      <c r="L163" s="31"/>
      <c r="M163" s="151" t="s">
        <v>1</v>
      </c>
      <c r="N163" s="152" t="s">
        <v>42</v>
      </c>
      <c r="P163" s="153">
        <f t="shared" si="21"/>
        <v>0</v>
      </c>
      <c r="Q163" s="153">
        <v>0</v>
      </c>
      <c r="R163" s="153">
        <f t="shared" si="22"/>
        <v>0</v>
      </c>
      <c r="S163" s="153">
        <v>0</v>
      </c>
      <c r="T163" s="154">
        <f t="shared" si="23"/>
        <v>0</v>
      </c>
      <c r="AR163" s="155" t="s">
        <v>323</v>
      </c>
      <c r="AT163" s="155" t="s">
        <v>319</v>
      </c>
      <c r="AU163" s="155" t="s">
        <v>88</v>
      </c>
      <c r="AY163" s="16" t="s">
        <v>317</v>
      </c>
      <c r="BE163" s="156">
        <f t="shared" si="24"/>
        <v>0</v>
      </c>
      <c r="BF163" s="156">
        <f t="shared" si="25"/>
        <v>0</v>
      </c>
      <c r="BG163" s="156">
        <f t="shared" si="26"/>
        <v>0</v>
      </c>
      <c r="BH163" s="156">
        <f t="shared" si="27"/>
        <v>0</v>
      </c>
      <c r="BI163" s="156">
        <f t="shared" si="28"/>
        <v>0</v>
      </c>
      <c r="BJ163" s="16" t="s">
        <v>88</v>
      </c>
      <c r="BK163" s="156">
        <f t="shared" si="29"/>
        <v>0</v>
      </c>
      <c r="BL163" s="16" t="s">
        <v>323</v>
      </c>
      <c r="BM163" s="155" t="s">
        <v>616</v>
      </c>
    </row>
    <row r="164" spans="2:65" s="1" customFormat="1" ht="24.15" customHeight="1">
      <c r="B164" s="142"/>
      <c r="C164" s="179" t="s">
        <v>448</v>
      </c>
      <c r="D164" s="179" t="s">
        <v>454</v>
      </c>
      <c r="E164" s="180" t="s">
        <v>18676</v>
      </c>
      <c r="F164" s="181" t="s">
        <v>18677</v>
      </c>
      <c r="G164" s="182" t="s">
        <v>484</v>
      </c>
      <c r="H164" s="183">
        <v>24</v>
      </c>
      <c r="I164" s="184"/>
      <c r="J164" s="185">
        <f t="shared" si="20"/>
        <v>0</v>
      </c>
      <c r="K164" s="186"/>
      <c r="L164" s="187"/>
      <c r="M164" s="188" t="s">
        <v>1</v>
      </c>
      <c r="N164" s="189" t="s">
        <v>42</v>
      </c>
      <c r="P164" s="153">
        <f t="shared" si="21"/>
        <v>0</v>
      </c>
      <c r="Q164" s="153">
        <v>0</v>
      </c>
      <c r="R164" s="153">
        <f t="shared" si="22"/>
        <v>0</v>
      </c>
      <c r="S164" s="153">
        <v>0</v>
      </c>
      <c r="T164" s="154">
        <f t="shared" si="23"/>
        <v>0</v>
      </c>
      <c r="AR164" s="155" t="s">
        <v>356</v>
      </c>
      <c r="AT164" s="155" t="s">
        <v>454</v>
      </c>
      <c r="AU164" s="155" t="s">
        <v>88</v>
      </c>
      <c r="AY164" s="16" t="s">
        <v>317</v>
      </c>
      <c r="BE164" s="156">
        <f t="shared" si="24"/>
        <v>0</v>
      </c>
      <c r="BF164" s="156">
        <f t="shared" si="25"/>
        <v>0</v>
      </c>
      <c r="BG164" s="156">
        <f t="shared" si="26"/>
        <v>0</v>
      </c>
      <c r="BH164" s="156">
        <f t="shared" si="27"/>
        <v>0</v>
      </c>
      <c r="BI164" s="156">
        <f t="shared" si="28"/>
        <v>0</v>
      </c>
      <c r="BJ164" s="16" t="s">
        <v>88</v>
      </c>
      <c r="BK164" s="156">
        <f t="shared" si="29"/>
        <v>0</v>
      </c>
      <c r="BL164" s="16" t="s">
        <v>323</v>
      </c>
      <c r="BM164" s="155" t="s">
        <v>670</v>
      </c>
    </row>
    <row r="165" spans="2:65" s="1" customFormat="1" ht="24.15" customHeight="1">
      <c r="B165" s="142"/>
      <c r="C165" s="179" t="s">
        <v>453</v>
      </c>
      <c r="D165" s="179" t="s">
        <v>454</v>
      </c>
      <c r="E165" s="180" t="s">
        <v>18678</v>
      </c>
      <c r="F165" s="181" t="s">
        <v>18679</v>
      </c>
      <c r="G165" s="182" t="s">
        <v>484</v>
      </c>
      <c r="H165" s="183">
        <v>5</v>
      </c>
      <c r="I165" s="184"/>
      <c r="J165" s="185">
        <f t="shared" si="20"/>
        <v>0</v>
      </c>
      <c r="K165" s="186"/>
      <c r="L165" s="187"/>
      <c r="M165" s="188" t="s">
        <v>1</v>
      </c>
      <c r="N165" s="189" t="s">
        <v>42</v>
      </c>
      <c r="P165" s="153">
        <f t="shared" si="21"/>
        <v>0</v>
      </c>
      <c r="Q165" s="153">
        <v>0</v>
      </c>
      <c r="R165" s="153">
        <f t="shared" si="22"/>
        <v>0</v>
      </c>
      <c r="S165" s="153">
        <v>0</v>
      </c>
      <c r="T165" s="154">
        <f t="shared" si="23"/>
        <v>0</v>
      </c>
      <c r="AR165" s="155" t="s">
        <v>356</v>
      </c>
      <c r="AT165" s="155" t="s">
        <v>454</v>
      </c>
      <c r="AU165" s="155" t="s">
        <v>88</v>
      </c>
      <c r="AY165" s="16" t="s">
        <v>317</v>
      </c>
      <c r="BE165" s="156">
        <f t="shared" si="24"/>
        <v>0</v>
      </c>
      <c r="BF165" s="156">
        <f t="shared" si="25"/>
        <v>0</v>
      </c>
      <c r="BG165" s="156">
        <f t="shared" si="26"/>
        <v>0</v>
      </c>
      <c r="BH165" s="156">
        <f t="shared" si="27"/>
        <v>0</v>
      </c>
      <c r="BI165" s="156">
        <f t="shared" si="28"/>
        <v>0</v>
      </c>
      <c r="BJ165" s="16" t="s">
        <v>88</v>
      </c>
      <c r="BK165" s="156">
        <f t="shared" si="29"/>
        <v>0</v>
      </c>
      <c r="BL165" s="16" t="s">
        <v>323</v>
      </c>
      <c r="BM165" s="155" t="s">
        <v>673</v>
      </c>
    </row>
    <row r="166" spans="2:65" s="1" customFormat="1" ht="24.15" customHeight="1">
      <c r="B166" s="142"/>
      <c r="C166" s="179" t="s">
        <v>459</v>
      </c>
      <c r="D166" s="179" t="s">
        <v>454</v>
      </c>
      <c r="E166" s="180" t="s">
        <v>18680</v>
      </c>
      <c r="F166" s="181" t="s">
        <v>18681</v>
      </c>
      <c r="G166" s="182" t="s">
        <v>467</v>
      </c>
      <c r="H166" s="183">
        <v>2</v>
      </c>
      <c r="I166" s="184"/>
      <c r="J166" s="185">
        <f t="shared" si="20"/>
        <v>0</v>
      </c>
      <c r="K166" s="186"/>
      <c r="L166" s="187"/>
      <c r="M166" s="188" t="s">
        <v>1</v>
      </c>
      <c r="N166" s="189" t="s">
        <v>42</v>
      </c>
      <c r="P166" s="153">
        <f t="shared" si="21"/>
        <v>0</v>
      </c>
      <c r="Q166" s="153">
        <v>0</v>
      </c>
      <c r="R166" s="153">
        <f t="shared" si="22"/>
        <v>0</v>
      </c>
      <c r="S166" s="153">
        <v>0</v>
      </c>
      <c r="T166" s="154">
        <f t="shared" si="23"/>
        <v>0</v>
      </c>
      <c r="AR166" s="155" t="s">
        <v>356</v>
      </c>
      <c r="AT166" s="155" t="s">
        <v>454</v>
      </c>
      <c r="AU166" s="155" t="s">
        <v>88</v>
      </c>
      <c r="AY166" s="16" t="s">
        <v>317</v>
      </c>
      <c r="BE166" s="156">
        <f t="shared" si="24"/>
        <v>0</v>
      </c>
      <c r="BF166" s="156">
        <f t="shared" si="25"/>
        <v>0</v>
      </c>
      <c r="BG166" s="156">
        <f t="shared" si="26"/>
        <v>0</v>
      </c>
      <c r="BH166" s="156">
        <f t="shared" si="27"/>
        <v>0</v>
      </c>
      <c r="BI166" s="156">
        <f t="shared" si="28"/>
        <v>0</v>
      </c>
      <c r="BJ166" s="16" t="s">
        <v>88</v>
      </c>
      <c r="BK166" s="156">
        <f t="shared" si="29"/>
        <v>0</v>
      </c>
      <c r="BL166" s="16" t="s">
        <v>323</v>
      </c>
      <c r="BM166" s="155" t="s">
        <v>675</v>
      </c>
    </row>
    <row r="167" spans="2:65" s="1" customFormat="1" ht="16.5" customHeight="1">
      <c r="B167" s="142"/>
      <c r="C167" s="143" t="s">
        <v>464</v>
      </c>
      <c r="D167" s="143" t="s">
        <v>319</v>
      </c>
      <c r="E167" s="144" t="s">
        <v>18682</v>
      </c>
      <c r="F167" s="145" t="s">
        <v>18683</v>
      </c>
      <c r="G167" s="146" t="s">
        <v>467</v>
      </c>
      <c r="H167" s="147">
        <v>2</v>
      </c>
      <c r="I167" s="148"/>
      <c r="J167" s="149">
        <f t="shared" si="20"/>
        <v>0</v>
      </c>
      <c r="K167" s="150"/>
      <c r="L167" s="31"/>
      <c r="M167" s="151" t="s">
        <v>1</v>
      </c>
      <c r="N167" s="152" t="s">
        <v>42</v>
      </c>
      <c r="P167" s="153">
        <f t="shared" si="21"/>
        <v>0</v>
      </c>
      <c r="Q167" s="153">
        <v>0</v>
      </c>
      <c r="R167" s="153">
        <f t="shared" si="22"/>
        <v>0</v>
      </c>
      <c r="S167" s="153">
        <v>0</v>
      </c>
      <c r="T167" s="154">
        <f t="shared" si="23"/>
        <v>0</v>
      </c>
      <c r="AR167" s="155" t="s">
        <v>323</v>
      </c>
      <c r="AT167" s="155" t="s">
        <v>319</v>
      </c>
      <c r="AU167" s="155" t="s">
        <v>88</v>
      </c>
      <c r="AY167" s="16" t="s">
        <v>317</v>
      </c>
      <c r="BE167" s="156">
        <f t="shared" si="24"/>
        <v>0</v>
      </c>
      <c r="BF167" s="156">
        <f t="shared" si="25"/>
        <v>0</v>
      </c>
      <c r="BG167" s="156">
        <f t="shared" si="26"/>
        <v>0</v>
      </c>
      <c r="BH167" s="156">
        <f t="shared" si="27"/>
        <v>0</v>
      </c>
      <c r="BI167" s="156">
        <f t="shared" si="28"/>
        <v>0</v>
      </c>
      <c r="BJ167" s="16" t="s">
        <v>88</v>
      </c>
      <c r="BK167" s="156">
        <f t="shared" si="29"/>
        <v>0</v>
      </c>
      <c r="BL167" s="16" t="s">
        <v>323</v>
      </c>
      <c r="BM167" s="155" t="s">
        <v>678</v>
      </c>
    </row>
    <row r="168" spans="2:65" s="1" customFormat="1" ht="24.15" customHeight="1">
      <c r="B168" s="142"/>
      <c r="C168" s="143" t="s">
        <v>469</v>
      </c>
      <c r="D168" s="143" t="s">
        <v>319</v>
      </c>
      <c r="E168" s="144" t="s">
        <v>18684</v>
      </c>
      <c r="F168" s="145" t="s">
        <v>18685</v>
      </c>
      <c r="G168" s="146" t="s">
        <v>484</v>
      </c>
      <c r="H168" s="147">
        <v>29</v>
      </c>
      <c r="I168" s="148"/>
      <c r="J168" s="149">
        <f t="shared" si="20"/>
        <v>0</v>
      </c>
      <c r="K168" s="150"/>
      <c r="L168" s="31"/>
      <c r="M168" s="151" t="s">
        <v>1</v>
      </c>
      <c r="N168" s="152" t="s">
        <v>42</v>
      </c>
      <c r="P168" s="153">
        <f t="shared" si="21"/>
        <v>0</v>
      </c>
      <c r="Q168" s="153">
        <v>0</v>
      </c>
      <c r="R168" s="153">
        <f t="shared" si="22"/>
        <v>0</v>
      </c>
      <c r="S168" s="153">
        <v>0</v>
      </c>
      <c r="T168" s="154">
        <f t="shared" si="23"/>
        <v>0</v>
      </c>
      <c r="AR168" s="155" t="s">
        <v>323</v>
      </c>
      <c r="AT168" s="155" t="s">
        <v>319</v>
      </c>
      <c r="AU168" s="155" t="s">
        <v>88</v>
      </c>
      <c r="AY168" s="16" t="s">
        <v>317</v>
      </c>
      <c r="BE168" s="156">
        <f t="shared" si="24"/>
        <v>0</v>
      </c>
      <c r="BF168" s="156">
        <f t="shared" si="25"/>
        <v>0</v>
      </c>
      <c r="BG168" s="156">
        <f t="shared" si="26"/>
        <v>0</v>
      </c>
      <c r="BH168" s="156">
        <f t="shared" si="27"/>
        <v>0</v>
      </c>
      <c r="BI168" s="156">
        <f t="shared" si="28"/>
        <v>0</v>
      </c>
      <c r="BJ168" s="16" t="s">
        <v>88</v>
      </c>
      <c r="BK168" s="156">
        <f t="shared" si="29"/>
        <v>0</v>
      </c>
      <c r="BL168" s="16" t="s">
        <v>323</v>
      </c>
      <c r="BM168" s="155" t="s">
        <v>681</v>
      </c>
    </row>
    <row r="169" spans="2:65" s="11" customFormat="1" ht="25.9" customHeight="1">
      <c r="B169" s="130"/>
      <c r="D169" s="131" t="s">
        <v>75</v>
      </c>
      <c r="E169" s="132" t="s">
        <v>612</v>
      </c>
      <c r="F169" s="132" t="s">
        <v>7783</v>
      </c>
      <c r="I169" s="133"/>
      <c r="J169" s="134">
        <f>BK169</f>
        <v>0</v>
      </c>
      <c r="L169" s="130"/>
      <c r="M169" s="135"/>
      <c r="P169" s="136">
        <f>P170+P198+P205</f>
        <v>0</v>
      </c>
      <c r="R169" s="136">
        <f>R170+R198+R205</f>
        <v>0</v>
      </c>
      <c r="T169" s="137">
        <f>T170+T198+T205</f>
        <v>0</v>
      </c>
      <c r="AR169" s="131" t="s">
        <v>83</v>
      </c>
      <c r="AT169" s="138" t="s">
        <v>75</v>
      </c>
      <c r="AU169" s="138" t="s">
        <v>76</v>
      </c>
      <c r="AY169" s="131" t="s">
        <v>317</v>
      </c>
      <c r="BK169" s="139">
        <f>BK170+BK198+BK205</f>
        <v>0</v>
      </c>
    </row>
    <row r="170" spans="2:65" s="11" customFormat="1" ht="22.75" customHeight="1">
      <c r="B170" s="130"/>
      <c r="D170" s="131" t="s">
        <v>75</v>
      </c>
      <c r="E170" s="140" t="s">
        <v>614</v>
      </c>
      <c r="F170" s="140" t="s">
        <v>13107</v>
      </c>
      <c r="I170" s="133"/>
      <c r="J170" s="141">
        <f>BK170</f>
        <v>0</v>
      </c>
      <c r="L170" s="130"/>
      <c r="M170" s="135"/>
      <c r="P170" s="136">
        <f>SUM(P171:P197)</f>
        <v>0</v>
      </c>
      <c r="R170" s="136">
        <f>SUM(R171:R197)</f>
        <v>0</v>
      </c>
      <c r="T170" s="137">
        <f>SUM(T171:T197)</f>
        <v>0</v>
      </c>
      <c r="AR170" s="131" t="s">
        <v>88</v>
      </c>
      <c r="AT170" s="138" t="s">
        <v>75</v>
      </c>
      <c r="AU170" s="138" t="s">
        <v>83</v>
      </c>
      <c r="AY170" s="131" t="s">
        <v>317</v>
      </c>
      <c r="BK170" s="139">
        <f>SUM(BK171:BK197)</f>
        <v>0</v>
      </c>
    </row>
    <row r="171" spans="2:65" s="1" customFormat="1" ht="24.15" customHeight="1">
      <c r="B171" s="142"/>
      <c r="C171" s="143" t="s">
        <v>473</v>
      </c>
      <c r="D171" s="143" t="s">
        <v>319</v>
      </c>
      <c r="E171" s="144" t="s">
        <v>18686</v>
      </c>
      <c r="F171" s="145" t="s">
        <v>18687</v>
      </c>
      <c r="G171" s="146" t="s">
        <v>484</v>
      </c>
      <c r="H171" s="147">
        <v>190</v>
      </c>
      <c r="I171" s="148"/>
      <c r="J171" s="149">
        <f t="shared" ref="J171:J197" si="30">ROUND(I171*H171,2)</f>
        <v>0</v>
      </c>
      <c r="K171" s="150"/>
      <c r="L171" s="31"/>
      <c r="M171" s="151" t="s">
        <v>1</v>
      </c>
      <c r="N171" s="152" t="s">
        <v>42</v>
      </c>
      <c r="P171" s="153">
        <f t="shared" ref="P171:P197" si="31">O171*H171</f>
        <v>0</v>
      </c>
      <c r="Q171" s="153">
        <v>0</v>
      </c>
      <c r="R171" s="153">
        <f t="shared" ref="R171:R197" si="32">Q171*H171</f>
        <v>0</v>
      </c>
      <c r="S171" s="153">
        <v>0</v>
      </c>
      <c r="T171" s="154">
        <f t="shared" ref="T171:T197" si="33">S171*H171</f>
        <v>0</v>
      </c>
      <c r="AR171" s="155" t="s">
        <v>396</v>
      </c>
      <c r="AT171" s="155" t="s">
        <v>319</v>
      </c>
      <c r="AU171" s="155" t="s">
        <v>88</v>
      </c>
      <c r="AY171" s="16" t="s">
        <v>317</v>
      </c>
      <c r="BE171" s="156">
        <f t="shared" ref="BE171:BE197" si="34">IF(N171="základná",J171,0)</f>
        <v>0</v>
      </c>
      <c r="BF171" s="156">
        <f t="shared" ref="BF171:BF197" si="35">IF(N171="znížená",J171,0)</f>
        <v>0</v>
      </c>
      <c r="BG171" s="156">
        <f t="shared" ref="BG171:BG197" si="36">IF(N171="zákl. prenesená",J171,0)</f>
        <v>0</v>
      </c>
      <c r="BH171" s="156">
        <f t="shared" ref="BH171:BH197" si="37">IF(N171="zníž. prenesená",J171,0)</f>
        <v>0</v>
      </c>
      <c r="BI171" s="156">
        <f t="shared" ref="BI171:BI197" si="38">IF(N171="nulová",J171,0)</f>
        <v>0</v>
      </c>
      <c r="BJ171" s="16" t="s">
        <v>88</v>
      </c>
      <c r="BK171" s="156">
        <f t="shared" ref="BK171:BK197" si="39">ROUND(I171*H171,2)</f>
        <v>0</v>
      </c>
      <c r="BL171" s="16" t="s">
        <v>396</v>
      </c>
      <c r="BM171" s="155" t="s">
        <v>684</v>
      </c>
    </row>
    <row r="172" spans="2:65" s="1" customFormat="1" ht="16.5" customHeight="1">
      <c r="B172" s="142"/>
      <c r="C172" s="143" t="s">
        <v>477</v>
      </c>
      <c r="D172" s="143" t="s">
        <v>319</v>
      </c>
      <c r="E172" s="144" t="s">
        <v>18688</v>
      </c>
      <c r="F172" s="145" t="s">
        <v>18689</v>
      </c>
      <c r="G172" s="146" t="s">
        <v>467</v>
      </c>
      <c r="H172" s="147">
        <v>1</v>
      </c>
      <c r="I172" s="148"/>
      <c r="J172" s="149">
        <f t="shared" si="30"/>
        <v>0</v>
      </c>
      <c r="K172" s="150"/>
      <c r="L172" s="31"/>
      <c r="M172" s="151" t="s">
        <v>1</v>
      </c>
      <c r="N172" s="152" t="s">
        <v>42</v>
      </c>
      <c r="P172" s="153">
        <f t="shared" si="31"/>
        <v>0</v>
      </c>
      <c r="Q172" s="153">
        <v>0</v>
      </c>
      <c r="R172" s="153">
        <f t="shared" si="32"/>
        <v>0</v>
      </c>
      <c r="S172" s="153">
        <v>0</v>
      </c>
      <c r="T172" s="154">
        <f t="shared" si="33"/>
        <v>0</v>
      </c>
      <c r="AR172" s="155" t="s">
        <v>396</v>
      </c>
      <c r="AT172" s="155" t="s">
        <v>319</v>
      </c>
      <c r="AU172" s="155" t="s">
        <v>88</v>
      </c>
      <c r="AY172" s="16" t="s">
        <v>317</v>
      </c>
      <c r="BE172" s="156">
        <f t="shared" si="34"/>
        <v>0</v>
      </c>
      <c r="BF172" s="156">
        <f t="shared" si="35"/>
        <v>0</v>
      </c>
      <c r="BG172" s="156">
        <f t="shared" si="36"/>
        <v>0</v>
      </c>
      <c r="BH172" s="156">
        <f t="shared" si="37"/>
        <v>0</v>
      </c>
      <c r="BI172" s="156">
        <f t="shared" si="38"/>
        <v>0</v>
      </c>
      <c r="BJ172" s="16" t="s">
        <v>88</v>
      </c>
      <c r="BK172" s="156">
        <f t="shared" si="39"/>
        <v>0</v>
      </c>
      <c r="BL172" s="16" t="s">
        <v>396</v>
      </c>
      <c r="BM172" s="155" t="s">
        <v>687</v>
      </c>
    </row>
    <row r="173" spans="2:65" s="1" customFormat="1" ht="16.5" customHeight="1">
      <c r="B173" s="142"/>
      <c r="C173" s="143" t="s">
        <v>481</v>
      </c>
      <c r="D173" s="143" t="s">
        <v>319</v>
      </c>
      <c r="E173" s="144" t="s">
        <v>18690</v>
      </c>
      <c r="F173" s="145" t="s">
        <v>18691</v>
      </c>
      <c r="G173" s="146" t="s">
        <v>467</v>
      </c>
      <c r="H173" s="147">
        <v>4</v>
      </c>
      <c r="I173" s="148"/>
      <c r="J173" s="149">
        <f t="shared" si="30"/>
        <v>0</v>
      </c>
      <c r="K173" s="150"/>
      <c r="L173" s="31"/>
      <c r="M173" s="151" t="s">
        <v>1</v>
      </c>
      <c r="N173" s="152" t="s">
        <v>42</v>
      </c>
      <c r="P173" s="153">
        <f t="shared" si="31"/>
        <v>0</v>
      </c>
      <c r="Q173" s="153">
        <v>0</v>
      </c>
      <c r="R173" s="153">
        <f t="shared" si="32"/>
        <v>0</v>
      </c>
      <c r="S173" s="153">
        <v>0</v>
      </c>
      <c r="T173" s="154">
        <f t="shared" si="33"/>
        <v>0</v>
      </c>
      <c r="AR173" s="155" t="s">
        <v>396</v>
      </c>
      <c r="AT173" s="155" t="s">
        <v>319</v>
      </c>
      <c r="AU173" s="155" t="s">
        <v>88</v>
      </c>
      <c r="AY173" s="16" t="s">
        <v>317</v>
      </c>
      <c r="BE173" s="156">
        <f t="shared" si="34"/>
        <v>0</v>
      </c>
      <c r="BF173" s="156">
        <f t="shared" si="35"/>
        <v>0</v>
      </c>
      <c r="BG173" s="156">
        <f t="shared" si="36"/>
        <v>0</v>
      </c>
      <c r="BH173" s="156">
        <f t="shared" si="37"/>
        <v>0</v>
      </c>
      <c r="BI173" s="156">
        <f t="shared" si="38"/>
        <v>0</v>
      </c>
      <c r="BJ173" s="16" t="s">
        <v>88</v>
      </c>
      <c r="BK173" s="156">
        <f t="shared" si="39"/>
        <v>0</v>
      </c>
      <c r="BL173" s="16" t="s">
        <v>396</v>
      </c>
      <c r="BM173" s="155" t="s">
        <v>561</v>
      </c>
    </row>
    <row r="174" spans="2:65" s="1" customFormat="1" ht="24.15" customHeight="1">
      <c r="B174" s="142"/>
      <c r="C174" s="179" t="s">
        <v>488</v>
      </c>
      <c r="D174" s="179" t="s">
        <v>454</v>
      </c>
      <c r="E174" s="180" t="s">
        <v>13116</v>
      </c>
      <c r="F174" s="181" t="s">
        <v>13117</v>
      </c>
      <c r="G174" s="182" t="s">
        <v>7852</v>
      </c>
      <c r="H174" s="183">
        <v>1</v>
      </c>
      <c r="I174" s="184"/>
      <c r="J174" s="185">
        <f t="shared" si="30"/>
        <v>0</v>
      </c>
      <c r="K174" s="186"/>
      <c r="L174" s="187"/>
      <c r="M174" s="188" t="s">
        <v>1</v>
      </c>
      <c r="N174" s="189" t="s">
        <v>42</v>
      </c>
      <c r="P174" s="153">
        <f t="shared" si="31"/>
        <v>0</v>
      </c>
      <c r="Q174" s="153">
        <v>0</v>
      </c>
      <c r="R174" s="153">
        <f t="shared" si="32"/>
        <v>0</v>
      </c>
      <c r="S174" s="153">
        <v>0</v>
      </c>
      <c r="T174" s="154">
        <f t="shared" si="33"/>
        <v>0</v>
      </c>
      <c r="AR174" s="155" t="s">
        <v>481</v>
      </c>
      <c r="AT174" s="155" t="s">
        <v>454</v>
      </c>
      <c r="AU174" s="155" t="s">
        <v>88</v>
      </c>
      <c r="AY174" s="16" t="s">
        <v>317</v>
      </c>
      <c r="BE174" s="156">
        <f t="shared" si="34"/>
        <v>0</v>
      </c>
      <c r="BF174" s="156">
        <f t="shared" si="35"/>
        <v>0</v>
      </c>
      <c r="BG174" s="156">
        <f t="shared" si="36"/>
        <v>0</v>
      </c>
      <c r="BH174" s="156">
        <f t="shared" si="37"/>
        <v>0</v>
      </c>
      <c r="BI174" s="156">
        <f t="shared" si="38"/>
        <v>0</v>
      </c>
      <c r="BJ174" s="16" t="s">
        <v>88</v>
      </c>
      <c r="BK174" s="156">
        <f t="shared" si="39"/>
        <v>0</v>
      </c>
      <c r="BL174" s="16" t="s">
        <v>396</v>
      </c>
      <c r="BM174" s="155" t="s">
        <v>692</v>
      </c>
    </row>
    <row r="175" spans="2:65" s="1" customFormat="1" ht="24.15" customHeight="1">
      <c r="B175" s="142"/>
      <c r="C175" s="179" t="s">
        <v>495</v>
      </c>
      <c r="D175" s="179" t="s">
        <v>454</v>
      </c>
      <c r="E175" s="180" t="s">
        <v>13108</v>
      </c>
      <c r="F175" s="181" t="s">
        <v>18692</v>
      </c>
      <c r="G175" s="182" t="s">
        <v>7852</v>
      </c>
      <c r="H175" s="183">
        <v>2</v>
      </c>
      <c r="I175" s="184"/>
      <c r="J175" s="185">
        <f t="shared" si="30"/>
        <v>0</v>
      </c>
      <c r="K175" s="186"/>
      <c r="L175" s="187"/>
      <c r="M175" s="188" t="s">
        <v>1</v>
      </c>
      <c r="N175" s="189" t="s">
        <v>42</v>
      </c>
      <c r="P175" s="153">
        <f t="shared" si="31"/>
        <v>0</v>
      </c>
      <c r="Q175" s="153">
        <v>0</v>
      </c>
      <c r="R175" s="153">
        <f t="shared" si="32"/>
        <v>0</v>
      </c>
      <c r="S175" s="153">
        <v>0</v>
      </c>
      <c r="T175" s="154">
        <f t="shared" si="33"/>
        <v>0</v>
      </c>
      <c r="AR175" s="155" t="s">
        <v>481</v>
      </c>
      <c r="AT175" s="155" t="s">
        <v>454</v>
      </c>
      <c r="AU175" s="155" t="s">
        <v>88</v>
      </c>
      <c r="AY175" s="16" t="s">
        <v>317</v>
      </c>
      <c r="BE175" s="156">
        <f t="shared" si="34"/>
        <v>0</v>
      </c>
      <c r="BF175" s="156">
        <f t="shared" si="35"/>
        <v>0</v>
      </c>
      <c r="BG175" s="156">
        <f t="shared" si="36"/>
        <v>0</v>
      </c>
      <c r="BH175" s="156">
        <f t="shared" si="37"/>
        <v>0</v>
      </c>
      <c r="BI175" s="156">
        <f t="shared" si="38"/>
        <v>0</v>
      </c>
      <c r="BJ175" s="16" t="s">
        <v>88</v>
      </c>
      <c r="BK175" s="156">
        <f t="shared" si="39"/>
        <v>0</v>
      </c>
      <c r="BL175" s="16" t="s">
        <v>396</v>
      </c>
      <c r="BM175" s="155" t="s">
        <v>696</v>
      </c>
    </row>
    <row r="176" spans="2:65" s="1" customFormat="1" ht="24.15" customHeight="1">
      <c r="B176" s="142"/>
      <c r="C176" s="143" t="s">
        <v>501</v>
      </c>
      <c r="D176" s="143" t="s">
        <v>319</v>
      </c>
      <c r="E176" s="144" t="s">
        <v>18693</v>
      </c>
      <c r="F176" s="145" t="s">
        <v>18694</v>
      </c>
      <c r="G176" s="146" t="s">
        <v>611</v>
      </c>
      <c r="H176" s="147">
        <v>3</v>
      </c>
      <c r="I176" s="148"/>
      <c r="J176" s="149">
        <f t="shared" si="30"/>
        <v>0</v>
      </c>
      <c r="K176" s="150"/>
      <c r="L176" s="31"/>
      <c r="M176" s="151" t="s">
        <v>1</v>
      </c>
      <c r="N176" s="152" t="s">
        <v>42</v>
      </c>
      <c r="P176" s="153">
        <f t="shared" si="31"/>
        <v>0</v>
      </c>
      <c r="Q176" s="153">
        <v>0</v>
      </c>
      <c r="R176" s="153">
        <f t="shared" si="32"/>
        <v>0</v>
      </c>
      <c r="S176" s="153">
        <v>0</v>
      </c>
      <c r="T176" s="154">
        <f t="shared" si="33"/>
        <v>0</v>
      </c>
      <c r="AR176" s="155" t="s">
        <v>396</v>
      </c>
      <c r="AT176" s="155" t="s">
        <v>319</v>
      </c>
      <c r="AU176" s="155" t="s">
        <v>88</v>
      </c>
      <c r="AY176" s="16" t="s">
        <v>317</v>
      </c>
      <c r="BE176" s="156">
        <f t="shared" si="34"/>
        <v>0</v>
      </c>
      <c r="BF176" s="156">
        <f t="shared" si="35"/>
        <v>0</v>
      </c>
      <c r="BG176" s="156">
        <f t="shared" si="36"/>
        <v>0</v>
      </c>
      <c r="BH176" s="156">
        <f t="shared" si="37"/>
        <v>0</v>
      </c>
      <c r="BI176" s="156">
        <f t="shared" si="38"/>
        <v>0</v>
      </c>
      <c r="BJ176" s="16" t="s">
        <v>88</v>
      </c>
      <c r="BK176" s="156">
        <f t="shared" si="39"/>
        <v>0</v>
      </c>
      <c r="BL176" s="16" t="s">
        <v>396</v>
      </c>
      <c r="BM176" s="155" t="s">
        <v>699</v>
      </c>
    </row>
    <row r="177" spans="2:65" s="1" customFormat="1" ht="62.75" customHeight="1">
      <c r="B177" s="142"/>
      <c r="C177" s="143" t="s">
        <v>507</v>
      </c>
      <c r="D177" s="143" t="s">
        <v>319</v>
      </c>
      <c r="E177" s="144" t="s">
        <v>13114</v>
      </c>
      <c r="F177" s="145" t="s">
        <v>18695</v>
      </c>
      <c r="G177" s="146" t="s">
        <v>7852</v>
      </c>
      <c r="H177" s="147">
        <v>1</v>
      </c>
      <c r="I177" s="148"/>
      <c r="J177" s="149">
        <f t="shared" si="30"/>
        <v>0</v>
      </c>
      <c r="K177" s="150"/>
      <c r="L177" s="31"/>
      <c r="M177" s="151" t="s">
        <v>1</v>
      </c>
      <c r="N177" s="152" t="s">
        <v>42</v>
      </c>
      <c r="P177" s="153">
        <f t="shared" si="31"/>
        <v>0</v>
      </c>
      <c r="Q177" s="153">
        <v>0</v>
      </c>
      <c r="R177" s="153">
        <f t="shared" si="32"/>
        <v>0</v>
      </c>
      <c r="S177" s="153">
        <v>0</v>
      </c>
      <c r="T177" s="154">
        <f t="shared" si="33"/>
        <v>0</v>
      </c>
      <c r="AR177" s="155" t="s">
        <v>396</v>
      </c>
      <c r="AT177" s="155" t="s">
        <v>319</v>
      </c>
      <c r="AU177" s="155" t="s">
        <v>88</v>
      </c>
      <c r="AY177" s="16" t="s">
        <v>317</v>
      </c>
      <c r="BE177" s="156">
        <f t="shared" si="34"/>
        <v>0</v>
      </c>
      <c r="BF177" s="156">
        <f t="shared" si="35"/>
        <v>0</v>
      </c>
      <c r="BG177" s="156">
        <f t="shared" si="36"/>
        <v>0</v>
      </c>
      <c r="BH177" s="156">
        <f t="shared" si="37"/>
        <v>0</v>
      </c>
      <c r="BI177" s="156">
        <f t="shared" si="38"/>
        <v>0</v>
      </c>
      <c r="BJ177" s="16" t="s">
        <v>88</v>
      </c>
      <c r="BK177" s="156">
        <f t="shared" si="39"/>
        <v>0</v>
      </c>
      <c r="BL177" s="16" t="s">
        <v>396</v>
      </c>
      <c r="BM177" s="155" t="s">
        <v>702</v>
      </c>
    </row>
    <row r="178" spans="2:65" s="1" customFormat="1" ht="16.5" customHeight="1">
      <c r="B178" s="142"/>
      <c r="C178" s="179" t="s">
        <v>703</v>
      </c>
      <c r="D178" s="179" t="s">
        <v>454</v>
      </c>
      <c r="E178" s="180" t="s">
        <v>13110</v>
      </c>
      <c r="F178" s="181" t="s">
        <v>18696</v>
      </c>
      <c r="G178" s="182" t="s">
        <v>7852</v>
      </c>
      <c r="H178" s="183">
        <v>1</v>
      </c>
      <c r="I178" s="184"/>
      <c r="J178" s="185">
        <f t="shared" si="30"/>
        <v>0</v>
      </c>
      <c r="K178" s="186"/>
      <c r="L178" s="187"/>
      <c r="M178" s="188" t="s">
        <v>1</v>
      </c>
      <c r="N178" s="189" t="s">
        <v>42</v>
      </c>
      <c r="P178" s="153">
        <f t="shared" si="31"/>
        <v>0</v>
      </c>
      <c r="Q178" s="153">
        <v>0</v>
      </c>
      <c r="R178" s="153">
        <f t="shared" si="32"/>
        <v>0</v>
      </c>
      <c r="S178" s="153">
        <v>0</v>
      </c>
      <c r="T178" s="154">
        <f t="shared" si="33"/>
        <v>0</v>
      </c>
      <c r="AR178" s="155" t="s">
        <v>481</v>
      </c>
      <c r="AT178" s="155" t="s">
        <v>454</v>
      </c>
      <c r="AU178" s="155" t="s">
        <v>88</v>
      </c>
      <c r="AY178" s="16" t="s">
        <v>317</v>
      </c>
      <c r="BE178" s="156">
        <f t="shared" si="34"/>
        <v>0</v>
      </c>
      <c r="BF178" s="156">
        <f t="shared" si="35"/>
        <v>0</v>
      </c>
      <c r="BG178" s="156">
        <f t="shared" si="36"/>
        <v>0</v>
      </c>
      <c r="BH178" s="156">
        <f t="shared" si="37"/>
        <v>0</v>
      </c>
      <c r="BI178" s="156">
        <f t="shared" si="38"/>
        <v>0</v>
      </c>
      <c r="BJ178" s="16" t="s">
        <v>88</v>
      </c>
      <c r="BK178" s="156">
        <f t="shared" si="39"/>
        <v>0</v>
      </c>
      <c r="BL178" s="16" t="s">
        <v>396</v>
      </c>
      <c r="BM178" s="155" t="s">
        <v>706</v>
      </c>
    </row>
    <row r="179" spans="2:65" s="1" customFormat="1" ht="16.5" customHeight="1">
      <c r="B179" s="142"/>
      <c r="C179" s="179" t="s">
        <v>647</v>
      </c>
      <c r="D179" s="179" t="s">
        <v>454</v>
      </c>
      <c r="E179" s="180" t="s">
        <v>18697</v>
      </c>
      <c r="F179" s="181" t="s">
        <v>18698</v>
      </c>
      <c r="G179" s="182" t="s">
        <v>7852</v>
      </c>
      <c r="H179" s="183">
        <v>1</v>
      </c>
      <c r="I179" s="184"/>
      <c r="J179" s="185">
        <f t="shared" si="30"/>
        <v>0</v>
      </c>
      <c r="K179" s="186"/>
      <c r="L179" s="187"/>
      <c r="M179" s="188" t="s">
        <v>1</v>
      </c>
      <c r="N179" s="189" t="s">
        <v>42</v>
      </c>
      <c r="P179" s="153">
        <f t="shared" si="31"/>
        <v>0</v>
      </c>
      <c r="Q179" s="153">
        <v>0</v>
      </c>
      <c r="R179" s="153">
        <f t="shared" si="32"/>
        <v>0</v>
      </c>
      <c r="S179" s="153">
        <v>0</v>
      </c>
      <c r="T179" s="154">
        <f t="shared" si="33"/>
        <v>0</v>
      </c>
      <c r="AR179" s="155" t="s">
        <v>481</v>
      </c>
      <c r="AT179" s="155" t="s">
        <v>454</v>
      </c>
      <c r="AU179" s="155" t="s">
        <v>88</v>
      </c>
      <c r="AY179" s="16" t="s">
        <v>317</v>
      </c>
      <c r="BE179" s="156">
        <f t="shared" si="34"/>
        <v>0</v>
      </c>
      <c r="BF179" s="156">
        <f t="shared" si="35"/>
        <v>0</v>
      </c>
      <c r="BG179" s="156">
        <f t="shared" si="36"/>
        <v>0</v>
      </c>
      <c r="BH179" s="156">
        <f t="shared" si="37"/>
        <v>0</v>
      </c>
      <c r="BI179" s="156">
        <f t="shared" si="38"/>
        <v>0</v>
      </c>
      <c r="BJ179" s="16" t="s">
        <v>88</v>
      </c>
      <c r="BK179" s="156">
        <f t="shared" si="39"/>
        <v>0</v>
      </c>
      <c r="BL179" s="16" t="s">
        <v>396</v>
      </c>
      <c r="BM179" s="155" t="s">
        <v>709</v>
      </c>
    </row>
    <row r="180" spans="2:65" s="1" customFormat="1" ht="16.5" customHeight="1">
      <c r="B180" s="142"/>
      <c r="C180" s="179" t="s">
        <v>712</v>
      </c>
      <c r="D180" s="179" t="s">
        <v>454</v>
      </c>
      <c r="E180" s="180" t="s">
        <v>13132</v>
      </c>
      <c r="F180" s="181" t="s">
        <v>13139</v>
      </c>
      <c r="G180" s="182" t="s">
        <v>7852</v>
      </c>
      <c r="H180" s="183">
        <v>2</v>
      </c>
      <c r="I180" s="184"/>
      <c r="J180" s="185">
        <f t="shared" si="30"/>
        <v>0</v>
      </c>
      <c r="K180" s="186"/>
      <c r="L180" s="187"/>
      <c r="M180" s="188" t="s">
        <v>1</v>
      </c>
      <c r="N180" s="189" t="s">
        <v>42</v>
      </c>
      <c r="P180" s="153">
        <f t="shared" si="31"/>
        <v>0</v>
      </c>
      <c r="Q180" s="153">
        <v>0</v>
      </c>
      <c r="R180" s="153">
        <f t="shared" si="32"/>
        <v>0</v>
      </c>
      <c r="S180" s="153">
        <v>0</v>
      </c>
      <c r="T180" s="154">
        <f t="shared" si="33"/>
        <v>0</v>
      </c>
      <c r="AR180" s="155" t="s">
        <v>481</v>
      </c>
      <c r="AT180" s="155" t="s">
        <v>454</v>
      </c>
      <c r="AU180" s="155" t="s">
        <v>88</v>
      </c>
      <c r="AY180" s="16" t="s">
        <v>317</v>
      </c>
      <c r="BE180" s="156">
        <f t="shared" si="34"/>
        <v>0</v>
      </c>
      <c r="BF180" s="156">
        <f t="shared" si="35"/>
        <v>0</v>
      </c>
      <c r="BG180" s="156">
        <f t="shared" si="36"/>
        <v>0</v>
      </c>
      <c r="BH180" s="156">
        <f t="shared" si="37"/>
        <v>0</v>
      </c>
      <c r="BI180" s="156">
        <f t="shared" si="38"/>
        <v>0</v>
      </c>
      <c r="BJ180" s="16" t="s">
        <v>88</v>
      </c>
      <c r="BK180" s="156">
        <f t="shared" si="39"/>
        <v>0</v>
      </c>
      <c r="BL180" s="16" t="s">
        <v>396</v>
      </c>
      <c r="BM180" s="155" t="s">
        <v>715</v>
      </c>
    </row>
    <row r="181" spans="2:65" s="1" customFormat="1" ht="24.15" customHeight="1">
      <c r="B181" s="142"/>
      <c r="C181" s="143" t="s">
        <v>650</v>
      </c>
      <c r="D181" s="143" t="s">
        <v>319</v>
      </c>
      <c r="E181" s="144" t="s">
        <v>13140</v>
      </c>
      <c r="F181" s="145" t="s">
        <v>13141</v>
      </c>
      <c r="G181" s="146" t="s">
        <v>467</v>
      </c>
      <c r="H181" s="147">
        <v>2</v>
      </c>
      <c r="I181" s="148"/>
      <c r="J181" s="149">
        <f t="shared" si="30"/>
        <v>0</v>
      </c>
      <c r="K181" s="150"/>
      <c r="L181" s="31"/>
      <c r="M181" s="151" t="s">
        <v>1</v>
      </c>
      <c r="N181" s="152" t="s">
        <v>42</v>
      </c>
      <c r="P181" s="153">
        <f t="shared" si="31"/>
        <v>0</v>
      </c>
      <c r="Q181" s="153">
        <v>0</v>
      </c>
      <c r="R181" s="153">
        <f t="shared" si="32"/>
        <v>0</v>
      </c>
      <c r="S181" s="153">
        <v>0</v>
      </c>
      <c r="T181" s="154">
        <f t="shared" si="33"/>
        <v>0</v>
      </c>
      <c r="AR181" s="155" t="s">
        <v>396</v>
      </c>
      <c r="AT181" s="155" t="s">
        <v>319</v>
      </c>
      <c r="AU181" s="155" t="s">
        <v>88</v>
      </c>
      <c r="AY181" s="16" t="s">
        <v>317</v>
      </c>
      <c r="BE181" s="156">
        <f t="shared" si="34"/>
        <v>0</v>
      </c>
      <c r="BF181" s="156">
        <f t="shared" si="35"/>
        <v>0</v>
      </c>
      <c r="BG181" s="156">
        <f t="shared" si="36"/>
        <v>0</v>
      </c>
      <c r="BH181" s="156">
        <f t="shared" si="37"/>
        <v>0</v>
      </c>
      <c r="BI181" s="156">
        <f t="shared" si="38"/>
        <v>0</v>
      </c>
      <c r="BJ181" s="16" t="s">
        <v>88</v>
      </c>
      <c r="BK181" s="156">
        <f t="shared" si="39"/>
        <v>0</v>
      </c>
      <c r="BL181" s="16" t="s">
        <v>396</v>
      </c>
      <c r="BM181" s="155" t="s">
        <v>719</v>
      </c>
    </row>
    <row r="182" spans="2:65" s="1" customFormat="1" ht="21.75" customHeight="1">
      <c r="B182" s="142"/>
      <c r="C182" s="143" t="s">
        <v>722</v>
      </c>
      <c r="D182" s="143" t="s">
        <v>319</v>
      </c>
      <c r="E182" s="144" t="s">
        <v>18699</v>
      </c>
      <c r="F182" s="145" t="s">
        <v>18700</v>
      </c>
      <c r="G182" s="146" t="s">
        <v>467</v>
      </c>
      <c r="H182" s="147">
        <v>2</v>
      </c>
      <c r="I182" s="148"/>
      <c r="J182" s="149">
        <f t="shared" si="30"/>
        <v>0</v>
      </c>
      <c r="K182" s="150"/>
      <c r="L182" s="31"/>
      <c r="M182" s="151" t="s">
        <v>1</v>
      </c>
      <c r="N182" s="152" t="s">
        <v>42</v>
      </c>
      <c r="P182" s="153">
        <f t="shared" si="31"/>
        <v>0</v>
      </c>
      <c r="Q182" s="153">
        <v>0</v>
      </c>
      <c r="R182" s="153">
        <f t="shared" si="32"/>
        <v>0</v>
      </c>
      <c r="S182" s="153">
        <v>0</v>
      </c>
      <c r="T182" s="154">
        <f t="shared" si="33"/>
        <v>0</v>
      </c>
      <c r="AR182" s="155" t="s">
        <v>396</v>
      </c>
      <c r="AT182" s="155" t="s">
        <v>319</v>
      </c>
      <c r="AU182" s="155" t="s">
        <v>88</v>
      </c>
      <c r="AY182" s="16" t="s">
        <v>317</v>
      </c>
      <c r="BE182" s="156">
        <f t="shared" si="34"/>
        <v>0</v>
      </c>
      <c r="BF182" s="156">
        <f t="shared" si="35"/>
        <v>0</v>
      </c>
      <c r="BG182" s="156">
        <f t="shared" si="36"/>
        <v>0</v>
      </c>
      <c r="BH182" s="156">
        <f t="shared" si="37"/>
        <v>0</v>
      </c>
      <c r="BI182" s="156">
        <f t="shared" si="38"/>
        <v>0</v>
      </c>
      <c r="BJ182" s="16" t="s">
        <v>88</v>
      </c>
      <c r="BK182" s="156">
        <f t="shared" si="39"/>
        <v>0</v>
      </c>
      <c r="BL182" s="16" t="s">
        <v>396</v>
      </c>
      <c r="BM182" s="155" t="s">
        <v>1704</v>
      </c>
    </row>
    <row r="183" spans="2:65" s="1" customFormat="1" ht="16.5" customHeight="1">
      <c r="B183" s="142"/>
      <c r="C183" s="143" t="s">
        <v>655</v>
      </c>
      <c r="D183" s="143" t="s">
        <v>319</v>
      </c>
      <c r="E183" s="144" t="s">
        <v>18701</v>
      </c>
      <c r="F183" s="145" t="s">
        <v>18702</v>
      </c>
      <c r="G183" s="146" t="s">
        <v>611</v>
      </c>
      <c r="H183" s="147">
        <v>1</v>
      </c>
      <c r="I183" s="148"/>
      <c r="J183" s="149">
        <f t="shared" si="30"/>
        <v>0</v>
      </c>
      <c r="K183" s="150"/>
      <c r="L183" s="31"/>
      <c r="M183" s="151" t="s">
        <v>1</v>
      </c>
      <c r="N183" s="152" t="s">
        <v>42</v>
      </c>
      <c r="P183" s="153">
        <f t="shared" si="31"/>
        <v>0</v>
      </c>
      <c r="Q183" s="153">
        <v>0</v>
      </c>
      <c r="R183" s="153">
        <f t="shared" si="32"/>
        <v>0</v>
      </c>
      <c r="S183" s="153">
        <v>0</v>
      </c>
      <c r="T183" s="154">
        <f t="shared" si="33"/>
        <v>0</v>
      </c>
      <c r="AR183" s="155" t="s">
        <v>396</v>
      </c>
      <c r="AT183" s="155" t="s">
        <v>319</v>
      </c>
      <c r="AU183" s="155" t="s">
        <v>88</v>
      </c>
      <c r="AY183" s="16" t="s">
        <v>317</v>
      </c>
      <c r="BE183" s="156">
        <f t="shared" si="34"/>
        <v>0</v>
      </c>
      <c r="BF183" s="156">
        <f t="shared" si="35"/>
        <v>0</v>
      </c>
      <c r="BG183" s="156">
        <f t="shared" si="36"/>
        <v>0</v>
      </c>
      <c r="BH183" s="156">
        <f t="shared" si="37"/>
        <v>0</v>
      </c>
      <c r="BI183" s="156">
        <f t="shared" si="38"/>
        <v>0</v>
      </c>
      <c r="BJ183" s="16" t="s">
        <v>88</v>
      </c>
      <c r="BK183" s="156">
        <f t="shared" si="39"/>
        <v>0</v>
      </c>
      <c r="BL183" s="16" t="s">
        <v>396</v>
      </c>
      <c r="BM183" s="155" t="s">
        <v>1726</v>
      </c>
    </row>
    <row r="184" spans="2:65" s="1" customFormat="1" ht="55.5" customHeight="1">
      <c r="B184" s="142"/>
      <c r="C184" s="179" t="s">
        <v>729</v>
      </c>
      <c r="D184" s="179" t="s">
        <v>454</v>
      </c>
      <c r="E184" s="180" t="s">
        <v>18703</v>
      </c>
      <c r="F184" s="181" t="s">
        <v>18704</v>
      </c>
      <c r="G184" s="182" t="s">
        <v>467</v>
      </c>
      <c r="H184" s="183">
        <v>1</v>
      </c>
      <c r="I184" s="184"/>
      <c r="J184" s="185">
        <f t="shared" si="30"/>
        <v>0</v>
      </c>
      <c r="K184" s="186"/>
      <c r="L184" s="187"/>
      <c r="M184" s="188" t="s">
        <v>1</v>
      </c>
      <c r="N184" s="189" t="s">
        <v>42</v>
      </c>
      <c r="P184" s="153">
        <f t="shared" si="31"/>
        <v>0</v>
      </c>
      <c r="Q184" s="153">
        <v>0</v>
      </c>
      <c r="R184" s="153">
        <f t="shared" si="32"/>
        <v>0</v>
      </c>
      <c r="S184" s="153">
        <v>0</v>
      </c>
      <c r="T184" s="154">
        <f t="shared" si="33"/>
        <v>0</v>
      </c>
      <c r="AR184" s="155" t="s">
        <v>481</v>
      </c>
      <c r="AT184" s="155" t="s">
        <v>454</v>
      </c>
      <c r="AU184" s="155" t="s">
        <v>88</v>
      </c>
      <c r="AY184" s="16" t="s">
        <v>317</v>
      </c>
      <c r="BE184" s="156">
        <f t="shared" si="34"/>
        <v>0</v>
      </c>
      <c r="BF184" s="156">
        <f t="shared" si="35"/>
        <v>0</v>
      </c>
      <c r="BG184" s="156">
        <f t="shared" si="36"/>
        <v>0</v>
      </c>
      <c r="BH184" s="156">
        <f t="shared" si="37"/>
        <v>0</v>
      </c>
      <c r="BI184" s="156">
        <f t="shared" si="38"/>
        <v>0</v>
      </c>
      <c r="BJ184" s="16" t="s">
        <v>88</v>
      </c>
      <c r="BK184" s="156">
        <f t="shared" si="39"/>
        <v>0</v>
      </c>
      <c r="BL184" s="16" t="s">
        <v>396</v>
      </c>
      <c r="BM184" s="155" t="s">
        <v>725</v>
      </c>
    </row>
    <row r="185" spans="2:65" s="1" customFormat="1" ht="24.15" customHeight="1">
      <c r="B185" s="142"/>
      <c r="C185" s="179" t="s">
        <v>662</v>
      </c>
      <c r="D185" s="179" t="s">
        <v>454</v>
      </c>
      <c r="E185" s="180" t="s">
        <v>13144</v>
      </c>
      <c r="F185" s="181" t="s">
        <v>13145</v>
      </c>
      <c r="G185" s="182" t="s">
        <v>484</v>
      </c>
      <c r="H185" s="183">
        <v>29</v>
      </c>
      <c r="I185" s="184"/>
      <c r="J185" s="185">
        <f t="shared" si="30"/>
        <v>0</v>
      </c>
      <c r="K185" s="186"/>
      <c r="L185" s="187"/>
      <c r="M185" s="188" t="s">
        <v>1</v>
      </c>
      <c r="N185" s="189" t="s">
        <v>42</v>
      </c>
      <c r="P185" s="153">
        <f t="shared" si="31"/>
        <v>0</v>
      </c>
      <c r="Q185" s="153">
        <v>0</v>
      </c>
      <c r="R185" s="153">
        <f t="shared" si="32"/>
        <v>0</v>
      </c>
      <c r="S185" s="153">
        <v>0</v>
      </c>
      <c r="T185" s="154">
        <f t="shared" si="33"/>
        <v>0</v>
      </c>
      <c r="AR185" s="155" t="s">
        <v>481</v>
      </c>
      <c r="AT185" s="155" t="s">
        <v>454</v>
      </c>
      <c r="AU185" s="155" t="s">
        <v>88</v>
      </c>
      <c r="AY185" s="16" t="s">
        <v>317</v>
      </c>
      <c r="BE185" s="156">
        <f t="shared" si="34"/>
        <v>0</v>
      </c>
      <c r="BF185" s="156">
        <f t="shared" si="35"/>
        <v>0</v>
      </c>
      <c r="BG185" s="156">
        <f t="shared" si="36"/>
        <v>0</v>
      </c>
      <c r="BH185" s="156">
        <f t="shared" si="37"/>
        <v>0</v>
      </c>
      <c r="BI185" s="156">
        <f t="shared" si="38"/>
        <v>0</v>
      </c>
      <c r="BJ185" s="16" t="s">
        <v>88</v>
      </c>
      <c r="BK185" s="156">
        <f t="shared" si="39"/>
        <v>0</v>
      </c>
      <c r="BL185" s="16" t="s">
        <v>396</v>
      </c>
      <c r="BM185" s="155" t="s">
        <v>728</v>
      </c>
    </row>
    <row r="186" spans="2:65" s="1" customFormat="1" ht="24.15" customHeight="1">
      <c r="B186" s="142"/>
      <c r="C186" s="179" t="s">
        <v>736</v>
      </c>
      <c r="D186" s="179" t="s">
        <v>454</v>
      </c>
      <c r="E186" s="180" t="s">
        <v>13146</v>
      </c>
      <c r="F186" s="181" t="s">
        <v>18705</v>
      </c>
      <c r="G186" s="182" t="s">
        <v>484</v>
      </c>
      <c r="H186" s="183">
        <v>2</v>
      </c>
      <c r="I186" s="184"/>
      <c r="J186" s="185">
        <f t="shared" si="30"/>
        <v>0</v>
      </c>
      <c r="K186" s="186"/>
      <c r="L186" s="187"/>
      <c r="M186" s="188" t="s">
        <v>1</v>
      </c>
      <c r="N186" s="189" t="s">
        <v>42</v>
      </c>
      <c r="P186" s="153">
        <f t="shared" si="31"/>
        <v>0</v>
      </c>
      <c r="Q186" s="153">
        <v>0</v>
      </c>
      <c r="R186" s="153">
        <f t="shared" si="32"/>
        <v>0</v>
      </c>
      <c r="S186" s="153">
        <v>0</v>
      </c>
      <c r="T186" s="154">
        <f t="shared" si="33"/>
        <v>0</v>
      </c>
      <c r="AR186" s="155" t="s">
        <v>481</v>
      </c>
      <c r="AT186" s="155" t="s">
        <v>454</v>
      </c>
      <c r="AU186" s="155" t="s">
        <v>88</v>
      </c>
      <c r="AY186" s="16" t="s">
        <v>317</v>
      </c>
      <c r="BE186" s="156">
        <f t="shared" si="34"/>
        <v>0</v>
      </c>
      <c r="BF186" s="156">
        <f t="shared" si="35"/>
        <v>0</v>
      </c>
      <c r="BG186" s="156">
        <f t="shared" si="36"/>
        <v>0</v>
      </c>
      <c r="BH186" s="156">
        <f t="shared" si="37"/>
        <v>0</v>
      </c>
      <c r="BI186" s="156">
        <f t="shared" si="38"/>
        <v>0</v>
      </c>
      <c r="BJ186" s="16" t="s">
        <v>88</v>
      </c>
      <c r="BK186" s="156">
        <f t="shared" si="39"/>
        <v>0</v>
      </c>
      <c r="BL186" s="16" t="s">
        <v>396</v>
      </c>
      <c r="BM186" s="155" t="s">
        <v>732</v>
      </c>
    </row>
    <row r="187" spans="2:65" s="1" customFormat="1" ht="24.15" customHeight="1">
      <c r="B187" s="142"/>
      <c r="C187" s="179" t="s">
        <v>665</v>
      </c>
      <c r="D187" s="179" t="s">
        <v>454</v>
      </c>
      <c r="E187" s="180" t="s">
        <v>18706</v>
      </c>
      <c r="F187" s="181" t="s">
        <v>18707</v>
      </c>
      <c r="G187" s="182" t="s">
        <v>484</v>
      </c>
      <c r="H187" s="183">
        <v>20</v>
      </c>
      <c r="I187" s="184"/>
      <c r="J187" s="185">
        <f t="shared" si="30"/>
        <v>0</v>
      </c>
      <c r="K187" s="186"/>
      <c r="L187" s="187"/>
      <c r="M187" s="188" t="s">
        <v>1</v>
      </c>
      <c r="N187" s="189" t="s">
        <v>42</v>
      </c>
      <c r="P187" s="153">
        <f t="shared" si="31"/>
        <v>0</v>
      </c>
      <c r="Q187" s="153">
        <v>0</v>
      </c>
      <c r="R187" s="153">
        <f t="shared" si="32"/>
        <v>0</v>
      </c>
      <c r="S187" s="153">
        <v>0</v>
      </c>
      <c r="T187" s="154">
        <f t="shared" si="33"/>
        <v>0</v>
      </c>
      <c r="AR187" s="155" t="s">
        <v>481</v>
      </c>
      <c r="AT187" s="155" t="s">
        <v>454</v>
      </c>
      <c r="AU187" s="155" t="s">
        <v>88</v>
      </c>
      <c r="AY187" s="16" t="s">
        <v>317</v>
      </c>
      <c r="BE187" s="156">
        <f t="shared" si="34"/>
        <v>0</v>
      </c>
      <c r="BF187" s="156">
        <f t="shared" si="35"/>
        <v>0</v>
      </c>
      <c r="BG187" s="156">
        <f t="shared" si="36"/>
        <v>0</v>
      </c>
      <c r="BH187" s="156">
        <f t="shared" si="37"/>
        <v>0</v>
      </c>
      <c r="BI187" s="156">
        <f t="shared" si="38"/>
        <v>0</v>
      </c>
      <c r="BJ187" s="16" t="s">
        <v>88</v>
      </c>
      <c r="BK187" s="156">
        <f t="shared" si="39"/>
        <v>0</v>
      </c>
      <c r="BL187" s="16" t="s">
        <v>396</v>
      </c>
      <c r="BM187" s="155" t="s">
        <v>735</v>
      </c>
    </row>
    <row r="188" spans="2:65" s="1" customFormat="1" ht="33" customHeight="1">
      <c r="B188" s="142"/>
      <c r="C188" s="179" t="s">
        <v>743</v>
      </c>
      <c r="D188" s="179" t="s">
        <v>454</v>
      </c>
      <c r="E188" s="180" t="s">
        <v>13124</v>
      </c>
      <c r="F188" s="181" t="s">
        <v>18708</v>
      </c>
      <c r="G188" s="182" t="s">
        <v>467</v>
      </c>
      <c r="H188" s="183">
        <v>1</v>
      </c>
      <c r="I188" s="184"/>
      <c r="J188" s="185">
        <f t="shared" si="30"/>
        <v>0</v>
      </c>
      <c r="K188" s="186"/>
      <c r="L188" s="187"/>
      <c r="M188" s="188" t="s">
        <v>1</v>
      </c>
      <c r="N188" s="189" t="s">
        <v>42</v>
      </c>
      <c r="P188" s="153">
        <f t="shared" si="31"/>
        <v>0</v>
      </c>
      <c r="Q188" s="153">
        <v>0</v>
      </c>
      <c r="R188" s="153">
        <f t="shared" si="32"/>
        <v>0</v>
      </c>
      <c r="S188" s="153">
        <v>0</v>
      </c>
      <c r="T188" s="154">
        <f t="shared" si="33"/>
        <v>0</v>
      </c>
      <c r="AR188" s="155" t="s">
        <v>481</v>
      </c>
      <c r="AT188" s="155" t="s">
        <v>454</v>
      </c>
      <c r="AU188" s="155" t="s">
        <v>88</v>
      </c>
      <c r="AY188" s="16" t="s">
        <v>317</v>
      </c>
      <c r="BE188" s="156">
        <f t="shared" si="34"/>
        <v>0</v>
      </c>
      <c r="BF188" s="156">
        <f t="shared" si="35"/>
        <v>0</v>
      </c>
      <c r="BG188" s="156">
        <f t="shared" si="36"/>
        <v>0</v>
      </c>
      <c r="BH188" s="156">
        <f t="shared" si="37"/>
        <v>0</v>
      </c>
      <c r="BI188" s="156">
        <f t="shared" si="38"/>
        <v>0</v>
      </c>
      <c r="BJ188" s="16" t="s">
        <v>88</v>
      </c>
      <c r="BK188" s="156">
        <f t="shared" si="39"/>
        <v>0</v>
      </c>
      <c r="BL188" s="16" t="s">
        <v>396</v>
      </c>
      <c r="BM188" s="155" t="s">
        <v>739</v>
      </c>
    </row>
    <row r="189" spans="2:65" s="1" customFormat="1" ht="33" customHeight="1">
      <c r="B189" s="142"/>
      <c r="C189" s="179" t="s">
        <v>616</v>
      </c>
      <c r="D189" s="179" t="s">
        <v>454</v>
      </c>
      <c r="E189" s="180" t="s">
        <v>18709</v>
      </c>
      <c r="F189" s="181" t="s">
        <v>18710</v>
      </c>
      <c r="G189" s="182" t="s">
        <v>611</v>
      </c>
      <c r="H189" s="183">
        <v>1</v>
      </c>
      <c r="I189" s="184"/>
      <c r="J189" s="185">
        <f t="shared" si="30"/>
        <v>0</v>
      </c>
      <c r="K189" s="186"/>
      <c r="L189" s="187"/>
      <c r="M189" s="188" t="s">
        <v>1</v>
      </c>
      <c r="N189" s="189" t="s">
        <v>42</v>
      </c>
      <c r="P189" s="153">
        <f t="shared" si="31"/>
        <v>0</v>
      </c>
      <c r="Q189" s="153">
        <v>0</v>
      </c>
      <c r="R189" s="153">
        <f t="shared" si="32"/>
        <v>0</v>
      </c>
      <c r="S189" s="153">
        <v>0</v>
      </c>
      <c r="T189" s="154">
        <f t="shared" si="33"/>
        <v>0</v>
      </c>
      <c r="AR189" s="155" t="s">
        <v>481</v>
      </c>
      <c r="AT189" s="155" t="s">
        <v>454</v>
      </c>
      <c r="AU189" s="155" t="s">
        <v>88</v>
      </c>
      <c r="AY189" s="16" t="s">
        <v>317</v>
      </c>
      <c r="BE189" s="156">
        <f t="shared" si="34"/>
        <v>0</v>
      </c>
      <c r="BF189" s="156">
        <f t="shared" si="35"/>
        <v>0</v>
      </c>
      <c r="BG189" s="156">
        <f t="shared" si="36"/>
        <v>0</v>
      </c>
      <c r="BH189" s="156">
        <f t="shared" si="37"/>
        <v>0</v>
      </c>
      <c r="BI189" s="156">
        <f t="shared" si="38"/>
        <v>0</v>
      </c>
      <c r="BJ189" s="16" t="s">
        <v>88</v>
      </c>
      <c r="BK189" s="156">
        <f t="shared" si="39"/>
        <v>0</v>
      </c>
      <c r="BL189" s="16" t="s">
        <v>396</v>
      </c>
      <c r="BM189" s="155" t="s">
        <v>742</v>
      </c>
    </row>
    <row r="190" spans="2:65" s="1" customFormat="1" ht="33" customHeight="1">
      <c r="B190" s="142"/>
      <c r="C190" s="179" t="s">
        <v>620</v>
      </c>
      <c r="D190" s="179" t="s">
        <v>454</v>
      </c>
      <c r="E190" s="180" t="s">
        <v>18711</v>
      </c>
      <c r="F190" s="181" t="s">
        <v>18712</v>
      </c>
      <c r="G190" s="182" t="s">
        <v>467</v>
      </c>
      <c r="H190" s="183">
        <v>1</v>
      </c>
      <c r="I190" s="184"/>
      <c r="J190" s="185">
        <f t="shared" si="30"/>
        <v>0</v>
      </c>
      <c r="K190" s="186"/>
      <c r="L190" s="187"/>
      <c r="M190" s="188" t="s">
        <v>1</v>
      </c>
      <c r="N190" s="189" t="s">
        <v>42</v>
      </c>
      <c r="P190" s="153">
        <f t="shared" si="31"/>
        <v>0</v>
      </c>
      <c r="Q190" s="153">
        <v>0</v>
      </c>
      <c r="R190" s="153">
        <f t="shared" si="32"/>
        <v>0</v>
      </c>
      <c r="S190" s="153">
        <v>0</v>
      </c>
      <c r="T190" s="154">
        <f t="shared" si="33"/>
        <v>0</v>
      </c>
      <c r="AR190" s="155" t="s">
        <v>481</v>
      </c>
      <c r="AT190" s="155" t="s">
        <v>454</v>
      </c>
      <c r="AU190" s="155" t="s">
        <v>88</v>
      </c>
      <c r="AY190" s="16" t="s">
        <v>317</v>
      </c>
      <c r="BE190" s="156">
        <f t="shared" si="34"/>
        <v>0</v>
      </c>
      <c r="BF190" s="156">
        <f t="shared" si="35"/>
        <v>0</v>
      </c>
      <c r="BG190" s="156">
        <f t="shared" si="36"/>
        <v>0</v>
      </c>
      <c r="BH190" s="156">
        <f t="shared" si="37"/>
        <v>0</v>
      </c>
      <c r="BI190" s="156">
        <f t="shared" si="38"/>
        <v>0</v>
      </c>
      <c r="BJ190" s="16" t="s">
        <v>88</v>
      </c>
      <c r="BK190" s="156">
        <f t="shared" si="39"/>
        <v>0</v>
      </c>
      <c r="BL190" s="16" t="s">
        <v>396</v>
      </c>
      <c r="BM190" s="155" t="s">
        <v>1841</v>
      </c>
    </row>
    <row r="191" spans="2:65" s="1" customFormat="1" ht="24.15" customHeight="1">
      <c r="B191" s="142"/>
      <c r="C191" s="179" t="s">
        <v>670</v>
      </c>
      <c r="D191" s="179" t="s">
        <v>454</v>
      </c>
      <c r="E191" s="180" t="s">
        <v>13170</v>
      </c>
      <c r="F191" s="181" t="s">
        <v>13171</v>
      </c>
      <c r="G191" s="182" t="s">
        <v>484</v>
      </c>
      <c r="H191" s="183">
        <v>2</v>
      </c>
      <c r="I191" s="184"/>
      <c r="J191" s="185">
        <f t="shared" si="30"/>
        <v>0</v>
      </c>
      <c r="K191" s="186"/>
      <c r="L191" s="187"/>
      <c r="M191" s="188" t="s">
        <v>1</v>
      </c>
      <c r="N191" s="189" t="s">
        <v>42</v>
      </c>
      <c r="P191" s="153">
        <f t="shared" si="31"/>
        <v>0</v>
      </c>
      <c r="Q191" s="153">
        <v>0</v>
      </c>
      <c r="R191" s="153">
        <f t="shared" si="32"/>
        <v>0</v>
      </c>
      <c r="S191" s="153">
        <v>0</v>
      </c>
      <c r="T191" s="154">
        <f t="shared" si="33"/>
        <v>0</v>
      </c>
      <c r="AR191" s="155" t="s">
        <v>481</v>
      </c>
      <c r="AT191" s="155" t="s">
        <v>454</v>
      </c>
      <c r="AU191" s="155" t="s">
        <v>88</v>
      </c>
      <c r="AY191" s="16" t="s">
        <v>317</v>
      </c>
      <c r="BE191" s="156">
        <f t="shared" si="34"/>
        <v>0</v>
      </c>
      <c r="BF191" s="156">
        <f t="shared" si="35"/>
        <v>0</v>
      </c>
      <c r="BG191" s="156">
        <f t="shared" si="36"/>
        <v>0</v>
      </c>
      <c r="BH191" s="156">
        <f t="shared" si="37"/>
        <v>0</v>
      </c>
      <c r="BI191" s="156">
        <f t="shared" si="38"/>
        <v>0</v>
      </c>
      <c r="BJ191" s="16" t="s">
        <v>88</v>
      </c>
      <c r="BK191" s="156">
        <f t="shared" si="39"/>
        <v>0</v>
      </c>
      <c r="BL191" s="16" t="s">
        <v>396</v>
      </c>
      <c r="BM191" s="155" t="s">
        <v>1849</v>
      </c>
    </row>
    <row r="192" spans="2:65" s="1" customFormat="1" ht="24.15" customHeight="1">
      <c r="B192" s="142"/>
      <c r="C192" s="143" t="s">
        <v>834</v>
      </c>
      <c r="D192" s="143" t="s">
        <v>319</v>
      </c>
      <c r="E192" s="144" t="s">
        <v>18713</v>
      </c>
      <c r="F192" s="145" t="s">
        <v>18714</v>
      </c>
      <c r="G192" s="146" t="s">
        <v>484</v>
      </c>
      <c r="H192" s="147">
        <v>33</v>
      </c>
      <c r="I192" s="148"/>
      <c r="J192" s="149">
        <f t="shared" si="30"/>
        <v>0</v>
      </c>
      <c r="K192" s="150"/>
      <c r="L192" s="31"/>
      <c r="M192" s="151" t="s">
        <v>1</v>
      </c>
      <c r="N192" s="152" t="s">
        <v>42</v>
      </c>
      <c r="P192" s="153">
        <f t="shared" si="31"/>
        <v>0</v>
      </c>
      <c r="Q192" s="153">
        <v>0</v>
      </c>
      <c r="R192" s="153">
        <f t="shared" si="32"/>
        <v>0</v>
      </c>
      <c r="S192" s="153">
        <v>0</v>
      </c>
      <c r="T192" s="154">
        <f t="shared" si="33"/>
        <v>0</v>
      </c>
      <c r="AR192" s="155" t="s">
        <v>396</v>
      </c>
      <c r="AT192" s="155" t="s">
        <v>319</v>
      </c>
      <c r="AU192" s="155" t="s">
        <v>88</v>
      </c>
      <c r="AY192" s="16" t="s">
        <v>317</v>
      </c>
      <c r="BE192" s="156">
        <f t="shared" si="34"/>
        <v>0</v>
      </c>
      <c r="BF192" s="156">
        <f t="shared" si="35"/>
        <v>0</v>
      </c>
      <c r="BG192" s="156">
        <f t="shared" si="36"/>
        <v>0</v>
      </c>
      <c r="BH192" s="156">
        <f t="shared" si="37"/>
        <v>0</v>
      </c>
      <c r="BI192" s="156">
        <f t="shared" si="38"/>
        <v>0</v>
      </c>
      <c r="BJ192" s="16" t="s">
        <v>88</v>
      </c>
      <c r="BK192" s="156">
        <f t="shared" si="39"/>
        <v>0</v>
      </c>
      <c r="BL192" s="16" t="s">
        <v>396</v>
      </c>
      <c r="BM192" s="155" t="s">
        <v>1859</v>
      </c>
    </row>
    <row r="193" spans="2:65" s="1" customFormat="1" ht="16.5" customHeight="1">
      <c r="B193" s="142"/>
      <c r="C193" s="143" t="s">
        <v>673</v>
      </c>
      <c r="D193" s="143" t="s">
        <v>319</v>
      </c>
      <c r="E193" s="144" t="s">
        <v>18715</v>
      </c>
      <c r="F193" s="145" t="s">
        <v>18716</v>
      </c>
      <c r="G193" s="146" t="s">
        <v>484</v>
      </c>
      <c r="H193" s="147">
        <v>20</v>
      </c>
      <c r="I193" s="148"/>
      <c r="J193" s="149">
        <f t="shared" si="30"/>
        <v>0</v>
      </c>
      <c r="K193" s="150"/>
      <c r="L193" s="31"/>
      <c r="M193" s="151" t="s">
        <v>1</v>
      </c>
      <c r="N193" s="152" t="s">
        <v>42</v>
      </c>
      <c r="P193" s="153">
        <f t="shared" si="31"/>
        <v>0</v>
      </c>
      <c r="Q193" s="153">
        <v>0</v>
      </c>
      <c r="R193" s="153">
        <f t="shared" si="32"/>
        <v>0</v>
      </c>
      <c r="S193" s="153">
        <v>0</v>
      </c>
      <c r="T193" s="154">
        <f t="shared" si="33"/>
        <v>0</v>
      </c>
      <c r="AR193" s="155" t="s">
        <v>396</v>
      </c>
      <c r="AT193" s="155" t="s">
        <v>319</v>
      </c>
      <c r="AU193" s="155" t="s">
        <v>88</v>
      </c>
      <c r="AY193" s="16" t="s">
        <v>317</v>
      </c>
      <c r="BE193" s="156">
        <f t="shared" si="34"/>
        <v>0</v>
      </c>
      <c r="BF193" s="156">
        <f t="shared" si="35"/>
        <v>0</v>
      </c>
      <c r="BG193" s="156">
        <f t="shared" si="36"/>
        <v>0</v>
      </c>
      <c r="BH193" s="156">
        <f t="shared" si="37"/>
        <v>0</v>
      </c>
      <c r="BI193" s="156">
        <f t="shared" si="38"/>
        <v>0</v>
      </c>
      <c r="BJ193" s="16" t="s">
        <v>88</v>
      </c>
      <c r="BK193" s="156">
        <f t="shared" si="39"/>
        <v>0</v>
      </c>
      <c r="BL193" s="16" t="s">
        <v>396</v>
      </c>
      <c r="BM193" s="155" t="s">
        <v>1872</v>
      </c>
    </row>
    <row r="194" spans="2:65" s="1" customFormat="1" ht="16.5" customHeight="1">
      <c r="B194" s="142"/>
      <c r="C194" s="143" t="s">
        <v>1417</v>
      </c>
      <c r="D194" s="143" t="s">
        <v>319</v>
      </c>
      <c r="E194" s="144" t="s">
        <v>18717</v>
      </c>
      <c r="F194" s="145" t="s">
        <v>18718</v>
      </c>
      <c r="G194" s="146" t="s">
        <v>7852</v>
      </c>
      <c r="H194" s="147">
        <v>3</v>
      </c>
      <c r="I194" s="148"/>
      <c r="J194" s="149">
        <f t="shared" si="30"/>
        <v>0</v>
      </c>
      <c r="K194" s="150"/>
      <c r="L194" s="31"/>
      <c r="M194" s="151" t="s">
        <v>1</v>
      </c>
      <c r="N194" s="152" t="s">
        <v>42</v>
      </c>
      <c r="P194" s="153">
        <f t="shared" si="31"/>
        <v>0</v>
      </c>
      <c r="Q194" s="153">
        <v>0</v>
      </c>
      <c r="R194" s="153">
        <f t="shared" si="32"/>
        <v>0</v>
      </c>
      <c r="S194" s="153">
        <v>0</v>
      </c>
      <c r="T194" s="154">
        <f t="shared" si="33"/>
        <v>0</v>
      </c>
      <c r="AR194" s="155" t="s">
        <v>396</v>
      </c>
      <c r="AT194" s="155" t="s">
        <v>319</v>
      </c>
      <c r="AU194" s="155" t="s">
        <v>88</v>
      </c>
      <c r="AY194" s="16" t="s">
        <v>317</v>
      </c>
      <c r="BE194" s="156">
        <f t="shared" si="34"/>
        <v>0</v>
      </c>
      <c r="BF194" s="156">
        <f t="shared" si="35"/>
        <v>0</v>
      </c>
      <c r="BG194" s="156">
        <f t="shared" si="36"/>
        <v>0</v>
      </c>
      <c r="BH194" s="156">
        <f t="shared" si="37"/>
        <v>0</v>
      </c>
      <c r="BI194" s="156">
        <f t="shared" si="38"/>
        <v>0</v>
      </c>
      <c r="BJ194" s="16" t="s">
        <v>88</v>
      </c>
      <c r="BK194" s="156">
        <f t="shared" si="39"/>
        <v>0</v>
      </c>
      <c r="BL194" s="16" t="s">
        <v>396</v>
      </c>
      <c r="BM194" s="155" t="s">
        <v>1882</v>
      </c>
    </row>
    <row r="195" spans="2:65" s="1" customFormat="1" ht="24.15" customHeight="1">
      <c r="B195" s="142"/>
      <c r="C195" s="143" t="s">
        <v>675</v>
      </c>
      <c r="D195" s="143" t="s">
        <v>319</v>
      </c>
      <c r="E195" s="144" t="s">
        <v>18719</v>
      </c>
      <c r="F195" s="145" t="s">
        <v>18720</v>
      </c>
      <c r="G195" s="146" t="s">
        <v>484</v>
      </c>
      <c r="H195" s="147">
        <v>220</v>
      </c>
      <c r="I195" s="148"/>
      <c r="J195" s="149">
        <f t="shared" si="30"/>
        <v>0</v>
      </c>
      <c r="K195" s="150"/>
      <c r="L195" s="31"/>
      <c r="M195" s="151" t="s">
        <v>1</v>
      </c>
      <c r="N195" s="152" t="s">
        <v>42</v>
      </c>
      <c r="P195" s="153">
        <f t="shared" si="31"/>
        <v>0</v>
      </c>
      <c r="Q195" s="153">
        <v>0</v>
      </c>
      <c r="R195" s="153">
        <f t="shared" si="32"/>
        <v>0</v>
      </c>
      <c r="S195" s="153">
        <v>0</v>
      </c>
      <c r="T195" s="154">
        <f t="shared" si="33"/>
        <v>0</v>
      </c>
      <c r="AR195" s="155" t="s">
        <v>396</v>
      </c>
      <c r="AT195" s="155" t="s">
        <v>319</v>
      </c>
      <c r="AU195" s="155" t="s">
        <v>88</v>
      </c>
      <c r="AY195" s="16" t="s">
        <v>317</v>
      </c>
      <c r="BE195" s="156">
        <f t="shared" si="34"/>
        <v>0</v>
      </c>
      <c r="BF195" s="156">
        <f t="shared" si="35"/>
        <v>0</v>
      </c>
      <c r="BG195" s="156">
        <f t="shared" si="36"/>
        <v>0</v>
      </c>
      <c r="BH195" s="156">
        <f t="shared" si="37"/>
        <v>0</v>
      </c>
      <c r="BI195" s="156">
        <f t="shared" si="38"/>
        <v>0</v>
      </c>
      <c r="BJ195" s="16" t="s">
        <v>88</v>
      </c>
      <c r="BK195" s="156">
        <f t="shared" si="39"/>
        <v>0</v>
      </c>
      <c r="BL195" s="16" t="s">
        <v>396</v>
      </c>
      <c r="BM195" s="155" t="s">
        <v>1910</v>
      </c>
    </row>
    <row r="196" spans="2:65" s="1" customFormat="1" ht="24.15" customHeight="1">
      <c r="B196" s="142"/>
      <c r="C196" s="143" t="s">
        <v>1456</v>
      </c>
      <c r="D196" s="143" t="s">
        <v>319</v>
      </c>
      <c r="E196" s="144" t="s">
        <v>13196</v>
      </c>
      <c r="F196" s="145" t="s">
        <v>18721</v>
      </c>
      <c r="G196" s="146" t="s">
        <v>484</v>
      </c>
      <c r="H196" s="147">
        <v>220</v>
      </c>
      <c r="I196" s="148"/>
      <c r="J196" s="149">
        <f t="shared" si="30"/>
        <v>0</v>
      </c>
      <c r="K196" s="150"/>
      <c r="L196" s="31"/>
      <c r="M196" s="151" t="s">
        <v>1</v>
      </c>
      <c r="N196" s="152" t="s">
        <v>42</v>
      </c>
      <c r="P196" s="153">
        <f t="shared" si="31"/>
        <v>0</v>
      </c>
      <c r="Q196" s="153">
        <v>0</v>
      </c>
      <c r="R196" s="153">
        <f t="shared" si="32"/>
        <v>0</v>
      </c>
      <c r="S196" s="153">
        <v>0</v>
      </c>
      <c r="T196" s="154">
        <f t="shared" si="33"/>
        <v>0</v>
      </c>
      <c r="AR196" s="155" t="s">
        <v>396</v>
      </c>
      <c r="AT196" s="155" t="s">
        <v>319</v>
      </c>
      <c r="AU196" s="155" t="s">
        <v>88</v>
      </c>
      <c r="AY196" s="16" t="s">
        <v>317</v>
      </c>
      <c r="BE196" s="156">
        <f t="shared" si="34"/>
        <v>0</v>
      </c>
      <c r="BF196" s="156">
        <f t="shared" si="35"/>
        <v>0</v>
      </c>
      <c r="BG196" s="156">
        <f t="shared" si="36"/>
        <v>0</v>
      </c>
      <c r="BH196" s="156">
        <f t="shared" si="37"/>
        <v>0</v>
      </c>
      <c r="BI196" s="156">
        <f t="shared" si="38"/>
        <v>0</v>
      </c>
      <c r="BJ196" s="16" t="s">
        <v>88</v>
      </c>
      <c r="BK196" s="156">
        <f t="shared" si="39"/>
        <v>0</v>
      </c>
      <c r="BL196" s="16" t="s">
        <v>396</v>
      </c>
      <c r="BM196" s="155" t="s">
        <v>1922</v>
      </c>
    </row>
    <row r="197" spans="2:65" s="1" customFormat="1" ht="24.15" customHeight="1">
      <c r="B197" s="142"/>
      <c r="C197" s="143" t="s">
        <v>678</v>
      </c>
      <c r="D197" s="143" t="s">
        <v>319</v>
      </c>
      <c r="E197" s="144" t="s">
        <v>18722</v>
      </c>
      <c r="F197" s="145" t="s">
        <v>18723</v>
      </c>
      <c r="G197" s="146" t="s">
        <v>611</v>
      </c>
      <c r="H197" s="147">
        <v>6</v>
      </c>
      <c r="I197" s="148"/>
      <c r="J197" s="149">
        <f t="shared" si="30"/>
        <v>0</v>
      </c>
      <c r="K197" s="150"/>
      <c r="L197" s="31"/>
      <c r="M197" s="151" t="s">
        <v>1</v>
      </c>
      <c r="N197" s="152" t="s">
        <v>42</v>
      </c>
      <c r="P197" s="153">
        <f t="shared" si="31"/>
        <v>0</v>
      </c>
      <c r="Q197" s="153">
        <v>0</v>
      </c>
      <c r="R197" s="153">
        <f t="shared" si="32"/>
        <v>0</v>
      </c>
      <c r="S197" s="153">
        <v>0</v>
      </c>
      <c r="T197" s="154">
        <f t="shared" si="33"/>
        <v>0</v>
      </c>
      <c r="AR197" s="155" t="s">
        <v>396</v>
      </c>
      <c r="AT197" s="155" t="s">
        <v>319</v>
      </c>
      <c r="AU197" s="155" t="s">
        <v>88</v>
      </c>
      <c r="AY197" s="16" t="s">
        <v>317</v>
      </c>
      <c r="BE197" s="156">
        <f t="shared" si="34"/>
        <v>0</v>
      </c>
      <c r="BF197" s="156">
        <f t="shared" si="35"/>
        <v>0</v>
      </c>
      <c r="BG197" s="156">
        <f t="shared" si="36"/>
        <v>0</v>
      </c>
      <c r="BH197" s="156">
        <f t="shared" si="37"/>
        <v>0</v>
      </c>
      <c r="BI197" s="156">
        <f t="shared" si="38"/>
        <v>0</v>
      </c>
      <c r="BJ197" s="16" t="s">
        <v>88</v>
      </c>
      <c r="BK197" s="156">
        <f t="shared" si="39"/>
        <v>0</v>
      </c>
      <c r="BL197" s="16" t="s">
        <v>396</v>
      </c>
      <c r="BM197" s="155" t="s">
        <v>1961</v>
      </c>
    </row>
    <row r="198" spans="2:65" s="11" customFormat="1" ht="22.75" customHeight="1">
      <c r="B198" s="130"/>
      <c r="D198" s="131" t="s">
        <v>75</v>
      </c>
      <c r="E198" s="140" t="s">
        <v>643</v>
      </c>
      <c r="F198" s="140" t="s">
        <v>13198</v>
      </c>
      <c r="I198" s="133"/>
      <c r="J198" s="141">
        <f>BK198</f>
        <v>0</v>
      </c>
      <c r="L198" s="130"/>
      <c r="M198" s="135"/>
      <c r="P198" s="136">
        <f>SUM(P199:P204)</f>
        <v>0</v>
      </c>
      <c r="R198" s="136">
        <f>SUM(R199:R204)</f>
        <v>0</v>
      </c>
      <c r="T198" s="137">
        <f>SUM(T199:T204)</f>
        <v>0</v>
      </c>
      <c r="AR198" s="131" t="s">
        <v>88</v>
      </c>
      <c r="AT198" s="138" t="s">
        <v>75</v>
      </c>
      <c r="AU198" s="138" t="s">
        <v>83</v>
      </c>
      <c r="AY198" s="131" t="s">
        <v>317</v>
      </c>
      <c r="BK198" s="139">
        <f>SUM(BK199:BK204)</f>
        <v>0</v>
      </c>
    </row>
    <row r="199" spans="2:65" s="1" customFormat="1" ht="24.15" customHeight="1">
      <c r="B199" s="142"/>
      <c r="C199" s="179" t="s">
        <v>774</v>
      </c>
      <c r="D199" s="179" t="s">
        <v>454</v>
      </c>
      <c r="E199" s="180" t="s">
        <v>13207</v>
      </c>
      <c r="F199" s="181" t="s">
        <v>13208</v>
      </c>
      <c r="G199" s="182" t="s">
        <v>7852</v>
      </c>
      <c r="H199" s="183">
        <v>2</v>
      </c>
      <c r="I199" s="184"/>
      <c r="J199" s="185">
        <f t="shared" ref="J199:J204" si="40">ROUND(I199*H199,2)</f>
        <v>0</v>
      </c>
      <c r="K199" s="186"/>
      <c r="L199" s="187"/>
      <c r="M199" s="188" t="s">
        <v>1</v>
      </c>
      <c r="N199" s="189" t="s">
        <v>42</v>
      </c>
      <c r="P199" s="153">
        <f t="shared" ref="P199:P204" si="41">O199*H199</f>
        <v>0</v>
      </c>
      <c r="Q199" s="153">
        <v>0</v>
      </c>
      <c r="R199" s="153">
        <f t="shared" ref="R199:R204" si="42">Q199*H199</f>
        <v>0</v>
      </c>
      <c r="S199" s="153">
        <v>0</v>
      </c>
      <c r="T199" s="154">
        <f t="shared" ref="T199:T204" si="43">S199*H199</f>
        <v>0</v>
      </c>
      <c r="AR199" s="155" t="s">
        <v>481</v>
      </c>
      <c r="AT199" s="155" t="s">
        <v>454</v>
      </c>
      <c r="AU199" s="155" t="s">
        <v>88</v>
      </c>
      <c r="AY199" s="16" t="s">
        <v>317</v>
      </c>
      <c r="BE199" s="156">
        <f t="shared" ref="BE199:BE204" si="44">IF(N199="základná",J199,0)</f>
        <v>0</v>
      </c>
      <c r="BF199" s="156">
        <f t="shared" ref="BF199:BF204" si="45">IF(N199="znížená",J199,0)</f>
        <v>0</v>
      </c>
      <c r="BG199" s="156">
        <f t="shared" ref="BG199:BG204" si="46">IF(N199="zákl. prenesená",J199,0)</f>
        <v>0</v>
      </c>
      <c r="BH199" s="156">
        <f t="shared" ref="BH199:BH204" si="47">IF(N199="zníž. prenesená",J199,0)</f>
        <v>0</v>
      </c>
      <c r="BI199" s="156">
        <f t="shared" ref="BI199:BI204" si="48">IF(N199="nulová",J199,0)</f>
        <v>0</v>
      </c>
      <c r="BJ199" s="16" t="s">
        <v>88</v>
      </c>
      <c r="BK199" s="156">
        <f t="shared" ref="BK199:BK204" si="49">ROUND(I199*H199,2)</f>
        <v>0</v>
      </c>
      <c r="BL199" s="16" t="s">
        <v>396</v>
      </c>
      <c r="BM199" s="155" t="s">
        <v>2028</v>
      </c>
    </row>
    <row r="200" spans="2:65" s="1" customFormat="1" ht="37.75" customHeight="1">
      <c r="B200" s="142"/>
      <c r="C200" s="179" t="s">
        <v>681</v>
      </c>
      <c r="D200" s="179" t="s">
        <v>454</v>
      </c>
      <c r="E200" s="180" t="s">
        <v>13209</v>
      </c>
      <c r="F200" s="181" t="s">
        <v>18724</v>
      </c>
      <c r="G200" s="182" t="s">
        <v>7852</v>
      </c>
      <c r="H200" s="183">
        <v>1</v>
      </c>
      <c r="I200" s="184"/>
      <c r="J200" s="185">
        <f t="shared" si="40"/>
        <v>0</v>
      </c>
      <c r="K200" s="186"/>
      <c r="L200" s="187"/>
      <c r="M200" s="188" t="s">
        <v>1</v>
      </c>
      <c r="N200" s="189" t="s">
        <v>42</v>
      </c>
      <c r="P200" s="153">
        <f t="shared" si="41"/>
        <v>0</v>
      </c>
      <c r="Q200" s="153">
        <v>0</v>
      </c>
      <c r="R200" s="153">
        <f t="shared" si="42"/>
        <v>0</v>
      </c>
      <c r="S200" s="153">
        <v>0</v>
      </c>
      <c r="T200" s="154">
        <f t="shared" si="43"/>
        <v>0</v>
      </c>
      <c r="AR200" s="155" t="s">
        <v>481</v>
      </c>
      <c r="AT200" s="155" t="s">
        <v>454</v>
      </c>
      <c r="AU200" s="155" t="s">
        <v>88</v>
      </c>
      <c r="AY200" s="16" t="s">
        <v>317</v>
      </c>
      <c r="BE200" s="156">
        <f t="shared" si="44"/>
        <v>0</v>
      </c>
      <c r="BF200" s="156">
        <f t="shared" si="45"/>
        <v>0</v>
      </c>
      <c r="BG200" s="156">
        <f t="shared" si="46"/>
        <v>0</v>
      </c>
      <c r="BH200" s="156">
        <f t="shared" si="47"/>
        <v>0</v>
      </c>
      <c r="BI200" s="156">
        <f t="shared" si="48"/>
        <v>0</v>
      </c>
      <c r="BJ200" s="16" t="s">
        <v>88</v>
      </c>
      <c r="BK200" s="156">
        <f t="shared" si="49"/>
        <v>0</v>
      </c>
      <c r="BL200" s="16" t="s">
        <v>396</v>
      </c>
      <c r="BM200" s="155" t="s">
        <v>2039</v>
      </c>
    </row>
    <row r="201" spans="2:65" s="1" customFormat="1" ht="37.75" customHeight="1">
      <c r="B201" s="142"/>
      <c r="C201" s="179" t="s">
        <v>778</v>
      </c>
      <c r="D201" s="179" t="s">
        <v>454</v>
      </c>
      <c r="E201" s="180" t="s">
        <v>18725</v>
      </c>
      <c r="F201" s="181" t="s">
        <v>18726</v>
      </c>
      <c r="G201" s="182" t="s">
        <v>611</v>
      </c>
      <c r="H201" s="183">
        <v>1</v>
      </c>
      <c r="I201" s="184"/>
      <c r="J201" s="185">
        <f t="shared" si="40"/>
        <v>0</v>
      </c>
      <c r="K201" s="186"/>
      <c r="L201" s="187"/>
      <c r="M201" s="188" t="s">
        <v>1</v>
      </c>
      <c r="N201" s="189" t="s">
        <v>42</v>
      </c>
      <c r="P201" s="153">
        <f t="shared" si="41"/>
        <v>0</v>
      </c>
      <c r="Q201" s="153">
        <v>0</v>
      </c>
      <c r="R201" s="153">
        <f t="shared" si="42"/>
        <v>0</v>
      </c>
      <c r="S201" s="153">
        <v>0</v>
      </c>
      <c r="T201" s="154">
        <f t="shared" si="43"/>
        <v>0</v>
      </c>
      <c r="AR201" s="155" t="s">
        <v>481</v>
      </c>
      <c r="AT201" s="155" t="s">
        <v>454</v>
      </c>
      <c r="AU201" s="155" t="s">
        <v>88</v>
      </c>
      <c r="AY201" s="16" t="s">
        <v>317</v>
      </c>
      <c r="BE201" s="156">
        <f t="shared" si="44"/>
        <v>0</v>
      </c>
      <c r="BF201" s="156">
        <f t="shared" si="45"/>
        <v>0</v>
      </c>
      <c r="BG201" s="156">
        <f t="shared" si="46"/>
        <v>0</v>
      </c>
      <c r="BH201" s="156">
        <f t="shared" si="47"/>
        <v>0</v>
      </c>
      <c r="BI201" s="156">
        <f t="shared" si="48"/>
        <v>0</v>
      </c>
      <c r="BJ201" s="16" t="s">
        <v>88</v>
      </c>
      <c r="BK201" s="156">
        <f t="shared" si="49"/>
        <v>0</v>
      </c>
      <c r="BL201" s="16" t="s">
        <v>396</v>
      </c>
      <c r="BM201" s="155" t="s">
        <v>2047</v>
      </c>
    </row>
    <row r="202" spans="2:65" s="1" customFormat="1" ht="16.5" customHeight="1">
      <c r="B202" s="142"/>
      <c r="C202" s="143" t="s">
        <v>684</v>
      </c>
      <c r="D202" s="143" t="s">
        <v>319</v>
      </c>
      <c r="E202" s="144" t="s">
        <v>13211</v>
      </c>
      <c r="F202" s="145" t="s">
        <v>18727</v>
      </c>
      <c r="G202" s="146" t="s">
        <v>7852</v>
      </c>
      <c r="H202" s="147">
        <v>2</v>
      </c>
      <c r="I202" s="148"/>
      <c r="J202" s="149">
        <f t="shared" si="40"/>
        <v>0</v>
      </c>
      <c r="K202" s="150"/>
      <c r="L202" s="31"/>
      <c r="M202" s="151" t="s">
        <v>1</v>
      </c>
      <c r="N202" s="152" t="s">
        <v>42</v>
      </c>
      <c r="P202" s="153">
        <f t="shared" si="41"/>
        <v>0</v>
      </c>
      <c r="Q202" s="153">
        <v>0</v>
      </c>
      <c r="R202" s="153">
        <f t="shared" si="42"/>
        <v>0</v>
      </c>
      <c r="S202" s="153">
        <v>0</v>
      </c>
      <c r="T202" s="154">
        <f t="shared" si="43"/>
        <v>0</v>
      </c>
      <c r="AR202" s="155" t="s">
        <v>396</v>
      </c>
      <c r="AT202" s="155" t="s">
        <v>319</v>
      </c>
      <c r="AU202" s="155" t="s">
        <v>88</v>
      </c>
      <c r="AY202" s="16" t="s">
        <v>317</v>
      </c>
      <c r="BE202" s="156">
        <f t="shared" si="44"/>
        <v>0</v>
      </c>
      <c r="BF202" s="156">
        <f t="shared" si="45"/>
        <v>0</v>
      </c>
      <c r="BG202" s="156">
        <f t="shared" si="46"/>
        <v>0</v>
      </c>
      <c r="BH202" s="156">
        <f t="shared" si="47"/>
        <v>0</v>
      </c>
      <c r="BI202" s="156">
        <f t="shared" si="48"/>
        <v>0</v>
      </c>
      <c r="BJ202" s="16" t="s">
        <v>88</v>
      </c>
      <c r="BK202" s="156">
        <f t="shared" si="49"/>
        <v>0</v>
      </c>
      <c r="BL202" s="16" t="s">
        <v>396</v>
      </c>
      <c r="BM202" s="155" t="s">
        <v>2055</v>
      </c>
    </row>
    <row r="203" spans="2:65" s="1" customFormat="1" ht="24.15" customHeight="1">
      <c r="B203" s="142"/>
      <c r="C203" s="143" t="s">
        <v>786</v>
      </c>
      <c r="D203" s="143" t="s">
        <v>319</v>
      </c>
      <c r="E203" s="144" t="s">
        <v>18728</v>
      </c>
      <c r="F203" s="145" t="s">
        <v>18729</v>
      </c>
      <c r="G203" s="146" t="s">
        <v>7852</v>
      </c>
      <c r="H203" s="147">
        <v>2</v>
      </c>
      <c r="I203" s="148"/>
      <c r="J203" s="149">
        <f t="shared" si="40"/>
        <v>0</v>
      </c>
      <c r="K203" s="150"/>
      <c r="L203" s="31"/>
      <c r="M203" s="151" t="s">
        <v>1</v>
      </c>
      <c r="N203" s="152" t="s">
        <v>42</v>
      </c>
      <c r="P203" s="153">
        <f t="shared" si="41"/>
        <v>0</v>
      </c>
      <c r="Q203" s="153">
        <v>0</v>
      </c>
      <c r="R203" s="153">
        <f t="shared" si="42"/>
        <v>0</v>
      </c>
      <c r="S203" s="153">
        <v>0</v>
      </c>
      <c r="T203" s="154">
        <f t="shared" si="43"/>
        <v>0</v>
      </c>
      <c r="AR203" s="155" t="s">
        <v>396</v>
      </c>
      <c r="AT203" s="155" t="s">
        <v>319</v>
      </c>
      <c r="AU203" s="155" t="s">
        <v>88</v>
      </c>
      <c r="AY203" s="16" t="s">
        <v>317</v>
      </c>
      <c r="BE203" s="156">
        <f t="shared" si="44"/>
        <v>0</v>
      </c>
      <c r="BF203" s="156">
        <f t="shared" si="45"/>
        <v>0</v>
      </c>
      <c r="BG203" s="156">
        <f t="shared" si="46"/>
        <v>0</v>
      </c>
      <c r="BH203" s="156">
        <f t="shared" si="47"/>
        <v>0</v>
      </c>
      <c r="BI203" s="156">
        <f t="shared" si="48"/>
        <v>0</v>
      </c>
      <c r="BJ203" s="16" t="s">
        <v>88</v>
      </c>
      <c r="BK203" s="156">
        <f t="shared" si="49"/>
        <v>0</v>
      </c>
      <c r="BL203" s="16" t="s">
        <v>396</v>
      </c>
      <c r="BM203" s="155" t="s">
        <v>2063</v>
      </c>
    </row>
    <row r="204" spans="2:65" s="1" customFormat="1" ht="16.5" customHeight="1">
      <c r="B204" s="142"/>
      <c r="C204" s="143" t="s">
        <v>687</v>
      </c>
      <c r="D204" s="143" t="s">
        <v>319</v>
      </c>
      <c r="E204" s="144" t="s">
        <v>13203</v>
      </c>
      <c r="F204" s="145" t="s">
        <v>18730</v>
      </c>
      <c r="G204" s="146" t="s">
        <v>8043</v>
      </c>
      <c r="H204" s="147">
        <v>6</v>
      </c>
      <c r="I204" s="148"/>
      <c r="J204" s="149">
        <f t="shared" si="40"/>
        <v>0</v>
      </c>
      <c r="K204" s="150"/>
      <c r="L204" s="31"/>
      <c r="M204" s="151" t="s">
        <v>1</v>
      </c>
      <c r="N204" s="152" t="s">
        <v>42</v>
      </c>
      <c r="P204" s="153">
        <f t="shared" si="41"/>
        <v>0</v>
      </c>
      <c r="Q204" s="153">
        <v>0</v>
      </c>
      <c r="R204" s="153">
        <f t="shared" si="42"/>
        <v>0</v>
      </c>
      <c r="S204" s="153">
        <v>0</v>
      </c>
      <c r="T204" s="154">
        <f t="shared" si="43"/>
        <v>0</v>
      </c>
      <c r="AR204" s="155" t="s">
        <v>396</v>
      </c>
      <c r="AT204" s="155" t="s">
        <v>319</v>
      </c>
      <c r="AU204" s="155" t="s">
        <v>88</v>
      </c>
      <c r="AY204" s="16" t="s">
        <v>317</v>
      </c>
      <c r="BE204" s="156">
        <f t="shared" si="44"/>
        <v>0</v>
      </c>
      <c r="BF204" s="156">
        <f t="shared" si="45"/>
        <v>0</v>
      </c>
      <c r="BG204" s="156">
        <f t="shared" si="46"/>
        <v>0</v>
      </c>
      <c r="BH204" s="156">
        <f t="shared" si="47"/>
        <v>0</v>
      </c>
      <c r="BI204" s="156">
        <f t="shared" si="48"/>
        <v>0</v>
      </c>
      <c r="BJ204" s="16" t="s">
        <v>88</v>
      </c>
      <c r="BK204" s="156">
        <f t="shared" si="49"/>
        <v>0</v>
      </c>
      <c r="BL204" s="16" t="s">
        <v>396</v>
      </c>
      <c r="BM204" s="155" t="s">
        <v>2072</v>
      </c>
    </row>
    <row r="205" spans="2:65" s="11" customFormat="1" ht="22.75" customHeight="1">
      <c r="B205" s="130"/>
      <c r="D205" s="131" t="s">
        <v>75</v>
      </c>
      <c r="E205" s="140" t="s">
        <v>4962</v>
      </c>
      <c r="F205" s="140" t="s">
        <v>13216</v>
      </c>
      <c r="I205" s="133"/>
      <c r="J205" s="141">
        <f>BK205</f>
        <v>0</v>
      </c>
      <c r="L205" s="130"/>
      <c r="M205" s="135"/>
      <c r="P205" s="136">
        <f>P206</f>
        <v>0</v>
      </c>
      <c r="R205" s="136">
        <f>R206</f>
        <v>0</v>
      </c>
      <c r="T205" s="137">
        <f>T206</f>
        <v>0</v>
      </c>
      <c r="AR205" s="131" t="s">
        <v>88</v>
      </c>
      <c r="AT205" s="138" t="s">
        <v>75</v>
      </c>
      <c r="AU205" s="138" t="s">
        <v>83</v>
      </c>
      <c r="AY205" s="131" t="s">
        <v>317</v>
      </c>
      <c r="BK205" s="139">
        <f>BK206</f>
        <v>0</v>
      </c>
    </row>
    <row r="206" spans="2:65" s="1" customFormat="1" ht="37.75" customHeight="1">
      <c r="B206" s="142"/>
      <c r="C206" s="143" t="s">
        <v>789</v>
      </c>
      <c r="D206" s="143" t="s">
        <v>319</v>
      </c>
      <c r="E206" s="144" t="s">
        <v>13223</v>
      </c>
      <c r="F206" s="145" t="s">
        <v>18731</v>
      </c>
      <c r="G206" s="146" t="s">
        <v>13225</v>
      </c>
      <c r="H206" s="147">
        <v>190</v>
      </c>
      <c r="I206" s="148"/>
      <c r="J206" s="149">
        <f>ROUND(I206*H206,2)</f>
        <v>0</v>
      </c>
      <c r="K206" s="150"/>
      <c r="L206" s="31"/>
      <c r="M206" s="151" t="s">
        <v>1</v>
      </c>
      <c r="N206" s="152" t="s">
        <v>42</v>
      </c>
      <c r="P206" s="153">
        <f>O206*H206</f>
        <v>0</v>
      </c>
      <c r="Q206" s="153">
        <v>0</v>
      </c>
      <c r="R206" s="153">
        <f>Q206*H206</f>
        <v>0</v>
      </c>
      <c r="S206" s="153">
        <v>0</v>
      </c>
      <c r="T206" s="154">
        <f>S206*H206</f>
        <v>0</v>
      </c>
      <c r="AR206" s="155" t="s">
        <v>396</v>
      </c>
      <c r="AT206" s="155" t="s">
        <v>319</v>
      </c>
      <c r="AU206" s="155" t="s">
        <v>88</v>
      </c>
      <c r="AY206" s="16" t="s">
        <v>317</v>
      </c>
      <c r="BE206" s="156">
        <f>IF(N206="základná",J206,0)</f>
        <v>0</v>
      </c>
      <c r="BF206" s="156">
        <f>IF(N206="znížená",J206,0)</f>
        <v>0</v>
      </c>
      <c r="BG206" s="156">
        <f>IF(N206="zákl. prenesená",J206,0)</f>
        <v>0</v>
      </c>
      <c r="BH206" s="156">
        <f>IF(N206="zníž. prenesená",J206,0)</f>
        <v>0</v>
      </c>
      <c r="BI206" s="156">
        <f>IF(N206="nulová",J206,0)</f>
        <v>0</v>
      </c>
      <c r="BJ206" s="16" t="s">
        <v>88</v>
      </c>
      <c r="BK206" s="156">
        <f>ROUND(I206*H206,2)</f>
        <v>0</v>
      </c>
      <c r="BL206" s="16" t="s">
        <v>396</v>
      </c>
      <c r="BM206" s="155" t="s">
        <v>2081</v>
      </c>
    </row>
    <row r="207" spans="2:65" s="11" customFormat="1" ht="25.9" customHeight="1">
      <c r="B207" s="130"/>
      <c r="D207" s="131" t="s">
        <v>75</v>
      </c>
      <c r="E207" s="132" t="s">
        <v>656</v>
      </c>
      <c r="F207" s="132" t="s">
        <v>13235</v>
      </c>
      <c r="I207" s="133"/>
      <c r="J207" s="134">
        <f>BK207</f>
        <v>0</v>
      </c>
      <c r="L207" s="130"/>
      <c r="M207" s="135"/>
      <c r="P207" s="136">
        <f>P208+P210</f>
        <v>0</v>
      </c>
      <c r="R207" s="136">
        <f>R208+R210</f>
        <v>0</v>
      </c>
      <c r="T207" s="137">
        <f>T208+T210</f>
        <v>0</v>
      </c>
      <c r="AR207" s="131" t="s">
        <v>83</v>
      </c>
      <c r="AT207" s="138" t="s">
        <v>75</v>
      </c>
      <c r="AU207" s="138" t="s">
        <v>76</v>
      </c>
      <c r="AY207" s="131" t="s">
        <v>317</v>
      </c>
      <c r="BK207" s="139">
        <f>BK208+BK210</f>
        <v>0</v>
      </c>
    </row>
    <row r="208" spans="2:65" s="11" customFormat="1" ht="22.75" customHeight="1">
      <c r="B208" s="130"/>
      <c r="D208" s="131" t="s">
        <v>75</v>
      </c>
      <c r="E208" s="140" t="s">
        <v>5559</v>
      </c>
      <c r="F208" s="140" t="s">
        <v>18732</v>
      </c>
      <c r="I208" s="133"/>
      <c r="J208" s="141">
        <f>BK208</f>
        <v>0</v>
      </c>
      <c r="L208" s="130"/>
      <c r="M208" s="135"/>
      <c r="P208" s="136">
        <f>P209</f>
        <v>0</v>
      </c>
      <c r="R208" s="136">
        <f>R209</f>
        <v>0</v>
      </c>
      <c r="T208" s="137">
        <f>T209</f>
        <v>0</v>
      </c>
      <c r="AR208" s="131" t="s">
        <v>83</v>
      </c>
      <c r="AT208" s="138" t="s">
        <v>75</v>
      </c>
      <c r="AU208" s="138" t="s">
        <v>83</v>
      </c>
      <c r="AY208" s="131" t="s">
        <v>317</v>
      </c>
      <c r="BK208" s="139">
        <f>BK209</f>
        <v>0</v>
      </c>
    </row>
    <row r="209" spans="2:65" s="1" customFormat="1" ht="16.5" customHeight="1">
      <c r="B209" s="142"/>
      <c r="C209" s="179" t="s">
        <v>561</v>
      </c>
      <c r="D209" s="179" t="s">
        <v>454</v>
      </c>
      <c r="E209" s="180" t="s">
        <v>18733</v>
      </c>
      <c r="F209" s="181" t="s">
        <v>18734</v>
      </c>
      <c r="G209" s="182" t="s">
        <v>484</v>
      </c>
      <c r="H209" s="183">
        <v>24</v>
      </c>
      <c r="I209" s="184"/>
      <c r="J209" s="185">
        <f>ROUND(I209*H209,2)</f>
        <v>0</v>
      </c>
      <c r="K209" s="186"/>
      <c r="L209" s="187"/>
      <c r="M209" s="188" t="s">
        <v>1</v>
      </c>
      <c r="N209" s="189" t="s">
        <v>42</v>
      </c>
      <c r="P209" s="153">
        <f>O209*H209</f>
        <v>0</v>
      </c>
      <c r="Q209" s="153">
        <v>0</v>
      </c>
      <c r="R209" s="153">
        <f>Q209*H209</f>
        <v>0</v>
      </c>
      <c r="S209" s="153">
        <v>0</v>
      </c>
      <c r="T209" s="154">
        <f>S209*H209</f>
        <v>0</v>
      </c>
      <c r="AR209" s="155" t="s">
        <v>356</v>
      </c>
      <c r="AT209" s="155" t="s">
        <v>454</v>
      </c>
      <c r="AU209" s="155" t="s">
        <v>88</v>
      </c>
      <c r="AY209" s="16" t="s">
        <v>317</v>
      </c>
      <c r="BE209" s="156">
        <f>IF(N209="základná",J209,0)</f>
        <v>0</v>
      </c>
      <c r="BF209" s="156">
        <f>IF(N209="znížená",J209,0)</f>
        <v>0</v>
      </c>
      <c r="BG209" s="156">
        <f>IF(N209="zákl. prenesená",J209,0)</f>
        <v>0</v>
      </c>
      <c r="BH209" s="156">
        <f>IF(N209="zníž. prenesená",J209,0)</f>
        <v>0</v>
      </c>
      <c r="BI209" s="156">
        <f>IF(N209="nulová",J209,0)</f>
        <v>0</v>
      </c>
      <c r="BJ209" s="16" t="s">
        <v>88</v>
      </c>
      <c r="BK209" s="156">
        <f>ROUND(I209*H209,2)</f>
        <v>0</v>
      </c>
      <c r="BL209" s="16" t="s">
        <v>323</v>
      </c>
      <c r="BM209" s="155" t="s">
        <v>768</v>
      </c>
    </row>
    <row r="210" spans="2:65" s="11" customFormat="1" ht="22.75" customHeight="1">
      <c r="B210" s="130"/>
      <c r="D210" s="131" t="s">
        <v>75</v>
      </c>
      <c r="E210" s="140" t="s">
        <v>4572</v>
      </c>
      <c r="F210" s="140" t="s">
        <v>13236</v>
      </c>
      <c r="I210" s="133"/>
      <c r="J210" s="141">
        <f>BK210</f>
        <v>0</v>
      </c>
      <c r="L210" s="130"/>
      <c r="M210" s="135"/>
      <c r="P210" s="136">
        <f>SUM(P211:P219)</f>
        <v>0</v>
      </c>
      <c r="R210" s="136">
        <f>SUM(R211:R219)</f>
        <v>0</v>
      </c>
      <c r="T210" s="137">
        <f>SUM(T211:T219)</f>
        <v>0</v>
      </c>
      <c r="AR210" s="131" t="s">
        <v>83</v>
      </c>
      <c r="AT210" s="138" t="s">
        <v>75</v>
      </c>
      <c r="AU210" s="138" t="s">
        <v>83</v>
      </c>
      <c r="AY210" s="131" t="s">
        <v>317</v>
      </c>
      <c r="BK210" s="139">
        <f>SUM(BK211:BK219)</f>
        <v>0</v>
      </c>
    </row>
    <row r="211" spans="2:65" s="1" customFormat="1" ht="16.5" customHeight="1">
      <c r="B211" s="142"/>
      <c r="C211" s="143" t="s">
        <v>1571</v>
      </c>
      <c r="D211" s="143" t="s">
        <v>319</v>
      </c>
      <c r="E211" s="144" t="s">
        <v>13294</v>
      </c>
      <c r="F211" s="145" t="s">
        <v>18735</v>
      </c>
      <c r="G211" s="146" t="s">
        <v>18736</v>
      </c>
      <c r="H211" s="147">
        <v>3</v>
      </c>
      <c r="I211" s="148"/>
      <c r="J211" s="149">
        <f t="shared" ref="J211:J219" si="50">ROUND(I211*H211,2)</f>
        <v>0</v>
      </c>
      <c r="K211" s="150"/>
      <c r="L211" s="31"/>
      <c r="M211" s="151" t="s">
        <v>1</v>
      </c>
      <c r="N211" s="152" t="s">
        <v>42</v>
      </c>
      <c r="P211" s="153">
        <f t="shared" ref="P211:P219" si="51">O211*H211</f>
        <v>0</v>
      </c>
      <c r="Q211" s="153">
        <v>0</v>
      </c>
      <c r="R211" s="153">
        <f t="shared" ref="R211:R219" si="52">Q211*H211</f>
        <v>0</v>
      </c>
      <c r="S211" s="153">
        <v>0</v>
      </c>
      <c r="T211" s="154">
        <f t="shared" ref="T211:T219" si="53">S211*H211</f>
        <v>0</v>
      </c>
      <c r="AR211" s="155" t="s">
        <v>323</v>
      </c>
      <c r="AT211" s="155" t="s">
        <v>319</v>
      </c>
      <c r="AU211" s="155" t="s">
        <v>88</v>
      </c>
      <c r="AY211" s="16" t="s">
        <v>317</v>
      </c>
      <c r="BE211" s="156">
        <f t="shared" ref="BE211:BE219" si="54">IF(N211="základná",J211,0)</f>
        <v>0</v>
      </c>
      <c r="BF211" s="156">
        <f t="shared" ref="BF211:BF219" si="55">IF(N211="znížená",J211,0)</f>
        <v>0</v>
      </c>
      <c r="BG211" s="156">
        <f t="shared" ref="BG211:BG219" si="56">IF(N211="zákl. prenesená",J211,0)</f>
        <v>0</v>
      </c>
      <c r="BH211" s="156">
        <f t="shared" ref="BH211:BH219" si="57">IF(N211="zníž. prenesená",J211,0)</f>
        <v>0</v>
      </c>
      <c r="BI211" s="156">
        <f t="shared" ref="BI211:BI219" si="58">IF(N211="nulová",J211,0)</f>
        <v>0</v>
      </c>
      <c r="BJ211" s="16" t="s">
        <v>88</v>
      </c>
      <c r="BK211" s="156">
        <f t="shared" ref="BK211:BK219" si="59">ROUND(I211*H211,2)</f>
        <v>0</v>
      </c>
      <c r="BL211" s="16" t="s">
        <v>323</v>
      </c>
      <c r="BM211" s="155" t="s">
        <v>2096</v>
      </c>
    </row>
    <row r="212" spans="2:65" s="1" customFormat="1" ht="24.15" customHeight="1">
      <c r="B212" s="142"/>
      <c r="C212" s="143" t="s">
        <v>692</v>
      </c>
      <c r="D212" s="143" t="s">
        <v>319</v>
      </c>
      <c r="E212" s="144" t="s">
        <v>18737</v>
      </c>
      <c r="F212" s="145" t="s">
        <v>18738</v>
      </c>
      <c r="G212" s="146" t="s">
        <v>454</v>
      </c>
      <c r="H212" s="147">
        <v>261</v>
      </c>
      <c r="I212" s="148"/>
      <c r="J212" s="149">
        <f t="shared" si="50"/>
        <v>0</v>
      </c>
      <c r="K212" s="150"/>
      <c r="L212" s="31"/>
      <c r="M212" s="151" t="s">
        <v>1</v>
      </c>
      <c r="N212" s="152" t="s">
        <v>42</v>
      </c>
      <c r="P212" s="153">
        <f t="shared" si="51"/>
        <v>0</v>
      </c>
      <c r="Q212" s="153">
        <v>0</v>
      </c>
      <c r="R212" s="153">
        <f t="shared" si="52"/>
        <v>0</v>
      </c>
      <c r="S212" s="153">
        <v>0</v>
      </c>
      <c r="T212" s="154">
        <f t="shared" si="53"/>
        <v>0</v>
      </c>
      <c r="AR212" s="155" t="s">
        <v>323</v>
      </c>
      <c r="AT212" s="155" t="s">
        <v>319</v>
      </c>
      <c r="AU212" s="155" t="s">
        <v>88</v>
      </c>
      <c r="AY212" s="16" t="s">
        <v>317</v>
      </c>
      <c r="BE212" s="156">
        <f t="shared" si="54"/>
        <v>0</v>
      </c>
      <c r="BF212" s="156">
        <f t="shared" si="55"/>
        <v>0</v>
      </c>
      <c r="BG212" s="156">
        <f t="shared" si="56"/>
        <v>0</v>
      </c>
      <c r="BH212" s="156">
        <f t="shared" si="57"/>
        <v>0</v>
      </c>
      <c r="BI212" s="156">
        <f t="shared" si="58"/>
        <v>0</v>
      </c>
      <c r="BJ212" s="16" t="s">
        <v>88</v>
      </c>
      <c r="BK212" s="156">
        <f t="shared" si="59"/>
        <v>0</v>
      </c>
      <c r="BL212" s="16" t="s">
        <v>323</v>
      </c>
      <c r="BM212" s="155" t="s">
        <v>2104</v>
      </c>
    </row>
    <row r="213" spans="2:65" s="1" customFormat="1" ht="24.15" customHeight="1">
      <c r="B213" s="142"/>
      <c r="C213" s="143" t="s">
        <v>1584</v>
      </c>
      <c r="D213" s="143" t="s">
        <v>319</v>
      </c>
      <c r="E213" s="144" t="s">
        <v>13292</v>
      </c>
      <c r="F213" s="145" t="s">
        <v>18739</v>
      </c>
      <c r="G213" s="146" t="s">
        <v>484</v>
      </c>
      <c r="H213" s="147">
        <v>261</v>
      </c>
      <c r="I213" s="148"/>
      <c r="J213" s="149">
        <f t="shared" si="50"/>
        <v>0</v>
      </c>
      <c r="K213" s="150"/>
      <c r="L213" s="31"/>
      <c r="M213" s="151" t="s">
        <v>1</v>
      </c>
      <c r="N213" s="152" t="s">
        <v>42</v>
      </c>
      <c r="P213" s="153">
        <f t="shared" si="51"/>
        <v>0</v>
      </c>
      <c r="Q213" s="153">
        <v>0</v>
      </c>
      <c r="R213" s="153">
        <f t="shared" si="52"/>
        <v>0</v>
      </c>
      <c r="S213" s="153">
        <v>0</v>
      </c>
      <c r="T213" s="154">
        <f t="shared" si="53"/>
        <v>0</v>
      </c>
      <c r="AR213" s="155" t="s">
        <v>323</v>
      </c>
      <c r="AT213" s="155" t="s">
        <v>319</v>
      </c>
      <c r="AU213" s="155" t="s">
        <v>88</v>
      </c>
      <c r="AY213" s="16" t="s">
        <v>317</v>
      </c>
      <c r="BE213" s="156">
        <f t="shared" si="54"/>
        <v>0</v>
      </c>
      <c r="BF213" s="156">
        <f t="shared" si="55"/>
        <v>0</v>
      </c>
      <c r="BG213" s="156">
        <f t="shared" si="56"/>
        <v>0</v>
      </c>
      <c r="BH213" s="156">
        <f t="shared" si="57"/>
        <v>0</v>
      </c>
      <c r="BI213" s="156">
        <f t="shared" si="58"/>
        <v>0</v>
      </c>
      <c r="BJ213" s="16" t="s">
        <v>88</v>
      </c>
      <c r="BK213" s="156">
        <f t="shared" si="59"/>
        <v>0</v>
      </c>
      <c r="BL213" s="16" t="s">
        <v>323</v>
      </c>
      <c r="BM213" s="155" t="s">
        <v>2112</v>
      </c>
    </row>
    <row r="214" spans="2:65" s="1" customFormat="1" ht="24.15" customHeight="1">
      <c r="B214" s="142"/>
      <c r="C214" s="143" t="s">
        <v>696</v>
      </c>
      <c r="D214" s="143" t="s">
        <v>319</v>
      </c>
      <c r="E214" s="144" t="s">
        <v>13241</v>
      </c>
      <c r="F214" s="145" t="s">
        <v>13242</v>
      </c>
      <c r="G214" s="146" t="s">
        <v>611</v>
      </c>
      <c r="H214" s="147">
        <v>28</v>
      </c>
      <c r="I214" s="148"/>
      <c r="J214" s="149">
        <f t="shared" si="50"/>
        <v>0</v>
      </c>
      <c r="K214" s="150"/>
      <c r="L214" s="31"/>
      <c r="M214" s="151" t="s">
        <v>1</v>
      </c>
      <c r="N214" s="152" t="s">
        <v>42</v>
      </c>
      <c r="P214" s="153">
        <f t="shared" si="51"/>
        <v>0</v>
      </c>
      <c r="Q214" s="153">
        <v>0</v>
      </c>
      <c r="R214" s="153">
        <f t="shared" si="52"/>
        <v>0</v>
      </c>
      <c r="S214" s="153">
        <v>0</v>
      </c>
      <c r="T214" s="154">
        <f t="shared" si="53"/>
        <v>0</v>
      </c>
      <c r="AR214" s="155" t="s">
        <v>323</v>
      </c>
      <c r="AT214" s="155" t="s">
        <v>319</v>
      </c>
      <c r="AU214" s="155" t="s">
        <v>88</v>
      </c>
      <c r="AY214" s="16" t="s">
        <v>317</v>
      </c>
      <c r="BE214" s="156">
        <f t="shared" si="54"/>
        <v>0</v>
      </c>
      <c r="BF214" s="156">
        <f t="shared" si="55"/>
        <v>0</v>
      </c>
      <c r="BG214" s="156">
        <f t="shared" si="56"/>
        <v>0</v>
      </c>
      <c r="BH214" s="156">
        <f t="shared" si="57"/>
        <v>0</v>
      </c>
      <c r="BI214" s="156">
        <f t="shared" si="58"/>
        <v>0</v>
      </c>
      <c r="BJ214" s="16" t="s">
        <v>88</v>
      </c>
      <c r="BK214" s="156">
        <f t="shared" si="59"/>
        <v>0</v>
      </c>
      <c r="BL214" s="16" t="s">
        <v>323</v>
      </c>
      <c r="BM214" s="155" t="s">
        <v>2127</v>
      </c>
    </row>
    <row r="215" spans="2:65" s="1" customFormat="1" ht="24.15" customHeight="1">
      <c r="B215" s="142"/>
      <c r="C215" s="143" t="s">
        <v>1594</v>
      </c>
      <c r="D215" s="143" t="s">
        <v>319</v>
      </c>
      <c r="E215" s="144" t="s">
        <v>13237</v>
      </c>
      <c r="F215" s="145" t="s">
        <v>13238</v>
      </c>
      <c r="G215" s="146" t="s">
        <v>611</v>
      </c>
      <c r="H215" s="147">
        <v>4</v>
      </c>
      <c r="I215" s="148"/>
      <c r="J215" s="149">
        <f t="shared" si="50"/>
        <v>0</v>
      </c>
      <c r="K215" s="150"/>
      <c r="L215" s="31"/>
      <c r="M215" s="151" t="s">
        <v>1</v>
      </c>
      <c r="N215" s="152" t="s">
        <v>42</v>
      </c>
      <c r="P215" s="153">
        <f t="shared" si="51"/>
        <v>0</v>
      </c>
      <c r="Q215" s="153">
        <v>0</v>
      </c>
      <c r="R215" s="153">
        <f t="shared" si="52"/>
        <v>0</v>
      </c>
      <c r="S215" s="153">
        <v>0</v>
      </c>
      <c r="T215" s="154">
        <f t="shared" si="53"/>
        <v>0</v>
      </c>
      <c r="AR215" s="155" t="s">
        <v>323</v>
      </c>
      <c r="AT215" s="155" t="s">
        <v>319</v>
      </c>
      <c r="AU215" s="155" t="s">
        <v>88</v>
      </c>
      <c r="AY215" s="16" t="s">
        <v>317</v>
      </c>
      <c r="BE215" s="156">
        <f t="shared" si="54"/>
        <v>0</v>
      </c>
      <c r="BF215" s="156">
        <f t="shared" si="55"/>
        <v>0</v>
      </c>
      <c r="BG215" s="156">
        <f t="shared" si="56"/>
        <v>0</v>
      </c>
      <c r="BH215" s="156">
        <f t="shared" si="57"/>
        <v>0</v>
      </c>
      <c r="BI215" s="156">
        <f t="shared" si="58"/>
        <v>0</v>
      </c>
      <c r="BJ215" s="16" t="s">
        <v>88</v>
      </c>
      <c r="BK215" s="156">
        <f t="shared" si="59"/>
        <v>0</v>
      </c>
      <c r="BL215" s="16" t="s">
        <v>323</v>
      </c>
      <c r="BM215" s="155" t="s">
        <v>2138</v>
      </c>
    </row>
    <row r="216" spans="2:65" s="1" customFormat="1" ht="24.15" customHeight="1">
      <c r="B216" s="142"/>
      <c r="C216" s="143" t="s">
        <v>699</v>
      </c>
      <c r="D216" s="143" t="s">
        <v>319</v>
      </c>
      <c r="E216" s="144" t="s">
        <v>13245</v>
      </c>
      <c r="F216" s="145" t="s">
        <v>13250</v>
      </c>
      <c r="G216" s="146" t="s">
        <v>484</v>
      </c>
      <c r="H216" s="147">
        <v>7</v>
      </c>
      <c r="I216" s="148"/>
      <c r="J216" s="149">
        <f t="shared" si="50"/>
        <v>0</v>
      </c>
      <c r="K216" s="150"/>
      <c r="L216" s="31"/>
      <c r="M216" s="151" t="s">
        <v>1</v>
      </c>
      <c r="N216" s="152" t="s">
        <v>42</v>
      </c>
      <c r="P216" s="153">
        <f t="shared" si="51"/>
        <v>0</v>
      </c>
      <c r="Q216" s="153">
        <v>0</v>
      </c>
      <c r="R216" s="153">
        <f t="shared" si="52"/>
        <v>0</v>
      </c>
      <c r="S216" s="153">
        <v>0</v>
      </c>
      <c r="T216" s="154">
        <f t="shared" si="53"/>
        <v>0</v>
      </c>
      <c r="AR216" s="155" t="s">
        <v>323</v>
      </c>
      <c r="AT216" s="155" t="s">
        <v>319</v>
      </c>
      <c r="AU216" s="155" t="s">
        <v>88</v>
      </c>
      <c r="AY216" s="16" t="s">
        <v>317</v>
      </c>
      <c r="BE216" s="156">
        <f t="shared" si="54"/>
        <v>0</v>
      </c>
      <c r="BF216" s="156">
        <f t="shared" si="55"/>
        <v>0</v>
      </c>
      <c r="BG216" s="156">
        <f t="shared" si="56"/>
        <v>0</v>
      </c>
      <c r="BH216" s="156">
        <f t="shared" si="57"/>
        <v>0</v>
      </c>
      <c r="BI216" s="156">
        <f t="shared" si="58"/>
        <v>0</v>
      </c>
      <c r="BJ216" s="16" t="s">
        <v>88</v>
      </c>
      <c r="BK216" s="156">
        <f t="shared" si="59"/>
        <v>0</v>
      </c>
      <c r="BL216" s="16" t="s">
        <v>323</v>
      </c>
      <c r="BM216" s="155" t="s">
        <v>2148</v>
      </c>
    </row>
    <row r="217" spans="2:65" s="1" customFormat="1" ht="24.15" customHeight="1">
      <c r="B217" s="142"/>
      <c r="C217" s="143" t="s">
        <v>1642</v>
      </c>
      <c r="D217" s="143" t="s">
        <v>319</v>
      </c>
      <c r="E217" s="144" t="s">
        <v>13253</v>
      </c>
      <c r="F217" s="145" t="s">
        <v>13254</v>
      </c>
      <c r="G217" s="146" t="s">
        <v>484</v>
      </c>
      <c r="H217" s="147">
        <v>231</v>
      </c>
      <c r="I217" s="148"/>
      <c r="J217" s="149">
        <f t="shared" si="50"/>
        <v>0</v>
      </c>
      <c r="K217" s="150"/>
      <c r="L217" s="31"/>
      <c r="M217" s="151" t="s">
        <v>1</v>
      </c>
      <c r="N217" s="152" t="s">
        <v>42</v>
      </c>
      <c r="P217" s="153">
        <f t="shared" si="51"/>
        <v>0</v>
      </c>
      <c r="Q217" s="153">
        <v>0</v>
      </c>
      <c r="R217" s="153">
        <f t="shared" si="52"/>
        <v>0</v>
      </c>
      <c r="S217" s="153">
        <v>0</v>
      </c>
      <c r="T217" s="154">
        <f t="shared" si="53"/>
        <v>0</v>
      </c>
      <c r="AR217" s="155" t="s">
        <v>323</v>
      </c>
      <c r="AT217" s="155" t="s">
        <v>319</v>
      </c>
      <c r="AU217" s="155" t="s">
        <v>88</v>
      </c>
      <c r="AY217" s="16" t="s">
        <v>317</v>
      </c>
      <c r="BE217" s="156">
        <f t="shared" si="54"/>
        <v>0</v>
      </c>
      <c r="BF217" s="156">
        <f t="shared" si="55"/>
        <v>0</v>
      </c>
      <c r="BG217" s="156">
        <f t="shared" si="56"/>
        <v>0</v>
      </c>
      <c r="BH217" s="156">
        <f t="shared" si="57"/>
        <v>0</v>
      </c>
      <c r="BI217" s="156">
        <f t="shared" si="58"/>
        <v>0</v>
      </c>
      <c r="BJ217" s="16" t="s">
        <v>88</v>
      </c>
      <c r="BK217" s="156">
        <f t="shared" si="59"/>
        <v>0</v>
      </c>
      <c r="BL217" s="16" t="s">
        <v>323</v>
      </c>
      <c r="BM217" s="155" t="s">
        <v>2158</v>
      </c>
    </row>
    <row r="218" spans="2:65" s="1" customFormat="1" ht="24.15" customHeight="1">
      <c r="B218" s="142"/>
      <c r="C218" s="179" t="s">
        <v>702</v>
      </c>
      <c r="D218" s="179" t="s">
        <v>454</v>
      </c>
      <c r="E218" s="180" t="s">
        <v>13264</v>
      </c>
      <c r="F218" s="181" t="s">
        <v>13267</v>
      </c>
      <c r="G218" s="182" t="s">
        <v>454</v>
      </c>
      <c r="H218" s="183">
        <v>7</v>
      </c>
      <c r="I218" s="184"/>
      <c r="J218" s="185">
        <f t="shared" si="50"/>
        <v>0</v>
      </c>
      <c r="K218" s="186"/>
      <c r="L218" s="187"/>
      <c r="M218" s="188" t="s">
        <v>1</v>
      </c>
      <c r="N218" s="189" t="s">
        <v>42</v>
      </c>
      <c r="P218" s="153">
        <f t="shared" si="51"/>
        <v>0</v>
      </c>
      <c r="Q218" s="153">
        <v>0</v>
      </c>
      <c r="R218" s="153">
        <f t="shared" si="52"/>
        <v>0</v>
      </c>
      <c r="S218" s="153">
        <v>0</v>
      </c>
      <c r="T218" s="154">
        <f t="shared" si="53"/>
        <v>0</v>
      </c>
      <c r="AR218" s="155" t="s">
        <v>356</v>
      </c>
      <c r="AT218" s="155" t="s">
        <v>454</v>
      </c>
      <c r="AU218" s="155" t="s">
        <v>88</v>
      </c>
      <c r="AY218" s="16" t="s">
        <v>317</v>
      </c>
      <c r="BE218" s="156">
        <f t="shared" si="54"/>
        <v>0</v>
      </c>
      <c r="BF218" s="156">
        <f t="shared" si="55"/>
        <v>0</v>
      </c>
      <c r="BG218" s="156">
        <f t="shared" si="56"/>
        <v>0</v>
      </c>
      <c r="BH218" s="156">
        <f t="shared" si="57"/>
        <v>0</v>
      </c>
      <c r="BI218" s="156">
        <f t="shared" si="58"/>
        <v>0</v>
      </c>
      <c r="BJ218" s="16" t="s">
        <v>88</v>
      </c>
      <c r="BK218" s="156">
        <f t="shared" si="59"/>
        <v>0</v>
      </c>
      <c r="BL218" s="16" t="s">
        <v>323</v>
      </c>
      <c r="BM218" s="155" t="s">
        <v>2171</v>
      </c>
    </row>
    <row r="219" spans="2:65" s="1" customFormat="1" ht="24.15" customHeight="1">
      <c r="B219" s="142"/>
      <c r="C219" s="179" t="s">
        <v>1658</v>
      </c>
      <c r="D219" s="179" t="s">
        <v>454</v>
      </c>
      <c r="E219" s="180" t="s">
        <v>13270</v>
      </c>
      <c r="F219" s="181" t="s">
        <v>13271</v>
      </c>
      <c r="G219" s="182" t="s">
        <v>454</v>
      </c>
      <c r="H219" s="183">
        <v>231</v>
      </c>
      <c r="I219" s="184"/>
      <c r="J219" s="185">
        <f t="shared" si="50"/>
        <v>0</v>
      </c>
      <c r="K219" s="186"/>
      <c r="L219" s="187"/>
      <c r="M219" s="188" t="s">
        <v>1</v>
      </c>
      <c r="N219" s="189" t="s">
        <v>42</v>
      </c>
      <c r="P219" s="153">
        <f t="shared" si="51"/>
        <v>0</v>
      </c>
      <c r="Q219" s="153">
        <v>0</v>
      </c>
      <c r="R219" s="153">
        <f t="shared" si="52"/>
        <v>0</v>
      </c>
      <c r="S219" s="153">
        <v>0</v>
      </c>
      <c r="T219" s="154">
        <f t="shared" si="53"/>
        <v>0</v>
      </c>
      <c r="AR219" s="155" t="s">
        <v>356</v>
      </c>
      <c r="AT219" s="155" t="s">
        <v>454</v>
      </c>
      <c r="AU219" s="155" t="s">
        <v>88</v>
      </c>
      <c r="AY219" s="16" t="s">
        <v>317</v>
      </c>
      <c r="BE219" s="156">
        <f t="shared" si="54"/>
        <v>0</v>
      </c>
      <c r="BF219" s="156">
        <f t="shared" si="55"/>
        <v>0</v>
      </c>
      <c r="BG219" s="156">
        <f t="shared" si="56"/>
        <v>0</v>
      </c>
      <c r="BH219" s="156">
        <f t="shared" si="57"/>
        <v>0</v>
      </c>
      <c r="BI219" s="156">
        <f t="shared" si="58"/>
        <v>0</v>
      </c>
      <c r="BJ219" s="16" t="s">
        <v>88</v>
      </c>
      <c r="BK219" s="156">
        <f t="shared" si="59"/>
        <v>0</v>
      </c>
      <c r="BL219" s="16" t="s">
        <v>323</v>
      </c>
      <c r="BM219" s="155" t="s">
        <v>2180</v>
      </c>
    </row>
    <row r="220" spans="2:65" s="11" customFormat="1" ht="25.9" customHeight="1">
      <c r="B220" s="130"/>
      <c r="D220" s="131" t="s">
        <v>75</v>
      </c>
      <c r="E220" s="132" t="s">
        <v>716</v>
      </c>
      <c r="F220" s="132" t="s">
        <v>721</v>
      </c>
      <c r="I220" s="133"/>
      <c r="J220" s="134">
        <f>BK220</f>
        <v>0</v>
      </c>
      <c r="L220" s="130"/>
      <c r="M220" s="135"/>
      <c r="P220" s="136">
        <f>P221</f>
        <v>0</v>
      </c>
      <c r="R220" s="136">
        <f>R221</f>
        <v>0</v>
      </c>
      <c r="T220" s="137">
        <f>T221</f>
        <v>0</v>
      </c>
      <c r="AR220" s="131" t="s">
        <v>83</v>
      </c>
      <c r="AT220" s="138" t="s">
        <v>75</v>
      </c>
      <c r="AU220" s="138" t="s">
        <v>76</v>
      </c>
      <c r="AY220" s="131" t="s">
        <v>317</v>
      </c>
      <c r="BK220" s="139">
        <f>BK221</f>
        <v>0</v>
      </c>
    </row>
    <row r="221" spans="2:65" s="11" customFormat="1" ht="22.75" customHeight="1">
      <c r="B221" s="130"/>
      <c r="D221" s="131" t="s">
        <v>75</v>
      </c>
      <c r="E221" s="140" t="s">
        <v>3817</v>
      </c>
      <c r="F221" s="140" t="s">
        <v>721</v>
      </c>
      <c r="I221" s="133"/>
      <c r="J221" s="141">
        <f>BK221</f>
        <v>0</v>
      </c>
      <c r="L221" s="130"/>
      <c r="M221" s="135"/>
      <c r="P221" s="136">
        <f>SUM(P222:P225)</f>
        <v>0</v>
      </c>
      <c r="R221" s="136">
        <f>SUM(R222:R225)</f>
        <v>0</v>
      </c>
      <c r="T221" s="137">
        <f>SUM(T222:T225)</f>
        <v>0</v>
      </c>
      <c r="AR221" s="131" t="s">
        <v>83</v>
      </c>
      <c r="AT221" s="138" t="s">
        <v>75</v>
      </c>
      <c r="AU221" s="138" t="s">
        <v>83</v>
      </c>
      <c r="AY221" s="131" t="s">
        <v>317</v>
      </c>
      <c r="BK221" s="139">
        <f>SUM(BK222:BK225)</f>
        <v>0</v>
      </c>
    </row>
    <row r="222" spans="2:65" s="1" customFormat="1" ht="16.5" customHeight="1">
      <c r="B222" s="142"/>
      <c r="C222" s="143" t="s">
        <v>706</v>
      </c>
      <c r="D222" s="143" t="s">
        <v>319</v>
      </c>
      <c r="E222" s="144" t="s">
        <v>8195</v>
      </c>
      <c r="F222" s="145" t="s">
        <v>1</v>
      </c>
      <c r="G222" s="146" t="s">
        <v>1</v>
      </c>
      <c r="H222" s="147">
        <v>0</v>
      </c>
      <c r="I222" s="148"/>
      <c r="J222" s="149">
        <f>ROUND(I222*H222,2)</f>
        <v>0</v>
      </c>
      <c r="K222" s="150"/>
      <c r="L222" s="31"/>
      <c r="M222" s="151" t="s">
        <v>1</v>
      </c>
      <c r="N222" s="152" t="s">
        <v>42</v>
      </c>
      <c r="P222" s="153">
        <f>O222*H222</f>
        <v>0</v>
      </c>
      <c r="Q222" s="153">
        <v>0</v>
      </c>
      <c r="R222" s="153">
        <f>Q222*H222</f>
        <v>0</v>
      </c>
      <c r="S222" s="153">
        <v>0</v>
      </c>
      <c r="T222" s="154">
        <f>S222*H222</f>
        <v>0</v>
      </c>
      <c r="AR222" s="155" t="s">
        <v>323</v>
      </c>
      <c r="AT222" s="155" t="s">
        <v>319</v>
      </c>
      <c r="AU222" s="155" t="s">
        <v>88</v>
      </c>
      <c r="AY222" s="16" t="s">
        <v>317</v>
      </c>
      <c r="BE222" s="156">
        <f>IF(N222="základná",J222,0)</f>
        <v>0</v>
      </c>
      <c r="BF222" s="156">
        <f>IF(N222="znížená",J222,0)</f>
        <v>0</v>
      </c>
      <c r="BG222" s="156">
        <f>IF(N222="zákl. prenesená",J222,0)</f>
        <v>0</v>
      </c>
      <c r="BH222" s="156">
        <f>IF(N222="zníž. prenesená",J222,0)</f>
        <v>0</v>
      </c>
      <c r="BI222" s="156">
        <f>IF(N222="nulová",J222,0)</f>
        <v>0</v>
      </c>
      <c r="BJ222" s="16" t="s">
        <v>88</v>
      </c>
      <c r="BK222" s="156">
        <f>ROUND(I222*H222,2)</f>
        <v>0</v>
      </c>
      <c r="BL222" s="16" t="s">
        <v>323</v>
      </c>
      <c r="BM222" s="155" t="s">
        <v>2189</v>
      </c>
    </row>
    <row r="223" spans="2:65" s="1" customFormat="1" ht="24.15" customHeight="1">
      <c r="B223" s="142"/>
      <c r="C223" s="143" t="s">
        <v>1670</v>
      </c>
      <c r="D223" s="143" t="s">
        <v>319</v>
      </c>
      <c r="E223" s="144" t="s">
        <v>8196</v>
      </c>
      <c r="F223" s="145" t="s">
        <v>8197</v>
      </c>
      <c r="G223" s="146" t="s">
        <v>639</v>
      </c>
      <c r="H223" s="198"/>
      <c r="I223" s="148"/>
      <c r="J223" s="149">
        <f>ROUND(I223*H223,2)</f>
        <v>0</v>
      </c>
      <c r="K223" s="150"/>
      <c r="L223" s="31"/>
      <c r="M223" s="151" t="s">
        <v>1</v>
      </c>
      <c r="N223" s="152" t="s">
        <v>42</v>
      </c>
      <c r="P223" s="153">
        <f>O223*H223</f>
        <v>0</v>
      </c>
      <c r="Q223" s="153">
        <v>0</v>
      </c>
      <c r="R223" s="153">
        <f>Q223*H223</f>
        <v>0</v>
      </c>
      <c r="S223" s="153">
        <v>0</v>
      </c>
      <c r="T223" s="154">
        <f>S223*H223</f>
        <v>0</v>
      </c>
      <c r="AR223" s="155" t="s">
        <v>323</v>
      </c>
      <c r="AT223" s="155" t="s">
        <v>319</v>
      </c>
      <c r="AU223" s="155" t="s">
        <v>88</v>
      </c>
      <c r="AY223" s="16" t="s">
        <v>317</v>
      </c>
      <c r="BE223" s="156">
        <f>IF(N223="základná",J223,0)</f>
        <v>0</v>
      </c>
      <c r="BF223" s="156">
        <f>IF(N223="znížená",J223,0)</f>
        <v>0</v>
      </c>
      <c r="BG223" s="156">
        <f>IF(N223="zákl. prenesená",J223,0)</f>
        <v>0</v>
      </c>
      <c r="BH223" s="156">
        <f>IF(N223="zníž. prenesená",J223,0)</f>
        <v>0</v>
      </c>
      <c r="BI223" s="156">
        <f>IF(N223="nulová",J223,0)</f>
        <v>0</v>
      </c>
      <c r="BJ223" s="16" t="s">
        <v>88</v>
      </c>
      <c r="BK223" s="156">
        <f>ROUND(I223*H223,2)</f>
        <v>0</v>
      </c>
      <c r="BL223" s="16" t="s">
        <v>323</v>
      </c>
      <c r="BM223" s="155" t="s">
        <v>2199</v>
      </c>
    </row>
    <row r="224" spans="2:65" s="1" customFormat="1" ht="24.15" customHeight="1">
      <c r="B224" s="142"/>
      <c r="C224" s="143" t="s">
        <v>709</v>
      </c>
      <c r="D224" s="143" t="s">
        <v>319</v>
      </c>
      <c r="E224" s="144" t="s">
        <v>8198</v>
      </c>
      <c r="F224" s="145" t="s">
        <v>8199</v>
      </c>
      <c r="G224" s="146" t="s">
        <v>639</v>
      </c>
      <c r="H224" s="198"/>
      <c r="I224" s="148"/>
      <c r="J224" s="149">
        <f>ROUND(I224*H224,2)</f>
        <v>0</v>
      </c>
      <c r="K224" s="150"/>
      <c r="L224" s="31"/>
      <c r="M224" s="151" t="s">
        <v>1</v>
      </c>
      <c r="N224" s="152" t="s">
        <v>42</v>
      </c>
      <c r="P224" s="153">
        <f>O224*H224</f>
        <v>0</v>
      </c>
      <c r="Q224" s="153">
        <v>0</v>
      </c>
      <c r="R224" s="153">
        <f>Q224*H224</f>
        <v>0</v>
      </c>
      <c r="S224" s="153">
        <v>0</v>
      </c>
      <c r="T224" s="154">
        <f>S224*H224</f>
        <v>0</v>
      </c>
      <c r="AR224" s="155" t="s">
        <v>323</v>
      </c>
      <c r="AT224" s="155" t="s">
        <v>319</v>
      </c>
      <c r="AU224" s="155" t="s">
        <v>88</v>
      </c>
      <c r="AY224" s="16" t="s">
        <v>317</v>
      </c>
      <c r="BE224" s="156">
        <f>IF(N224="základná",J224,0)</f>
        <v>0</v>
      </c>
      <c r="BF224" s="156">
        <f>IF(N224="znížená",J224,0)</f>
        <v>0</v>
      </c>
      <c r="BG224" s="156">
        <f>IF(N224="zákl. prenesená",J224,0)</f>
        <v>0</v>
      </c>
      <c r="BH224" s="156">
        <f>IF(N224="zníž. prenesená",J224,0)</f>
        <v>0</v>
      </c>
      <c r="BI224" s="156">
        <f>IF(N224="nulová",J224,0)</f>
        <v>0</v>
      </c>
      <c r="BJ224" s="16" t="s">
        <v>88</v>
      </c>
      <c r="BK224" s="156">
        <f>ROUND(I224*H224,2)</f>
        <v>0</v>
      </c>
      <c r="BL224" s="16" t="s">
        <v>323</v>
      </c>
      <c r="BM224" s="155" t="s">
        <v>2209</v>
      </c>
    </row>
    <row r="225" spans="2:65" s="1" customFormat="1" ht="16.5" customHeight="1">
      <c r="B225" s="142"/>
      <c r="C225" s="143" t="s">
        <v>1678</v>
      </c>
      <c r="D225" s="143" t="s">
        <v>319</v>
      </c>
      <c r="E225" s="144" t="s">
        <v>8200</v>
      </c>
      <c r="F225" s="145" t="s">
        <v>1</v>
      </c>
      <c r="G225" s="146" t="s">
        <v>1</v>
      </c>
      <c r="H225" s="147">
        <v>0</v>
      </c>
      <c r="I225" s="148"/>
      <c r="J225" s="149">
        <f>ROUND(I225*H225,2)</f>
        <v>0</v>
      </c>
      <c r="K225" s="150"/>
      <c r="L225" s="31"/>
      <c r="M225" s="151" t="s">
        <v>1</v>
      </c>
      <c r="N225" s="152" t="s">
        <v>42</v>
      </c>
      <c r="P225" s="153">
        <f>O225*H225</f>
        <v>0</v>
      </c>
      <c r="Q225" s="153">
        <v>0</v>
      </c>
      <c r="R225" s="153">
        <f>Q225*H225</f>
        <v>0</v>
      </c>
      <c r="S225" s="153">
        <v>0</v>
      </c>
      <c r="T225" s="154">
        <f>S225*H225</f>
        <v>0</v>
      </c>
      <c r="AR225" s="155" t="s">
        <v>323</v>
      </c>
      <c r="AT225" s="155" t="s">
        <v>319</v>
      </c>
      <c r="AU225" s="155" t="s">
        <v>88</v>
      </c>
      <c r="AY225" s="16" t="s">
        <v>317</v>
      </c>
      <c r="BE225" s="156">
        <f>IF(N225="základná",J225,0)</f>
        <v>0</v>
      </c>
      <c r="BF225" s="156">
        <f>IF(N225="znížená",J225,0)</f>
        <v>0</v>
      </c>
      <c r="BG225" s="156">
        <f>IF(N225="zákl. prenesená",J225,0)</f>
        <v>0</v>
      </c>
      <c r="BH225" s="156">
        <f>IF(N225="zníž. prenesená",J225,0)</f>
        <v>0</v>
      </c>
      <c r="BI225" s="156">
        <f>IF(N225="nulová",J225,0)</f>
        <v>0</v>
      </c>
      <c r="BJ225" s="16" t="s">
        <v>88</v>
      </c>
      <c r="BK225" s="156">
        <f>ROUND(I225*H225,2)</f>
        <v>0</v>
      </c>
      <c r="BL225" s="16" t="s">
        <v>323</v>
      </c>
      <c r="BM225" s="155" t="s">
        <v>2218</v>
      </c>
    </row>
    <row r="226" spans="2:65" s="11" customFormat="1" ht="25.9" customHeight="1">
      <c r="B226" s="130"/>
      <c r="D226" s="131" t="s">
        <v>75</v>
      </c>
      <c r="E226" s="132" t="s">
        <v>499</v>
      </c>
      <c r="F226" s="132" t="s">
        <v>500</v>
      </c>
      <c r="I226" s="133"/>
      <c r="J226" s="134">
        <f>BK226</f>
        <v>0</v>
      </c>
      <c r="L226" s="130"/>
      <c r="M226" s="135"/>
      <c r="P226" s="136">
        <f>P227</f>
        <v>0</v>
      </c>
      <c r="R226" s="136">
        <f>R227</f>
        <v>0</v>
      </c>
      <c r="T226" s="137">
        <f>T227</f>
        <v>0</v>
      </c>
      <c r="AR226" s="131" t="s">
        <v>341</v>
      </c>
      <c r="AT226" s="138" t="s">
        <v>75</v>
      </c>
      <c r="AU226" s="138" t="s">
        <v>76</v>
      </c>
      <c r="AY226" s="131" t="s">
        <v>317</v>
      </c>
      <c r="BK226" s="139">
        <f>BK227</f>
        <v>0</v>
      </c>
    </row>
    <row r="227" spans="2:65" s="1" customFormat="1" ht="37.75" customHeight="1">
      <c r="B227" s="142"/>
      <c r="C227" s="143" t="s">
        <v>715</v>
      </c>
      <c r="D227" s="143" t="s">
        <v>319</v>
      </c>
      <c r="E227" s="144" t="s">
        <v>744</v>
      </c>
      <c r="F227" s="145" t="s">
        <v>745</v>
      </c>
      <c r="G227" s="146" t="s">
        <v>746</v>
      </c>
      <c r="H227" s="147">
        <v>5</v>
      </c>
      <c r="I227" s="148"/>
      <c r="J227" s="149">
        <f>ROUND(I227*H227,2)</f>
        <v>0</v>
      </c>
      <c r="K227" s="150"/>
      <c r="L227" s="31"/>
      <c r="M227" s="190" t="s">
        <v>1</v>
      </c>
      <c r="N227" s="191" t="s">
        <v>42</v>
      </c>
      <c r="O227" s="192"/>
      <c r="P227" s="193">
        <f>O227*H227</f>
        <v>0</v>
      </c>
      <c r="Q227" s="193">
        <v>0</v>
      </c>
      <c r="R227" s="193">
        <f>Q227*H227</f>
        <v>0</v>
      </c>
      <c r="S227" s="193">
        <v>0</v>
      </c>
      <c r="T227" s="194">
        <f>S227*H227</f>
        <v>0</v>
      </c>
      <c r="AR227" s="155" t="s">
        <v>323</v>
      </c>
      <c r="AT227" s="155" t="s">
        <v>319</v>
      </c>
      <c r="AU227" s="155" t="s">
        <v>83</v>
      </c>
      <c r="AY227" s="16" t="s">
        <v>317</v>
      </c>
      <c r="BE227" s="156">
        <f>IF(N227="základná",J227,0)</f>
        <v>0</v>
      </c>
      <c r="BF227" s="156">
        <f>IF(N227="znížená",J227,0)</f>
        <v>0</v>
      </c>
      <c r="BG227" s="156">
        <f>IF(N227="zákl. prenesená",J227,0)</f>
        <v>0</v>
      </c>
      <c r="BH227" s="156">
        <f>IF(N227="zníž. prenesená",J227,0)</f>
        <v>0</v>
      </c>
      <c r="BI227" s="156">
        <f>IF(N227="nulová",J227,0)</f>
        <v>0</v>
      </c>
      <c r="BJ227" s="16" t="s">
        <v>88</v>
      </c>
      <c r="BK227" s="156">
        <f>ROUND(I227*H227,2)</f>
        <v>0</v>
      </c>
      <c r="BL227" s="16" t="s">
        <v>323</v>
      </c>
      <c r="BM227" s="155" t="s">
        <v>2225</v>
      </c>
    </row>
    <row r="228" spans="2:65" s="1" customFormat="1" ht="7" customHeight="1">
      <c r="B228" s="46"/>
      <c r="C228" s="47"/>
      <c r="D228" s="47"/>
      <c r="E228" s="47"/>
      <c r="F228" s="47"/>
      <c r="G228" s="47"/>
      <c r="H228" s="47"/>
      <c r="I228" s="47"/>
      <c r="J228" s="47"/>
      <c r="K228" s="47"/>
      <c r="L228" s="31"/>
    </row>
  </sheetData>
  <autoFilter ref="C129:K227" xr:uid="{00000000-0009-0000-0000-000024000000}"/>
  <mergeCells count="9">
    <mergeCell ref="E87:H87"/>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19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194</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s="1" customFormat="1" ht="12" customHeight="1">
      <c r="B8" s="31"/>
      <c r="D8" s="26" t="s">
        <v>285</v>
      </c>
      <c r="L8" s="31"/>
    </row>
    <row r="9" spans="2:46" s="1" customFormat="1" ht="16.5" customHeight="1">
      <c r="B9" s="31"/>
      <c r="E9" s="243" t="s">
        <v>18740</v>
      </c>
      <c r="F9" s="263"/>
      <c r="G9" s="263"/>
      <c r="H9" s="26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6. 3. 2024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4" t="str">
        <f>'Rekapitulácia stavby'!E14</f>
        <v>Vyplň údaj</v>
      </c>
      <c r="F18" s="217"/>
      <c r="G18" s="217"/>
      <c r="H18" s="21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22" t="s">
        <v>291</v>
      </c>
      <c r="F27" s="222"/>
      <c r="G27" s="222"/>
      <c r="H27" s="22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25.4" customHeight="1">
      <c r="B30" s="31"/>
      <c r="D30" s="97" t="s">
        <v>36</v>
      </c>
      <c r="J30" s="68">
        <f>ROUND(J123, 2)</f>
        <v>0</v>
      </c>
      <c r="L30" s="31"/>
    </row>
    <row r="31" spans="2:12" s="1" customFormat="1" ht="7" customHeight="1">
      <c r="B31" s="31"/>
      <c r="D31" s="55"/>
      <c r="E31" s="55"/>
      <c r="F31" s="55"/>
      <c r="G31" s="55"/>
      <c r="H31" s="55"/>
      <c r="I31" s="55"/>
      <c r="J31" s="55"/>
      <c r="K31" s="55"/>
      <c r="L31" s="31"/>
    </row>
    <row r="32" spans="2:12" s="1" customFormat="1" ht="14.4" customHeight="1">
      <c r="B32" s="31"/>
      <c r="F32" s="34" t="s">
        <v>38</v>
      </c>
      <c r="I32" s="34" t="s">
        <v>37</v>
      </c>
      <c r="J32" s="34" t="s">
        <v>39</v>
      </c>
      <c r="L32" s="31"/>
    </row>
    <row r="33" spans="2:12" s="1" customFormat="1" ht="14.4" customHeight="1">
      <c r="B33" s="31"/>
      <c r="D33" s="57" t="s">
        <v>40</v>
      </c>
      <c r="E33" s="36" t="s">
        <v>41</v>
      </c>
      <c r="F33" s="98">
        <f>ROUND((SUM(BE123:BE192)),  2)</f>
        <v>0</v>
      </c>
      <c r="G33" s="99"/>
      <c r="H33" s="99"/>
      <c r="I33" s="100">
        <v>0.2</v>
      </c>
      <c r="J33" s="98">
        <f>ROUND(((SUM(BE123:BE192))*I33),  2)</f>
        <v>0</v>
      </c>
      <c r="L33" s="31"/>
    </row>
    <row r="34" spans="2:12" s="1" customFormat="1" ht="14.4" customHeight="1">
      <c r="B34" s="31"/>
      <c r="E34" s="36" t="s">
        <v>42</v>
      </c>
      <c r="F34" s="98">
        <f>ROUND((SUM(BF123:BF192)),  2)</f>
        <v>0</v>
      </c>
      <c r="G34" s="99"/>
      <c r="H34" s="99"/>
      <c r="I34" s="100">
        <v>0.2</v>
      </c>
      <c r="J34" s="98">
        <f>ROUND(((SUM(BF123:BF192))*I34),  2)</f>
        <v>0</v>
      </c>
      <c r="L34" s="31"/>
    </row>
    <row r="35" spans="2:12" s="1" customFormat="1" ht="14.4" hidden="1" customHeight="1">
      <c r="B35" s="31"/>
      <c r="E35" s="26" t="s">
        <v>43</v>
      </c>
      <c r="F35" s="87">
        <f>ROUND((SUM(BG123:BG192)),  2)</f>
        <v>0</v>
      </c>
      <c r="I35" s="101">
        <v>0.2</v>
      </c>
      <c r="J35" s="87">
        <f>0</f>
        <v>0</v>
      </c>
      <c r="L35" s="31"/>
    </row>
    <row r="36" spans="2:12" s="1" customFormat="1" ht="14.4" hidden="1" customHeight="1">
      <c r="B36" s="31"/>
      <c r="E36" s="26" t="s">
        <v>44</v>
      </c>
      <c r="F36" s="87">
        <f>ROUND((SUM(BH123:BH192)),  2)</f>
        <v>0</v>
      </c>
      <c r="I36" s="101">
        <v>0.2</v>
      </c>
      <c r="J36" s="87">
        <f>0</f>
        <v>0</v>
      </c>
      <c r="L36" s="31"/>
    </row>
    <row r="37" spans="2:12" s="1" customFormat="1" ht="14.4" hidden="1" customHeight="1">
      <c r="B37" s="31"/>
      <c r="E37" s="36" t="s">
        <v>45</v>
      </c>
      <c r="F37" s="98">
        <f>ROUND((SUM(BI123:BI192)),  2)</f>
        <v>0</v>
      </c>
      <c r="G37" s="99"/>
      <c r="H37" s="99"/>
      <c r="I37" s="100">
        <v>0</v>
      </c>
      <c r="J37" s="98">
        <f>0</f>
        <v>0</v>
      </c>
      <c r="L37" s="31"/>
    </row>
    <row r="38" spans="2:12" s="1" customFormat="1" ht="7" customHeight="1">
      <c r="B38" s="31"/>
      <c r="L38" s="31"/>
    </row>
    <row r="39" spans="2:12" s="1" customFormat="1" ht="25.4" customHeight="1">
      <c r="B39" s="31"/>
      <c r="C39" s="102"/>
      <c r="D39" s="103" t="s">
        <v>46</v>
      </c>
      <c r="E39" s="59"/>
      <c r="F39" s="59"/>
      <c r="G39" s="104" t="s">
        <v>47</v>
      </c>
      <c r="H39" s="105" t="s">
        <v>48</v>
      </c>
      <c r="I39" s="59"/>
      <c r="J39" s="106">
        <f>SUM(J30:J37)</f>
        <v>0</v>
      </c>
      <c r="K39" s="107"/>
      <c r="L39" s="31"/>
    </row>
    <row r="40" spans="2:12" s="1" customFormat="1" ht="14.4" customHeight="1">
      <c r="B40" s="31"/>
      <c r="L40" s="31"/>
    </row>
    <row r="41" spans="2:12" ht="14.4" customHeight="1">
      <c r="B41" s="19"/>
      <c r="L41" s="19"/>
    </row>
    <row r="42" spans="2:12" ht="14.4" customHeight="1">
      <c r="B42" s="19"/>
      <c r="L42" s="19"/>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292</v>
      </c>
      <c r="L82" s="31"/>
    </row>
    <row r="83" spans="2:47" s="1" customFormat="1" ht="7" customHeight="1">
      <c r="B83" s="31"/>
      <c r="L83" s="31"/>
    </row>
    <row r="84" spans="2:47" s="1" customFormat="1" ht="12" customHeight="1">
      <c r="B84" s="31"/>
      <c r="C84" s="26" t="s">
        <v>15</v>
      </c>
      <c r="L84" s="31"/>
    </row>
    <row r="85" spans="2:47" s="1" customFormat="1" ht="26.25" customHeight="1">
      <c r="B85" s="31"/>
      <c r="E85" s="261" t="str">
        <f>E7</f>
        <v>Dostavba a rekonštrukcia lôžkovej časti Nemocnice s poliklinikou v Spišskej Novej Vsi</v>
      </c>
      <c r="F85" s="262"/>
      <c r="G85" s="262"/>
      <c r="H85" s="262"/>
      <c r="L85" s="31"/>
    </row>
    <row r="86" spans="2:47" s="1" customFormat="1" ht="12" customHeight="1">
      <c r="B86" s="31"/>
      <c r="C86" s="26" t="s">
        <v>285</v>
      </c>
      <c r="L86" s="31"/>
    </row>
    <row r="87" spans="2:47" s="1" customFormat="1" ht="16.5" customHeight="1">
      <c r="B87" s="31"/>
      <c r="E87" s="243" t="str">
        <f>E9</f>
        <v>SO 12 - Areálové osvetlenie</v>
      </c>
      <c r="F87" s="263"/>
      <c r="G87" s="263"/>
      <c r="H87" s="26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6. 3. 2024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0" t="s">
        <v>293</v>
      </c>
      <c r="D94" s="102"/>
      <c r="E94" s="102"/>
      <c r="F94" s="102"/>
      <c r="G94" s="102"/>
      <c r="H94" s="102"/>
      <c r="I94" s="102"/>
      <c r="J94" s="111" t="s">
        <v>294</v>
      </c>
      <c r="K94" s="102"/>
      <c r="L94" s="31"/>
    </row>
    <row r="95" spans="2:47" s="1" customFormat="1" ht="10.25" customHeight="1">
      <c r="B95" s="31"/>
      <c r="L95" s="31"/>
    </row>
    <row r="96" spans="2:47" s="1" customFormat="1" ht="22.75" customHeight="1">
      <c r="B96" s="31"/>
      <c r="C96" s="112" t="s">
        <v>295</v>
      </c>
      <c r="J96" s="68">
        <f>J123</f>
        <v>0</v>
      </c>
      <c r="L96" s="31"/>
      <c r="AU96" s="16" t="s">
        <v>296</v>
      </c>
    </row>
    <row r="97" spans="2:12" s="8" customFormat="1" ht="25" customHeight="1">
      <c r="B97" s="113"/>
      <c r="D97" s="114" t="s">
        <v>752</v>
      </c>
      <c r="E97" s="115"/>
      <c r="F97" s="115"/>
      <c r="G97" s="115"/>
      <c r="H97" s="115"/>
      <c r="I97" s="115"/>
      <c r="J97" s="116">
        <f>J124</f>
        <v>0</v>
      </c>
      <c r="L97" s="113"/>
    </row>
    <row r="98" spans="2:12" s="9" customFormat="1" ht="19.899999999999999" customHeight="1">
      <c r="B98" s="117"/>
      <c r="D98" s="118" t="s">
        <v>18741</v>
      </c>
      <c r="E98" s="119"/>
      <c r="F98" s="119"/>
      <c r="G98" s="119"/>
      <c r="H98" s="119"/>
      <c r="I98" s="119"/>
      <c r="J98" s="120">
        <f>J125</f>
        <v>0</v>
      </c>
      <c r="L98" s="117"/>
    </row>
    <row r="99" spans="2:12" s="9" customFormat="1" ht="19.899999999999999" customHeight="1">
      <c r="B99" s="117"/>
      <c r="D99" s="118" t="s">
        <v>753</v>
      </c>
      <c r="E99" s="119"/>
      <c r="F99" s="119"/>
      <c r="G99" s="119"/>
      <c r="H99" s="119"/>
      <c r="I99" s="119"/>
      <c r="J99" s="120">
        <f>J136</f>
        <v>0</v>
      </c>
      <c r="L99" s="117"/>
    </row>
    <row r="100" spans="2:12" s="8" customFormat="1" ht="25" customHeight="1">
      <c r="B100" s="113"/>
      <c r="D100" s="114" t="s">
        <v>18742</v>
      </c>
      <c r="E100" s="115"/>
      <c r="F100" s="115"/>
      <c r="G100" s="115"/>
      <c r="H100" s="115"/>
      <c r="I100" s="115"/>
      <c r="J100" s="116">
        <f>J160</f>
        <v>0</v>
      </c>
      <c r="L100" s="113"/>
    </row>
    <row r="101" spans="2:12" s="8" customFormat="1" ht="25" customHeight="1">
      <c r="B101" s="113"/>
      <c r="D101" s="114" t="s">
        <v>18743</v>
      </c>
      <c r="E101" s="115"/>
      <c r="F101" s="115"/>
      <c r="G101" s="115"/>
      <c r="H101" s="115"/>
      <c r="I101" s="115"/>
      <c r="J101" s="116">
        <f>J165</f>
        <v>0</v>
      </c>
      <c r="L101" s="113"/>
    </row>
    <row r="102" spans="2:12" s="8" customFormat="1" ht="25" customHeight="1">
      <c r="B102" s="113"/>
      <c r="D102" s="114" t="s">
        <v>10649</v>
      </c>
      <c r="E102" s="115"/>
      <c r="F102" s="115"/>
      <c r="G102" s="115"/>
      <c r="H102" s="115"/>
      <c r="I102" s="115"/>
      <c r="J102" s="116">
        <f>J178</f>
        <v>0</v>
      </c>
      <c r="L102" s="113"/>
    </row>
    <row r="103" spans="2:12" s="8" customFormat="1" ht="25" customHeight="1">
      <c r="B103" s="113"/>
      <c r="D103" s="114" t="s">
        <v>302</v>
      </c>
      <c r="E103" s="115"/>
      <c r="F103" s="115"/>
      <c r="G103" s="115"/>
      <c r="H103" s="115"/>
      <c r="I103" s="115"/>
      <c r="J103" s="116">
        <f>J191</f>
        <v>0</v>
      </c>
      <c r="L103" s="113"/>
    </row>
    <row r="104" spans="2:12" s="1" customFormat="1" ht="21.75" customHeight="1">
      <c r="B104" s="31"/>
      <c r="L104" s="31"/>
    </row>
    <row r="105" spans="2:12" s="1" customFormat="1" ht="7" customHeight="1">
      <c r="B105" s="46"/>
      <c r="C105" s="47"/>
      <c r="D105" s="47"/>
      <c r="E105" s="47"/>
      <c r="F105" s="47"/>
      <c r="G105" s="47"/>
      <c r="H105" s="47"/>
      <c r="I105" s="47"/>
      <c r="J105" s="47"/>
      <c r="K105" s="47"/>
      <c r="L105" s="31"/>
    </row>
    <row r="109" spans="2:12" s="1" customFormat="1" ht="7" customHeight="1">
      <c r="B109" s="48"/>
      <c r="C109" s="49"/>
      <c r="D109" s="49"/>
      <c r="E109" s="49"/>
      <c r="F109" s="49"/>
      <c r="G109" s="49"/>
      <c r="H109" s="49"/>
      <c r="I109" s="49"/>
      <c r="J109" s="49"/>
      <c r="K109" s="49"/>
      <c r="L109" s="31"/>
    </row>
    <row r="110" spans="2:12" s="1" customFormat="1" ht="25" customHeight="1">
      <c r="B110" s="31"/>
      <c r="C110" s="20" t="s">
        <v>303</v>
      </c>
      <c r="L110" s="31"/>
    </row>
    <row r="111" spans="2:12" s="1" customFormat="1" ht="7" customHeight="1">
      <c r="B111" s="31"/>
      <c r="L111" s="31"/>
    </row>
    <row r="112" spans="2:12" s="1" customFormat="1" ht="12" customHeight="1">
      <c r="B112" s="31"/>
      <c r="C112" s="26" t="s">
        <v>15</v>
      </c>
      <c r="L112" s="31"/>
    </row>
    <row r="113" spans="2:65" s="1" customFormat="1" ht="26.25" customHeight="1">
      <c r="B113" s="31"/>
      <c r="E113" s="261" t="str">
        <f>E7</f>
        <v>Dostavba a rekonštrukcia lôžkovej časti Nemocnice s poliklinikou v Spišskej Novej Vsi</v>
      </c>
      <c r="F113" s="262"/>
      <c r="G113" s="262"/>
      <c r="H113" s="262"/>
      <c r="L113" s="31"/>
    </row>
    <row r="114" spans="2:65" s="1" customFormat="1" ht="12" customHeight="1">
      <c r="B114" s="31"/>
      <c r="C114" s="26" t="s">
        <v>285</v>
      </c>
      <c r="L114" s="31"/>
    </row>
    <row r="115" spans="2:65" s="1" customFormat="1" ht="16.5" customHeight="1">
      <c r="B115" s="31"/>
      <c r="E115" s="243" t="str">
        <f>E9</f>
        <v>SO 12 - Areálové osvetlenie</v>
      </c>
      <c r="F115" s="263"/>
      <c r="G115" s="263"/>
      <c r="H115" s="263"/>
      <c r="L115" s="31"/>
    </row>
    <row r="116" spans="2:65" s="1" customFormat="1" ht="7" customHeight="1">
      <c r="B116" s="31"/>
      <c r="L116" s="31"/>
    </row>
    <row r="117" spans="2:65" s="1" customFormat="1" ht="12" customHeight="1">
      <c r="B117" s="31"/>
      <c r="C117" s="26" t="s">
        <v>19</v>
      </c>
      <c r="F117" s="24" t="str">
        <f>F12</f>
        <v>parc.č.:1094/1,17,81,82,98,99,1095,1096,9243/18</v>
      </c>
      <c r="I117" s="26" t="s">
        <v>21</v>
      </c>
      <c r="J117" s="54" t="str">
        <f>IF(J12="","",J12)</f>
        <v>6. 3. 2024</v>
      </c>
      <c r="L117" s="31"/>
    </row>
    <row r="118" spans="2:65" s="1" customFormat="1" ht="7" customHeight="1">
      <c r="B118" s="31"/>
      <c r="L118" s="31"/>
    </row>
    <row r="119" spans="2:65" s="1" customFormat="1" ht="25.65" customHeight="1">
      <c r="B119" s="31"/>
      <c r="C119" s="26" t="s">
        <v>23</v>
      </c>
      <c r="F119" s="24" t="str">
        <f>E15</f>
        <v>Nemocnica s poliklinikou, Spišská Nová Ves</v>
      </c>
      <c r="I119" s="26" t="s">
        <v>29</v>
      </c>
      <c r="J119" s="29" t="str">
        <f>E21</f>
        <v>d.g.A. design graphic architecture s.r.o.</v>
      </c>
      <c r="L119" s="31"/>
    </row>
    <row r="120" spans="2:65" s="1" customFormat="1" ht="15.15" customHeight="1">
      <c r="B120" s="31"/>
      <c r="C120" s="26" t="s">
        <v>27</v>
      </c>
      <c r="F120" s="24" t="str">
        <f>IF(E18="","",E18)</f>
        <v>Vyplň údaj</v>
      </c>
      <c r="I120" s="26" t="s">
        <v>32</v>
      </c>
      <c r="J120" s="29" t="str">
        <f>E24</f>
        <v xml:space="preserve"> </v>
      </c>
      <c r="L120" s="31"/>
    </row>
    <row r="121" spans="2:65" s="1" customFormat="1" ht="10.25" customHeight="1">
      <c r="B121" s="31"/>
      <c r="L121" s="31"/>
    </row>
    <row r="122" spans="2:65" s="10" customFormat="1" ht="29.25" customHeight="1">
      <c r="B122" s="121"/>
      <c r="C122" s="122" t="s">
        <v>304</v>
      </c>
      <c r="D122" s="123" t="s">
        <v>61</v>
      </c>
      <c r="E122" s="123" t="s">
        <v>57</v>
      </c>
      <c r="F122" s="123" t="s">
        <v>58</v>
      </c>
      <c r="G122" s="123" t="s">
        <v>305</v>
      </c>
      <c r="H122" s="123" t="s">
        <v>306</v>
      </c>
      <c r="I122" s="123" t="s">
        <v>307</v>
      </c>
      <c r="J122" s="124" t="s">
        <v>294</v>
      </c>
      <c r="K122" s="125" t="s">
        <v>308</v>
      </c>
      <c r="L122" s="121"/>
      <c r="M122" s="61" t="s">
        <v>1</v>
      </c>
      <c r="N122" s="62" t="s">
        <v>40</v>
      </c>
      <c r="O122" s="62" t="s">
        <v>309</v>
      </c>
      <c r="P122" s="62" t="s">
        <v>310</v>
      </c>
      <c r="Q122" s="62" t="s">
        <v>311</v>
      </c>
      <c r="R122" s="62" t="s">
        <v>312</v>
      </c>
      <c r="S122" s="62" t="s">
        <v>313</v>
      </c>
      <c r="T122" s="63" t="s">
        <v>314</v>
      </c>
    </row>
    <row r="123" spans="2:65" s="1" customFormat="1" ht="22.75" customHeight="1">
      <c r="B123" s="31"/>
      <c r="C123" s="66" t="s">
        <v>295</v>
      </c>
      <c r="J123" s="126">
        <f>BK123</f>
        <v>0</v>
      </c>
      <c r="L123" s="31"/>
      <c r="M123" s="64"/>
      <c r="N123" s="55"/>
      <c r="O123" s="55"/>
      <c r="P123" s="127">
        <f>P124+P160+P165+P178+P191</f>
        <v>0</v>
      </c>
      <c r="Q123" s="55"/>
      <c r="R123" s="127">
        <f>R124+R160+R165+R178+R191</f>
        <v>1.5859999999999999E-2</v>
      </c>
      <c r="S123" s="55"/>
      <c r="T123" s="128">
        <f>T124+T160+T165+T178+T191</f>
        <v>0</v>
      </c>
      <c r="AT123" s="16" t="s">
        <v>75</v>
      </c>
      <c r="AU123" s="16" t="s">
        <v>296</v>
      </c>
      <c r="BK123" s="129">
        <f>BK124+BK160+BK165+BK178+BK191</f>
        <v>0</v>
      </c>
    </row>
    <row r="124" spans="2:65" s="11" customFormat="1" ht="25.9" customHeight="1">
      <c r="B124" s="130"/>
      <c r="D124" s="131" t="s">
        <v>75</v>
      </c>
      <c r="E124" s="132" t="s">
        <v>454</v>
      </c>
      <c r="F124" s="132" t="s">
        <v>793</v>
      </c>
      <c r="I124" s="133"/>
      <c r="J124" s="134">
        <f>BK124</f>
        <v>0</v>
      </c>
      <c r="L124" s="130"/>
      <c r="M124" s="135"/>
      <c r="P124" s="136">
        <f>P125+P136</f>
        <v>0</v>
      </c>
      <c r="R124" s="136">
        <f>R125+R136</f>
        <v>1.5859999999999999E-2</v>
      </c>
      <c r="T124" s="137">
        <f>T125+T136</f>
        <v>0</v>
      </c>
      <c r="AR124" s="131" t="s">
        <v>83</v>
      </c>
      <c r="AT124" s="138" t="s">
        <v>75</v>
      </c>
      <c r="AU124" s="138" t="s">
        <v>76</v>
      </c>
      <c r="AY124" s="131" t="s">
        <v>317</v>
      </c>
      <c r="BK124" s="139">
        <f>BK125+BK136</f>
        <v>0</v>
      </c>
    </row>
    <row r="125" spans="2:65" s="11" customFormat="1" ht="22.75" customHeight="1">
      <c r="B125" s="130"/>
      <c r="D125" s="131" t="s">
        <v>75</v>
      </c>
      <c r="E125" s="140" t="s">
        <v>18744</v>
      </c>
      <c r="F125" s="140" t="s">
        <v>18745</v>
      </c>
      <c r="I125" s="133"/>
      <c r="J125" s="141">
        <f>BK125</f>
        <v>0</v>
      </c>
      <c r="L125" s="130"/>
      <c r="M125" s="135"/>
      <c r="P125" s="136">
        <f>SUM(P126:P135)</f>
        <v>0</v>
      </c>
      <c r="R125" s="136">
        <f>SUM(R126:R135)</f>
        <v>0</v>
      </c>
      <c r="T125" s="137">
        <f>SUM(T126:T135)</f>
        <v>0</v>
      </c>
      <c r="AR125" s="131" t="s">
        <v>83</v>
      </c>
      <c r="AT125" s="138" t="s">
        <v>75</v>
      </c>
      <c r="AU125" s="138" t="s">
        <v>83</v>
      </c>
      <c r="AY125" s="131" t="s">
        <v>317</v>
      </c>
      <c r="BK125" s="139">
        <f>SUM(BK126:BK135)</f>
        <v>0</v>
      </c>
    </row>
    <row r="126" spans="2:65" s="1" customFormat="1" ht="21.75" customHeight="1">
      <c r="B126" s="142"/>
      <c r="C126" s="143" t="s">
        <v>83</v>
      </c>
      <c r="D126" s="143" t="s">
        <v>319</v>
      </c>
      <c r="E126" s="144" t="s">
        <v>18746</v>
      </c>
      <c r="F126" s="145" t="s">
        <v>18747</v>
      </c>
      <c r="G126" s="146" t="s">
        <v>467</v>
      </c>
      <c r="H126" s="147">
        <v>50</v>
      </c>
      <c r="I126" s="148"/>
      <c r="J126" s="149">
        <f t="shared" ref="J126:J135" si="0">ROUND(I126*H126,2)</f>
        <v>0</v>
      </c>
      <c r="K126" s="150"/>
      <c r="L126" s="31"/>
      <c r="M126" s="151" t="s">
        <v>1</v>
      </c>
      <c r="N126" s="152" t="s">
        <v>42</v>
      </c>
      <c r="P126" s="153">
        <f t="shared" ref="P126:P135" si="1">O126*H126</f>
        <v>0</v>
      </c>
      <c r="Q126" s="153">
        <v>0</v>
      </c>
      <c r="R126" s="153">
        <f t="shared" ref="R126:R135" si="2">Q126*H126</f>
        <v>0</v>
      </c>
      <c r="S126" s="153">
        <v>0</v>
      </c>
      <c r="T126" s="154">
        <f t="shared" ref="T126:T135" si="3">S126*H126</f>
        <v>0</v>
      </c>
      <c r="AR126" s="155" t="s">
        <v>561</v>
      </c>
      <c r="AT126" s="155" t="s">
        <v>319</v>
      </c>
      <c r="AU126" s="155" t="s">
        <v>88</v>
      </c>
      <c r="AY126" s="16" t="s">
        <v>317</v>
      </c>
      <c r="BE126" s="156">
        <f t="shared" ref="BE126:BE135" si="4">IF(N126="základná",J126,0)</f>
        <v>0</v>
      </c>
      <c r="BF126" s="156">
        <f t="shared" ref="BF126:BF135" si="5">IF(N126="znížená",J126,0)</f>
        <v>0</v>
      </c>
      <c r="BG126" s="156">
        <f t="shared" ref="BG126:BG135" si="6">IF(N126="zákl. prenesená",J126,0)</f>
        <v>0</v>
      </c>
      <c r="BH126" s="156">
        <f t="shared" ref="BH126:BH135" si="7">IF(N126="zníž. prenesená",J126,0)</f>
        <v>0</v>
      </c>
      <c r="BI126" s="156">
        <f t="shared" ref="BI126:BI135" si="8">IF(N126="nulová",J126,0)</f>
        <v>0</v>
      </c>
      <c r="BJ126" s="16" t="s">
        <v>88</v>
      </c>
      <c r="BK126" s="156">
        <f t="shared" ref="BK126:BK135" si="9">ROUND(I126*H126,2)</f>
        <v>0</v>
      </c>
      <c r="BL126" s="16" t="s">
        <v>561</v>
      </c>
      <c r="BM126" s="155" t="s">
        <v>18748</v>
      </c>
    </row>
    <row r="127" spans="2:65" s="1" customFormat="1" ht="24.15" customHeight="1">
      <c r="B127" s="142"/>
      <c r="C127" s="143" t="s">
        <v>88</v>
      </c>
      <c r="D127" s="143" t="s">
        <v>319</v>
      </c>
      <c r="E127" s="144" t="s">
        <v>18749</v>
      </c>
      <c r="F127" s="145" t="s">
        <v>18750</v>
      </c>
      <c r="G127" s="146" t="s">
        <v>467</v>
      </c>
      <c r="H127" s="147">
        <v>27</v>
      </c>
      <c r="I127" s="148"/>
      <c r="J127" s="149">
        <f t="shared" si="0"/>
        <v>0</v>
      </c>
      <c r="K127" s="150"/>
      <c r="L127" s="31"/>
      <c r="M127" s="151" t="s">
        <v>1</v>
      </c>
      <c r="N127" s="152" t="s">
        <v>42</v>
      </c>
      <c r="P127" s="153">
        <f t="shared" si="1"/>
        <v>0</v>
      </c>
      <c r="Q127" s="153">
        <v>0</v>
      </c>
      <c r="R127" s="153">
        <f t="shared" si="2"/>
        <v>0</v>
      </c>
      <c r="S127" s="153">
        <v>0</v>
      </c>
      <c r="T127" s="154">
        <f t="shared" si="3"/>
        <v>0</v>
      </c>
      <c r="AR127" s="155" t="s">
        <v>561</v>
      </c>
      <c r="AT127" s="155" t="s">
        <v>319</v>
      </c>
      <c r="AU127" s="155" t="s">
        <v>88</v>
      </c>
      <c r="AY127" s="16" t="s">
        <v>317</v>
      </c>
      <c r="BE127" s="156">
        <f t="shared" si="4"/>
        <v>0</v>
      </c>
      <c r="BF127" s="156">
        <f t="shared" si="5"/>
        <v>0</v>
      </c>
      <c r="BG127" s="156">
        <f t="shared" si="6"/>
        <v>0</v>
      </c>
      <c r="BH127" s="156">
        <f t="shared" si="7"/>
        <v>0</v>
      </c>
      <c r="BI127" s="156">
        <f t="shared" si="8"/>
        <v>0</v>
      </c>
      <c r="BJ127" s="16" t="s">
        <v>88</v>
      </c>
      <c r="BK127" s="156">
        <f t="shared" si="9"/>
        <v>0</v>
      </c>
      <c r="BL127" s="16" t="s">
        <v>561</v>
      </c>
      <c r="BM127" s="155" t="s">
        <v>18751</v>
      </c>
    </row>
    <row r="128" spans="2:65" s="1" customFormat="1" ht="16.5" customHeight="1">
      <c r="B128" s="142"/>
      <c r="C128" s="179" t="s">
        <v>92</v>
      </c>
      <c r="D128" s="179" t="s">
        <v>454</v>
      </c>
      <c r="E128" s="180" t="s">
        <v>10676</v>
      </c>
      <c r="F128" s="181" t="s">
        <v>18752</v>
      </c>
      <c r="G128" s="182" t="s">
        <v>611</v>
      </c>
      <c r="H128" s="183">
        <v>27</v>
      </c>
      <c r="I128" s="184"/>
      <c r="J128" s="185">
        <f t="shared" si="0"/>
        <v>0</v>
      </c>
      <c r="K128" s="186"/>
      <c r="L128" s="187"/>
      <c r="M128" s="188" t="s">
        <v>1</v>
      </c>
      <c r="N128" s="189" t="s">
        <v>42</v>
      </c>
      <c r="P128" s="153">
        <f t="shared" si="1"/>
        <v>0</v>
      </c>
      <c r="Q128" s="153">
        <v>0</v>
      </c>
      <c r="R128" s="153">
        <f t="shared" si="2"/>
        <v>0</v>
      </c>
      <c r="S128" s="153">
        <v>0</v>
      </c>
      <c r="T128" s="154">
        <f t="shared" si="3"/>
        <v>0</v>
      </c>
      <c r="AR128" s="155" t="s">
        <v>831</v>
      </c>
      <c r="AT128" s="155" t="s">
        <v>454</v>
      </c>
      <c r="AU128" s="155" t="s">
        <v>88</v>
      </c>
      <c r="AY128" s="16" t="s">
        <v>317</v>
      </c>
      <c r="BE128" s="156">
        <f t="shared" si="4"/>
        <v>0</v>
      </c>
      <c r="BF128" s="156">
        <f t="shared" si="5"/>
        <v>0</v>
      </c>
      <c r="BG128" s="156">
        <f t="shared" si="6"/>
        <v>0</v>
      </c>
      <c r="BH128" s="156">
        <f t="shared" si="7"/>
        <v>0</v>
      </c>
      <c r="BI128" s="156">
        <f t="shared" si="8"/>
        <v>0</v>
      </c>
      <c r="BJ128" s="16" t="s">
        <v>88</v>
      </c>
      <c r="BK128" s="156">
        <f t="shared" si="9"/>
        <v>0</v>
      </c>
      <c r="BL128" s="16" t="s">
        <v>561</v>
      </c>
      <c r="BM128" s="155" t="s">
        <v>18753</v>
      </c>
    </row>
    <row r="129" spans="2:65" s="1" customFormat="1" ht="16.5" customHeight="1">
      <c r="B129" s="142"/>
      <c r="C129" s="143" t="s">
        <v>323</v>
      </c>
      <c r="D129" s="143" t="s">
        <v>319</v>
      </c>
      <c r="E129" s="144" t="s">
        <v>18754</v>
      </c>
      <c r="F129" s="145" t="s">
        <v>18755</v>
      </c>
      <c r="G129" s="146" t="s">
        <v>467</v>
      </c>
      <c r="H129" s="147">
        <v>50</v>
      </c>
      <c r="I129" s="148"/>
      <c r="J129" s="149">
        <f t="shared" si="0"/>
        <v>0</v>
      </c>
      <c r="K129" s="150"/>
      <c r="L129" s="31"/>
      <c r="M129" s="151" t="s">
        <v>1</v>
      </c>
      <c r="N129" s="152" t="s">
        <v>42</v>
      </c>
      <c r="P129" s="153">
        <f t="shared" si="1"/>
        <v>0</v>
      </c>
      <c r="Q129" s="153">
        <v>0</v>
      </c>
      <c r="R129" s="153">
        <f t="shared" si="2"/>
        <v>0</v>
      </c>
      <c r="S129" s="153">
        <v>0</v>
      </c>
      <c r="T129" s="154">
        <f t="shared" si="3"/>
        <v>0</v>
      </c>
      <c r="AR129" s="155" t="s">
        <v>561</v>
      </c>
      <c r="AT129" s="155" t="s">
        <v>319</v>
      </c>
      <c r="AU129" s="155" t="s">
        <v>88</v>
      </c>
      <c r="AY129" s="16" t="s">
        <v>317</v>
      </c>
      <c r="BE129" s="156">
        <f t="shared" si="4"/>
        <v>0</v>
      </c>
      <c r="BF129" s="156">
        <f t="shared" si="5"/>
        <v>0</v>
      </c>
      <c r="BG129" s="156">
        <f t="shared" si="6"/>
        <v>0</v>
      </c>
      <c r="BH129" s="156">
        <f t="shared" si="7"/>
        <v>0</v>
      </c>
      <c r="BI129" s="156">
        <f t="shared" si="8"/>
        <v>0</v>
      </c>
      <c r="BJ129" s="16" t="s">
        <v>88</v>
      </c>
      <c r="BK129" s="156">
        <f t="shared" si="9"/>
        <v>0</v>
      </c>
      <c r="BL129" s="16" t="s">
        <v>561</v>
      </c>
      <c r="BM129" s="155" t="s">
        <v>18756</v>
      </c>
    </row>
    <row r="130" spans="2:65" s="1" customFormat="1" ht="24.15" customHeight="1">
      <c r="B130" s="142"/>
      <c r="C130" s="179" t="s">
        <v>341</v>
      </c>
      <c r="D130" s="179" t="s">
        <v>454</v>
      </c>
      <c r="E130" s="180" t="s">
        <v>18757</v>
      </c>
      <c r="F130" s="181" t="s">
        <v>18758</v>
      </c>
      <c r="G130" s="182" t="s">
        <v>467</v>
      </c>
      <c r="H130" s="183">
        <v>27</v>
      </c>
      <c r="I130" s="184"/>
      <c r="J130" s="185">
        <f t="shared" si="0"/>
        <v>0</v>
      </c>
      <c r="K130" s="186"/>
      <c r="L130" s="187"/>
      <c r="M130" s="188" t="s">
        <v>1</v>
      </c>
      <c r="N130" s="189" t="s">
        <v>42</v>
      </c>
      <c r="P130" s="153">
        <f t="shared" si="1"/>
        <v>0</v>
      </c>
      <c r="Q130" s="153">
        <v>0</v>
      </c>
      <c r="R130" s="153">
        <f t="shared" si="2"/>
        <v>0</v>
      </c>
      <c r="S130" s="153">
        <v>0</v>
      </c>
      <c r="T130" s="154">
        <f t="shared" si="3"/>
        <v>0</v>
      </c>
      <c r="AR130" s="155" t="s">
        <v>356</v>
      </c>
      <c r="AT130" s="155" t="s">
        <v>454</v>
      </c>
      <c r="AU130" s="155" t="s">
        <v>88</v>
      </c>
      <c r="AY130" s="16" t="s">
        <v>317</v>
      </c>
      <c r="BE130" s="156">
        <f t="shared" si="4"/>
        <v>0</v>
      </c>
      <c r="BF130" s="156">
        <f t="shared" si="5"/>
        <v>0</v>
      </c>
      <c r="BG130" s="156">
        <f t="shared" si="6"/>
        <v>0</v>
      </c>
      <c r="BH130" s="156">
        <f t="shared" si="7"/>
        <v>0</v>
      </c>
      <c r="BI130" s="156">
        <f t="shared" si="8"/>
        <v>0</v>
      </c>
      <c r="BJ130" s="16" t="s">
        <v>88</v>
      </c>
      <c r="BK130" s="156">
        <f t="shared" si="9"/>
        <v>0</v>
      </c>
      <c r="BL130" s="16" t="s">
        <v>323</v>
      </c>
      <c r="BM130" s="155" t="s">
        <v>18759</v>
      </c>
    </row>
    <row r="131" spans="2:65" s="1" customFormat="1" ht="24.15" customHeight="1">
      <c r="B131" s="142"/>
      <c r="C131" s="179" t="s">
        <v>346</v>
      </c>
      <c r="D131" s="179" t="s">
        <v>454</v>
      </c>
      <c r="E131" s="180" t="s">
        <v>18760</v>
      </c>
      <c r="F131" s="181" t="s">
        <v>18761</v>
      </c>
      <c r="G131" s="182" t="s">
        <v>467</v>
      </c>
      <c r="H131" s="183">
        <v>23</v>
      </c>
      <c r="I131" s="184"/>
      <c r="J131" s="185">
        <f t="shared" si="0"/>
        <v>0</v>
      </c>
      <c r="K131" s="186"/>
      <c r="L131" s="187"/>
      <c r="M131" s="188" t="s">
        <v>1</v>
      </c>
      <c r="N131" s="189" t="s">
        <v>42</v>
      </c>
      <c r="P131" s="153">
        <f t="shared" si="1"/>
        <v>0</v>
      </c>
      <c r="Q131" s="153">
        <v>0</v>
      </c>
      <c r="R131" s="153">
        <f t="shared" si="2"/>
        <v>0</v>
      </c>
      <c r="S131" s="153">
        <v>0</v>
      </c>
      <c r="T131" s="154">
        <f t="shared" si="3"/>
        <v>0</v>
      </c>
      <c r="AR131" s="155" t="s">
        <v>356</v>
      </c>
      <c r="AT131" s="155" t="s">
        <v>454</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323</v>
      </c>
      <c r="BM131" s="155" t="s">
        <v>18762</v>
      </c>
    </row>
    <row r="132" spans="2:65" s="1" customFormat="1" ht="16.5" customHeight="1">
      <c r="B132" s="142"/>
      <c r="C132" s="179" t="s">
        <v>351</v>
      </c>
      <c r="D132" s="179" t="s">
        <v>454</v>
      </c>
      <c r="E132" s="180" t="s">
        <v>10673</v>
      </c>
      <c r="F132" s="181" t="s">
        <v>18763</v>
      </c>
      <c r="G132" s="182" t="s">
        <v>611</v>
      </c>
      <c r="H132" s="183">
        <v>27</v>
      </c>
      <c r="I132" s="184"/>
      <c r="J132" s="185">
        <f t="shared" si="0"/>
        <v>0</v>
      </c>
      <c r="K132" s="186"/>
      <c r="L132" s="187"/>
      <c r="M132" s="188" t="s">
        <v>1</v>
      </c>
      <c r="N132" s="189" t="s">
        <v>42</v>
      </c>
      <c r="P132" s="153">
        <f t="shared" si="1"/>
        <v>0</v>
      </c>
      <c r="Q132" s="153">
        <v>0</v>
      </c>
      <c r="R132" s="153">
        <f t="shared" si="2"/>
        <v>0</v>
      </c>
      <c r="S132" s="153">
        <v>0</v>
      </c>
      <c r="T132" s="154">
        <f t="shared" si="3"/>
        <v>0</v>
      </c>
      <c r="AR132" s="155" t="s">
        <v>831</v>
      </c>
      <c r="AT132" s="155" t="s">
        <v>454</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561</v>
      </c>
      <c r="BM132" s="155" t="s">
        <v>18764</v>
      </c>
    </row>
    <row r="133" spans="2:65" s="1" customFormat="1" ht="16.5" customHeight="1">
      <c r="B133" s="142"/>
      <c r="C133" s="143" t="s">
        <v>356</v>
      </c>
      <c r="D133" s="143" t="s">
        <v>319</v>
      </c>
      <c r="E133" s="144" t="s">
        <v>18765</v>
      </c>
      <c r="F133" s="145" t="s">
        <v>18766</v>
      </c>
      <c r="G133" s="146" t="s">
        <v>467</v>
      </c>
      <c r="H133" s="147">
        <v>27</v>
      </c>
      <c r="I133" s="148"/>
      <c r="J133" s="149">
        <f t="shared" si="0"/>
        <v>0</v>
      </c>
      <c r="K133" s="150"/>
      <c r="L133" s="31"/>
      <c r="M133" s="151" t="s">
        <v>1</v>
      </c>
      <c r="N133" s="152" t="s">
        <v>42</v>
      </c>
      <c r="P133" s="153">
        <f t="shared" si="1"/>
        <v>0</v>
      </c>
      <c r="Q133" s="153">
        <v>0</v>
      </c>
      <c r="R133" s="153">
        <f t="shared" si="2"/>
        <v>0</v>
      </c>
      <c r="S133" s="153">
        <v>0</v>
      </c>
      <c r="T133" s="154">
        <f t="shared" si="3"/>
        <v>0</v>
      </c>
      <c r="AR133" s="155" t="s">
        <v>561</v>
      </c>
      <c r="AT133" s="155" t="s">
        <v>319</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561</v>
      </c>
      <c r="BM133" s="155" t="s">
        <v>18767</v>
      </c>
    </row>
    <row r="134" spans="2:65" s="1" customFormat="1" ht="16.5" customHeight="1">
      <c r="B134" s="142"/>
      <c r="C134" s="179" t="s">
        <v>361</v>
      </c>
      <c r="D134" s="179" t="s">
        <v>454</v>
      </c>
      <c r="E134" s="180" t="s">
        <v>18768</v>
      </c>
      <c r="F134" s="181" t="s">
        <v>18769</v>
      </c>
      <c r="G134" s="182" t="s">
        <v>467</v>
      </c>
      <c r="H134" s="183">
        <v>50</v>
      </c>
      <c r="I134" s="184"/>
      <c r="J134" s="185">
        <f t="shared" si="0"/>
        <v>0</v>
      </c>
      <c r="K134" s="186"/>
      <c r="L134" s="187"/>
      <c r="M134" s="188" t="s">
        <v>1</v>
      </c>
      <c r="N134" s="189" t="s">
        <v>42</v>
      </c>
      <c r="P134" s="153">
        <f t="shared" si="1"/>
        <v>0</v>
      </c>
      <c r="Q134" s="153">
        <v>0</v>
      </c>
      <c r="R134" s="153">
        <f t="shared" si="2"/>
        <v>0</v>
      </c>
      <c r="S134" s="153">
        <v>0</v>
      </c>
      <c r="T134" s="154">
        <f t="shared" si="3"/>
        <v>0</v>
      </c>
      <c r="AR134" s="155" t="s">
        <v>356</v>
      </c>
      <c r="AT134" s="155" t="s">
        <v>454</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323</v>
      </c>
      <c r="BM134" s="155" t="s">
        <v>18770</v>
      </c>
    </row>
    <row r="135" spans="2:65" s="1" customFormat="1" ht="16.5" customHeight="1">
      <c r="B135" s="142"/>
      <c r="C135" s="143" t="s">
        <v>366</v>
      </c>
      <c r="D135" s="143" t="s">
        <v>319</v>
      </c>
      <c r="E135" s="144" t="s">
        <v>18771</v>
      </c>
      <c r="F135" s="145" t="s">
        <v>18769</v>
      </c>
      <c r="G135" s="146" t="s">
        <v>467</v>
      </c>
      <c r="H135" s="147">
        <v>50</v>
      </c>
      <c r="I135" s="148"/>
      <c r="J135" s="149">
        <f t="shared" si="0"/>
        <v>0</v>
      </c>
      <c r="K135" s="150"/>
      <c r="L135" s="31"/>
      <c r="M135" s="151" t="s">
        <v>1</v>
      </c>
      <c r="N135" s="152" t="s">
        <v>42</v>
      </c>
      <c r="P135" s="153">
        <f t="shared" si="1"/>
        <v>0</v>
      </c>
      <c r="Q135" s="153">
        <v>0</v>
      </c>
      <c r="R135" s="153">
        <f t="shared" si="2"/>
        <v>0</v>
      </c>
      <c r="S135" s="153">
        <v>0</v>
      </c>
      <c r="T135" s="154">
        <f t="shared" si="3"/>
        <v>0</v>
      </c>
      <c r="AR135" s="155" t="s">
        <v>323</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18772</v>
      </c>
    </row>
    <row r="136" spans="2:65" s="11" customFormat="1" ht="22.75" customHeight="1">
      <c r="B136" s="130"/>
      <c r="D136" s="131" t="s">
        <v>75</v>
      </c>
      <c r="E136" s="140" t="s">
        <v>557</v>
      </c>
      <c r="F136" s="140" t="s">
        <v>794</v>
      </c>
      <c r="I136" s="133"/>
      <c r="J136" s="141">
        <f>BK136</f>
        <v>0</v>
      </c>
      <c r="L136" s="130"/>
      <c r="M136" s="135"/>
      <c r="P136" s="136">
        <f>SUM(P137:P159)</f>
        <v>0</v>
      </c>
      <c r="R136" s="136">
        <f>SUM(R137:R159)</f>
        <v>1.5859999999999999E-2</v>
      </c>
      <c r="T136" s="137">
        <f>SUM(T137:T159)</f>
        <v>0</v>
      </c>
      <c r="AR136" s="131" t="s">
        <v>92</v>
      </c>
      <c r="AT136" s="138" t="s">
        <v>75</v>
      </c>
      <c r="AU136" s="138" t="s">
        <v>83</v>
      </c>
      <c r="AY136" s="131" t="s">
        <v>317</v>
      </c>
      <c r="BK136" s="139">
        <f>SUM(BK137:BK159)</f>
        <v>0</v>
      </c>
    </row>
    <row r="137" spans="2:65" s="1" customFormat="1" ht="21.75" customHeight="1">
      <c r="B137" s="142"/>
      <c r="C137" s="143" t="s">
        <v>371</v>
      </c>
      <c r="D137" s="143" t="s">
        <v>319</v>
      </c>
      <c r="E137" s="144" t="s">
        <v>18773</v>
      </c>
      <c r="F137" s="145" t="s">
        <v>18774</v>
      </c>
      <c r="G137" s="146" t="s">
        <v>484</v>
      </c>
      <c r="H137" s="147">
        <v>310</v>
      </c>
      <c r="I137" s="148"/>
      <c r="J137" s="149">
        <f t="shared" ref="J137:J159" si="10">ROUND(I137*H137,2)</f>
        <v>0</v>
      </c>
      <c r="K137" s="150"/>
      <c r="L137" s="31"/>
      <c r="M137" s="151" t="s">
        <v>1</v>
      </c>
      <c r="N137" s="152" t="s">
        <v>42</v>
      </c>
      <c r="P137" s="153">
        <f t="shared" ref="P137:P159" si="11">O137*H137</f>
        <v>0</v>
      </c>
      <c r="Q137" s="153">
        <v>0</v>
      </c>
      <c r="R137" s="153">
        <f t="shared" ref="R137:R159" si="12">Q137*H137</f>
        <v>0</v>
      </c>
      <c r="S137" s="153">
        <v>0</v>
      </c>
      <c r="T137" s="154">
        <f t="shared" ref="T137:T159" si="13">S137*H137</f>
        <v>0</v>
      </c>
      <c r="AR137" s="155" t="s">
        <v>561</v>
      </c>
      <c r="AT137" s="155" t="s">
        <v>319</v>
      </c>
      <c r="AU137" s="155" t="s">
        <v>88</v>
      </c>
      <c r="AY137" s="16" t="s">
        <v>317</v>
      </c>
      <c r="BE137" s="156">
        <f t="shared" ref="BE137:BE159" si="14">IF(N137="základná",J137,0)</f>
        <v>0</v>
      </c>
      <c r="BF137" s="156">
        <f t="shared" ref="BF137:BF159" si="15">IF(N137="znížená",J137,0)</f>
        <v>0</v>
      </c>
      <c r="BG137" s="156">
        <f t="shared" ref="BG137:BG159" si="16">IF(N137="zákl. prenesená",J137,0)</f>
        <v>0</v>
      </c>
      <c r="BH137" s="156">
        <f t="shared" ref="BH137:BH159" si="17">IF(N137="zníž. prenesená",J137,0)</f>
        <v>0</v>
      </c>
      <c r="BI137" s="156">
        <f t="shared" ref="BI137:BI159" si="18">IF(N137="nulová",J137,0)</f>
        <v>0</v>
      </c>
      <c r="BJ137" s="16" t="s">
        <v>88</v>
      </c>
      <c r="BK137" s="156">
        <f t="shared" ref="BK137:BK159" si="19">ROUND(I137*H137,2)</f>
        <v>0</v>
      </c>
      <c r="BL137" s="16" t="s">
        <v>561</v>
      </c>
      <c r="BM137" s="155" t="s">
        <v>18775</v>
      </c>
    </row>
    <row r="138" spans="2:65" s="1" customFormat="1" ht="24.15" customHeight="1">
      <c r="B138" s="142"/>
      <c r="C138" s="179" t="s">
        <v>376</v>
      </c>
      <c r="D138" s="179" t="s">
        <v>454</v>
      </c>
      <c r="E138" s="180" t="s">
        <v>18776</v>
      </c>
      <c r="F138" s="181" t="s">
        <v>18777</v>
      </c>
      <c r="G138" s="182" t="s">
        <v>1107</v>
      </c>
      <c r="H138" s="183">
        <v>325</v>
      </c>
      <c r="I138" s="184"/>
      <c r="J138" s="185">
        <f t="shared" si="10"/>
        <v>0</v>
      </c>
      <c r="K138" s="186"/>
      <c r="L138" s="187"/>
      <c r="M138" s="188" t="s">
        <v>1</v>
      </c>
      <c r="N138" s="189" t="s">
        <v>42</v>
      </c>
      <c r="P138" s="153">
        <f t="shared" si="11"/>
        <v>0</v>
      </c>
      <c r="Q138" s="153">
        <v>0</v>
      </c>
      <c r="R138" s="153">
        <f t="shared" si="12"/>
        <v>0</v>
      </c>
      <c r="S138" s="153">
        <v>0</v>
      </c>
      <c r="T138" s="154">
        <f t="shared" si="13"/>
        <v>0</v>
      </c>
      <c r="AR138" s="155" t="s">
        <v>831</v>
      </c>
      <c r="AT138" s="155" t="s">
        <v>454</v>
      </c>
      <c r="AU138" s="155" t="s">
        <v>88</v>
      </c>
      <c r="AY138" s="16" t="s">
        <v>317</v>
      </c>
      <c r="BE138" s="156">
        <f t="shared" si="14"/>
        <v>0</v>
      </c>
      <c r="BF138" s="156">
        <f t="shared" si="15"/>
        <v>0</v>
      </c>
      <c r="BG138" s="156">
        <f t="shared" si="16"/>
        <v>0</v>
      </c>
      <c r="BH138" s="156">
        <f t="shared" si="17"/>
        <v>0</v>
      </c>
      <c r="BI138" s="156">
        <f t="shared" si="18"/>
        <v>0</v>
      </c>
      <c r="BJ138" s="16" t="s">
        <v>88</v>
      </c>
      <c r="BK138" s="156">
        <f t="shared" si="19"/>
        <v>0</v>
      </c>
      <c r="BL138" s="16" t="s">
        <v>561</v>
      </c>
      <c r="BM138" s="155" t="s">
        <v>18778</v>
      </c>
    </row>
    <row r="139" spans="2:65" s="1" customFormat="1" ht="24.15" customHeight="1">
      <c r="B139" s="142"/>
      <c r="C139" s="143" t="s">
        <v>381</v>
      </c>
      <c r="D139" s="143" t="s">
        <v>319</v>
      </c>
      <c r="E139" s="144" t="s">
        <v>18779</v>
      </c>
      <c r="F139" s="145" t="s">
        <v>18780</v>
      </c>
      <c r="G139" s="146" t="s">
        <v>484</v>
      </c>
      <c r="H139" s="147">
        <v>18</v>
      </c>
      <c r="I139" s="148"/>
      <c r="J139" s="149">
        <f t="shared" si="10"/>
        <v>0</v>
      </c>
      <c r="K139" s="150"/>
      <c r="L139" s="31"/>
      <c r="M139" s="151" t="s">
        <v>1</v>
      </c>
      <c r="N139" s="152" t="s">
        <v>42</v>
      </c>
      <c r="P139" s="153">
        <f t="shared" si="11"/>
        <v>0</v>
      </c>
      <c r="Q139" s="153">
        <v>0</v>
      </c>
      <c r="R139" s="153">
        <f t="shared" si="12"/>
        <v>0</v>
      </c>
      <c r="S139" s="153">
        <v>0</v>
      </c>
      <c r="T139" s="154">
        <f t="shared" si="13"/>
        <v>0</v>
      </c>
      <c r="AR139" s="155" t="s">
        <v>561</v>
      </c>
      <c r="AT139" s="155" t="s">
        <v>319</v>
      </c>
      <c r="AU139" s="155" t="s">
        <v>88</v>
      </c>
      <c r="AY139" s="16" t="s">
        <v>317</v>
      </c>
      <c r="BE139" s="156">
        <f t="shared" si="14"/>
        <v>0</v>
      </c>
      <c r="BF139" s="156">
        <f t="shared" si="15"/>
        <v>0</v>
      </c>
      <c r="BG139" s="156">
        <f t="shared" si="16"/>
        <v>0</v>
      </c>
      <c r="BH139" s="156">
        <f t="shared" si="17"/>
        <v>0</v>
      </c>
      <c r="BI139" s="156">
        <f t="shared" si="18"/>
        <v>0</v>
      </c>
      <c r="BJ139" s="16" t="s">
        <v>88</v>
      </c>
      <c r="BK139" s="156">
        <f t="shared" si="19"/>
        <v>0</v>
      </c>
      <c r="BL139" s="16" t="s">
        <v>561</v>
      </c>
      <c r="BM139" s="155" t="s">
        <v>18781</v>
      </c>
    </row>
    <row r="140" spans="2:65" s="1" customFormat="1" ht="24.15" customHeight="1">
      <c r="B140" s="142"/>
      <c r="C140" s="179" t="s">
        <v>386</v>
      </c>
      <c r="D140" s="179" t="s">
        <v>454</v>
      </c>
      <c r="E140" s="180" t="s">
        <v>18782</v>
      </c>
      <c r="F140" s="181" t="s">
        <v>18783</v>
      </c>
      <c r="G140" s="182" t="s">
        <v>1107</v>
      </c>
      <c r="H140" s="183">
        <v>155</v>
      </c>
      <c r="I140" s="184"/>
      <c r="J140" s="185">
        <f t="shared" si="10"/>
        <v>0</v>
      </c>
      <c r="K140" s="186"/>
      <c r="L140" s="187"/>
      <c r="M140" s="188" t="s">
        <v>1</v>
      </c>
      <c r="N140" s="189" t="s">
        <v>42</v>
      </c>
      <c r="P140" s="153">
        <f t="shared" si="11"/>
        <v>0</v>
      </c>
      <c r="Q140" s="153">
        <v>0</v>
      </c>
      <c r="R140" s="153">
        <f t="shared" si="12"/>
        <v>0</v>
      </c>
      <c r="S140" s="153">
        <v>0</v>
      </c>
      <c r="T140" s="154">
        <f t="shared" si="13"/>
        <v>0</v>
      </c>
      <c r="AR140" s="155" t="s">
        <v>831</v>
      </c>
      <c r="AT140" s="155" t="s">
        <v>454</v>
      </c>
      <c r="AU140" s="155" t="s">
        <v>88</v>
      </c>
      <c r="AY140" s="16" t="s">
        <v>317</v>
      </c>
      <c r="BE140" s="156">
        <f t="shared" si="14"/>
        <v>0</v>
      </c>
      <c r="BF140" s="156">
        <f t="shared" si="15"/>
        <v>0</v>
      </c>
      <c r="BG140" s="156">
        <f t="shared" si="16"/>
        <v>0</v>
      </c>
      <c r="BH140" s="156">
        <f t="shared" si="17"/>
        <v>0</v>
      </c>
      <c r="BI140" s="156">
        <f t="shared" si="18"/>
        <v>0</v>
      </c>
      <c r="BJ140" s="16" t="s">
        <v>88</v>
      </c>
      <c r="BK140" s="156">
        <f t="shared" si="19"/>
        <v>0</v>
      </c>
      <c r="BL140" s="16" t="s">
        <v>561</v>
      </c>
      <c r="BM140" s="155" t="s">
        <v>18784</v>
      </c>
    </row>
    <row r="141" spans="2:65" s="1" customFormat="1" ht="21.75" customHeight="1">
      <c r="B141" s="142"/>
      <c r="C141" s="143" t="s">
        <v>391</v>
      </c>
      <c r="D141" s="143" t="s">
        <v>319</v>
      </c>
      <c r="E141" s="144" t="s">
        <v>9215</v>
      </c>
      <c r="F141" s="145" t="s">
        <v>18785</v>
      </c>
      <c r="G141" s="146" t="s">
        <v>467</v>
      </c>
      <c r="H141" s="147">
        <v>14</v>
      </c>
      <c r="I141" s="148"/>
      <c r="J141" s="149">
        <f t="shared" si="10"/>
        <v>0</v>
      </c>
      <c r="K141" s="150"/>
      <c r="L141" s="31"/>
      <c r="M141" s="151" t="s">
        <v>1</v>
      </c>
      <c r="N141" s="152" t="s">
        <v>42</v>
      </c>
      <c r="P141" s="153">
        <f t="shared" si="11"/>
        <v>0</v>
      </c>
      <c r="Q141" s="153">
        <v>0</v>
      </c>
      <c r="R141" s="153">
        <f t="shared" si="12"/>
        <v>0</v>
      </c>
      <c r="S141" s="153">
        <v>0</v>
      </c>
      <c r="T141" s="154">
        <f t="shared" si="13"/>
        <v>0</v>
      </c>
      <c r="AR141" s="155" t="s">
        <v>561</v>
      </c>
      <c r="AT141" s="155" t="s">
        <v>319</v>
      </c>
      <c r="AU141" s="155" t="s">
        <v>88</v>
      </c>
      <c r="AY141" s="16" t="s">
        <v>317</v>
      </c>
      <c r="BE141" s="156">
        <f t="shared" si="14"/>
        <v>0</v>
      </c>
      <c r="BF141" s="156">
        <f t="shared" si="15"/>
        <v>0</v>
      </c>
      <c r="BG141" s="156">
        <f t="shared" si="16"/>
        <v>0</v>
      </c>
      <c r="BH141" s="156">
        <f t="shared" si="17"/>
        <v>0</v>
      </c>
      <c r="BI141" s="156">
        <f t="shared" si="18"/>
        <v>0</v>
      </c>
      <c r="BJ141" s="16" t="s">
        <v>88</v>
      </c>
      <c r="BK141" s="156">
        <f t="shared" si="19"/>
        <v>0</v>
      </c>
      <c r="BL141" s="16" t="s">
        <v>561</v>
      </c>
      <c r="BM141" s="155" t="s">
        <v>18786</v>
      </c>
    </row>
    <row r="142" spans="2:65" s="1" customFormat="1" ht="16.5" customHeight="1">
      <c r="B142" s="142"/>
      <c r="C142" s="179" t="s">
        <v>396</v>
      </c>
      <c r="D142" s="179" t="s">
        <v>454</v>
      </c>
      <c r="E142" s="180" t="s">
        <v>18787</v>
      </c>
      <c r="F142" s="181" t="s">
        <v>18788</v>
      </c>
      <c r="G142" s="182" t="s">
        <v>467</v>
      </c>
      <c r="H142" s="183">
        <v>14</v>
      </c>
      <c r="I142" s="184"/>
      <c r="J142" s="185">
        <f t="shared" si="10"/>
        <v>0</v>
      </c>
      <c r="K142" s="186"/>
      <c r="L142" s="187"/>
      <c r="M142" s="188" t="s">
        <v>1</v>
      </c>
      <c r="N142" s="189" t="s">
        <v>42</v>
      </c>
      <c r="P142" s="153">
        <f t="shared" si="11"/>
        <v>0</v>
      </c>
      <c r="Q142" s="153">
        <v>0</v>
      </c>
      <c r="R142" s="153">
        <f t="shared" si="12"/>
        <v>0</v>
      </c>
      <c r="S142" s="153">
        <v>0</v>
      </c>
      <c r="T142" s="154">
        <f t="shared" si="13"/>
        <v>0</v>
      </c>
      <c r="AR142" s="155" t="s">
        <v>6166</v>
      </c>
      <c r="AT142" s="155" t="s">
        <v>454</v>
      </c>
      <c r="AU142" s="155" t="s">
        <v>88</v>
      </c>
      <c r="AY142" s="16" t="s">
        <v>317</v>
      </c>
      <c r="BE142" s="156">
        <f t="shared" si="14"/>
        <v>0</v>
      </c>
      <c r="BF142" s="156">
        <f t="shared" si="15"/>
        <v>0</v>
      </c>
      <c r="BG142" s="156">
        <f t="shared" si="16"/>
        <v>0</v>
      </c>
      <c r="BH142" s="156">
        <f t="shared" si="17"/>
        <v>0</v>
      </c>
      <c r="BI142" s="156">
        <f t="shared" si="18"/>
        <v>0</v>
      </c>
      <c r="BJ142" s="16" t="s">
        <v>88</v>
      </c>
      <c r="BK142" s="156">
        <f t="shared" si="19"/>
        <v>0</v>
      </c>
      <c r="BL142" s="16" t="s">
        <v>6166</v>
      </c>
      <c r="BM142" s="155" t="s">
        <v>18789</v>
      </c>
    </row>
    <row r="143" spans="2:65" s="1" customFormat="1" ht="16.5" customHeight="1">
      <c r="B143" s="142"/>
      <c r="C143" s="143" t="s">
        <v>401</v>
      </c>
      <c r="D143" s="143" t="s">
        <v>319</v>
      </c>
      <c r="E143" s="144" t="s">
        <v>18790</v>
      </c>
      <c r="F143" s="145" t="s">
        <v>9221</v>
      </c>
      <c r="G143" s="146" t="s">
        <v>467</v>
      </c>
      <c r="H143" s="147">
        <v>50</v>
      </c>
      <c r="I143" s="148"/>
      <c r="J143" s="149">
        <f t="shared" si="10"/>
        <v>0</v>
      </c>
      <c r="K143" s="150"/>
      <c r="L143" s="31"/>
      <c r="M143" s="151" t="s">
        <v>1</v>
      </c>
      <c r="N143" s="152" t="s">
        <v>42</v>
      </c>
      <c r="P143" s="153">
        <f t="shared" si="11"/>
        <v>0</v>
      </c>
      <c r="Q143" s="153">
        <v>0</v>
      </c>
      <c r="R143" s="153">
        <f t="shared" si="12"/>
        <v>0</v>
      </c>
      <c r="S143" s="153">
        <v>0</v>
      </c>
      <c r="T143" s="154">
        <f t="shared" si="13"/>
        <v>0</v>
      </c>
      <c r="AR143" s="155" t="s">
        <v>561</v>
      </c>
      <c r="AT143" s="155" t="s">
        <v>319</v>
      </c>
      <c r="AU143" s="155" t="s">
        <v>88</v>
      </c>
      <c r="AY143" s="16" t="s">
        <v>317</v>
      </c>
      <c r="BE143" s="156">
        <f t="shared" si="14"/>
        <v>0</v>
      </c>
      <c r="BF143" s="156">
        <f t="shared" si="15"/>
        <v>0</v>
      </c>
      <c r="BG143" s="156">
        <f t="shared" si="16"/>
        <v>0</v>
      </c>
      <c r="BH143" s="156">
        <f t="shared" si="17"/>
        <v>0</v>
      </c>
      <c r="BI143" s="156">
        <f t="shared" si="18"/>
        <v>0</v>
      </c>
      <c r="BJ143" s="16" t="s">
        <v>88</v>
      </c>
      <c r="BK143" s="156">
        <f t="shared" si="19"/>
        <v>0</v>
      </c>
      <c r="BL143" s="16" t="s">
        <v>561</v>
      </c>
      <c r="BM143" s="155" t="s">
        <v>18791</v>
      </c>
    </row>
    <row r="144" spans="2:65" s="1" customFormat="1" ht="24.15" customHeight="1">
      <c r="B144" s="142"/>
      <c r="C144" s="179" t="s">
        <v>405</v>
      </c>
      <c r="D144" s="179" t="s">
        <v>454</v>
      </c>
      <c r="E144" s="180" t="s">
        <v>18792</v>
      </c>
      <c r="F144" s="181" t="s">
        <v>18793</v>
      </c>
      <c r="G144" s="182" t="s">
        <v>467</v>
      </c>
      <c r="H144" s="183">
        <v>50</v>
      </c>
      <c r="I144" s="184"/>
      <c r="J144" s="185">
        <f t="shared" si="10"/>
        <v>0</v>
      </c>
      <c r="K144" s="186"/>
      <c r="L144" s="187"/>
      <c r="M144" s="188" t="s">
        <v>1</v>
      </c>
      <c r="N144" s="189" t="s">
        <v>42</v>
      </c>
      <c r="P144" s="153">
        <f t="shared" si="11"/>
        <v>0</v>
      </c>
      <c r="Q144" s="153">
        <v>0</v>
      </c>
      <c r="R144" s="153">
        <f t="shared" si="12"/>
        <v>0</v>
      </c>
      <c r="S144" s="153">
        <v>0</v>
      </c>
      <c r="T144" s="154">
        <f t="shared" si="13"/>
        <v>0</v>
      </c>
      <c r="AR144" s="155" t="s">
        <v>831</v>
      </c>
      <c r="AT144" s="155" t="s">
        <v>454</v>
      </c>
      <c r="AU144" s="155" t="s">
        <v>88</v>
      </c>
      <c r="AY144" s="16" t="s">
        <v>317</v>
      </c>
      <c r="BE144" s="156">
        <f t="shared" si="14"/>
        <v>0</v>
      </c>
      <c r="BF144" s="156">
        <f t="shared" si="15"/>
        <v>0</v>
      </c>
      <c r="BG144" s="156">
        <f t="shared" si="16"/>
        <v>0</v>
      </c>
      <c r="BH144" s="156">
        <f t="shared" si="17"/>
        <v>0</v>
      </c>
      <c r="BI144" s="156">
        <f t="shared" si="18"/>
        <v>0</v>
      </c>
      <c r="BJ144" s="16" t="s">
        <v>88</v>
      </c>
      <c r="BK144" s="156">
        <f t="shared" si="19"/>
        <v>0</v>
      </c>
      <c r="BL144" s="16" t="s">
        <v>561</v>
      </c>
      <c r="BM144" s="155" t="s">
        <v>18794</v>
      </c>
    </row>
    <row r="145" spans="2:65" s="1" customFormat="1" ht="16.5" customHeight="1">
      <c r="B145" s="142"/>
      <c r="C145" s="143" t="s">
        <v>415</v>
      </c>
      <c r="D145" s="143" t="s">
        <v>319</v>
      </c>
      <c r="E145" s="144" t="s">
        <v>18795</v>
      </c>
      <c r="F145" s="145" t="s">
        <v>18796</v>
      </c>
      <c r="G145" s="146" t="s">
        <v>467</v>
      </c>
      <c r="H145" s="147">
        <v>40</v>
      </c>
      <c r="I145" s="148"/>
      <c r="J145" s="149">
        <f t="shared" si="10"/>
        <v>0</v>
      </c>
      <c r="K145" s="150"/>
      <c r="L145" s="31"/>
      <c r="M145" s="151" t="s">
        <v>1</v>
      </c>
      <c r="N145" s="152" t="s">
        <v>42</v>
      </c>
      <c r="P145" s="153">
        <f t="shared" si="11"/>
        <v>0</v>
      </c>
      <c r="Q145" s="153">
        <v>0</v>
      </c>
      <c r="R145" s="153">
        <f t="shared" si="12"/>
        <v>0</v>
      </c>
      <c r="S145" s="153">
        <v>0</v>
      </c>
      <c r="T145" s="154">
        <f t="shared" si="13"/>
        <v>0</v>
      </c>
      <c r="AR145" s="155" t="s">
        <v>561</v>
      </c>
      <c r="AT145" s="155" t="s">
        <v>319</v>
      </c>
      <c r="AU145" s="155" t="s">
        <v>88</v>
      </c>
      <c r="AY145" s="16" t="s">
        <v>317</v>
      </c>
      <c r="BE145" s="156">
        <f t="shared" si="14"/>
        <v>0</v>
      </c>
      <c r="BF145" s="156">
        <f t="shared" si="15"/>
        <v>0</v>
      </c>
      <c r="BG145" s="156">
        <f t="shared" si="16"/>
        <v>0</v>
      </c>
      <c r="BH145" s="156">
        <f t="shared" si="17"/>
        <v>0</v>
      </c>
      <c r="BI145" s="156">
        <f t="shared" si="18"/>
        <v>0</v>
      </c>
      <c r="BJ145" s="16" t="s">
        <v>88</v>
      </c>
      <c r="BK145" s="156">
        <f t="shared" si="19"/>
        <v>0</v>
      </c>
      <c r="BL145" s="16" t="s">
        <v>561</v>
      </c>
      <c r="BM145" s="155" t="s">
        <v>18797</v>
      </c>
    </row>
    <row r="146" spans="2:65" s="1" customFormat="1" ht="24.15" customHeight="1">
      <c r="B146" s="142"/>
      <c r="C146" s="179" t="s">
        <v>7</v>
      </c>
      <c r="D146" s="179" t="s">
        <v>454</v>
      </c>
      <c r="E146" s="180" t="s">
        <v>18798</v>
      </c>
      <c r="F146" s="181" t="s">
        <v>18799</v>
      </c>
      <c r="G146" s="182" t="s">
        <v>467</v>
      </c>
      <c r="H146" s="183">
        <v>40</v>
      </c>
      <c r="I146" s="184"/>
      <c r="J146" s="185">
        <f t="shared" si="10"/>
        <v>0</v>
      </c>
      <c r="K146" s="186"/>
      <c r="L146" s="187"/>
      <c r="M146" s="188" t="s">
        <v>1</v>
      </c>
      <c r="N146" s="189" t="s">
        <v>42</v>
      </c>
      <c r="P146" s="153">
        <f t="shared" si="11"/>
        <v>0</v>
      </c>
      <c r="Q146" s="153">
        <v>0</v>
      </c>
      <c r="R146" s="153">
        <f t="shared" si="12"/>
        <v>0</v>
      </c>
      <c r="S146" s="153">
        <v>0</v>
      </c>
      <c r="T146" s="154">
        <f t="shared" si="13"/>
        <v>0</v>
      </c>
      <c r="AR146" s="155" t="s">
        <v>831</v>
      </c>
      <c r="AT146" s="155" t="s">
        <v>454</v>
      </c>
      <c r="AU146" s="155" t="s">
        <v>88</v>
      </c>
      <c r="AY146" s="16" t="s">
        <v>317</v>
      </c>
      <c r="BE146" s="156">
        <f t="shared" si="14"/>
        <v>0</v>
      </c>
      <c r="BF146" s="156">
        <f t="shared" si="15"/>
        <v>0</v>
      </c>
      <c r="BG146" s="156">
        <f t="shared" si="16"/>
        <v>0</v>
      </c>
      <c r="BH146" s="156">
        <f t="shared" si="17"/>
        <v>0</v>
      </c>
      <c r="BI146" s="156">
        <f t="shared" si="18"/>
        <v>0</v>
      </c>
      <c r="BJ146" s="16" t="s">
        <v>88</v>
      </c>
      <c r="BK146" s="156">
        <f t="shared" si="19"/>
        <v>0</v>
      </c>
      <c r="BL146" s="16" t="s">
        <v>561</v>
      </c>
      <c r="BM146" s="155" t="s">
        <v>18800</v>
      </c>
    </row>
    <row r="147" spans="2:65" s="1" customFormat="1" ht="16.5" customHeight="1">
      <c r="B147" s="142"/>
      <c r="C147" s="143" t="s">
        <v>427</v>
      </c>
      <c r="D147" s="143" t="s">
        <v>319</v>
      </c>
      <c r="E147" s="144" t="s">
        <v>18801</v>
      </c>
      <c r="F147" s="145" t="s">
        <v>18802</v>
      </c>
      <c r="G147" s="146" t="s">
        <v>467</v>
      </c>
      <c r="H147" s="147">
        <v>100</v>
      </c>
      <c r="I147" s="148"/>
      <c r="J147" s="149">
        <f t="shared" si="10"/>
        <v>0</v>
      </c>
      <c r="K147" s="150"/>
      <c r="L147" s="31"/>
      <c r="M147" s="151" t="s">
        <v>1</v>
      </c>
      <c r="N147" s="152" t="s">
        <v>42</v>
      </c>
      <c r="P147" s="153">
        <f t="shared" si="11"/>
        <v>0</v>
      </c>
      <c r="Q147" s="153">
        <v>0</v>
      </c>
      <c r="R147" s="153">
        <f t="shared" si="12"/>
        <v>0</v>
      </c>
      <c r="S147" s="153">
        <v>0</v>
      </c>
      <c r="T147" s="154">
        <f t="shared" si="13"/>
        <v>0</v>
      </c>
      <c r="AR147" s="155" t="s">
        <v>561</v>
      </c>
      <c r="AT147" s="155" t="s">
        <v>319</v>
      </c>
      <c r="AU147" s="155" t="s">
        <v>88</v>
      </c>
      <c r="AY147" s="16" t="s">
        <v>317</v>
      </c>
      <c r="BE147" s="156">
        <f t="shared" si="14"/>
        <v>0</v>
      </c>
      <c r="BF147" s="156">
        <f t="shared" si="15"/>
        <v>0</v>
      </c>
      <c r="BG147" s="156">
        <f t="shared" si="16"/>
        <v>0</v>
      </c>
      <c r="BH147" s="156">
        <f t="shared" si="17"/>
        <v>0</v>
      </c>
      <c r="BI147" s="156">
        <f t="shared" si="18"/>
        <v>0</v>
      </c>
      <c r="BJ147" s="16" t="s">
        <v>88</v>
      </c>
      <c r="BK147" s="156">
        <f t="shared" si="19"/>
        <v>0</v>
      </c>
      <c r="BL147" s="16" t="s">
        <v>561</v>
      </c>
      <c r="BM147" s="155" t="s">
        <v>18803</v>
      </c>
    </row>
    <row r="148" spans="2:65" s="1" customFormat="1" ht="24.15" customHeight="1">
      <c r="B148" s="142"/>
      <c r="C148" s="179" t="s">
        <v>432</v>
      </c>
      <c r="D148" s="179" t="s">
        <v>454</v>
      </c>
      <c r="E148" s="180" t="s">
        <v>18804</v>
      </c>
      <c r="F148" s="181" t="s">
        <v>18805</v>
      </c>
      <c r="G148" s="182" t="s">
        <v>467</v>
      </c>
      <c r="H148" s="183">
        <v>100</v>
      </c>
      <c r="I148" s="184"/>
      <c r="J148" s="185">
        <f t="shared" si="10"/>
        <v>0</v>
      </c>
      <c r="K148" s="186"/>
      <c r="L148" s="187"/>
      <c r="M148" s="188" t="s">
        <v>1</v>
      </c>
      <c r="N148" s="189" t="s">
        <v>42</v>
      </c>
      <c r="P148" s="153">
        <f t="shared" si="11"/>
        <v>0</v>
      </c>
      <c r="Q148" s="153">
        <v>0</v>
      </c>
      <c r="R148" s="153">
        <f t="shared" si="12"/>
        <v>0</v>
      </c>
      <c r="S148" s="153">
        <v>0</v>
      </c>
      <c r="T148" s="154">
        <f t="shared" si="13"/>
        <v>0</v>
      </c>
      <c r="AR148" s="155" t="s">
        <v>831</v>
      </c>
      <c r="AT148" s="155" t="s">
        <v>454</v>
      </c>
      <c r="AU148" s="155" t="s">
        <v>88</v>
      </c>
      <c r="AY148" s="16" t="s">
        <v>317</v>
      </c>
      <c r="BE148" s="156">
        <f t="shared" si="14"/>
        <v>0</v>
      </c>
      <c r="BF148" s="156">
        <f t="shared" si="15"/>
        <v>0</v>
      </c>
      <c r="BG148" s="156">
        <f t="shared" si="16"/>
        <v>0</v>
      </c>
      <c r="BH148" s="156">
        <f t="shared" si="17"/>
        <v>0</v>
      </c>
      <c r="BI148" s="156">
        <f t="shared" si="18"/>
        <v>0</v>
      </c>
      <c r="BJ148" s="16" t="s">
        <v>88</v>
      </c>
      <c r="BK148" s="156">
        <f t="shared" si="19"/>
        <v>0</v>
      </c>
      <c r="BL148" s="16" t="s">
        <v>561</v>
      </c>
      <c r="BM148" s="155" t="s">
        <v>18806</v>
      </c>
    </row>
    <row r="149" spans="2:65" s="1" customFormat="1" ht="16.5" customHeight="1">
      <c r="B149" s="142"/>
      <c r="C149" s="143" t="s">
        <v>436</v>
      </c>
      <c r="D149" s="143" t="s">
        <v>319</v>
      </c>
      <c r="E149" s="144" t="s">
        <v>18807</v>
      </c>
      <c r="F149" s="145" t="s">
        <v>18808</v>
      </c>
      <c r="G149" s="146" t="s">
        <v>467</v>
      </c>
      <c r="H149" s="147">
        <v>7</v>
      </c>
      <c r="I149" s="148"/>
      <c r="J149" s="149">
        <f t="shared" si="10"/>
        <v>0</v>
      </c>
      <c r="K149" s="150"/>
      <c r="L149" s="31"/>
      <c r="M149" s="151" t="s">
        <v>1</v>
      </c>
      <c r="N149" s="152" t="s">
        <v>42</v>
      </c>
      <c r="P149" s="153">
        <f t="shared" si="11"/>
        <v>0</v>
      </c>
      <c r="Q149" s="153">
        <v>0</v>
      </c>
      <c r="R149" s="153">
        <f t="shared" si="12"/>
        <v>0</v>
      </c>
      <c r="S149" s="153">
        <v>0</v>
      </c>
      <c r="T149" s="154">
        <f t="shared" si="13"/>
        <v>0</v>
      </c>
      <c r="AR149" s="155" t="s">
        <v>6166</v>
      </c>
      <c r="AT149" s="155" t="s">
        <v>319</v>
      </c>
      <c r="AU149" s="155" t="s">
        <v>88</v>
      </c>
      <c r="AY149" s="16" t="s">
        <v>317</v>
      </c>
      <c r="BE149" s="156">
        <f t="shared" si="14"/>
        <v>0</v>
      </c>
      <c r="BF149" s="156">
        <f t="shared" si="15"/>
        <v>0</v>
      </c>
      <c r="BG149" s="156">
        <f t="shared" si="16"/>
        <v>0</v>
      </c>
      <c r="BH149" s="156">
        <f t="shared" si="17"/>
        <v>0</v>
      </c>
      <c r="BI149" s="156">
        <f t="shared" si="18"/>
        <v>0</v>
      </c>
      <c r="BJ149" s="16" t="s">
        <v>88</v>
      </c>
      <c r="BK149" s="156">
        <f t="shared" si="19"/>
        <v>0</v>
      </c>
      <c r="BL149" s="16" t="s">
        <v>6166</v>
      </c>
      <c r="BM149" s="155" t="s">
        <v>18809</v>
      </c>
    </row>
    <row r="150" spans="2:65" s="1" customFormat="1" ht="16.5" customHeight="1">
      <c r="B150" s="142"/>
      <c r="C150" s="179" t="s">
        <v>441</v>
      </c>
      <c r="D150" s="179" t="s">
        <v>454</v>
      </c>
      <c r="E150" s="180" t="s">
        <v>18810</v>
      </c>
      <c r="F150" s="181" t="s">
        <v>18811</v>
      </c>
      <c r="G150" s="182" t="s">
        <v>467</v>
      </c>
      <c r="H150" s="183">
        <v>7</v>
      </c>
      <c r="I150" s="184"/>
      <c r="J150" s="185">
        <f t="shared" si="10"/>
        <v>0</v>
      </c>
      <c r="K150" s="186"/>
      <c r="L150" s="187"/>
      <c r="M150" s="188" t="s">
        <v>1</v>
      </c>
      <c r="N150" s="189" t="s">
        <v>42</v>
      </c>
      <c r="P150" s="153">
        <f t="shared" si="11"/>
        <v>0</v>
      </c>
      <c r="Q150" s="153">
        <v>0</v>
      </c>
      <c r="R150" s="153">
        <f t="shared" si="12"/>
        <v>0</v>
      </c>
      <c r="S150" s="153">
        <v>0</v>
      </c>
      <c r="T150" s="154">
        <f t="shared" si="13"/>
        <v>0</v>
      </c>
      <c r="AR150" s="155" t="s">
        <v>6166</v>
      </c>
      <c r="AT150" s="155" t="s">
        <v>454</v>
      </c>
      <c r="AU150" s="155" t="s">
        <v>88</v>
      </c>
      <c r="AY150" s="16" t="s">
        <v>317</v>
      </c>
      <c r="BE150" s="156">
        <f t="shared" si="14"/>
        <v>0</v>
      </c>
      <c r="BF150" s="156">
        <f t="shared" si="15"/>
        <v>0</v>
      </c>
      <c r="BG150" s="156">
        <f t="shared" si="16"/>
        <v>0</v>
      </c>
      <c r="BH150" s="156">
        <f t="shared" si="17"/>
        <v>0</v>
      </c>
      <c r="BI150" s="156">
        <f t="shared" si="18"/>
        <v>0</v>
      </c>
      <c r="BJ150" s="16" t="s">
        <v>88</v>
      </c>
      <c r="BK150" s="156">
        <f t="shared" si="19"/>
        <v>0</v>
      </c>
      <c r="BL150" s="16" t="s">
        <v>6166</v>
      </c>
      <c r="BM150" s="155" t="s">
        <v>18812</v>
      </c>
    </row>
    <row r="151" spans="2:65" s="1" customFormat="1" ht="21.75" customHeight="1">
      <c r="B151" s="142"/>
      <c r="C151" s="143" t="s">
        <v>448</v>
      </c>
      <c r="D151" s="143" t="s">
        <v>319</v>
      </c>
      <c r="E151" s="144" t="s">
        <v>18813</v>
      </c>
      <c r="F151" s="145" t="s">
        <v>18814</v>
      </c>
      <c r="G151" s="146" t="s">
        <v>484</v>
      </c>
      <c r="H151" s="147">
        <v>335</v>
      </c>
      <c r="I151" s="148"/>
      <c r="J151" s="149">
        <f t="shared" si="10"/>
        <v>0</v>
      </c>
      <c r="K151" s="150"/>
      <c r="L151" s="31"/>
      <c r="M151" s="151" t="s">
        <v>1</v>
      </c>
      <c r="N151" s="152" t="s">
        <v>42</v>
      </c>
      <c r="P151" s="153">
        <f t="shared" si="11"/>
        <v>0</v>
      </c>
      <c r="Q151" s="153">
        <v>0</v>
      </c>
      <c r="R151" s="153">
        <f t="shared" si="12"/>
        <v>0</v>
      </c>
      <c r="S151" s="153">
        <v>0</v>
      </c>
      <c r="T151" s="154">
        <f t="shared" si="13"/>
        <v>0</v>
      </c>
      <c r="AR151" s="155" t="s">
        <v>561</v>
      </c>
      <c r="AT151" s="155" t="s">
        <v>319</v>
      </c>
      <c r="AU151" s="155" t="s">
        <v>88</v>
      </c>
      <c r="AY151" s="16" t="s">
        <v>317</v>
      </c>
      <c r="BE151" s="156">
        <f t="shared" si="14"/>
        <v>0</v>
      </c>
      <c r="BF151" s="156">
        <f t="shared" si="15"/>
        <v>0</v>
      </c>
      <c r="BG151" s="156">
        <f t="shared" si="16"/>
        <v>0</v>
      </c>
      <c r="BH151" s="156">
        <f t="shared" si="17"/>
        <v>0</v>
      </c>
      <c r="BI151" s="156">
        <f t="shared" si="18"/>
        <v>0</v>
      </c>
      <c r="BJ151" s="16" t="s">
        <v>88</v>
      </c>
      <c r="BK151" s="156">
        <f t="shared" si="19"/>
        <v>0</v>
      </c>
      <c r="BL151" s="16" t="s">
        <v>561</v>
      </c>
      <c r="BM151" s="155" t="s">
        <v>18815</v>
      </c>
    </row>
    <row r="152" spans="2:65" s="1" customFormat="1" ht="21.75" customHeight="1">
      <c r="B152" s="142"/>
      <c r="C152" s="179" t="s">
        <v>453</v>
      </c>
      <c r="D152" s="179" t="s">
        <v>454</v>
      </c>
      <c r="E152" s="180" t="s">
        <v>18816</v>
      </c>
      <c r="F152" s="181" t="s">
        <v>18817</v>
      </c>
      <c r="G152" s="182" t="s">
        <v>484</v>
      </c>
      <c r="H152" s="183">
        <v>335</v>
      </c>
      <c r="I152" s="184"/>
      <c r="J152" s="185">
        <f t="shared" si="10"/>
        <v>0</v>
      </c>
      <c r="K152" s="186"/>
      <c r="L152" s="187"/>
      <c r="M152" s="188" t="s">
        <v>1</v>
      </c>
      <c r="N152" s="189" t="s">
        <v>42</v>
      </c>
      <c r="P152" s="153">
        <f t="shared" si="11"/>
        <v>0</v>
      </c>
      <c r="Q152" s="153">
        <v>0</v>
      </c>
      <c r="R152" s="153">
        <f t="shared" si="12"/>
        <v>0</v>
      </c>
      <c r="S152" s="153">
        <v>0</v>
      </c>
      <c r="T152" s="154">
        <f t="shared" si="13"/>
        <v>0</v>
      </c>
      <c r="AR152" s="155" t="s">
        <v>831</v>
      </c>
      <c r="AT152" s="155" t="s">
        <v>454</v>
      </c>
      <c r="AU152" s="155" t="s">
        <v>88</v>
      </c>
      <c r="AY152" s="16" t="s">
        <v>317</v>
      </c>
      <c r="BE152" s="156">
        <f t="shared" si="14"/>
        <v>0</v>
      </c>
      <c r="BF152" s="156">
        <f t="shared" si="15"/>
        <v>0</v>
      </c>
      <c r="BG152" s="156">
        <f t="shared" si="16"/>
        <v>0</v>
      </c>
      <c r="BH152" s="156">
        <f t="shared" si="17"/>
        <v>0</v>
      </c>
      <c r="BI152" s="156">
        <f t="shared" si="18"/>
        <v>0</v>
      </c>
      <c r="BJ152" s="16" t="s">
        <v>88</v>
      </c>
      <c r="BK152" s="156">
        <f t="shared" si="19"/>
        <v>0</v>
      </c>
      <c r="BL152" s="16" t="s">
        <v>561</v>
      </c>
      <c r="BM152" s="155" t="s">
        <v>18818</v>
      </c>
    </row>
    <row r="153" spans="2:65" s="1" customFormat="1" ht="21.75" customHeight="1">
      <c r="B153" s="142"/>
      <c r="C153" s="143" t="s">
        <v>459</v>
      </c>
      <c r="D153" s="143" t="s">
        <v>319</v>
      </c>
      <c r="E153" s="144" t="s">
        <v>18819</v>
      </c>
      <c r="F153" s="145" t="s">
        <v>18820</v>
      </c>
      <c r="G153" s="146" t="s">
        <v>484</v>
      </c>
      <c r="H153" s="147">
        <v>160</v>
      </c>
      <c r="I153" s="148"/>
      <c r="J153" s="149">
        <f t="shared" si="10"/>
        <v>0</v>
      </c>
      <c r="K153" s="150"/>
      <c r="L153" s="31"/>
      <c r="M153" s="151" t="s">
        <v>1</v>
      </c>
      <c r="N153" s="152" t="s">
        <v>42</v>
      </c>
      <c r="P153" s="153">
        <f t="shared" si="11"/>
        <v>0</v>
      </c>
      <c r="Q153" s="153">
        <v>0</v>
      </c>
      <c r="R153" s="153">
        <f t="shared" si="12"/>
        <v>0</v>
      </c>
      <c r="S153" s="153">
        <v>0</v>
      </c>
      <c r="T153" s="154">
        <f t="shared" si="13"/>
        <v>0</v>
      </c>
      <c r="AR153" s="155" t="s">
        <v>561</v>
      </c>
      <c r="AT153" s="155" t="s">
        <v>319</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561</v>
      </c>
      <c r="BM153" s="155" t="s">
        <v>18821</v>
      </c>
    </row>
    <row r="154" spans="2:65" s="1" customFormat="1" ht="21.75" customHeight="1">
      <c r="B154" s="142"/>
      <c r="C154" s="179" t="s">
        <v>464</v>
      </c>
      <c r="D154" s="179" t="s">
        <v>454</v>
      </c>
      <c r="E154" s="180" t="s">
        <v>18822</v>
      </c>
      <c r="F154" s="181" t="s">
        <v>18823</v>
      </c>
      <c r="G154" s="182" t="s">
        <v>484</v>
      </c>
      <c r="H154" s="183">
        <v>160</v>
      </c>
      <c r="I154" s="184"/>
      <c r="J154" s="185">
        <f t="shared" si="10"/>
        <v>0</v>
      </c>
      <c r="K154" s="186"/>
      <c r="L154" s="187"/>
      <c r="M154" s="188" t="s">
        <v>1</v>
      </c>
      <c r="N154" s="189" t="s">
        <v>42</v>
      </c>
      <c r="P154" s="153">
        <f t="shared" si="11"/>
        <v>0</v>
      </c>
      <c r="Q154" s="153">
        <v>0</v>
      </c>
      <c r="R154" s="153">
        <f t="shared" si="12"/>
        <v>0</v>
      </c>
      <c r="S154" s="153">
        <v>0</v>
      </c>
      <c r="T154" s="154">
        <f t="shared" si="13"/>
        <v>0</v>
      </c>
      <c r="AR154" s="155" t="s">
        <v>831</v>
      </c>
      <c r="AT154" s="155" t="s">
        <v>454</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561</v>
      </c>
      <c r="BM154" s="155" t="s">
        <v>18824</v>
      </c>
    </row>
    <row r="155" spans="2:65" s="1" customFormat="1" ht="21.75" customHeight="1">
      <c r="B155" s="142"/>
      <c r="C155" s="143" t="s">
        <v>469</v>
      </c>
      <c r="D155" s="143" t="s">
        <v>319</v>
      </c>
      <c r="E155" s="144" t="s">
        <v>18825</v>
      </c>
      <c r="F155" s="145" t="s">
        <v>18826</v>
      </c>
      <c r="G155" s="146" t="s">
        <v>484</v>
      </c>
      <c r="H155" s="147">
        <v>200</v>
      </c>
      <c r="I155" s="148"/>
      <c r="J155" s="149">
        <f t="shared" si="10"/>
        <v>0</v>
      </c>
      <c r="K155" s="150"/>
      <c r="L155" s="31"/>
      <c r="M155" s="151" t="s">
        <v>1</v>
      </c>
      <c r="N155" s="152" t="s">
        <v>42</v>
      </c>
      <c r="P155" s="153">
        <f t="shared" si="11"/>
        <v>0</v>
      </c>
      <c r="Q155" s="153">
        <v>0</v>
      </c>
      <c r="R155" s="153">
        <f t="shared" si="12"/>
        <v>0</v>
      </c>
      <c r="S155" s="153">
        <v>0</v>
      </c>
      <c r="T155" s="154">
        <f t="shared" si="13"/>
        <v>0</v>
      </c>
      <c r="AR155" s="155" t="s">
        <v>561</v>
      </c>
      <c r="AT155" s="155" t="s">
        <v>319</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561</v>
      </c>
      <c r="BM155" s="155" t="s">
        <v>18827</v>
      </c>
    </row>
    <row r="156" spans="2:65" s="1" customFormat="1" ht="21.75" customHeight="1">
      <c r="B156" s="142"/>
      <c r="C156" s="179" t="s">
        <v>473</v>
      </c>
      <c r="D156" s="179" t="s">
        <v>454</v>
      </c>
      <c r="E156" s="180" t="s">
        <v>18828</v>
      </c>
      <c r="F156" s="181" t="s">
        <v>18829</v>
      </c>
      <c r="G156" s="182" t="s">
        <v>484</v>
      </c>
      <c r="H156" s="183">
        <v>200</v>
      </c>
      <c r="I156" s="184"/>
      <c r="J156" s="185">
        <f t="shared" si="10"/>
        <v>0</v>
      </c>
      <c r="K156" s="186"/>
      <c r="L156" s="187"/>
      <c r="M156" s="188" t="s">
        <v>1</v>
      </c>
      <c r="N156" s="189" t="s">
        <v>42</v>
      </c>
      <c r="P156" s="153">
        <f t="shared" si="11"/>
        <v>0</v>
      </c>
      <c r="Q156" s="153">
        <v>0</v>
      </c>
      <c r="R156" s="153">
        <f t="shared" si="12"/>
        <v>0</v>
      </c>
      <c r="S156" s="153">
        <v>0</v>
      </c>
      <c r="T156" s="154">
        <f t="shared" si="13"/>
        <v>0</v>
      </c>
      <c r="AR156" s="155" t="s">
        <v>831</v>
      </c>
      <c r="AT156" s="155" t="s">
        <v>454</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561</v>
      </c>
      <c r="BM156" s="155" t="s">
        <v>18830</v>
      </c>
    </row>
    <row r="157" spans="2:65" s="1" customFormat="1" ht="21.75" customHeight="1">
      <c r="B157" s="142"/>
      <c r="C157" s="143" t="s">
        <v>477</v>
      </c>
      <c r="D157" s="143" t="s">
        <v>319</v>
      </c>
      <c r="E157" s="144" t="s">
        <v>18831</v>
      </c>
      <c r="F157" s="145" t="s">
        <v>18832</v>
      </c>
      <c r="G157" s="146" t="s">
        <v>484</v>
      </c>
      <c r="H157" s="147">
        <v>360</v>
      </c>
      <c r="I157" s="148"/>
      <c r="J157" s="149">
        <f t="shared" si="10"/>
        <v>0</v>
      </c>
      <c r="K157" s="150"/>
      <c r="L157" s="31"/>
      <c r="M157" s="151" t="s">
        <v>1</v>
      </c>
      <c r="N157" s="152" t="s">
        <v>42</v>
      </c>
      <c r="P157" s="153">
        <f t="shared" si="11"/>
        <v>0</v>
      </c>
      <c r="Q157" s="153">
        <v>0</v>
      </c>
      <c r="R157" s="153">
        <f t="shared" si="12"/>
        <v>0</v>
      </c>
      <c r="S157" s="153">
        <v>0</v>
      </c>
      <c r="T157" s="154">
        <f t="shared" si="13"/>
        <v>0</v>
      </c>
      <c r="AR157" s="155" t="s">
        <v>561</v>
      </c>
      <c r="AT157" s="155" t="s">
        <v>319</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561</v>
      </c>
      <c r="BM157" s="155" t="s">
        <v>18833</v>
      </c>
    </row>
    <row r="158" spans="2:65" s="1" customFormat="1" ht="16.5" customHeight="1">
      <c r="B158" s="142"/>
      <c r="C158" s="143" t="s">
        <v>481</v>
      </c>
      <c r="D158" s="143" t="s">
        <v>319</v>
      </c>
      <c r="E158" s="144" t="s">
        <v>18834</v>
      </c>
      <c r="F158" s="145" t="s">
        <v>18835</v>
      </c>
      <c r="G158" s="146" t="s">
        <v>467</v>
      </c>
      <c r="H158" s="147">
        <v>192</v>
      </c>
      <c r="I158" s="148"/>
      <c r="J158" s="149">
        <f t="shared" si="10"/>
        <v>0</v>
      </c>
      <c r="K158" s="150"/>
      <c r="L158" s="31"/>
      <c r="M158" s="151" t="s">
        <v>1</v>
      </c>
      <c r="N158" s="152" t="s">
        <v>42</v>
      </c>
      <c r="P158" s="153">
        <f t="shared" si="11"/>
        <v>0</v>
      </c>
      <c r="Q158" s="153">
        <v>0</v>
      </c>
      <c r="R158" s="153">
        <f t="shared" si="12"/>
        <v>0</v>
      </c>
      <c r="S158" s="153">
        <v>0</v>
      </c>
      <c r="T158" s="154">
        <f t="shared" si="13"/>
        <v>0</v>
      </c>
      <c r="AR158" s="155" t="s">
        <v>561</v>
      </c>
      <c r="AT158" s="155" t="s">
        <v>319</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561</v>
      </c>
      <c r="BM158" s="155" t="s">
        <v>18836</v>
      </c>
    </row>
    <row r="159" spans="2:65" s="1" customFormat="1" ht="24.15" customHeight="1">
      <c r="B159" s="142"/>
      <c r="C159" s="179" t="s">
        <v>488</v>
      </c>
      <c r="D159" s="179" t="s">
        <v>454</v>
      </c>
      <c r="E159" s="180" t="s">
        <v>18837</v>
      </c>
      <c r="F159" s="181" t="s">
        <v>18838</v>
      </c>
      <c r="G159" s="182" t="s">
        <v>18839</v>
      </c>
      <c r="H159" s="183">
        <v>2</v>
      </c>
      <c r="I159" s="184"/>
      <c r="J159" s="185">
        <f t="shared" si="10"/>
        <v>0</v>
      </c>
      <c r="K159" s="186"/>
      <c r="L159" s="187"/>
      <c r="M159" s="188" t="s">
        <v>1</v>
      </c>
      <c r="N159" s="189" t="s">
        <v>42</v>
      </c>
      <c r="P159" s="153">
        <f t="shared" si="11"/>
        <v>0</v>
      </c>
      <c r="Q159" s="153">
        <v>7.9299999999999995E-3</v>
      </c>
      <c r="R159" s="153">
        <f t="shared" si="12"/>
        <v>1.5859999999999999E-2</v>
      </c>
      <c r="S159" s="153">
        <v>0</v>
      </c>
      <c r="T159" s="154">
        <f t="shared" si="13"/>
        <v>0</v>
      </c>
      <c r="AR159" s="155" t="s">
        <v>831</v>
      </c>
      <c r="AT159" s="155" t="s">
        <v>454</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561</v>
      </c>
      <c r="BM159" s="155" t="s">
        <v>18840</v>
      </c>
    </row>
    <row r="160" spans="2:65" s="11" customFormat="1" ht="25.9" customHeight="1">
      <c r="B160" s="130"/>
      <c r="D160" s="131" t="s">
        <v>75</v>
      </c>
      <c r="E160" s="132" t="s">
        <v>18841</v>
      </c>
      <c r="F160" s="132" t="s">
        <v>17322</v>
      </c>
      <c r="I160" s="133"/>
      <c r="J160" s="134">
        <f>BK160</f>
        <v>0</v>
      </c>
      <c r="L160" s="130"/>
      <c r="M160" s="135"/>
      <c r="P160" s="136">
        <f>SUM(P161:P164)</f>
        <v>0</v>
      </c>
      <c r="R160" s="136">
        <f>SUM(R161:R164)</f>
        <v>0</v>
      </c>
      <c r="T160" s="137">
        <f>SUM(T161:T164)</f>
        <v>0</v>
      </c>
      <c r="AR160" s="131" t="s">
        <v>83</v>
      </c>
      <c r="AT160" s="138" t="s">
        <v>75</v>
      </c>
      <c r="AU160" s="138" t="s">
        <v>76</v>
      </c>
      <c r="AY160" s="131" t="s">
        <v>317</v>
      </c>
      <c r="BK160" s="139">
        <f>SUM(BK161:BK164)</f>
        <v>0</v>
      </c>
    </row>
    <row r="161" spans="2:65" s="1" customFormat="1" ht="16.5" customHeight="1">
      <c r="B161" s="142"/>
      <c r="C161" s="143" t="s">
        <v>495</v>
      </c>
      <c r="D161" s="143" t="s">
        <v>319</v>
      </c>
      <c r="E161" s="144" t="s">
        <v>9719</v>
      </c>
      <c r="F161" s="145" t="s">
        <v>18842</v>
      </c>
      <c r="G161" s="146" t="s">
        <v>322</v>
      </c>
      <c r="H161" s="147">
        <v>2.08</v>
      </c>
      <c r="I161" s="148"/>
      <c r="J161" s="149">
        <f>ROUND(I161*H161,2)</f>
        <v>0</v>
      </c>
      <c r="K161" s="150"/>
      <c r="L161" s="31"/>
      <c r="M161" s="151" t="s">
        <v>1</v>
      </c>
      <c r="N161" s="152" t="s">
        <v>42</v>
      </c>
      <c r="P161" s="153">
        <f>O161*H161</f>
        <v>0</v>
      </c>
      <c r="Q161" s="153">
        <v>0</v>
      </c>
      <c r="R161" s="153">
        <f>Q161*H161</f>
        <v>0</v>
      </c>
      <c r="S161" s="153">
        <v>0</v>
      </c>
      <c r="T161" s="154">
        <f>S161*H161</f>
        <v>0</v>
      </c>
      <c r="AR161" s="155" t="s">
        <v>323</v>
      </c>
      <c r="AT161" s="155" t="s">
        <v>319</v>
      </c>
      <c r="AU161" s="155" t="s">
        <v>83</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323</v>
      </c>
      <c r="BM161" s="155" t="s">
        <v>18843</v>
      </c>
    </row>
    <row r="162" spans="2:65" s="1" customFormat="1" ht="24.15" customHeight="1">
      <c r="B162" s="142"/>
      <c r="C162" s="143" t="s">
        <v>501</v>
      </c>
      <c r="D162" s="143" t="s">
        <v>319</v>
      </c>
      <c r="E162" s="144" t="s">
        <v>18844</v>
      </c>
      <c r="F162" s="145" t="s">
        <v>18845</v>
      </c>
      <c r="G162" s="146" t="s">
        <v>322</v>
      </c>
      <c r="H162" s="147">
        <v>0.93</v>
      </c>
      <c r="I162" s="148"/>
      <c r="J162" s="149">
        <f>ROUND(I162*H162,2)</f>
        <v>0</v>
      </c>
      <c r="K162" s="150"/>
      <c r="L162" s="31"/>
      <c r="M162" s="151" t="s">
        <v>1</v>
      </c>
      <c r="N162" s="152" t="s">
        <v>42</v>
      </c>
      <c r="P162" s="153">
        <f>O162*H162</f>
        <v>0</v>
      </c>
      <c r="Q162" s="153">
        <v>0</v>
      </c>
      <c r="R162" s="153">
        <f>Q162*H162</f>
        <v>0</v>
      </c>
      <c r="S162" s="153">
        <v>0</v>
      </c>
      <c r="T162" s="154">
        <f>S162*H162</f>
        <v>0</v>
      </c>
      <c r="AR162" s="155" t="s">
        <v>323</v>
      </c>
      <c r="AT162" s="155" t="s">
        <v>319</v>
      </c>
      <c r="AU162" s="155" t="s">
        <v>83</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323</v>
      </c>
      <c r="BM162" s="155" t="s">
        <v>18846</v>
      </c>
    </row>
    <row r="163" spans="2:65" s="1" customFormat="1" ht="16.5" customHeight="1">
      <c r="B163" s="142"/>
      <c r="C163" s="143" t="s">
        <v>507</v>
      </c>
      <c r="D163" s="143" t="s">
        <v>319</v>
      </c>
      <c r="E163" s="144" t="s">
        <v>18847</v>
      </c>
      <c r="F163" s="145" t="s">
        <v>18848</v>
      </c>
      <c r="G163" s="146" t="s">
        <v>484</v>
      </c>
      <c r="H163" s="147">
        <v>20.66</v>
      </c>
      <c r="I163" s="148"/>
      <c r="J163" s="149">
        <f>ROUND(I163*H163,2)</f>
        <v>0</v>
      </c>
      <c r="K163" s="150"/>
      <c r="L163" s="31"/>
      <c r="M163" s="151" t="s">
        <v>1</v>
      </c>
      <c r="N163" s="152" t="s">
        <v>42</v>
      </c>
      <c r="P163" s="153">
        <f>O163*H163</f>
        <v>0</v>
      </c>
      <c r="Q163" s="153">
        <v>0</v>
      </c>
      <c r="R163" s="153">
        <f>Q163*H163</f>
        <v>0</v>
      </c>
      <c r="S163" s="153">
        <v>0</v>
      </c>
      <c r="T163" s="154">
        <f>S163*H163</f>
        <v>0</v>
      </c>
      <c r="AR163" s="155" t="s">
        <v>323</v>
      </c>
      <c r="AT163" s="155" t="s">
        <v>319</v>
      </c>
      <c r="AU163" s="155" t="s">
        <v>83</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323</v>
      </c>
      <c r="BM163" s="155" t="s">
        <v>18849</v>
      </c>
    </row>
    <row r="164" spans="2:65" s="1" customFormat="1" ht="24.15" customHeight="1">
      <c r="B164" s="142"/>
      <c r="C164" s="143" t="s">
        <v>703</v>
      </c>
      <c r="D164" s="143" t="s">
        <v>319</v>
      </c>
      <c r="E164" s="144" t="s">
        <v>18850</v>
      </c>
      <c r="F164" s="145" t="s">
        <v>18851</v>
      </c>
      <c r="G164" s="146" t="s">
        <v>322</v>
      </c>
      <c r="H164" s="147">
        <v>2.48</v>
      </c>
      <c r="I164" s="148"/>
      <c r="J164" s="149">
        <f>ROUND(I164*H164,2)</f>
        <v>0</v>
      </c>
      <c r="K164" s="150"/>
      <c r="L164" s="31"/>
      <c r="M164" s="151" t="s">
        <v>1</v>
      </c>
      <c r="N164" s="152" t="s">
        <v>42</v>
      </c>
      <c r="P164" s="153">
        <f>O164*H164</f>
        <v>0</v>
      </c>
      <c r="Q164" s="153">
        <v>0</v>
      </c>
      <c r="R164" s="153">
        <f>Q164*H164</f>
        <v>0</v>
      </c>
      <c r="S164" s="153">
        <v>0</v>
      </c>
      <c r="T164" s="154">
        <f>S164*H164</f>
        <v>0</v>
      </c>
      <c r="AR164" s="155" t="s">
        <v>323</v>
      </c>
      <c r="AT164" s="155" t="s">
        <v>319</v>
      </c>
      <c r="AU164" s="155" t="s">
        <v>83</v>
      </c>
      <c r="AY164" s="16" t="s">
        <v>317</v>
      </c>
      <c r="BE164" s="156">
        <f>IF(N164="základná",J164,0)</f>
        <v>0</v>
      </c>
      <c r="BF164" s="156">
        <f>IF(N164="znížená",J164,0)</f>
        <v>0</v>
      </c>
      <c r="BG164" s="156">
        <f>IF(N164="zákl. prenesená",J164,0)</f>
        <v>0</v>
      </c>
      <c r="BH164" s="156">
        <f>IF(N164="zníž. prenesená",J164,0)</f>
        <v>0</v>
      </c>
      <c r="BI164" s="156">
        <f>IF(N164="nulová",J164,0)</f>
        <v>0</v>
      </c>
      <c r="BJ164" s="16" t="s">
        <v>88</v>
      </c>
      <c r="BK164" s="156">
        <f>ROUND(I164*H164,2)</f>
        <v>0</v>
      </c>
      <c r="BL164" s="16" t="s">
        <v>323</v>
      </c>
      <c r="BM164" s="155" t="s">
        <v>18852</v>
      </c>
    </row>
    <row r="165" spans="2:65" s="11" customFormat="1" ht="25.9" customHeight="1">
      <c r="B165" s="130"/>
      <c r="D165" s="131" t="s">
        <v>75</v>
      </c>
      <c r="E165" s="132" t="s">
        <v>862</v>
      </c>
      <c r="F165" s="132" t="s">
        <v>18853</v>
      </c>
      <c r="I165" s="133"/>
      <c r="J165" s="134">
        <f>BK165</f>
        <v>0</v>
      </c>
      <c r="L165" s="130"/>
      <c r="M165" s="135"/>
      <c r="P165" s="136">
        <f>SUM(P166:P177)</f>
        <v>0</v>
      </c>
      <c r="R165" s="136">
        <f>SUM(R166:R177)</f>
        <v>0</v>
      </c>
      <c r="T165" s="137">
        <f>SUM(T166:T177)</f>
        <v>0</v>
      </c>
      <c r="AR165" s="131" t="s">
        <v>92</v>
      </c>
      <c r="AT165" s="138" t="s">
        <v>75</v>
      </c>
      <c r="AU165" s="138" t="s">
        <v>76</v>
      </c>
      <c r="AY165" s="131" t="s">
        <v>317</v>
      </c>
      <c r="BK165" s="139">
        <f>SUM(BK166:BK177)</f>
        <v>0</v>
      </c>
    </row>
    <row r="166" spans="2:65" s="1" customFormat="1" ht="24.15" customHeight="1">
      <c r="B166" s="142"/>
      <c r="C166" s="143" t="s">
        <v>647</v>
      </c>
      <c r="D166" s="143" t="s">
        <v>319</v>
      </c>
      <c r="E166" s="144" t="s">
        <v>864</v>
      </c>
      <c r="F166" s="145" t="s">
        <v>865</v>
      </c>
      <c r="G166" s="146" t="s">
        <v>866</v>
      </c>
      <c r="H166" s="147">
        <v>0.34</v>
      </c>
      <c r="I166" s="148"/>
      <c r="J166" s="149">
        <f t="shared" ref="J166:J177" si="20">ROUND(I166*H166,2)</f>
        <v>0</v>
      </c>
      <c r="K166" s="150"/>
      <c r="L166" s="31"/>
      <c r="M166" s="151" t="s">
        <v>1</v>
      </c>
      <c r="N166" s="152" t="s">
        <v>42</v>
      </c>
      <c r="P166" s="153">
        <f t="shared" ref="P166:P177" si="21">O166*H166</f>
        <v>0</v>
      </c>
      <c r="Q166" s="153">
        <v>0</v>
      </c>
      <c r="R166" s="153">
        <f t="shared" ref="R166:R177" si="22">Q166*H166</f>
        <v>0</v>
      </c>
      <c r="S166" s="153">
        <v>0</v>
      </c>
      <c r="T166" s="154">
        <f t="shared" ref="T166:T177" si="23">S166*H166</f>
        <v>0</v>
      </c>
      <c r="AR166" s="155" t="s">
        <v>561</v>
      </c>
      <c r="AT166" s="155" t="s">
        <v>319</v>
      </c>
      <c r="AU166" s="155" t="s">
        <v>83</v>
      </c>
      <c r="AY166" s="16" t="s">
        <v>317</v>
      </c>
      <c r="BE166" s="156">
        <f t="shared" ref="BE166:BE177" si="24">IF(N166="základná",J166,0)</f>
        <v>0</v>
      </c>
      <c r="BF166" s="156">
        <f t="shared" ref="BF166:BF177" si="25">IF(N166="znížená",J166,0)</f>
        <v>0</v>
      </c>
      <c r="BG166" s="156">
        <f t="shared" ref="BG166:BG177" si="26">IF(N166="zákl. prenesená",J166,0)</f>
        <v>0</v>
      </c>
      <c r="BH166" s="156">
        <f t="shared" ref="BH166:BH177" si="27">IF(N166="zníž. prenesená",J166,0)</f>
        <v>0</v>
      </c>
      <c r="BI166" s="156">
        <f t="shared" ref="BI166:BI177" si="28">IF(N166="nulová",J166,0)</f>
        <v>0</v>
      </c>
      <c r="BJ166" s="16" t="s">
        <v>88</v>
      </c>
      <c r="BK166" s="156">
        <f t="shared" ref="BK166:BK177" si="29">ROUND(I166*H166,2)</f>
        <v>0</v>
      </c>
      <c r="BL166" s="16" t="s">
        <v>561</v>
      </c>
      <c r="BM166" s="155" t="s">
        <v>18854</v>
      </c>
    </row>
    <row r="167" spans="2:65" s="1" customFormat="1" ht="24.15" customHeight="1">
      <c r="B167" s="142"/>
      <c r="C167" s="143" t="s">
        <v>712</v>
      </c>
      <c r="D167" s="143" t="s">
        <v>319</v>
      </c>
      <c r="E167" s="144" t="s">
        <v>18855</v>
      </c>
      <c r="F167" s="145" t="s">
        <v>18856</v>
      </c>
      <c r="G167" s="146" t="s">
        <v>467</v>
      </c>
      <c r="H167" s="147">
        <v>50</v>
      </c>
      <c r="I167" s="148"/>
      <c r="J167" s="149">
        <f t="shared" si="20"/>
        <v>0</v>
      </c>
      <c r="K167" s="150"/>
      <c r="L167" s="31"/>
      <c r="M167" s="151" t="s">
        <v>1</v>
      </c>
      <c r="N167" s="152" t="s">
        <v>42</v>
      </c>
      <c r="P167" s="153">
        <f t="shared" si="21"/>
        <v>0</v>
      </c>
      <c r="Q167" s="153">
        <v>0</v>
      </c>
      <c r="R167" s="153">
        <f t="shared" si="22"/>
        <v>0</v>
      </c>
      <c r="S167" s="153">
        <v>0</v>
      </c>
      <c r="T167" s="154">
        <f t="shared" si="23"/>
        <v>0</v>
      </c>
      <c r="AR167" s="155" t="s">
        <v>561</v>
      </c>
      <c r="AT167" s="155" t="s">
        <v>319</v>
      </c>
      <c r="AU167" s="155" t="s">
        <v>83</v>
      </c>
      <c r="AY167" s="16" t="s">
        <v>317</v>
      </c>
      <c r="BE167" s="156">
        <f t="shared" si="24"/>
        <v>0</v>
      </c>
      <c r="BF167" s="156">
        <f t="shared" si="25"/>
        <v>0</v>
      </c>
      <c r="BG167" s="156">
        <f t="shared" si="26"/>
        <v>0</v>
      </c>
      <c r="BH167" s="156">
        <f t="shared" si="27"/>
        <v>0</v>
      </c>
      <c r="BI167" s="156">
        <f t="shared" si="28"/>
        <v>0</v>
      </c>
      <c r="BJ167" s="16" t="s">
        <v>88</v>
      </c>
      <c r="BK167" s="156">
        <f t="shared" si="29"/>
        <v>0</v>
      </c>
      <c r="BL167" s="16" t="s">
        <v>561</v>
      </c>
      <c r="BM167" s="155" t="s">
        <v>18857</v>
      </c>
    </row>
    <row r="168" spans="2:65" s="1" customFormat="1" ht="24.15" customHeight="1">
      <c r="B168" s="142"/>
      <c r="C168" s="143" t="s">
        <v>650</v>
      </c>
      <c r="D168" s="143" t="s">
        <v>319</v>
      </c>
      <c r="E168" s="144" t="s">
        <v>877</v>
      </c>
      <c r="F168" s="145" t="s">
        <v>878</v>
      </c>
      <c r="G168" s="146" t="s">
        <v>484</v>
      </c>
      <c r="H168" s="147">
        <v>190</v>
      </c>
      <c r="I168" s="148"/>
      <c r="J168" s="149">
        <f t="shared" si="20"/>
        <v>0</v>
      </c>
      <c r="K168" s="150"/>
      <c r="L168" s="31"/>
      <c r="M168" s="151" t="s">
        <v>1</v>
      </c>
      <c r="N168" s="152" t="s">
        <v>42</v>
      </c>
      <c r="P168" s="153">
        <f t="shared" si="21"/>
        <v>0</v>
      </c>
      <c r="Q168" s="153">
        <v>0</v>
      </c>
      <c r="R168" s="153">
        <f t="shared" si="22"/>
        <v>0</v>
      </c>
      <c r="S168" s="153">
        <v>0</v>
      </c>
      <c r="T168" s="154">
        <f t="shared" si="23"/>
        <v>0</v>
      </c>
      <c r="AR168" s="155" t="s">
        <v>561</v>
      </c>
      <c r="AT168" s="155" t="s">
        <v>319</v>
      </c>
      <c r="AU168" s="155" t="s">
        <v>83</v>
      </c>
      <c r="AY168" s="16" t="s">
        <v>317</v>
      </c>
      <c r="BE168" s="156">
        <f t="shared" si="24"/>
        <v>0</v>
      </c>
      <c r="BF168" s="156">
        <f t="shared" si="25"/>
        <v>0</v>
      </c>
      <c r="BG168" s="156">
        <f t="shared" si="26"/>
        <v>0</v>
      </c>
      <c r="BH168" s="156">
        <f t="shared" si="27"/>
        <v>0</v>
      </c>
      <c r="BI168" s="156">
        <f t="shared" si="28"/>
        <v>0</v>
      </c>
      <c r="BJ168" s="16" t="s">
        <v>88</v>
      </c>
      <c r="BK168" s="156">
        <f t="shared" si="29"/>
        <v>0</v>
      </c>
      <c r="BL168" s="16" t="s">
        <v>561</v>
      </c>
      <c r="BM168" s="155" t="s">
        <v>18858</v>
      </c>
    </row>
    <row r="169" spans="2:65" s="1" customFormat="1" ht="24.15" customHeight="1">
      <c r="B169" s="142"/>
      <c r="C169" s="143" t="s">
        <v>722</v>
      </c>
      <c r="D169" s="143" t="s">
        <v>319</v>
      </c>
      <c r="E169" s="144" t="s">
        <v>18859</v>
      </c>
      <c r="F169" s="145" t="s">
        <v>18860</v>
      </c>
      <c r="G169" s="146" t="s">
        <v>484</v>
      </c>
      <c r="H169" s="147">
        <v>130</v>
      </c>
      <c r="I169" s="148"/>
      <c r="J169" s="149">
        <f t="shared" si="20"/>
        <v>0</v>
      </c>
      <c r="K169" s="150"/>
      <c r="L169" s="31"/>
      <c r="M169" s="151" t="s">
        <v>1</v>
      </c>
      <c r="N169" s="152" t="s">
        <v>42</v>
      </c>
      <c r="P169" s="153">
        <f t="shared" si="21"/>
        <v>0</v>
      </c>
      <c r="Q169" s="153">
        <v>0</v>
      </c>
      <c r="R169" s="153">
        <f t="shared" si="22"/>
        <v>0</v>
      </c>
      <c r="S169" s="153">
        <v>0</v>
      </c>
      <c r="T169" s="154">
        <f t="shared" si="23"/>
        <v>0</v>
      </c>
      <c r="AR169" s="155" t="s">
        <v>561</v>
      </c>
      <c r="AT169" s="155" t="s">
        <v>319</v>
      </c>
      <c r="AU169" s="155" t="s">
        <v>83</v>
      </c>
      <c r="AY169" s="16" t="s">
        <v>317</v>
      </c>
      <c r="BE169" s="156">
        <f t="shared" si="24"/>
        <v>0</v>
      </c>
      <c r="BF169" s="156">
        <f t="shared" si="25"/>
        <v>0</v>
      </c>
      <c r="BG169" s="156">
        <f t="shared" si="26"/>
        <v>0</v>
      </c>
      <c r="BH169" s="156">
        <f t="shared" si="27"/>
        <v>0</v>
      </c>
      <c r="BI169" s="156">
        <f t="shared" si="28"/>
        <v>0</v>
      </c>
      <c r="BJ169" s="16" t="s">
        <v>88</v>
      </c>
      <c r="BK169" s="156">
        <f t="shared" si="29"/>
        <v>0</v>
      </c>
      <c r="BL169" s="16" t="s">
        <v>561</v>
      </c>
      <c r="BM169" s="155" t="s">
        <v>18861</v>
      </c>
    </row>
    <row r="170" spans="2:65" s="1" customFormat="1" ht="24.15" customHeight="1">
      <c r="B170" s="142"/>
      <c r="C170" s="143" t="s">
        <v>655</v>
      </c>
      <c r="D170" s="143" t="s">
        <v>319</v>
      </c>
      <c r="E170" s="144" t="s">
        <v>18862</v>
      </c>
      <c r="F170" s="145" t="s">
        <v>18863</v>
      </c>
      <c r="G170" s="146" t="s">
        <v>322</v>
      </c>
      <c r="H170" s="147">
        <v>42</v>
      </c>
      <c r="I170" s="148"/>
      <c r="J170" s="149">
        <f t="shared" si="20"/>
        <v>0</v>
      </c>
      <c r="K170" s="150"/>
      <c r="L170" s="31"/>
      <c r="M170" s="151" t="s">
        <v>1</v>
      </c>
      <c r="N170" s="152" t="s">
        <v>42</v>
      </c>
      <c r="P170" s="153">
        <f t="shared" si="21"/>
        <v>0</v>
      </c>
      <c r="Q170" s="153">
        <v>0</v>
      </c>
      <c r="R170" s="153">
        <f t="shared" si="22"/>
        <v>0</v>
      </c>
      <c r="S170" s="153">
        <v>0</v>
      </c>
      <c r="T170" s="154">
        <f t="shared" si="23"/>
        <v>0</v>
      </c>
      <c r="AR170" s="155" t="s">
        <v>561</v>
      </c>
      <c r="AT170" s="155" t="s">
        <v>319</v>
      </c>
      <c r="AU170" s="155" t="s">
        <v>83</v>
      </c>
      <c r="AY170" s="16" t="s">
        <v>317</v>
      </c>
      <c r="BE170" s="156">
        <f t="shared" si="24"/>
        <v>0</v>
      </c>
      <c r="BF170" s="156">
        <f t="shared" si="25"/>
        <v>0</v>
      </c>
      <c r="BG170" s="156">
        <f t="shared" si="26"/>
        <v>0</v>
      </c>
      <c r="BH170" s="156">
        <f t="shared" si="27"/>
        <v>0</v>
      </c>
      <c r="BI170" s="156">
        <f t="shared" si="28"/>
        <v>0</v>
      </c>
      <c r="BJ170" s="16" t="s">
        <v>88</v>
      </c>
      <c r="BK170" s="156">
        <f t="shared" si="29"/>
        <v>0</v>
      </c>
      <c r="BL170" s="16" t="s">
        <v>561</v>
      </c>
      <c r="BM170" s="155" t="s">
        <v>18864</v>
      </c>
    </row>
    <row r="171" spans="2:65" s="1" customFormat="1" ht="16.5" customHeight="1">
      <c r="B171" s="142"/>
      <c r="C171" s="179" t="s">
        <v>729</v>
      </c>
      <c r="D171" s="179" t="s">
        <v>454</v>
      </c>
      <c r="E171" s="180" t="s">
        <v>18865</v>
      </c>
      <c r="F171" s="181" t="s">
        <v>18866</v>
      </c>
      <c r="G171" s="182" t="s">
        <v>439</v>
      </c>
      <c r="H171" s="183">
        <v>22</v>
      </c>
      <c r="I171" s="184"/>
      <c r="J171" s="185">
        <f t="shared" si="20"/>
        <v>0</v>
      </c>
      <c r="K171" s="186"/>
      <c r="L171" s="187"/>
      <c r="M171" s="188" t="s">
        <v>1</v>
      </c>
      <c r="N171" s="189" t="s">
        <v>42</v>
      </c>
      <c r="P171" s="153">
        <f t="shared" si="21"/>
        <v>0</v>
      </c>
      <c r="Q171" s="153">
        <v>0</v>
      </c>
      <c r="R171" s="153">
        <f t="shared" si="22"/>
        <v>0</v>
      </c>
      <c r="S171" s="153">
        <v>0</v>
      </c>
      <c r="T171" s="154">
        <f t="shared" si="23"/>
        <v>0</v>
      </c>
      <c r="AR171" s="155" t="s">
        <v>831</v>
      </c>
      <c r="AT171" s="155" t="s">
        <v>454</v>
      </c>
      <c r="AU171" s="155" t="s">
        <v>83</v>
      </c>
      <c r="AY171" s="16" t="s">
        <v>317</v>
      </c>
      <c r="BE171" s="156">
        <f t="shared" si="24"/>
        <v>0</v>
      </c>
      <c r="BF171" s="156">
        <f t="shared" si="25"/>
        <v>0</v>
      </c>
      <c r="BG171" s="156">
        <f t="shared" si="26"/>
        <v>0</v>
      </c>
      <c r="BH171" s="156">
        <f t="shared" si="27"/>
        <v>0</v>
      </c>
      <c r="BI171" s="156">
        <f t="shared" si="28"/>
        <v>0</v>
      </c>
      <c r="BJ171" s="16" t="s">
        <v>88</v>
      </c>
      <c r="BK171" s="156">
        <f t="shared" si="29"/>
        <v>0</v>
      </c>
      <c r="BL171" s="16" t="s">
        <v>561</v>
      </c>
      <c r="BM171" s="155" t="s">
        <v>18867</v>
      </c>
    </row>
    <row r="172" spans="2:65" s="1" customFormat="1" ht="24.15" customHeight="1">
      <c r="B172" s="142"/>
      <c r="C172" s="143" t="s">
        <v>662</v>
      </c>
      <c r="D172" s="143" t="s">
        <v>319</v>
      </c>
      <c r="E172" s="144" t="s">
        <v>18868</v>
      </c>
      <c r="F172" s="145" t="s">
        <v>18869</v>
      </c>
      <c r="G172" s="146" t="s">
        <v>484</v>
      </c>
      <c r="H172" s="147">
        <v>340</v>
      </c>
      <c r="I172" s="148"/>
      <c r="J172" s="149">
        <f t="shared" si="20"/>
        <v>0</v>
      </c>
      <c r="K172" s="150"/>
      <c r="L172" s="31"/>
      <c r="M172" s="151" t="s">
        <v>1</v>
      </c>
      <c r="N172" s="152" t="s">
        <v>42</v>
      </c>
      <c r="P172" s="153">
        <f t="shared" si="21"/>
        <v>0</v>
      </c>
      <c r="Q172" s="153">
        <v>0</v>
      </c>
      <c r="R172" s="153">
        <f t="shared" si="22"/>
        <v>0</v>
      </c>
      <c r="S172" s="153">
        <v>0</v>
      </c>
      <c r="T172" s="154">
        <f t="shared" si="23"/>
        <v>0</v>
      </c>
      <c r="AR172" s="155" t="s">
        <v>561</v>
      </c>
      <c r="AT172" s="155" t="s">
        <v>319</v>
      </c>
      <c r="AU172" s="155" t="s">
        <v>83</v>
      </c>
      <c r="AY172" s="16" t="s">
        <v>317</v>
      </c>
      <c r="BE172" s="156">
        <f t="shared" si="24"/>
        <v>0</v>
      </c>
      <c r="BF172" s="156">
        <f t="shared" si="25"/>
        <v>0</v>
      </c>
      <c r="BG172" s="156">
        <f t="shared" si="26"/>
        <v>0</v>
      </c>
      <c r="BH172" s="156">
        <f t="shared" si="27"/>
        <v>0</v>
      </c>
      <c r="BI172" s="156">
        <f t="shared" si="28"/>
        <v>0</v>
      </c>
      <c r="BJ172" s="16" t="s">
        <v>88</v>
      </c>
      <c r="BK172" s="156">
        <f t="shared" si="29"/>
        <v>0</v>
      </c>
      <c r="BL172" s="16" t="s">
        <v>561</v>
      </c>
      <c r="BM172" s="155" t="s">
        <v>18870</v>
      </c>
    </row>
    <row r="173" spans="2:65" s="1" customFormat="1" ht="16.5" customHeight="1">
      <c r="B173" s="142"/>
      <c r="C173" s="179" t="s">
        <v>736</v>
      </c>
      <c r="D173" s="179" t="s">
        <v>454</v>
      </c>
      <c r="E173" s="180" t="s">
        <v>18871</v>
      </c>
      <c r="F173" s="181" t="s">
        <v>18872</v>
      </c>
      <c r="G173" s="182" t="s">
        <v>484</v>
      </c>
      <c r="H173" s="183">
        <v>340</v>
      </c>
      <c r="I173" s="184"/>
      <c r="J173" s="185">
        <f t="shared" si="20"/>
        <v>0</v>
      </c>
      <c r="K173" s="186"/>
      <c r="L173" s="187"/>
      <c r="M173" s="188" t="s">
        <v>1</v>
      </c>
      <c r="N173" s="189" t="s">
        <v>42</v>
      </c>
      <c r="P173" s="153">
        <f t="shared" si="21"/>
        <v>0</v>
      </c>
      <c r="Q173" s="153">
        <v>0</v>
      </c>
      <c r="R173" s="153">
        <f t="shared" si="22"/>
        <v>0</v>
      </c>
      <c r="S173" s="153">
        <v>0</v>
      </c>
      <c r="T173" s="154">
        <f t="shared" si="23"/>
        <v>0</v>
      </c>
      <c r="AR173" s="155" t="s">
        <v>831</v>
      </c>
      <c r="AT173" s="155" t="s">
        <v>454</v>
      </c>
      <c r="AU173" s="155" t="s">
        <v>83</v>
      </c>
      <c r="AY173" s="16" t="s">
        <v>317</v>
      </c>
      <c r="BE173" s="156">
        <f t="shared" si="24"/>
        <v>0</v>
      </c>
      <c r="BF173" s="156">
        <f t="shared" si="25"/>
        <v>0</v>
      </c>
      <c r="BG173" s="156">
        <f t="shared" si="26"/>
        <v>0</v>
      </c>
      <c r="BH173" s="156">
        <f t="shared" si="27"/>
        <v>0</v>
      </c>
      <c r="BI173" s="156">
        <f t="shared" si="28"/>
        <v>0</v>
      </c>
      <c r="BJ173" s="16" t="s">
        <v>88</v>
      </c>
      <c r="BK173" s="156">
        <f t="shared" si="29"/>
        <v>0</v>
      </c>
      <c r="BL173" s="16" t="s">
        <v>561</v>
      </c>
      <c r="BM173" s="155" t="s">
        <v>18873</v>
      </c>
    </row>
    <row r="174" spans="2:65" s="1" customFormat="1" ht="33" customHeight="1">
      <c r="B174" s="142"/>
      <c r="C174" s="143" t="s">
        <v>665</v>
      </c>
      <c r="D174" s="143" t="s">
        <v>319</v>
      </c>
      <c r="E174" s="144" t="s">
        <v>18874</v>
      </c>
      <c r="F174" s="145" t="s">
        <v>18875</v>
      </c>
      <c r="G174" s="146" t="s">
        <v>484</v>
      </c>
      <c r="H174" s="147">
        <v>350</v>
      </c>
      <c r="I174" s="148"/>
      <c r="J174" s="149">
        <f t="shared" si="20"/>
        <v>0</v>
      </c>
      <c r="K174" s="150"/>
      <c r="L174" s="31"/>
      <c r="M174" s="151" t="s">
        <v>1</v>
      </c>
      <c r="N174" s="152" t="s">
        <v>42</v>
      </c>
      <c r="P174" s="153">
        <f t="shared" si="21"/>
        <v>0</v>
      </c>
      <c r="Q174" s="153">
        <v>0</v>
      </c>
      <c r="R174" s="153">
        <f t="shared" si="22"/>
        <v>0</v>
      </c>
      <c r="S174" s="153">
        <v>0</v>
      </c>
      <c r="T174" s="154">
        <f t="shared" si="23"/>
        <v>0</v>
      </c>
      <c r="AR174" s="155" t="s">
        <v>561</v>
      </c>
      <c r="AT174" s="155" t="s">
        <v>319</v>
      </c>
      <c r="AU174" s="155" t="s">
        <v>83</v>
      </c>
      <c r="AY174" s="16" t="s">
        <v>317</v>
      </c>
      <c r="BE174" s="156">
        <f t="shared" si="24"/>
        <v>0</v>
      </c>
      <c r="BF174" s="156">
        <f t="shared" si="25"/>
        <v>0</v>
      </c>
      <c r="BG174" s="156">
        <f t="shared" si="26"/>
        <v>0</v>
      </c>
      <c r="BH174" s="156">
        <f t="shared" si="27"/>
        <v>0</v>
      </c>
      <c r="BI174" s="156">
        <f t="shared" si="28"/>
        <v>0</v>
      </c>
      <c r="BJ174" s="16" t="s">
        <v>88</v>
      </c>
      <c r="BK174" s="156">
        <f t="shared" si="29"/>
        <v>0</v>
      </c>
      <c r="BL174" s="16" t="s">
        <v>561</v>
      </c>
      <c r="BM174" s="155" t="s">
        <v>18876</v>
      </c>
    </row>
    <row r="175" spans="2:65" s="1" customFormat="1" ht="16.5" customHeight="1">
      <c r="B175" s="142"/>
      <c r="C175" s="179" t="s">
        <v>743</v>
      </c>
      <c r="D175" s="179" t="s">
        <v>454</v>
      </c>
      <c r="E175" s="180" t="s">
        <v>18877</v>
      </c>
      <c r="F175" s="181" t="s">
        <v>18878</v>
      </c>
      <c r="G175" s="182" t="s">
        <v>484</v>
      </c>
      <c r="H175" s="183">
        <v>350</v>
      </c>
      <c r="I175" s="184"/>
      <c r="J175" s="185">
        <f t="shared" si="20"/>
        <v>0</v>
      </c>
      <c r="K175" s="186"/>
      <c r="L175" s="187"/>
      <c r="M175" s="188" t="s">
        <v>1</v>
      </c>
      <c r="N175" s="189" t="s">
        <v>42</v>
      </c>
      <c r="P175" s="153">
        <f t="shared" si="21"/>
        <v>0</v>
      </c>
      <c r="Q175" s="153">
        <v>0</v>
      </c>
      <c r="R175" s="153">
        <f t="shared" si="22"/>
        <v>0</v>
      </c>
      <c r="S175" s="153">
        <v>0</v>
      </c>
      <c r="T175" s="154">
        <f t="shared" si="23"/>
        <v>0</v>
      </c>
      <c r="AR175" s="155" t="s">
        <v>831</v>
      </c>
      <c r="AT175" s="155" t="s">
        <v>454</v>
      </c>
      <c r="AU175" s="155" t="s">
        <v>83</v>
      </c>
      <c r="AY175" s="16" t="s">
        <v>317</v>
      </c>
      <c r="BE175" s="156">
        <f t="shared" si="24"/>
        <v>0</v>
      </c>
      <c r="BF175" s="156">
        <f t="shared" si="25"/>
        <v>0</v>
      </c>
      <c r="BG175" s="156">
        <f t="shared" si="26"/>
        <v>0</v>
      </c>
      <c r="BH175" s="156">
        <f t="shared" si="27"/>
        <v>0</v>
      </c>
      <c r="BI175" s="156">
        <f t="shared" si="28"/>
        <v>0</v>
      </c>
      <c r="BJ175" s="16" t="s">
        <v>88</v>
      </c>
      <c r="BK175" s="156">
        <f t="shared" si="29"/>
        <v>0</v>
      </c>
      <c r="BL175" s="16" t="s">
        <v>561</v>
      </c>
      <c r="BM175" s="155" t="s">
        <v>18879</v>
      </c>
    </row>
    <row r="176" spans="2:65" s="1" customFormat="1" ht="33" customHeight="1">
      <c r="B176" s="142"/>
      <c r="C176" s="143" t="s">
        <v>616</v>
      </c>
      <c r="D176" s="143" t="s">
        <v>319</v>
      </c>
      <c r="E176" s="144" t="s">
        <v>18880</v>
      </c>
      <c r="F176" s="145" t="s">
        <v>17706</v>
      </c>
      <c r="G176" s="146" t="s">
        <v>484</v>
      </c>
      <c r="H176" s="147">
        <v>130</v>
      </c>
      <c r="I176" s="148"/>
      <c r="J176" s="149">
        <f t="shared" si="20"/>
        <v>0</v>
      </c>
      <c r="K176" s="150"/>
      <c r="L176" s="31"/>
      <c r="M176" s="151" t="s">
        <v>1</v>
      </c>
      <c r="N176" s="152" t="s">
        <v>42</v>
      </c>
      <c r="P176" s="153">
        <f t="shared" si="21"/>
        <v>0</v>
      </c>
      <c r="Q176" s="153">
        <v>0</v>
      </c>
      <c r="R176" s="153">
        <f t="shared" si="22"/>
        <v>0</v>
      </c>
      <c r="S176" s="153">
        <v>0</v>
      </c>
      <c r="T176" s="154">
        <f t="shared" si="23"/>
        <v>0</v>
      </c>
      <c r="AR176" s="155" t="s">
        <v>561</v>
      </c>
      <c r="AT176" s="155" t="s">
        <v>319</v>
      </c>
      <c r="AU176" s="155" t="s">
        <v>83</v>
      </c>
      <c r="AY176" s="16" t="s">
        <v>317</v>
      </c>
      <c r="BE176" s="156">
        <f t="shared" si="24"/>
        <v>0</v>
      </c>
      <c r="BF176" s="156">
        <f t="shared" si="25"/>
        <v>0</v>
      </c>
      <c r="BG176" s="156">
        <f t="shared" si="26"/>
        <v>0</v>
      </c>
      <c r="BH176" s="156">
        <f t="shared" si="27"/>
        <v>0</v>
      </c>
      <c r="BI176" s="156">
        <f t="shared" si="28"/>
        <v>0</v>
      </c>
      <c r="BJ176" s="16" t="s">
        <v>88</v>
      </c>
      <c r="BK176" s="156">
        <f t="shared" si="29"/>
        <v>0</v>
      </c>
      <c r="BL176" s="16" t="s">
        <v>561</v>
      </c>
      <c r="BM176" s="155" t="s">
        <v>18881</v>
      </c>
    </row>
    <row r="177" spans="2:65" s="1" customFormat="1" ht="33" customHeight="1">
      <c r="B177" s="142"/>
      <c r="C177" s="143" t="s">
        <v>620</v>
      </c>
      <c r="D177" s="143" t="s">
        <v>319</v>
      </c>
      <c r="E177" s="144" t="s">
        <v>18882</v>
      </c>
      <c r="F177" s="145" t="s">
        <v>899</v>
      </c>
      <c r="G177" s="146" t="s">
        <v>444</v>
      </c>
      <c r="H177" s="147">
        <v>320</v>
      </c>
      <c r="I177" s="148"/>
      <c r="J177" s="149">
        <f t="shared" si="20"/>
        <v>0</v>
      </c>
      <c r="K177" s="150"/>
      <c r="L177" s="31"/>
      <c r="M177" s="151" t="s">
        <v>1</v>
      </c>
      <c r="N177" s="152" t="s">
        <v>42</v>
      </c>
      <c r="P177" s="153">
        <f t="shared" si="21"/>
        <v>0</v>
      </c>
      <c r="Q177" s="153">
        <v>0</v>
      </c>
      <c r="R177" s="153">
        <f t="shared" si="22"/>
        <v>0</v>
      </c>
      <c r="S177" s="153">
        <v>0</v>
      </c>
      <c r="T177" s="154">
        <f t="shared" si="23"/>
        <v>0</v>
      </c>
      <c r="AR177" s="155" t="s">
        <v>561</v>
      </c>
      <c r="AT177" s="155" t="s">
        <v>319</v>
      </c>
      <c r="AU177" s="155" t="s">
        <v>83</v>
      </c>
      <c r="AY177" s="16" t="s">
        <v>317</v>
      </c>
      <c r="BE177" s="156">
        <f t="shared" si="24"/>
        <v>0</v>
      </c>
      <c r="BF177" s="156">
        <f t="shared" si="25"/>
        <v>0</v>
      </c>
      <c r="BG177" s="156">
        <f t="shared" si="26"/>
        <v>0</v>
      </c>
      <c r="BH177" s="156">
        <f t="shared" si="27"/>
        <v>0</v>
      </c>
      <c r="BI177" s="156">
        <f t="shared" si="28"/>
        <v>0</v>
      </c>
      <c r="BJ177" s="16" t="s">
        <v>88</v>
      </c>
      <c r="BK177" s="156">
        <f t="shared" si="29"/>
        <v>0</v>
      </c>
      <c r="BL177" s="16" t="s">
        <v>561</v>
      </c>
      <c r="BM177" s="155" t="s">
        <v>18883</v>
      </c>
    </row>
    <row r="178" spans="2:65" s="11" customFormat="1" ht="25.9" customHeight="1">
      <c r="B178" s="130"/>
      <c r="D178" s="131" t="s">
        <v>75</v>
      </c>
      <c r="E178" s="132" t="s">
        <v>858</v>
      </c>
      <c r="F178" s="132" t="s">
        <v>7715</v>
      </c>
      <c r="I178" s="133"/>
      <c r="J178" s="134">
        <f>BK178</f>
        <v>0</v>
      </c>
      <c r="L178" s="130"/>
      <c r="M178" s="135"/>
      <c r="P178" s="136">
        <f>SUM(P179:P190)</f>
        <v>0</v>
      </c>
      <c r="R178" s="136">
        <f>SUM(R179:R190)</f>
        <v>0</v>
      </c>
      <c r="T178" s="137">
        <f>SUM(T179:T190)</f>
        <v>0</v>
      </c>
      <c r="AR178" s="131" t="s">
        <v>323</v>
      </c>
      <c r="AT178" s="138" t="s">
        <v>75</v>
      </c>
      <c r="AU178" s="138" t="s">
        <v>76</v>
      </c>
      <c r="AY178" s="131" t="s">
        <v>317</v>
      </c>
      <c r="BK178" s="139">
        <f>SUM(BK179:BK190)</f>
        <v>0</v>
      </c>
    </row>
    <row r="179" spans="2:65" s="1" customFormat="1" ht="16.5" customHeight="1">
      <c r="B179" s="142"/>
      <c r="C179" s="143" t="s">
        <v>670</v>
      </c>
      <c r="D179" s="143" t="s">
        <v>319</v>
      </c>
      <c r="E179" s="144" t="s">
        <v>9276</v>
      </c>
      <c r="F179" s="145" t="s">
        <v>1</v>
      </c>
      <c r="G179" s="146" t="s">
        <v>1</v>
      </c>
      <c r="H179" s="147">
        <v>0</v>
      </c>
      <c r="I179" s="148"/>
      <c r="J179" s="149">
        <f t="shared" ref="J179:J190" si="30">ROUND(I179*H179,2)</f>
        <v>0</v>
      </c>
      <c r="K179" s="150"/>
      <c r="L179" s="31"/>
      <c r="M179" s="151" t="s">
        <v>1</v>
      </c>
      <c r="N179" s="152" t="s">
        <v>42</v>
      </c>
      <c r="P179" s="153">
        <f t="shared" ref="P179:P190" si="31">O179*H179</f>
        <v>0</v>
      </c>
      <c r="Q179" s="153">
        <v>0</v>
      </c>
      <c r="R179" s="153">
        <f t="shared" ref="R179:R190" si="32">Q179*H179</f>
        <v>0</v>
      </c>
      <c r="S179" s="153">
        <v>0</v>
      </c>
      <c r="T179" s="154">
        <f t="shared" ref="T179:T190" si="33">S179*H179</f>
        <v>0</v>
      </c>
      <c r="AR179" s="155" t="s">
        <v>561</v>
      </c>
      <c r="AT179" s="155" t="s">
        <v>319</v>
      </c>
      <c r="AU179" s="155" t="s">
        <v>83</v>
      </c>
      <c r="AY179" s="16" t="s">
        <v>317</v>
      </c>
      <c r="BE179" s="156">
        <f t="shared" ref="BE179:BE190" si="34">IF(N179="základná",J179,0)</f>
        <v>0</v>
      </c>
      <c r="BF179" s="156">
        <f t="shared" ref="BF179:BF190" si="35">IF(N179="znížená",J179,0)</f>
        <v>0</v>
      </c>
      <c r="BG179" s="156">
        <f t="shared" ref="BG179:BG190" si="36">IF(N179="zákl. prenesená",J179,0)</f>
        <v>0</v>
      </c>
      <c r="BH179" s="156">
        <f t="shared" ref="BH179:BH190" si="37">IF(N179="zníž. prenesená",J179,0)</f>
        <v>0</v>
      </c>
      <c r="BI179" s="156">
        <f t="shared" ref="BI179:BI190" si="38">IF(N179="nulová",J179,0)</f>
        <v>0</v>
      </c>
      <c r="BJ179" s="16" t="s">
        <v>88</v>
      </c>
      <c r="BK179" s="156">
        <f t="shared" ref="BK179:BK190" si="39">ROUND(I179*H179,2)</f>
        <v>0</v>
      </c>
      <c r="BL179" s="16" t="s">
        <v>561</v>
      </c>
      <c r="BM179" s="155" t="s">
        <v>18884</v>
      </c>
    </row>
    <row r="180" spans="2:65" s="1" customFormat="1" ht="16.5" customHeight="1">
      <c r="B180" s="142"/>
      <c r="C180" s="179" t="s">
        <v>834</v>
      </c>
      <c r="D180" s="179" t="s">
        <v>454</v>
      </c>
      <c r="E180" s="180" t="s">
        <v>9278</v>
      </c>
      <c r="F180" s="181" t="s">
        <v>1</v>
      </c>
      <c r="G180" s="182" t="s">
        <v>1</v>
      </c>
      <c r="H180" s="183">
        <v>0</v>
      </c>
      <c r="I180" s="184"/>
      <c r="J180" s="185">
        <f t="shared" si="30"/>
        <v>0</v>
      </c>
      <c r="K180" s="186"/>
      <c r="L180" s="187"/>
      <c r="M180" s="188" t="s">
        <v>1</v>
      </c>
      <c r="N180" s="189" t="s">
        <v>42</v>
      </c>
      <c r="P180" s="153">
        <f t="shared" si="31"/>
        <v>0</v>
      </c>
      <c r="Q180" s="153">
        <v>0</v>
      </c>
      <c r="R180" s="153">
        <f t="shared" si="32"/>
        <v>0</v>
      </c>
      <c r="S180" s="153">
        <v>0</v>
      </c>
      <c r="T180" s="154">
        <f t="shared" si="33"/>
        <v>0</v>
      </c>
      <c r="AR180" s="155" t="s">
        <v>831</v>
      </c>
      <c r="AT180" s="155" t="s">
        <v>454</v>
      </c>
      <c r="AU180" s="155" t="s">
        <v>83</v>
      </c>
      <c r="AY180" s="16" t="s">
        <v>317</v>
      </c>
      <c r="BE180" s="156">
        <f t="shared" si="34"/>
        <v>0</v>
      </c>
      <c r="BF180" s="156">
        <f t="shared" si="35"/>
        <v>0</v>
      </c>
      <c r="BG180" s="156">
        <f t="shared" si="36"/>
        <v>0</v>
      </c>
      <c r="BH180" s="156">
        <f t="shared" si="37"/>
        <v>0</v>
      </c>
      <c r="BI180" s="156">
        <f t="shared" si="38"/>
        <v>0</v>
      </c>
      <c r="BJ180" s="16" t="s">
        <v>88</v>
      </c>
      <c r="BK180" s="156">
        <f t="shared" si="39"/>
        <v>0</v>
      </c>
      <c r="BL180" s="16" t="s">
        <v>561</v>
      </c>
      <c r="BM180" s="155" t="s">
        <v>18885</v>
      </c>
    </row>
    <row r="181" spans="2:65" s="1" customFormat="1" ht="16.5" customHeight="1">
      <c r="B181" s="142"/>
      <c r="C181" s="143" t="s">
        <v>673</v>
      </c>
      <c r="D181" s="143" t="s">
        <v>319</v>
      </c>
      <c r="E181" s="144" t="s">
        <v>9280</v>
      </c>
      <c r="F181" s="145" t="s">
        <v>1</v>
      </c>
      <c r="G181" s="146" t="s">
        <v>1</v>
      </c>
      <c r="H181" s="147">
        <v>0</v>
      </c>
      <c r="I181" s="148"/>
      <c r="J181" s="149">
        <f t="shared" si="30"/>
        <v>0</v>
      </c>
      <c r="K181" s="150"/>
      <c r="L181" s="31"/>
      <c r="M181" s="151" t="s">
        <v>1</v>
      </c>
      <c r="N181" s="152" t="s">
        <v>42</v>
      </c>
      <c r="P181" s="153">
        <f t="shared" si="31"/>
        <v>0</v>
      </c>
      <c r="Q181" s="153">
        <v>0</v>
      </c>
      <c r="R181" s="153">
        <f t="shared" si="32"/>
        <v>0</v>
      </c>
      <c r="S181" s="153">
        <v>0</v>
      </c>
      <c r="T181" s="154">
        <f t="shared" si="33"/>
        <v>0</v>
      </c>
      <c r="AR181" s="155" t="s">
        <v>561</v>
      </c>
      <c r="AT181" s="155" t="s">
        <v>319</v>
      </c>
      <c r="AU181" s="155" t="s">
        <v>83</v>
      </c>
      <c r="AY181" s="16" t="s">
        <v>317</v>
      </c>
      <c r="BE181" s="156">
        <f t="shared" si="34"/>
        <v>0</v>
      </c>
      <c r="BF181" s="156">
        <f t="shared" si="35"/>
        <v>0</v>
      </c>
      <c r="BG181" s="156">
        <f t="shared" si="36"/>
        <v>0</v>
      </c>
      <c r="BH181" s="156">
        <f t="shared" si="37"/>
        <v>0</v>
      </c>
      <c r="BI181" s="156">
        <f t="shared" si="38"/>
        <v>0</v>
      </c>
      <c r="BJ181" s="16" t="s">
        <v>88</v>
      </c>
      <c r="BK181" s="156">
        <f t="shared" si="39"/>
        <v>0</v>
      </c>
      <c r="BL181" s="16" t="s">
        <v>561</v>
      </c>
      <c r="BM181" s="155" t="s">
        <v>18886</v>
      </c>
    </row>
    <row r="182" spans="2:65" s="1" customFormat="1" ht="16.5" customHeight="1">
      <c r="B182" s="142"/>
      <c r="C182" s="143" t="s">
        <v>1417</v>
      </c>
      <c r="D182" s="143" t="s">
        <v>319</v>
      </c>
      <c r="E182" s="144" t="s">
        <v>9282</v>
      </c>
      <c r="F182" s="145" t="s">
        <v>1</v>
      </c>
      <c r="G182" s="146" t="s">
        <v>1</v>
      </c>
      <c r="H182" s="147">
        <v>0</v>
      </c>
      <c r="I182" s="148"/>
      <c r="J182" s="149">
        <f t="shared" si="30"/>
        <v>0</v>
      </c>
      <c r="K182" s="150"/>
      <c r="L182" s="31"/>
      <c r="M182" s="151" t="s">
        <v>1</v>
      </c>
      <c r="N182" s="152" t="s">
        <v>42</v>
      </c>
      <c r="P182" s="153">
        <f t="shared" si="31"/>
        <v>0</v>
      </c>
      <c r="Q182" s="153">
        <v>0</v>
      </c>
      <c r="R182" s="153">
        <f t="shared" si="32"/>
        <v>0</v>
      </c>
      <c r="S182" s="153">
        <v>0</v>
      </c>
      <c r="T182" s="154">
        <f t="shared" si="33"/>
        <v>0</v>
      </c>
      <c r="AR182" s="155" t="s">
        <v>561</v>
      </c>
      <c r="AT182" s="155" t="s">
        <v>319</v>
      </c>
      <c r="AU182" s="155" t="s">
        <v>83</v>
      </c>
      <c r="AY182" s="16" t="s">
        <v>317</v>
      </c>
      <c r="BE182" s="156">
        <f t="shared" si="34"/>
        <v>0</v>
      </c>
      <c r="BF182" s="156">
        <f t="shared" si="35"/>
        <v>0</v>
      </c>
      <c r="BG182" s="156">
        <f t="shared" si="36"/>
        <v>0</v>
      </c>
      <c r="BH182" s="156">
        <f t="shared" si="37"/>
        <v>0</v>
      </c>
      <c r="BI182" s="156">
        <f t="shared" si="38"/>
        <v>0</v>
      </c>
      <c r="BJ182" s="16" t="s">
        <v>88</v>
      </c>
      <c r="BK182" s="156">
        <f t="shared" si="39"/>
        <v>0</v>
      </c>
      <c r="BL182" s="16" t="s">
        <v>561</v>
      </c>
      <c r="BM182" s="155" t="s">
        <v>18887</v>
      </c>
    </row>
    <row r="183" spans="2:65" s="1" customFormat="1" ht="16.5" customHeight="1">
      <c r="B183" s="142"/>
      <c r="C183" s="143" t="s">
        <v>675</v>
      </c>
      <c r="D183" s="143" t="s">
        <v>319</v>
      </c>
      <c r="E183" s="144" t="s">
        <v>9284</v>
      </c>
      <c r="F183" s="145" t="s">
        <v>1</v>
      </c>
      <c r="G183" s="146" t="s">
        <v>1</v>
      </c>
      <c r="H183" s="147">
        <v>0</v>
      </c>
      <c r="I183" s="148"/>
      <c r="J183" s="149">
        <f t="shared" si="30"/>
        <v>0</v>
      </c>
      <c r="K183" s="150"/>
      <c r="L183" s="31"/>
      <c r="M183" s="151" t="s">
        <v>1</v>
      </c>
      <c r="N183" s="152" t="s">
        <v>42</v>
      </c>
      <c r="P183" s="153">
        <f t="shared" si="31"/>
        <v>0</v>
      </c>
      <c r="Q183" s="153">
        <v>0</v>
      </c>
      <c r="R183" s="153">
        <f t="shared" si="32"/>
        <v>0</v>
      </c>
      <c r="S183" s="153">
        <v>0</v>
      </c>
      <c r="T183" s="154">
        <f t="shared" si="33"/>
        <v>0</v>
      </c>
      <c r="AR183" s="155" t="s">
        <v>561</v>
      </c>
      <c r="AT183" s="155" t="s">
        <v>319</v>
      </c>
      <c r="AU183" s="155" t="s">
        <v>83</v>
      </c>
      <c r="AY183" s="16" t="s">
        <v>317</v>
      </c>
      <c r="BE183" s="156">
        <f t="shared" si="34"/>
        <v>0</v>
      </c>
      <c r="BF183" s="156">
        <f t="shared" si="35"/>
        <v>0</v>
      </c>
      <c r="BG183" s="156">
        <f t="shared" si="36"/>
        <v>0</v>
      </c>
      <c r="BH183" s="156">
        <f t="shared" si="37"/>
        <v>0</v>
      </c>
      <c r="BI183" s="156">
        <f t="shared" si="38"/>
        <v>0</v>
      </c>
      <c r="BJ183" s="16" t="s">
        <v>88</v>
      </c>
      <c r="BK183" s="156">
        <f t="shared" si="39"/>
        <v>0</v>
      </c>
      <c r="BL183" s="16" t="s">
        <v>561</v>
      </c>
      <c r="BM183" s="155" t="s">
        <v>18888</v>
      </c>
    </row>
    <row r="184" spans="2:65" s="1" customFormat="1" ht="16.5" customHeight="1">
      <c r="B184" s="142"/>
      <c r="C184" s="143" t="s">
        <v>1456</v>
      </c>
      <c r="D184" s="143" t="s">
        <v>319</v>
      </c>
      <c r="E184" s="144" t="s">
        <v>18889</v>
      </c>
      <c r="F184" s="145" t="s">
        <v>18890</v>
      </c>
      <c r="G184" s="146" t="s">
        <v>7005</v>
      </c>
      <c r="H184" s="147">
        <v>1</v>
      </c>
      <c r="I184" s="148"/>
      <c r="J184" s="149">
        <f t="shared" si="30"/>
        <v>0</v>
      </c>
      <c r="K184" s="150"/>
      <c r="L184" s="31"/>
      <c r="M184" s="151" t="s">
        <v>1</v>
      </c>
      <c r="N184" s="152" t="s">
        <v>42</v>
      </c>
      <c r="P184" s="153">
        <f t="shared" si="31"/>
        <v>0</v>
      </c>
      <c r="Q184" s="153">
        <v>0</v>
      </c>
      <c r="R184" s="153">
        <f t="shared" si="32"/>
        <v>0</v>
      </c>
      <c r="S184" s="153">
        <v>0</v>
      </c>
      <c r="T184" s="154">
        <f t="shared" si="33"/>
        <v>0</v>
      </c>
      <c r="AR184" s="155" t="s">
        <v>561</v>
      </c>
      <c r="AT184" s="155" t="s">
        <v>319</v>
      </c>
      <c r="AU184" s="155" t="s">
        <v>83</v>
      </c>
      <c r="AY184" s="16" t="s">
        <v>317</v>
      </c>
      <c r="BE184" s="156">
        <f t="shared" si="34"/>
        <v>0</v>
      </c>
      <c r="BF184" s="156">
        <f t="shared" si="35"/>
        <v>0</v>
      </c>
      <c r="BG184" s="156">
        <f t="shared" si="36"/>
        <v>0</v>
      </c>
      <c r="BH184" s="156">
        <f t="shared" si="37"/>
        <v>0</v>
      </c>
      <c r="BI184" s="156">
        <f t="shared" si="38"/>
        <v>0</v>
      </c>
      <c r="BJ184" s="16" t="s">
        <v>88</v>
      </c>
      <c r="BK184" s="156">
        <f t="shared" si="39"/>
        <v>0</v>
      </c>
      <c r="BL184" s="16" t="s">
        <v>561</v>
      </c>
      <c r="BM184" s="155" t="s">
        <v>18891</v>
      </c>
    </row>
    <row r="185" spans="2:65" s="1" customFormat="1" ht="16.5" customHeight="1">
      <c r="B185" s="142"/>
      <c r="C185" s="143" t="s">
        <v>678</v>
      </c>
      <c r="D185" s="143" t="s">
        <v>319</v>
      </c>
      <c r="E185" s="144" t="s">
        <v>9286</v>
      </c>
      <c r="F185" s="145" t="s">
        <v>10584</v>
      </c>
      <c r="G185" s="146" t="s">
        <v>639</v>
      </c>
      <c r="H185" s="198"/>
      <c r="I185" s="148"/>
      <c r="J185" s="149">
        <f t="shared" si="30"/>
        <v>0</v>
      </c>
      <c r="K185" s="150"/>
      <c r="L185" s="31"/>
      <c r="M185" s="151" t="s">
        <v>1</v>
      </c>
      <c r="N185" s="152" t="s">
        <v>42</v>
      </c>
      <c r="P185" s="153">
        <f t="shared" si="31"/>
        <v>0</v>
      </c>
      <c r="Q185" s="153">
        <v>0</v>
      </c>
      <c r="R185" s="153">
        <f t="shared" si="32"/>
        <v>0</v>
      </c>
      <c r="S185" s="153">
        <v>0</v>
      </c>
      <c r="T185" s="154">
        <f t="shared" si="33"/>
        <v>0</v>
      </c>
      <c r="AR185" s="155" t="s">
        <v>561</v>
      </c>
      <c r="AT185" s="155" t="s">
        <v>319</v>
      </c>
      <c r="AU185" s="155" t="s">
        <v>83</v>
      </c>
      <c r="AY185" s="16" t="s">
        <v>317</v>
      </c>
      <c r="BE185" s="156">
        <f t="shared" si="34"/>
        <v>0</v>
      </c>
      <c r="BF185" s="156">
        <f t="shared" si="35"/>
        <v>0</v>
      </c>
      <c r="BG185" s="156">
        <f t="shared" si="36"/>
        <v>0</v>
      </c>
      <c r="BH185" s="156">
        <f t="shared" si="37"/>
        <v>0</v>
      </c>
      <c r="BI185" s="156">
        <f t="shared" si="38"/>
        <v>0</v>
      </c>
      <c r="BJ185" s="16" t="s">
        <v>88</v>
      </c>
      <c r="BK185" s="156">
        <f t="shared" si="39"/>
        <v>0</v>
      </c>
      <c r="BL185" s="16" t="s">
        <v>561</v>
      </c>
      <c r="BM185" s="155" t="s">
        <v>18892</v>
      </c>
    </row>
    <row r="186" spans="2:65" s="1" customFormat="1" ht="16.5" customHeight="1">
      <c r="B186" s="142"/>
      <c r="C186" s="143" t="s">
        <v>774</v>
      </c>
      <c r="D186" s="143" t="s">
        <v>319</v>
      </c>
      <c r="E186" s="144" t="s">
        <v>18893</v>
      </c>
      <c r="F186" s="145" t="s">
        <v>18894</v>
      </c>
      <c r="G186" s="146" t="s">
        <v>15312</v>
      </c>
      <c r="H186" s="147">
        <v>2</v>
      </c>
      <c r="I186" s="148"/>
      <c r="J186" s="149">
        <f t="shared" si="30"/>
        <v>0</v>
      </c>
      <c r="K186" s="150"/>
      <c r="L186" s="31"/>
      <c r="M186" s="151" t="s">
        <v>1</v>
      </c>
      <c r="N186" s="152" t="s">
        <v>42</v>
      </c>
      <c r="P186" s="153">
        <f t="shared" si="31"/>
        <v>0</v>
      </c>
      <c r="Q186" s="153">
        <v>0</v>
      </c>
      <c r="R186" s="153">
        <f t="shared" si="32"/>
        <v>0</v>
      </c>
      <c r="S186" s="153">
        <v>0</v>
      </c>
      <c r="T186" s="154">
        <f t="shared" si="33"/>
        <v>0</v>
      </c>
      <c r="AR186" s="155" t="s">
        <v>561</v>
      </c>
      <c r="AT186" s="155" t="s">
        <v>319</v>
      </c>
      <c r="AU186" s="155" t="s">
        <v>83</v>
      </c>
      <c r="AY186" s="16" t="s">
        <v>317</v>
      </c>
      <c r="BE186" s="156">
        <f t="shared" si="34"/>
        <v>0</v>
      </c>
      <c r="BF186" s="156">
        <f t="shared" si="35"/>
        <v>0</v>
      </c>
      <c r="BG186" s="156">
        <f t="shared" si="36"/>
        <v>0</v>
      </c>
      <c r="BH186" s="156">
        <f t="shared" si="37"/>
        <v>0</v>
      </c>
      <c r="BI186" s="156">
        <f t="shared" si="38"/>
        <v>0</v>
      </c>
      <c r="BJ186" s="16" t="s">
        <v>88</v>
      </c>
      <c r="BK186" s="156">
        <f t="shared" si="39"/>
        <v>0</v>
      </c>
      <c r="BL186" s="16" t="s">
        <v>561</v>
      </c>
      <c r="BM186" s="155" t="s">
        <v>18895</v>
      </c>
    </row>
    <row r="187" spans="2:65" s="1" customFormat="1" ht="16.5" customHeight="1">
      <c r="B187" s="142"/>
      <c r="C187" s="143" t="s">
        <v>681</v>
      </c>
      <c r="D187" s="143" t="s">
        <v>319</v>
      </c>
      <c r="E187" s="144" t="s">
        <v>18896</v>
      </c>
      <c r="F187" s="145" t="s">
        <v>18897</v>
      </c>
      <c r="G187" s="146" t="s">
        <v>15312</v>
      </c>
      <c r="H187" s="147">
        <v>2</v>
      </c>
      <c r="I187" s="148"/>
      <c r="J187" s="149">
        <f t="shared" si="30"/>
        <v>0</v>
      </c>
      <c r="K187" s="150"/>
      <c r="L187" s="31"/>
      <c r="M187" s="151" t="s">
        <v>1</v>
      </c>
      <c r="N187" s="152" t="s">
        <v>42</v>
      </c>
      <c r="P187" s="153">
        <f t="shared" si="31"/>
        <v>0</v>
      </c>
      <c r="Q187" s="153">
        <v>0</v>
      </c>
      <c r="R187" s="153">
        <f t="shared" si="32"/>
        <v>0</v>
      </c>
      <c r="S187" s="153">
        <v>0</v>
      </c>
      <c r="T187" s="154">
        <f t="shared" si="33"/>
        <v>0</v>
      </c>
      <c r="AR187" s="155" t="s">
        <v>561</v>
      </c>
      <c r="AT187" s="155" t="s">
        <v>319</v>
      </c>
      <c r="AU187" s="155" t="s">
        <v>83</v>
      </c>
      <c r="AY187" s="16" t="s">
        <v>317</v>
      </c>
      <c r="BE187" s="156">
        <f t="shared" si="34"/>
        <v>0</v>
      </c>
      <c r="BF187" s="156">
        <f t="shared" si="35"/>
        <v>0</v>
      </c>
      <c r="BG187" s="156">
        <f t="shared" si="36"/>
        <v>0</v>
      </c>
      <c r="BH187" s="156">
        <f t="shared" si="37"/>
        <v>0</v>
      </c>
      <c r="BI187" s="156">
        <f t="shared" si="38"/>
        <v>0</v>
      </c>
      <c r="BJ187" s="16" t="s">
        <v>88</v>
      </c>
      <c r="BK187" s="156">
        <f t="shared" si="39"/>
        <v>0</v>
      </c>
      <c r="BL187" s="16" t="s">
        <v>561</v>
      </c>
      <c r="BM187" s="155" t="s">
        <v>18898</v>
      </c>
    </row>
    <row r="188" spans="2:65" s="1" customFormat="1" ht="16.5" customHeight="1">
      <c r="B188" s="142"/>
      <c r="C188" s="143" t="s">
        <v>778</v>
      </c>
      <c r="D188" s="143" t="s">
        <v>319</v>
      </c>
      <c r="E188" s="144" t="s">
        <v>18899</v>
      </c>
      <c r="F188" s="145" t="s">
        <v>18900</v>
      </c>
      <c r="G188" s="146" t="s">
        <v>467</v>
      </c>
      <c r="H188" s="147">
        <v>1</v>
      </c>
      <c r="I188" s="148"/>
      <c r="J188" s="149">
        <f t="shared" si="30"/>
        <v>0</v>
      </c>
      <c r="K188" s="150"/>
      <c r="L188" s="31"/>
      <c r="M188" s="151" t="s">
        <v>1</v>
      </c>
      <c r="N188" s="152" t="s">
        <v>42</v>
      </c>
      <c r="P188" s="153">
        <f t="shared" si="31"/>
        <v>0</v>
      </c>
      <c r="Q188" s="153">
        <v>0</v>
      </c>
      <c r="R188" s="153">
        <f t="shared" si="32"/>
        <v>0</v>
      </c>
      <c r="S188" s="153">
        <v>0</v>
      </c>
      <c r="T188" s="154">
        <f t="shared" si="33"/>
        <v>0</v>
      </c>
      <c r="AR188" s="155" t="s">
        <v>323</v>
      </c>
      <c r="AT188" s="155" t="s">
        <v>319</v>
      </c>
      <c r="AU188" s="155" t="s">
        <v>83</v>
      </c>
      <c r="AY188" s="16" t="s">
        <v>317</v>
      </c>
      <c r="BE188" s="156">
        <f t="shared" si="34"/>
        <v>0</v>
      </c>
      <c r="BF188" s="156">
        <f t="shared" si="35"/>
        <v>0</v>
      </c>
      <c r="BG188" s="156">
        <f t="shared" si="36"/>
        <v>0</v>
      </c>
      <c r="BH188" s="156">
        <f t="shared" si="37"/>
        <v>0</v>
      </c>
      <c r="BI188" s="156">
        <f t="shared" si="38"/>
        <v>0</v>
      </c>
      <c r="BJ188" s="16" t="s">
        <v>88</v>
      </c>
      <c r="BK188" s="156">
        <f t="shared" si="39"/>
        <v>0</v>
      </c>
      <c r="BL188" s="16" t="s">
        <v>323</v>
      </c>
      <c r="BM188" s="155" t="s">
        <v>18901</v>
      </c>
    </row>
    <row r="189" spans="2:65" s="1" customFormat="1" ht="16.5" customHeight="1">
      <c r="B189" s="142"/>
      <c r="C189" s="143" t="s">
        <v>684</v>
      </c>
      <c r="D189" s="143" t="s">
        <v>319</v>
      </c>
      <c r="E189" s="144" t="s">
        <v>10728</v>
      </c>
      <c r="F189" s="145" t="s">
        <v>18902</v>
      </c>
      <c r="G189" s="146" t="s">
        <v>15312</v>
      </c>
      <c r="H189" s="147">
        <v>16</v>
      </c>
      <c r="I189" s="148"/>
      <c r="J189" s="149">
        <f t="shared" si="30"/>
        <v>0</v>
      </c>
      <c r="K189" s="150"/>
      <c r="L189" s="31"/>
      <c r="M189" s="151" t="s">
        <v>1</v>
      </c>
      <c r="N189" s="152" t="s">
        <v>42</v>
      </c>
      <c r="P189" s="153">
        <f t="shared" si="31"/>
        <v>0</v>
      </c>
      <c r="Q189" s="153">
        <v>0</v>
      </c>
      <c r="R189" s="153">
        <f t="shared" si="32"/>
        <v>0</v>
      </c>
      <c r="S189" s="153">
        <v>0</v>
      </c>
      <c r="T189" s="154">
        <f t="shared" si="33"/>
        <v>0</v>
      </c>
      <c r="AR189" s="155" t="s">
        <v>561</v>
      </c>
      <c r="AT189" s="155" t="s">
        <v>319</v>
      </c>
      <c r="AU189" s="155" t="s">
        <v>83</v>
      </c>
      <c r="AY189" s="16" t="s">
        <v>317</v>
      </c>
      <c r="BE189" s="156">
        <f t="shared" si="34"/>
        <v>0</v>
      </c>
      <c r="BF189" s="156">
        <f t="shared" si="35"/>
        <v>0</v>
      </c>
      <c r="BG189" s="156">
        <f t="shared" si="36"/>
        <v>0</v>
      </c>
      <c r="BH189" s="156">
        <f t="shared" si="37"/>
        <v>0</v>
      </c>
      <c r="BI189" s="156">
        <f t="shared" si="38"/>
        <v>0</v>
      </c>
      <c r="BJ189" s="16" t="s">
        <v>88</v>
      </c>
      <c r="BK189" s="156">
        <f t="shared" si="39"/>
        <v>0</v>
      </c>
      <c r="BL189" s="16" t="s">
        <v>561</v>
      </c>
      <c r="BM189" s="155" t="s">
        <v>18903</v>
      </c>
    </row>
    <row r="190" spans="2:65" s="1" customFormat="1" ht="16.5" customHeight="1">
      <c r="B190" s="142"/>
      <c r="C190" s="143" t="s">
        <v>786</v>
      </c>
      <c r="D190" s="143" t="s">
        <v>319</v>
      </c>
      <c r="E190" s="144" t="s">
        <v>10731</v>
      </c>
      <c r="F190" s="145" t="s">
        <v>18904</v>
      </c>
      <c r="G190" s="146" t="s">
        <v>15312</v>
      </c>
      <c r="H190" s="147">
        <v>8</v>
      </c>
      <c r="I190" s="148"/>
      <c r="J190" s="149">
        <f t="shared" si="30"/>
        <v>0</v>
      </c>
      <c r="K190" s="150"/>
      <c r="L190" s="31"/>
      <c r="M190" s="151" t="s">
        <v>1</v>
      </c>
      <c r="N190" s="152" t="s">
        <v>42</v>
      </c>
      <c r="P190" s="153">
        <f t="shared" si="31"/>
        <v>0</v>
      </c>
      <c r="Q190" s="153">
        <v>0</v>
      </c>
      <c r="R190" s="153">
        <f t="shared" si="32"/>
        <v>0</v>
      </c>
      <c r="S190" s="153">
        <v>0</v>
      </c>
      <c r="T190" s="154">
        <f t="shared" si="33"/>
        <v>0</v>
      </c>
      <c r="AR190" s="155" t="s">
        <v>561</v>
      </c>
      <c r="AT190" s="155" t="s">
        <v>319</v>
      </c>
      <c r="AU190" s="155" t="s">
        <v>83</v>
      </c>
      <c r="AY190" s="16" t="s">
        <v>317</v>
      </c>
      <c r="BE190" s="156">
        <f t="shared" si="34"/>
        <v>0</v>
      </c>
      <c r="BF190" s="156">
        <f t="shared" si="35"/>
        <v>0</v>
      </c>
      <c r="BG190" s="156">
        <f t="shared" si="36"/>
        <v>0</v>
      </c>
      <c r="BH190" s="156">
        <f t="shared" si="37"/>
        <v>0</v>
      </c>
      <c r="BI190" s="156">
        <f t="shared" si="38"/>
        <v>0</v>
      </c>
      <c r="BJ190" s="16" t="s">
        <v>88</v>
      </c>
      <c r="BK190" s="156">
        <f t="shared" si="39"/>
        <v>0</v>
      </c>
      <c r="BL190" s="16" t="s">
        <v>561</v>
      </c>
      <c r="BM190" s="155" t="s">
        <v>18905</v>
      </c>
    </row>
    <row r="191" spans="2:65" s="11" customFormat="1" ht="25.9" customHeight="1">
      <c r="B191" s="130"/>
      <c r="D191" s="131" t="s">
        <v>75</v>
      </c>
      <c r="E191" s="132" t="s">
        <v>499</v>
      </c>
      <c r="F191" s="132" t="s">
        <v>500</v>
      </c>
      <c r="I191" s="133"/>
      <c r="J191" s="134">
        <f>BK191</f>
        <v>0</v>
      </c>
      <c r="L191" s="130"/>
      <c r="M191" s="135"/>
      <c r="P191" s="136">
        <f>P192</f>
        <v>0</v>
      </c>
      <c r="R191" s="136">
        <f>R192</f>
        <v>0</v>
      </c>
      <c r="T191" s="137">
        <f>T192</f>
        <v>0</v>
      </c>
      <c r="AR191" s="131" t="s">
        <v>341</v>
      </c>
      <c r="AT191" s="138" t="s">
        <v>75</v>
      </c>
      <c r="AU191" s="138" t="s">
        <v>76</v>
      </c>
      <c r="AY191" s="131" t="s">
        <v>317</v>
      </c>
      <c r="BK191" s="139">
        <f>BK192</f>
        <v>0</v>
      </c>
    </row>
    <row r="192" spans="2:65" s="1" customFormat="1" ht="37.75" customHeight="1">
      <c r="B192" s="142"/>
      <c r="C192" s="143" t="s">
        <v>687</v>
      </c>
      <c r="D192" s="143" t="s">
        <v>319</v>
      </c>
      <c r="E192" s="144" t="s">
        <v>744</v>
      </c>
      <c r="F192" s="145" t="s">
        <v>745</v>
      </c>
      <c r="G192" s="146" t="s">
        <v>746</v>
      </c>
      <c r="H192" s="147">
        <v>5</v>
      </c>
      <c r="I192" s="148"/>
      <c r="J192" s="149">
        <f>ROUND(I192*H192,2)</f>
        <v>0</v>
      </c>
      <c r="K192" s="150"/>
      <c r="L192" s="31"/>
      <c r="M192" s="190" t="s">
        <v>1</v>
      </c>
      <c r="N192" s="191" t="s">
        <v>42</v>
      </c>
      <c r="O192" s="192"/>
      <c r="P192" s="193">
        <f>O192*H192</f>
        <v>0</v>
      </c>
      <c r="Q192" s="193">
        <v>0</v>
      </c>
      <c r="R192" s="193">
        <f>Q192*H192</f>
        <v>0</v>
      </c>
      <c r="S192" s="193">
        <v>0</v>
      </c>
      <c r="T192" s="194">
        <f>S192*H192</f>
        <v>0</v>
      </c>
      <c r="AR192" s="155" t="s">
        <v>505</v>
      </c>
      <c r="AT192" s="155" t="s">
        <v>319</v>
      </c>
      <c r="AU192" s="155" t="s">
        <v>83</v>
      </c>
      <c r="AY192" s="16" t="s">
        <v>317</v>
      </c>
      <c r="BE192" s="156">
        <f>IF(N192="základná",J192,0)</f>
        <v>0</v>
      </c>
      <c r="BF192" s="156">
        <f>IF(N192="znížená",J192,0)</f>
        <v>0</v>
      </c>
      <c r="BG192" s="156">
        <f>IF(N192="zákl. prenesená",J192,0)</f>
        <v>0</v>
      </c>
      <c r="BH192" s="156">
        <f>IF(N192="zníž. prenesená",J192,0)</f>
        <v>0</v>
      </c>
      <c r="BI192" s="156">
        <f>IF(N192="nulová",J192,0)</f>
        <v>0</v>
      </c>
      <c r="BJ192" s="16" t="s">
        <v>88</v>
      </c>
      <c r="BK192" s="156">
        <f>ROUND(I192*H192,2)</f>
        <v>0</v>
      </c>
      <c r="BL192" s="16" t="s">
        <v>505</v>
      </c>
      <c r="BM192" s="155" t="s">
        <v>18906</v>
      </c>
    </row>
    <row r="193" spans="2:12" s="1" customFormat="1" ht="7" customHeight="1">
      <c r="B193" s="46"/>
      <c r="C193" s="47"/>
      <c r="D193" s="47"/>
      <c r="E193" s="47"/>
      <c r="F193" s="47"/>
      <c r="G193" s="47"/>
      <c r="H193" s="47"/>
      <c r="I193" s="47"/>
      <c r="J193" s="47"/>
      <c r="K193" s="47"/>
      <c r="L193" s="31"/>
    </row>
  </sheetData>
  <autoFilter ref="C122:K192" xr:uid="{00000000-0009-0000-0000-000025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2:BM19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197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s="1" customFormat="1" ht="12" customHeight="1">
      <c r="B8" s="31"/>
      <c r="D8" s="26" t="s">
        <v>285</v>
      </c>
      <c r="L8" s="31"/>
    </row>
    <row r="9" spans="2:46" s="1" customFormat="1" ht="16.5" customHeight="1">
      <c r="B9" s="31"/>
      <c r="E9" s="243" t="s">
        <v>18907</v>
      </c>
      <c r="F9" s="263"/>
      <c r="G9" s="263"/>
      <c r="H9" s="26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6. 3. 2024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4" t="str">
        <f>'Rekapitulácia stavby'!E14</f>
        <v>Vyplň údaj</v>
      </c>
      <c r="F18" s="217"/>
      <c r="G18" s="217"/>
      <c r="H18" s="21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22" t="s">
        <v>291</v>
      </c>
      <c r="F27" s="222"/>
      <c r="G27" s="222"/>
      <c r="H27" s="22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25.4" customHeight="1">
      <c r="B30" s="31"/>
      <c r="D30" s="97" t="s">
        <v>36</v>
      </c>
      <c r="J30" s="68">
        <f>ROUND(J123, 2)</f>
        <v>0</v>
      </c>
      <c r="L30" s="31"/>
    </row>
    <row r="31" spans="2:12" s="1" customFormat="1" ht="7" customHeight="1">
      <c r="B31" s="31"/>
      <c r="D31" s="55"/>
      <c r="E31" s="55"/>
      <c r="F31" s="55"/>
      <c r="G31" s="55"/>
      <c r="H31" s="55"/>
      <c r="I31" s="55"/>
      <c r="J31" s="55"/>
      <c r="K31" s="55"/>
      <c r="L31" s="31"/>
    </row>
    <row r="32" spans="2:12" s="1" customFormat="1" ht="14.4" customHeight="1">
      <c r="B32" s="31"/>
      <c r="F32" s="34" t="s">
        <v>38</v>
      </c>
      <c r="I32" s="34" t="s">
        <v>37</v>
      </c>
      <c r="J32" s="34" t="s">
        <v>39</v>
      </c>
      <c r="L32" s="31"/>
    </row>
    <row r="33" spans="2:12" s="1" customFormat="1" ht="14.4" customHeight="1">
      <c r="B33" s="31"/>
      <c r="D33" s="57" t="s">
        <v>40</v>
      </c>
      <c r="E33" s="36" t="s">
        <v>41</v>
      </c>
      <c r="F33" s="98">
        <f>ROUND((SUM(BE123:BE197)),  2)</f>
        <v>0</v>
      </c>
      <c r="G33" s="99"/>
      <c r="H33" s="99"/>
      <c r="I33" s="100">
        <v>0.2</v>
      </c>
      <c r="J33" s="98">
        <f>ROUND(((SUM(BE123:BE197))*I33),  2)</f>
        <v>0</v>
      </c>
      <c r="L33" s="31"/>
    </row>
    <row r="34" spans="2:12" s="1" customFormat="1" ht="14.4" customHeight="1">
      <c r="B34" s="31"/>
      <c r="E34" s="36" t="s">
        <v>42</v>
      </c>
      <c r="F34" s="98">
        <f>ROUND((SUM(BF123:BF197)),  2)</f>
        <v>0</v>
      </c>
      <c r="G34" s="99"/>
      <c r="H34" s="99"/>
      <c r="I34" s="100">
        <v>0.2</v>
      </c>
      <c r="J34" s="98">
        <f>ROUND(((SUM(BF123:BF197))*I34),  2)</f>
        <v>0</v>
      </c>
      <c r="L34" s="31"/>
    </row>
    <row r="35" spans="2:12" s="1" customFormat="1" ht="14.4" hidden="1" customHeight="1">
      <c r="B35" s="31"/>
      <c r="E35" s="26" t="s">
        <v>43</v>
      </c>
      <c r="F35" s="87">
        <f>ROUND((SUM(BG123:BG197)),  2)</f>
        <v>0</v>
      </c>
      <c r="I35" s="101">
        <v>0.2</v>
      </c>
      <c r="J35" s="87">
        <f>0</f>
        <v>0</v>
      </c>
      <c r="L35" s="31"/>
    </row>
    <row r="36" spans="2:12" s="1" customFormat="1" ht="14.4" hidden="1" customHeight="1">
      <c r="B36" s="31"/>
      <c r="E36" s="26" t="s">
        <v>44</v>
      </c>
      <c r="F36" s="87">
        <f>ROUND((SUM(BH123:BH197)),  2)</f>
        <v>0</v>
      </c>
      <c r="I36" s="101">
        <v>0.2</v>
      </c>
      <c r="J36" s="87">
        <f>0</f>
        <v>0</v>
      </c>
      <c r="L36" s="31"/>
    </row>
    <row r="37" spans="2:12" s="1" customFormat="1" ht="14.4" hidden="1" customHeight="1">
      <c r="B37" s="31"/>
      <c r="E37" s="36" t="s">
        <v>45</v>
      </c>
      <c r="F37" s="98">
        <f>ROUND((SUM(BI123:BI197)),  2)</f>
        <v>0</v>
      </c>
      <c r="G37" s="99"/>
      <c r="H37" s="99"/>
      <c r="I37" s="100">
        <v>0</v>
      </c>
      <c r="J37" s="98">
        <f>0</f>
        <v>0</v>
      </c>
      <c r="L37" s="31"/>
    </row>
    <row r="38" spans="2:12" s="1" customFormat="1" ht="7" customHeight="1">
      <c r="B38" s="31"/>
      <c r="L38" s="31"/>
    </row>
    <row r="39" spans="2:12" s="1" customFormat="1" ht="25.4" customHeight="1">
      <c r="B39" s="31"/>
      <c r="C39" s="102"/>
      <c r="D39" s="103" t="s">
        <v>46</v>
      </c>
      <c r="E39" s="59"/>
      <c r="F39" s="59"/>
      <c r="G39" s="104" t="s">
        <v>47</v>
      </c>
      <c r="H39" s="105" t="s">
        <v>48</v>
      </c>
      <c r="I39" s="59"/>
      <c r="J39" s="106">
        <f>SUM(J30:J37)</f>
        <v>0</v>
      </c>
      <c r="K39" s="107"/>
      <c r="L39" s="31"/>
    </row>
    <row r="40" spans="2:12" s="1" customFormat="1" ht="14.4" customHeight="1">
      <c r="B40" s="31"/>
      <c r="L40" s="31"/>
    </row>
    <row r="41" spans="2:12" ht="14.4" customHeight="1">
      <c r="B41" s="19"/>
      <c r="L41" s="19"/>
    </row>
    <row r="42" spans="2:12" ht="14.4" customHeight="1">
      <c r="B42" s="19"/>
      <c r="L42" s="19"/>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292</v>
      </c>
      <c r="L82" s="31"/>
    </row>
    <row r="83" spans="2:47" s="1" customFormat="1" ht="7" customHeight="1">
      <c r="B83" s="31"/>
      <c r="L83" s="31"/>
    </row>
    <row r="84" spans="2:47" s="1" customFormat="1" ht="12" customHeight="1">
      <c r="B84" s="31"/>
      <c r="C84" s="26" t="s">
        <v>15</v>
      </c>
      <c r="L84" s="31"/>
    </row>
    <row r="85" spans="2:47" s="1" customFormat="1" ht="26.25" customHeight="1">
      <c r="B85" s="31"/>
      <c r="E85" s="261" t="str">
        <f>E7</f>
        <v>Dostavba a rekonštrukcia lôžkovej časti Nemocnice s poliklinikou v Spišskej Novej Vsi</v>
      </c>
      <c r="F85" s="262"/>
      <c r="G85" s="262"/>
      <c r="H85" s="262"/>
      <c r="L85" s="31"/>
    </row>
    <row r="86" spans="2:47" s="1" customFormat="1" ht="12" customHeight="1">
      <c r="B86" s="31"/>
      <c r="C86" s="26" t="s">
        <v>285</v>
      </c>
      <c r="L86" s="31"/>
    </row>
    <row r="87" spans="2:47" s="1" customFormat="1" ht="16.5" customHeight="1">
      <c r="B87" s="31"/>
      <c r="E87" s="243" t="str">
        <f>E9</f>
        <v>SO 13 - Gabiónový oporný múr</v>
      </c>
      <c r="F87" s="263"/>
      <c r="G87" s="263"/>
      <c r="H87" s="26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6. 3. 2024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0" t="s">
        <v>293</v>
      </c>
      <c r="D94" s="102"/>
      <c r="E94" s="102"/>
      <c r="F94" s="102"/>
      <c r="G94" s="102"/>
      <c r="H94" s="102"/>
      <c r="I94" s="102"/>
      <c r="J94" s="111" t="s">
        <v>294</v>
      </c>
      <c r="K94" s="102"/>
      <c r="L94" s="31"/>
    </row>
    <row r="95" spans="2:47" s="1" customFormat="1" ht="10.25" customHeight="1">
      <c r="B95" s="31"/>
      <c r="L95" s="31"/>
    </row>
    <row r="96" spans="2:47" s="1" customFormat="1" ht="22.75" customHeight="1">
      <c r="B96" s="31"/>
      <c r="C96" s="112" t="s">
        <v>295</v>
      </c>
      <c r="J96" s="68">
        <f>J123</f>
        <v>0</v>
      </c>
      <c r="L96" s="31"/>
      <c r="AU96" s="16" t="s">
        <v>296</v>
      </c>
    </row>
    <row r="97" spans="2:12" s="8" customFormat="1" ht="25" customHeight="1">
      <c r="B97" s="113"/>
      <c r="D97" s="114" t="s">
        <v>297</v>
      </c>
      <c r="E97" s="115"/>
      <c r="F97" s="115"/>
      <c r="G97" s="115"/>
      <c r="H97" s="115"/>
      <c r="I97" s="115"/>
      <c r="J97" s="116">
        <f>J124</f>
        <v>0</v>
      </c>
      <c r="L97" s="113"/>
    </row>
    <row r="98" spans="2:12" s="9" customFormat="1" ht="19.899999999999999" customHeight="1">
      <c r="B98" s="117"/>
      <c r="D98" s="118" t="s">
        <v>298</v>
      </c>
      <c r="E98" s="119"/>
      <c r="F98" s="119"/>
      <c r="G98" s="119"/>
      <c r="H98" s="119"/>
      <c r="I98" s="119"/>
      <c r="J98" s="120">
        <f>J125</f>
        <v>0</v>
      </c>
      <c r="L98" s="117"/>
    </row>
    <row r="99" spans="2:12" s="9" customFormat="1" ht="19.899999999999999" customHeight="1">
      <c r="B99" s="117"/>
      <c r="D99" s="118" t="s">
        <v>299</v>
      </c>
      <c r="E99" s="119"/>
      <c r="F99" s="119"/>
      <c r="G99" s="119"/>
      <c r="H99" s="119"/>
      <c r="I99" s="119"/>
      <c r="J99" s="120">
        <f>J147</f>
        <v>0</v>
      </c>
      <c r="L99" s="117"/>
    </row>
    <row r="100" spans="2:12" s="9" customFormat="1" ht="19.899999999999999" customHeight="1">
      <c r="B100" s="117"/>
      <c r="D100" s="118" t="s">
        <v>934</v>
      </c>
      <c r="E100" s="119"/>
      <c r="F100" s="119"/>
      <c r="G100" s="119"/>
      <c r="H100" s="119"/>
      <c r="I100" s="119"/>
      <c r="J100" s="120">
        <f>J176</f>
        <v>0</v>
      </c>
      <c r="L100" s="117"/>
    </row>
    <row r="101" spans="2:12" s="9" customFormat="1" ht="19.899999999999999" customHeight="1">
      <c r="B101" s="117"/>
      <c r="D101" s="118" t="s">
        <v>300</v>
      </c>
      <c r="E101" s="119"/>
      <c r="F101" s="119"/>
      <c r="G101" s="119"/>
      <c r="H101" s="119"/>
      <c r="I101" s="119"/>
      <c r="J101" s="120">
        <f>J178</f>
        <v>0</v>
      </c>
      <c r="L101" s="117"/>
    </row>
    <row r="102" spans="2:12" s="9" customFormat="1" ht="19.899999999999999" customHeight="1">
      <c r="B102" s="117"/>
      <c r="D102" s="118" t="s">
        <v>301</v>
      </c>
      <c r="E102" s="119"/>
      <c r="F102" s="119"/>
      <c r="G102" s="119"/>
      <c r="H102" s="119"/>
      <c r="I102" s="119"/>
      <c r="J102" s="120">
        <f>J194</f>
        <v>0</v>
      </c>
      <c r="L102" s="117"/>
    </row>
    <row r="103" spans="2:12" s="8" customFormat="1" ht="25" customHeight="1">
      <c r="B103" s="113"/>
      <c r="D103" s="114" t="s">
        <v>302</v>
      </c>
      <c r="E103" s="115"/>
      <c r="F103" s="115"/>
      <c r="G103" s="115"/>
      <c r="H103" s="115"/>
      <c r="I103" s="115"/>
      <c r="J103" s="116">
        <f>J196</f>
        <v>0</v>
      </c>
      <c r="L103" s="113"/>
    </row>
    <row r="104" spans="2:12" s="1" customFormat="1" ht="21.75" customHeight="1">
      <c r="B104" s="31"/>
      <c r="L104" s="31"/>
    </row>
    <row r="105" spans="2:12" s="1" customFormat="1" ht="7" customHeight="1">
      <c r="B105" s="46"/>
      <c r="C105" s="47"/>
      <c r="D105" s="47"/>
      <c r="E105" s="47"/>
      <c r="F105" s="47"/>
      <c r="G105" s="47"/>
      <c r="H105" s="47"/>
      <c r="I105" s="47"/>
      <c r="J105" s="47"/>
      <c r="K105" s="47"/>
      <c r="L105" s="31"/>
    </row>
    <row r="109" spans="2:12" s="1" customFormat="1" ht="7" customHeight="1">
      <c r="B109" s="48"/>
      <c r="C109" s="49"/>
      <c r="D109" s="49"/>
      <c r="E109" s="49"/>
      <c r="F109" s="49"/>
      <c r="G109" s="49"/>
      <c r="H109" s="49"/>
      <c r="I109" s="49"/>
      <c r="J109" s="49"/>
      <c r="K109" s="49"/>
      <c r="L109" s="31"/>
    </row>
    <row r="110" spans="2:12" s="1" customFormat="1" ht="25" customHeight="1">
      <c r="B110" s="31"/>
      <c r="C110" s="20" t="s">
        <v>303</v>
      </c>
      <c r="L110" s="31"/>
    </row>
    <row r="111" spans="2:12" s="1" customFormat="1" ht="7" customHeight="1">
      <c r="B111" s="31"/>
      <c r="L111" s="31"/>
    </row>
    <row r="112" spans="2:12" s="1" customFormat="1" ht="12" customHeight="1">
      <c r="B112" s="31"/>
      <c r="C112" s="26" t="s">
        <v>15</v>
      </c>
      <c r="L112" s="31"/>
    </row>
    <row r="113" spans="2:65" s="1" customFormat="1" ht="26.25" customHeight="1">
      <c r="B113" s="31"/>
      <c r="E113" s="261" t="str">
        <f>E7</f>
        <v>Dostavba a rekonštrukcia lôžkovej časti Nemocnice s poliklinikou v Spišskej Novej Vsi</v>
      </c>
      <c r="F113" s="262"/>
      <c r="G113" s="262"/>
      <c r="H113" s="262"/>
      <c r="L113" s="31"/>
    </row>
    <row r="114" spans="2:65" s="1" customFormat="1" ht="12" customHeight="1">
      <c r="B114" s="31"/>
      <c r="C114" s="26" t="s">
        <v>285</v>
      </c>
      <c r="L114" s="31"/>
    </row>
    <row r="115" spans="2:65" s="1" customFormat="1" ht="16.5" customHeight="1">
      <c r="B115" s="31"/>
      <c r="E115" s="243" t="str">
        <f>E9</f>
        <v>SO 13 - Gabiónový oporný múr</v>
      </c>
      <c r="F115" s="263"/>
      <c r="G115" s="263"/>
      <c r="H115" s="263"/>
      <c r="L115" s="31"/>
    </row>
    <row r="116" spans="2:65" s="1" customFormat="1" ht="7" customHeight="1">
      <c r="B116" s="31"/>
      <c r="L116" s="31"/>
    </row>
    <row r="117" spans="2:65" s="1" customFormat="1" ht="12" customHeight="1">
      <c r="B117" s="31"/>
      <c r="C117" s="26" t="s">
        <v>19</v>
      </c>
      <c r="F117" s="24" t="str">
        <f>F12</f>
        <v>parc.č.:1094/1,17,81,82,98,99,1095,1096,9243/18</v>
      </c>
      <c r="I117" s="26" t="s">
        <v>21</v>
      </c>
      <c r="J117" s="54" t="str">
        <f>IF(J12="","",J12)</f>
        <v>6. 3. 2024</v>
      </c>
      <c r="L117" s="31"/>
    </row>
    <row r="118" spans="2:65" s="1" customFormat="1" ht="7" customHeight="1">
      <c r="B118" s="31"/>
      <c r="L118" s="31"/>
    </row>
    <row r="119" spans="2:65" s="1" customFormat="1" ht="25.65" customHeight="1">
      <c r="B119" s="31"/>
      <c r="C119" s="26" t="s">
        <v>23</v>
      </c>
      <c r="F119" s="24" t="str">
        <f>E15</f>
        <v>Nemocnica s poliklinikou, Spišská Nová Ves</v>
      </c>
      <c r="I119" s="26" t="s">
        <v>29</v>
      </c>
      <c r="J119" s="29" t="str">
        <f>E21</f>
        <v>d.g.A. design graphic architecture s.r.o.</v>
      </c>
      <c r="L119" s="31"/>
    </row>
    <row r="120" spans="2:65" s="1" customFormat="1" ht="15.15" customHeight="1">
      <c r="B120" s="31"/>
      <c r="C120" s="26" t="s">
        <v>27</v>
      </c>
      <c r="F120" s="24" t="str">
        <f>IF(E18="","",E18)</f>
        <v>Vyplň údaj</v>
      </c>
      <c r="I120" s="26" t="s">
        <v>32</v>
      </c>
      <c r="J120" s="29" t="str">
        <f>E24</f>
        <v xml:space="preserve"> </v>
      </c>
      <c r="L120" s="31"/>
    </row>
    <row r="121" spans="2:65" s="1" customFormat="1" ht="10.25" customHeight="1">
      <c r="B121" s="31"/>
      <c r="L121" s="31"/>
    </row>
    <row r="122" spans="2:65" s="10" customFormat="1" ht="29.25" customHeight="1">
      <c r="B122" s="121"/>
      <c r="C122" s="122" t="s">
        <v>304</v>
      </c>
      <c r="D122" s="123" t="s">
        <v>61</v>
      </c>
      <c r="E122" s="123" t="s">
        <v>57</v>
      </c>
      <c r="F122" s="123" t="s">
        <v>58</v>
      </c>
      <c r="G122" s="123" t="s">
        <v>305</v>
      </c>
      <c r="H122" s="123" t="s">
        <v>306</v>
      </c>
      <c r="I122" s="123" t="s">
        <v>307</v>
      </c>
      <c r="J122" s="124" t="s">
        <v>294</v>
      </c>
      <c r="K122" s="125" t="s">
        <v>308</v>
      </c>
      <c r="L122" s="121"/>
      <c r="M122" s="61" t="s">
        <v>1</v>
      </c>
      <c r="N122" s="62" t="s">
        <v>40</v>
      </c>
      <c r="O122" s="62" t="s">
        <v>309</v>
      </c>
      <c r="P122" s="62" t="s">
        <v>310</v>
      </c>
      <c r="Q122" s="62" t="s">
        <v>311</v>
      </c>
      <c r="R122" s="62" t="s">
        <v>312</v>
      </c>
      <c r="S122" s="62" t="s">
        <v>313</v>
      </c>
      <c r="T122" s="63" t="s">
        <v>314</v>
      </c>
    </row>
    <row r="123" spans="2:65" s="1" customFormat="1" ht="22.75" customHeight="1">
      <c r="B123" s="31"/>
      <c r="C123" s="66" t="s">
        <v>295</v>
      </c>
      <c r="J123" s="126">
        <f>BK123</f>
        <v>0</v>
      </c>
      <c r="L123" s="31"/>
      <c r="M123" s="64"/>
      <c r="N123" s="55"/>
      <c r="O123" s="55"/>
      <c r="P123" s="127">
        <f>P124+P196</f>
        <v>0</v>
      </c>
      <c r="Q123" s="55"/>
      <c r="R123" s="127">
        <f>R124+R196</f>
        <v>977.26626508187996</v>
      </c>
      <c r="S123" s="55"/>
      <c r="T123" s="128">
        <f>T124+T196</f>
        <v>0</v>
      </c>
      <c r="AT123" s="16" t="s">
        <v>75</v>
      </c>
      <c r="AU123" s="16" t="s">
        <v>296</v>
      </c>
      <c r="BK123" s="129">
        <f>BK124+BK196</f>
        <v>0</v>
      </c>
    </row>
    <row r="124" spans="2:65" s="11" customFormat="1" ht="25.9" customHeight="1">
      <c r="B124" s="130"/>
      <c r="D124" s="131" t="s">
        <v>75</v>
      </c>
      <c r="E124" s="132" t="s">
        <v>315</v>
      </c>
      <c r="F124" s="132" t="s">
        <v>316</v>
      </c>
      <c r="I124" s="133"/>
      <c r="J124" s="134">
        <f>BK124</f>
        <v>0</v>
      </c>
      <c r="L124" s="130"/>
      <c r="M124" s="135"/>
      <c r="P124" s="136">
        <f>P125+P147+P176+P178+P194</f>
        <v>0</v>
      </c>
      <c r="R124" s="136">
        <f>R125+R147+R176+R178+R194</f>
        <v>977.26626508187996</v>
      </c>
      <c r="T124" s="137">
        <f>T125+T147+T176+T178+T194</f>
        <v>0</v>
      </c>
      <c r="AR124" s="131" t="s">
        <v>83</v>
      </c>
      <c r="AT124" s="138" t="s">
        <v>75</v>
      </c>
      <c r="AU124" s="138" t="s">
        <v>76</v>
      </c>
      <c r="AY124" s="131" t="s">
        <v>317</v>
      </c>
      <c r="BK124" s="139">
        <f>BK125+BK147+BK176+BK178+BK194</f>
        <v>0</v>
      </c>
    </row>
    <row r="125" spans="2:65" s="11" customFormat="1" ht="22.75" customHeight="1">
      <c r="B125" s="130"/>
      <c r="D125" s="131" t="s">
        <v>75</v>
      </c>
      <c r="E125" s="140" t="s">
        <v>83</v>
      </c>
      <c r="F125" s="140" t="s">
        <v>318</v>
      </c>
      <c r="I125" s="133"/>
      <c r="J125" s="141">
        <f>BK125</f>
        <v>0</v>
      </c>
      <c r="L125" s="130"/>
      <c r="M125" s="135"/>
      <c r="P125" s="136">
        <f>SUM(P126:P146)</f>
        <v>0</v>
      </c>
      <c r="R125" s="136">
        <f>SUM(R126:R146)</f>
        <v>214.83099999999999</v>
      </c>
      <c r="T125" s="137">
        <f>SUM(T126:T146)</f>
        <v>0</v>
      </c>
      <c r="AR125" s="131" t="s">
        <v>83</v>
      </c>
      <c r="AT125" s="138" t="s">
        <v>75</v>
      </c>
      <c r="AU125" s="138" t="s">
        <v>83</v>
      </c>
      <c r="AY125" s="131" t="s">
        <v>317</v>
      </c>
      <c r="BK125" s="139">
        <f>SUM(BK126:BK146)</f>
        <v>0</v>
      </c>
    </row>
    <row r="126" spans="2:65" s="1" customFormat="1" ht="24.15" customHeight="1">
      <c r="B126" s="142"/>
      <c r="C126" s="143" t="s">
        <v>83</v>
      </c>
      <c r="D126" s="143" t="s">
        <v>319</v>
      </c>
      <c r="E126" s="144" t="s">
        <v>957</v>
      </c>
      <c r="F126" s="145" t="s">
        <v>958</v>
      </c>
      <c r="G126" s="146" t="s">
        <v>322</v>
      </c>
      <c r="H126" s="147">
        <v>405</v>
      </c>
      <c r="I126" s="148"/>
      <c r="J126" s="149">
        <f>ROUND(I126*H126,2)</f>
        <v>0</v>
      </c>
      <c r="K126" s="150"/>
      <c r="L126" s="31"/>
      <c r="M126" s="151" t="s">
        <v>1</v>
      </c>
      <c r="N126" s="152" t="s">
        <v>42</v>
      </c>
      <c r="P126" s="153">
        <f>O126*H126</f>
        <v>0</v>
      </c>
      <c r="Q126" s="153">
        <v>0</v>
      </c>
      <c r="R126" s="153">
        <f>Q126*H126</f>
        <v>0</v>
      </c>
      <c r="S126" s="153">
        <v>0</v>
      </c>
      <c r="T126" s="154">
        <f>S126*H126</f>
        <v>0</v>
      </c>
      <c r="AR126" s="155" t="s">
        <v>323</v>
      </c>
      <c r="AT126" s="155" t="s">
        <v>319</v>
      </c>
      <c r="AU126" s="155" t="s">
        <v>88</v>
      </c>
      <c r="AY126" s="16" t="s">
        <v>317</v>
      </c>
      <c r="BE126" s="156">
        <f>IF(N126="základná",J126,0)</f>
        <v>0</v>
      </c>
      <c r="BF126" s="156">
        <f>IF(N126="znížená",J126,0)</f>
        <v>0</v>
      </c>
      <c r="BG126" s="156">
        <f>IF(N126="zákl. prenesená",J126,0)</f>
        <v>0</v>
      </c>
      <c r="BH126" s="156">
        <f>IF(N126="zníž. prenesená",J126,0)</f>
        <v>0</v>
      </c>
      <c r="BI126" s="156">
        <f>IF(N126="nulová",J126,0)</f>
        <v>0</v>
      </c>
      <c r="BJ126" s="16" t="s">
        <v>88</v>
      </c>
      <c r="BK126" s="156">
        <f>ROUND(I126*H126,2)</f>
        <v>0</v>
      </c>
      <c r="BL126" s="16" t="s">
        <v>323</v>
      </c>
      <c r="BM126" s="155" t="s">
        <v>18908</v>
      </c>
    </row>
    <row r="127" spans="2:65" s="12" customFormat="1" ht="10">
      <c r="B127" s="157"/>
      <c r="D127" s="158" t="s">
        <v>328</v>
      </c>
      <c r="E127" s="159" t="s">
        <v>1</v>
      </c>
      <c r="F127" s="160" t="s">
        <v>5567</v>
      </c>
      <c r="H127" s="161">
        <v>405</v>
      </c>
      <c r="I127" s="162"/>
      <c r="L127" s="157"/>
      <c r="M127" s="163"/>
      <c r="T127" s="164"/>
      <c r="AT127" s="159" t="s">
        <v>328</v>
      </c>
      <c r="AU127" s="159" t="s">
        <v>88</v>
      </c>
      <c r="AV127" s="12" t="s">
        <v>88</v>
      </c>
      <c r="AW127" s="12" t="s">
        <v>31</v>
      </c>
      <c r="AX127" s="12" t="s">
        <v>76</v>
      </c>
      <c r="AY127" s="159" t="s">
        <v>317</v>
      </c>
    </row>
    <row r="128" spans="2:65" s="13" customFormat="1" ht="10">
      <c r="B128" s="165"/>
      <c r="D128" s="158" t="s">
        <v>328</v>
      </c>
      <c r="E128" s="166" t="s">
        <v>1</v>
      </c>
      <c r="F128" s="167" t="s">
        <v>331</v>
      </c>
      <c r="H128" s="168">
        <v>405</v>
      </c>
      <c r="I128" s="169"/>
      <c r="L128" s="165"/>
      <c r="M128" s="170"/>
      <c r="T128" s="171"/>
      <c r="AT128" s="166" t="s">
        <v>328</v>
      </c>
      <c r="AU128" s="166" t="s">
        <v>88</v>
      </c>
      <c r="AV128" s="13" t="s">
        <v>92</v>
      </c>
      <c r="AW128" s="13" t="s">
        <v>31</v>
      </c>
      <c r="AX128" s="13" t="s">
        <v>76</v>
      </c>
      <c r="AY128" s="166" t="s">
        <v>317</v>
      </c>
    </row>
    <row r="129" spans="2:65" s="14" customFormat="1" ht="10">
      <c r="B129" s="172"/>
      <c r="D129" s="158" t="s">
        <v>328</v>
      </c>
      <c r="E129" s="173" t="s">
        <v>1</v>
      </c>
      <c r="F129" s="174" t="s">
        <v>332</v>
      </c>
      <c r="H129" s="175">
        <v>405</v>
      </c>
      <c r="I129" s="176"/>
      <c r="L129" s="172"/>
      <c r="M129" s="177"/>
      <c r="T129" s="178"/>
      <c r="AT129" s="173" t="s">
        <v>328</v>
      </c>
      <c r="AU129" s="173" t="s">
        <v>88</v>
      </c>
      <c r="AV129" s="14" t="s">
        <v>323</v>
      </c>
      <c r="AW129" s="14" t="s">
        <v>31</v>
      </c>
      <c r="AX129" s="14" t="s">
        <v>83</v>
      </c>
      <c r="AY129" s="173" t="s">
        <v>317</v>
      </c>
    </row>
    <row r="130" spans="2:65" s="1" customFormat="1" ht="24.15" customHeight="1">
      <c r="B130" s="142"/>
      <c r="C130" s="143" t="s">
        <v>88</v>
      </c>
      <c r="D130" s="143" t="s">
        <v>319</v>
      </c>
      <c r="E130" s="144" t="s">
        <v>337</v>
      </c>
      <c r="F130" s="145" t="s">
        <v>338</v>
      </c>
      <c r="G130" s="146" t="s">
        <v>322</v>
      </c>
      <c r="H130" s="147">
        <v>202.5</v>
      </c>
      <c r="I130" s="148"/>
      <c r="J130" s="149">
        <f>ROUND(I130*H130,2)</f>
        <v>0</v>
      </c>
      <c r="K130" s="150"/>
      <c r="L130" s="31"/>
      <c r="M130" s="151" t="s">
        <v>1</v>
      </c>
      <c r="N130" s="152" t="s">
        <v>42</v>
      </c>
      <c r="P130" s="153">
        <f>O130*H130</f>
        <v>0</v>
      </c>
      <c r="Q130" s="153">
        <v>0</v>
      </c>
      <c r="R130" s="153">
        <f>Q130*H130</f>
        <v>0</v>
      </c>
      <c r="S130" s="153">
        <v>0</v>
      </c>
      <c r="T130" s="154">
        <f>S130*H130</f>
        <v>0</v>
      </c>
      <c r="AR130" s="155" t="s">
        <v>323</v>
      </c>
      <c r="AT130" s="155" t="s">
        <v>319</v>
      </c>
      <c r="AU130" s="155" t="s">
        <v>88</v>
      </c>
      <c r="AY130" s="16" t="s">
        <v>317</v>
      </c>
      <c r="BE130" s="156">
        <f>IF(N130="základná",J130,0)</f>
        <v>0</v>
      </c>
      <c r="BF130" s="156">
        <f>IF(N130="znížená",J130,0)</f>
        <v>0</v>
      </c>
      <c r="BG130" s="156">
        <f>IF(N130="zákl. prenesená",J130,0)</f>
        <v>0</v>
      </c>
      <c r="BH130" s="156">
        <f>IF(N130="zníž. prenesená",J130,0)</f>
        <v>0</v>
      </c>
      <c r="BI130" s="156">
        <f>IF(N130="nulová",J130,0)</f>
        <v>0</v>
      </c>
      <c r="BJ130" s="16" t="s">
        <v>88</v>
      </c>
      <c r="BK130" s="156">
        <f>ROUND(I130*H130,2)</f>
        <v>0</v>
      </c>
      <c r="BL130" s="16" t="s">
        <v>323</v>
      </c>
      <c r="BM130" s="155" t="s">
        <v>18909</v>
      </c>
    </row>
    <row r="131" spans="2:65" s="12" customFormat="1" ht="10">
      <c r="B131" s="157"/>
      <c r="D131" s="158" t="s">
        <v>328</v>
      </c>
      <c r="E131" s="159" t="s">
        <v>1</v>
      </c>
      <c r="F131" s="160" t="s">
        <v>18910</v>
      </c>
      <c r="H131" s="161">
        <v>202.5</v>
      </c>
      <c r="I131" s="162"/>
      <c r="L131" s="157"/>
      <c r="M131" s="163"/>
      <c r="T131" s="164"/>
      <c r="AT131" s="159" t="s">
        <v>328</v>
      </c>
      <c r="AU131" s="159" t="s">
        <v>88</v>
      </c>
      <c r="AV131" s="12" t="s">
        <v>88</v>
      </c>
      <c r="AW131" s="12" t="s">
        <v>31</v>
      </c>
      <c r="AX131" s="12" t="s">
        <v>83</v>
      </c>
      <c r="AY131" s="159" t="s">
        <v>317</v>
      </c>
    </row>
    <row r="132" spans="2:65" s="1" customFormat="1" ht="33" customHeight="1">
      <c r="B132" s="142"/>
      <c r="C132" s="143" t="s">
        <v>92</v>
      </c>
      <c r="D132" s="143" t="s">
        <v>319</v>
      </c>
      <c r="E132" s="144" t="s">
        <v>18911</v>
      </c>
      <c r="F132" s="145" t="s">
        <v>18912</v>
      </c>
      <c r="G132" s="146" t="s">
        <v>322</v>
      </c>
      <c r="H132" s="147">
        <v>405</v>
      </c>
      <c r="I132" s="148"/>
      <c r="J132" s="149">
        <f>ROUND(I132*H132,2)</f>
        <v>0</v>
      </c>
      <c r="K132" s="150"/>
      <c r="L132" s="31"/>
      <c r="M132" s="151" t="s">
        <v>1</v>
      </c>
      <c r="N132" s="152" t="s">
        <v>42</v>
      </c>
      <c r="P132" s="153">
        <f>O132*H132</f>
        <v>0</v>
      </c>
      <c r="Q132" s="153">
        <v>0</v>
      </c>
      <c r="R132" s="153">
        <f>Q132*H132</f>
        <v>0</v>
      </c>
      <c r="S132" s="153">
        <v>0</v>
      </c>
      <c r="T132" s="154">
        <f>S132*H132</f>
        <v>0</v>
      </c>
      <c r="AR132" s="155" t="s">
        <v>323</v>
      </c>
      <c r="AT132" s="155" t="s">
        <v>319</v>
      </c>
      <c r="AU132" s="155" t="s">
        <v>88</v>
      </c>
      <c r="AY132" s="16" t="s">
        <v>317</v>
      </c>
      <c r="BE132" s="156">
        <f>IF(N132="základná",J132,0)</f>
        <v>0</v>
      </c>
      <c r="BF132" s="156">
        <f>IF(N132="znížená",J132,0)</f>
        <v>0</v>
      </c>
      <c r="BG132" s="156">
        <f>IF(N132="zákl. prenesená",J132,0)</f>
        <v>0</v>
      </c>
      <c r="BH132" s="156">
        <f>IF(N132="zníž. prenesená",J132,0)</f>
        <v>0</v>
      </c>
      <c r="BI132" s="156">
        <f>IF(N132="nulová",J132,0)</f>
        <v>0</v>
      </c>
      <c r="BJ132" s="16" t="s">
        <v>88</v>
      </c>
      <c r="BK132" s="156">
        <f>ROUND(I132*H132,2)</f>
        <v>0</v>
      </c>
      <c r="BL132" s="16" t="s">
        <v>323</v>
      </c>
      <c r="BM132" s="155" t="s">
        <v>18913</v>
      </c>
    </row>
    <row r="133" spans="2:65" s="12" customFormat="1" ht="10">
      <c r="B133" s="157"/>
      <c r="D133" s="158" t="s">
        <v>328</v>
      </c>
      <c r="E133" s="159" t="s">
        <v>1</v>
      </c>
      <c r="F133" s="160" t="s">
        <v>5567</v>
      </c>
      <c r="H133" s="161">
        <v>405</v>
      </c>
      <c r="I133" s="162"/>
      <c r="L133" s="157"/>
      <c r="M133" s="163"/>
      <c r="T133" s="164"/>
      <c r="AT133" s="159" t="s">
        <v>328</v>
      </c>
      <c r="AU133" s="159" t="s">
        <v>88</v>
      </c>
      <c r="AV133" s="12" t="s">
        <v>88</v>
      </c>
      <c r="AW133" s="12" t="s">
        <v>31</v>
      </c>
      <c r="AX133" s="12" t="s">
        <v>76</v>
      </c>
      <c r="AY133" s="159" t="s">
        <v>317</v>
      </c>
    </row>
    <row r="134" spans="2:65" s="13" customFormat="1" ht="10">
      <c r="B134" s="165"/>
      <c r="D134" s="158" t="s">
        <v>328</v>
      </c>
      <c r="E134" s="166" t="s">
        <v>1</v>
      </c>
      <c r="F134" s="167" t="s">
        <v>331</v>
      </c>
      <c r="H134" s="168">
        <v>405</v>
      </c>
      <c r="I134" s="169"/>
      <c r="L134" s="165"/>
      <c r="M134" s="170"/>
      <c r="T134" s="171"/>
      <c r="AT134" s="166" t="s">
        <v>328</v>
      </c>
      <c r="AU134" s="166" t="s">
        <v>88</v>
      </c>
      <c r="AV134" s="13" t="s">
        <v>92</v>
      </c>
      <c r="AW134" s="13" t="s">
        <v>31</v>
      </c>
      <c r="AX134" s="13" t="s">
        <v>76</v>
      </c>
      <c r="AY134" s="166" t="s">
        <v>317</v>
      </c>
    </row>
    <row r="135" spans="2:65" s="14" customFormat="1" ht="10">
      <c r="B135" s="172"/>
      <c r="D135" s="158" t="s">
        <v>328</v>
      </c>
      <c r="E135" s="173" t="s">
        <v>1</v>
      </c>
      <c r="F135" s="174" t="s">
        <v>332</v>
      </c>
      <c r="H135" s="175">
        <v>405</v>
      </c>
      <c r="I135" s="176"/>
      <c r="L135" s="172"/>
      <c r="M135" s="177"/>
      <c r="T135" s="178"/>
      <c r="AT135" s="173" t="s">
        <v>328</v>
      </c>
      <c r="AU135" s="173" t="s">
        <v>88</v>
      </c>
      <c r="AV135" s="14" t="s">
        <v>323</v>
      </c>
      <c r="AW135" s="14" t="s">
        <v>31</v>
      </c>
      <c r="AX135" s="14" t="s">
        <v>83</v>
      </c>
      <c r="AY135" s="173" t="s">
        <v>317</v>
      </c>
    </row>
    <row r="136" spans="2:65" s="1" customFormat="1" ht="37.75" customHeight="1">
      <c r="B136" s="142"/>
      <c r="C136" s="143" t="s">
        <v>323</v>
      </c>
      <c r="D136" s="143" t="s">
        <v>319</v>
      </c>
      <c r="E136" s="144" t="s">
        <v>18914</v>
      </c>
      <c r="F136" s="145" t="s">
        <v>18915</v>
      </c>
      <c r="G136" s="146" t="s">
        <v>322</v>
      </c>
      <c r="H136" s="147">
        <v>4050</v>
      </c>
      <c r="I136" s="148"/>
      <c r="J136" s="149">
        <f>ROUND(I136*H136,2)</f>
        <v>0</v>
      </c>
      <c r="K136" s="150"/>
      <c r="L136" s="31"/>
      <c r="M136" s="151" t="s">
        <v>1</v>
      </c>
      <c r="N136" s="152" t="s">
        <v>42</v>
      </c>
      <c r="P136" s="153">
        <f>O136*H136</f>
        <v>0</v>
      </c>
      <c r="Q136" s="153">
        <v>0</v>
      </c>
      <c r="R136" s="153">
        <f>Q136*H136</f>
        <v>0</v>
      </c>
      <c r="S136" s="153">
        <v>0</v>
      </c>
      <c r="T136" s="154">
        <f>S136*H136</f>
        <v>0</v>
      </c>
      <c r="AR136" s="155" t="s">
        <v>323</v>
      </c>
      <c r="AT136" s="155" t="s">
        <v>319</v>
      </c>
      <c r="AU136" s="155" t="s">
        <v>88</v>
      </c>
      <c r="AY136" s="16" t="s">
        <v>317</v>
      </c>
      <c r="BE136" s="156">
        <f>IF(N136="základná",J136,0)</f>
        <v>0</v>
      </c>
      <c r="BF136" s="156">
        <f>IF(N136="znížená",J136,0)</f>
        <v>0</v>
      </c>
      <c r="BG136" s="156">
        <f>IF(N136="zákl. prenesená",J136,0)</f>
        <v>0</v>
      </c>
      <c r="BH136" s="156">
        <f>IF(N136="zníž. prenesená",J136,0)</f>
        <v>0</v>
      </c>
      <c r="BI136" s="156">
        <f>IF(N136="nulová",J136,0)</f>
        <v>0</v>
      </c>
      <c r="BJ136" s="16" t="s">
        <v>88</v>
      </c>
      <c r="BK136" s="156">
        <f>ROUND(I136*H136,2)</f>
        <v>0</v>
      </c>
      <c r="BL136" s="16" t="s">
        <v>323</v>
      </c>
      <c r="BM136" s="155" t="s">
        <v>18916</v>
      </c>
    </row>
    <row r="137" spans="2:65" s="12" customFormat="1" ht="10">
      <c r="B137" s="157"/>
      <c r="D137" s="158" t="s">
        <v>328</v>
      </c>
      <c r="F137" s="160" t="s">
        <v>18917</v>
      </c>
      <c r="H137" s="161">
        <v>4050</v>
      </c>
      <c r="I137" s="162"/>
      <c r="L137" s="157"/>
      <c r="M137" s="163"/>
      <c r="T137" s="164"/>
      <c r="AT137" s="159" t="s">
        <v>328</v>
      </c>
      <c r="AU137" s="159" t="s">
        <v>88</v>
      </c>
      <c r="AV137" s="12" t="s">
        <v>88</v>
      </c>
      <c r="AW137" s="12" t="s">
        <v>3</v>
      </c>
      <c r="AX137" s="12" t="s">
        <v>83</v>
      </c>
      <c r="AY137" s="159" t="s">
        <v>317</v>
      </c>
    </row>
    <row r="138" spans="2:65" s="1" customFormat="1" ht="21.75" customHeight="1">
      <c r="B138" s="142"/>
      <c r="C138" s="143" t="s">
        <v>341</v>
      </c>
      <c r="D138" s="143" t="s">
        <v>319</v>
      </c>
      <c r="E138" s="144" t="s">
        <v>18918</v>
      </c>
      <c r="F138" s="145" t="s">
        <v>18919</v>
      </c>
      <c r="G138" s="146" t="s">
        <v>322</v>
      </c>
      <c r="H138" s="147">
        <v>405</v>
      </c>
      <c r="I138" s="148"/>
      <c r="J138" s="149">
        <f>ROUND(I138*H138,2)</f>
        <v>0</v>
      </c>
      <c r="K138" s="150"/>
      <c r="L138" s="31"/>
      <c r="M138" s="151" t="s">
        <v>1</v>
      </c>
      <c r="N138" s="152" t="s">
        <v>42</v>
      </c>
      <c r="P138" s="153">
        <f>O138*H138</f>
        <v>0</v>
      </c>
      <c r="Q138" s="153">
        <v>0</v>
      </c>
      <c r="R138" s="153">
        <f>Q138*H138</f>
        <v>0</v>
      </c>
      <c r="S138" s="153">
        <v>0</v>
      </c>
      <c r="T138" s="154">
        <f>S138*H138</f>
        <v>0</v>
      </c>
      <c r="AR138" s="155" t="s">
        <v>323</v>
      </c>
      <c r="AT138" s="155" t="s">
        <v>319</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323</v>
      </c>
      <c r="BM138" s="155" t="s">
        <v>18920</v>
      </c>
    </row>
    <row r="139" spans="2:65" s="1" customFormat="1" ht="24.15" customHeight="1">
      <c r="B139" s="142"/>
      <c r="C139" s="143" t="s">
        <v>346</v>
      </c>
      <c r="D139" s="143" t="s">
        <v>319</v>
      </c>
      <c r="E139" s="144" t="s">
        <v>437</v>
      </c>
      <c r="F139" s="145" t="s">
        <v>438</v>
      </c>
      <c r="G139" s="146" t="s">
        <v>439</v>
      </c>
      <c r="H139" s="147">
        <v>810</v>
      </c>
      <c r="I139" s="148"/>
      <c r="J139" s="149">
        <f>ROUND(I139*H139,2)</f>
        <v>0</v>
      </c>
      <c r="K139" s="150"/>
      <c r="L139" s="31"/>
      <c r="M139" s="151" t="s">
        <v>1</v>
      </c>
      <c r="N139" s="152" t="s">
        <v>42</v>
      </c>
      <c r="P139" s="153">
        <f>O139*H139</f>
        <v>0</v>
      </c>
      <c r="Q139" s="153">
        <v>0</v>
      </c>
      <c r="R139" s="153">
        <f>Q139*H139</f>
        <v>0</v>
      </c>
      <c r="S139" s="153">
        <v>0</v>
      </c>
      <c r="T139" s="154">
        <f>S139*H139</f>
        <v>0</v>
      </c>
      <c r="AR139" s="155" t="s">
        <v>323</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323</v>
      </c>
      <c r="BM139" s="155" t="s">
        <v>18921</v>
      </c>
    </row>
    <row r="140" spans="2:65" s="12" customFormat="1" ht="10">
      <c r="B140" s="157"/>
      <c r="D140" s="158" t="s">
        <v>328</v>
      </c>
      <c r="E140" s="159" t="s">
        <v>1</v>
      </c>
      <c r="F140" s="160" t="s">
        <v>18922</v>
      </c>
      <c r="H140" s="161">
        <v>810</v>
      </c>
      <c r="I140" s="162"/>
      <c r="L140" s="157"/>
      <c r="M140" s="163"/>
      <c r="T140" s="164"/>
      <c r="AT140" s="159" t="s">
        <v>328</v>
      </c>
      <c r="AU140" s="159" t="s">
        <v>88</v>
      </c>
      <c r="AV140" s="12" t="s">
        <v>88</v>
      </c>
      <c r="AW140" s="12" t="s">
        <v>31</v>
      </c>
      <c r="AX140" s="12" t="s">
        <v>83</v>
      </c>
      <c r="AY140" s="159" t="s">
        <v>317</v>
      </c>
    </row>
    <row r="141" spans="2:65" s="1" customFormat="1" ht="33" customHeight="1">
      <c r="B141" s="142"/>
      <c r="C141" s="143" t="s">
        <v>351</v>
      </c>
      <c r="D141" s="143" t="s">
        <v>319</v>
      </c>
      <c r="E141" s="144" t="s">
        <v>1015</v>
      </c>
      <c r="F141" s="145" t="s">
        <v>1016</v>
      </c>
      <c r="G141" s="146" t="s">
        <v>322</v>
      </c>
      <c r="H141" s="147">
        <v>341</v>
      </c>
      <c r="I141" s="148"/>
      <c r="J141" s="149">
        <f>ROUND(I141*H141,2)</f>
        <v>0</v>
      </c>
      <c r="K141" s="150"/>
      <c r="L141" s="31"/>
      <c r="M141" s="151" t="s">
        <v>1</v>
      </c>
      <c r="N141" s="152" t="s">
        <v>42</v>
      </c>
      <c r="P141" s="153">
        <f>O141*H141</f>
        <v>0</v>
      </c>
      <c r="Q141" s="153">
        <v>0</v>
      </c>
      <c r="R141" s="153">
        <f>Q141*H141</f>
        <v>0</v>
      </c>
      <c r="S141" s="153">
        <v>0</v>
      </c>
      <c r="T141" s="154">
        <f>S141*H141</f>
        <v>0</v>
      </c>
      <c r="AR141" s="155" t="s">
        <v>323</v>
      </c>
      <c r="AT141" s="155" t="s">
        <v>319</v>
      </c>
      <c r="AU141" s="155" t="s">
        <v>88</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323</v>
      </c>
      <c r="BM141" s="155" t="s">
        <v>18923</v>
      </c>
    </row>
    <row r="142" spans="2:65" s="1" customFormat="1" ht="16.5" customHeight="1">
      <c r="B142" s="142"/>
      <c r="C142" s="179" t="s">
        <v>356</v>
      </c>
      <c r="D142" s="179" t="s">
        <v>454</v>
      </c>
      <c r="E142" s="180" t="s">
        <v>18924</v>
      </c>
      <c r="F142" s="181" t="s">
        <v>18925</v>
      </c>
      <c r="G142" s="182" t="s">
        <v>439</v>
      </c>
      <c r="H142" s="183">
        <v>214.83099999999999</v>
      </c>
      <c r="I142" s="184"/>
      <c r="J142" s="185">
        <f>ROUND(I142*H142,2)</f>
        <v>0</v>
      </c>
      <c r="K142" s="186"/>
      <c r="L142" s="187"/>
      <c r="M142" s="188" t="s">
        <v>1</v>
      </c>
      <c r="N142" s="189" t="s">
        <v>42</v>
      </c>
      <c r="P142" s="153">
        <f>O142*H142</f>
        <v>0</v>
      </c>
      <c r="Q142" s="153">
        <v>1</v>
      </c>
      <c r="R142" s="153">
        <f>Q142*H142</f>
        <v>214.83099999999999</v>
      </c>
      <c r="S142" s="153">
        <v>0</v>
      </c>
      <c r="T142" s="154">
        <f>S142*H142</f>
        <v>0</v>
      </c>
      <c r="AR142" s="155" t="s">
        <v>356</v>
      </c>
      <c r="AT142" s="155" t="s">
        <v>454</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323</v>
      </c>
      <c r="BM142" s="155" t="s">
        <v>18926</v>
      </c>
    </row>
    <row r="143" spans="2:65" s="12" customFormat="1" ht="10">
      <c r="B143" s="157"/>
      <c r="D143" s="158" t="s">
        <v>328</v>
      </c>
      <c r="E143" s="159" t="s">
        <v>1</v>
      </c>
      <c r="F143" s="160" t="s">
        <v>18927</v>
      </c>
      <c r="H143" s="161">
        <v>113.667</v>
      </c>
      <c r="I143" s="162"/>
      <c r="L143" s="157"/>
      <c r="M143" s="163"/>
      <c r="T143" s="164"/>
      <c r="AT143" s="159" t="s">
        <v>328</v>
      </c>
      <c r="AU143" s="159" t="s">
        <v>88</v>
      </c>
      <c r="AV143" s="12" t="s">
        <v>88</v>
      </c>
      <c r="AW143" s="12" t="s">
        <v>31</v>
      </c>
      <c r="AX143" s="12" t="s">
        <v>76</v>
      </c>
      <c r="AY143" s="159" t="s">
        <v>317</v>
      </c>
    </row>
    <row r="144" spans="2:65" s="13" customFormat="1" ht="10">
      <c r="B144" s="165"/>
      <c r="D144" s="158" t="s">
        <v>328</v>
      </c>
      <c r="E144" s="166" t="s">
        <v>1</v>
      </c>
      <c r="F144" s="167" t="s">
        <v>331</v>
      </c>
      <c r="H144" s="168">
        <v>113.667</v>
      </c>
      <c r="I144" s="169"/>
      <c r="L144" s="165"/>
      <c r="M144" s="170"/>
      <c r="T144" s="171"/>
      <c r="AT144" s="166" t="s">
        <v>328</v>
      </c>
      <c r="AU144" s="166" t="s">
        <v>88</v>
      </c>
      <c r="AV144" s="13" t="s">
        <v>92</v>
      </c>
      <c r="AW144" s="13" t="s">
        <v>31</v>
      </c>
      <c r="AX144" s="13" t="s">
        <v>76</v>
      </c>
      <c r="AY144" s="166" t="s">
        <v>317</v>
      </c>
    </row>
    <row r="145" spans="2:65" s="14" customFormat="1" ht="10">
      <c r="B145" s="172"/>
      <c r="D145" s="158" t="s">
        <v>328</v>
      </c>
      <c r="E145" s="173" t="s">
        <v>1</v>
      </c>
      <c r="F145" s="174" t="s">
        <v>332</v>
      </c>
      <c r="H145" s="175">
        <v>113.667</v>
      </c>
      <c r="I145" s="176"/>
      <c r="L145" s="172"/>
      <c r="M145" s="177"/>
      <c r="T145" s="178"/>
      <c r="AT145" s="173" t="s">
        <v>328</v>
      </c>
      <c r="AU145" s="173" t="s">
        <v>88</v>
      </c>
      <c r="AV145" s="14" t="s">
        <v>323</v>
      </c>
      <c r="AW145" s="14" t="s">
        <v>31</v>
      </c>
      <c r="AX145" s="14" t="s">
        <v>83</v>
      </c>
      <c r="AY145" s="173" t="s">
        <v>317</v>
      </c>
    </row>
    <row r="146" spans="2:65" s="12" customFormat="1" ht="10">
      <c r="B146" s="157"/>
      <c r="D146" s="158" t="s">
        <v>328</v>
      </c>
      <c r="F146" s="160" t="s">
        <v>18928</v>
      </c>
      <c r="H146" s="161">
        <v>214.83099999999999</v>
      </c>
      <c r="I146" s="162"/>
      <c r="L146" s="157"/>
      <c r="M146" s="163"/>
      <c r="T146" s="164"/>
      <c r="AT146" s="159" t="s">
        <v>328</v>
      </c>
      <c r="AU146" s="159" t="s">
        <v>88</v>
      </c>
      <c r="AV146" s="12" t="s">
        <v>88</v>
      </c>
      <c r="AW146" s="12" t="s">
        <v>3</v>
      </c>
      <c r="AX146" s="12" t="s">
        <v>83</v>
      </c>
      <c r="AY146" s="159" t="s">
        <v>317</v>
      </c>
    </row>
    <row r="147" spans="2:65" s="11" customFormat="1" ht="22.75" customHeight="1">
      <c r="B147" s="130"/>
      <c r="D147" s="131" t="s">
        <v>75</v>
      </c>
      <c r="E147" s="140" t="s">
        <v>88</v>
      </c>
      <c r="F147" s="140" t="s">
        <v>447</v>
      </c>
      <c r="I147" s="133"/>
      <c r="J147" s="141">
        <f>BK147</f>
        <v>0</v>
      </c>
      <c r="L147" s="130"/>
      <c r="M147" s="135"/>
      <c r="P147" s="136">
        <f>SUM(P148:P175)</f>
        <v>0</v>
      </c>
      <c r="R147" s="136">
        <f>SUM(R148:R175)</f>
        <v>254.76592223187998</v>
      </c>
      <c r="T147" s="137">
        <f>SUM(T148:T175)</f>
        <v>0</v>
      </c>
      <c r="AR147" s="131" t="s">
        <v>83</v>
      </c>
      <c r="AT147" s="138" t="s">
        <v>75</v>
      </c>
      <c r="AU147" s="138" t="s">
        <v>83</v>
      </c>
      <c r="AY147" s="131" t="s">
        <v>317</v>
      </c>
      <c r="BK147" s="139">
        <f>SUM(BK148:BK175)</f>
        <v>0</v>
      </c>
    </row>
    <row r="148" spans="2:65" s="1" customFormat="1" ht="24.15" customHeight="1">
      <c r="B148" s="142"/>
      <c r="C148" s="143" t="s">
        <v>361</v>
      </c>
      <c r="D148" s="143" t="s">
        <v>319</v>
      </c>
      <c r="E148" s="144" t="s">
        <v>18929</v>
      </c>
      <c r="F148" s="145" t="s">
        <v>18930</v>
      </c>
      <c r="G148" s="146" t="s">
        <v>484</v>
      </c>
      <c r="H148" s="147">
        <v>56.386000000000003</v>
      </c>
      <c r="I148" s="148"/>
      <c r="J148" s="149">
        <f>ROUND(I148*H148,2)</f>
        <v>0</v>
      </c>
      <c r="K148" s="150"/>
      <c r="L148" s="31"/>
      <c r="M148" s="151" t="s">
        <v>1</v>
      </c>
      <c r="N148" s="152" t="s">
        <v>42</v>
      </c>
      <c r="P148" s="153">
        <f>O148*H148</f>
        <v>0</v>
      </c>
      <c r="Q148" s="153">
        <v>0.25211899999999998</v>
      </c>
      <c r="R148" s="153">
        <f>Q148*H148</f>
        <v>14.215981934</v>
      </c>
      <c r="S148" s="153">
        <v>0</v>
      </c>
      <c r="T148" s="154">
        <f>S148*H148</f>
        <v>0</v>
      </c>
      <c r="AR148" s="155" t="s">
        <v>323</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323</v>
      </c>
      <c r="BM148" s="155" t="s">
        <v>18931</v>
      </c>
    </row>
    <row r="149" spans="2:65" s="12" customFormat="1" ht="10">
      <c r="B149" s="157"/>
      <c r="D149" s="158" t="s">
        <v>328</v>
      </c>
      <c r="E149" s="159" t="s">
        <v>1</v>
      </c>
      <c r="F149" s="160" t="s">
        <v>18932</v>
      </c>
      <c r="H149" s="161">
        <v>56.386000000000003</v>
      </c>
      <c r="I149" s="162"/>
      <c r="L149" s="157"/>
      <c r="M149" s="163"/>
      <c r="T149" s="164"/>
      <c r="AT149" s="159" t="s">
        <v>328</v>
      </c>
      <c r="AU149" s="159" t="s">
        <v>88</v>
      </c>
      <c r="AV149" s="12" t="s">
        <v>88</v>
      </c>
      <c r="AW149" s="12" t="s">
        <v>31</v>
      </c>
      <c r="AX149" s="12" t="s">
        <v>76</v>
      </c>
      <c r="AY149" s="159" t="s">
        <v>317</v>
      </c>
    </row>
    <row r="150" spans="2:65" s="13" customFormat="1" ht="10">
      <c r="B150" s="165"/>
      <c r="D150" s="158" t="s">
        <v>328</v>
      </c>
      <c r="E150" s="166" t="s">
        <v>1</v>
      </c>
      <c r="F150" s="167" t="s">
        <v>331</v>
      </c>
      <c r="H150" s="168">
        <v>56.386000000000003</v>
      </c>
      <c r="I150" s="169"/>
      <c r="L150" s="165"/>
      <c r="M150" s="170"/>
      <c r="T150" s="171"/>
      <c r="AT150" s="166" t="s">
        <v>328</v>
      </c>
      <c r="AU150" s="166" t="s">
        <v>88</v>
      </c>
      <c r="AV150" s="13" t="s">
        <v>92</v>
      </c>
      <c r="AW150" s="13" t="s">
        <v>31</v>
      </c>
      <c r="AX150" s="13" t="s">
        <v>76</v>
      </c>
      <c r="AY150" s="166" t="s">
        <v>317</v>
      </c>
    </row>
    <row r="151" spans="2:65" s="14" customFormat="1" ht="10">
      <c r="B151" s="172"/>
      <c r="D151" s="158" t="s">
        <v>328</v>
      </c>
      <c r="E151" s="173" t="s">
        <v>1</v>
      </c>
      <c r="F151" s="174" t="s">
        <v>332</v>
      </c>
      <c r="H151" s="175">
        <v>56.386000000000003</v>
      </c>
      <c r="I151" s="176"/>
      <c r="L151" s="172"/>
      <c r="M151" s="177"/>
      <c r="T151" s="178"/>
      <c r="AT151" s="173" t="s">
        <v>328</v>
      </c>
      <c r="AU151" s="173" t="s">
        <v>88</v>
      </c>
      <c r="AV151" s="14" t="s">
        <v>323</v>
      </c>
      <c r="AW151" s="14" t="s">
        <v>31</v>
      </c>
      <c r="AX151" s="14" t="s">
        <v>83</v>
      </c>
      <c r="AY151" s="173" t="s">
        <v>317</v>
      </c>
    </row>
    <row r="152" spans="2:65" s="1" customFormat="1" ht="21.75" customHeight="1">
      <c r="B152" s="142"/>
      <c r="C152" s="143" t="s">
        <v>366</v>
      </c>
      <c r="D152" s="143" t="s">
        <v>319</v>
      </c>
      <c r="E152" s="144" t="s">
        <v>18933</v>
      </c>
      <c r="F152" s="145" t="s">
        <v>18934</v>
      </c>
      <c r="G152" s="146" t="s">
        <v>484</v>
      </c>
      <c r="H152" s="147">
        <v>129.68799999999999</v>
      </c>
      <c r="I152" s="148"/>
      <c r="J152" s="149">
        <f>ROUND(I152*H152,2)</f>
        <v>0</v>
      </c>
      <c r="K152" s="150"/>
      <c r="L152" s="31"/>
      <c r="M152" s="151" t="s">
        <v>1</v>
      </c>
      <c r="N152" s="152" t="s">
        <v>42</v>
      </c>
      <c r="P152" s="153">
        <f>O152*H152</f>
        <v>0</v>
      </c>
      <c r="Q152" s="153">
        <v>1.584E-4</v>
      </c>
      <c r="R152" s="153">
        <f>Q152*H152</f>
        <v>2.0542579199999998E-2</v>
      </c>
      <c r="S152" s="153">
        <v>0</v>
      </c>
      <c r="T152" s="154">
        <f>S152*H152</f>
        <v>0</v>
      </c>
      <c r="AR152" s="155" t="s">
        <v>323</v>
      </c>
      <c r="AT152" s="155" t="s">
        <v>319</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323</v>
      </c>
      <c r="BM152" s="155" t="s">
        <v>18935</v>
      </c>
    </row>
    <row r="153" spans="2:65" s="12" customFormat="1" ht="10">
      <c r="B153" s="157"/>
      <c r="D153" s="158" t="s">
        <v>328</v>
      </c>
      <c r="E153" s="159" t="s">
        <v>1</v>
      </c>
      <c r="F153" s="160" t="s">
        <v>18932</v>
      </c>
      <c r="H153" s="161">
        <v>56.386000000000003</v>
      </c>
      <c r="I153" s="162"/>
      <c r="L153" s="157"/>
      <c r="M153" s="163"/>
      <c r="T153" s="164"/>
      <c r="AT153" s="159" t="s">
        <v>328</v>
      </c>
      <c r="AU153" s="159" t="s">
        <v>88</v>
      </c>
      <c r="AV153" s="12" t="s">
        <v>88</v>
      </c>
      <c r="AW153" s="12" t="s">
        <v>31</v>
      </c>
      <c r="AX153" s="12" t="s">
        <v>76</v>
      </c>
      <c r="AY153" s="159" t="s">
        <v>317</v>
      </c>
    </row>
    <row r="154" spans="2:65" s="13" customFormat="1" ht="10">
      <c r="B154" s="165"/>
      <c r="D154" s="158" t="s">
        <v>328</v>
      </c>
      <c r="E154" s="166" t="s">
        <v>1</v>
      </c>
      <c r="F154" s="167" t="s">
        <v>18936</v>
      </c>
      <c r="H154" s="168">
        <v>56.386000000000003</v>
      </c>
      <c r="I154" s="169"/>
      <c r="L154" s="165"/>
      <c r="M154" s="170"/>
      <c r="T154" s="171"/>
      <c r="AT154" s="166" t="s">
        <v>328</v>
      </c>
      <c r="AU154" s="166" t="s">
        <v>88</v>
      </c>
      <c r="AV154" s="13" t="s">
        <v>92</v>
      </c>
      <c r="AW154" s="13" t="s">
        <v>31</v>
      </c>
      <c r="AX154" s="13" t="s">
        <v>76</v>
      </c>
      <c r="AY154" s="166" t="s">
        <v>317</v>
      </c>
    </row>
    <row r="155" spans="2:65" s="12" customFormat="1" ht="10">
      <c r="B155" s="157"/>
      <c r="D155" s="158" t="s">
        <v>328</v>
      </c>
      <c r="E155" s="159" t="s">
        <v>1</v>
      </c>
      <c r="F155" s="160" t="s">
        <v>18937</v>
      </c>
      <c r="H155" s="161">
        <v>73.302000000000007</v>
      </c>
      <c r="I155" s="162"/>
      <c r="L155" s="157"/>
      <c r="M155" s="163"/>
      <c r="T155" s="164"/>
      <c r="AT155" s="159" t="s">
        <v>328</v>
      </c>
      <c r="AU155" s="159" t="s">
        <v>88</v>
      </c>
      <c r="AV155" s="12" t="s">
        <v>88</v>
      </c>
      <c r="AW155" s="12" t="s">
        <v>31</v>
      </c>
      <c r="AX155" s="12" t="s">
        <v>76</v>
      </c>
      <c r="AY155" s="159" t="s">
        <v>317</v>
      </c>
    </row>
    <row r="156" spans="2:65" s="13" customFormat="1" ht="10">
      <c r="B156" s="165"/>
      <c r="D156" s="158" t="s">
        <v>328</v>
      </c>
      <c r="E156" s="166" t="s">
        <v>1</v>
      </c>
      <c r="F156" s="167" t="s">
        <v>18938</v>
      </c>
      <c r="H156" s="168">
        <v>73.302000000000007</v>
      </c>
      <c r="I156" s="169"/>
      <c r="L156" s="165"/>
      <c r="M156" s="170"/>
      <c r="T156" s="171"/>
      <c r="AT156" s="166" t="s">
        <v>328</v>
      </c>
      <c r="AU156" s="166" t="s">
        <v>88</v>
      </c>
      <c r="AV156" s="13" t="s">
        <v>92</v>
      </c>
      <c r="AW156" s="13" t="s">
        <v>31</v>
      </c>
      <c r="AX156" s="13" t="s">
        <v>76</v>
      </c>
      <c r="AY156" s="166" t="s">
        <v>317</v>
      </c>
    </row>
    <row r="157" spans="2:65" s="14" customFormat="1" ht="10">
      <c r="B157" s="172"/>
      <c r="D157" s="158" t="s">
        <v>328</v>
      </c>
      <c r="E157" s="173" t="s">
        <v>1</v>
      </c>
      <c r="F157" s="174" t="s">
        <v>332</v>
      </c>
      <c r="H157" s="175">
        <v>129.68800000000002</v>
      </c>
      <c r="I157" s="176"/>
      <c r="L157" s="172"/>
      <c r="M157" s="177"/>
      <c r="T157" s="178"/>
      <c r="AT157" s="173" t="s">
        <v>328</v>
      </c>
      <c r="AU157" s="173" t="s">
        <v>88</v>
      </c>
      <c r="AV157" s="14" t="s">
        <v>323</v>
      </c>
      <c r="AW157" s="14" t="s">
        <v>31</v>
      </c>
      <c r="AX157" s="14" t="s">
        <v>83</v>
      </c>
      <c r="AY157" s="173" t="s">
        <v>317</v>
      </c>
    </row>
    <row r="158" spans="2:65" s="1" customFormat="1" ht="24.15" customHeight="1">
      <c r="B158" s="142"/>
      <c r="C158" s="143" t="s">
        <v>371</v>
      </c>
      <c r="D158" s="143" t="s">
        <v>319</v>
      </c>
      <c r="E158" s="144" t="s">
        <v>18939</v>
      </c>
      <c r="F158" s="145" t="s">
        <v>18940</v>
      </c>
      <c r="G158" s="146" t="s">
        <v>322</v>
      </c>
      <c r="H158" s="147">
        <v>71</v>
      </c>
      <c r="I158" s="148"/>
      <c r="J158" s="149">
        <f>ROUND(I158*H158,2)</f>
        <v>0</v>
      </c>
      <c r="K158" s="150"/>
      <c r="L158" s="31"/>
      <c r="M158" s="151" t="s">
        <v>1</v>
      </c>
      <c r="N158" s="152" t="s">
        <v>42</v>
      </c>
      <c r="P158" s="153">
        <f>O158*H158</f>
        <v>0</v>
      </c>
      <c r="Q158" s="153">
        <v>2.0699999999999998</v>
      </c>
      <c r="R158" s="153">
        <f>Q158*H158</f>
        <v>146.97</v>
      </c>
      <c r="S158" s="153">
        <v>0</v>
      </c>
      <c r="T158" s="154">
        <f>S158*H158</f>
        <v>0</v>
      </c>
      <c r="AR158" s="155" t="s">
        <v>323</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323</v>
      </c>
      <c r="BM158" s="155" t="s">
        <v>18941</v>
      </c>
    </row>
    <row r="159" spans="2:65" s="12" customFormat="1" ht="10">
      <c r="B159" s="157"/>
      <c r="D159" s="158" t="s">
        <v>328</v>
      </c>
      <c r="E159" s="159" t="s">
        <v>1</v>
      </c>
      <c r="F159" s="160" t="s">
        <v>18942</v>
      </c>
      <c r="H159" s="161">
        <v>71</v>
      </c>
      <c r="I159" s="162"/>
      <c r="L159" s="157"/>
      <c r="M159" s="163"/>
      <c r="T159" s="164"/>
      <c r="AT159" s="159" t="s">
        <v>328</v>
      </c>
      <c r="AU159" s="159" t="s">
        <v>88</v>
      </c>
      <c r="AV159" s="12" t="s">
        <v>88</v>
      </c>
      <c r="AW159" s="12" t="s">
        <v>31</v>
      </c>
      <c r="AX159" s="12" t="s">
        <v>76</v>
      </c>
      <c r="AY159" s="159" t="s">
        <v>317</v>
      </c>
    </row>
    <row r="160" spans="2:65" s="13" customFormat="1" ht="10">
      <c r="B160" s="165"/>
      <c r="D160" s="158" t="s">
        <v>328</v>
      </c>
      <c r="E160" s="166" t="s">
        <v>1</v>
      </c>
      <c r="F160" s="167" t="s">
        <v>331</v>
      </c>
      <c r="H160" s="168">
        <v>71</v>
      </c>
      <c r="I160" s="169"/>
      <c r="L160" s="165"/>
      <c r="M160" s="170"/>
      <c r="T160" s="171"/>
      <c r="AT160" s="166" t="s">
        <v>328</v>
      </c>
      <c r="AU160" s="166" t="s">
        <v>88</v>
      </c>
      <c r="AV160" s="13" t="s">
        <v>92</v>
      </c>
      <c r="AW160" s="13" t="s">
        <v>31</v>
      </c>
      <c r="AX160" s="13" t="s">
        <v>76</v>
      </c>
      <c r="AY160" s="166" t="s">
        <v>317</v>
      </c>
    </row>
    <row r="161" spans="2:65" s="14" customFormat="1" ht="10">
      <c r="B161" s="172"/>
      <c r="D161" s="158" t="s">
        <v>328</v>
      </c>
      <c r="E161" s="173" t="s">
        <v>1</v>
      </c>
      <c r="F161" s="174" t="s">
        <v>332</v>
      </c>
      <c r="H161" s="175">
        <v>71</v>
      </c>
      <c r="I161" s="176"/>
      <c r="L161" s="172"/>
      <c r="M161" s="177"/>
      <c r="T161" s="178"/>
      <c r="AT161" s="173" t="s">
        <v>328</v>
      </c>
      <c r="AU161" s="173" t="s">
        <v>88</v>
      </c>
      <c r="AV161" s="14" t="s">
        <v>323</v>
      </c>
      <c r="AW161" s="14" t="s">
        <v>31</v>
      </c>
      <c r="AX161" s="14" t="s">
        <v>83</v>
      </c>
      <c r="AY161" s="173" t="s">
        <v>317</v>
      </c>
    </row>
    <row r="162" spans="2:65" s="1" customFormat="1" ht="16.5" customHeight="1">
      <c r="B162" s="142"/>
      <c r="C162" s="143" t="s">
        <v>376</v>
      </c>
      <c r="D162" s="143" t="s">
        <v>319</v>
      </c>
      <c r="E162" s="144" t="s">
        <v>16663</v>
      </c>
      <c r="F162" s="145" t="s">
        <v>16664</v>
      </c>
      <c r="G162" s="146" t="s">
        <v>322</v>
      </c>
      <c r="H162" s="147">
        <v>42.6</v>
      </c>
      <c r="I162" s="148"/>
      <c r="J162" s="149">
        <f>ROUND(I162*H162,2)</f>
        <v>0</v>
      </c>
      <c r="K162" s="150"/>
      <c r="L162" s="31"/>
      <c r="M162" s="151" t="s">
        <v>1</v>
      </c>
      <c r="N162" s="152" t="s">
        <v>42</v>
      </c>
      <c r="P162" s="153">
        <f>O162*H162</f>
        <v>0</v>
      </c>
      <c r="Q162" s="153">
        <v>2.1940757</v>
      </c>
      <c r="R162" s="153">
        <f>Q162*H162</f>
        <v>93.467624819999997</v>
      </c>
      <c r="S162" s="153">
        <v>0</v>
      </c>
      <c r="T162" s="154">
        <f>S162*H162</f>
        <v>0</v>
      </c>
      <c r="AR162" s="155" t="s">
        <v>323</v>
      </c>
      <c r="AT162" s="155" t="s">
        <v>319</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323</v>
      </c>
      <c r="BM162" s="155" t="s">
        <v>18943</v>
      </c>
    </row>
    <row r="163" spans="2:65" s="12" customFormat="1" ht="10">
      <c r="B163" s="157"/>
      <c r="D163" s="158" t="s">
        <v>328</v>
      </c>
      <c r="E163" s="159" t="s">
        <v>1</v>
      </c>
      <c r="F163" s="160" t="s">
        <v>18944</v>
      </c>
      <c r="H163" s="161">
        <v>42.6</v>
      </c>
      <c r="I163" s="162"/>
      <c r="L163" s="157"/>
      <c r="M163" s="163"/>
      <c r="T163" s="164"/>
      <c r="AT163" s="159" t="s">
        <v>328</v>
      </c>
      <c r="AU163" s="159" t="s">
        <v>88</v>
      </c>
      <c r="AV163" s="12" t="s">
        <v>88</v>
      </c>
      <c r="AW163" s="12" t="s">
        <v>31</v>
      </c>
      <c r="AX163" s="12" t="s">
        <v>76</v>
      </c>
      <c r="AY163" s="159" t="s">
        <v>317</v>
      </c>
    </row>
    <row r="164" spans="2:65" s="13" customFormat="1" ht="10">
      <c r="B164" s="165"/>
      <c r="D164" s="158" t="s">
        <v>328</v>
      </c>
      <c r="E164" s="166" t="s">
        <v>1</v>
      </c>
      <c r="F164" s="167" t="s">
        <v>331</v>
      </c>
      <c r="H164" s="168">
        <v>42.6</v>
      </c>
      <c r="I164" s="169"/>
      <c r="L164" s="165"/>
      <c r="M164" s="170"/>
      <c r="T164" s="171"/>
      <c r="AT164" s="166" t="s">
        <v>328</v>
      </c>
      <c r="AU164" s="166" t="s">
        <v>88</v>
      </c>
      <c r="AV164" s="13" t="s">
        <v>92</v>
      </c>
      <c r="AW164" s="13" t="s">
        <v>31</v>
      </c>
      <c r="AX164" s="13" t="s">
        <v>76</v>
      </c>
      <c r="AY164" s="166" t="s">
        <v>317</v>
      </c>
    </row>
    <row r="165" spans="2:65" s="14" customFormat="1" ht="10">
      <c r="B165" s="172"/>
      <c r="D165" s="158" t="s">
        <v>328</v>
      </c>
      <c r="E165" s="173" t="s">
        <v>1</v>
      </c>
      <c r="F165" s="174" t="s">
        <v>332</v>
      </c>
      <c r="H165" s="175">
        <v>42.6</v>
      </c>
      <c r="I165" s="176"/>
      <c r="L165" s="172"/>
      <c r="M165" s="177"/>
      <c r="T165" s="178"/>
      <c r="AT165" s="173" t="s">
        <v>328</v>
      </c>
      <c r="AU165" s="173" t="s">
        <v>88</v>
      </c>
      <c r="AV165" s="14" t="s">
        <v>323</v>
      </c>
      <c r="AW165" s="14" t="s">
        <v>31</v>
      </c>
      <c r="AX165" s="14" t="s">
        <v>83</v>
      </c>
      <c r="AY165" s="173" t="s">
        <v>317</v>
      </c>
    </row>
    <row r="166" spans="2:65" s="1" customFormat="1" ht="33" customHeight="1">
      <c r="B166" s="142"/>
      <c r="C166" s="143" t="s">
        <v>381</v>
      </c>
      <c r="D166" s="143" t="s">
        <v>319</v>
      </c>
      <c r="E166" s="144" t="s">
        <v>18945</v>
      </c>
      <c r="F166" s="145" t="s">
        <v>18946</v>
      </c>
      <c r="G166" s="146" t="s">
        <v>444</v>
      </c>
      <c r="H166" s="147">
        <v>6.1879999999999997</v>
      </c>
      <c r="I166" s="148"/>
      <c r="J166" s="149">
        <f>ROUND(I166*H166,2)</f>
        <v>0</v>
      </c>
      <c r="K166" s="150"/>
      <c r="L166" s="31"/>
      <c r="M166" s="151" t="s">
        <v>1</v>
      </c>
      <c r="N166" s="152" t="s">
        <v>42</v>
      </c>
      <c r="P166" s="153">
        <f>O166*H166</f>
        <v>0</v>
      </c>
      <c r="Q166" s="153">
        <v>6.2736099999999998E-3</v>
      </c>
      <c r="R166" s="153">
        <f>Q166*H166</f>
        <v>3.8821098679999999E-2</v>
      </c>
      <c r="S166" s="153">
        <v>0</v>
      </c>
      <c r="T166" s="154">
        <f>S166*H166</f>
        <v>0</v>
      </c>
      <c r="AR166" s="155" t="s">
        <v>323</v>
      </c>
      <c r="AT166" s="155" t="s">
        <v>319</v>
      </c>
      <c r="AU166" s="155" t="s">
        <v>88</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323</v>
      </c>
      <c r="BM166" s="155" t="s">
        <v>18947</v>
      </c>
    </row>
    <row r="167" spans="2:65" s="12" customFormat="1" ht="10">
      <c r="B167" s="157"/>
      <c r="D167" s="158" t="s">
        <v>328</v>
      </c>
      <c r="E167" s="159" t="s">
        <v>1</v>
      </c>
      <c r="F167" s="160" t="s">
        <v>18948</v>
      </c>
      <c r="H167" s="161">
        <v>6.1879999999999997</v>
      </c>
      <c r="I167" s="162"/>
      <c r="L167" s="157"/>
      <c r="M167" s="163"/>
      <c r="T167" s="164"/>
      <c r="AT167" s="159" t="s">
        <v>328</v>
      </c>
      <c r="AU167" s="159" t="s">
        <v>88</v>
      </c>
      <c r="AV167" s="12" t="s">
        <v>88</v>
      </c>
      <c r="AW167" s="12" t="s">
        <v>31</v>
      </c>
      <c r="AX167" s="12" t="s">
        <v>76</v>
      </c>
      <c r="AY167" s="159" t="s">
        <v>317</v>
      </c>
    </row>
    <row r="168" spans="2:65" s="13" customFormat="1" ht="10">
      <c r="B168" s="165"/>
      <c r="D168" s="158" t="s">
        <v>328</v>
      </c>
      <c r="E168" s="166" t="s">
        <v>1</v>
      </c>
      <c r="F168" s="167" t="s">
        <v>18949</v>
      </c>
      <c r="H168" s="168">
        <v>6.1879999999999997</v>
      </c>
      <c r="I168" s="169"/>
      <c r="L168" s="165"/>
      <c r="M168" s="170"/>
      <c r="T168" s="171"/>
      <c r="AT168" s="166" t="s">
        <v>328</v>
      </c>
      <c r="AU168" s="166" t="s">
        <v>88</v>
      </c>
      <c r="AV168" s="13" t="s">
        <v>92</v>
      </c>
      <c r="AW168" s="13" t="s">
        <v>31</v>
      </c>
      <c r="AX168" s="13" t="s">
        <v>76</v>
      </c>
      <c r="AY168" s="166" t="s">
        <v>317</v>
      </c>
    </row>
    <row r="169" spans="2:65" s="14" customFormat="1" ht="10">
      <c r="B169" s="172"/>
      <c r="D169" s="158" t="s">
        <v>328</v>
      </c>
      <c r="E169" s="173" t="s">
        <v>1</v>
      </c>
      <c r="F169" s="174" t="s">
        <v>332</v>
      </c>
      <c r="H169" s="175">
        <v>6.1879999999999997</v>
      </c>
      <c r="I169" s="176"/>
      <c r="L169" s="172"/>
      <c r="M169" s="177"/>
      <c r="T169" s="178"/>
      <c r="AT169" s="173" t="s">
        <v>328</v>
      </c>
      <c r="AU169" s="173" t="s">
        <v>88</v>
      </c>
      <c r="AV169" s="14" t="s">
        <v>323</v>
      </c>
      <c r="AW169" s="14" t="s">
        <v>31</v>
      </c>
      <c r="AX169" s="14" t="s">
        <v>83</v>
      </c>
      <c r="AY169" s="173" t="s">
        <v>317</v>
      </c>
    </row>
    <row r="170" spans="2:65" s="1" customFormat="1" ht="24.15" customHeight="1">
      <c r="B170" s="142"/>
      <c r="C170" s="143" t="s">
        <v>386</v>
      </c>
      <c r="D170" s="143" t="s">
        <v>319</v>
      </c>
      <c r="E170" s="144" t="s">
        <v>14146</v>
      </c>
      <c r="F170" s="145" t="s">
        <v>14147</v>
      </c>
      <c r="G170" s="146" t="s">
        <v>444</v>
      </c>
      <c r="H170" s="147">
        <v>156.19999999999999</v>
      </c>
      <c r="I170" s="148"/>
      <c r="J170" s="149">
        <f>ROUND(I170*H170,2)</f>
        <v>0</v>
      </c>
      <c r="K170" s="150"/>
      <c r="L170" s="31"/>
      <c r="M170" s="151" t="s">
        <v>1</v>
      </c>
      <c r="N170" s="152" t="s">
        <v>42</v>
      </c>
      <c r="P170" s="153">
        <f>O170*H170</f>
        <v>0</v>
      </c>
      <c r="Q170" s="153">
        <v>3.3000000000000003E-5</v>
      </c>
      <c r="R170" s="153">
        <f>Q170*H170</f>
        <v>5.1545999999999996E-3</v>
      </c>
      <c r="S170" s="153">
        <v>0</v>
      </c>
      <c r="T170" s="154">
        <f>S170*H170</f>
        <v>0</v>
      </c>
      <c r="AR170" s="155" t="s">
        <v>323</v>
      </c>
      <c r="AT170" s="155" t="s">
        <v>319</v>
      </c>
      <c r="AU170" s="155" t="s">
        <v>88</v>
      </c>
      <c r="AY170" s="16" t="s">
        <v>317</v>
      </c>
      <c r="BE170" s="156">
        <f>IF(N170="základná",J170,0)</f>
        <v>0</v>
      </c>
      <c r="BF170" s="156">
        <f>IF(N170="znížená",J170,0)</f>
        <v>0</v>
      </c>
      <c r="BG170" s="156">
        <f>IF(N170="zákl. prenesená",J170,0)</f>
        <v>0</v>
      </c>
      <c r="BH170" s="156">
        <f>IF(N170="zníž. prenesená",J170,0)</f>
        <v>0</v>
      </c>
      <c r="BI170" s="156">
        <f>IF(N170="nulová",J170,0)</f>
        <v>0</v>
      </c>
      <c r="BJ170" s="16" t="s">
        <v>88</v>
      </c>
      <c r="BK170" s="156">
        <f>ROUND(I170*H170,2)</f>
        <v>0</v>
      </c>
      <c r="BL170" s="16" t="s">
        <v>323</v>
      </c>
      <c r="BM170" s="155" t="s">
        <v>18950</v>
      </c>
    </row>
    <row r="171" spans="2:65" s="12" customFormat="1" ht="10">
      <c r="B171" s="157"/>
      <c r="D171" s="158" t="s">
        <v>328</v>
      </c>
      <c r="E171" s="159" t="s">
        <v>1</v>
      </c>
      <c r="F171" s="160" t="s">
        <v>18951</v>
      </c>
      <c r="H171" s="161">
        <v>156.19999999999999</v>
      </c>
      <c r="I171" s="162"/>
      <c r="L171" s="157"/>
      <c r="M171" s="163"/>
      <c r="T171" s="164"/>
      <c r="AT171" s="159" t="s">
        <v>328</v>
      </c>
      <c r="AU171" s="159" t="s">
        <v>88</v>
      </c>
      <c r="AV171" s="12" t="s">
        <v>88</v>
      </c>
      <c r="AW171" s="12" t="s">
        <v>31</v>
      </c>
      <c r="AX171" s="12" t="s">
        <v>76</v>
      </c>
      <c r="AY171" s="159" t="s">
        <v>317</v>
      </c>
    </row>
    <row r="172" spans="2:65" s="13" customFormat="1" ht="10">
      <c r="B172" s="165"/>
      <c r="D172" s="158" t="s">
        <v>328</v>
      </c>
      <c r="E172" s="166" t="s">
        <v>1</v>
      </c>
      <c r="F172" s="167" t="s">
        <v>331</v>
      </c>
      <c r="H172" s="168">
        <v>156.19999999999999</v>
      </c>
      <c r="I172" s="169"/>
      <c r="L172" s="165"/>
      <c r="M172" s="170"/>
      <c r="T172" s="171"/>
      <c r="AT172" s="166" t="s">
        <v>328</v>
      </c>
      <c r="AU172" s="166" t="s">
        <v>88</v>
      </c>
      <c r="AV172" s="13" t="s">
        <v>92</v>
      </c>
      <c r="AW172" s="13" t="s">
        <v>31</v>
      </c>
      <c r="AX172" s="13" t="s">
        <v>76</v>
      </c>
      <c r="AY172" s="166" t="s">
        <v>317</v>
      </c>
    </row>
    <row r="173" spans="2:65" s="14" customFormat="1" ht="10">
      <c r="B173" s="172"/>
      <c r="D173" s="158" t="s">
        <v>328</v>
      </c>
      <c r="E173" s="173" t="s">
        <v>1</v>
      </c>
      <c r="F173" s="174" t="s">
        <v>332</v>
      </c>
      <c r="H173" s="175">
        <v>156.19999999999999</v>
      </c>
      <c r="I173" s="176"/>
      <c r="L173" s="172"/>
      <c r="M173" s="177"/>
      <c r="T173" s="178"/>
      <c r="AT173" s="173" t="s">
        <v>328</v>
      </c>
      <c r="AU173" s="173" t="s">
        <v>88</v>
      </c>
      <c r="AV173" s="14" t="s">
        <v>323</v>
      </c>
      <c r="AW173" s="14" t="s">
        <v>31</v>
      </c>
      <c r="AX173" s="14" t="s">
        <v>83</v>
      </c>
      <c r="AY173" s="173" t="s">
        <v>317</v>
      </c>
    </row>
    <row r="174" spans="2:65" s="1" customFormat="1" ht="16.5" customHeight="1">
      <c r="B174" s="142"/>
      <c r="C174" s="179" t="s">
        <v>391</v>
      </c>
      <c r="D174" s="179" t="s">
        <v>454</v>
      </c>
      <c r="E174" s="180" t="s">
        <v>455</v>
      </c>
      <c r="F174" s="181" t="s">
        <v>456</v>
      </c>
      <c r="G174" s="182" t="s">
        <v>444</v>
      </c>
      <c r="H174" s="183">
        <v>159.32400000000001</v>
      </c>
      <c r="I174" s="184"/>
      <c r="J174" s="185">
        <f>ROUND(I174*H174,2)</f>
        <v>0</v>
      </c>
      <c r="K174" s="186"/>
      <c r="L174" s="187"/>
      <c r="M174" s="188" t="s">
        <v>1</v>
      </c>
      <c r="N174" s="189" t="s">
        <v>42</v>
      </c>
      <c r="P174" s="153">
        <f>O174*H174</f>
        <v>0</v>
      </c>
      <c r="Q174" s="153">
        <v>2.9999999999999997E-4</v>
      </c>
      <c r="R174" s="153">
        <f>Q174*H174</f>
        <v>4.7797199999999998E-2</v>
      </c>
      <c r="S174" s="153">
        <v>0</v>
      </c>
      <c r="T174" s="154">
        <f>S174*H174</f>
        <v>0</v>
      </c>
      <c r="AR174" s="155" t="s">
        <v>356</v>
      </c>
      <c r="AT174" s="155" t="s">
        <v>454</v>
      </c>
      <c r="AU174" s="155" t="s">
        <v>88</v>
      </c>
      <c r="AY174" s="16" t="s">
        <v>317</v>
      </c>
      <c r="BE174" s="156">
        <f>IF(N174="základná",J174,0)</f>
        <v>0</v>
      </c>
      <c r="BF174" s="156">
        <f>IF(N174="znížená",J174,0)</f>
        <v>0</v>
      </c>
      <c r="BG174" s="156">
        <f>IF(N174="zákl. prenesená",J174,0)</f>
        <v>0</v>
      </c>
      <c r="BH174" s="156">
        <f>IF(N174="zníž. prenesená",J174,0)</f>
        <v>0</v>
      </c>
      <c r="BI174" s="156">
        <f>IF(N174="nulová",J174,0)</f>
        <v>0</v>
      </c>
      <c r="BJ174" s="16" t="s">
        <v>88</v>
      </c>
      <c r="BK174" s="156">
        <f>ROUND(I174*H174,2)</f>
        <v>0</v>
      </c>
      <c r="BL174" s="16" t="s">
        <v>323</v>
      </c>
      <c r="BM174" s="155" t="s">
        <v>18952</v>
      </c>
    </row>
    <row r="175" spans="2:65" s="12" customFormat="1" ht="10">
      <c r="B175" s="157"/>
      <c r="D175" s="158" t="s">
        <v>328</v>
      </c>
      <c r="F175" s="160" t="s">
        <v>18953</v>
      </c>
      <c r="H175" s="161">
        <v>159.32400000000001</v>
      </c>
      <c r="I175" s="162"/>
      <c r="L175" s="157"/>
      <c r="M175" s="163"/>
      <c r="T175" s="164"/>
      <c r="AT175" s="159" t="s">
        <v>328</v>
      </c>
      <c r="AU175" s="159" t="s">
        <v>88</v>
      </c>
      <c r="AV175" s="12" t="s">
        <v>88</v>
      </c>
      <c r="AW175" s="12" t="s">
        <v>3</v>
      </c>
      <c r="AX175" s="12" t="s">
        <v>83</v>
      </c>
      <c r="AY175" s="159" t="s">
        <v>317</v>
      </c>
    </row>
    <row r="176" spans="2:65" s="11" customFormat="1" ht="22.75" customHeight="1">
      <c r="B176" s="130"/>
      <c r="D176" s="131" t="s">
        <v>75</v>
      </c>
      <c r="E176" s="140" t="s">
        <v>92</v>
      </c>
      <c r="F176" s="140" t="s">
        <v>1178</v>
      </c>
      <c r="I176" s="133"/>
      <c r="J176" s="141">
        <f>BK176</f>
        <v>0</v>
      </c>
      <c r="L176" s="130"/>
      <c r="M176" s="135"/>
      <c r="P176" s="136">
        <f>P177</f>
        <v>0</v>
      </c>
      <c r="R176" s="136">
        <f>R177</f>
        <v>493.24639999999999</v>
      </c>
      <c r="T176" s="137">
        <f>T177</f>
        <v>0</v>
      </c>
      <c r="AR176" s="131" t="s">
        <v>83</v>
      </c>
      <c r="AT176" s="138" t="s">
        <v>75</v>
      </c>
      <c r="AU176" s="138" t="s">
        <v>83</v>
      </c>
      <c r="AY176" s="131" t="s">
        <v>317</v>
      </c>
      <c r="BK176" s="139">
        <f>BK177</f>
        <v>0</v>
      </c>
    </row>
    <row r="177" spans="2:65" s="1" customFormat="1" ht="66.75" customHeight="1">
      <c r="B177" s="142"/>
      <c r="C177" s="143" t="s">
        <v>396</v>
      </c>
      <c r="D177" s="143" t="s">
        <v>319</v>
      </c>
      <c r="E177" s="144" t="s">
        <v>18954</v>
      </c>
      <c r="F177" s="145" t="s">
        <v>18955</v>
      </c>
      <c r="G177" s="146" t="s">
        <v>322</v>
      </c>
      <c r="H177" s="147">
        <v>292</v>
      </c>
      <c r="I177" s="148"/>
      <c r="J177" s="149">
        <f>ROUND(I177*H177,2)</f>
        <v>0</v>
      </c>
      <c r="K177" s="150"/>
      <c r="L177" s="31"/>
      <c r="M177" s="151" t="s">
        <v>1</v>
      </c>
      <c r="N177" s="152" t="s">
        <v>42</v>
      </c>
      <c r="P177" s="153">
        <f>O177*H177</f>
        <v>0</v>
      </c>
      <c r="Q177" s="153">
        <v>1.6892</v>
      </c>
      <c r="R177" s="153">
        <f>Q177*H177</f>
        <v>493.24639999999999</v>
      </c>
      <c r="S177" s="153">
        <v>0</v>
      </c>
      <c r="T177" s="154">
        <f>S177*H177</f>
        <v>0</v>
      </c>
      <c r="AR177" s="155" t="s">
        <v>323</v>
      </c>
      <c r="AT177" s="155" t="s">
        <v>319</v>
      </c>
      <c r="AU177" s="155" t="s">
        <v>88</v>
      </c>
      <c r="AY177" s="16" t="s">
        <v>317</v>
      </c>
      <c r="BE177" s="156">
        <f>IF(N177="základná",J177,0)</f>
        <v>0</v>
      </c>
      <c r="BF177" s="156">
        <f>IF(N177="znížená",J177,0)</f>
        <v>0</v>
      </c>
      <c r="BG177" s="156">
        <f>IF(N177="zákl. prenesená",J177,0)</f>
        <v>0</v>
      </c>
      <c r="BH177" s="156">
        <f>IF(N177="zníž. prenesená",J177,0)</f>
        <v>0</v>
      </c>
      <c r="BI177" s="156">
        <f>IF(N177="nulová",J177,0)</f>
        <v>0</v>
      </c>
      <c r="BJ177" s="16" t="s">
        <v>88</v>
      </c>
      <c r="BK177" s="156">
        <f>ROUND(I177*H177,2)</f>
        <v>0</v>
      </c>
      <c r="BL177" s="16" t="s">
        <v>323</v>
      </c>
      <c r="BM177" s="155" t="s">
        <v>18956</v>
      </c>
    </row>
    <row r="178" spans="2:65" s="11" customFormat="1" ht="22.75" customHeight="1">
      <c r="B178" s="130"/>
      <c r="D178" s="131" t="s">
        <v>75</v>
      </c>
      <c r="E178" s="140" t="s">
        <v>361</v>
      </c>
      <c r="F178" s="140" t="s">
        <v>487</v>
      </c>
      <c r="I178" s="133"/>
      <c r="J178" s="141">
        <f>BK178</f>
        <v>0</v>
      </c>
      <c r="L178" s="130"/>
      <c r="M178" s="135"/>
      <c r="P178" s="136">
        <f>SUM(P179:P193)</f>
        <v>0</v>
      </c>
      <c r="R178" s="136">
        <f>SUM(R179:R193)</f>
        <v>14.42294285</v>
      </c>
      <c r="T178" s="137">
        <f>SUM(T179:T193)</f>
        <v>0</v>
      </c>
      <c r="AR178" s="131" t="s">
        <v>83</v>
      </c>
      <c r="AT178" s="138" t="s">
        <v>75</v>
      </c>
      <c r="AU178" s="138" t="s">
        <v>83</v>
      </c>
      <c r="AY178" s="131" t="s">
        <v>317</v>
      </c>
      <c r="BK178" s="139">
        <f>SUM(BK179:BK193)</f>
        <v>0</v>
      </c>
    </row>
    <row r="179" spans="2:65" s="1" customFormat="1" ht="24.15" customHeight="1">
      <c r="B179" s="142"/>
      <c r="C179" s="143" t="s">
        <v>401</v>
      </c>
      <c r="D179" s="143" t="s">
        <v>319</v>
      </c>
      <c r="E179" s="144" t="s">
        <v>18957</v>
      </c>
      <c r="F179" s="145" t="s">
        <v>18958</v>
      </c>
      <c r="G179" s="146" t="s">
        <v>444</v>
      </c>
      <c r="H179" s="147">
        <v>9</v>
      </c>
      <c r="I179" s="148"/>
      <c r="J179" s="149">
        <f>ROUND(I179*H179,2)</f>
        <v>0</v>
      </c>
      <c r="K179" s="150"/>
      <c r="L179" s="31"/>
      <c r="M179" s="151" t="s">
        <v>1</v>
      </c>
      <c r="N179" s="152" t="s">
        <v>42</v>
      </c>
      <c r="P179" s="153">
        <f>O179*H179</f>
        <v>0</v>
      </c>
      <c r="Q179" s="153">
        <v>0.24465000000000001</v>
      </c>
      <c r="R179" s="153">
        <f>Q179*H179</f>
        <v>2.2018499999999999</v>
      </c>
      <c r="S179" s="153">
        <v>0</v>
      </c>
      <c r="T179" s="154">
        <f>S179*H179</f>
        <v>0</v>
      </c>
      <c r="AR179" s="155" t="s">
        <v>323</v>
      </c>
      <c r="AT179" s="155" t="s">
        <v>319</v>
      </c>
      <c r="AU179" s="155" t="s">
        <v>88</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323</v>
      </c>
      <c r="BM179" s="155" t="s">
        <v>18959</v>
      </c>
    </row>
    <row r="180" spans="2:65" s="12" customFormat="1" ht="10">
      <c r="B180" s="157"/>
      <c r="D180" s="158" t="s">
        <v>328</v>
      </c>
      <c r="E180" s="159" t="s">
        <v>1</v>
      </c>
      <c r="F180" s="160" t="s">
        <v>18960</v>
      </c>
      <c r="H180" s="161">
        <v>9</v>
      </c>
      <c r="I180" s="162"/>
      <c r="L180" s="157"/>
      <c r="M180" s="163"/>
      <c r="T180" s="164"/>
      <c r="AT180" s="159" t="s">
        <v>328</v>
      </c>
      <c r="AU180" s="159" t="s">
        <v>88</v>
      </c>
      <c r="AV180" s="12" t="s">
        <v>88</v>
      </c>
      <c r="AW180" s="12" t="s">
        <v>31</v>
      </c>
      <c r="AX180" s="12" t="s">
        <v>76</v>
      </c>
      <c r="AY180" s="159" t="s">
        <v>317</v>
      </c>
    </row>
    <row r="181" spans="2:65" s="13" customFormat="1" ht="10">
      <c r="B181" s="165"/>
      <c r="D181" s="158" t="s">
        <v>328</v>
      </c>
      <c r="E181" s="166" t="s">
        <v>1</v>
      </c>
      <c r="F181" s="167" t="s">
        <v>331</v>
      </c>
      <c r="H181" s="168">
        <v>9</v>
      </c>
      <c r="I181" s="169"/>
      <c r="L181" s="165"/>
      <c r="M181" s="170"/>
      <c r="T181" s="171"/>
      <c r="AT181" s="166" t="s">
        <v>328</v>
      </c>
      <c r="AU181" s="166" t="s">
        <v>88</v>
      </c>
      <c r="AV181" s="13" t="s">
        <v>92</v>
      </c>
      <c r="AW181" s="13" t="s">
        <v>31</v>
      </c>
      <c r="AX181" s="13" t="s">
        <v>76</v>
      </c>
      <c r="AY181" s="166" t="s">
        <v>317</v>
      </c>
    </row>
    <row r="182" spans="2:65" s="14" customFormat="1" ht="10">
      <c r="B182" s="172"/>
      <c r="D182" s="158" t="s">
        <v>328</v>
      </c>
      <c r="E182" s="173" t="s">
        <v>1</v>
      </c>
      <c r="F182" s="174" t="s">
        <v>332</v>
      </c>
      <c r="H182" s="175">
        <v>9</v>
      </c>
      <c r="I182" s="176"/>
      <c r="L182" s="172"/>
      <c r="M182" s="177"/>
      <c r="T182" s="178"/>
      <c r="AT182" s="173" t="s">
        <v>328</v>
      </c>
      <c r="AU182" s="173" t="s">
        <v>88</v>
      </c>
      <c r="AV182" s="14" t="s">
        <v>323</v>
      </c>
      <c r="AW182" s="14" t="s">
        <v>31</v>
      </c>
      <c r="AX182" s="14" t="s">
        <v>83</v>
      </c>
      <c r="AY182" s="173" t="s">
        <v>317</v>
      </c>
    </row>
    <row r="183" spans="2:65" s="1" customFormat="1" ht="24.15" customHeight="1">
      <c r="B183" s="142"/>
      <c r="C183" s="179" t="s">
        <v>405</v>
      </c>
      <c r="D183" s="179" t="s">
        <v>454</v>
      </c>
      <c r="E183" s="180" t="s">
        <v>18961</v>
      </c>
      <c r="F183" s="181" t="s">
        <v>18962</v>
      </c>
      <c r="G183" s="182" t="s">
        <v>484</v>
      </c>
      <c r="H183" s="183">
        <v>5.9160000000000004</v>
      </c>
      <c r="I183" s="184"/>
      <c r="J183" s="185">
        <f>ROUND(I183*H183,2)</f>
        <v>0</v>
      </c>
      <c r="K183" s="186"/>
      <c r="L183" s="187"/>
      <c r="M183" s="188" t="s">
        <v>1</v>
      </c>
      <c r="N183" s="189" t="s">
        <v>42</v>
      </c>
      <c r="P183" s="153">
        <f>O183*H183</f>
        <v>0</v>
      </c>
      <c r="Q183" s="153">
        <v>8.4000000000000005E-2</v>
      </c>
      <c r="R183" s="153">
        <f>Q183*H183</f>
        <v>0.49694400000000005</v>
      </c>
      <c r="S183" s="153">
        <v>0</v>
      </c>
      <c r="T183" s="154">
        <f>S183*H183</f>
        <v>0</v>
      </c>
      <c r="AR183" s="155" t="s">
        <v>356</v>
      </c>
      <c r="AT183" s="155" t="s">
        <v>454</v>
      </c>
      <c r="AU183" s="155" t="s">
        <v>88</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323</v>
      </c>
      <c r="BM183" s="155" t="s">
        <v>18963</v>
      </c>
    </row>
    <row r="184" spans="2:65" s="12" customFormat="1" ht="10">
      <c r="B184" s="157"/>
      <c r="D184" s="158" t="s">
        <v>328</v>
      </c>
      <c r="F184" s="160" t="s">
        <v>18964</v>
      </c>
      <c r="H184" s="161">
        <v>5.9160000000000004</v>
      </c>
      <c r="I184" s="162"/>
      <c r="L184" s="157"/>
      <c r="M184" s="163"/>
      <c r="T184" s="164"/>
      <c r="AT184" s="159" t="s">
        <v>328</v>
      </c>
      <c r="AU184" s="159" t="s">
        <v>88</v>
      </c>
      <c r="AV184" s="12" t="s">
        <v>88</v>
      </c>
      <c r="AW184" s="12" t="s">
        <v>3</v>
      </c>
      <c r="AX184" s="12" t="s">
        <v>83</v>
      </c>
      <c r="AY184" s="159" t="s">
        <v>317</v>
      </c>
    </row>
    <row r="185" spans="2:65" s="1" customFormat="1" ht="24.15" customHeight="1">
      <c r="B185" s="142"/>
      <c r="C185" s="143" t="s">
        <v>415</v>
      </c>
      <c r="D185" s="143" t="s">
        <v>319</v>
      </c>
      <c r="E185" s="144" t="s">
        <v>18965</v>
      </c>
      <c r="F185" s="145" t="s">
        <v>18966</v>
      </c>
      <c r="G185" s="146" t="s">
        <v>484</v>
      </c>
      <c r="H185" s="147">
        <v>44.914999999999999</v>
      </c>
      <c r="I185" s="148"/>
      <c r="J185" s="149">
        <f>ROUND(I185*H185,2)</f>
        <v>0</v>
      </c>
      <c r="K185" s="150"/>
      <c r="L185" s="31"/>
      <c r="M185" s="151" t="s">
        <v>1</v>
      </c>
      <c r="N185" s="152" t="s">
        <v>42</v>
      </c>
      <c r="P185" s="153">
        <f>O185*H185</f>
        <v>0</v>
      </c>
      <c r="Q185" s="153">
        <v>0.14679</v>
      </c>
      <c r="R185" s="153">
        <f>Q185*H185</f>
        <v>6.5930728500000004</v>
      </c>
      <c r="S185" s="153">
        <v>0</v>
      </c>
      <c r="T185" s="154">
        <f>S185*H185</f>
        <v>0</v>
      </c>
      <c r="AR185" s="155" t="s">
        <v>323</v>
      </c>
      <c r="AT185" s="155" t="s">
        <v>319</v>
      </c>
      <c r="AU185" s="155" t="s">
        <v>88</v>
      </c>
      <c r="AY185" s="16" t="s">
        <v>317</v>
      </c>
      <c r="BE185" s="156">
        <f>IF(N185="základná",J185,0)</f>
        <v>0</v>
      </c>
      <c r="BF185" s="156">
        <f>IF(N185="znížená",J185,0)</f>
        <v>0</v>
      </c>
      <c r="BG185" s="156">
        <f>IF(N185="zákl. prenesená",J185,0)</f>
        <v>0</v>
      </c>
      <c r="BH185" s="156">
        <f>IF(N185="zníž. prenesená",J185,0)</f>
        <v>0</v>
      </c>
      <c r="BI185" s="156">
        <f>IF(N185="nulová",J185,0)</f>
        <v>0</v>
      </c>
      <c r="BJ185" s="16" t="s">
        <v>88</v>
      </c>
      <c r="BK185" s="156">
        <f>ROUND(I185*H185,2)</f>
        <v>0</v>
      </c>
      <c r="BL185" s="16" t="s">
        <v>323</v>
      </c>
      <c r="BM185" s="155" t="s">
        <v>18967</v>
      </c>
    </row>
    <row r="186" spans="2:65" s="12" customFormat="1" ht="10">
      <c r="B186" s="157"/>
      <c r="D186" s="158" t="s">
        <v>328</v>
      </c>
      <c r="E186" s="159" t="s">
        <v>1</v>
      </c>
      <c r="F186" s="160" t="s">
        <v>18968</v>
      </c>
      <c r="H186" s="161">
        <v>13.6</v>
      </c>
      <c r="I186" s="162"/>
      <c r="L186" s="157"/>
      <c r="M186" s="163"/>
      <c r="T186" s="164"/>
      <c r="AT186" s="159" t="s">
        <v>328</v>
      </c>
      <c r="AU186" s="159" t="s">
        <v>88</v>
      </c>
      <c r="AV186" s="12" t="s">
        <v>88</v>
      </c>
      <c r="AW186" s="12" t="s">
        <v>31</v>
      </c>
      <c r="AX186" s="12" t="s">
        <v>76</v>
      </c>
      <c r="AY186" s="159" t="s">
        <v>317</v>
      </c>
    </row>
    <row r="187" spans="2:65" s="12" customFormat="1" ht="10">
      <c r="B187" s="157"/>
      <c r="D187" s="158" t="s">
        <v>328</v>
      </c>
      <c r="E187" s="159" t="s">
        <v>1</v>
      </c>
      <c r="F187" s="160" t="s">
        <v>18969</v>
      </c>
      <c r="H187" s="161">
        <v>18.5</v>
      </c>
      <c r="I187" s="162"/>
      <c r="L187" s="157"/>
      <c r="M187" s="163"/>
      <c r="T187" s="164"/>
      <c r="AT187" s="159" t="s">
        <v>328</v>
      </c>
      <c r="AU187" s="159" t="s">
        <v>88</v>
      </c>
      <c r="AV187" s="12" t="s">
        <v>88</v>
      </c>
      <c r="AW187" s="12" t="s">
        <v>31</v>
      </c>
      <c r="AX187" s="12" t="s">
        <v>76</v>
      </c>
      <c r="AY187" s="159" t="s">
        <v>317</v>
      </c>
    </row>
    <row r="188" spans="2:65" s="12" customFormat="1" ht="10">
      <c r="B188" s="157"/>
      <c r="D188" s="158" t="s">
        <v>328</v>
      </c>
      <c r="E188" s="159" t="s">
        <v>1</v>
      </c>
      <c r="F188" s="160" t="s">
        <v>18970</v>
      </c>
      <c r="H188" s="161">
        <v>9.0549999999999997</v>
      </c>
      <c r="I188" s="162"/>
      <c r="L188" s="157"/>
      <c r="M188" s="163"/>
      <c r="T188" s="164"/>
      <c r="AT188" s="159" t="s">
        <v>328</v>
      </c>
      <c r="AU188" s="159" t="s">
        <v>88</v>
      </c>
      <c r="AV188" s="12" t="s">
        <v>88</v>
      </c>
      <c r="AW188" s="12" t="s">
        <v>31</v>
      </c>
      <c r="AX188" s="12" t="s">
        <v>76</v>
      </c>
      <c r="AY188" s="159" t="s">
        <v>317</v>
      </c>
    </row>
    <row r="189" spans="2:65" s="12" customFormat="1" ht="10">
      <c r="B189" s="157"/>
      <c r="D189" s="158" t="s">
        <v>328</v>
      </c>
      <c r="E189" s="159" t="s">
        <v>1</v>
      </c>
      <c r="F189" s="160" t="s">
        <v>18971</v>
      </c>
      <c r="H189" s="161">
        <v>3.76</v>
      </c>
      <c r="I189" s="162"/>
      <c r="L189" s="157"/>
      <c r="M189" s="163"/>
      <c r="T189" s="164"/>
      <c r="AT189" s="159" t="s">
        <v>328</v>
      </c>
      <c r="AU189" s="159" t="s">
        <v>88</v>
      </c>
      <c r="AV189" s="12" t="s">
        <v>88</v>
      </c>
      <c r="AW189" s="12" t="s">
        <v>31</v>
      </c>
      <c r="AX189" s="12" t="s">
        <v>76</v>
      </c>
      <c r="AY189" s="159" t="s">
        <v>317</v>
      </c>
    </row>
    <row r="190" spans="2:65" s="13" customFormat="1" ht="10">
      <c r="B190" s="165"/>
      <c r="D190" s="158" t="s">
        <v>328</v>
      </c>
      <c r="E190" s="166" t="s">
        <v>1</v>
      </c>
      <c r="F190" s="167" t="s">
        <v>331</v>
      </c>
      <c r="H190" s="168">
        <v>44.914999999999999</v>
      </c>
      <c r="I190" s="169"/>
      <c r="L190" s="165"/>
      <c r="M190" s="170"/>
      <c r="T190" s="171"/>
      <c r="AT190" s="166" t="s">
        <v>328</v>
      </c>
      <c r="AU190" s="166" t="s">
        <v>88</v>
      </c>
      <c r="AV190" s="13" t="s">
        <v>92</v>
      </c>
      <c r="AW190" s="13" t="s">
        <v>31</v>
      </c>
      <c r="AX190" s="13" t="s">
        <v>76</v>
      </c>
      <c r="AY190" s="166" t="s">
        <v>317</v>
      </c>
    </row>
    <row r="191" spans="2:65" s="14" customFormat="1" ht="10">
      <c r="B191" s="172"/>
      <c r="D191" s="158" t="s">
        <v>328</v>
      </c>
      <c r="E191" s="173" t="s">
        <v>1</v>
      </c>
      <c r="F191" s="174" t="s">
        <v>332</v>
      </c>
      <c r="H191" s="175">
        <v>44.914999999999999</v>
      </c>
      <c r="I191" s="176"/>
      <c r="L191" s="172"/>
      <c r="M191" s="177"/>
      <c r="T191" s="178"/>
      <c r="AT191" s="173" t="s">
        <v>328</v>
      </c>
      <c r="AU191" s="173" t="s">
        <v>88</v>
      </c>
      <c r="AV191" s="14" t="s">
        <v>323</v>
      </c>
      <c r="AW191" s="14" t="s">
        <v>31</v>
      </c>
      <c r="AX191" s="14" t="s">
        <v>83</v>
      </c>
      <c r="AY191" s="173" t="s">
        <v>317</v>
      </c>
    </row>
    <row r="192" spans="2:65" s="1" customFormat="1" ht="21.75" customHeight="1">
      <c r="B192" s="142"/>
      <c r="C192" s="179" t="s">
        <v>7</v>
      </c>
      <c r="D192" s="179" t="s">
        <v>454</v>
      </c>
      <c r="E192" s="180" t="s">
        <v>18972</v>
      </c>
      <c r="F192" s="181" t="s">
        <v>18973</v>
      </c>
      <c r="G192" s="182" t="s">
        <v>467</v>
      </c>
      <c r="H192" s="183">
        <v>150.91399999999999</v>
      </c>
      <c r="I192" s="184"/>
      <c r="J192" s="185">
        <f>ROUND(I192*H192,2)</f>
        <v>0</v>
      </c>
      <c r="K192" s="186"/>
      <c r="L192" s="187"/>
      <c r="M192" s="188" t="s">
        <v>1</v>
      </c>
      <c r="N192" s="189" t="s">
        <v>42</v>
      </c>
      <c r="P192" s="153">
        <f>O192*H192</f>
        <v>0</v>
      </c>
      <c r="Q192" s="153">
        <v>3.4000000000000002E-2</v>
      </c>
      <c r="R192" s="153">
        <f>Q192*H192</f>
        <v>5.1310760000000002</v>
      </c>
      <c r="S192" s="153">
        <v>0</v>
      </c>
      <c r="T192" s="154">
        <f>S192*H192</f>
        <v>0</v>
      </c>
      <c r="AR192" s="155" t="s">
        <v>356</v>
      </c>
      <c r="AT192" s="155" t="s">
        <v>454</v>
      </c>
      <c r="AU192" s="155" t="s">
        <v>88</v>
      </c>
      <c r="AY192" s="16" t="s">
        <v>317</v>
      </c>
      <c r="BE192" s="156">
        <f>IF(N192="základná",J192,0)</f>
        <v>0</v>
      </c>
      <c r="BF192" s="156">
        <f>IF(N192="znížená",J192,0)</f>
        <v>0</v>
      </c>
      <c r="BG192" s="156">
        <f>IF(N192="zákl. prenesená",J192,0)</f>
        <v>0</v>
      </c>
      <c r="BH192" s="156">
        <f>IF(N192="zníž. prenesená",J192,0)</f>
        <v>0</v>
      </c>
      <c r="BI192" s="156">
        <f>IF(N192="nulová",J192,0)</f>
        <v>0</v>
      </c>
      <c r="BJ192" s="16" t="s">
        <v>88</v>
      </c>
      <c r="BK192" s="156">
        <f>ROUND(I192*H192,2)</f>
        <v>0</v>
      </c>
      <c r="BL192" s="16" t="s">
        <v>323</v>
      </c>
      <c r="BM192" s="155" t="s">
        <v>18974</v>
      </c>
    </row>
    <row r="193" spans="2:65" s="12" customFormat="1" ht="10">
      <c r="B193" s="157"/>
      <c r="D193" s="158" t="s">
        <v>328</v>
      </c>
      <c r="F193" s="160" t="s">
        <v>18975</v>
      </c>
      <c r="H193" s="161">
        <v>150.91399999999999</v>
      </c>
      <c r="I193" s="162"/>
      <c r="L193" s="157"/>
      <c r="M193" s="163"/>
      <c r="T193" s="164"/>
      <c r="AT193" s="159" t="s">
        <v>328</v>
      </c>
      <c r="AU193" s="159" t="s">
        <v>88</v>
      </c>
      <c r="AV193" s="12" t="s">
        <v>88</v>
      </c>
      <c r="AW193" s="12" t="s">
        <v>3</v>
      </c>
      <c r="AX193" s="12" t="s">
        <v>83</v>
      </c>
      <c r="AY193" s="159" t="s">
        <v>317</v>
      </c>
    </row>
    <row r="194" spans="2:65" s="11" customFormat="1" ht="22.75" customHeight="1">
      <c r="B194" s="130"/>
      <c r="D194" s="131" t="s">
        <v>75</v>
      </c>
      <c r="E194" s="140" t="s">
        <v>493</v>
      </c>
      <c r="F194" s="140" t="s">
        <v>494</v>
      </c>
      <c r="I194" s="133"/>
      <c r="J194" s="141">
        <f>BK194</f>
        <v>0</v>
      </c>
      <c r="L194" s="130"/>
      <c r="M194" s="135"/>
      <c r="P194" s="136">
        <f>P195</f>
        <v>0</v>
      </c>
      <c r="R194" s="136">
        <f>R195</f>
        <v>0</v>
      </c>
      <c r="T194" s="137">
        <f>T195</f>
        <v>0</v>
      </c>
      <c r="AR194" s="131" t="s">
        <v>83</v>
      </c>
      <c r="AT194" s="138" t="s">
        <v>75</v>
      </c>
      <c r="AU194" s="138" t="s">
        <v>83</v>
      </c>
      <c r="AY194" s="131" t="s">
        <v>317</v>
      </c>
      <c r="BK194" s="139">
        <f>BK195</f>
        <v>0</v>
      </c>
    </row>
    <row r="195" spans="2:65" s="1" customFormat="1" ht="24.15" customHeight="1">
      <c r="B195" s="142"/>
      <c r="C195" s="143" t="s">
        <v>427</v>
      </c>
      <c r="D195" s="143" t="s">
        <v>319</v>
      </c>
      <c r="E195" s="144" t="s">
        <v>16793</v>
      </c>
      <c r="F195" s="145" t="s">
        <v>16794</v>
      </c>
      <c r="G195" s="146" t="s">
        <v>439</v>
      </c>
      <c r="H195" s="147">
        <v>977.26599999999996</v>
      </c>
      <c r="I195" s="148"/>
      <c r="J195" s="149">
        <f>ROUND(I195*H195,2)</f>
        <v>0</v>
      </c>
      <c r="K195" s="150"/>
      <c r="L195" s="31"/>
      <c r="M195" s="151" t="s">
        <v>1</v>
      </c>
      <c r="N195" s="152" t="s">
        <v>42</v>
      </c>
      <c r="P195" s="153">
        <f>O195*H195</f>
        <v>0</v>
      </c>
      <c r="Q195" s="153">
        <v>0</v>
      </c>
      <c r="R195" s="153">
        <f>Q195*H195</f>
        <v>0</v>
      </c>
      <c r="S195" s="153">
        <v>0</v>
      </c>
      <c r="T195" s="154">
        <f>S195*H195</f>
        <v>0</v>
      </c>
      <c r="AR195" s="155" t="s">
        <v>323</v>
      </c>
      <c r="AT195" s="155" t="s">
        <v>319</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323</v>
      </c>
      <c r="BM195" s="155" t="s">
        <v>18976</v>
      </c>
    </row>
    <row r="196" spans="2:65" s="11" customFormat="1" ht="25.9" customHeight="1">
      <c r="B196" s="130"/>
      <c r="D196" s="131" t="s">
        <v>75</v>
      </c>
      <c r="E196" s="132" t="s">
        <v>499</v>
      </c>
      <c r="F196" s="132" t="s">
        <v>500</v>
      </c>
      <c r="I196" s="133"/>
      <c r="J196" s="134">
        <f>BK196</f>
        <v>0</v>
      </c>
      <c r="L196" s="130"/>
      <c r="M196" s="135"/>
      <c r="P196" s="136">
        <f>P197</f>
        <v>0</v>
      </c>
      <c r="R196" s="136">
        <f>R197</f>
        <v>0</v>
      </c>
      <c r="T196" s="137">
        <f>T197</f>
        <v>0</v>
      </c>
      <c r="AR196" s="131" t="s">
        <v>341</v>
      </c>
      <c r="AT196" s="138" t="s">
        <v>75</v>
      </c>
      <c r="AU196" s="138" t="s">
        <v>76</v>
      </c>
      <c r="AY196" s="131" t="s">
        <v>317</v>
      </c>
      <c r="BK196" s="139">
        <f>BK197</f>
        <v>0</v>
      </c>
    </row>
    <row r="197" spans="2:65" s="1" customFormat="1" ht="37.75" customHeight="1">
      <c r="B197" s="142"/>
      <c r="C197" s="143" t="s">
        <v>432</v>
      </c>
      <c r="D197" s="143" t="s">
        <v>319</v>
      </c>
      <c r="E197" s="144" t="s">
        <v>744</v>
      </c>
      <c r="F197" s="145" t="s">
        <v>745</v>
      </c>
      <c r="G197" s="146" t="s">
        <v>746</v>
      </c>
      <c r="H197" s="147">
        <v>5</v>
      </c>
      <c r="I197" s="148"/>
      <c r="J197" s="149">
        <f>ROUND(I197*H197,2)</f>
        <v>0</v>
      </c>
      <c r="K197" s="150"/>
      <c r="L197" s="31"/>
      <c r="M197" s="190" t="s">
        <v>1</v>
      </c>
      <c r="N197" s="191" t="s">
        <v>42</v>
      </c>
      <c r="O197" s="192"/>
      <c r="P197" s="193">
        <f>O197*H197</f>
        <v>0</v>
      </c>
      <c r="Q197" s="193">
        <v>0</v>
      </c>
      <c r="R197" s="193">
        <f>Q197*H197</f>
        <v>0</v>
      </c>
      <c r="S197" s="193">
        <v>0</v>
      </c>
      <c r="T197" s="194">
        <f>S197*H197</f>
        <v>0</v>
      </c>
      <c r="AR197" s="155" t="s">
        <v>505</v>
      </c>
      <c r="AT197" s="155" t="s">
        <v>319</v>
      </c>
      <c r="AU197" s="155" t="s">
        <v>83</v>
      </c>
      <c r="AY197" s="16" t="s">
        <v>317</v>
      </c>
      <c r="BE197" s="156">
        <f>IF(N197="základná",J197,0)</f>
        <v>0</v>
      </c>
      <c r="BF197" s="156">
        <f>IF(N197="znížená",J197,0)</f>
        <v>0</v>
      </c>
      <c r="BG197" s="156">
        <f>IF(N197="zákl. prenesená",J197,0)</f>
        <v>0</v>
      </c>
      <c r="BH197" s="156">
        <f>IF(N197="zníž. prenesená",J197,0)</f>
        <v>0</v>
      </c>
      <c r="BI197" s="156">
        <f>IF(N197="nulová",J197,0)</f>
        <v>0</v>
      </c>
      <c r="BJ197" s="16" t="s">
        <v>88</v>
      </c>
      <c r="BK197" s="156">
        <f>ROUND(I197*H197,2)</f>
        <v>0</v>
      </c>
      <c r="BL197" s="16" t="s">
        <v>505</v>
      </c>
      <c r="BM197" s="155" t="s">
        <v>18977</v>
      </c>
    </row>
    <row r="198" spans="2:65" s="1" customFormat="1" ht="7" customHeight="1">
      <c r="B198" s="46"/>
      <c r="C198" s="47"/>
      <c r="D198" s="47"/>
      <c r="E198" s="47"/>
      <c r="F198" s="47"/>
      <c r="G198" s="47"/>
      <c r="H198" s="47"/>
      <c r="I198" s="47"/>
      <c r="J198" s="47"/>
      <c r="K198" s="47"/>
      <c r="L198" s="31"/>
    </row>
  </sheetData>
  <autoFilter ref="C122:K197" xr:uid="{00000000-0009-0000-0000-000026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1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102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286</v>
      </c>
      <c r="F9" s="218"/>
      <c r="G9" s="218"/>
      <c r="H9" s="218"/>
      <c r="L9" s="19"/>
    </row>
    <row r="10" spans="2:46" ht="12" customHeight="1">
      <c r="B10" s="19"/>
      <c r="D10" s="26" t="s">
        <v>287</v>
      </c>
      <c r="L10" s="19"/>
    </row>
    <row r="11" spans="2:46" s="1" customFormat="1" ht="16.5" customHeight="1">
      <c r="B11" s="31"/>
      <c r="E11" s="256" t="s">
        <v>563</v>
      </c>
      <c r="F11" s="263"/>
      <c r="G11" s="263"/>
      <c r="H11" s="263"/>
      <c r="L11" s="31"/>
    </row>
    <row r="12" spans="2:46" s="1" customFormat="1" ht="12" customHeight="1">
      <c r="B12" s="31"/>
      <c r="D12" s="26" t="s">
        <v>289</v>
      </c>
      <c r="L12" s="31"/>
    </row>
    <row r="13" spans="2:46" s="1" customFormat="1" ht="30" customHeight="1">
      <c r="B13" s="31"/>
      <c r="E13" s="243" t="s">
        <v>564</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ROUND(J142,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ROUND((SUM(BE142:BE214)),  2)</f>
        <v>0</v>
      </c>
      <c r="G37" s="99"/>
      <c r="H37" s="99"/>
      <c r="I37" s="100">
        <v>0.2</v>
      </c>
      <c r="J37" s="98">
        <f>ROUND(((SUM(BE142:BE214))*I37),  2)</f>
        <v>0</v>
      </c>
      <c r="L37" s="31"/>
    </row>
    <row r="38" spans="2:12" s="1" customFormat="1" ht="14.4" customHeight="1">
      <c r="B38" s="31"/>
      <c r="E38" s="36" t="s">
        <v>42</v>
      </c>
      <c r="F38" s="98">
        <f>ROUND((SUM(BF142:BF214)),  2)</f>
        <v>0</v>
      </c>
      <c r="G38" s="99"/>
      <c r="H38" s="99"/>
      <c r="I38" s="100">
        <v>0.2</v>
      </c>
      <c r="J38" s="98">
        <f>ROUND(((SUM(BF142:BF214))*I38),  2)</f>
        <v>0</v>
      </c>
      <c r="L38" s="31"/>
    </row>
    <row r="39" spans="2:12" s="1" customFormat="1" ht="14.4" hidden="1" customHeight="1">
      <c r="B39" s="31"/>
      <c r="E39" s="26" t="s">
        <v>43</v>
      </c>
      <c r="F39" s="87">
        <f>ROUND((SUM(BG142:BG214)),  2)</f>
        <v>0</v>
      </c>
      <c r="I39" s="101">
        <v>0.2</v>
      </c>
      <c r="J39" s="87">
        <f>0</f>
        <v>0</v>
      </c>
      <c r="L39" s="31"/>
    </row>
    <row r="40" spans="2:12" s="1" customFormat="1" ht="14.4" hidden="1" customHeight="1">
      <c r="B40" s="31"/>
      <c r="E40" s="26" t="s">
        <v>44</v>
      </c>
      <c r="F40" s="87">
        <f>ROUND((SUM(BH142:BH214)),  2)</f>
        <v>0</v>
      </c>
      <c r="I40" s="101">
        <v>0.2</v>
      </c>
      <c r="J40" s="87">
        <f>0</f>
        <v>0</v>
      </c>
      <c r="L40" s="31"/>
    </row>
    <row r="41" spans="2:12" s="1" customFormat="1" ht="14.4" hidden="1" customHeight="1">
      <c r="B41" s="31"/>
      <c r="E41" s="36" t="s">
        <v>45</v>
      </c>
      <c r="F41" s="98">
        <f>ROUND((SUM(BI142:BI214)),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286</v>
      </c>
      <c r="F87" s="218"/>
      <c r="G87" s="218"/>
      <c r="H87" s="218"/>
      <c r="L87" s="19"/>
    </row>
    <row r="88" spans="2:12" ht="12" customHeight="1">
      <c r="B88" s="19"/>
      <c r="C88" s="26" t="s">
        <v>287</v>
      </c>
      <c r="L88" s="19"/>
    </row>
    <row r="89" spans="2:12" s="1" customFormat="1" ht="16.5" customHeight="1">
      <c r="B89" s="31"/>
      <c r="E89" s="256" t="s">
        <v>563</v>
      </c>
      <c r="F89" s="263"/>
      <c r="G89" s="263"/>
      <c r="H89" s="263"/>
      <c r="L89" s="31"/>
    </row>
    <row r="90" spans="2:12" s="1" customFormat="1" ht="12" customHeight="1">
      <c r="B90" s="31"/>
      <c r="C90" s="26" t="s">
        <v>289</v>
      </c>
      <c r="L90" s="31"/>
    </row>
    <row r="91" spans="2:12" s="1" customFormat="1" ht="30" customHeight="1">
      <c r="B91" s="31"/>
      <c r="E91" s="243" t="str">
        <f>E13</f>
        <v>SO 01.1.4-5 - Preložka rozvodu mediciálnych plynov - kyslík, stlačený vzduch</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J142</f>
        <v>0</v>
      </c>
      <c r="L100" s="31"/>
      <c r="AU100" s="16" t="s">
        <v>296</v>
      </c>
    </row>
    <row r="101" spans="2:47" s="8" customFormat="1" ht="25" customHeight="1">
      <c r="B101" s="113"/>
      <c r="D101" s="114" t="s">
        <v>565</v>
      </c>
      <c r="E101" s="115"/>
      <c r="F101" s="115"/>
      <c r="G101" s="115"/>
      <c r="H101" s="115"/>
      <c r="I101" s="115"/>
      <c r="J101" s="116">
        <f>J143</f>
        <v>0</v>
      </c>
      <c r="L101" s="113"/>
    </row>
    <row r="102" spans="2:47" s="9" customFormat="1" ht="19.899999999999999" customHeight="1">
      <c r="B102" s="117"/>
      <c r="D102" s="118" t="s">
        <v>566</v>
      </c>
      <c r="E102" s="119"/>
      <c r="F102" s="119"/>
      <c r="G102" s="119"/>
      <c r="H102" s="119"/>
      <c r="I102" s="119"/>
      <c r="J102" s="120">
        <f>J144</f>
        <v>0</v>
      </c>
      <c r="L102" s="117"/>
    </row>
    <row r="103" spans="2:47" s="9" customFormat="1" ht="19.899999999999999" customHeight="1">
      <c r="B103" s="117"/>
      <c r="D103" s="118" t="s">
        <v>567</v>
      </c>
      <c r="E103" s="119"/>
      <c r="F103" s="119"/>
      <c r="G103" s="119"/>
      <c r="H103" s="119"/>
      <c r="I103" s="119"/>
      <c r="J103" s="120">
        <f>J152</f>
        <v>0</v>
      </c>
      <c r="L103" s="117"/>
    </row>
    <row r="104" spans="2:47" s="9" customFormat="1" ht="19.899999999999999" customHeight="1">
      <c r="B104" s="117"/>
      <c r="D104" s="118" t="s">
        <v>568</v>
      </c>
      <c r="E104" s="119"/>
      <c r="F104" s="119"/>
      <c r="G104" s="119"/>
      <c r="H104" s="119"/>
      <c r="I104" s="119"/>
      <c r="J104" s="120">
        <f>J155</f>
        <v>0</v>
      </c>
      <c r="L104" s="117"/>
    </row>
    <row r="105" spans="2:47" s="9" customFormat="1" ht="19.899999999999999" customHeight="1">
      <c r="B105" s="117"/>
      <c r="D105" s="118" t="s">
        <v>569</v>
      </c>
      <c r="E105" s="119"/>
      <c r="F105" s="119"/>
      <c r="G105" s="119"/>
      <c r="H105" s="119"/>
      <c r="I105" s="119"/>
      <c r="J105" s="120">
        <f>J158</f>
        <v>0</v>
      </c>
      <c r="L105" s="117"/>
    </row>
    <row r="106" spans="2:47" s="8" customFormat="1" ht="25" customHeight="1">
      <c r="B106" s="113"/>
      <c r="D106" s="114" t="s">
        <v>570</v>
      </c>
      <c r="E106" s="115"/>
      <c r="F106" s="115"/>
      <c r="G106" s="115"/>
      <c r="H106" s="115"/>
      <c r="I106" s="115"/>
      <c r="J106" s="116">
        <f>J160</f>
        <v>0</v>
      </c>
      <c r="L106" s="113"/>
    </row>
    <row r="107" spans="2:47" s="9" customFormat="1" ht="19.899999999999999" customHeight="1">
      <c r="B107" s="117"/>
      <c r="D107" s="118" t="s">
        <v>571</v>
      </c>
      <c r="E107" s="119"/>
      <c r="F107" s="119"/>
      <c r="G107" s="119"/>
      <c r="H107" s="119"/>
      <c r="I107" s="119"/>
      <c r="J107" s="120">
        <f>J161</f>
        <v>0</v>
      </c>
      <c r="L107" s="117"/>
    </row>
    <row r="108" spans="2:47" s="9" customFormat="1" ht="19.899999999999999" customHeight="1">
      <c r="B108" s="117"/>
      <c r="D108" s="118" t="s">
        <v>572</v>
      </c>
      <c r="E108" s="119"/>
      <c r="F108" s="119"/>
      <c r="G108" s="119"/>
      <c r="H108" s="119"/>
      <c r="I108" s="119"/>
      <c r="J108" s="120">
        <f>J167</f>
        <v>0</v>
      </c>
      <c r="L108" s="117"/>
    </row>
    <row r="109" spans="2:47" s="9" customFormat="1" ht="19.899999999999999" customHeight="1">
      <c r="B109" s="117"/>
      <c r="D109" s="118" t="s">
        <v>573</v>
      </c>
      <c r="E109" s="119"/>
      <c r="F109" s="119"/>
      <c r="G109" s="119"/>
      <c r="H109" s="119"/>
      <c r="I109" s="119"/>
      <c r="J109" s="120">
        <f>J174</f>
        <v>0</v>
      </c>
      <c r="L109" s="117"/>
    </row>
    <row r="110" spans="2:47" s="9" customFormat="1" ht="19.899999999999999" customHeight="1">
      <c r="B110" s="117"/>
      <c r="D110" s="118" t="s">
        <v>574</v>
      </c>
      <c r="E110" s="119"/>
      <c r="F110" s="119"/>
      <c r="G110" s="119"/>
      <c r="H110" s="119"/>
      <c r="I110" s="119"/>
      <c r="J110" s="120">
        <f>J177</f>
        <v>0</v>
      </c>
      <c r="L110" s="117"/>
    </row>
    <row r="111" spans="2:47" s="8" customFormat="1" ht="25" customHeight="1">
      <c r="B111" s="113"/>
      <c r="D111" s="114" t="s">
        <v>575</v>
      </c>
      <c r="E111" s="115"/>
      <c r="F111" s="115"/>
      <c r="G111" s="115"/>
      <c r="H111" s="115"/>
      <c r="I111" s="115"/>
      <c r="J111" s="116">
        <f>J179</f>
        <v>0</v>
      </c>
      <c r="L111" s="113"/>
    </row>
    <row r="112" spans="2:47" s="9" customFormat="1" ht="19.899999999999999" customHeight="1">
      <c r="B112" s="117"/>
      <c r="D112" s="118" t="s">
        <v>576</v>
      </c>
      <c r="E112" s="119"/>
      <c r="F112" s="119"/>
      <c r="G112" s="119"/>
      <c r="H112" s="119"/>
      <c r="I112" s="119"/>
      <c r="J112" s="120">
        <f>J180</f>
        <v>0</v>
      </c>
      <c r="L112" s="117"/>
    </row>
    <row r="113" spans="2:12" s="9" customFormat="1" ht="19.899999999999999" customHeight="1">
      <c r="B113" s="117"/>
      <c r="D113" s="118" t="s">
        <v>577</v>
      </c>
      <c r="E113" s="119"/>
      <c r="F113" s="119"/>
      <c r="G113" s="119"/>
      <c r="H113" s="119"/>
      <c r="I113" s="119"/>
      <c r="J113" s="120">
        <f>J200</f>
        <v>0</v>
      </c>
      <c r="L113" s="117"/>
    </row>
    <row r="114" spans="2:12" s="8" customFormat="1" ht="25" customHeight="1">
      <c r="B114" s="113"/>
      <c r="D114" s="114" t="s">
        <v>578</v>
      </c>
      <c r="E114" s="115"/>
      <c r="F114" s="115"/>
      <c r="G114" s="115"/>
      <c r="H114" s="115"/>
      <c r="I114" s="115"/>
      <c r="J114" s="116">
        <f>J202</f>
        <v>0</v>
      </c>
      <c r="L114" s="113"/>
    </row>
    <row r="115" spans="2:12" s="9" customFormat="1" ht="19.899999999999999" customHeight="1">
      <c r="B115" s="117"/>
      <c r="D115" s="118" t="s">
        <v>579</v>
      </c>
      <c r="E115" s="119"/>
      <c r="F115" s="119"/>
      <c r="G115" s="119"/>
      <c r="H115" s="119"/>
      <c r="I115" s="119"/>
      <c r="J115" s="120">
        <f>J203</f>
        <v>0</v>
      </c>
      <c r="L115" s="117"/>
    </row>
    <row r="116" spans="2:12" s="8" customFormat="1" ht="25" customHeight="1">
      <c r="B116" s="113"/>
      <c r="D116" s="114" t="s">
        <v>580</v>
      </c>
      <c r="E116" s="115"/>
      <c r="F116" s="115"/>
      <c r="G116" s="115"/>
      <c r="H116" s="115"/>
      <c r="I116" s="115"/>
      <c r="J116" s="116">
        <f>J205</f>
        <v>0</v>
      </c>
      <c r="L116" s="113"/>
    </row>
    <row r="117" spans="2:12" s="9" customFormat="1" ht="19.899999999999999" customHeight="1">
      <c r="B117" s="117"/>
      <c r="D117" s="118" t="s">
        <v>581</v>
      </c>
      <c r="E117" s="119"/>
      <c r="F117" s="119"/>
      <c r="G117" s="119"/>
      <c r="H117" s="119"/>
      <c r="I117" s="119"/>
      <c r="J117" s="120">
        <f>J206</f>
        <v>0</v>
      </c>
      <c r="L117" s="117"/>
    </row>
    <row r="118" spans="2:12" s="8" customFormat="1" ht="25" customHeight="1">
      <c r="B118" s="113"/>
      <c r="D118" s="114" t="s">
        <v>302</v>
      </c>
      <c r="E118" s="115"/>
      <c r="F118" s="115"/>
      <c r="G118" s="115"/>
      <c r="H118" s="115"/>
      <c r="I118" s="115"/>
      <c r="J118" s="116">
        <f>J213</f>
        <v>0</v>
      </c>
      <c r="L118" s="113"/>
    </row>
    <row r="119" spans="2:12" s="1" customFormat="1" ht="21.75" customHeight="1">
      <c r="B119" s="31"/>
      <c r="L119" s="31"/>
    </row>
    <row r="120" spans="2:12" s="1" customFormat="1" ht="7" customHeight="1">
      <c r="B120" s="46"/>
      <c r="C120" s="47"/>
      <c r="D120" s="47"/>
      <c r="E120" s="47"/>
      <c r="F120" s="47"/>
      <c r="G120" s="47"/>
      <c r="H120" s="47"/>
      <c r="I120" s="47"/>
      <c r="J120" s="47"/>
      <c r="K120" s="47"/>
      <c r="L120" s="31"/>
    </row>
    <row r="124" spans="2:12" s="1" customFormat="1" ht="7" customHeight="1">
      <c r="B124" s="48"/>
      <c r="C124" s="49"/>
      <c r="D124" s="49"/>
      <c r="E124" s="49"/>
      <c r="F124" s="49"/>
      <c r="G124" s="49"/>
      <c r="H124" s="49"/>
      <c r="I124" s="49"/>
      <c r="J124" s="49"/>
      <c r="K124" s="49"/>
      <c r="L124" s="31"/>
    </row>
    <row r="125" spans="2:12" s="1" customFormat="1" ht="25" customHeight="1">
      <c r="B125" s="31"/>
      <c r="C125" s="20" t="s">
        <v>303</v>
      </c>
      <c r="L125" s="31"/>
    </row>
    <row r="126" spans="2:12" s="1" customFormat="1" ht="7" customHeight="1">
      <c r="B126" s="31"/>
      <c r="L126" s="31"/>
    </row>
    <row r="127" spans="2:12" s="1" customFormat="1" ht="12" customHeight="1">
      <c r="B127" s="31"/>
      <c r="C127" s="26" t="s">
        <v>15</v>
      </c>
      <c r="L127" s="31"/>
    </row>
    <row r="128" spans="2:12" s="1" customFormat="1" ht="26.25" customHeight="1">
      <c r="B128" s="31"/>
      <c r="E128" s="261" t="str">
        <f>E7</f>
        <v>Dostavba a rekonštrukcia lôžkovej časti Nemocnice s poliklinikou v Spišskej Novej Vsi</v>
      </c>
      <c r="F128" s="262"/>
      <c r="G128" s="262"/>
      <c r="H128" s="262"/>
      <c r="L128" s="31"/>
    </row>
    <row r="129" spans="2:63" ht="12" customHeight="1">
      <c r="B129" s="19"/>
      <c r="C129" s="26" t="s">
        <v>285</v>
      </c>
      <c r="L129" s="19"/>
    </row>
    <row r="130" spans="2:63" ht="16.5" customHeight="1">
      <c r="B130" s="19"/>
      <c r="E130" s="261" t="s">
        <v>286</v>
      </c>
      <c r="F130" s="218"/>
      <c r="G130" s="218"/>
      <c r="H130" s="218"/>
      <c r="L130" s="19"/>
    </row>
    <row r="131" spans="2:63" ht="12" customHeight="1">
      <c r="B131" s="19"/>
      <c r="C131" s="26" t="s">
        <v>287</v>
      </c>
      <c r="L131" s="19"/>
    </row>
    <row r="132" spans="2:63" s="1" customFormat="1" ht="16.5" customHeight="1">
      <c r="B132" s="31"/>
      <c r="E132" s="256" t="s">
        <v>563</v>
      </c>
      <c r="F132" s="263"/>
      <c r="G132" s="263"/>
      <c r="H132" s="263"/>
      <c r="L132" s="31"/>
    </row>
    <row r="133" spans="2:63" s="1" customFormat="1" ht="12" customHeight="1">
      <c r="B133" s="31"/>
      <c r="C133" s="26" t="s">
        <v>289</v>
      </c>
      <c r="L133" s="31"/>
    </row>
    <row r="134" spans="2:63" s="1" customFormat="1" ht="30" customHeight="1">
      <c r="B134" s="31"/>
      <c r="E134" s="243" t="str">
        <f>E13</f>
        <v>SO 01.1.4-5 - Preložka rozvodu mediciálnych plynov - kyslík, stlačený vzduch</v>
      </c>
      <c r="F134" s="263"/>
      <c r="G134" s="263"/>
      <c r="H134" s="263"/>
      <c r="L134" s="31"/>
    </row>
    <row r="135" spans="2:63" s="1" customFormat="1" ht="7" customHeight="1">
      <c r="B135" s="31"/>
      <c r="L135" s="31"/>
    </row>
    <row r="136" spans="2:63" s="1" customFormat="1" ht="12" customHeight="1">
      <c r="B136" s="31"/>
      <c r="C136" s="26" t="s">
        <v>19</v>
      </c>
      <c r="F136" s="24" t="str">
        <f>F16</f>
        <v>parc.č.:1094/1,17,81,82,98,99,1095,1096,9243/18</v>
      </c>
      <c r="I136" s="26" t="s">
        <v>21</v>
      </c>
      <c r="J136" s="54" t="str">
        <f>IF(J16="","",J16)</f>
        <v>6. 3. 2024</v>
      </c>
      <c r="L136" s="31"/>
    </row>
    <row r="137" spans="2:63" s="1" customFormat="1" ht="7" customHeight="1">
      <c r="B137" s="31"/>
      <c r="L137" s="31"/>
    </row>
    <row r="138" spans="2:63" s="1" customFormat="1" ht="25.65" customHeight="1">
      <c r="B138" s="31"/>
      <c r="C138" s="26" t="s">
        <v>23</v>
      </c>
      <c r="F138" s="24" t="str">
        <f>E19</f>
        <v>Nemocnica s poliklinikou, Spišská Nová Ves</v>
      </c>
      <c r="I138" s="26" t="s">
        <v>29</v>
      </c>
      <c r="J138" s="29" t="str">
        <f>E25</f>
        <v>d.g.A. design graphic architecture s.r.o.</v>
      </c>
      <c r="L138" s="31"/>
    </row>
    <row r="139" spans="2:63" s="1" customFormat="1" ht="15.15" customHeight="1">
      <c r="B139" s="31"/>
      <c r="C139" s="26" t="s">
        <v>27</v>
      </c>
      <c r="F139" s="24" t="str">
        <f>IF(E22="","",E22)</f>
        <v>Vyplň údaj</v>
      </c>
      <c r="I139" s="26" t="s">
        <v>32</v>
      </c>
      <c r="J139" s="29" t="str">
        <f>E28</f>
        <v xml:space="preserve"> </v>
      </c>
      <c r="L139" s="31"/>
    </row>
    <row r="140" spans="2:63" s="1" customFormat="1" ht="10.25" customHeight="1">
      <c r="B140" s="31"/>
      <c r="L140" s="31"/>
    </row>
    <row r="141" spans="2:63" s="10" customFormat="1" ht="29.25" customHeight="1">
      <c r="B141" s="121"/>
      <c r="C141" s="122" t="s">
        <v>304</v>
      </c>
      <c r="D141" s="123" t="s">
        <v>61</v>
      </c>
      <c r="E141" s="123" t="s">
        <v>57</v>
      </c>
      <c r="F141" s="123" t="s">
        <v>58</v>
      </c>
      <c r="G141" s="123" t="s">
        <v>305</v>
      </c>
      <c r="H141" s="123" t="s">
        <v>306</v>
      </c>
      <c r="I141" s="123" t="s">
        <v>307</v>
      </c>
      <c r="J141" s="124" t="s">
        <v>294</v>
      </c>
      <c r="K141" s="125" t="s">
        <v>308</v>
      </c>
      <c r="L141" s="121"/>
      <c r="M141" s="61" t="s">
        <v>1</v>
      </c>
      <c r="N141" s="62" t="s">
        <v>40</v>
      </c>
      <c r="O141" s="62" t="s">
        <v>309</v>
      </c>
      <c r="P141" s="62" t="s">
        <v>310</v>
      </c>
      <c r="Q141" s="62" t="s">
        <v>311</v>
      </c>
      <c r="R141" s="62" t="s">
        <v>312</v>
      </c>
      <c r="S141" s="62" t="s">
        <v>313</v>
      </c>
      <c r="T141" s="63" t="s">
        <v>314</v>
      </c>
    </row>
    <row r="142" spans="2:63" s="1" customFormat="1" ht="22.75" customHeight="1">
      <c r="B142" s="31"/>
      <c r="C142" s="66" t="s">
        <v>295</v>
      </c>
      <c r="J142" s="126">
        <f>BK142</f>
        <v>0</v>
      </c>
      <c r="L142" s="31"/>
      <c r="M142" s="64"/>
      <c r="N142" s="55"/>
      <c r="O142" s="55"/>
      <c r="P142" s="127">
        <f>P143+P160+P179+P202+P205+P213</f>
        <v>0</v>
      </c>
      <c r="Q142" s="55"/>
      <c r="R142" s="127">
        <f>R143+R160+R179+R202+R205+R213</f>
        <v>190.52010200000004</v>
      </c>
      <c r="S142" s="55"/>
      <c r="T142" s="128">
        <f>T143+T160+T179+T202+T205+T213</f>
        <v>0.11899999999999999</v>
      </c>
      <c r="AT142" s="16" t="s">
        <v>75</v>
      </c>
      <c r="AU142" s="16" t="s">
        <v>296</v>
      </c>
      <c r="BK142" s="129">
        <f>BK143+BK160+BK179+BK202+BK205+BK213</f>
        <v>0</v>
      </c>
    </row>
    <row r="143" spans="2:63" s="11" customFormat="1" ht="25.9" customHeight="1">
      <c r="B143" s="130"/>
      <c r="D143" s="131" t="s">
        <v>75</v>
      </c>
      <c r="E143" s="132" t="s">
        <v>582</v>
      </c>
      <c r="F143" s="132" t="s">
        <v>583</v>
      </c>
      <c r="I143" s="133"/>
      <c r="J143" s="134">
        <f>BK143</f>
        <v>0</v>
      </c>
      <c r="L143" s="130"/>
      <c r="M143" s="135"/>
      <c r="P143" s="136">
        <f>P144+P152+P155+P158</f>
        <v>0</v>
      </c>
      <c r="R143" s="136">
        <f>R144+R152+R155+R158</f>
        <v>190.29170700000003</v>
      </c>
      <c r="T143" s="137">
        <f>T144+T152+T155+T158</f>
        <v>0.11899999999999999</v>
      </c>
      <c r="AR143" s="131" t="s">
        <v>83</v>
      </c>
      <c r="AT143" s="138" t="s">
        <v>75</v>
      </c>
      <c r="AU143" s="138" t="s">
        <v>76</v>
      </c>
      <c r="AY143" s="131" t="s">
        <v>317</v>
      </c>
      <c r="BK143" s="139">
        <f>BK144+BK152+BK155+BK158</f>
        <v>0</v>
      </c>
    </row>
    <row r="144" spans="2:63" s="11" customFormat="1" ht="22.75" customHeight="1">
      <c r="B144" s="130"/>
      <c r="D144" s="131" t="s">
        <v>75</v>
      </c>
      <c r="E144" s="140" t="s">
        <v>83</v>
      </c>
      <c r="F144" s="140" t="s">
        <v>584</v>
      </c>
      <c r="I144" s="133"/>
      <c r="J144" s="141">
        <f>BK144</f>
        <v>0</v>
      </c>
      <c r="L144" s="130"/>
      <c r="M144" s="135"/>
      <c r="P144" s="136">
        <f>SUM(P145:P151)</f>
        <v>0</v>
      </c>
      <c r="R144" s="136">
        <f>SUM(R145:R151)</f>
        <v>22.878999999999998</v>
      </c>
      <c r="T144" s="137">
        <f>SUM(T145:T151)</f>
        <v>0</v>
      </c>
      <c r="AR144" s="131" t="s">
        <v>83</v>
      </c>
      <c r="AT144" s="138" t="s">
        <v>75</v>
      </c>
      <c r="AU144" s="138" t="s">
        <v>83</v>
      </c>
      <c r="AY144" s="131" t="s">
        <v>317</v>
      </c>
      <c r="BK144" s="139">
        <f>SUM(BK145:BK151)</f>
        <v>0</v>
      </c>
    </row>
    <row r="145" spans="2:65" s="1" customFormat="1" ht="24.15" customHeight="1">
      <c r="B145" s="142"/>
      <c r="C145" s="143" t="s">
        <v>83</v>
      </c>
      <c r="D145" s="143" t="s">
        <v>319</v>
      </c>
      <c r="E145" s="144" t="s">
        <v>585</v>
      </c>
      <c r="F145" s="145" t="s">
        <v>586</v>
      </c>
      <c r="G145" s="146" t="s">
        <v>322</v>
      </c>
      <c r="H145" s="147">
        <v>2.2999999999999998</v>
      </c>
      <c r="I145" s="148"/>
      <c r="J145" s="149">
        <f t="shared" ref="J145:J150" si="0">ROUND(I145*H145,2)</f>
        <v>0</v>
      </c>
      <c r="K145" s="150"/>
      <c r="L145" s="31"/>
      <c r="M145" s="151" t="s">
        <v>1</v>
      </c>
      <c r="N145" s="152" t="s">
        <v>42</v>
      </c>
      <c r="P145" s="153">
        <f t="shared" ref="P145:P150" si="1">O145*H145</f>
        <v>0</v>
      </c>
      <c r="Q145" s="153">
        <v>0</v>
      </c>
      <c r="R145" s="153">
        <f t="shared" ref="R145:R150" si="2">Q145*H145</f>
        <v>0</v>
      </c>
      <c r="S145" s="153">
        <v>0</v>
      </c>
      <c r="T145" s="154">
        <f t="shared" ref="T145:T150" si="3">S145*H145</f>
        <v>0</v>
      </c>
      <c r="AR145" s="155" t="s">
        <v>323</v>
      </c>
      <c r="AT145" s="155" t="s">
        <v>319</v>
      </c>
      <c r="AU145" s="155" t="s">
        <v>88</v>
      </c>
      <c r="AY145" s="16" t="s">
        <v>317</v>
      </c>
      <c r="BE145" s="156">
        <f t="shared" ref="BE145:BE150" si="4">IF(N145="základná",J145,0)</f>
        <v>0</v>
      </c>
      <c r="BF145" s="156">
        <f t="shared" ref="BF145:BF150" si="5">IF(N145="znížená",J145,0)</f>
        <v>0</v>
      </c>
      <c r="BG145" s="156">
        <f t="shared" ref="BG145:BG150" si="6">IF(N145="zákl. prenesená",J145,0)</f>
        <v>0</v>
      </c>
      <c r="BH145" s="156">
        <f t="shared" ref="BH145:BH150" si="7">IF(N145="zníž. prenesená",J145,0)</f>
        <v>0</v>
      </c>
      <c r="BI145" s="156">
        <f t="shared" ref="BI145:BI150" si="8">IF(N145="nulová",J145,0)</f>
        <v>0</v>
      </c>
      <c r="BJ145" s="16" t="s">
        <v>88</v>
      </c>
      <c r="BK145" s="156">
        <f t="shared" ref="BK145:BK150" si="9">ROUND(I145*H145,2)</f>
        <v>0</v>
      </c>
      <c r="BL145" s="16" t="s">
        <v>323</v>
      </c>
      <c r="BM145" s="155" t="s">
        <v>88</v>
      </c>
    </row>
    <row r="146" spans="2:65" s="1" customFormat="1" ht="24.15" customHeight="1">
      <c r="B146" s="142"/>
      <c r="C146" s="143" t="s">
        <v>88</v>
      </c>
      <c r="D146" s="143" t="s">
        <v>319</v>
      </c>
      <c r="E146" s="144" t="s">
        <v>587</v>
      </c>
      <c r="F146" s="145" t="s">
        <v>588</v>
      </c>
      <c r="G146" s="146" t="s">
        <v>322</v>
      </c>
      <c r="H146" s="147">
        <v>2.2999999999999998</v>
      </c>
      <c r="I146" s="148"/>
      <c r="J146" s="149">
        <f t="shared" si="0"/>
        <v>0</v>
      </c>
      <c r="K146" s="150"/>
      <c r="L146" s="31"/>
      <c r="M146" s="151" t="s">
        <v>1</v>
      </c>
      <c r="N146" s="152" t="s">
        <v>42</v>
      </c>
      <c r="P146" s="153">
        <f t="shared" si="1"/>
        <v>0</v>
      </c>
      <c r="Q146" s="153">
        <v>0</v>
      </c>
      <c r="R146" s="153">
        <f t="shared" si="2"/>
        <v>0</v>
      </c>
      <c r="S146" s="153">
        <v>0</v>
      </c>
      <c r="T146" s="154">
        <f t="shared" si="3"/>
        <v>0</v>
      </c>
      <c r="AR146" s="155" t="s">
        <v>323</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323</v>
      </c>
    </row>
    <row r="147" spans="2:65" s="1" customFormat="1" ht="24.15" customHeight="1">
      <c r="B147" s="142"/>
      <c r="C147" s="143" t="s">
        <v>92</v>
      </c>
      <c r="D147" s="143" t="s">
        <v>319</v>
      </c>
      <c r="E147" s="144" t="s">
        <v>589</v>
      </c>
      <c r="F147" s="145" t="s">
        <v>590</v>
      </c>
      <c r="G147" s="146" t="s">
        <v>484</v>
      </c>
      <c r="H147" s="147">
        <v>63</v>
      </c>
      <c r="I147" s="148"/>
      <c r="J147" s="149">
        <f t="shared" si="0"/>
        <v>0</v>
      </c>
      <c r="K147" s="150"/>
      <c r="L147" s="31"/>
      <c r="M147" s="151" t="s">
        <v>1</v>
      </c>
      <c r="N147" s="152" t="s">
        <v>42</v>
      </c>
      <c r="P147" s="153">
        <f t="shared" si="1"/>
        <v>0</v>
      </c>
      <c r="Q147" s="153">
        <v>0</v>
      </c>
      <c r="R147" s="153">
        <f t="shared" si="2"/>
        <v>0</v>
      </c>
      <c r="S147" s="153">
        <v>0</v>
      </c>
      <c r="T147" s="154">
        <f t="shared" si="3"/>
        <v>0</v>
      </c>
      <c r="AR147" s="155" t="s">
        <v>323</v>
      </c>
      <c r="AT147" s="155" t="s">
        <v>319</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346</v>
      </c>
    </row>
    <row r="148" spans="2:65" s="1" customFormat="1" ht="24.15" customHeight="1">
      <c r="B148" s="142"/>
      <c r="C148" s="143" t="s">
        <v>323</v>
      </c>
      <c r="D148" s="143" t="s">
        <v>319</v>
      </c>
      <c r="E148" s="144" t="s">
        <v>591</v>
      </c>
      <c r="F148" s="145" t="s">
        <v>592</v>
      </c>
      <c r="G148" s="146" t="s">
        <v>322</v>
      </c>
      <c r="H148" s="147">
        <v>22.68</v>
      </c>
      <c r="I148" s="148"/>
      <c r="J148" s="149">
        <f t="shared" si="0"/>
        <v>0</v>
      </c>
      <c r="K148" s="150"/>
      <c r="L148" s="31"/>
      <c r="M148" s="151" t="s">
        <v>1</v>
      </c>
      <c r="N148" s="152" t="s">
        <v>42</v>
      </c>
      <c r="P148" s="153">
        <f t="shared" si="1"/>
        <v>0</v>
      </c>
      <c r="Q148" s="153">
        <v>0</v>
      </c>
      <c r="R148" s="153">
        <f t="shared" si="2"/>
        <v>0</v>
      </c>
      <c r="S148" s="153">
        <v>0</v>
      </c>
      <c r="T148" s="154">
        <f t="shared" si="3"/>
        <v>0</v>
      </c>
      <c r="AR148" s="155" t="s">
        <v>323</v>
      </c>
      <c r="AT148" s="155" t="s">
        <v>319</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323</v>
      </c>
      <c r="BM148" s="155" t="s">
        <v>356</v>
      </c>
    </row>
    <row r="149" spans="2:65" s="1" customFormat="1" ht="24.15" customHeight="1">
      <c r="B149" s="142"/>
      <c r="C149" s="143" t="s">
        <v>341</v>
      </c>
      <c r="D149" s="143" t="s">
        <v>319</v>
      </c>
      <c r="E149" s="144" t="s">
        <v>593</v>
      </c>
      <c r="F149" s="145" t="s">
        <v>594</v>
      </c>
      <c r="G149" s="146" t="s">
        <v>322</v>
      </c>
      <c r="H149" s="147">
        <v>12.6</v>
      </c>
      <c r="I149" s="148"/>
      <c r="J149" s="149">
        <f t="shared" si="0"/>
        <v>0</v>
      </c>
      <c r="K149" s="150"/>
      <c r="L149" s="31"/>
      <c r="M149" s="151" t="s">
        <v>1</v>
      </c>
      <c r="N149" s="152" t="s">
        <v>42</v>
      </c>
      <c r="P149" s="153">
        <f t="shared" si="1"/>
        <v>0</v>
      </c>
      <c r="Q149" s="153">
        <v>0</v>
      </c>
      <c r="R149" s="153">
        <f t="shared" si="2"/>
        <v>0</v>
      </c>
      <c r="S149" s="153">
        <v>0</v>
      </c>
      <c r="T149" s="154">
        <f t="shared" si="3"/>
        <v>0</v>
      </c>
      <c r="AR149" s="155" t="s">
        <v>323</v>
      </c>
      <c r="AT149" s="155" t="s">
        <v>319</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323</v>
      </c>
      <c r="BM149" s="155" t="s">
        <v>366</v>
      </c>
    </row>
    <row r="150" spans="2:65" s="1" customFormat="1" ht="24.15" customHeight="1">
      <c r="B150" s="142"/>
      <c r="C150" s="179" t="s">
        <v>346</v>
      </c>
      <c r="D150" s="179" t="s">
        <v>454</v>
      </c>
      <c r="E150" s="180" t="s">
        <v>595</v>
      </c>
      <c r="F150" s="181" t="s">
        <v>596</v>
      </c>
      <c r="G150" s="182" t="s">
        <v>439</v>
      </c>
      <c r="H150" s="183">
        <v>13.7</v>
      </c>
      <c r="I150" s="184"/>
      <c r="J150" s="185">
        <f t="shared" si="0"/>
        <v>0</v>
      </c>
      <c r="K150" s="186"/>
      <c r="L150" s="187"/>
      <c r="M150" s="188" t="s">
        <v>1</v>
      </c>
      <c r="N150" s="189" t="s">
        <v>42</v>
      </c>
      <c r="P150" s="153">
        <f t="shared" si="1"/>
        <v>0</v>
      </c>
      <c r="Q150" s="153">
        <v>1.67</v>
      </c>
      <c r="R150" s="153">
        <f t="shared" si="2"/>
        <v>22.878999999999998</v>
      </c>
      <c r="S150" s="153">
        <v>0</v>
      </c>
      <c r="T150" s="154">
        <f t="shared" si="3"/>
        <v>0</v>
      </c>
      <c r="AR150" s="155" t="s">
        <v>356</v>
      </c>
      <c r="AT150" s="155" t="s">
        <v>454</v>
      </c>
      <c r="AU150" s="155" t="s">
        <v>88</v>
      </c>
      <c r="AY150" s="16" t="s">
        <v>317</v>
      </c>
      <c r="BE150" s="156">
        <f t="shared" si="4"/>
        <v>0</v>
      </c>
      <c r="BF150" s="156">
        <f t="shared" si="5"/>
        <v>0</v>
      </c>
      <c r="BG150" s="156">
        <f t="shared" si="6"/>
        <v>0</v>
      </c>
      <c r="BH150" s="156">
        <f t="shared" si="7"/>
        <v>0</v>
      </c>
      <c r="BI150" s="156">
        <f t="shared" si="8"/>
        <v>0</v>
      </c>
      <c r="BJ150" s="16" t="s">
        <v>88</v>
      </c>
      <c r="BK150" s="156">
        <f t="shared" si="9"/>
        <v>0</v>
      </c>
      <c r="BL150" s="16" t="s">
        <v>323</v>
      </c>
      <c r="BM150" s="155" t="s">
        <v>376</v>
      </c>
    </row>
    <row r="151" spans="2:65" s="1" customFormat="1" ht="18">
      <c r="B151" s="31"/>
      <c r="D151" s="158" t="s">
        <v>597</v>
      </c>
      <c r="F151" s="195" t="s">
        <v>598</v>
      </c>
      <c r="I151" s="196"/>
      <c r="L151" s="31"/>
      <c r="M151" s="197"/>
      <c r="T151" s="58"/>
      <c r="AT151" s="16" t="s">
        <v>597</v>
      </c>
      <c r="AU151" s="16" t="s">
        <v>88</v>
      </c>
    </row>
    <row r="152" spans="2:65" s="11" customFormat="1" ht="22.75" customHeight="1">
      <c r="B152" s="130"/>
      <c r="D152" s="131" t="s">
        <v>75</v>
      </c>
      <c r="E152" s="140" t="s">
        <v>323</v>
      </c>
      <c r="F152" s="140" t="s">
        <v>599</v>
      </c>
      <c r="I152" s="133"/>
      <c r="J152" s="141">
        <f>BK152</f>
        <v>0</v>
      </c>
      <c r="L152" s="130"/>
      <c r="M152" s="135"/>
      <c r="P152" s="136">
        <f>SUM(P153:P154)</f>
        <v>0</v>
      </c>
      <c r="R152" s="136">
        <f>SUM(R153:R154)</f>
        <v>151.71471000000003</v>
      </c>
      <c r="T152" s="137">
        <f>SUM(T153:T154)</f>
        <v>0</v>
      </c>
      <c r="AR152" s="131" t="s">
        <v>83</v>
      </c>
      <c r="AT152" s="138" t="s">
        <v>75</v>
      </c>
      <c r="AU152" s="138" t="s">
        <v>83</v>
      </c>
      <c r="AY152" s="131" t="s">
        <v>317</v>
      </c>
      <c r="BK152" s="139">
        <f>SUM(BK153:BK154)</f>
        <v>0</v>
      </c>
    </row>
    <row r="153" spans="2:65" s="1" customFormat="1" ht="24.15" customHeight="1">
      <c r="B153" s="142"/>
      <c r="C153" s="143" t="s">
        <v>351</v>
      </c>
      <c r="D153" s="143" t="s">
        <v>319</v>
      </c>
      <c r="E153" s="144" t="s">
        <v>600</v>
      </c>
      <c r="F153" s="145" t="s">
        <v>601</v>
      </c>
      <c r="G153" s="146" t="s">
        <v>484</v>
      </c>
      <c r="H153" s="147">
        <v>63</v>
      </c>
      <c r="I153" s="148"/>
      <c r="J153" s="149">
        <f>ROUND(I153*H153,2)</f>
        <v>0</v>
      </c>
      <c r="K153" s="150"/>
      <c r="L153" s="31"/>
      <c r="M153" s="151" t="s">
        <v>1</v>
      </c>
      <c r="N153" s="152" t="s">
        <v>42</v>
      </c>
      <c r="P153" s="153">
        <f>O153*H153</f>
        <v>0</v>
      </c>
      <c r="Q153" s="153">
        <v>2.3431700000000002</v>
      </c>
      <c r="R153" s="153">
        <f>Q153*H153</f>
        <v>147.61971000000003</v>
      </c>
      <c r="S153" s="153">
        <v>0</v>
      </c>
      <c r="T153" s="154">
        <f>S153*H153</f>
        <v>0</v>
      </c>
      <c r="AR153" s="155" t="s">
        <v>323</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323</v>
      </c>
      <c r="BM153" s="155" t="s">
        <v>386</v>
      </c>
    </row>
    <row r="154" spans="2:65" s="1" customFormat="1" ht="24.15" customHeight="1">
      <c r="B154" s="142"/>
      <c r="C154" s="179" t="s">
        <v>356</v>
      </c>
      <c r="D154" s="179" t="s">
        <v>454</v>
      </c>
      <c r="E154" s="180" t="s">
        <v>602</v>
      </c>
      <c r="F154" s="181" t="s">
        <v>603</v>
      </c>
      <c r="G154" s="182" t="s">
        <v>484</v>
      </c>
      <c r="H154" s="183">
        <v>63</v>
      </c>
      <c r="I154" s="184"/>
      <c r="J154" s="185">
        <f>ROUND(I154*H154,2)</f>
        <v>0</v>
      </c>
      <c r="K154" s="186"/>
      <c r="L154" s="187"/>
      <c r="M154" s="188" t="s">
        <v>1</v>
      </c>
      <c r="N154" s="189" t="s">
        <v>42</v>
      </c>
      <c r="P154" s="153">
        <f>O154*H154</f>
        <v>0</v>
      </c>
      <c r="Q154" s="153">
        <v>6.5000000000000002E-2</v>
      </c>
      <c r="R154" s="153">
        <f>Q154*H154</f>
        <v>4.0949999999999998</v>
      </c>
      <c r="S154" s="153">
        <v>0</v>
      </c>
      <c r="T154" s="154">
        <f>S154*H154</f>
        <v>0</v>
      </c>
      <c r="AR154" s="155" t="s">
        <v>356</v>
      </c>
      <c r="AT154" s="155" t="s">
        <v>454</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323</v>
      </c>
      <c r="BM154" s="155" t="s">
        <v>396</v>
      </c>
    </row>
    <row r="155" spans="2:65" s="11" customFormat="1" ht="22.75" customHeight="1">
      <c r="B155" s="130"/>
      <c r="D155" s="131" t="s">
        <v>75</v>
      </c>
      <c r="E155" s="140" t="s">
        <v>341</v>
      </c>
      <c r="F155" s="140" t="s">
        <v>604</v>
      </c>
      <c r="I155" s="133"/>
      <c r="J155" s="141">
        <f>BK155</f>
        <v>0</v>
      </c>
      <c r="L155" s="130"/>
      <c r="M155" s="135"/>
      <c r="P155" s="136">
        <f>SUM(P156:P157)</f>
        <v>0</v>
      </c>
      <c r="R155" s="136">
        <f>SUM(R156:R157)</f>
        <v>15.696637000000001</v>
      </c>
      <c r="T155" s="137">
        <f>SUM(T156:T157)</f>
        <v>0</v>
      </c>
      <c r="AR155" s="131" t="s">
        <v>83</v>
      </c>
      <c r="AT155" s="138" t="s">
        <v>75</v>
      </c>
      <c r="AU155" s="138" t="s">
        <v>83</v>
      </c>
      <c r="AY155" s="131" t="s">
        <v>317</v>
      </c>
      <c r="BK155" s="139">
        <f>SUM(BK156:BK157)</f>
        <v>0</v>
      </c>
    </row>
    <row r="156" spans="2:65" s="1" customFormat="1" ht="24.15" customHeight="1">
      <c r="B156" s="142"/>
      <c r="C156" s="143" t="s">
        <v>361</v>
      </c>
      <c r="D156" s="143" t="s">
        <v>319</v>
      </c>
      <c r="E156" s="144" t="s">
        <v>605</v>
      </c>
      <c r="F156" s="145" t="s">
        <v>606</v>
      </c>
      <c r="G156" s="146" t="s">
        <v>444</v>
      </c>
      <c r="H156" s="147">
        <v>51.7</v>
      </c>
      <c r="I156" s="148"/>
      <c r="J156" s="149">
        <f>ROUND(I156*H156,2)</f>
        <v>0</v>
      </c>
      <c r="K156" s="150"/>
      <c r="L156" s="31"/>
      <c r="M156" s="151" t="s">
        <v>1</v>
      </c>
      <c r="N156" s="152" t="s">
        <v>42</v>
      </c>
      <c r="P156" s="153">
        <f>O156*H156</f>
        <v>0</v>
      </c>
      <c r="Q156" s="153">
        <v>0.30360999999999999</v>
      </c>
      <c r="R156" s="153">
        <f>Q156*H156</f>
        <v>15.696637000000001</v>
      </c>
      <c r="S156" s="153">
        <v>0</v>
      </c>
      <c r="T156" s="154">
        <f>S156*H156</f>
        <v>0</v>
      </c>
      <c r="AR156" s="155" t="s">
        <v>323</v>
      </c>
      <c r="AT156" s="155" t="s">
        <v>319</v>
      </c>
      <c r="AU156" s="155" t="s">
        <v>88</v>
      </c>
      <c r="AY156" s="16" t="s">
        <v>317</v>
      </c>
      <c r="BE156" s="156">
        <f>IF(N156="základná",J156,0)</f>
        <v>0</v>
      </c>
      <c r="BF156" s="156">
        <f>IF(N156="znížená",J156,0)</f>
        <v>0</v>
      </c>
      <c r="BG156" s="156">
        <f>IF(N156="zákl. prenesená",J156,0)</f>
        <v>0</v>
      </c>
      <c r="BH156" s="156">
        <f>IF(N156="zníž. prenesená",J156,0)</f>
        <v>0</v>
      </c>
      <c r="BI156" s="156">
        <f>IF(N156="nulová",J156,0)</f>
        <v>0</v>
      </c>
      <c r="BJ156" s="16" t="s">
        <v>88</v>
      </c>
      <c r="BK156" s="156">
        <f>ROUND(I156*H156,2)</f>
        <v>0</v>
      </c>
      <c r="BL156" s="16" t="s">
        <v>323</v>
      </c>
      <c r="BM156" s="155" t="s">
        <v>405</v>
      </c>
    </row>
    <row r="157" spans="2:65" s="1" customFormat="1" ht="18">
      <c r="B157" s="31"/>
      <c r="D157" s="158" t="s">
        <v>597</v>
      </c>
      <c r="F157" s="195" t="s">
        <v>607</v>
      </c>
      <c r="I157" s="196"/>
      <c r="L157" s="31"/>
      <c r="M157" s="197"/>
      <c r="T157" s="58"/>
      <c r="AT157" s="16" t="s">
        <v>597</v>
      </c>
      <c r="AU157" s="16" t="s">
        <v>88</v>
      </c>
    </row>
    <row r="158" spans="2:65" s="11" customFormat="1" ht="22.75" customHeight="1">
      <c r="B158" s="130"/>
      <c r="D158" s="131" t="s">
        <v>75</v>
      </c>
      <c r="E158" s="140" t="s">
        <v>361</v>
      </c>
      <c r="F158" s="140" t="s">
        <v>608</v>
      </c>
      <c r="I158" s="133"/>
      <c r="J158" s="141">
        <f>BK158</f>
        <v>0</v>
      </c>
      <c r="L158" s="130"/>
      <c r="M158" s="135"/>
      <c r="P158" s="136">
        <f>P159</f>
        <v>0</v>
      </c>
      <c r="R158" s="136">
        <f>R159</f>
        <v>1.3600000000000001E-3</v>
      </c>
      <c r="T158" s="137">
        <f>T159</f>
        <v>0.11899999999999999</v>
      </c>
      <c r="AR158" s="131" t="s">
        <v>83</v>
      </c>
      <c r="AT158" s="138" t="s">
        <v>75</v>
      </c>
      <c r="AU158" s="138" t="s">
        <v>83</v>
      </c>
      <c r="AY158" s="131" t="s">
        <v>317</v>
      </c>
      <c r="BK158" s="139">
        <f>BK159</f>
        <v>0</v>
      </c>
    </row>
    <row r="159" spans="2:65" s="1" customFormat="1" ht="24.15" customHeight="1">
      <c r="B159" s="142"/>
      <c r="C159" s="143" t="s">
        <v>366</v>
      </c>
      <c r="D159" s="143" t="s">
        <v>319</v>
      </c>
      <c r="E159" s="144" t="s">
        <v>609</v>
      </c>
      <c r="F159" s="145" t="s">
        <v>610</v>
      </c>
      <c r="G159" s="146" t="s">
        <v>611</v>
      </c>
      <c r="H159" s="147">
        <v>1</v>
      </c>
      <c r="I159" s="148"/>
      <c r="J159" s="149">
        <f>ROUND(I159*H159,2)</f>
        <v>0</v>
      </c>
      <c r="K159" s="150"/>
      <c r="L159" s="31"/>
      <c r="M159" s="151" t="s">
        <v>1</v>
      </c>
      <c r="N159" s="152" t="s">
        <v>42</v>
      </c>
      <c r="P159" s="153">
        <f>O159*H159</f>
        <v>0</v>
      </c>
      <c r="Q159" s="153">
        <v>1.3600000000000001E-3</v>
      </c>
      <c r="R159" s="153">
        <f>Q159*H159</f>
        <v>1.3600000000000001E-3</v>
      </c>
      <c r="S159" s="153">
        <v>0.11899999999999999</v>
      </c>
      <c r="T159" s="154">
        <f>S159*H159</f>
        <v>0.11899999999999999</v>
      </c>
      <c r="AR159" s="155" t="s">
        <v>323</v>
      </c>
      <c r="AT159" s="155" t="s">
        <v>319</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323</v>
      </c>
      <c r="BM159" s="155" t="s">
        <v>7</v>
      </c>
    </row>
    <row r="160" spans="2:65" s="11" customFormat="1" ht="25.9" customHeight="1">
      <c r="B160" s="130"/>
      <c r="D160" s="131" t="s">
        <v>75</v>
      </c>
      <c r="E160" s="132" t="s">
        <v>612</v>
      </c>
      <c r="F160" s="132" t="s">
        <v>613</v>
      </c>
      <c r="I160" s="133"/>
      <c r="J160" s="134">
        <f>BK160</f>
        <v>0</v>
      </c>
      <c r="L160" s="130"/>
      <c r="M160" s="135"/>
      <c r="P160" s="136">
        <f>P161+P167+P174+P177</f>
        <v>0</v>
      </c>
      <c r="R160" s="136">
        <f>R161+R167+R174+R177</f>
        <v>7.0650000000000001E-3</v>
      </c>
      <c r="T160" s="137">
        <f>T161+T167+T174+T177</f>
        <v>0</v>
      </c>
      <c r="AR160" s="131" t="s">
        <v>83</v>
      </c>
      <c r="AT160" s="138" t="s">
        <v>75</v>
      </c>
      <c r="AU160" s="138" t="s">
        <v>76</v>
      </c>
      <c r="AY160" s="131" t="s">
        <v>317</v>
      </c>
      <c r="BK160" s="139">
        <f>BK161+BK167+BK174+BK177</f>
        <v>0</v>
      </c>
    </row>
    <row r="161" spans="2:65" s="11" customFormat="1" ht="22.75" customHeight="1">
      <c r="B161" s="130"/>
      <c r="D161" s="131" t="s">
        <v>75</v>
      </c>
      <c r="E161" s="140" t="s">
        <v>614</v>
      </c>
      <c r="F161" s="140" t="s">
        <v>615</v>
      </c>
      <c r="I161" s="133"/>
      <c r="J161" s="141">
        <f>BK161</f>
        <v>0</v>
      </c>
      <c r="L161" s="130"/>
      <c r="M161" s="135"/>
      <c r="P161" s="136">
        <f>SUM(P162:P166)</f>
        <v>0</v>
      </c>
      <c r="R161" s="136">
        <f>SUM(R162:R166)</f>
        <v>0</v>
      </c>
      <c r="T161" s="137">
        <f>SUM(T162:T166)</f>
        <v>0</v>
      </c>
      <c r="AR161" s="131" t="s">
        <v>88</v>
      </c>
      <c r="AT161" s="138" t="s">
        <v>75</v>
      </c>
      <c r="AU161" s="138" t="s">
        <v>83</v>
      </c>
      <c r="AY161" s="131" t="s">
        <v>317</v>
      </c>
      <c r="BK161" s="139">
        <f>SUM(BK162:BK166)</f>
        <v>0</v>
      </c>
    </row>
    <row r="162" spans="2:65" s="1" customFormat="1" ht="24.15" customHeight="1">
      <c r="B162" s="142"/>
      <c r="C162" s="143" t="s">
        <v>616</v>
      </c>
      <c r="D162" s="143" t="s">
        <v>319</v>
      </c>
      <c r="E162" s="144" t="s">
        <v>617</v>
      </c>
      <c r="F162" s="145" t="s">
        <v>618</v>
      </c>
      <c r="G162" s="146" t="s">
        <v>484</v>
      </c>
      <c r="H162" s="147">
        <v>24</v>
      </c>
      <c r="I162" s="148"/>
      <c r="J162" s="149">
        <f>ROUND(I162*H162,2)</f>
        <v>0</v>
      </c>
      <c r="K162" s="150"/>
      <c r="L162" s="31"/>
      <c r="M162" s="151" t="s">
        <v>1</v>
      </c>
      <c r="N162" s="152" t="s">
        <v>42</v>
      </c>
      <c r="P162" s="153">
        <f>O162*H162</f>
        <v>0</v>
      </c>
      <c r="Q162" s="153">
        <v>0</v>
      </c>
      <c r="R162" s="153">
        <f>Q162*H162</f>
        <v>0</v>
      </c>
      <c r="S162" s="153">
        <v>0</v>
      </c>
      <c r="T162" s="154">
        <f>S162*H162</f>
        <v>0</v>
      </c>
      <c r="AR162" s="155" t="s">
        <v>396</v>
      </c>
      <c r="AT162" s="155" t="s">
        <v>319</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396</v>
      </c>
      <c r="BM162" s="155" t="s">
        <v>619</v>
      </c>
    </row>
    <row r="163" spans="2:65" s="1" customFormat="1" ht="24.15" customHeight="1">
      <c r="B163" s="142"/>
      <c r="C163" s="143" t="s">
        <v>620</v>
      </c>
      <c r="D163" s="143" t="s">
        <v>319</v>
      </c>
      <c r="E163" s="144" t="s">
        <v>621</v>
      </c>
      <c r="F163" s="145" t="s">
        <v>622</v>
      </c>
      <c r="G163" s="146" t="s">
        <v>484</v>
      </c>
      <c r="H163" s="147">
        <v>24</v>
      </c>
      <c r="I163" s="148"/>
      <c r="J163" s="149">
        <f>ROUND(I163*H163,2)</f>
        <v>0</v>
      </c>
      <c r="K163" s="150"/>
      <c r="L163" s="31"/>
      <c r="M163" s="151" t="s">
        <v>1</v>
      </c>
      <c r="N163" s="152" t="s">
        <v>42</v>
      </c>
      <c r="P163" s="153">
        <f>O163*H163</f>
        <v>0</v>
      </c>
      <c r="Q163" s="153">
        <v>0</v>
      </c>
      <c r="R163" s="153">
        <f>Q163*H163</f>
        <v>0</v>
      </c>
      <c r="S163" s="153">
        <v>0</v>
      </c>
      <c r="T163" s="154">
        <f>S163*H163</f>
        <v>0</v>
      </c>
      <c r="AR163" s="155" t="s">
        <v>396</v>
      </c>
      <c r="AT163" s="155" t="s">
        <v>319</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396</v>
      </c>
      <c r="BM163" s="155" t="s">
        <v>623</v>
      </c>
    </row>
    <row r="164" spans="2:65" s="1" customFormat="1" ht="24.15" customHeight="1">
      <c r="B164" s="142"/>
      <c r="C164" s="143" t="s">
        <v>371</v>
      </c>
      <c r="D164" s="143" t="s">
        <v>319</v>
      </c>
      <c r="E164" s="144" t="s">
        <v>624</v>
      </c>
      <c r="F164" s="145" t="s">
        <v>625</v>
      </c>
      <c r="G164" s="146" t="s">
        <v>484</v>
      </c>
      <c r="H164" s="147">
        <v>63</v>
      </c>
      <c r="I164" s="148"/>
      <c r="J164" s="149">
        <f>ROUND(I164*H164,2)</f>
        <v>0</v>
      </c>
      <c r="K164" s="150"/>
      <c r="L164" s="31"/>
      <c r="M164" s="151" t="s">
        <v>1</v>
      </c>
      <c r="N164" s="152" t="s">
        <v>42</v>
      </c>
      <c r="P164" s="153">
        <f>O164*H164</f>
        <v>0</v>
      </c>
      <c r="Q164" s="153">
        <v>0</v>
      </c>
      <c r="R164" s="153">
        <f>Q164*H164</f>
        <v>0</v>
      </c>
      <c r="S164" s="153">
        <v>0</v>
      </c>
      <c r="T164" s="154">
        <f>S164*H164</f>
        <v>0</v>
      </c>
      <c r="AR164" s="155" t="s">
        <v>396</v>
      </c>
      <c r="AT164" s="155" t="s">
        <v>319</v>
      </c>
      <c r="AU164" s="155" t="s">
        <v>88</v>
      </c>
      <c r="AY164" s="16" t="s">
        <v>317</v>
      </c>
      <c r="BE164" s="156">
        <f>IF(N164="základná",J164,0)</f>
        <v>0</v>
      </c>
      <c r="BF164" s="156">
        <f>IF(N164="znížená",J164,0)</f>
        <v>0</v>
      </c>
      <c r="BG164" s="156">
        <f>IF(N164="zákl. prenesená",J164,0)</f>
        <v>0</v>
      </c>
      <c r="BH164" s="156">
        <f>IF(N164="zníž. prenesená",J164,0)</f>
        <v>0</v>
      </c>
      <c r="BI164" s="156">
        <f>IF(N164="nulová",J164,0)</f>
        <v>0</v>
      </c>
      <c r="BJ164" s="16" t="s">
        <v>88</v>
      </c>
      <c r="BK164" s="156">
        <f>ROUND(I164*H164,2)</f>
        <v>0</v>
      </c>
      <c r="BL164" s="16" t="s">
        <v>396</v>
      </c>
      <c r="BM164" s="155" t="s">
        <v>432</v>
      </c>
    </row>
    <row r="165" spans="2:65" s="1" customFormat="1" ht="24.15" customHeight="1">
      <c r="B165" s="142"/>
      <c r="C165" s="143" t="s">
        <v>376</v>
      </c>
      <c r="D165" s="143" t="s">
        <v>319</v>
      </c>
      <c r="E165" s="144" t="s">
        <v>626</v>
      </c>
      <c r="F165" s="145" t="s">
        <v>627</v>
      </c>
      <c r="G165" s="146" t="s">
        <v>484</v>
      </c>
      <c r="H165" s="147">
        <v>63</v>
      </c>
      <c r="I165" s="148"/>
      <c r="J165" s="149">
        <f>ROUND(I165*H165,2)</f>
        <v>0</v>
      </c>
      <c r="K165" s="150"/>
      <c r="L165" s="31"/>
      <c r="M165" s="151" t="s">
        <v>1</v>
      </c>
      <c r="N165" s="152" t="s">
        <v>42</v>
      </c>
      <c r="P165" s="153">
        <f>O165*H165</f>
        <v>0</v>
      </c>
      <c r="Q165" s="153">
        <v>0</v>
      </c>
      <c r="R165" s="153">
        <f>Q165*H165</f>
        <v>0</v>
      </c>
      <c r="S165" s="153">
        <v>0</v>
      </c>
      <c r="T165" s="154">
        <f>S165*H165</f>
        <v>0</v>
      </c>
      <c r="AR165" s="155" t="s">
        <v>396</v>
      </c>
      <c r="AT165" s="155" t="s">
        <v>319</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396</v>
      </c>
      <c r="BM165" s="155" t="s">
        <v>441</v>
      </c>
    </row>
    <row r="166" spans="2:65" s="1" customFormat="1" ht="24.15" customHeight="1">
      <c r="B166" s="142"/>
      <c r="C166" s="143" t="s">
        <v>381</v>
      </c>
      <c r="D166" s="143" t="s">
        <v>319</v>
      </c>
      <c r="E166" s="144" t="s">
        <v>628</v>
      </c>
      <c r="F166" s="145" t="s">
        <v>629</v>
      </c>
      <c r="G166" s="146" t="s">
        <v>484</v>
      </c>
      <c r="H166" s="147">
        <v>214</v>
      </c>
      <c r="I166" s="148"/>
      <c r="J166" s="149">
        <f>ROUND(I166*H166,2)</f>
        <v>0</v>
      </c>
      <c r="K166" s="150"/>
      <c r="L166" s="31"/>
      <c r="M166" s="151" t="s">
        <v>1</v>
      </c>
      <c r="N166" s="152" t="s">
        <v>42</v>
      </c>
      <c r="P166" s="153">
        <f>O166*H166</f>
        <v>0</v>
      </c>
      <c r="Q166" s="153">
        <v>0</v>
      </c>
      <c r="R166" s="153">
        <f>Q166*H166</f>
        <v>0</v>
      </c>
      <c r="S166" s="153">
        <v>0</v>
      </c>
      <c r="T166" s="154">
        <f>S166*H166</f>
        <v>0</v>
      </c>
      <c r="AR166" s="155" t="s">
        <v>396</v>
      </c>
      <c r="AT166" s="155" t="s">
        <v>319</v>
      </c>
      <c r="AU166" s="155" t="s">
        <v>88</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396</v>
      </c>
      <c r="BM166" s="155" t="s">
        <v>453</v>
      </c>
    </row>
    <row r="167" spans="2:65" s="11" customFormat="1" ht="22.75" customHeight="1">
      <c r="B167" s="130"/>
      <c r="D167" s="131" t="s">
        <v>75</v>
      </c>
      <c r="E167" s="140" t="s">
        <v>630</v>
      </c>
      <c r="F167" s="140" t="s">
        <v>631</v>
      </c>
      <c r="I167" s="133"/>
      <c r="J167" s="141">
        <f>BK167</f>
        <v>0</v>
      </c>
      <c r="L167" s="130"/>
      <c r="M167" s="135"/>
      <c r="P167" s="136">
        <f>SUM(P168:P173)</f>
        <v>0</v>
      </c>
      <c r="R167" s="136">
        <f>SUM(R168:R173)</f>
        <v>2.9449999999999997E-3</v>
      </c>
      <c r="T167" s="137">
        <f>SUM(T168:T173)</f>
        <v>0</v>
      </c>
      <c r="AR167" s="131" t="s">
        <v>88</v>
      </c>
      <c r="AT167" s="138" t="s">
        <v>75</v>
      </c>
      <c r="AU167" s="138" t="s">
        <v>83</v>
      </c>
      <c r="AY167" s="131" t="s">
        <v>317</v>
      </c>
      <c r="BK167" s="139">
        <f>SUM(BK168:BK173)</f>
        <v>0</v>
      </c>
    </row>
    <row r="168" spans="2:65" s="1" customFormat="1" ht="24.15" customHeight="1">
      <c r="B168" s="142"/>
      <c r="C168" s="143" t="s">
        <v>386</v>
      </c>
      <c r="D168" s="143" t="s">
        <v>319</v>
      </c>
      <c r="E168" s="144" t="s">
        <v>632</v>
      </c>
      <c r="F168" s="145" t="s">
        <v>633</v>
      </c>
      <c r="G168" s="146" t="s">
        <v>484</v>
      </c>
      <c r="H168" s="147">
        <v>0.5</v>
      </c>
      <c r="I168" s="148"/>
      <c r="J168" s="149">
        <f>ROUND(I168*H168,2)</f>
        <v>0</v>
      </c>
      <c r="K168" s="150"/>
      <c r="L168" s="31"/>
      <c r="M168" s="151" t="s">
        <v>1</v>
      </c>
      <c r="N168" s="152" t="s">
        <v>42</v>
      </c>
      <c r="P168" s="153">
        <f>O168*H168</f>
        <v>0</v>
      </c>
      <c r="Q168" s="153">
        <v>3.79E-3</v>
      </c>
      <c r="R168" s="153">
        <f>Q168*H168</f>
        <v>1.895E-3</v>
      </c>
      <c r="S168" s="153">
        <v>0</v>
      </c>
      <c r="T168" s="154">
        <f>S168*H168</f>
        <v>0</v>
      </c>
      <c r="AR168" s="155" t="s">
        <v>396</v>
      </c>
      <c r="AT168" s="155" t="s">
        <v>319</v>
      </c>
      <c r="AU168" s="155" t="s">
        <v>88</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396</v>
      </c>
      <c r="BM168" s="155" t="s">
        <v>464</v>
      </c>
    </row>
    <row r="169" spans="2:65" s="1" customFormat="1" ht="16.5" customHeight="1">
      <c r="B169" s="142"/>
      <c r="C169" s="179" t="s">
        <v>391</v>
      </c>
      <c r="D169" s="179" t="s">
        <v>454</v>
      </c>
      <c r="E169" s="180" t="s">
        <v>634</v>
      </c>
      <c r="F169" s="181" t="s">
        <v>635</v>
      </c>
      <c r="G169" s="182" t="s">
        <v>611</v>
      </c>
      <c r="H169" s="183">
        <v>7</v>
      </c>
      <c r="I169" s="184"/>
      <c r="J169" s="185">
        <f>ROUND(I169*H169,2)</f>
        <v>0</v>
      </c>
      <c r="K169" s="186"/>
      <c r="L169" s="187"/>
      <c r="M169" s="188" t="s">
        <v>1</v>
      </c>
      <c r="N169" s="189" t="s">
        <v>42</v>
      </c>
      <c r="P169" s="153">
        <f>O169*H169</f>
        <v>0</v>
      </c>
      <c r="Q169" s="153">
        <v>1.4999999999999999E-4</v>
      </c>
      <c r="R169" s="153">
        <f>Q169*H169</f>
        <v>1.0499999999999999E-3</v>
      </c>
      <c r="S169" s="153">
        <v>0</v>
      </c>
      <c r="T169" s="154">
        <f>S169*H169</f>
        <v>0</v>
      </c>
      <c r="AR169" s="155" t="s">
        <v>481</v>
      </c>
      <c r="AT169" s="155" t="s">
        <v>454</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396</v>
      </c>
      <c r="BM169" s="155" t="s">
        <v>473</v>
      </c>
    </row>
    <row r="170" spans="2:65" s="1" customFormat="1" ht="27">
      <c r="B170" s="31"/>
      <c r="D170" s="158" t="s">
        <v>597</v>
      </c>
      <c r="F170" s="195" t="s">
        <v>636</v>
      </c>
      <c r="I170" s="196"/>
      <c r="L170" s="31"/>
      <c r="M170" s="197"/>
      <c r="T170" s="58"/>
      <c r="AT170" s="16" t="s">
        <v>597</v>
      </c>
      <c r="AU170" s="16" t="s">
        <v>88</v>
      </c>
    </row>
    <row r="171" spans="2:65" s="1" customFormat="1" ht="24.15" customHeight="1">
      <c r="B171" s="142"/>
      <c r="C171" s="143" t="s">
        <v>396</v>
      </c>
      <c r="D171" s="143" t="s">
        <v>319</v>
      </c>
      <c r="E171" s="144" t="s">
        <v>637</v>
      </c>
      <c r="F171" s="145" t="s">
        <v>638</v>
      </c>
      <c r="G171" s="146" t="s">
        <v>639</v>
      </c>
      <c r="H171" s="198"/>
      <c r="I171" s="148"/>
      <c r="J171" s="149">
        <f>ROUND(I171*H171,2)</f>
        <v>0</v>
      </c>
      <c r="K171" s="150"/>
      <c r="L171" s="31"/>
      <c r="M171" s="151" t="s">
        <v>1</v>
      </c>
      <c r="N171" s="152" t="s">
        <v>42</v>
      </c>
      <c r="P171" s="153">
        <f>O171*H171</f>
        <v>0</v>
      </c>
      <c r="Q171" s="153">
        <v>0</v>
      </c>
      <c r="R171" s="153">
        <f>Q171*H171</f>
        <v>0</v>
      </c>
      <c r="S171" s="153">
        <v>0</v>
      </c>
      <c r="T171" s="154">
        <f>S171*H171</f>
        <v>0</v>
      </c>
      <c r="AR171" s="155" t="s">
        <v>396</v>
      </c>
      <c r="AT171" s="155" t="s">
        <v>319</v>
      </c>
      <c r="AU171" s="155" t="s">
        <v>88</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396</v>
      </c>
      <c r="BM171" s="155" t="s">
        <v>481</v>
      </c>
    </row>
    <row r="172" spans="2:65" s="1" customFormat="1" ht="24.15" customHeight="1">
      <c r="B172" s="142"/>
      <c r="C172" s="143" t="s">
        <v>401</v>
      </c>
      <c r="D172" s="143" t="s">
        <v>319</v>
      </c>
      <c r="E172" s="144" t="s">
        <v>640</v>
      </c>
      <c r="F172" s="145" t="s">
        <v>641</v>
      </c>
      <c r="G172" s="146" t="s">
        <v>639</v>
      </c>
      <c r="H172" s="198"/>
      <c r="I172" s="148"/>
      <c r="J172" s="149">
        <f>ROUND(I172*H172,2)</f>
        <v>0</v>
      </c>
      <c r="K172" s="150"/>
      <c r="L172" s="31"/>
      <c r="M172" s="151" t="s">
        <v>1</v>
      </c>
      <c r="N172" s="152" t="s">
        <v>42</v>
      </c>
      <c r="P172" s="153">
        <f>O172*H172</f>
        <v>0</v>
      </c>
      <c r="Q172" s="153">
        <v>0</v>
      </c>
      <c r="R172" s="153">
        <f>Q172*H172</f>
        <v>0</v>
      </c>
      <c r="S172" s="153">
        <v>0</v>
      </c>
      <c r="T172" s="154">
        <f>S172*H172</f>
        <v>0</v>
      </c>
      <c r="AR172" s="155" t="s">
        <v>396</v>
      </c>
      <c r="AT172" s="155" t="s">
        <v>319</v>
      </c>
      <c r="AU172" s="155" t="s">
        <v>88</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396</v>
      </c>
      <c r="BM172" s="155" t="s">
        <v>495</v>
      </c>
    </row>
    <row r="173" spans="2:65" s="1" customFormat="1" ht="24.15" customHeight="1">
      <c r="B173" s="142"/>
      <c r="C173" s="143" t="s">
        <v>405</v>
      </c>
      <c r="D173" s="143" t="s">
        <v>319</v>
      </c>
      <c r="E173" s="144" t="s">
        <v>642</v>
      </c>
      <c r="F173" s="145" t="s">
        <v>1</v>
      </c>
      <c r="G173" s="146" t="s">
        <v>1</v>
      </c>
      <c r="H173" s="147">
        <v>0</v>
      </c>
      <c r="I173" s="148"/>
      <c r="J173" s="149">
        <f>ROUND(I173*H173,2)</f>
        <v>0</v>
      </c>
      <c r="K173" s="150"/>
      <c r="L173" s="31"/>
      <c r="M173" s="151" t="s">
        <v>1</v>
      </c>
      <c r="N173" s="152" t="s">
        <v>42</v>
      </c>
      <c r="P173" s="153">
        <f>O173*H173</f>
        <v>0</v>
      </c>
      <c r="Q173" s="153">
        <v>0</v>
      </c>
      <c r="R173" s="153">
        <f>Q173*H173</f>
        <v>0</v>
      </c>
      <c r="S173" s="153">
        <v>0</v>
      </c>
      <c r="T173" s="154">
        <f>S173*H173</f>
        <v>0</v>
      </c>
      <c r="AR173" s="155" t="s">
        <v>396</v>
      </c>
      <c r="AT173" s="155" t="s">
        <v>319</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396</v>
      </c>
      <c r="BM173" s="155" t="s">
        <v>507</v>
      </c>
    </row>
    <row r="174" spans="2:65" s="11" customFormat="1" ht="22.75" customHeight="1">
      <c r="B174" s="130"/>
      <c r="D174" s="131" t="s">
        <v>75</v>
      </c>
      <c r="E174" s="140" t="s">
        <v>643</v>
      </c>
      <c r="F174" s="140" t="s">
        <v>644</v>
      </c>
      <c r="I174" s="133"/>
      <c r="J174" s="141">
        <f>BK174</f>
        <v>0</v>
      </c>
      <c r="L174" s="130"/>
      <c r="M174" s="135"/>
      <c r="P174" s="136">
        <f>SUM(P175:P176)</f>
        <v>0</v>
      </c>
      <c r="R174" s="136">
        <f>SUM(R175:R176)</f>
        <v>1.0399999999999999E-3</v>
      </c>
      <c r="T174" s="137">
        <f>SUM(T175:T176)</f>
        <v>0</v>
      </c>
      <c r="AR174" s="131" t="s">
        <v>88</v>
      </c>
      <c r="AT174" s="138" t="s">
        <v>75</v>
      </c>
      <c r="AU174" s="138" t="s">
        <v>83</v>
      </c>
      <c r="AY174" s="131" t="s">
        <v>317</v>
      </c>
      <c r="BK174" s="139">
        <f>SUM(BK175:BK176)</f>
        <v>0</v>
      </c>
    </row>
    <row r="175" spans="2:65" s="1" customFormat="1" ht="24.15" customHeight="1">
      <c r="B175" s="142"/>
      <c r="C175" s="143" t="s">
        <v>415</v>
      </c>
      <c r="D175" s="143" t="s">
        <v>319</v>
      </c>
      <c r="E175" s="144" t="s">
        <v>645</v>
      </c>
      <c r="F175" s="145" t="s">
        <v>646</v>
      </c>
      <c r="G175" s="146" t="s">
        <v>611</v>
      </c>
      <c r="H175" s="147">
        <v>4</v>
      </c>
      <c r="I175" s="148"/>
      <c r="J175" s="149">
        <f>ROUND(I175*H175,2)</f>
        <v>0</v>
      </c>
      <c r="K175" s="150"/>
      <c r="L175" s="31"/>
      <c r="M175" s="151" t="s">
        <v>1</v>
      </c>
      <c r="N175" s="152" t="s">
        <v>42</v>
      </c>
      <c r="P175" s="153">
        <f>O175*H175</f>
        <v>0</v>
      </c>
      <c r="Q175" s="153">
        <v>0</v>
      </c>
      <c r="R175" s="153">
        <f>Q175*H175</f>
        <v>0</v>
      </c>
      <c r="S175" s="153">
        <v>0</v>
      </c>
      <c r="T175" s="154">
        <f>S175*H175</f>
        <v>0</v>
      </c>
      <c r="AR175" s="155" t="s">
        <v>396</v>
      </c>
      <c r="AT175" s="155" t="s">
        <v>319</v>
      </c>
      <c r="AU175" s="155" t="s">
        <v>88</v>
      </c>
      <c r="AY175" s="16" t="s">
        <v>317</v>
      </c>
      <c r="BE175" s="156">
        <f>IF(N175="základná",J175,0)</f>
        <v>0</v>
      </c>
      <c r="BF175" s="156">
        <f>IF(N175="znížená",J175,0)</f>
        <v>0</v>
      </c>
      <c r="BG175" s="156">
        <f>IF(N175="zákl. prenesená",J175,0)</f>
        <v>0</v>
      </c>
      <c r="BH175" s="156">
        <f>IF(N175="zníž. prenesená",J175,0)</f>
        <v>0</v>
      </c>
      <c r="BI175" s="156">
        <f>IF(N175="nulová",J175,0)</f>
        <v>0</v>
      </c>
      <c r="BJ175" s="16" t="s">
        <v>88</v>
      </c>
      <c r="BK175" s="156">
        <f>ROUND(I175*H175,2)</f>
        <v>0</v>
      </c>
      <c r="BL175" s="16" t="s">
        <v>396</v>
      </c>
      <c r="BM175" s="155" t="s">
        <v>647</v>
      </c>
    </row>
    <row r="176" spans="2:65" s="1" customFormat="1" ht="24.15" customHeight="1">
      <c r="B176" s="142"/>
      <c r="C176" s="179" t="s">
        <v>7</v>
      </c>
      <c r="D176" s="179" t="s">
        <v>454</v>
      </c>
      <c r="E176" s="180" t="s">
        <v>648</v>
      </c>
      <c r="F176" s="181" t="s">
        <v>649</v>
      </c>
      <c r="G176" s="182" t="s">
        <v>611</v>
      </c>
      <c r="H176" s="183">
        <v>4</v>
      </c>
      <c r="I176" s="184"/>
      <c r="J176" s="185">
        <f>ROUND(I176*H176,2)</f>
        <v>0</v>
      </c>
      <c r="K176" s="186"/>
      <c r="L176" s="187"/>
      <c r="M176" s="188" t="s">
        <v>1</v>
      </c>
      <c r="N176" s="189" t="s">
        <v>42</v>
      </c>
      <c r="P176" s="153">
        <f>O176*H176</f>
        <v>0</v>
      </c>
      <c r="Q176" s="153">
        <v>2.5999999999999998E-4</v>
      </c>
      <c r="R176" s="153">
        <f>Q176*H176</f>
        <v>1.0399999999999999E-3</v>
      </c>
      <c r="S176" s="153">
        <v>0</v>
      </c>
      <c r="T176" s="154">
        <f>S176*H176</f>
        <v>0</v>
      </c>
      <c r="AR176" s="155" t="s">
        <v>481</v>
      </c>
      <c r="AT176" s="155" t="s">
        <v>454</v>
      </c>
      <c r="AU176" s="155" t="s">
        <v>88</v>
      </c>
      <c r="AY176" s="16" t="s">
        <v>317</v>
      </c>
      <c r="BE176" s="156">
        <f>IF(N176="základná",J176,0)</f>
        <v>0</v>
      </c>
      <c r="BF176" s="156">
        <f>IF(N176="znížená",J176,0)</f>
        <v>0</v>
      </c>
      <c r="BG176" s="156">
        <f>IF(N176="zákl. prenesená",J176,0)</f>
        <v>0</v>
      </c>
      <c r="BH176" s="156">
        <f>IF(N176="zníž. prenesená",J176,0)</f>
        <v>0</v>
      </c>
      <c r="BI176" s="156">
        <f>IF(N176="nulová",J176,0)</f>
        <v>0</v>
      </c>
      <c r="BJ176" s="16" t="s">
        <v>88</v>
      </c>
      <c r="BK176" s="156">
        <f>ROUND(I176*H176,2)</f>
        <v>0</v>
      </c>
      <c r="BL176" s="16" t="s">
        <v>396</v>
      </c>
      <c r="BM176" s="155" t="s">
        <v>650</v>
      </c>
    </row>
    <row r="177" spans="2:65" s="11" customFormat="1" ht="22.75" customHeight="1">
      <c r="B177" s="130"/>
      <c r="D177" s="131" t="s">
        <v>75</v>
      </c>
      <c r="E177" s="140" t="s">
        <v>651</v>
      </c>
      <c r="F177" s="140" t="s">
        <v>652</v>
      </c>
      <c r="I177" s="133"/>
      <c r="J177" s="141">
        <f>BK177</f>
        <v>0</v>
      </c>
      <c r="L177" s="130"/>
      <c r="M177" s="135"/>
      <c r="P177" s="136">
        <f>P178</f>
        <v>0</v>
      </c>
      <c r="R177" s="136">
        <f>R178</f>
        <v>3.0799999999999998E-3</v>
      </c>
      <c r="T177" s="137">
        <f>T178</f>
        <v>0</v>
      </c>
      <c r="AR177" s="131" t="s">
        <v>88</v>
      </c>
      <c r="AT177" s="138" t="s">
        <v>75</v>
      </c>
      <c r="AU177" s="138" t="s">
        <v>83</v>
      </c>
      <c r="AY177" s="131" t="s">
        <v>317</v>
      </c>
      <c r="BK177" s="139">
        <f>BK178</f>
        <v>0</v>
      </c>
    </row>
    <row r="178" spans="2:65" s="1" customFormat="1" ht="24.15" customHeight="1">
      <c r="B178" s="142"/>
      <c r="C178" s="143" t="s">
        <v>427</v>
      </c>
      <c r="D178" s="143" t="s">
        <v>319</v>
      </c>
      <c r="E178" s="144" t="s">
        <v>653</v>
      </c>
      <c r="F178" s="145" t="s">
        <v>654</v>
      </c>
      <c r="G178" s="146" t="s">
        <v>484</v>
      </c>
      <c r="H178" s="147">
        <v>44</v>
      </c>
      <c r="I178" s="148"/>
      <c r="J178" s="149">
        <f>ROUND(I178*H178,2)</f>
        <v>0</v>
      </c>
      <c r="K178" s="150"/>
      <c r="L178" s="31"/>
      <c r="M178" s="151" t="s">
        <v>1</v>
      </c>
      <c r="N178" s="152" t="s">
        <v>42</v>
      </c>
      <c r="P178" s="153">
        <f>O178*H178</f>
        <v>0</v>
      </c>
      <c r="Q178" s="153">
        <v>6.9999999999999994E-5</v>
      </c>
      <c r="R178" s="153">
        <f>Q178*H178</f>
        <v>3.0799999999999998E-3</v>
      </c>
      <c r="S178" s="153">
        <v>0</v>
      </c>
      <c r="T178" s="154">
        <f>S178*H178</f>
        <v>0</v>
      </c>
      <c r="AR178" s="155" t="s">
        <v>396</v>
      </c>
      <c r="AT178" s="155" t="s">
        <v>319</v>
      </c>
      <c r="AU178" s="155" t="s">
        <v>88</v>
      </c>
      <c r="AY178" s="16" t="s">
        <v>317</v>
      </c>
      <c r="BE178" s="156">
        <f>IF(N178="základná",J178,0)</f>
        <v>0</v>
      </c>
      <c r="BF178" s="156">
        <f>IF(N178="znížená",J178,0)</f>
        <v>0</v>
      </c>
      <c r="BG178" s="156">
        <f>IF(N178="zákl. prenesená",J178,0)</f>
        <v>0</v>
      </c>
      <c r="BH178" s="156">
        <f>IF(N178="zníž. prenesená",J178,0)</f>
        <v>0</v>
      </c>
      <c r="BI178" s="156">
        <f>IF(N178="nulová",J178,0)</f>
        <v>0</v>
      </c>
      <c r="BJ178" s="16" t="s">
        <v>88</v>
      </c>
      <c r="BK178" s="156">
        <f>ROUND(I178*H178,2)</f>
        <v>0</v>
      </c>
      <c r="BL178" s="16" t="s">
        <v>396</v>
      </c>
      <c r="BM178" s="155" t="s">
        <v>655</v>
      </c>
    </row>
    <row r="179" spans="2:65" s="11" customFormat="1" ht="25.9" customHeight="1">
      <c r="B179" s="130"/>
      <c r="D179" s="131" t="s">
        <v>75</v>
      </c>
      <c r="E179" s="132" t="s">
        <v>656</v>
      </c>
      <c r="F179" s="132" t="s">
        <v>657</v>
      </c>
      <c r="I179" s="133"/>
      <c r="J179" s="134">
        <f>BK179</f>
        <v>0</v>
      </c>
      <c r="L179" s="130"/>
      <c r="M179" s="135"/>
      <c r="P179" s="136">
        <f>P180+P200</f>
        <v>0</v>
      </c>
      <c r="R179" s="136">
        <f>R180+R200</f>
        <v>8.4330000000000002E-2</v>
      </c>
      <c r="T179" s="137">
        <f>T180+T200</f>
        <v>0</v>
      </c>
      <c r="AR179" s="131" t="s">
        <v>83</v>
      </c>
      <c r="AT179" s="138" t="s">
        <v>75</v>
      </c>
      <c r="AU179" s="138" t="s">
        <v>76</v>
      </c>
      <c r="AY179" s="131" t="s">
        <v>317</v>
      </c>
      <c r="BK179" s="139">
        <f>BK180+BK200</f>
        <v>0</v>
      </c>
    </row>
    <row r="180" spans="2:65" s="11" customFormat="1" ht="22.75" customHeight="1">
      <c r="B180" s="130"/>
      <c r="D180" s="131" t="s">
        <v>75</v>
      </c>
      <c r="E180" s="140" t="s">
        <v>658</v>
      </c>
      <c r="F180" s="140" t="s">
        <v>659</v>
      </c>
      <c r="I180" s="133"/>
      <c r="J180" s="141">
        <f>BK180</f>
        <v>0</v>
      </c>
      <c r="L180" s="130"/>
      <c r="M180" s="135"/>
      <c r="P180" s="136">
        <f>SUM(P181:P199)</f>
        <v>0</v>
      </c>
      <c r="R180" s="136">
        <f>SUM(R181:R199)</f>
        <v>8.4330000000000002E-2</v>
      </c>
      <c r="T180" s="137">
        <f>SUM(T181:T199)</f>
        <v>0</v>
      </c>
      <c r="AR180" s="131" t="s">
        <v>83</v>
      </c>
      <c r="AT180" s="138" t="s">
        <v>75</v>
      </c>
      <c r="AU180" s="138" t="s">
        <v>83</v>
      </c>
      <c r="AY180" s="131" t="s">
        <v>317</v>
      </c>
      <c r="BK180" s="139">
        <f>SUM(BK181:BK199)</f>
        <v>0</v>
      </c>
    </row>
    <row r="181" spans="2:65" s="1" customFormat="1" ht="24.15" customHeight="1">
      <c r="B181" s="142"/>
      <c r="C181" s="143" t="s">
        <v>432</v>
      </c>
      <c r="D181" s="143" t="s">
        <v>319</v>
      </c>
      <c r="E181" s="144" t="s">
        <v>660</v>
      </c>
      <c r="F181" s="145" t="s">
        <v>661</v>
      </c>
      <c r="G181" s="146" t="s">
        <v>484</v>
      </c>
      <c r="H181" s="147">
        <v>63</v>
      </c>
      <c r="I181" s="148"/>
      <c r="J181" s="149">
        <f>ROUND(I181*H181,2)</f>
        <v>0</v>
      </c>
      <c r="K181" s="150"/>
      <c r="L181" s="31"/>
      <c r="M181" s="151" t="s">
        <v>1</v>
      </c>
      <c r="N181" s="152" t="s">
        <v>42</v>
      </c>
      <c r="P181" s="153">
        <f>O181*H181</f>
        <v>0</v>
      </c>
      <c r="Q181" s="153">
        <v>0</v>
      </c>
      <c r="R181" s="153">
        <f>Q181*H181</f>
        <v>0</v>
      </c>
      <c r="S181" s="153">
        <v>0</v>
      </c>
      <c r="T181" s="154">
        <f>S181*H181</f>
        <v>0</v>
      </c>
      <c r="AR181" s="155" t="s">
        <v>396</v>
      </c>
      <c r="AT181" s="155" t="s">
        <v>319</v>
      </c>
      <c r="AU181" s="155" t="s">
        <v>88</v>
      </c>
      <c r="AY181" s="16" t="s">
        <v>317</v>
      </c>
      <c r="BE181" s="156">
        <f>IF(N181="základná",J181,0)</f>
        <v>0</v>
      </c>
      <c r="BF181" s="156">
        <f>IF(N181="znížená",J181,0)</f>
        <v>0</v>
      </c>
      <c r="BG181" s="156">
        <f>IF(N181="zákl. prenesená",J181,0)</f>
        <v>0</v>
      </c>
      <c r="BH181" s="156">
        <f>IF(N181="zníž. prenesená",J181,0)</f>
        <v>0</v>
      </c>
      <c r="BI181" s="156">
        <f>IF(N181="nulová",J181,0)</f>
        <v>0</v>
      </c>
      <c r="BJ181" s="16" t="s">
        <v>88</v>
      </c>
      <c r="BK181" s="156">
        <f>ROUND(I181*H181,2)</f>
        <v>0</v>
      </c>
      <c r="BL181" s="16" t="s">
        <v>396</v>
      </c>
      <c r="BM181" s="155" t="s">
        <v>662</v>
      </c>
    </row>
    <row r="182" spans="2:65" s="1" customFormat="1" ht="24.15" customHeight="1">
      <c r="B182" s="142"/>
      <c r="C182" s="179" t="s">
        <v>436</v>
      </c>
      <c r="D182" s="179" t="s">
        <v>454</v>
      </c>
      <c r="E182" s="180" t="s">
        <v>663</v>
      </c>
      <c r="F182" s="181" t="s">
        <v>664</v>
      </c>
      <c r="G182" s="182" t="s">
        <v>611</v>
      </c>
      <c r="H182" s="183">
        <v>9</v>
      </c>
      <c r="I182" s="184"/>
      <c r="J182" s="185">
        <f>ROUND(I182*H182,2)</f>
        <v>0</v>
      </c>
      <c r="K182" s="186"/>
      <c r="L182" s="187"/>
      <c r="M182" s="188" t="s">
        <v>1</v>
      </c>
      <c r="N182" s="189" t="s">
        <v>42</v>
      </c>
      <c r="P182" s="153">
        <f>O182*H182</f>
        <v>0</v>
      </c>
      <c r="Q182" s="153">
        <v>6.9999999999999994E-5</v>
      </c>
      <c r="R182" s="153">
        <f>Q182*H182</f>
        <v>6.2999999999999992E-4</v>
      </c>
      <c r="S182" s="153">
        <v>0</v>
      </c>
      <c r="T182" s="154">
        <f>S182*H182</f>
        <v>0</v>
      </c>
      <c r="AR182" s="155" t="s">
        <v>481</v>
      </c>
      <c r="AT182" s="155" t="s">
        <v>454</v>
      </c>
      <c r="AU182" s="155" t="s">
        <v>88</v>
      </c>
      <c r="AY182" s="16" t="s">
        <v>317</v>
      </c>
      <c r="BE182" s="156">
        <f>IF(N182="základná",J182,0)</f>
        <v>0</v>
      </c>
      <c r="BF182" s="156">
        <f>IF(N182="znížená",J182,0)</f>
        <v>0</v>
      </c>
      <c r="BG182" s="156">
        <f>IF(N182="zákl. prenesená",J182,0)</f>
        <v>0</v>
      </c>
      <c r="BH182" s="156">
        <f>IF(N182="zníž. prenesená",J182,0)</f>
        <v>0</v>
      </c>
      <c r="BI182" s="156">
        <f>IF(N182="nulová",J182,0)</f>
        <v>0</v>
      </c>
      <c r="BJ182" s="16" t="s">
        <v>88</v>
      </c>
      <c r="BK182" s="156">
        <f>ROUND(I182*H182,2)</f>
        <v>0</v>
      </c>
      <c r="BL182" s="16" t="s">
        <v>396</v>
      </c>
      <c r="BM182" s="155" t="s">
        <v>665</v>
      </c>
    </row>
    <row r="183" spans="2:65" s="1" customFormat="1" ht="24.15" customHeight="1">
      <c r="B183" s="142"/>
      <c r="C183" s="179" t="s">
        <v>441</v>
      </c>
      <c r="D183" s="179" t="s">
        <v>454</v>
      </c>
      <c r="E183" s="180" t="s">
        <v>666</v>
      </c>
      <c r="F183" s="181" t="s">
        <v>667</v>
      </c>
      <c r="G183" s="182" t="s">
        <v>611</v>
      </c>
      <c r="H183" s="183">
        <v>1</v>
      </c>
      <c r="I183" s="184"/>
      <c r="J183" s="185">
        <f>ROUND(I183*H183,2)</f>
        <v>0</v>
      </c>
      <c r="K183" s="186"/>
      <c r="L183" s="187"/>
      <c r="M183" s="188" t="s">
        <v>1</v>
      </c>
      <c r="N183" s="189" t="s">
        <v>42</v>
      </c>
      <c r="P183" s="153">
        <f>O183*H183</f>
        <v>0</v>
      </c>
      <c r="Q183" s="153">
        <v>8.0000000000000007E-5</v>
      </c>
      <c r="R183" s="153">
        <f>Q183*H183</f>
        <v>8.0000000000000007E-5</v>
      </c>
      <c r="S183" s="153">
        <v>0</v>
      </c>
      <c r="T183" s="154">
        <f>S183*H183</f>
        <v>0</v>
      </c>
      <c r="AR183" s="155" t="s">
        <v>481</v>
      </c>
      <c r="AT183" s="155" t="s">
        <v>454</v>
      </c>
      <c r="AU183" s="155" t="s">
        <v>88</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396</v>
      </c>
      <c r="BM183" s="155" t="s">
        <v>616</v>
      </c>
    </row>
    <row r="184" spans="2:65" s="1" customFormat="1" ht="33" customHeight="1">
      <c r="B184" s="142"/>
      <c r="C184" s="179" t="s">
        <v>448</v>
      </c>
      <c r="D184" s="179" t="s">
        <v>454</v>
      </c>
      <c r="E184" s="180" t="s">
        <v>668</v>
      </c>
      <c r="F184" s="181" t="s">
        <v>669</v>
      </c>
      <c r="G184" s="182" t="s">
        <v>484</v>
      </c>
      <c r="H184" s="183">
        <v>85</v>
      </c>
      <c r="I184" s="184"/>
      <c r="J184" s="185">
        <f>ROUND(I184*H184,2)</f>
        <v>0</v>
      </c>
      <c r="K184" s="186"/>
      <c r="L184" s="187"/>
      <c r="M184" s="188" t="s">
        <v>1</v>
      </c>
      <c r="N184" s="189" t="s">
        <v>42</v>
      </c>
      <c r="P184" s="153">
        <f>O184*H184</f>
        <v>0</v>
      </c>
      <c r="Q184" s="153">
        <v>2.7E-4</v>
      </c>
      <c r="R184" s="153">
        <f>Q184*H184</f>
        <v>2.2950000000000002E-2</v>
      </c>
      <c r="S184" s="153">
        <v>0</v>
      </c>
      <c r="T184" s="154">
        <f>S184*H184</f>
        <v>0</v>
      </c>
      <c r="AR184" s="155" t="s">
        <v>481</v>
      </c>
      <c r="AT184" s="155" t="s">
        <v>454</v>
      </c>
      <c r="AU184" s="155" t="s">
        <v>88</v>
      </c>
      <c r="AY184" s="16" t="s">
        <v>317</v>
      </c>
      <c r="BE184" s="156">
        <f>IF(N184="základná",J184,0)</f>
        <v>0</v>
      </c>
      <c r="BF184" s="156">
        <f>IF(N184="znížená",J184,0)</f>
        <v>0</v>
      </c>
      <c r="BG184" s="156">
        <f>IF(N184="zákl. prenesená",J184,0)</f>
        <v>0</v>
      </c>
      <c r="BH184" s="156">
        <f>IF(N184="zníž. prenesená",J184,0)</f>
        <v>0</v>
      </c>
      <c r="BI184" s="156">
        <f>IF(N184="nulová",J184,0)</f>
        <v>0</v>
      </c>
      <c r="BJ184" s="16" t="s">
        <v>88</v>
      </c>
      <c r="BK184" s="156">
        <f>ROUND(I184*H184,2)</f>
        <v>0</v>
      </c>
      <c r="BL184" s="16" t="s">
        <v>396</v>
      </c>
      <c r="BM184" s="155" t="s">
        <v>670</v>
      </c>
    </row>
    <row r="185" spans="2:65" s="1" customFormat="1" ht="18">
      <c r="B185" s="31"/>
      <c r="D185" s="158" t="s">
        <v>597</v>
      </c>
      <c r="F185" s="195" t="s">
        <v>671</v>
      </c>
      <c r="I185" s="196"/>
      <c r="L185" s="31"/>
      <c r="M185" s="197"/>
      <c r="T185" s="58"/>
      <c r="AT185" s="16" t="s">
        <v>597</v>
      </c>
      <c r="AU185" s="16" t="s">
        <v>88</v>
      </c>
    </row>
    <row r="186" spans="2:65" s="1" customFormat="1" ht="24.15" customHeight="1">
      <c r="B186" s="142"/>
      <c r="C186" s="179" t="s">
        <v>453</v>
      </c>
      <c r="D186" s="179" t="s">
        <v>454</v>
      </c>
      <c r="E186" s="180" t="s">
        <v>672</v>
      </c>
      <c r="F186" s="181" t="s">
        <v>1</v>
      </c>
      <c r="G186" s="182" t="s">
        <v>1</v>
      </c>
      <c r="H186" s="183">
        <v>0</v>
      </c>
      <c r="I186" s="184"/>
      <c r="J186" s="185">
        <f t="shared" ref="J186:J192" si="10">ROUND(I186*H186,2)</f>
        <v>0</v>
      </c>
      <c r="K186" s="186"/>
      <c r="L186" s="187"/>
      <c r="M186" s="188" t="s">
        <v>1</v>
      </c>
      <c r="N186" s="189" t="s">
        <v>42</v>
      </c>
      <c r="P186" s="153">
        <f t="shared" ref="P186:P192" si="11">O186*H186</f>
        <v>0</v>
      </c>
      <c r="Q186" s="153">
        <v>1.06E-3</v>
      </c>
      <c r="R186" s="153">
        <f t="shared" ref="R186:R192" si="12">Q186*H186</f>
        <v>0</v>
      </c>
      <c r="S186" s="153">
        <v>0</v>
      </c>
      <c r="T186" s="154">
        <f t="shared" ref="T186:T192" si="13">S186*H186</f>
        <v>0</v>
      </c>
      <c r="AR186" s="155" t="s">
        <v>481</v>
      </c>
      <c r="AT186" s="155" t="s">
        <v>454</v>
      </c>
      <c r="AU186" s="155" t="s">
        <v>88</v>
      </c>
      <c r="AY186" s="16" t="s">
        <v>317</v>
      </c>
      <c r="BE186" s="156">
        <f t="shared" ref="BE186:BE192" si="14">IF(N186="základná",J186,0)</f>
        <v>0</v>
      </c>
      <c r="BF186" s="156">
        <f t="shared" ref="BF186:BF192" si="15">IF(N186="znížená",J186,0)</f>
        <v>0</v>
      </c>
      <c r="BG186" s="156">
        <f t="shared" ref="BG186:BG192" si="16">IF(N186="zákl. prenesená",J186,0)</f>
        <v>0</v>
      </c>
      <c r="BH186" s="156">
        <f t="shared" ref="BH186:BH192" si="17">IF(N186="zníž. prenesená",J186,0)</f>
        <v>0</v>
      </c>
      <c r="BI186" s="156">
        <f t="shared" ref="BI186:BI192" si="18">IF(N186="nulová",J186,0)</f>
        <v>0</v>
      </c>
      <c r="BJ186" s="16" t="s">
        <v>88</v>
      </c>
      <c r="BK186" s="156">
        <f t="shared" ref="BK186:BK192" si="19">ROUND(I186*H186,2)</f>
        <v>0</v>
      </c>
      <c r="BL186" s="16" t="s">
        <v>396</v>
      </c>
      <c r="BM186" s="155" t="s">
        <v>673</v>
      </c>
    </row>
    <row r="187" spans="2:65" s="1" customFormat="1" ht="24.15" customHeight="1">
      <c r="B187" s="142"/>
      <c r="C187" s="179" t="s">
        <v>459</v>
      </c>
      <c r="D187" s="179" t="s">
        <v>454</v>
      </c>
      <c r="E187" s="180" t="s">
        <v>674</v>
      </c>
      <c r="F187" s="181" t="s">
        <v>1</v>
      </c>
      <c r="G187" s="182" t="s">
        <v>1</v>
      </c>
      <c r="H187" s="183">
        <v>0</v>
      </c>
      <c r="I187" s="184"/>
      <c r="J187" s="185">
        <f t="shared" si="10"/>
        <v>0</v>
      </c>
      <c r="K187" s="186"/>
      <c r="L187" s="187"/>
      <c r="M187" s="188" t="s">
        <v>1</v>
      </c>
      <c r="N187" s="189" t="s">
        <v>42</v>
      </c>
      <c r="P187" s="153">
        <f t="shared" si="11"/>
        <v>0</v>
      </c>
      <c r="Q187" s="153">
        <v>1.4E-3</v>
      </c>
      <c r="R187" s="153">
        <f t="shared" si="12"/>
        <v>0</v>
      </c>
      <c r="S187" s="153">
        <v>0</v>
      </c>
      <c r="T187" s="154">
        <f t="shared" si="13"/>
        <v>0</v>
      </c>
      <c r="AR187" s="155" t="s">
        <v>481</v>
      </c>
      <c r="AT187" s="155" t="s">
        <v>454</v>
      </c>
      <c r="AU187" s="155" t="s">
        <v>88</v>
      </c>
      <c r="AY187" s="16" t="s">
        <v>317</v>
      </c>
      <c r="BE187" s="156">
        <f t="shared" si="14"/>
        <v>0</v>
      </c>
      <c r="BF187" s="156">
        <f t="shared" si="15"/>
        <v>0</v>
      </c>
      <c r="BG187" s="156">
        <f t="shared" si="16"/>
        <v>0</v>
      </c>
      <c r="BH187" s="156">
        <f t="shared" si="17"/>
        <v>0</v>
      </c>
      <c r="BI187" s="156">
        <f t="shared" si="18"/>
        <v>0</v>
      </c>
      <c r="BJ187" s="16" t="s">
        <v>88</v>
      </c>
      <c r="BK187" s="156">
        <f t="shared" si="19"/>
        <v>0</v>
      </c>
      <c r="BL187" s="16" t="s">
        <v>396</v>
      </c>
      <c r="BM187" s="155" t="s">
        <v>675</v>
      </c>
    </row>
    <row r="188" spans="2:65" s="1" customFormat="1" ht="21.75" customHeight="1">
      <c r="B188" s="142"/>
      <c r="C188" s="179" t="s">
        <v>464</v>
      </c>
      <c r="D188" s="179" t="s">
        <v>454</v>
      </c>
      <c r="E188" s="180" t="s">
        <v>676</v>
      </c>
      <c r="F188" s="181" t="s">
        <v>677</v>
      </c>
      <c r="G188" s="182" t="s">
        <v>611</v>
      </c>
      <c r="H188" s="183">
        <v>2</v>
      </c>
      <c r="I188" s="184"/>
      <c r="J188" s="185">
        <f t="shared" si="10"/>
        <v>0</v>
      </c>
      <c r="K188" s="186"/>
      <c r="L188" s="187"/>
      <c r="M188" s="188" t="s">
        <v>1</v>
      </c>
      <c r="N188" s="189" t="s">
        <v>42</v>
      </c>
      <c r="P188" s="153">
        <f t="shared" si="11"/>
        <v>0</v>
      </c>
      <c r="Q188" s="153">
        <v>0</v>
      </c>
      <c r="R188" s="153">
        <f t="shared" si="12"/>
        <v>0</v>
      </c>
      <c r="S188" s="153">
        <v>0</v>
      </c>
      <c r="T188" s="154">
        <f t="shared" si="13"/>
        <v>0</v>
      </c>
      <c r="AR188" s="155" t="s">
        <v>481</v>
      </c>
      <c r="AT188" s="155" t="s">
        <v>454</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396</v>
      </c>
      <c r="BM188" s="155" t="s">
        <v>678</v>
      </c>
    </row>
    <row r="189" spans="2:65" s="1" customFormat="1" ht="24.15" customHeight="1">
      <c r="B189" s="142"/>
      <c r="C189" s="143" t="s">
        <v>469</v>
      </c>
      <c r="D189" s="143" t="s">
        <v>319</v>
      </c>
      <c r="E189" s="144" t="s">
        <v>679</v>
      </c>
      <c r="F189" s="145" t="s">
        <v>680</v>
      </c>
      <c r="G189" s="146" t="s">
        <v>484</v>
      </c>
      <c r="H189" s="147">
        <v>63</v>
      </c>
      <c r="I189" s="148"/>
      <c r="J189" s="149">
        <f t="shared" si="10"/>
        <v>0</v>
      </c>
      <c r="K189" s="150"/>
      <c r="L189" s="31"/>
      <c r="M189" s="151" t="s">
        <v>1</v>
      </c>
      <c r="N189" s="152" t="s">
        <v>42</v>
      </c>
      <c r="P189" s="153">
        <f t="shared" si="11"/>
        <v>0</v>
      </c>
      <c r="Q189" s="153">
        <v>0</v>
      </c>
      <c r="R189" s="153">
        <f t="shared" si="12"/>
        <v>0</v>
      </c>
      <c r="S189" s="153">
        <v>0</v>
      </c>
      <c r="T189" s="154">
        <f t="shared" si="13"/>
        <v>0</v>
      </c>
      <c r="AR189" s="155" t="s">
        <v>396</v>
      </c>
      <c r="AT189" s="155" t="s">
        <v>319</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396</v>
      </c>
      <c r="BM189" s="155" t="s">
        <v>681</v>
      </c>
    </row>
    <row r="190" spans="2:65" s="1" customFormat="1" ht="24.15" customHeight="1">
      <c r="B190" s="142"/>
      <c r="C190" s="179" t="s">
        <v>473</v>
      </c>
      <c r="D190" s="179" t="s">
        <v>454</v>
      </c>
      <c r="E190" s="180" t="s">
        <v>682</v>
      </c>
      <c r="F190" s="181" t="s">
        <v>683</v>
      </c>
      <c r="G190" s="182" t="s">
        <v>611</v>
      </c>
      <c r="H190" s="183">
        <v>9</v>
      </c>
      <c r="I190" s="184"/>
      <c r="J190" s="185">
        <f t="shared" si="10"/>
        <v>0</v>
      </c>
      <c r="K190" s="186"/>
      <c r="L190" s="187"/>
      <c r="M190" s="188" t="s">
        <v>1</v>
      </c>
      <c r="N190" s="189" t="s">
        <v>42</v>
      </c>
      <c r="P190" s="153">
        <f t="shared" si="11"/>
        <v>0</v>
      </c>
      <c r="Q190" s="153">
        <v>3.6999999999999999E-4</v>
      </c>
      <c r="R190" s="153">
        <f t="shared" si="12"/>
        <v>3.3300000000000001E-3</v>
      </c>
      <c r="S190" s="153">
        <v>0</v>
      </c>
      <c r="T190" s="154">
        <f t="shared" si="13"/>
        <v>0</v>
      </c>
      <c r="AR190" s="155" t="s">
        <v>481</v>
      </c>
      <c r="AT190" s="155" t="s">
        <v>454</v>
      </c>
      <c r="AU190" s="155" t="s">
        <v>88</v>
      </c>
      <c r="AY190" s="16" t="s">
        <v>317</v>
      </c>
      <c r="BE190" s="156">
        <f t="shared" si="14"/>
        <v>0</v>
      </c>
      <c r="BF190" s="156">
        <f t="shared" si="15"/>
        <v>0</v>
      </c>
      <c r="BG190" s="156">
        <f t="shared" si="16"/>
        <v>0</v>
      </c>
      <c r="BH190" s="156">
        <f t="shared" si="17"/>
        <v>0</v>
      </c>
      <c r="BI190" s="156">
        <f t="shared" si="18"/>
        <v>0</v>
      </c>
      <c r="BJ190" s="16" t="s">
        <v>88</v>
      </c>
      <c r="BK190" s="156">
        <f t="shared" si="19"/>
        <v>0</v>
      </c>
      <c r="BL190" s="16" t="s">
        <v>396</v>
      </c>
      <c r="BM190" s="155" t="s">
        <v>684</v>
      </c>
    </row>
    <row r="191" spans="2:65" s="1" customFormat="1" ht="24.15" customHeight="1">
      <c r="B191" s="142"/>
      <c r="C191" s="179" t="s">
        <v>477</v>
      </c>
      <c r="D191" s="179" t="s">
        <v>454</v>
      </c>
      <c r="E191" s="180" t="s">
        <v>685</v>
      </c>
      <c r="F191" s="181" t="s">
        <v>686</v>
      </c>
      <c r="G191" s="182" t="s">
        <v>611</v>
      </c>
      <c r="H191" s="183">
        <v>1</v>
      </c>
      <c r="I191" s="184"/>
      <c r="J191" s="185">
        <f t="shared" si="10"/>
        <v>0</v>
      </c>
      <c r="K191" s="186"/>
      <c r="L191" s="187"/>
      <c r="M191" s="188" t="s">
        <v>1</v>
      </c>
      <c r="N191" s="189" t="s">
        <v>42</v>
      </c>
      <c r="P191" s="153">
        <f t="shared" si="11"/>
        <v>0</v>
      </c>
      <c r="Q191" s="153">
        <v>3.8999999999999999E-4</v>
      </c>
      <c r="R191" s="153">
        <f t="shared" si="12"/>
        <v>3.8999999999999999E-4</v>
      </c>
      <c r="S191" s="153">
        <v>0</v>
      </c>
      <c r="T191" s="154">
        <f t="shared" si="13"/>
        <v>0</v>
      </c>
      <c r="AR191" s="155" t="s">
        <v>481</v>
      </c>
      <c r="AT191" s="155" t="s">
        <v>454</v>
      </c>
      <c r="AU191" s="155" t="s">
        <v>88</v>
      </c>
      <c r="AY191" s="16" t="s">
        <v>317</v>
      </c>
      <c r="BE191" s="156">
        <f t="shared" si="14"/>
        <v>0</v>
      </c>
      <c r="BF191" s="156">
        <f t="shared" si="15"/>
        <v>0</v>
      </c>
      <c r="BG191" s="156">
        <f t="shared" si="16"/>
        <v>0</v>
      </c>
      <c r="BH191" s="156">
        <f t="shared" si="17"/>
        <v>0</v>
      </c>
      <c r="BI191" s="156">
        <f t="shared" si="18"/>
        <v>0</v>
      </c>
      <c r="BJ191" s="16" t="s">
        <v>88</v>
      </c>
      <c r="BK191" s="156">
        <f t="shared" si="19"/>
        <v>0</v>
      </c>
      <c r="BL191" s="16" t="s">
        <v>396</v>
      </c>
      <c r="BM191" s="155" t="s">
        <v>687</v>
      </c>
    </row>
    <row r="192" spans="2:65" s="1" customFormat="1" ht="24.15" customHeight="1">
      <c r="B192" s="142"/>
      <c r="C192" s="179" t="s">
        <v>481</v>
      </c>
      <c r="D192" s="179" t="s">
        <v>454</v>
      </c>
      <c r="E192" s="180" t="s">
        <v>688</v>
      </c>
      <c r="F192" s="181" t="s">
        <v>689</v>
      </c>
      <c r="G192" s="182" t="s">
        <v>484</v>
      </c>
      <c r="H192" s="183">
        <v>85</v>
      </c>
      <c r="I192" s="184"/>
      <c r="J192" s="185">
        <f t="shared" si="10"/>
        <v>0</v>
      </c>
      <c r="K192" s="186"/>
      <c r="L192" s="187"/>
      <c r="M192" s="188" t="s">
        <v>1</v>
      </c>
      <c r="N192" s="189" t="s">
        <v>42</v>
      </c>
      <c r="P192" s="153">
        <f t="shared" si="11"/>
        <v>0</v>
      </c>
      <c r="Q192" s="153">
        <v>6.7000000000000002E-4</v>
      </c>
      <c r="R192" s="153">
        <f t="shared" si="12"/>
        <v>5.6950000000000001E-2</v>
      </c>
      <c r="S192" s="153">
        <v>0</v>
      </c>
      <c r="T192" s="154">
        <f t="shared" si="13"/>
        <v>0</v>
      </c>
      <c r="AR192" s="155" t="s">
        <v>481</v>
      </c>
      <c r="AT192" s="155" t="s">
        <v>454</v>
      </c>
      <c r="AU192" s="155" t="s">
        <v>88</v>
      </c>
      <c r="AY192" s="16" t="s">
        <v>317</v>
      </c>
      <c r="BE192" s="156">
        <f t="shared" si="14"/>
        <v>0</v>
      </c>
      <c r="BF192" s="156">
        <f t="shared" si="15"/>
        <v>0</v>
      </c>
      <c r="BG192" s="156">
        <f t="shared" si="16"/>
        <v>0</v>
      </c>
      <c r="BH192" s="156">
        <f t="shared" si="17"/>
        <v>0</v>
      </c>
      <c r="BI192" s="156">
        <f t="shared" si="18"/>
        <v>0</v>
      </c>
      <c r="BJ192" s="16" t="s">
        <v>88</v>
      </c>
      <c r="BK192" s="156">
        <f t="shared" si="19"/>
        <v>0</v>
      </c>
      <c r="BL192" s="16" t="s">
        <v>396</v>
      </c>
      <c r="BM192" s="155" t="s">
        <v>561</v>
      </c>
    </row>
    <row r="193" spans="2:65" s="1" customFormat="1" ht="18">
      <c r="B193" s="31"/>
      <c r="D193" s="158" t="s">
        <v>597</v>
      </c>
      <c r="F193" s="195" t="s">
        <v>671</v>
      </c>
      <c r="I193" s="196"/>
      <c r="L193" s="31"/>
      <c r="M193" s="197"/>
      <c r="T193" s="58"/>
      <c r="AT193" s="16" t="s">
        <v>597</v>
      </c>
      <c r="AU193" s="16" t="s">
        <v>88</v>
      </c>
    </row>
    <row r="194" spans="2:65" s="1" customFormat="1" ht="24.15" customHeight="1">
      <c r="B194" s="142"/>
      <c r="C194" s="143" t="s">
        <v>488</v>
      </c>
      <c r="D194" s="143" t="s">
        <v>319</v>
      </c>
      <c r="E194" s="144" t="s">
        <v>690</v>
      </c>
      <c r="F194" s="145" t="s">
        <v>691</v>
      </c>
      <c r="G194" s="146" t="s">
        <v>611</v>
      </c>
      <c r="H194" s="147">
        <v>2</v>
      </c>
      <c r="I194" s="148"/>
      <c r="J194" s="149">
        <f t="shared" ref="J194:J199" si="20">ROUND(I194*H194,2)</f>
        <v>0</v>
      </c>
      <c r="K194" s="150"/>
      <c r="L194" s="31"/>
      <c r="M194" s="151" t="s">
        <v>1</v>
      </c>
      <c r="N194" s="152" t="s">
        <v>42</v>
      </c>
      <c r="P194" s="153">
        <f t="shared" ref="P194:P199" si="21">O194*H194</f>
        <v>0</v>
      </c>
      <c r="Q194" s="153">
        <v>0</v>
      </c>
      <c r="R194" s="153">
        <f t="shared" ref="R194:R199" si="22">Q194*H194</f>
        <v>0</v>
      </c>
      <c r="S194" s="153">
        <v>0</v>
      </c>
      <c r="T194" s="154">
        <f t="shared" ref="T194:T199" si="23">S194*H194</f>
        <v>0</v>
      </c>
      <c r="AR194" s="155" t="s">
        <v>396</v>
      </c>
      <c r="AT194" s="155" t="s">
        <v>319</v>
      </c>
      <c r="AU194" s="155" t="s">
        <v>88</v>
      </c>
      <c r="AY194" s="16" t="s">
        <v>317</v>
      </c>
      <c r="BE194" s="156">
        <f t="shared" ref="BE194:BE199" si="24">IF(N194="základná",J194,0)</f>
        <v>0</v>
      </c>
      <c r="BF194" s="156">
        <f t="shared" ref="BF194:BF199" si="25">IF(N194="znížená",J194,0)</f>
        <v>0</v>
      </c>
      <c r="BG194" s="156">
        <f t="shared" ref="BG194:BG199" si="26">IF(N194="zákl. prenesená",J194,0)</f>
        <v>0</v>
      </c>
      <c r="BH194" s="156">
        <f t="shared" ref="BH194:BH199" si="27">IF(N194="zníž. prenesená",J194,0)</f>
        <v>0</v>
      </c>
      <c r="BI194" s="156">
        <f t="shared" ref="BI194:BI199" si="28">IF(N194="nulová",J194,0)</f>
        <v>0</v>
      </c>
      <c r="BJ194" s="16" t="s">
        <v>88</v>
      </c>
      <c r="BK194" s="156">
        <f t="shared" ref="BK194:BK199" si="29">ROUND(I194*H194,2)</f>
        <v>0</v>
      </c>
      <c r="BL194" s="16" t="s">
        <v>396</v>
      </c>
      <c r="BM194" s="155" t="s">
        <v>692</v>
      </c>
    </row>
    <row r="195" spans="2:65" s="1" customFormat="1" ht="24.15" customHeight="1">
      <c r="B195" s="142"/>
      <c r="C195" s="143" t="s">
        <v>495</v>
      </c>
      <c r="D195" s="143" t="s">
        <v>319</v>
      </c>
      <c r="E195" s="144" t="s">
        <v>693</v>
      </c>
      <c r="F195" s="145" t="s">
        <v>694</v>
      </c>
      <c r="G195" s="146" t="s">
        <v>695</v>
      </c>
      <c r="H195" s="147">
        <v>1</v>
      </c>
      <c r="I195" s="148"/>
      <c r="J195" s="149">
        <f t="shared" si="20"/>
        <v>0</v>
      </c>
      <c r="K195" s="150"/>
      <c r="L195" s="31"/>
      <c r="M195" s="151" t="s">
        <v>1</v>
      </c>
      <c r="N195" s="152" t="s">
        <v>42</v>
      </c>
      <c r="P195" s="153">
        <f t="shared" si="21"/>
        <v>0</v>
      </c>
      <c r="Q195" s="153">
        <v>0</v>
      </c>
      <c r="R195" s="153">
        <f t="shared" si="22"/>
        <v>0</v>
      </c>
      <c r="S195" s="153">
        <v>0</v>
      </c>
      <c r="T195" s="154">
        <f t="shared" si="23"/>
        <v>0</v>
      </c>
      <c r="AR195" s="155" t="s">
        <v>396</v>
      </c>
      <c r="AT195" s="155" t="s">
        <v>319</v>
      </c>
      <c r="AU195" s="155" t="s">
        <v>88</v>
      </c>
      <c r="AY195" s="16" t="s">
        <v>317</v>
      </c>
      <c r="BE195" s="156">
        <f t="shared" si="24"/>
        <v>0</v>
      </c>
      <c r="BF195" s="156">
        <f t="shared" si="25"/>
        <v>0</v>
      </c>
      <c r="BG195" s="156">
        <f t="shared" si="26"/>
        <v>0</v>
      </c>
      <c r="BH195" s="156">
        <f t="shared" si="27"/>
        <v>0</v>
      </c>
      <c r="BI195" s="156">
        <f t="shared" si="28"/>
        <v>0</v>
      </c>
      <c r="BJ195" s="16" t="s">
        <v>88</v>
      </c>
      <c r="BK195" s="156">
        <f t="shared" si="29"/>
        <v>0</v>
      </c>
      <c r="BL195" s="16" t="s">
        <v>396</v>
      </c>
      <c r="BM195" s="155" t="s">
        <v>696</v>
      </c>
    </row>
    <row r="196" spans="2:65" s="1" customFormat="1" ht="24.15" customHeight="1">
      <c r="B196" s="142"/>
      <c r="C196" s="143" t="s">
        <v>501</v>
      </c>
      <c r="D196" s="143" t="s">
        <v>319</v>
      </c>
      <c r="E196" s="144" t="s">
        <v>697</v>
      </c>
      <c r="F196" s="145" t="s">
        <v>698</v>
      </c>
      <c r="G196" s="146" t="s">
        <v>484</v>
      </c>
      <c r="H196" s="147">
        <v>107</v>
      </c>
      <c r="I196" s="148"/>
      <c r="J196" s="149">
        <f t="shared" si="20"/>
        <v>0</v>
      </c>
      <c r="K196" s="150"/>
      <c r="L196" s="31"/>
      <c r="M196" s="151" t="s">
        <v>1</v>
      </c>
      <c r="N196" s="152" t="s">
        <v>42</v>
      </c>
      <c r="P196" s="153">
        <f t="shared" si="21"/>
        <v>0</v>
      </c>
      <c r="Q196" s="153">
        <v>0</v>
      </c>
      <c r="R196" s="153">
        <f t="shared" si="22"/>
        <v>0</v>
      </c>
      <c r="S196" s="153">
        <v>0</v>
      </c>
      <c r="T196" s="154">
        <f t="shared" si="23"/>
        <v>0</v>
      </c>
      <c r="AR196" s="155" t="s">
        <v>396</v>
      </c>
      <c r="AT196" s="155" t="s">
        <v>319</v>
      </c>
      <c r="AU196" s="155" t="s">
        <v>88</v>
      </c>
      <c r="AY196" s="16" t="s">
        <v>317</v>
      </c>
      <c r="BE196" s="156">
        <f t="shared" si="24"/>
        <v>0</v>
      </c>
      <c r="BF196" s="156">
        <f t="shared" si="25"/>
        <v>0</v>
      </c>
      <c r="BG196" s="156">
        <f t="shared" si="26"/>
        <v>0</v>
      </c>
      <c r="BH196" s="156">
        <f t="shared" si="27"/>
        <v>0</v>
      </c>
      <c r="BI196" s="156">
        <f t="shared" si="28"/>
        <v>0</v>
      </c>
      <c r="BJ196" s="16" t="s">
        <v>88</v>
      </c>
      <c r="BK196" s="156">
        <f t="shared" si="29"/>
        <v>0</v>
      </c>
      <c r="BL196" s="16" t="s">
        <v>396</v>
      </c>
      <c r="BM196" s="155" t="s">
        <v>699</v>
      </c>
    </row>
    <row r="197" spans="2:65" s="1" customFormat="1" ht="24.15" customHeight="1">
      <c r="B197" s="142"/>
      <c r="C197" s="143" t="s">
        <v>507</v>
      </c>
      <c r="D197" s="143" t="s">
        <v>319</v>
      </c>
      <c r="E197" s="144" t="s">
        <v>700</v>
      </c>
      <c r="F197" s="145" t="s">
        <v>701</v>
      </c>
      <c r="G197" s="146" t="s">
        <v>484</v>
      </c>
      <c r="H197" s="147">
        <v>107</v>
      </c>
      <c r="I197" s="148"/>
      <c r="J197" s="149">
        <f t="shared" si="20"/>
        <v>0</v>
      </c>
      <c r="K197" s="150"/>
      <c r="L197" s="31"/>
      <c r="M197" s="151" t="s">
        <v>1</v>
      </c>
      <c r="N197" s="152" t="s">
        <v>42</v>
      </c>
      <c r="P197" s="153">
        <f t="shared" si="21"/>
        <v>0</v>
      </c>
      <c r="Q197" s="153">
        <v>0</v>
      </c>
      <c r="R197" s="153">
        <f t="shared" si="22"/>
        <v>0</v>
      </c>
      <c r="S197" s="153">
        <v>0</v>
      </c>
      <c r="T197" s="154">
        <f t="shared" si="23"/>
        <v>0</v>
      </c>
      <c r="AR197" s="155" t="s">
        <v>396</v>
      </c>
      <c r="AT197" s="155" t="s">
        <v>319</v>
      </c>
      <c r="AU197" s="155" t="s">
        <v>88</v>
      </c>
      <c r="AY197" s="16" t="s">
        <v>317</v>
      </c>
      <c r="BE197" s="156">
        <f t="shared" si="24"/>
        <v>0</v>
      </c>
      <c r="BF197" s="156">
        <f t="shared" si="25"/>
        <v>0</v>
      </c>
      <c r="BG197" s="156">
        <f t="shared" si="26"/>
        <v>0</v>
      </c>
      <c r="BH197" s="156">
        <f t="shared" si="27"/>
        <v>0</v>
      </c>
      <c r="BI197" s="156">
        <f t="shared" si="28"/>
        <v>0</v>
      </c>
      <c r="BJ197" s="16" t="s">
        <v>88</v>
      </c>
      <c r="BK197" s="156">
        <f t="shared" si="29"/>
        <v>0</v>
      </c>
      <c r="BL197" s="16" t="s">
        <v>396</v>
      </c>
      <c r="BM197" s="155" t="s">
        <v>702</v>
      </c>
    </row>
    <row r="198" spans="2:65" s="1" customFormat="1" ht="24.15" customHeight="1">
      <c r="B198" s="142"/>
      <c r="C198" s="143" t="s">
        <v>703</v>
      </c>
      <c r="D198" s="143" t="s">
        <v>319</v>
      </c>
      <c r="E198" s="144" t="s">
        <v>704</v>
      </c>
      <c r="F198" s="145" t="s">
        <v>705</v>
      </c>
      <c r="G198" s="146" t="s">
        <v>484</v>
      </c>
      <c r="H198" s="147">
        <v>214</v>
      </c>
      <c r="I198" s="148"/>
      <c r="J198" s="149">
        <f t="shared" si="20"/>
        <v>0</v>
      </c>
      <c r="K198" s="150"/>
      <c r="L198" s="31"/>
      <c r="M198" s="151" t="s">
        <v>1</v>
      </c>
      <c r="N198" s="152" t="s">
        <v>42</v>
      </c>
      <c r="P198" s="153">
        <f t="shared" si="21"/>
        <v>0</v>
      </c>
      <c r="Q198" s="153">
        <v>0</v>
      </c>
      <c r="R198" s="153">
        <f t="shared" si="22"/>
        <v>0</v>
      </c>
      <c r="S198" s="153">
        <v>0</v>
      </c>
      <c r="T198" s="154">
        <f t="shared" si="23"/>
        <v>0</v>
      </c>
      <c r="AR198" s="155" t="s">
        <v>396</v>
      </c>
      <c r="AT198" s="155" t="s">
        <v>319</v>
      </c>
      <c r="AU198" s="155" t="s">
        <v>88</v>
      </c>
      <c r="AY198" s="16" t="s">
        <v>317</v>
      </c>
      <c r="BE198" s="156">
        <f t="shared" si="24"/>
        <v>0</v>
      </c>
      <c r="BF198" s="156">
        <f t="shared" si="25"/>
        <v>0</v>
      </c>
      <c r="BG198" s="156">
        <f t="shared" si="26"/>
        <v>0</v>
      </c>
      <c r="BH198" s="156">
        <f t="shared" si="27"/>
        <v>0</v>
      </c>
      <c r="BI198" s="156">
        <f t="shared" si="28"/>
        <v>0</v>
      </c>
      <c r="BJ198" s="16" t="s">
        <v>88</v>
      </c>
      <c r="BK198" s="156">
        <f t="shared" si="29"/>
        <v>0</v>
      </c>
      <c r="BL198" s="16" t="s">
        <v>396</v>
      </c>
      <c r="BM198" s="155" t="s">
        <v>706</v>
      </c>
    </row>
    <row r="199" spans="2:65" s="1" customFormat="1" ht="24.15" customHeight="1">
      <c r="B199" s="142"/>
      <c r="C199" s="179" t="s">
        <v>647</v>
      </c>
      <c r="D199" s="179" t="s">
        <v>454</v>
      </c>
      <c r="E199" s="180" t="s">
        <v>707</v>
      </c>
      <c r="F199" s="181" t="s">
        <v>708</v>
      </c>
      <c r="G199" s="182" t="s">
        <v>611</v>
      </c>
      <c r="H199" s="183">
        <v>6</v>
      </c>
      <c r="I199" s="184"/>
      <c r="J199" s="185">
        <f t="shared" si="20"/>
        <v>0</v>
      </c>
      <c r="K199" s="186"/>
      <c r="L199" s="187"/>
      <c r="M199" s="188" t="s">
        <v>1</v>
      </c>
      <c r="N199" s="189" t="s">
        <v>42</v>
      </c>
      <c r="P199" s="153">
        <f t="shared" si="21"/>
        <v>0</v>
      </c>
      <c r="Q199" s="153">
        <v>0</v>
      </c>
      <c r="R199" s="153">
        <f t="shared" si="22"/>
        <v>0</v>
      </c>
      <c r="S199" s="153">
        <v>0</v>
      </c>
      <c r="T199" s="154">
        <f t="shared" si="23"/>
        <v>0</v>
      </c>
      <c r="AR199" s="155" t="s">
        <v>481</v>
      </c>
      <c r="AT199" s="155" t="s">
        <v>454</v>
      </c>
      <c r="AU199" s="155" t="s">
        <v>88</v>
      </c>
      <c r="AY199" s="16" t="s">
        <v>317</v>
      </c>
      <c r="BE199" s="156">
        <f t="shared" si="24"/>
        <v>0</v>
      </c>
      <c r="BF199" s="156">
        <f t="shared" si="25"/>
        <v>0</v>
      </c>
      <c r="BG199" s="156">
        <f t="shared" si="26"/>
        <v>0</v>
      </c>
      <c r="BH199" s="156">
        <f t="shared" si="27"/>
        <v>0</v>
      </c>
      <c r="BI199" s="156">
        <f t="shared" si="28"/>
        <v>0</v>
      </c>
      <c r="BJ199" s="16" t="s">
        <v>88</v>
      </c>
      <c r="BK199" s="156">
        <f t="shared" si="29"/>
        <v>0</v>
      </c>
      <c r="BL199" s="16" t="s">
        <v>396</v>
      </c>
      <c r="BM199" s="155" t="s">
        <v>709</v>
      </c>
    </row>
    <row r="200" spans="2:65" s="11" customFormat="1" ht="22.75" customHeight="1">
      <c r="B200" s="130"/>
      <c r="D200" s="131" t="s">
        <v>75</v>
      </c>
      <c r="E200" s="140" t="s">
        <v>710</v>
      </c>
      <c r="F200" s="140" t="s">
        <v>711</v>
      </c>
      <c r="I200" s="133"/>
      <c r="J200" s="141">
        <f>BK200</f>
        <v>0</v>
      </c>
      <c r="L200" s="130"/>
      <c r="M200" s="135"/>
      <c r="P200" s="136">
        <f>P201</f>
        <v>0</v>
      </c>
      <c r="R200" s="136">
        <f>R201</f>
        <v>0</v>
      </c>
      <c r="T200" s="137">
        <f>T201</f>
        <v>0</v>
      </c>
      <c r="AR200" s="131" t="s">
        <v>83</v>
      </c>
      <c r="AT200" s="138" t="s">
        <v>75</v>
      </c>
      <c r="AU200" s="138" t="s">
        <v>83</v>
      </c>
      <c r="AY200" s="131" t="s">
        <v>317</v>
      </c>
      <c r="BK200" s="139">
        <f>BK201</f>
        <v>0</v>
      </c>
    </row>
    <row r="201" spans="2:65" s="1" customFormat="1" ht="24.15" customHeight="1">
      <c r="B201" s="142"/>
      <c r="C201" s="143" t="s">
        <v>712</v>
      </c>
      <c r="D201" s="143" t="s">
        <v>319</v>
      </c>
      <c r="E201" s="144" t="s">
        <v>713</v>
      </c>
      <c r="F201" s="145" t="s">
        <v>714</v>
      </c>
      <c r="G201" s="146" t="s">
        <v>611</v>
      </c>
      <c r="H201" s="147">
        <v>2</v>
      </c>
      <c r="I201" s="148"/>
      <c r="J201" s="149">
        <f>ROUND(I201*H201,2)</f>
        <v>0</v>
      </c>
      <c r="K201" s="150"/>
      <c r="L201" s="31"/>
      <c r="M201" s="151" t="s">
        <v>1</v>
      </c>
      <c r="N201" s="152" t="s">
        <v>42</v>
      </c>
      <c r="P201" s="153">
        <f>O201*H201</f>
        <v>0</v>
      </c>
      <c r="Q201" s="153">
        <v>0</v>
      </c>
      <c r="R201" s="153">
        <f>Q201*H201</f>
        <v>0</v>
      </c>
      <c r="S201" s="153">
        <v>0</v>
      </c>
      <c r="T201" s="154">
        <f>S201*H201</f>
        <v>0</v>
      </c>
      <c r="AR201" s="155" t="s">
        <v>396</v>
      </c>
      <c r="AT201" s="155" t="s">
        <v>319</v>
      </c>
      <c r="AU201" s="155" t="s">
        <v>88</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396</v>
      </c>
      <c r="BM201" s="155" t="s">
        <v>715</v>
      </c>
    </row>
    <row r="202" spans="2:65" s="11" customFormat="1" ht="25.9" customHeight="1">
      <c r="B202" s="130"/>
      <c r="D202" s="131" t="s">
        <v>75</v>
      </c>
      <c r="E202" s="132" t="s">
        <v>716</v>
      </c>
      <c r="F202" s="132" t="s">
        <v>717</v>
      </c>
      <c r="I202" s="133"/>
      <c r="J202" s="134">
        <f>BK202</f>
        <v>0</v>
      </c>
      <c r="L202" s="130"/>
      <c r="M202" s="135"/>
      <c r="P202" s="136">
        <f>P203</f>
        <v>0</v>
      </c>
      <c r="R202" s="136">
        <f>R203</f>
        <v>0</v>
      </c>
      <c r="T202" s="137">
        <f>T203</f>
        <v>0</v>
      </c>
      <c r="AR202" s="131" t="s">
        <v>83</v>
      </c>
      <c r="AT202" s="138" t="s">
        <v>75</v>
      </c>
      <c r="AU202" s="138" t="s">
        <v>76</v>
      </c>
      <c r="AY202" s="131" t="s">
        <v>317</v>
      </c>
      <c r="BK202" s="139">
        <f>BK203</f>
        <v>0</v>
      </c>
    </row>
    <row r="203" spans="2:65" s="11" customFormat="1" ht="22.75" customHeight="1">
      <c r="B203" s="130"/>
      <c r="D203" s="131" t="s">
        <v>75</v>
      </c>
      <c r="E203" s="140" t="s">
        <v>717</v>
      </c>
      <c r="F203" s="140" t="s">
        <v>717</v>
      </c>
      <c r="I203" s="133"/>
      <c r="J203" s="141">
        <f>BK203</f>
        <v>0</v>
      </c>
      <c r="L203" s="130"/>
      <c r="M203" s="135"/>
      <c r="P203" s="136">
        <f>P204</f>
        <v>0</v>
      </c>
      <c r="R203" s="136">
        <f>R204</f>
        <v>0</v>
      </c>
      <c r="T203" s="137">
        <f>T204</f>
        <v>0</v>
      </c>
      <c r="AR203" s="131" t="s">
        <v>83</v>
      </c>
      <c r="AT203" s="138" t="s">
        <v>75</v>
      </c>
      <c r="AU203" s="138" t="s">
        <v>83</v>
      </c>
      <c r="AY203" s="131" t="s">
        <v>317</v>
      </c>
      <c r="BK203" s="139">
        <f>BK204</f>
        <v>0</v>
      </c>
    </row>
    <row r="204" spans="2:65" s="1" customFormat="1" ht="16.5" customHeight="1">
      <c r="B204" s="142"/>
      <c r="C204" s="143" t="s">
        <v>650</v>
      </c>
      <c r="D204" s="143" t="s">
        <v>319</v>
      </c>
      <c r="E204" s="144" t="s">
        <v>718</v>
      </c>
      <c r="F204" s="145" t="s">
        <v>1</v>
      </c>
      <c r="G204" s="146" t="s">
        <v>1</v>
      </c>
      <c r="H204" s="147">
        <v>0</v>
      </c>
      <c r="I204" s="148"/>
      <c r="J204" s="149">
        <f>ROUND(I204*H204,2)</f>
        <v>0</v>
      </c>
      <c r="K204" s="150"/>
      <c r="L204" s="31"/>
      <c r="M204" s="151" t="s">
        <v>1</v>
      </c>
      <c r="N204" s="152" t="s">
        <v>42</v>
      </c>
      <c r="P204" s="153">
        <f>O204*H204</f>
        <v>0</v>
      </c>
      <c r="Q204" s="153">
        <v>0</v>
      </c>
      <c r="R204" s="153">
        <f>Q204*H204</f>
        <v>0</v>
      </c>
      <c r="S204" s="153">
        <v>0</v>
      </c>
      <c r="T204" s="154">
        <f>S204*H204</f>
        <v>0</v>
      </c>
      <c r="AR204" s="155" t="s">
        <v>323</v>
      </c>
      <c r="AT204" s="155" t="s">
        <v>319</v>
      </c>
      <c r="AU204" s="155" t="s">
        <v>88</v>
      </c>
      <c r="AY204" s="16" t="s">
        <v>317</v>
      </c>
      <c r="BE204" s="156">
        <f>IF(N204="základná",J204,0)</f>
        <v>0</v>
      </c>
      <c r="BF204" s="156">
        <f>IF(N204="znížená",J204,0)</f>
        <v>0</v>
      </c>
      <c r="BG204" s="156">
        <f>IF(N204="zákl. prenesená",J204,0)</f>
        <v>0</v>
      </c>
      <c r="BH204" s="156">
        <f>IF(N204="zníž. prenesená",J204,0)</f>
        <v>0</v>
      </c>
      <c r="BI204" s="156">
        <f>IF(N204="nulová",J204,0)</f>
        <v>0</v>
      </c>
      <c r="BJ204" s="16" t="s">
        <v>88</v>
      </c>
      <c r="BK204" s="156">
        <f>ROUND(I204*H204,2)</f>
        <v>0</v>
      </c>
      <c r="BL204" s="16" t="s">
        <v>323</v>
      </c>
      <c r="BM204" s="155" t="s">
        <v>719</v>
      </c>
    </row>
    <row r="205" spans="2:65" s="11" customFormat="1" ht="25.9" customHeight="1">
      <c r="B205" s="130"/>
      <c r="D205" s="131" t="s">
        <v>75</v>
      </c>
      <c r="E205" s="132" t="s">
        <v>720</v>
      </c>
      <c r="F205" s="132" t="s">
        <v>721</v>
      </c>
      <c r="I205" s="133"/>
      <c r="J205" s="134">
        <f>BK205</f>
        <v>0</v>
      </c>
      <c r="L205" s="130"/>
      <c r="M205" s="135"/>
      <c r="P205" s="136">
        <f>P206</f>
        <v>0</v>
      </c>
      <c r="R205" s="136">
        <f>R206</f>
        <v>0.13699999999999998</v>
      </c>
      <c r="T205" s="137">
        <f>T206</f>
        <v>0</v>
      </c>
      <c r="AR205" s="131" t="s">
        <v>83</v>
      </c>
      <c r="AT205" s="138" t="s">
        <v>75</v>
      </c>
      <c r="AU205" s="138" t="s">
        <v>76</v>
      </c>
      <c r="AY205" s="131" t="s">
        <v>317</v>
      </c>
      <c r="BK205" s="139">
        <f>BK206</f>
        <v>0</v>
      </c>
    </row>
    <row r="206" spans="2:65" s="11" customFormat="1" ht="22.75" customHeight="1">
      <c r="B206" s="130"/>
      <c r="D206" s="131" t="s">
        <v>75</v>
      </c>
      <c r="E206" s="140" t="s">
        <v>721</v>
      </c>
      <c r="F206" s="140" t="s">
        <v>721</v>
      </c>
      <c r="I206" s="133"/>
      <c r="J206" s="141">
        <f>BK206</f>
        <v>0</v>
      </c>
      <c r="L206" s="130"/>
      <c r="M206" s="135"/>
      <c r="P206" s="136">
        <f>SUM(P207:P212)</f>
        <v>0</v>
      </c>
      <c r="R206" s="136">
        <f>SUM(R207:R212)</f>
        <v>0.13699999999999998</v>
      </c>
      <c r="T206" s="137">
        <f>SUM(T207:T212)</f>
        <v>0</v>
      </c>
      <c r="AR206" s="131" t="s">
        <v>83</v>
      </c>
      <c r="AT206" s="138" t="s">
        <v>75</v>
      </c>
      <c r="AU206" s="138" t="s">
        <v>83</v>
      </c>
      <c r="AY206" s="131" t="s">
        <v>317</v>
      </c>
      <c r="BK206" s="139">
        <f>SUM(BK207:BK212)</f>
        <v>0</v>
      </c>
    </row>
    <row r="207" spans="2:65" s="1" customFormat="1" ht="24.15" customHeight="1">
      <c r="B207" s="142"/>
      <c r="C207" s="143" t="s">
        <v>722</v>
      </c>
      <c r="D207" s="143" t="s">
        <v>319</v>
      </c>
      <c r="E207" s="144" t="s">
        <v>723</v>
      </c>
      <c r="F207" s="145" t="s">
        <v>724</v>
      </c>
      <c r="G207" s="146" t="s">
        <v>611</v>
      </c>
      <c r="H207" s="147">
        <v>1</v>
      </c>
      <c r="I207" s="148"/>
      <c r="J207" s="149">
        <f t="shared" ref="J207:J212" si="30">ROUND(I207*H207,2)</f>
        <v>0</v>
      </c>
      <c r="K207" s="150"/>
      <c r="L207" s="31"/>
      <c r="M207" s="151" t="s">
        <v>1</v>
      </c>
      <c r="N207" s="152" t="s">
        <v>42</v>
      </c>
      <c r="P207" s="153">
        <f t="shared" ref="P207:P212" si="31">O207*H207</f>
        <v>0</v>
      </c>
      <c r="Q207" s="153">
        <v>1.9E-2</v>
      </c>
      <c r="R207" s="153">
        <f t="shared" ref="R207:R212" si="32">Q207*H207</f>
        <v>1.9E-2</v>
      </c>
      <c r="S207" s="153">
        <v>0</v>
      </c>
      <c r="T207" s="154">
        <f t="shared" ref="T207:T212" si="33">S207*H207</f>
        <v>0</v>
      </c>
      <c r="AR207" s="155" t="s">
        <v>396</v>
      </c>
      <c r="AT207" s="155" t="s">
        <v>319</v>
      </c>
      <c r="AU207" s="155" t="s">
        <v>88</v>
      </c>
      <c r="AY207" s="16" t="s">
        <v>317</v>
      </c>
      <c r="BE207" s="156">
        <f t="shared" ref="BE207:BE212" si="34">IF(N207="základná",J207,0)</f>
        <v>0</v>
      </c>
      <c r="BF207" s="156">
        <f t="shared" ref="BF207:BF212" si="35">IF(N207="znížená",J207,0)</f>
        <v>0</v>
      </c>
      <c r="BG207" s="156">
        <f t="shared" ref="BG207:BG212" si="36">IF(N207="zákl. prenesená",J207,0)</f>
        <v>0</v>
      </c>
      <c r="BH207" s="156">
        <f t="shared" ref="BH207:BH212" si="37">IF(N207="zníž. prenesená",J207,0)</f>
        <v>0</v>
      </c>
      <c r="BI207" s="156">
        <f t="shared" ref="BI207:BI212" si="38">IF(N207="nulová",J207,0)</f>
        <v>0</v>
      </c>
      <c r="BJ207" s="16" t="s">
        <v>88</v>
      </c>
      <c r="BK207" s="156">
        <f t="shared" ref="BK207:BK212" si="39">ROUND(I207*H207,2)</f>
        <v>0</v>
      </c>
      <c r="BL207" s="16" t="s">
        <v>396</v>
      </c>
      <c r="BM207" s="155" t="s">
        <v>725</v>
      </c>
    </row>
    <row r="208" spans="2:65" s="1" customFormat="1" ht="24.15" customHeight="1">
      <c r="B208" s="142"/>
      <c r="C208" s="143" t="s">
        <v>655</v>
      </c>
      <c r="D208" s="143" t="s">
        <v>319</v>
      </c>
      <c r="E208" s="144" t="s">
        <v>726</v>
      </c>
      <c r="F208" s="145" t="s">
        <v>727</v>
      </c>
      <c r="G208" s="146" t="s">
        <v>611</v>
      </c>
      <c r="H208" s="147">
        <v>1</v>
      </c>
      <c r="I208" s="148"/>
      <c r="J208" s="149">
        <f t="shared" si="30"/>
        <v>0</v>
      </c>
      <c r="K208" s="150"/>
      <c r="L208" s="31"/>
      <c r="M208" s="151" t="s">
        <v>1</v>
      </c>
      <c r="N208" s="152" t="s">
        <v>42</v>
      </c>
      <c r="P208" s="153">
        <f t="shared" si="31"/>
        <v>0</v>
      </c>
      <c r="Q208" s="153">
        <v>3.0000000000000001E-3</v>
      </c>
      <c r="R208" s="153">
        <f t="shared" si="32"/>
        <v>3.0000000000000001E-3</v>
      </c>
      <c r="S208" s="153">
        <v>0</v>
      </c>
      <c r="T208" s="154">
        <f t="shared" si="33"/>
        <v>0</v>
      </c>
      <c r="AR208" s="155" t="s">
        <v>396</v>
      </c>
      <c r="AT208" s="155" t="s">
        <v>319</v>
      </c>
      <c r="AU208" s="155" t="s">
        <v>88</v>
      </c>
      <c r="AY208" s="16" t="s">
        <v>317</v>
      </c>
      <c r="BE208" s="156">
        <f t="shared" si="34"/>
        <v>0</v>
      </c>
      <c r="BF208" s="156">
        <f t="shared" si="35"/>
        <v>0</v>
      </c>
      <c r="BG208" s="156">
        <f t="shared" si="36"/>
        <v>0</v>
      </c>
      <c r="BH208" s="156">
        <f t="shared" si="37"/>
        <v>0</v>
      </c>
      <c r="BI208" s="156">
        <f t="shared" si="38"/>
        <v>0</v>
      </c>
      <c r="BJ208" s="16" t="s">
        <v>88</v>
      </c>
      <c r="BK208" s="156">
        <f t="shared" si="39"/>
        <v>0</v>
      </c>
      <c r="BL208" s="16" t="s">
        <v>396</v>
      </c>
      <c r="BM208" s="155" t="s">
        <v>728</v>
      </c>
    </row>
    <row r="209" spans="2:65" s="1" customFormat="1" ht="24.15" customHeight="1">
      <c r="B209" s="142"/>
      <c r="C209" s="143" t="s">
        <v>729</v>
      </c>
      <c r="D209" s="143" t="s">
        <v>319</v>
      </c>
      <c r="E209" s="144" t="s">
        <v>730</v>
      </c>
      <c r="F209" s="145" t="s">
        <v>731</v>
      </c>
      <c r="G209" s="146" t="s">
        <v>611</v>
      </c>
      <c r="H209" s="147">
        <v>2</v>
      </c>
      <c r="I209" s="148"/>
      <c r="J209" s="149">
        <f t="shared" si="30"/>
        <v>0</v>
      </c>
      <c r="K209" s="150"/>
      <c r="L209" s="31"/>
      <c r="M209" s="151" t="s">
        <v>1</v>
      </c>
      <c r="N209" s="152" t="s">
        <v>42</v>
      </c>
      <c r="P209" s="153">
        <f t="shared" si="31"/>
        <v>0</v>
      </c>
      <c r="Q209" s="153">
        <v>3.0000000000000001E-3</v>
      </c>
      <c r="R209" s="153">
        <f t="shared" si="32"/>
        <v>6.0000000000000001E-3</v>
      </c>
      <c r="S209" s="153">
        <v>0</v>
      </c>
      <c r="T209" s="154">
        <f t="shared" si="33"/>
        <v>0</v>
      </c>
      <c r="AR209" s="155" t="s">
        <v>396</v>
      </c>
      <c r="AT209" s="155" t="s">
        <v>319</v>
      </c>
      <c r="AU209" s="155" t="s">
        <v>88</v>
      </c>
      <c r="AY209" s="16" t="s">
        <v>317</v>
      </c>
      <c r="BE209" s="156">
        <f t="shared" si="34"/>
        <v>0</v>
      </c>
      <c r="BF209" s="156">
        <f t="shared" si="35"/>
        <v>0</v>
      </c>
      <c r="BG209" s="156">
        <f t="shared" si="36"/>
        <v>0</v>
      </c>
      <c r="BH209" s="156">
        <f t="shared" si="37"/>
        <v>0</v>
      </c>
      <c r="BI209" s="156">
        <f t="shared" si="38"/>
        <v>0</v>
      </c>
      <c r="BJ209" s="16" t="s">
        <v>88</v>
      </c>
      <c r="BK209" s="156">
        <f t="shared" si="39"/>
        <v>0</v>
      </c>
      <c r="BL209" s="16" t="s">
        <v>396</v>
      </c>
      <c r="BM209" s="155" t="s">
        <v>732</v>
      </c>
    </row>
    <row r="210" spans="2:65" s="1" customFormat="1" ht="24.15" customHeight="1">
      <c r="B210" s="142"/>
      <c r="C210" s="143" t="s">
        <v>662</v>
      </c>
      <c r="D210" s="143" t="s">
        <v>319</v>
      </c>
      <c r="E210" s="144" t="s">
        <v>733</v>
      </c>
      <c r="F210" s="145" t="s">
        <v>734</v>
      </c>
      <c r="G210" s="146" t="s">
        <v>611</v>
      </c>
      <c r="H210" s="147">
        <v>1</v>
      </c>
      <c r="I210" s="148"/>
      <c r="J210" s="149">
        <f t="shared" si="30"/>
        <v>0</v>
      </c>
      <c r="K210" s="150"/>
      <c r="L210" s="31"/>
      <c r="M210" s="151" t="s">
        <v>1</v>
      </c>
      <c r="N210" s="152" t="s">
        <v>42</v>
      </c>
      <c r="P210" s="153">
        <f t="shared" si="31"/>
        <v>0</v>
      </c>
      <c r="Q210" s="153">
        <v>2.5999999999999999E-2</v>
      </c>
      <c r="R210" s="153">
        <f t="shared" si="32"/>
        <v>2.5999999999999999E-2</v>
      </c>
      <c r="S210" s="153">
        <v>0</v>
      </c>
      <c r="T210" s="154">
        <f t="shared" si="33"/>
        <v>0</v>
      </c>
      <c r="AR210" s="155" t="s">
        <v>396</v>
      </c>
      <c r="AT210" s="155" t="s">
        <v>319</v>
      </c>
      <c r="AU210" s="155" t="s">
        <v>88</v>
      </c>
      <c r="AY210" s="16" t="s">
        <v>317</v>
      </c>
      <c r="BE210" s="156">
        <f t="shared" si="34"/>
        <v>0</v>
      </c>
      <c r="BF210" s="156">
        <f t="shared" si="35"/>
        <v>0</v>
      </c>
      <c r="BG210" s="156">
        <f t="shared" si="36"/>
        <v>0</v>
      </c>
      <c r="BH210" s="156">
        <f t="shared" si="37"/>
        <v>0</v>
      </c>
      <c r="BI210" s="156">
        <f t="shared" si="38"/>
        <v>0</v>
      </c>
      <c r="BJ210" s="16" t="s">
        <v>88</v>
      </c>
      <c r="BK210" s="156">
        <f t="shared" si="39"/>
        <v>0</v>
      </c>
      <c r="BL210" s="16" t="s">
        <v>396</v>
      </c>
      <c r="BM210" s="155" t="s">
        <v>735</v>
      </c>
    </row>
    <row r="211" spans="2:65" s="1" customFormat="1" ht="24.15" customHeight="1">
      <c r="B211" s="142"/>
      <c r="C211" s="143" t="s">
        <v>736</v>
      </c>
      <c r="D211" s="143" t="s">
        <v>319</v>
      </c>
      <c r="E211" s="144" t="s">
        <v>737</v>
      </c>
      <c r="F211" s="145" t="s">
        <v>738</v>
      </c>
      <c r="G211" s="146" t="s">
        <v>611</v>
      </c>
      <c r="H211" s="147">
        <v>1</v>
      </c>
      <c r="I211" s="148"/>
      <c r="J211" s="149">
        <f t="shared" si="30"/>
        <v>0</v>
      </c>
      <c r="K211" s="150"/>
      <c r="L211" s="31"/>
      <c r="M211" s="151" t="s">
        <v>1</v>
      </c>
      <c r="N211" s="152" t="s">
        <v>42</v>
      </c>
      <c r="P211" s="153">
        <f t="shared" si="31"/>
        <v>0</v>
      </c>
      <c r="Q211" s="153">
        <v>2.5999999999999999E-2</v>
      </c>
      <c r="R211" s="153">
        <f t="shared" si="32"/>
        <v>2.5999999999999999E-2</v>
      </c>
      <c r="S211" s="153">
        <v>0</v>
      </c>
      <c r="T211" s="154">
        <f t="shared" si="33"/>
        <v>0</v>
      </c>
      <c r="AR211" s="155" t="s">
        <v>396</v>
      </c>
      <c r="AT211" s="155" t="s">
        <v>319</v>
      </c>
      <c r="AU211" s="155" t="s">
        <v>88</v>
      </c>
      <c r="AY211" s="16" t="s">
        <v>317</v>
      </c>
      <c r="BE211" s="156">
        <f t="shared" si="34"/>
        <v>0</v>
      </c>
      <c r="BF211" s="156">
        <f t="shared" si="35"/>
        <v>0</v>
      </c>
      <c r="BG211" s="156">
        <f t="shared" si="36"/>
        <v>0</v>
      </c>
      <c r="BH211" s="156">
        <f t="shared" si="37"/>
        <v>0</v>
      </c>
      <c r="BI211" s="156">
        <f t="shared" si="38"/>
        <v>0</v>
      </c>
      <c r="BJ211" s="16" t="s">
        <v>88</v>
      </c>
      <c r="BK211" s="156">
        <f t="shared" si="39"/>
        <v>0</v>
      </c>
      <c r="BL211" s="16" t="s">
        <v>396</v>
      </c>
      <c r="BM211" s="155" t="s">
        <v>739</v>
      </c>
    </row>
    <row r="212" spans="2:65" s="1" customFormat="1" ht="24.15" customHeight="1">
      <c r="B212" s="142"/>
      <c r="C212" s="143" t="s">
        <v>665</v>
      </c>
      <c r="D212" s="143" t="s">
        <v>319</v>
      </c>
      <c r="E212" s="144" t="s">
        <v>740</v>
      </c>
      <c r="F212" s="145" t="s">
        <v>741</v>
      </c>
      <c r="G212" s="146" t="s">
        <v>611</v>
      </c>
      <c r="H212" s="147">
        <v>1</v>
      </c>
      <c r="I212" s="148"/>
      <c r="J212" s="149">
        <f t="shared" si="30"/>
        <v>0</v>
      </c>
      <c r="K212" s="150"/>
      <c r="L212" s="31"/>
      <c r="M212" s="151" t="s">
        <v>1</v>
      </c>
      <c r="N212" s="152" t="s">
        <v>42</v>
      </c>
      <c r="P212" s="153">
        <f t="shared" si="31"/>
        <v>0</v>
      </c>
      <c r="Q212" s="153">
        <v>5.7000000000000002E-2</v>
      </c>
      <c r="R212" s="153">
        <f t="shared" si="32"/>
        <v>5.7000000000000002E-2</v>
      </c>
      <c r="S212" s="153">
        <v>0</v>
      </c>
      <c r="T212" s="154">
        <f t="shared" si="33"/>
        <v>0</v>
      </c>
      <c r="AR212" s="155" t="s">
        <v>396</v>
      </c>
      <c r="AT212" s="155" t="s">
        <v>319</v>
      </c>
      <c r="AU212" s="155" t="s">
        <v>88</v>
      </c>
      <c r="AY212" s="16" t="s">
        <v>317</v>
      </c>
      <c r="BE212" s="156">
        <f t="shared" si="34"/>
        <v>0</v>
      </c>
      <c r="BF212" s="156">
        <f t="shared" si="35"/>
        <v>0</v>
      </c>
      <c r="BG212" s="156">
        <f t="shared" si="36"/>
        <v>0</v>
      </c>
      <c r="BH212" s="156">
        <f t="shared" si="37"/>
        <v>0</v>
      </c>
      <c r="BI212" s="156">
        <f t="shared" si="38"/>
        <v>0</v>
      </c>
      <c r="BJ212" s="16" t="s">
        <v>88</v>
      </c>
      <c r="BK212" s="156">
        <f t="shared" si="39"/>
        <v>0</v>
      </c>
      <c r="BL212" s="16" t="s">
        <v>396</v>
      </c>
      <c r="BM212" s="155" t="s">
        <v>742</v>
      </c>
    </row>
    <row r="213" spans="2:65" s="11" customFormat="1" ht="25.9" customHeight="1">
      <c r="B213" s="130"/>
      <c r="D213" s="131" t="s">
        <v>75</v>
      </c>
      <c r="E213" s="132" t="s">
        <v>499</v>
      </c>
      <c r="F213" s="132" t="s">
        <v>500</v>
      </c>
      <c r="I213" s="133"/>
      <c r="J213" s="134">
        <f>BK213</f>
        <v>0</v>
      </c>
      <c r="L213" s="130"/>
      <c r="M213" s="135"/>
      <c r="P213" s="136">
        <f>P214</f>
        <v>0</v>
      </c>
      <c r="R213" s="136">
        <f>R214</f>
        <v>0</v>
      </c>
      <c r="T213" s="137">
        <f>T214</f>
        <v>0</v>
      </c>
      <c r="AR213" s="131" t="s">
        <v>341</v>
      </c>
      <c r="AT213" s="138" t="s">
        <v>75</v>
      </c>
      <c r="AU213" s="138" t="s">
        <v>76</v>
      </c>
      <c r="AY213" s="131" t="s">
        <v>317</v>
      </c>
      <c r="BK213" s="139">
        <f>BK214</f>
        <v>0</v>
      </c>
    </row>
    <row r="214" spans="2:65" s="1" customFormat="1" ht="37.75" customHeight="1">
      <c r="B214" s="142"/>
      <c r="C214" s="143" t="s">
        <v>743</v>
      </c>
      <c r="D214" s="143" t="s">
        <v>319</v>
      </c>
      <c r="E214" s="144" t="s">
        <v>744</v>
      </c>
      <c r="F214" s="145" t="s">
        <v>745</v>
      </c>
      <c r="G214" s="146" t="s">
        <v>746</v>
      </c>
      <c r="H214" s="147">
        <v>5</v>
      </c>
      <c r="I214" s="148"/>
      <c r="J214" s="149">
        <f>ROUND(I214*H214,2)</f>
        <v>0</v>
      </c>
      <c r="K214" s="150"/>
      <c r="L214" s="31"/>
      <c r="M214" s="190" t="s">
        <v>1</v>
      </c>
      <c r="N214" s="191" t="s">
        <v>42</v>
      </c>
      <c r="O214" s="192"/>
      <c r="P214" s="193">
        <f>O214*H214</f>
        <v>0</v>
      </c>
      <c r="Q214" s="193">
        <v>0</v>
      </c>
      <c r="R214" s="193">
        <f>Q214*H214</f>
        <v>0</v>
      </c>
      <c r="S214" s="193">
        <v>0</v>
      </c>
      <c r="T214" s="194">
        <f>S214*H214</f>
        <v>0</v>
      </c>
      <c r="AR214" s="155" t="s">
        <v>505</v>
      </c>
      <c r="AT214" s="155" t="s">
        <v>319</v>
      </c>
      <c r="AU214" s="155" t="s">
        <v>83</v>
      </c>
      <c r="AY214" s="16" t="s">
        <v>317</v>
      </c>
      <c r="BE214" s="156">
        <f>IF(N214="základná",J214,0)</f>
        <v>0</v>
      </c>
      <c r="BF214" s="156">
        <f>IF(N214="znížená",J214,0)</f>
        <v>0</v>
      </c>
      <c r="BG214" s="156">
        <f>IF(N214="zákl. prenesená",J214,0)</f>
        <v>0</v>
      </c>
      <c r="BH214" s="156">
        <f>IF(N214="zníž. prenesená",J214,0)</f>
        <v>0</v>
      </c>
      <c r="BI214" s="156">
        <f>IF(N214="nulová",J214,0)</f>
        <v>0</v>
      </c>
      <c r="BJ214" s="16" t="s">
        <v>88</v>
      </c>
      <c r="BK214" s="156">
        <f>ROUND(I214*H214,2)</f>
        <v>0</v>
      </c>
      <c r="BL214" s="16" t="s">
        <v>505</v>
      </c>
      <c r="BM214" s="155" t="s">
        <v>747</v>
      </c>
    </row>
    <row r="215" spans="2:65" s="1" customFormat="1" ht="7" customHeight="1">
      <c r="B215" s="46"/>
      <c r="C215" s="47"/>
      <c r="D215" s="47"/>
      <c r="E215" s="47"/>
      <c r="F215" s="47"/>
      <c r="G215" s="47"/>
      <c r="H215" s="47"/>
      <c r="I215" s="47"/>
      <c r="J215" s="47"/>
      <c r="K215" s="47"/>
      <c r="L215" s="31"/>
    </row>
  </sheetData>
  <autoFilter ref="C141:K214" xr:uid="{00000000-0009-0000-0000-000003000000}"/>
  <mergeCells count="15">
    <mergeCell ref="E128:H128"/>
    <mergeCell ref="E132:H132"/>
    <mergeCell ref="E130:H130"/>
    <mergeCell ref="E134:H134"/>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BM27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203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18978</v>
      </c>
      <c r="F9" s="263"/>
      <c r="G9" s="263"/>
      <c r="H9" s="263"/>
      <c r="L9" s="31"/>
    </row>
    <row r="10" spans="2:46" s="1" customFormat="1" ht="12" customHeight="1">
      <c r="B10" s="31"/>
      <c r="D10" s="26" t="s">
        <v>287</v>
      </c>
      <c r="L10" s="31"/>
    </row>
    <row r="11" spans="2:46" s="1" customFormat="1" ht="16.5" customHeight="1">
      <c r="B11" s="31"/>
      <c r="E11" s="243" t="s">
        <v>18979</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ROUND(J137,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ROUND((SUM(BE137:BE277)),  2)</f>
        <v>0</v>
      </c>
      <c r="G35" s="99"/>
      <c r="H35" s="99"/>
      <c r="I35" s="100">
        <v>0.2</v>
      </c>
      <c r="J35" s="98">
        <f>ROUND(((SUM(BE137:BE277))*I35),  2)</f>
        <v>0</v>
      </c>
      <c r="L35" s="31"/>
    </row>
    <row r="36" spans="2:12" s="1" customFormat="1" ht="14.4" customHeight="1">
      <c r="B36" s="31"/>
      <c r="E36" s="36" t="s">
        <v>42</v>
      </c>
      <c r="F36" s="98">
        <f>ROUND((SUM(BF137:BF277)),  2)</f>
        <v>0</v>
      </c>
      <c r="G36" s="99"/>
      <c r="H36" s="99"/>
      <c r="I36" s="100">
        <v>0.2</v>
      </c>
      <c r="J36" s="98">
        <f>ROUND(((SUM(BF137:BF277))*I36),  2)</f>
        <v>0</v>
      </c>
      <c r="L36" s="31"/>
    </row>
    <row r="37" spans="2:12" s="1" customFormat="1" ht="14.4" hidden="1" customHeight="1">
      <c r="B37" s="31"/>
      <c r="E37" s="26" t="s">
        <v>43</v>
      </c>
      <c r="F37" s="87">
        <f>ROUND((SUM(BG137:BG277)),  2)</f>
        <v>0</v>
      </c>
      <c r="I37" s="101">
        <v>0.2</v>
      </c>
      <c r="J37" s="87">
        <f>0</f>
        <v>0</v>
      </c>
      <c r="L37" s="31"/>
    </row>
    <row r="38" spans="2:12" s="1" customFormat="1" ht="14.4" hidden="1" customHeight="1">
      <c r="B38" s="31"/>
      <c r="E38" s="26" t="s">
        <v>44</v>
      </c>
      <c r="F38" s="87">
        <f>ROUND((SUM(BH137:BH277)),  2)</f>
        <v>0</v>
      </c>
      <c r="I38" s="101">
        <v>0.2</v>
      </c>
      <c r="J38" s="87">
        <f>0</f>
        <v>0</v>
      </c>
      <c r="L38" s="31"/>
    </row>
    <row r="39" spans="2:12" s="1" customFormat="1" ht="14.4" hidden="1" customHeight="1">
      <c r="B39" s="31"/>
      <c r="E39" s="36" t="s">
        <v>45</v>
      </c>
      <c r="F39" s="98">
        <f>ROUND((SUM(BI137:BI277)),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18978</v>
      </c>
      <c r="F87" s="263"/>
      <c r="G87" s="263"/>
      <c r="H87" s="263"/>
      <c r="L87" s="31"/>
    </row>
    <row r="88" spans="2:12" s="1" customFormat="1" ht="12" customHeight="1">
      <c r="B88" s="31"/>
      <c r="C88" s="26" t="s">
        <v>287</v>
      </c>
      <c r="L88" s="31"/>
    </row>
    <row r="89" spans="2:12" s="1" customFormat="1" ht="16.5" customHeight="1">
      <c r="B89" s="31"/>
      <c r="E89" s="243" t="str">
        <f>E11</f>
        <v xml:space="preserve">SO 14.1 - Terénne a sadové úpravy </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J137</f>
        <v>0</v>
      </c>
      <c r="L98" s="31"/>
      <c r="AU98" s="16" t="s">
        <v>296</v>
      </c>
    </row>
    <row r="99" spans="2:47" s="8" customFormat="1" ht="25" customHeight="1">
      <c r="B99" s="113"/>
      <c r="D99" s="114" t="s">
        <v>297</v>
      </c>
      <c r="E99" s="115"/>
      <c r="F99" s="115"/>
      <c r="G99" s="115"/>
      <c r="H99" s="115"/>
      <c r="I99" s="115"/>
      <c r="J99" s="116">
        <f>J138</f>
        <v>0</v>
      </c>
      <c r="L99" s="113"/>
    </row>
    <row r="100" spans="2:47" s="9" customFormat="1" ht="19.899999999999999" customHeight="1">
      <c r="B100" s="117"/>
      <c r="D100" s="118" t="s">
        <v>18980</v>
      </c>
      <c r="E100" s="119"/>
      <c r="F100" s="119"/>
      <c r="G100" s="119"/>
      <c r="H100" s="119"/>
      <c r="I100" s="119"/>
      <c r="J100" s="120">
        <f>J139</f>
        <v>0</v>
      </c>
      <c r="L100" s="117"/>
    </row>
    <row r="101" spans="2:47" s="9" customFormat="1" ht="14.9" customHeight="1">
      <c r="B101" s="117"/>
      <c r="D101" s="118" t="s">
        <v>18981</v>
      </c>
      <c r="E101" s="119"/>
      <c r="F101" s="119"/>
      <c r="G101" s="119"/>
      <c r="H101" s="119"/>
      <c r="I101" s="119"/>
      <c r="J101" s="120">
        <f>J148</f>
        <v>0</v>
      </c>
      <c r="L101" s="117"/>
    </row>
    <row r="102" spans="2:47" s="9" customFormat="1" ht="14.9" customHeight="1">
      <c r="B102" s="117"/>
      <c r="D102" s="118" t="s">
        <v>18982</v>
      </c>
      <c r="E102" s="119"/>
      <c r="F102" s="119"/>
      <c r="G102" s="119"/>
      <c r="H102" s="119"/>
      <c r="I102" s="119"/>
      <c r="J102" s="120">
        <f>J169</f>
        <v>0</v>
      </c>
      <c r="L102" s="117"/>
    </row>
    <row r="103" spans="2:47" s="9" customFormat="1" ht="14.9" customHeight="1">
      <c r="B103" s="117"/>
      <c r="D103" s="118" t="s">
        <v>18983</v>
      </c>
      <c r="E103" s="119"/>
      <c r="F103" s="119"/>
      <c r="G103" s="119"/>
      <c r="H103" s="119"/>
      <c r="I103" s="119"/>
      <c r="J103" s="120">
        <f>J181</f>
        <v>0</v>
      </c>
      <c r="L103" s="117"/>
    </row>
    <row r="104" spans="2:47" s="9" customFormat="1" ht="19.899999999999999" customHeight="1">
      <c r="B104" s="117"/>
      <c r="D104" s="118" t="s">
        <v>18984</v>
      </c>
      <c r="E104" s="119"/>
      <c r="F104" s="119"/>
      <c r="G104" s="119"/>
      <c r="H104" s="119"/>
      <c r="I104" s="119"/>
      <c r="J104" s="120">
        <f>J184</f>
        <v>0</v>
      </c>
      <c r="L104" s="117"/>
    </row>
    <row r="105" spans="2:47" s="9" customFormat="1" ht="19.899999999999999" customHeight="1">
      <c r="B105" s="117"/>
      <c r="D105" s="118" t="s">
        <v>18985</v>
      </c>
      <c r="E105" s="119"/>
      <c r="F105" s="119"/>
      <c r="G105" s="119"/>
      <c r="H105" s="119"/>
      <c r="I105" s="119"/>
      <c r="J105" s="120">
        <f>J207</f>
        <v>0</v>
      </c>
      <c r="L105" s="117"/>
    </row>
    <row r="106" spans="2:47" s="9" customFormat="1" ht="14.9" customHeight="1">
      <c r="B106" s="117"/>
      <c r="D106" s="118" t="s">
        <v>18986</v>
      </c>
      <c r="E106" s="119"/>
      <c r="F106" s="119"/>
      <c r="G106" s="119"/>
      <c r="H106" s="119"/>
      <c r="I106" s="119"/>
      <c r="J106" s="120">
        <f>J208</f>
        <v>0</v>
      </c>
      <c r="L106" s="117"/>
    </row>
    <row r="107" spans="2:47" s="9" customFormat="1" ht="14.9" customHeight="1">
      <c r="B107" s="117"/>
      <c r="D107" s="118" t="s">
        <v>18987</v>
      </c>
      <c r="E107" s="119"/>
      <c r="F107" s="119"/>
      <c r="G107" s="119"/>
      <c r="H107" s="119"/>
      <c r="I107" s="119"/>
      <c r="J107" s="120">
        <f>J215</f>
        <v>0</v>
      </c>
      <c r="L107" s="117"/>
    </row>
    <row r="108" spans="2:47" s="9" customFormat="1" ht="14.9" customHeight="1">
      <c r="B108" s="117"/>
      <c r="D108" s="118" t="s">
        <v>18988</v>
      </c>
      <c r="E108" s="119"/>
      <c r="F108" s="119"/>
      <c r="G108" s="119"/>
      <c r="H108" s="119"/>
      <c r="I108" s="119"/>
      <c r="J108" s="120">
        <f>J222</f>
        <v>0</v>
      </c>
      <c r="L108" s="117"/>
    </row>
    <row r="109" spans="2:47" s="9" customFormat="1" ht="14.9" customHeight="1">
      <c r="B109" s="117"/>
      <c r="D109" s="118" t="s">
        <v>18989</v>
      </c>
      <c r="E109" s="119"/>
      <c r="F109" s="119"/>
      <c r="G109" s="119"/>
      <c r="H109" s="119"/>
      <c r="I109" s="119"/>
      <c r="J109" s="120">
        <f>J248</f>
        <v>0</v>
      </c>
      <c r="L109" s="117"/>
    </row>
    <row r="110" spans="2:47" s="8" customFormat="1" ht="25" customHeight="1">
      <c r="B110" s="113"/>
      <c r="D110" s="114" t="s">
        <v>18990</v>
      </c>
      <c r="E110" s="115"/>
      <c r="F110" s="115"/>
      <c r="G110" s="115"/>
      <c r="H110" s="115"/>
      <c r="I110" s="115"/>
      <c r="J110" s="116">
        <f>J253</f>
        <v>0</v>
      </c>
      <c r="L110" s="113"/>
    </row>
    <row r="111" spans="2:47" s="8" customFormat="1" ht="25" customHeight="1">
      <c r="B111" s="113"/>
      <c r="D111" s="114" t="s">
        <v>18991</v>
      </c>
      <c r="E111" s="115"/>
      <c r="F111" s="115"/>
      <c r="G111" s="115"/>
      <c r="H111" s="115"/>
      <c r="I111" s="115"/>
      <c r="J111" s="116">
        <f>J256</f>
        <v>0</v>
      </c>
      <c r="L111" s="113"/>
    </row>
    <row r="112" spans="2:47" s="9" customFormat="1" ht="19.899999999999999" customHeight="1">
      <c r="B112" s="117"/>
      <c r="D112" s="118" t="s">
        <v>18992</v>
      </c>
      <c r="E112" s="119"/>
      <c r="F112" s="119"/>
      <c r="G112" s="119"/>
      <c r="H112" s="119"/>
      <c r="I112" s="119"/>
      <c r="J112" s="120">
        <f>J257</f>
        <v>0</v>
      </c>
      <c r="L112" s="117"/>
    </row>
    <row r="113" spans="2:12" s="8" customFormat="1" ht="25" customHeight="1">
      <c r="B113" s="113"/>
      <c r="D113" s="114" t="s">
        <v>18993</v>
      </c>
      <c r="E113" s="115"/>
      <c r="F113" s="115"/>
      <c r="G113" s="115"/>
      <c r="H113" s="115"/>
      <c r="I113" s="115"/>
      <c r="J113" s="116">
        <f>J270</f>
        <v>0</v>
      </c>
      <c r="L113" s="113"/>
    </row>
    <row r="114" spans="2:12" s="9" customFormat="1" ht="19.899999999999999" customHeight="1">
      <c r="B114" s="117"/>
      <c r="D114" s="118" t="s">
        <v>18994</v>
      </c>
      <c r="E114" s="119"/>
      <c r="F114" s="119"/>
      <c r="G114" s="119"/>
      <c r="H114" s="119"/>
      <c r="I114" s="119"/>
      <c r="J114" s="120">
        <f>J271</f>
        <v>0</v>
      </c>
      <c r="L114" s="117"/>
    </row>
    <row r="115" spans="2:12" s="8" customFormat="1" ht="25" customHeight="1">
      <c r="B115" s="113"/>
      <c r="D115" s="114" t="s">
        <v>302</v>
      </c>
      <c r="E115" s="115"/>
      <c r="F115" s="115"/>
      <c r="G115" s="115"/>
      <c r="H115" s="115"/>
      <c r="I115" s="115"/>
      <c r="J115" s="116">
        <f>J276</f>
        <v>0</v>
      </c>
      <c r="L115" s="113"/>
    </row>
    <row r="116" spans="2:12" s="1" customFormat="1" ht="21.75" customHeight="1">
      <c r="B116" s="31"/>
      <c r="L116" s="31"/>
    </row>
    <row r="117" spans="2:12" s="1" customFormat="1" ht="7" customHeight="1">
      <c r="B117" s="46"/>
      <c r="C117" s="47"/>
      <c r="D117" s="47"/>
      <c r="E117" s="47"/>
      <c r="F117" s="47"/>
      <c r="G117" s="47"/>
      <c r="H117" s="47"/>
      <c r="I117" s="47"/>
      <c r="J117" s="47"/>
      <c r="K117" s="47"/>
      <c r="L117" s="31"/>
    </row>
    <row r="121" spans="2:12" s="1" customFormat="1" ht="7" customHeight="1">
      <c r="B121" s="48"/>
      <c r="C121" s="49"/>
      <c r="D121" s="49"/>
      <c r="E121" s="49"/>
      <c r="F121" s="49"/>
      <c r="G121" s="49"/>
      <c r="H121" s="49"/>
      <c r="I121" s="49"/>
      <c r="J121" s="49"/>
      <c r="K121" s="49"/>
      <c r="L121" s="31"/>
    </row>
    <row r="122" spans="2:12" s="1" customFormat="1" ht="25" customHeight="1">
      <c r="B122" s="31"/>
      <c r="C122" s="20" t="s">
        <v>303</v>
      </c>
      <c r="L122" s="31"/>
    </row>
    <row r="123" spans="2:12" s="1" customFormat="1" ht="7" customHeight="1">
      <c r="B123" s="31"/>
      <c r="L123" s="31"/>
    </row>
    <row r="124" spans="2:12" s="1" customFormat="1" ht="12" customHeight="1">
      <c r="B124" s="31"/>
      <c r="C124" s="26" t="s">
        <v>15</v>
      </c>
      <c r="L124" s="31"/>
    </row>
    <row r="125" spans="2:12" s="1" customFormat="1" ht="26.25" customHeight="1">
      <c r="B125" s="31"/>
      <c r="E125" s="261" t="str">
        <f>E7</f>
        <v>Dostavba a rekonštrukcia lôžkovej časti Nemocnice s poliklinikou v Spišskej Novej Vsi</v>
      </c>
      <c r="F125" s="262"/>
      <c r="G125" s="262"/>
      <c r="H125" s="262"/>
      <c r="L125" s="31"/>
    </row>
    <row r="126" spans="2:12" ht="12" customHeight="1">
      <c r="B126" s="19"/>
      <c r="C126" s="26" t="s">
        <v>285</v>
      </c>
      <c r="L126" s="19"/>
    </row>
    <row r="127" spans="2:12" s="1" customFormat="1" ht="16.5" customHeight="1">
      <c r="B127" s="31"/>
      <c r="E127" s="261" t="s">
        <v>18978</v>
      </c>
      <c r="F127" s="263"/>
      <c r="G127" s="263"/>
      <c r="H127" s="263"/>
      <c r="L127" s="31"/>
    </row>
    <row r="128" spans="2:12" s="1" customFormat="1" ht="12" customHeight="1">
      <c r="B128" s="31"/>
      <c r="C128" s="26" t="s">
        <v>287</v>
      </c>
      <c r="L128" s="31"/>
    </row>
    <row r="129" spans="2:65" s="1" customFormat="1" ht="16.5" customHeight="1">
      <c r="B129" s="31"/>
      <c r="E129" s="243" t="str">
        <f>E11</f>
        <v xml:space="preserve">SO 14.1 - Terénne a sadové úpravy </v>
      </c>
      <c r="F129" s="263"/>
      <c r="G129" s="263"/>
      <c r="H129" s="263"/>
      <c r="L129" s="31"/>
    </row>
    <row r="130" spans="2:65" s="1" customFormat="1" ht="7" customHeight="1">
      <c r="B130" s="31"/>
      <c r="L130" s="31"/>
    </row>
    <row r="131" spans="2:65" s="1" customFormat="1" ht="12" customHeight="1">
      <c r="B131" s="31"/>
      <c r="C131" s="26" t="s">
        <v>19</v>
      </c>
      <c r="F131" s="24" t="str">
        <f>F14</f>
        <v>parc.č.:1094/1,17,81,82,98,99,1095,1096,9243/18</v>
      </c>
      <c r="I131" s="26" t="s">
        <v>21</v>
      </c>
      <c r="J131" s="54" t="str">
        <f>IF(J14="","",J14)</f>
        <v>6. 3. 2024</v>
      </c>
      <c r="L131" s="31"/>
    </row>
    <row r="132" spans="2:65" s="1" customFormat="1" ht="7" customHeight="1">
      <c r="B132" s="31"/>
      <c r="L132" s="31"/>
    </row>
    <row r="133" spans="2:65" s="1" customFormat="1" ht="25.65" customHeight="1">
      <c r="B133" s="31"/>
      <c r="C133" s="26" t="s">
        <v>23</v>
      </c>
      <c r="F133" s="24" t="str">
        <f>E17</f>
        <v>Nemocnica s poliklinikou, Spišská Nová Ves</v>
      </c>
      <c r="I133" s="26" t="s">
        <v>29</v>
      </c>
      <c r="J133" s="29" t="str">
        <f>E23</f>
        <v>d.g.A. design graphic architecture s.r.o.</v>
      </c>
      <c r="L133" s="31"/>
    </row>
    <row r="134" spans="2:65" s="1" customFormat="1" ht="15.15" customHeight="1">
      <c r="B134" s="31"/>
      <c r="C134" s="26" t="s">
        <v>27</v>
      </c>
      <c r="F134" s="24" t="str">
        <f>IF(E20="","",E20)</f>
        <v>Vyplň údaj</v>
      </c>
      <c r="I134" s="26" t="s">
        <v>32</v>
      </c>
      <c r="J134" s="29" t="str">
        <f>E26</f>
        <v xml:space="preserve"> </v>
      </c>
      <c r="L134" s="31"/>
    </row>
    <row r="135" spans="2:65" s="1" customFormat="1" ht="10.25" customHeight="1">
      <c r="B135" s="31"/>
      <c r="L135" s="31"/>
    </row>
    <row r="136" spans="2:65" s="10" customFormat="1" ht="29.25" customHeight="1">
      <c r="B136" s="121"/>
      <c r="C136" s="122" t="s">
        <v>304</v>
      </c>
      <c r="D136" s="123" t="s">
        <v>61</v>
      </c>
      <c r="E136" s="123" t="s">
        <v>57</v>
      </c>
      <c r="F136" s="123" t="s">
        <v>58</v>
      </c>
      <c r="G136" s="123" t="s">
        <v>305</v>
      </c>
      <c r="H136" s="123" t="s">
        <v>306</v>
      </c>
      <c r="I136" s="123" t="s">
        <v>307</v>
      </c>
      <c r="J136" s="124" t="s">
        <v>294</v>
      </c>
      <c r="K136" s="125" t="s">
        <v>308</v>
      </c>
      <c r="L136" s="121"/>
      <c r="M136" s="61" t="s">
        <v>1</v>
      </c>
      <c r="N136" s="62" t="s">
        <v>40</v>
      </c>
      <c r="O136" s="62" t="s">
        <v>309</v>
      </c>
      <c r="P136" s="62" t="s">
        <v>310</v>
      </c>
      <c r="Q136" s="62" t="s">
        <v>311</v>
      </c>
      <c r="R136" s="62" t="s">
        <v>312</v>
      </c>
      <c r="S136" s="62" t="s">
        <v>313</v>
      </c>
      <c r="T136" s="63" t="s">
        <v>314</v>
      </c>
    </row>
    <row r="137" spans="2:65" s="1" customFormat="1" ht="22.75" customHeight="1">
      <c r="B137" s="31"/>
      <c r="C137" s="66" t="s">
        <v>295</v>
      </c>
      <c r="J137" s="126">
        <f>BK137</f>
        <v>0</v>
      </c>
      <c r="L137" s="31"/>
      <c r="M137" s="64"/>
      <c r="N137" s="55"/>
      <c r="O137" s="55"/>
      <c r="P137" s="127">
        <f>P138+P253+P256+P270+P276</f>
        <v>0</v>
      </c>
      <c r="Q137" s="55"/>
      <c r="R137" s="127">
        <f>R138+R253+R256+R270+R276</f>
        <v>312.49495439999998</v>
      </c>
      <c r="S137" s="55"/>
      <c r="T137" s="128">
        <f>T138+T253+T256+T270+T276</f>
        <v>0</v>
      </c>
      <c r="AT137" s="16" t="s">
        <v>75</v>
      </c>
      <c r="AU137" s="16" t="s">
        <v>296</v>
      </c>
      <c r="BK137" s="129">
        <f>BK138+BK253+BK256+BK270+BK276</f>
        <v>0</v>
      </c>
    </row>
    <row r="138" spans="2:65" s="11" customFormat="1" ht="25.9" customHeight="1">
      <c r="B138" s="130"/>
      <c r="D138" s="131" t="s">
        <v>75</v>
      </c>
      <c r="E138" s="132" t="s">
        <v>315</v>
      </c>
      <c r="F138" s="132" t="s">
        <v>316</v>
      </c>
      <c r="I138" s="133"/>
      <c r="J138" s="134">
        <f>BK138</f>
        <v>0</v>
      </c>
      <c r="L138" s="130"/>
      <c r="M138" s="135"/>
      <c r="P138" s="136">
        <f>P139+P184+P207</f>
        <v>0</v>
      </c>
      <c r="R138" s="136">
        <f>R139+R184+R207</f>
        <v>286.56568290000001</v>
      </c>
      <c r="T138" s="137">
        <f>T139+T184+T207</f>
        <v>0</v>
      </c>
      <c r="AR138" s="131" t="s">
        <v>83</v>
      </c>
      <c r="AT138" s="138" t="s">
        <v>75</v>
      </c>
      <c r="AU138" s="138" t="s">
        <v>76</v>
      </c>
      <c r="AY138" s="131" t="s">
        <v>317</v>
      </c>
      <c r="BK138" s="139">
        <f>BK139+BK184+BK207</f>
        <v>0</v>
      </c>
    </row>
    <row r="139" spans="2:65" s="11" customFormat="1" ht="22.75" customHeight="1">
      <c r="B139" s="130"/>
      <c r="D139" s="131" t="s">
        <v>75</v>
      </c>
      <c r="E139" s="140" t="s">
        <v>2680</v>
      </c>
      <c r="F139" s="140" t="s">
        <v>18995</v>
      </c>
      <c r="I139" s="133"/>
      <c r="J139" s="141">
        <f>BK139</f>
        <v>0</v>
      </c>
      <c r="L139" s="130"/>
      <c r="M139" s="135"/>
      <c r="P139" s="136">
        <f>P140+SUM(P141:P148)+P169+P181</f>
        <v>0</v>
      </c>
      <c r="R139" s="136">
        <f>R140+SUM(R141:R148)+R169+R181</f>
        <v>126.7384629</v>
      </c>
      <c r="T139" s="137">
        <f>T140+SUM(T141:T148)+T169+T181</f>
        <v>0</v>
      </c>
      <c r="AR139" s="131" t="s">
        <v>83</v>
      </c>
      <c r="AT139" s="138" t="s">
        <v>75</v>
      </c>
      <c r="AU139" s="138" t="s">
        <v>83</v>
      </c>
      <c r="AY139" s="131" t="s">
        <v>317</v>
      </c>
      <c r="BK139" s="139">
        <f>BK140+SUM(BK141:BK148)+BK169+BK181</f>
        <v>0</v>
      </c>
    </row>
    <row r="140" spans="2:65" s="1" customFormat="1" ht="24.15" customHeight="1">
      <c r="B140" s="142"/>
      <c r="C140" s="143" t="s">
        <v>83</v>
      </c>
      <c r="D140" s="143" t="s">
        <v>319</v>
      </c>
      <c r="E140" s="144" t="s">
        <v>18996</v>
      </c>
      <c r="F140" s="145" t="s">
        <v>18997</v>
      </c>
      <c r="G140" s="146" t="s">
        <v>444</v>
      </c>
      <c r="H140" s="147">
        <v>1148</v>
      </c>
      <c r="I140" s="148"/>
      <c r="J140" s="149">
        <f t="shared" ref="J140:J147" si="0">ROUND(I140*H140,2)</f>
        <v>0</v>
      </c>
      <c r="K140" s="150"/>
      <c r="L140" s="31"/>
      <c r="M140" s="151" t="s">
        <v>1</v>
      </c>
      <c r="N140" s="152" t="s">
        <v>42</v>
      </c>
      <c r="P140" s="153">
        <f t="shared" ref="P140:P147" si="1">O140*H140</f>
        <v>0</v>
      </c>
      <c r="Q140" s="153">
        <v>0</v>
      </c>
      <c r="R140" s="153">
        <f t="shared" ref="R140:R147" si="2">Q140*H140</f>
        <v>0</v>
      </c>
      <c r="S140" s="153">
        <v>0</v>
      </c>
      <c r="T140" s="154">
        <f t="shared" ref="T140:T147" si="3">S140*H140</f>
        <v>0</v>
      </c>
      <c r="AR140" s="155" t="s">
        <v>323</v>
      </c>
      <c r="AT140" s="155" t="s">
        <v>319</v>
      </c>
      <c r="AU140" s="155" t="s">
        <v>88</v>
      </c>
      <c r="AY140" s="16" t="s">
        <v>317</v>
      </c>
      <c r="BE140" s="156">
        <f t="shared" ref="BE140:BE147" si="4">IF(N140="základná",J140,0)</f>
        <v>0</v>
      </c>
      <c r="BF140" s="156">
        <f t="shared" ref="BF140:BF147" si="5">IF(N140="znížená",J140,0)</f>
        <v>0</v>
      </c>
      <c r="BG140" s="156">
        <f t="shared" ref="BG140:BG147" si="6">IF(N140="zákl. prenesená",J140,0)</f>
        <v>0</v>
      </c>
      <c r="BH140" s="156">
        <f t="shared" ref="BH140:BH147" si="7">IF(N140="zníž. prenesená",J140,0)</f>
        <v>0</v>
      </c>
      <c r="BI140" s="156">
        <f t="shared" ref="BI140:BI147" si="8">IF(N140="nulová",J140,0)</f>
        <v>0</v>
      </c>
      <c r="BJ140" s="16" t="s">
        <v>88</v>
      </c>
      <c r="BK140" s="156">
        <f t="shared" ref="BK140:BK147" si="9">ROUND(I140*H140,2)</f>
        <v>0</v>
      </c>
      <c r="BL140" s="16" t="s">
        <v>323</v>
      </c>
      <c r="BM140" s="155" t="s">
        <v>18998</v>
      </c>
    </row>
    <row r="141" spans="2:65" s="1" customFormat="1" ht="16.5" customHeight="1">
      <c r="B141" s="142"/>
      <c r="C141" s="179" t="s">
        <v>88</v>
      </c>
      <c r="D141" s="179" t="s">
        <v>454</v>
      </c>
      <c r="E141" s="180" t="s">
        <v>18999</v>
      </c>
      <c r="F141" s="181" t="s">
        <v>19000</v>
      </c>
      <c r="G141" s="182" t="s">
        <v>322</v>
      </c>
      <c r="H141" s="183">
        <v>150</v>
      </c>
      <c r="I141" s="184"/>
      <c r="J141" s="185">
        <f t="shared" si="0"/>
        <v>0</v>
      </c>
      <c r="K141" s="186"/>
      <c r="L141" s="187"/>
      <c r="M141" s="188" t="s">
        <v>1</v>
      </c>
      <c r="N141" s="189" t="s">
        <v>42</v>
      </c>
      <c r="P141" s="153">
        <f t="shared" si="1"/>
        <v>0</v>
      </c>
      <c r="Q141" s="153">
        <v>0</v>
      </c>
      <c r="R141" s="153">
        <f t="shared" si="2"/>
        <v>0</v>
      </c>
      <c r="S141" s="153">
        <v>0</v>
      </c>
      <c r="T141" s="154">
        <f t="shared" si="3"/>
        <v>0</v>
      </c>
      <c r="AR141" s="155" t="s">
        <v>356</v>
      </c>
      <c r="AT141" s="155" t="s">
        <v>454</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19001</v>
      </c>
    </row>
    <row r="142" spans="2:65" s="1" customFormat="1" ht="37.75" customHeight="1">
      <c r="B142" s="142"/>
      <c r="C142" s="143" t="s">
        <v>92</v>
      </c>
      <c r="D142" s="143" t="s">
        <v>319</v>
      </c>
      <c r="E142" s="144" t="s">
        <v>19002</v>
      </c>
      <c r="F142" s="145" t="s">
        <v>19003</v>
      </c>
      <c r="G142" s="146" t="s">
        <v>444</v>
      </c>
      <c r="H142" s="147">
        <v>22743.200000000001</v>
      </c>
      <c r="I142" s="148"/>
      <c r="J142" s="149">
        <f t="shared" si="0"/>
        <v>0</v>
      </c>
      <c r="K142" s="150"/>
      <c r="L142" s="31"/>
      <c r="M142" s="151" t="s">
        <v>1</v>
      </c>
      <c r="N142" s="152" t="s">
        <v>42</v>
      </c>
      <c r="P142" s="153">
        <f t="shared" si="1"/>
        <v>0</v>
      </c>
      <c r="Q142" s="153">
        <v>0</v>
      </c>
      <c r="R142" s="153">
        <f t="shared" si="2"/>
        <v>0</v>
      </c>
      <c r="S142" s="153">
        <v>0</v>
      </c>
      <c r="T142" s="154">
        <f t="shared" si="3"/>
        <v>0</v>
      </c>
      <c r="AR142" s="155" t="s">
        <v>323</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19004</v>
      </c>
    </row>
    <row r="143" spans="2:65" s="1" customFormat="1" ht="24.15" customHeight="1">
      <c r="B143" s="142"/>
      <c r="C143" s="143" t="s">
        <v>323</v>
      </c>
      <c r="D143" s="143" t="s">
        <v>319</v>
      </c>
      <c r="E143" s="144" t="s">
        <v>19005</v>
      </c>
      <c r="F143" s="145" t="s">
        <v>19006</v>
      </c>
      <c r="G143" s="146" t="s">
        <v>444</v>
      </c>
      <c r="H143" s="147">
        <v>22743.200000000001</v>
      </c>
      <c r="I143" s="148"/>
      <c r="J143" s="149">
        <f t="shared" si="0"/>
        <v>0</v>
      </c>
      <c r="K143" s="150"/>
      <c r="L143" s="31"/>
      <c r="M143" s="151" t="s">
        <v>1</v>
      </c>
      <c r="N143" s="152" t="s">
        <v>42</v>
      </c>
      <c r="P143" s="153">
        <f t="shared" si="1"/>
        <v>0</v>
      </c>
      <c r="Q143" s="153">
        <v>0</v>
      </c>
      <c r="R143" s="153">
        <f t="shared" si="2"/>
        <v>0</v>
      </c>
      <c r="S143" s="153">
        <v>0</v>
      </c>
      <c r="T143" s="154">
        <f t="shared" si="3"/>
        <v>0</v>
      </c>
      <c r="AR143" s="155" t="s">
        <v>323</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19007</v>
      </c>
    </row>
    <row r="144" spans="2:65" s="1" customFormat="1" ht="24.15" customHeight="1">
      <c r="B144" s="142"/>
      <c r="C144" s="143" t="s">
        <v>341</v>
      </c>
      <c r="D144" s="143" t="s">
        <v>319</v>
      </c>
      <c r="E144" s="144" t="s">
        <v>19008</v>
      </c>
      <c r="F144" s="145" t="s">
        <v>19009</v>
      </c>
      <c r="G144" s="146" t="s">
        <v>444</v>
      </c>
      <c r="H144" s="147">
        <v>22743.200000000001</v>
      </c>
      <c r="I144" s="148"/>
      <c r="J144" s="149">
        <f t="shared" si="0"/>
        <v>0</v>
      </c>
      <c r="K144" s="150"/>
      <c r="L144" s="31"/>
      <c r="M144" s="151" t="s">
        <v>1</v>
      </c>
      <c r="N144" s="152" t="s">
        <v>42</v>
      </c>
      <c r="P144" s="153">
        <f t="shared" si="1"/>
        <v>0</v>
      </c>
      <c r="Q144" s="153">
        <v>0</v>
      </c>
      <c r="R144" s="153">
        <f t="shared" si="2"/>
        <v>0</v>
      </c>
      <c r="S144" s="153">
        <v>0</v>
      </c>
      <c r="T144" s="154">
        <f t="shared" si="3"/>
        <v>0</v>
      </c>
      <c r="AR144" s="155" t="s">
        <v>323</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19010</v>
      </c>
    </row>
    <row r="145" spans="2:65" s="1" customFormat="1" ht="24.15" customHeight="1">
      <c r="B145" s="142"/>
      <c r="C145" s="143" t="s">
        <v>346</v>
      </c>
      <c r="D145" s="143" t="s">
        <v>319</v>
      </c>
      <c r="E145" s="144" t="s">
        <v>19011</v>
      </c>
      <c r="F145" s="145" t="s">
        <v>19012</v>
      </c>
      <c r="G145" s="146" t="s">
        <v>444</v>
      </c>
      <c r="H145" s="147">
        <v>22743.200000000001</v>
      </c>
      <c r="I145" s="148"/>
      <c r="J145" s="149">
        <f t="shared" si="0"/>
        <v>0</v>
      </c>
      <c r="K145" s="150"/>
      <c r="L145" s="31"/>
      <c r="M145" s="151" t="s">
        <v>1</v>
      </c>
      <c r="N145" s="152" t="s">
        <v>42</v>
      </c>
      <c r="P145" s="153">
        <f t="shared" si="1"/>
        <v>0</v>
      </c>
      <c r="Q145" s="153">
        <v>0</v>
      </c>
      <c r="R145" s="153">
        <f t="shared" si="2"/>
        <v>0</v>
      </c>
      <c r="S145" s="153">
        <v>0</v>
      </c>
      <c r="T145" s="154">
        <f t="shared" si="3"/>
        <v>0</v>
      </c>
      <c r="AR145" s="155" t="s">
        <v>323</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19013</v>
      </c>
    </row>
    <row r="146" spans="2:65" s="1" customFormat="1" ht="24.15" customHeight="1">
      <c r="B146" s="142"/>
      <c r="C146" s="143" t="s">
        <v>351</v>
      </c>
      <c r="D146" s="143" t="s">
        <v>319</v>
      </c>
      <c r="E146" s="144" t="s">
        <v>19014</v>
      </c>
      <c r="F146" s="145" t="s">
        <v>19015</v>
      </c>
      <c r="G146" s="146" t="s">
        <v>444</v>
      </c>
      <c r="H146" s="147">
        <v>1148</v>
      </c>
      <c r="I146" s="148"/>
      <c r="J146" s="149">
        <f t="shared" si="0"/>
        <v>0</v>
      </c>
      <c r="K146" s="150"/>
      <c r="L146" s="31"/>
      <c r="M146" s="151" t="s">
        <v>1</v>
      </c>
      <c r="N146" s="152" t="s">
        <v>42</v>
      </c>
      <c r="P146" s="153">
        <f t="shared" si="1"/>
        <v>0</v>
      </c>
      <c r="Q146" s="153">
        <v>0</v>
      </c>
      <c r="R146" s="153">
        <f t="shared" si="2"/>
        <v>0</v>
      </c>
      <c r="S146" s="153">
        <v>0</v>
      </c>
      <c r="T146" s="154">
        <f t="shared" si="3"/>
        <v>0</v>
      </c>
      <c r="AR146" s="155" t="s">
        <v>323</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19016</v>
      </c>
    </row>
    <row r="147" spans="2:65" s="1" customFormat="1" ht="24.15" customHeight="1">
      <c r="B147" s="142"/>
      <c r="C147" s="179" t="s">
        <v>356</v>
      </c>
      <c r="D147" s="179" t="s">
        <v>454</v>
      </c>
      <c r="E147" s="180" t="s">
        <v>19017</v>
      </c>
      <c r="F147" s="181" t="s">
        <v>19018</v>
      </c>
      <c r="G147" s="182" t="s">
        <v>467</v>
      </c>
      <c r="H147" s="183">
        <v>0.4</v>
      </c>
      <c r="I147" s="184"/>
      <c r="J147" s="185">
        <f t="shared" si="0"/>
        <v>0</v>
      </c>
      <c r="K147" s="186"/>
      <c r="L147" s="187"/>
      <c r="M147" s="188" t="s">
        <v>1</v>
      </c>
      <c r="N147" s="189" t="s">
        <v>42</v>
      </c>
      <c r="P147" s="153">
        <f t="shared" si="1"/>
        <v>0</v>
      </c>
      <c r="Q147" s="153">
        <v>1E-3</v>
      </c>
      <c r="R147" s="153">
        <f t="shared" si="2"/>
        <v>4.0000000000000002E-4</v>
      </c>
      <c r="S147" s="153">
        <v>0</v>
      </c>
      <c r="T147" s="154">
        <f t="shared" si="3"/>
        <v>0</v>
      </c>
      <c r="AR147" s="155" t="s">
        <v>356</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19019</v>
      </c>
    </row>
    <row r="148" spans="2:65" s="11" customFormat="1" ht="20.9" customHeight="1">
      <c r="B148" s="130"/>
      <c r="D148" s="131" t="s">
        <v>75</v>
      </c>
      <c r="E148" s="140" t="s">
        <v>19020</v>
      </c>
      <c r="F148" s="140" t="s">
        <v>19021</v>
      </c>
      <c r="I148" s="133"/>
      <c r="J148" s="141">
        <f>BK148</f>
        <v>0</v>
      </c>
      <c r="L148" s="130"/>
      <c r="M148" s="135"/>
      <c r="P148" s="136">
        <f>SUM(P149:P168)</f>
        <v>0</v>
      </c>
      <c r="R148" s="136">
        <f>SUM(R149:R168)</f>
        <v>25.586822900000001</v>
      </c>
      <c r="T148" s="137">
        <f>SUM(T149:T168)</f>
        <v>0</v>
      </c>
      <c r="AR148" s="131" t="s">
        <v>83</v>
      </c>
      <c r="AT148" s="138" t="s">
        <v>75</v>
      </c>
      <c r="AU148" s="138" t="s">
        <v>88</v>
      </c>
      <c r="AY148" s="131" t="s">
        <v>317</v>
      </c>
      <c r="BK148" s="139">
        <f>SUM(BK149:BK168)</f>
        <v>0</v>
      </c>
    </row>
    <row r="149" spans="2:65" s="1" customFormat="1" ht="37.75" customHeight="1">
      <c r="B149" s="142"/>
      <c r="C149" s="143" t="s">
        <v>361</v>
      </c>
      <c r="D149" s="143" t="s">
        <v>319</v>
      </c>
      <c r="E149" s="144" t="s">
        <v>19022</v>
      </c>
      <c r="F149" s="145" t="s">
        <v>19023</v>
      </c>
      <c r="G149" s="146" t="s">
        <v>444</v>
      </c>
      <c r="H149" s="147">
        <v>21595.200000000001</v>
      </c>
      <c r="I149" s="148"/>
      <c r="J149" s="149">
        <f>ROUND(I149*H149,2)</f>
        <v>0</v>
      </c>
      <c r="K149" s="150"/>
      <c r="L149" s="31"/>
      <c r="M149" s="151" t="s">
        <v>1</v>
      </c>
      <c r="N149" s="152" t="s">
        <v>42</v>
      </c>
      <c r="P149" s="153">
        <f>O149*H149</f>
        <v>0</v>
      </c>
      <c r="Q149" s="153">
        <v>0</v>
      </c>
      <c r="R149" s="153">
        <f>Q149*H149</f>
        <v>0</v>
      </c>
      <c r="S149" s="153">
        <v>0</v>
      </c>
      <c r="T149" s="154">
        <f>S149*H149</f>
        <v>0</v>
      </c>
      <c r="AR149" s="155" t="s">
        <v>323</v>
      </c>
      <c r="AT149" s="155" t="s">
        <v>319</v>
      </c>
      <c r="AU149" s="155" t="s">
        <v>92</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19024</v>
      </c>
    </row>
    <row r="150" spans="2:65" s="1" customFormat="1" ht="21.75" customHeight="1">
      <c r="B150" s="142"/>
      <c r="C150" s="143" t="s">
        <v>366</v>
      </c>
      <c r="D150" s="143" t="s">
        <v>319</v>
      </c>
      <c r="E150" s="144" t="s">
        <v>19025</v>
      </c>
      <c r="F150" s="145" t="s">
        <v>19026</v>
      </c>
      <c r="G150" s="146" t="s">
        <v>444</v>
      </c>
      <c r="H150" s="147">
        <v>21595.200000000001</v>
      </c>
      <c r="I150" s="148"/>
      <c r="J150" s="149">
        <f>ROUND(I150*H150,2)</f>
        <v>0</v>
      </c>
      <c r="K150" s="150"/>
      <c r="L150" s="31"/>
      <c r="M150" s="151" t="s">
        <v>1</v>
      </c>
      <c r="N150" s="152" t="s">
        <v>42</v>
      </c>
      <c r="P150" s="153">
        <f>O150*H150</f>
        <v>0</v>
      </c>
      <c r="Q150" s="153">
        <v>0</v>
      </c>
      <c r="R150" s="153">
        <f>Q150*H150</f>
        <v>0</v>
      </c>
      <c r="S150" s="153">
        <v>0</v>
      </c>
      <c r="T150" s="154">
        <f>S150*H150</f>
        <v>0</v>
      </c>
      <c r="AR150" s="155" t="s">
        <v>323</v>
      </c>
      <c r="AT150" s="155" t="s">
        <v>319</v>
      </c>
      <c r="AU150" s="155" t="s">
        <v>92</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323</v>
      </c>
      <c r="BM150" s="155" t="s">
        <v>19027</v>
      </c>
    </row>
    <row r="151" spans="2:65" s="1" customFormat="1" ht="16.5" customHeight="1">
      <c r="B151" s="142"/>
      <c r="C151" s="179" t="s">
        <v>371</v>
      </c>
      <c r="D151" s="179" t="s">
        <v>454</v>
      </c>
      <c r="E151" s="180" t="s">
        <v>17374</v>
      </c>
      <c r="F151" s="181" t="s">
        <v>19028</v>
      </c>
      <c r="G151" s="182" t="s">
        <v>1107</v>
      </c>
      <c r="H151" s="183">
        <v>755.83199999999999</v>
      </c>
      <c r="I151" s="184"/>
      <c r="J151" s="185">
        <f>ROUND(I151*H151,2)</f>
        <v>0</v>
      </c>
      <c r="K151" s="186"/>
      <c r="L151" s="187"/>
      <c r="M151" s="188" t="s">
        <v>1</v>
      </c>
      <c r="N151" s="189" t="s">
        <v>42</v>
      </c>
      <c r="P151" s="153">
        <f>O151*H151</f>
        <v>0</v>
      </c>
      <c r="Q151" s="153">
        <v>1E-3</v>
      </c>
      <c r="R151" s="153">
        <f>Q151*H151</f>
        <v>0.75583200000000006</v>
      </c>
      <c r="S151" s="153">
        <v>0</v>
      </c>
      <c r="T151" s="154">
        <f>S151*H151</f>
        <v>0</v>
      </c>
      <c r="AR151" s="155" t="s">
        <v>356</v>
      </c>
      <c r="AT151" s="155" t="s">
        <v>454</v>
      </c>
      <c r="AU151" s="155" t="s">
        <v>92</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323</v>
      </c>
      <c r="BM151" s="155" t="s">
        <v>19029</v>
      </c>
    </row>
    <row r="152" spans="2:65" s="12" customFormat="1" ht="10">
      <c r="B152" s="157"/>
      <c r="D152" s="158" t="s">
        <v>328</v>
      </c>
      <c r="F152" s="160" t="s">
        <v>19030</v>
      </c>
      <c r="H152" s="161">
        <v>755.83199999999999</v>
      </c>
      <c r="I152" s="162"/>
      <c r="L152" s="157"/>
      <c r="M152" s="163"/>
      <c r="T152" s="164"/>
      <c r="AT152" s="159" t="s">
        <v>328</v>
      </c>
      <c r="AU152" s="159" t="s">
        <v>92</v>
      </c>
      <c r="AV152" s="12" t="s">
        <v>88</v>
      </c>
      <c r="AW152" s="12" t="s">
        <v>3</v>
      </c>
      <c r="AX152" s="12" t="s">
        <v>83</v>
      </c>
      <c r="AY152" s="159" t="s">
        <v>317</v>
      </c>
    </row>
    <row r="153" spans="2:65" s="1" customFormat="1" ht="24.15" customHeight="1">
      <c r="B153" s="142"/>
      <c r="C153" s="143" t="s">
        <v>376</v>
      </c>
      <c r="D153" s="143" t="s">
        <v>319</v>
      </c>
      <c r="E153" s="144" t="s">
        <v>19031</v>
      </c>
      <c r="F153" s="145" t="s">
        <v>19032</v>
      </c>
      <c r="G153" s="146" t="s">
        <v>444</v>
      </c>
      <c r="H153" s="147">
        <v>21595.200000000001</v>
      </c>
      <c r="I153" s="148"/>
      <c r="J153" s="149">
        <f>ROUND(I153*H153,2)</f>
        <v>0</v>
      </c>
      <c r="K153" s="150"/>
      <c r="L153" s="31"/>
      <c r="M153" s="151" t="s">
        <v>1</v>
      </c>
      <c r="N153" s="152" t="s">
        <v>42</v>
      </c>
      <c r="P153" s="153">
        <f>O153*H153</f>
        <v>0</v>
      </c>
      <c r="Q153" s="153">
        <v>0</v>
      </c>
      <c r="R153" s="153">
        <f>Q153*H153</f>
        <v>0</v>
      </c>
      <c r="S153" s="153">
        <v>0</v>
      </c>
      <c r="T153" s="154">
        <f>S153*H153</f>
        <v>0</v>
      </c>
      <c r="AR153" s="155" t="s">
        <v>323</v>
      </c>
      <c r="AT153" s="155" t="s">
        <v>319</v>
      </c>
      <c r="AU153" s="155" t="s">
        <v>92</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323</v>
      </c>
      <c r="BM153" s="155" t="s">
        <v>19033</v>
      </c>
    </row>
    <row r="154" spans="2:65" s="1" customFormat="1" ht="24.15" customHeight="1">
      <c r="B154" s="142"/>
      <c r="C154" s="179" t="s">
        <v>381</v>
      </c>
      <c r="D154" s="179" t="s">
        <v>454</v>
      </c>
      <c r="E154" s="180" t="s">
        <v>19034</v>
      </c>
      <c r="F154" s="181" t="s">
        <v>19035</v>
      </c>
      <c r="G154" s="182" t="s">
        <v>1107</v>
      </c>
      <c r="H154" s="183">
        <v>647.85599999999999</v>
      </c>
      <c r="I154" s="184"/>
      <c r="J154" s="185">
        <f>ROUND(I154*H154,2)</f>
        <v>0</v>
      </c>
      <c r="K154" s="186"/>
      <c r="L154" s="187"/>
      <c r="M154" s="188" t="s">
        <v>1</v>
      </c>
      <c r="N154" s="189" t="s">
        <v>42</v>
      </c>
      <c r="P154" s="153">
        <f>O154*H154</f>
        <v>0</v>
      </c>
      <c r="Q154" s="153">
        <v>1E-3</v>
      </c>
      <c r="R154" s="153">
        <f>Q154*H154</f>
        <v>0.64785599999999999</v>
      </c>
      <c r="S154" s="153">
        <v>0</v>
      </c>
      <c r="T154" s="154">
        <f>S154*H154</f>
        <v>0</v>
      </c>
      <c r="AR154" s="155" t="s">
        <v>356</v>
      </c>
      <c r="AT154" s="155" t="s">
        <v>454</v>
      </c>
      <c r="AU154" s="155" t="s">
        <v>92</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323</v>
      </c>
      <c r="BM154" s="155" t="s">
        <v>19036</v>
      </c>
    </row>
    <row r="155" spans="2:65" s="12" customFormat="1" ht="10">
      <c r="B155" s="157"/>
      <c r="D155" s="158" t="s">
        <v>328</v>
      </c>
      <c r="F155" s="160" t="s">
        <v>19037</v>
      </c>
      <c r="H155" s="161">
        <v>647.85599999999999</v>
      </c>
      <c r="I155" s="162"/>
      <c r="L155" s="157"/>
      <c r="M155" s="163"/>
      <c r="T155" s="164"/>
      <c r="AT155" s="159" t="s">
        <v>328</v>
      </c>
      <c r="AU155" s="159" t="s">
        <v>92</v>
      </c>
      <c r="AV155" s="12" t="s">
        <v>88</v>
      </c>
      <c r="AW155" s="12" t="s">
        <v>3</v>
      </c>
      <c r="AX155" s="12" t="s">
        <v>83</v>
      </c>
      <c r="AY155" s="159" t="s">
        <v>317</v>
      </c>
    </row>
    <row r="156" spans="2:65" s="1" customFormat="1" ht="21.75" customHeight="1">
      <c r="B156" s="142"/>
      <c r="C156" s="143" t="s">
        <v>386</v>
      </c>
      <c r="D156" s="143" t="s">
        <v>319</v>
      </c>
      <c r="E156" s="144" t="s">
        <v>19038</v>
      </c>
      <c r="F156" s="145" t="s">
        <v>19039</v>
      </c>
      <c r="G156" s="146" t="s">
        <v>444</v>
      </c>
      <c r="H156" s="147">
        <v>21595.200000000001</v>
      </c>
      <c r="I156" s="148"/>
      <c r="J156" s="149">
        <f t="shared" ref="J156:J168" si="10">ROUND(I156*H156,2)</f>
        <v>0</v>
      </c>
      <c r="K156" s="150"/>
      <c r="L156" s="31"/>
      <c r="M156" s="151" t="s">
        <v>1</v>
      </c>
      <c r="N156" s="152" t="s">
        <v>42</v>
      </c>
      <c r="P156" s="153">
        <f t="shared" ref="P156:P168" si="11">O156*H156</f>
        <v>0</v>
      </c>
      <c r="Q156" s="153">
        <v>0</v>
      </c>
      <c r="R156" s="153">
        <f t="shared" ref="R156:R168" si="12">Q156*H156</f>
        <v>0</v>
      </c>
      <c r="S156" s="153">
        <v>0</v>
      </c>
      <c r="T156" s="154">
        <f t="shared" ref="T156:T168" si="13">S156*H156</f>
        <v>0</v>
      </c>
      <c r="AR156" s="155" t="s">
        <v>323</v>
      </c>
      <c r="AT156" s="155" t="s">
        <v>319</v>
      </c>
      <c r="AU156" s="155" t="s">
        <v>92</v>
      </c>
      <c r="AY156" s="16" t="s">
        <v>317</v>
      </c>
      <c r="BE156" s="156">
        <f t="shared" ref="BE156:BE168" si="14">IF(N156="základná",J156,0)</f>
        <v>0</v>
      </c>
      <c r="BF156" s="156">
        <f t="shared" ref="BF156:BF168" si="15">IF(N156="znížená",J156,0)</f>
        <v>0</v>
      </c>
      <c r="BG156" s="156">
        <f t="shared" ref="BG156:BG168" si="16">IF(N156="zákl. prenesená",J156,0)</f>
        <v>0</v>
      </c>
      <c r="BH156" s="156">
        <f t="shared" ref="BH156:BH168" si="17">IF(N156="zníž. prenesená",J156,0)</f>
        <v>0</v>
      </c>
      <c r="BI156" s="156">
        <f t="shared" ref="BI156:BI168" si="18">IF(N156="nulová",J156,0)</f>
        <v>0</v>
      </c>
      <c r="BJ156" s="16" t="s">
        <v>88</v>
      </c>
      <c r="BK156" s="156">
        <f t="shared" ref="BK156:BK168" si="19">ROUND(I156*H156,2)</f>
        <v>0</v>
      </c>
      <c r="BL156" s="16" t="s">
        <v>323</v>
      </c>
      <c r="BM156" s="155" t="s">
        <v>19040</v>
      </c>
    </row>
    <row r="157" spans="2:65" s="1" customFormat="1" ht="21.75" customHeight="1">
      <c r="B157" s="142"/>
      <c r="C157" s="143" t="s">
        <v>391</v>
      </c>
      <c r="D157" s="143" t="s">
        <v>319</v>
      </c>
      <c r="E157" s="144" t="s">
        <v>19041</v>
      </c>
      <c r="F157" s="145" t="s">
        <v>19042</v>
      </c>
      <c r="G157" s="146" t="s">
        <v>444</v>
      </c>
      <c r="H157" s="147">
        <v>21595.200000000001</v>
      </c>
      <c r="I157" s="148"/>
      <c r="J157" s="149">
        <f t="shared" si="10"/>
        <v>0</v>
      </c>
      <c r="K157" s="150"/>
      <c r="L157" s="31"/>
      <c r="M157" s="151" t="s">
        <v>1</v>
      </c>
      <c r="N157" s="152" t="s">
        <v>42</v>
      </c>
      <c r="P157" s="153">
        <f t="shared" si="11"/>
        <v>0</v>
      </c>
      <c r="Q157" s="153">
        <v>0</v>
      </c>
      <c r="R157" s="153">
        <f t="shared" si="12"/>
        <v>0</v>
      </c>
      <c r="S157" s="153">
        <v>0</v>
      </c>
      <c r="T157" s="154">
        <f t="shared" si="13"/>
        <v>0</v>
      </c>
      <c r="AR157" s="155" t="s">
        <v>323</v>
      </c>
      <c r="AT157" s="155" t="s">
        <v>319</v>
      </c>
      <c r="AU157" s="155" t="s">
        <v>92</v>
      </c>
      <c r="AY157" s="16" t="s">
        <v>317</v>
      </c>
      <c r="BE157" s="156">
        <f t="shared" si="14"/>
        <v>0</v>
      </c>
      <c r="BF157" s="156">
        <f t="shared" si="15"/>
        <v>0</v>
      </c>
      <c r="BG157" s="156">
        <f t="shared" si="16"/>
        <v>0</v>
      </c>
      <c r="BH157" s="156">
        <f t="shared" si="17"/>
        <v>0</v>
      </c>
      <c r="BI157" s="156">
        <f t="shared" si="18"/>
        <v>0</v>
      </c>
      <c r="BJ157" s="16" t="s">
        <v>88</v>
      </c>
      <c r="BK157" s="156">
        <f t="shared" si="19"/>
        <v>0</v>
      </c>
      <c r="BL157" s="16" t="s">
        <v>323</v>
      </c>
      <c r="BM157" s="155" t="s">
        <v>19043</v>
      </c>
    </row>
    <row r="158" spans="2:65" s="1" customFormat="1" ht="21.75" customHeight="1">
      <c r="B158" s="142"/>
      <c r="C158" s="143" t="s">
        <v>396</v>
      </c>
      <c r="D158" s="143" t="s">
        <v>319</v>
      </c>
      <c r="E158" s="144" t="s">
        <v>19044</v>
      </c>
      <c r="F158" s="145" t="s">
        <v>19045</v>
      </c>
      <c r="G158" s="146" t="s">
        <v>15312</v>
      </c>
      <c r="H158" s="147">
        <v>35</v>
      </c>
      <c r="I158" s="148"/>
      <c r="J158" s="149">
        <f t="shared" si="10"/>
        <v>0</v>
      </c>
      <c r="K158" s="150"/>
      <c r="L158" s="31"/>
      <c r="M158" s="151" t="s">
        <v>1</v>
      </c>
      <c r="N158" s="152" t="s">
        <v>42</v>
      </c>
      <c r="P158" s="153">
        <f t="shared" si="11"/>
        <v>0</v>
      </c>
      <c r="Q158" s="153">
        <v>0</v>
      </c>
      <c r="R158" s="153">
        <f t="shared" si="12"/>
        <v>0</v>
      </c>
      <c r="S158" s="153">
        <v>0</v>
      </c>
      <c r="T158" s="154">
        <f t="shared" si="13"/>
        <v>0</v>
      </c>
      <c r="AR158" s="155" t="s">
        <v>323</v>
      </c>
      <c r="AT158" s="155" t="s">
        <v>319</v>
      </c>
      <c r="AU158" s="155" t="s">
        <v>92</v>
      </c>
      <c r="AY158" s="16" t="s">
        <v>317</v>
      </c>
      <c r="BE158" s="156">
        <f t="shared" si="14"/>
        <v>0</v>
      </c>
      <c r="BF158" s="156">
        <f t="shared" si="15"/>
        <v>0</v>
      </c>
      <c r="BG158" s="156">
        <f t="shared" si="16"/>
        <v>0</v>
      </c>
      <c r="BH158" s="156">
        <f t="shared" si="17"/>
        <v>0</v>
      </c>
      <c r="BI158" s="156">
        <f t="shared" si="18"/>
        <v>0</v>
      </c>
      <c r="BJ158" s="16" t="s">
        <v>88</v>
      </c>
      <c r="BK158" s="156">
        <f t="shared" si="19"/>
        <v>0</v>
      </c>
      <c r="BL158" s="16" t="s">
        <v>323</v>
      </c>
      <c r="BM158" s="155" t="s">
        <v>19046</v>
      </c>
    </row>
    <row r="159" spans="2:65" s="1" customFormat="1" ht="33" customHeight="1">
      <c r="B159" s="142"/>
      <c r="C159" s="143" t="s">
        <v>401</v>
      </c>
      <c r="D159" s="143" t="s">
        <v>319</v>
      </c>
      <c r="E159" s="144" t="s">
        <v>19047</v>
      </c>
      <c r="F159" s="145" t="s">
        <v>19048</v>
      </c>
      <c r="G159" s="146" t="s">
        <v>444</v>
      </c>
      <c r="H159" s="147">
        <v>1148</v>
      </c>
      <c r="I159" s="148"/>
      <c r="J159" s="149">
        <f t="shared" si="10"/>
        <v>0</v>
      </c>
      <c r="K159" s="150"/>
      <c r="L159" s="31"/>
      <c r="M159" s="151" t="s">
        <v>1</v>
      </c>
      <c r="N159" s="152" t="s">
        <v>42</v>
      </c>
      <c r="P159" s="153">
        <f t="shared" si="11"/>
        <v>0</v>
      </c>
      <c r="Q159" s="153">
        <v>0</v>
      </c>
      <c r="R159" s="153">
        <f t="shared" si="12"/>
        <v>0</v>
      </c>
      <c r="S159" s="153">
        <v>0</v>
      </c>
      <c r="T159" s="154">
        <f t="shared" si="13"/>
        <v>0</v>
      </c>
      <c r="AR159" s="155" t="s">
        <v>323</v>
      </c>
      <c r="AT159" s="155" t="s">
        <v>319</v>
      </c>
      <c r="AU159" s="155" t="s">
        <v>92</v>
      </c>
      <c r="AY159" s="16" t="s">
        <v>317</v>
      </c>
      <c r="BE159" s="156">
        <f t="shared" si="14"/>
        <v>0</v>
      </c>
      <c r="BF159" s="156">
        <f t="shared" si="15"/>
        <v>0</v>
      </c>
      <c r="BG159" s="156">
        <f t="shared" si="16"/>
        <v>0</v>
      </c>
      <c r="BH159" s="156">
        <f t="shared" si="17"/>
        <v>0</v>
      </c>
      <c r="BI159" s="156">
        <f t="shared" si="18"/>
        <v>0</v>
      </c>
      <c r="BJ159" s="16" t="s">
        <v>88</v>
      </c>
      <c r="BK159" s="156">
        <f t="shared" si="19"/>
        <v>0</v>
      </c>
      <c r="BL159" s="16" t="s">
        <v>323</v>
      </c>
      <c r="BM159" s="155" t="s">
        <v>19049</v>
      </c>
    </row>
    <row r="160" spans="2:65" s="1" customFormat="1" ht="16.5" customHeight="1">
      <c r="B160" s="142"/>
      <c r="C160" s="143" t="s">
        <v>405</v>
      </c>
      <c r="D160" s="143" t="s">
        <v>319</v>
      </c>
      <c r="E160" s="144" t="s">
        <v>19050</v>
      </c>
      <c r="F160" s="145" t="s">
        <v>19051</v>
      </c>
      <c r="G160" s="146" t="s">
        <v>484</v>
      </c>
      <c r="H160" s="147">
        <v>274</v>
      </c>
      <c r="I160" s="148"/>
      <c r="J160" s="149">
        <f t="shared" si="10"/>
        <v>0</v>
      </c>
      <c r="K160" s="150"/>
      <c r="L160" s="31"/>
      <c r="M160" s="151" t="s">
        <v>1</v>
      </c>
      <c r="N160" s="152" t="s">
        <v>42</v>
      </c>
      <c r="P160" s="153">
        <f t="shared" si="11"/>
        <v>0</v>
      </c>
      <c r="Q160" s="153">
        <v>0</v>
      </c>
      <c r="R160" s="153">
        <f t="shared" si="12"/>
        <v>0</v>
      </c>
      <c r="S160" s="153">
        <v>0</v>
      </c>
      <c r="T160" s="154">
        <f t="shared" si="13"/>
        <v>0</v>
      </c>
      <c r="AR160" s="155" t="s">
        <v>323</v>
      </c>
      <c r="AT160" s="155" t="s">
        <v>319</v>
      </c>
      <c r="AU160" s="155" t="s">
        <v>92</v>
      </c>
      <c r="AY160" s="16" t="s">
        <v>317</v>
      </c>
      <c r="BE160" s="156">
        <f t="shared" si="14"/>
        <v>0</v>
      </c>
      <c r="BF160" s="156">
        <f t="shared" si="15"/>
        <v>0</v>
      </c>
      <c r="BG160" s="156">
        <f t="shared" si="16"/>
        <v>0</v>
      </c>
      <c r="BH160" s="156">
        <f t="shared" si="17"/>
        <v>0</v>
      </c>
      <c r="BI160" s="156">
        <f t="shared" si="18"/>
        <v>0</v>
      </c>
      <c r="BJ160" s="16" t="s">
        <v>88</v>
      </c>
      <c r="BK160" s="156">
        <f t="shared" si="19"/>
        <v>0</v>
      </c>
      <c r="BL160" s="16" t="s">
        <v>323</v>
      </c>
      <c r="BM160" s="155" t="s">
        <v>19052</v>
      </c>
    </row>
    <row r="161" spans="2:65" s="1" customFormat="1" ht="21.75" customHeight="1">
      <c r="B161" s="142"/>
      <c r="C161" s="179" t="s">
        <v>415</v>
      </c>
      <c r="D161" s="179" t="s">
        <v>454</v>
      </c>
      <c r="E161" s="180" t="s">
        <v>19053</v>
      </c>
      <c r="F161" s="181" t="s">
        <v>19054</v>
      </c>
      <c r="G161" s="182" t="s">
        <v>467</v>
      </c>
      <c r="H161" s="183">
        <v>282.22000000000003</v>
      </c>
      <c r="I161" s="184"/>
      <c r="J161" s="185">
        <f t="shared" si="10"/>
        <v>0</v>
      </c>
      <c r="K161" s="186"/>
      <c r="L161" s="187"/>
      <c r="M161" s="188" t="s">
        <v>1</v>
      </c>
      <c r="N161" s="189" t="s">
        <v>42</v>
      </c>
      <c r="P161" s="153">
        <f t="shared" si="11"/>
        <v>0</v>
      </c>
      <c r="Q161" s="153">
        <v>8.5000000000000006E-2</v>
      </c>
      <c r="R161" s="153">
        <f t="shared" si="12"/>
        <v>23.988700000000005</v>
      </c>
      <c r="S161" s="153">
        <v>0</v>
      </c>
      <c r="T161" s="154">
        <f t="shared" si="13"/>
        <v>0</v>
      </c>
      <c r="AR161" s="155" t="s">
        <v>356</v>
      </c>
      <c r="AT161" s="155" t="s">
        <v>454</v>
      </c>
      <c r="AU161" s="155" t="s">
        <v>92</v>
      </c>
      <c r="AY161" s="16" t="s">
        <v>317</v>
      </c>
      <c r="BE161" s="156">
        <f t="shared" si="14"/>
        <v>0</v>
      </c>
      <c r="BF161" s="156">
        <f t="shared" si="15"/>
        <v>0</v>
      </c>
      <c r="BG161" s="156">
        <f t="shared" si="16"/>
        <v>0</v>
      </c>
      <c r="BH161" s="156">
        <f t="shared" si="17"/>
        <v>0</v>
      </c>
      <c r="BI161" s="156">
        <f t="shared" si="18"/>
        <v>0</v>
      </c>
      <c r="BJ161" s="16" t="s">
        <v>88</v>
      </c>
      <c r="BK161" s="156">
        <f t="shared" si="19"/>
        <v>0</v>
      </c>
      <c r="BL161" s="16" t="s">
        <v>323</v>
      </c>
      <c r="BM161" s="155" t="s">
        <v>19055</v>
      </c>
    </row>
    <row r="162" spans="2:65" s="1" customFormat="1" ht="16.5" customHeight="1">
      <c r="B162" s="142"/>
      <c r="C162" s="179" t="s">
        <v>7</v>
      </c>
      <c r="D162" s="179" t="s">
        <v>454</v>
      </c>
      <c r="E162" s="180" t="s">
        <v>19056</v>
      </c>
      <c r="F162" s="181" t="s">
        <v>19057</v>
      </c>
      <c r="G162" s="182" t="s">
        <v>467</v>
      </c>
      <c r="H162" s="183">
        <v>846</v>
      </c>
      <c r="I162" s="184"/>
      <c r="J162" s="185">
        <f t="shared" si="10"/>
        <v>0</v>
      </c>
      <c r="K162" s="186"/>
      <c r="L162" s="187"/>
      <c r="M162" s="188" t="s">
        <v>1</v>
      </c>
      <c r="N162" s="189" t="s">
        <v>42</v>
      </c>
      <c r="P162" s="153">
        <f t="shared" si="11"/>
        <v>0</v>
      </c>
      <c r="Q162" s="153">
        <v>0</v>
      </c>
      <c r="R162" s="153">
        <f t="shared" si="12"/>
        <v>0</v>
      </c>
      <c r="S162" s="153">
        <v>0</v>
      </c>
      <c r="T162" s="154">
        <f t="shared" si="13"/>
        <v>0</v>
      </c>
      <c r="AR162" s="155" t="s">
        <v>356</v>
      </c>
      <c r="AT162" s="155" t="s">
        <v>454</v>
      </c>
      <c r="AU162" s="155" t="s">
        <v>92</v>
      </c>
      <c r="AY162" s="16" t="s">
        <v>317</v>
      </c>
      <c r="BE162" s="156">
        <f t="shared" si="14"/>
        <v>0</v>
      </c>
      <c r="BF162" s="156">
        <f t="shared" si="15"/>
        <v>0</v>
      </c>
      <c r="BG162" s="156">
        <f t="shared" si="16"/>
        <v>0</v>
      </c>
      <c r="BH162" s="156">
        <f t="shared" si="17"/>
        <v>0</v>
      </c>
      <c r="BI162" s="156">
        <f t="shared" si="18"/>
        <v>0</v>
      </c>
      <c r="BJ162" s="16" t="s">
        <v>88</v>
      </c>
      <c r="BK162" s="156">
        <f t="shared" si="19"/>
        <v>0</v>
      </c>
      <c r="BL162" s="16" t="s">
        <v>323</v>
      </c>
      <c r="BM162" s="155" t="s">
        <v>19058</v>
      </c>
    </row>
    <row r="163" spans="2:65" s="1" customFormat="1" ht="24.15" customHeight="1">
      <c r="B163" s="142"/>
      <c r="C163" s="143" t="s">
        <v>427</v>
      </c>
      <c r="D163" s="143" t="s">
        <v>319</v>
      </c>
      <c r="E163" s="144" t="s">
        <v>19059</v>
      </c>
      <c r="F163" s="145" t="s">
        <v>19060</v>
      </c>
      <c r="G163" s="146" t="s">
        <v>444</v>
      </c>
      <c r="H163" s="147">
        <v>248.9</v>
      </c>
      <c r="I163" s="148"/>
      <c r="J163" s="149">
        <f t="shared" si="10"/>
        <v>0</v>
      </c>
      <c r="K163" s="150"/>
      <c r="L163" s="31"/>
      <c r="M163" s="151" t="s">
        <v>1</v>
      </c>
      <c r="N163" s="152" t="s">
        <v>42</v>
      </c>
      <c r="P163" s="153">
        <f t="shared" si="11"/>
        <v>0</v>
      </c>
      <c r="Q163" s="153">
        <v>2.0000000000000001E-4</v>
      </c>
      <c r="R163" s="153">
        <f t="shared" si="12"/>
        <v>4.9780000000000005E-2</v>
      </c>
      <c r="S163" s="153">
        <v>0</v>
      </c>
      <c r="T163" s="154">
        <f t="shared" si="13"/>
        <v>0</v>
      </c>
      <c r="AR163" s="155" t="s">
        <v>323</v>
      </c>
      <c r="AT163" s="155" t="s">
        <v>319</v>
      </c>
      <c r="AU163" s="155" t="s">
        <v>92</v>
      </c>
      <c r="AY163" s="16" t="s">
        <v>317</v>
      </c>
      <c r="BE163" s="156">
        <f t="shared" si="14"/>
        <v>0</v>
      </c>
      <c r="BF163" s="156">
        <f t="shared" si="15"/>
        <v>0</v>
      </c>
      <c r="BG163" s="156">
        <f t="shared" si="16"/>
        <v>0</v>
      </c>
      <c r="BH163" s="156">
        <f t="shared" si="17"/>
        <v>0</v>
      </c>
      <c r="BI163" s="156">
        <f t="shared" si="18"/>
        <v>0</v>
      </c>
      <c r="BJ163" s="16" t="s">
        <v>88</v>
      </c>
      <c r="BK163" s="156">
        <f t="shared" si="19"/>
        <v>0</v>
      </c>
      <c r="BL163" s="16" t="s">
        <v>323</v>
      </c>
      <c r="BM163" s="155" t="s">
        <v>19061</v>
      </c>
    </row>
    <row r="164" spans="2:65" s="1" customFormat="1" ht="24.15" customHeight="1">
      <c r="B164" s="142"/>
      <c r="C164" s="179" t="s">
        <v>432</v>
      </c>
      <c r="D164" s="179" t="s">
        <v>454</v>
      </c>
      <c r="E164" s="180" t="s">
        <v>19062</v>
      </c>
      <c r="F164" s="181" t="s">
        <v>19063</v>
      </c>
      <c r="G164" s="182" t="s">
        <v>444</v>
      </c>
      <c r="H164" s="183">
        <v>273.79000000000002</v>
      </c>
      <c r="I164" s="184"/>
      <c r="J164" s="185">
        <f t="shared" si="10"/>
        <v>0</v>
      </c>
      <c r="K164" s="186"/>
      <c r="L164" s="187"/>
      <c r="M164" s="188" t="s">
        <v>1</v>
      </c>
      <c r="N164" s="189" t="s">
        <v>42</v>
      </c>
      <c r="P164" s="153">
        <f t="shared" si="11"/>
        <v>0</v>
      </c>
      <c r="Q164" s="153">
        <v>8.0000000000000007E-5</v>
      </c>
      <c r="R164" s="153">
        <f t="shared" si="12"/>
        <v>2.1903200000000005E-2</v>
      </c>
      <c r="S164" s="153">
        <v>0</v>
      </c>
      <c r="T164" s="154">
        <f t="shared" si="13"/>
        <v>0</v>
      </c>
      <c r="AR164" s="155" t="s">
        <v>356</v>
      </c>
      <c r="AT164" s="155" t="s">
        <v>454</v>
      </c>
      <c r="AU164" s="155" t="s">
        <v>92</v>
      </c>
      <c r="AY164" s="16" t="s">
        <v>317</v>
      </c>
      <c r="BE164" s="156">
        <f t="shared" si="14"/>
        <v>0</v>
      </c>
      <c r="BF164" s="156">
        <f t="shared" si="15"/>
        <v>0</v>
      </c>
      <c r="BG164" s="156">
        <f t="shared" si="16"/>
        <v>0</v>
      </c>
      <c r="BH164" s="156">
        <f t="shared" si="17"/>
        <v>0</v>
      </c>
      <c r="BI164" s="156">
        <f t="shared" si="18"/>
        <v>0</v>
      </c>
      <c r="BJ164" s="16" t="s">
        <v>88</v>
      </c>
      <c r="BK164" s="156">
        <f t="shared" si="19"/>
        <v>0</v>
      </c>
      <c r="BL164" s="16" t="s">
        <v>323</v>
      </c>
      <c r="BM164" s="155" t="s">
        <v>19064</v>
      </c>
    </row>
    <row r="165" spans="2:65" s="1" customFormat="1" ht="24.15" customHeight="1">
      <c r="B165" s="142"/>
      <c r="C165" s="179" t="s">
        <v>436</v>
      </c>
      <c r="D165" s="179" t="s">
        <v>454</v>
      </c>
      <c r="E165" s="180" t="s">
        <v>19065</v>
      </c>
      <c r="F165" s="181" t="s">
        <v>19066</v>
      </c>
      <c r="G165" s="182" t="s">
        <v>467</v>
      </c>
      <c r="H165" s="183">
        <v>548</v>
      </c>
      <c r="I165" s="184"/>
      <c r="J165" s="185">
        <f t="shared" si="10"/>
        <v>0</v>
      </c>
      <c r="K165" s="186"/>
      <c r="L165" s="187"/>
      <c r="M165" s="188" t="s">
        <v>1</v>
      </c>
      <c r="N165" s="189" t="s">
        <v>42</v>
      </c>
      <c r="P165" s="153">
        <f t="shared" si="11"/>
        <v>0</v>
      </c>
      <c r="Q165" s="153">
        <v>0</v>
      </c>
      <c r="R165" s="153">
        <f t="shared" si="12"/>
        <v>0</v>
      </c>
      <c r="S165" s="153">
        <v>0</v>
      </c>
      <c r="T165" s="154">
        <f t="shared" si="13"/>
        <v>0</v>
      </c>
      <c r="AR165" s="155" t="s">
        <v>356</v>
      </c>
      <c r="AT165" s="155" t="s">
        <v>454</v>
      </c>
      <c r="AU165" s="155" t="s">
        <v>92</v>
      </c>
      <c r="AY165" s="16" t="s">
        <v>317</v>
      </c>
      <c r="BE165" s="156">
        <f t="shared" si="14"/>
        <v>0</v>
      </c>
      <c r="BF165" s="156">
        <f t="shared" si="15"/>
        <v>0</v>
      </c>
      <c r="BG165" s="156">
        <f t="shared" si="16"/>
        <v>0</v>
      </c>
      <c r="BH165" s="156">
        <f t="shared" si="17"/>
        <v>0</v>
      </c>
      <c r="BI165" s="156">
        <f t="shared" si="18"/>
        <v>0</v>
      </c>
      <c r="BJ165" s="16" t="s">
        <v>88</v>
      </c>
      <c r="BK165" s="156">
        <f t="shared" si="19"/>
        <v>0</v>
      </c>
      <c r="BL165" s="16" t="s">
        <v>323</v>
      </c>
      <c r="BM165" s="155" t="s">
        <v>19067</v>
      </c>
    </row>
    <row r="166" spans="2:65" s="1" customFormat="1" ht="33" customHeight="1">
      <c r="B166" s="142"/>
      <c r="C166" s="179" t="s">
        <v>441</v>
      </c>
      <c r="D166" s="179" t="s">
        <v>454</v>
      </c>
      <c r="E166" s="180" t="s">
        <v>19068</v>
      </c>
      <c r="F166" s="181" t="s">
        <v>19069</v>
      </c>
      <c r="G166" s="182" t="s">
        <v>467</v>
      </c>
      <c r="H166" s="183">
        <v>250</v>
      </c>
      <c r="I166" s="184"/>
      <c r="J166" s="185">
        <f t="shared" si="10"/>
        <v>0</v>
      </c>
      <c r="K166" s="186"/>
      <c r="L166" s="187"/>
      <c r="M166" s="188" t="s">
        <v>1</v>
      </c>
      <c r="N166" s="189" t="s">
        <v>42</v>
      </c>
      <c r="P166" s="153">
        <f t="shared" si="11"/>
        <v>0</v>
      </c>
      <c r="Q166" s="153">
        <v>4.0000000000000003E-5</v>
      </c>
      <c r="R166" s="153">
        <f t="shared" si="12"/>
        <v>0.01</v>
      </c>
      <c r="S166" s="153">
        <v>0</v>
      </c>
      <c r="T166" s="154">
        <f t="shared" si="13"/>
        <v>0</v>
      </c>
      <c r="AR166" s="155" t="s">
        <v>356</v>
      </c>
      <c r="AT166" s="155" t="s">
        <v>454</v>
      </c>
      <c r="AU166" s="155" t="s">
        <v>92</v>
      </c>
      <c r="AY166" s="16" t="s">
        <v>317</v>
      </c>
      <c r="BE166" s="156">
        <f t="shared" si="14"/>
        <v>0</v>
      </c>
      <c r="BF166" s="156">
        <f t="shared" si="15"/>
        <v>0</v>
      </c>
      <c r="BG166" s="156">
        <f t="shared" si="16"/>
        <v>0</v>
      </c>
      <c r="BH166" s="156">
        <f t="shared" si="17"/>
        <v>0</v>
      </c>
      <c r="BI166" s="156">
        <f t="shared" si="18"/>
        <v>0</v>
      </c>
      <c r="BJ166" s="16" t="s">
        <v>88</v>
      </c>
      <c r="BK166" s="156">
        <f t="shared" si="19"/>
        <v>0</v>
      </c>
      <c r="BL166" s="16" t="s">
        <v>323</v>
      </c>
      <c r="BM166" s="155" t="s">
        <v>19070</v>
      </c>
    </row>
    <row r="167" spans="2:65" s="1" customFormat="1" ht="24.15" customHeight="1">
      <c r="B167" s="142"/>
      <c r="C167" s="143" t="s">
        <v>448</v>
      </c>
      <c r="D167" s="143" t="s">
        <v>319</v>
      </c>
      <c r="E167" s="144" t="s">
        <v>19071</v>
      </c>
      <c r="F167" s="145" t="s">
        <v>19072</v>
      </c>
      <c r="G167" s="146" t="s">
        <v>444</v>
      </c>
      <c r="H167" s="147">
        <v>248.9</v>
      </c>
      <c r="I167" s="148"/>
      <c r="J167" s="149">
        <f t="shared" si="10"/>
        <v>0</v>
      </c>
      <c r="K167" s="150"/>
      <c r="L167" s="31"/>
      <c r="M167" s="151" t="s">
        <v>1</v>
      </c>
      <c r="N167" s="152" t="s">
        <v>42</v>
      </c>
      <c r="P167" s="153">
        <f t="shared" si="11"/>
        <v>0</v>
      </c>
      <c r="Q167" s="153">
        <v>2.0000000000000001E-4</v>
      </c>
      <c r="R167" s="153">
        <f t="shared" si="12"/>
        <v>4.9780000000000005E-2</v>
      </c>
      <c r="S167" s="153">
        <v>0</v>
      </c>
      <c r="T167" s="154">
        <f t="shared" si="13"/>
        <v>0</v>
      </c>
      <c r="AR167" s="155" t="s">
        <v>323</v>
      </c>
      <c r="AT167" s="155" t="s">
        <v>319</v>
      </c>
      <c r="AU167" s="155" t="s">
        <v>92</v>
      </c>
      <c r="AY167" s="16" t="s">
        <v>317</v>
      </c>
      <c r="BE167" s="156">
        <f t="shared" si="14"/>
        <v>0</v>
      </c>
      <c r="BF167" s="156">
        <f t="shared" si="15"/>
        <v>0</v>
      </c>
      <c r="BG167" s="156">
        <f t="shared" si="16"/>
        <v>0</v>
      </c>
      <c r="BH167" s="156">
        <f t="shared" si="17"/>
        <v>0</v>
      </c>
      <c r="BI167" s="156">
        <f t="shared" si="18"/>
        <v>0</v>
      </c>
      <c r="BJ167" s="16" t="s">
        <v>88</v>
      </c>
      <c r="BK167" s="156">
        <f t="shared" si="19"/>
        <v>0</v>
      </c>
      <c r="BL167" s="16" t="s">
        <v>323</v>
      </c>
      <c r="BM167" s="155" t="s">
        <v>19073</v>
      </c>
    </row>
    <row r="168" spans="2:65" s="1" customFormat="1" ht="16.5" customHeight="1">
      <c r="B168" s="142"/>
      <c r="C168" s="179" t="s">
        <v>453</v>
      </c>
      <c r="D168" s="179" t="s">
        <v>454</v>
      </c>
      <c r="E168" s="180" t="s">
        <v>19074</v>
      </c>
      <c r="F168" s="181" t="s">
        <v>19075</v>
      </c>
      <c r="G168" s="182" t="s">
        <v>444</v>
      </c>
      <c r="H168" s="183">
        <v>273.79000000000002</v>
      </c>
      <c r="I168" s="184"/>
      <c r="J168" s="185">
        <f t="shared" si="10"/>
        <v>0</v>
      </c>
      <c r="K168" s="186"/>
      <c r="L168" s="187"/>
      <c r="M168" s="188" t="s">
        <v>1</v>
      </c>
      <c r="N168" s="189" t="s">
        <v>42</v>
      </c>
      <c r="P168" s="153">
        <f t="shared" si="11"/>
        <v>0</v>
      </c>
      <c r="Q168" s="153">
        <v>2.3000000000000001E-4</v>
      </c>
      <c r="R168" s="153">
        <f t="shared" si="12"/>
        <v>6.2971700000000005E-2</v>
      </c>
      <c r="S168" s="153">
        <v>0</v>
      </c>
      <c r="T168" s="154">
        <f t="shared" si="13"/>
        <v>0</v>
      </c>
      <c r="AR168" s="155" t="s">
        <v>356</v>
      </c>
      <c r="AT168" s="155" t="s">
        <v>454</v>
      </c>
      <c r="AU168" s="155" t="s">
        <v>92</v>
      </c>
      <c r="AY168" s="16" t="s">
        <v>317</v>
      </c>
      <c r="BE168" s="156">
        <f t="shared" si="14"/>
        <v>0</v>
      </c>
      <c r="BF168" s="156">
        <f t="shared" si="15"/>
        <v>0</v>
      </c>
      <c r="BG168" s="156">
        <f t="shared" si="16"/>
        <v>0</v>
      </c>
      <c r="BH168" s="156">
        <f t="shared" si="17"/>
        <v>0</v>
      </c>
      <c r="BI168" s="156">
        <f t="shared" si="18"/>
        <v>0</v>
      </c>
      <c r="BJ168" s="16" t="s">
        <v>88</v>
      </c>
      <c r="BK168" s="156">
        <f t="shared" si="19"/>
        <v>0</v>
      </c>
      <c r="BL168" s="16" t="s">
        <v>323</v>
      </c>
      <c r="BM168" s="155" t="s">
        <v>19076</v>
      </c>
    </row>
    <row r="169" spans="2:65" s="11" customFormat="1" ht="20.9" customHeight="1">
      <c r="B169" s="130"/>
      <c r="D169" s="131" t="s">
        <v>75</v>
      </c>
      <c r="E169" s="140" t="s">
        <v>19077</v>
      </c>
      <c r="F169" s="140" t="s">
        <v>19078</v>
      </c>
      <c r="I169" s="133"/>
      <c r="J169" s="141">
        <f>BK169</f>
        <v>0</v>
      </c>
      <c r="L169" s="130"/>
      <c r="M169" s="135"/>
      <c r="P169" s="136">
        <f>SUM(P170:P180)</f>
        <v>0</v>
      </c>
      <c r="R169" s="136">
        <f>SUM(R170:R180)</f>
        <v>11.241240000000001</v>
      </c>
      <c r="T169" s="137">
        <f>SUM(T170:T180)</f>
        <v>0</v>
      </c>
      <c r="AR169" s="131" t="s">
        <v>83</v>
      </c>
      <c r="AT169" s="138" t="s">
        <v>75</v>
      </c>
      <c r="AU169" s="138" t="s">
        <v>88</v>
      </c>
      <c r="AY169" s="131" t="s">
        <v>317</v>
      </c>
      <c r="BK169" s="139">
        <f>SUM(BK170:BK180)</f>
        <v>0</v>
      </c>
    </row>
    <row r="170" spans="2:65" s="1" customFormat="1" ht="24.15" customHeight="1">
      <c r="B170" s="142"/>
      <c r="C170" s="143" t="s">
        <v>459</v>
      </c>
      <c r="D170" s="143" t="s">
        <v>319</v>
      </c>
      <c r="E170" s="144" t="s">
        <v>19079</v>
      </c>
      <c r="F170" s="145" t="s">
        <v>19080</v>
      </c>
      <c r="G170" s="146" t="s">
        <v>467</v>
      </c>
      <c r="H170" s="147">
        <v>3998</v>
      </c>
      <c r="I170" s="148"/>
      <c r="J170" s="149">
        <f t="shared" ref="J170:J180" si="20">ROUND(I170*H170,2)</f>
        <v>0</v>
      </c>
      <c r="K170" s="150"/>
      <c r="L170" s="31"/>
      <c r="M170" s="151" t="s">
        <v>1</v>
      </c>
      <c r="N170" s="152" t="s">
        <v>42</v>
      </c>
      <c r="P170" s="153">
        <f t="shared" ref="P170:P180" si="21">O170*H170</f>
        <v>0</v>
      </c>
      <c r="Q170" s="153">
        <v>0</v>
      </c>
      <c r="R170" s="153">
        <f t="shared" ref="R170:R180" si="22">Q170*H170</f>
        <v>0</v>
      </c>
      <c r="S170" s="153">
        <v>0</v>
      </c>
      <c r="T170" s="154">
        <f t="shared" ref="T170:T180" si="23">S170*H170</f>
        <v>0</v>
      </c>
      <c r="AR170" s="155" t="s">
        <v>323</v>
      </c>
      <c r="AT170" s="155" t="s">
        <v>319</v>
      </c>
      <c r="AU170" s="155" t="s">
        <v>92</v>
      </c>
      <c r="AY170" s="16" t="s">
        <v>317</v>
      </c>
      <c r="BE170" s="156">
        <f t="shared" ref="BE170:BE180" si="24">IF(N170="základná",J170,0)</f>
        <v>0</v>
      </c>
      <c r="BF170" s="156">
        <f t="shared" ref="BF170:BF180" si="25">IF(N170="znížená",J170,0)</f>
        <v>0</v>
      </c>
      <c r="BG170" s="156">
        <f t="shared" ref="BG170:BG180" si="26">IF(N170="zákl. prenesená",J170,0)</f>
        <v>0</v>
      </c>
      <c r="BH170" s="156">
        <f t="shared" ref="BH170:BH180" si="27">IF(N170="zníž. prenesená",J170,0)</f>
        <v>0</v>
      </c>
      <c r="BI170" s="156">
        <f t="shared" ref="BI170:BI180" si="28">IF(N170="nulová",J170,0)</f>
        <v>0</v>
      </c>
      <c r="BJ170" s="16" t="s">
        <v>88</v>
      </c>
      <c r="BK170" s="156">
        <f t="shared" ref="BK170:BK180" si="29">ROUND(I170*H170,2)</f>
        <v>0</v>
      </c>
      <c r="BL170" s="16" t="s">
        <v>323</v>
      </c>
      <c r="BM170" s="155" t="s">
        <v>19081</v>
      </c>
    </row>
    <row r="171" spans="2:65" s="1" customFormat="1" ht="24.15" customHeight="1">
      <c r="B171" s="142"/>
      <c r="C171" s="143" t="s">
        <v>464</v>
      </c>
      <c r="D171" s="143" t="s">
        <v>319</v>
      </c>
      <c r="E171" s="144" t="s">
        <v>19082</v>
      </c>
      <c r="F171" s="145" t="s">
        <v>19083</v>
      </c>
      <c r="G171" s="146" t="s">
        <v>467</v>
      </c>
      <c r="H171" s="147">
        <v>1583</v>
      </c>
      <c r="I171" s="148"/>
      <c r="J171" s="149">
        <f t="shared" si="20"/>
        <v>0</v>
      </c>
      <c r="K171" s="150"/>
      <c r="L171" s="31"/>
      <c r="M171" s="151" t="s">
        <v>1</v>
      </c>
      <c r="N171" s="152" t="s">
        <v>42</v>
      </c>
      <c r="P171" s="153">
        <f t="shared" si="21"/>
        <v>0</v>
      </c>
      <c r="Q171" s="153">
        <v>0</v>
      </c>
      <c r="R171" s="153">
        <f t="shared" si="22"/>
        <v>0</v>
      </c>
      <c r="S171" s="153">
        <v>0</v>
      </c>
      <c r="T171" s="154">
        <f t="shared" si="23"/>
        <v>0</v>
      </c>
      <c r="AR171" s="155" t="s">
        <v>323</v>
      </c>
      <c r="AT171" s="155" t="s">
        <v>319</v>
      </c>
      <c r="AU171" s="155" t="s">
        <v>92</v>
      </c>
      <c r="AY171" s="16" t="s">
        <v>317</v>
      </c>
      <c r="BE171" s="156">
        <f t="shared" si="24"/>
        <v>0</v>
      </c>
      <c r="BF171" s="156">
        <f t="shared" si="25"/>
        <v>0</v>
      </c>
      <c r="BG171" s="156">
        <f t="shared" si="26"/>
        <v>0</v>
      </c>
      <c r="BH171" s="156">
        <f t="shared" si="27"/>
        <v>0</v>
      </c>
      <c r="BI171" s="156">
        <f t="shared" si="28"/>
        <v>0</v>
      </c>
      <c r="BJ171" s="16" t="s">
        <v>88</v>
      </c>
      <c r="BK171" s="156">
        <f t="shared" si="29"/>
        <v>0</v>
      </c>
      <c r="BL171" s="16" t="s">
        <v>323</v>
      </c>
      <c r="BM171" s="155" t="s">
        <v>19084</v>
      </c>
    </row>
    <row r="172" spans="2:65" s="1" customFormat="1" ht="44.25" customHeight="1">
      <c r="B172" s="142"/>
      <c r="C172" s="143" t="s">
        <v>469</v>
      </c>
      <c r="D172" s="143" t="s">
        <v>319</v>
      </c>
      <c r="E172" s="144" t="s">
        <v>19085</v>
      </c>
      <c r="F172" s="145" t="s">
        <v>19086</v>
      </c>
      <c r="G172" s="146" t="s">
        <v>322</v>
      </c>
      <c r="H172" s="147">
        <v>12.9</v>
      </c>
      <c r="I172" s="148"/>
      <c r="J172" s="149">
        <f t="shared" si="20"/>
        <v>0</v>
      </c>
      <c r="K172" s="150"/>
      <c r="L172" s="31"/>
      <c r="M172" s="151" t="s">
        <v>1</v>
      </c>
      <c r="N172" s="152" t="s">
        <v>42</v>
      </c>
      <c r="P172" s="153">
        <f t="shared" si="21"/>
        <v>0</v>
      </c>
      <c r="Q172" s="153">
        <v>0</v>
      </c>
      <c r="R172" s="153">
        <f t="shared" si="22"/>
        <v>0</v>
      </c>
      <c r="S172" s="153">
        <v>0</v>
      </c>
      <c r="T172" s="154">
        <f t="shared" si="23"/>
        <v>0</v>
      </c>
      <c r="AR172" s="155" t="s">
        <v>83</v>
      </c>
      <c r="AT172" s="155" t="s">
        <v>319</v>
      </c>
      <c r="AU172" s="155" t="s">
        <v>92</v>
      </c>
      <c r="AY172" s="16" t="s">
        <v>317</v>
      </c>
      <c r="BE172" s="156">
        <f t="shared" si="24"/>
        <v>0</v>
      </c>
      <c r="BF172" s="156">
        <f t="shared" si="25"/>
        <v>0</v>
      </c>
      <c r="BG172" s="156">
        <f t="shared" si="26"/>
        <v>0</v>
      </c>
      <c r="BH172" s="156">
        <f t="shared" si="27"/>
        <v>0</v>
      </c>
      <c r="BI172" s="156">
        <f t="shared" si="28"/>
        <v>0</v>
      </c>
      <c r="BJ172" s="16" t="s">
        <v>88</v>
      </c>
      <c r="BK172" s="156">
        <f t="shared" si="29"/>
        <v>0</v>
      </c>
      <c r="BL172" s="16" t="s">
        <v>83</v>
      </c>
      <c r="BM172" s="155" t="s">
        <v>19087</v>
      </c>
    </row>
    <row r="173" spans="2:65" s="1" customFormat="1" ht="37.75" customHeight="1">
      <c r="B173" s="142"/>
      <c r="C173" s="143" t="s">
        <v>473</v>
      </c>
      <c r="D173" s="143" t="s">
        <v>319</v>
      </c>
      <c r="E173" s="144" t="s">
        <v>19088</v>
      </c>
      <c r="F173" s="145" t="s">
        <v>19089</v>
      </c>
      <c r="G173" s="146" t="s">
        <v>467</v>
      </c>
      <c r="H173" s="147">
        <v>113</v>
      </c>
      <c r="I173" s="148"/>
      <c r="J173" s="149">
        <f t="shared" si="20"/>
        <v>0</v>
      </c>
      <c r="K173" s="150"/>
      <c r="L173" s="31"/>
      <c r="M173" s="151" t="s">
        <v>1</v>
      </c>
      <c r="N173" s="152" t="s">
        <v>42</v>
      </c>
      <c r="P173" s="153">
        <f t="shared" si="21"/>
        <v>0</v>
      </c>
      <c r="Q173" s="153">
        <v>0</v>
      </c>
      <c r="R173" s="153">
        <f t="shared" si="22"/>
        <v>0</v>
      </c>
      <c r="S173" s="153">
        <v>0</v>
      </c>
      <c r="T173" s="154">
        <f t="shared" si="23"/>
        <v>0</v>
      </c>
      <c r="AR173" s="155" t="s">
        <v>323</v>
      </c>
      <c r="AT173" s="155" t="s">
        <v>319</v>
      </c>
      <c r="AU173" s="155" t="s">
        <v>92</v>
      </c>
      <c r="AY173" s="16" t="s">
        <v>317</v>
      </c>
      <c r="BE173" s="156">
        <f t="shared" si="24"/>
        <v>0</v>
      </c>
      <c r="BF173" s="156">
        <f t="shared" si="25"/>
        <v>0</v>
      </c>
      <c r="BG173" s="156">
        <f t="shared" si="26"/>
        <v>0</v>
      </c>
      <c r="BH173" s="156">
        <f t="shared" si="27"/>
        <v>0</v>
      </c>
      <c r="BI173" s="156">
        <f t="shared" si="28"/>
        <v>0</v>
      </c>
      <c r="BJ173" s="16" t="s">
        <v>88</v>
      </c>
      <c r="BK173" s="156">
        <f t="shared" si="29"/>
        <v>0</v>
      </c>
      <c r="BL173" s="16" t="s">
        <v>323</v>
      </c>
      <c r="BM173" s="155" t="s">
        <v>19090</v>
      </c>
    </row>
    <row r="174" spans="2:65" s="1" customFormat="1" ht="16.5" customHeight="1">
      <c r="B174" s="142"/>
      <c r="C174" s="143" t="s">
        <v>477</v>
      </c>
      <c r="D174" s="143" t="s">
        <v>319</v>
      </c>
      <c r="E174" s="144" t="s">
        <v>19091</v>
      </c>
      <c r="F174" s="145" t="s">
        <v>19092</v>
      </c>
      <c r="G174" s="146" t="s">
        <v>467</v>
      </c>
      <c r="H174" s="147">
        <v>3810</v>
      </c>
      <c r="I174" s="148"/>
      <c r="J174" s="149">
        <f t="shared" si="20"/>
        <v>0</v>
      </c>
      <c r="K174" s="150"/>
      <c r="L174" s="31"/>
      <c r="M174" s="151" t="s">
        <v>1</v>
      </c>
      <c r="N174" s="152" t="s">
        <v>42</v>
      </c>
      <c r="P174" s="153">
        <f t="shared" si="21"/>
        <v>0</v>
      </c>
      <c r="Q174" s="153">
        <v>0</v>
      </c>
      <c r="R174" s="153">
        <f t="shared" si="22"/>
        <v>0</v>
      </c>
      <c r="S174" s="153">
        <v>0</v>
      </c>
      <c r="T174" s="154">
        <f t="shared" si="23"/>
        <v>0</v>
      </c>
      <c r="AR174" s="155" t="s">
        <v>323</v>
      </c>
      <c r="AT174" s="155" t="s">
        <v>319</v>
      </c>
      <c r="AU174" s="155" t="s">
        <v>92</v>
      </c>
      <c r="AY174" s="16" t="s">
        <v>317</v>
      </c>
      <c r="BE174" s="156">
        <f t="shared" si="24"/>
        <v>0</v>
      </c>
      <c r="BF174" s="156">
        <f t="shared" si="25"/>
        <v>0</v>
      </c>
      <c r="BG174" s="156">
        <f t="shared" si="26"/>
        <v>0</v>
      </c>
      <c r="BH174" s="156">
        <f t="shared" si="27"/>
        <v>0</v>
      </c>
      <c r="BI174" s="156">
        <f t="shared" si="28"/>
        <v>0</v>
      </c>
      <c r="BJ174" s="16" t="s">
        <v>88</v>
      </c>
      <c r="BK174" s="156">
        <f t="shared" si="29"/>
        <v>0</v>
      </c>
      <c r="BL174" s="16" t="s">
        <v>323</v>
      </c>
      <c r="BM174" s="155" t="s">
        <v>19093</v>
      </c>
    </row>
    <row r="175" spans="2:65" s="1" customFormat="1" ht="24.15" customHeight="1">
      <c r="B175" s="142"/>
      <c r="C175" s="143" t="s">
        <v>481</v>
      </c>
      <c r="D175" s="143" t="s">
        <v>319</v>
      </c>
      <c r="E175" s="144" t="s">
        <v>19094</v>
      </c>
      <c r="F175" s="145" t="s">
        <v>19095</v>
      </c>
      <c r="G175" s="146" t="s">
        <v>467</v>
      </c>
      <c r="H175" s="147">
        <v>3998</v>
      </c>
      <c r="I175" s="148"/>
      <c r="J175" s="149">
        <f t="shared" si="20"/>
        <v>0</v>
      </c>
      <c r="K175" s="150"/>
      <c r="L175" s="31"/>
      <c r="M175" s="151" t="s">
        <v>1</v>
      </c>
      <c r="N175" s="152" t="s">
        <v>42</v>
      </c>
      <c r="P175" s="153">
        <f t="shared" si="21"/>
        <v>0</v>
      </c>
      <c r="Q175" s="153">
        <v>0</v>
      </c>
      <c r="R175" s="153">
        <f t="shared" si="22"/>
        <v>0</v>
      </c>
      <c r="S175" s="153">
        <v>0</v>
      </c>
      <c r="T175" s="154">
        <f t="shared" si="23"/>
        <v>0</v>
      </c>
      <c r="AR175" s="155" t="s">
        <v>323</v>
      </c>
      <c r="AT175" s="155" t="s">
        <v>319</v>
      </c>
      <c r="AU175" s="155" t="s">
        <v>92</v>
      </c>
      <c r="AY175" s="16" t="s">
        <v>317</v>
      </c>
      <c r="BE175" s="156">
        <f t="shared" si="24"/>
        <v>0</v>
      </c>
      <c r="BF175" s="156">
        <f t="shared" si="25"/>
        <v>0</v>
      </c>
      <c r="BG175" s="156">
        <f t="shared" si="26"/>
        <v>0</v>
      </c>
      <c r="BH175" s="156">
        <f t="shared" si="27"/>
        <v>0</v>
      </c>
      <c r="BI175" s="156">
        <f t="shared" si="28"/>
        <v>0</v>
      </c>
      <c r="BJ175" s="16" t="s">
        <v>88</v>
      </c>
      <c r="BK175" s="156">
        <f t="shared" si="29"/>
        <v>0</v>
      </c>
      <c r="BL175" s="16" t="s">
        <v>323</v>
      </c>
      <c r="BM175" s="155" t="s">
        <v>19096</v>
      </c>
    </row>
    <row r="176" spans="2:65" s="1" customFormat="1" ht="33" customHeight="1">
      <c r="B176" s="142"/>
      <c r="C176" s="143" t="s">
        <v>488</v>
      </c>
      <c r="D176" s="143" t="s">
        <v>319</v>
      </c>
      <c r="E176" s="144" t="s">
        <v>19097</v>
      </c>
      <c r="F176" s="145" t="s">
        <v>19098</v>
      </c>
      <c r="G176" s="146" t="s">
        <v>467</v>
      </c>
      <c r="H176" s="147">
        <v>1583</v>
      </c>
      <c r="I176" s="148"/>
      <c r="J176" s="149">
        <f t="shared" si="20"/>
        <v>0</v>
      </c>
      <c r="K176" s="150"/>
      <c r="L176" s="31"/>
      <c r="M176" s="151" t="s">
        <v>1</v>
      </c>
      <c r="N176" s="152" t="s">
        <v>42</v>
      </c>
      <c r="P176" s="153">
        <f t="shared" si="21"/>
        <v>0</v>
      </c>
      <c r="Q176" s="153">
        <v>0</v>
      </c>
      <c r="R176" s="153">
        <f t="shared" si="22"/>
        <v>0</v>
      </c>
      <c r="S176" s="153">
        <v>0</v>
      </c>
      <c r="T176" s="154">
        <f t="shared" si="23"/>
        <v>0</v>
      </c>
      <c r="AR176" s="155" t="s">
        <v>323</v>
      </c>
      <c r="AT176" s="155" t="s">
        <v>319</v>
      </c>
      <c r="AU176" s="155" t="s">
        <v>92</v>
      </c>
      <c r="AY176" s="16" t="s">
        <v>317</v>
      </c>
      <c r="BE176" s="156">
        <f t="shared" si="24"/>
        <v>0</v>
      </c>
      <c r="BF176" s="156">
        <f t="shared" si="25"/>
        <v>0</v>
      </c>
      <c r="BG176" s="156">
        <f t="shared" si="26"/>
        <v>0</v>
      </c>
      <c r="BH176" s="156">
        <f t="shared" si="27"/>
        <v>0</v>
      </c>
      <c r="BI176" s="156">
        <f t="shared" si="28"/>
        <v>0</v>
      </c>
      <c r="BJ176" s="16" t="s">
        <v>88</v>
      </c>
      <c r="BK176" s="156">
        <f t="shared" si="29"/>
        <v>0</v>
      </c>
      <c r="BL176" s="16" t="s">
        <v>323</v>
      </c>
      <c r="BM176" s="155" t="s">
        <v>19099</v>
      </c>
    </row>
    <row r="177" spans="2:65" s="1" customFormat="1" ht="33" customHeight="1">
      <c r="B177" s="142"/>
      <c r="C177" s="143" t="s">
        <v>495</v>
      </c>
      <c r="D177" s="143" t="s">
        <v>319</v>
      </c>
      <c r="E177" s="144" t="s">
        <v>19100</v>
      </c>
      <c r="F177" s="145" t="s">
        <v>19101</v>
      </c>
      <c r="G177" s="146" t="s">
        <v>467</v>
      </c>
      <c r="H177" s="147">
        <v>165</v>
      </c>
      <c r="I177" s="148"/>
      <c r="J177" s="149">
        <f t="shared" si="20"/>
        <v>0</v>
      </c>
      <c r="K177" s="150"/>
      <c r="L177" s="31"/>
      <c r="M177" s="151" t="s">
        <v>1</v>
      </c>
      <c r="N177" s="152" t="s">
        <v>42</v>
      </c>
      <c r="P177" s="153">
        <f t="shared" si="21"/>
        <v>0</v>
      </c>
      <c r="Q177" s="153">
        <v>0</v>
      </c>
      <c r="R177" s="153">
        <f t="shared" si="22"/>
        <v>0</v>
      </c>
      <c r="S177" s="153">
        <v>0</v>
      </c>
      <c r="T177" s="154">
        <f t="shared" si="23"/>
        <v>0</v>
      </c>
      <c r="AR177" s="155" t="s">
        <v>83</v>
      </c>
      <c r="AT177" s="155" t="s">
        <v>319</v>
      </c>
      <c r="AU177" s="155" t="s">
        <v>92</v>
      </c>
      <c r="AY177" s="16" t="s">
        <v>317</v>
      </c>
      <c r="BE177" s="156">
        <f t="shared" si="24"/>
        <v>0</v>
      </c>
      <c r="BF177" s="156">
        <f t="shared" si="25"/>
        <v>0</v>
      </c>
      <c r="BG177" s="156">
        <f t="shared" si="26"/>
        <v>0</v>
      </c>
      <c r="BH177" s="156">
        <f t="shared" si="27"/>
        <v>0</v>
      </c>
      <c r="BI177" s="156">
        <f t="shared" si="28"/>
        <v>0</v>
      </c>
      <c r="BJ177" s="16" t="s">
        <v>88</v>
      </c>
      <c r="BK177" s="156">
        <f t="shared" si="29"/>
        <v>0</v>
      </c>
      <c r="BL177" s="16" t="s">
        <v>83</v>
      </c>
      <c r="BM177" s="155" t="s">
        <v>19102</v>
      </c>
    </row>
    <row r="178" spans="2:65" s="1" customFormat="1" ht="33" customHeight="1">
      <c r="B178" s="142"/>
      <c r="C178" s="143" t="s">
        <v>501</v>
      </c>
      <c r="D178" s="143" t="s">
        <v>319</v>
      </c>
      <c r="E178" s="144" t="s">
        <v>19103</v>
      </c>
      <c r="F178" s="145" t="s">
        <v>19104</v>
      </c>
      <c r="G178" s="146" t="s">
        <v>467</v>
      </c>
      <c r="H178" s="147">
        <v>113</v>
      </c>
      <c r="I178" s="148"/>
      <c r="J178" s="149">
        <f t="shared" si="20"/>
        <v>0</v>
      </c>
      <c r="K178" s="150"/>
      <c r="L178" s="31"/>
      <c r="M178" s="151" t="s">
        <v>1</v>
      </c>
      <c r="N178" s="152" t="s">
        <v>42</v>
      </c>
      <c r="P178" s="153">
        <f t="shared" si="21"/>
        <v>0</v>
      </c>
      <c r="Q178" s="153">
        <v>0</v>
      </c>
      <c r="R178" s="153">
        <f t="shared" si="22"/>
        <v>0</v>
      </c>
      <c r="S178" s="153">
        <v>0</v>
      </c>
      <c r="T178" s="154">
        <f t="shared" si="23"/>
        <v>0</v>
      </c>
      <c r="AR178" s="155" t="s">
        <v>323</v>
      </c>
      <c r="AT178" s="155" t="s">
        <v>319</v>
      </c>
      <c r="AU178" s="155" t="s">
        <v>92</v>
      </c>
      <c r="AY178" s="16" t="s">
        <v>317</v>
      </c>
      <c r="BE178" s="156">
        <f t="shared" si="24"/>
        <v>0</v>
      </c>
      <c r="BF178" s="156">
        <f t="shared" si="25"/>
        <v>0</v>
      </c>
      <c r="BG178" s="156">
        <f t="shared" si="26"/>
        <v>0</v>
      </c>
      <c r="BH178" s="156">
        <f t="shared" si="27"/>
        <v>0</v>
      </c>
      <c r="BI178" s="156">
        <f t="shared" si="28"/>
        <v>0</v>
      </c>
      <c r="BJ178" s="16" t="s">
        <v>88</v>
      </c>
      <c r="BK178" s="156">
        <f t="shared" si="29"/>
        <v>0</v>
      </c>
      <c r="BL178" s="16" t="s">
        <v>323</v>
      </c>
      <c r="BM178" s="155" t="s">
        <v>19105</v>
      </c>
    </row>
    <row r="179" spans="2:65" s="1" customFormat="1" ht="33" customHeight="1">
      <c r="B179" s="142"/>
      <c r="C179" s="143" t="s">
        <v>507</v>
      </c>
      <c r="D179" s="143" t="s">
        <v>319</v>
      </c>
      <c r="E179" s="144" t="s">
        <v>19106</v>
      </c>
      <c r="F179" s="145" t="s">
        <v>19107</v>
      </c>
      <c r="G179" s="146" t="s">
        <v>467</v>
      </c>
      <c r="H179" s="147">
        <v>113</v>
      </c>
      <c r="I179" s="148"/>
      <c r="J179" s="149">
        <f t="shared" si="20"/>
        <v>0</v>
      </c>
      <c r="K179" s="150"/>
      <c r="L179" s="31"/>
      <c r="M179" s="151" t="s">
        <v>1</v>
      </c>
      <c r="N179" s="152" t="s">
        <v>42</v>
      </c>
      <c r="P179" s="153">
        <f t="shared" si="21"/>
        <v>0</v>
      </c>
      <c r="Q179" s="153">
        <v>4.8000000000000001E-4</v>
      </c>
      <c r="R179" s="153">
        <f t="shared" si="22"/>
        <v>5.4240000000000003E-2</v>
      </c>
      <c r="S179" s="153">
        <v>0</v>
      </c>
      <c r="T179" s="154">
        <f t="shared" si="23"/>
        <v>0</v>
      </c>
      <c r="AR179" s="155" t="s">
        <v>323</v>
      </c>
      <c r="AT179" s="155" t="s">
        <v>319</v>
      </c>
      <c r="AU179" s="155" t="s">
        <v>92</v>
      </c>
      <c r="AY179" s="16" t="s">
        <v>317</v>
      </c>
      <c r="BE179" s="156">
        <f t="shared" si="24"/>
        <v>0</v>
      </c>
      <c r="BF179" s="156">
        <f t="shared" si="25"/>
        <v>0</v>
      </c>
      <c r="BG179" s="156">
        <f t="shared" si="26"/>
        <v>0</v>
      </c>
      <c r="BH179" s="156">
        <f t="shared" si="27"/>
        <v>0</v>
      </c>
      <c r="BI179" s="156">
        <f t="shared" si="28"/>
        <v>0</v>
      </c>
      <c r="BJ179" s="16" t="s">
        <v>88</v>
      </c>
      <c r="BK179" s="156">
        <f t="shared" si="29"/>
        <v>0</v>
      </c>
      <c r="BL179" s="16" t="s">
        <v>323</v>
      </c>
      <c r="BM179" s="155" t="s">
        <v>19108</v>
      </c>
    </row>
    <row r="180" spans="2:65" s="1" customFormat="1" ht="24.15" customHeight="1">
      <c r="B180" s="142"/>
      <c r="C180" s="179" t="s">
        <v>703</v>
      </c>
      <c r="D180" s="179" t="s">
        <v>454</v>
      </c>
      <c r="E180" s="180" t="s">
        <v>19109</v>
      </c>
      <c r="F180" s="181" t="s">
        <v>19110</v>
      </c>
      <c r="G180" s="182" t="s">
        <v>467</v>
      </c>
      <c r="H180" s="183">
        <v>339</v>
      </c>
      <c r="I180" s="184"/>
      <c r="J180" s="185">
        <f t="shared" si="20"/>
        <v>0</v>
      </c>
      <c r="K180" s="186"/>
      <c r="L180" s="187"/>
      <c r="M180" s="188" t="s">
        <v>1</v>
      </c>
      <c r="N180" s="189" t="s">
        <v>42</v>
      </c>
      <c r="P180" s="153">
        <f t="shared" si="21"/>
        <v>0</v>
      </c>
      <c r="Q180" s="153">
        <v>3.3000000000000002E-2</v>
      </c>
      <c r="R180" s="153">
        <f t="shared" si="22"/>
        <v>11.187000000000001</v>
      </c>
      <c r="S180" s="153">
        <v>0</v>
      </c>
      <c r="T180" s="154">
        <f t="shared" si="23"/>
        <v>0</v>
      </c>
      <c r="AR180" s="155" t="s">
        <v>356</v>
      </c>
      <c r="AT180" s="155" t="s">
        <v>454</v>
      </c>
      <c r="AU180" s="155" t="s">
        <v>92</v>
      </c>
      <c r="AY180" s="16" t="s">
        <v>317</v>
      </c>
      <c r="BE180" s="156">
        <f t="shared" si="24"/>
        <v>0</v>
      </c>
      <c r="BF180" s="156">
        <f t="shared" si="25"/>
        <v>0</v>
      </c>
      <c r="BG180" s="156">
        <f t="shared" si="26"/>
        <v>0</v>
      </c>
      <c r="BH180" s="156">
        <f t="shared" si="27"/>
        <v>0</v>
      </c>
      <c r="BI180" s="156">
        <f t="shared" si="28"/>
        <v>0</v>
      </c>
      <c r="BJ180" s="16" t="s">
        <v>88</v>
      </c>
      <c r="BK180" s="156">
        <f t="shared" si="29"/>
        <v>0</v>
      </c>
      <c r="BL180" s="16" t="s">
        <v>323</v>
      </c>
      <c r="BM180" s="155" t="s">
        <v>19111</v>
      </c>
    </row>
    <row r="181" spans="2:65" s="11" customFormat="1" ht="20.9" customHeight="1">
      <c r="B181" s="130"/>
      <c r="D181" s="131" t="s">
        <v>75</v>
      </c>
      <c r="E181" s="140" t="s">
        <v>19112</v>
      </c>
      <c r="F181" s="140" t="s">
        <v>19113</v>
      </c>
      <c r="I181" s="133"/>
      <c r="J181" s="141">
        <f>BK181</f>
        <v>0</v>
      </c>
      <c r="L181" s="130"/>
      <c r="M181" s="135"/>
      <c r="P181" s="136">
        <f>SUM(P182:P183)</f>
        <v>0</v>
      </c>
      <c r="R181" s="136">
        <f>SUM(R182:R183)</f>
        <v>89.91</v>
      </c>
      <c r="T181" s="137">
        <f>SUM(T182:T183)</f>
        <v>0</v>
      </c>
      <c r="AR181" s="131" t="s">
        <v>83</v>
      </c>
      <c r="AT181" s="138" t="s">
        <v>75</v>
      </c>
      <c r="AU181" s="138" t="s">
        <v>88</v>
      </c>
      <c r="AY181" s="131" t="s">
        <v>317</v>
      </c>
      <c r="BK181" s="139">
        <f>SUM(BK182:BK183)</f>
        <v>0</v>
      </c>
    </row>
    <row r="182" spans="2:65" s="1" customFormat="1" ht="37.75" customHeight="1">
      <c r="B182" s="142"/>
      <c r="C182" s="143" t="s">
        <v>647</v>
      </c>
      <c r="D182" s="143" t="s">
        <v>319</v>
      </c>
      <c r="E182" s="144" t="s">
        <v>19114</v>
      </c>
      <c r="F182" s="145" t="s">
        <v>19115</v>
      </c>
      <c r="G182" s="146" t="s">
        <v>444</v>
      </c>
      <c r="H182" s="147">
        <v>899.1</v>
      </c>
      <c r="I182" s="148"/>
      <c r="J182" s="149">
        <f>ROUND(I182*H182,2)</f>
        <v>0</v>
      </c>
      <c r="K182" s="150"/>
      <c r="L182" s="31"/>
      <c r="M182" s="151" t="s">
        <v>1</v>
      </c>
      <c r="N182" s="152" t="s">
        <v>42</v>
      </c>
      <c r="P182" s="153">
        <f>O182*H182</f>
        <v>0</v>
      </c>
      <c r="Q182" s="153">
        <v>0</v>
      </c>
      <c r="R182" s="153">
        <f>Q182*H182</f>
        <v>0</v>
      </c>
      <c r="S182" s="153">
        <v>0</v>
      </c>
      <c r="T182" s="154">
        <f>S182*H182</f>
        <v>0</v>
      </c>
      <c r="AR182" s="155" t="s">
        <v>323</v>
      </c>
      <c r="AT182" s="155" t="s">
        <v>319</v>
      </c>
      <c r="AU182" s="155" t="s">
        <v>92</v>
      </c>
      <c r="AY182" s="16" t="s">
        <v>317</v>
      </c>
      <c r="BE182" s="156">
        <f>IF(N182="základná",J182,0)</f>
        <v>0</v>
      </c>
      <c r="BF182" s="156">
        <f>IF(N182="znížená",J182,0)</f>
        <v>0</v>
      </c>
      <c r="BG182" s="156">
        <f>IF(N182="zákl. prenesená",J182,0)</f>
        <v>0</v>
      </c>
      <c r="BH182" s="156">
        <f>IF(N182="zníž. prenesená",J182,0)</f>
        <v>0</v>
      </c>
      <c r="BI182" s="156">
        <f>IF(N182="nulová",J182,0)</f>
        <v>0</v>
      </c>
      <c r="BJ182" s="16" t="s">
        <v>88</v>
      </c>
      <c r="BK182" s="156">
        <f>ROUND(I182*H182,2)</f>
        <v>0</v>
      </c>
      <c r="BL182" s="16" t="s">
        <v>323</v>
      </c>
      <c r="BM182" s="155" t="s">
        <v>19116</v>
      </c>
    </row>
    <row r="183" spans="2:65" s="1" customFormat="1" ht="21.75" customHeight="1">
      <c r="B183" s="142"/>
      <c r="C183" s="179" t="s">
        <v>712</v>
      </c>
      <c r="D183" s="179" t="s">
        <v>454</v>
      </c>
      <c r="E183" s="180" t="s">
        <v>19117</v>
      </c>
      <c r="F183" s="181" t="s">
        <v>19118</v>
      </c>
      <c r="G183" s="182" t="s">
        <v>439</v>
      </c>
      <c r="H183" s="183">
        <v>89.91</v>
      </c>
      <c r="I183" s="184"/>
      <c r="J183" s="185">
        <f>ROUND(I183*H183,2)</f>
        <v>0</v>
      </c>
      <c r="K183" s="186"/>
      <c r="L183" s="187"/>
      <c r="M183" s="188" t="s">
        <v>1</v>
      </c>
      <c r="N183" s="189" t="s">
        <v>42</v>
      </c>
      <c r="P183" s="153">
        <f>O183*H183</f>
        <v>0</v>
      </c>
      <c r="Q183" s="153">
        <v>1</v>
      </c>
      <c r="R183" s="153">
        <f>Q183*H183</f>
        <v>89.91</v>
      </c>
      <c r="S183" s="153">
        <v>0</v>
      </c>
      <c r="T183" s="154">
        <f>S183*H183</f>
        <v>0</v>
      </c>
      <c r="AR183" s="155" t="s">
        <v>356</v>
      </c>
      <c r="AT183" s="155" t="s">
        <v>454</v>
      </c>
      <c r="AU183" s="155" t="s">
        <v>92</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323</v>
      </c>
      <c r="BM183" s="155" t="s">
        <v>19119</v>
      </c>
    </row>
    <row r="184" spans="2:65" s="11" customFormat="1" ht="22.75" customHeight="1">
      <c r="B184" s="130"/>
      <c r="D184" s="131" t="s">
        <v>75</v>
      </c>
      <c r="E184" s="140" t="s">
        <v>19120</v>
      </c>
      <c r="F184" s="140" t="s">
        <v>19121</v>
      </c>
      <c r="I184" s="133"/>
      <c r="J184" s="141">
        <f>BK184</f>
        <v>0</v>
      </c>
      <c r="L184" s="130"/>
      <c r="M184" s="135"/>
      <c r="P184" s="136">
        <f>SUM(P185:P206)</f>
        <v>0</v>
      </c>
      <c r="R184" s="136">
        <f>SUM(R185:R206)</f>
        <v>159.82722000000001</v>
      </c>
      <c r="T184" s="137">
        <f>SUM(T185:T206)</f>
        <v>0</v>
      </c>
      <c r="AR184" s="131" t="s">
        <v>83</v>
      </c>
      <c r="AT184" s="138" t="s">
        <v>75</v>
      </c>
      <c r="AU184" s="138" t="s">
        <v>83</v>
      </c>
      <c r="AY184" s="131" t="s">
        <v>317</v>
      </c>
      <c r="BK184" s="139">
        <f>SUM(BK185:BK206)</f>
        <v>0</v>
      </c>
    </row>
    <row r="185" spans="2:65" s="1" customFormat="1" ht="21.75" customHeight="1">
      <c r="B185" s="142"/>
      <c r="C185" s="143" t="s">
        <v>650</v>
      </c>
      <c r="D185" s="143" t="s">
        <v>319</v>
      </c>
      <c r="E185" s="144" t="s">
        <v>19122</v>
      </c>
      <c r="F185" s="145" t="s">
        <v>19123</v>
      </c>
      <c r="G185" s="146" t="s">
        <v>322</v>
      </c>
      <c r="H185" s="147">
        <v>187</v>
      </c>
      <c r="I185" s="148"/>
      <c r="J185" s="149">
        <f t="shared" ref="J185:J206" si="30">ROUND(I185*H185,2)</f>
        <v>0</v>
      </c>
      <c r="K185" s="150"/>
      <c r="L185" s="31"/>
      <c r="M185" s="151" t="s">
        <v>1</v>
      </c>
      <c r="N185" s="152" t="s">
        <v>42</v>
      </c>
      <c r="P185" s="153">
        <f t="shared" ref="P185:P206" si="31">O185*H185</f>
        <v>0</v>
      </c>
      <c r="Q185" s="153">
        <v>0</v>
      </c>
      <c r="R185" s="153">
        <f t="shared" ref="R185:R206" si="32">Q185*H185</f>
        <v>0</v>
      </c>
      <c r="S185" s="153">
        <v>0</v>
      </c>
      <c r="T185" s="154">
        <f t="shared" ref="T185:T206" si="33">S185*H185</f>
        <v>0</v>
      </c>
      <c r="AR185" s="155" t="s">
        <v>323</v>
      </c>
      <c r="AT185" s="155" t="s">
        <v>319</v>
      </c>
      <c r="AU185" s="155" t="s">
        <v>88</v>
      </c>
      <c r="AY185" s="16" t="s">
        <v>317</v>
      </c>
      <c r="BE185" s="156">
        <f t="shared" ref="BE185:BE206" si="34">IF(N185="základná",J185,0)</f>
        <v>0</v>
      </c>
      <c r="BF185" s="156">
        <f t="shared" ref="BF185:BF206" si="35">IF(N185="znížená",J185,0)</f>
        <v>0</v>
      </c>
      <c r="BG185" s="156">
        <f t="shared" ref="BG185:BG206" si="36">IF(N185="zákl. prenesená",J185,0)</f>
        <v>0</v>
      </c>
      <c r="BH185" s="156">
        <f t="shared" ref="BH185:BH206" si="37">IF(N185="zníž. prenesená",J185,0)</f>
        <v>0</v>
      </c>
      <c r="BI185" s="156">
        <f t="shared" ref="BI185:BI206" si="38">IF(N185="nulová",J185,0)</f>
        <v>0</v>
      </c>
      <c r="BJ185" s="16" t="s">
        <v>88</v>
      </c>
      <c r="BK185" s="156">
        <f t="shared" ref="BK185:BK206" si="39">ROUND(I185*H185,2)</f>
        <v>0</v>
      </c>
      <c r="BL185" s="16" t="s">
        <v>323</v>
      </c>
      <c r="BM185" s="155" t="s">
        <v>19124</v>
      </c>
    </row>
    <row r="186" spans="2:65" s="1" customFormat="1" ht="37.75" customHeight="1">
      <c r="B186" s="142"/>
      <c r="C186" s="143" t="s">
        <v>722</v>
      </c>
      <c r="D186" s="143" t="s">
        <v>319</v>
      </c>
      <c r="E186" s="144" t="s">
        <v>7754</v>
      </c>
      <c r="F186" s="145" t="s">
        <v>7755</v>
      </c>
      <c r="G186" s="146" t="s">
        <v>322</v>
      </c>
      <c r="H186" s="147">
        <v>187</v>
      </c>
      <c r="I186" s="148"/>
      <c r="J186" s="149">
        <f t="shared" si="30"/>
        <v>0</v>
      </c>
      <c r="K186" s="150"/>
      <c r="L186" s="31"/>
      <c r="M186" s="151" t="s">
        <v>1</v>
      </c>
      <c r="N186" s="152" t="s">
        <v>42</v>
      </c>
      <c r="P186" s="153">
        <f t="shared" si="31"/>
        <v>0</v>
      </c>
      <c r="Q186" s="153">
        <v>0</v>
      </c>
      <c r="R186" s="153">
        <f t="shared" si="32"/>
        <v>0</v>
      </c>
      <c r="S186" s="153">
        <v>0</v>
      </c>
      <c r="T186" s="154">
        <f t="shared" si="33"/>
        <v>0</v>
      </c>
      <c r="AR186" s="155" t="s">
        <v>323</v>
      </c>
      <c r="AT186" s="155" t="s">
        <v>319</v>
      </c>
      <c r="AU186" s="155" t="s">
        <v>88</v>
      </c>
      <c r="AY186" s="16" t="s">
        <v>317</v>
      </c>
      <c r="BE186" s="156">
        <f t="shared" si="34"/>
        <v>0</v>
      </c>
      <c r="BF186" s="156">
        <f t="shared" si="35"/>
        <v>0</v>
      </c>
      <c r="BG186" s="156">
        <f t="shared" si="36"/>
        <v>0</v>
      </c>
      <c r="BH186" s="156">
        <f t="shared" si="37"/>
        <v>0</v>
      </c>
      <c r="BI186" s="156">
        <f t="shared" si="38"/>
        <v>0</v>
      </c>
      <c r="BJ186" s="16" t="s">
        <v>88</v>
      </c>
      <c r="BK186" s="156">
        <f t="shared" si="39"/>
        <v>0</v>
      </c>
      <c r="BL186" s="16" t="s">
        <v>323</v>
      </c>
      <c r="BM186" s="155" t="s">
        <v>19125</v>
      </c>
    </row>
    <row r="187" spans="2:65" s="1" customFormat="1" ht="21.75" customHeight="1">
      <c r="B187" s="142"/>
      <c r="C187" s="143" t="s">
        <v>655</v>
      </c>
      <c r="D187" s="143" t="s">
        <v>319</v>
      </c>
      <c r="E187" s="144" t="s">
        <v>19126</v>
      </c>
      <c r="F187" s="145" t="s">
        <v>17377</v>
      </c>
      <c r="G187" s="146" t="s">
        <v>444</v>
      </c>
      <c r="H187" s="147">
        <v>311</v>
      </c>
      <c r="I187" s="148"/>
      <c r="J187" s="149">
        <f t="shared" si="30"/>
        <v>0</v>
      </c>
      <c r="K187" s="150"/>
      <c r="L187" s="31"/>
      <c r="M187" s="151" t="s">
        <v>1</v>
      </c>
      <c r="N187" s="152" t="s">
        <v>42</v>
      </c>
      <c r="P187" s="153">
        <f t="shared" si="31"/>
        <v>0</v>
      </c>
      <c r="Q187" s="153">
        <v>0</v>
      </c>
      <c r="R187" s="153">
        <f t="shared" si="32"/>
        <v>0</v>
      </c>
      <c r="S187" s="153">
        <v>0</v>
      </c>
      <c r="T187" s="154">
        <f t="shared" si="33"/>
        <v>0</v>
      </c>
      <c r="AR187" s="155" t="s">
        <v>323</v>
      </c>
      <c r="AT187" s="155" t="s">
        <v>319</v>
      </c>
      <c r="AU187" s="155" t="s">
        <v>88</v>
      </c>
      <c r="AY187" s="16" t="s">
        <v>317</v>
      </c>
      <c r="BE187" s="156">
        <f t="shared" si="34"/>
        <v>0</v>
      </c>
      <c r="BF187" s="156">
        <f t="shared" si="35"/>
        <v>0</v>
      </c>
      <c r="BG187" s="156">
        <f t="shared" si="36"/>
        <v>0</v>
      </c>
      <c r="BH187" s="156">
        <f t="shared" si="37"/>
        <v>0</v>
      </c>
      <c r="BI187" s="156">
        <f t="shared" si="38"/>
        <v>0</v>
      </c>
      <c r="BJ187" s="16" t="s">
        <v>88</v>
      </c>
      <c r="BK187" s="156">
        <f t="shared" si="39"/>
        <v>0</v>
      </c>
      <c r="BL187" s="16" t="s">
        <v>323</v>
      </c>
      <c r="BM187" s="155" t="s">
        <v>19127</v>
      </c>
    </row>
    <row r="188" spans="2:65" s="1" customFormat="1" ht="37.75" customHeight="1">
      <c r="B188" s="142"/>
      <c r="C188" s="143" t="s">
        <v>729</v>
      </c>
      <c r="D188" s="143" t="s">
        <v>319</v>
      </c>
      <c r="E188" s="144" t="s">
        <v>19128</v>
      </c>
      <c r="F188" s="145" t="s">
        <v>19129</v>
      </c>
      <c r="G188" s="146" t="s">
        <v>444</v>
      </c>
      <c r="H188" s="147">
        <v>311</v>
      </c>
      <c r="I188" s="148"/>
      <c r="J188" s="149">
        <f t="shared" si="30"/>
        <v>0</v>
      </c>
      <c r="K188" s="150"/>
      <c r="L188" s="31"/>
      <c r="M188" s="151" t="s">
        <v>1</v>
      </c>
      <c r="N188" s="152" t="s">
        <v>42</v>
      </c>
      <c r="P188" s="153">
        <f t="shared" si="31"/>
        <v>0</v>
      </c>
      <c r="Q188" s="153">
        <v>0.16192000000000001</v>
      </c>
      <c r="R188" s="153">
        <f t="shared" si="32"/>
        <v>50.357120000000002</v>
      </c>
      <c r="S188" s="153">
        <v>0</v>
      </c>
      <c r="T188" s="154">
        <f t="shared" si="33"/>
        <v>0</v>
      </c>
      <c r="AR188" s="155" t="s">
        <v>83</v>
      </c>
      <c r="AT188" s="155" t="s">
        <v>319</v>
      </c>
      <c r="AU188" s="155" t="s">
        <v>88</v>
      </c>
      <c r="AY188" s="16" t="s">
        <v>317</v>
      </c>
      <c r="BE188" s="156">
        <f t="shared" si="34"/>
        <v>0</v>
      </c>
      <c r="BF188" s="156">
        <f t="shared" si="35"/>
        <v>0</v>
      </c>
      <c r="BG188" s="156">
        <f t="shared" si="36"/>
        <v>0</v>
      </c>
      <c r="BH188" s="156">
        <f t="shared" si="37"/>
        <v>0</v>
      </c>
      <c r="BI188" s="156">
        <f t="shared" si="38"/>
        <v>0</v>
      </c>
      <c r="BJ188" s="16" t="s">
        <v>88</v>
      </c>
      <c r="BK188" s="156">
        <f t="shared" si="39"/>
        <v>0</v>
      </c>
      <c r="BL188" s="16" t="s">
        <v>83</v>
      </c>
      <c r="BM188" s="155" t="s">
        <v>19130</v>
      </c>
    </row>
    <row r="189" spans="2:65" s="1" customFormat="1" ht="16.5" customHeight="1">
      <c r="B189" s="142"/>
      <c r="C189" s="179" t="s">
        <v>662</v>
      </c>
      <c r="D189" s="179" t="s">
        <v>454</v>
      </c>
      <c r="E189" s="180" t="s">
        <v>19131</v>
      </c>
      <c r="F189" s="181" t="s">
        <v>19132</v>
      </c>
      <c r="G189" s="182" t="s">
        <v>439</v>
      </c>
      <c r="H189" s="183">
        <v>21.77</v>
      </c>
      <c r="I189" s="184"/>
      <c r="J189" s="185">
        <f t="shared" si="30"/>
        <v>0</v>
      </c>
      <c r="K189" s="186"/>
      <c r="L189" s="187"/>
      <c r="M189" s="188" t="s">
        <v>1</v>
      </c>
      <c r="N189" s="189" t="s">
        <v>42</v>
      </c>
      <c r="P189" s="153">
        <f t="shared" si="31"/>
        <v>0</v>
      </c>
      <c r="Q189" s="153">
        <v>1</v>
      </c>
      <c r="R189" s="153">
        <f t="shared" si="32"/>
        <v>21.77</v>
      </c>
      <c r="S189" s="153">
        <v>0</v>
      </c>
      <c r="T189" s="154">
        <f t="shared" si="33"/>
        <v>0</v>
      </c>
      <c r="AR189" s="155" t="s">
        <v>88</v>
      </c>
      <c r="AT189" s="155" t="s">
        <v>454</v>
      </c>
      <c r="AU189" s="155" t="s">
        <v>88</v>
      </c>
      <c r="AY189" s="16" t="s">
        <v>317</v>
      </c>
      <c r="BE189" s="156">
        <f t="shared" si="34"/>
        <v>0</v>
      </c>
      <c r="BF189" s="156">
        <f t="shared" si="35"/>
        <v>0</v>
      </c>
      <c r="BG189" s="156">
        <f t="shared" si="36"/>
        <v>0</v>
      </c>
      <c r="BH189" s="156">
        <f t="shared" si="37"/>
        <v>0</v>
      </c>
      <c r="BI189" s="156">
        <f t="shared" si="38"/>
        <v>0</v>
      </c>
      <c r="BJ189" s="16" t="s">
        <v>88</v>
      </c>
      <c r="BK189" s="156">
        <f t="shared" si="39"/>
        <v>0</v>
      </c>
      <c r="BL189" s="16" t="s">
        <v>83</v>
      </c>
      <c r="BM189" s="155" t="s">
        <v>19133</v>
      </c>
    </row>
    <row r="190" spans="2:65" s="1" customFormat="1" ht="21.75" customHeight="1">
      <c r="B190" s="142"/>
      <c r="C190" s="143" t="s">
        <v>736</v>
      </c>
      <c r="D190" s="143" t="s">
        <v>319</v>
      </c>
      <c r="E190" s="144" t="s">
        <v>17363</v>
      </c>
      <c r="F190" s="145" t="s">
        <v>17364</v>
      </c>
      <c r="G190" s="146" t="s">
        <v>444</v>
      </c>
      <c r="H190" s="147">
        <v>311</v>
      </c>
      <c r="I190" s="148"/>
      <c r="J190" s="149">
        <f t="shared" si="30"/>
        <v>0</v>
      </c>
      <c r="K190" s="150"/>
      <c r="L190" s="31"/>
      <c r="M190" s="151" t="s">
        <v>1</v>
      </c>
      <c r="N190" s="152" t="s">
        <v>42</v>
      </c>
      <c r="P190" s="153">
        <f t="shared" si="31"/>
        <v>0</v>
      </c>
      <c r="Q190" s="153">
        <v>0</v>
      </c>
      <c r="R190" s="153">
        <f t="shared" si="32"/>
        <v>0</v>
      </c>
      <c r="S190" s="153">
        <v>0</v>
      </c>
      <c r="T190" s="154">
        <f t="shared" si="33"/>
        <v>0</v>
      </c>
      <c r="AR190" s="155" t="s">
        <v>323</v>
      </c>
      <c r="AT190" s="155" t="s">
        <v>319</v>
      </c>
      <c r="AU190" s="155" t="s">
        <v>88</v>
      </c>
      <c r="AY190" s="16" t="s">
        <v>317</v>
      </c>
      <c r="BE190" s="156">
        <f t="shared" si="34"/>
        <v>0</v>
      </c>
      <c r="BF190" s="156">
        <f t="shared" si="35"/>
        <v>0</v>
      </c>
      <c r="BG190" s="156">
        <f t="shared" si="36"/>
        <v>0</v>
      </c>
      <c r="BH190" s="156">
        <f t="shared" si="37"/>
        <v>0</v>
      </c>
      <c r="BI190" s="156">
        <f t="shared" si="38"/>
        <v>0</v>
      </c>
      <c r="BJ190" s="16" t="s">
        <v>88</v>
      </c>
      <c r="BK190" s="156">
        <f t="shared" si="39"/>
        <v>0</v>
      </c>
      <c r="BL190" s="16" t="s">
        <v>323</v>
      </c>
      <c r="BM190" s="155" t="s">
        <v>19134</v>
      </c>
    </row>
    <row r="191" spans="2:65" s="1" customFormat="1" ht="37.75" customHeight="1">
      <c r="B191" s="142"/>
      <c r="C191" s="143" t="s">
        <v>665</v>
      </c>
      <c r="D191" s="143" t="s">
        <v>319</v>
      </c>
      <c r="E191" s="144" t="s">
        <v>19135</v>
      </c>
      <c r="F191" s="145" t="s">
        <v>19136</v>
      </c>
      <c r="G191" s="146" t="s">
        <v>444</v>
      </c>
      <c r="H191" s="147">
        <v>1120</v>
      </c>
      <c r="I191" s="148"/>
      <c r="J191" s="149">
        <f t="shared" si="30"/>
        <v>0</v>
      </c>
      <c r="K191" s="150"/>
      <c r="L191" s="31"/>
      <c r="M191" s="151" t="s">
        <v>1</v>
      </c>
      <c r="N191" s="152" t="s">
        <v>42</v>
      </c>
      <c r="P191" s="153">
        <f t="shared" si="31"/>
        <v>0</v>
      </c>
      <c r="Q191" s="153">
        <v>2.2499999999999998E-3</v>
      </c>
      <c r="R191" s="153">
        <f t="shared" si="32"/>
        <v>2.52</v>
      </c>
      <c r="S191" s="153">
        <v>0</v>
      </c>
      <c r="T191" s="154">
        <f t="shared" si="33"/>
        <v>0</v>
      </c>
      <c r="AR191" s="155" t="s">
        <v>323</v>
      </c>
      <c r="AT191" s="155" t="s">
        <v>319</v>
      </c>
      <c r="AU191" s="155" t="s">
        <v>88</v>
      </c>
      <c r="AY191" s="16" t="s">
        <v>317</v>
      </c>
      <c r="BE191" s="156">
        <f t="shared" si="34"/>
        <v>0</v>
      </c>
      <c r="BF191" s="156">
        <f t="shared" si="35"/>
        <v>0</v>
      </c>
      <c r="BG191" s="156">
        <f t="shared" si="36"/>
        <v>0</v>
      </c>
      <c r="BH191" s="156">
        <f t="shared" si="37"/>
        <v>0</v>
      </c>
      <c r="BI191" s="156">
        <f t="shared" si="38"/>
        <v>0</v>
      </c>
      <c r="BJ191" s="16" t="s">
        <v>88</v>
      </c>
      <c r="BK191" s="156">
        <f t="shared" si="39"/>
        <v>0</v>
      </c>
      <c r="BL191" s="16" t="s">
        <v>323</v>
      </c>
      <c r="BM191" s="155" t="s">
        <v>19137</v>
      </c>
    </row>
    <row r="192" spans="2:65" s="1" customFormat="1" ht="21.75" customHeight="1">
      <c r="B192" s="142"/>
      <c r="C192" s="179" t="s">
        <v>743</v>
      </c>
      <c r="D192" s="179" t="s">
        <v>454</v>
      </c>
      <c r="E192" s="180" t="s">
        <v>455</v>
      </c>
      <c r="F192" s="181" t="s">
        <v>19138</v>
      </c>
      <c r="G192" s="182" t="s">
        <v>444</v>
      </c>
      <c r="H192" s="183">
        <v>672</v>
      </c>
      <c r="I192" s="184"/>
      <c r="J192" s="185">
        <f t="shared" si="30"/>
        <v>0</v>
      </c>
      <c r="K192" s="186"/>
      <c r="L192" s="187"/>
      <c r="M192" s="188" t="s">
        <v>1</v>
      </c>
      <c r="N192" s="189" t="s">
        <v>42</v>
      </c>
      <c r="P192" s="153">
        <f t="shared" si="31"/>
        <v>0</v>
      </c>
      <c r="Q192" s="153">
        <v>2.9999999999999997E-4</v>
      </c>
      <c r="R192" s="153">
        <f t="shared" si="32"/>
        <v>0.20159999999999997</v>
      </c>
      <c r="S192" s="153">
        <v>0</v>
      </c>
      <c r="T192" s="154">
        <f t="shared" si="33"/>
        <v>0</v>
      </c>
      <c r="AR192" s="155" t="s">
        <v>356</v>
      </c>
      <c r="AT192" s="155" t="s">
        <v>454</v>
      </c>
      <c r="AU192" s="155" t="s">
        <v>88</v>
      </c>
      <c r="AY192" s="16" t="s">
        <v>317</v>
      </c>
      <c r="BE192" s="156">
        <f t="shared" si="34"/>
        <v>0</v>
      </c>
      <c r="BF192" s="156">
        <f t="shared" si="35"/>
        <v>0</v>
      </c>
      <c r="BG192" s="156">
        <f t="shared" si="36"/>
        <v>0</v>
      </c>
      <c r="BH192" s="156">
        <f t="shared" si="37"/>
        <v>0</v>
      </c>
      <c r="BI192" s="156">
        <f t="shared" si="38"/>
        <v>0</v>
      </c>
      <c r="BJ192" s="16" t="s">
        <v>88</v>
      </c>
      <c r="BK192" s="156">
        <f t="shared" si="39"/>
        <v>0</v>
      </c>
      <c r="BL192" s="16" t="s">
        <v>323</v>
      </c>
      <c r="BM192" s="155" t="s">
        <v>19139</v>
      </c>
    </row>
    <row r="193" spans="2:65" s="1" customFormat="1" ht="21.75" customHeight="1">
      <c r="B193" s="142"/>
      <c r="C193" s="179" t="s">
        <v>616</v>
      </c>
      <c r="D193" s="179" t="s">
        <v>454</v>
      </c>
      <c r="E193" s="180" t="s">
        <v>19140</v>
      </c>
      <c r="F193" s="181" t="s">
        <v>19141</v>
      </c>
      <c r="G193" s="182" t="s">
        <v>444</v>
      </c>
      <c r="H193" s="183">
        <v>672</v>
      </c>
      <c r="I193" s="184"/>
      <c r="J193" s="185">
        <f t="shared" si="30"/>
        <v>0</v>
      </c>
      <c r="K193" s="186"/>
      <c r="L193" s="187"/>
      <c r="M193" s="188" t="s">
        <v>1</v>
      </c>
      <c r="N193" s="189" t="s">
        <v>42</v>
      </c>
      <c r="P193" s="153">
        <f t="shared" si="31"/>
        <v>0</v>
      </c>
      <c r="Q193" s="153">
        <v>1E-3</v>
      </c>
      <c r="R193" s="153">
        <f t="shared" si="32"/>
        <v>0.67200000000000004</v>
      </c>
      <c r="S193" s="153">
        <v>0</v>
      </c>
      <c r="T193" s="154">
        <f t="shared" si="33"/>
        <v>0</v>
      </c>
      <c r="AR193" s="155" t="s">
        <v>88</v>
      </c>
      <c r="AT193" s="155" t="s">
        <v>454</v>
      </c>
      <c r="AU193" s="155" t="s">
        <v>88</v>
      </c>
      <c r="AY193" s="16" t="s">
        <v>317</v>
      </c>
      <c r="BE193" s="156">
        <f t="shared" si="34"/>
        <v>0</v>
      </c>
      <c r="BF193" s="156">
        <f t="shared" si="35"/>
        <v>0</v>
      </c>
      <c r="BG193" s="156">
        <f t="shared" si="36"/>
        <v>0</v>
      </c>
      <c r="BH193" s="156">
        <f t="shared" si="37"/>
        <v>0</v>
      </c>
      <c r="BI193" s="156">
        <f t="shared" si="38"/>
        <v>0</v>
      </c>
      <c r="BJ193" s="16" t="s">
        <v>88</v>
      </c>
      <c r="BK193" s="156">
        <f t="shared" si="39"/>
        <v>0</v>
      </c>
      <c r="BL193" s="16" t="s">
        <v>83</v>
      </c>
      <c r="BM193" s="155" t="s">
        <v>19142</v>
      </c>
    </row>
    <row r="194" spans="2:65" s="1" customFormat="1" ht="24.15" customHeight="1">
      <c r="B194" s="142"/>
      <c r="C194" s="179" t="s">
        <v>620</v>
      </c>
      <c r="D194" s="179" t="s">
        <v>454</v>
      </c>
      <c r="E194" s="180" t="s">
        <v>19143</v>
      </c>
      <c r="F194" s="181" t="s">
        <v>19144</v>
      </c>
      <c r="G194" s="182" t="s">
        <v>467</v>
      </c>
      <c r="H194" s="183">
        <v>400</v>
      </c>
      <c r="I194" s="184"/>
      <c r="J194" s="185">
        <f t="shared" si="30"/>
        <v>0</v>
      </c>
      <c r="K194" s="186"/>
      <c r="L194" s="187"/>
      <c r="M194" s="188" t="s">
        <v>1</v>
      </c>
      <c r="N194" s="189" t="s">
        <v>42</v>
      </c>
      <c r="P194" s="153">
        <f t="shared" si="31"/>
        <v>0</v>
      </c>
      <c r="Q194" s="153">
        <v>4.0000000000000003E-5</v>
      </c>
      <c r="R194" s="153">
        <f t="shared" si="32"/>
        <v>1.6E-2</v>
      </c>
      <c r="S194" s="153">
        <v>0</v>
      </c>
      <c r="T194" s="154">
        <f t="shared" si="33"/>
        <v>0</v>
      </c>
      <c r="AR194" s="155" t="s">
        <v>356</v>
      </c>
      <c r="AT194" s="155" t="s">
        <v>454</v>
      </c>
      <c r="AU194" s="155" t="s">
        <v>88</v>
      </c>
      <c r="AY194" s="16" t="s">
        <v>317</v>
      </c>
      <c r="BE194" s="156">
        <f t="shared" si="34"/>
        <v>0</v>
      </c>
      <c r="BF194" s="156">
        <f t="shared" si="35"/>
        <v>0</v>
      </c>
      <c r="BG194" s="156">
        <f t="shared" si="36"/>
        <v>0</v>
      </c>
      <c r="BH194" s="156">
        <f t="shared" si="37"/>
        <v>0</v>
      </c>
      <c r="BI194" s="156">
        <f t="shared" si="38"/>
        <v>0</v>
      </c>
      <c r="BJ194" s="16" t="s">
        <v>88</v>
      </c>
      <c r="BK194" s="156">
        <f t="shared" si="39"/>
        <v>0</v>
      </c>
      <c r="BL194" s="16" t="s">
        <v>323</v>
      </c>
      <c r="BM194" s="155" t="s">
        <v>19145</v>
      </c>
    </row>
    <row r="195" spans="2:65" s="1" customFormat="1" ht="24.15" customHeight="1">
      <c r="B195" s="142"/>
      <c r="C195" s="143" t="s">
        <v>670</v>
      </c>
      <c r="D195" s="143" t="s">
        <v>319</v>
      </c>
      <c r="E195" s="144" t="s">
        <v>19146</v>
      </c>
      <c r="F195" s="145" t="s">
        <v>19147</v>
      </c>
      <c r="G195" s="146" t="s">
        <v>444</v>
      </c>
      <c r="H195" s="147">
        <v>560</v>
      </c>
      <c r="I195" s="148"/>
      <c r="J195" s="149">
        <f t="shared" si="30"/>
        <v>0</v>
      </c>
      <c r="K195" s="150"/>
      <c r="L195" s="31"/>
      <c r="M195" s="151" t="s">
        <v>1</v>
      </c>
      <c r="N195" s="152" t="s">
        <v>42</v>
      </c>
      <c r="P195" s="153">
        <f t="shared" si="31"/>
        <v>0</v>
      </c>
      <c r="Q195" s="153">
        <v>0</v>
      </c>
      <c r="R195" s="153">
        <f t="shared" si="32"/>
        <v>0</v>
      </c>
      <c r="S195" s="153">
        <v>0</v>
      </c>
      <c r="T195" s="154">
        <f t="shared" si="33"/>
        <v>0</v>
      </c>
      <c r="AR195" s="155" t="s">
        <v>323</v>
      </c>
      <c r="AT195" s="155" t="s">
        <v>319</v>
      </c>
      <c r="AU195" s="155" t="s">
        <v>88</v>
      </c>
      <c r="AY195" s="16" t="s">
        <v>317</v>
      </c>
      <c r="BE195" s="156">
        <f t="shared" si="34"/>
        <v>0</v>
      </c>
      <c r="BF195" s="156">
        <f t="shared" si="35"/>
        <v>0</v>
      </c>
      <c r="BG195" s="156">
        <f t="shared" si="36"/>
        <v>0</v>
      </c>
      <c r="BH195" s="156">
        <f t="shared" si="37"/>
        <v>0</v>
      </c>
      <c r="BI195" s="156">
        <f t="shared" si="38"/>
        <v>0</v>
      </c>
      <c r="BJ195" s="16" t="s">
        <v>88</v>
      </c>
      <c r="BK195" s="156">
        <f t="shared" si="39"/>
        <v>0</v>
      </c>
      <c r="BL195" s="16" t="s">
        <v>323</v>
      </c>
      <c r="BM195" s="155" t="s">
        <v>19148</v>
      </c>
    </row>
    <row r="196" spans="2:65" s="1" customFormat="1" ht="37.75" customHeight="1">
      <c r="B196" s="142"/>
      <c r="C196" s="179" t="s">
        <v>834</v>
      </c>
      <c r="D196" s="179" t="s">
        <v>454</v>
      </c>
      <c r="E196" s="180" t="s">
        <v>19149</v>
      </c>
      <c r="F196" s="181" t="s">
        <v>19150</v>
      </c>
      <c r="G196" s="182" t="s">
        <v>444</v>
      </c>
      <c r="H196" s="183">
        <v>560</v>
      </c>
      <c r="I196" s="184"/>
      <c r="J196" s="185">
        <f t="shared" si="30"/>
        <v>0</v>
      </c>
      <c r="K196" s="186"/>
      <c r="L196" s="187"/>
      <c r="M196" s="188" t="s">
        <v>1</v>
      </c>
      <c r="N196" s="189" t="s">
        <v>42</v>
      </c>
      <c r="P196" s="153">
        <f t="shared" si="31"/>
        <v>0</v>
      </c>
      <c r="Q196" s="153">
        <v>5.9999999999999995E-4</v>
      </c>
      <c r="R196" s="153">
        <f t="shared" si="32"/>
        <v>0.33599999999999997</v>
      </c>
      <c r="S196" s="153">
        <v>0</v>
      </c>
      <c r="T196" s="154">
        <f t="shared" si="33"/>
        <v>0</v>
      </c>
      <c r="AR196" s="155" t="s">
        <v>356</v>
      </c>
      <c r="AT196" s="155" t="s">
        <v>454</v>
      </c>
      <c r="AU196" s="155" t="s">
        <v>88</v>
      </c>
      <c r="AY196" s="16" t="s">
        <v>317</v>
      </c>
      <c r="BE196" s="156">
        <f t="shared" si="34"/>
        <v>0</v>
      </c>
      <c r="BF196" s="156">
        <f t="shared" si="35"/>
        <v>0</v>
      </c>
      <c r="BG196" s="156">
        <f t="shared" si="36"/>
        <v>0</v>
      </c>
      <c r="BH196" s="156">
        <f t="shared" si="37"/>
        <v>0</v>
      </c>
      <c r="BI196" s="156">
        <f t="shared" si="38"/>
        <v>0</v>
      </c>
      <c r="BJ196" s="16" t="s">
        <v>88</v>
      </c>
      <c r="BK196" s="156">
        <f t="shared" si="39"/>
        <v>0</v>
      </c>
      <c r="BL196" s="16" t="s">
        <v>323</v>
      </c>
      <c r="BM196" s="155" t="s">
        <v>19151</v>
      </c>
    </row>
    <row r="197" spans="2:65" s="1" customFormat="1" ht="24.15" customHeight="1">
      <c r="B197" s="142"/>
      <c r="C197" s="143" t="s">
        <v>673</v>
      </c>
      <c r="D197" s="143" t="s">
        <v>319</v>
      </c>
      <c r="E197" s="144" t="s">
        <v>19152</v>
      </c>
      <c r="F197" s="145" t="s">
        <v>19153</v>
      </c>
      <c r="G197" s="146" t="s">
        <v>322</v>
      </c>
      <c r="H197" s="147">
        <v>9.4</v>
      </c>
      <c r="I197" s="148"/>
      <c r="J197" s="149">
        <f t="shared" si="30"/>
        <v>0</v>
      </c>
      <c r="K197" s="150"/>
      <c r="L197" s="31"/>
      <c r="M197" s="151" t="s">
        <v>1</v>
      </c>
      <c r="N197" s="152" t="s">
        <v>42</v>
      </c>
      <c r="P197" s="153">
        <f t="shared" si="31"/>
        <v>0</v>
      </c>
      <c r="Q197" s="153">
        <v>0</v>
      </c>
      <c r="R197" s="153">
        <f t="shared" si="32"/>
        <v>0</v>
      </c>
      <c r="S197" s="153">
        <v>0</v>
      </c>
      <c r="T197" s="154">
        <f t="shared" si="33"/>
        <v>0</v>
      </c>
      <c r="AR197" s="155" t="s">
        <v>323</v>
      </c>
      <c r="AT197" s="155" t="s">
        <v>319</v>
      </c>
      <c r="AU197" s="155" t="s">
        <v>88</v>
      </c>
      <c r="AY197" s="16" t="s">
        <v>317</v>
      </c>
      <c r="BE197" s="156">
        <f t="shared" si="34"/>
        <v>0</v>
      </c>
      <c r="BF197" s="156">
        <f t="shared" si="35"/>
        <v>0</v>
      </c>
      <c r="BG197" s="156">
        <f t="shared" si="36"/>
        <v>0</v>
      </c>
      <c r="BH197" s="156">
        <f t="shared" si="37"/>
        <v>0</v>
      </c>
      <c r="BI197" s="156">
        <f t="shared" si="38"/>
        <v>0</v>
      </c>
      <c r="BJ197" s="16" t="s">
        <v>88</v>
      </c>
      <c r="BK197" s="156">
        <f t="shared" si="39"/>
        <v>0</v>
      </c>
      <c r="BL197" s="16" t="s">
        <v>323</v>
      </c>
      <c r="BM197" s="155" t="s">
        <v>19154</v>
      </c>
    </row>
    <row r="198" spans="2:65" s="1" customFormat="1" ht="16.5" customHeight="1">
      <c r="B198" s="142"/>
      <c r="C198" s="179" t="s">
        <v>1417</v>
      </c>
      <c r="D198" s="179" t="s">
        <v>454</v>
      </c>
      <c r="E198" s="180" t="s">
        <v>8997</v>
      </c>
      <c r="F198" s="181" t="s">
        <v>19155</v>
      </c>
      <c r="G198" s="182" t="s">
        <v>467</v>
      </c>
      <c r="H198" s="183">
        <v>13</v>
      </c>
      <c r="I198" s="184"/>
      <c r="J198" s="185">
        <f t="shared" si="30"/>
        <v>0</v>
      </c>
      <c r="K198" s="186"/>
      <c r="L198" s="187"/>
      <c r="M198" s="188" t="s">
        <v>1</v>
      </c>
      <c r="N198" s="189" t="s">
        <v>42</v>
      </c>
      <c r="P198" s="153">
        <f t="shared" si="31"/>
        <v>0</v>
      </c>
      <c r="Q198" s="153">
        <v>0</v>
      </c>
      <c r="R198" s="153">
        <f t="shared" si="32"/>
        <v>0</v>
      </c>
      <c r="S198" s="153">
        <v>0</v>
      </c>
      <c r="T198" s="154">
        <f t="shared" si="33"/>
        <v>0</v>
      </c>
      <c r="AR198" s="155" t="s">
        <v>356</v>
      </c>
      <c r="AT198" s="155" t="s">
        <v>454</v>
      </c>
      <c r="AU198" s="155" t="s">
        <v>88</v>
      </c>
      <c r="AY198" s="16" t="s">
        <v>317</v>
      </c>
      <c r="BE198" s="156">
        <f t="shared" si="34"/>
        <v>0</v>
      </c>
      <c r="BF198" s="156">
        <f t="shared" si="35"/>
        <v>0</v>
      </c>
      <c r="BG198" s="156">
        <f t="shared" si="36"/>
        <v>0</v>
      </c>
      <c r="BH198" s="156">
        <f t="shared" si="37"/>
        <v>0</v>
      </c>
      <c r="BI198" s="156">
        <f t="shared" si="38"/>
        <v>0</v>
      </c>
      <c r="BJ198" s="16" t="s">
        <v>88</v>
      </c>
      <c r="BK198" s="156">
        <f t="shared" si="39"/>
        <v>0</v>
      </c>
      <c r="BL198" s="16" t="s">
        <v>323</v>
      </c>
      <c r="BM198" s="155" t="s">
        <v>19156</v>
      </c>
    </row>
    <row r="199" spans="2:65" s="1" customFormat="1" ht="16.5" customHeight="1">
      <c r="B199" s="142"/>
      <c r="C199" s="179" t="s">
        <v>675</v>
      </c>
      <c r="D199" s="179" t="s">
        <v>454</v>
      </c>
      <c r="E199" s="180" t="s">
        <v>17387</v>
      </c>
      <c r="F199" s="181" t="s">
        <v>19157</v>
      </c>
      <c r="G199" s="182" t="s">
        <v>439</v>
      </c>
      <c r="H199" s="183">
        <v>5.008</v>
      </c>
      <c r="I199" s="184"/>
      <c r="J199" s="185">
        <f t="shared" si="30"/>
        <v>0</v>
      </c>
      <c r="K199" s="186"/>
      <c r="L199" s="187"/>
      <c r="M199" s="188" t="s">
        <v>1</v>
      </c>
      <c r="N199" s="189" t="s">
        <v>42</v>
      </c>
      <c r="P199" s="153">
        <f t="shared" si="31"/>
        <v>0</v>
      </c>
      <c r="Q199" s="153">
        <v>1</v>
      </c>
      <c r="R199" s="153">
        <f t="shared" si="32"/>
        <v>5.008</v>
      </c>
      <c r="S199" s="153">
        <v>0</v>
      </c>
      <c r="T199" s="154">
        <f t="shared" si="33"/>
        <v>0</v>
      </c>
      <c r="AR199" s="155" t="s">
        <v>356</v>
      </c>
      <c r="AT199" s="155" t="s">
        <v>454</v>
      </c>
      <c r="AU199" s="155" t="s">
        <v>88</v>
      </c>
      <c r="AY199" s="16" t="s">
        <v>317</v>
      </c>
      <c r="BE199" s="156">
        <f t="shared" si="34"/>
        <v>0</v>
      </c>
      <c r="BF199" s="156">
        <f t="shared" si="35"/>
        <v>0</v>
      </c>
      <c r="BG199" s="156">
        <f t="shared" si="36"/>
        <v>0</v>
      </c>
      <c r="BH199" s="156">
        <f t="shared" si="37"/>
        <v>0</v>
      </c>
      <c r="BI199" s="156">
        <f t="shared" si="38"/>
        <v>0</v>
      </c>
      <c r="BJ199" s="16" t="s">
        <v>88</v>
      </c>
      <c r="BK199" s="156">
        <f t="shared" si="39"/>
        <v>0</v>
      </c>
      <c r="BL199" s="16" t="s">
        <v>323</v>
      </c>
      <c r="BM199" s="155" t="s">
        <v>19158</v>
      </c>
    </row>
    <row r="200" spans="2:65" s="1" customFormat="1" ht="24.15" customHeight="1">
      <c r="B200" s="142"/>
      <c r="C200" s="143" t="s">
        <v>1456</v>
      </c>
      <c r="D200" s="143" t="s">
        <v>319</v>
      </c>
      <c r="E200" s="144" t="s">
        <v>19159</v>
      </c>
      <c r="F200" s="145" t="s">
        <v>19160</v>
      </c>
      <c r="G200" s="146" t="s">
        <v>322</v>
      </c>
      <c r="H200" s="147">
        <v>9.4</v>
      </c>
      <c r="I200" s="148"/>
      <c r="J200" s="149">
        <f t="shared" si="30"/>
        <v>0</v>
      </c>
      <c r="K200" s="150"/>
      <c r="L200" s="31"/>
      <c r="M200" s="151" t="s">
        <v>1</v>
      </c>
      <c r="N200" s="152" t="s">
        <v>42</v>
      </c>
      <c r="P200" s="153">
        <f t="shared" si="31"/>
        <v>0</v>
      </c>
      <c r="Q200" s="153">
        <v>0</v>
      </c>
      <c r="R200" s="153">
        <f t="shared" si="32"/>
        <v>0</v>
      </c>
      <c r="S200" s="153">
        <v>0</v>
      </c>
      <c r="T200" s="154">
        <f t="shared" si="33"/>
        <v>0</v>
      </c>
      <c r="AR200" s="155" t="s">
        <v>323</v>
      </c>
      <c r="AT200" s="155" t="s">
        <v>319</v>
      </c>
      <c r="AU200" s="155" t="s">
        <v>88</v>
      </c>
      <c r="AY200" s="16" t="s">
        <v>317</v>
      </c>
      <c r="BE200" s="156">
        <f t="shared" si="34"/>
        <v>0</v>
      </c>
      <c r="BF200" s="156">
        <f t="shared" si="35"/>
        <v>0</v>
      </c>
      <c r="BG200" s="156">
        <f t="shared" si="36"/>
        <v>0</v>
      </c>
      <c r="BH200" s="156">
        <f t="shared" si="37"/>
        <v>0</v>
      </c>
      <c r="BI200" s="156">
        <f t="shared" si="38"/>
        <v>0</v>
      </c>
      <c r="BJ200" s="16" t="s">
        <v>88</v>
      </c>
      <c r="BK200" s="156">
        <f t="shared" si="39"/>
        <v>0</v>
      </c>
      <c r="BL200" s="16" t="s">
        <v>323</v>
      </c>
      <c r="BM200" s="155" t="s">
        <v>19161</v>
      </c>
    </row>
    <row r="201" spans="2:65" s="1" customFormat="1" ht="33" customHeight="1">
      <c r="B201" s="142"/>
      <c r="C201" s="143" t="s">
        <v>678</v>
      </c>
      <c r="D201" s="143" t="s">
        <v>319</v>
      </c>
      <c r="E201" s="144" t="s">
        <v>19162</v>
      </c>
      <c r="F201" s="145" t="s">
        <v>19163</v>
      </c>
      <c r="G201" s="146" t="s">
        <v>322</v>
      </c>
      <c r="H201" s="147">
        <v>31.1</v>
      </c>
      <c r="I201" s="148"/>
      <c r="J201" s="149">
        <f t="shared" si="30"/>
        <v>0</v>
      </c>
      <c r="K201" s="150"/>
      <c r="L201" s="31"/>
      <c r="M201" s="151" t="s">
        <v>1</v>
      </c>
      <c r="N201" s="152" t="s">
        <v>42</v>
      </c>
      <c r="P201" s="153">
        <f t="shared" si="31"/>
        <v>0</v>
      </c>
      <c r="Q201" s="153">
        <v>0</v>
      </c>
      <c r="R201" s="153">
        <f t="shared" si="32"/>
        <v>0</v>
      </c>
      <c r="S201" s="153">
        <v>0</v>
      </c>
      <c r="T201" s="154">
        <f t="shared" si="33"/>
        <v>0</v>
      </c>
      <c r="AR201" s="155" t="s">
        <v>83</v>
      </c>
      <c r="AT201" s="155" t="s">
        <v>319</v>
      </c>
      <c r="AU201" s="155" t="s">
        <v>88</v>
      </c>
      <c r="AY201" s="16" t="s">
        <v>317</v>
      </c>
      <c r="BE201" s="156">
        <f t="shared" si="34"/>
        <v>0</v>
      </c>
      <c r="BF201" s="156">
        <f t="shared" si="35"/>
        <v>0</v>
      </c>
      <c r="BG201" s="156">
        <f t="shared" si="36"/>
        <v>0</v>
      </c>
      <c r="BH201" s="156">
        <f t="shared" si="37"/>
        <v>0</v>
      </c>
      <c r="BI201" s="156">
        <f t="shared" si="38"/>
        <v>0</v>
      </c>
      <c r="BJ201" s="16" t="s">
        <v>88</v>
      </c>
      <c r="BK201" s="156">
        <f t="shared" si="39"/>
        <v>0</v>
      </c>
      <c r="BL201" s="16" t="s">
        <v>83</v>
      </c>
      <c r="BM201" s="155" t="s">
        <v>19164</v>
      </c>
    </row>
    <row r="202" spans="2:65" s="1" customFormat="1" ht="16.5" customHeight="1">
      <c r="B202" s="142"/>
      <c r="C202" s="179" t="s">
        <v>774</v>
      </c>
      <c r="D202" s="179" t="s">
        <v>454</v>
      </c>
      <c r="E202" s="180" t="s">
        <v>19165</v>
      </c>
      <c r="F202" s="181" t="s">
        <v>19166</v>
      </c>
      <c r="G202" s="182" t="s">
        <v>439</v>
      </c>
      <c r="H202" s="183">
        <v>49.76</v>
      </c>
      <c r="I202" s="184"/>
      <c r="J202" s="185">
        <f t="shared" si="30"/>
        <v>0</v>
      </c>
      <c r="K202" s="186"/>
      <c r="L202" s="187"/>
      <c r="M202" s="188" t="s">
        <v>1</v>
      </c>
      <c r="N202" s="189" t="s">
        <v>42</v>
      </c>
      <c r="P202" s="153">
        <f t="shared" si="31"/>
        <v>0</v>
      </c>
      <c r="Q202" s="153">
        <v>1</v>
      </c>
      <c r="R202" s="153">
        <f t="shared" si="32"/>
        <v>49.76</v>
      </c>
      <c r="S202" s="153">
        <v>0</v>
      </c>
      <c r="T202" s="154">
        <f t="shared" si="33"/>
        <v>0</v>
      </c>
      <c r="AR202" s="155" t="s">
        <v>88</v>
      </c>
      <c r="AT202" s="155" t="s">
        <v>454</v>
      </c>
      <c r="AU202" s="155" t="s">
        <v>88</v>
      </c>
      <c r="AY202" s="16" t="s">
        <v>317</v>
      </c>
      <c r="BE202" s="156">
        <f t="shared" si="34"/>
        <v>0</v>
      </c>
      <c r="BF202" s="156">
        <f t="shared" si="35"/>
        <v>0</v>
      </c>
      <c r="BG202" s="156">
        <f t="shared" si="36"/>
        <v>0</v>
      </c>
      <c r="BH202" s="156">
        <f t="shared" si="37"/>
        <v>0</v>
      </c>
      <c r="BI202" s="156">
        <f t="shared" si="38"/>
        <v>0</v>
      </c>
      <c r="BJ202" s="16" t="s">
        <v>88</v>
      </c>
      <c r="BK202" s="156">
        <f t="shared" si="39"/>
        <v>0</v>
      </c>
      <c r="BL202" s="16" t="s">
        <v>83</v>
      </c>
      <c r="BM202" s="155" t="s">
        <v>19167</v>
      </c>
    </row>
    <row r="203" spans="2:65" s="1" customFormat="1" ht="16.5" customHeight="1">
      <c r="B203" s="142"/>
      <c r="C203" s="143" t="s">
        <v>681</v>
      </c>
      <c r="D203" s="143" t="s">
        <v>319</v>
      </c>
      <c r="E203" s="144" t="s">
        <v>19168</v>
      </c>
      <c r="F203" s="145" t="s">
        <v>19169</v>
      </c>
      <c r="G203" s="146" t="s">
        <v>467</v>
      </c>
      <c r="H203" s="147">
        <v>1</v>
      </c>
      <c r="I203" s="148"/>
      <c r="J203" s="149">
        <f t="shared" si="30"/>
        <v>0</v>
      </c>
      <c r="K203" s="150"/>
      <c r="L203" s="31"/>
      <c r="M203" s="151" t="s">
        <v>1</v>
      </c>
      <c r="N203" s="152" t="s">
        <v>42</v>
      </c>
      <c r="P203" s="153">
        <f t="shared" si="31"/>
        <v>0</v>
      </c>
      <c r="Q203" s="153">
        <v>0</v>
      </c>
      <c r="R203" s="153">
        <f t="shared" si="32"/>
        <v>0</v>
      </c>
      <c r="S203" s="153">
        <v>0</v>
      </c>
      <c r="T203" s="154">
        <f t="shared" si="33"/>
        <v>0</v>
      </c>
      <c r="AR203" s="155" t="s">
        <v>323</v>
      </c>
      <c r="AT203" s="155" t="s">
        <v>319</v>
      </c>
      <c r="AU203" s="155" t="s">
        <v>88</v>
      </c>
      <c r="AY203" s="16" t="s">
        <v>317</v>
      </c>
      <c r="BE203" s="156">
        <f t="shared" si="34"/>
        <v>0</v>
      </c>
      <c r="BF203" s="156">
        <f t="shared" si="35"/>
        <v>0</v>
      </c>
      <c r="BG203" s="156">
        <f t="shared" si="36"/>
        <v>0</v>
      </c>
      <c r="BH203" s="156">
        <f t="shared" si="37"/>
        <v>0</v>
      </c>
      <c r="BI203" s="156">
        <f t="shared" si="38"/>
        <v>0</v>
      </c>
      <c r="BJ203" s="16" t="s">
        <v>88</v>
      </c>
      <c r="BK203" s="156">
        <f t="shared" si="39"/>
        <v>0</v>
      </c>
      <c r="BL203" s="16" t="s">
        <v>323</v>
      </c>
      <c r="BM203" s="155" t="s">
        <v>19170</v>
      </c>
    </row>
    <row r="204" spans="2:65" s="1" customFormat="1" ht="37.75" customHeight="1">
      <c r="B204" s="142"/>
      <c r="C204" s="143" t="s">
        <v>778</v>
      </c>
      <c r="D204" s="143" t="s">
        <v>319</v>
      </c>
      <c r="E204" s="144" t="s">
        <v>19171</v>
      </c>
      <c r="F204" s="145" t="s">
        <v>19172</v>
      </c>
      <c r="G204" s="146" t="s">
        <v>484</v>
      </c>
      <c r="H204" s="147">
        <v>82.5</v>
      </c>
      <c r="I204" s="148"/>
      <c r="J204" s="149">
        <f t="shared" si="30"/>
        <v>0</v>
      </c>
      <c r="K204" s="150"/>
      <c r="L204" s="31"/>
      <c r="M204" s="151" t="s">
        <v>1</v>
      </c>
      <c r="N204" s="152" t="s">
        <v>42</v>
      </c>
      <c r="P204" s="153">
        <f t="shared" si="31"/>
        <v>0</v>
      </c>
      <c r="Q204" s="153">
        <v>9.9250000000000005E-2</v>
      </c>
      <c r="R204" s="153">
        <f t="shared" si="32"/>
        <v>8.1881250000000012</v>
      </c>
      <c r="S204" s="153">
        <v>0</v>
      </c>
      <c r="T204" s="154">
        <f t="shared" si="33"/>
        <v>0</v>
      </c>
      <c r="AR204" s="155" t="s">
        <v>323</v>
      </c>
      <c r="AT204" s="155" t="s">
        <v>319</v>
      </c>
      <c r="AU204" s="155" t="s">
        <v>88</v>
      </c>
      <c r="AY204" s="16" t="s">
        <v>317</v>
      </c>
      <c r="BE204" s="156">
        <f t="shared" si="34"/>
        <v>0</v>
      </c>
      <c r="BF204" s="156">
        <f t="shared" si="35"/>
        <v>0</v>
      </c>
      <c r="BG204" s="156">
        <f t="shared" si="36"/>
        <v>0</v>
      </c>
      <c r="BH204" s="156">
        <f t="shared" si="37"/>
        <v>0</v>
      </c>
      <c r="BI204" s="156">
        <f t="shared" si="38"/>
        <v>0</v>
      </c>
      <c r="BJ204" s="16" t="s">
        <v>88</v>
      </c>
      <c r="BK204" s="156">
        <f t="shared" si="39"/>
        <v>0</v>
      </c>
      <c r="BL204" s="16" t="s">
        <v>323</v>
      </c>
      <c r="BM204" s="155" t="s">
        <v>19173</v>
      </c>
    </row>
    <row r="205" spans="2:65" s="1" customFormat="1" ht="16.5" customHeight="1">
      <c r="B205" s="142"/>
      <c r="C205" s="179" t="s">
        <v>684</v>
      </c>
      <c r="D205" s="179" t="s">
        <v>454</v>
      </c>
      <c r="E205" s="180" t="s">
        <v>2139</v>
      </c>
      <c r="F205" s="181" t="s">
        <v>19174</v>
      </c>
      <c r="G205" s="182" t="s">
        <v>467</v>
      </c>
      <c r="H205" s="183">
        <v>86.625</v>
      </c>
      <c r="I205" s="184"/>
      <c r="J205" s="185">
        <f t="shared" si="30"/>
        <v>0</v>
      </c>
      <c r="K205" s="186"/>
      <c r="L205" s="187"/>
      <c r="M205" s="188" t="s">
        <v>1</v>
      </c>
      <c r="N205" s="189" t="s">
        <v>42</v>
      </c>
      <c r="P205" s="153">
        <f t="shared" si="31"/>
        <v>0</v>
      </c>
      <c r="Q205" s="153">
        <v>2.3E-2</v>
      </c>
      <c r="R205" s="153">
        <f t="shared" si="32"/>
        <v>1.992375</v>
      </c>
      <c r="S205" s="153">
        <v>0</v>
      </c>
      <c r="T205" s="154">
        <f t="shared" si="33"/>
        <v>0</v>
      </c>
      <c r="AR205" s="155" t="s">
        <v>356</v>
      </c>
      <c r="AT205" s="155" t="s">
        <v>454</v>
      </c>
      <c r="AU205" s="155" t="s">
        <v>88</v>
      </c>
      <c r="AY205" s="16" t="s">
        <v>317</v>
      </c>
      <c r="BE205" s="156">
        <f t="shared" si="34"/>
        <v>0</v>
      </c>
      <c r="BF205" s="156">
        <f t="shared" si="35"/>
        <v>0</v>
      </c>
      <c r="BG205" s="156">
        <f t="shared" si="36"/>
        <v>0</v>
      </c>
      <c r="BH205" s="156">
        <f t="shared" si="37"/>
        <v>0</v>
      </c>
      <c r="BI205" s="156">
        <f t="shared" si="38"/>
        <v>0</v>
      </c>
      <c r="BJ205" s="16" t="s">
        <v>88</v>
      </c>
      <c r="BK205" s="156">
        <f t="shared" si="39"/>
        <v>0</v>
      </c>
      <c r="BL205" s="16" t="s">
        <v>323</v>
      </c>
      <c r="BM205" s="155" t="s">
        <v>19175</v>
      </c>
    </row>
    <row r="206" spans="2:65" s="1" customFormat="1" ht="16.5" customHeight="1">
      <c r="B206" s="142"/>
      <c r="C206" s="179" t="s">
        <v>786</v>
      </c>
      <c r="D206" s="179" t="s">
        <v>454</v>
      </c>
      <c r="E206" s="180" t="s">
        <v>19176</v>
      </c>
      <c r="F206" s="181" t="s">
        <v>19177</v>
      </c>
      <c r="G206" s="182" t="s">
        <v>322</v>
      </c>
      <c r="H206" s="183">
        <v>8.6</v>
      </c>
      <c r="I206" s="184"/>
      <c r="J206" s="185">
        <f t="shared" si="30"/>
        <v>0</v>
      </c>
      <c r="K206" s="186"/>
      <c r="L206" s="187"/>
      <c r="M206" s="188" t="s">
        <v>1</v>
      </c>
      <c r="N206" s="189" t="s">
        <v>42</v>
      </c>
      <c r="P206" s="153">
        <f t="shared" si="31"/>
        <v>0</v>
      </c>
      <c r="Q206" s="153">
        <v>2.21</v>
      </c>
      <c r="R206" s="153">
        <f t="shared" si="32"/>
        <v>19.006</v>
      </c>
      <c r="S206" s="153">
        <v>0</v>
      </c>
      <c r="T206" s="154">
        <f t="shared" si="33"/>
        <v>0</v>
      </c>
      <c r="AR206" s="155" t="s">
        <v>356</v>
      </c>
      <c r="AT206" s="155" t="s">
        <v>454</v>
      </c>
      <c r="AU206" s="155" t="s">
        <v>88</v>
      </c>
      <c r="AY206" s="16" t="s">
        <v>317</v>
      </c>
      <c r="BE206" s="156">
        <f t="shared" si="34"/>
        <v>0</v>
      </c>
      <c r="BF206" s="156">
        <f t="shared" si="35"/>
        <v>0</v>
      </c>
      <c r="BG206" s="156">
        <f t="shared" si="36"/>
        <v>0</v>
      </c>
      <c r="BH206" s="156">
        <f t="shared" si="37"/>
        <v>0</v>
      </c>
      <c r="BI206" s="156">
        <f t="shared" si="38"/>
        <v>0</v>
      </c>
      <c r="BJ206" s="16" t="s">
        <v>88</v>
      </c>
      <c r="BK206" s="156">
        <f t="shared" si="39"/>
        <v>0</v>
      </c>
      <c r="BL206" s="16" t="s">
        <v>323</v>
      </c>
      <c r="BM206" s="155" t="s">
        <v>19178</v>
      </c>
    </row>
    <row r="207" spans="2:65" s="11" customFormat="1" ht="22.75" customHeight="1">
      <c r="B207" s="130"/>
      <c r="D207" s="131" t="s">
        <v>75</v>
      </c>
      <c r="E207" s="140" t="s">
        <v>19179</v>
      </c>
      <c r="F207" s="140" t="s">
        <v>19180</v>
      </c>
      <c r="I207" s="133"/>
      <c r="J207" s="141">
        <f>BK207</f>
        <v>0</v>
      </c>
      <c r="L207" s="130"/>
      <c r="M207" s="135"/>
      <c r="P207" s="136">
        <f>P208+P215+P222+P248</f>
        <v>0</v>
      </c>
      <c r="R207" s="136">
        <f>R208+R215+R222+R248</f>
        <v>0</v>
      </c>
      <c r="T207" s="137">
        <f>T208+T215+T222+T248</f>
        <v>0</v>
      </c>
      <c r="AR207" s="131" t="s">
        <v>83</v>
      </c>
      <c r="AT207" s="138" t="s">
        <v>75</v>
      </c>
      <c r="AU207" s="138" t="s">
        <v>83</v>
      </c>
      <c r="AY207" s="131" t="s">
        <v>317</v>
      </c>
      <c r="BK207" s="139">
        <f>BK208+BK215+BK222+BK248</f>
        <v>0</v>
      </c>
    </row>
    <row r="208" spans="2:65" s="11" customFormat="1" ht="20.9" customHeight="1">
      <c r="B208" s="130"/>
      <c r="D208" s="131" t="s">
        <v>75</v>
      </c>
      <c r="E208" s="140" t="s">
        <v>19181</v>
      </c>
      <c r="F208" s="140" t="s">
        <v>19182</v>
      </c>
      <c r="I208" s="133"/>
      <c r="J208" s="141">
        <f>BK208</f>
        <v>0</v>
      </c>
      <c r="L208" s="130"/>
      <c r="M208" s="135"/>
      <c r="P208" s="136">
        <f>SUM(P209:P214)</f>
        <v>0</v>
      </c>
      <c r="R208" s="136">
        <f>SUM(R209:R214)</f>
        <v>0</v>
      </c>
      <c r="T208" s="137">
        <f>SUM(T209:T214)</f>
        <v>0</v>
      </c>
      <c r="AR208" s="131" t="s">
        <v>83</v>
      </c>
      <c r="AT208" s="138" t="s">
        <v>75</v>
      </c>
      <c r="AU208" s="138" t="s">
        <v>88</v>
      </c>
      <c r="AY208" s="131" t="s">
        <v>317</v>
      </c>
      <c r="BK208" s="139">
        <f>SUM(BK209:BK214)</f>
        <v>0</v>
      </c>
    </row>
    <row r="209" spans="2:65" s="1" customFormat="1" ht="16.5" customHeight="1">
      <c r="B209" s="142"/>
      <c r="C209" s="179" t="s">
        <v>687</v>
      </c>
      <c r="D209" s="179" t="s">
        <v>454</v>
      </c>
      <c r="E209" s="180" t="s">
        <v>19183</v>
      </c>
      <c r="F209" s="181" t="s">
        <v>19184</v>
      </c>
      <c r="G209" s="182" t="s">
        <v>467</v>
      </c>
      <c r="H209" s="183">
        <v>10</v>
      </c>
      <c r="I209" s="184"/>
      <c r="J209" s="185">
        <f t="shared" ref="J209:J214" si="40">ROUND(I209*H209,2)</f>
        <v>0</v>
      </c>
      <c r="K209" s="186"/>
      <c r="L209" s="187"/>
      <c r="M209" s="188" t="s">
        <v>1</v>
      </c>
      <c r="N209" s="189" t="s">
        <v>42</v>
      </c>
      <c r="P209" s="153">
        <f t="shared" ref="P209:P214" si="41">O209*H209</f>
        <v>0</v>
      </c>
      <c r="Q209" s="153">
        <v>0</v>
      </c>
      <c r="R209" s="153">
        <f t="shared" ref="R209:R214" si="42">Q209*H209</f>
        <v>0</v>
      </c>
      <c r="S209" s="153">
        <v>0</v>
      </c>
      <c r="T209" s="154">
        <f t="shared" ref="T209:T214" si="43">S209*H209</f>
        <v>0</v>
      </c>
      <c r="AR209" s="155" t="s">
        <v>88</v>
      </c>
      <c r="AT209" s="155" t="s">
        <v>454</v>
      </c>
      <c r="AU209" s="155" t="s">
        <v>92</v>
      </c>
      <c r="AY209" s="16" t="s">
        <v>317</v>
      </c>
      <c r="BE209" s="156">
        <f t="shared" ref="BE209:BE214" si="44">IF(N209="základná",J209,0)</f>
        <v>0</v>
      </c>
      <c r="BF209" s="156">
        <f t="shared" ref="BF209:BF214" si="45">IF(N209="znížená",J209,0)</f>
        <v>0</v>
      </c>
      <c r="BG209" s="156">
        <f t="shared" ref="BG209:BG214" si="46">IF(N209="zákl. prenesená",J209,0)</f>
        <v>0</v>
      </c>
      <c r="BH209" s="156">
        <f t="shared" ref="BH209:BH214" si="47">IF(N209="zníž. prenesená",J209,0)</f>
        <v>0</v>
      </c>
      <c r="BI209" s="156">
        <f t="shared" ref="BI209:BI214" si="48">IF(N209="nulová",J209,0)</f>
        <v>0</v>
      </c>
      <c r="BJ209" s="16" t="s">
        <v>88</v>
      </c>
      <c r="BK209" s="156">
        <f t="shared" ref="BK209:BK214" si="49">ROUND(I209*H209,2)</f>
        <v>0</v>
      </c>
      <c r="BL209" s="16" t="s">
        <v>83</v>
      </c>
      <c r="BM209" s="155" t="s">
        <v>19185</v>
      </c>
    </row>
    <row r="210" spans="2:65" s="1" customFormat="1" ht="16.5" customHeight="1">
      <c r="B210" s="142"/>
      <c r="C210" s="179" t="s">
        <v>789</v>
      </c>
      <c r="D210" s="179" t="s">
        <v>454</v>
      </c>
      <c r="E210" s="180" t="s">
        <v>222</v>
      </c>
      <c r="F210" s="181" t="s">
        <v>19186</v>
      </c>
      <c r="G210" s="182" t="s">
        <v>467</v>
      </c>
      <c r="H210" s="183">
        <v>20</v>
      </c>
      <c r="I210" s="184"/>
      <c r="J210" s="185">
        <f t="shared" si="40"/>
        <v>0</v>
      </c>
      <c r="K210" s="186"/>
      <c r="L210" s="187"/>
      <c r="M210" s="188" t="s">
        <v>1</v>
      </c>
      <c r="N210" s="189" t="s">
        <v>42</v>
      </c>
      <c r="P210" s="153">
        <f t="shared" si="41"/>
        <v>0</v>
      </c>
      <c r="Q210" s="153">
        <v>0</v>
      </c>
      <c r="R210" s="153">
        <f t="shared" si="42"/>
        <v>0</v>
      </c>
      <c r="S210" s="153">
        <v>0</v>
      </c>
      <c r="T210" s="154">
        <f t="shared" si="43"/>
        <v>0</v>
      </c>
      <c r="AR210" s="155" t="s">
        <v>356</v>
      </c>
      <c r="AT210" s="155" t="s">
        <v>454</v>
      </c>
      <c r="AU210" s="155" t="s">
        <v>92</v>
      </c>
      <c r="AY210" s="16" t="s">
        <v>317</v>
      </c>
      <c r="BE210" s="156">
        <f t="shared" si="44"/>
        <v>0</v>
      </c>
      <c r="BF210" s="156">
        <f t="shared" si="45"/>
        <v>0</v>
      </c>
      <c r="BG210" s="156">
        <f t="shared" si="46"/>
        <v>0</v>
      </c>
      <c r="BH210" s="156">
        <f t="shared" si="47"/>
        <v>0</v>
      </c>
      <c r="BI210" s="156">
        <f t="shared" si="48"/>
        <v>0</v>
      </c>
      <c r="BJ210" s="16" t="s">
        <v>88</v>
      </c>
      <c r="BK210" s="156">
        <f t="shared" si="49"/>
        <v>0</v>
      </c>
      <c r="BL210" s="16" t="s">
        <v>323</v>
      </c>
      <c r="BM210" s="155" t="s">
        <v>19187</v>
      </c>
    </row>
    <row r="211" spans="2:65" s="1" customFormat="1" ht="16.5" customHeight="1">
      <c r="B211" s="142"/>
      <c r="C211" s="179" t="s">
        <v>561</v>
      </c>
      <c r="D211" s="179" t="s">
        <v>454</v>
      </c>
      <c r="E211" s="180" t="s">
        <v>19188</v>
      </c>
      <c r="F211" s="181" t="s">
        <v>19189</v>
      </c>
      <c r="G211" s="182" t="s">
        <v>467</v>
      </c>
      <c r="H211" s="183">
        <v>29</v>
      </c>
      <c r="I211" s="184"/>
      <c r="J211" s="185">
        <f t="shared" si="40"/>
        <v>0</v>
      </c>
      <c r="K211" s="186"/>
      <c r="L211" s="187"/>
      <c r="M211" s="188" t="s">
        <v>1</v>
      </c>
      <c r="N211" s="189" t="s">
        <v>42</v>
      </c>
      <c r="P211" s="153">
        <f t="shared" si="41"/>
        <v>0</v>
      </c>
      <c r="Q211" s="153">
        <v>0</v>
      </c>
      <c r="R211" s="153">
        <f t="shared" si="42"/>
        <v>0</v>
      </c>
      <c r="S211" s="153">
        <v>0</v>
      </c>
      <c r="T211" s="154">
        <f t="shared" si="43"/>
        <v>0</v>
      </c>
      <c r="AR211" s="155" t="s">
        <v>88</v>
      </c>
      <c r="AT211" s="155" t="s">
        <v>454</v>
      </c>
      <c r="AU211" s="155" t="s">
        <v>92</v>
      </c>
      <c r="AY211" s="16" t="s">
        <v>317</v>
      </c>
      <c r="BE211" s="156">
        <f t="shared" si="44"/>
        <v>0</v>
      </c>
      <c r="BF211" s="156">
        <f t="shared" si="45"/>
        <v>0</v>
      </c>
      <c r="BG211" s="156">
        <f t="shared" si="46"/>
        <v>0</v>
      </c>
      <c r="BH211" s="156">
        <f t="shared" si="47"/>
        <v>0</v>
      </c>
      <c r="BI211" s="156">
        <f t="shared" si="48"/>
        <v>0</v>
      </c>
      <c r="BJ211" s="16" t="s">
        <v>88</v>
      </c>
      <c r="BK211" s="156">
        <f t="shared" si="49"/>
        <v>0</v>
      </c>
      <c r="BL211" s="16" t="s">
        <v>83</v>
      </c>
      <c r="BM211" s="155" t="s">
        <v>19190</v>
      </c>
    </row>
    <row r="212" spans="2:65" s="1" customFormat="1" ht="16.5" customHeight="1">
      <c r="B212" s="142"/>
      <c r="C212" s="179" t="s">
        <v>1571</v>
      </c>
      <c r="D212" s="179" t="s">
        <v>454</v>
      </c>
      <c r="E212" s="180" t="s">
        <v>19191</v>
      </c>
      <c r="F212" s="181" t="s">
        <v>19192</v>
      </c>
      <c r="G212" s="182" t="s">
        <v>467</v>
      </c>
      <c r="H212" s="183">
        <v>9</v>
      </c>
      <c r="I212" s="184"/>
      <c r="J212" s="185">
        <f t="shared" si="40"/>
        <v>0</v>
      </c>
      <c r="K212" s="186"/>
      <c r="L212" s="187"/>
      <c r="M212" s="188" t="s">
        <v>1</v>
      </c>
      <c r="N212" s="189" t="s">
        <v>42</v>
      </c>
      <c r="P212" s="153">
        <f t="shared" si="41"/>
        <v>0</v>
      </c>
      <c r="Q212" s="153">
        <v>0</v>
      </c>
      <c r="R212" s="153">
        <f t="shared" si="42"/>
        <v>0</v>
      </c>
      <c r="S212" s="153">
        <v>0</v>
      </c>
      <c r="T212" s="154">
        <f t="shared" si="43"/>
        <v>0</v>
      </c>
      <c r="AR212" s="155" t="s">
        <v>88</v>
      </c>
      <c r="AT212" s="155" t="s">
        <v>454</v>
      </c>
      <c r="AU212" s="155" t="s">
        <v>92</v>
      </c>
      <c r="AY212" s="16" t="s">
        <v>317</v>
      </c>
      <c r="BE212" s="156">
        <f t="shared" si="44"/>
        <v>0</v>
      </c>
      <c r="BF212" s="156">
        <f t="shared" si="45"/>
        <v>0</v>
      </c>
      <c r="BG212" s="156">
        <f t="shared" si="46"/>
        <v>0</v>
      </c>
      <c r="BH212" s="156">
        <f t="shared" si="47"/>
        <v>0</v>
      </c>
      <c r="BI212" s="156">
        <f t="shared" si="48"/>
        <v>0</v>
      </c>
      <c r="BJ212" s="16" t="s">
        <v>88</v>
      </c>
      <c r="BK212" s="156">
        <f t="shared" si="49"/>
        <v>0</v>
      </c>
      <c r="BL212" s="16" t="s">
        <v>83</v>
      </c>
      <c r="BM212" s="155" t="s">
        <v>19193</v>
      </c>
    </row>
    <row r="213" spans="2:65" s="1" customFormat="1" ht="16.5" customHeight="1">
      <c r="B213" s="142"/>
      <c r="C213" s="179" t="s">
        <v>692</v>
      </c>
      <c r="D213" s="179" t="s">
        <v>454</v>
      </c>
      <c r="E213" s="180" t="s">
        <v>19194</v>
      </c>
      <c r="F213" s="181" t="s">
        <v>19195</v>
      </c>
      <c r="G213" s="182" t="s">
        <v>467</v>
      </c>
      <c r="H213" s="183">
        <v>37</v>
      </c>
      <c r="I213" s="184"/>
      <c r="J213" s="185">
        <f t="shared" si="40"/>
        <v>0</v>
      </c>
      <c r="K213" s="186"/>
      <c r="L213" s="187"/>
      <c r="M213" s="188" t="s">
        <v>1</v>
      </c>
      <c r="N213" s="189" t="s">
        <v>42</v>
      </c>
      <c r="P213" s="153">
        <f t="shared" si="41"/>
        <v>0</v>
      </c>
      <c r="Q213" s="153">
        <v>0</v>
      </c>
      <c r="R213" s="153">
        <f t="shared" si="42"/>
        <v>0</v>
      </c>
      <c r="S213" s="153">
        <v>0</v>
      </c>
      <c r="T213" s="154">
        <f t="shared" si="43"/>
        <v>0</v>
      </c>
      <c r="AR213" s="155" t="s">
        <v>88</v>
      </c>
      <c r="AT213" s="155" t="s">
        <v>454</v>
      </c>
      <c r="AU213" s="155" t="s">
        <v>92</v>
      </c>
      <c r="AY213" s="16" t="s">
        <v>317</v>
      </c>
      <c r="BE213" s="156">
        <f t="shared" si="44"/>
        <v>0</v>
      </c>
      <c r="BF213" s="156">
        <f t="shared" si="45"/>
        <v>0</v>
      </c>
      <c r="BG213" s="156">
        <f t="shared" si="46"/>
        <v>0</v>
      </c>
      <c r="BH213" s="156">
        <f t="shared" si="47"/>
        <v>0</v>
      </c>
      <c r="BI213" s="156">
        <f t="shared" si="48"/>
        <v>0</v>
      </c>
      <c r="BJ213" s="16" t="s">
        <v>88</v>
      </c>
      <c r="BK213" s="156">
        <f t="shared" si="49"/>
        <v>0</v>
      </c>
      <c r="BL213" s="16" t="s">
        <v>83</v>
      </c>
      <c r="BM213" s="155" t="s">
        <v>19196</v>
      </c>
    </row>
    <row r="214" spans="2:65" s="1" customFormat="1" ht="16.5" customHeight="1">
      <c r="B214" s="142"/>
      <c r="C214" s="179" t="s">
        <v>1584</v>
      </c>
      <c r="D214" s="179" t="s">
        <v>454</v>
      </c>
      <c r="E214" s="180" t="s">
        <v>19197</v>
      </c>
      <c r="F214" s="181" t="s">
        <v>19198</v>
      </c>
      <c r="G214" s="182" t="s">
        <v>467</v>
      </c>
      <c r="H214" s="183">
        <v>8</v>
      </c>
      <c r="I214" s="184"/>
      <c r="J214" s="185">
        <f t="shared" si="40"/>
        <v>0</v>
      </c>
      <c r="K214" s="186"/>
      <c r="L214" s="187"/>
      <c r="M214" s="188" t="s">
        <v>1</v>
      </c>
      <c r="N214" s="189" t="s">
        <v>42</v>
      </c>
      <c r="P214" s="153">
        <f t="shared" si="41"/>
        <v>0</v>
      </c>
      <c r="Q214" s="153">
        <v>0</v>
      </c>
      <c r="R214" s="153">
        <f t="shared" si="42"/>
        <v>0</v>
      </c>
      <c r="S214" s="153">
        <v>0</v>
      </c>
      <c r="T214" s="154">
        <f t="shared" si="43"/>
        <v>0</v>
      </c>
      <c r="AR214" s="155" t="s">
        <v>88</v>
      </c>
      <c r="AT214" s="155" t="s">
        <v>454</v>
      </c>
      <c r="AU214" s="155" t="s">
        <v>92</v>
      </c>
      <c r="AY214" s="16" t="s">
        <v>317</v>
      </c>
      <c r="BE214" s="156">
        <f t="shared" si="44"/>
        <v>0</v>
      </c>
      <c r="BF214" s="156">
        <f t="shared" si="45"/>
        <v>0</v>
      </c>
      <c r="BG214" s="156">
        <f t="shared" si="46"/>
        <v>0</v>
      </c>
      <c r="BH214" s="156">
        <f t="shared" si="47"/>
        <v>0</v>
      </c>
      <c r="BI214" s="156">
        <f t="shared" si="48"/>
        <v>0</v>
      </c>
      <c r="BJ214" s="16" t="s">
        <v>88</v>
      </c>
      <c r="BK214" s="156">
        <f t="shared" si="49"/>
        <v>0</v>
      </c>
      <c r="BL214" s="16" t="s">
        <v>83</v>
      </c>
      <c r="BM214" s="155" t="s">
        <v>19199</v>
      </c>
    </row>
    <row r="215" spans="2:65" s="11" customFormat="1" ht="20.9" customHeight="1">
      <c r="B215" s="130"/>
      <c r="D215" s="131" t="s">
        <v>75</v>
      </c>
      <c r="E215" s="140" t="s">
        <v>13106</v>
      </c>
      <c r="F215" s="140" t="s">
        <v>19200</v>
      </c>
      <c r="I215" s="133"/>
      <c r="J215" s="141">
        <f>BK215</f>
        <v>0</v>
      </c>
      <c r="L215" s="130"/>
      <c r="M215" s="135"/>
      <c r="P215" s="136">
        <f>SUM(P216:P221)</f>
        <v>0</v>
      </c>
      <c r="R215" s="136">
        <f>SUM(R216:R221)</f>
        <v>0</v>
      </c>
      <c r="T215" s="137">
        <f>SUM(T216:T221)</f>
        <v>0</v>
      </c>
      <c r="AR215" s="131" t="s">
        <v>83</v>
      </c>
      <c r="AT215" s="138" t="s">
        <v>75</v>
      </c>
      <c r="AU215" s="138" t="s">
        <v>88</v>
      </c>
      <c r="AY215" s="131" t="s">
        <v>317</v>
      </c>
      <c r="BK215" s="139">
        <f>SUM(BK216:BK221)</f>
        <v>0</v>
      </c>
    </row>
    <row r="216" spans="2:65" s="1" customFormat="1" ht="16.5" customHeight="1">
      <c r="B216" s="142"/>
      <c r="C216" s="179" t="s">
        <v>696</v>
      </c>
      <c r="D216" s="179" t="s">
        <v>454</v>
      </c>
      <c r="E216" s="180" t="s">
        <v>19201</v>
      </c>
      <c r="F216" s="181" t="s">
        <v>19202</v>
      </c>
      <c r="G216" s="182" t="s">
        <v>467</v>
      </c>
      <c r="H216" s="183">
        <v>25</v>
      </c>
      <c r="I216" s="184"/>
      <c r="J216" s="185">
        <f t="shared" ref="J216:J221" si="50">ROUND(I216*H216,2)</f>
        <v>0</v>
      </c>
      <c r="K216" s="186"/>
      <c r="L216" s="187"/>
      <c r="M216" s="188" t="s">
        <v>1</v>
      </c>
      <c r="N216" s="189" t="s">
        <v>42</v>
      </c>
      <c r="P216" s="153">
        <f t="shared" ref="P216:P221" si="51">O216*H216</f>
        <v>0</v>
      </c>
      <c r="Q216" s="153">
        <v>0</v>
      </c>
      <c r="R216" s="153">
        <f t="shared" ref="R216:R221" si="52">Q216*H216</f>
        <v>0</v>
      </c>
      <c r="S216" s="153">
        <v>0</v>
      </c>
      <c r="T216" s="154">
        <f t="shared" ref="T216:T221" si="53">S216*H216</f>
        <v>0</v>
      </c>
      <c r="AR216" s="155" t="s">
        <v>88</v>
      </c>
      <c r="AT216" s="155" t="s">
        <v>454</v>
      </c>
      <c r="AU216" s="155" t="s">
        <v>92</v>
      </c>
      <c r="AY216" s="16" t="s">
        <v>317</v>
      </c>
      <c r="BE216" s="156">
        <f t="shared" ref="BE216:BE221" si="54">IF(N216="základná",J216,0)</f>
        <v>0</v>
      </c>
      <c r="BF216" s="156">
        <f t="shared" ref="BF216:BF221" si="55">IF(N216="znížená",J216,0)</f>
        <v>0</v>
      </c>
      <c r="BG216" s="156">
        <f t="shared" ref="BG216:BG221" si="56">IF(N216="zákl. prenesená",J216,0)</f>
        <v>0</v>
      </c>
      <c r="BH216" s="156">
        <f t="shared" ref="BH216:BH221" si="57">IF(N216="zníž. prenesená",J216,0)</f>
        <v>0</v>
      </c>
      <c r="BI216" s="156">
        <f t="shared" ref="BI216:BI221" si="58">IF(N216="nulová",J216,0)</f>
        <v>0</v>
      </c>
      <c r="BJ216" s="16" t="s">
        <v>88</v>
      </c>
      <c r="BK216" s="156">
        <f t="shared" ref="BK216:BK221" si="59">ROUND(I216*H216,2)</f>
        <v>0</v>
      </c>
      <c r="BL216" s="16" t="s">
        <v>83</v>
      </c>
      <c r="BM216" s="155" t="s">
        <v>19203</v>
      </c>
    </row>
    <row r="217" spans="2:65" s="1" customFormat="1" ht="16.5" customHeight="1">
      <c r="B217" s="142"/>
      <c r="C217" s="179" t="s">
        <v>1594</v>
      </c>
      <c r="D217" s="179" t="s">
        <v>454</v>
      </c>
      <c r="E217" s="180" t="s">
        <v>19204</v>
      </c>
      <c r="F217" s="181" t="s">
        <v>19205</v>
      </c>
      <c r="G217" s="182" t="s">
        <v>467</v>
      </c>
      <c r="H217" s="183">
        <v>720</v>
      </c>
      <c r="I217" s="184"/>
      <c r="J217" s="185">
        <f t="shared" si="50"/>
        <v>0</v>
      </c>
      <c r="K217" s="186"/>
      <c r="L217" s="187"/>
      <c r="M217" s="188" t="s">
        <v>1</v>
      </c>
      <c r="N217" s="189" t="s">
        <v>42</v>
      </c>
      <c r="P217" s="153">
        <f t="shared" si="51"/>
        <v>0</v>
      </c>
      <c r="Q217" s="153">
        <v>0</v>
      </c>
      <c r="R217" s="153">
        <f t="shared" si="52"/>
        <v>0</v>
      </c>
      <c r="S217" s="153">
        <v>0</v>
      </c>
      <c r="T217" s="154">
        <f t="shared" si="53"/>
        <v>0</v>
      </c>
      <c r="AR217" s="155" t="s">
        <v>88</v>
      </c>
      <c r="AT217" s="155" t="s">
        <v>454</v>
      </c>
      <c r="AU217" s="155" t="s">
        <v>92</v>
      </c>
      <c r="AY217" s="16" t="s">
        <v>317</v>
      </c>
      <c r="BE217" s="156">
        <f t="shared" si="54"/>
        <v>0</v>
      </c>
      <c r="BF217" s="156">
        <f t="shared" si="55"/>
        <v>0</v>
      </c>
      <c r="BG217" s="156">
        <f t="shared" si="56"/>
        <v>0</v>
      </c>
      <c r="BH217" s="156">
        <f t="shared" si="57"/>
        <v>0</v>
      </c>
      <c r="BI217" s="156">
        <f t="shared" si="58"/>
        <v>0</v>
      </c>
      <c r="BJ217" s="16" t="s">
        <v>88</v>
      </c>
      <c r="BK217" s="156">
        <f t="shared" si="59"/>
        <v>0</v>
      </c>
      <c r="BL217" s="16" t="s">
        <v>83</v>
      </c>
      <c r="BM217" s="155" t="s">
        <v>19206</v>
      </c>
    </row>
    <row r="218" spans="2:65" s="1" customFormat="1" ht="16.5" customHeight="1">
      <c r="B218" s="142"/>
      <c r="C218" s="179" t="s">
        <v>699</v>
      </c>
      <c r="D218" s="179" t="s">
        <v>454</v>
      </c>
      <c r="E218" s="180" t="s">
        <v>19207</v>
      </c>
      <c r="F218" s="181" t="s">
        <v>19208</v>
      </c>
      <c r="G218" s="182" t="s">
        <v>467</v>
      </c>
      <c r="H218" s="183">
        <v>79</v>
      </c>
      <c r="I218" s="184"/>
      <c r="J218" s="185">
        <f t="shared" si="50"/>
        <v>0</v>
      </c>
      <c r="K218" s="186"/>
      <c r="L218" s="187"/>
      <c r="M218" s="188" t="s">
        <v>1</v>
      </c>
      <c r="N218" s="189" t="s">
        <v>42</v>
      </c>
      <c r="P218" s="153">
        <f t="shared" si="51"/>
        <v>0</v>
      </c>
      <c r="Q218" s="153">
        <v>0</v>
      </c>
      <c r="R218" s="153">
        <f t="shared" si="52"/>
        <v>0</v>
      </c>
      <c r="S218" s="153">
        <v>0</v>
      </c>
      <c r="T218" s="154">
        <f t="shared" si="53"/>
        <v>0</v>
      </c>
      <c r="AR218" s="155" t="s">
        <v>88</v>
      </c>
      <c r="AT218" s="155" t="s">
        <v>454</v>
      </c>
      <c r="AU218" s="155" t="s">
        <v>92</v>
      </c>
      <c r="AY218" s="16" t="s">
        <v>317</v>
      </c>
      <c r="BE218" s="156">
        <f t="shared" si="54"/>
        <v>0</v>
      </c>
      <c r="BF218" s="156">
        <f t="shared" si="55"/>
        <v>0</v>
      </c>
      <c r="BG218" s="156">
        <f t="shared" si="56"/>
        <v>0</v>
      </c>
      <c r="BH218" s="156">
        <f t="shared" si="57"/>
        <v>0</v>
      </c>
      <c r="BI218" s="156">
        <f t="shared" si="58"/>
        <v>0</v>
      </c>
      <c r="BJ218" s="16" t="s">
        <v>88</v>
      </c>
      <c r="BK218" s="156">
        <f t="shared" si="59"/>
        <v>0</v>
      </c>
      <c r="BL218" s="16" t="s">
        <v>83</v>
      </c>
      <c r="BM218" s="155" t="s">
        <v>19209</v>
      </c>
    </row>
    <row r="219" spans="2:65" s="1" customFormat="1" ht="16.5" customHeight="1">
      <c r="B219" s="142"/>
      <c r="C219" s="179" t="s">
        <v>1642</v>
      </c>
      <c r="D219" s="179" t="s">
        <v>454</v>
      </c>
      <c r="E219" s="180" t="s">
        <v>19210</v>
      </c>
      <c r="F219" s="181" t="s">
        <v>19211</v>
      </c>
      <c r="G219" s="182" t="s">
        <v>467</v>
      </c>
      <c r="H219" s="183">
        <v>234</v>
      </c>
      <c r="I219" s="184"/>
      <c r="J219" s="185">
        <f t="shared" si="50"/>
        <v>0</v>
      </c>
      <c r="K219" s="186"/>
      <c r="L219" s="187"/>
      <c r="M219" s="188" t="s">
        <v>1</v>
      </c>
      <c r="N219" s="189" t="s">
        <v>42</v>
      </c>
      <c r="P219" s="153">
        <f t="shared" si="51"/>
        <v>0</v>
      </c>
      <c r="Q219" s="153">
        <v>0</v>
      </c>
      <c r="R219" s="153">
        <f t="shared" si="52"/>
        <v>0</v>
      </c>
      <c r="S219" s="153">
        <v>0</v>
      </c>
      <c r="T219" s="154">
        <f t="shared" si="53"/>
        <v>0</v>
      </c>
      <c r="AR219" s="155" t="s">
        <v>88</v>
      </c>
      <c r="AT219" s="155" t="s">
        <v>454</v>
      </c>
      <c r="AU219" s="155" t="s">
        <v>92</v>
      </c>
      <c r="AY219" s="16" t="s">
        <v>317</v>
      </c>
      <c r="BE219" s="156">
        <f t="shared" si="54"/>
        <v>0</v>
      </c>
      <c r="BF219" s="156">
        <f t="shared" si="55"/>
        <v>0</v>
      </c>
      <c r="BG219" s="156">
        <f t="shared" si="56"/>
        <v>0</v>
      </c>
      <c r="BH219" s="156">
        <f t="shared" si="57"/>
        <v>0</v>
      </c>
      <c r="BI219" s="156">
        <f t="shared" si="58"/>
        <v>0</v>
      </c>
      <c r="BJ219" s="16" t="s">
        <v>88</v>
      </c>
      <c r="BK219" s="156">
        <f t="shared" si="59"/>
        <v>0</v>
      </c>
      <c r="BL219" s="16" t="s">
        <v>83</v>
      </c>
      <c r="BM219" s="155" t="s">
        <v>19212</v>
      </c>
    </row>
    <row r="220" spans="2:65" s="1" customFormat="1" ht="16.5" customHeight="1">
      <c r="B220" s="142"/>
      <c r="C220" s="179" t="s">
        <v>702</v>
      </c>
      <c r="D220" s="179" t="s">
        <v>454</v>
      </c>
      <c r="E220" s="180" t="s">
        <v>19213</v>
      </c>
      <c r="F220" s="181" t="s">
        <v>19214</v>
      </c>
      <c r="G220" s="182" t="s">
        <v>467</v>
      </c>
      <c r="H220" s="183">
        <v>360</v>
      </c>
      <c r="I220" s="184"/>
      <c r="J220" s="185">
        <f t="shared" si="50"/>
        <v>0</v>
      </c>
      <c r="K220" s="186"/>
      <c r="L220" s="187"/>
      <c r="M220" s="188" t="s">
        <v>1</v>
      </c>
      <c r="N220" s="189" t="s">
        <v>42</v>
      </c>
      <c r="P220" s="153">
        <f t="shared" si="51"/>
        <v>0</v>
      </c>
      <c r="Q220" s="153">
        <v>0</v>
      </c>
      <c r="R220" s="153">
        <f t="shared" si="52"/>
        <v>0</v>
      </c>
      <c r="S220" s="153">
        <v>0</v>
      </c>
      <c r="T220" s="154">
        <f t="shared" si="53"/>
        <v>0</v>
      </c>
      <c r="AR220" s="155" t="s">
        <v>88</v>
      </c>
      <c r="AT220" s="155" t="s">
        <v>454</v>
      </c>
      <c r="AU220" s="155" t="s">
        <v>92</v>
      </c>
      <c r="AY220" s="16" t="s">
        <v>317</v>
      </c>
      <c r="BE220" s="156">
        <f t="shared" si="54"/>
        <v>0</v>
      </c>
      <c r="BF220" s="156">
        <f t="shared" si="55"/>
        <v>0</v>
      </c>
      <c r="BG220" s="156">
        <f t="shared" si="56"/>
        <v>0</v>
      </c>
      <c r="BH220" s="156">
        <f t="shared" si="57"/>
        <v>0</v>
      </c>
      <c r="BI220" s="156">
        <f t="shared" si="58"/>
        <v>0</v>
      </c>
      <c r="BJ220" s="16" t="s">
        <v>88</v>
      </c>
      <c r="BK220" s="156">
        <f t="shared" si="59"/>
        <v>0</v>
      </c>
      <c r="BL220" s="16" t="s">
        <v>83</v>
      </c>
      <c r="BM220" s="155" t="s">
        <v>19215</v>
      </c>
    </row>
    <row r="221" spans="2:65" s="1" customFormat="1" ht="16.5" customHeight="1">
      <c r="B221" s="142"/>
      <c r="C221" s="179" t="s">
        <v>1658</v>
      </c>
      <c r="D221" s="179" t="s">
        <v>454</v>
      </c>
      <c r="E221" s="180" t="s">
        <v>19216</v>
      </c>
      <c r="F221" s="181" t="s">
        <v>19217</v>
      </c>
      <c r="G221" s="182" t="s">
        <v>467</v>
      </c>
      <c r="H221" s="183">
        <v>165</v>
      </c>
      <c r="I221" s="184"/>
      <c r="J221" s="185">
        <f t="shared" si="50"/>
        <v>0</v>
      </c>
      <c r="K221" s="186"/>
      <c r="L221" s="187"/>
      <c r="M221" s="188" t="s">
        <v>1</v>
      </c>
      <c r="N221" s="189" t="s">
        <v>42</v>
      </c>
      <c r="P221" s="153">
        <f t="shared" si="51"/>
        <v>0</v>
      </c>
      <c r="Q221" s="153">
        <v>0</v>
      </c>
      <c r="R221" s="153">
        <f t="shared" si="52"/>
        <v>0</v>
      </c>
      <c r="S221" s="153">
        <v>0</v>
      </c>
      <c r="T221" s="154">
        <f t="shared" si="53"/>
        <v>0</v>
      </c>
      <c r="AR221" s="155" t="s">
        <v>88</v>
      </c>
      <c r="AT221" s="155" t="s">
        <v>454</v>
      </c>
      <c r="AU221" s="155" t="s">
        <v>92</v>
      </c>
      <c r="AY221" s="16" t="s">
        <v>317</v>
      </c>
      <c r="BE221" s="156">
        <f t="shared" si="54"/>
        <v>0</v>
      </c>
      <c r="BF221" s="156">
        <f t="shared" si="55"/>
        <v>0</v>
      </c>
      <c r="BG221" s="156">
        <f t="shared" si="56"/>
        <v>0</v>
      </c>
      <c r="BH221" s="156">
        <f t="shared" si="57"/>
        <v>0</v>
      </c>
      <c r="BI221" s="156">
        <f t="shared" si="58"/>
        <v>0</v>
      </c>
      <c r="BJ221" s="16" t="s">
        <v>88</v>
      </c>
      <c r="BK221" s="156">
        <f t="shared" si="59"/>
        <v>0</v>
      </c>
      <c r="BL221" s="16" t="s">
        <v>83</v>
      </c>
      <c r="BM221" s="155" t="s">
        <v>19218</v>
      </c>
    </row>
    <row r="222" spans="2:65" s="11" customFormat="1" ht="20.9" customHeight="1">
      <c r="B222" s="130"/>
      <c r="D222" s="131" t="s">
        <v>75</v>
      </c>
      <c r="E222" s="140" t="s">
        <v>19219</v>
      </c>
      <c r="F222" s="140" t="s">
        <v>19220</v>
      </c>
      <c r="I222" s="133"/>
      <c r="J222" s="141">
        <f>BK222</f>
        <v>0</v>
      </c>
      <c r="L222" s="130"/>
      <c r="M222" s="135"/>
      <c r="P222" s="136">
        <f>SUM(P223:P247)</f>
        <v>0</v>
      </c>
      <c r="R222" s="136">
        <f>SUM(R223:R247)</f>
        <v>0</v>
      </c>
      <c r="T222" s="137">
        <f>SUM(T223:T247)</f>
        <v>0</v>
      </c>
      <c r="AR222" s="131" t="s">
        <v>83</v>
      </c>
      <c r="AT222" s="138" t="s">
        <v>75</v>
      </c>
      <c r="AU222" s="138" t="s">
        <v>88</v>
      </c>
      <c r="AY222" s="131" t="s">
        <v>317</v>
      </c>
      <c r="BK222" s="139">
        <f>SUM(BK223:BK247)</f>
        <v>0</v>
      </c>
    </row>
    <row r="223" spans="2:65" s="1" customFormat="1" ht="16.5" customHeight="1">
      <c r="B223" s="142"/>
      <c r="C223" s="179" t="s">
        <v>706</v>
      </c>
      <c r="D223" s="179" t="s">
        <v>454</v>
      </c>
      <c r="E223" s="180" t="s">
        <v>19221</v>
      </c>
      <c r="F223" s="181" t="s">
        <v>19222</v>
      </c>
      <c r="G223" s="182" t="s">
        <v>467</v>
      </c>
      <c r="H223" s="183">
        <v>122</v>
      </c>
      <c r="I223" s="184"/>
      <c r="J223" s="185">
        <f t="shared" ref="J223:J247" si="60">ROUND(I223*H223,2)</f>
        <v>0</v>
      </c>
      <c r="K223" s="186"/>
      <c r="L223" s="187"/>
      <c r="M223" s="188" t="s">
        <v>1</v>
      </c>
      <c r="N223" s="189" t="s">
        <v>42</v>
      </c>
      <c r="P223" s="153">
        <f t="shared" ref="P223:P247" si="61">O223*H223</f>
        <v>0</v>
      </c>
      <c r="Q223" s="153">
        <v>0</v>
      </c>
      <c r="R223" s="153">
        <f t="shared" ref="R223:R247" si="62">Q223*H223</f>
        <v>0</v>
      </c>
      <c r="S223" s="153">
        <v>0</v>
      </c>
      <c r="T223" s="154">
        <f t="shared" ref="T223:T247" si="63">S223*H223</f>
        <v>0</v>
      </c>
      <c r="AR223" s="155" t="s">
        <v>88</v>
      </c>
      <c r="AT223" s="155" t="s">
        <v>454</v>
      </c>
      <c r="AU223" s="155" t="s">
        <v>92</v>
      </c>
      <c r="AY223" s="16" t="s">
        <v>317</v>
      </c>
      <c r="BE223" s="156">
        <f t="shared" ref="BE223:BE247" si="64">IF(N223="základná",J223,0)</f>
        <v>0</v>
      </c>
      <c r="BF223" s="156">
        <f t="shared" ref="BF223:BF247" si="65">IF(N223="znížená",J223,0)</f>
        <v>0</v>
      </c>
      <c r="BG223" s="156">
        <f t="shared" ref="BG223:BG247" si="66">IF(N223="zákl. prenesená",J223,0)</f>
        <v>0</v>
      </c>
      <c r="BH223" s="156">
        <f t="shared" ref="BH223:BH247" si="67">IF(N223="zníž. prenesená",J223,0)</f>
        <v>0</v>
      </c>
      <c r="BI223" s="156">
        <f t="shared" ref="BI223:BI247" si="68">IF(N223="nulová",J223,0)</f>
        <v>0</v>
      </c>
      <c r="BJ223" s="16" t="s">
        <v>88</v>
      </c>
      <c r="BK223" s="156">
        <f t="shared" ref="BK223:BK247" si="69">ROUND(I223*H223,2)</f>
        <v>0</v>
      </c>
      <c r="BL223" s="16" t="s">
        <v>83</v>
      </c>
      <c r="BM223" s="155" t="s">
        <v>19223</v>
      </c>
    </row>
    <row r="224" spans="2:65" s="1" customFormat="1" ht="16.5" customHeight="1">
      <c r="B224" s="142"/>
      <c r="C224" s="179" t="s">
        <v>1670</v>
      </c>
      <c r="D224" s="179" t="s">
        <v>454</v>
      </c>
      <c r="E224" s="180" t="s">
        <v>19224</v>
      </c>
      <c r="F224" s="181" t="s">
        <v>19225</v>
      </c>
      <c r="G224" s="182" t="s">
        <v>467</v>
      </c>
      <c r="H224" s="183">
        <v>41</v>
      </c>
      <c r="I224" s="184"/>
      <c r="J224" s="185">
        <f t="shared" si="60"/>
        <v>0</v>
      </c>
      <c r="K224" s="186"/>
      <c r="L224" s="187"/>
      <c r="M224" s="188" t="s">
        <v>1</v>
      </c>
      <c r="N224" s="189" t="s">
        <v>42</v>
      </c>
      <c r="P224" s="153">
        <f t="shared" si="61"/>
        <v>0</v>
      </c>
      <c r="Q224" s="153">
        <v>0</v>
      </c>
      <c r="R224" s="153">
        <f t="shared" si="62"/>
        <v>0</v>
      </c>
      <c r="S224" s="153">
        <v>0</v>
      </c>
      <c r="T224" s="154">
        <f t="shared" si="63"/>
        <v>0</v>
      </c>
      <c r="AR224" s="155" t="s">
        <v>88</v>
      </c>
      <c r="AT224" s="155" t="s">
        <v>454</v>
      </c>
      <c r="AU224" s="155" t="s">
        <v>92</v>
      </c>
      <c r="AY224" s="16" t="s">
        <v>317</v>
      </c>
      <c r="BE224" s="156">
        <f t="shared" si="64"/>
        <v>0</v>
      </c>
      <c r="BF224" s="156">
        <f t="shared" si="65"/>
        <v>0</v>
      </c>
      <c r="BG224" s="156">
        <f t="shared" si="66"/>
        <v>0</v>
      </c>
      <c r="BH224" s="156">
        <f t="shared" si="67"/>
        <v>0</v>
      </c>
      <c r="BI224" s="156">
        <f t="shared" si="68"/>
        <v>0</v>
      </c>
      <c r="BJ224" s="16" t="s">
        <v>88</v>
      </c>
      <c r="BK224" s="156">
        <f t="shared" si="69"/>
        <v>0</v>
      </c>
      <c r="BL224" s="16" t="s">
        <v>83</v>
      </c>
      <c r="BM224" s="155" t="s">
        <v>19226</v>
      </c>
    </row>
    <row r="225" spans="2:65" s="1" customFormat="1" ht="16.5" customHeight="1">
      <c r="B225" s="142"/>
      <c r="C225" s="179" t="s">
        <v>709</v>
      </c>
      <c r="D225" s="179" t="s">
        <v>454</v>
      </c>
      <c r="E225" s="180" t="s">
        <v>19227</v>
      </c>
      <c r="F225" s="181" t="s">
        <v>19228</v>
      </c>
      <c r="G225" s="182" t="s">
        <v>467</v>
      </c>
      <c r="H225" s="183">
        <v>60</v>
      </c>
      <c r="I225" s="184"/>
      <c r="J225" s="185">
        <f t="shared" si="60"/>
        <v>0</v>
      </c>
      <c r="K225" s="186"/>
      <c r="L225" s="187"/>
      <c r="M225" s="188" t="s">
        <v>1</v>
      </c>
      <c r="N225" s="189" t="s">
        <v>42</v>
      </c>
      <c r="P225" s="153">
        <f t="shared" si="61"/>
        <v>0</v>
      </c>
      <c r="Q225" s="153">
        <v>0</v>
      </c>
      <c r="R225" s="153">
        <f t="shared" si="62"/>
        <v>0</v>
      </c>
      <c r="S225" s="153">
        <v>0</v>
      </c>
      <c r="T225" s="154">
        <f t="shared" si="63"/>
        <v>0</v>
      </c>
      <c r="AR225" s="155" t="s">
        <v>88</v>
      </c>
      <c r="AT225" s="155" t="s">
        <v>454</v>
      </c>
      <c r="AU225" s="155" t="s">
        <v>92</v>
      </c>
      <c r="AY225" s="16" t="s">
        <v>317</v>
      </c>
      <c r="BE225" s="156">
        <f t="shared" si="64"/>
        <v>0</v>
      </c>
      <c r="BF225" s="156">
        <f t="shared" si="65"/>
        <v>0</v>
      </c>
      <c r="BG225" s="156">
        <f t="shared" si="66"/>
        <v>0</v>
      </c>
      <c r="BH225" s="156">
        <f t="shared" si="67"/>
        <v>0</v>
      </c>
      <c r="BI225" s="156">
        <f t="shared" si="68"/>
        <v>0</v>
      </c>
      <c r="BJ225" s="16" t="s">
        <v>88</v>
      </c>
      <c r="BK225" s="156">
        <f t="shared" si="69"/>
        <v>0</v>
      </c>
      <c r="BL225" s="16" t="s">
        <v>83</v>
      </c>
      <c r="BM225" s="155" t="s">
        <v>19229</v>
      </c>
    </row>
    <row r="226" spans="2:65" s="1" customFormat="1" ht="16.5" customHeight="1">
      <c r="B226" s="142"/>
      <c r="C226" s="179" t="s">
        <v>1678</v>
      </c>
      <c r="D226" s="179" t="s">
        <v>454</v>
      </c>
      <c r="E226" s="180" t="s">
        <v>19230</v>
      </c>
      <c r="F226" s="181" t="s">
        <v>19231</v>
      </c>
      <c r="G226" s="182" t="s">
        <v>467</v>
      </c>
      <c r="H226" s="183">
        <v>59</v>
      </c>
      <c r="I226" s="184"/>
      <c r="J226" s="185">
        <f t="shared" si="60"/>
        <v>0</v>
      </c>
      <c r="K226" s="186"/>
      <c r="L226" s="187"/>
      <c r="M226" s="188" t="s">
        <v>1</v>
      </c>
      <c r="N226" s="189" t="s">
        <v>42</v>
      </c>
      <c r="P226" s="153">
        <f t="shared" si="61"/>
        <v>0</v>
      </c>
      <c r="Q226" s="153">
        <v>0</v>
      </c>
      <c r="R226" s="153">
        <f t="shared" si="62"/>
        <v>0</v>
      </c>
      <c r="S226" s="153">
        <v>0</v>
      </c>
      <c r="T226" s="154">
        <f t="shared" si="63"/>
        <v>0</v>
      </c>
      <c r="AR226" s="155" t="s">
        <v>88</v>
      </c>
      <c r="AT226" s="155" t="s">
        <v>454</v>
      </c>
      <c r="AU226" s="155" t="s">
        <v>92</v>
      </c>
      <c r="AY226" s="16" t="s">
        <v>317</v>
      </c>
      <c r="BE226" s="156">
        <f t="shared" si="64"/>
        <v>0</v>
      </c>
      <c r="BF226" s="156">
        <f t="shared" si="65"/>
        <v>0</v>
      </c>
      <c r="BG226" s="156">
        <f t="shared" si="66"/>
        <v>0</v>
      </c>
      <c r="BH226" s="156">
        <f t="shared" si="67"/>
        <v>0</v>
      </c>
      <c r="BI226" s="156">
        <f t="shared" si="68"/>
        <v>0</v>
      </c>
      <c r="BJ226" s="16" t="s">
        <v>88</v>
      </c>
      <c r="BK226" s="156">
        <f t="shared" si="69"/>
        <v>0</v>
      </c>
      <c r="BL226" s="16" t="s">
        <v>83</v>
      </c>
      <c r="BM226" s="155" t="s">
        <v>19232</v>
      </c>
    </row>
    <row r="227" spans="2:65" s="1" customFormat="1" ht="16.5" customHeight="1">
      <c r="B227" s="142"/>
      <c r="C227" s="179" t="s">
        <v>715</v>
      </c>
      <c r="D227" s="179" t="s">
        <v>454</v>
      </c>
      <c r="E227" s="180" t="s">
        <v>19233</v>
      </c>
      <c r="F227" s="181" t="s">
        <v>19234</v>
      </c>
      <c r="G227" s="182" t="s">
        <v>467</v>
      </c>
      <c r="H227" s="183">
        <v>146</v>
      </c>
      <c r="I227" s="184"/>
      <c r="J227" s="185">
        <f t="shared" si="60"/>
        <v>0</v>
      </c>
      <c r="K227" s="186"/>
      <c r="L227" s="187"/>
      <c r="M227" s="188" t="s">
        <v>1</v>
      </c>
      <c r="N227" s="189" t="s">
        <v>42</v>
      </c>
      <c r="P227" s="153">
        <f t="shared" si="61"/>
        <v>0</v>
      </c>
      <c r="Q227" s="153">
        <v>0</v>
      </c>
      <c r="R227" s="153">
        <f t="shared" si="62"/>
        <v>0</v>
      </c>
      <c r="S227" s="153">
        <v>0</v>
      </c>
      <c r="T227" s="154">
        <f t="shared" si="63"/>
        <v>0</v>
      </c>
      <c r="AR227" s="155" t="s">
        <v>88</v>
      </c>
      <c r="AT227" s="155" t="s">
        <v>454</v>
      </c>
      <c r="AU227" s="155" t="s">
        <v>92</v>
      </c>
      <c r="AY227" s="16" t="s">
        <v>317</v>
      </c>
      <c r="BE227" s="156">
        <f t="shared" si="64"/>
        <v>0</v>
      </c>
      <c r="BF227" s="156">
        <f t="shared" si="65"/>
        <v>0</v>
      </c>
      <c r="BG227" s="156">
        <f t="shared" si="66"/>
        <v>0</v>
      </c>
      <c r="BH227" s="156">
        <f t="shared" si="67"/>
        <v>0</v>
      </c>
      <c r="BI227" s="156">
        <f t="shared" si="68"/>
        <v>0</v>
      </c>
      <c r="BJ227" s="16" t="s">
        <v>88</v>
      </c>
      <c r="BK227" s="156">
        <f t="shared" si="69"/>
        <v>0</v>
      </c>
      <c r="BL227" s="16" t="s">
        <v>83</v>
      </c>
      <c r="BM227" s="155" t="s">
        <v>19235</v>
      </c>
    </row>
    <row r="228" spans="2:65" s="1" customFormat="1" ht="16.5" customHeight="1">
      <c r="B228" s="142"/>
      <c r="C228" s="179" t="s">
        <v>1688</v>
      </c>
      <c r="D228" s="179" t="s">
        <v>454</v>
      </c>
      <c r="E228" s="180" t="s">
        <v>19236</v>
      </c>
      <c r="F228" s="181" t="s">
        <v>19237</v>
      </c>
      <c r="G228" s="182" t="s">
        <v>467</v>
      </c>
      <c r="H228" s="183">
        <v>345</v>
      </c>
      <c r="I228" s="184"/>
      <c r="J228" s="185">
        <f t="shared" si="60"/>
        <v>0</v>
      </c>
      <c r="K228" s="186"/>
      <c r="L228" s="187"/>
      <c r="M228" s="188" t="s">
        <v>1</v>
      </c>
      <c r="N228" s="189" t="s">
        <v>42</v>
      </c>
      <c r="P228" s="153">
        <f t="shared" si="61"/>
        <v>0</v>
      </c>
      <c r="Q228" s="153">
        <v>0</v>
      </c>
      <c r="R228" s="153">
        <f t="shared" si="62"/>
        <v>0</v>
      </c>
      <c r="S228" s="153">
        <v>0</v>
      </c>
      <c r="T228" s="154">
        <f t="shared" si="63"/>
        <v>0</v>
      </c>
      <c r="AR228" s="155" t="s">
        <v>88</v>
      </c>
      <c r="AT228" s="155" t="s">
        <v>454</v>
      </c>
      <c r="AU228" s="155" t="s">
        <v>92</v>
      </c>
      <c r="AY228" s="16" t="s">
        <v>317</v>
      </c>
      <c r="BE228" s="156">
        <f t="shared" si="64"/>
        <v>0</v>
      </c>
      <c r="BF228" s="156">
        <f t="shared" si="65"/>
        <v>0</v>
      </c>
      <c r="BG228" s="156">
        <f t="shared" si="66"/>
        <v>0</v>
      </c>
      <c r="BH228" s="156">
        <f t="shared" si="67"/>
        <v>0</v>
      </c>
      <c r="BI228" s="156">
        <f t="shared" si="68"/>
        <v>0</v>
      </c>
      <c r="BJ228" s="16" t="s">
        <v>88</v>
      </c>
      <c r="BK228" s="156">
        <f t="shared" si="69"/>
        <v>0</v>
      </c>
      <c r="BL228" s="16" t="s">
        <v>83</v>
      </c>
      <c r="BM228" s="155" t="s">
        <v>19238</v>
      </c>
    </row>
    <row r="229" spans="2:65" s="1" customFormat="1" ht="16.5" customHeight="1">
      <c r="B229" s="142"/>
      <c r="C229" s="179" t="s">
        <v>719</v>
      </c>
      <c r="D229" s="179" t="s">
        <v>454</v>
      </c>
      <c r="E229" s="180" t="s">
        <v>19239</v>
      </c>
      <c r="F229" s="181" t="s">
        <v>19240</v>
      </c>
      <c r="G229" s="182" t="s">
        <v>467</v>
      </c>
      <c r="H229" s="183">
        <v>292</v>
      </c>
      <c r="I229" s="184"/>
      <c r="J229" s="185">
        <f t="shared" si="60"/>
        <v>0</v>
      </c>
      <c r="K229" s="186"/>
      <c r="L229" s="187"/>
      <c r="M229" s="188" t="s">
        <v>1</v>
      </c>
      <c r="N229" s="189" t="s">
        <v>42</v>
      </c>
      <c r="P229" s="153">
        <f t="shared" si="61"/>
        <v>0</v>
      </c>
      <c r="Q229" s="153">
        <v>0</v>
      </c>
      <c r="R229" s="153">
        <f t="shared" si="62"/>
        <v>0</v>
      </c>
      <c r="S229" s="153">
        <v>0</v>
      </c>
      <c r="T229" s="154">
        <f t="shared" si="63"/>
        <v>0</v>
      </c>
      <c r="AR229" s="155" t="s">
        <v>88</v>
      </c>
      <c r="AT229" s="155" t="s">
        <v>454</v>
      </c>
      <c r="AU229" s="155" t="s">
        <v>92</v>
      </c>
      <c r="AY229" s="16" t="s">
        <v>317</v>
      </c>
      <c r="BE229" s="156">
        <f t="shared" si="64"/>
        <v>0</v>
      </c>
      <c r="BF229" s="156">
        <f t="shared" si="65"/>
        <v>0</v>
      </c>
      <c r="BG229" s="156">
        <f t="shared" si="66"/>
        <v>0</v>
      </c>
      <c r="BH229" s="156">
        <f t="shared" si="67"/>
        <v>0</v>
      </c>
      <c r="BI229" s="156">
        <f t="shared" si="68"/>
        <v>0</v>
      </c>
      <c r="BJ229" s="16" t="s">
        <v>88</v>
      </c>
      <c r="BK229" s="156">
        <f t="shared" si="69"/>
        <v>0</v>
      </c>
      <c r="BL229" s="16" t="s">
        <v>83</v>
      </c>
      <c r="BM229" s="155" t="s">
        <v>19241</v>
      </c>
    </row>
    <row r="230" spans="2:65" s="1" customFormat="1" ht="16.5" customHeight="1">
      <c r="B230" s="142"/>
      <c r="C230" s="179" t="s">
        <v>1697</v>
      </c>
      <c r="D230" s="179" t="s">
        <v>454</v>
      </c>
      <c r="E230" s="180" t="s">
        <v>19242</v>
      </c>
      <c r="F230" s="181" t="s">
        <v>19243</v>
      </c>
      <c r="G230" s="182" t="s">
        <v>467</v>
      </c>
      <c r="H230" s="183">
        <v>96</v>
      </c>
      <c r="I230" s="184"/>
      <c r="J230" s="185">
        <f t="shared" si="60"/>
        <v>0</v>
      </c>
      <c r="K230" s="186"/>
      <c r="L230" s="187"/>
      <c r="M230" s="188" t="s">
        <v>1</v>
      </c>
      <c r="N230" s="189" t="s">
        <v>42</v>
      </c>
      <c r="P230" s="153">
        <f t="shared" si="61"/>
        <v>0</v>
      </c>
      <c r="Q230" s="153">
        <v>0</v>
      </c>
      <c r="R230" s="153">
        <f t="shared" si="62"/>
        <v>0</v>
      </c>
      <c r="S230" s="153">
        <v>0</v>
      </c>
      <c r="T230" s="154">
        <f t="shared" si="63"/>
        <v>0</v>
      </c>
      <c r="AR230" s="155" t="s">
        <v>88</v>
      </c>
      <c r="AT230" s="155" t="s">
        <v>454</v>
      </c>
      <c r="AU230" s="155" t="s">
        <v>92</v>
      </c>
      <c r="AY230" s="16" t="s">
        <v>317</v>
      </c>
      <c r="BE230" s="156">
        <f t="shared" si="64"/>
        <v>0</v>
      </c>
      <c r="BF230" s="156">
        <f t="shared" si="65"/>
        <v>0</v>
      </c>
      <c r="BG230" s="156">
        <f t="shared" si="66"/>
        <v>0</v>
      </c>
      <c r="BH230" s="156">
        <f t="shared" si="67"/>
        <v>0</v>
      </c>
      <c r="BI230" s="156">
        <f t="shared" si="68"/>
        <v>0</v>
      </c>
      <c r="BJ230" s="16" t="s">
        <v>88</v>
      </c>
      <c r="BK230" s="156">
        <f t="shared" si="69"/>
        <v>0</v>
      </c>
      <c r="BL230" s="16" t="s">
        <v>83</v>
      </c>
      <c r="BM230" s="155" t="s">
        <v>19244</v>
      </c>
    </row>
    <row r="231" spans="2:65" s="1" customFormat="1" ht="16.5" customHeight="1">
      <c r="B231" s="142"/>
      <c r="C231" s="179" t="s">
        <v>1704</v>
      </c>
      <c r="D231" s="179" t="s">
        <v>454</v>
      </c>
      <c r="E231" s="180" t="s">
        <v>19245</v>
      </c>
      <c r="F231" s="181" t="s">
        <v>19246</v>
      </c>
      <c r="G231" s="182" t="s">
        <v>467</v>
      </c>
      <c r="H231" s="183">
        <v>538</v>
      </c>
      <c r="I231" s="184"/>
      <c r="J231" s="185">
        <f t="shared" si="60"/>
        <v>0</v>
      </c>
      <c r="K231" s="186"/>
      <c r="L231" s="187"/>
      <c r="M231" s="188" t="s">
        <v>1</v>
      </c>
      <c r="N231" s="189" t="s">
        <v>42</v>
      </c>
      <c r="P231" s="153">
        <f t="shared" si="61"/>
        <v>0</v>
      </c>
      <c r="Q231" s="153">
        <v>0</v>
      </c>
      <c r="R231" s="153">
        <f t="shared" si="62"/>
        <v>0</v>
      </c>
      <c r="S231" s="153">
        <v>0</v>
      </c>
      <c r="T231" s="154">
        <f t="shared" si="63"/>
        <v>0</v>
      </c>
      <c r="AR231" s="155" t="s">
        <v>88</v>
      </c>
      <c r="AT231" s="155" t="s">
        <v>454</v>
      </c>
      <c r="AU231" s="155" t="s">
        <v>92</v>
      </c>
      <c r="AY231" s="16" t="s">
        <v>317</v>
      </c>
      <c r="BE231" s="156">
        <f t="shared" si="64"/>
        <v>0</v>
      </c>
      <c r="BF231" s="156">
        <f t="shared" si="65"/>
        <v>0</v>
      </c>
      <c r="BG231" s="156">
        <f t="shared" si="66"/>
        <v>0</v>
      </c>
      <c r="BH231" s="156">
        <f t="shared" si="67"/>
        <v>0</v>
      </c>
      <c r="BI231" s="156">
        <f t="shared" si="68"/>
        <v>0</v>
      </c>
      <c r="BJ231" s="16" t="s">
        <v>88</v>
      </c>
      <c r="BK231" s="156">
        <f t="shared" si="69"/>
        <v>0</v>
      </c>
      <c r="BL231" s="16" t="s">
        <v>83</v>
      </c>
      <c r="BM231" s="155" t="s">
        <v>19247</v>
      </c>
    </row>
    <row r="232" spans="2:65" s="1" customFormat="1" ht="16.5" customHeight="1">
      <c r="B232" s="142"/>
      <c r="C232" s="179" t="s">
        <v>1722</v>
      </c>
      <c r="D232" s="179" t="s">
        <v>454</v>
      </c>
      <c r="E232" s="180" t="s">
        <v>19248</v>
      </c>
      <c r="F232" s="181" t="s">
        <v>19249</v>
      </c>
      <c r="G232" s="182" t="s">
        <v>467</v>
      </c>
      <c r="H232" s="183">
        <v>320</v>
      </c>
      <c r="I232" s="184"/>
      <c r="J232" s="185">
        <f t="shared" si="60"/>
        <v>0</v>
      </c>
      <c r="K232" s="186"/>
      <c r="L232" s="187"/>
      <c r="M232" s="188" t="s">
        <v>1</v>
      </c>
      <c r="N232" s="189" t="s">
        <v>42</v>
      </c>
      <c r="P232" s="153">
        <f t="shared" si="61"/>
        <v>0</v>
      </c>
      <c r="Q232" s="153">
        <v>0</v>
      </c>
      <c r="R232" s="153">
        <f t="shared" si="62"/>
        <v>0</v>
      </c>
      <c r="S232" s="153">
        <v>0</v>
      </c>
      <c r="T232" s="154">
        <f t="shared" si="63"/>
        <v>0</v>
      </c>
      <c r="AR232" s="155" t="s">
        <v>88</v>
      </c>
      <c r="AT232" s="155" t="s">
        <v>454</v>
      </c>
      <c r="AU232" s="155" t="s">
        <v>92</v>
      </c>
      <c r="AY232" s="16" t="s">
        <v>317</v>
      </c>
      <c r="BE232" s="156">
        <f t="shared" si="64"/>
        <v>0</v>
      </c>
      <c r="BF232" s="156">
        <f t="shared" si="65"/>
        <v>0</v>
      </c>
      <c r="BG232" s="156">
        <f t="shared" si="66"/>
        <v>0</v>
      </c>
      <c r="BH232" s="156">
        <f t="shared" si="67"/>
        <v>0</v>
      </c>
      <c r="BI232" s="156">
        <f t="shared" si="68"/>
        <v>0</v>
      </c>
      <c r="BJ232" s="16" t="s">
        <v>88</v>
      </c>
      <c r="BK232" s="156">
        <f t="shared" si="69"/>
        <v>0</v>
      </c>
      <c r="BL232" s="16" t="s">
        <v>83</v>
      </c>
      <c r="BM232" s="155" t="s">
        <v>19250</v>
      </c>
    </row>
    <row r="233" spans="2:65" s="1" customFormat="1" ht="16.5" customHeight="1">
      <c r="B233" s="142"/>
      <c r="C233" s="179" t="s">
        <v>1726</v>
      </c>
      <c r="D233" s="179" t="s">
        <v>454</v>
      </c>
      <c r="E233" s="180" t="s">
        <v>19251</v>
      </c>
      <c r="F233" s="181" t="s">
        <v>19252</v>
      </c>
      <c r="G233" s="182" t="s">
        <v>467</v>
      </c>
      <c r="H233" s="183">
        <v>77</v>
      </c>
      <c r="I233" s="184"/>
      <c r="J233" s="185">
        <f t="shared" si="60"/>
        <v>0</v>
      </c>
      <c r="K233" s="186"/>
      <c r="L233" s="187"/>
      <c r="M233" s="188" t="s">
        <v>1</v>
      </c>
      <c r="N233" s="189" t="s">
        <v>42</v>
      </c>
      <c r="P233" s="153">
        <f t="shared" si="61"/>
        <v>0</v>
      </c>
      <c r="Q233" s="153">
        <v>0</v>
      </c>
      <c r="R233" s="153">
        <f t="shared" si="62"/>
        <v>0</v>
      </c>
      <c r="S233" s="153">
        <v>0</v>
      </c>
      <c r="T233" s="154">
        <f t="shared" si="63"/>
        <v>0</v>
      </c>
      <c r="AR233" s="155" t="s">
        <v>88</v>
      </c>
      <c r="AT233" s="155" t="s">
        <v>454</v>
      </c>
      <c r="AU233" s="155" t="s">
        <v>92</v>
      </c>
      <c r="AY233" s="16" t="s">
        <v>317</v>
      </c>
      <c r="BE233" s="156">
        <f t="shared" si="64"/>
        <v>0</v>
      </c>
      <c r="BF233" s="156">
        <f t="shared" si="65"/>
        <v>0</v>
      </c>
      <c r="BG233" s="156">
        <f t="shared" si="66"/>
        <v>0</v>
      </c>
      <c r="BH233" s="156">
        <f t="shared" si="67"/>
        <v>0</v>
      </c>
      <c r="BI233" s="156">
        <f t="shared" si="68"/>
        <v>0</v>
      </c>
      <c r="BJ233" s="16" t="s">
        <v>88</v>
      </c>
      <c r="BK233" s="156">
        <f t="shared" si="69"/>
        <v>0</v>
      </c>
      <c r="BL233" s="16" t="s">
        <v>83</v>
      </c>
      <c r="BM233" s="155" t="s">
        <v>19253</v>
      </c>
    </row>
    <row r="234" spans="2:65" s="1" customFormat="1" ht="16.5" customHeight="1">
      <c r="B234" s="142"/>
      <c r="C234" s="179" t="s">
        <v>1748</v>
      </c>
      <c r="D234" s="179" t="s">
        <v>454</v>
      </c>
      <c r="E234" s="180" t="s">
        <v>19254</v>
      </c>
      <c r="F234" s="181" t="s">
        <v>19255</v>
      </c>
      <c r="G234" s="182" t="s">
        <v>467</v>
      </c>
      <c r="H234" s="183">
        <v>205</v>
      </c>
      <c r="I234" s="184"/>
      <c r="J234" s="185">
        <f t="shared" si="60"/>
        <v>0</v>
      </c>
      <c r="K234" s="186"/>
      <c r="L234" s="187"/>
      <c r="M234" s="188" t="s">
        <v>1</v>
      </c>
      <c r="N234" s="189" t="s">
        <v>42</v>
      </c>
      <c r="P234" s="153">
        <f t="shared" si="61"/>
        <v>0</v>
      </c>
      <c r="Q234" s="153">
        <v>0</v>
      </c>
      <c r="R234" s="153">
        <f t="shared" si="62"/>
        <v>0</v>
      </c>
      <c r="S234" s="153">
        <v>0</v>
      </c>
      <c r="T234" s="154">
        <f t="shared" si="63"/>
        <v>0</v>
      </c>
      <c r="AR234" s="155" t="s">
        <v>88</v>
      </c>
      <c r="AT234" s="155" t="s">
        <v>454</v>
      </c>
      <c r="AU234" s="155" t="s">
        <v>92</v>
      </c>
      <c r="AY234" s="16" t="s">
        <v>317</v>
      </c>
      <c r="BE234" s="156">
        <f t="shared" si="64"/>
        <v>0</v>
      </c>
      <c r="BF234" s="156">
        <f t="shared" si="65"/>
        <v>0</v>
      </c>
      <c r="BG234" s="156">
        <f t="shared" si="66"/>
        <v>0</v>
      </c>
      <c r="BH234" s="156">
        <f t="shared" si="67"/>
        <v>0</v>
      </c>
      <c r="BI234" s="156">
        <f t="shared" si="68"/>
        <v>0</v>
      </c>
      <c r="BJ234" s="16" t="s">
        <v>88</v>
      </c>
      <c r="BK234" s="156">
        <f t="shared" si="69"/>
        <v>0</v>
      </c>
      <c r="BL234" s="16" t="s">
        <v>83</v>
      </c>
      <c r="BM234" s="155" t="s">
        <v>19256</v>
      </c>
    </row>
    <row r="235" spans="2:65" s="1" customFormat="1" ht="16.5" customHeight="1">
      <c r="B235" s="142"/>
      <c r="C235" s="179" t="s">
        <v>725</v>
      </c>
      <c r="D235" s="179" t="s">
        <v>454</v>
      </c>
      <c r="E235" s="180" t="s">
        <v>19257</v>
      </c>
      <c r="F235" s="181" t="s">
        <v>19258</v>
      </c>
      <c r="G235" s="182" t="s">
        <v>467</v>
      </c>
      <c r="H235" s="183">
        <v>170</v>
      </c>
      <c r="I235" s="184"/>
      <c r="J235" s="185">
        <f t="shared" si="60"/>
        <v>0</v>
      </c>
      <c r="K235" s="186"/>
      <c r="L235" s="187"/>
      <c r="M235" s="188" t="s">
        <v>1</v>
      </c>
      <c r="N235" s="189" t="s">
        <v>42</v>
      </c>
      <c r="P235" s="153">
        <f t="shared" si="61"/>
        <v>0</v>
      </c>
      <c r="Q235" s="153">
        <v>0</v>
      </c>
      <c r="R235" s="153">
        <f t="shared" si="62"/>
        <v>0</v>
      </c>
      <c r="S235" s="153">
        <v>0</v>
      </c>
      <c r="T235" s="154">
        <f t="shared" si="63"/>
        <v>0</v>
      </c>
      <c r="AR235" s="155" t="s">
        <v>88</v>
      </c>
      <c r="AT235" s="155" t="s">
        <v>454</v>
      </c>
      <c r="AU235" s="155" t="s">
        <v>92</v>
      </c>
      <c r="AY235" s="16" t="s">
        <v>317</v>
      </c>
      <c r="BE235" s="156">
        <f t="shared" si="64"/>
        <v>0</v>
      </c>
      <c r="BF235" s="156">
        <f t="shared" si="65"/>
        <v>0</v>
      </c>
      <c r="BG235" s="156">
        <f t="shared" si="66"/>
        <v>0</v>
      </c>
      <c r="BH235" s="156">
        <f t="shared" si="67"/>
        <v>0</v>
      </c>
      <c r="BI235" s="156">
        <f t="shared" si="68"/>
        <v>0</v>
      </c>
      <c r="BJ235" s="16" t="s">
        <v>88</v>
      </c>
      <c r="BK235" s="156">
        <f t="shared" si="69"/>
        <v>0</v>
      </c>
      <c r="BL235" s="16" t="s">
        <v>83</v>
      </c>
      <c r="BM235" s="155" t="s">
        <v>19259</v>
      </c>
    </row>
    <row r="236" spans="2:65" s="1" customFormat="1" ht="16.5" customHeight="1">
      <c r="B236" s="142"/>
      <c r="C236" s="179" t="s">
        <v>1758</v>
      </c>
      <c r="D236" s="179" t="s">
        <v>454</v>
      </c>
      <c r="E236" s="180" t="s">
        <v>19260</v>
      </c>
      <c r="F236" s="181" t="s">
        <v>19261</v>
      </c>
      <c r="G236" s="182" t="s">
        <v>467</v>
      </c>
      <c r="H236" s="183">
        <v>255</v>
      </c>
      <c r="I236" s="184"/>
      <c r="J236" s="185">
        <f t="shared" si="60"/>
        <v>0</v>
      </c>
      <c r="K236" s="186"/>
      <c r="L236" s="187"/>
      <c r="M236" s="188" t="s">
        <v>1</v>
      </c>
      <c r="N236" s="189" t="s">
        <v>42</v>
      </c>
      <c r="P236" s="153">
        <f t="shared" si="61"/>
        <v>0</v>
      </c>
      <c r="Q236" s="153">
        <v>0</v>
      </c>
      <c r="R236" s="153">
        <f t="shared" si="62"/>
        <v>0</v>
      </c>
      <c r="S236" s="153">
        <v>0</v>
      </c>
      <c r="T236" s="154">
        <f t="shared" si="63"/>
        <v>0</v>
      </c>
      <c r="AR236" s="155" t="s">
        <v>88</v>
      </c>
      <c r="AT236" s="155" t="s">
        <v>454</v>
      </c>
      <c r="AU236" s="155" t="s">
        <v>92</v>
      </c>
      <c r="AY236" s="16" t="s">
        <v>317</v>
      </c>
      <c r="BE236" s="156">
        <f t="shared" si="64"/>
        <v>0</v>
      </c>
      <c r="BF236" s="156">
        <f t="shared" si="65"/>
        <v>0</v>
      </c>
      <c r="BG236" s="156">
        <f t="shared" si="66"/>
        <v>0</v>
      </c>
      <c r="BH236" s="156">
        <f t="shared" si="67"/>
        <v>0</v>
      </c>
      <c r="BI236" s="156">
        <f t="shared" si="68"/>
        <v>0</v>
      </c>
      <c r="BJ236" s="16" t="s">
        <v>88</v>
      </c>
      <c r="BK236" s="156">
        <f t="shared" si="69"/>
        <v>0</v>
      </c>
      <c r="BL236" s="16" t="s">
        <v>83</v>
      </c>
      <c r="BM236" s="155" t="s">
        <v>19262</v>
      </c>
    </row>
    <row r="237" spans="2:65" s="1" customFormat="1" ht="16.5" customHeight="1">
      <c r="B237" s="142"/>
      <c r="C237" s="179" t="s">
        <v>728</v>
      </c>
      <c r="D237" s="179" t="s">
        <v>454</v>
      </c>
      <c r="E237" s="180" t="s">
        <v>19263</v>
      </c>
      <c r="F237" s="181" t="s">
        <v>19264</v>
      </c>
      <c r="G237" s="182" t="s">
        <v>467</v>
      </c>
      <c r="H237" s="183">
        <v>151</v>
      </c>
      <c r="I237" s="184"/>
      <c r="J237" s="185">
        <f t="shared" si="60"/>
        <v>0</v>
      </c>
      <c r="K237" s="186"/>
      <c r="L237" s="187"/>
      <c r="M237" s="188" t="s">
        <v>1</v>
      </c>
      <c r="N237" s="189" t="s">
        <v>42</v>
      </c>
      <c r="P237" s="153">
        <f t="shared" si="61"/>
        <v>0</v>
      </c>
      <c r="Q237" s="153">
        <v>0</v>
      </c>
      <c r="R237" s="153">
        <f t="shared" si="62"/>
        <v>0</v>
      </c>
      <c r="S237" s="153">
        <v>0</v>
      </c>
      <c r="T237" s="154">
        <f t="shared" si="63"/>
        <v>0</v>
      </c>
      <c r="AR237" s="155" t="s">
        <v>88</v>
      </c>
      <c r="AT237" s="155" t="s">
        <v>454</v>
      </c>
      <c r="AU237" s="155" t="s">
        <v>92</v>
      </c>
      <c r="AY237" s="16" t="s">
        <v>317</v>
      </c>
      <c r="BE237" s="156">
        <f t="shared" si="64"/>
        <v>0</v>
      </c>
      <c r="BF237" s="156">
        <f t="shared" si="65"/>
        <v>0</v>
      </c>
      <c r="BG237" s="156">
        <f t="shared" si="66"/>
        <v>0</v>
      </c>
      <c r="BH237" s="156">
        <f t="shared" si="67"/>
        <v>0</v>
      </c>
      <c r="BI237" s="156">
        <f t="shared" si="68"/>
        <v>0</v>
      </c>
      <c r="BJ237" s="16" t="s">
        <v>88</v>
      </c>
      <c r="BK237" s="156">
        <f t="shared" si="69"/>
        <v>0</v>
      </c>
      <c r="BL237" s="16" t="s">
        <v>83</v>
      </c>
      <c r="BM237" s="155" t="s">
        <v>19265</v>
      </c>
    </row>
    <row r="238" spans="2:65" s="1" customFormat="1" ht="16.5" customHeight="1">
      <c r="B238" s="142"/>
      <c r="C238" s="179" t="s">
        <v>1769</v>
      </c>
      <c r="D238" s="179" t="s">
        <v>454</v>
      </c>
      <c r="E238" s="180" t="s">
        <v>19266</v>
      </c>
      <c r="F238" s="181" t="s">
        <v>19267</v>
      </c>
      <c r="G238" s="182" t="s">
        <v>467</v>
      </c>
      <c r="H238" s="183">
        <v>127</v>
      </c>
      <c r="I238" s="184"/>
      <c r="J238" s="185">
        <f t="shared" si="60"/>
        <v>0</v>
      </c>
      <c r="K238" s="186"/>
      <c r="L238" s="187"/>
      <c r="M238" s="188" t="s">
        <v>1</v>
      </c>
      <c r="N238" s="189" t="s">
        <v>42</v>
      </c>
      <c r="P238" s="153">
        <f t="shared" si="61"/>
        <v>0</v>
      </c>
      <c r="Q238" s="153">
        <v>0</v>
      </c>
      <c r="R238" s="153">
        <f t="shared" si="62"/>
        <v>0</v>
      </c>
      <c r="S238" s="153">
        <v>0</v>
      </c>
      <c r="T238" s="154">
        <f t="shared" si="63"/>
        <v>0</v>
      </c>
      <c r="AR238" s="155" t="s">
        <v>88</v>
      </c>
      <c r="AT238" s="155" t="s">
        <v>454</v>
      </c>
      <c r="AU238" s="155" t="s">
        <v>92</v>
      </c>
      <c r="AY238" s="16" t="s">
        <v>317</v>
      </c>
      <c r="BE238" s="156">
        <f t="shared" si="64"/>
        <v>0</v>
      </c>
      <c r="BF238" s="156">
        <f t="shared" si="65"/>
        <v>0</v>
      </c>
      <c r="BG238" s="156">
        <f t="shared" si="66"/>
        <v>0</v>
      </c>
      <c r="BH238" s="156">
        <f t="shared" si="67"/>
        <v>0</v>
      </c>
      <c r="BI238" s="156">
        <f t="shared" si="68"/>
        <v>0</v>
      </c>
      <c r="BJ238" s="16" t="s">
        <v>88</v>
      </c>
      <c r="BK238" s="156">
        <f t="shared" si="69"/>
        <v>0</v>
      </c>
      <c r="BL238" s="16" t="s">
        <v>83</v>
      </c>
      <c r="BM238" s="155" t="s">
        <v>19268</v>
      </c>
    </row>
    <row r="239" spans="2:65" s="1" customFormat="1" ht="16.5" customHeight="1">
      <c r="B239" s="142"/>
      <c r="C239" s="179" t="s">
        <v>732</v>
      </c>
      <c r="D239" s="179" t="s">
        <v>454</v>
      </c>
      <c r="E239" s="180" t="s">
        <v>19269</v>
      </c>
      <c r="F239" s="181" t="s">
        <v>19270</v>
      </c>
      <c r="G239" s="182" t="s">
        <v>467</v>
      </c>
      <c r="H239" s="183">
        <v>525</v>
      </c>
      <c r="I239" s="184"/>
      <c r="J239" s="185">
        <f t="shared" si="60"/>
        <v>0</v>
      </c>
      <c r="K239" s="186"/>
      <c r="L239" s="187"/>
      <c r="M239" s="188" t="s">
        <v>1</v>
      </c>
      <c r="N239" s="189" t="s">
        <v>42</v>
      </c>
      <c r="P239" s="153">
        <f t="shared" si="61"/>
        <v>0</v>
      </c>
      <c r="Q239" s="153">
        <v>0</v>
      </c>
      <c r="R239" s="153">
        <f t="shared" si="62"/>
        <v>0</v>
      </c>
      <c r="S239" s="153">
        <v>0</v>
      </c>
      <c r="T239" s="154">
        <f t="shared" si="63"/>
        <v>0</v>
      </c>
      <c r="AR239" s="155" t="s">
        <v>88</v>
      </c>
      <c r="AT239" s="155" t="s">
        <v>454</v>
      </c>
      <c r="AU239" s="155" t="s">
        <v>92</v>
      </c>
      <c r="AY239" s="16" t="s">
        <v>317</v>
      </c>
      <c r="BE239" s="156">
        <f t="shared" si="64"/>
        <v>0</v>
      </c>
      <c r="BF239" s="156">
        <f t="shared" si="65"/>
        <v>0</v>
      </c>
      <c r="BG239" s="156">
        <f t="shared" si="66"/>
        <v>0</v>
      </c>
      <c r="BH239" s="156">
        <f t="shared" si="67"/>
        <v>0</v>
      </c>
      <c r="BI239" s="156">
        <f t="shared" si="68"/>
        <v>0</v>
      </c>
      <c r="BJ239" s="16" t="s">
        <v>88</v>
      </c>
      <c r="BK239" s="156">
        <f t="shared" si="69"/>
        <v>0</v>
      </c>
      <c r="BL239" s="16" t="s">
        <v>83</v>
      </c>
      <c r="BM239" s="155" t="s">
        <v>19271</v>
      </c>
    </row>
    <row r="240" spans="2:65" s="1" customFormat="1" ht="16.5" customHeight="1">
      <c r="B240" s="142"/>
      <c r="C240" s="179" t="s">
        <v>1780</v>
      </c>
      <c r="D240" s="179" t="s">
        <v>454</v>
      </c>
      <c r="E240" s="180" t="s">
        <v>19272</v>
      </c>
      <c r="F240" s="181" t="s">
        <v>19273</v>
      </c>
      <c r="G240" s="182" t="s">
        <v>467</v>
      </c>
      <c r="H240" s="183">
        <v>48</v>
      </c>
      <c r="I240" s="184"/>
      <c r="J240" s="185">
        <f t="shared" si="60"/>
        <v>0</v>
      </c>
      <c r="K240" s="186"/>
      <c r="L240" s="187"/>
      <c r="M240" s="188" t="s">
        <v>1</v>
      </c>
      <c r="N240" s="189" t="s">
        <v>42</v>
      </c>
      <c r="P240" s="153">
        <f t="shared" si="61"/>
        <v>0</v>
      </c>
      <c r="Q240" s="153">
        <v>0</v>
      </c>
      <c r="R240" s="153">
        <f t="shared" si="62"/>
        <v>0</v>
      </c>
      <c r="S240" s="153">
        <v>0</v>
      </c>
      <c r="T240" s="154">
        <f t="shared" si="63"/>
        <v>0</v>
      </c>
      <c r="AR240" s="155" t="s">
        <v>88</v>
      </c>
      <c r="AT240" s="155" t="s">
        <v>454</v>
      </c>
      <c r="AU240" s="155" t="s">
        <v>92</v>
      </c>
      <c r="AY240" s="16" t="s">
        <v>317</v>
      </c>
      <c r="BE240" s="156">
        <f t="shared" si="64"/>
        <v>0</v>
      </c>
      <c r="BF240" s="156">
        <f t="shared" si="65"/>
        <v>0</v>
      </c>
      <c r="BG240" s="156">
        <f t="shared" si="66"/>
        <v>0</v>
      </c>
      <c r="BH240" s="156">
        <f t="shared" si="67"/>
        <v>0</v>
      </c>
      <c r="BI240" s="156">
        <f t="shared" si="68"/>
        <v>0</v>
      </c>
      <c r="BJ240" s="16" t="s">
        <v>88</v>
      </c>
      <c r="BK240" s="156">
        <f t="shared" si="69"/>
        <v>0</v>
      </c>
      <c r="BL240" s="16" t="s">
        <v>83</v>
      </c>
      <c r="BM240" s="155" t="s">
        <v>19274</v>
      </c>
    </row>
    <row r="241" spans="2:65" s="1" customFormat="1" ht="16.5" customHeight="1">
      <c r="B241" s="142"/>
      <c r="C241" s="179" t="s">
        <v>735</v>
      </c>
      <c r="D241" s="179" t="s">
        <v>454</v>
      </c>
      <c r="E241" s="180" t="s">
        <v>19275</v>
      </c>
      <c r="F241" s="181" t="s">
        <v>19276</v>
      </c>
      <c r="G241" s="182" t="s">
        <v>467</v>
      </c>
      <c r="H241" s="183">
        <v>54</v>
      </c>
      <c r="I241" s="184"/>
      <c r="J241" s="185">
        <f t="shared" si="60"/>
        <v>0</v>
      </c>
      <c r="K241" s="186"/>
      <c r="L241" s="187"/>
      <c r="M241" s="188" t="s">
        <v>1</v>
      </c>
      <c r="N241" s="189" t="s">
        <v>42</v>
      </c>
      <c r="P241" s="153">
        <f t="shared" si="61"/>
        <v>0</v>
      </c>
      <c r="Q241" s="153">
        <v>0</v>
      </c>
      <c r="R241" s="153">
        <f t="shared" si="62"/>
        <v>0</v>
      </c>
      <c r="S241" s="153">
        <v>0</v>
      </c>
      <c r="T241" s="154">
        <f t="shared" si="63"/>
        <v>0</v>
      </c>
      <c r="AR241" s="155" t="s">
        <v>88</v>
      </c>
      <c r="AT241" s="155" t="s">
        <v>454</v>
      </c>
      <c r="AU241" s="155" t="s">
        <v>92</v>
      </c>
      <c r="AY241" s="16" t="s">
        <v>317</v>
      </c>
      <c r="BE241" s="156">
        <f t="shared" si="64"/>
        <v>0</v>
      </c>
      <c r="BF241" s="156">
        <f t="shared" si="65"/>
        <v>0</v>
      </c>
      <c r="BG241" s="156">
        <f t="shared" si="66"/>
        <v>0</v>
      </c>
      <c r="BH241" s="156">
        <f t="shared" si="67"/>
        <v>0</v>
      </c>
      <c r="BI241" s="156">
        <f t="shared" si="68"/>
        <v>0</v>
      </c>
      <c r="BJ241" s="16" t="s">
        <v>88</v>
      </c>
      <c r="BK241" s="156">
        <f t="shared" si="69"/>
        <v>0</v>
      </c>
      <c r="BL241" s="16" t="s">
        <v>83</v>
      </c>
      <c r="BM241" s="155" t="s">
        <v>19277</v>
      </c>
    </row>
    <row r="242" spans="2:65" s="1" customFormat="1" ht="16.5" customHeight="1">
      <c r="B242" s="142"/>
      <c r="C242" s="179" t="s">
        <v>1809</v>
      </c>
      <c r="D242" s="179" t="s">
        <v>454</v>
      </c>
      <c r="E242" s="180" t="s">
        <v>19278</v>
      </c>
      <c r="F242" s="181" t="s">
        <v>19279</v>
      </c>
      <c r="G242" s="182" t="s">
        <v>467</v>
      </c>
      <c r="H242" s="183">
        <v>76</v>
      </c>
      <c r="I242" s="184"/>
      <c r="J242" s="185">
        <f t="shared" si="60"/>
        <v>0</v>
      </c>
      <c r="K242" s="186"/>
      <c r="L242" s="187"/>
      <c r="M242" s="188" t="s">
        <v>1</v>
      </c>
      <c r="N242" s="189" t="s">
        <v>42</v>
      </c>
      <c r="P242" s="153">
        <f t="shared" si="61"/>
        <v>0</v>
      </c>
      <c r="Q242" s="153">
        <v>0</v>
      </c>
      <c r="R242" s="153">
        <f t="shared" si="62"/>
        <v>0</v>
      </c>
      <c r="S242" s="153">
        <v>0</v>
      </c>
      <c r="T242" s="154">
        <f t="shared" si="63"/>
        <v>0</v>
      </c>
      <c r="AR242" s="155" t="s">
        <v>88</v>
      </c>
      <c r="AT242" s="155" t="s">
        <v>454</v>
      </c>
      <c r="AU242" s="155" t="s">
        <v>92</v>
      </c>
      <c r="AY242" s="16" t="s">
        <v>317</v>
      </c>
      <c r="BE242" s="156">
        <f t="shared" si="64"/>
        <v>0</v>
      </c>
      <c r="BF242" s="156">
        <f t="shared" si="65"/>
        <v>0</v>
      </c>
      <c r="BG242" s="156">
        <f t="shared" si="66"/>
        <v>0</v>
      </c>
      <c r="BH242" s="156">
        <f t="shared" si="67"/>
        <v>0</v>
      </c>
      <c r="BI242" s="156">
        <f t="shared" si="68"/>
        <v>0</v>
      </c>
      <c r="BJ242" s="16" t="s">
        <v>88</v>
      </c>
      <c r="BK242" s="156">
        <f t="shared" si="69"/>
        <v>0</v>
      </c>
      <c r="BL242" s="16" t="s">
        <v>83</v>
      </c>
      <c r="BM242" s="155" t="s">
        <v>19280</v>
      </c>
    </row>
    <row r="243" spans="2:65" s="1" customFormat="1" ht="16.5" customHeight="1">
      <c r="B243" s="142"/>
      <c r="C243" s="179" t="s">
        <v>739</v>
      </c>
      <c r="D243" s="179" t="s">
        <v>454</v>
      </c>
      <c r="E243" s="180" t="s">
        <v>19281</v>
      </c>
      <c r="F243" s="181" t="s">
        <v>19282</v>
      </c>
      <c r="G243" s="182" t="s">
        <v>467</v>
      </c>
      <c r="H243" s="183">
        <v>55</v>
      </c>
      <c r="I243" s="184"/>
      <c r="J243" s="185">
        <f t="shared" si="60"/>
        <v>0</v>
      </c>
      <c r="K243" s="186"/>
      <c r="L243" s="187"/>
      <c r="M243" s="188" t="s">
        <v>1</v>
      </c>
      <c r="N243" s="189" t="s">
        <v>42</v>
      </c>
      <c r="P243" s="153">
        <f t="shared" si="61"/>
        <v>0</v>
      </c>
      <c r="Q243" s="153">
        <v>0</v>
      </c>
      <c r="R243" s="153">
        <f t="shared" si="62"/>
        <v>0</v>
      </c>
      <c r="S243" s="153">
        <v>0</v>
      </c>
      <c r="T243" s="154">
        <f t="shared" si="63"/>
        <v>0</v>
      </c>
      <c r="AR243" s="155" t="s">
        <v>88</v>
      </c>
      <c r="AT243" s="155" t="s">
        <v>454</v>
      </c>
      <c r="AU243" s="155" t="s">
        <v>92</v>
      </c>
      <c r="AY243" s="16" t="s">
        <v>317</v>
      </c>
      <c r="BE243" s="156">
        <f t="shared" si="64"/>
        <v>0</v>
      </c>
      <c r="BF243" s="156">
        <f t="shared" si="65"/>
        <v>0</v>
      </c>
      <c r="BG243" s="156">
        <f t="shared" si="66"/>
        <v>0</v>
      </c>
      <c r="BH243" s="156">
        <f t="shared" si="67"/>
        <v>0</v>
      </c>
      <c r="BI243" s="156">
        <f t="shared" si="68"/>
        <v>0</v>
      </c>
      <c r="BJ243" s="16" t="s">
        <v>88</v>
      </c>
      <c r="BK243" s="156">
        <f t="shared" si="69"/>
        <v>0</v>
      </c>
      <c r="BL243" s="16" t="s">
        <v>83</v>
      </c>
      <c r="BM243" s="155" t="s">
        <v>19283</v>
      </c>
    </row>
    <row r="244" spans="2:65" s="1" customFormat="1" ht="16.5" customHeight="1">
      <c r="B244" s="142"/>
      <c r="C244" s="179" t="s">
        <v>1820</v>
      </c>
      <c r="D244" s="179" t="s">
        <v>454</v>
      </c>
      <c r="E244" s="180" t="s">
        <v>19284</v>
      </c>
      <c r="F244" s="181" t="s">
        <v>19285</v>
      </c>
      <c r="G244" s="182" t="s">
        <v>467</v>
      </c>
      <c r="H244" s="183">
        <v>48</v>
      </c>
      <c r="I244" s="184"/>
      <c r="J244" s="185">
        <f t="shared" si="60"/>
        <v>0</v>
      </c>
      <c r="K244" s="186"/>
      <c r="L244" s="187"/>
      <c r="M244" s="188" t="s">
        <v>1</v>
      </c>
      <c r="N244" s="189" t="s">
        <v>42</v>
      </c>
      <c r="P244" s="153">
        <f t="shared" si="61"/>
        <v>0</v>
      </c>
      <c r="Q244" s="153">
        <v>0</v>
      </c>
      <c r="R244" s="153">
        <f t="shared" si="62"/>
        <v>0</v>
      </c>
      <c r="S244" s="153">
        <v>0</v>
      </c>
      <c r="T244" s="154">
        <f t="shared" si="63"/>
        <v>0</v>
      </c>
      <c r="AR244" s="155" t="s">
        <v>88</v>
      </c>
      <c r="AT244" s="155" t="s">
        <v>454</v>
      </c>
      <c r="AU244" s="155" t="s">
        <v>92</v>
      </c>
      <c r="AY244" s="16" t="s">
        <v>317</v>
      </c>
      <c r="BE244" s="156">
        <f t="shared" si="64"/>
        <v>0</v>
      </c>
      <c r="BF244" s="156">
        <f t="shared" si="65"/>
        <v>0</v>
      </c>
      <c r="BG244" s="156">
        <f t="shared" si="66"/>
        <v>0</v>
      </c>
      <c r="BH244" s="156">
        <f t="shared" si="67"/>
        <v>0</v>
      </c>
      <c r="BI244" s="156">
        <f t="shared" si="68"/>
        <v>0</v>
      </c>
      <c r="BJ244" s="16" t="s">
        <v>88</v>
      </c>
      <c r="BK244" s="156">
        <f t="shared" si="69"/>
        <v>0</v>
      </c>
      <c r="BL244" s="16" t="s">
        <v>83</v>
      </c>
      <c r="BM244" s="155" t="s">
        <v>19286</v>
      </c>
    </row>
    <row r="245" spans="2:65" s="1" customFormat="1" ht="16.5" customHeight="1">
      <c r="B245" s="142"/>
      <c r="C245" s="179" t="s">
        <v>742</v>
      </c>
      <c r="D245" s="179" t="s">
        <v>454</v>
      </c>
      <c r="E245" s="180" t="s">
        <v>19287</v>
      </c>
      <c r="F245" s="181" t="s">
        <v>19288</v>
      </c>
      <c r="G245" s="182" t="s">
        <v>467</v>
      </c>
      <c r="H245" s="183">
        <v>18</v>
      </c>
      <c r="I245" s="184"/>
      <c r="J245" s="185">
        <f t="shared" si="60"/>
        <v>0</v>
      </c>
      <c r="K245" s="186"/>
      <c r="L245" s="187"/>
      <c r="M245" s="188" t="s">
        <v>1</v>
      </c>
      <c r="N245" s="189" t="s">
        <v>42</v>
      </c>
      <c r="P245" s="153">
        <f t="shared" si="61"/>
        <v>0</v>
      </c>
      <c r="Q245" s="153">
        <v>0</v>
      </c>
      <c r="R245" s="153">
        <f t="shared" si="62"/>
        <v>0</v>
      </c>
      <c r="S245" s="153">
        <v>0</v>
      </c>
      <c r="T245" s="154">
        <f t="shared" si="63"/>
        <v>0</v>
      </c>
      <c r="AR245" s="155" t="s">
        <v>88</v>
      </c>
      <c r="AT245" s="155" t="s">
        <v>454</v>
      </c>
      <c r="AU245" s="155" t="s">
        <v>92</v>
      </c>
      <c r="AY245" s="16" t="s">
        <v>317</v>
      </c>
      <c r="BE245" s="156">
        <f t="shared" si="64"/>
        <v>0</v>
      </c>
      <c r="BF245" s="156">
        <f t="shared" si="65"/>
        <v>0</v>
      </c>
      <c r="BG245" s="156">
        <f t="shared" si="66"/>
        <v>0</v>
      </c>
      <c r="BH245" s="156">
        <f t="shared" si="67"/>
        <v>0</v>
      </c>
      <c r="BI245" s="156">
        <f t="shared" si="68"/>
        <v>0</v>
      </c>
      <c r="BJ245" s="16" t="s">
        <v>88</v>
      </c>
      <c r="BK245" s="156">
        <f t="shared" si="69"/>
        <v>0</v>
      </c>
      <c r="BL245" s="16" t="s">
        <v>83</v>
      </c>
      <c r="BM245" s="155" t="s">
        <v>19289</v>
      </c>
    </row>
    <row r="246" spans="2:65" s="1" customFormat="1" ht="16.5" customHeight="1">
      <c r="B246" s="142"/>
      <c r="C246" s="179" t="s">
        <v>1836</v>
      </c>
      <c r="D246" s="179" t="s">
        <v>454</v>
      </c>
      <c r="E246" s="180" t="s">
        <v>19290</v>
      </c>
      <c r="F246" s="181" t="s">
        <v>19291</v>
      </c>
      <c r="G246" s="182" t="s">
        <v>467</v>
      </c>
      <c r="H246" s="183">
        <v>90</v>
      </c>
      <c r="I246" s="184"/>
      <c r="J246" s="185">
        <f t="shared" si="60"/>
        <v>0</v>
      </c>
      <c r="K246" s="186"/>
      <c r="L246" s="187"/>
      <c r="M246" s="188" t="s">
        <v>1</v>
      </c>
      <c r="N246" s="189" t="s">
        <v>42</v>
      </c>
      <c r="P246" s="153">
        <f t="shared" si="61"/>
        <v>0</v>
      </c>
      <c r="Q246" s="153">
        <v>0</v>
      </c>
      <c r="R246" s="153">
        <f t="shared" si="62"/>
        <v>0</v>
      </c>
      <c r="S246" s="153">
        <v>0</v>
      </c>
      <c r="T246" s="154">
        <f t="shared" si="63"/>
        <v>0</v>
      </c>
      <c r="AR246" s="155" t="s">
        <v>88</v>
      </c>
      <c r="AT246" s="155" t="s">
        <v>454</v>
      </c>
      <c r="AU246" s="155" t="s">
        <v>92</v>
      </c>
      <c r="AY246" s="16" t="s">
        <v>317</v>
      </c>
      <c r="BE246" s="156">
        <f t="shared" si="64"/>
        <v>0</v>
      </c>
      <c r="BF246" s="156">
        <f t="shared" si="65"/>
        <v>0</v>
      </c>
      <c r="BG246" s="156">
        <f t="shared" si="66"/>
        <v>0</v>
      </c>
      <c r="BH246" s="156">
        <f t="shared" si="67"/>
        <v>0</v>
      </c>
      <c r="BI246" s="156">
        <f t="shared" si="68"/>
        <v>0</v>
      </c>
      <c r="BJ246" s="16" t="s">
        <v>88</v>
      </c>
      <c r="BK246" s="156">
        <f t="shared" si="69"/>
        <v>0</v>
      </c>
      <c r="BL246" s="16" t="s">
        <v>83</v>
      </c>
      <c r="BM246" s="155" t="s">
        <v>19292</v>
      </c>
    </row>
    <row r="247" spans="2:65" s="1" customFormat="1" ht="16.5" customHeight="1">
      <c r="B247" s="142"/>
      <c r="C247" s="179" t="s">
        <v>1841</v>
      </c>
      <c r="D247" s="179" t="s">
        <v>454</v>
      </c>
      <c r="E247" s="180" t="s">
        <v>19293</v>
      </c>
      <c r="F247" s="181" t="s">
        <v>19294</v>
      </c>
      <c r="G247" s="182" t="s">
        <v>467</v>
      </c>
      <c r="H247" s="183">
        <v>80</v>
      </c>
      <c r="I247" s="184"/>
      <c r="J247" s="185">
        <f t="shared" si="60"/>
        <v>0</v>
      </c>
      <c r="K247" s="186"/>
      <c r="L247" s="187"/>
      <c r="M247" s="188" t="s">
        <v>1</v>
      </c>
      <c r="N247" s="189" t="s">
        <v>42</v>
      </c>
      <c r="P247" s="153">
        <f t="shared" si="61"/>
        <v>0</v>
      </c>
      <c r="Q247" s="153">
        <v>0</v>
      </c>
      <c r="R247" s="153">
        <f t="shared" si="62"/>
        <v>0</v>
      </c>
      <c r="S247" s="153">
        <v>0</v>
      </c>
      <c r="T247" s="154">
        <f t="shared" si="63"/>
        <v>0</v>
      </c>
      <c r="AR247" s="155" t="s">
        <v>88</v>
      </c>
      <c r="AT247" s="155" t="s">
        <v>454</v>
      </c>
      <c r="AU247" s="155" t="s">
        <v>92</v>
      </c>
      <c r="AY247" s="16" t="s">
        <v>317</v>
      </c>
      <c r="BE247" s="156">
        <f t="shared" si="64"/>
        <v>0</v>
      </c>
      <c r="BF247" s="156">
        <f t="shared" si="65"/>
        <v>0</v>
      </c>
      <c r="BG247" s="156">
        <f t="shared" si="66"/>
        <v>0</v>
      </c>
      <c r="BH247" s="156">
        <f t="shared" si="67"/>
        <v>0</v>
      </c>
      <c r="BI247" s="156">
        <f t="shared" si="68"/>
        <v>0</v>
      </c>
      <c r="BJ247" s="16" t="s">
        <v>88</v>
      </c>
      <c r="BK247" s="156">
        <f t="shared" si="69"/>
        <v>0</v>
      </c>
      <c r="BL247" s="16" t="s">
        <v>83</v>
      </c>
      <c r="BM247" s="155" t="s">
        <v>19295</v>
      </c>
    </row>
    <row r="248" spans="2:65" s="11" customFormat="1" ht="20.9" customHeight="1">
      <c r="B248" s="130"/>
      <c r="D248" s="131" t="s">
        <v>75</v>
      </c>
      <c r="E248" s="140" t="s">
        <v>19296</v>
      </c>
      <c r="F248" s="140" t="s">
        <v>19297</v>
      </c>
      <c r="I248" s="133"/>
      <c r="J248" s="141">
        <f>BK248</f>
        <v>0</v>
      </c>
      <c r="L248" s="130"/>
      <c r="M248" s="135"/>
      <c r="P248" s="136">
        <f>SUM(P249:P252)</f>
        <v>0</v>
      </c>
      <c r="R248" s="136">
        <f>SUM(R249:R252)</f>
        <v>0</v>
      </c>
      <c r="T248" s="137">
        <f>SUM(T249:T252)</f>
        <v>0</v>
      </c>
      <c r="AR248" s="131" t="s">
        <v>83</v>
      </c>
      <c r="AT248" s="138" t="s">
        <v>75</v>
      </c>
      <c r="AU248" s="138" t="s">
        <v>88</v>
      </c>
      <c r="AY248" s="131" t="s">
        <v>317</v>
      </c>
      <c r="BK248" s="139">
        <f>SUM(BK249:BK252)</f>
        <v>0</v>
      </c>
    </row>
    <row r="249" spans="2:65" s="1" customFormat="1" ht="16.5" customHeight="1">
      <c r="B249" s="142"/>
      <c r="C249" s="179" t="s">
        <v>493</v>
      </c>
      <c r="D249" s="179" t="s">
        <v>454</v>
      </c>
      <c r="E249" s="180" t="s">
        <v>19298</v>
      </c>
      <c r="F249" s="181" t="s">
        <v>19299</v>
      </c>
      <c r="G249" s="182" t="s">
        <v>467</v>
      </c>
      <c r="H249" s="183">
        <v>1960</v>
      </c>
      <c r="I249" s="184"/>
      <c r="J249" s="185">
        <f>ROUND(I249*H249,2)</f>
        <v>0</v>
      </c>
      <c r="K249" s="186"/>
      <c r="L249" s="187"/>
      <c r="M249" s="188" t="s">
        <v>1</v>
      </c>
      <c r="N249" s="189" t="s">
        <v>42</v>
      </c>
      <c r="P249" s="153">
        <f>O249*H249</f>
        <v>0</v>
      </c>
      <c r="Q249" s="153">
        <v>0</v>
      </c>
      <c r="R249" s="153">
        <f>Q249*H249</f>
        <v>0</v>
      </c>
      <c r="S249" s="153">
        <v>0</v>
      </c>
      <c r="T249" s="154">
        <f>S249*H249</f>
        <v>0</v>
      </c>
      <c r="AR249" s="155" t="s">
        <v>356</v>
      </c>
      <c r="AT249" s="155" t="s">
        <v>454</v>
      </c>
      <c r="AU249" s="155" t="s">
        <v>92</v>
      </c>
      <c r="AY249" s="16" t="s">
        <v>317</v>
      </c>
      <c r="BE249" s="156">
        <f>IF(N249="základná",J249,0)</f>
        <v>0</v>
      </c>
      <c r="BF249" s="156">
        <f>IF(N249="znížená",J249,0)</f>
        <v>0</v>
      </c>
      <c r="BG249" s="156">
        <f>IF(N249="zákl. prenesená",J249,0)</f>
        <v>0</v>
      </c>
      <c r="BH249" s="156">
        <f>IF(N249="zníž. prenesená",J249,0)</f>
        <v>0</v>
      </c>
      <c r="BI249" s="156">
        <f>IF(N249="nulová",J249,0)</f>
        <v>0</v>
      </c>
      <c r="BJ249" s="16" t="s">
        <v>88</v>
      </c>
      <c r="BK249" s="156">
        <f>ROUND(I249*H249,2)</f>
        <v>0</v>
      </c>
      <c r="BL249" s="16" t="s">
        <v>323</v>
      </c>
      <c r="BM249" s="155" t="s">
        <v>19300</v>
      </c>
    </row>
    <row r="250" spans="2:65" s="1" customFormat="1" ht="16.5" customHeight="1">
      <c r="B250" s="142"/>
      <c r="C250" s="179" t="s">
        <v>1849</v>
      </c>
      <c r="D250" s="179" t="s">
        <v>454</v>
      </c>
      <c r="E250" s="180" t="s">
        <v>19301</v>
      </c>
      <c r="F250" s="181" t="s">
        <v>19302</v>
      </c>
      <c r="G250" s="182" t="s">
        <v>467</v>
      </c>
      <c r="H250" s="183">
        <v>1100</v>
      </c>
      <c r="I250" s="184"/>
      <c r="J250" s="185">
        <f>ROUND(I250*H250,2)</f>
        <v>0</v>
      </c>
      <c r="K250" s="186"/>
      <c r="L250" s="187"/>
      <c r="M250" s="188" t="s">
        <v>1</v>
      </c>
      <c r="N250" s="189" t="s">
        <v>42</v>
      </c>
      <c r="P250" s="153">
        <f>O250*H250</f>
        <v>0</v>
      </c>
      <c r="Q250" s="153">
        <v>0</v>
      </c>
      <c r="R250" s="153">
        <f>Q250*H250</f>
        <v>0</v>
      </c>
      <c r="S250" s="153">
        <v>0</v>
      </c>
      <c r="T250" s="154">
        <f>S250*H250</f>
        <v>0</v>
      </c>
      <c r="AR250" s="155" t="s">
        <v>356</v>
      </c>
      <c r="AT250" s="155" t="s">
        <v>454</v>
      </c>
      <c r="AU250" s="155" t="s">
        <v>92</v>
      </c>
      <c r="AY250" s="16" t="s">
        <v>317</v>
      </c>
      <c r="BE250" s="156">
        <f>IF(N250="základná",J250,0)</f>
        <v>0</v>
      </c>
      <c r="BF250" s="156">
        <f>IF(N250="znížená",J250,0)</f>
        <v>0</v>
      </c>
      <c r="BG250" s="156">
        <f>IF(N250="zákl. prenesená",J250,0)</f>
        <v>0</v>
      </c>
      <c r="BH250" s="156">
        <f>IF(N250="zníž. prenesená",J250,0)</f>
        <v>0</v>
      </c>
      <c r="BI250" s="156">
        <f>IF(N250="nulová",J250,0)</f>
        <v>0</v>
      </c>
      <c r="BJ250" s="16" t="s">
        <v>88</v>
      </c>
      <c r="BK250" s="156">
        <f>ROUND(I250*H250,2)</f>
        <v>0</v>
      </c>
      <c r="BL250" s="16" t="s">
        <v>323</v>
      </c>
      <c r="BM250" s="155" t="s">
        <v>19303</v>
      </c>
    </row>
    <row r="251" spans="2:65" s="1" customFormat="1" ht="16.5" customHeight="1">
      <c r="B251" s="142"/>
      <c r="C251" s="179" t="s">
        <v>1853</v>
      </c>
      <c r="D251" s="179" t="s">
        <v>454</v>
      </c>
      <c r="E251" s="180" t="s">
        <v>19304</v>
      </c>
      <c r="F251" s="181" t="s">
        <v>19305</v>
      </c>
      <c r="G251" s="182" t="s">
        <v>467</v>
      </c>
      <c r="H251" s="183">
        <v>270</v>
      </c>
      <c r="I251" s="184"/>
      <c r="J251" s="185">
        <f>ROUND(I251*H251,2)</f>
        <v>0</v>
      </c>
      <c r="K251" s="186"/>
      <c r="L251" s="187"/>
      <c r="M251" s="188" t="s">
        <v>1</v>
      </c>
      <c r="N251" s="189" t="s">
        <v>42</v>
      </c>
      <c r="P251" s="153">
        <f>O251*H251</f>
        <v>0</v>
      </c>
      <c r="Q251" s="153">
        <v>0</v>
      </c>
      <c r="R251" s="153">
        <f>Q251*H251</f>
        <v>0</v>
      </c>
      <c r="S251" s="153">
        <v>0</v>
      </c>
      <c r="T251" s="154">
        <f>S251*H251</f>
        <v>0</v>
      </c>
      <c r="AR251" s="155" t="s">
        <v>356</v>
      </c>
      <c r="AT251" s="155" t="s">
        <v>454</v>
      </c>
      <c r="AU251" s="155" t="s">
        <v>92</v>
      </c>
      <c r="AY251" s="16" t="s">
        <v>317</v>
      </c>
      <c r="BE251" s="156">
        <f>IF(N251="základná",J251,0)</f>
        <v>0</v>
      </c>
      <c r="BF251" s="156">
        <f>IF(N251="znížená",J251,0)</f>
        <v>0</v>
      </c>
      <c r="BG251" s="156">
        <f>IF(N251="zákl. prenesená",J251,0)</f>
        <v>0</v>
      </c>
      <c r="BH251" s="156">
        <f>IF(N251="zníž. prenesená",J251,0)</f>
        <v>0</v>
      </c>
      <c r="BI251" s="156">
        <f>IF(N251="nulová",J251,0)</f>
        <v>0</v>
      </c>
      <c r="BJ251" s="16" t="s">
        <v>88</v>
      </c>
      <c r="BK251" s="156">
        <f>ROUND(I251*H251,2)</f>
        <v>0</v>
      </c>
      <c r="BL251" s="16" t="s">
        <v>323</v>
      </c>
      <c r="BM251" s="155" t="s">
        <v>19306</v>
      </c>
    </row>
    <row r="252" spans="2:65" s="1" customFormat="1" ht="16.5" customHeight="1">
      <c r="B252" s="142"/>
      <c r="C252" s="179" t="s">
        <v>1859</v>
      </c>
      <c r="D252" s="179" t="s">
        <v>454</v>
      </c>
      <c r="E252" s="180" t="s">
        <v>19307</v>
      </c>
      <c r="F252" s="181" t="s">
        <v>19308</v>
      </c>
      <c r="G252" s="182" t="s">
        <v>467</v>
      </c>
      <c r="H252" s="183">
        <v>480</v>
      </c>
      <c r="I252" s="184"/>
      <c r="J252" s="185">
        <f>ROUND(I252*H252,2)</f>
        <v>0</v>
      </c>
      <c r="K252" s="186"/>
      <c r="L252" s="187"/>
      <c r="M252" s="188" t="s">
        <v>1</v>
      </c>
      <c r="N252" s="189" t="s">
        <v>42</v>
      </c>
      <c r="P252" s="153">
        <f>O252*H252</f>
        <v>0</v>
      </c>
      <c r="Q252" s="153">
        <v>0</v>
      </c>
      <c r="R252" s="153">
        <f>Q252*H252</f>
        <v>0</v>
      </c>
      <c r="S252" s="153">
        <v>0</v>
      </c>
      <c r="T252" s="154">
        <f>S252*H252</f>
        <v>0</v>
      </c>
      <c r="AR252" s="155" t="s">
        <v>88</v>
      </c>
      <c r="AT252" s="155" t="s">
        <v>454</v>
      </c>
      <c r="AU252" s="155" t="s">
        <v>92</v>
      </c>
      <c r="AY252" s="16" t="s">
        <v>317</v>
      </c>
      <c r="BE252" s="156">
        <f>IF(N252="základná",J252,0)</f>
        <v>0</v>
      </c>
      <c r="BF252" s="156">
        <f>IF(N252="znížená",J252,0)</f>
        <v>0</v>
      </c>
      <c r="BG252" s="156">
        <f>IF(N252="zákl. prenesená",J252,0)</f>
        <v>0</v>
      </c>
      <c r="BH252" s="156">
        <f>IF(N252="zníž. prenesená",J252,0)</f>
        <v>0</v>
      </c>
      <c r="BI252" s="156">
        <f>IF(N252="nulová",J252,0)</f>
        <v>0</v>
      </c>
      <c r="BJ252" s="16" t="s">
        <v>88</v>
      </c>
      <c r="BK252" s="156">
        <f>ROUND(I252*H252,2)</f>
        <v>0</v>
      </c>
      <c r="BL252" s="16" t="s">
        <v>83</v>
      </c>
      <c r="BM252" s="155" t="s">
        <v>19309</v>
      </c>
    </row>
    <row r="253" spans="2:65" s="11" customFormat="1" ht="25.9" customHeight="1">
      <c r="B253" s="130"/>
      <c r="D253" s="131" t="s">
        <v>75</v>
      </c>
      <c r="E253" s="132" t="s">
        <v>19310</v>
      </c>
      <c r="F253" s="132" t="s">
        <v>19311</v>
      </c>
      <c r="I253" s="133"/>
      <c r="J253" s="134">
        <f>BK253</f>
        <v>0</v>
      </c>
      <c r="L253" s="130"/>
      <c r="M253" s="135"/>
      <c r="P253" s="136">
        <f>SUM(P254:P255)</f>
        <v>0</v>
      </c>
      <c r="R253" s="136">
        <f>SUM(R254:R255)</f>
        <v>0</v>
      </c>
      <c r="T253" s="137">
        <f>SUM(T254:T255)</f>
        <v>0</v>
      </c>
      <c r="AR253" s="131" t="s">
        <v>83</v>
      </c>
      <c r="AT253" s="138" t="s">
        <v>75</v>
      </c>
      <c r="AU253" s="138" t="s">
        <v>76</v>
      </c>
      <c r="AY253" s="131" t="s">
        <v>317</v>
      </c>
      <c r="BK253" s="139">
        <f>SUM(BK254:BK255)</f>
        <v>0</v>
      </c>
    </row>
    <row r="254" spans="2:65" s="1" customFormat="1" ht="33" customHeight="1">
      <c r="B254" s="142"/>
      <c r="C254" s="143" t="s">
        <v>1868</v>
      </c>
      <c r="D254" s="143" t="s">
        <v>319</v>
      </c>
      <c r="E254" s="144" t="s">
        <v>19312</v>
      </c>
      <c r="F254" s="145" t="s">
        <v>19313</v>
      </c>
      <c r="G254" s="146" t="s">
        <v>439</v>
      </c>
      <c r="H254" s="147">
        <v>122.678</v>
      </c>
      <c r="I254" s="148"/>
      <c r="J254" s="149">
        <f>ROUND(I254*H254,2)</f>
        <v>0</v>
      </c>
      <c r="K254" s="150"/>
      <c r="L254" s="31"/>
      <c r="M254" s="151" t="s">
        <v>1</v>
      </c>
      <c r="N254" s="152" t="s">
        <v>42</v>
      </c>
      <c r="P254" s="153">
        <f>O254*H254</f>
        <v>0</v>
      </c>
      <c r="Q254" s="153">
        <v>0</v>
      </c>
      <c r="R254" s="153">
        <f>Q254*H254</f>
        <v>0</v>
      </c>
      <c r="S254" s="153">
        <v>0</v>
      </c>
      <c r="T254" s="154">
        <f>S254*H254</f>
        <v>0</v>
      </c>
      <c r="AR254" s="155" t="s">
        <v>323</v>
      </c>
      <c r="AT254" s="155" t="s">
        <v>319</v>
      </c>
      <c r="AU254" s="155" t="s">
        <v>83</v>
      </c>
      <c r="AY254" s="16" t="s">
        <v>317</v>
      </c>
      <c r="BE254" s="156">
        <f>IF(N254="základná",J254,0)</f>
        <v>0</v>
      </c>
      <c r="BF254" s="156">
        <f>IF(N254="znížená",J254,0)</f>
        <v>0</v>
      </c>
      <c r="BG254" s="156">
        <f>IF(N254="zákl. prenesená",J254,0)</f>
        <v>0</v>
      </c>
      <c r="BH254" s="156">
        <f>IF(N254="zníž. prenesená",J254,0)</f>
        <v>0</v>
      </c>
      <c r="BI254" s="156">
        <f>IF(N254="nulová",J254,0)</f>
        <v>0</v>
      </c>
      <c r="BJ254" s="16" t="s">
        <v>88</v>
      </c>
      <c r="BK254" s="156">
        <f>ROUND(I254*H254,2)</f>
        <v>0</v>
      </c>
      <c r="BL254" s="16" t="s">
        <v>323</v>
      </c>
      <c r="BM254" s="155" t="s">
        <v>19314</v>
      </c>
    </row>
    <row r="255" spans="2:65" s="1" customFormat="1" ht="24.15" customHeight="1">
      <c r="B255" s="142"/>
      <c r="C255" s="143" t="s">
        <v>1872</v>
      </c>
      <c r="D255" s="143" t="s">
        <v>319</v>
      </c>
      <c r="E255" s="144" t="s">
        <v>19315</v>
      </c>
      <c r="F255" s="145" t="s">
        <v>19316</v>
      </c>
      <c r="G255" s="146" t="s">
        <v>439</v>
      </c>
      <c r="H255" s="147">
        <v>189.70599999999999</v>
      </c>
      <c r="I255" s="148"/>
      <c r="J255" s="149">
        <f>ROUND(I255*H255,2)</f>
        <v>0</v>
      </c>
      <c r="K255" s="150"/>
      <c r="L255" s="31"/>
      <c r="M255" s="151" t="s">
        <v>1</v>
      </c>
      <c r="N255" s="152" t="s">
        <v>42</v>
      </c>
      <c r="P255" s="153">
        <f>O255*H255</f>
        <v>0</v>
      </c>
      <c r="Q255" s="153">
        <v>0</v>
      </c>
      <c r="R255" s="153">
        <f>Q255*H255</f>
        <v>0</v>
      </c>
      <c r="S255" s="153">
        <v>0</v>
      </c>
      <c r="T255" s="154">
        <f>S255*H255</f>
        <v>0</v>
      </c>
      <c r="AR255" s="155" t="s">
        <v>83</v>
      </c>
      <c r="AT255" s="155" t="s">
        <v>319</v>
      </c>
      <c r="AU255" s="155" t="s">
        <v>83</v>
      </c>
      <c r="AY255" s="16" t="s">
        <v>317</v>
      </c>
      <c r="BE255" s="156">
        <f>IF(N255="základná",J255,0)</f>
        <v>0</v>
      </c>
      <c r="BF255" s="156">
        <f>IF(N255="znížená",J255,0)</f>
        <v>0</v>
      </c>
      <c r="BG255" s="156">
        <f>IF(N255="zákl. prenesená",J255,0)</f>
        <v>0</v>
      </c>
      <c r="BH255" s="156">
        <f>IF(N255="zníž. prenesená",J255,0)</f>
        <v>0</v>
      </c>
      <c r="BI255" s="156">
        <f>IF(N255="nulová",J255,0)</f>
        <v>0</v>
      </c>
      <c r="BJ255" s="16" t="s">
        <v>88</v>
      </c>
      <c r="BK255" s="156">
        <f>ROUND(I255*H255,2)</f>
        <v>0</v>
      </c>
      <c r="BL255" s="16" t="s">
        <v>83</v>
      </c>
      <c r="BM255" s="155" t="s">
        <v>19317</v>
      </c>
    </row>
    <row r="256" spans="2:65" s="11" customFormat="1" ht="25.9" customHeight="1">
      <c r="B256" s="130"/>
      <c r="D256" s="131" t="s">
        <v>75</v>
      </c>
      <c r="E256" s="132" t="s">
        <v>19318</v>
      </c>
      <c r="F256" s="132" t="s">
        <v>19319</v>
      </c>
      <c r="I256" s="133"/>
      <c r="J256" s="134">
        <f>BK256</f>
        <v>0</v>
      </c>
      <c r="L256" s="130"/>
      <c r="M256" s="135"/>
      <c r="P256" s="136">
        <f>P257</f>
        <v>0</v>
      </c>
      <c r="R256" s="136">
        <f>R257</f>
        <v>25.929271499999999</v>
      </c>
      <c r="T256" s="137">
        <f>T257</f>
        <v>0</v>
      </c>
      <c r="AR256" s="131" t="s">
        <v>83</v>
      </c>
      <c r="AT256" s="138" t="s">
        <v>75</v>
      </c>
      <c r="AU256" s="138" t="s">
        <v>76</v>
      </c>
      <c r="AY256" s="131" t="s">
        <v>317</v>
      </c>
      <c r="BK256" s="139">
        <f>BK257</f>
        <v>0</v>
      </c>
    </row>
    <row r="257" spans="2:65" s="11" customFormat="1" ht="22.75" customHeight="1">
      <c r="B257" s="130"/>
      <c r="D257" s="131" t="s">
        <v>75</v>
      </c>
      <c r="E257" s="140" t="s">
        <v>19320</v>
      </c>
      <c r="F257" s="140" t="s">
        <v>19321</v>
      </c>
      <c r="I257" s="133"/>
      <c r="J257" s="141">
        <f>BK257</f>
        <v>0</v>
      </c>
      <c r="L257" s="130"/>
      <c r="M257" s="135"/>
      <c r="P257" s="136">
        <f>SUM(P258:P269)</f>
        <v>0</v>
      </c>
      <c r="R257" s="136">
        <f>SUM(R258:R269)</f>
        <v>25.929271499999999</v>
      </c>
      <c r="T257" s="137">
        <f>SUM(T258:T269)</f>
        <v>0</v>
      </c>
      <c r="AR257" s="131" t="s">
        <v>83</v>
      </c>
      <c r="AT257" s="138" t="s">
        <v>75</v>
      </c>
      <c r="AU257" s="138" t="s">
        <v>83</v>
      </c>
      <c r="AY257" s="131" t="s">
        <v>317</v>
      </c>
      <c r="BK257" s="139">
        <f>SUM(BK258:BK269)</f>
        <v>0</v>
      </c>
    </row>
    <row r="258" spans="2:65" s="1" customFormat="1" ht="33" customHeight="1">
      <c r="B258" s="142"/>
      <c r="C258" s="143" t="s">
        <v>1876</v>
      </c>
      <c r="D258" s="143" t="s">
        <v>319</v>
      </c>
      <c r="E258" s="144" t="s">
        <v>19322</v>
      </c>
      <c r="F258" s="145" t="s">
        <v>19323</v>
      </c>
      <c r="G258" s="146" t="s">
        <v>467</v>
      </c>
      <c r="H258" s="147">
        <v>57</v>
      </c>
      <c r="I258" s="148"/>
      <c r="J258" s="149">
        <f t="shared" ref="J258:J269" si="70">ROUND(I258*H258,2)</f>
        <v>0</v>
      </c>
      <c r="K258" s="150"/>
      <c r="L258" s="31"/>
      <c r="M258" s="151" t="s">
        <v>1</v>
      </c>
      <c r="N258" s="152" t="s">
        <v>42</v>
      </c>
      <c r="P258" s="153">
        <f t="shared" ref="P258:P269" si="71">O258*H258</f>
        <v>0</v>
      </c>
      <c r="Q258" s="153">
        <v>0</v>
      </c>
      <c r="R258" s="153">
        <f t="shared" ref="R258:R269" si="72">Q258*H258</f>
        <v>0</v>
      </c>
      <c r="S258" s="153">
        <v>0</v>
      </c>
      <c r="T258" s="154">
        <f t="shared" ref="T258:T269" si="73">S258*H258</f>
        <v>0</v>
      </c>
      <c r="AR258" s="155" t="s">
        <v>323</v>
      </c>
      <c r="AT258" s="155" t="s">
        <v>319</v>
      </c>
      <c r="AU258" s="155" t="s">
        <v>88</v>
      </c>
      <c r="AY258" s="16" t="s">
        <v>317</v>
      </c>
      <c r="BE258" s="156">
        <f t="shared" ref="BE258:BE269" si="74">IF(N258="základná",J258,0)</f>
        <v>0</v>
      </c>
      <c r="BF258" s="156">
        <f t="shared" ref="BF258:BF269" si="75">IF(N258="znížená",J258,0)</f>
        <v>0</v>
      </c>
      <c r="BG258" s="156">
        <f t="shared" ref="BG258:BG269" si="76">IF(N258="zákl. prenesená",J258,0)</f>
        <v>0</v>
      </c>
      <c r="BH258" s="156">
        <f t="shared" ref="BH258:BH269" si="77">IF(N258="zníž. prenesená",J258,0)</f>
        <v>0</v>
      </c>
      <c r="BI258" s="156">
        <f t="shared" ref="BI258:BI269" si="78">IF(N258="nulová",J258,0)</f>
        <v>0</v>
      </c>
      <c r="BJ258" s="16" t="s">
        <v>88</v>
      </c>
      <c r="BK258" s="156">
        <f t="shared" ref="BK258:BK269" si="79">ROUND(I258*H258,2)</f>
        <v>0</v>
      </c>
      <c r="BL258" s="16" t="s">
        <v>323</v>
      </c>
      <c r="BM258" s="155" t="s">
        <v>19324</v>
      </c>
    </row>
    <row r="259" spans="2:65" s="1" customFormat="1" ht="37.75" customHeight="1">
      <c r="B259" s="142"/>
      <c r="C259" s="143" t="s">
        <v>1882</v>
      </c>
      <c r="D259" s="143" t="s">
        <v>319</v>
      </c>
      <c r="E259" s="144" t="s">
        <v>19325</v>
      </c>
      <c r="F259" s="145" t="s">
        <v>19326</v>
      </c>
      <c r="G259" s="146" t="s">
        <v>467</v>
      </c>
      <c r="H259" s="147">
        <v>57</v>
      </c>
      <c r="I259" s="148"/>
      <c r="J259" s="149">
        <f t="shared" si="70"/>
        <v>0</v>
      </c>
      <c r="K259" s="150"/>
      <c r="L259" s="31"/>
      <c r="M259" s="151" t="s">
        <v>1</v>
      </c>
      <c r="N259" s="152" t="s">
        <v>42</v>
      </c>
      <c r="P259" s="153">
        <f t="shared" si="71"/>
        <v>0</v>
      </c>
      <c r="Q259" s="153">
        <v>9.3829999999999997E-2</v>
      </c>
      <c r="R259" s="153">
        <f t="shared" si="72"/>
        <v>5.3483099999999997</v>
      </c>
      <c r="S259" s="153">
        <v>0</v>
      </c>
      <c r="T259" s="154">
        <f t="shared" si="73"/>
        <v>0</v>
      </c>
      <c r="AR259" s="155" t="s">
        <v>323</v>
      </c>
      <c r="AT259" s="155" t="s">
        <v>319</v>
      </c>
      <c r="AU259" s="155" t="s">
        <v>88</v>
      </c>
      <c r="AY259" s="16" t="s">
        <v>317</v>
      </c>
      <c r="BE259" s="156">
        <f t="shared" si="74"/>
        <v>0</v>
      </c>
      <c r="BF259" s="156">
        <f t="shared" si="75"/>
        <v>0</v>
      </c>
      <c r="BG259" s="156">
        <f t="shared" si="76"/>
        <v>0</v>
      </c>
      <c r="BH259" s="156">
        <f t="shared" si="77"/>
        <v>0</v>
      </c>
      <c r="BI259" s="156">
        <f t="shared" si="78"/>
        <v>0</v>
      </c>
      <c r="BJ259" s="16" t="s">
        <v>88</v>
      </c>
      <c r="BK259" s="156">
        <f t="shared" si="79"/>
        <v>0</v>
      </c>
      <c r="BL259" s="16" t="s">
        <v>323</v>
      </c>
      <c r="BM259" s="155" t="s">
        <v>19327</v>
      </c>
    </row>
    <row r="260" spans="2:65" s="1" customFormat="1" ht="24.15" customHeight="1">
      <c r="B260" s="142"/>
      <c r="C260" s="179" t="s">
        <v>1886</v>
      </c>
      <c r="D260" s="179" t="s">
        <v>454</v>
      </c>
      <c r="E260" s="180" t="s">
        <v>19328</v>
      </c>
      <c r="F260" s="181" t="s">
        <v>19329</v>
      </c>
      <c r="G260" s="182" t="s">
        <v>322</v>
      </c>
      <c r="H260" s="183">
        <v>8.5500000000000007</v>
      </c>
      <c r="I260" s="184"/>
      <c r="J260" s="185">
        <f t="shared" si="70"/>
        <v>0</v>
      </c>
      <c r="K260" s="186"/>
      <c r="L260" s="187"/>
      <c r="M260" s="188" t="s">
        <v>1</v>
      </c>
      <c r="N260" s="189" t="s">
        <v>42</v>
      </c>
      <c r="P260" s="153">
        <f t="shared" si="71"/>
        <v>0</v>
      </c>
      <c r="Q260" s="153">
        <v>2.40713</v>
      </c>
      <c r="R260" s="153">
        <f t="shared" si="72"/>
        <v>20.580961500000001</v>
      </c>
      <c r="S260" s="153">
        <v>0</v>
      </c>
      <c r="T260" s="154">
        <f t="shared" si="73"/>
        <v>0</v>
      </c>
      <c r="AR260" s="155" t="s">
        <v>356</v>
      </c>
      <c r="AT260" s="155" t="s">
        <v>454</v>
      </c>
      <c r="AU260" s="155" t="s">
        <v>88</v>
      </c>
      <c r="AY260" s="16" t="s">
        <v>317</v>
      </c>
      <c r="BE260" s="156">
        <f t="shared" si="74"/>
        <v>0</v>
      </c>
      <c r="BF260" s="156">
        <f t="shared" si="75"/>
        <v>0</v>
      </c>
      <c r="BG260" s="156">
        <f t="shared" si="76"/>
        <v>0</v>
      </c>
      <c r="BH260" s="156">
        <f t="shared" si="77"/>
        <v>0</v>
      </c>
      <c r="BI260" s="156">
        <f t="shared" si="78"/>
        <v>0</v>
      </c>
      <c r="BJ260" s="16" t="s">
        <v>88</v>
      </c>
      <c r="BK260" s="156">
        <f t="shared" si="79"/>
        <v>0</v>
      </c>
      <c r="BL260" s="16" t="s">
        <v>323</v>
      </c>
      <c r="BM260" s="155" t="s">
        <v>19330</v>
      </c>
    </row>
    <row r="261" spans="2:65" s="1" customFormat="1" ht="16.5" customHeight="1">
      <c r="B261" s="142"/>
      <c r="C261" s="143" t="s">
        <v>1910</v>
      </c>
      <c r="D261" s="143" t="s">
        <v>319</v>
      </c>
      <c r="E261" s="144" t="s">
        <v>19331</v>
      </c>
      <c r="F261" s="145" t="s">
        <v>19332</v>
      </c>
      <c r="G261" s="146" t="s">
        <v>467</v>
      </c>
      <c r="H261" s="147">
        <v>1</v>
      </c>
      <c r="I261" s="148"/>
      <c r="J261" s="149">
        <f t="shared" si="70"/>
        <v>0</v>
      </c>
      <c r="K261" s="150"/>
      <c r="L261" s="31"/>
      <c r="M261" s="151" t="s">
        <v>1</v>
      </c>
      <c r="N261" s="152" t="s">
        <v>42</v>
      </c>
      <c r="P261" s="153">
        <f t="shared" si="71"/>
        <v>0</v>
      </c>
      <c r="Q261" s="153">
        <v>0</v>
      </c>
      <c r="R261" s="153">
        <f t="shared" si="72"/>
        <v>0</v>
      </c>
      <c r="S261" s="153">
        <v>0</v>
      </c>
      <c r="T261" s="154">
        <f t="shared" si="73"/>
        <v>0</v>
      </c>
      <c r="AR261" s="155" t="s">
        <v>83</v>
      </c>
      <c r="AT261" s="155" t="s">
        <v>319</v>
      </c>
      <c r="AU261" s="155" t="s">
        <v>88</v>
      </c>
      <c r="AY261" s="16" t="s">
        <v>317</v>
      </c>
      <c r="BE261" s="156">
        <f t="shared" si="74"/>
        <v>0</v>
      </c>
      <c r="BF261" s="156">
        <f t="shared" si="75"/>
        <v>0</v>
      </c>
      <c r="BG261" s="156">
        <f t="shared" si="76"/>
        <v>0</v>
      </c>
      <c r="BH261" s="156">
        <f t="shared" si="77"/>
        <v>0</v>
      </c>
      <c r="BI261" s="156">
        <f t="shared" si="78"/>
        <v>0</v>
      </c>
      <c r="BJ261" s="16" t="s">
        <v>88</v>
      </c>
      <c r="BK261" s="156">
        <f t="shared" si="79"/>
        <v>0</v>
      </c>
      <c r="BL261" s="16" t="s">
        <v>83</v>
      </c>
      <c r="BM261" s="155" t="s">
        <v>19333</v>
      </c>
    </row>
    <row r="262" spans="2:65" s="1" customFormat="1" ht="24.15" customHeight="1">
      <c r="B262" s="142"/>
      <c r="C262" s="179" t="s">
        <v>1916</v>
      </c>
      <c r="D262" s="179" t="s">
        <v>454</v>
      </c>
      <c r="E262" s="180" t="s">
        <v>19334</v>
      </c>
      <c r="F262" s="181" t="s">
        <v>19335</v>
      </c>
      <c r="G262" s="182" t="s">
        <v>467</v>
      </c>
      <c r="H262" s="183">
        <v>1</v>
      </c>
      <c r="I262" s="184"/>
      <c r="J262" s="185">
        <f t="shared" si="70"/>
        <v>0</v>
      </c>
      <c r="K262" s="186"/>
      <c r="L262" s="187"/>
      <c r="M262" s="188" t="s">
        <v>1</v>
      </c>
      <c r="N262" s="189" t="s">
        <v>42</v>
      </c>
      <c r="P262" s="153">
        <f t="shared" si="71"/>
        <v>0</v>
      </c>
      <c r="Q262" s="153">
        <v>0</v>
      </c>
      <c r="R262" s="153">
        <f t="shared" si="72"/>
        <v>0</v>
      </c>
      <c r="S262" s="153">
        <v>0</v>
      </c>
      <c r="T262" s="154">
        <f t="shared" si="73"/>
        <v>0</v>
      </c>
      <c r="AR262" s="155" t="s">
        <v>356</v>
      </c>
      <c r="AT262" s="155" t="s">
        <v>454</v>
      </c>
      <c r="AU262" s="155" t="s">
        <v>88</v>
      </c>
      <c r="AY262" s="16" t="s">
        <v>317</v>
      </c>
      <c r="BE262" s="156">
        <f t="shared" si="74"/>
        <v>0</v>
      </c>
      <c r="BF262" s="156">
        <f t="shared" si="75"/>
        <v>0</v>
      </c>
      <c r="BG262" s="156">
        <f t="shared" si="76"/>
        <v>0</v>
      </c>
      <c r="BH262" s="156">
        <f t="shared" si="77"/>
        <v>0</v>
      </c>
      <c r="BI262" s="156">
        <f t="shared" si="78"/>
        <v>0</v>
      </c>
      <c r="BJ262" s="16" t="s">
        <v>88</v>
      </c>
      <c r="BK262" s="156">
        <f t="shared" si="79"/>
        <v>0</v>
      </c>
      <c r="BL262" s="16" t="s">
        <v>323</v>
      </c>
      <c r="BM262" s="155" t="s">
        <v>19336</v>
      </c>
    </row>
    <row r="263" spans="2:65" s="1" customFormat="1" ht="16.5" customHeight="1">
      <c r="B263" s="142"/>
      <c r="C263" s="143" t="s">
        <v>1922</v>
      </c>
      <c r="D263" s="143" t="s">
        <v>319</v>
      </c>
      <c r="E263" s="144" t="s">
        <v>19337</v>
      </c>
      <c r="F263" s="145" t="s">
        <v>19338</v>
      </c>
      <c r="G263" s="146" t="s">
        <v>484</v>
      </c>
      <c r="H263" s="147">
        <v>91.715000000000003</v>
      </c>
      <c r="I263" s="148"/>
      <c r="J263" s="149">
        <f t="shared" si="70"/>
        <v>0</v>
      </c>
      <c r="K263" s="150"/>
      <c r="L263" s="31"/>
      <c r="M263" s="151" t="s">
        <v>1</v>
      </c>
      <c r="N263" s="152" t="s">
        <v>42</v>
      </c>
      <c r="P263" s="153">
        <f t="shared" si="71"/>
        <v>0</v>
      </c>
      <c r="Q263" s="153">
        <v>0</v>
      </c>
      <c r="R263" s="153">
        <f t="shared" si="72"/>
        <v>0</v>
      </c>
      <c r="S263" s="153">
        <v>0</v>
      </c>
      <c r="T263" s="154">
        <f t="shared" si="73"/>
        <v>0</v>
      </c>
      <c r="AR263" s="155" t="s">
        <v>323</v>
      </c>
      <c r="AT263" s="155" t="s">
        <v>319</v>
      </c>
      <c r="AU263" s="155" t="s">
        <v>88</v>
      </c>
      <c r="AY263" s="16" t="s">
        <v>317</v>
      </c>
      <c r="BE263" s="156">
        <f t="shared" si="74"/>
        <v>0</v>
      </c>
      <c r="BF263" s="156">
        <f t="shared" si="75"/>
        <v>0</v>
      </c>
      <c r="BG263" s="156">
        <f t="shared" si="76"/>
        <v>0</v>
      </c>
      <c r="BH263" s="156">
        <f t="shared" si="77"/>
        <v>0</v>
      </c>
      <c r="BI263" s="156">
        <f t="shared" si="78"/>
        <v>0</v>
      </c>
      <c r="BJ263" s="16" t="s">
        <v>88</v>
      </c>
      <c r="BK263" s="156">
        <f t="shared" si="79"/>
        <v>0</v>
      </c>
      <c r="BL263" s="16" t="s">
        <v>323</v>
      </c>
      <c r="BM263" s="155" t="s">
        <v>19339</v>
      </c>
    </row>
    <row r="264" spans="2:65" s="1" customFormat="1" ht="21.75" customHeight="1">
      <c r="B264" s="142"/>
      <c r="C264" s="179" t="s">
        <v>1957</v>
      </c>
      <c r="D264" s="179" t="s">
        <v>454</v>
      </c>
      <c r="E264" s="180" t="s">
        <v>19340</v>
      </c>
      <c r="F264" s="181" t="s">
        <v>19341</v>
      </c>
      <c r="G264" s="182" t="s">
        <v>467</v>
      </c>
      <c r="H264" s="183">
        <v>37</v>
      </c>
      <c r="I264" s="184"/>
      <c r="J264" s="185">
        <f t="shared" si="70"/>
        <v>0</v>
      </c>
      <c r="K264" s="186"/>
      <c r="L264" s="187"/>
      <c r="M264" s="188" t="s">
        <v>1</v>
      </c>
      <c r="N264" s="189" t="s">
        <v>42</v>
      </c>
      <c r="P264" s="153">
        <f t="shared" si="71"/>
        <v>0</v>
      </c>
      <c r="Q264" s="153">
        <v>0</v>
      </c>
      <c r="R264" s="153">
        <f t="shared" si="72"/>
        <v>0</v>
      </c>
      <c r="S264" s="153">
        <v>0</v>
      </c>
      <c r="T264" s="154">
        <f t="shared" si="73"/>
        <v>0</v>
      </c>
      <c r="AR264" s="155" t="s">
        <v>356</v>
      </c>
      <c r="AT264" s="155" t="s">
        <v>454</v>
      </c>
      <c r="AU264" s="155" t="s">
        <v>88</v>
      </c>
      <c r="AY264" s="16" t="s">
        <v>317</v>
      </c>
      <c r="BE264" s="156">
        <f t="shared" si="74"/>
        <v>0</v>
      </c>
      <c r="BF264" s="156">
        <f t="shared" si="75"/>
        <v>0</v>
      </c>
      <c r="BG264" s="156">
        <f t="shared" si="76"/>
        <v>0</v>
      </c>
      <c r="BH264" s="156">
        <f t="shared" si="77"/>
        <v>0</v>
      </c>
      <c r="BI264" s="156">
        <f t="shared" si="78"/>
        <v>0</v>
      </c>
      <c r="BJ264" s="16" t="s">
        <v>88</v>
      </c>
      <c r="BK264" s="156">
        <f t="shared" si="79"/>
        <v>0</v>
      </c>
      <c r="BL264" s="16" t="s">
        <v>323</v>
      </c>
      <c r="BM264" s="155" t="s">
        <v>19342</v>
      </c>
    </row>
    <row r="265" spans="2:65" s="1" customFormat="1" ht="16.5" customHeight="1">
      <c r="B265" s="142"/>
      <c r="C265" s="179" t="s">
        <v>1961</v>
      </c>
      <c r="D265" s="179" t="s">
        <v>454</v>
      </c>
      <c r="E265" s="180" t="s">
        <v>19343</v>
      </c>
      <c r="F265" s="181" t="s">
        <v>19344</v>
      </c>
      <c r="G265" s="182" t="s">
        <v>467</v>
      </c>
      <c r="H265" s="183">
        <v>20</v>
      </c>
      <c r="I265" s="184"/>
      <c r="J265" s="185">
        <f t="shared" si="70"/>
        <v>0</v>
      </c>
      <c r="K265" s="186"/>
      <c r="L265" s="187"/>
      <c r="M265" s="188" t="s">
        <v>1</v>
      </c>
      <c r="N265" s="189" t="s">
        <v>42</v>
      </c>
      <c r="P265" s="153">
        <f t="shared" si="71"/>
        <v>0</v>
      </c>
      <c r="Q265" s="153">
        <v>0</v>
      </c>
      <c r="R265" s="153">
        <f t="shared" si="72"/>
        <v>0</v>
      </c>
      <c r="S265" s="153">
        <v>0</v>
      </c>
      <c r="T265" s="154">
        <f t="shared" si="73"/>
        <v>0</v>
      </c>
      <c r="AR265" s="155" t="s">
        <v>356</v>
      </c>
      <c r="AT265" s="155" t="s">
        <v>454</v>
      </c>
      <c r="AU265" s="155" t="s">
        <v>88</v>
      </c>
      <c r="AY265" s="16" t="s">
        <v>317</v>
      </c>
      <c r="BE265" s="156">
        <f t="shared" si="74"/>
        <v>0</v>
      </c>
      <c r="BF265" s="156">
        <f t="shared" si="75"/>
        <v>0</v>
      </c>
      <c r="BG265" s="156">
        <f t="shared" si="76"/>
        <v>0</v>
      </c>
      <c r="BH265" s="156">
        <f t="shared" si="77"/>
        <v>0</v>
      </c>
      <c r="BI265" s="156">
        <f t="shared" si="78"/>
        <v>0</v>
      </c>
      <c r="BJ265" s="16" t="s">
        <v>88</v>
      </c>
      <c r="BK265" s="156">
        <f t="shared" si="79"/>
        <v>0</v>
      </c>
      <c r="BL265" s="16" t="s">
        <v>323</v>
      </c>
      <c r="BM265" s="155" t="s">
        <v>19345</v>
      </c>
    </row>
    <row r="266" spans="2:65" s="1" customFormat="1" ht="33" customHeight="1">
      <c r="B266" s="142"/>
      <c r="C266" s="179" t="s">
        <v>2024</v>
      </c>
      <c r="D266" s="204" t="s">
        <v>454</v>
      </c>
      <c r="E266" s="180" t="s">
        <v>19346</v>
      </c>
      <c r="F266" s="181" t="s">
        <v>19347</v>
      </c>
      <c r="G266" s="182" t="s">
        <v>484</v>
      </c>
      <c r="H266" s="183">
        <v>100.886</v>
      </c>
      <c r="I266" s="184"/>
      <c r="J266" s="185">
        <f t="shared" si="70"/>
        <v>0</v>
      </c>
      <c r="K266" s="186"/>
      <c r="L266" s="187"/>
      <c r="M266" s="188" t="s">
        <v>1</v>
      </c>
      <c r="N266" s="189" t="s">
        <v>42</v>
      </c>
      <c r="P266" s="153">
        <f t="shared" si="71"/>
        <v>0</v>
      </c>
      <c r="Q266" s="153">
        <v>0</v>
      </c>
      <c r="R266" s="153">
        <f t="shared" si="72"/>
        <v>0</v>
      </c>
      <c r="S266" s="153">
        <v>0</v>
      </c>
      <c r="T266" s="154">
        <f t="shared" si="73"/>
        <v>0</v>
      </c>
      <c r="AR266" s="155" t="s">
        <v>356</v>
      </c>
      <c r="AT266" s="155" t="s">
        <v>454</v>
      </c>
      <c r="AU266" s="155" t="s">
        <v>88</v>
      </c>
      <c r="AY266" s="16" t="s">
        <v>317</v>
      </c>
      <c r="BE266" s="156">
        <f t="shared" si="74"/>
        <v>0</v>
      </c>
      <c r="BF266" s="156">
        <f t="shared" si="75"/>
        <v>0</v>
      </c>
      <c r="BG266" s="156">
        <f t="shared" si="76"/>
        <v>0</v>
      </c>
      <c r="BH266" s="156">
        <f t="shared" si="77"/>
        <v>0</v>
      </c>
      <c r="BI266" s="156">
        <f t="shared" si="78"/>
        <v>0</v>
      </c>
      <c r="BJ266" s="16" t="s">
        <v>88</v>
      </c>
      <c r="BK266" s="156">
        <f t="shared" si="79"/>
        <v>0</v>
      </c>
      <c r="BL266" s="16" t="s">
        <v>323</v>
      </c>
      <c r="BM266" s="155" t="s">
        <v>19348</v>
      </c>
    </row>
    <row r="267" spans="2:65" s="1" customFormat="1" ht="16.5" customHeight="1">
      <c r="B267" s="142"/>
      <c r="C267" s="179" t="s">
        <v>2028</v>
      </c>
      <c r="D267" s="179" t="s">
        <v>454</v>
      </c>
      <c r="E267" s="180" t="s">
        <v>19349</v>
      </c>
      <c r="F267" s="181" t="s">
        <v>19350</v>
      </c>
      <c r="G267" s="182" t="s">
        <v>484</v>
      </c>
      <c r="H267" s="183">
        <v>188.93199999999999</v>
      </c>
      <c r="I267" s="184"/>
      <c r="J267" s="185">
        <f t="shared" si="70"/>
        <v>0</v>
      </c>
      <c r="K267" s="186"/>
      <c r="L267" s="187"/>
      <c r="M267" s="188" t="s">
        <v>1</v>
      </c>
      <c r="N267" s="189" t="s">
        <v>42</v>
      </c>
      <c r="P267" s="153">
        <f t="shared" si="71"/>
        <v>0</v>
      </c>
      <c r="Q267" s="153">
        <v>0</v>
      </c>
      <c r="R267" s="153">
        <f t="shared" si="72"/>
        <v>0</v>
      </c>
      <c r="S267" s="153">
        <v>0</v>
      </c>
      <c r="T267" s="154">
        <f t="shared" si="73"/>
        <v>0</v>
      </c>
      <c r="AR267" s="155" t="s">
        <v>356</v>
      </c>
      <c r="AT267" s="155" t="s">
        <v>454</v>
      </c>
      <c r="AU267" s="155" t="s">
        <v>88</v>
      </c>
      <c r="AY267" s="16" t="s">
        <v>317</v>
      </c>
      <c r="BE267" s="156">
        <f t="shared" si="74"/>
        <v>0</v>
      </c>
      <c r="BF267" s="156">
        <f t="shared" si="75"/>
        <v>0</v>
      </c>
      <c r="BG267" s="156">
        <f t="shared" si="76"/>
        <v>0</v>
      </c>
      <c r="BH267" s="156">
        <f t="shared" si="77"/>
        <v>0</v>
      </c>
      <c r="BI267" s="156">
        <f t="shared" si="78"/>
        <v>0</v>
      </c>
      <c r="BJ267" s="16" t="s">
        <v>88</v>
      </c>
      <c r="BK267" s="156">
        <f t="shared" si="79"/>
        <v>0</v>
      </c>
      <c r="BL267" s="16" t="s">
        <v>323</v>
      </c>
      <c r="BM267" s="155" t="s">
        <v>19351</v>
      </c>
    </row>
    <row r="268" spans="2:65" s="1" customFormat="1" ht="16.5" customHeight="1">
      <c r="B268" s="142"/>
      <c r="C268" s="179" t="s">
        <v>2035</v>
      </c>
      <c r="D268" s="179" t="s">
        <v>454</v>
      </c>
      <c r="E268" s="180" t="s">
        <v>19352</v>
      </c>
      <c r="F268" s="181" t="s">
        <v>19353</v>
      </c>
      <c r="G268" s="182" t="s">
        <v>467</v>
      </c>
      <c r="H268" s="183">
        <v>4.12</v>
      </c>
      <c r="I268" s="184"/>
      <c r="J268" s="185">
        <f t="shared" si="70"/>
        <v>0</v>
      </c>
      <c r="K268" s="186"/>
      <c r="L268" s="187"/>
      <c r="M268" s="188" t="s">
        <v>1</v>
      </c>
      <c r="N268" s="189" t="s">
        <v>42</v>
      </c>
      <c r="P268" s="153">
        <f t="shared" si="71"/>
        <v>0</v>
      </c>
      <c r="Q268" s="153">
        <v>0</v>
      </c>
      <c r="R268" s="153">
        <f t="shared" si="72"/>
        <v>0</v>
      </c>
      <c r="S268" s="153">
        <v>0</v>
      </c>
      <c r="T268" s="154">
        <f t="shared" si="73"/>
        <v>0</v>
      </c>
      <c r="AR268" s="155" t="s">
        <v>356</v>
      </c>
      <c r="AT268" s="155" t="s">
        <v>454</v>
      </c>
      <c r="AU268" s="155" t="s">
        <v>88</v>
      </c>
      <c r="AY268" s="16" t="s">
        <v>317</v>
      </c>
      <c r="BE268" s="156">
        <f t="shared" si="74"/>
        <v>0</v>
      </c>
      <c r="BF268" s="156">
        <f t="shared" si="75"/>
        <v>0</v>
      </c>
      <c r="BG268" s="156">
        <f t="shared" si="76"/>
        <v>0</v>
      </c>
      <c r="BH268" s="156">
        <f t="shared" si="77"/>
        <v>0</v>
      </c>
      <c r="BI268" s="156">
        <f t="shared" si="78"/>
        <v>0</v>
      </c>
      <c r="BJ268" s="16" t="s">
        <v>88</v>
      </c>
      <c r="BK268" s="156">
        <f t="shared" si="79"/>
        <v>0</v>
      </c>
      <c r="BL268" s="16" t="s">
        <v>323</v>
      </c>
      <c r="BM268" s="155" t="s">
        <v>19354</v>
      </c>
    </row>
    <row r="269" spans="2:65" s="1" customFormat="1" ht="16.5" customHeight="1">
      <c r="B269" s="142"/>
      <c r="C269" s="179" t="s">
        <v>2039</v>
      </c>
      <c r="D269" s="179" t="s">
        <v>454</v>
      </c>
      <c r="E269" s="180" t="s">
        <v>19355</v>
      </c>
      <c r="F269" s="181" t="s">
        <v>19356</v>
      </c>
      <c r="G269" s="182" t="s">
        <v>467</v>
      </c>
      <c r="H269" s="183">
        <v>10</v>
      </c>
      <c r="I269" s="184"/>
      <c r="J269" s="185">
        <f t="shared" si="70"/>
        <v>0</v>
      </c>
      <c r="K269" s="186"/>
      <c r="L269" s="187"/>
      <c r="M269" s="188" t="s">
        <v>1</v>
      </c>
      <c r="N269" s="189" t="s">
        <v>42</v>
      </c>
      <c r="P269" s="153">
        <f t="shared" si="71"/>
        <v>0</v>
      </c>
      <c r="Q269" s="153">
        <v>0</v>
      </c>
      <c r="R269" s="153">
        <f t="shared" si="72"/>
        <v>0</v>
      </c>
      <c r="S269" s="153">
        <v>0</v>
      </c>
      <c r="T269" s="154">
        <f t="shared" si="73"/>
        <v>0</v>
      </c>
      <c r="AR269" s="155" t="s">
        <v>356</v>
      </c>
      <c r="AT269" s="155" t="s">
        <v>454</v>
      </c>
      <c r="AU269" s="155" t="s">
        <v>88</v>
      </c>
      <c r="AY269" s="16" t="s">
        <v>317</v>
      </c>
      <c r="BE269" s="156">
        <f t="shared" si="74"/>
        <v>0</v>
      </c>
      <c r="BF269" s="156">
        <f t="shared" si="75"/>
        <v>0</v>
      </c>
      <c r="BG269" s="156">
        <f t="shared" si="76"/>
        <v>0</v>
      </c>
      <c r="BH269" s="156">
        <f t="shared" si="77"/>
        <v>0</v>
      </c>
      <c r="BI269" s="156">
        <f t="shared" si="78"/>
        <v>0</v>
      </c>
      <c r="BJ269" s="16" t="s">
        <v>88</v>
      </c>
      <c r="BK269" s="156">
        <f t="shared" si="79"/>
        <v>0</v>
      </c>
      <c r="BL269" s="16" t="s">
        <v>323</v>
      </c>
      <c r="BM269" s="155" t="s">
        <v>19357</v>
      </c>
    </row>
    <row r="270" spans="2:65" s="11" customFormat="1" ht="25.9" customHeight="1">
      <c r="B270" s="130"/>
      <c r="D270" s="131" t="s">
        <v>75</v>
      </c>
      <c r="E270" s="132" t="s">
        <v>92</v>
      </c>
      <c r="F270" s="132" t="s">
        <v>19358</v>
      </c>
      <c r="I270" s="133"/>
      <c r="J270" s="134">
        <f>BK270</f>
        <v>0</v>
      </c>
      <c r="L270" s="130"/>
      <c r="M270" s="135"/>
      <c r="P270" s="136">
        <f>P271</f>
        <v>0</v>
      </c>
      <c r="R270" s="136">
        <f>R271</f>
        <v>0</v>
      </c>
      <c r="T270" s="137">
        <f>T271</f>
        <v>0</v>
      </c>
      <c r="AR270" s="131" t="s">
        <v>92</v>
      </c>
      <c r="AT270" s="138" t="s">
        <v>75</v>
      </c>
      <c r="AU270" s="138" t="s">
        <v>76</v>
      </c>
      <c r="AY270" s="131" t="s">
        <v>317</v>
      </c>
      <c r="BK270" s="139">
        <f>BK271</f>
        <v>0</v>
      </c>
    </row>
    <row r="271" spans="2:65" s="11" customFormat="1" ht="22.75" customHeight="1">
      <c r="B271" s="130"/>
      <c r="D271" s="131" t="s">
        <v>75</v>
      </c>
      <c r="E271" s="140" t="s">
        <v>19359</v>
      </c>
      <c r="F271" s="140" t="s">
        <v>19360</v>
      </c>
      <c r="I271" s="133"/>
      <c r="J271" s="141">
        <f>BK271</f>
        <v>0</v>
      </c>
      <c r="L271" s="130"/>
      <c r="M271" s="135"/>
      <c r="P271" s="136">
        <f>SUM(P272:P275)</f>
        <v>0</v>
      </c>
      <c r="R271" s="136">
        <f>SUM(R272:R275)</f>
        <v>0</v>
      </c>
      <c r="T271" s="137">
        <f>SUM(T272:T275)</f>
        <v>0</v>
      </c>
      <c r="AR271" s="131" t="s">
        <v>92</v>
      </c>
      <c r="AT271" s="138" t="s">
        <v>75</v>
      </c>
      <c r="AU271" s="138" t="s">
        <v>83</v>
      </c>
      <c r="AY271" s="131" t="s">
        <v>317</v>
      </c>
      <c r="BK271" s="139">
        <f>SUM(BK272:BK275)</f>
        <v>0</v>
      </c>
    </row>
    <row r="272" spans="2:65" s="1" customFormat="1" ht="33" customHeight="1">
      <c r="B272" s="142"/>
      <c r="C272" s="179" t="s">
        <v>2043</v>
      </c>
      <c r="D272" s="179" t="s">
        <v>454</v>
      </c>
      <c r="E272" s="180" t="s">
        <v>19361</v>
      </c>
      <c r="F272" s="181" t="s">
        <v>19362</v>
      </c>
      <c r="G272" s="182" t="s">
        <v>467</v>
      </c>
      <c r="H272" s="183">
        <v>14</v>
      </c>
      <c r="I272" s="184"/>
      <c r="J272" s="185">
        <f>ROUND(I272*H272,2)</f>
        <v>0</v>
      </c>
      <c r="K272" s="186"/>
      <c r="L272" s="187"/>
      <c r="M272" s="188" t="s">
        <v>1</v>
      </c>
      <c r="N272" s="189" t="s">
        <v>42</v>
      </c>
      <c r="P272" s="153">
        <f>O272*H272</f>
        <v>0</v>
      </c>
      <c r="Q272" s="153">
        <v>0</v>
      </c>
      <c r="R272" s="153">
        <f>Q272*H272</f>
        <v>0</v>
      </c>
      <c r="S272" s="153">
        <v>0</v>
      </c>
      <c r="T272" s="154">
        <f>S272*H272</f>
        <v>0</v>
      </c>
      <c r="AR272" s="155" t="s">
        <v>356</v>
      </c>
      <c r="AT272" s="155" t="s">
        <v>454</v>
      </c>
      <c r="AU272" s="155" t="s">
        <v>88</v>
      </c>
      <c r="AY272" s="16" t="s">
        <v>317</v>
      </c>
      <c r="BE272" s="156">
        <f>IF(N272="základná",J272,0)</f>
        <v>0</v>
      </c>
      <c r="BF272" s="156">
        <f>IF(N272="znížená",J272,0)</f>
        <v>0</v>
      </c>
      <c r="BG272" s="156">
        <f>IF(N272="zákl. prenesená",J272,0)</f>
        <v>0</v>
      </c>
      <c r="BH272" s="156">
        <f>IF(N272="zníž. prenesená",J272,0)</f>
        <v>0</v>
      </c>
      <c r="BI272" s="156">
        <f>IF(N272="nulová",J272,0)</f>
        <v>0</v>
      </c>
      <c r="BJ272" s="16" t="s">
        <v>88</v>
      </c>
      <c r="BK272" s="156">
        <f>ROUND(I272*H272,2)</f>
        <v>0</v>
      </c>
      <c r="BL272" s="16" t="s">
        <v>323</v>
      </c>
      <c r="BM272" s="155" t="s">
        <v>19363</v>
      </c>
    </row>
    <row r="273" spans="2:65" s="1" customFormat="1" ht="24.15" customHeight="1">
      <c r="B273" s="142"/>
      <c r="C273" s="143" t="s">
        <v>2047</v>
      </c>
      <c r="D273" s="143" t="s">
        <v>319</v>
      </c>
      <c r="E273" s="144" t="s">
        <v>19364</v>
      </c>
      <c r="F273" s="145" t="s">
        <v>19365</v>
      </c>
      <c r="G273" s="146" t="s">
        <v>467</v>
      </c>
      <c r="H273" s="147">
        <v>14</v>
      </c>
      <c r="I273" s="148"/>
      <c r="J273" s="149">
        <f>ROUND(I273*H273,2)</f>
        <v>0</v>
      </c>
      <c r="K273" s="150"/>
      <c r="L273" s="31"/>
      <c r="M273" s="151" t="s">
        <v>1</v>
      </c>
      <c r="N273" s="152" t="s">
        <v>42</v>
      </c>
      <c r="P273" s="153">
        <f>O273*H273</f>
        <v>0</v>
      </c>
      <c r="Q273" s="153">
        <v>0</v>
      </c>
      <c r="R273" s="153">
        <f>Q273*H273</f>
        <v>0</v>
      </c>
      <c r="S273" s="153">
        <v>0</v>
      </c>
      <c r="T273" s="154">
        <f>S273*H273</f>
        <v>0</v>
      </c>
      <c r="AR273" s="155" t="s">
        <v>323</v>
      </c>
      <c r="AT273" s="155" t="s">
        <v>319</v>
      </c>
      <c r="AU273" s="155" t="s">
        <v>88</v>
      </c>
      <c r="AY273" s="16" t="s">
        <v>317</v>
      </c>
      <c r="BE273" s="156">
        <f>IF(N273="základná",J273,0)</f>
        <v>0</v>
      </c>
      <c r="BF273" s="156">
        <f>IF(N273="znížená",J273,0)</f>
        <v>0</v>
      </c>
      <c r="BG273" s="156">
        <f>IF(N273="zákl. prenesená",J273,0)</f>
        <v>0</v>
      </c>
      <c r="BH273" s="156">
        <f>IF(N273="zníž. prenesená",J273,0)</f>
        <v>0</v>
      </c>
      <c r="BI273" s="156">
        <f>IF(N273="nulová",J273,0)</f>
        <v>0</v>
      </c>
      <c r="BJ273" s="16" t="s">
        <v>88</v>
      </c>
      <c r="BK273" s="156">
        <f>ROUND(I273*H273,2)</f>
        <v>0</v>
      </c>
      <c r="BL273" s="16" t="s">
        <v>323</v>
      </c>
      <c r="BM273" s="155" t="s">
        <v>19366</v>
      </c>
    </row>
    <row r="274" spans="2:65" s="1" customFormat="1" ht="24.15" customHeight="1">
      <c r="B274" s="142"/>
      <c r="C274" s="179" t="s">
        <v>2051</v>
      </c>
      <c r="D274" s="179" t="s">
        <v>454</v>
      </c>
      <c r="E274" s="180" t="s">
        <v>19367</v>
      </c>
      <c r="F274" s="181" t="s">
        <v>19368</v>
      </c>
      <c r="G274" s="182" t="s">
        <v>467</v>
      </c>
      <c r="H274" s="183">
        <v>10</v>
      </c>
      <c r="I274" s="184"/>
      <c r="J274" s="185">
        <f>ROUND(I274*H274,2)</f>
        <v>0</v>
      </c>
      <c r="K274" s="186"/>
      <c r="L274" s="187"/>
      <c r="M274" s="188" t="s">
        <v>1</v>
      </c>
      <c r="N274" s="189" t="s">
        <v>42</v>
      </c>
      <c r="P274" s="153">
        <f>O274*H274</f>
        <v>0</v>
      </c>
      <c r="Q274" s="153">
        <v>0</v>
      </c>
      <c r="R274" s="153">
        <f>Q274*H274</f>
        <v>0</v>
      </c>
      <c r="S274" s="153">
        <v>0</v>
      </c>
      <c r="T274" s="154">
        <f>S274*H274</f>
        <v>0</v>
      </c>
      <c r="AR274" s="155" t="s">
        <v>356</v>
      </c>
      <c r="AT274" s="155" t="s">
        <v>454</v>
      </c>
      <c r="AU274" s="155" t="s">
        <v>88</v>
      </c>
      <c r="AY274" s="16" t="s">
        <v>317</v>
      </c>
      <c r="BE274" s="156">
        <f>IF(N274="základná",J274,0)</f>
        <v>0</v>
      </c>
      <c r="BF274" s="156">
        <f>IF(N274="znížená",J274,0)</f>
        <v>0</v>
      </c>
      <c r="BG274" s="156">
        <f>IF(N274="zákl. prenesená",J274,0)</f>
        <v>0</v>
      </c>
      <c r="BH274" s="156">
        <f>IF(N274="zníž. prenesená",J274,0)</f>
        <v>0</v>
      </c>
      <c r="BI274" s="156">
        <f>IF(N274="nulová",J274,0)</f>
        <v>0</v>
      </c>
      <c r="BJ274" s="16" t="s">
        <v>88</v>
      </c>
      <c r="BK274" s="156">
        <f>ROUND(I274*H274,2)</f>
        <v>0</v>
      </c>
      <c r="BL274" s="16" t="s">
        <v>323</v>
      </c>
      <c r="BM274" s="155" t="s">
        <v>19369</v>
      </c>
    </row>
    <row r="275" spans="2:65" s="1" customFormat="1" ht="24.15" customHeight="1">
      <c r="B275" s="142"/>
      <c r="C275" s="143" t="s">
        <v>2055</v>
      </c>
      <c r="D275" s="143" t="s">
        <v>319</v>
      </c>
      <c r="E275" s="144" t="s">
        <v>19370</v>
      </c>
      <c r="F275" s="145" t="s">
        <v>19371</v>
      </c>
      <c r="G275" s="146" t="s">
        <v>467</v>
      </c>
      <c r="H275" s="147">
        <v>10</v>
      </c>
      <c r="I275" s="148"/>
      <c r="J275" s="149">
        <f>ROUND(I275*H275,2)</f>
        <v>0</v>
      </c>
      <c r="K275" s="150"/>
      <c r="L275" s="31"/>
      <c r="M275" s="151" t="s">
        <v>1</v>
      </c>
      <c r="N275" s="152" t="s">
        <v>42</v>
      </c>
      <c r="P275" s="153">
        <f>O275*H275</f>
        <v>0</v>
      </c>
      <c r="Q275" s="153">
        <v>0</v>
      </c>
      <c r="R275" s="153">
        <f>Q275*H275</f>
        <v>0</v>
      </c>
      <c r="S275" s="153">
        <v>0</v>
      </c>
      <c r="T275" s="154">
        <f>S275*H275</f>
        <v>0</v>
      </c>
      <c r="AR275" s="155" t="s">
        <v>323</v>
      </c>
      <c r="AT275" s="155" t="s">
        <v>319</v>
      </c>
      <c r="AU275" s="155" t="s">
        <v>88</v>
      </c>
      <c r="AY275" s="16" t="s">
        <v>317</v>
      </c>
      <c r="BE275" s="156">
        <f>IF(N275="základná",J275,0)</f>
        <v>0</v>
      </c>
      <c r="BF275" s="156">
        <f>IF(N275="znížená",J275,0)</f>
        <v>0</v>
      </c>
      <c r="BG275" s="156">
        <f>IF(N275="zákl. prenesená",J275,0)</f>
        <v>0</v>
      </c>
      <c r="BH275" s="156">
        <f>IF(N275="zníž. prenesená",J275,0)</f>
        <v>0</v>
      </c>
      <c r="BI275" s="156">
        <f>IF(N275="nulová",J275,0)</f>
        <v>0</v>
      </c>
      <c r="BJ275" s="16" t="s">
        <v>88</v>
      </c>
      <c r="BK275" s="156">
        <f>ROUND(I275*H275,2)</f>
        <v>0</v>
      </c>
      <c r="BL275" s="16" t="s">
        <v>323</v>
      </c>
      <c r="BM275" s="155" t="s">
        <v>19372</v>
      </c>
    </row>
    <row r="276" spans="2:65" s="11" customFormat="1" ht="25.9" customHeight="1">
      <c r="B276" s="130"/>
      <c r="D276" s="131" t="s">
        <v>75</v>
      </c>
      <c r="E276" s="132" t="s">
        <v>499</v>
      </c>
      <c r="F276" s="132" t="s">
        <v>500</v>
      </c>
      <c r="I276" s="133"/>
      <c r="J276" s="134">
        <f>BK276</f>
        <v>0</v>
      </c>
      <c r="L276" s="130"/>
      <c r="M276" s="135"/>
      <c r="P276" s="136">
        <f>P277</f>
        <v>0</v>
      </c>
      <c r="R276" s="136">
        <f>R277</f>
        <v>0</v>
      </c>
      <c r="T276" s="137">
        <f>T277</f>
        <v>0</v>
      </c>
      <c r="AR276" s="131" t="s">
        <v>341</v>
      </c>
      <c r="AT276" s="138" t="s">
        <v>75</v>
      </c>
      <c r="AU276" s="138" t="s">
        <v>76</v>
      </c>
      <c r="AY276" s="131" t="s">
        <v>317</v>
      </c>
      <c r="BK276" s="139">
        <f>BK277</f>
        <v>0</v>
      </c>
    </row>
    <row r="277" spans="2:65" s="1" customFormat="1" ht="44.25" customHeight="1">
      <c r="B277" s="142"/>
      <c r="C277" s="143" t="s">
        <v>2059</v>
      </c>
      <c r="D277" s="143" t="s">
        <v>319</v>
      </c>
      <c r="E277" s="144" t="s">
        <v>744</v>
      </c>
      <c r="F277" s="145" t="s">
        <v>19373</v>
      </c>
      <c r="G277" s="146" t="s">
        <v>19374</v>
      </c>
      <c r="H277" s="147">
        <v>5</v>
      </c>
      <c r="I277" s="148"/>
      <c r="J277" s="149">
        <f>ROUND(I277*H277,2)</f>
        <v>0</v>
      </c>
      <c r="K277" s="150"/>
      <c r="L277" s="31"/>
      <c r="M277" s="190" t="s">
        <v>1</v>
      </c>
      <c r="N277" s="191" t="s">
        <v>42</v>
      </c>
      <c r="O277" s="192"/>
      <c r="P277" s="193">
        <f>O277*H277</f>
        <v>0</v>
      </c>
      <c r="Q277" s="193">
        <v>0</v>
      </c>
      <c r="R277" s="193">
        <f>Q277*H277</f>
        <v>0</v>
      </c>
      <c r="S277" s="193">
        <v>0</v>
      </c>
      <c r="T277" s="194">
        <f>S277*H277</f>
        <v>0</v>
      </c>
      <c r="AR277" s="155" t="s">
        <v>83</v>
      </c>
      <c r="AT277" s="155" t="s">
        <v>319</v>
      </c>
      <c r="AU277" s="155" t="s">
        <v>83</v>
      </c>
      <c r="AY277" s="16" t="s">
        <v>317</v>
      </c>
      <c r="BE277" s="156">
        <f>IF(N277="základná",J277,0)</f>
        <v>0</v>
      </c>
      <c r="BF277" s="156">
        <f>IF(N277="znížená",J277,0)</f>
        <v>0</v>
      </c>
      <c r="BG277" s="156">
        <f>IF(N277="zákl. prenesená",J277,0)</f>
        <v>0</v>
      </c>
      <c r="BH277" s="156">
        <f>IF(N277="zníž. prenesená",J277,0)</f>
        <v>0</v>
      </c>
      <c r="BI277" s="156">
        <f>IF(N277="nulová",J277,0)</f>
        <v>0</v>
      </c>
      <c r="BJ277" s="16" t="s">
        <v>88</v>
      </c>
      <c r="BK277" s="156">
        <f>ROUND(I277*H277,2)</f>
        <v>0</v>
      </c>
      <c r="BL277" s="16" t="s">
        <v>83</v>
      </c>
      <c r="BM277" s="155" t="s">
        <v>19375</v>
      </c>
    </row>
    <row r="278" spans="2:65" s="1" customFormat="1" ht="7" customHeight="1">
      <c r="B278" s="46"/>
      <c r="C278" s="47"/>
      <c r="D278" s="47"/>
      <c r="E278" s="47"/>
      <c r="F278" s="47"/>
      <c r="G278" s="47"/>
      <c r="H278" s="47"/>
      <c r="I278" s="47"/>
      <c r="J278" s="47"/>
      <c r="K278" s="47"/>
      <c r="L278" s="31"/>
    </row>
  </sheetData>
  <autoFilter ref="C136:K277" xr:uid="{00000000-0009-0000-0000-000027000000}"/>
  <mergeCells count="12">
    <mergeCell ref="E129:H129"/>
    <mergeCell ref="L2:V2"/>
    <mergeCell ref="E85:H85"/>
    <mergeCell ref="E87:H87"/>
    <mergeCell ref="E89:H89"/>
    <mergeCell ref="E125:H125"/>
    <mergeCell ref="E127:H12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BM284"/>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206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18978</v>
      </c>
      <c r="F9" s="263"/>
      <c r="G9" s="263"/>
      <c r="H9" s="263"/>
      <c r="L9" s="31"/>
    </row>
    <row r="10" spans="2:46" s="1" customFormat="1" ht="12" customHeight="1">
      <c r="B10" s="31"/>
      <c r="D10" s="26" t="s">
        <v>287</v>
      </c>
      <c r="L10" s="31"/>
    </row>
    <row r="11" spans="2:46" s="1" customFormat="1" ht="16.5" customHeight="1">
      <c r="B11" s="31"/>
      <c r="E11" s="243" t="s">
        <v>19376</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ROUND(J138,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ROUND((SUM(BE138:BE283)),  2)</f>
        <v>0</v>
      </c>
      <c r="G35" s="99"/>
      <c r="H35" s="99"/>
      <c r="I35" s="100">
        <v>0.2</v>
      </c>
      <c r="J35" s="98">
        <f>ROUND(((SUM(BE138:BE283))*I35),  2)</f>
        <v>0</v>
      </c>
      <c r="L35" s="31"/>
    </row>
    <row r="36" spans="2:12" s="1" customFormat="1" ht="14.4" customHeight="1">
      <c r="B36" s="31"/>
      <c r="E36" s="36" t="s">
        <v>42</v>
      </c>
      <c r="F36" s="98">
        <f>ROUND((SUM(BF138:BF283)),  2)</f>
        <v>0</v>
      </c>
      <c r="G36" s="99"/>
      <c r="H36" s="99"/>
      <c r="I36" s="100">
        <v>0.2</v>
      </c>
      <c r="J36" s="98">
        <f>ROUND(((SUM(BF138:BF283))*I36),  2)</f>
        <v>0</v>
      </c>
      <c r="L36" s="31"/>
    </row>
    <row r="37" spans="2:12" s="1" customFormat="1" ht="14.4" hidden="1" customHeight="1">
      <c r="B37" s="31"/>
      <c r="E37" s="26" t="s">
        <v>43</v>
      </c>
      <c r="F37" s="87">
        <f>ROUND((SUM(BG138:BG283)),  2)</f>
        <v>0</v>
      </c>
      <c r="I37" s="101">
        <v>0.2</v>
      </c>
      <c r="J37" s="87">
        <f>0</f>
        <v>0</v>
      </c>
      <c r="L37" s="31"/>
    </row>
    <row r="38" spans="2:12" s="1" customFormat="1" ht="14.4" hidden="1" customHeight="1">
      <c r="B38" s="31"/>
      <c r="E38" s="26" t="s">
        <v>44</v>
      </c>
      <c r="F38" s="87">
        <f>ROUND((SUM(BH138:BH283)),  2)</f>
        <v>0</v>
      </c>
      <c r="I38" s="101">
        <v>0.2</v>
      </c>
      <c r="J38" s="87">
        <f>0</f>
        <v>0</v>
      </c>
      <c r="L38" s="31"/>
    </row>
    <row r="39" spans="2:12" s="1" customFormat="1" ht="14.4" hidden="1" customHeight="1">
      <c r="B39" s="31"/>
      <c r="E39" s="36" t="s">
        <v>45</v>
      </c>
      <c r="F39" s="98">
        <f>ROUND((SUM(BI138:BI283)),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18978</v>
      </c>
      <c r="F87" s="263"/>
      <c r="G87" s="263"/>
      <c r="H87" s="263"/>
      <c r="L87" s="31"/>
    </row>
    <row r="88" spans="2:12" s="1" customFormat="1" ht="12" customHeight="1">
      <c r="B88" s="31"/>
      <c r="C88" s="26" t="s">
        <v>287</v>
      </c>
      <c r="L88" s="31"/>
    </row>
    <row r="89" spans="2:12" s="1" customFormat="1" ht="16.5" customHeight="1">
      <c r="B89" s="31"/>
      <c r="E89" s="243" t="str">
        <f>E11</f>
        <v>SO 14.2 - Terénne a sadové úpravy - Átrium 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J138</f>
        <v>0</v>
      </c>
      <c r="L98" s="31"/>
      <c r="AU98" s="16" t="s">
        <v>296</v>
      </c>
    </row>
    <row r="99" spans="2:47" s="8" customFormat="1" ht="25" customHeight="1">
      <c r="B99" s="113"/>
      <c r="D99" s="114" t="s">
        <v>297</v>
      </c>
      <c r="E99" s="115"/>
      <c r="F99" s="115"/>
      <c r="G99" s="115"/>
      <c r="H99" s="115"/>
      <c r="I99" s="115"/>
      <c r="J99" s="116">
        <f>J139</f>
        <v>0</v>
      </c>
      <c r="L99" s="113"/>
    </row>
    <row r="100" spans="2:47" s="9" customFormat="1" ht="19.899999999999999" customHeight="1">
      <c r="B100" s="117"/>
      <c r="D100" s="118" t="s">
        <v>18980</v>
      </c>
      <c r="E100" s="119"/>
      <c r="F100" s="119"/>
      <c r="G100" s="119"/>
      <c r="H100" s="119"/>
      <c r="I100" s="119"/>
      <c r="J100" s="120">
        <f>J140</f>
        <v>0</v>
      </c>
      <c r="L100" s="117"/>
    </row>
    <row r="101" spans="2:47" s="9" customFormat="1" ht="14.9" customHeight="1">
      <c r="B101" s="117"/>
      <c r="D101" s="118" t="s">
        <v>18981</v>
      </c>
      <c r="E101" s="119"/>
      <c r="F101" s="119"/>
      <c r="G101" s="119"/>
      <c r="H101" s="119"/>
      <c r="I101" s="119"/>
      <c r="J101" s="120">
        <f>J152</f>
        <v>0</v>
      </c>
      <c r="L101" s="117"/>
    </row>
    <row r="102" spans="2:47" s="9" customFormat="1" ht="14.9" customHeight="1">
      <c r="B102" s="117"/>
      <c r="D102" s="118" t="s">
        <v>18982</v>
      </c>
      <c r="E102" s="119"/>
      <c r="F102" s="119"/>
      <c r="G102" s="119"/>
      <c r="H102" s="119"/>
      <c r="I102" s="119"/>
      <c r="J102" s="120">
        <f>J166</f>
        <v>0</v>
      </c>
      <c r="L102" s="117"/>
    </row>
    <row r="103" spans="2:47" s="9" customFormat="1" ht="14.9" customHeight="1">
      <c r="B103" s="117"/>
      <c r="D103" s="118" t="s">
        <v>18983</v>
      </c>
      <c r="E103" s="119"/>
      <c r="F103" s="119"/>
      <c r="G103" s="119"/>
      <c r="H103" s="119"/>
      <c r="I103" s="119"/>
      <c r="J103" s="120">
        <f>J175</f>
        <v>0</v>
      </c>
      <c r="L103" s="117"/>
    </row>
    <row r="104" spans="2:47" s="9" customFormat="1" ht="19.899999999999999" customHeight="1">
      <c r="B104" s="117"/>
      <c r="D104" s="118" t="s">
        <v>18985</v>
      </c>
      <c r="E104" s="119"/>
      <c r="F104" s="119"/>
      <c r="G104" s="119"/>
      <c r="H104" s="119"/>
      <c r="I104" s="119"/>
      <c r="J104" s="120">
        <f>J181</f>
        <v>0</v>
      </c>
      <c r="L104" s="117"/>
    </row>
    <row r="105" spans="2:47" s="9" customFormat="1" ht="14.9" customHeight="1">
      <c r="B105" s="117"/>
      <c r="D105" s="118" t="s">
        <v>18986</v>
      </c>
      <c r="E105" s="119"/>
      <c r="F105" s="119"/>
      <c r="G105" s="119"/>
      <c r="H105" s="119"/>
      <c r="I105" s="119"/>
      <c r="J105" s="120">
        <f>J182</f>
        <v>0</v>
      </c>
      <c r="L105" s="117"/>
    </row>
    <row r="106" spans="2:47" s="9" customFormat="1" ht="14.9" customHeight="1">
      <c r="B106" s="117"/>
      <c r="D106" s="118" t="s">
        <v>18987</v>
      </c>
      <c r="E106" s="119"/>
      <c r="F106" s="119"/>
      <c r="G106" s="119"/>
      <c r="H106" s="119"/>
      <c r="I106" s="119"/>
      <c r="J106" s="120">
        <f>J187</f>
        <v>0</v>
      </c>
      <c r="L106" s="117"/>
    </row>
    <row r="107" spans="2:47" s="9" customFormat="1" ht="14.9" customHeight="1">
      <c r="B107" s="117"/>
      <c r="D107" s="118" t="s">
        <v>18988</v>
      </c>
      <c r="E107" s="119"/>
      <c r="F107" s="119"/>
      <c r="G107" s="119"/>
      <c r="H107" s="119"/>
      <c r="I107" s="119"/>
      <c r="J107" s="120">
        <f>J195</f>
        <v>0</v>
      </c>
      <c r="L107" s="117"/>
    </row>
    <row r="108" spans="2:47" s="8" customFormat="1" ht="25" customHeight="1">
      <c r="B108" s="113"/>
      <c r="D108" s="114" t="s">
        <v>19377</v>
      </c>
      <c r="E108" s="115"/>
      <c r="F108" s="115"/>
      <c r="G108" s="115"/>
      <c r="H108" s="115"/>
      <c r="I108" s="115"/>
      <c r="J108" s="116">
        <f>J210</f>
        <v>0</v>
      </c>
      <c r="L108" s="113"/>
    </row>
    <row r="109" spans="2:47" s="9" customFormat="1" ht="19.899999999999999" customHeight="1">
      <c r="B109" s="117"/>
      <c r="D109" s="118" t="s">
        <v>19378</v>
      </c>
      <c r="E109" s="119"/>
      <c r="F109" s="119"/>
      <c r="G109" s="119"/>
      <c r="H109" s="119"/>
      <c r="I109" s="119"/>
      <c r="J109" s="120">
        <f>J224</f>
        <v>0</v>
      </c>
      <c r="L109" s="117"/>
    </row>
    <row r="110" spans="2:47" s="8" customFormat="1" ht="25" customHeight="1">
      <c r="B110" s="113"/>
      <c r="D110" s="114" t="s">
        <v>19379</v>
      </c>
      <c r="E110" s="115"/>
      <c r="F110" s="115"/>
      <c r="G110" s="115"/>
      <c r="H110" s="115"/>
      <c r="I110" s="115"/>
      <c r="J110" s="116">
        <f>J251</f>
        <v>0</v>
      </c>
      <c r="L110" s="113"/>
    </row>
    <row r="111" spans="2:47" s="9" customFormat="1" ht="19.899999999999999" customHeight="1">
      <c r="B111" s="117"/>
      <c r="D111" s="118" t="s">
        <v>19380</v>
      </c>
      <c r="E111" s="119"/>
      <c r="F111" s="119"/>
      <c r="G111" s="119"/>
      <c r="H111" s="119"/>
      <c r="I111" s="119"/>
      <c r="J111" s="120">
        <f>J252</f>
        <v>0</v>
      </c>
      <c r="L111" s="117"/>
    </row>
    <row r="112" spans="2:47" s="9" customFormat="1" ht="19.899999999999999" customHeight="1">
      <c r="B112" s="117"/>
      <c r="D112" s="118" t="s">
        <v>19381</v>
      </c>
      <c r="E112" s="119"/>
      <c r="F112" s="119"/>
      <c r="G112" s="119"/>
      <c r="H112" s="119"/>
      <c r="I112" s="119"/>
      <c r="J112" s="120">
        <f>J271</f>
        <v>0</v>
      </c>
      <c r="L112" s="117"/>
    </row>
    <row r="113" spans="2:12" s="9" customFormat="1" ht="19.899999999999999" customHeight="1">
      <c r="B113" s="117"/>
      <c r="D113" s="118" t="s">
        <v>19382</v>
      </c>
      <c r="E113" s="119"/>
      <c r="F113" s="119"/>
      <c r="G113" s="119"/>
      <c r="H113" s="119"/>
      <c r="I113" s="119"/>
      <c r="J113" s="120">
        <f>J276</f>
        <v>0</v>
      </c>
      <c r="L113" s="117"/>
    </row>
    <row r="114" spans="2:12" s="8" customFormat="1" ht="25" customHeight="1">
      <c r="B114" s="113"/>
      <c r="D114" s="114" t="s">
        <v>18993</v>
      </c>
      <c r="E114" s="115"/>
      <c r="F114" s="115"/>
      <c r="G114" s="115"/>
      <c r="H114" s="115"/>
      <c r="I114" s="115"/>
      <c r="J114" s="116">
        <f>J278</f>
        <v>0</v>
      </c>
      <c r="L114" s="113"/>
    </row>
    <row r="115" spans="2:12" s="9" customFormat="1" ht="19.899999999999999" customHeight="1">
      <c r="B115" s="117"/>
      <c r="D115" s="118" t="s">
        <v>18994</v>
      </c>
      <c r="E115" s="119"/>
      <c r="F115" s="119"/>
      <c r="G115" s="119"/>
      <c r="H115" s="119"/>
      <c r="I115" s="119"/>
      <c r="J115" s="120">
        <f>J279</f>
        <v>0</v>
      </c>
      <c r="L115" s="117"/>
    </row>
    <row r="116" spans="2:12" s="8" customFormat="1" ht="25" customHeight="1">
      <c r="B116" s="113"/>
      <c r="D116" s="114" t="s">
        <v>302</v>
      </c>
      <c r="E116" s="115"/>
      <c r="F116" s="115"/>
      <c r="G116" s="115"/>
      <c r="H116" s="115"/>
      <c r="I116" s="115"/>
      <c r="J116" s="116">
        <f>J282</f>
        <v>0</v>
      </c>
      <c r="L116" s="113"/>
    </row>
    <row r="117" spans="2:12" s="1" customFormat="1" ht="21.75" customHeight="1">
      <c r="B117" s="31"/>
      <c r="L117" s="31"/>
    </row>
    <row r="118" spans="2:12" s="1" customFormat="1" ht="7" customHeight="1">
      <c r="B118" s="46"/>
      <c r="C118" s="47"/>
      <c r="D118" s="47"/>
      <c r="E118" s="47"/>
      <c r="F118" s="47"/>
      <c r="G118" s="47"/>
      <c r="H118" s="47"/>
      <c r="I118" s="47"/>
      <c r="J118" s="47"/>
      <c r="K118" s="47"/>
      <c r="L118" s="31"/>
    </row>
    <row r="122" spans="2:12" s="1" customFormat="1" ht="7" customHeight="1">
      <c r="B122" s="48"/>
      <c r="C122" s="49"/>
      <c r="D122" s="49"/>
      <c r="E122" s="49"/>
      <c r="F122" s="49"/>
      <c r="G122" s="49"/>
      <c r="H122" s="49"/>
      <c r="I122" s="49"/>
      <c r="J122" s="49"/>
      <c r="K122" s="49"/>
      <c r="L122" s="31"/>
    </row>
    <row r="123" spans="2:12" s="1" customFormat="1" ht="25" customHeight="1">
      <c r="B123" s="31"/>
      <c r="C123" s="20" t="s">
        <v>303</v>
      </c>
      <c r="L123" s="31"/>
    </row>
    <row r="124" spans="2:12" s="1" customFormat="1" ht="7" customHeight="1">
      <c r="B124" s="31"/>
      <c r="L124" s="31"/>
    </row>
    <row r="125" spans="2:12" s="1" customFormat="1" ht="12" customHeight="1">
      <c r="B125" s="31"/>
      <c r="C125" s="26" t="s">
        <v>15</v>
      </c>
      <c r="L125" s="31"/>
    </row>
    <row r="126" spans="2:12" s="1" customFormat="1" ht="26.25" customHeight="1">
      <c r="B126" s="31"/>
      <c r="E126" s="261" t="str">
        <f>E7</f>
        <v>Dostavba a rekonštrukcia lôžkovej časti Nemocnice s poliklinikou v Spišskej Novej Vsi</v>
      </c>
      <c r="F126" s="262"/>
      <c r="G126" s="262"/>
      <c r="H126" s="262"/>
      <c r="L126" s="31"/>
    </row>
    <row r="127" spans="2:12" ht="12" customHeight="1">
      <c r="B127" s="19"/>
      <c r="C127" s="26" t="s">
        <v>285</v>
      </c>
      <c r="L127" s="19"/>
    </row>
    <row r="128" spans="2:12" s="1" customFormat="1" ht="16.5" customHeight="1">
      <c r="B128" s="31"/>
      <c r="E128" s="261" t="s">
        <v>18978</v>
      </c>
      <c r="F128" s="263"/>
      <c r="G128" s="263"/>
      <c r="H128" s="263"/>
      <c r="L128" s="31"/>
    </row>
    <row r="129" spans="2:65" s="1" customFormat="1" ht="12" customHeight="1">
      <c r="B129" s="31"/>
      <c r="C129" s="26" t="s">
        <v>287</v>
      </c>
      <c r="L129" s="31"/>
    </row>
    <row r="130" spans="2:65" s="1" customFormat="1" ht="16.5" customHeight="1">
      <c r="B130" s="31"/>
      <c r="E130" s="243" t="str">
        <f>E11</f>
        <v>SO 14.2 - Terénne a sadové úpravy - Átrium A</v>
      </c>
      <c r="F130" s="263"/>
      <c r="G130" s="263"/>
      <c r="H130" s="263"/>
      <c r="L130" s="31"/>
    </row>
    <row r="131" spans="2:65" s="1" customFormat="1" ht="7" customHeight="1">
      <c r="B131" s="31"/>
      <c r="L131" s="31"/>
    </row>
    <row r="132" spans="2:65" s="1" customFormat="1" ht="12" customHeight="1">
      <c r="B132" s="31"/>
      <c r="C132" s="26" t="s">
        <v>19</v>
      </c>
      <c r="F132" s="24" t="str">
        <f>F14</f>
        <v>parc.č.:1094/1,17,81,82,98,99,1095,1096,9243/18</v>
      </c>
      <c r="I132" s="26" t="s">
        <v>21</v>
      </c>
      <c r="J132" s="54" t="str">
        <f>IF(J14="","",J14)</f>
        <v>6. 3. 2024</v>
      </c>
      <c r="L132" s="31"/>
    </row>
    <row r="133" spans="2:65" s="1" customFormat="1" ht="7" customHeight="1">
      <c r="B133" s="31"/>
      <c r="L133" s="31"/>
    </row>
    <row r="134" spans="2:65" s="1" customFormat="1" ht="25.65" customHeight="1">
      <c r="B134" s="31"/>
      <c r="C134" s="26" t="s">
        <v>23</v>
      </c>
      <c r="F134" s="24" t="str">
        <f>E17</f>
        <v>Nemocnica s poliklinikou, Spišská Nová Ves</v>
      </c>
      <c r="I134" s="26" t="s">
        <v>29</v>
      </c>
      <c r="J134" s="29" t="str">
        <f>E23</f>
        <v>d.g.A. design graphic architecture s.r.o.</v>
      </c>
      <c r="L134" s="31"/>
    </row>
    <row r="135" spans="2:65" s="1" customFormat="1" ht="15.15" customHeight="1">
      <c r="B135" s="31"/>
      <c r="C135" s="26" t="s">
        <v>27</v>
      </c>
      <c r="F135" s="24" t="str">
        <f>IF(E20="","",E20)</f>
        <v>Vyplň údaj</v>
      </c>
      <c r="I135" s="26" t="s">
        <v>32</v>
      </c>
      <c r="J135" s="29" t="str">
        <f>E26</f>
        <v xml:space="preserve"> </v>
      </c>
      <c r="L135" s="31"/>
    </row>
    <row r="136" spans="2:65" s="1" customFormat="1" ht="10.25" customHeight="1">
      <c r="B136" s="31"/>
      <c r="L136" s="31"/>
    </row>
    <row r="137" spans="2:65" s="10" customFormat="1" ht="29.25" customHeight="1">
      <c r="B137" s="121"/>
      <c r="C137" s="122" t="s">
        <v>304</v>
      </c>
      <c r="D137" s="123" t="s">
        <v>61</v>
      </c>
      <c r="E137" s="123" t="s">
        <v>57</v>
      </c>
      <c r="F137" s="123" t="s">
        <v>58</v>
      </c>
      <c r="G137" s="123" t="s">
        <v>305</v>
      </c>
      <c r="H137" s="123" t="s">
        <v>306</v>
      </c>
      <c r="I137" s="123" t="s">
        <v>307</v>
      </c>
      <c r="J137" s="124" t="s">
        <v>294</v>
      </c>
      <c r="K137" s="125" t="s">
        <v>308</v>
      </c>
      <c r="L137" s="121"/>
      <c r="M137" s="61" t="s">
        <v>1</v>
      </c>
      <c r="N137" s="62" t="s">
        <v>40</v>
      </c>
      <c r="O137" s="62" t="s">
        <v>309</v>
      </c>
      <c r="P137" s="62" t="s">
        <v>310</v>
      </c>
      <c r="Q137" s="62" t="s">
        <v>311</v>
      </c>
      <c r="R137" s="62" t="s">
        <v>312</v>
      </c>
      <c r="S137" s="62" t="s">
        <v>313</v>
      </c>
      <c r="T137" s="63" t="s">
        <v>314</v>
      </c>
    </row>
    <row r="138" spans="2:65" s="1" customFormat="1" ht="22.75" customHeight="1">
      <c r="B138" s="31"/>
      <c r="C138" s="66" t="s">
        <v>295</v>
      </c>
      <c r="J138" s="126">
        <f>BK138</f>
        <v>0</v>
      </c>
      <c r="L138" s="31"/>
      <c r="M138" s="64"/>
      <c r="N138" s="55"/>
      <c r="O138" s="55"/>
      <c r="P138" s="127">
        <f>P139+P210+P251+P278+P282</f>
        <v>0</v>
      </c>
      <c r="Q138" s="55"/>
      <c r="R138" s="127">
        <f>R139+R210+R251+R278+R282</f>
        <v>284.692142424</v>
      </c>
      <c r="S138" s="55"/>
      <c r="T138" s="128">
        <f>T139+T210+T251+T278+T282</f>
        <v>0</v>
      </c>
      <c r="AT138" s="16" t="s">
        <v>75</v>
      </c>
      <c r="AU138" s="16" t="s">
        <v>296</v>
      </c>
      <c r="BK138" s="129">
        <f>BK139+BK210+BK251+BK278+BK282</f>
        <v>0</v>
      </c>
    </row>
    <row r="139" spans="2:65" s="11" customFormat="1" ht="25.9" customHeight="1">
      <c r="B139" s="130"/>
      <c r="D139" s="131" t="s">
        <v>75</v>
      </c>
      <c r="E139" s="132" t="s">
        <v>315</v>
      </c>
      <c r="F139" s="132" t="s">
        <v>316</v>
      </c>
      <c r="I139" s="133"/>
      <c r="J139" s="134">
        <f>BK139</f>
        <v>0</v>
      </c>
      <c r="L139" s="130"/>
      <c r="M139" s="135"/>
      <c r="P139" s="136">
        <f>P140+P181</f>
        <v>0</v>
      </c>
      <c r="R139" s="136">
        <f>R140+R181</f>
        <v>22.090479000000002</v>
      </c>
      <c r="T139" s="137">
        <f>T140+T181</f>
        <v>0</v>
      </c>
      <c r="AR139" s="131" t="s">
        <v>83</v>
      </c>
      <c r="AT139" s="138" t="s">
        <v>75</v>
      </c>
      <c r="AU139" s="138" t="s">
        <v>76</v>
      </c>
      <c r="AY139" s="131" t="s">
        <v>317</v>
      </c>
      <c r="BK139" s="139">
        <f>BK140+BK181</f>
        <v>0</v>
      </c>
    </row>
    <row r="140" spans="2:65" s="11" customFormat="1" ht="22.75" customHeight="1">
      <c r="B140" s="130"/>
      <c r="D140" s="131" t="s">
        <v>75</v>
      </c>
      <c r="E140" s="140" t="s">
        <v>2680</v>
      </c>
      <c r="F140" s="140" t="s">
        <v>18995</v>
      </c>
      <c r="I140" s="133"/>
      <c r="J140" s="141">
        <f>BK140</f>
        <v>0</v>
      </c>
      <c r="L140" s="130"/>
      <c r="M140" s="135"/>
      <c r="P140" s="136">
        <f>P141+SUM(P142:P152)+P166+P175</f>
        <v>0</v>
      </c>
      <c r="R140" s="136">
        <f>R141+SUM(R142:R152)+R166+R175</f>
        <v>22.090479000000002</v>
      </c>
      <c r="T140" s="137">
        <f>T141+SUM(T142:T152)+T166+T175</f>
        <v>0</v>
      </c>
      <c r="AR140" s="131" t="s">
        <v>83</v>
      </c>
      <c r="AT140" s="138" t="s">
        <v>75</v>
      </c>
      <c r="AU140" s="138" t="s">
        <v>83</v>
      </c>
      <c r="AY140" s="131" t="s">
        <v>317</v>
      </c>
      <c r="BK140" s="139">
        <f>BK141+SUM(BK142:BK152)+BK166+BK175</f>
        <v>0</v>
      </c>
    </row>
    <row r="141" spans="2:65" s="1" customFormat="1" ht="24.15" customHeight="1">
      <c r="B141" s="142"/>
      <c r="C141" s="143" t="s">
        <v>83</v>
      </c>
      <c r="D141" s="143" t="s">
        <v>319</v>
      </c>
      <c r="E141" s="144" t="s">
        <v>18996</v>
      </c>
      <c r="F141" s="145" t="s">
        <v>19383</v>
      </c>
      <c r="G141" s="146" t="s">
        <v>444</v>
      </c>
      <c r="H141" s="147">
        <v>29.1</v>
      </c>
      <c r="I141" s="148"/>
      <c r="J141" s="149">
        <f t="shared" ref="J141:J151" si="0">ROUND(I141*H141,2)</f>
        <v>0</v>
      </c>
      <c r="K141" s="150"/>
      <c r="L141" s="31"/>
      <c r="M141" s="151" t="s">
        <v>1</v>
      </c>
      <c r="N141" s="152" t="s">
        <v>42</v>
      </c>
      <c r="P141" s="153">
        <f t="shared" ref="P141:P151" si="1">O141*H141</f>
        <v>0</v>
      </c>
      <c r="Q141" s="153">
        <v>0</v>
      </c>
      <c r="R141" s="153">
        <f t="shared" ref="R141:R151" si="2">Q141*H141</f>
        <v>0</v>
      </c>
      <c r="S141" s="153">
        <v>0</v>
      </c>
      <c r="T141" s="154">
        <f t="shared" ref="T141:T151" si="3">S141*H141</f>
        <v>0</v>
      </c>
      <c r="AR141" s="155" t="s">
        <v>323</v>
      </c>
      <c r="AT141" s="155" t="s">
        <v>319</v>
      </c>
      <c r="AU141" s="155" t="s">
        <v>88</v>
      </c>
      <c r="AY141" s="16" t="s">
        <v>317</v>
      </c>
      <c r="BE141" s="156">
        <f t="shared" ref="BE141:BE151" si="4">IF(N141="základná",J141,0)</f>
        <v>0</v>
      </c>
      <c r="BF141" s="156">
        <f t="shared" ref="BF141:BF151" si="5">IF(N141="znížená",J141,0)</f>
        <v>0</v>
      </c>
      <c r="BG141" s="156">
        <f t="shared" ref="BG141:BG151" si="6">IF(N141="zákl. prenesená",J141,0)</f>
        <v>0</v>
      </c>
      <c r="BH141" s="156">
        <f t="shared" ref="BH141:BH151" si="7">IF(N141="zníž. prenesená",J141,0)</f>
        <v>0</v>
      </c>
      <c r="BI141" s="156">
        <f t="shared" ref="BI141:BI151" si="8">IF(N141="nulová",J141,0)</f>
        <v>0</v>
      </c>
      <c r="BJ141" s="16" t="s">
        <v>88</v>
      </c>
      <c r="BK141" s="156">
        <f t="shared" ref="BK141:BK151" si="9">ROUND(I141*H141,2)</f>
        <v>0</v>
      </c>
      <c r="BL141" s="16" t="s">
        <v>323</v>
      </c>
      <c r="BM141" s="155" t="s">
        <v>19384</v>
      </c>
    </row>
    <row r="142" spans="2:65" s="1" customFormat="1" ht="16.5" customHeight="1">
      <c r="B142" s="142"/>
      <c r="C142" s="179" t="s">
        <v>88</v>
      </c>
      <c r="D142" s="179" t="s">
        <v>454</v>
      </c>
      <c r="E142" s="180" t="s">
        <v>18999</v>
      </c>
      <c r="F142" s="181" t="s">
        <v>19000</v>
      </c>
      <c r="G142" s="182" t="s">
        <v>322</v>
      </c>
      <c r="H142" s="183">
        <v>5.82</v>
      </c>
      <c r="I142" s="184"/>
      <c r="J142" s="185">
        <f t="shared" si="0"/>
        <v>0</v>
      </c>
      <c r="K142" s="186"/>
      <c r="L142" s="187"/>
      <c r="M142" s="188" t="s">
        <v>1</v>
      </c>
      <c r="N142" s="189" t="s">
        <v>42</v>
      </c>
      <c r="P142" s="153">
        <f t="shared" si="1"/>
        <v>0</v>
      </c>
      <c r="Q142" s="153">
        <v>0</v>
      </c>
      <c r="R142" s="153">
        <f t="shared" si="2"/>
        <v>0</v>
      </c>
      <c r="S142" s="153">
        <v>0</v>
      </c>
      <c r="T142" s="154">
        <f t="shared" si="3"/>
        <v>0</v>
      </c>
      <c r="AR142" s="155" t="s">
        <v>356</v>
      </c>
      <c r="AT142" s="155" t="s">
        <v>454</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19385</v>
      </c>
    </row>
    <row r="143" spans="2:65" s="1" customFormat="1" ht="33" customHeight="1">
      <c r="B143" s="142"/>
      <c r="C143" s="143" t="s">
        <v>92</v>
      </c>
      <c r="D143" s="143" t="s">
        <v>319</v>
      </c>
      <c r="E143" s="144" t="s">
        <v>19002</v>
      </c>
      <c r="F143" s="145" t="s">
        <v>19386</v>
      </c>
      <c r="G143" s="146" t="s">
        <v>444</v>
      </c>
      <c r="H143" s="147">
        <v>100.3</v>
      </c>
      <c r="I143" s="148"/>
      <c r="J143" s="149">
        <f t="shared" si="0"/>
        <v>0</v>
      </c>
      <c r="K143" s="150"/>
      <c r="L143" s="31"/>
      <c r="M143" s="151" t="s">
        <v>1</v>
      </c>
      <c r="N143" s="152" t="s">
        <v>42</v>
      </c>
      <c r="P143" s="153">
        <f t="shared" si="1"/>
        <v>0</v>
      </c>
      <c r="Q143" s="153">
        <v>0</v>
      </c>
      <c r="R143" s="153">
        <f t="shared" si="2"/>
        <v>0</v>
      </c>
      <c r="S143" s="153">
        <v>0</v>
      </c>
      <c r="T143" s="154">
        <f t="shared" si="3"/>
        <v>0</v>
      </c>
      <c r="AR143" s="155" t="s">
        <v>323</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19387</v>
      </c>
    </row>
    <row r="144" spans="2:65" s="1" customFormat="1" ht="21.75" customHeight="1">
      <c r="B144" s="142"/>
      <c r="C144" s="143" t="s">
        <v>323</v>
      </c>
      <c r="D144" s="143" t="s">
        <v>319</v>
      </c>
      <c r="E144" s="144" t="s">
        <v>19388</v>
      </c>
      <c r="F144" s="145" t="s">
        <v>19389</v>
      </c>
      <c r="G144" s="146" t="s">
        <v>444</v>
      </c>
      <c r="H144" s="147">
        <v>14.7</v>
      </c>
      <c r="I144" s="148"/>
      <c r="J144" s="149">
        <f t="shared" si="0"/>
        <v>0</v>
      </c>
      <c r="K144" s="150"/>
      <c r="L144" s="31"/>
      <c r="M144" s="151" t="s">
        <v>1</v>
      </c>
      <c r="N144" s="152" t="s">
        <v>42</v>
      </c>
      <c r="P144" s="153">
        <f t="shared" si="1"/>
        <v>0</v>
      </c>
      <c r="Q144" s="153">
        <v>0</v>
      </c>
      <c r="R144" s="153">
        <f t="shared" si="2"/>
        <v>0</v>
      </c>
      <c r="S144" s="153">
        <v>0</v>
      </c>
      <c r="T144" s="154">
        <f t="shared" si="3"/>
        <v>0</v>
      </c>
      <c r="AR144" s="155" t="s">
        <v>323</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19390</v>
      </c>
    </row>
    <row r="145" spans="2:65" s="1" customFormat="1" ht="37.75" customHeight="1">
      <c r="B145" s="142"/>
      <c r="C145" s="143" t="s">
        <v>341</v>
      </c>
      <c r="D145" s="143" t="s">
        <v>319</v>
      </c>
      <c r="E145" s="144" t="s">
        <v>19391</v>
      </c>
      <c r="F145" s="145" t="s">
        <v>19392</v>
      </c>
      <c r="G145" s="146" t="s">
        <v>444</v>
      </c>
      <c r="H145" s="147">
        <v>42.6</v>
      </c>
      <c r="I145" s="148"/>
      <c r="J145" s="149">
        <f t="shared" si="0"/>
        <v>0</v>
      </c>
      <c r="K145" s="150"/>
      <c r="L145" s="31"/>
      <c r="M145" s="151" t="s">
        <v>1</v>
      </c>
      <c r="N145" s="152" t="s">
        <v>42</v>
      </c>
      <c r="P145" s="153">
        <f t="shared" si="1"/>
        <v>0</v>
      </c>
      <c r="Q145" s="153">
        <v>0</v>
      </c>
      <c r="R145" s="153">
        <f t="shared" si="2"/>
        <v>0</v>
      </c>
      <c r="S145" s="153">
        <v>0</v>
      </c>
      <c r="T145" s="154">
        <f t="shared" si="3"/>
        <v>0</v>
      </c>
      <c r="AR145" s="155" t="s">
        <v>323</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19393</v>
      </c>
    </row>
    <row r="146" spans="2:65" s="1" customFormat="1" ht="16.5" customHeight="1">
      <c r="B146" s="142"/>
      <c r="C146" s="179" t="s">
        <v>346</v>
      </c>
      <c r="D146" s="179" t="s">
        <v>454</v>
      </c>
      <c r="E146" s="180" t="s">
        <v>8997</v>
      </c>
      <c r="F146" s="181" t="s">
        <v>19394</v>
      </c>
      <c r="G146" s="182" t="s">
        <v>467</v>
      </c>
      <c r="H146" s="183">
        <v>24</v>
      </c>
      <c r="I146" s="184"/>
      <c r="J146" s="185">
        <f t="shared" si="0"/>
        <v>0</v>
      </c>
      <c r="K146" s="186"/>
      <c r="L146" s="187"/>
      <c r="M146" s="188" t="s">
        <v>1</v>
      </c>
      <c r="N146" s="189" t="s">
        <v>42</v>
      </c>
      <c r="P146" s="153">
        <f t="shared" si="1"/>
        <v>0</v>
      </c>
      <c r="Q146" s="153">
        <v>0</v>
      </c>
      <c r="R146" s="153">
        <f t="shared" si="2"/>
        <v>0</v>
      </c>
      <c r="S146" s="153">
        <v>0</v>
      </c>
      <c r="T146" s="154">
        <f t="shared" si="3"/>
        <v>0</v>
      </c>
      <c r="AR146" s="155" t="s">
        <v>356</v>
      </c>
      <c r="AT146" s="155" t="s">
        <v>454</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19395</v>
      </c>
    </row>
    <row r="147" spans="2:65" s="1" customFormat="1" ht="16.5" customHeight="1">
      <c r="B147" s="142"/>
      <c r="C147" s="179" t="s">
        <v>351</v>
      </c>
      <c r="D147" s="179" t="s">
        <v>454</v>
      </c>
      <c r="E147" s="180" t="s">
        <v>19396</v>
      </c>
      <c r="F147" s="181" t="s">
        <v>19397</v>
      </c>
      <c r="G147" s="182" t="s">
        <v>467</v>
      </c>
      <c r="H147" s="183">
        <v>58</v>
      </c>
      <c r="I147" s="184"/>
      <c r="J147" s="185">
        <f t="shared" si="0"/>
        <v>0</v>
      </c>
      <c r="K147" s="186"/>
      <c r="L147" s="187"/>
      <c r="M147" s="188" t="s">
        <v>1</v>
      </c>
      <c r="N147" s="189" t="s">
        <v>42</v>
      </c>
      <c r="P147" s="153">
        <f t="shared" si="1"/>
        <v>0</v>
      </c>
      <c r="Q147" s="153">
        <v>0</v>
      </c>
      <c r="R147" s="153">
        <f t="shared" si="2"/>
        <v>0</v>
      </c>
      <c r="S147" s="153">
        <v>0</v>
      </c>
      <c r="T147" s="154">
        <f t="shared" si="3"/>
        <v>0</v>
      </c>
      <c r="AR147" s="155" t="s">
        <v>356</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19398</v>
      </c>
    </row>
    <row r="148" spans="2:65" s="1" customFormat="1" ht="16.5" customHeight="1">
      <c r="B148" s="142"/>
      <c r="C148" s="179" t="s">
        <v>356</v>
      </c>
      <c r="D148" s="179" t="s">
        <v>454</v>
      </c>
      <c r="E148" s="180" t="s">
        <v>17387</v>
      </c>
      <c r="F148" s="181" t="s">
        <v>19157</v>
      </c>
      <c r="G148" s="182" t="s">
        <v>439</v>
      </c>
      <c r="H148" s="183">
        <v>2</v>
      </c>
      <c r="I148" s="184"/>
      <c r="J148" s="185">
        <f t="shared" si="0"/>
        <v>0</v>
      </c>
      <c r="K148" s="186"/>
      <c r="L148" s="187"/>
      <c r="M148" s="188" t="s">
        <v>1</v>
      </c>
      <c r="N148" s="189" t="s">
        <v>42</v>
      </c>
      <c r="P148" s="153">
        <f t="shared" si="1"/>
        <v>0</v>
      </c>
      <c r="Q148" s="153">
        <v>1</v>
      </c>
      <c r="R148" s="153">
        <f t="shared" si="2"/>
        <v>2</v>
      </c>
      <c r="S148" s="153">
        <v>0</v>
      </c>
      <c r="T148" s="154">
        <f t="shared" si="3"/>
        <v>0</v>
      </c>
      <c r="AR148" s="155" t="s">
        <v>356</v>
      </c>
      <c r="AT148" s="155" t="s">
        <v>454</v>
      </c>
      <c r="AU148" s="155" t="s">
        <v>88</v>
      </c>
      <c r="AY148" s="16" t="s">
        <v>317</v>
      </c>
      <c r="BE148" s="156">
        <f t="shared" si="4"/>
        <v>0</v>
      </c>
      <c r="BF148" s="156">
        <f t="shared" si="5"/>
        <v>0</v>
      </c>
      <c r="BG148" s="156">
        <f t="shared" si="6"/>
        <v>0</v>
      </c>
      <c r="BH148" s="156">
        <f t="shared" si="7"/>
        <v>0</v>
      </c>
      <c r="BI148" s="156">
        <f t="shared" si="8"/>
        <v>0</v>
      </c>
      <c r="BJ148" s="16" t="s">
        <v>88</v>
      </c>
      <c r="BK148" s="156">
        <f t="shared" si="9"/>
        <v>0</v>
      </c>
      <c r="BL148" s="16" t="s">
        <v>323</v>
      </c>
      <c r="BM148" s="155" t="s">
        <v>19399</v>
      </c>
    </row>
    <row r="149" spans="2:65" s="1" customFormat="1" ht="24.15" customHeight="1">
      <c r="B149" s="142"/>
      <c r="C149" s="143" t="s">
        <v>361</v>
      </c>
      <c r="D149" s="143" t="s">
        <v>319</v>
      </c>
      <c r="E149" s="144" t="s">
        <v>19159</v>
      </c>
      <c r="F149" s="145" t="s">
        <v>19400</v>
      </c>
      <c r="G149" s="146" t="s">
        <v>322</v>
      </c>
      <c r="H149" s="147">
        <v>10</v>
      </c>
      <c r="I149" s="148"/>
      <c r="J149" s="149">
        <f t="shared" si="0"/>
        <v>0</v>
      </c>
      <c r="K149" s="150"/>
      <c r="L149" s="31"/>
      <c r="M149" s="151" t="s">
        <v>1</v>
      </c>
      <c r="N149" s="152" t="s">
        <v>42</v>
      </c>
      <c r="P149" s="153">
        <f t="shared" si="1"/>
        <v>0</v>
      </c>
      <c r="Q149" s="153">
        <v>0</v>
      </c>
      <c r="R149" s="153">
        <f t="shared" si="2"/>
        <v>0</v>
      </c>
      <c r="S149" s="153">
        <v>0</v>
      </c>
      <c r="T149" s="154">
        <f t="shared" si="3"/>
        <v>0</v>
      </c>
      <c r="AR149" s="155" t="s">
        <v>323</v>
      </c>
      <c r="AT149" s="155" t="s">
        <v>319</v>
      </c>
      <c r="AU149" s="155" t="s">
        <v>88</v>
      </c>
      <c r="AY149" s="16" t="s">
        <v>317</v>
      </c>
      <c r="BE149" s="156">
        <f t="shared" si="4"/>
        <v>0</v>
      </c>
      <c r="BF149" s="156">
        <f t="shared" si="5"/>
        <v>0</v>
      </c>
      <c r="BG149" s="156">
        <f t="shared" si="6"/>
        <v>0</v>
      </c>
      <c r="BH149" s="156">
        <f t="shared" si="7"/>
        <v>0</v>
      </c>
      <c r="BI149" s="156">
        <f t="shared" si="8"/>
        <v>0</v>
      </c>
      <c r="BJ149" s="16" t="s">
        <v>88</v>
      </c>
      <c r="BK149" s="156">
        <f t="shared" si="9"/>
        <v>0</v>
      </c>
      <c r="BL149" s="16" t="s">
        <v>323</v>
      </c>
      <c r="BM149" s="155" t="s">
        <v>19401</v>
      </c>
    </row>
    <row r="150" spans="2:65" s="1" customFormat="1" ht="24.15" customHeight="1">
      <c r="B150" s="142"/>
      <c r="C150" s="143" t="s">
        <v>366</v>
      </c>
      <c r="D150" s="143" t="s">
        <v>319</v>
      </c>
      <c r="E150" s="144" t="s">
        <v>19005</v>
      </c>
      <c r="F150" s="145" t="s">
        <v>19006</v>
      </c>
      <c r="G150" s="146" t="s">
        <v>444</v>
      </c>
      <c r="H150" s="147">
        <v>29.1</v>
      </c>
      <c r="I150" s="148"/>
      <c r="J150" s="149">
        <f t="shared" si="0"/>
        <v>0</v>
      </c>
      <c r="K150" s="150"/>
      <c r="L150" s="31"/>
      <c r="M150" s="151" t="s">
        <v>1</v>
      </c>
      <c r="N150" s="152" t="s">
        <v>42</v>
      </c>
      <c r="P150" s="153">
        <f t="shared" si="1"/>
        <v>0</v>
      </c>
      <c r="Q150" s="153">
        <v>0</v>
      </c>
      <c r="R150" s="153">
        <f t="shared" si="2"/>
        <v>0</v>
      </c>
      <c r="S150" s="153">
        <v>0</v>
      </c>
      <c r="T150" s="154">
        <f t="shared" si="3"/>
        <v>0</v>
      </c>
      <c r="AR150" s="155" t="s">
        <v>323</v>
      </c>
      <c r="AT150" s="155" t="s">
        <v>319</v>
      </c>
      <c r="AU150" s="155" t="s">
        <v>88</v>
      </c>
      <c r="AY150" s="16" t="s">
        <v>317</v>
      </c>
      <c r="BE150" s="156">
        <f t="shared" si="4"/>
        <v>0</v>
      </c>
      <c r="BF150" s="156">
        <f t="shared" si="5"/>
        <v>0</v>
      </c>
      <c r="BG150" s="156">
        <f t="shared" si="6"/>
        <v>0</v>
      </c>
      <c r="BH150" s="156">
        <f t="shared" si="7"/>
        <v>0</v>
      </c>
      <c r="BI150" s="156">
        <f t="shared" si="8"/>
        <v>0</v>
      </c>
      <c r="BJ150" s="16" t="s">
        <v>88</v>
      </c>
      <c r="BK150" s="156">
        <f t="shared" si="9"/>
        <v>0</v>
      </c>
      <c r="BL150" s="16" t="s">
        <v>323</v>
      </c>
      <c r="BM150" s="155" t="s">
        <v>19402</v>
      </c>
    </row>
    <row r="151" spans="2:65" s="1" customFormat="1" ht="24.15" customHeight="1">
      <c r="B151" s="142"/>
      <c r="C151" s="143" t="s">
        <v>371</v>
      </c>
      <c r="D151" s="143" t="s">
        <v>319</v>
      </c>
      <c r="E151" s="144" t="s">
        <v>19008</v>
      </c>
      <c r="F151" s="145" t="s">
        <v>19009</v>
      </c>
      <c r="G151" s="146" t="s">
        <v>444</v>
      </c>
      <c r="H151" s="147">
        <v>29.1</v>
      </c>
      <c r="I151" s="148"/>
      <c r="J151" s="149">
        <f t="shared" si="0"/>
        <v>0</v>
      </c>
      <c r="K151" s="150"/>
      <c r="L151" s="31"/>
      <c r="M151" s="151" t="s">
        <v>1</v>
      </c>
      <c r="N151" s="152" t="s">
        <v>42</v>
      </c>
      <c r="P151" s="153">
        <f t="shared" si="1"/>
        <v>0</v>
      </c>
      <c r="Q151" s="153">
        <v>0</v>
      </c>
      <c r="R151" s="153">
        <f t="shared" si="2"/>
        <v>0</v>
      </c>
      <c r="S151" s="153">
        <v>0</v>
      </c>
      <c r="T151" s="154">
        <f t="shared" si="3"/>
        <v>0</v>
      </c>
      <c r="AR151" s="155" t="s">
        <v>323</v>
      </c>
      <c r="AT151" s="155" t="s">
        <v>319</v>
      </c>
      <c r="AU151" s="155" t="s">
        <v>88</v>
      </c>
      <c r="AY151" s="16" t="s">
        <v>317</v>
      </c>
      <c r="BE151" s="156">
        <f t="shared" si="4"/>
        <v>0</v>
      </c>
      <c r="BF151" s="156">
        <f t="shared" si="5"/>
        <v>0</v>
      </c>
      <c r="BG151" s="156">
        <f t="shared" si="6"/>
        <v>0</v>
      </c>
      <c r="BH151" s="156">
        <f t="shared" si="7"/>
        <v>0</v>
      </c>
      <c r="BI151" s="156">
        <f t="shared" si="8"/>
        <v>0</v>
      </c>
      <c r="BJ151" s="16" t="s">
        <v>88</v>
      </c>
      <c r="BK151" s="156">
        <f t="shared" si="9"/>
        <v>0</v>
      </c>
      <c r="BL151" s="16" t="s">
        <v>323</v>
      </c>
      <c r="BM151" s="155" t="s">
        <v>19403</v>
      </c>
    </row>
    <row r="152" spans="2:65" s="11" customFormat="1" ht="20.9" customHeight="1">
      <c r="B152" s="130"/>
      <c r="D152" s="131" t="s">
        <v>75</v>
      </c>
      <c r="E152" s="140" t="s">
        <v>19020</v>
      </c>
      <c r="F152" s="140" t="s">
        <v>19021</v>
      </c>
      <c r="I152" s="133"/>
      <c r="J152" s="141">
        <f>BK152</f>
        <v>0</v>
      </c>
      <c r="L152" s="130"/>
      <c r="M152" s="135"/>
      <c r="P152" s="136">
        <f>SUM(P153:P165)</f>
        <v>0</v>
      </c>
      <c r="R152" s="136">
        <f>SUM(R153:R165)</f>
        <v>12.786559</v>
      </c>
      <c r="T152" s="137">
        <f>SUM(T153:T165)</f>
        <v>0</v>
      </c>
      <c r="AR152" s="131" t="s">
        <v>83</v>
      </c>
      <c r="AT152" s="138" t="s">
        <v>75</v>
      </c>
      <c r="AU152" s="138" t="s">
        <v>88</v>
      </c>
      <c r="AY152" s="131" t="s">
        <v>317</v>
      </c>
      <c r="BK152" s="139">
        <f>SUM(BK153:BK165)</f>
        <v>0</v>
      </c>
    </row>
    <row r="153" spans="2:65" s="1" customFormat="1" ht="37.75" customHeight="1">
      <c r="B153" s="142"/>
      <c r="C153" s="143" t="s">
        <v>376</v>
      </c>
      <c r="D153" s="143" t="s">
        <v>319</v>
      </c>
      <c r="E153" s="144" t="s">
        <v>19404</v>
      </c>
      <c r="F153" s="145" t="s">
        <v>19405</v>
      </c>
      <c r="G153" s="146" t="s">
        <v>322</v>
      </c>
      <c r="H153" s="147">
        <v>1.9950000000000001</v>
      </c>
      <c r="I153" s="148"/>
      <c r="J153" s="149">
        <f t="shared" ref="J153:J165" si="10">ROUND(I153*H153,2)</f>
        <v>0</v>
      </c>
      <c r="K153" s="150"/>
      <c r="L153" s="31"/>
      <c r="M153" s="151" t="s">
        <v>1</v>
      </c>
      <c r="N153" s="152" t="s">
        <v>42</v>
      </c>
      <c r="P153" s="153">
        <f t="shared" ref="P153:P165" si="11">O153*H153</f>
        <v>0</v>
      </c>
      <c r="Q153" s="153">
        <v>0</v>
      </c>
      <c r="R153" s="153">
        <f t="shared" ref="R153:R165" si="12">Q153*H153</f>
        <v>0</v>
      </c>
      <c r="S153" s="153">
        <v>0</v>
      </c>
      <c r="T153" s="154">
        <f t="shared" ref="T153:T165" si="13">S153*H153</f>
        <v>0</v>
      </c>
      <c r="AR153" s="155" t="s">
        <v>83</v>
      </c>
      <c r="AT153" s="155" t="s">
        <v>319</v>
      </c>
      <c r="AU153" s="155" t="s">
        <v>92</v>
      </c>
      <c r="AY153" s="16" t="s">
        <v>317</v>
      </c>
      <c r="BE153" s="156">
        <f t="shared" ref="BE153:BE165" si="14">IF(N153="základná",J153,0)</f>
        <v>0</v>
      </c>
      <c r="BF153" s="156">
        <f t="shared" ref="BF153:BF165" si="15">IF(N153="znížená",J153,0)</f>
        <v>0</v>
      </c>
      <c r="BG153" s="156">
        <f t="shared" ref="BG153:BG165" si="16">IF(N153="zákl. prenesená",J153,0)</f>
        <v>0</v>
      </c>
      <c r="BH153" s="156">
        <f t="shared" ref="BH153:BH165" si="17">IF(N153="zníž. prenesená",J153,0)</f>
        <v>0</v>
      </c>
      <c r="BI153" s="156">
        <f t="shared" ref="BI153:BI165" si="18">IF(N153="nulová",J153,0)</f>
        <v>0</v>
      </c>
      <c r="BJ153" s="16" t="s">
        <v>88</v>
      </c>
      <c r="BK153" s="156">
        <f t="shared" ref="BK153:BK165" si="19">ROUND(I153*H153,2)</f>
        <v>0</v>
      </c>
      <c r="BL153" s="16" t="s">
        <v>83</v>
      </c>
      <c r="BM153" s="155" t="s">
        <v>19406</v>
      </c>
    </row>
    <row r="154" spans="2:65" s="1" customFormat="1" ht="37.75" customHeight="1">
      <c r="B154" s="142"/>
      <c r="C154" s="143" t="s">
        <v>381</v>
      </c>
      <c r="D154" s="143" t="s">
        <v>319</v>
      </c>
      <c r="E154" s="144" t="s">
        <v>19407</v>
      </c>
      <c r="F154" s="145" t="s">
        <v>19408</v>
      </c>
      <c r="G154" s="146" t="s">
        <v>322</v>
      </c>
      <c r="H154" s="147">
        <v>1.9950000000000001</v>
      </c>
      <c r="I154" s="148"/>
      <c r="J154" s="149">
        <f t="shared" si="10"/>
        <v>0</v>
      </c>
      <c r="K154" s="150"/>
      <c r="L154" s="31"/>
      <c r="M154" s="151" t="s">
        <v>1</v>
      </c>
      <c r="N154" s="152" t="s">
        <v>42</v>
      </c>
      <c r="P154" s="153">
        <f t="shared" si="11"/>
        <v>0</v>
      </c>
      <c r="Q154" s="153">
        <v>0</v>
      </c>
      <c r="R154" s="153">
        <f t="shared" si="12"/>
        <v>0</v>
      </c>
      <c r="S154" s="153">
        <v>0</v>
      </c>
      <c r="T154" s="154">
        <f t="shared" si="13"/>
        <v>0</v>
      </c>
      <c r="AR154" s="155" t="s">
        <v>83</v>
      </c>
      <c r="AT154" s="155" t="s">
        <v>319</v>
      </c>
      <c r="AU154" s="155" t="s">
        <v>92</v>
      </c>
      <c r="AY154" s="16" t="s">
        <v>317</v>
      </c>
      <c r="BE154" s="156">
        <f t="shared" si="14"/>
        <v>0</v>
      </c>
      <c r="BF154" s="156">
        <f t="shared" si="15"/>
        <v>0</v>
      </c>
      <c r="BG154" s="156">
        <f t="shared" si="16"/>
        <v>0</v>
      </c>
      <c r="BH154" s="156">
        <f t="shared" si="17"/>
        <v>0</v>
      </c>
      <c r="BI154" s="156">
        <f t="shared" si="18"/>
        <v>0</v>
      </c>
      <c r="BJ154" s="16" t="s">
        <v>88</v>
      </c>
      <c r="BK154" s="156">
        <f t="shared" si="19"/>
        <v>0</v>
      </c>
      <c r="BL154" s="16" t="s">
        <v>83</v>
      </c>
      <c r="BM154" s="155" t="s">
        <v>19409</v>
      </c>
    </row>
    <row r="155" spans="2:65" s="1" customFormat="1" ht="24.15" customHeight="1">
      <c r="B155" s="142"/>
      <c r="C155" s="179" t="s">
        <v>386</v>
      </c>
      <c r="D155" s="179" t="s">
        <v>454</v>
      </c>
      <c r="E155" s="180" t="s">
        <v>19410</v>
      </c>
      <c r="F155" s="181" t="s">
        <v>19411</v>
      </c>
      <c r="G155" s="182" t="s">
        <v>439</v>
      </c>
      <c r="H155" s="183">
        <v>3.4</v>
      </c>
      <c r="I155" s="184"/>
      <c r="J155" s="185">
        <f t="shared" si="10"/>
        <v>0</v>
      </c>
      <c r="K155" s="186"/>
      <c r="L155" s="187"/>
      <c r="M155" s="188" t="s">
        <v>1</v>
      </c>
      <c r="N155" s="189" t="s">
        <v>42</v>
      </c>
      <c r="P155" s="153">
        <f t="shared" si="11"/>
        <v>0</v>
      </c>
      <c r="Q155" s="153">
        <v>1</v>
      </c>
      <c r="R155" s="153">
        <f t="shared" si="12"/>
        <v>3.4</v>
      </c>
      <c r="S155" s="153">
        <v>0</v>
      </c>
      <c r="T155" s="154">
        <f t="shared" si="13"/>
        <v>0</v>
      </c>
      <c r="AR155" s="155" t="s">
        <v>88</v>
      </c>
      <c r="AT155" s="155" t="s">
        <v>454</v>
      </c>
      <c r="AU155" s="155" t="s">
        <v>92</v>
      </c>
      <c r="AY155" s="16" t="s">
        <v>317</v>
      </c>
      <c r="BE155" s="156">
        <f t="shared" si="14"/>
        <v>0</v>
      </c>
      <c r="BF155" s="156">
        <f t="shared" si="15"/>
        <v>0</v>
      </c>
      <c r="BG155" s="156">
        <f t="shared" si="16"/>
        <v>0</v>
      </c>
      <c r="BH155" s="156">
        <f t="shared" si="17"/>
        <v>0</v>
      </c>
      <c r="BI155" s="156">
        <f t="shared" si="18"/>
        <v>0</v>
      </c>
      <c r="BJ155" s="16" t="s">
        <v>88</v>
      </c>
      <c r="BK155" s="156">
        <f t="shared" si="19"/>
        <v>0</v>
      </c>
      <c r="BL155" s="16" t="s">
        <v>83</v>
      </c>
      <c r="BM155" s="155" t="s">
        <v>19412</v>
      </c>
    </row>
    <row r="156" spans="2:65" s="1" customFormat="1" ht="33" customHeight="1">
      <c r="B156" s="142"/>
      <c r="C156" s="143" t="s">
        <v>391</v>
      </c>
      <c r="D156" s="143" t="s">
        <v>319</v>
      </c>
      <c r="E156" s="144" t="s">
        <v>19047</v>
      </c>
      <c r="F156" s="145" t="s">
        <v>19048</v>
      </c>
      <c r="G156" s="146" t="s">
        <v>444</v>
      </c>
      <c r="H156" s="147">
        <v>114.3</v>
      </c>
      <c r="I156" s="148"/>
      <c r="J156" s="149">
        <f t="shared" si="10"/>
        <v>0</v>
      </c>
      <c r="K156" s="150"/>
      <c r="L156" s="31"/>
      <c r="M156" s="151" t="s">
        <v>1</v>
      </c>
      <c r="N156" s="152" t="s">
        <v>42</v>
      </c>
      <c r="P156" s="153">
        <f t="shared" si="11"/>
        <v>0</v>
      </c>
      <c r="Q156" s="153">
        <v>0</v>
      </c>
      <c r="R156" s="153">
        <f t="shared" si="12"/>
        <v>0</v>
      </c>
      <c r="S156" s="153">
        <v>0</v>
      </c>
      <c r="T156" s="154">
        <f t="shared" si="13"/>
        <v>0</v>
      </c>
      <c r="AR156" s="155" t="s">
        <v>323</v>
      </c>
      <c r="AT156" s="155" t="s">
        <v>319</v>
      </c>
      <c r="AU156" s="155" t="s">
        <v>92</v>
      </c>
      <c r="AY156" s="16" t="s">
        <v>317</v>
      </c>
      <c r="BE156" s="156">
        <f t="shared" si="14"/>
        <v>0</v>
      </c>
      <c r="BF156" s="156">
        <f t="shared" si="15"/>
        <v>0</v>
      </c>
      <c r="BG156" s="156">
        <f t="shared" si="16"/>
        <v>0</v>
      </c>
      <c r="BH156" s="156">
        <f t="shared" si="17"/>
        <v>0</v>
      </c>
      <c r="BI156" s="156">
        <f t="shared" si="18"/>
        <v>0</v>
      </c>
      <c r="BJ156" s="16" t="s">
        <v>88</v>
      </c>
      <c r="BK156" s="156">
        <f t="shared" si="19"/>
        <v>0</v>
      </c>
      <c r="BL156" s="16" t="s">
        <v>323</v>
      </c>
      <c r="BM156" s="155" t="s">
        <v>19413</v>
      </c>
    </row>
    <row r="157" spans="2:65" s="1" customFormat="1" ht="21.75" customHeight="1">
      <c r="B157" s="142"/>
      <c r="C157" s="143" t="s">
        <v>396</v>
      </c>
      <c r="D157" s="143" t="s">
        <v>319</v>
      </c>
      <c r="E157" s="144" t="s">
        <v>19044</v>
      </c>
      <c r="F157" s="145" t="s">
        <v>19045</v>
      </c>
      <c r="G157" s="146" t="s">
        <v>15312</v>
      </c>
      <c r="H157" s="147">
        <v>2</v>
      </c>
      <c r="I157" s="148"/>
      <c r="J157" s="149">
        <f t="shared" si="10"/>
        <v>0</v>
      </c>
      <c r="K157" s="150"/>
      <c r="L157" s="31"/>
      <c r="M157" s="151" t="s">
        <v>1</v>
      </c>
      <c r="N157" s="152" t="s">
        <v>42</v>
      </c>
      <c r="P157" s="153">
        <f t="shared" si="11"/>
        <v>0</v>
      </c>
      <c r="Q157" s="153">
        <v>0</v>
      </c>
      <c r="R157" s="153">
        <f t="shared" si="12"/>
        <v>0</v>
      </c>
      <c r="S157" s="153">
        <v>0</v>
      </c>
      <c r="T157" s="154">
        <f t="shared" si="13"/>
        <v>0</v>
      </c>
      <c r="AR157" s="155" t="s">
        <v>323</v>
      </c>
      <c r="AT157" s="155" t="s">
        <v>319</v>
      </c>
      <c r="AU157" s="155" t="s">
        <v>92</v>
      </c>
      <c r="AY157" s="16" t="s">
        <v>317</v>
      </c>
      <c r="BE157" s="156">
        <f t="shared" si="14"/>
        <v>0</v>
      </c>
      <c r="BF157" s="156">
        <f t="shared" si="15"/>
        <v>0</v>
      </c>
      <c r="BG157" s="156">
        <f t="shared" si="16"/>
        <v>0</v>
      </c>
      <c r="BH157" s="156">
        <f t="shared" si="17"/>
        <v>0</v>
      </c>
      <c r="BI157" s="156">
        <f t="shared" si="18"/>
        <v>0</v>
      </c>
      <c r="BJ157" s="16" t="s">
        <v>88</v>
      </c>
      <c r="BK157" s="156">
        <f t="shared" si="19"/>
        <v>0</v>
      </c>
      <c r="BL157" s="16" t="s">
        <v>323</v>
      </c>
      <c r="BM157" s="155" t="s">
        <v>19414</v>
      </c>
    </row>
    <row r="158" spans="2:65" s="1" customFormat="1" ht="37.75" customHeight="1">
      <c r="B158" s="142"/>
      <c r="C158" s="143" t="s">
        <v>401</v>
      </c>
      <c r="D158" s="143" t="s">
        <v>319</v>
      </c>
      <c r="E158" s="144" t="s">
        <v>19415</v>
      </c>
      <c r="F158" s="145" t="s">
        <v>19416</v>
      </c>
      <c r="G158" s="146" t="s">
        <v>444</v>
      </c>
      <c r="H158" s="147">
        <v>29.1</v>
      </c>
      <c r="I158" s="148"/>
      <c r="J158" s="149">
        <f t="shared" si="10"/>
        <v>0</v>
      </c>
      <c r="K158" s="150"/>
      <c r="L158" s="31"/>
      <c r="M158" s="151" t="s">
        <v>1</v>
      </c>
      <c r="N158" s="152" t="s">
        <v>42</v>
      </c>
      <c r="P158" s="153">
        <f t="shared" si="11"/>
        <v>0</v>
      </c>
      <c r="Q158" s="153">
        <v>2.2499999999999998E-3</v>
      </c>
      <c r="R158" s="153">
        <f t="shared" si="12"/>
        <v>6.5474999999999992E-2</v>
      </c>
      <c r="S158" s="153">
        <v>0</v>
      </c>
      <c r="T158" s="154">
        <f t="shared" si="13"/>
        <v>0</v>
      </c>
      <c r="AR158" s="155" t="s">
        <v>323</v>
      </c>
      <c r="AT158" s="155" t="s">
        <v>319</v>
      </c>
      <c r="AU158" s="155" t="s">
        <v>92</v>
      </c>
      <c r="AY158" s="16" t="s">
        <v>317</v>
      </c>
      <c r="BE158" s="156">
        <f t="shared" si="14"/>
        <v>0</v>
      </c>
      <c r="BF158" s="156">
        <f t="shared" si="15"/>
        <v>0</v>
      </c>
      <c r="BG158" s="156">
        <f t="shared" si="16"/>
        <v>0</v>
      </c>
      <c r="BH158" s="156">
        <f t="shared" si="17"/>
        <v>0</v>
      </c>
      <c r="BI158" s="156">
        <f t="shared" si="18"/>
        <v>0</v>
      </c>
      <c r="BJ158" s="16" t="s">
        <v>88</v>
      </c>
      <c r="BK158" s="156">
        <f t="shared" si="19"/>
        <v>0</v>
      </c>
      <c r="BL158" s="16" t="s">
        <v>323</v>
      </c>
      <c r="BM158" s="155" t="s">
        <v>19417</v>
      </c>
    </row>
    <row r="159" spans="2:65" s="1" customFormat="1" ht="24.15" customHeight="1">
      <c r="B159" s="142"/>
      <c r="C159" s="179" t="s">
        <v>405</v>
      </c>
      <c r="D159" s="179" t="s">
        <v>454</v>
      </c>
      <c r="E159" s="180" t="s">
        <v>19418</v>
      </c>
      <c r="F159" s="181" t="s">
        <v>19419</v>
      </c>
      <c r="G159" s="182" t="s">
        <v>444</v>
      </c>
      <c r="H159" s="183">
        <v>26.28</v>
      </c>
      <c r="I159" s="184"/>
      <c r="J159" s="185">
        <f t="shared" si="10"/>
        <v>0</v>
      </c>
      <c r="K159" s="186"/>
      <c r="L159" s="187"/>
      <c r="M159" s="188" t="s">
        <v>1</v>
      </c>
      <c r="N159" s="189" t="s">
        <v>42</v>
      </c>
      <c r="P159" s="153">
        <f t="shared" si="11"/>
        <v>0</v>
      </c>
      <c r="Q159" s="153">
        <v>2.9999999999999997E-4</v>
      </c>
      <c r="R159" s="153">
        <f t="shared" si="12"/>
        <v>7.8840000000000004E-3</v>
      </c>
      <c r="S159" s="153">
        <v>0</v>
      </c>
      <c r="T159" s="154">
        <f t="shared" si="13"/>
        <v>0</v>
      </c>
      <c r="AR159" s="155" t="s">
        <v>356</v>
      </c>
      <c r="AT159" s="155" t="s">
        <v>454</v>
      </c>
      <c r="AU159" s="155" t="s">
        <v>92</v>
      </c>
      <c r="AY159" s="16" t="s">
        <v>317</v>
      </c>
      <c r="BE159" s="156">
        <f t="shared" si="14"/>
        <v>0</v>
      </c>
      <c r="BF159" s="156">
        <f t="shared" si="15"/>
        <v>0</v>
      </c>
      <c r="BG159" s="156">
        <f t="shared" si="16"/>
        <v>0</v>
      </c>
      <c r="BH159" s="156">
        <f t="shared" si="17"/>
        <v>0</v>
      </c>
      <c r="BI159" s="156">
        <f t="shared" si="18"/>
        <v>0</v>
      </c>
      <c r="BJ159" s="16" t="s">
        <v>88</v>
      </c>
      <c r="BK159" s="156">
        <f t="shared" si="19"/>
        <v>0</v>
      </c>
      <c r="BL159" s="16" t="s">
        <v>323</v>
      </c>
      <c r="BM159" s="155" t="s">
        <v>19420</v>
      </c>
    </row>
    <row r="160" spans="2:65" s="1" customFormat="1" ht="24.15" customHeight="1">
      <c r="B160" s="142"/>
      <c r="C160" s="179" t="s">
        <v>415</v>
      </c>
      <c r="D160" s="179" t="s">
        <v>454</v>
      </c>
      <c r="E160" s="180" t="s">
        <v>19143</v>
      </c>
      <c r="F160" s="181" t="s">
        <v>19144</v>
      </c>
      <c r="G160" s="182" t="s">
        <v>467</v>
      </c>
      <c r="H160" s="183">
        <v>25</v>
      </c>
      <c r="I160" s="184"/>
      <c r="J160" s="185">
        <f t="shared" si="10"/>
        <v>0</v>
      </c>
      <c r="K160" s="186"/>
      <c r="L160" s="187"/>
      <c r="M160" s="188" t="s">
        <v>1</v>
      </c>
      <c r="N160" s="189" t="s">
        <v>42</v>
      </c>
      <c r="P160" s="153">
        <f t="shared" si="11"/>
        <v>0</v>
      </c>
      <c r="Q160" s="153">
        <v>4.0000000000000003E-5</v>
      </c>
      <c r="R160" s="153">
        <f t="shared" si="12"/>
        <v>1E-3</v>
      </c>
      <c r="S160" s="153">
        <v>0</v>
      </c>
      <c r="T160" s="154">
        <f t="shared" si="13"/>
        <v>0</v>
      </c>
      <c r="AR160" s="155" t="s">
        <v>356</v>
      </c>
      <c r="AT160" s="155" t="s">
        <v>454</v>
      </c>
      <c r="AU160" s="155" t="s">
        <v>92</v>
      </c>
      <c r="AY160" s="16" t="s">
        <v>317</v>
      </c>
      <c r="BE160" s="156">
        <f t="shared" si="14"/>
        <v>0</v>
      </c>
      <c r="BF160" s="156">
        <f t="shared" si="15"/>
        <v>0</v>
      </c>
      <c r="BG160" s="156">
        <f t="shared" si="16"/>
        <v>0</v>
      </c>
      <c r="BH160" s="156">
        <f t="shared" si="17"/>
        <v>0</v>
      </c>
      <c r="BI160" s="156">
        <f t="shared" si="18"/>
        <v>0</v>
      </c>
      <c r="BJ160" s="16" t="s">
        <v>88</v>
      </c>
      <c r="BK160" s="156">
        <f t="shared" si="19"/>
        <v>0</v>
      </c>
      <c r="BL160" s="16" t="s">
        <v>323</v>
      </c>
      <c r="BM160" s="155" t="s">
        <v>19421</v>
      </c>
    </row>
    <row r="161" spans="2:65" s="1" customFormat="1" ht="16.5" customHeight="1">
      <c r="B161" s="142"/>
      <c r="C161" s="143" t="s">
        <v>7</v>
      </c>
      <c r="D161" s="143" t="s">
        <v>319</v>
      </c>
      <c r="E161" s="144" t="s">
        <v>19422</v>
      </c>
      <c r="F161" s="145" t="s">
        <v>19423</v>
      </c>
      <c r="G161" s="146" t="s">
        <v>439</v>
      </c>
      <c r="H161" s="147">
        <v>5</v>
      </c>
      <c r="I161" s="148"/>
      <c r="J161" s="149">
        <f t="shared" si="10"/>
        <v>0</v>
      </c>
      <c r="K161" s="150"/>
      <c r="L161" s="31"/>
      <c r="M161" s="151" t="s">
        <v>1</v>
      </c>
      <c r="N161" s="152" t="s">
        <v>42</v>
      </c>
      <c r="P161" s="153">
        <f t="shared" si="11"/>
        <v>0</v>
      </c>
      <c r="Q161" s="153">
        <v>4.45E-3</v>
      </c>
      <c r="R161" s="153">
        <f t="shared" si="12"/>
        <v>2.2249999999999999E-2</v>
      </c>
      <c r="S161" s="153">
        <v>0</v>
      </c>
      <c r="T161" s="154">
        <f t="shared" si="13"/>
        <v>0</v>
      </c>
      <c r="AR161" s="155" t="s">
        <v>323</v>
      </c>
      <c r="AT161" s="155" t="s">
        <v>319</v>
      </c>
      <c r="AU161" s="155" t="s">
        <v>92</v>
      </c>
      <c r="AY161" s="16" t="s">
        <v>317</v>
      </c>
      <c r="BE161" s="156">
        <f t="shared" si="14"/>
        <v>0</v>
      </c>
      <c r="BF161" s="156">
        <f t="shared" si="15"/>
        <v>0</v>
      </c>
      <c r="BG161" s="156">
        <f t="shared" si="16"/>
        <v>0</v>
      </c>
      <c r="BH161" s="156">
        <f t="shared" si="17"/>
        <v>0</v>
      </c>
      <c r="BI161" s="156">
        <f t="shared" si="18"/>
        <v>0</v>
      </c>
      <c r="BJ161" s="16" t="s">
        <v>88</v>
      </c>
      <c r="BK161" s="156">
        <f t="shared" si="19"/>
        <v>0</v>
      </c>
      <c r="BL161" s="16" t="s">
        <v>323</v>
      </c>
      <c r="BM161" s="155" t="s">
        <v>19424</v>
      </c>
    </row>
    <row r="162" spans="2:65" s="1" customFormat="1" ht="24.15" customHeight="1">
      <c r="B162" s="142"/>
      <c r="C162" s="179" t="s">
        <v>427</v>
      </c>
      <c r="D162" s="179" t="s">
        <v>454</v>
      </c>
      <c r="E162" s="180" t="s">
        <v>19425</v>
      </c>
      <c r="F162" s="181" t="s">
        <v>19426</v>
      </c>
      <c r="G162" s="182" t="s">
        <v>439</v>
      </c>
      <c r="H162" s="183">
        <v>5</v>
      </c>
      <c r="I162" s="184"/>
      <c r="J162" s="185">
        <f t="shared" si="10"/>
        <v>0</v>
      </c>
      <c r="K162" s="186"/>
      <c r="L162" s="187"/>
      <c r="M162" s="188" t="s">
        <v>1</v>
      </c>
      <c r="N162" s="189" t="s">
        <v>42</v>
      </c>
      <c r="P162" s="153">
        <f t="shared" si="11"/>
        <v>0</v>
      </c>
      <c r="Q162" s="153">
        <v>1</v>
      </c>
      <c r="R162" s="153">
        <f t="shared" si="12"/>
        <v>5</v>
      </c>
      <c r="S162" s="153">
        <v>0</v>
      </c>
      <c r="T162" s="154">
        <f t="shared" si="13"/>
        <v>0</v>
      </c>
      <c r="AR162" s="155" t="s">
        <v>356</v>
      </c>
      <c r="AT162" s="155" t="s">
        <v>454</v>
      </c>
      <c r="AU162" s="155" t="s">
        <v>92</v>
      </c>
      <c r="AY162" s="16" t="s">
        <v>317</v>
      </c>
      <c r="BE162" s="156">
        <f t="shared" si="14"/>
        <v>0</v>
      </c>
      <c r="BF162" s="156">
        <f t="shared" si="15"/>
        <v>0</v>
      </c>
      <c r="BG162" s="156">
        <f t="shared" si="16"/>
        <v>0</v>
      </c>
      <c r="BH162" s="156">
        <f t="shared" si="17"/>
        <v>0</v>
      </c>
      <c r="BI162" s="156">
        <f t="shared" si="18"/>
        <v>0</v>
      </c>
      <c r="BJ162" s="16" t="s">
        <v>88</v>
      </c>
      <c r="BK162" s="156">
        <f t="shared" si="19"/>
        <v>0</v>
      </c>
      <c r="BL162" s="16" t="s">
        <v>323</v>
      </c>
      <c r="BM162" s="155" t="s">
        <v>19427</v>
      </c>
    </row>
    <row r="163" spans="2:65" s="1" customFormat="1" ht="16.5" customHeight="1">
      <c r="B163" s="142"/>
      <c r="C163" s="143" t="s">
        <v>432</v>
      </c>
      <c r="D163" s="143" t="s">
        <v>319</v>
      </c>
      <c r="E163" s="144" t="s">
        <v>19050</v>
      </c>
      <c r="F163" s="145" t="s">
        <v>19051</v>
      </c>
      <c r="G163" s="146" t="s">
        <v>484</v>
      </c>
      <c r="H163" s="147">
        <v>49</v>
      </c>
      <c r="I163" s="148"/>
      <c r="J163" s="149">
        <f t="shared" si="10"/>
        <v>0</v>
      </c>
      <c r="K163" s="150"/>
      <c r="L163" s="31"/>
      <c r="M163" s="151" t="s">
        <v>1</v>
      </c>
      <c r="N163" s="152" t="s">
        <v>42</v>
      </c>
      <c r="P163" s="153">
        <f t="shared" si="11"/>
        <v>0</v>
      </c>
      <c r="Q163" s="153">
        <v>0</v>
      </c>
      <c r="R163" s="153">
        <f t="shared" si="12"/>
        <v>0</v>
      </c>
      <c r="S163" s="153">
        <v>0</v>
      </c>
      <c r="T163" s="154">
        <f t="shared" si="13"/>
        <v>0</v>
      </c>
      <c r="AR163" s="155" t="s">
        <v>323</v>
      </c>
      <c r="AT163" s="155" t="s">
        <v>319</v>
      </c>
      <c r="AU163" s="155" t="s">
        <v>92</v>
      </c>
      <c r="AY163" s="16" t="s">
        <v>317</v>
      </c>
      <c r="BE163" s="156">
        <f t="shared" si="14"/>
        <v>0</v>
      </c>
      <c r="BF163" s="156">
        <f t="shared" si="15"/>
        <v>0</v>
      </c>
      <c r="BG163" s="156">
        <f t="shared" si="16"/>
        <v>0</v>
      </c>
      <c r="BH163" s="156">
        <f t="shared" si="17"/>
        <v>0</v>
      </c>
      <c r="BI163" s="156">
        <f t="shared" si="18"/>
        <v>0</v>
      </c>
      <c r="BJ163" s="16" t="s">
        <v>88</v>
      </c>
      <c r="BK163" s="156">
        <f t="shared" si="19"/>
        <v>0</v>
      </c>
      <c r="BL163" s="16" t="s">
        <v>323</v>
      </c>
      <c r="BM163" s="155" t="s">
        <v>19428</v>
      </c>
    </row>
    <row r="164" spans="2:65" s="1" customFormat="1" ht="21.75" customHeight="1">
      <c r="B164" s="142"/>
      <c r="C164" s="179" t="s">
        <v>436</v>
      </c>
      <c r="D164" s="179" t="s">
        <v>454</v>
      </c>
      <c r="E164" s="180" t="s">
        <v>19053</v>
      </c>
      <c r="F164" s="181" t="s">
        <v>19054</v>
      </c>
      <c r="G164" s="182" t="s">
        <v>467</v>
      </c>
      <c r="H164" s="183">
        <v>50.47</v>
      </c>
      <c r="I164" s="184"/>
      <c r="J164" s="185">
        <f t="shared" si="10"/>
        <v>0</v>
      </c>
      <c r="K164" s="186"/>
      <c r="L164" s="187"/>
      <c r="M164" s="188" t="s">
        <v>1</v>
      </c>
      <c r="N164" s="189" t="s">
        <v>42</v>
      </c>
      <c r="P164" s="153">
        <f t="shared" si="11"/>
        <v>0</v>
      </c>
      <c r="Q164" s="153">
        <v>8.5000000000000006E-2</v>
      </c>
      <c r="R164" s="153">
        <f t="shared" si="12"/>
        <v>4.2899500000000002</v>
      </c>
      <c r="S164" s="153">
        <v>0</v>
      </c>
      <c r="T164" s="154">
        <f t="shared" si="13"/>
        <v>0</v>
      </c>
      <c r="AR164" s="155" t="s">
        <v>356</v>
      </c>
      <c r="AT164" s="155" t="s">
        <v>454</v>
      </c>
      <c r="AU164" s="155" t="s">
        <v>92</v>
      </c>
      <c r="AY164" s="16" t="s">
        <v>317</v>
      </c>
      <c r="BE164" s="156">
        <f t="shared" si="14"/>
        <v>0</v>
      </c>
      <c r="BF164" s="156">
        <f t="shared" si="15"/>
        <v>0</v>
      </c>
      <c r="BG164" s="156">
        <f t="shared" si="16"/>
        <v>0</v>
      </c>
      <c r="BH164" s="156">
        <f t="shared" si="17"/>
        <v>0</v>
      </c>
      <c r="BI164" s="156">
        <f t="shared" si="18"/>
        <v>0</v>
      </c>
      <c r="BJ164" s="16" t="s">
        <v>88</v>
      </c>
      <c r="BK164" s="156">
        <f t="shared" si="19"/>
        <v>0</v>
      </c>
      <c r="BL164" s="16" t="s">
        <v>323</v>
      </c>
      <c r="BM164" s="155" t="s">
        <v>19429</v>
      </c>
    </row>
    <row r="165" spans="2:65" s="1" customFormat="1" ht="16.5" customHeight="1">
      <c r="B165" s="142"/>
      <c r="C165" s="179" t="s">
        <v>441</v>
      </c>
      <c r="D165" s="179" t="s">
        <v>454</v>
      </c>
      <c r="E165" s="180" t="s">
        <v>19056</v>
      </c>
      <c r="F165" s="181" t="s">
        <v>19057</v>
      </c>
      <c r="G165" s="182" t="s">
        <v>467</v>
      </c>
      <c r="H165" s="183">
        <v>150</v>
      </c>
      <c r="I165" s="184"/>
      <c r="J165" s="185">
        <f t="shared" si="10"/>
        <v>0</v>
      </c>
      <c r="K165" s="186"/>
      <c r="L165" s="187"/>
      <c r="M165" s="188" t="s">
        <v>1</v>
      </c>
      <c r="N165" s="189" t="s">
        <v>42</v>
      </c>
      <c r="P165" s="153">
        <f t="shared" si="11"/>
        <v>0</v>
      </c>
      <c r="Q165" s="153">
        <v>0</v>
      </c>
      <c r="R165" s="153">
        <f t="shared" si="12"/>
        <v>0</v>
      </c>
      <c r="S165" s="153">
        <v>0</v>
      </c>
      <c r="T165" s="154">
        <f t="shared" si="13"/>
        <v>0</v>
      </c>
      <c r="AR165" s="155" t="s">
        <v>356</v>
      </c>
      <c r="AT165" s="155" t="s">
        <v>454</v>
      </c>
      <c r="AU165" s="155" t="s">
        <v>92</v>
      </c>
      <c r="AY165" s="16" t="s">
        <v>317</v>
      </c>
      <c r="BE165" s="156">
        <f t="shared" si="14"/>
        <v>0</v>
      </c>
      <c r="BF165" s="156">
        <f t="shared" si="15"/>
        <v>0</v>
      </c>
      <c r="BG165" s="156">
        <f t="shared" si="16"/>
        <v>0</v>
      </c>
      <c r="BH165" s="156">
        <f t="shared" si="17"/>
        <v>0</v>
      </c>
      <c r="BI165" s="156">
        <f t="shared" si="18"/>
        <v>0</v>
      </c>
      <c r="BJ165" s="16" t="s">
        <v>88</v>
      </c>
      <c r="BK165" s="156">
        <f t="shared" si="19"/>
        <v>0</v>
      </c>
      <c r="BL165" s="16" t="s">
        <v>323</v>
      </c>
      <c r="BM165" s="155" t="s">
        <v>19430</v>
      </c>
    </row>
    <row r="166" spans="2:65" s="11" customFormat="1" ht="20.9" customHeight="1">
      <c r="B166" s="130"/>
      <c r="D166" s="131" t="s">
        <v>75</v>
      </c>
      <c r="E166" s="140" t="s">
        <v>19077</v>
      </c>
      <c r="F166" s="140" t="s">
        <v>19078</v>
      </c>
      <c r="I166" s="133"/>
      <c r="J166" s="141">
        <f>BK166</f>
        <v>0</v>
      </c>
      <c r="L166" s="130"/>
      <c r="M166" s="135"/>
      <c r="P166" s="136">
        <f>SUM(P167:P174)</f>
        <v>0</v>
      </c>
      <c r="R166" s="136">
        <f>SUM(R167:R174)</f>
        <v>0.13392000000000001</v>
      </c>
      <c r="T166" s="137">
        <f>SUM(T167:T174)</f>
        <v>0</v>
      </c>
      <c r="AR166" s="131" t="s">
        <v>83</v>
      </c>
      <c r="AT166" s="138" t="s">
        <v>75</v>
      </c>
      <c r="AU166" s="138" t="s">
        <v>88</v>
      </c>
      <c r="AY166" s="131" t="s">
        <v>317</v>
      </c>
      <c r="BK166" s="139">
        <f>SUM(BK167:BK174)</f>
        <v>0</v>
      </c>
    </row>
    <row r="167" spans="2:65" s="1" customFormat="1" ht="24.15" customHeight="1">
      <c r="B167" s="142"/>
      <c r="C167" s="143" t="s">
        <v>448</v>
      </c>
      <c r="D167" s="143" t="s">
        <v>319</v>
      </c>
      <c r="E167" s="144" t="s">
        <v>19079</v>
      </c>
      <c r="F167" s="145" t="s">
        <v>19080</v>
      </c>
      <c r="G167" s="146" t="s">
        <v>467</v>
      </c>
      <c r="H167" s="147">
        <v>295</v>
      </c>
      <c r="I167" s="148"/>
      <c r="J167" s="149">
        <f t="shared" ref="J167:J174" si="20">ROUND(I167*H167,2)</f>
        <v>0</v>
      </c>
      <c r="K167" s="150"/>
      <c r="L167" s="31"/>
      <c r="M167" s="151" t="s">
        <v>1</v>
      </c>
      <c r="N167" s="152" t="s">
        <v>42</v>
      </c>
      <c r="P167" s="153">
        <f t="shared" ref="P167:P174" si="21">O167*H167</f>
        <v>0</v>
      </c>
      <c r="Q167" s="153">
        <v>0</v>
      </c>
      <c r="R167" s="153">
        <f t="shared" ref="R167:R174" si="22">Q167*H167</f>
        <v>0</v>
      </c>
      <c r="S167" s="153">
        <v>0</v>
      </c>
      <c r="T167" s="154">
        <f t="shared" ref="T167:T174" si="23">S167*H167</f>
        <v>0</v>
      </c>
      <c r="AR167" s="155" t="s">
        <v>323</v>
      </c>
      <c r="AT167" s="155" t="s">
        <v>319</v>
      </c>
      <c r="AU167" s="155" t="s">
        <v>92</v>
      </c>
      <c r="AY167" s="16" t="s">
        <v>317</v>
      </c>
      <c r="BE167" s="156">
        <f t="shared" ref="BE167:BE174" si="24">IF(N167="základná",J167,0)</f>
        <v>0</v>
      </c>
      <c r="BF167" s="156">
        <f t="shared" ref="BF167:BF174" si="25">IF(N167="znížená",J167,0)</f>
        <v>0</v>
      </c>
      <c r="BG167" s="156">
        <f t="shared" ref="BG167:BG174" si="26">IF(N167="zákl. prenesená",J167,0)</f>
        <v>0</v>
      </c>
      <c r="BH167" s="156">
        <f t="shared" ref="BH167:BH174" si="27">IF(N167="zníž. prenesená",J167,0)</f>
        <v>0</v>
      </c>
      <c r="BI167" s="156">
        <f t="shared" ref="BI167:BI174" si="28">IF(N167="nulová",J167,0)</f>
        <v>0</v>
      </c>
      <c r="BJ167" s="16" t="s">
        <v>88</v>
      </c>
      <c r="BK167" s="156">
        <f t="shared" ref="BK167:BK174" si="29">ROUND(I167*H167,2)</f>
        <v>0</v>
      </c>
      <c r="BL167" s="16" t="s">
        <v>323</v>
      </c>
      <c r="BM167" s="155" t="s">
        <v>19431</v>
      </c>
    </row>
    <row r="168" spans="2:65" s="1" customFormat="1" ht="24.15" customHeight="1">
      <c r="B168" s="142"/>
      <c r="C168" s="143" t="s">
        <v>453</v>
      </c>
      <c r="D168" s="143" t="s">
        <v>319</v>
      </c>
      <c r="E168" s="144" t="s">
        <v>19082</v>
      </c>
      <c r="F168" s="145" t="s">
        <v>19083</v>
      </c>
      <c r="G168" s="146" t="s">
        <v>467</v>
      </c>
      <c r="H168" s="147">
        <v>49</v>
      </c>
      <c r="I168" s="148"/>
      <c r="J168" s="149">
        <f t="shared" si="20"/>
        <v>0</v>
      </c>
      <c r="K168" s="150"/>
      <c r="L168" s="31"/>
      <c r="M168" s="151" t="s">
        <v>1</v>
      </c>
      <c r="N168" s="152" t="s">
        <v>42</v>
      </c>
      <c r="P168" s="153">
        <f t="shared" si="21"/>
        <v>0</v>
      </c>
      <c r="Q168" s="153">
        <v>0</v>
      </c>
      <c r="R168" s="153">
        <f t="shared" si="22"/>
        <v>0</v>
      </c>
      <c r="S168" s="153">
        <v>0</v>
      </c>
      <c r="T168" s="154">
        <f t="shared" si="23"/>
        <v>0</v>
      </c>
      <c r="AR168" s="155" t="s">
        <v>323</v>
      </c>
      <c r="AT168" s="155" t="s">
        <v>319</v>
      </c>
      <c r="AU168" s="155" t="s">
        <v>92</v>
      </c>
      <c r="AY168" s="16" t="s">
        <v>317</v>
      </c>
      <c r="BE168" s="156">
        <f t="shared" si="24"/>
        <v>0</v>
      </c>
      <c r="BF168" s="156">
        <f t="shared" si="25"/>
        <v>0</v>
      </c>
      <c r="BG168" s="156">
        <f t="shared" si="26"/>
        <v>0</v>
      </c>
      <c r="BH168" s="156">
        <f t="shared" si="27"/>
        <v>0</v>
      </c>
      <c r="BI168" s="156">
        <f t="shared" si="28"/>
        <v>0</v>
      </c>
      <c r="BJ168" s="16" t="s">
        <v>88</v>
      </c>
      <c r="BK168" s="156">
        <f t="shared" si="29"/>
        <v>0</v>
      </c>
      <c r="BL168" s="16" t="s">
        <v>323</v>
      </c>
      <c r="BM168" s="155" t="s">
        <v>19432</v>
      </c>
    </row>
    <row r="169" spans="2:65" s="1" customFormat="1" ht="37.75" customHeight="1">
      <c r="B169" s="142"/>
      <c r="C169" s="143" t="s">
        <v>459</v>
      </c>
      <c r="D169" s="143" t="s">
        <v>319</v>
      </c>
      <c r="E169" s="144" t="s">
        <v>19088</v>
      </c>
      <c r="F169" s="145" t="s">
        <v>19089</v>
      </c>
      <c r="G169" s="146" t="s">
        <v>467</v>
      </c>
      <c r="H169" s="147">
        <v>4</v>
      </c>
      <c r="I169" s="148"/>
      <c r="J169" s="149">
        <f t="shared" si="20"/>
        <v>0</v>
      </c>
      <c r="K169" s="150"/>
      <c r="L169" s="31"/>
      <c r="M169" s="151" t="s">
        <v>1</v>
      </c>
      <c r="N169" s="152" t="s">
        <v>42</v>
      </c>
      <c r="P169" s="153">
        <f t="shared" si="21"/>
        <v>0</v>
      </c>
      <c r="Q169" s="153">
        <v>0</v>
      </c>
      <c r="R169" s="153">
        <f t="shared" si="22"/>
        <v>0</v>
      </c>
      <c r="S169" s="153">
        <v>0</v>
      </c>
      <c r="T169" s="154">
        <f t="shared" si="23"/>
        <v>0</v>
      </c>
      <c r="AR169" s="155" t="s">
        <v>323</v>
      </c>
      <c r="AT169" s="155" t="s">
        <v>319</v>
      </c>
      <c r="AU169" s="155" t="s">
        <v>92</v>
      </c>
      <c r="AY169" s="16" t="s">
        <v>317</v>
      </c>
      <c r="BE169" s="156">
        <f t="shared" si="24"/>
        <v>0</v>
      </c>
      <c r="BF169" s="156">
        <f t="shared" si="25"/>
        <v>0</v>
      </c>
      <c r="BG169" s="156">
        <f t="shared" si="26"/>
        <v>0</v>
      </c>
      <c r="BH169" s="156">
        <f t="shared" si="27"/>
        <v>0</v>
      </c>
      <c r="BI169" s="156">
        <f t="shared" si="28"/>
        <v>0</v>
      </c>
      <c r="BJ169" s="16" t="s">
        <v>88</v>
      </c>
      <c r="BK169" s="156">
        <f t="shared" si="29"/>
        <v>0</v>
      </c>
      <c r="BL169" s="16" t="s">
        <v>323</v>
      </c>
      <c r="BM169" s="155" t="s">
        <v>19433</v>
      </c>
    </row>
    <row r="170" spans="2:65" s="1" customFormat="1" ht="24.15" customHeight="1">
      <c r="B170" s="142"/>
      <c r="C170" s="143" t="s">
        <v>464</v>
      </c>
      <c r="D170" s="143" t="s">
        <v>319</v>
      </c>
      <c r="E170" s="144" t="s">
        <v>19094</v>
      </c>
      <c r="F170" s="145" t="s">
        <v>19095</v>
      </c>
      <c r="G170" s="146" t="s">
        <v>467</v>
      </c>
      <c r="H170" s="147">
        <v>295</v>
      </c>
      <c r="I170" s="148"/>
      <c r="J170" s="149">
        <f t="shared" si="20"/>
        <v>0</v>
      </c>
      <c r="K170" s="150"/>
      <c r="L170" s="31"/>
      <c r="M170" s="151" t="s">
        <v>1</v>
      </c>
      <c r="N170" s="152" t="s">
        <v>42</v>
      </c>
      <c r="P170" s="153">
        <f t="shared" si="21"/>
        <v>0</v>
      </c>
      <c r="Q170" s="153">
        <v>0</v>
      </c>
      <c r="R170" s="153">
        <f t="shared" si="22"/>
        <v>0</v>
      </c>
      <c r="S170" s="153">
        <v>0</v>
      </c>
      <c r="T170" s="154">
        <f t="shared" si="23"/>
        <v>0</v>
      </c>
      <c r="AR170" s="155" t="s">
        <v>323</v>
      </c>
      <c r="AT170" s="155" t="s">
        <v>319</v>
      </c>
      <c r="AU170" s="155" t="s">
        <v>92</v>
      </c>
      <c r="AY170" s="16" t="s">
        <v>317</v>
      </c>
      <c r="BE170" s="156">
        <f t="shared" si="24"/>
        <v>0</v>
      </c>
      <c r="BF170" s="156">
        <f t="shared" si="25"/>
        <v>0</v>
      </c>
      <c r="BG170" s="156">
        <f t="shared" si="26"/>
        <v>0</v>
      </c>
      <c r="BH170" s="156">
        <f t="shared" si="27"/>
        <v>0</v>
      </c>
      <c r="BI170" s="156">
        <f t="shared" si="28"/>
        <v>0</v>
      </c>
      <c r="BJ170" s="16" t="s">
        <v>88</v>
      </c>
      <c r="BK170" s="156">
        <f t="shared" si="29"/>
        <v>0</v>
      </c>
      <c r="BL170" s="16" t="s">
        <v>323</v>
      </c>
      <c r="BM170" s="155" t="s">
        <v>19434</v>
      </c>
    </row>
    <row r="171" spans="2:65" s="1" customFormat="1" ht="33" customHeight="1">
      <c r="B171" s="142"/>
      <c r="C171" s="143" t="s">
        <v>469</v>
      </c>
      <c r="D171" s="143" t="s">
        <v>319</v>
      </c>
      <c r="E171" s="144" t="s">
        <v>19097</v>
      </c>
      <c r="F171" s="145" t="s">
        <v>19098</v>
      </c>
      <c r="G171" s="146" t="s">
        <v>467</v>
      </c>
      <c r="H171" s="147">
        <v>49</v>
      </c>
      <c r="I171" s="148"/>
      <c r="J171" s="149">
        <f t="shared" si="20"/>
        <v>0</v>
      </c>
      <c r="K171" s="150"/>
      <c r="L171" s="31"/>
      <c r="M171" s="151" t="s">
        <v>1</v>
      </c>
      <c r="N171" s="152" t="s">
        <v>42</v>
      </c>
      <c r="P171" s="153">
        <f t="shared" si="21"/>
        <v>0</v>
      </c>
      <c r="Q171" s="153">
        <v>0</v>
      </c>
      <c r="R171" s="153">
        <f t="shared" si="22"/>
        <v>0</v>
      </c>
      <c r="S171" s="153">
        <v>0</v>
      </c>
      <c r="T171" s="154">
        <f t="shared" si="23"/>
        <v>0</v>
      </c>
      <c r="AR171" s="155" t="s">
        <v>323</v>
      </c>
      <c r="AT171" s="155" t="s">
        <v>319</v>
      </c>
      <c r="AU171" s="155" t="s">
        <v>92</v>
      </c>
      <c r="AY171" s="16" t="s">
        <v>317</v>
      </c>
      <c r="BE171" s="156">
        <f t="shared" si="24"/>
        <v>0</v>
      </c>
      <c r="BF171" s="156">
        <f t="shared" si="25"/>
        <v>0</v>
      </c>
      <c r="BG171" s="156">
        <f t="shared" si="26"/>
        <v>0</v>
      </c>
      <c r="BH171" s="156">
        <f t="shared" si="27"/>
        <v>0</v>
      </c>
      <c r="BI171" s="156">
        <f t="shared" si="28"/>
        <v>0</v>
      </c>
      <c r="BJ171" s="16" t="s">
        <v>88</v>
      </c>
      <c r="BK171" s="156">
        <f t="shared" si="29"/>
        <v>0</v>
      </c>
      <c r="BL171" s="16" t="s">
        <v>323</v>
      </c>
      <c r="BM171" s="155" t="s">
        <v>19435</v>
      </c>
    </row>
    <row r="172" spans="2:65" s="1" customFormat="1" ht="33" customHeight="1">
      <c r="B172" s="142"/>
      <c r="C172" s="143" t="s">
        <v>473</v>
      </c>
      <c r="D172" s="143" t="s">
        <v>319</v>
      </c>
      <c r="E172" s="144" t="s">
        <v>19103</v>
      </c>
      <c r="F172" s="145" t="s">
        <v>19104</v>
      </c>
      <c r="G172" s="146" t="s">
        <v>467</v>
      </c>
      <c r="H172" s="147">
        <v>4</v>
      </c>
      <c r="I172" s="148"/>
      <c r="J172" s="149">
        <f t="shared" si="20"/>
        <v>0</v>
      </c>
      <c r="K172" s="150"/>
      <c r="L172" s="31"/>
      <c r="M172" s="151" t="s">
        <v>1</v>
      </c>
      <c r="N172" s="152" t="s">
        <v>42</v>
      </c>
      <c r="P172" s="153">
        <f t="shared" si="21"/>
        <v>0</v>
      </c>
      <c r="Q172" s="153">
        <v>0</v>
      </c>
      <c r="R172" s="153">
        <f t="shared" si="22"/>
        <v>0</v>
      </c>
      <c r="S172" s="153">
        <v>0</v>
      </c>
      <c r="T172" s="154">
        <f t="shared" si="23"/>
        <v>0</v>
      </c>
      <c r="AR172" s="155" t="s">
        <v>323</v>
      </c>
      <c r="AT172" s="155" t="s">
        <v>319</v>
      </c>
      <c r="AU172" s="155" t="s">
        <v>92</v>
      </c>
      <c r="AY172" s="16" t="s">
        <v>317</v>
      </c>
      <c r="BE172" s="156">
        <f t="shared" si="24"/>
        <v>0</v>
      </c>
      <c r="BF172" s="156">
        <f t="shared" si="25"/>
        <v>0</v>
      </c>
      <c r="BG172" s="156">
        <f t="shared" si="26"/>
        <v>0</v>
      </c>
      <c r="BH172" s="156">
        <f t="shared" si="27"/>
        <v>0</v>
      </c>
      <c r="BI172" s="156">
        <f t="shared" si="28"/>
        <v>0</v>
      </c>
      <c r="BJ172" s="16" t="s">
        <v>88</v>
      </c>
      <c r="BK172" s="156">
        <f t="shared" si="29"/>
        <v>0</v>
      </c>
      <c r="BL172" s="16" t="s">
        <v>323</v>
      </c>
      <c r="BM172" s="155" t="s">
        <v>19436</v>
      </c>
    </row>
    <row r="173" spans="2:65" s="1" customFormat="1" ht="33" customHeight="1">
      <c r="B173" s="142"/>
      <c r="C173" s="143" t="s">
        <v>477</v>
      </c>
      <c r="D173" s="143" t="s">
        <v>319</v>
      </c>
      <c r="E173" s="144" t="s">
        <v>19106</v>
      </c>
      <c r="F173" s="145" t="s">
        <v>19107</v>
      </c>
      <c r="G173" s="146" t="s">
        <v>467</v>
      </c>
      <c r="H173" s="147">
        <v>4</v>
      </c>
      <c r="I173" s="148"/>
      <c r="J173" s="149">
        <f t="shared" si="20"/>
        <v>0</v>
      </c>
      <c r="K173" s="150"/>
      <c r="L173" s="31"/>
      <c r="M173" s="151" t="s">
        <v>1</v>
      </c>
      <c r="N173" s="152" t="s">
        <v>42</v>
      </c>
      <c r="P173" s="153">
        <f t="shared" si="21"/>
        <v>0</v>
      </c>
      <c r="Q173" s="153">
        <v>4.8000000000000001E-4</v>
      </c>
      <c r="R173" s="153">
        <f t="shared" si="22"/>
        <v>1.92E-3</v>
      </c>
      <c r="S173" s="153">
        <v>0</v>
      </c>
      <c r="T173" s="154">
        <f t="shared" si="23"/>
        <v>0</v>
      </c>
      <c r="AR173" s="155" t="s">
        <v>323</v>
      </c>
      <c r="AT173" s="155" t="s">
        <v>319</v>
      </c>
      <c r="AU173" s="155" t="s">
        <v>92</v>
      </c>
      <c r="AY173" s="16" t="s">
        <v>317</v>
      </c>
      <c r="BE173" s="156">
        <f t="shared" si="24"/>
        <v>0</v>
      </c>
      <c r="BF173" s="156">
        <f t="shared" si="25"/>
        <v>0</v>
      </c>
      <c r="BG173" s="156">
        <f t="shared" si="26"/>
        <v>0</v>
      </c>
      <c r="BH173" s="156">
        <f t="shared" si="27"/>
        <v>0</v>
      </c>
      <c r="BI173" s="156">
        <f t="shared" si="28"/>
        <v>0</v>
      </c>
      <c r="BJ173" s="16" t="s">
        <v>88</v>
      </c>
      <c r="BK173" s="156">
        <f t="shared" si="29"/>
        <v>0</v>
      </c>
      <c r="BL173" s="16" t="s">
        <v>323</v>
      </c>
      <c r="BM173" s="155" t="s">
        <v>19437</v>
      </c>
    </row>
    <row r="174" spans="2:65" s="1" customFormat="1" ht="24.15" customHeight="1">
      <c r="B174" s="142"/>
      <c r="C174" s="179" t="s">
        <v>481</v>
      </c>
      <c r="D174" s="179" t="s">
        <v>454</v>
      </c>
      <c r="E174" s="180" t="s">
        <v>19109</v>
      </c>
      <c r="F174" s="181" t="s">
        <v>19110</v>
      </c>
      <c r="G174" s="182" t="s">
        <v>467</v>
      </c>
      <c r="H174" s="183">
        <v>4</v>
      </c>
      <c r="I174" s="184"/>
      <c r="J174" s="185">
        <f t="shared" si="20"/>
        <v>0</v>
      </c>
      <c r="K174" s="186"/>
      <c r="L174" s="187"/>
      <c r="M174" s="188" t="s">
        <v>1</v>
      </c>
      <c r="N174" s="189" t="s">
        <v>42</v>
      </c>
      <c r="P174" s="153">
        <f t="shared" si="21"/>
        <v>0</v>
      </c>
      <c r="Q174" s="153">
        <v>3.3000000000000002E-2</v>
      </c>
      <c r="R174" s="153">
        <f t="shared" si="22"/>
        <v>0.13200000000000001</v>
      </c>
      <c r="S174" s="153">
        <v>0</v>
      </c>
      <c r="T174" s="154">
        <f t="shared" si="23"/>
        <v>0</v>
      </c>
      <c r="AR174" s="155" t="s">
        <v>356</v>
      </c>
      <c r="AT174" s="155" t="s">
        <v>454</v>
      </c>
      <c r="AU174" s="155" t="s">
        <v>92</v>
      </c>
      <c r="AY174" s="16" t="s">
        <v>317</v>
      </c>
      <c r="BE174" s="156">
        <f t="shared" si="24"/>
        <v>0</v>
      </c>
      <c r="BF174" s="156">
        <f t="shared" si="25"/>
        <v>0</v>
      </c>
      <c r="BG174" s="156">
        <f t="shared" si="26"/>
        <v>0</v>
      </c>
      <c r="BH174" s="156">
        <f t="shared" si="27"/>
        <v>0</v>
      </c>
      <c r="BI174" s="156">
        <f t="shared" si="28"/>
        <v>0</v>
      </c>
      <c r="BJ174" s="16" t="s">
        <v>88</v>
      </c>
      <c r="BK174" s="156">
        <f t="shared" si="29"/>
        <v>0</v>
      </c>
      <c r="BL174" s="16" t="s">
        <v>323</v>
      </c>
      <c r="BM174" s="155" t="s">
        <v>19438</v>
      </c>
    </row>
    <row r="175" spans="2:65" s="11" customFormat="1" ht="20.9" customHeight="1">
      <c r="B175" s="130"/>
      <c r="D175" s="131" t="s">
        <v>75</v>
      </c>
      <c r="E175" s="140" t="s">
        <v>19112</v>
      </c>
      <c r="F175" s="140" t="s">
        <v>19113</v>
      </c>
      <c r="I175" s="133"/>
      <c r="J175" s="141">
        <f>BK175</f>
        <v>0</v>
      </c>
      <c r="L175" s="130"/>
      <c r="M175" s="135"/>
      <c r="P175" s="136">
        <f>SUM(P176:P180)</f>
        <v>0</v>
      </c>
      <c r="R175" s="136">
        <f>SUM(R176:R180)</f>
        <v>7.17</v>
      </c>
      <c r="T175" s="137">
        <f>SUM(T176:T180)</f>
        <v>0</v>
      </c>
      <c r="AR175" s="131" t="s">
        <v>83</v>
      </c>
      <c r="AT175" s="138" t="s">
        <v>75</v>
      </c>
      <c r="AU175" s="138" t="s">
        <v>88</v>
      </c>
      <c r="AY175" s="131" t="s">
        <v>317</v>
      </c>
      <c r="BK175" s="139">
        <f>SUM(BK176:BK180)</f>
        <v>0</v>
      </c>
    </row>
    <row r="176" spans="2:65" s="1" customFormat="1" ht="37.75" customHeight="1">
      <c r="B176" s="142"/>
      <c r="C176" s="143" t="s">
        <v>488</v>
      </c>
      <c r="D176" s="143" t="s">
        <v>319</v>
      </c>
      <c r="E176" s="144" t="s">
        <v>19439</v>
      </c>
      <c r="F176" s="145" t="s">
        <v>19440</v>
      </c>
      <c r="G176" s="146" t="s">
        <v>322</v>
      </c>
      <c r="H176" s="147">
        <v>5.0190000000000001</v>
      </c>
      <c r="I176" s="148"/>
      <c r="J176" s="149">
        <f>ROUND(I176*H176,2)</f>
        <v>0</v>
      </c>
      <c r="K176" s="150"/>
      <c r="L176" s="31"/>
      <c r="M176" s="151" t="s">
        <v>1</v>
      </c>
      <c r="N176" s="152" t="s">
        <v>42</v>
      </c>
      <c r="P176" s="153">
        <f>O176*H176</f>
        <v>0</v>
      </c>
      <c r="Q176" s="153">
        <v>0</v>
      </c>
      <c r="R176" s="153">
        <f>Q176*H176</f>
        <v>0</v>
      </c>
      <c r="S176" s="153">
        <v>0</v>
      </c>
      <c r="T176" s="154">
        <f>S176*H176</f>
        <v>0</v>
      </c>
      <c r="AR176" s="155" t="s">
        <v>83</v>
      </c>
      <c r="AT176" s="155" t="s">
        <v>319</v>
      </c>
      <c r="AU176" s="155" t="s">
        <v>92</v>
      </c>
      <c r="AY176" s="16" t="s">
        <v>317</v>
      </c>
      <c r="BE176" s="156">
        <f>IF(N176="základná",J176,0)</f>
        <v>0</v>
      </c>
      <c r="BF176" s="156">
        <f>IF(N176="znížená",J176,0)</f>
        <v>0</v>
      </c>
      <c r="BG176" s="156">
        <f>IF(N176="zákl. prenesená",J176,0)</f>
        <v>0</v>
      </c>
      <c r="BH176" s="156">
        <f>IF(N176="zníž. prenesená",J176,0)</f>
        <v>0</v>
      </c>
      <c r="BI176" s="156">
        <f>IF(N176="nulová",J176,0)</f>
        <v>0</v>
      </c>
      <c r="BJ176" s="16" t="s">
        <v>88</v>
      </c>
      <c r="BK176" s="156">
        <f>ROUND(I176*H176,2)</f>
        <v>0</v>
      </c>
      <c r="BL176" s="16" t="s">
        <v>83</v>
      </c>
      <c r="BM176" s="155" t="s">
        <v>19441</v>
      </c>
    </row>
    <row r="177" spans="2:65" s="1" customFormat="1" ht="33" customHeight="1">
      <c r="B177" s="142"/>
      <c r="C177" s="143" t="s">
        <v>495</v>
      </c>
      <c r="D177" s="143" t="s">
        <v>319</v>
      </c>
      <c r="E177" s="144" t="s">
        <v>19114</v>
      </c>
      <c r="F177" s="145" t="s">
        <v>19442</v>
      </c>
      <c r="G177" s="146" t="s">
        <v>444</v>
      </c>
      <c r="H177" s="147">
        <v>71.7</v>
      </c>
      <c r="I177" s="148"/>
      <c r="J177" s="149">
        <f>ROUND(I177*H177,2)</f>
        <v>0</v>
      </c>
      <c r="K177" s="150"/>
      <c r="L177" s="31"/>
      <c r="M177" s="151" t="s">
        <v>1</v>
      </c>
      <c r="N177" s="152" t="s">
        <v>42</v>
      </c>
      <c r="P177" s="153">
        <f>O177*H177</f>
        <v>0</v>
      </c>
      <c r="Q177" s="153">
        <v>0</v>
      </c>
      <c r="R177" s="153">
        <f>Q177*H177</f>
        <v>0</v>
      </c>
      <c r="S177" s="153">
        <v>0</v>
      </c>
      <c r="T177" s="154">
        <f>S177*H177</f>
        <v>0</v>
      </c>
      <c r="AR177" s="155" t="s">
        <v>323</v>
      </c>
      <c r="AT177" s="155" t="s">
        <v>319</v>
      </c>
      <c r="AU177" s="155" t="s">
        <v>92</v>
      </c>
      <c r="AY177" s="16" t="s">
        <v>317</v>
      </c>
      <c r="BE177" s="156">
        <f>IF(N177="základná",J177,0)</f>
        <v>0</v>
      </c>
      <c r="BF177" s="156">
        <f>IF(N177="znížená",J177,0)</f>
        <v>0</v>
      </c>
      <c r="BG177" s="156">
        <f>IF(N177="zákl. prenesená",J177,0)</f>
        <v>0</v>
      </c>
      <c r="BH177" s="156">
        <f>IF(N177="zníž. prenesená",J177,0)</f>
        <v>0</v>
      </c>
      <c r="BI177" s="156">
        <f>IF(N177="nulová",J177,0)</f>
        <v>0</v>
      </c>
      <c r="BJ177" s="16" t="s">
        <v>88</v>
      </c>
      <c r="BK177" s="156">
        <f>ROUND(I177*H177,2)</f>
        <v>0</v>
      </c>
      <c r="BL177" s="16" t="s">
        <v>323</v>
      </c>
      <c r="BM177" s="155" t="s">
        <v>19443</v>
      </c>
    </row>
    <row r="178" spans="2:65" s="1" customFormat="1" ht="24.15" customHeight="1">
      <c r="B178" s="142"/>
      <c r="C178" s="179" t="s">
        <v>501</v>
      </c>
      <c r="D178" s="179" t="s">
        <v>454</v>
      </c>
      <c r="E178" s="180" t="s">
        <v>19117</v>
      </c>
      <c r="F178" s="181" t="s">
        <v>19444</v>
      </c>
      <c r="G178" s="182" t="s">
        <v>439</v>
      </c>
      <c r="H178" s="183">
        <v>7.17</v>
      </c>
      <c r="I178" s="184"/>
      <c r="J178" s="185">
        <f>ROUND(I178*H178,2)</f>
        <v>0</v>
      </c>
      <c r="K178" s="186"/>
      <c r="L178" s="187"/>
      <c r="M178" s="188" t="s">
        <v>1</v>
      </c>
      <c r="N178" s="189" t="s">
        <v>42</v>
      </c>
      <c r="P178" s="153">
        <f>O178*H178</f>
        <v>0</v>
      </c>
      <c r="Q178" s="153">
        <v>1</v>
      </c>
      <c r="R178" s="153">
        <f>Q178*H178</f>
        <v>7.17</v>
      </c>
      <c r="S178" s="153">
        <v>0</v>
      </c>
      <c r="T178" s="154">
        <f>S178*H178</f>
        <v>0</v>
      </c>
      <c r="AR178" s="155" t="s">
        <v>356</v>
      </c>
      <c r="AT178" s="155" t="s">
        <v>454</v>
      </c>
      <c r="AU178" s="155" t="s">
        <v>92</v>
      </c>
      <c r="AY178" s="16" t="s">
        <v>317</v>
      </c>
      <c r="BE178" s="156">
        <f>IF(N178="základná",J178,0)</f>
        <v>0</v>
      </c>
      <c r="BF178" s="156">
        <f>IF(N178="znížená",J178,0)</f>
        <v>0</v>
      </c>
      <c r="BG178" s="156">
        <f>IF(N178="zákl. prenesená",J178,0)</f>
        <v>0</v>
      </c>
      <c r="BH178" s="156">
        <f>IF(N178="zníž. prenesená",J178,0)</f>
        <v>0</v>
      </c>
      <c r="BI178" s="156">
        <f>IF(N178="nulová",J178,0)</f>
        <v>0</v>
      </c>
      <c r="BJ178" s="16" t="s">
        <v>88</v>
      </c>
      <c r="BK178" s="156">
        <f>ROUND(I178*H178,2)</f>
        <v>0</v>
      </c>
      <c r="BL178" s="16" t="s">
        <v>323</v>
      </c>
      <c r="BM178" s="155" t="s">
        <v>19445</v>
      </c>
    </row>
    <row r="179" spans="2:65" s="1" customFormat="1" ht="24.15" customHeight="1">
      <c r="B179" s="142"/>
      <c r="C179" s="143" t="s">
        <v>507</v>
      </c>
      <c r="D179" s="143" t="s">
        <v>319</v>
      </c>
      <c r="E179" s="144" t="s">
        <v>19446</v>
      </c>
      <c r="F179" s="145" t="s">
        <v>19447</v>
      </c>
      <c r="G179" s="146" t="s">
        <v>444</v>
      </c>
      <c r="H179" s="147">
        <v>42.6</v>
      </c>
      <c r="I179" s="148"/>
      <c r="J179" s="149">
        <f>ROUND(I179*H179,2)</f>
        <v>0</v>
      </c>
      <c r="K179" s="150"/>
      <c r="L179" s="31"/>
      <c r="M179" s="151" t="s">
        <v>1</v>
      </c>
      <c r="N179" s="152" t="s">
        <v>42</v>
      </c>
      <c r="P179" s="153">
        <f>O179*H179</f>
        <v>0</v>
      </c>
      <c r="Q179" s="153">
        <v>0</v>
      </c>
      <c r="R179" s="153">
        <f>Q179*H179</f>
        <v>0</v>
      </c>
      <c r="S179" s="153">
        <v>0</v>
      </c>
      <c r="T179" s="154">
        <f>S179*H179</f>
        <v>0</v>
      </c>
      <c r="AR179" s="155" t="s">
        <v>323</v>
      </c>
      <c r="AT179" s="155" t="s">
        <v>319</v>
      </c>
      <c r="AU179" s="155" t="s">
        <v>92</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323</v>
      </c>
      <c r="BM179" s="155" t="s">
        <v>19448</v>
      </c>
    </row>
    <row r="180" spans="2:65" s="1" customFormat="1" ht="16.5" customHeight="1">
      <c r="B180" s="142"/>
      <c r="C180" s="179" t="s">
        <v>703</v>
      </c>
      <c r="D180" s="179" t="s">
        <v>454</v>
      </c>
      <c r="E180" s="180" t="s">
        <v>19449</v>
      </c>
      <c r="F180" s="181" t="s">
        <v>19450</v>
      </c>
      <c r="G180" s="182" t="s">
        <v>322</v>
      </c>
      <c r="H180" s="183">
        <v>43</v>
      </c>
      <c r="I180" s="184"/>
      <c r="J180" s="185">
        <f>ROUND(I180*H180,2)</f>
        <v>0</v>
      </c>
      <c r="K180" s="186"/>
      <c r="L180" s="187"/>
      <c r="M180" s="188" t="s">
        <v>1</v>
      </c>
      <c r="N180" s="189" t="s">
        <v>42</v>
      </c>
      <c r="P180" s="153">
        <f>O180*H180</f>
        <v>0</v>
      </c>
      <c r="Q180" s="153">
        <v>0</v>
      </c>
      <c r="R180" s="153">
        <f>Q180*H180</f>
        <v>0</v>
      </c>
      <c r="S180" s="153">
        <v>0</v>
      </c>
      <c r="T180" s="154">
        <f>S180*H180</f>
        <v>0</v>
      </c>
      <c r="AR180" s="155" t="s">
        <v>356</v>
      </c>
      <c r="AT180" s="155" t="s">
        <v>454</v>
      </c>
      <c r="AU180" s="155" t="s">
        <v>92</v>
      </c>
      <c r="AY180" s="16" t="s">
        <v>317</v>
      </c>
      <c r="BE180" s="156">
        <f>IF(N180="základná",J180,0)</f>
        <v>0</v>
      </c>
      <c r="BF180" s="156">
        <f>IF(N180="znížená",J180,0)</f>
        <v>0</v>
      </c>
      <c r="BG180" s="156">
        <f>IF(N180="zákl. prenesená",J180,0)</f>
        <v>0</v>
      </c>
      <c r="BH180" s="156">
        <f>IF(N180="zníž. prenesená",J180,0)</f>
        <v>0</v>
      </c>
      <c r="BI180" s="156">
        <f>IF(N180="nulová",J180,0)</f>
        <v>0</v>
      </c>
      <c r="BJ180" s="16" t="s">
        <v>88</v>
      </c>
      <c r="BK180" s="156">
        <f>ROUND(I180*H180,2)</f>
        <v>0</v>
      </c>
      <c r="BL180" s="16" t="s">
        <v>323</v>
      </c>
      <c r="BM180" s="155" t="s">
        <v>19451</v>
      </c>
    </row>
    <row r="181" spans="2:65" s="11" customFormat="1" ht="22.75" customHeight="1">
      <c r="B181" s="130"/>
      <c r="D181" s="131" t="s">
        <v>75</v>
      </c>
      <c r="E181" s="140" t="s">
        <v>19179</v>
      </c>
      <c r="F181" s="140" t="s">
        <v>19180</v>
      </c>
      <c r="I181" s="133"/>
      <c r="J181" s="141">
        <f>BK181</f>
        <v>0</v>
      </c>
      <c r="L181" s="130"/>
      <c r="M181" s="135"/>
      <c r="P181" s="136">
        <f>P182+P187+P195</f>
        <v>0</v>
      </c>
      <c r="R181" s="136">
        <f>R182+R187+R195</f>
        <v>0</v>
      </c>
      <c r="T181" s="137">
        <f>T182+T187+T195</f>
        <v>0</v>
      </c>
      <c r="AR181" s="131" t="s">
        <v>83</v>
      </c>
      <c r="AT181" s="138" t="s">
        <v>75</v>
      </c>
      <c r="AU181" s="138" t="s">
        <v>83</v>
      </c>
      <c r="AY181" s="131" t="s">
        <v>317</v>
      </c>
      <c r="BK181" s="139">
        <f>BK182+BK187+BK195</f>
        <v>0</v>
      </c>
    </row>
    <row r="182" spans="2:65" s="11" customFormat="1" ht="20.9" customHeight="1">
      <c r="B182" s="130"/>
      <c r="D182" s="131" t="s">
        <v>75</v>
      </c>
      <c r="E182" s="140" t="s">
        <v>19181</v>
      </c>
      <c r="F182" s="140" t="s">
        <v>19182</v>
      </c>
      <c r="I182" s="133"/>
      <c r="J182" s="141">
        <f>BK182</f>
        <v>0</v>
      </c>
      <c r="L182" s="130"/>
      <c r="M182" s="135"/>
      <c r="P182" s="136">
        <f>SUM(P183:P186)</f>
        <v>0</v>
      </c>
      <c r="R182" s="136">
        <f>SUM(R183:R186)</f>
        <v>0</v>
      </c>
      <c r="T182" s="137">
        <f>SUM(T183:T186)</f>
        <v>0</v>
      </c>
      <c r="AR182" s="131" t="s">
        <v>83</v>
      </c>
      <c r="AT182" s="138" t="s">
        <v>75</v>
      </c>
      <c r="AU182" s="138" t="s">
        <v>88</v>
      </c>
      <c r="AY182" s="131" t="s">
        <v>317</v>
      </c>
      <c r="BK182" s="139">
        <f>SUM(BK183:BK186)</f>
        <v>0</v>
      </c>
    </row>
    <row r="183" spans="2:65" s="1" customFormat="1" ht="16.5" customHeight="1">
      <c r="B183" s="142"/>
      <c r="C183" s="179" t="s">
        <v>647</v>
      </c>
      <c r="D183" s="179" t="s">
        <v>454</v>
      </c>
      <c r="E183" s="180" t="s">
        <v>19452</v>
      </c>
      <c r="F183" s="181" t="s">
        <v>19453</v>
      </c>
      <c r="G183" s="182" t="s">
        <v>467</v>
      </c>
      <c r="H183" s="183">
        <v>1</v>
      </c>
      <c r="I183" s="184"/>
      <c r="J183" s="185">
        <f>ROUND(I183*H183,2)</f>
        <v>0</v>
      </c>
      <c r="K183" s="186"/>
      <c r="L183" s="187"/>
      <c r="M183" s="188" t="s">
        <v>1</v>
      </c>
      <c r="N183" s="189" t="s">
        <v>42</v>
      </c>
      <c r="P183" s="153">
        <f>O183*H183</f>
        <v>0</v>
      </c>
      <c r="Q183" s="153">
        <v>0</v>
      </c>
      <c r="R183" s="153">
        <f>Q183*H183</f>
        <v>0</v>
      </c>
      <c r="S183" s="153">
        <v>0</v>
      </c>
      <c r="T183" s="154">
        <f>S183*H183</f>
        <v>0</v>
      </c>
      <c r="AR183" s="155" t="s">
        <v>88</v>
      </c>
      <c r="AT183" s="155" t="s">
        <v>454</v>
      </c>
      <c r="AU183" s="155" t="s">
        <v>92</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83</v>
      </c>
      <c r="BM183" s="155" t="s">
        <v>19454</v>
      </c>
    </row>
    <row r="184" spans="2:65" s="1" customFormat="1" ht="16.5" customHeight="1">
      <c r="B184" s="142"/>
      <c r="C184" s="179" t="s">
        <v>712</v>
      </c>
      <c r="D184" s="179" t="s">
        <v>454</v>
      </c>
      <c r="E184" s="180" t="s">
        <v>19455</v>
      </c>
      <c r="F184" s="181" t="s">
        <v>19456</v>
      </c>
      <c r="G184" s="182" t="s">
        <v>467</v>
      </c>
      <c r="H184" s="183">
        <v>1</v>
      </c>
      <c r="I184" s="184"/>
      <c r="J184" s="185">
        <f>ROUND(I184*H184,2)</f>
        <v>0</v>
      </c>
      <c r="K184" s="186"/>
      <c r="L184" s="187"/>
      <c r="M184" s="188" t="s">
        <v>1</v>
      </c>
      <c r="N184" s="189" t="s">
        <v>42</v>
      </c>
      <c r="P184" s="153">
        <f>O184*H184</f>
        <v>0</v>
      </c>
      <c r="Q184" s="153">
        <v>0</v>
      </c>
      <c r="R184" s="153">
        <f>Q184*H184</f>
        <v>0</v>
      </c>
      <c r="S184" s="153">
        <v>0</v>
      </c>
      <c r="T184" s="154">
        <f>S184*H184</f>
        <v>0</v>
      </c>
      <c r="AR184" s="155" t="s">
        <v>88</v>
      </c>
      <c r="AT184" s="155" t="s">
        <v>454</v>
      </c>
      <c r="AU184" s="155" t="s">
        <v>92</v>
      </c>
      <c r="AY184" s="16" t="s">
        <v>317</v>
      </c>
      <c r="BE184" s="156">
        <f>IF(N184="základná",J184,0)</f>
        <v>0</v>
      </c>
      <c r="BF184" s="156">
        <f>IF(N184="znížená",J184,0)</f>
        <v>0</v>
      </c>
      <c r="BG184" s="156">
        <f>IF(N184="zákl. prenesená",J184,0)</f>
        <v>0</v>
      </c>
      <c r="BH184" s="156">
        <f>IF(N184="zníž. prenesená",J184,0)</f>
        <v>0</v>
      </c>
      <c r="BI184" s="156">
        <f>IF(N184="nulová",J184,0)</f>
        <v>0</v>
      </c>
      <c r="BJ184" s="16" t="s">
        <v>88</v>
      </c>
      <c r="BK184" s="156">
        <f>ROUND(I184*H184,2)</f>
        <v>0</v>
      </c>
      <c r="BL184" s="16" t="s">
        <v>83</v>
      </c>
      <c r="BM184" s="155" t="s">
        <v>19457</v>
      </c>
    </row>
    <row r="185" spans="2:65" s="1" customFormat="1" ht="16.5" customHeight="1">
      <c r="B185" s="142"/>
      <c r="C185" s="179" t="s">
        <v>650</v>
      </c>
      <c r="D185" s="179" t="s">
        <v>454</v>
      </c>
      <c r="E185" s="180" t="s">
        <v>19183</v>
      </c>
      <c r="F185" s="181" t="s">
        <v>19184</v>
      </c>
      <c r="G185" s="182" t="s">
        <v>467</v>
      </c>
      <c r="H185" s="183">
        <v>1</v>
      </c>
      <c r="I185" s="184"/>
      <c r="J185" s="185">
        <f>ROUND(I185*H185,2)</f>
        <v>0</v>
      </c>
      <c r="K185" s="186"/>
      <c r="L185" s="187"/>
      <c r="M185" s="188" t="s">
        <v>1</v>
      </c>
      <c r="N185" s="189" t="s">
        <v>42</v>
      </c>
      <c r="P185" s="153">
        <f>O185*H185</f>
        <v>0</v>
      </c>
      <c r="Q185" s="153">
        <v>0</v>
      </c>
      <c r="R185" s="153">
        <f>Q185*H185</f>
        <v>0</v>
      </c>
      <c r="S185" s="153">
        <v>0</v>
      </c>
      <c r="T185" s="154">
        <f>S185*H185</f>
        <v>0</v>
      </c>
      <c r="AR185" s="155" t="s">
        <v>88</v>
      </c>
      <c r="AT185" s="155" t="s">
        <v>454</v>
      </c>
      <c r="AU185" s="155" t="s">
        <v>92</v>
      </c>
      <c r="AY185" s="16" t="s">
        <v>317</v>
      </c>
      <c r="BE185" s="156">
        <f>IF(N185="základná",J185,0)</f>
        <v>0</v>
      </c>
      <c r="BF185" s="156">
        <f>IF(N185="znížená",J185,0)</f>
        <v>0</v>
      </c>
      <c r="BG185" s="156">
        <f>IF(N185="zákl. prenesená",J185,0)</f>
        <v>0</v>
      </c>
      <c r="BH185" s="156">
        <f>IF(N185="zníž. prenesená",J185,0)</f>
        <v>0</v>
      </c>
      <c r="BI185" s="156">
        <f>IF(N185="nulová",J185,0)</f>
        <v>0</v>
      </c>
      <c r="BJ185" s="16" t="s">
        <v>88</v>
      </c>
      <c r="BK185" s="156">
        <f>ROUND(I185*H185,2)</f>
        <v>0</v>
      </c>
      <c r="BL185" s="16" t="s">
        <v>83</v>
      </c>
      <c r="BM185" s="155" t="s">
        <v>19458</v>
      </c>
    </row>
    <row r="186" spans="2:65" s="1" customFormat="1" ht="16.5" customHeight="1">
      <c r="B186" s="142"/>
      <c r="C186" s="179" t="s">
        <v>722</v>
      </c>
      <c r="D186" s="179" t="s">
        <v>454</v>
      </c>
      <c r="E186" s="180" t="s">
        <v>222</v>
      </c>
      <c r="F186" s="181" t="s">
        <v>19186</v>
      </c>
      <c r="G186" s="182" t="s">
        <v>467</v>
      </c>
      <c r="H186" s="183">
        <v>1</v>
      </c>
      <c r="I186" s="184"/>
      <c r="J186" s="185">
        <f>ROUND(I186*H186,2)</f>
        <v>0</v>
      </c>
      <c r="K186" s="186"/>
      <c r="L186" s="187"/>
      <c r="M186" s="188" t="s">
        <v>1</v>
      </c>
      <c r="N186" s="189" t="s">
        <v>42</v>
      </c>
      <c r="P186" s="153">
        <f>O186*H186</f>
        <v>0</v>
      </c>
      <c r="Q186" s="153">
        <v>0</v>
      </c>
      <c r="R186" s="153">
        <f>Q186*H186</f>
        <v>0</v>
      </c>
      <c r="S186" s="153">
        <v>0</v>
      </c>
      <c r="T186" s="154">
        <f>S186*H186</f>
        <v>0</v>
      </c>
      <c r="AR186" s="155" t="s">
        <v>356</v>
      </c>
      <c r="AT186" s="155" t="s">
        <v>454</v>
      </c>
      <c r="AU186" s="155" t="s">
        <v>92</v>
      </c>
      <c r="AY186" s="16" t="s">
        <v>317</v>
      </c>
      <c r="BE186" s="156">
        <f>IF(N186="základná",J186,0)</f>
        <v>0</v>
      </c>
      <c r="BF186" s="156">
        <f>IF(N186="znížená",J186,0)</f>
        <v>0</v>
      </c>
      <c r="BG186" s="156">
        <f>IF(N186="zákl. prenesená",J186,0)</f>
        <v>0</v>
      </c>
      <c r="BH186" s="156">
        <f>IF(N186="zníž. prenesená",J186,0)</f>
        <v>0</v>
      </c>
      <c r="BI186" s="156">
        <f>IF(N186="nulová",J186,0)</f>
        <v>0</v>
      </c>
      <c r="BJ186" s="16" t="s">
        <v>88</v>
      </c>
      <c r="BK186" s="156">
        <f>ROUND(I186*H186,2)</f>
        <v>0</v>
      </c>
      <c r="BL186" s="16" t="s">
        <v>323</v>
      </c>
      <c r="BM186" s="155" t="s">
        <v>19459</v>
      </c>
    </row>
    <row r="187" spans="2:65" s="11" customFormat="1" ht="20.9" customHeight="1">
      <c r="B187" s="130"/>
      <c r="D187" s="131" t="s">
        <v>75</v>
      </c>
      <c r="E187" s="140" t="s">
        <v>13106</v>
      </c>
      <c r="F187" s="140" t="s">
        <v>19200</v>
      </c>
      <c r="I187" s="133"/>
      <c r="J187" s="141">
        <f>BK187</f>
        <v>0</v>
      </c>
      <c r="L187" s="130"/>
      <c r="M187" s="135"/>
      <c r="P187" s="136">
        <f>SUM(P188:P194)</f>
        <v>0</v>
      </c>
      <c r="R187" s="136">
        <f>SUM(R188:R194)</f>
        <v>0</v>
      </c>
      <c r="T187" s="137">
        <f>SUM(T188:T194)</f>
        <v>0</v>
      </c>
      <c r="AR187" s="131" t="s">
        <v>83</v>
      </c>
      <c r="AT187" s="138" t="s">
        <v>75</v>
      </c>
      <c r="AU187" s="138" t="s">
        <v>88</v>
      </c>
      <c r="AY187" s="131" t="s">
        <v>317</v>
      </c>
      <c r="BK187" s="139">
        <f>SUM(BK188:BK194)</f>
        <v>0</v>
      </c>
    </row>
    <row r="188" spans="2:65" s="1" customFormat="1" ht="16.5" customHeight="1">
      <c r="B188" s="142"/>
      <c r="C188" s="179" t="s">
        <v>655</v>
      </c>
      <c r="D188" s="179" t="s">
        <v>454</v>
      </c>
      <c r="E188" s="180" t="s">
        <v>19460</v>
      </c>
      <c r="F188" s="181" t="s">
        <v>19461</v>
      </c>
      <c r="G188" s="182" t="s">
        <v>467</v>
      </c>
      <c r="H188" s="183">
        <v>5</v>
      </c>
      <c r="I188" s="184"/>
      <c r="J188" s="185">
        <f t="shared" ref="J188:J194" si="30">ROUND(I188*H188,2)</f>
        <v>0</v>
      </c>
      <c r="K188" s="186"/>
      <c r="L188" s="187"/>
      <c r="M188" s="188" t="s">
        <v>1</v>
      </c>
      <c r="N188" s="189" t="s">
        <v>42</v>
      </c>
      <c r="P188" s="153">
        <f t="shared" ref="P188:P194" si="31">O188*H188</f>
        <v>0</v>
      </c>
      <c r="Q188" s="153">
        <v>0</v>
      </c>
      <c r="R188" s="153">
        <f t="shared" ref="R188:R194" si="32">Q188*H188</f>
        <v>0</v>
      </c>
      <c r="S188" s="153">
        <v>0</v>
      </c>
      <c r="T188" s="154">
        <f t="shared" ref="T188:T194" si="33">S188*H188</f>
        <v>0</v>
      </c>
      <c r="AR188" s="155" t="s">
        <v>88</v>
      </c>
      <c r="AT188" s="155" t="s">
        <v>454</v>
      </c>
      <c r="AU188" s="155" t="s">
        <v>92</v>
      </c>
      <c r="AY188" s="16" t="s">
        <v>317</v>
      </c>
      <c r="BE188" s="156">
        <f t="shared" ref="BE188:BE194" si="34">IF(N188="základná",J188,0)</f>
        <v>0</v>
      </c>
      <c r="BF188" s="156">
        <f t="shared" ref="BF188:BF194" si="35">IF(N188="znížená",J188,0)</f>
        <v>0</v>
      </c>
      <c r="BG188" s="156">
        <f t="shared" ref="BG188:BG194" si="36">IF(N188="zákl. prenesená",J188,0)</f>
        <v>0</v>
      </c>
      <c r="BH188" s="156">
        <f t="shared" ref="BH188:BH194" si="37">IF(N188="zníž. prenesená",J188,0)</f>
        <v>0</v>
      </c>
      <c r="BI188" s="156">
        <f t="shared" ref="BI188:BI194" si="38">IF(N188="nulová",J188,0)</f>
        <v>0</v>
      </c>
      <c r="BJ188" s="16" t="s">
        <v>88</v>
      </c>
      <c r="BK188" s="156">
        <f t="shared" ref="BK188:BK194" si="39">ROUND(I188*H188,2)</f>
        <v>0</v>
      </c>
      <c r="BL188" s="16" t="s">
        <v>83</v>
      </c>
      <c r="BM188" s="155" t="s">
        <v>19462</v>
      </c>
    </row>
    <row r="189" spans="2:65" s="1" customFormat="1" ht="16.5" customHeight="1">
      <c r="B189" s="142"/>
      <c r="C189" s="179" t="s">
        <v>729</v>
      </c>
      <c r="D189" s="179" t="s">
        <v>454</v>
      </c>
      <c r="E189" s="180" t="s">
        <v>19463</v>
      </c>
      <c r="F189" s="181" t="s">
        <v>19464</v>
      </c>
      <c r="G189" s="182" t="s">
        <v>467</v>
      </c>
      <c r="H189" s="183">
        <v>7</v>
      </c>
      <c r="I189" s="184"/>
      <c r="J189" s="185">
        <f t="shared" si="30"/>
        <v>0</v>
      </c>
      <c r="K189" s="186"/>
      <c r="L189" s="187"/>
      <c r="M189" s="188" t="s">
        <v>1</v>
      </c>
      <c r="N189" s="189" t="s">
        <v>42</v>
      </c>
      <c r="P189" s="153">
        <f t="shared" si="31"/>
        <v>0</v>
      </c>
      <c r="Q189" s="153">
        <v>0</v>
      </c>
      <c r="R189" s="153">
        <f t="shared" si="32"/>
        <v>0</v>
      </c>
      <c r="S189" s="153">
        <v>0</v>
      </c>
      <c r="T189" s="154">
        <f t="shared" si="33"/>
        <v>0</v>
      </c>
      <c r="AR189" s="155" t="s">
        <v>88</v>
      </c>
      <c r="AT189" s="155" t="s">
        <v>454</v>
      </c>
      <c r="AU189" s="155" t="s">
        <v>92</v>
      </c>
      <c r="AY189" s="16" t="s">
        <v>317</v>
      </c>
      <c r="BE189" s="156">
        <f t="shared" si="34"/>
        <v>0</v>
      </c>
      <c r="BF189" s="156">
        <f t="shared" si="35"/>
        <v>0</v>
      </c>
      <c r="BG189" s="156">
        <f t="shared" si="36"/>
        <v>0</v>
      </c>
      <c r="BH189" s="156">
        <f t="shared" si="37"/>
        <v>0</v>
      </c>
      <c r="BI189" s="156">
        <f t="shared" si="38"/>
        <v>0</v>
      </c>
      <c r="BJ189" s="16" t="s">
        <v>88</v>
      </c>
      <c r="BK189" s="156">
        <f t="shared" si="39"/>
        <v>0</v>
      </c>
      <c r="BL189" s="16" t="s">
        <v>83</v>
      </c>
      <c r="BM189" s="155" t="s">
        <v>19465</v>
      </c>
    </row>
    <row r="190" spans="2:65" s="1" customFormat="1" ht="16.5" customHeight="1">
      <c r="B190" s="142"/>
      <c r="C190" s="179" t="s">
        <v>662</v>
      </c>
      <c r="D190" s="179" t="s">
        <v>454</v>
      </c>
      <c r="E190" s="180" t="s">
        <v>19466</v>
      </c>
      <c r="F190" s="181" t="s">
        <v>19467</v>
      </c>
      <c r="G190" s="182" t="s">
        <v>467</v>
      </c>
      <c r="H190" s="183">
        <v>6</v>
      </c>
      <c r="I190" s="184"/>
      <c r="J190" s="185">
        <f t="shared" si="30"/>
        <v>0</v>
      </c>
      <c r="K190" s="186"/>
      <c r="L190" s="187"/>
      <c r="M190" s="188" t="s">
        <v>1</v>
      </c>
      <c r="N190" s="189" t="s">
        <v>42</v>
      </c>
      <c r="P190" s="153">
        <f t="shared" si="31"/>
        <v>0</v>
      </c>
      <c r="Q190" s="153">
        <v>0</v>
      </c>
      <c r="R190" s="153">
        <f t="shared" si="32"/>
        <v>0</v>
      </c>
      <c r="S190" s="153">
        <v>0</v>
      </c>
      <c r="T190" s="154">
        <f t="shared" si="33"/>
        <v>0</v>
      </c>
      <c r="AR190" s="155" t="s">
        <v>88</v>
      </c>
      <c r="AT190" s="155" t="s">
        <v>454</v>
      </c>
      <c r="AU190" s="155" t="s">
        <v>92</v>
      </c>
      <c r="AY190" s="16" t="s">
        <v>317</v>
      </c>
      <c r="BE190" s="156">
        <f t="shared" si="34"/>
        <v>0</v>
      </c>
      <c r="BF190" s="156">
        <f t="shared" si="35"/>
        <v>0</v>
      </c>
      <c r="BG190" s="156">
        <f t="shared" si="36"/>
        <v>0</v>
      </c>
      <c r="BH190" s="156">
        <f t="shared" si="37"/>
        <v>0</v>
      </c>
      <c r="BI190" s="156">
        <f t="shared" si="38"/>
        <v>0</v>
      </c>
      <c r="BJ190" s="16" t="s">
        <v>88</v>
      </c>
      <c r="BK190" s="156">
        <f t="shared" si="39"/>
        <v>0</v>
      </c>
      <c r="BL190" s="16" t="s">
        <v>83</v>
      </c>
      <c r="BM190" s="155" t="s">
        <v>19468</v>
      </c>
    </row>
    <row r="191" spans="2:65" s="1" customFormat="1" ht="16.5" customHeight="1">
      <c r="B191" s="142"/>
      <c r="C191" s="179" t="s">
        <v>736</v>
      </c>
      <c r="D191" s="179" t="s">
        <v>454</v>
      </c>
      <c r="E191" s="180" t="s">
        <v>19469</v>
      </c>
      <c r="F191" s="181" t="s">
        <v>19470</v>
      </c>
      <c r="G191" s="182" t="s">
        <v>467</v>
      </c>
      <c r="H191" s="183">
        <v>12</v>
      </c>
      <c r="I191" s="184"/>
      <c r="J191" s="185">
        <f t="shared" si="30"/>
        <v>0</v>
      </c>
      <c r="K191" s="186"/>
      <c r="L191" s="187"/>
      <c r="M191" s="188" t="s">
        <v>1</v>
      </c>
      <c r="N191" s="189" t="s">
        <v>42</v>
      </c>
      <c r="P191" s="153">
        <f t="shared" si="31"/>
        <v>0</v>
      </c>
      <c r="Q191" s="153">
        <v>0</v>
      </c>
      <c r="R191" s="153">
        <f t="shared" si="32"/>
        <v>0</v>
      </c>
      <c r="S191" s="153">
        <v>0</v>
      </c>
      <c r="T191" s="154">
        <f t="shared" si="33"/>
        <v>0</v>
      </c>
      <c r="AR191" s="155" t="s">
        <v>88</v>
      </c>
      <c r="AT191" s="155" t="s">
        <v>454</v>
      </c>
      <c r="AU191" s="155" t="s">
        <v>92</v>
      </c>
      <c r="AY191" s="16" t="s">
        <v>317</v>
      </c>
      <c r="BE191" s="156">
        <f t="shared" si="34"/>
        <v>0</v>
      </c>
      <c r="BF191" s="156">
        <f t="shared" si="35"/>
        <v>0</v>
      </c>
      <c r="BG191" s="156">
        <f t="shared" si="36"/>
        <v>0</v>
      </c>
      <c r="BH191" s="156">
        <f t="shared" si="37"/>
        <v>0</v>
      </c>
      <c r="BI191" s="156">
        <f t="shared" si="38"/>
        <v>0</v>
      </c>
      <c r="BJ191" s="16" t="s">
        <v>88</v>
      </c>
      <c r="BK191" s="156">
        <f t="shared" si="39"/>
        <v>0</v>
      </c>
      <c r="BL191" s="16" t="s">
        <v>83</v>
      </c>
      <c r="BM191" s="155" t="s">
        <v>19471</v>
      </c>
    </row>
    <row r="192" spans="2:65" s="1" customFormat="1" ht="16.5" customHeight="1">
      <c r="B192" s="142"/>
      <c r="C192" s="179" t="s">
        <v>665</v>
      </c>
      <c r="D192" s="179" t="s">
        <v>454</v>
      </c>
      <c r="E192" s="180" t="s">
        <v>19472</v>
      </c>
      <c r="F192" s="181" t="s">
        <v>19473</v>
      </c>
      <c r="G192" s="182" t="s">
        <v>467</v>
      </c>
      <c r="H192" s="183">
        <v>1</v>
      </c>
      <c r="I192" s="184"/>
      <c r="J192" s="185">
        <f t="shared" si="30"/>
        <v>0</v>
      </c>
      <c r="K192" s="186"/>
      <c r="L192" s="187"/>
      <c r="M192" s="188" t="s">
        <v>1</v>
      </c>
      <c r="N192" s="189" t="s">
        <v>42</v>
      </c>
      <c r="P192" s="153">
        <f t="shared" si="31"/>
        <v>0</v>
      </c>
      <c r="Q192" s="153">
        <v>0</v>
      </c>
      <c r="R192" s="153">
        <f t="shared" si="32"/>
        <v>0</v>
      </c>
      <c r="S192" s="153">
        <v>0</v>
      </c>
      <c r="T192" s="154">
        <f t="shared" si="33"/>
        <v>0</v>
      </c>
      <c r="AR192" s="155" t="s">
        <v>88</v>
      </c>
      <c r="AT192" s="155" t="s">
        <v>454</v>
      </c>
      <c r="AU192" s="155" t="s">
        <v>92</v>
      </c>
      <c r="AY192" s="16" t="s">
        <v>317</v>
      </c>
      <c r="BE192" s="156">
        <f t="shared" si="34"/>
        <v>0</v>
      </c>
      <c r="BF192" s="156">
        <f t="shared" si="35"/>
        <v>0</v>
      </c>
      <c r="BG192" s="156">
        <f t="shared" si="36"/>
        <v>0</v>
      </c>
      <c r="BH192" s="156">
        <f t="shared" si="37"/>
        <v>0</v>
      </c>
      <c r="BI192" s="156">
        <f t="shared" si="38"/>
        <v>0</v>
      </c>
      <c r="BJ192" s="16" t="s">
        <v>88</v>
      </c>
      <c r="BK192" s="156">
        <f t="shared" si="39"/>
        <v>0</v>
      </c>
      <c r="BL192" s="16" t="s">
        <v>83</v>
      </c>
      <c r="BM192" s="155" t="s">
        <v>19474</v>
      </c>
    </row>
    <row r="193" spans="2:65" s="1" customFormat="1" ht="16.5" customHeight="1">
      <c r="B193" s="142"/>
      <c r="C193" s="179" t="s">
        <v>743</v>
      </c>
      <c r="D193" s="179" t="s">
        <v>454</v>
      </c>
      <c r="E193" s="180" t="s">
        <v>19475</v>
      </c>
      <c r="F193" s="181" t="s">
        <v>19476</v>
      </c>
      <c r="G193" s="182" t="s">
        <v>467</v>
      </c>
      <c r="H193" s="183">
        <v>14</v>
      </c>
      <c r="I193" s="184"/>
      <c r="J193" s="185">
        <f t="shared" si="30"/>
        <v>0</v>
      </c>
      <c r="K193" s="186"/>
      <c r="L193" s="187"/>
      <c r="M193" s="188" t="s">
        <v>1</v>
      </c>
      <c r="N193" s="189" t="s">
        <v>42</v>
      </c>
      <c r="P193" s="153">
        <f t="shared" si="31"/>
        <v>0</v>
      </c>
      <c r="Q193" s="153">
        <v>0</v>
      </c>
      <c r="R193" s="153">
        <f t="shared" si="32"/>
        <v>0</v>
      </c>
      <c r="S193" s="153">
        <v>0</v>
      </c>
      <c r="T193" s="154">
        <f t="shared" si="33"/>
        <v>0</v>
      </c>
      <c r="AR193" s="155" t="s">
        <v>88</v>
      </c>
      <c r="AT193" s="155" t="s">
        <v>454</v>
      </c>
      <c r="AU193" s="155" t="s">
        <v>92</v>
      </c>
      <c r="AY193" s="16" t="s">
        <v>317</v>
      </c>
      <c r="BE193" s="156">
        <f t="shared" si="34"/>
        <v>0</v>
      </c>
      <c r="BF193" s="156">
        <f t="shared" si="35"/>
        <v>0</v>
      </c>
      <c r="BG193" s="156">
        <f t="shared" si="36"/>
        <v>0</v>
      </c>
      <c r="BH193" s="156">
        <f t="shared" si="37"/>
        <v>0</v>
      </c>
      <c r="BI193" s="156">
        <f t="shared" si="38"/>
        <v>0</v>
      </c>
      <c r="BJ193" s="16" t="s">
        <v>88</v>
      </c>
      <c r="BK193" s="156">
        <f t="shared" si="39"/>
        <v>0</v>
      </c>
      <c r="BL193" s="16" t="s">
        <v>83</v>
      </c>
      <c r="BM193" s="155" t="s">
        <v>19477</v>
      </c>
    </row>
    <row r="194" spans="2:65" s="1" customFormat="1" ht="16.5" customHeight="1">
      <c r="B194" s="142"/>
      <c r="C194" s="179" t="s">
        <v>616</v>
      </c>
      <c r="D194" s="179" t="s">
        <v>454</v>
      </c>
      <c r="E194" s="180" t="s">
        <v>19478</v>
      </c>
      <c r="F194" s="181" t="s">
        <v>19479</v>
      </c>
      <c r="G194" s="182" t="s">
        <v>467</v>
      </c>
      <c r="H194" s="183">
        <v>4</v>
      </c>
      <c r="I194" s="184"/>
      <c r="J194" s="185">
        <f t="shared" si="30"/>
        <v>0</v>
      </c>
      <c r="K194" s="186"/>
      <c r="L194" s="187"/>
      <c r="M194" s="188" t="s">
        <v>1</v>
      </c>
      <c r="N194" s="189" t="s">
        <v>42</v>
      </c>
      <c r="P194" s="153">
        <f t="shared" si="31"/>
        <v>0</v>
      </c>
      <c r="Q194" s="153">
        <v>0</v>
      </c>
      <c r="R194" s="153">
        <f t="shared" si="32"/>
        <v>0</v>
      </c>
      <c r="S194" s="153">
        <v>0</v>
      </c>
      <c r="T194" s="154">
        <f t="shared" si="33"/>
        <v>0</v>
      </c>
      <c r="AR194" s="155" t="s">
        <v>88</v>
      </c>
      <c r="AT194" s="155" t="s">
        <v>454</v>
      </c>
      <c r="AU194" s="155" t="s">
        <v>92</v>
      </c>
      <c r="AY194" s="16" t="s">
        <v>317</v>
      </c>
      <c r="BE194" s="156">
        <f t="shared" si="34"/>
        <v>0</v>
      </c>
      <c r="BF194" s="156">
        <f t="shared" si="35"/>
        <v>0</v>
      </c>
      <c r="BG194" s="156">
        <f t="shared" si="36"/>
        <v>0</v>
      </c>
      <c r="BH194" s="156">
        <f t="shared" si="37"/>
        <v>0</v>
      </c>
      <c r="BI194" s="156">
        <f t="shared" si="38"/>
        <v>0</v>
      </c>
      <c r="BJ194" s="16" t="s">
        <v>88</v>
      </c>
      <c r="BK194" s="156">
        <f t="shared" si="39"/>
        <v>0</v>
      </c>
      <c r="BL194" s="16" t="s">
        <v>83</v>
      </c>
      <c r="BM194" s="155" t="s">
        <v>19480</v>
      </c>
    </row>
    <row r="195" spans="2:65" s="11" customFormat="1" ht="20.9" customHeight="1">
      <c r="B195" s="130"/>
      <c r="D195" s="131" t="s">
        <v>75</v>
      </c>
      <c r="E195" s="140" t="s">
        <v>19219</v>
      </c>
      <c r="F195" s="140" t="s">
        <v>19220</v>
      </c>
      <c r="I195" s="133"/>
      <c r="J195" s="141">
        <f>BK195</f>
        <v>0</v>
      </c>
      <c r="L195" s="130"/>
      <c r="M195" s="135"/>
      <c r="P195" s="136">
        <f>SUM(P196:P209)</f>
        <v>0</v>
      </c>
      <c r="R195" s="136">
        <f>SUM(R196:R209)</f>
        <v>0</v>
      </c>
      <c r="T195" s="137">
        <f>SUM(T196:T209)</f>
        <v>0</v>
      </c>
      <c r="AR195" s="131" t="s">
        <v>83</v>
      </c>
      <c r="AT195" s="138" t="s">
        <v>75</v>
      </c>
      <c r="AU195" s="138" t="s">
        <v>88</v>
      </c>
      <c r="AY195" s="131" t="s">
        <v>317</v>
      </c>
      <c r="BK195" s="139">
        <f>SUM(BK196:BK209)</f>
        <v>0</v>
      </c>
    </row>
    <row r="196" spans="2:65" s="1" customFormat="1" ht="16.5" customHeight="1">
      <c r="B196" s="142"/>
      <c r="C196" s="179" t="s">
        <v>620</v>
      </c>
      <c r="D196" s="179" t="s">
        <v>454</v>
      </c>
      <c r="E196" s="180" t="s">
        <v>19481</v>
      </c>
      <c r="F196" s="181" t="s">
        <v>19482</v>
      </c>
      <c r="G196" s="182" t="s">
        <v>467</v>
      </c>
      <c r="H196" s="183">
        <v>6</v>
      </c>
      <c r="I196" s="184"/>
      <c r="J196" s="185">
        <f t="shared" ref="J196:J209" si="40">ROUND(I196*H196,2)</f>
        <v>0</v>
      </c>
      <c r="K196" s="186"/>
      <c r="L196" s="187"/>
      <c r="M196" s="188" t="s">
        <v>1</v>
      </c>
      <c r="N196" s="189" t="s">
        <v>42</v>
      </c>
      <c r="P196" s="153">
        <f t="shared" ref="P196:P209" si="41">O196*H196</f>
        <v>0</v>
      </c>
      <c r="Q196" s="153">
        <v>0</v>
      </c>
      <c r="R196" s="153">
        <f t="shared" ref="R196:R209" si="42">Q196*H196</f>
        <v>0</v>
      </c>
      <c r="S196" s="153">
        <v>0</v>
      </c>
      <c r="T196" s="154">
        <f t="shared" ref="T196:T209" si="43">S196*H196</f>
        <v>0</v>
      </c>
      <c r="AR196" s="155" t="s">
        <v>88</v>
      </c>
      <c r="AT196" s="155" t="s">
        <v>454</v>
      </c>
      <c r="AU196" s="155" t="s">
        <v>92</v>
      </c>
      <c r="AY196" s="16" t="s">
        <v>317</v>
      </c>
      <c r="BE196" s="156">
        <f t="shared" ref="BE196:BE209" si="44">IF(N196="základná",J196,0)</f>
        <v>0</v>
      </c>
      <c r="BF196" s="156">
        <f t="shared" ref="BF196:BF209" si="45">IF(N196="znížená",J196,0)</f>
        <v>0</v>
      </c>
      <c r="BG196" s="156">
        <f t="shared" ref="BG196:BG209" si="46">IF(N196="zákl. prenesená",J196,0)</f>
        <v>0</v>
      </c>
      <c r="BH196" s="156">
        <f t="shared" ref="BH196:BH209" si="47">IF(N196="zníž. prenesená",J196,0)</f>
        <v>0</v>
      </c>
      <c r="BI196" s="156">
        <f t="shared" ref="BI196:BI209" si="48">IF(N196="nulová",J196,0)</f>
        <v>0</v>
      </c>
      <c r="BJ196" s="16" t="s">
        <v>88</v>
      </c>
      <c r="BK196" s="156">
        <f t="shared" ref="BK196:BK209" si="49">ROUND(I196*H196,2)</f>
        <v>0</v>
      </c>
      <c r="BL196" s="16" t="s">
        <v>83</v>
      </c>
      <c r="BM196" s="155" t="s">
        <v>19483</v>
      </c>
    </row>
    <row r="197" spans="2:65" s="1" customFormat="1" ht="16.5" customHeight="1">
      <c r="B197" s="142"/>
      <c r="C197" s="179" t="s">
        <v>670</v>
      </c>
      <c r="D197" s="179" t="s">
        <v>454</v>
      </c>
      <c r="E197" s="180" t="s">
        <v>19484</v>
      </c>
      <c r="F197" s="181" t="s">
        <v>19485</v>
      </c>
      <c r="G197" s="182" t="s">
        <v>467</v>
      </c>
      <c r="H197" s="183">
        <v>10</v>
      </c>
      <c r="I197" s="184"/>
      <c r="J197" s="185">
        <f t="shared" si="40"/>
        <v>0</v>
      </c>
      <c r="K197" s="186"/>
      <c r="L197" s="187"/>
      <c r="M197" s="188" t="s">
        <v>1</v>
      </c>
      <c r="N197" s="189" t="s">
        <v>42</v>
      </c>
      <c r="P197" s="153">
        <f t="shared" si="41"/>
        <v>0</v>
      </c>
      <c r="Q197" s="153">
        <v>0</v>
      </c>
      <c r="R197" s="153">
        <f t="shared" si="42"/>
        <v>0</v>
      </c>
      <c r="S197" s="153">
        <v>0</v>
      </c>
      <c r="T197" s="154">
        <f t="shared" si="43"/>
        <v>0</v>
      </c>
      <c r="AR197" s="155" t="s">
        <v>88</v>
      </c>
      <c r="AT197" s="155" t="s">
        <v>454</v>
      </c>
      <c r="AU197" s="155" t="s">
        <v>92</v>
      </c>
      <c r="AY197" s="16" t="s">
        <v>317</v>
      </c>
      <c r="BE197" s="156">
        <f t="shared" si="44"/>
        <v>0</v>
      </c>
      <c r="BF197" s="156">
        <f t="shared" si="45"/>
        <v>0</v>
      </c>
      <c r="BG197" s="156">
        <f t="shared" si="46"/>
        <v>0</v>
      </c>
      <c r="BH197" s="156">
        <f t="shared" si="47"/>
        <v>0</v>
      </c>
      <c r="BI197" s="156">
        <f t="shared" si="48"/>
        <v>0</v>
      </c>
      <c r="BJ197" s="16" t="s">
        <v>88</v>
      </c>
      <c r="BK197" s="156">
        <f t="shared" si="49"/>
        <v>0</v>
      </c>
      <c r="BL197" s="16" t="s">
        <v>83</v>
      </c>
      <c r="BM197" s="155" t="s">
        <v>19486</v>
      </c>
    </row>
    <row r="198" spans="2:65" s="1" customFormat="1" ht="16.5" customHeight="1">
      <c r="B198" s="142"/>
      <c r="C198" s="179" t="s">
        <v>834</v>
      </c>
      <c r="D198" s="179" t="s">
        <v>454</v>
      </c>
      <c r="E198" s="180" t="s">
        <v>19487</v>
      </c>
      <c r="F198" s="181" t="s">
        <v>19488</v>
      </c>
      <c r="G198" s="182" t="s">
        <v>467</v>
      </c>
      <c r="H198" s="183">
        <v>18</v>
      </c>
      <c r="I198" s="184"/>
      <c r="J198" s="185">
        <f t="shared" si="40"/>
        <v>0</v>
      </c>
      <c r="K198" s="186"/>
      <c r="L198" s="187"/>
      <c r="M198" s="188" t="s">
        <v>1</v>
      </c>
      <c r="N198" s="189" t="s">
        <v>42</v>
      </c>
      <c r="P198" s="153">
        <f t="shared" si="41"/>
        <v>0</v>
      </c>
      <c r="Q198" s="153">
        <v>0</v>
      </c>
      <c r="R198" s="153">
        <f t="shared" si="42"/>
        <v>0</v>
      </c>
      <c r="S198" s="153">
        <v>0</v>
      </c>
      <c r="T198" s="154">
        <f t="shared" si="43"/>
        <v>0</v>
      </c>
      <c r="AR198" s="155" t="s">
        <v>88</v>
      </c>
      <c r="AT198" s="155" t="s">
        <v>454</v>
      </c>
      <c r="AU198" s="155" t="s">
        <v>92</v>
      </c>
      <c r="AY198" s="16" t="s">
        <v>317</v>
      </c>
      <c r="BE198" s="156">
        <f t="shared" si="44"/>
        <v>0</v>
      </c>
      <c r="BF198" s="156">
        <f t="shared" si="45"/>
        <v>0</v>
      </c>
      <c r="BG198" s="156">
        <f t="shared" si="46"/>
        <v>0</v>
      </c>
      <c r="BH198" s="156">
        <f t="shared" si="47"/>
        <v>0</v>
      </c>
      <c r="BI198" s="156">
        <f t="shared" si="48"/>
        <v>0</v>
      </c>
      <c r="BJ198" s="16" t="s">
        <v>88</v>
      </c>
      <c r="BK198" s="156">
        <f t="shared" si="49"/>
        <v>0</v>
      </c>
      <c r="BL198" s="16" t="s">
        <v>83</v>
      </c>
      <c r="BM198" s="155" t="s">
        <v>19489</v>
      </c>
    </row>
    <row r="199" spans="2:65" s="1" customFormat="1" ht="16.5" customHeight="1">
      <c r="B199" s="142"/>
      <c r="C199" s="179" t="s">
        <v>673</v>
      </c>
      <c r="D199" s="179" t="s">
        <v>454</v>
      </c>
      <c r="E199" s="180" t="s">
        <v>19490</v>
      </c>
      <c r="F199" s="181" t="s">
        <v>19491</v>
      </c>
      <c r="G199" s="182" t="s">
        <v>467</v>
      </c>
      <c r="H199" s="183">
        <v>6</v>
      </c>
      <c r="I199" s="184"/>
      <c r="J199" s="185">
        <f t="shared" si="40"/>
        <v>0</v>
      </c>
      <c r="K199" s="186"/>
      <c r="L199" s="187"/>
      <c r="M199" s="188" t="s">
        <v>1</v>
      </c>
      <c r="N199" s="189" t="s">
        <v>42</v>
      </c>
      <c r="P199" s="153">
        <f t="shared" si="41"/>
        <v>0</v>
      </c>
      <c r="Q199" s="153">
        <v>0</v>
      </c>
      <c r="R199" s="153">
        <f t="shared" si="42"/>
        <v>0</v>
      </c>
      <c r="S199" s="153">
        <v>0</v>
      </c>
      <c r="T199" s="154">
        <f t="shared" si="43"/>
        <v>0</v>
      </c>
      <c r="AR199" s="155" t="s">
        <v>88</v>
      </c>
      <c r="AT199" s="155" t="s">
        <v>454</v>
      </c>
      <c r="AU199" s="155" t="s">
        <v>92</v>
      </c>
      <c r="AY199" s="16" t="s">
        <v>317</v>
      </c>
      <c r="BE199" s="156">
        <f t="shared" si="44"/>
        <v>0</v>
      </c>
      <c r="BF199" s="156">
        <f t="shared" si="45"/>
        <v>0</v>
      </c>
      <c r="BG199" s="156">
        <f t="shared" si="46"/>
        <v>0</v>
      </c>
      <c r="BH199" s="156">
        <f t="shared" si="47"/>
        <v>0</v>
      </c>
      <c r="BI199" s="156">
        <f t="shared" si="48"/>
        <v>0</v>
      </c>
      <c r="BJ199" s="16" t="s">
        <v>88</v>
      </c>
      <c r="BK199" s="156">
        <f t="shared" si="49"/>
        <v>0</v>
      </c>
      <c r="BL199" s="16" t="s">
        <v>83</v>
      </c>
      <c r="BM199" s="155" t="s">
        <v>19492</v>
      </c>
    </row>
    <row r="200" spans="2:65" s="1" customFormat="1" ht="16.5" customHeight="1">
      <c r="B200" s="142"/>
      <c r="C200" s="179" t="s">
        <v>1417</v>
      </c>
      <c r="D200" s="179" t="s">
        <v>454</v>
      </c>
      <c r="E200" s="180" t="s">
        <v>19493</v>
      </c>
      <c r="F200" s="181" t="s">
        <v>19494</v>
      </c>
      <c r="G200" s="182" t="s">
        <v>467</v>
      </c>
      <c r="H200" s="183">
        <v>11</v>
      </c>
      <c r="I200" s="184"/>
      <c r="J200" s="185">
        <f t="shared" si="40"/>
        <v>0</v>
      </c>
      <c r="K200" s="186"/>
      <c r="L200" s="187"/>
      <c r="M200" s="188" t="s">
        <v>1</v>
      </c>
      <c r="N200" s="189" t="s">
        <v>42</v>
      </c>
      <c r="P200" s="153">
        <f t="shared" si="41"/>
        <v>0</v>
      </c>
      <c r="Q200" s="153">
        <v>0</v>
      </c>
      <c r="R200" s="153">
        <f t="shared" si="42"/>
        <v>0</v>
      </c>
      <c r="S200" s="153">
        <v>0</v>
      </c>
      <c r="T200" s="154">
        <f t="shared" si="43"/>
        <v>0</v>
      </c>
      <c r="AR200" s="155" t="s">
        <v>88</v>
      </c>
      <c r="AT200" s="155" t="s">
        <v>454</v>
      </c>
      <c r="AU200" s="155" t="s">
        <v>92</v>
      </c>
      <c r="AY200" s="16" t="s">
        <v>317</v>
      </c>
      <c r="BE200" s="156">
        <f t="shared" si="44"/>
        <v>0</v>
      </c>
      <c r="BF200" s="156">
        <f t="shared" si="45"/>
        <v>0</v>
      </c>
      <c r="BG200" s="156">
        <f t="shared" si="46"/>
        <v>0</v>
      </c>
      <c r="BH200" s="156">
        <f t="shared" si="47"/>
        <v>0</v>
      </c>
      <c r="BI200" s="156">
        <f t="shared" si="48"/>
        <v>0</v>
      </c>
      <c r="BJ200" s="16" t="s">
        <v>88</v>
      </c>
      <c r="BK200" s="156">
        <f t="shared" si="49"/>
        <v>0</v>
      </c>
      <c r="BL200" s="16" t="s">
        <v>83</v>
      </c>
      <c r="BM200" s="155" t="s">
        <v>19495</v>
      </c>
    </row>
    <row r="201" spans="2:65" s="1" customFormat="1" ht="16.5" customHeight="1">
      <c r="B201" s="142"/>
      <c r="C201" s="179" t="s">
        <v>675</v>
      </c>
      <c r="D201" s="179" t="s">
        <v>454</v>
      </c>
      <c r="E201" s="180" t="s">
        <v>19496</v>
      </c>
      <c r="F201" s="181" t="s">
        <v>19497</v>
      </c>
      <c r="G201" s="182" t="s">
        <v>467</v>
      </c>
      <c r="H201" s="183">
        <v>17</v>
      </c>
      <c r="I201" s="184"/>
      <c r="J201" s="185">
        <f t="shared" si="40"/>
        <v>0</v>
      </c>
      <c r="K201" s="186"/>
      <c r="L201" s="187"/>
      <c r="M201" s="188" t="s">
        <v>1</v>
      </c>
      <c r="N201" s="189" t="s">
        <v>42</v>
      </c>
      <c r="P201" s="153">
        <f t="shared" si="41"/>
        <v>0</v>
      </c>
      <c r="Q201" s="153">
        <v>0</v>
      </c>
      <c r="R201" s="153">
        <f t="shared" si="42"/>
        <v>0</v>
      </c>
      <c r="S201" s="153">
        <v>0</v>
      </c>
      <c r="T201" s="154">
        <f t="shared" si="43"/>
        <v>0</v>
      </c>
      <c r="AR201" s="155" t="s">
        <v>88</v>
      </c>
      <c r="AT201" s="155" t="s">
        <v>454</v>
      </c>
      <c r="AU201" s="155" t="s">
        <v>92</v>
      </c>
      <c r="AY201" s="16" t="s">
        <v>317</v>
      </c>
      <c r="BE201" s="156">
        <f t="shared" si="44"/>
        <v>0</v>
      </c>
      <c r="BF201" s="156">
        <f t="shared" si="45"/>
        <v>0</v>
      </c>
      <c r="BG201" s="156">
        <f t="shared" si="46"/>
        <v>0</v>
      </c>
      <c r="BH201" s="156">
        <f t="shared" si="47"/>
        <v>0</v>
      </c>
      <c r="BI201" s="156">
        <f t="shared" si="48"/>
        <v>0</v>
      </c>
      <c r="BJ201" s="16" t="s">
        <v>88</v>
      </c>
      <c r="BK201" s="156">
        <f t="shared" si="49"/>
        <v>0</v>
      </c>
      <c r="BL201" s="16" t="s">
        <v>83</v>
      </c>
      <c r="BM201" s="155" t="s">
        <v>19498</v>
      </c>
    </row>
    <row r="202" spans="2:65" s="1" customFormat="1" ht="16.5" customHeight="1">
      <c r="B202" s="142"/>
      <c r="C202" s="179" t="s">
        <v>1456</v>
      </c>
      <c r="D202" s="179" t="s">
        <v>454</v>
      </c>
      <c r="E202" s="180" t="s">
        <v>19499</v>
      </c>
      <c r="F202" s="181" t="s">
        <v>19500</v>
      </c>
      <c r="G202" s="182" t="s">
        <v>467</v>
      </c>
      <c r="H202" s="183">
        <v>55</v>
      </c>
      <c r="I202" s="184"/>
      <c r="J202" s="185">
        <f t="shared" si="40"/>
        <v>0</v>
      </c>
      <c r="K202" s="186"/>
      <c r="L202" s="187"/>
      <c r="M202" s="188" t="s">
        <v>1</v>
      </c>
      <c r="N202" s="189" t="s">
        <v>42</v>
      </c>
      <c r="P202" s="153">
        <f t="shared" si="41"/>
        <v>0</v>
      </c>
      <c r="Q202" s="153">
        <v>0</v>
      </c>
      <c r="R202" s="153">
        <f t="shared" si="42"/>
        <v>0</v>
      </c>
      <c r="S202" s="153">
        <v>0</v>
      </c>
      <c r="T202" s="154">
        <f t="shared" si="43"/>
        <v>0</v>
      </c>
      <c r="AR202" s="155" t="s">
        <v>88</v>
      </c>
      <c r="AT202" s="155" t="s">
        <v>454</v>
      </c>
      <c r="AU202" s="155" t="s">
        <v>92</v>
      </c>
      <c r="AY202" s="16" t="s">
        <v>317</v>
      </c>
      <c r="BE202" s="156">
        <f t="shared" si="44"/>
        <v>0</v>
      </c>
      <c r="BF202" s="156">
        <f t="shared" si="45"/>
        <v>0</v>
      </c>
      <c r="BG202" s="156">
        <f t="shared" si="46"/>
        <v>0</v>
      </c>
      <c r="BH202" s="156">
        <f t="shared" si="47"/>
        <v>0</v>
      </c>
      <c r="BI202" s="156">
        <f t="shared" si="48"/>
        <v>0</v>
      </c>
      <c r="BJ202" s="16" t="s">
        <v>88</v>
      </c>
      <c r="BK202" s="156">
        <f t="shared" si="49"/>
        <v>0</v>
      </c>
      <c r="BL202" s="16" t="s">
        <v>83</v>
      </c>
      <c r="BM202" s="155" t="s">
        <v>19501</v>
      </c>
    </row>
    <row r="203" spans="2:65" s="1" customFormat="1" ht="16.5" customHeight="1">
      <c r="B203" s="142"/>
      <c r="C203" s="179" t="s">
        <v>678</v>
      </c>
      <c r="D203" s="179" t="s">
        <v>454</v>
      </c>
      <c r="E203" s="180" t="s">
        <v>19502</v>
      </c>
      <c r="F203" s="181" t="s">
        <v>19503</v>
      </c>
      <c r="G203" s="182" t="s">
        <v>467</v>
      </c>
      <c r="H203" s="183">
        <v>8</v>
      </c>
      <c r="I203" s="184"/>
      <c r="J203" s="185">
        <f t="shared" si="40"/>
        <v>0</v>
      </c>
      <c r="K203" s="186"/>
      <c r="L203" s="187"/>
      <c r="M203" s="188" t="s">
        <v>1</v>
      </c>
      <c r="N203" s="189" t="s">
        <v>42</v>
      </c>
      <c r="P203" s="153">
        <f t="shared" si="41"/>
        <v>0</v>
      </c>
      <c r="Q203" s="153">
        <v>0</v>
      </c>
      <c r="R203" s="153">
        <f t="shared" si="42"/>
        <v>0</v>
      </c>
      <c r="S203" s="153">
        <v>0</v>
      </c>
      <c r="T203" s="154">
        <f t="shared" si="43"/>
        <v>0</v>
      </c>
      <c r="AR203" s="155" t="s">
        <v>88</v>
      </c>
      <c r="AT203" s="155" t="s">
        <v>454</v>
      </c>
      <c r="AU203" s="155" t="s">
        <v>92</v>
      </c>
      <c r="AY203" s="16" t="s">
        <v>317</v>
      </c>
      <c r="BE203" s="156">
        <f t="shared" si="44"/>
        <v>0</v>
      </c>
      <c r="BF203" s="156">
        <f t="shared" si="45"/>
        <v>0</v>
      </c>
      <c r="BG203" s="156">
        <f t="shared" si="46"/>
        <v>0</v>
      </c>
      <c r="BH203" s="156">
        <f t="shared" si="47"/>
        <v>0</v>
      </c>
      <c r="BI203" s="156">
        <f t="shared" si="48"/>
        <v>0</v>
      </c>
      <c r="BJ203" s="16" t="s">
        <v>88</v>
      </c>
      <c r="BK203" s="156">
        <f t="shared" si="49"/>
        <v>0</v>
      </c>
      <c r="BL203" s="16" t="s">
        <v>83</v>
      </c>
      <c r="BM203" s="155" t="s">
        <v>19504</v>
      </c>
    </row>
    <row r="204" spans="2:65" s="1" customFormat="1" ht="16.5" customHeight="1">
      <c r="B204" s="142"/>
      <c r="C204" s="179" t="s">
        <v>774</v>
      </c>
      <c r="D204" s="179" t="s">
        <v>454</v>
      </c>
      <c r="E204" s="180" t="s">
        <v>19245</v>
      </c>
      <c r="F204" s="181" t="s">
        <v>19246</v>
      </c>
      <c r="G204" s="182" t="s">
        <v>467</v>
      </c>
      <c r="H204" s="183">
        <v>41</v>
      </c>
      <c r="I204" s="184"/>
      <c r="J204" s="185">
        <f t="shared" si="40"/>
        <v>0</v>
      </c>
      <c r="K204" s="186"/>
      <c r="L204" s="187"/>
      <c r="M204" s="188" t="s">
        <v>1</v>
      </c>
      <c r="N204" s="189" t="s">
        <v>42</v>
      </c>
      <c r="P204" s="153">
        <f t="shared" si="41"/>
        <v>0</v>
      </c>
      <c r="Q204" s="153">
        <v>0</v>
      </c>
      <c r="R204" s="153">
        <f t="shared" si="42"/>
        <v>0</v>
      </c>
      <c r="S204" s="153">
        <v>0</v>
      </c>
      <c r="T204" s="154">
        <f t="shared" si="43"/>
        <v>0</v>
      </c>
      <c r="AR204" s="155" t="s">
        <v>88</v>
      </c>
      <c r="AT204" s="155" t="s">
        <v>454</v>
      </c>
      <c r="AU204" s="155" t="s">
        <v>92</v>
      </c>
      <c r="AY204" s="16" t="s">
        <v>317</v>
      </c>
      <c r="BE204" s="156">
        <f t="shared" si="44"/>
        <v>0</v>
      </c>
      <c r="BF204" s="156">
        <f t="shared" si="45"/>
        <v>0</v>
      </c>
      <c r="BG204" s="156">
        <f t="shared" si="46"/>
        <v>0</v>
      </c>
      <c r="BH204" s="156">
        <f t="shared" si="47"/>
        <v>0</v>
      </c>
      <c r="BI204" s="156">
        <f t="shared" si="48"/>
        <v>0</v>
      </c>
      <c r="BJ204" s="16" t="s">
        <v>88</v>
      </c>
      <c r="BK204" s="156">
        <f t="shared" si="49"/>
        <v>0</v>
      </c>
      <c r="BL204" s="16" t="s">
        <v>83</v>
      </c>
      <c r="BM204" s="155" t="s">
        <v>19505</v>
      </c>
    </row>
    <row r="205" spans="2:65" s="1" customFormat="1" ht="16.5" customHeight="1">
      <c r="B205" s="142"/>
      <c r="C205" s="179" t="s">
        <v>681</v>
      </c>
      <c r="D205" s="179" t="s">
        <v>454</v>
      </c>
      <c r="E205" s="180" t="s">
        <v>19506</v>
      </c>
      <c r="F205" s="181" t="s">
        <v>19507</v>
      </c>
      <c r="G205" s="182" t="s">
        <v>467</v>
      </c>
      <c r="H205" s="183">
        <v>9</v>
      </c>
      <c r="I205" s="184"/>
      <c r="J205" s="185">
        <f t="shared" si="40"/>
        <v>0</v>
      </c>
      <c r="K205" s="186"/>
      <c r="L205" s="187"/>
      <c r="M205" s="188" t="s">
        <v>1</v>
      </c>
      <c r="N205" s="189" t="s">
        <v>42</v>
      </c>
      <c r="P205" s="153">
        <f t="shared" si="41"/>
        <v>0</v>
      </c>
      <c r="Q205" s="153">
        <v>0</v>
      </c>
      <c r="R205" s="153">
        <f t="shared" si="42"/>
        <v>0</v>
      </c>
      <c r="S205" s="153">
        <v>0</v>
      </c>
      <c r="T205" s="154">
        <f t="shared" si="43"/>
        <v>0</v>
      </c>
      <c r="AR205" s="155" t="s">
        <v>88</v>
      </c>
      <c r="AT205" s="155" t="s">
        <v>454</v>
      </c>
      <c r="AU205" s="155" t="s">
        <v>92</v>
      </c>
      <c r="AY205" s="16" t="s">
        <v>317</v>
      </c>
      <c r="BE205" s="156">
        <f t="shared" si="44"/>
        <v>0</v>
      </c>
      <c r="BF205" s="156">
        <f t="shared" si="45"/>
        <v>0</v>
      </c>
      <c r="BG205" s="156">
        <f t="shared" si="46"/>
        <v>0</v>
      </c>
      <c r="BH205" s="156">
        <f t="shared" si="47"/>
        <v>0</v>
      </c>
      <c r="BI205" s="156">
        <f t="shared" si="48"/>
        <v>0</v>
      </c>
      <c r="BJ205" s="16" t="s">
        <v>88</v>
      </c>
      <c r="BK205" s="156">
        <f t="shared" si="49"/>
        <v>0</v>
      </c>
      <c r="BL205" s="16" t="s">
        <v>83</v>
      </c>
      <c r="BM205" s="155" t="s">
        <v>19508</v>
      </c>
    </row>
    <row r="206" spans="2:65" s="1" customFormat="1" ht="16.5" customHeight="1">
      <c r="B206" s="142"/>
      <c r="C206" s="179" t="s">
        <v>778</v>
      </c>
      <c r="D206" s="179" t="s">
        <v>454</v>
      </c>
      <c r="E206" s="180" t="s">
        <v>19509</v>
      </c>
      <c r="F206" s="181" t="s">
        <v>19510</v>
      </c>
      <c r="G206" s="182" t="s">
        <v>467</v>
      </c>
      <c r="H206" s="183">
        <v>41</v>
      </c>
      <c r="I206" s="184"/>
      <c r="J206" s="185">
        <f t="shared" si="40"/>
        <v>0</v>
      </c>
      <c r="K206" s="186"/>
      <c r="L206" s="187"/>
      <c r="M206" s="188" t="s">
        <v>1</v>
      </c>
      <c r="N206" s="189" t="s">
        <v>42</v>
      </c>
      <c r="P206" s="153">
        <f t="shared" si="41"/>
        <v>0</v>
      </c>
      <c r="Q206" s="153">
        <v>0</v>
      </c>
      <c r="R206" s="153">
        <f t="shared" si="42"/>
        <v>0</v>
      </c>
      <c r="S206" s="153">
        <v>0</v>
      </c>
      <c r="T206" s="154">
        <f t="shared" si="43"/>
        <v>0</v>
      </c>
      <c r="AR206" s="155" t="s">
        <v>88</v>
      </c>
      <c r="AT206" s="155" t="s">
        <v>454</v>
      </c>
      <c r="AU206" s="155" t="s">
        <v>92</v>
      </c>
      <c r="AY206" s="16" t="s">
        <v>317</v>
      </c>
      <c r="BE206" s="156">
        <f t="shared" si="44"/>
        <v>0</v>
      </c>
      <c r="BF206" s="156">
        <f t="shared" si="45"/>
        <v>0</v>
      </c>
      <c r="BG206" s="156">
        <f t="shared" si="46"/>
        <v>0</v>
      </c>
      <c r="BH206" s="156">
        <f t="shared" si="47"/>
        <v>0</v>
      </c>
      <c r="BI206" s="156">
        <f t="shared" si="48"/>
        <v>0</v>
      </c>
      <c r="BJ206" s="16" t="s">
        <v>88</v>
      </c>
      <c r="BK206" s="156">
        <f t="shared" si="49"/>
        <v>0</v>
      </c>
      <c r="BL206" s="16" t="s">
        <v>83</v>
      </c>
      <c r="BM206" s="155" t="s">
        <v>19511</v>
      </c>
    </row>
    <row r="207" spans="2:65" s="1" customFormat="1" ht="16.5" customHeight="1">
      <c r="B207" s="142"/>
      <c r="C207" s="179" t="s">
        <v>684</v>
      </c>
      <c r="D207" s="179" t="s">
        <v>454</v>
      </c>
      <c r="E207" s="180" t="s">
        <v>19512</v>
      </c>
      <c r="F207" s="181" t="s">
        <v>19513</v>
      </c>
      <c r="G207" s="182" t="s">
        <v>467</v>
      </c>
      <c r="H207" s="183">
        <v>6</v>
      </c>
      <c r="I207" s="184"/>
      <c r="J207" s="185">
        <f t="shared" si="40"/>
        <v>0</v>
      </c>
      <c r="K207" s="186"/>
      <c r="L207" s="187"/>
      <c r="M207" s="188" t="s">
        <v>1</v>
      </c>
      <c r="N207" s="189" t="s">
        <v>42</v>
      </c>
      <c r="P207" s="153">
        <f t="shared" si="41"/>
        <v>0</v>
      </c>
      <c r="Q207" s="153">
        <v>0</v>
      </c>
      <c r="R207" s="153">
        <f t="shared" si="42"/>
        <v>0</v>
      </c>
      <c r="S207" s="153">
        <v>0</v>
      </c>
      <c r="T207" s="154">
        <f t="shared" si="43"/>
        <v>0</v>
      </c>
      <c r="AR207" s="155" t="s">
        <v>88</v>
      </c>
      <c r="AT207" s="155" t="s">
        <v>454</v>
      </c>
      <c r="AU207" s="155" t="s">
        <v>92</v>
      </c>
      <c r="AY207" s="16" t="s">
        <v>317</v>
      </c>
      <c r="BE207" s="156">
        <f t="shared" si="44"/>
        <v>0</v>
      </c>
      <c r="BF207" s="156">
        <f t="shared" si="45"/>
        <v>0</v>
      </c>
      <c r="BG207" s="156">
        <f t="shared" si="46"/>
        <v>0</v>
      </c>
      <c r="BH207" s="156">
        <f t="shared" si="47"/>
        <v>0</v>
      </c>
      <c r="BI207" s="156">
        <f t="shared" si="48"/>
        <v>0</v>
      </c>
      <c r="BJ207" s="16" t="s">
        <v>88</v>
      </c>
      <c r="BK207" s="156">
        <f t="shared" si="49"/>
        <v>0</v>
      </c>
      <c r="BL207" s="16" t="s">
        <v>83</v>
      </c>
      <c r="BM207" s="155" t="s">
        <v>19514</v>
      </c>
    </row>
    <row r="208" spans="2:65" s="1" customFormat="1" ht="16.5" customHeight="1">
      <c r="B208" s="142"/>
      <c r="C208" s="179" t="s">
        <v>786</v>
      </c>
      <c r="D208" s="179" t="s">
        <v>454</v>
      </c>
      <c r="E208" s="180" t="s">
        <v>19515</v>
      </c>
      <c r="F208" s="181" t="s">
        <v>19516</v>
      </c>
      <c r="G208" s="182" t="s">
        <v>467</v>
      </c>
      <c r="H208" s="183">
        <v>4</v>
      </c>
      <c r="I208" s="184"/>
      <c r="J208" s="185">
        <f t="shared" si="40"/>
        <v>0</v>
      </c>
      <c r="K208" s="186"/>
      <c r="L208" s="187"/>
      <c r="M208" s="188" t="s">
        <v>1</v>
      </c>
      <c r="N208" s="189" t="s">
        <v>42</v>
      </c>
      <c r="P208" s="153">
        <f t="shared" si="41"/>
        <v>0</v>
      </c>
      <c r="Q208" s="153">
        <v>0</v>
      </c>
      <c r="R208" s="153">
        <f t="shared" si="42"/>
        <v>0</v>
      </c>
      <c r="S208" s="153">
        <v>0</v>
      </c>
      <c r="T208" s="154">
        <f t="shared" si="43"/>
        <v>0</v>
      </c>
      <c r="AR208" s="155" t="s">
        <v>88</v>
      </c>
      <c r="AT208" s="155" t="s">
        <v>454</v>
      </c>
      <c r="AU208" s="155" t="s">
        <v>92</v>
      </c>
      <c r="AY208" s="16" t="s">
        <v>317</v>
      </c>
      <c r="BE208" s="156">
        <f t="shared" si="44"/>
        <v>0</v>
      </c>
      <c r="BF208" s="156">
        <f t="shared" si="45"/>
        <v>0</v>
      </c>
      <c r="BG208" s="156">
        <f t="shared" si="46"/>
        <v>0</v>
      </c>
      <c r="BH208" s="156">
        <f t="shared" si="47"/>
        <v>0</v>
      </c>
      <c r="BI208" s="156">
        <f t="shared" si="48"/>
        <v>0</v>
      </c>
      <c r="BJ208" s="16" t="s">
        <v>88</v>
      </c>
      <c r="BK208" s="156">
        <f t="shared" si="49"/>
        <v>0</v>
      </c>
      <c r="BL208" s="16" t="s">
        <v>83</v>
      </c>
      <c r="BM208" s="155" t="s">
        <v>19517</v>
      </c>
    </row>
    <row r="209" spans="2:65" s="1" customFormat="1" ht="16.5" customHeight="1">
      <c r="B209" s="142"/>
      <c r="C209" s="179" t="s">
        <v>687</v>
      </c>
      <c r="D209" s="179" t="s">
        <v>454</v>
      </c>
      <c r="E209" s="180" t="s">
        <v>19257</v>
      </c>
      <c r="F209" s="181" t="s">
        <v>19258</v>
      </c>
      <c r="G209" s="182" t="s">
        <v>467</v>
      </c>
      <c r="H209" s="183">
        <v>63</v>
      </c>
      <c r="I209" s="184"/>
      <c r="J209" s="185">
        <f t="shared" si="40"/>
        <v>0</v>
      </c>
      <c r="K209" s="186"/>
      <c r="L209" s="187"/>
      <c r="M209" s="188" t="s">
        <v>1</v>
      </c>
      <c r="N209" s="189" t="s">
        <v>42</v>
      </c>
      <c r="P209" s="153">
        <f t="shared" si="41"/>
        <v>0</v>
      </c>
      <c r="Q209" s="153">
        <v>0</v>
      </c>
      <c r="R209" s="153">
        <f t="shared" si="42"/>
        <v>0</v>
      </c>
      <c r="S209" s="153">
        <v>0</v>
      </c>
      <c r="T209" s="154">
        <f t="shared" si="43"/>
        <v>0</v>
      </c>
      <c r="AR209" s="155" t="s">
        <v>88</v>
      </c>
      <c r="AT209" s="155" t="s">
        <v>454</v>
      </c>
      <c r="AU209" s="155" t="s">
        <v>92</v>
      </c>
      <c r="AY209" s="16" t="s">
        <v>317</v>
      </c>
      <c r="BE209" s="156">
        <f t="shared" si="44"/>
        <v>0</v>
      </c>
      <c r="BF209" s="156">
        <f t="shared" si="45"/>
        <v>0</v>
      </c>
      <c r="BG209" s="156">
        <f t="shared" si="46"/>
        <v>0</v>
      </c>
      <c r="BH209" s="156">
        <f t="shared" si="47"/>
        <v>0</v>
      </c>
      <c r="BI209" s="156">
        <f t="shared" si="48"/>
        <v>0</v>
      </c>
      <c r="BJ209" s="16" t="s">
        <v>88</v>
      </c>
      <c r="BK209" s="156">
        <f t="shared" si="49"/>
        <v>0</v>
      </c>
      <c r="BL209" s="16" t="s">
        <v>83</v>
      </c>
      <c r="BM209" s="155" t="s">
        <v>19518</v>
      </c>
    </row>
    <row r="210" spans="2:65" s="11" customFormat="1" ht="25.9" customHeight="1">
      <c r="B210" s="130"/>
      <c r="D210" s="131" t="s">
        <v>75</v>
      </c>
      <c r="E210" s="132" t="s">
        <v>2241</v>
      </c>
      <c r="F210" s="132" t="s">
        <v>19519</v>
      </c>
      <c r="I210" s="133"/>
      <c r="J210" s="134">
        <f>BK210</f>
        <v>0</v>
      </c>
      <c r="L210" s="130"/>
      <c r="M210" s="135"/>
      <c r="P210" s="136">
        <f>P211+SUM(P212:P224)</f>
        <v>0</v>
      </c>
      <c r="R210" s="136">
        <f>R211+SUM(R212:R224)</f>
        <v>4.3211279999999999</v>
      </c>
      <c r="T210" s="137">
        <f>T211+SUM(T212:T224)</f>
        <v>0</v>
      </c>
      <c r="AR210" s="131" t="s">
        <v>83</v>
      </c>
      <c r="AT210" s="138" t="s">
        <v>75</v>
      </c>
      <c r="AU210" s="138" t="s">
        <v>76</v>
      </c>
      <c r="AY210" s="131" t="s">
        <v>317</v>
      </c>
      <c r="BK210" s="139">
        <f>BK211+SUM(BK212:BK224)</f>
        <v>0</v>
      </c>
    </row>
    <row r="211" spans="2:65" s="1" customFormat="1" ht="24.15" customHeight="1">
      <c r="B211" s="142"/>
      <c r="C211" s="143" t="s">
        <v>789</v>
      </c>
      <c r="D211" s="143" t="s">
        <v>319</v>
      </c>
      <c r="E211" s="144" t="s">
        <v>19520</v>
      </c>
      <c r="F211" s="145" t="s">
        <v>19521</v>
      </c>
      <c r="G211" s="146" t="s">
        <v>322</v>
      </c>
      <c r="H211" s="147">
        <v>2.6779999999999999</v>
      </c>
      <c r="I211" s="148"/>
      <c r="J211" s="149">
        <f t="shared" ref="J211:J223" si="50">ROUND(I211*H211,2)</f>
        <v>0</v>
      </c>
      <c r="K211" s="150"/>
      <c r="L211" s="31"/>
      <c r="M211" s="151" t="s">
        <v>1</v>
      </c>
      <c r="N211" s="152" t="s">
        <v>42</v>
      </c>
      <c r="P211" s="153">
        <f t="shared" ref="P211:P223" si="51">O211*H211</f>
        <v>0</v>
      </c>
      <c r="Q211" s="153">
        <v>0</v>
      </c>
      <c r="R211" s="153">
        <f t="shared" ref="R211:R223" si="52">Q211*H211</f>
        <v>0</v>
      </c>
      <c r="S211" s="153">
        <v>0</v>
      </c>
      <c r="T211" s="154">
        <f t="shared" ref="T211:T223" si="53">S211*H211</f>
        <v>0</v>
      </c>
      <c r="AR211" s="155" t="s">
        <v>323</v>
      </c>
      <c r="AT211" s="155" t="s">
        <v>319</v>
      </c>
      <c r="AU211" s="155" t="s">
        <v>83</v>
      </c>
      <c r="AY211" s="16" t="s">
        <v>317</v>
      </c>
      <c r="BE211" s="156">
        <f t="shared" ref="BE211:BE223" si="54">IF(N211="základná",J211,0)</f>
        <v>0</v>
      </c>
      <c r="BF211" s="156">
        <f t="shared" ref="BF211:BF223" si="55">IF(N211="znížená",J211,0)</f>
        <v>0</v>
      </c>
      <c r="BG211" s="156">
        <f t="shared" ref="BG211:BG223" si="56">IF(N211="zákl. prenesená",J211,0)</f>
        <v>0</v>
      </c>
      <c r="BH211" s="156">
        <f t="shared" ref="BH211:BH223" si="57">IF(N211="zníž. prenesená",J211,0)</f>
        <v>0</v>
      </c>
      <c r="BI211" s="156">
        <f t="shared" ref="BI211:BI223" si="58">IF(N211="nulová",J211,0)</f>
        <v>0</v>
      </c>
      <c r="BJ211" s="16" t="s">
        <v>88</v>
      </c>
      <c r="BK211" s="156">
        <f t="shared" ref="BK211:BK223" si="59">ROUND(I211*H211,2)</f>
        <v>0</v>
      </c>
      <c r="BL211" s="16" t="s">
        <v>323</v>
      </c>
      <c r="BM211" s="155" t="s">
        <v>19522</v>
      </c>
    </row>
    <row r="212" spans="2:65" s="1" customFormat="1" ht="24.15" customHeight="1">
      <c r="B212" s="142"/>
      <c r="C212" s="179" t="s">
        <v>561</v>
      </c>
      <c r="D212" s="179" t="s">
        <v>454</v>
      </c>
      <c r="E212" s="180" t="s">
        <v>19523</v>
      </c>
      <c r="F212" s="181" t="s">
        <v>19524</v>
      </c>
      <c r="G212" s="182" t="s">
        <v>322</v>
      </c>
      <c r="H212" s="183">
        <v>2.6779999999999999</v>
      </c>
      <c r="I212" s="184"/>
      <c r="J212" s="185">
        <f t="shared" si="50"/>
        <v>0</v>
      </c>
      <c r="K212" s="186"/>
      <c r="L212" s="187"/>
      <c r="M212" s="188" t="s">
        <v>1</v>
      </c>
      <c r="N212" s="189" t="s">
        <v>42</v>
      </c>
      <c r="P212" s="153">
        <f t="shared" si="51"/>
        <v>0</v>
      </c>
      <c r="Q212" s="153">
        <v>0</v>
      </c>
      <c r="R212" s="153">
        <f t="shared" si="52"/>
        <v>0</v>
      </c>
      <c r="S212" s="153">
        <v>0</v>
      </c>
      <c r="T212" s="154">
        <f t="shared" si="53"/>
        <v>0</v>
      </c>
      <c r="AR212" s="155" t="s">
        <v>356</v>
      </c>
      <c r="AT212" s="155" t="s">
        <v>454</v>
      </c>
      <c r="AU212" s="155" t="s">
        <v>83</v>
      </c>
      <c r="AY212" s="16" t="s">
        <v>317</v>
      </c>
      <c r="BE212" s="156">
        <f t="shared" si="54"/>
        <v>0</v>
      </c>
      <c r="BF212" s="156">
        <f t="shared" si="55"/>
        <v>0</v>
      </c>
      <c r="BG212" s="156">
        <f t="shared" si="56"/>
        <v>0</v>
      </c>
      <c r="BH212" s="156">
        <f t="shared" si="57"/>
        <v>0</v>
      </c>
      <c r="BI212" s="156">
        <f t="shared" si="58"/>
        <v>0</v>
      </c>
      <c r="BJ212" s="16" t="s">
        <v>88</v>
      </c>
      <c r="BK212" s="156">
        <f t="shared" si="59"/>
        <v>0</v>
      </c>
      <c r="BL212" s="16" t="s">
        <v>323</v>
      </c>
      <c r="BM212" s="155" t="s">
        <v>19525</v>
      </c>
    </row>
    <row r="213" spans="2:65" s="1" customFormat="1" ht="16.5" customHeight="1">
      <c r="B213" s="142"/>
      <c r="C213" s="143" t="s">
        <v>1571</v>
      </c>
      <c r="D213" s="143" t="s">
        <v>319</v>
      </c>
      <c r="E213" s="144" t="s">
        <v>19526</v>
      </c>
      <c r="F213" s="145" t="s">
        <v>19527</v>
      </c>
      <c r="G213" s="146" t="s">
        <v>444</v>
      </c>
      <c r="H213" s="147">
        <v>25.4</v>
      </c>
      <c r="I213" s="148"/>
      <c r="J213" s="149">
        <f t="shared" si="50"/>
        <v>0</v>
      </c>
      <c r="K213" s="150"/>
      <c r="L213" s="31"/>
      <c r="M213" s="151" t="s">
        <v>1</v>
      </c>
      <c r="N213" s="152" t="s">
        <v>42</v>
      </c>
      <c r="P213" s="153">
        <f t="shared" si="51"/>
        <v>0</v>
      </c>
      <c r="Q213" s="153">
        <v>0</v>
      </c>
      <c r="R213" s="153">
        <f t="shared" si="52"/>
        <v>0</v>
      </c>
      <c r="S213" s="153">
        <v>0</v>
      </c>
      <c r="T213" s="154">
        <f t="shared" si="53"/>
        <v>0</v>
      </c>
      <c r="AR213" s="155" t="s">
        <v>323</v>
      </c>
      <c r="AT213" s="155" t="s">
        <v>319</v>
      </c>
      <c r="AU213" s="155" t="s">
        <v>83</v>
      </c>
      <c r="AY213" s="16" t="s">
        <v>317</v>
      </c>
      <c r="BE213" s="156">
        <f t="shared" si="54"/>
        <v>0</v>
      </c>
      <c r="BF213" s="156">
        <f t="shared" si="55"/>
        <v>0</v>
      </c>
      <c r="BG213" s="156">
        <f t="shared" si="56"/>
        <v>0</v>
      </c>
      <c r="BH213" s="156">
        <f t="shared" si="57"/>
        <v>0</v>
      </c>
      <c r="BI213" s="156">
        <f t="shared" si="58"/>
        <v>0</v>
      </c>
      <c r="BJ213" s="16" t="s">
        <v>88</v>
      </c>
      <c r="BK213" s="156">
        <f t="shared" si="59"/>
        <v>0</v>
      </c>
      <c r="BL213" s="16" t="s">
        <v>323</v>
      </c>
      <c r="BM213" s="155" t="s">
        <v>19528</v>
      </c>
    </row>
    <row r="214" spans="2:65" s="1" customFormat="1" ht="24.15" customHeight="1">
      <c r="B214" s="142"/>
      <c r="C214" s="179" t="s">
        <v>692</v>
      </c>
      <c r="D214" s="179" t="s">
        <v>454</v>
      </c>
      <c r="E214" s="180" t="s">
        <v>19529</v>
      </c>
      <c r="F214" s="181" t="s">
        <v>19530</v>
      </c>
      <c r="G214" s="182" t="s">
        <v>444</v>
      </c>
      <c r="H214" s="183">
        <v>26.161999999999999</v>
      </c>
      <c r="I214" s="184"/>
      <c r="J214" s="185">
        <f t="shared" si="50"/>
        <v>0</v>
      </c>
      <c r="K214" s="186"/>
      <c r="L214" s="187"/>
      <c r="M214" s="188" t="s">
        <v>1</v>
      </c>
      <c r="N214" s="189" t="s">
        <v>42</v>
      </c>
      <c r="P214" s="153">
        <f t="shared" si="51"/>
        <v>0</v>
      </c>
      <c r="Q214" s="153">
        <v>0</v>
      </c>
      <c r="R214" s="153">
        <f t="shared" si="52"/>
        <v>0</v>
      </c>
      <c r="S214" s="153">
        <v>0</v>
      </c>
      <c r="T214" s="154">
        <f t="shared" si="53"/>
        <v>0</v>
      </c>
      <c r="AR214" s="155" t="s">
        <v>356</v>
      </c>
      <c r="AT214" s="155" t="s">
        <v>454</v>
      </c>
      <c r="AU214" s="155" t="s">
        <v>83</v>
      </c>
      <c r="AY214" s="16" t="s">
        <v>317</v>
      </c>
      <c r="BE214" s="156">
        <f t="shared" si="54"/>
        <v>0</v>
      </c>
      <c r="BF214" s="156">
        <f t="shared" si="55"/>
        <v>0</v>
      </c>
      <c r="BG214" s="156">
        <f t="shared" si="56"/>
        <v>0</v>
      </c>
      <c r="BH214" s="156">
        <f t="shared" si="57"/>
        <v>0</v>
      </c>
      <c r="BI214" s="156">
        <f t="shared" si="58"/>
        <v>0</v>
      </c>
      <c r="BJ214" s="16" t="s">
        <v>88</v>
      </c>
      <c r="BK214" s="156">
        <f t="shared" si="59"/>
        <v>0</v>
      </c>
      <c r="BL214" s="16" t="s">
        <v>323</v>
      </c>
      <c r="BM214" s="155" t="s">
        <v>19531</v>
      </c>
    </row>
    <row r="215" spans="2:65" s="1" customFormat="1" ht="24.15" customHeight="1">
      <c r="B215" s="142"/>
      <c r="C215" s="143" t="s">
        <v>1584</v>
      </c>
      <c r="D215" s="143" t="s">
        <v>319</v>
      </c>
      <c r="E215" s="144" t="s">
        <v>19071</v>
      </c>
      <c r="F215" s="145" t="s">
        <v>19532</v>
      </c>
      <c r="G215" s="146" t="s">
        <v>444</v>
      </c>
      <c r="H215" s="147">
        <v>40.200000000000003</v>
      </c>
      <c r="I215" s="148"/>
      <c r="J215" s="149">
        <f t="shared" si="50"/>
        <v>0</v>
      </c>
      <c r="K215" s="150"/>
      <c r="L215" s="31"/>
      <c r="M215" s="151" t="s">
        <v>1</v>
      </c>
      <c r="N215" s="152" t="s">
        <v>42</v>
      </c>
      <c r="P215" s="153">
        <f t="shared" si="51"/>
        <v>0</v>
      </c>
      <c r="Q215" s="153">
        <v>2.0000000000000001E-4</v>
      </c>
      <c r="R215" s="153">
        <f t="shared" si="52"/>
        <v>8.0400000000000003E-3</v>
      </c>
      <c r="S215" s="153">
        <v>0</v>
      </c>
      <c r="T215" s="154">
        <f t="shared" si="53"/>
        <v>0</v>
      </c>
      <c r="AR215" s="155" t="s">
        <v>323</v>
      </c>
      <c r="AT215" s="155" t="s">
        <v>319</v>
      </c>
      <c r="AU215" s="155" t="s">
        <v>83</v>
      </c>
      <c r="AY215" s="16" t="s">
        <v>317</v>
      </c>
      <c r="BE215" s="156">
        <f t="shared" si="54"/>
        <v>0</v>
      </c>
      <c r="BF215" s="156">
        <f t="shared" si="55"/>
        <v>0</v>
      </c>
      <c r="BG215" s="156">
        <f t="shared" si="56"/>
        <v>0</v>
      </c>
      <c r="BH215" s="156">
        <f t="shared" si="57"/>
        <v>0</v>
      </c>
      <c r="BI215" s="156">
        <f t="shared" si="58"/>
        <v>0</v>
      </c>
      <c r="BJ215" s="16" t="s">
        <v>88</v>
      </c>
      <c r="BK215" s="156">
        <f t="shared" si="59"/>
        <v>0</v>
      </c>
      <c r="BL215" s="16" t="s">
        <v>323</v>
      </c>
      <c r="BM215" s="155" t="s">
        <v>19533</v>
      </c>
    </row>
    <row r="216" spans="2:65" s="1" customFormat="1" ht="24.15" customHeight="1">
      <c r="B216" s="142"/>
      <c r="C216" s="179" t="s">
        <v>696</v>
      </c>
      <c r="D216" s="179" t="s">
        <v>454</v>
      </c>
      <c r="E216" s="180" t="s">
        <v>19534</v>
      </c>
      <c r="F216" s="181" t="s">
        <v>19535</v>
      </c>
      <c r="G216" s="182" t="s">
        <v>444</v>
      </c>
      <c r="H216" s="183">
        <v>48.24</v>
      </c>
      <c r="I216" s="184"/>
      <c r="J216" s="185">
        <f t="shared" si="50"/>
        <v>0</v>
      </c>
      <c r="K216" s="186"/>
      <c r="L216" s="187"/>
      <c r="M216" s="188" t="s">
        <v>1</v>
      </c>
      <c r="N216" s="189" t="s">
        <v>42</v>
      </c>
      <c r="P216" s="153">
        <f t="shared" si="51"/>
        <v>0</v>
      </c>
      <c r="Q216" s="153">
        <v>2.9999999999999997E-4</v>
      </c>
      <c r="R216" s="153">
        <f t="shared" si="52"/>
        <v>1.4471999999999999E-2</v>
      </c>
      <c r="S216" s="153">
        <v>0</v>
      </c>
      <c r="T216" s="154">
        <f t="shared" si="53"/>
        <v>0</v>
      </c>
      <c r="AR216" s="155" t="s">
        <v>356</v>
      </c>
      <c r="AT216" s="155" t="s">
        <v>454</v>
      </c>
      <c r="AU216" s="155" t="s">
        <v>83</v>
      </c>
      <c r="AY216" s="16" t="s">
        <v>317</v>
      </c>
      <c r="BE216" s="156">
        <f t="shared" si="54"/>
        <v>0</v>
      </c>
      <c r="BF216" s="156">
        <f t="shared" si="55"/>
        <v>0</v>
      </c>
      <c r="BG216" s="156">
        <f t="shared" si="56"/>
        <v>0</v>
      </c>
      <c r="BH216" s="156">
        <f t="shared" si="57"/>
        <v>0</v>
      </c>
      <c r="BI216" s="156">
        <f t="shared" si="58"/>
        <v>0</v>
      </c>
      <c r="BJ216" s="16" t="s">
        <v>88</v>
      </c>
      <c r="BK216" s="156">
        <f t="shared" si="59"/>
        <v>0</v>
      </c>
      <c r="BL216" s="16" t="s">
        <v>323</v>
      </c>
      <c r="BM216" s="155" t="s">
        <v>19536</v>
      </c>
    </row>
    <row r="217" spans="2:65" s="1" customFormat="1" ht="24.15" customHeight="1">
      <c r="B217" s="142"/>
      <c r="C217" s="143" t="s">
        <v>1594</v>
      </c>
      <c r="D217" s="143" t="s">
        <v>319</v>
      </c>
      <c r="E217" s="144" t="s">
        <v>19537</v>
      </c>
      <c r="F217" s="145" t="s">
        <v>19538</v>
      </c>
      <c r="G217" s="146" t="s">
        <v>444</v>
      </c>
      <c r="H217" s="147">
        <v>8.1999999999999993</v>
      </c>
      <c r="I217" s="148"/>
      <c r="J217" s="149">
        <f t="shared" si="50"/>
        <v>0</v>
      </c>
      <c r="K217" s="150"/>
      <c r="L217" s="31"/>
      <c r="M217" s="151" t="s">
        <v>1</v>
      </c>
      <c r="N217" s="152" t="s">
        <v>42</v>
      </c>
      <c r="P217" s="153">
        <f t="shared" si="51"/>
        <v>0</v>
      </c>
      <c r="Q217" s="153">
        <v>0</v>
      </c>
      <c r="R217" s="153">
        <f t="shared" si="52"/>
        <v>0</v>
      </c>
      <c r="S217" s="153">
        <v>0</v>
      </c>
      <c r="T217" s="154">
        <f t="shared" si="53"/>
        <v>0</v>
      </c>
      <c r="AR217" s="155" t="s">
        <v>323</v>
      </c>
      <c r="AT217" s="155" t="s">
        <v>319</v>
      </c>
      <c r="AU217" s="155" t="s">
        <v>83</v>
      </c>
      <c r="AY217" s="16" t="s">
        <v>317</v>
      </c>
      <c r="BE217" s="156">
        <f t="shared" si="54"/>
        <v>0</v>
      </c>
      <c r="BF217" s="156">
        <f t="shared" si="55"/>
        <v>0</v>
      </c>
      <c r="BG217" s="156">
        <f t="shared" si="56"/>
        <v>0</v>
      </c>
      <c r="BH217" s="156">
        <f t="shared" si="57"/>
        <v>0</v>
      </c>
      <c r="BI217" s="156">
        <f t="shared" si="58"/>
        <v>0</v>
      </c>
      <c r="BJ217" s="16" t="s">
        <v>88</v>
      </c>
      <c r="BK217" s="156">
        <f t="shared" si="59"/>
        <v>0</v>
      </c>
      <c r="BL217" s="16" t="s">
        <v>323</v>
      </c>
      <c r="BM217" s="155" t="s">
        <v>19539</v>
      </c>
    </row>
    <row r="218" spans="2:65" s="1" customFormat="1" ht="24.15" customHeight="1">
      <c r="B218" s="142"/>
      <c r="C218" s="179" t="s">
        <v>699</v>
      </c>
      <c r="D218" s="179" t="s">
        <v>454</v>
      </c>
      <c r="E218" s="180" t="s">
        <v>19540</v>
      </c>
      <c r="F218" s="181" t="s">
        <v>19541</v>
      </c>
      <c r="G218" s="182" t="s">
        <v>484</v>
      </c>
      <c r="H218" s="183">
        <v>42.23</v>
      </c>
      <c r="I218" s="184"/>
      <c r="J218" s="185">
        <f t="shared" si="50"/>
        <v>0</v>
      </c>
      <c r="K218" s="186"/>
      <c r="L218" s="187"/>
      <c r="M218" s="188" t="s">
        <v>1</v>
      </c>
      <c r="N218" s="189" t="s">
        <v>42</v>
      </c>
      <c r="P218" s="153">
        <f t="shared" si="51"/>
        <v>0</v>
      </c>
      <c r="Q218" s="153">
        <v>0</v>
      </c>
      <c r="R218" s="153">
        <f t="shared" si="52"/>
        <v>0</v>
      </c>
      <c r="S218" s="153">
        <v>0</v>
      </c>
      <c r="T218" s="154">
        <f t="shared" si="53"/>
        <v>0</v>
      </c>
      <c r="AR218" s="155" t="s">
        <v>356</v>
      </c>
      <c r="AT218" s="155" t="s">
        <v>454</v>
      </c>
      <c r="AU218" s="155" t="s">
        <v>83</v>
      </c>
      <c r="AY218" s="16" t="s">
        <v>317</v>
      </c>
      <c r="BE218" s="156">
        <f t="shared" si="54"/>
        <v>0</v>
      </c>
      <c r="BF218" s="156">
        <f t="shared" si="55"/>
        <v>0</v>
      </c>
      <c r="BG218" s="156">
        <f t="shared" si="56"/>
        <v>0</v>
      </c>
      <c r="BH218" s="156">
        <f t="shared" si="57"/>
        <v>0</v>
      </c>
      <c r="BI218" s="156">
        <f t="shared" si="58"/>
        <v>0</v>
      </c>
      <c r="BJ218" s="16" t="s">
        <v>88</v>
      </c>
      <c r="BK218" s="156">
        <f t="shared" si="59"/>
        <v>0</v>
      </c>
      <c r="BL218" s="16" t="s">
        <v>323</v>
      </c>
      <c r="BM218" s="155" t="s">
        <v>19542</v>
      </c>
    </row>
    <row r="219" spans="2:65" s="1" customFormat="1" ht="21.75" customHeight="1">
      <c r="B219" s="142"/>
      <c r="C219" s="179" t="s">
        <v>1642</v>
      </c>
      <c r="D219" s="179" t="s">
        <v>454</v>
      </c>
      <c r="E219" s="180" t="s">
        <v>19543</v>
      </c>
      <c r="F219" s="181" t="s">
        <v>19544</v>
      </c>
      <c r="G219" s="182" t="s">
        <v>322</v>
      </c>
      <c r="H219" s="183">
        <v>4.0199999999999996</v>
      </c>
      <c r="I219" s="184"/>
      <c r="J219" s="185">
        <f t="shared" si="50"/>
        <v>0</v>
      </c>
      <c r="K219" s="186"/>
      <c r="L219" s="187"/>
      <c r="M219" s="188" t="s">
        <v>1</v>
      </c>
      <c r="N219" s="189" t="s">
        <v>42</v>
      </c>
      <c r="P219" s="153">
        <f t="shared" si="51"/>
        <v>0</v>
      </c>
      <c r="Q219" s="153">
        <v>1</v>
      </c>
      <c r="R219" s="153">
        <f t="shared" si="52"/>
        <v>4.0199999999999996</v>
      </c>
      <c r="S219" s="153">
        <v>0</v>
      </c>
      <c r="T219" s="154">
        <f t="shared" si="53"/>
        <v>0</v>
      </c>
      <c r="AR219" s="155" t="s">
        <v>356</v>
      </c>
      <c r="AT219" s="155" t="s">
        <v>454</v>
      </c>
      <c r="AU219" s="155" t="s">
        <v>83</v>
      </c>
      <c r="AY219" s="16" t="s">
        <v>317</v>
      </c>
      <c r="BE219" s="156">
        <f t="shared" si="54"/>
        <v>0</v>
      </c>
      <c r="BF219" s="156">
        <f t="shared" si="55"/>
        <v>0</v>
      </c>
      <c r="BG219" s="156">
        <f t="shared" si="56"/>
        <v>0</v>
      </c>
      <c r="BH219" s="156">
        <f t="shared" si="57"/>
        <v>0</v>
      </c>
      <c r="BI219" s="156">
        <f t="shared" si="58"/>
        <v>0</v>
      </c>
      <c r="BJ219" s="16" t="s">
        <v>88</v>
      </c>
      <c r="BK219" s="156">
        <f t="shared" si="59"/>
        <v>0</v>
      </c>
      <c r="BL219" s="16" t="s">
        <v>323</v>
      </c>
      <c r="BM219" s="155" t="s">
        <v>19545</v>
      </c>
    </row>
    <row r="220" spans="2:65" s="1" customFormat="1" ht="24.15" customHeight="1">
      <c r="B220" s="142"/>
      <c r="C220" s="143" t="s">
        <v>702</v>
      </c>
      <c r="D220" s="143" t="s">
        <v>319</v>
      </c>
      <c r="E220" s="144" t="s">
        <v>19031</v>
      </c>
      <c r="F220" s="145" t="s">
        <v>19032</v>
      </c>
      <c r="G220" s="146" t="s">
        <v>444</v>
      </c>
      <c r="H220" s="147">
        <v>40.200000000000003</v>
      </c>
      <c r="I220" s="148"/>
      <c r="J220" s="149">
        <f t="shared" si="50"/>
        <v>0</v>
      </c>
      <c r="K220" s="150"/>
      <c r="L220" s="31"/>
      <c r="M220" s="151" t="s">
        <v>1</v>
      </c>
      <c r="N220" s="152" t="s">
        <v>42</v>
      </c>
      <c r="P220" s="153">
        <f t="shared" si="51"/>
        <v>0</v>
      </c>
      <c r="Q220" s="153">
        <v>0</v>
      </c>
      <c r="R220" s="153">
        <f t="shared" si="52"/>
        <v>0</v>
      </c>
      <c r="S220" s="153">
        <v>0</v>
      </c>
      <c r="T220" s="154">
        <f t="shared" si="53"/>
        <v>0</v>
      </c>
      <c r="AR220" s="155" t="s">
        <v>323</v>
      </c>
      <c r="AT220" s="155" t="s">
        <v>319</v>
      </c>
      <c r="AU220" s="155" t="s">
        <v>83</v>
      </c>
      <c r="AY220" s="16" t="s">
        <v>317</v>
      </c>
      <c r="BE220" s="156">
        <f t="shared" si="54"/>
        <v>0</v>
      </c>
      <c r="BF220" s="156">
        <f t="shared" si="55"/>
        <v>0</v>
      </c>
      <c r="BG220" s="156">
        <f t="shared" si="56"/>
        <v>0</v>
      </c>
      <c r="BH220" s="156">
        <f t="shared" si="57"/>
        <v>0</v>
      </c>
      <c r="BI220" s="156">
        <f t="shared" si="58"/>
        <v>0</v>
      </c>
      <c r="BJ220" s="16" t="s">
        <v>88</v>
      </c>
      <c r="BK220" s="156">
        <f t="shared" si="59"/>
        <v>0</v>
      </c>
      <c r="BL220" s="16" t="s">
        <v>323</v>
      </c>
      <c r="BM220" s="155" t="s">
        <v>19546</v>
      </c>
    </row>
    <row r="221" spans="2:65" s="1" customFormat="1" ht="24.15" customHeight="1">
      <c r="B221" s="142"/>
      <c r="C221" s="179" t="s">
        <v>1658</v>
      </c>
      <c r="D221" s="179" t="s">
        <v>454</v>
      </c>
      <c r="E221" s="180" t="s">
        <v>19547</v>
      </c>
      <c r="F221" s="181" t="s">
        <v>19548</v>
      </c>
      <c r="G221" s="182" t="s">
        <v>1107</v>
      </c>
      <c r="H221" s="183">
        <v>1.206</v>
      </c>
      <c r="I221" s="184"/>
      <c r="J221" s="185">
        <f t="shared" si="50"/>
        <v>0</v>
      </c>
      <c r="K221" s="186"/>
      <c r="L221" s="187"/>
      <c r="M221" s="188" t="s">
        <v>1</v>
      </c>
      <c r="N221" s="189" t="s">
        <v>42</v>
      </c>
      <c r="P221" s="153">
        <f t="shared" si="51"/>
        <v>0</v>
      </c>
      <c r="Q221" s="153">
        <v>1E-3</v>
      </c>
      <c r="R221" s="153">
        <f t="shared" si="52"/>
        <v>1.206E-3</v>
      </c>
      <c r="S221" s="153">
        <v>0</v>
      </c>
      <c r="T221" s="154">
        <f t="shared" si="53"/>
        <v>0</v>
      </c>
      <c r="AR221" s="155" t="s">
        <v>356</v>
      </c>
      <c r="AT221" s="155" t="s">
        <v>454</v>
      </c>
      <c r="AU221" s="155" t="s">
        <v>83</v>
      </c>
      <c r="AY221" s="16" t="s">
        <v>317</v>
      </c>
      <c r="BE221" s="156">
        <f t="shared" si="54"/>
        <v>0</v>
      </c>
      <c r="BF221" s="156">
        <f t="shared" si="55"/>
        <v>0</v>
      </c>
      <c r="BG221" s="156">
        <f t="shared" si="56"/>
        <v>0</v>
      </c>
      <c r="BH221" s="156">
        <f t="shared" si="57"/>
        <v>0</v>
      </c>
      <c r="BI221" s="156">
        <f t="shared" si="58"/>
        <v>0</v>
      </c>
      <c r="BJ221" s="16" t="s">
        <v>88</v>
      </c>
      <c r="BK221" s="156">
        <f t="shared" si="59"/>
        <v>0</v>
      </c>
      <c r="BL221" s="16" t="s">
        <v>323</v>
      </c>
      <c r="BM221" s="155" t="s">
        <v>19549</v>
      </c>
    </row>
    <row r="222" spans="2:65" s="1" customFormat="1" ht="16.5" customHeight="1">
      <c r="B222" s="142"/>
      <c r="C222" s="143" t="s">
        <v>706</v>
      </c>
      <c r="D222" s="143" t="s">
        <v>319</v>
      </c>
      <c r="E222" s="144" t="s">
        <v>19550</v>
      </c>
      <c r="F222" s="145" t="s">
        <v>19551</v>
      </c>
      <c r="G222" s="146" t="s">
        <v>444</v>
      </c>
      <c r="H222" s="147">
        <v>40.200000000000003</v>
      </c>
      <c r="I222" s="148"/>
      <c r="J222" s="149">
        <f t="shared" si="50"/>
        <v>0</v>
      </c>
      <c r="K222" s="150"/>
      <c r="L222" s="31"/>
      <c r="M222" s="151" t="s">
        <v>1</v>
      </c>
      <c r="N222" s="152" t="s">
        <v>42</v>
      </c>
      <c r="P222" s="153">
        <f t="shared" si="51"/>
        <v>0</v>
      </c>
      <c r="Q222" s="153">
        <v>0</v>
      </c>
      <c r="R222" s="153">
        <f t="shared" si="52"/>
        <v>0</v>
      </c>
      <c r="S222" s="153">
        <v>0</v>
      </c>
      <c r="T222" s="154">
        <f t="shared" si="53"/>
        <v>0</v>
      </c>
      <c r="AR222" s="155" t="s">
        <v>323</v>
      </c>
      <c r="AT222" s="155" t="s">
        <v>319</v>
      </c>
      <c r="AU222" s="155" t="s">
        <v>83</v>
      </c>
      <c r="AY222" s="16" t="s">
        <v>317</v>
      </c>
      <c r="BE222" s="156">
        <f t="shared" si="54"/>
        <v>0</v>
      </c>
      <c r="BF222" s="156">
        <f t="shared" si="55"/>
        <v>0</v>
      </c>
      <c r="BG222" s="156">
        <f t="shared" si="56"/>
        <v>0</v>
      </c>
      <c r="BH222" s="156">
        <f t="shared" si="57"/>
        <v>0</v>
      </c>
      <c r="BI222" s="156">
        <f t="shared" si="58"/>
        <v>0</v>
      </c>
      <c r="BJ222" s="16" t="s">
        <v>88</v>
      </c>
      <c r="BK222" s="156">
        <f t="shared" si="59"/>
        <v>0</v>
      </c>
      <c r="BL222" s="16" t="s">
        <v>323</v>
      </c>
      <c r="BM222" s="155" t="s">
        <v>19552</v>
      </c>
    </row>
    <row r="223" spans="2:65" s="1" customFormat="1" ht="37.75" customHeight="1">
      <c r="B223" s="142"/>
      <c r="C223" s="179" t="s">
        <v>1670</v>
      </c>
      <c r="D223" s="179" t="s">
        <v>454</v>
      </c>
      <c r="E223" s="180" t="s">
        <v>19553</v>
      </c>
      <c r="F223" s="181" t="s">
        <v>19554</v>
      </c>
      <c r="G223" s="182" t="s">
        <v>444</v>
      </c>
      <c r="H223" s="183">
        <v>44.22</v>
      </c>
      <c r="I223" s="184"/>
      <c r="J223" s="185">
        <f t="shared" si="50"/>
        <v>0</v>
      </c>
      <c r="K223" s="186"/>
      <c r="L223" s="187"/>
      <c r="M223" s="188" t="s">
        <v>1</v>
      </c>
      <c r="N223" s="189" t="s">
        <v>42</v>
      </c>
      <c r="P223" s="153">
        <f t="shared" si="51"/>
        <v>0</v>
      </c>
      <c r="Q223" s="153">
        <v>1E-3</v>
      </c>
      <c r="R223" s="153">
        <f t="shared" si="52"/>
        <v>4.4220000000000002E-2</v>
      </c>
      <c r="S223" s="153">
        <v>0</v>
      </c>
      <c r="T223" s="154">
        <f t="shared" si="53"/>
        <v>0</v>
      </c>
      <c r="AR223" s="155" t="s">
        <v>356</v>
      </c>
      <c r="AT223" s="155" t="s">
        <v>454</v>
      </c>
      <c r="AU223" s="155" t="s">
        <v>83</v>
      </c>
      <c r="AY223" s="16" t="s">
        <v>317</v>
      </c>
      <c r="BE223" s="156">
        <f t="shared" si="54"/>
        <v>0</v>
      </c>
      <c r="BF223" s="156">
        <f t="shared" si="55"/>
        <v>0</v>
      </c>
      <c r="BG223" s="156">
        <f t="shared" si="56"/>
        <v>0</v>
      </c>
      <c r="BH223" s="156">
        <f t="shared" si="57"/>
        <v>0</v>
      </c>
      <c r="BI223" s="156">
        <f t="shared" si="58"/>
        <v>0</v>
      </c>
      <c r="BJ223" s="16" t="s">
        <v>88</v>
      </c>
      <c r="BK223" s="156">
        <f t="shared" si="59"/>
        <v>0</v>
      </c>
      <c r="BL223" s="16" t="s">
        <v>323</v>
      </c>
      <c r="BM223" s="155" t="s">
        <v>19555</v>
      </c>
    </row>
    <row r="224" spans="2:65" s="11" customFormat="1" ht="22.75" customHeight="1">
      <c r="B224" s="130"/>
      <c r="D224" s="131" t="s">
        <v>75</v>
      </c>
      <c r="E224" s="140" t="s">
        <v>19556</v>
      </c>
      <c r="F224" s="140" t="s">
        <v>19557</v>
      </c>
      <c r="I224" s="133"/>
      <c r="J224" s="141">
        <f>BK224</f>
        <v>0</v>
      </c>
      <c r="L224" s="130"/>
      <c r="M224" s="135"/>
      <c r="P224" s="136">
        <f>SUM(P225:P250)</f>
        <v>0</v>
      </c>
      <c r="R224" s="136">
        <f>SUM(R225:R250)</f>
        <v>0.23319000000000001</v>
      </c>
      <c r="T224" s="137">
        <f>SUM(T225:T250)</f>
        <v>0</v>
      </c>
      <c r="AR224" s="131" t="s">
        <v>83</v>
      </c>
      <c r="AT224" s="138" t="s">
        <v>75</v>
      </c>
      <c r="AU224" s="138" t="s">
        <v>83</v>
      </c>
      <c r="AY224" s="131" t="s">
        <v>317</v>
      </c>
      <c r="BK224" s="139">
        <f>SUM(BK225:BK250)</f>
        <v>0</v>
      </c>
    </row>
    <row r="225" spans="2:65" s="1" customFormat="1" ht="24.15" customHeight="1">
      <c r="B225" s="142"/>
      <c r="C225" s="143" t="s">
        <v>709</v>
      </c>
      <c r="D225" s="143" t="s">
        <v>319</v>
      </c>
      <c r="E225" s="144" t="s">
        <v>19558</v>
      </c>
      <c r="F225" s="145" t="s">
        <v>19559</v>
      </c>
      <c r="G225" s="146" t="s">
        <v>322</v>
      </c>
      <c r="H225" s="147">
        <v>2</v>
      </c>
      <c r="I225" s="148"/>
      <c r="J225" s="149">
        <f t="shared" ref="J225:J250" si="60">ROUND(I225*H225,2)</f>
        <v>0</v>
      </c>
      <c r="K225" s="150"/>
      <c r="L225" s="31"/>
      <c r="M225" s="151" t="s">
        <v>1</v>
      </c>
      <c r="N225" s="152" t="s">
        <v>42</v>
      </c>
      <c r="P225" s="153">
        <f t="shared" ref="P225:P250" si="61">O225*H225</f>
        <v>0</v>
      </c>
      <c r="Q225" s="153">
        <v>0</v>
      </c>
      <c r="R225" s="153">
        <f t="shared" ref="R225:R250" si="62">Q225*H225</f>
        <v>0</v>
      </c>
      <c r="S225" s="153">
        <v>0</v>
      </c>
      <c r="T225" s="154">
        <f t="shared" ref="T225:T250" si="63">S225*H225</f>
        <v>0</v>
      </c>
      <c r="AR225" s="155" t="s">
        <v>323</v>
      </c>
      <c r="AT225" s="155" t="s">
        <v>319</v>
      </c>
      <c r="AU225" s="155" t="s">
        <v>88</v>
      </c>
      <c r="AY225" s="16" t="s">
        <v>317</v>
      </c>
      <c r="BE225" s="156">
        <f t="shared" ref="BE225:BE250" si="64">IF(N225="základná",J225,0)</f>
        <v>0</v>
      </c>
      <c r="BF225" s="156">
        <f t="shared" ref="BF225:BF250" si="65">IF(N225="znížená",J225,0)</f>
        <v>0</v>
      </c>
      <c r="BG225" s="156">
        <f t="shared" ref="BG225:BG250" si="66">IF(N225="zákl. prenesená",J225,0)</f>
        <v>0</v>
      </c>
      <c r="BH225" s="156">
        <f t="shared" ref="BH225:BH250" si="67">IF(N225="zníž. prenesená",J225,0)</f>
        <v>0</v>
      </c>
      <c r="BI225" s="156">
        <f t="shared" ref="BI225:BI250" si="68">IF(N225="nulová",J225,0)</f>
        <v>0</v>
      </c>
      <c r="BJ225" s="16" t="s">
        <v>88</v>
      </c>
      <c r="BK225" s="156">
        <f t="shared" ref="BK225:BK250" si="69">ROUND(I225*H225,2)</f>
        <v>0</v>
      </c>
      <c r="BL225" s="16" t="s">
        <v>323</v>
      </c>
      <c r="BM225" s="155" t="s">
        <v>19560</v>
      </c>
    </row>
    <row r="226" spans="2:65" s="1" customFormat="1" ht="16.5" customHeight="1">
      <c r="B226" s="142"/>
      <c r="C226" s="143" t="s">
        <v>1678</v>
      </c>
      <c r="D226" s="143" t="s">
        <v>319</v>
      </c>
      <c r="E226" s="144" t="s">
        <v>19561</v>
      </c>
      <c r="F226" s="145" t="s">
        <v>19562</v>
      </c>
      <c r="G226" s="146" t="s">
        <v>484</v>
      </c>
      <c r="H226" s="147">
        <v>238</v>
      </c>
      <c r="I226" s="148"/>
      <c r="J226" s="149">
        <f t="shared" si="60"/>
        <v>0</v>
      </c>
      <c r="K226" s="150"/>
      <c r="L226" s="31"/>
      <c r="M226" s="151" t="s">
        <v>1</v>
      </c>
      <c r="N226" s="152" t="s">
        <v>42</v>
      </c>
      <c r="P226" s="153">
        <f t="shared" si="61"/>
        <v>0</v>
      </c>
      <c r="Q226" s="153">
        <v>0</v>
      </c>
      <c r="R226" s="153">
        <f t="shared" si="62"/>
        <v>0</v>
      </c>
      <c r="S226" s="153">
        <v>0</v>
      </c>
      <c r="T226" s="154">
        <f t="shared" si="63"/>
        <v>0</v>
      </c>
      <c r="AR226" s="155" t="s">
        <v>323</v>
      </c>
      <c r="AT226" s="155" t="s">
        <v>319</v>
      </c>
      <c r="AU226" s="155" t="s">
        <v>88</v>
      </c>
      <c r="AY226" s="16" t="s">
        <v>317</v>
      </c>
      <c r="BE226" s="156">
        <f t="shared" si="64"/>
        <v>0</v>
      </c>
      <c r="BF226" s="156">
        <f t="shared" si="65"/>
        <v>0</v>
      </c>
      <c r="BG226" s="156">
        <f t="shared" si="66"/>
        <v>0</v>
      </c>
      <c r="BH226" s="156">
        <f t="shared" si="67"/>
        <v>0</v>
      </c>
      <c r="BI226" s="156">
        <f t="shared" si="68"/>
        <v>0</v>
      </c>
      <c r="BJ226" s="16" t="s">
        <v>88</v>
      </c>
      <c r="BK226" s="156">
        <f t="shared" si="69"/>
        <v>0</v>
      </c>
      <c r="BL226" s="16" t="s">
        <v>323</v>
      </c>
      <c r="BM226" s="155" t="s">
        <v>19563</v>
      </c>
    </row>
    <row r="227" spans="2:65" s="1" customFormat="1" ht="16.5" customHeight="1">
      <c r="B227" s="142"/>
      <c r="C227" s="179" t="s">
        <v>715</v>
      </c>
      <c r="D227" s="179" t="s">
        <v>454</v>
      </c>
      <c r="E227" s="180" t="s">
        <v>19564</v>
      </c>
      <c r="F227" s="181" t="s">
        <v>19565</v>
      </c>
      <c r="G227" s="182" t="s">
        <v>484</v>
      </c>
      <c r="H227" s="183">
        <v>245.14</v>
      </c>
      <c r="I227" s="184"/>
      <c r="J227" s="185">
        <f t="shared" si="60"/>
        <v>0</v>
      </c>
      <c r="K227" s="186"/>
      <c r="L227" s="187"/>
      <c r="M227" s="188" t="s">
        <v>1</v>
      </c>
      <c r="N227" s="189" t="s">
        <v>42</v>
      </c>
      <c r="P227" s="153">
        <f t="shared" si="61"/>
        <v>0</v>
      </c>
      <c r="Q227" s="153">
        <v>0</v>
      </c>
      <c r="R227" s="153">
        <f t="shared" si="62"/>
        <v>0</v>
      </c>
      <c r="S227" s="153">
        <v>0</v>
      </c>
      <c r="T227" s="154">
        <f t="shared" si="63"/>
        <v>0</v>
      </c>
      <c r="AR227" s="155" t="s">
        <v>356</v>
      </c>
      <c r="AT227" s="155" t="s">
        <v>454</v>
      </c>
      <c r="AU227" s="155" t="s">
        <v>88</v>
      </c>
      <c r="AY227" s="16" t="s">
        <v>317</v>
      </c>
      <c r="BE227" s="156">
        <f t="shared" si="64"/>
        <v>0</v>
      </c>
      <c r="BF227" s="156">
        <f t="shared" si="65"/>
        <v>0</v>
      </c>
      <c r="BG227" s="156">
        <f t="shared" si="66"/>
        <v>0</v>
      </c>
      <c r="BH227" s="156">
        <f t="shared" si="67"/>
        <v>0</v>
      </c>
      <c r="BI227" s="156">
        <f t="shared" si="68"/>
        <v>0</v>
      </c>
      <c r="BJ227" s="16" t="s">
        <v>88</v>
      </c>
      <c r="BK227" s="156">
        <f t="shared" si="69"/>
        <v>0</v>
      </c>
      <c r="BL227" s="16" t="s">
        <v>323</v>
      </c>
      <c r="BM227" s="155" t="s">
        <v>19566</v>
      </c>
    </row>
    <row r="228" spans="2:65" s="1" customFormat="1" ht="16.5" customHeight="1">
      <c r="B228" s="142"/>
      <c r="C228" s="179" t="s">
        <v>1688</v>
      </c>
      <c r="D228" s="179" t="s">
        <v>454</v>
      </c>
      <c r="E228" s="180" t="s">
        <v>19567</v>
      </c>
      <c r="F228" s="181" t="s">
        <v>19568</v>
      </c>
      <c r="G228" s="182" t="s">
        <v>467</v>
      </c>
      <c r="H228" s="183">
        <v>245</v>
      </c>
      <c r="I228" s="184"/>
      <c r="J228" s="185">
        <f t="shared" si="60"/>
        <v>0</v>
      </c>
      <c r="K228" s="186"/>
      <c r="L228" s="187"/>
      <c r="M228" s="188" t="s">
        <v>1</v>
      </c>
      <c r="N228" s="189" t="s">
        <v>42</v>
      </c>
      <c r="P228" s="153">
        <f t="shared" si="61"/>
        <v>0</v>
      </c>
      <c r="Q228" s="153">
        <v>0</v>
      </c>
      <c r="R228" s="153">
        <f t="shared" si="62"/>
        <v>0</v>
      </c>
      <c r="S228" s="153">
        <v>0</v>
      </c>
      <c r="T228" s="154">
        <f t="shared" si="63"/>
        <v>0</v>
      </c>
      <c r="AR228" s="155" t="s">
        <v>356</v>
      </c>
      <c r="AT228" s="155" t="s">
        <v>454</v>
      </c>
      <c r="AU228" s="155" t="s">
        <v>88</v>
      </c>
      <c r="AY228" s="16" t="s">
        <v>317</v>
      </c>
      <c r="BE228" s="156">
        <f t="shared" si="64"/>
        <v>0</v>
      </c>
      <c r="BF228" s="156">
        <f t="shared" si="65"/>
        <v>0</v>
      </c>
      <c r="BG228" s="156">
        <f t="shared" si="66"/>
        <v>0</v>
      </c>
      <c r="BH228" s="156">
        <f t="shared" si="67"/>
        <v>0</v>
      </c>
      <c r="BI228" s="156">
        <f t="shared" si="68"/>
        <v>0</v>
      </c>
      <c r="BJ228" s="16" t="s">
        <v>88</v>
      </c>
      <c r="BK228" s="156">
        <f t="shared" si="69"/>
        <v>0</v>
      </c>
      <c r="BL228" s="16" t="s">
        <v>323</v>
      </c>
      <c r="BM228" s="155" t="s">
        <v>19569</v>
      </c>
    </row>
    <row r="229" spans="2:65" s="1" customFormat="1" ht="16.5" customHeight="1">
      <c r="B229" s="142"/>
      <c r="C229" s="179" t="s">
        <v>719</v>
      </c>
      <c r="D229" s="179" t="s">
        <v>454</v>
      </c>
      <c r="E229" s="180" t="s">
        <v>19570</v>
      </c>
      <c r="F229" s="181" t="s">
        <v>19571</v>
      </c>
      <c r="G229" s="182" t="s">
        <v>467</v>
      </c>
      <c r="H229" s="183">
        <v>4</v>
      </c>
      <c r="I229" s="184"/>
      <c r="J229" s="185">
        <f t="shared" si="60"/>
        <v>0</v>
      </c>
      <c r="K229" s="186"/>
      <c r="L229" s="187"/>
      <c r="M229" s="188" t="s">
        <v>1</v>
      </c>
      <c r="N229" s="189" t="s">
        <v>42</v>
      </c>
      <c r="P229" s="153">
        <f t="shared" si="61"/>
        <v>0</v>
      </c>
      <c r="Q229" s="153">
        <v>0</v>
      </c>
      <c r="R229" s="153">
        <f t="shared" si="62"/>
        <v>0</v>
      </c>
      <c r="S229" s="153">
        <v>0</v>
      </c>
      <c r="T229" s="154">
        <f t="shared" si="63"/>
        <v>0</v>
      </c>
      <c r="AR229" s="155" t="s">
        <v>356</v>
      </c>
      <c r="AT229" s="155" t="s">
        <v>454</v>
      </c>
      <c r="AU229" s="155" t="s">
        <v>88</v>
      </c>
      <c r="AY229" s="16" t="s">
        <v>317</v>
      </c>
      <c r="BE229" s="156">
        <f t="shared" si="64"/>
        <v>0</v>
      </c>
      <c r="BF229" s="156">
        <f t="shared" si="65"/>
        <v>0</v>
      </c>
      <c r="BG229" s="156">
        <f t="shared" si="66"/>
        <v>0</v>
      </c>
      <c r="BH229" s="156">
        <f t="shared" si="67"/>
        <v>0</v>
      </c>
      <c r="BI229" s="156">
        <f t="shared" si="68"/>
        <v>0</v>
      </c>
      <c r="BJ229" s="16" t="s">
        <v>88</v>
      </c>
      <c r="BK229" s="156">
        <f t="shared" si="69"/>
        <v>0</v>
      </c>
      <c r="BL229" s="16" t="s">
        <v>323</v>
      </c>
      <c r="BM229" s="155" t="s">
        <v>19572</v>
      </c>
    </row>
    <row r="230" spans="2:65" s="1" customFormat="1" ht="16.5" customHeight="1">
      <c r="B230" s="142"/>
      <c r="C230" s="179" t="s">
        <v>1697</v>
      </c>
      <c r="D230" s="179" t="s">
        <v>454</v>
      </c>
      <c r="E230" s="180" t="s">
        <v>19573</v>
      </c>
      <c r="F230" s="181" t="s">
        <v>19574</v>
      </c>
      <c r="G230" s="182" t="s">
        <v>439</v>
      </c>
      <c r="H230" s="183">
        <v>0.2</v>
      </c>
      <c r="I230" s="184"/>
      <c r="J230" s="185">
        <f t="shared" si="60"/>
        <v>0</v>
      </c>
      <c r="K230" s="186"/>
      <c r="L230" s="187"/>
      <c r="M230" s="188" t="s">
        <v>1</v>
      </c>
      <c r="N230" s="189" t="s">
        <v>42</v>
      </c>
      <c r="P230" s="153">
        <f t="shared" si="61"/>
        <v>0</v>
      </c>
      <c r="Q230" s="153">
        <v>1</v>
      </c>
      <c r="R230" s="153">
        <f t="shared" si="62"/>
        <v>0.2</v>
      </c>
      <c r="S230" s="153">
        <v>0</v>
      </c>
      <c r="T230" s="154">
        <f t="shared" si="63"/>
        <v>0</v>
      </c>
      <c r="AR230" s="155" t="s">
        <v>356</v>
      </c>
      <c r="AT230" s="155" t="s">
        <v>454</v>
      </c>
      <c r="AU230" s="155" t="s">
        <v>88</v>
      </c>
      <c r="AY230" s="16" t="s">
        <v>317</v>
      </c>
      <c r="BE230" s="156">
        <f t="shared" si="64"/>
        <v>0</v>
      </c>
      <c r="BF230" s="156">
        <f t="shared" si="65"/>
        <v>0</v>
      </c>
      <c r="BG230" s="156">
        <f t="shared" si="66"/>
        <v>0</v>
      </c>
      <c r="BH230" s="156">
        <f t="shared" si="67"/>
        <v>0</v>
      </c>
      <c r="BI230" s="156">
        <f t="shared" si="68"/>
        <v>0</v>
      </c>
      <c r="BJ230" s="16" t="s">
        <v>88</v>
      </c>
      <c r="BK230" s="156">
        <f t="shared" si="69"/>
        <v>0</v>
      </c>
      <c r="BL230" s="16" t="s">
        <v>323</v>
      </c>
      <c r="BM230" s="155" t="s">
        <v>19575</v>
      </c>
    </row>
    <row r="231" spans="2:65" s="1" customFormat="1" ht="16.5" customHeight="1">
      <c r="B231" s="142"/>
      <c r="C231" s="179" t="s">
        <v>1704</v>
      </c>
      <c r="D231" s="179" t="s">
        <v>454</v>
      </c>
      <c r="E231" s="180" t="s">
        <v>19576</v>
      </c>
      <c r="F231" s="181" t="s">
        <v>19577</v>
      </c>
      <c r="G231" s="182" t="s">
        <v>467</v>
      </c>
      <c r="H231" s="183">
        <v>1</v>
      </c>
      <c r="I231" s="184"/>
      <c r="J231" s="185">
        <f t="shared" si="60"/>
        <v>0</v>
      </c>
      <c r="K231" s="186"/>
      <c r="L231" s="187"/>
      <c r="M231" s="188" t="s">
        <v>1</v>
      </c>
      <c r="N231" s="189" t="s">
        <v>42</v>
      </c>
      <c r="P231" s="153">
        <f t="shared" si="61"/>
        <v>0</v>
      </c>
      <c r="Q231" s="153">
        <v>0</v>
      </c>
      <c r="R231" s="153">
        <f t="shared" si="62"/>
        <v>0</v>
      </c>
      <c r="S231" s="153">
        <v>0</v>
      </c>
      <c r="T231" s="154">
        <f t="shared" si="63"/>
        <v>0</v>
      </c>
      <c r="AR231" s="155" t="s">
        <v>356</v>
      </c>
      <c r="AT231" s="155" t="s">
        <v>454</v>
      </c>
      <c r="AU231" s="155" t="s">
        <v>88</v>
      </c>
      <c r="AY231" s="16" t="s">
        <v>317</v>
      </c>
      <c r="BE231" s="156">
        <f t="shared" si="64"/>
        <v>0</v>
      </c>
      <c r="BF231" s="156">
        <f t="shared" si="65"/>
        <v>0</v>
      </c>
      <c r="BG231" s="156">
        <f t="shared" si="66"/>
        <v>0</v>
      </c>
      <c r="BH231" s="156">
        <f t="shared" si="67"/>
        <v>0</v>
      </c>
      <c r="BI231" s="156">
        <f t="shared" si="68"/>
        <v>0</v>
      </c>
      <c r="BJ231" s="16" t="s">
        <v>88</v>
      </c>
      <c r="BK231" s="156">
        <f t="shared" si="69"/>
        <v>0</v>
      </c>
      <c r="BL231" s="16" t="s">
        <v>323</v>
      </c>
      <c r="BM231" s="155" t="s">
        <v>19578</v>
      </c>
    </row>
    <row r="232" spans="2:65" s="1" customFormat="1" ht="16.5" customHeight="1">
      <c r="B232" s="142"/>
      <c r="C232" s="179" t="s">
        <v>1722</v>
      </c>
      <c r="D232" s="179" t="s">
        <v>454</v>
      </c>
      <c r="E232" s="180" t="s">
        <v>19579</v>
      </c>
      <c r="F232" s="181" t="s">
        <v>19580</v>
      </c>
      <c r="G232" s="182" t="s">
        <v>467</v>
      </c>
      <c r="H232" s="183">
        <v>1</v>
      </c>
      <c r="I232" s="184"/>
      <c r="J232" s="185">
        <f t="shared" si="60"/>
        <v>0</v>
      </c>
      <c r="K232" s="186"/>
      <c r="L232" s="187"/>
      <c r="M232" s="188" t="s">
        <v>1</v>
      </c>
      <c r="N232" s="189" t="s">
        <v>42</v>
      </c>
      <c r="P232" s="153">
        <f t="shared" si="61"/>
        <v>0</v>
      </c>
      <c r="Q232" s="153">
        <v>0</v>
      </c>
      <c r="R232" s="153">
        <f t="shared" si="62"/>
        <v>0</v>
      </c>
      <c r="S232" s="153">
        <v>0</v>
      </c>
      <c r="T232" s="154">
        <f t="shared" si="63"/>
        <v>0</v>
      </c>
      <c r="AR232" s="155" t="s">
        <v>356</v>
      </c>
      <c r="AT232" s="155" t="s">
        <v>454</v>
      </c>
      <c r="AU232" s="155" t="s">
        <v>88</v>
      </c>
      <c r="AY232" s="16" t="s">
        <v>317</v>
      </c>
      <c r="BE232" s="156">
        <f t="shared" si="64"/>
        <v>0</v>
      </c>
      <c r="BF232" s="156">
        <f t="shared" si="65"/>
        <v>0</v>
      </c>
      <c r="BG232" s="156">
        <f t="shared" si="66"/>
        <v>0</v>
      </c>
      <c r="BH232" s="156">
        <f t="shared" si="67"/>
        <v>0</v>
      </c>
      <c r="BI232" s="156">
        <f t="shared" si="68"/>
        <v>0</v>
      </c>
      <c r="BJ232" s="16" t="s">
        <v>88</v>
      </c>
      <c r="BK232" s="156">
        <f t="shared" si="69"/>
        <v>0</v>
      </c>
      <c r="BL232" s="16" t="s">
        <v>323</v>
      </c>
      <c r="BM232" s="155" t="s">
        <v>19581</v>
      </c>
    </row>
    <row r="233" spans="2:65" s="1" customFormat="1" ht="16.5" customHeight="1">
      <c r="B233" s="142"/>
      <c r="C233" s="179" t="s">
        <v>1726</v>
      </c>
      <c r="D233" s="179" t="s">
        <v>454</v>
      </c>
      <c r="E233" s="180" t="s">
        <v>19582</v>
      </c>
      <c r="F233" s="181" t="s">
        <v>19583</v>
      </c>
      <c r="G233" s="182" t="s">
        <v>467</v>
      </c>
      <c r="H233" s="183">
        <v>3</v>
      </c>
      <c r="I233" s="184"/>
      <c r="J233" s="185">
        <f t="shared" si="60"/>
        <v>0</v>
      </c>
      <c r="K233" s="186"/>
      <c r="L233" s="187"/>
      <c r="M233" s="188" t="s">
        <v>1</v>
      </c>
      <c r="N233" s="189" t="s">
        <v>42</v>
      </c>
      <c r="P233" s="153">
        <f t="shared" si="61"/>
        <v>0</v>
      </c>
      <c r="Q233" s="153">
        <v>0</v>
      </c>
      <c r="R233" s="153">
        <f t="shared" si="62"/>
        <v>0</v>
      </c>
      <c r="S233" s="153">
        <v>0</v>
      </c>
      <c r="T233" s="154">
        <f t="shared" si="63"/>
        <v>0</v>
      </c>
      <c r="AR233" s="155" t="s">
        <v>356</v>
      </c>
      <c r="AT233" s="155" t="s">
        <v>454</v>
      </c>
      <c r="AU233" s="155" t="s">
        <v>88</v>
      </c>
      <c r="AY233" s="16" t="s">
        <v>317</v>
      </c>
      <c r="BE233" s="156">
        <f t="shared" si="64"/>
        <v>0</v>
      </c>
      <c r="BF233" s="156">
        <f t="shared" si="65"/>
        <v>0</v>
      </c>
      <c r="BG233" s="156">
        <f t="shared" si="66"/>
        <v>0</v>
      </c>
      <c r="BH233" s="156">
        <f t="shared" si="67"/>
        <v>0</v>
      </c>
      <c r="BI233" s="156">
        <f t="shared" si="68"/>
        <v>0</v>
      </c>
      <c r="BJ233" s="16" t="s">
        <v>88</v>
      </c>
      <c r="BK233" s="156">
        <f t="shared" si="69"/>
        <v>0</v>
      </c>
      <c r="BL233" s="16" t="s">
        <v>323</v>
      </c>
      <c r="BM233" s="155" t="s">
        <v>19584</v>
      </c>
    </row>
    <row r="234" spans="2:65" s="1" customFormat="1" ht="16.5" customHeight="1">
      <c r="B234" s="142"/>
      <c r="C234" s="179" t="s">
        <v>1748</v>
      </c>
      <c r="D234" s="179" t="s">
        <v>454</v>
      </c>
      <c r="E234" s="180" t="s">
        <v>19585</v>
      </c>
      <c r="F234" s="181" t="s">
        <v>19586</v>
      </c>
      <c r="G234" s="182" t="s">
        <v>467</v>
      </c>
      <c r="H234" s="183">
        <v>2</v>
      </c>
      <c r="I234" s="184"/>
      <c r="J234" s="185">
        <f t="shared" si="60"/>
        <v>0</v>
      </c>
      <c r="K234" s="186"/>
      <c r="L234" s="187"/>
      <c r="M234" s="188" t="s">
        <v>1</v>
      </c>
      <c r="N234" s="189" t="s">
        <v>42</v>
      </c>
      <c r="P234" s="153">
        <f t="shared" si="61"/>
        <v>0</v>
      </c>
      <c r="Q234" s="153">
        <v>0</v>
      </c>
      <c r="R234" s="153">
        <f t="shared" si="62"/>
        <v>0</v>
      </c>
      <c r="S234" s="153">
        <v>0</v>
      </c>
      <c r="T234" s="154">
        <f t="shared" si="63"/>
        <v>0</v>
      </c>
      <c r="AR234" s="155" t="s">
        <v>356</v>
      </c>
      <c r="AT234" s="155" t="s">
        <v>454</v>
      </c>
      <c r="AU234" s="155" t="s">
        <v>88</v>
      </c>
      <c r="AY234" s="16" t="s">
        <v>317</v>
      </c>
      <c r="BE234" s="156">
        <f t="shared" si="64"/>
        <v>0</v>
      </c>
      <c r="BF234" s="156">
        <f t="shared" si="65"/>
        <v>0</v>
      </c>
      <c r="BG234" s="156">
        <f t="shared" si="66"/>
        <v>0</v>
      </c>
      <c r="BH234" s="156">
        <f t="shared" si="67"/>
        <v>0</v>
      </c>
      <c r="BI234" s="156">
        <f t="shared" si="68"/>
        <v>0</v>
      </c>
      <c r="BJ234" s="16" t="s">
        <v>88</v>
      </c>
      <c r="BK234" s="156">
        <f t="shared" si="69"/>
        <v>0</v>
      </c>
      <c r="BL234" s="16" t="s">
        <v>323</v>
      </c>
      <c r="BM234" s="155" t="s">
        <v>19587</v>
      </c>
    </row>
    <row r="235" spans="2:65" s="1" customFormat="1" ht="16.5" customHeight="1">
      <c r="B235" s="142"/>
      <c r="C235" s="179" t="s">
        <v>725</v>
      </c>
      <c r="D235" s="179" t="s">
        <v>454</v>
      </c>
      <c r="E235" s="180" t="s">
        <v>19588</v>
      </c>
      <c r="F235" s="181" t="s">
        <v>19589</v>
      </c>
      <c r="G235" s="182" t="s">
        <v>467</v>
      </c>
      <c r="H235" s="183">
        <v>2</v>
      </c>
      <c r="I235" s="184"/>
      <c r="J235" s="185">
        <f t="shared" si="60"/>
        <v>0</v>
      </c>
      <c r="K235" s="186"/>
      <c r="L235" s="187"/>
      <c r="M235" s="188" t="s">
        <v>1</v>
      </c>
      <c r="N235" s="189" t="s">
        <v>42</v>
      </c>
      <c r="P235" s="153">
        <f t="shared" si="61"/>
        <v>0</v>
      </c>
      <c r="Q235" s="153">
        <v>0</v>
      </c>
      <c r="R235" s="153">
        <f t="shared" si="62"/>
        <v>0</v>
      </c>
      <c r="S235" s="153">
        <v>0</v>
      </c>
      <c r="T235" s="154">
        <f t="shared" si="63"/>
        <v>0</v>
      </c>
      <c r="AR235" s="155" t="s">
        <v>356</v>
      </c>
      <c r="AT235" s="155" t="s">
        <v>454</v>
      </c>
      <c r="AU235" s="155" t="s">
        <v>88</v>
      </c>
      <c r="AY235" s="16" t="s">
        <v>317</v>
      </c>
      <c r="BE235" s="156">
        <f t="shared" si="64"/>
        <v>0</v>
      </c>
      <c r="BF235" s="156">
        <f t="shared" si="65"/>
        <v>0</v>
      </c>
      <c r="BG235" s="156">
        <f t="shared" si="66"/>
        <v>0</v>
      </c>
      <c r="BH235" s="156">
        <f t="shared" si="67"/>
        <v>0</v>
      </c>
      <c r="BI235" s="156">
        <f t="shared" si="68"/>
        <v>0</v>
      </c>
      <c r="BJ235" s="16" t="s">
        <v>88</v>
      </c>
      <c r="BK235" s="156">
        <f t="shared" si="69"/>
        <v>0</v>
      </c>
      <c r="BL235" s="16" t="s">
        <v>323</v>
      </c>
      <c r="BM235" s="155" t="s">
        <v>19590</v>
      </c>
    </row>
    <row r="236" spans="2:65" s="1" customFormat="1" ht="16.5" customHeight="1">
      <c r="B236" s="142"/>
      <c r="C236" s="179" t="s">
        <v>1758</v>
      </c>
      <c r="D236" s="179" t="s">
        <v>454</v>
      </c>
      <c r="E236" s="180" t="s">
        <v>19591</v>
      </c>
      <c r="F236" s="181" t="s">
        <v>19592</v>
      </c>
      <c r="G236" s="182" t="s">
        <v>467</v>
      </c>
      <c r="H236" s="183">
        <v>1</v>
      </c>
      <c r="I236" s="184"/>
      <c r="J236" s="185">
        <f t="shared" si="60"/>
        <v>0</v>
      </c>
      <c r="K236" s="186"/>
      <c r="L236" s="187"/>
      <c r="M236" s="188" t="s">
        <v>1</v>
      </c>
      <c r="N236" s="189" t="s">
        <v>42</v>
      </c>
      <c r="P236" s="153">
        <f t="shared" si="61"/>
        <v>0</v>
      </c>
      <c r="Q236" s="153">
        <v>0</v>
      </c>
      <c r="R236" s="153">
        <f t="shared" si="62"/>
        <v>0</v>
      </c>
      <c r="S236" s="153">
        <v>0</v>
      </c>
      <c r="T236" s="154">
        <f t="shared" si="63"/>
        <v>0</v>
      </c>
      <c r="AR236" s="155" t="s">
        <v>356</v>
      </c>
      <c r="AT236" s="155" t="s">
        <v>454</v>
      </c>
      <c r="AU236" s="155" t="s">
        <v>88</v>
      </c>
      <c r="AY236" s="16" t="s">
        <v>317</v>
      </c>
      <c r="BE236" s="156">
        <f t="shared" si="64"/>
        <v>0</v>
      </c>
      <c r="BF236" s="156">
        <f t="shared" si="65"/>
        <v>0</v>
      </c>
      <c r="BG236" s="156">
        <f t="shared" si="66"/>
        <v>0</v>
      </c>
      <c r="BH236" s="156">
        <f t="shared" si="67"/>
        <v>0</v>
      </c>
      <c r="BI236" s="156">
        <f t="shared" si="68"/>
        <v>0</v>
      </c>
      <c r="BJ236" s="16" t="s">
        <v>88</v>
      </c>
      <c r="BK236" s="156">
        <f t="shared" si="69"/>
        <v>0</v>
      </c>
      <c r="BL236" s="16" t="s">
        <v>323</v>
      </c>
      <c r="BM236" s="155" t="s">
        <v>19593</v>
      </c>
    </row>
    <row r="237" spans="2:65" s="1" customFormat="1" ht="16.5" customHeight="1">
      <c r="B237" s="142"/>
      <c r="C237" s="179" t="s">
        <v>728</v>
      </c>
      <c r="D237" s="179" t="s">
        <v>454</v>
      </c>
      <c r="E237" s="180" t="s">
        <v>19594</v>
      </c>
      <c r="F237" s="181" t="s">
        <v>19595</v>
      </c>
      <c r="G237" s="182" t="s">
        <v>467</v>
      </c>
      <c r="H237" s="183">
        <v>1</v>
      </c>
      <c r="I237" s="184"/>
      <c r="J237" s="185">
        <f t="shared" si="60"/>
        <v>0</v>
      </c>
      <c r="K237" s="186"/>
      <c r="L237" s="187"/>
      <c r="M237" s="188" t="s">
        <v>1</v>
      </c>
      <c r="N237" s="189" t="s">
        <v>42</v>
      </c>
      <c r="P237" s="153">
        <f t="shared" si="61"/>
        <v>0</v>
      </c>
      <c r="Q237" s="153">
        <v>0</v>
      </c>
      <c r="R237" s="153">
        <f t="shared" si="62"/>
        <v>0</v>
      </c>
      <c r="S237" s="153">
        <v>0</v>
      </c>
      <c r="T237" s="154">
        <f t="shared" si="63"/>
        <v>0</v>
      </c>
      <c r="AR237" s="155" t="s">
        <v>356</v>
      </c>
      <c r="AT237" s="155" t="s">
        <v>454</v>
      </c>
      <c r="AU237" s="155" t="s">
        <v>88</v>
      </c>
      <c r="AY237" s="16" t="s">
        <v>317</v>
      </c>
      <c r="BE237" s="156">
        <f t="shared" si="64"/>
        <v>0</v>
      </c>
      <c r="BF237" s="156">
        <f t="shared" si="65"/>
        <v>0</v>
      </c>
      <c r="BG237" s="156">
        <f t="shared" si="66"/>
        <v>0</v>
      </c>
      <c r="BH237" s="156">
        <f t="shared" si="67"/>
        <v>0</v>
      </c>
      <c r="BI237" s="156">
        <f t="shared" si="68"/>
        <v>0</v>
      </c>
      <c r="BJ237" s="16" t="s">
        <v>88</v>
      </c>
      <c r="BK237" s="156">
        <f t="shared" si="69"/>
        <v>0</v>
      </c>
      <c r="BL237" s="16" t="s">
        <v>323</v>
      </c>
      <c r="BM237" s="155" t="s">
        <v>19596</v>
      </c>
    </row>
    <row r="238" spans="2:65" s="1" customFormat="1" ht="16.5" customHeight="1">
      <c r="B238" s="142"/>
      <c r="C238" s="143" t="s">
        <v>1769</v>
      </c>
      <c r="D238" s="143" t="s">
        <v>319</v>
      </c>
      <c r="E238" s="144" t="s">
        <v>19597</v>
      </c>
      <c r="F238" s="145" t="s">
        <v>19598</v>
      </c>
      <c r="G238" s="146" t="s">
        <v>467</v>
      </c>
      <c r="H238" s="147">
        <v>1</v>
      </c>
      <c r="I238" s="148"/>
      <c r="J238" s="149">
        <f t="shared" si="60"/>
        <v>0</v>
      </c>
      <c r="K238" s="150"/>
      <c r="L238" s="31"/>
      <c r="M238" s="151" t="s">
        <v>1</v>
      </c>
      <c r="N238" s="152" t="s">
        <v>42</v>
      </c>
      <c r="P238" s="153">
        <f t="shared" si="61"/>
        <v>0</v>
      </c>
      <c r="Q238" s="153">
        <v>0</v>
      </c>
      <c r="R238" s="153">
        <f t="shared" si="62"/>
        <v>0</v>
      </c>
      <c r="S238" s="153">
        <v>0</v>
      </c>
      <c r="T238" s="154">
        <f t="shared" si="63"/>
        <v>0</v>
      </c>
      <c r="AR238" s="155" t="s">
        <v>323</v>
      </c>
      <c r="AT238" s="155" t="s">
        <v>319</v>
      </c>
      <c r="AU238" s="155" t="s">
        <v>88</v>
      </c>
      <c r="AY238" s="16" t="s">
        <v>317</v>
      </c>
      <c r="BE238" s="156">
        <f t="shared" si="64"/>
        <v>0</v>
      </c>
      <c r="BF238" s="156">
        <f t="shared" si="65"/>
        <v>0</v>
      </c>
      <c r="BG238" s="156">
        <f t="shared" si="66"/>
        <v>0</v>
      </c>
      <c r="BH238" s="156">
        <f t="shared" si="67"/>
        <v>0</v>
      </c>
      <c r="BI238" s="156">
        <f t="shared" si="68"/>
        <v>0</v>
      </c>
      <c r="BJ238" s="16" t="s">
        <v>88</v>
      </c>
      <c r="BK238" s="156">
        <f t="shared" si="69"/>
        <v>0</v>
      </c>
      <c r="BL238" s="16" t="s">
        <v>323</v>
      </c>
      <c r="BM238" s="155" t="s">
        <v>19599</v>
      </c>
    </row>
    <row r="239" spans="2:65" s="1" customFormat="1" ht="16.5" customHeight="1">
      <c r="B239" s="142"/>
      <c r="C239" s="179" t="s">
        <v>732</v>
      </c>
      <c r="D239" s="179" t="s">
        <v>454</v>
      </c>
      <c r="E239" s="180" t="s">
        <v>19600</v>
      </c>
      <c r="F239" s="181" t="s">
        <v>19601</v>
      </c>
      <c r="G239" s="182" t="s">
        <v>484</v>
      </c>
      <c r="H239" s="183">
        <v>110</v>
      </c>
      <c r="I239" s="184"/>
      <c r="J239" s="185">
        <f t="shared" si="60"/>
        <v>0</v>
      </c>
      <c r="K239" s="186"/>
      <c r="L239" s="187"/>
      <c r="M239" s="188" t="s">
        <v>1</v>
      </c>
      <c r="N239" s="189" t="s">
        <v>42</v>
      </c>
      <c r="P239" s="153">
        <f t="shared" si="61"/>
        <v>0</v>
      </c>
      <c r="Q239" s="153">
        <v>2.7999999999999998E-4</v>
      </c>
      <c r="R239" s="153">
        <f t="shared" si="62"/>
        <v>3.0799999999999998E-2</v>
      </c>
      <c r="S239" s="153">
        <v>0</v>
      </c>
      <c r="T239" s="154">
        <f t="shared" si="63"/>
        <v>0</v>
      </c>
      <c r="AR239" s="155" t="s">
        <v>356</v>
      </c>
      <c r="AT239" s="155" t="s">
        <v>454</v>
      </c>
      <c r="AU239" s="155" t="s">
        <v>88</v>
      </c>
      <c r="AY239" s="16" t="s">
        <v>317</v>
      </c>
      <c r="BE239" s="156">
        <f t="shared" si="64"/>
        <v>0</v>
      </c>
      <c r="BF239" s="156">
        <f t="shared" si="65"/>
        <v>0</v>
      </c>
      <c r="BG239" s="156">
        <f t="shared" si="66"/>
        <v>0</v>
      </c>
      <c r="BH239" s="156">
        <f t="shared" si="67"/>
        <v>0</v>
      </c>
      <c r="BI239" s="156">
        <f t="shared" si="68"/>
        <v>0</v>
      </c>
      <c r="BJ239" s="16" t="s">
        <v>88</v>
      </c>
      <c r="BK239" s="156">
        <f t="shared" si="69"/>
        <v>0</v>
      </c>
      <c r="BL239" s="16" t="s">
        <v>323</v>
      </c>
      <c r="BM239" s="155" t="s">
        <v>19602</v>
      </c>
    </row>
    <row r="240" spans="2:65" s="1" customFormat="1" ht="16.5" customHeight="1">
      <c r="B240" s="142"/>
      <c r="C240" s="179" t="s">
        <v>1780</v>
      </c>
      <c r="D240" s="179" t="s">
        <v>454</v>
      </c>
      <c r="E240" s="180" t="s">
        <v>19603</v>
      </c>
      <c r="F240" s="181" t="s">
        <v>19604</v>
      </c>
      <c r="G240" s="182" t="s">
        <v>484</v>
      </c>
      <c r="H240" s="183">
        <v>5</v>
      </c>
      <c r="I240" s="184"/>
      <c r="J240" s="185">
        <f t="shared" si="60"/>
        <v>0</v>
      </c>
      <c r="K240" s="186"/>
      <c r="L240" s="187"/>
      <c r="M240" s="188" t="s">
        <v>1</v>
      </c>
      <c r="N240" s="189" t="s">
        <v>42</v>
      </c>
      <c r="P240" s="153">
        <f t="shared" si="61"/>
        <v>0</v>
      </c>
      <c r="Q240" s="153">
        <v>2.7999999999999998E-4</v>
      </c>
      <c r="R240" s="153">
        <f t="shared" si="62"/>
        <v>1.3999999999999998E-3</v>
      </c>
      <c r="S240" s="153">
        <v>0</v>
      </c>
      <c r="T240" s="154">
        <f t="shared" si="63"/>
        <v>0</v>
      </c>
      <c r="AR240" s="155" t="s">
        <v>356</v>
      </c>
      <c r="AT240" s="155" t="s">
        <v>454</v>
      </c>
      <c r="AU240" s="155" t="s">
        <v>88</v>
      </c>
      <c r="AY240" s="16" t="s">
        <v>317</v>
      </c>
      <c r="BE240" s="156">
        <f t="shared" si="64"/>
        <v>0</v>
      </c>
      <c r="BF240" s="156">
        <f t="shared" si="65"/>
        <v>0</v>
      </c>
      <c r="BG240" s="156">
        <f t="shared" si="66"/>
        <v>0</v>
      </c>
      <c r="BH240" s="156">
        <f t="shared" si="67"/>
        <v>0</v>
      </c>
      <c r="BI240" s="156">
        <f t="shared" si="68"/>
        <v>0</v>
      </c>
      <c r="BJ240" s="16" t="s">
        <v>88</v>
      </c>
      <c r="BK240" s="156">
        <f t="shared" si="69"/>
        <v>0</v>
      </c>
      <c r="BL240" s="16" t="s">
        <v>323</v>
      </c>
      <c r="BM240" s="155" t="s">
        <v>19605</v>
      </c>
    </row>
    <row r="241" spans="2:65" s="1" customFormat="1" ht="16.5" customHeight="1">
      <c r="B241" s="142"/>
      <c r="C241" s="143" t="s">
        <v>735</v>
      </c>
      <c r="D241" s="143" t="s">
        <v>319</v>
      </c>
      <c r="E241" s="144" t="s">
        <v>19606</v>
      </c>
      <c r="F241" s="145" t="s">
        <v>19607</v>
      </c>
      <c r="G241" s="146" t="s">
        <v>484</v>
      </c>
      <c r="H241" s="147">
        <v>115</v>
      </c>
      <c r="I241" s="148"/>
      <c r="J241" s="149">
        <f t="shared" si="60"/>
        <v>0</v>
      </c>
      <c r="K241" s="150"/>
      <c r="L241" s="31"/>
      <c r="M241" s="151" t="s">
        <v>1</v>
      </c>
      <c r="N241" s="152" t="s">
        <v>42</v>
      </c>
      <c r="P241" s="153">
        <f t="shared" si="61"/>
        <v>0</v>
      </c>
      <c r="Q241" s="153">
        <v>0</v>
      </c>
      <c r="R241" s="153">
        <f t="shared" si="62"/>
        <v>0</v>
      </c>
      <c r="S241" s="153">
        <v>0</v>
      </c>
      <c r="T241" s="154">
        <f t="shared" si="63"/>
        <v>0</v>
      </c>
      <c r="AR241" s="155" t="s">
        <v>323</v>
      </c>
      <c r="AT241" s="155" t="s">
        <v>319</v>
      </c>
      <c r="AU241" s="155" t="s">
        <v>88</v>
      </c>
      <c r="AY241" s="16" t="s">
        <v>317</v>
      </c>
      <c r="BE241" s="156">
        <f t="shared" si="64"/>
        <v>0</v>
      </c>
      <c r="BF241" s="156">
        <f t="shared" si="65"/>
        <v>0</v>
      </c>
      <c r="BG241" s="156">
        <f t="shared" si="66"/>
        <v>0</v>
      </c>
      <c r="BH241" s="156">
        <f t="shared" si="67"/>
        <v>0</v>
      </c>
      <c r="BI241" s="156">
        <f t="shared" si="68"/>
        <v>0</v>
      </c>
      <c r="BJ241" s="16" t="s">
        <v>88</v>
      </c>
      <c r="BK241" s="156">
        <f t="shared" si="69"/>
        <v>0</v>
      </c>
      <c r="BL241" s="16" t="s">
        <v>323</v>
      </c>
      <c r="BM241" s="155" t="s">
        <v>19608</v>
      </c>
    </row>
    <row r="242" spans="2:65" s="1" customFormat="1" ht="16.5" customHeight="1">
      <c r="B242" s="142"/>
      <c r="C242" s="143" t="s">
        <v>1809</v>
      </c>
      <c r="D242" s="143" t="s">
        <v>319</v>
      </c>
      <c r="E242" s="144" t="s">
        <v>19609</v>
      </c>
      <c r="F242" s="145" t="s">
        <v>19610</v>
      </c>
      <c r="G242" s="146" t="s">
        <v>484</v>
      </c>
      <c r="H242" s="147">
        <v>9</v>
      </c>
      <c r="I242" s="148"/>
      <c r="J242" s="149">
        <f t="shared" si="60"/>
        <v>0</v>
      </c>
      <c r="K242" s="150"/>
      <c r="L242" s="31"/>
      <c r="M242" s="151" t="s">
        <v>1</v>
      </c>
      <c r="N242" s="152" t="s">
        <v>42</v>
      </c>
      <c r="P242" s="153">
        <f t="shared" si="61"/>
        <v>0</v>
      </c>
      <c r="Q242" s="153">
        <v>0</v>
      </c>
      <c r="R242" s="153">
        <f t="shared" si="62"/>
        <v>0</v>
      </c>
      <c r="S242" s="153">
        <v>0</v>
      </c>
      <c r="T242" s="154">
        <f t="shared" si="63"/>
        <v>0</v>
      </c>
      <c r="AR242" s="155" t="s">
        <v>323</v>
      </c>
      <c r="AT242" s="155" t="s">
        <v>319</v>
      </c>
      <c r="AU242" s="155" t="s">
        <v>88</v>
      </c>
      <c r="AY242" s="16" t="s">
        <v>317</v>
      </c>
      <c r="BE242" s="156">
        <f t="shared" si="64"/>
        <v>0</v>
      </c>
      <c r="BF242" s="156">
        <f t="shared" si="65"/>
        <v>0</v>
      </c>
      <c r="BG242" s="156">
        <f t="shared" si="66"/>
        <v>0</v>
      </c>
      <c r="BH242" s="156">
        <f t="shared" si="67"/>
        <v>0</v>
      </c>
      <c r="BI242" s="156">
        <f t="shared" si="68"/>
        <v>0</v>
      </c>
      <c r="BJ242" s="16" t="s">
        <v>88</v>
      </c>
      <c r="BK242" s="156">
        <f t="shared" si="69"/>
        <v>0</v>
      </c>
      <c r="BL242" s="16" t="s">
        <v>323</v>
      </c>
      <c r="BM242" s="155" t="s">
        <v>19611</v>
      </c>
    </row>
    <row r="243" spans="2:65" s="1" customFormat="1" ht="24.15" customHeight="1">
      <c r="B243" s="142"/>
      <c r="C243" s="179" t="s">
        <v>739</v>
      </c>
      <c r="D243" s="179" t="s">
        <v>454</v>
      </c>
      <c r="E243" s="180" t="s">
        <v>19612</v>
      </c>
      <c r="F243" s="181" t="s">
        <v>19613</v>
      </c>
      <c r="G243" s="182" t="s">
        <v>484</v>
      </c>
      <c r="H243" s="183">
        <v>9</v>
      </c>
      <c r="I243" s="184"/>
      <c r="J243" s="185">
        <f t="shared" si="60"/>
        <v>0</v>
      </c>
      <c r="K243" s="186"/>
      <c r="L243" s="187"/>
      <c r="M243" s="188" t="s">
        <v>1</v>
      </c>
      <c r="N243" s="189" t="s">
        <v>42</v>
      </c>
      <c r="P243" s="153">
        <f t="shared" si="61"/>
        <v>0</v>
      </c>
      <c r="Q243" s="153">
        <v>1.1E-4</v>
      </c>
      <c r="R243" s="153">
        <f t="shared" si="62"/>
        <v>9.8999999999999999E-4</v>
      </c>
      <c r="S243" s="153">
        <v>0</v>
      </c>
      <c r="T243" s="154">
        <f t="shared" si="63"/>
        <v>0</v>
      </c>
      <c r="AR243" s="155" t="s">
        <v>356</v>
      </c>
      <c r="AT243" s="155" t="s">
        <v>454</v>
      </c>
      <c r="AU243" s="155" t="s">
        <v>88</v>
      </c>
      <c r="AY243" s="16" t="s">
        <v>317</v>
      </c>
      <c r="BE243" s="156">
        <f t="shared" si="64"/>
        <v>0</v>
      </c>
      <c r="BF243" s="156">
        <f t="shared" si="65"/>
        <v>0</v>
      </c>
      <c r="BG243" s="156">
        <f t="shared" si="66"/>
        <v>0</v>
      </c>
      <c r="BH243" s="156">
        <f t="shared" si="67"/>
        <v>0</v>
      </c>
      <c r="BI243" s="156">
        <f t="shared" si="68"/>
        <v>0</v>
      </c>
      <c r="BJ243" s="16" t="s">
        <v>88</v>
      </c>
      <c r="BK243" s="156">
        <f t="shared" si="69"/>
        <v>0</v>
      </c>
      <c r="BL243" s="16" t="s">
        <v>323</v>
      </c>
      <c r="BM243" s="155" t="s">
        <v>19614</v>
      </c>
    </row>
    <row r="244" spans="2:65" s="1" customFormat="1" ht="16.5" customHeight="1">
      <c r="B244" s="142"/>
      <c r="C244" s="143" t="s">
        <v>1820</v>
      </c>
      <c r="D244" s="143" t="s">
        <v>319</v>
      </c>
      <c r="E244" s="144" t="s">
        <v>19615</v>
      </c>
      <c r="F244" s="145" t="s">
        <v>19616</v>
      </c>
      <c r="G244" s="146" t="s">
        <v>467</v>
      </c>
      <c r="H244" s="147">
        <v>3</v>
      </c>
      <c r="I244" s="148"/>
      <c r="J244" s="149">
        <f t="shared" si="60"/>
        <v>0</v>
      </c>
      <c r="K244" s="150"/>
      <c r="L244" s="31"/>
      <c r="M244" s="151" t="s">
        <v>1</v>
      </c>
      <c r="N244" s="152" t="s">
        <v>42</v>
      </c>
      <c r="P244" s="153">
        <f t="shared" si="61"/>
        <v>0</v>
      </c>
      <c r="Q244" s="153">
        <v>0</v>
      </c>
      <c r="R244" s="153">
        <f t="shared" si="62"/>
        <v>0</v>
      </c>
      <c r="S244" s="153">
        <v>0</v>
      </c>
      <c r="T244" s="154">
        <f t="shared" si="63"/>
        <v>0</v>
      </c>
      <c r="AR244" s="155" t="s">
        <v>323</v>
      </c>
      <c r="AT244" s="155" t="s">
        <v>319</v>
      </c>
      <c r="AU244" s="155" t="s">
        <v>88</v>
      </c>
      <c r="AY244" s="16" t="s">
        <v>317</v>
      </c>
      <c r="BE244" s="156">
        <f t="shared" si="64"/>
        <v>0</v>
      </c>
      <c r="BF244" s="156">
        <f t="shared" si="65"/>
        <v>0</v>
      </c>
      <c r="BG244" s="156">
        <f t="shared" si="66"/>
        <v>0</v>
      </c>
      <c r="BH244" s="156">
        <f t="shared" si="67"/>
        <v>0</v>
      </c>
      <c r="BI244" s="156">
        <f t="shared" si="68"/>
        <v>0</v>
      </c>
      <c r="BJ244" s="16" t="s">
        <v>88</v>
      </c>
      <c r="BK244" s="156">
        <f t="shared" si="69"/>
        <v>0</v>
      </c>
      <c r="BL244" s="16" t="s">
        <v>323</v>
      </c>
      <c r="BM244" s="155" t="s">
        <v>19617</v>
      </c>
    </row>
    <row r="245" spans="2:65" s="1" customFormat="1" ht="16.5" customHeight="1">
      <c r="B245" s="142"/>
      <c r="C245" s="179" t="s">
        <v>742</v>
      </c>
      <c r="D245" s="179" t="s">
        <v>454</v>
      </c>
      <c r="E245" s="180" t="s">
        <v>19618</v>
      </c>
      <c r="F245" s="181" t="s">
        <v>19619</v>
      </c>
      <c r="G245" s="182" t="s">
        <v>467</v>
      </c>
      <c r="H245" s="183">
        <v>3</v>
      </c>
      <c r="I245" s="184"/>
      <c r="J245" s="185">
        <f t="shared" si="60"/>
        <v>0</v>
      </c>
      <c r="K245" s="186"/>
      <c r="L245" s="187"/>
      <c r="M245" s="188" t="s">
        <v>1</v>
      </c>
      <c r="N245" s="189" t="s">
        <v>42</v>
      </c>
      <c r="P245" s="153">
        <f t="shared" si="61"/>
        <v>0</v>
      </c>
      <c r="Q245" s="153">
        <v>0</v>
      </c>
      <c r="R245" s="153">
        <f t="shared" si="62"/>
        <v>0</v>
      </c>
      <c r="S245" s="153">
        <v>0</v>
      </c>
      <c r="T245" s="154">
        <f t="shared" si="63"/>
        <v>0</v>
      </c>
      <c r="AR245" s="155" t="s">
        <v>356</v>
      </c>
      <c r="AT245" s="155" t="s">
        <v>454</v>
      </c>
      <c r="AU245" s="155" t="s">
        <v>88</v>
      </c>
      <c r="AY245" s="16" t="s">
        <v>317</v>
      </c>
      <c r="BE245" s="156">
        <f t="shared" si="64"/>
        <v>0</v>
      </c>
      <c r="BF245" s="156">
        <f t="shared" si="65"/>
        <v>0</v>
      </c>
      <c r="BG245" s="156">
        <f t="shared" si="66"/>
        <v>0</v>
      </c>
      <c r="BH245" s="156">
        <f t="shared" si="67"/>
        <v>0</v>
      </c>
      <c r="BI245" s="156">
        <f t="shared" si="68"/>
        <v>0</v>
      </c>
      <c r="BJ245" s="16" t="s">
        <v>88</v>
      </c>
      <c r="BK245" s="156">
        <f t="shared" si="69"/>
        <v>0</v>
      </c>
      <c r="BL245" s="16" t="s">
        <v>323</v>
      </c>
      <c r="BM245" s="155" t="s">
        <v>19620</v>
      </c>
    </row>
    <row r="246" spans="2:65" s="1" customFormat="1" ht="16.5" customHeight="1">
      <c r="B246" s="142"/>
      <c r="C246" s="143" t="s">
        <v>1836</v>
      </c>
      <c r="D246" s="143" t="s">
        <v>319</v>
      </c>
      <c r="E246" s="144" t="s">
        <v>19621</v>
      </c>
      <c r="F246" s="145" t="s">
        <v>19622</v>
      </c>
      <c r="G246" s="146" t="s">
        <v>467</v>
      </c>
      <c r="H246" s="147">
        <v>4</v>
      </c>
      <c r="I246" s="148"/>
      <c r="J246" s="149">
        <f t="shared" si="60"/>
        <v>0</v>
      </c>
      <c r="K246" s="150"/>
      <c r="L246" s="31"/>
      <c r="M246" s="151" t="s">
        <v>1</v>
      </c>
      <c r="N246" s="152" t="s">
        <v>42</v>
      </c>
      <c r="P246" s="153">
        <f t="shared" si="61"/>
        <v>0</v>
      </c>
      <c r="Q246" s="153">
        <v>0</v>
      </c>
      <c r="R246" s="153">
        <f t="shared" si="62"/>
        <v>0</v>
      </c>
      <c r="S246" s="153">
        <v>0</v>
      </c>
      <c r="T246" s="154">
        <f t="shared" si="63"/>
        <v>0</v>
      </c>
      <c r="AR246" s="155" t="s">
        <v>323</v>
      </c>
      <c r="AT246" s="155" t="s">
        <v>319</v>
      </c>
      <c r="AU246" s="155" t="s">
        <v>88</v>
      </c>
      <c r="AY246" s="16" t="s">
        <v>317</v>
      </c>
      <c r="BE246" s="156">
        <f t="shared" si="64"/>
        <v>0</v>
      </c>
      <c r="BF246" s="156">
        <f t="shared" si="65"/>
        <v>0</v>
      </c>
      <c r="BG246" s="156">
        <f t="shared" si="66"/>
        <v>0</v>
      </c>
      <c r="BH246" s="156">
        <f t="shared" si="67"/>
        <v>0</v>
      </c>
      <c r="BI246" s="156">
        <f t="shared" si="68"/>
        <v>0</v>
      </c>
      <c r="BJ246" s="16" t="s">
        <v>88</v>
      </c>
      <c r="BK246" s="156">
        <f t="shared" si="69"/>
        <v>0</v>
      </c>
      <c r="BL246" s="16" t="s">
        <v>323</v>
      </c>
      <c r="BM246" s="155" t="s">
        <v>19623</v>
      </c>
    </row>
    <row r="247" spans="2:65" s="1" customFormat="1" ht="16.5" customHeight="1">
      <c r="B247" s="142"/>
      <c r="C247" s="179" t="s">
        <v>1841</v>
      </c>
      <c r="D247" s="179" t="s">
        <v>454</v>
      </c>
      <c r="E247" s="180" t="s">
        <v>19624</v>
      </c>
      <c r="F247" s="181" t="s">
        <v>19625</v>
      </c>
      <c r="G247" s="182" t="s">
        <v>467</v>
      </c>
      <c r="H247" s="183">
        <v>4</v>
      </c>
      <c r="I247" s="184"/>
      <c r="J247" s="185">
        <f t="shared" si="60"/>
        <v>0</v>
      </c>
      <c r="K247" s="186"/>
      <c r="L247" s="187"/>
      <c r="M247" s="188" t="s">
        <v>1</v>
      </c>
      <c r="N247" s="189" t="s">
        <v>42</v>
      </c>
      <c r="P247" s="153">
        <f t="shared" si="61"/>
        <v>0</v>
      </c>
      <c r="Q247" s="153">
        <v>0</v>
      </c>
      <c r="R247" s="153">
        <f t="shared" si="62"/>
        <v>0</v>
      </c>
      <c r="S247" s="153">
        <v>0</v>
      </c>
      <c r="T247" s="154">
        <f t="shared" si="63"/>
        <v>0</v>
      </c>
      <c r="AR247" s="155" t="s">
        <v>356</v>
      </c>
      <c r="AT247" s="155" t="s">
        <v>454</v>
      </c>
      <c r="AU247" s="155" t="s">
        <v>88</v>
      </c>
      <c r="AY247" s="16" t="s">
        <v>317</v>
      </c>
      <c r="BE247" s="156">
        <f t="shared" si="64"/>
        <v>0</v>
      </c>
      <c r="BF247" s="156">
        <f t="shared" si="65"/>
        <v>0</v>
      </c>
      <c r="BG247" s="156">
        <f t="shared" si="66"/>
        <v>0</v>
      </c>
      <c r="BH247" s="156">
        <f t="shared" si="67"/>
        <v>0</v>
      </c>
      <c r="BI247" s="156">
        <f t="shared" si="68"/>
        <v>0</v>
      </c>
      <c r="BJ247" s="16" t="s">
        <v>88</v>
      </c>
      <c r="BK247" s="156">
        <f t="shared" si="69"/>
        <v>0</v>
      </c>
      <c r="BL247" s="16" t="s">
        <v>323</v>
      </c>
      <c r="BM247" s="155" t="s">
        <v>19626</v>
      </c>
    </row>
    <row r="248" spans="2:65" s="1" customFormat="1" ht="16.5" customHeight="1">
      <c r="B248" s="142"/>
      <c r="C248" s="179" t="s">
        <v>493</v>
      </c>
      <c r="D248" s="179" t="s">
        <v>454</v>
      </c>
      <c r="E248" s="180" t="s">
        <v>19627</v>
      </c>
      <c r="F248" s="181" t="s">
        <v>19628</v>
      </c>
      <c r="G248" s="182" t="s">
        <v>467</v>
      </c>
      <c r="H248" s="183">
        <v>4</v>
      </c>
      <c r="I248" s="184"/>
      <c r="J248" s="185">
        <f t="shared" si="60"/>
        <v>0</v>
      </c>
      <c r="K248" s="186"/>
      <c r="L248" s="187"/>
      <c r="M248" s="188" t="s">
        <v>1</v>
      </c>
      <c r="N248" s="189" t="s">
        <v>42</v>
      </c>
      <c r="P248" s="153">
        <f t="shared" si="61"/>
        <v>0</v>
      </c>
      <c r="Q248" s="153">
        <v>0</v>
      </c>
      <c r="R248" s="153">
        <f t="shared" si="62"/>
        <v>0</v>
      </c>
      <c r="S248" s="153">
        <v>0</v>
      </c>
      <c r="T248" s="154">
        <f t="shared" si="63"/>
        <v>0</v>
      </c>
      <c r="AR248" s="155" t="s">
        <v>356</v>
      </c>
      <c r="AT248" s="155" t="s">
        <v>454</v>
      </c>
      <c r="AU248" s="155" t="s">
        <v>88</v>
      </c>
      <c r="AY248" s="16" t="s">
        <v>317</v>
      </c>
      <c r="BE248" s="156">
        <f t="shared" si="64"/>
        <v>0</v>
      </c>
      <c r="BF248" s="156">
        <f t="shared" si="65"/>
        <v>0</v>
      </c>
      <c r="BG248" s="156">
        <f t="shared" si="66"/>
        <v>0</v>
      </c>
      <c r="BH248" s="156">
        <f t="shared" si="67"/>
        <v>0</v>
      </c>
      <c r="BI248" s="156">
        <f t="shared" si="68"/>
        <v>0</v>
      </c>
      <c r="BJ248" s="16" t="s">
        <v>88</v>
      </c>
      <c r="BK248" s="156">
        <f t="shared" si="69"/>
        <v>0</v>
      </c>
      <c r="BL248" s="16" t="s">
        <v>323</v>
      </c>
      <c r="BM248" s="155" t="s">
        <v>19629</v>
      </c>
    </row>
    <row r="249" spans="2:65" s="1" customFormat="1" ht="21.75" customHeight="1">
      <c r="B249" s="142"/>
      <c r="C249" s="143" t="s">
        <v>1849</v>
      </c>
      <c r="D249" s="143" t="s">
        <v>319</v>
      </c>
      <c r="E249" s="144" t="s">
        <v>19630</v>
      </c>
      <c r="F249" s="145" t="s">
        <v>19631</v>
      </c>
      <c r="G249" s="146" t="s">
        <v>467</v>
      </c>
      <c r="H249" s="147">
        <v>1</v>
      </c>
      <c r="I249" s="148"/>
      <c r="J249" s="149">
        <f t="shared" si="60"/>
        <v>0</v>
      </c>
      <c r="K249" s="150"/>
      <c r="L249" s="31"/>
      <c r="M249" s="151" t="s">
        <v>1</v>
      </c>
      <c r="N249" s="152" t="s">
        <v>42</v>
      </c>
      <c r="P249" s="153">
        <f t="shared" si="61"/>
        <v>0</v>
      </c>
      <c r="Q249" s="153">
        <v>0</v>
      </c>
      <c r="R249" s="153">
        <f t="shared" si="62"/>
        <v>0</v>
      </c>
      <c r="S249" s="153">
        <v>0</v>
      </c>
      <c r="T249" s="154">
        <f t="shared" si="63"/>
        <v>0</v>
      </c>
      <c r="AR249" s="155" t="s">
        <v>323</v>
      </c>
      <c r="AT249" s="155" t="s">
        <v>319</v>
      </c>
      <c r="AU249" s="155" t="s">
        <v>88</v>
      </c>
      <c r="AY249" s="16" t="s">
        <v>317</v>
      </c>
      <c r="BE249" s="156">
        <f t="shared" si="64"/>
        <v>0</v>
      </c>
      <c r="BF249" s="156">
        <f t="shared" si="65"/>
        <v>0</v>
      </c>
      <c r="BG249" s="156">
        <f t="shared" si="66"/>
        <v>0</v>
      </c>
      <c r="BH249" s="156">
        <f t="shared" si="67"/>
        <v>0</v>
      </c>
      <c r="BI249" s="156">
        <f t="shared" si="68"/>
        <v>0</v>
      </c>
      <c r="BJ249" s="16" t="s">
        <v>88</v>
      </c>
      <c r="BK249" s="156">
        <f t="shared" si="69"/>
        <v>0</v>
      </c>
      <c r="BL249" s="16" t="s">
        <v>323</v>
      </c>
      <c r="BM249" s="155" t="s">
        <v>19632</v>
      </c>
    </row>
    <row r="250" spans="2:65" s="1" customFormat="1" ht="24.15" customHeight="1">
      <c r="B250" s="142"/>
      <c r="C250" s="179" t="s">
        <v>1853</v>
      </c>
      <c r="D250" s="179" t="s">
        <v>454</v>
      </c>
      <c r="E250" s="180" t="s">
        <v>19633</v>
      </c>
      <c r="F250" s="181" t="s">
        <v>19634</v>
      </c>
      <c r="G250" s="182" t="s">
        <v>467</v>
      </c>
      <c r="H250" s="183">
        <v>1</v>
      </c>
      <c r="I250" s="184"/>
      <c r="J250" s="185">
        <f t="shared" si="60"/>
        <v>0</v>
      </c>
      <c r="K250" s="186"/>
      <c r="L250" s="187"/>
      <c r="M250" s="188" t="s">
        <v>1</v>
      </c>
      <c r="N250" s="189" t="s">
        <v>42</v>
      </c>
      <c r="P250" s="153">
        <f t="shared" si="61"/>
        <v>0</v>
      </c>
      <c r="Q250" s="153">
        <v>0</v>
      </c>
      <c r="R250" s="153">
        <f t="shared" si="62"/>
        <v>0</v>
      </c>
      <c r="S250" s="153">
        <v>0</v>
      </c>
      <c r="T250" s="154">
        <f t="shared" si="63"/>
        <v>0</v>
      </c>
      <c r="AR250" s="155" t="s">
        <v>356</v>
      </c>
      <c r="AT250" s="155" t="s">
        <v>454</v>
      </c>
      <c r="AU250" s="155" t="s">
        <v>88</v>
      </c>
      <c r="AY250" s="16" t="s">
        <v>317</v>
      </c>
      <c r="BE250" s="156">
        <f t="shared" si="64"/>
        <v>0</v>
      </c>
      <c r="BF250" s="156">
        <f t="shared" si="65"/>
        <v>0</v>
      </c>
      <c r="BG250" s="156">
        <f t="shared" si="66"/>
        <v>0</v>
      </c>
      <c r="BH250" s="156">
        <f t="shared" si="67"/>
        <v>0</v>
      </c>
      <c r="BI250" s="156">
        <f t="shared" si="68"/>
        <v>0</v>
      </c>
      <c r="BJ250" s="16" t="s">
        <v>88</v>
      </c>
      <c r="BK250" s="156">
        <f t="shared" si="69"/>
        <v>0</v>
      </c>
      <c r="BL250" s="16" t="s">
        <v>323</v>
      </c>
      <c r="BM250" s="155" t="s">
        <v>19635</v>
      </c>
    </row>
    <row r="251" spans="2:65" s="11" customFormat="1" ht="25.9" customHeight="1">
      <c r="B251" s="130"/>
      <c r="D251" s="131" t="s">
        <v>75</v>
      </c>
      <c r="E251" s="132" t="s">
        <v>19636</v>
      </c>
      <c r="F251" s="132" t="s">
        <v>19637</v>
      </c>
      <c r="I251" s="133"/>
      <c r="J251" s="134">
        <f>BK251</f>
        <v>0</v>
      </c>
      <c r="L251" s="130"/>
      <c r="M251" s="135"/>
      <c r="P251" s="136">
        <f>P252+P271+P276</f>
        <v>0</v>
      </c>
      <c r="R251" s="136">
        <f>R252+R271+R276</f>
        <v>258.28053542399999</v>
      </c>
      <c r="T251" s="137">
        <f>T252+T271+T276</f>
        <v>0</v>
      </c>
      <c r="AR251" s="131" t="s">
        <v>83</v>
      </c>
      <c r="AT251" s="138" t="s">
        <v>75</v>
      </c>
      <c r="AU251" s="138" t="s">
        <v>76</v>
      </c>
      <c r="AY251" s="131" t="s">
        <v>317</v>
      </c>
      <c r="BK251" s="139">
        <f>BK252+BK271+BK276</f>
        <v>0</v>
      </c>
    </row>
    <row r="252" spans="2:65" s="11" customFormat="1" ht="22.75" customHeight="1">
      <c r="B252" s="130"/>
      <c r="D252" s="131" t="s">
        <v>75</v>
      </c>
      <c r="E252" s="140" t="s">
        <v>19638</v>
      </c>
      <c r="F252" s="140" t="s">
        <v>19639</v>
      </c>
      <c r="I252" s="133"/>
      <c r="J252" s="141">
        <f>BK252</f>
        <v>0</v>
      </c>
      <c r="L252" s="130"/>
      <c r="M252" s="135"/>
      <c r="P252" s="136">
        <f>SUM(P253:P270)</f>
        <v>0</v>
      </c>
      <c r="R252" s="136">
        <f>SUM(R253:R270)</f>
        <v>258.28053542399999</v>
      </c>
      <c r="T252" s="137">
        <f>SUM(T253:T270)</f>
        <v>0</v>
      </c>
      <c r="AR252" s="131" t="s">
        <v>83</v>
      </c>
      <c r="AT252" s="138" t="s">
        <v>75</v>
      </c>
      <c r="AU252" s="138" t="s">
        <v>83</v>
      </c>
      <c r="AY252" s="131" t="s">
        <v>317</v>
      </c>
      <c r="BK252" s="139">
        <f>SUM(BK253:BK270)</f>
        <v>0</v>
      </c>
    </row>
    <row r="253" spans="2:65" s="1" customFormat="1" ht="33" customHeight="1">
      <c r="B253" s="142"/>
      <c r="C253" s="143" t="s">
        <v>1859</v>
      </c>
      <c r="D253" s="143" t="s">
        <v>319</v>
      </c>
      <c r="E253" s="144" t="s">
        <v>19640</v>
      </c>
      <c r="F253" s="145" t="s">
        <v>19641</v>
      </c>
      <c r="G253" s="146" t="s">
        <v>322</v>
      </c>
      <c r="H253" s="147">
        <v>3.4750000000000001</v>
      </c>
      <c r="I253" s="148"/>
      <c r="J253" s="149">
        <f t="shared" ref="J253:J270" si="70">ROUND(I253*H253,2)</f>
        <v>0</v>
      </c>
      <c r="K253" s="150"/>
      <c r="L253" s="31"/>
      <c r="M253" s="151" t="s">
        <v>1</v>
      </c>
      <c r="N253" s="152" t="s">
        <v>42</v>
      </c>
      <c r="P253" s="153">
        <f t="shared" ref="P253:P270" si="71">O253*H253</f>
        <v>0</v>
      </c>
      <c r="Q253" s="153">
        <v>1.9319999999999999</v>
      </c>
      <c r="R253" s="153">
        <f t="shared" ref="R253:R270" si="72">Q253*H253</f>
        <v>6.7137000000000002</v>
      </c>
      <c r="S253" s="153">
        <v>0</v>
      </c>
      <c r="T253" s="154">
        <f t="shared" ref="T253:T270" si="73">S253*H253</f>
        <v>0</v>
      </c>
      <c r="AR253" s="155" t="s">
        <v>323</v>
      </c>
      <c r="AT253" s="155" t="s">
        <v>319</v>
      </c>
      <c r="AU253" s="155" t="s">
        <v>88</v>
      </c>
      <c r="AY253" s="16" t="s">
        <v>317</v>
      </c>
      <c r="BE253" s="156">
        <f t="shared" ref="BE253:BE270" si="74">IF(N253="základná",J253,0)</f>
        <v>0</v>
      </c>
      <c r="BF253" s="156">
        <f t="shared" ref="BF253:BF270" si="75">IF(N253="znížená",J253,0)</f>
        <v>0</v>
      </c>
      <c r="BG253" s="156">
        <f t="shared" ref="BG253:BG270" si="76">IF(N253="zákl. prenesená",J253,0)</f>
        <v>0</v>
      </c>
      <c r="BH253" s="156">
        <f t="shared" ref="BH253:BH270" si="77">IF(N253="zníž. prenesená",J253,0)</f>
        <v>0</v>
      </c>
      <c r="BI253" s="156">
        <f t="shared" ref="BI253:BI270" si="78">IF(N253="nulová",J253,0)</f>
        <v>0</v>
      </c>
      <c r="BJ253" s="16" t="s">
        <v>88</v>
      </c>
      <c r="BK253" s="156">
        <f t="shared" ref="BK253:BK270" si="79">ROUND(I253*H253,2)</f>
        <v>0</v>
      </c>
      <c r="BL253" s="16" t="s">
        <v>323</v>
      </c>
      <c r="BM253" s="155" t="s">
        <v>19642</v>
      </c>
    </row>
    <row r="254" spans="2:65" s="1" customFormat="1" ht="24.15" customHeight="1">
      <c r="B254" s="142"/>
      <c r="C254" s="179" t="s">
        <v>1868</v>
      </c>
      <c r="D254" s="179" t="s">
        <v>454</v>
      </c>
      <c r="E254" s="180" t="s">
        <v>19643</v>
      </c>
      <c r="F254" s="181" t="s">
        <v>19644</v>
      </c>
      <c r="G254" s="182" t="s">
        <v>439</v>
      </c>
      <c r="H254" s="183">
        <v>5.56</v>
      </c>
      <c r="I254" s="184"/>
      <c r="J254" s="185">
        <f t="shared" si="70"/>
        <v>0</v>
      </c>
      <c r="K254" s="186"/>
      <c r="L254" s="187"/>
      <c r="M254" s="188" t="s">
        <v>1</v>
      </c>
      <c r="N254" s="189" t="s">
        <v>42</v>
      </c>
      <c r="P254" s="153">
        <f t="shared" si="71"/>
        <v>0</v>
      </c>
      <c r="Q254" s="153">
        <v>1</v>
      </c>
      <c r="R254" s="153">
        <f t="shared" si="72"/>
        <v>5.56</v>
      </c>
      <c r="S254" s="153">
        <v>0</v>
      </c>
      <c r="T254" s="154">
        <f t="shared" si="73"/>
        <v>0</v>
      </c>
      <c r="AR254" s="155" t="s">
        <v>356</v>
      </c>
      <c r="AT254" s="155" t="s">
        <v>454</v>
      </c>
      <c r="AU254" s="155" t="s">
        <v>88</v>
      </c>
      <c r="AY254" s="16" t="s">
        <v>317</v>
      </c>
      <c r="BE254" s="156">
        <f t="shared" si="74"/>
        <v>0</v>
      </c>
      <c r="BF254" s="156">
        <f t="shared" si="75"/>
        <v>0</v>
      </c>
      <c r="BG254" s="156">
        <f t="shared" si="76"/>
        <v>0</v>
      </c>
      <c r="BH254" s="156">
        <f t="shared" si="77"/>
        <v>0</v>
      </c>
      <c r="BI254" s="156">
        <f t="shared" si="78"/>
        <v>0</v>
      </c>
      <c r="BJ254" s="16" t="s">
        <v>88</v>
      </c>
      <c r="BK254" s="156">
        <f t="shared" si="79"/>
        <v>0</v>
      </c>
      <c r="BL254" s="16" t="s">
        <v>323</v>
      </c>
      <c r="BM254" s="155" t="s">
        <v>19645</v>
      </c>
    </row>
    <row r="255" spans="2:65" s="1" customFormat="1" ht="24.15" customHeight="1">
      <c r="B255" s="142"/>
      <c r="C255" s="143" t="s">
        <v>1872</v>
      </c>
      <c r="D255" s="143" t="s">
        <v>319</v>
      </c>
      <c r="E255" s="144" t="s">
        <v>19646</v>
      </c>
      <c r="F255" s="145" t="s">
        <v>19647</v>
      </c>
      <c r="G255" s="146" t="s">
        <v>322</v>
      </c>
      <c r="H255" s="147">
        <v>10.425000000000001</v>
      </c>
      <c r="I255" s="148"/>
      <c r="J255" s="149">
        <f t="shared" si="70"/>
        <v>0</v>
      </c>
      <c r="K255" s="150"/>
      <c r="L255" s="31"/>
      <c r="M255" s="151" t="s">
        <v>1</v>
      </c>
      <c r="N255" s="152" t="s">
        <v>42</v>
      </c>
      <c r="P255" s="153">
        <f t="shared" si="71"/>
        <v>0</v>
      </c>
      <c r="Q255" s="153">
        <v>2.0699999999999998</v>
      </c>
      <c r="R255" s="153">
        <f t="shared" si="72"/>
        <v>21.579750000000001</v>
      </c>
      <c r="S255" s="153">
        <v>0</v>
      </c>
      <c r="T255" s="154">
        <f t="shared" si="73"/>
        <v>0</v>
      </c>
      <c r="AR255" s="155" t="s">
        <v>323</v>
      </c>
      <c r="AT255" s="155" t="s">
        <v>319</v>
      </c>
      <c r="AU255" s="155" t="s">
        <v>88</v>
      </c>
      <c r="AY255" s="16" t="s">
        <v>317</v>
      </c>
      <c r="BE255" s="156">
        <f t="shared" si="74"/>
        <v>0</v>
      </c>
      <c r="BF255" s="156">
        <f t="shared" si="75"/>
        <v>0</v>
      </c>
      <c r="BG255" s="156">
        <f t="shared" si="76"/>
        <v>0</v>
      </c>
      <c r="BH255" s="156">
        <f t="shared" si="77"/>
        <v>0</v>
      </c>
      <c r="BI255" s="156">
        <f t="shared" si="78"/>
        <v>0</v>
      </c>
      <c r="BJ255" s="16" t="s">
        <v>88</v>
      </c>
      <c r="BK255" s="156">
        <f t="shared" si="79"/>
        <v>0</v>
      </c>
      <c r="BL255" s="16" t="s">
        <v>323</v>
      </c>
      <c r="BM255" s="155" t="s">
        <v>19648</v>
      </c>
    </row>
    <row r="256" spans="2:65" s="1" customFormat="1" ht="24.15" customHeight="1">
      <c r="B256" s="142"/>
      <c r="C256" s="179" t="s">
        <v>1876</v>
      </c>
      <c r="D256" s="179" t="s">
        <v>454</v>
      </c>
      <c r="E256" s="180" t="s">
        <v>19649</v>
      </c>
      <c r="F256" s="181" t="s">
        <v>19650</v>
      </c>
      <c r="G256" s="182" t="s">
        <v>439</v>
      </c>
      <c r="H256" s="183">
        <v>16.68</v>
      </c>
      <c r="I256" s="184"/>
      <c r="J256" s="185">
        <f t="shared" si="70"/>
        <v>0</v>
      </c>
      <c r="K256" s="186"/>
      <c r="L256" s="187"/>
      <c r="M256" s="188" t="s">
        <v>1</v>
      </c>
      <c r="N256" s="189" t="s">
        <v>42</v>
      </c>
      <c r="P256" s="153">
        <f t="shared" si="71"/>
        <v>0</v>
      </c>
      <c r="Q256" s="153">
        <v>1</v>
      </c>
      <c r="R256" s="153">
        <f t="shared" si="72"/>
        <v>16.68</v>
      </c>
      <c r="S256" s="153">
        <v>0</v>
      </c>
      <c r="T256" s="154">
        <f t="shared" si="73"/>
        <v>0</v>
      </c>
      <c r="AR256" s="155" t="s">
        <v>356</v>
      </c>
      <c r="AT256" s="155" t="s">
        <v>454</v>
      </c>
      <c r="AU256" s="155" t="s">
        <v>88</v>
      </c>
      <c r="AY256" s="16" t="s">
        <v>317</v>
      </c>
      <c r="BE256" s="156">
        <f t="shared" si="74"/>
        <v>0</v>
      </c>
      <c r="BF256" s="156">
        <f t="shared" si="75"/>
        <v>0</v>
      </c>
      <c r="BG256" s="156">
        <f t="shared" si="76"/>
        <v>0</v>
      </c>
      <c r="BH256" s="156">
        <f t="shared" si="77"/>
        <v>0</v>
      </c>
      <c r="BI256" s="156">
        <f t="shared" si="78"/>
        <v>0</v>
      </c>
      <c r="BJ256" s="16" t="s">
        <v>88</v>
      </c>
      <c r="BK256" s="156">
        <f t="shared" si="79"/>
        <v>0</v>
      </c>
      <c r="BL256" s="16" t="s">
        <v>323</v>
      </c>
      <c r="BM256" s="155" t="s">
        <v>19651</v>
      </c>
    </row>
    <row r="257" spans="2:65" s="1" customFormat="1" ht="16.5" customHeight="1">
      <c r="B257" s="142"/>
      <c r="C257" s="143" t="s">
        <v>1882</v>
      </c>
      <c r="D257" s="143" t="s">
        <v>319</v>
      </c>
      <c r="E257" s="144" t="s">
        <v>19652</v>
      </c>
      <c r="F257" s="145" t="s">
        <v>19653</v>
      </c>
      <c r="G257" s="146" t="s">
        <v>322</v>
      </c>
      <c r="H257" s="147">
        <v>11.12</v>
      </c>
      <c r="I257" s="148"/>
      <c r="J257" s="149">
        <f t="shared" si="70"/>
        <v>0</v>
      </c>
      <c r="K257" s="150"/>
      <c r="L257" s="31"/>
      <c r="M257" s="151" t="s">
        <v>1</v>
      </c>
      <c r="N257" s="152" t="s">
        <v>42</v>
      </c>
      <c r="P257" s="153">
        <f t="shared" si="71"/>
        <v>0</v>
      </c>
      <c r="Q257" s="153">
        <v>2.4157202</v>
      </c>
      <c r="R257" s="153">
        <f t="shared" si="72"/>
        <v>26.862808623999999</v>
      </c>
      <c r="S257" s="153">
        <v>0</v>
      </c>
      <c r="T257" s="154">
        <f t="shared" si="73"/>
        <v>0</v>
      </c>
      <c r="AR257" s="155" t="s">
        <v>83</v>
      </c>
      <c r="AT257" s="155" t="s">
        <v>319</v>
      </c>
      <c r="AU257" s="155" t="s">
        <v>88</v>
      </c>
      <c r="AY257" s="16" t="s">
        <v>317</v>
      </c>
      <c r="BE257" s="156">
        <f t="shared" si="74"/>
        <v>0</v>
      </c>
      <c r="BF257" s="156">
        <f t="shared" si="75"/>
        <v>0</v>
      </c>
      <c r="BG257" s="156">
        <f t="shared" si="76"/>
        <v>0</v>
      </c>
      <c r="BH257" s="156">
        <f t="shared" si="77"/>
        <v>0</v>
      </c>
      <c r="BI257" s="156">
        <f t="shared" si="78"/>
        <v>0</v>
      </c>
      <c r="BJ257" s="16" t="s">
        <v>88</v>
      </c>
      <c r="BK257" s="156">
        <f t="shared" si="79"/>
        <v>0</v>
      </c>
      <c r="BL257" s="16" t="s">
        <v>83</v>
      </c>
      <c r="BM257" s="155" t="s">
        <v>19654</v>
      </c>
    </row>
    <row r="258" spans="2:65" s="1" customFormat="1" ht="24.15" customHeight="1">
      <c r="B258" s="142"/>
      <c r="C258" s="179" t="s">
        <v>1886</v>
      </c>
      <c r="D258" s="179" t="s">
        <v>454</v>
      </c>
      <c r="E258" s="180" t="s">
        <v>19655</v>
      </c>
      <c r="F258" s="181" t="s">
        <v>19656</v>
      </c>
      <c r="G258" s="182" t="s">
        <v>322</v>
      </c>
      <c r="H258" s="183">
        <v>11.12</v>
      </c>
      <c r="I258" s="184"/>
      <c r="J258" s="185">
        <f t="shared" si="70"/>
        <v>0</v>
      </c>
      <c r="K258" s="186"/>
      <c r="L258" s="187"/>
      <c r="M258" s="188" t="s">
        <v>1</v>
      </c>
      <c r="N258" s="189" t="s">
        <v>42</v>
      </c>
      <c r="P258" s="153">
        <f t="shared" si="71"/>
        <v>0</v>
      </c>
      <c r="Q258" s="153">
        <v>2.2741400000000001</v>
      </c>
      <c r="R258" s="153">
        <f t="shared" si="72"/>
        <v>25.288436799999999</v>
      </c>
      <c r="S258" s="153">
        <v>0</v>
      </c>
      <c r="T258" s="154">
        <f t="shared" si="73"/>
        <v>0</v>
      </c>
      <c r="AR258" s="155" t="s">
        <v>88</v>
      </c>
      <c r="AT258" s="155" t="s">
        <v>454</v>
      </c>
      <c r="AU258" s="155" t="s">
        <v>88</v>
      </c>
      <c r="AY258" s="16" t="s">
        <v>317</v>
      </c>
      <c r="BE258" s="156">
        <f t="shared" si="74"/>
        <v>0</v>
      </c>
      <c r="BF258" s="156">
        <f t="shared" si="75"/>
        <v>0</v>
      </c>
      <c r="BG258" s="156">
        <f t="shared" si="76"/>
        <v>0</v>
      </c>
      <c r="BH258" s="156">
        <f t="shared" si="77"/>
        <v>0</v>
      </c>
      <c r="BI258" s="156">
        <f t="shared" si="78"/>
        <v>0</v>
      </c>
      <c r="BJ258" s="16" t="s">
        <v>88</v>
      </c>
      <c r="BK258" s="156">
        <f t="shared" si="79"/>
        <v>0</v>
      </c>
      <c r="BL258" s="16" t="s">
        <v>83</v>
      </c>
      <c r="BM258" s="155" t="s">
        <v>19657</v>
      </c>
    </row>
    <row r="259" spans="2:65" s="1" customFormat="1" ht="37.75" customHeight="1">
      <c r="B259" s="142"/>
      <c r="C259" s="143" t="s">
        <v>1910</v>
      </c>
      <c r="D259" s="143" t="s">
        <v>319</v>
      </c>
      <c r="E259" s="144" t="s">
        <v>19658</v>
      </c>
      <c r="F259" s="145" t="s">
        <v>19659</v>
      </c>
      <c r="G259" s="146" t="s">
        <v>444</v>
      </c>
      <c r="H259" s="147">
        <v>78</v>
      </c>
      <c r="I259" s="148"/>
      <c r="J259" s="149">
        <f t="shared" si="70"/>
        <v>0</v>
      </c>
      <c r="K259" s="150"/>
      <c r="L259" s="31"/>
      <c r="M259" s="151" t="s">
        <v>1</v>
      </c>
      <c r="N259" s="152" t="s">
        <v>42</v>
      </c>
      <c r="P259" s="153">
        <f t="shared" si="71"/>
        <v>0</v>
      </c>
      <c r="Q259" s="153">
        <v>3.0300000000000001E-3</v>
      </c>
      <c r="R259" s="153">
        <f t="shared" si="72"/>
        <v>0.23634000000000002</v>
      </c>
      <c r="S259" s="153">
        <v>0</v>
      </c>
      <c r="T259" s="154">
        <f t="shared" si="73"/>
        <v>0</v>
      </c>
      <c r="AR259" s="155" t="s">
        <v>83</v>
      </c>
      <c r="AT259" s="155" t="s">
        <v>319</v>
      </c>
      <c r="AU259" s="155" t="s">
        <v>88</v>
      </c>
      <c r="AY259" s="16" t="s">
        <v>317</v>
      </c>
      <c r="BE259" s="156">
        <f t="shared" si="74"/>
        <v>0</v>
      </c>
      <c r="BF259" s="156">
        <f t="shared" si="75"/>
        <v>0</v>
      </c>
      <c r="BG259" s="156">
        <f t="shared" si="76"/>
        <v>0</v>
      </c>
      <c r="BH259" s="156">
        <f t="shared" si="77"/>
        <v>0</v>
      </c>
      <c r="BI259" s="156">
        <f t="shared" si="78"/>
        <v>0</v>
      </c>
      <c r="BJ259" s="16" t="s">
        <v>88</v>
      </c>
      <c r="BK259" s="156">
        <f t="shared" si="79"/>
        <v>0</v>
      </c>
      <c r="BL259" s="16" t="s">
        <v>83</v>
      </c>
      <c r="BM259" s="155" t="s">
        <v>19660</v>
      </c>
    </row>
    <row r="260" spans="2:65" s="1" customFormat="1" ht="16.5" customHeight="1">
      <c r="B260" s="142"/>
      <c r="C260" s="179" t="s">
        <v>1916</v>
      </c>
      <c r="D260" s="179" t="s">
        <v>454</v>
      </c>
      <c r="E260" s="180" t="s">
        <v>19661</v>
      </c>
      <c r="F260" s="181" t="s">
        <v>1</v>
      </c>
      <c r="G260" s="182" t="s">
        <v>1</v>
      </c>
      <c r="H260" s="183">
        <v>0</v>
      </c>
      <c r="I260" s="184"/>
      <c r="J260" s="185">
        <f t="shared" si="70"/>
        <v>0</v>
      </c>
      <c r="K260" s="186"/>
      <c r="L260" s="187"/>
      <c r="M260" s="188" t="s">
        <v>1</v>
      </c>
      <c r="N260" s="189" t="s">
        <v>42</v>
      </c>
      <c r="P260" s="153">
        <f t="shared" si="71"/>
        <v>0</v>
      </c>
      <c r="Q260" s="153">
        <v>3.0300000000000001E-3</v>
      </c>
      <c r="R260" s="153">
        <f t="shared" si="72"/>
        <v>0</v>
      </c>
      <c r="S260" s="153">
        <v>0</v>
      </c>
      <c r="T260" s="154">
        <f t="shared" si="73"/>
        <v>0</v>
      </c>
      <c r="AR260" s="155" t="s">
        <v>88</v>
      </c>
      <c r="AT260" s="155" t="s">
        <v>454</v>
      </c>
      <c r="AU260" s="155" t="s">
        <v>88</v>
      </c>
      <c r="AY260" s="16" t="s">
        <v>317</v>
      </c>
      <c r="BE260" s="156">
        <f t="shared" si="74"/>
        <v>0</v>
      </c>
      <c r="BF260" s="156">
        <f t="shared" si="75"/>
        <v>0</v>
      </c>
      <c r="BG260" s="156">
        <f t="shared" si="76"/>
        <v>0</v>
      </c>
      <c r="BH260" s="156">
        <f t="shared" si="77"/>
        <v>0</v>
      </c>
      <c r="BI260" s="156">
        <f t="shared" si="78"/>
        <v>0</v>
      </c>
      <c r="BJ260" s="16" t="s">
        <v>88</v>
      </c>
      <c r="BK260" s="156">
        <f t="shared" si="79"/>
        <v>0</v>
      </c>
      <c r="BL260" s="16" t="s">
        <v>83</v>
      </c>
      <c r="BM260" s="155" t="s">
        <v>19662</v>
      </c>
    </row>
    <row r="261" spans="2:65" s="1" customFormat="1" ht="49" customHeight="1">
      <c r="B261" s="142"/>
      <c r="C261" s="143" t="s">
        <v>1922</v>
      </c>
      <c r="D261" s="143" t="s">
        <v>319</v>
      </c>
      <c r="E261" s="144" t="s">
        <v>19663</v>
      </c>
      <c r="F261" s="145" t="s">
        <v>19664</v>
      </c>
      <c r="G261" s="146" t="s">
        <v>484</v>
      </c>
      <c r="H261" s="147">
        <v>69.5</v>
      </c>
      <c r="I261" s="148"/>
      <c r="J261" s="149">
        <f t="shared" si="70"/>
        <v>0</v>
      </c>
      <c r="K261" s="150"/>
      <c r="L261" s="31"/>
      <c r="M261" s="151" t="s">
        <v>1</v>
      </c>
      <c r="N261" s="152" t="s">
        <v>42</v>
      </c>
      <c r="P261" s="153">
        <f t="shared" si="71"/>
        <v>0</v>
      </c>
      <c r="Q261" s="153">
        <v>0</v>
      </c>
      <c r="R261" s="153">
        <f t="shared" si="72"/>
        <v>0</v>
      </c>
      <c r="S261" s="153">
        <v>0</v>
      </c>
      <c r="T261" s="154">
        <f t="shared" si="73"/>
        <v>0</v>
      </c>
      <c r="AR261" s="155" t="s">
        <v>323</v>
      </c>
      <c r="AT261" s="155" t="s">
        <v>319</v>
      </c>
      <c r="AU261" s="155" t="s">
        <v>88</v>
      </c>
      <c r="AY261" s="16" t="s">
        <v>317</v>
      </c>
      <c r="BE261" s="156">
        <f t="shared" si="74"/>
        <v>0</v>
      </c>
      <c r="BF261" s="156">
        <f t="shared" si="75"/>
        <v>0</v>
      </c>
      <c r="BG261" s="156">
        <f t="shared" si="76"/>
        <v>0</v>
      </c>
      <c r="BH261" s="156">
        <f t="shared" si="77"/>
        <v>0</v>
      </c>
      <c r="BI261" s="156">
        <f t="shared" si="78"/>
        <v>0</v>
      </c>
      <c r="BJ261" s="16" t="s">
        <v>88</v>
      </c>
      <c r="BK261" s="156">
        <f t="shared" si="79"/>
        <v>0</v>
      </c>
      <c r="BL261" s="16" t="s">
        <v>323</v>
      </c>
      <c r="BM261" s="155" t="s">
        <v>19665</v>
      </c>
    </row>
    <row r="262" spans="2:65" s="1" customFormat="1" ht="16.5" customHeight="1">
      <c r="B262" s="142"/>
      <c r="C262" s="179" t="s">
        <v>1957</v>
      </c>
      <c r="D262" s="179" t="s">
        <v>454</v>
      </c>
      <c r="E262" s="180" t="s">
        <v>19666</v>
      </c>
      <c r="F262" s="181" t="s">
        <v>19667</v>
      </c>
      <c r="G262" s="182" t="s">
        <v>484</v>
      </c>
      <c r="H262" s="183">
        <v>71.584999999999994</v>
      </c>
      <c r="I262" s="184"/>
      <c r="J262" s="185">
        <f t="shared" si="70"/>
        <v>0</v>
      </c>
      <c r="K262" s="186"/>
      <c r="L262" s="187"/>
      <c r="M262" s="188" t="s">
        <v>1</v>
      </c>
      <c r="N262" s="189" t="s">
        <v>42</v>
      </c>
      <c r="P262" s="153">
        <f t="shared" si="71"/>
        <v>0</v>
      </c>
      <c r="Q262" s="153">
        <v>0</v>
      </c>
      <c r="R262" s="153">
        <f t="shared" si="72"/>
        <v>0</v>
      </c>
      <c r="S262" s="153">
        <v>0</v>
      </c>
      <c r="T262" s="154">
        <f t="shared" si="73"/>
        <v>0</v>
      </c>
      <c r="AR262" s="155" t="s">
        <v>356</v>
      </c>
      <c r="AT262" s="155" t="s">
        <v>454</v>
      </c>
      <c r="AU262" s="155" t="s">
        <v>88</v>
      </c>
      <c r="AY262" s="16" t="s">
        <v>317</v>
      </c>
      <c r="BE262" s="156">
        <f t="shared" si="74"/>
        <v>0</v>
      </c>
      <c r="BF262" s="156">
        <f t="shared" si="75"/>
        <v>0</v>
      </c>
      <c r="BG262" s="156">
        <f t="shared" si="76"/>
        <v>0</v>
      </c>
      <c r="BH262" s="156">
        <f t="shared" si="77"/>
        <v>0</v>
      </c>
      <c r="BI262" s="156">
        <f t="shared" si="78"/>
        <v>0</v>
      </c>
      <c r="BJ262" s="16" t="s">
        <v>88</v>
      </c>
      <c r="BK262" s="156">
        <f t="shared" si="79"/>
        <v>0</v>
      </c>
      <c r="BL262" s="16" t="s">
        <v>323</v>
      </c>
      <c r="BM262" s="155" t="s">
        <v>19668</v>
      </c>
    </row>
    <row r="263" spans="2:65" s="1" customFormat="1" ht="16.5" customHeight="1">
      <c r="B263" s="142"/>
      <c r="C263" s="179" t="s">
        <v>1961</v>
      </c>
      <c r="D263" s="179" t="s">
        <v>454</v>
      </c>
      <c r="E263" s="180" t="s">
        <v>19176</v>
      </c>
      <c r="F263" s="181" t="s">
        <v>19177</v>
      </c>
      <c r="G263" s="182" t="s">
        <v>322</v>
      </c>
      <c r="H263" s="183">
        <v>6.95</v>
      </c>
      <c r="I263" s="184"/>
      <c r="J263" s="185">
        <f t="shared" si="70"/>
        <v>0</v>
      </c>
      <c r="K263" s="186"/>
      <c r="L263" s="187"/>
      <c r="M263" s="188" t="s">
        <v>1</v>
      </c>
      <c r="N263" s="189" t="s">
        <v>42</v>
      </c>
      <c r="P263" s="153">
        <f t="shared" si="71"/>
        <v>0</v>
      </c>
      <c r="Q263" s="153">
        <v>2.21</v>
      </c>
      <c r="R263" s="153">
        <f t="shared" si="72"/>
        <v>15.359500000000001</v>
      </c>
      <c r="S263" s="153">
        <v>0</v>
      </c>
      <c r="T263" s="154">
        <f t="shared" si="73"/>
        <v>0</v>
      </c>
      <c r="AR263" s="155" t="s">
        <v>356</v>
      </c>
      <c r="AT263" s="155" t="s">
        <v>454</v>
      </c>
      <c r="AU263" s="155" t="s">
        <v>88</v>
      </c>
      <c r="AY263" s="16" t="s">
        <v>317</v>
      </c>
      <c r="BE263" s="156">
        <f t="shared" si="74"/>
        <v>0</v>
      </c>
      <c r="BF263" s="156">
        <f t="shared" si="75"/>
        <v>0</v>
      </c>
      <c r="BG263" s="156">
        <f t="shared" si="76"/>
        <v>0</v>
      </c>
      <c r="BH263" s="156">
        <f t="shared" si="77"/>
        <v>0</v>
      </c>
      <c r="BI263" s="156">
        <f t="shared" si="78"/>
        <v>0</v>
      </c>
      <c r="BJ263" s="16" t="s">
        <v>88</v>
      </c>
      <c r="BK263" s="156">
        <f t="shared" si="79"/>
        <v>0</v>
      </c>
      <c r="BL263" s="16" t="s">
        <v>323</v>
      </c>
      <c r="BM263" s="155" t="s">
        <v>19669</v>
      </c>
    </row>
    <row r="264" spans="2:65" s="1" customFormat="1" ht="24.15" customHeight="1">
      <c r="B264" s="142"/>
      <c r="C264" s="179" t="s">
        <v>2024</v>
      </c>
      <c r="D264" s="179" t="s">
        <v>454</v>
      </c>
      <c r="E264" s="180" t="s">
        <v>19670</v>
      </c>
      <c r="F264" s="181" t="s">
        <v>19671</v>
      </c>
      <c r="G264" s="182" t="s">
        <v>484</v>
      </c>
      <c r="H264" s="183">
        <v>140</v>
      </c>
      <c r="I264" s="184"/>
      <c r="J264" s="185">
        <f t="shared" si="70"/>
        <v>0</v>
      </c>
      <c r="K264" s="186"/>
      <c r="L264" s="187"/>
      <c r="M264" s="188" t="s">
        <v>1</v>
      </c>
      <c r="N264" s="189" t="s">
        <v>42</v>
      </c>
      <c r="P264" s="153">
        <f t="shared" si="71"/>
        <v>0</v>
      </c>
      <c r="Q264" s="153">
        <v>1</v>
      </c>
      <c r="R264" s="153">
        <f t="shared" si="72"/>
        <v>140</v>
      </c>
      <c r="S264" s="153">
        <v>0</v>
      </c>
      <c r="T264" s="154">
        <f t="shared" si="73"/>
        <v>0</v>
      </c>
      <c r="AR264" s="155" t="s">
        <v>356</v>
      </c>
      <c r="AT264" s="155" t="s">
        <v>454</v>
      </c>
      <c r="AU264" s="155" t="s">
        <v>88</v>
      </c>
      <c r="AY264" s="16" t="s">
        <v>317</v>
      </c>
      <c r="BE264" s="156">
        <f t="shared" si="74"/>
        <v>0</v>
      </c>
      <c r="BF264" s="156">
        <f t="shared" si="75"/>
        <v>0</v>
      </c>
      <c r="BG264" s="156">
        <f t="shared" si="76"/>
        <v>0</v>
      </c>
      <c r="BH264" s="156">
        <f t="shared" si="77"/>
        <v>0</v>
      </c>
      <c r="BI264" s="156">
        <f t="shared" si="78"/>
        <v>0</v>
      </c>
      <c r="BJ264" s="16" t="s">
        <v>88</v>
      </c>
      <c r="BK264" s="156">
        <f t="shared" si="79"/>
        <v>0</v>
      </c>
      <c r="BL264" s="16" t="s">
        <v>323</v>
      </c>
      <c r="BM264" s="155" t="s">
        <v>19672</v>
      </c>
    </row>
    <row r="265" spans="2:65" s="1" customFormat="1" ht="16.5" customHeight="1">
      <c r="B265" s="142"/>
      <c r="C265" s="143" t="s">
        <v>2028</v>
      </c>
      <c r="D265" s="143" t="s">
        <v>319</v>
      </c>
      <c r="E265" s="144" t="s">
        <v>19673</v>
      </c>
      <c r="F265" s="145" t="s">
        <v>19674</v>
      </c>
      <c r="G265" s="146" t="s">
        <v>444</v>
      </c>
      <c r="H265" s="147">
        <v>69.5</v>
      </c>
      <c r="I265" s="148"/>
      <c r="J265" s="149">
        <f t="shared" si="70"/>
        <v>0</v>
      </c>
      <c r="K265" s="150"/>
      <c r="L265" s="31"/>
      <c r="M265" s="151" t="s">
        <v>1</v>
      </c>
      <c r="N265" s="152" t="s">
        <v>42</v>
      </c>
      <c r="P265" s="153">
        <f t="shared" si="71"/>
        <v>0</v>
      </c>
      <c r="Q265" s="153">
        <v>0</v>
      </c>
      <c r="R265" s="153">
        <f t="shared" si="72"/>
        <v>0</v>
      </c>
      <c r="S265" s="153">
        <v>0</v>
      </c>
      <c r="T265" s="154">
        <f t="shared" si="73"/>
        <v>0</v>
      </c>
      <c r="AR265" s="155" t="s">
        <v>83</v>
      </c>
      <c r="AT265" s="155" t="s">
        <v>319</v>
      </c>
      <c r="AU265" s="155" t="s">
        <v>88</v>
      </c>
      <c r="AY265" s="16" t="s">
        <v>317</v>
      </c>
      <c r="BE265" s="156">
        <f t="shared" si="74"/>
        <v>0</v>
      </c>
      <c r="BF265" s="156">
        <f t="shared" si="75"/>
        <v>0</v>
      </c>
      <c r="BG265" s="156">
        <f t="shared" si="76"/>
        <v>0</v>
      </c>
      <c r="BH265" s="156">
        <f t="shared" si="77"/>
        <v>0</v>
      </c>
      <c r="BI265" s="156">
        <f t="shared" si="78"/>
        <v>0</v>
      </c>
      <c r="BJ265" s="16" t="s">
        <v>88</v>
      </c>
      <c r="BK265" s="156">
        <f t="shared" si="79"/>
        <v>0</v>
      </c>
      <c r="BL265" s="16" t="s">
        <v>83</v>
      </c>
      <c r="BM265" s="155" t="s">
        <v>19675</v>
      </c>
    </row>
    <row r="266" spans="2:65" s="1" customFormat="1" ht="24.15" customHeight="1">
      <c r="B266" s="142"/>
      <c r="C266" s="143" t="s">
        <v>2035</v>
      </c>
      <c r="D266" s="143" t="s">
        <v>319</v>
      </c>
      <c r="E266" s="144" t="s">
        <v>19676</v>
      </c>
      <c r="F266" s="145" t="s">
        <v>19677</v>
      </c>
      <c r="G266" s="146" t="s">
        <v>444</v>
      </c>
      <c r="H266" s="147">
        <v>69.5</v>
      </c>
      <c r="I266" s="148"/>
      <c r="J266" s="149">
        <f t="shared" si="70"/>
        <v>0</v>
      </c>
      <c r="K266" s="150"/>
      <c r="L266" s="31"/>
      <c r="M266" s="151" t="s">
        <v>1</v>
      </c>
      <c r="N266" s="152" t="s">
        <v>42</v>
      </c>
      <c r="P266" s="153">
        <f t="shared" si="71"/>
        <v>0</v>
      </c>
      <c r="Q266" s="153">
        <v>0</v>
      </c>
      <c r="R266" s="153">
        <f t="shared" si="72"/>
        <v>0</v>
      </c>
      <c r="S266" s="153">
        <v>0</v>
      </c>
      <c r="T266" s="154">
        <f t="shared" si="73"/>
        <v>0</v>
      </c>
      <c r="AR266" s="155" t="s">
        <v>83</v>
      </c>
      <c r="AT266" s="155" t="s">
        <v>319</v>
      </c>
      <c r="AU266" s="155" t="s">
        <v>88</v>
      </c>
      <c r="AY266" s="16" t="s">
        <v>317</v>
      </c>
      <c r="BE266" s="156">
        <f t="shared" si="74"/>
        <v>0</v>
      </c>
      <c r="BF266" s="156">
        <f t="shared" si="75"/>
        <v>0</v>
      </c>
      <c r="BG266" s="156">
        <f t="shared" si="76"/>
        <v>0</v>
      </c>
      <c r="BH266" s="156">
        <f t="shared" si="77"/>
        <v>0</v>
      </c>
      <c r="BI266" s="156">
        <f t="shared" si="78"/>
        <v>0</v>
      </c>
      <c r="BJ266" s="16" t="s">
        <v>88</v>
      </c>
      <c r="BK266" s="156">
        <f t="shared" si="79"/>
        <v>0</v>
      </c>
      <c r="BL266" s="16" t="s">
        <v>83</v>
      </c>
      <c r="BM266" s="155" t="s">
        <v>19678</v>
      </c>
    </row>
    <row r="267" spans="2:65" s="1" customFormat="1" ht="16.5" customHeight="1">
      <c r="B267" s="142"/>
      <c r="C267" s="143" t="s">
        <v>2039</v>
      </c>
      <c r="D267" s="143" t="s">
        <v>319</v>
      </c>
      <c r="E267" s="144" t="s">
        <v>19679</v>
      </c>
      <c r="F267" s="145" t="s">
        <v>19680</v>
      </c>
      <c r="G267" s="146" t="s">
        <v>444</v>
      </c>
      <c r="H267" s="147">
        <v>69.5</v>
      </c>
      <c r="I267" s="148"/>
      <c r="J267" s="149">
        <f t="shared" si="70"/>
        <v>0</v>
      </c>
      <c r="K267" s="150"/>
      <c r="L267" s="31"/>
      <c r="M267" s="151" t="s">
        <v>1</v>
      </c>
      <c r="N267" s="152" t="s">
        <v>42</v>
      </c>
      <c r="P267" s="153">
        <f t="shared" si="71"/>
        <v>0</v>
      </c>
      <c r="Q267" s="153">
        <v>0</v>
      </c>
      <c r="R267" s="153">
        <f t="shared" si="72"/>
        <v>0</v>
      </c>
      <c r="S267" s="153">
        <v>0</v>
      </c>
      <c r="T267" s="154">
        <f t="shared" si="73"/>
        <v>0</v>
      </c>
      <c r="AR267" s="155" t="s">
        <v>83</v>
      </c>
      <c r="AT267" s="155" t="s">
        <v>319</v>
      </c>
      <c r="AU267" s="155" t="s">
        <v>88</v>
      </c>
      <c r="AY267" s="16" t="s">
        <v>317</v>
      </c>
      <c r="BE267" s="156">
        <f t="shared" si="74"/>
        <v>0</v>
      </c>
      <c r="BF267" s="156">
        <f t="shared" si="75"/>
        <v>0</v>
      </c>
      <c r="BG267" s="156">
        <f t="shared" si="76"/>
        <v>0</v>
      </c>
      <c r="BH267" s="156">
        <f t="shared" si="77"/>
        <v>0</v>
      </c>
      <c r="BI267" s="156">
        <f t="shared" si="78"/>
        <v>0</v>
      </c>
      <c r="BJ267" s="16" t="s">
        <v>88</v>
      </c>
      <c r="BK267" s="156">
        <f t="shared" si="79"/>
        <v>0</v>
      </c>
      <c r="BL267" s="16" t="s">
        <v>83</v>
      </c>
      <c r="BM267" s="155" t="s">
        <v>19681</v>
      </c>
    </row>
    <row r="268" spans="2:65" s="1" customFormat="1" ht="16.5" customHeight="1">
      <c r="B268" s="142"/>
      <c r="C268" s="179" t="s">
        <v>2043</v>
      </c>
      <c r="D268" s="179" t="s">
        <v>454</v>
      </c>
      <c r="E268" s="180" t="s">
        <v>19682</v>
      </c>
      <c r="F268" s="181" t="s">
        <v>19683</v>
      </c>
      <c r="G268" s="182" t="s">
        <v>1107</v>
      </c>
      <c r="H268" s="183">
        <v>19</v>
      </c>
      <c r="I268" s="184"/>
      <c r="J268" s="185">
        <f t="shared" si="70"/>
        <v>0</v>
      </c>
      <c r="K268" s="186"/>
      <c r="L268" s="187"/>
      <c r="M268" s="188" t="s">
        <v>1</v>
      </c>
      <c r="N268" s="189" t="s">
        <v>42</v>
      </c>
      <c r="P268" s="153">
        <f t="shared" si="71"/>
        <v>0</v>
      </c>
      <c r="Q268" s="153">
        <v>0</v>
      </c>
      <c r="R268" s="153">
        <f t="shared" si="72"/>
        <v>0</v>
      </c>
      <c r="S268" s="153">
        <v>0</v>
      </c>
      <c r="T268" s="154">
        <f t="shared" si="73"/>
        <v>0</v>
      </c>
      <c r="AR268" s="155" t="s">
        <v>88</v>
      </c>
      <c r="AT268" s="155" t="s">
        <v>454</v>
      </c>
      <c r="AU268" s="155" t="s">
        <v>88</v>
      </c>
      <c r="AY268" s="16" t="s">
        <v>317</v>
      </c>
      <c r="BE268" s="156">
        <f t="shared" si="74"/>
        <v>0</v>
      </c>
      <c r="BF268" s="156">
        <f t="shared" si="75"/>
        <v>0</v>
      </c>
      <c r="BG268" s="156">
        <f t="shared" si="76"/>
        <v>0</v>
      </c>
      <c r="BH268" s="156">
        <f t="shared" si="77"/>
        <v>0</v>
      </c>
      <c r="BI268" s="156">
        <f t="shared" si="78"/>
        <v>0</v>
      </c>
      <c r="BJ268" s="16" t="s">
        <v>88</v>
      </c>
      <c r="BK268" s="156">
        <f t="shared" si="79"/>
        <v>0</v>
      </c>
      <c r="BL268" s="16" t="s">
        <v>83</v>
      </c>
      <c r="BM268" s="155" t="s">
        <v>19684</v>
      </c>
    </row>
    <row r="269" spans="2:65" s="1" customFormat="1" ht="24.15" customHeight="1">
      <c r="B269" s="142"/>
      <c r="C269" s="179" t="s">
        <v>2047</v>
      </c>
      <c r="D269" s="179" t="s">
        <v>454</v>
      </c>
      <c r="E269" s="180" t="s">
        <v>19685</v>
      </c>
      <c r="F269" s="181" t="s">
        <v>19686</v>
      </c>
      <c r="G269" s="182" t="s">
        <v>17192</v>
      </c>
      <c r="H269" s="183">
        <v>85</v>
      </c>
      <c r="I269" s="184"/>
      <c r="J269" s="185">
        <f t="shared" si="70"/>
        <v>0</v>
      </c>
      <c r="K269" s="186"/>
      <c r="L269" s="187"/>
      <c r="M269" s="188" t="s">
        <v>1</v>
      </c>
      <c r="N269" s="189" t="s">
        <v>42</v>
      </c>
      <c r="P269" s="153">
        <f t="shared" si="71"/>
        <v>0</v>
      </c>
      <c r="Q269" s="153">
        <v>0</v>
      </c>
      <c r="R269" s="153">
        <f t="shared" si="72"/>
        <v>0</v>
      </c>
      <c r="S269" s="153">
        <v>0</v>
      </c>
      <c r="T269" s="154">
        <f t="shared" si="73"/>
        <v>0</v>
      </c>
      <c r="AR269" s="155" t="s">
        <v>88</v>
      </c>
      <c r="AT269" s="155" t="s">
        <v>454</v>
      </c>
      <c r="AU269" s="155" t="s">
        <v>88</v>
      </c>
      <c r="AY269" s="16" t="s">
        <v>317</v>
      </c>
      <c r="BE269" s="156">
        <f t="shared" si="74"/>
        <v>0</v>
      </c>
      <c r="BF269" s="156">
        <f t="shared" si="75"/>
        <v>0</v>
      </c>
      <c r="BG269" s="156">
        <f t="shared" si="76"/>
        <v>0</v>
      </c>
      <c r="BH269" s="156">
        <f t="shared" si="77"/>
        <v>0</v>
      </c>
      <c r="BI269" s="156">
        <f t="shared" si="78"/>
        <v>0</v>
      </c>
      <c r="BJ269" s="16" t="s">
        <v>88</v>
      </c>
      <c r="BK269" s="156">
        <f t="shared" si="79"/>
        <v>0</v>
      </c>
      <c r="BL269" s="16" t="s">
        <v>83</v>
      </c>
      <c r="BM269" s="155" t="s">
        <v>19687</v>
      </c>
    </row>
    <row r="270" spans="2:65" s="1" customFormat="1" ht="24.15" customHeight="1">
      <c r="B270" s="142"/>
      <c r="C270" s="179" t="s">
        <v>2051</v>
      </c>
      <c r="D270" s="179" t="s">
        <v>454</v>
      </c>
      <c r="E270" s="180" t="s">
        <v>19688</v>
      </c>
      <c r="F270" s="181" t="s">
        <v>19689</v>
      </c>
      <c r="G270" s="182" t="s">
        <v>467</v>
      </c>
      <c r="H270" s="183">
        <v>58.8</v>
      </c>
      <c r="I270" s="184"/>
      <c r="J270" s="185">
        <f t="shared" si="70"/>
        <v>0</v>
      </c>
      <c r="K270" s="186"/>
      <c r="L270" s="187"/>
      <c r="M270" s="188" t="s">
        <v>1</v>
      </c>
      <c r="N270" s="189" t="s">
        <v>42</v>
      </c>
      <c r="P270" s="153">
        <f t="shared" si="71"/>
        <v>0</v>
      </c>
      <c r="Q270" s="153">
        <v>0</v>
      </c>
      <c r="R270" s="153">
        <f t="shared" si="72"/>
        <v>0</v>
      </c>
      <c r="S270" s="153">
        <v>0</v>
      </c>
      <c r="T270" s="154">
        <f t="shared" si="73"/>
        <v>0</v>
      </c>
      <c r="AR270" s="155" t="s">
        <v>88</v>
      </c>
      <c r="AT270" s="155" t="s">
        <v>454</v>
      </c>
      <c r="AU270" s="155" t="s">
        <v>88</v>
      </c>
      <c r="AY270" s="16" t="s">
        <v>317</v>
      </c>
      <c r="BE270" s="156">
        <f t="shared" si="74"/>
        <v>0</v>
      </c>
      <c r="BF270" s="156">
        <f t="shared" si="75"/>
        <v>0</v>
      </c>
      <c r="BG270" s="156">
        <f t="shared" si="76"/>
        <v>0</v>
      </c>
      <c r="BH270" s="156">
        <f t="shared" si="77"/>
        <v>0</v>
      </c>
      <c r="BI270" s="156">
        <f t="shared" si="78"/>
        <v>0</v>
      </c>
      <c r="BJ270" s="16" t="s">
        <v>88</v>
      </c>
      <c r="BK270" s="156">
        <f t="shared" si="79"/>
        <v>0</v>
      </c>
      <c r="BL270" s="16" t="s">
        <v>83</v>
      </c>
      <c r="BM270" s="155" t="s">
        <v>19690</v>
      </c>
    </row>
    <row r="271" spans="2:65" s="11" customFormat="1" ht="22.75" customHeight="1">
      <c r="B271" s="130"/>
      <c r="D271" s="131" t="s">
        <v>75</v>
      </c>
      <c r="E271" s="140" t="s">
        <v>19691</v>
      </c>
      <c r="F271" s="140" t="s">
        <v>19692</v>
      </c>
      <c r="I271" s="133"/>
      <c r="J271" s="141">
        <f>BK271</f>
        <v>0</v>
      </c>
      <c r="L271" s="130"/>
      <c r="M271" s="135"/>
      <c r="P271" s="136">
        <f>SUM(P272:P275)</f>
        <v>0</v>
      </c>
      <c r="R271" s="136">
        <f>SUM(R272:R275)</f>
        <v>0</v>
      </c>
      <c r="T271" s="137">
        <f>SUM(T272:T275)</f>
        <v>0</v>
      </c>
      <c r="AR271" s="131" t="s">
        <v>83</v>
      </c>
      <c r="AT271" s="138" t="s">
        <v>75</v>
      </c>
      <c r="AU271" s="138" t="s">
        <v>83</v>
      </c>
      <c r="AY271" s="131" t="s">
        <v>317</v>
      </c>
      <c r="BK271" s="139">
        <f>SUM(BK272:BK275)</f>
        <v>0</v>
      </c>
    </row>
    <row r="272" spans="2:65" s="1" customFormat="1" ht="24.15" customHeight="1">
      <c r="B272" s="142"/>
      <c r="C272" s="143" t="s">
        <v>2055</v>
      </c>
      <c r="D272" s="143" t="s">
        <v>319</v>
      </c>
      <c r="E272" s="144" t="s">
        <v>19693</v>
      </c>
      <c r="F272" s="145" t="s">
        <v>19694</v>
      </c>
      <c r="G272" s="146" t="s">
        <v>322</v>
      </c>
      <c r="H272" s="147">
        <v>25.715</v>
      </c>
      <c r="I272" s="148"/>
      <c r="J272" s="149">
        <f>ROUND(I272*H272,2)</f>
        <v>0</v>
      </c>
      <c r="K272" s="150"/>
      <c r="L272" s="31"/>
      <c r="M272" s="151" t="s">
        <v>1</v>
      </c>
      <c r="N272" s="152" t="s">
        <v>42</v>
      </c>
      <c r="P272" s="153">
        <f>O272*H272</f>
        <v>0</v>
      </c>
      <c r="Q272" s="153">
        <v>0</v>
      </c>
      <c r="R272" s="153">
        <f>Q272*H272</f>
        <v>0</v>
      </c>
      <c r="S272" s="153">
        <v>0</v>
      </c>
      <c r="T272" s="154">
        <f>S272*H272</f>
        <v>0</v>
      </c>
      <c r="AR272" s="155" t="s">
        <v>323</v>
      </c>
      <c r="AT272" s="155" t="s">
        <v>319</v>
      </c>
      <c r="AU272" s="155" t="s">
        <v>88</v>
      </c>
      <c r="AY272" s="16" t="s">
        <v>317</v>
      </c>
      <c r="BE272" s="156">
        <f>IF(N272="základná",J272,0)</f>
        <v>0</v>
      </c>
      <c r="BF272" s="156">
        <f>IF(N272="znížená",J272,0)</f>
        <v>0</v>
      </c>
      <c r="BG272" s="156">
        <f>IF(N272="zákl. prenesená",J272,0)</f>
        <v>0</v>
      </c>
      <c r="BH272" s="156">
        <f>IF(N272="zníž. prenesená",J272,0)</f>
        <v>0</v>
      </c>
      <c r="BI272" s="156">
        <f>IF(N272="nulová",J272,0)</f>
        <v>0</v>
      </c>
      <c r="BJ272" s="16" t="s">
        <v>88</v>
      </c>
      <c r="BK272" s="156">
        <f>ROUND(I272*H272,2)</f>
        <v>0</v>
      </c>
      <c r="BL272" s="16" t="s">
        <v>323</v>
      </c>
      <c r="BM272" s="155" t="s">
        <v>19695</v>
      </c>
    </row>
    <row r="273" spans="2:65" s="1" customFormat="1" ht="24.15" customHeight="1">
      <c r="B273" s="142"/>
      <c r="C273" s="143" t="s">
        <v>2059</v>
      </c>
      <c r="D273" s="143" t="s">
        <v>319</v>
      </c>
      <c r="E273" s="144" t="s">
        <v>337</v>
      </c>
      <c r="F273" s="145" t="s">
        <v>338</v>
      </c>
      <c r="G273" s="146" t="s">
        <v>322</v>
      </c>
      <c r="H273" s="147">
        <v>25.715</v>
      </c>
      <c r="I273" s="148"/>
      <c r="J273" s="149">
        <f>ROUND(I273*H273,2)</f>
        <v>0</v>
      </c>
      <c r="K273" s="150"/>
      <c r="L273" s="31"/>
      <c r="M273" s="151" t="s">
        <v>1</v>
      </c>
      <c r="N273" s="152" t="s">
        <v>42</v>
      </c>
      <c r="P273" s="153">
        <f>O273*H273</f>
        <v>0</v>
      </c>
      <c r="Q273" s="153">
        <v>0</v>
      </c>
      <c r="R273" s="153">
        <f>Q273*H273</f>
        <v>0</v>
      </c>
      <c r="S273" s="153">
        <v>0</v>
      </c>
      <c r="T273" s="154">
        <f>S273*H273</f>
        <v>0</v>
      </c>
      <c r="AR273" s="155" t="s">
        <v>323</v>
      </c>
      <c r="AT273" s="155" t="s">
        <v>319</v>
      </c>
      <c r="AU273" s="155" t="s">
        <v>88</v>
      </c>
      <c r="AY273" s="16" t="s">
        <v>317</v>
      </c>
      <c r="BE273" s="156">
        <f>IF(N273="základná",J273,0)</f>
        <v>0</v>
      </c>
      <c r="BF273" s="156">
        <f>IF(N273="znížená",J273,0)</f>
        <v>0</v>
      </c>
      <c r="BG273" s="156">
        <f>IF(N273="zákl. prenesená",J273,0)</f>
        <v>0</v>
      </c>
      <c r="BH273" s="156">
        <f>IF(N273="zníž. prenesená",J273,0)</f>
        <v>0</v>
      </c>
      <c r="BI273" s="156">
        <f>IF(N273="nulová",J273,0)</f>
        <v>0</v>
      </c>
      <c r="BJ273" s="16" t="s">
        <v>88</v>
      </c>
      <c r="BK273" s="156">
        <f>ROUND(I273*H273,2)</f>
        <v>0</v>
      </c>
      <c r="BL273" s="16" t="s">
        <v>323</v>
      </c>
      <c r="BM273" s="155" t="s">
        <v>19696</v>
      </c>
    </row>
    <row r="274" spans="2:65" s="1" customFormat="1" ht="37.75" customHeight="1">
      <c r="B274" s="142"/>
      <c r="C274" s="143" t="s">
        <v>2063</v>
      </c>
      <c r="D274" s="143" t="s">
        <v>319</v>
      </c>
      <c r="E274" s="144" t="s">
        <v>7754</v>
      </c>
      <c r="F274" s="145" t="s">
        <v>7755</v>
      </c>
      <c r="G274" s="146" t="s">
        <v>322</v>
      </c>
      <c r="H274" s="147">
        <v>25.715</v>
      </c>
      <c r="I274" s="148"/>
      <c r="J274" s="149">
        <f>ROUND(I274*H274,2)</f>
        <v>0</v>
      </c>
      <c r="K274" s="150"/>
      <c r="L274" s="31"/>
      <c r="M274" s="151" t="s">
        <v>1</v>
      </c>
      <c r="N274" s="152" t="s">
        <v>42</v>
      </c>
      <c r="P274" s="153">
        <f>O274*H274</f>
        <v>0</v>
      </c>
      <c r="Q274" s="153">
        <v>0</v>
      </c>
      <c r="R274" s="153">
        <f>Q274*H274</f>
        <v>0</v>
      </c>
      <c r="S274" s="153">
        <v>0</v>
      </c>
      <c r="T274" s="154">
        <f>S274*H274</f>
        <v>0</v>
      </c>
      <c r="AR274" s="155" t="s">
        <v>323</v>
      </c>
      <c r="AT274" s="155" t="s">
        <v>319</v>
      </c>
      <c r="AU274" s="155" t="s">
        <v>88</v>
      </c>
      <c r="AY274" s="16" t="s">
        <v>317</v>
      </c>
      <c r="BE274" s="156">
        <f>IF(N274="základná",J274,0)</f>
        <v>0</v>
      </c>
      <c r="BF274" s="156">
        <f>IF(N274="znížená",J274,0)</f>
        <v>0</v>
      </c>
      <c r="BG274" s="156">
        <f>IF(N274="zákl. prenesená",J274,0)</f>
        <v>0</v>
      </c>
      <c r="BH274" s="156">
        <f>IF(N274="zníž. prenesená",J274,0)</f>
        <v>0</v>
      </c>
      <c r="BI274" s="156">
        <f>IF(N274="nulová",J274,0)</f>
        <v>0</v>
      </c>
      <c r="BJ274" s="16" t="s">
        <v>88</v>
      </c>
      <c r="BK274" s="156">
        <f>ROUND(I274*H274,2)</f>
        <v>0</v>
      </c>
      <c r="BL274" s="16" t="s">
        <v>323</v>
      </c>
      <c r="BM274" s="155" t="s">
        <v>19697</v>
      </c>
    </row>
    <row r="275" spans="2:65" s="1" customFormat="1" ht="21.75" customHeight="1">
      <c r="B275" s="142"/>
      <c r="C275" s="143" t="s">
        <v>2068</v>
      </c>
      <c r="D275" s="143" t="s">
        <v>319</v>
      </c>
      <c r="E275" s="144" t="s">
        <v>19126</v>
      </c>
      <c r="F275" s="145" t="s">
        <v>17377</v>
      </c>
      <c r="G275" s="146" t="s">
        <v>444</v>
      </c>
      <c r="H275" s="147">
        <v>69.5</v>
      </c>
      <c r="I275" s="148"/>
      <c r="J275" s="149">
        <f>ROUND(I275*H275,2)</f>
        <v>0</v>
      </c>
      <c r="K275" s="150"/>
      <c r="L275" s="31"/>
      <c r="M275" s="151" t="s">
        <v>1</v>
      </c>
      <c r="N275" s="152" t="s">
        <v>42</v>
      </c>
      <c r="P275" s="153">
        <f>O275*H275</f>
        <v>0</v>
      </c>
      <c r="Q275" s="153">
        <v>0</v>
      </c>
      <c r="R275" s="153">
        <f>Q275*H275</f>
        <v>0</v>
      </c>
      <c r="S275" s="153">
        <v>0</v>
      </c>
      <c r="T275" s="154">
        <f>S275*H275</f>
        <v>0</v>
      </c>
      <c r="AR275" s="155" t="s">
        <v>323</v>
      </c>
      <c r="AT275" s="155" t="s">
        <v>319</v>
      </c>
      <c r="AU275" s="155" t="s">
        <v>88</v>
      </c>
      <c r="AY275" s="16" t="s">
        <v>317</v>
      </c>
      <c r="BE275" s="156">
        <f>IF(N275="základná",J275,0)</f>
        <v>0</v>
      </c>
      <c r="BF275" s="156">
        <f>IF(N275="znížená",J275,0)</f>
        <v>0</v>
      </c>
      <c r="BG275" s="156">
        <f>IF(N275="zákl. prenesená",J275,0)</f>
        <v>0</v>
      </c>
      <c r="BH275" s="156">
        <f>IF(N275="zníž. prenesená",J275,0)</f>
        <v>0</v>
      </c>
      <c r="BI275" s="156">
        <f>IF(N275="nulová",J275,0)</f>
        <v>0</v>
      </c>
      <c r="BJ275" s="16" t="s">
        <v>88</v>
      </c>
      <c r="BK275" s="156">
        <f>ROUND(I275*H275,2)</f>
        <v>0</v>
      </c>
      <c r="BL275" s="16" t="s">
        <v>323</v>
      </c>
      <c r="BM275" s="155" t="s">
        <v>19698</v>
      </c>
    </row>
    <row r="276" spans="2:65" s="11" customFormat="1" ht="22.75" customHeight="1">
      <c r="B276" s="130"/>
      <c r="D276" s="131" t="s">
        <v>75</v>
      </c>
      <c r="E276" s="140" t="s">
        <v>19699</v>
      </c>
      <c r="F276" s="140" t="s">
        <v>19311</v>
      </c>
      <c r="I276" s="133"/>
      <c r="J276" s="141">
        <f>BK276</f>
        <v>0</v>
      </c>
      <c r="L276" s="130"/>
      <c r="M276" s="135"/>
      <c r="P276" s="136">
        <f>P277</f>
        <v>0</v>
      </c>
      <c r="R276" s="136">
        <f>R277</f>
        <v>0</v>
      </c>
      <c r="T276" s="137">
        <f>T277</f>
        <v>0</v>
      </c>
      <c r="AR276" s="131" t="s">
        <v>83</v>
      </c>
      <c r="AT276" s="138" t="s">
        <v>75</v>
      </c>
      <c r="AU276" s="138" t="s">
        <v>83</v>
      </c>
      <c r="AY276" s="131" t="s">
        <v>317</v>
      </c>
      <c r="BK276" s="139">
        <f>BK277</f>
        <v>0</v>
      </c>
    </row>
    <row r="277" spans="2:65" s="1" customFormat="1" ht="33" customHeight="1">
      <c r="B277" s="142"/>
      <c r="C277" s="143" t="s">
        <v>2072</v>
      </c>
      <c r="D277" s="143" t="s">
        <v>319</v>
      </c>
      <c r="E277" s="144" t="s">
        <v>19700</v>
      </c>
      <c r="F277" s="145" t="s">
        <v>19701</v>
      </c>
      <c r="G277" s="146" t="s">
        <v>439</v>
      </c>
      <c r="H277" s="147">
        <v>68.671999999999997</v>
      </c>
      <c r="I277" s="148"/>
      <c r="J277" s="149">
        <f>ROUND(I277*H277,2)</f>
        <v>0</v>
      </c>
      <c r="K277" s="150"/>
      <c r="L277" s="31"/>
      <c r="M277" s="151" t="s">
        <v>1</v>
      </c>
      <c r="N277" s="152" t="s">
        <v>42</v>
      </c>
      <c r="P277" s="153">
        <f>O277*H277</f>
        <v>0</v>
      </c>
      <c r="Q277" s="153">
        <v>0</v>
      </c>
      <c r="R277" s="153">
        <f>Q277*H277</f>
        <v>0</v>
      </c>
      <c r="S277" s="153">
        <v>0</v>
      </c>
      <c r="T277" s="154">
        <f>S277*H277</f>
        <v>0</v>
      </c>
      <c r="AR277" s="155" t="s">
        <v>323</v>
      </c>
      <c r="AT277" s="155" t="s">
        <v>319</v>
      </c>
      <c r="AU277" s="155" t="s">
        <v>88</v>
      </c>
      <c r="AY277" s="16" t="s">
        <v>317</v>
      </c>
      <c r="BE277" s="156">
        <f>IF(N277="základná",J277,0)</f>
        <v>0</v>
      </c>
      <c r="BF277" s="156">
        <f>IF(N277="znížená",J277,0)</f>
        <v>0</v>
      </c>
      <c r="BG277" s="156">
        <f>IF(N277="zákl. prenesená",J277,0)</f>
        <v>0</v>
      </c>
      <c r="BH277" s="156">
        <f>IF(N277="zníž. prenesená",J277,0)</f>
        <v>0</v>
      </c>
      <c r="BI277" s="156">
        <f>IF(N277="nulová",J277,0)</f>
        <v>0</v>
      </c>
      <c r="BJ277" s="16" t="s">
        <v>88</v>
      </c>
      <c r="BK277" s="156">
        <f>ROUND(I277*H277,2)</f>
        <v>0</v>
      </c>
      <c r="BL277" s="16" t="s">
        <v>323</v>
      </c>
      <c r="BM277" s="155" t="s">
        <v>19702</v>
      </c>
    </row>
    <row r="278" spans="2:65" s="11" customFormat="1" ht="25.9" customHeight="1">
      <c r="B278" s="130"/>
      <c r="D278" s="131" t="s">
        <v>75</v>
      </c>
      <c r="E278" s="132" t="s">
        <v>92</v>
      </c>
      <c r="F278" s="132" t="s">
        <v>19358</v>
      </c>
      <c r="I278" s="133"/>
      <c r="J278" s="134">
        <f>BK278</f>
        <v>0</v>
      </c>
      <c r="L278" s="130"/>
      <c r="M278" s="135"/>
      <c r="P278" s="136">
        <f>P279</f>
        <v>0</v>
      </c>
      <c r="R278" s="136">
        <f>R279</f>
        <v>0</v>
      </c>
      <c r="T278" s="137">
        <f>T279</f>
        <v>0</v>
      </c>
      <c r="AR278" s="131" t="s">
        <v>92</v>
      </c>
      <c r="AT278" s="138" t="s">
        <v>75</v>
      </c>
      <c r="AU278" s="138" t="s">
        <v>76</v>
      </c>
      <c r="AY278" s="131" t="s">
        <v>317</v>
      </c>
      <c r="BK278" s="139">
        <f>BK279</f>
        <v>0</v>
      </c>
    </row>
    <row r="279" spans="2:65" s="11" customFormat="1" ht="22.75" customHeight="1">
      <c r="B279" s="130"/>
      <c r="D279" s="131" t="s">
        <v>75</v>
      </c>
      <c r="E279" s="140" t="s">
        <v>19359</v>
      </c>
      <c r="F279" s="140" t="s">
        <v>19360</v>
      </c>
      <c r="I279" s="133"/>
      <c r="J279" s="141">
        <f>BK279</f>
        <v>0</v>
      </c>
      <c r="L279" s="130"/>
      <c r="M279" s="135"/>
      <c r="P279" s="136">
        <f>SUM(P280:P281)</f>
        <v>0</v>
      </c>
      <c r="R279" s="136">
        <f>SUM(R280:R281)</f>
        <v>0</v>
      </c>
      <c r="T279" s="137">
        <f>SUM(T280:T281)</f>
        <v>0</v>
      </c>
      <c r="AR279" s="131" t="s">
        <v>92</v>
      </c>
      <c r="AT279" s="138" t="s">
        <v>75</v>
      </c>
      <c r="AU279" s="138" t="s">
        <v>83</v>
      </c>
      <c r="AY279" s="131" t="s">
        <v>317</v>
      </c>
      <c r="BK279" s="139">
        <f>SUM(BK280:BK281)</f>
        <v>0</v>
      </c>
    </row>
    <row r="280" spans="2:65" s="1" customFormat="1" ht="33" customHeight="1">
      <c r="B280" s="142"/>
      <c r="C280" s="179" t="s">
        <v>2077</v>
      </c>
      <c r="D280" s="179" t="s">
        <v>454</v>
      </c>
      <c r="E280" s="180" t="s">
        <v>19361</v>
      </c>
      <c r="F280" s="181" t="s">
        <v>19362</v>
      </c>
      <c r="G280" s="182" t="s">
        <v>467</v>
      </c>
      <c r="H280" s="183">
        <v>2</v>
      </c>
      <c r="I280" s="184"/>
      <c r="J280" s="185">
        <f>ROUND(I280*H280,2)</f>
        <v>0</v>
      </c>
      <c r="K280" s="186"/>
      <c r="L280" s="187"/>
      <c r="M280" s="188" t="s">
        <v>1</v>
      </c>
      <c r="N280" s="189" t="s">
        <v>42</v>
      </c>
      <c r="P280" s="153">
        <f>O280*H280</f>
        <v>0</v>
      </c>
      <c r="Q280" s="153">
        <v>0</v>
      </c>
      <c r="R280" s="153">
        <f>Q280*H280</f>
        <v>0</v>
      </c>
      <c r="S280" s="153">
        <v>0</v>
      </c>
      <c r="T280" s="154">
        <f>S280*H280</f>
        <v>0</v>
      </c>
      <c r="AR280" s="155" t="s">
        <v>356</v>
      </c>
      <c r="AT280" s="155" t="s">
        <v>454</v>
      </c>
      <c r="AU280" s="155" t="s">
        <v>88</v>
      </c>
      <c r="AY280" s="16" t="s">
        <v>317</v>
      </c>
      <c r="BE280" s="156">
        <f>IF(N280="základná",J280,0)</f>
        <v>0</v>
      </c>
      <c r="BF280" s="156">
        <f>IF(N280="znížená",J280,0)</f>
        <v>0</v>
      </c>
      <c r="BG280" s="156">
        <f>IF(N280="zákl. prenesená",J280,0)</f>
        <v>0</v>
      </c>
      <c r="BH280" s="156">
        <f>IF(N280="zníž. prenesená",J280,0)</f>
        <v>0</v>
      </c>
      <c r="BI280" s="156">
        <f>IF(N280="nulová",J280,0)</f>
        <v>0</v>
      </c>
      <c r="BJ280" s="16" t="s">
        <v>88</v>
      </c>
      <c r="BK280" s="156">
        <f>ROUND(I280*H280,2)</f>
        <v>0</v>
      </c>
      <c r="BL280" s="16" t="s">
        <v>323</v>
      </c>
      <c r="BM280" s="155" t="s">
        <v>19703</v>
      </c>
    </row>
    <row r="281" spans="2:65" s="1" customFormat="1" ht="24.15" customHeight="1">
      <c r="B281" s="142"/>
      <c r="C281" s="143" t="s">
        <v>2081</v>
      </c>
      <c r="D281" s="143" t="s">
        <v>319</v>
      </c>
      <c r="E281" s="144" t="s">
        <v>19364</v>
      </c>
      <c r="F281" s="145" t="s">
        <v>19365</v>
      </c>
      <c r="G281" s="146" t="s">
        <v>467</v>
      </c>
      <c r="H281" s="147">
        <v>2</v>
      </c>
      <c r="I281" s="148"/>
      <c r="J281" s="149">
        <f>ROUND(I281*H281,2)</f>
        <v>0</v>
      </c>
      <c r="K281" s="150"/>
      <c r="L281" s="31"/>
      <c r="M281" s="151" t="s">
        <v>1</v>
      </c>
      <c r="N281" s="152" t="s">
        <v>42</v>
      </c>
      <c r="P281" s="153">
        <f>O281*H281</f>
        <v>0</v>
      </c>
      <c r="Q281" s="153">
        <v>0</v>
      </c>
      <c r="R281" s="153">
        <f>Q281*H281</f>
        <v>0</v>
      </c>
      <c r="S281" s="153">
        <v>0</v>
      </c>
      <c r="T281" s="154">
        <f>S281*H281</f>
        <v>0</v>
      </c>
      <c r="AR281" s="155" t="s">
        <v>323</v>
      </c>
      <c r="AT281" s="155" t="s">
        <v>319</v>
      </c>
      <c r="AU281" s="155" t="s">
        <v>88</v>
      </c>
      <c r="AY281" s="16" t="s">
        <v>317</v>
      </c>
      <c r="BE281" s="156">
        <f>IF(N281="základná",J281,0)</f>
        <v>0</v>
      </c>
      <c r="BF281" s="156">
        <f>IF(N281="znížená",J281,0)</f>
        <v>0</v>
      </c>
      <c r="BG281" s="156">
        <f>IF(N281="zákl. prenesená",J281,0)</f>
        <v>0</v>
      </c>
      <c r="BH281" s="156">
        <f>IF(N281="zníž. prenesená",J281,0)</f>
        <v>0</v>
      </c>
      <c r="BI281" s="156">
        <f>IF(N281="nulová",J281,0)</f>
        <v>0</v>
      </c>
      <c r="BJ281" s="16" t="s">
        <v>88</v>
      </c>
      <c r="BK281" s="156">
        <f>ROUND(I281*H281,2)</f>
        <v>0</v>
      </c>
      <c r="BL281" s="16" t="s">
        <v>323</v>
      </c>
      <c r="BM281" s="155" t="s">
        <v>19704</v>
      </c>
    </row>
    <row r="282" spans="2:65" s="11" customFormat="1" ht="25.9" customHeight="1">
      <c r="B282" s="130"/>
      <c r="D282" s="131" t="s">
        <v>75</v>
      </c>
      <c r="E282" s="132" t="s">
        <v>499</v>
      </c>
      <c r="F282" s="132" t="s">
        <v>500</v>
      </c>
      <c r="I282" s="133"/>
      <c r="J282" s="134">
        <f>BK282</f>
        <v>0</v>
      </c>
      <c r="L282" s="130"/>
      <c r="M282" s="135"/>
      <c r="P282" s="136">
        <f>P283</f>
        <v>0</v>
      </c>
      <c r="R282" s="136">
        <f>R283</f>
        <v>0</v>
      </c>
      <c r="T282" s="137">
        <f>T283</f>
        <v>0</v>
      </c>
      <c r="AR282" s="131" t="s">
        <v>341</v>
      </c>
      <c r="AT282" s="138" t="s">
        <v>75</v>
      </c>
      <c r="AU282" s="138" t="s">
        <v>76</v>
      </c>
      <c r="AY282" s="131" t="s">
        <v>317</v>
      </c>
      <c r="BK282" s="139">
        <f>BK283</f>
        <v>0</v>
      </c>
    </row>
    <row r="283" spans="2:65" s="1" customFormat="1" ht="44.25" customHeight="1">
      <c r="B283" s="142"/>
      <c r="C283" s="143" t="s">
        <v>2085</v>
      </c>
      <c r="D283" s="143" t="s">
        <v>319</v>
      </c>
      <c r="E283" s="144" t="s">
        <v>744</v>
      </c>
      <c r="F283" s="145" t="s">
        <v>19373</v>
      </c>
      <c r="G283" s="146" t="s">
        <v>19374</v>
      </c>
      <c r="H283" s="147">
        <v>5</v>
      </c>
      <c r="I283" s="148"/>
      <c r="J283" s="149">
        <f>ROUND(I283*H283,2)</f>
        <v>0</v>
      </c>
      <c r="K283" s="150"/>
      <c r="L283" s="31"/>
      <c r="M283" s="190" t="s">
        <v>1</v>
      </c>
      <c r="N283" s="191" t="s">
        <v>42</v>
      </c>
      <c r="O283" s="192"/>
      <c r="P283" s="193">
        <f>O283*H283</f>
        <v>0</v>
      </c>
      <c r="Q283" s="193">
        <v>0</v>
      </c>
      <c r="R283" s="193">
        <f>Q283*H283</f>
        <v>0</v>
      </c>
      <c r="S283" s="193">
        <v>0</v>
      </c>
      <c r="T283" s="194">
        <f>S283*H283</f>
        <v>0</v>
      </c>
      <c r="AR283" s="155" t="s">
        <v>83</v>
      </c>
      <c r="AT283" s="155" t="s">
        <v>319</v>
      </c>
      <c r="AU283" s="155" t="s">
        <v>83</v>
      </c>
      <c r="AY283" s="16" t="s">
        <v>317</v>
      </c>
      <c r="BE283" s="156">
        <f>IF(N283="základná",J283,0)</f>
        <v>0</v>
      </c>
      <c r="BF283" s="156">
        <f>IF(N283="znížená",J283,0)</f>
        <v>0</v>
      </c>
      <c r="BG283" s="156">
        <f>IF(N283="zákl. prenesená",J283,0)</f>
        <v>0</v>
      </c>
      <c r="BH283" s="156">
        <f>IF(N283="zníž. prenesená",J283,0)</f>
        <v>0</v>
      </c>
      <c r="BI283" s="156">
        <f>IF(N283="nulová",J283,0)</f>
        <v>0</v>
      </c>
      <c r="BJ283" s="16" t="s">
        <v>88</v>
      </c>
      <c r="BK283" s="156">
        <f>ROUND(I283*H283,2)</f>
        <v>0</v>
      </c>
      <c r="BL283" s="16" t="s">
        <v>83</v>
      </c>
      <c r="BM283" s="155" t="s">
        <v>19705</v>
      </c>
    </row>
    <row r="284" spans="2:65" s="1" customFormat="1" ht="7" customHeight="1">
      <c r="B284" s="46"/>
      <c r="C284" s="47"/>
      <c r="D284" s="47"/>
      <c r="E284" s="47"/>
      <c r="F284" s="47"/>
      <c r="G284" s="47"/>
      <c r="H284" s="47"/>
      <c r="I284" s="47"/>
      <c r="J284" s="47"/>
      <c r="K284" s="47"/>
      <c r="L284" s="31"/>
    </row>
  </sheetData>
  <autoFilter ref="C137:K283" xr:uid="{00000000-0009-0000-0000-000028000000}"/>
  <mergeCells count="12">
    <mergeCell ref="E130:H130"/>
    <mergeCell ref="L2:V2"/>
    <mergeCell ref="E85:H85"/>
    <mergeCell ref="E87:H87"/>
    <mergeCell ref="E89:H89"/>
    <mergeCell ref="E126:H126"/>
    <mergeCell ref="E128:H12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2:BM22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209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18978</v>
      </c>
      <c r="F9" s="263"/>
      <c r="G9" s="263"/>
      <c r="H9" s="263"/>
      <c r="L9" s="31"/>
    </row>
    <row r="10" spans="2:46" s="1" customFormat="1" ht="12" customHeight="1">
      <c r="B10" s="31"/>
      <c r="D10" s="26" t="s">
        <v>287</v>
      </c>
      <c r="L10" s="31"/>
    </row>
    <row r="11" spans="2:46" s="1" customFormat="1" ht="16.5" customHeight="1">
      <c r="B11" s="31"/>
      <c r="E11" s="243" t="s">
        <v>19706</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ROUND(J132,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ROUND((SUM(BE132:BE222)),  2)</f>
        <v>0</v>
      </c>
      <c r="G35" s="99"/>
      <c r="H35" s="99"/>
      <c r="I35" s="100">
        <v>0.2</v>
      </c>
      <c r="J35" s="98">
        <f>ROUND(((SUM(BE132:BE222))*I35),  2)</f>
        <v>0</v>
      </c>
      <c r="L35" s="31"/>
    </row>
    <row r="36" spans="2:12" s="1" customFormat="1" ht="14.4" customHeight="1">
      <c r="B36" s="31"/>
      <c r="E36" s="36" t="s">
        <v>42</v>
      </c>
      <c r="F36" s="98">
        <f>ROUND((SUM(BF132:BF222)),  2)</f>
        <v>0</v>
      </c>
      <c r="G36" s="99"/>
      <c r="H36" s="99"/>
      <c r="I36" s="100">
        <v>0.2</v>
      </c>
      <c r="J36" s="98">
        <f>ROUND(((SUM(BF132:BF222))*I36),  2)</f>
        <v>0</v>
      </c>
      <c r="L36" s="31"/>
    </row>
    <row r="37" spans="2:12" s="1" customFormat="1" ht="14.4" hidden="1" customHeight="1">
      <c r="B37" s="31"/>
      <c r="E37" s="26" t="s">
        <v>43</v>
      </c>
      <c r="F37" s="87">
        <f>ROUND((SUM(BG132:BG222)),  2)</f>
        <v>0</v>
      </c>
      <c r="I37" s="101">
        <v>0.2</v>
      </c>
      <c r="J37" s="87">
        <f>0</f>
        <v>0</v>
      </c>
      <c r="L37" s="31"/>
    </row>
    <row r="38" spans="2:12" s="1" customFormat="1" ht="14.4" hidden="1" customHeight="1">
      <c r="B38" s="31"/>
      <c r="E38" s="26" t="s">
        <v>44</v>
      </c>
      <c r="F38" s="87">
        <f>ROUND((SUM(BH132:BH222)),  2)</f>
        <v>0</v>
      </c>
      <c r="I38" s="101">
        <v>0.2</v>
      </c>
      <c r="J38" s="87">
        <f>0</f>
        <v>0</v>
      </c>
      <c r="L38" s="31"/>
    </row>
    <row r="39" spans="2:12" s="1" customFormat="1" ht="14.4" hidden="1" customHeight="1">
      <c r="B39" s="31"/>
      <c r="E39" s="36" t="s">
        <v>45</v>
      </c>
      <c r="F39" s="98">
        <f>ROUND((SUM(BI132:BI222)),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18978</v>
      </c>
      <c r="F87" s="263"/>
      <c r="G87" s="263"/>
      <c r="H87" s="263"/>
      <c r="L87" s="31"/>
    </row>
    <row r="88" spans="2:12" s="1" customFormat="1" ht="12" customHeight="1">
      <c r="B88" s="31"/>
      <c r="C88" s="26" t="s">
        <v>287</v>
      </c>
      <c r="L88" s="31"/>
    </row>
    <row r="89" spans="2:12" s="1" customFormat="1" ht="16.5" customHeight="1">
      <c r="B89" s="31"/>
      <c r="E89" s="243" t="str">
        <f>E11</f>
        <v>SO 14.3 - Terénne a sadové úpravy - Átrium B</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J132</f>
        <v>0</v>
      </c>
      <c r="L98" s="31"/>
      <c r="AU98" s="16" t="s">
        <v>296</v>
      </c>
    </row>
    <row r="99" spans="2:47" s="8" customFormat="1" ht="25" customHeight="1">
      <c r="B99" s="113"/>
      <c r="D99" s="114" t="s">
        <v>297</v>
      </c>
      <c r="E99" s="115"/>
      <c r="F99" s="115"/>
      <c r="G99" s="115"/>
      <c r="H99" s="115"/>
      <c r="I99" s="115"/>
      <c r="J99" s="116">
        <f>J133</f>
        <v>0</v>
      </c>
      <c r="L99" s="113"/>
    </row>
    <row r="100" spans="2:47" s="9" customFormat="1" ht="19.899999999999999" customHeight="1">
      <c r="B100" s="117"/>
      <c r="D100" s="118" t="s">
        <v>18980</v>
      </c>
      <c r="E100" s="119"/>
      <c r="F100" s="119"/>
      <c r="G100" s="119"/>
      <c r="H100" s="119"/>
      <c r="I100" s="119"/>
      <c r="J100" s="120">
        <f>J134</f>
        <v>0</v>
      </c>
      <c r="L100" s="117"/>
    </row>
    <row r="101" spans="2:47" s="9" customFormat="1" ht="14.9" customHeight="1">
      <c r="B101" s="117"/>
      <c r="D101" s="118" t="s">
        <v>18981</v>
      </c>
      <c r="E101" s="119"/>
      <c r="F101" s="119"/>
      <c r="G101" s="119"/>
      <c r="H101" s="119"/>
      <c r="I101" s="119"/>
      <c r="J101" s="120">
        <f>J142</f>
        <v>0</v>
      </c>
      <c r="L101" s="117"/>
    </row>
    <row r="102" spans="2:47" s="9" customFormat="1" ht="14.9" customHeight="1">
      <c r="B102" s="117"/>
      <c r="D102" s="118" t="s">
        <v>18982</v>
      </c>
      <c r="E102" s="119"/>
      <c r="F102" s="119"/>
      <c r="G102" s="119"/>
      <c r="H102" s="119"/>
      <c r="I102" s="119"/>
      <c r="J102" s="120">
        <f>J156</f>
        <v>0</v>
      </c>
      <c r="L102" s="117"/>
    </row>
    <row r="103" spans="2:47" s="9" customFormat="1" ht="14.9" customHeight="1">
      <c r="B103" s="117"/>
      <c r="D103" s="118" t="s">
        <v>18983</v>
      </c>
      <c r="E103" s="119"/>
      <c r="F103" s="119"/>
      <c r="G103" s="119"/>
      <c r="H103" s="119"/>
      <c r="I103" s="119"/>
      <c r="J103" s="120">
        <f>J165</f>
        <v>0</v>
      </c>
      <c r="L103" s="117"/>
    </row>
    <row r="104" spans="2:47" s="9" customFormat="1" ht="19.899999999999999" customHeight="1">
      <c r="B104" s="117"/>
      <c r="D104" s="118" t="s">
        <v>18985</v>
      </c>
      <c r="E104" s="119"/>
      <c r="F104" s="119"/>
      <c r="G104" s="119"/>
      <c r="H104" s="119"/>
      <c r="I104" s="119"/>
      <c r="J104" s="120">
        <f>J169</f>
        <v>0</v>
      </c>
      <c r="L104" s="117"/>
    </row>
    <row r="105" spans="2:47" s="9" customFormat="1" ht="14.9" customHeight="1">
      <c r="B105" s="117"/>
      <c r="D105" s="118" t="s">
        <v>18986</v>
      </c>
      <c r="E105" s="119"/>
      <c r="F105" s="119"/>
      <c r="G105" s="119"/>
      <c r="H105" s="119"/>
      <c r="I105" s="119"/>
      <c r="J105" s="120">
        <f>J170</f>
        <v>0</v>
      </c>
      <c r="L105" s="117"/>
    </row>
    <row r="106" spans="2:47" s="9" customFormat="1" ht="14.9" customHeight="1">
      <c r="B106" s="117"/>
      <c r="D106" s="118" t="s">
        <v>18987</v>
      </c>
      <c r="E106" s="119"/>
      <c r="F106" s="119"/>
      <c r="G106" s="119"/>
      <c r="H106" s="119"/>
      <c r="I106" s="119"/>
      <c r="J106" s="120">
        <f>J173</f>
        <v>0</v>
      </c>
      <c r="L106" s="117"/>
    </row>
    <row r="107" spans="2:47" s="9" customFormat="1" ht="14.9" customHeight="1">
      <c r="B107" s="117"/>
      <c r="D107" s="118" t="s">
        <v>18988</v>
      </c>
      <c r="E107" s="119"/>
      <c r="F107" s="119"/>
      <c r="G107" s="119"/>
      <c r="H107" s="119"/>
      <c r="I107" s="119"/>
      <c r="J107" s="120">
        <f>J181</f>
        <v>0</v>
      </c>
      <c r="L107" s="117"/>
    </row>
    <row r="108" spans="2:47" s="8" customFormat="1" ht="25" customHeight="1">
      <c r="B108" s="113"/>
      <c r="D108" s="114" t="s">
        <v>19707</v>
      </c>
      <c r="E108" s="115"/>
      <c r="F108" s="115"/>
      <c r="G108" s="115"/>
      <c r="H108" s="115"/>
      <c r="I108" s="115"/>
      <c r="J108" s="116">
        <f>J196</f>
        <v>0</v>
      </c>
      <c r="L108" s="113"/>
    </row>
    <row r="109" spans="2:47" s="9" customFormat="1" ht="19.899999999999999" customHeight="1">
      <c r="B109" s="117"/>
      <c r="D109" s="118" t="s">
        <v>19378</v>
      </c>
      <c r="E109" s="119"/>
      <c r="F109" s="119"/>
      <c r="G109" s="119"/>
      <c r="H109" s="119"/>
      <c r="I109" s="119"/>
      <c r="J109" s="120">
        <f>J197</f>
        <v>0</v>
      </c>
      <c r="L109" s="117"/>
    </row>
    <row r="110" spans="2:47" s="8" customFormat="1" ht="25" customHeight="1">
      <c r="B110" s="113"/>
      <c r="D110" s="114" t="s">
        <v>302</v>
      </c>
      <c r="E110" s="115"/>
      <c r="F110" s="115"/>
      <c r="G110" s="115"/>
      <c r="H110" s="115"/>
      <c r="I110" s="115"/>
      <c r="J110" s="116">
        <f>J221</f>
        <v>0</v>
      </c>
      <c r="L110" s="113"/>
    </row>
    <row r="111" spans="2:47" s="1" customFormat="1" ht="21.75" customHeight="1">
      <c r="B111" s="31"/>
      <c r="L111" s="31"/>
    </row>
    <row r="112" spans="2:47" s="1" customFormat="1" ht="7" customHeight="1">
      <c r="B112" s="46"/>
      <c r="C112" s="47"/>
      <c r="D112" s="47"/>
      <c r="E112" s="47"/>
      <c r="F112" s="47"/>
      <c r="G112" s="47"/>
      <c r="H112" s="47"/>
      <c r="I112" s="47"/>
      <c r="J112" s="47"/>
      <c r="K112" s="47"/>
      <c r="L112" s="31"/>
    </row>
    <row r="116" spans="2:12" s="1" customFormat="1" ht="7" customHeight="1">
      <c r="B116" s="48"/>
      <c r="C116" s="49"/>
      <c r="D116" s="49"/>
      <c r="E116" s="49"/>
      <c r="F116" s="49"/>
      <c r="G116" s="49"/>
      <c r="H116" s="49"/>
      <c r="I116" s="49"/>
      <c r="J116" s="49"/>
      <c r="K116" s="49"/>
      <c r="L116" s="31"/>
    </row>
    <row r="117" spans="2:12" s="1" customFormat="1" ht="25" customHeight="1">
      <c r="B117" s="31"/>
      <c r="C117" s="20" t="s">
        <v>303</v>
      </c>
      <c r="L117" s="31"/>
    </row>
    <row r="118" spans="2:12" s="1" customFormat="1" ht="7" customHeight="1">
      <c r="B118" s="31"/>
      <c r="L118" s="31"/>
    </row>
    <row r="119" spans="2:12" s="1" customFormat="1" ht="12" customHeight="1">
      <c r="B119" s="31"/>
      <c r="C119" s="26" t="s">
        <v>15</v>
      </c>
      <c r="L119" s="31"/>
    </row>
    <row r="120" spans="2:12" s="1" customFormat="1" ht="26.25" customHeight="1">
      <c r="B120" s="31"/>
      <c r="E120" s="261" t="str">
        <f>E7</f>
        <v>Dostavba a rekonštrukcia lôžkovej časti Nemocnice s poliklinikou v Spišskej Novej Vsi</v>
      </c>
      <c r="F120" s="262"/>
      <c r="G120" s="262"/>
      <c r="H120" s="262"/>
      <c r="L120" s="31"/>
    </row>
    <row r="121" spans="2:12" ht="12" customHeight="1">
      <c r="B121" s="19"/>
      <c r="C121" s="26" t="s">
        <v>285</v>
      </c>
      <c r="L121" s="19"/>
    </row>
    <row r="122" spans="2:12" s="1" customFormat="1" ht="16.5" customHeight="1">
      <c r="B122" s="31"/>
      <c r="E122" s="261" t="s">
        <v>18978</v>
      </c>
      <c r="F122" s="263"/>
      <c r="G122" s="263"/>
      <c r="H122" s="263"/>
      <c r="L122" s="31"/>
    </row>
    <row r="123" spans="2:12" s="1" customFormat="1" ht="12" customHeight="1">
      <c r="B123" s="31"/>
      <c r="C123" s="26" t="s">
        <v>287</v>
      </c>
      <c r="L123" s="31"/>
    </row>
    <row r="124" spans="2:12" s="1" customFormat="1" ht="16.5" customHeight="1">
      <c r="B124" s="31"/>
      <c r="E124" s="243" t="str">
        <f>E11</f>
        <v>SO 14.3 - Terénne a sadové úpravy - Átrium B</v>
      </c>
      <c r="F124" s="263"/>
      <c r="G124" s="263"/>
      <c r="H124" s="263"/>
      <c r="L124" s="31"/>
    </row>
    <row r="125" spans="2:12" s="1" customFormat="1" ht="7" customHeight="1">
      <c r="B125" s="31"/>
      <c r="L125" s="31"/>
    </row>
    <row r="126" spans="2:12" s="1" customFormat="1" ht="12" customHeight="1">
      <c r="B126" s="31"/>
      <c r="C126" s="26" t="s">
        <v>19</v>
      </c>
      <c r="F126" s="24" t="str">
        <f>F14</f>
        <v>parc.č.:1094/1,17,81,82,98,99,1095,1096,9243/18</v>
      </c>
      <c r="I126" s="26" t="s">
        <v>21</v>
      </c>
      <c r="J126" s="54" t="str">
        <f>IF(J14="","",J14)</f>
        <v>6. 3. 2024</v>
      </c>
      <c r="L126" s="31"/>
    </row>
    <row r="127" spans="2:12" s="1" customFormat="1" ht="7" customHeight="1">
      <c r="B127" s="31"/>
      <c r="L127" s="31"/>
    </row>
    <row r="128" spans="2:12" s="1" customFormat="1" ht="25.65" customHeight="1">
      <c r="B128" s="31"/>
      <c r="C128" s="26" t="s">
        <v>23</v>
      </c>
      <c r="F128" s="24" t="str">
        <f>E17</f>
        <v>Nemocnica s poliklinikou, Spišská Nová Ves</v>
      </c>
      <c r="I128" s="26" t="s">
        <v>29</v>
      </c>
      <c r="J128" s="29" t="str">
        <f>E23</f>
        <v>d.g.A. design graphic architecture s.r.o.</v>
      </c>
      <c r="L128" s="31"/>
    </row>
    <row r="129" spans="2:65" s="1" customFormat="1" ht="15.15" customHeight="1">
      <c r="B129" s="31"/>
      <c r="C129" s="26" t="s">
        <v>27</v>
      </c>
      <c r="F129" s="24" t="str">
        <f>IF(E20="","",E20)</f>
        <v>Vyplň údaj</v>
      </c>
      <c r="I129" s="26" t="s">
        <v>32</v>
      </c>
      <c r="J129" s="29" t="str">
        <f>E26</f>
        <v xml:space="preserve"> </v>
      </c>
      <c r="L129" s="31"/>
    </row>
    <row r="130" spans="2:65" s="1" customFormat="1" ht="10.25" customHeight="1">
      <c r="B130" s="31"/>
      <c r="L130" s="31"/>
    </row>
    <row r="131" spans="2:65" s="10" customFormat="1" ht="29.25" customHeight="1">
      <c r="B131" s="121"/>
      <c r="C131" s="122" t="s">
        <v>304</v>
      </c>
      <c r="D131" s="123" t="s">
        <v>61</v>
      </c>
      <c r="E131" s="123" t="s">
        <v>57</v>
      </c>
      <c r="F131" s="123" t="s">
        <v>58</v>
      </c>
      <c r="G131" s="123" t="s">
        <v>305</v>
      </c>
      <c r="H131" s="123" t="s">
        <v>306</v>
      </c>
      <c r="I131" s="123" t="s">
        <v>307</v>
      </c>
      <c r="J131" s="124" t="s">
        <v>294</v>
      </c>
      <c r="K131" s="125" t="s">
        <v>308</v>
      </c>
      <c r="L131" s="121"/>
      <c r="M131" s="61" t="s">
        <v>1</v>
      </c>
      <c r="N131" s="62" t="s">
        <v>40</v>
      </c>
      <c r="O131" s="62" t="s">
        <v>309</v>
      </c>
      <c r="P131" s="62" t="s">
        <v>310</v>
      </c>
      <c r="Q131" s="62" t="s">
        <v>311</v>
      </c>
      <c r="R131" s="62" t="s">
        <v>312</v>
      </c>
      <c r="S131" s="62" t="s">
        <v>313</v>
      </c>
      <c r="T131" s="63" t="s">
        <v>314</v>
      </c>
    </row>
    <row r="132" spans="2:65" s="1" customFormat="1" ht="22.75" customHeight="1">
      <c r="B132" s="31"/>
      <c r="C132" s="66" t="s">
        <v>295</v>
      </c>
      <c r="J132" s="126">
        <f>BK132</f>
        <v>0</v>
      </c>
      <c r="L132" s="31"/>
      <c r="M132" s="64"/>
      <c r="N132" s="55"/>
      <c r="O132" s="55"/>
      <c r="P132" s="127">
        <f>P133+P196+P221</f>
        <v>0</v>
      </c>
      <c r="Q132" s="55"/>
      <c r="R132" s="127">
        <f>R133+R196+R221</f>
        <v>54.816502999999997</v>
      </c>
      <c r="S132" s="55"/>
      <c r="T132" s="128">
        <f>T133+T196+T221</f>
        <v>0</v>
      </c>
      <c r="AT132" s="16" t="s">
        <v>75</v>
      </c>
      <c r="AU132" s="16" t="s">
        <v>296</v>
      </c>
      <c r="BK132" s="129">
        <f>BK133+BK196+BK221</f>
        <v>0</v>
      </c>
    </row>
    <row r="133" spans="2:65" s="11" customFormat="1" ht="25.9" customHeight="1">
      <c r="B133" s="130"/>
      <c r="D133" s="131" t="s">
        <v>75</v>
      </c>
      <c r="E133" s="132" t="s">
        <v>315</v>
      </c>
      <c r="F133" s="132" t="s">
        <v>316</v>
      </c>
      <c r="I133" s="133"/>
      <c r="J133" s="134">
        <f>BK133</f>
        <v>0</v>
      </c>
      <c r="L133" s="130"/>
      <c r="M133" s="135"/>
      <c r="P133" s="136">
        <f>P134+P169</f>
        <v>0</v>
      </c>
      <c r="R133" s="136">
        <f>R134+R169</f>
        <v>54.603622999999999</v>
      </c>
      <c r="T133" s="137">
        <f>T134+T169</f>
        <v>0</v>
      </c>
      <c r="AR133" s="131" t="s">
        <v>83</v>
      </c>
      <c r="AT133" s="138" t="s">
        <v>75</v>
      </c>
      <c r="AU133" s="138" t="s">
        <v>76</v>
      </c>
      <c r="AY133" s="131" t="s">
        <v>317</v>
      </c>
      <c r="BK133" s="139">
        <f>BK134+BK169</f>
        <v>0</v>
      </c>
    </row>
    <row r="134" spans="2:65" s="11" customFormat="1" ht="22.75" customHeight="1">
      <c r="B134" s="130"/>
      <c r="D134" s="131" t="s">
        <v>75</v>
      </c>
      <c r="E134" s="140" t="s">
        <v>2680</v>
      </c>
      <c r="F134" s="140" t="s">
        <v>18995</v>
      </c>
      <c r="I134" s="133"/>
      <c r="J134" s="141">
        <f>BK134</f>
        <v>0</v>
      </c>
      <c r="L134" s="130"/>
      <c r="M134" s="135"/>
      <c r="P134" s="136">
        <f>P135+SUM(P136:P142)+P156+P165</f>
        <v>0</v>
      </c>
      <c r="R134" s="136">
        <f>R135+SUM(R136:R142)+R156+R165</f>
        <v>54.603622999999999</v>
      </c>
      <c r="T134" s="137">
        <f>T135+SUM(T136:T142)+T156+T165</f>
        <v>0</v>
      </c>
      <c r="AR134" s="131" t="s">
        <v>83</v>
      </c>
      <c r="AT134" s="138" t="s">
        <v>75</v>
      </c>
      <c r="AU134" s="138" t="s">
        <v>83</v>
      </c>
      <c r="AY134" s="131" t="s">
        <v>317</v>
      </c>
      <c r="BK134" s="139">
        <f>BK135+SUM(BK136:BK142)+BK156+BK165</f>
        <v>0</v>
      </c>
    </row>
    <row r="135" spans="2:65" s="1" customFormat="1" ht="24.15" customHeight="1">
      <c r="B135" s="142"/>
      <c r="C135" s="143" t="s">
        <v>83</v>
      </c>
      <c r="D135" s="143" t="s">
        <v>319</v>
      </c>
      <c r="E135" s="144" t="s">
        <v>18996</v>
      </c>
      <c r="F135" s="145" t="s">
        <v>19383</v>
      </c>
      <c r="G135" s="146" t="s">
        <v>444</v>
      </c>
      <c r="H135" s="147">
        <v>74.8</v>
      </c>
      <c r="I135" s="148"/>
      <c r="J135" s="149">
        <f t="shared" ref="J135:J141" si="0">ROUND(I135*H135,2)</f>
        <v>0</v>
      </c>
      <c r="K135" s="150"/>
      <c r="L135" s="31"/>
      <c r="M135" s="151" t="s">
        <v>1</v>
      </c>
      <c r="N135" s="152" t="s">
        <v>42</v>
      </c>
      <c r="P135" s="153">
        <f t="shared" ref="P135:P141" si="1">O135*H135</f>
        <v>0</v>
      </c>
      <c r="Q135" s="153">
        <v>0</v>
      </c>
      <c r="R135" s="153">
        <f t="shared" ref="R135:R141" si="2">Q135*H135</f>
        <v>0</v>
      </c>
      <c r="S135" s="153">
        <v>0</v>
      </c>
      <c r="T135" s="154">
        <f t="shared" ref="T135:T141" si="3">S135*H135</f>
        <v>0</v>
      </c>
      <c r="AR135" s="155" t="s">
        <v>323</v>
      </c>
      <c r="AT135" s="155" t="s">
        <v>319</v>
      </c>
      <c r="AU135" s="155" t="s">
        <v>88</v>
      </c>
      <c r="AY135" s="16" t="s">
        <v>317</v>
      </c>
      <c r="BE135" s="156">
        <f t="shared" ref="BE135:BE141" si="4">IF(N135="základná",J135,0)</f>
        <v>0</v>
      </c>
      <c r="BF135" s="156">
        <f t="shared" ref="BF135:BF141" si="5">IF(N135="znížená",J135,0)</f>
        <v>0</v>
      </c>
      <c r="BG135" s="156">
        <f t="shared" ref="BG135:BG141" si="6">IF(N135="zákl. prenesená",J135,0)</f>
        <v>0</v>
      </c>
      <c r="BH135" s="156">
        <f t="shared" ref="BH135:BH141" si="7">IF(N135="zníž. prenesená",J135,0)</f>
        <v>0</v>
      </c>
      <c r="BI135" s="156">
        <f t="shared" ref="BI135:BI141" si="8">IF(N135="nulová",J135,0)</f>
        <v>0</v>
      </c>
      <c r="BJ135" s="16" t="s">
        <v>88</v>
      </c>
      <c r="BK135" s="156">
        <f t="shared" ref="BK135:BK141" si="9">ROUND(I135*H135,2)</f>
        <v>0</v>
      </c>
      <c r="BL135" s="16" t="s">
        <v>323</v>
      </c>
      <c r="BM135" s="155" t="s">
        <v>19708</v>
      </c>
    </row>
    <row r="136" spans="2:65" s="1" customFormat="1" ht="33" customHeight="1">
      <c r="B136" s="142"/>
      <c r="C136" s="143" t="s">
        <v>88</v>
      </c>
      <c r="D136" s="143" t="s">
        <v>319</v>
      </c>
      <c r="E136" s="144" t="s">
        <v>19002</v>
      </c>
      <c r="F136" s="145" t="s">
        <v>19386</v>
      </c>
      <c r="G136" s="146" t="s">
        <v>444</v>
      </c>
      <c r="H136" s="147">
        <v>253.1</v>
      </c>
      <c r="I136" s="148"/>
      <c r="J136" s="149">
        <f t="shared" si="0"/>
        <v>0</v>
      </c>
      <c r="K136" s="150"/>
      <c r="L136" s="31"/>
      <c r="M136" s="151" t="s">
        <v>1</v>
      </c>
      <c r="N136" s="152" t="s">
        <v>42</v>
      </c>
      <c r="P136" s="153">
        <f t="shared" si="1"/>
        <v>0</v>
      </c>
      <c r="Q136" s="153">
        <v>0</v>
      </c>
      <c r="R136" s="153">
        <f t="shared" si="2"/>
        <v>0</v>
      </c>
      <c r="S136" s="153">
        <v>0</v>
      </c>
      <c r="T136" s="154">
        <f t="shared" si="3"/>
        <v>0</v>
      </c>
      <c r="AR136" s="155" t="s">
        <v>323</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19709</v>
      </c>
    </row>
    <row r="137" spans="2:65" s="1" customFormat="1" ht="21.75" customHeight="1">
      <c r="B137" s="142"/>
      <c r="C137" s="143" t="s">
        <v>92</v>
      </c>
      <c r="D137" s="143" t="s">
        <v>319</v>
      </c>
      <c r="E137" s="144" t="s">
        <v>19388</v>
      </c>
      <c r="F137" s="145" t="s">
        <v>19389</v>
      </c>
      <c r="G137" s="146" t="s">
        <v>444</v>
      </c>
      <c r="H137" s="147">
        <v>10.3</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19710</v>
      </c>
    </row>
    <row r="138" spans="2:65" s="1" customFormat="1" ht="33" customHeight="1">
      <c r="B138" s="142"/>
      <c r="C138" s="143" t="s">
        <v>323</v>
      </c>
      <c r="D138" s="143" t="s">
        <v>319</v>
      </c>
      <c r="E138" s="144" t="s">
        <v>19391</v>
      </c>
      <c r="F138" s="145" t="s">
        <v>19711</v>
      </c>
      <c r="G138" s="146" t="s">
        <v>444</v>
      </c>
      <c r="H138" s="147">
        <v>10.3</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19712</v>
      </c>
    </row>
    <row r="139" spans="2:65" s="1" customFormat="1" ht="16.5" customHeight="1">
      <c r="B139" s="142"/>
      <c r="C139" s="179" t="s">
        <v>341</v>
      </c>
      <c r="D139" s="179" t="s">
        <v>454</v>
      </c>
      <c r="E139" s="180" t="s">
        <v>18999</v>
      </c>
      <c r="F139" s="181" t="s">
        <v>19000</v>
      </c>
      <c r="G139" s="182" t="s">
        <v>322</v>
      </c>
      <c r="H139" s="183">
        <v>16.7</v>
      </c>
      <c r="I139" s="184"/>
      <c r="J139" s="185">
        <f t="shared" si="0"/>
        <v>0</v>
      </c>
      <c r="K139" s="186"/>
      <c r="L139" s="187"/>
      <c r="M139" s="188" t="s">
        <v>1</v>
      </c>
      <c r="N139" s="189" t="s">
        <v>42</v>
      </c>
      <c r="P139" s="153">
        <f t="shared" si="1"/>
        <v>0</v>
      </c>
      <c r="Q139" s="153">
        <v>0</v>
      </c>
      <c r="R139" s="153">
        <f t="shared" si="2"/>
        <v>0</v>
      </c>
      <c r="S139" s="153">
        <v>0</v>
      </c>
      <c r="T139" s="154">
        <f t="shared" si="3"/>
        <v>0</v>
      </c>
      <c r="AR139" s="155" t="s">
        <v>356</v>
      </c>
      <c r="AT139" s="155" t="s">
        <v>454</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19713</v>
      </c>
    </row>
    <row r="140" spans="2:65" s="1" customFormat="1" ht="24.15" customHeight="1">
      <c r="B140" s="142"/>
      <c r="C140" s="143" t="s">
        <v>346</v>
      </c>
      <c r="D140" s="143" t="s">
        <v>319</v>
      </c>
      <c r="E140" s="144" t="s">
        <v>19005</v>
      </c>
      <c r="F140" s="145" t="s">
        <v>19006</v>
      </c>
      <c r="G140" s="146" t="s">
        <v>444</v>
      </c>
      <c r="H140" s="147">
        <v>74.8</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19714</v>
      </c>
    </row>
    <row r="141" spans="2:65" s="1" customFormat="1" ht="24.15" customHeight="1">
      <c r="B141" s="142"/>
      <c r="C141" s="143" t="s">
        <v>351</v>
      </c>
      <c r="D141" s="143" t="s">
        <v>319</v>
      </c>
      <c r="E141" s="144" t="s">
        <v>19008</v>
      </c>
      <c r="F141" s="145" t="s">
        <v>19009</v>
      </c>
      <c r="G141" s="146" t="s">
        <v>444</v>
      </c>
      <c r="H141" s="147">
        <v>74.8</v>
      </c>
      <c r="I141" s="148"/>
      <c r="J141" s="149">
        <f t="shared" si="0"/>
        <v>0</v>
      </c>
      <c r="K141" s="150"/>
      <c r="L141" s="31"/>
      <c r="M141" s="151" t="s">
        <v>1</v>
      </c>
      <c r="N141" s="152" t="s">
        <v>42</v>
      </c>
      <c r="P141" s="153">
        <f t="shared" si="1"/>
        <v>0</v>
      </c>
      <c r="Q141" s="153">
        <v>0</v>
      </c>
      <c r="R141" s="153">
        <f t="shared" si="2"/>
        <v>0</v>
      </c>
      <c r="S141" s="153">
        <v>0</v>
      </c>
      <c r="T141" s="154">
        <f t="shared" si="3"/>
        <v>0</v>
      </c>
      <c r="AR141" s="155" t="s">
        <v>323</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19715</v>
      </c>
    </row>
    <row r="142" spans="2:65" s="11" customFormat="1" ht="20.9" customHeight="1">
      <c r="B142" s="130"/>
      <c r="D142" s="131" t="s">
        <v>75</v>
      </c>
      <c r="E142" s="140" t="s">
        <v>19020</v>
      </c>
      <c r="F142" s="140" t="s">
        <v>19021</v>
      </c>
      <c r="I142" s="133"/>
      <c r="J142" s="141">
        <f>BK142</f>
        <v>0</v>
      </c>
      <c r="L142" s="130"/>
      <c r="M142" s="135"/>
      <c r="P142" s="136">
        <f>SUM(P143:P155)</f>
        <v>0</v>
      </c>
      <c r="R142" s="136">
        <f>SUM(R143:R155)</f>
        <v>46.924663000000002</v>
      </c>
      <c r="T142" s="137">
        <f>SUM(T143:T155)</f>
        <v>0</v>
      </c>
      <c r="AR142" s="131" t="s">
        <v>83</v>
      </c>
      <c r="AT142" s="138" t="s">
        <v>75</v>
      </c>
      <c r="AU142" s="138" t="s">
        <v>88</v>
      </c>
      <c r="AY142" s="131" t="s">
        <v>317</v>
      </c>
      <c r="BK142" s="139">
        <f>SUM(BK143:BK155)</f>
        <v>0</v>
      </c>
    </row>
    <row r="143" spans="2:65" s="1" customFormat="1" ht="37.75" customHeight="1">
      <c r="B143" s="142"/>
      <c r="C143" s="143" t="s">
        <v>356</v>
      </c>
      <c r="D143" s="143" t="s">
        <v>319</v>
      </c>
      <c r="E143" s="144" t="s">
        <v>19404</v>
      </c>
      <c r="F143" s="145" t="s">
        <v>19405</v>
      </c>
      <c r="G143" s="146" t="s">
        <v>322</v>
      </c>
      <c r="H143" s="147">
        <v>17.829999999999998</v>
      </c>
      <c r="I143" s="148"/>
      <c r="J143" s="149">
        <f t="shared" ref="J143:J155" si="10">ROUND(I143*H143,2)</f>
        <v>0</v>
      </c>
      <c r="K143" s="150"/>
      <c r="L143" s="31"/>
      <c r="M143" s="151" t="s">
        <v>1</v>
      </c>
      <c r="N143" s="152" t="s">
        <v>42</v>
      </c>
      <c r="P143" s="153">
        <f t="shared" ref="P143:P155" si="11">O143*H143</f>
        <v>0</v>
      </c>
      <c r="Q143" s="153">
        <v>0</v>
      </c>
      <c r="R143" s="153">
        <f t="shared" ref="R143:R155" si="12">Q143*H143</f>
        <v>0</v>
      </c>
      <c r="S143" s="153">
        <v>0</v>
      </c>
      <c r="T143" s="154">
        <f t="shared" ref="T143:T155" si="13">S143*H143</f>
        <v>0</v>
      </c>
      <c r="AR143" s="155" t="s">
        <v>83</v>
      </c>
      <c r="AT143" s="155" t="s">
        <v>319</v>
      </c>
      <c r="AU143" s="155" t="s">
        <v>92</v>
      </c>
      <c r="AY143" s="16" t="s">
        <v>317</v>
      </c>
      <c r="BE143" s="156">
        <f t="shared" ref="BE143:BE155" si="14">IF(N143="základná",J143,0)</f>
        <v>0</v>
      </c>
      <c r="BF143" s="156">
        <f t="shared" ref="BF143:BF155" si="15">IF(N143="znížená",J143,0)</f>
        <v>0</v>
      </c>
      <c r="BG143" s="156">
        <f t="shared" ref="BG143:BG155" si="16">IF(N143="zákl. prenesená",J143,0)</f>
        <v>0</v>
      </c>
      <c r="BH143" s="156">
        <f t="shared" ref="BH143:BH155" si="17">IF(N143="zníž. prenesená",J143,0)</f>
        <v>0</v>
      </c>
      <c r="BI143" s="156">
        <f t="shared" ref="BI143:BI155" si="18">IF(N143="nulová",J143,0)</f>
        <v>0</v>
      </c>
      <c r="BJ143" s="16" t="s">
        <v>88</v>
      </c>
      <c r="BK143" s="156">
        <f t="shared" ref="BK143:BK155" si="19">ROUND(I143*H143,2)</f>
        <v>0</v>
      </c>
      <c r="BL143" s="16" t="s">
        <v>83</v>
      </c>
      <c r="BM143" s="155" t="s">
        <v>19716</v>
      </c>
    </row>
    <row r="144" spans="2:65" s="1" customFormat="1" ht="37.75" customHeight="1">
      <c r="B144" s="142"/>
      <c r="C144" s="143" t="s">
        <v>361</v>
      </c>
      <c r="D144" s="143" t="s">
        <v>319</v>
      </c>
      <c r="E144" s="144" t="s">
        <v>19407</v>
      </c>
      <c r="F144" s="145" t="s">
        <v>19408</v>
      </c>
      <c r="G144" s="146" t="s">
        <v>322</v>
      </c>
      <c r="H144" s="147">
        <v>17.829999999999998</v>
      </c>
      <c r="I144" s="148"/>
      <c r="J144" s="149">
        <f t="shared" si="10"/>
        <v>0</v>
      </c>
      <c r="K144" s="150"/>
      <c r="L144" s="31"/>
      <c r="M144" s="151" t="s">
        <v>1</v>
      </c>
      <c r="N144" s="152" t="s">
        <v>42</v>
      </c>
      <c r="P144" s="153">
        <f t="shared" si="11"/>
        <v>0</v>
      </c>
      <c r="Q144" s="153">
        <v>0</v>
      </c>
      <c r="R144" s="153">
        <f t="shared" si="12"/>
        <v>0</v>
      </c>
      <c r="S144" s="153">
        <v>0</v>
      </c>
      <c r="T144" s="154">
        <f t="shared" si="13"/>
        <v>0</v>
      </c>
      <c r="AR144" s="155" t="s">
        <v>83</v>
      </c>
      <c r="AT144" s="155" t="s">
        <v>319</v>
      </c>
      <c r="AU144" s="155" t="s">
        <v>92</v>
      </c>
      <c r="AY144" s="16" t="s">
        <v>317</v>
      </c>
      <c r="BE144" s="156">
        <f t="shared" si="14"/>
        <v>0</v>
      </c>
      <c r="BF144" s="156">
        <f t="shared" si="15"/>
        <v>0</v>
      </c>
      <c r="BG144" s="156">
        <f t="shared" si="16"/>
        <v>0</v>
      </c>
      <c r="BH144" s="156">
        <f t="shared" si="17"/>
        <v>0</v>
      </c>
      <c r="BI144" s="156">
        <f t="shared" si="18"/>
        <v>0</v>
      </c>
      <c r="BJ144" s="16" t="s">
        <v>88</v>
      </c>
      <c r="BK144" s="156">
        <f t="shared" si="19"/>
        <v>0</v>
      </c>
      <c r="BL144" s="16" t="s">
        <v>83</v>
      </c>
      <c r="BM144" s="155" t="s">
        <v>19717</v>
      </c>
    </row>
    <row r="145" spans="2:65" s="1" customFormat="1" ht="24.15" customHeight="1">
      <c r="B145" s="142"/>
      <c r="C145" s="179" t="s">
        <v>366</v>
      </c>
      <c r="D145" s="179" t="s">
        <v>454</v>
      </c>
      <c r="E145" s="180" t="s">
        <v>19410</v>
      </c>
      <c r="F145" s="181" t="s">
        <v>19411</v>
      </c>
      <c r="G145" s="182" t="s">
        <v>439</v>
      </c>
      <c r="H145" s="183">
        <v>30.311</v>
      </c>
      <c r="I145" s="184"/>
      <c r="J145" s="185">
        <f t="shared" si="10"/>
        <v>0</v>
      </c>
      <c r="K145" s="186"/>
      <c r="L145" s="187"/>
      <c r="M145" s="188" t="s">
        <v>1</v>
      </c>
      <c r="N145" s="189" t="s">
        <v>42</v>
      </c>
      <c r="P145" s="153">
        <f t="shared" si="11"/>
        <v>0</v>
      </c>
      <c r="Q145" s="153">
        <v>1</v>
      </c>
      <c r="R145" s="153">
        <f t="shared" si="12"/>
        <v>30.311</v>
      </c>
      <c r="S145" s="153">
        <v>0</v>
      </c>
      <c r="T145" s="154">
        <f t="shared" si="13"/>
        <v>0</v>
      </c>
      <c r="AR145" s="155" t="s">
        <v>88</v>
      </c>
      <c r="AT145" s="155" t="s">
        <v>454</v>
      </c>
      <c r="AU145" s="155" t="s">
        <v>92</v>
      </c>
      <c r="AY145" s="16" t="s">
        <v>317</v>
      </c>
      <c r="BE145" s="156">
        <f t="shared" si="14"/>
        <v>0</v>
      </c>
      <c r="BF145" s="156">
        <f t="shared" si="15"/>
        <v>0</v>
      </c>
      <c r="BG145" s="156">
        <f t="shared" si="16"/>
        <v>0</v>
      </c>
      <c r="BH145" s="156">
        <f t="shared" si="17"/>
        <v>0</v>
      </c>
      <c r="BI145" s="156">
        <f t="shared" si="18"/>
        <v>0</v>
      </c>
      <c r="BJ145" s="16" t="s">
        <v>88</v>
      </c>
      <c r="BK145" s="156">
        <f t="shared" si="19"/>
        <v>0</v>
      </c>
      <c r="BL145" s="16" t="s">
        <v>83</v>
      </c>
      <c r="BM145" s="155" t="s">
        <v>19718</v>
      </c>
    </row>
    <row r="146" spans="2:65" s="1" customFormat="1" ht="33" customHeight="1">
      <c r="B146" s="142"/>
      <c r="C146" s="143" t="s">
        <v>371</v>
      </c>
      <c r="D146" s="143" t="s">
        <v>319</v>
      </c>
      <c r="E146" s="144" t="s">
        <v>19047</v>
      </c>
      <c r="F146" s="145" t="s">
        <v>19048</v>
      </c>
      <c r="G146" s="146" t="s">
        <v>444</v>
      </c>
      <c r="H146" s="147">
        <v>74.8</v>
      </c>
      <c r="I146" s="148"/>
      <c r="J146" s="149">
        <f t="shared" si="10"/>
        <v>0</v>
      </c>
      <c r="K146" s="150"/>
      <c r="L146" s="31"/>
      <c r="M146" s="151" t="s">
        <v>1</v>
      </c>
      <c r="N146" s="152" t="s">
        <v>42</v>
      </c>
      <c r="P146" s="153">
        <f t="shared" si="11"/>
        <v>0</v>
      </c>
      <c r="Q146" s="153">
        <v>0</v>
      </c>
      <c r="R146" s="153">
        <f t="shared" si="12"/>
        <v>0</v>
      </c>
      <c r="S146" s="153">
        <v>0</v>
      </c>
      <c r="T146" s="154">
        <f t="shared" si="13"/>
        <v>0</v>
      </c>
      <c r="AR146" s="155" t="s">
        <v>323</v>
      </c>
      <c r="AT146" s="155" t="s">
        <v>319</v>
      </c>
      <c r="AU146" s="155" t="s">
        <v>92</v>
      </c>
      <c r="AY146" s="16" t="s">
        <v>317</v>
      </c>
      <c r="BE146" s="156">
        <f t="shared" si="14"/>
        <v>0</v>
      </c>
      <c r="BF146" s="156">
        <f t="shared" si="15"/>
        <v>0</v>
      </c>
      <c r="BG146" s="156">
        <f t="shared" si="16"/>
        <v>0</v>
      </c>
      <c r="BH146" s="156">
        <f t="shared" si="17"/>
        <v>0</v>
      </c>
      <c r="BI146" s="156">
        <f t="shared" si="18"/>
        <v>0</v>
      </c>
      <c r="BJ146" s="16" t="s">
        <v>88</v>
      </c>
      <c r="BK146" s="156">
        <f t="shared" si="19"/>
        <v>0</v>
      </c>
      <c r="BL146" s="16" t="s">
        <v>323</v>
      </c>
      <c r="BM146" s="155" t="s">
        <v>19719</v>
      </c>
    </row>
    <row r="147" spans="2:65" s="1" customFormat="1" ht="21.75" customHeight="1">
      <c r="B147" s="142"/>
      <c r="C147" s="143" t="s">
        <v>376</v>
      </c>
      <c r="D147" s="143" t="s">
        <v>319</v>
      </c>
      <c r="E147" s="144" t="s">
        <v>19044</v>
      </c>
      <c r="F147" s="145" t="s">
        <v>19045</v>
      </c>
      <c r="G147" s="146" t="s">
        <v>15312</v>
      </c>
      <c r="H147" s="147">
        <v>2</v>
      </c>
      <c r="I147" s="148"/>
      <c r="J147" s="149">
        <f t="shared" si="10"/>
        <v>0</v>
      </c>
      <c r="K147" s="150"/>
      <c r="L147" s="31"/>
      <c r="M147" s="151" t="s">
        <v>1</v>
      </c>
      <c r="N147" s="152" t="s">
        <v>42</v>
      </c>
      <c r="P147" s="153">
        <f t="shared" si="11"/>
        <v>0</v>
      </c>
      <c r="Q147" s="153">
        <v>0</v>
      </c>
      <c r="R147" s="153">
        <f t="shared" si="12"/>
        <v>0</v>
      </c>
      <c r="S147" s="153">
        <v>0</v>
      </c>
      <c r="T147" s="154">
        <f t="shared" si="13"/>
        <v>0</v>
      </c>
      <c r="AR147" s="155" t="s">
        <v>323</v>
      </c>
      <c r="AT147" s="155" t="s">
        <v>319</v>
      </c>
      <c r="AU147" s="155" t="s">
        <v>92</v>
      </c>
      <c r="AY147" s="16" t="s">
        <v>317</v>
      </c>
      <c r="BE147" s="156">
        <f t="shared" si="14"/>
        <v>0</v>
      </c>
      <c r="BF147" s="156">
        <f t="shared" si="15"/>
        <v>0</v>
      </c>
      <c r="BG147" s="156">
        <f t="shared" si="16"/>
        <v>0</v>
      </c>
      <c r="BH147" s="156">
        <f t="shared" si="17"/>
        <v>0</v>
      </c>
      <c r="BI147" s="156">
        <f t="shared" si="18"/>
        <v>0</v>
      </c>
      <c r="BJ147" s="16" t="s">
        <v>88</v>
      </c>
      <c r="BK147" s="156">
        <f t="shared" si="19"/>
        <v>0</v>
      </c>
      <c r="BL147" s="16" t="s">
        <v>323</v>
      </c>
      <c r="BM147" s="155" t="s">
        <v>19720</v>
      </c>
    </row>
    <row r="148" spans="2:65" s="1" customFormat="1" ht="37.75" customHeight="1">
      <c r="B148" s="142"/>
      <c r="C148" s="143" t="s">
        <v>381</v>
      </c>
      <c r="D148" s="143" t="s">
        <v>319</v>
      </c>
      <c r="E148" s="144" t="s">
        <v>19415</v>
      </c>
      <c r="F148" s="145" t="s">
        <v>19416</v>
      </c>
      <c r="G148" s="146" t="s">
        <v>444</v>
      </c>
      <c r="H148" s="147">
        <v>178.3</v>
      </c>
      <c r="I148" s="148"/>
      <c r="J148" s="149">
        <f t="shared" si="10"/>
        <v>0</v>
      </c>
      <c r="K148" s="150"/>
      <c r="L148" s="31"/>
      <c r="M148" s="151" t="s">
        <v>1</v>
      </c>
      <c r="N148" s="152" t="s">
        <v>42</v>
      </c>
      <c r="P148" s="153">
        <f t="shared" si="11"/>
        <v>0</v>
      </c>
      <c r="Q148" s="153">
        <v>2.2499999999999998E-3</v>
      </c>
      <c r="R148" s="153">
        <f t="shared" si="12"/>
        <v>0.401175</v>
      </c>
      <c r="S148" s="153">
        <v>0</v>
      </c>
      <c r="T148" s="154">
        <f t="shared" si="13"/>
        <v>0</v>
      </c>
      <c r="AR148" s="155" t="s">
        <v>323</v>
      </c>
      <c r="AT148" s="155" t="s">
        <v>319</v>
      </c>
      <c r="AU148" s="155" t="s">
        <v>92</v>
      </c>
      <c r="AY148" s="16" t="s">
        <v>317</v>
      </c>
      <c r="BE148" s="156">
        <f t="shared" si="14"/>
        <v>0</v>
      </c>
      <c r="BF148" s="156">
        <f t="shared" si="15"/>
        <v>0</v>
      </c>
      <c r="BG148" s="156">
        <f t="shared" si="16"/>
        <v>0</v>
      </c>
      <c r="BH148" s="156">
        <f t="shared" si="17"/>
        <v>0</v>
      </c>
      <c r="BI148" s="156">
        <f t="shared" si="18"/>
        <v>0</v>
      </c>
      <c r="BJ148" s="16" t="s">
        <v>88</v>
      </c>
      <c r="BK148" s="156">
        <f t="shared" si="19"/>
        <v>0</v>
      </c>
      <c r="BL148" s="16" t="s">
        <v>323</v>
      </c>
      <c r="BM148" s="155" t="s">
        <v>19721</v>
      </c>
    </row>
    <row r="149" spans="2:65" s="1" customFormat="1" ht="24.15" customHeight="1">
      <c r="B149" s="142"/>
      <c r="C149" s="179" t="s">
        <v>386</v>
      </c>
      <c r="D149" s="179" t="s">
        <v>454</v>
      </c>
      <c r="E149" s="180" t="s">
        <v>19418</v>
      </c>
      <c r="F149" s="181" t="s">
        <v>19419</v>
      </c>
      <c r="G149" s="182" t="s">
        <v>444</v>
      </c>
      <c r="H149" s="183">
        <v>213.96</v>
      </c>
      <c r="I149" s="184"/>
      <c r="J149" s="185">
        <f t="shared" si="10"/>
        <v>0</v>
      </c>
      <c r="K149" s="186"/>
      <c r="L149" s="187"/>
      <c r="M149" s="188" t="s">
        <v>1</v>
      </c>
      <c r="N149" s="189" t="s">
        <v>42</v>
      </c>
      <c r="P149" s="153">
        <f t="shared" si="11"/>
        <v>0</v>
      </c>
      <c r="Q149" s="153">
        <v>2.9999999999999997E-4</v>
      </c>
      <c r="R149" s="153">
        <f t="shared" si="12"/>
        <v>6.4187999999999995E-2</v>
      </c>
      <c r="S149" s="153">
        <v>0</v>
      </c>
      <c r="T149" s="154">
        <f t="shared" si="13"/>
        <v>0</v>
      </c>
      <c r="AR149" s="155" t="s">
        <v>356</v>
      </c>
      <c r="AT149" s="155" t="s">
        <v>454</v>
      </c>
      <c r="AU149" s="155" t="s">
        <v>92</v>
      </c>
      <c r="AY149" s="16" t="s">
        <v>317</v>
      </c>
      <c r="BE149" s="156">
        <f t="shared" si="14"/>
        <v>0</v>
      </c>
      <c r="BF149" s="156">
        <f t="shared" si="15"/>
        <v>0</v>
      </c>
      <c r="BG149" s="156">
        <f t="shared" si="16"/>
        <v>0</v>
      </c>
      <c r="BH149" s="156">
        <f t="shared" si="17"/>
        <v>0</v>
      </c>
      <c r="BI149" s="156">
        <f t="shared" si="18"/>
        <v>0</v>
      </c>
      <c r="BJ149" s="16" t="s">
        <v>88</v>
      </c>
      <c r="BK149" s="156">
        <f t="shared" si="19"/>
        <v>0</v>
      </c>
      <c r="BL149" s="16" t="s">
        <v>323</v>
      </c>
      <c r="BM149" s="155" t="s">
        <v>19722</v>
      </c>
    </row>
    <row r="150" spans="2:65" s="1" customFormat="1" ht="24.15" customHeight="1">
      <c r="B150" s="142"/>
      <c r="C150" s="179" t="s">
        <v>391</v>
      </c>
      <c r="D150" s="179" t="s">
        <v>454</v>
      </c>
      <c r="E150" s="180" t="s">
        <v>19143</v>
      </c>
      <c r="F150" s="181" t="s">
        <v>19144</v>
      </c>
      <c r="G150" s="182" t="s">
        <v>467</v>
      </c>
      <c r="H150" s="183">
        <v>180</v>
      </c>
      <c r="I150" s="184"/>
      <c r="J150" s="185">
        <f t="shared" si="10"/>
        <v>0</v>
      </c>
      <c r="K150" s="186"/>
      <c r="L150" s="187"/>
      <c r="M150" s="188" t="s">
        <v>1</v>
      </c>
      <c r="N150" s="189" t="s">
        <v>42</v>
      </c>
      <c r="P150" s="153">
        <f t="shared" si="11"/>
        <v>0</v>
      </c>
      <c r="Q150" s="153">
        <v>4.0000000000000003E-5</v>
      </c>
      <c r="R150" s="153">
        <f t="shared" si="12"/>
        <v>7.2000000000000007E-3</v>
      </c>
      <c r="S150" s="153">
        <v>0</v>
      </c>
      <c r="T150" s="154">
        <f t="shared" si="13"/>
        <v>0</v>
      </c>
      <c r="AR150" s="155" t="s">
        <v>356</v>
      </c>
      <c r="AT150" s="155" t="s">
        <v>454</v>
      </c>
      <c r="AU150" s="155" t="s">
        <v>92</v>
      </c>
      <c r="AY150" s="16" t="s">
        <v>317</v>
      </c>
      <c r="BE150" s="156">
        <f t="shared" si="14"/>
        <v>0</v>
      </c>
      <c r="BF150" s="156">
        <f t="shared" si="15"/>
        <v>0</v>
      </c>
      <c r="BG150" s="156">
        <f t="shared" si="16"/>
        <v>0</v>
      </c>
      <c r="BH150" s="156">
        <f t="shared" si="17"/>
        <v>0</v>
      </c>
      <c r="BI150" s="156">
        <f t="shared" si="18"/>
        <v>0</v>
      </c>
      <c r="BJ150" s="16" t="s">
        <v>88</v>
      </c>
      <c r="BK150" s="156">
        <f t="shared" si="19"/>
        <v>0</v>
      </c>
      <c r="BL150" s="16" t="s">
        <v>323</v>
      </c>
      <c r="BM150" s="155" t="s">
        <v>19723</v>
      </c>
    </row>
    <row r="151" spans="2:65" s="1" customFormat="1" ht="16.5" customHeight="1">
      <c r="B151" s="142"/>
      <c r="C151" s="143" t="s">
        <v>396</v>
      </c>
      <c r="D151" s="143" t="s">
        <v>319</v>
      </c>
      <c r="E151" s="144" t="s">
        <v>19422</v>
      </c>
      <c r="F151" s="145" t="s">
        <v>19423</v>
      </c>
      <c r="G151" s="146" t="s">
        <v>439</v>
      </c>
      <c r="H151" s="147">
        <v>5</v>
      </c>
      <c r="I151" s="148"/>
      <c r="J151" s="149">
        <f t="shared" si="10"/>
        <v>0</v>
      </c>
      <c r="K151" s="150"/>
      <c r="L151" s="31"/>
      <c r="M151" s="151" t="s">
        <v>1</v>
      </c>
      <c r="N151" s="152" t="s">
        <v>42</v>
      </c>
      <c r="P151" s="153">
        <f t="shared" si="11"/>
        <v>0</v>
      </c>
      <c r="Q151" s="153">
        <v>4.45E-3</v>
      </c>
      <c r="R151" s="153">
        <f t="shared" si="12"/>
        <v>2.2249999999999999E-2</v>
      </c>
      <c r="S151" s="153">
        <v>0</v>
      </c>
      <c r="T151" s="154">
        <f t="shared" si="13"/>
        <v>0</v>
      </c>
      <c r="AR151" s="155" t="s">
        <v>323</v>
      </c>
      <c r="AT151" s="155" t="s">
        <v>319</v>
      </c>
      <c r="AU151" s="155" t="s">
        <v>92</v>
      </c>
      <c r="AY151" s="16" t="s">
        <v>317</v>
      </c>
      <c r="BE151" s="156">
        <f t="shared" si="14"/>
        <v>0</v>
      </c>
      <c r="BF151" s="156">
        <f t="shared" si="15"/>
        <v>0</v>
      </c>
      <c r="BG151" s="156">
        <f t="shared" si="16"/>
        <v>0</v>
      </c>
      <c r="BH151" s="156">
        <f t="shared" si="17"/>
        <v>0</v>
      </c>
      <c r="BI151" s="156">
        <f t="shared" si="18"/>
        <v>0</v>
      </c>
      <c r="BJ151" s="16" t="s">
        <v>88</v>
      </c>
      <c r="BK151" s="156">
        <f t="shared" si="19"/>
        <v>0</v>
      </c>
      <c r="BL151" s="16" t="s">
        <v>323</v>
      </c>
      <c r="BM151" s="155" t="s">
        <v>19724</v>
      </c>
    </row>
    <row r="152" spans="2:65" s="1" customFormat="1" ht="24.15" customHeight="1">
      <c r="B152" s="142"/>
      <c r="C152" s="179" t="s">
        <v>401</v>
      </c>
      <c r="D152" s="179" t="s">
        <v>454</v>
      </c>
      <c r="E152" s="180" t="s">
        <v>19425</v>
      </c>
      <c r="F152" s="181" t="s">
        <v>19426</v>
      </c>
      <c r="G152" s="182" t="s">
        <v>439</v>
      </c>
      <c r="H152" s="183">
        <v>5</v>
      </c>
      <c r="I152" s="184"/>
      <c r="J152" s="185">
        <f t="shared" si="10"/>
        <v>0</v>
      </c>
      <c r="K152" s="186"/>
      <c r="L152" s="187"/>
      <c r="M152" s="188" t="s">
        <v>1</v>
      </c>
      <c r="N152" s="189" t="s">
        <v>42</v>
      </c>
      <c r="P152" s="153">
        <f t="shared" si="11"/>
        <v>0</v>
      </c>
      <c r="Q152" s="153">
        <v>1</v>
      </c>
      <c r="R152" s="153">
        <f t="shared" si="12"/>
        <v>5</v>
      </c>
      <c r="S152" s="153">
        <v>0</v>
      </c>
      <c r="T152" s="154">
        <f t="shared" si="13"/>
        <v>0</v>
      </c>
      <c r="AR152" s="155" t="s">
        <v>356</v>
      </c>
      <c r="AT152" s="155" t="s">
        <v>454</v>
      </c>
      <c r="AU152" s="155" t="s">
        <v>92</v>
      </c>
      <c r="AY152" s="16" t="s">
        <v>317</v>
      </c>
      <c r="BE152" s="156">
        <f t="shared" si="14"/>
        <v>0</v>
      </c>
      <c r="BF152" s="156">
        <f t="shared" si="15"/>
        <v>0</v>
      </c>
      <c r="BG152" s="156">
        <f t="shared" si="16"/>
        <v>0</v>
      </c>
      <c r="BH152" s="156">
        <f t="shared" si="17"/>
        <v>0</v>
      </c>
      <c r="BI152" s="156">
        <f t="shared" si="18"/>
        <v>0</v>
      </c>
      <c r="BJ152" s="16" t="s">
        <v>88</v>
      </c>
      <c r="BK152" s="156">
        <f t="shared" si="19"/>
        <v>0</v>
      </c>
      <c r="BL152" s="16" t="s">
        <v>323</v>
      </c>
      <c r="BM152" s="155" t="s">
        <v>19725</v>
      </c>
    </row>
    <row r="153" spans="2:65" s="1" customFormat="1" ht="16.5" customHeight="1">
      <c r="B153" s="142"/>
      <c r="C153" s="143" t="s">
        <v>405</v>
      </c>
      <c r="D153" s="143" t="s">
        <v>319</v>
      </c>
      <c r="E153" s="144" t="s">
        <v>19050</v>
      </c>
      <c r="F153" s="145" t="s">
        <v>19051</v>
      </c>
      <c r="G153" s="146" t="s">
        <v>484</v>
      </c>
      <c r="H153" s="147">
        <v>127</v>
      </c>
      <c r="I153" s="148"/>
      <c r="J153" s="149">
        <f t="shared" si="10"/>
        <v>0</v>
      </c>
      <c r="K153" s="150"/>
      <c r="L153" s="31"/>
      <c r="M153" s="151" t="s">
        <v>1</v>
      </c>
      <c r="N153" s="152" t="s">
        <v>42</v>
      </c>
      <c r="P153" s="153">
        <f t="shared" si="11"/>
        <v>0</v>
      </c>
      <c r="Q153" s="153">
        <v>0</v>
      </c>
      <c r="R153" s="153">
        <f t="shared" si="12"/>
        <v>0</v>
      </c>
      <c r="S153" s="153">
        <v>0</v>
      </c>
      <c r="T153" s="154">
        <f t="shared" si="13"/>
        <v>0</v>
      </c>
      <c r="AR153" s="155" t="s">
        <v>323</v>
      </c>
      <c r="AT153" s="155" t="s">
        <v>319</v>
      </c>
      <c r="AU153" s="155" t="s">
        <v>92</v>
      </c>
      <c r="AY153" s="16" t="s">
        <v>317</v>
      </c>
      <c r="BE153" s="156">
        <f t="shared" si="14"/>
        <v>0</v>
      </c>
      <c r="BF153" s="156">
        <f t="shared" si="15"/>
        <v>0</v>
      </c>
      <c r="BG153" s="156">
        <f t="shared" si="16"/>
        <v>0</v>
      </c>
      <c r="BH153" s="156">
        <f t="shared" si="17"/>
        <v>0</v>
      </c>
      <c r="BI153" s="156">
        <f t="shared" si="18"/>
        <v>0</v>
      </c>
      <c r="BJ153" s="16" t="s">
        <v>88</v>
      </c>
      <c r="BK153" s="156">
        <f t="shared" si="19"/>
        <v>0</v>
      </c>
      <c r="BL153" s="16" t="s">
        <v>323</v>
      </c>
      <c r="BM153" s="155" t="s">
        <v>19726</v>
      </c>
    </row>
    <row r="154" spans="2:65" s="1" customFormat="1" ht="21.75" customHeight="1">
      <c r="B154" s="142"/>
      <c r="C154" s="179" t="s">
        <v>415</v>
      </c>
      <c r="D154" s="179" t="s">
        <v>454</v>
      </c>
      <c r="E154" s="180" t="s">
        <v>19053</v>
      </c>
      <c r="F154" s="181" t="s">
        <v>19054</v>
      </c>
      <c r="G154" s="182" t="s">
        <v>467</v>
      </c>
      <c r="H154" s="183">
        <v>130.81</v>
      </c>
      <c r="I154" s="184"/>
      <c r="J154" s="185">
        <f t="shared" si="10"/>
        <v>0</v>
      </c>
      <c r="K154" s="186"/>
      <c r="L154" s="187"/>
      <c r="M154" s="188" t="s">
        <v>1</v>
      </c>
      <c r="N154" s="189" t="s">
        <v>42</v>
      </c>
      <c r="P154" s="153">
        <f t="shared" si="11"/>
        <v>0</v>
      </c>
      <c r="Q154" s="153">
        <v>8.5000000000000006E-2</v>
      </c>
      <c r="R154" s="153">
        <f t="shared" si="12"/>
        <v>11.11885</v>
      </c>
      <c r="S154" s="153">
        <v>0</v>
      </c>
      <c r="T154" s="154">
        <f t="shared" si="13"/>
        <v>0</v>
      </c>
      <c r="AR154" s="155" t="s">
        <v>356</v>
      </c>
      <c r="AT154" s="155" t="s">
        <v>454</v>
      </c>
      <c r="AU154" s="155" t="s">
        <v>92</v>
      </c>
      <c r="AY154" s="16" t="s">
        <v>317</v>
      </c>
      <c r="BE154" s="156">
        <f t="shared" si="14"/>
        <v>0</v>
      </c>
      <c r="BF154" s="156">
        <f t="shared" si="15"/>
        <v>0</v>
      </c>
      <c r="BG154" s="156">
        <f t="shared" si="16"/>
        <v>0</v>
      </c>
      <c r="BH154" s="156">
        <f t="shared" si="17"/>
        <v>0</v>
      </c>
      <c r="BI154" s="156">
        <f t="shared" si="18"/>
        <v>0</v>
      </c>
      <c r="BJ154" s="16" t="s">
        <v>88</v>
      </c>
      <c r="BK154" s="156">
        <f t="shared" si="19"/>
        <v>0</v>
      </c>
      <c r="BL154" s="16" t="s">
        <v>323</v>
      </c>
      <c r="BM154" s="155" t="s">
        <v>19727</v>
      </c>
    </row>
    <row r="155" spans="2:65" s="1" customFormat="1" ht="16.5" customHeight="1">
      <c r="B155" s="142"/>
      <c r="C155" s="179" t="s">
        <v>7</v>
      </c>
      <c r="D155" s="179" t="s">
        <v>454</v>
      </c>
      <c r="E155" s="180" t="s">
        <v>19056</v>
      </c>
      <c r="F155" s="181" t="s">
        <v>19057</v>
      </c>
      <c r="G155" s="182" t="s">
        <v>467</v>
      </c>
      <c r="H155" s="183">
        <v>381</v>
      </c>
      <c r="I155" s="184"/>
      <c r="J155" s="185">
        <f t="shared" si="10"/>
        <v>0</v>
      </c>
      <c r="K155" s="186"/>
      <c r="L155" s="187"/>
      <c r="M155" s="188" t="s">
        <v>1</v>
      </c>
      <c r="N155" s="189" t="s">
        <v>42</v>
      </c>
      <c r="P155" s="153">
        <f t="shared" si="11"/>
        <v>0</v>
      </c>
      <c r="Q155" s="153">
        <v>0</v>
      </c>
      <c r="R155" s="153">
        <f t="shared" si="12"/>
        <v>0</v>
      </c>
      <c r="S155" s="153">
        <v>0</v>
      </c>
      <c r="T155" s="154">
        <f t="shared" si="13"/>
        <v>0</v>
      </c>
      <c r="AR155" s="155" t="s">
        <v>356</v>
      </c>
      <c r="AT155" s="155" t="s">
        <v>454</v>
      </c>
      <c r="AU155" s="155" t="s">
        <v>92</v>
      </c>
      <c r="AY155" s="16" t="s">
        <v>317</v>
      </c>
      <c r="BE155" s="156">
        <f t="shared" si="14"/>
        <v>0</v>
      </c>
      <c r="BF155" s="156">
        <f t="shared" si="15"/>
        <v>0</v>
      </c>
      <c r="BG155" s="156">
        <f t="shared" si="16"/>
        <v>0</v>
      </c>
      <c r="BH155" s="156">
        <f t="shared" si="17"/>
        <v>0</v>
      </c>
      <c r="BI155" s="156">
        <f t="shared" si="18"/>
        <v>0</v>
      </c>
      <c r="BJ155" s="16" t="s">
        <v>88</v>
      </c>
      <c r="BK155" s="156">
        <f t="shared" si="19"/>
        <v>0</v>
      </c>
      <c r="BL155" s="16" t="s">
        <v>323</v>
      </c>
      <c r="BM155" s="155" t="s">
        <v>19728</v>
      </c>
    </row>
    <row r="156" spans="2:65" s="11" customFormat="1" ht="20.9" customHeight="1">
      <c r="B156" s="130"/>
      <c r="D156" s="131" t="s">
        <v>75</v>
      </c>
      <c r="E156" s="140" t="s">
        <v>19077</v>
      </c>
      <c r="F156" s="140" t="s">
        <v>19078</v>
      </c>
      <c r="I156" s="133"/>
      <c r="J156" s="141">
        <f>BK156</f>
        <v>0</v>
      </c>
      <c r="L156" s="130"/>
      <c r="M156" s="135"/>
      <c r="P156" s="136">
        <f>SUM(P157:P164)</f>
        <v>0</v>
      </c>
      <c r="R156" s="136">
        <f>SUM(R157:R164)</f>
        <v>0.19896</v>
      </c>
      <c r="T156" s="137">
        <f>SUM(T157:T164)</f>
        <v>0</v>
      </c>
      <c r="AR156" s="131" t="s">
        <v>83</v>
      </c>
      <c r="AT156" s="138" t="s">
        <v>75</v>
      </c>
      <c r="AU156" s="138" t="s">
        <v>88</v>
      </c>
      <c r="AY156" s="131" t="s">
        <v>317</v>
      </c>
      <c r="BK156" s="139">
        <f>SUM(BK157:BK164)</f>
        <v>0</v>
      </c>
    </row>
    <row r="157" spans="2:65" s="1" customFormat="1" ht="24.15" customHeight="1">
      <c r="B157" s="142"/>
      <c r="C157" s="143" t="s">
        <v>427</v>
      </c>
      <c r="D157" s="143" t="s">
        <v>319</v>
      </c>
      <c r="E157" s="144" t="s">
        <v>19079</v>
      </c>
      <c r="F157" s="145" t="s">
        <v>19080</v>
      </c>
      <c r="G157" s="146" t="s">
        <v>467</v>
      </c>
      <c r="H157" s="147">
        <v>307</v>
      </c>
      <c r="I157" s="148"/>
      <c r="J157" s="149">
        <f t="shared" ref="J157:J164" si="20">ROUND(I157*H157,2)</f>
        <v>0</v>
      </c>
      <c r="K157" s="150"/>
      <c r="L157" s="31"/>
      <c r="M157" s="151" t="s">
        <v>1</v>
      </c>
      <c r="N157" s="152" t="s">
        <v>42</v>
      </c>
      <c r="P157" s="153">
        <f t="shared" ref="P157:P164" si="21">O157*H157</f>
        <v>0</v>
      </c>
      <c r="Q157" s="153">
        <v>0</v>
      </c>
      <c r="R157" s="153">
        <f t="shared" ref="R157:R164" si="22">Q157*H157</f>
        <v>0</v>
      </c>
      <c r="S157" s="153">
        <v>0</v>
      </c>
      <c r="T157" s="154">
        <f t="shared" ref="T157:T164" si="23">S157*H157</f>
        <v>0</v>
      </c>
      <c r="AR157" s="155" t="s">
        <v>323</v>
      </c>
      <c r="AT157" s="155" t="s">
        <v>319</v>
      </c>
      <c r="AU157" s="155" t="s">
        <v>92</v>
      </c>
      <c r="AY157" s="16" t="s">
        <v>317</v>
      </c>
      <c r="BE157" s="156">
        <f t="shared" ref="BE157:BE164" si="24">IF(N157="základná",J157,0)</f>
        <v>0</v>
      </c>
      <c r="BF157" s="156">
        <f t="shared" ref="BF157:BF164" si="25">IF(N157="znížená",J157,0)</f>
        <v>0</v>
      </c>
      <c r="BG157" s="156">
        <f t="shared" ref="BG157:BG164" si="26">IF(N157="zákl. prenesená",J157,0)</f>
        <v>0</v>
      </c>
      <c r="BH157" s="156">
        <f t="shared" ref="BH157:BH164" si="27">IF(N157="zníž. prenesená",J157,0)</f>
        <v>0</v>
      </c>
      <c r="BI157" s="156">
        <f t="shared" ref="BI157:BI164" si="28">IF(N157="nulová",J157,0)</f>
        <v>0</v>
      </c>
      <c r="BJ157" s="16" t="s">
        <v>88</v>
      </c>
      <c r="BK157" s="156">
        <f t="shared" ref="BK157:BK164" si="29">ROUND(I157*H157,2)</f>
        <v>0</v>
      </c>
      <c r="BL157" s="16" t="s">
        <v>323</v>
      </c>
      <c r="BM157" s="155" t="s">
        <v>19729</v>
      </c>
    </row>
    <row r="158" spans="2:65" s="1" customFormat="1" ht="24.15" customHeight="1">
      <c r="B158" s="142"/>
      <c r="C158" s="143" t="s">
        <v>432</v>
      </c>
      <c r="D158" s="143" t="s">
        <v>319</v>
      </c>
      <c r="E158" s="144" t="s">
        <v>19082</v>
      </c>
      <c r="F158" s="145" t="s">
        <v>19083</v>
      </c>
      <c r="G158" s="146" t="s">
        <v>467</v>
      </c>
      <c r="H158" s="147">
        <v>44</v>
      </c>
      <c r="I158" s="148"/>
      <c r="J158" s="149">
        <f t="shared" si="20"/>
        <v>0</v>
      </c>
      <c r="K158" s="150"/>
      <c r="L158" s="31"/>
      <c r="M158" s="151" t="s">
        <v>1</v>
      </c>
      <c r="N158" s="152" t="s">
        <v>42</v>
      </c>
      <c r="P158" s="153">
        <f t="shared" si="21"/>
        <v>0</v>
      </c>
      <c r="Q158" s="153">
        <v>0</v>
      </c>
      <c r="R158" s="153">
        <f t="shared" si="22"/>
        <v>0</v>
      </c>
      <c r="S158" s="153">
        <v>0</v>
      </c>
      <c r="T158" s="154">
        <f t="shared" si="23"/>
        <v>0</v>
      </c>
      <c r="AR158" s="155" t="s">
        <v>323</v>
      </c>
      <c r="AT158" s="155" t="s">
        <v>319</v>
      </c>
      <c r="AU158" s="155" t="s">
        <v>92</v>
      </c>
      <c r="AY158" s="16" t="s">
        <v>317</v>
      </c>
      <c r="BE158" s="156">
        <f t="shared" si="24"/>
        <v>0</v>
      </c>
      <c r="BF158" s="156">
        <f t="shared" si="25"/>
        <v>0</v>
      </c>
      <c r="BG158" s="156">
        <f t="shared" si="26"/>
        <v>0</v>
      </c>
      <c r="BH158" s="156">
        <f t="shared" si="27"/>
        <v>0</v>
      </c>
      <c r="BI158" s="156">
        <f t="shared" si="28"/>
        <v>0</v>
      </c>
      <c r="BJ158" s="16" t="s">
        <v>88</v>
      </c>
      <c r="BK158" s="156">
        <f t="shared" si="29"/>
        <v>0</v>
      </c>
      <c r="BL158" s="16" t="s">
        <v>323</v>
      </c>
      <c r="BM158" s="155" t="s">
        <v>19730</v>
      </c>
    </row>
    <row r="159" spans="2:65" s="1" customFormat="1" ht="37.75" customHeight="1">
      <c r="B159" s="142"/>
      <c r="C159" s="143" t="s">
        <v>436</v>
      </c>
      <c r="D159" s="143" t="s">
        <v>319</v>
      </c>
      <c r="E159" s="144" t="s">
        <v>19088</v>
      </c>
      <c r="F159" s="145" t="s">
        <v>19089</v>
      </c>
      <c r="G159" s="146" t="s">
        <v>467</v>
      </c>
      <c r="H159" s="147">
        <v>2</v>
      </c>
      <c r="I159" s="148"/>
      <c r="J159" s="149">
        <f t="shared" si="20"/>
        <v>0</v>
      </c>
      <c r="K159" s="150"/>
      <c r="L159" s="31"/>
      <c r="M159" s="151" t="s">
        <v>1</v>
      </c>
      <c r="N159" s="152" t="s">
        <v>42</v>
      </c>
      <c r="P159" s="153">
        <f t="shared" si="21"/>
        <v>0</v>
      </c>
      <c r="Q159" s="153">
        <v>0</v>
      </c>
      <c r="R159" s="153">
        <f t="shared" si="22"/>
        <v>0</v>
      </c>
      <c r="S159" s="153">
        <v>0</v>
      </c>
      <c r="T159" s="154">
        <f t="shared" si="23"/>
        <v>0</v>
      </c>
      <c r="AR159" s="155" t="s">
        <v>323</v>
      </c>
      <c r="AT159" s="155" t="s">
        <v>319</v>
      </c>
      <c r="AU159" s="155" t="s">
        <v>92</v>
      </c>
      <c r="AY159" s="16" t="s">
        <v>317</v>
      </c>
      <c r="BE159" s="156">
        <f t="shared" si="24"/>
        <v>0</v>
      </c>
      <c r="BF159" s="156">
        <f t="shared" si="25"/>
        <v>0</v>
      </c>
      <c r="BG159" s="156">
        <f t="shared" si="26"/>
        <v>0</v>
      </c>
      <c r="BH159" s="156">
        <f t="shared" si="27"/>
        <v>0</v>
      </c>
      <c r="BI159" s="156">
        <f t="shared" si="28"/>
        <v>0</v>
      </c>
      <c r="BJ159" s="16" t="s">
        <v>88</v>
      </c>
      <c r="BK159" s="156">
        <f t="shared" si="29"/>
        <v>0</v>
      </c>
      <c r="BL159" s="16" t="s">
        <v>323</v>
      </c>
      <c r="BM159" s="155" t="s">
        <v>19731</v>
      </c>
    </row>
    <row r="160" spans="2:65" s="1" customFormat="1" ht="24.15" customHeight="1">
      <c r="B160" s="142"/>
      <c r="C160" s="143" t="s">
        <v>441</v>
      </c>
      <c r="D160" s="143" t="s">
        <v>319</v>
      </c>
      <c r="E160" s="144" t="s">
        <v>19094</v>
      </c>
      <c r="F160" s="145" t="s">
        <v>19095</v>
      </c>
      <c r="G160" s="146" t="s">
        <v>467</v>
      </c>
      <c r="H160" s="147">
        <v>307</v>
      </c>
      <c r="I160" s="148"/>
      <c r="J160" s="149">
        <f t="shared" si="20"/>
        <v>0</v>
      </c>
      <c r="K160" s="150"/>
      <c r="L160" s="31"/>
      <c r="M160" s="151" t="s">
        <v>1</v>
      </c>
      <c r="N160" s="152" t="s">
        <v>42</v>
      </c>
      <c r="P160" s="153">
        <f t="shared" si="21"/>
        <v>0</v>
      </c>
      <c r="Q160" s="153">
        <v>0</v>
      </c>
      <c r="R160" s="153">
        <f t="shared" si="22"/>
        <v>0</v>
      </c>
      <c r="S160" s="153">
        <v>0</v>
      </c>
      <c r="T160" s="154">
        <f t="shared" si="23"/>
        <v>0</v>
      </c>
      <c r="AR160" s="155" t="s">
        <v>323</v>
      </c>
      <c r="AT160" s="155" t="s">
        <v>319</v>
      </c>
      <c r="AU160" s="155" t="s">
        <v>92</v>
      </c>
      <c r="AY160" s="16" t="s">
        <v>317</v>
      </c>
      <c r="BE160" s="156">
        <f t="shared" si="24"/>
        <v>0</v>
      </c>
      <c r="BF160" s="156">
        <f t="shared" si="25"/>
        <v>0</v>
      </c>
      <c r="BG160" s="156">
        <f t="shared" si="26"/>
        <v>0</v>
      </c>
      <c r="BH160" s="156">
        <f t="shared" si="27"/>
        <v>0</v>
      </c>
      <c r="BI160" s="156">
        <f t="shared" si="28"/>
        <v>0</v>
      </c>
      <c r="BJ160" s="16" t="s">
        <v>88</v>
      </c>
      <c r="BK160" s="156">
        <f t="shared" si="29"/>
        <v>0</v>
      </c>
      <c r="BL160" s="16" t="s">
        <v>323</v>
      </c>
      <c r="BM160" s="155" t="s">
        <v>19732</v>
      </c>
    </row>
    <row r="161" spans="2:65" s="1" customFormat="1" ht="33" customHeight="1">
      <c r="B161" s="142"/>
      <c r="C161" s="143" t="s">
        <v>448</v>
      </c>
      <c r="D161" s="143" t="s">
        <v>319</v>
      </c>
      <c r="E161" s="144" t="s">
        <v>19097</v>
      </c>
      <c r="F161" s="145" t="s">
        <v>19098</v>
      </c>
      <c r="G161" s="146" t="s">
        <v>467</v>
      </c>
      <c r="H161" s="147">
        <v>44</v>
      </c>
      <c r="I161" s="148"/>
      <c r="J161" s="149">
        <f t="shared" si="20"/>
        <v>0</v>
      </c>
      <c r="K161" s="150"/>
      <c r="L161" s="31"/>
      <c r="M161" s="151" t="s">
        <v>1</v>
      </c>
      <c r="N161" s="152" t="s">
        <v>42</v>
      </c>
      <c r="P161" s="153">
        <f t="shared" si="21"/>
        <v>0</v>
      </c>
      <c r="Q161" s="153">
        <v>0</v>
      </c>
      <c r="R161" s="153">
        <f t="shared" si="22"/>
        <v>0</v>
      </c>
      <c r="S161" s="153">
        <v>0</v>
      </c>
      <c r="T161" s="154">
        <f t="shared" si="23"/>
        <v>0</v>
      </c>
      <c r="AR161" s="155" t="s">
        <v>323</v>
      </c>
      <c r="AT161" s="155" t="s">
        <v>319</v>
      </c>
      <c r="AU161" s="155" t="s">
        <v>92</v>
      </c>
      <c r="AY161" s="16" t="s">
        <v>317</v>
      </c>
      <c r="BE161" s="156">
        <f t="shared" si="24"/>
        <v>0</v>
      </c>
      <c r="BF161" s="156">
        <f t="shared" si="25"/>
        <v>0</v>
      </c>
      <c r="BG161" s="156">
        <f t="shared" si="26"/>
        <v>0</v>
      </c>
      <c r="BH161" s="156">
        <f t="shared" si="27"/>
        <v>0</v>
      </c>
      <c r="BI161" s="156">
        <f t="shared" si="28"/>
        <v>0</v>
      </c>
      <c r="BJ161" s="16" t="s">
        <v>88</v>
      </c>
      <c r="BK161" s="156">
        <f t="shared" si="29"/>
        <v>0</v>
      </c>
      <c r="BL161" s="16" t="s">
        <v>323</v>
      </c>
      <c r="BM161" s="155" t="s">
        <v>19733</v>
      </c>
    </row>
    <row r="162" spans="2:65" s="1" customFormat="1" ht="33" customHeight="1">
      <c r="B162" s="142"/>
      <c r="C162" s="143" t="s">
        <v>453</v>
      </c>
      <c r="D162" s="143" t="s">
        <v>319</v>
      </c>
      <c r="E162" s="144" t="s">
        <v>19103</v>
      </c>
      <c r="F162" s="145" t="s">
        <v>19104</v>
      </c>
      <c r="G162" s="146" t="s">
        <v>467</v>
      </c>
      <c r="H162" s="147">
        <v>2</v>
      </c>
      <c r="I162" s="148"/>
      <c r="J162" s="149">
        <f t="shared" si="20"/>
        <v>0</v>
      </c>
      <c r="K162" s="150"/>
      <c r="L162" s="31"/>
      <c r="M162" s="151" t="s">
        <v>1</v>
      </c>
      <c r="N162" s="152" t="s">
        <v>42</v>
      </c>
      <c r="P162" s="153">
        <f t="shared" si="21"/>
        <v>0</v>
      </c>
      <c r="Q162" s="153">
        <v>0</v>
      </c>
      <c r="R162" s="153">
        <f t="shared" si="22"/>
        <v>0</v>
      </c>
      <c r="S162" s="153">
        <v>0</v>
      </c>
      <c r="T162" s="154">
        <f t="shared" si="23"/>
        <v>0</v>
      </c>
      <c r="AR162" s="155" t="s">
        <v>323</v>
      </c>
      <c r="AT162" s="155" t="s">
        <v>319</v>
      </c>
      <c r="AU162" s="155" t="s">
        <v>92</v>
      </c>
      <c r="AY162" s="16" t="s">
        <v>317</v>
      </c>
      <c r="BE162" s="156">
        <f t="shared" si="24"/>
        <v>0</v>
      </c>
      <c r="BF162" s="156">
        <f t="shared" si="25"/>
        <v>0</v>
      </c>
      <c r="BG162" s="156">
        <f t="shared" si="26"/>
        <v>0</v>
      </c>
      <c r="BH162" s="156">
        <f t="shared" si="27"/>
        <v>0</v>
      </c>
      <c r="BI162" s="156">
        <f t="shared" si="28"/>
        <v>0</v>
      </c>
      <c r="BJ162" s="16" t="s">
        <v>88</v>
      </c>
      <c r="BK162" s="156">
        <f t="shared" si="29"/>
        <v>0</v>
      </c>
      <c r="BL162" s="16" t="s">
        <v>323</v>
      </c>
      <c r="BM162" s="155" t="s">
        <v>19734</v>
      </c>
    </row>
    <row r="163" spans="2:65" s="1" customFormat="1" ht="33" customHeight="1">
      <c r="B163" s="142"/>
      <c r="C163" s="143" t="s">
        <v>459</v>
      </c>
      <c r="D163" s="143" t="s">
        <v>319</v>
      </c>
      <c r="E163" s="144" t="s">
        <v>19106</v>
      </c>
      <c r="F163" s="145" t="s">
        <v>19107</v>
      </c>
      <c r="G163" s="146" t="s">
        <v>467</v>
      </c>
      <c r="H163" s="147">
        <v>2</v>
      </c>
      <c r="I163" s="148"/>
      <c r="J163" s="149">
        <f t="shared" si="20"/>
        <v>0</v>
      </c>
      <c r="K163" s="150"/>
      <c r="L163" s="31"/>
      <c r="M163" s="151" t="s">
        <v>1</v>
      </c>
      <c r="N163" s="152" t="s">
        <v>42</v>
      </c>
      <c r="P163" s="153">
        <f t="shared" si="21"/>
        <v>0</v>
      </c>
      <c r="Q163" s="153">
        <v>4.8000000000000001E-4</v>
      </c>
      <c r="R163" s="153">
        <f t="shared" si="22"/>
        <v>9.6000000000000002E-4</v>
      </c>
      <c r="S163" s="153">
        <v>0</v>
      </c>
      <c r="T163" s="154">
        <f t="shared" si="23"/>
        <v>0</v>
      </c>
      <c r="AR163" s="155" t="s">
        <v>323</v>
      </c>
      <c r="AT163" s="155" t="s">
        <v>319</v>
      </c>
      <c r="AU163" s="155" t="s">
        <v>92</v>
      </c>
      <c r="AY163" s="16" t="s">
        <v>317</v>
      </c>
      <c r="BE163" s="156">
        <f t="shared" si="24"/>
        <v>0</v>
      </c>
      <c r="BF163" s="156">
        <f t="shared" si="25"/>
        <v>0</v>
      </c>
      <c r="BG163" s="156">
        <f t="shared" si="26"/>
        <v>0</v>
      </c>
      <c r="BH163" s="156">
        <f t="shared" si="27"/>
        <v>0</v>
      </c>
      <c r="BI163" s="156">
        <f t="shared" si="28"/>
        <v>0</v>
      </c>
      <c r="BJ163" s="16" t="s">
        <v>88</v>
      </c>
      <c r="BK163" s="156">
        <f t="shared" si="29"/>
        <v>0</v>
      </c>
      <c r="BL163" s="16" t="s">
        <v>323</v>
      </c>
      <c r="BM163" s="155" t="s">
        <v>19735</v>
      </c>
    </row>
    <row r="164" spans="2:65" s="1" customFormat="1" ht="24.15" customHeight="1">
      <c r="B164" s="142"/>
      <c r="C164" s="179" t="s">
        <v>464</v>
      </c>
      <c r="D164" s="179" t="s">
        <v>454</v>
      </c>
      <c r="E164" s="180" t="s">
        <v>19109</v>
      </c>
      <c r="F164" s="181" t="s">
        <v>19110</v>
      </c>
      <c r="G164" s="182" t="s">
        <v>467</v>
      </c>
      <c r="H164" s="183">
        <v>6</v>
      </c>
      <c r="I164" s="184"/>
      <c r="J164" s="185">
        <f t="shared" si="20"/>
        <v>0</v>
      </c>
      <c r="K164" s="186"/>
      <c r="L164" s="187"/>
      <c r="M164" s="188" t="s">
        <v>1</v>
      </c>
      <c r="N164" s="189" t="s">
        <v>42</v>
      </c>
      <c r="P164" s="153">
        <f t="shared" si="21"/>
        <v>0</v>
      </c>
      <c r="Q164" s="153">
        <v>3.3000000000000002E-2</v>
      </c>
      <c r="R164" s="153">
        <f t="shared" si="22"/>
        <v>0.19800000000000001</v>
      </c>
      <c r="S164" s="153">
        <v>0</v>
      </c>
      <c r="T164" s="154">
        <f t="shared" si="23"/>
        <v>0</v>
      </c>
      <c r="AR164" s="155" t="s">
        <v>356</v>
      </c>
      <c r="AT164" s="155" t="s">
        <v>454</v>
      </c>
      <c r="AU164" s="155" t="s">
        <v>92</v>
      </c>
      <c r="AY164" s="16" t="s">
        <v>317</v>
      </c>
      <c r="BE164" s="156">
        <f t="shared" si="24"/>
        <v>0</v>
      </c>
      <c r="BF164" s="156">
        <f t="shared" si="25"/>
        <v>0</v>
      </c>
      <c r="BG164" s="156">
        <f t="shared" si="26"/>
        <v>0</v>
      </c>
      <c r="BH164" s="156">
        <f t="shared" si="27"/>
        <v>0</v>
      </c>
      <c r="BI164" s="156">
        <f t="shared" si="28"/>
        <v>0</v>
      </c>
      <c r="BJ164" s="16" t="s">
        <v>88</v>
      </c>
      <c r="BK164" s="156">
        <f t="shared" si="29"/>
        <v>0</v>
      </c>
      <c r="BL164" s="16" t="s">
        <v>323</v>
      </c>
      <c r="BM164" s="155" t="s">
        <v>19736</v>
      </c>
    </row>
    <row r="165" spans="2:65" s="11" customFormat="1" ht="20.9" customHeight="1">
      <c r="B165" s="130"/>
      <c r="D165" s="131" t="s">
        <v>75</v>
      </c>
      <c r="E165" s="140" t="s">
        <v>19112</v>
      </c>
      <c r="F165" s="140" t="s">
        <v>19113</v>
      </c>
      <c r="I165" s="133"/>
      <c r="J165" s="141">
        <f>BK165</f>
        <v>0</v>
      </c>
      <c r="L165" s="130"/>
      <c r="M165" s="135"/>
      <c r="P165" s="136">
        <f>SUM(P166:P168)</f>
        <v>0</v>
      </c>
      <c r="R165" s="136">
        <f>SUM(R166:R168)</f>
        <v>7.48</v>
      </c>
      <c r="T165" s="137">
        <f>SUM(T166:T168)</f>
        <v>0</v>
      </c>
      <c r="AR165" s="131" t="s">
        <v>83</v>
      </c>
      <c r="AT165" s="138" t="s">
        <v>75</v>
      </c>
      <c r="AU165" s="138" t="s">
        <v>88</v>
      </c>
      <c r="AY165" s="131" t="s">
        <v>317</v>
      </c>
      <c r="BK165" s="139">
        <f>SUM(BK166:BK168)</f>
        <v>0</v>
      </c>
    </row>
    <row r="166" spans="2:65" s="1" customFormat="1" ht="33" customHeight="1">
      <c r="B166" s="142"/>
      <c r="C166" s="143" t="s">
        <v>469</v>
      </c>
      <c r="D166" s="143" t="s">
        <v>319</v>
      </c>
      <c r="E166" s="144" t="s">
        <v>19114</v>
      </c>
      <c r="F166" s="145" t="s">
        <v>19442</v>
      </c>
      <c r="G166" s="146" t="s">
        <v>444</v>
      </c>
      <c r="H166" s="147">
        <v>74.8</v>
      </c>
      <c r="I166" s="148"/>
      <c r="J166" s="149">
        <f>ROUND(I166*H166,2)</f>
        <v>0</v>
      </c>
      <c r="K166" s="150"/>
      <c r="L166" s="31"/>
      <c r="M166" s="151" t="s">
        <v>1</v>
      </c>
      <c r="N166" s="152" t="s">
        <v>42</v>
      </c>
      <c r="P166" s="153">
        <f>O166*H166</f>
        <v>0</v>
      </c>
      <c r="Q166" s="153">
        <v>0</v>
      </c>
      <c r="R166" s="153">
        <f>Q166*H166</f>
        <v>0</v>
      </c>
      <c r="S166" s="153">
        <v>0</v>
      </c>
      <c r="T166" s="154">
        <f>S166*H166</f>
        <v>0</v>
      </c>
      <c r="AR166" s="155" t="s">
        <v>323</v>
      </c>
      <c r="AT166" s="155" t="s">
        <v>319</v>
      </c>
      <c r="AU166" s="155" t="s">
        <v>92</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323</v>
      </c>
      <c r="BM166" s="155" t="s">
        <v>19737</v>
      </c>
    </row>
    <row r="167" spans="2:65" s="1" customFormat="1" ht="24.15" customHeight="1">
      <c r="B167" s="142"/>
      <c r="C167" s="179" t="s">
        <v>473</v>
      </c>
      <c r="D167" s="179" t="s">
        <v>454</v>
      </c>
      <c r="E167" s="180" t="s">
        <v>19117</v>
      </c>
      <c r="F167" s="181" t="s">
        <v>19444</v>
      </c>
      <c r="G167" s="182" t="s">
        <v>439</v>
      </c>
      <c r="H167" s="183">
        <v>7.48</v>
      </c>
      <c r="I167" s="184"/>
      <c r="J167" s="185">
        <f>ROUND(I167*H167,2)</f>
        <v>0</v>
      </c>
      <c r="K167" s="186"/>
      <c r="L167" s="187"/>
      <c r="M167" s="188" t="s">
        <v>1</v>
      </c>
      <c r="N167" s="189" t="s">
        <v>42</v>
      </c>
      <c r="P167" s="153">
        <f>O167*H167</f>
        <v>0</v>
      </c>
      <c r="Q167" s="153">
        <v>1</v>
      </c>
      <c r="R167" s="153">
        <f>Q167*H167</f>
        <v>7.48</v>
      </c>
      <c r="S167" s="153">
        <v>0</v>
      </c>
      <c r="T167" s="154">
        <f>S167*H167</f>
        <v>0</v>
      </c>
      <c r="AR167" s="155" t="s">
        <v>356</v>
      </c>
      <c r="AT167" s="155" t="s">
        <v>454</v>
      </c>
      <c r="AU167" s="155" t="s">
        <v>92</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323</v>
      </c>
      <c r="BM167" s="155" t="s">
        <v>19738</v>
      </c>
    </row>
    <row r="168" spans="2:65" s="1" customFormat="1" ht="37.75" customHeight="1">
      <c r="B168" s="142"/>
      <c r="C168" s="143" t="s">
        <v>477</v>
      </c>
      <c r="D168" s="143" t="s">
        <v>319</v>
      </c>
      <c r="E168" s="144" t="s">
        <v>19439</v>
      </c>
      <c r="F168" s="145" t="s">
        <v>19440</v>
      </c>
      <c r="G168" s="146" t="s">
        <v>322</v>
      </c>
      <c r="H168" s="147">
        <v>5.2359999999999998</v>
      </c>
      <c r="I168" s="148"/>
      <c r="J168" s="149">
        <f>ROUND(I168*H168,2)</f>
        <v>0</v>
      </c>
      <c r="K168" s="150"/>
      <c r="L168" s="31"/>
      <c r="M168" s="151" t="s">
        <v>1</v>
      </c>
      <c r="N168" s="152" t="s">
        <v>42</v>
      </c>
      <c r="P168" s="153">
        <f>O168*H168</f>
        <v>0</v>
      </c>
      <c r="Q168" s="153">
        <v>0</v>
      </c>
      <c r="R168" s="153">
        <f>Q168*H168</f>
        <v>0</v>
      </c>
      <c r="S168" s="153">
        <v>0</v>
      </c>
      <c r="T168" s="154">
        <f>S168*H168</f>
        <v>0</v>
      </c>
      <c r="AR168" s="155" t="s">
        <v>83</v>
      </c>
      <c r="AT168" s="155" t="s">
        <v>319</v>
      </c>
      <c r="AU168" s="155" t="s">
        <v>92</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83</v>
      </c>
      <c r="BM168" s="155" t="s">
        <v>19739</v>
      </c>
    </row>
    <row r="169" spans="2:65" s="11" customFormat="1" ht="22.75" customHeight="1">
      <c r="B169" s="130"/>
      <c r="D169" s="131" t="s">
        <v>75</v>
      </c>
      <c r="E169" s="140" t="s">
        <v>19179</v>
      </c>
      <c r="F169" s="140" t="s">
        <v>19180</v>
      </c>
      <c r="I169" s="133"/>
      <c r="J169" s="141">
        <f>BK169</f>
        <v>0</v>
      </c>
      <c r="L169" s="130"/>
      <c r="M169" s="135"/>
      <c r="P169" s="136">
        <f>P170+P173+P181</f>
        <v>0</v>
      </c>
      <c r="R169" s="136">
        <f>R170+R173+R181</f>
        <v>0</v>
      </c>
      <c r="T169" s="137">
        <f>T170+T173+T181</f>
        <v>0</v>
      </c>
      <c r="AR169" s="131" t="s">
        <v>83</v>
      </c>
      <c r="AT169" s="138" t="s">
        <v>75</v>
      </c>
      <c r="AU169" s="138" t="s">
        <v>83</v>
      </c>
      <c r="AY169" s="131" t="s">
        <v>317</v>
      </c>
      <c r="BK169" s="139">
        <f>BK170+BK173+BK181</f>
        <v>0</v>
      </c>
    </row>
    <row r="170" spans="2:65" s="11" customFormat="1" ht="20.9" customHeight="1">
      <c r="B170" s="130"/>
      <c r="D170" s="131" t="s">
        <v>75</v>
      </c>
      <c r="E170" s="140" t="s">
        <v>19181</v>
      </c>
      <c r="F170" s="140" t="s">
        <v>19182</v>
      </c>
      <c r="I170" s="133"/>
      <c r="J170" s="141">
        <f>BK170</f>
        <v>0</v>
      </c>
      <c r="L170" s="130"/>
      <c r="M170" s="135"/>
      <c r="P170" s="136">
        <f>SUM(P171:P172)</f>
        <v>0</v>
      </c>
      <c r="R170" s="136">
        <f>SUM(R171:R172)</f>
        <v>0</v>
      </c>
      <c r="T170" s="137">
        <f>SUM(T171:T172)</f>
        <v>0</v>
      </c>
      <c r="AR170" s="131" t="s">
        <v>83</v>
      </c>
      <c r="AT170" s="138" t="s">
        <v>75</v>
      </c>
      <c r="AU170" s="138" t="s">
        <v>88</v>
      </c>
      <c r="AY170" s="131" t="s">
        <v>317</v>
      </c>
      <c r="BK170" s="139">
        <f>SUM(BK171:BK172)</f>
        <v>0</v>
      </c>
    </row>
    <row r="171" spans="2:65" s="1" customFormat="1" ht="16.5" customHeight="1">
      <c r="B171" s="142"/>
      <c r="C171" s="179" t="s">
        <v>481</v>
      </c>
      <c r="D171" s="179" t="s">
        <v>454</v>
      </c>
      <c r="E171" s="180" t="s">
        <v>19183</v>
      </c>
      <c r="F171" s="181" t="s">
        <v>19184</v>
      </c>
      <c r="G171" s="182" t="s">
        <v>467</v>
      </c>
      <c r="H171" s="183">
        <v>1</v>
      </c>
      <c r="I171" s="184"/>
      <c r="J171" s="185">
        <f>ROUND(I171*H171,2)</f>
        <v>0</v>
      </c>
      <c r="K171" s="186"/>
      <c r="L171" s="187"/>
      <c r="M171" s="188" t="s">
        <v>1</v>
      </c>
      <c r="N171" s="189" t="s">
        <v>42</v>
      </c>
      <c r="P171" s="153">
        <f>O171*H171</f>
        <v>0</v>
      </c>
      <c r="Q171" s="153">
        <v>0</v>
      </c>
      <c r="R171" s="153">
        <f>Q171*H171</f>
        <v>0</v>
      </c>
      <c r="S171" s="153">
        <v>0</v>
      </c>
      <c r="T171" s="154">
        <f>S171*H171</f>
        <v>0</v>
      </c>
      <c r="AR171" s="155" t="s">
        <v>88</v>
      </c>
      <c r="AT171" s="155" t="s">
        <v>454</v>
      </c>
      <c r="AU171" s="155" t="s">
        <v>92</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83</v>
      </c>
      <c r="BM171" s="155" t="s">
        <v>19740</v>
      </c>
    </row>
    <row r="172" spans="2:65" s="1" customFormat="1" ht="16.5" customHeight="1">
      <c r="B172" s="142"/>
      <c r="C172" s="179" t="s">
        <v>488</v>
      </c>
      <c r="D172" s="179" t="s">
        <v>454</v>
      </c>
      <c r="E172" s="180" t="s">
        <v>222</v>
      </c>
      <c r="F172" s="181" t="s">
        <v>19186</v>
      </c>
      <c r="G172" s="182" t="s">
        <v>467</v>
      </c>
      <c r="H172" s="183">
        <v>1</v>
      </c>
      <c r="I172" s="184"/>
      <c r="J172" s="185">
        <f>ROUND(I172*H172,2)</f>
        <v>0</v>
      </c>
      <c r="K172" s="186"/>
      <c r="L172" s="187"/>
      <c r="M172" s="188" t="s">
        <v>1</v>
      </c>
      <c r="N172" s="189" t="s">
        <v>42</v>
      </c>
      <c r="P172" s="153">
        <f>O172*H172</f>
        <v>0</v>
      </c>
      <c r="Q172" s="153">
        <v>0</v>
      </c>
      <c r="R172" s="153">
        <f>Q172*H172</f>
        <v>0</v>
      </c>
      <c r="S172" s="153">
        <v>0</v>
      </c>
      <c r="T172" s="154">
        <f>S172*H172</f>
        <v>0</v>
      </c>
      <c r="AR172" s="155" t="s">
        <v>356</v>
      </c>
      <c r="AT172" s="155" t="s">
        <v>454</v>
      </c>
      <c r="AU172" s="155" t="s">
        <v>92</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323</v>
      </c>
      <c r="BM172" s="155" t="s">
        <v>19741</v>
      </c>
    </row>
    <row r="173" spans="2:65" s="11" customFormat="1" ht="20.9" customHeight="1">
      <c r="B173" s="130"/>
      <c r="D173" s="131" t="s">
        <v>75</v>
      </c>
      <c r="E173" s="140" t="s">
        <v>13106</v>
      </c>
      <c r="F173" s="140" t="s">
        <v>19200</v>
      </c>
      <c r="I173" s="133"/>
      <c r="J173" s="141">
        <f>BK173</f>
        <v>0</v>
      </c>
      <c r="L173" s="130"/>
      <c r="M173" s="135"/>
      <c r="P173" s="136">
        <f>SUM(P174:P180)</f>
        <v>0</v>
      </c>
      <c r="R173" s="136">
        <f>SUM(R174:R180)</f>
        <v>0</v>
      </c>
      <c r="T173" s="137">
        <f>SUM(T174:T180)</f>
        <v>0</v>
      </c>
      <c r="AR173" s="131" t="s">
        <v>83</v>
      </c>
      <c r="AT173" s="138" t="s">
        <v>75</v>
      </c>
      <c r="AU173" s="138" t="s">
        <v>88</v>
      </c>
      <c r="AY173" s="131" t="s">
        <v>317</v>
      </c>
      <c r="BK173" s="139">
        <f>SUM(BK174:BK180)</f>
        <v>0</v>
      </c>
    </row>
    <row r="174" spans="2:65" s="1" customFormat="1" ht="16.5" customHeight="1">
      <c r="B174" s="142"/>
      <c r="C174" s="179" t="s">
        <v>495</v>
      </c>
      <c r="D174" s="179" t="s">
        <v>454</v>
      </c>
      <c r="E174" s="180" t="s">
        <v>19742</v>
      </c>
      <c r="F174" s="181" t="s">
        <v>19743</v>
      </c>
      <c r="G174" s="182" t="s">
        <v>467</v>
      </c>
      <c r="H174" s="183">
        <v>17</v>
      </c>
      <c r="I174" s="184"/>
      <c r="J174" s="185">
        <f t="shared" ref="J174:J180" si="30">ROUND(I174*H174,2)</f>
        <v>0</v>
      </c>
      <c r="K174" s="186"/>
      <c r="L174" s="187"/>
      <c r="M174" s="188" t="s">
        <v>1</v>
      </c>
      <c r="N174" s="189" t="s">
        <v>42</v>
      </c>
      <c r="P174" s="153">
        <f t="shared" ref="P174:P180" si="31">O174*H174</f>
        <v>0</v>
      </c>
      <c r="Q174" s="153">
        <v>0</v>
      </c>
      <c r="R174" s="153">
        <f t="shared" ref="R174:R180" si="32">Q174*H174</f>
        <v>0</v>
      </c>
      <c r="S174" s="153">
        <v>0</v>
      </c>
      <c r="T174" s="154">
        <f t="shared" ref="T174:T180" si="33">S174*H174</f>
        <v>0</v>
      </c>
      <c r="AR174" s="155" t="s">
        <v>88</v>
      </c>
      <c r="AT174" s="155" t="s">
        <v>454</v>
      </c>
      <c r="AU174" s="155" t="s">
        <v>92</v>
      </c>
      <c r="AY174" s="16" t="s">
        <v>317</v>
      </c>
      <c r="BE174" s="156">
        <f t="shared" ref="BE174:BE180" si="34">IF(N174="základná",J174,0)</f>
        <v>0</v>
      </c>
      <c r="BF174" s="156">
        <f t="shared" ref="BF174:BF180" si="35">IF(N174="znížená",J174,0)</f>
        <v>0</v>
      </c>
      <c r="BG174" s="156">
        <f t="shared" ref="BG174:BG180" si="36">IF(N174="zákl. prenesená",J174,0)</f>
        <v>0</v>
      </c>
      <c r="BH174" s="156">
        <f t="shared" ref="BH174:BH180" si="37">IF(N174="zníž. prenesená",J174,0)</f>
        <v>0</v>
      </c>
      <c r="BI174" s="156">
        <f t="shared" ref="BI174:BI180" si="38">IF(N174="nulová",J174,0)</f>
        <v>0</v>
      </c>
      <c r="BJ174" s="16" t="s">
        <v>88</v>
      </c>
      <c r="BK174" s="156">
        <f t="shared" ref="BK174:BK180" si="39">ROUND(I174*H174,2)</f>
        <v>0</v>
      </c>
      <c r="BL174" s="16" t="s">
        <v>83</v>
      </c>
      <c r="BM174" s="155" t="s">
        <v>19744</v>
      </c>
    </row>
    <row r="175" spans="2:65" s="1" customFormat="1" ht="16.5" customHeight="1">
      <c r="B175" s="142"/>
      <c r="C175" s="179" t="s">
        <v>501</v>
      </c>
      <c r="D175" s="179" t="s">
        <v>454</v>
      </c>
      <c r="E175" s="180" t="s">
        <v>19745</v>
      </c>
      <c r="F175" s="181" t="s">
        <v>19746</v>
      </c>
      <c r="G175" s="182" t="s">
        <v>467</v>
      </c>
      <c r="H175" s="183">
        <v>5</v>
      </c>
      <c r="I175" s="184"/>
      <c r="J175" s="185">
        <f t="shared" si="30"/>
        <v>0</v>
      </c>
      <c r="K175" s="186"/>
      <c r="L175" s="187"/>
      <c r="M175" s="188" t="s">
        <v>1</v>
      </c>
      <c r="N175" s="189" t="s">
        <v>42</v>
      </c>
      <c r="P175" s="153">
        <f t="shared" si="31"/>
        <v>0</v>
      </c>
      <c r="Q175" s="153">
        <v>0</v>
      </c>
      <c r="R175" s="153">
        <f t="shared" si="32"/>
        <v>0</v>
      </c>
      <c r="S175" s="153">
        <v>0</v>
      </c>
      <c r="T175" s="154">
        <f t="shared" si="33"/>
        <v>0</v>
      </c>
      <c r="AR175" s="155" t="s">
        <v>88</v>
      </c>
      <c r="AT175" s="155" t="s">
        <v>454</v>
      </c>
      <c r="AU175" s="155" t="s">
        <v>92</v>
      </c>
      <c r="AY175" s="16" t="s">
        <v>317</v>
      </c>
      <c r="BE175" s="156">
        <f t="shared" si="34"/>
        <v>0</v>
      </c>
      <c r="BF175" s="156">
        <f t="shared" si="35"/>
        <v>0</v>
      </c>
      <c r="BG175" s="156">
        <f t="shared" si="36"/>
        <v>0</v>
      </c>
      <c r="BH175" s="156">
        <f t="shared" si="37"/>
        <v>0</v>
      </c>
      <c r="BI175" s="156">
        <f t="shared" si="38"/>
        <v>0</v>
      </c>
      <c r="BJ175" s="16" t="s">
        <v>88</v>
      </c>
      <c r="BK175" s="156">
        <f t="shared" si="39"/>
        <v>0</v>
      </c>
      <c r="BL175" s="16" t="s">
        <v>83</v>
      </c>
      <c r="BM175" s="155" t="s">
        <v>19747</v>
      </c>
    </row>
    <row r="176" spans="2:65" s="1" customFormat="1" ht="16.5" customHeight="1">
      <c r="B176" s="142"/>
      <c r="C176" s="179" t="s">
        <v>507</v>
      </c>
      <c r="D176" s="179" t="s">
        <v>454</v>
      </c>
      <c r="E176" s="180" t="s">
        <v>19748</v>
      </c>
      <c r="F176" s="181" t="s">
        <v>19749</v>
      </c>
      <c r="G176" s="182" t="s">
        <v>467</v>
      </c>
      <c r="H176" s="183">
        <v>3</v>
      </c>
      <c r="I176" s="184"/>
      <c r="J176" s="185">
        <f t="shared" si="30"/>
        <v>0</v>
      </c>
      <c r="K176" s="186"/>
      <c r="L176" s="187"/>
      <c r="M176" s="188" t="s">
        <v>1</v>
      </c>
      <c r="N176" s="189" t="s">
        <v>42</v>
      </c>
      <c r="P176" s="153">
        <f t="shared" si="31"/>
        <v>0</v>
      </c>
      <c r="Q176" s="153">
        <v>0</v>
      </c>
      <c r="R176" s="153">
        <f t="shared" si="32"/>
        <v>0</v>
      </c>
      <c r="S176" s="153">
        <v>0</v>
      </c>
      <c r="T176" s="154">
        <f t="shared" si="33"/>
        <v>0</v>
      </c>
      <c r="AR176" s="155" t="s">
        <v>88</v>
      </c>
      <c r="AT176" s="155" t="s">
        <v>454</v>
      </c>
      <c r="AU176" s="155" t="s">
        <v>92</v>
      </c>
      <c r="AY176" s="16" t="s">
        <v>317</v>
      </c>
      <c r="BE176" s="156">
        <f t="shared" si="34"/>
        <v>0</v>
      </c>
      <c r="BF176" s="156">
        <f t="shared" si="35"/>
        <v>0</v>
      </c>
      <c r="BG176" s="156">
        <f t="shared" si="36"/>
        <v>0</v>
      </c>
      <c r="BH176" s="156">
        <f t="shared" si="37"/>
        <v>0</v>
      </c>
      <c r="BI176" s="156">
        <f t="shared" si="38"/>
        <v>0</v>
      </c>
      <c r="BJ176" s="16" t="s">
        <v>88</v>
      </c>
      <c r="BK176" s="156">
        <f t="shared" si="39"/>
        <v>0</v>
      </c>
      <c r="BL176" s="16" t="s">
        <v>83</v>
      </c>
      <c r="BM176" s="155" t="s">
        <v>19750</v>
      </c>
    </row>
    <row r="177" spans="2:65" s="1" customFormat="1" ht="16.5" customHeight="1">
      <c r="B177" s="142"/>
      <c r="C177" s="179" t="s">
        <v>703</v>
      </c>
      <c r="D177" s="179" t="s">
        <v>454</v>
      </c>
      <c r="E177" s="180" t="s">
        <v>19751</v>
      </c>
      <c r="F177" s="181" t="s">
        <v>19752</v>
      </c>
      <c r="G177" s="182" t="s">
        <v>467</v>
      </c>
      <c r="H177" s="183">
        <v>2</v>
      </c>
      <c r="I177" s="184"/>
      <c r="J177" s="185">
        <f t="shared" si="30"/>
        <v>0</v>
      </c>
      <c r="K177" s="186"/>
      <c r="L177" s="187"/>
      <c r="M177" s="188" t="s">
        <v>1</v>
      </c>
      <c r="N177" s="189" t="s">
        <v>42</v>
      </c>
      <c r="P177" s="153">
        <f t="shared" si="31"/>
        <v>0</v>
      </c>
      <c r="Q177" s="153">
        <v>0</v>
      </c>
      <c r="R177" s="153">
        <f t="shared" si="32"/>
        <v>0</v>
      </c>
      <c r="S177" s="153">
        <v>0</v>
      </c>
      <c r="T177" s="154">
        <f t="shared" si="33"/>
        <v>0</v>
      </c>
      <c r="AR177" s="155" t="s">
        <v>88</v>
      </c>
      <c r="AT177" s="155" t="s">
        <v>454</v>
      </c>
      <c r="AU177" s="155" t="s">
        <v>92</v>
      </c>
      <c r="AY177" s="16" t="s">
        <v>317</v>
      </c>
      <c r="BE177" s="156">
        <f t="shared" si="34"/>
        <v>0</v>
      </c>
      <c r="BF177" s="156">
        <f t="shared" si="35"/>
        <v>0</v>
      </c>
      <c r="BG177" s="156">
        <f t="shared" si="36"/>
        <v>0</v>
      </c>
      <c r="BH177" s="156">
        <f t="shared" si="37"/>
        <v>0</v>
      </c>
      <c r="BI177" s="156">
        <f t="shared" si="38"/>
        <v>0</v>
      </c>
      <c r="BJ177" s="16" t="s">
        <v>88</v>
      </c>
      <c r="BK177" s="156">
        <f t="shared" si="39"/>
        <v>0</v>
      </c>
      <c r="BL177" s="16" t="s">
        <v>83</v>
      </c>
      <c r="BM177" s="155" t="s">
        <v>19753</v>
      </c>
    </row>
    <row r="178" spans="2:65" s="1" customFormat="1" ht="16.5" customHeight="1">
      <c r="B178" s="142"/>
      <c r="C178" s="179" t="s">
        <v>647</v>
      </c>
      <c r="D178" s="179" t="s">
        <v>454</v>
      </c>
      <c r="E178" s="180" t="s">
        <v>19754</v>
      </c>
      <c r="F178" s="181" t="s">
        <v>19755</v>
      </c>
      <c r="G178" s="182" t="s">
        <v>467</v>
      </c>
      <c r="H178" s="183">
        <v>3</v>
      </c>
      <c r="I178" s="184"/>
      <c r="J178" s="185">
        <f t="shared" si="30"/>
        <v>0</v>
      </c>
      <c r="K178" s="186"/>
      <c r="L178" s="187"/>
      <c r="M178" s="188" t="s">
        <v>1</v>
      </c>
      <c r="N178" s="189" t="s">
        <v>42</v>
      </c>
      <c r="P178" s="153">
        <f t="shared" si="31"/>
        <v>0</v>
      </c>
      <c r="Q178" s="153">
        <v>0</v>
      </c>
      <c r="R178" s="153">
        <f t="shared" si="32"/>
        <v>0</v>
      </c>
      <c r="S178" s="153">
        <v>0</v>
      </c>
      <c r="T178" s="154">
        <f t="shared" si="33"/>
        <v>0</v>
      </c>
      <c r="AR178" s="155" t="s">
        <v>88</v>
      </c>
      <c r="AT178" s="155" t="s">
        <v>454</v>
      </c>
      <c r="AU178" s="155" t="s">
        <v>92</v>
      </c>
      <c r="AY178" s="16" t="s">
        <v>317</v>
      </c>
      <c r="BE178" s="156">
        <f t="shared" si="34"/>
        <v>0</v>
      </c>
      <c r="BF178" s="156">
        <f t="shared" si="35"/>
        <v>0</v>
      </c>
      <c r="BG178" s="156">
        <f t="shared" si="36"/>
        <v>0</v>
      </c>
      <c r="BH178" s="156">
        <f t="shared" si="37"/>
        <v>0</v>
      </c>
      <c r="BI178" s="156">
        <f t="shared" si="38"/>
        <v>0</v>
      </c>
      <c r="BJ178" s="16" t="s">
        <v>88</v>
      </c>
      <c r="BK178" s="156">
        <f t="shared" si="39"/>
        <v>0</v>
      </c>
      <c r="BL178" s="16" t="s">
        <v>83</v>
      </c>
      <c r="BM178" s="155" t="s">
        <v>19756</v>
      </c>
    </row>
    <row r="179" spans="2:65" s="1" customFormat="1" ht="16.5" customHeight="1">
      <c r="B179" s="142"/>
      <c r="C179" s="179" t="s">
        <v>712</v>
      </c>
      <c r="D179" s="179" t="s">
        <v>454</v>
      </c>
      <c r="E179" s="180" t="s">
        <v>19478</v>
      </c>
      <c r="F179" s="181" t="s">
        <v>19479</v>
      </c>
      <c r="G179" s="182" t="s">
        <v>467</v>
      </c>
      <c r="H179" s="183">
        <v>4</v>
      </c>
      <c r="I179" s="184"/>
      <c r="J179" s="185">
        <f t="shared" si="30"/>
        <v>0</v>
      </c>
      <c r="K179" s="186"/>
      <c r="L179" s="187"/>
      <c r="M179" s="188" t="s">
        <v>1</v>
      </c>
      <c r="N179" s="189" t="s">
        <v>42</v>
      </c>
      <c r="P179" s="153">
        <f t="shared" si="31"/>
        <v>0</v>
      </c>
      <c r="Q179" s="153">
        <v>0</v>
      </c>
      <c r="R179" s="153">
        <f t="shared" si="32"/>
        <v>0</v>
      </c>
      <c r="S179" s="153">
        <v>0</v>
      </c>
      <c r="T179" s="154">
        <f t="shared" si="33"/>
        <v>0</v>
      </c>
      <c r="AR179" s="155" t="s">
        <v>88</v>
      </c>
      <c r="AT179" s="155" t="s">
        <v>454</v>
      </c>
      <c r="AU179" s="155" t="s">
        <v>92</v>
      </c>
      <c r="AY179" s="16" t="s">
        <v>317</v>
      </c>
      <c r="BE179" s="156">
        <f t="shared" si="34"/>
        <v>0</v>
      </c>
      <c r="BF179" s="156">
        <f t="shared" si="35"/>
        <v>0</v>
      </c>
      <c r="BG179" s="156">
        <f t="shared" si="36"/>
        <v>0</v>
      </c>
      <c r="BH179" s="156">
        <f t="shared" si="37"/>
        <v>0</v>
      </c>
      <c r="BI179" s="156">
        <f t="shared" si="38"/>
        <v>0</v>
      </c>
      <c r="BJ179" s="16" t="s">
        <v>88</v>
      </c>
      <c r="BK179" s="156">
        <f t="shared" si="39"/>
        <v>0</v>
      </c>
      <c r="BL179" s="16" t="s">
        <v>83</v>
      </c>
      <c r="BM179" s="155" t="s">
        <v>19757</v>
      </c>
    </row>
    <row r="180" spans="2:65" s="1" customFormat="1" ht="16.5" customHeight="1">
      <c r="B180" s="142"/>
      <c r="C180" s="179" t="s">
        <v>650</v>
      </c>
      <c r="D180" s="179" t="s">
        <v>454</v>
      </c>
      <c r="E180" s="180" t="s">
        <v>19758</v>
      </c>
      <c r="F180" s="181" t="s">
        <v>19759</v>
      </c>
      <c r="G180" s="182" t="s">
        <v>467</v>
      </c>
      <c r="H180" s="183">
        <v>10</v>
      </c>
      <c r="I180" s="184"/>
      <c r="J180" s="185">
        <f t="shared" si="30"/>
        <v>0</v>
      </c>
      <c r="K180" s="186"/>
      <c r="L180" s="187"/>
      <c r="M180" s="188" t="s">
        <v>1</v>
      </c>
      <c r="N180" s="189" t="s">
        <v>42</v>
      </c>
      <c r="P180" s="153">
        <f t="shared" si="31"/>
        <v>0</v>
      </c>
      <c r="Q180" s="153">
        <v>0</v>
      </c>
      <c r="R180" s="153">
        <f t="shared" si="32"/>
        <v>0</v>
      </c>
      <c r="S180" s="153">
        <v>0</v>
      </c>
      <c r="T180" s="154">
        <f t="shared" si="33"/>
        <v>0</v>
      </c>
      <c r="AR180" s="155" t="s">
        <v>88</v>
      </c>
      <c r="AT180" s="155" t="s">
        <v>454</v>
      </c>
      <c r="AU180" s="155" t="s">
        <v>92</v>
      </c>
      <c r="AY180" s="16" t="s">
        <v>317</v>
      </c>
      <c r="BE180" s="156">
        <f t="shared" si="34"/>
        <v>0</v>
      </c>
      <c r="BF180" s="156">
        <f t="shared" si="35"/>
        <v>0</v>
      </c>
      <c r="BG180" s="156">
        <f t="shared" si="36"/>
        <v>0</v>
      </c>
      <c r="BH180" s="156">
        <f t="shared" si="37"/>
        <v>0</v>
      </c>
      <c r="BI180" s="156">
        <f t="shared" si="38"/>
        <v>0</v>
      </c>
      <c r="BJ180" s="16" t="s">
        <v>88</v>
      </c>
      <c r="BK180" s="156">
        <f t="shared" si="39"/>
        <v>0</v>
      </c>
      <c r="BL180" s="16" t="s">
        <v>83</v>
      </c>
      <c r="BM180" s="155" t="s">
        <v>19760</v>
      </c>
    </row>
    <row r="181" spans="2:65" s="11" customFormat="1" ht="20.9" customHeight="1">
      <c r="B181" s="130"/>
      <c r="D181" s="131" t="s">
        <v>75</v>
      </c>
      <c r="E181" s="140" t="s">
        <v>19219</v>
      </c>
      <c r="F181" s="140" t="s">
        <v>19220</v>
      </c>
      <c r="I181" s="133"/>
      <c r="J181" s="141">
        <f>BK181</f>
        <v>0</v>
      </c>
      <c r="L181" s="130"/>
      <c r="M181" s="135"/>
      <c r="P181" s="136">
        <f>SUM(P182:P195)</f>
        <v>0</v>
      </c>
      <c r="R181" s="136">
        <f>SUM(R182:R195)</f>
        <v>0</v>
      </c>
      <c r="T181" s="137">
        <f>SUM(T182:T195)</f>
        <v>0</v>
      </c>
      <c r="AR181" s="131" t="s">
        <v>83</v>
      </c>
      <c r="AT181" s="138" t="s">
        <v>75</v>
      </c>
      <c r="AU181" s="138" t="s">
        <v>88</v>
      </c>
      <c r="AY181" s="131" t="s">
        <v>317</v>
      </c>
      <c r="BK181" s="139">
        <f>SUM(BK182:BK195)</f>
        <v>0</v>
      </c>
    </row>
    <row r="182" spans="2:65" s="1" customFormat="1" ht="16.5" customHeight="1">
      <c r="B182" s="142"/>
      <c r="C182" s="179" t="s">
        <v>722</v>
      </c>
      <c r="D182" s="179" t="s">
        <v>454</v>
      </c>
      <c r="E182" s="180" t="s">
        <v>19761</v>
      </c>
      <c r="F182" s="181" t="s">
        <v>19762</v>
      </c>
      <c r="G182" s="182" t="s">
        <v>467</v>
      </c>
      <c r="H182" s="183">
        <v>17</v>
      </c>
      <c r="I182" s="184"/>
      <c r="J182" s="185">
        <f t="shared" ref="J182:J195" si="40">ROUND(I182*H182,2)</f>
        <v>0</v>
      </c>
      <c r="K182" s="186"/>
      <c r="L182" s="187"/>
      <c r="M182" s="188" t="s">
        <v>1</v>
      </c>
      <c r="N182" s="189" t="s">
        <v>42</v>
      </c>
      <c r="P182" s="153">
        <f t="shared" ref="P182:P195" si="41">O182*H182</f>
        <v>0</v>
      </c>
      <c r="Q182" s="153">
        <v>0</v>
      </c>
      <c r="R182" s="153">
        <f t="shared" ref="R182:R195" si="42">Q182*H182</f>
        <v>0</v>
      </c>
      <c r="S182" s="153">
        <v>0</v>
      </c>
      <c r="T182" s="154">
        <f t="shared" ref="T182:T195" si="43">S182*H182</f>
        <v>0</v>
      </c>
      <c r="AR182" s="155" t="s">
        <v>88</v>
      </c>
      <c r="AT182" s="155" t="s">
        <v>454</v>
      </c>
      <c r="AU182" s="155" t="s">
        <v>92</v>
      </c>
      <c r="AY182" s="16" t="s">
        <v>317</v>
      </c>
      <c r="BE182" s="156">
        <f t="shared" ref="BE182:BE195" si="44">IF(N182="základná",J182,0)</f>
        <v>0</v>
      </c>
      <c r="BF182" s="156">
        <f t="shared" ref="BF182:BF195" si="45">IF(N182="znížená",J182,0)</f>
        <v>0</v>
      </c>
      <c r="BG182" s="156">
        <f t="shared" ref="BG182:BG195" si="46">IF(N182="zákl. prenesená",J182,0)</f>
        <v>0</v>
      </c>
      <c r="BH182" s="156">
        <f t="shared" ref="BH182:BH195" si="47">IF(N182="zníž. prenesená",J182,0)</f>
        <v>0</v>
      </c>
      <c r="BI182" s="156">
        <f t="shared" ref="BI182:BI195" si="48">IF(N182="nulová",J182,0)</f>
        <v>0</v>
      </c>
      <c r="BJ182" s="16" t="s">
        <v>88</v>
      </c>
      <c r="BK182" s="156">
        <f t="shared" ref="BK182:BK195" si="49">ROUND(I182*H182,2)</f>
        <v>0</v>
      </c>
      <c r="BL182" s="16" t="s">
        <v>83</v>
      </c>
      <c r="BM182" s="155" t="s">
        <v>19763</v>
      </c>
    </row>
    <row r="183" spans="2:65" s="1" customFormat="1" ht="16.5" customHeight="1">
      <c r="B183" s="142"/>
      <c r="C183" s="179" t="s">
        <v>655</v>
      </c>
      <c r="D183" s="179" t="s">
        <v>454</v>
      </c>
      <c r="E183" s="180" t="s">
        <v>19490</v>
      </c>
      <c r="F183" s="181" t="s">
        <v>19491</v>
      </c>
      <c r="G183" s="182" t="s">
        <v>467</v>
      </c>
      <c r="H183" s="183">
        <v>14</v>
      </c>
      <c r="I183" s="184"/>
      <c r="J183" s="185">
        <f t="shared" si="40"/>
        <v>0</v>
      </c>
      <c r="K183" s="186"/>
      <c r="L183" s="187"/>
      <c r="M183" s="188" t="s">
        <v>1</v>
      </c>
      <c r="N183" s="189" t="s">
        <v>42</v>
      </c>
      <c r="P183" s="153">
        <f t="shared" si="41"/>
        <v>0</v>
      </c>
      <c r="Q183" s="153">
        <v>0</v>
      </c>
      <c r="R183" s="153">
        <f t="shared" si="42"/>
        <v>0</v>
      </c>
      <c r="S183" s="153">
        <v>0</v>
      </c>
      <c r="T183" s="154">
        <f t="shared" si="43"/>
        <v>0</v>
      </c>
      <c r="AR183" s="155" t="s">
        <v>88</v>
      </c>
      <c r="AT183" s="155" t="s">
        <v>454</v>
      </c>
      <c r="AU183" s="155" t="s">
        <v>92</v>
      </c>
      <c r="AY183" s="16" t="s">
        <v>317</v>
      </c>
      <c r="BE183" s="156">
        <f t="shared" si="44"/>
        <v>0</v>
      </c>
      <c r="BF183" s="156">
        <f t="shared" si="45"/>
        <v>0</v>
      </c>
      <c r="BG183" s="156">
        <f t="shared" si="46"/>
        <v>0</v>
      </c>
      <c r="BH183" s="156">
        <f t="shared" si="47"/>
        <v>0</v>
      </c>
      <c r="BI183" s="156">
        <f t="shared" si="48"/>
        <v>0</v>
      </c>
      <c r="BJ183" s="16" t="s">
        <v>88</v>
      </c>
      <c r="BK183" s="156">
        <f t="shared" si="49"/>
        <v>0</v>
      </c>
      <c r="BL183" s="16" t="s">
        <v>83</v>
      </c>
      <c r="BM183" s="155" t="s">
        <v>19764</v>
      </c>
    </row>
    <row r="184" spans="2:65" s="1" customFormat="1" ht="16.5" customHeight="1">
      <c r="B184" s="142"/>
      <c r="C184" s="179" t="s">
        <v>729</v>
      </c>
      <c r="D184" s="179" t="s">
        <v>454</v>
      </c>
      <c r="E184" s="180" t="s">
        <v>19765</v>
      </c>
      <c r="F184" s="181" t="s">
        <v>19482</v>
      </c>
      <c r="G184" s="182" t="s">
        <v>467</v>
      </c>
      <c r="H184" s="183">
        <v>20</v>
      </c>
      <c r="I184" s="184"/>
      <c r="J184" s="185">
        <f t="shared" si="40"/>
        <v>0</v>
      </c>
      <c r="K184" s="186"/>
      <c r="L184" s="187"/>
      <c r="M184" s="188" t="s">
        <v>1</v>
      </c>
      <c r="N184" s="189" t="s">
        <v>42</v>
      </c>
      <c r="P184" s="153">
        <f t="shared" si="41"/>
        <v>0</v>
      </c>
      <c r="Q184" s="153">
        <v>0</v>
      </c>
      <c r="R184" s="153">
        <f t="shared" si="42"/>
        <v>0</v>
      </c>
      <c r="S184" s="153">
        <v>0</v>
      </c>
      <c r="T184" s="154">
        <f t="shared" si="43"/>
        <v>0</v>
      </c>
      <c r="AR184" s="155" t="s">
        <v>88</v>
      </c>
      <c r="AT184" s="155" t="s">
        <v>454</v>
      </c>
      <c r="AU184" s="155" t="s">
        <v>92</v>
      </c>
      <c r="AY184" s="16" t="s">
        <v>317</v>
      </c>
      <c r="BE184" s="156">
        <f t="shared" si="44"/>
        <v>0</v>
      </c>
      <c r="BF184" s="156">
        <f t="shared" si="45"/>
        <v>0</v>
      </c>
      <c r="BG184" s="156">
        <f t="shared" si="46"/>
        <v>0</v>
      </c>
      <c r="BH184" s="156">
        <f t="shared" si="47"/>
        <v>0</v>
      </c>
      <c r="BI184" s="156">
        <f t="shared" si="48"/>
        <v>0</v>
      </c>
      <c r="BJ184" s="16" t="s">
        <v>88</v>
      </c>
      <c r="BK184" s="156">
        <f t="shared" si="49"/>
        <v>0</v>
      </c>
      <c r="BL184" s="16" t="s">
        <v>83</v>
      </c>
      <c r="BM184" s="155" t="s">
        <v>19766</v>
      </c>
    </row>
    <row r="185" spans="2:65" s="1" customFormat="1" ht="16.5" customHeight="1">
      <c r="B185" s="142"/>
      <c r="C185" s="179" t="s">
        <v>662</v>
      </c>
      <c r="D185" s="179" t="s">
        <v>454</v>
      </c>
      <c r="E185" s="180" t="s">
        <v>19767</v>
      </c>
      <c r="F185" s="181" t="s">
        <v>19768</v>
      </c>
      <c r="G185" s="182" t="s">
        <v>467</v>
      </c>
      <c r="H185" s="183">
        <v>26</v>
      </c>
      <c r="I185" s="184"/>
      <c r="J185" s="185">
        <f t="shared" si="40"/>
        <v>0</v>
      </c>
      <c r="K185" s="186"/>
      <c r="L185" s="187"/>
      <c r="M185" s="188" t="s">
        <v>1</v>
      </c>
      <c r="N185" s="189" t="s">
        <v>42</v>
      </c>
      <c r="P185" s="153">
        <f t="shared" si="41"/>
        <v>0</v>
      </c>
      <c r="Q185" s="153">
        <v>0</v>
      </c>
      <c r="R185" s="153">
        <f t="shared" si="42"/>
        <v>0</v>
      </c>
      <c r="S185" s="153">
        <v>0</v>
      </c>
      <c r="T185" s="154">
        <f t="shared" si="43"/>
        <v>0</v>
      </c>
      <c r="AR185" s="155" t="s">
        <v>88</v>
      </c>
      <c r="AT185" s="155" t="s">
        <v>454</v>
      </c>
      <c r="AU185" s="155" t="s">
        <v>92</v>
      </c>
      <c r="AY185" s="16" t="s">
        <v>317</v>
      </c>
      <c r="BE185" s="156">
        <f t="shared" si="44"/>
        <v>0</v>
      </c>
      <c r="BF185" s="156">
        <f t="shared" si="45"/>
        <v>0</v>
      </c>
      <c r="BG185" s="156">
        <f t="shared" si="46"/>
        <v>0</v>
      </c>
      <c r="BH185" s="156">
        <f t="shared" si="47"/>
        <v>0</v>
      </c>
      <c r="BI185" s="156">
        <f t="shared" si="48"/>
        <v>0</v>
      </c>
      <c r="BJ185" s="16" t="s">
        <v>88</v>
      </c>
      <c r="BK185" s="156">
        <f t="shared" si="49"/>
        <v>0</v>
      </c>
      <c r="BL185" s="16" t="s">
        <v>83</v>
      </c>
      <c r="BM185" s="155" t="s">
        <v>19769</v>
      </c>
    </row>
    <row r="186" spans="2:65" s="1" customFormat="1" ht="16.5" customHeight="1">
      <c r="B186" s="142"/>
      <c r="C186" s="179" t="s">
        <v>736</v>
      </c>
      <c r="D186" s="179" t="s">
        <v>454</v>
      </c>
      <c r="E186" s="180" t="s">
        <v>19770</v>
      </c>
      <c r="F186" s="181" t="s">
        <v>19771</v>
      </c>
      <c r="G186" s="182" t="s">
        <v>467</v>
      </c>
      <c r="H186" s="183">
        <v>20</v>
      </c>
      <c r="I186" s="184"/>
      <c r="J186" s="185">
        <f t="shared" si="40"/>
        <v>0</v>
      </c>
      <c r="K186" s="186"/>
      <c r="L186" s="187"/>
      <c r="M186" s="188" t="s">
        <v>1</v>
      </c>
      <c r="N186" s="189" t="s">
        <v>42</v>
      </c>
      <c r="P186" s="153">
        <f t="shared" si="41"/>
        <v>0</v>
      </c>
      <c r="Q186" s="153">
        <v>0</v>
      </c>
      <c r="R186" s="153">
        <f t="shared" si="42"/>
        <v>0</v>
      </c>
      <c r="S186" s="153">
        <v>0</v>
      </c>
      <c r="T186" s="154">
        <f t="shared" si="43"/>
        <v>0</v>
      </c>
      <c r="AR186" s="155" t="s">
        <v>88</v>
      </c>
      <c r="AT186" s="155" t="s">
        <v>454</v>
      </c>
      <c r="AU186" s="155" t="s">
        <v>92</v>
      </c>
      <c r="AY186" s="16" t="s">
        <v>317</v>
      </c>
      <c r="BE186" s="156">
        <f t="shared" si="44"/>
        <v>0</v>
      </c>
      <c r="BF186" s="156">
        <f t="shared" si="45"/>
        <v>0</v>
      </c>
      <c r="BG186" s="156">
        <f t="shared" si="46"/>
        <v>0</v>
      </c>
      <c r="BH186" s="156">
        <f t="shared" si="47"/>
        <v>0</v>
      </c>
      <c r="BI186" s="156">
        <f t="shared" si="48"/>
        <v>0</v>
      </c>
      <c r="BJ186" s="16" t="s">
        <v>88</v>
      </c>
      <c r="BK186" s="156">
        <f t="shared" si="49"/>
        <v>0</v>
      </c>
      <c r="BL186" s="16" t="s">
        <v>83</v>
      </c>
      <c r="BM186" s="155" t="s">
        <v>19772</v>
      </c>
    </row>
    <row r="187" spans="2:65" s="1" customFormat="1" ht="16.5" customHeight="1">
      <c r="B187" s="142"/>
      <c r="C187" s="179" t="s">
        <v>665</v>
      </c>
      <c r="D187" s="179" t="s">
        <v>454</v>
      </c>
      <c r="E187" s="180" t="s">
        <v>19773</v>
      </c>
      <c r="F187" s="181" t="s">
        <v>19774</v>
      </c>
      <c r="G187" s="182" t="s">
        <v>467</v>
      </c>
      <c r="H187" s="183">
        <v>13</v>
      </c>
      <c r="I187" s="184"/>
      <c r="J187" s="185">
        <f t="shared" si="40"/>
        <v>0</v>
      </c>
      <c r="K187" s="186"/>
      <c r="L187" s="187"/>
      <c r="M187" s="188" t="s">
        <v>1</v>
      </c>
      <c r="N187" s="189" t="s">
        <v>42</v>
      </c>
      <c r="P187" s="153">
        <f t="shared" si="41"/>
        <v>0</v>
      </c>
      <c r="Q187" s="153">
        <v>0</v>
      </c>
      <c r="R187" s="153">
        <f t="shared" si="42"/>
        <v>0</v>
      </c>
      <c r="S187" s="153">
        <v>0</v>
      </c>
      <c r="T187" s="154">
        <f t="shared" si="43"/>
        <v>0</v>
      </c>
      <c r="AR187" s="155" t="s">
        <v>88</v>
      </c>
      <c r="AT187" s="155" t="s">
        <v>454</v>
      </c>
      <c r="AU187" s="155" t="s">
        <v>92</v>
      </c>
      <c r="AY187" s="16" t="s">
        <v>317</v>
      </c>
      <c r="BE187" s="156">
        <f t="shared" si="44"/>
        <v>0</v>
      </c>
      <c r="BF187" s="156">
        <f t="shared" si="45"/>
        <v>0</v>
      </c>
      <c r="BG187" s="156">
        <f t="shared" si="46"/>
        <v>0</v>
      </c>
      <c r="BH187" s="156">
        <f t="shared" si="47"/>
        <v>0</v>
      </c>
      <c r="BI187" s="156">
        <f t="shared" si="48"/>
        <v>0</v>
      </c>
      <c r="BJ187" s="16" t="s">
        <v>88</v>
      </c>
      <c r="BK187" s="156">
        <f t="shared" si="49"/>
        <v>0</v>
      </c>
      <c r="BL187" s="16" t="s">
        <v>83</v>
      </c>
      <c r="BM187" s="155" t="s">
        <v>19775</v>
      </c>
    </row>
    <row r="188" spans="2:65" s="1" customFormat="1" ht="16.5" customHeight="1">
      <c r="B188" s="142"/>
      <c r="C188" s="179" t="s">
        <v>743</v>
      </c>
      <c r="D188" s="179" t="s">
        <v>454</v>
      </c>
      <c r="E188" s="180" t="s">
        <v>19239</v>
      </c>
      <c r="F188" s="181" t="s">
        <v>19776</v>
      </c>
      <c r="G188" s="182" t="s">
        <v>467</v>
      </c>
      <c r="H188" s="183">
        <v>27</v>
      </c>
      <c r="I188" s="184"/>
      <c r="J188" s="185">
        <f t="shared" si="40"/>
        <v>0</v>
      </c>
      <c r="K188" s="186"/>
      <c r="L188" s="187"/>
      <c r="M188" s="188" t="s">
        <v>1</v>
      </c>
      <c r="N188" s="189" t="s">
        <v>42</v>
      </c>
      <c r="P188" s="153">
        <f t="shared" si="41"/>
        <v>0</v>
      </c>
      <c r="Q188" s="153">
        <v>0</v>
      </c>
      <c r="R188" s="153">
        <f t="shared" si="42"/>
        <v>0</v>
      </c>
      <c r="S188" s="153">
        <v>0</v>
      </c>
      <c r="T188" s="154">
        <f t="shared" si="43"/>
        <v>0</v>
      </c>
      <c r="AR188" s="155" t="s">
        <v>88</v>
      </c>
      <c r="AT188" s="155" t="s">
        <v>454</v>
      </c>
      <c r="AU188" s="155" t="s">
        <v>92</v>
      </c>
      <c r="AY188" s="16" t="s">
        <v>317</v>
      </c>
      <c r="BE188" s="156">
        <f t="shared" si="44"/>
        <v>0</v>
      </c>
      <c r="BF188" s="156">
        <f t="shared" si="45"/>
        <v>0</v>
      </c>
      <c r="BG188" s="156">
        <f t="shared" si="46"/>
        <v>0</v>
      </c>
      <c r="BH188" s="156">
        <f t="shared" si="47"/>
        <v>0</v>
      </c>
      <c r="BI188" s="156">
        <f t="shared" si="48"/>
        <v>0</v>
      </c>
      <c r="BJ188" s="16" t="s">
        <v>88</v>
      </c>
      <c r="BK188" s="156">
        <f t="shared" si="49"/>
        <v>0</v>
      </c>
      <c r="BL188" s="16" t="s">
        <v>83</v>
      </c>
      <c r="BM188" s="155" t="s">
        <v>19777</v>
      </c>
    </row>
    <row r="189" spans="2:65" s="1" customFormat="1" ht="16.5" customHeight="1">
      <c r="B189" s="142"/>
      <c r="C189" s="179" t="s">
        <v>616</v>
      </c>
      <c r="D189" s="179" t="s">
        <v>454</v>
      </c>
      <c r="E189" s="180" t="s">
        <v>19509</v>
      </c>
      <c r="F189" s="181" t="s">
        <v>19510</v>
      </c>
      <c r="G189" s="182" t="s">
        <v>467</v>
      </c>
      <c r="H189" s="183">
        <v>33</v>
      </c>
      <c r="I189" s="184"/>
      <c r="J189" s="185">
        <f t="shared" si="40"/>
        <v>0</v>
      </c>
      <c r="K189" s="186"/>
      <c r="L189" s="187"/>
      <c r="M189" s="188" t="s">
        <v>1</v>
      </c>
      <c r="N189" s="189" t="s">
        <v>42</v>
      </c>
      <c r="P189" s="153">
        <f t="shared" si="41"/>
        <v>0</v>
      </c>
      <c r="Q189" s="153">
        <v>0</v>
      </c>
      <c r="R189" s="153">
        <f t="shared" si="42"/>
        <v>0</v>
      </c>
      <c r="S189" s="153">
        <v>0</v>
      </c>
      <c r="T189" s="154">
        <f t="shared" si="43"/>
        <v>0</v>
      </c>
      <c r="AR189" s="155" t="s">
        <v>88</v>
      </c>
      <c r="AT189" s="155" t="s">
        <v>454</v>
      </c>
      <c r="AU189" s="155" t="s">
        <v>92</v>
      </c>
      <c r="AY189" s="16" t="s">
        <v>317</v>
      </c>
      <c r="BE189" s="156">
        <f t="shared" si="44"/>
        <v>0</v>
      </c>
      <c r="BF189" s="156">
        <f t="shared" si="45"/>
        <v>0</v>
      </c>
      <c r="BG189" s="156">
        <f t="shared" si="46"/>
        <v>0</v>
      </c>
      <c r="BH189" s="156">
        <f t="shared" si="47"/>
        <v>0</v>
      </c>
      <c r="BI189" s="156">
        <f t="shared" si="48"/>
        <v>0</v>
      </c>
      <c r="BJ189" s="16" t="s">
        <v>88</v>
      </c>
      <c r="BK189" s="156">
        <f t="shared" si="49"/>
        <v>0</v>
      </c>
      <c r="BL189" s="16" t="s">
        <v>83</v>
      </c>
      <c r="BM189" s="155" t="s">
        <v>19778</v>
      </c>
    </row>
    <row r="190" spans="2:65" s="1" customFormat="1" ht="16.5" customHeight="1">
      <c r="B190" s="142"/>
      <c r="C190" s="179" t="s">
        <v>620</v>
      </c>
      <c r="D190" s="179" t="s">
        <v>454</v>
      </c>
      <c r="E190" s="180" t="s">
        <v>19779</v>
      </c>
      <c r="F190" s="181" t="s">
        <v>19780</v>
      </c>
      <c r="G190" s="182" t="s">
        <v>467</v>
      </c>
      <c r="H190" s="183">
        <v>49</v>
      </c>
      <c r="I190" s="184"/>
      <c r="J190" s="185">
        <f t="shared" si="40"/>
        <v>0</v>
      </c>
      <c r="K190" s="186"/>
      <c r="L190" s="187"/>
      <c r="M190" s="188" t="s">
        <v>1</v>
      </c>
      <c r="N190" s="189" t="s">
        <v>42</v>
      </c>
      <c r="P190" s="153">
        <f t="shared" si="41"/>
        <v>0</v>
      </c>
      <c r="Q190" s="153">
        <v>0</v>
      </c>
      <c r="R190" s="153">
        <f t="shared" si="42"/>
        <v>0</v>
      </c>
      <c r="S190" s="153">
        <v>0</v>
      </c>
      <c r="T190" s="154">
        <f t="shared" si="43"/>
        <v>0</v>
      </c>
      <c r="AR190" s="155" t="s">
        <v>88</v>
      </c>
      <c r="AT190" s="155" t="s">
        <v>454</v>
      </c>
      <c r="AU190" s="155" t="s">
        <v>92</v>
      </c>
      <c r="AY190" s="16" t="s">
        <v>317</v>
      </c>
      <c r="BE190" s="156">
        <f t="shared" si="44"/>
        <v>0</v>
      </c>
      <c r="BF190" s="156">
        <f t="shared" si="45"/>
        <v>0</v>
      </c>
      <c r="BG190" s="156">
        <f t="shared" si="46"/>
        <v>0</v>
      </c>
      <c r="BH190" s="156">
        <f t="shared" si="47"/>
        <v>0</v>
      </c>
      <c r="BI190" s="156">
        <f t="shared" si="48"/>
        <v>0</v>
      </c>
      <c r="BJ190" s="16" t="s">
        <v>88</v>
      </c>
      <c r="BK190" s="156">
        <f t="shared" si="49"/>
        <v>0</v>
      </c>
      <c r="BL190" s="16" t="s">
        <v>83</v>
      </c>
      <c r="BM190" s="155" t="s">
        <v>19781</v>
      </c>
    </row>
    <row r="191" spans="2:65" s="1" customFormat="1" ht="16.5" customHeight="1">
      <c r="B191" s="142"/>
      <c r="C191" s="179" t="s">
        <v>670</v>
      </c>
      <c r="D191" s="179" t="s">
        <v>454</v>
      </c>
      <c r="E191" s="180" t="s">
        <v>19782</v>
      </c>
      <c r="F191" s="181" t="s">
        <v>19783</v>
      </c>
      <c r="G191" s="182" t="s">
        <v>467</v>
      </c>
      <c r="H191" s="183">
        <v>20</v>
      </c>
      <c r="I191" s="184"/>
      <c r="J191" s="185">
        <f t="shared" si="40"/>
        <v>0</v>
      </c>
      <c r="K191" s="186"/>
      <c r="L191" s="187"/>
      <c r="M191" s="188" t="s">
        <v>1</v>
      </c>
      <c r="N191" s="189" t="s">
        <v>42</v>
      </c>
      <c r="P191" s="153">
        <f t="shared" si="41"/>
        <v>0</v>
      </c>
      <c r="Q191" s="153">
        <v>0</v>
      </c>
      <c r="R191" s="153">
        <f t="shared" si="42"/>
        <v>0</v>
      </c>
      <c r="S191" s="153">
        <v>0</v>
      </c>
      <c r="T191" s="154">
        <f t="shared" si="43"/>
        <v>0</v>
      </c>
      <c r="AR191" s="155" t="s">
        <v>88</v>
      </c>
      <c r="AT191" s="155" t="s">
        <v>454</v>
      </c>
      <c r="AU191" s="155" t="s">
        <v>92</v>
      </c>
      <c r="AY191" s="16" t="s">
        <v>317</v>
      </c>
      <c r="BE191" s="156">
        <f t="shared" si="44"/>
        <v>0</v>
      </c>
      <c r="BF191" s="156">
        <f t="shared" si="45"/>
        <v>0</v>
      </c>
      <c r="BG191" s="156">
        <f t="shared" si="46"/>
        <v>0</v>
      </c>
      <c r="BH191" s="156">
        <f t="shared" si="47"/>
        <v>0</v>
      </c>
      <c r="BI191" s="156">
        <f t="shared" si="48"/>
        <v>0</v>
      </c>
      <c r="BJ191" s="16" t="s">
        <v>88</v>
      </c>
      <c r="BK191" s="156">
        <f t="shared" si="49"/>
        <v>0</v>
      </c>
      <c r="BL191" s="16" t="s">
        <v>83</v>
      </c>
      <c r="BM191" s="155" t="s">
        <v>19784</v>
      </c>
    </row>
    <row r="192" spans="2:65" s="1" customFormat="1" ht="16.5" customHeight="1">
      <c r="B192" s="142"/>
      <c r="C192" s="179" t="s">
        <v>834</v>
      </c>
      <c r="D192" s="179" t="s">
        <v>454</v>
      </c>
      <c r="E192" s="180" t="s">
        <v>19785</v>
      </c>
      <c r="F192" s="181" t="s">
        <v>19786</v>
      </c>
      <c r="G192" s="182" t="s">
        <v>467</v>
      </c>
      <c r="H192" s="183">
        <v>10</v>
      </c>
      <c r="I192" s="184"/>
      <c r="J192" s="185">
        <f t="shared" si="40"/>
        <v>0</v>
      </c>
      <c r="K192" s="186"/>
      <c r="L192" s="187"/>
      <c r="M192" s="188" t="s">
        <v>1</v>
      </c>
      <c r="N192" s="189" t="s">
        <v>42</v>
      </c>
      <c r="P192" s="153">
        <f t="shared" si="41"/>
        <v>0</v>
      </c>
      <c r="Q192" s="153">
        <v>0</v>
      </c>
      <c r="R192" s="153">
        <f t="shared" si="42"/>
        <v>0</v>
      </c>
      <c r="S192" s="153">
        <v>0</v>
      </c>
      <c r="T192" s="154">
        <f t="shared" si="43"/>
        <v>0</v>
      </c>
      <c r="AR192" s="155" t="s">
        <v>88</v>
      </c>
      <c r="AT192" s="155" t="s">
        <v>454</v>
      </c>
      <c r="AU192" s="155" t="s">
        <v>92</v>
      </c>
      <c r="AY192" s="16" t="s">
        <v>317</v>
      </c>
      <c r="BE192" s="156">
        <f t="shared" si="44"/>
        <v>0</v>
      </c>
      <c r="BF192" s="156">
        <f t="shared" si="45"/>
        <v>0</v>
      </c>
      <c r="BG192" s="156">
        <f t="shared" si="46"/>
        <v>0</v>
      </c>
      <c r="BH192" s="156">
        <f t="shared" si="47"/>
        <v>0</v>
      </c>
      <c r="BI192" s="156">
        <f t="shared" si="48"/>
        <v>0</v>
      </c>
      <c r="BJ192" s="16" t="s">
        <v>88</v>
      </c>
      <c r="BK192" s="156">
        <f t="shared" si="49"/>
        <v>0</v>
      </c>
      <c r="BL192" s="16" t="s">
        <v>83</v>
      </c>
      <c r="BM192" s="155" t="s">
        <v>19787</v>
      </c>
    </row>
    <row r="193" spans="2:65" s="1" customFormat="1" ht="16.5" customHeight="1">
      <c r="B193" s="142"/>
      <c r="C193" s="179" t="s">
        <v>673</v>
      </c>
      <c r="D193" s="179" t="s">
        <v>454</v>
      </c>
      <c r="E193" s="180" t="s">
        <v>19788</v>
      </c>
      <c r="F193" s="181" t="s">
        <v>19789</v>
      </c>
      <c r="G193" s="182" t="s">
        <v>467</v>
      </c>
      <c r="H193" s="183">
        <v>12</v>
      </c>
      <c r="I193" s="184"/>
      <c r="J193" s="185">
        <f t="shared" si="40"/>
        <v>0</v>
      </c>
      <c r="K193" s="186"/>
      <c r="L193" s="187"/>
      <c r="M193" s="188" t="s">
        <v>1</v>
      </c>
      <c r="N193" s="189" t="s">
        <v>42</v>
      </c>
      <c r="P193" s="153">
        <f t="shared" si="41"/>
        <v>0</v>
      </c>
      <c r="Q193" s="153">
        <v>0</v>
      </c>
      <c r="R193" s="153">
        <f t="shared" si="42"/>
        <v>0</v>
      </c>
      <c r="S193" s="153">
        <v>0</v>
      </c>
      <c r="T193" s="154">
        <f t="shared" si="43"/>
        <v>0</v>
      </c>
      <c r="AR193" s="155" t="s">
        <v>88</v>
      </c>
      <c r="AT193" s="155" t="s">
        <v>454</v>
      </c>
      <c r="AU193" s="155" t="s">
        <v>92</v>
      </c>
      <c r="AY193" s="16" t="s">
        <v>317</v>
      </c>
      <c r="BE193" s="156">
        <f t="shared" si="44"/>
        <v>0</v>
      </c>
      <c r="BF193" s="156">
        <f t="shared" si="45"/>
        <v>0</v>
      </c>
      <c r="BG193" s="156">
        <f t="shared" si="46"/>
        <v>0</v>
      </c>
      <c r="BH193" s="156">
        <f t="shared" si="47"/>
        <v>0</v>
      </c>
      <c r="BI193" s="156">
        <f t="shared" si="48"/>
        <v>0</v>
      </c>
      <c r="BJ193" s="16" t="s">
        <v>88</v>
      </c>
      <c r="BK193" s="156">
        <f t="shared" si="49"/>
        <v>0</v>
      </c>
      <c r="BL193" s="16" t="s">
        <v>83</v>
      </c>
      <c r="BM193" s="155" t="s">
        <v>19790</v>
      </c>
    </row>
    <row r="194" spans="2:65" s="1" customFormat="1" ht="16.5" customHeight="1">
      <c r="B194" s="142"/>
      <c r="C194" s="179" t="s">
        <v>1417</v>
      </c>
      <c r="D194" s="179" t="s">
        <v>454</v>
      </c>
      <c r="E194" s="180" t="s">
        <v>19248</v>
      </c>
      <c r="F194" s="181" t="s">
        <v>19249</v>
      </c>
      <c r="G194" s="182" t="s">
        <v>467</v>
      </c>
      <c r="H194" s="183">
        <v>14</v>
      </c>
      <c r="I194" s="184"/>
      <c r="J194" s="185">
        <f t="shared" si="40"/>
        <v>0</v>
      </c>
      <c r="K194" s="186"/>
      <c r="L194" s="187"/>
      <c r="M194" s="188" t="s">
        <v>1</v>
      </c>
      <c r="N194" s="189" t="s">
        <v>42</v>
      </c>
      <c r="P194" s="153">
        <f t="shared" si="41"/>
        <v>0</v>
      </c>
      <c r="Q194" s="153">
        <v>0</v>
      </c>
      <c r="R194" s="153">
        <f t="shared" si="42"/>
        <v>0</v>
      </c>
      <c r="S194" s="153">
        <v>0</v>
      </c>
      <c r="T194" s="154">
        <f t="shared" si="43"/>
        <v>0</v>
      </c>
      <c r="AR194" s="155" t="s">
        <v>88</v>
      </c>
      <c r="AT194" s="155" t="s">
        <v>454</v>
      </c>
      <c r="AU194" s="155" t="s">
        <v>92</v>
      </c>
      <c r="AY194" s="16" t="s">
        <v>317</v>
      </c>
      <c r="BE194" s="156">
        <f t="shared" si="44"/>
        <v>0</v>
      </c>
      <c r="BF194" s="156">
        <f t="shared" si="45"/>
        <v>0</v>
      </c>
      <c r="BG194" s="156">
        <f t="shared" si="46"/>
        <v>0</v>
      </c>
      <c r="BH194" s="156">
        <f t="shared" si="47"/>
        <v>0</v>
      </c>
      <c r="BI194" s="156">
        <f t="shared" si="48"/>
        <v>0</v>
      </c>
      <c r="BJ194" s="16" t="s">
        <v>88</v>
      </c>
      <c r="BK194" s="156">
        <f t="shared" si="49"/>
        <v>0</v>
      </c>
      <c r="BL194" s="16" t="s">
        <v>83</v>
      </c>
      <c r="BM194" s="155" t="s">
        <v>19791</v>
      </c>
    </row>
    <row r="195" spans="2:65" s="1" customFormat="1" ht="16.5" customHeight="1">
      <c r="B195" s="142"/>
      <c r="C195" s="179" t="s">
        <v>675</v>
      </c>
      <c r="D195" s="179" t="s">
        <v>454</v>
      </c>
      <c r="E195" s="180" t="s">
        <v>19792</v>
      </c>
      <c r="F195" s="181" t="s">
        <v>19793</v>
      </c>
      <c r="G195" s="182" t="s">
        <v>467</v>
      </c>
      <c r="H195" s="183">
        <v>32</v>
      </c>
      <c r="I195" s="184"/>
      <c r="J195" s="185">
        <f t="shared" si="40"/>
        <v>0</v>
      </c>
      <c r="K195" s="186"/>
      <c r="L195" s="187"/>
      <c r="M195" s="188" t="s">
        <v>1</v>
      </c>
      <c r="N195" s="189" t="s">
        <v>42</v>
      </c>
      <c r="P195" s="153">
        <f t="shared" si="41"/>
        <v>0</v>
      </c>
      <c r="Q195" s="153">
        <v>0</v>
      </c>
      <c r="R195" s="153">
        <f t="shared" si="42"/>
        <v>0</v>
      </c>
      <c r="S195" s="153">
        <v>0</v>
      </c>
      <c r="T195" s="154">
        <f t="shared" si="43"/>
        <v>0</v>
      </c>
      <c r="AR195" s="155" t="s">
        <v>88</v>
      </c>
      <c r="AT195" s="155" t="s">
        <v>454</v>
      </c>
      <c r="AU195" s="155" t="s">
        <v>92</v>
      </c>
      <c r="AY195" s="16" t="s">
        <v>317</v>
      </c>
      <c r="BE195" s="156">
        <f t="shared" si="44"/>
        <v>0</v>
      </c>
      <c r="BF195" s="156">
        <f t="shared" si="45"/>
        <v>0</v>
      </c>
      <c r="BG195" s="156">
        <f t="shared" si="46"/>
        <v>0</v>
      </c>
      <c r="BH195" s="156">
        <f t="shared" si="47"/>
        <v>0</v>
      </c>
      <c r="BI195" s="156">
        <f t="shared" si="48"/>
        <v>0</v>
      </c>
      <c r="BJ195" s="16" t="s">
        <v>88</v>
      </c>
      <c r="BK195" s="156">
        <f t="shared" si="49"/>
        <v>0</v>
      </c>
      <c r="BL195" s="16" t="s">
        <v>83</v>
      </c>
      <c r="BM195" s="155" t="s">
        <v>19794</v>
      </c>
    </row>
    <row r="196" spans="2:65" s="11" customFormat="1" ht="25.9" customHeight="1">
      <c r="B196" s="130"/>
      <c r="D196" s="131" t="s">
        <v>75</v>
      </c>
      <c r="E196" s="132" t="s">
        <v>2241</v>
      </c>
      <c r="F196" s="132" t="s">
        <v>2241</v>
      </c>
      <c r="I196" s="133"/>
      <c r="J196" s="134">
        <f>BK196</f>
        <v>0</v>
      </c>
      <c r="L196" s="130"/>
      <c r="M196" s="135"/>
      <c r="P196" s="136">
        <f>P197</f>
        <v>0</v>
      </c>
      <c r="R196" s="136">
        <f>R197</f>
        <v>0.21288000000000001</v>
      </c>
      <c r="T196" s="137">
        <f>T197</f>
        <v>0</v>
      </c>
      <c r="AR196" s="131" t="s">
        <v>83</v>
      </c>
      <c r="AT196" s="138" t="s">
        <v>75</v>
      </c>
      <c r="AU196" s="138" t="s">
        <v>76</v>
      </c>
      <c r="AY196" s="131" t="s">
        <v>317</v>
      </c>
      <c r="BK196" s="139">
        <f>BK197</f>
        <v>0</v>
      </c>
    </row>
    <row r="197" spans="2:65" s="11" customFormat="1" ht="22.75" customHeight="1">
      <c r="B197" s="130"/>
      <c r="D197" s="131" t="s">
        <v>75</v>
      </c>
      <c r="E197" s="140" t="s">
        <v>19556</v>
      </c>
      <c r="F197" s="140" t="s">
        <v>19557</v>
      </c>
      <c r="I197" s="133"/>
      <c r="J197" s="141">
        <f>BK197</f>
        <v>0</v>
      </c>
      <c r="L197" s="130"/>
      <c r="M197" s="135"/>
      <c r="P197" s="136">
        <f>SUM(P198:P220)</f>
        <v>0</v>
      </c>
      <c r="R197" s="136">
        <f>SUM(R198:R220)</f>
        <v>0.21288000000000001</v>
      </c>
      <c r="T197" s="137">
        <f>SUM(T198:T220)</f>
        <v>0</v>
      </c>
      <c r="AR197" s="131" t="s">
        <v>83</v>
      </c>
      <c r="AT197" s="138" t="s">
        <v>75</v>
      </c>
      <c r="AU197" s="138" t="s">
        <v>83</v>
      </c>
      <c r="AY197" s="131" t="s">
        <v>317</v>
      </c>
      <c r="BK197" s="139">
        <f>SUM(BK198:BK220)</f>
        <v>0</v>
      </c>
    </row>
    <row r="198" spans="2:65" s="1" customFormat="1" ht="24.15" customHeight="1">
      <c r="B198" s="142"/>
      <c r="C198" s="143" t="s">
        <v>1456</v>
      </c>
      <c r="D198" s="143" t="s">
        <v>319</v>
      </c>
      <c r="E198" s="144" t="s">
        <v>19558</v>
      </c>
      <c r="F198" s="145" t="s">
        <v>19559</v>
      </c>
      <c r="G198" s="146" t="s">
        <v>322</v>
      </c>
      <c r="H198" s="147">
        <v>2</v>
      </c>
      <c r="I198" s="148"/>
      <c r="J198" s="149">
        <f>ROUND(I198*H198,2)</f>
        <v>0</v>
      </c>
      <c r="K198" s="150"/>
      <c r="L198" s="31"/>
      <c r="M198" s="151" t="s">
        <v>1</v>
      </c>
      <c r="N198" s="152" t="s">
        <v>42</v>
      </c>
      <c r="P198" s="153">
        <f>O198*H198</f>
        <v>0</v>
      </c>
      <c r="Q198" s="153">
        <v>0</v>
      </c>
      <c r="R198" s="153">
        <f>Q198*H198</f>
        <v>0</v>
      </c>
      <c r="S198" s="153">
        <v>0</v>
      </c>
      <c r="T198" s="154">
        <f>S198*H198</f>
        <v>0</v>
      </c>
      <c r="AR198" s="155" t="s">
        <v>323</v>
      </c>
      <c r="AT198" s="155" t="s">
        <v>319</v>
      </c>
      <c r="AU198" s="155" t="s">
        <v>88</v>
      </c>
      <c r="AY198" s="16" t="s">
        <v>317</v>
      </c>
      <c r="BE198" s="156">
        <f>IF(N198="základná",J198,0)</f>
        <v>0</v>
      </c>
      <c r="BF198" s="156">
        <f>IF(N198="znížená",J198,0)</f>
        <v>0</v>
      </c>
      <c r="BG198" s="156">
        <f>IF(N198="zákl. prenesená",J198,0)</f>
        <v>0</v>
      </c>
      <c r="BH198" s="156">
        <f>IF(N198="zníž. prenesená",J198,0)</f>
        <v>0</v>
      </c>
      <c r="BI198" s="156">
        <f>IF(N198="nulová",J198,0)</f>
        <v>0</v>
      </c>
      <c r="BJ198" s="16" t="s">
        <v>88</v>
      </c>
      <c r="BK198" s="156">
        <f>ROUND(I198*H198,2)</f>
        <v>0</v>
      </c>
      <c r="BL198" s="16" t="s">
        <v>323</v>
      </c>
      <c r="BM198" s="155" t="s">
        <v>19795</v>
      </c>
    </row>
    <row r="199" spans="2:65" s="1" customFormat="1" ht="16.5" customHeight="1">
      <c r="B199" s="142"/>
      <c r="C199" s="143" t="s">
        <v>678</v>
      </c>
      <c r="D199" s="143" t="s">
        <v>319</v>
      </c>
      <c r="E199" s="144" t="s">
        <v>19561</v>
      </c>
      <c r="F199" s="145" t="s">
        <v>19562</v>
      </c>
      <c r="G199" s="146" t="s">
        <v>484</v>
      </c>
      <c r="H199" s="147">
        <v>229</v>
      </c>
      <c r="I199" s="148"/>
      <c r="J199" s="149">
        <f>ROUND(I199*H199,2)</f>
        <v>0</v>
      </c>
      <c r="K199" s="150"/>
      <c r="L199" s="31"/>
      <c r="M199" s="151" t="s">
        <v>1</v>
      </c>
      <c r="N199" s="152" t="s">
        <v>42</v>
      </c>
      <c r="P199" s="153">
        <f>O199*H199</f>
        <v>0</v>
      </c>
      <c r="Q199" s="153">
        <v>0</v>
      </c>
      <c r="R199" s="153">
        <f>Q199*H199</f>
        <v>0</v>
      </c>
      <c r="S199" s="153">
        <v>0</v>
      </c>
      <c r="T199" s="154">
        <f>S199*H199</f>
        <v>0</v>
      </c>
      <c r="AR199" s="155" t="s">
        <v>323</v>
      </c>
      <c r="AT199" s="155" t="s">
        <v>319</v>
      </c>
      <c r="AU199" s="155" t="s">
        <v>88</v>
      </c>
      <c r="AY199" s="16" t="s">
        <v>317</v>
      </c>
      <c r="BE199" s="156">
        <f>IF(N199="základná",J199,0)</f>
        <v>0</v>
      </c>
      <c r="BF199" s="156">
        <f>IF(N199="znížená",J199,0)</f>
        <v>0</v>
      </c>
      <c r="BG199" s="156">
        <f>IF(N199="zákl. prenesená",J199,0)</f>
        <v>0</v>
      </c>
      <c r="BH199" s="156">
        <f>IF(N199="zníž. prenesená",J199,0)</f>
        <v>0</v>
      </c>
      <c r="BI199" s="156">
        <f>IF(N199="nulová",J199,0)</f>
        <v>0</v>
      </c>
      <c r="BJ199" s="16" t="s">
        <v>88</v>
      </c>
      <c r="BK199" s="156">
        <f>ROUND(I199*H199,2)</f>
        <v>0</v>
      </c>
      <c r="BL199" s="16" t="s">
        <v>323</v>
      </c>
      <c r="BM199" s="155" t="s">
        <v>19796</v>
      </c>
    </row>
    <row r="200" spans="2:65" s="1" customFormat="1" ht="16.5" customHeight="1">
      <c r="B200" s="142"/>
      <c r="C200" s="179" t="s">
        <v>774</v>
      </c>
      <c r="D200" s="179" t="s">
        <v>454</v>
      </c>
      <c r="E200" s="180" t="s">
        <v>19564</v>
      </c>
      <c r="F200" s="181" t="s">
        <v>19797</v>
      </c>
      <c r="G200" s="182" t="s">
        <v>484</v>
      </c>
      <c r="H200" s="183">
        <v>235.87</v>
      </c>
      <c r="I200" s="184"/>
      <c r="J200" s="185">
        <f>ROUND(I200*H200,2)</f>
        <v>0</v>
      </c>
      <c r="K200" s="186"/>
      <c r="L200" s="187"/>
      <c r="M200" s="188" t="s">
        <v>1</v>
      </c>
      <c r="N200" s="189" t="s">
        <v>42</v>
      </c>
      <c r="P200" s="153">
        <f>O200*H200</f>
        <v>0</v>
      </c>
      <c r="Q200" s="153">
        <v>0</v>
      </c>
      <c r="R200" s="153">
        <f>Q200*H200</f>
        <v>0</v>
      </c>
      <c r="S200" s="153">
        <v>0</v>
      </c>
      <c r="T200" s="154">
        <f>S200*H200</f>
        <v>0</v>
      </c>
      <c r="AR200" s="155" t="s">
        <v>356</v>
      </c>
      <c r="AT200" s="155" t="s">
        <v>454</v>
      </c>
      <c r="AU200" s="155" t="s">
        <v>88</v>
      </c>
      <c r="AY200" s="16" t="s">
        <v>317</v>
      </c>
      <c r="BE200" s="156">
        <f>IF(N200="základná",J200,0)</f>
        <v>0</v>
      </c>
      <c r="BF200" s="156">
        <f>IF(N200="znížená",J200,0)</f>
        <v>0</v>
      </c>
      <c r="BG200" s="156">
        <f>IF(N200="zákl. prenesená",J200,0)</f>
        <v>0</v>
      </c>
      <c r="BH200" s="156">
        <f>IF(N200="zníž. prenesená",J200,0)</f>
        <v>0</v>
      </c>
      <c r="BI200" s="156">
        <f>IF(N200="nulová",J200,0)</f>
        <v>0</v>
      </c>
      <c r="BJ200" s="16" t="s">
        <v>88</v>
      </c>
      <c r="BK200" s="156">
        <f>ROUND(I200*H200,2)</f>
        <v>0</v>
      </c>
      <c r="BL200" s="16" t="s">
        <v>323</v>
      </c>
      <c r="BM200" s="155" t="s">
        <v>19798</v>
      </c>
    </row>
    <row r="201" spans="2:65" s="12" customFormat="1" ht="10">
      <c r="B201" s="157"/>
      <c r="D201" s="158" t="s">
        <v>328</v>
      </c>
      <c r="F201" s="160" t="s">
        <v>19799</v>
      </c>
      <c r="H201" s="161">
        <v>235.87</v>
      </c>
      <c r="I201" s="162"/>
      <c r="L201" s="157"/>
      <c r="M201" s="163"/>
      <c r="T201" s="164"/>
      <c r="AT201" s="159" t="s">
        <v>328</v>
      </c>
      <c r="AU201" s="159" t="s">
        <v>88</v>
      </c>
      <c r="AV201" s="12" t="s">
        <v>88</v>
      </c>
      <c r="AW201" s="12" t="s">
        <v>3</v>
      </c>
      <c r="AX201" s="12" t="s">
        <v>83</v>
      </c>
      <c r="AY201" s="159" t="s">
        <v>317</v>
      </c>
    </row>
    <row r="202" spans="2:65" s="1" customFormat="1" ht="16.5" customHeight="1">
      <c r="B202" s="142"/>
      <c r="C202" s="179" t="s">
        <v>681</v>
      </c>
      <c r="D202" s="179" t="s">
        <v>454</v>
      </c>
      <c r="E202" s="180" t="s">
        <v>19567</v>
      </c>
      <c r="F202" s="181" t="s">
        <v>19568</v>
      </c>
      <c r="G202" s="182" t="s">
        <v>467</v>
      </c>
      <c r="H202" s="183">
        <v>235</v>
      </c>
      <c r="I202" s="184"/>
      <c r="J202" s="185">
        <f t="shared" ref="J202:J220" si="50">ROUND(I202*H202,2)</f>
        <v>0</v>
      </c>
      <c r="K202" s="186"/>
      <c r="L202" s="187"/>
      <c r="M202" s="188" t="s">
        <v>1</v>
      </c>
      <c r="N202" s="189" t="s">
        <v>42</v>
      </c>
      <c r="P202" s="153">
        <f t="shared" ref="P202:P220" si="51">O202*H202</f>
        <v>0</v>
      </c>
      <c r="Q202" s="153">
        <v>0</v>
      </c>
      <c r="R202" s="153">
        <f t="shared" ref="R202:R220" si="52">Q202*H202</f>
        <v>0</v>
      </c>
      <c r="S202" s="153">
        <v>0</v>
      </c>
      <c r="T202" s="154">
        <f t="shared" ref="T202:T220" si="53">S202*H202</f>
        <v>0</v>
      </c>
      <c r="AR202" s="155" t="s">
        <v>356</v>
      </c>
      <c r="AT202" s="155" t="s">
        <v>454</v>
      </c>
      <c r="AU202" s="155" t="s">
        <v>88</v>
      </c>
      <c r="AY202" s="16" t="s">
        <v>317</v>
      </c>
      <c r="BE202" s="156">
        <f t="shared" ref="BE202:BE220" si="54">IF(N202="základná",J202,0)</f>
        <v>0</v>
      </c>
      <c r="BF202" s="156">
        <f t="shared" ref="BF202:BF220" si="55">IF(N202="znížená",J202,0)</f>
        <v>0</v>
      </c>
      <c r="BG202" s="156">
        <f t="shared" ref="BG202:BG220" si="56">IF(N202="zákl. prenesená",J202,0)</f>
        <v>0</v>
      </c>
      <c r="BH202" s="156">
        <f t="shared" ref="BH202:BH220" si="57">IF(N202="zníž. prenesená",J202,0)</f>
        <v>0</v>
      </c>
      <c r="BI202" s="156">
        <f t="shared" ref="BI202:BI220" si="58">IF(N202="nulová",J202,0)</f>
        <v>0</v>
      </c>
      <c r="BJ202" s="16" t="s">
        <v>88</v>
      </c>
      <c r="BK202" s="156">
        <f t="shared" ref="BK202:BK220" si="59">ROUND(I202*H202,2)</f>
        <v>0</v>
      </c>
      <c r="BL202" s="16" t="s">
        <v>323</v>
      </c>
      <c r="BM202" s="155" t="s">
        <v>19800</v>
      </c>
    </row>
    <row r="203" spans="2:65" s="1" customFormat="1" ht="16.5" customHeight="1">
      <c r="B203" s="142"/>
      <c r="C203" s="179" t="s">
        <v>778</v>
      </c>
      <c r="D203" s="179" t="s">
        <v>454</v>
      </c>
      <c r="E203" s="180" t="s">
        <v>19570</v>
      </c>
      <c r="F203" s="181" t="s">
        <v>19571</v>
      </c>
      <c r="G203" s="182" t="s">
        <v>467</v>
      </c>
      <c r="H203" s="183">
        <v>2</v>
      </c>
      <c r="I203" s="184"/>
      <c r="J203" s="185">
        <f t="shared" si="50"/>
        <v>0</v>
      </c>
      <c r="K203" s="186"/>
      <c r="L203" s="187"/>
      <c r="M203" s="188" t="s">
        <v>1</v>
      </c>
      <c r="N203" s="189" t="s">
        <v>42</v>
      </c>
      <c r="P203" s="153">
        <f t="shared" si="51"/>
        <v>0</v>
      </c>
      <c r="Q203" s="153">
        <v>0</v>
      </c>
      <c r="R203" s="153">
        <f t="shared" si="52"/>
        <v>0</v>
      </c>
      <c r="S203" s="153">
        <v>0</v>
      </c>
      <c r="T203" s="154">
        <f t="shared" si="53"/>
        <v>0</v>
      </c>
      <c r="AR203" s="155" t="s">
        <v>356</v>
      </c>
      <c r="AT203" s="155" t="s">
        <v>454</v>
      </c>
      <c r="AU203" s="155" t="s">
        <v>88</v>
      </c>
      <c r="AY203" s="16" t="s">
        <v>317</v>
      </c>
      <c r="BE203" s="156">
        <f t="shared" si="54"/>
        <v>0</v>
      </c>
      <c r="BF203" s="156">
        <f t="shared" si="55"/>
        <v>0</v>
      </c>
      <c r="BG203" s="156">
        <f t="shared" si="56"/>
        <v>0</v>
      </c>
      <c r="BH203" s="156">
        <f t="shared" si="57"/>
        <v>0</v>
      </c>
      <c r="BI203" s="156">
        <f t="shared" si="58"/>
        <v>0</v>
      </c>
      <c r="BJ203" s="16" t="s">
        <v>88</v>
      </c>
      <c r="BK203" s="156">
        <f t="shared" si="59"/>
        <v>0</v>
      </c>
      <c r="BL203" s="16" t="s">
        <v>323</v>
      </c>
      <c r="BM203" s="155" t="s">
        <v>19801</v>
      </c>
    </row>
    <row r="204" spans="2:65" s="1" customFormat="1" ht="16.5" customHeight="1">
      <c r="B204" s="142"/>
      <c r="C204" s="179" t="s">
        <v>684</v>
      </c>
      <c r="D204" s="179" t="s">
        <v>454</v>
      </c>
      <c r="E204" s="180" t="s">
        <v>19573</v>
      </c>
      <c r="F204" s="181" t="s">
        <v>19574</v>
      </c>
      <c r="G204" s="182" t="s">
        <v>439</v>
      </c>
      <c r="H204" s="183">
        <v>0.2</v>
      </c>
      <c r="I204" s="184"/>
      <c r="J204" s="185">
        <f t="shared" si="50"/>
        <v>0</v>
      </c>
      <c r="K204" s="186"/>
      <c r="L204" s="187"/>
      <c r="M204" s="188" t="s">
        <v>1</v>
      </c>
      <c r="N204" s="189" t="s">
        <v>42</v>
      </c>
      <c r="P204" s="153">
        <f t="shared" si="51"/>
        <v>0</v>
      </c>
      <c r="Q204" s="153">
        <v>1</v>
      </c>
      <c r="R204" s="153">
        <f t="shared" si="52"/>
        <v>0.2</v>
      </c>
      <c r="S204" s="153">
        <v>0</v>
      </c>
      <c r="T204" s="154">
        <f t="shared" si="53"/>
        <v>0</v>
      </c>
      <c r="AR204" s="155" t="s">
        <v>356</v>
      </c>
      <c r="AT204" s="155" t="s">
        <v>454</v>
      </c>
      <c r="AU204" s="155" t="s">
        <v>88</v>
      </c>
      <c r="AY204" s="16" t="s">
        <v>317</v>
      </c>
      <c r="BE204" s="156">
        <f t="shared" si="54"/>
        <v>0</v>
      </c>
      <c r="BF204" s="156">
        <f t="shared" si="55"/>
        <v>0</v>
      </c>
      <c r="BG204" s="156">
        <f t="shared" si="56"/>
        <v>0</v>
      </c>
      <c r="BH204" s="156">
        <f t="shared" si="57"/>
        <v>0</v>
      </c>
      <c r="BI204" s="156">
        <f t="shared" si="58"/>
        <v>0</v>
      </c>
      <c r="BJ204" s="16" t="s">
        <v>88</v>
      </c>
      <c r="BK204" s="156">
        <f t="shared" si="59"/>
        <v>0</v>
      </c>
      <c r="BL204" s="16" t="s">
        <v>323</v>
      </c>
      <c r="BM204" s="155" t="s">
        <v>19802</v>
      </c>
    </row>
    <row r="205" spans="2:65" s="1" customFormat="1" ht="16.5" customHeight="1">
      <c r="B205" s="142"/>
      <c r="C205" s="179" t="s">
        <v>786</v>
      </c>
      <c r="D205" s="179" t="s">
        <v>454</v>
      </c>
      <c r="E205" s="180" t="s">
        <v>19576</v>
      </c>
      <c r="F205" s="181" t="s">
        <v>19577</v>
      </c>
      <c r="G205" s="182" t="s">
        <v>467</v>
      </c>
      <c r="H205" s="183">
        <v>1</v>
      </c>
      <c r="I205" s="184"/>
      <c r="J205" s="185">
        <f t="shared" si="50"/>
        <v>0</v>
      </c>
      <c r="K205" s="186"/>
      <c r="L205" s="187"/>
      <c r="M205" s="188" t="s">
        <v>1</v>
      </c>
      <c r="N205" s="189" t="s">
        <v>42</v>
      </c>
      <c r="P205" s="153">
        <f t="shared" si="51"/>
        <v>0</v>
      </c>
      <c r="Q205" s="153">
        <v>0</v>
      </c>
      <c r="R205" s="153">
        <f t="shared" si="52"/>
        <v>0</v>
      </c>
      <c r="S205" s="153">
        <v>0</v>
      </c>
      <c r="T205" s="154">
        <f t="shared" si="53"/>
        <v>0</v>
      </c>
      <c r="AR205" s="155" t="s">
        <v>356</v>
      </c>
      <c r="AT205" s="155" t="s">
        <v>454</v>
      </c>
      <c r="AU205" s="155" t="s">
        <v>88</v>
      </c>
      <c r="AY205" s="16" t="s">
        <v>317</v>
      </c>
      <c r="BE205" s="156">
        <f t="shared" si="54"/>
        <v>0</v>
      </c>
      <c r="BF205" s="156">
        <f t="shared" si="55"/>
        <v>0</v>
      </c>
      <c r="BG205" s="156">
        <f t="shared" si="56"/>
        <v>0</v>
      </c>
      <c r="BH205" s="156">
        <f t="shared" si="57"/>
        <v>0</v>
      </c>
      <c r="BI205" s="156">
        <f t="shared" si="58"/>
        <v>0</v>
      </c>
      <c r="BJ205" s="16" t="s">
        <v>88</v>
      </c>
      <c r="BK205" s="156">
        <f t="shared" si="59"/>
        <v>0</v>
      </c>
      <c r="BL205" s="16" t="s">
        <v>323</v>
      </c>
      <c r="BM205" s="155" t="s">
        <v>19803</v>
      </c>
    </row>
    <row r="206" spans="2:65" s="1" customFormat="1" ht="16.5" customHeight="1">
      <c r="B206" s="142"/>
      <c r="C206" s="179" t="s">
        <v>687</v>
      </c>
      <c r="D206" s="179" t="s">
        <v>454</v>
      </c>
      <c r="E206" s="180" t="s">
        <v>19579</v>
      </c>
      <c r="F206" s="181" t="s">
        <v>19804</v>
      </c>
      <c r="G206" s="182" t="s">
        <v>467</v>
      </c>
      <c r="H206" s="183">
        <v>1</v>
      </c>
      <c r="I206" s="184"/>
      <c r="J206" s="185">
        <f t="shared" si="50"/>
        <v>0</v>
      </c>
      <c r="K206" s="186"/>
      <c r="L206" s="187"/>
      <c r="M206" s="188" t="s">
        <v>1</v>
      </c>
      <c r="N206" s="189" t="s">
        <v>42</v>
      </c>
      <c r="P206" s="153">
        <f t="shared" si="51"/>
        <v>0</v>
      </c>
      <c r="Q206" s="153">
        <v>0</v>
      </c>
      <c r="R206" s="153">
        <f t="shared" si="52"/>
        <v>0</v>
      </c>
      <c r="S206" s="153">
        <v>0</v>
      </c>
      <c r="T206" s="154">
        <f t="shared" si="53"/>
        <v>0</v>
      </c>
      <c r="AR206" s="155" t="s">
        <v>356</v>
      </c>
      <c r="AT206" s="155" t="s">
        <v>454</v>
      </c>
      <c r="AU206" s="155" t="s">
        <v>88</v>
      </c>
      <c r="AY206" s="16" t="s">
        <v>317</v>
      </c>
      <c r="BE206" s="156">
        <f t="shared" si="54"/>
        <v>0</v>
      </c>
      <c r="BF206" s="156">
        <f t="shared" si="55"/>
        <v>0</v>
      </c>
      <c r="BG206" s="156">
        <f t="shared" si="56"/>
        <v>0</v>
      </c>
      <c r="BH206" s="156">
        <f t="shared" si="57"/>
        <v>0</v>
      </c>
      <c r="BI206" s="156">
        <f t="shared" si="58"/>
        <v>0</v>
      </c>
      <c r="BJ206" s="16" t="s">
        <v>88</v>
      </c>
      <c r="BK206" s="156">
        <f t="shared" si="59"/>
        <v>0</v>
      </c>
      <c r="BL206" s="16" t="s">
        <v>323</v>
      </c>
      <c r="BM206" s="155" t="s">
        <v>19805</v>
      </c>
    </row>
    <row r="207" spans="2:65" s="1" customFormat="1" ht="16.5" customHeight="1">
      <c r="B207" s="142"/>
      <c r="C207" s="179" t="s">
        <v>789</v>
      </c>
      <c r="D207" s="179" t="s">
        <v>454</v>
      </c>
      <c r="E207" s="180" t="s">
        <v>19582</v>
      </c>
      <c r="F207" s="181" t="s">
        <v>19583</v>
      </c>
      <c r="G207" s="182" t="s">
        <v>467</v>
      </c>
      <c r="H207" s="183">
        <v>2</v>
      </c>
      <c r="I207" s="184"/>
      <c r="J207" s="185">
        <f t="shared" si="50"/>
        <v>0</v>
      </c>
      <c r="K207" s="186"/>
      <c r="L207" s="187"/>
      <c r="M207" s="188" t="s">
        <v>1</v>
      </c>
      <c r="N207" s="189" t="s">
        <v>42</v>
      </c>
      <c r="P207" s="153">
        <f t="shared" si="51"/>
        <v>0</v>
      </c>
      <c r="Q207" s="153">
        <v>0</v>
      </c>
      <c r="R207" s="153">
        <f t="shared" si="52"/>
        <v>0</v>
      </c>
      <c r="S207" s="153">
        <v>0</v>
      </c>
      <c r="T207" s="154">
        <f t="shared" si="53"/>
        <v>0</v>
      </c>
      <c r="AR207" s="155" t="s">
        <v>356</v>
      </c>
      <c r="AT207" s="155" t="s">
        <v>454</v>
      </c>
      <c r="AU207" s="155" t="s">
        <v>88</v>
      </c>
      <c r="AY207" s="16" t="s">
        <v>317</v>
      </c>
      <c r="BE207" s="156">
        <f t="shared" si="54"/>
        <v>0</v>
      </c>
      <c r="BF207" s="156">
        <f t="shared" si="55"/>
        <v>0</v>
      </c>
      <c r="BG207" s="156">
        <f t="shared" si="56"/>
        <v>0</v>
      </c>
      <c r="BH207" s="156">
        <f t="shared" si="57"/>
        <v>0</v>
      </c>
      <c r="BI207" s="156">
        <f t="shared" si="58"/>
        <v>0</v>
      </c>
      <c r="BJ207" s="16" t="s">
        <v>88</v>
      </c>
      <c r="BK207" s="156">
        <f t="shared" si="59"/>
        <v>0</v>
      </c>
      <c r="BL207" s="16" t="s">
        <v>323</v>
      </c>
      <c r="BM207" s="155" t="s">
        <v>19806</v>
      </c>
    </row>
    <row r="208" spans="2:65" s="1" customFormat="1" ht="16.5" customHeight="1">
      <c r="B208" s="142"/>
      <c r="C208" s="179" t="s">
        <v>561</v>
      </c>
      <c r="D208" s="179" t="s">
        <v>454</v>
      </c>
      <c r="E208" s="180" t="s">
        <v>19585</v>
      </c>
      <c r="F208" s="181" t="s">
        <v>19586</v>
      </c>
      <c r="G208" s="182" t="s">
        <v>467</v>
      </c>
      <c r="H208" s="183">
        <v>4</v>
      </c>
      <c r="I208" s="184"/>
      <c r="J208" s="185">
        <f t="shared" si="50"/>
        <v>0</v>
      </c>
      <c r="K208" s="186"/>
      <c r="L208" s="187"/>
      <c r="M208" s="188" t="s">
        <v>1</v>
      </c>
      <c r="N208" s="189" t="s">
        <v>42</v>
      </c>
      <c r="P208" s="153">
        <f t="shared" si="51"/>
        <v>0</v>
      </c>
      <c r="Q208" s="153">
        <v>0</v>
      </c>
      <c r="R208" s="153">
        <f t="shared" si="52"/>
        <v>0</v>
      </c>
      <c r="S208" s="153">
        <v>0</v>
      </c>
      <c r="T208" s="154">
        <f t="shared" si="53"/>
        <v>0</v>
      </c>
      <c r="AR208" s="155" t="s">
        <v>356</v>
      </c>
      <c r="AT208" s="155" t="s">
        <v>454</v>
      </c>
      <c r="AU208" s="155" t="s">
        <v>88</v>
      </c>
      <c r="AY208" s="16" t="s">
        <v>317</v>
      </c>
      <c r="BE208" s="156">
        <f t="shared" si="54"/>
        <v>0</v>
      </c>
      <c r="BF208" s="156">
        <f t="shared" si="55"/>
        <v>0</v>
      </c>
      <c r="BG208" s="156">
        <f t="shared" si="56"/>
        <v>0</v>
      </c>
      <c r="BH208" s="156">
        <f t="shared" si="57"/>
        <v>0</v>
      </c>
      <c r="BI208" s="156">
        <f t="shared" si="58"/>
        <v>0</v>
      </c>
      <c r="BJ208" s="16" t="s">
        <v>88</v>
      </c>
      <c r="BK208" s="156">
        <f t="shared" si="59"/>
        <v>0</v>
      </c>
      <c r="BL208" s="16" t="s">
        <v>323</v>
      </c>
      <c r="BM208" s="155" t="s">
        <v>19807</v>
      </c>
    </row>
    <row r="209" spans="2:65" s="1" customFormat="1" ht="16.5" customHeight="1">
      <c r="B209" s="142"/>
      <c r="C209" s="179" t="s">
        <v>1571</v>
      </c>
      <c r="D209" s="179" t="s">
        <v>454</v>
      </c>
      <c r="E209" s="180" t="s">
        <v>19588</v>
      </c>
      <c r="F209" s="181" t="s">
        <v>19589</v>
      </c>
      <c r="G209" s="182" t="s">
        <v>467</v>
      </c>
      <c r="H209" s="183">
        <v>2</v>
      </c>
      <c r="I209" s="184"/>
      <c r="J209" s="185">
        <f t="shared" si="50"/>
        <v>0</v>
      </c>
      <c r="K209" s="186"/>
      <c r="L209" s="187"/>
      <c r="M209" s="188" t="s">
        <v>1</v>
      </c>
      <c r="N209" s="189" t="s">
        <v>42</v>
      </c>
      <c r="P209" s="153">
        <f t="shared" si="51"/>
        <v>0</v>
      </c>
      <c r="Q209" s="153">
        <v>0</v>
      </c>
      <c r="R209" s="153">
        <f t="shared" si="52"/>
        <v>0</v>
      </c>
      <c r="S209" s="153">
        <v>0</v>
      </c>
      <c r="T209" s="154">
        <f t="shared" si="53"/>
        <v>0</v>
      </c>
      <c r="AR209" s="155" t="s">
        <v>356</v>
      </c>
      <c r="AT209" s="155" t="s">
        <v>454</v>
      </c>
      <c r="AU209" s="155" t="s">
        <v>88</v>
      </c>
      <c r="AY209" s="16" t="s">
        <v>317</v>
      </c>
      <c r="BE209" s="156">
        <f t="shared" si="54"/>
        <v>0</v>
      </c>
      <c r="BF209" s="156">
        <f t="shared" si="55"/>
        <v>0</v>
      </c>
      <c r="BG209" s="156">
        <f t="shared" si="56"/>
        <v>0</v>
      </c>
      <c r="BH209" s="156">
        <f t="shared" si="57"/>
        <v>0</v>
      </c>
      <c r="BI209" s="156">
        <f t="shared" si="58"/>
        <v>0</v>
      </c>
      <c r="BJ209" s="16" t="s">
        <v>88</v>
      </c>
      <c r="BK209" s="156">
        <f t="shared" si="59"/>
        <v>0</v>
      </c>
      <c r="BL209" s="16" t="s">
        <v>323</v>
      </c>
      <c r="BM209" s="155" t="s">
        <v>19808</v>
      </c>
    </row>
    <row r="210" spans="2:65" s="1" customFormat="1" ht="16.5" customHeight="1">
      <c r="B210" s="142"/>
      <c r="C210" s="179" t="s">
        <v>692</v>
      </c>
      <c r="D210" s="179" t="s">
        <v>454</v>
      </c>
      <c r="E210" s="180" t="s">
        <v>19591</v>
      </c>
      <c r="F210" s="181" t="s">
        <v>19592</v>
      </c>
      <c r="G210" s="182" t="s">
        <v>467</v>
      </c>
      <c r="H210" s="183">
        <v>1</v>
      </c>
      <c r="I210" s="184"/>
      <c r="J210" s="185">
        <f t="shared" si="50"/>
        <v>0</v>
      </c>
      <c r="K210" s="186"/>
      <c r="L210" s="187"/>
      <c r="M210" s="188" t="s">
        <v>1</v>
      </c>
      <c r="N210" s="189" t="s">
        <v>42</v>
      </c>
      <c r="P210" s="153">
        <f t="shared" si="51"/>
        <v>0</v>
      </c>
      <c r="Q210" s="153">
        <v>0</v>
      </c>
      <c r="R210" s="153">
        <f t="shared" si="52"/>
        <v>0</v>
      </c>
      <c r="S210" s="153">
        <v>0</v>
      </c>
      <c r="T210" s="154">
        <f t="shared" si="53"/>
        <v>0</v>
      </c>
      <c r="AR210" s="155" t="s">
        <v>356</v>
      </c>
      <c r="AT210" s="155" t="s">
        <v>454</v>
      </c>
      <c r="AU210" s="155" t="s">
        <v>88</v>
      </c>
      <c r="AY210" s="16" t="s">
        <v>317</v>
      </c>
      <c r="BE210" s="156">
        <f t="shared" si="54"/>
        <v>0</v>
      </c>
      <c r="BF210" s="156">
        <f t="shared" si="55"/>
        <v>0</v>
      </c>
      <c r="BG210" s="156">
        <f t="shared" si="56"/>
        <v>0</v>
      </c>
      <c r="BH210" s="156">
        <f t="shared" si="57"/>
        <v>0</v>
      </c>
      <c r="BI210" s="156">
        <f t="shared" si="58"/>
        <v>0</v>
      </c>
      <c r="BJ210" s="16" t="s">
        <v>88</v>
      </c>
      <c r="BK210" s="156">
        <f t="shared" si="59"/>
        <v>0</v>
      </c>
      <c r="BL210" s="16" t="s">
        <v>323</v>
      </c>
      <c r="BM210" s="155" t="s">
        <v>19809</v>
      </c>
    </row>
    <row r="211" spans="2:65" s="1" customFormat="1" ht="16.5" customHeight="1">
      <c r="B211" s="142"/>
      <c r="C211" s="179" t="s">
        <v>1584</v>
      </c>
      <c r="D211" s="179" t="s">
        <v>454</v>
      </c>
      <c r="E211" s="180" t="s">
        <v>19594</v>
      </c>
      <c r="F211" s="181" t="s">
        <v>19595</v>
      </c>
      <c r="G211" s="182" t="s">
        <v>467</v>
      </c>
      <c r="H211" s="183">
        <v>1</v>
      </c>
      <c r="I211" s="184"/>
      <c r="J211" s="185">
        <f t="shared" si="50"/>
        <v>0</v>
      </c>
      <c r="K211" s="186"/>
      <c r="L211" s="187"/>
      <c r="M211" s="188" t="s">
        <v>1</v>
      </c>
      <c r="N211" s="189" t="s">
        <v>42</v>
      </c>
      <c r="P211" s="153">
        <f t="shared" si="51"/>
        <v>0</v>
      </c>
      <c r="Q211" s="153">
        <v>0</v>
      </c>
      <c r="R211" s="153">
        <f t="shared" si="52"/>
        <v>0</v>
      </c>
      <c r="S211" s="153">
        <v>0</v>
      </c>
      <c r="T211" s="154">
        <f t="shared" si="53"/>
        <v>0</v>
      </c>
      <c r="AR211" s="155" t="s">
        <v>356</v>
      </c>
      <c r="AT211" s="155" t="s">
        <v>454</v>
      </c>
      <c r="AU211" s="155" t="s">
        <v>88</v>
      </c>
      <c r="AY211" s="16" t="s">
        <v>317</v>
      </c>
      <c r="BE211" s="156">
        <f t="shared" si="54"/>
        <v>0</v>
      </c>
      <c r="BF211" s="156">
        <f t="shared" si="55"/>
        <v>0</v>
      </c>
      <c r="BG211" s="156">
        <f t="shared" si="56"/>
        <v>0</v>
      </c>
      <c r="BH211" s="156">
        <f t="shared" si="57"/>
        <v>0</v>
      </c>
      <c r="BI211" s="156">
        <f t="shared" si="58"/>
        <v>0</v>
      </c>
      <c r="BJ211" s="16" t="s">
        <v>88</v>
      </c>
      <c r="BK211" s="156">
        <f t="shared" si="59"/>
        <v>0</v>
      </c>
      <c r="BL211" s="16" t="s">
        <v>323</v>
      </c>
      <c r="BM211" s="155" t="s">
        <v>19810</v>
      </c>
    </row>
    <row r="212" spans="2:65" s="1" customFormat="1" ht="16.5" customHeight="1">
      <c r="B212" s="142"/>
      <c r="C212" s="143" t="s">
        <v>696</v>
      </c>
      <c r="D212" s="143" t="s">
        <v>319</v>
      </c>
      <c r="E212" s="144" t="s">
        <v>19597</v>
      </c>
      <c r="F212" s="145" t="s">
        <v>19598</v>
      </c>
      <c r="G212" s="146" t="s">
        <v>467</v>
      </c>
      <c r="H212" s="147">
        <v>1</v>
      </c>
      <c r="I212" s="148"/>
      <c r="J212" s="149">
        <f t="shared" si="50"/>
        <v>0</v>
      </c>
      <c r="K212" s="150"/>
      <c r="L212" s="31"/>
      <c r="M212" s="151" t="s">
        <v>1</v>
      </c>
      <c r="N212" s="152" t="s">
        <v>42</v>
      </c>
      <c r="P212" s="153">
        <f t="shared" si="51"/>
        <v>0</v>
      </c>
      <c r="Q212" s="153">
        <v>0</v>
      </c>
      <c r="R212" s="153">
        <f t="shared" si="52"/>
        <v>0</v>
      </c>
      <c r="S212" s="153">
        <v>0</v>
      </c>
      <c r="T212" s="154">
        <f t="shared" si="53"/>
        <v>0</v>
      </c>
      <c r="AR212" s="155" t="s">
        <v>323</v>
      </c>
      <c r="AT212" s="155" t="s">
        <v>319</v>
      </c>
      <c r="AU212" s="155" t="s">
        <v>88</v>
      </c>
      <c r="AY212" s="16" t="s">
        <v>317</v>
      </c>
      <c r="BE212" s="156">
        <f t="shared" si="54"/>
        <v>0</v>
      </c>
      <c r="BF212" s="156">
        <f t="shared" si="55"/>
        <v>0</v>
      </c>
      <c r="BG212" s="156">
        <f t="shared" si="56"/>
        <v>0</v>
      </c>
      <c r="BH212" s="156">
        <f t="shared" si="57"/>
        <v>0</v>
      </c>
      <c r="BI212" s="156">
        <f t="shared" si="58"/>
        <v>0</v>
      </c>
      <c r="BJ212" s="16" t="s">
        <v>88</v>
      </c>
      <c r="BK212" s="156">
        <f t="shared" si="59"/>
        <v>0</v>
      </c>
      <c r="BL212" s="16" t="s">
        <v>323</v>
      </c>
      <c r="BM212" s="155" t="s">
        <v>19811</v>
      </c>
    </row>
    <row r="213" spans="2:65" s="1" customFormat="1" ht="16.5" customHeight="1">
      <c r="B213" s="142"/>
      <c r="C213" s="179" t="s">
        <v>1594</v>
      </c>
      <c r="D213" s="179" t="s">
        <v>454</v>
      </c>
      <c r="E213" s="180" t="s">
        <v>19600</v>
      </c>
      <c r="F213" s="181" t="s">
        <v>19601</v>
      </c>
      <c r="G213" s="182" t="s">
        <v>484</v>
      </c>
      <c r="H213" s="183">
        <v>44</v>
      </c>
      <c r="I213" s="184"/>
      <c r="J213" s="185">
        <f t="shared" si="50"/>
        <v>0</v>
      </c>
      <c r="K213" s="186"/>
      <c r="L213" s="187"/>
      <c r="M213" s="188" t="s">
        <v>1</v>
      </c>
      <c r="N213" s="189" t="s">
        <v>42</v>
      </c>
      <c r="P213" s="153">
        <f t="shared" si="51"/>
        <v>0</v>
      </c>
      <c r="Q213" s="153">
        <v>2.7999999999999998E-4</v>
      </c>
      <c r="R213" s="153">
        <f t="shared" si="52"/>
        <v>1.2319999999999999E-2</v>
      </c>
      <c r="S213" s="153">
        <v>0</v>
      </c>
      <c r="T213" s="154">
        <f t="shared" si="53"/>
        <v>0</v>
      </c>
      <c r="AR213" s="155" t="s">
        <v>356</v>
      </c>
      <c r="AT213" s="155" t="s">
        <v>454</v>
      </c>
      <c r="AU213" s="155" t="s">
        <v>88</v>
      </c>
      <c r="AY213" s="16" t="s">
        <v>317</v>
      </c>
      <c r="BE213" s="156">
        <f t="shared" si="54"/>
        <v>0</v>
      </c>
      <c r="BF213" s="156">
        <f t="shared" si="55"/>
        <v>0</v>
      </c>
      <c r="BG213" s="156">
        <f t="shared" si="56"/>
        <v>0</v>
      </c>
      <c r="BH213" s="156">
        <f t="shared" si="57"/>
        <v>0</v>
      </c>
      <c r="BI213" s="156">
        <f t="shared" si="58"/>
        <v>0</v>
      </c>
      <c r="BJ213" s="16" t="s">
        <v>88</v>
      </c>
      <c r="BK213" s="156">
        <f t="shared" si="59"/>
        <v>0</v>
      </c>
      <c r="BL213" s="16" t="s">
        <v>323</v>
      </c>
      <c r="BM213" s="155" t="s">
        <v>19812</v>
      </c>
    </row>
    <row r="214" spans="2:65" s="1" customFormat="1" ht="16.5" customHeight="1">
      <c r="B214" s="142"/>
      <c r="C214" s="179" t="s">
        <v>699</v>
      </c>
      <c r="D214" s="179" t="s">
        <v>454</v>
      </c>
      <c r="E214" s="180" t="s">
        <v>19603</v>
      </c>
      <c r="F214" s="181" t="s">
        <v>19604</v>
      </c>
      <c r="G214" s="182" t="s">
        <v>484</v>
      </c>
      <c r="H214" s="183">
        <v>2</v>
      </c>
      <c r="I214" s="184"/>
      <c r="J214" s="185">
        <f t="shared" si="50"/>
        <v>0</v>
      </c>
      <c r="K214" s="186"/>
      <c r="L214" s="187"/>
      <c r="M214" s="188" t="s">
        <v>1</v>
      </c>
      <c r="N214" s="189" t="s">
        <v>42</v>
      </c>
      <c r="P214" s="153">
        <f t="shared" si="51"/>
        <v>0</v>
      </c>
      <c r="Q214" s="153">
        <v>2.7999999999999998E-4</v>
      </c>
      <c r="R214" s="153">
        <f t="shared" si="52"/>
        <v>5.5999999999999995E-4</v>
      </c>
      <c r="S214" s="153">
        <v>0</v>
      </c>
      <c r="T214" s="154">
        <f t="shared" si="53"/>
        <v>0</v>
      </c>
      <c r="AR214" s="155" t="s">
        <v>356</v>
      </c>
      <c r="AT214" s="155" t="s">
        <v>454</v>
      </c>
      <c r="AU214" s="155" t="s">
        <v>88</v>
      </c>
      <c r="AY214" s="16" t="s">
        <v>317</v>
      </c>
      <c r="BE214" s="156">
        <f t="shared" si="54"/>
        <v>0</v>
      </c>
      <c r="BF214" s="156">
        <f t="shared" si="55"/>
        <v>0</v>
      </c>
      <c r="BG214" s="156">
        <f t="shared" si="56"/>
        <v>0</v>
      </c>
      <c r="BH214" s="156">
        <f t="shared" si="57"/>
        <v>0</v>
      </c>
      <c r="BI214" s="156">
        <f t="shared" si="58"/>
        <v>0</v>
      </c>
      <c r="BJ214" s="16" t="s">
        <v>88</v>
      </c>
      <c r="BK214" s="156">
        <f t="shared" si="59"/>
        <v>0</v>
      </c>
      <c r="BL214" s="16" t="s">
        <v>323</v>
      </c>
      <c r="BM214" s="155" t="s">
        <v>19813</v>
      </c>
    </row>
    <row r="215" spans="2:65" s="1" customFormat="1" ht="16.5" customHeight="1">
      <c r="B215" s="142"/>
      <c r="C215" s="143" t="s">
        <v>1642</v>
      </c>
      <c r="D215" s="143" t="s">
        <v>319</v>
      </c>
      <c r="E215" s="144" t="s">
        <v>19606</v>
      </c>
      <c r="F215" s="145" t="s">
        <v>19607</v>
      </c>
      <c r="G215" s="146" t="s">
        <v>484</v>
      </c>
      <c r="H215" s="147">
        <v>46</v>
      </c>
      <c r="I215" s="148"/>
      <c r="J215" s="149">
        <f t="shared" si="50"/>
        <v>0</v>
      </c>
      <c r="K215" s="150"/>
      <c r="L215" s="31"/>
      <c r="M215" s="151" t="s">
        <v>1</v>
      </c>
      <c r="N215" s="152" t="s">
        <v>42</v>
      </c>
      <c r="P215" s="153">
        <f t="shared" si="51"/>
        <v>0</v>
      </c>
      <c r="Q215" s="153">
        <v>0</v>
      </c>
      <c r="R215" s="153">
        <f t="shared" si="52"/>
        <v>0</v>
      </c>
      <c r="S215" s="153">
        <v>0</v>
      </c>
      <c r="T215" s="154">
        <f t="shared" si="53"/>
        <v>0</v>
      </c>
      <c r="AR215" s="155" t="s">
        <v>323</v>
      </c>
      <c r="AT215" s="155" t="s">
        <v>319</v>
      </c>
      <c r="AU215" s="155" t="s">
        <v>88</v>
      </c>
      <c r="AY215" s="16" t="s">
        <v>317</v>
      </c>
      <c r="BE215" s="156">
        <f t="shared" si="54"/>
        <v>0</v>
      </c>
      <c r="BF215" s="156">
        <f t="shared" si="55"/>
        <v>0</v>
      </c>
      <c r="BG215" s="156">
        <f t="shared" si="56"/>
        <v>0</v>
      </c>
      <c r="BH215" s="156">
        <f t="shared" si="57"/>
        <v>0</v>
      </c>
      <c r="BI215" s="156">
        <f t="shared" si="58"/>
        <v>0</v>
      </c>
      <c r="BJ215" s="16" t="s">
        <v>88</v>
      </c>
      <c r="BK215" s="156">
        <f t="shared" si="59"/>
        <v>0</v>
      </c>
      <c r="BL215" s="16" t="s">
        <v>323</v>
      </c>
      <c r="BM215" s="155" t="s">
        <v>19814</v>
      </c>
    </row>
    <row r="216" spans="2:65" s="1" customFormat="1" ht="16.5" customHeight="1">
      <c r="B216" s="142"/>
      <c r="C216" s="143" t="s">
        <v>702</v>
      </c>
      <c r="D216" s="143" t="s">
        <v>319</v>
      </c>
      <c r="E216" s="144" t="s">
        <v>19621</v>
      </c>
      <c r="F216" s="145" t="s">
        <v>19622</v>
      </c>
      <c r="G216" s="146" t="s">
        <v>467</v>
      </c>
      <c r="H216" s="147">
        <v>2</v>
      </c>
      <c r="I216" s="148"/>
      <c r="J216" s="149">
        <f t="shared" si="50"/>
        <v>0</v>
      </c>
      <c r="K216" s="150"/>
      <c r="L216" s="31"/>
      <c r="M216" s="151" t="s">
        <v>1</v>
      </c>
      <c r="N216" s="152" t="s">
        <v>42</v>
      </c>
      <c r="P216" s="153">
        <f t="shared" si="51"/>
        <v>0</v>
      </c>
      <c r="Q216" s="153">
        <v>0</v>
      </c>
      <c r="R216" s="153">
        <f t="shared" si="52"/>
        <v>0</v>
      </c>
      <c r="S216" s="153">
        <v>0</v>
      </c>
      <c r="T216" s="154">
        <f t="shared" si="53"/>
        <v>0</v>
      </c>
      <c r="AR216" s="155" t="s">
        <v>323</v>
      </c>
      <c r="AT216" s="155" t="s">
        <v>319</v>
      </c>
      <c r="AU216" s="155" t="s">
        <v>88</v>
      </c>
      <c r="AY216" s="16" t="s">
        <v>317</v>
      </c>
      <c r="BE216" s="156">
        <f t="shared" si="54"/>
        <v>0</v>
      </c>
      <c r="BF216" s="156">
        <f t="shared" si="55"/>
        <v>0</v>
      </c>
      <c r="BG216" s="156">
        <f t="shared" si="56"/>
        <v>0</v>
      </c>
      <c r="BH216" s="156">
        <f t="shared" si="57"/>
        <v>0</v>
      </c>
      <c r="BI216" s="156">
        <f t="shared" si="58"/>
        <v>0</v>
      </c>
      <c r="BJ216" s="16" t="s">
        <v>88</v>
      </c>
      <c r="BK216" s="156">
        <f t="shared" si="59"/>
        <v>0</v>
      </c>
      <c r="BL216" s="16" t="s">
        <v>323</v>
      </c>
      <c r="BM216" s="155" t="s">
        <v>19815</v>
      </c>
    </row>
    <row r="217" spans="2:65" s="1" customFormat="1" ht="16.5" customHeight="1">
      <c r="B217" s="142"/>
      <c r="C217" s="179" t="s">
        <v>1658</v>
      </c>
      <c r="D217" s="179" t="s">
        <v>454</v>
      </c>
      <c r="E217" s="180" t="s">
        <v>19624</v>
      </c>
      <c r="F217" s="181" t="s">
        <v>19816</v>
      </c>
      <c r="G217" s="182" t="s">
        <v>467</v>
      </c>
      <c r="H217" s="183">
        <v>2</v>
      </c>
      <c r="I217" s="184"/>
      <c r="J217" s="185">
        <f t="shared" si="50"/>
        <v>0</v>
      </c>
      <c r="K217" s="186"/>
      <c r="L217" s="187"/>
      <c r="M217" s="188" t="s">
        <v>1</v>
      </c>
      <c r="N217" s="189" t="s">
        <v>42</v>
      </c>
      <c r="P217" s="153">
        <f t="shared" si="51"/>
        <v>0</v>
      </c>
      <c r="Q217" s="153">
        <v>0</v>
      </c>
      <c r="R217" s="153">
        <f t="shared" si="52"/>
        <v>0</v>
      </c>
      <c r="S217" s="153">
        <v>0</v>
      </c>
      <c r="T217" s="154">
        <f t="shared" si="53"/>
        <v>0</v>
      </c>
      <c r="AR217" s="155" t="s">
        <v>356</v>
      </c>
      <c r="AT217" s="155" t="s">
        <v>454</v>
      </c>
      <c r="AU217" s="155" t="s">
        <v>88</v>
      </c>
      <c r="AY217" s="16" t="s">
        <v>317</v>
      </c>
      <c r="BE217" s="156">
        <f t="shared" si="54"/>
        <v>0</v>
      </c>
      <c r="BF217" s="156">
        <f t="shared" si="55"/>
        <v>0</v>
      </c>
      <c r="BG217" s="156">
        <f t="shared" si="56"/>
        <v>0</v>
      </c>
      <c r="BH217" s="156">
        <f t="shared" si="57"/>
        <v>0</v>
      </c>
      <c r="BI217" s="156">
        <f t="shared" si="58"/>
        <v>0</v>
      </c>
      <c r="BJ217" s="16" t="s">
        <v>88</v>
      </c>
      <c r="BK217" s="156">
        <f t="shared" si="59"/>
        <v>0</v>
      </c>
      <c r="BL217" s="16" t="s">
        <v>323</v>
      </c>
      <c r="BM217" s="155" t="s">
        <v>19817</v>
      </c>
    </row>
    <row r="218" spans="2:65" s="1" customFormat="1" ht="16.5" customHeight="1">
      <c r="B218" s="142"/>
      <c r="C218" s="179" t="s">
        <v>706</v>
      </c>
      <c r="D218" s="179" t="s">
        <v>454</v>
      </c>
      <c r="E218" s="180" t="s">
        <v>19627</v>
      </c>
      <c r="F218" s="181" t="s">
        <v>19628</v>
      </c>
      <c r="G218" s="182" t="s">
        <v>467</v>
      </c>
      <c r="H218" s="183">
        <v>2</v>
      </c>
      <c r="I218" s="184"/>
      <c r="J218" s="185">
        <f t="shared" si="50"/>
        <v>0</v>
      </c>
      <c r="K218" s="186"/>
      <c r="L218" s="187"/>
      <c r="M218" s="188" t="s">
        <v>1</v>
      </c>
      <c r="N218" s="189" t="s">
        <v>42</v>
      </c>
      <c r="P218" s="153">
        <f t="shared" si="51"/>
        <v>0</v>
      </c>
      <c r="Q218" s="153">
        <v>0</v>
      </c>
      <c r="R218" s="153">
        <f t="shared" si="52"/>
        <v>0</v>
      </c>
      <c r="S218" s="153">
        <v>0</v>
      </c>
      <c r="T218" s="154">
        <f t="shared" si="53"/>
        <v>0</v>
      </c>
      <c r="AR218" s="155" t="s">
        <v>356</v>
      </c>
      <c r="AT218" s="155" t="s">
        <v>454</v>
      </c>
      <c r="AU218" s="155" t="s">
        <v>88</v>
      </c>
      <c r="AY218" s="16" t="s">
        <v>317</v>
      </c>
      <c r="BE218" s="156">
        <f t="shared" si="54"/>
        <v>0</v>
      </c>
      <c r="BF218" s="156">
        <f t="shared" si="55"/>
        <v>0</v>
      </c>
      <c r="BG218" s="156">
        <f t="shared" si="56"/>
        <v>0</v>
      </c>
      <c r="BH218" s="156">
        <f t="shared" si="57"/>
        <v>0</v>
      </c>
      <c r="BI218" s="156">
        <f t="shared" si="58"/>
        <v>0</v>
      </c>
      <c r="BJ218" s="16" t="s">
        <v>88</v>
      </c>
      <c r="BK218" s="156">
        <f t="shared" si="59"/>
        <v>0</v>
      </c>
      <c r="BL218" s="16" t="s">
        <v>323</v>
      </c>
      <c r="BM218" s="155" t="s">
        <v>19818</v>
      </c>
    </row>
    <row r="219" spans="2:65" s="1" customFormat="1" ht="21.75" customHeight="1">
      <c r="B219" s="142"/>
      <c r="C219" s="143" t="s">
        <v>1670</v>
      </c>
      <c r="D219" s="143" t="s">
        <v>319</v>
      </c>
      <c r="E219" s="144" t="s">
        <v>19630</v>
      </c>
      <c r="F219" s="145" t="s">
        <v>19631</v>
      </c>
      <c r="G219" s="146" t="s">
        <v>467</v>
      </c>
      <c r="H219" s="147">
        <v>1</v>
      </c>
      <c r="I219" s="148"/>
      <c r="J219" s="149">
        <f t="shared" si="50"/>
        <v>0</v>
      </c>
      <c r="K219" s="150"/>
      <c r="L219" s="31"/>
      <c r="M219" s="151" t="s">
        <v>1</v>
      </c>
      <c r="N219" s="152" t="s">
        <v>42</v>
      </c>
      <c r="P219" s="153">
        <f t="shared" si="51"/>
        <v>0</v>
      </c>
      <c r="Q219" s="153">
        <v>0</v>
      </c>
      <c r="R219" s="153">
        <f t="shared" si="52"/>
        <v>0</v>
      </c>
      <c r="S219" s="153">
        <v>0</v>
      </c>
      <c r="T219" s="154">
        <f t="shared" si="53"/>
        <v>0</v>
      </c>
      <c r="AR219" s="155" t="s">
        <v>323</v>
      </c>
      <c r="AT219" s="155" t="s">
        <v>319</v>
      </c>
      <c r="AU219" s="155" t="s">
        <v>88</v>
      </c>
      <c r="AY219" s="16" t="s">
        <v>317</v>
      </c>
      <c r="BE219" s="156">
        <f t="shared" si="54"/>
        <v>0</v>
      </c>
      <c r="BF219" s="156">
        <f t="shared" si="55"/>
        <v>0</v>
      </c>
      <c r="BG219" s="156">
        <f t="shared" si="56"/>
        <v>0</v>
      </c>
      <c r="BH219" s="156">
        <f t="shared" si="57"/>
        <v>0</v>
      </c>
      <c r="BI219" s="156">
        <f t="shared" si="58"/>
        <v>0</v>
      </c>
      <c r="BJ219" s="16" t="s">
        <v>88</v>
      </c>
      <c r="BK219" s="156">
        <f t="shared" si="59"/>
        <v>0</v>
      </c>
      <c r="BL219" s="16" t="s">
        <v>323</v>
      </c>
      <c r="BM219" s="155" t="s">
        <v>19819</v>
      </c>
    </row>
    <row r="220" spans="2:65" s="1" customFormat="1" ht="24.15" customHeight="1">
      <c r="B220" s="142"/>
      <c r="C220" s="179" t="s">
        <v>709</v>
      </c>
      <c r="D220" s="179" t="s">
        <v>454</v>
      </c>
      <c r="E220" s="180" t="s">
        <v>19633</v>
      </c>
      <c r="F220" s="181" t="s">
        <v>19820</v>
      </c>
      <c r="G220" s="182" t="s">
        <v>467</v>
      </c>
      <c r="H220" s="183">
        <v>1</v>
      </c>
      <c r="I220" s="184"/>
      <c r="J220" s="185">
        <f t="shared" si="50"/>
        <v>0</v>
      </c>
      <c r="K220" s="186"/>
      <c r="L220" s="187"/>
      <c r="M220" s="188" t="s">
        <v>1</v>
      </c>
      <c r="N220" s="189" t="s">
        <v>42</v>
      </c>
      <c r="P220" s="153">
        <f t="shared" si="51"/>
        <v>0</v>
      </c>
      <c r="Q220" s="153">
        <v>0</v>
      </c>
      <c r="R220" s="153">
        <f t="shared" si="52"/>
        <v>0</v>
      </c>
      <c r="S220" s="153">
        <v>0</v>
      </c>
      <c r="T220" s="154">
        <f t="shared" si="53"/>
        <v>0</v>
      </c>
      <c r="AR220" s="155" t="s">
        <v>356</v>
      </c>
      <c r="AT220" s="155" t="s">
        <v>454</v>
      </c>
      <c r="AU220" s="155" t="s">
        <v>88</v>
      </c>
      <c r="AY220" s="16" t="s">
        <v>317</v>
      </c>
      <c r="BE220" s="156">
        <f t="shared" si="54"/>
        <v>0</v>
      </c>
      <c r="BF220" s="156">
        <f t="shared" si="55"/>
        <v>0</v>
      </c>
      <c r="BG220" s="156">
        <f t="shared" si="56"/>
        <v>0</v>
      </c>
      <c r="BH220" s="156">
        <f t="shared" si="57"/>
        <v>0</v>
      </c>
      <c r="BI220" s="156">
        <f t="shared" si="58"/>
        <v>0</v>
      </c>
      <c r="BJ220" s="16" t="s">
        <v>88</v>
      </c>
      <c r="BK220" s="156">
        <f t="shared" si="59"/>
        <v>0</v>
      </c>
      <c r="BL220" s="16" t="s">
        <v>323</v>
      </c>
      <c r="BM220" s="155" t="s">
        <v>19821</v>
      </c>
    </row>
    <row r="221" spans="2:65" s="11" customFormat="1" ht="25.9" customHeight="1">
      <c r="B221" s="130"/>
      <c r="D221" s="131" t="s">
        <v>75</v>
      </c>
      <c r="E221" s="132" t="s">
        <v>499</v>
      </c>
      <c r="F221" s="132" t="s">
        <v>500</v>
      </c>
      <c r="I221" s="133"/>
      <c r="J221" s="134">
        <f>BK221</f>
        <v>0</v>
      </c>
      <c r="L221" s="130"/>
      <c r="M221" s="135"/>
      <c r="P221" s="136">
        <f>P222</f>
        <v>0</v>
      </c>
      <c r="R221" s="136">
        <f>R222</f>
        <v>0</v>
      </c>
      <c r="T221" s="137">
        <f>T222</f>
        <v>0</v>
      </c>
      <c r="AR221" s="131" t="s">
        <v>341</v>
      </c>
      <c r="AT221" s="138" t="s">
        <v>75</v>
      </c>
      <c r="AU221" s="138" t="s">
        <v>76</v>
      </c>
      <c r="AY221" s="131" t="s">
        <v>317</v>
      </c>
      <c r="BK221" s="139">
        <f>BK222</f>
        <v>0</v>
      </c>
    </row>
    <row r="222" spans="2:65" s="1" customFormat="1" ht="44.25" customHeight="1">
      <c r="B222" s="142"/>
      <c r="C222" s="143" t="s">
        <v>1678</v>
      </c>
      <c r="D222" s="143" t="s">
        <v>319</v>
      </c>
      <c r="E222" s="144" t="s">
        <v>744</v>
      </c>
      <c r="F222" s="145" t="s">
        <v>19373</v>
      </c>
      <c r="G222" s="146" t="s">
        <v>19374</v>
      </c>
      <c r="H222" s="147">
        <v>5</v>
      </c>
      <c r="I222" s="148"/>
      <c r="J222" s="149">
        <f>ROUND(I222*H222,2)</f>
        <v>0</v>
      </c>
      <c r="K222" s="150"/>
      <c r="L222" s="31"/>
      <c r="M222" s="190" t="s">
        <v>1</v>
      </c>
      <c r="N222" s="191" t="s">
        <v>42</v>
      </c>
      <c r="O222" s="192"/>
      <c r="P222" s="193">
        <f>O222*H222</f>
        <v>0</v>
      </c>
      <c r="Q222" s="193">
        <v>0</v>
      </c>
      <c r="R222" s="193">
        <f>Q222*H222</f>
        <v>0</v>
      </c>
      <c r="S222" s="193">
        <v>0</v>
      </c>
      <c r="T222" s="194">
        <f>S222*H222</f>
        <v>0</v>
      </c>
      <c r="AR222" s="155" t="s">
        <v>83</v>
      </c>
      <c r="AT222" s="155" t="s">
        <v>319</v>
      </c>
      <c r="AU222" s="155" t="s">
        <v>83</v>
      </c>
      <c r="AY222" s="16" t="s">
        <v>317</v>
      </c>
      <c r="BE222" s="156">
        <f>IF(N222="základná",J222,0)</f>
        <v>0</v>
      </c>
      <c r="BF222" s="156">
        <f>IF(N222="znížená",J222,0)</f>
        <v>0</v>
      </c>
      <c r="BG222" s="156">
        <f>IF(N222="zákl. prenesená",J222,0)</f>
        <v>0</v>
      </c>
      <c r="BH222" s="156">
        <f>IF(N222="zníž. prenesená",J222,0)</f>
        <v>0</v>
      </c>
      <c r="BI222" s="156">
        <f>IF(N222="nulová",J222,0)</f>
        <v>0</v>
      </c>
      <c r="BJ222" s="16" t="s">
        <v>88</v>
      </c>
      <c r="BK222" s="156">
        <f>ROUND(I222*H222,2)</f>
        <v>0</v>
      </c>
      <c r="BL222" s="16" t="s">
        <v>83</v>
      </c>
      <c r="BM222" s="155" t="s">
        <v>19822</v>
      </c>
    </row>
    <row r="223" spans="2:65" s="1" customFormat="1" ht="7" customHeight="1">
      <c r="B223" s="46"/>
      <c r="C223" s="47"/>
      <c r="D223" s="47"/>
      <c r="E223" s="47"/>
      <c r="F223" s="47"/>
      <c r="G223" s="47"/>
      <c r="H223" s="47"/>
      <c r="I223" s="47"/>
      <c r="J223" s="47"/>
      <c r="K223" s="47"/>
      <c r="L223" s="31"/>
    </row>
  </sheetData>
  <autoFilter ref="C131:K222" xr:uid="{00000000-0009-0000-0000-000029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BM224"/>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212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18978</v>
      </c>
      <c r="F9" s="263"/>
      <c r="G9" s="263"/>
      <c r="H9" s="263"/>
      <c r="L9" s="31"/>
    </row>
    <row r="10" spans="2:46" s="1" customFormat="1" ht="12" customHeight="1">
      <c r="B10" s="31"/>
      <c r="D10" s="26" t="s">
        <v>287</v>
      </c>
      <c r="L10" s="31"/>
    </row>
    <row r="11" spans="2:46" s="1" customFormat="1" ht="16.5" customHeight="1">
      <c r="B11" s="31"/>
      <c r="E11" s="243" t="s">
        <v>19823</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ROUND(J133,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ROUND((SUM(BE133:BE223)),  2)</f>
        <v>0</v>
      </c>
      <c r="G35" s="99"/>
      <c r="H35" s="99"/>
      <c r="I35" s="100">
        <v>0.2</v>
      </c>
      <c r="J35" s="98">
        <f>ROUND(((SUM(BE133:BE223))*I35),  2)</f>
        <v>0</v>
      </c>
      <c r="L35" s="31"/>
    </row>
    <row r="36" spans="2:12" s="1" customFormat="1" ht="14.4" customHeight="1">
      <c r="B36" s="31"/>
      <c r="E36" s="36" t="s">
        <v>42</v>
      </c>
      <c r="F36" s="98">
        <f>ROUND((SUM(BF133:BF223)),  2)</f>
        <v>0</v>
      </c>
      <c r="G36" s="99"/>
      <c r="H36" s="99"/>
      <c r="I36" s="100">
        <v>0.2</v>
      </c>
      <c r="J36" s="98">
        <f>ROUND(((SUM(BF133:BF223))*I36),  2)</f>
        <v>0</v>
      </c>
      <c r="L36" s="31"/>
    </row>
    <row r="37" spans="2:12" s="1" customFormat="1" ht="14.4" hidden="1" customHeight="1">
      <c r="B37" s="31"/>
      <c r="E37" s="26" t="s">
        <v>43</v>
      </c>
      <c r="F37" s="87">
        <f>ROUND((SUM(BG133:BG223)),  2)</f>
        <v>0</v>
      </c>
      <c r="I37" s="101">
        <v>0.2</v>
      </c>
      <c r="J37" s="87">
        <f>0</f>
        <v>0</v>
      </c>
      <c r="L37" s="31"/>
    </row>
    <row r="38" spans="2:12" s="1" customFormat="1" ht="14.4" hidden="1" customHeight="1">
      <c r="B38" s="31"/>
      <c r="E38" s="26" t="s">
        <v>44</v>
      </c>
      <c r="F38" s="87">
        <f>ROUND((SUM(BH133:BH223)),  2)</f>
        <v>0</v>
      </c>
      <c r="I38" s="101">
        <v>0.2</v>
      </c>
      <c r="J38" s="87">
        <f>0</f>
        <v>0</v>
      </c>
      <c r="L38" s="31"/>
    </row>
    <row r="39" spans="2:12" s="1" customFormat="1" ht="14.4" hidden="1" customHeight="1">
      <c r="B39" s="31"/>
      <c r="E39" s="36" t="s">
        <v>45</v>
      </c>
      <c r="F39" s="98">
        <f>ROUND((SUM(BI133:BI223)),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18978</v>
      </c>
      <c r="F87" s="263"/>
      <c r="G87" s="263"/>
      <c r="H87" s="263"/>
      <c r="L87" s="31"/>
    </row>
    <row r="88" spans="2:12" s="1" customFormat="1" ht="12" customHeight="1">
      <c r="B88" s="31"/>
      <c r="C88" s="26" t="s">
        <v>287</v>
      </c>
      <c r="L88" s="31"/>
    </row>
    <row r="89" spans="2:12" s="1" customFormat="1" ht="16.5" customHeight="1">
      <c r="B89" s="31"/>
      <c r="E89" s="243" t="str">
        <f>E11</f>
        <v>SO 14.4 - Terénne a sadové úpravy - Átrium C</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J133</f>
        <v>0</v>
      </c>
      <c r="L98" s="31"/>
      <c r="AU98" s="16" t="s">
        <v>296</v>
      </c>
    </row>
    <row r="99" spans="2:47" s="8" customFormat="1" ht="25" customHeight="1">
      <c r="B99" s="113"/>
      <c r="D99" s="114" t="s">
        <v>297</v>
      </c>
      <c r="E99" s="115"/>
      <c r="F99" s="115"/>
      <c r="G99" s="115"/>
      <c r="H99" s="115"/>
      <c r="I99" s="115"/>
      <c r="J99" s="116">
        <f>J134</f>
        <v>0</v>
      </c>
      <c r="L99" s="113"/>
    </row>
    <row r="100" spans="2:47" s="9" customFormat="1" ht="19.899999999999999" customHeight="1">
      <c r="B100" s="117"/>
      <c r="D100" s="118" t="s">
        <v>18980</v>
      </c>
      <c r="E100" s="119"/>
      <c r="F100" s="119"/>
      <c r="G100" s="119"/>
      <c r="H100" s="119"/>
      <c r="I100" s="119"/>
      <c r="J100" s="120">
        <f>J135</f>
        <v>0</v>
      </c>
      <c r="L100" s="117"/>
    </row>
    <row r="101" spans="2:47" s="9" customFormat="1" ht="14.9" customHeight="1">
      <c r="B101" s="117"/>
      <c r="D101" s="118" t="s">
        <v>18981</v>
      </c>
      <c r="E101" s="119"/>
      <c r="F101" s="119"/>
      <c r="G101" s="119"/>
      <c r="H101" s="119"/>
      <c r="I101" s="119"/>
      <c r="J101" s="120">
        <f>J143</f>
        <v>0</v>
      </c>
      <c r="L101" s="117"/>
    </row>
    <row r="102" spans="2:47" s="9" customFormat="1" ht="14.9" customHeight="1">
      <c r="B102" s="117"/>
      <c r="D102" s="118" t="s">
        <v>18982</v>
      </c>
      <c r="E102" s="119"/>
      <c r="F102" s="119"/>
      <c r="G102" s="119"/>
      <c r="H102" s="119"/>
      <c r="I102" s="119"/>
      <c r="J102" s="120">
        <f>J157</f>
        <v>0</v>
      </c>
      <c r="L102" s="117"/>
    </row>
    <row r="103" spans="2:47" s="9" customFormat="1" ht="14.9" customHeight="1">
      <c r="B103" s="117"/>
      <c r="D103" s="118" t="s">
        <v>18983</v>
      </c>
      <c r="E103" s="119"/>
      <c r="F103" s="119"/>
      <c r="G103" s="119"/>
      <c r="H103" s="119"/>
      <c r="I103" s="119"/>
      <c r="J103" s="120">
        <f>J166</f>
        <v>0</v>
      </c>
      <c r="L103" s="117"/>
    </row>
    <row r="104" spans="2:47" s="9" customFormat="1" ht="19.899999999999999" customHeight="1">
      <c r="B104" s="117"/>
      <c r="D104" s="118" t="s">
        <v>18985</v>
      </c>
      <c r="E104" s="119"/>
      <c r="F104" s="119"/>
      <c r="G104" s="119"/>
      <c r="H104" s="119"/>
      <c r="I104" s="119"/>
      <c r="J104" s="120">
        <f>J170</f>
        <v>0</v>
      </c>
      <c r="L104" s="117"/>
    </row>
    <row r="105" spans="2:47" s="9" customFormat="1" ht="14.9" customHeight="1">
      <c r="B105" s="117"/>
      <c r="D105" s="118" t="s">
        <v>18986</v>
      </c>
      <c r="E105" s="119"/>
      <c r="F105" s="119"/>
      <c r="G105" s="119"/>
      <c r="H105" s="119"/>
      <c r="I105" s="119"/>
      <c r="J105" s="120">
        <f>J171</f>
        <v>0</v>
      </c>
      <c r="L105" s="117"/>
    </row>
    <row r="106" spans="2:47" s="9" customFormat="1" ht="14.9" customHeight="1">
      <c r="B106" s="117"/>
      <c r="D106" s="118" t="s">
        <v>18987</v>
      </c>
      <c r="E106" s="119"/>
      <c r="F106" s="119"/>
      <c r="G106" s="119"/>
      <c r="H106" s="119"/>
      <c r="I106" s="119"/>
      <c r="J106" s="120">
        <f>J173</f>
        <v>0</v>
      </c>
      <c r="L106" s="117"/>
    </row>
    <row r="107" spans="2:47" s="9" customFormat="1" ht="14.9" customHeight="1">
      <c r="B107" s="117"/>
      <c r="D107" s="118" t="s">
        <v>18988</v>
      </c>
      <c r="E107" s="119"/>
      <c r="F107" s="119"/>
      <c r="G107" s="119"/>
      <c r="H107" s="119"/>
      <c r="I107" s="119"/>
      <c r="J107" s="120">
        <f>J181</f>
        <v>0</v>
      </c>
      <c r="L107" s="117"/>
    </row>
    <row r="108" spans="2:47" s="8" customFormat="1" ht="25" customHeight="1">
      <c r="B108" s="113"/>
      <c r="D108" s="114" t="s">
        <v>18990</v>
      </c>
      <c r="E108" s="115"/>
      <c r="F108" s="115"/>
      <c r="G108" s="115"/>
      <c r="H108" s="115"/>
      <c r="I108" s="115"/>
      <c r="J108" s="116">
        <f>J196</f>
        <v>0</v>
      </c>
      <c r="L108" s="113"/>
    </row>
    <row r="109" spans="2:47" s="8" customFormat="1" ht="25" customHeight="1">
      <c r="B109" s="113"/>
      <c r="D109" s="114" t="s">
        <v>19707</v>
      </c>
      <c r="E109" s="115"/>
      <c r="F109" s="115"/>
      <c r="G109" s="115"/>
      <c r="H109" s="115"/>
      <c r="I109" s="115"/>
      <c r="J109" s="116">
        <f>J198</f>
        <v>0</v>
      </c>
      <c r="L109" s="113"/>
    </row>
    <row r="110" spans="2:47" s="9" customFormat="1" ht="19.899999999999999" customHeight="1">
      <c r="B110" s="117"/>
      <c r="D110" s="118" t="s">
        <v>19378</v>
      </c>
      <c r="E110" s="119"/>
      <c r="F110" s="119"/>
      <c r="G110" s="119"/>
      <c r="H110" s="119"/>
      <c r="I110" s="119"/>
      <c r="J110" s="120">
        <f>J199</f>
        <v>0</v>
      </c>
      <c r="L110" s="117"/>
    </row>
    <row r="111" spans="2:47" s="8" customFormat="1" ht="25" customHeight="1">
      <c r="B111" s="113"/>
      <c r="D111" s="114" t="s">
        <v>302</v>
      </c>
      <c r="E111" s="115"/>
      <c r="F111" s="115"/>
      <c r="G111" s="115"/>
      <c r="H111" s="115"/>
      <c r="I111" s="115"/>
      <c r="J111" s="116">
        <f>J222</f>
        <v>0</v>
      </c>
      <c r="L111" s="113"/>
    </row>
    <row r="112" spans="2:47" s="1" customFormat="1" ht="21.75" customHeight="1">
      <c r="B112" s="31"/>
      <c r="L112" s="31"/>
    </row>
    <row r="113" spans="2:12" s="1" customFormat="1" ht="7" customHeight="1">
      <c r="B113" s="46"/>
      <c r="C113" s="47"/>
      <c r="D113" s="47"/>
      <c r="E113" s="47"/>
      <c r="F113" s="47"/>
      <c r="G113" s="47"/>
      <c r="H113" s="47"/>
      <c r="I113" s="47"/>
      <c r="J113" s="47"/>
      <c r="K113" s="47"/>
      <c r="L113" s="31"/>
    </row>
    <row r="117" spans="2:12" s="1" customFormat="1" ht="7" customHeight="1">
      <c r="B117" s="48"/>
      <c r="C117" s="49"/>
      <c r="D117" s="49"/>
      <c r="E117" s="49"/>
      <c r="F117" s="49"/>
      <c r="G117" s="49"/>
      <c r="H117" s="49"/>
      <c r="I117" s="49"/>
      <c r="J117" s="49"/>
      <c r="K117" s="49"/>
      <c r="L117" s="31"/>
    </row>
    <row r="118" spans="2:12" s="1" customFormat="1" ht="25" customHeight="1">
      <c r="B118" s="31"/>
      <c r="C118" s="20" t="s">
        <v>303</v>
      </c>
      <c r="L118" s="31"/>
    </row>
    <row r="119" spans="2:12" s="1" customFormat="1" ht="7" customHeight="1">
      <c r="B119" s="31"/>
      <c r="L119" s="31"/>
    </row>
    <row r="120" spans="2:12" s="1" customFormat="1" ht="12" customHeight="1">
      <c r="B120" s="31"/>
      <c r="C120" s="26" t="s">
        <v>15</v>
      </c>
      <c r="L120" s="31"/>
    </row>
    <row r="121" spans="2:12" s="1" customFormat="1" ht="26.25" customHeight="1">
      <c r="B121" s="31"/>
      <c r="E121" s="261" t="str">
        <f>E7</f>
        <v>Dostavba a rekonštrukcia lôžkovej časti Nemocnice s poliklinikou v Spišskej Novej Vsi</v>
      </c>
      <c r="F121" s="262"/>
      <c r="G121" s="262"/>
      <c r="H121" s="262"/>
      <c r="L121" s="31"/>
    </row>
    <row r="122" spans="2:12" ht="12" customHeight="1">
      <c r="B122" s="19"/>
      <c r="C122" s="26" t="s">
        <v>285</v>
      </c>
      <c r="L122" s="19"/>
    </row>
    <row r="123" spans="2:12" s="1" customFormat="1" ht="16.5" customHeight="1">
      <c r="B123" s="31"/>
      <c r="E123" s="261" t="s">
        <v>18978</v>
      </c>
      <c r="F123" s="263"/>
      <c r="G123" s="263"/>
      <c r="H123" s="263"/>
      <c r="L123" s="31"/>
    </row>
    <row r="124" spans="2:12" s="1" customFormat="1" ht="12" customHeight="1">
      <c r="B124" s="31"/>
      <c r="C124" s="26" t="s">
        <v>287</v>
      </c>
      <c r="L124" s="31"/>
    </row>
    <row r="125" spans="2:12" s="1" customFormat="1" ht="16.5" customHeight="1">
      <c r="B125" s="31"/>
      <c r="E125" s="243" t="str">
        <f>E11</f>
        <v>SO 14.4 - Terénne a sadové úpravy - Átrium C</v>
      </c>
      <c r="F125" s="263"/>
      <c r="G125" s="263"/>
      <c r="H125" s="263"/>
      <c r="L125" s="31"/>
    </row>
    <row r="126" spans="2:12" s="1" customFormat="1" ht="7" customHeight="1">
      <c r="B126" s="31"/>
      <c r="L126" s="31"/>
    </row>
    <row r="127" spans="2:12" s="1" customFormat="1" ht="12" customHeight="1">
      <c r="B127" s="31"/>
      <c r="C127" s="26" t="s">
        <v>19</v>
      </c>
      <c r="F127" s="24" t="str">
        <f>F14</f>
        <v>parc.č.:1094/1,17,81,82,98,99,1095,1096,9243/18</v>
      </c>
      <c r="I127" s="26" t="s">
        <v>21</v>
      </c>
      <c r="J127" s="54" t="str">
        <f>IF(J14="","",J14)</f>
        <v>6. 3. 2024</v>
      </c>
      <c r="L127" s="31"/>
    </row>
    <row r="128" spans="2:12" s="1" customFormat="1" ht="7" customHeight="1">
      <c r="B128" s="31"/>
      <c r="L128" s="31"/>
    </row>
    <row r="129" spans="2:65" s="1" customFormat="1" ht="25.65" customHeight="1">
      <c r="B129" s="31"/>
      <c r="C129" s="26" t="s">
        <v>23</v>
      </c>
      <c r="F129" s="24" t="str">
        <f>E17</f>
        <v>Nemocnica s poliklinikou, Spišská Nová Ves</v>
      </c>
      <c r="I129" s="26" t="s">
        <v>29</v>
      </c>
      <c r="J129" s="29" t="str">
        <f>E23</f>
        <v>d.g.A. design graphic architecture s.r.o.</v>
      </c>
      <c r="L129" s="31"/>
    </row>
    <row r="130" spans="2:65" s="1" customFormat="1" ht="15.15" customHeight="1">
      <c r="B130" s="31"/>
      <c r="C130" s="26" t="s">
        <v>27</v>
      </c>
      <c r="F130" s="24" t="str">
        <f>IF(E20="","",E20)</f>
        <v>Vyplň údaj</v>
      </c>
      <c r="I130" s="26" t="s">
        <v>32</v>
      </c>
      <c r="J130" s="29" t="str">
        <f>E26</f>
        <v xml:space="preserve"> </v>
      </c>
      <c r="L130" s="31"/>
    </row>
    <row r="131" spans="2:65" s="1" customFormat="1" ht="10.25" customHeight="1">
      <c r="B131" s="31"/>
      <c r="L131" s="31"/>
    </row>
    <row r="132" spans="2:65" s="10" customFormat="1" ht="29.25" customHeight="1">
      <c r="B132" s="121"/>
      <c r="C132" s="122" t="s">
        <v>304</v>
      </c>
      <c r="D132" s="123" t="s">
        <v>61</v>
      </c>
      <c r="E132" s="123" t="s">
        <v>57</v>
      </c>
      <c r="F132" s="123" t="s">
        <v>58</v>
      </c>
      <c r="G132" s="123" t="s">
        <v>305</v>
      </c>
      <c r="H132" s="123" t="s">
        <v>306</v>
      </c>
      <c r="I132" s="123" t="s">
        <v>307</v>
      </c>
      <c r="J132" s="124" t="s">
        <v>294</v>
      </c>
      <c r="K132" s="125" t="s">
        <v>308</v>
      </c>
      <c r="L132" s="121"/>
      <c r="M132" s="61" t="s">
        <v>1</v>
      </c>
      <c r="N132" s="62" t="s">
        <v>40</v>
      </c>
      <c r="O132" s="62" t="s">
        <v>309</v>
      </c>
      <c r="P132" s="62" t="s">
        <v>310</v>
      </c>
      <c r="Q132" s="62" t="s">
        <v>311</v>
      </c>
      <c r="R132" s="62" t="s">
        <v>312</v>
      </c>
      <c r="S132" s="62" t="s">
        <v>313</v>
      </c>
      <c r="T132" s="63" t="s">
        <v>314</v>
      </c>
    </row>
    <row r="133" spans="2:65" s="1" customFormat="1" ht="22.75" customHeight="1">
      <c r="B133" s="31"/>
      <c r="C133" s="66" t="s">
        <v>295</v>
      </c>
      <c r="J133" s="126">
        <f>BK133</f>
        <v>0</v>
      </c>
      <c r="L133" s="31"/>
      <c r="M133" s="64"/>
      <c r="N133" s="55"/>
      <c r="O133" s="55"/>
      <c r="P133" s="127">
        <f>P134+P196+P198+P222</f>
        <v>0</v>
      </c>
      <c r="Q133" s="55"/>
      <c r="R133" s="127">
        <f>R134+R196+R198+R222</f>
        <v>47.888706000000006</v>
      </c>
      <c r="S133" s="55"/>
      <c r="T133" s="128">
        <f>T134+T196+T198+T222</f>
        <v>0</v>
      </c>
      <c r="AT133" s="16" t="s">
        <v>75</v>
      </c>
      <c r="AU133" s="16" t="s">
        <v>296</v>
      </c>
      <c r="BK133" s="129">
        <f>BK134+BK196+BK198+BK222</f>
        <v>0</v>
      </c>
    </row>
    <row r="134" spans="2:65" s="11" customFormat="1" ht="25.9" customHeight="1">
      <c r="B134" s="130"/>
      <c r="D134" s="131" t="s">
        <v>75</v>
      </c>
      <c r="E134" s="132" t="s">
        <v>315</v>
      </c>
      <c r="F134" s="132" t="s">
        <v>316</v>
      </c>
      <c r="I134" s="133"/>
      <c r="J134" s="134">
        <f>BK134</f>
        <v>0</v>
      </c>
      <c r="L134" s="130"/>
      <c r="M134" s="135"/>
      <c r="P134" s="136">
        <f>P135+P170</f>
        <v>0</v>
      </c>
      <c r="R134" s="136">
        <f>R135+R170</f>
        <v>47.674986000000004</v>
      </c>
      <c r="T134" s="137">
        <f>T135+T170</f>
        <v>0</v>
      </c>
      <c r="AR134" s="131" t="s">
        <v>83</v>
      </c>
      <c r="AT134" s="138" t="s">
        <v>75</v>
      </c>
      <c r="AU134" s="138" t="s">
        <v>76</v>
      </c>
      <c r="AY134" s="131" t="s">
        <v>317</v>
      </c>
      <c r="BK134" s="139">
        <f>BK135+BK170</f>
        <v>0</v>
      </c>
    </row>
    <row r="135" spans="2:65" s="11" customFormat="1" ht="22.75" customHeight="1">
      <c r="B135" s="130"/>
      <c r="D135" s="131" t="s">
        <v>75</v>
      </c>
      <c r="E135" s="140" t="s">
        <v>2680</v>
      </c>
      <c r="F135" s="140" t="s">
        <v>18995</v>
      </c>
      <c r="I135" s="133"/>
      <c r="J135" s="141">
        <f>BK135</f>
        <v>0</v>
      </c>
      <c r="L135" s="130"/>
      <c r="M135" s="135"/>
      <c r="P135" s="136">
        <f>P136+SUM(P137:P143)+P157+P166</f>
        <v>0</v>
      </c>
      <c r="R135" s="136">
        <f>R136+SUM(R137:R143)+R157+R166</f>
        <v>47.674986000000004</v>
      </c>
      <c r="T135" s="137">
        <f>T136+SUM(T137:T143)+T157+T166</f>
        <v>0</v>
      </c>
      <c r="AR135" s="131" t="s">
        <v>83</v>
      </c>
      <c r="AT135" s="138" t="s">
        <v>75</v>
      </c>
      <c r="AU135" s="138" t="s">
        <v>83</v>
      </c>
      <c r="AY135" s="131" t="s">
        <v>317</v>
      </c>
      <c r="BK135" s="139">
        <f>BK136+SUM(BK137:BK143)+BK157+BK166</f>
        <v>0</v>
      </c>
    </row>
    <row r="136" spans="2:65" s="1" customFormat="1" ht="24.15" customHeight="1">
      <c r="B136" s="142"/>
      <c r="C136" s="143" t="s">
        <v>83</v>
      </c>
      <c r="D136" s="143" t="s">
        <v>319</v>
      </c>
      <c r="E136" s="144" t="s">
        <v>18996</v>
      </c>
      <c r="F136" s="145" t="s">
        <v>19383</v>
      </c>
      <c r="G136" s="146" t="s">
        <v>444</v>
      </c>
      <c r="H136" s="147">
        <v>75.5</v>
      </c>
      <c r="I136" s="148"/>
      <c r="J136" s="149">
        <f t="shared" ref="J136:J142" si="0">ROUND(I136*H136,2)</f>
        <v>0</v>
      </c>
      <c r="K136" s="150"/>
      <c r="L136" s="31"/>
      <c r="M136" s="151" t="s">
        <v>1</v>
      </c>
      <c r="N136" s="152" t="s">
        <v>42</v>
      </c>
      <c r="P136" s="153">
        <f t="shared" ref="P136:P142" si="1">O136*H136</f>
        <v>0</v>
      </c>
      <c r="Q136" s="153">
        <v>0</v>
      </c>
      <c r="R136" s="153">
        <f t="shared" ref="R136:R142" si="2">Q136*H136</f>
        <v>0</v>
      </c>
      <c r="S136" s="153">
        <v>0</v>
      </c>
      <c r="T136" s="154">
        <f t="shared" ref="T136:T142" si="3">S136*H136</f>
        <v>0</v>
      </c>
      <c r="AR136" s="155" t="s">
        <v>323</v>
      </c>
      <c r="AT136" s="155" t="s">
        <v>319</v>
      </c>
      <c r="AU136" s="155" t="s">
        <v>88</v>
      </c>
      <c r="AY136" s="16" t="s">
        <v>317</v>
      </c>
      <c r="BE136" s="156">
        <f t="shared" ref="BE136:BE142" si="4">IF(N136="základná",J136,0)</f>
        <v>0</v>
      </c>
      <c r="BF136" s="156">
        <f t="shared" ref="BF136:BF142" si="5">IF(N136="znížená",J136,0)</f>
        <v>0</v>
      </c>
      <c r="BG136" s="156">
        <f t="shared" ref="BG136:BG142" si="6">IF(N136="zákl. prenesená",J136,0)</f>
        <v>0</v>
      </c>
      <c r="BH136" s="156">
        <f t="shared" ref="BH136:BH142" si="7">IF(N136="zníž. prenesená",J136,0)</f>
        <v>0</v>
      </c>
      <c r="BI136" s="156">
        <f t="shared" ref="BI136:BI142" si="8">IF(N136="nulová",J136,0)</f>
        <v>0</v>
      </c>
      <c r="BJ136" s="16" t="s">
        <v>88</v>
      </c>
      <c r="BK136" s="156">
        <f t="shared" ref="BK136:BK142" si="9">ROUND(I136*H136,2)</f>
        <v>0</v>
      </c>
      <c r="BL136" s="16" t="s">
        <v>323</v>
      </c>
      <c r="BM136" s="155" t="s">
        <v>19824</v>
      </c>
    </row>
    <row r="137" spans="2:65" s="1" customFormat="1" ht="21.75" customHeight="1">
      <c r="B137" s="142"/>
      <c r="C137" s="143" t="s">
        <v>88</v>
      </c>
      <c r="D137" s="143" t="s">
        <v>319</v>
      </c>
      <c r="E137" s="144" t="s">
        <v>19388</v>
      </c>
      <c r="F137" s="145" t="s">
        <v>19389</v>
      </c>
      <c r="G137" s="146" t="s">
        <v>444</v>
      </c>
      <c r="H137" s="147">
        <v>18</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19825</v>
      </c>
    </row>
    <row r="138" spans="2:65" s="1" customFormat="1" ht="33" customHeight="1">
      <c r="B138" s="142"/>
      <c r="C138" s="143" t="s">
        <v>92</v>
      </c>
      <c r="D138" s="143" t="s">
        <v>319</v>
      </c>
      <c r="E138" s="144" t="s">
        <v>19391</v>
      </c>
      <c r="F138" s="145" t="s">
        <v>19711</v>
      </c>
      <c r="G138" s="146" t="s">
        <v>444</v>
      </c>
      <c r="H138" s="147">
        <v>18</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19826</v>
      </c>
    </row>
    <row r="139" spans="2:65" s="1" customFormat="1" ht="16.5" customHeight="1">
      <c r="B139" s="142"/>
      <c r="C139" s="179" t="s">
        <v>323</v>
      </c>
      <c r="D139" s="179" t="s">
        <v>454</v>
      </c>
      <c r="E139" s="180" t="s">
        <v>18999</v>
      </c>
      <c r="F139" s="181" t="s">
        <v>19000</v>
      </c>
      <c r="G139" s="182" t="s">
        <v>322</v>
      </c>
      <c r="H139" s="183">
        <v>21.3</v>
      </c>
      <c r="I139" s="184"/>
      <c r="J139" s="185">
        <f t="shared" si="0"/>
        <v>0</v>
      </c>
      <c r="K139" s="186"/>
      <c r="L139" s="187"/>
      <c r="M139" s="188" t="s">
        <v>1</v>
      </c>
      <c r="N139" s="189" t="s">
        <v>42</v>
      </c>
      <c r="P139" s="153">
        <f t="shared" si="1"/>
        <v>0</v>
      </c>
      <c r="Q139" s="153">
        <v>0</v>
      </c>
      <c r="R139" s="153">
        <f t="shared" si="2"/>
        <v>0</v>
      </c>
      <c r="S139" s="153">
        <v>0</v>
      </c>
      <c r="T139" s="154">
        <f t="shared" si="3"/>
        <v>0</v>
      </c>
      <c r="AR139" s="155" t="s">
        <v>356</v>
      </c>
      <c r="AT139" s="155" t="s">
        <v>454</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19827</v>
      </c>
    </row>
    <row r="140" spans="2:65" s="1" customFormat="1" ht="33" customHeight="1">
      <c r="B140" s="142"/>
      <c r="C140" s="143" t="s">
        <v>341</v>
      </c>
      <c r="D140" s="143" t="s">
        <v>319</v>
      </c>
      <c r="E140" s="144" t="s">
        <v>19002</v>
      </c>
      <c r="F140" s="145" t="s">
        <v>19386</v>
      </c>
      <c r="G140" s="146" t="s">
        <v>444</v>
      </c>
      <c r="H140" s="147">
        <v>237.1</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19828</v>
      </c>
    </row>
    <row r="141" spans="2:65" s="1" customFormat="1" ht="24.15" customHeight="1">
      <c r="B141" s="142"/>
      <c r="C141" s="143" t="s">
        <v>346</v>
      </c>
      <c r="D141" s="143" t="s">
        <v>319</v>
      </c>
      <c r="E141" s="144" t="s">
        <v>19005</v>
      </c>
      <c r="F141" s="145" t="s">
        <v>19006</v>
      </c>
      <c r="G141" s="146" t="s">
        <v>444</v>
      </c>
      <c r="H141" s="147">
        <v>75.5</v>
      </c>
      <c r="I141" s="148"/>
      <c r="J141" s="149">
        <f t="shared" si="0"/>
        <v>0</v>
      </c>
      <c r="K141" s="150"/>
      <c r="L141" s="31"/>
      <c r="M141" s="151" t="s">
        <v>1</v>
      </c>
      <c r="N141" s="152" t="s">
        <v>42</v>
      </c>
      <c r="P141" s="153">
        <f t="shared" si="1"/>
        <v>0</v>
      </c>
      <c r="Q141" s="153">
        <v>0</v>
      </c>
      <c r="R141" s="153">
        <f t="shared" si="2"/>
        <v>0</v>
      </c>
      <c r="S141" s="153">
        <v>0</v>
      </c>
      <c r="T141" s="154">
        <f t="shared" si="3"/>
        <v>0</v>
      </c>
      <c r="AR141" s="155" t="s">
        <v>323</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19829</v>
      </c>
    </row>
    <row r="142" spans="2:65" s="1" customFormat="1" ht="24.15" customHeight="1">
      <c r="B142" s="142"/>
      <c r="C142" s="143" t="s">
        <v>351</v>
      </c>
      <c r="D142" s="143" t="s">
        <v>319</v>
      </c>
      <c r="E142" s="144" t="s">
        <v>19008</v>
      </c>
      <c r="F142" s="145" t="s">
        <v>19009</v>
      </c>
      <c r="G142" s="146" t="s">
        <v>444</v>
      </c>
      <c r="H142" s="147">
        <v>75.5</v>
      </c>
      <c r="I142" s="148"/>
      <c r="J142" s="149">
        <f t="shared" si="0"/>
        <v>0</v>
      </c>
      <c r="K142" s="150"/>
      <c r="L142" s="31"/>
      <c r="M142" s="151" t="s">
        <v>1</v>
      </c>
      <c r="N142" s="152" t="s">
        <v>42</v>
      </c>
      <c r="P142" s="153">
        <f t="shared" si="1"/>
        <v>0</v>
      </c>
      <c r="Q142" s="153">
        <v>0</v>
      </c>
      <c r="R142" s="153">
        <f t="shared" si="2"/>
        <v>0</v>
      </c>
      <c r="S142" s="153">
        <v>0</v>
      </c>
      <c r="T142" s="154">
        <f t="shared" si="3"/>
        <v>0</v>
      </c>
      <c r="AR142" s="155" t="s">
        <v>323</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19830</v>
      </c>
    </row>
    <row r="143" spans="2:65" s="11" customFormat="1" ht="20.9" customHeight="1">
      <c r="B143" s="130"/>
      <c r="D143" s="131" t="s">
        <v>75</v>
      </c>
      <c r="E143" s="140" t="s">
        <v>19020</v>
      </c>
      <c r="F143" s="140" t="s">
        <v>19021</v>
      </c>
      <c r="I143" s="133"/>
      <c r="J143" s="141">
        <f>BK143</f>
        <v>0</v>
      </c>
      <c r="L143" s="130"/>
      <c r="M143" s="135"/>
      <c r="P143" s="136">
        <f>SUM(P144:P156)</f>
        <v>0</v>
      </c>
      <c r="R143" s="136">
        <f>SUM(R144:R156)</f>
        <v>39.926026000000007</v>
      </c>
      <c r="T143" s="137">
        <f>SUM(T144:T156)</f>
        <v>0</v>
      </c>
      <c r="AR143" s="131" t="s">
        <v>83</v>
      </c>
      <c r="AT143" s="138" t="s">
        <v>75</v>
      </c>
      <c r="AU143" s="138" t="s">
        <v>88</v>
      </c>
      <c r="AY143" s="131" t="s">
        <v>317</v>
      </c>
      <c r="BK143" s="139">
        <f>SUM(BK144:BK156)</f>
        <v>0</v>
      </c>
    </row>
    <row r="144" spans="2:65" s="1" customFormat="1" ht="37.75" customHeight="1">
      <c r="B144" s="142"/>
      <c r="C144" s="143" t="s">
        <v>356</v>
      </c>
      <c r="D144" s="143" t="s">
        <v>319</v>
      </c>
      <c r="E144" s="144" t="s">
        <v>19415</v>
      </c>
      <c r="F144" s="145" t="s">
        <v>19416</v>
      </c>
      <c r="G144" s="146" t="s">
        <v>444</v>
      </c>
      <c r="H144" s="147">
        <v>161.6</v>
      </c>
      <c r="I144" s="148"/>
      <c r="J144" s="149">
        <f t="shared" ref="J144:J156" si="10">ROUND(I144*H144,2)</f>
        <v>0</v>
      </c>
      <c r="K144" s="150"/>
      <c r="L144" s="31"/>
      <c r="M144" s="151" t="s">
        <v>1</v>
      </c>
      <c r="N144" s="152" t="s">
        <v>42</v>
      </c>
      <c r="P144" s="153">
        <f t="shared" ref="P144:P156" si="11">O144*H144</f>
        <v>0</v>
      </c>
      <c r="Q144" s="153">
        <v>2.2499999999999998E-3</v>
      </c>
      <c r="R144" s="153">
        <f t="shared" ref="R144:R156" si="12">Q144*H144</f>
        <v>0.36359999999999998</v>
      </c>
      <c r="S144" s="153">
        <v>0</v>
      </c>
      <c r="T144" s="154">
        <f t="shared" ref="T144:T156" si="13">S144*H144</f>
        <v>0</v>
      </c>
      <c r="AR144" s="155" t="s">
        <v>323</v>
      </c>
      <c r="AT144" s="155" t="s">
        <v>319</v>
      </c>
      <c r="AU144" s="155" t="s">
        <v>92</v>
      </c>
      <c r="AY144" s="16" t="s">
        <v>317</v>
      </c>
      <c r="BE144" s="156">
        <f t="shared" ref="BE144:BE156" si="14">IF(N144="základná",J144,0)</f>
        <v>0</v>
      </c>
      <c r="BF144" s="156">
        <f t="shared" ref="BF144:BF156" si="15">IF(N144="znížená",J144,0)</f>
        <v>0</v>
      </c>
      <c r="BG144" s="156">
        <f t="shared" ref="BG144:BG156" si="16">IF(N144="zákl. prenesená",J144,0)</f>
        <v>0</v>
      </c>
      <c r="BH144" s="156">
        <f t="shared" ref="BH144:BH156" si="17">IF(N144="zníž. prenesená",J144,0)</f>
        <v>0</v>
      </c>
      <c r="BI144" s="156">
        <f t="shared" ref="BI144:BI156" si="18">IF(N144="nulová",J144,0)</f>
        <v>0</v>
      </c>
      <c r="BJ144" s="16" t="s">
        <v>88</v>
      </c>
      <c r="BK144" s="156">
        <f t="shared" ref="BK144:BK156" si="19">ROUND(I144*H144,2)</f>
        <v>0</v>
      </c>
      <c r="BL144" s="16" t="s">
        <v>323</v>
      </c>
      <c r="BM144" s="155" t="s">
        <v>19831</v>
      </c>
    </row>
    <row r="145" spans="2:65" s="1" customFormat="1" ht="24.15" customHeight="1">
      <c r="B145" s="142"/>
      <c r="C145" s="179" t="s">
        <v>361</v>
      </c>
      <c r="D145" s="179" t="s">
        <v>454</v>
      </c>
      <c r="E145" s="180" t="s">
        <v>19418</v>
      </c>
      <c r="F145" s="181" t="s">
        <v>19419</v>
      </c>
      <c r="G145" s="182" t="s">
        <v>444</v>
      </c>
      <c r="H145" s="183">
        <v>193.92</v>
      </c>
      <c r="I145" s="184"/>
      <c r="J145" s="185">
        <f t="shared" si="10"/>
        <v>0</v>
      </c>
      <c r="K145" s="186"/>
      <c r="L145" s="187"/>
      <c r="M145" s="188" t="s">
        <v>1</v>
      </c>
      <c r="N145" s="189" t="s">
        <v>42</v>
      </c>
      <c r="P145" s="153">
        <f t="shared" si="11"/>
        <v>0</v>
      </c>
      <c r="Q145" s="153">
        <v>2.9999999999999997E-4</v>
      </c>
      <c r="R145" s="153">
        <f t="shared" si="12"/>
        <v>5.8175999999999992E-2</v>
      </c>
      <c r="S145" s="153">
        <v>0</v>
      </c>
      <c r="T145" s="154">
        <f t="shared" si="13"/>
        <v>0</v>
      </c>
      <c r="AR145" s="155" t="s">
        <v>356</v>
      </c>
      <c r="AT145" s="155" t="s">
        <v>454</v>
      </c>
      <c r="AU145" s="155" t="s">
        <v>92</v>
      </c>
      <c r="AY145" s="16" t="s">
        <v>317</v>
      </c>
      <c r="BE145" s="156">
        <f t="shared" si="14"/>
        <v>0</v>
      </c>
      <c r="BF145" s="156">
        <f t="shared" si="15"/>
        <v>0</v>
      </c>
      <c r="BG145" s="156">
        <f t="shared" si="16"/>
        <v>0</v>
      </c>
      <c r="BH145" s="156">
        <f t="shared" si="17"/>
        <v>0</v>
      </c>
      <c r="BI145" s="156">
        <f t="shared" si="18"/>
        <v>0</v>
      </c>
      <c r="BJ145" s="16" t="s">
        <v>88</v>
      </c>
      <c r="BK145" s="156">
        <f t="shared" si="19"/>
        <v>0</v>
      </c>
      <c r="BL145" s="16" t="s">
        <v>323</v>
      </c>
      <c r="BM145" s="155" t="s">
        <v>19832</v>
      </c>
    </row>
    <row r="146" spans="2:65" s="1" customFormat="1" ht="24.15" customHeight="1">
      <c r="B146" s="142"/>
      <c r="C146" s="179" t="s">
        <v>366</v>
      </c>
      <c r="D146" s="179" t="s">
        <v>454</v>
      </c>
      <c r="E146" s="180" t="s">
        <v>19143</v>
      </c>
      <c r="F146" s="181" t="s">
        <v>19144</v>
      </c>
      <c r="G146" s="182" t="s">
        <v>467</v>
      </c>
      <c r="H146" s="183">
        <v>150</v>
      </c>
      <c r="I146" s="184"/>
      <c r="J146" s="185">
        <f t="shared" si="10"/>
        <v>0</v>
      </c>
      <c r="K146" s="186"/>
      <c r="L146" s="187"/>
      <c r="M146" s="188" t="s">
        <v>1</v>
      </c>
      <c r="N146" s="189" t="s">
        <v>42</v>
      </c>
      <c r="P146" s="153">
        <f t="shared" si="11"/>
        <v>0</v>
      </c>
      <c r="Q146" s="153">
        <v>4.0000000000000003E-5</v>
      </c>
      <c r="R146" s="153">
        <f t="shared" si="12"/>
        <v>6.0000000000000001E-3</v>
      </c>
      <c r="S146" s="153">
        <v>0</v>
      </c>
      <c r="T146" s="154">
        <f t="shared" si="13"/>
        <v>0</v>
      </c>
      <c r="AR146" s="155" t="s">
        <v>356</v>
      </c>
      <c r="AT146" s="155" t="s">
        <v>454</v>
      </c>
      <c r="AU146" s="155" t="s">
        <v>92</v>
      </c>
      <c r="AY146" s="16" t="s">
        <v>317</v>
      </c>
      <c r="BE146" s="156">
        <f t="shared" si="14"/>
        <v>0</v>
      </c>
      <c r="BF146" s="156">
        <f t="shared" si="15"/>
        <v>0</v>
      </c>
      <c r="BG146" s="156">
        <f t="shared" si="16"/>
        <v>0</v>
      </c>
      <c r="BH146" s="156">
        <f t="shared" si="17"/>
        <v>0</v>
      </c>
      <c r="BI146" s="156">
        <f t="shared" si="18"/>
        <v>0</v>
      </c>
      <c r="BJ146" s="16" t="s">
        <v>88</v>
      </c>
      <c r="BK146" s="156">
        <f t="shared" si="19"/>
        <v>0</v>
      </c>
      <c r="BL146" s="16" t="s">
        <v>323</v>
      </c>
      <c r="BM146" s="155" t="s">
        <v>19833</v>
      </c>
    </row>
    <row r="147" spans="2:65" s="1" customFormat="1" ht="37.75" customHeight="1">
      <c r="B147" s="142"/>
      <c r="C147" s="143" t="s">
        <v>371</v>
      </c>
      <c r="D147" s="143" t="s">
        <v>319</v>
      </c>
      <c r="E147" s="144" t="s">
        <v>19407</v>
      </c>
      <c r="F147" s="145" t="s">
        <v>19408</v>
      </c>
      <c r="G147" s="146" t="s">
        <v>322</v>
      </c>
      <c r="H147" s="147">
        <v>16.16</v>
      </c>
      <c r="I147" s="148"/>
      <c r="J147" s="149">
        <f t="shared" si="10"/>
        <v>0</v>
      </c>
      <c r="K147" s="150"/>
      <c r="L147" s="31"/>
      <c r="M147" s="151" t="s">
        <v>1</v>
      </c>
      <c r="N147" s="152" t="s">
        <v>42</v>
      </c>
      <c r="P147" s="153">
        <f t="shared" si="11"/>
        <v>0</v>
      </c>
      <c r="Q147" s="153">
        <v>0</v>
      </c>
      <c r="R147" s="153">
        <f t="shared" si="12"/>
        <v>0</v>
      </c>
      <c r="S147" s="153">
        <v>0</v>
      </c>
      <c r="T147" s="154">
        <f t="shared" si="13"/>
        <v>0</v>
      </c>
      <c r="AR147" s="155" t="s">
        <v>83</v>
      </c>
      <c r="AT147" s="155" t="s">
        <v>319</v>
      </c>
      <c r="AU147" s="155" t="s">
        <v>92</v>
      </c>
      <c r="AY147" s="16" t="s">
        <v>317</v>
      </c>
      <c r="BE147" s="156">
        <f t="shared" si="14"/>
        <v>0</v>
      </c>
      <c r="BF147" s="156">
        <f t="shared" si="15"/>
        <v>0</v>
      </c>
      <c r="BG147" s="156">
        <f t="shared" si="16"/>
        <v>0</v>
      </c>
      <c r="BH147" s="156">
        <f t="shared" si="17"/>
        <v>0</v>
      </c>
      <c r="BI147" s="156">
        <f t="shared" si="18"/>
        <v>0</v>
      </c>
      <c r="BJ147" s="16" t="s">
        <v>88</v>
      </c>
      <c r="BK147" s="156">
        <f t="shared" si="19"/>
        <v>0</v>
      </c>
      <c r="BL147" s="16" t="s">
        <v>83</v>
      </c>
      <c r="BM147" s="155" t="s">
        <v>19834</v>
      </c>
    </row>
    <row r="148" spans="2:65" s="1" customFormat="1" ht="24.15" customHeight="1">
      <c r="B148" s="142"/>
      <c r="C148" s="179" t="s">
        <v>376</v>
      </c>
      <c r="D148" s="179" t="s">
        <v>454</v>
      </c>
      <c r="E148" s="180" t="s">
        <v>19410</v>
      </c>
      <c r="F148" s="181" t="s">
        <v>19411</v>
      </c>
      <c r="G148" s="182" t="s">
        <v>439</v>
      </c>
      <c r="H148" s="183">
        <v>27.472000000000001</v>
      </c>
      <c r="I148" s="184"/>
      <c r="J148" s="185">
        <f t="shared" si="10"/>
        <v>0</v>
      </c>
      <c r="K148" s="186"/>
      <c r="L148" s="187"/>
      <c r="M148" s="188" t="s">
        <v>1</v>
      </c>
      <c r="N148" s="189" t="s">
        <v>42</v>
      </c>
      <c r="P148" s="153">
        <f t="shared" si="11"/>
        <v>0</v>
      </c>
      <c r="Q148" s="153">
        <v>1</v>
      </c>
      <c r="R148" s="153">
        <f t="shared" si="12"/>
        <v>27.472000000000001</v>
      </c>
      <c r="S148" s="153">
        <v>0</v>
      </c>
      <c r="T148" s="154">
        <f t="shared" si="13"/>
        <v>0</v>
      </c>
      <c r="AR148" s="155" t="s">
        <v>88</v>
      </c>
      <c r="AT148" s="155" t="s">
        <v>454</v>
      </c>
      <c r="AU148" s="155" t="s">
        <v>92</v>
      </c>
      <c r="AY148" s="16" t="s">
        <v>317</v>
      </c>
      <c r="BE148" s="156">
        <f t="shared" si="14"/>
        <v>0</v>
      </c>
      <c r="BF148" s="156">
        <f t="shared" si="15"/>
        <v>0</v>
      </c>
      <c r="BG148" s="156">
        <f t="shared" si="16"/>
        <v>0</v>
      </c>
      <c r="BH148" s="156">
        <f t="shared" si="17"/>
        <v>0</v>
      </c>
      <c r="BI148" s="156">
        <f t="shared" si="18"/>
        <v>0</v>
      </c>
      <c r="BJ148" s="16" t="s">
        <v>88</v>
      </c>
      <c r="BK148" s="156">
        <f t="shared" si="19"/>
        <v>0</v>
      </c>
      <c r="BL148" s="16" t="s">
        <v>83</v>
      </c>
      <c r="BM148" s="155" t="s">
        <v>19835</v>
      </c>
    </row>
    <row r="149" spans="2:65" s="1" customFormat="1" ht="37.75" customHeight="1">
      <c r="B149" s="142"/>
      <c r="C149" s="143" t="s">
        <v>381</v>
      </c>
      <c r="D149" s="143" t="s">
        <v>319</v>
      </c>
      <c r="E149" s="144" t="s">
        <v>19404</v>
      </c>
      <c r="F149" s="145" t="s">
        <v>19405</v>
      </c>
      <c r="G149" s="146" t="s">
        <v>322</v>
      </c>
      <c r="H149" s="147">
        <v>16.100000000000001</v>
      </c>
      <c r="I149" s="148"/>
      <c r="J149" s="149">
        <f t="shared" si="10"/>
        <v>0</v>
      </c>
      <c r="K149" s="150"/>
      <c r="L149" s="31"/>
      <c r="M149" s="151" t="s">
        <v>1</v>
      </c>
      <c r="N149" s="152" t="s">
        <v>42</v>
      </c>
      <c r="P149" s="153">
        <f t="shared" si="11"/>
        <v>0</v>
      </c>
      <c r="Q149" s="153">
        <v>0</v>
      </c>
      <c r="R149" s="153">
        <f t="shared" si="12"/>
        <v>0</v>
      </c>
      <c r="S149" s="153">
        <v>0</v>
      </c>
      <c r="T149" s="154">
        <f t="shared" si="13"/>
        <v>0</v>
      </c>
      <c r="AR149" s="155" t="s">
        <v>83</v>
      </c>
      <c r="AT149" s="155" t="s">
        <v>319</v>
      </c>
      <c r="AU149" s="155" t="s">
        <v>92</v>
      </c>
      <c r="AY149" s="16" t="s">
        <v>317</v>
      </c>
      <c r="BE149" s="156">
        <f t="shared" si="14"/>
        <v>0</v>
      </c>
      <c r="BF149" s="156">
        <f t="shared" si="15"/>
        <v>0</v>
      </c>
      <c r="BG149" s="156">
        <f t="shared" si="16"/>
        <v>0</v>
      </c>
      <c r="BH149" s="156">
        <f t="shared" si="17"/>
        <v>0</v>
      </c>
      <c r="BI149" s="156">
        <f t="shared" si="18"/>
        <v>0</v>
      </c>
      <c r="BJ149" s="16" t="s">
        <v>88</v>
      </c>
      <c r="BK149" s="156">
        <f t="shared" si="19"/>
        <v>0</v>
      </c>
      <c r="BL149" s="16" t="s">
        <v>83</v>
      </c>
      <c r="BM149" s="155" t="s">
        <v>19836</v>
      </c>
    </row>
    <row r="150" spans="2:65" s="1" customFormat="1" ht="33" customHeight="1">
      <c r="B150" s="142"/>
      <c r="C150" s="143" t="s">
        <v>386</v>
      </c>
      <c r="D150" s="143" t="s">
        <v>319</v>
      </c>
      <c r="E150" s="144" t="s">
        <v>19047</v>
      </c>
      <c r="F150" s="145" t="s">
        <v>19048</v>
      </c>
      <c r="G150" s="146" t="s">
        <v>444</v>
      </c>
      <c r="H150" s="147">
        <v>75.5</v>
      </c>
      <c r="I150" s="148"/>
      <c r="J150" s="149">
        <f t="shared" si="10"/>
        <v>0</v>
      </c>
      <c r="K150" s="150"/>
      <c r="L150" s="31"/>
      <c r="M150" s="151" t="s">
        <v>1</v>
      </c>
      <c r="N150" s="152" t="s">
        <v>42</v>
      </c>
      <c r="P150" s="153">
        <f t="shared" si="11"/>
        <v>0</v>
      </c>
      <c r="Q150" s="153">
        <v>0</v>
      </c>
      <c r="R150" s="153">
        <f t="shared" si="12"/>
        <v>0</v>
      </c>
      <c r="S150" s="153">
        <v>0</v>
      </c>
      <c r="T150" s="154">
        <f t="shared" si="13"/>
        <v>0</v>
      </c>
      <c r="AR150" s="155" t="s">
        <v>323</v>
      </c>
      <c r="AT150" s="155" t="s">
        <v>319</v>
      </c>
      <c r="AU150" s="155" t="s">
        <v>92</v>
      </c>
      <c r="AY150" s="16" t="s">
        <v>317</v>
      </c>
      <c r="BE150" s="156">
        <f t="shared" si="14"/>
        <v>0</v>
      </c>
      <c r="BF150" s="156">
        <f t="shared" si="15"/>
        <v>0</v>
      </c>
      <c r="BG150" s="156">
        <f t="shared" si="16"/>
        <v>0</v>
      </c>
      <c r="BH150" s="156">
        <f t="shared" si="17"/>
        <v>0</v>
      </c>
      <c r="BI150" s="156">
        <f t="shared" si="18"/>
        <v>0</v>
      </c>
      <c r="BJ150" s="16" t="s">
        <v>88</v>
      </c>
      <c r="BK150" s="156">
        <f t="shared" si="19"/>
        <v>0</v>
      </c>
      <c r="BL150" s="16" t="s">
        <v>323</v>
      </c>
      <c r="BM150" s="155" t="s">
        <v>19837</v>
      </c>
    </row>
    <row r="151" spans="2:65" s="1" customFormat="1" ht="16.5" customHeight="1">
      <c r="B151" s="142"/>
      <c r="C151" s="143" t="s">
        <v>391</v>
      </c>
      <c r="D151" s="143" t="s">
        <v>319</v>
      </c>
      <c r="E151" s="144" t="s">
        <v>19050</v>
      </c>
      <c r="F151" s="145" t="s">
        <v>19051</v>
      </c>
      <c r="G151" s="146" t="s">
        <v>484</v>
      </c>
      <c r="H151" s="147">
        <v>80</v>
      </c>
      <c r="I151" s="148"/>
      <c r="J151" s="149">
        <f t="shared" si="10"/>
        <v>0</v>
      </c>
      <c r="K151" s="150"/>
      <c r="L151" s="31"/>
      <c r="M151" s="151" t="s">
        <v>1</v>
      </c>
      <c r="N151" s="152" t="s">
        <v>42</v>
      </c>
      <c r="P151" s="153">
        <f t="shared" si="11"/>
        <v>0</v>
      </c>
      <c r="Q151" s="153">
        <v>0</v>
      </c>
      <c r="R151" s="153">
        <f t="shared" si="12"/>
        <v>0</v>
      </c>
      <c r="S151" s="153">
        <v>0</v>
      </c>
      <c r="T151" s="154">
        <f t="shared" si="13"/>
        <v>0</v>
      </c>
      <c r="AR151" s="155" t="s">
        <v>323</v>
      </c>
      <c r="AT151" s="155" t="s">
        <v>319</v>
      </c>
      <c r="AU151" s="155" t="s">
        <v>92</v>
      </c>
      <c r="AY151" s="16" t="s">
        <v>317</v>
      </c>
      <c r="BE151" s="156">
        <f t="shared" si="14"/>
        <v>0</v>
      </c>
      <c r="BF151" s="156">
        <f t="shared" si="15"/>
        <v>0</v>
      </c>
      <c r="BG151" s="156">
        <f t="shared" si="16"/>
        <v>0</v>
      </c>
      <c r="BH151" s="156">
        <f t="shared" si="17"/>
        <v>0</v>
      </c>
      <c r="BI151" s="156">
        <f t="shared" si="18"/>
        <v>0</v>
      </c>
      <c r="BJ151" s="16" t="s">
        <v>88</v>
      </c>
      <c r="BK151" s="156">
        <f t="shared" si="19"/>
        <v>0</v>
      </c>
      <c r="BL151" s="16" t="s">
        <v>323</v>
      </c>
      <c r="BM151" s="155" t="s">
        <v>19838</v>
      </c>
    </row>
    <row r="152" spans="2:65" s="1" customFormat="1" ht="21.75" customHeight="1">
      <c r="B152" s="142"/>
      <c r="C152" s="179" t="s">
        <v>396</v>
      </c>
      <c r="D152" s="179" t="s">
        <v>454</v>
      </c>
      <c r="E152" s="180" t="s">
        <v>19053</v>
      </c>
      <c r="F152" s="181" t="s">
        <v>19054</v>
      </c>
      <c r="G152" s="182" t="s">
        <v>467</v>
      </c>
      <c r="H152" s="183">
        <v>82.4</v>
      </c>
      <c r="I152" s="184"/>
      <c r="J152" s="185">
        <f t="shared" si="10"/>
        <v>0</v>
      </c>
      <c r="K152" s="186"/>
      <c r="L152" s="187"/>
      <c r="M152" s="188" t="s">
        <v>1</v>
      </c>
      <c r="N152" s="189" t="s">
        <v>42</v>
      </c>
      <c r="P152" s="153">
        <f t="shared" si="11"/>
        <v>0</v>
      </c>
      <c r="Q152" s="153">
        <v>8.5000000000000006E-2</v>
      </c>
      <c r="R152" s="153">
        <f t="shared" si="12"/>
        <v>7.0040000000000013</v>
      </c>
      <c r="S152" s="153">
        <v>0</v>
      </c>
      <c r="T152" s="154">
        <f t="shared" si="13"/>
        <v>0</v>
      </c>
      <c r="AR152" s="155" t="s">
        <v>356</v>
      </c>
      <c r="AT152" s="155" t="s">
        <v>454</v>
      </c>
      <c r="AU152" s="155" t="s">
        <v>92</v>
      </c>
      <c r="AY152" s="16" t="s">
        <v>317</v>
      </c>
      <c r="BE152" s="156">
        <f t="shared" si="14"/>
        <v>0</v>
      </c>
      <c r="BF152" s="156">
        <f t="shared" si="15"/>
        <v>0</v>
      </c>
      <c r="BG152" s="156">
        <f t="shared" si="16"/>
        <v>0</v>
      </c>
      <c r="BH152" s="156">
        <f t="shared" si="17"/>
        <v>0</v>
      </c>
      <c r="BI152" s="156">
        <f t="shared" si="18"/>
        <v>0</v>
      </c>
      <c r="BJ152" s="16" t="s">
        <v>88</v>
      </c>
      <c r="BK152" s="156">
        <f t="shared" si="19"/>
        <v>0</v>
      </c>
      <c r="BL152" s="16" t="s">
        <v>323</v>
      </c>
      <c r="BM152" s="155" t="s">
        <v>19839</v>
      </c>
    </row>
    <row r="153" spans="2:65" s="1" customFormat="1" ht="16.5" customHeight="1">
      <c r="B153" s="142"/>
      <c r="C153" s="179" t="s">
        <v>401</v>
      </c>
      <c r="D153" s="179" t="s">
        <v>454</v>
      </c>
      <c r="E153" s="180" t="s">
        <v>19056</v>
      </c>
      <c r="F153" s="181" t="s">
        <v>19057</v>
      </c>
      <c r="G153" s="182" t="s">
        <v>467</v>
      </c>
      <c r="H153" s="183">
        <v>247.2</v>
      </c>
      <c r="I153" s="184"/>
      <c r="J153" s="185">
        <f t="shared" si="10"/>
        <v>0</v>
      </c>
      <c r="K153" s="186"/>
      <c r="L153" s="187"/>
      <c r="M153" s="188" t="s">
        <v>1</v>
      </c>
      <c r="N153" s="189" t="s">
        <v>42</v>
      </c>
      <c r="P153" s="153">
        <f t="shared" si="11"/>
        <v>0</v>
      </c>
      <c r="Q153" s="153">
        <v>0</v>
      </c>
      <c r="R153" s="153">
        <f t="shared" si="12"/>
        <v>0</v>
      </c>
      <c r="S153" s="153">
        <v>0</v>
      </c>
      <c r="T153" s="154">
        <f t="shared" si="13"/>
        <v>0</v>
      </c>
      <c r="AR153" s="155" t="s">
        <v>356</v>
      </c>
      <c r="AT153" s="155" t="s">
        <v>454</v>
      </c>
      <c r="AU153" s="155" t="s">
        <v>92</v>
      </c>
      <c r="AY153" s="16" t="s">
        <v>317</v>
      </c>
      <c r="BE153" s="156">
        <f t="shared" si="14"/>
        <v>0</v>
      </c>
      <c r="BF153" s="156">
        <f t="shared" si="15"/>
        <v>0</v>
      </c>
      <c r="BG153" s="156">
        <f t="shared" si="16"/>
        <v>0</v>
      </c>
      <c r="BH153" s="156">
        <f t="shared" si="17"/>
        <v>0</v>
      </c>
      <c r="BI153" s="156">
        <f t="shared" si="18"/>
        <v>0</v>
      </c>
      <c r="BJ153" s="16" t="s">
        <v>88</v>
      </c>
      <c r="BK153" s="156">
        <f t="shared" si="19"/>
        <v>0</v>
      </c>
      <c r="BL153" s="16" t="s">
        <v>323</v>
      </c>
      <c r="BM153" s="155" t="s">
        <v>19840</v>
      </c>
    </row>
    <row r="154" spans="2:65" s="1" customFormat="1" ht="16.5" customHeight="1">
      <c r="B154" s="142"/>
      <c r="C154" s="143" t="s">
        <v>405</v>
      </c>
      <c r="D154" s="143" t="s">
        <v>319</v>
      </c>
      <c r="E154" s="144" t="s">
        <v>19422</v>
      </c>
      <c r="F154" s="145" t="s">
        <v>19423</v>
      </c>
      <c r="G154" s="146" t="s">
        <v>439</v>
      </c>
      <c r="H154" s="147">
        <v>5</v>
      </c>
      <c r="I154" s="148"/>
      <c r="J154" s="149">
        <f t="shared" si="10"/>
        <v>0</v>
      </c>
      <c r="K154" s="150"/>
      <c r="L154" s="31"/>
      <c r="M154" s="151" t="s">
        <v>1</v>
      </c>
      <c r="N154" s="152" t="s">
        <v>42</v>
      </c>
      <c r="P154" s="153">
        <f t="shared" si="11"/>
        <v>0</v>
      </c>
      <c r="Q154" s="153">
        <v>4.45E-3</v>
      </c>
      <c r="R154" s="153">
        <f t="shared" si="12"/>
        <v>2.2249999999999999E-2</v>
      </c>
      <c r="S154" s="153">
        <v>0</v>
      </c>
      <c r="T154" s="154">
        <f t="shared" si="13"/>
        <v>0</v>
      </c>
      <c r="AR154" s="155" t="s">
        <v>323</v>
      </c>
      <c r="AT154" s="155" t="s">
        <v>319</v>
      </c>
      <c r="AU154" s="155" t="s">
        <v>92</v>
      </c>
      <c r="AY154" s="16" t="s">
        <v>317</v>
      </c>
      <c r="BE154" s="156">
        <f t="shared" si="14"/>
        <v>0</v>
      </c>
      <c r="BF154" s="156">
        <f t="shared" si="15"/>
        <v>0</v>
      </c>
      <c r="BG154" s="156">
        <f t="shared" si="16"/>
        <v>0</v>
      </c>
      <c r="BH154" s="156">
        <f t="shared" si="17"/>
        <v>0</v>
      </c>
      <c r="BI154" s="156">
        <f t="shared" si="18"/>
        <v>0</v>
      </c>
      <c r="BJ154" s="16" t="s">
        <v>88</v>
      </c>
      <c r="BK154" s="156">
        <f t="shared" si="19"/>
        <v>0</v>
      </c>
      <c r="BL154" s="16" t="s">
        <v>323</v>
      </c>
      <c r="BM154" s="155" t="s">
        <v>19841</v>
      </c>
    </row>
    <row r="155" spans="2:65" s="1" customFormat="1" ht="24.15" customHeight="1">
      <c r="B155" s="142"/>
      <c r="C155" s="179" t="s">
        <v>415</v>
      </c>
      <c r="D155" s="179" t="s">
        <v>454</v>
      </c>
      <c r="E155" s="180" t="s">
        <v>19425</v>
      </c>
      <c r="F155" s="181" t="s">
        <v>19426</v>
      </c>
      <c r="G155" s="182" t="s">
        <v>439</v>
      </c>
      <c r="H155" s="183">
        <v>5</v>
      </c>
      <c r="I155" s="184"/>
      <c r="J155" s="185">
        <f t="shared" si="10"/>
        <v>0</v>
      </c>
      <c r="K155" s="186"/>
      <c r="L155" s="187"/>
      <c r="M155" s="188" t="s">
        <v>1</v>
      </c>
      <c r="N155" s="189" t="s">
        <v>42</v>
      </c>
      <c r="P155" s="153">
        <f t="shared" si="11"/>
        <v>0</v>
      </c>
      <c r="Q155" s="153">
        <v>1</v>
      </c>
      <c r="R155" s="153">
        <f t="shared" si="12"/>
        <v>5</v>
      </c>
      <c r="S155" s="153">
        <v>0</v>
      </c>
      <c r="T155" s="154">
        <f t="shared" si="13"/>
        <v>0</v>
      </c>
      <c r="AR155" s="155" t="s">
        <v>356</v>
      </c>
      <c r="AT155" s="155" t="s">
        <v>454</v>
      </c>
      <c r="AU155" s="155" t="s">
        <v>92</v>
      </c>
      <c r="AY155" s="16" t="s">
        <v>317</v>
      </c>
      <c r="BE155" s="156">
        <f t="shared" si="14"/>
        <v>0</v>
      </c>
      <c r="BF155" s="156">
        <f t="shared" si="15"/>
        <v>0</v>
      </c>
      <c r="BG155" s="156">
        <f t="shared" si="16"/>
        <v>0</v>
      </c>
      <c r="BH155" s="156">
        <f t="shared" si="17"/>
        <v>0</v>
      </c>
      <c r="BI155" s="156">
        <f t="shared" si="18"/>
        <v>0</v>
      </c>
      <c r="BJ155" s="16" t="s">
        <v>88</v>
      </c>
      <c r="BK155" s="156">
        <f t="shared" si="19"/>
        <v>0</v>
      </c>
      <c r="BL155" s="16" t="s">
        <v>323</v>
      </c>
      <c r="BM155" s="155" t="s">
        <v>19842</v>
      </c>
    </row>
    <row r="156" spans="2:65" s="1" customFormat="1" ht="21.75" customHeight="1">
      <c r="B156" s="142"/>
      <c r="C156" s="143" t="s">
        <v>7</v>
      </c>
      <c r="D156" s="143" t="s">
        <v>319</v>
      </c>
      <c r="E156" s="144" t="s">
        <v>19044</v>
      </c>
      <c r="F156" s="145" t="s">
        <v>19045</v>
      </c>
      <c r="G156" s="146" t="s">
        <v>15312</v>
      </c>
      <c r="H156" s="147">
        <v>2</v>
      </c>
      <c r="I156" s="148"/>
      <c r="J156" s="149">
        <f t="shared" si="10"/>
        <v>0</v>
      </c>
      <c r="K156" s="150"/>
      <c r="L156" s="31"/>
      <c r="M156" s="151" t="s">
        <v>1</v>
      </c>
      <c r="N156" s="152" t="s">
        <v>42</v>
      </c>
      <c r="P156" s="153">
        <f t="shared" si="11"/>
        <v>0</v>
      </c>
      <c r="Q156" s="153">
        <v>0</v>
      </c>
      <c r="R156" s="153">
        <f t="shared" si="12"/>
        <v>0</v>
      </c>
      <c r="S156" s="153">
        <v>0</v>
      </c>
      <c r="T156" s="154">
        <f t="shared" si="13"/>
        <v>0</v>
      </c>
      <c r="AR156" s="155" t="s">
        <v>323</v>
      </c>
      <c r="AT156" s="155" t="s">
        <v>319</v>
      </c>
      <c r="AU156" s="155" t="s">
        <v>92</v>
      </c>
      <c r="AY156" s="16" t="s">
        <v>317</v>
      </c>
      <c r="BE156" s="156">
        <f t="shared" si="14"/>
        <v>0</v>
      </c>
      <c r="BF156" s="156">
        <f t="shared" si="15"/>
        <v>0</v>
      </c>
      <c r="BG156" s="156">
        <f t="shared" si="16"/>
        <v>0</v>
      </c>
      <c r="BH156" s="156">
        <f t="shared" si="17"/>
        <v>0</v>
      </c>
      <c r="BI156" s="156">
        <f t="shared" si="18"/>
        <v>0</v>
      </c>
      <c r="BJ156" s="16" t="s">
        <v>88</v>
      </c>
      <c r="BK156" s="156">
        <f t="shared" si="19"/>
        <v>0</v>
      </c>
      <c r="BL156" s="16" t="s">
        <v>323</v>
      </c>
      <c r="BM156" s="155" t="s">
        <v>19843</v>
      </c>
    </row>
    <row r="157" spans="2:65" s="11" customFormat="1" ht="20.9" customHeight="1">
      <c r="B157" s="130"/>
      <c r="D157" s="131" t="s">
        <v>75</v>
      </c>
      <c r="E157" s="140" t="s">
        <v>19077</v>
      </c>
      <c r="F157" s="140" t="s">
        <v>19078</v>
      </c>
      <c r="I157" s="133"/>
      <c r="J157" s="141">
        <f>BK157</f>
        <v>0</v>
      </c>
      <c r="L157" s="130"/>
      <c r="M157" s="135"/>
      <c r="P157" s="136">
        <f>SUM(P158:P165)</f>
        <v>0</v>
      </c>
      <c r="R157" s="136">
        <f>SUM(R158:R165)</f>
        <v>0.19896</v>
      </c>
      <c r="T157" s="137">
        <f>SUM(T158:T165)</f>
        <v>0</v>
      </c>
      <c r="AR157" s="131" t="s">
        <v>83</v>
      </c>
      <c r="AT157" s="138" t="s">
        <v>75</v>
      </c>
      <c r="AU157" s="138" t="s">
        <v>88</v>
      </c>
      <c r="AY157" s="131" t="s">
        <v>317</v>
      </c>
      <c r="BK157" s="139">
        <f>SUM(BK158:BK165)</f>
        <v>0</v>
      </c>
    </row>
    <row r="158" spans="2:65" s="1" customFormat="1" ht="24.15" customHeight="1">
      <c r="B158" s="142"/>
      <c r="C158" s="143" t="s">
        <v>427</v>
      </c>
      <c r="D158" s="143" t="s">
        <v>319</v>
      </c>
      <c r="E158" s="144" t="s">
        <v>19079</v>
      </c>
      <c r="F158" s="145" t="s">
        <v>19080</v>
      </c>
      <c r="G158" s="146" t="s">
        <v>467</v>
      </c>
      <c r="H158" s="147">
        <v>225</v>
      </c>
      <c r="I158" s="148"/>
      <c r="J158" s="149">
        <f t="shared" ref="J158:J165" si="20">ROUND(I158*H158,2)</f>
        <v>0</v>
      </c>
      <c r="K158" s="150"/>
      <c r="L158" s="31"/>
      <c r="M158" s="151" t="s">
        <v>1</v>
      </c>
      <c r="N158" s="152" t="s">
        <v>42</v>
      </c>
      <c r="P158" s="153">
        <f t="shared" ref="P158:P165" si="21">O158*H158</f>
        <v>0</v>
      </c>
      <c r="Q158" s="153">
        <v>0</v>
      </c>
      <c r="R158" s="153">
        <f t="shared" ref="R158:R165" si="22">Q158*H158</f>
        <v>0</v>
      </c>
      <c r="S158" s="153">
        <v>0</v>
      </c>
      <c r="T158" s="154">
        <f t="shared" ref="T158:T165" si="23">S158*H158</f>
        <v>0</v>
      </c>
      <c r="AR158" s="155" t="s">
        <v>323</v>
      </c>
      <c r="AT158" s="155" t="s">
        <v>319</v>
      </c>
      <c r="AU158" s="155" t="s">
        <v>92</v>
      </c>
      <c r="AY158" s="16" t="s">
        <v>317</v>
      </c>
      <c r="BE158" s="156">
        <f t="shared" ref="BE158:BE165" si="24">IF(N158="základná",J158,0)</f>
        <v>0</v>
      </c>
      <c r="BF158" s="156">
        <f t="shared" ref="BF158:BF165" si="25">IF(N158="znížená",J158,0)</f>
        <v>0</v>
      </c>
      <c r="BG158" s="156">
        <f t="shared" ref="BG158:BG165" si="26">IF(N158="zákl. prenesená",J158,0)</f>
        <v>0</v>
      </c>
      <c r="BH158" s="156">
        <f t="shared" ref="BH158:BH165" si="27">IF(N158="zníž. prenesená",J158,0)</f>
        <v>0</v>
      </c>
      <c r="BI158" s="156">
        <f t="shared" ref="BI158:BI165" si="28">IF(N158="nulová",J158,0)</f>
        <v>0</v>
      </c>
      <c r="BJ158" s="16" t="s">
        <v>88</v>
      </c>
      <c r="BK158" s="156">
        <f t="shared" ref="BK158:BK165" si="29">ROUND(I158*H158,2)</f>
        <v>0</v>
      </c>
      <c r="BL158" s="16" t="s">
        <v>323</v>
      </c>
      <c r="BM158" s="155" t="s">
        <v>19844</v>
      </c>
    </row>
    <row r="159" spans="2:65" s="1" customFormat="1" ht="24.15" customHeight="1">
      <c r="B159" s="142"/>
      <c r="C159" s="143" t="s">
        <v>432</v>
      </c>
      <c r="D159" s="143" t="s">
        <v>319</v>
      </c>
      <c r="E159" s="144" t="s">
        <v>19082</v>
      </c>
      <c r="F159" s="145" t="s">
        <v>19083</v>
      </c>
      <c r="G159" s="146" t="s">
        <v>467</v>
      </c>
      <c r="H159" s="147">
        <v>46</v>
      </c>
      <c r="I159" s="148"/>
      <c r="J159" s="149">
        <f t="shared" si="20"/>
        <v>0</v>
      </c>
      <c r="K159" s="150"/>
      <c r="L159" s="31"/>
      <c r="M159" s="151" t="s">
        <v>1</v>
      </c>
      <c r="N159" s="152" t="s">
        <v>42</v>
      </c>
      <c r="P159" s="153">
        <f t="shared" si="21"/>
        <v>0</v>
      </c>
      <c r="Q159" s="153">
        <v>0</v>
      </c>
      <c r="R159" s="153">
        <f t="shared" si="22"/>
        <v>0</v>
      </c>
      <c r="S159" s="153">
        <v>0</v>
      </c>
      <c r="T159" s="154">
        <f t="shared" si="23"/>
        <v>0</v>
      </c>
      <c r="AR159" s="155" t="s">
        <v>323</v>
      </c>
      <c r="AT159" s="155" t="s">
        <v>319</v>
      </c>
      <c r="AU159" s="155" t="s">
        <v>92</v>
      </c>
      <c r="AY159" s="16" t="s">
        <v>317</v>
      </c>
      <c r="BE159" s="156">
        <f t="shared" si="24"/>
        <v>0</v>
      </c>
      <c r="BF159" s="156">
        <f t="shared" si="25"/>
        <v>0</v>
      </c>
      <c r="BG159" s="156">
        <f t="shared" si="26"/>
        <v>0</v>
      </c>
      <c r="BH159" s="156">
        <f t="shared" si="27"/>
        <v>0</v>
      </c>
      <c r="BI159" s="156">
        <f t="shared" si="28"/>
        <v>0</v>
      </c>
      <c r="BJ159" s="16" t="s">
        <v>88</v>
      </c>
      <c r="BK159" s="156">
        <f t="shared" si="29"/>
        <v>0</v>
      </c>
      <c r="BL159" s="16" t="s">
        <v>323</v>
      </c>
      <c r="BM159" s="155" t="s">
        <v>19845</v>
      </c>
    </row>
    <row r="160" spans="2:65" s="1" customFormat="1" ht="37.75" customHeight="1">
      <c r="B160" s="142"/>
      <c r="C160" s="143" t="s">
        <v>436</v>
      </c>
      <c r="D160" s="143" t="s">
        <v>319</v>
      </c>
      <c r="E160" s="144" t="s">
        <v>19088</v>
      </c>
      <c r="F160" s="145" t="s">
        <v>19089</v>
      </c>
      <c r="G160" s="146" t="s">
        <v>467</v>
      </c>
      <c r="H160" s="147">
        <v>2</v>
      </c>
      <c r="I160" s="148"/>
      <c r="J160" s="149">
        <f t="shared" si="20"/>
        <v>0</v>
      </c>
      <c r="K160" s="150"/>
      <c r="L160" s="31"/>
      <c r="M160" s="151" t="s">
        <v>1</v>
      </c>
      <c r="N160" s="152" t="s">
        <v>42</v>
      </c>
      <c r="P160" s="153">
        <f t="shared" si="21"/>
        <v>0</v>
      </c>
      <c r="Q160" s="153">
        <v>0</v>
      </c>
      <c r="R160" s="153">
        <f t="shared" si="22"/>
        <v>0</v>
      </c>
      <c r="S160" s="153">
        <v>0</v>
      </c>
      <c r="T160" s="154">
        <f t="shared" si="23"/>
        <v>0</v>
      </c>
      <c r="AR160" s="155" t="s">
        <v>323</v>
      </c>
      <c r="AT160" s="155" t="s">
        <v>319</v>
      </c>
      <c r="AU160" s="155" t="s">
        <v>92</v>
      </c>
      <c r="AY160" s="16" t="s">
        <v>317</v>
      </c>
      <c r="BE160" s="156">
        <f t="shared" si="24"/>
        <v>0</v>
      </c>
      <c r="BF160" s="156">
        <f t="shared" si="25"/>
        <v>0</v>
      </c>
      <c r="BG160" s="156">
        <f t="shared" si="26"/>
        <v>0</v>
      </c>
      <c r="BH160" s="156">
        <f t="shared" si="27"/>
        <v>0</v>
      </c>
      <c r="BI160" s="156">
        <f t="shared" si="28"/>
        <v>0</v>
      </c>
      <c r="BJ160" s="16" t="s">
        <v>88</v>
      </c>
      <c r="BK160" s="156">
        <f t="shared" si="29"/>
        <v>0</v>
      </c>
      <c r="BL160" s="16" t="s">
        <v>323</v>
      </c>
      <c r="BM160" s="155" t="s">
        <v>19846</v>
      </c>
    </row>
    <row r="161" spans="2:65" s="1" customFormat="1" ht="24.15" customHeight="1">
      <c r="B161" s="142"/>
      <c r="C161" s="143" t="s">
        <v>441</v>
      </c>
      <c r="D161" s="143" t="s">
        <v>319</v>
      </c>
      <c r="E161" s="144" t="s">
        <v>19094</v>
      </c>
      <c r="F161" s="145" t="s">
        <v>19095</v>
      </c>
      <c r="G161" s="146" t="s">
        <v>467</v>
      </c>
      <c r="H161" s="147">
        <v>225</v>
      </c>
      <c r="I161" s="148"/>
      <c r="J161" s="149">
        <f t="shared" si="20"/>
        <v>0</v>
      </c>
      <c r="K161" s="150"/>
      <c r="L161" s="31"/>
      <c r="M161" s="151" t="s">
        <v>1</v>
      </c>
      <c r="N161" s="152" t="s">
        <v>42</v>
      </c>
      <c r="P161" s="153">
        <f t="shared" si="21"/>
        <v>0</v>
      </c>
      <c r="Q161" s="153">
        <v>0</v>
      </c>
      <c r="R161" s="153">
        <f t="shared" si="22"/>
        <v>0</v>
      </c>
      <c r="S161" s="153">
        <v>0</v>
      </c>
      <c r="T161" s="154">
        <f t="shared" si="23"/>
        <v>0</v>
      </c>
      <c r="AR161" s="155" t="s">
        <v>323</v>
      </c>
      <c r="AT161" s="155" t="s">
        <v>319</v>
      </c>
      <c r="AU161" s="155" t="s">
        <v>92</v>
      </c>
      <c r="AY161" s="16" t="s">
        <v>317</v>
      </c>
      <c r="BE161" s="156">
        <f t="shared" si="24"/>
        <v>0</v>
      </c>
      <c r="BF161" s="156">
        <f t="shared" si="25"/>
        <v>0</v>
      </c>
      <c r="BG161" s="156">
        <f t="shared" si="26"/>
        <v>0</v>
      </c>
      <c r="BH161" s="156">
        <f t="shared" si="27"/>
        <v>0</v>
      </c>
      <c r="BI161" s="156">
        <f t="shared" si="28"/>
        <v>0</v>
      </c>
      <c r="BJ161" s="16" t="s">
        <v>88</v>
      </c>
      <c r="BK161" s="156">
        <f t="shared" si="29"/>
        <v>0</v>
      </c>
      <c r="BL161" s="16" t="s">
        <v>323</v>
      </c>
      <c r="BM161" s="155" t="s">
        <v>19847</v>
      </c>
    </row>
    <row r="162" spans="2:65" s="1" customFormat="1" ht="33" customHeight="1">
      <c r="B162" s="142"/>
      <c r="C162" s="143" t="s">
        <v>448</v>
      </c>
      <c r="D162" s="143" t="s">
        <v>319</v>
      </c>
      <c r="E162" s="144" t="s">
        <v>19097</v>
      </c>
      <c r="F162" s="145" t="s">
        <v>19098</v>
      </c>
      <c r="G162" s="146" t="s">
        <v>467</v>
      </c>
      <c r="H162" s="147">
        <v>46</v>
      </c>
      <c r="I162" s="148"/>
      <c r="J162" s="149">
        <f t="shared" si="20"/>
        <v>0</v>
      </c>
      <c r="K162" s="150"/>
      <c r="L162" s="31"/>
      <c r="M162" s="151" t="s">
        <v>1</v>
      </c>
      <c r="N162" s="152" t="s">
        <v>42</v>
      </c>
      <c r="P162" s="153">
        <f t="shared" si="21"/>
        <v>0</v>
      </c>
      <c r="Q162" s="153">
        <v>0</v>
      </c>
      <c r="R162" s="153">
        <f t="shared" si="22"/>
        <v>0</v>
      </c>
      <c r="S162" s="153">
        <v>0</v>
      </c>
      <c r="T162" s="154">
        <f t="shared" si="23"/>
        <v>0</v>
      </c>
      <c r="AR162" s="155" t="s">
        <v>323</v>
      </c>
      <c r="AT162" s="155" t="s">
        <v>319</v>
      </c>
      <c r="AU162" s="155" t="s">
        <v>92</v>
      </c>
      <c r="AY162" s="16" t="s">
        <v>317</v>
      </c>
      <c r="BE162" s="156">
        <f t="shared" si="24"/>
        <v>0</v>
      </c>
      <c r="BF162" s="156">
        <f t="shared" si="25"/>
        <v>0</v>
      </c>
      <c r="BG162" s="156">
        <f t="shared" si="26"/>
        <v>0</v>
      </c>
      <c r="BH162" s="156">
        <f t="shared" si="27"/>
        <v>0</v>
      </c>
      <c r="BI162" s="156">
        <f t="shared" si="28"/>
        <v>0</v>
      </c>
      <c r="BJ162" s="16" t="s">
        <v>88</v>
      </c>
      <c r="BK162" s="156">
        <f t="shared" si="29"/>
        <v>0</v>
      </c>
      <c r="BL162" s="16" t="s">
        <v>323</v>
      </c>
      <c r="BM162" s="155" t="s">
        <v>19848</v>
      </c>
    </row>
    <row r="163" spans="2:65" s="1" customFormat="1" ht="33" customHeight="1">
      <c r="B163" s="142"/>
      <c r="C163" s="143" t="s">
        <v>453</v>
      </c>
      <c r="D163" s="143" t="s">
        <v>319</v>
      </c>
      <c r="E163" s="144" t="s">
        <v>19103</v>
      </c>
      <c r="F163" s="145" t="s">
        <v>19104</v>
      </c>
      <c r="G163" s="146" t="s">
        <v>467</v>
      </c>
      <c r="H163" s="147">
        <v>2</v>
      </c>
      <c r="I163" s="148"/>
      <c r="J163" s="149">
        <f t="shared" si="20"/>
        <v>0</v>
      </c>
      <c r="K163" s="150"/>
      <c r="L163" s="31"/>
      <c r="M163" s="151" t="s">
        <v>1</v>
      </c>
      <c r="N163" s="152" t="s">
        <v>42</v>
      </c>
      <c r="P163" s="153">
        <f t="shared" si="21"/>
        <v>0</v>
      </c>
      <c r="Q163" s="153">
        <v>0</v>
      </c>
      <c r="R163" s="153">
        <f t="shared" si="22"/>
        <v>0</v>
      </c>
      <c r="S163" s="153">
        <v>0</v>
      </c>
      <c r="T163" s="154">
        <f t="shared" si="23"/>
        <v>0</v>
      </c>
      <c r="AR163" s="155" t="s">
        <v>323</v>
      </c>
      <c r="AT163" s="155" t="s">
        <v>319</v>
      </c>
      <c r="AU163" s="155" t="s">
        <v>92</v>
      </c>
      <c r="AY163" s="16" t="s">
        <v>317</v>
      </c>
      <c r="BE163" s="156">
        <f t="shared" si="24"/>
        <v>0</v>
      </c>
      <c r="BF163" s="156">
        <f t="shared" si="25"/>
        <v>0</v>
      </c>
      <c r="BG163" s="156">
        <f t="shared" si="26"/>
        <v>0</v>
      </c>
      <c r="BH163" s="156">
        <f t="shared" si="27"/>
        <v>0</v>
      </c>
      <c r="BI163" s="156">
        <f t="shared" si="28"/>
        <v>0</v>
      </c>
      <c r="BJ163" s="16" t="s">
        <v>88</v>
      </c>
      <c r="BK163" s="156">
        <f t="shared" si="29"/>
        <v>0</v>
      </c>
      <c r="BL163" s="16" t="s">
        <v>323</v>
      </c>
      <c r="BM163" s="155" t="s">
        <v>19849</v>
      </c>
    </row>
    <row r="164" spans="2:65" s="1" customFormat="1" ht="33" customHeight="1">
      <c r="B164" s="142"/>
      <c r="C164" s="143" t="s">
        <v>459</v>
      </c>
      <c r="D164" s="143" t="s">
        <v>319</v>
      </c>
      <c r="E164" s="144" t="s">
        <v>19106</v>
      </c>
      <c r="F164" s="145" t="s">
        <v>19107</v>
      </c>
      <c r="G164" s="146" t="s">
        <v>467</v>
      </c>
      <c r="H164" s="147">
        <v>2</v>
      </c>
      <c r="I164" s="148"/>
      <c r="J164" s="149">
        <f t="shared" si="20"/>
        <v>0</v>
      </c>
      <c r="K164" s="150"/>
      <c r="L164" s="31"/>
      <c r="M164" s="151" t="s">
        <v>1</v>
      </c>
      <c r="N164" s="152" t="s">
        <v>42</v>
      </c>
      <c r="P164" s="153">
        <f t="shared" si="21"/>
        <v>0</v>
      </c>
      <c r="Q164" s="153">
        <v>4.8000000000000001E-4</v>
      </c>
      <c r="R164" s="153">
        <f t="shared" si="22"/>
        <v>9.6000000000000002E-4</v>
      </c>
      <c r="S164" s="153">
        <v>0</v>
      </c>
      <c r="T164" s="154">
        <f t="shared" si="23"/>
        <v>0</v>
      </c>
      <c r="AR164" s="155" t="s">
        <v>323</v>
      </c>
      <c r="AT164" s="155" t="s">
        <v>319</v>
      </c>
      <c r="AU164" s="155" t="s">
        <v>92</v>
      </c>
      <c r="AY164" s="16" t="s">
        <v>317</v>
      </c>
      <c r="BE164" s="156">
        <f t="shared" si="24"/>
        <v>0</v>
      </c>
      <c r="BF164" s="156">
        <f t="shared" si="25"/>
        <v>0</v>
      </c>
      <c r="BG164" s="156">
        <f t="shared" si="26"/>
        <v>0</v>
      </c>
      <c r="BH164" s="156">
        <f t="shared" si="27"/>
        <v>0</v>
      </c>
      <c r="BI164" s="156">
        <f t="shared" si="28"/>
        <v>0</v>
      </c>
      <c r="BJ164" s="16" t="s">
        <v>88</v>
      </c>
      <c r="BK164" s="156">
        <f t="shared" si="29"/>
        <v>0</v>
      </c>
      <c r="BL164" s="16" t="s">
        <v>323</v>
      </c>
      <c r="BM164" s="155" t="s">
        <v>19850</v>
      </c>
    </row>
    <row r="165" spans="2:65" s="1" customFormat="1" ht="24.15" customHeight="1">
      <c r="B165" s="142"/>
      <c r="C165" s="179" t="s">
        <v>464</v>
      </c>
      <c r="D165" s="179" t="s">
        <v>454</v>
      </c>
      <c r="E165" s="180" t="s">
        <v>19109</v>
      </c>
      <c r="F165" s="181" t="s">
        <v>19110</v>
      </c>
      <c r="G165" s="182" t="s">
        <v>467</v>
      </c>
      <c r="H165" s="183">
        <v>6</v>
      </c>
      <c r="I165" s="184"/>
      <c r="J165" s="185">
        <f t="shared" si="20"/>
        <v>0</v>
      </c>
      <c r="K165" s="186"/>
      <c r="L165" s="187"/>
      <c r="M165" s="188" t="s">
        <v>1</v>
      </c>
      <c r="N165" s="189" t="s">
        <v>42</v>
      </c>
      <c r="P165" s="153">
        <f t="shared" si="21"/>
        <v>0</v>
      </c>
      <c r="Q165" s="153">
        <v>3.3000000000000002E-2</v>
      </c>
      <c r="R165" s="153">
        <f t="shared" si="22"/>
        <v>0.19800000000000001</v>
      </c>
      <c r="S165" s="153">
        <v>0</v>
      </c>
      <c r="T165" s="154">
        <f t="shared" si="23"/>
        <v>0</v>
      </c>
      <c r="AR165" s="155" t="s">
        <v>356</v>
      </c>
      <c r="AT165" s="155" t="s">
        <v>454</v>
      </c>
      <c r="AU165" s="155" t="s">
        <v>92</v>
      </c>
      <c r="AY165" s="16" t="s">
        <v>317</v>
      </c>
      <c r="BE165" s="156">
        <f t="shared" si="24"/>
        <v>0</v>
      </c>
      <c r="BF165" s="156">
        <f t="shared" si="25"/>
        <v>0</v>
      </c>
      <c r="BG165" s="156">
        <f t="shared" si="26"/>
        <v>0</v>
      </c>
      <c r="BH165" s="156">
        <f t="shared" si="27"/>
        <v>0</v>
      </c>
      <c r="BI165" s="156">
        <f t="shared" si="28"/>
        <v>0</v>
      </c>
      <c r="BJ165" s="16" t="s">
        <v>88</v>
      </c>
      <c r="BK165" s="156">
        <f t="shared" si="29"/>
        <v>0</v>
      </c>
      <c r="BL165" s="16" t="s">
        <v>323</v>
      </c>
      <c r="BM165" s="155" t="s">
        <v>19851</v>
      </c>
    </row>
    <row r="166" spans="2:65" s="11" customFormat="1" ht="20.9" customHeight="1">
      <c r="B166" s="130"/>
      <c r="D166" s="131" t="s">
        <v>75</v>
      </c>
      <c r="E166" s="140" t="s">
        <v>19112</v>
      </c>
      <c r="F166" s="140" t="s">
        <v>19113</v>
      </c>
      <c r="I166" s="133"/>
      <c r="J166" s="141">
        <f>BK166</f>
        <v>0</v>
      </c>
      <c r="L166" s="130"/>
      <c r="M166" s="135"/>
      <c r="P166" s="136">
        <f>SUM(P167:P169)</f>
        <v>0</v>
      </c>
      <c r="R166" s="136">
        <f>SUM(R167:R169)</f>
        <v>7.55</v>
      </c>
      <c r="T166" s="137">
        <f>SUM(T167:T169)</f>
        <v>0</v>
      </c>
      <c r="AR166" s="131" t="s">
        <v>83</v>
      </c>
      <c r="AT166" s="138" t="s">
        <v>75</v>
      </c>
      <c r="AU166" s="138" t="s">
        <v>88</v>
      </c>
      <c r="AY166" s="131" t="s">
        <v>317</v>
      </c>
      <c r="BK166" s="139">
        <f>SUM(BK167:BK169)</f>
        <v>0</v>
      </c>
    </row>
    <row r="167" spans="2:65" s="1" customFormat="1" ht="33" customHeight="1">
      <c r="B167" s="142"/>
      <c r="C167" s="143" t="s">
        <v>469</v>
      </c>
      <c r="D167" s="143" t="s">
        <v>319</v>
      </c>
      <c r="E167" s="144" t="s">
        <v>19114</v>
      </c>
      <c r="F167" s="145" t="s">
        <v>19442</v>
      </c>
      <c r="G167" s="146" t="s">
        <v>444</v>
      </c>
      <c r="H167" s="147">
        <v>75.5</v>
      </c>
      <c r="I167" s="148"/>
      <c r="J167" s="149">
        <f>ROUND(I167*H167,2)</f>
        <v>0</v>
      </c>
      <c r="K167" s="150"/>
      <c r="L167" s="31"/>
      <c r="M167" s="151" t="s">
        <v>1</v>
      </c>
      <c r="N167" s="152" t="s">
        <v>42</v>
      </c>
      <c r="P167" s="153">
        <f>O167*H167</f>
        <v>0</v>
      </c>
      <c r="Q167" s="153">
        <v>0</v>
      </c>
      <c r="R167" s="153">
        <f>Q167*H167</f>
        <v>0</v>
      </c>
      <c r="S167" s="153">
        <v>0</v>
      </c>
      <c r="T167" s="154">
        <f>S167*H167</f>
        <v>0</v>
      </c>
      <c r="AR167" s="155" t="s">
        <v>323</v>
      </c>
      <c r="AT167" s="155" t="s">
        <v>319</v>
      </c>
      <c r="AU167" s="155" t="s">
        <v>92</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323</v>
      </c>
      <c r="BM167" s="155" t="s">
        <v>19852</v>
      </c>
    </row>
    <row r="168" spans="2:65" s="1" customFormat="1" ht="24.15" customHeight="1">
      <c r="B168" s="142"/>
      <c r="C168" s="179" t="s">
        <v>473</v>
      </c>
      <c r="D168" s="179" t="s">
        <v>454</v>
      </c>
      <c r="E168" s="180" t="s">
        <v>19117</v>
      </c>
      <c r="F168" s="181" t="s">
        <v>19444</v>
      </c>
      <c r="G168" s="182" t="s">
        <v>439</v>
      </c>
      <c r="H168" s="183">
        <v>7.55</v>
      </c>
      <c r="I168" s="184"/>
      <c r="J168" s="185">
        <f>ROUND(I168*H168,2)</f>
        <v>0</v>
      </c>
      <c r="K168" s="186"/>
      <c r="L168" s="187"/>
      <c r="M168" s="188" t="s">
        <v>1</v>
      </c>
      <c r="N168" s="189" t="s">
        <v>42</v>
      </c>
      <c r="P168" s="153">
        <f>O168*H168</f>
        <v>0</v>
      </c>
      <c r="Q168" s="153">
        <v>1</v>
      </c>
      <c r="R168" s="153">
        <f>Q168*H168</f>
        <v>7.55</v>
      </c>
      <c r="S168" s="153">
        <v>0</v>
      </c>
      <c r="T168" s="154">
        <f>S168*H168</f>
        <v>0</v>
      </c>
      <c r="AR168" s="155" t="s">
        <v>356</v>
      </c>
      <c r="AT168" s="155" t="s">
        <v>454</v>
      </c>
      <c r="AU168" s="155" t="s">
        <v>92</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323</v>
      </c>
      <c r="BM168" s="155" t="s">
        <v>19853</v>
      </c>
    </row>
    <row r="169" spans="2:65" s="1" customFormat="1" ht="37.75" customHeight="1">
      <c r="B169" s="142"/>
      <c r="C169" s="143" t="s">
        <v>477</v>
      </c>
      <c r="D169" s="143" t="s">
        <v>319</v>
      </c>
      <c r="E169" s="144" t="s">
        <v>19439</v>
      </c>
      <c r="F169" s="145" t="s">
        <v>19440</v>
      </c>
      <c r="G169" s="146" t="s">
        <v>322</v>
      </c>
      <c r="H169" s="147">
        <v>5.2850000000000001</v>
      </c>
      <c r="I169" s="148"/>
      <c r="J169" s="149">
        <f>ROUND(I169*H169,2)</f>
        <v>0</v>
      </c>
      <c r="K169" s="150"/>
      <c r="L169" s="31"/>
      <c r="M169" s="151" t="s">
        <v>1</v>
      </c>
      <c r="N169" s="152" t="s">
        <v>42</v>
      </c>
      <c r="P169" s="153">
        <f>O169*H169</f>
        <v>0</v>
      </c>
      <c r="Q169" s="153">
        <v>0</v>
      </c>
      <c r="R169" s="153">
        <f>Q169*H169</f>
        <v>0</v>
      </c>
      <c r="S169" s="153">
        <v>0</v>
      </c>
      <c r="T169" s="154">
        <f>S169*H169</f>
        <v>0</v>
      </c>
      <c r="AR169" s="155" t="s">
        <v>83</v>
      </c>
      <c r="AT169" s="155" t="s">
        <v>319</v>
      </c>
      <c r="AU169" s="155" t="s">
        <v>92</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83</v>
      </c>
      <c r="BM169" s="155" t="s">
        <v>19854</v>
      </c>
    </row>
    <row r="170" spans="2:65" s="11" customFormat="1" ht="22.75" customHeight="1">
      <c r="B170" s="130"/>
      <c r="D170" s="131" t="s">
        <v>75</v>
      </c>
      <c r="E170" s="140" t="s">
        <v>19179</v>
      </c>
      <c r="F170" s="140" t="s">
        <v>19180</v>
      </c>
      <c r="I170" s="133"/>
      <c r="J170" s="141">
        <f>BK170</f>
        <v>0</v>
      </c>
      <c r="L170" s="130"/>
      <c r="M170" s="135"/>
      <c r="P170" s="136">
        <f>P171+P173+P181</f>
        <v>0</v>
      </c>
      <c r="R170" s="136">
        <f>R171+R173+R181</f>
        <v>0</v>
      </c>
      <c r="T170" s="137">
        <f>T171+T173+T181</f>
        <v>0</v>
      </c>
      <c r="AR170" s="131" t="s">
        <v>83</v>
      </c>
      <c r="AT170" s="138" t="s">
        <v>75</v>
      </c>
      <c r="AU170" s="138" t="s">
        <v>83</v>
      </c>
      <c r="AY170" s="131" t="s">
        <v>317</v>
      </c>
      <c r="BK170" s="139">
        <f>BK171+BK173+BK181</f>
        <v>0</v>
      </c>
    </row>
    <row r="171" spans="2:65" s="11" customFormat="1" ht="20.9" customHeight="1">
      <c r="B171" s="130"/>
      <c r="D171" s="131" t="s">
        <v>75</v>
      </c>
      <c r="E171" s="140" t="s">
        <v>19181</v>
      </c>
      <c r="F171" s="140" t="s">
        <v>19182</v>
      </c>
      <c r="I171" s="133"/>
      <c r="J171" s="141">
        <f>BK171</f>
        <v>0</v>
      </c>
      <c r="L171" s="130"/>
      <c r="M171" s="135"/>
      <c r="P171" s="136">
        <f>P172</f>
        <v>0</v>
      </c>
      <c r="R171" s="136">
        <f>R172</f>
        <v>0</v>
      </c>
      <c r="T171" s="137">
        <f>T172</f>
        <v>0</v>
      </c>
      <c r="AR171" s="131" t="s">
        <v>83</v>
      </c>
      <c r="AT171" s="138" t="s">
        <v>75</v>
      </c>
      <c r="AU171" s="138" t="s">
        <v>88</v>
      </c>
      <c r="AY171" s="131" t="s">
        <v>317</v>
      </c>
      <c r="BK171" s="139">
        <f>BK172</f>
        <v>0</v>
      </c>
    </row>
    <row r="172" spans="2:65" s="1" customFormat="1" ht="16.5" customHeight="1">
      <c r="B172" s="142"/>
      <c r="C172" s="179" t="s">
        <v>481</v>
      </c>
      <c r="D172" s="179" t="s">
        <v>454</v>
      </c>
      <c r="E172" s="180" t="s">
        <v>222</v>
      </c>
      <c r="F172" s="181" t="s">
        <v>19186</v>
      </c>
      <c r="G172" s="182" t="s">
        <v>467</v>
      </c>
      <c r="H172" s="183">
        <v>2</v>
      </c>
      <c r="I172" s="184"/>
      <c r="J172" s="185">
        <f>ROUND(I172*H172,2)</f>
        <v>0</v>
      </c>
      <c r="K172" s="186"/>
      <c r="L172" s="187"/>
      <c r="M172" s="188" t="s">
        <v>1</v>
      </c>
      <c r="N172" s="189" t="s">
        <v>42</v>
      </c>
      <c r="P172" s="153">
        <f>O172*H172</f>
        <v>0</v>
      </c>
      <c r="Q172" s="153">
        <v>0</v>
      </c>
      <c r="R172" s="153">
        <f>Q172*H172</f>
        <v>0</v>
      </c>
      <c r="S172" s="153">
        <v>0</v>
      </c>
      <c r="T172" s="154">
        <f>S172*H172</f>
        <v>0</v>
      </c>
      <c r="AR172" s="155" t="s">
        <v>356</v>
      </c>
      <c r="AT172" s="155" t="s">
        <v>454</v>
      </c>
      <c r="AU172" s="155" t="s">
        <v>92</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323</v>
      </c>
      <c r="BM172" s="155" t="s">
        <v>19855</v>
      </c>
    </row>
    <row r="173" spans="2:65" s="11" customFormat="1" ht="20.9" customHeight="1">
      <c r="B173" s="130"/>
      <c r="D173" s="131" t="s">
        <v>75</v>
      </c>
      <c r="E173" s="140" t="s">
        <v>13106</v>
      </c>
      <c r="F173" s="140" t="s">
        <v>19200</v>
      </c>
      <c r="I173" s="133"/>
      <c r="J173" s="141">
        <f>BK173</f>
        <v>0</v>
      </c>
      <c r="L173" s="130"/>
      <c r="M173" s="135"/>
      <c r="P173" s="136">
        <f>SUM(P174:P180)</f>
        <v>0</v>
      </c>
      <c r="R173" s="136">
        <f>SUM(R174:R180)</f>
        <v>0</v>
      </c>
      <c r="T173" s="137">
        <f>SUM(T174:T180)</f>
        <v>0</v>
      </c>
      <c r="AR173" s="131" t="s">
        <v>83</v>
      </c>
      <c r="AT173" s="138" t="s">
        <v>75</v>
      </c>
      <c r="AU173" s="138" t="s">
        <v>88</v>
      </c>
      <c r="AY173" s="131" t="s">
        <v>317</v>
      </c>
      <c r="BK173" s="139">
        <f>SUM(BK174:BK180)</f>
        <v>0</v>
      </c>
    </row>
    <row r="174" spans="2:65" s="1" customFormat="1" ht="16.5" customHeight="1">
      <c r="B174" s="142"/>
      <c r="C174" s="179" t="s">
        <v>488</v>
      </c>
      <c r="D174" s="179" t="s">
        <v>454</v>
      </c>
      <c r="E174" s="180" t="s">
        <v>19856</v>
      </c>
      <c r="F174" s="181" t="s">
        <v>19857</v>
      </c>
      <c r="G174" s="182" t="s">
        <v>467</v>
      </c>
      <c r="H174" s="183">
        <v>5</v>
      </c>
      <c r="I174" s="184"/>
      <c r="J174" s="185">
        <f t="shared" ref="J174:J180" si="30">ROUND(I174*H174,2)</f>
        <v>0</v>
      </c>
      <c r="K174" s="186"/>
      <c r="L174" s="187"/>
      <c r="M174" s="188" t="s">
        <v>1</v>
      </c>
      <c r="N174" s="189" t="s">
        <v>42</v>
      </c>
      <c r="P174" s="153">
        <f t="shared" ref="P174:P180" si="31">O174*H174</f>
        <v>0</v>
      </c>
      <c r="Q174" s="153">
        <v>0</v>
      </c>
      <c r="R174" s="153">
        <f t="shared" ref="R174:R180" si="32">Q174*H174</f>
        <v>0</v>
      </c>
      <c r="S174" s="153">
        <v>0</v>
      </c>
      <c r="T174" s="154">
        <f t="shared" ref="T174:T180" si="33">S174*H174</f>
        <v>0</v>
      </c>
      <c r="AR174" s="155" t="s">
        <v>88</v>
      </c>
      <c r="AT174" s="155" t="s">
        <v>454</v>
      </c>
      <c r="AU174" s="155" t="s">
        <v>92</v>
      </c>
      <c r="AY174" s="16" t="s">
        <v>317</v>
      </c>
      <c r="BE174" s="156">
        <f t="shared" ref="BE174:BE180" si="34">IF(N174="základná",J174,0)</f>
        <v>0</v>
      </c>
      <c r="BF174" s="156">
        <f t="shared" ref="BF174:BF180" si="35">IF(N174="znížená",J174,0)</f>
        <v>0</v>
      </c>
      <c r="BG174" s="156">
        <f t="shared" ref="BG174:BG180" si="36">IF(N174="zákl. prenesená",J174,0)</f>
        <v>0</v>
      </c>
      <c r="BH174" s="156">
        <f t="shared" ref="BH174:BH180" si="37">IF(N174="zníž. prenesená",J174,0)</f>
        <v>0</v>
      </c>
      <c r="BI174" s="156">
        <f t="shared" ref="BI174:BI180" si="38">IF(N174="nulová",J174,0)</f>
        <v>0</v>
      </c>
      <c r="BJ174" s="16" t="s">
        <v>88</v>
      </c>
      <c r="BK174" s="156">
        <f t="shared" ref="BK174:BK180" si="39">ROUND(I174*H174,2)</f>
        <v>0</v>
      </c>
      <c r="BL174" s="16" t="s">
        <v>83</v>
      </c>
      <c r="BM174" s="155" t="s">
        <v>19858</v>
      </c>
    </row>
    <row r="175" spans="2:65" s="1" customFormat="1" ht="16.5" customHeight="1">
      <c r="B175" s="142"/>
      <c r="C175" s="179" t="s">
        <v>495</v>
      </c>
      <c r="D175" s="179" t="s">
        <v>454</v>
      </c>
      <c r="E175" s="180" t="s">
        <v>19859</v>
      </c>
      <c r="F175" s="181" t="s">
        <v>19860</v>
      </c>
      <c r="G175" s="182" t="s">
        <v>467</v>
      </c>
      <c r="H175" s="183">
        <v>13</v>
      </c>
      <c r="I175" s="184"/>
      <c r="J175" s="185">
        <f t="shared" si="30"/>
        <v>0</v>
      </c>
      <c r="K175" s="186"/>
      <c r="L175" s="187"/>
      <c r="M175" s="188" t="s">
        <v>1</v>
      </c>
      <c r="N175" s="189" t="s">
        <v>42</v>
      </c>
      <c r="P175" s="153">
        <f t="shared" si="31"/>
        <v>0</v>
      </c>
      <c r="Q175" s="153">
        <v>0</v>
      </c>
      <c r="R175" s="153">
        <f t="shared" si="32"/>
        <v>0</v>
      </c>
      <c r="S175" s="153">
        <v>0</v>
      </c>
      <c r="T175" s="154">
        <f t="shared" si="33"/>
        <v>0</v>
      </c>
      <c r="AR175" s="155" t="s">
        <v>88</v>
      </c>
      <c r="AT175" s="155" t="s">
        <v>454</v>
      </c>
      <c r="AU175" s="155" t="s">
        <v>92</v>
      </c>
      <c r="AY175" s="16" t="s">
        <v>317</v>
      </c>
      <c r="BE175" s="156">
        <f t="shared" si="34"/>
        <v>0</v>
      </c>
      <c r="BF175" s="156">
        <f t="shared" si="35"/>
        <v>0</v>
      </c>
      <c r="BG175" s="156">
        <f t="shared" si="36"/>
        <v>0</v>
      </c>
      <c r="BH175" s="156">
        <f t="shared" si="37"/>
        <v>0</v>
      </c>
      <c r="BI175" s="156">
        <f t="shared" si="38"/>
        <v>0</v>
      </c>
      <c r="BJ175" s="16" t="s">
        <v>88</v>
      </c>
      <c r="BK175" s="156">
        <f t="shared" si="39"/>
        <v>0</v>
      </c>
      <c r="BL175" s="16" t="s">
        <v>83</v>
      </c>
      <c r="BM175" s="155" t="s">
        <v>19861</v>
      </c>
    </row>
    <row r="176" spans="2:65" s="1" customFormat="1" ht="16.5" customHeight="1">
      <c r="B176" s="142"/>
      <c r="C176" s="179" t="s">
        <v>501</v>
      </c>
      <c r="D176" s="179" t="s">
        <v>454</v>
      </c>
      <c r="E176" s="180" t="s">
        <v>19862</v>
      </c>
      <c r="F176" s="181" t="s">
        <v>19863</v>
      </c>
      <c r="G176" s="182" t="s">
        <v>467</v>
      </c>
      <c r="H176" s="183">
        <v>9</v>
      </c>
      <c r="I176" s="184"/>
      <c r="J176" s="185">
        <f t="shared" si="30"/>
        <v>0</v>
      </c>
      <c r="K176" s="186"/>
      <c r="L176" s="187"/>
      <c r="M176" s="188" t="s">
        <v>1</v>
      </c>
      <c r="N176" s="189" t="s">
        <v>42</v>
      </c>
      <c r="P176" s="153">
        <f t="shared" si="31"/>
        <v>0</v>
      </c>
      <c r="Q176" s="153">
        <v>0</v>
      </c>
      <c r="R176" s="153">
        <f t="shared" si="32"/>
        <v>0</v>
      </c>
      <c r="S176" s="153">
        <v>0</v>
      </c>
      <c r="T176" s="154">
        <f t="shared" si="33"/>
        <v>0</v>
      </c>
      <c r="AR176" s="155" t="s">
        <v>88</v>
      </c>
      <c r="AT176" s="155" t="s">
        <v>454</v>
      </c>
      <c r="AU176" s="155" t="s">
        <v>92</v>
      </c>
      <c r="AY176" s="16" t="s">
        <v>317</v>
      </c>
      <c r="BE176" s="156">
        <f t="shared" si="34"/>
        <v>0</v>
      </c>
      <c r="BF176" s="156">
        <f t="shared" si="35"/>
        <v>0</v>
      </c>
      <c r="BG176" s="156">
        <f t="shared" si="36"/>
        <v>0</v>
      </c>
      <c r="BH176" s="156">
        <f t="shared" si="37"/>
        <v>0</v>
      </c>
      <c r="BI176" s="156">
        <f t="shared" si="38"/>
        <v>0</v>
      </c>
      <c r="BJ176" s="16" t="s">
        <v>88</v>
      </c>
      <c r="BK176" s="156">
        <f t="shared" si="39"/>
        <v>0</v>
      </c>
      <c r="BL176" s="16" t="s">
        <v>83</v>
      </c>
      <c r="BM176" s="155" t="s">
        <v>19864</v>
      </c>
    </row>
    <row r="177" spans="2:65" s="1" customFormat="1" ht="16.5" customHeight="1">
      <c r="B177" s="142"/>
      <c r="C177" s="179" t="s">
        <v>507</v>
      </c>
      <c r="D177" s="179" t="s">
        <v>454</v>
      </c>
      <c r="E177" s="180" t="s">
        <v>19865</v>
      </c>
      <c r="F177" s="181" t="s">
        <v>19866</v>
      </c>
      <c r="G177" s="182" t="s">
        <v>467</v>
      </c>
      <c r="H177" s="183">
        <v>4</v>
      </c>
      <c r="I177" s="184"/>
      <c r="J177" s="185">
        <f t="shared" si="30"/>
        <v>0</v>
      </c>
      <c r="K177" s="186"/>
      <c r="L177" s="187"/>
      <c r="M177" s="188" t="s">
        <v>1</v>
      </c>
      <c r="N177" s="189" t="s">
        <v>42</v>
      </c>
      <c r="P177" s="153">
        <f t="shared" si="31"/>
        <v>0</v>
      </c>
      <c r="Q177" s="153">
        <v>0</v>
      </c>
      <c r="R177" s="153">
        <f t="shared" si="32"/>
        <v>0</v>
      </c>
      <c r="S177" s="153">
        <v>0</v>
      </c>
      <c r="T177" s="154">
        <f t="shared" si="33"/>
        <v>0</v>
      </c>
      <c r="AR177" s="155" t="s">
        <v>88</v>
      </c>
      <c r="AT177" s="155" t="s">
        <v>454</v>
      </c>
      <c r="AU177" s="155" t="s">
        <v>92</v>
      </c>
      <c r="AY177" s="16" t="s">
        <v>317</v>
      </c>
      <c r="BE177" s="156">
        <f t="shared" si="34"/>
        <v>0</v>
      </c>
      <c r="BF177" s="156">
        <f t="shared" si="35"/>
        <v>0</v>
      </c>
      <c r="BG177" s="156">
        <f t="shared" si="36"/>
        <v>0</v>
      </c>
      <c r="BH177" s="156">
        <f t="shared" si="37"/>
        <v>0</v>
      </c>
      <c r="BI177" s="156">
        <f t="shared" si="38"/>
        <v>0</v>
      </c>
      <c r="BJ177" s="16" t="s">
        <v>88</v>
      </c>
      <c r="BK177" s="156">
        <f t="shared" si="39"/>
        <v>0</v>
      </c>
      <c r="BL177" s="16" t="s">
        <v>83</v>
      </c>
      <c r="BM177" s="155" t="s">
        <v>19867</v>
      </c>
    </row>
    <row r="178" spans="2:65" s="1" customFormat="1" ht="16.5" customHeight="1">
      <c r="B178" s="142"/>
      <c r="C178" s="179" t="s">
        <v>703</v>
      </c>
      <c r="D178" s="179" t="s">
        <v>454</v>
      </c>
      <c r="E178" s="180" t="s">
        <v>19868</v>
      </c>
      <c r="F178" s="181" t="s">
        <v>19869</v>
      </c>
      <c r="G178" s="182" t="s">
        <v>467</v>
      </c>
      <c r="H178" s="183">
        <v>3</v>
      </c>
      <c r="I178" s="184"/>
      <c r="J178" s="185">
        <f t="shared" si="30"/>
        <v>0</v>
      </c>
      <c r="K178" s="186"/>
      <c r="L178" s="187"/>
      <c r="M178" s="188" t="s">
        <v>1</v>
      </c>
      <c r="N178" s="189" t="s">
        <v>42</v>
      </c>
      <c r="P178" s="153">
        <f t="shared" si="31"/>
        <v>0</v>
      </c>
      <c r="Q178" s="153">
        <v>0</v>
      </c>
      <c r="R178" s="153">
        <f t="shared" si="32"/>
        <v>0</v>
      </c>
      <c r="S178" s="153">
        <v>0</v>
      </c>
      <c r="T178" s="154">
        <f t="shared" si="33"/>
        <v>0</v>
      </c>
      <c r="AR178" s="155" t="s">
        <v>88</v>
      </c>
      <c r="AT178" s="155" t="s">
        <v>454</v>
      </c>
      <c r="AU178" s="155" t="s">
        <v>92</v>
      </c>
      <c r="AY178" s="16" t="s">
        <v>317</v>
      </c>
      <c r="BE178" s="156">
        <f t="shared" si="34"/>
        <v>0</v>
      </c>
      <c r="BF178" s="156">
        <f t="shared" si="35"/>
        <v>0</v>
      </c>
      <c r="BG178" s="156">
        <f t="shared" si="36"/>
        <v>0</v>
      </c>
      <c r="BH178" s="156">
        <f t="shared" si="37"/>
        <v>0</v>
      </c>
      <c r="BI178" s="156">
        <f t="shared" si="38"/>
        <v>0</v>
      </c>
      <c r="BJ178" s="16" t="s">
        <v>88</v>
      </c>
      <c r="BK178" s="156">
        <f t="shared" si="39"/>
        <v>0</v>
      </c>
      <c r="BL178" s="16" t="s">
        <v>83</v>
      </c>
      <c r="BM178" s="155" t="s">
        <v>19870</v>
      </c>
    </row>
    <row r="179" spans="2:65" s="1" customFormat="1" ht="16.5" customHeight="1">
      <c r="B179" s="142"/>
      <c r="C179" s="179" t="s">
        <v>647</v>
      </c>
      <c r="D179" s="179" t="s">
        <v>454</v>
      </c>
      <c r="E179" s="180" t="s">
        <v>19871</v>
      </c>
      <c r="F179" s="181" t="s">
        <v>19872</v>
      </c>
      <c r="G179" s="182" t="s">
        <v>467</v>
      </c>
      <c r="H179" s="183">
        <v>9</v>
      </c>
      <c r="I179" s="184"/>
      <c r="J179" s="185">
        <f t="shared" si="30"/>
        <v>0</v>
      </c>
      <c r="K179" s="186"/>
      <c r="L179" s="187"/>
      <c r="M179" s="188" t="s">
        <v>1</v>
      </c>
      <c r="N179" s="189" t="s">
        <v>42</v>
      </c>
      <c r="P179" s="153">
        <f t="shared" si="31"/>
        <v>0</v>
      </c>
      <c r="Q179" s="153">
        <v>0</v>
      </c>
      <c r="R179" s="153">
        <f t="shared" si="32"/>
        <v>0</v>
      </c>
      <c r="S179" s="153">
        <v>0</v>
      </c>
      <c r="T179" s="154">
        <f t="shared" si="33"/>
        <v>0</v>
      </c>
      <c r="AR179" s="155" t="s">
        <v>88</v>
      </c>
      <c r="AT179" s="155" t="s">
        <v>454</v>
      </c>
      <c r="AU179" s="155" t="s">
        <v>92</v>
      </c>
      <c r="AY179" s="16" t="s">
        <v>317</v>
      </c>
      <c r="BE179" s="156">
        <f t="shared" si="34"/>
        <v>0</v>
      </c>
      <c r="BF179" s="156">
        <f t="shared" si="35"/>
        <v>0</v>
      </c>
      <c r="BG179" s="156">
        <f t="shared" si="36"/>
        <v>0</v>
      </c>
      <c r="BH179" s="156">
        <f t="shared" si="37"/>
        <v>0</v>
      </c>
      <c r="BI179" s="156">
        <f t="shared" si="38"/>
        <v>0</v>
      </c>
      <c r="BJ179" s="16" t="s">
        <v>88</v>
      </c>
      <c r="BK179" s="156">
        <f t="shared" si="39"/>
        <v>0</v>
      </c>
      <c r="BL179" s="16" t="s">
        <v>83</v>
      </c>
      <c r="BM179" s="155" t="s">
        <v>19873</v>
      </c>
    </row>
    <row r="180" spans="2:65" s="1" customFormat="1" ht="16.5" customHeight="1">
      <c r="B180" s="142"/>
      <c r="C180" s="179" t="s">
        <v>712</v>
      </c>
      <c r="D180" s="179" t="s">
        <v>454</v>
      </c>
      <c r="E180" s="180" t="s">
        <v>19874</v>
      </c>
      <c r="F180" s="181" t="s">
        <v>19875</v>
      </c>
      <c r="G180" s="182" t="s">
        <v>467</v>
      </c>
      <c r="H180" s="183">
        <v>3</v>
      </c>
      <c r="I180" s="184"/>
      <c r="J180" s="185">
        <f t="shared" si="30"/>
        <v>0</v>
      </c>
      <c r="K180" s="186"/>
      <c r="L180" s="187"/>
      <c r="M180" s="188" t="s">
        <v>1</v>
      </c>
      <c r="N180" s="189" t="s">
        <v>42</v>
      </c>
      <c r="P180" s="153">
        <f t="shared" si="31"/>
        <v>0</v>
      </c>
      <c r="Q180" s="153">
        <v>0</v>
      </c>
      <c r="R180" s="153">
        <f t="shared" si="32"/>
        <v>0</v>
      </c>
      <c r="S180" s="153">
        <v>0</v>
      </c>
      <c r="T180" s="154">
        <f t="shared" si="33"/>
        <v>0</v>
      </c>
      <c r="AR180" s="155" t="s">
        <v>88</v>
      </c>
      <c r="AT180" s="155" t="s">
        <v>454</v>
      </c>
      <c r="AU180" s="155" t="s">
        <v>92</v>
      </c>
      <c r="AY180" s="16" t="s">
        <v>317</v>
      </c>
      <c r="BE180" s="156">
        <f t="shared" si="34"/>
        <v>0</v>
      </c>
      <c r="BF180" s="156">
        <f t="shared" si="35"/>
        <v>0</v>
      </c>
      <c r="BG180" s="156">
        <f t="shared" si="36"/>
        <v>0</v>
      </c>
      <c r="BH180" s="156">
        <f t="shared" si="37"/>
        <v>0</v>
      </c>
      <c r="BI180" s="156">
        <f t="shared" si="38"/>
        <v>0</v>
      </c>
      <c r="BJ180" s="16" t="s">
        <v>88</v>
      </c>
      <c r="BK180" s="156">
        <f t="shared" si="39"/>
        <v>0</v>
      </c>
      <c r="BL180" s="16" t="s">
        <v>83</v>
      </c>
      <c r="BM180" s="155" t="s">
        <v>19876</v>
      </c>
    </row>
    <row r="181" spans="2:65" s="11" customFormat="1" ht="20.9" customHeight="1">
      <c r="B181" s="130"/>
      <c r="D181" s="131" t="s">
        <v>75</v>
      </c>
      <c r="E181" s="140" t="s">
        <v>19219</v>
      </c>
      <c r="F181" s="140" t="s">
        <v>19220</v>
      </c>
      <c r="I181" s="133"/>
      <c r="J181" s="141">
        <f>BK181</f>
        <v>0</v>
      </c>
      <c r="L181" s="130"/>
      <c r="M181" s="135"/>
      <c r="P181" s="136">
        <f>SUM(P182:P195)</f>
        <v>0</v>
      </c>
      <c r="R181" s="136">
        <f>SUM(R182:R195)</f>
        <v>0</v>
      </c>
      <c r="T181" s="137">
        <f>SUM(T182:T195)</f>
        <v>0</v>
      </c>
      <c r="AR181" s="131" t="s">
        <v>83</v>
      </c>
      <c r="AT181" s="138" t="s">
        <v>75</v>
      </c>
      <c r="AU181" s="138" t="s">
        <v>88</v>
      </c>
      <c r="AY181" s="131" t="s">
        <v>317</v>
      </c>
      <c r="BK181" s="139">
        <f>SUM(BK182:BK195)</f>
        <v>0</v>
      </c>
    </row>
    <row r="182" spans="2:65" s="1" customFormat="1" ht="16.5" customHeight="1">
      <c r="B182" s="142"/>
      <c r="C182" s="179" t="s">
        <v>650</v>
      </c>
      <c r="D182" s="179" t="s">
        <v>454</v>
      </c>
      <c r="E182" s="180" t="s">
        <v>19761</v>
      </c>
      <c r="F182" s="181" t="s">
        <v>19762</v>
      </c>
      <c r="G182" s="182" t="s">
        <v>467</v>
      </c>
      <c r="H182" s="183">
        <v>19</v>
      </c>
      <c r="I182" s="184"/>
      <c r="J182" s="185">
        <f t="shared" ref="J182:J195" si="40">ROUND(I182*H182,2)</f>
        <v>0</v>
      </c>
      <c r="K182" s="186"/>
      <c r="L182" s="187"/>
      <c r="M182" s="188" t="s">
        <v>1</v>
      </c>
      <c r="N182" s="189" t="s">
        <v>42</v>
      </c>
      <c r="P182" s="153">
        <f t="shared" ref="P182:P195" si="41">O182*H182</f>
        <v>0</v>
      </c>
      <c r="Q182" s="153">
        <v>0</v>
      </c>
      <c r="R182" s="153">
        <f t="shared" ref="R182:R195" si="42">Q182*H182</f>
        <v>0</v>
      </c>
      <c r="S182" s="153">
        <v>0</v>
      </c>
      <c r="T182" s="154">
        <f t="shared" ref="T182:T195" si="43">S182*H182</f>
        <v>0</v>
      </c>
      <c r="AR182" s="155" t="s">
        <v>88</v>
      </c>
      <c r="AT182" s="155" t="s">
        <v>454</v>
      </c>
      <c r="AU182" s="155" t="s">
        <v>92</v>
      </c>
      <c r="AY182" s="16" t="s">
        <v>317</v>
      </c>
      <c r="BE182" s="156">
        <f t="shared" ref="BE182:BE195" si="44">IF(N182="základná",J182,0)</f>
        <v>0</v>
      </c>
      <c r="BF182" s="156">
        <f t="shared" ref="BF182:BF195" si="45">IF(N182="znížená",J182,0)</f>
        <v>0</v>
      </c>
      <c r="BG182" s="156">
        <f t="shared" ref="BG182:BG195" si="46">IF(N182="zákl. prenesená",J182,0)</f>
        <v>0</v>
      </c>
      <c r="BH182" s="156">
        <f t="shared" ref="BH182:BH195" si="47">IF(N182="zníž. prenesená",J182,0)</f>
        <v>0</v>
      </c>
      <c r="BI182" s="156">
        <f t="shared" ref="BI182:BI195" si="48">IF(N182="nulová",J182,0)</f>
        <v>0</v>
      </c>
      <c r="BJ182" s="16" t="s">
        <v>88</v>
      </c>
      <c r="BK182" s="156">
        <f t="shared" ref="BK182:BK195" si="49">ROUND(I182*H182,2)</f>
        <v>0</v>
      </c>
      <c r="BL182" s="16" t="s">
        <v>83</v>
      </c>
      <c r="BM182" s="155" t="s">
        <v>19877</v>
      </c>
    </row>
    <row r="183" spans="2:65" s="1" customFormat="1" ht="16.5" customHeight="1">
      <c r="B183" s="142"/>
      <c r="C183" s="179" t="s">
        <v>722</v>
      </c>
      <c r="D183" s="179" t="s">
        <v>454</v>
      </c>
      <c r="E183" s="180" t="s">
        <v>19490</v>
      </c>
      <c r="F183" s="181" t="s">
        <v>19491</v>
      </c>
      <c r="G183" s="182" t="s">
        <v>467</v>
      </c>
      <c r="H183" s="183">
        <v>22</v>
      </c>
      <c r="I183" s="184"/>
      <c r="J183" s="185">
        <f t="shared" si="40"/>
        <v>0</v>
      </c>
      <c r="K183" s="186"/>
      <c r="L183" s="187"/>
      <c r="M183" s="188" t="s">
        <v>1</v>
      </c>
      <c r="N183" s="189" t="s">
        <v>42</v>
      </c>
      <c r="P183" s="153">
        <f t="shared" si="41"/>
        <v>0</v>
      </c>
      <c r="Q183" s="153">
        <v>0</v>
      </c>
      <c r="R183" s="153">
        <f t="shared" si="42"/>
        <v>0</v>
      </c>
      <c r="S183" s="153">
        <v>0</v>
      </c>
      <c r="T183" s="154">
        <f t="shared" si="43"/>
        <v>0</v>
      </c>
      <c r="AR183" s="155" t="s">
        <v>88</v>
      </c>
      <c r="AT183" s="155" t="s">
        <v>454</v>
      </c>
      <c r="AU183" s="155" t="s">
        <v>92</v>
      </c>
      <c r="AY183" s="16" t="s">
        <v>317</v>
      </c>
      <c r="BE183" s="156">
        <f t="shared" si="44"/>
        <v>0</v>
      </c>
      <c r="BF183" s="156">
        <f t="shared" si="45"/>
        <v>0</v>
      </c>
      <c r="BG183" s="156">
        <f t="shared" si="46"/>
        <v>0</v>
      </c>
      <c r="BH183" s="156">
        <f t="shared" si="47"/>
        <v>0</v>
      </c>
      <c r="BI183" s="156">
        <f t="shared" si="48"/>
        <v>0</v>
      </c>
      <c r="BJ183" s="16" t="s">
        <v>88</v>
      </c>
      <c r="BK183" s="156">
        <f t="shared" si="49"/>
        <v>0</v>
      </c>
      <c r="BL183" s="16" t="s">
        <v>83</v>
      </c>
      <c r="BM183" s="155" t="s">
        <v>19878</v>
      </c>
    </row>
    <row r="184" spans="2:65" s="1" customFormat="1" ht="16.5" customHeight="1">
      <c r="B184" s="142"/>
      <c r="C184" s="179" t="s">
        <v>655</v>
      </c>
      <c r="D184" s="179" t="s">
        <v>454</v>
      </c>
      <c r="E184" s="180" t="s">
        <v>19765</v>
      </c>
      <c r="F184" s="181" t="s">
        <v>19482</v>
      </c>
      <c r="G184" s="182" t="s">
        <v>467</v>
      </c>
      <c r="H184" s="183">
        <v>16</v>
      </c>
      <c r="I184" s="184"/>
      <c r="J184" s="185">
        <f t="shared" si="40"/>
        <v>0</v>
      </c>
      <c r="K184" s="186"/>
      <c r="L184" s="187"/>
      <c r="M184" s="188" t="s">
        <v>1</v>
      </c>
      <c r="N184" s="189" t="s">
        <v>42</v>
      </c>
      <c r="P184" s="153">
        <f t="shared" si="41"/>
        <v>0</v>
      </c>
      <c r="Q184" s="153">
        <v>0</v>
      </c>
      <c r="R184" s="153">
        <f t="shared" si="42"/>
        <v>0</v>
      </c>
      <c r="S184" s="153">
        <v>0</v>
      </c>
      <c r="T184" s="154">
        <f t="shared" si="43"/>
        <v>0</v>
      </c>
      <c r="AR184" s="155" t="s">
        <v>88</v>
      </c>
      <c r="AT184" s="155" t="s">
        <v>454</v>
      </c>
      <c r="AU184" s="155" t="s">
        <v>92</v>
      </c>
      <c r="AY184" s="16" t="s">
        <v>317</v>
      </c>
      <c r="BE184" s="156">
        <f t="shared" si="44"/>
        <v>0</v>
      </c>
      <c r="BF184" s="156">
        <f t="shared" si="45"/>
        <v>0</v>
      </c>
      <c r="BG184" s="156">
        <f t="shared" si="46"/>
        <v>0</v>
      </c>
      <c r="BH184" s="156">
        <f t="shared" si="47"/>
        <v>0</v>
      </c>
      <c r="BI184" s="156">
        <f t="shared" si="48"/>
        <v>0</v>
      </c>
      <c r="BJ184" s="16" t="s">
        <v>88</v>
      </c>
      <c r="BK184" s="156">
        <f t="shared" si="49"/>
        <v>0</v>
      </c>
      <c r="BL184" s="16" t="s">
        <v>83</v>
      </c>
      <c r="BM184" s="155" t="s">
        <v>19879</v>
      </c>
    </row>
    <row r="185" spans="2:65" s="1" customFormat="1" ht="16.5" customHeight="1">
      <c r="B185" s="142"/>
      <c r="C185" s="179" t="s">
        <v>729</v>
      </c>
      <c r="D185" s="179" t="s">
        <v>454</v>
      </c>
      <c r="E185" s="180" t="s">
        <v>19767</v>
      </c>
      <c r="F185" s="181" t="s">
        <v>19768</v>
      </c>
      <c r="G185" s="182" t="s">
        <v>467</v>
      </c>
      <c r="H185" s="183">
        <v>15</v>
      </c>
      <c r="I185" s="184"/>
      <c r="J185" s="185">
        <f t="shared" si="40"/>
        <v>0</v>
      </c>
      <c r="K185" s="186"/>
      <c r="L185" s="187"/>
      <c r="M185" s="188" t="s">
        <v>1</v>
      </c>
      <c r="N185" s="189" t="s">
        <v>42</v>
      </c>
      <c r="P185" s="153">
        <f t="shared" si="41"/>
        <v>0</v>
      </c>
      <c r="Q185" s="153">
        <v>0</v>
      </c>
      <c r="R185" s="153">
        <f t="shared" si="42"/>
        <v>0</v>
      </c>
      <c r="S185" s="153">
        <v>0</v>
      </c>
      <c r="T185" s="154">
        <f t="shared" si="43"/>
        <v>0</v>
      </c>
      <c r="AR185" s="155" t="s">
        <v>88</v>
      </c>
      <c r="AT185" s="155" t="s">
        <v>454</v>
      </c>
      <c r="AU185" s="155" t="s">
        <v>92</v>
      </c>
      <c r="AY185" s="16" t="s">
        <v>317</v>
      </c>
      <c r="BE185" s="156">
        <f t="shared" si="44"/>
        <v>0</v>
      </c>
      <c r="BF185" s="156">
        <f t="shared" si="45"/>
        <v>0</v>
      </c>
      <c r="BG185" s="156">
        <f t="shared" si="46"/>
        <v>0</v>
      </c>
      <c r="BH185" s="156">
        <f t="shared" si="47"/>
        <v>0</v>
      </c>
      <c r="BI185" s="156">
        <f t="shared" si="48"/>
        <v>0</v>
      </c>
      <c r="BJ185" s="16" t="s">
        <v>88</v>
      </c>
      <c r="BK185" s="156">
        <f t="shared" si="49"/>
        <v>0</v>
      </c>
      <c r="BL185" s="16" t="s">
        <v>83</v>
      </c>
      <c r="BM185" s="155" t="s">
        <v>19880</v>
      </c>
    </row>
    <row r="186" spans="2:65" s="1" customFormat="1" ht="16.5" customHeight="1">
      <c r="B186" s="142"/>
      <c r="C186" s="179" t="s">
        <v>662</v>
      </c>
      <c r="D186" s="179" t="s">
        <v>454</v>
      </c>
      <c r="E186" s="180" t="s">
        <v>19770</v>
      </c>
      <c r="F186" s="181" t="s">
        <v>19771</v>
      </c>
      <c r="G186" s="182" t="s">
        <v>467</v>
      </c>
      <c r="H186" s="183">
        <v>16</v>
      </c>
      <c r="I186" s="184"/>
      <c r="J186" s="185">
        <f t="shared" si="40"/>
        <v>0</v>
      </c>
      <c r="K186" s="186"/>
      <c r="L186" s="187"/>
      <c r="M186" s="188" t="s">
        <v>1</v>
      </c>
      <c r="N186" s="189" t="s">
        <v>42</v>
      </c>
      <c r="P186" s="153">
        <f t="shared" si="41"/>
        <v>0</v>
      </c>
      <c r="Q186" s="153">
        <v>0</v>
      </c>
      <c r="R186" s="153">
        <f t="shared" si="42"/>
        <v>0</v>
      </c>
      <c r="S186" s="153">
        <v>0</v>
      </c>
      <c r="T186" s="154">
        <f t="shared" si="43"/>
        <v>0</v>
      </c>
      <c r="AR186" s="155" t="s">
        <v>88</v>
      </c>
      <c r="AT186" s="155" t="s">
        <v>454</v>
      </c>
      <c r="AU186" s="155" t="s">
        <v>92</v>
      </c>
      <c r="AY186" s="16" t="s">
        <v>317</v>
      </c>
      <c r="BE186" s="156">
        <f t="shared" si="44"/>
        <v>0</v>
      </c>
      <c r="BF186" s="156">
        <f t="shared" si="45"/>
        <v>0</v>
      </c>
      <c r="BG186" s="156">
        <f t="shared" si="46"/>
        <v>0</v>
      </c>
      <c r="BH186" s="156">
        <f t="shared" si="47"/>
        <v>0</v>
      </c>
      <c r="BI186" s="156">
        <f t="shared" si="48"/>
        <v>0</v>
      </c>
      <c r="BJ186" s="16" t="s">
        <v>88</v>
      </c>
      <c r="BK186" s="156">
        <f t="shared" si="49"/>
        <v>0</v>
      </c>
      <c r="BL186" s="16" t="s">
        <v>83</v>
      </c>
      <c r="BM186" s="155" t="s">
        <v>19881</v>
      </c>
    </row>
    <row r="187" spans="2:65" s="1" customFormat="1" ht="16.5" customHeight="1">
      <c r="B187" s="142"/>
      <c r="C187" s="179" t="s">
        <v>736</v>
      </c>
      <c r="D187" s="179" t="s">
        <v>454</v>
      </c>
      <c r="E187" s="180" t="s">
        <v>19773</v>
      </c>
      <c r="F187" s="181" t="s">
        <v>19774</v>
      </c>
      <c r="G187" s="182" t="s">
        <v>467</v>
      </c>
      <c r="H187" s="183">
        <v>6</v>
      </c>
      <c r="I187" s="184"/>
      <c r="J187" s="185">
        <f t="shared" si="40"/>
        <v>0</v>
      </c>
      <c r="K187" s="186"/>
      <c r="L187" s="187"/>
      <c r="M187" s="188" t="s">
        <v>1</v>
      </c>
      <c r="N187" s="189" t="s">
        <v>42</v>
      </c>
      <c r="P187" s="153">
        <f t="shared" si="41"/>
        <v>0</v>
      </c>
      <c r="Q187" s="153">
        <v>0</v>
      </c>
      <c r="R187" s="153">
        <f t="shared" si="42"/>
        <v>0</v>
      </c>
      <c r="S187" s="153">
        <v>0</v>
      </c>
      <c r="T187" s="154">
        <f t="shared" si="43"/>
        <v>0</v>
      </c>
      <c r="AR187" s="155" t="s">
        <v>88</v>
      </c>
      <c r="AT187" s="155" t="s">
        <v>454</v>
      </c>
      <c r="AU187" s="155" t="s">
        <v>92</v>
      </c>
      <c r="AY187" s="16" t="s">
        <v>317</v>
      </c>
      <c r="BE187" s="156">
        <f t="shared" si="44"/>
        <v>0</v>
      </c>
      <c r="BF187" s="156">
        <f t="shared" si="45"/>
        <v>0</v>
      </c>
      <c r="BG187" s="156">
        <f t="shared" si="46"/>
        <v>0</v>
      </c>
      <c r="BH187" s="156">
        <f t="shared" si="47"/>
        <v>0</v>
      </c>
      <c r="BI187" s="156">
        <f t="shared" si="48"/>
        <v>0</v>
      </c>
      <c r="BJ187" s="16" t="s">
        <v>88</v>
      </c>
      <c r="BK187" s="156">
        <f t="shared" si="49"/>
        <v>0</v>
      </c>
      <c r="BL187" s="16" t="s">
        <v>83</v>
      </c>
      <c r="BM187" s="155" t="s">
        <v>19882</v>
      </c>
    </row>
    <row r="188" spans="2:65" s="1" customFormat="1" ht="16.5" customHeight="1">
      <c r="B188" s="142"/>
      <c r="C188" s="179" t="s">
        <v>665</v>
      </c>
      <c r="D188" s="179" t="s">
        <v>454</v>
      </c>
      <c r="E188" s="180" t="s">
        <v>19239</v>
      </c>
      <c r="F188" s="181" t="s">
        <v>19776</v>
      </c>
      <c r="G188" s="182" t="s">
        <v>467</v>
      </c>
      <c r="H188" s="183">
        <v>23</v>
      </c>
      <c r="I188" s="184"/>
      <c r="J188" s="185">
        <f t="shared" si="40"/>
        <v>0</v>
      </c>
      <c r="K188" s="186"/>
      <c r="L188" s="187"/>
      <c r="M188" s="188" t="s">
        <v>1</v>
      </c>
      <c r="N188" s="189" t="s">
        <v>42</v>
      </c>
      <c r="P188" s="153">
        <f t="shared" si="41"/>
        <v>0</v>
      </c>
      <c r="Q188" s="153">
        <v>0</v>
      </c>
      <c r="R188" s="153">
        <f t="shared" si="42"/>
        <v>0</v>
      </c>
      <c r="S188" s="153">
        <v>0</v>
      </c>
      <c r="T188" s="154">
        <f t="shared" si="43"/>
        <v>0</v>
      </c>
      <c r="AR188" s="155" t="s">
        <v>88</v>
      </c>
      <c r="AT188" s="155" t="s">
        <v>454</v>
      </c>
      <c r="AU188" s="155" t="s">
        <v>92</v>
      </c>
      <c r="AY188" s="16" t="s">
        <v>317</v>
      </c>
      <c r="BE188" s="156">
        <f t="shared" si="44"/>
        <v>0</v>
      </c>
      <c r="BF188" s="156">
        <f t="shared" si="45"/>
        <v>0</v>
      </c>
      <c r="BG188" s="156">
        <f t="shared" si="46"/>
        <v>0</v>
      </c>
      <c r="BH188" s="156">
        <f t="shared" si="47"/>
        <v>0</v>
      </c>
      <c r="BI188" s="156">
        <f t="shared" si="48"/>
        <v>0</v>
      </c>
      <c r="BJ188" s="16" t="s">
        <v>88</v>
      </c>
      <c r="BK188" s="156">
        <f t="shared" si="49"/>
        <v>0</v>
      </c>
      <c r="BL188" s="16" t="s">
        <v>83</v>
      </c>
      <c r="BM188" s="155" t="s">
        <v>19883</v>
      </c>
    </row>
    <row r="189" spans="2:65" s="1" customFormat="1" ht="16.5" customHeight="1">
      <c r="B189" s="142"/>
      <c r="C189" s="179" t="s">
        <v>743</v>
      </c>
      <c r="D189" s="179" t="s">
        <v>454</v>
      </c>
      <c r="E189" s="180" t="s">
        <v>19509</v>
      </c>
      <c r="F189" s="181" t="s">
        <v>19510</v>
      </c>
      <c r="G189" s="182" t="s">
        <v>467</v>
      </c>
      <c r="H189" s="183">
        <v>26</v>
      </c>
      <c r="I189" s="184"/>
      <c r="J189" s="185">
        <f t="shared" si="40"/>
        <v>0</v>
      </c>
      <c r="K189" s="186"/>
      <c r="L189" s="187"/>
      <c r="M189" s="188" t="s">
        <v>1</v>
      </c>
      <c r="N189" s="189" t="s">
        <v>42</v>
      </c>
      <c r="P189" s="153">
        <f t="shared" si="41"/>
        <v>0</v>
      </c>
      <c r="Q189" s="153">
        <v>0</v>
      </c>
      <c r="R189" s="153">
        <f t="shared" si="42"/>
        <v>0</v>
      </c>
      <c r="S189" s="153">
        <v>0</v>
      </c>
      <c r="T189" s="154">
        <f t="shared" si="43"/>
        <v>0</v>
      </c>
      <c r="AR189" s="155" t="s">
        <v>88</v>
      </c>
      <c r="AT189" s="155" t="s">
        <v>454</v>
      </c>
      <c r="AU189" s="155" t="s">
        <v>92</v>
      </c>
      <c r="AY189" s="16" t="s">
        <v>317</v>
      </c>
      <c r="BE189" s="156">
        <f t="shared" si="44"/>
        <v>0</v>
      </c>
      <c r="BF189" s="156">
        <f t="shared" si="45"/>
        <v>0</v>
      </c>
      <c r="BG189" s="156">
        <f t="shared" si="46"/>
        <v>0</v>
      </c>
      <c r="BH189" s="156">
        <f t="shared" si="47"/>
        <v>0</v>
      </c>
      <c r="BI189" s="156">
        <f t="shared" si="48"/>
        <v>0</v>
      </c>
      <c r="BJ189" s="16" t="s">
        <v>88</v>
      </c>
      <c r="BK189" s="156">
        <f t="shared" si="49"/>
        <v>0</v>
      </c>
      <c r="BL189" s="16" t="s">
        <v>83</v>
      </c>
      <c r="BM189" s="155" t="s">
        <v>19884</v>
      </c>
    </row>
    <row r="190" spans="2:65" s="1" customFormat="1" ht="16.5" customHeight="1">
      <c r="B190" s="142"/>
      <c r="C190" s="179" t="s">
        <v>616</v>
      </c>
      <c r="D190" s="179" t="s">
        <v>454</v>
      </c>
      <c r="E190" s="180" t="s">
        <v>19779</v>
      </c>
      <c r="F190" s="181" t="s">
        <v>19780</v>
      </c>
      <c r="G190" s="182" t="s">
        <v>467</v>
      </c>
      <c r="H190" s="183">
        <v>20</v>
      </c>
      <c r="I190" s="184"/>
      <c r="J190" s="185">
        <f t="shared" si="40"/>
        <v>0</v>
      </c>
      <c r="K190" s="186"/>
      <c r="L190" s="187"/>
      <c r="M190" s="188" t="s">
        <v>1</v>
      </c>
      <c r="N190" s="189" t="s">
        <v>42</v>
      </c>
      <c r="P190" s="153">
        <f t="shared" si="41"/>
        <v>0</v>
      </c>
      <c r="Q190" s="153">
        <v>0</v>
      </c>
      <c r="R190" s="153">
        <f t="shared" si="42"/>
        <v>0</v>
      </c>
      <c r="S190" s="153">
        <v>0</v>
      </c>
      <c r="T190" s="154">
        <f t="shared" si="43"/>
        <v>0</v>
      </c>
      <c r="AR190" s="155" t="s">
        <v>88</v>
      </c>
      <c r="AT190" s="155" t="s">
        <v>454</v>
      </c>
      <c r="AU190" s="155" t="s">
        <v>92</v>
      </c>
      <c r="AY190" s="16" t="s">
        <v>317</v>
      </c>
      <c r="BE190" s="156">
        <f t="shared" si="44"/>
        <v>0</v>
      </c>
      <c r="BF190" s="156">
        <f t="shared" si="45"/>
        <v>0</v>
      </c>
      <c r="BG190" s="156">
        <f t="shared" si="46"/>
        <v>0</v>
      </c>
      <c r="BH190" s="156">
        <f t="shared" si="47"/>
        <v>0</v>
      </c>
      <c r="BI190" s="156">
        <f t="shared" si="48"/>
        <v>0</v>
      </c>
      <c r="BJ190" s="16" t="s">
        <v>88</v>
      </c>
      <c r="BK190" s="156">
        <f t="shared" si="49"/>
        <v>0</v>
      </c>
      <c r="BL190" s="16" t="s">
        <v>83</v>
      </c>
      <c r="BM190" s="155" t="s">
        <v>19885</v>
      </c>
    </row>
    <row r="191" spans="2:65" s="1" customFormat="1" ht="16.5" customHeight="1">
      <c r="B191" s="142"/>
      <c r="C191" s="179" t="s">
        <v>620</v>
      </c>
      <c r="D191" s="179" t="s">
        <v>454</v>
      </c>
      <c r="E191" s="180" t="s">
        <v>19782</v>
      </c>
      <c r="F191" s="181" t="s">
        <v>19783</v>
      </c>
      <c r="G191" s="182" t="s">
        <v>467</v>
      </c>
      <c r="H191" s="183">
        <v>8</v>
      </c>
      <c r="I191" s="184"/>
      <c r="J191" s="185">
        <f t="shared" si="40"/>
        <v>0</v>
      </c>
      <c r="K191" s="186"/>
      <c r="L191" s="187"/>
      <c r="M191" s="188" t="s">
        <v>1</v>
      </c>
      <c r="N191" s="189" t="s">
        <v>42</v>
      </c>
      <c r="P191" s="153">
        <f t="shared" si="41"/>
        <v>0</v>
      </c>
      <c r="Q191" s="153">
        <v>0</v>
      </c>
      <c r="R191" s="153">
        <f t="shared" si="42"/>
        <v>0</v>
      </c>
      <c r="S191" s="153">
        <v>0</v>
      </c>
      <c r="T191" s="154">
        <f t="shared" si="43"/>
        <v>0</v>
      </c>
      <c r="AR191" s="155" t="s">
        <v>88</v>
      </c>
      <c r="AT191" s="155" t="s">
        <v>454</v>
      </c>
      <c r="AU191" s="155" t="s">
        <v>92</v>
      </c>
      <c r="AY191" s="16" t="s">
        <v>317</v>
      </c>
      <c r="BE191" s="156">
        <f t="shared" si="44"/>
        <v>0</v>
      </c>
      <c r="BF191" s="156">
        <f t="shared" si="45"/>
        <v>0</v>
      </c>
      <c r="BG191" s="156">
        <f t="shared" si="46"/>
        <v>0</v>
      </c>
      <c r="BH191" s="156">
        <f t="shared" si="47"/>
        <v>0</v>
      </c>
      <c r="BI191" s="156">
        <f t="shared" si="48"/>
        <v>0</v>
      </c>
      <c r="BJ191" s="16" t="s">
        <v>88</v>
      </c>
      <c r="BK191" s="156">
        <f t="shared" si="49"/>
        <v>0</v>
      </c>
      <c r="BL191" s="16" t="s">
        <v>83</v>
      </c>
      <c r="BM191" s="155" t="s">
        <v>19886</v>
      </c>
    </row>
    <row r="192" spans="2:65" s="1" customFormat="1" ht="16.5" customHeight="1">
      <c r="B192" s="142"/>
      <c r="C192" s="179" t="s">
        <v>670</v>
      </c>
      <c r="D192" s="179" t="s">
        <v>454</v>
      </c>
      <c r="E192" s="180" t="s">
        <v>19785</v>
      </c>
      <c r="F192" s="181" t="s">
        <v>19786</v>
      </c>
      <c r="G192" s="182" t="s">
        <v>19887</v>
      </c>
      <c r="H192" s="183">
        <v>14</v>
      </c>
      <c r="I192" s="184"/>
      <c r="J192" s="185">
        <f t="shared" si="40"/>
        <v>0</v>
      </c>
      <c r="K192" s="186"/>
      <c r="L192" s="187"/>
      <c r="M192" s="188" t="s">
        <v>1</v>
      </c>
      <c r="N192" s="189" t="s">
        <v>42</v>
      </c>
      <c r="P192" s="153">
        <f t="shared" si="41"/>
        <v>0</v>
      </c>
      <c r="Q192" s="153">
        <v>0</v>
      </c>
      <c r="R192" s="153">
        <f t="shared" si="42"/>
        <v>0</v>
      </c>
      <c r="S192" s="153">
        <v>0</v>
      </c>
      <c r="T192" s="154">
        <f t="shared" si="43"/>
        <v>0</v>
      </c>
      <c r="AR192" s="155" t="s">
        <v>88</v>
      </c>
      <c r="AT192" s="155" t="s">
        <v>454</v>
      </c>
      <c r="AU192" s="155" t="s">
        <v>92</v>
      </c>
      <c r="AY192" s="16" t="s">
        <v>317</v>
      </c>
      <c r="BE192" s="156">
        <f t="shared" si="44"/>
        <v>0</v>
      </c>
      <c r="BF192" s="156">
        <f t="shared" si="45"/>
        <v>0</v>
      </c>
      <c r="BG192" s="156">
        <f t="shared" si="46"/>
        <v>0</v>
      </c>
      <c r="BH192" s="156">
        <f t="shared" si="47"/>
        <v>0</v>
      </c>
      <c r="BI192" s="156">
        <f t="shared" si="48"/>
        <v>0</v>
      </c>
      <c r="BJ192" s="16" t="s">
        <v>88</v>
      </c>
      <c r="BK192" s="156">
        <f t="shared" si="49"/>
        <v>0</v>
      </c>
      <c r="BL192" s="16" t="s">
        <v>83</v>
      </c>
      <c r="BM192" s="155" t="s">
        <v>19888</v>
      </c>
    </row>
    <row r="193" spans="2:65" s="1" customFormat="1" ht="16.5" customHeight="1">
      <c r="B193" s="142"/>
      <c r="C193" s="179" t="s">
        <v>834</v>
      </c>
      <c r="D193" s="179" t="s">
        <v>454</v>
      </c>
      <c r="E193" s="180" t="s">
        <v>19788</v>
      </c>
      <c r="F193" s="181" t="s">
        <v>19789</v>
      </c>
      <c r="G193" s="182" t="s">
        <v>467</v>
      </c>
      <c r="H193" s="183">
        <v>12</v>
      </c>
      <c r="I193" s="184"/>
      <c r="J193" s="185">
        <f t="shared" si="40"/>
        <v>0</v>
      </c>
      <c r="K193" s="186"/>
      <c r="L193" s="187"/>
      <c r="M193" s="188" t="s">
        <v>1</v>
      </c>
      <c r="N193" s="189" t="s">
        <v>42</v>
      </c>
      <c r="P193" s="153">
        <f t="shared" si="41"/>
        <v>0</v>
      </c>
      <c r="Q193" s="153">
        <v>0</v>
      </c>
      <c r="R193" s="153">
        <f t="shared" si="42"/>
        <v>0</v>
      </c>
      <c r="S193" s="153">
        <v>0</v>
      </c>
      <c r="T193" s="154">
        <f t="shared" si="43"/>
        <v>0</v>
      </c>
      <c r="AR193" s="155" t="s">
        <v>88</v>
      </c>
      <c r="AT193" s="155" t="s">
        <v>454</v>
      </c>
      <c r="AU193" s="155" t="s">
        <v>92</v>
      </c>
      <c r="AY193" s="16" t="s">
        <v>317</v>
      </c>
      <c r="BE193" s="156">
        <f t="shared" si="44"/>
        <v>0</v>
      </c>
      <c r="BF193" s="156">
        <f t="shared" si="45"/>
        <v>0</v>
      </c>
      <c r="BG193" s="156">
        <f t="shared" si="46"/>
        <v>0</v>
      </c>
      <c r="BH193" s="156">
        <f t="shared" si="47"/>
        <v>0</v>
      </c>
      <c r="BI193" s="156">
        <f t="shared" si="48"/>
        <v>0</v>
      </c>
      <c r="BJ193" s="16" t="s">
        <v>88</v>
      </c>
      <c r="BK193" s="156">
        <f t="shared" si="49"/>
        <v>0</v>
      </c>
      <c r="BL193" s="16" t="s">
        <v>83</v>
      </c>
      <c r="BM193" s="155" t="s">
        <v>19889</v>
      </c>
    </row>
    <row r="194" spans="2:65" s="1" customFormat="1" ht="16.5" customHeight="1">
      <c r="B194" s="142"/>
      <c r="C194" s="179" t="s">
        <v>673</v>
      </c>
      <c r="D194" s="179" t="s">
        <v>454</v>
      </c>
      <c r="E194" s="180" t="s">
        <v>19248</v>
      </c>
      <c r="F194" s="181" t="s">
        <v>19249</v>
      </c>
      <c r="G194" s="182" t="s">
        <v>467</v>
      </c>
      <c r="H194" s="183">
        <v>12</v>
      </c>
      <c r="I194" s="184"/>
      <c r="J194" s="185">
        <f t="shared" si="40"/>
        <v>0</v>
      </c>
      <c r="K194" s="186"/>
      <c r="L194" s="187"/>
      <c r="M194" s="188" t="s">
        <v>1</v>
      </c>
      <c r="N194" s="189" t="s">
        <v>42</v>
      </c>
      <c r="P194" s="153">
        <f t="shared" si="41"/>
        <v>0</v>
      </c>
      <c r="Q194" s="153">
        <v>0</v>
      </c>
      <c r="R194" s="153">
        <f t="shared" si="42"/>
        <v>0</v>
      </c>
      <c r="S194" s="153">
        <v>0</v>
      </c>
      <c r="T194" s="154">
        <f t="shared" si="43"/>
        <v>0</v>
      </c>
      <c r="AR194" s="155" t="s">
        <v>88</v>
      </c>
      <c r="AT194" s="155" t="s">
        <v>454</v>
      </c>
      <c r="AU194" s="155" t="s">
        <v>92</v>
      </c>
      <c r="AY194" s="16" t="s">
        <v>317</v>
      </c>
      <c r="BE194" s="156">
        <f t="shared" si="44"/>
        <v>0</v>
      </c>
      <c r="BF194" s="156">
        <f t="shared" si="45"/>
        <v>0</v>
      </c>
      <c r="BG194" s="156">
        <f t="shared" si="46"/>
        <v>0</v>
      </c>
      <c r="BH194" s="156">
        <f t="shared" si="47"/>
        <v>0</v>
      </c>
      <c r="BI194" s="156">
        <f t="shared" si="48"/>
        <v>0</v>
      </c>
      <c r="BJ194" s="16" t="s">
        <v>88</v>
      </c>
      <c r="BK194" s="156">
        <f t="shared" si="49"/>
        <v>0</v>
      </c>
      <c r="BL194" s="16" t="s">
        <v>83</v>
      </c>
      <c r="BM194" s="155" t="s">
        <v>19890</v>
      </c>
    </row>
    <row r="195" spans="2:65" s="1" customFormat="1" ht="16.5" customHeight="1">
      <c r="B195" s="142"/>
      <c r="C195" s="179" t="s">
        <v>1417</v>
      </c>
      <c r="D195" s="179" t="s">
        <v>454</v>
      </c>
      <c r="E195" s="180" t="s">
        <v>19792</v>
      </c>
      <c r="F195" s="181" t="s">
        <v>19793</v>
      </c>
      <c r="G195" s="182" t="s">
        <v>467</v>
      </c>
      <c r="H195" s="183">
        <v>16</v>
      </c>
      <c r="I195" s="184"/>
      <c r="J195" s="185">
        <f t="shared" si="40"/>
        <v>0</v>
      </c>
      <c r="K195" s="186"/>
      <c r="L195" s="187"/>
      <c r="M195" s="188" t="s">
        <v>1</v>
      </c>
      <c r="N195" s="189" t="s">
        <v>42</v>
      </c>
      <c r="P195" s="153">
        <f t="shared" si="41"/>
        <v>0</v>
      </c>
      <c r="Q195" s="153">
        <v>0</v>
      </c>
      <c r="R195" s="153">
        <f t="shared" si="42"/>
        <v>0</v>
      </c>
      <c r="S195" s="153">
        <v>0</v>
      </c>
      <c r="T195" s="154">
        <f t="shared" si="43"/>
        <v>0</v>
      </c>
      <c r="AR195" s="155" t="s">
        <v>88</v>
      </c>
      <c r="AT195" s="155" t="s">
        <v>454</v>
      </c>
      <c r="AU195" s="155" t="s">
        <v>92</v>
      </c>
      <c r="AY195" s="16" t="s">
        <v>317</v>
      </c>
      <c r="BE195" s="156">
        <f t="shared" si="44"/>
        <v>0</v>
      </c>
      <c r="BF195" s="156">
        <f t="shared" si="45"/>
        <v>0</v>
      </c>
      <c r="BG195" s="156">
        <f t="shared" si="46"/>
        <v>0</v>
      </c>
      <c r="BH195" s="156">
        <f t="shared" si="47"/>
        <v>0</v>
      </c>
      <c r="BI195" s="156">
        <f t="shared" si="48"/>
        <v>0</v>
      </c>
      <c r="BJ195" s="16" t="s">
        <v>88</v>
      </c>
      <c r="BK195" s="156">
        <f t="shared" si="49"/>
        <v>0</v>
      </c>
      <c r="BL195" s="16" t="s">
        <v>83</v>
      </c>
      <c r="BM195" s="155" t="s">
        <v>19891</v>
      </c>
    </row>
    <row r="196" spans="2:65" s="11" customFormat="1" ht="25.9" customHeight="1">
      <c r="B196" s="130"/>
      <c r="D196" s="131" t="s">
        <v>75</v>
      </c>
      <c r="E196" s="132" t="s">
        <v>19310</v>
      </c>
      <c r="F196" s="132" t="s">
        <v>19311</v>
      </c>
      <c r="I196" s="133"/>
      <c r="J196" s="134">
        <f>BK196</f>
        <v>0</v>
      </c>
      <c r="L196" s="130"/>
      <c r="M196" s="135"/>
      <c r="P196" s="136">
        <f>P197</f>
        <v>0</v>
      </c>
      <c r="R196" s="136">
        <f>R197</f>
        <v>0</v>
      </c>
      <c r="T196" s="137">
        <f>T197</f>
        <v>0</v>
      </c>
      <c r="AR196" s="131" t="s">
        <v>83</v>
      </c>
      <c r="AT196" s="138" t="s">
        <v>75</v>
      </c>
      <c r="AU196" s="138" t="s">
        <v>76</v>
      </c>
      <c r="AY196" s="131" t="s">
        <v>317</v>
      </c>
      <c r="BK196" s="139">
        <f>BK197</f>
        <v>0</v>
      </c>
    </row>
    <row r="197" spans="2:65" s="1" customFormat="1" ht="33" customHeight="1">
      <c r="B197" s="142"/>
      <c r="C197" s="143" t="s">
        <v>675</v>
      </c>
      <c r="D197" s="143" t="s">
        <v>319</v>
      </c>
      <c r="E197" s="144" t="s">
        <v>19312</v>
      </c>
      <c r="F197" s="145" t="s">
        <v>19313</v>
      </c>
      <c r="G197" s="146" t="s">
        <v>439</v>
      </c>
      <c r="H197" s="147">
        <v>47.674999999999997</v>
      </c>
      <c r="I197" s="148"/>
      <c r="J197" s="149">
        <f>ROUND(I197*H197,2)</f>
        <v>0</v>
      </c>
      <c r="K197" s="150"/>
      <c r="L197" s="31"/>
      <c r="M197" s="151" t="s">
        <v>1</v>
      </c>
      <c r="N197" s="152" t="s">
        <v>42</v>
      </c>
      <c r="P197" s="153">
        <f>O197*H197</f>
        <v>0</v>
      </c>
      <c r="Q197" s="153">
        <v>0</v>
      </c>
      <c r="R197" s="153">
        <f>Q197*H197</f>
        <v>0</v>
      </c>
      <c r="S197" s="153">
        <v>0</v>
      </c>
      <c r="T197" s="154">
        <f>S197*H197</f>
        <v>0</v>
      </c>
      <c r="AR197" s="155" t="s">
        <v>323</v>
      </c>
      <c r="AT197" s="155" t="s">
        <v>319</v>
      </c>
      <c r="AU197" s="155" t="s">
        <v>83</v>
      </c>
      <c r="AY197" s="16" t="s">
        <v>317</v>
      </c>
      <c r="BE197" s="156">
        <f>IF(N197="základná",J197,0)</f>
        <v>0</v>
      </c>
      <c r="BF197" s="156">
        <f>IF(N197="znížená",J197,0)</f>
        <v>0</v>
      </c>
      <c r="BG197" s="156">
        <f>IF(N197="zákl. prenesená",J197,0)</f>
        <v>0</v>
      </c>
      <c r="BH197" s="156">
        <f>IF(N197="zníž. prenesená",J197,0)</f>
        <v>0</v>
      </c>
      <c r="BI197" s="156">
        <f>IF(N197="nulová",J197,0)</f>
        <v>0</v>
      </c>
      <c r="BJ197" s="16" t="s">
        <v>88</v>
      </c>
      <c r="BK197" s="156">
        <f>ROUND(I197*H197,2)</f>
        <v>0</v>
      </c>
      <c r="BL197" s="16" t="s">
        <v>323</v>
      </c>
      <c r="BM197" s="155" t="s">
        <v>19892</v>
      </c>
    </row>
    <row r="198" spans="2:65" s="11" customFormat="1" ht="25.9" customHeight="1">
      <c r="B198" s="130"/>
      <c r="D198" s="131" t="s">
        <v>75</v>
      </c>
      <c r="E198" s="132" t="s">
        <v>2241</v>
      </c>
      <c r="F198" s="132" t="s">
        <v>2241</v>
      </c>
      <c r="I198" s="133"/>
      <c r="J198" s="134">
        <f>BK198</f>
        <v>0</v>
      </c>
      <c r="L198" s="130"/>
      <c r="M198" s="135"/>
      <c r="P198" s="136">
        <f>P199</f>
        <v>0</v>
      </c>
      <c r="R198" s="136">
        <f>R199</f>
        <v>0.21372000000000002</v>
      </c>
      <c r="T198" s="137">
        <f>T199</f>
        <v>0</v>
      </c>
      <c r="AR198" s="131" t="s">
        <v>83</v>
      </c>
      <c r="AT198" s="138" t="s">
        <v>75</v>
      </c>
      <c r="AU198" s="138" t="s">
        <v>76</v>
      </c>
      <c r="AY198" s="131" t="s">
        <v>317</v>
      </c>
      <c r="BK198" s="139">
        <f>BK199</f>
        <v>0</v>
      </c>
    </row>
    <row r="199" spans="2:65" s="11" customFormat="1" ht="22.75" customHeight="1">
      <c r="B199" s="130"/>
      <c r="D199" s="131" t="s">
        <v>75</v>
      </c>
      <c r="E199" s="140" t="s">
        <v>19556</v>
      </c>
      <c r="F199" s="140" t="s">
        <v>19557</v>
      </c>
      <c r="I199" s="133"/>
      <c r="J199" s="141">
        <f>BK199</f>
        <v>0</v>
      </c>
      <c r="L199" s="130"/>
      <c r="M199" s="135"/>
      <c r="P199" s="136">
        <f>SUM(P200:P221)</f>
        <v>0</v>
      </c>
      <c r="R199" s="136">
        <f>SUM(R200:R221)</f>
        <v>0.21372000000000002</v>
      </c>
      <c r="T199" s="137">
        <f>SUM(T200:T221)</f>
        <v>0</v>
      </c>
      <c r="AR199" s="131" t="s">
        <v>83</v>
      </c>
      <c r="AT199" s="138" t="s">
        <v>75</v>
      </c>
      <c r="AU199" s="138" t="s">
        <v>83</v>
      </c>
      <c r="AY199" s="131" t="s">
        <v>317</v>
      </c>
      <c r="BK199" s="139">
        <f>SUM(BK200:BK221)</f>
        <v>0</v>
      </c>
    </row>
    <row r="200" spans="2:65" s="1" customFormat="1" ht="16.5" customHeight="1">
      <c r="B200" s="142"/>
      <c r="C200" s="143" t="s">
        <v>1456</v>
      </c>
      <c r="D200" s="143" t="s">
        <v>319</v>
      </c>
      <c r="E200" s="144" t="s">
        <v>19606</v>
      </c>
      <c r="F200" s="145" t="s">
        <v>19607</v>
      </c>
      <c r="G200" s="146" t="s">
        <v>484</v>
      </c>
      <c r="H200" s="147">
        <v>49</v>
      </c>
      <c r="I200" s="148"/>
      <c r="J200" s="149">
        <f t="shared" ref="J200:J221" si="50">ROUND(I200*H200,2)</f>
        <v>0</v>
      </c>
      <c r="K200" s="150"/>
      <c r="L200" s="31"/>
      <c r="M200" s="151" t="s">
        <v>1</v>
      </c>
      <c r="N200" s="152" t="s">
        <v>42</v>
      </c>
      <c r="P200" s="153">
        <f t="shared" ref="P200:P221" si="51">O200*H200</f>
        <v>0</v>
      </c>
      <c r="Q200" s="153">
        <v>0</v>
      </c>
      <c r="R200" s="153">
        <f t="shared" ref="R200:R221" si="52">Q200*H200</f>
        <v>0</v>
      </c>
      <c r="S200" s="153">
        <v>0</v>
      </c>
      <c r="T200" s="154">
        <f t="shared" ref="T200:T221" si="53">S200*H200</f>
        <v>0</v>
      </c>
      <c r="AR200" s="155" t="s">
        <v>323</v>
      </c>
      <c r="AT200" s="155" t="s">
        <v>319</v>
      </c>
      <c r="AU200" s="155" t="s">
        <v>88</v>
      </c>
      <c r="AY200" s="16" t="s">
        <v>317</v>
      </c>
      <c r="BE200" s="156">
        <f t="shared" ref="BE200:BE221" si="54">IF(N200="základná",J200,0)</f>
        <v>0</v>
      </c>
      <c r="BF200" s="156">
        <f t="shared" ref="BF200:BF221" si="55">IF(N200="znížená",J200,0)</f>
        <v>0</v>
      </c>
      <c r="BG200" s="156">
        <f t="shared" ref="BG200:BG221" si="56">IF(N200="zákl. prenesená",J200,0)</f>
        <v>0</v>
      </c>
      <c r="BH200" s="156">
        <f t="shared" ref="BH200:BH221" si="57">IF(N200="zníž. prenesená",J200,0)</f>
        <v>0</v>
      </c>
      <c r="BI200" s="156">
        <f t="shared" ref="BI200:BI221" si="58">IF(N200="nulová",J200,0)</f>
        <v>0</v>
      </c>
      <c r="BJ200" s="16" t="s">
        <v>88</v>
      </c>
      <c r="BK200" s="156">
        <f t="shared" ref="BK200:BK221" si="59">ROUND(I200*H200,2)</f>
        <v>0</v>
      </c>
      <c r="BL200" s="16" t="s">
        <v>323</v>
      </c>
      <c r="BM200" s="155" t="s">
        <v>19893</v>
      </c>
    </row>
    <row r="201" spans="2:65" s="1" customFormat="1" ht="16.5" customHeight="1">
      <c r="B201" s="142"/>
      <c r="C201" s="143" t="s">
        <v>678</v>
      </c>
      <c r="D201" s="143" t="s">
        <v>319</v>
      </c>
      <c r="E201" s="144" t="s">
        <v>19597</v>
      </c>
      <c r="F201" s="145" t="s">
        <v>19598</v>
      </c>
      <c r="G201" s="146" t="s">
        <v>467</v>
      </c>
      <c r="H201" s="147">
        <v>1</v>
      </c>
      <c r="I201" s="148"/>
      <c r="J201" s="149">
        <f t="shared" si="50"/>
        <v>0</v>
      </c>
      <c r="K201" s="150"/>
      <c r="L201" s="31"/>
      <c r="M201" s="151" t="s">
        <v>1</v>
      </c>
      <c r="N201" s="152" t="s">
        <v>42</v>
      </c>
      <c r="P201" s="153">
        <f t="shared" si="51"/>
        <v>0</v>
      </c>
      <c r="Q201" s="153">
        <v>0</v>
      </c>
      <c r="R201" s="153">
        <f t="shared" si="52"/>
        <v>0</v>
      </c>
      <c r="S201" s="153">
        <v>0</v>
      </c>
      <c r="T201" s="154">
        <f t="shared" si="53"/>
        <v>0</v>
      </c>
      <c r="AR201" s="155" t="s">
        <v>323</v>
      </c>
      <c r="AT201" s="155" t="s">
        <v>319</v>
      </c>
      <c r="AU201" s="155" t="s">
        <v>88</v>
      </c>
      <c r="AY201" s="16" t="s">
        <v>317</v>
      </c>
      <c r="BE201" s="156">
        <f t="shared" si="54"/>
        <v>0</v>
      </c>
      <c r="BF201" s="156">
        <f t="shared" si="55"/>
        <v>0</v>
      </c>
      <c r="BG201" s="156">
        <f t="shared" si="56"/>
        <v>0</v>
      </c>
      <c r="BH201" s="156">
        <f t="shared" si="57"/>
        <v>0</v>
      </c>
      <c r="BI201" s="156">
        <f t="shared" si="58"/>
        <v>0</v>
      </c>
      <c r="BJ201" s="16" t="s">
        <v>88</v>
      </c>
      <c r="BK201" s="156">
        <f t="shared" si="59"/>
        <v>0</v>
      </c>
      <c r="BL201" s="16" t="s">
        <v>323</v>
      </c>
      <c r="BM201" s="155" t="s">
        <v>19894</v>
      </c>
    </row>
    <row r="202" spans="2:65" s="1" customFormat="1" ht="16.5" customHeight="1">
      <c r="B202" s="142"/>
      <c r="C202" s="179" t="s">
        <v>774</v>
      </c>
      <c r="D202" s="179" t="s">
        <v>454</v>
      </c>
      <c r="E202" s="180" t="s">
        <v>19600</v>
      </c>
      <c r="F202" s="181" t="s">
        <v>19601</v>
      </c>
      <c r="G202" s="182" t="s">
        <v>484</v>
      </c>
      <c r="H202" s="183">
        <v>47</v>
      </c>
      <c r="I202" s="184"/>
      <c r="J202" s="185">
        <f t="shared" si="50"/>
        <v>0</v>
      </c>
      <c r="K202" s="186"/>
      <c r="L202" s="187"/>
      <c r="M202" s="188" t="s">
        <v>1</v>
      </c>
      <c r="N202" s="189" t="s">
        <v>42</v>
      </c>
      <c r="P202" s="153">
        <f t="shared" si="51"/>
        <v>0</v>
      </c>
      <c r="Q202" s="153">
        <v>2.7999999999999998E-4</v>
      </c>
      <c r="R202" s="153">
        <f t="shared" si="52"/>
        <v>1.3159999999999998E-2</v>
      </c>
      <c r="S202" s="153">
        <v>0</v>
      </c>
      <c r="T202" s="154">
        <f t="shared" si="53"/>
        <v>0</v>
      </c>
      <c r="AR202" s="155" t="s">
        <v>356</v>
      </c>
      <c r="AT202" s="155" t="s">
        <v>454</v>
      </c>
      <c r="AU202" s="155" t="s">
        <v>88</v>
      </c>
      <c r="AY202" s="16" t="s">
        <v>317</v>
      </c>
      <c r="BE202" s="156">
        <f t="shared" si="54"/>
        <v>0</v>
      </c>
      <c r="BF202" s="156">
        <f t="shared" si="55"/>
        <v>0</v>
      </c>
      <c r="BG202" s="156">
        <f t="shared" si="56"/>
        <v>0</v>
      </c>
      <c r="BH202" s="156">
        <f t="shared" si="57"/>
        <v>0</v>
      </c>
      <c r="BI202" s="156">
        <f t="shared" si="58"/>
        <v>0</v>
      </c>
      <c r="BJ202" s="16" t="s">
        <v>88</v>
      </c>
      <c r="BK202" s="156">
        <f t="shared" si="59"/>
        <v>0</v>
      </c>
      <c r="BL202" s="16" t="s">
        <v>323</v>
      </c>
      <c r="BM202" s="155" t="s">
        <v>19895</v>
      </c>
    </row>
    <row r="203" spans="2:65" s="1" customFormat="1" ht="16.5" customHeight="1">
      <c r="B203" s="142"/>
      <c r="C203" s="179" t="s">
        <v>681</v>
      </c>
      <c r="D203" s="179" t="s">
        <v>454</v>
      </c>
      <c r="E203" s="180" t="s">
        <v>19603</v>
      </c>
      <c r="F203" s="181" t="s">
        <v>19604</v>
      </c>
      <c r="G203" s="182" t="s">
        <v>484</v>
      </c>
      <c r="H203" s="183">
        <v>2</v>
      </c>
      <c r="I203" s="184"/>
      <c r="J203" s="185">
        <f t="shared" si="50"/>
        <v>0</v>
      </c>
      <c r="K203" s="186"/>
      <c r="L203" s="187"/>
      <c r="M203" s="188" t="s">
        <v>1</v>
      </c>
      <c r="N203" s="189" t="s">
        <v>42</v>
      </c>
      <c r="P203" s="153">
        <f t="shared" si="51"/>
        <v>0</v>
      </c>
      <c r="Q203" s="153">
        <v>2.7999999999999998E-4</v>
      </c>
      <c r="R203" s="153">
        <f t="shared" si="52"/>
        <v>5.5999999999999995E-4</v>
      </c>
      <c r="S203" s="153">
        <v>0</v>
      </c>
      <c r="T203" s="154">
        <f t="shared" si="53"/>
        <v>0</v>
      </c>
      <c r="AR203" s="155" t="s">
        <v>356</v>
      </c>
      <c r="AT203" s="155" t="s">
        <v>454</v>
      </c>
      <c r="AU203" s="155" t="s">
        <v>88</v>
      </c>
      <c r="AY203" s="16" t="s">
        <v>317</v>
      </c>
      <c r="BE203" s="156">
        <f t="shared" si="54"/>
        <v>0</v>
      </c>
      <c r="BF203" s="156">
        <f t="shared" si="55"/>
        <v>0</v>
      </c>
      <c r="BG203" s="156">
        <f t="shared" si="56"/>
        <v>0</v>
      </c>
      <c r="BH203" s="156">
        <f t="shared" si="57"/>
        <v>0</v>
      </c>
      <c r="BI203" s="156">
        <f t="shared" si="58"/>
        <v>0</v>
      </c>
      <c r="BJ203" s="16" t="s">
        <v>88</v>
      </c>
      <c r="BK203" s="156">
        <f t="shared" si="59"/>
        <v>0</v>
      </c>
      <c r="BL203" s="16" t="s">
        <v>323</v>
      </c>
      <c r="BM203" s="155" t="s">
        <v>19896</v>
      </c>
    </row>
    <row r="204" spans="2:65" s="1" customFormat="1" ht="24.15" customHeight="1">
      <c r="B204" s="142"/>
      <c r="C204" s="143" t="s">
        <v>778</v>
      </c>
      <c r="D204" s="143" t="s">
        <v>319</v>
      </c>
      <c r="E204" s="144" t="s">
        <v>19558</v>
      </c>
      <c r="F204" s="145" t="s">
        <v>19559</v>
      </c>
      <c r="G204" s="146" t="s">
        <v>322</v>
      </c>
      <c r="H204" s="147">
        <v>2</v>
      </c>
      <c r="I204" s="148"/>
      <c r="J204" s="149">
        <f t="shared" si="50"/>
        <v>0</v>
      </c>
      <c r="K204" s="150"/>
      <c r="L204" s="31"/>
      <c r="M204" s="151" t="s">
        <v>1</v>
      </c>
      <c r="N204" s="152" t="s">
        <v>42</v>
      </c>
      <c r="P204" s="153">
        <f t="shared" si="51"/>
        <v>0</v>
      </c>
      <c r="Q204" s="153">
        <v>0</v>
      </c>
      <c r="R204" s="153">
        <f t="shared" si="52"/>
        <v>0</v>
      </c>
      <c r="S204" s="153">
        <v>0</v>
      </c>
      <c r="T204" s="154">
        <f t="shared" si="53"/>
        <v>0</v>
      </c>
      <c r="AR204" s="155" t="s">
        <v>323</v>
      </c>
      <c r="AT204" s="155" t="s">
        <v>319</v>
      </c>
      <c r="AU204" s="155" t="s">
        <v>88</v>
      </c>
      <c r="AY204" s="16" t="s">
        <v>317</v>
      </c>
      <c r="BE204" s="156">
        <f t="shared" si="54"/>
        <v>0</v>
      </c>
      <c r="BF204" s="156">
        <f t="shared" si="55"/>
        <v>0</v>
      </c>
      <c r="BG204" s="156">
        <f t="shared" si="56"/>
        <v>0</v>
      </c>
      <c r="BH204" s="156">
        <f t="shared" si="57"/>
        <v>0</v>
      </c>
      <c r="BI204" s="156">
        <f t="shared" si="58"/>
        <v>0</v>
      </c>
      <c r="BJ204" s="16" t="s">
        <v>88</v>
      </c>
      <c r="BK204" s="156">
        <f t="shared" si="59"/>
        <v>0</v>
      </c>
      <c r="BL204" s="16" t="s">
        <v>323</v>
      </c>
      <c r="BM204" s="155" t="s">
        <v>19897</v>
      </c>
    </row>
    <row r="205" spans="2:65" s="1" customFormat="1" ht="16.5" customHeight="1">
      <c r="B205" s="142"/>
      <c r="C205" s="143" t="s">
        <v>684</v>
      </c>
      <c r="D205" s="143" t="s">
        <v>319</v>
      </c>
      <c r="E205" s="144" t="s">
        <v>19561</v>
      </c>
      <c r="F205" s="145" t="s">
        <v>19562</v>
      </c>
      <c r="G205" s="146" t="s">
        <v>484</v>
      </c>
      <c r="H205" s="147">
        <v>207</v>
      </c>
      <c r="I205" s="148"/>
      <c r="J205" s="149">
        <f t="shared" si="50"/>
        <v>0</v>
      </c>
      <c r="K205" s="150"/>
      <c r="L205" s="31"/>
      <c r="M205" s="151" t="s">
        <v>1</v>
      </c>
      <c r="N205" s="152" t="s">
        <v>42</v>
      </c>
      <c r="P205" s="153">
        <f t="shared" si="51"/>
        <v>0</v>
      </c>
      <c r="Q205" s="153">
        <v>0</v>
      </c>
      <c r="R205" s="153">
        <f t="shared" si="52"/>
        <v>0</v>
      </c>
      <c r="S205" s="153">
        <v>0</v>
      </c>
      <c r="T205" s="154">
        <f t="shared" si="53"/>
        <v>0</v>
      </c>
      <c r="AR205" s="155" t="s">
        <v>323</v>
      </c>
      <c r="AT205" s="155" t="s">
        <v>319</v>
      </c>
      <c r="AU205" s="155" t="s">
        <v>88</v>
      </c>
      <c r="AY205" s="16" t="s">
        <v>317</v>
      </c>
      <c r="BE205" s="156">
        <f t="shared" si="54"/>
        <v>0</v>
      </c>
      <c r="BF205" s="156">
        <f t="shared" si="55"/>
        <v>0</v>
      </c>
      <c r="BG205" s="156">
        <f t="shared" si="56"/>
        <v>0</v>
      </c>
      <c r="BH205" s="156">
        <f t="shared" si="57"/>
        <v>0</v>
      </c>
      <c r="BI205" s="156">
        <f t="shared" si="58"/>
        <v>0</v>
      </c>
      <c r="BJ205" s="16" t="s">
        <v>88</v>
      </c>
      <c r="BK205" s="156">
        <f t="shared" si="59"/>
        <v>0</v>
      </c>
      <c r="BL205" s="16" t="s">
        <v>323</v>
      </c>
      <c r="BM205" s="155" t="s">
        <v>19898</v>
      </c>
    </row>
    <row r="206" spans="2:65" s="1" customFormat="1" ht="16.5" customHeight="1">
      <c r="B206" s="142"/>
      <c r="C206" s="179" t="s">
        <v>786</v>
      </c>
      <c r="D206" s="179" t="s">
        <v>454</v>
      </c>
      <c r="E206" s="180" t="s">
        <v>19564</v>
      </c>
      <c r="F206" s="181" t="s">
        <v>19899</v>
      </c>
      <c r="G206" s="182" t="s">
        <v>484</v>
      </c>
      <c r="H206" s="183">
        <v>213.21</v>
      </c>
      <c r="I206" s="184"/>
      <c r="J206" s="185">
        <f t="shared" si="50"/>
        <v>0</v>
      </c>
      <c r="K206" s="186"/>
      <c r="L206" s="187"/>
      <c r="M206" s="188" t="s">
        <v>1</v>
      </c>
      <c r="N206" s="189" t="s">
        <v>42</v>
      </c>
      <c r="P206" s="153">
        <f t="shared" si="51"/>
        <v>0</v>
      </c>
      <c r="Q206" s="153">
        <v>0</v>
      </c>
      <c r="R206" s="153">
        <f t="shared" si="52"/>
        <v>0</v>
      </c>
      <c r="S206" s="153">
        <v>0</v>
      </c>
      <c r="T206" s="154">
        <f t="shared" si="53"/>
        <v>0</v>
      </c>
      <c r="AR206" s="155" t="s">
        <v>356</v>
      </c>
      <c r="AT206" s="155" t="s">
        <v>454</v>
      </c>
      <c r="AU206" s="155" t="s">
        <v>88</v>
      </c>
      <c r="AY206" s="16" t="s">
        <v>317</v>
      </c>
      <c r="BE206" s="156">
        <f t="shared" si="54"/>
        <v>0</v>
      </c>
      <c r="BF206" s="156">
        <f t="shared" si="55"/>
        <v>0</v>
      </c>
      <c r="BG206" s="156">
        <f t="shared" si="56"/>
        <v>0</v>
      </c>
      <c r="BH206" s="156">
        <f t="shared" si="57"/>
        <v>0</v>
      </c>
      <c r="BI206" s="156">
        <f t="shared" si="58"/>
        <v>0</v>
      </c>
      <c r="BJ206" s="16" t="s">
        <v>88</v>
      </c>
      <c r="BK206" s="156">
        <f t="shared" si="59"/>
        <v>0</v>
      </c>
      <c r="BL206" s="16" t="s">
        <v>323</v>
      </c>
      <c r="BM206" s="155" t="s">
        <v>19900</v>
      </c>
    </row>
    <row r="207" spans="2:65" s="1" customFormat="1" ht="16.5" customHeight="1">
      <c r="B207" s="142"/>
      <c r="C207" s="179" t="s">
        <v>687</v>
      </c>
      <c r="D207" s="179" t="s">
        <v>454</v>
      </c>
      <c r="E207" s="180" t="s">
        <v>19567</v>
      </c>
      <c r="F207" s="181" t="s">
        <v>19568</v>
      </c>
      <c r="G207" s="182" t="s">
        <v>467</v>
      </c>
      <c r="H207" s="183">
        <v>420</v>
      </c>
      <c r="I207" s="184"/>
      <c r="J207" s="185">
        <f t="shared" si="50"/>
        <v>0</v>
      </c>
      <c r="K207" s="186"/>
      <c r="L207" s="187"/>
      <c r="M207" s="188" t="s">
        <v>1</v>
      </c>
      <c r="N207" s="189" t="s">
        <v>42</v>
      </c>
      <c r="P207" s="153">
        <f t="shared" si="51"/>
        <v>0</v>
      </c>
      <c r="Q207" s="153">
        <v>0</v>
      </c>
      <c r="R207" s="153">
        <f t="shared" si="52"/>
        <v>0</v>
      </c>
      <c r="S207" s="153">
        <v>0</v>
      </c>
      <c r="T207" s="154">
        <f t="shared" si="53"/>
        <v>0</v>
      </c>
      <c r="AR207" s="155" t="s">
        <v>356</v>
      </c>
      <c r="AT207" s="155" t="s">
        <v>454</v>
      </c>
      <c r="AU207" s="155" t="s">
        <v>88</v>
      </c>
      <c r="AY207" s="16" t="s">
        <v>317</v>
      </c>
      <c r="BE207" s="156">
        <f t="shared" si="54"/>
        <v>0</v>
      </c>
      <c r="BF207" s="156">
        <f t="shared" si="55"/>
        <v>0</v>
      </c>
      <c r="BG207" s="156">
        <f t="shared" si="56"/>
        <v>0</v>
      </c>
      <c r="BH207" s="156">
        <f t="shared" si="57"/>
        <v>0</v>
      </c>
      <c r="BI207" s="156">
        <f t="shared" si="58"/>
        <v>0</v>
      </c>
      <c r="BJ207" s="16" t="s">
        <v>88</v>
      </c>
      <c r="BK207" s="156">
        <f t="shared" si="59"/>
        <v>0</v>
      </c>
      <c r="BL207" s="16" t="s">
        <v>323</v>
      </c>
      <c r="BM207" s="155" t="s">
        <v>19901</v>
      </c>
    </row>
    <row r="208" spans="2:65" s="1" customFormat="1" ht="16.5" customHeight="1">
      <c r="B208" s="142"/>
      <c r="C208" s="179" t="s">
        <v>789</v>
      </c>
      <c r="D208" s="179" t="s">
        <v>454</v>
      </c>
      <c r="E208" s="180" t="s">
        <v>19570</v>
      </c>
      <c r="F208" s="181" t="s">
        <v>19571</v>
      </c>
      <c r="G208" s="182" t="s">
        <v>467</v>
      </c>
      <c r="H208" s="183">
        <v>2</v>
      </c>
      <c r="I208" s="184"/>
      <c r="J208" s="185">
        <f t="shared" si="50"/>
        <v>0</v>
      </c>
      <c r="K208" s="186"/>
      <c r="L208" s="187"/>
      <c r="M208" s="188" t="s">
        <v>1</v>
      </c>
      <c r="N208" s="189" t="s">
        <v>42</v>
      </c>
      <c r="P208" s="153">
        <f t="shared" si="51"/>
        <v>0</v>
      </c>
      <c r="Q208" s="153">
        <v>0</v>
      </c>
      <c r="R208" s="153">
        <f t="shared" si="52"/>
        <v>0</v>
      </c>
      <c r="S208" s="153">
        <v>0</v>
      </c>
      <c r="T208" s="154">
        <f t="shared" si="53"/>
        <v>0</v>
      </c>
      <c r="AR208" s="155" t="s">
        <v>356</v>
      </c>
      <c r="AT208" s="155" t="s">
        <v>454</v>
      </c>
      <c r="AU208" s="155" t="s">
        <v>88</v>
      </c>
      <c r="AY208" s="16" t="s">
        <v>317</v>
      </c>
      <c r="BE208" s="156">
        <f t="shared" si="54"/>
        <v>0</v>
      </c>
      <c r="BF208" s="156">
        <f t="shared" si="55"/>
        <v>0</v>
      </c>
      <c r="BG208" s="156">
        <f t="shared" si="56"/>
        <v>0</v>
      </c>
      <c r="BH208" s="156">
        <f t="shared" si="57"/>
        <v>0</v>
      </c>
      <c r="BI208" s="156">
        <f t="shared" si="58"/>
        <v>0</v>
      </c>
      <c r="BJ208" s="16" t="s">
        <v>88</v>
      </c>
      <c r="BK208" s="156">
        <f t="shared" si="59"/>
        <v>0</v>
      </c>
      <c r="BL208" s="16" t="s">
        <v>323</v>
      </c>
      <c r="BM208" s="155" t="s">
        <v>19902</v>
      </c>
    </row>
    <row r="209" spans="2:65" s="1" customFormat="1" ht="16.5" customHeight="1">
      <c r="B209" s="142"/>
      <c r="C209" s="179" t="s">
        <v>561</v>
      </c>
      <c r="D209" s="179" t="s">
        <v>454</v>
      </c>
      <c r="E209" s="180" t="s">
        <v>19573</v>
      </c>
      <c r="F209" s="181" t="s">
        <v>19574</v>
      </c>
      <c r="G209" s="182" t="s">
        <v>439</v>
      </c>
      <c r="H209" s="183">
        <v>0.2</v>
      </c>
      <c r="I209" s="184"/>
      <c r="J209" s="185">
        <f t="shared" si="50"/>
        <v>0</v>
      </c>
      <c r="K209" s="186"/>
      <c r="L209" s="187"/>
      <c r="M209" s="188" t="s">
        <v>1</v>
      </c>
      <c r="N209" s="189" t="s">
        <v>42</v>
      </c>
      <c r="P209" s="153">
        <f t="shared" si="51"/>
        <v>0</v>
      </c>
      <c r="Q209" s="153">
        <v>1</v>
      </c>
      <c r="R209" s="153">
        <f t="shared" si="52"/>
        <v>0.2</v>
      </c>
      <c r="S209" s="153">
        <v>0</v>
      </c>
      <c r="T209" s="154">
        <f t="shared" si="53"/>
        <v>0</v>
      </c>
      <c r="AR209" s="155" t="s">
        <v>356</v>
      </c>
      <c r="AT209" s="155" t="s">
        <v>454</v>
      </c>
      <c r="AU209" s="155" t="s">
        <v>88</v>
      </c>
      <c r="AY209" s="16" t="s">
        <v>317</v>
      </c>
      <c r="BE209" s="156">
        <f t="shared" si="54"/>
        <v>0</v>
      </c>
      <c r="BF209" s="156">
        <f t="shared" si="55"/>
        <v>0</v>
      </c>
      <c r="BG209" s="156">
        <f t="shared" si="56"/>
        <v>0</v>
      </c>
      <c r="BH209" s="156">
        <f t="shared" si="57"/>
        <v>0</v>
      </c>
      <c r="BI209" s="156">
        <f t="shared" si="58"/>
        <v>0</v>
      </c>
      <c r="BJ209" s="16" t="s">
        <v>88</v>
      </c>
      <c r="BK209" s="156">
        <f t="shared" si="59"/>
        <v>0</v>
      </c>
      <c r="BL209" s="16" t="s">
        <v>323</v>
      </c>
      <c r="BM209" s="155" t="s">
        <v>19903</v>
      </c>
    </row>
    <row r="210" spans="2:65" s="1" customFormat="1" ht="16.5" customHeight="1">
      <c r="B210" s="142"/>
      <c r="C210" s="179" t="s">
        <v>1571</v>
      </c>
      <c r="D210" s="179" t="s">
        <v>454</v>
      </c>
      <c r="E210" s="180" t="s">
        <v>19576</v>
      </c>
      <c r="F210" s="181" t="s">
        <v>19577</v>
      </c>
      <c r="G210" s="182" t="s">
        <v>467</v>
      </c>
      <c r="H210" s="183">
        <v>1</v>
      </c>
      <c r="I210" s="184"/>
      <c r="J210" s="185">
        <f t="shared" si="50"/>
        <v>0</v>
      </c>
      <c r="K210" s="186"/>
      <c r="L210" s="187"/>
      <c r="M210" s="188" t="s">
        <v>1</v>
      </c>
      <c r="N210" s="189" t="s">
        <v>42</v>
      </c>
      <c r="P210" s="153">
        <f t="shared" si="51"/>
        <v>0</v>
      </c>
      <c r="Q210" s="153">
        <v>0</v>
      </c>
      <c r="R210" s="153">
        <f t="shared" si="52"/>
        <v>0</v>
      </c>
      <c r="S210" s="153">
        <v>0</v>
      </c>
      <c r="T210" s="154">
        <f t="shared" si="53"/>
        <v>0</v>
      </c>
      <c r="AR210" s="155" t="s">
        <v>356</v>
      </c>
      <c r="AT210" s="155" t="s">
        <v>454</v>
      </c>
      <c r="AU210" s="155" t="s">
        <v>88</v>
      </c>
      <c r="AY210" s="16" t="s">
        <v>317</v>
      </c>
      <c r="BE210" s="156">
        <f t="shared" si="54"/>
        <v>0</v>
      </c>
      <c r="BF210" s="156">
        <f t="shared" si="55"/>
        <v>0</v>
      </c>
      <c r="BG210" s="156">
        <f t="shared" si="56"/>
        <v>0</v>
      </c>
      <c r="BH210" s="156">
        <f t="shared" si="57"/>
        <v>0</v>
      </c>
      <c r="BI210" s="156">
        <f t="shared" si="58"/>
        <v>0</v>
      </c>
      <c r="BJ210" s="16" t="s">
        <v>88</v>
      </c>
      <c r="BK210" s="156">
        <f t="shared" si="59"/>
        <v>0</v>
      </c>
      <c r="BL210" s="16" t="s">
        <v>323</v>
      </c>
      <c r="BM210" s="155" t="s">
        <v>19904</v>
      </c>
    </row>
    <row r="211" spans="2:65" s="1" customFormat="1" ht="16.5" customHeight="1">
      <c r="B211" s="142"/>
      <c r="C211" s="179" t="s">
        <v>692</v>
      </c>
      <c r="D211" s="179" t="s">
        <v>454</v>
      </c>
      <c r="E211" s="180" t="s">
        <v>19579</v>
      </c>
      <c r="F211" s="181" t="s">
        <v>19804</v>
      </c>
      <c r="G211" s="182" t="s">
        <v>467</v>
      </c>
      <c r="H211" s="183">
        <v>1</v>
      </c>
      <c r="I211" s="184"/>
      <c r="J211" s="185">
        <f t="shared" si="50"/>
        <v>0</v>
      </c>
      <c r="K211" s="186"/>
      <c r="L211" s="187"/>
      <c r="M211" s="188" t="s">
        <v>1</v>
      </c>
      <c r="N211" s="189" t="s">
        <v>42</v>
      </c>
      <c r="P211" s="153">
        <f t="shared" si="51"/>
        <v>0</v>
      </c>
      <c r="Q211" s="153">
        <v>0</v>
      </c>
      <c r="R211" s="153">
        <f t="shared" si="52"/>
        <v>0</v>
      </c>
      <c r="S211" s="153">
        <v>0</v>
      </c>
      <c r="T211" s="154">
        <f t="shared" si="53"/>
        <v>0</v>
      </c>
      <c r="AR211" s="155" t="s">
        <v>356</v>
      </c>
      <c r="AT211" s="155" t="s">
        <v>454</v>
      </c>
      <c r="AU211" s="155" t="s">
        <v>88</v>
      </c>
      <c r="AY211" s="16" t="s">
        <v>317</v>
      </c>
      <c r="BE211" s="156">
        <f t="shared" si="54"/>
        <v>0</v>
      </c>
      <c r="BF211" s="156">
        <f t="shared" si="55"/>
        <v>0</v>
      </c>
      <c r="BG211" s="156">
        <f t="shared" si="56"/>
        <v>0</v>
      </c>
      <c r="BH211" s="156">
        <f t="shared" si="57"/>
        <v>0</v>
      </c>
      <c r="BI211" s="156">
        <f t="shared" si="58"/>
        <v>0</v>
      </c>
      <c r="BJ211" s="16" t="s">
        <v>88</v>
      </c>
      <c r="BK211" s="156">
        <f t="shared" si="59"/>
        <v>0</v>
      </c>
      <c r="BL211" s="16" t="s">
        <v>323</v>
      </c>
      <c r="BM211" s="155" t="s">
        <v>19905</v>
      </c>
    </row>
    <row r="212" spans="2:65" s="1" customFormat="1" ht="16.5" customHeight="1">
      <c r="B212" s="142"/>
      <c r="C212" s="179" t="s">
        <v>1584</v>
      </c>
      <c r="D212" s="179" t="s">
        <v>454</v>
      </c>
      <c r="E212" s="180" t="s">
        <v>19582</v>
      </c>
      <c r="F212" s="181" t="s">
        <v>19583</v>
      </c>
      <c r="G212" s="182" t="s">
        <v>467</v>
      </c>
      <c r="H212" s="183">
        <v>2</v>
      </c>
      <c r="I212" s="184"/>
      <c r="J212" s="185">
        <f t="shared" si="50"/>
        <v>0</v>
      </c>
      <c r="K212" s="186"/>
      <c r="L212" s="187"/>
      <c r="M212" s="188" t="s">
        <v>1</v>
      </c>
      <c r="N212" s="189" t="s">
        <v>42</v>
      </c>
      <c r="P212" s="153">
        <f t="shared" si="51"/>
        <v>0</v>
      </c>
      <c r="Q212" s="153">
        <v>0</v>
      </c>
      <c r="R212" s="153">
        <f t="shared" si="52"/>
        <v>0</v>
      </c>
      <c r="S212" s="153">
        <v>0</v>
      </c>
      <c r="T212" s="154">
        <f t="shared" si="53"/>
        <v>0</v>
      </c>
      <c r="AR212" s="155" t="s">
        <v>356</v>
      </c>
      <c r="AT212" s="155" t="s">
        <v>454</v>
      </c>
      <c r="AU212" s="155" t="s">
        <v>88</v>
      </c>
      <c r="AY212" s="16" t="s">
        <v>317</v>
      </c>
      <c r="BE212" s="156">
        <f t="shared" si="54"/>
        <v>0</v>
      </c>
      <c r="BF212" s="156">
        <f t="shared" si="55"/>
        <v>0</v>
      </c>
      <c r="BG212" s="156">
        <f t="shared" si="56"/>
        <v>0</v>
      </c>
      <c r="BH212" s="156">
        <f t="shared" si="57"/>
        <v>0</v>
      </c>
      <c r="BI212" s="156">
        <f t="shared" si="58"/>
        <v>0</v>
      </c>
      <c r="BJ212" s="16" t="s">
        <v>88</v>
      </c>
      <c r="BK212" s="156">
        <f t="shared" si="59"/>
        <v>0</v>
      </c>
      <c r="BL212" s="16" t="s">
        <v>323</v>
      </c>
      <c r="BM212" s="155" t="s">
        <v>19906</v>
      </c>
    </row>
    <row r="213" spans="2:65" s="1" customFormat="1" ht="16.5" customHeight="1">
      <c r="B213" s="142"/>
      <c r="C213" s="179" t="s">
        <v>696</v>
      </c>
      <c r="D213" s="179" t="s">
        <v>454</v>
      </c>
      <c r="E213" s="180" t="s">
        <v>19585</v>
      </c>
      <c r="F213" s="181" t="s">
        <v>19586</v>
      </c>
      <c r="G213" s="182" t="s">
        <v>467</v>
      </c>
      <c r="H213" s="183">
        <v>4</v>
      </c>
      <c r="I213" s="184"/>
      <c r="J213" s="185">
        <f t="shared" si="50"/>
        <v>0</v>
      </c>
      <c r="K213" s="186"/>
      <c r="L213" s="187"/>
      <c r="M213" s="188" t="s">
        <v>1</v>
      </c>
      <c r="N213" s="189" t="s">
        <v>42</v>
      </c>
      <c r="P213" s="153">
        <f t="shared" si="51"/>
        <v>0</v>
      </c>
      <c r="Q213" s="153">
        <v>0</v>
      </c>
      <c r="R213" s="153">
        <f t="shared" si="52"/>
        <v>0</v>
      </c>
      <c r="S213" s="153">
        <v>0</v>
      </c>
      <c r="T213" s="154">
        <f t="shared" si="53"/>
        <v>0</v>
      </c>
      <c r="AR213" s="155" t="s">
        <v>356</v>
      </c>
      <c r="AT213" s="155" t="s">
        <v>454</v>
      </c>
      <c r="AU213" s="155" t="s">
        <v>88</v>
      </c>
      <c r="AY213" s="16" t="s">
        <v>317</v>
      </c>
      <c r="BE213" s="156">
        <f t="shared" si="54"/>
        <v>0</v>
      </c>
      <c r="BF213" s="156">
        <f t="shared" si="55"/>
        <v>0</v>
      </c>
      <c r="BG213" s="156">
        <f t="shared" si="56"/>
        <v>0</v>
      </c>
      <c r="BH213" s="156">
        <f t="shared" si="57"/>
        <v>0</v>
      </c>
      <c r="BI213" s="156">
        <f t="shared" si="58"/>
        <v>0</v>
      </c>
      <c r="BJ213" s="16" t="s">
        <v>88</v>
      </c>
      <c r="BK213" s="156">
        <f t="shared" si="59"/>
        <v>0</v>
      </c>
      <c r="BL213" s="16" t="s">
        <v>323</v>
      </c>
      <c r="BM213" s="155" t="s">
        <v>19907</v>
      </c>
    </row>
    <row r="214" spans="2:65" s="1" customFormat="1" ht="16.5" customHeight="1">
      <c r="B214" s="142"/>
      <c r="C214" s="179" t="s">
        <v>1594</v>
      </c>
      <c r="D214" s="179" t="s">
        <v>454</v>
      </c>
      <c r="E214" s="180" t="s">
        <v>19588</v>
      </c>
      <c r="F214" s="181" t="s">
        <v>19589</v>
      </c>
      <c r="G214" s="182" t="s">
        <v>467</v>
      </c>
      <c r="H214" s="183">
        <v>2</v>
      </c>
      <c r="I214" s="184"/>
      <c r="J214" s="185">
        <f t="shared" si="50"/>
        <v>0</v>
      </c>
      <c r="K214" s="186"/>
      <c r="L214" s="187"/>
      <c r="M214" s="188" t="s">
        <v>1</v>
      </c>
      <c r="N214" s="189" t="s">
        <v>42</v>
      </c>
      <c r="P214" s="153">
        <f t="shared" si="51"/>
        <v>0</v>
      </c>
      <c r="Q214" s="153">
        <v>0</v>
      </c>
      <c r="R214" s="153">
        <f t="shared" si="52"/>
        <v>0</v>
      </c>
      <c r="S214" s="153">
        <v>0</v>
      </c>
      <c r="T214" s="154">
        <f t="shared" si="53"/>
        <v>0</v>
      </c>
      <c r="AR214" s="155" t="s">
        <v>356</v>
      </c>
      <c r="AT214" s="155" t="s">
        <v>454</v>
      </c>
      <c r="AU214" s="155" t="s">
        <v>88</v>
      </c>
      <c r="AY214" s="16" t="s">
        <v>317</v>
      </c>
      <c r="BE214" s="156">
        <f t="shared" si="54"/>
        <v>0</v>
      </c>
      <c r="BF214" s="156">
        <f t="shared" si="55"/>
        <v>0</v>
      </c>
      <c r="BG214" s="156">
        <f t="shared" si="56"/>
        <v>0</v>
      </c>
      <c r="BH214" s="156">
        <f t="shared" si="57"/>
        <v>0</v>
      </c>
      <c r="BI214" s="156">
        <f t="shared" si="58"/>
        <v>0</v>
      </c>
      <c r="BJ214" s="16" t="s">
        <v>88</v>
      </c>
      <c r="BK214" s="156">
        <f t="shared" si="59"/>
        <v>0</v>
      </c>
      <c r="BL214" s="16" t="s">
        <v>323</v>
      </c>
      <c r="BM214" s="155" t="s">
        <v>19908</v>
      </c>
    </row>
    <row r="215" spans="2:65" s="1" customFormat="1" ht="16.5" customHeight="1">
      <c r="B215" s="142"/>
      <c r="C215" s="179" t="s">
        <v>699</v>
      </c>
      <c r="D215" s="179" t="s">
        <v>454</v>
      </c>
      <c r="E215" s="180" t="s">
        <v>19591</v>
      </c>
      <c r="F215" s="181" t="s">
        <v>19592</v>
      </c>
      <c r="G215" s="182" t="s">
        <v>467</v>
      </c>
      <c r="H215" s="183">
        <v>1</v>
      </c>
      <c r="I215" s="184"/>
      <c r="J215" s="185">
        <f t="shared" si="50"/>
        <v>0</v>
      </c>
      <c r="K215" s="186"/>
      <c r="L215" s="187"/>
      <c r="M215" s="188" t="s">
        <v>1</v>
      </c>
      <c r="N215" s="189" t="s">
        <v>42</v>
      </c>
      <c r="P215" s="153">
        <f t="shared" si="51"/>
        <v>0</v>
      </c>
      <c r="Q215" s="153">
        <v>0</v>
      </c>
      <c r="R215" s="153">
        <f t="shared" si="52"/>
        <v>0</v>
      </c>
      <c r="S215" s="153">
        <v>0</v>
      </c>
      <c r="T215" s="154">
        <f t="shared" si="53"/>
        <v>0</v>
      </c>
      <c r="AR215" s="155" t="s">
        <v>356</v>
      </c>
      <c r="AT215" s="155" t="s">
        <v>454</v>
      </c>
      <c r="AU215" s="155" t="s">
        <v>88</v>
      </c>
      <c r="AY215" s="16" t="s">
        <v>317</v>
      </c>
      <c r="BE215" s="156">
        <f t="shared" si="54"/>
        <v>0</v>
      </c>
      <c r="BF215" s="156">
        <f t="shared" si="55"/>
        <v>0</v>
      </c>
      <c r="BG215" s="156">
        <f t="shared" si="56"/>
        <v>0</v>
      </c>
      <c r="BH215" s="156">
        <f t="shared" si="57"/>
        <v>0</v>
      </c>
      <c r="BI215" s="156">
        <f t="shared" si="58"/>
        <v>0</v>
      </c>
      <c r="BJ215" s="16" t="s">
        <v>88</v>
      </c>
      <c r="BK215" s="156">
        <f t="shared" si="59"/>
        <v>0</v>
      </c>
      <c r="BL215" s="16" t="s">
        <v>323</v>
      </c>
      <c r="BM215" s="155" t="s">
        <v>19909</v>
      </c>
    </row>
    <row r="216" spans="2:65" s="1" customFormat="1" ht="16.5" customHeight="1">
      <c r="B216" s="142"/>
      <c r="C216" s="179" t="s">
        <v>1642</v>
      </c>
      <c r="D216" s="179" t="s">
        <v>454</v>
      </c>
      <c r="E216" s="180" t="s">
        <v>19594</v>
      </c>
      <c r="F216" s="181" t="s">
        <v>19910</v>
      </c>
      <c r="G216" s="182" t="s">
        <v>467</v>
      </c>
      <c r="H216" s="183">
        <v>1</v>
      </c>
      <c r="I216" s="184"/>
      <c r="J216" s="185">
        <f t="shared" si="50"/>
        <v>0</v>
      </c>
      <c r="K216" s="186"/>
      <c r="L216" s="187"/>
      <c r="M216" s="188" t="s">
        <v>1</v>
      </c>
      <c r="N216" s="189" t="s">
        <v>42</v>
      </c>
      <c r="P216" s="153">
        <f t="shared" si="51"/>
        <v>0</v>
      </c>
      <c r="Q216" s="153">
        <v>0</v>
      </c>
      <c r="R216" s="153">
        <f t="shared" si="52"/>
        <v>0</v>
      </c>
      <c r="S216" s="153">
        <v>0</v>
      </c>
      <c r="T216" s="154">
        <f t="shared" si="53"/>
        <v>0</v>
      </c>
      <c r="AR216" s="155" t="s">
        <v>356</v>
      </c>
      <c r="AT216" s="155" t="s">
        <v>454</v>
      </c>
      <c r="AU216" s="155" t="s">
        <v>88</v>
      </c>
      <c r="AY216" s="16" t="s">
        <v>317</v>
      </c>
      <c r="BE216" s="156">
        <f t="shared" si="54"/>
        <v>0</v>
      </c>
      <c r="BF216" s="156">
        <f t="shared" si="55"/>
        <v>0</v>
      </c>
      <c r="BG216" s="156">
        <f t="shared" si="56"/>
        <v>0</v>
      </c>
      <c r="BH216" s="156">
        <f t="shared" si="57"/>
        <v>0</v>
      </c>
      <c r="BI216" s="156">
        <f t="shared" si="58"/>
        <v>0</v>
      </c>
      <c r="BJ216" s="16" t="s">
        <v>88</v>
      </c>
      <c r="BK216" s="156">
        <f t="shared" si="59"/>
        <v>0</v>
      </c>
      <c r="BL216" s="16" t="s">
        <v>323</v>
      </c>
      <c r="BM216" s="155" t="s">
        <v>19911</v>
      </c>
    </row>
    <row r="217" spans="2:65" s="1" customFormat="1" ht="16.5" customHeight="1">
      <c r="B217" s="142"/>
      <c r="C217" s="143" t="s">
        <v>702</v>
      </c>
      <c r="D217" s="143" t="s">
        <v>319</v>
      </c>
      <c r="E217" s="144" t="s">
        <v>19621</v>
      </c>
      <c r="F217" s="145" t="s">
        <v>19622</v>
      </c>
      <c r="G217" s="146" t="s">
        <v>467</v>
      </c>
      <c r="H217" s="147">
        <v>2</v>
      </c>
      <c r="I217" s="148"/>
      <c r="J217" s="149">
        <f t="shared" si="50"/>
        <v>0</v>
      </c>
      <c r="K217" s="150"/>
      <c r="L217" s="31"/>
      <c r="M217" s="151" t="s">
        <v>1</v>
      </c>
      <c r="N217" s="152" t="s">
        <v>42</v>
      </c>
      <c r="P217" s="153">
        <f t="shared" si="51"/>
        <v>0</v>
      </c>
      <c r="Q217" s="153">
        <v>0</v>
      </c>
      <c r="R217" s="153">
        <f t="shared" si="52"/>
        <v>0</v>
      </c>
      <c r="S217" s="153">
        <v>0</v>
      </c>
      <c r="T217" s="154">
        <f t="shared" si="53"/>
        <v>0</v>
      </c>
      <c r="AR217" s="155" t="s">
        <v>323</v>
      </c>
      <c r="AT217" s="155" t="s">
        <v>319</v>
      </c>
      <c r="AU217" s="155" t="s">
        <v>88</v>
      </c>
      <c r="AY217" s="16" t="s">
        <v>317</v>
      </c>
      <c r="BE217" s="156">
        <f t="shared" si="54"/>
        <v>0</v>
      </c>
      <c r="BF217" s="156">
        <f t="shared" si="55"/>
        <v>0</v>
      </c>
      <c r="BG217" s="156">
        <f t="shared" si="56"/>
        <v>0</v>
      </c>
      <c r="BH217" s="156">
        <f t="shared" si="57"/>
        <v>0</v>
      </c>
      <c r="BI217" s="156">
        <f t="shared" si="58"/>
        <v>0</v>
      </c>
      <c r="BJ217" s="16" t="s">
        <v>88</v>
      </c>
      <c r="BK217" s="156">
        <f t="shared" si="59"/>
        <v>0</v>
      </c>
      <c r="BL217" s="16" t="s">
        <v>323</v>
      </c>
      <c r="BM217" s="155" t="s">
        <v>19912</v>
      </c>
    </row>
    <row r="218" spans="2:65" s="1" customFormat="1" ht="16.5" customHeight="1">
      <c r="B218" s="142"/>
      <c r="C218" s="179" t="s">
        <v>1658</v>
      </c>
      <c r="D218" s="179" t="s">
        <v>454</v>
      </c>
      <c r="E218" s="180" t="s">
        <v>19624</v>
      </c>
      <c r="F218" s="181" t="s">
        <v>19625</v>
      </c>
      <c r="G218" s="182" t="s">
        <v>467</v>
      </c>
      <c r="H218" s="183">
        <v>2</v>
      </c>
      <c r="I218" s="184"/>
      <c r="J218" s="185">
        <f t="shared" si="50"/>
        <v>0</v>
      </c>
      <c r="K218" s="186"/>
      <c r="L218" s="187"/>
      <c r="M218" s="188" t="s">
        <v>1</v>
      </c>
      <c r="N218" s="189" t="s">
        <v>42</v>
      </c>
      <c r="P218" s="153">
        <f t="shared" si="51"/>
        <v>0</v>
      </c>
      <c r="Q218" s="153">
        <v>0</v>
      </c>
      <c r="R218" s="153">
        <f t="shared" si="52"/>
        <v>0</v>
      </c>
      <c r="S218" s="153">
        <v>0</v>
      </c>
      <c r="T218" s="154">
        <f t="shared" si="53"/>
        <v>0</v>
      </c>
      <c r="AR218" s="155" t="s">
        <v>356</v>
      </c>
      <c r="AT218" s="155" t="s">
        <v>454</v>
      </c>
      <c r="AU218" s="155" t="s">
        <v>88</v>
      </c>
      <c r="AY218" s="16" t="s">
        <v>317</v>
      </c>
      <c r="BE218" s="156">
        <f t="shared" si="54"/>
        <v>0</v>
      </c>
      <c r="BF218" s="156">
        <f t="shared" si="55"/>
        <v>0</v>
      </c>
      <c r="BG218" s="156">
        <f t="shared" si="56"/>
        <v>0</v>
      </c>
      <c r="BH218" s="156">
        <f t="shared" si="57"/>
        <v>0</v>
      </c>
      <c r="BI218" s="156">
        <f t="shared" si="58"/>
        <v>0</v>
      </c>
      <c r="BJ218" s="16" t="s">
        <v>88</v>
      </c>
      <c r="BK218" s="156">
        <f t="shared" si="59"/>
        <v>0</v>
      </c>
      <c r="BL218" s="16" t="s">
        <v>323</v>
      </c>
      <c r="BM218" s="155" t="s">
        <v>19913</v>
      </c>
    </row>
    <row r="219" spans="2:65" s="1" customFormat="1" ht="16.5" customHeight="1">
      <c r="B219" s="142"/>
      <c r="C219" s="179" t="s">
        <v>706</v>
      </c>
      <c r="D219" s="179" t="s">
        <v>454</v>
      </c>
      <c r="E219" s="180" t="s">
        <v>19627</v>
      </c>
      <c r="F219" s="181" t="s">
        <v>19628</v>
      </c>
      <c r="G219" s="182" t="s">
        <v>467</v>
      </c>
      <c r="H219" s="183">
        <v>2</v>
      </c>
      <c r="I219" s="184"/>
      <c r="J219" s="185">
        <f t="shared" si="50"/>
        <v>0</v>
      </c>
      <c r="K219" s="186"/>
      <c r="L219" s="187"/>
      <c r="M219" s="188" t="s">
        <v>1</v>
      </c>
      <c r="N219" s="189" t="s">
        <v>42</v>
      </c>
      <c r="P219" s="153">
        <f t="shared" si="51"/>
        <v>0</v>
      </c>
      <c r="Q219" s="153">
        <v>0</v>
      </c>
      <c r="R219" s="153">
        <f t="shared" si="52"/>
        <v>0</v>
      </c>
      <c r="S219" s="153">
        <v>0</v>
      </c>
      <c r="T219" s="154">
        <f t="shared" si="53"/>
        <v>0</v>
      </c>
      <c r="AR219" s="155" t="s">
        <v>356</v>
      </c>
      <c r="AT219" s="155" t="s">
        <v>454</v>
      </c>
      <c r="AU219" s="155" t="s">
        <v>88</v>
      </c>
      <c r="AY219" s="16" t="s">
        <v>317</v>
      </c>
      <c r="BE219" s="156">
        <f t="shared" si="54"/>
        <v>0</v>
      </c>
      <c r="BF219" s="156">
        <f t="shared" si="55"/>
        <v>0</v>
      </c>
      <c r="BG219" s="156">
        <f t="shared" si="56"/>
        <v>0</v>
      </c>
      <c r="BH219" s="156">
        <f t="shared" si="57"/>
        <v>0</v>
      </c>
      <c r="BI219" s="156">
        <f t="shared" si="58"/>
        <v>0</v>
      </c>
      <c r="BJ219" s="16" t="s">
        <v>88</v>
      </c>
      <c r="BK219" s="156">
        <f t="shared" si="59"/>
        <v>0</v>
      </c>
      <c r="BL219" s="16" t="s">
        <v>323</v>
      </c>
      <c r="BM219" s="155" t="s">
        <v>19914</v>
      </c>
    </row>
    <row r="220" spans="2:65" s="1" customFormat="1" ht="21.75" customHeight="1">
      <c r="B220" s="142"/>
      <c r="C220" s="143" t="s">
        <v>1670</v>
      </c>
      <c r="D220" s="143" t="s">
        <v>319</v>
      </c>
      <c r="E220" s="144" t="s">
        <v>19630</v>
      </c>
      <c r="F220" s="145" t="s">
        <v>19631</v>
      </c>
      <c r="G220" s="146" t="s">
        <v>467</v>
      </c>
      <c r="H220" s="147">
        <v>1</v>
      </c>
      <c r="I220" s="148"/>
      <c r="J220" s="149">
        <f t="shared" si="50"/>
        <v>0</v>
      </c>
      <c r="K220" s="150"/>
      <c r="L220" s="31"/>
      <c r="M220" s="151" t="s">
        <v>1</v>
      </c>
      <c r="N220" s="152" t="s">
        <v>42</v>
      </c>
      <c r="P220" s="153">
        <f t="shared" si="51"/>
        <v>0</v>
      </c>
      <c r="Q220" s="153">
        <v>0</v>
      </c>
      <c r="R220" s="153">
        <f t="shared" si="52"/>
        <v>0</v>
      </c>
      <c r="S220" s="153">
        <v>0</v>
      </c>
      <c r="T220" s="154">
        <f t="shared" si="53"/>
        <v>0</v>
      </c>
      <c r="AR220" s="155" t="s">
        <v>323</v>
      </c>
      <c r="AT220" s="155" t="s">
        <v>319</v>
      </c>
      <c r="AU220" s="155" t="s">
        <v>88</v>
      </c>
      <c r="AY220" s="16" t="s">
        <v>317</v>
      </c>
      <c r="BE220" s="156">
        <f t="shared" si="54"/>
        <v>0</v>
      </c>
      <c r="BF220" s="156">
        <f t="shared" si="55"/>
        <v>0</v>
      </c>
      <c r="BG220" s="156">
        <f t="shared" si="56"/>
        <v>0</v>
      </c>
      <c r="BH220" s="156">
        <f t="shared" si="57"/>
        <v>0</v>
      </c>
      <c r="BI220" s="156">
        <f t="shared" si="58"/>
        <v>0</v>
      </c>
      <c r="BJ220" s="16" t="s">
        <v>88</v>
      </c>
      <c r="BK220" s="156">
        <f t="shared" si="59"/>
        <v>0</v>
      </c>
      <c r="BL220" s="16" t="s">
        <v>323</v>
      </c>
      <c r="BM220" s="155" t="s">
        <v>19915</v>
      </c>
    </row>
    <row r="221" spans="2:65" s="1" customFormat="1" ht="24.15" customHeight="1">
      <c r="B221" s="142"/>
      <c r="C221" s="179" t="s">
        <v>709</v>
      </c>
      <c r="D221" s="179" t="s">
        <v>454</v>
      </c>
      <c r="E221" s="180" t="s">
        <v>19633</v>
      </c>
      <c r="F221" s="181" t="s">
        <v>19820</v>
      </c>
      <c r="G221" s="182" t="s">
        <v>467</v>
      </c>
      <c r="H221" s="183">
        <v>1</v>
      </c>
      <c r="I221" s="184"/>
      <c r="J221" s="185">
        <f t="shared" si="50"/>
        <v>0</v>
      </c>
      <c r="K221" s="186"/>
      <c r="L221" s="187"/>
      <c r="M221" s="188" t="s">
        <v>1</v>
      </c>
      <c r="N221" s="189" t="s">
        <v>42</v>
      </c>
      <c r="P221" s="153">
        <f t="shared" si="51"/>
        <v>0</v>
      </c>
      <c r="Q221" s="153">
        <v>0</v>
      </c>
      <c r="R221" s="153">
        <f t="shared" si="52"/>
        <v>0</v>
      </c>
      <c r="S221" s="153">
        <v>0</v>
      </c>
      <c r="T221" s="154">
        <f t="shared" si="53"/>
        <v>0</v>
      </c>
      <c r="AR221" s="155" t="s">
        <v>356</v>
      </c>
      <c r="AT221" s="155" t="s">
        <v>454</v>
      </c>
      <c r="AU221" s="155" t="s">
        <v>88</v>
      </c>
      <c r="AY221" s="16" t="s">
        <v>317</v>
      </c>
      <c r="BE221" s="156">
        <f t="shared" si="54"/>
        <v>0</v>
      </c>
      <c r="BF221" s="156">
        <f t="shared" si="55"/>
        <v>0</v>
      </c>
      <c r="BG221" s="156">
        <f t="shared" si="56"/>
        <v>0</v>
      </c>
      <c r="BH221" s="156">
        <f t="shared" si="57"/>
        <v>0</v>
      </c>
      <c r="BI221" s="156">
        <f t="shared" si="58"/>
        <v>0</v>
      </c>
      <c r="BJ221" s="16" t="s">
        <v>88</v>
      </c>
      <c r="BK221" s="156">
        <f t="shared" si="59"/>
        <v>0</v>
      </c>
      <c r="BL221" s="16" t="s">
        <v>323</v>
      </c>
      <c r="BM221" s="155" t="s">
        <v>19916</v>
      </c>
    </row>
    <row r="222" spans="2:65" s="11" customFormat="1" ht="25.9" customHeight="1">
      <c r="B222" s="130"/>
      <c r="D222" s="131" t="s">
        <v>75</v>
      </c>
      <c r="E222" s="132" t="s">
        <v>499</v>
      </c>
      <c r="F222" s="132" t="s">
        <v>500</v>
      </c>
      <c r="I222" s="133"/>
      <c r="J222" s="134">
        <f>BK222</f>
        <v>0</v>
      </c>
      <c r="L222" s="130"/>
      <c r="M222" s="135"/>
      <c r="P222" s="136">
        <f>P223</f>
        <v>0</v>
      </c>
      <c r="R222" s="136">
        <f>R223</f>
        <v>0</v>
      </c>
      <c r="T222" s="137">
        <f>T223</f>
        <v>0</v>
      </c>
      <c r="AR222" s="131" t="s">
        <v>341</v>
      </c>
      <c r="AT222" s="138" t="s">
        <v>75</v>
      </c>
      <c r="AU222" s="138" t="s">
        <v>76</v>
      </c>
      <c r="AY222" s="131" t="s">
        <v>317</v>
      </c>
      <c r="BK222" s="139">
        <f>BK223</f>
        <v>0</v>
      </c>
    </row>
    <row r="223" spans="2:65" s="1" customFormat="1" ht="44.25" customHeight="1">
      <c r="B223" s="142"/>
      <c r="C223" s="143" t="s">
        <v>1678</v>
      </c>
      <c r="D223" s="143" t="s">
        <v>319</v>
      </c>
      <c r="E223" s="144" t="s">
        <v>744</v>
      </c>
      <c r="F223" s="145" t="s">
        <v>19373</v>
      </c>
      <c r="G223" s="146" t="s">
        <v>19374</v>
      </c>
      <c r="H223" s="147">
        <v>5</v>
      </c>
      <c r="I223" s="148"/>
      <c r="J223" s="149">
        <f>ROUND(I223*H223,2)</f>
        <v>0</v>
      </c>
      <c r="K223" s="150"/>
      <c r="L223" s="31"/>
      <c r="M223" s="190" t="s">
        <v>1</v>
      </c>
      <c r="N223" s="191" t="s">
        <v>42</v>
      </c>
      <c r="O223" s="192"/>
      <c r="P223" s="193">
        <f>O223*H223</f>
        <v>0</v>
      </c>
      <c r="Q223" s="193">
        <v>0</v>
      </c>
      <c r="R223" s="193">
        <f>Q223*H223</f>
        <v>0</v>
      </c>
      <c r="S223" s="193">
        <v>0</v>
      </c>
      <c r="T223" s="194">
        <f>S223*H223</f>
        <v>0</v>
      </c>
      <c r="AR223" s="155" t="s">
        <v>83</v>
      </c>
      <c r="AT223" s="155" t="s">
        <v>319</v>
      </c>
      <c r="AU223" s="155" t="s">
        <v>83</v>
      </c>
      <c r="AY223" s="16" t="s">
        <v>317</v>
      </c>
      <c r="BE223" s="156">
        <f>IF(N223="základná",J223,0)</f>
        <v>0</v>
      </c>
      <c r="BF223" s="156">
        <f>IF(N223="znížená",J223,0)</f>
        <v>0</v>
      </c>
      <c r="BG223" s="156">
        <f>IF(N223="zákl. prenesená",J223,0)</f>
        <v>0</v>
      </c>
      <c r="BH223" s="156">
        <f>IF(N223="zníž. prenesená",J223,0)</f>
        <v>0</v>
      </c>
      <c r="BI223" s="156">
        <f>IF(N223="nulová",J223,0)</f>
        <v>0</v>
      </c>
      <c r="BJ223" s="16" t="s">
        <v>88</v>
      </c>
      <c r="BK223" s="156">
        <f>ROUND(I223*H223,2)</f>
        <v>0</v>
      </c>
      <c r="BL223" s="16" t="s">
        <v>83</v>
      </c>
      <c r="BM223" s="155" t="s">
        <v>19917</v>
      </c>
    </row>
    <row r="224" spans="2:65" s="1" customFormat="1" ht="7" customHeight="1">
      <c r="B224" s="46"/>
      <c r="C224" s="47"/>
      <c r="D224" s="47"/>
      <c r="E224" s="47"/>
      <c r="F224" s="47"/>
      <c r="G224" s="47"/>
      <c r="H224" s="47"/>
      <c r="I224" s="47"/>
      <c r="J224" s="47"/>
      <c r="K224" s="47"/>
      <c r="L224" s="31"/>
    </row>
  </sheetData>
  <autoFilter ref="C132:K223" xr:uid="{00000000-0009-0000-0000-00002A000000}"/>
  <mergeCells count="12">
    <mergeCell ref="E125:H125"/>
    <mergeCell ref="L2:V2"/>
    <mergeCell ref="E85:H85"/>
    <mergeCell ref="E87:H87"/>
    <mergeCell ref="E89:H89"/>
    <mergeCell ref="E121:H121"/>
    <mergeCell ref="E123:H12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BM17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215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18978</v>
      </c>
      <c r="F9" s="263"/>
      <c r="G9" s="263"/>
      <c r="H9" s="263"/>
      <c r="L9" s="31"/>
    </row>
    <row r="10" spans="2:46" s="1" customFormat="1" ht="12" customHeight="1">
      <c r="B10" s="31"/>
      <c r="D10" s="26" t="s">
        <v>287</v>
      </c>
      <c r="L10" s="31"/>
    </row>
    <row r="11" spans="2:46" s="1" customFormat="1" ht="16.5" customHeight="1">
      <c r="B11" s="31"/>
      <c r="E11" s="243" t="s">
        <v>19918</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ROUND(J130,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ROUND((SUM(BE130:BE175)),  2)</f>
        <v>0</v>
      </c>
      <c r="G35" s="99"/>
      <c r="H35" s="99"/>
      <c r="I35" s="100">
        <v>0.2</v>
      </c>
      <c r="J35" s="98">
        <f>ROUND(((SUM(BE130:BE175))*I35),  2)</f>
        <v>0</v>
      </c>
      <c r="L35" s="31"/>
    </row>
    <row r="36" spans="2:12" s="1" customFormat="1" ht="14.4" customHeight="1">
      <c r="B36" s="31"/>
      <c r="E36" s="36" t="s">
        <v>42</v>
      </c>
      <c r="F36" s="98">
        <f>ROUND((SUM(BF130:BF175)),  2)</f>
        <v>0</v>
      </c>
      <c r="G36" s="99"/>
      <c r="H36" s="99"/>
      <c r="I36" s="100">
        <v>0.2</v>
      </c>
      <c r="J36" s="98">
        <f>ROUND(((SUM(BF130:BF175))*I36),  2)</f>
        <v>0</v>
      </c>
      <c r="L36" s="31"/>
    </row>
    <row r="37" spans="2:12" s="1" customFormat="1" ht="14.4" hidden="1" customHeight="1">
      <c r="B37" s="31"/>
      <c r="E37" s="26" t="s">
        <v>43</v>
      </c>
      <c r="F37" s="87">
        <f>ROUND((SUM(BG130:BG175)),  2)</f>
        <v>0</v>
      </c>
      <c r="I37" s="101">
        <v>0.2</v>
      </c>
      <c r="J37" s="87">
        <f>0</f>
        <v>0</v>
      </c>
      <c r="L37" s="31"/>
    </row>
    <row r="38" spans="2:12" s="1" customFormat="1" ht="14.4" hidden="1" customHeight="1">
      <c r="B38" s="31"/>
      <c r="E38" s="26" t="s">
        <v>44</v>
      </c>
      <c r="F38" s="87">
        <f>ROUND((SUM(BH130:BH175)),  2)</f>
        <v>0</v>
      </c>
      <c r="I38" s="101">
        <v>0.2</v>
      </c>
      <c r="J38" s="87">
        <f>0</f>
        <v>0</v>
      </c>
      <c r="L38" s="31"/>
    </row>
    <row r="39" spans="2:12" s="1" customFormat="1" ht="14.4" hidden="1" customHeight="1">
      <c r="B39" s="31"/>
      <c r="E39" s="36" t="s">
        <v>45</v>
      </c>
      <c r="F39" s="98">
        <f>ROUND((SUM(BI130:BI175)),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18978</v>
      </c>
      <c r="F87" s="263"/>
      <c r="G87" s="263"/>
      <c r="H87" s="263"/>
      <c r="L87" s="31"/>
    </row>
    <row r="88" spans="2:12" s="1" customFormat="1" ht="12" customHeight="1">
      <c r="B88" s="31"/>
      <c r="C88" s="26" t="s">
        <v>287</v>
      </c>
      <c r="L88" s="31"/>
    </row>
    <row r="89" spans="2:12" s="1" customFormat="1" ht="16.5" customHeight="1">
      <c r="B89" s="31"/>
      <c r="E89" s="243" t="str">
        <f>E11</f>
        <v>SO 14.5 - Výrub zelene</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J130</f>
        <v>0</v>
      </c>
      <c r="L98" s="31"/>
      <c r="AU98" s="16" t="s">
        <v>296</v>
      </c>
    </row>
    <row r="99" spans="2:47" s="8" customFormat="1" ht="25" customHeight="1">
      <c r="B99" s="113"/>
      <c r="D99" s="114" t="s">
        <v>297</v>
      </c>
      <c r="E99" s="115"/>
      <c r="F99" s="115"/>
      <c r="G99" s="115"/>
      <c r="H99" s="115"/>
      <c r="I99" s="115"/>
      <c r="J99" s="116">
        <f>J131</f>
        <v>0</v>
      </c>
      <c r="L99" s="113"/>
    </row>
    <row r="100" spans="2:47" s="9" customFormat="1" ht="19.899999999999999" customHeight="1">
      <c r="B100" s="117"/>
      <c r="D100" s="118" t="s">
        <v>19919</v>
      </c>
      <c r="E100" s="119"/>
      <c r="F100" s="119"/>
      <c r="G100" s="119"/>
      <c r="H100" s="119"/>
      <c r="I100" s="119"/>
      <c r="J100" s="120">
        <f>J132</f>
        <v>0</v>
      </c>
      <c r="L100" s="117"/>
    </row>
    <row r="101" spans="2:47" s="9" customFormat="1" ht="19.899999999999999" customHeight="1">
      <c r="B101" s="117"/>
      <c r="D101" s="118" t="s">
        <v>19920</v>
      </c>
      <c r="E101" s="119"/>
      <c r="F101" s="119"/>
      <c r="G101" s="119"/>
      <c r="H101" s="119"/>
      <c r="I101" s="119"/>
      <c r="J101" s="120">
        <f>J135</f>
        <v>0</v>
      </c>
      <c r="L101" s="117"/>
    </row>
    <row r="102" spans="2:47" s="9" customFormat="1" ht="19.899999999999999" customHeight="1">
      <c r="B102" s="117"/>
      <c r="D102" s="118" t="s">
        <v>19921</v>
      </c>
      <c r="E102" s="119"/>
      <c r="F102" s="119"/>
      <c r="G102" s="119"/>
      <c r="H102" s="119"/>
      <c r="I102" s="119"/>
      <c r="J102" s="120">
        <f>J139</f>
        <v>0</v>
      </c>
      <c r="L102" s="117"/>
    </row>
    <row r="103" spans="2:47" s="9" customFormat="1" ht="19.899999999999999" customHeight="1">
      <c r="B103" s="117"/>
      <c r="D103" s="118" t="s">
        <v>19922</v>
      </c>
      <c r="E103" s="119"/>
      <c r="F103" s="119"/>
      <c r="G103" s="119"/>
      <c r="H103" s="119"/>
      <c r="I103" s="119"/>
      <c r="J103" s="120">
        <f>J143</f>
        <v>0</v>
      </c>
      <c r="L103" s="117"/>
    </row>
    <row r="104" spans="2:47" s="9" customFormat="1" ht="19.899999999999999" customHeight="1">
      <c r="B104" s="117"/>
      <c r="D104" s="118" t="s">
        <v>19923</v>
      </c>
      <c r="E104" s="119"/>
      <c r="F104" s="119"/>
      <c r="G104" s="119"/>
      <c r="H104" s="119"/>
      <c r="I104" s="119"/>
      <c r="J104" s="120">
        <f>J147</f>
        <v>0</v>
      </c>
      <c r="L104" s="117"/>
    </row>
    <row r="105" spans="2:47" s="9" customFormat="1" ht="19.899999999999999" customHeight="1">
      <c r="B105" s="117"/>
      <c r="D105" s="118" t="s">
        <v>19924</v>
      </c>
      <c r="E105" s="119"/>
      <c r="F105" s="119"/>
      <c r="G105" s="119"/>
      <c r="H105" s="119"/>
      <c r="I105" s="119"/>
      <c r="J105" s="120">
        <f>J151</f>
        <v>0</v>
      </c>
      <c r="L105" s="117"/>
    </row>
    <row r="106" spans="2:47" s="9" customFormat="1" ht="19.899999999999999" customHeight="1">
      <c r="B106" s="117"/>
      <c r="D106" s="118" t="s">
        <v>19925</v>
      </c>
      <c r="E106" s="119"/>
      <c r="F106" s="119"/>
      <c r="G106" s="119"/>
      <c r="H106" s="119"/>
      <c r="I106" s="119"/>
      <c r="J106" s="120">
        <f>J154</f>
        <v>0</v>
      </c>
      <c r="L106" s="117"/>
    </row>
    <row r="107" spans="2:47" s="9" customFormat="1" ht="19.899999999999999" customHeight="1">
      <c r="B107" s="117"/>
      <c r="D107" s="118" t="s">
        <v>19926</v>
      </c>
      <c r="E107" s="119"/>
      <c r="F107" s="119"/>
      <c r="G107" s="119"/>
      <c r="H107" s="119"/>
      <c r="I107" s="119"/>
      <c r="J107" s="120">
        <f>J157</f>
        <v>0</v>
      </c>
      <c r="L107" s="117"/>
    </row>
    <row r="108" spans="2:47" s="9" customFormat="1" ht="19.899999999999999" customHeight="1">
      <c r="B108" s="117"/>
      <c r="D108" s="118" t="s">
        <v>19927</v>
      </c>
      <c r="E108" s="119"/>
      <c r="F108" s="119"/>
      <c r="G108" s="119"/>
      <c r="H108" s="119"/>
      <c r="I108" s="119"/>
      <c r="J108" s="120">
        <f>J160</f>
        <v>0</v>
      </c>
      <c r="L108" s="117"/>
    </row>
    <row r="109" spans="2:47" s="1" customFormat="1" ht="21.75" customHeight="1">
      <c r="B109" s="31"/>
      <c r="L109" s="31"/>
    </row>
    <row r="110" spans="2:47" s="1" customFormat="1" ht="7" customHeight="1">
      <c r="B110" s="46"/>
      <c r="C110" s="47"/>
      <c r="D110" s="47"/>
      <c r="E110" s="47"/>
      <c r="F110" s="47"/>
      <c r="G110" s="47"/>
      <c r="H110" s="47"/>
      <c r="I110" s="47"/>
      <c r="J110" s="47"/>
      <c r="K110" s="47"/>
      <c r="L110" s="31"/>
    </row>
    <row r="114" spans="2:12" s="1" customFormat="1" ht="7" customHeight="1">
      <c r="B114" s="48"/>
      <c r="C114" s="49"/>
      <c r="D114" s="49"/>
      <c r="E114" s="49"/>
      <c r="F114" s="49"/>
      <c r="G114" s="49"/>
      <c r="H114" s="49"/>
      <c r="I114" s="49"/>
      <c r="J114" s="49"/>
      <c r="K114" s="49"/>
      <c r="L114" s="31"/>
    </row>
    <row r="115" spans="2:12" s="1" customFormat="1" ht="25" customHeight="1">
      <c r="B115" s="31"/>
      <c r="C115" s="20" t="s">
        <v>303</v>
      </c>
      <c r="L115" s="31"/>
    </row>
    <row r="116" spans="2:12" s="1" customFormat="1" ht="7" customHeight="1">
      <c r="B116" s="31"/>
      <c r="L116" s="31"/>
    </row>
    <row r="117" spans="2:12" s="1" customFormat="1" ht="12" customHeight="1">
      <c r="B117" s="31"/>
      <c r="C117" s="26" t="s">
        <v>15</v>
      </c>
      <c r="L117" s="31"/>
    </row>
    <row r="118" spans="2:12" s="1" customFormat="1" ht="26.25" customHeight="1">
      <c r="B118" s="31"/>
      <c r="E118" s="261" t="str">
        <f>E7</f>
        <v>Dostavba a rekonštrukcia lôžkovej časti Nemocnice s poliklinikou v Spišskej Novej Vsi</v>
      </c>
      <c r="F118" s="262"/>
      <c r="G118" s="262"/>
      <c r="H118" s="262"/>
      <c r="L118" s="31"/>
    </row>
    <row r="119" spans="2:12" ht="12" customHeight="1">
      <c r="B119" s="19"/>
      <c r="C119" s="26" t="s">
        <v>285</v>
      </c>
      <c r="L119" s="19"/>
    </row>
    <row r="120" spans="2:12" s="1" customFormat="1" ht="16.5" customHeight="1">
      <c r="B120" s="31"/>
      <c r="E120" s="261" t="s">
        <v>18978</v>
      </c>
      <c r="F120" s="263"/>
      <c r="G120" s="263"/>
      <c r="H120" s="263"/>
      <c r="L120" s="31"/>
    </row>
    <row r="121" spans="2:12" s="1" customFormat="1" ht="12" customHeight="1">
      <c r="B121" s="31"/>
      <c r="C121" s="26" t="s">
        <v>287</v>
      </c>
      <c r="L121" s="31"/>
    </row>
    <row r="122" spans="2:12" s="1" customFormat="1" ht="16.5" customHeight="1">
      <c r="B122" s="31"/>
      <c r="E122" s="243" t="str">
        <f>E11</f>
        <v>SO 14.5 - Výrub zelene</v>
      </c>
      <c r="F122" s="263"/>
      <c r="G122" s="263"/>
      <c r="H122" s="263"/>
      <c r="L122" s="31"/>
    </row>
    <row r="123" spans="2:12" s="1" customFormat="1" ht="7" customHeight="1">
      <c r="B123" s="31"/>
      <c r="L123" s="31"/>
    </row>
    <row r="124" spans="2:12" s="1" customFormat="1" ht="12" customHeight="1">
      <c r="B124" s="31"/>
      <c r="C124" s="26" t="s">
        <v>19</v>
      </c>
      <c r="F124" s="24" t="str">
        <f>F14</f>
        <v>parc.č.:1094/1,17,81,82,98,99,1095,1096,9243/18</v>
      </c>
      <c r="I124" s="26" t="s">
        <v>21</v>
      </c>
      <c r="J124" s="54" t="str">
        <f>IF(J14="","",J14)</f>
        <v>6. 3. 2024</v>
      </c>
      <c r="L124" s="31"/>
    </row>
    <row r="125" spans="2:12" s="1" customFormat="1" ht="7" customHeight="1">
      <c r="B125" s="31"/>
      <c r="L125" s="31"/>
    </row>
    <row r="126" spans="2:12" s="1" customFormat="1" ht="25.65" customHeight="1">
      <c r="B126" s="31"/>
      <c r="C126" s="26" t="s">
        <v>23</v>
      </c>
      <c r="F126" s="24" t="str">
        <f>E17</f>
        <v>Nemocnica s poliklinikou, Spišská Nová Ves</v>
      </c>
      <c r="I126" s="26" t="s">
        <v>29</v>
      </c>
      <c r="J126" s="29" t="str">
        <f>E23</f>
        <v>d.g.A. design graphic architecture s.r.o.</v>
      </c>
      <c r="L126" s="31"/>
    </row>
    <row r="127" spans="2:12" s="1" customFormat="1" ht="15.15" customHeight="1">
      <c r="B127" s="31"/>
      <c r="C127" s="26" t="s">
        <v>27</v>
      </c>
      <c r="F127" s="24" t="str">
        <f>IF(E20="","",E20)</f>
        <v>Vyplň údaj</v>
      </c>
      <c r="I127" s="26" t="s">
        <v>32</v>
      </c>
      <c r="J127" s="29" t="str">
        <f>E26</f>
        <v xml:space="preserve"> </v>
      </c>
      <c r="L127" s="31"/>
    </row>
    <row r="128" spans="2:12" s="1" customFormat="1" ht="10.25" customHeight="1">
      <c r="B128" s="31"/>
      <c r="L128" s="31"/>
    </row>
    <row r="129" spans="2:65" s="10" customFormat="1" ht="29.25" customHeight="1">
      <c r="B129" s="121"/>
      <c r="C129" s="122" t="s">
        <v>304</v>
      </c>
      <c r="D129" s="123" t="s">
        <v>61</v>
      </c>
      <c r="E129" s="123" t="s">
        <v>57</v>
      </c>
      <c r="F129" s="123" t="s">
        <v>58</v>
      </c>
      <c r="G129" s="123" t="s">
        <v>305</v>
      </c>
      <c r="H129" s="123" t="s">
        <v>306</v>
      </c>
      <c r="I129" s="123" t="s">
        <v>307</v>
      </c>
      <c r="J129" s="124" t="s">
        <v>294</v>
      </c>
      <c r="K129" s="125" t="s">
        <v>308</v>
      </c>
      <c r="L129" s="121"/>
      <c r="M129" s="61" t="s">
        <v>1</v>
      </c>
      <c r="N129" s="62" t="s">
        <v>40</v>
      </c>
      <c r="O129" s="62" t="s">
        <v>309</v>
      </c>
      <c r="P129" s="62" t="s">
        <v>310</v>
      </c>
      <c r="Q129" s="62" t="s">
        <v>311</v>
      </c>
      <c r="R129" s="62" t="s">
        <v>312</v>
      </c>
      <c r="S129" s="62" t="s">
        <v>313</v>
      </c>
      <c r="T129" s="63" t="s">
        <v>314</v>
      </c>
    </row>
    <row r="130" spans="2:65" s="1" customFormat="1" ht="22.75" customHeight="1">
      <c r="B130" s="31"/>
      <c r="C130" s="66" t="s">
        <v>295</v>
      </c>
      <c r="J130" s="126">
        <f>BK130</f>
        <v>0</v>
      </c>
      <c r="L130" s="31"/>
      <c r="M130" s="64"/>
      <c r="N130" s="55"/>
      <c r="O130" s="55"/>
      <c r="P130" s="127">
        <f>P131</f>
        <v>0</v>
      </c>
      <c r="Q130" s="55"/>
      <c r="R130" s="127">
        <f>R131</f>
        <v>0</v>
      </c>
      <c r="S130" s="55"/>
      <c r="T130" s="128">
        <f>T131</f>
        <v>0</v>
      </c>
      <c r="AT130" s="16" t="s">
        <v>75</v>
      </c>
      <c r="AU130" s="16" t="s">
        <v>296</v>
      </c>
      <c r="BK130" s="129">
        <f>BK131</f>
        <v>0</v>
      </c>
    </row>
    <row r="131" spans="2:65" s="11" customFormat="1" ht="25.9" customHeight="1">
      <c r="B131" s="130"/>
      <c r="D131" s="131" t="s">
        <v>75</v>
      </c>
      <c r="E131" s="132" t="s">
        <v>315</v>
      </c>
      <c r="F131" s="132" t="s">
        <v>316</v>
      </c>
      <c r="I131" s="133"/>
      <c r="J131" s="134">
        <f>BK131</f>
        <v>0</v>
      </c>
      <c r="L131" s="130"/>
      <c r="M131" s="135"/>
      <c r="P131" s="136">
        <f>P132+P135+P139+P143+P147+P151+P154+P157+P160</f>
        <v>0</v>
      </c>
      <c r="R131" s="136">
        <f>R132+R135+R139+R143+R147+R151+R154+R157+R160</f>
        <v>0</v>
      </c>
      <c r="T131" s="137">
        <f>T132+T135+T139+T143+T147+T151+T154+T157+T160</f>
        <v>0</v>
      </c>
      <c r="AR131" s="131" t="s">
        <v>83</v>
      </c>
      <c r="AT131" s="138" t="s">
        <v>75</v>
      </c>
      <c r="AU131" s="138" t="s">
        <v>76</v>
      </c>
      <c r="AY131" s="131" t="s">
        <v>317</v>
      </c>
      <c r="BK131" s="139">
        <f>BK132+BK135+BK139+BK143+BK147+BK151+BK154+BK157+BK160</f>
        <v>0</v>
      </c>
    </row>
    <row r="132" spans="2:65" s="11" customFormat="1" ht="22.75" customHeight="1">
      <c r="B132" s="130"/>
      <c r="D132" s="131" t="s">
        <v>75</v>
      </c>
      <c r="E132" s="140" t="s">
        <v>83</v>
      </c>
      <c r="F132" s="140" t="s">
        <v>19928</v>
      </c>
      <c r="I132" s="133"/>
      <c r="J132" s="141">
        <f>BK132</f>
        <v>0</v>
      </c>
      <c r="L132" s="130"/>
      <c r="M132" s="135"/>
      <c r="P132" s="136">
        <f>SUM(P133:P134)</f>
        <v>0</v>
      </c>
      <c r="R132" s="136">
        <f>SUM(R133:R134)</f>
        <v>0</v>
      </c>
      <c r="T132" s="137">
        <f>SUM(T133:T134)</f>
        <v>0</v>
      </c>
      <c r="AR132" s="131" t="s">
        <v>83</v>
      </c>
      <c r="AT132" s="138" t="s">
        <v>75</v>
      </c>
      <c r="AU132" s="138" t="s">
        <v>83</v>
      </c>
      <c r="AY132" s="131" t="s">
        <v>317</v>
      </c>
      <c r="BK132" s="139">
        <f>SUM(BK133:BK134)</f>
        <v>0</v>
      </c>
    </row>
    <row r="133" spans="2:65" s="1" customFormat="1" ht="24.15" customHeight="1">
      <c r="B133" s="142"/>
      <c r="C133" s="143" t="s">
        <v>83</v>
      </c>
      <c r="D133" s="143" t="s">
        <v>319</v>
      </c>
      <c r="E133" s="144" t="s">
        <v>19929</v>
      </c>
      <c r="F133" s="145" t="s">
        <v>19930</v>
      </c>
      <c r="G133" s="146" t="s">
        <v>444</v>
      </c>
      <c r="H133" s="147">
        <v>1065</v>
      </c>
      <c r="I133" s="148"/>
      <c r="J133" s="149">
        <f>ROUND(I133*H133,2)</f>
        <v>0</v>
      </c>
      <c r="K133" s="150"/>
      <c r="L133" s="31"/>
      <c r="M133" s="151" t="s">
        <v>1</v>
      </c>
      <c r="N133" s="152" t="s">
        <v>42</v>
      </c>
      <c r="P133" s="153">
        <f>O133*H133</f>
        <v>0</v>
      </c>
      <c r="Q133" s="153">
        <v>0</v>
      </c>
      <c r="R133" s="153">
        <f>Q133*H133</f>
        <v>0</v>
      </c>
      <c r="S133" s="153">
        <v>0</v>
      </c>
      <c r="T133" s="154">
        <f>S133*H133</f>
        <v>0</v>
      </c>
      <c r="AR133" s="155" t="s">
        <v>83</v>
      </c>
      <c r="AT133" s="155" t="s">
        <v>319</v>
      </c>
      <c r="AU133" s="155" t="s">
        <v>88</v>
      </c>
      <c r="AY133" s="16" t="s">
        <v>317</v>
      </c>
      <c r="BE133" s="156">
        <f>IF(N133="základná",J133,0)</f>
        <v>0</v>
      </c>
      <c r="BF133" s="156">
        <f>IF(N133="znížená",J133,0)</f>
        <v>0</v>
      </c>
      <c r="BG133" s="156">
        <f>IF(N133="zákl. prenesená",J133,0)</f>
        <v>0</v>
      </c>
      <c r="BH133" s="156">
        <f>IF(N133="zníž. prenesená",J133,0)</f>
        <v>0</v>
      </c>
      <c r="BI133" s="156">
        <f>IF(N133="nulová",J133,0)</f>
        <v>0</v>
      </c>
      <c r="BJ133" s="16" t="s">
        <v>88</v>
      </c>
      <c r="BK133" s="156">
        <f>ROUND(I133*H133,2)</f>
        <v>0</v>
      </c>
      <c r="BL133" s="16" t="s">
        <v>83</v>
      </c>
      <c r="BM133" s="155" t="s">
        <v>19931</v>
      </c>
    </row>
    <row r="134" spans="2:65" s="1" customFormat="1" ht="33" customHeight="1">
      <c r="B134" s="142"/>
      <c r="C134" s="143" t="s">
        <v>88</v>
      </c>
      <c r="D134" s="143" t="s">
        <v>319</v>
      </c>
      <c r="E134" s="144" t="s">
        <v>19932</v>
      </c>
      <c r="F134" s="145" t="s">
        <v>19933</v>
      </c>
      <c r="G134" s="146" t="s">
        <v>444</v>
      </c>
      <c r="H134" s="147">
        <v>1065</v>
      </c>
      <c r="I134" s="148"/>
      <c r="J134" s="149">
        <f>ROUND(I134*H134,2)</f>
        <v>0</v>
      </c>
      <c r="K134" s="150"/>
      <c r="L134" s="31"/>
      <c r="M134" s="151" t="s">
        <v>1</v>
      </c>
      <c r="N134" s="152" t="s">
        <v>42</v>
      </c>
      <c r="P134" s="153">
        <f>O134*H134</f>
        <v>0</v>
      </c>
      <c r="Q134" s="153">
        <v>0</v>
      </c>
      <c r="R134" s="153">
        <f>Q134*H134</f>
        <v>0</v>
      </c>
      <c r="S134" s="153">
        <v>0</v>
      </c>
      <c r="T134" s="154">
        <f>S134*H134</f>
        <v>0</v>
      </c>
      <c r="AR134" s="155" t="s">
        <v>83</v>
      </c>
      <c r="AT134" s="155" t="s">
        <v>319</v>
      </c>
      <c r="AU134" s="155" t="s">
        <v>88</v>
      </c>
      <c r="AY134" s="16" t="s">
        <v>317</v>
      </c>
      <c r="BE134" s="156">
        <f>IF(N134="základná",J134,0)</f>
        <v>0</v>
      </c>
      <c r="BF134" s="156">
        <f>IF(N134="znížená",J134,0)</f>
        <v>0</v>
      </c>
      <c r="BG134" s="156">
        <f>IF(N134="zákl. prenesená",J134,0)</f>
        <v>0</v>
      </c>
      <c r="BH134" s="156">
        <f>IF(N134="zníž. prenesená",J134,0)</f>
        <v>0</v>
      </c>
      <c r="BI134" s="156">
        <f>IF(N134="nulová",J134,0)</f>
        <v>0</v>
      </c>
      <c r="BJ134" s="16" t="s">
        <v>88</v>
      </c>
      <c r="BK134" s="156">
        <f>ROUND(I134*H134,2)</f>
        <v>0</v>
      </c>
      <c r="BL134" s="16" t="s">
        <v>83</v>
      </c>
      <c r="BM134" s="155" t="s">
        <v>19934</v>
      </c>
    </row>
    <row r="135" spans="2:65" s="11" customFormat="1" ht="22.75" customHeight="1">
      <c r="B135" s="130"/>
      <c r="D135" s="131" t="s">
        <v>75</v>
      </c>
      <c r="E135" s="140" t="s">
        <v>19935</v>
      </c>
      <c r="F135" s="140" t="s">
        <v>19936</v>
      </c>
      <c r="I135" s="133"/>
      <c r="J135" s="141">
        <f>BK135</f>
        <v>0</v>
      </c>
      <c r="L135" s="130"/>
      <c r="M135" s="135"/>
      <c r="P135" s="136">
        <f>SUM(P136:P138)</f>
        <v>0</v>
      </c>
      <c r="R135" s="136">
        <f>SUM(R136:R138)</f>
        <v>0</v>
      </c>
      <c r="T135" s="137">
        <f>SUM(T136:T138)</f>
        <v>0</v>
      </c>
      <c r="AR135" s="131" t="s">
        <v>83</v>
      </c>
      <c r="AT135" s="138" t="s">
        <v>75</v>
      </c>
      <c r="AU135" s="138" t="s">
        <v>83</v>
      </c>
      <c r="AY135" s="131" t="s">
        <v>317</v>
      </c>
      <c r="BK135" s="139">
        <f>SUM(BK136:BK138)</f>
        <v>0</v>
      </c>
    </row>
    <row r="136" spans="2:65" s="1" customFormat="1" ht="24.15" customHeight="1">
      <c r="B136" s="142"/>
      <c r="C136" s="143" t="s">
        <v>92</v>
      </c>
      <c r="D136" s="143" t="s">
        <v>319</v>
      </c>
      <c r="E136" s="144" t="s">
        <v>19937</v>
      </c>
      <c r="F136" s="145" t="s">
        <v>19938</v>
      </c>
      <c r="G136" s="146" t="s">
        <v>467</v>
      </c>
      <c r="H136" s="147">
        <v>32</v>
      </c>
      <c r="I136" s="148"/>
      <c r="J136" s="149">
        <f>ROUND(I136*H136,2)</f>
        <v>0</v>
      </c>
      <c r="K136" s="150"/>
      <c r="L136" s="31"/>
      <c r="M136" s="151" t="s">
        <v>1</v>
      </c>
      <c r="N136" s="152" t="s">
        <v>42</v>
      </c>
      <c r="P136" s="153">
        <f>O136*H136</f>
        <v>0</v>
      </c>
      <c r="Q136" s="153">
        <v>0</v>
      </c>
      <c r="R136" s="153">
        <f>Q136*H136</f>
        <v>0</v>
      </c>
      <c r="S136" s="153">
        <v>0</v>
      </c>
      <c r="T136" s="154">
        <f>S136*H136</f>
        <v>0</v>
      </c>
      <c r="AR136" s="155" t="s">
        <v>83</v>
      </c>
      <c r="AT136" s="155" t="s">
        <v>319</v>
      </c>
      <c r="AU136" s="155" t="s">
        <v>88</v>
      </c>
      <c r="AY136" s="16" t="s">
        <v>317</v>
      </c>
      <c r="BE136" s="156">
        <f>IF(N136="základná",J136,0)</f>
        <v>0</v>
      </c>
      <c r="BF136" s="156">
        <f>IF(N136="znížená",J136,0)</f>
        <v>0</v>
      </c>
      <c r="BG136" s="156">
        <f>IF(N136="zákl. prenesená",J136,0)</f>
        <v>0</v>
      </c>
      <c r="BH136" s="156">
        <f>IF(N136="zníž. prenesená",J136,0)</f>
        <v>0</v>
      </c>
      <c r="BI136" s="156">
        <f>IF(N136="nulová",J136,0)</f>
        <v>0</v>
      </c>
      <c r="BJ136" s="16" t="s">
        <v>88</v>
      </c>
      <c r="BK136" s="156">
        <f>ROUND(I136*H136,2)</f>
        <v>0</v>
      </c>
      <c r="BL136" s="16" t="s">
        <v>83</v>
      </c>
      <c r="BM136" s="155" t="s">
        <v>19939</v>
      </c>
    </row>
    <row r="137" spans="2:65" s="1" customFormat="1" ht="24.15" customHeight="1">
      <c r="B137" s="142"/>
      <c r="C137" s="143" t="s">
        <v>323</v>
      </c>
      <c r="D137" s="143" t="s">
        <v>319</v>
      </c>
      <c r="E137" s="144" t="s">
        <v>19940</v>
      </c>
      <c r="F137" s="145" t="s">
        <v>19941</v>
      </c>
      <c r="G137" s="146" t="s">
        <v>467</v>
      </c>
      <c r="H137" s="147">
        <v>28</v>
      </c>
      <c r="I137" s="148"/>
      <c r="J137" s="149">
        <f>ROUND(I137*H137,2)</f>
        <v>0</v>
      </c>
      <c r="K137" s="150"/>
      <c r="L137" s="31"/>
      <c r="M137" s="151" t="s">
        <v>1</v>
      </c>
      <c r="N137" s="152" t="s">
        <v>42</v>
      </c>
      <c r="P137" s="153">
        <f>O137*H137</f>
        <v>0</v>
      </c>
      <c r="Q137" s="153">
        <v>0</v>
      </c>
      <c r="R137" s="153">
        <f>Q137*H137</f>
        <v>0</v>
      </c>
      <c r="S137" s="153">
        <v>0</v>
      </c>
      <c r="T137" s="154">
        <f>S137*H137</f>
        <v>0</v>
      </c>
      <c r="AR137" s="155" t="s">
        <v>83</v>
      </c>
      <c r="AT137" s="155" t="s">
        <v>319</v>
      </c>
      <c r="AU137" s="155" t="s">
        <v>88</v>
      </c>
      <c r="AY137" s="16" t="s">
        <v>317</v>
      </c>
      <c r="BE137" s="156">
        <f>IF(N137="základná",J137,0)</f>
        <v>0</v>
      </c>
      <c r="BF137" s="156">
        <f>IF(N137="znížená",J137,0)</f>
        <v>0</v>
      </c>
      <c r="BG137" s="156">
        <f>IF(N137="zákl. prenesená",J137,0)</f>
        <v>0</v>
      </c>
      <c r="BH137" s="156">
        <f>IF(N137="zníž. prenesená",J137,0)</f>
        <v>0</v>
      </c>
      <c r="BI137" s="156">
        <f>IF(N137="nulová",J137,0)</f>
        <v>0</v>
      </c>
      <c r="BJ137" s="16" t="s">
        <v>88</v>
      </c>
      <c r="BK137" s="156">
        <f>ROUND(I137*H137,2)</f>
        <v>0</v>
      </c>
      <c r="BL137" s="16" t="s">
        <v>83</v>
      </c>
      <c r="BM137" s="155" t="s">
        <v>19942</v>
      </c>
    </row>
    <row r="138" spans="2:65" s="1" customFormat="1" ht="24.15" customHeight="1">
      <c r="B138" s="142"/>
      <c r="C138" s="143" t="s">
        <v>341</v>
      </c>
      <c r="D138" s="143" t="s">
        <v>319</v>
      </c>
      <c r="E138" s="144" t="s">
        <v>19943</v>
      </c>
      <c r="F138" s="145" t="s">
        <v>19944</v>
      </c>
      <c r="G138" s="146" t="s">
        <v>467</v>
      </c>
      <c r="H138" s="147">
        <v>60</v>
      </c>
      <c r="I138" s="148"/>
      <c r="J138" s="149">
        <f>ROUND(I138*H138,2)</f>
        <v>0</v>
      </c>
      <c r="K138" s="150"/>
      <c r="L138" s="31"/>
      <c r="M138" s="151" t="s">
        <v>1</v>
      </c>
      <c r="N138" s="152" t="s">
        <v>42</v>
      </c>
      <c r="P138" s="153">
        <f>O138*H138</f>
        <v>0</v>
      </c>
      <c r="Q138" s="153">
        <v>0</v>
      </c>
      <c r="R138" s="153">
        <f>Q138*H138</f>
        <v>0</v>
      </c>
      <c r="S138" s="153">
        <v>0</v>
      </c>
      <c r="T138" s="154">
        <f>S138*H138</f>
        <v>0</v>
      </c>
      <c r="AR138" s="155" t="s">
        <v>83</v>
      </c>
      <c r="AT138" s="155" t="s">
        <v>319</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83</v>
      </c>
      <c r="BM138" s="155" t="s">
        <v>19945</v>
      </c>
    </row>
    <row r="139" spans="2:65" s="11" customFormat="1" ht="22.75" customHeight="1">
      <c r="B139" s="130"/>
      <c r="D139" s="131" t="s">
        <v>75</v>
      </c>
      <c r="E139" s="140" t="s">
        <v>19946</v>
      </c>
      <c r="F139" s="140" t="s">
        <v>19947</v>
      </c>
      <c r="I139" s="133"/>
      <c r="J139" s="141">
        <f>BK139</f>
        <v>0</v>
      </c>
      <c r="L139" s="130"/>
      <c r="M139" s="135"/>
      <c r="P139" s="136">
        <f>SUM(P140:P142)</f>
        <v>0</v>
      </c>
      <c r="R139" s="136">
        <f>SUM(R140:R142)</f>
        <v>0</v>
      </c>
      <c r="T139" s="137">
        <f>SUM(T140:T142)</f>
        <v>0</v>
      </c>
      <c r="AR139" s="131" t="s">
        <v>83</v>
      </c>
      <c r="AT139" s="138" t="s">
        <v>75</v>
      </c>
      <c r="AU139" s="138" t="s">
        <v>83</v>
      </c>
      <c r="AY139" s="131" t="s">
        <v>317</v>
      </c>
      <c r="BK139" s="139">
        <f>SUM(BK140:BK142)</f>
        <v>0</v>
      </c>
    </row>
    <row r="140" spans="2:65" s="1" customFormat="1" ht="24.15" customHeight="1">
      <c r="B140" s="142"/>
      <c r="C140" s="143" t="s">
        <v>346</v>
      </c>
      <c r="D140" s="143" t="s">
        <v>319</v>
      </c>
      <c r="E140" s="144" t="s">
        <v>19948</v>
      </c>
      <c r="F140" s="145" t="s">
        <v>19949</v>
      </c>
      <c r="G140" s="146" t="s">
        <v>467</v>
      </c>
      <c r="H140" s="147">
        <v>20</v>
      </c>
      <c r="I140" s="148"/>
      <c r="J140" s="149">
        <f>ROUND(I140*H140,2)</f>
        <v>0</v>
      </c>
      <c r="K140" s="150"/>
      <c r="L140" s="31"/>
      <c r="M140" s="151" t="s">
        <v>1</v>
      </c>
      <c r="N140" s="152" t="s">
        <v>42</v>
      </c>
      <c r="P140" s="153">
        <f>O140*H140</f>
        <v>0</v>
      </c>
      <c r="Q140" s="153">
        <v>0</v>
      </c>
      <c r="R140" s="153">
        <f>Q140*H140</f>
        <v>0</v>
      </c>
      <c r="S140" s="153">
        <v>0</v>
      </c>
      <c r="T140" s="154">
        <f>S140*H140</f>
        <v>0</v>
      </c>
      <c r="AR140" s="155" t="s">
        <v>83</v>
      </c>
      <c r="AT140" s="155" t="s">
        <v>319</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83</v>
      </c>
      <c r="BM140" s="155" t="s">
        <v>19950</v>
      </c>
    </row>
    <row r="141" spans="2:65" s="1" customFormat="1" ht="24.15" customHeight="1">
      <c r="B141" s="142"/>
      <c r="C141" s="143" t="s">
        <v>351</v>
      </c>
      <c r="D141" s="143" t="s">
        <v>319</v>
      </c>
      <c r="E141" s="144" t="s">
        <v>19951</v>
      </c>
      <c r="F141" s="145" t="s">
        <v>19952</v>
      </c>
      <c r="G141" s="146" t="s">
        <v>467</v>
      </c>
      <c r="H141" s="147">
        <v>14</v>
      </c>
      <c r="I141" s="148"/>
      <c r="J141" s="149">
        <f>ROUND(I141*H141,2)</f>
        <v>0</v>
      </c>
      <c r="K141" s="150"/>
      <c r="L141" s="31"/>
      <c r="M141" s="151" t="s">
        <v>1</v>
      </c>
      <c r="N141" s="152" t="s">
        <v>42</v>
      </c>
      <c r="P141" s="153">
        <f>O141*H141</f>
        <v>0</v>
      </c>
      <c r="Q141" s="153">
        <v>0</v>
      </c>
      <c r="R141" s="153">
        <f>Q141*H141</f>
        <v>0</v>
      </c>
      <c r="S141" s="153">
        <v>0</v>
      </c>
      <c r="T141" s="154">
        <f>S141*H141</f>
        <v>0</v>
      </c>
      <c r="AR141" s="155" t="s">
        <v>83</v>
      </c>
      <c r="AT141" s="155" t="s">
        <v>319</v>
      </c>
      <c r="AU141" s="155" t="s">
        <v>88</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83</v>
      </c>
      <c r="BM141" s="155" t="s">
        <v>19953</v>
      </c>
    </row>
    <row r="142" spans="2:65" s="1" customFormat="1" ht="24.15" customHeight="1">
      <c r="B142" s="142"/>
      <c r="C142" s="143" t="s">
        <v>356</v>
      </c>
      <c r="D142" s="143" t="s">
        <v>319</v>
      </c>
      <c r="E142" s="144" t="s">
        <v>19954</v>
      </c>
      <c r="F142" s="145" t="s">
        <v>19955</v>
      </c>
      <c r="G142" s="146" t="s">
        <v>467</v>
      </c>
      <c r="H142" s="147">
        <v>34</v>
      </c>
      <c r="I142" s="148"/>
      <c r="J142" s="149">
        <f>ROUND(I142*H142,2)</f>
        <v>0</v>
      </c>
      <c r="K142" s="150"/>
      <c r="L142" s="31"/>
      <c r="M142" s="151" t="s">
        <v>1</v>
      </c>
      <c r="N142" s="152" t="s">
        <v>42</v>
      </c>
      <c r="P142" s="153">
        <f>O142*H142</f>
        <v>0</v>
      </c>
      <c r="Q142" s="153">
        <v>0</v>
      </c>
      <c r="R142" s="153">
        <f>Q142*H142</f>
        <v>0</v>
      </c>
      <c r="S142" s="153">
        <v>0</v>
      </c>
      <c r="T142" s="154">
        <f>S142*H142</f>
        <v>0</v>
      </c>
      <c r="AR142" s="155" t="s">
        <v>83</v>
      </c>
      <c r="AT142" s="155" t="s">
        <v>319</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83</v>
      </c>
      <c r="BM142" s="155" t="s">
        <v>19956</v>
      </c>
    </row>
    <row r="143" spans="2:65" s="11" customFormat="1" ht="22.75" customHeight="1">
      <c r="B143" s="130"/>
      <c r="D143" s="131" t="s">
        <v>75</v>
      </c>
      <c r="E143" s="140" t="s">
        <v>19957</v>
      </c>
      <c r="F143" s="140" t="s">
        <v>19958</v>
      </c>
      <c r="I143" s="133"/>
      <c r="J143" s="141">
        <f>BK143</f>
        <v>0</v>
      </c>
      <c r="L143" s="130"/>
      <c r="M143" s="135"/>
      <c r="P143" s="136">
        <f>SUM(P144:P146)</f>
        <v>0</v>
      </c>
      <c r="R143" s="136">
        <f>SUM(R144:R146)</f>
        <v>0</v>
      </c>
      <c r="T143" s="137">
        <f>SUM(T144:T146)</f>
        <v>0</v>
      </c>
      <c r="AR143" s="131" t="s">
        <v>83</v>
      </c>
      <c r="AT143" s="138" t="s">
        <v>75</v>
      </c>
      <c r="AU143" s="138" t="s">
        <v>83</v>
      </c>
      <c r="AY143" s="131" t="s">
        <v>317</v>
      </c>
      <c r="BK143" s="139">
        <f>SUM(BK144:BK146)</f>
        <v>0</v>
      </c>
    </row>
    <row r="144" spans="2:65" s="1" customFormat="1" ht="24.15" customHeight="1">
      <c r="B144" s="142"/>
      <c r="C144" s="143" t="s">
        <v>361</v>
      </c>
      <c r="D144" s="143" t="s">
        <v>319</v>
      </c>
      <c r="E144" s="144" t="s">
        <v>19959</v>
      </c>
      <c r="F144" s="145" t="s">
        <v>19960</v>
      </c>
      <c r="G144" s="146" t="s">
        <v>467</v>
      </c>
      <c r="H144" s="147">
        <v>8</v>
      </c>
      <c r="I144" s="148"/>
      <c r="J144" s="149">
        <f>ROUND(I144*H144,2)</f>
        <v>0</v>
      </c>
      <c r="K144" s="150"/>
      <c r="L144" s="31"/>
      <c r="M144" s="151" t="s">
        <v>1</v>
      </c>
      <c r="N144" s="152" t="s">
        <v>42</v>
      </c>
      <c r="P144" s="153">
        <f>O144*H144</f>
        <v>0</v>
      </c>
      <c r="Q144" s="153">
        <v>0</v>
      </c>
      <c r="R144" s="153">
        <f>Q144*H144</f>
        <v>0</v>
      </c>
      <c r="S144" s="153">
        <v>0</v>
      </c>
      <c r="T144" s="154">
        <f>S144*H144</f>
        <v>0</v>
      </c>
      <c r="AR144" s="155" t="s">
        <v>83</v>
      </c>
      <c r="AT144" s="155" t="s">
        <v>319</v>
      </c>
      <c r="AU144" s="155" t="s">
        <v>88</v>
      </c>
      <c r="AY144" s="16" t="s">
        <v>317</v>
      </c>
      <c r="BE144" s="156">
        <f>IF(N144="základná",J144,0)</f>
        <v>0</v>
      </c>
      <c r="BF144" s="156">
        <f>IF(N144="znížená",J144,0)</f>
        <v>0</v>
      </c>
      <c r="BG144" s="156">
        <f>IF(N144="zákl. prenesená",J144,0)</f>
        <v>0</v>
      </c>
      <c r="BH144" s="156">
        <f>IF(N144="zníž. prenesená",J144,0)</f>
        <v>0</v>
      </c>
      <c r="BI144" s="156">
        <f>IF(N144="nulová",J144,0)</f>
        <v>0</v>
      </c>
      <c r="BJ144" s="16" t="s">
        <v>88</v>
      </c>
      <c r="BK144" s="156">
        <f>ROUND(I144*H144,2)</f>
        <v>0</v>
      </c>
      <c r="BL144" s="16" t="s">
        <v>83</v>
      </c>
      <c r="BM144" s="155" t="s">
        <v>19961</v>
      </c>
    </row>
    <row r="145" spans="2:65" s="1" customFormat="1" ht="24.15" customHeight="1">
      <c r="B145" s="142"/>
      <c r="C145" s="143" t="s">
        <v>366</v>
      </c>
      <c r="D145" s="143" t="s">
        <v>319</v>
      </c>
      <c r="E145" s="144" t="s">
        <v>19962</v>
      </c>
      <c r="F145" s="145" t="s">
        <v>19963</v>
      </c>
      <c r="G145" s="146" t="s">
        <v>467</v>
      </c>
      <c r="H145" s="147">
        <v>10</v>
      </c>
      <c r="I145" s="148"/>
      <c r="J145" s="149">
        <f>ROUND(I145*H145,2)</f>
        <v>0</v>
      </c>
      <c r="K145" s="150"/>
      <c r="L145" s="31"/>
      <c r="M145" s="151" t="s">
        <v>1</v>
      </c>
      <c r="N145" s="152" t="s">
        <v>42</v>
      </c>
      <c r="P145" s="153">
        <f>O145*H145</f>
        <v>0</v>
      </c>
      <c r="Q145" s="153">
        <v>0</v>
      </c>
      <c r="R145" s="153">
        <f>Q145*H145</f>
        <v>0</v>
      </c>
      <c r="S145" s="153">
        <v>0</v>
      </c>
      <c r="T145" s="154">
        <f>S145*H145</f>
        <v>0</v>
      </c>
      <c r="AR145" s="155" t="s">
        <v>83</v>
      </c>
      <c r="AT145" s="155" t="s">
        <v>319</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83</v>
      </c>
      <c r="BM145" s="155" t="s">
        <v>19964</v>
      </c>
    </row>
    <row r="146" spans="2:65" s="1" customFormat="1" ht="24.15" customHeight="1">
      <c r="B146" s="142"/>
      <c r="C146" s="143" t="s">
        <v>371</v>
      </c>
      <c r="D146" s="143" t="s">
        <v>319</v>
      </c>
      <c r="E146" s="144" t="s">
        <v>19965</v>
      </c>
      <c r="F146" s="145" t="s">
        <v>19966</v>
      </c>
      <c r="G146" s="146" t="s">
        <v>467</v>
      </c>
      <c r="H146" s="147">
        <v>18</v>
      </c>
      <c r="I146" s="148"/>
      <c r="J146" s="149">
        <f>ROUND(I146*H146,2)</f>
        <v>0</v>
      </c>
      <c r="K146" s="150"/>
      <c r="L146" s="31"/>
      <c r="M146" s="151" t="s">
        <v>1</v>
      </c>
      <c r="N146" s="152" t="s">
        <v>42</v>
      </c>
      <c r="P146" s="153">
        <f>O146*H146</f>
        <v>0</v>
      </c>
      <c r="Q146" s="153">
        <v>0</v>
      </c>
      <c r="R146" s="153">
        <f>Q146*H146</f>
        <v>0</v>
      </c>
      <c r="S146" s="153">
        <v>0</v>
      </c>
      <c r="T146" s="154">
        <f>S146*H146</f>
        <v>0</v>
      </c>
      <c r="AR146" s="155" t="s">
        <v>83</v>
      </c>
      <c r="AT146" s="155" t="s">
        <v>319</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83</v>
      </c>
      <c r="BM146" s="155" t="s">
        <v>19967</v>
      </c>
    </row>
    <row r="147" spans="2:65" s="11" customFormat="1" ht="22.75" customHeight="1">
      <c r="B147" s="130"/>
      <c r="D147" s="131" t="s">
        <v>75</v>
      </c>
      <c r="E147" s="140" t="s">
        <v>19968</v>
      </c>
      <c r="F147" s="140" t="s">
        <v>19969</v>
      </c>
      <c r="I147" s="133"/>
      <c r="J147" s="141">
        <f>BK147</f>
        <v>0</v>
      </c>
      <c r="L147" s="130"/>
      <c r="M147" s="135"/>
      <c r="P147" s="136">
        <f>SUM(P148:P150)</f>
        <v>0</v>
      </c>
      <c r="R147" s="136">
        <f>SUM(R148:R150)</f>
        <v>0</v>
      </c>
      <c r="T147" s="137">
        <f>SUM(T148:T150)</f>
        <v>0</v>
      </c>
      <c r="AR147" s="131" t="s">
        <v>83</v>
      </c>
      <c r="AT147" s="138" t="s">
        <v>75</v>
      </c>
      <c r="AU147" s="138" t="s">
        <v>83</v>
      </c>
      <c r="AY147" s="131" t="s">
        <v>317</v>
      </c>
      <c r="BK147" s="139">
        <f>SUM(BK148:BK150)</f>
        <v>0</v>
      </c>
    </row>
    <row r="148" spans="2:65" s="1" customFormat="1" ht="24.15" customHeight="1">
      <c r="B148" s="142"/>
      <c r="C148" s="143" t="s">
        <v>376</v>
      </c>
      <c r="D148" s="143" t="s">
        <v>319</v>
      </c>
      <c r="E148" s="144" t="s">
        <v>19970</v>
      </c>
      <c r="F148" s="145" t="s">
        <v>19971</v>
      </c>
      <c r="G148" s="146" t="s">
        <v>467</v>
      </c>
      <c r="H148" s="147">
        <v>6</v>
      </c>
      <c r="I148" s="148"/>
      <c r="J148" s="149">
        <f>ROUND(I148*H148,2)</f>
        <v>0</v>
      </c>
      <c r="K148" s="150"/>
      <c r="L148" s="31"/>
      <c r="M148" s="151" t="s">
        <v>1</v>
      </c>
      <c r="N148" s="152" t="s">
        <v>42</v>
      </c>
      <c r="P148" s="153">
        <f>O148*H148</f>
        <v>0</v>
      </c>
      <c r="Q148" s="153">
        <v>0</v>
      </c>
      <c r="R148" s="153">
        <f>Q148*H148</f>
        <v>0</v>
      </c>
      <c r="S148" s="153">
        <v>0</v>
      </c>
      <c r="T148" s="154">
        <f>S148*H148</f>
        <v>0</v>
      </c>
      <c r="AR148" s="155" t="s">
        <v>83</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83</v>
      </c>
      <c r="BM148" s="155" t="s">
        <v>19972</v>
      </c>
    </row>
    <row r="149" spans="2:65" s="1" customFormat="1" ht="24.15" customHeight="1">
      <c r="B149" s="142"/>
      <c r="C149" s="143" t="s">
        <v>381</v>
      </c>
      <c r="D149" s="143" t="s">
        <v>319</v>
      </c>
      <c r="E149" s="144" t="s">
        <v>19973</v>
      </c>
      <c r="F149" s="145" t="s">
        <v>19974</v>
      </c>
      <c r="G149" s="146" t="s">
        <v>467</v>
      </c>
      <c r="H149" s="147">
        <v>5</v>
      </c>
      <c r="I149" s="148"/>
      <c r="J149" s="149">
        <f>ROUND(I149*H149,2)</f>
        <v>0</v>
      </c>
      <c r="K149" s="150"/>
      <c r="L149" s="31"/>
      <c r="M149" s="151" t="s">
        <v>1</v>
      </c>
      <c r="N149" s="152" t="s">
        <v>42</v>
      </c>
      <c r="P149" s="153">
        <f>O149*H149</f>
        <v>0</v>
      </c>
      <c r="Q149" s="153">
        <v>0</v>
      </c>
      <c r="R149" s="153">
        <f>Q149*H149</f>
        <v>0</v>
      </c>
      <c r="S149" s="153">
        <v>0</v>
      </c>
      <c r="T149" s="154">
        <f>S149*H149</f>
        <v>0</v>
      </c>
      <c r="AR149" s="155" t="s">
        <v>83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83</v>
      </c>
      <c r="BM149" s="155" t="s">
        <v>19975</v>
      </c>
    </row>
    <row r="150" spans="2:65" s="1" customFormat="1" ht="24.15" customHeight="1">
      <c r="B150" s="142"/>
      <c r="C150" s="143" t="s">
        <v>386</v>
      </c>
      <c r="D150" s="143" t="s">
        <v>319</v>
      </c>
      <c r="E150" s="144" t="s">
        <v>19976</v>
      </c>
      <c r="F150" s="145" t="s">
        <v>19977</v>
      </c>
      <c r="G150" s="146" t="s">
        <v>467</v>
      </c>
      <c r="H150" s="147">
        <v>11</v>
      </c>
      <c r="I150" s="148"/>
      <c r="J150" s="149">
        <f>ROUND(I150*H150,2)</f>
        <v>0</v>
      </c>
      <c r="K150" s="150"/>
      <c r="L150" s="31"/>
      <c r="M150" s="151" t="s">
        <v>1</v>
      </c>
      <c r="N150" s="152" t="s">
        <v>42</v>
      </c>
      <c r="P150" s="153">
        <f>O150*H150</f>
        <v>0</v>
      </c>
      <c r="Q150" s="153">
        <v>0</v>
      </c>
      <c r="R150" s="153">
        <f>Q150*H150</f>
        <v>0</v>
      </c>
      <c r="S150" s="153">
        <v>0</v>
      </c>
      <c r="T150" s="154">
        <f>S150*H150</f>
        <v>0</v>
      </c>
      <c r="AR150" s="155" t="s">
        <v>83</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83</v>
      </c>
      <c r="BM150" s="155" t="s">
        <v>19978</v>
      </c>
    </row>
    <row r="151" spans="2:65" s="11" customFormat="1" ht="22.75" customHeight="1">
      <c r="B151" s="130"/>
      <c r="D151" s="131" t="s">
        <v>75</v>
      </c>
      <c r="E151" s="140" t="s">
        <v>19979</v>
      </c>
      <c r="F151" s="140" t="s">
        <v>19980</v>
      </c>
      <c r="I151" s="133"/>
      <c r="J151" s="141">
        <f>BK151</f>
        <v>0</v>
      </c>
      <c r="L151" s="130"/>
      <c r="M151" s="135"/>
      <c r="P151" s="136">
        <f>SUM(P152:P153)</f>
        <v>0</v>
      </c>
      <c r="R151" s="136">
        <f>SUM(R152:R153)</f>
        <v>0</v>
      </c>
      <c r="T151" s="137">
        <f>SUM(T152:T153)</f>
        <v>0</v>
      </c>
      <c r="AR151" s="131" t="s">
        <v>83</v>
      </c>
      <c r="AT151" s="138" t="s">
        <v>75</v>
      </c>
      <c r="AU151" s="138" t="s">
        <v>83</v>
      </c>
      <c r="AY151" s="131" t="s">
        <v>317</v>
      </c>
      <c r="BK151" s="139">
        <f>SUM(BK152:BK153)</f>
        <v>0</v>
      </c>
    </row>
    <row r="152" spans="2:65" s="1" customFormat="1" ht="24.15" customHeight="1">
      <c r="B152" s="142"/>
      <c r="C152" s="143" t="s">
        <v>391</v>
      </c>
      <c r="D152" s="143" t="s">
        <v>319</v>
      </c>
      <c r="E152" s="144" t="s">
        <v>19981</v>
      </c>
      <c r="F152" s="145" t="s">
        <v>19982</v>
      </c>
      <c r="G152" s="146" t="s">
        <v>467</v>
      </c>
      <c r="H152" s="147">
        <v>1</v>
      </c>
      <c r="I152" s="148"/>
      <c r="J152" s="149">
        <f>ROUND(I152*H152,2)</f>
        <v>0</v>
      </c>
      <c r="K152" s="150"/>
      <c r="L152" s="31"/>
      <c r="M152" s="151" t="s">
        <v>1</v>
      </c>
      <c r="N152" s="152" t="s">
        <v>42</v>
      </c>
      <c r="P152" s="153">
        <f>O152*H152</f>
        <v>0</v>
      </c>
      <c r="Q152" s="153">
        <v>0</v>
      </c>
      <c r="R152" s="153">
        <f>Q152*H152</f>
        <v>0</v>
      </c>
      <c r="S152" s="153">
        <v>0</v>
      </c>
      <c r="T152" s="154">
        <f>S152*H152</f>
        <v>0</v>
      </c>
      <c r="AR152" s="155" t="s">
        <v>83</v>
      </c>
      <c r="AT152" s="155" t="s">
        <v>319</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83</v>
      </c>
      <c r="BM152" s="155" t="s">
        <v>19983</v>
      </c>
    </row>
    <row r="153" spans="2:65" s="1" customFormat="1" ht="24.15" customHeight="1">
      <c r="B153" s="142"/>
      <c r="C153" s="143" t="s">
        <v>396</v>
      </c>
      <c r="D153" s="143" t="s">
        <v>319</v>
      </c>
      <c r="E153" s="144" t="s">
        <v>19984</v>
      </c>
      <c r="F153" s="145" t="s">
        <v>19985</v>
      </c>
      <c r="G153" s="146" t="s">
        <v>467</v>
      </c>
      <c r="H153" s="147">
        <v>1</v>
      </c>
      <c r="I153" s="148"/>
      <c r="J153" s="149">
        <f>ROUND(I153*H153,2)</f>
        <v>0</v>
      </c>
      <c r="K153" s="150"/>
      <c r="L153" s="31"/>
      <c r="M153" s="151" t="s">
        <v>1</v>
      </c>
      <c r="N153" s="152" t="s">
        <v>42</v>
      </c>
      <c r="P153" s="153">
        <f>O153*H153</f>
        <v>0</v>
      </c>
      <c r="Q153" s="153">
        <v>0</v>
      </c>
      <c r="R153" s="153">
        <f>Q153*H153</f>
        <v>0</v>
      </c>
      <c r="S153" s="153">
        <v>0</v>
      </c>
      <c r="T153" s="154">
        <f>S153*H153</f>
        <v>0</v>
      </c>
      <c r="AR153" s="155" t="s">
        <v>83</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83</v>
      </c>
      <c r="BM153" s="155" t="s">
        <v>19986</v>
      </c>
    </row>
    <row r="154" spans="2:65" s="11" customFormat="1" ht="22.75" customHeight="1">
      <c r="B154" s="130"/>
      <c r="D154" s="131" t="s">
        <v>75</v>
      </c>
      <c r="E154" s="140" t="s">
        <v>19987</v>
      </c>
      <c r="F154" s="140" t="s">
        <v>19988</v>
      </c>
      <c r="I154" s="133"/>
      <c r="J154" s="141">
        <f>BK154</f>
        <v>0</v>
      </c>
      <c r="L154" s="130"/>
      <c r="M154" s="135"/>
      <c r="P154" s="136">
        <f>SUM(P155:P156)</f>
        <v>0</v>
      </c>
      <c r="R154" s="136">
        <f>SUM(R155:R156)</f>
        <v>0</v>
      </c>
      <c r="T154" s="137">
        <f>SUM(T155:T156)</f>
        <v>0</v>
      </c>
      <c r="AR154" s="131" t="s">
        <v>83</v>
      </c>
      <c r="AT154" s="138" t="s">
        <v>75</v>
      </c>
      <c r="AU154" s="138" t="s">
        <v>83</v>
      </c>
      <c r="AY154" s="131" t="s">
        <v>317</v>
      </c>
      <c r="BK154" s="139">
        <f>SUM(BK155:BK156)</f>
        <v>0</v>
      </c>
    </row>
    <row r="155" spans="2:65" s="1" customFormat="1" ht="24.15" customHeight="1">
      <c r="B155" s="142"/>
      <c r="C155" s="143" t="s">
        <v>401</v>
      </c>
      <c r="D155" s="143" t="s">
        <v>319</v>
      </c>
      <c r="E155" s="144" t="s">
        <v>19989</v>
      </c>
      <c r="F155" s="145" t="s">
        <v>19990</v>
      </c>
      <c r="G155" s="146" t="s">
        <v>467</v>
      </c>
      <c r="H155" s="147">
        <v>7</v>
      </c>
      <c r="I155" s="148"/>
      <c r="J155" s="149">
        <f>ROUND(I155*H155,2)</f>
        <v>0</v>
      </c>
      <c r="K155" s="150"/>
      <c r="L155" s="31"/>
      <c r="M155" s="151" t="s">
        <v>1</v>
      </c>
      <c r="N155" s="152" t="s">
        <v>42</v>
      </c>
      <c r="P155" s="153">
        <f>O155*H155</f>
        <v>0</v>
      </c>
      <c r="Q155" s="153">
        <v>0</v>
      </c>
      <c r="R155" s="153">
        <f>Q155*H155</f>
        <v>0</v>
      </c>
      <c r="S155" s="153">
        <v>0</v>
      </c>
      <c r="T155" s="154">
        <f>S155*H155</f>
        <v>0</v>
      </c>
      <c r="AR155" s="155" t="s">
        <v>83</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83</v>
      </c>
      <c r="BM155" s="155" t="s">
        <v>19991</v>
      </c>
    </row>
    <row r="156" spans="2:65" s="1" customFormat="1" ht="24.15" customHeight="1">
      <c r="B156" s="142"/>
      <c r="C156" s="143" t="s">
        <v>405</v>
      </c>
      <c r="D156" s="143" t="s">
        <v>319</v>
      </c>
      <c r="E156" s="144" t="s">
        <v>19992</v>
      </c>
      <c r="F156" s="145" t="s">
        <v>19993</v>
      </c>
      <c r="G156" s="146" t="s">
        <v>467</v>
      </c>
      <c r="H156" s="147">
        <v>7</v>
      </c>
      <c r="I156" s="148"/>
      <c r="J156" s="149">
        <f>ROUND(I156*H156,2)</f>
        <v>0</v>
      </c>
      <c r="K156" s="150"/>
      <c r="L156" s="31"/>
      <c r="M156" s="151" t="s">
        <v>1</v>
      </c>
      <c r="N156" s="152" t="s">
        <v>42</v>
      </c>
      <c r="P156" s="153">
        <f>O156*H156</f>
        <v>0</v>
      </c>
      <c r="Q156" s="153">
        <v>0</v>
      </c>
      <c r="R156" s="153">
        <f>Q156*H156</f>
        <v>0</v>
      </c>
      <c r="S156" s="153">
        <v>0</v>
      </c>
      <c r="T156" s="154">
        <f>S156*H156</f>
        <v>0</v>
      </c>
      <c r="AR156" s="155" t="s">
        <v>83</v>
      </c>
      <c r="AT156" s="155" t="s">
        <v>319</v>
      </c>
      <c r="AU156" s="155" t="s">
        <v>88</v>
      </c>
      <c r="AY156" s="16" t="s">
        <v>317</v>
      </c>
      <c r="BE156" s="156">
        <f>IF(N156="základná",J156,0)</f>
        <v>0</v>
      </c>
      <c r="BF156" s="156">
        <f>IF(N156="znížená",J156,0)</f>
        <v>0</v>
      </c>
      <c r="BG156" s="156">
        <f>IF(N156="zákl. prenesená",J156,0)</f>
        <v>0</v>
      </c>
      <c r="BH156" s="156">
        <f>IF(N156="zníž. prenesená",J156,0)</f>
        <v>0</v>
      </c>
      <c r="BI156" s="156">
        <f>IF(N156="nulová",J156,0)</f>
        <v>0</v>
      </c>
      <c r="BJ156" s="16" t="s">
        <v>88</v>
      </c>
      <c r="BK156" s="156">
        <f>ROUND(I156*H156,2)</f>
        <v>0</v>
      </c>
      <c r="BL156" s="16" t="s">
        <v>83</v>
      </c>
      <c r="BM156" s="155" t="s">
        <v>19994</v>
      </c>
    </row>
    <row r="157" spans="2:65" s="11" customFormat="1" ht="22.75" customHeight="1">
      <c r="B157" s="130"/>
      <c r="D157" s="131" t="s">
        <v>75</v>
      </c>
      <c r="E157" s="140" t="s">
        <v>19995</v>
      </c>
      <c r="F157" s="140" t="s">
        <v>19996</v>
      </c>
      <c r="I157" s="133"/>
      <c r="J157" s="141">
        <f>BK157</f>
        <v>0</v>
      </c>
      <c r="L157" s="130"/>
      <c r="M157" s="135"/>
      <c r="P157" s="136">
        <f>SUM(P158:P159)</f>
        <v>0</v>
      </c>
      <c r="R157" s="136">
        <f>SUM(R158:R159)</f>
        <v>0</v>
      </c>
      <c r="T157" s="137">
        <f>SUM(T158:T159)</f>
        <v>0</v>
      </c>
      <c r="AR157" s="131" t="s">
        <v>83</v>
      </c>
      <c r="AT157" s="138" t="s">
        <v>75</v>
      </c>
      <c r="AU157" s="138" t="s">
        <v>83</v>
      </c>
      <c r="AY157" s="131" t="s">
        <v>317</v>
      </c>
      <c r="BK157" s="139">
        <f>SUM(BK158:BK159)</f>
        <v>0</v>
      </c>
    </row>
    <row r="158" spans="2:65" s="1" customFormat="1" ht="24.15" customHeight="1">
      <c r="B158" s="142"/>
      <c r="C158" s="143" t="s">
        <v>415</v>
      </c>
      <c r="D158" s="143" t="s">
        <v>319</v>
      </c>
      <c r="E158" s="144" t="s">
        <v>19997</v>
      </c>
      <c r="F158" s="145" t="s">
        <v>19998</v>
      </c>
      <c r="G158" s="146" t="s">
        <v>467</v>
      </c>
      <c r="H158" s="147">
        <v>1</v>
      </c>
      <c r="I158" s="148"/>
      <c r="J158" s="149">
        <f>ROUND(I158*H158,2)</f>
        <v>0</v>
      </c>
      <c r="K158" s="150"/>
      <c r="L158" s="31"/>
      <c r="M158" s="151" t="s">
        <v>1</v>
      </c>
      <c r="N158" s="152" t="s">
        <v>42</v>
      </c>
      <c r="P158" s="153">
        <f>O158*H158</f>
        <v>0</v>
      </c>
      <c r="Q158" s="153">
        <v>0</v>
      </c>
      <c r="R158" s="153">
        <f>Q158*H158</f>
        <v>0</v>
      </c>
      <c r="S158" s="153">
        <v>0</v>
      </c>
      <c r="T158" s="154">
        <f>S158*H158</f>
        <v>0</v>
      </c>
      <c r="AR158" s="155" t="s">
        <v>83</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83</v>
      </c>
      <c r="BM158" s="155" t="s">
        <v>19999</v>
      </c>
    </row>
    <row r="159" spans="2:65" s="1" customFormat="1" ht="24.15" customHeight="1">
      <c r="B159" s="142"/>
      <c r="C159" s="143" t="s">
        <v>7</v>
      </c>
      <c r="D159" s="143" t="s">
        <v>319</v>
      </c>
      <c r="E159" s="144" t="s">
        <v>20000</v>
      </c>
      <c r="F159" s="145" t="s">
        <v>20001</v>
      </c>
      <c r="G159" s="146" t="s">
        <v>467</v>
      </c>
      <c r="H159" s="147">
        <v>1</v>
      </c>
      <c r="I159" s="148"/>
      <c r="J159" s="149">
        <f>ROUND(I159*H159,2)</f>
        <v>0</v>
      </c>
      <c r="K159" s="150"/>
      <c r="L159" s="31"/>
      <c r="M159" s="151" t="s">
        <v>1</v>
      </c>
      <c r="N159" s="152" t="s">
        <v>42</v>
      </c>
      <c r="P159" s="153">
        <f>O159*H159</f>
        <v>0</v>
      </c>
      <c r="Q159" s="153">
        <v>0</v>
      </c>
      <c r="R159" s="153">
        <f>Q159*H159</f>
        <v>0</v>
      </c>
      <c r="S159" s="153">
        <v>0</v>
      </c>
      <c r="T159" s="154">
        <f>S159*H159</f>
        <v>0</v>
      </c>
      <c r="AR159" s="155" t="s">
        <v>83</v>
      </c>
      <c r="AT159" s="155" t="s">
        <v>319</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83</v>
      </c>
      <c r="BM159" s="155" t="s">
        <v>20002</v>
      </c>
    </row>
    <row r="160" spans="2:65" s="11" customFormat="1" ht="22.75" customHeight="1">
      <c r="B160" s="130"/>
      <c r="D160" s="131" t="s">
        <v>75</v>
      </c>
      <c r="E160" s="140" t="s">
        <v>20003</v>
      </c>
      <c r="F160" s="140" t="s">
        <v>20004</v>
      </c>
      <c r="I160" s="133"/>
      <c r="J160" s="141">
        <f>BK160</f>
        <v>0</v>
      </c>
      <c r="L160" s="130"/>
      <c r="M160" s="135"/>
      <c r="P160" s="136">
        <f>SUM(P161:P175)</f>
        <v>0</v>
      </c>
      <c r="R160" s="136">
        <f>SUM(R161:R175)</f>
        <v>0</v>
      </c>
      <c r="T160" s="137">
        <f>SUM(T161:T175)</f>
        <v>0</v>
      </c>
      <c r="AR160" s="131" t="s">
        <v>83</v>
      </c>
      <c r="AT160" s="138" t="s">
        <v>75</v>
      </c>
      <c r="AU160" s="138" t="s">
        <v>83</v>
      </c>
      <c r="AY160" s="131" t="s">
        <v>317</v>
      </c>
      <c r="BK160" s="139">
        <f>SUM(BK161:BK175)</f>
        <v>0</v>
      </c>
    </row>
    <row r="161" spans="2:65" s="1" customFormat="1" ht="24.15" customHeight="1">
      <c r="B161" s="142"/>
      <c r="C161" s="143" t="s">
        <v>427</v>
      </c>
      <c r="D161" s="143" t="s">
        <v>319</v>
      </c>
      <c r="E161" s="144" t="s">
        <v>20005</v>
      </c>
      <c r="F161" s="145" t="s">
        <v>20006</v>
      </c>
      <c r="G161" s="146" t="s">
        <v>467</v>
      </c>
      <c r="H161" s="147">
        <v>94</v>
      </c>
      <c r="I161" s="148"/>
      <c r="J161" s="149">
        <f t="shared" ref="J161:J175" si="0">ROUND(I161*H161,2)</f>
        <v>0</v>
      </c>
      <c r="K161" s="150"/>
      <c r="L161" s="31"/>
      <c r="M161" s="151" t="s">
        <v>1</v>
      </c>
      <c r="N161" s="152" t="s">
        <v>42</v>
      </c>
      <c r="P161" s="153">
        <f t="shared" ref="P161:P175" si="1">O161*H161</f>
        <v>0</v>
      </c>
      <c r="Q161" s="153">
        <v>0</v>
      </c>
      <c r="R161" s="153">
        <f t="shared" ref="R161:R175" si="2">Q161*H161</f>
        <v>0</v>
      </c>
      <c r="S161" s="153">
        <v>0</v>
      </c>
      <c r="T161" s="154">
        <f t="shared" ref="T161:T175" si="3">S161*H161</f>
        <v>0</v>
      </c>
      <c r="AR161" s="155" t="s">
        <v>83</v>
      </c>
      <c r="AT161" s="155" t="s">
        <v>319</v>
      </c>
      <c r="AU161" s="155" t="s">
        <v>88</v>
      </c>
      <c r="AY161" s="16" t="s">
        <v>317</v>
      </c>
      <c r="BE161" s="156">
        <f t="shared" ref="BE161:BE175" si="4">IF(N161="základná",J161,0)</f>
        <v>0</v>
      </c>
      <c r="BF161" s="156">
        <f t="shared" ref="BF161:BF175" si="5">IF(N161="znížená",J161,0)</f>
        <v>0</v>
      </c>
      <c r="BG161" s="156">
        <f t="shared" ref="BG161:BG175" si="6">IF(N161="zákl. prenesená",J161,0)</f>
        <v>0</v>
      </c>
      <c r="BH161" s="156">
        <f t="shared" ref="BH161:BH175" si="7">IF(N161="zníž. prenesená",J161,0)</f>
        <v>0</v>
      </c>
      <c r="BI161" s="156">
        <f t="shared" ref="BI161:BI175" si="8">IF(N161="nulová",J161,0)</f>
        <v>0</v>
      </c>
      <c r="BJ161" s="16" t="s">
        <v>88</v>
      </c>
      <c r="BK161" s="156">
        <f t="shared" ref="BK161:BK175" si="9">ROUND(I161*H161,2)</f>
        <v>0</v>
      </c>
      <c r="BL161" s="16" t="s">
        <v>83</v>
      </c>
      <c r="BM161" s="155" t="s">
        <v>20007</v>
      </c>
    </row>
    <row r="162" spans="2:65" s="1" customFormat="1" ht="24.15" customHeight="1">
      <c r="B162" s="142"/>
      <c r="C162" s="143" t="s">
        <v>432</v>
      </c>
      <c r="D162" s="143" t="s">
        <v>319</v>
      </c>
      <c r="E162" s="144" t="s">
        <v>20008</v>
      </c>
      <c r="F162" s="145" t="s">
        <v>20009</v>
      </c>
      <c r="G162" s="146" t="s">
        <v>467</v>
      </c>
      <c r="H162" s="147">
        <v>29</v>
      </c>
      <c r="I162" s="148"/>
      <c r="J162" s="149">
        <f t="shared" si="0"/>
        <v>0</v>
      </c>
      <c r="K162" s="150"/>
      <c r="L162" s="31"/>
      <c r="M162" s="151" t="s">
        <v>1</v>
      </c>
      <c r="N162" s="152" t="s">
        <v>42</v>
      </c>
      <c r="P162" s="153">
        <f t="shared" si="1"/>
        <v>0</v>
      </c>
      <c r="Q162" s="153">
        <v>0</v>
      </c>
      <c r="R162" s="153">
        <f t="shared" si="2"/>
        <v>0</v>
      </c>
      <c r="S162" s="153">
        <v>0</v>
      </c>
      <c r="T162" s="154">
        <f t="shared" si="3"/>
        <v>0</v>
      </c>
      <c r="AR162" s="155" t="s">
        <v>83</v>
      </c>
      <c r="AT162" s="155" t="s">
        <v>319</v>
      </c>
      <c r="AU162" s="155" t="s">
        <v>88</v>
      </c>
      <c r="AY162" s="16" t="s">
        <v>317</v>
      </c>
      <c r="BE162" s="156">
        <f t="shared" si="4"/>
        <v>0</v>
      </c>
      <c r="BF162" s="156">
        <f t="shared" si="5"/>
        <v>0</v>
      </c>
      <c r="BG162" s="156">
        <f t="shared" si="6"/>
        <v>0</v>
      </c>
      <c r="BH162" s="156">
        <f t="shared" si="7"/>
        <v>0</v>
      </c>
      <c r="BI162" s="156">
        <f t="shared" si="8"/>
        <v>0</v>
      </c>
      <c r="BJ162" s="16" t="s">
        <v>88</v>
      </c>
      <c r="BK162" s="156">
        <f t="shared" si="9"/>
        <v>0</v>
      </c>
      <c r="BL162" s="16" t="s">
        <v>83</v>
      </c>
      <c r="BM162" s="155" t="s">
        <v>20010</v>
      </c>
    </row>
    <row r="163" spans="2:65" s="1" customFormat="1" ht="24.15" customHeight="1">
      <c r="B163" s="142"/>
      <c r="C163" s="143" t="s">
        <v>436</v>
      </c>
      <c r="D163" s="143" t="s">
        <v>319</v>
      </c>
      <c r="E163" s="144" t="s">
        <v>20011</v>
      </c>
      <c r="F163" s="145" t="s">
        <v>20012</v>
      </c>
      <c r="G163" s="146" t="s">
        <v>467</v>
      </c>
      <c r="H163" s="147">
        <v>1</v>
      </c>
      <c r="I163" s="148"/>
      <c r="J163" s="149">
        <f t="shared" si="0"/>
        <v>0</v>
      </c>
      <c r="K163" s="150"/>
      <c r="L163" s="31"/>
      <c r="M163" s="151" t="s">
        <v>1</v>
      </c>
      <c r="N163" s="152" t="s">
        <v>42</v>
      </c>
      <c r="P163" s="153">
        <f t="shared" si="1"/>
        <v>0</v>
      </c>
      <c r="Q163" s="153">
        <v>0</v>
      </c>
      <c r="R163" s="153">
        <f t="shared" si="2"/>
        <v>0</v>
      </c>
      <c r="S163" s="153">
        <v>0</v>
      </c>
      <c r="T163" s="154">
        <f t="shared" si="3"/>
        <v>0</v>
      </c>
      <c r="AR163" s="155" t="s">
        <v>83</v>
      </c>
      <c r="AT163" s="155" t="s">
        <v>319</v>
      </c>
      <c r="AU163" s="155" t="s">
        <v>88</v>
      </c>
      <c r="AY163" s="16" t="s">
        <v>317</v>
      </c>
      <c r="BE163" s="156">
        <f t="shared" si="4"/>
        <v>0</v>
      </c>
      <c r="BF163" s="156">
        <f t="shared" si="5"/>
        <v>0</v>
      </c>
      <c r="BG163" s="156">
        <f t="shared" si="6"/>
        <v>0</v>
      </c>
      <c r="BH163" s="156">
        <f t="shared" si="7"/>
        <v>0</v>
      </c>
      <c r="BI163" s="156">
        <f t="shared" si="8"/>
        <v>0</v>
      </c>
      <c r="BJ163" s="16" t="s">
        <v>88</v>
      </c>
      <c r="BK163" s="156">
        <f t="shared" si="9"/>
        <v>0</v>
      </c>
      <c r="BL163" s="16" t="s">
        <v>83</v>
      </c>
      <c r="BM163" s="155" t="s">
        <v>20013</v>
      </c>
    </row>
    <row r="164" spans="2:65" s="1" customFormat="1" ht="24.15" customHeight="1">
      <c r="B164" s="142"/>
      <c r="C164" s="143" t="s">
        <v>441</v>
      </c>
      <c r="D164" s="143" t="s">
        <v>319</v>
      </c>
      <c r="E164" s="144" t="s">
        <v>20014</v>
      </c>
      <c r="F164" s="145" t="s">
        <v>20015</v>
      </c>
      <c r="G164" s="146" t="s">
        <v>467</v>
      </c>
      <c r="H164" s="147">
        <v>7</v>
      </c>
      <c r="I164" s="148"/>
      <c r="J164" s="149">
        <f t="shared" si="0"/>
        <v>0</v>
      </c>
      <c r="K164" s="150"/>
      <c r="L164" s="31"/>
      <c r="M164" s="151" t="s">
        <v>1</v>
      </c>
      <c r="N164" s="152" t="s">
        <v>42</v>
      </c>
      <c r="P164" s="153">
        <f t="shared" si="1"/>
        <v>0</v>
      </c>
      <c r="Q164" s="153">
        <v>0</v>
      </c>
      <c r="R164" s="153">
        <f t="shared" si="2"/>
        <v>0</v>
      </c>
      <c r="S164" s="153">
        <v>0</v>
      </c>
      <c r="T164" s="154">
        <f t="shared" si="3"/>
        <v>0</v>
      </c>
      <c r="AR164" s="155" t="s">
        <v>83</v>
      </c>
      <c r="AT164" s="155" t="s">
        <v>319</v>
      </c>
      <c r="AU164" s="155" t="s">
        <v>88</v>
      </c>
      <c r="AY164" s="16" t="s">
        <v>317</v>
      </c>
      <c r="BE164" s="156">
        <f t="shared" si="4"/>
        <v>0</v>
      </c>
      <c r="BF164" s="156">
        <f t="shared" si="5"/>
        <v>0</v>
      </c>
      <c r="BG164" s="156">
        <f t="shared" si="6"/>
        <v>0</v>
      </c>
      <c r="BH164" s="156">
        <f t="shared" si="7"/>
        <v>0</v>
      </c>
      <c r="BI164" s="156">
        <f t="shared" si="8"/>
        <v>0</v>
      </c>
      <c r="BJ164" s="16" t="s">
        <v>88</v>
      </c>
      <c r="BK164" s="156">
        <f t="shared" si="9"/>
        <v>0</v>
      </c>
      <c r="BL164" s="16" t="s">
        <v>83</v>
      </c>
      <c r="BM164" s="155" t="s">
        <v>20016</v>
      </c>
    </row>
    <row r="165" spans="2:65" s="1" customFormat="1" ht="24.15" customHeight="1">
      <c r="B165" s="142"/>
      <c r="C165" s="143" t="s">
        <v>448</v>
      </c>
      <c r="D165" s="143" t="s">
        <v>319</v>
      </c>
      <c r="E165" s="144" t="s">
        <v>20017</v>
      </c>
      <c r="F165" s="145" t="s">
        <v>20018</v>
      </c>
      <c r="G165" s="146" t="s">
        <v>467</v>
      </c>
      <c r="H165" s="147">
        <v>1</v>
      </c>
      <c r="I165" s="148"/>
      <c r="J165" s="149">
        <f t="shared" si="0"/>
        <v>0</v>
      </c>
      <c r="K165" s="150"/>
      <c r="L165" s="31"/>
      <c r="M165" s="151" t="s">
        <v>1</v>
      </c>
      <c r="N165" s="152" t="s">
        <v>42</v>
      </c>
      <c r="P165" s="153">
        <f t="shared" si="1"/>
        <v>0</v>
      </c>
      <c r="Q165" s="153">
        <v>0</v>
      </c>
      <c r="R165" s="153">
        <f t="shared" si="2"/>
        <v>0</v>
      </c>
      <c r="S165" s="153">
        <v>0</v>
      </c>
      <c r="T165" s="154">
        <f t="shared" si="3"/>
        <v>0</v>
      </c>
      <c r="AR165" s="155" t="s">
        <v>83</v>
      </c>
      <c r="AT165" s="155" t="s">
        <v>319</v>
      </c>
      <c r="AU165" s="155" t="s">
        <v>88</v>
      </c>
      <c r="AY165" s="16" t="s">
        <v>317</v>
      </c>
      <c r="BE165" s="156">
        <f t="shared" si="4"/>
        <v>0</v>
      </c>
      <c r="BF165" s="156">
        <f t="shared" si="5"/>
        <v>0</v>
      </c>
      <c r="BG165" s="156">
        <f t="shared" si="6"/>
        <v>0</v>
      </c>
      <c r="BH165" s="156">
        <f t="shared" si="7"/>
        <v>0</v>
      </c>
      <c r="BI165" s="156">
        <f t="shared" si="8"/>
        <v>0</v>
      </c>
      <c r="BJ165" s="16" t="s">
        <v>88</v>
      </c>
      <c r="BK165" s="156">
        <f t="shared" si="9"/>
        <v>0</v>
      </c>
      <c r="BL165" s="16" t="s">
        <v>83</v>
      </c>
      <c r="BM165" s="155" t="s">
        <v>20019</v>
      </c>
    </row>
    <row r="166" spans="2:65" s="1" customFormat="1" ht="24.15" customHeight="1">
      <c r="B166" s="142"/>
      <c r="C166" s="143" t="s">
        <v>453</v>
      </c>
      <c r="D166" s="143" t="s">
        <v>319</v>
      </c>
      <c r="E166" s="144" t="s">
        <v>20020</v>
      </c>
      <c r="F166" s="145" t="s">
        <v>20021</v>
      </c>
      <c r="G166" s="146" t="s">
        <v>467</v>
      </c>
      <c r="H166" s="147">
        <v>94</v>
      </c>
      <c r="I166" s="148"/>
      <c r="J166" s="149">
        <f t="shared" si="0"/>
        <v>0</v>
      </c>
      <c r="K166" s="150"/>
      <c r="L166" s="31"/>
      <c r="M166" s="151" t="s">
        <v>1</v>
      </c>
      <c r="N166" s="152" t="s">
        <v>42</v>
      </c>
      <c r="P166" s="153">
        <f t="shared" si="1"/>
        <v>0</v>
      </c>
      <c r="Q166" s="153">
        <v>0</v>
      </c>
      <c r="R166" s="153">
        <f t="shared" si="2"/>
        <v>0</v>
      </c>
      <c r="S166" s="153">
        <v>0</v>
      </c>
      <c r="T166" s="154">
        <f t="shared" si="3"/>
        <v>0</v>
      </c>
      <c r="AR166" s="155" t="s">
        <v>83</v>
      </c>
      <c r="AT166" s="155" t="s">
        <v>319</v>
      </c>
      <c r="AU166" s="155" t="s">
        <v>88</v>
      </c>
      <c r="AY166" s="16" t="s">
        <v>317</v>
      </c>
      <c r="BE166" s="156">
        <f t="shared" si="4"/>
        <v>0</v>
      </c>
      <c r="BF166" s="156">
        <f t="shared" si="5"/>
        <v>0</v>
      </c>
      <c r="BG166" s="156">
        <f t="shared" si="6"/>
        <v>0</v>
      </c>
      <c r="BH166" s="156">
        <f t="shared" si="7"/>
        <v>0</v>
      </c>
      <c r="BI166" s="156">
        <f t="shared" si="8"/>
        <v>0</v>
      </c>
      <c r="BJ166" s="16" t="s">
        <v>88</v>
      </c>
      <c r="BK166" s="156">
        <f t="shared" si="9"/>
        <v>0</v>
      </c>
      <c r="BL166" s="16" t="s">
        <v>83</v>
      </c>
      <c r="BM166" s="155" t="s">
        <v>20022</v>
      </c>
    </row>
    <row r="167" spans="2:65" s="1" customFormat="1" ht="24.15" customHeight="1">
      <c r="B167" s="142"/>
      <c r="C167" s="143" t="s">
        <v>459</v>
      </c>
      <c r="D167" s="143" t="s">
        <v>319</v>
      </c>
      <c r="E167" s="144" t="s">
        <v>20023</v>
      </c>
      <c r="F167" s="145" t="s">
        <v>20024</v>
      </c>
      <c r="G167" s="146" t="s">
        <v>467</v>
      </c>
      <c r="H167" s="147">
        <v>29</v>
      </c>
      <c r="I167" s="148"/>
      <c r="J167" s="149">
        <f t="shared" si="0"/>
        <v>0</v>
      </c>
      <c r="K167" s="150"/>
      <c r="L167" s="31"/>
      <c r="M167" s="151" t="s">
        <v>1</v>
      </c>
      <c r="N167" s="152" t="s">
        <v>42</v>
      </c>
      <c r="P167" s="153">
        <f t="shared" si="1"/>
        <v>0</v>
      </c>
      <c r="Q167" s="153">
        <v>0</v>
      </c>
      <c r="R167" s="153">
        <f t="shared" si="2"/>
        <v>0</v>
      </c>
      <c r="S167" s="153">
        <v>0</v>
      </c>
      <c r="T167" s="154">
        <f t="shared" si="3"/>
        <v>0</v>
      </c>
      <c r="AR167" s="155" t="s">
        <v>83</v>
      </c>
      <c r="AT167" s="155" t="s">
        <v>319</v>
      </c>
      <c r="AU167" s="155" t="s">
        <v>88</v>
      </c>
      <c r="AY167" s="16" t="s">
        <v>317</v>
      </c>
      <c r="BE167" s="156">
        <f t="shared" si="4"/>
        <v>0</v>
      </c>
      <c r="BF167" s="156">
        <f t="shared" si="5"/>
        <v>0</v>
      </c>
      <c r="BG167" s="156">
        <f t="shared" si="6"/>
        <v>0</v>
      </c>
      <c r="BH167" s="156">
        <f t="shared" si="7"/>
        <v>0</v>
      </c>
      <c r="BI167" s="156">
        <f t="shared" si="8"/>
        <v>0</v>
      </c>
      <c r="BJ167" s="16" t="s">
        <v>88</v>
      </c>
      <c r="BK167" s="156">
        <f t="shared" si="9"/>
        <v>0</v>
      </c>
      <c r="BL167" s="16" t="s">
        <v>83</v>
      </c>
      <c r="BM167" s="155" t="s">
        <v>20025</v>
      </c>
    </row>
    <row r="168" spans="2:65" s="1" customFormat="1" ht="24.15" customHeight="1">
      <c r="B168" s="142"/>
      <c r="C168" s="143" t="s">
        <v>464</v>
      </c>
      <c r="D168" s="143" t="s">
        <v>319</v>
      </c>
      <c r="E168" s="144" t="s">
        <v>20026</v>
      </c>
      <c r="F168" s="145" t="s">
        <v>20027</v>
      </c>
      <c r="G168" s="146" t="s">
        <v>467</v>
      </c>
      <c r="H168" s="147">
        <v>1</v>
      </c>
      <c r="I168" s="148"/>
      <c r="J168" s="149">
        <f t="shared" si="0"/>
        <v>0</v>
      </c>
      <c r="K168" s="150"/>
      <c r="L168" s="31"/>
      <c r="M168" s="151" t="s">
        <v>1</v>
      </c>
      <c r="N168" s="152" t="s">
        <v>42</v>
      </c>
      <c r="P168" s="153">
        <f t="shared" si="1"/>
        <v>0</v>
      </c>
      <c r="Q168" s="153">
        <v>0</v>
      </c>
      <c r="R168" s="153">
        <f t="shared" si="2"/>
        <v>0</v>
      </c>
      <c r="S168" s="153">
        <v>0</v>
      </c>
      <c r="T168" s="154">
        <f t="shared" si="3"/>
        <v>0</v>
      </c>
      <c r="AR168" s="155" t="s">
        <v>83</v>
      </c>
      <c r="AT168" s="155" t="s">
        <v>319</v>
      </c>
      <c r="AU168" s="155" t="s">
        <v>88</v>
      </c>
      <c r="AY168" s="16" t="s">
        <v>317</v>
      </c>
      <c r="BE168" s="156">
        <f t="shared" si="4"/>
        <v>0</v>
      </c>
      <c r="BF168" s="156">
        <f t="shared" si="5"/>
        <v>0</v>
      </c>
      <c r="BG168" s="156">
        <f t="shared" si="6"/>
        <v>0</v>
      </c>
      <c r="BH168" s="156">
        <f t="shared" si="7"/>
        <v>0</v>
      </c>
      <c r="BI168" s="156">
        <f t="shared" si="8"/>
        <v>0</v>
      </c>
      <c r="BJ168" s="16" t="s">
        <v>88</v>
      </c>
      <c r="BK168" s="156">
        <f t="shared" si="9"/>
        <v>0</v>
      </c>
      <c r="BL168" s="16" t="s">
        <v>83</v>
      </c>
      <c r="BM168" s="155" t="s">
        <v>20028</v>
      </c>
    </row>
    <row r="169" spans="2:65" s="1" customFormat="1" ht="24.15" customHeight="1">
      <c r="B169" s="142"/>
      <c r="C169" s="143" t="s">
        <v>469</v>
      </c>
      <c r="D169" s="143" t="s">
        <v>319</v>
      </c>
      <c r="E169" s="144" t="s">
        <v>20029</v>
      </c>
      <c r="F169" s="145" t="s">
        <v>20030</v>
      </c>
      <c r="G169" s="146" t="s">
        <v>467</v>
      </c>
      <c r="H169" s="147">
        <v>7</v>
      </c>
      <c r="I169" s="148"/>
      <c r="J169" s="149">
        <f t="shared" si="0"/>
        <v>0</v>
      </c>
      <c r="K169" s="150"/>
      <c r="L169" s="31"/>
      <c r="M169" s="151" t="s">
        <v>1</v>
      </c>
      <c r="N169" s="152" t="s">
        <v>42</v>
      </c>
      <c r="P169" s="153">
        <f t="shared" si="1"/>
        <v>0</v>
      </c>
      <c r="Q169" s="153">
        <v>0</v>
      </c>
      <c r="R169" s="153">
        <f t="shared" si="2"/>
        <v>0</v>
      </c>
      <c r="S169" s="153">
        <v>0</v>
      </c>
      <c r="T169" s="154">
        <f t="shared" si="3"/>
        <v>0</v>
      </c>
      <c r="AR169" s="155" t="s">
        <v>83</v>
      </c>
      <c r="AT169" s="155" t="s">
        <v>319</v>
      </c>
      <c r="AU169" s="155" t="s">
        <v>88</v>
      </c>
      <c r="AY169" s="16" t="s">
        <v>317</v>
      </c>
      <c r="BE169" s="156">
        <f t="shared" si="4"/>
        <v>0</v>
      </c>
      <c r="BF169" s="156">
        <f t="shared" si="5"/>
        <v>0</v>
      </c>
      <c r="BG169" s="156">
        <f t="shared" si="6"/>
        <v>0</v>
      </c>
      <c r="BH169" s="156">
        <f t="shared" si="7"/>
        <v>0</v>
      </c>
      <c r="BI169" s="156">
        <f t="shared" si="8"/>
        <v>0</v>
      </c>
      <c r="BJ169" s="16" t="s">
        <v>88</v>
      </c>
      <c r="BK169" s="156">
        <f t="shared" si="9"/>
        <v>0</v>
      </c>
      <c r="BL169" s="16" t="s">
        <v>83</v>
      </c>
      <c r="BM169" s="155" t="s">
        <v>20031</v>
      </c>
    </row>
    <row r="170" spans="2:65" s="1" customFormat="1" ht="24.15" customHeight="1">
      <c r="B170" s="142"/>
      <c r="C170" s="143" t="s">
        <v>473</v>
      </c>
      <c r="D170" s="143" t="s">
        <v>319</v>
      </c>
      <c r="E170" s="144" t="s">
        <v>20032</v>
      </c>
      <c r="F170" s="145" t="s">
        <v>20033</v>
      </c>
      <c r="G170" s="146" t="s">
        <v>467</v>
      </c>
      <c r="H170" s="147">
        <v>1</v>
      </c>
      <c r="I170" s="148"/>
      <c r="J170" s="149">
        <f t="shared" si="0"/>
        <v>0</v>
      </c>
      <c r="K170" s="150"/>
      <c r="L170" s="31"/>
      <c r="M170" s="151" t="s">
        <v>1</v>
      </c>
      <c r="N170" s="152" t="s">
        <v>42</v>
      </c>
      <c r="P170" s="153">
        <f t="shared" si="1"/>
        <v>0</v>
      </c>
      <c r="Q170" s="153">
        <v>0</v>
      </c>
      <c r="R170" s="153">
        <f t="shared" si="2"/>
        <v>0</v>
      </c>
      <c r="S170" s="153">
        <v>0</v>
      </c>
      <c r="T170" s="154">
        <f t="shared" si="3"/>
        <v>0</v>
      </c>
      <c r="AR170" s="155" t="s">
        <v>83</v>
      </c>
      <c r="AT170" s="155" t="s">
        <v>319</v>
      </c>
      <c r="AU170" s="155" t="s">
        <v>88</v>
      </c>
      <c r="AY170" s="16" t="s">
        <v>317</v>
      </c>
      <c r="BE170" s="156">
        <f t="shared" si="4"/>
        <v>0</v>
      </c>
      <c r="BF170" s="156">
        <f t="shared" si="5"/>
        <v>0</v>
      </c>
      <c r="BG170" s="156">
        <f t="shared" si="6"/>
        <v>0</v>
      </c>
      <c r="BH170" s="156">
        <f t="shared" si="7"/>
        <v>0</v>
      </c>
      <c r="BI170" s="156">
        <f t="shared" si="8"/>
        <v>0</v>
      </c>
      <c r="BJ170" s="16" t="s">
        <v>88</v>
      </c>
      <c r="BK170" s="156">
        <f t="shared" si="9"/>
        <v>0</v>
      </c>
      <c r="BL170" s="16" t="s">
        <v>83</v>
      </c>
      <c r="BM170" s="155" t="s">
        <v>20034</v>
      </c>
    </row>
    <row r="171" spans="2:65" s="1" customFormat="1" ht="24.15" customHeight="1">
      <c r="B171" s="142"/>
      <c r="C171" s="143" t="s">
        <v>477</v>
      </c>
      <c r="D171" s="143" t="s">
        <v>319</v>
      </c>
      <c r="E171" s="144" t="s">
        <v>20035</v>
      </c>
      <c r="F171" s="145" t="s">
        <v>20036</v>
      </c>
      <c r="G171" s="146" t="s">
        <v>467</v>
      </c>
      <c r="H171" s="147">
        <v>94</v>
      </c>
      <c r="I171" s="148"/>
      <c r="J171" s="149">
        <f t="shared" si="0"/>
        <v>0</v>
      </c>
      <c r="K171" s="150"/>
      <c r="L171" s="31"/>
      <c r="M171" s="151" t="s">
        <v>1</v>
      </c>
      <c r="N171" s="152" t="s">
        <v>42</v>
      </c>
      <c r="P171" s="153">
        <f t="shared" si="1"/>
        <v>0</v>
      </c>
      <c r="Q171" s="153">
        <v>0</v>
      </c>
      <c r="R171" s="153">
        <f t="shared" si="2"/>
        <v>0</v>
      </c>
      <c r="S171" s="153">
        <v>0</v>
      </c>
      <c r="T171" s="154">
        <f t="shared" si="3"/>
        <v>0</v>
      </c>
      <c r="AR171" s="155" t="s">
        <v>83</v>
      </c>
      <c r="AT171" s="155" t="s">
        <v>319</v>
      </c>
      <c r="AU171" s="155" t="s">
        <v>88</v>
      </c>
      <c r="AY171" s="16" t="s">
        <v>317</v>
      </c>
      <c r="BE171" s="156">
        <f t="shared" si="4"/>
        <v>0</v>
      </c>
      <c r="BF171" s="156">
        <f t="shared" si="5"/>
        <v>0</v>
      </c>
      <c r="BG171" s="156">
        <f t="shared" si="6"/>
        <v>0</v>
      </c>
      <c r="BH171" s="156">
        <f t="shared" si="7"/>
        <v>0</v>
      </c>
      <c r="BI171" s="156">
        <f t="shared" si="8"/>
        <v>0</v>
      </c>
      <c r="BJ171" s="16" t="s">
        <v>88</v>
      </c>
      <c r="BK171" s="156">
        <f t="shared" si="9"/>
        <v>0</v>
      </c>
      <c r="BL171" s="16" t="s">
        <v>83</v>
      </c>
      <c r="BM171" s="155" t="s">
        <v>20037</v>
      </c>
    </row>
    <row r="172" spans="2:65" s="1" customFormat="1" ht="24.15" customHeight="1">
      <c r="B172" s="142"/>
      <c r="C172" s="143" t="s">
        <v>481</v>
      </c>
      <c r="D172" s="143" t="s">
        <v>319</v>
      </c>
      <c r="E172" s="144" t="s">
        <v>20038</v>
      </c>
      <c r="F172" s="145" t="s">
        <v>20039</v>
      </c>
      <c r="G172" s="146" t="s">
        <v>467</v>
      </c>
      <c r="H172" s="147">
        <v>29</v>
      </c>
      <c r="I172" s="148"/>
      <c r="J172" s="149">
        <f t="shared" si="0"/>
        <v>0</v>
      </c>
      <c r="K172" s="150"/>
      <c r="L172" s="31"/>
      <c r="M172" s="151" t="s">
        <v>1</v>
      </c>
      <c r="N172" s="152" t="s">
        <v>42</v>
      </c>
      <c r="P172" s="153">
        <f t="shared" si="1"/>
        <v>0</v>
      </c>
      <c r="Q172" s="153">
        <v>0</v>
      </c>
      <c r="R172" s="153">
        <f t="shared" si="2"/>
        <v>0</v>
      </c>
      <c r="S172" s="153">
        <v>0</v>
      </c>
      <c r="T172" s="154">
        <f t="shared" si="3"/>
        <v>0</v>
      </c>
      <c r="AR172" s="155" t="s">
        <v>83</v>
      </c>
      <c r="AT172" s="155" t="s">
        <v>319</v>
      </c>
      <c r="AU172" s="155" t="s">
        <v>88</v>
      </c>
      <c r="AY172" s="16" t="s">
        <v>317</v>
      </c>
      <c r="BE172" s="156">
        <f t="shared" si="4"/>
        <v>0</v>
      </c>
      <c r="BF172" s="156">
        <f t="shared" si="5"/>
        <v>0</v>
      </c>
      <c r="BG172" s="156">
        <f t="shared" si="6"/>
        <v>0</v>
      </c>
      <c r="BH172" s="156">
        <f t="shared" si="7"/>
        <v>0</v>
      </c>
      <c r="BI172" s="156">
        <f t="shared" si="8"/>
        <v>0</v>
      </c>
      <c r="BJ172" s="16" t="s">
        <v>88</v>
      </c>
      <c r="BK172" s="156">
        <f t="shared" si="9"/>
        <v>0</v>
      </c>
      <c r="BL172" s="16" t="s">
        <v>83</v>
      </c>
      <c r="BM172" s="155" t="s">
        <v>20040</v>
      </c>
    </row>
    <row r="173" spans="2:65" s="1" customFormat="1" ht="24.15" customHeight="1">
      <c r="B173" s="142"/>
      <c r="C173" s="143" t="s">
        <v>488</v>
      </c>
      <c r="D173" s="143" t="s">
        <v>319</v>
      </c>
      <c r="E173" s="144" t="s">
        <v>20041</v>
      </c>
      <c r="F173" s="145" t="s">
        <v>20042</v>
      </c>
      <c r="G173" s="146" t="s">
        <v>467</v>
      </c>
      <c r="H173" s="147">
        <v>1</v>
      </c>
      <c r="I173" s="148"/>
      <c r="J173" s="149">
        <f t="shared" si="0"/>
        <v>0</v>
      </c>
      <c r="K173" s="150"/>
      <c r="L173" s="31"/>
      <c r="M173" s="151" t="s">
        <v>1</v>
      </c>
      <c r="N173" s="152" t="s">
        <v>42</v>
      </c>
      <c r="P173" s="153">
        <f t="shared" si="1"/>
        <v>0</v>
      </c>
      <c r="Q173" s="153">
        <v>0</v>
      </c>
      <c r="R173" s="153">
        <f t="shared" si="2"/>
        <v>0</v>
      </c>
      <c r="S173" s="153">
        <v>0</v>
      </c>
      <c r="T173" s="154">
        <f t="shared" si="3"/>
        <v>0</v>
      </c>
      <c r="AR173" s="155" t="s">
        <v>83</v>
      </c>
      <c r="AT173" s="155" t="s">
        <v>319</v>
      </c>
      <c r="AU173" s="155" t="s">
        <v>88</v>
      </c>
      <c r="AY173" s="16" t="s">
        <v>317</v>
      </c>
      <c r="BE173" s="156">
        <f t="shared" si="4"/>
        <v>0</v>
      </c>
      <c r="BF173" s="156">
        <f t="shared" si="5"/>
        <v>0</v>
      </c>
      <c r="BG173" s="156">
        <f t="shared" si="6"/>
        <v>0</v>
      </c>
      <c r="BH173" s="156">
        <f t="shared" si="7"/>
        <v>0</v>
      </c>
      <c r="BI173" s="156">
        <f t="shared" si="8"/>
        <v>0</v>
      </c>
      <c r="BJ173" s="16" t="s">
        <v>88</v>
      </c>
      <c r="BK173" s="156">
        <f t="shared" si="9"/>
        <v>0</v>
      </c>
      <c r="BL173" s="16" t="s">
        <v>83</v>
      </c>
      <c r="BM173" s="155" t="s">
        <v>20043</v>
      </c>
    </row>
    <row r="174" spans="2:65" s="1" customFormat="1" ht="24.15" customHeight="1">
      <c r="B174" s="142"/>
      <c r="C174" s="143" t="s">
        <v>495</v>
      </c>
      <c r="D174" s="143" t="s">
        <v>319</v>
      </c>
      <c r="E174" s="144" t="s">
        <v>20044</v>
      </c>
      <c r="F174" s="145" t="s">
        <v>20045</v>
      </c>
      <c r="G174" s="146" t="s">
        <v>467</v>
      </c>
      <c r="H174" s="147">
        <v>7</v>
      </c>
      <c r="I174" s="148"/>
      <c r="J174" s="149">
        <f t="shared" si="0"/>
        <v>0</v>
      </c>
      <c r="K174" s="150"/>
      <c r="L174" s="31"/>
      <c r="M174" s="151" t="s">
        <v>1</v>
      </c>
      <c r="N174" s="152" t="s">
        <v>42</v>
      </c>
      <c r="P174" s="153">
        <f t="shared" si="1"/>
        <v>0</v>
      </c>
      <c r="Q174" s="153">
        <v>0</v>
      </c>
      <c r="R174" s="153">
        <f t="shared" si="2"/>
        <v>0</v>
      </c>
      <c r="S174" s="153">
        <v>0</v>
      </c>
      <c r="T174" s="154">
        <f t="shared" si="3"/>
        <v>0</v>
      </c>
      <c r="AR174" s="155" t="s">
        <v>83</v>
      </c>
      <c r="AT174" s="155" t="s">
        <v>319</v>
      </c>
      <c r="AU174" s="155" t="s">
        <v>88</v>
      </c>
      <c r="AY174" s="16" t="s">
        <v>317</v>
      </c>
      <c r="BE174" s="156">
        <f t="shared" si="4"/>
        <v>0</v>
      </c>
      <c r="BF174" s="156">
        <f t="shared" si="5"/>
        <v>0</v>
      </c>
      <c r="BG174" s="156">
        <f t="shared" si="6"/>
        <v>0</v>
      </c>
      <c r="BH174" s="156">
        <f t="shared" si="7"/>
        <v>0</v>
      </c>
      <c r="BI174" s="156">
        <f t="shared" si="8"/>
        <v>0</v>
      </c>
      <c r="BJ174" s="16" t="s">
        <v>88</v>
      </c>
      <c r="BK174" s="156">
        <f t="shared" si="9"/>
        <v>0</v>
      </c>
      <c r="BL174" s="16" t="s">
        <v>83</v>
      </c>
      <c r="BM174" s="155" t="s">
        <v>20046</v>
      </c>
    </row>
    <row r="175" spans="2:65" s="1" customFormat="1" ht="24.15" customHeight="1">
      <c r="B175" s="142"/>
      <c r="C175" s="143" t="s">
        <v>501</v>
      </c>
      <c r="D175" s="143" t="s">
        <v>319</v>
      </c>
      <c r="E175" s="144" t="s">
        <v>20047</v>
      </c>
      <c r="F175" s="145" t="s">
        <v>20048</v>
      </c>
      <c r="G175" s="146" t="s">
        <v>467</v>
      </c>
      <c r="H175" s="147">
        <v>1</v>
      </c>
      <c r="I175" s="148"/>
      <c r="J175" s="149">
        <f t="shared" si="0"/>
        <v>0</v>
      </c>
      <c r="K175" s="150"/>
      <c r="L175" s="31"/>
      <c r="M175" s="190" t="s">
        <v>1</v>
      </c>
      <c r="N175" s="191" t="s">
        <v>42</v>
      </c>
      <c r="O175" s="192"/>
      <c r="P175" s="193">
        <f t="shared" si="1"/>
        <v>0</v>
      </c>
      <c r="Q175" s="193">
        <v>0</v>
      </c>
      <c r="R175" s="193">
        <f t="shared" si="2"/>
        <v>0</v>
      </c>
      <c r="S175" s="193">
        <v>0</v>
      </c>
      <c r="T175" s="194">
        <f t="shared" si="3"/>
        <v>0</v>
      </c>
      <c r="AR175" s="155" t="s">
        <v>83</v>
      </c>
      <c r="AT175" s="155" t="s">
        <v>319</v>
      </c>
      <c r="AU175" s="155" t="s">
        <v>88</v>
      </c>
      <c r="AY175" s="16" t="s">
        <v>317</v>
      </c>
      <c r="BE175" s="156">
        <f t="shared" si="4"/>
        <v>0</v>
      </c>
      <c r="BF175" s="156">
        <f t="shared" si="5"/>
        <v>0</v>
      </c>
      <c r="BG175" s="156">
        <f t="shared" si="6"/>
        <v>0</v>
      </c>
      <c r="BH175" s="156">
        <f t="shared" si="7"/>
        <v>0</v>
      </c>
      <c r="BI175" s="156">
        <f t="shared" si="8"/>
        <v>0</v>
      </c>
      <c r="BJ175" s="16" t="s">
        <v>88</v>
      </c>
      <c r="BK175" s="156">
        <f t="shared" si="9"/>
        <v>0</v>
      </c>
      <c r="BL175" s="16" t="s">
        <v>83</v>
      </c>
      <c r="BM175" s="155" t="s">
        <v>20049</v>
      </c>
    </row>
    <row r="176" spans="2:65" s="1" customFormat="1" ht="7" customHeight="1">
      <c r="B176" s="46"/>
      <c r="C176" s="47"/>
      <c r="D176" s="47"/>
      <c r="E176" s="47"/>
      <c r="F176" s="47"/>
      <c r="G176" s="47"/>
      <c r="H176" s="47"/>
      <c r="I176" s="47"/>
      <c r="J176" s="47"/>
      <c r="K176" s="47"/>
      <c r="L176" s="31"/>
    </row>
  </sheetData>
  <autoFilter ref="C129:K175" xr:uid="{00000000-0009-0000-0000-00002B000000}"/>
  <mergeCells count="12">
    <mergeCell ref="E122:H122"/>
    <mergeCell ref="L2:V2"/>
    <mergeCell ref="E85:H85"/>
    <mergeCell ref="E87:H87"/>
    <mergeCell ref="E89:H89"/>
    <mergeCell ref="E118:H118"/>
    <mergeCell ref="E120:H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2:BM16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218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18978</v>
      </c>
      <c r="F9" s="263"/>
      <c r="G9" s="263"/>
      <c r="H9" s="263"/>
      <c r="L9" s="31"/>
    </row>
    <row r="10" spans="2:46" s="1" customFormat="1" ht="12" customHeight="1">
      <c r="B10" s="31"/>
      <c r="D10" s="26" t="s">
        <v>287</v>
      </c>
      <c r="L10" s="31"/>
    </row>
    <row r="11" spans="2:46" s="1" customFormat="1" ht="16.5" customHeight="1">
      <c r="B11" s="31"/>
      <c r="E11" s="243" t="s">
        <v>20050</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ROUND(J128,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ROUND((SUM(BE128:BE161)),  2)</f>
        <v>0</v>
      </c>
      <c r="G35" s="99"/>
      <c r="H35" s="99"/>
      <c r="I35" s="100">
        <v>0.2</v>
      </c>
      <c r="J35" s="98">
        <f>ROUND(((SUM(BE128:BE161))*I35),  2)</f>
        <v>0</v>
      </c>
      <c r="L35" s="31"/>
    </row>
    <row r="36" spans="2:12" s="1" customFormat="1" ht="14.4" customHeight="1">
      <c r="B36" s="31"/>
      <c r="E36" s="36" t="s">
        <v>42</v>
      </c>
      <c r="F36" s="98">
        <f>ROUND((SUM(BF128:BF161)),  2)</f>
        <v>0</v>
      </c>
      <c r="G36" s="99"/>
      <c r="H36" s="99"/>
      <c r="I36" s="100">
        <v>0.2</v>
      </c>
      <c r="J36" s="98">
        <f>ROUND(((SUM(BF128:BF161))*I36),  2)</f>
        <v>0</v>
      </c>
      <c r="L36" s="31"/>
    </row>
    <row r="37" spans="2:12" s="1" customFormat="1" ht="14.4" hidden="1" customHeight="1">
      <c r="B37" s="31"/>
      <c r="E37" s="26" t="s">
        <v>43</v>
      </c>
      <c r="F37" s="87">
        <f>ROUND((SUM(BG128:BG161)),  2)</f>
        <v>0</v>
      </c>
      <c r="I37" s="101">
        <v>0.2</v>
      </c>
      <c r="J37" s="87">
        <f>0</f>
        <v>0</v>
      </c>
      <c r="L37" s="31"/>
    </row>
    <row r="38" spans="2:12" s="1" customFormat="1" ht="14.4" hidden="1" customHeight="1">
      <c r="B38" s="31"/>
      <c r="E38" s="26" t="s">
        <v>44</v>
      </c>
      <c r="F38" s="87">
        <f>ROUND((SUM(BH128:BH161)),  2)</f>
        <v>0</v>
      </c>
      <c r="I38" s="101">
        <v>0.2</v>
      </c>
      <c r="J38" s="87">
        <f>0</f>
        <v>0</v>
      </c>
      <c r="L38" s="31"/>
    </row>
    <row r="39" spans="2:12" s="1" customFormat="1" ht="14.4" hidden="1" customHeight="1">
      <c r="B39" s="31"/>
      <c r="E39" s="36" t="s">
        <v>45</v>
      </c>
      <c r="F39" s="98">
        <f>ROUND((SUM(BI128:BI161)),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18978</v>
      </c>
      <c r="F87" s="263"/>
      <c r="G87" s="263"/>
      <c r="H87" s="263"/>
      <c r="L87" s="31"/>
    </row>
    <row r="88" spans="2:12" s="1" customFormat="1" ht="12" customHeight="1">
      <c r="B88" s="31"/>
      <c r="C88" s="26" t="s">
        <v>287</v>
      </c>
      <c r="L88" s="31"/>
    </row>
    <row r="89" spans="2:12" s="1" customFormat="1" ht="16.5" customHeight="1">
      <c r="B89" s="31"/>
      <c r="E89" s="243" t="str">
        <f>E11</f>
        <v>SO 14.6 - Výrub zelene II.</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J128</f>
        <v>0</v>
      </c>
      <c r="L98" s="31"/>
      <c r="AU98" s="16" t="s">
        <v>296</v>
      </c>
    </row>
    <row r="99" spans="2:47" s="8" customFormat="1" ht="25" customHeight="1">
      <c r="B99" s="113"/>
      <c r="D99" s="114" t="s">
        <v>297</v>
      </c>
      <c r="E99" s="115"/>
      <c r="F99" s="115"/>
      <c r="G99" s="115"/>
      <c r="H99" s="115"/>
      <c r="I99" s="115"/>
      <c r="J99" s="116">
        <f>J129</f>
        <v>0</v>
      </c>
      <c r="L99" s="113"/>
    </row>
    <row r="100" spans="2:47" s="9" customFormat="1" ht="19.899999999999999" customHeight="1">
      <c r="B100" s="117"/>
      <c r="D100" s="118" t="s">
        <v>19919</v>
      </c>
      <c r="E100" s="119"/>
      <c r="F100" s="119"/>
      <c r="G100" s="119"/>
      <c r="H100" s="119"/>
      <c r="I100" s="119"/>
      <c r="J100" s="120">
        <f>J130</f>
        <v>0</v>
      </c>
      <c r="L100" s="117"/>
    </row>
    <row r="101" spans="2:47" s="9" customFormat="1" ht="19.899999999999999" customHeight="1">
      <c r="B101" s="117"/>
      <c r="D101" s="118" t="s">
        <v>19920</v>
      </c>
      <c r="E101" s="119"/>
      <c r="F101" s="119"/>
      <c r="G101" s="119"/>
      <c r="H101" s="119"/>
      <c r="I101" s="119"/>
      <c r="J101" s="120">
        <f>J133</f>
        <v>0</v>
      </c>
      <c r="L101" s="117"/>
    </row>
    <row r="102" spans="2:47" s="9" customFormat="1" ht="19.899999999999999" customHeight="1">
      <c r="B102" s="117"/>
      <c r="D102" s="118" t="s">
        <v>19921</v>
      </c>
      <c r="E102" s="119"/>
      <c r="F102" s="119"/>
      <c r="G102" s="119"/>
      <c r="H102" s="119"/>
      <c r="I102" s="119"/>
      <c r="J102" s="120">
        <f>J137</f>
        <v>0</v>
      </c>
      <c r="L102" s="117"/>
    </row>
    <row r="103" spans="2:47" s="9" customFormat="1" ht="19.899999999999999" customHeight="1">
      <c r="B103" s="117"/>
      <c r="D103" s="118" t="s">
        <v>19922</v>
      </c>
      <c r="E103" s="119"/>
      <c r="F103" s="119"/>
      <c r="G103" s="119"/>
      <c r="H103" s="119"/>
      <c r="I103" s="119"/>
      <c r="J103" s="120">
        <f>J141</f>
        <v>0</v>
      </c>
      <c r="L103" s="117"/>
    </row>
    <row r="104" spans="2:47" s="9" customFormat="1" ht="19.899999999999999" customHeight="1">
      <c r="B104" s="117"/>
      <c r="D104" s="118" t="s">
        <v>19923</v>
      </c>
      <c r="E104" s="119"/>
      <c r="F104" s="119"/>
      <c r="G104" s="119"/>
      <c r="H104" s="119"/>
      <c r="I104" s="119"/>
      <c r="J104" s="120">
        <f>J145</f>
        <v>0</v>
      </c>
      <c r="L104" s="117"/>
    </row>
    <row r="105" spans="2:47" s="9" customFormat="1" ht="19.899999999999999" customHeight="1">
      <c r="B105" s="117"/>
      <c r="D105" s="118" t="s">
        <v>19925</v>
      </c>
      <c r="E105" s="119"/>
      <c r="F105" s="119"/>
      <c r="G105" s="119"/>
      <c r="H105" s="119"/>
      <c r="I105" s="119"/>
      <c r="J105" s="120">
        <f>J149</f>
        <v>0</v>
      </c>
      <c r="L105" s="117"/>
    </row>
    <row r="106" spans="2:47" s="9" customFormat="1" ht="19.899999999999999" customHeight="1">
      <c r="B106" s="117"/>
      <c r="D106" s="118" t="s">
        <v>19927</v>
      </c>
      <c r="E106" s="119"/>
      <c r="F106" s="119"/>
      <c r="G106" s="119"/>
      <c r="H106" s="119"/>
      <c r="I106" s="119"/>
      <c r="J106" s="120">
        <f>J152</f>
        <v>0</v>
      </c>
      <c r="L106" s="117"/>
    </row>
    <row r="107" spans="2:47" s="1" customFormat="1" ht="21.75" customHeight="1">
      <c r="B107" s="31"/>
      <c r="L107" s="31"/>
    </row>
    <row r="108" spans="2:47" s="1" customFormat="1" ht="7" customHeight="1">
      <c r="B108" s="46"/>
      <c r="C108" s="47"/>
      <c r="D108" s="47"/>
      <c r="E108" s="47"/>
      <c r="F108" s="47"/>
      <c r="G108" s="47"/>
      <c r="H108" s="47"/>
      <c r="I108" s="47"/>
      <c r="J108" s="47"/>
      <c r="K108" s="47"/>
      <c r="L108" s="31"/>
    </row>
    <row r="112" spans="2:47" s="1" customFormat="1" ht="7" customHeight="1">
      <c r="B112" s="48"/>
      <c r="C112" s="49"/>
      <c r="D112" s="49"/>
      <c r="E112" s="49"/>
      <c r="F112" s="49"/>
      <c r="G112" s="49"/>
      <c r="H112" s="49"/>
      <c r="I112" s="49"/>
      <c r="J112" s="49"/>
      <c r="K112" s="49"/>
      <c r="L112" s="31"/>
    </row>
    <row r="113" spans="2:63" s="1" customFormat="1" ht="25" customHeight="1">
      <c r="B113" s="31"/>
      <c r="C113" s="20" t="s">
        <v>303</v>
      </c>
      <c r="L113" s="31"/>
    </row>
    <row r="114" spans="2:63" s="1" customFormat="1" ht="7" customHeight="1">
      <c r="B114" s="31"/>
      <c r="L114" s="31"/>
    </row>
    <row r="115" spans="2:63" s="1" customFormat="1" ht="12" customHeight="1">
      <c r="B115" s="31"/>
      <c r="C115" s="26" t="s">
        <v>15</v>
      </c>
      <c r="L115" s="31"/>
    </row>
    <row r="116" spans="2:63" s="1" customFormat="1" ht="26.25" customHeight="1">
      <c r="B116" s="31"/>
      <c r="E116" s="261" t="str">
        <f>E7</f>
        <v>Dostavba a rekonštrukcia lôžkovej časti Nemocnice s poliklinikou v Spišskej Novej Vsi</v>
      </c>
      <c r="F116" s="262"/>
      <c r="G116" s="262"/>
      <c r="H116" s="262"/>
      <c r="L116" s="31"/>
    </row>
    <row r="117" spans="2:63" ht="12" customHeight="1">
      <c r="B117" s="19"/>
      <c r="C117" s="26" t="s">
        <v>285</v>
      </c>
      <c r="L117" s="19"/>
    </row>
    <row r="118" spans="2:63" s="1" customFormat="1" ht="16.5" customHeight="1">
      <c r="B118" s="31"/>
      <c r="E118" s="261" t="s">
        <v>18978</v>
      </c>
      <c r="F118" s="263"/>
      <c r="G118" s="263"/>
      <c r="H118" s="263"/>
      <c r="L118" s="31"/>
    </row>
    <row r="119" spans="2:63" s="1" customFormat="1" ht="12" customHeight="1">
      <c r="B119" s="31"/>
      <c r="C119" s="26" t="s">
        <v>287</v>
      </c>
      <c r="L119" s="31"/>
    </row>
    <row r="120" spans="2:63" s="1" customFormat="1" ht="16.5" customHeight="1">
      <c r="B120" s="31"/>
      <c r="E120" s="243" t="str">
        <f>E11</f>
        <v>SO 14.6 - Výrub zelene II.</v>
      </c>
      <c r="F120" s="263"/>
      <c r="G120" s="263"/>
      <c r="H120" s="263"/>
      <c r="L120" s="31"/>
    </row>
    <row r="121" spans="2:63" s="1" customFormat="1" ht="7" customHeight="1">
      <c r="B121" s="31"/>
      <c r="L121" s="31"/>
    </row>
    <row r="122" spans="2:63" s="1" customFormat="1" ht="12" customHeight="1">
      <c r="B122" s="31"/>
      <c r="C122" s="26" t="s">
        <v>19</v>
      </c>
      <c r="F122" s="24" t="str">
        <f>F14</f>
        <v>parc.č.:1094/1,17,81,82,98,99,1095,1096,9243/18</v>
      </c>
      <c r="I122" s="26" t="s">
        <v>21</v>
      </c>
      <c r="J122" s="54" t="str">
        <f>IF(J14="","",J14)</f>
        <v>6. 3. 2024</v>
      </c>
      <c r="L122" s="31"/>
    </row>
    <row r="123" spans="2:63" s="1" customFormat="1" ht="7" customHeight="1">
      <c r="B123" s="31"/>
      <c r="L123" s="31"/>
    </row>
    <row r="124" spans="2:63" s="1" customFormat="1" ht="25.65" customHeight="1">
      <c r="B124" s="31"/>
      <c r="C124" s="26" t="s">
        <v>23</v>
      </c>
      <c r="F124" s="24" t="str">
        <f>E17</f>
        <v>Nemocnica s poliklinikou, Spišská Nová Ves</v>
      </c>
      <c r="I124" s="26" t="s">
        <v>29</v>
      </c>
      <c r="J124" s="29" t="str">
        <f>E23</f>
        <v>d.g.A. design graphic architecture s.r.o.</v>
      </c>
      <c r="L124" s="31"/>
    </row>
    <row r="125" spans="2:63" s="1" customFormat="1" ht="15.15" customHeight="1">
      <c r="B125" s="31"/>
      <c r="C125" s="26" t="s">
        <v>27</v>
      </c>
      <c r="F125" s="24" t="str">
        <f>IF(E20="","",E20)</f>
        <v>Vyplň údaj</v>
      </c>
      <c r="I125" s="26" t="s">
        <v>32</v>
      </c>
      <c r="J125" s="29" t="str">
        <f>E26</f>
        <v xml:space="preserve"> </v>
      </c>
      <c r="L125" s="31"/>
    </row>
    <row r="126" spans="2:63" s="1" customFormat="1" ht="10.25" customHeight="1">
      <c r="B126" s="31"/>
      <c r="L126" s="31"/>
    </row>
    <row r="127" spans="2:63" s="10" customFormat="1" ht="29.25" customHeight="1">
      <c r="B127" s="121"/>
      <c r="C127" s="122" t="s">
        <v>304</v>
      </c>
      <c r="D127" s="123" t="s">
        <v>61</v>
      </c>
      <c r="E127" s="123" t="s">
        <v>57</v>
      </c>
      <c r="F127" s="123" t="s">
        <v>58</v>
      </c>
      <c r="G127" s="123" t="s">
        <v>305</v>
      </c>
      <c r="H127" s="123" t="s">
        <v>306</v>
      </c>
      <c r="I127" s="123" t="s">
        <v>307</v>
      </c>
      <c r="J127" s="124" t="s">
        <v>294</v>
      </c>
      <c r="K127" s="125" t="s">
        <v>308</v>
      </c>
      <c r="L127" s="121"/>
      <c r="M127" s="61" t="s">
        <v>1</v>
      </c>
      <c r="N127" s="62" t="s">
        <v>40</v>
      </c>
      <c r="O127" s="62" t="s">
        <v>309</v>
      </c>
      <c r="P127" s="62" t="s">
        <v>310</v>
      </c>
      <c r="Q127" s="62" t="s">
        <v>311</v>
      </c>
      <c r="R127" s="62" t="s">
        <v>312</v>
      </c>
      <c r="S127" s="62" t="s">
        <v>313</v>
      </c>
      <c r="T127" s="63" t="s">
        <v>314</v>
      </c>
    </row>
    <row r="128" spans="2:63" s="1" customFormat="1" ht="22.75" customHeight="1">
      <c r="B128" s="31"/>
      <c r="C128" s="66" t="s">
        <v>295</v>
      </c>
      <c r="J128" s="126">
        <f>BK128</f>
        <v>0</v>
      </c>
      <c r="L128" s="31"/>
      <c r="M128" s="64"/>
      <c r="N128" s="55"/>
      <c r="O128" s="55"/>
      <c r="P128" s="127">
        <f>P129</f>
        <v>0</v>
      </c>
      <c r="Q128" s="55"/>
      <c r="R128" s="127">
        <f>R129</f>
        <v>0</v>
      </c>
      <c r="S128" s="55"/>
      <c r="T128" s="128">
        <f>T129</f>
        <v>0</v>
      </c>
      <c r="AT128" s="16" t="s">
        <v>75</v>
      </c>
      <c r="AU128" s="16" t="s">
        <v>296</v>
      </c>
      <c r="BK128" s="129">
        <f>BK129</f>
        <v>0</v>
      </c>
    </row>
    <row r="129" spans="2:65" s="11" customFormat="1" ht="25.9" customHeight="1">
      <c r="B129" s="130"/>
      <c r="D129" s="131" t="s">
        <v>75</v>
      </c>
      <c r="E129" s="132" t="s">
        <v>315</v>
      </c>
      <c r="F129" s="132" t="s">
        <v>316</v>
      </c>
      <c r="I129" s="133"/>
      <c r="J129" s="134">
        <f>BK129</f>
        <v>0</v>
      </c>
      <c r="L129" s="130"/>
      <c r="M129" s="135"/>
      <c r="P129" s="136">
        <f>P130+P133+P137+P141+P145+P149+P152</f>
        <v>0</v>
      </c>
      <c r="R129" s="136">
        <f>R130+R133+R137+R141+R145+R149+R152</f>
        <v>0</v>
      </c>
      <c r="T129" s="137">
        <f>T130+T133+T137+T141+T145+T149+T152</f>
        <v>0</v>
      </c>
      <c r="AR129" s="131" t="s">
        <v>83</v>
      </c>
      <c r="AT129" s="138" t="s">
        <v>75</v>
      </c>
      <c r="AU129" s="138" t="s">
        <v>76</v>
      </c>
      <c r="AY129" s="131" t="s">
        <v>317</v>
      </c>
      <c r="BK129" s="139">
        <f>BK130+BK133+BK137+BK141+BK145+BK149+BK152</f>
        <v>0</v>
      </c>
    </row>
    <row r="130" spans="2:65" s="11" customFormat="1" ht="22.75" customHeight="1">
      <c r="B130" s="130"/>
      <c r="D130" s="131" t="s">
        <v>75</v>
      </c>
      <c r="E130" s="140" t="s">
        <v>83</v>
      </c>
      <c r="F130" s="140" t="s">
        <v>19928</v>
      </c>
      <c r="I130" s="133"/>
      <c r="J130" s="141">
        <f>BK130</f>
        <v>0</v>
      </c>
      <c r="L130" s="130"/>
      <c r="M130" s="135"/>
      <c r="P130" s="136">
        <f>SUM(P131:P132)</f>
        <v>0</v>
      </c>
      <c r="R130" s="136">
        <f>SUM(R131:R132)</f>
        <v>0</v>
      </c>
      <c r="T130" s="137">
        <f>SUM(T131:T132)</f>
        <v>0</v>
      </c>
      <c r="AR130" s="131" t="s">
        <v>83</v>
      </c>
      <c r="AT130" s="138" t="s">
        <v>75</v>
      </c>
      <c r="AU130" s="138" t="s">
        <v>83</v>
      </c>
      <c r="AY130" s="131" t="s">
        <v>317</v>
      </c>
      <c r="BK130" s="139">
        <f>SUM(BK131:BK132)</f>
        <v>0</v>
      </c>
    </row>
    <row r="131" spans="2:65" s="1" customFormat="1" ht="24.15" customHeight="1">
      <c r="B131" s="142"/>
      <c r="C131" s="143" t="s">
        <v>83</v>
      </c>
      <c r="D131" s="143" t="s">
        <v>319</v>
      </c>
      <c r="E131" s="144" t="s">
        <v>19929</v>
      </c>
      <c r="F131" s="145" t="s">
        <v>19930</v>
      </c>
      <c r="G131" s="146" t="s">
        <v>444</v>
      </c>
      <c r="H131" s="147">
        <v>1605</v>
      </c>
      <c r="I131" s="148"/>
      <c r="J131" s="149">
        <f>ROUND(I131*H131,2)</f>
        <v>0</v>
      </c>
      <c r="K131" s="150"/>
      <c r="L131" s="31"/>
      <c r="M131" s="151" t="s">
        <v>1</v>
      </c>
      <c r="N131" s="152" t="s">
        <v>42</v>
      </c>
      <c r="P131" s="153">
        <f>O131*H131</f>
        <v>0</v>
      </c>
      <c r="Q131" s="153">
        <v>0</v>
      </c>
      <c r="R131" s="153">
        <f>Q131*H131</f>
        <v>0</v>
      </c>
      <c r="S131" s="153">
        <v>0</v>
      </c>
      <c r="T131" s="154">
        <f>S131*H131</f>
        <v>0</v>
      </c>
      <c r="AR131" s="155" t="s">
        <v>83</v>
      </c>
      <c r="AT131" s="155" t="s">
        <v>319</v>
      </c>
      <c r="AU131" s="155" t="s">
        <v>88</v>
      </c>
      <c r="AY131" s="16" t="s">
        <v>317</v>
      </c>
      <c r="BE131" s="156">
        <f>IF(N131="základná",J131,0)</f>
        <v>0</v>
      </c>
      <c r="BF131" s="156">
        <f>IF(N131="znížená",J131,0)</f>
        <v>0</v>
      </c>
      <c r="BG131" s="156">
        <f>IF(N131="zákl. prenesená",J131,0)</f>
        <v>0</v>
      </c>
      <c r="BH131" s="156">
        <f>IF(N131="zníž. prenesená",J131,0)</f>
        <v>0</v>
      </c>
      <c r="BI131" s="156">
        <f>IF(N131="nulová",J131,0)</f>
        <v>0</v>
      </c>
      <c r="BJ131" s="16" t="s">
        <v>88</v>
      </c>
      <c r="BK131" s="156">
        <f>ROUND(I131*H131,2)</f>
        <v>0</v>
      </c>
      <c r="BL131" s="16" t="s">
        <v>83</v>
      </c>
      <c r="BM131" s="155" t="s">
        <v>19931</v>
      </c>
    </row>
    <row r="132" spans="2:65" s="1" customFormat="1" ht="33" customHeight="1">
      <c r="B132" s="142"/>
      <c r="C132" s="143" t="s">
        <v>88</v>
      </c>
      <c r="D132" s="143" t="s">
        <v>319</v>
      </c>
      <c r="E132" s="144" t="s">
        <v>19932</v>
      </c>
      <c r="F132" s="145" t="s">
        <v>19933</v>
      </c>
      <c r="G132" s="146" t="s">
        <v>444</v>
      </c>
      <c r="H132" s="147">
        <v>1605</v>
      </c>
      <c r="I132" s="148"/>
      <c r="J132" s="149">
        <f>ROUND(I132*H132,2)</f>
        <v>0</v>
      </c>
      <c r="K132" s="150"/>
      <c r="L132" s="31"/>
      <c r="M132" s="151" t="s">
        <v>1</v>
      </c>
      <c r="N132" s="152" t="s">
        <v>42</v>
      </c>
      <c r="P132" s="153">
        <f>O132*H132</f>
        <v>0</v>
      </c>
      <c r="Q132" s="153">
        <v>0</v>
      </c>
      <c r="R132" s="153">
        <f>Q132*H132</f>
        <v>0</v>
      </c>
      <c r="S132" s="153">
        <v>0</v>
      </c>
      <c r="T132" s="154">
        <f>S132*H132</f>
        <v>0</v>
      </c>
      <c r="AR132" s="155" t="s">
        <v>83</v>
      </c>
      <c r="AT132" s="155" t="s">
        <v>319</v>
      </c>
      <c r="AU132" s="155" t="s">
        <v>88</v>
      </c>
      <c r="AY132" s="16" t="s">
        <v>317</v>
      </c>
      <c r="BE132" s="156">
        <f>IF(N132="základná",J132,0)</f>
        <v>0</v>
      </c>
      <c r="BF132" s="156">
        <f>IF(N132="znížená",J132,0)</f>
        <v>0</v>
      </c>
      <c r="BG132" s="156">
        <f>IF(N132="zákl. prenesená",J132,0)</f>
        <v>0</v>
      </c>
      <c r="BH132" s="156">
        <f>IF(N132="zníž. prenesená",J132,0)</f>
        <v>0</v>
      </c>
      <c r="BI132" s="156">
        <f>IF(N132="nulová",J132,0)</f>
        <v>0</v>
      </c>
      <c r="BJ132" s="16" t="s">
        <v>88</v>
      </c>
      <c r="BK132" s="156">
        <f>ROUND(I132*H132,2)</f>
        <v>0</v>
      </c>
      <c r="BL132" s="16" t="s">
        <v>83</v>
      </c>
      <c r="BM132" s="155" t="s">
        <v>19934</v>
      </c>
    </row>
    <row r="133" spans="2:65" s="11" customFormat="1" ht="22.75" customHeight="1">
      <c r="B133" s="130"/>
      <c r="D133" s="131" t="s">
        <v>75</v>
      </c>
      <c r="E133" s="140" t="s">
        <v>19935</v>
      </c>
      <c r="F133" s="140" t="s">
        <v>19936</v>
      </c>
      <c r="I133" s="133"/>
      <c r="J133" s="141">
        <f>BK133</f>
        <v>0</v>
      </c>
      <c r="L133" s="130"/>
      <c r="M133" s="135"/>
      <c r="P133" s="136">
        <f>SUM(P134:P136)</f>
        <v>0</v>
      </c>
      <c r="R133" s="136">
        <f>SUM(R134:R136)</f>
        <v>0</v>
      </c>
      <c r="T133" s="137">
        <f>SUM(T134:T136)</f>
        <v>0</v>
      </c>
      <c r="AR133" s="131" t="s">
        <v>83</v>
      </c>
      <c r="AT133" s="138" t="s">
        <v>75</v>
      </c>
      <c r="AU133" s="138" t="s">
        <v>83</v>
      </c>
      <c r="AY133" s="131" t="s">
        <v>317</v>
      </c>
      <c r="BK133" s="139">
        <f>SUM(BK134:BK136)</f>
        <v>0</v>
      </c>
    </row>
    <row r="134" spans="2:65" s="1" customFormat="1" ht="24.15" customHeight="1">
      <c r="B134" s="142"/>
      <c r="C134" s="143" t="s">
        <v>92</v>
      </c>
      <c r="D134" s="143" t="s">
        <v>319</v>
      </c>
      <c r="E134" s="144" t="s">
        <v>19937</v>
      </c>
      <c r="F134" s="145" t="s">
        <v>19938</v>
      </c>
      <c r="G134" s="146" t="s">
        <v>467</v>
      </c>
      <c r="H134" s="147">
        <v>22</v>
      </c>
      <c r="I134" s="148"/>
      <c r="J134" s="149">
        <f>ROUND(I134*H134,2)</f>
        <v>0</v>
      </c>
      <c r="K134" s="150"/>
      <c r="L134" s="31"/>
      <c r="M134" s="151" t="s">
        <v>1</v>
      </c>
      <c r="N134" s="152" t="s">
        <v>42</v>
      </c>
      <c r="P134" s="153">
        <f>O134*H134</f>
        <v>0</v>
      </c>
      <c r="Q134" s="153">
        <v>0</v>
      </c>
      <c r="R134" s="153">
        <f>Q134*H134</f>
        <v>0</v>
      </c>
      <c r="S134" s="153">
        <v>0</v>
      </c>
      <c r="T134" s="154">
        <f>S134*H134</f>
        <v>0</v>
      </c>
      <c r="AR134" s="155" t="s">
        <v>83</v>
      </c>
      <c r="AT134" s="155" t="s">
        <v>319</v>
      </c>
      <c r="AU134" s="155" t="s">
        <v>88</v>
      </c>
      <c r="AY134" s="16" t="s">
        <v>317</v>
      </c>
      <c r="BE134" s="156">
        <f>IF(N134="základná",J134,0)</f>
        <v>0</v>
      </c>
      <c r="BF134" s="156">
        <f>IF(N134="znížená",J134,0)</f>
        <v>0</v>
      </c>
      <c r="BG134" s="156">
        <f>IF(N134="zákl. prenesená",J134,0)</f>
        <v>0</v>
      </c>
      <c r="BH134" s="156">
        <f>IF(N134="zníž. prenesená",J134,0)</f>
        <v>0</v>
      </c>
      <c r="BI134" s="156">
        <f>IF(N134="nulová",J134,0)</f>
        <v>0</v>
      </c>
      <c r="BJ134" s="16" t="s">
        <v>88</v>
      </c>
      <c r="BK134" s="156">
        <f>ROUND(I134*H134,2)</f>
        <v>0</v>
      </c>
      <c r="BL134" s="16" t="s">
        <v>83</v>
      </c>
      <c r="BM134" s="155" t="s">
        <v>19939</v>
      </c>
    </row>
    <row r="135" spans="2:65" s="1" customFormat="1" ht="24.15" customHeight="1">
      <c r="B135" s="142"/>
      <c r="C135" s="143" t="s">
        <v>323</v>
      </c>
      <c r="D135" s="143" t="s">
        <v>319</v>
      </c>
      <c r="E135" s="144" t="s">
        <v>19940</v>
      </c>
      <c r="F135" s="145" t="s">
        <v>19941</v>
      </c>
      <c r="G135" s="146" t="s">
        <v>467</v>
      </c>
      <c r="H135" s="147">
        <v>21</v>
      </c>
      <c r="I135" s="148"/>
      <c r="J135" s="149">
        <f>ROUND(I135*H135,2)</f>
        <v>0</v>
      </c>
      <c r="K135" s="150"/>
      <c r="L135" s="31"/>
      <c r="M135" s="151" t="s">
        <v>1</v>
      </c>
      <c r="N135" s="152" t="s">
        <v>42</v>
      </c>
      <c r="P135" s="153">
        <f>O135*H135</f>
        <v>0</v>
      </c>
      <c r="Q135" s="153">
        <v>0</v>
      </c>
      <c r="R135" s="153">
        <f>Q135*H135</f>
        <v>0</v>
      </c>
      <c r="S135" s="153">
        <v>0</v>
      </c>
      <c r="T135" s="154">
        <f>S135*H135</f>
        <v>0</v>
      </c>
      <c r="AR135" s="155" t="s">
        <v>83</v>
      </c>
      <c r="AT135" s="155" t="s">
        <v>319</v>
      </c>
      <c r="AU135" s="155" t="s">
        <v>88</v>
      </c>
      <c r="AY135" s="16" t="s">
        <v>317</v>
      </c>
      <c r="BE135" s="156">
        <f>IF(N135="základná",J135,0)</f>
        <v>0</v>
      </c>
      <c r="BF135" s="156">
        <f>IF(N135="znížená",J135,0)</f>
        <v>0</v>
      </c>
      <c r="BG135" s="156">
        <f>IF(N135="zákl. prenesená",J135,0)</f>
        <v>0</v>
      </c>
      <c r="BH135" s="156">
        <f>IF(N135="zníž. prenesená",J135,0)</f>
        <v>0</v>
      </c>
      <c r="BI135" s="156">
        <f>IF(N135="nulová",J135,0)</f>
        <v>0</v>
      </c>
      <c r="BJ135" s="16" t="s">
        <v>88</v>
      </c>
      <c r="BK135" s="156">
        <f>ROUND(I135*H135,2)</f>
        <v>0</v>
      </c>
      <c r="BL135" s="16" t="s">
        <v>83</v>
      </c>
      <c r="BM135" s="155" t="s">
        <v>19942</v>
      </c>
    </row>
    <row r="136" spans="2:65" s="1" customFormat="1" ht="24.15" customHeight="1">
      <c r="B136" s="142"/>
      <c r="C136" s="143" t="s">
        <v>341</v>
      </c>
      <c r="D136" s="143" t="s">
        <v>319</v>
      </c>
      <c r="E136" s="144" t="s">
        <v>19943</v>
      </c>
      <c r="F136" s="145" t="s">
        <v>19944</v>
      </c>
      <c r="G136" s="146" t="s">
        <v>467</v>
      </c>
      <c r="H136" s="147">
        <v>43</v>
      </c>
      <c r="I136" s="148"/>
      <c r="J136" s="149">
        <f>ROUND(I136*H136,2)</f>
        <v>0</v>
      </c>
      <c r="K136" s="150"/>
      <c r="L136" s="31"/>
      <c r="M136" s="151" t="s">
        <v>1</v>
      </c>
      <c r="N136" s="152" t="s">
        <v>42</v>
      </c>
      <c r="P136" s="153">
        <f>O136*H136</f>
        <v>0</v>
      </c>
      <c r="Q136" s="153">
        <v>0</v>
      </c>
      <c r="R136" s="153">
        <f>Q136*H136</f>
        <v>0</v>
      </c>
      <c r="S136" s="153">
        <v>0</v>
      </c>
      <c r="T136" s="154">
        <f>S136*H136</f>
        <v>0</v>
      </c>
      <c r="AR136" s="155" t="s">
        <v>83</v>
      </c>
      <c r="AT136" s="155" t="s">
        <v>319</v>
      </c>
      <c r="AU136" s="155" t="s">
        <v>88</v>
      </c>
      <c r="AY136" s="16" t="s">
        <v>317</v>
      </c>
      <c r="BE136" s="156">
        <f>IF(N136="základná",J136,0)</f>
        <v>0</v>
      </c>
      <c r="BF136" s="156">
        <f>IF(N136="znížená",J136,0)</f>
        <v>0</v>
      </c>
      <c r="BG136" s="156">
        <f>IF(N136="zákl. prenesená",J136,0)</f>
        <v>0</v>
      </c>
      <c r="BH136" s="156">
        <f>IF(N136="zníž. prenesená",J136,0)</f>
        <v>0</v>
      </c>
      <c r="BI136" s="156">
        <f>IF(N136="nulová",J136,0)</f>
        <v>0</v>
      </c>
      <c r="BJ136" s="16" t="s">
        <v>88</v>
      </c>
      <c r="BK136" s="156">
        <f>ROUND(I136*H136,2)</f>
        <v>0</v>
      </c>
      <c r="BL136" s="16" t="s">
        <v>83</v>
      </c>
      <c r="BM136" s="155" t="s">
        <v>19945</v>
      </c>
    </row>
    <row r="137" spans="2:65" s="11" customFormat="1" ht="22.75" customHeight="1">
      <c r="B137" s="130"/>
      <c r="D137" s="131" t="s">
        <v>75</v>
      </c>
      <c r="E137" s="140" t="s">
        <v>19946</v>
      </c>
      <c r="F137" s="140" t="s">
        <v>19947</v>
      </c>
      <c r="I137" s="133"/>
      <c r="J137" s="141">
        <f>BK137</f>
        <v>0</v>
      </c>
      <c r="L137" s="130"/>
      <c r="M137" s="135"/>
      <c r="P137" s="136">
        <f>SUM(P138:P140)</f>
        <v>0</v>
      </c>
      <c r="R137" s="136">
        <f>SUM(R138:R140)</f>
        <v>0</v>
      </c>
      <c r="T137" s="137">
        <f>SUM(T138:T140)</f>
        <v>0</v>
      </c>
      <c r="AR137" s="131" t="s">
        <v>83</v>
      </c>
      <c r="AT137" s="138" t="s">
        <v>75</v>
      </c>
      <c r="AU137" s="138" t="s">
        <v>83</v>
      </c>
      <c r="AY137" s="131" t="s">
        <v>317</v>
      </c>
      <c r="BK137" s="139">
        <f>SUM(BK138:BK140)</f>
        <v>0</v>
      </c>
    </row>
    <row r="138" spans="2:65" s="1" customFormat="1" ht="24.15" customHeight="1">
      <c r="B138" s="142"/>
      <c r="C138" s="143" t="s">
        <v>346</v>
      </c>
      <c r="D138" s="143" t="s">
        <v>319</v>
      </c>
      <c r="E138" s="144" t="s">
        <v>19948</v>
      </c>
      <c r="F138" s="145" t="s">
        <v>19949</v>
      </c>
      <c r="G138" s="146" t="s">
        <v>467</v>
      </c>
      <c r="H138" s="147">
        <v>15</v>
      </c>
      <c r="I138" s="148"/>
      <c r="J138" s="149">
        <f>ROUND(I138*H138,2)</f>
        <v>0</v>
      </c>
      <c r="K138" s="150"/>
      <c r="L138" s="31"/>
      <c r="M138" s="151" t="s">
        <v>1</v>
      </c>
      <c r="N138" s="152" t="s">
        <v>42</v>
      </c>
      <c r="P138" s="153">
        <f>O138*H138</f>
        <v>0</v>
      </c>
      <c r="Q138" s="153">
        <v>0</v>
      </c>
      <c r="R138" s="153">
        <f>Q138*H138</f>
        <v>0</v>
      </c>
      <c r="S138" s="153">
        <v>0</v>
      </c>
      <c r="T138" s="154">
        <f>S138*H138</f>
        <v>0</v>
      </c>
      <c r="AR138" s="155" t="s">
        <v>83</v>
      </c>
      <c r="AT138" s="155" t="s">
        <v>319</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83</v>
      </c>
      <c r="BM138" s="155" t="s">
        <v>19950</v>
      </c>
    </row>
    <row r="139" spans="2:65" s="1" customFormat="1" ht="24.15" customHeight="1">
      <c r="B139" s="142"/>
      <c r="C139" s="143" t="s">
        <v>351</v>
      </c>
      <c r="D139" s="143" t="s">
        <v>319</v>
      </c>
      <c r="E139" s="144" t="s">
        <v>19951</v>
      </c>
      <c r="F139" s="145" t="s">
        <v>19952</v>
      </c>
      <c r="G139" s="146" t="s">
        <v>467</v>
      </c>
      <c r="H139" s="147">
        <v>32</v>
      </c>
      <c r="I139" s="148"/>
      <c r="J139" s="149">
        <f>ROUND(I139*H139,2)</f>
        <v>0</v>
      </c>
      <c r="K139" s="150"/>
      <c r="L139" s="31"/>
      <c r="M139" s="151" t="s">
        <v>1</v>
      </c>
      <c r="N139" s="152" t="s">
        <v>42</v>
      </c>
      <c r="P139" s="153">
        <f>O139*H139</f>
        <v>0</v>
      </c>
      <c r="Q139" s="153">
        <v>0</v>
      </c>
      <c r="R139" s="153">
        <f>Q139*H139</f>
        <v>0</v>
      </c>
      <c r="S139" s="153">
        <v>0</v>
      </c>
      <c r="T139" s="154">
        <f>S139*H139</f>
        <v>0</v>
      </c>
      <c r="AR139" s="155" t="s">
        <v>83</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83</v>
      </c>
      <c r="BM139" s="155" t="s">
        <v>19953</v>
      </c>
    </row>
    <row r="140" spans="2:65" s="1" customFormat="1" ht="24.15" customHeight="1">
      <c r="B140" s="142"/>
      <c r="C140" s="143" t="s">
        <v>356</v>
      </c>
      <c r="D140" s="143" t="s">
        <v>319</v>
      </c>
      <c r="E140" s="144" t="s">
        <v>19954</v>
      </c>
      <c r="F140" s="145" t="s">
        <v>19955</v>
      </c>
      <c r="G140" s="146" t="s">
        <v>467</v>
      </c>
      <c r="H140" s="147">
        <v>47</v>
      </c>
      <c r="I140" s="148"/>
      <c r="J140" s="149">
        <f>ROUND(I140*H140,2)</f>
        <v>0</v>
      </c>
      <c r="K140" s="150"/>
      <c r="L140" s="31"/>
      <c r="M140" s="151" t="s">
        <v>1</v>
      </c>
      <c r="N140" s="152" t="s">
        <v>42</v>
      </c>
      <c r="P140" s="153">
        <f>O140*H140</f>
        <v>0</v>
      </c>
      <c r="Q140" s="153">
        <v>0</v>
      </c>
      <c r="R140" s="153">
        <f>Q140*H140</f>
        <v>0</v>
      </c>
      <c r="S140" s="153">
        <v>0</v>
      </c>
      <c r="T140" s="154">
        <f>S140*H140</f>
        <v>0</v>
      </c>
      <c r="AR140" s="155" t="s">
        <v>83</v>
      </c>
      <c r="AT140" s="155" t="s">
        <v>319</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83</v>
      </c>
      <c r="BM140" s="155" t="s">
        <v>19956</v>
      </c>
    </row>
    <row r="141" spans="2:65" s="11" customFormat="1" ht="22.75" customHeight="1">
      <c r="B141" s="130"/>
      <c r="D141" s="131" t="s">
        <v>75</v>
      </c>
      <c r="E141" s="140" t="s">
        <v>19957</v>
      </c>
      <c r="F141" s="140" t="s">
        <v>19958</v>
      </c>
      <c r="I141" s="133"/>
      <c r="J141" s="141">
        <f>BK141</f>
        <v>0</v>
      </c>
      <c r="L141" s="130"/>
      <c r="M141" s="135"/>
      <c r="P141" s="136">
        <f>SUM(P142:P144)</f>
        <v>0</v>
      </c>
      <c r="R141" s="136">
        <f>SUM(R142:R144)</f>
        <v>0</v>
      </c>
      <c r="T141" s="137">
        <f>SUM(T142:T144)</f>
        <v>0</v>
      </c>
      <c r="AR141" s="131" t="s">
        <v>83</v>
      </c>
      <c r="AT141" s="138" t="s">
        <v>75</v>
      </c>
      <c r="AU141" s="138" t="s">
        <v>83</v>
      </c>
      <c r="AY141" s="131" t="s">
        <v>317</v>
      </c>
      <c r="BK141" s="139">
        <f>SUM(BK142:BK144)</f>
        <v>0</v>
      </c>
    </row>
    <row r="142" spans="2:65" s="1" customFormat="1" ht="24.15" customHeight="1">
      <c r="B142" s="142"/>
      <c r="C142" s="143" t="s">
        <v>361</v>
      </c>
      <c r="D142" s="143" t="s">
        <v>319</v>
      </c>
      <c r="E142" s="144" t="s">
        <v>19959</v>
      </c>
      <c r="F142" s="145" t="s">
        <v>19960</v>
      </c>
      <c r="G142" s="146" t="s">
        <v>467</v>
      </c>
      <c r="H142" s="147">
        <v>5</v>
      </c>
      <c r="I142" s="148"/>
      <c r="J142" s="149">
        <f>ROUND(I142*H142,2)</f>
        <v>0</v>
      </c>
      <c r="K142" s="150"/>
      <c r="L142" s="31"/>
      <c r="M142" s="151" t="s">
        <v>1</v>
      </c>
      <c r="N142" s="152" t="s">
        <v>42</v>
      </c>
      <c r="P142" s="153">
        <f>O142*H142</f>
        <v>0</v>
      </c>
      <c r="Q142" s="153">
        <v>0</v>
      </c>
      <c r="R142" s="153">
        <f>Q142*H142</f>
        <v>0</v>
      </c>
      <c r="S142" s="153">
        <v>0</v>
      </c>
      <c r="T142" s="154">
        <f>S142*H142</f>
        <v>0</v>
      </c>
      <c r="AR142" s="155" t="s">
        <v>83</v>
      </c>
      <c r="AT142" s="155" t="s">
        <v>319</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83</v>
      </c>
      <c r="BM142" s="155" t="s">
        <v>19961</v>
      </c>
    </row>
    <row r="143" spans="2:65" s="1" customFormat="1" ht="24.15" customHeight="1">
      <c r="B143" s="142"/>
      <c r="C143" s="143" t="s">
        <v>366</v>
      </c>
      <c r="D143" s="143" t="s">
        <v>319</v>
      </c>
      <c r="E143" s="144" t="s">
        <v>19962</v>
      </c>
      <c r="F143" s="145" t="s">
        <v>19963</v>
      </c>
      <c r="G143" s="146" t="s">
        <v>467</v>
      </c>
      <c r="H143" s="147">
        <v>5</v>
      </c>
      <c r="I143" s="148"/>
      <c r="J143" s="149">
        <f>ROUND(I143*H143,2)</f>
        <v>0</v>
      </c>
      <c r="K143" s="150"/>
      <c r="L143" s="31"/>
      <c r="M143" s="151" t="s">
        <v>1</v>
      </c>
      <c r="N143" s="152" t="s">
        <v>42</v>
      </c>
      <c r="P143" s="153">
        <f>O143*H143</f>
        <v>0</v>
      </c>
      <c r="Q143" s="153">
        <v>0</v>
      </c>
      <c r="R143" s="153">
        <f>Q143*H143</f>
        <v>0</v>
      </c>
      <c r="S143" s="153">
        <v>0</v>
      </c>
      <c r="T143" s="154">
        <f>S143*H143</f>
        <v>0</v>
      </c>
      <c r="AR143" s="155" t="s">
        <v>83</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83</v>
      </c>
      <c r="BM143" s="155" t="s">
        <v>19964</v>
      </c>
    </row>
    <row r="144" spans="2:65" s="1" customFormat="1" ht="24.15" customHeight="1">
      <c r="B144" s="142"/>
      <c r="C144" s="143" t="s">
        <v>371</v>
      </c>
      <c r="D144" s="143" t="s">
        <v>319</v>
      </c>
      <c r="E144" s="144" t="s">
        <v>19965</v>
      </c>
      <c r="F144" s="145" t="s">
        <v>19966</v>
      </c>
      <c r="G144" s="146" t="s">
        <v>467</v>
      </c>
      <c r="H144" s="147">
        <v>10</v>
      </c>
      <c r="I144" s="148"/>
      <c r="J144" s="149">
        <f>ROUND(I144*H144,2)</f>
        <v>0</v>
      </c>
      <c r="K144" s="150"/>
      <c r="L144" s="31"/>
      <c r="M144" s="151" t="s">
        <v>1</v>
      </c>
      <c r="N144" s="152" t="s">
        <v>42</v>
      </c>
      <c r="P144" s="153">
        <f>O144*H144</f>
        <v>0</v>
      </c>
      <c r="Q144" s="153">
        <v>0</v>
      </c>
      <c r="R144" s="153">
        <f>Q144*H144</f>
        <v>0</v>
      </c>
      <c r="S144" s="153">
        <v>0</v>
      </c>
      <c r="T144" s="154">
        <f>S144*H144</f>
        <v>0</v>
      </c>
      <c r="AR144" s="155" t="s">
        <v>83</v>
      </c>
      <c r="AT144" s="155" t="s">
        <v>319</v>
      </c>
      <c r="AU144" s="155" t="s">
        <v>88</v>
      </c>
      <c r="AY144" s="16" t="s">
        <v>317</v>
      </c>
      <c r="BE144" s="156">
        <f>IF(N144="základná",J144,0)</f>
        <v>0</v>
      </c>
      <c r="BF144" s="156">
        <f>IF(N144="znížená",J144,0)</f>
        <v>0</v>
      </c>
      <c r="BG144" s="156">
        <f>IF(N144="zákl. prenesená",J144,0)</f>
        <v>0</v>
      </c>
      <c r="BH144" s="156">
        <f>IF(N144="zníž. prenesená",J144,0)</f>
        <v>0</v>
      </c>
      <c r="BI144" s="156">
        <f>IF(N144="nulová",J144,0)</f>
        <v>0</v>
      </c>
      <c r="BJ144" s="16" t="s">
        <v>88</v>
      </c>
      <c r="BK144" s="156">
        <f>ROUND(I144*H144,2)</f>
        <v>0</v>
      </c>
      <c r="BL144" s="16" t="s">
        <v>83</v>
      </c>
      <c r="BM144" s="155" t="s">
        <v>19967</v>
      </c>
    </row>
    <row r="145" spans="2:65" s="11" customFormat="1" ht="22.75" customHeight="1">
      <c r="B145" s="130"/>
      <c r="D145" s="131" t="s">
        <v>75</v>
      </c>
      <c r="E145" s="140" t="s">
        <v>19968</v>
      </c>
      <c r="F145" s="140" t="s">
        <v>19969</v>
      </c>
      <c r="I145" s="133"/>
      <c r="J145" s="141">
        <f>BK145</f>
        <v>0</v>
      </c>
      <c r="L145" s="130"/>
      <c r="M145" s="135"/>
      <c r="P145" s="136">
        <f>SUM(P146:P148)</f>
        <v>0</v>
      </c>
      <c r="R145" s="136">
        <f>SUM(R146:R148)</f>
        <v>0</v>
      </c>
      <c r="T145" s="137">
        <f>SUM(T146:T148)</f>
        <v>0</v>
      </c>
      <c r="AR145" s="131" t="s">
        <v>83</v>
      </c>
      <c r="AT145" s="138" t="s">
        <v>75</v>
      </c>
      <c r="AU145" s="138" t="s">
        <v>83</v>
      </c>
      <c r="AY145" s="131" t="s">
        <v>317</v>
      </c>
      <c r="BK145" s="139">
        <f>SUM(BK146:BK148)</f>
        <v>0</v>
      </c>
    </row>
    <row r="146" spans="2:65" s="1" customFormat="1" ht="24.15" customHeight="1">
      <c r="B146" s="142"/>
      <c r="C146" s="143" t="s">
        <v>376</v>
      </c>
      <c r="D146" s="143" t="s">
        <v>319</v>
      </c>
      <c r="E146" s="144" t="s">
        <v>19970</v>
      </c>
      <c r="F146" s="145" t="s">
        <v>19971</v>
      </c>
      <c r="G146" s="146" t="s">
        <v>467</v>
      </c>
      <c r="H146" s="147">
        <v>1</v>
      </c>
      <c r="I146" s="148"/>
      <c r="J146" s="149">
        <f>ROUND(I146*H146,2)</f>
        <v>0</v>
      </c>
      <c r="K146" s="150"/>
      <c r="L146" s="31"/>
      <c r="M146" s="151" t="s">
        <v>1</v>
      </c>
      <c r="N146" s="152" t="s">
        <v>42</v>
      </c>
      <c r="P146" s="153">
        <f>O146*H146</f>
        <v>0</v>
      </c>
      <c r="Q146" s="153">
        <v>0</v>
      </c>
      <c r="R146" s="153">
        <f>Q146*H146</f>
        <v>0</v>
      </c>
      <c r="S146" s="153">
        <v>0</v>
      </c>
      <c r="T146" s="154">
        <f>S146*H146</f>
        <v>0</v>
      </c>
      <c r="AR146" s="155" t="s">
        <v>83</v>
      </c>
      <c r="AT146" s="155" t="s">
        <v>319</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83</v>
      </c>
      <c r="BM146" s="155" t="s">
        <v>19972</v>
      </c>
    </row>
    <row r="147" spans="2:65" s="1" customFormat="1" ht="24.15" customHeight="1">
      <c r="B147" s="142"/>
      <c r="C147" s="143" t="s">
        <v>381</v>
      </c>
      <c r="D147" s="143" t="s">
        <v>319</v>
      </c>
      <c r="E147" s="144" t="s">
        <v>19973</v>
      </c>
      <c r="F147" s="145" t="s">
        <v>19974</v>
      </c>
      <c r="G147" s="146" t="s">
        <v>467</v>
      </c>
      <c r="H147" s="147">
        <v>1</v>
      </c>
      <c r="I147" s="148"/>
      <c r="J147" s="149">
        <f>ROUND(I147*H147,2)</f>
        <v>0</v>
      </c>
      <c r="K147" s="150"/>
      <c r="L147" s="31"/>
      <c r="M147" s="151" t="s">
        <v>1</v>
      </c>
      <c r="N147" s="152" t="s">
        <v>42</v>
      </c>
      <c r="P147" s="153">
        <f>O147*H147</f>
        <v>0</v>
      </c>
      <c r="Q147" s="153">
        <v>0</v>
      </c>
      <c r="R147" s="153">
        <f>Q147*H147</f>
        <v>0</v>
      </c>
      <c r="S147" s="153">
        <v>0</v>
      </c>
      <c r="T147" s="154">
        <f>S147*H147</f>
        <v>0</v>
      </c>
      <c r="AR147" s="155" t="s">
        <v>83</v>
      </c>
      <c r="AT147" s="155" t="s">
        <v>319</v>
      </c>
      <c r="AU147" s="155" t="s">
        <v>88</v>
      </c>
      <c r="AY147" s="16" t="s">
        <v>317</v>
      </c>
      <c r="BE147" s="156">
        <f>IF(N147="základná",J147,0)</f>
        <v>0</v>
      </c>
      <c r="BF147" s="156">
        <f>IF(N147="znížená",J147,0)</f>
        <v>0</v>
      </c>
      <c r="BG147" s="156">
        <f>IF(N147="zákl. prenesená",J147,0)</f>
        <v>0</v>
      </c>
      <c r="BH147" s="156">
        <f>IF(N147="zníž. prenesená",J147,0)</f>
        <v>0</v>
      </c>
      <c r="BI147" s="156">
        <f>IF(N147="nulová",J147,0)</f>
        <v>0</v>
      </c>
      <c r="BJ147" s="16" t="s">
        <v>88</v>
      </c>
      <c r="BK147" s="156">
        <f>ROUND(I147*H147,2)</f>
        <v>0</v>
      </c>
      <c r="BL147" s="16" t="s">
        <v>83</v>
      </c>
      <c r="BM147" s="155" t="s">
        <v>19975</v>
      </c>
    </row>
    <row r="148" spans="2:65" s="1" customFormat="1" ht="24.15" customHeight="1">
      <c r="B148" s="142"/>
      <c r="C148" s="143" t="s">
        <v>386</v>
      </c>
      <c r="D148" s="143" t="s">
        <v>319</v>
      </c>
      <c r="E148" s="144" t="s">
        <v>19976</v>
      </c>
      <c r="F148" s="145" t="s">
        <v>19977</v>
      </c>
      <c r="G148" s="146" t="s">
        <v>467</v>
      </c>
      <c r="H148" s="147">
        <v>2</v>
      </c>
      <c r="I148" s="148"/>
      <c r="J148" s="149">
        <f>ROUND(I148*H148,2)</f>
        <v>0</v>
      </c>
      <c r="K148" s="150"/>
      <c r="L148" s="31"/>
      <c r="M148" s="151" t="s">
        <v>1</v>
      </c>
      <c r="N148" s="152" t="s">
        <v>42</v>
      </c>
      <c r="P148" s="153">
        <f>O148*H148</f>
        <v>0</v>
      </c>
      <c r="Q148" s="153">
        <v>0</v>
      </c>
      <c r="R148" s="153">
        <f>Q148*H148</f>
        <v>0</v>
      </c>
      <c r="S148" s="153">
        <v>0</v>
      </c>
      <c r="T148" s="154">
        <f>S148*H148</f>
        <v>0</v>
      </c>
      <c r="AR148" s="155" t="s">
        <v>83</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83</v>
      </c>
      <c r="BM148" s="155" t="s">
        <v>19978</v>
      </c>
    </row>
    <row r="149" spans="2:65" s="11" customFormat="1" ht="22.75" customHeight="1">
      <c r="B149" s="130"/>
      <c r="D149" s="131" t="s">
        <v>75</v>
      </c>
      <c r="E149" s="140" t="s">
        <v>19987</v>
      </c>
      <c r="F149" s="140" t="s">
        <v>19988</v>
      </c>
      <c r="I149" s="133"/>
      <c r="J149" s="141">
        <f>BK149</f>
        <v>0</v>
      </c>
      <c r="L149" s="130"/>
      <c r="M149" s="135"/>
      <c r="P149" s="136">
        <f>SUM(P150:P151)</f>
        <v>0</v>
      </c>
      <c r="R149" s="136">
        <f>SUM(R150:R151)</f>
        <v>0</v>
      </c>
      <c r="T149" s="137">
        <f>SUM(T150:T151)</f>
        <v>0</v>
      </c>
      <c r="AR149" s="131" t="s">
        <v>83</v>
      </c>
      <c r="AT149" s="138" t="s">
        <v>75</v>
      </c>
      <c r="AU149" s="138" t="s">
        <v>83</v>
      </c>
      <c r="AY149" s="131" t="s">
        <v>317</v>
      </c>
      <c r="BK149" s="139">
        <f>SUM(BK150:BK151)</f>
        <v>0</v>
      </c>
    </row>
    <row r="150" spans="2:65" s="1" customFormat="1" ht="24.15" customHeight="1">
      <c r="B150" s="142"/>
      <c r="C150" s="143" t="s">
        <v>401</v>
      </c>
      <c r="D150" s="143" t="s">
        <v>319</v>
      </c>
      <c r="E150" s="144" t="s">
        <v>19989</v>
      </c>
      <c r="F150" s="145" t="s">
        <v>19990</v>
      </c>
      <c r="G150" s="146" t="s">
        <v>467</v>
      </c>
      <c r="H150" s="147">
        <v>1</v>
      </c>
      <c r="I150" s="148"/>
      <c r="J150" s="149">
        <f>ROUND(I150*H150,2)</f>
        <v>0</v>
      </c>
      <c r="K150" s="150"/>
      <c r="L150" s="31"/>
      <c r="M150" s="151" t="s">
        <v>1</v>
      </c>
      <c r="N150" s="152" t="s">
        <v>42</v>
      </c>
      <c r="P150" s="153">
        <f>O150*H150</f>
        <v>0</v>
      </c>
      <c r="Q150" s="153">
        <v>0</v>
      </c>
      <c r="R150" s="153">
        <f>Q150*H150</f>
        <v>0</v>
      </c>
      <c r="S150" s="153">
        <v>0</v>
      </c>
      <c r="T150" s="154">
        <f>S150*H150</f>
        <v>0</v>
      </c>
      <c r="AR150" s="155" t="s">
        <v>83</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83</v>
      </c>
      <c r="BM150" s="155" t="s">
        <v>19991</v>
      </c>
    </row>
    <row r="151" spans="2:65" s="1" customFormat="1" ht="24.15" customHeight="1">
      <c r="B151" s="142"/>
      <c r="C151" s="143" t="s">
        <v>405</v>
      </c>
      <c r="D151" s="143" t="s">
        <v>319</v>
      </c>
      <c r="E151" s="144" t="s">
        <v>19992</v>
      </c>
      <c r="F151" s="145" t="s">
        <v>19993</v>
      </c>
      <c r="G151" s="146" t="s">
        <v>467</v>
      </c>
      <c r="H151" s="147">
        <v>1</v>
      </c>
      <c r="I151" s="148"/>
      <c r="J151" s="149">
        <f>ROUND(I151*H151,2)</f>
        <v>0</v>
      </c>
      <c r="K151" s="150"/>
      <c r="L151" s="31"/>
      <c r="M151" s="151" t="s">
        <v>1</v>
      </c>
      <c r="N151" s="152" t="s">
        <v>42</v>
      </c>
      <c r="P151" s="153">
        <f>O151*H151</f>
        <v>0</v>
      </c>
      <c r="Q151" s="153">
        <v>0</v>
      </c>
      <c r="R151" s="153">
        <f>Q151*H151</f>
        <v>0</v>
      </c>
      <c r="S151" s="153">
        <v>0</v>
      </c>
      <c r="T151" s="154">
        <f>S151*H151</f>
        <v>0</v>
      </c>
      <c r="AR151" s="155" t="s">
        <v>83</v>
      </c>
      <c r="AT151" s="155" t="s">
        <v>319</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83</v>
      </c>
      <c r="BM151" s="155" t="s">
        <v>19994</v>
      </c>
    </row>
    <row r="152" spans="2:65" s="11" customFormat="1" ht="22.75" customHeight="1">
      <c r="B152" s="130"/>
      <c r="D152" s="131" t="s">
        <v>75</v>
      </c>
      <c r="E152" s="140" t="s">
        <v>20003</v>
      </c>
      <c r="F152" s="140" t="s">
        <v>20004</v>
      </c>
      <c r="I152" s="133"/>
      <c r="J152" s="141">
        <f>BK152</f>
        <v>0</v>
      </c>
      <c r="L152" s="130"/>
      <c r="M152" s="135"/>
      <c r="P152" s="136">
        <f>SUM(P153:P161)</f>
        <v>0</v>
      </c>
      <c r="R152" s="136">
        <f>SUM(R153:R161)</f>
        <v>0</v>
      </c>
      <c r="T152" s="137">
        <f>SUM(T153:T161)</f>
        <v>0</v>
      </c>
      <c r="AR152" s="131" t="s">
        <v>83</v>
      </c>
      <c r="AT152" s="138" t="s">
        <v>75</v>
      </c>
      <c r="AU152" s="138" t="s">
        <v>83</v>
      </c>
      <c r="AY152" s="131" t="s">
        <v>317</v>
      </c>
      <c r="BK152" s="139">
        <f>SUM(BK153:BK161)</f>
        <v>0</v>
      </c>
    </row>
    <row r="153" spans="2:65" s="1" customFormat="1" ht="24.15" customHeight="1">
      <c r="B153" s="142"/>
      <c r="C153" s="143" t="s">
        <v>427</v>
      </c>
      <c r="D153" s="143" t="s">
        <v>319</v>
      </c>
      <c r="E153" s="144" t="s">
        <v>20005</v>
      </c>
      <c r="F153" s="145" t="s">
        <v>20006</v>
      </c>
      <c r="G153" s="146" t="s">
        <v>467</v>
      </c>
      <c r="H153" s="147">
        <v>90</v>
      </c>
      <c r="I153" s="148"/>
      <c r="J153" s="149">
        <f t="shared" ref="J153:J161" si="0">ROUND(I153*H153,2)</f>
        <v>0</v>
      </c>
      <c r="K153" s="150"/>
      <c r="L153" s="31"/>
      <c r="M153" s="151" t="s">
        <v>1</v>
      </c>
      <c r="N153" s="152" t="s">
        <v>42</v>
      </c>
      <c r="P153" s="153">
        <f t="shared" ref="P153:P161" si="1">O153*H153</f>
        <v>0</v>
      </c>
      <c r="Q153" s="153">
        <v>0</v>
      </c>
      <c r="R153" s="153">
        <f t="shared" ref="R153:R161" si="2">Q153*H153</f>
        <v>0</v>
      </c>
      <c r="S153" s="153">
        <v>0</v>
      </c>
      <c r="T153" s="154">
        <f t="shared" ref="T153:T161" si="3">S153*H153</f>
        <v>0</v>
      </c>
      <c r="AR153" s="155" t="s">
        <v>83</v>
      </c>
      <c r="AT153" s="155" t="s">
        <v>319</v>
      </c>
      <c r="AU153" s="155" t="s">
        <v>88</v>
      </c>
      <c r="AY153" s="16" t="s">
        <v>317</v>
      </c>
      <c r="BE153" s="156">
        <f t="shared" ref="BE153:BE161" si="4">IF(N153="základná",J153,0)</f>
        <v>0</v>
      </c>
      <c r="BF153" s="156">
        <f t="shared" ref="BF153:BF161" si="5">IF(N153="znížená",J153,0)</f>
        <v>0</v>
      </c>
      <c r="BG153" s="156">
        <f t="shared" ref="BG153:BG161" si="6">IF(N153="zákl. prenesená",J153,0)</f>
        <v>0</v>
      </c>
      <c r="BH153" s="156">
        <f t="shared" ref="BH153:BH161" si="7">IF(N153="zníž. prenesená",J153,0)</f>
        <v>0</v>
      </c>
      <c r="BI153" s="156">
        <f t="shared" ref="BI153:BI161" si="8">IF(N153="nulová",J153,0)</f>
        <v>0</v>
      </c>
      <c r="BJ153" s="16" t="s">
        <v>88</v>
      </c>
      <c r="BK153" s="156">
        <f t="shared" ref="BK153:BK161" si="9">ROUND(I153*H153,2)</f>
        <v>0</v>
      </c>
      <c r="BL153" s="16" t="s">
        <v>83</v>
      </c>
      <c r="BM153" s="155" t="s">
        <v>20007</v>
      </c>
    </row>
    <row r="154" spans="2:65" s="1" customFormat="1" ht="24.15" customHeight="1">
      <c r="B154" s="142"/>
      <c r="C154" s="143" t="s">
        <v>432</v>
      </c>
      <c r="D154" s="143" t="s">
        <v>319</v>
      </c>
      <c r="E154" s="144" t="s">
        <v>20008</v>
      </c>
      <c r="F154" s="145" t="s">
        <v>20009</v>
      </c>
      <c r="G154" s="146" t="s">
        <v>467</v>
      </c>
      <c r="H154" s="147">
        <v>12</v>
      </c>
      <c r="I154" s="148"/>
      <c r="J154" s="149">
        <f t="shared" si="0"/>
        <v>0</v>
      </c>
      <c r="K154" s="150"/>
      <c r="L154" s="31"/>
      <c r="M154" s="151" t="s">
        <v>1</v>
      </c>
      <c r="N154" s="152" t="s">
        <v>42</v>
      </c>
      <c r="P154" s="153">
        <f t="shared" si="1"/>
        <v>0</v>
      </c>
      <c r="Q154" s="153">
        <v>0</v>
      </c>
      <c r="R154" s="153">
        <f t="shared" si="2"/>
        <v>0</v>
      </c>
      <c r="S154" s="153">
        <v>0</v>
      </c>
      <c r="T154" s="154">
        <f t="shared" si="3"/>
        <v>0</v>
      </c>
      <c r="AR154" s="155" t="s">
        <v>83</v>
      </c>
      <c r="AT154" s="155" t="s">
        <v>319</v>
      </c>
      <c r="AU154" s="155" t="s">
        <v>88</v>
      </c>
      <c r="AY154" s="16" t="s">
        <v>317</v>
      </c>
      <c r="BE154" s="156">
        <f t="shared" si="4"/>
        <v>0</v>
      </c>
      <c r="BF154" s="156">
        <f t="shared" si="5"/>
        <v>0</v>
      </c>
      <c r="BG154" s="156">
        <f t="shared" si="6"/>
        <v>0</v>
      </c>
      <c r="BH154" s="156">
        <f t="shared" si="7"/>
        <v>0</v>
      </c>
      <c r="BI154" s="156">
        <f t="shared" si="8"/>
        <v>0</v>
      </c>
      <c r="BJ154" s="16" t="s">
        <v>88</v>
      </c>
      <c r="BK154" s="156">
        <f t="shared" si="9"/>
        <v>0</v>
      </c>
      <c r="BL154" s="16" t="s">
        <v>83</v>
      </c>
      <c r="BM154" s="155" t="s">
        <v>20010</v>
      </c>
    </row>
    <row r="155" spans="2:65" s="1" customFormat="1" ht="24.15" customHeight="1">
      <c r="B155" s="142"/>
      <c r="C155" s="143" t="s">
        <v>441</v>
      </c>
      <c r="D155" s="143" t="s">
        <v>319</v>
      </c>
      <c r="E155" s="144" t="s">
        <v>20014</v>
      </c>
      <c r="F155" s="145" t="s">
        <v>20015</v>
      </c>
      <c r="G155" s="146" t="s">
        <v>467</v>
      </c>
      <c r="H155" s="147">
        <v>1</v>
      </c>
      <c r="I155" s="148"/>
      <c r="J155" s="149">
        <f t="shared" si="0"/>
        <v>0</v>
      </c>
      <c r="K155" s="150"/>
      <c r="L155" s="31"/>
      <c r="M155" s="151" t="s">
        <v>1</v>
      </c>
      <c r="N155" s="152" t="s">
        <v>42</v>
      </c>
      <c r="P155" s="153">
        <f t="shared" si="1"/>
        <v>0</v>
      </c>
      <c r="Q155" s="153">
        <v>0</v>
      </c>
      <c r="R155" s="153">
        <f t="shared" si="2"/>
        <v>0</v>
      </c>
      <c r="S155" s="153">
        <v>0</v>
      </c>
      <c r="T155" s="154">
        <f t="shared" si="3"/>
        <v>0</v>
      </c>
      <c r="AR155" s="155" t="s">
        <v>83</v>
      </c>
      <c r="AT155" s="155" t="s">
        <v>319</v>
      </c>
      <c r="AU155" s="155" t="s">
        <v>88</v>
      </c>
      <c r="AY155" s="16" t="s">
        <v>317</v>
      </c>
      <c r="BE155" s="156">
        <f t="shared" si="4"/>
        <v>0</v>
      </c>
      <c r="BF155" s="156">
        <f t="shared" si="5"/>
        <v>0</v>
      </c>
      <c r="BG155" s="156">
        <f t="shared" si="6"/>
        <v>0</v>
      </c>
      <c r="BH155" s="156">
        <f t="shared" si="7"/>
        <v>0</v>
      </c>
      <c r="BI155" s="156">
        <f t="shared" si="8"/>
        <v>0</v>
      </c>
      <c r="BJ155" s="16" t="s">
        <v>88</v>
      </c>
      <c r="BK155" s="156">
        <f t="shared" si="9"/>
        <v>0</v>
      </c>
      <c r="BL155" s="16" t="s">
        <v>83</v>
      </c>
      <c r="BM155" s="155" t="s">
        <v>20016</v>
      </c>
    </row>
    <row r="156" spans="2:65" s="1" customFormat="1" ht="24.15" customHeight="1">
      <c r="B156" s="142"/>
      <c r="C156" s="143" t="s">
        <v>453</v>
      </c>
      <c r="D156" s="143" t="s">
        <v>319</v>
      </c>
      <c r="E156" s="144" t="s">
        <v>20020</v>
      </c>
      <c r="F156" s="145" t="s">
        <v>20021</v>
      </c>
      <c r="G156" s="146" t="s">
        <v>467</v>
      </c>
      <c r="H156" s="147">
        <v>90</v>
      </c>
      <c r="I156" s="148"/>
      <c r="J156" s="149">
        <f t="shared" si="0"/>
        <v>0</v>
      </c>
      <c r="K156" s="150"/>
      <c r="L156" s="31"/>
      <c r="M156" s="151" t="s">
        <v>1</v>
      </c>
      <c r="N156" s="152" t="s">
        <v>42</v>
      </c>
      <c r="P156" s="153">
        <f t="shared" si="1"/>
        <v>0</v>
      </c>
      <c r="Q156" s="153">
        <v>0</v>
      </c>
      <c r="R156" s="153">
        <f t="shared" si="2"/>
        <v>0</v>
      </c>
      <c r="S156" s="153">
        <v>0</v>
      </c>
      <c r="T156" s="154">
        <f t="shared" si="3"/>
        <v>0</v>
      </c>
      <c r="AR156" s="155" t="s">
        <v>83</v>
      </c>
      <c r="AT156" s="155" t="s">
        <v>319</v>
      </c>
      <c r="AU156" s="155" t="s">
        <v>88</v>
      </c>
      <c r="AY156" s="16" t="s">
        <v>317</v>
      </c>
      <c r="BE156" s="156">
        <f t="shared" si="4"/>
        <v>0</v>
      </c>
      <c r="BF156" s="156">
        <f t="shared" si="5"/>
        <v>0</v>
      </c>
      <c r="BG156" s="156">
        <f t="shared" si="6"/>
        <v>0</v>
      </c>
      <c r="BH156" s="156">
        <f t="shared" si="7"/>
        <v>0</v>
      </c>
      <c r="BI156" s="156">
        <f t="shared" si="8"/>
        <v>0</v>
      </c>
      <c r="BJ156" s="16" t="s">
        <v>88</v>
      </c>
      <c r="BK156" s="156">
        <f t="shared" si="9"/>
        <v>0</v>
      </c>
      <c r="BL156" s="16" t="s">
        <v>83</v>
      </c>
      <c r="BM156" s="155" t="s">
        <v>20022</v>
      </c>
    </row>
    <row r="157" spans="2:65" s="1" customFormat="1" ht="24.15" customHeight="1">
      <c r="B157" s="142"/>
      <c r="C157" s="143" t="s">
        <v>459</v>
      </c>
      <c r="D157" s="143" t="s">
        <v>319</v>
      </c>
      <c r="E157" s="144" t="s">
        <v>20023</v>
      </c>
      <c r="F157" s="145" t="s">
        <v>20024</v>
      </c>
      <c r="G157" s="146" t="s">
        <v>467</v>
      </c>
      <c r="H157" s="147">
        <v>12</v>
      </c>
      <c r="I157" s="148"/>
      <c r="J157" s="149">
        <f t="shared" si="0"/>
        <v>0</v>
      </c>
      <c r="K157" s="150"/>
      <c r="L157" s="31"/>
      <c r="M157" s="151" t="s">
        <v>1</v>
      </c>
      <c r="N157" s="152" t="s">
        <v>42</v>
      </c>
      <c r="P157" s="153">
        <f t="shared" si="1"/>
        <v>0</v>
      </c>
      <c r="Q157" s="153">
        <v>0</v>
      </c>
      <c r="R157" s="153">
        <f t="shared" si="2"/>
        <v>0</v>
      </c>
      <c r="S157" s="153">
        <v>0</v>
      </c>
      <c r="T157" s="154">
        <f t="shared" si="3"/>
        <v>0</v>
      </c>
      <c r="AR157" s="155" t="s">
        <v>83</v>
      </c>
      <c r="AT157" s="155" t="s">
        <v>319</v>
      </c>
      <c r="AU157" s="155" t="s">
        <v>88</v>
      </c>
      <c r="AY157" s="16" t="s">
        <v>317</v>
      </c>
      <c r="BE157" s="156">
        <f t="shared" si="4"/>
        <v>0</v>
      </c>
      <c r="BF157" s="156">
        <f t="shared" si="5"/>
        <v>0</v>
      </c>
      <c r="BG157" s="156">
        <f t="shared" si="6"/>
        <v>0</v>
      </c>
      <c r="BH157" s="156">
        <f t="shared" si="7"/>
        <v>0</v>
      </c>
      <c r="BI157" s="156">
        <f t="shared" si="8"/>
        <v>0</v>
      </c>
      <c r="BJ157" s="16" t="s">
        <v>88</v>
      </c>
      <c r="BK157" s="156">
        <f t="shared" si="9"/>
        <v>0</v>
      </c>
      <c r="BL157" s="16" t="s">
        <v>83</v>
      </c>
      <c r="BM157" s="155" t="s">
        <v>20025</v>
      </c>
    </row>
    <row r="158" spans="2:65" s="1" customFormat="1" ht="24.15" customHeight="1">
      <c r="B158" s="142"/>
      <c r="C158" s="143" t="s">
        <v>469</v>
      </c>
      <c r="D158" s="143" t="s">
        <v>319</v>
      </c>
      <c r="E158" s="144" t="s">
        <v>20029</v>
      </c>
      <c r="F158" s="145" t="s">
        <v>20030</v>
      </c>
      <c r="G158" s="146" t="s">
        <v>467</v>
      </c>
      <c r="H158" s="147">
        <v>1</v>
      </c>
      <c r="I158" s="148"/>
      <c r="J158" s="149">
        <f t="shared" si="0"/>
        <v>0</v>
      </c>
      <c r="K158" s="150"/>
      <c r="L158" s="31"/>
      <c r="M158" s="151" t="s">
        <v>1</v>
      </c>
      <c r="N158" s="152" t="s">
        <v>42</v>
      </c>
      <c r="P158" s="153">
        <f t="shared" si="1"/>
        <v>0</v>
      </c>
      <c r="Q158" s="153">
        <v>0</v>
      </c>
      <c r="R158" s="153">
        <f t="shared" si="2"/>
        <v>0</v>
      </c>
      <c r="S158" s="153">
        <v>0</v>
      </c>
      <c r="T158" s="154">
        <f t="shared" si="3"/>
        <v>0</v>
      </c>
      <c r="AR158" s="155" t="s">
        <v>83</v>
      </c>
      <c r="AT158" s="155" t="s">
        <v>319</v>
      </c>
      <c r="AU158" s="155" t="s">
        <v>88</v>
      </c>
      <c r="AY158" s="16" t="s">
        <v>317</v>
      </c>
      <c r="BE158" s="156">
        <f t="shared" si="4"/>
        <v>0</v>
      </c>
      <c r="BF158" s="156">
        <f t="shared" si="5"/>
        <v>0</v>
      </c>
      <c r="BG158" s="156">
        <f t="shared" si="6"/>
        <v>0</v>
      </c>
      <c r="BH158" s="156">
        <f t="shared" si="7"/>
        <v>0</v>
      </c>
      <c r="BI158" s="156">
        <f t="shared" si="8"/>
        <v>0</v>
      </c>
      <c r="BJ158" s="16" t="s">
        <v>88</v>
      </c>
      <c r="BK158" s="156">
        <f t="shared" si="9"/>
        <v>0</v>
      </c>
      <c r="BL158" s="16" t="s">
        <v>83</v>
      </c>
      <c r="BM158" s="155" t="s">
        <v>20031</v>
      </c>
    </row>
    <row r="159" spans="2:65" s="1" customFormat="1" ht="24.15" customHeight="1">
      <c r="B159" s="142"/>
      <c r="C159" s="143" t="s">
        <v>477</v>
      </c>
      <c r="D159" s="143" t="s">
        <v>319</v>
      </c>
      <c r="E159" s="144" t="s">
        <v>20035</v>
      </c>
      <c r="F159" s="145" t="s">
        <v>20036</v>
      </c>
      <c r="G159" s="146" t="s">
        <v>467</v>
      </c>
      <c r="H159" s="147">
        <v>90</v>
      </c>
      <c r="I159" s="148"/>
      <c r="J159" s="149">
        <f t="shared" si="0"/>
        <v>0</v>
      </c>
      <c r="K159" s="150"/>
      <c r="L159" s="31"/>
      <c r="M159" s="151" t="s">
        <v>1</v>
      </c>
      <c r="N159" s="152" t="s">
        <v>42</v>
      </c>
      <c r="P159" s="153">
        <f t="shared" si="1"/>
        <v>0</v>
      </c>
      <c r="Q159" s="153">
        <v>0</v>
      </c>
      <c r="R159" s="153">
        <f t="shared" si="2"/>
        <v>0</v>
      </c>
      <c r="S159" s="153">
        <v>0</v>
      </c>
      <c r="T159" s="154">
        <f t="shared" si="3"/>
        <v>0</v>
      </c>
      <c r="AR159" s="155" t="s">
        <v>83</v>
      </c>
      <c r="AT159" s="155" t="s">
        <v>319</v>
      </c>
      <c r="AU159" s="155" t="s">
        <v>88</v>
      </c>
      <c r="AY159" s="16" t="s">
        <v>317</v>
      </c>
      <c r="BE159" s="156">
        <f t="shared" si="4"/>
        <v>0</v>
      </c>
      <c r="BF159" s="156">
        <f t="shared" si="5"/>
        <v>0</v>
      </c>
      <c r="BG159" s="156">
        <f t="shared" si="6"/>
        <v>0</v>
      </c>
      <c r="BH159" s="156">
        <f t="shared" si="7"/>
        <v>0</v>
      </c>
      <c r="BI159" s="156">
        <f t="shared" si="8"/>
        <v>0</v>
      </c>
      <c r="BJ159" s="16" t="s">
        <v>88</v>
      </c>
      <c r="BK159" s="156">
        <f t="shared" si="9"/>
        <v>0</v>
      </c>
      <c r="BL159" s="16" t="s">
        <v>83</v>
      </c>
      <c r="BM159" s="155" t="s">
        <v>20037</v>
      </c>
    </row>
    <row r="160" spans="2:65" s="1" customFormat="1" ht="24.15" customHeight="1">
      <c r="B160" s="142"/>
      <c r="C160" s="143" t="s">
        <v>481</v>
      </c>
      <c r="D160" s="143" t="s">
        <v>319</v>
      </c>
      <c r="E160" s="144" t="s">
        <v>20038</v>
      </c>
      <c r="F160" s="145" t="s">
        <v>20039</v>
      </c>
      <c r="G160" s="146" t="s">
        <v>467</v>
      </c>
      <c r="H160" s="147">
        <v>12</v>
      </c>
      <c r="I160" s="148"/>
      <c r="J160" s="149">
        <f t="shared" si="0"/>
        <v>0</v>
      </c>
      <c r="K160" s="150"/>
      <c r="L160" s="31"/>
      <c r="M160" s="151" t="s">
        <v>1</v>
      </c>
      <c r="N160" s="152" t="s">
        <v>42</v>
      </c>
      <c r="P160" s="153">
        <f t="shared" si="1"/>
        <v>0</v>
      </c>
      <c r="Q160" s="153">
        <v>0</v>
      </c>
      <c r="R160" s="153">
        <f t="shared" si="2"/>
        <v>0</v>
      </c>
      <c r="S160" s="153">
        <v>0</v>
      </c>
      <c r="T160" s="154">
        <f t="shared" si="3"/>
        <v>0</v>
      </c>
      <c r="AR160" s="155" t="s">
        <v>83</v>
      </c>
      <c r="AT160" s="155" t="s">
        <v>319</v>
      </c>
      <c r="AU160" s="155" t="s">
        <v>88</v>
      </c>
      <c r="AY160" s="16" t="s">
        <v>317</v>
      </c>
      <c r="BE160" s="156">
        <f t="shared" si="4"/>
        <v>0</v>
      </c>
      <c r="BF160" s="156">
        <f t="shared" si="5"/>
        <v>0</v>
      </c>
      <c r="BG160" s="156">
        <f t="shared" si="6"/>
        <v>0</v>
      </c>
      <c r="BH160" s="156">
        <f t="shared" si="7"/>
        <v>0</v>
      </c>
      <c r="BI160" s="156">
        <f t="shared" si="8"/>
        <v>0</v>
      </c>
      <c r="BJ160" s="16" t="s">
        <v>88</v>
      </c>
      <c r="BK160" s="156">
        <f t="shared" si="9"/>
        <v>0</v>
      </c>
      <c r="BL160" s="16" t="s">
        <v>83</v>
      </c>
      <c r="BM160" s="155" t="s">
        <v>20040</v>
      </c>
    </row>
    <row r="161" spans="2:65" s="1" customFormat="1" ht="24.15" customHeight="1">
      <c r="B161" s="142"/>
      <c r="C161" s="143" t="s">
        <v>495</v>
      </c>
      <c r="D161" s="143" t="s">
        <v>319</v>
      </c>
      <c r="E161" s="144" t="s">
        <v>20044</v>
      </c>
      <c r="F161" s="145" t="s">
        <v>20045</v>
      </c>
      <c r="G161" s="146" t="s">
        <v>467</v>
      </c>
      <c r="H161" s="147">
        <v>1</v>
      </c>
      <c r="I161" s="148"/>
      <c r="J161" s="149">
        <f t="shared" si="0"/>
        <v>0</v>
      </c>
      <c r="K161" s="150"/>
      <c r="L161" s="31"/>
      <c r="M161" s="190" t="s">
        <v>1</v>
      </c>
      <c r="N161" s="191" t="s">
        <v>42</v>
      </c>
      <c r="O161" s="192"/>
      <c r="P161" s="193">
        <f t="shared" si="1"/>
        <v>0</v>
      </c>
      <c r="Q161" s="193">
        <v>0</v>
      </c>
      <c r="R161" s="193">
        <f t="shared" si="2"/>
        <v>0</v>
      </c>
      <c r="S161" s="193">
        <v>0</v>
      </c>
      <c r="T161" s="194">
        <f t="shared" si="3"/>
        <v>0</v>
      </c>
      <c r="AR161" s="155" t="s">
        <v>83</v>
      </c>
      <c r="AT161" s="155" t="s">
        <v>319</v>
      </c>
      <c r="AU161" s="155" t="s">
        <v>88</v>
      </c>
      <c r="AY161" s="16" t="s">
        <v>317</v>
      </c>
      <c r="BE161" s="156">
        <f t="shared" si="4"/>
        <v>0</v>
      </c>
      <c r="BF161" s="156">
        <f t="shared" si="5"/>
        <v>0</v>
      </c>
      <c r="BG161" s="156">
        <f t="shared" si="6"/>
        <v>0</v>
      </c>
      <c r="BH161" s="156">
        <f t="shared" si="7"/>
        <v>0</v>
      </c>
      <c r="BI161" s="156">
        <f t="shared" si="8"/>
        <v>0</v>
      </c>
      <c r="BJ161" s="16" t="s">
        <v>88</v>
      </c>
      <c r="BK161" s="156">
        <f t="shared" si="9"/>
        <v>0</v>
      </c>
      <c r="BL161" s="16" t="s">
        <v>83</v>
      </c>
      <c r="BM161" s="155" t="s">
        <v>20046</v>
      </c>
    </row>
    <row r="162" spans="2:65" s="1" customFormat="1" ht="7" customHeight="1">
      <c r="B162" s="46"/>
      <c r="C162" s="47"/>
      <c r="D162" s="47"/>
      <c r="E162" s="47"/>
      <c r="F162" s="47"/>
      <c r="G162" s="47"/>
      <c r="H162" s="47"/>
      <c r="I162" s="47"/>
      <c r="J162" s="47"/>
      <c r="K162" s="47"/>
      <c r="L162" s="31"/>
    </row>
  </sheetData>
  <autoFilter ref="C127:K161" xr:uid="{00000000-0009-0000-0000-00002C000000}"/>
  <mergeCells count="12">
    <mergeCell ref="E120:H120"/>
    <mergeCell ref="L2:V2"/>
    <mergeCell ref="E85:H85"/>
    <mergeCell ref="E87:H87"/>
    <mergeCell ref="E89:H89"/>
    <mergeCell ref="E116:H116"/>
    <mergeCell ref="E118:H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2:BM19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221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s="1" customFormat="1" ht="12" customHeight="1">
      <c r="B8" s="31"/>
      <c r="D8" s="26" t="s">
        <v>285</v>
      </c>
      <c r="L8" s="31"/>
    </row>
    <row r="9" spans="2:46" s="1" customFormat="1" ht="16.5" customHeight="1">
      <c r="B9" s="31"/>
      <c r="E9" s="243" t="s">
        <v>20051</v>
      </c>
      <c r="F9" s="263"/>
      <c r="G9" s="263"/>
      <c r="H9" s="263"/>
      <c r="L9" s="31"/>
    </row>
    <row r="10" spans="2:46" s="1" customFormat="1" ht="10">
      <c r="B10" s="31"/>
      <c r="L10" s="31"/>
    </row>
    <row r="11" spans="2:46" s="1" customFormat="1" ht="12" customHeight="1">
      <c r="B11" s="31"/>
      <c r="D11" s="26" t="s">
        <v>17</v>
      </c>
      <c r="F11" s="24" t="s">
        <v>1</v>
      </c>
      <c r="I11" s="26" t="s">
        <v>18</v>
      </c>
      <c r="J11" s="24" t="s">
        <v>1</v>
      </c>
      <c r="L11" s="31"/>
    </row>
    <row r="12" spans="2:46" s="1" customFormat="1" ht="12" customHeight="1">
      <c r="B12" s="31"/>
      <c r="D12" s="26" t="s">
        <v>19</v>
      </c>
      <c r="F12" s="24" t="s">
        <v>20</v>
      </c>
      <c r="I12" s="26" t="s">
        <v>21</v>
      </c>
      <c r="J12" s="54" t="str">
        <f>'Rekapitulácia stavby'!AN8</f>
        <v>6. 3. 2024</v>
      </c>
      <c r="L12" s="31"/>
    </row>
    <row r="13" spans="2:46" s="1" customFormat="1" ht="10.75" customHeight="1">
      <c r="B13" s="31"/>
      <c r="L13" s="31"/>
    </row>
    <row r="14" spans="2:46" s="1" customFormat="1" ht="12" customHeight="1">
      <c r="B14" s="31"/>
      <c r="D14" s="26" t="s">
        <v>23</v>
      </c>
      <c r="I14" s="26" t="s">
        <v>24</v>
      </c>
      <c r="J14" s="24" t="s">
        <v>1</v>
      </c>
      <c r="L14" s="31"/>
    </row>
    <row r="15" spans="2:46" s="1" customFormat="1" ht="18" customHeight="1">
      <c r="B15" s="31"/>
      <c r="E15" s="24" t="s">
        <v>25</v>
      </c>
      <c r="I15" s="26" t="s">
        <v>26</v>
      </c>
      <c r="J15" s="24" t="s">
        <v>1</v>
      </c>
      <c r="L15" s="31"/>
    </row>
    <row r="16" spans="2:46" s="1" customFormat="1" ht="7" customHeight="1">
      <c r="B16" s="31"/>
      <c r="L16" s="31"/>
    </row>
    <row r="17" spans="2:12" s="1" customFormat="1" ht="12" customHeight="1">
      <c r="B17" s="31"/>
      <c r="D17" s="26" t="s">
        <v>27</v>
      </c>
      <c r="I17" s="26" t="s">
        <v>24</v>
      </c>
      <c r="J17" s="27" t="str">
        <f>'Rekapitulácia stavby'!AN13</f>
        <v>Vyplň údaj</v>
      </c>
      <c r="L17" s="31"/>
    </row>
    <row r="18" spans="2:12" s="1" customFormat="1" ht="18" customHeight="1">
      <c r="B18" s="31"/>
      <c r="E18" s="264" t="str">
        <f>'Rekapitulácia stavby'!E14</f>
        <v>Vyplň údaj</v>
      </c>
      <c r="F18" s="217"/>
      <c r="G18" s="217"/>
      <c r="H18" s="217"/>
      <c r="I18" s="26" t="s">
        <v>26</v>
      </c>
      <c r="J18" s="27" t="str">
        <f>'Rekapitulácia stavby'!AN14</f>
        <v>Vyplň údaj</v>
      </c>
      <c r="L18" s="31"/>
    </row>
    <row r="19" spans="2:12" s="1" customFormat="1" ht="7" customHeight="1">
      <c r="B19" s="31"/>
      <c r="L19" s="31"/>
    </row>
    <row r="20" spans="2:12" s="1" customFormat="1" ht="12" customHeight="1">
      <c r="B20" s="31"/>
      <c r="D20" s="26" t="s">
        <v>29</v>
      </c>
      <c r="I20" s="26" t="s">
        <v>24</v>
      </c>
      <c r="J20" s="24" t="s">
        <v>1</v>
      </c>
      <c r="L20" s="31"/>
    </row>
    <row r="21" spans="2:12" s="1" customFormat="1" ht="18" customHeight="1">
      <c r="B21" s="31"/>
      <c r="E21" s="24" t="s">
        <v>30</v>
      </c>
      <c r="I21" s="26" t="s">
        <v>26</v>
      </c>
      <c r="J21" s="24" t="s">
        <v>1</v>
      </c>
      <c r="L21" s="31"/>
    </row>
    <row r="22" spans="2:12" s="1" customFormat="1" ht="7" customHeight="1">
      <c r="B22" s="31"/>
      <c r="L22" s="31"/>
    </row>
    <row r="23" spans="2:12" s="1" customFormat="1" ht="12" customHeight="1">
      <c r="B23" s="31"/>
      <c r="D23" s="26" t="s">
        <v>32</v>
      </c>
      <c r="I23" s="26" t="s">
        <v>24</v>
      </c>
      <c r="J23" s="24" t="str">
        <f>IF('Rekapitulácia stavby'!AN19="","",'Rekapitulácia stavby'!AN19)</f>
        <v/>
      </c>
      <c r="L23" s="31"/>
    </row>
    <row r="24" spans="2:12" s="1" customFormat="1" ht="18" customHeight="1">
      <c r="B24" s="31"/>
      <c r="E24" s="24" t="str">
        <f>IF('Rekapitulácia stavby'!E20="","",'Rekapitulácia stavby'!E20)</f>
        <v xml:space="preserve"> </v>
      </c>
      <c r="I24" s="26" t="s">
        <v>26</v>
      </c>
      <c r="J24" s="24" t="str">
        <f>IF('Rekapitulácia stavby'!AN20="","",'Rekapitulácia stavby'!AN20)</f>
        <v/>
      </c>
      <c r="L24" s="31"/>
    </row>
    <row r="25" spans="2:12" s="1" customFormat="1" ht="7" customHeight="1">
      <c r="B25" s="31"/>
      <c r="L25" s="31"/>
    </row>
    <row r="26" spans="2:12" s="1" customFormat="1" ht="12" customHeight="1">
      <c r="B26" s="31"/>
      <c r="D26" s="26" t="s">
        <v>34</v>
      </c>
      <c r="L26" s="31"/>
    </row>
    <row r="27" spans="2:12" s="7" customFormat="1" ht="155.25" customHeight="1">
      <c r="B27" s="96"/>
      <c r="E27" s="222" t="s">
        <v>291</v>
      </c>
      <c r="F27" s="222"/>
      <c r="G27" s="222"/>
      <c r="H27" s="222"/>
      <c r="L27" s="96"/>
    </row>
    <row r="28" spans="2:12" s="1" customFormat="1" ht="7" customHeight="1">
      <c r="B28" s="31"/>
      <c r="L28" s="31"/>
    </row>
    <row r="29" spans="2:12" s="1" customFormat="1" ht="7" customHeight="1">
      <c r="B29" s="31"/>
      <c r="D29" s="55"/>
      <c r="E29" s="55"/>
      <c r="F29" s="55"/>
      <c r="G29" s="55"/>
      <c r="H29" s="55"/>
      <c r="I29" s="55"/>
      <c r="J29" s="55"/>
      <c r="K29" s="55"/>
      <c r="L29" s="31"/>
    </row>
    <row r="30" spans="2:12" s="1" customFormat="1" ht="25.4" customHeight="1">
      <c r="B30" s="31"/>
      <c r="D30" s="97" t="s">
        <v>36</v>
      </c>
      <c r="J30" s="68">
        <f>ROUND(J124, 2)</f>
        <v>0</v>
      </c>
      <c r="L30" s="31"/>
    </row>
    <row r="31" spans="2:12" s="1" customFormat="1" ht="7" customHeight="1">
      <c r="B31" s="31"/>
      <c r="D31" s="55"/>
      <c r="E31" s="55"/>
      <c r="F31" s="55"/>
      <c r="G31" s="55"/>
      <c r="H31" s="55"/>
      <c r="I31" s="55"/>
      <c r="J31" s="55"/>
      <c r="K31" s="55"/>
      <c r="L31" s="31"/>
    </row>
    <row r="32" spans="2:12" s="1" customFormat="1" ht="14.4" customHeight="1">
      <c r="B32" s="31"/>
      <c r="F32" s="34" t="s">
        <v>38</v>
      </c>
      <c r="I32" s="34" t="s">
        <v>37</v>
      </c>
      <c r="J32" s="34" t="s">
        <v>39</v>
      </c>
      <c r="L32" s="31"/>
    </row>
    <row r="33" spans="2:12" s="1" customFormat="1" ht="14.4" customHeight="1">
      <c r="B33" s="31"/>
      <c r="D33" s="57" t="s">
        <v>40</v>
      </c>
      <c r="E33" s="36" t="s">
        <v>41</v>
      </c>
      <c r="F33" s="98">
        <f>ROUND((SUM(BE124:BE195)),  2)</f>
        <v>0</v>
      </c>
      <c r="G33" s="99"/>
      <c r="H33" s="99"/>
      <c r="I33" s="100">
        <v>0.2</v>
      </c>
      <c r="J33" s="98">
        <f>ROUND(((SUM(BE124:BE195))*I33),  2)</f>
        <v>0</v>
      </c>
      <c r="L33" s="31"/>
    </row>
    <row r="34" spans="2:12" s="1" customFormat="1" ht="14.4" customHeight="1">
      <c r="B34" s="31"/>
      <c r="E34" s="36" t="s">
        <v>42</v>
      </c>
      <c r="F34" s="98">
        <f>ROUND((SUM(BF124:BF195)),  2)</f>
        <v>0</v>
      </c>
      <c r="G34" s="99"/>
      <c r="H34" s="99"/>
      <c r="I34" s="100">
        <v>0.2</v>
      </c>
      <c r="J34" s="98">
        <f>ROUND(((SUM(BF124:BF195))*I34),  2)</f>
        <v>0</v>
      </c>
      <c r="L34" s="31"/>
    </row>
    <row r="35" spans="2:12" s="1" customFormat="1" ht="14.4" hidden="1" customHeight="1">
      <c r="B35" s="31"/>
      <c r="E35" s="26" t="s">
        <v>43</v>
      </c>
      <c r="F35" s="87">
        <f>ROUND((SUM(BG124:BG195)),  2)</f>
        <v>0</v>
      </c>
      <c r="I35" s="101">
        <v>0.2</v>
      </c>
      <c r="J35" s="87">
        <f>0</f>
        <v>0</v>
      </c>
      <c r="L35" s="31"/>
    </row>
    <row r="36" spans="2:12" s="1" customFormat="1" ht="14.4" hidden="1" customHeight="1">
      <c r="B36" s="31"/>
      <c r="E36" s="26" t="s">
        <v>44</v>
      </c>
      <c r="F36" s="87">
        <f>ROUND((SUM(BH124:BH195)),  2)</f>
        <v>0</v>
      </c>
      <c r="I36" s="101">
        <v>0.2</v>
      </c>
      <c r="J36" s="87">
        <f>0</f>
        <v>0</v>
      </c>
      <c r="L36" s="31"/>
    </row>
    <row r="37" spans="2:12" s="1" customFormat="1" ht="14.4" hidden="1" customHeight="1">
      <c r="B37" s="31"/>
      <c r="E37" s="36" t="s">
        <v>45</v>
      </c>
      <c r="F37" s="98">
        <f>ROUND((SUM(BI124:BI195)),  2)</f>
        <v>0</v>
      </c>
      <c r="G37" s="99"/>
      <c r="H37" s="99"/>
      <c r="I37" s="100">
        <v>0</v>
      </c>
      <c r="J37" s="98">
        <f>0</f>
        <v>0</v>
      </c>
      <c r="L37" s="31"/>
    </row>
    <row r="38" spans="2:12" s="1" customFormat="1" ht="7" customHeight="1">
      <c r="B38" s="31"/>
      <c r="L38" s="31"/>
    </row>
    <row r="39" spans="2:12" s="1" customFormat="1" ht="25.4" customHeight="1">
      <c r="B39" s="31"/>
      <c r="C39" s="102"/>
      <c r="D39" s="103" t="s">
        <v>46</v>
      </c>
      <c r="E39" s="59"/>
      <c r="F39" s="59"/>
      <c r="G39" s="104" t="s">
        <v>47</v>
      </c>
      <c r="H39" s="105" t="s">
        <v>48</v>
      </c>
      <c r="I39" s="59"/>
      <c r="J39" s="106">
        <f>SUM(J30:J37)</f>
        <v>0</v>
      </c>
      <c r="K39" s="107"/>
      <c r="L39" s="31"/>
    </row>
    <row r="40" spans="2:12" s="1" customFormat="1" ht="14.4" customHeight="1">
      <c r="B40" s="31"/>
      <c r="L40" s="31"/>
    </row>
    <row r="41" spans="2:12" ht="14.4" customHeight="1">
      <c r="B41" s="19"/>
      <c r="L41" s="19"/>
    </row>
    <row r="42" spans="2:12" ht="14.4" customHeight="1">
      <c r="B42" s="19"/>
      <c r="L42" s="19"/>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47" s="1" customFormat="1" ht="7" customHeight="1">
      <c r="B81" s="48"/>
      <c r="C81" s="49"/>
      <c r="D81" s="49"/>
      <c r="E81" s="49"/>
      <c r="F81" s="49"/>
      <c r="G81" s="49"/>
      <c r="H81" s="49"/>
      <c r="I81" s="49"/>
      <c r="J81" s="49"/>
      <c r="K81" s="49"/>
      <c r="L81" s="31"/>
    </row>
    <row r="82" spans="2:47" s="1" customFormat="1" ht="25" customHeight="1">
      <c r="B82" s="31"/>
      <c r="C82" s="20" t="s">
        <v>292</v>
      </c>
      <c r="L82" s="31"/>
    </row>
    <row r="83" spans="2:47" s="1" customFormat="1" ht="7" customHeight="1">
      <c r="B83" s="31"/>
      <c r="L83" s="31"/>
    </row>
    <row r="84" spans="2:47" s="1" customFormat="1" ht="12" customHeight="1">
      <c r="B84" s="31"/>
      <c r="C84" s="26" t="s">
        <v>15</v>
      </c>
      <c r="L84" s="31"/>
    </row>
    <row r="85" spans="2:47" s="1" customFormat="1" ht="26.25" customHeight="1">
      <c r="B85" s="31"/>
      <c r="E85" s="261" t="str">
        <f>E7</f>
        <v>Dostavba a rekonštrukcia lôžkovej časti Nemocnice s poliklinikou v Spišskej Novej Vsi</v>
      </c>
      <c r="F85" s="262"/>
      <c r="G85" s="262"/>
      <c r="H85" s="262"/>
      <c r="L85" s="31"/>
    </row>
    <row r="86" spans="2:47" s="1" customFormat="1" ht="12" customHeight="1">
      <c r="B86" s="31"/>
      <c r="C86" s="26" t="s">
        <v>285</v>
      </c>
      <c r="L86" s="31"/>
    </row>
    <row r="87" spans="2:47" s="1" customFormat="1" ht="16.5" customHeight="1">
      <c r="B87" s="31"/>
      <c r="E87" s="243" t="str">
        <f>E9</f>
        <v>SO15 - Rekonštrukcia oplotenia</v>
      </c>
      <c r="F87" s="263"/>
      <c r="G87" s="263"/>
      <c r="H87" s="263"/>
      <c r="L87" s="31"/>
    </row>
    <row r="88" spans="2:47" s="1" customFormat="1" ht="7" customHeight="1">
      <c r="B88" s="31"/>
      <c r="L88" s="31"/>
    </row>
    <row r="89" spans="2:47" s="1" customFormat="1" ht="12" customHeight="1">
      <c r="B89" s="31"/>
      <c r="C89" s="26" t="s">
        <v>19</v>
      </c>
      <c r="F89" s="24" t="str">
        <f>F12</f>
        <v>parc.č.:1094/1,17,81,82,98,99,1095,1096,9243/18</v>
      </c>
      <c r="I89" s="26" t="s">
        <v>21</v>
      </c>
      <c r="J89" s="54" t="str">
        <f>IF(J12="","",J12)</f>
        <v>6. 3. 2024</v>
      </c>
      <c r="L89" s="31"/>
    </row>
    <row r="90" spans="2:47" s="1" customFormat="1" ht="7" customHeight="1">
      <c r="B90" s="31"/>
      <c r="L90" s="31"/>
    </row>
    <row r="91" spans="2:47" s="1" customFormat="1" ht="25.65" customHeight="1">
      <c r="B91" s="31"/>
      <c r="C91" s="26" t="s">
        <v>23</v>
      </c>
      <c r="F91" s="24" t="str">
        <f>E15</f>
        <v>Nemocnica s poliklinikou, Spišská Nová Ves</v>
      </c>
      <c r="I91" s="26" t="s">
        <v>29</v>
      </c>
      <c r="J91" s="29" t="str">
        <f>E21</f>
        <v>d.g.A. design graphic architecture s.r.o.</v>
      </c>
      <c r="L91" s="31"/>
    </row>
    <row r="92" spans="2:47" s="1" customFormat="1" ht="15.15" customHeight="1">
      <c r="B92" s="31"/>
      <c r="C92" s="26" t="s">
        <v>27</v>
      </c>
      <c r="F92" s="24" t="str">
        <f>IF(E18="","",E18)</f>
        <v>Vyplň údaj</v>
      </c>
      <c r="I92" s="26" t="s">
        <v>32</v>
      </c>
      <c r="J92" s="29" t="str">
        <f>E24</f>
        <v xml:space="preserve"> </v>
      </c>
      <c r="L92" s="31"/>
    </row>
    <row r="93" spans="2:47" s="1" customFormat="1" ht="10.25" customHeight="1">
      <c r="B93" s="31"/>
      <c r="L93" s="31"/>
    </row>
    <row r="94" spans="2:47" s="1" customFormat="1" ht="29.25" customHeight="1">
      <c r="B94" s="31"/>
      <c r="C94" s="110" t="s">
        <v>293</v>
      </c>
      <c r="D94" s="102"/>
      <c r="E94" s="102"/>
      <c r="F94" s="102"/>
      <c r="G94" s="102"/>
      <c r="H94" s="102"/>
      <c r="I94" s="102"/>
      <c r="J94" s="111" t="s">
        <v>294</v>
      </c>
      <c r="K94" s="102"/>
      <c r="L94" s="31"/>
    </row>
    <row r="95" spans="2:47" s="1" customFormat="1" ht="10.25" customHeight="1">
      <c r="B95" s="31"/>
      <c r="L95" s="31"/>
    </row>
    <row r="96" spans="2:47" s="1" customFormat="1" ht="22.75" customHeight="1">
      <c r="B96" s="31"/>
      <c r="C96" s="112" t="s">
        <v>295</v>
      </c>
      <c r="J96" s="68">
        <f>J124</f>
        <v>0</v>
      </c>
      <c r="L96" s="31"/>
      <c r="AU96" s="16" t="s">
        <v>296</v>
      </c>
    </row>
    <row r="97" spans="2:12" s="8" customFormat="1" ht="25" customHeight="1">
      <c r="B97" s="113"/>
      <c r="D97" s="114" t="s">
        <v>297</v>
      </c>
      <c r="E97" s="115"/>
      <c r="F97" s="115"/>
      <c r="G97" s="115"/>
      <c r="H97" s="115"/>
      <c r="I97" s="115"/>
      <c r="J97" s="116">
        <f>J125</f>
        <v>0</v>
      </c>
      <c r="L97" s="113"/>
    </row>
    <row r="98" spans="2:12" s="9" customFormat="1" ht="19.899999999999999" customHeight="1">
      <c r="B98" s="117"/>
      <c r="D98" s="118" t="s">
        <v>298</v>
      </c>
      <c r="E98" s="119"/>
      <c r="F98" s="119"/>
      <c r="G98" s="119"/>
      <c r="H98" s="119"/>
      <c r="I98" s="119"/>
      <c r="J98" s="120">
        <f>J126</f>
        <v>0</v>
      </c>
      <c r="L98" s="117"/>
    </row>
    <row r="99" spans="2:12" s="9" customFormat="1" ht="19.899999999999999" customHeight="1">
      <c r="B99" s="117"/>
      <c r="D99" s="118" t="s">
        <v>934</v>
      </c>
      <c r="E99" s="119"/>
      <c r="F99" s="119"/>
      <c r="G99" s="119"/>
      <c r="H99" s="119"/>
      <c r="I99" s="119"/>
      <c r="J99" s="120">
        <f>J136</f>
        <v>0</v>
      </c>
      <c r="L99" s="117"/>
    </row>
    <row r="100" spans="2:12" s="9" customFormat="1" ht="19.899999999999999" customHeight="1">
      <c r="B100" s="117"/>
      <c r="D100" s="118" t="s">
        <v>300</v>
      </c>
      <c r="E100" s="119"/>
      <c r="F100" s="119"/>
      <c r="G100" s="119"/>
      <c r="H100" s="119"/>
      <c r="I100" s="119"/>
      <c r="J100" s="120">
        <f>J144</f>
        <v>0</v>
      </c>
      <c r="L100" s="117"/>
    </row>
    <row r="101" spans="2:12" s="9" customFormat="1" ht="19.899999999999999" customHeight="1">
      <c r="B101" s="117"/>
      <c r="D101" s="118" t="s">
        <v>301</v>
      </c>
      <c r="E101" s="119"/>
      <c r="F101" s="119"/>
      <c r="G101" s="119"/>
      <c r="H101" s="119"/>
      <c r="I101" s="119"/>
      <c r="J101" s="120">
        <f>J157</f>
        <v>0</v>
      </c>
      <c r="L101" s="117"/>
    </row>
    <row r="102" spans="2:12" s="8" customFormat="1" ht="25" customHeight="1">
      <c r="B102" s="113"/>
      <c r="D102" s="114" t="s">
        <v>938</v>
      </c>
      <c r="E102" s="115"/>
      <c r="F102" s="115"/>
      <c r="G102" s="115"/>
      <c r="H102" s="115"/>
      <c r="I102" s="115"/>
      <c r="J102" s="116">
        <f>J159</f>
        <v>0</v>
      </c>
      <c r="L102" s="113"/>
    </row>
    <row r="103" spans="2:12" s="9" customFormat="1" ht="19.899999999999999" customHeight="1">
      <c r="B103" s="117"/>
      <c r="D103" s="118" t="s">
        <v>948</v>
      </c>
      <c r="E103" s="119"/>
      <c r="F103" s="119"/>
      <c r="G103" s="119"/>
      <c r="H103" s="119"/>
      <c r="I103" s="119"/>
      <c r="J103" s="120">
        <f>J160</f>
        <v>0</v>
      </c>
      <c r="L103" s="117"/>
    </row>
    <row r="104" spans="2:12" s="8" customFormat="1" ht="25" customHeight="1">
      <c r="B104" s="113"/>
      <c r="D104" s="114" t="s">
        <v>302</v>
      </c>
      <c r="E104" s="115"/>
      <c r="F104" s="115"/>
      <c r="G104" s="115"/>
      <c r="H104" s="115"/>
      <c r="I104" s="115"/>
      <c r="J104" s="116">
        <f>J194</f>
        <v>0</v>
      </c>
      <c r="L104" s="113"/>
    </row>
    <row r="105" spans="2:12" s="1" customFormat="1" ht="21.75" customHeight="1">
      <c r="B105" s="31"/>
      <c r="L105" s="31"/>
    </row>
    <row r="106" spans="2:12" s="1" customFormat="1" ht="7" customHeight="1">
      <c r="B106" s="46"/>
      <c r="C106" s="47"/>
      <c r="D106" s="47"/>
      <c r="E106" s="47"/>
      <c r="F106" s="47"/>
      <c r="G106" s="47"/>
      <c r="H106" s="47"/>
      <c r="I106" s="47"/>
      <c r="J106" s="47"/>
      <c r="K106" s="47"/>
      <c r="L106" s="31"/>
    </row>
    <row r="110" spans="2:12" s="1" customFormat="1" ht="7" customHeight="1">
      <c r="B110" s="48"/>
      <c r="C110" s="49"/>
      <c r="D110" s="49"/>
      <c r="E110" s="49"/>
      <c r="F110" s="49"/>
      <c r="G110" s="49"/>
      <c r="H110" s="49"/>
      <c r="I110" s="49"/>
      <c r="J110" s="49"/>
      <c r="K110" s="49"/>
      <c r="L110" s="31"/>
    </row>
    <row r="111" spans="2:12" s="1" customFormat="1" ht="25" customHeight="1">
      <c r="B111" s="31"/>
      <c r="C111" s="20" t="s">
        <v>303</v>
      </c>
      <c r="L111" s="31"/>
    </row>
    <row r="112" spans="2:12" s="1" customFormat="1" ht="7" customHeight="1">
      <c r="B112" s="31"/>
      <c r="L112" s="31"/>
    </row>
    <row r="113" spans="2:65" s="1" customFormat="1" ht="12" customHeight="1">
      <c r="B113" s="31"/>
      <c r="C113" s="26" t="s">
        <v>15</v>
      </c>
      <c r="L113" s="31"/>
    </row>
    <row r="114" spans="2:65" s="1" customFormat="1" ht="26.25" customHeight="1">
      <c r="B114" s="31"/>
      <c r="E114" s="261" t="str">
        <f>E7</f>
        <v>Dostavba a rekonštrukcia lôžkovej časti Nemocnice s poliklinikou v Spišskej Novej Vsi</v>
      </c>
      <c r="F114" s="262"/>
      <c r="G114" s="262"/>
      <c r="H114" s="262"/>
      <c r="L114" s="31"/>
    </row>
    <row r="115" spans="2:65" s="1" customFormat="1" ht="12" customHeight="1">
      <c r="B115" s="31"/>
      <c r="C115" s="26" t="s">
        <v>285</v>
      </c>
      <c r="L115" s="31"/>
    </row>
    <row r="116" spans="2:65" s="1" customFormat="1" ht="16.5" customHeight="1">
      <c r="B116" s="31"/>
      <c r="E116" s="243" t="str">
        <f>E9</f>
        <v>SO15 - Rekonštrukcia oplotenia</v>
      </c>
      <c r="F116" s="263"/>
      <c r="G116" s="263"/>
      <c r="H116" s="263"/>
      <c r="L116" s="31"/>
    </row>
    <row r="117" spans="2:65" s="1" customFormat="1" ht="7" customHeight="1">
      <c r="B117" s="31"/>
      <c r="L117" s="31"/>
    </row>
    <row r="118" spans="2:65" s="1" customFormat="1" ht="12" customHeight="1">
      <c r="B118" s="31"/>
      <c r="C118" s="26" t="s">
        <v>19</v>
      </c>
      <c r="F118" s="24" t="str">
        <f>F12</f>
        <v>parc.č.:1094/1,17,81,82,98,99,1095,1096,9243/18</v>
      </c>
      <c r="I118" s="26" t="s">
        <v>21</v>
      </c>
      <c r="J118" s="54" t="str">
        <f>IF(J12="","",J12)</f>
        <v>6. 3. 2024</v>
      </c>
      <c r="L118" s="31"/>
    </row>
    <row r="119" spans="2:65" s="1" customFormat="1" ht="7" customHeight="1">
      <c r="B119" s="31"/>
      <c r="L119" s="31"/>
    </row>
    <row r="120" spans="2:65" s="1" customFormat="1" ht="25.65" customHeight="1">
      <c r="B120" s="31"/>
      <c r="C120" s="26" t="s">
        <v>23</v>
      </c>
      <c r="F120" s="24" t="str">
        <f>E15</f>
        <v>Nemocnica s poliklinikou, Spišská Nová Ves</v>
      </c>
      <c r="I120" s="26" t="s">
        <v>29</v>
      </c>
      <c r="J120" s="29" t="str">
        <f>E21</f>
        <v>d.g.A. design graphic architecture s.r.o.</v>
      </c>
      <c r="L120" s="31"/>
    </row>
    <row r="121" spans="2:65" s="1" customFormat="1" ht="15.15" customHeight="1">
      <c r="B121" s="31"/>
      <c r="C121" s="26" t="s">
        <v>27</v>
      </c>
      <c r="F121" s="24" t="str">
        <f>IF(E18="","",E18)</f>
        <v>Vyplň údaj</v>
      </c>
      <c r="I121" s="26" t="s">
        <v>32</v>
      </c>
      <c r="J121" s="29" t="str">
        <f>E24</f>
        <v xml:space="preserve"> </v>
      </c>
      <c r="L121" s="31"/>
    </row>
    <row r="122" spans="2:65" s="1" customFormat="1" ht="10.25" customHeight="1">
      <c r="B122" s="31"/>
      <c r="L122" s="31"/>
    </row>
    <row r="123" spans="2:65" s="10" customFormat="1" ht="29.25" customHeight="1">
      <c r="B123" s="121"/>
      <c r="C123" s="122" t="s">
        <v>304</v>
      </c>
      <c r="D123" s="123" t="s">
        <v>61</v>
      </c>
      <c r="E123" s="123" t="s">
        <v>57</v>
      </c>
      <c r="F123" s="123" t="s">
        <v>58</v>
      </c>
      <c r="G123" s="123" t="s">
        <v>305</v>
      </c>
      <c r="H123" s="123" t="s">
        <v>306</v>
      </c>
      <c r="I123" s="123" t="s">
        <v>307</v>
      </c>
      <c r="J123" s="124" t="s">
        <v>294</v>
      </c>
      <c r="K123" s="125" t="s">
        <v>308</v>
      </c>
      <c r="L123" s="121"/>
      <c r="M123" s="61" t="s">
        <v>1</v>
      </c>
      <c r="N123" s="62" t="s">
        <v>40</v>
      </c>
      <c r="O123" s="62" t="s">
        <v>309</v>
      </c>
      <c r="P123" s="62" t="s">
        <v>310</v>
      </c>
      <c r="Q123" s="62" t="s">
        <v>311</v>
      </c>
      <c r="R123" s="62" t="s">
        <v>312</v>
      </c>
      <c r="S123" s="62" t="s">
        <v>313</v>
      </c>
      <c r="T123" s="63" t="s">
        <v>314</v>
      </c>
    </row>
    <row r="124" spans="2:65" s="1" customFormat="1" ht="22.75" customHeight="1">
      <c r="B124" s="31"/>
      <c r="C124" s="66" t="s">
        <v>295</v>
      </c>
      <c r="J124" s="126">
        <f>BK124</f>
        <v>0</v>
      </c>
      <c r="L124" s="31"/>
      <c r="M124" s="64"/>
      <c r="N124" s="55"/>
      <c r="O124" s="55"/>
      <c r="P124" s="127">
        <f>P125+P159+P194</f>
        <v>0</v>
      </c>
      <c r="Q124" s="55"/>
      <c r="R124" s="127">
        <f>R125+R159+R194</f>
        <v>15.861263979999999</v>
      </c>
      <c r="S124" s="55"/>
      <c r="T124" s="128">
        <f>T125+T159+T194</f>
        <v>13.047599999999999</v>
      </c>
      <c r="AT124" s="16" t="s">
        <v>75</v>
      </c>
      <c r="AU124" s="16" t="s">
        <v>296</v>
      </c>
      <c r="BK124" s="129">
        <f>BK125+BK159+BK194</f>
        <v>0</v>
      </c>
    </row>
    <row r="125" spans="2:65" s="11" customFormat="1" ht="25.9" customHeight="1">
      <c r="B125" s="130"/>
      <c r="D125" s="131" t="s">
        <v>75</v>
      </c>
      <c r="E125" s="132" t="s">
        <v>315</v>
      </c>
      <c r="F125" s="132" t="s">
        <v>316</v>
      </c>
      <c r="I125" s="133"/>
      <c r="J125" s="134">
        <f>BK125</f>
        <v>0</v>
      </c>
      <c r="L125" s="130"/>
      <c r="M125" s="135"/>
      <c r="P125" s="136">
        <f>P126+P136+P144+P157</f>
        <v>0</v>
      </c>
      <c r="R125" s="136">
        <f>R126+R136+R144+R157</f>
        <v>11.311021899999998</v>
      </c>
      <c r="T125" s="137">
        <f>T126+T136+T144+T157</f>
        <v>9.99</v>
      </c>
      <c r="AR125" s="131" t="s">
        <v>83</v>
      </c>
      <c r="AT125" s="138" t="s">
        <v>75</v>
      </c>
      <c r="AU125" s="138" t="s">
        <v>76</v>
      </c>
      <c r="AY125" s="131" t="s">
        <v>317</v>
      </c>
      <c r="BK125" s="139">
        <f>BK126+BK136+BK144+BK157</f>
        <v>0</v>
      </c>
    </row>
    <row r="126" spans="2:65" s="11" customFormat="1" ht="22.75" customHeight="1">
      <c r="B126" s="130"/>
      <c r="D126" s="131" t="s">
        <v>75</v>
      </c>
      <c r="E126" s="140" t="s">
        <v>83</v>
      </c>
      <c r="F126" s="140" t="s">
        <v>318</v>
      </c>
      <c r="I126" s="133"/>
      <c r="J126" s="141">
        <f>BK126</f>
        <v>0</v>
      </c>
      <c r="L126" s="130"/>
      <c r="M126" s="135"/>
      <c r="P126" s="136">
        <f>SUM(P127:P135)</f>
        <v>0</v>
      </c>
      <c r="R126" s="136">
        <f>SUM(R127:R135)</f>
        <v>0</v>
      </c>
      <c r="T126" s="137">
        <f>SUM(T127:T135)</f>
        <v>9.99</v>
      </c>
      <c r="AR126" s="131" t="s">
        <v>83</v>
      </c>
      <c r="AT126" s="138" t="s">
        <v>75</v>
      </c>
      <c r="AU126" s="138" t="s">
        <v>83</v>
      </c>
      <c r="AY126" s="131" t="s">
        <v>317</v>
      </c>
      <c r="BK126" s="139">
        <f>SUM(BK127:BK135)</f>
        <v>0</v>
      </c>
    </row>
    <row r="127" spans="2:65" s="1" customFormat="1" ht="24.15" customHeight="1">
      <c r="B127" s="142"/>
      <c r="C127" s="143" t="s">
        <v>83</v>
      </c>
      <c r="D127" s="143" t="s">
        <v>319</v>
      </c>
      <c r="E127" s="144" t="s">
        <v>20052</v>
      </c>
      <c r="F127" s="145" t="s">
        <v>20053</v>
      </c>
      <c r="G127" s="146" t="s">
        <v>322</v>
      </c>
      <c r="H127" s="147">
        <v>4.9950000000000001</v>
      </c>
      <c r="I127" s="148"/>
      <c r="J127" s="149">
        <f>ROUND(I127*H127,2)</f>
        <v>0</v>
      </c>
      <c r="K127" s="150"/>
      <c r="L127" s="31"/>
      <c r="M127" s="151" t="s">
        <v>1</v>
      </c>
      <c r="N127" s="152" t="s">
        <v>42</v>
      </c>
      <c r="P127" s="153">
        <f>O127*H127</f>
        <v>0</v>
      </c>
      <c r="Q127" s="153">
        <v>0</v>
      </c>
      <c r="R127" s="153">
        <f>Q127*H127</f>
        <v>0</v>
      </c>
      <c r="S127" s="153">
        <v>2</v>
      </c>
      <c r="T127" s="154">
        <f>S127*H127</f>
        <v>9.99</v>
      </c>
      <c r="AR127" s="155" t="s">
        <v>323</v>
      </c>
      <c r="AT127" s="155" t="s">
        <v>319</v>
      </c>
      <c r="AU127" s="155" t="s">
        <v>88</v>
      </c>
      <c r="AY127" s="16" t="s">
        <v>317</v>
      </c>
      <c r="BE127" s="156">
        <f>IF(N127="základná",J127,0)</f>
        <v>0</v>
      </c>
      <c r="BF127" s="156">
        <f>IF(N127="znížená",J127,0)</f>
        <v>0</v>
      </c>
      <c r="BG127" s="156">
        <f>IF(N127="zákl. prenesená",J127,0)</f>
        <v>0</v>
      </c>
      <c r="BH127" s="156">
        <f>IF(N127="zníž. prenesená",J127,0)</f>
        <v>0</v>
      </c>
      <c r="BI127" s="156">
        <f>IF(N127="nulová",J127,0)</f>
        <v>0</v>
      </c>
      <c r="BJ127" s="16" t="s">
        <v>88</v>
      </c>
      <c r="BK127" s="156">
        <f>ROUND(I127*H127,2)</f>
        <v>0</v>
      </c>
      <c r="BL127" s="16" t="s">
        <v>323</v>
      </c>
      <c r="BM127" s="155" t="s">
        <v>20054</v>
      </c>
    </row>
    <row r="128" spans="2:65" s="12" customFormat="1" ht="10">
      <c r="B128" s="157"/>
      <c r="D128" s="158" t="s">
        <v>328</v>
      </c>
      <c r="E128" s="159" t="s">
        <v>1</v>
      </c>
      <c r="F128" s="160" t="s">
        <v>20055</v>
      </c>
      <c r="H128" s="161">
        <v>4.9950000000000001</v>
      </c>
      <c r="I128" s="162"/>
      <c r="L128" s="157"/>
      <c r="M128" s="163"/>
      <c r="T128" s="164"/>
      <c r="AT128" s="159" t="s">
        <v>328</v>
      </c>
      <c r="AU128" s="159" t="s">
        <v>88</v>
      </c>
      <c r="AV128" s="12" t="s">
        <v>88</v>
      </c>
      <c r="AW128" s="12" t="s">
        <v>31</v>
      </c>
      <c r="AX128" s="12" t="s">
        <v>76</v>
      </c>
      <c r="AY128" s="159" t="s">
        <v>317</v>
      </c>
    </row>
    <row r="129" spans="2:65" s="13" customFormat="1" ht="10">
      <c r="B129" s="165"/>
      <c r="D129" s="158" t="s">
        <v>328</v>
      </c>
      <c r="E129" s="166" t="s">
        <v>1</v>
      </c>
      <c r="F129" s="167" t="s">
        <v>331</v>
      </c>
      <c r="H129" s="168">
        <v>4.9950000000000001</v>
      </c>
      <c r="I129" s="169"/>
      <c r="L129" s="165"/>
      <c r="M129" s="170"/>
      <c r="T129" s="171"/>
      <c r="AT129" s="166" t="s">
        <v>328</v>
      </c>
      <c r="AU129" s="166" t="s">
        <v>88</v>
      </c>
      <c r="AV129" s="13" t="s">
        <v>92</v>
      </c>
      <c r="AW129" s="13" t="s">
        <v>31</v>
      </c>
      <c r="AX129" s="13" t="s">
        <v>76</v>
      </c>
      <c r="AY129" s="166" t="s">
        <v>317</v>
      </c>
    </row>
    <row r="130" spans="2:65" s="14" customFormat="1" ht="10">
      <c r="B130" s="172"/>
      <c r="D130" s="158" t="s">
        <v>328</v>
      </c>
      <c r="E130" s="173" t="s">
        <v>1</v>
      </c>
      <c r="F130" s="174" t="s">
        <v>332</v>
      </c>
      <c r="H130" s="175">
        <v>4.9950000000000001</v>
      </c>
      <c r="I130" s="176"/>
      <c r="L130" s="172"/>
      <c r="M130" s="177"/>
      <c r="T130" s="178"/>
      <c r="AT130" s="173" t="s">
        <v>328</v>
      </c>
      <c r="AU130" s="173" t="s">
        <v>88</v>
      </c>
      <c r="AV130" s="14" t="s">
        <v>323</v>
      </c>
      <c r="AW130" s="14" t="s">
        <v>31</v>
      </c>
      <c r="AX130" s="14" t="s">
        <v>83</v>
      </c>
      <c r="AY130" s="173" t="s">
        <v>317</v>
      </c>
    </row>
    <row r="131" spans="2:65" s="1" customFormat="1" ht="24.15" customHeight="1">
      <c r="B131" s="142"/>
      <c r="C131" s="143" t="s">
        <v>88</v>
      </c>
      <c r="D131" s="143" t="s">
        <v>319</v>
      </c>
      <c r="E131" s="144" t="s">
        <v>16187</v>
      </c>
      <c r="F131" s="145" t="s">
        <v>19559</v>
      </c>
      <c r="G131" s="146" t="s">
        <v>322</v>
      </c>
      <c r="H131" s="147">
        <v>4.9950000000000001</v>
      </c>
      <c r="I131" s="148"/>
      <c r="J131" s="149">
        <f>ROUND(I131*H131,2)</f>
        <v>0</v>
      </c>
      <c r="K131" s="150"/>
      <c r="L131" s="31"/>
      <c r="M131" s="151" t="s">
        <v>1</v>
      </c>
      <c r="N131" s="152" t="s">
        <v>42</v>
      </c>
      <c r="P131" s="153">
        <f>O131*H131</f>
        <v>0</v>
      </c>
      <c r="Q131" s="153">
        <v>0</v>
      </c>
      <c r="R131" s="153">
        <f>Q131*H131</f>
        <v>0</v>
      </c>
      <c r="S131" s="153">
        <v>0</v>
      </c>
      <c r="T131" s="154">
        <f>S131*H131</f>
        <v>0</v>
      </c>
      <c r="AR131" s="155" t="s">
        <v>323</v>
      </c>
      <c r="AT131" s="155" t="s">
        <v>319</v>
      </c>
      <c r="AU131" s="155" t="s">
        <v>88</v>
      </c>
      <c r="AY131" s="16" t="s">
        <v>317</v>
      </c>
      <c r="BE131" s="156">
        <f>IF(N131="základná",J131,0)</f>
        <v>0</v>
      </c>
      <c r="BF131" s="156">
        <f>IF(N131="znížená",J131,0)</f>
        <v>0</v>
      </c>
      <c r="BG131" s="156">
        <f>IF(N131="zákl. prenesená",J131,0)</f>
        <v>0</v>
      </c>
      <c r="BH131" s="156">
        <f>IF(N131="zníž. prenesená",J131,0)</f>
        <v>0</v>
      </c>
      <c r="BI131" s="156">
        <f>IF(N131="nulová",J131,0)</f>
        <v>0</v>
      </c>
      <c r="BJ131" s="16" t="s">
        <v>88</v>
      </c>
      <c r="BK131" s="156">
        <f>ROUND(I131*H131,2)</f>
        <v>0</v>
      </c>
      <c r="BL131" s="16" t="s">
        <v>323</v>
      </c>
      <c r="BM131" s="155" t="s">
        <v>20056</v>
      </c>
    </row>
    <row r="132" spans="2:65" s="1" customFormat="1" ht="24.15" customHeight="1">
      <c r="B132" s="142"/>
      <c r="C132" s="143" t="s">
        <v>92</v>
      </c>
      <c r="D132" s="143" t="s">
        <v>319</v>
      </c>
      <c r="E132" s="144" t="s">
        <v>20057</v>
      </c>
      <c r="F132" s="145" t="s">
        <v>20058</v>
      </c>
      <c r="G132" s="146" t="s">
        <v>467</v>
      </c>
      <c r="H132" s="147">
        <v>80</v>
      </c>
      <c r="I132" s="148"/>
      <c r="J132" s="149">
        <f>ROUND(I132*H132,2)</f>
        <v>0</v>
      </c>
      <c r="K132" s="150"/>
      <c r="L132" s="31"/>
      <c r="M132" s="151" t="s">
        <v>1</v>
      </c>
      <c r="N132" s="152" t="s">
        <v>42</v>
      </c>
      <c r="P132" s="153">
        <f>O132*H132</f>
        <v>0</v>
      </c>
      <c r="Q132" s="153">
        <v>0</v>
      </c>
      <c r="R132" s="153">
        <f>Q132*H132</f>
        <v>0</v>
      </c>
      <c r="S132" s="153">
        <v>0</v>
      </c>
      <c r="T132" s="154">
        <f>S132*H132</f>
        <v>0</v>
      </c>
      <c r="AR132" s="155" t="s">
        <v>561</v>
      </c>
      <c r="AT132" s="155" t="s">
        <v>319</v>
      </c>
      <c r="AU132" s="155" t="s">
        <v>88</v>
      </c>
      <c r="AY132" s="16" t="s">
        <v>317</v>
      </c>
      <c r="BE132" s="156">
        <f>IF(N132="základná",J132,0)</f>
        <v>0</v>
      </c>
      <c r="BF132" s="156">
        <f>IF(N132="znížená",J132,0)</f>
        <v>0</v>
      </c>
      <c r="BG132" s="156">
        <f>IF(N132="zákl. prenesená",J132,0)</f>
        <v>0</v>
      </c>
      <c r="BH132" s="156">
        <f>IF(N132="zníž. prenesená",J132,0)</f>
        <v>0</v>
      </c>
      <c r="BI132" s="156">
        <f>IF(N132="nulová",J132,0)</f>
        <v>0</v>
      </c>
      <c r="BJ132" s="16" t="s">
        <v>88</v>
      </c>
      <c r="BK132" s="156">
        <f>ROUND(I132*H132,2)</f>
        <v>0</v>
      </c>
      <c r="BL132" s="16" t="s">
        <v>561</v>
      </c>
      <c r="BM132" s="155" t="s">
        <v>20059</v>
      </c>
    </row>
    <row r="133" spans="2:65" s="12" customFormat="1" ht="10">
      <c r="B133" s="157"/>
      <c r="D133" s="158" t="s">
        <v>328</v>
      </c>
      <c r="E133" s="159" t="s">
        <v>1</v>
      </c>
      <c r="F133" s="160" t="s">
        <v>719</v>
      </c>
      <c r="H133" s="161">
        <v>80</v>
      </c>
      <c r="I133" s="162"/>
      <c r="L133" s="157"/>
      <c r="M133" s="163"/>
      <c r="T133" s="164"/>
      <c r="AT133" s="159" t="s">
        <v>328</v>
      </c>
      <c r="AU133" s="159" t="s">
        <v>88</v>
      </c>
      <c r="AV133" s="12" t="s">
        <v>88</v>
      </c>
      <c r="AW133" s="12" t="s">
        <v>31</v>
      </c>
      <c r="AX133" s="12" t="s">
        <v>76</v>
      </c>
      <c r="AY133" s="159" t="s">
        <v>317</v>
      </c>
    </row>
    <row r="134" spans="2:65" s="13" customFormat="1" ht="10">
      <c r="B134" s="165"/>
      <c r="D134" s="158" t="s">
        <v>328</v>
      </c>
      <c r="E134" s="166" t="s">
        <v>1</v>
      </c>
      <c r="F134" s="167" t="s">
        <v>331</v>
      </c>
      <c r="H134" s="168">
        <v>80</v>
      </c>
      <c r="I134" s="169"/>
      <c r="L134" s="165"/>
      <c r="M134" s="170"/>
      <c r="T134" s="171"/>
      <c r="AT134" s="166" t="s">
        <v>328</v>
      </c>
      <c r="AU134" s="166" t="s">
        <v>88</v>
      </c>
      <c r="AV134" s="13" t="s">
        <v>92</v>
      </c>
      <c r="AW134" s="13" t="s">
        <v>31</v>
      </c>
      <c r="AX134" s="13" t="s">
        <v>76</v>
      </c>
      <c r="AY134" s="166" t="s">
        <v>317</v>
      </c>
    </row>
    <row r="135" spans="2:65" s="14" customFormat="1" ht="10">
      <c r="B135" s="172"/>
      <c r="D135" s="158" t="s">
        <v>328</v>
      </c>
      <c r="E135" s="173" t="s">
        <v>1</v>
      </c>
      <c r="F135" s="174" t="s">
        <v>332</v>
      </c>
      <c r="H135" s="175">
        <v>80</v>
      </c>
      <c r="I135" s="176"/>
      <c r="L135" s="172"/>
      <c r="M135" s="177"/>
      <c r="T135" s="178"/>
      <c r="AT135" s="173" t="s">
        <v>328</v>
      </c>
      <c r="AU135" s="173" t="s">
        <v>88</v>
      </c>
      <c r="AV135" s="14" t="s">
        <v>323</v>
      </c>
      <c r="AW135" s="14" t="s">
        <v>31</v>
      </c>
      <c r="AX135" s="14" t="s">
        <v>83</v>
      </c>
      <c r="AY135" s="173" t="s">
        <v>317</v>
      </c>
    </row>
    <row r="136" spans="2:65" s="11" customFormat="1" ht="22.75" customHeight="1">
      <c r="B136" s="130"/>
      <c r="D136" s="131" t="s">
        <v>75</v>
      </c>
      <c r="E136" s="140" t="s">
        <v>92</v>
      </c>
      <c r="F136" s="140" t="s">
        <v>1178</v>
      </c>
      <c r="I136" s="133"/>
      <c r="J136" s="141">
        <f>BK136</f>
        <v>0</v>
      </c>
      <c r="L136" s="130"/>
      <c r="M136" s="135"/>
      <c r="P136" s="136">
        <f>SUM(P137:P143)</f>
        <v>0</v>
      </c>
      <c r="R136" s="136">
        <f>SUM(R137:R143)</f>
        <v>11.302061899999998</v>
      </c>
      <c r="T136" s="137">
        <f>SUM(T137:T143)</f>
        <v>0</v>
      </c>
      <c r="AR136" s="131" t="s">
        <v>83</v>
      </c>
      <c r="AT136" s="138" t="s">
        <v>75</v>
      </c>
      <c r="AU136" s="138" t="s">
        <v>83</v>
      </c>
      <c r="AY136" s="131" t="s">
        <v>317</v>
      </c>
      <c r="BK136" s="139">
        <f>SUM(BK137:BK143)</f>
        <v>0</v>
      </c>
    </row>
    <row r="137" spans="2:65" s="1" customFormat="1" ht="37.75" customHeight="1">
      <c r="B137" s="142"/>
      <c r="C137" s="143" t="s">
        <v>323</v>
      </c>
      <c r="D137" s="143" t="s">
        <v>319</v>
      </c>
      <c r="E137" s="144" t="s">
        <v>20060</v>
      </c>
      <c r="F137" s="145" t="s">
        <v>20061</v>
      </c>
      <c r="G137" s="146" t="s">
        <v>467</v>
      </c>
      <c r="H137" s="147">
        <v>81</v>
      </c>
      <c r="I137" s="148"/>
      <c r="J137" s="149">
        <f>ROUND(I137*H137,2)</f>
        <v>0</v>
      </c>
      <c r="K137" s="150"/>
      <c r="L137" s="31"/>
      <c r="M137" s="151" t="s">
        <v>1</v>
      </c>
      <c r="N137" s="152" t="s">
        <v>42</v>
      </c>
      <c r="P137" s="153">
        <f>O137*H137</f>
        <v>0</v>
      </c>
      <c r="Q137" s="153">
        <v>0.1175699</v>
      </c>
      <c r="R137" s="153">
        <f>Q137*H137</f>
        <v>9.5231618999999998</v>
      </c>
      <c r="S137" s="153">
        <v>0</v>
      </c>
      <c r="T137" s="154">
        <f>S137*H137</f>
        <v>0</v>
      </c>
      <c r="AR137" s="155" t="s">
        <v>323</v>
      </c>
      <c r="AT137" s="155" t="s">
        <v>319</v>
      </c>
      <c r="AU137" s="155" t="s">
        <v>88</v>
      </c>
      <c r="AY137" s="16" t="s">
        <v>317</v>
      </c>
      <c r="BE137" s="156">
        <f>IF(N137="základná",J137,0)</f>
        <v>0</v>
      </c>
      <c r="BF137" s="156">
        <f>IF(N137="znížená",J137,0)</f>
        <v>0</v>
      </c>
      <c r="BG137" s="156">
        <f>IF(N137="zákl. prenesená",J137,0)</f>
        <v>0</v>
      </c>
      <c r="BH137" s="156">
        <f>IF(N137="zníž. prenesená",J137,0)</f>
        <v>0</v>
      </c>
      <c r="BI137" s="156">
        <f>IF(N137="nulová",J137,0)</f>
        <v>0</v>
      </c>
      <c r="BJ137" s="16" t="s">
        <v>88</v>
      </c>
      <c r="BK137" s="156">
        <f>ROUND(I137*H137,2)</f>
        <v>0</v>
      </c>
      <c r="BL137" s="16" t="s">
        <v>323</v>
      </c>
      <c r="BM137" s="155" t="s">
        <v>20062</v>
      </c>
    </row>
    <row r="138" spans="2:65" s="12" customFormat="1" ht="10">
      <c r="B138" s="157"/>
      <c r="D138" s="158" t="s">
        <v>328</v>
      </c>
      <c r="E138" s="159" t="s">
        <v>1</v>
      </c>
      <c r="F138" s="160" t="s">
        <v>1697</v>
      </c>
      <c r="H138" s="161">
        <v>81</v>
      </c>
      <c r="I138" s="162"/>
      <c r="L138" s="157"/>
      <c r="M138" s="163"/>
      <c r="T138" s="164"/>
      <c r="AT138" s="159" t="s">
        <v>328</v>
      </c>
      <c r="AU138" s="159" t="s">
        <v>88</v>
      </c>
      <c r="AV138" s="12" t="s">
        <v>88</v>
      </c>
      <c r="AW138" s="12" t="s">
        <v>31</v>
      </c>
      <c r="AX138" s="12" t="s">
        <v>76</v>
      </c>
      <c r="AY138" s="159" t="s">
        <v>317</v>
      </c>
    </row>
    <row r="139" spans="2:65" s="13" customFormat="1" ht="10">
      <c r="B139" s="165"/>
      <c r="D139" s="158" t="s">
        <v>328</v>
      </c>
      <c r="E139" s="166" t="s">
        <v>1</v>
      </c>
      <c r="F139" s="167" t="s">
        <v>331</v>
      </c>
      <c r="H139" s="168">
        <v>81</v>
      </c>
      <c r="I139" s="169"/>
      <c r="L139" s="165"/>
      <c r="M139" s="170"/>
      <c r="T139" s="171"/>
      <c r="AT139" s="166" t="s">
        <v>328</v>
      </c>
      <c r="AU139" s="166" t="s">
        <v>88</v>
      </c>
      <c r="AV139" s="13" t="s">
        <v>92</v>
      </c>
      <c r="AW139" s="13" t="s">
        <v>31</v>
      </c>
      <c r="AX139" s="13" t="s">
        <v>76</v>
      </c>
      <c r="AY139" s="166" t="s">
        <v>317</v>
      </c>
    </row>
    <row r="140" spans="2:65" s="14" customFormat="1" ht="10">
      <c r="B140" s="172"/>
      <c r="D140" s="158" t="s">
        <v>328</v>
      </c>
      <c r="E140" s="173" t="s">
        <v>1</v>
      </c>
      <c r="F140" s="174" t="s">
        <v>332</v>
      </c>
      <c r="H140" s="175">
        <v>81</v>
      </c>
      <c r="I140" s="176"/>
      <c r="L140" s="172"/>
      <c r="M140" s="177"/>
      <c r="T140" s="178"/>
      <c r="AT140" s="173" t="s">
        <v>328</v>
      </c>
      <c r="AU140" s="173" t="s">
        <v>88</v>
      </c>
      <c r="AV140" s="14" t="s">
        <v>323</v>
      </c>
      <c r="AW140" s="14" t="s">
        <v>31</v>
      </c>
      <c r="AX140" s="14" t="s">
        <v>83</v>
      </c>
      <c r="AY140" s="173" t="s">
        <v>317</v>
      </c>
    </row>
    <row r="141" spans="2:65" s="1" customFormat="1" ht="24.15" customHeight="1">
      <c r="B141" s="142"/>
      <c r="C141" s="179" t="s">
        <v>341</v>
      </c>
      <c r="D141" s="179" t="s">
        <v>454</v>
      </c>
      <c r="E141" s="180" t="s">
        <v>20063</v>
      </c>
      <c r="F141" s="181" t="s">
        <v>20064</v>
      </c>
      <c r="G141" s="182" t="s">
        <v>467</v>
      </c>
      <c r="H141" s="183">
        <v>160</v>
      </c>
      <c r="I141" s="184"/>
      <c r="J141" s="185">
        <f>ROUND(I141*H141,2)</f>
        <v>0</v>
      </c>
      <c r="K141" s="186"/>
      <c r="L141" s="187"/>
      <c r="M141" s="188" t="s">
        <v>1</v>
      </c>
      <c r="N141" s="189" t="s">
        <v>42</v>
      </c>
      <c r="P141" s="153">
        <f>O141*H141</f>
        <v>0</v>
      </c>
      <c r="Q141" s="153">
        <v>1.8500000000000001E-3</v>
      </c>
      <c r="R141" s="153">
        <f>Q141*H141</f>
        <v>0.29600000000000004</v>
      </c>
      <c r="S141" s="153">
        <v>0</v>
      </c>
      <c r="T141" s="154">
        <f>S141*H141</f>
        <v>0</v>
      </c>
      <c r="AR141" s="155" t="s">
        <v>356</v>
      </c>
      <c r="AT141" s="155" t="s">
        <v>454</v>
      </c>
      <c r="AU141" s="155" t="s">
        <v>88</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323</v>
      </c>
      <c r="BM141" s="155" t="s">
        <v>20065</v>
      </c>
    </row>
    <row r="142" spans="2:65" s="1" customFormat="1" ht="24.15" customHeight="1">
      <c r="B142" s="142"/>
      <c r="C142" s="179" t="s">
        <v>346</v>
      </c>
      <c r="D142" s="179" t="s">
        <v>454</v>
      </c>
      <c r="E142" s="180" t="s">
        <v>20066</v>
      </c>
      <c r="F142" s="181" t="s">
        <v>20067</v>
      </c>
      <c r="G142" s="182" t="s">
        <v>467</v>
      </c>
      <c r="H142" s="183">
        <v>81</v>
      </c>
      <c r="I142" s="184"/>
      <c r="J142" s="185">
        <f>ROUND(I142*H142,2)</f>
        <v>0</v>
      </c>
      <c r="K142" s="186"/>
      <c r="L142" s="187"/>
      <c r="M142" s="188" t="s">
        <v>1</v>
      </c>
      <c r="N142" s="189" t="s">
        <v>42</v>
      </c>
      <c r="P142" s="153">
        <f>O142*H142</f>
        <v>0</v>
      </c>
      <c r="Q142" s="153">
        <v>1.09E-2</v>
      </c>
      <c r="R142" s="153">
        <f>Q142*H142</f>
        <v>0.88290000000000002</v>
      </c>
      <c r="S142" s="153">
        <v>0</v>
      </c>
      <c r="T142" s="154">
        <f>S142*H142</f>
        <v>0</v>
      </c>
      <c r="AR142" s="155" t="s">
        <v>356</v>
      </c>
      <c r="AT142" s="155" t="s">
        <v>454</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323</v>
      </c>
      <c r="BM142" s="155" t="s">
        <v>20068</v>
      </c>
    </row>
    <row r="143" spans="2:65" s="1" customFormat="1" ht="24.15" customHeight="1">
      <c r="B143" s="142"/>
      <c r="C143" s="179" t="s">
        <v>351</v>
      </c>
      <c r="D143" s="179" t="s">
        <v>454</v>
      </c>
      <c r="E143" s="180" t="s">
        <v>20069</v>
      </c>
      <c r="F143" s="181" t="s">
        <v>20070</v>
      </c>
      <c r="G143" s="182" t="s">
        <v>467</v>
      </c>
      <c r="H143" s="183">
        <v>80</v>
      </c>
      <c r="I143" s="184"/>
      <c r="J143" s="185">
        <f>ROUND(I143*H143,2)</f>
        <v>0</v>
      </c>
      <c r="K143" s="186"/>
      <c r="L143" s="187"/>
      <c r="M143" s="188" t="s">
        <v>1</v>
      </c>
      <c r="N143" s="189" t="s">
        <v>42</v>
      </c>
      <c r="P143" s="153">
        <f>O143*H143</f>
        <v>0</v>
      </c>
      <c r="Q143" s="153">
        <v>7.4999999999999997E-3</v>
      </c>
      <c r="R143" s="153">
        <f>Q143*H143</f>
        <v>0.6</v>
      </c>
      <c r="S143" s="153">
        <v>0</v>
      </c>
      <c r="T143" s="154">
        <f>S143*H143</f>
        <v>0</v>
      </c>
      <c r="AR143" s="155" t="s">
        <v>356</v>
      </c>
      <c r="AT143" s="155" t="s">
        <v>454</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323</v>
      </c>
      <c r="BM143" s="155" t="s">
        <v>20071</v>
      </c>
    </row>
    <row r="144" spans="2:65" s="11" customFormat="1" ht="22.75" customHeight="1">
      <c r="B144" s="130"/>
      <c r="D144" s="131" t="s">
        <v>75</v>
      </c>
      <c r="E144" s="140" t="s">
        <v>361</v>
      </c>
      <c r="F144" s="140" t="s">
        <v>487</v>
      </c>
      <c r="I144" s="133"/>
      <c r="J144" s="141">
        <f>BK144</f>
        <v>0</v>
      </c>
      <c r="L144" s="130"/>
      <c r="M144" s="135"/>
      <c r="P144" s="136">
        <f>SUM(P145:P156)</f>
        <v>0</v>
      </c>
      <c r="R144" s="136">
        <f>SUM(R145:R156)</f>
        <v>8.9599999999999992E-3</v>
      </c>
      <c r="T144" s="137">
        <f>SUM(T145:T156)</f>
        <v>0</v>
      </c>
      <c r="AR144" s="131" t="s">
        <v>83</v>
      </c>
      <c r="AT144" s="138" t="s">
        <v>75</v>
      </c>
      <c r="AU144" s="138" t="s">
        <v>83</v>
      </c>
      <c r="AY144" s="131" t="s">
        <v>317</v>
      </c>
      <c r="BK144" s="139">
        <f>SUM(BK145:BK156)</f>
        <v>0</v>
      </c>
    </row>
    <row r="145" spans="2:65" s="1" customFormat="1" ht="37.75" customHeight="1">
      <c r="B145" s="142"/>
      <c r="C145" s="143" t="s">
        <v>356</v>
      </c>
      <c r="D145" s="143" t="s">
        <v>319</v>
      </c>
      <c r="E145" s="144" t="s">
        <v>16334</v>
      </c>
      <c r="F145" s="145" t="s">
        <v>20072</v>
      </c>
      <c r="G145" s="146" t="s">
        <v>467</v>
      </c>
      <c r="H145" s="147">
        <v>64</v>
      </c>
      <c r="I145" s="148"/>
      <c r="J145" s="149">
        <f>ROUND(I145*H145,2)</f>
        <v>0</v>
      </c>
      <c r="K145" s="150"/>
      <c r="L145" s="31"/>
      <c r="M145" s="151" t="s">
        <v>1</v>
      </c>
      <c r="N145" s="152" t="s">
        <v>42</v>
      </c>
      <c r="P145" s="153">
        <f>O145*H145</f>
        <v>0</v>
      </c>
      <c r="Q145" s="153">
        <v>1.3999999999999999E-4</v>
      </c>
      <c r="R145" s="153">
        <f>Q145*H145</f>
        <v>8.9599999999999992E-3</v>
      </c>
      <c r="S145" s="153">
        <v>0</v>
      </c>
      <c r="T145" s="154">
        <f>S145*H145</f>
        <v>0</v>
      </c>
      <c r="AR145" s="155" t="s">
        <v>323</v>
      </c>
      <c r="AT145" s="155" t="s">
        <v>319</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323</v>
      </c>
      <c r="BM145" s="155" t="s">
        <v>20073</v>
      </c>
    </row>
    <row r="146" spans="2:65" s="12" customFormat="1" ht="10">
      <c r="B146" s="157"/>
      <c r="D146" s="158" t="s">
        <v>328</v>
      </c>
      <c r="E146" s="159" t="s">
        <v>1</v>
      </c>
      <c r="F146" s="160" t="s">
        <v>20074</v>
      </c>
      <c r="H146" s="161">
        <v>64</v>
      </c>
      <c r="I146" s="162"/>
      <c r="L146" s="157"/>
      <c r="M146" s="163"/>
      <c r="T146" s="164"/>
      <c r="AT146" s="159" t="s">
        <v>328</v>
      </c>
      <c r="AU146" s="159" t="s">
        <v>88</v>
      </c>
      <c r="AV146" s="12" t="s">
        <v>88</v>
      </c>
      <c r="AW146" s="12" t="s">
        <v>31</v>
      </c>
      <c r="AX146" s="12" t="s">
        <v>83</v>
      </c>
      <c r="AY146" s="159" t="s">
        <v>317</v>
      </c>
    </row>
    <row r="147" spans="2:65" s="1" customFormat="1" ht="21.75" customHeight="1">
      <c r="B147" s="142"/>
      <c r="C147" s="143" t="s">
        <v>361</v>
      </c>
      <c r="D147" s="143" t="s">
        <v>319</v>
      </c>
      <c r="E147" s="144" t="s">
        <v>529</v>
      </c>
      <c r="F147" s="145" t="s">
        <v>530</v>
      </c>
      <c r="G147" s="146" t="s">
        <v>439</v>
      </c>
      <c r="H147" s="147">
        <v>13.048</v>
      </c>
      <c r="I147" s="148"/>
      <c r="J147" s="149">
        <f>ROUND(I147*H147,2)</f>
        <v>0</v>
      </c>
      <c r="K147" s="150"/>
      <c r="L147" s="31"/>
      <c r="M147" s="151" t="s">
        <v>1</v>
      </c>
      <c r="N147" s="152" t="s">
        <v>42</v>
      </c>
      <c r="P147" s="153">
        <f>O147*H147</f>
        <v>0</v>
      </c>
      <c r="Q147" s="153">
        <v>0</v>
      </c>
      <c r="R147" s="153">
        <f>Q147*H147</f>
        <v>0</v>
      </c>
      <c r="S147" s="153">
        <v>0</v>
      </c>
      <c r="T147" s="154">
        <f>S147*H147</f>
        <v>0</v>
      </c>
      <c r="AR147" s="155" t="s">
        <v>323</v>
      </c>
      <c r="AT147" s="155" t="s">
        <v>319</v>
      </c>
      <c r="AU147" s="155" t="s">
        <v>88</v>
      </c>
      <c r="AY147" s="16" t="s">
        <v>317</v>
      </c>
      <c r="BE147" s="156">
        <f>IF(N147="základná",J147,0)</f>
        <v>0</v>
      </c>
      <c r="BF147" s="156">
        <f>IF(N147="znížená",J147,0)</f>
        <v>0</v>
      </c>
      <c r="BG147" s="156">
        <f>IF(N147="zákl. prenesená",J147,0)</f>
        <v>0</v>
      </c>
      <c r="BH147" s="156">
        <f>IF(N147="zníž. prenesená",J147,0)</f>
        <v>0</v>
      </c>
      <c r="BI147" s="156">
        <f>IF(N147="nulová",J147,0)</f>
        <v>0</v>
      </c>
      <c r="BJ147" s="16" t="s">
        <v>88</v>
      </c>
      <c r="BK147" s="156">
        <f>ROUND(I147*H147,2)</f>
        <v>0</v>
      </c>
      <c r="BL147" s="16" t="s">
        <v>323</v>
      </c>
      <c r="BM147" s="155" t="s">
        <v>20075</v>
      </c>
    </row>
    <row r="148" spans="2:65" s="1" customFormat="1" ht="24.15" customHeight="1">
      <c r="B148" s="142"/>
      <c r="C148" s="143" t="s">
        <v>366</v>
      </c>
      <c r="D148" s="143" t="s">
        <v>319</v>
      </c>
      <c r="E148" s="144" t="s">
        <v>532</v>
      </c>
      <c r="F148" s="145" t="s">
        <v>533</v>
      </c>
      <c r="G148" s="146" t="s">
        <v>439</v>
      </c>
      <c r="H148" s="147">
        <v>247.91200000000001</v>
      </c>
      <c r="I148" s="148"/>
      <c r="J148" s="149">
        <f>ROUND(I148*H148,2)</f>
        <v>0</v>
      </c>
      <c r="K148" s="150"/>
      <c r="L148" s="31"/>
      <c r="M148" s="151" t="s">
        <v>1</v>
      </c>
      <c r="N148" s="152" t="s">
        <v>42</v>
      </c>
      <c r="P148" s="153">
        <f>O148*H148</f>
        <v>0</v>
      </c>
      <c r="Q148" s="153">
        <v>0</v>
      </c>
      <c r="R148" s="153">
        <f>Q148*H148</f>
        <v>0</v>
      </c>
      <c r="S148" s="153">
        <v>0</v>
      </c>
      <c r="T148" s="154">
        <f>S148*H148</f>
        <v>0</v>
      </c>
      <c r="AR148" s="155" t="s">
        <v>323</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323</v>
      </c>
      <c r="BM148" s="155" t="s">
        <v>20076</v>
      </c>
    </row>
    <row r="149" spans="2:65" s="12" customFormat="1" ht="10">
      <c r="B149" s="157"/>
      <c r="D149" s="158" t="s">
        <v>328</v>
      </c>
      <c r="F149" s="160" t="s">
        <v>20077</v>
      </c>
      <c r="H149" s="161">
        <v>247.91200000000001</v>
      </c>
      <c r="I149" s="162"/>
      <c r="L149" s="157"/>
      <c r="M149" s="163"/>
      <c r="T149" s="164"/>
      <c r="AT149" s="159" t="s">
        <v>328</v>
      </c>
      <c r="AU149" s="159" t="s">
        <v>88</v>
      </c>
      <c r="AV149" s="12" t="s">
        <v>88</v>
      </c>
      <c r="AW149" s="12" t="s">
        <v>3</v>
      </c>
      <c r="AX149" s="12" t="s">
        <v>83</v>
      </c>
      <c r="AY149" s="159" t="s">
        <v>317</v>
      </c>
    </row>
    <row r="150" spans="2:65" s="1" customFormat="1" ht="24.15" customHeight="1">
      <c r="B150" s="142"/>
      <c r="C150" s="143" t="s">
        <v>371</v>
      </c>
      <c r="D150" s="143" t="s">
        <v>319</v>
      </c>
      <c r="E150" s="144" t="s">
        <v>539</v>
      </c>
      <c r="F150" s="145" t="s">
        <v>540</v>
      </c>
      <c r="G150" s="146" t="s">
        <v>439</v>
      </c>
      <c r="H150" s="147">
        <v>9.99</v>
      </c>
      <c r="I150" s="148"/>
      <c r="J150" s="149">
        <f>ROUND(I150*H150,2)</f>
        <v>0</v>
      </c>
      <c r="K150" s="150"/>
      <c r="L150" s="31"/>
      <c r="M150" s="151" t="s">
        <v>1</v>
      </c>
      <c r="N150" s="152" t="s">
        <v>42</v>
      </c>
      <c r="P150" s="153">
        <f>O150*H150</f>
        <v>0</v>
      </c>
      <c r="Q150" s="153">
        <v>0</v>
      </c>
      <c r="R150" s="153">
        <f>Q150*H150</f>
        <v>0</v>
      </c>
      <c r="S150" s="153">
        <v>0</v>
      </c>
      <c r="T150" s="154">
        <f>S150*H150</f>
        <v>0</v>
      </c>
      <c r="AR150" s="155" t="s">
        <v>323</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323</v>
      </c>
      <c r="BM150" s="155" t="s">
        <v>20078</v>
      </c>
    </row>
    <row r="151" spans="2:65" s="1" customFormat="1" ht="24.15" customHeight="1">
      <c r="B151" s="142"/>
      <c r="C151" s="143" t="s">
        <v>376</v>
      </c>
      <c r="D151" s="143" t="s">
        <v>319</v>
      </c>
      <c r="E151" s="144" t="s">
        <v>13997</v>
      </c>
      <c r="F151" s="145" t="s">
        <v>13998</v>
      </c>
      <c r="G151" s="146" t="s">
        <v>439</v>
      </c>
      <c r="H151" s="147">
        <v>3.0579999999999998</v>
      </c>
      <c r="I151" s="148"/>
      <c r="J151" s="149">
        <f>ROUND(I151*H151,2)</f>
        <v>0</v>
      </c>
      <c r="K151" s="150"/>
      <c r="L151" s="31"/>
      <c r="M151" s="151" t="s">
        <v>1</v>
      </c>
      <c r="N151" s="152" t="s">
        <v>42</v>
      </c>
      <c r="P151" s="153">
        <f>O151*H151</f>
        <v>0</v>
      </c>
      <c r="Q151" s="153">
        <v>0</v>
      </c>
      <c r="R151" s="153">
        <f>Q151*H151</f>
        <v>0</v>
      </c>
      <c r="S151" s="153">
        <v>0</v>
      </c>
      <c r="T151" s="154">
        <f>S151*H151</f>
        <v>0</v>
      </c>
      <c r="AR151" s="155" t="s">
        <v>323</v>
      </c>
      <c r="AT151" s="155" t="s">
        <v>319</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323</v>
      </c>
      <c r="BM151" s="155" t="s">
        <v>20079</v>
      </c>
    </row>
    <row r="152" spans="2:65" s="12" customFormat="1" ht="10">
      <c r="B152" s="157"/>
      <c r="D152" s="158" t="s">
        <v>328</v>
      </c>
      <c r="E152" s="159" t="s">
        <v>1</v>
      </c>
      <c r="F152" s="160" t="s">
        <v>20080</v>
      </c>
      <c r="H152" s="161">
        <v>13.048</v>
      </c>
      <c r="I152" s="162"/>
      <c r="L152" s="157"/>
      <c r="M152" s="163"/>
      <c r="T152" s="164"/>
      <c r="AT152" s="159" t="s">
        <v>328</v>
      </c>
      <c r="AU152" s="159" t="s">
        <v>88</v>
      </c>
      <c r="AV152" s="12" t="s">
        <v>88</v>
      </c>
      <c r="AW152" s="12" t="s">
        <v>31</v>
      </c>
      <c r="AX152" s="12" t="s">
        <v>76</v>
      </c>
      <c r="AY152" s="159" t="s">
        <v>317</v>
      </c>
    </row>
    <row r="153" spans="2:65" s="12" customFormat="1" ht="10">
      <c r="B153" s="157"/>
      <c r="D153" s="158" t="s">
        <v>328</v>
      </c>
      <c r="E153" s="159" t="s">
        <v>1</v>
      </c>
      <c r="F153" s="160" t="s">
        <v>20081</v>
      </c>
      <c r="H153" s="161">
        <v>-9.99</v>
      </c>
      <c r="I153" s="162"/>
      <c r="L153" s="157"/>
      <c r="M153" s="163"/>
      <c r="T153" s="164"/>
      <c r="AT153" s="159" t="s">
        <v>328</v>
      </c>
      <c r="AU153" s="159" t="s">
        <v>88</v>
      </c>
      <c r="AV153" s="12" t="s">
        <v>88</v>
      </c>
      <c r="AW153" s="12" t="s">
        <v>31</v>
      </c>
      <c r="AX153" s="12" t="s">
        <v>76</v>
      </c>
      <c r="AY153" s="159" t="s">
        <v>317</v>
      </c>
    </row>
    <row r="154" spans="2:65" s="13" customFormat="1" ht="10">
      <c r="B154" s="165"/>
      <c r="D154" s="158" t="s">
        <v>328</v>
      </c>
      <c r="E154" s="166" t="s">
        <v>1</v>
      </c>
      <c r="F154" s="167" t="s">
        <v>331</v>
      </c>
      <c r="H154" s="168">
        <v>3.0579999999999998</v>
      </c>
      <c r="I154" s="169"/>
      <c r="L154" s="165"/>
      <c r="M154" s="170"/>
      <c r="T154" s="171"/>
      <c r="AT154" s="166" t="s">
        <v>328</v>
      </c>
      <c r="AU154" s="166" t="s">
        <v>88</v>
      </c>
      <c r="AV154" s="13" t="s">
        <v>92</v>
      </c>
      <c r="AW154" s="13" t="s">
        <v>31</v>
      </c>
      <c r="AX154" s="13" t="s">
        <v>76</v>
      </c>
      <c r="AY154" s="166" t="s">
        <v>317</v>
      </c>
    </row>
    <row r="155" spans="2:65" s="14" customFormat="1" ht="10">
      <c r="B155" s="172"/>
      <c r="D155" s="158" t="s">
        <v>328</v>
      </c>
      <c r="E155" s="173" t="s">
        <v>1</v>
      </c>
      <c r="F155" s="174" t="s">
        <v>332</v>
      </c>
      <c r="H155" s="175">
        <v>3.0579999999999998</v>
      </c>
      <c r="I155" s="176"/>
      <c r="L155" s="172"/>
      <c r="M155" s="177"/>
      <c r="T155" s="178"/>
      <c r="AT155" s="173" t="s">
        <v>328</v>
      </c>
      <c r="AU155" s="173" t="s">
        <v>88</v>
      </c>
      <c r="AV155" s="14" t="s">
        <v>323</v>
      </c>
      <c r="AW155" s="14" t="s">
        <v>31</v>
      </c>
      <c r="AX155" s="14" t="s">
        <v>83</v>
      </c>
      <c r="AY155" s="173" t="s">
        <v>317</v>
      </c>
    </row>
    <row r="156" spans="2:65" s="1" customFormat="1" ht="16.5" customHeight="1">
      <c r="B156" s="142"/>
      <c r="C156" s="143" t="s">
        <v>381</v>
      </c>
      <c r="D156" s="143" t="s">
        <v>319</v>
      </c>
      <c r="E156" s="144" t="s">
        <v>2235</v>
      </c>
      <c r="F156" s="145" t="s">
        <v>1</v>
      </c>
      <c r="G156" s="146" t="s">
        <v>1</v>
      </c>
      <c r="H156" s="147">
        <v>0</v>
      </c>
      <c r="I156" s="148"/>
      <c r="J156" s="149">
        <f>ROUND(I156*H156,2)</f>
        <v>0</v>
      </c>
      <c r="K156" s="150"/>
      <c r="L156" s="31"/>
      <c r="M156" s="151" t="s">
        <v>1</v>
      </c>
      <c r="N156" s="152" t="s">
        <v>42</v>
      </c>
      <c r="P156" s="153">
        <f>O156*H156</f>
        <v>0</v>
      </c>
      <c r="Q156" s="153">
        <v>0</v>
      </c>
      <c r="R156" s="153">
        <f>Q156*H156</f>
        <v>0</v>
      </c>
      <c r="S156" s="153">
        <v>0</v>
      </c>
      <c r="T156" s="154">
        <f>S156*H156</f>
        <v>0</v>
      </c>
      <c r="AR156" s="155" t="s">
        <v>323</v>
      </c>
      <c r="AT156" s="155" t="s">
        <v>319</v>
      </c>
      <c r="AU156" s="155" t="s">
        <v>88</v>
      </c>
      <c r="AY156" s="16" t="s">
        <v>317</v>
      </c>
      <c r="BE156" s="156">
        <f>IF(N156="základná",J156,0)</f>
        <v>0</v>
      </c>
      <c r="BF156" s="156">
        <f>IF(N156="znížená",J156,0)</f>
        <v>0</v>
      </c>
      <c r="BG156" s="156">
        <f>IF(N156="zákl. prenesená",J156,0)</f>
        <v>0</v>
      </c>
      <c r="BH156" s="156">
        <f>IF(N156="zníž. prenesená",J156,0)</f>
        <v>0</v>
      </c>
      <c r="BI156" s="156">
        <f>IF(N156="nulová",J156,0)</f>
        <v>0</v>
      </c>
      <c r="BJ156" s="16" t="s">
        <v>88</v>
      </c>
      <c r="BK156" s="156">
        <f>ROUND(I156*H156,2)</f>
        <v>0</v>
      </c>
      <c r="BL156" s="16" t="s">
        <v>323</v>
      </c>
      <c r="BM156" s="155" t="s">
        <v>20082</v>
      </c>
    </row>
    <row r="157" spans="2:65" s="11" customFormat="1" ht="22.75" customHeight="1">
      <c r="B157" s="130"/>
      <c r="D157" s="131" t="s">
        <v>75</v>
      </c>
      <c r="E157" s="140" t="s">
        <v>493</v>
      </c>
      <c r="F157" s="140" t="s">
        <v>494</v>
      </c>
      <c r="I157" s="133"/>
      <c r="J157" s="141">
        <f>BK157</f>
        <v>0</v>
      </c>
      <c r="L157" s="130"/>
      <c r="M157" s="135"/>
      <c r="P157" s="136">
        <f>P158</f>
        <v>0</v>
      </c>
      <c r="R157" s="136">
        <f>R158</f>
        <v>0</v>
      </c>
      <c r="T157" s="137">
        <f>T158</f>
        <v>0</v>
      </c>
      <c r="AR157" s="131" t="s">
        <v>83</v>
      </c>
      <c r="AT157" s="138" t="s">
        <v>75</v>
      </c>
      <c r="AU157" s="138" t="s">
        <v>83</v>
      </c>
      <c r="AY157" s="131" t="s">
        <v>317</v>
      </c>
      <c r="BK157" s="139">
        <f>BK158</f>
        <v>0</v>
      </c>
    </row>
    <row r="158" spans="2:65" s="1" customFormat="1" ht="24.15" customHeight="1">
      <c r="B158" s="142"/>
      <c r="C158" s="143" t="s">
        <v>386</v>
      </c>
      <c r="D158" s="143" t="s">
        <v>319</v>
      </c>
      <c r="E158" s="144" t="s">
        <v>16793</v>
      </c>
      <c r="F158" s="145" t="s">
        <v>16794</v>
      </c>
      <c r="G158" s="146" t="s">
        <v>439</v>
      </c>
      <c r="H158" s="147">
        <v>11.311</v>
      </c>
      <c r="I158" s="148"/>
      <c r="J158" s="149">
        <f>ROUND(I158*H158,2)</f>
        <v>0</v>
      </c>
      <c r="K158" s="150"/>
      <c r="L158" s="31"/>
      <c r="M158" s="151" t="s">
        <v>1</v>
      </c>
      <c r="N158" s="152" t="s">
        <v>42</v>
      </c>
      <c r="P158" s="153">
        <f>O158*H158</f>
        <v>0</v>
      </c>
      <c r="Q158" s="153">
        <v>0</v>
      </c>
      <c r="R158" s="153">
        <f>Q158*H158</f>
        <v>0</v>
      </c>
      <c r="S158" s="153">
        <v>0</v>
      </c>
      <c r="T158" s="154">
        <f>S158*H158</f>
        <v>0</v>
      </c>
      <c r="AR158" s="155" t="s">
        <v>323</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323</v>
      </c>
      <c r="BM158" s="155" t="s">
        <v>20083</v>
      </c>
    </row>
    <row r="159" spans="2:65" s="11" customFormat="1" ht="25.9" customHeight="1">
      <c r="B159" s="130"/>
      <c r="D159" s="131" t="s">
        <v>75</v>
      </c>
      <c r="E159" s="132" t="s">
        <v>2241</v>
      </c>
      <c r="F159" s="132" t="s">
        <v>2242</v>
      </c>
      <c r="I159" s="133"/>
      <c r="J159" s="134">
        <f>BK159</f>
        <v>0</v>
      </c>
      <c r="L159" s="130"/>
      <c r="M159" s="135"/>
      <c r="P159" s="136">
        <f>P160</f>
        <v>0</v>
      </c>
      <c r="R159" s="136">
        <f>R160</f>
        <v>4.5502420800000003</v>
      </c>
      <c r="T159" s="137">
        <f>T160</f>
        <v>3.0575999999999999</v>
      </c>
      <c r="AR159" s="131" t="s">
        <v>88</v>
      </c>
      <c r="AT159" s="138" t="s">
        <v>75</v>
      </c>
      <c r="AU159" s="138" t="s">
        <v>76</v>
      </c>
      <c r="AY159" s="131" t="s">
        <v>317</v>
      </c>
      <c r="BK159" s="139">
        <f>BK160</f>
        <v>0</v>
      </c>
    </row>
    <row r="160" spans="2:65" s="11" customFormat="1" ht="22.75" customHeight="1">
      <c r="B160" s="130"/>
      <c r="D160" s="131" t="s">
        <v>75</v>
      </c>
      <c r="E160" s="140" t="s">
        <v>4962</v>
      </c>
      <c r="F160" s="140" t="s">
        <v>4963</v>
      </c>
      <c r="I160" s="133"/>
      <c r="J160" s="141">
        <f>BK160</f>
        <v>0</v>
      </c>
      <c r="L160" s="130"/>
      <c r="M160" s="135"/>
      <c r="P160" s="136">
        <f>SUM(P161:P193)</f>
        <v>0</v>
      </c>
      <c r="R160" s="136">
        <f>SUM(R161:R193)</f>
        <v>4.5502420800000003</v>
      </c>
      <c r="T160" s="137">
        <f>SUM(T161:T193)</f>
        <v>3.0575999999999999</v>
      </c>
      <c r="AR160" s="131" t="s">
        <v>88</v>
      </c>
      <c r="AT160" s="138" t="s">
        <v>75</v>
      </c>
      <c r="AU160" s="138" t="s">
        <v>83</v>
      </c>
      <c r="AY160" s="131" t="s">
        <v>317</v>
      </c>
      <c r="BK160" s="139">
        <f>SUM(BK161:BK193)</f>
        <v>0</v>
      </c>
    </row>
    <row r="161" spans="2:65" s="1" customFormat="1" ht="24.15" customHeight="1">
      <c r="B161" s="142"/>
      <c r="C161" s="143" t="s">
        <v>391</v>
      </c>
      <c r="D161" s="143" t="s">
        <v>319</v>
      </c>
      <c r="E161" s="144" t="s">
        <v>20084</v>
      </c>
      <c r="F161" s="145" t="s">
        <v>20085</v>
      </c>
      <c r="G161" s="146" t="s">
        <v>467</v>
      </c>
      <c r="H161" s="147">
        <v>1</v>
      </c>
      <c r="I161" s="148"/>
      <c r="J161" s="149">
        <f>ROUND(I161*H161,2)</f>
        <v>0</v>
      </c>
      <c r="K161" s="150"/>
      <c r="L161" s="31"/>
      <c r="M161" s="151" t="s">
        <v>1</v>
      </c>
      <c r="N161" s="152" t="s">
        <v>42</v>
      </c>
      <c r="P161" s="153">
        <f>O161*H161</f>
        <v>0</v>
      </c>
      <c r="Q161" s="153">
        <v>1.2852E-3</v>
      </c>
      <c r="R161" s="153">
        <f>Q161*H161</f>
        <v>1.2852E-3</v>
      </c>
      <c r="S161" s="153">
        <v>0</v>
      </c>
      <c r="T161" s="154">
        <f>S161*H161</f>
        <v>0</v>
      </c>
      <c r="AR161" s="155" t="s">
        <v>396</v>
      </c>
      <c r="AT161" s="155" t="s">
        <v>319</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396</v>
      </c>
      <c r="BM161" s="155" t="s">
        <v>20086</v>
      </c>
    </row>
    <row r="162" spans="2:65" s="1" customFormat="1" ht="33" customHeight="1">
      <c r="B162" s="142"/>
      <c r="C162" s="179" t="s">
        <v>396</v>
      </c>
      <c r="D162" s="179" t="s">
        <v>454</v>
      </c>
      <c r="E162" s="180" t="s">
        <v>4965</v>
      </c>
      <c r="F162" s="181" t="s">
        <v>20087</v>
      </c>
      <c r="G162" s="182" t="s">
        <v>467</v>
      </c>
      <c r="H162" s="183">
        <v>1</v>
      </c>
      <c r="I162" s="184"/>
      <c r="J162" s="185">
        <f>ROUND(I162*H162,2)</f>
        <v>0</v>
      </c>
      <c r="K162" s="186"/>
      <c r="L162" s="187"/>
      <c r="M162" s="188" t="s">
        <v>1</v>
      </c>
      <c r="N162" s="189" t="s">
        <v>42</v>
      </c>
      <c r="P162" s="153">
        <f>O162*H162</f>
        <v>0</v>
      </c>
      <c r="Q162" s="153">
        <v>0</v>
      </c>
      <c r="R162" s="153">
        <f>Q162*H162</f>
        <v>0</v>
      </c>
      <c r="S162" s="153">
        <v>0</v>
      </c>
      <c r="T162" s="154">
        <f>S162*H162</f>
        <v>0</v>
      </c>
      <c r="AR162" s="155" t="s">
        <v>481</v>
      </c>
      <c r="AT162" s="155" t="s">
        <v>454</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396</v>
      </c>
      <c r="BM162" s="155" t="s">
        <v>20088</v>
      </c>
    </row>
    <row r="163" spans="2:65" s="1" customFormat="1" ht="24.15" customHeight="1">
      <c r="B163" s="142"/>
      <c r="C163" s="143" t="s">
        <v>401</v>
      </c>
      <c r="D163" s="143" t="s">
        <v>319</v>
      </c>
      <c r="E163" s="144" t="s">
        <v>20089</v>
      </c>
      <c r="F163" s="145" t="s">
        <v>20090</v>
      </c>
      <c r="G163" s="146" t="s">
        <v>484</v>
      </c>
      <c r="H163" s="147">
        <v>232.16800000000001</v>
      </c>
      <c r="I163" s="148"/>
      <c r="J163" s="149">
        <f>ROUND(I163*H163,2)</f>
        <v>0</v>
      </c>
      <c r="K163" s="150"/>
      <c r="L163" s="31"/>
      <c r="M163" s="151" t="s">
        <v>1</v>
      </c>
      <c r="N163" s="152" t="s">
        <v>42</v>
      </c>
      <c r="P163" s="153">
        <f>O163*H163</f>
        <v>0</v>
      </c>
      <c r="Q163" s="153">
        <v>0</v>
      </c>
      <c r="R163" s="153">
        <f>Q163*H163</f>
        <v>0</v>
      </c>
      <c r="S163" s="153">
        <v>0</v>
      </c>
      <c r="T163" s="154">
        <f>S163*H163</f>
        <v>0</v>
      </c>
      <c r="AR163" s="155" t="s">
        <v>396</v>
      </c>
      <c r="AT163" s="155" t="s">
        <v>319</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396</v>
      </c>
      <c r="BM163" s="155" t="s">
        <v>20091</v>
      </c>
    </row>
    <row r="164" spans="2:65" s="12" customFormat="1" ht="10">
      <c r="B164" s="157"/>
      <c r="D164" s="158" t="s">
        <v>328</v>
      </c>
      <c r="E164" s="159" t="s">
        <v>1</v>
      </c>
      <c r="F164" s="160" t="s">
        <v>20092</v>
      </c>
      <c r="H164" s="161">
        <v>7.085</v>
      </c>
      <c r="I164" s="162"/>
      <c r="L164" s="157"/>
      <c r="M164" s="163"/>
      <c r="T164" s="164"/>
      <c r="AT164" s="159" t="s">
        <v>328</v>
      </c>
      <c r="AU164" s="159" t="s">
        <v>88</v>
      </c>
      <c r="AV164" s="12" t="s">
        <v>88</v>
      </c>
      <c r="AW164" s="12" t="s">
        <v>31</v>
      </c>
      <c r="AX164" s="12" t="s">
        <v>76</v>
      </c>
      <c r="AY164" s="159" t="s">
        <v>317</v>
      </c>
    </row>
    <row r="165" spans="2:65" s="12" customFormat="1" ht="10">
      <c r="B165" s="157"/>
      <c r="D165" s="158" t="s">
        <v>328</v>
      </c>
      <c r="E165" s="159" t="s">
        <v>1</v>
      </c>
      <c r="F165" s="160" t="s">
        <v>20093</v>
      </c>
      <c r="H165" s="161">
        <v>31.983000000000001</v>
      </c>
      <c r="I165" s="162"/>
      <c r="L165" s="157"/>
      <c r="M165" s="163"/>
      <c r="T165" s="164"/>
      <c r="AT165" s="159" t="s">
        <v>328</v>
      </c>
      <c r="AU165" s="159" t="s">
        <v>88</v>
      </c>
      <c r="AV165" s="12" t="s">
        <v>88</v>
      </c>
      <c r="AW165" s="12" t="s">
        <v>31</v>
      </c>
      <c r="AX165" s="12" t="s">
        <v>76</v>
      </c>
      <c r="AY165" s="159" t="s">
        <v>317</v>
      </c>
    </row>
    <row r="166" spans="2:65" s="12" customFormat="1" ht="10">
      <c r="B166" s="157"/>
      <c r="D166" s="158" t="s">
        <v>328</v>
      </c>
      <c r="E166" s="159" t="s">
        <v>1</v>
      </c>
      <c r="F166" s="160" t="s">
        <v>20094</v>
      </c>
      <c r="H166" s="161">
        <v>116.17100000000001</v>
      </c>
      <c r="I166" s="162"/>
      <c r="L166" s="157"/>
      <c r="M166" s="163"/>
      <c r="T166" s="164"/>
      <c r="AT166" s="159" t="s">
        <v>328</v>
      </c>
      <c r="AU166" s="159" t="s">
        <v>88</v>
      </c>
      <c r="AV166" s="12" t="s">
        <v>88</v>
      </c>
      <c r="AW166" s="12" t="s">
        <v>31</v>
      </c>
      <c r="AX166" s="12" t="s">
        <v>76</v>
      </c>
      <c r="AY166" s="159" t="s">
        <v>317</v>
      </c>
    </row>
    <row r="167" spans="2:65" s="12" customFormat="1" ht="10">
      <c r="B167" s="157"/>
      <c r="D167" s="158" t="s">
        <v>328</v>
      </c>
      <c r="E167" s="159" t="s">
        <v>1</v>
      </c>
      <c r="F167" s="160" t="s">
        <v>20095</v>
      </c>
      <c r="H167" s="161">
        <v>32.567</v>
      </c>
      <c r="I167" s="162"/>
      <c r="L167" s="157"/>
      <c r="M167" s="163"/>
      <c r="T167" s="164"/>
      <c r="AT167" s="159" t="s">
        <v>328</v>
      </c>
      <c r="AU167" s="159" t="s">
        <v>88</v>
      </c>
      <c r="AV167" s="12" t="s">
        <v>88</v>
      </c>
      <c r="AW167" s="12" t="s">
        <v>31</v>
      </c>
      <c r="AX167" s="12" t="s">
        <v>76</v>
      </c>
      <c r="AY167" s="159" t="s">
        <v>317</v>
      </c>
    </row>
    <row r="168" spans="2:65" s="12" customFormat="1" ht="10">
      <c r="B168" s="157"/>
      <c r="D168" s="158" t="s">
        <v>328</v>
      </c>
      <c r="E168" s="159" t="s">
        <v>1</v>
      </c>
      <c r="F168" s="160" t="s">
        <v>20096</v>
      </c>
      <c r="H168" s="161">
        <v>6.1289999999999996</v>
      </c>
      <c r="I168" s="162"/>
      <c r="L168" s="157"/>
      <c r="M168" s="163"/>
      <c r="T168" s="164"/>
      <c r="AT168" s="159" t="s">
        <v>328</v>
      </c>
      <c r="AU168" s="159" t="s">
        <v>88</v>
      </c>
      <c r="AV168" s="12" t="s">
        <v>88</v>
      </c>
      <c r="AW168" s="12" t="s">
        <v>31</v>
      </c>
      <c r="AX168" s="12" t="s">
        <v>76</v>
      </c>
      <c r="AY168" s="159" t="s">
        <v>317</v>
      </c>
    </row>
    <row r="169" spans="2:65" s="13" customFormat="1" ht="10">
      <c r="B169" s="165"/>
      <c r="D169" s="158" t="s">
        <v>328</v>
      </c>
      <c r="E169" s="166" t="s">
        <v>1</v>
      </c>
      <c r="F169" s="167" t="s">
        <v>20097</v>
      </c>
      <c r="H169" s="168">
        <v>193.935</v>
      </c>
      <c r="I169" s="169"/>
      <c r="L169" s="165"/>
      <c r="M169" s="170"/>
      <c r="T169" s="171"/>
      <c r="AT169" s="166" t="s">
        <v>328</v>
      </c>
      <c r="AU169" s="166" t="s">
        <v>88</v>
      </c>
      <c r="AV169" s="13" t="s">
        <v>92</v>
      </c>
      <c r="AW169" s="13" t="s">
        <v>31</v>
      </c>
      <c r="AX169" s="13" t="s">
        <v>76</v>
      </c>
      <c r="AY169" s="166" t="s">
        <v>317</v>
      </c>
    </row>
    <row r="170" spans="2:65" s="12" customFormat="1" ht="10">
      <c r="B170" s="157"/>
      <c r="D170" s="158" t="s">
        <v>328</v>
      </c>
      <c r="E170" s="159" t="s">
        <v>1</v>
      </c>
      <c r="F170" s="160" t="s">
        <v>20098</v>
      </c>
      <c r="H170" s="161">
        <v>7.27</v>
      </c>
      <c r="I170" s="162"/>
      <c r="L170" s="157"/>
      <c r="M170" s="163"/>
      <c r="T170" s="164"/>
      <c r="AT170" s="159" t="s">
        <v>328</v>
      </c>
      <c r="AU170" s="159" t="s">
        <v>88</v>
      </c>
      <c r="AV170" s="12" t="s">
        <v>88</v>
      </c>
      <c r="AW170" s="12" t="s">
        <v>31</v>
      </c>
      <c r="AX170" s="12" t="s">
        <v>76</v>
      </c>
      <c r="AY170" s="159" t="s">
        <v>317</v>
      </c>
    </row>
    <row r="171" spans="2:65" s="12" customFormat="1" ht="10">
      <c r="B171" s="157"/>
      <c r="D171" s="158" t="s">
        <v>328</v>
      </c>
      <c r="E171" s="159" t="s">
        <v>1</v>
      </c>
      <c r="F171" s="160" t="s">
        <v>20099</v>
      </c>
      <c r="H171" s="161">
        <v>4.0659999999999998</v>
      </c>
      <c r="I171" s="162"/>
      <c r="L171" s="157"/>
      <c r="M171" s="163"/>
      <c r="T171" s="164"/>
      <c r="AT171" s="159" t="s">
        <v>328</v>
      </c>
      <c r="AU171" s="159" t="s">
        <v>88</v>
      </c>
      <c r="AV171" s="12" t="s">
        <v>88</v>
      </c>
      <c r="AW171" s="12" t="s">
        <v>31</v>
      </c>
      <c r="AX171" s="12" t="s">
        <v>76</v>
      </c>
      <c r="AY171" s="159" t="s">
        <v>317</v>
      </c>
    </row>
    <row r="172" spans="2:65" s="13" customFormat="1" ht="10">
      <c r="B172" s="165"/>
      <c r="D172" s="158" t="s">
        <v>328</v>
      </c>
      <c r="E172" s="166" t="s">
        <v>1</v>
      </c>
      <c r="F172" s="167" t="s">
        <v>20100</v>
      </c>
      <c r="H172" s="168">
        <v>11.335999999999999</v>
      </c>
      <c r="I172" s="169"/>
      <c r="L172" s="165"/>
      <c r="M172" s="170"/>
      <c r="T172" s="171"/>
      <c r="AT172" s="166" t="s">
        <v>328</v>
      </c>
      <c r="AU172" s="166" t="s">
        <v>88</v>
      </c>
      <c r="AV172" s="13" t="s">
        <v>92</v>
      </c>
      <c r="AW172" s="13" t="s">
        <v>31</v>
      </c>
      <c r="AX172" s="13" t="s">
        <v>76</v>
      </c>
      <c r="AY172" s="166" t="s">
        <v>317</v>
      </c>
    </row>
    <row r="173" spans="2:65" s="12" customFormat="1" ht="10">
      <c r="B173" s="157"/>
      <c r="D173" s="158" t="s">
        <v>328</v>
      </c>
      <c r="E173" s="159" t="s">
        <v>1</v>
      </c>
      <c r="F173" s="160" t="s">
        <v>20101</v>
      </c>
      <c r="H173" s="161">
        <v>0.1</v>
      </c>
      <c r="I173" s="162"/>
      <c r="L173" s="157"/>
      <c r="M173" s="163"/>
      <c r="T173" s="164"/>
      <c r="AT173" s="159" t="s">
        <v>328</v>
      </c>
      <c r="AU173" s="159" t="s">
        <v>88</v>
      </c>
      <c r="AV173" s="12" t="s">
        <v>88</v>
      </c>
      <c r="AW173" s="12" t="s">
        <v>31</v>
      </c>
      <c r="AX173" s="12" t="s">
        <v>76</v>
      </c>
      <c r="AY173" s="159" t="s">
        <v>317</v>
      </c>
    </row>
    <row r="174" spans="2:65" s="12" customFormat="1" ht="10">
      <c r="B174" s="157"/>
      <c r="D174" s="158" t="s">
        <v>328</v>
      </c>
      <c r="E174" s="159" t="s">
        <v>1</v>
      </c>
      <c r="F174" s="160" t="s">
        <v>20102</v>
      </c>
      <c r="H174" s="161">
        <v>1.9</v>
      </c>
      <c r="I174" s="162"/>
      <c r="L174" s="157"/>
      <c r="M174" s="163"/>
      <c r="T174" s="164"/>
      <c r="AT174" s="159" t="s">
        <v>328</v>
      </c>
      <c r="AU174" s="159" t="s">
        <v>88</v>
      </c>
      <c r="AV174" s="12" t="s">
        <v>88</v>
      </c>
      <c r="AW174" s="12" t="s">
        <v>31</v>
      </c>
      <c r="AX174" s="12" t="s">
        <v>76</v>
      </c>
      <c r="AY174" s="159" t="s">
        <v>317</v>
      </c>
    </row>
    <row r="175" spans="2:65" s="12" customFormat="1" ht="10">
      <c r="B175" s="157"/>
      <c r="D175" s="158" t="s">
        <v>328</v>
      </c>
      <c r="E175" s="159" t="s">
        <v>1</v>
      </c>
      <c r="F175" s="160" t="s">
        <v>20103</v>
      </c>
      <c r="H175" s="161">
        <v>17.896999999999998</v>
      </c>
      <c r="I175" s="162"/>
      <c r="L175" s="157"/>
      <c r="M175" s="163"/>
      <c r="T175" s="164"/>
      <c r="AT175" s="159" t="s">
        <v>328</v>
      </c>
      <c r="AU175" s="159" t="s">
        <v>88</v>
      </c>
      <c r="AV175" s="12" t="s">
        <v>88</v>
      </c>
      <c r="AW175" s="12" t="s">
        <v>31</v>
      </c>
      <c r="AX175" s="12" t="s">
        <v>76</v>
      </c>
      <c r="AY175" s="159" t="s">
        <v>317</v>
      </c>
    </row>
    <row r="176" spans="2:65" s="12" customFormat="1" ht="10">
      <c r="B176" s="157"/>
      <c r="D176" s="158" t="s">
        <v>328</v>
      </c>
      <c r="E176" s="159" t="s">
        <v>1</v>
      </c>
      <c r="F176" s="160" t="s">
        <v>351</v>
      </c>
      <c r="H176" s="161">
        <v>7</v>
      </c>
      <c r="I176" s="162"/>
      <c r="L176" s="157"/>
      <c r="M176" s="163"/>
      <c r="T176" s="164"/>
      <c r="AT176" s="159" t="s">
        <v>328</v>
      </c>
      <c r="AU176" s="159" t="s">
        <v>88</v>
      </c>
      <c r="AV176" s="12" t="s">
        <v>88</v>
      </c>
      <c r="AW176" s="12" t="s">
        <v>31</v>
      </c>
      <c r="AX176" s="12" t="s">
        <v>76</v>
      </c>
      <c r="AY176" s="159" t="s">
        <v>317</v>
      </c>
    </row>
    <row r="177" spans="2:65" s="13" customFormat="1" ht="10">
      <c r="B177" s="165"/>
      <c r="D177" s="158" t="s">
        <v>328</v>
      </c>
      <c r="E177" s="166" t="s">
        <v>1</v>
      </c>
      <c r="F177" s="167" t="s">
        <v>20104</v>
      </c>
      <c r="H177" s="168">
        <v>26.896999999999998</v>
      </c>
      <c r="I177" s="169"/>
      <c r="L177" s="165"/>
      <c r="M177" s="170"/>
      <c r="T177" s="171"/>
      <c r="AT177" s="166" t="s">
        <v>328</v>
      </c>
      <c r="AU177" s="166" t="s">
        <v>88</v>
      </c>
      <c r="AV177" s="13" t="s">
        <v>92</v>
      </c>
      <c r="AW177" s="13" t="s">
        <v>31</v>
      </c>
      <c r="AX177" s="13" t="s">
        <v>76</v>
      </c>
      <c r="AY177" s="166" t="s">
        <v>317</v>
      </c>
    </row>
    <row r="178" spans="2:65" s="14" customFormat="1" ht="10">
      <c r="B178" s="172"/>
      <c r="D178" s="158" t="s">
        <v>328</v>
      </c>
      <c r="E178" s="173" t="s">
        <v>1</v>
      </c>
      <c r="F178" s="174" t="s">
        <v>332</v>
      </c>
      <c r="H178" s="175">
        <v>232.16800000000001</v>
      </c>
      <c r="I178" s="176"/>
      <c r="L178" s="172"/>
      <c r="M178" s="177"/>
      <c r="T178" s="178"/>
      <c r="AT178" s="173" t="s">
        <v>328</v>
      </c>
      <c r="AU178" s="173" t="s">
        <v>88</v>
      </c>
      <c r="AV178" s="14" t="s">
        <v>323</v>
      </c>
      <c r="AW178" s="14" t="s">
        <v>31</v>
      </c>
      <c r="AX178" s="14" t="s">
        <v>83</v>
      </c>
      <c r="AY178" s="173" t="s">
        <v>317</v>
      </c>
    </row>
    <row r="179" spans="2:65" s="1" customFormat="1" ht="37.75" customHeight="1">
      <c r="B179" s="142"/>
      <c r="C179" s="179" t="s">
        <v>405</v>
      </c>
      <c r="D179" s="179" t="s">
        <v>454</v>
      </c>
      <c r="E179" s="180" t="s">
        <v>20105</v>
      </c>
      <c r="F179" s="181" t="s">
        <v>20106</v>
      </c>
      <c r="G179" s="182" t="s">
        <v>467</v>
      </c>
      <c r="H179" s="183">
        <v>96</v>
      </c>
      <c r="I179" s="184"/>
      <c r="J179" s="185">
        <f>ROUND(I179*H179,2)</f>
        <v>0</v>
      </c>
      <c r="K179" s="186"/>
      <c r="L179" s="187"/>
      <c r="M179" s="188" t="s">
        <v>1</v>
      </c>
      <c r="N179" s="189" t="s">
        <v>42</v>
      </c>
      <c r="P179" s="153">
        <f>O179*H179</f>
        <v>0</v>
      </c>
      <c r="Q179" s="153">
        <v>4.1399999999999999E-2</v>
      </c>
      <c r="R179" s="153">
        <f>Q179*H179</f>
        <v>3.9744000000000002</v>
      </c>
      <c r="S179" s="153">
        <v>0</v>
      </c>
      <c r="T179" s="154">
        <f>S179*H179</f>
        <v>0</v>
      </c>
      <c r="AR179" s="155" t="s">
        <v>481</v>
      </c>
      <c r="AT179" s="155" t="s">
        <v>454</v>
      </c>
      <c r="AU179" s="155" t="s">
        <v>88</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396</v>
      </c>
      <c r="BM179" s="155" t="s">
        <v>20107</v>
      </c>
    </row>
    <row r="180" spans="2:65" s="12" customFormat="1" ht="10">
      <c r="B180" s="157"/>
      <c r="D180" s="158" t="s">
        <v>328</v>
      </c>
      <c r="F180" s="160" t="s">
        <v>20108</v>
      </c>
      <c r="H180" s="161">
        <v>96</v>
      </c>
      <c r="I180" s="162"/>
      <c r="L180" s="157"/>
      <c r="M180" s="163"/>
      <c r="T180" s="164"/>
      <c r="AT180" s="159" t="s">
        <v>328</v>
      </c>
      <c r="AU180" s="159" t="s">
        <v>88</v>
      </c>
      <c r="AV180" s="12" t="s">
        <v>88</v>
      </c>
      <c r="AW180" s="12" t="s">
        <v>3</v>
      </c>
      <c r="AX180" s="12" t="s">
        <v>83</v>
      </c>
      <c r="AY180" s="159" t="s">
        <v>317</v>
      </c>
    </row>
    <row r="181" spans="2:65" s="1" customFormat="1" ht="24.15" customHeight="1">
      <c r="B181" s="142"/>
      <c r="C181" s="143" t="s">
        <v>415</v>
      </c>
      <c r="D181" s="143" t="s">
        <v>319</v>
      </c>
      <c r="E181" s="144" t="s">
        <v>20109</v>
      </c>
      <c r="F181" s="145" t="s">
        <v>20110</v>
      </c>
      <c r="G181" s="146" t="s">
        <v>484</v>
      </c>
      <c r="H181" s="147">
        <v>206.4</v>
      </c>
      <c r="I181" s="148"/>
      <c r="J181" s="149">
        <f>ROUND(I181*H181,2)</f>
        <v>0</v>
      </c>
      <c r="K181" s="150"/>
      <c r="L181" s="31"/>
      <c r="M181" s="151" t="s">
        <v>1</v>
      </c>
      <c r="N181" s="152" t="s">
        <v>42</v>
      </c>
      <c r="P181" s="153">
        <f>O181*H181</f>
        <v>0</v>
      </c>
      <c r="Q181" s="153">
        <v>0</v>
      </c>
      <c r="R181" s="153">
        <f>Q181*H181</f>
        <v>0</v>
      </c>
      <c r="S181" s="153">
        <v>8.9999999999999993E-3</v>
      </c>
      <c r="T181" s="154">
        <f>S181*H181</f>
        <v>1.8575999999999999</v>
      </c>
      <c r="AR181" s="155" t="s">
        <v>396</v>
      </c>
      <c r="AT181" s="155" t="s">
        <v>319</v>
      </c>
      <c r="AU181" s="155" t="s">
        <v>88</v>
      </c>
      <c r="AY181" s="16" t="s">
        <v>317</v>
      </c>
      <c r="BE181" s="156">
        <f>IF(N181="základná",J181,0)</f>
        <v>0</v>
      </c>
      <c r="BF181" s="156">
        <f>IF(N181="znížená",J181,0)</f>
        <v>0</v>
      </c>
      <c r="BG181" s="156">
        <f>IF(N181="zákl. prenesená",J181,0)</f>
        <v>0</v>
      </c>
      <c r="BH181" s="156">
        <f>IF(N181="zníž. prenesená",J181,0)</f>
        <v>0</v>
      </c>
      <c r="BI181" s="156">
        <f>IF(N181="nulová",J181,0)</f>
        <v>0</v>
      </c>
      <c r="BJ181" s="16" t="s">
        <v>88</v>
      </c>
      <c r="BK181" s="156">
        <f>ROUND(I181*H181,2)</f>
        <v>0</v>
      </c>
      <c r="BL181" s="16" t="s">
        <v>396</v>
      </c>
      <c r="BM181" s="155" t="s">
        <v>20111</v>
      </c>
    </row>
    <row r="182" spans="2:65" s="12" customFormat="1" ht="10">
      <c r="B182" s="157"/>
      <c r="D182" s="158" t="s">
        <v>328</v>
      </c>
      <c r="E182" s="159" t="s">
        <v>1</v>
      </c>
      <c r="F182" s="160" t="s">
        <v>20112</v>
      </c>
      <c r="H182" s="161">
        <v>16.2</v>
      </c>
      <c r="I182" s="162"/>
      <c r="L182" s="157"/>
      <c r="M182" s="163"/>
      <c r="T182" s="164"/>
      <c r="AT182" s="159" t="s">
        <v>328</v>
      </c>
      <c r="AU182" s="159" t="s">
        <v>88</v>
      </c>
      <c r="AV182" s="12" t="s">
        <v>88</v>
      </c>
      <c r="AW182" s="12" t="s">
        <v>31</v>
      </c>
      <c r="AX182" s="12" t="s">
        <v>76</v>
      </c>
      <c r="AY182" s="159" t="s">
        <v>317</v>
      </c>
    </row>
    <row r="183" spans="2:65" s="12" customFormat="1" ht="10">
      <c r="B183" s="157"/>
      <c r="D183" s="158" t="s">
        <v>328</v>
      </c>
      <c r="E183" s="159" t="s">
        <v>1</v>
      </c>
      <c r="F183" s="160" t="s">
        <v>20113</v>
      </c>
      <c r="H183" s="161">
        <v>205.2</v>
      </c>
      <c r="I183" s="162"/>
      <c r="L183" s="157"/>
      <c r="M183" s="163"/>
      <c r="T183" s="164"/>
      <c r="AT183" s="159" t="s">
        <v>328</v>
      </c>
      <c r="AU183" s="159" t="s">
        <v>88</v>
      </c>
      <c r="AV183" s="12" t="s">
        <v>88</v>
      </c>
      <c r="AW183" s="12" t="s">
        <v>31</v>
      </c>
      <c r="AX183" s="12" t="s">
        <v>76</v>
      </c>
      <c r="AY183" s="159" t="s">
        <v>317</v>
      </c>
    </row>
    <row r="184" spans="2:65" s="12" customFormat="1" ht="10">
      <c r="B184" s="157"/>
      <c r="D184" s="158" t="s">
        <v>328</v>
      </c>
      <c r="E184" s="159" t="s">
        <v>1</v>
      </c>
      <c r="F184" s="160" t="s">
        <v>20114</v>
      </c>
      <c r="H184" s="161">
        <v>-15</v>
      </c>
      <c r="I184" s="162"/>
      <c r="L184" s="157"/>
      <c r="M184" s="163"/>
      <c r="T184" s="164"/>
      <c r="AT184" s="159" t="s">
        <v>328</v>
      </c>
      <c r="AU184" s="159" t="s">
        <v>88</v>
      </c>
      <c r="AV184" s="12" t="s">
        <v>88</v>
      </c>
      <c r="AW184" s="12" t="s">
        <v>31</v>
      </c>
      <c r="AX184" s="12" t="s">
        <v>76</v>
      </c>
      <c r="AY184" s="159" t="s">
        <v>317</v>
      </c>
    </row>
    <row r="185" spans="2:65" s="13" customFormat="1" ht="10">
      <c r="B185" s="165"/>
      <c r="D185" s="158" t="s">
        <v>328</v>
      </c>
      <c r="E185" s="166" t="s">
        <v>1</v>
      </c>
      <c r="F185" s="167" t="s">
        <v>331</v>
      </c>
      <c r="H185" s="168">
        <v>206.39999999999998</v>
      </c>
      <c r="I185" s="169"/>
      <c r="L185" s="165"/>
      <c r="M185" s="170"/>
      <c r="T185" s="171"/>
      <c r="AT185" s="166" t="s">
        <v>328</v>
      </c>
      <c r="AU185" s="166" t="s">
        <v>88</v>
      </c>
      <c r="AV185" s="13" t="s">
        <v>92</v>
      </c>
      <c r="AW185" s="13" t="s">
        <v>31</v>
      </c>
      <c r="AX185" s="13" t="s">
        <v>76</v>
      </c>
      <c r="AY185" s="166" t="s">
        <v>317</v>
      </c>
    </row>
    <row r="186" spans="2:65" s="14" customFormat="1" ht="10">
      <c r="B186" s="172"/>
      <c r="D186" s="158" t="s">
        <v>328</v>
      </c>
      <c r="E186" s="173" t="s">
        <v>1</v>
      </c>
      <c r="F186" s="174" t="s">
        <v>332</v>
      </c>
      <c r="H186" s="175">
        <v>206.39999999999998</v>
      </c>
      <c r="I186" s="176"/>
      <c r="L186" s="172"/>
      <c r="M186" s="177"/>
      <c r="T186" s="178"/>
      <c r="AT186" s="173" t="s">
        <v>328</v>
      </c>
      <c r="AU186" s="173" t="s">
        <v>88</v>
      </c>
      <c r="AV186" s="14" t="s">
        <v>323</v>
      </c>
      <c r="AW186" s="14" t="s">
        <v>31</v>
      </c>
      <c r="AX186" s="14" t="s">
        <v>83</v>
      </c>
      <c r="AY186" s="173" t="s">
        <v>317</v>
      </c>
    </row>
    <row r="187" spans="2:65" s="1" customFormat="1" ht="24.15" customHeight="1">
      <c r="B187" s="142"/>
      <c r="C187" s="143" t="s">
        <v>7</v>
      </c>
      <c r="D187" s="143" t="s">
        <v>319</v>
      </c>
      <c r="E187" s="144" t="s">
        <v>20115</v>
      </c>
      <c r="F187" s="145" t="s">
        <v>20116</v>
      </c>
      <c r="G187" s="146" t="s">
        <v>467</v>
      </c>
      <c r="H187" s="147">
        <v>16</v>
      </c>
      <c r="I187" s="148"/>
      <c r="J187" s="149">
        <f t="shared" ref="J187:J193" si="0">ROUND(I187*H187,2)</f>
        <v>0</v>
      </c>
      <c r="K187" s="150"/>
      <c r="L187" s="31"/>
      <c r="M187" s="151" t="s">
        <v>1</v>
      </c>
      <c r="N187" s="152" t="s">
        <v>42</v>
      </c>
      <c r="P187" s="153">
        <f t="shared" ref="P187:P193" si="1">O187*H187</f>
        <v>0</v>
      </c>
      <c r="Q187" s="153">
        <v>3.30043E-3</v>
      </c>
      <c r="R187" s="153">
        <f t="shared" ref="R187:R193" si="2">Q187*H187</f>
        <v>5.280688E-2</v>
      </c>
      <c r="S187" s="153">
        <v>0</v>
      </c>
      <c r="T187" s="154">
        <f t="shared" ref="T187:T193" si="3">S187*H187</f>
        <v>0</v>
      </c>
      <c r="AR187" s="155" t="s">
        <v>396</v>
      </c>
      <c r="AT187" s="155" t="s">
        <v>319</v>
      </c>
      <c r="AU187" s="155" t="s">
        <v>88</v>
      </c>
      <c r="AY187" s="16" t="s">
        <v>317</v>
      </c>
      <c r="BE187" s="156">
        <f t="shared" ref="BE187:BE193" si="4">IF(N187="základná",J187,0)</f>
        <v>0</v>
      </c>
      <c r="BF187" s="156">
        <f t="shared" ref="BF187:BF193" si="5">IF(N187="znížená",J187,0)</f>
        <v>0</v>
      </c>
      <c r="BG187" s="156">
        <f t="shared" ref="BG187:BG193" si="6">IF(N187="zákl. prenesená",J187,0)</f>
        <v>0</v>
      </c>
      <c r="BH187" s="156">
        <f t="shared" ref="BH187:BH193" si="7">IF(N187="zníž. prenesená",J187,0)</f>
        <v>0</v>
      </c>
      <c r="BI187" s="156">
        <f t="shared" ref="BI187:BI193" si="8">IF(N187="nulová",J187,0)</f>
        <v>0</v>
      </c>
      <c r="BJ187" s="16" t="s">
        <v>88</v>
      </c>
      <c r="BK187" s="156">
        <f t="shared" ref="BK187:BK193" si="9">ROUND(I187*H187,2)</f>
        <v>0</v>
      </c>
      <c r="BL187" s="16" t="s">
        <v>396</v>
      </c>
      <c r="BM187" s="155" t="s">
        <v>20117</v>
      </c>
    </row>
    <row r="188" spans="2:65" s="1" customFormat="1" ht="24.15" customHeight="1">
      <c r="B188" s="142"/>
      <c r="C188" s="179" t="s">
        <v>427</v>
      </c>
      <c r="D188" s="179" t="s">
        <v>454</v>
      </c>
      <c r="E188" s="180" t="s">
        <v>20118</v>
      </c>
      <c r="F188" s="181" t="s">
        <v>20119</v>
      </c>
      <c r="G188" s="182" t="s">
        <v>467</v>
      </c>
      <c r="H188" s="183">
        <v>16</v>
      </c>
      <c r="I188" s="184"/>
      <c r="J188" s="185">
        <f t="shared" si="0"/>
        <v>0</v>
      </c>
      <c r="K188" s="186"/>
      <c r="L188" s="187"/>
      <c r="M188" s="188" t="s">
        <v>1</v>
      </c>
      <c r="N188" s="189" t="s">
        <v>42</v>
      </c>
      <c r="P188" s="153">
        <f t="shared" si="1"/>
        <v>0</v>
      </c>
      <c r="Q188" s="153">
        <v>8.3000000000000001E-3</v>
      </c>
      <c r="R188" s="153">
        <f t="shared" si="2"/>
        <v>0.1328</v>
      </c>
      <c r="S188" s="153">
        <v>0</v>
      </c>
      <c r="T188" s="154">
        <f t="shared" si="3"/>
        <v>0</v>
      </c>
      <c r="AR188" s="155" t="s">
        <v>481</v>
      </c>
      <c r="AT188" s="155" t="s">
        <v>454</v>
      </c>
      <c r="AU188" s="155" t="s">
        <v>88</v>
      </c>
      <c r="AY188" s="16" t="s">
        <v>317</v>
      </c>
      <c r="BE188" s="156">
        <f t="shared" si="4"/>
        <v>0</v>
      </c>
      <c r="BF188" s="156">
        <f t="shared" si="5"/>
        <v>0</v>
      </c>
      <c r="BG188" s="156">
        <f t="shared" si="6"/>
        <v>0</v>
      </c>
      <c r="BH188" s="156">
        <f t="shared" si="7"/>
        <v>0</v>
      </c>
      <c r="BI188" s="156">
        <f t="shared" si="8"/>
        <v>0</v>
      </c>
      <c r="BJ188" s="16" t="s">
        <v>88</v>
      </c>
      <c r="BK188" s="156">
        <f t="shared" si="9"/>
        <v>0</v>
      </c>
      <c r="BL188" s="16" t="s">
        <v>396</v>
      </c>
      <c r="BM188" s="155" t="s">
        <v>20120</v>
      </c>
    </row>
    <row r="189" spans="2:65" s="1" customFormat="1" ht="24.15" customHeight="1">
      <c r="B189" s="142"/>
      <c r="C189" s="179" t="s">
        <v>432</v>
      </c>
      <c r="D189" s="179" t="s">
        <v>454</v>
      </c>
      <c r="E189" s="180" t="s">
        <v>20121</v>
      </c>
      <c r="F189" s="181" t="s">
        <v>20122</v>
      </c>
      <c r="G189" s="182" t="s">
        <v>467</v>
      </c>
      <c r="H189" s="183">
        <v>16</v>
      </c>
      <c r="I189" s="184"/>
      <c r="J189" s="185">
        <f t="shared" si="0"/>
        <v>0</v>
      </c>
      <c r="K189" s="186"/>
      <c r="L189" s="187"/>
      <c r="M189" s="188" t="s">
        <v>1</v>
      </c>
      <c r="N189" s="189" t="s">
        <v>42</v>
      </c>
      <c r="P189" s="153">
        <f t="shared" si="1"/>
        <v>0</v>
      </c>
      <c r="Q189" s="153">
        <v>1.5E-3</v>
      </c>
      <c r="R189" s="153">
        <f t="shared" si="2"/>
        <v>2.4E-2</v>
      </c>
      <c r="S189" s="153">
        <v>0</v>
      </c>
      <c r="T189" s="154">
        <f t="shared" si="3"/>
        <v>0</v>
      </c>
      <c r="AR189" s="155" t="s">
        <v>481</v>
      </c>
      <c r="AT189" s="155" t="s">
        <v>454</v>
      </c>
      <c r="AU189" s="155" t="s">
        <v>88</v>
      </c>
      <c r="AY189" s="16" t="s">
        <v>317</v>
      </c>
      <c r="BE189" s="156">
        <f t="shared" si="4"/>
        <v>0</v>
      </c>
      <c r="BF189" s="156">
        <f t="shared" si="5"/>
        <v>0</v>
      </c>
      <c r="BG189" s="156">
        <f t="shared" si="6"/>
        <v>0</v>
      </c>
      <c r="BH189" s="156">
        <f t="shared" si="7"/>
        <v>0</v>
      </c>
      <c r="BI189" s="156">
        <f t="shared" si="8"/>
        <v>0</v>
      </c>
      <c r="BJ189" s="16" t="s">
        <v>88</v>
      </c>
      <c r="BK189" s="156">
        <f t="shared" si="9"/>
        <v>0</v>
      </c>
      <c r="BL189" s="16" t="s">
        <v>396</v>
      </c>
      <c r="BM189" s="155" t="s">
        <v>20123</v>
      </c>
    </row>
    <row r="190" spans="2:65" s="1" customFormat="1" ht="33" customHeight="1">
      <c r="B190" s="142"/>
      <c r="C190" s="143" t="s">
        <v>436</v>
      </c>
      <c r="D190" s="143" t="s">
        <v>319</v>
      </c>
      <c r="E190" s="144" t="s">
        <v>20124</v>
      </c>
      <c r="F190" s="145" t="s">
        <v>20125</v>
      </c>
      <c r="G190" s="146" t="s">
        <v>467</v>
      </c>
      <c r="H190" s="147">
        <v>3</v>
      </c>
      <c r="I190" s="148"/>
      <c r="J190" s="149">
        <f t="shared" si="0"/>
        <v>0</v>
      </c>
      <c r="K190" s="150"/>
      <c r="L190" s="31"/>
      <c r="M190" s="151" t="s">
        <v>1</v>
      </c>
      <c r="N190" s="152" t="s">
        <v>42</v>
      </c>
      <c r="P190" s="153">
        <f t="shared" si="1"/>
        <v>0</v>
      </c>
      <c r="Q190" s="153">
        <v>0</v>
      </c>
      <c r="R190" s="153">
        <f t="shared" si="2"/>
        <v>0</v>
      </c>
      <c r="S190" s="153">
        <v>0</v>
      </c>
      <c r="T190" s="154">
        <f t="shared" si="3"/>
        <v>0</v>
      </c>
      <c r="AR190" s="155" t="s">
        <v>396</v>
      </c>
      <c r="AT190" s="155" t="s">
        <v>319</v>
      </c>
      <c r="AU190" s="155" t="s">
        <v>88</v>
      </c>
      <c r="AY190" s="16" t="s">
        <v>317</v>
      </c>
      <c r="BE190" s="156">
        <f t="shared" si="4"/>
        <v>0</v>
      </c>
      <c r="BF190" s="156">
        <f t="shared" si="5"/>
        <v>0</v>
      </c>
      <c r="BG190" s="156">
        <f t="shared" si="6"/>
        <v>0</v>
      </c>
      <c r="BH190" s="156">
        <f t="shared" si="7"/>
        <v>0</v>
      </c>
      <c r="BI190" s="156">
        <f t="shared" si="8"/>
        <v>0</v>
      </c>
      <c r="BJ190" s="16" t="s">
        <v>88</v>
      </c>
      <c r="BK190" s="156">
        <f t="shared" si="9"/>
        <v>0</v>
      </c>
      <c r="BL190" s="16" t="s">
        <v>396</v>
      </c>
      <c r="BM190" s="155" t="s">
        <v>20126</v>
      </c>
    </row>
    <row r="191" spans="2:65" s="1" customFormat="1" ht="24.15" customHeight="1">
      <c r="B191" s="142"/>
      <c r="C191" s="179" t="s">
        <v>441</v>
      </c>
      <c r="D191" s="179" t="s">
        <v>454</v>
      </c>
      <c r="E191" s="180" t="s">
        <v>20127</v>
      </c>
      <c r="F191" s="181" t="s">
        <v>20128</v>
      </c>
      <c r="G191" s="182" t="s">
        <v>467</v>
      </c>
      <c r="H191" s="183">
        <v>3</v>
      </c>
      <c r="I191" s="184"/>
      <c r="J191" s="185">
        <f t="shared" si="0"/>
        <v>0</v>
      </c>
      <c r="K191" s="186"/>
      <c r="L191" s="187"/>
      <c r="M191" s="188" t="s">
        <v>1</v>
      </c>
      <c r="N191" s="189" t="s">
        <v>42</v>
      </c>
      <c r="P191" s="153">
        <f t="shared" si="1"/>
        <v>0</v>
      </c>
      <c r="Q191" s="153">
        <v>0.12164999999999999</v>
      </c>
      <c r="R191" s="153">
        <f t="shared" si="2"/>
        <v>0.36495</v>
      </c>
      <c r="S191" s="153">
        <v>0</v>
      </c>
      <c r="T191" s="154">
        <f t="shared" si="3"/>
        <v>0</v>
      </c>
      <c r="AR191" s="155" t="s">
        <v>481</v>
      </c>
      <c r="AT191" s="155" t="s">
        <v>454</v>
      </c>
      <c r="AU191" s="155" t="s">
        <v>88</v>
      </c>
      <c r="AY191" s="16" t="s">
        <v>317</v>
      </c>
      <c r="BE191" s="156">
        <f t="shared" si="4"/>
        <v>0</v>
      </c>
      <c r="BF191" s="156">
        <f t="shared" si="5"/>
        <v>0</v>
      </c>
      <c r="BG191" s="156">
        <f t="shared" si="6"/>
        <v>0</v>
      </c>
      <c r="BH191" s="156">
        <f t="shared" si="7"/>
        <v>0</v>
      </c>
      <c r="BI191" s="156">
        <f t="shared" si="8"/>
        <v>0</v>
      </c>
      <c r="BJ191" s="16" t="s">
        <v>88</v>
      </c>
      <c r="BK191" s="156">
        <f t="shared" si="9"/>
        <v>0</v>
      </c>
      <c r="BL191" s="16" t="s">
        <v>396</v>
      </c>
      <c r="BM191" s="155" t="s">
        <v>20129</v>
      </c>
    </row>
    <row r="192" spans="2:65" s="1" customFormat="1" ht="24.15" customHeight="1">
      <c r="B192" s="142"/>
      <c r="C192" s="143" t="s">
        <v>448</v>
      </c>
      <c r="D192" s="143" t="s">
        <v>319</v>
      </c>
      <c r="E192" s="144" t="s">
        <v>20130</v>
      </c>
      <c r="F192" s="145" t="s">
        <v>20131</v>
      </c>
      <c r="G192" s="146" t="s">
        <v>467</v>
      </c>
      <c r="H192" s="147">
        <v>3</v>
      </c>
      <c r="I192" s="148"/>
      <c r="J192" s="149">
        <f t="shared" si="0"/>
        <v>0</v>
      </c>
      <c r="K192" s="150"/>
      <c r="L192" s="31"/>
      <c r="M192" s="151" t="s">
        <v>1</v>
      </c>
      <c r="N192" s="152" t="s">
        <v>42</v>
      </c>
      <c r="P192" s="153">
        <f t="shared" si="1"/>
        <v>0</v>
      </c>
      <c r="Q192" s="153">
        <v>0</v>
      </c>
      <c r="R192" s="153">
        <f t="shared" si="2"/>
        <v>0</v>
      </c>
      <c r="S192" s="153">
        <v>0.4</v>
      </c>
      <c r="T192" s="154">
        <f t="shared" si="3"/>
        <v>1.2000000000000002</v>
      </c>
      <c r="AR192" s="155" t="s">
        <v>396</v>
      </c>
      <c r="AT192" s="155" t="s">
        <v>319</v>
      </c>
      <c r="AU192" s="155" t="s">
        <v>88</v>
      </c>
      <c r="AY192" s="16" t="s">
        <v>317</v>
      </c>
      <c r="BE192" s="156">
        <f t="shared" si="4"/>
        <v>0</v>
      </c>
      <c r="BF192" s="156">
        <f t="shared" si="5"/>
        <v>0</v>
      </c>
      <c r="BG192" s="156">
        <f t="shared" si="6"/>
        <v>0</v>
      </c>
      <c r="BH192" s="156">
        <f t="shared" si="7"/>
        <v>0</v>
      </c>
      <c r="BI192" s="156">
        <f t="shared" si="8"/>
        <v>0</v>
      </c>
      <c r="BJ192" s="16" t="s">
        <v>88</v>
      </c>
      <c r="BK192" s="156">
        <f t="shared" si="9"/>
        <v>0</v>
      </c>
      <c r="BL192" s="16" t="s">
        <v>396</v>
      </c>
      <c r="BM192" s="155" t="s">
        <v>20132</v>
      </c>
    </row>
    <row r="193" spans="2:65" s="1" customFormat="1" ht="24.15" customHeight="1">
      <c r="B193" s="142"/>
      <c r="C193" s="143" t="s">
        <v>453</v>
      </c>
      <c r="D193" s="143" t="s">
        <v>319</v>
      </c>
      <c r="E193" s="144" t="s">
        <v>16459</v>
      </c>
      <c r="F193" s="145" t="s">
        <v>15072</v>
      </c>
      <c r="G193" s="146" t="s">
        <v>439</v>
      </c>
      <c r="H193" s="147">
        <v>4.55</v>
      </c>
      <c r="I193" s="148"/>
      <c r="J193" s="149">
        <f t="shared" si="0"/>
        <v>0</v>
      </c>
      <c r="K193" s="150"/>
      <c r="L193" s="31"/>
      <c r="M193" s="151" t="s">
        <v>1</v>
      </c>
      <c r="N193" s="152" t="s">
        <v>42</v>
      </c>
      <c r="P193" s="153">
        <f t="shared" si="1"/>
        <v>0</v>
      </c>
      <c r="Q193" s="153">
        <v>0</v>
      </c>
      <c r="R193" s="153">
        <f t="shared" si="2"/>
        <v>0</v>
      </c>
      <c r="S193" s="153">
        <v>0</v>
      </c>
      <c r="T193" s="154">
        <f t="shared" si="3"/>
        <v>0</v>
      </c>
      <c r="AR193" s="155" t="s">
        <v>396</v>
      </c>
      <c r="AT193" s="155" t="s">
        <v>319</v>
      </c>
      <c r="AU193" s="155" t="s">
        <v>88</v>
      </c>
      <c r="AY193" s="16" t="s">
        <v>317</v>
      </c>
      <c r="BE193" s="156">
        <f t="shared" si="4"/>
        <v>0</v>
      </c>
      <c r="BF193" s="156">
        <f t="shared" si="5"/>
        <v>0</v>
      </c>
      <c r="BG193" s="156">
        <f t="shared" si="6"/>
        <v>0</v>
      </c>
      <c r="BH193" s="156">
        <f t="shared" si="7"/>
        <v>0</v>
      </c>
      <c r="BI193" s="156">
        <f t="shared" si="8"/>
        <v>0</v>
      </c>
      <c r="BJ193" s="16" t="s">
        <v>88</v>
      </c>
      <c r="BK193" s="156">
        <f t="shared" si="9"/>
        <v>0</v>
      </c>
      <c r="BL193" s="16" t="s">
        <v>396</v>
      </c>
      <c r="BM193" s="155" t="s">
        <v>20133</v>
      </c>
    </row>
    <row r="194" spans="2:65" s="11" customFormat="1" ht="25.9" customHeight="1">
      <c r="B194" s="130"/>
      <c r="D194" s="131" t="s">
        <v>75</v>
      </c>
      <c r="E194" s="132" t="s">
        <v>499</v>
      </c>
      <c r="F194" s="132" t="s">
        <v>500</v>
      </c>
      <c r="I194" s="133"/>
      <c r="J194" s="134">
        <f>BK194</f>
        <v>0</v>
      </c>
      <c r="L194" s="130"/>
      <c r="M194" s="135"/>
      <c r="P194" s="136">
        <f>P195</f>
        <v>0</v>
      </c>
      <c r="R194" s="136">
        <f>R195</f>
        <v>0</v>
      </c>
      <c r="T194" s="137">
        <f>T195</f>
        <v>0</v>
      </c>
      <c r="AR194" s="131" t="s">
        <v>341</v>
      </c>
      <c r="AT194" s="138" t="s">
        <v>75</v>
      </c>
      <c r="AU194" s="138" t="s">
        <v>76</v>
      </c>
      <c r="AY194" s="131" t="s">
        <v>317</v>
      </c>
      <c r="BK194" s="139">
        <f>BK195</f>
        <v>0</v>
      </c>
    </row>
    <row r="195" spans="2:65" s="1" customFormat="1" ht="37.75" customHeight="1">
      <c r="B195" s="142"/>
      <c r="C195" s="143" t="s">
        <v>459</v>
      </c>
      <c r="D195" s="143" t="s">
        <v>319</v>
      </c>
      <c r="E195" s="144" t="s">
        <v>744</v>
      </c>
      <c r="F195" s="145" t="s">
        <v>745</v>
      </c>
      <c r="G195" s="146" t="s">
        <v>746</v>
      </c>
      <c r="H195" s="147">
        <v>5</v>
      </c>
      <c r="I195" s="148"/>
      <c r="J195" s="149">
        <f>ROUND(I195*H195,2)</f>
        <v>0</v>
      </c>
      <c r="K195" s="150"/>
      <c r="L195" s="31"/>
      <c r="M195" s="190" t="s">
        <v>1</v>
      </c>
      <c r="N195" s="191" t="s">
        <v>42</v>
      </c>
      <c r="O195" s="192"/>
      <c r="P195" s="193">
        <f>O195*H195</f>
        <v>0</v>
      </c>
      <c r="Q195" s="193">
        <v>0</v>
      </c>
      <c r="R195" s="193">
        <f>Q195*H195</f>
        <v>0</v>
      </c>
      <c r="S195" s="193">
        <v>0</v>
      </c>
      <c r="T195" s="194">
        <f>S195*H195</f>
        <v>0</v>
      </c>
      <c r="AR195" s="155" t="s">
        <v>505</v>
      </c>
      <c r="AT195" s="155" t="s">
        <v>319</v>
      </c>
      <c r="AU195" s="155" t="s">
        <v>83</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505</v>
      </c>
      <c r="BM195" s="155" t="s">
        <v>20134</v>
      </c>
    </row>
    <row r="196" spans="2:65" s="1" customFormat="1" ht="7" customHeight="1">
      <c r="B196" s="46"/>
      <c r="C196" s="47"/>
      <c r="D196" s="47"/>
      <c r="E196" s="47"/>
      <c r="F196" s="47"/>
      <c r="G196" s="47"/>
      <c r="H196" s="47"/>
      <c r="I196" s="47"/>
      <c r="J196" s="47"/>
      <c r="K196" s="47"/>
      <c r="L196" s="31"/>
    </row>
  </sheetData>
  <autoFilter ref="C123:K195" xr:uid="{00000000-0009-0000-0000-00002D000000}"/>
  <mergeCells count="9">
    <mergeCell ref="E87:H87"/>
    <mergeCell ref="E114:H114"/>
    <mergeCell ref="E116:H116"/>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2:BM21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227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20135</v>
      </c>
      <c r="F9" s="263"/>
      <c r="G9" s="263"/>
      <c r="H9" s="263"/>
      <c r="L9" s="31"/>
    </row>
    <row r="10" spans="2:46" s="1" customFormat="1" ht="12" customHeight="1">
      <c r="B10" s="31"/>
      <c r="D10" s="26" t="s">
        <v>287</v>
      </c>
      <c r="L10" s="31"/>
    </row>
    <row r="11" spans="2:46" s="1" customFormat="1" ht="16.5" customHeight="1">
      <c r="B11" s="31"/>
      <c r="E11" s="243" t="s">
        <v>20136</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ROUND(J127,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ROUND((SUM(BE127:BE215)),  2)</f>
        <v>0</v>
      </c>
      <c r="G35" s="99"/>
      <c r="H35" s="99"/>
      <c r="I35" s="100">
        <v>0.2</v>
      </c>
      <c r="J35" s="98">
        <f>ROUND(((SUM(BE127:BE215))*I35),  2)</f>
        <v>0</v>
      </c>
      <c r="L35" s="31"/>
    </row>
    <row r="36" spans="2:12" s="1" customFormat="1" ht="14.4" customHeight="1">
      <c r="B36" s="31"/>
      <c r="E36" s="36" t="s">
        <v>42</v>
      </c>
      <c r="F36" s="98">
        <f>ROUND((SUM(BF127:BF215)),  2)</f>
        <v>0</v>
      </c>
      <c r="G36" s="99"/>
      <c r="H36" s="99"/>
      <c r="I36" s="100">
        <v>0.2</v>
      </c>
      <c r="J36" s="98">
        <f>ROUND(((SUM(BF127:BF215))*I36),  2)</f>
        <v>0</v>
      </c>
      <c r="L36" s="31"/>
    </row>
    <row r="37" spans="2:12" s="1" customFormat="1" ht="14.4" hidden="1" customHeight="1">
      <c r="B37" s="31"/>
      <c r="E37" s="26" t="s">
        <v>43</v>
      </c>
      <c r="F37" s="87">
        <f>ROUND((SUM(BG127:BG215)),  2)</f>
        <v>0</v>
      </c>
      <c r="I37" s="101">
        <v>0.2</v>
      </c>
      <c r="J37" s="87">
        <f>0</f>
        <v>0</v>
      </c>
      <c r="L37" s="31"/>
    </row>
    <row r="38" spans="2:12" s="1" customFormat="1" ht="14.4" hidden="1" customHeight="1">
      <c r="B38" s="31"/>
      <c r="E38" s="26" t="s">
        <v>44</v>
      </c>
      <c r="F38" s="87">
        <f>ROUND((SUM(BH127:BH215)),  2)</f>
        <v>0</v>
      </c>
      <c r="I38" s="101">
        <v>0.2</v>
      </c>
      <c r="J38" s="87">
        <f>0</f>
        <v>0</v>
      </c>
      <c r="L38" s="31"/>
    </row>
    <row r="39" spans="2:12" s="1" customFormat="1" ht="14.4" hidden="1" customHeight="1">
      <c r="B39" s="31"/>
      <c r="E39" s="36" t="s">
        <v>45</v>
      </c>
      <c r="F39" s="98">
        <f>ROUND((SUM(BI127:BI215)),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20135</v>
      </c>
      <c r="F87" s="263"/>
      <c r="G87" s="263"/>
      <c r="H87" s="263"/>
      <c r="L87" s="31"/>
    </row>
    <row r="88" spans="2:12" s="1" customFormat="1" ht="12" customHeight="1">
      <c r="B88" s="31"/>
      <c r="C88" s="26" t="s">
        <v>287</v>
      </c>
      <c r="L88" s="31"/>
    </row>
    <row r="89" spans="2:12" s="1" customFormat="1" ht="16.5" customHeight="1">
      <c r="B89" s="31"/>
      <c r="E89" s="243" t="str">
        <f>E11</f>
        <v>PS01 - Elektrická požiarna signalizácia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J127</f>
        <v>0</v>
      </c>
      <c r="L98" s="31"/>
      <c r="AU98" s="16" t="s">
        <v>296</v>
      </c>
    </row>
    <row r="99" spans="2:47" s="8" customFormat="1" ht="25" customHeight="1">
      <c r="B99" s="113"/>
      <c r="D99" s="114" t="s">
        <v>20137</v>
      </c>
      <c r="E99" s="115"/>
      <c r="F99" s="115"/>
      <c r="G99" s="115"/>
      <c r="H99" s="115"/>
      <c r="I99" s="115"/>
      <c r="J99" s="116">
        <f>J128</f>
        <v>0</v>
      </c>
      <c r="L99" s="113"/>
    </row>
    <row r="100" spans="2:47" s="9" customFormat="1" ht="19.899999999999999" customHeight="1">
      <c r="B100" s="117"/>
      <c r="D100" s="118" t="s">
        <v>13794</v>
      </c>
      <c r="E100" s="119"/>
      <c r="F100" s="119"/>
      <c r="G100" s="119"/>
      <c r="H100" s="119"/>
      <c r="I100" s="119"/>
      <c r="J100" s="120">
        <f>J129</f>
        <v>0</v>
      </c>
      <c r="L100" s="117"/>
    </row>
    <row r="101" spans="2:47" s="9" customFormat="1" ht="14.9" customHeight="1">
      <c r="B101" s="117"/>
      <c r="D101" s="118" t="s">
        <v>20138</v>
      </c>
      <c r="E101" s="119"/>
      <c r="F101" s="119"/>
      <c r="G101" s="119"/>
      <c r="H101" s="119"/>
      <c r="I101" s="119"/>
      <c r="J101" s="120">
        <f>J130</f>
        <v>0</v>
      </c>
      <c r="L101" s="117"/>
    </row>
    <row r="102" spans="2:47" s="9" customFormat="1" ht="14.9" customHeight="1">
      <c r="B102" s="117"/>
      <c r="D102" s="118" t="s">
        <v>20139</v>
      </c>
      <c r="E102" s="119"/>
      <c r="F102" s="119"/>
      <c r="G102" s="119"/>
      <c r="H102" s="119"/>
      <c r="I102" s="119"/>
      <c r="J102" s="120">
        <f>J163</f>
        <v>0</v>
      </c>
      <c r="L102" s="117"/>
    </row>
    <row r="103" spans="2:47" s="9" customFormat="1" ht="14.9" customHeight="1">
      <c r="B103" s="117"/>
      <c r="D103" s="118" t="s">
        <v>20140</v>
      </c>
      <c r="E103" s="119"/>
      <c r="F103" s="119"/>
      <c r="G103" s="119"/>
      <c r="H103" s="119"/>
      <c r="I103" s="119"/>
      <c r="J103" s="120">
        <f>J174</f>
        <v>0</v>
      </c>
      <c r="L103" s="117"/>
    </row>
    <row r="104" spans="2:47" s="9" customFormat="1" ht="14.9" customHeight="1">
      <c r="B104" s="117"/>
      <c r="D104" s="118" t="s">
        <v>20141</v>
      </c>
      <c r="E104" s="119"/>
      <c r="F104" s="119"/>
      <c r="G104" s="119"/>
      <c r="H104" s="119"/>
      <c r="I104" s="119"/>
      <c r="J104" s="120">
        <f>J192</f>
        <v>0</v>
      </c>
      <c r="L104" s="117"/>
    </row>
    <row r="105" spans="2:47" s="8" customFormat="1" ht="25" customHeight="1">
      <c r="B105" s="113"/>
      <c r="D105" s="114" t="s">
        <v>956</v>
      </c>
      <c r="E105" s="115"/>
      <c r="F105" s="115"/>
      <c r="G105" s="115"/>
      <c r="H105" s="115"/>
      <c r="I105" s="115"/>
      <c r="J105" s="116">
        <f>J209</f>
        <v>0</v>
      </c>
      <c r="L105" s="113"/>
    </row>
    <row r="106" spans="2:47" s="1" customFormat="1" ht="21.75" customHeight="1">
      <c r="B106" s="31"/>
      <c r="L106" s="31"/>
    </row>
    <row r="107" spans="2:47" s="1" customFormat="1" ht="7" customHeight="1">
      <c r="B107" s="46"/>
      <c r="C107" s="47"/>
      <c r="D107" s="47"/>
      <c r="E107" s="47"/>
      <c r="F107" s="47"/>
      <c r="G107" s="47"/>
      <c r="H107" s="47"/>
      <c r="I107" s="47"/>
      <c r="J107" s="47"/>
      <c r="K107" s="47"/>
      <c r="L107" s="31"/>
    </row>
    <row r="111" spans="2:47" s="1" customFormat="1" ht="7" customHeight="1">
      <c r="B111" s="48"/>
      <c r="C111" s="49"/>
      <c r="D111" s="49"/>
      <c r="E111" s="49"/>
      <c r="F111" s="49"/>
      <c r="G111" s="49"/>
      <c r="H111" s="49"/>
      <c r="I111" s="49"/>
      <c r="J111" s="49"/>
      <c r="K111" s="49"/>
      <c r="L111" s="31"/>
    </row>
    <row r="112" spans="2:47" s="1" customFormat="1" ht="25" customHeight="1">
      <c r="B112" s="31"/>
      <c r="C112" s="20" t="s">
        <v>303</v>
      </c>
      <c r="L112" s="31"/>
    </row>
    <row r="113" spans="2:63" s="1" customFormat="1" ht="7" customHeight="1">
      <c r="B113" s="31"/>
      <c r="L113" s="31"/>
    </row>
    <row r="114" spans="2:63" s="1" customFormat="1" ht="12" customHeight="1">
      <c r="B114" s="31"/>
      <c r="C114" s="26" t="s">
        <v>15</v>
      </c>
      <c r="L114" s="31"/>
    </row>
    <row r="115" spans="2:63" s="1" customFormat="1" ht="26.25" customHeight="1">
      <c r="B115" s="31"/>
      <c r="E115" s="261" t="str">
        <f>E7</f>
        <v>Dostavba a rekonštrukcia lôžkovej časti Nemocnice s poliklinikou v Spišskej Novej Vsi</v>
      </c>
      <c r="F115" s="262"/>
      <c r="G115" s="262"/>
      <c r="H115" s="262"/>
      <c r="L115" s="31"/>
    </row>
    <row r="116" spans="2:63" ht="12" customHeight="1">
      <c r="B116" s="19"/>
      <c r="C116" s="26" t="s">
        <v>285</v>
      </c>
      <c r="L116" s="19"/>
    </row>
    <row r="117" spans="2:63" s="1" customFormat="1" ht="16.5" customHeight="1">
      <c r="B117" s="31"/>
      <c r="E117" s="261" t="s">
        <v>20135</v>
      </c>
      <c r="F117" s="263"/>
      <c r="G117" s="263"/>
      <c r="H117" s="263"/>
      <c r="L117" s="31"/>
    </row>
    <row r="118" spans="2:63" s="1" customFormat="1" ht="12" customHeight="1">
      <c r="B118" s="31"/>
      <c r="C118" s="26" t="s">
        <v>287</v>
      </c>
      <c r="L118" s="31"/>
    </row>
    <row r="119" spans="2:63" s="1" customFormat="1" ht="16.5" customHeight="1">
      <c r="B119" s="31"/>
      <c r="E119" s="243" t="str">
        <f>E11</f>
        <v>PS01 - Elektrická požiarna signalizácia</v>
      </c>
      <c r="F119" s="263"/>
      <c r="G119" s="263"/>
      <c r="H119" s="263"/>
      <c r="L119" s="31"/>
    </row>
    <row r="120" spans="2:63" s="1" customFormat="1" ht="7" customHeight="1">
      <c r="B120" s="31"/>
      <c r="L120" s="31"/>
    </row>
    <row r="121" spans="2:63" s="1" customFormat="1" ht="12" customHeight="1">
      <c r="B121" s="31"/>
      <c r="C121" s="26" t="s">
        <v>19</v>
      </c>
      <c r="F121" s="24" t="str">
        <f>F14</f>
        <v>parc.č.:1094/1,17,81,82,98,99,1095,1096,9243/18</v>
      </c>
      <c r="I121" s="26" t="s">
        <v>21</v>
      </c>
      <c r="J121" s="54" t="str">
        <f>IF(J14="","",J14)</f>
        <v>6. 3. 2024</v>
      </c>
      <c r="L121" s="31"/>
    </row>
    <row r="122" spans="2:63" s="1" customFormat="1" ht="7" customHeight="1">
      <c r="B122" s="31"/>
      <c r="L122" s="31"/>
    </row>
    <row r="123" spans="2:63" s="1" customFormat="1" ht="25.65" customHeight="1">
      <c r="B123" s="31"/>
      <c r="C123" s="26" t="s">
        <v>23</v>
      </c>
      <c r="F123" s="24" t="str">
        <f>E17</f>
        <v>Nemocnica s poliklinikou, Spišská Nová Ves</v>
      </c>
      <c r="I123" s="26" t="s">
        <v>29</v>
      </c>
      <c r="J123" s="29" t="str">
        <f>E23</f>
        <v>d.g.A. design graphic architecture s.r.o.</v>
      </c>
      <c r="L123" s="31"/>
    </row>
    <row r="124" spans="2:63" s="1" customFormat="1" ht="15.15" customHeight="1">
      <c r="B124" s="31"/>
      <c r="C124" s="26" t="s">
        <v>27</v>
      </c>
      <c r="F124" s="24" t="str">
        <f>IF(E20="","",E20)</f>
        <v>Vyplň údaj</v>
      </c>
      <c r="I124" s="26" t="s">
        <v>32</v>
      </c>
      <c r="J124" s="29" t="str">
        <f>E26</f>
        <v xml:space="preserve"> </v>
      </c>
      <c r="L124" s="31"/>
    </row>
    <row r="125" spans="2:63" s="1" customFormat="1" ht="10.25" customHeight="1">
      <c r="B125" s="31"/>
      <c r="L125" s="31"/>
    </row>
    <row r="126" spans="2:63" s="10" customFormat="1" ht="29.25" customHeight="1">
      <c r="B126" s="121"/>
      <c r="C126" s="122" t="s">
        <v>304</v>
      </c>
      <c r="D126" s="123" t="s">
        <v>61</v>
      </c>
      <c r="E126" s="123" t="s">
        <v>57</v>
      </c>
      <c r="F126" s="123" t="s">
        <v>58</v>
      </c>
      <c r="G126" s="123" t="s">
        <v>305</v>
      </c>
      <c r="H126" s="123" t="s">
        <v>306</v>
      </c>
      <c r="I126" s="123" t="s">
        <v>307</v>
      </c>
      <c r="J126" s="124" t="s">
        <v>294</v>
      </c>
      <c r="K126" s="125" t="s">
        <v>308</v>
      </c>
      <c r="L126" s="121"/>
      <c r="M126" s="61" t="s">
        <v>1</v>
      </c>
      <c r="N126" s="62" t="s">
        <v>40</v>
      </c>
      <c r="O126" s="62" t="s">
        <v>309</v>
      </c>
      <c r="P126" s="62" t="s">
        <v>310</v>
      </c>
      <c r="Q126" s="62" t="s">
        <v>311</v>
      </c>
      <c r="R126" s="62" t="s">
        <v>312</v>
      </c>
      <c r="S126" s="62" t="s">
        <v>313</v>
      </c>
      <c r="T126" s="63" t="s">
        <v>314</v>
      </c>
    </row>
    <row r="127" spans="2:63" s="1" customFormat="1" ht="22.75" customHeight="1">
      <c r="B127" s="31"/>
      <c r="C127" s="66" t="s">
        <v>295</v>
      </c>
      <c r="J127" s="126">
        <f>BK127</f>
        <v>0</v>
      </c>
      <c r="L127" s="31"/>
      <c r="M127" s="64"/>
      <c r="N127" s="55"/>
      <c r="O127" s="55"/>
      <c r="P127" s="127">
        <f>P128+P209</f>
        <v>0</v>
      </c>
      <c r="Q127" s="55"/>
      <c r="R127" s="127">
        <f>R128+R209</f>
        <v>2.7200000000000002E-2</v>
      </c>
      <c r="S127" s="55"/>
      <c r="T127" s="128">
        <f>T128+T209</f>
        <v>1.3299999999999998</v>
      </c>
      <c r="AT127" s="16" t="s">
        <v>75</v>
      </c>
      <c r="AU127" s="16" t="s">
        <v>296</v>
      </c>
      <c r="BK127" s="129">
        <f>BK128+BK209</f>
        <v>0</v>
      </c>
    </row>
    <row r="128" spans="2:63" s="11" customFormat="1" ht="25.9" customHeight="1">
      <c r="B128" s="130"/>
      <c r="D128" s="131" t="s">
        <v>75</v>
      </c>
      <c r="E128" s="132" t="s">
        <v>454</v>
      </c>
      <c r="F128" s="132" t="s">
        <v>454</v>
      </c>
      <c r="I128" s="133"/>
      <c r="J128" s="134">
        <f>BK128</f>
        <v>0</v>
      </c>
      <c r="L128" s="130"/>
      <c r="M128" s="135"/>
      <c r="P128" s="136">
        <f>P129</f>
        <v>0</v>
      </c>
      <c r="R128" s="136">
        <f>R129</f>
        <v>2.7200000000000002E-2</v>
      </c>
      <c r="T128" s="137">
        <f>T129</f>
        <v>1.3299999999999998</v>
      </c>
      <c r="AR128" s="131" t="s">
        <v>92</v>
      </c>
      <c r="AT128" s="138" t="s">
        <v>75</v>
      </c>
      <c r="AU128" s="138" t="s">
        <v>76</v>
      </c>
      <c r="AY128" s="131" t="s">
        <v>317</v>
      </c>
      <c r="BK128" s="139">
        <f>BK129</f>
        <v>0</v>
      </c>
    </row>
    <row r="129" spans="2:65" s="11" customFormat="1" ht="22.75" customHeight="1">
      <c r="B129" s="130"/>
      <c r="D129" s="131" t="s">
        <v>75</v>
      </c>
      <c r="E129" s="140" t="s">
        <v>9310</v>
      </c>
      <c r="F129" s="140" t="s">
        <v>9311</v>
      </c>
      <c r="I129" s="133"/>
      <c r="J129" s="141">
        <f>BK129</f>
        <v>0</v>
      </c>
      <c r="L129" s="130"/>
      <c r="M129" s="135"/>
      <c r="P129" s="136">
        <f>P130+P163+P174+P192</f>
        <v>0</v>
      </c>
      <c r="R129" s="136">
        <f>R130+R163+R174+R192</f>
        <v>2.7200000000000002E-2</v>
      </c>
      <c r="T129" s="137">
        <f>T130+T163+T174+T192</f>
        <v>1.3299999999999998</v>
      </c>
      <c r="AR129" s="131" t="s">
        <v>92</v>
      </c>
      <c r="AT129" s="138" t="s">
        <v>75</v>
      </c>
      <c r="AU129" s="138" t="s">
        <v>83</v>
      </c>
      <c r="AY129" s="131" t="s">
        <v>317</v>
      </c>
      <c r="BK129" s="139">
        <f>BK130+BK163+BK174+BK192</f>
        <v>0</v>
      </c>
    </row>
    <row r="130" spans="2:65" s="11" customFormat="1" ht="20.9" customHeight="1">
      <c r="B130" s="130"/>
      <c r="D130" s="131" t="s">
        <v>75</v>
      </c>
      <c r="E130" s="140" t="s">
        <v>20142</v>
      </c>
      <c r="F130" s="140" t="s">
        <v>20143</v>
      </c>
      <c r="I130" s="133"/>
      <c r="J130" s="141">
        <f>BK130</f>
        <v>0</v>
      </c>
      <c r="L130" s="130"/>
      <c r="M130" s="135"/>
      <c r="P130" s="136">
        <f>SUM(P131:P162)</f>
        <v>0</v>
      </c>
      <c r="R130" s="136">
        <f>SUM(R131:R162)</f>
        <v>2.3000000000000004E-3</v>
      </c>
      <c r="T130" s="137">
        <f>SUM(T131:T162)</f>
        <v>0</v>
      </c>
      <c r="AR130" s="131" t="s">
        <v>92</v>
      </c>
      <c r="AT130" s="138" t="s">
        <v>75</v>
      </c>
      <c r="AU130" s="138" t="s">
        <v>88</v>
      </c>
      <c r="AY130" s="131" t="s">
        <v>317</v>
      </c>
      <c r="BK130" s="139">
        <f>SUM(BK131:BK162)</f>
        <v>0</v>
      </c>
    </row>
    <row r="131" spans="2:65" s="1" customFormat="1" ht="24.15" customHeight="1">
      <c r="B131" s="142"/>
      <c r="C131" s="179" t="s">
        <v>83</v>
      </c>
      <c r="D131" s="179" t="s">
        <v>454</v>
      </c>
      <c r="E131" s="180" t="s">
        <v>20144</v>
      </c>
      <c r="F131" s="181" t="s">
        <v>20145</v>
      </c>
      <c r="G131" s="182" t="s">
        <v>467</v>
      </c>
      <c r="H131" s="183">
        <v>1</v>
      </c>
      <c r="I131" s="184"/>
      <c r="J131" s="185">
        <f t="shared" ref="J131:J162" si="0">ROUND(I131*H131,2)</f>
        <v>0</v>
      </c>
      <c r="K131" s="186"/>
      <c r="L131" s="187"/>
      <c r="M131" s="188" t="s">
        <v>1</v>
      </c>
      <c r="N131" s="189" t="s">
        <v>42</v>
      </c>
      <c r="P131" s="153">
        <f t="shared" ref="P131:P162" si="1">O131*H131</f>
        <v>0</v>
      </c>
      <c r="Q131" s="153">
        <v>0</v>
      </c>
      <c r="R131" s="153">
        <f t="shared" ref="R131:R162" si="2">Q131*H131</f>
        <v>0</v>
      </c>
      <c r="S131" s="153">
        <v>0</v>
      </c>
      <c r="T131" s="154">
        <f t="shared" ref="T131:T162" si="3">S131*H131</f>
        <v>0</v>
      </c>
      <c r="AR131" s="155" t="s">
        <v>831</v>
      </c>
      <c r="AT131" s="155" t="s">
        <v>454</v>
      </c>
      <c r="AU131" s="155" t="s">
        <v>92</v>
      </c>
      <c r="AY131" s="16" t="s">
        <v>317</v>
      </c>
      <c r="BE131" s="156">
        <f t="shared" ref="BE131:BE162" si="4">IF(N131="základná",J131,0)</f>
        <v>0</v>
      </c>
      <c r="BF131" s="156">
        <f t="shared" ref="BF131:BF162" si="5">IF(N131="znížená",J131,0)</f>
        <v>0</v>
      </c>
      <c r="BG131" s="156">
        <f t="shared" ref="BG131:BG162" si="6">IF(N131="zákl. prenesená",J131,0)</f>
        <v>0</v>
      </c>
      <c r="BH131" s="156">
        <f t="shared" ref="BH131:BH162" si="7">IF(N131="zníž. prenesená",J131,0)</f>
        <v>0</v>
      </c>
      <c r="BI131" s="156">
        <f t="shared" ref="BI131:BI162" si="8">IF(N131="nulová",J131,0)</f>
        <v>0</v>
      </c>
      <c r="BJ131" s="16" t="s">
        <v>88</v>
      </c>
      <c r="BK131" s="156">
        <f t="shared" ref="BK131:BK162" si="9">ROUND(I131*H131,2)</f>
        <v>0</v>
      </c>
      <c r="BL131" s="16" t="s">
        <v>561</v>
      </c>
      <c r="BM131" s="155" t="s">
        <v>20146</v>
      </c>
    </row>
    <row r="132" spans="2:65" s="1" customFormat="1" ht="24.15" customHeight="1">
      <c r="B132" s="142"/>
      <c r="C132" s="179" t="s">
        <v>1658</v>
      </c>
      <c r="D132" s="179" t="s">
        <v>454</v>
      </c>
      <c r="E132" s="180" t="s">
        <v>20147</v>
      </c>
      <c r="F132" s="181" t="s">
        <v>20148</v>
      </c>
      <c r="G132" s="182" t="s">
        <v>467</v>
      </c>
      <c r="H132" s="183">
        <v>1</v>
      </c>
      <c r="I132" s="184"/>
      <c r="J132" s="185">
        <f t="shared" si="0"/>
        <v>0</v>
      </c>
      <c r="K132" s="186"/>
      <c r="L132" s="187"/>
      <c r="M132" s="188" t="s">
        <v>1</v>
      </c>
      <c r="N132" s="189" t="s">
        <v>42</v>
      </c>
      <c r="P132" s="153">
        <f t="shared" si="1"/>
        <v>0</v>
      </c>
      <c r="Q132" s="153">
        <v>0</v>
      </c>
      <c r="R132" s="153">
        <f t="shared" si="2"/>
        <v>0</v>
      </c>
      <c r="S132" s="153">
        <v>0</v>
      </c>
      <c r="T132" s="154">
        <f t="shared" si="3"/>
        <v>0</v>
      </c>
      <c r="AR132" s="155" t="s">
        <v>831</v>
      </c>
      <c r="AT132" s="155" t="s">
        <v>454</v>
      </c>
      <c r="AU132" s="155" t="s">
        <v>92</v>
      </c>
      <c r="AY132" s="16" t="s">
        <v>317</v>
      </c>
      <c r="BE132" s="156">
        <f t="shared" si="4"/>
        <v>0</v>
      </c>
      <c r="BF132" s="156">
        <f t="shared" si="5"/>
        <v>0</v>
      </c>
      <c r="BG132" s="156">
        <f t="shared" si="6"/>
        <v>0</v>
      </c>
      <c r="BH132" s="156">
        <f t="shared" si="7"/>
        <v>0</v>
      </c>
      <c r="BI132" s="156">
        <f t="shared" si="8"/>
        <v>0</v>
      </c>
      <c r="BJ132" s="16" t="s">
        <v>88</v>
      </c>
      <c r="BK132" s="156">
        <f t="shared" si="9"/>
        <v>0</v>
      </c>
      <c r="BL132" s="16" t="s">
        <v>561</v>
      </c>
      <c r="BM132" s="155" t="s">
        <v>16723</v>
      </c>
    </row>
    <row r="133" spans="2:65" s="1" customFormat="1" ht="16.5" customHeight="1">
      <c r="B133" s="142"/>
      <c r="C133" s="179" t="s">
        <v>706</v>
      </c>
      <c r="D133" s="179" t="s">
        <v>454</v>
      </c>
      <c r="E133" s="180" t="s">
        <v>20149</v>
      </c>
      <c r="F133" s="181" t="s">
        <v>20150</v>
      </c>
      <c r="G133" s="182" t="s">
        <v>467</v>
      </c>
      <c r="H133" s="183">
        <v>1</v>
      </c>
      <c r="I133" s="184"/>
      <c r="J133" s="185">
        <f t="shared" si="0"/>
        <v>0</v>
      </c>
      <c r="K133" s="186"/>
      <c r="L133" s="187"/>
      <c r="M133" s="188" t="s">
        <v>1</v>
      </c>
      <c r="N133" s="189" t="s">
        <v>42</v>
      </c>
      <c r="P133" s="153">
        <f t="shared" si="1"/>
        <v>0</v>
      </c>
      <c r="Q133" s="153">
        <v>0</v>
      </c>
      <c r="R133" s="153">
        <f t="shared" si="2"/>
        <v>0</v>
      </c>
      <c r="S133" s="153">
        <v>0</v>
      </c>
      <c r="T133" s="154">
        <f t="shared" si="3"/>
        <v>0</v>
      </c>
      <c r="AR133" s="155" t="s">
        <v>831</v>
      </c>
      <c r="AT133" s="155" t="s">
        <v>454</v>
      </c>
      <c r="AU133" s="155" t="s">
        <v>92</v>
      </c>
      <c r="AY133" s="16" t="s">
        <v>317</v>
      </c>
      <c r="BE133" s="156">
        <f t="shared" si="4"/>
        <v>0</v>
      </c>
      <c r="BF133" s="156">
        <f t="shared" si="5"/>
        <v>0</v>
      </c>
      <c r="BG133" s="156">
        <f t="shared" si="6"/>
        <v>0</v>
      </c>
      <c r="BH133" s="156">
        <f t="shared" si="7"/>
        <v>0</v>
      </c>
      <c r="BI133" s="156">
        <f t="shared" si="8"/>
        <v>0</v>
      </c>
      <c r="BJ133" s="16" t="s">
        <v>88</v>
      </c>
      <c r="BK133" s="156">
        <f t="shared" si="9"/>
        <v>0</v>
      </c>
      <c r="BL133" s="16" t="s">
        <v>561</v>
      </c>
      <c r="BM133" s="155" t="s">
        <v>20151</v>
      </c>
    </row>
    <row r="134" spans="2:65" s="1" customFormat="1" ht="24.15" customHeight="1">
      <c r="B134" s="142"/>
      <c r="C134" s="179" t="s">
        <v>1670</v>
      </c>
      <c r="D134" s="179" t="s">
        <v>454</v>
      </c>
      <c r="E134" s="180" t="s">
        <v>20152</v>
      </c>
      <c r="F134" s="181" t="s">
        <v>20153</v>
      </c>
      <c r="G134" s="182" t="s">
        <v>467</v>
      </c>
      <c r="H134" s="183">
        <v>2</v>
      </c>
      <c r="I134" s="184"/>
      <c r="J134" s="185">
        <f t="shared" si="0"/>
        <v>0</v>
      </c>
      <c r="K134" s="186"/>
      <c r="L134" s="187"/>
      <c r="M134" s="188" t="s">
        <v>1</v>
      </c>
      <c r="N134" s="189" t="s">
        <v>42</v>
      </c>
      <c r="P134" s="153">
        <f t="shared" si="1"/>
        <v>0</v>
      </c>
      <c r="Q134" s="153">
        <v>0</v>
      </c>
      <c r="R134" s="153">
        <f t="shared" si="2"/>
        <v>0</v>
      </c>
      <c r="S134" s="153">
        <v>0</v>
      </c>
      <c r="T134" s="154">
        <f t="shared" si="3"/>
        <v>0</v>
      </c>
      <c r="AR134" s="155" t="s">
        <v>831</v>
      </c>
      <c r="AT134" s="155" t="s">
        <v>454</v>
      </c>
      <c r="AU134" s="155" t="s">
        <v>92</v>
      </c>
      <c r="AY134" s="16" t="s">
        <v>317</v>
      </c>
      <c r="BE134" s="156">
        <f t="shared" si="4"/>
        <v>0</v>
      </c>
      <c r="BF134" s="156">
        <f t="shared" si="5"/>
        <v>0</v>
      </c>
      <c r="BG134" s="156">
        <f t="shared" si="6"/>
        <v>0</v>
      </c>
      <c r="BH134" s="156">
        <f t="shared" si="7"/>
        <v>0</v>
      </c>
      <c r="BI134" s="156">
        <f t="shared" si="8"/>
        <v>0</v>
      </c>
      <c r="BJ134" s="16" t="s">
        <v>88</v>
      </c>
      <c r="BK134" s="156">
        <f t="shared" si="9"/>
        <v>0</v>
      </c>
      <c r="BL134" s="16" t="s">
        <v>561</v>
      </c>
      <c r="BM134" s="155" t="s">
        <v>20154</v>
      </c>
    </row>
    <row r="135" spans="2:65" s="1" customFormat="1" ht="16.5" customHeight="1">
      <c r="B135" s="142"/>
      <c r="C135" s="179" t="s">
        <v>88</v>
      </c>
      <c r="D135" s="179" t="s">
        <v>454</v>
      </c>
      <c r="E135" s="180" t="s">
        <v>20155</v>
      </c>
      <c r="F135" s="181" t="s">
        <v>20156</v>
      </c>
      <c r="G135" s="182" t="s">
        <v>467</v>
      </c>
      <c r="H135" s="183">
        <v>2</v>
      </c>
      <c r="I135" s="184"/>
      <c r="J135" s="185">
        <f t="shared" si="0"/>
        <v>0</v>
      </c>
      <c r="K135" s="186"/>
      <c r="L135" s="187"/>
      <c r="M135" s="188" t="s">
        <v>1</v>
      </c>
      <c r="N135" s="189" t="s">
        <v>42</v>
      </c>
      <c r="P135" s="153">
        <f t="shared" si="1"/>
        <v>0</v>
      </c>
      <c r="Q135" s="153">
        <v>0</v>
      </c>
      <c r="R135" s="153">
        <f t="shared" si="2"/>
        <v>0</v>
      </c>
      <c r="S135" s="153">
        <v>0</v>
      </c>
      <c r="T135" s="154">
        <f t="shared" si="3"/>
        <v>0</v>
      </c>
      <c r="AR135" s="155" t="s">
        <v>831</v>
      </c>
      <c r="AT135" s="155" t="s">
        <v>454</v>
      </c>
      <c r="AU135" s="155" t="s">
        <v>92</v>
      </c>
      <c r="AY135" s="16" t="s">
        <v>317</v>
      </c>
      <c r="BE135" s="156">
        <f t="shared" si="4"/>
        <v>0</v>
      </c>
      <c r="BF135" s="156">
        <f t="shared" si="5"/>
        <v>0</v>
      </c>
      <c r="BG135" s="156">
        <f t="shared" si="6"/>
        <v>0</v>
      </c>
      <c r="BH135" s="156">
        <f t="shared" si="7"/>
        <v>0</v>
      </c>
      <c r="BI135" s="156">
        <f t="shared" si="8"/>
        <v>0</v>
      </c>
      <c r="BJ135" s="16" t="s">
        <v>88</v>
      </c>
      <c r="BK135" s="156">
        <f t="shared" si="9"/>
        <v>0</v>
      </c>
      <c r="BL135" s="16" t="s">
        <v>561</v>
      </c>
      <c r="BM135" s="155" t="s">
        <v>20157</v>
      </c>
    </row>
    <row r="136" spans="2:65" s="1" customFormat="1" ht="16.5" customHeight="1">
      <c r="B136" s="142"/>
      <c r="C136" s="179" t="s">
        <v>92</v>
      </c>
      <c r="D136" s="179" t="s">
        <v>454</v>
      </c>
      <c r="E136" s="180" t="s">
        <v>20158</v>
      </c>
      <c r="F136" s="181" t="s">
        <v>20159</v>
      </c>
      <c r="G136" s="182" t="s">
        <v>467</v>
      </c>
      <c r="H136" s="183">
        <v>3</v>
      </c>
      <c r="I136" s="184"/>
      <c r="J136" s="185">
        <f t="shared" si="0"/>
        <v>0</v>
      </c>
      <c r="K136" s="186"/>
      <c r="L136" s="187"/>
      <c r="M136" s="188" t="s">
        <v>1</v>
      </c>
      <c r="N136" s="189" t="s">
        <v>42</v>
      </c>
      <c r="P136" s="153">
        <f t="shared" si="1"/>
        <v>0</v>
      </c>
      <c r="Q136" s="153">
        <v>0</v>
      </c>
      <c r="R136" s="153">
        <f t="shared" si="2"/>
        <v>0</v>
      </c>
      <c r="S136" s="153">
        <v>0</v>
      </c>
      <c r="T136" s="154">
        <f t="shared" si="3"/>
        <v>0</v>
      </c>
      <c r="AR136" s="155" t="s">
        <v>831</v>
      </c>
      <c r="AT136" s="155" t="s">
        <v>454</v>
      </c>
      <c r="AU136" s="155" t="s">
        <v>92</v>
      </c>
      <c r="AY136" s="16" t="s">
        <v>317</v>
      </c>
      <c r="BE136" s="156">
        <f t="shared" si="4"/>
        <v>0</v>
      </c>
      <c r="BF136" s="156">
        <f t="shared" si="5"/>
        <v>0</v>
      </c>
      <c r="BG136" s="156">
        <f t="shared" si="6"/>
        <v>0</v>
      </c>
      <c r="BH136" s="156">
        <f t="shared" si="7"/>
        <v>0</v>
      </c>
      <c r="BI136" s="156">
        <f t="shared" si="8"/>
        <v>0</v>
      </c>
      <c r="BJ136" s="16" t="s">
        <v>88</v>
      </c>
      <c r="BK136" s="156">
        <f t="shared" si="9"/>
        <v>0</v>
      </c>
      <c r="BL136" s="16" t="s">
        <v>561</v>
      </c>
      <c r="BM136" s="155" t="s">
        <v>20160</v>
      </c>
    </row>
    <row r="137" spans="2:65" s="1" customFormat="1" ht="16.5" customHeight="1">
      <c r="B137" s="142"/>
      <c r="C137" s="179" t="s">
        <v>323</v>
      </c>
      <c r="D137" s="179" t="s">
        <v>454</v>
      </c>
      <c r="E137" s="180" t="s">
        <v>20161</v>
      </c>
      <c r="F137" s="181" t="s">
        <v>20162</v>
      </c>
      <c r="G137" s="182" t="s">
        <v>467</v>
      </c>
      <c r="H137" s="183">
        <v>16</v>
      </c>
      <c r="I137" s="184"/>
      <c r="J137" s="185">
        <f t="shared" si="0"/>
        <v>0</v>
      </c>
      <c r="K137" s="186"/>
      <c r="L137" s="187"/>
      <c r="M137" s="188" t="s">
        <v>1</v>
      </c>
      <c r="N137" s="189" t="s">
        <v>42</v>
      </c>
      <c r="P137" s="153">
        <f t="shared" si="1"/>
        <v>0</v>
      </c>
      <c r="Q137" s="153">
        <v>0</v>
      </c>
      <c r="R137" s="153">
        <f t="shared" si="2"/>
        <v>0</v>
      </c>
      <c r="S137" s="153">
        <v>0</v>
      </c>
      <c r="T137" s="154">
        <f t="shared" si="3"/>
        <v>0</v>
      </c>
      <c r="AR137" s="155" t="s">
        <v>831</v>
      </c>
      <c r="AT137" s="155" t="s">
        <v>454</v>
      </c>
      <c r="AU137" s="155" t="s">
        <v>92</v>
      </c>
      <c r="AY137" s="16" t="s">
        <v>317</v>
      </c>
      <c r="BE137" s="156">
        <f t="shared" si="4"/>
        <v>0</v>
      </c>
      <c r="BF137" s="156">
        <f t="shared" si="5"/>
        <v>0</v>
      </c>
      <c r="BG137" s="156">
        <f t="shared" si="6"/>
        <v>0</v>
      </c>
      <c r="BH137" s="156">
        <f t="shared" si="7"/>
        <v>0</v>
      </c>
      <c r="BI137" s="156">
        <f t="shared" si="8"/>
        <v>0</v>
      </c>
      <c r="BJ137" s="16" t="s">
        <v>88</v>
      </c>
      <c r="BK137" s="156">
        <f t="shared" si="9"/>
        <v>0</v>
      </c>
      <c r="BL137" s="16" t="s">
        <v>561</v>
      </c>
      <c r="BM137" s="155" t="s">
        <v>20163</v>
      </c>
    </row>
    <row r="138" spans="2:65" s="1" customFormat="1" ht="16.5" customHeight="1">
      <c r="B138" s="142"/>
      <c r="C138" s="179" t="s">
        <v>341</v>
      </c>
      <c r="D138" s="179" t="s">
        <v>454</v>
      </c>
      <c r="E138" s="180" t="s">
        <v>20164</v>
      </c>
      <c r="F138" s="181" t="s">
        <v>20165</v>
      </c>
      <c r="G138" s="182" t="s">
        <v>467</v>
      </c>
      <c r="H138" s="183">
        <v>1</v>
      </c>
      <c r="I138" s="184"/>
      <c r="J138" s="185">
        <f t="shared" si="0"/>
        <v>0</v>
      </c>
      <c r="K138" s="186"/>
      <c r="L138" s="187"/>
      <c r="M138" s="188" t="s">
        <v>1</v>
      </c>
      <c r="N138" s="189" t="s">
        <v>42</v>
      </c>
      <c r="P138" s="153">
        <f t="shared" si="1"/>
        <v>0</v>
      </c>
      <c r="Q138" s="153">
        <v>0</v>
      </c>
      <c r="R138" s="153">
        <f t="shared" si="2"/>
        <v>0</v>
      </c>
      <c r="S138" s="153">
        <v>0</v>
      </c>
      <c r="T138" s="154">
        <f t="shared" si="3"/>
        <v>0</v>
      </c>
      <c r="AR138" s="155" t="s">
        <v>831</v>
      </c>
      <c r="AT138" s="155" t="s">
        <v>454</v>
      </c>
      <c r="AU138" s="155" t="s">
        <v>92</v>
      </c>
      <c r="AY138" s="16" t="s">
        <v>317</v>
      </c>
      <c r="BE138" s="156">
        <f t="shared" si="4"/>
        <v>0</v>
      </c>
      <c r="BF138" s="156">
        <f t="shared" si="5"/>
        <v>0</v>
      </c>
      <c r="BG138" s="156">
        <f t="shared" si="6"/>
        <v>0</v>
      </c>
      <c r="BH138" s="156">
        <f t="shared" si="7"/>
        <v>0</v>
      </c>
      <c r="BI138" s="156">
        <f t="shared" si="8"/>
        <v>0</v>
      </c>
      <c r="BJ138" s="16" t="s">
        <v>88</v>
      </c>
      <c r="BK138" s="156">
        <f t="shared" si="9"/>
        <v>0</v>
      </c>
      <c r="BL138" s="16" t="s">
        <v>561</v>
      </c>
      <c r="BM138" s="155" t="s">
        <v>20166</v>
      </c>
    </row>
    <row r="139" spans="2:65" s="1" customFormat="1" ht="16.5" customHeight="1">
      <c r="B139" s="142"/>
      <c r="C139" s="179" t="s">
        <v>346</v>
      </c>
      <c r="D139" s="179" t="s">
        <v>454</v>
      </c>
      <c r="E139" s="180" t="s">
        <v>20167</v>
      </c>
      <c r="F139" s="181" t="s">
        <v>20168</v>
      </c>
      <c r="G139" s="182" t="s">
        <v>467</v>
      </c>
      <c r="H139" s="183">
        <v>1</v>
      </c>
      <c r="I139" s="184"/>
      <c r="J139" s="185">
        <f t="shared" si="0"/>
        <v>0</v>
      </c>
      <c r="K139" s="186"/>
      <c r="L139" s="187"/>
      <c r="M139" s="188" t="s">
        <v>1</v>
      </c>
      <c r="N139" s="189" t="s">
        <v>42</v>
      </c>
      <c r="P139" s="153">
        <f t="shared" si="1"/>
        <v>0</v>
      </c>
      <c r="Q139" s="153">
        <v>0</v>
      </c>
      <c r="R139" s="153">
        <f t="shared" si="2"/>
        <v>0</v>
      </c>
      <c r="S139" s="153">
        <v>0</v>
      </c>
      <c r="T139" s="154">
        <f t="shared" si="3"/>
        <v>0</v>
      </c>
      <c r="AR139" s="155" t="s">
        <v>831</v>
      </c>
      <c r="AT139" s="155" t="s">
        <v>454</v>
      </c>
      <c r="AU139" s="155" t="s">
        <v>92</v>
      </c>
      <c r="AY139" s="16" t="s">
        <v>317</v>
      </c>
      <c r="BE139" s="156">
        <f t="shared" si="4"/>
        <v>0</v>
      </c>
      <c r="BF139" s="156">
        <f t="shared" si="5"/>
        <v>0</v>
      </c>
      <c r="BG139" s="156">
        <f t="shared" si="6"/>
        <v>0</v>
      </c>
      <c r="BH139" s="156">
        <f t="shared" si="7"/>
        <v>0</v>
      </c>
      <c r="BI139" s="156">
        <f t="shared" si="8"/>
        <v>0</v>
      </c>
      <c r="BJ139" s="16" t="s">
        <v>88</v>
      </c>
      <c r="BK139" s="156">
        <f t="shared" si="9"/>
        <v>0</v>
      </c>
      <c r="BL139" s="16" t="s">
        <v>561</v>
      </c>
      <c r="BM139" s="155" t="s">
        <v>20169</v>
      </c>
    </row>
    <row r="140" spans="2:65" s="1" customFormat="1" ht="16.5" customHeight="1">
      <c r="B140" s="142"/>
      <c r="C140" s="179" t="s">
        <v>351</v>
      </c>
      <c r="D140" s="179" t="s">
        <v>454</v>
      </c>
      <c r="E140" s="180" t="s">
        <v>20170</v>
      </c>
      <c r="F140" s="181" t="s">
        <v>20171</v>
      </c>
      <c r="G140" s="182" t="s">
        <v>467</v>
      </c>
      <c r="H140" s="183">
        <v>4</v>
      </c>
      <c r="I140" s="184"/>
      <c r="J140" s="185">
        <f t="shared" si="0"/>
        <v>0</v>
      </c>
      <c r="K140" s="186"/>
      <c r="L140" s="187"/>
      <c r="M140" s="188" t="s">
        <v>1</v>
      </c>
      <c r="N140" s="189" t="s">
        <v>42</v>
      </c>
      <c r="P140" s="153">
        <f t="shared" si="1"/>
        <v>0</v>
      </c>
      <c r="Q140" s="153">
        <v>0</v>
      </c>
      <c r="R140" s="153">
        <f t="shared" si="2"/>
        <v>0</v>
      </c>
      <c r="S140" s="153">
        <v>0</v>
      </c>
      <c r="T140" s="154">
        <f t="shared" si="3"/>
        <v>0</v>
      </c>
      <c r="AR140" s="155" t="s">
        <v>831</v>
      </c>
      <c r="AT140" s="155" t="s">
        <v>454</v>
      </c>
      <c r="AU140" s="155" t="s">
        <v>92</v>
      </c>
      <c r="AY140" s="16" t="s">
        <v>317</v>
      </c>
      <c r="BE140" s="156">
        <f t="shared" si="4"/>
        <v>0</v>
      </c>
      <c r="BF140" s="156">
        <f t="shared" si="5"/>
        <v>0</v>
      </c>
      <c r="BG140" s="156">
        <f t="shared" si="6"/>
        <v>0</v>
      </c>
      <c r="BH140" s="156">
        <f t="shared" si="7"/>
        <v>0</v>
      </c>
      <c r="BI140" s="156">
        <f t="shared" si="8"/>
        <v>0</v>
      </c>
      <c r="BJ140" s="16" t="s">
        <v>88</v>
      </c>
      <c r="BK140" s="156">
        <f t="shared" si="9"/>
        <v>0</v>
      </c>
      <c r="BL140" s="16" t="s">
        <v>561</v>
      </c>
      <c r="BM140" s="155" t="s">
        <v>20172</v>
      </c>
    </row>
    <row r="141" spans="2:65" s="1" customFormat="1" ht="16.5" customHeight="1">
      <c r="B141" s="142"/>
      <c r="C141" s="179" t="s">
        <v>356</v>
      </c>
      <c r="D141" s="202" t="s">
        <v>454</v>
      </c>
      <c r="E141" s="180" t="s">
        <v>20173</v>
      </c>
      <c r="F141" s="181" t="s">
        <v>20174</v>
      </c>
      <c r="G141" s="182" t="s">
        <v>467</v>
      </c>
      <c r="H141" s="183">
        <v>850</v>
      </c>
      <c r="I141" s="184"/>
      <c r="J141" s="185">
        <f t="shared" si="0"/>
        <v>0</v>
      </c>
      <c r="K141" s="186"/>
      <c r="L141" s="187"/>
      <c r="M141" s="188" t="s">
        <v>1</v>
      </c>
      <c r="N141" s="189" t="s">
        <v>42</v>
      </c>
      <c r="P141" s="153">
        <f t="shared" si="1"/>
        <v>0</v>
      </c>
      <c r="Q141" s="153">
        <v>0</v>
      </c>
      <c r="R141" s="153">
        <f t="shared" si="2"/>
        <v>0</v>
      </c>
      <c r="S141" s="153">
        <v>0</v>
      </c>
      <c r="T141" s="154">
        <f t="shared" si="3"/>
        <v>0</v>
      </c>
      <c r="AR141" s="155" t="s">
        <v>831</v>
      </c>
      <c r="AT141" s="155" t="s">
        <v>454</v>
      </c>
      <c r="AU141" s="155" t="s">
        <v>92</v>
      </c>
      <c r="AY141" s="16" t="s">
        <v>317</v>
      </c>
      <c r="BE141" s="156">
        <f t="shared" si="4"/>
        <v>0</v>
      </c>
      <c r="BF141" s="156">
        <f t="shared" si="5"/>
        <v>0</v>
      </c>
      <c r="BG141" s="156">
        <f t="shared" si="6"/>
        <v>0</v>
      </c>
      <c r="BH141" s="156">
        <f t="shared" si="7"/>
        <v>0</v>
      </c>
      <c r="BI141" s="156">
        <f t="shared" si="8"/>
        <v>0</v>
      </c>
      <c r="BJ141" s="16" t="s">
        <v>88</v>
      </c>
      <c r="BK141" s="156">
        <f t="shared" si="9"/>
        <v>0</v>
      </c>
      <c r="BL141" s="16" t="s">
        <v>561</v>
      </c>
      <c r="BM141" s="155" t="s">
        <v>20175</v>
      </c>
    </row>
    <row r="142" spans="2:65" s="1" customFormat="1" ht="16.5" customHeight="1">
      <c r="B142" s="142"/>
      <c r="C142" s="179" t="s">
        <v>361</v>
      </c>
      <c r="D142" s="202" t="s">
        <v>454</v>
      </c>
      <c r="E142" s="180" t="s">
        <v>20176</v>
      </c>
      <c r="F142" s="181" t="s">
        <v>20177</v>
      </c>
      <c r="G142" s="182" t="s">
        <v>467</v>
      </c>
      <c r="H142" s="183">
        <v>842</v>
      </c>
      <c r="I142" s="184"/>
      <c r="J142" s="185">
        <f t="shared" si="0"/>
        <v>0</v>
      </c>
      <c r="K142" s="186"/>
      <c r="L142" s="187"/>
      <c r="M142" s="188" t="s">
        <v>1</v>
      </c>
      <c r="N142" s="189" t="s">
        <v>42</v>
      </c>
      <c r="P142" s="153">
        <f t="shared" si="1"/>
        <v>0</v>
      </c>
      <c r="Q142" s="153">
        <v>0</v>
      </c>
      <c r="R142" s="153">
        <f t="shared" si="2"/>
        <v>0</v>
      </c>
      <c r="S142" s="153">
        <v>0</v>
      </c>
      <c r="T142" s="154">
        <f t="shared" si="3"/>
        <v>0</v>
      </c>
      <c r="AR142" s="155" t="s">
        <v>831</v>
      </c>
      <c r="AT142" s="155" t="s">
        <v>454</v>
      </c>
      <c r="AU142" s="155" t="s">
        <v>92</v>
      </c>
      <c r="AY142" s="16" t="s">
        <v>317</v>
      </c>
      <c r="BE142" s="156">
        <f t="shared" si="4"/>
        <v>0</v>
      </c>
      <c r="BF142" s="156">
        <f t="shared" si="5"/>
        <v>0</v>
      </c>
      <c r="BG142" s="156">
        <f t="shared" si="6"/>
        <v>0</v>
      </c>
      <c r="BH142" s="156">
        <f t="shared" si="7"/>
        <v>0</v>
      </c>
      <c r="BI142" s="156">
        <f t="shared" si="8"/>
        <v>0</v>
      </c>
      <c r="BJ142" s="16" t="s">
        <v>88</v>
      </c>
      <c r="BK142" s="156">
        <f t="shared" si="9"/>
        <v>0</v>
      </c>
      <c r="BL142" s="16" t="s">
        <v>561</v>
      </c>
      <c r="BM142" s="155" t="s">
        <v>20178</v>
      </c>
    </row>
    <row r="143" spans="2:65" s="1" customFormat="1" ht="16.5" customHeight="1">
      <c r="B143" s="142"/>
      <c r="C143" s="179" t="s">
        <v>366</v>
      </c>
      <c r="D143" s="179" t="s">
        <v>454</v>
      </c>
      <c r="E143" s="180" t="s">
        <v>20179</v>
      </c>
      <c r="F143" s="181" t="s">
        <v>20180</v>
      </c>
      <c r="G143" s="182" t="s">
        <v>467</v>
      </c>
      <c r="H143" s="183">
        <v>8</v>
      </c>
      <c r="I143" s="184"/>
      <c r="J143" s="185">
        <f t="shared" si="0"/>
        <v>0</v>
      </c>
      <c r="K143" s="186"/>
      <c r="L143" s="187"/>
      <c r="M143" s="188" t="s">
        <v>1</v>
      </c>
      <c r="N143" s="189" t="s">
        <v>42</v>
      </c>
      <c r="P143" s="153">
        <f t="shared" si="1"/>
        <v>0</v>
      </c>
      <c r="Q143" s="153">
        <v>0</v>
      </c>
      <c r="R143" s="153">
        <f t="shared" si="2"/>
        <v>0</v>
      </c>
      <c r="S143" s="153">
        <v>0</v>
      </c>
      <c r="T143" s="154">
        <f t="shared" si="3"/>
        <v>0</v>
      </c>
      <c r="AR143" s="155" t="s">
        <v>831</v>
      </c>
      <c r="AT143" s="155" t="s">
        <v>454</v>
      </c>
      <c r="AU143" s="155" t="s">
        <v>92</v>
      </c>
      <c r="AY143" s="16" t="s">
        <v>317</v>
      </c>
      <c r="BE143" s="156">
        <f t="shared" si="4"/>
        <v>0</v>
      </c>
      <c r="BF143" s="156">
        <f t="shared" si="5"/>
        <v>0</v>
      </c>
      <c r="BG143" s="156">
        <f t="shared" si="6"/>
        <v>0</v>
      </c>
      <c r="BH143" s="156">
        <f t="shared" si="7"/>
        <v>0</v>
      </c>
      <c r="BI143" s="156">
        <f t="shared" si="8"/>
        <v>0</v>
      </c>
      <c r="BJ143" s="16" t="s">
        <v>88</v>
      </c>
      <c r="BK143" s="156">
        <f t="shared" si="9"/>
        <v>0</v>
      </c>
      <c r="BL143" s="16" t="s">
        <v>561</v>
      </c>
      <c r="BM143" s="155" t="s">
        <v>20181</v>
      </c>
    </row>
    <row r="144" spans="2:65" s="1" customFormat="1" ht="16.5" customHeight="1">
      <c r="B144" s="142"/>
      <c r="C144" s="179" t="s">
        <v>371</v>
      </c>
      <c r="D144" s="179" t="s">
        <v>454</v>
      </c>
      <c r="E144" s="180" t="s">
        <v>20182</v>
      </c>
      <c r="F144" s="181" t="s">
        <v>20183</v>
      </c>
      <c r="G144" s="182" t="s">
        <v>467</v>
      </c>
      <c r="H144" s="183">
        <v>401</v>
      </c>
      <c r="I144" s="184"/>
      <c r="J144" s="185">
        <f t="shared" si="0"/>
        <v>0</v>
      </c>
      <c r="K144" s="186"/>
      <c r="L144" s="187"/>
      <c r="M144" s="188" t="s">
        <v>1</v>
      </c>
      <c r="N144" s="189" t="s">
        <v>42</v>
      </c>
      <c r="P144" s="153">
        <f t="shared" si="1"/>
        <v>0</v>
      </c>
      <c r="Q144" s="153">
        <v>0</v>
      </c>
      <c r="R144" s="153">
        <f t="shared" si="2"/>
        <v>0</v>
      </c>
      <c r="S144" s="153">
        <v>0</v>
      </c>
      <c r="T144" s="154">
        <f t="shared" si="3"/>
        <v>0</v>
      </c>
      <c r="AR144" s="155" t="s">
        <v>831</v>
      </c>
      <c r="AT144" s="155" t="s">
        <v>454</v>
      </c>
      <c r="AU144" s="155" t="s">
        <v>92</v>
      </c>
      <c r="AY144" s="16" t="s">
        <v>317</v>
      </c>
      <c r="BE144" s="156">
        <f t="shared" si="4"/>
        <v>0</v>
      </c>
      <c r="BF144" s="156">
        <f t="shared" si="5"/>
        <v>0</v>
      </c>
      <c r="BG144" s="156">
        <f t="shared" si="6"/>
        <v>0</v>
      </c>
      <c r="BH144" s="156">
        <f t="shared" si="7"/>
        <v>0</v>
      </c>
      <c r="BI144" s="156">
        <f t="shared" si="8"/>
        <v>0</v>
      </c>
      <c r="BJ144" s="16" t="s">
        <v>88</v>
      </c>
      <c r="BK144" s="156">
        <f t="shared" si="9"/>
        <v>0</v>
      </c>
      <c r="BL144" s="16" t="s">
        <v>561</v>
      </c>
      <c r="BM144" s="155" t="s">
        <v>20184</v>
      </c>
    </row>
    <row r="145" spans="2:65" s="1" customFormat="1" ht="24.15" customHeight="1">
      <c r="B145" s="142"/>
      <c r="C145" s="179" t="s">
        <v>376</v>
      </c>
      <c r="D145" s="179" t="s">
        <v>454</v>
      </c>
      <c r="E145" s="180" t="s">
        <v>20185</v>
      </c>
      <c r="F145" s="181" t="s">
        <v>20186</v>
      </c>
      <c r="G145" s="182" t="s">
        <v>467</v>
      </c>
      <c r="H145" s="183">
        <v>67</v>
      </c>
      <c r="I145" s="184"/>
      <c r="J145" s="185">
        <f t="shared" si="0"/>
        <v>0</v>
      </c>
      <c r="K145" s="186"/>
      <c r="L145" s="187"/>
      <c r="M145" s="188" t="s">
        <v>1</v>
      </c>
      <c r="N145" s="189" t="s">
        <v>42</v>
      </c>
      <c r="P145" s="153">
        <f t="shared" si="1"/>
        <v>0</v>
      </c>
      <c r="Q145" s="153">
        <v>0</v>
      </c>
      <c r="R145" s="153">
        <f t="shared" si="2"/>
        <v>0</v>
      </c>
      <c r="S145" s="153">
        <v>0</v>
      </c>
      <c r="T145" s="154">
        <f t="shared" si="3"/>
        <v>0</v>
      </c>
      <c r="AR145" s="155" t="s">
        <v>831</v>
      </c>
      <c r="AT145" s="155" t="s">
        <v>454</v>
      </c>
      <c r="AU145" s="155" t="s">
        <v>92</v>
      </c>
      <c r="AY145" s="16" t="s">
        <v>317</v>
      </c>
      <c r="BE145" s="156">
        <f t="shared" si="4"/>
        <v>0</v>
      </c>
      <c r="BF145" s="156">
        <f t="shared" si="5"/>
        <v>0</v>
      </c>
      <c r="BG145" s="156">
        <f t="shared" si="6"/>
        <v>0</v>
      </c>
      <c r="BH145" s="156">
        <f t="shared" si="7"/>
        <v>0</v>
      </c>
      <c r="BI145" s="156">
        <f t="shared" si="8"/>
        <v>0</v>
      </c>
      <c r="BJ145" s="16" t="s">
        <v>88</v>
      </c>
      <c r="BK145" s="156">
        <f t="shared" si="9"/>
        <v>0</v>
      </c>
      <c r="BL145" s="16" t="s">
        <v>561</v>
      </c>
      <c r="BM145" s="155" t="s">
        <v>20187</v>
      </c>
    </row>
    <row r="146" spans="2:65" s="1" customFormat="1" ht="21.75" customHeight="1">
      <c r="B146" s="142"/>
      <c r="C146" s="179" t="s">
        <v>381</v>
      </c>
      <c r="D146" s="179" t="s">
        <v>454</v>
      </c>
      <c r="E146" s="180" t="s">
        <v>20188</v>
      </c>
      <c r="F146" s="181" t="s">
        <v>20189</v>
      </c>
      <c r="G146" s="182" t="s">
        <v>467</v>
      </c>
      <c r="H146" s="183">
        <v>67</v>
      </c>
      <c r="I146" s="184"/>
      <c r="J146" s="185">
        <f t="shared" si="0"/>
        <v>0</v>
      </c>
      <c r="K146" s="186"/>
      <c r="L146" s="187"/>
      <c r="M146" s="188" t="s">
        <v>1</v>
      </c>
      <c r="N146" s="189" t="s">
        <v>42</v>
      </c>
      <c r="P146" s="153">
        <f t="shared" si="1"/>
        <v>0</v>
      </c>
      <c r="Q146" s="153">
        <v>0</v>
      </c>
      <c r="R146" s="153">
        <f t="shared" si="2"/>
        <v>0</v>
      </c>
      <c r="S146" s="153">
        <v>0</v>
      </c>
      <c r="T146" s="154">
        <f t="shared" si="3"/>
        <v>0</v>
      </c>
      <c r="AR146" s="155" t="s">
        <v>831</v>
      </c>
      <c r="AT146" s="155" t="s">
        <v>454</v>
      </c>
      <c r="AU146" s="155" t="s">
        <v>92</v>
      </c>
      <c r="AY146" s="16" t="s">
        <v>317</v>
      </c>
      <c r="BE146" s="156">
        <f t="shared" si="4"/>
        <v>0</v>
      </c>
      <c r="BF146" s="156">
        <f t="shared" si="5"/>
        <v>0</v>
      </c>
      <c r="BG146" s="156">
        <f t="shared" si="6"/>
        <v>0</v>
      </c>
      <c r="BH146" s="156">
        <f t="shared" si="7"/>
        <v>0</v>
      </c>
      <c r="BI146" s="156">
        <f t="shared" si="8"/>
        <v>0</v>
      </c>
      <c r="BJ146" s="16" t="s">
        <v>88</v>
      </c>
      <c r="BK146" s="156">
        <f t="shared" si="9"/>
        <v>0</v>
      </c>
      <c r="BL146" s="16" t="s">
        <v>561</v>
      </c>
      <c r="BM146" s="155" t="s">
        <v>20190</v>
      </c>
    </row>
    <row r="147" spans="2:65" s="1" customFormat="1" ht="16.5" customHeight="1">
      <c r="B147" s="142"/>
      <c r="C147" s="179" t="s">
        <v>386</v>
      </c>
      <c r="D147" s="179" t="s">
        <v>454</v>
      </c>
      <c r="E147" s="180" t="s">
        <v>20191</v>
      </c>
      <c r="F147" s="181" t="s">
        <v>20192</v>
      </c>
      <c r="G147" s="182" t="s">
        <v>467</v>
      </c>
      <c r="H147" s="183">
        <v>3</v>
      </c>
      <c r="I147" s="184"/>
      <c r="J147" s="185">
        <f t="shared" si="0"/>
        <v>0</v>
      </c>
      <c r="K147" s="186"/>
      <c r="L147" s="187"/>
      <c r="M147" s="188" t="s">
        <v>1</v>
      </c>
      <c r="N147" s="189" t="s">
        <v>42</v>
      </c>
      <c r="P147" s="153">
        <f t="shared" si="1"/>
        <v>0</v>
      </c>
      <c r="Q147" s="153">
        <v>0</v>
      </c>
      <c r="R147" s="153">
        <f t="shared" si="2"/>
        <v>0</v>
      </c>
      <c r="S147" s="153">
        <v>0</v>
      </c>
      <c r="T147" s="154">
        <f t="shared" si="3"/>
        <v>0</v>
      </c>
      <c r="AR147" s="155" t="s">
        <v>831</v>
      </c>
      <c r="AT147" s="155" t="s">
        <v>454</v>
      </c>
      <c r="AU147" s="155" t="s">
        <v>92</v>
      </c>
      <c r="AY147" s="16" t="s">
        <v>317</v>
      </c>
      <c r="BE147" s="156">
        <f t="shared" si="4"/>
        <v>0</v>
      </c>
      <c r="BF147" s="156">
        <f t="shared" si="5"/>
        <v>0</v>
      </c>
      <c r="BG147" s="156">
        <f t="shared" si="6"/>
        <v>0</v>
      </c>
      <c r="BH147" s="156">
        <f t="shared" si="7"/>
        <v>0</v>
      </c>
      <c r="BI147" s="156">
        <f t="shared" si="8"/>
        <v>0</v>
      </c>
      <c r="BJ147" s="16" t="s">
        <v>88</v>
      </c>
      <c r="BK147" s="156">
        <f t="shared" si="9"/>
        <v>0</v>
      </c>
      <c r="BL147" s="16" t="s">
        <v>561</v>
      </c>
      <c r="BM147" s="155" t="s">
        <v>20193</v>
      </c>
    </row>
    <row r="148" spans="2:65" s="1" customFormat="1" ht="21.75" customHeight="1">
      <c r="B148" s="142"/>
      <c r="C148" s="179" t="s">
        <v>391</v>
      </c>
      <c r="D148" s="179" t="s">
        <v>454</v>
      </c>
      <c r="E148" s="180" t="s">
        <v>20194</v>
      </c>
      <c r="F148" s="181" t="s">
        <v>20195</v>
      </c>
      <c r="G148" s="182" t="s">
        <v>467</v>
      </c>
      <c r="H148" s="183">
        <v>67</v>
      </c>
      <c r="I148" s="184"/>
      <c r="J148" s="185">
        <f t="shared" si="0"/>
        <v>0</v>
      </c>
      <c r="K148" s="186"/>
      <c r="L148" s="187"/>
      <c r="M148" s="188" t="s">
        <v>1</v>
      </c>
      <c r="N148" s="189" t="s">
        <v>42</v>
      </c>
      <c r="P148" s="153">
        <f t="shared" si="1"/>
        <v>0</v>
      </c>
      <c r="Q148" s="153">
        <v>0</v>
      </c>
      <c r="R148" s="153">
        <f t="shared" si="2"/>
        <v>0</v>
      </c>
      <c r="S148" s="153">
        <v>0</v>
      </c>
      <c r="T148" s="154">
        <f t="shared" si="3"/>
        <v>0</v>
      </c>
      <c r="AR148" s="155" t="s">
        <v>831</v>
      </c>
      <c r="AT148" s="155" t="s">
        <v>454</v>
      </c>
      <c r="AU148" s="155" t="s">
        <v>92</v>
      </c>
      <c r="AY148" s="16" t="s">
        <v>317</v>
      </c>
      <c r="BE148" s="156">
        <f t="shared" si="4"/>
        <v>0</v>
      </c>
      <c r="BF148" s="156">
        <f t="shared" si="5"/>
        <v>0</v>
      </c>
      <c r="BG148" s="156">
        <f t="shared" si="6"/>
        <v>0</v>
      </c>
      <c r="BH148" s="156">
        <f t="shared" si="7"/>
        <v>0</v>
      </c>
      <c r="BI148" s="156">
        <f t="shared" si="8"/>
        <v>0</v>
      </c>
      <c r="BJ148" s="16" t="s">
        <v>88</v>
      </c>
      <c r="BK148" s="156">
        <f t="shared" si="9"/>
        <v>0</v>
      </c>
      <c r="BL148" s="16" t="s">
        <v>561</v>
      </c>
      <c r="BM148" s="155" t="s">
        <v>20196</v>
      </c>
    </row>
    <row r="149" spans="2:65" s="1" customFormat="1" ht="16.5" customHeight="1">
      <c r="B149" s="142"/>
      <c r="C149" s="179" t="s">
        <v>396</v>
      </c>
      <c r="D149" s="179" t="s">
        <v>454</v>
      </c>
      <c r="E149" s="180" t="s">
        <v>20197</v>
      </c>
      <c r="F149" s="181" t="s">
        <v>20198</v>
      </c>
      <c r="G149" s="182" t="s">
        <v>467</v>
      </c>
      <c r="H149" s="183">
        <v>60</v>
      </c>
      <c r="I149" s="184"/>
      <c r="J149" s="185">
        <f t="shared" si="0"/>
        <v>0</v>
      </c>
      <c r="K149" s="186"/>
      <c r="L149" s="187"/>
      <c r="M149" s="188" t="s">
        <v>1</v>
      </c>
      <c r="N149" s="189" t="s">
        <v>42</v>
      </c>
      <c r="P149" s="153">
        <f t="shared" si="1"/>
        <v>0</v>
      </c>
      <c r="Q149" s="153">
        <v>0</v>
      </c>
      <c r="R149" s="153">
        <f t="shared" si="2"/>
        <v>0</v>
      </c>
      <c r="S149" s="153">
        <v>0</v>
      </c>
      <c r="T149" s="154">
        <f t="shared" si="3"/>
        <v>0</v>
      </c>
      <c r="AR149" s="155" t="s">
        <v>831</v>
      </c>
      <c r="AT149" s="155" t="s">
        <v>454</v>
      </c>
      <c r="AU149" s="155" t="s">
        <v>92</v>
      </c>
      <c r="AY149" s="16" t="s">
        <v>317</v>
      </c>
      <c r="BE149" s="156">
        <f t="shared" si="4"/>
        <v>0</v>
      </c>
      <c r="BF149" s="156">
        <f t="shared" si="5"/>
        <v>0</v>
      </c>
      <c r="BG149" s="156">
        <f t="shared" si="6"/>
        <v>0</v>
      </c>
      <c r="BH149" s="156">
        <f t="shared" si="7"/>
        <v>0</v>
      </c>
      <c r="BI149" s="156">
        <f t="shared" si="8"/>
        <v>0</v>
      </c>
      <c r="BJ149" s="16" t="s">
        <v>88</v>
      </c>
      <c r="BK149" s="156">
        <f t="shared" si="9"/>
        <v>0</v>
      </c>
      <c r="BL149" s="16" t="s">
        <v>561</v>
      </c>
      <c r="BM149" s="155" t="s">
        <v>20199</v>
      </c>
    </row>
    <row r="150" spans="2:65" s="1" customFormat="1" ht="21.75" customHeight="1">
      <c r="B150" s="142"/>
      <c r="C150" s="179" t="s">
        <v>401</v>
      </c>
      <c r="D150" s="179" t="s">
        <v>454</v>
      </c>
      <c r="E150" s="180" t="s">
        <v>20200</v>
      </c>
      <c r="F150" s="181" t="s">
        <v>20201</v>
      </c>
      <c r="G150" s="182" t="s">
        <v>467</v>
      </c>
      <c r="H150" s="183">
        <v>40</v>
      </c>
      <c r="I150" s="184"/>
      <c r="J150" s="185">
        <f t="shared" si="0"/>
        <v>0</v>
      </c>
      <c r="K150" s="186"/>
      <c r="L150" s="187"/>
      <c r="M150" s="188" t="s">
        <v>1</v>
      </c>
      <c r="N150" s="189" t="s">
        <v>42</v>
      </c>
      <c r="P150" s="153">
        <f t="shared" si="1"/>
        <v>0</v>
      </c>
      <c r="Q150" s="153">
        <v>0</v>
      </c>
      <c r="R150" s="153">
        <f t="shared" si="2"/>
        <v>0</v>
      </c>
      <c r="S150" s="153">
        <v>0</v>
      </c>
      <c r="T150" s="154">
        <f t="shared" si="3"/>
        <v>0</v>
      </c>
      <c r="AR150" s="155" t="s">
        <v>831</v>
      </c>
      <c r="AT150" s="155" t="s">
        <v>454</v>
      </c>
      <c r="AU150" s="155" t="s">
        <v>92</v>
      </c>
      <c r="AY150" s="16" t="s">
        <v>317</v>
      </c>
      <c r="BE150" s="156">
        <f t="shared" si="4"/>
        <v>0</v>
      </c>
      <c r="BF150" s="156">
        <f t="shared" si="5"/>
        <v>0</v>
      </c>
      <c r="BG150" s="156">
        <f t="shared" si="6"/>
        <v>0</v>
      </c>
      <c r="BH150" s="156">
        <f t="shared" si="7"/>
        <v>0</v>
      </c>
      <c r="BI150" s="156">
        <f t="shared" si="8"/>
        <v>0</v>
      </c>
      <c r="BJ150" s="16" t="s">
        <v>88</v>
      </c>
      <c r="BK150" s="156">
        <f t="shared" si="9"/>
        <v>0</v>
      </c>
      <c r="BL150" s="16" t="s">
        <v>561</v>
      </c>
      <c r="BM150" s="155" t="s">
        <v>20202</v>
      </c>
    </row>
    <row r="151" spans="2:65" s="1" customFormat="1" ht="16.5" customHeight="1">
      <c r="B151" s="142"/>
      <c r="C151" s="179" t="s">
        <v>405</v>
      </c>
      <c r="D151" s="179" t="s">
        <v>454</v>
      </c>
      <c r="E151" s="180" t="s">
        <v>20203</v>
      </c>
      <c r="F151" s="181" t="s">
        <v>20204</v>
      </c>
      <c r="G151" s="182" t="s">
        <v>467</v>
      </c>
      <c r="H151" s="183">
        <v>20</v>
      </c>
      <c r="I151" s="184"/>
      <c r="J151" s="185">
        <f t="shared" si="0"/>
        <v>0</v>
      </c>
      <c r="K151" s="186"/>
      <c r="L151" s="187"/>
      <c r="M151" s="188" t="s">
        <v>1</v>
      </c>
      <c r="N151" s="189" t="s">
        <v>42</v>
      </c>
      <c r="P151" s="153">
        <f t="shared" si="1"/>
        <v>0</v>
      </c>
      <c r="Q151" s="153">
        <v>0</v>
      </c>
      <c r="R151" s="153">
        <f t="shared" si="2"/>
        <v>0</v>
      </c>
      <c r="S151" s="153">
        <v>0</v>
      </c>
      <c r="T151" s="154">
        <f t="shared" si="3"/>
        <v>0</v>
      </c>
      <c r="AR151" s="155" t="s">
        <v>831</v>
      </c>
      <c r="AT151" s="155" t="s">
        <v>454</v>
      </c>
      <c r="AU151" s="155" t="s">
        <v>92</v>
      </c>
      <c r="AY151" s="16" t="s">
        <v>317</v>
      </c>
      <c r="BE151" s="156">
        <f t="shared" si="4"/>
        <v>0</v>
      </c>
      <c r="BF151" s="156">
        <f t="shared" si="5"/>
        <v>0</v>
      </c>
      <c r="BG151" s="156">
        <f t="shared" si="6"/>
        <v>0</v>
      </c>
      <c r="BH151" s="156">
        <f t="shared" si="7"/>
        <v>0</v>
      </c>
      <c r="BI151" s="156">
        <f t="shared" si="8"/>
        <v>0</v>
      </c>
      <c r="BJ151" s="16" t="s">
        <v>88</v>
      </c>
      <c r="BK151" s="156">
        <f t="shared" si="9"/>
        <v>0</v>
      </c>
      <c r="BL151" s="16" t="s">
        <v>561</v>
      </c>
      <c r="BM151" s="155" t="s">
        <v>20205</v>
      </c>
    </row>
    <row r="152" spans="2:65" s="1" customFormat="1" ht="37.75" customHeight="1">
      <c r="B152" s="142"/>
      <c r="C152" s="179" t="s">
        <v>415</v>
      </c>
      <c r="D152" s="179" t="s">
        <v>454</v>
      </c>
      <c r="E152" s="180" t="s">
        <v>20206</v>
      </c>
      <c r="F152" s="181" t="s">
        <v>20207</v>
      </c>
      <c r="G152" s="182" t="s">
        <v>467</v>
      </c>
      <c r="H152" s="183">
        <v>88</v>
      </c>
      <c r="I152" s="184"/>
      <c r="J152" s="185">
        <f t="shared" si="0"/>
        <v>0</v>
      </c>
      <c r="K152" s="186"/>
      <c r="L152" s="187"/>
      <c r="M152" s="188" t="s">
        <v>1</v>
      </c>
      <c r="N152" s="189" t="s">
        <v>42</v>
      </c>
      <c r="P152" s="153">
        <f t="shared" si="1"/>
        <v>0</v>
      </c>
      <c r="Q152" s="153">
        <v>0</v>
      </c>
      <c r="R152" s="153">
        <f t="shared" si="2"/>
        <v>0</v>
      </c>
      <c r="S152" s="153">
        <v>0</v>
      </c>
      <c r="T152" s="154">
        <f t="shared" si="3"/>
        <v>0</v>
      </c>
      <c r="AR152" s="155" t="s">
        <v>831</v>
      </c>
      <c r="AT152" s="155" t="s">
        <v>454</v>
      </c>
      <c r="AU152" s="155" t="s">
        <v>92</v>
      </c>
      <c r="AY152" s="16" t="s">
        <v>317</v>
      </c>
      <c r="BE152" s="156">
        <f t="shared" si="4"/>
        <v>0</v>
      </c>
      <c r="BF152" s="156">
        <f t="shared" si="5"/>
        <v>0</v>
      </c>
      <c r="BG152" s="156">
        <f t="shared" si="6"/>
        <v>0</v>
      </c>
      <c r="BH152" s="156">
        <f t="shared" si="7"/>
        <v>0</v>
      </c>
      <c r="BI152" s="156">
        <f t="shared" si="8"/>
        <v>0</v>
      </c>
      <c r="BJ152" s="16" t="s">
        <v>88</v>
      </c>
      <c r="BK152" s="156">
        <f t="shared" si="9"/>
        <v>0</v>
      </c>
      <c r="BL152" s="16" t="s">
        <v>561</v>
      </c>
      <c r="BM152" s="155" t="s">
        <v>20208</v>
      </c>
    </row>
    <row r="153" spans="2:65" s="1" customFormat="1" ht="24.15" customHeight="1">
      <c r="B153" s="142"/>
      <c r="C153" s="179" t="s">
        <v>7</v>
      </c>
      <c r="D153" s="179" t="s">
        <v>454</v>
      </c>
      <c r="E153" s="180" t="s">
        <v>20209</v>
      </c>
      <c r="F153" s="181" t="s">
        <v>20210</v>
      </c>
      <c r="G153" s="182" t="s">
        <v>467</v>
      </c>
      <c r="H153" s="183">
        <v>19</v>
      </c>
      <c r="I153" s="184"/>
      <c r="J153" s="185">
        <f t="shared" si="0"/>
        <v>0</v>
      </c>
      <c r="K153" s="186"/>
      <c r="L153" s="187"/>
      <c r="M153" s="188" t="s">
        <v>1</v>
      </c>
      <c r="N153" s="189" t="s">
        <v>42</v>
      </c>
      <c r="P153" s="153">
        <f t="shared" si="1"/>
        <v>0</v>
      </c>
      <c r="Q153" s="153">
        <v>0</v>
      </c>
      <c r="R153" s="153">
        <f t="shared" si="2"/>
        <v>0</v>
      </c>
      <c r="S153" s="153">
        <v>0</v>
      </c>
      <c r="T153" s="154">
        <f t="shared" si="3"/>
        <v>0</v>
      </c>
      <c r="AR153" s="155" t="s">
        <v>831</v>
      </c>
      <c r="AT153" s="155" t="s">
        <v>454</v>
      </c>
      <c r="AU153" s="155" t="s">
        <v>92</v>
      </c>
      <c r="AY153" s="16" t="s">
        <v>317</v>
      </c>
      <c r="BE153" s="156">
        <f t="shared" si="4"/>
        <v>0</v>
      </c>
      <c r="BF153" s="156">
        <f t="shared" si="5"/>
        <v>0</v>
      </c>
      <c r="BG153" s="156">
        <f t="shared" si="6"/>
        <v>0</v>
      </c>
      <c r="BH153" s="156">
        <f t="shared" si="7"/>
        <v>0</v>
      </c>
      <c r="BI153" s="156">
        <f t="shared" si="8"/>
        <v>0</v>
      </c>
      <c r="BJ153" s="16" t="s">
        <v>88</v>
      </c>
      <c r="BK153" s="156">
        <f t="shared" si="9"/>
        <v>0</v>
      </c>
      <c r="BL153" s="16" t="s">
        <v>561</v>
      </c>
      <c r="BM153" s="155" t="s">
        <v>20211</v>
      </c>
    </row>
    <row r="154" spans="2:65" s="1" customFormat="1" ht="24.15" customHeight="1">
      <c r="B154" s="142"/>
      <c r="C154" s="179" t="s">
        <v>427</v>
      </c>
      <c r="D154" s="179" t="s">
        <v>454</v>
      </c>
      <c r="E154" s="180" t="s">
        <v>20212</v>
      </c>
      <c r="F154" s="181" t="s">
        <v>20213</v>
      </c>
      <c r="G154" s="182" t="s">
        <v>467</v>
      </c>
      <c r="H154" s="183">
        <v>18</v>
      </c>
      <c r="I154" s="184"/>
      <c r="J154" s="185">
        <f t="shared" si="0"/>
        <v>0</v>
      </c>
      <c r="K154" s="186"/>
      <c r="L154" s="187"/>
      <c r="M154" s="188" t="s">
        <v>1</v>
      </c>
      <c r="N154" s="189" t="s">
        <v>42</v>
      </c>
      <c r="P154" s="153">
        <f t="shared" si="1"/>
        <v>0</v>
      </c>
      <c r="Q154" s="153">
        <v>0</v>
      </c>
      <c r="R154" s="153">
        <f t="shared" si="2"/>
        <v>0</v>
      </c>
      <c r="S154" s="153">
        <v>0</v>
      </c>
      <c r="T154" s="154">
        <f t="shared" si="3"/>
        <v>0</v>
      </c>
      <c r="AR154" s="155" t="s">
        <v>831</v>
      </c>
      <c r="AT154" s="155" t="s">
        <v>454</v>
      </c>
      <c r="AU154" s="155" t="s">
        <v>92</v>
      </c>
      <c r="AY154" s="16" t="s">
        <v>317</v>
      </c>
      <c r="BE154" s="156">
        <f t="shared" si="4"/>
        <v>0</v>
      </c>
      <c r="BF154" s="156">
        <f t="shared" si="5"/>
        <v>0</v>
      </c>
      <c r="BG154" s="156">
        <f t="shared" si="6"/>
        <v>0</v>
      </c>
      <c r="BH154" s="156">
        <f t="shared" si="7"/>
        <v>0</v>
      </c>
      <c r="BI154" s="156">
        <f t="shared" si="8"/>
        <v>0</v>
      </c>
      <c r="BJ154" s="16" t="s">
        <v>88</v>
      </c>
      <c r="BK154" s="156">
        <f t="shared" si="9"/>
        <v>0</v>
      </c>
      <c r="BL154" s="16" t="s">
        <v>561</v>
      </c>
      <c r="BM154" s="155" t="s">
        <v>20214</v>
      </c>
    </row>
    <row r="155" spans="2:65" s="1" customFormat="1" ht="16.5" customHeight="1">
      <c r="B155" s="142"/>
      <c r="C155" s="179" t="s">
        <v>432</v>
      </c>
      <c r="D155" s="179" t="s">
        <v>454</v>
      </c>
      <c r="E155" s="180" t="s">
        <v>20215</v>
      </c>
      <c r="F155" s="181" t="s">
        <v>20216</v>
      </c>
      <c r="G155" s="182" t="s">
        <v>467</v>
      </c>
      <c r="H155" s="183">
        <v>36</v>
      </c>
      <c r="I155" s="184"/>
      <c r="J155" s="185">
        <f t="shared" si="0"/>
        <v>0</v>
      </c>
      <c r="K155" s="186"/>
      <c r="L155" s="187"/>
      <c r="M155" s="188" t="s">
        <v>1</v>
      </c>
      <c r="N155" s="189" t="s">
        <v>42</v>
      </c>
      <c r="P155" s="153">
        <f t="shared" si="1"/>
        <v>0</v>
      </c>
      <c r="Q155" s="153">
        <v>0</v>
      </c>
      <c r="R155" s="153">
        <f t="shared" si="2"/>
        <v>0</v>
      </c>
      <c r="S155" s="153">
        <v>0</v>
      </c>
      <c r="T155" s="154">
        <f t="shared" si="3"/>
        <v>0</v>
      </c>
      <c r="AR155" s="155" t="s">
        <v>831</v>
      </c>
      <c r="AT155" s="155" t="s">
        <v>454</v>
      </c>
      <c r="AU155" s="155" t="s">
        <v>92</v>
      </c>
      <c r="AY155" s="16" t="s">
        <v>317</v>
      </c>
      <c r="BE155" s="156">
        <f t="shared" si="4"/>
        <v>0</v>
      </c>
      <c r="BF155" s="156">
        <f t="shared" si="5"/>
        <v>0</v>
      </c>
      <c r="BG155" s="156">
        <f t="shared" si="6"/>
        <v>0</v>
      </c>
      <c r="BH155" s="156">
        <f t="shared" si="7"/>
        <v>0</v>
      </c>
      <c r="BI155" s="156">
        <f t="shared" si="8"/>
        <v>0</v>
      </c>
      <c r="BJ155" s="16" t="s">
        <v>88</v>
      </c>
      <c r="BK155" s="156">
        <f t="shared" si="9"/>
        <v>0</v>
      </c>
      <c r="BL155" s="16" t="s">
        <v>561</v>
      </c>
      <c r="BM155" s="155" t="s">
        <v>20217</v>
      </c>
    </row>
    <row r="156" spans="2:65" s="1" customFormat="1" ht="16.5" customHeight="1">
      <c r="B156" s="142"/>
      <c r="C156" s="179" t="s">
        <v>436</v>
      </c>
      <c r="D156" s="179" t="s">
        <v>454</v>
      </c>
      <c r="E156" s="180" t="s">
        <v>20218</v>
      </c>
      <c r="F156" s="181" t="s">
        <v>20219</v>
      </c>
      <c r="G156" s="182" t="s">
        <v>20220</v>
      </c>
      <c r="H156" s="183">
        <v>2</v>
      </c>
      <c r="I156" s="184"/>
      <c r="J156" s="185">
        <f t="shared" si="0"/>
        <v>0</v>
      </c>
      <c r="K156" s="186"/>
      <c r="L156" s="187"/>
      <c r="M156" s="188" t="s">
        <v>1</v>
      </c>
      <c r="N156" s="189" t="s">
        <v>42</v>
      </c>
      <c r="P156" s="153">
        <f t="shared" si="1"/>
        <v>0</v>
      </c>
      <c r="Q156" s="153">
        <v>0</v>
      </c>
      <c r="R156" s="153">
        <f t="shared" si="2"/>
        <v>0</v>
      </c>
      <c r="S156" s="153">
        <v>0</v>
      </c>
      <c r="T156" s="154">
        <f t="shared" si="3"/>
        <v>0</v>
      </c>
      <c r="AR156" s="155" t="s">
        <v>831</v>
      </c>
      <c r="AT156" s="155" t="s">
        <v>454</v>
      </c>
      <c r="AU156" s="155" t="s">
        <v>92</v>
      </c>
      <c r="AY156" s="16" t="s">
        <v>317</v>
      </c>
      <c r="BE156" s="156">
        <f t="shared" si="4"/>
        <v>0</v>
      </c>
      <c r="BF156" s="156">
        <f t="shared" si="5"/>
        <v>0</v>
      </c>
      <c r="BG156" s="156">
        <f t="shared" si="6"/>
        <v>0</v>
      </c>
      <c r="BH156" s="156">
        <f t="shared" si="7"/>
        <v>0</v>
      </c>
      <c r="BI156" s="156">
        <f t="shared" si="8"/>
        <v>0</v>
      </c>
      <c r="BJ156" s="16" t="s">
        <v>88</v>
      </c>
      <c r="BK156" s="156">
        <f t="shared" si="9"/>
        <v>0</v>
      </c>
      <c r="BL156" s="16" t="s">
        <v>561</v>
      </c>
      <c r="BM156" s="155" t="s">
        <v>20221</v>
      </c>
    </row>
    <row r="157" spans="2:65" s="1" customFormat="1" ht="16.5" customHeight="1">
      <c r="B157" s="142"/>
      <c r="C157" s="179" t="s">
        <v>441</v>
      </c>
      <c r="D157" s="179" t="s">
        <v>454</v>
      </c>
      <c r="E157" s="180" t="s">
        <v>20222</v>
      </c>
      <c r="F157" s="181" t="s">
        <v>20223</v>
      </c>
      <c r="G157" s="182" t="s">
        <v>467</v>
      </c>
      <c r="H157" s="183">
        <v>2</v>
      </c>
      <c r="I157" s="184"/>
      <c r="J157" s="185">
        <f t="shared" si="0"/>
        <v>0</v>
      </c>
      <c r="K157" s="186"/>
      <c r="L157" s="187"/>
      <c r="M157" s="188" t="s">
        <v>1</v>
      </c>
      <c r="N157" s="189" t="s">
        <v>42</v>
      </c>
      <c r="P157" s="153">
        <f t="shared" si="1"/>
        <v>0</v>
      </c>
      <c r="Q157" s="153">
        <v>0</v>
      </c>
      <c r="R157" s="153">
        <f t="shared" si="2"/>
        <v>0</v>
      </c>
      <c r="S157" s="153">
        <v>0</v>
      </c>
      <c r="T157" s="154">
        <f t="shared" si="3"/>
        <v>0</v>
      </c>
      <c r="AR157" s="155" t="s">
        <v>831</v>
      </c>
      <c r="AT157" s="155" t="s">
        <v>454</v>
      </c>
      <c r="AU157" s="155" t="s">
        <v>92</v>
      </c>
      <c r="AY157" s="16" t="s">
        <v>317</v>
      </c>
      <c r="BE157" s="156">
        <f t="shared" si="4"/>
        <v>0</v>
      </c>
      <c r="BF157" s="156">
        <f t="shared" si="5"/>
        <v>0</v>
      </c>
      <c r="BG157" s="156">
        <f t="shared" si="6"/>
        <v>0</v>
      </c>
      <c r="BH157" s="156">
        <f t="shared" si="7"/>
        <v>0</v>
      </c>
      <c r="BI157" s="156">
        <f t="shared" si="8"/>
        <v>0</v>
      </c>
      <c r="BJ157" s="16" t="s">
        <v>88</v>
      </c>
      <c r="BK157" s="156">
        <f t="shared" si="9"/>
        <v>0</v>
      </c>
      <c r="BL157" s="16" t="s">
        <v>561</v>
      </c>
      <c r="BM157" s="155" t="s">
        <v>20224</v>
      </c>
    </row>
    <row r="158" spans="2:65" s="1" customFormat="1" ht="16.5" customHeight="1">
      <c r="B158" s="142"/>
      <c r="C158" s="179" t="s">
        <v>448</v>
      </c>
      <c r="D158" s="179" t="s">
        <v>454</v>
      </c>
      <c r="E158" s="180" t="s">
        <v>20197</v>
      </c>
      <c r="F158" s="181" t="s">
        <v>20198</v>
      </c>
      <c r="G158" s="182" t="s">
        <v>467</v>
      </c>
      <c r="H158" s="183">
        <v>2</v>
      </c>
      <c r="I158" s="184"/>
      <c r="J158" s="185">
        <f t="shared" si="0"/>
        <v>0</v>
      </c>
      <c r="K158" s="186"/>
      <c r="L158" s="187"/>
      <c r="M158" s="188" t="s">
        <v>1</v>
      </c>
      <c r="N158" s="189" t="s">
        <v>42</v>
      </c>
      <c r="P158" s="153">
        <f t="shared" si="1"/>
        <v>0</v>
      </c>
      <c r="Q158" s="153">
        <v>0</v>
      </c>
      <c r="R158" s="153">
        <f t="shared" si="2"/>
        <v>0</v>
      </c>
      <c r="S158" s="153">
        <v>0</v>
      </c>
      <c r="T158" s="154">
        <f t="shared" si="3"/>
        <v>0</v>
      </c>
      <c r="AR158" s="155" t="s">
        <v>831</v>
      </c>
      <c r="AT158" s="155" t="s">
        <v>454</v>
      </c>
      <c r="AU158" s="155" t="s">
        <v>92</v>
      </c>
      <c r="AY158" s="16" t="s">
        <v>317</v>
      </c>
      <c r="BE158" s="156">
        <f t="shared" si="4"/>
        <v>0</v>
      </c>
      <c r="BF158" s="156">
        <f t="shared" si="5"/>
        <v>0</v>
      </c>
      <c r="BG158" s="156">
        <f t="shared" si="6"/>
        <v>0</v>
      </c>
      <c r="BH158" s="156">
        <f t="shared" si="7"/>
        <v>0</v>
      </c>
      <c r="BI158" s="156">
        <f t="shared" si="8"/>
        <v>0</v>
      </c>
      <c r="BJ158" s="16" t="s">
        <v>88</v>
      </c>
      <c r="BK158" s="156">
        <f t="shared" si="9"/>
        <v>0</v>
      </c>
      <c r="BL158" s="16" t="s">
        <v>561</v>
      </c>
      <c r="BM158" s="155" t="s">
        <v>20225</v>
      </c>
    </row>
    <row r="159" spans="2:65" s="1" customFormat="1" ht="16.5" customHeight="1">
      <c r="B159" s="142"/>
      <c r="C159" s="179" t="s">
        <v>453</v>
      </c>
      <c r="D159" s="179" t="s">
        <v>454</v>
      </c>
      <c r="E159" s="180" t="s">
        <v>20226</v>
      </c>
      <c r="F159" s="181" t="s">
        <v>20227</v>
      </c>
      <c r="G159" s="182" t="s">
        <v>467</v>
      </c>
      <c r="H159" s="183">
        <v>4</v>
      </c>
      <c r="I159" s="184"/>
      <c r="J159" s="185">
        <f t="shared" si="0"/>
        <v>0</v>
      </c>
      <c r="K159" s="186"/>
      <c r="L159" s="187"/>
      <c r="M159" s="188" t="s">
        <v>1</v>
      </c>
      <c r="N159" s="189" t="s">
        <v>42</v>
      </c>
      <c r="P159" s="153">
        <f t="shared" si="1"/>
        <v>0</v>
      </c>
      <c r="Q159" s="153">
        <v>0</v>
      </c>
      <c r="R159" s="153">
        <f t="shared" si="2"/>
        <v>0</v>
      </c>
      <c r="S159" s="153">
        <v>0</v>
      </c>
      <c r="T159" s="154">
        <f t="shared" si="3"/>
        <v>0</v>
      </c>
      <c r="AR159" s="155" t="s">
        <v>831</v>
      </c>
      <c r="AT159" s="155" t="s">
        <v>454</v>
      </c>
      <c r="AU159" s="155" t="s">
        <v>92</v>
      </c>
      <c r="AY159" s="16" t="s">
        <v>317</v>
      </c>
      <c r="BE159" s="156">
        <f t="shared" si="4"/>
        <v>0</v>
      </c>
      <c r="BF159" s="156">
        <f t="shared" si="5"/>
        <v>0</v>
      </c>
      <c r="BG159" s="156">
        <f t="shared" si="6"/>
        <v>0</v>
      </c>
      <c r="BH159" s="156">
        <f t="shared" si="7"/>
        <v>0</v>
      </c>
      <c r="BI159" s="156">
        <f t="shared" si="8"/>
        <v>0</v>
      </c>
      <c r="BJ159" s="16" t="s">
        <v>88</v>
      </c>
      <c r="BK159" s="156">
        <f t="shared" si="9"/>
        <v>0</v>
      </c>
      <c r="BL159" s="16" t="s">
        <v>561</v>
      </c>
      <c r="BM159" s="155" t="s">
        <v>20228</v>
      </c>
    </row>
    <row r="160" spans="2:65" s="1" customFormat="1" ht="21.75" customHeight="1">
      <c r="B160" s="142"/>
      <c r="C160" s="179" t="s">
        <v>459</v>
      </c>
      <c r="D160" s="179" t="s">
        <v>454</v>
      </c>
      <c r="E160" s="180" t="s">
        <v>20229</v>
      </c>
      <c r="F160" s="181" t="s">
        <v>20230</v>
      </c>
      <c r="G160" s="182" t="s">
        <v>18839</v>
      </c>
      <c r="H160" s="183">
        <v>2</v>
      </c>
      <c r="I160" s="184"/>
      <c r="J160" s="185">
        <f t="shared" si="0"/>
        <v>0</v>
      </c>
      <c r="K160" s="186"/>
      <c r="L160" s="187"/>
      <c r="M160" s="188" t="s">
        <v>1</v>
      </c>
      <c r="N160" s="189" t="s">
        <v>42</v>
      </c>
      <c r="P160" s="153">
        <f t="shared" si="1"/>
        <v>0</v>
      </c>
      <c r="Q160" s="153">
        <v>0</v>
      </c>
      <c r="R160" s="153">
        <f t="shared" si="2"/>
        <v>0</v>
      </c>
      <c r="S160" s="153">
        <v>0</v>
      </c>
      <c r="T160" s="154">
        <f t="shared" si="3"/>
        <v>0</v>
      </c>
      <c r="AR160" s="155" t="s">
        <v>831</v>
      </c>
      <c r="AT160" s="155" t="s">
        <v>454</v>
      </c>
      <c r="AU160" s="155" t="s">
        <v>92</v>
      </c>
      <c r="AY160" s="16" t="s">
        <v>317</v>
      </c>
      <c r="BE160" s="156">
        <f t="shared" si="4"/>
        <v>0</v>
      </c>
      <c r="BF160" s="156">
        <f t="shared" si="5"/>
        <v>0</v>
      </c>
      <c r="BG160" s="156">
        <f t="shared" si="6"/>
        <v>0</v>
      </c>
      <c r="BH160" s="156">
        <f t="shared" si="7"/>
        <v>0</v>
      </c>
      <c r="BI160" s="156">
        <f t="shared" si="8"/>
        <v>0</v>
      </c>
      <c r="BJ160" s="16" t="s">
        <v>88</v>
      </c>
      <c r="BK160" s="156">
        <f t="shared" si="9"/>
        <v>0</v>
      </c>
      <c r="BL160" s="16" t="s">
        <v>561</v>
      </c>
      <c r="BM160" s="155" t="s">
        <v>20231</v>
      </c>
    </row>
    <row r="161" spans="2:65" s="1" customFormat="1" ht="24.15" customHeight="1">
      <c r="B161" s="142"/>
      <c r="C161" s="179" t="s">
        <v>464</v>
      </c>
      <c r="D161" s="179" t="s">
        <v>454</v>
      </c>
      <c r="E161" s="180" t="s">
        <v>20232</v>
      </c>
      <c r="F161" s="181" t="s">
        <v>20233</v>
      </c>
      <c r="G161" s="182" t="s">
        <v>467</v>
      </c>
      <c r="H161" s="183">
        <v>115</v>
      </c>
      <c r="I161" s="184"/>
      <c r="J161" s="185">
        <f t="shared" si="0"/>
        <v>0</v>
      </c>
      <c r="K161" s="186"/>
      <c r="L161" s="187"/>
      <c r="M161" s="188" t="s">
        <v>1</v>
      </c>
      <c r="N161" s="189" t="s">
        <v>42</v>
      </c>
      <c r="P161" s="153">
        <f t="shared" si="1"/>
        <v>0</v>
      </c>
      <c r="Q161" s="153">
        <v>2.0000000000000002E-5</v>
      </c>
      <c r="R161" s="153">
        <f t="shared" si="2"/>
        <v>2.3000000000000004E-3</v>
      </c>
      <c r="S161" s="153">
        <v>0</v>
      </c>
      <c r="T161" s="154">
        <f t="shared" si="3"/>
        <v>0</v>
      </c>
      <c r="AR161" s="155" t="s">
        <v>768</v>
      </c>
      <c r="AT161" s="155" t="s">
        <v>454</v>
      </c>
      <c r="AU161" s="155" t="s">
        <v>92</v>
      </c>
      <c r="AY161" s="16" t="s">
        <v>317</v>
      </c>
      <c r="BE161" s="156">
        <f t="shared" si="4"/>
        <v>0</v>
      </c>
      <c r="BF161" s="156">
        <f t="shared" si="5"/>
        <v>0</v>
      </c>
      <c r="BG161" s="156">
        <f t="shared" si="6"/>
        <v>0</v>
      </c>
      <c r="BH161" s="156">
        <f t="shared" si="7"/>
        <v>0</v>
      </c>
      <c r="BI161" s="156">
        <f t="shared" si="8"/>
        <v>0</v>
      </c>
      <c r="BJ161" s="16" t="s">
        <v>88</v>
      </c>
      <c r="BK161" s="156">
        <f t="shared" si="9"/>
        <v>0</v>
      </c>
      <c r="BL161" s="16" t="s">
        <v>768</v>
      </c>
      <c r="BM161" s="155" t="s">
        <v>20234</v>
      </c>
    </row>
    <row r="162" spans="2:65" s="1" customFormat="1" ht="24.15" customHeight="1">
      <c r="B162" s="142"/>
      <c r="C162" s="179" t="s">
        <v>469</v>
      </c>
      <c r="D162" s="179" t="s">
        <v>454</v>
      </c>
      <c r="E162" s="180" t="s">
        <v>20235</v>
      </c>
      <c r="F162" s="181" t="s">
        <v>20236</v>
      </c>
      <c r="G162" s="182" t="s">
        <v>8068</v>
      </c>
      <c r="H162" s="183">
        <v>2</v>
      </c>
      <c r="I162" s="184"/>
      <c r="J162" s="185">
        <f t="shared" si="0"/>
        <v>0</v>
      </c>
      <c r="K162" s="186"/>
      <c r="L162" s="187"/>
      <c r="M162" s="188" t="s">
        <v>1</v>
      </c>
      <c r="N162" s="189" t="s">
        <v>42</v>
      </c>
      <c r="P162" s="153">
        <f t="shared" si="1"/>
        <v>0</v>
      </c>
      <c r="Q162" s="153">
        <v>0</v>
      </c>
      <c r="R162" s="153">
        <f t="shared" si="2"/>
        <v>0</v>
      </c>
      <c r="S162" s="153">
        <v>0</v>
      </c>
      <c r="T162" s="154">
        <f t="shared" si="3"/>
        <v>0</v>
      </c>
      <c r="AR162" s="155" t="s">
        <v>831</v>
      </c>
      <c r="AT162" s="155" t="s">
        <v>454</v>
      </c>
      <c r="AU162" s="155" t="s">
        <v>92</v>
      </c>
      <c r="AY162" s="16" t="s">
        <v>317</v>
      </c>
      <c r="BE162" s="156">
        <f t="shared" si="4"/>
        <v>0</v>
      </c>
      <c r="BF162" s="156">
        <f t="shared" si="5"/>
        <v>0</v>
      </c>
      <c r="BG162" s="156">
        <f t="shared" si="6"/>
        <v>0</v>
      </c>
      <c r="BH162" s="156">
        <f t="shared" si="7"/>
        <v>0</v>
      </c>
      <c r="BI162" s="156">
        <f t="shared" si="8"/>
        <v>0</v>
      </c>
      <c r="BJ162" s="16" t="s">
        <v>88</v>
      </c>
      <c r="BK162" s="156">
        <f t="shared" si="9"/>
        <v>0</v>
      </c>
      <c r="BL162" s="16" t="s">
        <v>561</v>
      </c>
      <c r="BM162" s="155" t="s">
        <v>20237</v>
      </c>
    </row>
    <row r="163" spans="2:65" s="11" customFormat="1" ht="20.9" customHeight="1">
      <c r="B163" s="130"/>
      <c r="D163" s="131" t="s">
        <v>75</v>
      </c>
      <c r="E163" s="140" t="s">
        <v>20238</v>
      </c>
      <c r="F163" s="140" t="s">
        <v>20239</v>
      </c>
      <c r="I163" s="133"/>
      <c r="J163" s="141">
        <f>BK163</f>
        <v>0</v>
      </c>
      <c r="L163" s="130"/>
      <c r="M163" s="135"/>
      <c r="P163" s="136">
        <f>SUM(P164:P173)</f>
        <v>0</v>
      </c>
      <c r="R163" s="136">
        <f>SUM(R164:R173)</f>
        <v>0</v>
      </c>
      <c r="T163" s="137">
        <f>SUM(T164:T173)</f>
        <v>0</v>
      </c>
      <c r="AR163" s="131" t="s">
        <v>92</v>
      </c>
      <c r="AT163" s="138" t="s">
        <v>75</v>
      </c>
      <c r="AU163" s="138" t="s">
        <v>88</v>
      </c>
      <c r="AY163" s="131" t="s">
        <v>317</v>
      </c>
      <c r="BK163" s="139">
        <f>SUM(BK164:BK173)</f>
        <v>0</v>
      </c>
    </row>
    <row r="164" spans="2:65" s="1" customFormat="1" ht="37.75" customHeight="1">
      <c r="B164" s="142"/>
      <c r="C164" s="143" t="s">
        <v>473</v>
      </c>
      <c r="D164" s="143" t="s">
        <v>319</v>
      </c>
      <c r="E164" s="144" t="s">
        <v>20240</v>
      </c>
      <c r="F164" s="145" t="s">
        <v>20241</v>
      </c>
      <c r="G164" s="146" t="s">
        <v>467</v>
      </c>
      <c r="H164" s="147">
        <v>845</v>
      </c>
      <c r="I164" s="148"/>
      <c r="J164" s="149">
        <f t="shared" ref="J164:J173" si="10">ROUND(I164*H164,2)</f>
        <v>0</v>
      </c>
      <c r="K164" s="150"/>
      <c r="L164" s="31"/>
      <c r="M164" s="151" t="s">
        <v>1</v>
      </c>
      <c r="N164" s="152" t="s">
        <v>42</v>
      </c>
      <c r="P164" s="153">
        <f t="shared" ref="P164:P173" si="11">O164*H164</f>
        <v>0</v>
      </c>
      <c r="Q164" s="153">
        <v>0</v>
      </c>
      <c r="R164" s="153">
        <f t="shared" ref="R164:R173" si="12">Q164*H164</f>
        <v>0</v>
      </c>
      <c r="S164" s="153">
        <v>0</v>
      </c>
      <c r="T164" s="154">
        <f t="shared" ref="T164:T173" si="13">S164*H164</f>
        <v>0</v>
      </c>
      <c r="AR164" s="155" t="s">
        <v>561</v>
      </c>
      <c r="AT164" s="155" t="s">
        <v>319</v>
      </c>
      <c r="AU164" s="155" t="s">
        <v>92</v>
      </c>
      <c r="AY164" s="16" t="s">
        <v>317</v>
      </c>
      <c r="BE164" s="156">
        <f t="shared" ref="BE164:BE173" si="14">IF(N164="základná",J164,0)</f>
        <v>0</v>
      </c>
      <c r="BF164" s="156">
        <f t="shared" ref="BF164:BF173" si="15">IF(N164="znížená",J164,0)</f>
        <v>0</v>
      </c>
      <c r="BG164" s="156">
        <f t="shared" ref="BG164:BG173" si="16">IF(N164="zákl. prenesená",J164,0)</f>
        <v>0</v>
      </c>
      <c r="BH164" s="156">
        <f t="shared" ref="BH164:BH173" si="17">IF(N164="zníž. prenesená",J164,0)</f>
        <v>0</v>
      </c>
      <c r="BI164" s="156">
        <f t="shared" ref="BI164:BI173" si="18">IF(N164="nulová",J164,0)</f>
        <v>0</v>
      </c>
      <c r="BJ164" s="16" t="s">
        <v>88</v>
      </c>
      <c r="BK164" s="156">
        <f t="shared" ref="BK164:BK173" si="19">ROUND(I164*H164,2)</f>
        <v>0</v>
      </c>
      <c r="BL164" s="16" t="s">
        <v>561</v>
      </c>
      <c r="BM164" s="155" t="s">
        <v>20242</v>
      </c>
    </row>
    <row r="165" spans="2:65" s="1" customFormat="1" ht="24.15" customHeight="1">
      <c r="B165" s="142"/>
      <c r="C165" s="143" t="s">
        <v>477</v>
      </c>
      <c r="D165" s="143" t="s">
        <v>319</v>
      </c>
      <c r="E165" s="144" t="s">
        <v>20243</v>
      </c>
      <c r="F165" s="145" t="s">
        <v>20244</v>
      </c>
      <c r="G165" s="146" t="s">
        <v>467</v>
      </c>
      <c r="H165" s="147">
        <v>2</v>
      </c>
      <c r="I165" s="148"/>
      <c r="J165" s="149">
        <f t="shared" si="10"/>
        <v>0</v>
      </c>
      <c r="K165" s="150"/>
      <c r="L165" s="31"/>
      <c r="M165" s="151" t="s">
        <v>1</v>
      </c>
      <c r="N165" s="152" t="s">
        <v>42</v>
      </c>
      <c r="P165" s="153">
        <f t="shared" si="11"/>
        <v>0</v>
      </c>
      <c r="Q165" s="153">
        <v>0</v>
      </c>
      <c r="R165" s="153">
        <f t="shared" si="12"/>
        <v>0</v>
      </c>
      <c r="S165" s="153">
        <v>0</v>
      </c>
      <c r="T165" s="154">
        <f t="shared" si="13"/>
        <v>0</v>
      </c>
      <c r="AR165" s="155" t="s">
        <v>561</v>
      </c>
      <c r="AT165" s="155" t="s">
        <v>319</v>
      </c>
      <c r="AU165" s="155" t="s">
        <v>92</v>
      </c>
      <c r="AY165" s="16" t="s">
        <v>317</v>
      </c>
      <c r="BE165" s="156">
        <f t="shared" si="14"/>
        <v>0</v>
      </c>
      <c r="BF165" s="156">
        <f t="shared" si="15"/>
        <v>0</v>
      </c>
      <c r="BG165" s="156">
        <f t="shared" si="16"/>
        <v>0</v>
      </c>
      <c r="BH165" s="156">
        <f t="shared" si="17"/>
        <v>0</v>
      </c>
      <c r="BI165" s="156">
        <f t="shared" si="18"/>
        <v>0</v>
      </c>
      <c r="BJ165" s="16" t="s">
        <v>88</v>
      </c>
      <c r="BK165" s="156">
        <f t="shared" si="19"/>
        <v>0</v>
      </c>
      <c r="BL165" s="16" t="s">
        <v>561</v>
      </c>
      <c r="BM165" s="155" t="s">
        <v>20245</v>
      </c>
    </row>
    <row r="166" spans="2:65" s="1" customFormat="1" ht="24.15" customHeight="1">
      <c r="B166" s="142"/>
      <c r="C166" s="143" t="s">
        <v>709</v>
      </c>
      <c r="D166" s="143" t="s">
        <v>319</v>
      </c>
      <c r="E166" s="144" t="s">
        <v>20246</v>
      </c>
      <c r="F166" s="145" t="s">
        <v>20247</v>
      </c>
      <c r="G166" s="146" t="s">
        <v>467</v>
      </c>
      <c r="H166" s="147">
        <v>1</v>
      </c>
      <c r="I166" s="148"/>
      <c r="J166" s="149">
        <f t="shared" si="10"/>
        <v>0</v>
      </c>
      <c r="K166" s="150"/>
      <c r="L166" s="31"/>
      <c r="M166" s="151" t="s">
        <v>1</v>
      </c>
      <c r="N166" s="152" t="s">
        <v>42</v>
      </c>
      <c r="P166" s="153">
        <f t="shared" si="11"/>
        <v>0</v>
      </c>
      <c r="Q166" s="153">
        <v>0</v>
      </c>
      <c r="R166" s="153">
        <f t="shared" si="12"/>
        <v>0</v>
      </c>
      <c r="S166" s="153">
        <v>0</v>
      </c>
      <c r="T166" s="154">
        <f t="shared" si="13"/>
        <v>0</v>
      </c>
      <c r="AR166" s="155" t="s">
        <v>561</v>
      </c>
      <c r="AT166" s="155" t="s">
        <v>319</v>
      </c>
      <c r="AU166" s="155" t="s">
        <v>92</v>
      </c>
      <c r="AY166" s="16" t="s">
        <v>317</v>
      </c>
      <c r="BE166" s="156">
        <f t="shared" si="14"/>
        <v>0</v>
      </c>
      <c r="BF166" s="156">
        <f t="shared" si="15"/>
        <v>0</v>
      </c>
      <c r="BG166" s="156">
        <f t="shared" si="16"/>
        <v>0</v>
      </c>
      <c r="BH166" s="156">
        <f t="shared" si="17"/>
        <v>0</v>
      </c>
      <c r="BI166" s="156">
        <f t="shared" si="18"/>
        <v>0</v>
      </c>
      <c r="BJ166" s="16" t="s">
        <v>88</v>
      </c>
      <c r="BK166" s="156">
        <f t="shared" si="19"/>
        <v>0</v>
      </c>
      <c r="BL166" s="16" t="s">
        <v>561</v>
      </c>
      <c r="BM166" s="155" t="s">
        <v>20248</v>
      </c>
    </row>
    <row r="167" spans="2:65" s="1" customFormat="1" ht="24.15" customHeight="1">
      <c r="B167" s="142"/>
      <c r="C167" s="143" t="s">
        <v>481</v>
      </c>
      <c r="D167" s="199" t="s">
        <v>319</v>
      </c>
      <c r="E167" s="144" t="s">
        <v>20249</v>
      </c>
      <c r="F167" s="145" t="s">
        <v>20250</v>
      </c>
      <c r="G167" s="146" t="s">
        <v>467</v>
      </c>
      <c r="H167" s="147">
        <v>916</v>
      </c>
      <c r="I167" s="148"/>
      <c r="J167" s="149">
        <f t="shared" si="10"/>
        <v>0</v>
      </c>
      <c r="K167" s="150"/>
      <c r="L167" s="31"/>
      <c r="M167" s="151" t="s">
        <v>1</v>
      </c>
      <c r="N167" s="152" t="s">
        <v>42</v>
      </c>
      <c r="P167" s="153">
        <f t="shared" si="11"/>
        <v>0</v>
      </c>
      <c r="Q167" s="153">
        <v>0</v>
      </c>
      <c r="R167" s="153">
        <f t="shared" si="12"/>
        <v>0</v>
      </c>
      <c r="S167" s="153">
        <v>0</v>
      </c>
      <c r="T167" s="154">
        <f t="shared" si="13"/>
        <v>0</v>
      </c>
      <c r="AR167" s="155" t="s">
        <v>561</v>
      </c>
      <c r="AT167" s="155" t="s">
        <v>319</v>
      </c>
      <c r="AU167" s="155" t="s">
        <v>92</v>
      </c>
      <c r="AY167" s="16" t="s">
        <v>317</v>
      </c>
      <c r="BE167" s="156">
        <f t="shared" si="14"/>
        <v>0</v>
      </c>
      <c r="BF167" s="156">
        <f t="shared" si="15"/>
        <v>0</v>
      </c>
      <c r="BG167" s="156">
        <f t="shared" si="16"/>
        <v>0</v>
      </c>
      <c r="BH167" s="156">
        <f t="shared" si="17"/>
        <v>0</v>
      </c>
      <c r="BI167" s="156">
        <f t="shared" si="18"/>
        <v>0</v>
      </c>
      <c r="BJ167" s="16" t="s">
        <v>88</v>
      </c>
      <c r="BK167" s="156">
        <f t="shared" si="19"/>
        <v>0</v>
      </c>
      <c r="BL167" s="16" t="s">
        <v>561</v>
      </c>
      <c r="BM167" s="155" t="s">
        <v>20251</v>
      </c>
    </row>
    <row r="168" spans="2:65" s="1" customFormat="1" ht="16.5" customHeight="1">
      <c r="B168" s="142"/>
      <c r="C168" s="143" t="s">
        <v>488</v>
      </c>
      <c r="D168" s="143" t="s">
        <v>319</v>
      </c>
      <c r="E168" s="144" t="s">
        <v>20252</v>
      </c>
      <c r="F168" s="145" t="s">
        <v>20253</v>
      </c>
      <c r="G168" s="146" t="s">
        <v>467</v>
      </c>
      <c r="H168" s="147">
        <v>18</v>
      </c>
      <c r="I168" s="148"/>
      <c r="J168" s="149">
        <f t="shared" si="10"/>
        <v>0</v>
      </c>
      <c r="K168" s="150"/>
      <c r="L168" s="31"/>
      <c r="M168" s="151" t="s">
        <v>1</v>
      </c>
      <c r="N168" s="152" t="s">
        <v>42</v>
      </c>
      <c r="P168" s="153">
        <f t="shared" si="11"/>
        <v>0</v>
      </c>
      <c r="Q168" s="153">
        <v>0</v>
      </c>
      <c r="R168" s="153">
        <f t="shared" si="12"/>
        <v>0</v>
      </c>
      <c r="S168" s="153">
        <v>0</v>
      </c>
      <c r="T168" s="154">
        <f t="shared" si="13"/>
        <v>0</v>
      </c>
      <c r="AR168" s="155" t="s">
        <v>561</v>
      </c>
      <c r="AT168" s="155" t="s">
        <v>319</v>
      </c>
      <c r="AU168" s="155" t="s">
        <v>92</v>
      </c>
      <c r="AY168" s="16" t="s">
        <v>317</v>
      </c>
      <c r="BE168" s="156">
        <f t="shared" si="14"/>
        <v>0</v>
      </c>
      <c r="BF168" s="156">
        <f t="shared" si="15"/>
        <v>0</v>
      </c>
      <c r="BG168" s="156">
        <f t="shared" si="16"/>
        <v>0</v>
      </c>
      <c r="BH168" s="156">
        <f t="shared" si="17"/>
        <v>0</v>
      </c>
      <c r="BI168" s="156">
        <f t="shared" si="18"/>
        <v>0</v>
      </c>
      <c r="BJ168" s="16" t="s">
        <v>88</v>
      </c>
      <c r="BK168" s="156">
        <f t="shared" si="19"/>
        <v>0</v>
      </c>
      <c r="BL168" s="16" t="s">
        <v>561</v>
      </c>
      <c r="BM168" s="155" t="s">
        <v>20254</v>
      </c>
    </row>
    <row r="169" spans="2:65" s="1" customFormat="1" ht="24.15" customHeight="1">
      <c r="B169" s="142"/>
      <c r="C169" s="143" t="s">
        <v>495</v>
      </c>
      <c r="D169" s="199" t="s">
        <v>319</v>
      </c>
      <c r="E169" s="144" t="s">
        <v>20255</v>
      </c>
      <c r="F169" s="145" t="s">
        <v>20256</v>
      </c>
      <c r="G169" s="146" t="s">
        <v>20257</v>
      </c>
      <c r="H169" s="147">
        <v>978</v>
      </c>
      <c r="I169" s="148"/>
      <c r="J169" s="149">
        <f t="shared" si="10"/>
        <v>0</v>
      </c>
      <c r="K169" s="150"/>
      <c r="L169" s="31"/>
      <c r="M169" s="151" t="s">
        <v>1</v>
      </c>
      <c r="N169" s="152" t="s">
        <v>42</v>
      </c>
      <c r="P169" s="153">
        <f t="shared" si="11"/>
        <v>0</v>
      </c>
      <c r="Q169" s="153">
        <v>0</v>
      </c>
      <c r="R169" s="153">
        <f t="shared" si="12"/>
        <v>0</v>
      </c>
      <c r="S169" s="153">
        <v>0</v>
      </c>
      <c r="T169" s="154">
        <f t="shared" si="13"/>
        <v>0</v>
      </c>
      <c r="AR169" s="155" t="s">
        <v>561</v>
      </c>
      <c r="AT169" s="155" t="s">
        <v>319</v>
      </c>
      <c r="AU169" s="155" t="s">
        <v>92</v>
      </c>
      <c r="AY169" s="16" t="s">
        <v>317</v>
      </c>
      <c r="BE169" s="156">
        <f t="shared" si="14"/>
        <v>0</v>
      </c>
      <c r="BF169" s="156">
        <f t="shared" si="15"/>
        <v>0</v>
      </c>
      <c r="BG169" s="156">
        <f t="shared" si="16"/>
        <v>0</v>
      </c>
      <c r="BH169" s="156">
        <f t="shared" si="17"/>
        <v>0</v>
      </c>
      <c r="BI169" s="156">
        <f t="shared" si="18"/>
        <v>0</v>
      </c>
      <c r="BJ169" s="16" t="s">
        <v>88</v>
      </c>
      <c r="BK169" s="156">
        <f t="shared" si="19"/>
        <v>0</v>
      </c>
      <c r="BL169" s="16" t="s">
        <v>561</v>
      </c>
      <c r="BM169" s="155" t="s">
        <v>20258</v>
      </c>
    </row>
    <row r="170" spans="2:65" s="1" customFormat="1" ht="16.5" customHeight="1">
      <c r="B170" s="142"/>
      <c r="C170" s="143" t="s">
        <v>501</v>
      </c>
      <c r="D170" s="143" t="s">
        <v>319</v>
      </c>
      <c r="E170" s="144" t="s">
        <v>20259</v>
      </c>
      <c r="F170" s="145" t="s">
        <v>20260</v>
      </c>
      <c r="G170" s="146" t="s">
        <v>467</v>
      </c>
      <c r="H170" s="147">
        <v>1</v>
      </c>
      <c r="I170" s="148"/>
      <c r="J170" s="149">
        <f t="shared" si="10"/>
        <v>0</v>
      </c>
      <c r="K170" s="150"/>
      <c r="L170" s="31"/>
      <c r="M170" s="151" t="s">
        <v>1</v>
      </c>
      <c r="N170" s="152" t="s">
        <v>42</v>
      </c>
      <c r="P170" s="153">
        <f t="shared" si="11"/>
        <v>0</v>
      </c>
      <c r="Q170" s="153">
        <v>0</v>
      </c>
      <c r="R170" s="153">
        <f t="shared" si="12"/>
        <v>0</v>
      </c>
      <c r="S170" s="153">
        <v>0</v>
      </c>
      <c r="T170" s="154">
        <f t="shared" si="13"/>
        <v>0</v>
      </c>
      <c r="AR170" s="155" t="s">
        <v>561</v>
      </c>
      <c r="AT170" s="155" t="s">
        <v>319</v>
      </c>
      <c r="AU170" s="155" t="s">
        <v>92</v>
      </c>
      <c r="AY170" s="16" t="s">
        <v>317</v>
      </c>
      <c r="BE170" s="156">
        <f t="shared" si="14"/>
        <v>0</v>
      </c>
      <c r="BF170" s="156">
        <f t="shared" si="15"/>
        <v>0</v>
      </c>
      <c r="BG170" s="156">
        <f t="shared" si="16"/>
        <v>0</v>
      </c>
      <c r="BH170" s="156">
        <f t="shared" si="17"/>
        <v>0</v>
      </c>
      <c r="BI170" s="156">
        <f t="shared" si="18"/>
        <v>0</v>
      </c>
      <c r="BJ170" s="16" t="s">
        <v>88</v>
      </c>
      <c r="BK170" s="156">
        <f t="shared" si="19"/>
        <v>0</v>
      </c>
      <c r="BL170" s="16" t="s">
        <v>561</v>
      </c>
      <c r="BM170" s="155" t="s">
        <v>20261</v>
      </c>
    </row>
    <row r="171" spans="2:65" s="1" customFormat="1" ht="21.75" customHeight="1">
      <c r="B171" s="142"/>
      <c r="C171" s="143" t="s">
        <v>507</v>
      </c>
      <c r="D171" s="143" t="s">
        <v>319</v>
      </c>
      <c r="E171" s="144" t="s">
        <v>20262</v>
      </c>
      <c r="F171" s="145" t="s">
        <v>20263</v>
      </c>
      <c r="G171" s="146" t="s">
        <v>444</v>
      </c>
      <c r="H171" s="147">
        <v>5</v>
      </c>
      <c r="I171" s="148"/>
      <c r="J171" s="149">
        <f t="shared" si="10"/>
        <v>0</v>
      </c>
      <c r="K171" s="150"/>
      <c r="L171" s="31"/>
      <c r="M171" s="151" t="s">
        <v>1</v>
      </c>
      <c r="N171" s="152" t="s">
        <v>42</v>
      </c>
      <c r="P171" s="153">
        <f t="shared" si="11"/>
        <v>0</v>
      </c>
      <c r="Q171" s="153">
        <v>0</v>
      </c>
      <c r="R171" s="153">
        <f t="shared" si="12"/>
        <v>0</v>
      </c>
      <c r="S171" s="153">
        <v>0</v>
      </c>
      <c r="T171" s="154">
        <f t="shared" si="13"/>
        <v>0</v>
      </c>
      <c r="AR171" s="155" t="s">
        <v>561</v>
      </c>
      <c r="AT171" s="155" t="s">
        <v>319</v>
      </c>
      <c r="AU171" s="155" t="s">
        <v>92</v>
      </c>
      <c r="AY171" s="16" t="s">
        <v>317</v>
      </c>
      <c r="BE171" s="156">
        <f t="shared" si="14"/>
        <v>0</v>
      </c>
      <c r="BF171" s="156">
        <f t="shared" si="15"/>
        <v>0</v>
      </c>
      <c r="BG171" s="156">
        <f t="shared" si="16"/>
        <v>0</v>
      </c>
      <c r="BH171" s="156">
        <f t="shared" si="17"/>
        <v>0</v>
      </c>
      <c r="BI171" s="156">
        <f t="shared" si="18"/>
        <v>0</v>
      </c>
      <c r="BJ171" s="16" t="s">
        <v>88</v>
      </c>
      <c r="BK171" s="156">
        <f t="shared" si="19"/>
        <v>0</v>
      </c>
      <c r="BL171" s="16" t="s">
        <v>561</v>
      </c>
      <c r="BM171" s="155" t="s">
        <v>20264</v>
      </c>
    </row>
    <row r="172" spans="2:65" s="1" customFormat="1" ht="16.5" customHeight="1">
      <c r="B172" s="142"/>
      <c r="C172" s="143" t="s">
        <v>703</v>
      </c>
      <c r="D172" s="143" t="s">
        <v>319</v>
      </c>
      <c r="E172" s="144" t="s">
        <v>20265</v>
      </c>
      <c r="F172" s="145" t="s">
        <v>20266</v>
      </c>
      <c r="G172" s="146" t="s">
        <v>20267</v>
      </c>
      <c r="H172" s="147">
        <v>1</v>
      </c>
      <c r="I172" s="148"/>
      <c r="J172" s="149">
        <f t="shared" si="10"/>
        <v>0</v>
      </c>
      <c r="K172" s="150"/>
      <c r="L172" s="31"/>
      <c r="M172" s="151" t="s">
        <v>1</v>
      </c>
      <c r="N172" s="152" t="s">
        <v>42</v>
      </c>
      <c r="P172" s="153">
        <f t="shared" si="11"/>
        <v>0</v>
      </c>
      <c r="Q172" s="153">
        <v>0</v>
      </c>
      <c r="R172" s="153">
        <f t="shared" si="12"/>
        <v>0</v>
      </c>
      <c r="S172" s="153">
        <v>0</v>
      </c>
      <c r="T172" s="154">
        <f t="shared" si="13"/>
        <v>0</v>
      </c>
      <c r="AR172" s="155" t="s">
        <v>561</v>
      </c>
      <c r="AT172" s="155" t="s">
        <v>319</v>
      </c>
      <c r="AU172" s="155" t="s">
        <v>92</v>
      </c>
      <c r="AY172" s="16" t="s">
        <v>317</v>
      </c>
      <c r="BE172" s="156">
        <f t="shared" si="14"/>
        <v>0</v>
      </c>
      <c r="BF172" s="156">
        <f t="shared" si="15"/>
        <v>0</v>
      </c>
      <c r="BG172" s="156">
        <f t="shared" si="16"/>
        <v>0</v>
      </c>
      <c r="BH172" s="156">
        <f t="shared" si="17"/>
        <v>0</v>
      </c>
      <c r="BI172" s="156">
        <f t="shared" si="18"/>
        <v>0</v>
      </c>
      <c r="BJ172" s="16" t="s">
        <v>88</v>
      </c>
      <c r="BK172" s="156">
        <f t="shared" si="19"/>
        <v>0</v>
      </c>
      <c r="BL172" s="16" t="s">
        <v>561</v>
      </c>
      <c r="BM172" s="155" t="s">
        <v>20268</v>
      </c>
    </row>
    <row r="173" spans="2:65" s="1" customFormat="1" ht="24.15" customHeight="1">
      <c r="B173" s="142"/>
      <c r="C173" s="143" t="s">
        <v>647</v>
      </c>
      <c r="D173" s="143" t="s">
        <v>319</v>
      </c>
      <c r="E173" s="144" t="s">
        <v>20269</v>
      </c>
      <c r="F173" s="145" t="s">
        <v>20270</v>
      </c>
      <c r="G173" s="146" t="s">
        <v>20220</v>
      </c>
      <c r="H173" s="147">
        <v>1</v>
      </c>
      <c r="I173" s="148"/>
      <c r="J173" s="149">
        <f t="shared" si="10"/>
        <v>0</v>
      </c>
      <c r="K173" s="150"/>
      <c r="L173" s="31"/>
      <c r="M173" s="151" t="s">
        <v>1</v>
      </c>
      <c r="N173" s="152" t="s">
        <v>42</v>
      </c>
      <c r="P173" s="153">
        <f t="shared" si="11"/>
        <v>0</v>
      </c>
      <c r="Q173" s="153">
        <v>0</v>
      </c>
      <c r="R173" s="153">
        <f t="shared" si="12"/>
        <v>0</v>
      </c>
      <c r="S173" s="153">
        <v>0</v>
      </c>
      <c r="T173" s="154">
        <f t="shared" si="13"/>
        <v>0</v>
      </c>
      <c r="AR173" s="155" t="s">
        <v>561</v>
      </c>
      <c r="AT173" s="155" t="s">
        <v>319</v>
      </c>
      <c r="AU173" s="155" t="s">
        <v>92</v>
      </c>
      <c r="AY173" s="16" t="s">
        <v>317</v>
      </c>
      <c r="BE173" s="156">
        <f t="shared" si="14"/>
        <v>0</v>
      </c>
      <c r="BF173" s="156">
        <f t="shared" si="15"/>
        <v>0</v>
      </c>
      <c r="BG173" s="156">
        <f t="shared" si="16"/>
        <v>0</v>
      </c>
      <c r="BH173" s="156">
        <f t="shared" si="17"/>
        <v>0</v>
      </c>
      <c r="BI173" s="156">
        <f t="shared" si="18"/>
        <v>0</v>
      </c>
      <c r="BJ173" s="16" t="s">
        <v>88</v>
      </c>
      <c r="BK173" s="156">
        <f t="shared" si="19"/>
        <v>0</v>
      </c>
      <c r="BL173" s="16" t="s">
        <v>561</v>
      </c>
      <c r="BM173" s="155" t="s">
        <v>20271</v>
      </c>
    </row>
    <row r="174" spans="2:65" s="11" customFormat="1" ht="20.9" customHeight="1">
      <c r="B174" s="130"/>
      <c r="D174" s="131" t="s">
        <v>75</v>
      </c>
      <c r="E174" s="140" t="s">
        <v>20272</v>
      </c>
      <c r="F174" s="140" t="s">
        <v>20273</v>
      </c>
      <c r="I174" s="133"/>
      <c r="J174" s="141">
        <f>BK174</f>
        <v>0</v>
      </c>
      <c r="L174" s="130"/>
      <c r="M174" s="135"/>
      <c r="P174" s="136">
        <f>SUM(P175:P191)</f>
        <v>0</v>
      </c>
      <c r="R174" s="136">
        <f>SUM(R175:R191)</f>
        <v>5.7000000000000002E-3</v>
      </c>
      <c r="T174" s="137">
        <f>SUM(T175:T191)</f>
        <v>1.3299999999999998</v>
      </c>
      <c r="AR174" s="131" t="s">
        <v>92</v>
      </c>
      <c r="AT174" s="138" t="s">
        <v>75</v>
      </c>
      <c r="AU174" s="138" t="s">
        <v>88</v>
      </c>
      <c r="AY174" s="131" t="s">
        <v>317</v>
      </c>
      <c r="BK174" s="139">
        <f>SUM(BK175:BK191)</f>
        <v>0</v>
      </c>
    </row>
    <row r="175" spans="2:65" s="1" customFormat="1" ht="24.15" customHeight="1">
      <c r="B175" s="142"/>
      <c r="C175" s="143" t="s">
        <v>712</v>
      </c>
      <c r="D175" s="143" t="s">
        <v>319</v>
      </c>
      <c r="E175" s="144" t="s">
        <v>20274</v>
      </c>
      <c r="F175" s="145" t="s">
        <v>20275</v>
      </c>
      <c r="G175" s="146" t="s">
        <v>484</v>
      </c>
      <c r="H175" s="147">
        <v>550</v>
      </c>
      <c r="I175" s="148"/>
      <c r="J175" s="149">
        <f t="shared" ref="J175:J191" si="20">ROUND(I175*H175,2)</f>
        <v>0</v>
      </c>
      <c r="K175" s="150"/>
      <c r="L175" s="31"/>
      <c r="M175" s="151" t="s">
        <v>1</v>
      </c>
      <c r="N175" s="152" t="s">
        <v>42</v>
      </c>
      <c r="P175" s="153">
        <f t="shared" ref="P175:P191" si="21">O175*H175</f>
        <v>0</v>
      </c>
      <c r="Q175" s="153">
        <v>0</v>
      </c>
      <c r="R175" s="153">
        <f t="shared" ref="R175:R191" si="22">Q175*H175</f>
        <v>0</v>
      </c>
      <c r="S175" s="153">
        <v>0</v>
      </c>
      <c r="T175" s="154">
        <f t="shared" ref="T175:T191" si="23">S175*H175</f>
        <v>0</v>
      </c>
      <c r="AR175" s="155" t="s">
        <v>561</v>
      </c>
      <c r="AT175" s="155" t="s">
        <v>319</v>
      </c>
      <c r="AU175" s="155" t="s">
        <v>92</v>
      </c>
      <c r="AY175" s="16" t="s">
        <v>317</v>
      </c>
      <c r="BE175" s="156">
        <f t="shared" ref="BE175:BE191" si="24">IF(N175="základná",J175,0)</f>
        <v>0</v>
      </c>
      <c r="BF175" s="156">
        <f t="shared" ref="BF175:BF191" si="25">IF(N175="znížená",J175,0)</f>
        <v>0</v>
      </c>
      <c r="BG175" s="156">
        <f t="shared" ref="BG175:BG191" si="26">IF(N175="zákl. prenesená",J175,0)</f>
        <v>0</v>
      </c>
      <c r="BH175" s="156">
        <f t="shared" ref="BH175:BH191" si="27">IF(N175="zníž. prenesená",J175,0)</f>
        <v>0</v>
      </c>
      <c r="BI175" s="156">
        <f t="shared" ref="BI175:BI191" si="28">IF(N175="nulová",J175,0)</f>
        <v>0</v>
      </c>
      <c r="BJ175" s="16" t="s">
        <v>88</v>
      </c>
      <c r="BK175" s="156">
        <f t="shared" ref="BK175:BK191" si="29">ROUND(I175*H175,2)</f>
        <v>0</v>
      </c>
      <c r="BL175" s="16" t="s">
        <v>561</v>
      </c>
      <c r="BM175" s="155" t="s">
        <v>20276</v>
      </c>
    </row>
    <row r="176" spans="2:65" s="1" customFormat="1" ht="24.15" customHeight="1">
      <c r="B176" s="142"/>
      <c r="C176" s="143" t="s">
        <v>650</v>
      </c>
      <c r="D176" s="143" t="s">
        <v>319</v>
      </c>
      <c r="E176" s="144" t="s">
        <v>20277</v>
      </c>
      <c r="F176" s="145" t="s">
        <v>20278</v>
      </c>
      <c r="G176" s="146" t="s">
        <v>484</v>
      </c>
      <c r="H176" s="147">
        <v>115</v>
      </c>
      <c r="I176" s="148"/>
      <c r="J176" s="149">
        <f t="shared" si="20"/>
        <v>0</v>
      </c>
      <c r="K176" s="150"/>
      <c r="L176" s="31"/>
      <c r="M176" s="151" t="s">
        <v>1</v>
      </c>
      <c r="N176" s="152" t="s">
        <v>42</v>
      </c>
      <c r="P176" s="153">
        <f t="shared" si="21"/>
        <v>0</v>
      </c>
      <c r="Q176" s="153">
        <v>0</v>
      </c>
      <c r="R176" s="153">
        <f t="shared" si="22"/>
        <v>0</v>
      </c>
      <c r="S176" s="153">
        <v>0</v>
      </c>
      <c r="T176" s="154">
        <f t="shared" si="23"/>
        <v>0</v>
      </c>
      <c r="AR176" s="155" t="s">
        <v>561</v>
      </c>
      <c r="AT176" s="155" t="s">
        <v>319</v>
      </c>
      <c r="AU176" s="155" t="s">
        <v>92</v>
      </c>
      <c r="AY176" s="16" t="s">
        <v>317</v>
      </c>
      <c r="BE176" s="156">
        <f t="shared" si="24"/>
        <v>0</v>
      </c>
      <c r="BF176" s="156">
        <f t="shared" si="25"/>
        <v>0</v>
      </c>
      <c r="BG176" s="156">
        <f t="shared" si="26"/>
        <v>0</v>
      </c>
      <c r="BH176" s="156">
        <f t="shared" si="27"/>
        <v>0</v>
      </c>
      <c r="BI176" s="156">
        <f t="shared" si="28"/>
        <v>0</v>
      </c>
      <c r="BJ176" s="16" t="s">
        <v>88</v>
      </c>
      <c r="BK176" s="156">
        <f t="shared" si="29"/>
        <v>0</v>
      </c>
      <c r="BL176" s="16" t="s">
        <v>561</v>
      </c>
      <c r="BM176" s="155" t="s">
        <v>20279</v>
      </c>
    </row>
    <row r="177" spans="2:65" s="1" customFormat="1" ht="24.15" customHeight="1">
      <c r="B177" s="142"/>
      <c r="C177" s="143" t="s">
        <v>722</v>
      </c>
      <c r="D177" s="143" t="s">
        <v>319</v>
      </c>
      <c r="E177" s="144" t="s">
        <v>20280</v>
      </c>
      <c r="F177" s="145" t="s">
        <v>20281</v>
      </c>
      <c r="G177" s="146" t="s">
        <v>484</v>
      </c>
      <c r="H177" s="147">
        <v>230</v>
      </c>
      <c r="I177" s="148"/>
      <c r="J177" s="149">
        <f t="shared" si="20"/>
        <v>0</v>
      </c>
      <c r="K177" s="150"/>
      <c r="L177" s="31"/>
      <c r="M177" s="151" t="s">
        <v>1</v>
      </c>
      <c r="N177" s="152" t="s">
        <v>42</v>
      </c>
      <c r="P177" s="153">
        <f t="shared" si="21"/>
        <v>0</v>
      </c>
      <c r="Q177" s="153">
        <v>0</v>
      </c>
      <c r="R177" s="153">
        <f t="shared" si="22"/>
        <v>0</v>
      </c>
      <c r="S177" s="153">
        <v>0</v>
      </c>
      <c r="T177" s="154">
        <f t="shared" si="23"/>
        <v>0</v>
      </c>
      <c r="AR177" s="155" t="s">
        <v>561</v>
      </c>
      <c r="AT177" s="155" t="s">
        <v>319</v>
      </c>
      <c r="AU177" s="155" t="s">
        <v>92</v>
      </c>
      <c r="AY177" s="16" t="s">
        <v>317</v>
      </c>
      <c r="BE177" s="156">
        <f t="shared" si="24"/>
        <v>0</v>
      </c>
      <c r="BF177" s="156">
        <f t="shared" si="25"/>
        <v>0</v>
      </c>
      <c r="BG177" s="156">
        <f t="shared" si="26"/>
        <v>0</v>
      </c>
      <c r="BH177" s="156">
        <f t="shared" si="27"/>
        <v>0</v>
      </c>
      <c r="BI177" s="156">
        <f t="shared" si="28"/>
        <v>0</v>
      </c>
      <c r="BJ177" s="16" t="s">
        <v>88</v>
      </c>
      <c r="BK177" s="156">
        <f t="shared" si="29"/>
        <v>0</v>
      </c>
      <c r="BL177" s="16" t="s">
        <v>561</v>
      </c>
      <c r="BM177" s="155" t="s">
        <v>20282</v>
      </c>
    </row>
    <row r="178" spans="2:65" s="1" customFormat="1" ht="24.15" customHeight="1">
      <c r="B178" s="142"/>
      <c r="C178" s="143" t="s">
        <v>655</v>
      </c>
      <c r="D178" s="143" t="s">
        <v>319</v>
      </c>
      <c r="E178" s="144" t="s">
        <v>20283</v>
      </c>
      <c r="F178" s="145" t="s">
        <v>20284</v>
      </c>
      <c r="G178" s="146" t="s">
        <v>484</v>
      </c>
      <c r="H178" s="147">
        <v>21230</v>
      </c>
      <c r="I178" s="148"/>
      <c r="J178" s="149">
        <f t="shared" si="20"/>
        <v>0</v>
      </c>
      <c r="K178" s="150"/>
      <c r="L178" s="31"/>
      <c r="M178" s="151" t="s">
        <v>1</v>
      </c>
      <c r="N178" s="152" t="s">
        <v>42</v>
      </c>
      <c r="P178" s="153">
        <f t="shared" si="21"/>
        <v>0</v>
      </c>
      <c r="Q178" s="153">
        <v>0</v>
      </c>
      <c r="R178" s="153">
        <f t="shared" si="22"/>
        <v>0</v>
      </c>
      <c r="S178" s="153">
        <v>0</v>
      </c>
      <c r="T178" s="154">
        <f t="shared" si="23"/>
        <v>0</v>
      </c>
      <c r="AR178" s="155" t="s">
        <v>561</v>
      </c>
      <c r="AT178" s="155" t="s">
        <v>319</v>
      </c>
      <c r="AU178" s="155" t="s">
        <v>92</v>
      </c>
      <c r="AY178" s="16" t="s">
        <v>317</v>
      </c>
      <c r="BE178" s="156">
        <f t="shared" si="24"/>
        <v>0</v>
      </c>
      <c r="BF178" s="156">
        <f t="shared" si="25"/>
        <v>0</v>
      </c>
      <c r="BG178" s="156">
        <f t="shared" si="26"/>
        <v>0</v>
      </c>
      <c r="BH178" s="156">
        <f t="shared" si="27"/>
        <v>0</v>
      </c>
      <c r="BI178" s="156">
        <f t="shared" si="28"/>
        <v>0</v>
      </c>
      <c r="BJ178" s="16" t="s">
        <v>88</v>
      </c>
      <c r="BK178" s="156">
        <f t="shared" si="29"/>
        <v>0</v>
      </c>
      <c r="BL178" s="16" t="s">
        <v>561</v>
      </c>
      <c r="BM178" s="155" t="s">
        <v>20285</v>
      </c>
    </row>
    <row r="179" spans="2:65" s="1" customFormat="1" ht="37.75" customHeight="1">
      <c r="B179" s="142"/>
      <c r="C179" s="143" t="s">
        <v>729</v>
      </c>
      <c r="D179" s="143" t="s">
        <v>319</v>
      </c>
      <c r="E179" s="144" t="s">
        <v>20286</v>
      </c>
      <c r="F179" s="145" t="s">
        <v>20287</v>
      </c>
      <c r="G179" s="146" t="s">
        <v>467</v>
      </c>
      <c r="H179" s="147">
        <v>236</v>
      </c>
      <c r="I179" s="148"/>
      <c r="J179" s="149">
        <f t="shared" si="20"/>
        <v>0</v>
      </c>
      <c r="K179" s="150"/>
      <c r="L179" s="31"/>
      <c r="M179" s="151" t="s">
        <v>1</v>
      </c>
      <c r="N179" s="152" t="s">
        <v>42</v>
      </c>
      <c r="P179" s="153">
        <f t="shared" si="21"/>
        <v>0</v>
      </c>
      <c r="Q179" s="153">
        <v>0</v>
      </c>
      <c r="R179" s="153">
        <f t="shared" si="22"/>
        <v>0</v>
      </c>
      <c r="S179" s="153">
        <v>0</v>
      </c>
      <c r="T179" s="154">
        <f t="shared" si="23"/>
        <v>0</v>
      </c>
      <c r="AR179" s="155" t="s">
        <v>561</v>
      </c>
      <c r="AT179" s="155" t="s">
        <v>319</v>
      </c>
      <c r="AU179" s="155" t="s">
        <v>92</v>
      </c>
      <c r="AY179" s="16" t="s">
        <v>317</v>
      </c>
      <c r="BE179" s="156">
        <f t="shared" si="24"/>
        <v>0</v>
      </c>
      <c r="BF179" s="156">
        <f t="shared" si="25"/>
        <v>0</v>
      </c>
      <c r="BG179" s="156">
        <f t="shared" si="26"/>
        <v>0</v>
      </c>
      <c r="BH179" s="156">
        <f t="shared" si="27"/>
        <v>0</v>
      </c>
      <c r="BI179" s="156">
        <f t="shared" si="28"/>
        <v>0</v>
      </c>
      <c r="BJ179" s="16" t="s">
        <v>88</v>
      </c>
      <c r="BK179" s="156">
        <f t="shared" si="29"/>
        <v>0</v>
      </c>
      <c r="BL179" s="16" t="s">
        <v>561</v>
      </c>
      <c r="BM179" s="155" t="s">
        <v>20288</v>
      </c>
    </row>
    <row r="180" spans="2:65" s="1" customFormat="1" ht="24.15" customHeight="1">
      <c r="B180" s="142"/>
      <c r="C180" s="143" t="s">
        <v>662</v>
      </c>
      <c r="D180" s="143" t="s">
        <v>319</v>
      </c>
      <c r="E180" s="144" t="s">
        <v>20289</v>
      </c>
      <c r="F180" s="145" t="s">
        <v>20290</v>
      </c>
      <c r="G180" s="146" t="s">
        <v>467</v>
      </c>
      <c r="H180" s="147">
        <v>67</v>
      </c>
      <c r="I180" s="148"/>
      <c r="J180" s="149">
        <f t="shared" si="20"/>
        <v>0</v>
      </c>
      <c r="K180" s="150"/>
      <c r="L180" s="31"/>
      <c r="M180" s="151" t="s">
        <v>1</v>
      </c>
      <c r="N180" s="152" t="s">
        <v>42</v>
      </c>
      <c r="P180" s="153">
        <f t="shared" si="21"/>
        <v>0</v>
      </c>
      <c r="Q180" s="153">
        <v>0</v>
      </c>
      <c r="R180" s="153">
        <f t="shared" si="22"/>
        <v>0</v>
      </c>
      <c r="S180" s="153">
        <v>0</v>
      </c>
      <c r="T180" s="154">
        <f t="shared" si="23"/>
        <v>0</v>
      </c>
      <c r="AR180" s="155" t="s">
        <v>561</v>
      </c>
      <c r="AT180" s="155" t="s">
        <v>319</v>
      </c>
      <c r="AU180" s="155" t="s">
        <v>92</v>
      </c>
      <c r="AY180" s="16" t="s">
        <v>317</v>
      </c>
      <c r="BE180" s="156">
        <f t="shared" si="24"/>
        <v>0</v>
      </c>
      <c r="BF180" s="156">
        <f t="shared" si="25"/>
        <v>0</v>
      </c>
      <c r="BG180" s="156">
        <f t="shared" si="26"/>
        <v>0</v>
      </c>
      <c r="BH180" s="156">
        <f t="shared" si="27"/>
        <v>0</v>
      </c>
      <c r="BI180" s="156">
        <f t="shared" si="28"/>
        <v>0</v>
      </c>
      <c r="BJ180" s="16" t="s">
        <v>88</v>
      </c>
      <c r="BK180" s="156">
        <f t="shared" si="29"/>
        <v>0</v>
      </c>
      <c r="BL180" s="16" t="s">
        <v>561</v>
      </c>
      <c r="BM180" s="155" t="s">
        <v>20291</v>
      </c>
    </row>
    <row r="181" spans="2:65" s="1" customFormat="1" ht="24.15" customHeight="1">
      <c r="B181" s="142"/>
      <c r="C181" s="143" t="s">
        <v>736</v>
      </c>
      <c r="D181" s="143" t="s">
        <v>319</v>
      </c>
      <c r="E181" s="144" t="s">
        <v>20292</v>
      </c>
      <c r="F181" s="145" t="s">
        <v>20293</v>
      </c>
      <c r="G181" s="146" t="s">
        <v>467</v>
      </c>
      <c r="H181" s="147">
        <v>458</v>
      </c>
      <c r="I181" s="148"/>
      <c r="J181" s="149">
        <f t="shared" si="20"/>
        <v>0</v>
      </c>
      <c r="K181" s="150"/>
      <c r="L181" s="31"/>
      <c r="M181" s="151" t="s">
        <v>1</v>
      </c>
      <c r="N181" s="152" t="s">
        <v>42</v>
      </c>
      <c r="P181" s="153">
        <f t="shared" si="21"/>
        <v>0</v>
      </c>
      <c r="Q181" s="153">
        <v>0</v>
      </c>
      <c r="R181" s="153">
        <f t="shared" si="22"/>
        <v>0</v>
      </c>
      <c r="S181" s="153">
        <v>0</v>
      </c>
      <c r="T181" s="154">
        <f t="shared" si="23"/>
        <v>0</v>
      </c>
      <c r="AR181" s="155" t="s">
        <v>561</v>
      </c>
      <c r="AT181" s="155" t="s">
        <v>319</v>
      </c>
      <c r="AU181" s="155" t="s">
        <v>92</v>
      </c>
      <c r="AY181" s="16" t="s">
        <v>317</v>
      </c>
      <c r="BE181" s="156">
        <f t="shared" si="24"/>
        <v>0</v>
      </c>
      <c r="BF181" s="156">
        <f t="shared" si="25"/>
        <v>0</v>
      </c>
      <c r="BG181" s="156">
        <f t="shared" si="26"/>
        <v>0</v>
      </c>
      <c r="BH181" s="156">
        <f t="shared" si="27"/>
        <v>0</v>
      </c>
      <c r="BI181" s="156">
        <f t="shared" si="28"/>
        <v>0</v>
      </c>
      <c r="BJ181" s="16" t="s">
        <v>88</v>
      </c>
      <c r="BK181" s="156">
        <f t="shared" si="29"/>
        <v>0</v>
      </c>
      <c r="BL181" s="16" t="s">
        <v>561</v>
      </c>
      <c r="BM181" s="155" t="s">
        <v>20294</v>
      </c>
    </row>
    <row r="182" spans="2:65" s="1" customFormat="1" ht="24.15" customHeight="1">
      <c r="B182" s="142"/>
      <c r="C182" s="143" t="s">
        <v>665</v>
      </c>
      <c r="D182" s="143" t="s">
        <v>319</v>
      </c>
      <c r="E182" s="144" t="s">
        <v>20295</v>
      </c>
      <c r="F182" s="145" t="s">
        <v>20296</v>
      </c>
      <c r="G182" s="146" t="s">
        <v>467</v>
      </c>
      <c r="H182" s="147">
        <v>378</v>
      </c>
      <c r="I182" s="148"/>
      <c r="J182" s="149">
        <f t="shared" si="20"/>
        <v>0</v>
      </c>
      <c r="K182" s="150"/>
      <c r="L182" s="31"/>
      <c r="M182" s="151" t="s">
        <v>1</v>
      </c>
      <c r="N182" s="152" t="s">
        <v>42</v>
      </c>
      <c r="P182" s="153">
        <f t="shared" si="21"/>
        <v>0</v>
      </c>
      <c r="Q182" s="153">
        <v>0</v>
      </c>
      <c r="R182" s="153">
        <f t="shared" si="22"/>
        <v>0</v>
      </c>
      <c r="S182" s="153">
        <v>0</v>
      </c>
      <c r="T182" s="154">
        <f t="shared" si="23"/>
        <v>0</v>
      </c>
      <c r="AR182" s="155" t="s">
        <v>561</v>
      </c>
      <c r="AT182" s="155" t="s">
        <v>319</v>
      </c>
      <c r="AU182" s="155" t="s">
        <v>92</v>
      </c>
      <c r="AY182" s="16" t="s">
        <v>317</v>
      </c>
      <c r="BE182" s="156">
        <f t="shared" si="24"/>
        <v>0</v>
      </c>
      <c r="BF182" s="156">
        <f t="shared" si="25"/>
        <v>0</v>
      </c>
      <c r="BG182" s="156">
        <f t="shared" si="26"/>
        <v>0</v>
      </c>
      <c r="BH182" s="156">
        <f t="shared" si="27"/>
        <v>0</v>
      </c>
      <c r="BI182" s="156">
        <f t="shared" si="28"/>
        <v>0</v>
      </c>
      <c r="BJ182" s="16" t="s">
        <v>88</v>
      </c>
      <c r="BK182" s="156">
        <f t="shared" si="29"/>
        <v>0</v>
      </c>
      <c r="BL182" s="16" t="s">
        <v>561</v>
      </c>
      <c r="BM182" s="155" t="s">
        <v>20297</v>
      </c>
    </row>
    <row r="183" spans="2:65" s="1" customFormat="1" ht="24.15" customHeight="1">
      <c r="B183" s="142"/>
      <c r="C183" s="143" t="s">
        <v>743</v>
      </c>
      <c r="D183" s="143" t="s">
        <v>319</v>
      </c>
      <c r="E183" s="144" t="s">
        <v>20298</v>
      </c>
      <c r="F183" s="145" t="s">
        <v>20299</v>
      </c>
      <c r="G183" s="146" t="s">
        <v>467</v>
      </c>
      <c r="H183" s="147">
        <v>401</v>
      </c>
      <c r="I183" s="148"/>
      <c r="J183" s="149">
        <f t="shared" si="20"/>
        <v>0</v>
      </c>
      <c r="K183" s="150"/>
      <c r="L183" s="31"/>
      <c r="M183" s="151" t="s">
        <v>1</v>
      </c>
      <c r="N183" s="152" t="s">
        <v>42</v>
      </c>
      <c r="P183" s="153">
        <f t="shared" si="21"/>
        <v>0</v>
      </c>
      <c r="Q183" s="153">
        <v>0</v>
      </c>
      <c r="R183" s="153">
        <f t="shared" si="22"/>
        <v>0</v>
      </c>
      <c r="S183" s="153">
        <v>0</v>
      </c>
      <c r="T183" s="154">
        <f t="shared" si="23"/>
        <v>0</v>
      </c>
      <c r="AR183" s="155" t="s">
        <v>561</v>
      </c>
      <c r="AT183" s="155" t="s">
        <v>319</v>
      </c>
      <c r="AU183" s="155" t="s">
        <v>92</v>
      </c>
      <c r="AY183" s="16" t="s">
        <v>317</v>
      </c>
      <c r="BE183" s="156">
        <f t="shared" si="24"/>
        <v>0</v>
      </c>
      <c r="BF183" s="156">
        <f t="shared" si="25"/>
        <v>0</v>
      </c>
      <c r="BG183" s="156">
        <f t="shared" si="26"/>
        <v>0</v>
      </c>
      <c r="BH183" s="156">
        <f t="shared" si="27"/>
        <v>0</v>
      </c>
      <c r="BI183" s="156">
        <f t="shared" si="28"/>
        <v>0</v>
      </c>
      <c r="BJ183" s="16" t="s">
        <v>88</v>
      </c>
      <c r="BK183" s="156">
        <f t="shared" si="29"/>
        <v>0</v>
      </c>
      <c r="BL183" s="16" t="s">
        <v>561</v>
      </c>
      <c r="BM183" s="155" t="s">
        <v>20300</v>
      </c>
    </row>
    <row r="184" spans="2:65" s="1" customFormat="1" ht="24.15" customHeight="1">
      <c r="B184" s="142"/>
      <c r="C184" s="143" t="s">
        <v>616</v>
      </c>
      <c r="D184" s="143" t="s">
        <v>319</v>
      </c>
      <c r="E184" s="144" t="s">
        <v>20301</v>
      </c>
      <c r="F184" s="145" t="s">
        <v>20302</v>
      </c>
      <c r="G184" s="146" t="s">
        <v>467</v>
      </c>
      <c r="H184" s="147">
        <v>90</v>
      </c>
      <c r="I184" s="148"/>
      <c r="J184" s="149">
        <f t="shared" si="20"/>
        <v>0</v>
      </c>
      <c r="K184" s="150"/>
      <c r="L184" s="31"/>
      <c r="M184" s="151" t="s">
        <v>1</v>
      </c>
      <c r="N184" s="152" t="s">
        <v>42</v>
      </c>
      <c r="P184" s="153">
        <f t="shared" si="21"/>
        <v>0</v>
      </c>
      <c r="Q184" s="153">
        <v>0</v>
      </c>
      <c r="R184" s="153">
        <f t="shared" si="22"/>
        <v>0</v>
      </c>
      <c r="S184" s="153">
        <v>0</v>
      </c>
      <c r="T184" s="154">
        <f t="shared" si="23"/>
        <v>0</v>
      </c>
      <c r="AR184" s="155" t="s">
        <v>561</v>
      </c>
      <c r="AT184" s="155" t="s">
        <v>319</v>
      </c>
      <c r="AU184" s="155" t="s">
        <v>92</v>
      </c>
      <c r="AY184" s="16" t="s">
        <v>317</v>
      </c>
      <c r="BE184" s="156">
        <f t="shared" si="24"/>
        <v>0</v>
      </c>
      <c r="BF184" s="156">
        <f t="shared" si="25"/>
        <v>0</v>
      </c>
      <c r="BG184" s="156">
        <f t="shared" si="26"/>
        <v>0</v>
      </c>
      <c r="BH184" s="156">
        <f t="shared" si="27"/>
        <v>0</v>
      </c>
      <c r="BI184" s="156">
        <f t="shared" si="28"/>
        <v>0</v>
      </c>
      <c r="BJ184" s="16" t="s">
        <v>88</v>
      </c>
      <c r="BK184" s="156">
        <f t="shared" si="29"/>
        <v>0</v>
      </c>
      <c r="BL184" s="16" t="s">
        <v>561</v>
      </c>
      <c r="BM184" s="155" t="s">
        <v>20303</v>
      </c>
    </row>
    <row r="185" spans="2:65" s="1" customFormat="1" ht="21.75" customHeight="1">
      <c r="B185" s="142"/>
      <c r="C185" s="143" t="s">
        <v>620</v>
      </c>
      <c r="D185" s="143" t="s">
        <v>319</v>
      </c>
      <c r="E185" s="144" t="s">
        <v>20304</v>
      </c>
      <c r="F185" s="145" t="s">
        <v>20305</v>
      </c>
      <c r="G185" s="146" t="s">
        <v>467</v>
      </c>
      <c r="H185" s="147">
        <v>60</v>
      </c>
      <c r="I185" s="148"/>
      <c r="J185" s="149">
        <f t="shared" si="20"/>
        <v>0</v>
      </c>
      <c r="K185" s="150"/>
      <c r="L185" s="31"/>
      <c r="M185" s="151" t="s">
        <v>1</v>
      </c>
      <c r="N185" s="152" t="s">
        <v>42</v>
      </c>
      <c r="P185" s="153">
        <f t="shared" si="21"/>
        <v>0</v>
      </c>
      <c r="Q185" s="153">
        <v>0</v>
      </c>
      <c r="R185" s="153">
        <f t="shared" si="22"/>
        <v>0</v>
      </c>
      <c r="S185" s="153">
        <v>0</v>
      </c>
      <c r="T185" s="154">
        <f t="shared" si="23"/>
        <v>0</v>
      </c>
      <c r="AR185" s="155" t="s">
        <v>561</v>
      </c>
      <c r="AT185" s="155" t="s">
        <v>319</v>
      </c>
      <c r="AU185" s="155" t="s">
        <v>92</v>
      </c>
      <c r="AY185" s="16" t="s">
        <v>317</v>
      </c>
      <c r="BE185" s="156">
        <f t="shared" si="24"/>
        <v>0</v>
      </c>
      <c r="BF185" s="156">
        <f t="shared" si="25"/>
        <v>0</v>
      </c>
      <c r="BG185" s="156">
        <f t="shared" si="26"/>
        <v>0</v>
      </c>
      <c r="BH185" s="156">
        <f t="shared" si="27"/>
        <v>0</v>
      </c>
      <c r="BI185" s="156">
        <f t="shared" si="28"/>
        <v>0</v>
      </c>
      <c r="BJ185" s="16" t="s">
        <v>88</v>
      </c>
      <c r="BK185" s="156">
        <f t="shared" si="29"/>
        <v>0</v>
      </c>
      <c r="BL185" s="16" t="s">
        <v>561</v>
      </c>
      <c r="BM185" s="155" t="s">
        <v>20306</v>
      </c>
    </row>
    <row r="186" spans="2:65" s="1" customFormat="1" ht="33" customHeight="1">
      <c r="B186" s="142"/>
      <c r="C186" s="143" t="s">
        <v>670</v>
      </c>
      <c r="D186" s="143" t="s">
        <v>319</v>
      </c>
      <c r="E186" s="144" t="s">
        <v>20307</v>
      </c>
      <c r="F186" s="145" t="s">
        <v>20308</v>
      </c>
      <c r="G186" s="146" t="s">
        <v>467</v>
      </c>
      <c r="H186" s="147">
        <v>190</v>
      </c>
      <c r="I186" s="148"/>
      <c r="J186" s="149">
        <f t="shared" si="20"/>
        <v>0</v>
      </c>
      <c r="K186" s="150"/>
      <c r="L186" s="31"/>
      <c r="M186" s="151" t="s">
        <v>1</v>
      </c>
      <c r="N186" s="152" t="s">
        <v>42</v>
      </c>
      <c r="P186" s="153">
        <f t="shared" si="21"/>
        <v>0</v>
      </c>
      <c r="Q186" s="153">
        <v>0</v>
      </c>
      <c r="R186" s="153">
        <f t="shared" si="22"/>
        <v>0</v>
      </c>
      <c r="S186" s="153">
        <v>1E-3</v>
      </c>
      <c r="T186" s="154">
        <f t="shared" si="23"/>
        <v>0.19</v>
      </c>
      <c r="AR186" s="155" t="s">
        <v>561</v>
      </c>
      <c r="AT186" s="155" t="s">
        <v>319</v>
      </c>
      <c r="AU186" s="155" t="s">
        <v>92</v>
      </c>
      <c r="AY186" s="16" t="s">
        <v>317</v>
      </c>
      <c r="BE186" s="156">
        <f t="shared" si="24"/>
        <v>0</v>
      </c>
      <c r="BF186" s="156">
        <f t="shared" si="25"/>
        <v>0</v>
      </c>
      <c r="BG186" s="156">
        <f t="shared" si="26"/>
        <v>0</v>
      </c>
      <c r="BH186" s="156">
        <f t="shared" si="27"/>
        <v>0</v>
      </c>
      <c r="BI186" s="156">
        <f t="shared" si="28"/>
        <v>0</v>
      </c>
      <c r="BJ186" s="16" t="s">
        <v>88</v>
      </c>
      <c r="BK186" s="156">
        <f t="shared" si="29"/>
        <v>0</v>
      </c>
      <c r="BL186" s="16" t="s">
        <v>561</v>
      </c>
      <c r="BM186" s="155" t="s">
        <v>20309</v>
      </c>
    </row>
    <row r="187" spans="2:65" s="1" customFormat="1" ht="24.15" customHeight="1">
      <c r="B187" s="142"/>
      <c r="C187" s="143" t="s">
        <v>834</v>
      </c>
      <c r="D187" s="143" t="s">
        <v>319</v>
      </c>
      <c r="E187" s="144" t="s">
        <v>20310</v>
      </c>
      <c r="F187" s="145" t="s">
        <v>20311</v>
      </c>
      <c r="G187" s="146" t="s">
        <v>467</v>
      </c>
      <c r="H187" s="147">
        <v>60</v>
      </c>
      <c r="I187" s="148"/>
      <c r="J187" s="149">
        <f t="shared" si="20"/>
        <v>0</v>
      </c>
      <c r="K187" s="150"/>
      <c r="L187" s="31"/>
      <c r="M187" s="151" t="s">
        <v>1</v>
      </c>
      <c r="N187" s="152" t="s">
        <v>42</v>
      </c>
      <c r="P187" s="153">
        <f t="shared" si="21"/>
        <v>0</v>
      </c>
      <c r="Q187" s="153">
        <v>0</v>
      </c>
      <c r="R187" s="153">
        <f t="shared" si="22"/>
        <v>0</v>
      </c>
      <c r="S187" s="153">
        <v>1.4999999999999999E-2</v>
      </c>
      <c r="T187" s="154">
        <f t="shared" si="23"/>
        <v>0.89999999999999991</v>
      </c>
      <c r="AR187" s="155" t="s">
        <v>561</v>
      </c>
      <c r="AT187" s="155" t="s">
        <v>319</v>
      </c>
      <c r="AU187" s="155" t="s">
        <v>92</v>
      </c>
      <c r="AY187" s="16" t="s">
        <v>317</v>
      </c>
      <c r="BE187" s="156">
        <f t="shared" si="24"/>
        <v>0</v>
      </c>
      <c r="BF187" s="156">
        <f t="shared" si="25"/>
        <v>0</v>
      </c>
      <c r="BG187" s="156">
        <f t="shared" si="26"/>
        <v>0</v>
      </c>
      <c r="BH187" s="156">
        <f t="shared" si="27"/>
        <v>0</v>
      </c>
      <c r="BI187" s="156">
        <f t="shared" si="28"/>
        <v>0</v>
      </c>
      <c r="BJ187" s="16" t="s">
        <v>88</v>
      </c>
      <c r="BK187" s="156">
        <f t="shared" si="29"/>
        <v>0</v>
      </c>
      <c r="BL187" s="16" t="s">
        <v>561</v>
      </c>
      <c r="BM187" s="155" t="s">
        <v>20312</v>
      </c>
    </row>
    <row r="188" spans="2:65" s="1" customFormat="1" ht="24.15" customHeight="1">
      <c r="B188" s="142"/>
      <c r="C188" s="143" t="s">
        <v>673</v>
      </c>
      <c r="D188" s="143" t="s">
        <v>319</v>
      </c>
      <c r="E188" s="144" t="s">
        <v>20313</v>
      </c>
      <c r="F188" s="145" t="s">
        <v>20314</v>
      </c>
      <c r="G188" s="146" t="s">
        <v>484</v>
      </c>
      <c r="H188" s="147">
        <v>250</v>
      </c>
      <c r="I188" s="148"/>
      <c r="J188" s="149">
        <f t="shared" si="20"/>
        <v>0</v>
      </c>
      <c r="K188" s="150"/>
      <c r="L188" s="31"/>
      <c r="M188" s="151" t="s">
        <v>1</v>
      </c>
      <c r="N188" s="152" t="s">
        <v>42</v>
      </c>
      <c r="P188" s="153">
        <f t="shared" si="21"/>
        <v>0</v>
      </c>
      <c r="Q188" s="153">
        <v>1.0000000000000001E-5</v>
      </c>
      <c r="R188" s="153">
        <f t="shared" si="22"/>
        <v>2.5000000000000001E-3</v>
      </c>
      <c r="S188" s="153">
        <v>9.6000000000000002E-4</v>
      </c>
      <c r="T188" s="154">
        <f t="shared" si="23"/>
        <v>0.24000000000000002</v>
      </c>
      <c r="AR188" s="155" t="s">
        <v>561</v>
      </c>
      <c r="AT188" s="155" t="s">
        <v>319</v>
      </c>
      <c r="AU188" s="155" t="s">
        <v>92</v>
      </c>
      <c r="AY188" s="16" t="s">
        <v>317</v>
      </c>
      <c r="BE188" s="156">
        <f t="shared" si="24"/>
        <v>0</v>
      </c>
      <c r="BF188" s="156">
        <f t="shared" si="25"/>
        <v>0</v>
      </c>
      <c r="BG188" s="156">
        <f t="shared" si="26"/>
        <v>0</v>
      </c>
      <c r="BH188" s="156">
        <f t="shared" si="27"/>
        <v>0</v>
      </c>
      <c r="BI188" s="156">
        <f t="shared" si="28"/>
        <v>0</v>
      </c>
      <c r="BJ188" s="16" t="s">
        <v>88</v>
      </c>
      <c r="BK188" s="156">
        <f t="shared" si="29"/>
        <v>0</v>
      </c>
      <c r="BL188" s="16" t="s">
        <v>561</v>
      </c>
      <c r="BM188" s="155" t="s">
        <v>20315</v>
      </c>
    </row>
    <row r="189" spans="2:65" s="1" customFormat="1" ht="16.5" customHeight="1">
      <c r="B189" s="142"/>
      <c r="C189" s="179" t="s">
        <v>1678</v>
      </c>
      <c r="D189" s="179" t="s">
        <v>454</v>
      </c>
      <c r="E189" s="180" t="s">
        <v>20316</v>
      </c>
      <c r="F189" s="181" t="s">
        <v>20317</v>
      </c>
      <c r="G189" s="182" t="s">
        <v>484</v>
      </c>
      <c r="H189" s="183">
        <v>320</v>
      </c>
      <c r="I189" s="184"/>
      <c r="J189" s="185">
        <f t="shared" si="20"/>
        <v>0</v>
      </c>
      <c r="K189" s="186"/>
      <c r="L189" s="187"/>
      <c r="M189" s="188" t="s">
        <v>1</v>
      </c>
      <c r="N189" s="189" t="s">
        <v>42</v>
      </c>
      <c r="P189" s="153">
        <f t="shared" si="21"/>
        <v>0</v>
      </c>
      <c r="Q189" s="153">
        <v>1.0000000000000001E-5</v>
      </c>
      <c r="R189" s="153">
        <f t="shared" si="22"/>
        <v>3.2000000000000002E-3</v>
      </c>
      <c r="S189" s="153">
        <v>0</v>
      </c>
      <c r="T189" s="154">
        <f t="shared" si="23"/>
        <v>0</v>
      </c>
      <c r="AR189" s="155" t="s">
        <v>831</v>
      </c>
      <c r="AT189" s="155" t="s">
        <v>454</v>
      </c>
      <c r="AU189" s="155" t="s">
        <v>92</v>
      </c>
      <c r="AY189" s="16" t="s">
        <v>317</v>
      </c>
      <c r="BE189" s="156">
        <f t="shared" si="24"/>
        <v>0</v>
      </c>
      <c r="BF189" s="156">
        <f t="shared" si="25"/>
        <v>0</v>
      </c>
      <c r="BG189" s="156">
        <f t="shared" si="26"/>
        <v>0</v>
      </c>
      <c r="BH189" s="156">
        <f t="shared" si="27"/>
        <v>0</v>
      </c>
      <c r="BI189" s="156">
        <f t="shared" si="28"/>
        <v>0</v>
      </c>
      <c r="BJ189" s="16" t="s">
        <v>88</v>
      </c>
      <c r="BK189" s="156">
        <f t="shared" si="29"/>
        <v>0</v>
      </c>
      <c r="BL189" s="16" t="s">
        <v>561</v>
      </c>
      <c r="BM189" s="155" t="s">
        <v>20318</v>
      </c>
    </row>
    <row r="190" spans="2:65" s="1" customFormat="1" ht="16.5" customHeight="1">
      <c r="B190" s="142"/>
      <c r="C190" s="143" t="s">
        <v>1417</v>
      </c>
      <c r="D190" s="143" t="s">
        <v>319</v>
      </c>
      <c r="E190" s="144" t="s">
        <v>20319</v>
      </c>
      <c r="F190" s="145" t="s">
        <v>1</v>
      </c>
      <c r="G190" s="146" t="s">
        <v>1</v>
      </c>
      <c r="H190" s="147">
        <v>0</v>
      </c>
      <c r="I190" s="148"/>
      <c r="J190" s="149">
        <f t="shared" si="20"/>
        <v>0</v>
      </c>
      <c r="K190" s="150"/>
      <c r="L190" s="31"/>
      <c r="M190" s="151" t="s">
        <v>1</v>
      </c>
      <c r="N190" s="152" t="s">
        <v>42</v>
      </c>
      <c r="P190" s="153">
        <f t="shared" si="21"/>
        <v>0</v>
      </c>
      <c r="Q190" s="153">
        <v>0</v>
      </c>
      <c r="R190" s="153">
        <f t="shared" si="22"/>
        <v>0</v>
      </c>
      <c r="S190" s="153">
        <v>0</v>
      </c>
      <c r="T190" s="154">
        <f t="shared" si="23"/>
        <v>0</v>
      </c>
      <c r="AR190" s="155" t="s">
        <v>561</v>
      </c>
      <c r="AT190" s="155" t="s">
        <v>319</v>
      </c>
      <c r="AU190" s="155" t="s">
        <v>92</v>
      </c>
      <c r="AY190" s="16" t="s">
        <v>317</v>
      </c>
      <c r="BE190" s="156">
        <f t="shared" si="24"/>
        <v>0</v>
      </c>
      <c r="BF190" s="156">
        <f t="shared" si="25"/>
        <v>0</v>
      </c>
      <c r="BG190" s="156">
        <f t="shared" si="26"/>
        <v>0</v>
      </c>
      <c r="BH190" s="156">
        <f t="shared" si="27"/>
        <v>0</v>
      </c>
      <c r="BI190" s="156">
        <f t="shared" si="28"/>
        <v>0</v>
      </c>
      <c r="BJ190" s="16" t="s">
        <v>88</v>
      </c>
      <c r="BK190" s="156">
        <f t="shared" si="29"/>
        <v>0</v>
      </c>
      <c r="BL190" s="16" t="s">
        <v>561</v>
      </c>
      <c r="BM190" s="155" t="s">
        <v>20320</v>
      </c>
    </row>
    <row r="191" spans="2:65" s="1" customFormat="1" ht="16.5" customHeight="1">
      <c r="B191" s="142"/>
      <c r="C191" s="143" t="s">
        <v>675</v>
      </c>
      <c r="D191" s="143" t="s">
        <v>319</v>
      </c>
      <c r="E191" s="144" t="s">
        <v>20321</v>
      </c>
      <c r="F191" s="145" t="s">
        <v>1</v>
      </c>
      <c r="G191" s="146" t="s">
        <v>1</v>
      </c>
      <c r="H191" s="147">
        <v>0</v>
      </c>
      <c r="I191" s="148"/>
      <c r="J191" s="149">
        <f t="shared" si="20"/>
        <v>0</v>
      </c>
      <c r="K191" s="150"/>
      <c r="L191" s="31"/>
      <c r="M191" s="151" t="s">
        <v>1</v>
      </c>
      <c r="N191" s="152" t="s">
        <v>42</v>
      </c>
      <c r="P191" s="153">
        <f t="shared" si="21"/>
        <v>0</v>
      </c>
      <c r="Q191" s="153">
        <v>0</v>
      </c>
      <c r="R191" s="153">
        <f t="shared" si="22"/>
        <v>0</v>
      </c>
      <c r="S191" s="153">
        <v>0</v>
      </c>
      <c r="T191" s="154">
        <f t="shared" si="23"/>
        <v>0</v>
      </c>
      <c r="AR191" s="155" t="s">
        <v>561</v>
      </c>
      <c r="AT191" s="155" t="s">
        <v>319</v>
      </c>
      <c r="AU191" s="155" t="s">
        <v>92</v>
      </c>
      <c r="AY191" s="16" t="s">
        <v>317</v>
      </c>
      <c r="BE191" s="156">
        <f t="shared" si="24"/>
        <v>0</v>
      </c>
      <c r="BF191" s="156">
        <f t="shared" si="25"/>
        <v>0</v>
      </c>
      <c r="BG191" s="156">
        <f t="shared" si="26"/>
        <v>0</v>
      </c>
      <c r="BH191" s="156">
        <f t="shared" si="27"/>
        <v>0</v>
      </c>
      <c r="BI191" s="156">
        <f t="shared" si="28"/>
        <v>0</v>
      </c>
      <c r="BJ191" s="16" t="s">
        <v>88</v>
      </c>
      <c r="BK191" s="156">
        <f t="shared" si="29"/>
        <v>0</v>
      </c>
      <c r="BL191" s="16" t="s">
        <v>561</v>
      </c>
      <c r="BM191" s="155" t="s">
        <v>20322</v>
      </c>
    </row>
    <row r="192" spans="2:65" s="11" customFormat="1" ht="20.9" customHeight="1">
      <c r="B192" s="130"/>
      <c r="D192" s="131" t="s">
        <v>75</v>
      </c>
      <c r="E192" s="140" t="s">
        <v>20323</v>
      </c>
      <c r="F192" s="140" t="s">
        <v>20324</v>
      </c>
      <c r="I192" s="133"/>
      <c r="J192" s="141">
        <f>BK192</f>
        <v>0</v>
      </c>
      <c r="L192" s="130"/>
      <c r="M192" s="135"/>
      <c r="P192" s="136">
        <f>SUM(P193:P208)</f>
        <v>0</v>
      </c>
      <c r="R192" s="136">
        <f>SUM(R193:R208)</f>
        <v>1.9200000000000002E-2</v>
      </c>
      <c r="T192" s="137">
        <f>SUM(T193:T208)</f>
        <v>0</v>
      </c>
      <c r="AR192" s="131" t="s">
        <v>92</v>
      </c>
      <c r="AT192" s="138" t="s">
        <v>75</v>
      </c>
      <c r="AU192" s="138" t="s">
        <v>88</v>
      </c>
      <c r="AY192" s="131" t="s">
        <v>317</v>
      </c>
      <c r="BK192" s="139">
        <f>SUM(BK193:BK208)</f>
        <v>0</v>
      </c>
    </row>
    <row r="193" spans="2:65" s="1" customFormat="1" ht="24.15" customHeight="1">
      <c r="B193" s="142"/>
      <c r="C193" s="179" t="s">
        <v>1456</v>
      </c>
      <c r="D193" s="179" t="s">
        <v>454</v>
      </c>
      <c r="E193" s="180" t="s">
        <v>20325</v>
      </c>
      <c r="F193" s="181" t="s">
        <v>20326</v>
      </c>
      <c r="G193" s="182" t="s">
        <v>484</v>
      </c>
      <c r="H193" s="183">
        <v>9320</v>
      </c>
      <c r="I193" s="184"/>
      <c r="J193" s="185">
        <f t="shared" ref="J193:J208" si="30">ROUND(I193*H193,2)</f>
        <v>0</v>
      </c>
      <c r="K193" s="186"/>
      <c r="L193" s="187"/>
      <c r="M193" s="188" t="s">
        <v>1</v>
      </c>
      <c r="N193" s="189" t="s">
        <v>42</v>
      </c>
      <c r="P193" s="153">
        <f t="shared" ref="P193:P208" si="31">O193*H193</f>
        <v>0</v>
      </c>
      <c r="Q193" s="153">
        <v>0</v>
      </c>
      <c r="R193" s="153">
        <f t="shared" ref="R193:R208" si="32">Q193*H193</f>
        <v>0</v>
      </c>
      <c r="S193" s="153">
        <v>0</v>
      </c>
      <c r="T193" s="154">
        <f t="shared" ref="T193:T208" si="33">S193*H193</f>
        <v>0</v>
      </c>
      <c r="AR193" s="155" t="s">
        <v>831</v>
      </c>
      <c r="AT193" s="155" t="s">
        <v>454</v>
      </c>
      <c r="AU193" s="155" t="s">
        <v>92</v>
      </c>
      <c r="AY193" s="16" t="s">
        <v>317</v>
      </c>
      <c r="BE193" s="156">
        <f t="shared" ref="BE193:BE208" si="34">IF(N193="základná",J193,0)</f>
        <v>0</v>
      </c>
      <c r="BF193" s="156">
        <f t="shared" ref="BF193:BF208" si="35">IF(N193="znížená",J193,0)</f>
        <v>0</v>
      </c>
      <c r="BG193" s="156">
        <f t="shared" ref="BG193:BG208" si="36">IF(N193="zákl. prenesená",J193,0)</f>
        <v>0</v>
      </c>
      <c r="BH193" s="156">
        <f t="shared" ref="BH193:BH208" si="37">IF(N193="zníž. prenesená",J193,0)</f>
        <v>0</v>
      </c>
      <c r="BI193" s="156">
        <f t="shared" ref="BI193:BI208" si="38">IF(N193="nulová",J193,0)</f>
        <v>0</v>
      </c>
      <c r="BJ193" s="16" t="s">
        <v>88</v>
      </c>
      <c r="BK193" s="156">
        <f t="shared" ref="BK193:BK208" si="39">ROUND(I193*H193,2)</f>
        <v>0</v>
      </c>
      <c r="BL193" s="16" t="s">
        <v>561</v>
      </c>
      <c r="BM193" s="155" t="s">
        <v>20327</v>
      </c>
    </row>
    <row r="194" spans="2:65" s="1" customFormat="1" ht="24.15" customHeight="1">
      <c r="B194" s="142"/>
      <c r="C194" s="179" t="s">
        <v>678</v>
      </c>
      <c r="D194" s="179" t="s">
        <v>454</v>
      </c>
      <c r="E194" s="180" t="s">
        <v>20328</v>
      </c>
      <c r="F194" s="181" t="s">
        <v>20329</v>
      </c>
      <c r="G194" s="182" t="s">
        <v>484</v>
      </c>
      <c r="H194" s="183">
        <v>2470</v>
      </c>
      <c r="I194" s="184"/>
      <c r="J194" s="185">
        <f t="shared" si="30"/>
        <v>0</v>
      </c>
      <c r="K194" s="186"/>
      <c r="L194" s="187"/>
      <c r="M194" s="188" t="s">
        <v>1</v>
      </c>
      <c r="N194" s="189" t="s">
        <v>42</v>
      </c>
      <c r="P194" s="153">
        <f t="shared" si="31"/>
        <v>0</v>
      </c>
      <c r="Q194" s="153">
        <v>0</v>
      </c>
      <c r="R194" s="153">
        <f t="shared" si="32"/>
        <v>0</v>
      </c>
      <c r="S194" s="153">
        <v>0</v>
      </c>
      <c r="T194" s="154">
        <f t="shared" si="33"/>
        <v>0</v>
      </c>
      <c r="AR194" s="155" t="s">
        <v>831</v>
      </c>
      <c r="AT194" s="155" t="s">
        <v>454</v>
      </c>
      <c r="AU194" s="155" t="s">
        <v>92</v>
      </c>
      <c r="AY194" s="16" t="s">
        <v>317</v>
      </c>
      <c r="BE194" s="156">
        <f t="shared" si="34"/>
        <v>0</v>
      </c>
      <c r="BF194" s="156">
        <f t="shared" si="35"/>
        <v>0</v>
      </c>
      <c r="BG194" s="156">
        <f t="shared" si="36"/>
        <v>0</v>
      </c>
      <c r="BH194" s="156">
        <f t="shared" si="37"/>
        <v>0</v>
      </c>
      <c r="BI194" s="156">
        <f t="shared" si="38"/>
        <v>0</v>
      </c>
      <c r="BJ194" s="16" t="s">
        <v>88</v>
      </c>
      <c r="BK194" s="156">
        <f t="shared" si="39"/>
        <v>0</v>
      </c>
      <c r="BL194" s="16" t="s">
        <v>561</v>
      </c>
      <c r="BM194" s="155" t="s">
        <v>20330</v>
      </c>
    </row>
    <row r="195" spans="2:65" s="1" customFormat="1" ht="24.15" customHeight="1">
      <c r="B195" s="142"/>
      <c r="C195" s="179" t="s">
        <v>774</v>
      </c>
      <c r="D195" s="179" t="s">
        <v>454</v>
      </c>
      <c r="E195" s="180" t="s">
        <v>20331</v>
      </c>
      <c r="F195" s="181" t="s">
        <v>20332</v>
      </c>
      <c r="G195" s="182" t="s">
        <v>484</v>
      </c>
      <c r="H195" s="183">
        <v>9070</v>
      </c>
      <c r="I195" s="184"/>
      <c r="J195" s="185">
        <f t="shared" si="30"/>
        <v>0</v>
      </c>
      <c r="K195" s="186"/>
      <c r="L195" s="187"/>
      <c r="M195" s="188" t="s">
        <v>1</v>
      </c>
      <c r="N195" s="189" t="s">
        <v>42</v>
      </c>
      <c r="P195" s="153">
        <f t="shared" si="31"/>
        <v>0</v>
      </c>
      <c r="Q195" s="153">
        <v>0</v>
      </c>
      <c r="R195" s="153">
        <f t="shared" si="32"/>
        <v>0</v>
      </c>
      <c r="S195" s="153">
        <v>0</v>
      </c>
      <c r="T195" s="154">
        <f t="shared" si="33"/>
        <v>0</v>
      </c>
      <c r="AR195" s="155" t="s">
        <v>831</v>
      </c>
      <c r="AT195" s="155" t="s">
        <v>454</v>
      </c>
      <c r="AU195" s="155" t="s">
        <v>92</v>
      </c>
      <c r="AY195" s="16" t="s">
        <v>317</v>
      </c>
      <c r="BE195" s="156">
        <f t="shared" si="34"/>
        <v>0</v>
      </c>
      <c r="BF195" s="156">
        <f t="shared" si="35"/>
        <v>0</v>
      </c>
      <c r="BG195" s="156">
        <f t="shared" si="36"/>
        <v>0</v>
      </c>
      <c r="BH195" s="156">
        <f t="shared" si="37"/>
        <v>0</v>
      </c>
      <c r="BI195" s="156">
        <f t="shared" si="38"/>
        <v>0</v>
      </c>
      <c r="BJ195" s="16" t="s">
        <v>88</v>
      </c>
      <c r="BK195" s="156">
        <f t="shared" si="39"/>
        <v>0</v>
      </c>
      <c r="BL195" s="16" t="s">
        <v>561</v>
      </c>
      <c r="BM195" s="155" t="s">
        <v>20333</v>
      </c>
    </row>
    <row r="196" spans="2:65" s="1" customFormat="1" ht="24.15" customHeight="1">
      <c r="B196" s="142"/>
      <c r="C196" s="179" t="s">
        <v>715</v>
      </c>
      <c r="D196" s="179" t="s">
        <v>454</v>
      </c>
      <c r="E196" s="180" t="s">
        <v>20334</v>
      </c>
      <c r="F196" s="181" t="s">
        <v>20335</v>
      </c>
      <c r="G196" s="182" t="s">
        <v>484</v>
      </c>
      <c r="H196" s="183">
        <v>140</v>
      </c>
      <c r="I196" s="184"/>
      <c r="J196" s="185">
        <f t="shared" si="30"/>
        <v>0</v>
      </c>
      <c r="K196" s="186"/>
      <c r="L196" s="187"/>
      <c r="M196" s="188" t="s">
        <v>1</v>
      </c>
      <c r="N196" s="189" t="s">
        <v>42</v>
      </c>
      <c r="P196" s="153">
        <f t="shared" si="31"/>
        <v>0</v>
      </c>
      <c r="Q196" s="153">
        <v>0</v>
      </c>
      <c r="R196" s="153">
        <f t="shared" si="32"/>
        <v>0</v>
      </c>
      <c r="S196" s="153">
        <v>0</v>
      </c>
      <c r="T196" s="154">
        <f t="shared" si="33"/>
        <v>0</v>
      </c>
      <c r="AR196" s="155" t="s">
        <v>831</v>
      </c>
      <c r="AT196" s="155" t="s">
        <v>454</v>
      </c>
      <c r="AU196" s="155" t="s">
        <v>92</v>
      </c>
      <c r="AY196" s="16" t="s">
        <v>317</v>
      </c>
      <c r="BE196" s="156">
        <f t="shared" si="34"/>
        <v>0</v>
      </c>
      <c r="BF196" s="156">
        <f t="shared" si="35"/>
        <v>0</v>
      </c>
      <c r="BG196" s="156">
        <f t="shared" si="36"/>
        <v>0</v>
      </c>
      <c r="BH196" s="156">
        <f t="shared" si="37"/>
        <v>0</v>
      </c>
      <c r="BI196" s="156">
        <f t="shared" si="38"/>
        <v>0</v>
      </c>
      <c r="BJ196" s="16" t="s">
        <v>88</v>
      </c>
      <c r="BK196" s="156">
        <f t="shared" si="39"/>
        <v>0</v>
      </c>
      <c r="BL196" s="16" t="s">
        <v>561</v>
      </c>
      <c r="BM196" s="155" t="s">
        <v>16709</v>
      </c>
    </row>
    <row r="197" spans="2:65" s="1" customFormat="1" ht="24.15" customHeight="1">
      <c r="B197" s="142"/>
      <c r="C197" s="143" t="s">
        <v>1688</v>
      </c>
      <c r="D197" s="143" t="s">
        <v>319</v>
      </c>
      <c r="E197" s="144" t="s">
        <v>20336</v>
      </c>
      <c r="F197" s="145" t="s">
        <v>8669</v>
      </c>
      <c r="G197" s="146" t="s">
        <v>484</v>
      </c>
      <c r="H197" s="147">
        <v>80</v>
      </c>
      <c r="I197" s="148"/>
      <c r="J197" s="149">
        <f t="shared" si="30"/>
        <v>0</v>
      </c>
      <c r="K197" s="150"/>
      <c r="L197" s="31"/>
      <c r="M197" s="151" t="s">
        <v>1</v>
      </c>
      <c r="N197" s="152" t="s">
        <v>42</v>
      </c>
      <c r="P197" s="153">
        <f t="shared" si="31"/>
        <v>0</v>
      </c>
      <c r="Q197" s="153">
        <v>0</v>
      </c>
      <c r="R197" s="153">
        <f t="shared" si="32"/>
        <v>0</v>
      </c>
      <c r="S197" s="153">
        <v>0</v>
      </c>
      <c r="T197" s="154">
        <f t="shared" si="33"/>
        <v>0</v>
      </c>
      <c r="AR197" s="155" t="s">
        <v>561</v>
      </c>
      <c r="AT197" s="155" t="s">
        <v>319</v>
      </c>
      <c r="AU197" s="155" t="s">
        <v>92</v>
      </c>
      <c r="AY197" s="16" t="s">
        <v>317</v>
      </c>
      <c r="BE197" s="156">
        <f t="shared" si="34"/>
        <v>0</v>
      </c>
      <c r="BF197" s="156">
        <f t="shared" si="35"/>
        <v>0</v>
      </c>
      <c r="BG197" s="156">
        <f t="shared" si="36"/>
        <v>0</v>
      </c>
      <c r="BH197" s="156">
        <f t="shared" si="37"/>
        <v>0</v>
      </c>
      <c r="BI197" s="156">
        <f t="shared" si="38"/>
        <v>0</v>
      </c>
      <c r="BJ197" s="16" t="s">
        <v>88</v>
      </c>
      <c r="BK197" s="156">
        <f t="shared" si="39"/>
        <v>0</v>
      </c>
      <c r="BL197" s="16" t="s">
        <v>561</v>
      </c>
      <c r="BM197" s="155" t="s">
        <v>20337</v>
      </c>
    </row>
    <row r="198" spans="2:65" s="1" customFormat="1" ht="24.15" customHeight="1">
      <c r="B198" s="142"/>
      <c r="C198" s="179" t="s">
        <v>719</v>
      </c>
      <c r="D198" s="179" t="s">
        <v>454</v>
      </c>
      <c r="E198" s="180" t="s">
        <v>20338</v>
      </c>
      <c r="F198" s="181" t="s">
        <v>8669</v>
      </c>
      <c r="G198" s="182" t="s">
        <v>484</v>
      </c>
      <c r="H198" s="183">
        <v>80</v>
      </c>
      <c r="I198" s="184"/>
      <c r="J198" s="185">
        <f t="shared" si="30"/>
        <v>0</v>
      </c>
      <c r="K198" s="186"/>
      <c r="L198" s="187"/>
      <c r="M198" s="188" t="s">
        <v>1</v>
      </c>
      <c r="N198" s="189" t="s">
        <v>42</v>
      </c>
      <c r="P198" s="153">
        <f t="shared" si="31"/>
        <v>0</v>
      </c>
      <c r="Q198" s="153">
        <v>2.0000000000000001E-4</v>
      </c>
      <c r="R198" s="153">
        <f t="shared" si="32"/>
        <v>1.6E-2</v>
      </c>
      <c r="S198" s="153">
        <v>0</v>
      </c>
      <c r="T198" s="154">
        <f t="shared" si="33"/>
        <v>0</v>
      </c>
      <c r="AR198" s="155" t="s">
        <v>768</v>
      </c>
      <c r="AT198" s="155" t="s">
        <v>454</v>
      </c>
      <c r="AU198" s="155" t="s">
        <v>92</v>
      </c>
      <c r="AY198" s="16" t="s">
        <v>317</v>
      </c>
      <c r="BE198" s="156">
        <f t="shared" si="34"/>
        <v>0</v>
      </c>
      <c r="BF198" s="156">
        <f t="shared" si="35"/>
        <v>0</v>
      </c>
      <c r="BG198" s="156">
        <f t="shared" si="36"/>
        <v>0</v>
      </c>
      <c r="BH198" s="156">
        <f t="shared" si="37"/>
        <v>0</v>
      </c>
      <c r="BI198" s="156">
        <f t="shared" si="38"/>
        <v>0</v>
      </c>
      <c r="BJ198" s="16" t="s">
        <v>88</v>
      </c>
      <c r="BK198" s="156">
        <f t="shared" si="39"/>
        <v>0</v>
      </c>
      <c r="BL198" s="16" t="s">
        <v>768</v>
      </c>
      <c r="BM198" s="155" t="s">
        <v>20339</v>
      </c>
    </row>
    <row r="199" spans="2:65" s="1" customFormat="1" ht="16.5" customHeight="1">
      <c r="B199" s="142"/>
      <c r="C199" s="179" t="s">
        <v>681</v>
      </c>
      <c r="D199" s="179" t="s">
        <v>454</v>
      </c>
      <c r="E199" s="180" t="s">
        <v>20340</v>
      </c>
      <c r="F199" s="181" t="s">
        <v>20341</v>
      </c>
      <c r="G199" s="182" t="s">
        <v>484</v>
      </c>
      <c r="H199" s="183">
        <v>38570</v>
      </c>
      <c r="I199" s="184"/>
      <c r="J199" s="185">
        <f t="shared" si="30"/>
        <v>0</v>
      </c>
      <c r="K199" s="186"/>
      <c r="L199" s="187"/>
      <c r="M199" s="188" t="s">
        <v>1</v>
      </c>
      <c r="N199" s="189" t="s">
        <v>42</v>
      </c>
      <c r="P199" s="153">
        <f t="shared" si="31"/>
        <v>0</v>
      </c>
      <c r="Q199" s="153">
        <v>0</v>
      </c>
      <c r="R199" s="153">
        <f t="shared" si="32"/>
        <v>0</v>
      </c>
      <c r="S199" s="153">
        <v>0</v>
      </c>
      <c r="T199" s="154">
        <f t="shared" si="33"/>
        <v>0</v>
      </c>
      <c r="AR199" s="155" t="s">
        <v>831</v>
      </c>
      <c r="AT199" s="155" t="s">
        <v>454</v>
      </c>
      <c r="AU199" s="155" t="s">
        <v>92</v>
      </c>
      <c r="AY199" s="16" t="s">
        <v>317</v>
      </c>
      <c r="BE199" s="156">
        <f t="shared" si="34"/>
        <v>0</v>
      </c>
      <c r="BF199" s="156">
        <f t="shared" si="35"/>
        <v>0</v>
      </c>
      <c r="BG199" s="156">
        <f t="shared" si="36"/>
        <v>0</v>
      </c>
      <c r="BH199" s="156">
        <f t="shared" si="37"/>
        <v>0</v>
      </c>
      <c r="BI199" s="156">
        <f t="shared" si="38"/>
        <v>0</v>
      </c>
      <c r="BJ199" s="16" t="s">
        <v>88</v>
      </c>
      <c r="BK199" s="156">
        <f t="shared" si="39"/>
        <v>0</v>
      </c>
      <c r="BL199" s="16" t="s">
        <v>561</v>
      </c>
      <c r="BM199" s="155" t="s">
        <v>20342</v>
      </c>
    </row>
    <row r="200" spans="2:65" s="1" customFormat="1" ht="16.5" customHeight="1">
      <c r="B200" s="142"/>
      <c r="C200" s="179" t="s">
        <v>778</v>
      </c>
      <c r="D200" s="179" t="s">
        <v>454</v>
      </c>
      <c r="E200" s="180" t="s">
        <v>20343</v>
      </c>
      <c r="F200" s="181" t="s">
        <v>20344</v>
      </c>
      <c r="G200" s="182" t="s">
        <v>484</v>
      </c>
      <c r="H200" s="183">
        <v>250</v>
      </c>
      <c r="I200" s="184"/>
      <c r="J200" s="185">
        <f t="shared" si="30"/>
        <v>0</v>
      </c>
      <c r="K200" s="186"/>
      <c r="L200" s="187"/>
      <c r="M200" s="188" t="s">
        <v>1</v>
      </c>
      <c r="N200" s="189" t="s">
        <v>42</v>
      </c>
      <c r="P200" s="153">
        <f t="shared" si="31"/>
        <v>0</v>
      </c>
      <c r="Q200" s="153">
        <v>0</v>
      </c>
      <c r="R200" s="153">
        <f t="shared" si="32"/>
        <v>0</v>
      </c>
      <c r="S200" s="153">
        <v>0</v>
      </c>
      <c r="T200" s="154">
        <f t="shared" si="33"/>
        <v>0</v>
      </c>
      <c r="AR200" s="155" t="s">
        <v>831</v>
      </c>
      <c r="AT200" s="155" t="s">
        <v>454</v>
      </c>
      <c r="AU200" s="155" t="s">
        <v>92</v>
      </c>
      <c r="AY200" s="16" t="s">
        <v>317</v>
      </c>
      <c r="BE200" s="156">
        <f t="shared" si="34"/>
        <v>0</v>
      </c>
      <c r="BF200" s="156">
        <f t="shared" si="35"/>
        <v>0</v>
      </c>
      <c r="BG200" s="156">
        <f t="shared" si="36"/>
        <v>0</v>
      </c>
      <c r="BH200" s="156">
        <f t="shared" si="37"/>
        <v>0</v>
      </c>
      <c r="BI200" s="156">
        <f t="shared" si="38"/>
        <v>0</v>
      </c>
      <c r="BJ200" s="16" t="s">
        <v>88</v>
      </c>
      <c r="BK200" s="156">
        <f t="shared" si="39"/>
        <v>0</v>
      </c>
      <c r="BL200" s="16" t="s">
        <v>561</v>
      </c>
      <c r="BM200" s="155" t="s">
        <v>20345</v>
      </c>
    </row>
    <row r="201" spans="2:65" s="1" customFormat="1" ht="16.5" customHeight="1">
      <c r="B201" s="142"/>
      <c r="C201" s="179" t="s">
        <v>684</v>
      </c>
      <c r="D201" s="179" t="s">
        <v>454</v>
      </c>
      <c r="E201" s="180" t="s">
        <v>20346</v>
      </c>
      <c r="F201" s="181" t="s">
        <v>20347</v>
      </c>
      <c r="G201" s="182" t="s">
        <v>467</v>
      </c>
      <c r="H201" s="183">
        <v>38570</v>
      </c>
      <c r="I201" s="184"/>
      <c r="J201" s="185">
        <f t="shared" si="30"/>
        <v>0</v>
      </c>
      <c r="K201" s="186"/>
      <c r="L201" s="187"/>
      <c r="M201" s="188" t="s">
        <v>1</v>
      </c>
      <c r="N201" s="189" t="s">
        <v>42</v>
      </c>
      <c r="P201" s="153">
        <f t="shared" si="31"/>
        <v>0</v>
      </c>
      <c r="Q201" s="153">
        <v>0</v>
      </c>
      <c r="R201" s="153">
        <f t="shared" si="32"/>
        <v>0</v>
      </c>
      <c r="S201" s="153">
        <v>0</v>
      </c>
      <c r="T201" s="154">
        <f t="shared" si="33"/>
        <v>0</v>
      </c>
      <c r="AR201" s="155" t="s">
        <v>831</v>
      </c>
      <c r="AT201" s="155" t="s">
        <v>454</v>
      </c>
      <c r="AU201" s="155" t="s">
        <v>92</v>
      </c>
      <c r="AY201" s="16" t="s">
        <v>317</v>
      </c>
      <c r="BE201" s="156">
        <f t="shared" si="34"/>
        <v>0</v>
      </c>
      <c r="BF201" s="156">
        <f t="shared" si="35"/>
        <v>0</v>
      </c>
      <c r="BG201" s="156">
        <f t="shared" si="36"/>
        <v>0</v>
      </c>
      <c r="BH201" s="156">
        <f t="shared" si="37"/>
        <v>0</v>
      </c>
      <c r="BI201" s="156">
        <f t="shared" si="38"/>
        <v>0</v>
      </c>
      <c r="BJ201" s="16" t="s">
        <v>88</v>
      </c>
      <c r="BK201" s="156">
        <f t="shared" si="39"/>
        <v>0</v>
      </c>
      <c r="BL201" s="16" t="s">
        <v>561</v>
      </c>
      <c r="BM201" s="155" t="s">
        <v>20348</v>
      </c>
    </row>
    <row r="202" spans="2:65" s="1" customFormat="1" ht="16.5" customHeight="1">
      <c r="B202" s="142"/>
      <c r="C202" s="179" t="s">
        <v>786</v>
      </c>
      <c r="D202" s="179" t="s">
        <v>454</v>
      </c>
      <c r="E202" s="180" t="s">
        <v>20349</v>
      </c>
      <c r="F202" s="181" t="s">
        <v>20350</v>
      </c>
      <c r="G202" s="182" t="s">
        <v>484</v>
      </c>
      <c r="H202" s="183">
        <v>550</v>
      </c>
      <c r="I202" s="184"/>
      <c r="J202" s="185">
        <f t="shared" si="30"/>
        <v>0</v>
      </c>
      <c r="K202" s="186"/>
      <c r="L202" s="187"/>
      <c r="M202" s="188" t="s">
        <v>1</v>
      </c>
      <c r="N202" s="189" t="s">
        <v>42</v>
      </c>
      <c r="P202" s="153">
        <f t="shared" si="31"/>
        <v>0</v>
      </c>
      <c r="Q202" s="153">
        <v>0</v>
      </c>
      <c r="R202" s="153">
        <f t="shared" si="32"/>
        <v>0</v>
      </c>
      <c r="S202" s="153">
        <v>0</v>
      </c>
      <c r="T202" s="154">
        <f t="shared" si="33"/>
        <v>0</v>
      </c>
      <c r="AR202" s="155" t="s">
        <v>831</v>
      </c>
      <c r="AT202" s="155" t="s">
        <v>454</v>
      </c>
      <c r="AU202" s="155" t="s">
        <v>92</v>
      </c>
      <c r="AY202" s="16" t="s">
        <v>317</v>
      </c>
      <c r="BE202" s="156">
        <f t="shared" si="34"/>
        <v>0</v>
      </c>
      <c r="BF202" s="156">
        <f t="shared" si="35"/>
        <v>0</v>
      </c>
      <c r="BG202" s="156">
        <f t="shared" si="36"/>
        <v>0</v>
      </c>
      <c r="BH202" s="156">
        <f t="shared" si="37"/>
        <v>0</v>
      </c>
      <c r="BI202" s="156">
        <f t="shared" si="38"/>
        <v>0</v>
      </c>
      <c r="BJ202" s="16" t="s">
        <v>88</v>
      </c>
      <c r="BK202" s="156">
        <f t="shared" si="39"/>
        <v>0</v>
      </c>
      <c r="BL202" s="16" t="s">
        <v>561</v>
      </c>
      <c r="BM202" s="155" t="s">
        <v>20351</v>
      </c>
    </row>
    <row r="203" spans="2:65" s="1" customFormat="1" ht="16.5" customHeight="1">
      <c r="B203" s="142"/>
      <c r="C203" s="179" t="s">
        <v>687</v>
      </c>
      <c r="D203" s="202" t="s">
        <v>454</v>
      </c>
      <c r="E203" s="180" t="s">
        <v>20352</v>
      </c>
      <c r="F203" s="181" t="s">
        <v>20353</v>
      </c>
      <c r="G203" s="182" t="s">
        <v>484</v>
      </c>
      <c r="H203" s="183">
        <v>429</v>
      </c>
      <c r="I203" s="184"/>
      <c r="J203" s="185">
        <f t="shared" si="30"/>
        <v>0</v>
      </c>
      <c r="K203" s="186"/>
      <c r="L203" s="187"/>
      <c r="M203" s="188" t="s">
        <v>1</v>
      </c>
      <c r="N203" s="189" t="s">
        <v>42</v>
      </c>
      <c r="P203" s="153">
        <f t="shared" si="31"/>
        <v>0</v>
      </c>
      <c r="Q203" s="153">
        <v>0</v>
      </c>
      <c r="R203" s="153">
        <f t="shared" si="32"/>
        <v>0</v>
      </c>
      <c r="S203" s="153">
        <v>0</v>
      </c>
      <c r="T203" s="154">
        <f t="shared" si="33"/>
        <v>0</v>
      </c>
      <c r="AR203" s="155" t="s">
        <v>831</v>
      </c>
      <c r="AT203" s="155" t="s">
        <v>454</v>
      </c>
      <c r="AU203" s="155" t="s">
        <v>92</v>
      </c>
      <c r="AY203" s="16" t="s">
        <v>317</v>
      </c>
      <c r="BE203" s="156">
        <f t="shared" si="34"/>
        <v>0</v>
      </c>
      <c r="BF203" s="156">
        <f t="shared" si="35"/>
        <v>0</v>
      </c>
      <c r="BG203" s="156">
        <f t="shared" si="36"/>
        <v>0</v>
      </c>
      <c r="BH203" s="156">
        <f t="shared" si="37"/>
        <v>0</v>
      </c>
      <c r="BI203" s="156">
        <f t="shared" si="38"/>
        <v>0</v>
      </c>
      <c r="BJ203" s="16" t="s">
        <v>88</v>
      </c>
      <c r="BK203" s="156">
        <f t="shared" si="39"/>
        <v>0</v>
      </c>
      <c r="BL203" s="16" t="s">
        <v>561</v>
      </c>
      <c r="BM203" s="155" t="s">
        <v>20354</v>
      </c>
    </row>
    <row r="204" spans="2:65" s="1" customFormat="1" ht="21.75" customHeight="1">
      <c r="B204" s="142"/>
      <c r="C204" s="179" t="s">
        <v>789</v>
      </c>
      <c r="D204" s="202" t="s">
        <v>454</v>
      </c>
      <c r="E204" s="180" t="s">
        <v>20355</v>
      </c>
      <c r="F204" s="181" t="s">
        <v>20356</v>
      </c>
      <c r="G204" s="182" t="s">
        <v>20220</v>
      </c>
      <c r="H204" s="183">
        <v>429</v>
      </c>
      <c r="I204" s="184"/>
      <c r="J204" s="185">
        <f t="shared" si="30"/>
        <v>0</v>
      </c>
      <c r="K204" s="186"/>
      <c r="L204" s="187"/>
      <c r="M204" s="188" t="s">
        <v>1</v>
      </c>
      <c r="N204" s="189" t="s">
        <v>42</v>
      </c>
      <c r="P204" s="153">
        <f t="shared" si="31"/>
        <v>0</v>
      </c>
      <c r="Q204" s="153">
        <v>0</v>
      </c>
      <c r="R204" s="153">
        <f t="shared" si="32"/>
        <v>0</v>
      </c>
      <c r="S204" s="153">
        <v>0</v>
      </c>
      <c r="T204" s="154">
        <f t="shared" si="33"/>
        <v>0</v>
      </c>
      <c r="AR204" s="155" t="s">
        <v>831</v>
      </c>
      <c r="AT204" s="155" t="s">
        <v>454</v>
      </c>
      <c r="AU204" s="155" t="s">
        <v>92</v>
      </c>
      <c r="AY204" s="16" t="s">
        <v>317</v>
      </c>
      <c r="BE204" s="156">
        <f t="shared" si="34"/>
        <v>0</v>
      </c>
      <c r="BF204" s="156">
        <f t="shared" si="35"/>
        <v>0</v>
      </c>
      <c r="BG204" s="156">
        <f t="shared" si="36"/>
        <v>0</v>
      </c>
      <c r="BH204" s="156">
        <f t="shared" si="37"/>
        <v>0</v>
      </c>
      <c r="BI204" s="156">
        <f t="shared" si="38"/>
        <v>0</v>
      </c>
      <c r="BJ204" s="16" t="s">
        <v>88</v>
      </c>
      <c r="BK204" s="156">
        <f t="shared" si="39"/>
        <v>0</v>
      </c>
      <c r="BL204" s="16" t="s">
        <v>561</v>
      </c>
      <c r="BM204" s="155" t="s">
        <v>20357</v>
      </c>
    </row>
    <row r="205" spans="2:65" s="1" customFormat="1" ht="16.5" customHeight="1">
      <c r="B205" s="142"/>
      <c r="C205" s="179" t="s">
        <v>561</v>
      </c>
      <c r="D205" s="179" t="s">
        <v>454</v>
      </c>
      <c r="E205" s="180" t="s">
        <v>20358</v>
      </c>
      <c r="F205" s="181" t="s">
        <v>20359</v>
      </c>
      <c r="G205" s="182" t="s">
        <v>444</v>
      </c>
      <c r="H205" s="183">
        <v>5</v>
      </c>
      <c r="I205" s="184"/>
      <c r="J205" s="185">
        <f t="shared" si="30"/>
        <v>0</v>
      </c>
      <c r="K205" s="186"/>
      <c r="L205" s="187"/>
      <c r="M205" s="188" t="s">
        <v>1</v>
      </c>
      <c r="N205" s="189" t="s">
        <v>42</v>
      </c>
      <c r="P205" s="153">
        <f t="shared" si="31"/>
        <v>0</v>
      </c>
      <c r="Q205" s="153">
        <v>0</v>
      </c>
      <c r="R205" s="153">
        <f t="shared" si="32"/>
        <v>0</v>
      </c>
      <c r="S205" s="153">
        <v>0</v>
      </c>
      <c r="T205" s="154">
        <f t="shared" si="33"/>
        <v>0</v>
      </c>
      <c r="AR205" s="155" t="s">
        <v>831</v>
      </c>
      <c r="AT205" s="155" t="s">
        <v>454</v>
      </c>
      <c r="AU205" s="155" t="s">
        <v>92</v>
      </c>
      <c r="AY205" s="16" t="s">
        <v>317</v>
      </c>
      <c r="BE205" s="156">
        <f t="shared" si="34"/>
        <v>0</v>
      </c>
      <c r="BF205" s="156">
        <f t="shared" si="35"/>
        <v>0</v>
      </c>
      <c r="BG205" s="156">
        <f t="shared" si="36"/>
        <v>0</v>
      </c>
      <c r="BH205" s="156">
        <f t="shared" si="37"/>
        <v>0</v>
      </c>
      <c r="BI205" s="156">
        <f t="shared" si="38"/>
        <v>0</v>
      </c>
      <c r="BJ205" s="16" t="s">
        <v>88</v>
      </c>
      <c r="BK205" s="156">
        <f t="shared" si="39"/>
        <v>0</v>
      </c>
      <c r="BL205" s="16" t="s">
        <v>561</v>
      </c>
      <c r="BM205" s="155" t="s">
        <v>20360</v>
      </c>
    </row>
    <row r="206" spans="2:65" s="1" customFormat="1" ht="21.75" customHeight="1">
      <c r="B206" s="142"/>
      <c r="C206" s="179" t="s">
        <v>1571</v>
      </c>
      <c r="D206" s="179" t="s">
        <v>454</v>
      </c>
      <c r="E206" s="180" t="s">
        <v>20361</v>
      </c>
      <c r="F206" s="181" t="s">
        <v>20362</v>
      </c>
      <c r="G206" s="182" t="s">
        <v>484</v>
      </c>
      <c r="H206" s="183">
        <v>250</v>
      </c>
      <c r="I206" s="184"/>
      <c r="J206" s="185">
        <f t="shared" si="30"/>
        <v>0</v>
      </c>
      <c r="K206" s="186"/>
      <c r="L206" s="187"/>
      <c r="M206" s="188" t="s">
        <v>1</v>
      </c>
      <c r="N206" s="189" t="s">
        <v>42</v>
      </c>
      <c r="P206" s="153">
        <f t="shared" si="31"/>
        <v>0</v>
      </c>
      <c r="Q206" s="153">
        <v>0</v>
      </c>
      <c r="R206" s="153">
        <f t="shared" si="32"/>
        <v>0</v>
      </c>
      <c r="S206" s="153">
        <v>0</v>
      </c>
      <c r="T206" s="154">
        <f t="shared" si="33"/>
        <v>0</v>
      </c>
      <c r="AR206" s="155" t="s">
        <v>831</v>
      </c>
      <c r="AT206" s="155" t="s">
        <v>454</v>
      </c>
      <c r="AU206" s="155" t="s">
        <v>92</v>
      </c>
      <c r="AY206" s="16" t="s">
        <v>317</v>
      </c>
      <c r="BE206" s="156">
        <f t="shared" si="34"/>
        <v>0</v>
      </c>
      <c r="BF206" s="156">
        <f t="shared" si="35"/>
        <v>0</v>
      </c>
      <c r="BG206" s="156">
        <f t="shared" si="36"/>
        <v>0</v>
      </c>
      <c r="BH206" s="156">
        <f t="shared" si="37"/>
        <v>0</v>
      </c>
      <c r="BI206" s="156">
        <f t="shared" si="38"/>
        <v>0</v>
      </c>
      <c r="BJ206" s="16" t="s">
        <v>88</v>
      </c>
      <c r="BK206" s="156">
        <f t="shared" si="39"/>
        <v>0</v>
      </c>
      <c r="BL206" s="16" t="s">
        <v>561</v>
      </c>
      <c r="BM206" s="155" t="s">
        <v>20363</v>
      </c>
    </row>
    <row r="207" spans="2:65" s="1" customFormat="1" ht="16.5" customHeight="1">
      <c r="B207" s="142"/>
      <c r="C207" s="179" t="s">
        <v>692</v>
      </c>
      <c r="D207" s="179" t="s">
        <v>454</v>
      </c>
      <c r="E207" s="180" t="s">
        <v>20364</v>
      </c>
      <c r="F207" s="181" t="s">
        <v>1</v>
      </c>
      <c r="G207" s="182" t="s">
        <v>1</v>
      </c>
      <c r="H207" s="183">
        <v>0</v>
      </c>
      <c r="I207" s="184"/>
      <c r="J207" s="185">
        <f t="shared" si="30"/>
        <v>0</v>
      </c>
      <c r="K207" s="186"/>
      <c r="L207" s="187"/>
      <c r="M207" s="188" t="s">
        <v>1</v>
      </c>
      <c r="N207" s="189" t="s">
        <v>42</v>
      </c>
      <c r="P207" s="153">
        <f t="shared" si="31"/>
        <v>0</v>
      </c>
      <c r="Q207" s="153">
        <v>0</v>
      </c>
      <c r="R207" s="153">
        <f t="shared" si="32"/>
        <v>0</v>
      </c>
      <c r="S207" s="153">
        <v>0</v>
      </c>
      <c r="T207" s="154">
        <f t="shared" si="33"/>
        <v>0</v>
      </c>
      <c r="AR207" s="155" t="s">
        <v>831</v>
      </c>
      <c r="AT207" s="155" t="s">
        <v>454</v>
      </c>
      <c r="AU207" s="155" t="s">
        <v>92</v>
      </c>
      <c r="AY207" s="16" t="s">
        <v>317</v>
      </c>
      <c r="BE207" s="156">
        <f t="shared" si="34"/>
        <v>0</v>
      </c>
      <c r="BF207" s="156">
        <f t="shared" si="35"/>
        <v>0</v>
      </c>
      <c r="BG207" s="156">
        <f t="shared" si="36"/>
        <v>0</v>
      </c>
      <c r="BH207" s="156">
        <f t="shared" si="37"/>
        <v>0</v>
      </c>
      <c r="BI207" s="156">
        <f t="shared" si="38"/>
        <v>0</v>
      </c>
      <c r="BJ207" s="16" t="s">
        <v>88</v>
      </c>
      <c r="BK207" s="156">
        <f t="shared" si="39"/>
        <v>0</v>
      </c>
      <c r="BL207" s="16" t="s">
        <v>561</v>
      </c>
      <c r="BM207" s="155" t="s">
        <v>20365</v>
      </c>
    </row>
    <row r="208" spans="2:65" s="1" customFormat="1" ht="16.5" customHeight="1">
      <c r="B208" s="142"/>
      <c r="C208" s="179" t="s">
        <v>1697</v>
      </c>
      <c r="D208" s="179" t="s">
        <v>454</v>
      </c>
      <c r="E208" s="180" t="s">
        <v>20366</v>
      </c>
      <c r="F208" s="181" t="s">
        <v>20317</v>
      </c>
      <c r="G208" s="182" t="s">
        <v>484</v>
      </c>
      <c r="H208" s="183">
        <v>320</v>
      </c>
      <c r="I208" s="184"/>
      <c r="J208" s="185">
        <f t="shared" si="30"/>
        <v>0</v>
      </c>
      <c r="K208" s="186"/>
      <c r="L208" s="187"/>
      <c r="M208" s="188" t="s">
        <v>1</v>
      </c>
      <c r="N208" s="189" t="s">
        <v>42</v>
      </c>
      <c r="P208" s="153">
        <f t="shared" si="31"/>
        <v>0</v>
      </c>
      <c r="Q208" s="153">
        <v>1.0000000000000001E-5</v>
      </c>
      <c r="R208" s="153">
        <f t="shared" si="32"/>
        <v>3.2000000000000002E-3</v>
      </c>
      <c r="S208" s="153">
        <v>0</v>
      </c>
      <c r="T208" s="154">
        <f t="shared" si="33"/>
        <v>0</v>
      </c>
      <c r="AR208" s="155" t="s">
        <v>831</v>
      </c>
      <c r="AT208" s="155" t="s">
        <v>454</v>
      </c>
      <c r="AU208" s="155" t="s">
        <v>92</v>
      </c>
      <c r="AY208" s="16" t="s">
        <v>317</v>
      </c>
      <c r="BE208" s="156">
        <f t="shared" si="34"/>
        <v>0</v>
      </c>
      <c r="BF208" s="156">
        <f t="shared" si="35"/>
        <v>0</v>
      </c>
      <c r="BG208" s="156">
        <f t="shared" si="36"/>
        <v>0</v>
      </c>
      <c r="BH208" s="156">
        <f t="shared" si="37"/>
        <v>0</v>
      </c>
      <c r="BI208" s="156">
        <f t="shared" si="38"/>
        <v>0</v>
      </c>
      <c r="BJ208" s="16" t="s">
        <v>88</v>
      </c>
      <c r="BK208" s="156">
        <f t="shared" si="39"/>
        <v>0</v>
      </c>
      <c r="BL208" s="16" t="s">
        <v>561</v>
      </c>
      <c r="BM208" s="155" t="s">
        <v>20367</v>
      </c>
    </row>
    <row r="209" spans="2:65" s="11" customFormat="1" ht="25.9" customHeight="1">
      <c r="B209" s="130"/>
      <c r="D209" s="131" t="s">
        <v>75</v>
      </c>
      <c r="E209" s="132" t="s">
        <v>7714</v>
      </c>
      <c r="F209" s="132" t="s">
        <v>7715</v>
      </c>
      <c r="I209" s="133"/>
      <c r="J209" s="134">
        <f>BK209</f>
        <v>0</v>
      </c>
      <c r="L209" s="130"/>
      <c r="M209" s="135"/>
      <c r="P209" s="136">
        <f>SUM(P210:P215)</f>
        <v>0</v>
      </c>
      <c r="R209" s="136">
        <f>SUM(R210:R215)</f>
        <v>0</v>
      </c>
      <c r="T209" s="137">
        <f>SUM(T210:T215)</f>
        <v>0</v>
      </c>
      <c r="AR209" s="131" t="s">
        <v>323</v>
      </c>
      <c r="AT209" s="138" t="s">
        <v>75</v>
      </c>
      <c r="AU209" s="138" t="s">
        <v>76</v>
      </c>
      <c r="AY209" s="131" t="s">
        <v>317</v>
      </c>
      <c r="BK209" s="139">
        <f>SUM(BK210:BK215)</f>
        <v>0</v>
      </c>
    </row>
    <row r="210" spans="2:65" s="1" customFormat="1" ht="16.5" customHeight="1">
      <c r="B210" s="142"/>
      <c r="C210" s="143" t="s">
        <v>1584</v>
      </c>
      <c r="D210" s="143" t="s">
        <v>319</v>
      </c>
      <c r="E210" s="144" t="s">
        <v>20368</v>
      </c>
      <c r="F210" s="145" t="s">
        <v>1</v>
      </c>
      <c r="G210" s="146" t="s">
        <v>1</v>
      </c>
      <c r="H210" s="147">
        <v>0</v>
      </c>
      <c r="I210" s="148"/>
      <c r="J210" s="149">
        <f t="shared" ref="J210:J215" si="40">ROUND(I210*H210,2)</f>
        <v>0</v>
      </c>
      <c r="K210" s="150"/>
      <c r="L210" s="31"/>
      <c r="M210" s="151" t="s">
        <v>1</v>
      </c>
      <c r="N210" s="152" t="s">
        <v>42</v>
      </c>
      <c r="P210" s="153">
        <f t="shared" ref="P210:P215" si="41">O210*H210</f>
        <v>0</v>
      </c>
      <c r="Q210" s="153">
        <v>0</v>
      </c>
      <c r="R210" s="153">
        <f t="shared" ref="R210:R215" si="42">Q210*H210</f>
        <v>0</v>
      </c>
      <c r="S210" s="153">
        <v>0</v>
      </c>
      <c r="T210" s="154">
        <f t="shared" ref="T210:T215" si="43">S210*H210</f>
        <v>0</v>
      </c>
      <c r="AR210" s="155" t="s">
        <v>561</v>
      </c>
      <c r="AT210" s="155" t="s">
        <v>319</v>
      </c>
      <c r="AU210" s="155" t="s">
        <v>83</v>
      </c>
      <c r="AY210" s="16" t="s">
        <v>317</v>
      </c>
      <c r="BE210" s="156">
        <f t="shared" ref="BE210:BE215" si="44">IF(N210="základná",J210,0)</f>
        <v>0</v>
      </c>
      <c r="BF210" s="156">
        <f t="shared" ref="BF210:BF215" si="45">IF(N210="znížená",J210,0)</f>
        <v>0</v>
      </c>
      <c r="BG210" s="156">
        <f t="shared" ref="BG210:BG215" si="46">IF(N210="zákl. prenesená",J210,0)</f>
        <v>0</v>
      </c>
      <c r="BH210" s="156">
        <f t="shared" ref="BH210:BH215" si="47">IF(N210="zníž. prenesená",J210,0)</f>
        <v>0</v>
      </c>
      <c r="BI210" s="156">
        <f t="shared" ref="BI210:BI215" si="48">IF(N210="nulová",J210,0)</f>
        <v>0</v>
      </c>
      <c r="BJ210" s="16" t="s">
        <v>88</v>
      </c>
      <c r="BK210" s="156">
        <f t="shared" ref="BK210:BK215" si="49">ROUND(I210*H210,2)</f>
        <v>0</v>
      </c>
      <c r="BL210" s="16" t="s">
        <v>561</v>
      </c>
      <c r="BM210" s="155" t="s">
        <v>20369</v>
      </c>
    </row>
    <row r="211" spans="2:65" s="1" customFormat="1" ht="16.5" customHeight="1">
      <c r="B211" s="142"/>
      <c r="C211" s="143" t="s">
        <v>696</v>
      </c>
      <c r="D211" s="143" t="s">
        <v>319</v>
      </c>
      <c r="E211" s="144" t="s">
        <v>846</v>
      </c>
      <c r="F211" s="145" t="s">
        <v>1</v>
      </c>
      <c r="G211" s="146" t="s">
        <v>1</v>
      </c>
      <c r="H211" s="147">
        <v>0</v>
      </c>
      <c r="I211" s="148"/>
      <c r="J211" s="149">
        <f t="shared" si="40"/>
        <v>0</v>
      </c>
      <c r="K211" s="150"/>
      <c r="L211" s="31"/>
      <c r="M211" s="151" t="s">
        <v>1</v>
      </c>
      <c r="N211" s="152" t="s">
        <v>42</v>
      </c>
      <c r="P211" s="153">
        <f t="shared" si="41"/>
        <v>0</v>
      </c>
      <c r="Q211" s="153">
        <v>0</v>
      </c>
      <c r="R211" s="153">
        <f t="shared" si="42"/>
        <v>0</v>
      </c>
      <c r="S211" s="153">
        <v>0</v>
      </c>
      <c r="T211" s="154">
        <f t="shared" si="43"/>
        <v>0</v>
      </c>
      <c r="AR211" s="155" t="s">
        <v>561</v>
      </c>
      <c r="AT211" s="155" t="s">
        <v>319</v>
      </c>
      <c r="AU211" s="155" t="s">
        <v>83</v>
      </c>
      <c r="AY211" s="16" t="s">
        <v>317</v>
      </c>
      <c r="BE211" s="156">
        <f t="shared" si="44"/>
        <v>0</v>
      </c>
      <c r="BF211" s="156">
        <f t="shared" si="45"/>
        <v>0</v>
      </c>
      <c r="BG211" s="156">
        <f t="shared" si="46"/>
        <v>0</v>
      </c>
      <c r="BH211" s="156">
        <f t="shared" si="47"/>
        <v>0</v>
      </c>
      <c r="BI211" s="156">
        <f t="shared" si="48"/>
        <v>0</v>
      </c>
      <c r="BJ211" s="16" t="s">
        <v>88</v>
      </c>
      <c r="BK211" s="156">
        <f t="shared" si="49"/>
        <v>0</v>
      </c>
      <c r="BL211" s="16" t="s">
        <v>561</v>
      </c>
      <c r="BM211" s="155" t="s">
        <v>20370</v>
      </c>
    </row>
    <row r="212" spans="2:65" s="1" customFormat="1" ht="24.15" customHeight="1">
      <c r="B212" s="142"/>
      <c r="C212" s="143" t="s">
        <v>1594</v>
      </c>
      <c r="D212" s="143" t="s">
        <v>319</v>
      </c>
      <c r="E212" s="144" t="s">
        <v>20371</v>
      </c>
      <c r="F212" s="145" t="s">
        <v>20372</v>
      </c>
      <c r="G212" s="146" t="s">
        <v>639</v>
      </c>
      <c r="H212" s="198"/>
      <c r="I212" s="148"/>
      <c r="J212" s="149">
        <f t="shared" si="40"/>
        <v>0</v>
      </c>
      <c r="K212" s="150"/>
      <c r="L212" s="31"/>
      <c r="M212" s="151" t="s">
        <v>1</v>
      </c>
      <c r="N212" s="152" t="s">
        <v>42</v>
      </c>
      <c r="P212" s="153">
        <f t="shared" si="41"/>
        <v>0</v>
      </c>
      <c r="Q212" s="153">
        <v>0</v>
      </c>
      <c r="R212" s="153">
        <f t="shared" si="42"/>
        <v>0</v>
      </c>
      <c r="S212" s="153">
        <v>0</v>
      </c>
      <c r="T212" s="154">
        <f t="shared" si="43"/>
        <v>0</v>
      </c>
      <c r="AR212" s="155" t="s">
        <v>561</v>
      </c>
      <c r="AT212" s="155" t="s">
        <v>319</v>
      </c>
      <c r="AU212" s="155" t="s">
        <v>83</v>
      </c>
      <c r="AY212" s="16" t="s">
        <v>317</v>
      </c>
      <c r="BE212" s="156">
        <f t="shared" si="44"/>
        <v>0</v>
      </c>
      <c r="BF212" s="156">
        <f t="shared" si="45"/>
        <v>0</v>
      </c>
      <c r="BG212" s="156">
        <f t="shared" si="46"/>
        <v>0</v>
      </c>
      <c r="BH212" s="156">
        <f t="shared" si="47"/>
        <v>0</v>
      </c>
      <c r="BI212" s="156">
        <f t="shared" si="48"/>
        <v>0</v>
      </c>
      <c r="BJ212" s="16" t="s">
        <v>88</v>
      </c>
      <c r="BK212" s="156">
        <f t="shared" si="49"/>
        <v>0</v>
      </c>
      <c r="BL212" s="16" t="s">
        <v>561</v>
      </c>
      <c r="BM212" s="155" t="s">
        <v>20373</v>
      </c>
    </row>
    <row r="213" spans="2:65" s="1" customFormat="1" ht="16.5" customHeight="1">
      <c r="B213" s="142"/>
      <c r="C213" s="143" t="s">
        <v>699</v>
      </c>
      <c r="D213" s="143" t="s">
        <v>319</v>
      </c>
      <c r="E213" s="144" t="s">
        <v>850</v>
      </c>
      <c r="F213" s="145" t="s">
        <v>1</v>
      </c>
      <c r="G213" s="146" t="s">
        <v>1</v>
      </c>
      <c r="H213" s="147">
        <v>0</v>
      </c>
      <c r="I213" s="148"/>
      <c r="J213" s="149">
        <f t="shared" si="40"/>
        <v>0</v>
      </c>
      <c r="K213" s="150"/>
      <c r="L213" s="31"/>
      <c r="M213" s="151" t="s">
        <v>1</v>
      </c>
      <c r="N213" s="152" t="s">
        <v>42</v>
      </c>
      <c r="P213" s="153">
        <f t="shared" si="41"/>
        <v>0</v>
      </c>
      <c r="Q213" s="153">
        <v>0</v>
      </c>
      <c r="R213" s="153">
        <f t="shared" si="42"/>
        <v>0</v>
      </c>
      <c r="S213" s="153">
        <v>0</v>
      </c>
      <c r="T213" s="154">
        <f t="shared" si="43"/>
        <v>0</v>
      </c>
      <c r="AR213" s="155" t="s">
        <v>561</v>
      </c>
      <c r="AT213" s="155" t="s">
        <v>319</v>
      </c>
      <c r="AU213" s="155" t="s">
        <v>83</v>
      </c>
      <c r="AY213" s="16" t="s">
        <v>317</v>
      </c>
      <c r="BE213" s="156">
        <f t="shared" si="44"/>
        <v>0</v>
      </c>
      <c r="BF213" s="156">
        <f t="shared" si="45"/>
        <v>0</v>
      </c>
      <c r="BG213" s="156">
        <f t="shared" si="46"/>
        <v>0</v>
      </c>
      <c r="BH213" s="156">
        <f t="shared" si="47"/>
        <v>0</v>
      </c>
      <c r="BI213" s="156">
        <f t="shared" si="48"/>
        <v>0</v>
      </c>
      <c r="BJ213" s="16" t="s">
        <v>88</v>
      </c>
      <c r="BK213" s="156">
        <f t="shared" si="49"/>
        <v>0</v>
      </c>
      <c r="BL213" s="16" t="s">
        <v>561</v>
      </c>
      <c r="BM213" s="155" t="s">
        <v>20374</v>
      </c>
    </row>
    <row r="214" spans="2:65" s="1" customFormat="1" ht="16.5" customHeight="1">
      <c r="B214" s="142"/>
      <c r="C214" s="143" t="s">
        <v>1642</v>
      </c>
      <c r="D214" s="143" t="s">
        <v>319</v>
      </c>
      <c r="E214" s="144" t="s">
        <v>20375</v>
      </c>
      <c r="F214" s="145" t="s">
        <v>20376</v>
      </c>
      <c r="G214" s="146" t="s">
        <v>639</v>
      </c>
      <c r="H214" s="198"/>
      <c r="I214" s="148"/>
      <c r="J214" s="149">
        <f t="shared" si="40"/>
        <v>0</v>
      </c>
      <c r="K214" s="150"/>
      <c r="L214" s="31"/>
      <c r="M214" s="151" t="s">
        <v>1</v>
      </c>
      <c r="N214" s="152" t="s">
        <v>42</v>
      </c>
      <c r="P214" s="153">
        <f t="shared" si="41"/>
        <v>0</v>
      </c>
      <c r="Q214" s="153">
        <v>0</v>
      </c>
      <c r="R214" s="153">
        <f t="shared" si="42"/>
        <v>0</v>
      </c>
      <c r="S214" s="153">
        <v>0</v>
      </c>
      <c r="T214" s="154">
        <f t="shared" si="43"/>
        <v>0</v>
      </c>
      <c r="AR214" s="155" t="s">
        <v>561</v>
      </c>
      <c r="AT214" s="155" t="s">
        <v>319</v>
      </c>
      <c r="AU214" s="155" t="s">
        <v>83</v>
      </c>
      <c r="AY214" s="16" t="s">
        <v>317</v>
      </c>
      <c r="BE214" s="156">
        <f t="shared" si="44"/>
        <v>0</v>
      </c>
      <c r="BF214" s="156">
        <f t="shared" si="45"/>
        <v>0</v>
      </c>
      <c r="BG214" s="156">
        <f t="shared" si="46"/>
        <v>0</v>
      </c>
      <c r="BH214" s="156">
        <f t="shared" si="47"/>
        <v>0</v>
      </c>
      <c r="BI214" s="156">
        <f t="shared" si="48"/>
        <v>0</v>
      </c>
      <c r="BJ214" s="16" t="s">
        <v>88</v>
      </c>
      <c r="BK214" s="156">
        <f t="shared" si="49"/>
        <v>0</v>
      </c>
      <c r="BL214" s="16" t="s">
        <v>561</v>
      </c>
      <c r="BM214" s="155" t="s">
        <v>20377</v>
      </c>
    </row>
    <row r="215" spans="2:65" s="1" customFormat="1" ht="76.400000000000006" customHeight="1">
      <c r="B215" s="142"/>
      <c r="C215" s="143" t="s">
        <v>702</v>
      </c>
      <c r="D215" s="143" t="s">
        <v>319</v>
      </c>
      <c r="E215" s="144" t="s">
        <v>20378</v>
      </c>
      <c r="F215" s="145" t="s">
        <v>20379</v>
      </c>
      <c r="G215" s="146" t="s">
        <v>746</v>
      </c>
      <c r="H215" s="147">
        <v>5</v>
      </c>
      <c r="I215" s="148"/>
      <c r="J215" s="149">
        <f t="shared" si="40"/>
        <v>0</v>
      </c>
      <c r="K215" s="150"/>
      <c r="L215" s="31"/>
      <c r="M215" s="190" t="s">
        <v>1</v>
      </c>
      <c r="N215" s="191" t="s">
        <v>42</v>
      </c>
      <c r="O215" s="192"/>
      <c r="P215" s="193">
        <f t="shared" si="41"/>
        <v>0</v>
      </c>
      <c r="Q215" s="193">
        <v>0</v>
      </c>
      <c r="R215" s="193">
        <f t="shared" si="42"/>
        <v>0</v>
      </c>
      <c r="S215" s="193">
        <v>0</v>
      </c>
      <c r="T215" s="194">
        <f t="shared" si="43"/>
        <v>0</v>
      </c>
      <c r="AR215" s="155" t="s">
        <v>561</v>
      </c>
      <c r="AT215" s="155" t="s">
        <v>319</v>
      </c>
      <c r="AU215" s="155" t="s">
        <v>83</v>
      </c>
      <c r="AY215" s="16" t="s">
        <v>317</v>
      </c>
      <c r="BE215" s="156">
        <f t="shared" si="44"/>
        <v>0</v>
      </c>
      <c r="BF215" s="156">
        <f t="shared" si="45"/>
        <v>0</v>
      </c>
      <c r="BG215" s="156">
        <f t="shared" si="46"/>
        <v>0</v>
      </c>
      <c r="BH215" s="156">
        <f t="shared" si="47"/>
        <v>0</v>
      </c>
      <c r="BI215" s="156">
        <f t="shared" si="48"/>
        <v>0</v>
      </c>
      <c r="BJ215" s="16" t="s">
        <v>88</v>
      </c>
      <c r="BK215" s="156">
        <f t="shared" si="49"/>
        <v>0</v>
      </c>
      <c r="BL215" s="16" t="s">
        <v>561</v>
      </c>
      <c r="BM215" s="155" t="s">
        <v>20380</v>
      </c>
    </row>
    <row r="216" spans="2:65" s="1" customFormat="1" ht="7" customHeight="1">
      <c r="B216" s="46"/>
      <c r="C216" s="47"/>
      <c r="D216" s="47"/>
      <c r="E216" s="47"/>
      <c r="F216" s="47"/>
      <c r="G216" s="47"/>
      <c r="H216" s="47"/>
      <c r="I216" s="47"/>
      <c r="J216" s="47"/>
      <c r="K216" s="47"/>
      <c r="L216" s="31"/>
    </row>
  </sheetData>
  <autoFilter ref="C126:K215" xr:uid="{00000000-0009-0000-0000-00002E000000}"/>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2:BM19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230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20135</v>
      </c>
      <c r="F9" s="263"/>
      <c r="G9" s="263"/>
      <c r="H9" s="263"/>
      <c r="L9" s="31"/>
    </row>
    <row r="10" spans="2:46" s="1" customFormat="1" ht="12" customHeight="1">
      <c r="B10" s="31"/>
      <c r="D10" s="26" t="s">
        <v>287</v>
      </c>
      <c r="L10" s="31"/>
    </row>
    <row r="11" spans="2:46" s="1" customFormat="1" ht="16.5" customHeight="1">
      <c r="B11" s="31"/>
      <c r="E11" s="243" t="s">
        <v>20381</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ROUND(J127,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ROUND((SUM(BE127:BE192)),  2)</f>
        <v>0</v>
      </c>
      <c r="G35" s="99"/>
      <c r="H35" s="99"/>
      <c r="I35" s="100">
        <v>0.2</v>
      </c>
      <c r="J35" s="98">
        <f>ROUND(((SUM(BE127:BE192))*I35),  2)</f>
        <v>0</v>
      </c>
      <c r="L35" s="31"/>
    </row>
    <row r="36" spans="2:12" s="1" customFormat="1" ht="14.4" customHeight="1">
      <c r="B36" s="31"/>
      <c r="E36" s="36" t="s">
        <v>42</v>
      </c>
      <c r="F36" s="98">
        <f>ROUND((SUM(BF127:BF192)),  2)</f>
        <v>0</v>
      </c>
      <c r="G36" s="99"/>
      <c r="H36" s="99"/>
      <c r="I36" s="100">
        <v>0.2</v>
      </c>
      <c r="J36" s="98">
        <f>ROUND(((SUM(BF127:BF192))*I36),  2)</f>
        <v>0</v>
      </c>
      <c r="L36" s="31"/>
    </row>
    <row r="37" spans="2:12" s="1" customFormat="1" ht="14.4" hidden="1" customHeight="1">
      <c r="B37" s="31"/>
      <c r="E37" s="26" t="s">
        <v>43</v>
      </c>
      <c r="F37" s="87">
        <f>ROUND((SUM(BG127:BG192)),  2)</f>
        <v>0</v>
      </c>
      <c r="I37" s="101">
        <v>0.2</v>
      </c>
      <c r="J37" s="87">
        <f>0</f>
        <v>0</v>
      </c>
      <c r="L37" s="31"/>
    </row>
    <row r="38" spans="2:12" s="1" customFormat="1" ht="14.4" hidden="1" customHeight="1">
      <c r="B38" s="31"/>
      <c r="E38" s="26" t="s">
        <v>44</v>
      </c>
      <c r="F38" s="87">
        <f>ROUND((SUM(BH127:BH192)),  2)</f>
        <v>0</v>
      </c>
      <c r="I38" s="101">
        <v>0.2</v>
      </c>
      <c r="J38" s="87">
        <f>0</f>
        <v>0</v>
      </c>
      <c r="L38" s="31"/>
    </row>
    <row r="39" spans="2:12" s="1" customFormat="1" ht="14.4" hidden="1" customHeight="1">
      <c r="B39" s="31"/>
      <c r="E39" s="36" t="s">
        <v>45</v>
      </c>
      <c r="F39" s="98">
        <f>ROUND((SUM(BI127:BI192)),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20135</v>
      </c>
      <c r="F87" s="263"/>
      <c r="G87" s="263"/>
      <c r="H87" s="263"/>
      <c r="L87" s="31"/>
    </row>
    <row r="88" spans="2:12" s="1" customFormat="1" ht="12" customHeight="1">
      <c r="B88" s="31"/>
      <c r="C88" s="26" t="s">
        <v>287</v>
      </c>
      <c r="L88" s="31"/>
    </row>
    <row r="89" spans="2:12" s="1" customFormat="1" ht="16.5" customHeight="1">
      <c r="B89" s="31"/>
      <c r="E89" s="243" t="str">
        <f>E11</f>
        <v>PS02 - Hlasová signalizácia požiaru</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J127</f>
        <v>0</v>
      </c>
      <c r="L98" s="31"/>
      <c r="AU98" s="16" t="s">
        <v>296</v>
      </c>
    </row>
    <row r="99" spans="2:47" s="8" customFormat="1" ht="25" customHeight="1">
      <c r="B99" s="113"/>
      <c r="D99" s="114" t="s">
        <v>512</v>
      </c>
      <c r="E99" s="115"/>
      <c r="F99" s="115"/>
      <c r="G99" s="115"/>
      <c r="H99" s="115"/>
      <c r="I99" s="115"/>
      <c r="J99" s="116">
        <f>J128</f>
        <v>0</v>
      </c>
      <c r="L99" s="113"/>
    </row>
    <row r="100" spans="2:47" s="9" customFormat="1" ht="19.899999999999999" customHeight="1">
      <c r="B100" s="117"/>
      <c r="D100" s="118" t="s">
        <v>20382</v>
      </c>
      <c r="E100" s="119"/>
      <c r="F100" s="119"/>
      <c r="G100" s="119"/>
      <c r="H100" s="119"/>
      <c r="I100" s="119"/>
      <c r="J100" s="120">
        <f>J129</f>
        <v>0</v>
      </c>
      <c r="L100" s="117"/>
    </row>
    <row r="101" spans="2:47" s="9" customFormat="1" ht="19.899999999999999" customHeight="1">
      <c r="B101" s="117"/>
      <c r="D101" s="118" t="s">
        <v>20383</v>
      </c>
      <c r="E101" s="119"/>
      <c r="F101" s="119"/>
      <c r="G101" s="119"/>
      <c r="H101" s="119"/>
      <c r="I101" s="119"/>
      <c r="J101" s="120">
        <f>J143</f>
        <v>0</v>
      </c>
      <c r="L101" s="117"/>
    </row>
    <row r="102" spans="2:47" s="9" customFormat="1" ht="19.899999999999999" customHeight="1">
      <c r="B102" s="117"/>
      <c r="D102" s="118" t="s">
        <v>20384</v>
      </c>
      <c r="E102" s="119"/>
      <c r="F102" s="119"/>
      <c r="G102" s="119"/>
      <c r="H102" s="119"/>
      <c r="I102" s="119"/>
      <c r="J102" s="120">
        <f>J151</f>
        <v>0</v>
      </c>
      <c r="L102" s="117"/>
    </row>
    <row r="103" spans="2:47" s="9" customFormat="1" ht="19.899999999999999" customHeight="1">
      <c r="B103" s="117"/>
      <c r="D103" s="118" t="s">
        <v>20385</v>
      </c>
      <c r="E103" s="119"/>
      <c r="F103" s="119"/>
      <c r="G103" s="119"/>
      <c r="H103" s="119"/>
      <c r="I103" s="119"/>
      <c r="J103" s="120">
        <f>J161</f>
        <v>0</v>
      </c>
      <c r="L103" s="117"/>
    </row>
    <row r="104" spans="2:47" s="9" customFormat="1" ht="19.899999999999999" customHeight="1">
      <c r="B104" s="117"/>
      <c r="D104" s="118" t="s">
        <v>20386</v>
      </c>
      <c r="E104" s="119"/>
      <c r="F104" s="119"/>
      <c r="G104" s="119"/>
      <c r="H104" s="119"/>
      <c r="I104" s="119"/>
      <c r="J104" s="120">
        <f>J174</f>
        <v>0</v>
      </c>
      <c r="L104" s="117"/>
    </row>
    <row r="105" spans="2:47" s="8" customFormat="1" ht="25" customHeight="1">
      <c r="B105" s="113"/>
      <c r="D105" s="114" t="s">
        <v>302</v>
      </c>
      <c r="E105" s="115"/>
      <c r="F105" s="115"/>
      <c r="G105" s="115"/>
      <c r="H105" s="115"/>
      <c r="I105" s="115"/>
      <c r="J105" s="116">
        <f>J191</f>
        <v>0</v>
      </c>
      <c r="L105" s="113"/>
    </row>
    <row r="106" spans="2:47" s="1" customFormat="1" ht="21.75" customHeight="1">
      <c r="B106" s="31"/>
      <c r="L106" s="31"/>
    </row>
    <row r="107" spans="2:47" s="1" customFormat="1" ht="7" customHeight="1">
      <c r="B107" s="46"/>
      <c r="C107" s="47"/>
      <c r="D107" s="47"/>
      <c r="E107" s="47"/>
      <c r="F107" s="47"/>
      <c r="G107" s="47"/>
      <c r="H107" s="47"/>
      <c r="I107" s="47"/>
      <c r="J107" s="47"/>
      <c r="K107" s="47"/>
      <c r="L107" s="31"/>
    </row>
    <row r="111" spans="2:47" s="1" customFormat="1" ht="7" customHeight="1">
      <c r="B111" s="48"/>
      <c r="C111" s="49"/>
      <c r="D111" s="49"/>
      <c r="E111" s="49"/>
      <c r="F111" s="49"/>
      <c r="G111" s="49"/>
      <c r="H111" s="49"/>
      <c r="I111" s="49"/>
      <c r="J111" s="49"/>
      <c r="K111" s="49"/>
      <c r="L111" s="31"/>
    </row>
    <row r="112" spans="2:47" s="1" customFormat="1" ht="25" customHeight="1">
      <c r="B112" s="31"/>
      <c r="C112" s="20" t="s">
        <v>303</v>
      </c>
      <c r="L112" s="31"/>
    </row>
    <row r="113" spans="2:63" s="1" customFormat="1" ht="7" customHeight="1">
      <c r="B113" s="31"/>
      <c r="L113" s="31"/>
    </row>
    <row r="114" spans="2:63" s="1" customFormat="1" ht="12" customHeight="1">
      <c r="B114" s="31"/>
      <c r="C114" s="26" t="s">
        <v>15</v>
      </c>
      <c r="L114" s="31"/>
    </row>
    <row r="115" spans="2:63" s="1" customFormat="1" ht="26.25" customHeight="1">
      <c r="B115" s="31"/>
      <c r="E115" s="261" t="str">
        <f>E7</f>
        <v>Dostavba a rekonštrukcia lôžkovej časti Nemocnice s poliklinikou v Spišskej Novej Vsi</v>
      </c>
      <c r="F115" s="262"/>
      <c r="G115" s="262"/>
      <c r="H115" s="262"/>
      <c r="L115" s="31"/>
    </row>
    <row r="116" spans="2:63" ht="12" customHeight="1">
      <c r="B116" s="19"/>
      <c r="C116" s="26" t="s">
        <v>285</v>
      </c>
      <c r="L116" s="19"/>
    </row>
    <row r="117" spans="2:63" s="1" customFormat="1" ht="16.5" customHeight="1">
      <c r="B117" s="31"/>
      <c r="E117" s="261" t="s">
        <v>20135</v>
      </c>
      <c r="F117" s="263"/>
      <c r="G117" s="263"/>
      <c r="H117" s="263"/>
      <c r="L117" s="31"/>
    </row>
    <row r="118" spans="2:63" s="1" customFormat="1" ht="12" customHeight="1">
      <c r="B118" s="31"/>
      <c r="C118" s="26" t="s">
        <v>287</v>
      </c>
      <c r="L118" s="31"/>
    </row>
    <row r="119" spans="2:63" s="1" customFormat="1" ht="16.5" customHeight="1">
      <c r="B119" s="31"/>
      <c r="E119" s="243" t="str">
        <f>E11</f>
        <v>PS02 - Hlasová signalizácia požiaru</v>
      </c>
      <c r="F119" s="263"/>
      <c r="G119" s="263"/>
      <c r="H119" s="263"/>
      <c r="L119" s="31"/>
    </row>
    <row r="120" spans="2:63" s="1" customFormat="1" ht="7" customHeight="1">
      <c r="B120" s="31"/>
      <c r="L120" s="31"/>
    </row>
    <row r="121" spans="2:63" s="1" customFormat="1" ht="12" customHeight="1">
      <c r="B121" s="31"/>
      <c r="C121" s="26" t="s">
        <v>19</v>
      </c>
      <c r="F121" s="24" t="str">
        <f>F14</f>
        <v>parc.č.:1094/1,17,81,82,98,99,1095,1096,9243/18</v>
      </c>
      <c r="I121" s="26" t="s">
        <v>21</v>
      </c>
      <c r="J121" s="54" t="str">
        <f>IF(J14="","",J14)</f>
        <v>6. 3. 2024</v>
      </c>
      <c r="L121" s="31"/>
    </row>
    <row r="122" spans="2:63" s="1" customFormat="1" ht="7" customHeight="1">
      <c r="B122" s="31"/>
      <c r="L122" s="31"/>
    </row>
    <row r="123" spans="2:63" s="1" customFormat="1" ht="25.65" customHeight="1">
      <c r="B123" s="31"/>
      <c r="C123" s="26" t="s">
        <v>23</v>
      </c>
      <c r="F123" s="24" t="str">
        <f>E17</f>
        <v>Nemocnica s poliklinikou, Spišská Nová Ves</v>
      </c>
      <c r="I123" s="26" t="s">
        <v>29</v>
      </c>
      <c r="J123" s="29" t="str">
        <f>E23</f>
        <v>d.g.A. design graphic architecture s.r.o.</v>
      </c>
      <c r="L123" s="31"/>
    </row>
    <row r="124" spans="2:63" s="1" customFormat="1" ht="15.15" customHeight="1">
      <c r="B124" s="31"/>
      <c r="C124" s="26" t="s">
        <v>27</v>
      </c>
      <c r="F124" s="24" t="str">
        <f>IF(E20="","",E20)</f>
        <v>Vyplň údaj</v>
      </c>
      <c r="I124" s="26" t="s">
        <v>32</v>
      </c>
      <c r="J124" s="29" t="str">
        <f>E26</f>
        <v xml:space="preserve"> </v>
      </c>
      <c r="L124" s="31"/>
    </row>
    <row r="125" spans="2:63" s="1" customFormat="1" ht="10.25" customHeight="1">
      <c r="B125" s="31"/>
      <c r="L125" s="31"/>
    </row>
    <row r="126" spans="2:63" s="10" customFormat="1" ht="29.25" customHeight="1">
      <c r="B126" s="121"/>
      <c r="C126" s="122" t="s">
        <v>304</v>
      </c>
      <c r="D126" s="123" t="s">
        <v>61</v>
      </c>
      <c r="E126" s="123" t="s">
        <v>57</v>
      </c>
      <c r="F126" s="123" t="s">
        <v>58</v>
      </c>
      <c r="G126" s="123" t="s">
        <v>305</v>
      </c>
      <c r="H126" s="123" t="s">
        <v>306</v>
      </c>
      <c r="I126" s="123" t="s">
        <v>307</v>
      </c>
      <c r="J126" s="124" t="s">
        <v>294</v>
      </c>
      <c r="K126" s="125" t="s">
        <v>308</v>
      </c>
      <c r="L126" s="121"/>
      <c r="M126" s="61" t="s">
        <v>1</v>
      </c>
      <c r="N126" s="62" t="s">
        <v>40</v>
      </c>
      <c r="O126" s="62" t="s">
        <v>309</v>
      </c>
      <c r="P126" s="62" t="s">
        <v>310</v>
      </c>
      <c r="Q126" s="62" t="s">
        <v>311</v>
      </c>
      <c r="R126" s="62" t="s">
        <v>312</v>
      </c>
      <c r="S126" s="62" t="s">
        <v>313</v>
      </c>
      <c r="T126" s="63" t="s">
        <v>314</v>
      </c>
    </row>
    <row r="127" spans="2:63" s="1" customFormat="1" ht="22.75" customHeight="1">
      <c r="B127" s="31"/>
      <c r="C127" s="66" t="s">
        <v>295</v>
      </c>
      <c r="J127" s="126">
        <f>BK127</f>
        <v>0</v>
      </c>
      <c r="L127" s="31"/>
      <c r="M127" s="64"/>
      <c r="N127" s="55"/>
      <c r="O127" s="55"/>
      <c r="P127" s="127">
        <f>P128+P191</f>
        <v>0</v>
      </c>
      <c r="Q127" s="55"/>
      <c r="R127" s="127">
        <f>R128+R191</f>
        <v>2.5000000000000001E-3</v>
      </c>
      <c r="S127" s="55"/>
      <c r="T127" s="128">
        <f>T128+T191</f>
        <v>1.04</v>
      </c>
      <c r="AT127" s="16" t="s">
        <v>75</v>
      </c>
      <c r="AU127" s="16" t="s">
        <v>296</v>
      </c>
      <c r="BK127" s="129">
        <f>BK128+BK191</f>
        <v>0</v>
      </c>
    </row>
    <row r="128" spans="2:63" s="11" customFormat="1" ht="25.9" customHeight="1">
      <c r="B128" s="130"/>
      <c r="D128" s="131" t="s">
        <v>75</v>
      </c>
      <c r="E128" s="132" t="s">
        <v>454</v>
      </c>
      <c r="F128" s="132" t="s">
        <v>556</v>
      </c>
      <c r="I128" s="133"/>
      <c r="J128" s="134">
        <f>BK128</f>
        <v>0</v>
      </c>
      <c r="L128" s="130"/>
      <c r="M128" s="135"/>
      <c r="P128" s="136">
        <f>P129+P143+P151+P161+P174</f>
        <v>0</v>
      </c>
      <c r="R128" s="136">
        <f>R129+R143+R151+R161+R174</f>
        <v>2.5000000000000001E-3</v>
      </c>
      <c r="T128" s="137">
        <f>T129+T143+T151+T161+T174</f>
        <v>1.04</v>
      </c>
      <c r="AR128" s="131" t="s">
        <v>92</v>
      </c>
      <c r="AT128" s="138" t="s">
        <v>75</v>
      </c>
      <c r="AU128" s="138" t="s">
        <v>76</v>
      </c>
      <c r="AY128" s="131" t="s">
        <v>317</v>
      </c>
      <c r="BK128" s="139">
        <f>BK129+BK143+BK151+BK161+BK174</f>
        <v>0</v>
      </c>
    </row>
    <row r="129" spans="2:65" s="11" customFormat="1" ht="22.75" customHeight="1">
      <c r="B129" s="130"/>
      <c r="D129" s="131" t="s">
        <v>75</v>
      </c>
      <c r="E129" s="140" t="s">
        <v>20387</v>
      </c>
      <c r="F129" s="140" t="s">
        <v>20388</v>
      </c>
      <c r="I129" s="133"/>
      <c r="J129" s="141">
        <f>BK129</f>
        <v>0</v>
      </c>
      <c r="L129" s="130"/>
      <c r="M129" s="135"/>
      <c r="P129" s="136">
        <f>SUM(P130:P142)</f>
        <v>0</v>
      </c>
      <c r="R129" s="136">
        <f>SUM(R130:R142)</f>
        <v>0</v>
      </c>
      <c r="T129" s="137">
        <f>SUM(T130:T142)</f>
        <v>0</v>
      </c>
      <c r="AR129" s="131" t="s">
        <v>92</v>
      </c>
      <c r="AT129" s="138" t="s">
        <v>75</v>
      </c>
      <c r="AU129" s="138" t="s">
        <v>83</v>
      </c>
      <c r="AY129" s="131" t="s">
        <v>317</v>
      </c>
      <c r="BK129" s="139">
        <f>SUM(BK130:BK142)</f>
        <v>0</v>
      </c>
    </row>
    <row r="130" spans="2:65" s="1" customFormat="1" ht="37.75" customHeight="1">
      <c r="B130" s="142"/>
      <c r="C130" s="143" t="s">
        <v>83</v>
      </c>
      <c r="D130" s="143" t="s">
        <v>319</v>
      </c>
      <c r="E130" s="144" t="s">
        <v>20240</v>
      </c>
      <c r="F130" s="145" t="s">
        <v>20241</v>
      </c>
      <c r="G130" s="146" t="s">
        <v>467</v>
      </c>
      <c r="H130" s="147">
        <v>41</v>
      </c>
      <c r="I130" s="148"/>
      <c r="J130" s="149">
        <f t="shared" ref="J130:J142" si="0">ROUND(I130*H130,2)</f>
        <v>0</v>
      </c>
      <c r="K130" s="150"/>
      <c r="L130" s="31"/>
      <c r="M130" s="151" t="s">
        <v>1</v>
      </c>
      <c r="N130" s="152" t="s">
        <v>42</v>
      </c>
      <c r="P130" s="153">
        <f t="shared" ref="P130:P142" si="1">O130*H130</f>
        <v>0</v>
      </c>
      <c r="Q130" s="153">
        <v>0</v>
      </c>
      <c r="R130" s="153">
        <f t="shared" ref="R130:R142" si="2">Q130*H130</f>
        <v>0</v>
      </c>
      <c r="S130" s="153">
        <v>0</v>
      </c>
      <c r="T130" s="154">
        <f t="shared" ref="T130:T142" si="3">S130*H130</f>
        <v>0</v>
      </c>
      <c r="AR130" s="155" t="s">
        <v>561</v>
      </c>
      <c r="AT130" s="155" t="s">
        <v>319</v>
      </c>
      <c r="AU130" s="155" t="s">
        <v>88</v>
      </c>
      <c r="AY130" s="16" t="s">
        <v>317</v>
      </c>
      <c r="BE130" s="156">
        <f t="shared" ref="BE130:BE142" si="4">IF(N130="základná",J130,0)</f>
        <v>0</v>
      </c>
      <c r="BF130" s="156">
        <f t="shared" ref="BF130:BF142" si="5">IF(N130="znížená",J130,0)</f>
        <v>0</v>
      </c>
      <c r="BG130" s="156">
        <f t="shared" ref="BG130:BG142" si="6">IF(N130="zákl. prenesená",J130,0)</f>
        <v>0</v>
      </c>
      <c r="BH130" s="156">
        <f t="shared" ref="BH130:BH142" si="7">IF(N130="zníž. prenesená",J130,0)</f>
        <v>0</v>
      </c>
      <c r="BI130" s="156">
        <f t="shared" ref="BI130:BI142" si="8">IF(N130="nulová",J130,0)</f>
        <v>0</v>
      </c>
      <c r="BJ130" s="16" t="s">
        <v>88</v>
      </c>
      <c r="BK130" s="156">
        <f t="shared" ref="BK130:BK142" si="9">ROUND(I130*H130,2)</f>
        <v>0</v>
      </c>
      <c r="BL130" s="16" t="s">
        <v>561</v>
      </c>
      <c r="BM130" s="155" t="s">
        <v>20389</v>
      </c>
    </row>
    <row r="131" spans="2:65" s="1" customFormat="1" ht="16.5" customHeight="1">
      <c r="B131" s="142"/>
      <c r="C131" s="143" t="s">
        <v>88</v>
      </c>
      <c r="D131" s="143" t="s">
        <v>319</v>
      </c>
      <c r="E131" s="144" t="s">
        <v>20390</v>
      </c>
      <c r="F131" s="145" t="s">
        <v>20391</v>
      </c>
      <c r="G131" s="146" t="s">
        <v>467</v>
      </c>
      <c r="H131" s="147">
        <v>2</v>
      </c>
      <c r="I131" s="148"/>
      <c r="J131" s="149">
        <f t="shared" si="0"/>
        <v>0</v>
      </c>
      <c r="K131" s="150"/>
      <c r="L131" s="31"/>
      <c r="M131" s="151" t="s">
        <v>1</v>
      </c>
      <c r="N131" s="152" t="s">
        <v>42</v>
      </c>
      <c r="P131" s="153">
        <f t="shared" si="1"/>
        <v>0</v>
      </c>
      <c r="Q131" s="153">
        <v>0</v>
      </c>
      <c r="R131" s="153">
        <f t="shared" si="2"/>
        <v>0</v>
      </c>
      <c r="S131" s="153">
        <v>0</v>
      </c>
      <c r="T131" s="154">
        <f t="shared" si="3"/>
        <v>0</v>
      </c>
      <c r="AR131" s="155" t="s">
        <v>561</v>
      </c>
      <c r="AT131" s="155" t="s">
        <v>319</v>
      </c>
      <c r="AU131" s="155" t="s">
        <v>88</v>
      </c>
      <c r="AY131" s="16" t="s">
        <v>317</v>
      </c>
      <c r="BE131" s="156">
        <f t="shared" si="4"/>
        <v>0</v>
      </c>
      <c r="BF131" s="156">
        <f t="shared" si="5"/>
        <v>0</v>
      </c>
      <c r="BG131" s="156">
        <f t="shared" si="6"/>
        <v>0</v>
      </c>
      <c r="BH131" s="156">
        <f t="shared" si="7"/>
        <v>0</v>
      </c>
      <c r="BI131" s="156">
        <f t="shared" si="8"/>
        <v>0</v>
      </c>
      <c r="BJ131" s="16" t="s">
        <v>88</v>
      </c>
      <c r="BK131" s="156">
        <f t="shared" si="9"/>
        <v>0</v>
      </c>
      <c r="BL131" s="16" t="s">
        <v>561</v>
      </c>
      <c r="BM131" s="155" t="s">
        <v>20392</v>
      </c>
    </row>
    <row r="132" spans="2:65" s="1" customFormat="1" ht="37.75" customHeight="1">
      <c r="B132" s="142"/>
      <c r="C132" s="143" t="s">
        <v>92</v>
      </c>
      <c r="D132" s="143" t="s">
        <v>319</v>
      </c>
      <c r="E132" s="144" t="s">
        <v>20393</v>
      </c>
      <c r="F132" s="145" t="s">
        <v>20394</v>
      </c>
      <c r="G132" s="146" t="s">
        <v>467</v>
      </c>
      <c r="H132" s="147">
        <v>3</v>
      </c>
      <c r="I132" s="148"/>
      <c r="J132" s="149">
        <f t="shared" si="0"/>
        <v>0</v>
      </c>
      <c r="K132" s="150"/>
      <c r="L132" s="31"/>
      <c r="M132" s="151" t="s">
        <v>1</v>
      </c>
      <c r="N132" s="152" t="s">
        <v>42</v>
      </c>
      <c r="P132" s="153">
        <f t="shared" si="1"/>
        <v>0</v>
      </c>
      <c r="Q132" s="153">
        <v>0</v>
      </c>
      <c r="R132" s="153">
        <f t="shared" si="2"/>
        <v>0</v>
      </c>
      <c r="S132" s="153">
        <v>0</v>
      </c>
      <c r="T132" s="154">
        <f t="shared" si="3"/>
        <v>0</v>
      </c>
      <c r="AR132" s="155" t="s">
        <v>561</v>
      </c>
      <c r="AT132" s="155" t="s">
        <v>319</v>
      </c>
      <c r="AU132" s="155" t="s">
        <v>88</v>
      </c>
      <c r="AY132" s="16" t="s">
        <v>317</v>
      </c>
      <c r="BE132" s="156">
        <f t="shared" si="4"/>
        <v>0</v>
      </c>
      <c r="BF132" s="156">
        <f t="shared" si="5"/>
        <v>0</v>
      </c>
      <c r="BG132" s="156">
        <f t="shared" si="6"/>
        <v>0</v>
      </c>
      <c r="BH132" s="156">
        <f t="shared" si="7"/>
        <v>0</v>
      </c>
      <c r="BI132" s="156">
        <f t="shared" si="8"/>
        <v>0</v>
      </c>
      <c r="BJ132" s="16" t="s">
        <v>88</v>
      </c>
      <c r="BK132" s="156">
        <f t="shared" si="9"/>
        <v>0</v>
      </c>
      <c r="BL132" s="16" t="s">
        <v>561</v>
      </c>
      <c r="BM132" s="155" t="s">
        <v>20395</v>
      </c>
    </row>
    <row r="133" spans="2:65" s="1" customFormat="1" ht="16.5" customHeight="1">
      <c r="B133" s="142"/>
      <c r="C133" s="143" t="s">
        <v>323</v>
      </c>
      <c r="D133" s="143" t="s">
        <v>319</v>
      </c>
      <c r="E133" s="144" t="s">
        <v>20396</v>
      </c>
      <c r="F133" s="145" t="s">
        <v>20397</v>
      </c>
      <c r="G133" s="146" t="s">
        <v>467</v>
      </c>
      <c r="H133" s="147">
        <v>2</v>
      </c>
      <c r="I133" s="148"/>
      <c r="J133" s="149">
        <f t="shared" si="0"/>
        <v>0</v>
      </c>
      <c r="K133" s="150"/>
      <c r="L133" s="31"/>
      <c r="M133" s="151" t="s">
        <v>1</v>
      </c>
      <c r="N133" s="152" t="s">
        <v>42</v>
      </c>
      <c r="P133" s="153">
        <f t="shared" si="1"/>
        <v>0</v>
      </c>
      <c r="Q133" s="153">
        <v>0</v>
      </c>
      <c r="R133" s="153">
        <f t="shared" si="2"/>
        <v>0</v>
      </c>
      <c r="S133" s="153">
        <v>0</v>
      </c>
      <c r="T133" s="154">
        <f t="shared" si="3"/>
        <v>0</v>
      </c>
      <c r="AR133" s="155" t="s">
        <v>561</v>
      </c>
      <c r="AT133" s="155" t="s">
        <v>319</v>
      </c>
      <c r="AU133" s="155" t="s">
        <v>88</v>
      </c>
      <c r="AY133" s="16" t="s">
        <v>317</v>
      </c>
      <c r="BE133" s="156">
        <f t="shared" si="4"/>
        <v>0</v>
      </c>
      <c r="BF133" s="156">
        <f t="shared" si="5"/>
        <v>0</v>
      </c>
      <c r="BG133" s="156">
        <f t="shared" si="6"/>
        <v>0</v>
      </c>
      <c r="BH133" s="156">
        <f t="shared" si="7"/>
        <v>0</v>
      </c>
      <c r="BI133" s="156">
        <f t="shared" si="8"/>
        <v>0</v>
      </c>
      <c r="BJ133" s="16" t="s">
        <v>88</v>
      </c>
      <c r="BK133" s="156">
        <f t="shared" si="9"/>
        <v>0</v>
      </c>
      <c r="BL133" s="16" t="s">
        <v>561</v>
      </c>
      <c r="BM133" s="155" t="s">
        <v>20398</v>
      </c>
    </row>
    <row r="134" spans="2:65" s="1" customFormat="1" ht="37.75" customHeight="1">
      <c r="B134" s="142"/>
      <c r="C134" s="143" t="s">
        <v>341</v>
      </c>
      <c r="D134" s="143" t="s">
        <v>319</v>
      </c>
      <c r="E134" s="144" t="s">
        <v>20399</v>
      </c>
      <c r="F134" s="145" t="s">
        <v>20400</v>
      </c>
      <c r="G134" s="146" t="s">
        <v>467</v>
      </c>
      <c r="H134" s="147">
        <v>2</v>
      </c>
      <c r="I134" s="148"/>
      <c r="J134" s="149">
        <f t="shared" si="0"/>
        <v>0</v>
      </c>
      <c r="K134" s="150"/>
      <c r="L134" s="31"/>
      <c r="M134" s="151" t="s">
        <v>1</v>
      </c>
      <c r="N134" s="152" t="s">
        <v>42</v>
      </c>
      <c r="P134" s="153">
        <f t="shared" si="1"/>
        <v>0</v>
      </c>
      <c r="Q134" s="153">
        <v>0</v>
      </c>
      <c r="R134" s="153">
        <f t="shared" si="2"/>
        <v>0</v>
      </c>
      <c r="S134" s="153">
        <v>0</v>
      </c>
      <c r="T134" s="154">
        <f t="shared" si="3"/>
        <v>0</v>
      </c>
      <c r="AR134" s="155" t="s">
        <v>561</v>
      </c>
      <c r="AT134" s="155" t="s">
        <v>319</v>
      </c>
      <c r="AU134" s="155" t="s">
        <v>88</v>
      </c>
      <c r="AY134" s="16" t="s">
        <v>317</v>
      </c>
      <c r="BE134" s="156">
        <f t="shared" si="4"/>
        <v>0</v>
      </c>
      <c r="BF134" s="156">
        <f t="shared" si="5"/>
        <v>0</v>
      </c>
      <c r="BG134" s="156">
        <f t="shared" si="6"/>
        <v>0</v>
      </c>
      <c r="BH134" s="156">
        <f t="shared" si="7"/>
        <v>0</v>
      </c>
      <c r="BI134" s="156">
        <f t="shared" si="8"/>
        <v>0</v>
      </c>
      <c r="BJ134" s="16" t="s">
        <v>88</v>
      </c>
      <c r="BK134" s="156">
        <f t="shared" si="9"/>
        <v>0</v>
      </c>
      <c r="BL134" s="16" t="s">
        <v>561</v>
      </c>
      <c r="BM134" s="155" t="s">
        <v>20401</v>
      </c>
    </row>
    <row r="135" spans="2:65" s="1" customFormat="1" ht="37.75" customHeight="1">
      <c r="B135" s="142"/>
      <c r="C135" s="143" t="s">
        <v>346</v>
      </c>
      <c r="D135" s="143" t="s">
        <v>319</v>
      </c>
      <c r="E135" s="144" t="s">
        <v>20402</v>
      </c>
      <c r="F135" s="145" t="s">
        <v>20403</v>
      </c>
      <c r="G135" s="146" t="s">
        <v>467</v>
      </c>
      <c r="H135" s="147">
        <v>3</v>
      </c>
      <c r="I135" s="148"/>
      <c r="J135" s="149">
        <f t="shared" si="0"/>
        <v>0</v>
      </c>
      <c r="K135" s="150"/>
      <c r="L135" s="31"/>
      <c r="M135" s="151" t="s">
        <v>1</v>
      </c>
      <c r="N135" s="152" t="s">
        <v>42</v>
      </c>
      <c r="P135" s="153">
        <f t="shared" si="1"/>
        <v>0</v>
      </c>
      <c r="Q135" s="153">
        <v>0</v>
      </c>
      <c r="R135" s="153">
        <f t="shared" si="2"/>
        <v>0</v>
      </c>
      <c r="S135" s="153">
        <v>0</v>
      </c>
      <c r="T135" s="154">
        <f t="shared" si="3"/>
        <v>0</v>
      </c>
      <c r="AR135" s="155" t="s">
        <v>561</v>
      </c>
      <c r="AT135" s="155" t="s">
        <v>319</v>
      </c>
      <c r="AU135" s="155" t="s">
        <v>88</v>
      </c>
      <c r="AY135" s="16" t="s">
        <v>317</v>
      </c>
      <c r="BE135" s="156">
        <f t="shared" si="4"/>
        <v>0</v>
      </c>
      <c r="BF135" s="156">
        <f t="shared" si="5"/>
        <v>0</v>
      </c>
      <c r="BG135" s="156">
        <f t="shared" si="6"/>
        <v>0</v>
      </c>
      <c r="BH135" s="156">
        <f t="shared" si="7"/>
        <v>0</v>
      </c>
      <c r="BI135" s="156">
        <f t="shared" si="8"/>
        <v>0</v>
      </c>
      <c r="BJ135" s="16" t="s">
        <v>88</v>
      </c>
      <c r="BK135" s="156">
        <f t="shared" si="9"/>
        <v>0</v>
      </c>
      <c r="BL135" s="16" t="s">
        <v>561</v>
      </c>
      <c r="BM135" s="155" t="s">
        <v>20404</v>
      </c>
    </row>
    <row r="136" spans="2:65" s="1" customFormat="1" ht="16.5" customHeight="1">
      <c r="B136" s="142"/>
      <c r="C136" s="143" t="s">
        <v>351</v>
      </c>
      <c r="D136" s="143" t="s">
        <v>319</v>
      </c>
      <c r="E136" s="144" t="s">
        <v>20405</v>
      </c>
      <c r="F136" s="145" t="s">
        <v>1</v>
      </c>
      <c r="G136" s="146" t="s">
        <v>1</v>
      </c>
      <c r="H136" s="147">
        <v>0</v>
      </c>
      <c r="I136" s="148"/>
      <c r="J136" s="149">
        <f t="shared" si="0"/>
        <v>0</v>
      </c>
      <c r="K136" s="150"/>
      <c r="L136" s="31"/>
      <c r="M136" s="151" t="s">
        <v>1</v>
      </c>
      <c r="N136" s="152" t="s">
        <v>42</v>
      </c>
      <c r="P136" s="153">
        <f t="shared" si="1"/>
        <v>0</v>
      </c>
      <c r="Q136" s="153">
        <v>0</v>
      </c>
      <c r="R136" s="153">
        <f t="shared" si="2"/>
        <v>0</v>
      </c>
      <c r="S136" s="153">
        <v>0</v>
      </c>
      <c r="T136" s="154">
        <f t="shared" si="3"/>
        <v>0</v>
      </c>
      <c r="AR136" s="155" t="s">
        <v>561</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561</v>
      </c>
      <c r="BM136" s="155" t="s">
        <v>20406</v>
      </c>
    </row>
    <row r="137" spans="2:65" s="1" customFormat="1" ht="24.15" customHeight="1">
      <c r="B137" s="142"/>
      <c r="C137" s="143" t="s">
        <v>356</v>
      </c>
      <c r="D137" s="143" t="s">
        <v>319</v>
      </c>
      <c r="E137" s="144" t="s">
        <v>20407</v>
      </c>
      <c r="F137" s="145" t="s">
        <v>1</v>
      </c>
      <c r="G137" s="146" t="s">
        <v>1</v>
      </c>
      <c r="H137" s="147">
        <v>0</v>
      </c>
      <c r="I137" s="148"/>
      <c r="J137" s="149">
        <f t="shared" si="0"/>
        <v>0</v>
      </c>
      <c r="K137" s="150"/>
      <c r="L137" s="31"/>
      <c r="M137" s="151" t="s">
        <v>1</v>
      </c>
      <c r="N137" s="152" t="s">
        <v>42</v>
      </c>
      <c r="P137" s="153">
        <f t="shared" si="1"/>
        <v>0</v>
      </c>
      <c r="Q137" s="153">
        <v>0</v>
      </c>
      <c r="R137" s="153">
        <f t="shared" si="2"/>
        <v>0</v>
      </c>
      <c r="S137" s="153">
        <v>0</v>
      </c>
      <c r="T137" s="154">
        <f t="shared" si="3"/>
        <v>0</v>
      </c>
      <c r="AR137" s="155" t="s">
        <v>561</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561</v>
      </c>
      <c r="BM137" s="155" t="s">
        <v>20408</v>
      </c>
    </row>
    <row r="138" spans="2:65" s="1" customFormat="1" ht="21.75" customHeight="1">
      <c r="B138" s="142"/>
      <c r="C138" s="143" t="s">
        <v>361</v>
      </c>
      <c r="D138" s="143" t="s">
        <v>319</v>
      </c>
      <c r="E138" s="144" t="s">
        <v>20409</v>
      </c>
      <c r="F138" s="145" t="s">
        <v>20263</v>
      </c>
      <c r="G138" s="146" t="s">
        <v>444</v>
      </c>
      <c r="H138" s="147">
        <v>7</v>
      </c>
      <c r="I138" s="148"/>
      <c r="J138" s="149">
        <f t="shared" si="0"/>
        <v>0</v>
      </c>
      <c r="K138" s="150"/>
      <c r="L138" s="31"/>
      <c r="M138" s="151" t="s">
        <v>1</v>
      </c>
      <c r="N138" s="152" t="s">
        <v>42</v>
      </c>
      <c r="P138" s="153">
        <f t="shared" si="1"/>
        <v>0</v>
      </c>
      <c r="Q138" s="153">
        <v>0</v>
      </c>
      <c r="R138" s="153">
        <f t="shared" si="2"/>
        <v>0</v>
      </c>
      <c r="S138" s="153">
        <v>0</v>
      </c>
      <c r="T138" s="154">
        <f t="shared" si="3"/>
        <v>0</v>
      </c>
      <c r="AR138" s="155" t="s">
        <v>561</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561</v>
      </c>
      <c r="BM138" s="155" t="s">
        <v>20410</v>
      </c>
    </row>
    <row r="139" spans="2:65" s="1" customFormat="1" ht="16.5" customHeight="1">
      <c r="B139" s="142"/>
      <c r="C139" s="143" t="s">
        <v>366</v>
      </c>
      <c r="D139" s="143" t="s">
        <v>319</v>
      </c>
      <c r="E139" s="144" t="s">
        <v>20411</v>
      </c>
      <c r="F139" s="145" t="s">
        <v>20412</v>
      </c>
      <c r="G139" s="146" t="s">
        <v>20267</v>
      </c>
      <c r="H139" s="147">
        <v>2</v>
      </c>
      <c r="I139" s="148"/>
      <c r="J139" s="149">
        <f t="shared" si="0"/>
        <v>0</v>
      </c>
      <c r="K139" s="150"/>
      <c r="L139" s="31"/>
      <c r="M139" s="151" t="s">
        <v>1</v>
      </c>
      <c r="N139" s="152" t="s">
        <v>42</v>
      </c>
      <c r="P139" s="153">
        <f t="shared" si="1"/>
        <v>0</v>
      </c>
      <c r="Q139" s="153">
        <v>0</v>
      </c>
      <c r="R139" s="153">
        <f t="shared" si="2"/>
        <v>0</v>
      </c>
      <c r="S139" s="153">
        <v>0</v>
      </c>
      <c r="T139" s="154">
        <f t="shared" si="3"/>
        <v>0</v>
      </c>
      <c r="AR139" s="155" t="s">
        <v>561</v>
      </c>
      <c r="AT139" s="155" t="s">
        <v>319</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561</v>
      </c>
      <c r="BM139" s="155" t="s">
        <v>20413</v>
      </c>
    </row>
    <row r="140" spans="2:65" s="1" customFormat="1" ht="16.5" customHeight="1">
      <c r="B140" s="142"/>
      <c r="C140" s="143" t="s">
        <v>371</v>
      </c>
      <c r="D140" s="143" t="s">
        <v>319</v>
      </c>
      <c r="E140" s="144" t="s">
        <v>20414</v>
      </c>
      <c r="F140" s="145" t="s">
        <v>1</v>
      </c>
      <c r="G140" s="146" t="s">
        <v>1</v>
      </c>
      <c r="H140" s="147">
        <v>0</v>
      </c>
      <c r="I140" s="148"/>
      <c r="J140" s="149">
        <f t="shared" si="0"/>
        <v>0</v>
      </c>
      <c r="K140" s="150"/>
      <c r="L140" s="31"/>
      <c r="M140" s="151" t="s">
        <v>1</v>
      </c>
      <c r="N140" s="152" t="s">
        <v>42</v>
      </c>
      <c r="P140" s="153">
        <f t="shared" si="1"/>
        <v>0</v>
      </c>
      <c r="Q140" s="153">
        <v>0</v>
      </c>
      <c r="R140" s="153">
        <f t="shared" si="2"/>
        <v>0</v>
      </c>
      <c r="S140" s="153">
        <v>0</v>
      </c>
      <c r="T140" s="154">
        <f t="shared" si="3"/>
        <v>0</v>
      </c>
      <c r="AR140" s="155" t="s">
        <v>561</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561</v>
      </c>
      <c r="BM140" s="155" t="s">
        <v>20415</v>
      </c>
    </row>
    <row r="141" spans="2:65" s="1" customFormat="1" ht="24.15" customHeight="1">
      <c r="B141" s="142"/>
      <c r="C141" s="143" t="s">
        <v>376</v>
      </c>
      <c r="D141" s="143" t="s">
        <v>319</v>
      </c>
      <c r="E141" s="144" t="s">
        <v>20416</v>
      </c>
      <c r="F141" s="145" t="s">
        <v>20372</v>
      </c>
      <c r="G141" s="146" t="s">
        <v>639</v>
      </c>
      <c r="H141" s="198"/>
      <c r="I141" s="148"/>
      <c r="J141" s="149">
        <f t="shared" si="0"/>
        <v>0</v>
      </c>
      <c r="K141" s="150"/>
      <c r="L141" s="31"/>
      <c r="M141" s="151" t="s">
        <v>1</v>
      </c>
      <c r="N141" s="152" t="s">
        <v>42</v>
      </c>
      <c r="P141" s="153">
        <f t="shared" si="1"/>
        <v>0</v>
      </c>
      <c r="Q141" s="153">
        <v>0</v>
      </c>
      <c r="R141" s="153">
        <f t="shared" si="2"/>
        <v>0</v>
      </c>
      <c r="S141" s="153">
        <v>0</v>
      </c>
      <c r="T141" s="154">
        <f t="shared" si="3"/>
        <v>0</v>
      </c>
      <c r="AR141" s="155" t="s">
        <v>561</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561</v>
      </c>
      <c r="BM141" s="155" t="s">
        <v>20417</v>
      </c>
    </row>
    <row r="142" spans="2:65" s="1" customFormat="1" ht="16.5" customHeight="1">
      <c r="B142" s="142"/>
      <c r="C142" s="143" t="s">
        <v>381</v>
      </c>
      <c r="D142" s="143" t="s">
        <v>319</v>
      </c>
      <c r="E142" s="144" t="s">
        <v>20378</v>
      </c>
      <c r="F142" s="145" t="s">
        <v>1</v>
      </c>
      <c r="G142" s="146" t="s">
        <v>1</v>
      </c>
      <c r="H142" s="147">
        <v>0</v>
      </c>
      <c r="I142" s="148"/>
      <c r="J142" s="149">
        <f t="shared" si="0"/>
        <v>0</v>
      </c>
      <c r="K142" s="150"/>
      <c r="L142" s="31"/>
      <c r="M142" s="151" t="s">
        <v>1</v>
      </c>
      <c r="N142" s="152" t="s">
        <v>42</v>
      </c>
      <c r="P142" s="153">
        <f t="shared" si="1"/>
        <v>0</v>
      </c>
      <c r="Q142" s="153">
        <v>0</v>
      </c>
      <c r="R142" s="153">
        <f t="shared" si="2"/>
        <v>0</v>
      </c>
      <c r="S142" s="153">
        <v>0</v>
      </c>
      <c r="T142" s="154">
        <f t="shared" si="3"/>
        <v>0</v>
      </c>
      <c r="AR142" s="155" t="s">
        <v>561</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561</v>
      </c>
      <c r="BM142" s="155" t="s">
        <v>20418</v>
      </c>
    </row>
    <row r="143" spans="2:65" s="11" customFormat="1" ht="22.75" customHeight="1">
      <c r="B143" s="130"/>
      <c r="D143" s="131" t="s">
        <v>75</v>
      </c>
      <c r="E143" s="140" t="s">
        <v>20419</v>
      </c>
      <c r="F143" s="140" t="s">
        <v>20420</v>
      </c>
      <c r="I143" s="133"/>
      <c r="J143" s="141">
        <f>BK143</f>
        <v>0</v>
      </c>
      <c r="L143" s="130"/>
      <c r="M143" s="135"/>
      <c r="P143" s="136">
        <f>SUM(P144:P150)</f>
        <v>0</v>
      </c>
      <c r="R143" s="136">
        <f>SUM(R144:R150)</f>
        <v>0</v>
      </c>
      <c r="T143" s="137">
        <f>SUM(T144:T150)</f>
        <v>0</v>
      </c>
      <c r="AR143" s="131" t="s">
        <v>92</v>
      </c>
      <c r="AT143" s="138" t="s">
        <v>75</v>
      </c>
      <c r="AU143" s="138" t="s">
        <v>83</v>
      </c>
      <c r="AY143" s="131" t="s">
        <v>317</v>
      </c>
      <c r="BK143" s="139">
        <f>SUM(BK144:BK150)</f>
        <v>0</v>
      </c>
    </row>
    <row r="144" spans="2:65" s="1" customFormat="1" ht="24.15" customHeight="1">
      <c r="B144" s="142"/>
      <c r="C144" s="179" t="s">
        <v>386</v>
      </c>
      <c r="D144" s="179" t="s">
        <v>454</v>
      </c>
      <c r="E144" s="180" t="s">
        <v>20421</v>
      </c>
      <c r="F144" s="181" t="s">
        <v>20422</v>
      </c>
      <c r="G144" s="182" t="s">
        <v>467</v>
      </c>
      <c r="H144" s="183">
        <v>2</v>
      </c>
      <c r="I144" s="184"/>
      <c r="J144" s="185">
        <f t="shared" ref="J144:J150" si="10">ROUND(I144*H144,2)</f>
        <v>0</v>
      </c>
      <c r="K144" s="186"/>
      <c r="L144" s="187"/>
      <c r="M144" s="188" t="s">
        <v>1</v>
      </c>
      <c r="N144" s="189" t="s">
        <v>42</v>
      </c>
      <c r="P144" s="153">
        <f t="shared" ref="P144:P150" si="11">O144*H144</f>
        <v>0</v>
      </c>
      <c r="Q144" s="153">
        <v>0</v>
      </c>
      <c r="R144" s="153">
        <f t="shared" ref="R144:R150" si="12">Q144*H144</f>
        <v>0</v>
      </c>
      <c r="S144" s="153">
        <v>0</v>
      </c>
      <c r="T144" s="154">
        <f t="shared" ref="T144:T150" si="13">S144*H144</f>
        <v>0</v>
      </c>
      <c r="AR144" s="155" t="s">
        <v>831</v>
      </c>
      <c r="AT144" s="155" t="s">
        <v>454</v>
      </c>
      <c r="AU144" s="155" t="s">
        <v>88</v>
      </c>
      <c r="AY144" s="16" t="s">
        <v>317</v>
      </c>
      <c r="BE144" s="156">
        <f t="shared" ref="BE144:BE150" si="14">IF(N144="základná",J144,0)</f>
        <v>0</v>
      </c>
      <c r="BF144" s="156">
        <f t="shared" ref="BF144:BF150" si="15">IF(N144="znížená",J144,0)</f>
        <v>0</v>
      </c>
      <c r="BG144" s="156">
        <f t="shared" ref="BG144:BG150" si="16">IF(N144="zákl. prenesená",J144,0)</f>
        <v>0</v>
      </c>
      <c r="BH144" s="156">
        <f t="shared" ref="BH144:BH150" si="17">IF(N144="zníž. prenesená",J144,0)</f>
        <v>0</v>
      </c>
      <c r="BI144" s="156">
        <f t="shared" ref="BI144:BI150" si="18">IF(N144="nulová",J144,0)</f>
        <v>0</v>
      </c>
      <c r="BJ144" s="16" t="s">
        <v>88</v>
      </c>
      <c r="BK144" s="156">
        <f t="shared" ref="BK144:BK150" si="19">ROUND(I144*H144,2)</f>
        <v>0</v>
      </c>
      <c r="BL144" s="16" t="s">
        <v>561</v>
      </c>
      <c r="BM144" s="155" t="s">
        <v>20423</v>
      </c>
    </row>
    <row r="145" spans="2:65" s="1" customFormat="1" ht="16.5" customHeight="1">
      <c r="B145" s="142"/>
      <c r="C145" s="179" t="s">
        <v>391</v>
      </c>
      <c r="D145" s="179" t="s">
        <v>454</v>
      </c>
      <c r="E145" s="180" t="s">
        <v>20424</v>
      </c>
      <c r="F145" s="181" t="s">
        <v>20425</v>
      </c>
      <c r="G145" s="182" t="s">
        <v>467</v>
      </c>
      <c r="H145" s="183">
        <v>2</v>
      </c>
      <c r="I145" s="184"/>
      <c r="J145" s="185">
        <f t="shared" si="10"/>
        <v>0</v>
      </c>
      <c r="K145" s="186"/>
      <c r="L145" s="187"/>
      <c r="M145" s="188" t="s">
        <v>1</v>
      </c>
      <c r="N145" s="189" t="s">
        <v>42</v>
      </c>
      <c r="P145" s="153">
        <f t="shared" si="11"/>
        <v>0</v>
      </c>
      <c r="Q145" s="153">
        <v>0</v>
      </c>
      <c r="R145" s="153">
        <f t="shared" si="12"/>
        <v>0</v>
      </c>
      <c r="S145" s="153">
        <v>0</v>
      </c>
      <c r="T145" s="154">
        <f t="shared" si="13"/>
        <v>0</v>
      </c>
      <c r="AR145" s="155" t="s">
        <v>831</v>
      </c>
      <c r="AT145" s="155" t="s">
        <v>454</v>
      </c>
      <c r="AU145" s="155" t="s">
        <v>88</v>
      </c>
      <c r="AY145" s="16" t="s">
        <v>317</v>
      </c>
      <c r="BE145" s="156">
        <f t="shared" si="14"/>
        <v>0</v>
      </c>
      <c r="BF145" s="156">
        <f t="shared" si="15"/>
        <v>0</v>
      </c>
      <c r="BG145" s="156">
        <f t="shared" si="16"/>
        <v>0</v>
      </c>
      <c r="BH145" s="156">
        <f t="shared" si="17"/>
        <v>0</v>
      </c>
      <c r="BI145" s="156">
        <f t="shared" si="18"/>
        <v>0</v>
      </c>
      <c r="BJ145" s="16" t="s">
        <v>88</v>
      </c>
      <c r="BK145" s="156">
        <f t="shared" si="19"/>
        <v>0</v>
      </c>
      <c r="BL145" s="16" t="s">
        <v>561</v>
      </c>
      <c r="BM145" s="155" t="s">
        <v>20426</v>
      </c>
    </row>
    <row r="146" spans="2:65" s="1" customFormat="1" ht="16.5" customHeight="1">
      <c r="B146" s="142"/>
      <c r="C146" s="179" t="s">
        <v>396</v>
      </c>
      <c r="D146" s="179" t="s">
        <v>454</v>
      </c>
      <c r="E146" s="180" t="s">
        <v>20427</v>
      </c>
      <c r="F146" s="181" t="s">
        <v>20428</v>
      </c>
      <c r="G146" s="182" t="s">
        <v>467</v>
      </c>
      <c r="H146" s="183">
        <v>2</v>
      </c>
      <c r="I146" s="184"/>
      <c r="J146" s="185">
        <f t="shared" si="10"/>
        <v>0</v>
      </c>
      <c r="K146" s="186"/>
      <c r="L146" s="187"/>
      <c r="M146" s="188" t="s">
        <v>1</v>
      </c>
      <c r="N146" s="189" t="s">
        <v>42</v>
      </c>
      <c r="P146" s="153">
        <f t="shared" si="11"/>
        <v>0</v>
      </c>
      <c r="Q146" s="153">
        <v>0</v>
      </c>
      <c r="R146" s="153">
        <f t="shared" si="12"/>
        <v>0</v>
      </c>
      <c r="S146" s="153">
        <v>0</v>
      </c>
      <c r="T146" s="154">
        <f t="shared" si="13"/>
        <v>0</v>
      </c>
      <c r="AR146" s="155" t="s">
        <v>831</v>
      </c>
      <c r="AT146" s="155" t="s">
        <v>454</v>
      </c>
      <c r="AU146" s="155" t="s">
        <v>88</v>
      </c>
      <c r="AY146" s="16" t="s">
        <v>317</v>
      </c>
      <c r="BE146" s="156">
        <f t="shared" si="14"/>
        <v>0</v>
      </c>
      <c r="BF146" s="156">
        <f t="shared" si="15"/>
        <v>0</v>
      </c>
      <c r="BG146" s="156">
        <f t="shared" si="16"/>
        <v>0</v>
      </c>
      <c r="BH146" s="156">
        <f t="shared" si="17"/>
        <v>0</v>
      </c>
      <c r="BI146" s="156">
        <f t="shared" si="18"/>
        <v>0</v>
      </c>
      <c r="BJ146" s="16" t="s">
        <v>88</v>
      </c>
      <c r="BK146" s="156">
        <f t="shared" si="19"/>
        <v>0</v>
      </c>
      <c r="BL146" s="16" t="s">
        <v>561</v>
      </c>
      <c r="BM146" s="155" t="s">
        <v>20429</v>
      </c>
    </row>
    <row r="147" spans="2:65" s="1" customFormat="1" ht="16.5" customHeight="1">
      <c r="B147" s="142"/>
      <c r="C147" s="179" t="s">
        <v>401</v>
      </c>
      <c r="D147" s="179" t="s">
        <v>454</v>
      </c>
      <c r="E147" s="180" t="s">
        <v>20430</v>
      </c>
      <c r="F147" s="181" t="s">
        <v>20431</v>
      </c>
      <c r="G147" s="182" t="s">
        <v>467</v>
      </c>
      <c r="H147" s="183">
        <v>20</v>
      </c>
      <c r="I147" s="184"/>
      <c r="J147" s="185">
        <f t="shared" si="10"/>
        <v>0</v>
      </c>
      <c r="K147" s="186"/>
      <c r="L147" s="187"/>
      <c r="M147" s="188" t="s">
        <v>1</v>
      </c>
      <c r="N147" s="189" t="s">
        <v>42</v>
      </c>
      <c r="P147" s="153">
        <f t="shared" si="11"/>
        <v>0</v>
      </c>
      <c r="Q147" s="153">
        <v>0</v>
      </c>
      <c r="R147" s="153">
        <f t="shared" si="12"/>
        <v>0</v>
      </c>
      <c r="S147" s="153">
        <v>0</v>
      </c>
      <c r="T147" s="154">
        <f t="shared" si="13"/>
        <v>0</v>
      </c>
      <c r="AR147" s="155" t="s">
        <v>831</v>
      </c>
      <c r="AT147" s="155" t="s">
        <v>454</v>
      </c>
      <c r="AU147" s="155" t="s">
        <v>88</v>
      </c>
      <c r="AY147" s="16" t="s">
        <v>317</v>
      </c>
      <c r="BE147" s="156">
        <f t="shared" si="14"/>
        <v>0</v>
      </c>
      <c r="BF147" s="156">
        <f t="shared" si="15"/>
        <v>0</v>
      </c>
      <c r="BG147" s="156">
        <f t="shared" si="16"/>
        <v>0</v>
      </c>
      <c r="BH147" s="156">
        <f t="shared" si="17"/>
        <v>0</v>
      </c>
      <c r="BI147" s="156">
        <f t="shared" si="18"/>
        <v>0</v>
      </c>
      <c r="BJ147" s="16" t="s">
        <v>88</v>
      </c>
      <c r="BK147" s="156">
        <f t="shared" si="19"/>
        <v>0</v>
      </c>
      <c r="BL147" s="16" t="s">
        <v>561</v>
      </c>
      <c r="BM147" s="155" t="s">
        <v>20432</v>
      </c>
    </row>
    <row r="148" spans="2:65" s="1" customFormat="1" ht="16.5" customHeight="1">
      <c r="B148" s="142"/>
      <c r="C148" s="179" t="s">
        <v>405</v>
      </c>
      <c r="D148" s="179" t="s">
        <v>454</v>
      </c>
      <c r="E148" s="180" t="s">
        <v>20433</v>
      </c>
      <c r="F148" s="181" t="s">
        <v>20434</v>
      </c>
      <c r="G148" s="182" t="s">
        <v>467</v>
      </c>
      <c r="H148" s="183">
        <v>2</v>
      </c>
      <c r="I148" s="184"/>
      <c r="J148" s="185">
        <f t="shared" si="10"/>
        <v>0</v>
      </c>
      <c r="K148" s="186"/>
      <c r="L148" s="187"/>
      <c r="M148" s="188" t="s">
        <v>1</v>
      </c>
      <c r="N148" s="189" t="s">
        <v>42</v>
      </c>
      <c r="P148" s="153">
        <f t="shared" si="11"/>
        <v>0</v>
      </c>
      <c r="Q148" s="153">
        <v>0</v>
      </c>
      <c r="R148" s="153">
        <f t="shared" si="12"/>
        <v>0</v>
      </c>
      <c r="S148" s="153">
        <v>0</v>
      </c>
      <c r="T148" s="154">
        <f t="shared" si="13"/>
        <v>0</v>
      </c>
      <c r="AR148" s="155" t="s">
        <v>831</v>
      </c>
      <c r="AT148" s="155" t="s">
        <v>454</v>
      </c>
      <c r="AU148" s="155" t="s">
        <v>88</v>
      </c>
      <c r="AY148" s="16" t="s">
        <v>317</v>
      </c>
      <c r="BE148" s="156">
        <f t="shared" si="14"/>
        <v>0</v>
      </c>
      <c r="BF148" s="156">
        <f t="shared" si="15"/>
        <v>0</v>
      </c>
      <c r="BG148" s="156">
        <f t="shared" si="16"/>
        <v>0</v>
      </c>
      <c r="BH148" s="156">
        <f t="shared" si="17"/>
        <v>0</v>
      </c>
      <c r="BI148" s="156">
        <f t="shared" si="18"/>
        <v>0</v>
      </c>
      <c r="BJ148" s="16" t="s">
        <v>88</v>
      </c>
      <c r="BK148" s="156">
        <f t="shared" si="19"/>
        <v>0</v>
      </c>
      <c r="BL148" s="16" t="s">
        <v>561</v>
      </c>
      <c r="BM148" s="155" t="s">
        <v>20435</v>
      </c>
    </row>
    <row r="149" spans="2:65" s="1" customFormat="1" ht="16.5" customHeight="1">
      <c r="B149" s="142"/>
      <c r="C149" s="179" t="s">
        <v>415</v>
      </c>
      <c r="D149" s="179" t="s">
        <v>454</v>
      </c>
      <c r="E149" s="180" t="s">
        <v>20436</v>
      </c>
      <c r="F149" s="181" t="s">
        <v>20437</v>
      </c>
      <c r="G149" s="182" t="s">
        <v>467</v>
      </c>
      <c r="H149" s="183">
        <v>4</v>
      </c>
      <c r="I149" s="184"/>
      <c r="J149" s="185">
        <f t="shared" si="10"/>
        <v>0</v>
      </c>
      <c r="K149" s="186"/>
      <c r="L149" s="187"/>
      <c r="M149" s="188" t="s">
        <v>1</v>
      </c>
      <c r="N149" s="189" t="s">
        <v>42</v>
      </c>
      <c r="P149" s="153">
        <f t="shared" si="11"/>
        <v>0</v>
      </c>
      <c r="Q149" s="153">
        <v>0</v>
      </c>
      <c r="R149" s="153">
        <f t="shared" si="12"/>
        <v>0</v>
      </c>
      <c r="S149" s="153">
        <v>0</v>
      </c>
      <c r="T149" s="154">
        <f t="shared" si="13"/>
        <v>0</v>
      </c>
      <c r="AR149" s="155" t="s">
        <v>831</v>
      </c>
      <c r="AT149" s="155" t="s">
        <v>454</v>
      </c>
      <c r="AU149" s="155" t="s">
        <v>88</v>
      </c>
      <c r="AY149" s="16" t="s">
        <v>317</v>
      </c>
      <c r="BE149" s="156">
        <f t="shared" si="14"/>
        <v>0</v>
      </c>
      <c r="BF149" s="156">
        <f t="shared" si="15"/>
        <v>0</v>
      </c>
      <c r="BG149" s="156">
        <f t="shared" si="16"/>
        <v>0</v>
      </c>
      <c r="BH149" s="156">
        <f t="shared" si="17"/>
        <v>0</v>
      </c>
      <c r="BI149" s="156">
        <f t="shared" si="18"/>
        <v>0</v>
      </c>
      <c r="BJ149" s="16" t="s">
        <v>88</v>
      </c>
      <c r="BK149" s="156">
        <f t="shared" si="19"/>
        <v>0</v>
      </c>
      <c r="BL149" s="16" t="s">
        <v>561</v>
      </c>
      <c r="BM149" s="155" t="s">
        <v>20438</v>
      </c>
    </row>
    <row r="150" spans="2:65" s="1" customFormat="1" ht="37.75" customHeight="1">
      <c r="B150" s="142"/>
      <c r="C150" s="179" t="s">
        <v>7</v>
      </c>
      <c r="D150" s="179" t="s">
        <v>454</v>
      </c>
      <c r="E150" s="180" t="s">
        <v>20439</v>
      </c>
      <c r="F150" s="181" t="s">
        <v>20440</v>
      </c>
      <c r="G150" s="182" t="s">
        <v>20220</v>
      </c>
      <c r="H150" s="183">
        <v>2</v>
      </c>
      <c r="I150" s="184"/>
      <c r="J150" s="185">
        <f t="shared" si="10"/>
        <v>0</v>
      </c>
      <c r="K150" s="186"/>
      <c r="L150" s="187"/>
      <c r="M150" s="188" t="s">
        <v>1</v>
      </c>
      <c r="N150" s="189" t="s">
        <v>42</v>
      </c>
      <c r="P150" s="153">
        <f t="shared" si="11"/>
        <v>0</v>
      </c>
      <c r="Q150" s="153">
        <v>0</v>
      </c>
      <c r="R150" s="153">
        <f t="shared" si="12"/>
        <v>0</v>
      </c>
      <c r="S150" s="153">
        <v>0</v>
      </c>
      <c r="T150" s="154">
        <f t="shared" si="13"/>
        <v>0</v>
      </c>
      <c r="AR150" s="155" t="s">
        <v>831</v>
      </c>
      <c r="AT150" s="155" t="s">
        <v>454</v>
      </c>
      <c r="AU150" s="155" t="s">
        <v>88</v>
      </c>
      <c r="AY150" s="16" t="s">
        <v>317</v>
      </c>
      <c r="BE150" s="156">
        <f t="shared" si="14"/>
        <v>0</v>
      </c>
      <c r="BF150" s="156">
        <f t="shared" si="15"/>
        <v>0</v>
      </c>
      <c r="BG150" s="156">
        <f t="shared" si="16"/>
        <v>0</v>
      </c>
      <c r="BH150" s="156">
        <f t="shared" si="17"/>
        <v>0</v>
      </c>
      <c r="BI150" s="156">
        <f t="shared" si="18"/>
        <v>0</v>
      </c>
      <c r="BJ150" s="16" t="s">
        <v>88</v>
      </c>
      <c r="BK150" s="156">
        <f t="shared" si="19"/>
        <v>0</v>
      </c>
      <c r="BL150" s="16" t="s">
        <v>561</v>
      </c>
      <c r="BM150" s="155" t="s">
        <v>20441</v>
      </c>
    </row>
    <row r="151" spans="2:65" s="11" customFormat="1" ht="22.75" customHeight="1">
      <c r="B151" s="130"/>
      <c r="D151" s="131" t="s">
        <v>75</v>
      </c>
      <c r="E151" s="140" t="s">
        <v>20442</v>
      </c>
      <c r="F151" s="140" t="s">
        <v>20443</v>
      </c>
      <c r="I151" s="133"/>
      <c r="J151" s="141">
        <f>BK151</f>
        <v>0</v>
      </c>
      <c r="L151" s="130"/>
      <c r="M151" s="135"/>
      <c r="P151" s="136">
        <f>SUM(P152:P160)</f>
        <v>0</v>
      </c>
      <c r="R151" s="136">
        <f>SUM(R152:R160)</f>
        <v>0</v>
      </c>
      <c r="T151" s="137">
        <f>SUM(T152:T160)</f>
        <v>0</v>
      </c>
      <c r="AR151" s="131" t="s">
        <v>92</v>
      </c>
      <c r="AT151" s="138" t="s">
        <v>75</v>
      </c>
      <c r="AU151" s="138" t="s">
        <v>83</v>
      </c>
      <c r="AY151" s="131" t="s">
        <v>317</v>
      </c>
      <c r="BK151" s="139">
        <f>SUM(BK152:BK160)</f>
        <v>0</v>
      </c>
    </row>
    <row r="152" spans="2:65" s="1" customFormat="1" ht="24.15" customHeight="1">
      <c r="B152" s="142"/>
      <c r="C152" s="179" t="s">
        <v>427</v>
      </c>
      <c r="D152" s="179" t="s">
        <v>454</v>
      </c>
      <c r="E152" s="180" t="s">
        <v>20444</v>
      </c>
      <c r="F152" s="181" t="s">
        <v>20445</v>
      </c>
      <c r="G152" s="182" t="s">
        <v>484</v>
      </c>
      <c r="H152" s="183">
        <v>8460</v>
      </c>
      <c r="I152" s="184"/>
      <c r="J152" s="185">
        <f t="shared" ref="J152:J160" si="20">ROUND(I152*H152,2)</f>
        <v>0</v>
      </c>
      <c r="K152" s="186"/>
      <c r="L152" s="187"/>
      <c r="M152" s="188" t="s">
        <v>1</v>
      </c>
      <c r="N152" s="189" t="s">
        <v>42</v>
      </c>
      <c r="P152" s="153">
        <f t="shared" ref="P152:P160" si="21">O152*H152</f>
        <v>0</v>
      </c>
      <c r="Q152" s="153">
        <v>0</v>
      </c>
      <c r="R152" s="153">
        <f t="shared" ref="R152:R160" si="22">Q152*H152</f>
        <v>0</v>
      </c>
      <c r="S152" s="153">
        <v>0</v>
      </c>
      <c r="T152" s="154">
        <f t="shared" ref="T152:T160" si="23">S152*H152</f>
        <v>0</v>
      </c>
      <c r="AR152" s="155" t="s">
        <v>831</v>
      </c>
      <c r="AT152" s="155" t="s">
        <v>454</v>
      </c>
      <c r="AU152" s="155" t="s">
        <v>88</v>
      </c>
      <c r="AY152" s="16" t="s">
        <v>317</v>
      </c>
      <c r="BE152" s="156">
        <f t="shared" ref="BE152:BE160" si="24">IF(N152="základná",J152,0)</f>
        <v>0</v>
      </c>
      <c r="BF152" s="156">
        <f t="shared" ref="BF152:BF160" si="25">IF(N152="znížená",J152,0)</f>
        <v>0</v>
      </c>
      <c r="BG152" s="156">
        <f t="shared" ref="BG152:BG160" si="26">IF(N152="zákl. prenesená",J152,0)</f>
        <v>0</v>
      </c>
      <c r="BH152" s="156">
        <f t="shared" ref="BH152:BH160" si="27">IF(N152="zníž. prenesená",J152,0)</f>
        <v>0</v>
      </c>
      <c r="BI152" s="156">
        <f t="shared" ref="BI152:BI160" si="28">IF(N152="nulová",J152,0)</f>
        <v>0</v>
      </c>
      <c r="BJ152" s="16" t="s">
        <v>88</v>
      </c>
      <c r="BK152" s="156">
        <f t="shared" ref="BK152:BK160" si="29">ROUND(I152*H152,2)</f>
        <v>0</v>
      </c>
      <c r="BL152" s="16" t="s">
        <v>561</v>
      </c>
      <c r="BM152" s="155" t="s">
        <v>20446</v>
      </c>
    </row>
    <row r="153" spans="2:65" s="1" customFormat="1" ht="16.5" customHeight="1">
      <c r="B153" s="142"/>
      <c r="C153" s="179" t="s">
        <v>432</v>
      </c>
      <c r="D153" s="179" t="s">
        <v>454</v>
      </c>
      <c r="E153" s="180" t="s">
        <v>20447</v>
      </c>
      <c r="F153" s="181" t="s">
        <v>20448</v>
      </c>
      <c r="G153" s="182" t="s">
        <v>484</v>
      </c>
      <c r="H153" s="183">
        <v>335</v>
      </c>
      <c r="I153" s="184"/>
      <c r="J153" s="185">
        <f t="shared" si="20"/>
        <v>0</v>
      </c>
      <c r="K153" s="186"/>
      <c r="L153" s="187"/>
      <c r="M153" s="188" t="s">
        <v>1</v>
      </c>
      <c r="N153" s="189" t="s">
        <v>42</v>
      </c>
      <c r="P153" s="153">
        <f t="shared" si="21"/>
        <v>0</v>
      </c>
      <c r="Q153" s="153">
        <v>0</v>
      </c>
      <c r="R153" s="153">
        <f t="shared" si="22"/>
        <v>0</v>
      </c>
      <c r="S153" s="153">
        <v>0</v>
      </c>
      <c r="T153" s="154">
        <f t="shared" si="23"/>
        <v>0</v>
      </c>
      <c r="AR153" s="155" t="s">
        <v>831</v>
      </c>
      <c r="AT153" s="155" t="s">
        <v>454</v>
      </c>
      <c r="AU153" s="155" t="s">
        <v>88</v>
      </c>
      <c r="AY153" s="16" t="s">
        <v>317</v>
      </c>
      <c r="BE153" s="156">
        <f t="shared" si="24"/>
        <v>0</v>
      </c>
      <c r="BF153" s="156">
        <f t="shared" si="25"/>
        <v>0</v>
      </c>
      <c r="BG153" s="156">
        <f t="shared" si="26"/>
        <v>0</v>
      </c>
      <c r="BH153" s="156">
        <f t="shared" si="27"/>
        <v>0</v>
      </c>
      <c r="BI153" s="156">
        <f t="shared" si="28"/>
        <v>0</v>
      </c>
      <c r="BJ153" s="16" t="s">
        <v>88</v>
      </c>
      <c r="BK153" s="156">
        <f t="shared" si="29"/>
        <v>0</v>
      </c>
      <c r="BL153" s="16" t="s">
        <v>561</v>
      </c>
      <c r="BM153" s="155" t="s">
        <v>20449</v>
      </c>
    </row>
    <row r="154" spans="2:65" s="1" customFormat="1" ht="16.5" customHeight="1">
      <c r="B154" s="142"/>
      <c r="C154" s="179" t="s">
        <v>436</v>
      </c>
      <c r="D154" s="179" t="s">
        <v>454</v>
      </c>
      <c r="E154" s="180" t="s">
        <v>20450</v>
      </c>
      <c r="F154" s="181" t="s">
        <v>20451</v>
      </c>
      <c r="G154" s="182" t="s">
        <v>467</v>
      </c>
      <c r="H154" s="183">
        <v>10</v>
      </c>
      <c r="I154" s="184"/>
      <c r="J154" s="185">
        <f t="shared" si="20"/>
        <v>0</v>
      </c>
      <c r="K154" s="186"/>
      <c r="L154" s="187"/>
      <c r="M154" s="188" t="s">
        <v>1</v>
      </c>
      <c r="N154" s="189" t="s">
        <v>42</v>
      </c>
      <c r="P154" s="153">
        <f t="shared" si="21"/>
        <v>0</v>
      </c>
      <c r="Q154" s="153">
        <v>0</v>
      </c>
      <c r="R154" s="153">
        <f t="shared" si="22"/>
        <v>0</v>
      </c>
      <c r="S154" s="153">
        <v>0</v>
      </c>
      <c r="T154" s="154">
        <f t="shared" si="23"/>
        <v>0</v>
      </c>
      <c r="AR154" s="155" t="s">
        <v>831</v>
      </c>
      <c r="AT154" s="155" t="s">
        <v>454</v>
      </c>
      <c r="AU154" s="155" t="s">
        <v>88</v>
      </c>
      <c r="AY154" s="16" t="s">
        <v>317</v>
      </c>
      <c r="BE154" s="156">
        <f t="shared" si="24"/>
        <v>0</v>
      </c>
      <c r="BF154" s="156">
        <f t="shared" si="25"/>
        <v>0</v>
      </c>
      <c r="BG154" s="156">
        <f t="shared" si="26"/>
        <v>0</v>
      </c>
      <c r="BH154" s="156">
        <f t="shared" si="27"/>
        <v>0</v>
      </c>
      <c r="BI154" s="156">
        <f t="shared" si="28"/>
        <v>0</v>
      </c>
      <c r="BJ154" s="16" t="s">
        <v>88</v>
      </c>
      <c r="BK154" s="156">
        <f t="shared" si="29"/>
        <v>0</v>
      </c>
      <c r="BL154" s="16" t="s">
        <v>561</v>
      </c>
      <c r="BM154" s="155" t="s">
        <v>20452</v>
      </c>
    </row>
    <row r="155" spans="2:65" s="1" customFormat="1" ht="16.5" customHeight="1">
      <c r="B155" s="142"/>
      <c r="C155" s="179" t="s">
        <v>441</v>
      </c>
      <c r="D155" s="179" t="s">
        <v>454</v>
      </c>
      <c r="E155" s="180" t="s">
        <v>20453</v>
      </c>
      <c r="F155" s="181" t="s">
        <v>20454</v>
      </c>
      <c r="G155" s="182" t="s">
        <v>467</v>
      </c>
      <c r="H155" s="183">
        <v>23000</v>
      </c>
      <c r="I155" s="184"/>
      <c r="J155" s="185">
        <f t="shared" si="20"/>
        <v>0</v>
      </c>
      <c r="K155" s="186"/>
      <c r="L155" s="187"/>
      <c r="M155" s="188" t="s">
        <v>1</v>
      </c>
      <c r="N155" s="189" t="s">
        <v>42</v>
      </c>
      <c r="P155" s="153">
        <f t="shared" si="21"/>
        <v>0</v>
      </c>
      <c r="Q155" s="153">
        <v>0</v>
      </c>
      <c r="R155" s="153">
        <f t="shared" si="22"/>
        <v>0</v>
      </c>
      <c r="S155" s="153">
        <v>0</v>
      </c>
      <c r="T155" s="154">
        <f t="shared" si="23"/>
        <v>0</v>
      </c>
      <c r="AR155" s="155" t="s">
        <v>831</v>
      </c>
      <c r="AT155" s="155" t="s">
        <v>454</v>
      </c>
      <c r="AU155" s="155" t="s">
        <v>88</v>
      </c>
      <c r="AY155" s="16" t="s">
        <v>317</v>
      </c>
      <c r="BE155" s="156">
        <f t="shared" si="24"/>
        <v>0</v>
      </c>
      <c r="BF155" s="156">
        <f t="shared" si="25"/>
        <v>0</v>
      </c>
      <c r="BG155" s="156">
        <f t="shared" si="26"/>
        <v>0</v>
      </c>
      <c r="BH155" s="156">
        <f t="shared" si="27"/>
        <v>0</v>
      </c>
      <c r="BI155" s="156">
        <f t="shared" si="28"/>
        <v>0</v>
      </c>
      <c r="BJ155" s="16" t="s">
        <v>88</v>
      </c>
      <c r="BK155" s="156">
        <f t="shared" si="29"/>
        <v>0</v>
      </c>
      <c r="BL155" s="16" t="s">
        <v>561</v>
      </c>
      <c r="BM155" s="155" t="s">
        <v>20455</v>
      </c>
    </row>
    <row r="156" spans="2:65" s="1" customFormat="1" ht="16.5" customHeight="1">
      <c r="B156" s="142"/>
      <c r="C156" s="179" t="s">
        <v>448</v>
      </c>
      <c r="D156" s="179" t="s">
        <v>454</v>
      </c>
      <c r="E156" s="180" t="s">
        <v>20346</v>
      </c>
      <c r="F156" s="181" t="s">
        <v>20347</v>
      </c>
      <c r="G156" s="182" t="s">
        <v>467</v>
      </c>
      <c r="H156" s="183">
        <v>23000</v>
      </c>
      <c r="I156" s="184"/>
      <c r="J156" s="185">
        <f t="shared" si="20"/>
        <v>0</v>
      </c>
      <c r="K156" s="186"/>
      <c r="L156" s="187"/>
      <c r="M156" s="188" t="s">
        <v>1</v>
      </c>
      <c r="N156" s="189" t="s">
        <v>42</v>
      </c>
      <c r="P156" s="153">
        <f t="shared" si="21"/>
        <v>0</v>
      </c>
      <c r="Q156" s="153">
        <v>0</v>
      </c>
      <c r="R156" s="153">
        <f t="shared" si="22"/>
        <v>0</v>
      </c>
      <c r="S156" s="153">
        <v>0</v>
      </c>
      <c r="T156" s="154">
        <f t="shared" si="23"/>
        <v>0</v>
      </c>
      <c r="AR156" s="155" t="s">
        <v>831</v>
      </c>
      <c r="AT156" s="155" t="s">
        <v>454</v>
      </c>
      <c r="AU156" s="155" t="s">
        <v>88</v>
      </c>
      <c r="AY156" s="16" t="s">
        <v>317</v>
      </c>
      <c r="BE156" s="156">
        <f t="shared" si="24"/>
        <v>0</v>
      </c>
      <c r="BF156" s="156">
        <f t="shared" si="25"/>
        <v>0</v>
      </c>
      <c r="BG156" s="156">
        <f t="shared" si="26"/>
        <v>0</v>
      </c>
      <c r="BH156" s="156">
        <f t="shared" si="27"/>
        <v>0</v>
      </c>
      <c r="BI156" s="156">
        <f t="shared" si="28"/>
        <v>0</v>
      </c>
      <c r="BJ156" s="16" t="s">
        <v>88</v>
      </c>
      <c r="BK156" s="156">
        <f t="shared" si="29"/>
        <v>0</v>
      </c>
      <c r="BL156" s="16" t="s">
        <v>561</v>
      </c>
      <c r="BM156" s="155" t="s">
        <v>20456</v>
      </c>
    </row>
    <row r="157" spans="2:65" s="1" customFormat="1" ht="16.5" customHeight="1">
      <c r="B157" s="142"/>
      <c r="C157" s="179" t="s">
        <v>453</v>
      </c>
      <c r="D157" s="179" t="s">
        <v>454</v>
      </c>
      <c r="E157" s="180" t="s">
        <v>20457</v>
      </c>
      <c r="F157" s="181" t="s">
        <v>20350</v>
      </c>
      <c r="G157" s="182" t="s">
        <v>484</v>
      </c>
      <c r="H157" s="183">
        <v>400</v>
      </c>
      <c r="I157" s="184"/>
      <c r="J157" s="185">
        <f t="shared" si="20"/>
        <v>0</v>
      </c>
      <c r="K157" s="186"/>
      <c r="L157" s="187"/>
      <c r="M157" s="188" t="s">
        <v>1</v>
      </c>
      <c r="N157" s="189" t="s">
        <v>42</v>
      </c>
      <c r="P157" s="153">
        <f t="shared" si="21"/>
        <v>0</v>
      </c>
      <c r="Q157" s="153">
        <v>0</v>
      </c>
      <c r="R157" s="153">
        <f t="shared" si="22"/>
        <v>0</v>
      </c>
      <c r="S157" s="153">
        <v>0</v>
      </c>
      <c r="T157" s="154">
        <f t="shared" si="23"/>
        <v>0</v>
      </c>
      <c r="AR157" s="155" t="s">
        <v>831</v>
      </c>
      <c r="AT157" s="155" t="s">
        <v>454</v>
      </c>
      <c r="AU157" s="155" t="s">
        <v>88</v>
      </c>
      <c r="AY157" s="16" t="s">
        <v>317</v>
      </c>
      <c r="BE157" s="156">
        <f t="shared" si="24"/>
        <v>0</v>
      </c>
      <c r="BF157" s="156">
        <f t="shared" si="25"/>
        <v>0</v>
      </c>
      <c r="BG157" s="156">
        <f t="shared" si="26"/>
        <v>0</v>
      </c>
      <c r="BH157" s="156">
        <f t="shared" si="27"/>
        <v>0</v>
      </c>
      <c r="BI157" s="156">
        <f t="shared" si="28"/>
        <v>0</v>
      </c>
      <c r="BJ157" s="16" t="s">
        <v>88</v>
      </c>
      <c r="BK157" s="156">
        <f t="shared" si="29"/>
        <v>0</v>
      </c>
      <c r="BL157" s="16" t="s">
        <v>561</v>
      </c>
      <c r="BM157" s="155" t="s">
        <v>20458</v>
      </c>
    </row>
    <row r="158" spans="2:65" s="1" customFormat="1" ht="16.5" customHeight="1">
      <c r="B158" s="142"/>
      <c r="C158" s="179" t="s">
        <v>459</v>
      </c>
      <c r="D158" s="179" t="s">
        <v>454</v>
      </c>
      <c r="E158" s="180" t="s">
        <v>20459</v>
      </c>
      <c r="F158" s="181" t="s">
        <v>1</v>
      </c>
      <c r="G158" s="182" t="s">
        <v>1</v>
      </c>
      <c r="H158" s="183">
        <v>0</v>
      </c>
      <c r="I158" s="184"/>
      <c r="J158" s="185">
        <f t="shared" si="20"/>
        <v>0</v>
      </c>
      <c r="K158" s="186"/>
      <c r="L158" s="187"/>
      <c r="M158" s="188" t="s">
        <v>1</v>
      </c>
      <c r="N158" s="189" t="s">
        <v>42</v>
      </c>
      <c r="P158" s="153">
        <f t="shared" si="21"/>
        <v>0</v>
      </c>
      <c r="Q158" s="153">
        <v>0</v>
      </c>
      <c r="R158" s="153">
        <f t="shared" si="22"/>
        <v>0</v>
      </c>
      <c r="S158" s="153">
        <v>0</v>
      </c>
      <c r="T158" s="154">
        <f t="shared" si="23"/>
        <v>0</v>
      </c>
      <c r="AR158" s="155" t="s">
        <v>831</v>
      </c>
      <c r="AT158" s="155" t="s">
        <v>454</v>
      </c>
      <c r="AU158" s="155" t="s">
        <v>88</v>
      </c>
      <c r="AY158" s="16" t="s">
        <v>317</v>
      </c>
      <c r="BE158" s="156">
        <f t="shared" si="24"/>
        <v>0</v>
      </c>
      <c r="BF158" s="156">
        <f t="shared" si="25"/>
        <v>0</v>
      </c>
      <c r="BG158" s="156">
        <f t="shared" si="26"/>
        <v>0</v>
      </c>
      <c r="BH158" s="156">
        <f t="shared" si="27"/>
        <v>0</v>
      </c>
      <c r="BI158" s="156">
        <f t="shared" si="28"/>
        <v>0</v>
      </c>
      <c r="BJ158" s="16" t="s">
        <v>88</v>
      </c>
      <c r="BK158" s="156">
        <f t="shared" si="29"/>
        <v>0</v>
      </c>
      <c r="BL158" s="16" t="s">
        <v>561</v>
      </c>
      <c r="BM158" s="155" t="s">
        <v>20460</v>
      </c>
    </row>
    <row r="159" spans="2:65" s="1" customFormat="1" ht="21.75" customHeight="1">
      <c r="B159" s="142"/>
      <c r="C159" s="179" t="s">
        <v>464</v>
      </c>
      <c r="D159" s="179" t="s">
        <v>454</v>
      </c>
      <c r="E159" s="180" t="s">
        <v>20461</v>
      </c>
      <c r="F159" s="181" t="s">
        <v>20362</v>
      </c>
      <c r="G159" s="182" t="s">
        <v>484</v>
      </c>
      <c r="H159" s="183">
        <v>250</v>
      </c>
      <c r="I159" s="184"/>
      <c r="J159" s="185">
        <f t="shared" si="20"/>
        <v>0</v>
      </c>
      <c r="K159" s="186"/>
      <c r="L159" s="187"/>
      <c r="M159" s="188" t="s">
        <v>1</v>
      </c>
      <c r="N159" s="189" t="s">
        <v>42</v>
      </c>
      <c r="P159" s="153">
        <f t="shared" si="21"/>
        <v>0</v>
      </c>
      <c r="Q159" s="153">
        <v>0</v>
      </c>
      <c r="R159" s="153">
        <f t="shared" si="22"/>
        <v>0</v>
      </c>
      <c r="S159" s="153">
        <v>0</v>
      </c>
      <c r="T159" s="154">
        <f t="shared" si="23"/>
        <v>0</v>
      </c>
      <c r="AR159" s="155" t="s">
        <v>831</v>
      </c>
      <c r="AT159" s="155" t="s">
        <v>454</v>
      </c>
      <c r="AU159" s="155" t="s">
        <v>88</v>
      </c>
      <c r="AY159" s="16" t="s">
        <v>317</v>
      </c>
      <c r="BE159" s="156">
        <f t="shared" si="24"/>
        <v>0</v>
      </c>
      <c r="BF159" s="156">
        <f t="shared" si="25"/>
        <v>0</v>
      </c>
      <c r="BG159" s="156">
        <f t="shared" si="26"/>
        <v>0</v>
      </c>
      <c r="BH159" s="156">
        <f t="shared" si="27"/>
        <v>0</v>
      </c>
      <c r="BI159" s="156">
        <f t="shared" si="28"/>
        <v>0</v>
      </c>
      <c r="BJ159" s="16" t="s">
        <v>88</v>
      </c>
      <c r="BK159" s="156">
        <f t="shared" si="29"/>
        <v>0</v>
      </c>
      <c r="BL159" s="16" t="s">
        <v>561</v>
      </c>
      <c r="BM159" s="155" t="s">
        <v>20462</v>
      </c>
    </row>
    <row r="160" spans="2:65" s="1" customFormat="1" ht="16.5" customHeight="1">
      <c r="B160" s="142"/>
      <c r="C160" s="179" t="s">
        <v>469</v>
      </c>
      <c r="D160" s="179" t="s">
        <v>454</v>
      </c>
      <c r="E160" s="180" t="s">
        <v>20463</v>
      </c>
      <c r="F160" s="181" t="s">
        <v>1</v>
      </c>
      <c r="G160" s="182" t="s">
        <v>1</v>
      </c>
      <c r="H160" s="183">
        <v>0</v>
      </c>
      <c r="I160" s="184"/>
      <c r="J160" s="185">
        <f t="shared" si="20"/>
        <v>0</v>
      </c>
      <c r="K160" s="186"/>
      <c r="L160" s="187"/>
      <c r="M160" s="188" t="s">
        <v>1</v>
      </c>
      <c r="N160" s="189" t="s">
        <v>42</v>
      </c>
      <c r="P160" s="153">
        <f t="shared" si="21"/>
        <v>0</v>
      </c>
      <c r="Q160" s="153">
        <v>0</v>
      </c>
      <c r="R160" s="153">
        <f t="shared" si="22"/>
        <v>0</v>
      </c>
      <c r="S160" s="153">
        <v>0</v>
      </c>
      <c r="T160" s="154">
        <f t="shared" si="23"/>
        <v>0</v>
      </c>
      <c r="AR160" s="155" t="s">
        <v>831</v>
      </c>
      <c r="AT160" s="155" t="s">
        <v>454</v>
      </c>
      <c r="AU160" s="155" t="s">
        <v>88</v>
      </c>
      <c r="AY160" s="16" t="s">
        <v>317</v>
      </c>
      <c r="BE160" s="156">
        <f t="shared" si="24"/>
        <v>0</v>
      </c>
      <c r="BF160" s="156">
        <f t="shared" si="25"/>
        <v>0</v>
      </c>
      <c r="BG160" s="156">
        <f t="shared" si="26"/>
        <v>0</v>
      </c>
      <c r="BH160" s="156">
        <f t="shared" si="27"/>
        <v>0</v>
      </c>
      <c r="BI160" s="156">
        <f t="shared" si="28"/>
        <v>0</v>
      </c>
      <c r="BJ160" s="16" t="s">
        <v>88</v>
      </c>
      <c r="BK160" s="156">
        <f t="shared" si="29"/>
        <v>0</v>
      </c>
      <c r="BL160" s="16" t="s">
        <v>561</v>
      </c>
      <c r="BM160" s="155" t="s">
        <v>20464</v>
      </c>
    </row>
    <row r="161" spans="2:65" s="11" customFormat="1" ht="22.75" customHeight="1">
      <c r="B161" s="130"/>
      <c r="D161" s="131" t="s">
        <v>75</v>
      </c>
      <c r="E161" s="140" t="s">
        <v>20465</v>
      </c>
      <c r="F161" s="140" t="s">
        <v>20466</v>
      </c>
      <c r="I161" s="133"/>
      <c r="J161" s="141">
        <f>BK161</f>
        <v>0</v>
      </c>
      <c r="L161" s="130"/>
      <c r="M161" s="135"/>
      <c r="P161" s="136">
        <f>SUM(P162:P173)</f>
        <v>0</v>
      </c>
      <c r="R161" s="136">
        <f>SUM(R162:R173)</f>
        <v>2.5000000000000001E-3</v>
      </c>
      <c r="T161" s="137">
        <f>SUM(T162:T173)</f>
        <v>1.04</v>
      </c>
      <c r="AR161" s="131" t="s">
        <v>92</v>
      </c>
      <c r="AT161" s="138" t="s">
        <v>75</v>
      </c>
      <c r="AU161" s="138" t="s">
        <v>83</v>
      </c>
      <c r="AY161" s="131" t="s">
        <v>317</v>
      </c>
      <c r="BK161" s="139">
        <f>SUM(BK162:BK173)</f>
        <v>0</v>
      </c>
    </row>
    <row r="162" spans="2:65" s="1" customFormat="1" ht="24.15" customHeight="1">
      <c r="B162" s="142"/>
      <c r="C162" s="143" t="s">
        <v>473</v>
      </c>
      <c r="D162" s="143" t="s">
        <v>319</v>
      </c>
      <c r="E162" s="144" t="s">
        <v>20467</v>
      </c>
      <c r="F162" s="145" t="s">
        <v>20468</v>
      </c>
      <c r="G162" s="146" t="s">
        <v>484</v>
      </c>
      <c r="H162" s="147">
        <v>400</v>
      </c>
      <c r="I162" s="148"/>
      <c r="J162" s="149">
        <f t="shared" ref="J162:J173" si="30">ROUND(I162*H162,2)</f>
        <v>0</v>
      </c>
      <c r="K162" s="150"/>
      <c r="L162" s="31"/>
      <c r="M162" s="151" t="s">
        <v>1</v>
      </c>
      <c r="N162" s="152" t="s">
        <v>42</v>
      </c>
      <c r="P162" s="153">
        <f t="shared" ref="P162:P173" si="31">O162*H162</f>
        <v>0</v>
      </c>
      <c r="Q162" s="153">
        <v>0</v>
      </c>
      <c r="R162" s="153">
        <f t="shared" ref="R162:R173" si="32">Q162*H162</f>
        <v>0</v>
      </c>
      <c r="S162" s="153">
        <v>0</v>
      </c>
      <c r="T162" s="154">
        <f t="shared" ref="T162:T173" si="33">S162*H162</f>
        <v>0</v>
      </c>
      <c r="AR162" s="155" t="s">
        <v>561</v>
      </c>
      <c r="AT162" s="155" t="s">
        <v>319</v>
      </c>
      <c r="AU162" s="155" t="s">
        <v>88</v>
      </c>
      <c r="AY162" s="16" t="s">
        <v>317</v>
      </c>
      <c r="BE162" s="156">
        <f t="shared" ref="BE162:BE173" si="34">IF(N162="základná",J162,0)</f>
        <v>0</v>
      </c>
      <c r="BF162" s="156">
        <f t="shared" ref="BF162:BF173" si="35">IF(N162="znížená",J162,0)</f>
        <v>0</v>
      </c>
      <c r="BG162" s="156">
        <f t="shared" ref="BG162:BG173" si="36">IF(N162="zákl. prenesená",J162,0)</f>
        <v>0</v>
      </c>
      <c r="BH162" s="156">
        <f t="shared" ref="BH162:BH173" si="37">IF(N162="zníž. prenesená",J162,0)</f>
        <v>0</v>
      </c>
      <c r="BI162" s="156">
        <f t="shared" ref="BI162:BI173" si="38">IF(N162="nulová",J162,0)</f>
        <v>0</v>
      </c>
      <c r="BJ162" s="16" t="s">
        <v>88</v>
      </c>
      <c r="BK162" s="156">
        <f t="shared" ref="BK162:BK173" si="39">ROUND(I162*H162,2)</f>
        <v>0</v>
      </c>
      <c r="BL162" s="16" t="s">
        <v>561</v>
      </c>
      <c r="BM162" s="155" t="s">
        <v>20469</v>
      </c>
    </row>
    <row r="163" spans="2:65" s="1" customFormat="1" ht="24.15" customHeight="1">
      <c r="B163" s="142"/>
      <c r="C163" s="143" t="s">
        <v>477</v>
      </c>
      <c r="D163" s="143" t="s">
        <v>319</v>
      </c>
      <c r="E163" s="144" t="s">
        <v>20470</v>
      </c>
      <c r="F163" s="145" t="s">
        <v>20471</v>
      </c>
      <c r="G163" s="146" t="s">
        <v>467</v>
      </c>
      <c r="H163" s="147">
        <v>41</v>
      </c>
      <c r="I163" s="148"/>
      <c r="J163" s="149">
        <f t="shared" si="30"/>
        <v>0</v>
      </c>
      <c r="K163" s="150"/>
      <c r="L163" s="31"/>
      <c r="M163" s="151" t="s">
        <v>1</v>
      </c>
      <c r="N163" s="152" t="s">
        <v>42</v>
      </c>
      <c r="P163" s="153">
        <f t="shared" si="31"/>
        <v>0</v>
      </c>
      <c r="Q163" s="153">
        <v>0</v>
      </c>
      <c r="R163" s="153">
        <f t="shared" si="32"/>
        <v>0</v>
      </c>
      <c r="S163" s="153">
        <v>0</v>
      </c>
      <c r="T163" s="154">
        <f t="shared" si="33"/>
        <v>0</v>
      </c>
      <c r="AR163" s="155" t="s">
        <v>561</v>
      </c>
      <c r="AT163" s="155" t="s">
        <v>319</v>
      </c>
      <c r="AU163" s="155" t="s">
        <v>88</v>
      </c>
      <c r="AY163" s="16" t="s">
        <v>317</v>
      </c>
      <c r="BE163" s="156">
        <f t="shared" si="34"/>
        <v>0</v>
      </c>
      <c r="BF163" s="156">
        <f t="shared" si="35"/>
        <v>0</v>
      </c>
      <c r="BG163" s="156">
        <f t="shared" si="36"/>
        <v>0</v>
      </c>
      <c r="BH163" s="156">
        <f t="shared" si="37"/>
        <v>0</v>
      </c>
      <c r="BI163" s="156">
        <f t="shared" si="38"/>
        <v>0</v>
      </c>
      <c r="BJ163" s="16" t="s">
        <v>88</v>
      </c>
      <c r="BK163" s="156">
        <f t="shared" si="39"/>
        <v>0</v>
      </c>
      <c r="BL163" s="16" t="s">
        <v>561</v>
      </c>
      <c r="BM163" s="155" t="s">
        <v>20472</v>
      </c>
    </row>
    <row r="164" spans="2:65" s="1" customFormat="1" ht="24.15" customHeight="1">
      <c r="B164" s="142"/>
      <c r="C164" s="143" t="s">
        <v>481</v>
      </c>
      <c r="D164" s="143" t="s">
        <v>319</v>
      </c>
      <c r="E164" s="144" t="s">
        <v>20473</v>
      </c>
      <c r="F164" s="145" t="s">
        <v>20474</v>
      </c>
      <c r="G164" s="146" t="s">
        <v>484</v>
      </c>
      <c r="H164" s="147">
        <v>8460</v>
      </c>
      <c r="I164" s="148"/>
      <c r="J164" s="149">
        <f t="shared" si="30"/>
        <v>0</v>
      </c>
      <c r="K164" s="150"/>
      <c r="L164" s="31"/>
      <c r="M164" s="151" t="s">
        <v>1</v>
      </c>
      <c r="N164" s="152" t="s">
        <v>42</v>
      </c>
      <c r="P164" s="153">
        <f t="shared" si="31"/>
        <v>0</v>
      </c>
      <c r="Q164" s="153">
        <v>0</v>
      </c>
      <c r="R164" s="153">
        <f t="shared" si="32"/>
        <v>0</v>
      </c>
      <c r="S164" s="153">
        <v>0</v>
      </c>
      <c r="T164" s="154">
        <f t="shared" si="33"/>
        <v>0</v>
      </c>
      <c r="AR164" s="155" t="s">
        <v>561</v>
      </c>
      <c r="AT164" s="155" t="s">
        <v>319</v>
      </c>
      <c r="AU164" s="155" t="s">
        <v>88</v>
      </c>
      <c r="AY164" s="16" t="s">
        <v>317</v>
      </c>
      <c r="BE164" s="156">
        <f t="shared" si="34"/>
        <v>0</v>
      </c>
      <c r="BF164" s="156">
        <f t="shared" si="35"/>
        <v>0</v>
      </c>
      <c r="BG164" s="156">
        <f t="shared" si="36"/>
        <v>0</v>
      </c>
      <c r="BH164" s="156">
        <f t="shared" si="37"/>
        <v>0</v>
      </c>
      <c r="BI164" s="156">
        <f t="shared" si="38"/>
        <v>0</v>
      </c>
      <c r="BJ164" s="16" t="s">
        <v>88</v>
      </c>
      <c r="BK164" s="156">
        <f t="shared" si="39"/>
        <v>0</v>
      </c>
      <c r="BL164" s="16" t="s">
        <v>561</v>
      </c>
      <c r="BM164" s="155" t="s">
        <v>20475</v>
      </c>
    </row>
    <row r="165" spans="2:65" s="1" customFormat="1" ht="37.75" customHeight="1">
      <c r="B165" s="142"/>
      <c r="C165" s="143" t="s">
        <v>488</v>
      </c>
      <c r="D165" s="143" t="s">
        <v>319</v>
      </c>
      <c r="E165" s="144" t="s">
        <v>20476</v>
      </c>
      <c r="F165" s="145" t="s">
        <v>20477</v>
      </c>
      <c r="G165" s="146" t="s">
        <v>467</v>
      </c>
      <c r="H165" s="147">
        <v>98</v>
      </c>
      <c r="I165" s="148"/>
      <c r="J165" s="149">
        <f t="shared" si="30"/>
        <v>0</v>
      </c>
      <c r="K165" s="150"/>
      <c r="L165" s="31"/>
      <c r="M165" s="151" t="s">
        <v>1</v>
      </c>
      <c r="N165" s="152" t="s">
        <v>42</v>
      </c>
      <c r="P165" s="153">
        <f t="shared" si="31"/>
        <v>0</v>
      </c>
      <c r="Q165" s="153">
        <v>0</v>
      </c>
      <c r="R165" s="153">
        <f t="shared" si="32"/>
        <v>0</v>
      </c>
      <c r="S165" s="153">
        <v>0</v>
      </c>
      <c r="T165" s="154">
        <f t="shared" si="33"/>
        <v>0</v>
      </c>
      <c r="AR165" s="155" t="s">
        <v>561</v>
      </c>
      <c r="AT165" s="155" t="s">
        <v>319</v>
      </c>
      <c r="AU165" s="155" t="s">
        <v>88</v>
      </c>
      <c r="AY165" s="16" t="s">
        <v>317</v>
      </c>
      <c r="BE165" s="156">
        <f t="shared" si="34"/>
        <v>0</v>
      </c>
      <c r="BF165" s="156">
        <f t="shared" si="35"/>
        <v>0</v>
      </c>
      <c r="BG165" s="156">
        <f t="shared" si="36"/>
        <v>0</v>
      </c>
      <c r="BH165" s="156">
        <f t="shared" si="37"/>
        <v>0</v>
      </c>
      <c r="BI165" s="156">
        <f t="shared" si="38"/>
        <v>0</v>
      </c>
      <c r="BJ165" s="16" t="s">
        <v>88</v>
      </c>
      <c r="BK165" s="156">
        <f t="shared" si="39"/>
        <v>0</v>
      </c>
      <c r="BL165" s="16" t="s">
        <v>561</v>
      </c>
      <c r="BM165" s="155" t="s">
        <v>20478</v>
      </c>
    </row>
    <row r="166" spans="2:65" s="1" customFormat="1" ht="24.15" customHeight="1">
      <c r="B166" s="142"/>
      <c r="C166" s="143" t="s">
        <v>495</v>
      </c>
      <c r="D166" s="143" t="s">
        <v>319</v>
      </c>
      <c r="E166" s="144" t="s">
        <v>20479</v>
      </c>
      <c r="F166" s="145" t="s">
        <v>20480</v>
      </c>
      <c r="G166" s="146" t="s">
        <v>467</v>
      </c>
      <c r="H166" s="147">
        <v>14</v>
      </c>
      <c r="I166" s="148"/>
      <c r="J166" s="149">
        <f t="shared" si="30"/>
        <v>0</v>
      </c>
      <c r="K166" s="150"/>
      <c r="L166" s="31"/>
      <c r="M166" s="151" t="s">
        <v>1</v>
      </c>
      <c r="N166" s="152" t="s">
        <v>42</v>
      </c>
      <c r="P166" s="153">
        <f t="shared" si="31"/>
        <v>0</v>
      </c>
      <c r="Q166" s="153">
        <v>0</v>
      </c>
      <c r="R166" s="153">
        <f t="shared" si="32"/>
        <v>0</v>
      </c>
      <c r="S166" s="153">
        <v>0</v>
      </c>
      <c r="T166" s="154">
        <f t="shared" si="33"/>
        <v>0</v>
      </c>
      <c r="AR166" s="155" t="s">
        <v>561</v>
      </c>
      <c r="AT166" s="155" t="s">
        <v>319</v>
      </c>
      <c r="AU166" s="155" t="s">
        <v>88</v>
      </c>
      <c r="AY166" s="16" t="s">
        <v>317</v>
      </c>
      <c r="BE166" s="156">
        <f t="shared" si="34"/>
        <v>0</v>
      </c>
      <c r="BF166" s="156">
        <f t="shared" si="35"/>
        <v>0</v>
      </c>
      <c r="BG166" s="156">
        <f t="shared" si="36"/>
        <v>0</v>
      </c>
      <c r="BH166" s="156">
        <f t="shared" si="37"/>
        <v>0</v>
      </c>
      <c r="BI166" s="156">
        <f t="shared" si="38"/>
        <v>0</v>
      </c>
      <c r="BJ166" s="16" t="s">
        <v>88</v>
      </c>
      <c r="BK166" s="156">
        <f t="shared" si="39"/>
        <v>0</v>
      </c>
      <c r="BL166" s="16" t="s">
        <v>561</v>
      </c>
      <c r="BM166" s="155" t="s">
        <v>20481</v>
      </c>
    </row>
    <row r="167" spans="2:65" s="1" customFormat="1" ht="37.75" customHeight="1">
      <c r="B167" s="142"/>
      <c r="C167" s="143" t="s">
        <v>501</v>
      </c>
      <c r="D167" s="143" t="s">
        <v>319</v>
      </c>
      <c r="E167" s="144" t="s">
        <v>20482</v>
      </c>
      <c r="F167" s="145" t="s">
        <v>20483</v>
      </c>
      <c r="G167" s="146" t="s">
        <v>467</v>
      </c>
      <c r="H167" s="147">
        <v>520</v>
      </c>
      <c r="I167" s="148"/>
      <c r="J167" s="149">
        <f t="shared" si="30"/>
        <v>0</v>
      </c>
      <c r="K167" s="150"/>
      <c r="L167" s="31"/>
      <c r="M167" s="151" t="s">
        <v>1</v>
      </c>
      <c r="N167" s="152" t="s">
        <v>42</v>
      </c>
      <c r="P167" s="153">
        <f t="shared" si="31"/>
        <v>0</v>
      </c>
      <c r="Q167" s="153">
        <v>0</v>
      </c>
      <c r="R167" s="153">
        <f t="shared" si="32"/>
        <v>0</v>
      </c>
      <c r="S167" s="153">
        <v>0</v>
      </c>
      <c r="T167" s="154">
        <f t="shared" si="33"/>
        <v>0</v>
      </c>
      <c r="AR167" s="155" t="s">
        <v>561</v>
      </c>
      <c r="AT167" s="155" t="s">
        <v>319</v>
      </c>
      <c r="AU167" s="155" t="s">
        <v>88</v>
      </c>
      <c r="AY167" s="16" t="s">
        <v>317</v>
      </c>
      <c r="BE167" s="156">
        <f t="shared" si="34"/>
        <v>0</v>
      </c>
      <c r="BF167" s="156">
        <f t="shared" si="35"/>
        <v>0</v>
      </c>
      <c r="BG167" s="156">
        <f t="shared" si="36"/>
        <v>0</v>
      </c>
      <c r="BH167" s="156">
        <f t="shared" si="37"/>
        <v>0</v>
      </c>
      <c r="BI167" s="156">
        <f t="shared" si="38"/>
        <v>0</v>
      </c>
      <c r="BJ167" s="16" t="s">
        <v>88</v>
      </c>
      <c r="BK167" s="156">
        <f t="shared" si="39"/>
        <v>0</v>
      </c>
      <c r="BL167" s="16" t="s">
        <v>561</v>
      </c>
      <c r="BM167" s="155" t="s">
        <v>20484</v>
      </c>
    </row>
    <row r="168" spans="2:65" s="1" customFormat="1" ht="16.5" customHeight="1">
      <c r="B168" s="142"/>
      <c r="C168" s="143" t="s">
        <v>507</v>
      </c>
      <c r="D168" s="143" t="s">
        <v>319</v>
      </c>
      <c r="E168" s="144" t="s">
        <v>20485</v>
      </c>
      <c r="F168" s="145" t="s">
        <v>20486</v>
      </c>
      <c r="G168" s="146" t="s">
        <v>484</v>
      </c>
      <c r="H168" s="147">
        <v>160</v>
      </c>
      <c r="I168" s="148"/>
      <c r="J168" s="149">
        <f t="shared" si="30"/>
        <v>0</v>
      </c>
      <c r="K168" s="150"/>
      <c r="L168" s="31"/>
      <c r="M168" s="151" t="s">
        <v>1</v>
      </c>
      <c r="N168" s="152" t="s">
        <v>42</v>
      </c>
      <c r="P168" s="153">
        <f t="shared" si="31"/>
        <v>0</v>
      </c>
      <c r="Q168" s="153">
        <v>0</v>
      </c>
      <c r="R168" s="153">
        <f t="shared" si="32"/>
        <v>0</v>
      </c>
      <c r="S168" s="153">
        <v>0</v>
      </c>
      <c r="T168" s="154">
        <f t="shared" si="33"/>
        <v>0</v>
      </c>
      <c r="AR168" s="155" t="s">
        <v>561</v>
      </c>
      <c r="AT168" s="155" t="s">
        <v>319</v>
      </c>
      <c r="AU168" s="155" t="s">
        <v>88</v>
      </c>
      <c r="AY168" s="16" t="s">
        <v>317</v>
      </c>
      <c r="BE168" s="156">
        <f t="shared" si="34"/>
        <v>0</v>
      </c>
      <c r="BF168" s="156">
        <f t="shared" si="35"/>
        <v>0</v>
      </c>
      <c r="BG168" s="156">
        <f t="shared" si="36"/>
        <v>0</v>
      </c>
      <c r="BH168" s="156">
        <f t="shared" si="37"/>
        <v>0</v>
      </c>
      <c r="BI168" s="156">
        <f t="shared" si="38"/>
        <v>0</v>
      </c>
      <c r="BJ168" s="16" t="s">
        <v>88</v>
      </c>
      <c r="BK168" s="156">
        <f t="shared" si="39"/>
        <v>0</v>
      </c>
      <c r="BL168" s="16" t="s">
        <v>561</v>
      </c>
      <c r="BM168" s="155" t="s">
        <v>20487</v>
      </c>
    </row>
    <row r="169" spans="2:65" s="1" customFormat="1" ht="33" customHeight="1">
      <c r="B169" s="142"/>
      <c r="C169" s="143" t="s">
        <v>703</v>
      </c>
      <c r="D169" s="143" t="s">
        <v>319</v>
      </c>
      <c r="E169" s="144" t="s">
        <v>20307</v>
      </c>
      <c r="F169" s="145" t="s">
        <v>20308</v>
      </c>
      <c r="G169" s="146" t="s">
        <v>467</v>
      </c>
      <c r="H169" s="147">
        <v>50</v>
      </c>
      <c r="I169" s="148"/>
      <c r="J169" s="149">
        <f t="shared" si="30"/>
        <v>0</v>
      </c>
      <c r="K169" s="150"/>
      <c r="L169" s="31"/>
      <c r="M169" s="151" t="s">
        <v>1</v>
      </c>
      <c r="N169" s="152" t="s">
        <v>42</v>
      </c>
      <c r="P169" s="153">
        <f t="shared" si="31"/>
        <v>0</v>
      </c>
      <c r="Q169" s="153">
        <v>0</v>
      </c>
      <c r="R169" s="153">
        <f t="shared" si="32"/>
        <v>0</v>
      </c>
      <c r="S169" s="153">
        <v>1E-3</v>
      </c>
      <c r="T169" s="154">
        <f t="shared" si="33"/>
        <v>0.05</v>
      </c>
      <c r="AR169" s="155" t="s">
        <v>561</v>
      </c>
      <c r="AT169" s="155" t="s">
        <v>319</v>
      </c>
      <c r="AU169" s="155" t="s">
        <v>88</v>
      </c>
      <c r="AY169" s="16" t="s">
        <v>317</v>
      </c>
      <c r="BE169" s="156">
        <f t="shared" si="34"/>
        <v>0</v>
      </c>
      <c r="BF169" s="156">
        <f t="shared" si="35"/>
        <v>0</v>
      </c>
      <c r="BG169" s="156">
        <f t="shared" si="36"/>
        <v>0</v>
      </c>
      <c r="BH169" s="156">
        <f t="shared" si="37"/>
        <v>0</v>
      </c>
      <c r="BI169" s="156">
        <f t="shared" si="38"/>
        <v>0</v>
      </c>
      <c r="BJ169" s="16" t="s">
        <v>88</v>
      </c>
      <c r="BK169" s="156">
        <f t="shared" si="39"/>
        <v>0</v>
      </c>
      <c r="BL169" s="16" t="s">
        <v>561</v>
      </c>
      <c r="BM169" s="155" t="s">
        <v>20488</v>
      </c>
    </row>
    <row r="170" spans="2:65" s="1" customFormat="1" ht="24.15" customHeight="1">
      <c r="B170" s="142"/>
      <c r="C170" s="143" t="s">
        <v>647</v>
      </c>
      <c r="D170" s="143" t="s">
        <v>319</v>
      </c>
      <c r="E170" s="144" t="s">
        <v>20310</v>
      </c>
      <c r="F170" s="145" t="s">
        <v>20311</v>
      </c>
      <c r="G170" s="146" t="s">
        <v>467</v>
      </c>
      <c r="H170" s="147">
        <v>50</v>
      </c>
      <c r="I170" s="148"/>
      <c r="J170" s="149">
        <f t="shared" si="30"/>
        <v>0</v>
      </c>
      <c r="K170" s="150"/>
      <c r="L170" s="31"/>
      <c r="M170" s="151" t="s">
        <v>1</v>
      </c>
      <c r="N170" s="152" t="s">
        <v>42</v>
      </c>
      <c r="P170" s="153">
        <f t="shared" si="31"/>
        <v>0</v>
      </c>
      <c r="Q170" s="153">
        <v>0</v>
      </c>
      <c r="R170" s="153">
        <f t="shared" si="32"/>
        <v>0</v>
      </c>
      <c r="S170" s="153">
        <v>1.4999999999999999E-2</v>
      </c>
      <c r="T170" s="154">
        <f t="shared" si="33"/>
        <v>0.75</v>
      </c>
      <c r="AR170" s="155" t="s">
        <v>561</v>
      </c>
      <c r="AT170" s="155" t="s">
        <v>319</v>
      </c>
      <c r="AU170" s="155" t="s">
        <v>88</v>
      </c>
      <c r="AY170" s="16" t="s">
        <v>317</v>
      </c>
      <c r="BE170" s="156">
        <f t="shared" si="34"/>
        <v>0</v>
      </c>
      <c r="BF170" s="156">
        <f t="shared" si="35"/>
        <v>0</v>
      </c>
      <c r="BG170" s="156">
        <f t="shared" si="36"/>
        <v>0</v>
      </c>
      <c r="BH170" s="156">
        <f t="shared" si="37"/>
        <v>0</v>
      </c>
      <c r="BI170" s="156">
        <f t="shared" si="38"/>
        <v>0</v>
      </c>
      <c r="BJ170" s="16" t="s">
        <v>88</v>
      </c>
      <c r="BK170" s="156">
        <f t="shared" si="39"/>
        <v>0</v>
      </c>
      <c r="BL170" s="16" t="s">
        <v>561</v>
      </c>
      <c r="BM170" s="155" t="s">
        <v>20489</v>
      </c>
    </row>
    <row r="171" spans="2:65" s="1" customFormat="1" ht="24.15" customHeight="1">
      <c r="B171" s="142"/>
      <c r="C171" s="143" t="s">
        <v>712</v>
      </c>
      <c r="D171" s="143" t="s">
        <v>319</v>
      </c>
      <c r="E171" s="144" t="s">
        <v>20313</v>
      </c>
      <c r="F171" s="145" t="s">
        <v>20490</v>
      </c>
      <c r="G171" s="146" t="s">
        <v>484</v>
      </c>
      <c r="H171" s="147">
        <v>250</v>
      </c>
      <c r="I171" s="148"/>
      <c r="J171" s="149">
        <f t="shared" si="30"/>
        <v>0</v>
      </c>
      <c r="K171" s="150"/>
      <c r="L171" s="31"/>
      <c r="M171" s="151" t="s">
        <v>1</v>
      </c>
      <c r="N171" s="152" t="s">
        <v>42</v>
      </c>
      <c r="P171" s="153">
        <f t="shared" si="31"/>
        <v>0</v>
      </c>
      <c r="Q171" s="153">
        <v>1.0000000000000001E-5</v>
      </c>
      <c r="R171" s="153">
        <f t="shared" si="32"/>
        <v>2.5000000000000001E-3</v>
      </c>
      <c r="S171" s="153">
        <v>9.6000000000000002E-4</v>
      </c>
      <c r="T171" s="154">
        <f t="shared" si="33"/>
        <v>0.24000000000000002</v>
      </c>
      <c r="AR171" s="155" t="s">
        <v>561</v>
      </c>
      <c r="AT171" s="155" t="s">
        <v>319</v>
      </c>
      <c r="AU171" s="155" t="s">
        <v>88</v>
      </c>
      <c r="AY171" s="16" t="s">
        <v>317</v>
      </c>
      <c r="BE171" s="156">
        <f t="shared" si="34"/>
        <v>0</v>
      </c>
      <c r="BF171" s="156">
        <f t="shared" si="35"/>
        <v>0</v>
      </c>
      <c r="BG171" s="156">
        <f t="shared" si="36"/>
        <v>0</v>
      </c>
      <c r="BH171" s="156">
        <f t="shared" si="37"/>
        <v>0</v>
      </c>
      <c r="BI171" s="156">
        <f t="shared" si="38"/>
        <v>0</v>
      </c>
      <c r="BJ171" s="16" t="s">
        <v>88</v>
      </c>
      <c r="BK171" s="156">
        <f t="shared" si="39"/>
        <v>0</v>
      </c>
      <c r="BL171" s="16" t="s">
        <v>561</v>
      </c>
      <c r="BM171" s="155" t="s">
        <v>20491</v>
      </c>
    </row>
    <row r="172" spans="2:65" s="1" customFormat="1" ht="16.5" customHeight="1">
      <c r="B172" s="142"/>
      <c r="C172" s="143" t="s">
        <v>650</v>
      </c>
      <c r="D172" s="143" t="s">
        <v>319</v>
      </c>
      <c r="E172" s="144" t="s">
        <v>20492</v>
      </c>
      <c r="F172" s="145" t="s">
        <v>1</v>
      </c>
      <c r="G172" s="146" t="s">
        <v>1</v>
      </c>
      <c r="H172" s="147">
        <v>0</v>
      </c>
      <c r="I172" s="148"/>
      <c r="J172" s="149">
        <f t="shared" si="30"/>
        <v>0</v>
      </c>
      <c r="K172" s="150"/>
      <c r="L172" s="31"/>
      <c r="M172" s="151" t="s">
        <v>1</v>
      </c>
      <c r="N172" s="152" t="s">
        <v>42</v>
      </c>
      <c r="P172" s="153">
        <f t="shared" si="31"/>
        <v>0</v>
      </c>
      <c r="Q172" s="153">
        <v>0</v>
      </c>
      <c r="R172" s="153">
        <f t="shared" si="32"/>
        <v>0</v>
      </c>
      <c r="S172" s="153">
        <v>0</v>
      </c>
      <c r="T172" s="154">
        <f t="shared" si="33"/>
        <v>0</v>
      </c>
      <c r="AR172" s="155" t="s">
        <v>561</v>
      </c>
      <c r="AT172" s="155" t="s">
        <v>319</v>
      </c>
      <c r="AU172" s="155" t="s">
        <v>88</v>
      </c>
      <c r="AY172" s="16" t="s">
        <v>317</v>
      </c>
      <c r="BE172" s="156">
        <f t="shared" si="34"/>
        <v>0</v>
      </c>
      <c r="BF172" s="156">
        <f t="shared" si="35"/>
        <v>0</v>
      </c>
      <c r="BG172" s="156">
        <f t="shared" si="36"/>
        <v>0</v>
      </c>
      <c r="BH172" s="156">
        <f t="shared" si="37"/>
        <v>0</v>
      </c>
      <c r="BI172" s="156">
        <f t="shared" si="38"/>
        <v>0</v>
      </c>
      <c r="BJ172" s="16" t="s">
        <v>88</v>
      </c>
      <c r="BK172" s="156">
        <f t="shared" si="39"/>
        <v>0</v>
      </c>
      <c r="BL172" s="16" t="s">
        <v>561</v>
      </c>
      <c r="BM172" s="155" t="s">
        <v>20493</v>
      </c>
    </row>
    <row r="173" spans="2:65" s="1" customFormat="1" ht="16.5" customHeight="1">
      <c r="B173" s="142"/>
      <c r="C173" s="143" t="s">
        <v>722</v>
      </c>
      <c r="D173" s="143" t="s">
        <v>319</v>
      </c>
      <c r="E173" s="144" t="s">
        <v>20494</v>
      </c>
      <c r="F173" s="145" t="s">
        <v>20495</v>
      </c>
      <c r="G173" s="146" t="s">
        <v>467</v>
      </c>
      <c r="H173" s="147">
        <v>520</v>
      </c>
      <c r="I173" s="148"/>
      <c r="J173" s="149">
        <f t="shared" si="30"/>
        <v>0</v>
      </c>
      <c r="K173" s="150"/>
      <c r="L173" s="31"/>
      <c r="M173" s="151" t="s">
        <v>1</v>
      </c>
      <c r="N173" s="152" t="s">
        <v>42</v>
      </c>
      <c r="P173" s="153">
        <f t="shared" si="31"/>
        <v>0</v>
      </c>
      <c r="Q173" s="153">
        <v>0</v>
      </c>
      <c r="R173" s="153">
        <f t="shared" si="32"/>
        <v>0</v>
      </c>
      <c r="S173" s="153">
        <v>0</v>
      </c>
      <c r="T173" s="154">
        <f t="shared" si="33"/>
        <v>0</v>
      </c>
      <c r="AR173" s="155" t="s">
        <v>561</v>
      </c>
      <c r="AT173" s="155" t="s">
        <v>319</v>
      </c>
      <c r="AU173" s="155" t="s">
        <v>88</v>
      </c>
      <c r="AY173" s="16" t="s">
        <v>317</v>
      </c>
      <c r="BE173" s="156">
        <f t="shared" si="34"/>
        <v>0</v>
      </c>
      <c r="BF173" s="156">
        <f t="shared" si="35"/>
        <v>0</v>
      </c>
      <c r="BG173" s="156">
        <f t="shared" si="36"/>
        <v>0</v>
      </c>
      <c r="BH173" s="156">
        <f t="shared" si="37"/>
        <v>0</v>
      </c>
      <c r="BI173" s="156">
        <f t="shared" si="38"/>
        <v>0</v>
      </c>
      <c r="BJ173" s="16" t="s">
        <v>88</v>
      </c>
      <c r="BK173" s="156">
        <f t="shared" si="39"/>
        <v>0</v>
      </c>
      <c r="BL173" s="16" t="s">
        <v>561</v>
      </c>
      <c r="BM173" s="155" t="s">
        <v>20496</v>
      </c>
    </row>
    <row r="174" spans="2:65" s="11" customFormat="1" ht="22.75" customHeight="1">
      <c r="B174" s="130"/>
      <c r="D174" s="131" t="s">
        <v>75</v>
      </c>
      <c r="E174" s="140" t="s">
        <v>20497</v>
      </c>
      <c r="F174" s="140" t="s">
        <v>20498</v>
      </c>
      <c r="I174" s="133"/>
      <c r="J174" s="141">
        <f>BK174</f>
        <v>0</v>
      </c>
      <c r="L174" s="130"/>
      <c r="M174" s="135"/>
      <c r="P174" s="136">
        <f>SUM(P175:P190)</f>
        <v>0</v>
      </c>
      <c r="R174" s="136">
        <f>SUM(R175:R190)</f>
        <v>0</v>
      </c>
      <c r="T174" s="137">
        <f>SUM(T175:T190)</f>
        <v>0</v>
      </c>
      <c r="AR174" s="131" t="s">
        <v>92</v>
      </c>
      <c r="AT174" s="138" t="s">
        <v>75</v>
      </c>
      <c r="AU174" s="138" t="s">
        <v>83</v>
      </c>
      <c r="AY174" s="131" t="s">
        <v>317</v>
      </c>
      <c r="BK174" s="139">
        <f>SUM(BK175:BK190)</f>
        <v>0</v>
      </c>
    </row>
    <row r="175" spans="2:65" s="1" customFormat="1" ht="21.75" customHeight="1">
      <c r="B175" s="142"/>
      <c r="C175" s="179" t="s">
        <v>655</v>
      </c>
      <c r="D175" s="179" t="s">
        <v>454</v>
      </c>
      <c r="E175" s="180" t="s">
        <v>20499</v>
      </c>
      <c r="F175" s="181" t="s">
        <v>20500</v>
      </c>
      <c r="G175" s="182" t="s">
        <v>467</v>
      </c>
      <c r="H175" s="183">
        <v>2</v>
      </c>
      <c r="I175" s="184"/>
      <c r="J175" s="185">
        <f t="shared" ref="J175:J190" si="40">ROUND(I175*H175,2)</f>
        <v>0</v>
      </c>
      <c r="K175" s="186"/>
      <c r="L175" s="187"/>
      <c r="M175" s="188" t="s">
        <v>1</v>
      </c>
      <c r="N175" s="189" t="s">
        <v>42</v>
      </c>
      <c r="P175" s="153">
        <f t="shared" ref="P175:P190" si="41">O175*H175</f>
        <v>0</v>
      </c>
      <c r="Q175" s="153">
        <v>0</v>
      </c>
      <c r="R175" s="153">
        <f t="shared" ref="R175:R190" si="42">Q175*H175</f>
        <v>0</v>
      </c>
      <c r="S175" s="153">
        <v>0</v>
      </c>
      <c r="T175" s="154">
        <f t="shared" ref="T175:T190" si="43">S175*H175</f>
        <v>0</v>
      </c>
      <c r="AR175" s="155" t="s">
        <v>831</v>
      </c>
      <c r="AT175" s="155" t="s">
        <v>454</v>
      </c>
      <c r="AU175" s="155" t="s">
        <v>88</v>
      </c>
      <c r="AY175" s="16" t="s">
        <v>317</v>
      </c>
      <c r="BE175" s="156">
        <f t="shared" ref="BE175:BE190" si="44">IF(N175="základná",J175,0)</f>
        <v>0</v>
      </c>
      <c r="BF175" s="156">
        <f t="shared" ref="BF175:BF190" si="45">IF(N175="znížená",J175,0)</f>
        <v>0</v>
      </c>
      <c r="BG175" s="156">
        <f t="shared" ref="BG175:BG190" si="46">IF(N175="zákl. prenesená",J175,0)</f>
        <v>0</v>
      </c>
      <c r="BH175" s="156">
        <f t="shared" ref="BH175:BH190" si="47">IF(N175="zníž. prenesená",J175,0)</f>
        <v>0</v>
      </c>
      <c r="BI175" s="156">
        <f t="shared" ref="BI175:BI190" si="48">IF(N175="nulová",J175,0)</f>
        <v>0</v>
      </c>
      <c r="BJ175" s="16" t="s">
        <v>88</v>
      </c>
      <c r="BK175" s="156">
        <f t="shared" ref="BK175:BK190" si="49">ROUND(I175*H175,2)</f>
        <v>0</v>
      </c>
      <c r="BL175" s="16" t="s">
        <v>561</v>
      </c>
      <c r="BM175" s="155" t="s">
        <v>20501</v>
      </c>
    </row>
    <row r="176" spans="2:65" s="1" customFormat="1" ht="21.75" customHeight="1">
      <c r="B176" s="142"/>
      <c r="C176" s="179" t="s">
        <v>678</v>
      </c>
      <c r="D176" s="179" t="s">
        <v>454</v>
      </c>
      <c r="E176" s="180" t="s">
        <v>20502</v>
      </c>
      <c r="F176" s="181" t="s">
        <v>20503</v>
      </c>
      <c r="G176" s="182" t="s">
        <v>467</v>
      </c>
      <c r="H176" s="183">
        <v>1</v>
      </c>
      <c r="I176" s="184"/>
      <c r="J176" s="185">
        <f t="shared" si="40"/>
        <v>0</v>
      </c>
      <c r="K176" s="186"/>
      <c r="L176" s="187"/>
      <c r="M176" s="188" t="s">
        <v>1</v>
      </c>
      <c r="N176" s="189" t="s">
        <v>42</v>
      </c>
      <c r="P176" s="153">
        <f t="shared" si="41"/>
        <v>0</v>
      </c>
      <c r="Q176" s="153">
        <v>0</v>
      </c>
      <c r="R176" s="153">
        <f t="shared" si="42"/>
        <v>0</v>
      </c>
      <c r="S176" s="153">
        <v>0</v>
      </c>
      <c r="T176" s="154">
        <f t="shared" si="43"/>
        <v>0</v>
      </c>
      <c r="AR176" s="155" t="s">
        <v>831</v>
      </c>
      <c r="AT176" s="155" t="s">
        <v>454</v>
      </c>
      <c r="AU176" s="155" t="s">
        <v>88</v>
      </c>
      <c r="AY176" s="16" t="s">
        <v>317</v>
      </c>
      <c r="BE176" s="156">
        <f t="shared" si="44"/>
        <v>0</v>
      </c>
      <c r="BF176" s="156">
        <f t="shared" si="45"/>
        <v>0</v>
      </c>
      <c r="BG176" s="156">
        <f t="shared" si="46"/>
        <v>0</v>
      </c>
      <c r="BH176" s="156">
        <f t="shared" si="47"/>
        <v>0</v>
      </c>
      <c r="BI176" s="156">
        <f t="shared" si="48"/>
        <v>0</v>
      </c>
      <c r="BJ176" s="16" t="s">
        <v>88</v>
      </c>
      <c r="BK176" s="156">
        <f t="shared" si="49"/>
        <v>0</v>
      </c>
      <c r="BL176" s="16" t="s">
        <v>561</v>
      </c>
      <c r="BM176" s="155" t="s">
        <v>20504</v>
      </c>
    </row>
    <row r="177" spans="2:65" s="1" customFormat="1" ht="16.5" customHeight="1">
      <c r="B177" s="142"/>
      <c r="C177" s="179" t="s">
        <v>729</v>
      </c>
      <c r="D177" s="179" t="s">
        <v>454</v>
      </c>
      <c r="E177" s="180" t="s">
        <v>20505</v>
      </c>
      <c r="F177" s="181" t="s">
        <v>20506</v>
      </c>
      <c r="G177" s="182" t="s">
        <v>467</v>
      </c>
      <c r="H177" s="183">
        <v>2</v>
      </c>
      <c r="I177" s="184"/>
      <c r="J177" s="185">
        <f t="shared" si="40"/>
        <v>0</v>
      </c>
      <c r="K177" s="186"/>
      <c r="L177" s="187"/>
      <c r="M177" s="188" t="s">
        <v>1</v>
      </c>
      <c r="N177" s="189" t="s">
        <v>42</v>
      </c>
      <c r="P177" s="153">
        <f t="shared" si="41"/>
        <v>0</v>
      </c>
      <c r="Q177" s="153">
        <v>0</v>
      </c>
      <c r="R177" s="153">
        <f t="shared" si="42"/>
        <v>0</v>
      </c>
      <c r="S177" s="153">
        <v>0</v>
      </c>
      <c r="T177" s="154">
        <f t="shared" si="43"/>
        <v>0</v>
      </c>
      <c r="AR177" s="155" t="s">
        <v>831</v>
      </c>
      <c r="AT177" s="155" t="s">
        <v>454</v>
      </c>
      <c r="AU177" s="155" t="s">
        <v>88</v>
      </c>
      <c r="AY177" s="16" t="s">
        <v>317</v>
      </c>
      <c r="BE177" s="156">
        <f t="shared" si="44"/>
        <v>0</v>
      </c>
      <c r="BF177" s="156">
        <f t="shared" si="45"/>
        <v>0</v>
      </c>
      <c r="BG177" s="156">
        <f t="shared" si="46"/>
        <v>0</v>
      </c>
      <c r="BH177" s="156">
        <f t="shared" si="47"/>
        <v>0</v>
      </c>
      <c r="BI177" s="156">
        <f t="shared" si="48"/>
        <v>0</v>
      </c>
      <c r="BJ177" s="16" t="s">
        <v>88</v>
      </c>
      <c r="BK177" s="156">
        <f t="shared" si="49"/>
        <v>0</v>
      </c>
      <c r="BL177" s="16" t="s">
        <v>561</v>
      </c>
      <c r="BM177" s="155" t="s">
        <v>20507</v>
      </c>
    </row>
    <row r="178" spans="2:65" s="1" customFormat="1" ht="16.5" customHeight="1">
      <c r="B178" s="142"/>
      <c r="C178" s="179" t="s">
        <v>662</v>
      </c>
      <c r="D178" s="179" t="s">
        <v>454</v>
      </c>
      <c r="E178" s="180" t="s">
        <v>20508</v>
      </c>
      <c r="F178" s="181" t="s">
        <v>20509</v>
      </c>
      <c r="G178" s="182" t="s">
        <v>467</v>
      </c>
      <c r="H178" s="183">
        <v>2</v>
      </c>
      <c r="I178" s="184"/>
      <c r="J178" s="185">
        <f t="shared" si="40"/>
        <v>0</v>
      </c>
      <c r="K178" s="186"/>
      <c r="L178" s="187"/>
      <c r="M178" s="188" t="s">
        <v>1</v>
      </c>
      <c r="N178" s="189" t="s">
        <v>42</v>
      </c>
      <c r="P178" s="153">
        <f t="shared" si="41"/>
        <v>0</v>
      </c>
      <c r="Q178" s="153">
        <v>0</v>
      </c>
      <c r="R178" s="153">
        <f t="shared" si="42"/>
        <v>0</v>
      </c>
      <c r="S178" s="153">
        <v>0</v>
      </c>
      <c r="T178" s="154">
        <f t="shared" si="43"/>
        <v>0</v>
      </c>
      <c r="AR178" s="155" t="s">
        <v>831</v>
      </c>
      <c r="AT178" s="155" t="s">
        <v>454</v>
      </c>
      <c r="AU178" s="155" t="s">
        <v>88</v>
      </c>
      <c r="AY178" s="16" t="s">
        <v>317</v>
      </c>
      <c r="BE178" s="156">
        <f t="shared" si="44"/>
        <v>0</v>
      </c>
      <c r="BF178" s="156">
        <f t="shared" si="45"/>
        <v>0</v>
      </c>
      <c r="BG178" s="156">
        <f t="shared" si="46"/>
        <v>0</v>
      </c>
      <c r="BH178" s="156">
        <f t="shared" si="47"/>
        <v>0</v>
      </c>
      <c r="BI178" s="156">
        <f t="shared" si="48"/>
        <v>0</v>
      </c>
      <c r="BJ178" s="16" t="s">
        <v>88</v>
      </c>
      <c r="BK178" s="156">
        <f t="shared" si="49"/>
        <v>0</v>
      </c>
      <c r="BL178" s="16" t="s">
        <v>561</v>
      </c>
      <c r="BM178" s="155" t="s">
        <v>20510</v>
      </c>
    </row>
    <row r="179" spans="2:65" s="1" customFormat="1" ht="16.5" customHeight="1">
      <c r="B179" s="142"/>
      <c r="C179" s="179" t="s">
        <v>774</v>
      </c>
      <c r="D179" s="179" t="s">
        <v>454</v>
      </c>
      <c r="E179" s="180" t="s">
        <v>20511</v>
      </c>
      <c r="F179" s="181" t="s">
        <v>20512</v>
      </c>
      <c r="G179" s="182" t="s">
        <v>467</v>
      </c>
      <c r="H179" s="183">
        <v>1</v>
      </c>
      <c r="I179" s="184"/>
      <c r="J179" s="185">
        <f t="shared" si="40"/>
        <v>0</v>
      </c>
      <c r="K179" s="186"/>
      <c r="L179" s="187"/>
      <c r="M179" s="188" t="s">
        <v>1</v>
      </c>
      <c r="N179" s="189" t="s">
        <v>42</v>
      </c>
      <c r="P179" s="153">
        <f t="shared" si="41"/>
        <v>0</v>
      </c>
      <c r="Q179" s="153">
        <v>0</v>
      </c>
      <c r="R179" s="153">
        <f t="shared" si="42"/>
        <v>0</v>
      </c>
      <c r="S179" s="153">
        <v>0</v>
      </c>
      <c r="T179" s="154">
        <f t="shared" si="43"/>
        <v>0</v>
      </c>
      <c r="AR179" s="155" t="s">
        <v>831</v>
      </c>
      <c r="AT179" s="155" t="s">
        <v>454</v>
      </c>
      <c r="AU179" s="155" t="s">
        <v>88</v>
      </c>
      <c r="AY179" s="16" t="s">
        <v>317</v>
      </c>
      <c r="BE179" s="156">
        <f t="shared" si="44"/>
        <v>0</v>
      </c>
      <c r="BF179" s="156">
        <f t="shared" si="45"/>
        <v>0</v>
      </c>
      <c r="BG179" s="156">
        <f t="shared" si="46"/>
        <v>0</v>
      </c>
      <c r="BH179" s="156">
        <f t="shared" si="47"/>
        <v>0</v>
      </c>
      <c r="BI179" s="156">
        <f t="shared" si="48"/>
        <v>0</v>
      </c>
      <c r="BJ179" s="16" t="s">
        <v>88</v>
      </c>
      <c r="BK179" s="156">
        <f t="shared" si="49"/>
        <v>0</v>
      </c>
      <c r="BL179" s="16" t="s">
        <v>561</v>
      </c>
      <c r="BM179" s="155" t="s">
        <v>20513</v>
      </c>
    </row>
    <row r="180" spans="2:65" s="1" customFormat="1" ht="24.15" customHeight="1">
      <c r="B180" s="142"/>
      <c r="C180" s="179" t="s">
        <v>736</v>
      </c>
      <c r="D180" s="179" t="s">
        <v>454</v>
      </c>
      <c r="E180" s="180" t="s">
        <v>20514</v>
      </c>
      <c r="F180" s="181" t="s">
        <v>20515</v>
      </c>
      <c r="G180" s="182" t="s">
        <v>467</v>
      </c>
      <c r="H180" s="183">
        <v>2</v>
      </c>
      <c r="I180" s="184"/>
      <c r="J180" s="185">
        <f t="shared" si="40"/>
        <v>0</v>
      </c>
      <c r="K180" s="186"/>
      <c r="L180" s="187"/>
      <c r="M180" s="188" t="s">
        <v>1</v>
      </c>
      <c r="N180" s="189" t="s">
        <v>42</v>
      </c>
      <c r="P180" s="153">
        <f t="shared" si="41"/>
        <v>0</v>
      </c>
      <c r="Q180" s="153">
        <v>0</v>
      </c>
      <c r="R180" s="153">
        <f t="shared" si="42"/>
        <v>0</v>
      </c>
      <c r="S180" s="153">
        <v>0</v>
      </c>
      <c r="T180" s="154">
        <f t="shared" si="43"/>
        <v>0</v>
      </c>
      <c r="AR180" s="155" t="s">
        <v>831</v>
      </c>
      <c r="AT180" s="155" t="s">
        <v>454</v>
      </c>
      <c r="AU180" s="155" t="s">
        <v>88</v>
      </c>
      <c r="AY180" s="16" t="s">
        <v>317</v>
      </c>
      <c r="BE180" s="156">
        <f t="shared" si="44"/>
        <v>0</v>
      </c>
      <c r="BF180" s="156">
        <f t="shared" si="45"/>
        <v>0</v>
      </c>
      <c r="BG180" s="156">
        <f t="shared" si="46"/>
        <v>0</v>
      </c>
      <c r="BH180" s="156">
        <f t="shared" si="47"/>
        <v>0</v>
      </c>
      <c r="BI180" s="156">
        <f t="shared" si="48"/>
        <v>0</v>
      </c>
      <c r="BJ180" s="16" t="s">
        <v>88</v>
      </c>
      <c r="BK180" s="156">
        <f t="shared" si="49"/>
        <v>0</v>
      </c>
      <c r="BL180" s="16" t="s">
        <v>561</v>
      </c>
      <c r="BM180" s="155" t="s">
        <v>20516</v>
      </c>
    </row>
    <row r="181" spans="2:65" s="1" customFormat="1" ht="24.15" customHeight="1">
      <c r="B181" s="142"/>
      <c r="C181" s="179" t="s">
        <v>665</v>
      </c>
      <c r="D181" s="179" t="s">
        <v>454</v>
      </c>
      <c r="E181" s="180" t="s">
        <v>20517</v>
      </c>
      <c r="F181" s="181" t="s">
        <v>20518</v>
      </c>
      <c r="G181" s="182" t="s">
        <v>467</v>
      </c>
      <c r="H181" s="183">
        <v>2</v>
      </c>
      <c r="I181" s="184"/>
      <c r="J181" s="185">
        <f t="shared" si="40"/>
        <v>0</v>
      </c>
      <c r="K181" s="186"/>
      <c r="L181" s="187"/>
      <c r="M181" s="188" t="s">
        <v>1</v>
      </c>
      <c r="N181" s="189" t="s">
        <v>42</v>
      </c>
      <c r="P181" s="153">
        <f t="shared" si="41"/>
        <v>0</v>
      </c>
      <c r="Q181" s="153">
        <v>0</v>
      </c>
      <c r="R181" s="153">
        <f t="shared" si="42"/>
        <v>0</v>
      </c>
      <c r="S181" s="153">
        <v>0</v>
      </c>
      <c r="T181" s="154">
        <f t="shared" si="43"/>
        <v>0</v>
      </c>
      <c r="AR181" s="155" t="s">
        <v>831</v>
      </c>
      <c r="AT181" s="155" t="s">
        <v>454</v>
      </c>
      <c r="AU181" s="155" t="s">
        <v>88</v>
      </c>
      <c r="AY181" s="16" t="s">
        <v>317</v>
      </c>
      <c r="BE181" s="156">
        <f t="shared" si="44"/>
        <v>0</v>
      </c>
      <c r="BF181" s="156">
        <f t="shared" si="45"/>
        <v>0</v>
      </c>
      <c r="BG181" s="156">
        <f t="shared" si="46"/>
        <v>0</v>
      </c>
      <c r="BH181" s="156">
        <f t="shared" si="47"/>
        <v>0</v>
      </c>
      <c r="BI181" s="156">
        <f t="shared" si="48"/>
        <v>0</v>
      </c>
      <c r="BJ181" s="16" t="s">
        <v>88</v>
      </c>
      <c r="BK181" s="156">
        <f t="shared" si="49"/>
        <v>0</v>
      </c>
      <c r="BL181" s="16" t="s">
        <v>561</v>
      </c>
      <c r="BM181" s="155" t="s">
        <v>20519</v>
      </c>
    </row>
    <row r="182" spans="2:65" s="1" customFormat="1" ht="16.5" customHeight="1">
      <c r="B182" s="142"/>
      <c r="C182" s="179" t="s">
        <v>743</v>
      </c>
      <c r="D182" s="179" t="s">
        <v>454</v>
      </c>
      <c r="E182" s="180" t="s">
        <v>20520</v>
      </c>
      <c r="F182" s="181" t="s">
        <v>20521</v>
      </c>
      <c r="G182" s="182" t="s">
        <v>467</v>
      </c>
      <c r="H182" s="183">
        <v>41</v>
      </c>
      <c r="I182" s="184"/>
      <c r="J182" s="185">
        <f t="shared" si="40"/>
        <v>0</v>
      </c>
      <c r="K182" s="186"/>
      <c r="L182" s="187"/>
      <c r="M182" s="188" t="s">
        <v>1</v>
      </c>
      <c r="N182" s="189" t="s">
        <v>42</v>
      </c>
      <c r="P182" s="153">
        <f t="shared" si="41"/>
        <v>0</v>
      </c>
      <c r="Q182" s="153">
        <v>0</v>
      </c>
      <c r="R182" s="153">
        <f t="shared" si="42"/>
        <v>0</v>
      </c>
      <c r="S182" s="153">
        <v>0</v>
      </c>
      <c r="T182" s="154">
        <f t="shared" si="43"/>
        <v>0</v>
      </c>
      <c r="AR182" s="155" t="s">
        <v>831</v>
      </c>
      <c r="AT182" s="155" t="s">
        <v>454</v>
      </c>
      <c r="AU182" s="155" t="s">
        <v>88</v>
      </c>
      <c r="AY182" s="16" t="s">
        <v>317</v>
      </c>
      <c r="BE182" s="156">
        <f t="shared" si="44"/>
        <v>0</v>
      </c>
      <c r="BF182" s="156">
        <f t="shared" si="45"/>
        <v>0</v>
      </c>
      <c r="BG182" s="156">
        <f t="shared" si="46"/>
        <v>0</v>
      </c>
      <c r="BH182" s="156">
        <f t="shared" si="47"/>
        <v>0</v>
      </c>
      <c r="BI182" s="156">
        <f t="shared" si="48"/>
        <v>0</v>
      </c>
      <c r="BJ182" s="16" t="s">
        <v>88</v>
      </c>
      <c r="BK182" s="156">
        <f t="shared" si="49"/>
        <v>0</v>
      </c>
      <c r="BL182" s="16" t="s">
        <v>561</v>
      </c>
      <c r="BM182" s="155" t="s">
        <v>20522</v>
      </c>
    </row>
    <row r="183" spans="2:65" s="1" customFormat="1" ht="16.5" customHeight="1">
      <c r="B183" s="142"/>
      <c r="C183" s="179" t="s">
        <v>616</v>
      </c>
      <c r="D183" s="179" t="s">
        <v>454</v>
      </c>
      <c r="E183" s="180" t="s">
        <v>20523</v>
      </c>
      <c r="F183" s="181" t="s">
        <v>20524</v>
      </c>
      <c r="G183" s="182" t="s">
        <v>467</v>
      </c>
      <c r="H183" s="183">
        <v>2</v>
      </c>
      <c r="I183" s="184"/>
      <c r="J183" s="185">
        <f t="shared" si="40"/>
        <v>0</v>
      </c>
      <c r="K183" s="186"/>
      <c r="L183" s="187"/>
      <c r="M183" s="188" t="s">
        <v>1</v>
      </c>
      <c r="N183" s="189" t="s">
        <v>42</v>
      </c>
      <c r="P183" s="153">
        <f t="shared" si="41"/>
        <v>0</v>
      </c>
      <c r="Q183" s="153">
        <v>0</v>
      </c>
      <c r="R183" s="153">
        <f t="shared" si="42"/>
        <v>0</v>
      </c>
      <c r="S183" s="153">
        <v>0</v>
      </c>
      <c r="T183" s="154">
        <f t="shared" si="43"/>
        <v>0</v>
      </c>
      <c r="AR183" s="155" t="s">
        <v>831</v>
      </c>
      <c r="AT183" s="155" t="s">
        <v>454</v>
      </c>
      <c r="AU183" s="155" t="s">
        <v>88</v>
      </c>
      <c r="AY183" s="16" t="s">
        <v>317</v>
      </c>
      <c r="BE183" s="156">
        <f t="shared" si="44"/>
        <v>0</v>
      </c>
      <c r="BF183" s="156">
        <f t="shared" si="45"/>
        <v>0</v>
      </c>
      <c r="BG183" s="156">
        <f t="shared" si="46"/>
        <v>0</v>
      </c>
      <c r="BH183" s="156">
        <f t="shared" si="47"/>
        <v>0</v>
      </c>
      <c r="BI183" s="156">
        <f t="shared" si="48"/>
        <v>0</v>
      </c>
      <c r="BJ183" s="16" t="s">
        <v>88</v>
      </c>
      <c r="BK183" s="156">
        <f t="shared" si="49"/>
        <v>0</v>
      </c>
      <c r="BL183" s="16" t="s">
        <v>561</v>
      </c>
      <c r="BM183" s="155" t="s">
        <v>20525</v>
      </c>
    </row>
    <row r="184" spans="2:65" s="1" customFormat="1" ht="24.15" customHeight="1">
      <c r="B184" s="142"/>
      <c r="C184" s="179" t="s">
        <v>620</v>
      </c>
      <c r="D184" s="179" t="s">
        <v>454</v>
      </c>
      <c r="E184" s="180" t="s">
        <v>20526</v>
      </c>
      <c r="F184" s="181" t="s">
        <v>20527</v>
      </c>
      <c r="G184" s="182" t="s">
        <v>467</v>
      </c>
      <c r="H184" s="183">
        <v>2</v>
      </c>
      <c r="I184" s="184"/>
      <c r="J184" s="185">
        <f t="shared" si="40"/>
        <v>0</v>
      </c>
      <c r="K184" s="186"/>
      <c r="L184" s="187"/>
      <c r="M184" s="188" t="s">
        <v>1</v>
      </c>
      <c r="N184" s="189" t="s">
        <v>42</v>
      </c>
      <c r="P184" s="153">
        <f t="shared" si="41"/>
        <v>0</v>
      </c>
      <c r="Q184" s="153">
        <v>0</v>
      </c>
      <c r="R184" s="153">
        <f t="shared" si="42"/>
        <v>0</v>
      </c>
      <c r="S184" s="153">
        <v>0</v>
      </c>
      <c r="T184" s="154">
        <f t="shared" si="43"/>
        <v>0</v>
      </c>
      <c r="AR184" s="155" t="s">
        <v>831</v>
      </c>
      <c r="AT184" s="155" t="s">
        <v>454</v>
      </c>
      <c r="AU184" s="155" t="s">
        <v>88</v>
      </c>
      <c r="AY184" s="16" t="s">
        <v>317</v>
      </c>
      <c r="BE184" s="156">
        <f t="shared" si="44"/>
        <v>0</v>
      </c>
      <c r="BF184" s="156">
        <f t="shared" si="45"/>
        <v>0</v>
      </c>
      <c r="BG184" s="156">
        <f t="shared" si="46"/>
        <v>0</v>
      </c>
      <c r="BH184" s="156">
        <f t="shared" si="47"/>
        <v>0</v>
      </c>
      <c r="BI184" s="156">
        <f t="shared" si="48"/>
        <v>0</v>
      </c>
      <c r="BJ184" s="16" t="s">
        <v>88</v>
      </c>
      <c r="BK184" s="156">
        <f t="shared" si="49"/>
        <v>0</v>
      </c>
      <c r="BL184" s="16" t="s">
        <v>561</v>
      </c>
      <c r="BM184" s="155" t="s">
        <v>20528</v>
      </c>
    </row>
    <row r="185" spans="2:65" s="1" customFormat="1" ht="16.5" customHeight="1">
      <c r="B185" s="142"/>
      <c r="C185" s="179" t="s">
        <v>681</v>
      </c>
      <c r="D185" s="179" t="s">
        <v>454</v>
      </c>
      <c r="E185" s="180" t="s">
        <v>20529</v>
      </c>
      <c r="F185" s="181" t="s">
        <v>20530</v>
      </c>
      <c r="G185" s="182" t="s">
        <v>467</v>
      </c>
      <c r="H185" s="183">
        <v>2</v>
      </c>
      <c r="I185" s="184"/>
      <c r="J185" s="185">
        <f t="shared" si="40"/>
        <v>0</v>
      </c>
      <c r="K185" s="186"/>
      <c r="L185" s="187"/>
      <c r="M185" s="188" t="s">
        <v>1</v>
      </c>
      <c r="N185" s="189" t="s">
        <v>42</v>
      </c>
      <c r="P185" s="153">
        <f t="shared" si="41"/>
        <v>0</v>
      </c>
      <c r="Q185" s="153">
        <v>0</v>
      </c>
      <c r="R185" s="153">
        <f t="shared" si="42"/>
        <v>0</v>
      </c>
      <c r="S185" s="153">
        <v>0</v>
      </c>
      <c r="T185" s="154">
        <f t="shared" si="43"/>
        <v>0</v>
      </c>
      <c r="AR185" s="155" t="s">
        <v>831</v>
      </c>
      <c r="AT185" s="155" t="s">
        <v>454</v>
      </c>
      <c r="AU185" s="155" t="s">
        <v>88</v>
      </c>
      <c r="AY185" s="16" t="s">
        <v>317</v>
      </c>
      <c r="BE185" s="156">
        <f t="shared" si="44"/>
        <v>0</v>
      </c>
      <c r="BF185" s="156">
        <f t="shared" si="45"/>
        <v>0</v>
      </c>
      <c r="BG185" s="156">
        <f t="shared" si="46"/>
        <v>0</v>
      </c>
      <c r="BH185" s="156">
        <f t="shared" si="47"/>
        <v>0</v>
      </c>
      <c r="BI185" s="156">
        <f t="shared" si="48"/>
        <v>0</v>
      </c>
      <c r="BJ185" s="16" t="s">
        <v>88</v>
      </c>
      <c r="BK185" s="156">
        <f t="shared" si="49"/>
        <v>0</v>
      </c>
      <c r="BL185" s="16" t="s">
        <v>561</v>
      </c>
      <c r="BM185" s="155" t="s">
        <v>20531</v>
      </c>
    </row>
    <row r="186" spans="2:65" s="1" customFormat="1" ht="33" customHeight="1">
      <c r="B186" s="142"/>
      <c r="C186" s="179" t="s">
        <v>670</v>
      </c>
      <c r="D186" s="179" t="s">
        <v>454</v>
      </c>
      <c r="E186" s="180" t="s">
        <v>20532</v>
      </c>
      <c r="F186" s="181" t="s">
        <v>20533</v>
      </c>
      <c r="G186" s="182" t="s">
        <v>467</v>
      </c>
      <c r="H186" s="183">
        <v>166</v>
      </c>
      <c r="I186" s="184"/>
      <c r="J186" s="185">
        <f t="shared" si="40"/>
        <v>0</v>
      </c>
      <c r="K186" s="186"/>
      <c r="L186" s="187"/>
      <c r="M186" s="188" t="s">
        <v>1</v>
      </c>
      <c r="N186" s="189" t="s">
        <v>42</v>
      </c>
      <c r="P186" s="153">
        <f t="shared" si="41"/>
        <v>0</v>
      </c>
      <c r="Q186" s="153">
        <v>0</v>
      </c>
      <c r="R186" s="153">
        <f t="shared" si="42"/>
        <v>0</v>
      </c>
      <c r="S186" s="153">
        <v>0</v>
      </c>
      <c r="T186" s="154">
        <f t="shared" si="43"/>
        <v>0</v>
      </c>
      <c r="AR186" s="155" t="s">
        <v>831</v>
      </c>
      <c r="AT186" s="155" t="s">
        <v>454</v>
      </c>
      <c r="AU186" s="155" t="s">
        <v>88</v>
      </c>
      <c r="AY186" s="16" t="s">
        <v>317</v>
      </c>
      <c r="BE186" s="156">
        <f t="shared" si="44"/>
        <v>0</v>
      </c>
      <c r="BF186" s="156">
        <f t="shared" si="45"/>
        <v>0</v>
      </c>
      <c r="BG186" s="156">
        <f t="shared" si="46"/>
        <v>0</v>
      </c>
      <c r="BH186" s="156">
        <f t="shared" si="47"/>
        <v>0</v>
      </c>
      <c r="BI186" s="156">
        <f t="shared" si="48"/>
        <v>0</v>
      </c>
      <c r="BJ186" s="16" t="s">
        <v>88</v>
      </c>
      <c r="BK186" s="156">
        <f t="shared" si="49"/>
        <v>0</v>
      </c>
      <c r="BL186" s="16" t="s">
        <v>561</v>
      </c>
      <c r="BM186" s="155" t="s">
        <v>20534</v>
      </c>
    </row>
    <row r="187" spans="2:65" s="1" customFormat="1" ht="33" customHeight="1">
      <c r="B187" s="142"/>
      <c r="C187" s="179" t="s">
        <v>834</v>
      </c>
      <c r="D187" s="179" t="s">
        <v>454</v>
      </c>
      <c r="E187" s="180" t="s">
        <v>20535</v>
      </c>
      <c r="F187" s="181" t="s">
        <v>20536</v>
      </c>
      <c r="G187" s="182" t="s">
        <v>467</v>
      </c>
      <c r="H187" s="183">
        <v>343</v>
      </c>
      <c r="I187" s="184"/>
      <c r="J187" s="185">
        <f t="shared" si="40"/>
        <v>0</v>
      </c>
      <c r="K187" s="186"/>
      <c r="L187" s="187"/>
      <c r="M187" s="188" t="s">
        <v>1</v>
      </c>
      <c r="N187" s="189" t="s">
        <v>42</v>
      </c>
      <c r="P187" s="153">
        <f t="shared" si="41"/>
        <v>0</v>
      </c>
      <c r="Q187" s="153">
        <v>0</v>
      </c>
      <c r="R187" s="153">
        <f t="shared" si="42"/>
        <v>0</v>
      </c>
      <c r="S187" s="153">
        <v>0</v>
      </c>
      <c r="T187" s="154">
        <f t="shared" si="43"/>
        <v>0</v>
      </c>
      <c r="AR187" s="155" t="s">
        <v>831</v>
      </c>
      <c r="AT187" s="155" t="s">
        <v>454</v>
      </c>
      <c r="AU187" s="155" t="s">
        <v>88</v>
      </c>
      <c r="AY187" s="16" t="s">
        <v>317</v>
      </c>
      <c r="BE187" s="156">
        <f t="shared" si="44"/>
        <v>0</v>
      </c>
      <c r="BF187" s="156">
        <f t="shared" si="45"/>
        <v>0</v>
      </c>
      <c r="BG187" s="156">
        <f t="shared" si="46"/>
        <v>0</v>
      </c>
      <c r="BH187" s="156">
        <f t="shared" si="47"/>
        <v>0</v>
      </c>
      <c r="BI187" s="156">
        <f t="shared" si="48"/>
        <v>0</v>
      </c>
      <c r="BJ187" s="16" t="s">
        <v>88</v>
      </c>
      <c r="BK187" s="156">
        <f t="shared" si="49"/>
        <v>0</v>
      </c>
      <c r="BL187" s="16" t="s">
        <v>561</v>
      </c>
      <c r="BM187" s="155" t="s">
        <v>20537</v>
      </c>
    </row>
    <row r="188" spans="2:65" s="1" customFormat="1" ht="16.5" customHeight="1">
      <c r="B188" s="142"/>
      <c r="C188" s="179" t="s">
        <v>673</v>
      </c>
      <c r="D188" s="179" t="s">
        <v>454</v>
      </c>
      <c r="E188" s="180" t="s">
        <v>20538</v>
      </c>
      <c r="F188" s="181" t="s">
        <v>20539</v>
      </c>
      <c r="G188" s="182" t="s">
        <v>467</v>
      </c>
      <c r="H188" s="183">
        <v>150</v>
      </c>
      <c r="I188" s="184"/>
      <c r="J188" s="185">
        <f t="shared" si="40"/>
        <v>0</v>
      </c>
      <c r="K188" s="186"/>
      <c r="L188" s="187"/>
      <c r="M188" s="188" t="s">
        <v>1</v>
      </c>
      <c r="N188" s="189" t="s">
        <v>42</v>
      </c>
      <c r="P188" s="153">
        <f t="shared" si="41"/>
        <v>0</v>
      </c>
      <c r="Q188" s="153">
        <v>0</v>
      </c>
      <c r="R188" s="153">
        <f t="shared" si="42"/>
        <v>0</v>
      </c>
      <c r="S188" s="153">
        <v>0</v>
      </c>
      <c r="T188" s="154">
        <f t="shared" si="43"/>
        <v>0</v>
      </c>
      <c r="AR188" s="155" t="s">
        <v>831</v>
      </c>
      <c r="AT188" s="155" t="s">
        <v>454</v>
      </c>
      <c r="AU188" s="155" t="s">
        <v>88</v>
      </c>
      <c r="AY188" s="16" t="s">
        <v>317</v>
      </c>
      <c r="BE188" s="156">
        <f t="shared" si="44"/>
        <v>0</v>
      </c>
      <c r="BF188" s="156">
        <f t="shared" si="45"/>
        <v>0</v>
      </c>
      <c r="BG188" s="156">
        <f t="shared" si="46"/>
        <v>0</v>
      </c>
      <c r="BH188" s="156">
        <f t="shared" si="47"/>
        <v>0</v>
      </c>
      <c r="BI188" s="156">
        <f t="shared" si="48"/>
        <v>0</v>
      </c>
      <c r="BJ188" s="16" t="s">
        <v>88</v>
      </c>
      <c r="BK188" s="156">
        <f t="shared" si="49"/>
        <v>0</v>
      </c>
      <c r="BL188" s="16" t="s">
        <v>561</v>
      </c>
      <c r="BM188" s="155" t="s">
        <v>20540</v>
      </c>
    </row>
    <row r="189" spans="2:65" s="1" customFormat="1" ht="16.5" customHeight="1">
      <c r="B189" s="142"/>
      <c r="C189" s="179" t="s">
        <v>1417</v>
      </c>
      <c r="D189" s="179" t="s">
        <v>454</v>
      </c>
      <c r="E189" s="180" t="s">
        <v>20541</v>
      </c>
      <c r="F189" s="181" t="s">
        <v>20542</v>
      </c>
      <c r="G189" s="182" t="s">
        <v>467</v>
      </c>
      <c r="H189" s="183">
        <v>109</v>
      </c>
      <c r="I189" s="184"/>
      <c r="J189" s="185">
        <f t="shared" si="40"/>
        <v>0</v>
      </c>
      <c r="K189" s="186"/>
      <c r="L189" s="187"/>
      <c r="M189" s="188" t="s">
        <v>1</v>
      </c>
      <c r="N189" s="189" t="s">
        <v>42</v>
      </c>
      <c r="P189" s="153">
        <f t="shared" si="41"/>
        <v>0</v>
      </c>
      <c r="Q189" s="153">
        <v>0</v>
      </c>
      <c r="R189" s="153">
        <f t="shared" si="42"/>
        <v>0</v>
      </c>
      <c r="S189" s="153">
        <v>0</v>
      </c>
      <c r="T189" s="154">
        <f t="shared" si="43"/>
        <v>0</v>
      </c>
      <c r="AR189" s="155" t="s">
        <v>831</v>
      </c>
      <c r="AT189" s="155" t="s">
        <v>454</v>
      </c>
      <c r="AU189" s="155" t="s">
        <v>88</v>
      </c>
      <c r="AY189" s="16" t="s">
        <v>317</v>
      </c>
      <c r="BE189" s="156">
        <f t="shared" si="44"/>
        <v>0</v>
      </c>
      <c r="BF189" s="156">
        <f t="shared" si="45"/>
        <v>0</v>
      </c>
      <c r="BG189" s="156">
        <f t="shared" si="46"/>
        <v>0</v>
      </c>
      <c r="BH189" s="156">
        <f t="shared" si="47"/>
        <v>0</v>
      </c>
      <c r="BI189" s="156">
        <f t="shared" si="48"/>
        <v>0</v>
      </c>
      <c r="BJ189" s="16" t="s">
        <v>88</v>
      </c>
      <c r="BK189" s="156">
        <f t="shared" si="49"/>
        <v>0</v>
      </c>
      <c r="BL189" s="16" t="s">
        <v>561</v>
      </c>
      <c r="BM189" s="155" t="s">
        <v>20543</v>
      </c>
    </row>
    <row r="190" spans="2:65" s="1" customFormat="1" ht="16.5" customHeight="1">
      <c r="B190" s="142"/>
      <c r="C190" s="179" t="s">
        <v>675</v>
      </c>
      <c r="D190" s="179" t="s">
        <v>454</v>
      </c>
      <c r="E190" s="180" t="s">
        <v>20544</v>
      </c>
      <c r="F190" s="181" t="s">
        <v>20545</v>
      </c>
      <c r="G190" s="182" t="s">
        <v>20267</v>
      </c>
      <c r="H190" s="183">
        <v>2</v>
      </c>
      <c r="I190" s="184"/>
      <c r="J190" s="185">
        <f t="shared" si="40"/>
        <v>0</v>
      </c>
      <c r="K190" s="186"/>
      <c r="L190" s="187"/>
      <c r="M190" s="188" t="s">
        <v>1</v>
      </c>
      <c r="N190" s="189" t="s">
        <v>42</v>
      </c>
      <c r="P190" s="153">
        <f t="shared" si="41"/>
        <v>0</v>
      </c>
      <c r="Q190" s="153">
        <v>0</v>
      </c>
      <c r="R190" s="153">
        <f t="shared" si="42"/>
        <v>0</v>
      </c>
      <c r="S190" s="153">
        <v>0</v>
      </c>
      <c r="T190" s="154">
        <f t="shared" si="43"/>
        <v>0</v>
      </c>
      <c r="AR190" s="155" t="s">
        <v>831</v>
      </c>
      <c r="AT190" s="155" t="s">
        <v>454</v>
      </c>
      <c r="AU190" s="155" t="s">
        <v>88</v>
      </c>
      <c r="AY190" s="16" t="s">
        <v>317</v>
      </c>
      <c r="BE190" s="156">
        <f t="shared" si="44"/>
        <v>0</v>
      </c>
      <c r="BF190" s="156">
        <f t="shared" si="45"/>
        <v>0</v>
      </c>
      <c r="BG190" s="156">
        <f t="shared" si="46"/>
        <v>0</v>
      </c>
      <c r="BH190" s="156">
        <f t="shared" si="47"/>
        <v>0</v>
      </c>
      <c r="BI190" s="156">
        <f t="shared" si="48"/>
        <v>0</v>
      </c>
      <c r="BJ190" s="16" t="s">
        <v>88</v>
      </c>
      <c r="BK190" s="156">
        <f t="shared" si="49"/>
        <v>0</v>
      </c>
      <c r="BL190" s="16" t="s">
        <v>561</v>
      </c>
      <c r="BM190" s="155" t="s">
        <v>20546</v>
      </c>
    </row>
    <row r="191" spans="2:65" s="11" customFormat="1" ht="25.9" customHeight="1">
      <c r="B191" s="130"/>
      <c r="D191" s="131" t="s">
        <v>75</v>
      </c>
      <c r="E191" s="132" t="s">
        <v>499</v>
      </c>
      <c r="F191" s="132" t="s">
        <v>500</v>
      </c>
      <c r="I191" s="133"/>
      <c r="J191" s="134">
        <f>BK191</f>
        <v>0</v>
      </c>
      <c r="L191" s="130"/>
      <c r="M191" s="135"/>
      <c r="P191" s="136">
        <f>P192</f>
        <v>0</v>
      </c>
      <c r="R191" s="136">
        <f>R192</f>
        <v>0</v>
      </c>
      <c r="T191" s="137">
        <f>T192</f>
        <v>0</v>
      </c>
      <c r="AR191" s="131" t="s">
        <v>341</v>
      </c>
      <c r="AT191" s="138" t="s">
        <v>75</v>
      </c>
      <c r="AU191" s="138" t="s">
        <v>76</v>
      </c>
      <c r="AY191" s="131" t="s">
        <v>317</v>
      </c>
      <c r="BK191" s="139">
        <f>BK192</f>
        <v>0</v>
      </c>
    </row>
    <row r="192" spans="2:65" s="1" customFormat="1" ht="37.75" customHeight="1">
      <c r="B192" s="142"/>
      <c r="C192" s="143" t="s">
        <v>1456</v>
      </c>
      <c r="D192" s="143" t="s">
        <v>319</v>
      </c>
      <c r="E192" s="144" t="s">
        <v>744</v>
      </c>
      <c r="F192" s="145" t="s">
        <v>745</v>
      </c>
      <c r="G192" s="146" t="s">
        <v>746</v>
      </c>
      <c r="H192" s="147">
        <v>5</v>
      </c>
      <c r="I192" s="148"/>
      <c r="J192" s="149">
        <f>ROUND(I192*H192,2)</f>
        <v>0</v>
      </c>
      <c r="K192" s="150"/>
      <c r="L192" s="31"/>
      <c r="M192" s="190" t="s">
        <v>1</v>
      </c>
      <c r="N192" s="191" t="s">
        <v>42</v>
      </c>
      <c r="O192" s="192"/>
      <c r="P192" s="193">
        <f>O192*H192</f>
        <v>0</v>
      </c>
      <c r="Q192" s="193">
        <v>0</v>
      </c>
      <c r="R192" s="193">
        <f>Q192*H192</f>
        <v>0</v>
      </c>
      <c r="S192" s="193">
        <v>0</v>
      </c>
      <c r="T192" s="194">
        <f>S192*H192</f>
        <v>0</v>
      </c>
      <c r="AR192" s="155" t="s">
        <v>505</v>
      </c>
      <c r="AT192" s="155" t="s">
        <v>319</v>
      </c>
      <c r="AU192" s="155" t="s">
        <v>83</v>
      </c>
      <c r="AY192" s="16" t="s">
        <v>317</v>
      </c>
      <c r="BE192" s="156">
        <f>IF(N192="základná",J192,0)</f>
        <v>0</v>
      </c>
      <c r="BF192" s="156">
        <f>IF(N192="znížená",J192,0)</f>
        <v>0</v>
      </c>
      <c r="BG192" s="156">
        <f>IF(N192="zákl. prenesená",J192,0)</f>
        <v>0</v>
      </c>
      <c r="BH192" s="156">
        <f>IF(N192="zníž. prenesená",J192,0)</f>
        <v>0</v>
      </c>
      <c r="BI192" s="156">
        <f>IF(N192="nulová",J192,0)</f>
        <v>0</v>
      </c>
      <c r="BJ192" s="16" t="s">
        <v>88</v>
      </c>
      <c r="BK192" s="156">
        <f>ROUND(I192*H192,2)</f>
        <v>0</v>
      </c>
      <c r="BL192" s="16" t="s">
        <v>505</v>
      </c>
      <c r="BM192" s="155" t="s">
        <v>20547</v>
      </c>
    </row>
    <row r="193" spans="2:12" s="1" customFormat="1" ht="7" customHeight="1">
      <c r="B193" s="46"/>
      <c r="C193" s="47"/>
      <c r="D193" s="47"/>
      <c r="E193" s="47"/>
      <c r="F193" s="47"/>
      <c r="G193" s="47"/>
      <c r="H193" s="47"/>
      <c r="I193" s="47"/>
      <c r="J193" s="47"/>
      <c r="K193" s="47"/>
      <c r="L193" s="31"/>
    </row>
  </sheetData>
  <autoFilter ref="C126:K192" xr:uid="{00000000-0009-0000-0000-00002F000000}"/>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2:BM13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233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20135</v>
      </c>
      <c r="F9" s="263"/>
      <c r="G9" s="263"/>
      <c r="H9" s="263"/>
      <c r="L9" s="31"/>
    </row>
    <row r="10" spans="2:46" s="1" customFormat="1" ht="12" customHeight="1">
      <c r="B10" s="31"/>
      <c r="D10" s="26" t="s">
        <v>287</v>
      </c>
      <c r="L10" s="31"/>
    </row>
    <row r="11" spans="2:46" s="1" customFormat="1" ht="16.5" customHeight="1">
      <c r="B11" s="31"/>
      <c r="E11" s="243" t="s">
        <v>20548</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ROUND(J125,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ROUND((SUM(BE125:BE135)),  2)</f>
        <v>0</v>
      </c>
      <c r="G35" s="99"/>
      <c r="H35" s="99"/>
      <c r="I35" s="100">
        <v>0.2</v>
      </c>
      <c r="J35" s="98">
        <f>ROUND(((SUM(BE125:BE135))*I35),  2)</f>
        <v>0</v>
      </c>
      <c r="L35" s="31"/>
    </row>
    <row r="36" spans="2:12" s="1" customFormat="1" ht="14.4" customHeight="1">
      <c r="B36" s="31"/>
      <c r="E36" s="36" t="s">
        <v>42</v>
      </c>
      <c r="F36" s="98">
        <f>ROUND((SUM(BF125:BF135)),  2)</f>
        <v>0</v>
      </c>
      <c r="G36" s="99"/>
      <c r="H36" s="99"/>
      <c r="I36" s="100">
        <v>0.2</v>
      </c>
      <c r="J36" s="98">
        <f>ROUND(((SUM(BF125:BF135))*I36),  2)</f>
        <v>0</v>
      </c>
      <c r="L36" s="31"/>
    </row>
    <row r="37" spans="2:12" s="1" customFormat="1" ht="14.4" hidden="1" customHeight="1">
      <c r="B37" s="31"/>
      <c r="E37" s="26" t="s">
        <v>43</v>
      </c>
      <c r="F37" s="87">
        <f>ROUND((SUM(BG125:BG135)),  2)</f>
        <v>0</v>
      </c>
      <c r="I37" s="101">
        <v>0.2</v>
      </c>
      <c r="J37" s="87">
        <f>0</f>
        <v>0</v>
      </c>
      <c r="L37" s="31"/>
    </row>
    <row r="38" spans="2:12" s="1" customFormat="1" ht="14.4" hidden="1" customHeight="1">
      <c r="B38" s="31"/>
      <c r="E38" s="26" t="s">
        <v>44</v>
      </c>
      <c r="F38" s="87">
        <f>ROUND((SUM(BH125:BH135)),  2)</f>
        <v>0</v>
      </c>
      <c r="I38" s="101">
        <v>0.2</v>
      </c>
      <c r="J38" s="87">
        <f>0</f>
        <v>0</v>
      </c>
      <c r="L38" s="31"/>
    </row>
    <row r="39" spans="2:12" s="1" customFormat="1" ht="14.4" hidden="1" customHeight="1">
      <c r="B39" s="31"/>
      <c r="E39" s="36" t="s">
        <v>45</v>
      </c>
      <c r="F39" s="98">
        <f>ROUND((SUM(BI125:BI135)),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20135</v>
      </c>
      <c r="F87" s="263"/>
      <c r="G87" s="263"/>
      <c r="H87" s="263"/>
      <c r="L87" s="31"/>
    </row>
    <row r="88" spans="2:12" s="1" customFormat="1" ht="12" customHeight="1">
      <c r="B88" s="31"/>
      <c r="C88" s="26" t="s">
        <v>287</v>
      </c>
      <c r="L88" s="31"/>
    </row>
    <row r="89" spans="2:12" s="1" customFormat="1" ht="16.5" customHeight="1">
      <c r="B89" s="31"/>
      <c r="E89" s="243" t="str">
        <f>E11</f>
        <v>PS03 - Technológia výťahov a plošín</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J125</f>
        <v>0</v>
      </c>
      <c r="L98" s="31"/>
      <c r="AU98" s="16" t="s">
        <v>296</v>
      </c>
    </row>
    <row r="99" spans="2:47" s="8" customFormat="1" ht="25" customHeight="1">
      <c r="B99" s="113"/>
      <c r="D99" s="114" t="s">
        <v>8211</v>
      </c>
      <c r="E99" s="115"/>
      <c r="F99" s="115"/>
      <c r="G99" s="115"/>
      <c r="H99" s="115"/>
      <c r="I99" s="115"/>
      <c r="J99" s="116">
        <f>J126</f>
        <v>0</v>
      </c>
      <c r="L99" s="113"/>
    </row>
    <row r="100" spans="2:47" s="9" customFormat="1" ht="19.899999999999999" customHeight="1">
      <c r="B100" s="117"/>
      <c r="D100" s="118" t="s">
        <v>7732</v>
      </c>
      <c r="E100" s="119"/>
      <c r="F100" s="119"/>
      <c r="G100" s="119"/>
      <c r="H100" s="119"/>
      <c r="I100" s="119"/>
      <c r="J100" s="120">
        <f>J127</f>
        <v>0</v>
      </c>
      <c r="L100" s="117"/>
    </row>
    <row r="101" spans="2:47" s="8" customFormat="1" ht="25" customHeight="1">
      <c r="B101" s="113"/>
      <c r="D101" s="114" t="s">
        <v>512</v>
      </c>
      <c r="E101" s="115"/>
      <c r="F101" s="115"/>
      <c r="G101" s="115"/>
      <c r="H101" s="115"/>
      <c r="I101" s="115"/>
      <c r="J101" s="116">
        <f>J129</f>
        <v>0</v>
      </c>
      <c r="L101" s="113"/>
    </row>
    <row r="102" spans="2:47" s="9" customFormat="1" ht="19.899999999999999" customHeight="1">
      <c r="B102" s="117"/>
      <c r="D102" s="118" t="s">
        <v>20549</v>
      </c>
      <c r="E102" s="119"/>
      <c r="F102" s="119"/>
      <c r="G102" s="119"/>
      <c r="H102" s="119"/>
      <c r="I102" s="119"/>
      <c r="J102" s="120">
        <f>J130</f>
        <v>0</v>
      </c>
      <c r="L102" s="117"/>
    </row>
    <row r="103" spans="2:47" s="8" customFormat="1" ht="25" customHeight="1">
      <c r="B103" s="113"/>
      <c r="D103" s="114" t="s">
        <v>302</v>
      </c>
      <c r="E103" s="115"/>
      <c r="F103" s="115"/>
      <c r="G103" s="115"/>
      <c r="H103" s="115"/>
      <c r="I103" s="115"/>
      <c r="J103" s="116">
        <f>J134</f>
        <v>0</v>
      </c>
      <c r="L103" s="113"/>
    </row>
    <row r="104" spans="2:47" s="1" customFormat="1" ht="21.75" customHeight="1">
      <c r="B104" s="31"/>
      <c r="L104" s="31"/>
    </row>
    <row r="105" spans="2:47" s="1" customFormat="1" ht="7" customHeight="1">
      <c r="B105" s="46"/>
      <c r="C105" s="47"/>
      <c r="D105" s="47"/>
      <c r="E105" s="47"/>
      <c r="F105" s="47"/>
      <c r="G105" s="47"/>
      <c r="H105" s="47"/>
      <c r="I105" s="47"/>
      <c r="J105" s="47"/>
      <c r="K105" s="47"/>
      <c r="L105" s="31"/>
    </row>
    <row r="109" spans="2:47" s="1" customFormat="1" ht="7" customHeight="1">
      <c r="B109" s="48"/>
      <c r="C109" s="49"/>
      <c r="D109" s="49"/>
      <c r="E109" s="49"/>
      <c r="F109" s="49"/>
      <c r="G109" s="49"/>
      <c r="H109" s="49"/>
      <c r="I109" s="49"/>
      <c r="J109" s="49"/>
      <c r="K109" s="49"/>
      <c r="L109" s="31"/>
    </row>
    <row r="110" spans="2:47" s="1" customFormat="1" ht="25" customHeight="1">
      <c r="B110" s="31"/>
      <c r="C110" s="20" t="s">
        <v>303</v>
      </c>
      <c r="L110" s="31"/>
    </row>
    <row r="111" spans="2:47" s="1" customFormat="1" ht="7" customHeight="1">
      <c r="B111" s="31"/>
      <c r="L111" s="31"/>
    </row>
    <row r="112" spans="2:47" s="1" customFormat="1" ht="12" customHeight="1">
      <c r="B112" s="31"/>
      <c r="C112" s="26" t="s">
        <v>15</v>
      </c>
      <c r="L112" s="31"/>
    </row>
    <row r="113" spans="2:65" s="1" customFormat="1" ht="26.25" customHeight="1">
      <c r="B113" s="31"/>
      <c r="E113" s="261" t="str">
        <f>E7</f>
        <v>Dostavba a rekonštrukcia lôžkovej časti Nemocnice s poliklinikou v Spišskej Novej Vsi</v>
      </c>
      <c r="F113" s="262"/>
      <c r="G113" s="262"/>
      <c r="H113" s="262"/>
      <c r="L113" s="31"/>
    </row>
    <row r="114" spans="2:65" ht="12" customHeight="1">
      <c r="B114" s="19"/>
      <c r="C114" s="26" t="s">
        <v>285</v>
      </c>
      <c r="L114" s="19"/>
    </row>
    <row r="115" spans="2:65" s="1" customFormat="1" ht="16.5" customHeight="1">
      <c r="B115" s="31"/>
      <c r="E115" s="261" t="s">
        <v>20135</v>
      </c>
      <c r="F115" s="263"/>
      <c r="G115" s="263"/>
      <c r="H115" s="263"/>
      <c r="L115" s="31"/>
    </row>
    <row r="116" spans="2:65" s="1" customFormat="1" ht="12" customHeight="1">
      <c r="B116" s="31"/>
      <c r="C116" s="26" t="s">
        <v>287</v>
      </c>
      <c r="L116" s="31"/>
    </row>
    <row r="117" spans="2:65" s="1" customFormat="1" ht="16.5" customHeight="1">
      <c r="B117" s="31"/>
      <c r="E117" s="243" t="str">
        <f>E11</f>
        <v>PS03 - Technológia výťahov a plošín</v>
      </c>
      <c r="F117" s="263"/>
      <c r="G117" s="263"/>
      <c r="H117" s="263"/>
      <c r="L117" s="31"/>
    </row>
    <row r="118" spans="2:65" s="1" customFormat="1" ht="7" customHeight="1">
      <c r="B118" s="31"/>
      <c r="L118" s="31"/>
    </row>
    <row r="119" spans="2:65" s="1" customFormat="1" ht="12" customHeight="1">
      <c r="B119" s="31"/>
      <c r="C119" s="26" t="s">
        <v>19</v>
      </c>
      <c r="F119" s="24" t="str">
        <f>F14</f>
        <v>parc.č.:1094/1,17,81,82,98,99,1095,1096,9243/18</v>
      </c>
      <c r="I119" s="26" t="s">
        <v>21</v>
      </c>
      <c r="J119" s="54" t="str">
        <f>IF(J14="","",J14)</f>
        <v>6. 3. 2024</v>
      </c>
      <c r="L119" s="31"/>
    </row>
    <row r="120" spans="2:65" s="1" customFormat="1" ht="7" customHeight="1">
      <c r="B120" s="31"/>
      <c r="L120" s="31"/>
    </row>
    <row r="121" spans="2:65" s="1" customFormat="1" ht="25.65" customHeight="1">
      <c r="B121" s="31"/>
      <c r="C121" s="26" t="s">
        <v>23</v>
      </c>
      <c r="F121" s="24" t="str">
        <f>E17</f>
        <v>Nemocnica s poliklinikou, Spišská Nová Ves</v>
      </c>
      <c r="I121" s="26" t="s">
        <v>29</v>
      </c>
      <c r="J121" s="29" t="str">
        <f>E23</f>
        <v>d.g.A. design graphic architecture s.r.o.</v>
      </c>
      <c r="L121" s="31"/>
    </row>
    <row r="122" spans="2:65" s="1" customFormat="1" ht="15.15" customHeight="1">
      <c r="B122" s="31"/>
      <c r="C122" s="26" t="s">
        <v>27</v>
      </c>
      <c r="F122" s="24" t="str">
        <f>IF(E20="","",E20)</f>
        <v>Vyplň údaj</v>
      </c>
      <c r="I122" s="26" t="s">
        <v>32</v>
      </c>
      <c r="J122" s="29" t="str">
        <f>E26</f>
        <v xml:space="preserve"> </v>
      </c>
      <c r="L122" s="31"/>
    </row>
    <row r="123" spans="2:65" s="1" customFormat="1" ht="10.25" customHeight="1">
      <c r="B123" s="31"/>
      <c r="L123" s="31"/>
    </row>
    <row r="124" spans="2:65" s="10" customFormat="1" ht="29.25" customHeight="1">
      <c r="B124" s="121"/>
      <c r="C124" s="122" t="s">
        <v>304</v>
      </c>
      <c r="D124" s="123" t="s">
        <v>61</v>
      </c>
      <c r="E124" s="123" t="s">
        <v>57</v>
      </c>
      <c r="F124" s="123" t="s">
        <v>58</v>
      </c>
      <c r="G124" s="123" t="s">
        <v>305</v>
      </c>
      <c r="H124" s="123" t="s">
        <v>306</v>
      </c>
      <c r="I124" s="123" t="s">
        <v>307</v>
      </c>
      <c r="J124" s="124" t="s">
        <v>294</v>
      </c>
      <c r="K124" s="125" t="s">
        <v>308</v>
      </c>
      <c r="L124" s="121"/>
      <c r="M124" s="61" t="s">
        <v>1</v>
      </c>
      <c r="N124" s="62" t="s">
        <v>40</v>
      </c>
      <c r="O124" s="62" t="s">
        <v>309</v>
      </c>
      <c r="P124" s="62" t="s">
        <v>310</v>
      </c>
      <c r="Q124" s="62" t="s">
        <v>311</v>
      </c>
      <c r="R124" s="62" t="s">
        <v>312</v>
      </c>
      <c r="S124" s="62" t="s">
        <v>313</v>
      </c>
      <c r="T124" s="63" t="s">
        <v>314</v>
      </c>
    </row>
    <row r="125" spans="2:65" s="1" customFormat="1" ht="22.75" customHeight="1">
      <c r="B125" s="31"/>
      <c r="C125" s="66" t="s">
        <v>295</v>
      </c>
      <c r="J125" s="126">
        <f>BK125</f>
        <v>0</v>
      </c>
      <c r="L125" s="31"/>
      <c r="M125" s="64"/>
      <c r="N125" s="55"/>
      <c r="O125" s="55"/>
      <c r="P125" s="127">
        <f>P126+P129+P134</f>
        <v>0</v>
      </c>
      <c r="Q125" s="55"/>
      <c r="R125" s="127">
        <f>R126+R129+R134</f>
        <v>0</v>
      </c>
      <c r="S125" s="55"/>
      <c r="T125" s="128">
        <f>T126+T129+T134</f>
        <v>0</v>
      </c>
      <c r="AT125" s="16" t="s">
        <v>75</v>
      </c>
      <c r="AU125" s="16" t="s">
        <v>296</v>
      </c>
      <c r="BK125" s="129">
        <f>BK126+BK129+BK134</f>
        <v>0</v>
      </c>
    </row>
    <row r="126" spans="2:65" s="11" customFormat="1" ht="25.9" customHeight="1">
      <c r="B126" s="130"/>
      <c r="D126" s="131" t="s">
        <v>75</v>
      </c>
      <c r="E126" s="132" t="s">
        <v>716</v>
      </c>
      <c r="F126" s="132" t="s">
        <v>721</v>
      </c>
      <c r="I126" s="133"/>
      <c r="J126" s="134">
        <f>BK126</f>
        <v>0</v>
      </c>
      <c r="L126" s="130"/>
      <c r="M126" s="135"/>
      <c r="P126" s="136">
        <f>P127</f>
        <v>0</v>
      </c>
      <c r="R126" s="136">
        <f>R127</f>
        <v>0</v>
      </c>
      <c r="T126" s="137">
        <f>T127</f>
        <v>0</v>
      </c>
      <c r="AR126" s="131" t="s">
        <v>83</v>
      </c>
      <c r="AT126" s="138" t="s">
        <v>75</v>
      </c>
      <c r="AU126" s="138" t="s">
        <v>76</v>
      </c>
      <c r="AY126" s="131" t="s">
        <v>317</v>
      </c>
      <c r="BK126" s="139">
        <f>BK127</f>
        <v>0</v>
      </c>
    </row>
    <row r="127" spans="2:65" s="11" customFormat="1" ht="22.75" customHeight="1">
      <c r="B127" s="130"/>
      <c r="D127" s="131" t="s">
        <v>75</v>
      </c>
      <c r="E127" s="140" t="s">
        <v>3817</v>
      </c>
      <c r="F127" s="140" t="s">
        <v>721</v>
      </c>
      <c r="I127" s="133"/>
      <c r="J127" s="141">
        <f>BK127</f>
        <v>0</v>
      </c>
      <c r="L127" s="130"/>
      <c r="M127" s="135"/>
      <c r="P127" s="136">
        <f>P128</f>
        <v>0</v>
      </c>
      <c r="R127" s="136">
        <f>R128</f>
        <v>0</v>
      </c>
      <c r="T127" s="137">
        <f>T128</f>
        <v>0</v>
      </c>
      <c r="AR127" s="131" t="s">
        <v>83</v>
      </c>
      <c r="AT127" s="138" t="s">
        <v>75</v>
      </c>
      <c r="AU127" s="138" t="s">
        <v>83</v>
      </c>
      <c r="AY127" s="131" t="s">
        <v>317</v>
      </c>
      <c r="BK127" s="139">
        <f>BK128</f>
        <v>0</v>
      </c>
    </row>
    <row r="128" spans="2:65" s="1" customFormat="1" ht="24.15" customHeight="1">
      <c r="B128" s="142"/>
      <c r="C128" s="143" t="s">
        <v>341</v>
      </c>
      <c r="D128" s="143" t="s">
        <v>319</v>
      </c>
      <c r="E128" s="144" t="s">
        <v>8196</v>
      </c>
      <c r="F128" s="145" t="s">
        <v>8197</v>
      </c>
      <c r="G128" s="146" t="s">
        <v>639</v>
      </c>
      <c r="H128" s="198"/>
      <c r="I128" s="148"/>
      <c r="J128" s="149">
        <f>ROUND(I128*H128,2)</f>
        <v>0</v>
      </c>
      <c r="K128" s="150"/>
      <c r="L128" s="31"/>
      <c r="M128" s="151" t="s">
        <v>1</v>
      </c>
      <c r="N128" s="152" t="s">
        <v>42</v>
      </c>
      <c r="P128" s="153">
        <f>O128*H128</f>
        <v>0</v>
      </c>
      <c r="Q128" s="153">
        <v>0</v>
      </c>
      <c r="R128" s="153">
        <f>Q128*H128</f>
        <v>0</v>
      </c>
      <c r="S128" s="153">
        <v>0</v>
      </c>
      <c r="T128" s="154">
        <f>S128*H128</f>
        <v>0</v>
      </c>
      <c r="AR128" s="155" t="s">
        <v>323</v>
      </c>
      <c r="AT128" s="155" t="s">
        <v>319</v>
      </c>
      <c r="AU128" s="155" t="s">
        <v>88</v>
      </c>
      <c r="AY128" s="16" t="s">
        <v>317</v>
      </c>
      <c r="BE128" s="156">
        <f>IF(N128="základná",J128,0)</f>
        <v>0</v>
      </c>
      <c r="BF128" s="156">
        <f>IF(N128="znížená",J128,0)</f>
        <v>0</v>
      </c>
      <c r="BG128" s="156">
        <f>IF(N128="zákl. prenesená",J128,0)</f>
        <v>0</v>
      </c>
      <c r="BH128" s="156">
        <f>IF(N128="zníž. prenesená",J128,0)</f>
        <v>0</v>
      </c>
      <c r="BI128" s="156">
        <f>IF(N128="nulová",J128,0)</f>
        <v>0</v>
      </c>
      <c r="BJ128" s="16" t="s">
        <v>88</v>
      </c>
      <c r="BK128" s="156">
        <f>ROUND(I128*H128,2)</f>
        <v>0</v>
      </c>
      <c r="BL128" s="16" t="s">
        <v>323</v>
      </c>
      <c r="BM128" s="155" t="s">
        <v>20550</v>
      </c>
    </row>
    <row r="129" spans="2:65" s="11" customFormat="1" ht="25.9" customHeight="1">
      <c r="B129" s="130"/>
      <c r="D129" s="131" t="s">
        <v>75</v>
      </c>
      <c r="E129" s="132" t="s">
        <v>454</v>
      </c>
      <c r="F129" s="132" t="s">
        <v>556</v>
      </c>
      <c r="I129" s="133"/>
      <c r="J129" s="134">
        <f>BK129</f>
        <v>0</v>
      </c>
      <c r="L129" s="130"/>
      <c r="M129" s="135"/>
      <c r="P129" s="136">
        <f>P130</f>
        <v>0</v>
      </c>
      <c r="R129" s="136">
        <f>R130</f>
        <v>0</v>
      </c>
      <c r="T129" s="137">
        <f>T130</f>
        <v>0</v>
      </c>
      <c r="AR129" s="131" t="s">
        <v>92</v>
      </c>
      <c r="AT129" s="138" t="s">
        <v>75</v>
      </c>
      <c r="AU129" s="138" t="s">
        <v>76</v>
      </c>
      <c r="AY129" s="131" t="s">
        <v>317</v>
      </c>
      <c r="BK129" s="139">
        <f>BK130</f>
        <v>0</v>
      </c>
    </row>
    <row r="130" spans="2:65" s="11" customFormat="1" ht="22.75" customHeight="1">
      <c r="B130" s="130"/>
      <c r="D130" s="131" t="s">
        <v>75</v>
      </c>
      <c r="E130" s="140" t="s">
        <v>20551</v>
      </c>
      <c r="F130" s="140" t="s">
        <v>20552</v>
      </c>
      <c r="I130" s="133"/>
      <c r="J130" s="141">
        <f>BK130</f>
        <v>0</v>
      </c>
      <c r="L130" s="130"/>
      <c r="M130" s="135"/>
      <c r="P130" s="136">
        <f>SUM(P131:P133)</f>
        <v>0</v>
      </c>
      <c r="R130" s="136">
        <f>SUM(R131:R133)</f>
        <v>0</v>
      </c>
      <c r="T130" s="137">
        <f>SUM(T131:T133)</f>
        <v>0</v>
      </c>
      <c r="AR130" s="131" t="s">
        <v>92</v>
      </c>
      <c r="AT130" s="138" t="s">
        <v>75</v>
      </c>
      <c r="AU130" s="138" t="s">
        <v>83</v>
      </c>
      <c r="AY130" s="131" t="s">
        <v>317</v>
      </c>
      <c r="BK130" s="139">
        <f>SUM(BK131:BK133)</f>
        <v>0</v>
      </c>
    </row>
    <row r="131" spans="2:65" s="1" customFormat="1" ht="16.5" customHeight="1">
      <c r="B131" s="142"/>
      <c r="C131" s="143" t="s">
        <v>83</v>
      </c>
      <c r="D131" s="143" t="s">
        <v>319</v>
      </c>
      <c r="E131" s="144" t="s">
        <v>20553</v>
      </c>
      <c r="F131" s="145" t="s">
        <v>20554</v>
      </c>
      <c r="G131" s="146" t="s">
        <v>467</v>
      </c>
      <c r="H131" s="147">
        <v>2</v>
      </c>
      <c r="I131" s="148"/>
      <c r="J131" s="149">
        <f>ROUND(I131*H131,2)</f>
        <v>0</v>
      </c>
      <c r="K131" s="150"/>
      <c r="L131" s="31"/>
      <c r="M131" s="151" t="s">
        <v>1</v>
      </c>
      <c r="N131" s="152" t="s">
        <v>42</v>
      </c>
      <c r="P131" s="153">
        <f>O131*H131</f>
        <v>0</v>
      </c>
      <c r="Q131" s="153">
        <v>0</v>
      </c>
      <c r="R131" s="153">
        <f>Q131*H131</f>
        <v>0</v>
      </c>
      <c r="S131" s="153">
        <v>0</v>
      </c>
      <c r="T131" s="154">
        <f>S131*H131</f>
        <v>0</v>
      </c>
      <c r="AR131" s="155" t="s">
        <v>561</v>
      </c>
      <c r="AT131" s="155" t="s">
        <v>319</v>
      </c>
      <c r="AU131" s="155" t="s">
        <v>88</v>
      </c>
      <c r="AY131" s="16" t="s">
        <v>317</v>
      </c>
      <c r="BE131" s="156">
        <f>IF(N131="základná",J131,0)</f>
        <v>0</v>
      </c>
      <c r="BF131" s="156">
        <f>IF(N131="znížená",J131,0)</f>
        <v>0</v>
      </c>
      <c r="BG131" s="156">
        <f>IF(N131="zákl. prenesená",J131,0)</f>
        <v>0</v>
      </c>
      <c r="BH131" s="156">
        <f>IF(N131="zníž. prenesená",J131,0)</f>
        <v>0</v>
      </c>
      <c r="BI131" s="156">
        <f>IF(N131="nulová",J131,0)</f>
        <v>0</v>
      </c>
      <c r="BJ131" s="16" t="s">
        <v>88</v>
      </c>
      <c r="BK131" s="156">
        <f>ROUND(I131*H131,2)</f>
        <v>0</v>
      </c>
      <c r="BL131" s="16" t="s">
        <v>561</v>
      </c>
      <c r="BM131" s="155" t="s">
        <v>20555</v>
      </c>
    </row>
    <row r="132" spans="2:65" s="1" customFormat="1" ht="16.5" customHeight="1">
      <c r="B132" s="142"/>
      <c r="C132" s="143" t="s">
        <v>88</v>
      </c>
      <c r="D132" s="143" t="s">
        <v>319</v>
      </c>
      <c r="E132" s="144" t="s">
        <v>20556</v>
      </c>
      <c r="F132" s="145" t="s">
        <v>20557</v>
      </c>
      <c r="G132" s="146" t="s">
        <v>467</v>
      </c>
      <c r="H132" s="147">
        <v>2</v>
      </c>
      <c r="I132" s="148"/>
      <c r="J132" s="149">
        <f>ROUND(I132*H132,2)</f>
        <v>0</v>
      </c>
      <c r="K132" s="150"/>
      <c r="L132" s="31"/>
      <c r="M132" s="151" t="s">
        <v>1</v>
      </c>
      <c r="N132" s="152" t="s">
        <v>42</v>
      </c>
      <c r="P132" s="153">
        <f>O132*H132</f>
        <v>0</v>
      </c>
      <c r="Q132" s="153">
        <v>0</v>
      </c>
      <c r="R132" s="153">
        <f>Q132*H132</f>
        <v>0</v>
      </c>
      <c r="S132" s="153">
        <v>0</v>
      </c>
      <c r="T132" s="154">
        <f>S132*H132</f>
        <v>0</v>
      </c>
      <c r="AR132" s="155" t="s">
        <v>561</v>
      </c>
      <c r="AT132" s="155" t="s">
        <v>319</v>
      </c>
      <c r="AU132" s="155" t="s">
        <v>88</v>
      </c>
      <c r="AY132" s="16" t="s">
        <v>317</v>
      </c>
      <c r="BE132" s="156">
        <f>IF(N132="základná",J132,0)</f>
        <v>0</v>
      </c>
      <c r="BF132" s="156">
        <f>IF(N132="znížená",J132,0)</f>
        <v>0</v>
      </c>
      <c r="BG132" s="156">
        <f>IF(N132="zákl. prenesená",J132,0)</f>
        <v>0</v>
      </c>
      <c r="BH132" s="156">
        <f>IF(N132="zníž. prenesená",J132,0)</f>
        <v>0</v>
      </c>
      <c r="BI132" s="156">
        <f>IF(N132="nulová",J132,0)</f>
        <v>0</v>
      </c>
      <c r="BJ132" s="16" t="s">
        <v>88</v>
      </c>
      <c r="BK132" s="156">
        <f>ROUND(I132*H132,2)</f>
        <v>0</v>
      </c>
      <c r="BL132" s="16" t="s">
        <v>561</v>
      </c>
      <c r="BM132" s="155" t="s">
        <v>20558</v>
      </c>
    </row>
    <row r="133" spans="2:65" s="1" customFormat="1" ht="16.5" customHeight="1">
      <c r="B133" s="142"/>
      <c r="C133" s="143" t="s">
        <v>92</v>
      </c>
      <c r="D133" s="143" t="s">
        <v>319</v>
      </c>
      <c r="E133" s="144" t="s">
        <v>20559</v>
      </c>
      <c r="F133" s="145" t="s">
        <v>20560</v>
      </c>
      <c r="G133" s="146" t="s">
        <v>467</v>
      </c>
      <c r="H133" s="147">
        <v>1</v>
      </c>
      <c r="I133" s="148"/>
      <c r="J133" s="149">
        <f>ROUND(I133*H133,2)</f>
        <v>0</v>
      </c>
      <c r="K133" s="150"/>
      <c r="L133" s="31"/>
      <c r="M133" s="151" t="s">
        <v>1</v>
      </c>
      <c r="N133" s="152" t="s">
        <v>42</v>
      </c>
      <c r="P133" s="153">
        <f>O133*H133</f>
        <v>0</v>
      </c>
      <c r="Q133" s="153">
        <v>0</v>
      </c>
      <c r="R133" s="153">
        <f>Q133*H133</f>
        <v>0</v>
      </c>
      <c r="S133" s="153">
        <v>0</v>
      </c>
      <c r="T133" s="154">
        <f>S133*H133</f>
        <v>0</v>
      </c>
      <c r="AR133" s="155" t="s">
        <v>561</v>
      </c>
      <c r="AT133" s="155" t="s">
        <v>319</v>
      </c>
      <c r="AU133" s="155" t="s">
        <v>88</v>
      </c>
      <c r="AY133" s="16" t="s">
        <v>317</v>
      </c>
      <c r="BE133" s="156">
        <f>IF(N133="základná",J133,0)</f>
        <v>0</v>
      </c>
      <c r="BF133" s="156">
        <f>IF(N133="znížená",J133,0)</f>
        <v>0</v>
      </c>
      <c r="BG133" s="156">
        <f>IF(N133="zákl. prenesená",J133,0)</f>
        <v>0</v>
      </c>
      <c r="BH133" s="156">
        <f>IF(N133="zníž. prenesená",J133,0)</f>
        <v>0</v>
      </c>
      <c r="BI133" s="156">
        <f>IF(N133="nulová",J133,0)</f>
        <v>0</v>
      </c>
      <c r="BJ133" s="16" t="s">
        <v>88</v>
      </c>
      <c r="BK133" s="156">
        <f>ROUND(I133*H133,2)</f>
        <v>0</v>
      </c>
      <c r="BL133" s="16" t="s">
        <v>561</v>
      </c>
      <c r="BM133" s="155" t="s">
        <v>20561</v>
      </c>
    </row>
    <row r="134" spans="2:65" s="11" customFormat="1" ht="25.9" customHeight="1">
      <c r="B134" s="130"/>
      <c r="D134" s="131" t="s">
        <v>75</v>
      </c>
      <c r="E134" s="132" t="s">
        <v>499</v>
      </c>
      <c r="F134" s="132" t="s">
        <v>500</v>
      </c>
      <c r="I134" s="133"/>
      <c r="J134" s="134">
        <f>BK134</f>
        <v>0</v>
      </c>
      <c r="L134" s="130"/>
      <c r="M134" s="135"/>
      <c r="P134" s="136">
        <f>P135</f>
        <v>0</v>
      </c>
      <c r="R134" s="136">
        <f>R135</f>
        <v>0</v>
      </c>
      <c r="T134" s="137">
        <f>T135</f>
        <v>0</v>
      </c>
      <c r="AR134" s="131" t="s">
        <v>341</v>
      </c>
      <c r="AT134" s="138" t="s">
        <v>75</v>
      </c>
      <c r="AU134" s="138" t="s">
        <v>76</v>
      </c>
      <c r="AY134" s="131" t="s">
        <v>317</v>
      </c>
      <c r="BK134" s="139">
        <f>BK135</f>
        <v>0</v>
      </c>
    </row>
    <row r="135" spans="2:65" s="1" customFormat="1" ht="37.75" customHeight="1">
      <c r="B135" s="142"/>
      <c r="C135" s="143" t="s">
        <v>323</v>
      </c>
      <c r="D135" s="143" t="s">
        <v>319</v>
      </c>
      <c r="E135" s="144" t="s">
        <v>744</v>
      </c>
      <c r="F135" s="145" t="s">
        <v>745</v>
      </c>
      <c r="G135" s="146" t="s">
        <v>746</v>
      </c>
      <c r="H135" s="147">
        <v>5</v>
      </c>
      <c r="I135" s="148"/>
      <c r="J135" s="149">
        <f>ROUND(I135*H135,2)</f>
        <v>0</v>
      </c>
      <c r="K135" s="150"/>
      <c r="L135" s="31"/>
      <c r="M135" s="190" t="s">
        <v>1</v>
      </c>
      <c r="N135" s="191" t="s">
        <v>42</v>
      </c>
      <c r="O135" s="192"/>
      <c r="P135" s="193">
        <f>O135*H135</f>
        <v>0</v>
      </c>
      <c r="Q135" s="193">
        <v>0</v>
      </c>
      <c r="R135" s="193">
        <f>Q135*H135</f>
        <v>0</v>
      </c>
      <c r="S135" s="193">
        <v>0</v>
      </c>
      <c r="T135" s="194">
        <f>S135*H135</f>
        <v>0</v>
      </c>
      <c r="AR135" s="155" t="s">
        <v>505</v>
      </c>
      <c r="AT135" s="155" t="s">
        <v>319</v>
      </c>
      <c r="AU135" s="155" t="s">
        <v>83</v>
      </c>
      <c r="AY135" s="16" t="s">
        <v>317</v>
      </c>
      <c r="BE135" s="156">
        <f>IF(N135="základná",J135,0)</f>
        <v>0</v>
      </c>
      <c r="BF135" s="156">
        <f>IF(N135="znížená",J135,0)</f>
        <v>0</v>
      </c>
      <c r="BG135" s="156">
        <f>IF(N135="zákl. prenesená",J135,0)</f>
        <v>0</v>
      </c>
      <c r="BH135" s="156">
        <f>IF(N135="zníž. prenesená",J135,0)</f>
        <v>0</v>
      </c>
      <c r="BI135" s="156">
        <f>IF(N135="nulová",J135,0)</f>
        <v>0</v>
      </c>
      <c r="BJ135" s="16" t="s">
        <v>88</v>
      </c>
      <c r="BK135" s="156">
        <f>ROUND(I135*H135,2)</f>
        <v>0</v>
      </c>
      <c r="BL135" s="16" t="s">
        <v>505</v>
      </c>
      <c r="BM135" s="155" t="s">
        <v>20562</v>
      </c>
    </row>
    <row r="136" spans="2:65" s="1" customFormat="1" ht="7" customHeight="1">
      <c r="B136" s="46"/>
      <c r="C136" s="47"/>
      <c r="D136" s="47"/>
      <c r="E136" s="47"/>
      <c r="F136" s="47"/>
      <c r="G136" s="47"/>
      <c r="H136" s="47"/>
      <c r="I136" s="47"/>
      <c r="J136" s="47"/>
      <c r="K136" s="47"/>
      <c r="L136" s="31"/>
    </row>
  </sheetData>
  <autoFilter ref="C124:K135" xr:uid="{00000000-0009-0000-0000-000030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1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105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286</v>
      </c>
      <c r="F9" s="218"/>
      <c r="G9" s="218"/>
      <c r="H9" s="218"/>
      <c r="L9" s="19"/>
    </row>
    <row r="10" spans="2:46" ht="12" customHeight="1">
      <c r="B10" s="19"/>
      <c r="D10" s="26" t="s">
        <v>287</v>
      </c>
      <c r="L10" s="19"/>
    </row>
    <row r="11" spans="2:46" s="1" customFormat="1" ht="16.5" customHeight="1">
      <c r="B11" s="31"/>
      <c r="E11" s="256" t="s">
        <v>563</v>
      </c>
      <c r="F11" s="263"/>
      <c r="G11" s="263"/>
      <c r="H11" s="263"/>
      <c r="L11" s="31"/>
    </row>
    <row r="12" spans="2:46" s="1" customFormat="1" ht="12" customHeight="1">
      <c r="B12" s="31"/>
      <c r="D12" s="26" t="s">
        <v>289</v>
      </c>
      <c r="L12" s="31"/>
    </row>
    <row r="13" spans="2:46" s="1" customFormat="1" ht="16.5" customHeight="1">
      <c r="B13" s="31"/>
      <c r="E13" s="243" t="s">
        <v>748</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ROUND(J136,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ROUND((SUM(BE136:BE212)),  2)</f>
        <v>0</v>
      </c>
      <c r="G37" s="99"/>
      <c r="H37" s="99"/>
      <c r="I37" s="100">
        <v>0.2</v>
      </c>
      <c r="J37" s="98">
        <f>ROUND(((SUM(BE136:BE212))*I37),  2)</f>
        <v>0</v>
      </c>
      <c r="L37" s="31"/>
    </row>
    <row r="38" spans="2:12" s="1" customFormat="1" ht="14.4" customHeight="1">
      <c r="B38" s="31"/>
      <c r="E38" s="36" t="s">
        <v>42</v>
      </c>
      <c r="F38" s="98">
        <f>ROUND((SUM(BF136:BF212)),  2)</f>
        <v>0</v>
      </c>
      <c r="G38" s="99"/>
      <c r="H38" s="99"/>
      <c r="I38" s="100">
        <v>0.2</v>
      </c>
      <c r="J38" s="98">
        <f>ROUND(((SUM(BF136:BF212))*I38),  2)</f>
        <v>0</v>
      </c>
      <c r="L38" s="31"/>
    </row>
    <row r="39" spans="2:12" s="1" customFormat="1" ht="14.4" hidden="1" customHeight="1">
      <c r="B39" s="31"/>
      <c r="E39" s="26" t="s">
        <v>43</v>
      </c>
      <c r="F39" s="87">
        <f>ROUND((SUM(BG136:BG212)),  2)</f>
        <v>0</v>
      </c>
      <c r="I39" s="101">
        <v>0.2</v>
      </c>
      <c r="J39" s="87">
        <f>0</f>
        <v>0</v>
      </c>
      <c r="L39" s="31"/>
    </row>
    <row r="40" spans="2:12" s="1" customFormat="1" ht="14.4" hidden="1" customHeight="1">
      <c r="B40" s="31"/>
      <c r="E40" s="26" t="s">
        <v>44</v>
      </c>
      <c r="F40" s="87">
        <f>ROUND((SUM(BH136:BH212)),  2)</f>
        <v>0</v>
      </c>
      <c r="I40" s="101">
        <v>0.2</v>
      </c>
      <c r="J40" s="87">
        <f>0</f>
        <v>0</v>
      </c>
      <c r="L40" s="31"/>
    </row>
    <row r="41" spans="2:12" s="1" customFormat="1" ht="14.4" hidden="1" customHeight="1">
      <c r="B41" s="31"/>
      <c r="E41" s="36" t="s">
        <v>45</v>
      </c>
      <c r="F41" s="98">
        <f>ROUND((SUM(BI136:BI212)),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286</v>
      </c>
      <c r="F87" s="218"/>
      <c r="G87" s="218"/>
      <c r="H87" s="218"/>
      <c r="L87" s="19"/>
    </row>
    <row r="88" spans="2:12" ht="12" customHeight="1">
      <c r="B88" s="19"/>
      <c r="C88" s="26" t="s">
        <v>287</v>
      </c>
      <c r="L88" s="19"/>
    </row>
    <row r="89" spans="2:12" s="1" customFormat="1" ht="16.5" customHeight="1">
      <c r="B89" s="31"/>
      <c r="E89" s="256" t="s">
        <v>563</v>
      </c>
      <c r="F89" s="263"/>
      <c r="G89" s="263"/>
      <c r="H89" s="263"/>
      <c r="L89" s="31"/>
    </row>
    <row r="90" spans="2:12" s="1" customFormat="1" ht="12" customHeight="1">
      <c r="B90" s="31"/>
      <c r="C90" s="26" t="s">
        <v>289</v>
      </c>
      <c r="L90" s="31"/>
    </row>
    <row r="91" spans="2:12" s="1" customFormat="1" ht="16.5" customHeight="1">
      <c r="B91" s="31"/>
      <c r="E91" s="243" t="str">
        <f>E13</f>
        <v>SO01.1.1 - Preložka NN káblových rozvodov</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J136</f>
        <v>0</v>
      </c>
      <c r="L100" s="31"/>
      <c r="AU100" s="16" t="s">
        <v>296</v>
      </c>
    </row>
    <row r="101" spans="2:47" s="8" customFormat="1" ht="25" customHeight="1">
      <c r="B101" s="113"/>
      <c r="D101" s="114" t="s">
        <v>749</v>
      </c>
      <c r="E101" s="115"/>
      <c r="F101" s="115"/>
      <c r="G101" s="115"/>
      <c r="H101" s="115"/>
      <c r="I101" s="115"/>
      <c r="J101" s="116">
        <f>J137</f>
        <v>0</v>
      </c>
      <c r="L101" s="113"/>
    </row>
    <row r="102" spans="2:47" s="9" customFormat="1" ht="19.899999999999999" customHeight="1">
      <c r="B102" s="117"/>
      <c r="D102" s="118" t="s">
        <v>298</v>
      </c>
      <c r="E102" s="119"/>
      <c r="F102" s="119"/>
      <c r="G102" s="119"/>
      <c r="H102" s="119"/>
      <c r="I102" s="119"/>
      <c r="J102" s="120">
        <f>J138</f>
        <v>0</v>
      </c>
      <c r="L102" s="117"/>
    </row>
    <row r="103" spans="2:47" s="9" customFormat="1" ht="19.899999999999999" customHeight="1">
      <c r="B103" s="117"/>
      <c r="D103" s="118" t="s">
        <v>750</v>
      </c>
      <c r="E103" s="119"/>
      <c r="F103" s="119"/>
      <c r="G103" s="119"/>
      <c r="H103" s="119"/>
      <c r="I103" s="119"/>
      <c r="J103" s="120">
        <f>J143</f>
        <v>0</v>
      </c>
      <c r="L103" s="117"/>
    </row>
    <row r="104" spans="2:47" s="9" customFormat="1" ht="19.899999999999999" customHeight="1">
      <c r="B104" s="117"/>
      <c r="D104" s="118" t="s">
        <v>751</v>
      </c>
      <c r="E104" s="119"/>
      <c r="F104" s="119"/>
      <c r="G104" s="119"/>
      <c r="H104" s="119"/>
      <c r="I104" s="119"/>
      <c r="J104" s="120">
        <f>J146</f>
        <v>0</v>
      </c>
      <c r="L104" s="117"/>
    </row>
    <row r="105" spans="2:47" s="9" customFormat="1" ht="19.899999999999999" customHeight="1">
      <c r="B105" s="117"/>
      <c r="D105" s="118" t="s">
        <v>300</v>
      </c>
      <c r="E105" s="119"/>
      <c r="F105" s="119"/>
      <c r="G105" s="119"/>
      <c r="H105" s="119"/>
      <c r="I105" s="119"/>
      <c r="J105" s="120">
        <f>J147</f>
        <v>0</v>
      </c>
      <c r="L105" s="117"/>
    </row>
    <row r="106" spans="2:47" s="9" customFormat="1" ht="19.899999999999999" customHeight="1">
      <c r="B106" s="117"/>
      <c r="D106" s="118" t="s">
        <v>301</v>
      </c>
      <c r="E106" s="119"/>
      <c r="F106" s="119"/>
      <c r="G106" s="119"/>
      <c r="H106" s="119"/>
      <c r="I106" s="119"/>
      <c r="J106" s="120">
        <f>J157</f>
        <v>0</v>
      </c>
      <c r="L106" s="117"/>
    </row>
    <row r="107" spans="2:47" s="8" customFormat="1" ht="25" customHeight="1">
      <c r="B107" s="113"/>
      <c r="D107" s="114" t="s">
        <v>752</v>
      </c>
      <c r="E107" s="115"/>
      <c r="F107" s="115"/>
      <c r="G107" s="115"/>
      <c r="H107" s="115"/>
      <c r="I107" s="115"/>
      <c r="J107" s="116">
        <f>J159</f>
        <v>0</v>
      </c>
      <c r="L107" s="113"/>
    </row>
    <row r="108" spans="2:47" s="9" customFormat="1" ht="19.899999999999999" customHeight="1">
      <c r="B108" s="117"/>
      <c r="D108" s="118" t="s">
        <v>753</v>
      </c>
      <c r="E108" s="119"/>
      <c r="F108" s="119"/>
      <c r="G108" s="119"/>
      <c r="H108" s="119"/>
      <c r="I108" s="119"/>
      <c r="J108" s="120">
        <f>J160</f>
        <v>0</v>
      </c>
      <c r="L108" s="117"/>
    </row>
    <row r="109" spans="2:47" s="8" customFormat="1" ht="25" customHeight="1">
      <c r="B109" s="113"/>
      <c r="D109" s="114" t="s">
        <v>754</v>
      </c>
      <c r="E109" s="115"/>
      <c r="F109" s="115"/>
      <c r="G109" s="115"/>
      <c r="H109" s="115"/>
      <c r="I109" s="115"/>
      <c r="J109" s="116">
        <f>J184</f>
        <v>0</v>
      </c>
      <c r="L109" s="113"/>
    </row>
    <row r="110" spans="2:47" s="9" customFormat="1" ht="19.899999999999999" customHeight="1">
      <c r="B110" s="117"/>
      <c r="D110" s="118" t="s">
        <v>755</v>
      </c>
      <c r="E110" s="119"/>
      <c r="F110" s="119"/>
      <c r="G110" s="119"/>
      <c r="H110" s="119"/>
      <c r="I110" s="119"/>
      <c r="J110" s="120">
        <f>J186</f>
        <v>0</v>
      </c>
      <c r="L110" s="117"/>
    </row>
    <row r="111" spans="2:47" s="9" customFormat="1" ht="19.899999999999999" customHeight="1">
      <c r="B111" s="117"/>
      <c r="D111" s="118" t="s">
        <v>756</v>
      </c>
      <c r="E111" s="119"/>
      <c r="F111" s="119"/>
      <c r="G111" s="119"/>
      <c r="H111" s="119"/>
      <c r="I111" s="119"/>
      <c r="J111" s="120">
        <f>J202</f>
        <v>0</v>
      </c>
      <c r="L111" s="117"/>
    </row>
    <row r="112" spans="2:47" s="8" customFormat="1" ht="25" customHeight="1">
      <c r="B112" s="113"/>
      <c r="D112" s="114" t="s">
        <v>302</v>
      </c>
      <c r="E112" s="115"/>
      <c r="F112" s="115"/>
      <c r="G112" s="115"/>
      <c r="H112" s="115"/>
      <c r="I112" s="115"/>
      <c r="J112" s="116">
        <f>J209</f>
        <v>0</v>
      </c>
      <c r="L112" s="113"/>
    </row>
    <row r="113" spans="2:12" s="1" customFormat="1" ht="21.75" customHeight="1">
      <c r="B113" s="31"/>
      <c r="L113" s="31"/>
    </row>
    <row r="114" spans="2:12" s="1" customFormat="1" ht="7" customHeight="1">
      <c r="B114" s="46"/>
      <c r="C114" s="47"/>
      <c r="D114" s="47"/>
      <c r="E114" s="47"/>
      <c r="F114" s="47"/>
      <c r="G114" s="47"/>
      <c r="H114" s="47"/>
      <c r="I114" s="47"/>
      <c r="J114" s="47"/>
      <c r="K114" s="47"/>
      <c r="L114" s="31"/>
    </row>
    <row r="118" spans="2:12" s="1" customFormat="1" ht="7" customHeight="1">
      <c r="B118" s="48"/>
      <c r="C118" s="49"/>
      <c r="D118" s="49"/>
      <c r="E118" s="49"/>
      <c r="F118" s="49"/>
      <c r="G118" s="49"/>
      <c r="H118" s="49"/>
      <c r="I118" s="49"/>
      <c r="J118" s="49"/>
      <c r="K118" s="49"/>
      <c r="L118" s="31"/>
    </row>
    <row r="119" spans="2:12" s="1" customFormat="1" ht="25" customHeight="1">
      <c r="B119" s="31"/>
      <c r="C119" s="20" t="s">
        <v>303</v>
      </c>
      <c r="L119" s="31"/>
    </row>
    <row r="120" spans="2:12" s="1" customFormat="1" ht="7" customHeight="1">
      <c r="B120" s="31"/>
      <c r="L120" s="31"/>
    </row>
    <row r="121" spans="2:12" s="1" customFormat="1" ht="12" customHeight="1">
      <c r="B121" s="31"/>
      <c r="C121" s="26" t="s">
        <v>15</v>
      </c>
      <c r="L121" s="31"/>
    </row>
    <row r="122" spans="2:12" s="1" customFormat="1" ht="26.25" customHeight="1">
      <c r="B122" s="31"/>
      <c r="E122" s="261" t="str">
        <f>E7</f>
        <v>Dostavba a rekonštrukcia lôžkovej časti Nemocnice s poliklinikou v Spišskej Novej Vsi</v>
      </c>
      <c r="F122" s="262"/>
      <c r="G122" s="262"/>
      <c r="H122" s="262"/>
      <c r="L122" s="31"/>
    </row>
    <row r="123" spans="2:12" ht="12" customHeight="1">
      <c r="B123" s="19"/>
      <c r="C123" s="26" t="s">
        <v>285</v>
      </c>
      <c r="L123" s="19"/>
    </row>
    <row r="124" spans="2:12" ht="16.5" customHeight="1">
      <c r="B124" s="19"/>
      <c r="E124" s="261" t="s">
        <v>286</v>
      </c>
      <c r="F124" s="218"/>
      <c r="G124" s="218"/>
      <c r="H124" s="218"/>
      <c r="L124" s="19"/>
    </row>
    <row r="125" spans="2:12" ht="12" customHeight="1">
      <c r="B125" s="19"/>
      <c r="C125" s="26" t="s">
        <v>287</v>
      </c>
      <c r="L125" s="19"/>
    </row>
    <row r="126" spans="2:12" s="1" customFormat="1" ht="16.5" customHeight="1">
      <c r="B126" s="31"/>
      <c r="E126" s="256" t="s">
        <v>563</v>
      </c>
      <c r="F126" s="263"/>
      <c r="G126" s="263"/>
      <c r="H126" s="263"/>
      <c r="L126" s="31"/>
    </row>
    <row r="127" spans="2:12" s="1" customFormat="1" ht="12" customHeight="1">
      <c r="B127" s="31"/>
      <c r="C127" s="26" t="s">
        <v>289</v>
      </c>
      <c r="L127" s="31"/>
    </row>
    <row r="128" spans="2:12" s="1" customFormat="1" ht="16.5" customHeight="1">
      <c r="B128" s="31"/>
      <c r="E128" s="243" t="str">
        <f>E13</f>
        <v>SO01.1.1 - Preložka NN káblových rozvodov</v>
      </c>
      <c r="F128" s="263"/>
      <c r="G128" s="263"/>
      <c r="H128" s="263"/>
      <c r="L128" s="31"/>
    </row>
    <row r="129" spans="2:65" s="1" customFormat="1" ht="7" customHeight="1">
      <c r="B129" s="31"/>
      <c r="L129" s="31"/>
    </row>
    <row r="130" spans="2:65" s="1" customFormat="1" ht="12" customHeight="1">
      <c r="B130" s="31"/>
      <c r="C130" s="26" t="s">
        <v>19</v>
      </c>
      <c r="F130" s="24" t="str">
        <f>F16</f>
        <v>parc.č.:1094/1,17,81,82,98,99,1095,1096,9243/18</v>
      </c>
      <c r="I130" s="26" t="s">
        <v>21</v>
      </c>
      <c r="J130" s="54" t="str">
        <f>IF(J16="","",J16)</f>
        <v>6. 3. 2024</v>
      </c>
      <c r="L130" s="31"/>
    </row>
    <row r="131" spans="2:65" s="1" customFormat="1" ht="7" customHeight="1">
      <c r="B131" s="31"/>
      <c r="L131" s="31"/>
    </row>
    <row r="132" spans="2:65" s="1" customFormat="1" ht="25.65" customHeight="1">
      <c r="B132" s="31"/>
      <c r="C132" s="26" t="s">
        <v>23</v>
      </c>
      <c r="F132" s="24" t="str">
        <f>E19</f>
        <v>Nemocnica s poliklinikou, Spišská Nová Ves</v>
      </c>
      <c r="I132" s="26" t="s">
        <v>29</v>
      </c>
      <c r="J132" s="29" t="str">
        <f>E25</f>
        <v>d.g.A. design graphic architecture s.r.o.</v>
      </c>
      <c r="L132" s="31"/>
    </row>
    <row r="133" spans="2:65" s="1" customFormat="1" ht="15.15" customHeight="1">
      <c r="B133" s="31"/>
      <c r="C133" s="26" t="s">
        <v>27</v>
      </c>
      <c r="F133" s="24" t="str">
        <f>IF(E22="","",E22)</f>
        <v>Vyplň údaj</v>
      </c>
      <c r="I133" s="26" t="s">
        <v>32</v>
      </c>
      <c r="J133" s="29" t="str">
        <f>E28</f>
        <v xml:space="preserve"> </v>
      </c>
      <c r="L133" s="31"/>
    </row>
    <row r="134" spans="2:65" s="1" customFormat="1" ht="10.25" customHeight="1">
      <c r="B134" s="31"/>
      <c r="L134" s="31"/>
    </row>
    <row r="135" spans="2:65" s="10" customFormat="1" ht="29.25" customHeight="1">
      <c r="B135" s="121"/>
      <c r="C135" s="122" t="s">
        <v>304</v>
      </c>
      <c r="D135" s="123" t="s">
        <v>61</v>
      </c>
      <c r="E135" s="123" t="s">
        <v>57</v>
      </c>
      <c r="F135" s="123" t="s">
        <v>58</v>
      </c>
      <c r="G135" s="123" t="s">
        <v>305</v>
      </c>
      <c r="H135" s="123" t="s">
        <v>306</v>
      </c>
      <c r="I135" s="123" t="s">
        <v>307</v>
      </c>
      <c r="J135" s="124" t="s">
        <v>294</v>
      </c>
      <c r="K135" s="125" t="s">
        <v>308</v>
      </c>
      <c r="L135" s="121"/>
      <c r="M135" s="61" t="s">
        <v>1</v>
      </c>
      <c r="N135" s="62" t="s">
        <v>40</v>
      </c>
      <c r="O135" s="62" t="s">
        <v>309</v>
      </c>
      <c r="P135" s="62" t="s">
        <v>310</v>
      </c>
      <c r="Q135" s="62" t="s">
        <v>311</v>
      </c>
      <c r="R135" s="62" t="s">
        <v>312</v>
      </c>
      <c r="S135" s="62" t="s">
        <v>313</v>
      </c>
      <c r="T135" s="63" t="s">
        <v>314</v>
      </c>
    </row>
    <row r="136" spans="2:65" s="1" customFormat="1" ht="22.75" customHeight="1">
      <c r="B136" s="31"/>
      <c r="C136" s="66" t="s">
        <v>295</v>
      </c>
      <c r="J136" s="126">
        <f>BK136</f>
        <v>0</v>
      </c>
      <c r="L136" s="31"/>
      <c r="M136" s="64"/>
      <c r="N136" s="55"/>
      <c r="O136" s="55"/>
      <c r="P136" s="127">
        <f>P137+P159+P184+P209</f>
        <v>0</v>
      </c>
      <c r="Q136" s="55"/>
      <c r="R136" s="127">
        <f>R137+R159+R184+R209</f>
        <v>35.273510000000002</v>
      </c>
      <c r="S136" s="55"/>
      <c r="T136" s="128">
        <f>T137+T159+T184+T209</f>
        <v>13.75</v>
      </c>
      <c r="AT136" s="16" t="s">
        <v>75</v>
      </c>
      <c r="AU136" s="16" t="s">
        <v>296</v>
      </c>
      <c r="BK136" s="129">
        <f>BK137+BK159+BK184+BK209</f>
        <v>0</v>
      </c>
    </row>
    <row r="137" spans="2:65" s="11" customFormat="1" ht="25.9" customHeight="1">
      <c r="B137" s="130"/>
      <c r="D137" s="131" t="s">
        <v>75</v>
      </c>
      <c r="E137" s="132" t="s">
        <v>315</v>
      </c>
      <c r="F137" s="132" t="s">
        <v>757</v>
      </c>
      <c r="I137" s="133"/>
      <c r="J137" s="134">
        <f>BK137</f>
        <v>0</v>
      </c>
      <c r="L137" s="130"/>
      <c r="M137" s="135"/>
      <c r="P137" s="136">
        <f>P138+P143+P146+P147+P157</f>
        <v>0</v>
      </c>
      <c r="R137" s="136">
        <f>R138+R143+R146+R147+R157</f>
        <v>11.388</v>
      </c>
      <c r="T137" s="137">
        <f>T138+T143+T146+T147+T157</f>
        <v>13.75</v>
      </c>
      <c r="AR137" s="131" t="s">
        <v>83</v>
      </c>
      <c r="AT137" s="138" t="s">
        <v>75</v>
      </c>
      <c r="AU137" s="138" t="s">
        <v>76</v>
      </c>
      <c r="AY137" s="131" t="s">
        <v>317</v>
      </c>
      <c r="BK137" s="139">
        <f>BK138+BK143+BK146+BK147+BK157</f>
        <v>0</v>
      </c>
    </row>
    <row r="138" spans="2:65" s="11" customFormat="1" ht="22.75" customHeight="1">
      <c r="B138" s="130"/>
      <c r="D138" s="131" t="s">
        <v>75</v>
      </c>
      <c r="E138" s="140" t="s">
        <v>83</v>
      </c>
      <c r="F138" s="140" t="s">
        <v>318</v>
      </c>
      <c r="I138" s="133"/>
      <c r="J138" s="141">
        <f>BK138</f>
        <v>0</v>
      </c>
      <c r="L138" s="130"/>
      <c r="M138" s="135"/>
      <c r="P138" s="136">
        <f>SUM(P139:P142)</f>
        <v>0</v>
      </c>
      <c r="R138" s="136">
        <f>SUM(R139:R142)</f>
        <v>0</v>
      </c>
      <c r="T138" s="137">
        <f>SUM(T139:T142)</f>
        <v>13.75</v>
      </c>
      <c r="AR138" s="131" t="s">
        <v>83</v>
      </c>
      <c r="AT138" s="138" t="s">
        <v>75</v>
      </c>
      <c r="AU138" s="138" t="s">
        <v>83</v>
      </c>
      <c r="AY138" s="131" t="s">
        <v>317</v>
      </c>
      <c r="BK138" s="139">
        <f>SUM(BK139:BK142)</f>
        <v>0</v>
      </c>
    </row>
    <row r="139" spans="2:65" s="1" customFormat="1" ht="24.15" customHeight="1">
      <c r="B139" s="142"/>
      <c r="C139" s="143" t="s">
        <v>673</v>
      </c>
      <c r="D139" s="143" t="s">
        <v>319</v>
      </c>
      <c r="E139" s="144" t="s">
        <v>758</v>
      </c>
      <c r="F139" s="145" t="s">
        <v>759</v>
      </c>
      <c r="G139" s="146" t="s">
        <v>444</v>
      </c>
      <c r="H139" s="147">
        <v>27.5</v>
      </c>
      <c r="I139" s="148"/>
      <c r="J139" s="149">
        <f>ROUND(I139*H139,2)</f>
        <v>0</v>
      </c>
      <c r="K139" s="150"/>
      <c r="L139" s="31"/>
      <c r="M139" s="151" t="s">
        <v>1</v>
      </c>
      <c r="N139" s="152" t="s">
        <v>42</v>
      </c>
      <c r="P139" s="153">
        <f>O139*H139</f>
        <v>0</v>
      </c>
      <c r="Q139" s="153">
        <v>0</v>
      </c>
      <c r="R139" s="153">
        <f>Q139*H139</f>
        <v>0</v>
      </c>
      <c r="S139" s="153">
        <v>0.5</v>
      </c>
      <c r="T139" s="154">
        <f>S139*H139</f>
        <v>13.75</v>
      </c>
      <c r="AR139" s="155" t="s">
        <v>323</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323</v>
      </c>
      <c r="BM139" s="155" t="s">
        <v>760</v>
      </c>
    </row>
    <row r="140" spans="2:65" s="12" customFormat="1" ht="10">
      <c r="B140" s="157"/>
      <c r="D140" s="158" t="s">
        <v>328</v>
      </c>
      <c r="E140" s="159" t="s">
        <v>1</v>
      </c>
      <c r="F140" s="160" t="s">
        <v>761</v>
      </c>
      <c r="H140" s="161">
        <v>27.5</v>
      </c>
      <c r="I140" s="162"/>
      <c r="L140" s="157"/>
      <c r="M140" s="163"/>
      <c r="T140" s="164"/>
      <c r="AT140" s="159" t="s">
        <v>328</v>
      </c>
      <c r="AU140" s="159" t="s">
        <v>88</v>
      </c>
      <c r="AV140" s="12" t="s">
        <v>88</v>
      </c>
      <c r="AW140" s="12" t="s">
        <v>31</v>
      </c>
      <c r="AX140" s="12" t="s">
        <v>76</v>
      </c>
      <c r="AY140" s="159" t="s">
        <v>317</v>
      </c>
    </row>
    <row r="141" spans="2:65" s="13" customFormat="1" ht="10">
      <c r="B141" s="165"/>
      <c r="D141" s="158" t="s">
        <v>328</v>
      </c>
      <c r="E141" s="166" t="s">
        <v>1</v>
      </c>
      <c r="F141" s="167" t="s">
        <v>331</v>
      </c>
      <c r="H141" s="168">
        <v>27.5</v>
      </c>
      <c r="I141" s="169"/>
      <c r="L141" s="165"/>
      <c r="M141" s="170"/>
      <c r="T141" s="171"/>
      <c r="AT141" s="166" t="s">
        <v>328</v>
      </c>
      <c r="AU141" s="166" t="s">
        <v>88</v>
      </c>
      <c r="AV141" s="13" t="s">
        <v>92</v>
      </c>
      <c r="AW141" s="13" t="s">
        <v>31</v>
      </c>
      <c r="AX141" s="13" t="s">
        <v>76</v>
      </c>
      <c r="AY141" s="166" t="s">
        <v>317</v>
      </c>
    </row>
    <row r="142" spans="2:65" s="14" customFormat="1" ht="10">
      <c r="B142" s="172"/>
      <c r="D142" s="158" t="s">
        <v>328</v>
      </c>
      <c r="E142" s="173" t="s">
        <v>1</v>
      </c>
      <c r="F142" s="174" t="s">
        <v>332</v>
      </c>
      <c r="H142" s="175">
        <v>27.5</v>
      </c>
      <c r="I142" s="176"/>
      <c r="L142" s="172"/>
      <c r="M142" s="177"/>
      <c r="T142" s="178"/>
      <c r="AT142" s="173" t="s">
        <v>328</v>
      </c>
      <c r="AU142" s="173" t="s">
        <v>88</v>
      </c>
      <c r="AV142" s="14" t="s">
        <v>323</v>
      </c>
      <c r="AW142" s="14" t="s">
        <v>31</v>
      </c>
      <c r="AX142" s="14" t="s">
        <v>83</v>
      </c>
      <c r="AY142" s="173" t="s">
        <v>317</v>
      </c>
    </row>
    <row r="143" spans="2:65" s="11" customFormat="1" ht="22.75" customHeight="1">
      <c r="B143" s="130"/>
      <c r="D143" s="131" t="s">
        <v>75</v>
      </c>
      <c r="E143" s="140" t="s">
        <v>88</v>
      </c>
      <c r="F143" s="140" t="s">
        <v>762</v>
      </c>
      <c r="I143" s="133"/>
      <c r="J143" s="141">
        <f>BK143</f>
        <v>0</v>
      </c>
      <c r="L143" s="130"/>
      <c r="M143" s="135"/>
      <c r="P143" s="136">
        <f>SUM(P144:P145)</f>
        <v>0</v>
      </c>
      <c r="R143" s="136">
        <f>SUM(R144:R145)</f>
        <v>11.388</v>
      </c>
      <c r="T143" s="137">
        <f>SUM(T144:T145)</f>
        <v>0</v>
      </c>
      <c r="AR143" s="131" t="s">
        <v>83</v>
      </c>
      <c r="AT143" s="138" t="s">
        <v>75</v>
      </c>
      <c r="AU143" s="138" t="s">
        <v>83</v>
      </c>
      <c r="AY143" s="131" t="s">
        <v>317</v>
      </c>
      <c r="BK143" s="139">
        <f>SUM(BK144:BK145)</f>
        <v>0</v>
      </c>
    </row>
    <row r="144" spans="2:65" s="1" customFormat="1" ht="37.75" customHeight="1">
      <c r="B144" s="142"/>
      <c r="C144" s="143" t="s">
        <v>83</v>
      </c>
      <c r="D144" s="143" t="s">
        <v>319</v>
      </c>
      <c r="E144" s="144" t="s">
        <v>763</v>
      </c>
      <c r="F144" s="145" t="s">
        <v>764</v>
      </c>
      <c r="G144" s="146" t="s">
        <v>444</v>
      </c>
      <c r="H144" s="147">
        <v>36</v>
      </c>
      <c r="I144" s="148"/>
      <c r="J144" s="149">
        <f>ROUND(I144*H144,2)</f>
        <v>0</v>
      </c>
      <c r="K144" s="150"/>
      <c r="L144" s="31"/>
      <c r="M144" s="151" t="s">
        <v>1</v>
      </c>
      <c r="N144" s="152" t="s">
        <v>42</v>
      </c>
      <c r="P144" s="153">
        <f>O144*H144</f>
        <v>0</v>
      </c>
      <c r="Q144" s="153">
        <v>0.183</v>
      </c>
      <c r="R144" s="153">
        <f>Q144*H144</f>
        <v>6.5880000000000001</v>
      </c>
      <c r="S144" s="153">
        <v>0</v>
      </c>
      <c r="T144" s="154">
        <f>S144*H144</f>
        <v>0</v>
      </c>
      <c r="AR144" s="155" t="s">
        <v>561</v>
      </c>
      <c r="AT144" s="155" t="s">
        <v>319</v>
      </c>
      <c r="AU144" s="155" t="s">
        <v>88</v>
      </c>
      <c r="AY144" s="16" t="s">
        <v>317</v>
      </c>
      <c r="BE144" s="156">
        <f>IF(N144="základná",J144,0)</f>
        <v>0</v>
      </c>
      <c r="BF144" s="156">
        <f>IF(N144="znížená",J144,0)</f>
        <v>0</v>
      </c>
      <c r="BG144" s="156">
        <f>IF(N144="zákl. prenesená",J144,0)</f>
        <v>0</v>
      </c>
      <c r="BH144" s="156">
        <f>IF(N144="zníž. prenesená",J144,0)</f>
        <v>0</v>
      </c>
      <c r="BI144" s="156">
        <f>IF(N144="nulová",J144,0)</f>
        <v>0</v>
      </c>
      <c r="BJ144" s="16" t="s">
        <v>88</v>
      </c>
      <c r="BK144" s="156">
        <f>ROUND(I144*H144,2)</f>
        <v>0</v>
      </c>
      <c r="BL144" s="16" t="s">
        <v>561</v>
      </c>
      <c r="BM144" s="155" t="s">
        <v>765</v>
      </c>
    </row>
    <row r="145" spans="2:65" s="1" customFormat="1" ht="37.75" customHeight="1">
      <c r="B145" s="142"/>
      <c r="C145" s="179" t="s">
        <v>88</v>
      </c>
      <c r="D145" s="179" t="s">
        <v>454</v>
      </c>
      <c r="E145" s="180" t="s">
        <v>766</v>
      </c>
      <c r="F145" s="181" t="s">
        <v>767</v>
      </c>
      <c r="G145" s="182" t="s">
        <v>439</v>
      </c>
      <c r="H145" s="183">
        <v>4.8</v>
      </c>
      <c r="I145" s="184"/>
      <c r="J145" s="185">
        <f>ROUND(I145*H145,2)</f>
        <v>0</v>
      </c>
      <c r="K145" s="186"/>
      <c r="L145" s="187"/>
      <c r="M145" s="188" t="s">
        <v>1</v>
      </c>
      <c r="N145" s="189" t="s">
        <v>42</v>
      </c>
      <c r="P145" s="153">
        <f>O145*H145</f>
        <v>0</v>
      </c>
      <c r="Q145" s="153">
        <v>1</v>
      </c>
      <c r="R145" s="153">
        <f>Q145*H145</f>
        <v>4.8</v>
      </c>
      <c r="S145" s="153">
        <v>0</v>
      </c>
      <c r="T145" s="154">
        <f>S145*H145</f>
        <v>0</v>
      </c>
      <c r="AR145" s="155" t="s">
        <v>768</v>
      </c>
      <c r="AT145" s="155" t="s">
        <v>454</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768</v>
      </c>
      <c r="BM145" s="155" t="s">
        <v>769</v>
      </c>
    </row>
    <row r="146" spans="2:65" s="11" customFormat="1" ht="22.75" customHeight="1">
      <c r="B146" s="130"/>
      <c r="D146" s="131" t="s">
        <v>75</v>
      </c>
      <c r="E146" s="140" t="s">
        <v>341</v>
      </c>
      <c r="F146" s="140" t="s">
        <v>770</v>
      </c>
      <c r="I146" s="133"/>
      <c r="J146" s="141">
        <f>BK146</f>
        <v>0</v>
      </c>
      <c r="L146" s="130"/>
      <c r="M146" s="135"/>
      <c r="P146" s="136">
        <v>0</v>
      </c>
      <c r="R146" s="136">
        <v>0</v>
      </c>
      <c r="T146" s="137">
        <v>0</v>
      </c>
      <c r="AR146" s="131" t="s">
        <v>83</v>
      </c>
      <c r="AT146" s="138" t="s">
        <v>75</v>
      </c>
      <c r="AU146" s="138" t="s">
        <v>83</v>
      </c>
      <c r="AY146" s="131" t="s">
        <v>317</v>
      </c>
      <c r="BK146" s="139">
        <v>0</v>
      </c>
    </row>
    <row r="147" spans="2:65" s="11" customFormat="1" ht="22.75" customHeight="1">
      <c r="B147" s="130"/>
      <c r="D147" s="131" t="s">
        <v>75</v>
      </c>
      <c r="E147" s="140" t="s">
        <v>361</v>
      </c>
      <c r="F147" s="140" t="s">
        <v>487</v>
      </c>
      <c r="I147" s="133"/>
      <c r="J147" s="141">
        <f>BK147</f>
        <v>0</v>
      </c>
      <c r="L147" s="130"/>
      <c r="M147" s="135"/>
      <c r="P147" s="136">
        <f>SUM(P148:P156)</f>
        <v>0</v>
      </c>
      <c r="R147" s="136">
        <f>SUM(R148:R156)</f>
        <v>0</v>
      </c>
      <c r="T147" s="137">
        <f>SUM(T148:T156)</f>
        <v>0</v>
      </c>
      <c r="AR147" s="131" t="s">
        <v>83</v>
      </c>
      <c r="AT147" s="138" t="s">
        <v>75</v>
      </c>
      <c r="AU147" s="138" t="s">
        <v>83</v>
      </c>
      <c r="AY147" s="131" t="s">
        <v>317</v>
      </c>
      <c r="BK147" s="139">
        <f>SUM(BK148:BK156)</f>
        <v>0</v>
      </c>
    </row>
    <row r="148" spans="2:65" s="1" customFormat="1" ht="24.15" customHeight="1">
      <c r="B148" s="142"/>
      <c r="C148" s="143" t="s">
        <v>92</v>
      </c>
      <c r="D148" s="143" t="s">
        <v>319</v>
      </c>
      <c r="E148" s="144" t="s">
        <v>771</v>
      </c>
      <c r="F148" s="145" t="s">
        <v>772</v>
      </c>
      <c r="G148" s="146" t="s">
        <v>484</v>
      </c>
      <c r="H148" s="147">
        <v>55</v>
      </c>
      <c r="I148" s="148"/>
      <c r="J148" s="149">
        <f>ROUND(I148*H148,2)</f>
        <v>0</v>
      </c>
      <c r="K148" s="150"/>
      <c r="L148" s="31"/>
      <c r="M148" s="151" t="s">
        <v>1</v>
      </c>
      <c r="N148" s="152" t="s">
        <v>42</v>
      </c>
      <c r="P148" s="153">
        <f>O148*H148</f>
        <v>0</v>
      </c>
      <c r="Q148" s="153">
        <v>0</v>
      </c>
      <c r="R148" s="153">
        <f>Q148*H148</f>
        <v>0</v>
      </c>
      <c r="S148" s="153">
        <v>0</v>
      </c>
      <c r="T148" s="154">
        <f>S148*H148</f>
        <v>0</v>
      </c>
      <c r="AR148" s="155" t="s">
        <v>561</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561</v>
      </c>
      <c r="BM148" s="155" t="s">
        <v>773</v>
      </c>
    </row>
    <row r="149" spans="2:65" s="1" customFormat="1" ht="21.75" customHeight="1">
      <c r="B149" s="142"/>
      <c r="C149" s="143" t="s">
        <v>774</v>
      </c>
      <c r="D149" s="143" t="s">
        <v>319</v>
      </c>
      <c r="E149" s="144" t="s">
        <v>529</v>
      </c>
      <c r="F149" s="145" t="s">
        <v>530</v>
      </c>
      <c r="G149" s="146" t="s">
        <v>439</v>
      </c>
      <c r="H149" s="147">
        <v>13.75</v>
      </c>
      <c r="I149" s="148"/>
      <c r="J149" s="149">
        <f>ROUND(I149*H149,2)</f>
        <v>0</v>
      </c>
      <c r="K149" s="150"/>
      <c r="L149" s="31"/>
      <c r="M149" s="151" t="s">
        <v>1</v>
      </c>
      <c r="N149" s="152" t="s">
        <v>42</v>
      </c>
      <c r="P149" s="153">
        <f>O149*H149</f>
        <v>0</v>
      </c>
      <c r="Q149" s="153">
        <v>0</v>
      </c>
      <c r="R149" s="153">
        <f>Q149*H149</f>
        <v>0</v>
      </c>
      <c r="S149" s="153">
        <v>0</v>
      </c>
      <c r="T149" s="154">
        <f>S149*H149</f>
        <v>0</v>
      </c>
      <c r="AR149" s="155" t="s">
        <v>323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775</v>
      </c>
    </row>
    <row r="150" spans="2:65" s="1" customFormat="1" ht="24.15" customHeight="1">
      <c r="B150" s="142"/>
      <c r="C150" s="143" t="s">
        <v>681</v>
      </c>
      <c r="D150" s="143" t="s">
        <v>319</v>
      </c>
      <c r="E150" s="144" t="s">
        <v>532</v>
      </c>
      <c r="F150" s="145" t="s">
        <v>533</v>
      </c>
      <c r="G150" s="146" t="s">
        <v>439</v>
      </c>
      <c r="H150" s="147">
        <v>261.25</v>
      </c>
      <c r="I150" s="148"/>
      <c r="J150" s="149">
        <f>ROUND(I150*H150,2)</f>
        <v>0</v>
      </c>
      <c r="K150" s="150"/>
      <c r="L150" s="31"/>
      <c r="M150" s="151" t="s">
        <v>1</v>
      </c>
      <c r="N150" s="152" t="s">
        <v>42</v>
      </c>
      <c r="P150" s="153">
        <f>O150*H150</f>
        <v>0</v>
      </c>
      <c r="Q150" s="153">
        <v>0</v>
      </c>
      <c r="R150" s="153">
        <f>Q150*H150</f>
        <v>0</v>
      </c>
      <c r="S150" s="153">
        <v>0</v>
      </c>
      <c r="T150" s="154">
        <f>S150*H150</f>
        <v>0</v>
      </c>
      <c r="AR150" s="155" t="s">
        <v>323</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323</v>
      </c>
      <c r="BM150" s="155" t="s">
        <v>776</v>
      </c>
    </row>
    <row r="151" spans="2:65" s="12" customFormat="1" ht="10">
      <c r="B151" s="157"/>
      <c r="D151" s="158" t="s">
        <v>328</v>
      </c>
      <c r="F151" s="160" t="s">
        <v>777</v>
      </c>
      <c r="H151" s="161">
        <v>261.25</v>
      </c>
      <c r="I151" s="162"/>
      <c r="L151" s="157"/>
      <c r="M151" s="163"/>
      <c r="T151" s="164"/>
      <c r="AT151" s="159" t="s">
        <v>328</v>
      </c>
      <c r="AU151" s="159" t="s">
        <v>88</v>
      </c>
      <c r="AV151" s="12" t="s">
        <v>88</v>
      </c>
      <c r="AW151" s="12" t="s">
        <v>3</v>
      </c>
      <c r="AX151" s="12" t="s">
        <v>83</v>
      </c>
      <c r="AY151" s="159" t="s">
        <v>317</v>
      </c>
    </row>
    <row r="152" spans="2:65" s="1" customFormat="1" ht="24.15" customHeight="1">
      <c r="B152" s="142"/>
      <c r="C152" s="143" t="s">
        <v>778</v>
      </c>
      <c r="D152" s="143" t="s">
        <v>319</v>
      </c>
      <c r="E152" s="144" t="s">
        <v>779</v>
      </c>
      <c r="F152" s="145" t="s">
        <v>780</v>
      </c>
      <c r="G152" s="146" t="s">
        <v>439</v>
      </c>
      <c r="H152" s="147">
        <v>13.75</v>
      </c>
      <c r="I152" s="148"/>
      <c r="J152" s="149">
        <f>ROUND(I152*H152,2)</f>
        <v>0</v>
      </c>
      <c r="K152" s="150"/>
      <c r="L152" s="31"/>
      <c r="M152" s="151" t="s">
        <v>1</v>
      </c>
      <c r="N152" s="152" t="s">
        <v>42</v>
      </c>
      <c r="P152" s="153">
        <f>O152*H152</f>
        <v>0</v>
      </c>
      <c r="Q152" s="153">
        <v>0</v>
      </c>
      <c r="R152" s="153">
        <f>Q152*H152</f>
        <v>0</v>
      </c>
      <c r="S152" s="153">
        <v>0</v>
      </c>
      <c r="T152" s="154">
        <f>S152*H152</f>
        <v>0</v>
      </c>
      <c r="AR152" s="155" t="s">
        <v>323</v>
      </c>
      <c r="AT152" s="155" t="s">
        <v>319</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323</v>
      </c>
      <c r="BM152" s="155" t="s">
        <v>781</v>
      </c>
    </row>
    <row r="153" spans="2:65" s="1" customFormat="1" ht="24.15" customHeight="1">
      <c r="B153" s="142"/>
      <c r="C153" s="143" t="s">
        <v>684</v>
      </c>
      <c r="D153" s="143" t="s">
        <v>319</v>
      </c>
      <c r="E153" s="144" t="s">
        <v>782</v>
      </c>
      <c r="F153" s="145" t="s">
        <v>783</v>
      </c>
      <c r="G153" s="146" t="s">
        <v>439</v>
      </c>
      <c r="H153" s="147">
        <v>68.75</v>
      </c>
      <c r="I153" s="148"/>
      <c r="J153" s="149">
        <f>ROUND(I153*H153,2)</f>
        <v>0</v>
      </c>
      <c r="K153" s="150"/>
      <c r="L153" s="31"/>
      <c r="M153" s="151" t="s">
        <v>1</v>
      </c>
      <c r="N153" s="152" t="s">
        <v>42</v>
      </c>
      <c r="P153" s="153">
        <f>O153*H153</f>
        <v>0</v>
      </c>
      <c r="Q153" s="153">
        <v>0</v>
      </c>
      <c r="R153" s="153">
        <f>Q153*H153</f>
        <v>0</v>
      </c>
      <c r="S153" s="153">
        <v>0</v>
      </c>
      <c r="T153" s="154">
        <f>S153*H153</f>
        <v>0</v>
      </c>
      <c r="AR153" s="155" t="s">
        <v>323</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323</v>
      </c>
      <c r="BM153" s="155" t="s">
        <v>784</v>
      </c>
    </row>
    <row r="154" spans="2:65" s="12" customFormat="1" ht="10">
      <c r="B154" s="157"/>
      <c r="D154" s="158" t="s">
        <v>328</v>
      </c>
      <c r="F154" s="160" t="s">
        <v>785</v>
      </c>
      <c r="H154" s="161">
        <v>68.75</v>
      </c>
      <c r="I154" s="162"/>
      <c r="L154" s="157"/>
      <c r="M154" s="163"/>
      <c r="T154" s="164"/>
      <c r="AT154" s="159" t="s">
        <v>328</v>
      </c>
      <c r="AU154" s="159" t="s">
        <v>88</v>
      </c>
      <c r="AV154" s="12" t="s">
        <v>88</v>
      </c>
      <c r="AW154" s="12" t="s">
        <v>3</v>
      </c>
      <c r="AX154" s="12" t="s">
        <v>83</v>
      </c>
      <c r="AY154" s="159" t="s">
        <v>317</v>
      </c>
    </row>
    <row r="155" spans="2:65" s="1" customFormat="1" ht="24.15" customHeight="1">
      <c r="B155" s="142"/>
      <c r="C155" s="143" t="s">
        <v>786</v>
      </c>
      <c r="D155" s="143" t="s">
        <v>319</v>
      </c>
      <c r="E155" s="144" t="s">
        <v>536</v>
      </c>
      <c r="F155" s="145" t="s">
        <v>537</v>
      </c>
      <c r="G155" s="146" t="s">
        <v>439</v>
      </c>
      <c r="H155" s="147">
        <v>13.75</v>
      </c>
      <c r="I155" s="148"/>
      <c r="J155" s="149">
        <f>ROUND(I155*H155,2)</f>
        <v>0</v>
      </c>
      <c r="K155" s="150"/>
      <c r="L155" s="31"/>
      <c r="M155" s="151" t="s">
        <v>1</v>
      </c>
      <c r="N155" s="152" t="s">
        <v>42</v>
      </c>
      <c r="P155" s="153">
        <f>O155*H155</f>
        <v>0</v>
      </c>
      <c r="Q155" s="153">
        <v>0</v>
      </c>
      <c r="R155" s="153">
        <f>Q155*H155</f>
        <v>0</v>
      </c>
      <c r="S155" s="153">
        <v>0</v>
      </c>
      <c r="T155" s="154">
        <f>S155*H155</f>
        <v>0</v>
      </c>
      <c r="AR155" s="155" t="s">
        <v>323</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323</v>
      </c>
      <c r="BM155" s="155" t="s">
        <v>787</v>
      </c>
    </row>
    <row r="156" spans="2:65" s="1" customFormat="1" ht="24.15" customHeight="1">
      <c r="B156" s="142"/>
      <c r="C156" s="143" t="s">
        <v>687</v>
      </c>
      <c r="D156" s="143" t="s">
        <v>319</v>
      </c>
      <c r="E156" s="144" t="s">
        <v>543</v>
      </c>
      <c r="F156" s="145" t="s">
        <v>544</v>
      </c>
      <c r="G156" s="146" t="s">
        <v>439</v>
      </c>
      <c r="H156" s="147">
        <v>13.75</v>
      </c>
      <c r="I156" s="148"/>
      <c r="J156" s="149">
        <f>ROUND(I156*H156,2)</f>
        <v>0</v>
      </c>
      <c r="K156" s="150"/>
      <c r="L156" s="31"/>
      <c r="M156" s="151" t="s">
        <v>1</v>
      </c>
      <c r="N156" s="152" t="s">
        <v>42</v>
      </c>
      <c r="P156" s="153">
        <f>O156*H156</f>
        <v>0</v>
      </c>
      <c r="Q156" s="153">
        <v>0</v>
      </c>
      <c r="R156" s="153">
        <f>Q156*H156</f>
        <v>0</v>
      </c>
      <c r="S156" s="153">
        <v>0</v>
      </c>
      <c r="T156" s="154">
        <f>S156*H156</f>
        <v>0</v>
      </c>
      <c r="AR156" s="155" t="s">
        <v>323</v>
      </c>
      <c r="AT156" s="155" t="s">
        <v>319</v>
      </c>
      <c r="AU156" s="155" t="s">
        <v>88</v>
      </c>
      <c r="AY156" s="16" t="s">
        <v>317</v>
      </c>
      <c r="BE156" s="156">
        <f>IF(N156="základná",J156,0)</f>
        <v>0</v>
      </c>
      <c r="BF156" s="156">
        <f>IF(N156="znížená",J156,0)</f>
        <v>0</v>
      </c>
      <c r="BG156" s="156">
        <f>IF(N156="zákl. prenesená",J156,0)</f>
        <v>0</v>
      </c>
      <c r="BH156" s="156">
        <f>IF(N156="zníž. prenesená",J156,0)</f>
        <v>0</v>
      </c>
      <c r="BI156" s="156">
        <f>IF(N156="nulová",J156,0)</f>
        <v>0</v>
      </c>
      <c r="BJ156" s="16" t="s">
        <v>88</v>
      </c>
      <c r="BK156" s="156">
        <f>ROUND(I156*H156,2)</f>
        <v>0</v>
      </c>
      <c r="BL156" s="16" t="s">
        <v>323</v>
      </c>
      <c r="BM156" s="155" t="s">
        <v>788</v>
      </c>
    </row>
    <row r="157" spans="2:65" s="11" customFormat="1" ht="22.75" customHeight="1">
      <c r="B157" s="130"/>
      <c r="D157" s="131" t="s">
        <v>75</v>
      </c>
      <c r="E157" s="140" t="s">
        <v>493</v>
      </c>
      <c r="F157" s="140" t="s">
        <v>494</v>
      </c>
      <c r="I157" s="133"/>
      <c r="J157" s="141">
        <f>BK157</f>
        <v>0</v>
      </c>
      <c r="L157" s="130"/>
      <c r="M157" s="135"/>
      <c r="P157" s="136">
        <f>P158</f>
        <v>0</v>
      </c>
      <c r="R157" s="136">
        <f>R158</f>
        <v>0</v>
      </c>
      <c r="T157" s="137">
        <f>T158</f>
        <v>0</v>
      </c>
      <c r="AR157" s="131" t="s">
        <v>83</v>
      </c>
      <c r="AT157" s="138" t="s">
        <v>75</v>
      </c>
      <c r="AU157" s="138" t="s">
        <v>83</v>
      </c>
      <c r="AY157" s="131" t="s">
        <v>317</v>
      </c>
      <c r="BK157" s="139">
        <f>BK158</f>
        <v>0</v>
      </c>
    </row>
    <row r="158" spans="2:65" s="1" customFormat="1" ht="33" customHeight="1">
      <c r="B158" s="142"/>
      <c r="C158" s="143" t="s">
        <v>789</v>
      </c>
      <c r="D158" s="143" t="s">
        <v>319</v>
      </c>
      <c r="E158" s="144" t="s">
        <v>790</v>
      </c>
      <c r="F158" s="145" t="s">
        <v>791</v>
      </c>
      <c r="G158" s="146" t="s">
        <v>439</v>
      </c>
      <c r="H158" s="147">
        <v>6.5880000000000001</v>
      </c>
      <c r="I158" s="148"/>
      <c r="J158" s="149">
        <f>ROUND(I158*H158,2)</f>
        <v>0</v>
      </c>
      <c r="K158" s="150"/>
      <c r="L158" s="31"/>
      <c r="M158" s="151" t="s">
        <v>1</v>
      </c>
      <c r="N158" s="152" t="s">
        <v>42</v>
      </c>
      <c r="P158" s="153">
        <f>O158*H158</f>
        <v>0</v>
      </c>
      <c r="Q158" s="153">
        <v>0</v>
      </c>
      <c r="R158" s="153">
        <f>Q158*H158</f>
        <v>0</v>
      </c>
      <c r="S158" s="153">
        <v>0</v>
      </c>
      <c r="T158" s="154">
        <f>S158*H158</f>
        <v>0</v>
      </c>
      <c r="AR158" s="155" t="s">
        <v>323</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323</v>
      </c>
      <c r="BM158" s="155" t="s">
        <v>792</v>
      </c>
    </row>
    <row r="159" spans="2:65" s="11" customFormat="1" ht="25.9" customHeight="1">
      <c r="B159" s="130"/>
      <c r="D159" s="131" t="s">
        <v>75</v>
      </c>
      <c r="E159" s="132" t="s">
        <v>454</v>
      </c>
      <c r="F159" s="132" t="s">
        <v>793</v>
      </c>
      <c r="I159" s="133"/>
      <c r="J159" s="134">
        <f>BK159</f>
        <v>0</v>
      </c>
      <c r="L159" s="130"/>
      <c r="M159" s="135"/>
      <c r="P159" s="136">
        <f>P160</f>
        <v>0</v>
      </c>
      <c r="R159" s="136">
        <f>R160</f>
        <v>3.8527499999999999</v>
      </c>
      <c r="T159" s="137">
        <f>T160</f>
        <v>0</v>
      </c>
      <c r="AR159" s="131" t="s">
        <v>92</v>
      </c>
      <c r="AT159" s="138" t="s">
        <v>75</v>
      </c>
      <c r="AU159" s="138" t="s">
        <v>76</v>
      </c>
      <c r="AY159" s="131" t="s">
        <v>317</v>
      </c>
      <c r="BK159" s="139">
        <f>BK160</f>
        <v>0</v>
      </c>
    </row>
    <row r="160" spans="2:65" s="11" customFormat="1" ht="22.75" customHeight="1">
      <c r="B160" s="130"/>
      <c r="D160" s="131" t="s">
        <v>75</v>
      </c>
      <c r="E160" s="140" t="s">
        <v>557</v>
      </c>
      <c r="F160" s="140" t="s">
        <v>794</v>
      </c>
      <c r="I160" s="133"/>
      <c r="J160" s="141">
        <f>BK160</f>
        <v>0</v>
      </c>
      <c r="L160" s="130"/>
      <c r="M160" s="135"/>
      <c r="P160" s="136">
        <f>SUM(P161:P183)</f>
        <v>0</v>
      </c>
      <c r="R160" s="136">
        <f>SUM(R161:R183)</f>
        <v>3.8527499999999999</v>
      </c>
      <c r="T160" s="137">
        <f>SUM(T161:T183)</f>
        <v>0</v>
      </c>
      <c r="AR160" s="131" t="s">
        <v>92</v>
      </c>
      <c r="AT160" s="138" t="s">
        <v>75</v>
      </c>
      <c r="AU160" s="138" t="s">
        <v>83</v>
      </c>
      <c r="AY160" s="131" t="s">
        <v>317</v>
      </c>
      <c r="BK160" s="139">
        <f>SUM(BK161:BK183)</f>
        <v>0</v>
      </c>
    </row>
    <row r="161" spans="2:65" s="1" customFormat="1" ht="24.15" customHeight="1">
      <c r="B161" s="142"/>
      <c r="C161" s="143" t="s">
        <v>323</v>
      </c>
      <c r="D161" s="143" t="s">
        <v>319</v>
      </c>
      <c r="E161" s="144" t="s">
        <v>795</v>
      </c>
      <c r="F161" s="145" t="s">
        <v>796</v>
      </c>
      <c r="G161" s="146" t="s">
        <v>484</v>
      </c>
      <c r="H161" s="147">
        <v>256</v>
      </c>
      <c r="I161" s="148"/>
      <c r="J161" s="149">
        <f t="shared" ref="J161:J183" si="0">ROUND(I161*H161,2)</f>
        <v>0</v>
      </c>
      <c r="K161" s="150"/>
      <c r="L161" s="31"/>
      <c r="M161" s="151" t="s">
        <v>1</v>
      </c>
      <c r="N161" s="152" t="s">
        <v>42</v>
      </c>
      <c r="P161" s="153">
        <f t="shared" ref="P161:P183" si="1">O161*H161</f>
        <v>0</v>
      </c>
      <c r="Q161" s="153">
        <v>0</v>
      </c>
      <c r="R161" s="153">
        <f t="shared" ref="R161:R183" si="2">Q161*H161</f>
        <v>0</v>
      </c>
      <c r="S161" s="153">
        <v>0</v>
      </c>
      <c r="T161" s="154">
        <f t="shared" ref="T161:T183" si="3">S161*H161</f>
        <v>0</v>
      </c>
      <c r="AR161" s="155" t="s">
        <v>561</v>
      </c>
      <c r="AT161" s="155" t="s">
        <v>319</v>
      </c>
      <c r="AU161" s="155" t="s">
        <v>88</v>
      </c>
      <c r="AY161" s="16" t="s">
        <v>317</v>
      </c>
      <c r="BE161" s="156">
        <f t="shared" ref="BE161:BE183" si="4">IF(N161="základná",J161,0)</f>
        <v>0</v>
      </c>
      <c r="BF161" s="156">
        <f t="shared" ref="BF161:BF183" si="5">IF(N161="znížená",J161,0)</f>
        <v>0</v>
      </c>
      <c r="BG161" s="156">
        <f t="shared" ref="BG161:BG183" si="6">IF(N161="zákl. prenesená",J161,0)</f>
        <v>0</v>
      </c>
      <c r="BH161" s="156">
        <f t="shared" ref="BH161:BH183" si="7">IF(N161="zníž. prenesená",J161,0)</f>
        <v>0</v>
      </c>
      <c r="BI161" s="156">
        <f t="shared" ref="BI161:BI183" si="8">IF(N161="nulová",J161,0)</f>
        <v>0</v>
      </c>
      <c r="BJ161" s="16" t="s">
        <v>88</v>
      </c>
      <c r="BK161" s="156">
        <f t="shared" ref="BK161:BK183" si="9">ROUND(I161*H161,2)</f>
        <v>0</v>
      </c>
      <c r="BL161" s="16" t="s">
        <v>561</v>
      </c>
      <c r="BM161" s="155" t="s">
        <v>797</v>
      </c>
    </row>
    <row r="162" spans="2:65" s="1" customFormat="1" ht="24.15" customHeight="1">
      <c r="B162" s="142"/>
      <c r="C162" s="179" t="s">
        <v>341</v>
      </c>
      <c r="D162" s="179" t="s">
        <v>454</v>
      </c>
      <c r="E162" s="180" t="s">
        <v>798</v>
      </c>
      <c r="F162" s="181" t="s">
        <v>799</v>
      </c>
      <c r="G162" s="182" t="s">
        <v>484</v>
      </c>
      <c r="H162" s="183">
        <v>256</v>
      </c>
      <c r="I162" s="184"/>
      <c r="J162" s="185">
        <f t="shared" si="0"/>
        <v>0</v>
      </c>
      <c r="K162" s="186"/>
      <c r="L162" s="187"/>
      <c r="M162" s="188" t="s">
        <v>1</v>
      </c>
      <c r="N162" s="189" t="s">
        <v>42</v>
      </c>
      <c r="P162" s="153">
        <f t="shared" si="1"/>
        <v>0</v>
      </c>
      <c r="Q162" s="153">
        <v>2.9999999999999997E-4</v>
      </c>
      <c r="R162" s="153">
        <f t="shared" si="2"/>
        <v>7.6799999999999993E-2</v>
      </c>
      <c r="S162" s="153">
        <v>0</v>
      </c>
      <c r="T162" s="154">
        <f t="shared" si="3"/>
        <v>0</v>
      </c>
      <c r="AR162" s="155" t="s">
        <v>768</v>
      </c>
      <c r="AT162" s="155" t="s">
        <v>454</v>
      </c>
      <c r="AU162" s="155" t="s">
        <v>88</v>
      </c>
      <c r="AY162" s="16" t="s">
        <v>317</v>
      </c>
      <c r="BE162" s="156">
        <f t="shared" si="4"/>
        <v>0</v>
      </c>
      <c r="BF162" s="156">
        <f t="shared" si="5"/>
        <v>0</v>
      </c>
      <c r="BG162" s="156">
        <f t="shared" si="6"/>
        <v>0</v>
      </c>
      <c r="BH162" s="156">
        <f t="shared" si="7"/>
        <v>0</v>
      </c>
      <c r="BI162" s="156">
        <f t="shared" si="8"/>
        <v>0</v>
      </c>
      <c r="BJ162" s="16" t="s">
        <v>88</v>
      </c>
      <c r="BK162" s="156">
        <f t="shared" si="9"/>
        <v>0</v>
      </c>
      <c r="BL162" s="16" t="s">
        <v>768</v>
      </c>
      <c r="BM162" s="155" t="s">
        <v>800</v>
      </c>
    </row>
    <row r="163" spans="2:65" s="1" customFormat="1" ht="24.15" customHeight="1">
      <c r="B163" s="142"/>
      <c r="C163" s="143" t="s">
        <v>736</v>
      </c>
      <c r="D163" s="143" t="s">
        <v>319</v>
      </c>
      <c r="E163" s="144" t="s">
        <v>801</v>
      </c>
      <c r="F163" s="145" t="s">
        <v>802</v>
      </c>
      <c r="G163" s="146" t="s">
        <v>484</v>
      </c>
      <c r="H163" s="147">
        <v>64</v>
      </c>
      <c r="I163" s="148"/>
      <c r="J163" s="149">
        <f t="shared" si="0"/>
        <v>0</v>
      </c>
      <c r="K163" s="150"/>
      <c r="L163" s="31"/>
      <c r="M163" s="151" t="s">
        <v>1</v>
      </c>
      <c r="N163" s="152" t="s">
        <v>42</v>
      </c>
      <c r="P163" s="153">
        <f t="shared" si="1"/>
        <v>0</v>
      </c>
      <c r="Q163" s="153">
        <v>0</v>
      </c>
      <c r="R163" s="153">
        <f t="shared" si="2"/>
        <v>0</v>
      </c>
      <c r="S163" s="153">
        <v>0</v>
      </c>
      <c r="T163" s="154">
        <f t="shared" si="3"/>
        <v>0</v>
      </c>
      <c r="AR163" s="155" t="s">
        <v>561</v>
      </c>
      <c r="AT163" s="155" t="s">
        <v>319</v>
      </c>
      <c r="AU163" s="155" t="s">
        <v>88</v>
      </c>
      <c r="AY163" s="16" t="s">
        <v>317</v>
      </c>
      <c r="BE163" s="156">
        <f t="shared" si="4"/>
        <v>0</v>
      </c>
      <c r="BF163" s="156">
        <f t="shared" si="5"/>
        <v>0</v>
      </c>
      <c r="BG163" s="156">
        <f t="shared" si="6"/>
        <v>0</v>
      </c>
      <c r="BH163" s="156">
        <f t="shared" si="7"/>
        <v>0</v>
      </c>
      <c r="BI163" s="156">
        <f t="shared" si="8"/>
        <v>0</v>
      </c>
      <c r="BJ163" s="16" t="s">
        <v>88</v>
      </c>
      <c r="BK163" s="156">
        <f t="shared" si="9"/>
        <v>0</v>
      </c>
      <c r="BL163" s="16" t="s">
        <v>561</v>
      </c>
      <c r="BM163" s="155" t="s">
        <v>803</v>
      </c>
    </row>
    <row r="164" spans="2:65" s="1" customFormat="1" ht="24.15" customHeight="1">
      <c r="B164" s="142"/>
      <c r="C164" s="179" t="s">
        <v>665</v>
      </c>
      <c r="D164" s="179" t="s">
        <v>454</v>
      </c>
      <c r="E164" s="180" t="s">
        <v>804</v>
      </c>
      <c r="F164" s="181" t="s">
        <v>805</v>
      </c>
      <c r="G164" s="182" t="s">
        <v>484</v>
      </c>
      <c r="H164" s="183">
        <v>64</v>
      </c>
      <c r="I164" s="184"/>
      <c r="J164" s="185">
        <f t="shared" si="0"/>
        <v>0</v>
      </c>
      <c r="K164" s="186"/>
      <c r="L164" s="187"/>
      <c r="M164" s="188" t="s">
        <v>1</v>
      </c>
      <c r="N164" s="189" t="s">
        <v>42</v>
      </c>
      <c r="P164" s="153">
        <f t="shared" si="1"/>
        <v>0</v>
      </c>
      <c r="Q164" s="153">
        <v>1.3999999999999999E-4</v>
      </c>
      <c r="R164" s="153">
        <f t="shared" si="2"/>
        <v>8.9599999999999992E-3</v>
      </c>
      <c r="S164" s="153">
        <v>0</v>
      </c>
      <c r="T164" s="154">
        <f t="shared" si="3"/>
        <v>0</v>
      </c>
      <c r="AR164" s="155" t="s">
        <v>768</v>
      </c>
      <c r="AT164" s="155" t="s">
        <v>454</v>
      </c>
      <c r="AU164" s="155" t="s">
        <v>88</v>
      </c>
      <c r="AY164" s="16" t="s">
        <v>317</v>
      </c>
      <c r="BE164" s="156">
        <f t="shared" si="4"/>
        <v>0</v>
      </c>
      <c r="BF164" s="156">
        <f t="shared" si="5"/>
        <v>0</v>
      </c>
      <c r="BG164" s="156">
        <f t="shared" si="6"/>
        <v>0</v>
      </c>
      <c r="BH164" s="156">
        <f t="shared" si="7"/>
        <v>0</v>
      </c>
      <c r="BI164" s="156">
        <f t="shared" si="8"/>
        <v>0</v>
      </c>
      <c r="BJ164" s="16" t="s">
        <v>88</v>
      </c>
      <c r="BK164" s="156">
        <f t="shared" si="9"/>
        <v>0</v>
      </c>
      <c r="BL164" s="16" t="s">
        <v>768</v>
      </c>
      <c r="BM164" s="155" t="s">
        <v>806</v>
      </c>
    </row>
    <row r="165" spans="2:65" s="1" customFormat="1" ht="33" customHeight="1">
      <c r="B165" s="142"/>
      <c r="C165" s="143" t="s">
        <v>346</v>
      </c>
      <c r="D165" s="143" t="s">
        <v>319</v>
      </c>
      <c r="E165" s="144" t="s">
        <v>807</v>
      </c>
      <c r="F165" s="145" t="s">
        <v>808</v>
      </c>
      <c r="G165" s="146" t="s">
        <v>467</v>
      </c>
      <c r="H165" s="147">
        <v>8</v>
      </c>
      <c r="I165" s="148"/>
      <c r="J165" s="149">
        <f t="shared" si="0"/>
        <v>0</v>
      </c>
      <c r="K165" s="150"/>
      <c r="L165" s="31"/>
      <c r="M165" s="151" t="s">
        <v>1</v>
      </c>
      <c r="N165" s="152" t="s">
        <v>42</v>
      </c>
      <c r="P165" s="153">
        <f t="shared" si="1"/>
        <v>0</v>
      </c>
      <c r="Q165" s="153">
        <v>0</v>
      </c>
      <c r="R165" s="153">
        <f t="shared" si="2"/>
        <v>0</v>
      </c>
      <c r="S165" s="153">
        <v>0</v>
      </c>
      <c r="T165" s="154">
        <f t="shared" si="3"/>
        <v>0</v>
      </c>
      <c r="AR165" s="155" t="s">
        <v>561</v>
      </c>
      <c r="AT165" s="155" t="s">
        <v>319</v>
      </c>
      <c r="AU165" s="155" t="s">
        <v>88</v>
      </c>
      <c r="AY165" s="16" t="s">
        <v>317</v>
      </c>
      <c r="BE165" s="156">
        <f t="shared" si="4"/>
        <v>0</v>
      </c>
      <c r="BF165" s="156">
        <f t="shared" si="5"/>
        <v>0</v>
      </c>
      <c r="BG165" s="156">
        <f t="shared" si="6"/>
        <v>0</v>
      </c>
      <c r="BH165" s="156">
        <f t="shared" si="7"/>
        <v>0</v>
      </c>
      <c r="BI165" s="156">
        <f t="shared" si="8"/>
        <v>0</v>
      </c>
      <c r="BJ165" s="16" t="s">
        <v>88</v>
      </c>
      <c r="BK165" s="156">
        <f t="shared" si="9"/>
        <v>0</v>
      </c>
      <c r="BL165" s="16" t="s">
        <v>561</v>
      </c>
      <c r="BM165" s="155" t="s">
        <v>809</v>
      </c>
    </row>
    <row r="166" spans="2:65" s="1" customFormat="1" ht="21.75" customHeight="1">
      <c r="B166" s="142"/>
      <c r="C166" s="179" t="s">
        <v>351</v>
      </c>
      <c r="D166" s="179" t="s">
        <v>454</v>
      </c>
      <c r="E166" s="180" t="s">
        <v>810</v>
      </c>
      <c r="F166" s="181" t="s">
        <v>811</v>
      </c>
      <c r="G166" s="182" t="s">
        <v>467</v>
      </c>
      <c r="H166" s="183">
        <v>8</v>
      </c>
      <c r="I166" s="184"/>
      <c r="J166" s="185">
        <f t="shared" si="0"/>
        <v>0</v>
      </c>
      <c r="K166" s="186"/>
      <c r="L166" s="187"/>
      <c r="M166" s="188" t="s">
        <v>1</v>
      </c>
      <c r="N166" s="189" t="s">
        <v>42</v>
      </c>
      <c r="P166" s="153">
        <f t="shared" si="1"/>
        <v>0</v>
      </c>
      <c r="Q166" s="153">
        <v>2.7E-4</v>
      </c>
      <c r="R166" s="153">
        <f t="shared" si="2"/>
        <v>2.16E-3</v>
      </c>
      <c r="S166" s="153">
        <v>0</v>
      </c>
      <c r="T166" s="154">
        <f t="shared" si="3"/>
        <v>0</v>
      </c>
      <c r="AR166" s="155" t="s">
        <v>768</v>
      </c>
      <c r="AT166" s="155" t="s">
        <v>454</v>
      </c>
      <c r="AU166" s="155" t="s">
        <v>88</v>
      </c>
      <c r="AY166" s="16" t="s">
        <v>317</v>
      </c>
      <c r="BE166" s="156">
        <f t="shared" si="4"/>
        <v>0</v>
      </c>
      <c r="BF166" s="156">
        <f t="shared" si="5"/>
        <v>0</v>
      </c>
      <c r="BG166" s="156">
        <f t="shared" si="6"/>
        <v>0</v>
      </c>
      <c r="BH166" s="156">
        <f t="shared" si="7"/>
        <v>0</v>
      </c>
      <c r="BI166" s="156">
        <f t="shared" si="8"/>
        <v>0</v>
      </c>
      <c r="BJ166" s="16" t="s">
        <v>88</v>
      </c>
      <c r="BK166" s="156">
        <f t="shared" si="9"/>
        <v>0</v>
      </c>
      <c r="BL166" s="16" t="s">
        <v>768</v>
      </c>
      <c r="BM166" s="155" t="s">
        <v>812</v>
      </c>
    </row>
    <row r="167" spans="2:65" s="1" customFormat="1" ht="24.15" customHeight="1">
      <c r="B167" s="142"/>
      <c r="C167" s="143" t="s">
        <v>729</v>
      </c>
      <c r="D167" s="143" t="s">
        <v>319</v>
      </c>
      <c r="E167" s="144" t="s">
        <v>813</v>
      </c>
      <c r="F167" s="145" t="s">
        <v>814</v>
      </c>
      <c r="G167" s="146" t="s">
        <v>484</v>
      </c>
      <c r="H167" s="147">
        <v>868</v>
      </c>
      <c r="I167" s="148"/>
      <c r="J167" s="149">
        <f t="shared" si="0"/>
        <v>0</v>
      </c>
      <c r="K167" s="150"/>
      <c r="L167" s="31"/>
      <c r="M167" s="151" t="s">
        <v>1</v>
      </c>
      <c r="N167" s="152" t="s">
        <v>42</v>
      </c>
      <c r="P167" s="153">
        <f t="shared" si="1"/>
        <v>0</v>
      </c>
      <c r="Q167" s="153">
        <v>0</v>
      </c>
      <c r="R167" s="153">
        <f t="shared" si="2"/>
        <v>0</v>
      </c>
      <c r="S167" s="153">
        <v>0</v>
      </c>
      <c r="T167" s="154">
        <f t="shared" si="3"/>
        <v>0</v>
      </c>
      <c r="AR167" s="155" t="s">
        <v>561</v>
      </c>
      <c r="AT167" s="155" t="s">
        <v>319</v>
      </c>
      <c r="AU167" s="155" t="s">
        <v>88</v>
      </c>
      <c r="AY167" s="16" t="s">
        <v>317</v>
      </c>
      <c r="BE167" s="156">
        <f t="shared" si="4"/>
        <v>0</v>
      </c>
      <c r="BF167" s="156">
        <f t="shared" si="5"/>
        <v>0</v>
      </c>
      <c r="BG167" s="156">
        <f t="shared" si="6"/>
        <v>0</v>
      </c>
      <c r="BH167" s="156">
        <f t="shared" si="7"/>
        <v>0</v>
      </c>
      <c r="BI167" s="156">
        <f t="shared" si="8"/>
        <v>0</v>
      </c>
      <c r="BJ167" s="16" t="s">
        <v>88</v>
      </c>
      <c r="BK167" s="156">
        <f t="shared" si="9"/>
        <v>0</v>
      </c>
      <c r="BL167" s="16" t="s">
        <v>561</v>
      </c>
      <c r="BM167" s="155" t="s">
        <v>815</v>
      </c>
    </row>
    <row r="168" spans="2:65" s="1" customFormat="1" ht="16.5" customHeight="1">
      <c r="B168" s="142"/>
      <c r="C168" s="179" t="s">
        <v>662</v>
      </c>
      <c r="D168" s="179" t="s">
        <v>454</v>
      </c>
      <c r="E168" s="180" t="s">
        <v>816</v>
      </c>
      <c r="F168" s="181" t="s">
        <v>817</v>
      </c>
      <c r="G168" s="182" t="s">
        <v>484</v>
      </c>
      <c r="H168" s="183">
        <v>868</v>
      </c>
      <c r="I168" s="184"/>
      <c r="J168" s="185">
        <f t="shared" si="0"/>
        <v>0</v>
      </c>
      <c r="K168" s="186"/>
      <c r="L168" s="187"/>
      <c r="M168" s="188" t="s">
        <v>1</v>
      </c>
      <c r="N168" s="189" t="s">
        <v>42</v>
      </c>
      <c r="P168" s="153">
        <f t="shared" si="1"/>
        <v>0</v>
      </c>
      <c r="Q168" s="153">
        <v>4.0000000000000001E-3</v>
      </c>
      <c r="R168" s="153">
        <f t="shared" si="2"/>
        <v>3.472</v>
      </c>
      <c r="S168" s="153">
        <v>0</v>
      </c>
      <c r="T168" s="154">
        <f t="shared" si="3"/>
        <v>0</v>
      </c>
      <c r="AR168" s="155" t="s">
        <v>768</v>
      </c>
      <c r="AT168" s="155" t="s">
        <v>454</v>
      </c>
      <c r="AU168" s="155" t="s">
        <v>88</v>
      </c>
      <c r="AY168" s="16" t="s">
        <v>317</v>
      </c>
      <c r="BE168" s="156">
        <f t="shared" si="4"/>
        <v>0</v>
      </c>
      <c r="BF168" s="156">
        <f t="shared" si="5"/>
        <v>0</v>
      </c>
      <c r="BG168" s="156">
        <f t="shared" si="6"/>
        <v>0</v>
      </c>
      <c r="BH168" s="156">
        <f t="shared" si="7"/>
        <v>0</v>
      </c>
      <c r="BI168" s="156">
        <f t="shared" si="8"/>
        <v>0</v>
      </c>
      <c r="BJ168" s="16" t="s">
        <v>88</v>
      </c>
      <c r="BK168" s="156">
        <f t="shared" si="9"/>
        <v>0</v>
      </c>
      <c r="BL168" s="16" t="s">
        <v>768</v>
      </c>
      <c r="BM168" s="155" t="s">
        <v>818</v>
      </c>
    </row>
    <row r="169" spans="2:65" s="1" customFormat="1" ht="16.5" customHeight="1">
      <c r="B169" s="142"/>
      <c r="C169" s="179" t="s">
        <v>356</v>
      </c>
      <c r="D169" s="179" t="s">
        <v>454</v>
      </c>
      <c r="E169" s="180" t="s">
        <v>819</v>
      </c>
      <c r="F169" s="181" t="s">
        <v>1</v>
      </c>
      <c r="G169" s="182" t="s">
        <v>1</v>
      </c>
      <c r="H169" s="183">
        <v>0</v>
      </c>
      <c r="I169" s="184"/>
      <c r="J169" s="185">
        <f t="shared" si="0"/>
        <v>0</v>
      </c>
      <c r="K169" s="186"/>
      <c r="L169" s="187"/>
      <c r="M169" s="188" t="s">
        <v>1</v>
      </c>
      <c r="N169" s="189" t="s">
        <v>42</v>
      </c>
      <c r="P169" s="153">
        <f t="shared" si="1"/>
        <v>0</v>
      </c>
      <c r="Q169" s="153">
        <v>3.0000000000000001E-5</v>
      </c>
      <c r="R169" s="153">
        <f t="shared" si="2"/>
        <v>0</v>
      </c>
      <c r="S169" s="153">
        <v>0</v>
      </c>
      <c r="T169" s="154">
        <f t="shared" si="3"/>
        <v>0</v>
      </c>
      <c r="AR169" s="155" t="s">
        <v>768</v>
      </c>
      <c r="AT169" s="155" t="s">
        <v>454</v>
      </c>
      <c r="AU169" s="155" t="s">
        <v>88</v>
      </c>
      <c r="AY169" s="16" t="s">
        <v>317</v>
      </c>
      <c r="BE169" s="156">
        <f t="shared" si="4"/>
        <v>0</v>
      </c>
      <c r="BF169" s="156">
        <f t="shared" si="5"/>
        <v>0</v>
      </c>
      <c r="BG169" s="156">
        <f t="shared" si="6"/>
        <v>0</v>
      </c>
      <c r="BH169" s="156">
        <f t="shared" si="7"/>
        <v>0</v>
      </c>
      <c r="BI169" s="156">
        <f t="shared" si="8"/>
        <v>0</v>
      </c>
      <c r="BJ169" s="16" t="s">
        <v>88</v>
      </c>
      <c r="BK169" s="156">
        <f t="shared" si="9"/>
        <v>0</v>
      </c>
      <c r="BL169" s="16" t="s">
        <v>768</v>
      </c>
      <c r="BM169" s="155" t="s">
        <v>820</v>
      </c>
    </row>
    <row r="170" spans="2:65" s="1" customFormat="1" ht="16.5" customHeight="1">
      <c r="B170" s="142"/>
      <c r="C170" s="179" t="s">
        <v>361</v>
      </c>
      <c r="D170" s="179" t="s">
        <v>454</v>
      </c>
      <c r="E170" s="180" t="s">
        <v>821</v>
      </c>
      <c r="F170" s="181" t="s">
        <v>1</v>
      </c>
      <c r="G170" s="182" t="s">
        <v>1</v>
      </c>
      <c r="H170" s="183">
        <v>0</v>
      </c>
      <c r="I170" s="184"/>
      <c r="J170" s="185">
        <f t="shared" si="0"/>
        <v>0</v>
      </c>
      <c r="K170" s="186"/>
      <c r="L170" s="187"/>
      <c r="M170" s="188" t="s">
        <v>1</v>
      </c>
      <c r="N170" s="189" t="s">
        <v>42</v>
      </c>
      <c r="P170" s="153">
        <f t="shared" si="1"/>
        <v>0</v>
      </c>
      <c r="Q170" s="153">
        <v>5.5000000000000003E-4</v>
      </c>
      <c r="R170" s="153">
        <f t="shared" si="2"/>
        <v>0</v>
      </c>
      <c r="S170" s="153">
        <v>0</v>
      </c>
      <c r="T170" s="154">
        <f t="shared" si="3"/>
        <v>0</v>
      </c>
      <c r="AR170" s="155" t="s">
        <v>768</v>
      </c>
      <c r="AT170" s="155" t="s">
        <v>454</v>
      </c>
      <c r="AU170" s="155" t="s">
        <v>88</v>
      </c>
      <c r="AY170" s="16" t="s">
        <v>317</v>
      </c>
      <c r="BE170" s="156">
        <f t="shared" si="4"/>
        <v>0</v>
      </c>
      <c r="BF170" s="156">
        <f t="shared" si="5"/>
        <v>0</v>
      </c>
      <c r="BG170" s="156">
        <f t="shared" si="6"/>
        <v>0</v>
      </c>
      <c r="BH170" s="156">
        <f t="shared" si="7"/>
        <v>0</v>
      </c>
      <c r="BI170" s="156">
        <f t="shared" si="8"/>
        <v>0</v>
      </c>
      <c r="BJ170" s="16" t="s">
        <v>88</v>
      </c>
      <c r="BK170" s="156">
        <f t="shared" si="9"/>
        <v>0</v>
      </c>
      <c r="BL170" s="16" t="s">
        <v>768</v>
      </c>
      <c r="BM170" s="155" t="s">
        <v>822</v>
      </c>
    </row>
    <row r="171" spans="2:65" s="1" customFormat="1" ht="21.75" customHeight="1">
      <c r="B171" s="142"/>
      <c r="C171" s="143" t="s">
        <v>366</v>
      </c>
      <c r="D171" s="143" t="s">
        <v>319</v>
      </c>
      <c r="E171" s="144" t="s">
        <v>823</v>
      </c>
      <c r="F171" s="145" t="s">
        <v>824</v>
      </c>
      <c r="G171" s="146" t="s">
        <v>484</v>
      </c>
      <c r="H171" s="147">
        <v>681</v>
      </c>
      <c r="I171" s="148"/>
      <c r="J171" s="149">
        <f t="shared" si="0"/>
        <v>0</v>
      </c>
      <c r="K171" s="150"/>
      <c r="L171" s="31"/>
      <c r="M171" s="151" t="s">
        <v>1</v>
      </c>
      <c r="N171" s="152" t="s">
        <v>42</v>
      </c>
      <c r="P171" s="153">
        <f t="shared" si="1"/>
        <v>0</v>
      </c>
      <c r="Q171" s="153">
        <v>0</v>
      </c>
      <c r="R171" s="153">
        <f t="shared" si="2"/>
        <v>0</v>
      </c>
      <c r="S171" s="153">
        <v>0</v>
      </c>
      <c r="T171" s="154">
        <f t="shared" si="3"/>
        <v>0</v>
      </c>
      <c r="AR171" s="155" t="s">
        <v>561</v>
      </c>
      <c r="AT171" s="155" t="s">
        <v>319</v>
      </c>
      <c r="AU171" s="155" t="s">
        <v>88</v>
      </c>
      <c r="AY171" s="16" t="s">
        <v>317</v>
      </c>
      <c r="BE171" s="156">
        <f t="shared" si="4"/>
        <v>0</v>
      </c>
      <c r="BF171" s="156">
        <f t="shared" si="5"/>
        <v>0</v>
      </c>
      <c r="BG171" s="156">
        <f t="shared" si="6"/>
        <v>0</v>
      </c>
      <c r="BH171" s="156">
        <f t="shared" si="7"/>
        <v>0</v>
      </c>
      <c r="BI171" s="156">
        <f t="shared" si="8"/>
        <v>0</v>
      </c>
      <c r="BJ171" s="16" t="s">
        <v>88</v>
      </c>
      <c r="BK171" s="156">
        <f t="shared" si="9"/>
        <v>0</v>
      </c>
      <c r="BL171" s="16" t="s">
        <v>561</v>
      </c>
      <c r="BM171" s="155" t="s">
        <v>825</v>
      </c>
    </row>
    <row r="172" spans="2:65" s="1" customFormat="1" ht="21.75" customHeight="1">
      <c r="B172" s="142"/>
      <c r="C172" s="143" t="s">
        <v>655</v>
      </c>
      <c r="D172" s="143" t="s">
        <v>319</v>
      </c>
      <c r="E172" s="144" t="s">
        <v>826</v>
      </c>
      <c r="F172" s="145" t="s">
        <v>827</v>
      </c>
      <c r="G172" s="146" t="s">
        <v>484</v>
      </c>
      <c r="H172" s="147">
        <v>227</v>
      </c>
      <c r="I172" s="148"/>
      <c r="J172" s="149">
        <f t="shared" si="0"/>
        <v>0</v>
      </c>
      <c r="K172" s="150"/>
      <c r="L172" s="31"/>
      <c r="M172" s="151" t="s">
        <v>1</v>
      </c>
      <c r="N172" s="152" t="s">
        <v>42</v>
      </c>
      <c r="P172" s="153">
        <f t="shared" si="1"/>
        <v>0</v>
      </c>
      <c r="Q172" s="153">
        <v>0</v>
      </c>
      <c r="R172" s="153">
        <f t="shared" si="2"/>
        <v>0</v>
      </c>
      <c r="S172" s="153">
        <v>0</v>
      </c>
      <c r="T172" s="154">
        <f t="shared" si="3"/>
        <v>0</v>
      </c>
      <c r="AR172" s="155" t="s">
        <v>561</v>
      </c>
      <c r="AT172" s="155" t="s">
        <v>319</v>
      </c>
      <c r="AU172" s="155" t="s">
        <v>88</v>
      </c>
      <c r="AY172" s="16" t="s">
        <v>317</v>
      </c>
      <c r="BE172" s="156">
        <f t="shared" si="4"/>
        <v>0</v>
      </c>
      <c r="BF172" s="156">
        <f t="shared" si="5"/>
        <v>0</v>
      </c>
      <c r="BG172" s="156">
        <f t="shared" si="6"/>
        <v>0</v>
      </c>
      <c r="BH172" s="156">
        <f t="shared" si="7"/>
        <v>0</v>
      </c>
      <c r="BI172" s="156">
        <f t="shared" si="8"/>
        <v>0</v>
      </c>
      <c r="BJ172" s="16" t="s">
        <v>88</v>
      </c>
      <c r="BK172" s="156">
        <f t="shared" si="9"/>
        <v>0</v>
      </c>
      <c r="BL172" s="16" t="s">
        <v>561</v>
      </c>
      <c r="BM172" s="155" t="s">
        <v>828</v>
      </c>
    </row>
    <row r="173" spans="2:65" s="1" customFormat="1" ht="16.5" customHeight="1">
      <c r="B173" s="142"/>
      <c r="C173" s="179" t="s">
        <v>371</v>
      </c>
      <c r="D173" s="179" t="s">
        <v>454</v>
      </c>
      <c r="E173" s="180" t="s">
        <v>829</v>
      </c>
      <c r="F173" s="181" t="s">
        <v>830</v>
      </c>
      <c r="G173" s="182" t="s">
        <v>484</v>
      </c>
      <c r="H173" s="183">
        <v>0</v>
      </c>
      <c r="I173" s="184"/>
      <c r="J173" s="185">
        <f t="shared" si="0"/>
        <v>0</v>
      </c>
      <c r="K173" s="186"/>
      <c r="L173" s="187"/>
      <c r="M173" s="188" t="s">
        <v>1</v>
      </c>
      <c r="N173" s="189" t="s">
        <v>42</v>
      </c>
      <c r="P173" s="153">
        <f t="shared" si="1"/>
        <v>0</v>
      </c>
      <c r="Q173" s="153">
        <v>1.09E-3</v>
      </c>
      <c r="R173" s="153">
        <f t="shared" si="2"/>
        <v>0</v>
      </c>
      <c r="S173" s="153">
        <v>0</v>
      </c>
      <c r="T173" s="154">
        <f t="shared" si="3"/>
        <v>0</v>
      </c>
      <c r="AR173" s="155" t="s">
        <v>831</v>
      </c>
      <c r="AT173" s="155" t="s">
        <v>454</v>
      </c>
      <c r="AU173" s="155" t="s">
        <v>88</v>
      </c>
      <c r="AY173" s="16" t="s">
        <v>317</v>
      </c>
      <c r="BE173" s="156">
        <f t="shared" si="4"/>
        <v>0</v>
      </c>
      <c r="BF173" s="156">
        <f t="shared" si="5"/>
        <v>0</v>
      </c>
      <c r="BG173" s="156">
        <f t="shared" si="6"/>
        <v>0</v>
      </c>
      <c r="BH173" s="156">
        <f t="shared" si="7"/>
        <v>0</v>
      </c>
      <c r="BI173" s="156">
        <f t="shared" si="8"/>
        <v>0</v>
      </c>
      <c r="BJ173" s="16" t="s">
        <v>88</v>
      </c>
      <c r="BK173" s="156">
        <f t="shared" si="9"/>
        <v>0</v>
      </c>
      <c r="BL173" s="16" t="s">
        <v>561</v>
      </c>
      <c r="BM173" s="155" t="s">
        <v>832</v>
      </c>
    </row>
    <row r="174" spans="2:65" s="1" customFormat="1" ht="16.5" customHeight="1">
      <c r="B174" s="142"/>
      <c r="C174" s="179" t="s">
        <v>376</v>
      </c>
      <c r="D174" s="179" t="s">
        <v>454</v>
      </c>
      <c r="E174" s="180" t="s">
        <v>829</v>
      </c>
      <c r="F174" s="181" t="s">
        <v>830</v>
      </c>
      <c r="G174" s="182" t="s">
        <v>484</v>
      </c>
      <c r="H174" s="183">
        <v>0</v>
      </c>
      <c r="I174" s="184"/>
      <c r="J174" s="185">
        <f t="shared" si="0"/>
        <v>0</v>
      </c>
      <c r="K174" s="186"/>
      <c r="L174" s="187"/>
      <c r="M174" s="188" t="s">
        <v>1</v>
      </c>
      <c r="N174" s="189" t="s">
        <v>42</v>
      </c>
      <c r="P174" s="153">
        <f t="shared" si="1"/>
        <v>0</v>
      </c>
      <c r="Q174" s="153">
        <v>1.09E-3</v>
      </c>
      <c r="R174" s="153">
        <f t="shared" si="2"/>
        <v>0</v>
      </c>
      <c r="S174" s="153">
        <v>0</v>
      </c>
      <c r="T174" s="154">
        <f t="shared" si="3"/>
        <v>0</v>
      </c>
      <c r="AR174" s="155" t="s">
        <v>831</v>
      </c>
      <c r="AT174" s="155" t="s">
        <v>454</v>
      </c>
      <c r="AU174" s="155" t="s">
        <v>88</v>
      </c>
      <c r="AY174" s="16" t="s">
        <v>317</v>
      </c>
      <c r="BE174" s="156">
        <f t="shared" si="4"/>
        <v>0</v>
      </c>
      <c r="BF174" s="156">
        <f t="shared" si="5"/>
        <v>0</v>
      </c>
      <c r="BG174" s="156">
        <f t="shared" si="6"/>
        <v>0</v>
      </c>
      <c r="BH174" s="156">
        <f t="shared" si="7"/>
        <v>0</v>
      </c>
      <c r="BI174" s="156">
        <f t="shared" si="8"/>
        <v>0</v>
      </c>
      <c r="BJ174" s="16" t="s">
        <v>88</v>
      </c>
      <c r="BK174" s="156">
        <f t="shared" si="9"/>
        <v>0</v>
      </c>
      <c r="BL174" s="16" t="s">
        <v>561</v>
      </c>
      <c r="BM174" s="155" t="s">
        <v>833</v>
      </c>
    </row>
    <row r="175" spans="2:65" s="1" customFormat="1" ht="21.75" customHeight="1">
      <c r="B175" s="142"/>
      <c r="C175" s="179" t="s">
        <v>834</v>
      </c>
      <c r="D175" s="179" t="s">
        <v>454</v>
      </c>
      <c r="E175" s="180" t="s">
        <v>835</v>
      </c>
      <c r="F175" s="181" t="s">
        <v>836</v>
      </c>
      <c r="G175" s="182" t="s">
        <v>484</v>
      </c>
      <c r="H175" s="183">
        <v>227</v>
      </c>
      <c r="I175" s="184"/>
      <c r="J175" s="185">
        <f t="shared" si="0"/>
        <v>0</v>
      </c>
      <c r="K175" s="186"/>
      <c r="L175" s="187"/>
      <c r="M175" s="188" t="s">
        <v>1</v>
      </c>
      <c r="N175" s="189" t="s">
        <v>42</v>
      </c>
      <c r="P175" s="153">
        <f t="shared" si="1"/>
        <v>0</v>
      </c>
      <c r="Q175" s="153">
        <v>1.2899999999999999E-3</v>
      </c>
      <c r="R175" s="153">
        <f t="shared" si="2"/>
        <v>0.29282999999999998</v>
      </c>
      <c r="S175" s="153">
        <v>0</v>
      </c>
      <c r="T175" s="154">
        <f t="shared" si="3"/>
        <v>0</v>
      </c>
      <c r="AR175" s="155" t="s">
        <v>768</v>
      </c>
      <c r="AT175" s="155" t="s">
        <v>454</v>
      </c>
      <c r="AU175" s="155" t="s">
        <v>88</v>
      </c>
      <c r="AY175" s="16" t="s">
        <v>317</v>
      </c>
      <c r="BE175" s="156">
        <f t="shared" si="4"/>
        <v>0</v>
      </c>
      <c r="BF175" s="156">
        <f t="shared" si="5"/>
        <v>0</v>
      </c>
      <c r="BG175" s="156">
        <f t="shared" si="6"/>
        <v>0</v>
      </c>
      <c r="BH175" s="156">
        <f t="shared" si="7"/>
        <v>0</v>
      </c>
      <c r="BI175" s="156">
        <f t="shared" si="8"/>
        <v>0</v>
      </c>
      <c r="BJ175" s="16" t="s">
        <v>88</v>
      </c>
      <c r="BK175" s="156">
        <f t="shared" si="9"/>
        <v>0</v>
      </c>
      <c r="BL175" s="16" t="s">
        <v>768</v>
      </c>
      <c r="BM175" s="155" t="s">
        <v>837</v>
      </c>
    </row>
    <row r="176" spans="2:65" s="1" customFormat="1" ht="21.75" customHeight="1">
      <c r="B176" s="142"/>
      <c r="C176" s="179" t="s">
        <v>381</v>
      </c>
      <c r="D176" s="179" t="s">
        <v>454</v>
      </c>
      <c r="E176" s="180" t="s">
        <v>838</v>
      </c>
      <c r="F176" s="181" t="s">
        <v>839</v>
      </c>
      <c r="G176" s="182" t="s">
        <v>484</v>
      </c>
      <c r="H176" s="183">
        <v>681</v>
      </c>
      <c r="I176" s="184"/>
      <c r="J176" s="185">
        <f t="shared" si="0"/>
        <v>0</v>
      </c>
      <c r="K176" s="186"/>
      <c r="L176" s="187"/>
      <c r="M176" s="188" t="s">
        <v>1</v>
      </c>
      <c r="N176" s="189" t="s">
        <v>42</v>
      </c>
      <c r="P176" s="153">
        <f t="shared" si="1"/>
        <v>0</v>
      </c>
      <c r="Q176" s="153">
        <v>0</v>
      </c>
      <c r="R176" s="153">
        <f t="shared" si="2"/>
        <v>0</v>
      </c>
      <c r="S176" s="153">
        <v>0</v>
      </c>
      <c r="T176" s="154">
        <f t="shared" si="3"/>
        <v>0</v>
      </c>
      <c r="AR176" s="155" t="s">
        <v>831</v>
      </c>
      <c r="AT176" s="155" t="s">
        <v>454</v>
      </c>
      <c r="AU176" s="155" t="s">
        <v>88</v>
      </c>
      <c r="AY176" s="16" t="s">
        <v>317</v>
      </c>
      <c r="BE176" s="156">
        <f t="shared" si="4"/>
        <v>0</v>
      </c>
      <c r="BF176" s="156">
        <f t="shared" si="5"/>
        <v>0</v>
      </c>
      <c r="BG176" s="156">
        <f t="shared" si="6"/>
        <v>0</v>
      </c>
      <c r="BH176" s="156">
        <f t="shared" si="7"/>
        <v>0</v>
      </c>
      <c r="BI176" s="156">
        <f t="shared" si="8"/>
        <v>0</v>
      </c>
      <c r="BJ176" s="16" t="s">
        <v>88</v>
      </c>
      <c r="BK176" s="156">
        <f t="shared" si="9"/>
        <v>0</v>
      </c>
      <c r="BL176" s="16" t="s">
        <v>561</v>
      </c>
      <c r="BM176" s="155" t="s">
        <v>840</v>
      </c>
    </row>
    <row r="177" spans="2:65" s="1" customFormat="1" ht="21.75" customHeight="1">
      <c r="B177" s="142"/>
      <c r="C177" s="143" t="s">
        <v>386</v>
      </c>
      <c r="D177" s="143" t="s">
        <v>319</v>
      </c>
      <c r="E177" s="144" t="s">
        <v>841</v>
      </c>
      <c r="F177" s="145" t="s">
        <v>842</v>
      </c>
      <c r="G177" s="146" t="s">
        <v>484</v>
      </c>
      <c r="H177" s="147">
        <v>1776</v>
      </c>
      <c r="I177" s="148"/>
      <c r="J177" s="149">
        <f t="shared" si="0"/>
        <v>0</v>
      </c>
      <c r="K177" s="150"/>
      <c r="L177" s="31"/>
      <c r="M177" s="151" t="s">
        <v>1</v>
      </c>
      <c r="N177" s="152" t="s">
        <v>42</v>
      </c>
      <c r="P177" s="153">
        <f t="shared" si="1"/>
        <v>0</v>
      </c>
      <c r="Q177" s="153">
        <v>0</v>
      </c>
      <c r="R177" s="153">
        <f t="shared" si="2"/>
        <v>0</v>
      </c>
      <c r="S177" s="153">
        <v>0</v>
      </c>
      <c r="T177" s="154">
        <f t="shared" si="3"/>
        <v>0</v>
      </c>
      <c r="AR177" s="155" t="s">
        <v>561</v>
      </c>
      <c r="AT177" s="155" t="s">
        <v>319</v>
      </c>
      <c r="AU177" s="155" t="s">
        <v>88</v>
      </c>
      <c r="AY177" s="16" t="s">
        <v>317</v>
      </c>
      <c r="BE177" s="156">
        <f t="shared" si="4"/>
        <v>0</v>
      </c>
      <c r="BF177" s="156">
        <f t="shared" si="5"/>
        <v>0</v>
      </c>
      <c r="BG177" s="156">
        <f t="shared" si="6"/>
        <v>0</v>
      </c>
      <c r="BH177" s="156">
        <f t="shared" si="7"/>
        <v>0</v>
      </c>
      <c r="BI177" s="156">
        <f t="shared" si="8"/>
        <v>0</v>
      </c>
      <c r="BJ177" s="16" t="s">
        <v>88</v>
      </c>
      <c r="BK177" s="156">
        <f t="shared" si="9"/>
        <v>0</v>
      </c>
      <c r="BL177" s="16" t="s">
        <v>561</v>
      </c>
      <c r="BM177" s="155" t="s">
        <v>843</v>
      </c>
    </row>
    <row r="178" spans="2:65" s="1" customFormat="1" ht="16.5" customHeight="1">
      <c r="B178" s="142"/>
      <c r="C178" s="143" t="s">
        <v>391</v>
      </c>
      <c r="D178" s="143" t="s">
        <v>319</v>
      </c>
      <c r="E178" s="144" t="s">
        <v>844</v>
      </c>
      <c r="F178" s="145" t="s">
        <v>1</v>
      </c>
      <c r="G178" s="146" t="s">
        <v>1</v>
      </c>
      <c r="H178" s="147">
        <v>0</v>
      </c>
      <c r="I178" s="148"/>
      <c r="J178" s="149">
        <f t="shared" si="0"/>
        <v>0</v>
      </c>
      <c r="K178" s="150"/>
      <c r="L178" s="31"/>
      <c r="M178" s="151" t="s">
        <v>1</v>
      </c>
      <c r="N178" s="152" t="s">
        <v>42</v>
      </c>
      <c r="P178" s="153">
        <f t="shared" si="1"/>
        <v>0</v>
      </c>
      <c r="Q178" s="153">
        <v>0</v>
      </c>
      <c r="R178" s="153">
        <f t="shared" si="2"/>
        <v>0</v>
      </c>
      <c r="S178" s="153">
        <v>0</v>
      </c>
      <c r="T178" s="154">
        <f t="shared" si="3"/>
        <v>0</v>
      </c>
      <c r="AR178" s="155" t="s">
        <v>561</v>
      </c>
      <c r="AT178" s="155" t="s">
        <v>319</v>
      </c>
      <c r="AU178" s="155" t="s">
        <v>88</v>
      </c>
      <c r="AY178" s="16" t="s">
        <v>317</v>
      </c>
      <c r="BE178" s="156">
        <f t="shared" si="4"/>
        <v>0</v>
      </c>
      <c r="BF178" s="156">
        <f t="shared" si="5"/>
        <v>0</v>
      </c>
      <c r="BG178" s="156">
        <f t="shared" si="6"/>
        <v>0</v>
      </c>
      <c r="BH178" s="156">
        <f t="shared" si="7"/>
        <v>0</v>
      </c>
      <c r="BI178" s="156">
        <f t="shared" si="8"/>
        <v>0</v>
      </c>
      <c r="BJ178" s="16" t="s">
        <v>88</v>
      </c>
      <c r="BK178" s="156">
        <f t="shared" si="9"/>
        <v>0</v>
      </c>
      <c r="BL178" s="16" t="s">
        <v>561</v>
      </c>
      <c r="BM178" s="155" t="s">
        <v>845</v>
      </c>
    </row>
    <row r="179" spans="2:65" s="1" customFormat="1" ht="16.5" customHeight="1">
      <c r="B179" s="142"/>
      <c r="C179" s="143" t="s">
        <v>396</v>
      </c>
      <c r="D179" s="143" t="s">
        <v>319</v>
      </c>
      <c r="E179" s="144" t="s">
        <v>846</v>
      </c>
      <c r="F179" s="145" t="s">
        <v>1</v>
      </c>
      <c r="G179" s="146" t="s">
        <v>1</v>
      </c>
      <c r="H179" s="147">
        <v>0</v>
      </c>
      <c r="I179" s="148"/>
      <c r="J179" s="149">
        <f t="shared" si="0"/>
        <v>0</v>
      </c>
      <c r="K179" s="150"/>
      <c r="L179" s="31"/>
      <c r="M179" s="151" t="s">
        <v>1</v>
      </c>
      <c r="N179" s="152" t="s">
        <v>42</v>
      </c>
      <c r="P179" s="153">
        <f t="shared" si="1"/>
        <v>0</v>
      </c>
      <c r="Q179" s="153">
        <v>0</v>
      </c>
      <c r="R179" s="153">
        <f t="shared" si="2"/>
        <v>0</v>
      </c>
      <c r="S179" s="153">
        <v>0</v>
      </c>
      <c r="T179" s="154">
        <f t="shared" si="3"/>
        <v>0</v>
      </c>
      <c r="AR179" s="155" t="s">
        <v>561</v>
      </c>
      <c r="AT179" s="155" t="s">
        <v>319</v>
      </c>
      <c r="AU179" s="155" t="s">
        <v>88</v>
      </c>
      <c r="AY179" s="16" t="s">
        <v>317</v>
      </c>
      <c r="BE179" s="156">
        <f t="shared" si="4"/>
        <v>0</v>
      </c>
      <c r="BF179" s="156">
        <f t="shared" si="5"/>
        <v>0</v>
      </c>
      <c r="BG179" s="156">
        <f t="shared" si="6"/>
        <v>0</v>
      </c>
      <c r="BH179" s="156">
        <f t="shared" si="7"/>
        <v>0</v>
      </c>
      <c r="BI179" s="156">
        <f t="shared" si="8"/>
        <v>0</v>
      </c>
      <c r="BJ179" s="16" t="s">
        <v>88</v>
      </c>
      <c r="BK179" s="156">
        <f t="shared" si="9"/>
        <v>0</v>
      </c>
      <c r="BL179" s="16" t="s">
        <v>561</v>
      </c>
      <c r="BM179" s="155" t="s">
        <v>847</v>
      </c>
    </row>
    <row r="180" spans="2:65" s="1" customFormat="1" ht="16.5" customHeight="1">
      <c r="B180" s="142"/>
      <c r="C180" s="143" t="s">
        <v>401</v>
      </c>
      <c r="D180" s="143" t="s">
        <v>319</v>
      </c>
      <c r="E180" s="144" t="s">
        <v>848</v>
      </c>
      <c r="F180" s="145" t="s">
        <v>1</v>
      </c>
      <c r="G180" s="146" t="s">
        <v>1</v>
      </c>
      <c r="H180" s="147">
        <v>0</v>
      </c>
      <c r="I180" s="148"/>
      <c r="J180" s="149">
        <f t="shared" si="0"/>
        <v>0</v>
      </c>
      <c r="K180" s="150"/>
      <c r="L180" s="31"/>
      <c r="M180" s="151" t="s">
        <v>1</v>
      </c>
      <c r="N180" s="152" t="s">
        <v>42</v>
      </c>
      <c r="P180" s="153">
        <f t="shared" si="1"/>
        <v>0</v>
      </c>
      <c r="Q180" s="153">
        <v>0</v>
      </c>
      <c r="R180" s="153">
        <f t="shared" si="2"/>
        <v>0</v>
      </c>
      <c r="S180" s="153">
        <v>0</v>
      </c>
      <c r="T180" s="154">
        <f t="shared" si="3"/>
        <v>0</v>
      </c>
      <c r="AR180" s="155" t="s">
        <v>561</v>
      </c>
      <c r="AT180" s="155" t="s">
        <v>319</v>
      </c>
      <c r="AU180" s="155" t="s">
        <v>88</v>
      </c>
      <c r="AY180" s="16" t="s">
        <v>317</v>
      </c>
      <c r="BE180" s="156">
        <f t="shared" si="4"/>
        <v>0</v>
      </c>
      <c r="BF180" s="156">
        <f t="shared" si="5"/>
        <v>0</v>
      </c>
      <c r="BG180" s="156">
        <f t="shared" si="6"/>
        <v>0</v>
      </c>
      <c r="BH180" s="156">
        <f t="shared" si="7"/>
        <v>0</v>
      </c>
      <c r="BI180" s="156">
        <f t="shared" si="8"/>
        <v>0</v>
      </c>
      <c r="BJ180" s="16" t="s">
        <v>88</v>
      </c>
      <c r="BK180" s="156">
        <f t="shared" si="9"/>
        <v>0</v>
      </c>
      <c r="BL180" s="16" t="s">
        <v>561</v>
      </c>
      <c r="BM180" s="155" t="s">
        <v>849</v>
      </c>
    </row>
    <row r="181" spans="2:65" s="1" customFormat="1" ht="16.5" customHeight="1">
      <c r="B181" s="142"/>
      <c r="C181" s="143" t="s">
        <v>405</v>
      </c>
      <c r="D181" s="143" t="s">
        <v>319</v>
      </c>
      <c r="E181" s="144" t="s">
        <v>850</v>
      </c>
      <c r="F181" s="145" t="s">
        <v>1</v>
      </c>
      <c r="G181" s="146" t="s">
        <v>1</v>
      </c>
      <c r="H181" s="147">
        <v>0</v>
      </c>
      <c r="I181" s="148"/>
      <c r="J181" s="149">
        <f t="shared" si="0"/>
        <v>0</v>
      </c>
      <c r="K181" s="150"/>
      <c r="L181" s="31"/>
      <c r="M181" s="151" t="s">
        <v>1</v>
      </c>
      <c r="N181" s="152" t="s">
        <v>42</v>
      </c>
      <c r="P181" s="153">
        <f t="shared" si="1"/>
        <v>0</v>
      </c>
      <c r="Q181" s="153">
        <v>0</v>
      </c>
      <c r="R181" s="153">
        <f t="shared" si="2"/>
        <v>0</v>
      </c>
      <c r="S181" s="153">
        <v>0</v>
      </c>
      <c r="T181" s="154">
        <f t="shared" si="3"/>
        <v>0</v>
      </c>
      <c r="AR181" s="155" t="s">
        <v>561</v>
      </c>
      <c r="AT181" s="155" t="s">
        <v>319</v>
      </c>
      <c r="AU181" s="155" t="s">
        <v>88</v>
      </c>
      <c r="AY181" s="16" t="s">
        <v>317</v>
      </c>
      <c r="BE181" s="156">
        <f t="shared" si="4"/>
        <v>0</v>
      </c>
      <c r="BF181" s="156">
        <f t="shared" si="5"/>
        <v>0</v>
      </c>
      <c r="BG181" s="156">
        <f t="shared" si="6"/>
        <v>0</v>
      </c>
      <c r="BH181" s="156">
        <f t="shared" si="7"/>
        <v>0</v>
      </c>
      <c r="BI181" s="156">
        <f t="shared" si="8"/>
        <v>0</v>
      </c>
      <c r="BJ181" s="16" t="s">
        <v>88</v>
      </c>
      <c r="BK181" s="156">
        <f t="shared" si="9"/>
        <v>0</v>
      </c>
      <c r="BL181" s="16" t="s">
        <v>561</v>
      </c>
      <c r="BM181" s="155" t="s">
        <v>851</v>
      </c>
    </row>
    <row r="182" spans="2:65" s="1" customFormat="1" ht="44.25" customHeight="1">
      <c r="B182" s="142"/>
      <c r="C182" s="143" t="s">
        <v>620</v>
      </c>
      <c r="D182" s="143" t="s">
        <v>319</v>
      </c>
      <c r="E182" s="144" t="s">
        <v>852</v>
      </c>
      <c r="F182" s="145" t="s">
        <v>853</v>
      </c>
      <c r="G182" s="146" t="s">
        <v>467</v>
      </c>
      <c r="H182" s="147">
        <v>5</v>
      </c>
      <c r="I182" s="148"/>
      <c r="J182" s="149">
        <f t="shared" si="0"/>
        <v>0</v>
      </c>
      <c r="K182" s="150"/>
      <c r="L182" s="31"/>
      <c r="M182" s="151" t="s">
        <v>1</v>
      </c>
      <c r="N182" s="152" t="s">
        <v>42</v>
      </c>
      <c r="P182" s="153">
        <f t="shared" si="1"/>
        <v>0</v>
      </c>
      <c r="Q182" s="153">
        <v>0</v>
      </c>
      <c r="R182" s="153">
        <f t="shared" si="2"/>
        <v>0</v>
      </c>
      <c r="S182" s="153">
        <v>0</v>
      </c>
      <c r="T182" s="154">
        <f t="shared" si="3"/>
        <v>0</v>
      </c>
      <c r="AR182" s="155" t="s">
        <v>561</v>
      </c>
      <c r="AT182" s="155" t="s">
        <v>319</v>
      </c>
      <c r="AU182" s="155" t="s">
        <v>88</v>
      </c>
      <c r="AY182" s="16" t="s">
        <v>317</v>
      </c>
      <c r="BE182" s="156">
        <f t="shared" si="4"/>
        <v>0</v>
      </c>
      <c r="BF182" s="156">
        <f t="shared" si="5"/>
        <v>0</v>
      </c>
      <c r="BG182" s="156">
        <f t="shared" si="6"/>
        <v>0</v>
      </c>
      <c r="BH182" s="156">
        <f t="shared" si="7"/>
        <v>0</v>
      </c>
      <c r="BI182" s="156">
        <f t="shared" si="8"/>
        <v>0</v>
      </c>
      <c r="BJ182" s="16" t="s">
        <v>88</v>
      </c>
      <c r="BK182" s="156">
        <f t="shared" si="9"/>
        <v>0</v>
      </c>
      <c r="BL182" s="16" t="s">
        <v>561</v>
      </c>
      <c r="BM182" s="155" t="s">
        <v>854</v>
      </c>
    </row>
    <row r="183" spans="2:65" s="1" customFormat="1" ht="16.5" customHeight="1">
      <c r="B183" s="142"/>
      <c r="C183" s="179" t="s">
        <v>670</v>
      </c>
      <c r="D183" s="179" t="s">
        <v>454</v>
      </c>
      <c r="E183" s="180" t="s">
        <v>855</v>
      </c>
      <c r="F183" s="181" t="s">
        <v>856</v>
      </c>
      <c r="G183" s="182" t="s">
        <v>467</v>
      </c>
      <c r="H183" s="183">
        <v>5</v>
      </c>
      <c r="I183" s="184"/>
      <c r="J183" s="185">
        <f t="shared" si="0"/>
        <v>0</v>
      </c>
      <c r="K183" s="186"/>
      <c r="L183" s="187"/>
      <c r="M183" s="188" t="s">
        <v>1</v>
      </c>
      <c r="N183" s="189" t="s">
        <v>42</v>
      </c>
      <c r="P183" s="153">
        <f t="shared" si="1"/>
        <v>0</v>
      </c>
      <c r="Q183" s="153">
        <v>0</v>
      </c>
      <c r="R183" s="153">
        <f t="shared" si="2"/>
        <v>0</v>
      </c>
      <c r="S183" s="153">
        <v>0</v>
      </c>
      <c r="T183" s="154">
        <f t="shared" si="3"/>
        <v>0</v>
      </c>
      <c r="AR183" s="155" t="s">
        <v>831</v>
      </c>
      <c r="AT183" s="155" t="s">
        <v>454</v>
      </c>
      <c r="AU183" s="155" t="s">
        <v>88</v>
      </c>
      <c r="AY183" s="16" t="s">
        <v>317</v>
      </c>
      <c r="BE183" s="156">
        <f t="shared" si="4"/>
        <v>0</v>
      </c>
      <c r="BF183" s="156">
        <f t="shared" si="5"/>
        <v>0</v>
      </c>
      <c r="BG183" s="156">
        <f t="shared" si="6"/>
        <v>0</v>
      </c>
      <c r="BH183" s="156">
        <f t="shared" si="7"/>
        <v>0</v>
      </c>
      <c r="BI183" s="156">
        <f t="shared" si="8"/>
        <v>0</v>
      </c>
      <c r="BJ183" s="16" t="s">
        <v>88</v>
      </c>
      <c r="BK183" s="156">
        <f t="shared" si="9"/>
        <v>0</v>
      </c>
      <c r="BL183" s="16" t="s">
        <v>561</v>
      </c>
      <c r="BM183" s="155" t="s">
        <v>857</v>
      </c>
    </row>
    <row r="184" spans="2:65" s="11" customFormat="1" ht="25.9" customHeight="1">
      <c r="B184" s="130"/>
      <c r="D184" s="131" t="s">
        <v>75</v>
      </c>
      <c r="E184" s="132" t="s">
        <v>858</v>
      </c>
      <c r="F184" s="132" t="s">
        <v>859</v>
      </c>
      <c r="I184" s="133"/>
      <c r="J184" s="134">
        <f>BK184</f>
        <v>0</v>
      </c>
      <c r="L184" s="130"/>
      <c r="M184" s="135"/>
      <c r="P184" s="136">
        <f>P185+P186+P202</f>
        <v>0</v>
      </c>
      <c r="R184" s="136">
        <f>R185+R186+R202</f>
        <v>20.03276</v>
      </c>
      <c r="T184" s="137">
        <f>T185+T186+T202</f>
        <v>0</v>
      </c>
      <c r="AR184" s="131" t="s">
        <v>323</v>
      </c>
      <c r="AT184" s="138" t="s">
        <v>75</v>
      </c>
      <c r="AU184" s="138" t="s">
        <v>76</v>
      </c>
      <c r="AY184" s="131" t="s">
        <v>317</v>
      </c>
      <c r="BK184" s="139">
        <f>BK185+BK186+BK202</f>
        <v>0</v>
      </c>
    </row>
    <row r="185" spans="2:65" s="1" customFormat="1" ht="16.5" customHeight="1">
      <c r="B185" s="142"/>
      <c r="C185" s="143" t="s">
        <v>415</v>
      </c>
      <c r="D185" s="143" t="s">
        <v>319</v>
      </c>
      <c r="E185" s="144" t="s">
        <v>860</v>
      </c>
      <c r="F185" s="145" t="s">
        <v>1</v>
      </c>
      <c r="G185" s="146" t="s">
        <v>1</v>
      </c>
      <c r="H185" s="147">
        <v>0</v>
      </c>
      <c r="I185" s="148"/>
      <c r="J185" s="149">
        <f>ROUND(I185*H185,2)</f>
        <v>0</v>
      </c>
      <c r="K185" s="150"/>
      <c r="L185" s="31"/>
      <c r="M185" s="151" t="s">
        <v>1</v>
      </c>
      <c r="N185" s="152" t="s">
        <v>42</v>
      </c>
      <c r="P185" s="153">
        <f>O185*H185</f>
        <v>0</v>
      </c>
      <c r="Q185" s="153">
        <v>0</v>
      </c>
      <c r="R185" s="153">
        <f>Q185*H185</f>
        <v>0</v>
      </c>
      <c r="S185" s="153">
        <v>0</v>
      </c>
      <c r="T185" s="154">
        <f>S185*H185</f>
        <v>0</v>
      </c>
      <c r="AR185" s="155" t="s">
        <v>561</v>
      </c>
      <c r="AT185" s="155" t="s">
        <v>319</v>
      </c>
      <c r="AU185" s="155" t="s">
        <v>83</v>
      </c>
      <c r="AY185" s="16" t="s">
        <v>317</v>
      </c>
      <c r="BE185" s="156">
        <f>IF(N185="základná",J185,0)</f>
        <v>0</v>
      </c>
      <c r="BF185" s="156">
        <f>IF(N185="znížená",J185,0)</f>
        <v>0</v>
      </c>
      <c r="BG185" s="156">
        <f>IF(N185="zákl. prenesená",J185,0)</f>
        <v>0</v>
      </c>
      <c r="BH185" s="156">
        <f>IF(N185="zníž. prenesená",J185,0)</f>
        <v>0</v>
      </c>
      <c r="BI185" s="156">
        <f>IF(N185="nulová",J185,0)</f>
        <v>0</v>
      </c>
      <c r="BJ185" s="16" t="s">
        <v>88</v>
      </c>
      <c r="BK185" s="156">
        <f>ROUND(I185*H185,2)</f>
        <v>0</v>
      </c>
      <c r="BL185" s="16" t="s">
        <v>561</v>
      </c>
      <c r="BM185" s="155" t="s">
        <v>861</v>
      </c>
    </row>
    <row r="186" spans="2:65" s="11" customFormat="1" ht="22.75" customHeight="1">
      <c r="B186" s="130"/>
      <c r="D186" s="131" t="s">
        <v>75</v>
      </c>
      <c r="E186" s="140" t="s">
        <v>862</v>
      </c>
      <c r="F186" s="140" t="s">
        <v>863</v>
      </c>
      <c r="I186" s="133"/>
      <c r="J186" s="141">
        <f>BK186</f>
        <v>0</v>
      </c>
      <c r="L186" s="130"/>
      <c r="M186" s="135"/>
      <c r="P186" s="136">
        <f>SUM(P187:P201)</f>
        <v>0</v>
      </c>
      <c r="R186" s="136">
        <f>SUM(R187:R201)</f>
        <v>20.03276</v>
      </c>
      <c r="T186" s="137">
        <f>SUM(T187:T201)</f>
        <v>0</v>
      </c>
      <c r="AR186" s="131" t="s">
        <v>92</v>
      </c>
      <c r="AT186" s="138" t="s">
        <v>75</v>
      </c>
      <c r="AU186" s="138" t="s">
        <v>83</v>
      </c>
      <c r="AY186" s="131" t="s">
        <v>317</v>
      </c>
      <c r="BK186" s="139">
        <f>SUM(BK187:BK201)</f>
        <v>0</v>
      </c>
    </row>
    <row r="187" spans="2:65" s="1" customFormat="1" ht="24.15" customHeight="1">
      <c r="B187" s="142"/>
      <c r="C187" s="143" t="s">
        <v>7</v>
      </c>
      <c r="D187" s="143" t="s">
        <v>319</v>
      </c>
      <c r="E187" s="144" t="s">
        <v>864</v>
      </c>
      <c r="F187" s="145" t="s">
        <v>865</v>
      </c>
      <c r="G187" s="146" t="s">
        <v>866</v>
      </c>
      <c r="H187" s="147">
        <v>0.156</v>
      </c>
      <c r="I187" s="148"/>
      <c r="J187" s="149">
        <f t="shared" ref="J187:J201" si="10">ROUND(I187*H187,2)</f>
        <v>0</v>
      </c>
      <c r="K187" s="150"/>
      <c r="L187" s="31"/>
      <c r="M187" s="151" t="s">
        <v>1</v>
      </c>
      <c r="N187" s="152" t="s">
        <v>42</v>
      </c>
      <c r="P187" s="153">
        <f t="shared" ref="P187:P201" si="11">O187*H187</f>
        <v>0</v>
      </c>
      <c r="Q187" s="153">
        <v>0</v>
      </c>
      <c r="R187" s="153">
        <f t="shared" ref="R187:R201" si="12">Q187*H187</f>
        <v>0</v>
      </c>
      <c r="S187" s="153">
        <v>0</v>
      </c>
      <c r="T187" s="154">
        <f t="shared" ref="T187:T201" si="13">S187*H187</f>
        <v>0</v>
      </c>
      <c r="AR187" s="155" t="s">
        <v>561</v>
      </c>
      <c r="AT187" s="155" t="s">
        <v>319</v>
      </c>
      <c r="AU187" s="155" t="s">
        <v>88</v>
      </c>
      <c r="AY187" s="16" t="s">
        <v>317</v>
      </c>
      <c r="BE187" s="156">
        <f t="shared" ref="BE187:BE201" si="14">IF(N187="základná",J187,0)</f>
        <v>0</v>
      </c>
      <c r="BF187" s="156">
        <f t="shared" ref="BF187:BF201" si="15">IF(N187="znížená",J187,0)</f>
        <v>0</v>
      </c>
      <c r="BG187" s="156">
        <f t="shared" ref="BG187:BG201" si="16">IF(N187="zákl. prenesená",J187,0)</f>
        <v>0</v>
      </c>
      <c r="BH187" s="156">
        <f t="shared" ref="BH187:BH201" si="17">IF(N187="zníž. prenesená",J187,0)</f>
        <v>0</v>
      </c>
      <c r="BI187" s="156">
        <f t="shared" ref="BI187:BI201" si="18">IF(N187="nulová",J187,0)</f>
        <v>0</v>
      </c>
      <c r="BJ187" s="16" t="s">
        <v>88</v>
      </c>
      <c r="BK187" s="156">
        <f t="shared" ref="BK187:BK201" si="19">ROUND(I187*H187,2)</f>
        <v>0</v>
      </c>
      <c r="BL187" s="16" t="s">
        <v>561</v>
      </c>
      <c r="BM187" s="155" t="s">
        <v>867</v>
      </c>
    </row>
    <row r="188" spans="2:65" s="1" customFormat="1" ht="24.15" customHeight="1">
      <c r="B188" s="142"/>
      <c r="C188" s="143" t="s">
        <v>427</v>
      </c>
      <c r="D188" s="143" t="s">
        <v>319</v>
      </c>
      <c r="E188" s="144" t="s">
        <v>868</v>
      </c>
      <c r="F188" s="145" t="s">
        <v>869</v>
      </c>
      <c r="G188" s="146" t="s">
        <v>444</v>
      </c>
      <c r="H188" s="147">
        <v>32</v>
      </c>
      <c r="I188" s="148"/>
      <c r="J188" s="149">
        <f t="shared" si="10"/>
        <v>0</v>
      </c>
      <c r="K188" s="150"/>
      <c r="L188" s="31"/>
      <c r="M188" s="151" t="s">
        <v>1</v>
      </c>
      <c r="N188" s="152" t="s">
        <v>42</v>
      </c>
      <c r="P188" s="153">
        <f t="shared" si="11"/>
        <v>0</v>
      </c>
      <c r="Q188" s="153">
        <v>0</v>
      </c>
      <c r="R188" s="153">
        <f t="shared" si="12"/>
        <v>0</v>
      </c>
      <c r="S188" s="153">
        <v>0</v>
      </c>
      <c r="T188" s="154">
        <f t="shared" si="13"/>
        <v>0</v>
      </c>
      <c r="AR188" s="155" t="s">
        <v>561</v>
      </c>
      <c r="AT188" s="155" t="s">
        <v>319</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561</v>
      </c>
      <c r="BM188" s="155" t="s">
        <v>870</v>
      </c>
    </row>
    <row r="189" spans="2:65" s="1" customFormat="1" ht="24.15" customHeight="1">
      <c r="B189" s="142"/>
      <c r="C189" s="143" t="s">
        <v>432</v>
      </c>
      <c r="D189" s="143" t="s">
        <v>319</v>
      </c>
      <c r="E189" s="144" t="s">
        <v>871</v>
      </c>
      <c r="F189" s="145" t="s">
        <v>872</v>
      </c>
      <c r="G189" s="146" t="s">
        <v>484</v>
      </c>
      <c r="H189" s="147">
        <v>64</v>
      </c>
      <c r="I189" s="148"/>
      <c r="J189" s="149">
        <f t="shared" si="10"/>
        <v>0</v>
      </c>
      <c r="K189" s="150"/>
      <c r="L189" s="31"/>
      <c r="M189" s="151" t="s">
        <v>1</v>
      </c>
      <c r="N189" s="152" t="s">
        <v>42</v>
      </c>
      <c r="P189" s="153">
        <f t="shared" si="11"/>
        <v>0</v>
      </c>
      <c r="Q189" s="153">
        <v>0</v>
      </c>
      <c r="R189" s="153">
        <f t="shared" si="12"/>
        <v>0</v>
      </c>
      <c r="S189" s="153">
        <v>0</v>
      </c>
      <c r="T189" s="154">
        <f t="shared" si="13"/>
        <v>0</v>
      </c>
      <c r="AR189" s="155" t="s">
        <v>561</v>
      </c>
      <c r="AT189" s="155" t="s">
        <v>319</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561</v>
      </c>
      <c r="BM189" s="155" t="s">
        <v>873</v>
      </c>
    </row>
    <row r="190" spans="2:65" s="1" customFormat="1" ht="33" customHeight="1">
      <c r="B190" s="142"/>
      <c r="C190" s="143" t="s">
        <v>436</v>
      </c>
      <c r="D190" s="143" t="s">
        <v>319</v>
      </c>
      <c r="E190" s="144" t="s">
        <v>874</v>
      </c>
      <c r="F190" s="145" t="s">
        <v>875</v>
      </c>
      <c r="G190" s="146" t="s">
        <v>484</v>
      </c>
      <c r="H190" s="147">
        <v>64</v>
      </c>
      <c r="I190" s="148"/>
      <c r="J190" s="149">
        <f t="shared" si="10"/>
        <v>0</v>
      </c>
      <c r="K190" s="150"/>
      <c r="L190" s="31"/>
      <c r="M190" s="151" t="s">
        <v>1</v>
      </c>
      <c r="N190" s="152" t="s">
        <v>42</v>
      </c>
      <c r="P190" s="153">
        <f t="shared" si="11"/>
        <v>0</v>
      </c>
      <c r="Q190" s="153">
        <v>0</v>
      </c>
      <c r="R190" s="153">
        <f t="shared" si="12"/>
        <v>0</v>
      </c>
      <c r="S190" s="153">
        <v>0</v>
      </c>
      <c r="T190" s="154">
        <f t="shared" si="13"/>
        <v>0</v>
      </c>
      <c r="AR190" s="155" t="s">
        <v>561</v>
      </c>
      <c r="AT190" s="155" t="s">
        <v>319</v>
      </c>
      <c r="AU190" s="155" t="s">
        <v>88</v>
      </c>
      <c r="AY190" s="16" t="s">
        <v>317</v>
      </c>
      <c r="BE190" s="156">
        <f t="shared" si="14"/>
        <v>0</v>
      </c>
      <c r="BF190" s="156">
        <f t="shared" si="15"/>
        <v>0</v>
      </c>
      <c r="BG190" s="156">
        <f t="shared" si="16"/>
        <v>0</v>
      </c>
      <c r="BH190" s="156">
        <f t="shared" si="17"/>
        <v>0</v>
      </c>
      <c r="BI190" s="156">
        <f t="shared" si="18"/>
        <v>0</v>
      </c>
      <c r="BJ190" s="16" t="s">
        <v>88</v>
      </c>
      <c r="BK190" s="156">
        <f t="shared" si="19"/>
        <v>0</v>
      </c>
      <c r="BL190" s="16" t="s">
        <v>561</v>
      </c>
      <c r="BM190" s="155" t="s">
        <v>876</v>
      </c>
    </row>
    <row r="191" spans="2:65" s="1" customFormat="1" ht="24.15" customHeight="1">
      <c r="B191" s="142"/>
      <c r="C191" s="143" t="s">
        <v>743</v>
      </c>
      <c r="D191" s="143" t="s">
        <v>319</v>
      </c>
      <c r="E191" s="144" t="s">
        <v>877</v>
      </c>
      <c r="F191" s="145" t="s">
        <v>878</v>
      </c>
      <c r="G191" s="146" t="s">
        <v>484</v>
      </c>
      <c r="H191" s="147">
        <v>92</v>
      </c>
      <c r="I191" s="148"/>
      <c r="J191" s="149">
        <f t="shared" si="10"/>
        <v>0</v>
      </c>
      <c r="K191" s="150"/>
      <c r="L191" s="31"/>
      <c r="M191" s="151" t="s">
        <v>1</v>
      </c>
      <c r="N191" s="152" t="s">
        <v>42</v>
      </c>
      <c r="P191" s="153">
        <f t="shared" si="11"/>
        <v>0</v>
      </c>
      <c r="Q191" s="153">
        <v>0</v>
      </c>
      <c r="R191" s="153">
        <f t="shared" si="12"/>
        <v>0</v>
      </c>
      <c r="S191" s="153">
        <v>0</v>
      </c>
      <c r="T191" s="154">
        <f t="shared" si="13"/>
        <v>0</v>
      </c>
      <c r="AR191" s="155" t="s">
        <v>561</v>
      </c>
      <c r="AT191" s="155" t="s">
        <v>319</v>
      </c>
      <c r="AU191" s="155" t="s">
        <v>88</v>
      </c>
      <c r="AY191" s="16" t="s">
        <v>317</v>
      </c>
      <c r="BE191" s="156">
        <f t="shared" si="14"/>
        <v>0</v>
      </c>
      <c r="BF191" s="156">
        <f t="shared" si="15"/>
        <v>0</v>
      </c>
      <c r="BG191" s="156">
        <f t="shared" si="16"/>
        <v>0</v>
      </c>
      <c r="BH191" s="156">
        <f t="shared" si="17"/>
        <v>0</v>
      </c>
      <c r="BI191" s="156">
        <f t="shared" si="18"/>
        <v>0</v>
      </c>
      <c r="BJ191" s="16" t="s">
        <v>88</v>
      </c>
      <c r="BK191" s="156">
        <f t="shared" si="19"/>
        <v>0</v>
      </c>
      <c r="BL191" s="16" t="s">
        <v>561</v>
      </c>
      <c r="BM191" s="155" t="s">
        <v>879</v>
      </c>
    </row>
    <row r="192" spans="2:65" s="1" customFormat="1" ht="16.5" customHeight="1">
      <c r="B192" s="142"/>
      <c r="C192" s="179" t="s">
        <v>441</v>
      </c>
      <c r="D192" s="179" t="s">
        <v>454</v>
      </c>
      <c r="E192" s="180" t="s">
        <v>880</v>
      </c>
      <c r="F192" s="181" t="s">
        <v>881</v>
      </c>
      <c r="G192" s="182" t="s">
        <v>439</v>
      </c>
      <c r="H192" s="183">
        <v>20</v>
      </c>
      <c r="I192" s="184"/>
      <c r="J192" s="185">
        <f t="shared" si="10"/>
        <v>0</v>
      </c>
      <c r="K192" s="186"/>
      <c r="L192" s="187"/>
      <c r="M192" s="188" t="s">
        <v>1</v>
      </c>
      <c r="N192" s="189" t="s">
        <v>42</v>
      </c>
      <c r="P192" s="153">
        <f t="shared" si="11"/>
        <v>0</v>
      </c>
      <c r="Q192" s="153">
        <v>1</v>
      </c>
      <c r="R192" s="153">
        <f t="shared" si="12"/>
        <v>20</v>
      </c>
      <c r="S192" s="153">
        <v>0</v>
      </c>
      <c r="T192" s="154">
        <f t="shared" si="13"/>
        <v>0</v>
      </c>
      <c r="AR192" s="155" t="s">
        <v>768</v>
      </c>
      <c r="AT192" s="155" t="s">
        <v>454</v>
      </c>
      <c r="AU192" s="155" t="s">
        <v>88</v>
      </c>
      <c r="AY192" s="16" t="s">
        <v>317</v>
      </c>
      <c r="BE192" s="156">
        <f t="shared" si="14"/>
        <v>0</v>
      </c>
      <c r="BF192" s="156">
        <f t="shared" si="15"/>
        <v>0</v>
      </c>
      <c r="BG192" s="156">
        <f t="shared" si="16"/>
        <v>0</v>
      </c>
      <c r="BH192" s="156">
        <f t="shared" si="17"/>
        <v>0</v>
      </c>
      <c r="BI192" s="156">
        <f t="shared" si="18"/>
        <v>0</v>
      </c>
      <c r="BJ192" s="16" t="s">
        <v>88</v>
      </c>
      <c r="BK192" s="156">
        <f t="shared" si="19"/>
        <v>0</v>
      </c>
      <c r="BL192" s="16" t="s">
        <v>768</v>
      </c>
      <c r="BM192" s="155" t="s">
        <v>882</v>
      </c>
    </row>
    <row r="193" spans="2:65" s="1" customFormat="1" ht="24.15" customHeight="1">
      <c r="B193" s="142"/>
      <c r="C193" s="143" t="s">
        <v>448</v>
      </c>
      <c r="D193" s="143" t="s">
        <v>319</v>
      </c>
      <c r="E193" s="144" t="s">
        <v>883</v>
      </c>
      <c r="F193" s="145" t="s">
        <v>884</v>
      </c>
      <c r="G193" s="146" t="s">
        <v>484</v>
      </c>
      <c r="H193" s="147">
        <v>156</v>
      </c>
      <c r="I193" s="148"/>
      <c r="J193" s="149">
        <f t="shared" si="10"/>
        <v>0</v>
      </c>
      <c r="K193" s="150"/>
      <c r="L193" s="31"/>
      <c r="M193" s="151" t="s">
        <v>1</v>
      </c>
      <c r="N193" s="152" t="s">
        <v>42</v>
      </c>
      <c r="P193" s="153">
        <f t="shared" si="11"/>
        <v>0</v>
      </c>
      <c r="Q193" s="153">
        <v>0</v>
      </c>
      <c r="R193" s="153">
        <f t="shared" si="12"/>
        <v>0</v>
      </c>
      <c r="S193" s="153">
        <v>0</v>
      </c>
      <c r="T193" s="154">
        <f t="shared" si="13"/>
        <v>0</v>
      </c>
      <c r="AR193" s="155" t="s">
        <v>561</v>
      </c>
      <c r="AT193" s="155" t="s">
        <v>319</v>
      </c>
      <c r="AU193" s="155" t="s">
        <v>88</v>
      </c>
      <c r="AY193" s="16" t="s">
        <v>317</v>
      </c>
      <c r="BE193" s="156">
        <f t="shared" si="14"/>
        <v>0</v>
      </c>
      <c r="BF193" s="156">
        <f t="shared" si="15"/>
        <v>0</v>
      </c>
      <c r="BG193" s="156">
        <f t="shared" si="16"/>
        <v>0</v>
      </c>
      <c r="BH193" s="156">
        <f t="shared" si="17"/>
        <v>0</v>
      </c>
      <c r="BI193" s="156">
        <f t="shared" si="18"/>
        <v>0</v>
      </c>
      <c r="BJ193" s="16" t="s">
        <v>88</v>
      </c>
      <c r="BK193" s="156">
        <f t="shared" si="19"/>
        <v>0</v>
      </c>
      <c r="BL193" s="16" t="s">
        <v>561</v>
      </c>
      <c r="BM193" s="155" t="s">
        <v>885</v>
      </c>
    </row>
    <row r="194" spans="2:65" s="1" customFormat="1" ht="16.5" customHeight="1">
      <c r="B194" s="142"/>
      <c r="C194" s="179" t="s">
        <v>453</v>
      </c>
      <c r="D194" s="179" t="s">
        <v>454</v>
      </c>
      <c r="E194" s="180" t="s">
        <v>886</v>
      </c>
      <c r="F194" s="181" t="s">
        <v>887</v>
      </c>
      <c r="G194" s="182" t="s">
        <v>484</v>
      </c>
      <c r="H194" s="183">
        <v>156</v>
      </c>
      <c r="I194" s="184"/>
      <c r="J194" s="185">
        <f t="shared" si="10"/>
        <v>0</v>
      </c>
      <c r="K194" s="186"/>
      <c r="L194" s="187"/>
      <c r="M194" s="188" t="s">
        <v>1</v>
      </c>
      <c r="N194" s="189" t="s">
        <v>42</v>
      </c>
      <c r="P194" s="153">
        <f t="shared" si="11"/>
        <v>0</v>
      </c>
      <c r="Q194" s="153">
        <v>2.1000000000000001E-4</v>
      </c>
      <c r="R194" s="153">
        <f t="shared" si="12"/>
        <v>3.2760000000000004E-2</v>
      </c>
      <c r="S194" s="153">
        <v>0</v>
      </c>
      <c r="T194" s="154">
        <f t="shared" si="13"/>
        <v>0</v>
      </c>
      <c r="AR194" s="155" t="s">
        <v>831</v>
      </c>
      <c r="AT194" s="155" t="s">
        <v>454</v>
      </c>
      <c r="AU194" s="155" t="s">
        <v>88</v>
      </c>
      <c r="AY194" s="16" t="s">
        <v>317</v>
      </c>
      <c r="BE194" s="156">
        <f t="shared" si="14"/>
        <v>0</v>
      </c>
      <c r="BF194" s="156">
        <f t="shared" si="15"/>
        <v>0</v>
      </c>
      <c r="BG194" s="156">
        <f t="shared" si="16"/>
        <v>0</v>
      </c>
      <c r="BH194" s="156">
        <f t="shared" si="17"/>
        <v>0</v>
      </c>
      <c r="BI194" s="156">
        <f t="shared" si="18"/>
        <v>0</v>
      </c>
      <c r="BJ194" s="16" t="s">
        <v>88</v>
      </c>
      <c r="BK194" s="156">
        <f t="shared" si="19"/>
        <v>0</v>
      </c>
      <c r="BL194" s="16" t="s">
        <v>561</v>
      </c>
      <c r="BM194" s="155" t="s">
        <v>888</v>
      </c>
    </row>
    <row r="195" spans="2:65" s="1" customFormat="1" ht="33" customHeight="1">
      <c r="B195" s="142"/>
      <c r="C195" s="143" t="s">
        <v>459</v>
      </c>
      <c r="D195" s="143" t="s">
        <v>319</v>
      </c>
      <c r="E195" s="144" t="s">
        <v>889</v>
      </c>
      <c r="F195" s="145" t="s">
        <v>890</v>
      </c>
      <c r="G195" s="146" t="s">
        <v>484</v>
      </c>
      <c r="H195" s="147">
        <v>64</v>
      </c>
      <c r="I195" s="148"/>
      <c r="J195" s="149">
        <f t="shared" si="10"/>
        <v>0</v>
      </c>
      <c r="K195" s="150"/>
      <c r="L195" s="31"/>
      <c r="M195" s="151" t="s">
        <v>1</v>
      </c>
      <c r="N195" s="152" t="s">
        <v>42</v>
      </c>
      <c r="P195" s="153">
        <f t="shared" si="11"/>
        <v>0</v>
      </c>
      <c r="Q195" s="153">
        <v>0</v>
      </c>
      <c r="R195" s="153">
        <f t="shared" si="12"/>
        <v>0</v>
      </c>
      <c r="S195" s="153">
        <v>0</v>
      </c>
      <c r="T195" s="154">
        <f t="shared" si="13"/>
        <v>0</v>
      </c>
      <c r="AR195" s="155" t="s">
        <v>561</v>
      </c>
      <c r="AT195" s="155" t="s">
        <v>319</v>
      </c>
      <c r="AU195" s="155" t="s">
        <v>88</v>
      </c>
      <c r="AY195" s="16" t="s">
        <v>317</v>
      </c>
      <c r="BE195" s="156">
        <f t="shared" si="14"/>
        <v>0</v>
      </c>
      <c r="BF195" s="156">
        <f t="shared" si="15"/>
        <v>0</v>
      </c>
      <c r="BG195" s="156">
        <f t="shared" si="16"/>
        <v>0</v>
      </c>
      <c r="BH195" s="156">
        <f t="shared" si="17"/>
        <v>0</v>
      </c>
      <c r="BI195" s="156">
        <f t="shared" si="18"/>
        <v>0</v>
      </c>
      <c r="BJ195" s="16" t="s">
        <v>88</v>
      </c>
      <c r="BK195" s="156">
        <f t="shared" si="19"/>
        <v>0</v>
      </c>
      <c r="BL195" s="16" t="s">
        <v>561</v>
      </c>
      <c r="BM195" s="155" t="s">
        <v>891</v>
      </c>
    </row>
    <row r="196" spans="2:65" s="1" customFormat="1" ht="33" customHeight="1">
      <c r="B196" s="142"/>
      <c r="C196" s="143" t="s">
        <v>616</v>
      </c>
      <c r="D196" s="143" t="s">
        <v>319</v>
      </c>
      <c r="E196" s="144" t="s">
        <v>892</v>
      </c>
      <c r="F196" s="145" t="s">
        <v>893</v>
      </c>
      <c r="G196" s="146" t="s">
        <v>484</v>
      </c>
      <c r="H196" s="147">
        <v>92</v>
      </c>
      <c r="I196" s="148"/>
      <c r="J196" s="149">
        <f t="shared" si="10"/>
        <v>0</v>
      </c>
      <c r="K196" s="150"/>
      <c r="L196" s="31"/>
      <c r="M196" s="151" t="s">
        <v>1</v>
      </c>
      <c r="N196" s="152" t="s">
        <v>42</v>
      </c>
      <c r="P196" s="153">
        <f t="shared" si="11"/>
        <v>0</v>
      </c>
      <c r="Q196" s="153">
        <v>0</v>
      </c>
      <c r="R196" s="153">
        <f t="shared" si="12"/>
        <v>0</v>
      </c>
      <c r="S196" s="153">
        <v>0</v>
      </c>
      <c r="T196" s="154">
        <f t="shared" si="13"/>
        <v>0</v>
      </c>
      <c r="AR196" s="155" t="s">
        <v>561</v>
      </c>
      <c r="AT196" s="155" t="s">
        <v>319</v>
      </c>
      <c r="AU196" s="155" t="s">
        <v>88</v>
      </c>
      <c r="AY196" s="16" t="s">
        <v>317</v>
      </c>
      <c r="BE196" s="156">
        <f t="shared" si="14"/>
        <v>0</v>
      </c>
      <c r="BF196" s="156">
        <f t="shared" si="15"/>
        <v>0</v>
      </c>
      <c r="BG196" s="156">
        <f t="shared" si="16"/>
        <v>0</v>
      </c>
      <c r="BH196" s="156">
        <f t="shared" si="17"/>
        <v>0</v>
      </c>
      <c r="BI196" s="156">
        <f t="shared" si="18"/>
        <v>0</v>
      </c>
      <c r="BJ196" s="16" t="s">
        <v>88</v>
      </c>
      <c r="BK196" s="156">
        <f t="shared" si="19"/>
        <v>0</v>
      </c>
      <c r="BL196" s="16" t="s">
        <v>561</v>
      </c>
      <c r="BM196" s="155" t="s">
        <v>894</v>
      </c>
    </row>
    <row r="197" spans="2:65" s="1" customFormat="1" ht="24.15" customHeight="1">
      <c r="B197" s="142"/>
      <c r="C197" s="143" t="s">
        <v>464</v>
      </c>
      <c r="D197" s="143" t="s">
        <v>319</v>
      </c>
      <c r="E197" s="144" t="s">
        <v>895</v>
      </c>
      <c r="F197" s="145" t="s">
        <v>896</v>
      </c>
      <c r="G197" s="146" t="s">
        <v>444</v>
      </c>
      <c r="H197" s="147">
        <v>32</v>
      </c>
      <c r="I197" s="148"/>
      <c r="J197" s="149">
        <f t="shared" si="10"/>
        <v>0</v>
      </c>
      <c r="K197" s="150"/>
      <c r="L197" s="31"/>
      <c r="M197" s="151" t="s">
        <v>1</v>
      </c>
      <c r="N197" s="152" t="s">
        <v>42</v>
      </c>
      <c r="P197" s="153">
        <f t="shared" si="11"/>
        <v>0</v>
      </c>
      <c r="Q197" s="153">
        <v>0</v>
      </c>
      <c r="R197" s="153">
        <f t="shared" si="12"/>
        <v>0</v>
      </c>
      <c r="S197" s="153">
        <v>0</v>
      </c>
      <c r="T197" s="154">
        <f t="shared" si="13"/>
        <v>0</v>
      </c>
      <c r="AR197" s="155" t="s">
        <v>561</v>
      </c>
      <c r="AT197" s="155" t="s">
        <v>319</v>
      </c>
      <c r="AU197" s="155" t="s">
        <v>88</v>
      </c>
      <c r="AY197" s="16" t="s">
        <v>317</v>
      </c>
      <c r="BE197" s="156">
        <f t="shared" si="14"/>
        <v>0</v>
      </c>
      <c r="BF197" s="156">
        <f t="shared" si="15"/>
        <v>0</v>
      </c>
      <c r="BG197" s="156">
        <f t="shared" si="16"/>
        <v>0</v>
      </c>
      <c r="BH197" s="156">
        <f t="shared" si="17"/>
        <v>0</v>
      </c>
      <c r="BI197" s="156">
        <f t="shared" si="18"/>
        <v>0</v>
      </c>
      <c r="BJ197" s="16" t="s">
        <v>88</v>
      </c>
      <c r="BK197" s="156">
        <f t="shared" si="19"/>
        <v>0</v>
      </c>
      <c r="BL197" s="16" t="s">
        <v>561</v>
      </c>
      <c r="BM197" s="155" t="s">
        <v>897</v>
      </c>
    </row>
    <row r="198" spans="2:65" s="1" customFormat="1" ht="33" customHeight="1">
      <c r="B198" s="142"/>
      <c r="C198" s="143" t="s">
        <v>469</v>
      </c>
      <c r="D198" s="143" t="s">
        <v>319</v>
      </c>
      <c r="E198" s="144" t="s">
        <v>898</v>
      </c>
      <c r="F198" s="145" t="s">
        <v>899</v>
      </c>
      <c r="G198" s="146" t="s">
        <v>444</v>
      </c>
      <c r="H198" s="147">
        <v>32</v>
      </c>
      <c r="I198" s="148"/>
      <c r="J198" s="149">
        <f t="shared" si="10"/>
        <v>0</v>
      </c>
      <c r="K198" s="150"/>
      <c r="L198" s="31"/>
      <c r="M198" s="151" t="s">
        <v>1</v>
      </c>
      <c r="N198" s="152" t="s">
        <v>42</v>
      </c>
      <c r="P198" s="153">
        <f t="shared" si="11"/>
        <v>0</v>
      </c>
      <c r="Q198" s="153">
        <v>0</v>
      </c>
      <c r="R198" s="153">
        <f t="shared" si="12"/>
        <v>0</v>
      </c>
      <c r="S198" s="153">
        <v>0</v>
      </c>
      <c r="T198" s="154">
        <f t="shared" si="13"/>
        <v>0</v>
      </c>
      <c r="AR198" s="155" t="s">
        <v>561</v>
      </c>
      <c r="AT198" s="155" t="s">
        <v>319</v>
      </c>
      <c r="AU198" s="155" t="s">
        <v>88</v>
      </c>
      <c r="AY198" s="16" t="s">
        <v>317</v>
      </c>
      <c r="BE198" s="156">
        <f t="shared" si="14"/>
        <v>0</v>
      </c>
      <c r="BF198" s="156">
        <f t="shared" si="15"/>
        <v>0</v>
      </c>
      <c r="BG198" s="156">
        <f t="shared" si="16"/>
        <v>0</v>
      </c>
      <c r="BH198" s="156">
        <f t="shared" si="17"/>
        <v>0</v>
      </c>
      <c r="BI198" s="156">
        <f t="shared" si="18"/>
        <v>0</v>
      </c>
      <c r="BJ198" s="16" t="s">
        <v>88</v>
      </c>
      <c r="BK198" s="156">
        <f t="shared" si="19"/>
        <v>0</v>
      </c>
      <c r="BL198" s="16" t="s">
        <v>561</v>
      </c>
      <c r="BM198" s="155" t="s">
        <v>900</v>
      </c>
    </row>
    <row r="199" spans="2:65" s="1" customFormat="1" ht="16.5" customHeight="1">
      <c r="B199" s="142"/>
      <c r="C199" s="143" t="s">
        <v>473</v>
      </c>
      <c r="D199" s="143" t="s">
        <v>319</v>
      </c>
      <c r="E199" s="144" t="s">
        <v>901</v>
      </c>
      <c r="F199" s="145" t="s">
        <v>1</v>
      </c>
      <c r="G199" s="146" t="s">
        <v>1</v>
      </c>
      <c r="H199" s="147">
        <v>0</v>
      </c>
      <c r="I199" s="148"/>
      <c r="J199" s="149">
        <f t="shared" si="10"/>
        <v>0</v>
      </c>
      <c r="K199" s="150"/>
      <c r="L199" s="31"/>
      <c r="M199" s="151" t="s">
        <v>1</v>
      </c>
      <c r="N199" s="152" t="s">
        <v>42</v>
      </c>
      <c r="P199" s="153">
        <f t="shared" si="11"/>
        <v>0</v>
      </c>
      <c r="Q199" s="153">
        <v>0</v>
      </c>
      <c r="R199" s="153">
        <f t="shared" si="12"/>
        <v>0</v>
      </c>
      <c r="S199" s="153">
        <v>0</v>
      </c>
      <c r="T199" s="154">
        <f t="shared" si="13"/>
        <v>0</v>
      </c>
      <c r="AR199" s="155" t="s">
        <v>561</v>
      </c>
      <c r="AT199" s="155" t="s">
        <v>319</v>
      </c>
      <c r="AU199" s="155" t="s">
        <v>88</v>
      </c>
      <c r="AY199" s="16" t="s">
        <v>317</v>
      </c>
      <c r="BE199" s="156">
        <f t="shared" si="14"/>
        <v>0</v>
      </c>
      <c r="BF199" s="156">
        <f t="shared" si="15"/>
        <v>0</v>
      </c>
      <c r="BG199" s="156">
        <f t="shared" si="16"/>
        <v>0</v>
      </c>
      <c r="BH199" s="156">
        <f t="shared" si="17"/>
        <v>0</v>
      </c>
      <c r="BI199" s="156">
        <f t="shared" si="18"/>
        <v>0</v>
      </c>
      <c r="BJ199" s="16" t="s">
        <v>88</v>
      </c>
      <c r="BK199" s="156">
        <f t="shared" si="19"/>
        <v>0</v>
      </c>
      <c r="BL199" s="16" t="s">
        <v>561</v>
      </c>
      <c r="BM199" s="155" t="s">
        <v>902</v>
      </c>
    </row>
    <row r="200" spans="2:65" s="1" customFormat="1" ht="16.5" customHeight="1">
      <c r="B200" s="142"/>
      <c r="C200" s="143" t="s">
        <v>477</v>
      </c>
      <c r="D200" s="143" t="s">
        <v>319</v>
      </c>
      <c r="E200" s="144" t="s">
        <v>903</v>
      </c>
      <c r="F200" s="145" t="s">
        <v>1</v>
      </c>
      <c r="G200" s="146" t="s">
        <v>1</v>
      </c>
      <c r="H200" s="147">
        <v>0</v>
      </c>
      <c r="I200" s="148"/>
      <c r="J200" s="149">
        <f t="shared" si="10"/>
        <v>0</v>
      </c>
      <c r="K200" s="150"/>
      <c r="L200" s="31"/>
      <c r="M200" s="151" t="s">
        <v>1</v>
      </c>
      <c r="N200" s="152" t="s">
        <v>42</v>
      </c>
      <c r="P200" s="153">
        <f t="shared" si="11"/>
        <v>0</v>
      </c>
      <c r="Q200" s="153">
        <v>0</v>
      </c>
      <c r="R200" s="153">
        <f t="shared" si="12"/>
        <v>0</v>
      </c>
      <c r="S200" s="153">
        <v>0</v>
      </c>
      <c r="T200" s="154">
        <f t="shared" si="13"/>
        <v>0</v>
      </c>
      <c r="AR200" s="155" t="s">
        <v>561</v>
      </c>
      <c r="AT200" s="155" t="s">
        <v>319</v>
      </c>
      <c r="AU200" s="155" t="s">
        <v>88</v>
      </c>
      <c r="AY200" s="16" t="s">
        <v>317</v>
      </c>
      <c r="BE200" s="156">
        <f t="shared" si="14"/>
        <v>0</v>
      </c>
      <c r="BF200" s="156">
        <f t="shared" si="15"/>
        <v>0</v>
      </c>
      <c r="BG200" s="156">
        <f t="shared" si="16"/>
        <v>0</v>
      </c>
      <c r="BH200" s="156">
        <f t="shared" si="17"/>
        <v>0</v>
      </c>
      <c r="BI200" s="156">
        <f t="shared" si="18"/>
        <v>0</v>
      </c>
      <c r="BJ200" s="16" t="s">
        <v>88</v>
      </c>
      <c r="BK200" s="156">
        <f t="shared" si="19"/>
        <v>0</v>
      </c>
      <c r="BL200" s="16" t="s">
        <v>561</v>
      </c>
      <c r="BM200" s="155" t="s">
        <v>904</v>
      </c>
    </row>
    <row r="201" spans="2:65" s="1" customFormat="1" ht="16.5" customHeight="1">
      <c r="B201" s="142"/>
      <c r="C201" s="143" t="s">
        <v>481</v>
      </c>
      <c r="D201" s="143" t="s">
        <v>319</v>
      </c>
      <c r="E201" s="144" t="s">
        <v>850</v>
      </c>
      <c r="F201" s="145" t="s">
        <v>1</v>
      </c>
      <c r="G201" s="146" t="s">
        <v>1</v>
      </c>
      <c r="H201" s="147">
        <v>0</v>
      </c>
      <c r="I201" s="148"/>
      <c r="J201" s="149">
        <f t="shared" si="10"/>
        <v>0</v>
      </c>
      <c r="K201" s="150"/>
      <c r="L201" s="31"/>
      <c r="M201" s="151" t="s">
        <v>1</v>
      </c>
      <c r="N201" s="152" t="s">
        <v>42</v>
      </c>
      <c r="P201" s="153">
        <f t="shared" si="11"/>
        <v>0</v>
      </c>
      <c r="Q201" s="153">
        <v>0</v>
      </c>
      <c r="R201" s="153">
        <f t="shared" si="12"/>
        <v>0</v>
      </c>
      <c r="S201" s="153">
        <v>0</v>
      </c>
      <c r="T201" s="154">
        <f t="shared" si="13"/>
        <v>0</v>
      </c>
      <c r="AR201" s="155" t="s">
        <v>561</v>
      </c>
      <c r="AT201" s="155" t="s">
        <v>319</v>
      </c>
      <c r="AU201" s="155" t="s">
        <v>88</v>
      </c>
      <c r="AY201" s="16" t="s">
        <v>317</v>
      </c>
      <c r="BE201" s="156">
        <f t="shared" si="14"/>
        <v>0</v>
      </c>
      <c r="BF201" s="156">
        <f t="shared" si="15"/>
        <v>0</v>
      </c>
      <c r="BG201" s="156">
        <f t="shared" si="16"/>
        <v>0</v>
      </c>
      <c r="BH201" s="156">
        <f t="shared" si="17"/>
        <v>0</v>
      </c>
      <c r="BI201" s="156">
        <f t="shared" si="18"/>
        <v>0</v>
      </c>
      <c r="BJ201" s="16" t="s">
        <v>88</v>
      </c>
      <c r="BK201" s="156">
        <f t="shared" si="19"/>
        <v>0</v>
      </c>
      <c r="BL201" s="16" t="s">
        <v>561</v>
      </c>
      <c r="BM201" s="155" t="s">
        <v>905</v>
      </c>
    </row>
    <row r="202" spans="2:65" s="11" customFormat="1" ht="22.75" customHeight="1">
      <c r="B202" s="130"/>
      <c r="D202" s="131" t="s">
        <v>75</v>
      </c>
      <c r="E202" s="140" t="s">
        <v>906</v>
      </c>
      <c r="F202" s="140" t="s">
        <v>907</v>
      </c>
      <c r="I202" s="133"/>
      <c r="J202" s="141">
        <f>BK202</f>
        <v>0</v>
      </c>
      <c r="L202" s="130"/>
      <c r="M202" s="135"/>
      <c r="P202" s="136">
        <f>SUM(P203:P208)</f>
        <v>0</v>
      </c>
      <c r="R202" s="136">
        <f>SUM(R203:R208)</f>
        <v>0</v>
      </c>
      <c r="T202" s="137">
        <f>SUM(T203:T208)</f>
        <v>0</v>
      </c>
      <c r="AR202" s="131" t="s">
        <v>92</v>
      </c>
      <c r="AT202" s="138" t="s">
        <v>75</v>
      </c>
      <c r="AU202" s="138" t="s">
        <v>83</v>
      </c>
      <c r="AY202" s="131" t="s">
        <v>317</v>
      </c>
      <c r="BK202" s="139">
        <f>SUM(BK203:BK208)</f>
        <v>0</v>
      </c>
    </row>
    <row r="203" spans="2:65" s="1" customFormat="1" ht="37.75" customHeight="1">
      <c r="B203" s="142"/>
      <c r="C203" s="143" t="s">
        <v>488</v>
      </c>
      <c r="D203" s="143" t="s">
        <v>319</v>
      </c>
      <c r="E203" s="144" t="s">
        <v>908</v>
      </c>
      <c r="F203" s="145" t="s">
        <v>909</v>
      </c>
      <c r="G203" s="146" t="s">
        <v>910</v>
      </c>
      <c r="H203" s="147">
        <v>40</v>
      </c>
      <c r="I203" s="148"/>
      <c r="J203" s="149">
        <f t="shared" ref="J203:J208" si="20">ROUND(I203*H203,2)</f>
        <v>0</v>
      </c>
      <c r="K203" s="150"/>
      <c r="L203" s="31"/>
      <c r="M203" s="151" t="s">
        <v>1</v>
      </c>
      <c r="N203" s="152" t="s">
        <v>42</v>
      </c>
      <c r="P203" s="153">
        <f t="shared" ref="P203:P208" si="21">O203*H203</f>
        <v>0</v>
      </c>
      <c r="Q203" s="153">
        <v>0</v>
      </c>
      <c r="R203" s="153">
        <f t="shared" ref="R203:R208" si="22">Q203*H203</f>
        <v>0</v>
      </c>
      <c r="S203" s="153">
        <v>0</v>
      </c>
      <c r="T203" s="154">
        <f t="shared" ref="T203:T208" si="23">S203*H203</f>
        <v>0</v>
      </c>
      <c r="AR203" s="155" t="s">
        <v>561</v>
      </c>
      <c r="AT203" s="155" t="s">
        <v>319</v>
      </c>
      <c r="AU203" s="155" t="s">
        <v>88</v>
      </c>
      <c r="AY203" s="16" t="s">
        <v>317</v>
      </c>
      <c r="BE203" s="156">
        <f t="shared" ref="BE203:BE208" si="24">IF(N203="základná",J203,0)</f>
        <v>0</v>
      </c>
      <c r="BF203" s="156">
        <f t="shared" ref="BF203:BF208" si="25">IF(N203="znížená",J203,0)</f>
        <v>0</v>
      </c>
      <c r="BG203" s="156">
        <f t="shared" ref="BG203:BG208" si="26">IF(N203="zákl. prenesená",J203,0)</f>
        <v>0</v>
      </c>
      <c r="BH203" s="156">
        <f t="shared" ref="BH203:BH208" si="27">IF(N203="zníž. prenesená",J203,0)</f>
        <v>0</v>
      </c>
      <c r="BI203" s="156">
        <f t="shared" ref="BI203:BI208" si="28">IF(N203="nulová",J203,0)</f>
        <v>0</v>
      </c>
      <c r="BJ203" s="16" t="s">
        <v>88</v>
      </c>
      <c r="BK203" s="156">
        <f t="shared" ref="BK203:BK208" si="29">ROUND(I203*H203,2)</f>
        <v>0</v>
      </c>
      <c r="BL203" s="16" t="s">
        <v>561</v>
      </c>
      <c r="BM203" s="155" t="s">
        <v>911</v>
      </c>
    </row>
    <row r="204" spans="2:65" s="1" customFormat="1" ht="33" customHeight="1">
      <c r="B204" s="142"/>
      <c r="C204" s="143" t="s">
        <v>495</v>
      </c>
      <c r="D204" s="143" t="s">
        <v>319</v>
      </c>
      <c r="E204" s="144" t="s">
        <v>912</v>
      </c>
      <c r="F204" s="145" t="s">
        <v>913</v>
      </c>
      <c r="G204" s="146" t="s">
        <v>910</v>
      </c>
      <c r="H204" s="147">
        <v>40</v>
      </c>
      <c r="I204" s="148"/>
      <c r="J204" s="149">
        <f t="shared" si="20"/>
        <v>0</v>
      </c>
      <c r="K204" s="150"/>
      <c r="L204" s="31"/>
      <c r="M204" s="151" t="s">
        <v>1</v>
      </c>
      <c r="N204" s="152" t="s">
        <v>42</v>
      </c>
      <c r="P204" s="153">
        <f t="shared" si="21"/>
        <v>0</v>
      </c>
      <c r="Q204" s="153">
        <v>0</v>
      </c>
      <c r="R204" s="153">
        <f t="shared" si="22"/>
        <v>0</v>
      </c>
      <c r="S204" s="153">
        <v>0</v>
      </c>
      <c r="T204" s="154">
        <f t="shared" si="23"/>
        <v>0</v>
      </c>
      <c r="AR204" s="155" t="s">
        <v>561</v>
      </c>
      <c r="AT204" s="155" t="s">
        <v>319</v>
      </c>
      <c r="AU204" s="155" t="s">
        <v>88</v>
      </c>
      <c r="AY204" s="16" t="s">
        <v>317</v>
      </c>
      <c r="BE204" s="156">
        <f t="shared" si="24"/>
        <v>0</v>
      </c>
      <c r="BF204" s="156">
        <f t="shared" si="25"/>
        <v>0</v>
      </c>
      <c r="BG204" s="156">
        <f t="shared" si="26"/>
        <v>0</v>
      </c>
      <c r="BH204" s="156">
        <f t="shared" si="27"/>
        <v>0</v>
      </c>
      <c r="BI204" s="156">
        <f t="shared" si="28"/>
        <v>0</v>
      </c>
      <c r="BJ204" s="16" t="s">
        <v>88</v>
      </c>
      <c r="BK204" s="156">
        <f t="shared" si="29"/>
        <v>0</v>
      </c>
      <c r="BL204" s="16" t="s">
        <v>561</v>
      </c>
      <c r="BM204" s="155" t="s">
        <v>914</v>
      </c>
    </row>
    <row r="205" spans="2:65" s="1" customFormat="1" ht="33" customHeight="1">
      <c r="B205" s="142"/>
      <c r="C205" s="143" t="s">
        <v>501</v>
      </c>
      <c r="D205" s="143" t="s">
        <v>319</v>
      </c>
      <c r="E205" s="144" t="s">
        <v>915</v>
      </c>
      <c r="F205" s="145" t="s">
        <v>916</v>
      </c>
      <c r="G205" s="146" t="s">
        <v>910</v>
      </c>
      <c r="H205" s="147">
        <v>40</v>
      </c>
      <c r="I205" s="148"/>
      <c r="J205" s="149">
        <f t="shared" si="20"/>
        <v>0</v>
      </c>
      <c r="K205" s="150"/>
      <c r="L205" s="31"/>
      <c r="M205" s="151" t="s">
        <v>1</v>
      </c>
      <c r="N205" s="152" t="s">
        <v>42</v>
      </c>
      <c r="P205" s="153">
        <f t="shared" si="21"/>
        <v>0</v>
      </c>
      <c r="Q205" s="153">
        <v>0</v>
      </c>
      <c r="R205" s="153">
        <f t="shared" si="22"/>
        <v>0</v>
      </c>
      <c r="S205" s="153">
        <v>0</v>
      </c>
      <c r="T205" s="154">
        <f t="shared" si="23"/>
        <v>0</v>
      </c>
      <c r="AR205" s="155" t="s">
        <v>561</v>
      </c>
      <c r="AT205" s="155" t="s">
        <v>319</v>
      </c>
      <c r="AU205" s="155" t="s">
        <v>88</v>
      </c>
      <c r="AY205" s="16" t="s">
        <v>317</v>
      </c>
      <c r="BE205" s="156">
        <f t="shared" si="24"/>
        <v>0</v>
      </c>
      <c r="BF205" s="156">
        <f t="shared" si="25"/>
        <v>0</v>
      </c>
      <c r="BG205" s="156">
        <f t="shared" si="26"/>
        <v>0</v>
      </c>
      <c r="BH205" s="156">
        <f t="shared" si="27"/>
        <v>0</v>
      </c>
      <c r="BI205" s="156">
        <f t="shared" si="28"/>
        <v>0</v>
      </c>
      <c r="BJ205" s="16" t="s">
        <v>88</v>
      </c>
      <c r="BK205" s="156">
        <f t="shared" si="29"/>
        <v>0</v>
      </c>
      <c r="BL205" s="16" t="s">
        <v>561</v>
      </c>
      <c r="BM205" s="155" t="s">
        <v>917</v>
      </c>
    </row>
    <row r="206" spans="2:65" s="1" customFormat="1" ht="16.5" customHeight="1">
      <c r="B206" s="142"/>
      <c r="C206" s="143" t="s">
        <v>507</v>
      </c>
      <c r="D206" s="143" t="s">
        <v>319</v>
      </c>
      <c r="E206" s="144" t="s">
        <v>918</v>
      </c>
      <c r="F206" s="145" t="s">
        <v>919</v>
      </c>
      <c r="G206" s="146" t="s">
        <v>910</v>
      </c>
      <c r="H206" s="147">
        <v>40</v>
      </c>
      <c r="I206" s="148"/>
      <c r="J206" s="149">
        <f t="shared" si="20"/>
        <v>0</v>
      </c>
      <c r="K206" s="150"/>
      <c r="L206" s="31"/>
      <c r="M206" s="151" t="s">
        <v>1</v>
      </c>
      <c r="N206" s="152" t="s">
        <v>42</v>
      </c>
      <c r="P206" s="153">
        <f t="shared" si="21"/>
        <v>0</v>
      </c>
      <c r="Q206" s="153">
        <v>0</v>
      </c>
      <c r="R206" s="153">
        <f t="shared" si="22"/>
        <v>0</v>
      </c>
      <c r="S206" s="153">
        <v>0</v>
      </c>
      <c r="T206" s="154">
        <f t="shared" si="23"/>
        <v>0</v>
      </c>
      <c r="AR206" s="155" t="s">
        <v>561</v>
      </c>
      <c r="AT206" s="155" t="s">
        <v>319</v>
      </c>
      <c r="AU206" s="155" t="s">
        <v>88</v>
      </c>
      <c r="AY206" s="16" t="s">
        <v>317</v>
      </c>
      <c r="BE206" s="156">
        <f t="shared" si="24"/>
        <v>0</v>
      </c>
      <c r="BF206" s="156">
        <f t="shared" si="25"/>
        <v>0</v>
      </c>
      <c r="BG206" s="156">
        <f t="shared" si="26"/>
        <v>0</v>
      </c>
      <c r="BH206" s="156">
        <f t="shared" si="27"/>
        <v>0</v>
      </c>
      <c r="BI206" s="156">
        <f t="shared" si="28"/>
        <v>0</v>
      </c>
      <c r="BJ206" s="16" t="s">
        <v>88</v>
      </c>
      <c r="BK206" s="156">
        <f t="shared" si="29"/>
        <v>0</v>
      </c>
      <c r="BL206" s="16" t="s">
        <v>561</v>
      </c>
      <c r="BM206" s="155" t="s">
        <v>920</v>
      </c>
    </row>
    <row r="207" spans="2:65" s="1" customFormat="1" ht="37.75" customHeight="1">
      <c r="B207" s="142"/>
      <c r="C207" s="143" t="s">
        <v>703</v>
      </c>
      <c r="D207" s="143" t="s">
        <v>319</v>
      </c>
      <c r="E207" s="144" t="s">
        <v>921</v>
      </c>
      <c r="F207" s="145" t="s">
        <v>922</v>
      </c>
      <c r="G207" s="146" t="s">
        <v>467</v>
      </c>
      <c r="H207" s="147">
        <v>1</v>
      </c>
      <c r="I207" s="148"/>
      <c r="J207" s="149">
        <f t="shared" si="20"/>
        <v>0</v>
      </c>
      <c r="K207" s="150"/>
      <c r="L207" s="31"/>
      <c r="M207" s="151" t="s">
        <v>1</v>
      </c>
      <c r="N207" s="152" t="s">
        <v>42</v>
      </c>
      <c r="P207" s="153">
        <f t="shared" si="21"/>
        <v>0</v>
      </c>
      <c r="Q207" s="153">
        <v>0</v>
      </c>
      <c r="R207" s="153">
        <f t="shared" si="22"/>
        <v>0</v>
      </c>
      <c r="S207" s="153">
        <v>0</v>
      </c>
      <c r="T207" s="154">
        <f t="shared" si="23"/>
        <v>0</v>
      </c>
      <c r="AR207" s="155" t="s">
        <v>561</v>
      </c>
      <c r="AT207" s="155" t="s">
        <v>319</v>
      </c>
      <c r="AU207" s="155" t="s">
        <v>88</v>
      </c>
      <c r="AY207" s="16" t="s">
        <v>317</v>
      </c>
      <c r="BE207" s="156">
        <f t="shared" si="24"/>
        <v>0</v>
      </c>
      <c r="BF207" s="156">
        <f t="shared" si="25"/>
        <v>0</v>
      </c>
      <c r="BG207" s="156">
        <f t="shared" si="26"/>
        <v>0</v>
      </c>
      <c r="BH207" s="156">
        <f t="shared" si="27"/>
        <v>0</v>
      </c>
      <c r="BI207" s="156">
        <f t="shared" si="28"/>
        <v>0</v>
      </c>
      <c r="BJ207" s="16" t="s">
        <v>88</v>
      </c>
      <c r="BK207" s="156">
        <f t="shared" si="29"/>
        <v>0</v>
      </c>
      <c r="BL207" s="16" t="s">
        <v>561</v>
      </c>
      <c r="BM207" s="155" t="s">
        <v>923</v>
      </c>
    </row>
    <row r="208" spans="2:65" s="1" customFormat="1" ht="24.15" customHeight="1">
      <c r="B208" s="142"/>
      <c r="C208" s="143" t="s">
        <v>647</v>
      </c>
      <c r="D208" s="143" t="s">
        <v>319</v>
      </c>
      <c r="E208" s="144" t="s">
        <v>924</v>
      </c>
      <c r="F208" s="145" t="s">
        <v>925</v>
      </c>
      <c r="G208" s="146" t="s">
        <v>467</v>
      </c>
      <c r="H208" s="147">
        <v>1</v>
      </c>
      <c r="I208" s="148"/>
      <c r="J208" s="149">
        <f t="shared" si="20"/>
        <v>0</v>
      </c>
      <c r="K208" s="150"/>
      <c r="L208" s="31"/>
      <c r="M208" s="151" t="s">
        <v>1</v>
      </c>
      <c r="N208" s="152" t="s">
        <v>42</v>
      </c>
      <c r="P208" s="153">
        <f t="shared" si="21"/>
        <v>0</v>
      </c>
      <c r="Q208" s="153">
        <v>0</v>
      </c>
      <c r="R208" s="153">
        <f t="shared" si="22"/>
        <v>0</v>
      </c>
      <c r="S208" s="153">
        <v>0</v>
      </c>
      <c r="T208" s="154">
        <f t="shared" si="23"/>
        <v>0</v>
      </c>
      <c r="AR208" s="155" t="s">
        <v>561</v>
      </c>
      <c r="AT208" s="155" t="s">
        <v>319</v>
      </c>
      <c r="AU208" s="155" t="s">
        <v>88</v>
      </c>
      <c r="AY208" s="16" t="s">
        <v>317</v>
      </c>
      <c r="BE208" s="156">
        <f t="shared" si="24"/>
        <v>0</v>
      </c>
      <c r="BF208" s="156">
        <f t="shared" si="25"/>
        <v>0</v>
      </c>
      <c r="BG208" s="156">
        <f t="shared" si="26"/>
        <v>0</v>
      </c>
      <c r="BH208" s="156">
        <f t="shared" si="27"/>
        <v>0</v>
      </c>
      <c r="BI208" s="156">
        <f t="shared" si="28"/>
        <v>0</v>
      </c>
      <c r="BJ208" s="16" t="s">
        <v>88</v>
      </c>
      <c r="BK208" s="156">
        <f t="shared" si="29"/>
        <v>0</v>
      </c>
      <c r="BL208" s="16" t="s">
        <v>561</v>
      </c>
      <c r="BM208" s="155" t="s">
        <v>926</v>
      </c>
    </row>
    <row r="209" spans="2:65" s="11" customFormat="1" ht="25.9" customHeight="1">
      <c r="B209" s="130"/>
      <c r="D209" s="131" t="s">
        <v>75</v>
      </c>
      <c r="E209" s="132" t="s">
        <v>499</v>
      </c>
      <c r="F209" s="132" t="s">
        <v>500</v>
      </c>
      <c r="I209" s="133"/>
      <c r="J209" s="134">
        <f>BK209</f>
        <v>0</v>
      </c>
      <c r="L209" s="130"/>
      <c r="M209" s="135"/>
      <c r="P209" s="136">
        <f>SUM(P210:P212)</f>
        <v>0</v>
      </c>
      <c r="R209" s="136">
        <f>SUM(R210:R212)</f>
        <v>0</v>
      </c>
      <c r="T209" s="137">
        <f>SUM(T210:T212)</f>
        <v>0</v>
      </c>
      <c r="AR209" s="131" t="s">
        <v>341</v>
      </c>
      <c r="AT209" s="138" t="s">
        <v>75</v>
      </c>
      <c r="AU209" s="138" t="s">
        <v>76</v>
      </c>
      <c r="AY209" s="131" t="s">
        <v>317</v>
      </c>
      <c r="BK209" s="139">
        <f>SUM(BK210:BK212)</f>
        <v>0</v>
      </c>
    </row>
    <row r="210" spans="2:65" s="1" customFormat="1" ht="16.5" customHeight="1">
      <c r="B210" s="142"/>
      <c r="C210" s="143" t="s">
        <v>712</v>
      </c>
      <c r="D210" s="143" t="s">
        <v>319</v>
      </c>
      <c r="E210" s="144" t="s">
        <v>927</v>
      </c>
      <c r="F210" s="145" t="s">
        <v>1</v>
      </c>
      <c r="G210" s="146" t="s">
        <v>1</v>
      </c>
      <c r="H210" s="147">
        <v>0</v>
      </c>
      <c r="I210" s="148"/>
      <c r="J210" s="149">
        <f>ROUND(I210*H210,2)</f>
        <v>0</v>
      </c>
      <c r="K210" s="150"/>
      <c r="L210" s="31"/>
      <c r="M210" s="151" t="s">
        <v>1</v>
      </c>
      <c r="N210" s="152" t="s">
        <v>42</v>
      </c>
      <c r="P210" s="153">
        <f>O210*H210</f>
        <v>0</v>
      </c>
      <c r="Q210" s="153">
        <v>0</v>
      </c>
      <c r="R210" s="153">
        <f>Q210*H210</f>
        <v>0</v>
      </c>
      <c r="S210" s="153">
        <v>0</v>
      </c>
      <c r="T210" s="154">
        <f>S210*H210</f>
        <v>0</v>
      </c>
      <c r="AR210" s="155" t="s">
        <v>561</v>
      </c>
      <c r="AT210" s="155" t="s">
        <v>319</v>
      </c>
      <c r="AU210" s="155" t="s">
        <v>83</v>
      </c>
      <c r="AY210" s="16" t="s">
        <v>317</v>
      </c>
      <c r="BE210" s="156">
        <f>IF(N210="základná",J210,0)</f>
        <v>0</v>
      </c>
      <c r="BF210" s="156">
        <f>IF(N210="znížená",J210,0)</f>
        <v>0</v>
      </c>
      <c r="BG210" s="156">
        <f>IF(N210="zákl. prenesená",J210,0)</f>
        <v>0</v>
      </c>
      <c r="BH210" s="156">
        <f>IF(N210="zníž. prenesená",J210,0)</f>
        <v>0</v>
      </c>
      <c r="BI210" s="156">
        <f>IF(N210="nulová",J210,0)</f>
        <v>0</v>
      </c>
      <c r="BJ210" s="16" t="s">
        <v>88</v>
      </c>
      <c r="BK210" s="156">
        <f>ROUND(I210*H210,2)</f>
        <v>0</v>
      </c>
      <c r="BL210" s="16" t="s">
        <v>561</v>
      </c>
      <c r="BM210" s="155" t="s">
        <v>928</v>
      </c>
    </row>
    <row r="211" spans="2:65" s="1" customFormat="1" ht="16.5" customHeight="1">
      <c r="B211" s="142"/>
      <c r="C211" s="143" t="s">
        <v>650</v>
      </c>
      <c r="D211" s="143" t="s">
        <v>319</v>
      </c>
      <c r="E211" s="144" t="s">
        <v>929</v>
      </c>
      <c r="F211" s="145" t="s">
        <v>1</v>
      </c>
      <c r="G211" s="146" t="s">
        <v>1</v>
      </c>
      <c r="H211" s="147">
        <v>0</v>
      </c>
      <c r="I211" s="148"/>
      <c r="J211" s="149">
        <f>ROUND(I211*H211,2)</f>
        <v>0</v>
      </c>
      <c r="K211" s="150"/>
      <c r="L211" s="31"/>
      <c r="M211" s="151" t="s">
        <v>1</v>
      </c>
      <c r="N211" s="152" t="s">
        <v>42</v>
      </c>
      <c r="P211" s="153">
        <f>O211*H211</f>
        <v>0</v>
      </c>
      <c r="Q211" s="153">
        <v>0</v>
      </c>
      <c r="R211" s="153">
        <f>Q211*H211</f>
        <v>0</v>
      </c>
      <c r="S211" s="153">
        <v>0</v>
      </c>
      <c r="T211" s="154">
        <f>S211*H211</f>
        <v>0</v>
      </c>
      <c r="AR211" s="155" t="s">
        <v>561</v>
      </c>
      <c r="AT211" s="155" t="s">
        <v>319</v>
      </c>
      <c r="AU211" s="155" t="s">
        <v>83</v>
      </c>
      <c r="AY211" s="16" t="s">
        <v>317</v>
      </c>
      <c r="BE211" s="156">
        <f>IF(N211="základná",J211,0)</f>
        <v>0</v>
      </c>
      <c r="BF211" s="156">
        <f>IF(N211="znížená",J211,0)</f>
        <v>0</v>
      </c>
      <c r="BG211" s="156">
        <f>IF(N211="zákl. prenesená",J211,0)</f>
        <v>0</v>
      </c>
      <c r="BH211" s="156">
        <f>IF(N211="zníž. prenesená",J211,0)</f>
        <v>0</v>
      </c>
      <c r="BI211" s="156">
        <f>IF(N211="nulová",J211,0)</f>
        <v>0</v>
      </c>
      <c r="BJ211" s="16" t="s">
        <v>88</v>
      </c>
      <c r="BK211" s="156">
        <f>ROUND(I211*H211,2)</f>
        <v>0</v>
      </c>
      <c r="BL211" s="16" t="s">
        <v>561</v>
      </c>
      <c r="BM211" s="155" t="s">
        <v>930</v>
      </c>
    </row>
    <row r="212" spans="2:65" s="1" customFormat="1" ht="37.75" customHeight="1">
      <c r="B212" s="142"/>
      <c r="C212" s="143" t="s">
        <v>722</v>
      </c>
      <c r="D212" s="143" t="s">
        <v>319</v>
      </c>
      <c r="E212" s="144" t="s">
        <v>744</v>
      </c>
      <c r="F212" s="145" t="s">
        <v>745</v>
      </c>
      <c r="G212" s="146" t="s">
        <v>746</v>
      </c>
      <c r="H212" s="147">
        <v>5</v>
      </c>
      <c r="I212" s="148"/>
      <c r="J212" s="149">
        <f>ROUND(I212*H212,2)</f>
        <v>0</v>
      </c>
      <c r="K212" s="150"/>
      <c r="L212" s="31"/>
      <c r="M212" s="190" t="s">
        <v>1</v>
      </c>
      <c r="N212" s="191" t="s">
        <v>42</v>
      </c>
      <c r="O212" s="192"/>
      <c r="P212" s="193">
        <f>O212*H212</f>
        <v>0</v>
      </c>
      <c r="Q212" s="193">
        <v>0</v>
      </c>
      <c r="R212" s="193">
        <f>Q212*H212</f>
        <v>0</v>
      </c>
      <c r="S212" s="193">
        <v>0</v>
      </c>
      <c r="T212" s="194">
        <f>S212*H212</f>
        <v>0</v>
      </c>
      <c r="AR212" s="155" t="s">
        <v>505</v>
      </c>
      <c r="AT212" s="155" t="s">
        <v>319</v>
      </c>
      <c r="AU212" s="155" t="s">
        <v>83</v>
      </c>
      <c r="AY212" s="16" t="s">
        <v>317</v>
      </c>
      <c r="BE212" s="156">
        <f>IF(N212="základná",J212,0)</f>
        <v>0</v>
      </c>
      <c r="BF212" s="156">
        <f>IF(N212="znížená",J212,0)</f>
        <v>0</v>
      </c>
      <c r="BG212" s="156">
        <f>IF(N212="zákl. prenesená",J212,0)</f>
        <v>0</v>
      </c>
      <c r="BH212" s="156">
        <f>IF(N212="zníž. prenesená",J212,0)</f>
        <v>0</v>
      </c>
      <c r="BI212" s="156">
        <f>IF(N212="nulová",J212,0)</f>
        <v>0</v>
      </c>
      <c r="BJ212" s="16" t="s">
        <v>88</v>
      </c>
      <c r="BK212" s="156">
        <f>ROUND(I212*H212,2)</f>
        <v>0</v>
      </c>
      <c r="BL212" s="16" t="s">
        <v>505</v>
      </c>
      <c r="BM212" s="155" t="s">
        <v>931</v>
      </c>
    </row>
    <row r="213" spans="2:65" s="1" customFormat="1" ht="7" customHeight="1">
      <c r="B213" s="46"/>
      <c r="C213" s="47"/>
      <c r="D213" s="47"/>
      <c r="E213" s="47"/>
      <c r="F213" s="47"/>
      <c r="G213" s="47"/>
      <c r="H213" s="47"/>
      <c r="I213" s="47"/>
      <c r="J213" s="47"/>
      <c r="K213" s="47"/>
      <c r="L213" s="31"/>
    </row>
  </sheetData>
  <autoFilter ref="C135:K212" xr:uid="{00000000-0009-0000-0000-000004000000}"/>
  <mergeCells count="15">
    <mergeCell ref="E122:H122"/>
    <mergeCell ref="E126:H126"/>
    <mergeCell ref="E124:H124"/>
    <mergeCell ref="E128:H12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2:BM24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236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20135</v>
      </c>
      <c r="F9" s="263"/>
      <c r="G9" s="263"/>
      <c r="H9" s="263"/>
      <c r="L9" s="31"/>
    </row>
    <row r="10" spans="2:46" s="1" customFormat="1" ht="12" customHeight="1">
      <c r="B10" s="31"/>
      <c r="D10" s="26" t="s">
        <v>287</v>
      </c>
      <c r="L10" s="31"/>
    </row>
    <row r="11" spans="2:46" s="1" customFormat="1" ht="16.5" customHeight="1">
      <c r="B11" s="31"/>
      <c r="E11" s="243" t="s">
        <v>20563</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ROUND(J125,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ROUND((SUM(BE125:BE246)),  2)</f>
        <v>0</v>
      </c>
      <c r="G35" s="99"/>
      <c r="H35" s="99"/>
      <c r="I35" s="100">
        <v>0.2</v>
      </c>
      <c r="J35" s="98">
        <f>ROUND(((SUM(BE125:BE246))*I35),  2)</f>
        <v>0</v>
      </c>
      <c r="L35" s="31"/>
    </row>
    <row r="36" spans="2:12" s="1" customFormat="1" ht="14.4" customHeight="1">
      <c r="B36" s="31"/>
      <c r="E36" s="36" t="s">
        <v>42</v>
      </c>
      <c r="F36" s="98">
        <f>ROUND((SUM(BF125:BF246)),  2)</f>
        <v>0</v>
      </c>
      <c r="G36" s="99"/>
      <c r="H36" s="99"/>
      <c r="I36" s="100">
        <v>0.2</v>
      </c>
      <c r="J36" s="98">
        <f>ROUND(((SUM(BF125:BF246))*I36),  2)</f>
        <v>0</v>
      </c>
      <c r="L36" s="31"/>
    </row>
    <row r="37" spans="2:12" s="1" customFormat="1" ht="14.4" hidden="1" customHeight="1">
      <c r="B37" s="31"/>
      <c r="E37" s="26" t="s">
        <v>43</v>
      </c>
      <c r="F37" s="87">
        <f>ROUND((SUM(BG125:BG246)),  2)</f>
        <v>0</v>
      </c>
      <c r="I37" s="101">
        <v>0.2</v>
      </c>
      <c r="J37" s="87">
        <f>0</f>
        <v>0</v>
      </c>
      <c r="L37" s="31"/>
    </row>
    <row r="38" spans="2:12" s="1" customFormat="1" ht="14.4" hidden="1" customHeight="1">
      <c r="B38" s="31"/>
      <c r="E38" s="26" t="s">
        <v>44</v>
      </c>
      <c r="F38" s="87">
        <f>ROUND((SUM(BH125:BH246)),  2)</f>
        <v>0</v>
      </c>
      <c r="I38" s="101">
        <v>0.2</v>
      </c>
      <c r="J38" s="87">
        <f>0</f>
        <v>0</v>
      </c>
      <c r="L38" s="31"/>
    </row>
    <row r="39" spans="2:12" s="1" customFormat="1" ht="14.4" hidden="1" customHeight="1">
      <c r="B39" s="31"/>
      <c r="E39" s="36" t="s">
        <v>45</v>
      </c>
      <c r="F39" s="98">
        <f>ROUND((SUM(BI125:BI246)),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20135</v>
      </c>
      <c r="F87" s="263"/>
      <c r="G87" s="263"/>
      <c r="H87" s="263"/>
      <c r="L87" s="31"/>
    </row>
    <row r="88" spans="2:12" s="1" customFormat="1" ht="12" customHeight="1">
      <c r="B88" s="31"/>
      <c r="C88" s="26" t="s">
        <v>287</v>
      </c>
      <c r="L88" s="31"/>
    </row>
    <row r="89" spans="2:12" s="1" customFormat="1" ht="16.5" customHeight="1">
      <c r="B89" s="31"/>
      <c r="E89" s="243" t="str">
        <f>E11</f>
        <v>PS04 - MaR</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J125</f>
        <v>0</v>
      </c>
      <c r="L98" s="31"/>
      <c r="AU98" s="16" t="s">
        <v>296</v>
      </c>
    </row>
    <row r="99" spans="2:47" s="8" customFormat="1" ht="25" customHeight="1">
      <c r="B99" s="113"/>
      <c r="D99" s="114" t="s">
        <v>20564</v>
      </c>
      <c r="E99" s="115"/>
      <c r="F99" s="115"/>
      <c r="G99" s="115"/>
      <c r="H99" s="115"/>
      <c r="I99" s="115"/>
      <c r="J99" s="116">
        <f>J126</f>
        <v>0</v>
      </c>
      <c r="L99" s="113"/>
    </row>
    <row r="100" spans="2:47" s="8" customFormat="1" ht="25" customHeight="1">
      <c r="B100" s="113"/>
      <c r="D100" s="114" t="s">
        <v>20565</v>
      </c>
      <c r="E100" s="115"/>
      <c r="F100" s="115"/>
      <c r="G100" s="115"/>
      <c r="H100" s="115"/>
      <c r="I100" s="115"/>
      <c r="J100" s="116">
        <f>J147</f>
        <v>0</v>
      </c>
      <c r="L100" s="113"/>
    </row>
    <row r="101" spans="2:47" s="8" customFormat="1" ht="25" customHeight="1">
      <c r="B101" s="113"/>
      <c r="D101" s="114" t="s">
        <v>20566</v>
      </c>
      <c r="E101" s="115"/>
      <c r="F101" s="115"/>
      <c r="G101" s="115"/>
      <c r="H101" s="115"/>
      <c r="I101" s="115"/>
      <c r="J101" s="116">
        <f>J171</f>
        <v>0</v>
      </c>
      <c r="L101" s="113"/>
    </row>
    <row r="102" spans="2:47" s="8" customFormat="1" ht="25" customHeight="1">
      <c r="B102" s="113"/>
      <c r="D102" s="114" t="s">
        <v>20567</v>
      </c>
      <c r="E102" s="115"/>
      <c r="F102" s="115"/>
      <c r="G102" s="115"/>
      <c r="H102" s="115"/>
      <c r="I102" s="115"/>
      <c r="J102" s="116">
        <f>J200</f>
        <v>0</v>
      </c>
      <c r="L102" s="113"/>
    </row>
    <row r="103" spans="2:47" s="8" customFormat="1" ht="25" customHeight="1">
      <c r="B103" s="113"/>
      <c r="D103" s="114" t="s">
        <v>302</v>
      </c>
      <c r="E103" s="115"/>
      <c r="F103" s="115"/>
      <c r="G103" s="115"/>
      <c r="H103" s="115"/>
      <c r="I103" s="115"/>
      <c r="J103" s="116">
        <f>J213</f>
        <v>0</v>
      </c>
      <c r="L103" s="113"/>
    </row>
    <row r="104" spans="2:47" s="1" customFormat="1" ht="21.75" customHeight="1">
      <c r="B104" s="31"/>
      <c r="L104" s="31"/>
    </row>
    <row r="105" spans="2:47" s="1" customFormat="1" ht="7" customHeight="1">
      <c r="B105" s="46"/>
      <c r="C105" s="47"/>
      <c r="D105" s="47"/>
      <c r="E105" s="47"/>
      <c r="F105" s="47"/>
      <c r="G105" s="47"/>
      <c r="H105" s="47"/>
      <c r="I105" s="47"/>
      <c r="J105" s="47"/>
      <c r="K105" s="47"/>
      <c r="L105" s="31"/>
    </row>
    <row r="109" spans="2:47" s="1" customFormat="1" ht="7" customHeight="1">
      <c r="B109" s="48"/>
      <c r="C109" s="49"/>
      <c r="D109" s="49"/>
      <c r="E109" s="49"/>
      <c r="F109" s="49"/>
      <c r="G109" s="49"/>
      <c r="H109" s="49"/>
      <c r="I109" s="49"/>
      <c r="J109" s="49"/>
      <c r="K109" s="49"/>
      <c r="L109" s="31"/>
    </row>
    <row r="110" spans="2:47" s="1" customFormat="1" ht="25" customHeight="1">
      <c r="B110" s="31"/>
      <c r="C110" s="20" t="s">
        <v>303</v>
      </c>
      <c r="L110" s="31"/>
    </row>
    <row r="111" spans="2:47" s="1" customFormat="1" ht="7" customHeight="1">
      <c r="B111" s="31"/>
      <c r="L111" s="31"/>
    </row>
    <row r="112" spans="2:47" s="1" customFormat="1" ht="12" customHeight="1">
      <c r="B112" s="31"/>
      <c r="C112" s="26" t="s">
        <v>15</v>
      </c>
      <c r="L112" s="31"/>
    </row>
    <row r="113" spans="2:65" s="1" customFormat="1" ht="26.25" customHeight="1">
      <c r="B113" s="31"/>
      <c r="E113" s="261" t="str">
        <f>E7</f>
        <v>Dostavba a rekonštrukcia lôžkovej časti Nemocnice s poliklinikou v Spišskej Novej Vsi</v>
      </c>
      <c r="F113" s="262"/>
      <c r="G113" s="262"/>
      <c r="H113" s="262"/>
      <c r="L113" s="31"/>
    </row>
    <row r="114" spans="2:65" ht="12" customHeight="1">
      <c r="B114" s="19"/>
      <c r="C114" s="26" t="s">
        <v>285</v>
      </c>
      <c r="L114" s="19"/>
    </row>
    <row r="115" spans="2:65" s="1" customFormat="1" ht="16.5" customHeight="1">
      <c r="B115" s="31"/>
      <c r="E115" s="261" t="s">
        <v>20135</v>
      </c>
      <c r="F115" s="263"/>
      <c r="G115" s="263"/>
      <c r="H115" s="263"/>
      <c r="L115" s="31"/>
    </row>
    <row r="116" spans="2:65" s="1" customFormat="1" ht="12" customHeight="1">
      <c r="B116" s="31"/>
      <c r="C116" s="26" t="s">
        <v>287</v>
      </c>
      <c r="L116" s="31"/>
    </row>
    <row r="117" spans="2:65" s="1" customFormat="1" ht="16.5" customHeight="1">
      <c r="B117" s="31"/>
      <c r="E117" s="243" t="str">
        <f>E11</f>
        <v>PS04 - MaR</v>
      </c>
      <c r="F117" s="263"/>
      <c r="G117" s="263"/>
      <c r="H117" s="263"/>
      <c r="L117" s="31"/>
    </row>
    <row r="118" spans="2:65" s="1" customFormat="1" ht="7" customHeight="1">
      <c r="B118" s="31"/>
      <c r="L118" s="31"/>
    </row>
    <row r="119" spans="2:65" s="1" customFormat="1" ht="12" customHeight="1">
      <c r="B119" s="31"/>
      <c r="C119" s="26" t="s">
        <v>19</v>
      </c>
      <c r="F119" s="24" t="str">
        <f>F14</f>
        <v>parc.č.:1094/1,17,81,82,98,99,1095,1096,9243/18</v>
      </c>
      <c r="I119" s="26" t="s">
        <v>21</v>
      </c>
      <c r="J119" s="54" t="str">
        <f>IF(J14="","",J14)</f>
        <v>6. 3. 2024</v>
      </c>
      <c r="L119" s="31"/>
    </row>
    <row r="120" spans="2:65" s="1" customFormat="1" ht="7" customHeight="1">
      <c r="B120" s="31"/>
      <c r="L120" s="31"/>
    </row>
    <row r="121" spans="2:65" s="1" customFormat="1" ht="25.65" customHeight="1">
      <c r="B121" s="31"/>
      <c r="C121" s="26" t="s">
        <v>23</v>
      </c>
      <c r="F121" s="24" t="str">
        <f>E17</f>
        <v>Nemocnica s poliklinikou, Spišská Nová Ves</v>
      </c>
      <c r="I121" s="26" t="s">
        <v>29</v>
      </c>
      <c r="J121" s="29" t="str">
        <f>E23</f>
        <v>d.g.A. design graphic architecture s.r.o.</v>
      </c>
      <c r="L121" s="31"/>
    </row>
    <row r="122" spans="2:65" s="1" customFormat="1" ht="15.15" customHeight="1">
      <c r="B122" s="31"/>
      <c r="C122" s="26" t="s">
        <v>27</v>
      </c>
      <c r="F122" s="24" t="str">
        <f>IF(E20="","",E20)</f>
        <v>Vyplň údaj</v>
      </c>
      <c r="I122" s="26" t="s">
        <v>32</v>
      </c>
      <c r="J122" s="29" t="str">
        <f>E26</f>
        <v xml:space="preserve"> </v>
      </c>
      <c r="L122" s="31"/>
    </row>
    <row r="123" spans="2:65" s="1" customFormat="1" ht="10.25" customHeight="1">
      <c r="B123" s="31"/>
      <c r="L123" s="31"/>
    </row>
    <row r="124" spans="2:65" s="10" customFormat="1" ht="29.25" customHeight="1">
      <c r="B124" s="121"/>
      <c r="C124" s="122" t="s">
        <v>304</v>
      </c>
      <c r="D124" s="123" t="s">
        <v>61</v>
      </c>
      <c r="E124" s="123" t="s">
        <v>57</v>
      </c>
      <c r="F124" s="123" t="s">
        <v>58</v>
      </c>
      <c r="G124" s="123" t="s">
        <v>305</v>
      </c>
      <c r="H124" s="123" t="s">
        <v>306</v>
      </c>
      <c r="I124" s="123" t="s">
        <v>307</v>
      </c>
      <c r="J124" s="124" t="s">
        <v>294</v>
      </c>
      <c r="K124" s="125" t="s">
        <v>308</v>
      </c>
      <c r="L124" s="121"/>
      <c r="M124" s="61" t="s">
        <v>1</v>
      </c>
      <c r="N124" s="62" t="s">
        <v>40</v>
      </c>
      <c r="O124" s="62" t="s">
        <v>309</v>
      </c>
      <c r="P124" s="62" t="s">
        <v>310</v>
      </c>
      <c r="Q124" s="62" t="s">
        <v>311</v>
      </c>
      <c r="R124" s="62" t="s">
        <v>312</v>
      </c>
      <c r="S124" s="62" t="s">
        <v>313</v>
      </c>
      <c r="T124" s="63" t="s">
        <v>314</v>
      </c>
    </row>
    <row r="125" spans="2:65" s="1" customFormat="1" ht="22.75" customHeight="1">
      <c r="B125" s="31"/>
      <c r="C125" s="66" t="s">
        <v>295</v>
      </c>
      <c r="J125" s="126">
        <f>BK125</f>
        <v>0</v>
      </c>
      <c r="L125" s="31"/>
      <c r="M125" s="64"/>
      <c r="N125" s="55"/>
      <c r="O125" s="55"/>
      <c r="P125" s="127">
        <f>P126+P147+P171+P200+P213</f>
        <v>0</v>
      </c>
      <c r="Q125" s="55"/>
      <c r="R125" s="127">
        <f>R126+R147+R171+R200+R213</f>
        <v>0</v>
      </c>
      <c r="S125" s="55"/>
      <c r="T125" s="128">
        <f>T126+T147+T171+T200+T213</f>
        <v>0</v>
      </c>
      <c r="AT125" s="16" t="s">
        <v>75</v>
      </c>
      <c r="AU125" s="16" t="s">
        <v>296</v>
      </c>
      <c r="BK125" s="129">
        <f>BK126+BK147+BK171+BK200+BK213</f>
        <v>0</v>
      </c>
    </row>
    <row r="126" spans="2:65" s="11" customFormat="1" ht="25.9" customHeight="1">
      <c r="B126" s="130"/>
      <c r="D126" s="131" t="s">
        <v>75</v>
      </c>
      <c r="E126" s="132" t="s">
        <v>20568</v>
      </c>
      <c r="F126" s="132" t="s">
        <v>8212</v>
      </c>
      <c r="I126" s="133"/>
      <c r="J126" s="134">
        <f>BK126</f>
        <v>0</v>
      </c>
      <c r="L126" s="130"/>
      <c r="M126" s="135"/>
      <c r="P126" s="136">
        <f>SUM(P127:P146)</f>
        <v>0</v>
      </c>
      <c r="R126" s="136">
        <f>SUM(R127:R146)</f>
        <v>0</v>
      </c>
      <c r="T126" s="137">
        <f>SUM(T127:T146)</f>
        <v>0</v>
      </c>
      <c r="AR126" s="131" t="s">
        <v>83</v>
      </c>
      <c r="AT126" s="138" t="s">
        <v>75</v>
      </c>
      <c r="AU126" s="138" t="s">
        <v>76</v>
      </c>
      <c r="AY126" s="131" t="s">
        <v>317</v>
      </c>
      <c r="BK126" s="139">
        <f>SUM(BK127:BK146)</f>
        <v>0</v>
      </c>
    </row>
    <row r="127" spans="2:65" s="1" customFormat="1" ht="16.5" customHeight="1">
      <c r="B127" s="142"/>
      <c r="C127" s="179" t="s">
        <v>83</v>
      </c>
      <c r="D127" s="179" t="s">
        <v>454</v>
      </c>
      <c r="E127" s="180" t="s">
        <v>20569</v>
      </c>
      <c r="F127" s="181" t="s">
        <v>20570</v>
      </c>
      <c r="G127" s="182" t="s">
        <v>467</v>
      </c>
      <c r="H127" s="183">
        <v>1</v>
      </c>
      <c r="I127" s="184"/>
      <c r="J127" s="185">
        <f t="shared" ref="J127:J146" si="0">ROUND(I127*H127,2)</f>
        <v>0</v>
      </c>
      <c r="K127" s="186"/>
      <c r="L127" s="187"/>
      <c r="M127" s="188" t="s">
        <v>1</v>
      </c>
      <c r="N127" s="189" t="s">
        <v>42</v>
      </c>
      <c r="P127" s="153">
        <f t="shared" ref="P127:P146" si="1">O127*H127</f>
        <v>0</v>
      </c>
      <c r="Q127" s="153">
        <v>0</v>
      </c>
      <c r="R127" s="153">
        <f t="shared" ref="R127:R146" si="2">Q127*H127</f>
        <v>0</v>
      </c>
      <c r="S127" s="153">
        <v>0</v>
      </c>
      <c r="T127" s="154">
        <f t="shared" ref="T127:T146" si="3">S127*H127</f>
        <v>0</v>
      </c>
      <c r="AR127" s="155" t="s">
        <v>356</v>
      </c>
      <c r="AT127" s="155" t="s">
        <v>454</v>
      </c>
      <c r="AU127" s="155" t="s">
        <v>83</v>
      </c>
      <c r="AY127" s="16" t="s">
        <v>317</v>
      </c>
      <c r="BE127" s="156">
        <f t="shared" ref="BE127:BE146" si="4">IF(N127="základná",J127,0)</f>
        <v>0</v>
      </c>
      <c r="BF127" s="156">
        <f t="shared" ref="BF127:BF146" si="5">IF(N127="znížená",J127,0)</f>
        <v>0</v>
      </c>
      <c r="BG127" s="156">
        <f t="shared" ref="BG127:BG146" si="6">IF(N127="zákl. prenesená",J127,0)</f>
        <v>0</v>
      </c>
      <c r="BH127" s="156">
        <f t="shared" ref="BH127:BH146" si="7">IF(N127="zníž. prenesená",J127,0)</f>
        <v>0</v>
      </c>
      <c r="BI127" s="156">
        <f t="shared" ref="BI127:BI146" si="8">IF(N127="nulová",J127,0)</f>
        <v>0</v>
      </c>
      <c r="BJ127" s="16" t="s">
        <v>88</v>
      </c>
      <c r="BK127" s="156">
        <f t="shared" ref="BK127:BK146" si="9">ROUND(I127*H127,2)</f>
        <v>0</v>
      </c>
      <c r="BL127" s="16" t="s">
        <v>323</v>
      </c>
      <c r="BM127" s="155" t="s">
        <v>88</v>
      </c>
    </row>
    <row r="128" spans="2:65" s="1" customFormat="1" ht="24.15" customHeight="1">
      <c r="B128" s="142"/>
      <c r="C128" s="143" t="s">
        <v>88</v>
      </c>
      <c r="D128" s="143" t="s">
        <v>319</v>
      </c>
      <c r="E128" s="144" t="s">
        <v>20571</v>
      </c>
      <c r="F128" s="145" t="s">
        <v>20572</v>
      </c>
      <c r="G128" s="146" t="s">
        <v>467</v>
      </c>
      <c r="H128" s="147">
        <v>1</v>
      </c>
      <c r="I128" s="148"/>
      <c r="J128" s="149">
        <f t="shared" si="0"/>
        <v>0</v>
      </c>
      <c r="K128" s="150"/>
      <c r="L128" s="31"/>
      <c r="M128" s="151" t="s">
        <v>1</v>
      </c>
      <c r="N128" s="152" t="s">
        <v>42</v>
      </c>
      <c r="P128" s="153">
        <f t="shared" si="1"/>
        <v>0</v>
      </c>
      <c r="Q128" s="153">
        <v>0</v>
      </c>
      <c r="R128" s="153">
        <f t="shared" si="2"/>
        <v>0</v>
      </c>
      <c r="S128" s="153">
        <v>0</v>
      </c>
      <c r="T128" s="154">
        <f t="shared" si="3"/>
        <v>0</v>
      </c>
      <c r="AR128" s="155" t="s">
        <v>323</v>
      </c>
      <c r="AT128" s="155" t="s">
        <v>319</v>
      </c>
      <c r="AU128" s="155" t="s">
        <v>83</v>
      </c>
      <c r="AY128" s="16" t="s">
        <v>317</v>
      </c>
      <c r="BE128" s="156">
        <f t="shared" si="4"/>
        <v>0</v>
      </c>
      <c r="BF128" s="156">
        <f t="shared" si="5"/>
        <v>0</v>
      </c>
      <c r="BG128" s="156">
        <f t="shared" si="6"/>
        <v>0</v>
      </c>
      <c r="BH128" s="156">
        <f t="shared" si="7"/>
        <v>0</v>
      </c>
      <c r="BI128" s="156">
        <f t="shared" si="8"/>
        <v>0</v>
      </c>
      <c r="BJ128" s="16" t="s">
        <v>88</v>
      </c>
      <c r="BK128" s="156">
        <f t="shared" si="9"/>
        <v>0</v>
      </c>
      <c r="BL128" s="16" t="s">
        <v>323</v>
      </c>
      <c r="BM128" s="155" t="s">
        <v>323</v>
      </c>
    </row>
    <row r="129" spans="2:65" s="1" customFormat="1" ht="16.5" customHeight="1">
      <c r="B129" s="142"/>
      <c r="C129" s="179" t="s">
        <v>92</v>
      </c>
      <c r="D129" s="179" t="s">
        <v>454</v>
      </c>
      <c r="E129" s="180" t="s">
        <v>20573</v>
      </c>
      <c r="F129" s="181" t="s">
        <v>20574</v>
      </c>
      <c r="G129" s="182" t="s">
        <v>467</v>
      </c>
      <c r="H129" s="183">
        <v>1</v>
      </c>
      <c r="I129" s="184"/>
      <c r="J129" s="185">
        <f t="shared" si="0"/>
        <v>0</v>
      </c>
      <c r="K129" s="186"/>
      <c r="L129" s="187"/>
      <c r="M129" s="188" t="s">
        <v>1</v>
      </c>
      <c r="N129" s="189" t="s">
        <v>42</v>
      </c>
      <c r="P129" s="153">
        <f t="shared" si="1"/>
        <v>0</v>
      </c>
      <c r="Q129" s="153">
        <v>0</v>
      </c>
      <c r="R129" s="153">
        <f t="shared" si="2"/>
        <v>0</v>
      </c>
      <c r="S129" s="153">
        <v>0</v>
      </c>
      <c r="T129" s="154">
        <f t="shared" si="3"/>
        <v>0</v>
      </c>
      <c r="AR129" s="155" t="s">
        <v>356</v>
      </c>
      <c r="AT129" s="155" t="s">
        <v>454</v>
      </c>
      <c r="AU129" s="155" t="s">
        <v>83</v>
      </c>
      <c r="AY129" s="16" t="s">
        <v>317</v>
      </c>
      <c r="BE129" s="156">
        <f t="shared" si="4"/>
        <v>0</v>
      </c>
      <c r="BF129" s="156">
        <f t="shared" si="5"/>
        <v>0</v>
      </c>
      <c r="BG129" s="156">
        <f t="shared" si="6"/>
        <v>0</v>
      </c>
      <c r="BH129" s="156">
        <f t="shared" si="7"/>
        <v>0</v>
      </c>
      <c r="BI129" s="156">
        <f t="shared" si="8"/>
        <v>0</v>
      </c>
      <c r="BJ129" s="16" t="s">
        <v>88</v>
      </c>
      <c r="BK129" s="156">
        <f t="shared" si="9"/>
        <v>0</v>
      </c>
      <c r="BL129" s="16" t="s">
        <v>323</v>
      </c>
      <c r="BM129" s="155" t="s">
        <v>346</v>
      </c>
    </row>
    <row r="130" spans="2:65" s="1" customFormat="1" ht="24.15" customHeight="1">
      <c r="B130" s="142"/>
      <c r="C130" s="143" t="s">
        <v>323</v>
      </c>
      <c r="D130" s="143" t="s">
        <v>319</v>
      </c>
      <c r="E130" s="144" t="s">
        <v>20575</v>
      </c>
      <c r="F130" s="145" t="s">
        <v>20576</v>
      </c>
      <c r="G130" s="146" t="s">
        <v>467</v>
      </c>
      <c r="H130" s="147">
        <v>1</v>
      </c>
      <c r="I130" s="148"/>
      <c r="J130" s="149">
        <f t="shared" si="0"/>
        <v>0</v>
      </c>
      <c r="K130" s="150"/>
      <c r="L130" s="31"/>
      <c r="M130" s="151" t="s">
        <v>1</v>
      </c>
      <c r="N130" s="152" t="s">
        <v>42</v>
      </c>
      <c r="P130" s="153">
        <f t="shared" si="1"/>
        <v>0</v>
      </c>
      <c r="Q130" s="153">
        <v>0</v>
      </c>
      <c r="R130" s="153">
        <f t="shared" si="2"/>
        <v>0</v>
      </c>
      <c r="S130" s="153">
        <v>0</v>
      </c>
      <c r="T130" s="154">
        <f t="shared" si="3"/>
        <v>0</v>
      </c>
      <c r="AR130" s="155" t="s">
        <v>323</v>
      </c>
      <c r="AT130" s="155" t="s">
        <v>319</v>
      </c>
      <c r="AU130" s="155" t="s">
        <v>83</v>
      </c>
      <c r="AY130" s="16" t="s">
        <v>317</v>
      </c>
      <c r="BE130" s="156">
        <f t="shared" si="4"/>
        <v>0</v>
      </c>
      <c r="BF130" s="156">
        <f t="shared" si="5"/>
        <v>0</v>
      </c>
      <c r="BG130" s="156">
        <f t="shared" si="6"/>
        <v>0</v>
      </c>
      <c r="BH130" s="156">
        <f t="shared" si="7"/>
        <v>0</v>
      </c>
      <c r="BI130" s="156">
        <f t="shared" si="8"/>
        <v>0</v>
      </c>
      <c r="BJ130" s="16" t="s">
        <v>88</v>
      </c>
      <c r="BK130" s="156">
        <f t="shared" si="9"/>
        <v>0</v>
      </c>
      <c r="BL130" s="16" t="s">
        <v>323</v>
      </c>
      <c r="BM130" s="155" t="s">
        <v>356</v>
      </c>
    </row>
    <row r="131" spans="2:65" s="1" customFormat="1" ht="16.5" customHeight="1">
      <c r="B131" s="142"/>
      <c r="C131" s="179" t="s">
        <v>341</v>
      </c>
      <c r="D131" s="179" t="s">
        <v>454</v>
      </c>
      <c r="E131" s="180" t="s">
        <v>20577</v>
      </c>
      <c r="F131" s="181" t="s">
        <v>20578</v>
      </c>
      <c r="G131" s="182" t="s">
        <v>7005</v>
      </c>
      <c r="H131" s="183">
        <v>1</v>
      </c>
      <c r="I131" s="184"/>
      <c r="J131" s="185">
        <f t="shared" si="0"/>
        <v>0</v>
      </c>
      <c r="K131" s="186"/>
      <c r="L131" s="187"/>
      <c r="M131" s="188" t="s">
        <v>1</v>
      </c>
      <c r="N131" s="189" t="s">
        <v>42</v>
      </c>
      <c r="P131" s="153">
        <f t="shared" si="1"/>
        <v>0</v>
      </c>
      <c r="Q131" s="153">
        <v>0</v>
      </c>
      <c r="R131" s="153">
        <f t="shared" si="2"/>
        <v>0</v>
      </c>
      <c r="S131" s="153">
        <v>0</v>
      </c>
      <c r="T131" s="154">
        <f t="shared" si="3"/>
        <v>0</v>
      </c>
      <c r="AR131" s="155" t="s">
        <v>356</v>
      </c>
      <c r="AT131" s="155" t="s">
        <v>454</v>
      </c>
      <c r="AU131" s="155" t="s">
        <v>83</v>
      </c>
      <c r="AY131" s="16" t="s">
        <v>317</v>
      </c>
      <c r="BE131" s="156">
        <f t="shared" si="4"/>
        <v>0</v>
      </c>
      <c r="BF131" s="156">
        <f t="shared" si="5"/>
        <v>0</v>
      </c>
      <c r="BG131" s="156">
        <f t="shared" si="6"/>
        <v>0</v>
      </c>
      <c r="BH131" s="156">
        <f t="shared" si="7"/>
        <v>0</v>
      </c>
      <c r="BI131" s="156">
        <f t="shared" si="8"/>
        <v>0</v>
      </c>
      <c r="BJ131" s="16" t="s">
        <v>88</v>
      </c>
      <c r="BK131" s="156">
        <f t="shared" si="9"/>
        <v>0</v>
      </c>
      <c r="BL131" s="16" t="s">
        <v>323</v>
      </c>
      <c r="BM131" s="155" t="s">
        <v>366</v>
      </c>
    </row>
    <row r="132" spans="2:65" s="1" customFormat="1" ht="24.15" customHeight="1">
      <c r="B132" s="142"/>
      <c r="C132" s="143" t="s">
        <v>346</v>
      </c>
      <c r="D132" s="143" t="s">
        <v>319</v>
      </c>
      <c r="E132" s="144" t="s">
        <v>20579</v>
      </c>
      <c r="F132" s="145" t="s">
        <v>20580</v>
      </c>
      <c r="G132" s="146" t="s">
        <v>7005</v>
      </c>
      <c r="H132" s="147">
        <v>1</v>
      </c>
      <c r="I132" s="148"/>
      <c r="J132" s="149">
        <f t="shared" si="0"/>
        <v>0</v>
      </c>
      <c r="K132" s="150"/>
      <c r="L132" s="31"/>
      <c r="M132" s="151" t="s">
        <v>1</v>
      </c>
      <c r="N132" s="152" t="s">
        <v>42</v>
      </c>
      <c r="P132" s="153">
        <f t="shared" si="1"/>
        <v>0</v>
      </c>
      <c r="Q132" s="153">
        <v>0</v>
      </c>
      <c r="R132" s="153">
        <f t="shared" si="2"/>
        <v>0</v>
      </c>
      <c r="S132" s="153">
        <v>0</v>
      </c>
      <c r="T132" s="154">
        <f t="shared" si="3"/>
        <v>0</v>
      </c>
      <c r="AR132" s="155" t="s">
        <v>323</v>
      </c>
      <c r="AT132" s="155" t="s">
        <v>319</v>
      </c>
      <c r="AU132" s="155" t="s">
        <v>83</v>
      </c>
      <c r="AY132" s="16" t="s">
        <v>317</v>
      </c>
      <c r="BE132" s="156">
        <f t="shared" si="4"/>
        <v>0</v>
      </c>
      <c r="BF132" s="156">
        <f t="shared" si="5"/>
        <v>0</v>
      </c>
      <c r="BG132" s="156">
        <f t="shared" si="6"/>
        <v>0</v>
      </c>
      <c r="BH132" s="156">
        <f t="shared" si="7"/>
        <v>0</v>
      </c>
      <c r="BI132" s="156">
        <f t="shared" si="8"/>
        <v>0</v>
      </c>
      <c r="BJ132" s="16" t="s">
        <v>88</v>
      </c>
      <c r="BK132" s="156">
        <f t="shared" si="9"/>
        <v>0</v>
      </c>
      <c r="BL132" s="16" t="s">
        <v>323</v>
      </c>
      <c r="BM132" s="155" t="s">
        <v>376</v>
      </c>
    </row>
    <row r="133" spans="2:65" s="1" customFormat="1" ht="16.5" customHeight="1">
      <c r="B133" s="142"/>
      <c r="C133" s="179" t="s">
        <v>351</v>
      </c>
      <c r="D133" s="179" t="s">
        <v>454</v>
      </c>
      <c r="E133" s="180" t="s">
        <v>20581</v>
      </c>
      <c r="F133" s="181" t="s">
        <v>20582</v>
      </c>
      <c r="G133" s="182" t="s">
        <v>467</v>
      </c>
      <c r="H133" s="183">
        <v>1</v>
      </c>
      <c r="I133" s="184"/>
      <c r="J133" s="185">
        <f t="shared" si="0"/>
        <v>0</v>
      </c>
      <c r="K133" s="186"/>
      <c r="L133" s="187"/>
      <c r="M133" s="188" t="s">
        <v>1</v>
      </c>
      <c r="N133" s="189" t="s">
        <v>42</v>
      </c>
      <c r="P133" s="153">
        <f t="shared" si="1"/>
        <v>0</v>
      </c>
      <c r="Q133" s="153">
        <v>0</v>
      </c>
      <c r="R133" s="153">
        <f t="shared" si="2"/>
        <v>0</v>
      </c>
      <c r="S133" s="153">
        <v>0</v>
      </c>
      <c r="T133" s="154">
        <f t="shared" si="3"/>
        <v>0</v>
      </c>
      <c r="AR133" s="155" t="s">
        <v>356</v>
      </c>
      <c r="AT133" s="155" t="s">
        <v>454</v>
      </c>
      <c r="AU133" s="155" t="s">
        <v>83</v>
      </c>
      <c r="AY133" s="16" t="s">
        <v>317</v>
      </c>
      <c r="BE133" s="156">
        <f t="shared" si="4"/>
        <v>0</v>
      </c>
      <c r="BF133" s="156">
        <f t="shared" si="5"/>
        <v>0</v>
      </c>
      <c r="BG133" s="156">
        <f t="shared" si="6"/>
        <v>0</v>
      </c>
      <c r="BH133" s="156">
        <f t="shared" si="7"/>
        <v>0</v>
      </c>
      <c r="BI133" s="156">
        <f t="shared" si="8"/>
        <v>0</v>
      </c>
      <c r="BJ133" s="16" t="s">
        <v>88</v>
      </c>
      <c r="BK133" s="156">
        <f t="shared" si="9"/>
        <v>0</v>
      </c>
      <c r="BL133" s="16" t="s">
        <v>323</v>
      </c>
      <c r="BM133" s="155" t="s">
        <v>386</v>
      </c>
    </row>
    <row r="134" spans="2:65" s="1" customFormat="1" ht="24.15" customHeight="1">
      <c r="B134" s="142"/>
      <c r="C134" s="143" t="s">
        <v>356</v>
      </c>
      <c r="D134" s="143" t="s">
        <v>319</v>
      </c>
      <c r="E134" s="144" t="s">
        <v>20583</v>
      </c>
      <c r="F134" s="145" t="s">
        <v>20584</v>
      </c>
      <c r="G134" s="146" t="s">
        <v>467</v>
      </c>
      <c r="H134" s="147">
        <v>1</v>
      </c>
      <c r="I134" s="148"/>
      <c r="J134" s="149">
        <f t="shared" si="0"/>
        <v>0</v>
      </c>
      <c r="K134" s="150"/>
      <c r="L134" s="31"/>
      <c r="M134" s="151" t="s">
        <v>1</v>
      </c>
      <c r="N134" s="152" t="s">
        <v>42</v>
      </c>
      <c r="P134" s="153">
        <f t="shared" si="1"/>
        <v>0</v>
      </c>
      <c r="Q134" s="153">
        <v>0</v>
      </c>
      <c r="R134" s="153">
        <f t="shared" si="2"/>
        <v>0</v>
      </c>
      <c r="S134" s="153">
        <v>0</v>
      </c>
      <c r="T134" s="154">
        <f t="shared" si="3"/>
        <v>0</v>
      </c>
      <c r="AR134" s="155" t="s">
        <v>323</v>
      </c>
      <c r="AT134" s="155" t="s">
        <v>319</v>
      </c>
      <c r="AU134" s="155" t="s">
        <v>83</v>
      </c>
      <c r="AY134" s="16" t="s">
        <v>317</v>
      </c>
      <c r="BE134" s="156">
        <f t="shared" si="4"/>
        <v>0</v>
      </c>
      <c r="BF134" s="156">
        <f t="shared" si="5"/>
        <v>0</v>
      </c>
      <c r="BG134" s="156">
        <f t="shared" si="6"/>
        <v>0</v>
      </c>
      <c r="BH134" s="156">
        <f t="shared" si="7"/>
        <v>0</v>
      </c>
      <c r="BI134" s="156">
        <f t="shared" si="8"/>
        <v>0</v>
      </c>
      <c r="BJ134" s="16" t="s">
        <v>88</v>
      </c>
      <c r="BK134" s="156">
        <f t="shared" si="9"/>
        <v>0</v>
      </c>
      <c r="BL134" s="16" t="s">
        <v>323</v>
      </c>
      <c r="BM134" s="155" t="s">
        <v>396</v>
      </c>
    </row>
    <row r="135" spans="2:65" s="1" customFormat="1" ht="16.5" customHeight="1">
      <c r="B135" s="142"/>
      <c r="C135" s="179" t="s">
        <v>361</v>
      </c>
      <c r="D135" s="179" t="s">
        <v>454</v>
      </c>
      <c r="E135" s="180" t="s">
        <v>20585</v>
      </c>
      <c r="F135" s="181" t="s">
        <v>20586</v>
      </c>
      <c r="G135" s="182" t="s">
        <v>467</v>
      </c>
      <c r="H135" s="183">
        <v>1</v>
      </c>
      <c r="I135" s="184"/>
      <c r="J135" s="185">
        <f t="shared" si="0"/>
        <v>0</v>
      </c>
      <c r="K135" s="186"/>
      <c r="L135" s="187"/>
      <c r="M135" s="188" t="s">
        <v>1</v>
      </c>
      <c r="N135" s="189" t="s">
        <v>42</v>
      </c>
      <c r="P135" s="153">
        <f t="shared" si="1"/>
        <v>0</v>
      </c>
      <c r="Q135" s="153">
        <v>0</v>
      </c>
      <c r="R135" s="153">
        <f t="shared" si="2"/>
        <v>0</v>
      </c>
      <c r="S135" s="153">
        <v>0</v>
      </c>
      <c r="T135" s="154">
        <f t="shared" si="3"/>
        <v>0</v>
      </c>
      <c r="AR135" s="155" t="s">
        <v>356</v>
      </c>
      <c r="AT135" s="155" t="s">
        <v>454</v>
      </c>
      <c r="AU135" s="155" t="s">
        <v>83</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405</v>
      </c>
    </row>
    <row r="136" spans="2:65" s="1" customFormat="1" ht="24.15" customHeight="1">
      <c r="B136" s="142"/>
      <c r="C136" s="143" t="s">
        <v>366</v>
      </c>
      <c r="D136" s="143" t="s">
        <v>319</v>
      </c>
      <c r="E136" s="144" t="s">
        <v>20587</v>
      </c>
      <c r="F136" s="145" t="s">
        <v>20588</v>
      </c>
      <c r="G136" s="146" t="s">
        <v>467</v>
      </c>
      <c r="H136" s="147">
        <v>1</v>
      </c>
      <c r="I136" s="148"/>
      <c r="J136" s="149">
        <f t="shared" si="0"/>
        <v>0</v>
      </c>
      <c r="K136" s="150"/>
      <c r="L136" s="31"/>
      <c r="M136" s="151" t="s">
        <v>1</v>
      </c>
      <c r="N136" s="152" t="s">
        <v>42</v>
      </c>
      <c r="P136" s="153">
        <f t="shared" si="1"/>
        <v>0</v>
      </c>
      <c r="Q136" s="153">
        <v>0</v>
      </c>
      <c r="R136" s="153">
        <f t="shared" si="2"/>
        <v>0</v>
      </c>
      <c r="S136" s="153">
        <v>0</v>
      </c>
      <c r="T136" s="154">
        <f t="shared" si="3"/>
        <v>0</v>
      </c>
      <c r="AR136" s="155" t="s">
        <v>323</v>
      </c>
      <c r="AT136" s="155" t="s">
        <v>319</v>
      </c>
      <c r="AU136" s="155" t="s">
        <v>83</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7</v>
      </c>
    </row>
    <row r="137" spans="2:65" s="1" customFormat="1" ht="16.5" customHeight="1">
      <c r="B137" s="142"/>
      <c r="C137" s="179" t="s">
        <v>371</v>
      </c>
      <c r="D137" s="179" t="s">
        <v>454</v>
      </c>
      <c r="E137" s="180" t="s">
        <v>20589</v>
      </c>
      <c r="F137" s="181" t="s">
        <v>1</v>
      </c>
      <c r="G137" s="182" t="s">
        <v>1</v>
      </c>
      <c r="H137" s="183">
        <v>0</v>
      </c>
      <c r="I137" s="184"/>
      <c r="J137" s="185">
        <f t="shared" si="0"/>
        <v>0</v>
      </c>
      <c r="K137" s="186"/>
      <c r="L137" s="187"/>
      <c r="M137" s="188" t="s">
        <v>1</v>
      </c>
      <c r="N137" s="189" t="s">
        <v>42</v>
      </c>
      <c r="P137" s="153">
        <f t="shared" si="1"/>
        <v>0</v>
      </c>
      <c r="Q137" s="153">
        <v>0</v>
      </c>
      <c r="R137" s="153">
        <f t="shared" si="2"/>
        <v>0</v>
      </c>
      <c r="S137" s="153">
        <v>0</v>
      </c>
      <c r="T137" s="154">
        <f t="shared" si="3"/>
        <v>0</v>
      </c>
      <c r="AR137" s="155" t="s">
        <v>356</v>
      </c>
      <c r="AT137" s="155" t="s">
        <v>454</v>
      </c>
      <c r="AU137" s="155" t="s">
        <v>83</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432</v>
      </c>
    </row>
    <row r="138" spans="2:65" s="1" customFormat="1" ht="16.5" customHeight="1">
      <c r="B138" s="142"/>
      <c r="C138" s="143" t="s">
        <v>376</v>
      </c>
      <c r="D138" s="143" t="s">
        <v>319</v>
      </c>
      <c r="E138" s="144" t="s">
        <v>20590</v>
      </c>
      <c r="F138" s="145" t="s">
        <v>1</v>
      </c>
      <c r="G138" s="146" t="s">
        <v>1</v>
      </c>
      <c r="H138" s="147">
        <v>0</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83</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441</v>
      </c>
    </row>
    <row r="139" spans="2:65" s="1" customFormat="1" ht="16.5" customHeight="1">
      <c r="B139" s="142"/>
      <c r="C139" s="179" t="s">
        <v>381</v>
      </c>
      <c r="D139" s="179" t="s">
        <v>454</v>
      </c>
      <c r="E139" s="180" t="s">
        <v>20591</v>
      </c>
      <c r="F139" s="181" t="s">
        <v>1</v>
      </c>
      <c r="G139" s="182" t="s">
        <v>1</v>
      </c>
      <c r="H139" s="183">
        <v>0</v>
      </c>
      <c r="I139" s="184"/>
      <c r="J139" s="185">
        <f t="shared" si="0"/>
        <v>0</v>
      </c>
      <c r="K139" s="186"/>
      <c r="L139" s="187"/>
      <c r="M139" s="188" t="s">
        <v>1</v>
      </c>
      <c r="N139" s="189" t="s">
        <v>42</v>
      </c>
      <c r="P139" s="153">
        <f t="shared" si="1"/>
        <v>0</v>
      </c>
      <c r="Q139" s="153">
        <v>0</v>
      </c>
      <c r="R139" s="153">
        <f t="shared" si="2"/>
        <v>0</v>
      </c>
      <c r="S139" s="153">
        <v>0</v>
      </c>
      <c r="T139" s="154">
        <f t="shared" si="3"/>
        <v>0</v>
      </c>
      <c r="AR139" s="155" t="s">
        <v>356</v>
      </c>
      <c r="AT139" s="155" t="s">
        <v>454</v>
      </c>
      <c r="AU139" s="155" t="s">
        <v>83</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453</v>
      </c>
    </row>
    <row r="140" spans="2:65" s="1" customFormat="1" ht="16.5" customHeight="1">
      <c r="B140" s="142"/>
      <c r="C140" s="143" t="s">
        <v>386</v>
      </c>
      <c r="D140" s="143" t="s">
        <v>319</v>
      </c>
      <c r="E140" s="144" t="s">
        <v>20592</v>
      </c>
      <c r="F140" s="145" t="s">
        <v>1</v>
      </c>
      <c r="G140" s="146" t="s">
        <v>1</v>
      </c>
      <c r="H140" s="147">
        <v>0</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83</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464</v>
      </c>
    </row>
    <row r="141" spans="2:65" s="1" customFormat="1" ht="16.5" customHeight="1">
      <c r="B141" s="142"/>
      <c r="C141" s="179" t="s">
        <v>391</v>
      </c>
      <c r="D141" s="179" t="s">
        <v>454</v>
      </c>
      <c r="E141" s="180" t="s">
        <v>20593</v>
      </c>
      <c r="F141" s="181" t="s">
        <v>1</v>
      </c>
      <c r="G141" s="182" t="s">
        <v>1</v>
      </c>
      <c r="H141" s="183">
        <v>0</v>
      </c>
      <c r="I141" s="184"/>
      <c r="J141" s="185">
        <f t="shared" si="0"/>
        <v>0</v>
      </c>
      <c r="K141" s="186"/>
      <c r="L141" s="187"/>
      <c r="M141" s="188" t="s">
        <v>1</v>
      </c>
      <c r="N141" s="189" t="s">
        <v>42</v>
      </c>
      <c r="P141" s="153">
        <f t="shared" si="1"/>
        <v>0</v>
      </c>
      <c r="Q141" s="153">
        <v>0</v>
      </c>
      <c r="R141" s="153">
        <f t="shared" si="2"/>
        <v>0</v>
      </c>
      <c r="S141" s="153">
        <v>0</v>
      </c>
      <c r="T141" s="154">
        <f t="shared" si="3"/>
        <v>0</v>
      </c>
      <c r="AR141" s="155" t="s">
        <v>356</v>
      </c>
      <c r="AT141" s="155" t="s">
        <v>454</v>
      </c>
      <c r="AU141" s="155" t="s">
        <v>83</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473</v>
      </c>
    </row>
    <row r="142" spans="2:65" s="1" customFormat="1" ht="16.5" customHeight="1">
      <c r="B142" s="142"/>
      <c r="C142" s="143" t="s">
        <v>396</v>
      </c>
      <c r="D142" s="143" t="s">
        <v>319</v>
      </c>
      <c r="E142" s="144" t="s">
        <v>20594</v>
      </c>
      <c r="F142" s="145" t="s">
        <v>1</v>
      </c>
      <c r="G142" s="146" t="s">
        <v>1</v>
      </c>
      <c r="H142" s="147">
        <v>0</v>
      </c>
      <c r="I142" s="148"/>
      <c r="J142" s="149">
        <f t="shared" si="0"/>
        <v>0</v>
      </c>
      <c r="K142" s="150"/>
      <c r="L142" s="31"/>
      <c r="M142" s="151" t="s">
        <v>1</v>
      </c>
      <c r="N142" s="152" t="s">
        <v>42</v>
      </c>
      <c r="P142" s="153">
        <f t="shared" si="1"/>
        <v>0</v>
      </c>
      <c r="Q142" s="153">
        <v>0</v>
      </c>
      <c r="R142" s="153">
        <f t="shared" si="2"/>
        <v>0</v>
      </c>
      <c r="S142" s="153">
        <v>0</v>
      </c>
      <c r="T142" s="154">
        <f t="shared" si="3"/>
        <v>0</v>
      </c>
      <c r="AR142" s="155" t="s">
        <v>323</v>
      </c>
      <c r="AT142" s="155" t="s">
        <v>319</v>
      </c>
      <c r="AU142" s="155" t="s">
        <v>83</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481</v>
      </c>
    </row>
    <row r="143" spans="2:65" s="1" customFormat="1" ht="16.5" customHeight="1">
      <c r="B143" s="142"/>
      <c r="C143" s="179" t="s">
        <v>401</v>
      </c>
      <c r="D143" s="179" t="s">
        <v>454</v>
      </c>
      <c r="E143" s="180" t="s">
        <v>20595</v>
      </c>
      <c r="F143" s="181" t="s">
        <v>1</v>
      </c>
      <c r="G143" s="182" t="s">
        <v>1</v>
      </c>
      <c r="H143" s="183">
        <v>0</v>
      </c>
      <c r="I143" s="184"/>
      <c r="J143" s="185">
        <f t="shared" si="0"/>
        <v>0</v>
      </c>
      <c r="K143" s="186"/>
      <c r="L143" s="187"/>
      <c r="M143" s="188" t="s">
        <v>1</v>
      </c>
      <c r="N143" s="189" t="s">
        <v>42</v>
      </c>
      <c r="P143" s="153">
        <f t="shared" si="1"/>
        <v>0</v>
      </c>
      <c r="Q143" s="153">
        <v>0</v>
      </c>
      <c r="R143" s="153">
        <f t="shared" si="2"/>
        <v>0</v>
      </c>
      <c r="S143" s="153">
        <v>0</v>
      </c>
      <c r="T143" s="154">
        <f t="shared" si="3"/>
        <v>0</v>
      </c>
      <c r="AR143" s="155" t="s">
        <v>356</v>
      </c>
      <c r="AT143" s="155" t="s">
        <v>454</v>
      </c>
      <c r="AU143" s="155" t="s">
        <v>83</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495</v>
      </c>
    </row>
    <row r="144" spans="2:65" s="1" customFormat="1" ht="16.5" customHeight="1">
      <c r="B144" s="142"/>
      <c r="C144" s="143" t="s">
        <v>405</v>
      </c>
      <c r="D144" s="143" t="s">
        <v>319</v>
      </c>
      <c r="E144" s="144" t="s">
        <v>20596</v>
      </c>
      <c r="F144" s="145" t="s">
        <v>1</v>
      </c>
      <c r="G144" s="146" t="s">
        <v>1</v>
      </c>
      <c r="H144" s="147">
        <v>0</v>
      </c>
      <c r="I144" s="148"/>
      <c r="J144" s="149">
        <f t="shared" si="0"/>
        <v>0</v>
      </c>
      <c r="K144" s="150"/>
      <c r="L144" s="31"/>
      <c r="M144" s="151" t="s">
        <v>1</v>
      </c>
      <c r="N144" s="152" t="s">
        <v>42</v>
      </c>
      <c r="P144" s="153">
        <f t="shared" si="1"/>
        <v>0</v>
      </c>
      <c r="Q144" s="153">
        <v>0</v>
      </c>
      <c r="R144" s="153">
        <f t="shared" si="2"/>
        <v>0</v>
      </c>
      <c r="S144" s="153">
        <v>0</v>
      </c>
      <c r="T144" s="154">
        <f t="shared" si="3"/>
        <v>0</v>
      </c>
      <c r="AR144" s="155" t="s">
        <v>323</v>
      </c>
      <c r="AT144" s="155" t="s">
        <v>319</v>
      </c>
      <c r="AU144" s="155" t="s">
        <v>83</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507</v>
      </c>
    </row>
    <row r="145" spans="2:65" s="1" customFormat="1" ht="16.5" customHeight="1">
      <c r="B145" s="142"/>
      <c r="C145" s="179" t="s">
        <v>415</v>
      </c>
      <c r="D145" s="179" t="s">
        <v>454</v>
      </c>
      <c r="E145" s="180" t="s">
        <v>20597</v>
      </c>
      <c r="F145" s="181" t="s">
        <v>1</v>
      </c>
      <c r="G145" s="182" t="s">
        <v>1</v>
      </c>
      <c r="H145" s="183">
        <v>0</v>
      </c>
      <c r="I145" s="184"/>
      <c r="J145" s="185">
        <f t="shared" si="0"/>
        <v>0</v>
      </c>
      <c r="K145" s="186"/>
      <c r="L145" s="187"/>
      <c r="M145" s="188" t="s">
        <v>1</v>
      </c>
      <c r="N145" s="189" t="s">
        <v>42</v>
      </c>
      <c r="P145" s="153">
        <f t="shared" si="1"/>
        <v>0</v>
      </c>
      <c r="Q145" s="153">
        <v>0</v>
      </c>
      <c r="R145" s="153">
        <f t="shared" si="2"/>
        <v>0</v>
      </c>
      <c r="S145" s="153">
        <v>0</v>
      </c>
      <c r="T145" s="154">
        <f t="shared" si="3"/>
        <v>0</v>
      </c>
      <c r="AR145" s="155" t="s">
        <v>356</v>
      </c>
      <c r="AT145" s="155" t="s">
        <v>454</v>
      </c>
      <c r="AU145" s="155" t="s">
        <v>83</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647</v>
      </c>
    </row>
    <row r="146" spans="2:65" s="1" customFormat="1" ht="16.5" customHeight="1">
      <c r="B146" s="142"/>
      <c r="C146" s="143" t="s">
        <v>7</v>
      </c>
      <c r="D146" s="143" t="s">
        <v>319</v>
      </c>
      <c r="E146" s="144" t="s">
        <v>20598</v>
      </c>
      <c r="F146" s="145" t="s">
        <v>1</v>
      </c>
      <c r="G146" s="146" t="s">
        <v>1</v>
      </c>
      <c r="H146" s="147">
        <v>0</v>
      </c>
      <c r="I146" s="148"/>
      <c r="J146" s="149">
        <f t="shared" si="0"/>
        <v>0</v>
      </c>
      <c r="K146" s="150"/>
      <c r="L146" s="31"/>
      <c r="M146" s="151" t="s">
        <v>1</v>
      </c>
      <c r="N146" s="152" t="s">
        <v>42</v>
      </c>
      <c r="P146" s="153">
        <f t="shared" si="1"/>
        <v>0</v>
      </c>
      <c r="Q146" s="153">
        <v>0</v>
      </c>
      <c r="R146" s="153">
        <f t="shared" si="2"/>
        <v>0</v>
      </c>
      <c r="S146" s="153">
        <v>0</v>
      </c>
      <c r="T146" s="154">
        <f t="shared" si="3"/>
        <v>0</v>
      </c>
      <c r="AR146" s="155" t="s">
        <v>323</v>
      </c>
      <c r="AT146" s="155" t="s">
        <v>319</v>
      </c>
      <c r="AU146" s="155" t="s">
        <v>83</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650</v>
      </c>
    </row>
    <row r="147" spans="2:65" s="11" customFormat="1" ht="25.9" customHeight="1">
      <c r="B147" s="130"/>
      <c r="D147" s="131" t="s">
        <v>75</v>
      </c>
      <c r="E147" s="132" t="s">
        <v>20599</v>
      </c>
      <c r="F147" s="132" t="s">
        <v>20600</v>
      </c>
      <c r="I147" s="133"/>
      <c r="J147" s="134">
        <f>BK147</f>
        <v>0</v>
      </c>
      <c r="L147" s="130"/>
      <c r="M147" s="135"/>
      <c r="P147" s="136">
        <f>SUM(P148:P170)</f>
        <v>0</v>
      </c>
      <c r="R147" s="136">
        <f>SUM(R148:R170)</f>
        <v>0</v>
      </c>
      <c r="T147" s="137">
        <f>SUM(T148:T170)</f>
        <v>0</v>
      </c>
      <c r="AR147" s="131" t="s">
        <v>83</v>
      </c>
      <c r="AT147" s="138" t="s">
        <v>75</v>
      </c>
      <c r="AU147" s="138" t="s">
        <v>76</v>
      </c>
      <c r="AY147" s="131" t="s">
        <v>317</v>
      </c>
      <c r="BK147" s="139">
        <f>SUM(BK148:BK170)</f>
        <v>0</v>
      </c>
    </row>
    <row r="148" spans="2:65" s="1" customFormat="1" ht="16.5" customHeight="1">
      <c r="B148" s="142"/>
      <c r="C148" s="179" t="s">
        <v>427</v>
      </c>
      <c r="D148" s="179" t="s">
        <v>454</v>
      </c>
      <c r="E148" s="180" t="s">
        <v>20601</v>
      </c>
      <c r="F148" s="181" t="s">
        <v>20602</v>
      </c>
      <c r="G148" s="182" t="s">
        <v>467</v>
      </c>
      <c r="H148" s="183">
        <v>359</v>
      </c>
      <c r="I148" s="184"/>
      <c r="J148" s="185">
        <f t="shared" ref="J148:J161" si="10">ROUND(I148*H148,2)</f>
        <v>0</v>
      </c>
      <c r="K148" s="186"/>
      <c r="L148" s="187"/>
      <c r="M148" s="188" t="s">
        <v>1</v>
      </c>
      <c r="N148" s="189" t="s">
        <v>42</v>
      </c>
      <c r="P148" s="153">
        <f t="shared" ref="P148:P161" si="11">O148*H148</f>
        <v>0</v>
      </c>
      <c r="Q148" s="153">
        <v>0</v>
      </c>
      <c r="R148" s="153">
        <f t="shared" ref="R148:R161" si="12">Q148*H148</f>
        <v>0</v>
      </c>
      <c r="S148" s="153">
        <v>0</v>
      </c>
      <c r="T148" s="154">
        <f t="shared" ref="T148:T161" si="13">S148*H148</f>
        <v>0</v>
      </c>
      <c r="AR148" s="155" t="s">
        <v>356</v>
      </c>
      <c r="AT148" s="155" t="s">
        <v>454</v>
      </c>
      <c r="AU148" s="155" t="s">
        <v>83</v>
      </c>
      <c r="AY148" s="16" t="s">
        <v>317</v>
      </c>
      <c r="BE148" s="156">
        <f t="shared" ref="BE148:BE161" si="14">IF(N148="základná",J148,0)</f>
        <v>0</v>
      </c>
      <c r="BF148" s="156">
        <f t="shared" ref="BF148:BF161" si="15">IF(N148="znížená",J148,0)</f>
        <v>0</v>
      </c>
      <c r="BG148" s="156">
        <f t="shared" ref="BG148:BG161" si="16">IF(N148="zákl. prenesená",J148,0)</f>
        <v>0</v>
      </c>
      <c r="BH148" s="156">
        <f t="shared" ref="BH148:BH161" si="17">IF(N148="zníž. prenesená",J148,0)</f>
        <v>0</v>
      </c>
      <c r="BI148" s="156">
        <f t="shared" ref="BI148:BI161" si="18">IF(N148="nulová",J148,0)</f>
        <v>0</v>
      </c>
      <c r="BJ148" s="16" t="s">
        <v>88</v>
      </c>
      <c r="BK148" s="156">
        <f t="shared" ref="BK148:BK161" si="19">ROUND(I148*H148,2)</f>
        <v>0</v>
      </c>
      <c r="BL148" s="16" t="s">
        <v>323</v>
      </c>
      <c r="BM148" s="155" t="s">
        <v>655</v>
      </c>
    </row>
    <row r="149" spans="2:65" s="1" customFormat="1" ht="16.5" customHeight="1">
      <c r="B149" s="142"/>
      <c r="C149" s="143" t="s">
        <v>432</v>
      </c>
      <c r="D149" s="143" t="s">
        <v>319</v>
      </c>
      <c r="E149" s="144" t="s">
        <v>20603</v>
      </c>
      <c r="F149" s="145" t="s">
        <v>20604</v>
      </c>
      <c r="G149" s="146" t="s">
        <v>467</v>
      </c>
      <c r="H149" s="147">
        <v>359</v>
      </c>
      <c r="I149" s="148"/>
      <c r="J149" s="149">
        <f t="shared" si="10"/>
        <v>0</v>
      </c>
      <c r="K149" s="150"/>
      <c r="L149" s="31"/>
      <c r="M149" s="151" t="s">
        <v>1</v>
      </c>
      <c r="N149" s="152" t="s">
        <v>42</v>
      </c>
      <c r="P149" s="153">
        <f t="shared" si="11"/>
        <v>0</v>
      </c>
      <c r="Q149" s="153">
        <v>0</v>
      </c>
      <c r="R149" s="153">
        <f t="shared" si="12"/>
        <v>0</v>
      </c>
      <c r="S149" s="153">
        <v>0</v>
      </c>
      <c r="T149" s="154">
        <f t="shared" si="13"/>
        <v>0</v>
      </c>
      <c r="AR149" s="155" t="s">
        <v>323</v>
      </c>
      <c r="AT149" s="155" t="s">
        <v>319</v>
      </c>
      <c r="AU149" s="155" t="s">
        <v>83</v>
      </c>
      <c r="AY149" s="16" t="s">
        <v>317</v>
      </c>
      <c r="BE149" s="156">
        <f t="shared" si="14"/>
        <v>0</v>
      </c>
      <c r="BF149" s="156">
        <f t="shared" si="15"/>
        <v>0</v>
      </c>
      <c r="BG149" s="156">
        <f t="shared" si="16"/>
        <v>0</v>
      </c>
      <c r="BH149" s="156">
        <f t="shared" si="17"/>
        <v>0</v>
      </c>
      <c r="BI149" s="156">
        <f t="shared" si="18"/>
        <v>0</v>
      </c>
      <c r="BJ149" s="16" t="s">
        <v>88</v>
      </c>
      <c r="BK149" s="156">
        <f t="shared" si="19"/>
        <v>0</v>
      </c>
      <c r="BL149" s="16" t="s">
        <v>323</v>
      </c>
      <c r="BM149" s="155" t="s">
        <v>662</v>
      </c>
    </row>
    <row r="150" spans="2:65" s="1" customFormat="1" ht="24.15" customHeight="1">
      <c r="B150" s="142"/>
      <c r="C150" s="143" t="s">
        <v>436</v>
      </c>
      <c r="D150" s="143" t="s">
        <v>319</v>
      </c>
      <c r="E150" s="144" t="s">
        <v>20605</v>
      </c>
      <c r="F150" s="145" t="s">
        <v>20606</v>
      </c>
      <c r="G150" s="146" t="s">
        <v>467</v>
      </c>
      <c r="H150" s="147">
        <v>258</v>
      </c>
      <c r="I150" s="148"/>
      <c r="J150" s="149">
        <f t="shared" si="10"/>
        <v>0</v>
      </c>
      <c r="K150" s="150"/>
      <c r="L150" s="31"/>
      <c r="M150" s="151" t="s">
        <v>1</v>
      </c>
      <c r="N150" s="152" t="s">
        <v>42</v>
      </c>
      <c r="P150" s="153">
        <f t="shared" si="11"/>
        <v>0</v>
      </c>
      <c r="Q150" s="153">
        <v>0</v>
      </c>
      <c r="R150" s="153">
        <f t="shared" si="12"/>
        <v>0</v>
      </c>
      <c r="S150" s="153">
        <v>0</v>
      </c>
      <c r="T150" s="154">
        <f t="shared" si="13"/>
        <v>0</v>
      </c>
      <c r="AR150" s="155" t="s">
        <v>323</v>
      </c>
      <c r="AT150" s="155" t="s">
        <v>319</v>
      </c>
      <c r="AU150" s="155" t="s">
        <v>83</v>
      </c>
      <c r="AY150" s="16" t="s">
        <v>317</v>
      </c>
      <c r="BE150" s="156">
        <f t="shared" si="14"/>
        <v>0</v>
      </c>
      <c r="BF150" s="156">
        <f t="shared" si="15"/>
        <v>0</v>
      </c>
      <c r="BG150" s="156">
        <f t="shared" si="16"/>
        <v>0</v>
      </c>
      <c r="BH150" s="156">
        <f t="shared" si="17"/>
        <v>0</v>
      </c>
      <c r="BI150" s="156">
        <f t="shared" si="18"/>
        <v>0</v>
      </c>
      <c r="BJ150" s="16" t="s">
        <v>88</v>
      </c>
      <c r="BK150" s="156">
        <f t="shared" si="19"/>
        <v>0</v>
      </c>
      <c r="BL150" s="16" t="s">
        <v>323</v>
      </c>
      <c r="BM150" s="155" t="s">
        <v>665</v>
      </c>
    </row>
    <row r="151" spans="2:65" s="1" customFormat="1" ht="16.5" customHeight="1">
      <c r="B151" s="142"/>
      <c r="C151" s="143" t="s">
        <v>441</v>
      </c>
      <c r="D151" s="143" t="s">
        <v>319</v>
      </c>
      <c r="E151" s="144" t="s">
        <v>20607</v>
      </c>
      <c r="F151" s="145" t="s">
        <v>20608</v>
      </c>
      <c r="G151" s="146" t="s">
        <v>467</v>
      </c>
      <c r="H151" s="147">
        <v>13</v>
      </c>
      <c r="I151" s="148"/>
      <c r="J151" s="149">
        <f t="shared" si="10"/>
        <v>0</v>
      </c>
      <c r="K151" s="150"/>
      <c r="L151" s="31"/>
      <c r="M151" s="151" t="s">
        <v>1</v>
      </c>
      <c r="N151" s="152" t="s">
        <v>42</v>
      </c>
      <c r="P151" s="153">
        <f t="shared" si="11"/>
        <v>0</v>
      </c>
      <c r="Q151" s="153">
        <v>0</v>
      </c>
      <c r="R151" s="153">
        <f t="shared" si="12"/>
        <v>0</v>
      </c>
      <c r="S151" s="153">
        <v>0</v>
      </c>
      <c r="T151" s="154">
        <f t="shared" si="13"/>
        <v>0</v>
      </c>
      <c r="AR151" s="155" t="s">
        <v>323</v>
      </c>
      <c r="AT151" s="155" t="s">
        <v>319</v>
      </c>
      <c r="AU151" s="155" t="s">
        <v>83</v>
      </c>
      <c r="AY151" s="16" t="s">
        <v>317</v>
      </c>
      <c r="BE151" s="156">
        <f t="shared" si="14"/>
        <v>0</v>
      </c>
      <c r="BF151" s="156">
        <f t="shared" si="15"/>
        <v>0</v>
      </c>
      <c r="BG151" s="156">
        <f t="shared" si="16"/>
        <v>0</v>
      </c>
      <c r="BH151" s="156">
        <f t="shared" si="17"/>
        <v>0</v>
      </c>
      <c r="BI151" s="156">
        <f t="shared" si="18"/>
        <v>0</v>
      </c>
      <c r="BJ151" s="16" t="s">
        <v>88</v>
      </c>
      <c r="BK151" s="156">
        <f t="shared" si="19"/>
        <v>0</v>
      </c>
      <c r="BL151" s="16" t="s">
        <v>323</v>
      </c>
      <c r="BM151" s="155" t="s">
        <v>616</v>
      </c>
    </row>
    <row r="152" spans="2:65" s="1" customFormat="1" ht="16.5" customHeight="1">
      <c r="B152" s="142"/>
      <c r="C152" s="143" t="s">
        <v>448</v>
      </c>
      <c r="D152" s="143" t="s">
        <v>319</v>
      </c>
      <c r="E152" s="144" t="s">
        <v>20609</v>
      </c>
      <c r="F152" s="145" t="s">
        <v>20610</v>
      </c>
      <c r="G152" s="146" t="s">
        <v>467</v>
      </c>
      <c r="H152" s="147">
        <v>11</v>
      </c>
      <c r="I152" s="148"/>
      <c r="J152" s="149">
        <f t="shared" si="10"/>
        <v>0</v>
      </c>
      <c r="K152" s="150"/>
      <c r="L152" s="31"/>
      <c r="M152" s="151" t="s">
        <v>1</v>
      </c>
      <c r="N152" s="152" t="s">
        <v>42</v>
      </c>
      <c r="P152" s="153">
        <f t="shared" si="11"/>
        <v>0</v>
      </c>
      <c r="Q152" s="153">
        <v>0</v>
      </c>
      <c r="R152" s="153">
        <f t="shared" si="12"/>
        <v>0</v>
      </c>
      <c r="S152" s="153">
        <v>0</v>
      </c>
      <c r="T152" s="154">
        <f t="shared" si="13"/>
        <v>0</v>
      </c>
      <c r="AR152" s="155" t="s">
        <v>323</v>
      </c>
      <c r="AT152" s="155" t="s">
        <v>319</v>
      </c>
      <c r="AU152" s="155" t="s">
        <v>83</v>
      </c>
      <c r="AY152" s="16" t="s">
        <v>317</v>
      </c>
      <c r="BE152" s="156">
        <f t="shared" si="14"/>
        <v>0</v>
      </c>
      <c r="BF152" s="156">
        <f t="shared" si="15"/>
        <v>0</v>
      </c>
      <c r="BG152" s="156">
        <f t="shared" si="16"/>
        <v>0</v>
      </c>
      <c r="BH152" s="156">
        <f t="shared" si="17"/>
        <v>0</v>
      </c>
      <c r="BI152" s="156">
        <f t="shared" si="18"/>
        <v>0</v>
      </c>
      <c r="BJ152" s="16" t="s">
        <v>88</v>
      </c>
      <c r="BK152" s="156">
        <f t="shared" si="19"/>
        <v>0</v>
      </c>
      <c r="BL152" s="16" t="s">
        <v>323</v>
      </c>
      <c r="BM152" s="155" t="s">
        <v>670</v>
      </c>
    </row>
    <row r="153" spans="2:65" s="1" customFormat="1" ht="16.5" customHeight="1">
      <c r="B153" s="142"/>
      <c r="C153" s="143" t="s">
        <v>453</v>
      </c>
      <c r="D153" s="143" t="s">
        <v>319</v>
      </c>
      <c r="E153" s="144" t="s">
        <v>20611</v>
      </c>
      <c r="F153" s="145" t="s">
        <v>20612</v>
      </c>
      <c r="G153" s="146" t="s">
        <v>467</v>
      </c>
      <c r="H153" s="147">
        <v>111</v>
      </c>
      <c r="I153" s="148"/>
      <c r="J153" s="149">
        <f t="shared" si="10"/>
        <v>0</v>
      </c>
      <c r="K153" s="150"/>
      <c r="L153" s="31"/>
      <c r="M153" s="151" t="s">
        <v>1</v>
      </c>
      <c r="N153" s="152" t="s">
        <v>42</v>
      </c>
      <c r="P153" s="153">
        <f t="shared" si="11"/>
        <v>0</v>
      </c>
      <c r="Q153" s="153">
        <v>0</v>
      </c>
      <c r="R153" s="153">
        <f t="shared" si="12"/>
        <v>0</v>
      </c>
      <c r="S153" s="153">
        <v>0</v>
      </c>
      <c r="T153" s="154">
        <f t="shared" si="13"/>
        <v>0</v>
      </c>
      <c r="AR153" s="155" t="s">
        <v>323</v>
      </c>
      <c r="AT153" s="155" t="s">
        <v>319</v>
      </c>
      <c r="AU153" s="155" t="s">
        <v>83</v>
      </c>
      <c r="AY153" s="16" t="s">
        <v>317</v>
      </c>
      <c r="BE153" s="156">
        <f t="shared" si="14"/>
        <v>0</v>
      </c>
      <c r="BF153" s="156">
        <f t="shared" si="15"/>
        <v>0</v>
      </c>
      <c r="BG153" s="156">
        <f t="shared" si="16"/>
        <v>0</v>
      </c>
      <c r="BH153" s="156">
        <f t="shared" si="17"/>
        <v>0</v>
      </c>
      <c r="BI153" s="156">
        <f t="shared" si="18"/>
        <v>0</v>
      </c>
      <c r="BJ153" s="16" t="s">
        <v>88</v>
      </c>
      <c r="BK153" s="156">
        <f t="shared" si="19"/>
        <v>0</v>
      </c>
      <c r="BL153" s="16" t="s">
        <v>323</v>
      </c>
      <c r="BM153" s="155" t="s">
        <v>673</v>
      </c>
    </row>
    <row r="154" spans="2:65" s="1" customFormat="1" ht="16.5" customHeight="1">
      <c r="B154" s="142"/>
      <c r="C154" s="179" t="s">
        <v>459</v>
      </c>
      <c r="D154" s="179" t="s">
        <v>454</v>
      </c>
      <c r="E154" s="180" t="s">
        <v>20613</v>
      </c>
      <c r="F154" s="181" t="s">
        <v>20614</v>
      </c>
      <c r="G154" s="182" t="s">
        <v>467</v>
      </c>
      <c r="H154" s="183">
        <v>9</v>
      </c>
      <c r="I154" s="184"/>
      <c r="J154" s="185">
        <f t="shared" si="10"/>
        <v>0</v>
      </c>
      <c r="K154" s="186"/>
      <c r="L154" s="187"/>
      <c r="M154" s="188" t="s">
        <v>1</v>
      </c>
      <c r="N154" s="189" t="s">
        <v>42</v>
      </c>
      <c r="P154" s="153">
        <f t="shared" si="11"/>
        <v>0</v>
      </c>
      <c r="Q154" s="153">
        <v>0</v>
      </c>
      <c r="R154" s="153">
        <f t="shared" si="12"/>
        <v>0</v>
      </c>
      <c r="S154" s="153">
        <v>0</v>
      </c>
      <c r="T154" s="154">
        <f t="shared" si="13"/>
        <v>0</v>
      </c>
      <c r="AR154" s="155" t="s">
        <v>356</v>
      </c>
      <c r="AT154" s="155" t="s">
        <v>454</v>
      </c>
      <c r="AU154" s="155" t="s">
        <v>83</v>
      </c>
      <c r="AY154" s="16" t="s">
        <v>317</v>
      </c>
      <c r="BE154" s="156">
        <f t="shared" si="14"/>
        <v>0</v>
      </c>
      <c r="BF154" s="156">
        <f t="shared" si="15"/>
        <v>0</v>
      </c>
      <c r="BG154" s="156">
        <f t="shared" si="16"/>
        <v>0</v>
      </c>
      <c r="BH154" s="156">
        <f t="shared" si="17"/>
        <v>0</v>
      </c>
      <c r="BI154" s="156">
        <f t="shared" si="18"/>
        <v>0</v>
      </c>
      <c r="BJ154" s="16" t="s">
        <v>88</v>
      </c>
      <c r="BK154" s="156">
        <f t="shared" si="19"/>
        <v>0</v>
      </c>
      <c r="BL154" s="16" t="s">
        <v>323</v>
      </c>
      <c r="BM154" s="155" t="s">
        <v>675</v>
      </c>
    </row>
    <row r="155" spans="2:65" s="1" customFormat="1" ht="16.5" customHeight="1">
      <c r="B155" s="142"/>
      <c r="C155" s="143" t="s">
        <v>464</v>
      </c>
      <c r="D155" s="143" t="s">
        <v>319</v>
      </c>
      <c r="E155" s="144" t="s">
        <v>20615</v>
      </c>
      <c r="F155" s="145" t="s">
        <v>20616</v>
      </c>
      <c r="G155" s="146" t="s">
        <v>467</v>
      </c>
      <c r="H155" s="147">
        <v>31</v>
      </c>
      <c r="I155" s="148"/>
      <c r="J155" s="149">
        <f t="shared" si="10"/>
        <v>0</v>
      </c>
      <c r="K155" s="150"/>
      <c r="L155" s="31"/>
      <c r="M155" s="151" t="s">
        <v>1</v>
      </c>
      <c r="N155" s="152" t="s">
        <v>42</v>
      </c>
      <c r="P155" s="153">
        <f t="shared" si="11"/>
        <v>0</v>
      </c>
      <c r="Q155" s="153">
        <v>0</v>
      </c>
      <c r="R155" s="153">
        <f t="shared" si="12"/>
        <v>0</v>
      </c>
      <c r="S155" s="153">
        <v>0</v>
      </c>
      <c r="T155" s="154">
        <f t="shared" si="13"/>
        <v>0</v>
      </c>
      <c r="AR155" s="155" t="s">
        <v>323</v>
      </c>
      <c r="AT155" s="155" t="s">
        <v>319</v>
      </c>
      <c r="AU155" s="155" t="s">
        <v>83</v>
      </c>
      <c r="AY155" s="16" t="s">
        <v>317</v>
      </c>
      <c r="BE155" s="156">
        <f t="shared" si="14"/>
        <v>0</v>
      </c>
      <c r="BF155" s="156">
        <f t="shared" si="15"/>
        <v>0</v>
      </c>
      <c r="BG155" s="156">
        <f t="shared" si="16"/>
        <v>0</v>
      </c>
      <c r="BH155" s="156">
        <f t="shared" si="17"/>
        <v>0</v>
      </c>
      <c r="BI155" s="156">
        <f t="shared" si="18"/>
        <v>0</v>
      </c>
      <c r="BJ155" s="16" t="s">
        <v>88</v>
      </c>
      <c r="BK155" s="156">
        <f t="shared" si="19"/>
        <v>0</v>
      </c>
      <c r="BL155" s="16" t="s">
        <v>323</v>
      </c>
      <c r="BM155" s="155" t="s">
        <v>678</v>
      </c>
    </row>
    <row r="156" spans="2:65" s="1" customFormat="1" ht="16.5" customHeight="1">
      <c r="B156" s="142"/>
      <c r="C156" s="143" t="s">
        <v>469</v>
      </c>
      <c r="D156" s="143" t="s">
        <v>319</v>
      </c>
      <c r="E156" s="144" t="s">
        <v>20617</v>
      </c>
      <c r="F156" s="145" t="s">
        <v>20618</v>
      </c>
      <c r="G156" s="146" t="s">
        <v>467</v>
      </c>
      <c r="H156" s="147">
        <v>5</v>
      </c>
      <c r="I156" s="148"/>
      <c r="J156" s="149">
        <f t="shared" si="10"/>
        <v>0</v>
      </c>
      <c r="K156" s="150"/>
      <c r="L156" s="31"/>
      <c r="M156" s="151" t="s">
        <v>1</v>
      </c>
      <c r="N156" s="152" t="s">
        <v>42</v>
      </c>
      <c r="P156" s="153">
        <f t="shared" si="11"/>
        <v>0</v>
      </c>
      <c r="Q156" s="153">
        <v>0</v>
      </c>
      <c r="R156" s="153">
        <f t="shared" si="12"/>
        <v>0</v>
      </c>
      <c r="S156" s="153">
        <v>0</v>
      </c>
      <c r="T156" s="154">
        <f t="shared" si="13"/>
        <v>0</v>
      </c>
      <c r="AR156" s="155" t="s">
        <v>323</v>
      </c>
      <c r="AT156" s="155" t="s">
        <v>319</v>
      </c>
      <c r="AU156" s="155" t="s">
        <v>83</v>
      </c>
      <c r="AY156" s="16" t="s">
        <v>317</v>
      </c>
      <c r="BE156" s="156">
        <f t="shared" si="14"/>
        <v>0</v>
      </c>
      <c r="BF156" s="156">
        <f t="shared" si="15"/>
        <v>0</v>
      </c>
      <c r="BG156" s="156">
        <f t="shared" si="16"/>
        <v>0</v>
      </c>
      <c r="BH156" s="156">
        <f t="shared" si="17"/>
        <v>0</v>
      </c>
      <c r="BI156" s="156">
        <f t="shared" si="18"/>
        <v>0</v>
      </c>
      <c r="BJ156" s="16" t="s">
        <v>88</v>
      </c>
      <c r="BK156" s="156">
        <f t="shared" si="19"/>
        <v>0</v>
      </c>
      <c r="BL156" s="16" t="s">
        <v>323</v>
      </c>
      <c r="BM156" s="155" t="s">
        <v>681</v>
      </c>
    </row>
    <row r="157" spans="2:65" s="1" customFormat="1" ht="16.5" customHeight="1">
      <c r="B157" s="142"/>
      <c r="C157" s="179" t="s">
        <v>473</v>
      </c>
      <c r="D157" s="179" t="s">
        <v>454</v>
      </c>
      <c r="E157" s="180" t="s">
        <v>20619</v>
      </c>
      <c r="F157" s="181" t="s">
        <v>20620</v>
      </c>
      <c r="G157" s="182" t="s">
        <v>467</v>
      </c>
      <c r="H157" s="183">
        <v>12</v>
      </c>
      <c r="I157" s="184"/>
      <c r="J157" s="185">
        <f t="shared" si="10"/>
        <v>0</v>
      </c>
      <c r="K157" s="186"/>
      <c r="L157" s="187"/>
      <c r="M157" s="188" t="s">
        <v>1</v>
      </c>
      <c r="N157" s="189" t="s">
        <v>42</v>
      </c>
      <c r="P157" s="153">
        <f t="shared" si="11"/>
        <v>0</v>
      </c>
      <c r="Q157" s="153">
        <v>0</v>
      </c>
      <c r="R157" s="153">
        <f t="shared" si="12"/>
        <v>0</v>
      </c>
      <c r="S157" s="153">
        <v>0</v>
      </c>
      <c r="T157" s="154">
        <f t="shared" si="13"/>
        <v>0</v>
      </c>
      <c r="AR157" s="155" t="s">
        <v>356</v>
      </c>
      <c r="AT157" s="155" t="s">
        <v>454</v>
      </c>
      <c r="AU157" s="155" t="s">
        <v>83</v>
      </c>
      <c r="AY157" s="16" t="s">
        <v>317</v>
      </c>
      <c r="BE157" s="156">
        <f t="shared" si="14"/>
        <v>0</v>
      </c>
      <c r="BF157" s="156">
        <f t="shared" si="15"/>
        <v>0</v>
      </c>
      <c r="BG157" s="156">
        <f t="shared" si="16"/>
        <v>0</v>
      </c>
      <c r="BH157" s="156">
        <f t="shared" si="17"/>
        <v>0</v>
      </c>
      <c r="BI157" s="156">
        <f t="shared" si="18"/>
        <v>0</v>
      </c>
      <c r="BJ157" s="16" t="s">
        <v>88</v>
      </c>
      <c r="BK157" s="156">
        <f t="shared" si="19"/>
        <v>0</v>
      </c>
      <c r="BL157" s="16" t="s">
        <v>323</v>
      </c>
      <c r="BM157" s="155" t="s">
        <v>684</v>
      </c>
    </row>
    <row r="158" spans="2:65" s="1" customFormat="1" ht="16.5" customHeight="1">
      <c r="B158" s="142"/>
      <c r="C158" s="143" t="s">
        <v>477</v>
      </c>
      <c r="D158" s="143" t="s">
        <v>319</v>
      </c>
      <c r="E158" s="144" t="s">
        <v>20621</v>
      </c>
      <c r="F158" s="145" t="s">
        <v>20622</v>
      </c>
      <c r="G158" s="146" t="s">
        <v>467</v>
      </c>
      <c r="H158" s="147">
        <v>12</v>
      </c>
      <c r="I158" s="148"/>
      <c r="J158" s="149">
        <f t="shared" si="10"/>
        <v>0</v>
      </c>
      <c r="K158" s="150"/>
      <c r="L158" s="31"/>
      <c r="M158" s="151" t="s">
        <v>1</v>
      </c>
      <c r="N158" s="152" t="s">
        <v>42</v>
      </c>
      <c r="P158" s="153">
        <f t="shared" si="11"/>
        <v>0</v>
      </c>
      <c r="Q158" s="153">
        <v>0</v>
      </c>
      <c r="R158" s="153">
        <f t="shared" si="12"/>
        <v>0</v>
      </c>
      <c r="S158" s="153">
        <v>0</v>
      </c>
      <c r="T158" s="154">
        <f t="shared" si="13"/>
        <v>0</v>
      </c>
      <c r="AR158" s="155" t="s">
        <v>323</v>
      </c>
      <c r="AT158" s="155" t="s">
        <v>319</v>
      </c>
      <c r="AU158" s="155" t="s">
        <v>83</v>
      </c>
      <c r="AY158" s="16" t="s">
        <v>317</v>
      </c>
      <c r="BE158" s="156">
        <f t="shared" si="14"/>
        <v>0</v>
      </c>
      <c r="BF158" s="156">
        <f t="shared" si="15"/>
        <v>0</v>
      </c>
      <c r="BG158" s="156">
        <f t="shared" si="16"/>
        <v>0</v>
      </c>
      <c r="BH158" s="156">
        <f t="shared" si="17"/>
        <v>0</v>
      </c>
      <c r="BI158" s="156">
        <f t="shared" si="18"/>
        <v>0</v>
      </c>
      <c r="BJ158" s="16" t="s">
        <v>88</v>
      </c>
      <c r="BK158" s="156">
        <f t="shared" si="19"/>
        <v>0</v>
      </c>
      <c r="BL158" s="16" t="s">
        <v>323</v>
      </c>
      <c r="BM158" s="155" t="s">
        <v>687</v>
      </c>
    </row>
    <row r="159" spans="2:65" s="1" customFormat="1" ht="16.5" customHeight="1">
      <c r="B159" s="142"/>
      <c r="C159" s="179" t="s">
        <v>481</v>
      </c>
      <c r="D159" s="179" t="s">
        <v>454</v>
      </c>
      <c r="E159" s="180" t="s">
        <v>20623</v>
      </c>
      <c r="F159" s="181" t="s">
        <v>20624</v>
      </c>
      <c r="G159" s="182" t="s">
        <v>467</v>
      </c>
      <c r="H159" s="183">
        <v>12</v>
      </c>
      <c r="I159" s="184"/>
      <c r="J159" s="185">
        <f t="shared" si="10"/>
        <v>0</v>
      </c>
      <c r="K159" s="186"/>
      <c r="L159" s="187"/>
      <c r="M159" s="188" t="s">
        <v>1</v>
      </c>
      <c r="N159" s="189" t="s">
        <v>42</v>
      </c>
      <c r="P159" s="153">
        <f t="shared" si="11"/>
        <v>0</v>
      </c>
      <c r="Q159" s="153">
        <v>0</v>
      </c>
      <c r="R159" s="153">
        <f t="shared" si="12"/>
        <v>0</v>
      </c>
      <c r="S159" s="153">
        <v>0</v>
      </c>
      <c r="T159" s="154">
        <f t="shared" si="13"/>
        <v>0</v>
      </c>
      <c r="AR159" s="155" t="s">
        <v>356</v>
      </c>
      <c r="AT159" s="155" t="s">
        <v>454</v>
      </c>
      <c r="AU159" s="155" t="s">
        <v>83</v>
      </c>
      <c r="AY159" s="16" t="s">
        <v>317</v>
      </c>
      <c r="BE159" s="156">
        <f t="shared" si="14"/>
        <v>0</v>
      </c>
      <c r="BF159" s="156">
        <f t="shared" si="15"/>
        <v>0</v>
      </c>
      <c r="BG159" s="156">
        <f t="shared" si="16"/>
        <v>0</v>
      </c>
      <c r="BH159" s="156">
        <f t="shared" si="17"/>
        <v>0</v>
      </c>
      <c r="BI159" s="156">
        <f t="shared" si="18"/>
        <v>0</v>
      </c>
      <c r="BJ159" s="16" t="s">
        <v>88</v>
      </c>
      <c r="BK159" s="156">
        <f t="shared" si="19"/>
        <v>0</v>
      </c>
      <c r="BL159" s="16" t="s">
        <v>323</v>
      </c>
      <c r="BM159" s="155" t="s">
        <v>561</v>
      </c>
    </row>
    <row r="160" spans="2:65" s="1" customFormat="1" ht="16.5" customHeight="1">
      <c r="B160" s="142"/>
      <c r="C160" s="143" t="s">
        <v>488</v>
      </c>
      <c r="D160" s="143" t="s">
        <v>319</v>
      </c>
      <c r="E160" s="144" t="s">
        <v>20625</v>
      </c>
      <c r="F160" s="145" t="s">
        <v>20626</v>
      </c>
      <c r="G160" s="146" t="s">
        <v>467</v>
      </c>
      <c r="H160" s="147">
        <v>12</v>
      </c>
      <c r="I160" s="148"/>
      <c r="J160" s="149">
        <f t="shared" si="10"/>
        <v>0</v>
      </c>
      <c r="K160" s="150"/>
      <c r="L160" s="31"/>
      <c r="M160" s="151" t="s">
        <v>1</v>
      </c>
      <c r="N160" s="152" t="s">
        <v>42</v>
      </c>
      <c r="P160" s="153">
        <f t="shared" si="11"/>
        <v>0</v>
      </c>
      <c r="Q160" s="153">
        <v>0</v>
      </c>
      <c r="R160" s="153">
        <f t="shared" si="12"/>
        <v>0</v>
      </c>
      <c r="S160" s="153">
        <v>0</v>
      </c>
      <c r="T160" s="154">
        <f t="shared" si="13"/>
        <v>0</v>
      </c>
      <c r="AR160" s="155" t="s">
        <v>323</v>
      </c>
      <c r="AT160" s="155" t="s">
        <v>319</v>
      </c>
      <c r="AU160" s="155" t="s">
        <v>83</v>
      </c>
      <c r="AY160" s="16" t="s">
        <v>317</v>
      </c>
      <c r="BE160" s="156">
        <f t="shared" si="14"/>
        <v>0</v>
      </c>
      <c r="BF160" s="156">
        <f t="shared" si="15"/>
        <v>0</v>
      </c>
      <c r="BG160" s="156">
        <f t="shared" si="16"/>
        <v>0</v>
      </c>
      <c r="BH160" s="156">
        <f t="shared" si="17"/>
        <v>0</v>
      </c>
      <c r="BI160" s="156">
        <f t="shared" si="18"/>
        <v>0</v>
      </c>
      <c r="BJ160" s="16" t="s">
        <v>88</v>
      </c>
      <c r="BK160" s="156">
        <f t="shared" si="19"/>
        <v>0</v>
      </c>
      <c r="BL160" s="16" t="s">
        <v>323</v>
      </c>
      <c r="BM160" s="155" t="s">
        <v>692</v>
      </c>
    </row>
    <row r="161" spans="2:65" s="1" customFormat="1" ht="24.15" customHeight="1">
      <c r="B161" s="142"/>
      <c r="C161" s="179" t="s">
        <v>495</v>
      </c>
      <c r="D161" s="179" t="s">
        <v>454</v>
      </c>
      <c r="E161" s="180" t="s">
        <v>20627</v>
      </c>
      <c r="F161" s="181" t="s">
        <v>20628</v>
      </c>
      <c r="G161" s="182" t="s">
        <v>467</v>
      </c>
      <c r="H161" s="183">
        <v>12</v>
      </c>
      <c r="I161" s="184"/>
      <c r="J161" s="185">
        <f t="shared" si="10"/>
        <v>0</v>
      </c>
      <c r="K161" s="186"/>
      <c r="L161" s="187"/>
      <c r="M161" s="188" t="s">
        <v>1</v>
      </c>
      <c r="N161" s="189" t="s">
        <v>42</v>
      </c>
      <c r="P161" s="153">
        <f t="shared" si="11"/>
        <v>0</v>
      </c>
      <c r="Q161" s="153">
        <v>0</v>
      </c>
      <c r="R161" s="153">
        <f t="shared" si="12"/>
        <v>0</v>
      </c>
      <c r="S161" s="153">
        <v>0</v>
      </c>
      <c r="T161" s="154">
        <f t="shared" si="13"/>
        <v>0</v>
      </c>
      <c r="AR161" s="155" t="s">
        <v>356</v>
      </c>
      <c r="AT161" s="155" t="s">
        <v>454</v>
      </c>
      <c r="AU161" s="155" t="s">
        <v>83</v>
      </c>
      <c r="AY161" s="16" t="s">
        <v>317</v>
      </c>
      <c r="BE161" s="156">
        <f t="shared" si="14"/>
        <v>0</v>
      </c>
      <c r="BF161" s="156">
        <f t="shared" si="15"/>
        <v>0</v>
      </c>
      <c r="BG161" s="156">
        <f t="shared" si="16"/>
        <v>0</v>
      </c>
      <c r="BH161" s="156">
        <f t="shared" si="17"/>
        <v>0</v>
      </c>
      <c r="BI161" s="156">
        <f t="shared" si="18"/>
        <v>0</v>
      </c>
      <c r="BJ161" s="16" t="s">
        <v>88</v>
      </c>
      <c r="BK161" s="156">
        <f t="shared" si="19"/>
        <v>0</v>
      </c>
      <c r="BL161" s="16" t="s">
        <v>323</v>
      </c>
      <c r="BM161" s="155" t="s">
        <v>696</v>
      </c>
    </row>
    <row r="162" spans="2:65" s="1" customFormat="1" ht="18">
      <c r="B162" s="31"/>
      <c r="D162" s="158" t="s">
        <v>597</v>
      </c>
      <c r="F162" s="195" t="s">
        <v>20629</v>
      </c>
      <c r="I162" s="196"/>
      <c r="L162" s="31"/>
      <c r="M162" s="197"/>
      <c r="T162" s="58"/>
      <c r="AT162" s="16" t="s">
        <v>597</v>
      </c>
      <c r="AU162" s="16" t="s">
        <v>83</v>
      </c>
    </row>
    <row r="163" spans="2:65" s="1" customFormat="1" ht="24.15" customHeight="1">
      <c r="B163" s="142"/>
      <c r="C163" s="143" t="s">
        <v>501</v>
      </c>
      <c r="D163" s="143" t="s">
        <v>319</v>
      </c>
      <c r="E163" s="144" t="s">
        <v>20630</v>
      </c>
      <c r="F163" s="145" t="s">
        <v>20631</v>
      </c>
      <c r="G163" s="146" t="s">
        <v>467</v>
      </c>
      <c r="H163" s="147">
        <v>12</v>
      </c>
      <c r="I163" s="148"/>
      <c r="J163" s="149">
        <f t="shared" ref="J163:J170" si="20">ROUND(I163*H163,2)</f>
        <v>0</v>
      </c>
      <c r="K163" s="150"/>
      <c r="L163" s="31"/>
      <c r="M163" s="151" t="s">
        <v>1</v>
      </c>
      <c r="N163" s="152" t="s">
        <v>42</v>
      </c>
      <c r="P163" s="153">
        <f t="shared" ref="P163:P170" si="21">O163*H163</f>
        <v>0</v>
      </c>
      <c r="Q163" s="153">
        <v>0</v>
      </c>
      <c r="R163" s="153">
        <f t="shared" ref="R163:R170" si="22">Q163*H163</f>
        <v>0</v>
      </c>
      <c r="S163" s="153">
        <v>0</v>
      </c>
      <c r="T163" s="154">
        <f t="shared" ref="T163:T170" si="23">S163*H163</f>
        <v>0</v>
      </c>
      <c r="AR163" s="155" t="s">
        <v>323</v>
      </c>
      <c r="AT163" s="155" t="s">
        <v>319</v>
      </c>
      <c r="AU163" s="155" t="s">
        <v>83</v>
      </c>
      <c r="AY163" s="16" t="s">
        <v>317</v>
      </c>
      <c r="BE163" s="156">
        <f t="shared" ref="BE163:BE170" si="24">IF(N163="základná",J163,0)</f>
        <v>0</v>
      </c>
      <c r="BF163" s="156">
        <f t="shared" ref="BF163:BF170" si="25">IF(N163="znížená",J163,0)</f>
        <v>0</v>
      </c>
      <c r="BG163" s="156">
        <f t="shared" ref="BG163:BG170" si="26">IF(N163="zákl. prenesená",J163,0)</f>
        <v>0</v>
      </c>
      <c r="BH163" s="156">
        <f t="shared" ref="BH163:BH170" si="27">IF(N163="zníž. prenesená",J163,0)</f>
        <v>0</v>
      </c>
      <c r="BI163" s="156">
        <f t="shared" ref="BI163:BI170" si="28">IF(N163="nulová",J163,0)</f>
        <v>0</v>
      </c>
      <c r="BJ163" s="16" t="s">
        <v>88</v>
      </c>
      <c r="BK163" s="156">
        <f t="shared" ref="BK163:BK170" si="29">ROUND(I163*H163,2)</f>
        <v>0</v>
      </c>
      <c r="BL163" s="16" t="s">
        <v>323</v>
      </c>
      <c r="BM163" s="155" t="s">
        <v>699</v>
      </c>
    </row>
    <row r="164" spans="2:65" s="1" customFormat="1" ht="24.15" customHeight="1">
      <c r="B164" s="142"/>
      <c r="C164" s="179" t="s">
        <v>507</v>
      </c>
      <c r="D164" s="179" t="s">
        <v>454</v>
      </c>
      <c r="E164" s="180" t="s">
        <v>20632</v>
      </c>
      <c r="F164" s="181" t="s">
        <v>20633</v>
      </c>
      <c r="G164" s="182" t="s">
        <v>467</v>
      </c>
      <c r="H164" s="183">
        <v>12</v>
      </c>
      <c r="I164" s="184"/>
      <c r="J164" s="185">
        <f t="shared" si="20"/>
        <v>0</v>
      </c>
      <c r="K164" s="186"/>
      <c r="L164" s="187"/>
      <c r="M164" s="188" t="s">
        <v>1</v>
      </c>
      <c r="N164" s="189" t="s">
        <v>42</v>
      </c>
      <c r="P164" s="153">
        <f t="shared" si="21"/>
        <v>0</v>
      </c>
      <c r="Q164" s="153">
        <v>0</v>
      </c>
      <c r="R164" s="153">
        <f t="shared" si="22"/>
        <v>0</v>
      </c>
      <c r="S164" s="153">
        <v>0</v>
      </c>
      <c r="T164" s="154">
        <f t="shared" si="23"/>
        <v>0</v>
      </c>
      <c r="AR164" s="155" t="s">
        <v>356</v>
      </c>
      <c r="AT164" s="155" t="s">
        <v>454</v>
      </c>
      <c r="AU164" s="155" t="s">
        <v>83</v>
      </c>
      <c r="AY164" s="16" t="s">
        <v>317</v>
      </c>
      <c r="BE164" s="156">
        <f t="shared" si="24"/>
        <v>0</v>
      </c>
      <c r="BF164" s="156">
        <f t="shared" si="25"/>
        <v>0</v>
      </c>
      <c r="BG164" s="156">
        <f t="shared" si="26"/>
        <v>0</v>
      </c>
      <c r="BH164" s="156">
        <f t="shared" si="27"/>
        <v>0</v>
      </c>
      <c r="BI164" s="156">
        <f t="shared" si="28"/>
        <v>0</v>
      </c>
      <c r="BJ164" s="16" t="s">
        <v>88</v>
      </c>
      <c r="BK164" s="156">
        <f t="shared" si="29"/>
        <v>0</v>
      </c>
      <c r="BL164" s="16" t="s">
        <v>323</v>
      </c>
      <c r="BM164" s="155" t="s">
        <v>702</v>
      </c>
    </row>
    <row r="165" spans="2:65" s="1" customFormat="1" ht="24.15" customHeight="1">
      <c r="B165" s="142"/>
      <c r="C165" s="143" t="s">
        <v>703</v>
      </c>
      <c r="D165" s="143" t="s">
        <v>319</v>
      </c>
      <c r="E165" s="144" t="s">
        <v>20634</v>
      </c>
      <c r="F165" s="145" t="s">
        <v>20635</v>
      </c>
      <c r="G165" s="146" t="s">
        <v>467</v>
      </c>
      <c r="H165" s="147">
        <v>12</v>
      </c>
      <c r="I165" s="148"/>
      <c r="J165" s="149">
        <f t="shared" si="20"/>
        <v>0</v>
      </c>
      <c r="K165" s="150"/>
      <c r="L165" s="31"/>
      <c r="M165" s="151" t="s">
        <v>1</v>
      </c>
      <c r="N165" s="152" t="s">
        <v>42</v>
      </c>
      <c r="P165" s="153">
        <f t="shared" si="21"/>
        <v>0</v>
      </c>
      <c r="Q165" s="153">
        <v>0</v>
      </c>
      <c r="R165" s="153">
        <f t="shared" si="22"/>
        <v>0</v>
      </c>
      <c r="S165" s="153">
        <v>0</v>
      </c>
      <c r="T165" s="154">
        <f t="shared" si="23"/>
        <v>0</v>
      </c>
      <c r="AR165" s="155" t="s">
        <v>323</v>
      </c>
      <c r="AT165" s="155" t="s">
        <v>319</v>
      </c>
      <c r="AU165" s="155" t="s">
        <v>83</v>
      </c>
      <c r="AY165" s="16" t="s">
        <v>317</v>
      </c>
      <c r="BE165" s="156">
        <f t="shared" si="24"/>
        <v>0</v>
      </c>
      <c r="BF165" s="156">
        <f t="shared" si="25"/>
        <v>0</v>
      </c>
      <c r="BG165" s="156">
        <f t="shared" si="26"/>
        <v>0</v>
      </c>
      <c r="BH165" s="156">
        <f t="shared" si="27"/>
        <v>0</v>
      </c>
      <c r="BI165" s="156">
        <f t="shared" si="28"/>
        <v>0</v>
      </c>
      <c r="BJ165" s="16" t="s">
        <v>88</v>
      </c>
      <c r="BK165" s="156">
        <f t="shared" si="29"/>
        <v>0</v>
      </c>
      <c r="BL165" s="16" t="s">
        <v>323</v>
      </c>
      <c r="BM165" s="155" t="s">
        <v>706</v>
      </c>
    </row>
    <row r="166" spans="2:65" s="1" customFormat="1" ht="16.5" customHeight="1">
      <c r="B166" s="142"/>
      <c r="C166" s="179" t="s">
        <v>647</v>
      </c>
      <c r="D166" s="179" t="s">
        <v>454</v>
      </c>
      <c r="E166" s="180" t="s">
        <v>20636</v>
      </c>
      <c r="F166" s="181" t="s">
        <v>20637</v>
      </c>
      <c r="G166" s="182" t="s">
        <v>467</v>
      </c>
      <c r="H166" s="183">
        <v>253</v>
      </c>
      <c r="I166" s="184"/>
      <c r="J166" s="185">
        <f t="shared" si="20"/>
        <v>0</v>
      </c>
      <c r="K166" s="186"/>
      <c r="L166" s="187"/>
      <c r="M166" s="188" t="s">
        <v>1</v>
      </c>
      <c r="N166" s="189" t="s">
        <v>42</v>
      </c>
      <c r="P166" s="153">
        <f t="shared" si="21"/>
        <v>0</v>
      </c>
      <c r="Q166" s="153">
        <v>0</v>
      </c>
      <c r="R166" s="153">
        <f t="shared" si="22"/>
        <v>0</v>
      </c>
      <c r="S166" s="153">
        <v>0</v>
      </c>
      <c r="T166" s="154">
        <f t="shared" si="23"/>
        <v>0</v>
      </c>
      <c r="AR166" s="155" t="s">
        <v>356</v>
      </c>
      <c r="AT166" s="155" t="s">
        <v>454</v>
      </c>
      <c r="AU166" s="155" t="s">
        <v>83</v>
      </c>
      <c r="AY166" s="16" t="s">
        <v>317</v>
      </c>
      <c r="BE166" s="156">
        <f t="shared" si="24"/>
        <v>0</v>
      </c>
      <c r="BF166" s="156">
        <f t="shared" si="25"/>
        <v>0</v>
      </c>
      <c r="BG166" s="156">
        <f t="shared" si="26"/>
        <v>0</v>
      </c>
      <c r="BH166" s="156">
        <f t="shared" si="27"/>
        <v>0</v>
      </c>
      <c r="BI166" s="156">
        <f t="shared" si="28"/>
        <v>0</v>
      </c>
      <c r="BJ166" s="16" t="s">
        <v>88</v>
      </c>
      <c r="BK166" s="156">
        <f t="shared" si="29"/>
        <v>0</v>
      </c>
      <c r="BL166" s="16" t="s">
        <v>323</v>
      </c>
      <c r="BM166" s="155" t="s">
        <v>709</v>
      </c>
    </row>
    <row r="167" spans="2:65" s="1" customFormat="1" ht="24.15" customHeight="1">
      <c r="B167" s="142"/>
      <c r="C167" s="143" t="s">
        <v>712</v>
      </c>
      <c r="D167" s="143" t="s">
        <v>319</v>
      </c>
      <c r="E167" s="144" t="s">
        <v>20638</v>
      </c>
      <c r="F167" s="145" t="s">
        <v>20639</v>
      </c>
      <c r="G167" s="146" t="s">
        <v>467</v>
      </c>
      <c r="H167" s="147">
        <v>253</v>
      </c>
      <c r="I167" s="148"/>
      <c r="J167" s="149">
        <f t="shared" si="20"/>
        <v>0</v>
      </c>
      <c r="K167" s="150"/>
      <c r="L167" s="31"/>
      <c r="M167" s="151" t="s">
        <v>1</v>
      </c>
      <c r="N167" s="152" t="s">
        <v>42</v>
      </c>
      <c r="P167" s="153">
        <f t="shared" si="21"/>
        <v>0</v>
      </c>
      <c r="Q167" s="153">
        <v>0</v>
      </c>
      <c r="R167" s="153">
        <f t="shared" si="22"/>
        <v>0</v>
      </c>
      <c r="S167" s="153">
        <v>0</v>
      </c>
      <c r="T167" s="154">
        <f t="shared" si="23"/>
        <v>0</v>
      </c>
      <c r="AR167" s="155" t="s">
        <v>323</v>
      </c>
      <c r="AT167" s="155" t="s">
        <v>319</v>
      </c>
      <c r="AU167" s="155" t="s">
        <v>83</v>
      </c>
      <c r="AY167" s="16" t="s">
        <v>317</v>
      </c>
      <c r="BE167" s="156">
        <f t="shared" si="24"/>
        <v>0</v>
      </c>
      <c r="BF167" s="156">
        <f t="shared" si="25"/>
        <v>0</v>
      </c>
      <c r="BG167" s="156">
        <f t="shared" si="26"/>
        <v>0</v>
      </c>
      <c r="BH167" s="156">
        <f t="shared" si="27"/>
        <v>0</v>
      </c>
      <c r="BI167" s="156">
        <f t="shared" si="28"/>
        <v>0</v>
      </c>
      <c r="BJ167" s="16" t="s">
        <v>88</v>
      </c>
      <c r="BK167" s="156">
        <f t="shared" si="29"/>
        <v>0</v>
      </c>
      <c r="BL167" s="16" t="s">
        <v>323</v>
      </c>
      <c r="BM167" s="155" t="s">
        <v>715</v>
      </c>
    </row>
    <row r="168" spans="2:65" s="1" customFormat="1" ht="24.15" customHeight="1">
      <c r="B168" s="142"/>
      <c r="C168" s="179" t="s">
        <v>650</v>
      </c>
      <c r="D168" s="179" t="s">
        <v>454</v>
      </c>
      <c r="E168" s="180" t="s">
        <v>20640</v>
      </c>
      <c r="F168" s="181" t="s">
        <v>20641</v>
      </c>
      <c r="G168" s="182" t="s">
        <v>467</v>
      </c>
      <c r="H168" s="183">
        <v>158</v>
      </c>
      <c r="I168" s="184"/>
      <c r="J168" s="185">
        <f t="shared" si="20"/>
        <v>0</v>
      </c>
      <c r="K168" s="186"/>
      <c r="L168" s="187"/>
      <c r="M168" s="188" t="s">
        <v>1</v>
      </c>
      <c r="N168" s="189" t="s">
        <v>42</v>
      </c>
      <c r="P168" s="153">
        <f t="shared" si="21"/>
        <v>0</v>
      </c>
      <c r="Q168" s="153">
        <v>0</v>
      </c>
      <c r="R168" s="153">
        <f t="shared" si="22"/>
        <v>0</v>
      </c>
      <c r="S168" s="153">
        <v>0</v>
      </c>
      <c r="T168" s="154">
        <f t="shared" si="23"/>
        <v>0</v>
      </c>
      <c r="AR168" s="155" t="s">
        <v>356</v>
      </c>
      <c r="AT168" s="155" t="s">
        <v>454</v>
      </c>
      <c r="AU168" s="155" t="s">
        <v>83</v>
      </c>
      <c r="AY168" s="16" t="s">
        <v>317</v>
      </c>
      <c r="BE168" s="156">
        <f t="shared" si="24"/>
        <v>0</v>
      </c>
      <c r="BF168" s="156">
        <f t="shared" si="25"/>
        <v>0</v>
      </c>
      <c r="BG168" s="156">
        <f t="shared" si="26"/>
        <v>0</v>
      </c>
      <c r="BH168" s="156">
        <f t="shared" si="27"/>
        <v>0</v>
      </c>
      <c r="BI168" s="156">
        <f t="shared" si="28"/>
        <v>0</v>
      </c>
      <c r="BJ168" s="16" t="s">
        <v>88</v>
      </c>
      <c r="BK168" s="156">
        <f t="shared" si="29"/>
        <v>0</v>
      </c>
      <c r="BL168" s="16" t="s">
        <v>323</v>
      </c>
      <c r="BM168" s="155" t="s">
        <v>719</v>
      </c>
    </row>
    <row r="169" spans="2:65" s="1" customFormat="1" ht="21.75" customHeight="1">
      <c r="B169" s="142"/>
      <c r="C169" s="143" t="s">
        <v>722</v>
      </c>
      <c r="D169" s="143" t="s">
        <v>319</v>
      </c>
      <c r="E169" s="144" t="s">
        <v>20642</v>
      </c>
      <c r="F169" s="145" t="s">
        <v>20643</v>
      </c>
      <c r="G169" s="146" t="s">
        <v>467</v>
      </c>
      <c r="H169" s="147">
        <v>158</v>
      </c>
      <c r="I169" s="148"/>
      <c r="J169" s="149">
        <f t="shared" si="20"/>
        <v>0</v>
      </c>
      <c r="K169" s="150"/>
      <c r="L169" s="31"/>
      <c r="M169" s="151" t="s">
        <v>1</v>
      </c>
      <c r="N169" s="152" t="s">
        <v>42</v>
      </c>
      <c r="P169" s="153">
        <f t="shared" si="21"/>
        <v>0</v>
      </c>
      <c r="Q169" s="153">
        <v>0</v>
      </c>
      <c r="R169" s="153">
        <f t="shared" si="22"/>
        <v>0</v>
      </c>
      <c r="S169" s="153">
        <v>0</v>
      </c>
      <c r="T169" s="154">
        <f t="shared" si="23"/>
        <v>0</v>
      </c>
      <c r="AR169" s="155" t="s">
        <v>323</v>
      </c>
      <c r="AT169" s="155" t="s">
        <v>319</v>
      </c>
      <c r="AU169" s="155" t="s">
        <v>83</v>
      </c>
      <c r="AY169" s="16" t="s">
        <v>317</v>
      </c>
      <c r="BE169" s="156">
        <f t="shared" si="24"/>
        <v>0</v>
      </c>
      <c r="BF169" s="156">
        <f t="shared" si="25"/>
        <v>0</v>
      </c>
      <c r="BG169" s="156">
        <f t="shared" si="26"/>
        <v>0</v>
      </c>
      <c r="BH169" s="156">
        <f t="shared" si="27"/>
        <v>0</v>
      </c>
      <c r="BI169" s="156">
        <f t="shared" si="28"/>
        <v>0</v>
      </c>
      <c r="BJ169" s="16" t="s">
        <v>88</v>
      </c>
      <c r="BK169" s="156">
        <f t="shared" si="29"/>
        <v>0</v>
      </c>
      <c r="BL169" s="16" t="s">
        <v>323</v>
      </c>
      <c r="BM169" s="155" t="s">
        <v>1704</v>
      </c>
    </row>
    <row r="170" spans="2:65" s="1" customFormat="1" ht="24.15" customHeight="1">
      <c r="B170" s="142"/>
      <c r="C170" s="143" t="s">
        <v>655</v>
      </c>
      <c r="D170" s="143" t="s">
        <v>319</v>
      </c>
      <c r="E170" s="144" t="s">
        <v>20644</v>
      </c>
      <c r="F170" s="145" t="s">
        <v>20645</v>
      </c>
      <c r="G170" s="146" t="s">
        <v>467</v>
      </c>
      <c r="H170" s="147">
        <v>91</v>
      </c>
      <c r="I170" s="148"/>
      <c r="J170" s="149">
        <f t="shared" si="20"/>
        <v>0</v>
      </c>
      <c r="K170" s="150"/>
      <c r="L170" s="31"/>
      <c r="M170" s="151" t="s">
        <v>1</v>
      </c>
      <c r="N170" s="152" t="s">
        <v>42</v>
      </c>
      <c r="P170" s="153">
        <f t="shared" si="21"/>
        <v>0</v>
      </c>
      <c r="Q170" s="153">
        <v>0</v>
      </c>
      <c r="R170" s="153">
        <f t="shared" si="22"/>
        <v>0</v>
      </c>
      <c r="S170" s="153">
        <v>0</v>
      </c>
      <c r="T170" s="154">
        <f t="shared" si="23"/>
        <v>0</v>
      </c>
      <c r="AR170" s="155" t="s">
        <v>323</v>
      </c>
      <c r="AT170" s="155" t="s">
        <v>319</v>
      </c>
      <c r="AU170" s="155" t="s">
        <v>83</v>
      </c>
      <c r="AY170" s="16" t="s">
        <v>317</v>
      </c>
      <c r="BE170" s="156">
        <f t="shared" si="24"/>
        <v>0</v>
      </c>
      <c r="BF170" s="156">
        <f t="shared" si="25"/>
        <v>0</v>
      </c>
      <c r="BG170" s="156">
        <f t="shared" si="26"/>
        <v>0</v>
      </c>
      <c r="BH170" s="156">
        <f t="shared" si="27"/>
        <v>0</v>
      </c>
      <c r="BI170" s="156">
        <f t="shared" si="28"/>
        <v>0</v>
      </c>
      <c r="BJ170" s="16" t="s">
        <v>88</v>
      </c>
      <c r="BK170" s="156">
        <f t="shared" si="29"/>
        <v>0</v>
      </c>
      <c r="BL170" s="16" t="s">
        <v>323</v>
      </c>
      <c r="BM170" s="155" t="s">
        <v>1726</v>
      </c>
    </row>
    <row r="171" spans="2:65" s="11" customFormat="1" ht="25.9" customHeight="1">
      <c r="B171" s="130"/>
      <c r="D171" s="131" t="s">
        <v>75</v>
      </c>
      <c r="E171" s="132" t="s">
        <v>20646</v>
      </c>
      <c r="F171" s="132" t="s">
        <v>558</v>
      </c>
      <c r="I171" s="133"/>
      <c r="J171" s="134">
        <f>BK171</f>
        <v>0</v>
      </c>
      <c r="L171" s="130"/>
      <c r="M171" s="135"/>
      <c r="P171" s="136">
        <f>SUM(P172:P199)</f>
        <v>0</v>
      </c>
      <c r="R171" s="136">
        <f>SUM(R172:R199)</f>
        <v>0</v>
      </c>
      <c r="T171" s="137">
        <f>SUM(T172:T199)</f>
        <v>0</v>
      </c>
      <c r="AR171" s="131" t="s">
        <v>83</v>
      </c>
      <c r="AT171" s="138" t="s">
        <v>75</v>
      </c>
      <c r="AU171" s="138" t="s">
        <v>76</v>
      </c>
      <c r="AY171" s="131" t="s">
        <v>317</v>
      </c>
      <c r="BK171" s="139">
        <f>SUM(BK172:BK199)</f>
        <v>0</v>
      </c>
    </row>
    <row r="172" spans="2:65" s="1" customFormat="1" ht="24.15" customHeight="1">
      <c r="B172" s="142"/>
      <c r="C172" s="143" t="s">
        <v>729</v>
      </c>
      <c r="D172" s="143" t="s">
        <v>319</v>
      </c>
      <c r="E172" s="144" t="s">
        <v>20647</v>
      </c>
      <c r="F172" s="145" t="s">
        <v>20648</v>
      </c>
      <c r="G172" s="146" t="s">
        <v>484</v>
      </c>
      <c r="H172" s="147">
        <v>30410</v>
      </c>
      <c r="I172" s="148"/>
      <c r="J172" s="149">
        <f t="shared" ref="J172:J199" si="30">ROUND(I172*H172,2)</f>
        <v>0</v>
      </c>
      <c r="K172" s="150"/>
      <c r="L172" s="31"/>
      <c r="M172" s="151" t="s">
        <v>1</v>
      </c>
      <c r="N172" s="152" t="s">
        <v>42</v>
      </c>
      <c r="P172" s="153">
        <f t="shared" ref="P172:P199" si="31">O172*H172</f>
        <v>0</v>
      </c>
      <c r="Q172" s="153">
        <v>0</v>
      </c>
      <c r="R172" s="153">
        <f t="shared" ref="R172:R199" si="32">Q172*H172</f>
        <v>0</v>
      </c>
      <c r="S172" s="153">
        <v>0</v>
      </c>
      <c r="T172" s="154">
        <f t="shared" ref="T172:T199" si="33">S172*H172</f>
        <v>0</v>
      </c>
      <c r="AR172" s="155" t="s">
        <v>323</v>
      </c>
      <c r="AT172" s="155" t="s">
        <v>319</v>
      </c>
      <c r="AU172" s="155" t="s">
        <v>83</v>
      </c>
      <c r="AY172" s="16" t="s">
        <v>317</v>
      </c>
      <c r="BE172" s="156">
        <f t="shared" ref="BE172:BE199" si="34">IF(N172="základná",J172,0)</f>
        <v>0</v>
      </c>
      <c r="BF172" s="156">
        <f t="shared" ref="BF172:BF199" si="35">IF(N172="znížená",J172,0)</f>
        <v>0</v>
      </c>
      <c r="BG172" s="156">
        <f t="shared" ref="BG172:BG199" si="36">IF(N172="zákl. prenesená",J172,0)</f>
        <v>0</v>
      </c>
      <c r="BH172" s="156">
        <f t="shared" ref="BH172:BH199" si="37">IF(N172="zníž. prenesená",J172,0)</f>
        <v>0</v>
      </c>
      <c r="BI172" s="156">
        <f t="shared" ref="BI172:BI199" si="38">IF(N172="nulová",J172,0)</f>
        <v>0</v>
      </c>
      <c r="BJ172" s="16" t="s">
        <v>88</v>
      </c>
      <c r="BK172" s="156">
        <f t="shared" ref="BK172:BK199" si="39">ROUND(I172*H172,2)</f>
        <v>0</v>
      </c>
      <c r="BL172" s="16" t="s">
        <v>323</v>
      </c>
      <c r="BM172" s="155" t="s">
        <v>725</v>
      </c>
    </row>
    <row r="173" spans="2:65" s="1" customFormat="1" ht="33" customHeight="1">
      <c r="B173" s="142"/>
      <c r="C173" s="179" t="s">
        <v>662</v>
      </c>
      <c r="D173" s="179" t="s">
        <v>454</v>
      </c>
      <c r="E173" s="180" t="s">
        <v>20649</v>
      </c>
      <c r="F173" s="181" t="s">
        <v>20650</v>
      </c>
      <c r="G173" s="182" t="s">
        <v>484</v>
      </c>
      <c r="H173" s="183">
        <v>30410</v>
      </c>
      <c r="I173" s="184"/>
      <c r="J173" s="185">
        <f t="shared" si="30"/>
        <v>0</v>
      </c>
      <c r="K173" s="186"/>
      <c r="L173" s="187"/>
      <c r="M173" s="188" t="s">
        <v>1</v>
      </c>
      <c r="N173" s="189" t="s">
        <v>42</v>
      </c>
      <c r="P173" s="153">
        <f t="shared" si="31"/>
        <v>0</v>
      </c>
      <c r="Q173" s="153">
        <v>0</v>
      </c>
      <c r="R173" s="153">
        <f t="shared" si="32"/>
        <v>0</v>
      </c>
      <c r="S173" s="153">
        <v>0</v>
      </c>
      <c r="T173" s="154">
        <f t="shared" si="33"/>
        <v>0</v>
      </c>
      <c r="AR173" s="155" t="s">
        <v>356</v>
      </c>
      <c r="AT173" s="155" t="s">
        <v>454</v>
      </c>
      <c r="AU173" s="155" t="s">
        <v>83</v>
      </c>
      <c r="AY173" s="16" t="s">
        <v>317</v>
      </c>
      <c r="BE173" s="156">
        <f t="shared" si="34"/>
        <v>0</v>
      </c>
      <c r="BF173" s="156">
        <f t="shared" si="35"/>
        <v>0</v>
      </c>
      <c r="BG173" s="156">
        <f t="shared" si="36"/>
        <v>0</v>
      </c>
      <c r="BH173" s="156">
        <f t="shared" si="37"/>
        <v>0</v>
      </c>
      <c r="BI173" s="156">
        <f t="shared" si="38"/>
        <v>0</v>
      </c>
      <c r="BJ173" s="16" t="s">
        <v>88</v>
      </c>
      <c r="BK173" s="156">
        <f t="shared" si="39"/>
        <v>0</v>
      </c>
      <c r="BL173" s="16" t="s">
        <v>323</v>
      </c>
      <c r="BM173" s="155" t="s">
        <v>728</v>
      </c>
    </row>
    <row r="174" spans="2:65" s="1" customFormat="1" ht="24.15" customHeight="1">
      <c r="B174" s="142"/>
      <c r="C174" s="143" t="s">
        <v>736</v>
      </c>
      <c r="D174" s="143" t="s">
        <v>319</v>
      </c>
      <c r="E174" s="144" t="s">
        <v>20651</v>
      </c>
      <c r="F174" s="145" t="s">
        <v>20652</v>
      </c>
      <c r="G174" s="146" t="s">
        <v>484</v>
      </c>
      <c r="H174" s="147">
        <v>12280</v>
      </c>
      <c r="I174" s="148"/>
      <c r="J174" s="149">
        <f t="shared" si="30"/>
        <v>0</v>
      </c>
      <c r="K174" s="150"/>
      <c r="L174" s="31"/>
      <c r="M174" s="151" t="s">
        <v>1</v>
      </c>
      <c r="N174" s="152" t="s">
        <v>42</v>
      </c>
      <c r="P174" s="153">
        <f t="shared" si="31"/>
        <v>0</v>
      </c>
      <c r="Q174" s="153">
        <v>0</v>
      </c>
      <c r="R174" s="153">
        <f t="shared" si="32"/>
        <v>0</v>
      </c>
      <c r="S174" s="153">
        <v>0</v>
      </c>
      <c r="T174" s="154">
        <f t="shared" si="33"/>
        <v>0</v>
      </c>
      <c r="AR174" s="155" t="s">
        <v>323</v>
      </c>
      <c r="AT174" s="155" t="s">
        <v>319</v>
      </c>
      <c r="AU174" s="155" t="s">
        <v>83</v>
      </c>
      <c r="AY174" s="16" t="s">
        <v>317</v>
      </c>
      <c r="BE174" s="156">
        <f t="shared" si="34"/>
        <v>0</v>
      </c>
      <c r="BF174" s="156">
        <f t="shared" si="35"/>
        <v>0</v>
      </c>
      <c r="BG174" s="156">
        <f t="shared" si="36"/>
        <v>0</v>
      </c>
      <c r="BH174" s="156">
        <f t="shared" si="37"/>
        <v>0</v>
      </c>
      <c r="BI174" s="156">
        <f t="shared" si="38"/>
        <v>0</v>
      </c>
      <c r="BJ174" s="16" t="s">
        <v>88</v>
      </c>
      <c r="BK174" s="156">
        <f t="shared" si="39"/>
        <v>0</v>
      </c>
      <c r="BL174" s="16" t="s">
        <v>323</v>
      </c>
      <c r="BM174" s="155" t="s">
        <v>732</v>
      </c>
    </row>
    <row r="175" spans="2:65" s="1" customFormat="1" ht="37.75" customHeight="1">
      <c r="B175" s="142"/>
      <c r="C175" s="179" t="s">
        <v>665</v>
      </c>
      <c r="D175" s="179" t="s">
        <v>454</v>
      </c>
      <c r="E175" s="180" t="s">
        <v>20653</v>
      </c>
      <c r="F175" s="181" t="s">
        <v>20654</v>
      </c>
      <c r="G175" s="182" t="s">
        <v>484</v>
      </c>
      <c r="H175" s="183">
        <v>12280</v>
      </c>
      <c r="I175" s="184"/>
      <c r="J175" s="185">
        <f t="shared" si="30"/>
        <v>0</v>
      </c>
      <c r="K175" s="186"/>
      <c r="L175" s="187"/>
      <c r="M175" s="188" t="s">
        <v>1</v>
      </c>
      <c r="N175" s="189" t="s">
        <v>42</v>
      </c>
      <c r="P175" s="153">
        <f t="shared" si="31"/>
        <v>0</v>
      </c>
      <c r="Q175" s="153">
        <v>0</v>
      </c>
      <c r="R175" s="153">
        <f t="shared" si="32"/>
        <v>0</v>
      </c>
      <c r="S175" s="153">
        <v>0</v>
      </c>
      <c r="T175" s="154">
        <f t="shared" si="33"/>
        <v>0</v>
      </c>
      <c r="AR175" s="155" t="s">
        <v>356</v>
      </c>
      <c r="AT175" s="155" t="s">
        <v>454</v>
      </c>
      <c r="AU175" s="155" t="s">
        <v>83</v>
      </c>
      <c r="AY175" s="16" t="s">
        <v>317</v>
      </c>
      <c r="BE175" s="156">
        <f t="shared" si="34"/>
        <v>0</v>
      </c>
      <c r="BF175" s="156">
        <f t="shared" si="35"/>
        <v>0</v>
      </c>
      <c r="BG175" s="156">
        <f t="shared" si="36"/>
        <v>0</v>
      </c>
      <c r="BH175" s="156">
        <f t="shared" si="37"/>
        <v>0</v>
      </c>
      <c r="BI175" s="156">
        <f t="shared" si="38"/>
        <v>0</v>
      </c>
      <c r="BJ175" s="16" t="s">
        <v>88</v>
      </c>
      <c r="BK175" s="156">
        <f t="shared" si="39"/>
        <v>0</v>
      </c>
      <c r="BL175" s="16" t="s">
        <v>323</v>
      </c>
      <c r="BM175" s="155" t="s">
        <v>735</v>
      </c>
    </row>
    <row r="176" spans="2:65" s="1" customFormat="1" ht="16.5" customHeight="1">
      <c r="B176" s="142"/>
      <c r="C176" s="143" t="s">
        <v>743</v>
      </c>
      <c r="D176" s="213" t="s">
        <v>319</v>
      </c>
      <c r="E176" s="144" t="s">
        <v>20655</v>
      </c>
      <c r="F176" s="145" t="s">
        <v>1</v>
      </c>
      <c r="G176" s="146" t="s">
        <v>1</v>
      </c>
      <c r="H176" s="147">
        <v>0</v>
      </c>
      <c r="I176" s="148"/>
      <c r="J176" s="149">
        <f t="shared" si="30"/>
        <v>0</v>
      </c>
      <c r="K176" s="150"/>
      <c r="L176" s="31"/>
      <c r="M176" s="151" t="s">
        <v>1</v>
      </c>
      <c r="N176" s="152" t="s">
        <v>42</v>
      </c>
      <c r="P176" s="153">
        <f t="shared" si="31"/>
        <v>0</v>
      </c>
      <c r="Q176" s="153">
        <v>0</v>
      </c>
      <c r="R176" s="153">
        <f t="shared" si="32"/>
        <v>0</v>
      </c>
      <c r="S176" s="153">
        <v>0</v>
      </c>
      <c r="T176" s="154">
        <f t="shared" si="33"/>
        <v>0</v>
      </c>
      <c r="AR176" s="155" t="s">
        <v>323</v>
      </c>
      <c r="AT176" s="155" t="s">
        <v>319</v>
      </c>
      <c r="AU176" s="155" t="s">
        <v>83</v>
      </c>
      <c r="AY176" s="16" t="s">
        <v>317</v>
      </c>
      <c r="BE176" s="156">
        <f t="shared" si="34"/>
        <v>0</v>
      </c>
      <c r="BF176" s="156">
        <f t="shared" si="35"/>
        <v>0</v>
      </c>
      <c r="BG176" s="156">
        <f t="shared" si="36"/>
        <v>0</v>
      </c>
      <c r="BH176" s="156">
        <f t="shared" si="37"/>
        <v>0</v>
      </c>
      <c r="BI176" s="156">
        <f t="shared" si="38"/>
        <v>0</v>
      </c>
      <c r="BJ176" s="16" t="s">
        <v>88</v>
      </c>
      <c r="BK176" s="156">
        <f t="shared" si="39"/>
        <v>0</v>
      </c>
      <c r="BL176" s="16" t="s">
        <v>323</v>
      </c>
      <c r="BM176" s="155" t="s">
        <v>739</v>
      </c>
    </row>
    <row r="177" spans="2:65" s="1" customFormat="1" ht="16.5" customHeight="1">
      <c r="B177" s="142"/>
      <c r="C177" s="179" t="s">
        <v>616</v>
      </c>
      <c r="D177" s="205" t="s">
        <v>454</v>
      </c>
      <c r="E177" s="180" t="s">
        <v>20656</v>
      </c>
      <c r="F177" s="181" t="s">
        <v>1</v>
      </c>
      <c r="G177" s="182" t="s">
        <v>1</v>
      </c>
      <c r="H177" s="183">
        <v>0</v>
      </c>
      <c r="I177" s="184"/>
      <c r="J177" s="185">
        <f t="shared" si="30"/>
        <v>0</v>
      </c>
      <c r="K177" s="186"/>
      <c r="L177" s="187"/>
      <c r="M177" s="188" t="s">
        <v>1</v>
      </c>
      <c r="N177" s="189" t="s">
        <v>42</v>
      </c>
      <c r="P177" s="153">
        <f t="shared" si="31"/>
        <v>0</v>
      </c>
      <c r="Q177" s="153">
        <v>0</v>
      </c>
      <c r="R177" s="153">
        <f t="shared" si="32"/>
        <v>0</v>
      </c>
      <c r="S177" s="153">
        <v>0</v>
      </c>
      <c r="T177" s="154">
        <f t="shared" si="33"/>
        <v>0</v>
      </c>
      <c r="AR177" s="155" t="s">
        <v>356</v>
      </c>
      <c r="AT177" s="155" t="s">
        <v>454</v>
      </c>
      <c r="AU177" s="155" t="s">
        <v>83</v>
      </c>
      <c r="AY177" s="16" t="s">
        <v>317</v>
      </c>
      <c r="BE177" s="156">
        <f t="shared" si="34"/>
        <v>0</v>
      </c>
      <c r="BF177" s="156">
        <f t="shared" si="35"/>
        <v>0</v>
      </c>
      <c r="BG177" s="156">
        <f t="shared" si="36"/>
        <v>0</v>
      </c>
      <c r="BH177" s="156">
        <f t="shared" si="37"/>
        <v>0</v>
      </c>
      <c r="BI177" s="156">
        <f t="shared" si="38"/>
        <v>0</v>
      </c>
      <c r="BJ177" s="16" t="s">
        <v>88</v>
      </c>
      <c r="BK177" s="156">
        <f t="shared" si="39"/>
        <v>0</v>
      </c>
      <c r="BL177" s="16" t="s">
        <v>323</v>
      </c>
      <c r="BM177" s="155" t="s">
        <v>742</v>
      </c>
    </row>
    <row r="178" spans="2:65" s="1" customFormat="1" ht="16.5" customHeight="1">
      <c r="B178" s="142"/>
      <c r="C178" s="179" t="s">
        <v>620</v>
      </c>
      <c r="D178" s="205" t="s">
        <v>454</v>
      </c>
      <c r="E178" s="180" t="s">
        <v>20657</v>
      </c>
      <c r="F178" s="181" t="s">
        <v>1</v>
      </c>
      <c r="G178" s="182" t="s">
        <v>1</v>
      </c>
      <c r="H178" s="183">
        <v>0</v>
      </c>
      <c r="I178" s="184"/>
      <c r="J178" s="185">
        <f t="shared" si="30"/>
        <v>0</v>
      </c>
      <c r="K178" s="186"/>
      <c r="L178" s="187"/>
      <c r="M178" s="188" t="s">
        <v>1</v>
      </c>
      <c r="N178" s="189" t="s">
        <v>42</v>
      </c>
      <c r="P178" s="153">
        <f t="shared" si="31"/>
        <v>0</v>
      </c>
      <c r="Q178" s="153">
        <v>0</v>
      </c>
      <c r="R178" s="153">
        <f t="shared" si="32"/>
        <v>0</v>
      </c>
      <c r="S178" s="153">
        <v>0</v>
      </c>
      <c r="T178" s="154">
        <f t="shared" si="33"/>
        <v>0</v>
      </c>
      <c r="AR178" s="155" t="s">
        <v>356</v>
      </c>
      <c r="AT178" s="155" t="s">
        <v>454</v>
      </c>
      <c r="AU178" s="155" t="s">
        <v>83</v>
      </c>
      <c r="AY178" s="16" t="s">
        <v>317</v>
      </c>
      <c r="BE178" s="156">
        <f t="shared" si="34"/>
        <v>0</v>
      </c>
      <c r="BF178" s="156">
        <f t="shared" si="35"/>
        <v>0</v>
      </c>
      <c r="BG178" s="156">
        <f t="shared" si="36"/>
        <v>0</v>
      </c>
      <c r="BH178" s="156">
        <f t="shared" si="37"/>
        <v>0</v>
      </c>
      <c r="BI178" s="156">
        <f t="shared" si="38"/>
        <v>0</v>
      </c>
      <c r="BJ178" s="16" t="s">
        <v>88</v>
      </c>
      <c r="BK178" s="156">
        <f t="shared" si="39"/>
        <v>0</v>
      </c>
      <c r="BL178" s="16" t="s">
        <v>323</v>
      </c>
      <c r="BM178" s="155" t="s">
        <v>1841</v>
      </c>
    </row>
    <row r="179" spans="2:65" s="1" customFormat="1" ht="24.15" customHeight="1">
      <c r="B179" s="142"/>
      <c r="C179" s="143" t="s">
        <v>670</v>
      </c>
      <c r="D179" s="143" t="s">
        <v>319</v>
      </c>
      <c r="E179" s="144" t="s">
        <v>20658</v>
      </c>
      <c r="F179" s="145" t="s">
        <v>17060</v>
      </c>
      <c r="G179" s="146" t="s">
        <v>467</v>
      </c>
      <c r="H179" s="147">
        <v>12</v>
      </c>
      <c r="I179" s="148"/>
      <c r="J179" s="149">
        <f t="shared" si="30"/>
        <v>0</v>
      </c>
      <c r="K179" s="150"/>
      <c r="L179" s="31"/>
      <c r="M179" s="151" t="s">
        <v>1</v>
      </c>
      <c r="N179" s="152" t="s">
        <v>42</v>
      </c>
      <c r="P179" s="153">
        <f t="shared" si="31"/>
        <v>0</v>
      </c>
      <c r="Q179" s="153">
        <v>0</v>
      </c>
      <c r="R179" s="153">
        <f t="shared" si="32"/>
        <v>0</v>
      </c>
      <c r="S179" s="153">
        <v>0</v>
      </c>
      <c r="T179" s="154">
        <f t="shared" si="33"/>
        <v>0</v>
      </c>
      <c r="AR179" s="155" t="s">
        <v>323</v>
      </c>
      <c r="AT179" s="155" t="s">
        <v>319</v>
      </c>
      <c r="AU179" s="155" t="s">
        <v>83</v>
      </c>
      <c r="AY179" s="16" t="s">
        <v>317</v>
      </c>
      <c r="BE179" s="156">
        <f t="shared" si="34"/>
        <v>0</v>
      </c>
      <c r="BF179" s="156">
        <f t="shared" si="35"/>
        <v>0</v>
      </c>
      <c r="BG179" s="156">
        <f t="shared" si="36"/>
        <v>0</v>
      </c>
      <c r="BH179" s="156">
        <f t="shared" si="37"/>
        <v>0</v>
      </c>
      <c r="BI179" s="156">
        <f t="shared" si="38"/>
        <v>0</v>
      </c>
      <c r="BJ179" s="16" t="s">
        <v>88</v>
      </c>
      <c r="BK179" s="156">
        <f t="shared" si="39"/>
        <v>0</v>
      </c>
      <c r="BL179" s="16" t="s">
        <v>323</v>
      </c>
      <c r="BM179" s="155" t="s">
        <v>1849</v>
      </c>
    </row>
    <row r="180" spans="2:65" s="1" customFormat="1" ht="24.15" customHeight="1">
      <c r="B180" s="142"/>
      <c r="C180" s="179" t="s">
        <v>834</v>
      </c>
      <c r="D180" s="179" t="s">
        <v>454</v>
      </c>
      <c r="E180" s="180" t="s">
        <v>20659</v>
      </c>
      <c r="F180" s="181" t="s">
        <v>20660</v>
      </c>
      <c r="G180" s="182" t="s">
        <v>467</v>
      </c>
      <c r="H180" s="183">
        <v>12</v>
      </c>
      <c r="I180" s="184"/>
      <c r="J180" s="185">
        <f t="shared" si="30"/>
        <v>0</v>
      </c>
      <c r="K180" s="186"/>
      <c r="L180" s="187"/>
      <c r="M180" s="188" t="s">
        <v>1</v>
      </c>
      <c r="N180" s="189" t="s">
        <v>42</v>
      </c>
      <c r="P180" s="153">
        <f t="shared" si="31"/>
        <v>0</v>
      </c>
      <c r="Q180" s="153">
        <v>0</v>
      </c>
      <c r="R180" s="153">
        <f t="shared" si="32"/>
        <v>0</v>
      </c>
      <c r="S180" s="153">
        <v>0</v>
      </c>
      <c r="T180" s="154">
        <f t="shared" si="33"/>
        <v>0</v>
      </c>
      <c r="AR180" s="155" t="s">
        <v>356</v>
      </c>
      <c r="AT180" s="155" t="s">
        <v>454</v>
      </c>
      <c r="AU180" s="155" t="s">
        <v>83</v>
      </c>
      <c r="AY180" s="16" t="s">
        <v>317</v>
      </c>
      <c r="BE180" s="156">
        <f t="shared" si="34"/>
        <v>0</v>
      </c>
      <c r="BF180" s="156">
        <f t="shared" si="35"/>
        <v>0</v>
      </c>
      <c r="BG180" s="156">
        <f t="shared" si="36"/>
        <v>0</v>
      </c>
      <c r="BH180" s="156">
        <f t="shared" si="37"/>
        <v>0</v>
      </c>
      <c r="BI180" s="156">
        <f t="shared" si="38"/>
        <v>0</v>
      </c>
      <c r="BJ180" s="16" t="s">
        <v>88</v>
      </c>
      <c r="BK180" s="156">
        <f t="shared" si="39"/>
        <v>0</v>
      </c>
      <c r="BL180" s="16" t="s">
        <v>323</v>
      </c>
      <c r="BM180" s="155" t="s">
        <v>1859</v>
      </c>
    </row>
    <row r="181" spans="2:65" s="1" customFormat="1" ht="24.15" customHeight="1">
      <c r="B181" s="142"/>
      <c r="C181" s="143" t="s">
        <v>673</v>
      </c>
      <c r="D181" s="143" t="s">
        <v>319</v>
      </c>
      <c r="E181" s="144" t="s">
        <v>20661</v>
      </c>
      <c r="F181" s="145" t="s">
        <v>9015</v>
      </c>
      <c r="G181" s="146" t="s">
        <v>467</v>
      </c>
      <c r="H181" s="147">
        <v>120</v>
      </c>
      <c r="I181" s="148"/>
      <c r="J181" s="149">
        <f t="shared" si="30"/>
        <v>0</v>
      </c>
      <c r="K181" s="150"/>
      <c r="L181" s="31"/>
      <c r="M181" s="151" t="s">
        <v>1</v>
      </c>
      <c r="N181" s="152" t="s">
        <v>42</v>
      </c>
      <c r="P181" s="153">
        <f t="shared" si="31"/>
        <v>0</v>
      </c>
      <c r="Q181" s="153">
        <v>0</v>
      </c>
      <c r="R181" s="153">
        <f t="shared" si="32"/>
        <v>0</v>
      </c>
      <c r="S181" s="153">
        <v>0</v>
      </c>
      <c r="T181" s="154">
        <f t="shared" si="33"/>
        <v>0</v>
      </c>
      <c r="AR181" s="155" t="s">
        <v>323</v>
      </c>
      <c r="AT181" s="155" t="s">
        <v>319</v>
      </c>
      <c r="AU181" s="155" t="s">
        <v>83</v>
      </c>
      <c r="AY181" s="16" t="s">
        <v>317</v>
      </c>
      <c r="BE181" s="156">
        <f t="shared" si="34"/>
        <v>0</v>
      </c>
      <c r="BF181" s="156">
        <f t="shared" si="35"/>
        <v>0</v>
      </c>
      <c r="BG181" s="156">
        <f t="shared" si="36"/>
        <v>0</v>
      </c>
      <c r="BH181" s="156">
        <f t="shared" si="37"/>
        <v>0</v>
      </c>
      <c r="BI181" s="156">
        <f t="shared" si="38"/>
        <v>0</v>
      </c>
      <c r="BJ181" s="16" t="s">
        <v>88</v>
      </c>
      <c r="BK181" s="156">
        <f t="shared" si="39"/>
        <v>0</v>
      </c>
      <c r="BL181" s="16" t="s">
        <v>323</v>
      </c>
      <c r="BM181" s="155" t="s">
        <v>1872</v>
      </c>
    </row>
    <row r="182" spans="2:65" s="1" customFormat="1" ht="16.5" customHeight="1">
      <c r="B182" s="142"/>
      <c r="C182" s="179" t="s">
        <v>1417</v>
      </c>
      <c r="D182" s="179" t="s">
        <v>454</v>
      </c>
      <c r="E182" s="180" t="s">
        <v>9017</v>
      </c>
      <c r="F182" s="181" t="s">
        <v>9018</v>
      </c>
      <c r="G182" s="182" t="s">
        <v>467</v>
      </c>
      <c r="H182" s="183">
        <v>120</v>
      </c>
      <c r="I182" s="184"/>
      <c r="J182" s="185">
        <f t="shared" si="30"/>
        <v>0</v>
      </c>
      <c r="K182" s="186"/>
      <c r="L182" s="187"/>
      <c r="M182" s="188" t="s">
        <v>1</v>
      </c>
      <c r="N182" s="189" t="s">
        <v>42</v>
      </c>
      <c r="P182" s="153">
        <f t="shared" si="31"/>
        <v>0</v>
      </c>
      <c r="Q182" s="153">
        <v>0</v>
      </c>
      <c r="R182" s="153">
        <f t="shared" si="32"/>
        <v>0</v>
      </c>
      <c r="S182" s="153">
        <v>0</v>
      </c>
      <c r="T182" s="154">
        <f t="shared" si="33"/>
        <v>0</v>
      </c>
      <c r="AR182" s="155" t="s">
        <v>356</v>
      </c>
      <c r="AT182" s="155" t="s">
        <v>454</v>
      </c>
      <c r="AU182" s="155" t="s">
        <v>83</v>
      </c>
      <c r="AY182" s="16" t="s">
        <v>317</v>
      </c>
      <c r="BE182" s="156">
        <f t="shared" si="34"/>
        <v>0</v>
      </c>
      <c r="BF182" s="156">
        <f t="shared" si="35"/>
        <v>0</v>
      </c>
      <c r="BG182" s="156">
        <f t="shared" si="36"/>
        <v>0</v>
      </c>
      <c r="BH182" s="156">
        <f t="shared" si="37"/>
        <v>0</v>
      </c>
      <c r="BI182" s="156">
        <f t="shared" si="38"/>
        <v>0</v>
      </c>
      <c r="BJ182" s="16" t="s">
        <v>88</v>
      </c>
      <c r="BK182" s="156">
        <f t="shared" si="39"/>
        <v>0</v>
      </c>
      <c r="BL182" s="16" t="s">
        <v>323</v>
      </c>
      <c r="BM182" s="155" t="s">
        <v>1882</v>
      </c>
    </row>
    <row r="183" spans="2:65" s="1" customFormat="1" ht="24.15" customHeight="1">
      <c r="B183" s="142"/>
      <c r="C183" s="179" t="s">
        <v>675</v>
      </c>
      <c r="D183" s="179" t="s">
        <v>454</v>
      </c>
      <c r="E183" s="180" t="s">
        <v>20662</v>
      </c>
      <c r="F183" s="181" t="s">
        <v>9021</v>
      </c>
      <c r="G183" s="182" t="s">
        <v>467</v>
      </c>
      <c r="H183" s="183">
        <v>120</v>
      </c>
      <c r="I183" s="184"/>
      <c r="J183" s="185">
        <f t="shared" si="30"/>
        <v>0</v>
      </c>
      <c r="K183" s="186"/>
      <c r="L183" s="187"/>
      <c r="M183" s="188" t="s">
        <v>1</v>
      </c>
      <c r="N183" s="189" t="s">
        <v>42</v>
      </c>
      <c r="P183" s="153">
        <f t="shared" si="31"/>
        <v>0</v>
      </c>
      <c r="Q183" s="153">
        <v>0</v>
      </c>
      <c r="R183" s="153">
        <f t="shared" si="32"/>
        <v>0</v>
      </c>
      <c r="S183" s="153">
        <v>0</v>
      </c>
      <c r="T183" s="154">
        <f t="shared" si="33"/>
        <v>0</v>
      </c>
      <c r="AR183" s="155" t="s">
        <v>356</v>
      </c>
      <c r="AT183" s="155" t="s">
        <v>454</v>
      </c>
      <c r="AU183" s="155" t="s">
        <v>83</v>
      </c>
      <c r="AY183" s="16" t="s">
        <v>317</v>
      </c>
      <c r="BE183" s="156">
        <f t="shared" si="34"/>
        <v>0</v>
      </c>
      <c r="BF183" s="156">
        <f t="shared" si="35"/>
        <v>0</v>
      </c>
      <c r="BG183" s="156">
        <f t="shared" si="36"/>
        <v>0</v>
      </c>
      <c r="BH183" s="156">
        <f t="shared" si="37"/>
        <v>0</v>
      </c>
      <c r="BI183" s="156">
        <f t="shared" si="38"/>
        <v>0</v>
      </c>
      <c r="BJ183" s="16" t="s">
        <v>88</v>
      </c>
      <c r="BK183" s="156">
        <f t="shared" si="39"/>
        <v>0</v>
      </c>
      <c r="BL183" s="16" t="s">
        <v>323</v>
      </c>
      <c r="BM183" s="155" t="s">
        <v>1910</v>
      </c>
    </row>
    <row r="184" spans="2:65" s="1" customFormat="1" ht="16.5" customHeight="1">
      <c r="B184" s="142"/>
      <c r="C184" s="179" t="s">
        <v>1456</v>
      </c>
      <c r="D184" s="179" t="s">
        <v>454</v>
      </c>
      <c r="E184" s="180" t="s">
        <v>20663</v>
      </c>
      <c r="F184" s="181" t="s">
        <v>20664</v>
      </c>
      <c r="G184" s="182" t="s">
        <v>467</v>
      </c>
      <c r="H184" s="183">
        <v>10</v>
      </c>
      <c r="I184" s="184"/>
      <c r="J184" s="185">
        <f t="shared" si="30"/>
        <v>0</v>
      </c>
      <c r="K184" s="186"/>
      <c r="L184" s="187"/>
      <c r="M184" s="188" t="s">
        <v>1</v>
      </c>
      <c r="N184" s="189" t="s">
        <v>42</v>
      </c>
      <c r="P184" s="153">
        <f t="shared" si="31"/>
        <v>0</v>
      </c>
      <c r="Q184" s="153">
        <v>0</v>
      </c>
      <c r="R184" s="153">
        <f t="shared" si="32"/>
        <v>0</v>
      </c>
      <c r="S184" s="153">
        <v>0</v>
      </c>
      <c r="T184" s="154">
        <f t="shared" si="33"/>
        <v>0</v>
      </c>
      <c r="AR184" s="155" t="s">
        <v>356</v>
      </c>
      <c r="AT184" s="155" t="s">
        <v>454</v>
      </c>
      <c r="AU184" s="155" t="s">
        <v>83</v>
      </c>
      <c r="AY184" s="16" t="s">
        <v>317</v>
      </c>
      <c r="BE184" s="156">
        <f t="shared" si="34"/>
        <v>0</v>
      </c>
      <c r="BF184" s="156">
        <f t="shared" si="35"/>
        <v>0</v>
      </c>
      <c r="BG184" s="156">
        <f t="shared" si="36"/>
        <v>0</v>
      </c>
      <c r="BH184" s="156">
        <f t="shared" si="37"/>
        <v>0</v>
      </c>
      <c r="BI184" s="156">
        <f t="shared" si="38"/>
        <v>0</v>
      </c>
      <c r="BJ184" s="16" t="s">
        <v>88</v>
      </c>
      <c r="BK184" s="156">
        <f t="shared" si="39"/>
        <v>0</v>
      </c>
      <c r="BL184" s="16" t="s">
        <v>323</v>
      </c>
      <c r="BM184" s="155" t="s">
        <v>1922</v>
      </c>
    </row>
    <row r="185" spans="2:65" s="1" customFormat="1" ht="16.5" customHeight="1">
      <c r="B185" s="142"/>
      <c r="C185" s="143" t="s">
        <v>678</v>
      </c>
      <c r="D185" s="143" t="s">
        <v>319</v>
      </c>
      <c r="E185" s="144" t="s">
        <v>20665</v>
      </c>
      <c r="F185" s="145" t="s">
        <v>20664</v>
      </c>
      <c r="G185" s="146" t="s">
        <v>467</v>
      </c>
      <c r="H185" s="147">
        <v>10</v>
      </c>
      <c r="I185" s="148"/>
      <c r="J185" s="149">
        <f t="shared" si="30"/>
        <v>0</v>
      </c>
      <c r="K185" s="150"/>
      <c r="L185" s="31"/>
      <c r="M185" s="151" t="s">
        <v>1</v>
      </c>
      <c r="N185" s="152" t="s">
        <v>42</v>
      </c>
      <c r="P185" s="153">
        <f t="shared" si="31"/>
        <v>0</v>
      </c>
      <c r="Q185" s="153">
        <v>0</v>
      </c>
      <c r="R185" s="153">
        <f t="shared" si="32"/>
        <v>0</v>
      </c>
      <c r="S185" s="153">
        <v>0</v>
      </c>
      <c r="T185" s="154">
        <f t="shared" si="33"/>
        <v>0</v>
      </c>
      <c r="AR185" s="155" t="s">
        <v>323</v>
      </c>
      <c r="AT185" s="155" t="s">
        <v>319</v>
      </c>
      <c r="AU185" s="155" t="s">
        <v>83</v>
      </c>
      <c r="AY185" s="16" t="s">
        <v>317</v>
      </c>
      <c r="BE185" s="156">
        <f t="shared" si="34"/>
        <v>0</v>
      </c>
      <c r="BF185" s="156">
        <f t="shared" si="35"/>
        <v>0</v>
      </c>
      <c r="BG185" s="156">
        <f t="shared" si="36"/>
        <v>0</v>
      </c>
      <c r="BH185" s="156">
        <f t="shared" si="37"/>
        <v>0</v>
      </c>
      <c r="BI185" s="156">
        <f t="shared" si="38"/>
        <v>0</v>
      </c>
      <c r="BJ185" s="16" t="s">
        <v>88</v>
      </c>
      <c r="BK185" s="156">
        <f t="shared" si="39"/>
        <v>0</v>
      </c>
      <c r="BL185" s="16" t="s">
        <v>323</v>
      </c>
      <c r="BM185" s="155" t="s">
        <v>1961</v>
      </c>
    </row>
    <row r="186" spans="2:65" s="1" customFormat="1" ht="24.15" customHeight="1">
      <c r="B186" s="142"/>
      <c r="C186" s="143" t="s">
        <v>774</v>
      </c>
      <c r="D186" s="143" t="s">
        <v>319</v>
      </c>
      <c r="E186" s="144" t="s">
        <v>20666</v>
      </c>
      <c r="F186" s="145" t="s">
        <v>9254</v>
      </c>
      <c r="G186" s="146" t="s">
        <v>484</v>
      </c>
      <c r="H186" s="147">
        <v>1200</v>
      </c>
      <c r="I186" s="148"/>
      <c r="J186" s="149">
        <f t="shared" si="30"/>
        <v>0</v>
      </c>
      <c r="K186" s="150"/>
      <c r="L186" s="31"/>
      <c r="M186" s="151" t="s">
        <v>1</v>
      </c>
      <c r="N186" s="152" t="s">
        <v>42</v>
      </c>
      <c r="P186" s="153">
        <f t="shared" si="31"/>
        <v>0</v>
      </c>
      <c r="Q186" s="153">
        <v>0</v>
      </c>
      <c r="R186" s="153">
        <f t="shared" si="32"/>
        <v>0</v>
      </c>
      <c r="S186" s="153">
        <v>0</v>
      </c>
      <c r="T186" s="154">
        <f t="shared" si="33"/>
        <v>0</v>
      </c>
      <c r="AR186" s="155" t="s">
        <v>323</v>
      </c>
      <c r="AT186" s="155" t="s">
        <v>319</v>
      </c>
      <c r="AU186" s="155" t="s">
        <v>83</v>
      </c>
      <c r="AY186" s="16" t="s">
        <v>317</v>
      </c>
      <c r="BE186" s="156">
        <f t="shared" si="34"/>
        <v>0</v>
      </c>
      <c r="BF186" s="156">
        <f t="shared" si="35"/>
        <v>0</v>
      </c>
      <c r="BG186" s="156">
        <f t="shared" si="36"/>
        <v>0</v>
      </c>
      <c r="BH186" s="156">
        <f t="shared" si="37"/>
        <v>0</v>
      </c>
      <c r="BI186" s="156">
        <f t="shared" si="38"/>
        <v>0</v>
      </c>
      <c r="BJ186" s="16" t="s">
        <v>88</v>
      </c>
      <c r="BK186" s="156">
        <f t="shared" si="39"/>
        <v>0</v>
      </c>
      <c r="BL186" s="16" t="s">
        <v>323</v>
      </c>
      <c r="BM186" s="155" t="s">
        <v>2028</v>
      </c>
    </row>
    <row r="187" spans="2:65" s="1" customFormat="1" ht="16.5" customHeight="1">
      <c r="B187" s="142"/>
      <c r="C187" s="179" t="s">
        <v>681</v>
      </c>
      <c r="D187" s="179" t="s">
        <v>454</v>
      </c>
      <c r="E187" s="180" t="s">
        <v>20667</v>
      </c>
      <c r="F187" s="181" t="s">
        <v>9257</v>
      </c>
      <c r="G187" s="182" t="s">
        <v>484</v>
      </c>
      <c r="H187" s="183">
        <v>1200</v>
      </c>
      <c r="I187" s="184"/>
      <c r="J187" s="185">
        <f t="shared" si="30"/>
        <v>0</v>
      </c>
      <c r="K187" s="186"/>
      <c r="L187" s="187"/>
      <c r="M187" s="188" t="s">
        <v>1</v>
      </c>
      <c r="N187" s="189" t="s">
        <v>42</v>
      </c>
      <c r="P187" s="153">
        <f t="shared" si="31"/>
        <v>0</v>
      </c>
      <c r="Q187" s="153">
        <v>0</v>
      </c>
      <c r="R187" s="153">
        <f t="shared" si="32"/>
        <v>0</v>
      </c>
      <c r="S187" s="153">
        <v>0</v>
      </c>
      <c r="T187" s="154">
        <f t="shared" si="33"/>
        <v>0</v>
      </c>
      <c r="AR187" s="155" t="s">
        <v>356</v>
      </c>
      <c r="AT187" s="155" t="s">
        <v>454</v>
      </c>
      <c r="AU187" s="155" t="s">
        <v>83</v>
      </c>
      <c r="AY187" s="16" t="s">
        <v>317</v>
      </c>
      <c r="BE187" s="156">
        <f t="shared" si="34"/>
        <v>0</v>
      </c>
      <c r="BF187" s="156">
        <f t="shared" si="35"/>
        <v>0</v>
      </c>
      <c r="BG187" s="156">
        <f t="shared" si="36"/>
        <v>0</v>
      </c>
      <c r="BH187" s="156">
        <f t="shared" si="37"/>
        <v>0</v>
      </c>
      <c r="BI187" s="156">
        <f t="shared" si="38"/>
        <v>0</v>
      </c>
      <c r="BJ187" s="16" t="s">
        <v>88</v>
      </c>
      <c r="BK187" s="156">
        <f t="shared" si="39"/>
        <v>0</v>
      </c>
      <c r="BL187" s="16" t="s">
        <v>323</v>
      </c>
      <c r="BM187" s="155" t="s">
        <v>2039</v>
      </c>
    </row>
    <row r="188" spans="2:65" s="1" customFormat="1" ht="24.15" customHeight="1">
      <c r="B188" s="142"/>
      <c r="C188" s="143" t="s">
        <v>778</v>
      </c>
      <c r="D188" s="143" t="s">
        <v>319</v>
      </c>
      <c r="E188" s="144" t="s">
        <v>20668</v>
      </c>
      <c r="F188" s="145" t="s">
        <v>17950</v>
      </c>
      <c r="G188" s="146" t="s">
        <v>484</v>
      </c>
      <c r="H188" s="147">
        <v>680</v>
      </c>
      <c r="I188" s="148"/>
      <c r="J188" s="149">
        <f t="shared" si="30"/>
        <v>0</v>
      </c>
      <c r="K188" s="150"/>
      <c r="L188" s="31"/>
      <c r="M188" s="151" t="s">
        <v>1</v>
      </c>
      <c r="N188" s="152" t="s">
        <v>42</v>
      </c>
      <c r="P188" s="153">
        <f t="shared" si="31"/>
        <v>0</v>
      </c>
      <c r="Q188" s="153">
        <v>0</v>
      </c>
      <c r="R188" s="153">
        <f t="shared" si="32"/>
        <v>0</v>
      </c>
      <c r="S188" s="153">
        <v>0</v>
      </c>
      <c r="T188" s="154">
        <f t="shared" si="33"/>
        <v>0</v>
      </c>
      <c r="AR188" s="155" t="s">
        <v>323</v>
      </c>
      <c r="AT188" s="155" t="s">
        <v>319</v>
      </c>
      <c r="AU188" s="155" t="s">
        <v>83</v>
      </c>
      <c r="AY188" s="16" t="s">
        <v>317</v>
      </c>
      <c r="BE188" s="156">
        <f t="shared" si="34"/>
        <v>0</v>
      </c>
      <c r="BF188" s="156">
        <f t="shared" si="35"/>
        <v>0</v>
      </c>
      <c r="BG188" s="156">
        <f t="shared" si="36"/>
        <v>0</v>
      </c>
      <c r="BH188" s="156">
        <f t="shared" si="37"/>
        <v>0</v>
      </c>
      <c r="BI188" s="156">
        <f t="shared" si="38"/>
        <v>0</v>
      </c>
      <c r="BJ188" s="16" t="s">
        <v>88</v>
      </c>
      <c r="BK188" s="156">
        <f t="shared" si="39"/>
        <v>0</v>
      </c>
      <c r="BL188" s="16" t="s">
        <v>323</v>
      </c>
      <c r="BM188" s="155" t="s">
        <v>2047</v>
      </c>
    </row>
    <row r="189" spans="2:65" s="1" customFormat="1" ht="16.5" customHeight="1">
      <c r="B189" s="142"/>
      <c r="C189" s="179" t="s">
        <v>684</v>
      </c>
      <c r="D189" s="179" t="s">
        <v>454</v>
      </c>
      <c r="E189" s="180" t="s">
        <v>20669</v>
      </c>
      <c r="F189" s="181" t="s">
        <v>17953</v>
      </c>
      <c r="G189" s="182" t="s">
        <v>484</v>
      </c>
      <c r="H189" s="183">
        <v>680</v>
      </c>
      <c r="I189" s="184"/>
      <c r="J189" s="185">
        <f t="shared" si="30"/>
        <v>0</v>
      </c>
      <c r="K189" s="186"/>
      <c r="L189" s="187"/>
      <c r="M189" s="188" t="s">
        <v>1</v>
      </c>
      <c r="N189" s="189" t="s">
        <v>42</v>
      </c>
      <c r="P189" s="153">
        <f t="shared" si="31"/>
        <v>0</v>
      </c>
      <c r="Q189" s="153">
        <v>0</v>
      </c>
      <c r="R189" s="153">
        <f t="shared" si="32"/>
        <v>0</v>
      </c>
      <c r="S189" s="153">
        <v>0</v>
      </c>
      <c r="T189" s="154">
        <f t="shared" si="33"/>
        <v>0</v>
      </c>
      <c r="AR189" s="155" t="s">
        <v>356</v>
      </c>
      <c r="AT189" s="155" t="s">
        <v>454</v>
      </c>
      <c r="AU189" s="155" t="s">
        <v>83</v>
      </c>
      <c r="AY189" s="16" t="s">
        <v>317</v>
      </c>
      <c r="BE189" s="156">
        <f t="shared" si="34"/>
        <v>0</v>
      </c>
      <c r="BF189" s="156">
        <f t="shared" si="35"/>
        <v>0</v>
      </c>
      <c r="BG189" s="156">
        <f t="shared" si="36"/>
        <v>0</v>
      </c>
      <c r="BH189" s="156">
        <f t="shared" si="37"/>
        <v>0</v>
      </c>
      <c r="BI189" s="156">
        <f t="shared" si="38"/>
        <v>0</v>
      </c>
      <c r="BJ189" s="16" t="s">
        <v>88</v>
      </c>
      <c r="BK189" s="156">
        <f t="shared" si="39"/>
        <v>0</v>
      </c>
      <c r="BL189" s="16" t="s">
        <v>323</v>
      </c>
      <c r="BM189" s="155" t="s">
        <v>2055</v>
      </c>
    </row>
    <row r="190" spans="2:65" s="1" customFormat="1" ht="21.75" customHeight="1">
      <c r="B190" s="142"/>
      <c r="C190" s="143" t="s">
        <v>786</v>
      </c>
      <c r="D190" s="143" t="s">
        <v>319</v>
      </c>
      <c r="E190" s="144" t="s">
        <v>20670</v>
      </c>
      <c r="F190" s="145" t="s">
        <v>20671</v>
      </c>
      <c r="G190" s="146" t="s">
        <v>484</v>
      </c>
      <c r="H190" s="147">
        <v>63490</v>
      </c>
      <c r="I190" s="148"/>
      <c r="J190" s="149">
        <f t="shared" si="30"/>
        <v>0</v>
      </c>
      <c r="K190" s="150"/>
      <c r="L190" s="31"/>
      <c r="M190" s="151" t="s">
        <v>1</v>
      </c>
      <c r="N190" s="152" t="s">
        <v>42</v>
      </c>
      <c r="P190" s="153">
        <f t="shared" si="31"/>
        <v>0</v>
      </c>
      <c r="Q190" s="153">
        <v>0</v>
      </c>
      <c r="R190" s="153">
        <f t="shared" si="32"/>
        <v>0</v>
      </c>
      <c r="S190" s="153">
        <v>0</v>
      </c>
      <c r="T190" s="154">
        <f t="shared" si="33"/>
        <v>0</v>
      </c>
      <c r="AR190" s="155" t="s">
        <v>323</v>
      </c>
      <c r="AT190" s="155" t="s">
        <v>319</v>
      </c>
      <c r="AU190" s="155" t="s">
        <v>83</v>
      </c>
      <c r="AY190" s="16" t="s">
        <v>317</v>
      </c>
      <c r="BE190" s="156">
        <f t="shared" si="34"/>
        <v>0</v>
      </c>
      <c r="BF190" s="156">
        <f t="shared" si="35"/>
        <v>0</v>
      </c>
      <c r="BG190" s="156">
        <f t="shared" si="36"/>
        <v>0</v>
      </c>
      <c r="BH190" s="156">
        <f t="shared" si="37"/>
        <v>0</v>
      </c>
      <c r="BI190" s="156">
        <f t="shared" si="38"/>
        <v>0</v>
      </c>
      <c r="BJ190" s="16" t="s">
        <v>88</v>
      </c>
      <c r="BK190" s="156">
        <f t="shared" si="39"/>
        <v>0</v>
      </c>
      <c r="BL190" s="16" t="s">
        <v>323</v>
      </c>
      <c r="BM190" s="155" t="s">
        <v>2063</v>
      </c>
    </row>
    <row r="191" spans="2:65" s="1" customFormat="1" ht="24.15" customHeight="1">
      <c r="B191" s="142"/>
      <c r="C191" s="179" t="s">
        <v>687</v>
      </c>
      <c r="D191" s="179" t="s">
        <v>454</v>
      </c>
      <c r="E191" s="180" t="s">
        <v>20672</v>
      </c>
      <c r="F191" s="181" t="s">
        <v>20673</v>
      </c>
      <c r="G191" s="182" t="s">
        <v>484</v>
      </c>
      <c r="H191" s="183">
        <v>63490</v>
      </c>
      <c r="I191" s="184"/>
      <c r="J191" s="185">
        <f t="shared" si="30"/>
        <v>0</v>
      </c>
      <c r="K191" s="186"/>
      <c r="L191" s="187"/>
      <c r="M191" s="188" t="s">
        <v>1</v>
      </c>
      <c r="N191" s="189" t="s">
        <v>42</v>
      </c>
      <c r="P191" s="153">
        <f t="shared" si="31"/>
        <v>0</v>
      </c>
      <c r="Q191" s="153">
        <v>0</v>
      </c>
      <c r="R191" s="153">
        <f t="shared" si="32"/>
        <v>0</v>
      </c>
      <c r="S191" s="153">
        <v>0</v>
      </c>
      <c r="T191" s="154">
        <f t="shared" si="33"/>
        <v>0</v>
      </c>
      <c r="AR191" s="155" t="s">
        <v>356</v>
      </c>
      <c r="AT191" s="155" t="s">
        <v>454</v>
      </c>
      <c r="AU191" s="155" t="s">
        <v>83</v>
      </c>
      <c r="AY191" s="16" t="s">
        <v>317</v>
      </c>
      <c r="BE191" s="156">
        <f t="shared" si="34"/>
        <v>0</v>
      </c>
      <c r="BF191" s="156">
        <f t="shared" si="35"/>
        <v>0</v>
      </c>
      <c r="BG191" s="156">
        <f t="shared" si="36"/>
        <v>0</v>
      </c>
      <c r="BH191" s="156">
        <f t="shared" si="37"/>
        <v>0</v>
      </c>
      <c r="BI191" s="156">
        <f t="shared" si="38"/>
        <v>0</v>
      </c>
      <c r="BJ191" s="16" t="s">
        <v>88</v>
      </c>
      <c r="BK191" s="156">
        <f t="shared" si="39"/>
        <v>0</v>
      </c>
      <c r="BL191" s="16" t="s">
        <v>323</v>
      </c>
      <c r="BM191" s="155" t="s">
        <v>2072</v>
      </c>
    </row>
    <row r="192" spans="2:65" s="1" customFormat="1" ht="21.75" customHeight="1">
      <c r="B192" s="142"/>
      <c r="C192" s="143" t="s">
        <v>789</v>
      </c>
      <c r="D192" s="143" t="s">
        <v>319</v>
      </c>
      <c r="E192" s="144" t="s">
        <v>20674</v>
      </c>
      <c r="F192" s="145" t="s">
        <v>20675</v>
      </c>
      <c r="G192" s="146" t="s">
        <v>484</v>
      </c>
      <c r="H192" s="147">
        <v>32656</v>
      </c>
      <c r="I192" s="148"/>
      <c r="J192" s="149">
        <f t="shared" si="30"/>
        <v>0</v>
      </c>
      <c r="K192" s="150"/>
      <c r="L192" s="31"/>
      <c r="M192" s="151" t="s">
        <v>1</v>
      </c>
      <c r="N192" s="152" t="s">
        <v>42</v>
      </c>
      <c r="P192" s="153">
        <f t="shared" si="31"/>
        <v>0</v>
      </c>
      <c r="Q192" s="153">
        <v>0</v>
      </c>
      <c r="R192" s="153">
        <f t="shared" si="32"/>
        <v>0</v>
      </c>
      <c r="S192" s="153">
        <v>0</v>
      </c>
      <c r="T192" s="154">
        <f t="shared" si="33"/>
        <v>0</v>
      </c>
      <c r="AR192" s="155" t="s">
        <v>323</v>
      </c>
      <c r="AT192" s="155" t="s">
        <v>319</v>
      </c>
      <c r="AU192" s="155" t="s">
        <v>83</v>
      </c>
      <c r="AY192" s="16" t="s">
        <v>317</v>
      </c>
      <c r="BE192" s="156">
        <f t="shared" si="34"/>
        <v>0</v>
      </c>
      <c r="BF192" s="156">
        <f t="shared" si="35"/>
        <v>0</v>
      </c>
      <c r="BG192" s="156">
        <f t="shared" si="36"/>
        <v>0</v>
      </c>
      <c r="BH192" s="156">
        <f t="shared" si="37"/>
        <v>0</v>
      </c>
      <c r="BI192" s="156">
        <f t="shared" si="38"/>
        <v>0</v>
      </c>
      <c r="BJ192" s="16" t="s">
        <v>88</v>
      </c>
      <c r="BK192" s="156">
        <f t="shared" si="39"/>
        <v>0</v>
      </c>
      <c r="BL192" s="16" t="s">
        <v>323</v>
      </c>
      <c r="BM192" s="155" t="s">
        <v>2081</v>
      </c>
    </row>
    <row r="193" spans="2:65" s="1" customFormat="1" ht="24.15" customHeight="1">
      <c r="B193" s="142"/>
      <c r="C193" s="179" t="s">
        <v>561</v>
      </c>
      <c r="D193" s="179" t="s">
        <v>454</v>
      </c>
      <c r="E193" s="180" t="s">
        <v>20676</v>
      </c>
      <c r="F193" s="181" t="s">
        <v>20677</v>
      </c>
      <c r="G193" s="182" t="s">
        <v>484</v>
      </c>
      <c r="H193" s="183">
        <v>32656</v>
      </c>
      <c r="I193" s="184"/>
      <c r="J193" s="185">
        <f t="shared" si="30"/>
        <v>0</v>
      </c>
      <c r="K193" s="186"/>
      <c r="L193" s="187"/>
      <c r="M193" s="188" t="s">
        <v>1</v>
      </c>
      <c r="N193" s="189" t="s">
        <v>42</v>
      </c>
      <c r="P193" s="153">
        <f t="shared" si="31"/>
        <v>0</v>
      </c>
      <c r="Q193" s="153">
        <v>0</v>
      </c>
      <c r="R193" s="153">
        <f t="shared" si="32"/>
        <v>0</v>
      </c>
      <c r="S193" s="153">
        <v>0</v>
      </c>
      <c r="T193" s="154">
        <f t="shared" si="33"/>
        <v>0</v>
      </c>
      <c r="AR193" s="155" t="s">
        <v>356</v>
      </c>
      <c r="AT193" s="155" t="s">
        <v>454</v>
      </c>
      <c r="AU193" s="155" t="s">
        <v>83</v>
      </c>
      <c r="AY193" s="16" t="s">
        <v>317</v>
      </c>
      <c r="BE193" s="156">
        <f t="shared" si="34"/>
        <v>0</v>
      </c>
      <c r="BF193" s="156">
        <f t="shared" si="35"/>
        <v>0</v>
      </c>
      <c r="BG193" s="156">
        <f t="shared" si="36"/>
        <v>0</v>
      </c>
      <c r="BH193" s="156">
        <f t="shared" si="37"/>
        <v>0</v>
      </c>
      <c r="BI193" s="156">
        <f t="shared" si="38"/>
        <v>0</v>
      </c>
      <c r="BJ193" s="16" t="s">
        <v>88</v>
      </c>
      <c r="BK193" s="156">
        <f t="shared" si="39"/>
        <v>0</v>
      </c>
      <c r="BL193" s="16" t="s">
        <v>323</v>
      </c>
      <c r="BM193" s="155" t="s">
        <v>768</v>
      </c>
    </row>
    <row r="194" spans="2:65" s="1" customFormat="1" ht="24.15" customHeight="1">
      <c r="B194" s="142"/>
      <c r="C194" s="143" t="s">
        <v>1571</v>
      </c>
      <c r="D194" s="143" t="s">
        <v>319</v>
      </c>
      <c r="E194" s="144" t="s">
        <v>20678</v>
      </c>
      <c r="F194" s="145" t="s">
        <v>20679</v>
      </c>
      <c r="G194" s="146" t="s">
        <v>484</v>
      </c>
      <c r="H194" s="147">
        <v>32656</v>
      </c>
      <c r="I194" s="148"/>
      <c r="J194" s="149">
        <f t="shared" si="30"/>
        <v>0</v>
      </c>
      <c r="K194" s="150"/>
      <c r="L194" s="31"/>
      <c r="M194" s="151" t="s">
        <v>1</v>
      </c>
      <c r="N194" s="152" t="s">
        <v>42</v>
      </c>
      <c r="P194" s="153">
        <f t="shared" si="31"/>
        <v>0</v>
      </c>
      <c r="Q194" s="153">
        <v>0</v>
      </c>
      <c r="R194" s="153">
        <f t="shared" si="32"/>
        <v>0</v>
      </c>
      <c r="S194" s="153">
        <v>0</v>
      </c>
      <c r="T194" s="154">
        <f t="shared" si="33"/>
        <v>0</v>
      </c>
      <c r="AR194" s="155" t="s">
        <v>323</v>
      </c>
      <c r="AT194" s="155" t="s">
        <v>319</v>
      </c>
      <c r="AU194" s="155" t="s">
        <v>83</v>
      </c>
      <c r="AY194" s="16" t="s">
        <v>317</v>
      </c>
      <c r="BE194" s="156">
        <f t="shared" si="34"/>
        <v>0</v>
      </c>
      <c r="BF194" s="156">
        <f t="shared" si="35"/>
        <v>0</v>
      </c>
      <c r="BG194" s="156">
        <f t="shared" si="36"/>
        <v>0</v>
      </c>
      <c r="BH194" s="156">
        <f t="shared" si="37"/>
        <v>0</v>
      </c>
      <c r="BI194" s="156">
        <f t="shared" si="38"/>
        <v>0</v>
      </c>
      <c r="BJ194" s="16" t="s">
        <v>88</v>
      </c>
      <c r="BK194" s="156">
        <f t="shared" si="39"/>
        <v>0</v>
      </c>
      <c r="BL194" s="16" t="s">
        <v>323</v>
      </c>
      <c r="BM194" s="155" t="s">
        <v>2096</v>
      </c>
    </row>
    <row r="195" spans="2:65" s="1" customFormat="1" ht="24.15" customHeight="1">
      <c r="B195" s="142"/>
      <c r="C195" s="179" t="s">
        <v>692</v>
      </c>
      <c r="D195" s="179" t="s">
        <v>454</v>
      </c>
      <c r="E195" s="180" t="s">
        <v>20680</v>
      </c>
      <c r="F195" s="181" t="s">
        <v>20681</v>
      </c>
      <c r="G195" s="182" t="s">
        <v>484</v>
      </c>
      <c r="H195" s="183">
        <v>32656</v>
      </c>
      <c r="I195" s="184"/>
      <c r="J195" s="185">
        <f t="shared" si="30"/>
        <v>0</v>
      </c>
      <c r="K195" s="186"/>
      <c r="L195" s="187"/>
      <c r="M195" s="188" t="s">
        <v>1</v>
      </c>
      <c r="N195" s="189" t="s">
        <v>42</v>
      </c>
      <c r="P195" s="153">
        <f t="shared" si="31"/>
        <v>0</v>
      </c>
      <c r="Q195" s="153">
        <v>0</v>
      </c>
      <c r="R195" s="153">
        <f t="shared" si="32"/>
        <v>0</v>
      </c>
      <c r="S195" s="153">
        <v>0</v>
      </c>
      <c r="T195" s="154">
        <f t="shared" si="33"/>
        <v>0</v>
      </c>
      <c r="AR195" s="155" t="s">
        <v>356</v>
      </c>
      <c r="AT195" s="155" t="s">
        <v>454</v>
      </c>
      <c r="AU195" s="155" t="s">
        <v>83</v>
      </c>
      <c r="AY195" s="16" t="s">
        <v>317</v>
      </c>
      <c r="BE195" s="156">
        <f t="shared" si="34"/>
        <v>0</v>
      </c>
      <c r="BF195" s="156">
        <f t="shared" si="35"/>
        <v>0</v>
      </c>
      <c r="BG195" s="156">
        <f t="shared" si="36"/>
        <v>0</v>
      </c>
      <c r="BH195" s="156">
        <f t="shared" si="37"/>
        <v>0</v>
      </c>
      <c r="BI195" s="156">
        <f t="shared" si="38"/>
        <v>0</v>
      </c>
      <c r="BJ195" s="16" t="s">
        <v>88</v>
      </c>
      <c r="BK195" s="156">
        <f t="shared" si="39"/>
        <v>0</v>
      </c>
      <c r="BL195" s="16" t="s">
        <v>323</v>
      </c>
      <c r="BM195" s="155" t="s">
        <v>2104</v>
      </c>
    </row>
    <row r="196" spans="2:65" s="1" customFormat="1" ht="24.15" customHeight="1">
      <c r="B196" s="142"/>
      <c r="C196" s="143" t="s">
        <v>1584</v>
      </c>
      <c r="D196" s="143" t="s">
        <v>319</v>
      </c>
      <c r="E196" s="144" t="s">
        <v>20682</v>
      </c>
      <c r="F196" s="145" t="s">
        <v>20683</v>
      </c>
      <c r="G196" s="146" t="s">
        <v>484</v>
      </c>
      <c r="H196" s="147">
        <v>30840</v>
      </c>
      <c r="I196" s="148"/>
      <c r="J196" s="149">
        <f t="shared" si="30"/>
        <v>0</v>
      </c>
      <c r="K196" s="150"/>
      <c r="L196" s="31"/>
      <c r="M196" s="151" t="s">
        <v>1</v>
      </c>
      <c r="N196" s="152" t="s">
        <v>42</v>
      </c>
      <c r="P196" s="153">
        <f t="shared" si="31"/>
        <v>0</v>
      </c>
      <c r="Q196" s="153">
        <v>0</v>
      </c>
      <c r="R196" s="153">
        <f t="shared" si="32"/>
        <v>0</v>
      </c>
      <c r="S196" s="153">
        <v>0</v>
      </c>
      <c r="T196" s="154">
        <f t="shared" si="33"/>
        <v>0</v>
      </c>
      <c r="AR196" s="155" t="s">
        <v>323</v>
      </c>
      <c r="AT196" s="155" t="s">
        <v>319</v>
      </c>
      <c r="AU196" s="155" t="s">
        <v>83</v>
      </c>
      <c r="AY196" s="16" t="s">
        <v>317</v>
      </c>
      <c r="BE196" s="156">
        <f t="shared" si="34"/>
        <v>0</v>
      </c>
      <c r="BF196" s="156">
        <f t="shared" si="35"/>
        <v>0</v>
      </c>
      <c r="BG196" s="156">
        <f t="shared" si="36"/>
        <v>0</v>
      </c>
      <c r="BH196" s="156">
        <f t="shared" si="37"/>
        <v>0</v>
      </c>
      <c r="BI196" s="156">
        <f t="shared" si="38"/>
        <v>0</v>
      </c>
      <c r="BJ196" s="16" t="s">
        <v>88</v>
      </c>
      <c r="BK196" s="156">
        <f t="shared" si="39"/>
        <v>0</v>
      </c>
      <c r="BL196" s="16" t="s">
        <v>323</v>
      </c>
      <c r="BM196" s="155" t="s">
        <v>2112</v>
      </c>
    </row>
    <row r="197" spans="2:65" s="1" customFormat="1" ht="24.15" customHeight="1">
      <c r="B197" s="142"/>
      <c r="C197" s="179" t="s">
        <v>696</v>
      </c>
      <c r="D197" s="179" t="s">
        <v>454</v>
      </c>
      <c r="E197" s="180" t="s">
        <v>20684</v>
      </c>
      <c r="F197" s="181" t="s">
        <v>20685</v>
      </c>
      <c r="G197" s="182" t="s">
        <v>484</v>
      </c>
      <c r="H197" s="183">
        <v>30840</v>
      </c>
      <c r="I197" s="184"/>
      <c r="J197" s="185">
        <f t="shared" si="30"/>
        <v>0</v>
      </c>
      <c r="K197" s="186"/>
      <c r="L197" s="187"/>
      <c r="M197" s="188" t="s">
        <v>1</v>
      </c>
      <c r="N197" s="189" t="s">
        <v>42</v>
      </c>
      <c r="P197" s="153">
        <f t="shared" si="31"/>
        <v>0</v>
      </c>
      <c r="Q197" s="153">
        <v>0</v>
      </c>
      <c r="R197" s="153">
        <f t="shared" si="32"/>
        <v>0</v>
      </c>
      <c r="S197" s="153">
        <v>0</v>
      </c>
      <c r="T197" s="154">
        <f t="shared" si="33"/>
        <v>0</v>
      </c>
      <c r="AR197" s="155" t="s">
        <v>356</v>
      </c>
      <c r="AT197" s="155" t="s">
        <v>454</v>
      </c>
      <c r="AU197" s="155" t="s">
        <v>83</v>
      </c>
      <c r="AY197" s="16" t="s">
        <v>317</v>
      </c>
      <c r="BE197" s="156">
        <f t="shared" si="34"/>
        <v>0</v>
      </c>
      <c r="BF197" s="156">
        <f t="shared" si="35"/>
        <v>0</v>
      </c>
      <c r="BG197" s="156">
        <f t="shared" si="36"/>
        <v>0</v>
      </c>
      <c r="BH197" s="156">
        <f t="shared" si="37"/>
        <v>0</v>
      </c>
      <c r="BI197" s="156">
        <f t="shared" si="38"/>
        <v>0</v>
      </c>
      <c r="BJ197" s="16" t="s">
        <v>88</v>
      </c>
      <c r="BK197" s="156">
        <f t="shared" si="39"/>
        <v>0</v>
      </c>
      <c r="BL197" s="16" t="s">
        <v>323</v>
      </c>
      <c r="BM197" s="155" t="s">
        <v>2127</v>
      </c>
    </row>
    <row r="198" spans="2:65" s="1" customFormat="1" ht="33" customHeight="1">
      <c r="B198" s="142"/>
      <c r="C198" s="179" t="s">
        <v>1594</v>
      </c>
      <c r="D198" s="179" t="s">
        <v>454</v>
      </c>
      <c r="E198" s="180" t="s">
        <v>20686</v>
      </c>
      <c r="F198" s="181" t="s">
        <v>20687</v>
      </c>
      <c r="G198" s="182" t="s">
        <v>467</v>
      </c>
      <c r="H198" s="183">
        <v>6</v>
      </c>
      <c r="I198" s="184"/>
      <c r="J198" s="185">
        <f t="shared" si="30"/>
        <v>0</v>
      </c>
      <c r="K198" s="186"/>
      <c r="L198" s="187"/>
      <c r="M198" s="188" t="s">
        <v>1</v>
      </c>
      <c r="N198" s="189" t="s">
        <v>42</v>
      </c>
      <c r="P198" s="153">
        <f t="shared" si="31"/>
        <v>0</v>
      </c>
      <c r="Q198" s="153">
        <v>0</v>
      </c>
      <c r="R198" s="153">
        <f t="shared" si="32"/>
        <v>0</v>
      </c>
      <c r="S198" s="153">
        <v>0</v>
      </c>
      <c r="T198" s="154">
        <f t="shared" si="33"/>
        <v>0</v>
      </c>
      <c r="AR198" s="155" t="s">
        <v>356</v>
      </c>
      <c r="AT198" s="155" t="s">
        <v>454</v>
      </c>
      <c r="AU198" s="155" t="s">
        <v>83</v>
      </c>
      <c r="AY198" s="16" t="s">
        <v>317</v>
      </c>
      <c r="BE198" s="156">
        <f t="shared" si="34"/>
        <v>0</v>
      </c>
      <c r="BF198" s="156">
        <f t="shared" si="35"/>
        <v>0</v>
      </c>
      <c r="BG198" s="156">
        <f t="shared" si="36"/>
        <v>0</v>
      </c>
      <c r="BH198" s="156">
        <f t="shared" si="37"/>
        <v>0</v>
      </c>
      <c r="BI198" s="156">
        <f t="shared" si="38"/>
        <v>0</v>
      </c>
      <c r="BJ198" s="16" t="s">
        <v>88</v>
      </c>
      <c r="BK198" s="156">
        <f t="shared" si="39"/>
        <v>0</v>
      </c>
      <c r="BL198" s="16" t="s">
        <v>323</v>
      </c>
      <c r="BM198" s="155" t="s">
        <v>2138</v>
      </c>
    </row>
    <row r="199" spans="2:65" s="1" customFormat="1" ht="16.5" customHeight="1">
      <c r="B199" s="142"/>
      <c r="C199" s="143" t="s">
        <v>699</v>
      </c>
      <c r="D199" s="143" t="s">
        <v>319</v>
      </c>
      <c r="E199" s="144" t="s">
        <v>20688</v>
      </c>
      <c r="F199" s="145" t="s">
        <v>9465</v>
      </c>
      <c r="G199" s="146" t="s">
        <v>467</v>
      </c>
      <c r="H199" s="147">
        <v>6</v>
      </c>
      <c r="I199" s="148"/>
      <c r="J199" s="149">
        <f t="shared" si="30"/>
        <v>0</v>
      </c>
      <c r="K199" s="150"/>
      <c r="L199" s="31"/>
      <c r="M199" s="151" t="s">
        <v>1</v>
      </c>
      <c r="N199" s="152" t="s">
        <v>42</v>
      </c>
      <c r="P199" s="153">
        <f t="shared" si="31"/>
        <v>0</v>
      </c>
      <c r="Q199" s="153">
        <v>0</v>
      </c>
      <c r="R199" s="153">
        <f t="shared" si="32"/>
        <v>0</v>
      </c>
      <c r="S199" s="153">
        <v>0</v>
      </c>
      <c r="T199" s="154">
        <f t="shared" si="33"/>
        <v>0</v>
      </c>
      <c r="AR199" s="155" t="s">
        <v>323</v>
      </c>
      <c r="AT199" s="155" t="s">
        <v>319</v>
      </c>
      <c r="AU199" s="155" t="s">
        <v>83</v>
      </c>
      <c r="AY199" s="16" t="s">
        <v>317</v>
      </c>
      <c r="BE199" s="156">
        <f t="shared" si="34"/>
        <v>0</v>
      </c>
      <c r="BF199" s="156">
        <f t="shared" si="35"/>
        <v>0</v>
      </c>
      <c r="BG199" s="156">
        <f t="shared" si="36"/>
        <v>0</v>
      </c>
      <c r="BH199" s="156">
        <f t="shared" si="37"/>
        <v>0</v>
      </c>
      <c r="BI199" s="156">
        <f t="shared" si="38"/>
        <v>0</v>
      </c>
      <c r="BJ199" s="16" t="s">
        <v>88</v>
      </c>
      <c r="BK199" s="156">
        <f t="shared" si="39"/>
        <v>0</v>
      </c>
      <c r="BL199" s="16" t="s">
        <v>323</v>
      </c>
      <c r="BM199" s="155" t="s">
        <v>2148</v>
      </c>
    </row>
    <row r="200" spans="2:65" s="11" customFormat="1" ht="25.9" customHeight="1">
      <c r="B200" s="130"/>
      <c r="D200" s="131" t="s">
        <v>75</v>
      </c>
      <c r="E200" s="132" t="s">
        <v>20689</v>
      </c>
      <c r="F200" s="132" t="s">
        <v>7715</v>
      </c>
      <c r="I200" s="133"/>
      <c r="J200" s="134">
        <f>BK200</f>
        <v>0</v>
      </c>
      <c r="L200" s="130"/>
      <c r="M200" s="135"/>
      <c r="P200" s="136">
        <f>SUM(P201:P212)</f>
        <v>0</v>
      </c>
      <c r="R200" s="136">
        <f>SUM(R201:R212)</f>
        <v>0</v>
      </c>
      <c r="T200" s="137">
        <f>SUM(T201:T212)</f>
        <v>0</v>
      </c>
      <c r="AR200" s="131" t="s">
        <v>83</v>
      </c>
      <c r="AT200" s="138" t="s">
        <v>75</v>
      </c>
      <c r="AU200" s="138" t="s">
        <v>76</v>
      </c>
      <c r="AY200" s="131" t="s">
        <v>317</v>
      </c>
      <c r="BK200" s="139">
        <f>SUM(BK201:BK212)</f>
        <v>0</v>
      </c>
    </row>
    <row r="201" spans="2:65" s="1" customFormat="1" ht="16.5" customHeight="1">
      <c r="B201" s="142"/>
      <c r="C201" s="143" t="s">
        <v>1642</v>
      </c>
      <c r="D201" s="143" t="s">
        <v>319</v>
      </c>
      <c r="E201" s="144" t="s">
        <v>20568</v>
      </c>
      <c r="F201" s="145" t="s">
        <v>20690</v>
      </c>
      <c r="G201" s="146" t="s">
        <v>467</v>
      </c>
      <c r="H201" s="147">
        <v>2795</v>
      </c>
      <c r="I201" s="148"/>
      <c r="J201" s="149">
        <f t="shared" ref="J201:J212" si="40">ROUND(I201*H201,2)</f>
        <v>0</v>
      </c>
      <c r="K201" s="150"/>
      <c r="L201" s="31"/>
      <c r="M201" s="151" t="s">
        <v>1</v>
      </c>
      <c r="N201" s="152" t="s">
        <v>42</v>
      </c>
      <c r="P201" s="153">
        <f t="shared" ref="P201:P212" si="41">O201*H201</f>
        <v>0</v>
      </c>
      <c r="Q201" s="153">
        <v>0</v>
      </c>
      <c r="R201" s="153">
        <f t="shared" ref="R201:R212" si="42">Q201*H201</f>
        <v>0</v>
      </c>
      <c r="S201" s="153">
        <v>0</v>
      </c>
      <c r="T201" s="154">
        <f t="shared" ref="T201:T212" si="43">S201*H201</f>
        <v>0</v>
      </c>
      <c r="AR201" s="155" t="s">
        <v>323</v>
      </c>
      <c r="AT201" s="155" t="s">
        <v>319</v>
      </c>
      <c r="AU201" s="155" t="s">
        <v>83</v>
      </c>
      <c r="AY201" s="16" t="s">
        <v>317</v>
      </c>
      <c r="BE201" s="156">
        <f t="shared" ref="BE201:BE212" si="44">IF(N201="základná",J201,0)</f>
        <v>0</v>
      </c>
      <c r="BF201" s="156">
        <f t="shared" ref="BF201:BF212" si="45">IF(N201="znížená",J201,0)</f>
        <v>0</v>
      </c>
      <c r="BG201" s="156">
        <f t="shared" ref="BG201:BG212" si="46">IF(N201="zákl. prenesená",J201,0)</f>
        <v>0</v>
      </c>
      <c r="BH201" s="156">
        <f t="shared" ref="BH201:BH212" si="47">IF(N201="zníž. prenesená",J201,0)</f>
        <v>0</v>
      </c>
      <c r="BI201" s="156">
        <f t="shared" ref="BI201:BI212" si="48">IF(N201="nulová",J201,0)</f>
        <v>0</v>
      </c>
      <c r="BJ201" s="16" t="s">
        <v>88</v>
      </c>
      <c r="BK201" s="156">
        <f t="shared" ref="BK201:BK212" si="49">ROUND(I201*H201,2)</f>
        <v>0</v>
      </c>
      <c r="BL201" s="16" t="s">
        <v>323</v>
      </c>
      <c r="BM201" s="155" t="s">
        <v>2158</v>
      </c>
    </row>
    <row r="202" spans="2:65" s="1" customFormat="1" ht="21.75" customHeight="1">
      <c r="B202" s="142"/>
      <c r="C202" s="143" t="s">
        <v>702</v>
      </c>
      <c r="D202" s="143" t="s">
        <v>319</v>
      </c>
      <c r="E202" s="144" t="s">
        <v>20599</v>
      </c>
      <c r="F202" s="145" t="s">
        <v>20691</v>
      </c>
      <c r="G202" s="146" t="s">
        <v>467</v>
      </c>
      <c r="H202" s="147">
        <v>2795</v>
      </c>
      <c r="I202" s="148"/>
      <c r="J202" s="149">
        <f t="shared" si="40"/>
        <v>0</v>
      </c>
      <c r="K202" s="150"/>
      <c r="L202" s="31"/>
      <c r="M202" s="151" t="s">
        <v>1</v>
      </c>
      <c r="N202" s="152" t="s">
        <v>42</v>
      </c>
      <c r="P202" s="153">
        <f t="shared" si="41"/>
        <v>0</v>
      </c>
      <c r="Q202" s="153">
        <v>0</v>
      </c>
      <c r="R202" s="153">
        <f t="shared" si="42"/>
        <v>0</v>
      </c>
      <c r="S202" s="153">
        <v>0</v>
      </c>
      <c r="T202" s="154">
        <f t="shared" si="43"/>
        <v>0</v>
      </c>
      <c r="AR202" s="155" t="s">
        <v>323</v>
      </c>
      <c r="AT202" s="155" t="s">
        <v>319</v>
      </c>
      <c r="AU202" s="155" t="s">
        <v>83</v>
      </c>
      <c r="AY202" s="16" t="s">
        <v>317</v>
      </c>
      <c r="BE202" s="156">
        <f t="shared" si="44"/>
        <v>0</v>
      </c>
      <c r="BF202" s="156">
        <f t="shared" si="45"/>
        <v>0</v>
      </c>
      <c r="BG202" s="156">
        <f t="shared" si="46"/>
        <v>0</v>
      </c>
      <c r="BH202" s="156">
        <f t="shared" si="47"/>
        <v>0</v>
      </c>
      <c r="BI202" s="156">
        <f t="shared" si="48"/>
        <v>0</v>
      </c>
      <c r="BJ202" s="16" t="s">
        <v>88</v>
      </c>
      <c r="BK202" s="156">
        <f t="shared" si="49"/>
        <v>0</v>
      </c>
      <c r="BL202" s="16" t="s">
        <v>323</v>
      </c>
      <c r="BM202" s="155" t="s">
        <v>2171</v>
      </c>
    </row>
    <row r="203" spans="2:65" s="1" customFormat="1" ht="24.15" customHeight="1">
      <c r="B203" s="142"/>
      <c r="C203" s="143" t="s">
        <v>1658</v>
      </c>
      <c r="D203" s="143" t="s">
        <v>319</v>
      </c>
      <c r="E203" s="144" t="s">
        <v>20692</v>
      </c>
      <c r="F203" s="145" t="s">
        <v>20693</v>
      </c>
      <c r="G203" s="146" t="s">
        <v>467</v>
      </c>
      <c r="H203" s="147">
        <v>2795</v>
      </c>
      <c r="I203" s="148"/>
      <c r="J203" s="149">
        <f t="shared" si="40"/>
        <v>0</v>
      </c>
      <c r="K203" s="150"/>
      <c r="L203" s="31"/>
      <c r="M203" s="151" t="s">
        <v>1</v>
      </c>
      <c r="N203" s="152" t="s">
        <v>42</v>
      </c>
      <c r="P203" s="153">
        <f t="shared" si="41"/>
        <v>0</v>
      </c>
      <c r="Q203" s="153">
        <v>0</v>
      </c>
      <c r="R203" s="153">
        <f t="shared" si="42"/>
        <v>0</v>
      </c>
      <c r="S203" s="153">
        <v>0</v>
      </c>
      <c r="T203" s="154">
        <f t="shared" si="43"/>
        <v>0</v>
      </c>
      <c r="AR203" s="155" t="s">
        <v>323</v>
      </c>
      <c r="AT203" s="155" t="s">
        <v>319</v>
      </c>
      <c r="AU203" s="155" t="s">
        <v>83</v>
      </c>
      <c r="AY203" s="16" t="s">
        <v>317</v>
      </c>
      <c r="BE203" s="156">
        <f t="shared" si="44"/>
        <v>0</v>
      </c>
      <c r="BF203" s="156">
        <f t="shared" si="45"/>
        <v>0</v>
      </c>
      <c r="BG203" s="156">
        <f t="shared" si="46"/>
        <v>0</v>
      </c>
      <c r="BH203" s="156">
        <f t="shared" si="47"/>
        <v>0</v>
      </c>
      <c r="BI203" s="156">
        <f t="shared" si="48"/>
        <v>0</v>
      </c>
      <c r="BJ203" s="16" t="s">
        <v>88</v>
      </c>
      <c r="BK203" s="156">
        <f t="shared" si="49"/>
        <v>0</v>
      </c>
      <c r="BL203" s="16" t="s">
        <v>323</v>
      </c>
      <c r="BM203" s="155" t="s">
        <v>2180</v>
      </c>
    </row>
    <row r="204" spans="2:65" s="1" customFormat="1" ht="16.5" customHeight="1">
      <c r="B204" s="142"/>
      <c r="C204" s="143" t="s">
        <v>706</v>
      </c>
      <c r="D204" s="143" t="s">
        <v>319</v>
      </c>
      <c r="E204" s="144" t="s">
        <v>20646</v>
      </c>
      <c r="F204" s="145" t="s">
        <v>20694</v>
      </c>
      <c r="G204" s="146" t="s">
        <v>467</v>
      </c>
      <c r="H204" s="147">
        <v>120</v>
      </c>
      <c r="I204" s="148"/>
      <c r="J204" s="149">
        <f t="shared" si="40"/>
        <v>0</v>
      </c>
      <c r="K204" s="150"/>
      <c r="L204" s="31"/>
      <c r="M204" s="151" t="s">
        <v>1</v>
      </c>
      <c r="N204" s="152" t="s">
        <v>42</v>
      </c>
      <c r="P204" s="153">
        <f t="shared" si="41"/>
        <v>0</v>
      </c>
      <c r="Q204" s="153">
        <v>0</v>
      </c>
      <c r="R204" s="153">
        <f t="shared" si="42"/>
        <v>0</v>
      </c>
      <c r="S204" s="153">
        <v>0</v>
      </c>
      <c r="T204" s="154">
        <f t="shared" si="43"/>
        <v>0</v>
      </c>
      <c r="AR204" s="155" t="s">
        <v>323</v>
      </c>
      <c r="AT204" s="155" t="s">
        <v>319</v>
      </c>
      <c r="AU204" s="155" t="s">
        <v>83</v>
      </c>
      <c r="AY204" s="16" t="s">
        <v>317</v>
      </c>
      <c r="BE204" s="156">
        <f t="shared" si="44"/>
        <v>0</v>
      </c>
      <c r="BF204" s="156">
        <f t="shared" si="45"/>
        <v>0</v>
      </c>
      <c r="BG204" s="156">
        <f t="shared" si="46"/>
        <v>0</v>
      </c>
      <c r="BH204" s="156">
        <f t="shared" si="47"/>
        <v>0</v>
      </c>
      <c r="BI204" s="156">
        <f t="shared" si="48"/>
        <v>0</v>
      </c>
      <c r="BJ204" s="16" t="s">
        <v>88</v>
      </c>
      <c r="BK204" s="156">
        <f t="shared" si="49"/>
        <v>0</v>
      </c>
      <c r="BL204" s="16" t="s">
        <v>323</v>
      </c>
      <c r="BM204" s="155" t="s">
        <v>2189</v>
      </c>
    </row>
    <row r="205" spans="2:65" s="1" customFormat="1" ht="16.5" customHeight="1">
      <c r="B205" s="142"/>
      <c r="C205" s="143" t="s">
        <v>1670</v>
      </c>
      <c r="D205" s="143" t="s">
        <v>319</v>
      </c>
      <c r="E205" s="144" t="s">
        <v>20689</v>
      </c>
      <c r="F205" s="145" t="s">
        <v>20695</v>
      </c>
      <c r="G205" s="146" t="s">
        <v>467</v>
      </c>
      <c r="H205" s="147">
        <v>2795</v>
      </c>
      <c r="I205" s="148"/>
      <c r="J205" s="149">
        <f t="shared" si="40"/>
        <v>0</v>
      </c>
      <c r="K205" s="150"/>
      <c r="L205" s="31"/>
      <c r="M205" s="151" t="s">
        <v>1</v>
      </c>
      <c r="N205" s="152" t="s">
        <v>42</v>
      </c>
      <c r="P205" s="153">
        <f t="shared" si="41"/>
        <v>0</v>
      </c>
      <c r="Q205" s="153">
        <v>0</v>
      </c>
      <c r="R205" s="153">
        <f t="shared" si="42"/>
        <v>0</v>
      </c>
      <c r="S205" s="153">
        <v>0</v>
      </c>
      <c r="T205" s="154">
        <f t="shared" si="43"/>
        <v>0</v>
      </c>
      <c r="AR205" s="155" t="s">
        <v>323</v>
      </c>
      <c r="AT205" s="155" t="s">
        <v>319</v>
      </c>
      <c r="AU205" s="155" t="s">
        <v>83</v>
      </c>
      <c r="AY205" s="16" t="s">
        <v>317</v>
      </c>
      <c r="BE205" s="156">
        <f t="shared" si="44"/>
        <v>0</v>
      </c>
      <c r="BF205" s="156">
        <f t="shared" si="45"/>
        <v>0</v>
      </c>
      <c r="BG205" s="156">
        <f t="shared" si="46"/>
        <v>0</v>
      </c>
      <c r="BH205" s="156">
        <f t="shared" si="47"/>
        <v>0</v>
      </c>
      <c r="BI205" s="156">
        <f t="shared" si="48"/>
        <v>0</v>
      </c>
      <c r="BJ205" s="16" t="s">
        <v>88</v>
      </c>
      <c r="BK205" s="156">
        <f t="shared" si="49"/>
        <v>0</v>
      </c>
      <c r="BL205" s="16" t="s">
        <v>323</v>
      </c>
      <c r="BM205" s="155" t="s">
        <v>2199</v>
      </c>
    </row>
    <row r="206" spans="2:65" s="1" customFormat="1" ht="16.5" customHeight="1">
      <c r="B206" s="142"/>
      <c r="C206" s="143" t="s">
        <v>709</v>
      </c>
      <c r="D206" s="143" t="s">
        <v>319</v>
      </c>
      <c r="E206" s="144" t="s">
        <v>20696</v>
      </c>
      <c r="F206" s="145" t="s">
        <v>20697</v>
      </c>
      <c r="G206" s="146" t="s">
        <v>467</v>
      </c>
      <c r="H206" s="147">
        <v>2795</v>
      </c>
      <c r="I206" s="148"/>
      <c r="J206" s="149">
        <f t="shared" si="40"/>
        <v>0</v>
      </c>
      <c r="K206" s="150"/>
      <c r="L206" s="31"/>
      <c r="M206" s="151" t="s">
        <v>1</v>
      </c>
      <c r="N206" s="152" t="s">
        <v>42</v>
      </c>
      <c r="P206" s="153">
        <f t="shared" si="41"/>
        <v>0</v>
      </c>
      <c r="Q206" s="153">
        <v>0</v>
      </c>
      <c r="R206" s="153">
        <f t="shared" si="42"/>
        <v>0</v>
      </c>
      <c r="S206" s="153">
        <v>0</v>
      </c>
      <c r="T206" s="154">
        <f t="shared" si="43"/>
        <v>0</v>
      </c>
      <c r="AR206" s="155" t="s">
        <v>323</v>
      </c>
      <c r="AT206" s="155" t="s">
        <v>319</v>
      </c>
      <c r="AU206" s="155" t="s">
        <v>83</v>
      </c>
      <c r="AY206" s="16" t="s">
        <v>317</v>
      </c>
      <c r="BE206" s="156">
        <f t="shared" si="44"/>
        <v>0</v>
      </c>
      <c r="BF206" s="156">
        <f t="shared" si="45"/>
        <v>0</v>
      </c>
      <c r="BG206" s="156">
        <f t="shared" si="46"/>
        <v>0</v>
      </c>
      <c r="BH206" s="156">
        <f t="shared" si="47"/>
        <v>0</v>
      </c>
      <c r="BI206" s="156">
        <f t="shared" si="48"/>
        <v>0</v>
      </c>
      <c r="BJ206" s="16" t="s">
        <v>88</v>
      </c>
      <c r="BK206" s="156">
        <f t="shared" si="49"/>
        <v>0</v>
      </c>
      <c r="BL206" s="16" t="s">
        <v>323</v>
      </c>
      <c r="BM206" s="155" t="s">
        <v>2209</v>
      </c>
    </row>
    <row r="207" spans="2:65" s="1" customFormat="1" ht="16.5" customHeight="1">
      <c r="B207" s="142"/>
      <c r="C207" s="143" t="s">
        <v>1678</v>
      </c>
      <c r="D207" s="143" t="s">
        <v>319</v>
      </c>
      <c r="E207" s="144" t="s">
        <v>20698</v>
      </c>
      <c r="F207" s="145" t="s">
        <v>20699</v>
      </c>
      <c r="G207" s="146" t="s">
        <v>467</v>
      </c>
      <c r="H207" s="147">
        <v>2795</v>
      </c>
      <c r="I207" s="148"/>
      <c r="J207" s="149">
        <f t="shared" si="40"/>
        <v>0</v>
      </c>
      <c r="K207" s="150"/>
      <c r="L207" s="31"/>
      <c r="M207" s="151" t="s">
        <v>1</v>
      </c>
      <c r="N207" s="152" t="s">
        <v>42</v>
      </c>
      <c r="P207" s="153">
        <f t="shared" si="41"/>
        <v>0</v>
      </c>
      <c r="Q207" s="153">
        <v>0</v>
      </c>
      <c r="R207" s="153">
        <f t="shared" si="42"/>
        <v>0</v>
      </c>
      <c r="S207" s="153">
        <v>0</v>
      </c>
      <c r="T207" s="154">
        <f t="shared" si="43"/>
        <v>0</v>
      </c>
      <c r="AR207" s="155" t="s">
        <v>323</v>
      </c>
      <c r="AT207" s="155" t="s">
        <v>319</v>
      </c>
      <c r="AU207" s="155" t="s">
        <v>83</v>
      </c>
      <c r="AY207" s="16" t="s">
        <v>317</v>
      </c>
      <c r="BE207" s="156">
        <f t="shared" si="44"/>
        <v>0</v>
      </c>
      <c r="BF207" s="156">
        <f t="shared" si="45"/>
        <v>0</v>
      </c>
      <c r="BG207" s="156">
        <f t="shared" si="46"/>
        <v>0</v>
      </c>
      <c r="BH207" s="156">
        <f t="shared" si="47"/>
        <v>0</v>
      </c>
      <c r="BI207" s="156">
        <f t="shared" si="48"/>
        <v>0</v>
      </c>
      <c r="BJ207" s="16" t="s">
        <v>88</v>
      </c>
      <c r="BK207" s="156">
        <f t="shared" si="49"/>
        <v>0</v>
      </c>
      <c r="BL207" s="16" t="s">
        <v>323</v>
      </c>
      <c r="BM207" s="155" t="s">
        <v>2218</v>
      </c>
    </row>
    <row r="208" spans="2:65" s="1" customFormat="1" ht="16.5" customHeight="1">
      <c r="B208" s="142"/>
      <c r="C208" s="143" t="s">
        <v>715</v>
      </c>
      <c r="D208" s="143" t="s">
        <v>319</v>
      </c>
      <c r="E208" s="144" t="s">
        <v>381</v>
      </c>
      <c r="F208" s="145" t="s">
        <v>20700</v>
      </c>
      <c r="G208" s="146" t="s">
        <v>15312</v>
      </c>
      <c r="H208" s="147">
        <v>450</v>
      </c>
      <c r="I208" s="148"/>
      <c r="J208" s="149">
        <f t="shared" si="40"/>
        <v>0</v>
      </c>
      <c r="K208" s="150"/>
      <c r="L208" s="31"/>
      <c r="M208" s="151" t="s">
        <v>1</v>
      </c>
      <c r="N208" s="152" t="s">
        <v>42</v>
      </c>
      <c r="P208" s="153">
        <f t="shared" si="41"/>
        <v>0</v>
      </c>
      <c r="Q208" s="153">
        <v>0</v>
      </c>
      <c r="R208" s="153">
        <f t="shared" si="42"/>
        <v>0</v>
      </c>
      <c r="S208" s="153">
        <v>0</v>
      </c>
      <c r="T208" s="154">
        <f t="shared" si="43"/>
        <v>0</v>
      </c>
      <c r="AR208" s="155" t="s">
        <v>323</v>
      </c>
      <c r="AT208" s="155" t="s">
        <v>319</v>
      </c>
      <c r="AU208" s="155" t="s">
        <v>83</v>
      </c>
      <c r="AY208" s="16" t="s">
        <v>317</v>
      </c>
      <c r="BE208" s="156">
        <f t="shared" si="44"/>
        <v>0</v>
      </c>
      <c r="BF208" s="156">
        <f t="shared" si="45"/>
        <v>0</v>
      </c>
      <c r="BG208" s="156">
        <f t="shared" si="46"/>
        <v>0</v>
      </c>
      <c r="BH208" s="156">
        <f t="shared" si="47"/>
        <v>0</v>
      </c>
      <c r="BI208" s="156">
        <f t="shared" si="48"/>
        <v>0</v>
      </c>
      <c r="BJ208" s="16" t="s">
        <v>88</v>
      </c>
      <c r="BK208" s="156">
        <f t="shared" si="49"/>
        <v>0</v>
      </c>
      <c r="BL208" s="16" t="s">
        <v>323</v>
      </c>
      <c r="BM208" s="155" t="s">
        <v>2225</v>
      </c>
    </row>
    <row r="209" spans="2:65" s="1" customFormat="1" ht="16.5" customHeight="1">
      <c r="B209" s="142"/>
      <c r="C209" s="179" t="s">
        <v>1688</v>
      </c>
      <c r="D209" s="179" t="s">
        <v>454</v>
      </c>
      <c r="E209" s="180" t="s">
        <v>848</v>
      </c>
      <c r="F209" s="181" t="s">
        <v>1</v>
      </c>
      <c r="G209" s="182" t="s">
        <v>1</v>
      </c>
      <c r="H209" s="183">
        <v>0</v>
      </c>
      <c r="I209" s="184"/>
      <c r="J209" s="185">
        <f t="shared" si="40"/>
        <v>0</v>
      </c>
      <c r="K209" s="186"/>
      <c r="L209" s="187"/>
      <c r="M209" s="188" t="s">
        <v>1</v>
      </c>
      <c r="N209" s="189" t="s">
        <v>42</v>
      </c>
      <c r="P209" s="153">
        <f t="shared" si="41"/>
        <v>0</v>
      </c>
      <c r="Q209" s="153">
        <v>0</v>
      </c>
      <c r="R209" s="153">
        <f t="shared" si="42"/>
        <v>0</v>
      </c>
      <c r="S209" s="153">
        <v>0</v>
      </c>
      <c r="T209" s="154">
        <f t="shared" si="43"/>
        <v>0</v>
      </c>
      <c r="AR209" s="155" t="s">
        <v>356</v>
      </c>
      <c r="AT209" s="155" t="s">
        <v>454</v>
      </c>
      <c r="AU209" s="155" t="s">
        <v>83</v>
      </c>
      <c r="AY209" s="16" t="s">
        <v>317</v>
      </c>
      <c r="BE209" s="156">
        <f t="shared" si="44"/>
        <v>0</v>
      </c>
      <c r="BF209" s="156">
        <f t="shared" si="45"/>
        <v>0</v>
      </c>
      <c r="BG209" s="156">
        <f t="shared" si="46"/>
        <v>0</v>
      </c>
      <c r="BH209" s="156">
        <f t="shared" si="47"/>
        <v>0</v>
      </c>
      <c r="BI209" s="156">
        <f t="shared" si="48"/>
        <v>0</v>
      </c>
      <c r="BJ209" s="16" t="s">
        <v>88</v>
      </c>
      <c r="BK209" s="156">
        <f t="shared" si="49"/>
        <v>0</v>
      </c>
      <c r="BL209" s="16" t="s">
        <v>323</v>
      </c>
      <c r="BM209" s="155" t="s">
        <v>2230</v>
      </c>
    </row>
    <row r="210" spans="2:65" s="1" customFormat="1" ht="16.5" customHeight="1">
      <c r="B210" s="142"/>
      <c r="C210" s="179" t="s">
        <v>719</v>
      </c>
      <c r="D210" s="179" t="s">
        <v>454</v>
      </c>
      <c r="E210" s="180" t="s">
        <v>20701</v>
      </c>
      <c r="F210" s="181" t="s">
        <v>18247</v>
      </c>
      <c r="G210" s="182" t="s">
        <v>444</v>
      </c>
      <c r="H210" s="183">
        <v>5</v>
      </c>
      <c r="I210" s="184"/>
      <c r="J210" s="185">
        <f t="shared" si="40"/>
        <v>0</v>
      </c>
      <c r="K210" s="186"/>
      <c r="L210" s="187"/>
      <c r="M210" s="188" t="s">
        <v>1</v>
      </c>
      <c r="N210" s="189" t="s">
        <v>42</v>
      </c>
      <c r="P210" s="153">
        <f t="shared" si="41"/>
        <v>0</v>
      </c>
      <c r="Q210" s="153">
        <v>0</v>
      </c>
      <c r="R210" s="153">
        <f t="shared" si="42"/>
        <v>0</v>
      </c>
      <c r="S210" s="153">
        <v>0</v>
      </c>
      <c r="T210" s="154">
        <f t="shared" si="43"/>
        <v>0</v>
      </c>
      <c r="AR210" s="155" t="s">
        <v>356</v>
      </c>
      <c r="AT210" s="155" t="s">
        <v>454</v>
      </c>
      <c r="AU210" s="155" t="s">
        <v>83</v>
      </c>
      <c r="AY210" s="16" t="s">
        <v>317</v>
      </c>
      <c r="BE210" s="156">
        <f t="shared" si="44"/>
        <v>0</v>
      </c>
      <c r="BF210" s="156">
        <f t="shared" si="45"/>
        <v>0</v>
      </c>
      <c r="BG210" s="156">
        <f t="shared" si="46"/>
        <v>0</v>
      </c>
      <c r="BH210" s="156">
        <f t="shared" si="47"/>
        <v>0</v>
      </c>
      <c r="BI210" s="156">
        <f t="shared" si="48"/>
        <v>0</v>
      </c>
      <c r="BJ210" s="16" t="s">
        <v>88</v>
      </c>
      <c r="BK210" s="156">
        <f t="shared" si="49"/>
        <v>0</v>
      </c>
      <c r="BL210" s="16" t="s">
        <v>323</v>
      </c>
      <c r="BM210" s="155" t="s">
        <v>2234</v>
      </c>
    </row>
    <row r="211" spans="2:65" s="1" customFormat="1" ht="16.5" customHeight="1">
      <c r="B211" s="142"/>
      <c r="C211" s="143" t="s">
        <v>1697</v>
      </c>
      <c r="D211" s="143" t="s">
        <v>319</v>
      </c>
      <c r="E211" s="144" t="s">
        <v>850</v>
      </c>
      <c r="F211" s="145" t="s">
        <v>1</v>
      </c>
      <c r="G211" s="146" t="s">
        <v>1</v>
      </c>
      <c r="H211" s="147">
        <v>0</v>
      </c>
      <c r="I211" s="148"/>
      <c r="J211" s="149">
        <f t="shared" si="40"/>
        <v>0</v>
      </c>
      <c r="K211" s="150"/>
      <c r="L211" s="31"/>
      <c r="M211" s="151" t="s">
        <v>1</v>
      </c>
      <c r="N211" s="152" t="s">
        <v>42</v>
      </c>
      <c r="P211" s="153">
        <f t="shared" si="41"/>
        <v>0</v>
      </c>
      <c r="Q211" s="153">
        <v>0</v>
      </c>
      <c r="R211" s="153">
        <f t="shared" si="42"/>
        <v>0</v>
      </c>
      <c r="S211" s="153">
        <v>0</v>
      </c>
      <c r="T211" s="154">
        <f t="shared" si="43"/>
        <v>0</v>
      </c>
      <c r="AR211" s="155" t="s">
        <v>323</v>
      </c>
      <c r="AT211" s="155" t="s">
        <v>319</v>
      </c>
      <c r="AU211" s="155" t="s">
        <v>83</v>
      </c>
      <c r="AY211" s="16" t="s">
        <v>317</v>
      </c>
      <c r="BE211" s="156">
        <f t="shared" si="44"/>
        <v>0</v>
      </c>
      <c r="BF211" s="156">
        <f t="shared" si="45"/>
        <v>0</v>
      </c>
      <c r="BG211" s="156">
        <f t="shared" si="46"/>
        <v>0</v>
      </c>
      <c r="BH211" s="156">
        <f t="shared" si="47"/>
        <v>0</v>
      </c>
      <c r="BI211" s="156">
        <f t="shared" si="48"/>
        <v>0</v>
      </c>
      <c r="BJ211" s="16" t="s">
        <v>88</v>
      </c>
      <c r="BK211" s="156">
        <f t="shared" si="49"/>
        <v>0</v>
      </c>
      <c r="BL211" s="16" t="s">
        <v>323</v>
      </c>
      <c r="BM211" s="155" t="s">
        <v>2245</v>
      </c>
    </row>
    <row r="212" spans="2:65" s="1" customFormat="1" ht="16.5" customHeight="1">
      <c r="B212" s="142"/>
      <c r="C212" s="143" t="s">
        <v>1704</v>
      </c>
      <c r="D212" s="143" t="s">
        <v>319</v>
      </c>
      <c r="E212" s="144" t="s">
        <v>20702</v>
      </c>
      <c r="F212" s="145" t="s">
        <v>18247</v>
      </c>
      <c r="G212" s="146" t="s">
        <v>444</v>
      </c>
      <c r="H212" s="147">
        <v>5</v>
      </c>
      <c r="I212" s="148"/>
      <c r="J212" s="149">
        <f t="shared" si="40"/>
        <v>0</v>
      </c>
      <c r="K212" s="150"/>
      <c r="L212" s="31"/>
      <c r="M212" s="151" t="s">
        <v>1</v>
      </c>
      <c r="N212" s="152" t="s">
        <v>42</v>
      </c>
      <c r="P212" s="153">
        <f t="shared" si="41"/>
        <v>0</v>
      </c>
      <c r="Q212" s="153">
        <v>0</v>
      </c>
      <c r="R212" s="153">
        <f t="shared" si="42"/>
        <v>0</v>
      </c>
      <c r="S212" s="153">
        <v>0</v>
      </c>
      <c r="T212" s="154">
        <f t="shared" si="43"/>
        <v>0</v>
      </c>
      <c r="AR212" s="155" t="s">
        <v>323</v>
      </c>
      <c r="AT212" s="155" t="s">
        <v>319</v>
      </c>
      <c r="AU212" s="155" t="s">
        <v>83</v>
      </c>
      <c r="AY212" s="16" t="s">
        <v>317</v>
      </c>
      <c r="BE212" s="156">
        <f t="shared" si="44"/>
        <v>0</v>
      </c>
      <c r="BF212" s="156">
        <f t="shared" si="45"/>
        <v>0</v>
      </c>
      <c r="BG212" s="156">
        <f t="shared" si="46"/>
        <v>0</v>
      </c>
      <c r="BH212" s="156">
        <f t="shared" si="47"/>
        <v>0</v>
      </c>
      <c r="BI212" s="156">
        <f t="shared" si="48"/>
        <v>0</v>
      </c>
      <c r="BJ212" s="16" t="s">
        <v>88</v>
      </c>
      <c r="BK212" s="156">
        <f t="shared" si="49"/>
        <v>0</v>
      </c>
      <c r="BL212" s="16" t="s">
        <v>323</v>
      </c>
      <c r="BM212" s="155" t="s">
        <v>2256</v>
      </c>
    </row>
    <row r="213" spans="2:65" s="11" customFormat="1" ht="25.9" customHeight="1">
      <c r="B213" s="130"/>
      <c r="D213" s="131" t="s">
        <v>75</v>
      </c>
      <c r="E213" s="132" t="s">
        <v>499</v>
      </c>
      <c r="F213" s="132" t="s">
        <v>500</v>
      </c>
      <c r="I213" s="133"/>
      <c r="J213" s="134">
        <f>BK213</f>
        <v>0</v>
      </c>
      <c r="L213" s="130"/>
      <c r="M213" s="135"/>
      <c r="P213" s="136">
        <f>SUM(P214:P246)</f>
        <v>0</v>
      </c>
      <c r="R213" s="136">
        <f>SUM(R214:R246)</f>
        <v>0</v>
      </c>
      <c r="T213" s="137">
        <f>SUM(T214:T246)</f>
        <v>0</v>
      </c>
      <c r="AR213" s="131" t="s">
        <v>341</v>
      </c>
      <c r="AT213" s="138" t="s">
        <v>75</v>
      </c>
      <c r="AU213" s="138" t="s">
        <v>76</v>
      </c>
      <c r="AY213" s="131" t="s">
        <v>317</v>
      </c>
      <c r="BK213" s="139">
        <f>SUM(BK214:BK246)</f>
        <v>0</v>
      </c>
    </row>
    <row r="214" spans="2:65" s="1" customFormat="1" ht="37.75" customHeight="1">
      <c r="B214" s="142"/>
      <c r="C214" s="143" t="s">
        <v>1722</v>
      </c>
      <c r="D214" s="143" t="s">
        <v>319</v>
      </c>
      <c r="E214" s="144" t="s">
        <v>744</v>
      </c>
      <c r="F214" s="145" t="s">
        <v>745</v>
      </c>
      <c r="G214" s="146" t="s">
        <v>746</v>
      </c>
      <c r="H214" s="147">
        <v>5</v>
      </c>
      <c r="I214" s="148"/>
      <c r="J214" s="149">
        <f t="shared" ref="J214:J246" si="50">ROUND(I214*H214,2)</f>
        <v>0</v>
      </c>
      <c r="K214" s="150"/>
      <c r="L214" s="31"/>
      <c r="M214" s="151" t="s">
        <v>1</v>
      </c>
      <c r="N214" s="152" t="s">
        <v>42</v>
      </c>
      <c r="P214" s="153">
        <f t="shared" ref="P214:P246" si="51">O214*H214</f>
        <v>0</v>
      </c>
      <c r="Q214" s="153">
        <v>0</v>
      </c>
      <c r="R214" s="153">
        <f t="shared" ref="R214:R246" si="52">Q214*H214</f>
        <v>0</v>
      </c>
      <c r="S214" s="153">
        <v>0</v>
      </c>
      <c r="T214" s="154">
        <f t="shared" ref="T214:T246" si="53">S214*H214</f>
        <v>0</v>
      </c>
      <c r="AR214" s="155" t="s">
        <v>323</v>
      </c>
      <c r="AT214" s="155" t="s">
        <v>319</v>
      </c>
      <c r="AU214" s="155" t="s">
        <v>83</v>
      </c>
      <c r="AY214" s="16" t="s">
        <v>317</v>
      </c>
      <c r="BE214" s="156">
        <f t="shared" ref="BE214:BE246" si="54">IF(N214="základná",J214,0)</f>
        <v>0</v>
      </c>
      <c r="BF214" s="156">
        <f t="shared" ref="BF214:BF246" si="55">IF(N214="znížená",J214,0)</f>
        <v>0</v>
      </c>
      <c r="BG214" s="156">
        <f t="shared" ref="BG214:BG246" si="56">IF(N214="zákl. prenesená",J214,0)</f>
        <v>0</v>
      </c>
      <c r="BH214" s="156">
        <f t="shared" ref="BH214:BH246" si="57">IF(N214="zníž. prenesená",J214,0)</f>
        <v>0</v>
      </c>
      <c r="BI214" s="156">
        <f t="shared" ref="BI214:BI246" si="58">IF(N214="nulová",J214,0)</f>
        <v>0</v>
      </c>
      <c r="BJ214" s="16" t="s">
        <v>88</v>
      </c>
      <c r="BK214" s="156">
        <f t="shared" ref="BK214:BK246" si="59">ROUND(I214*H214,2)</f>
        <v>0</v>
      </c>
      <c r="BL214" s="16" t="s">
        <v>323</v>
      </c>
      <c r="BM214" s="155" t="s">
        <v>2265</v>
      </c>
    </row>
    <row r="215" spans="2:65" s="1" customFormat="1" ht="24.15" customHeight="1">
      <c r="B215" s="142"/>
      <c r="C215" s="143" t="s">
        <v>1726</v>
      </c>
      <c r="D215" s="143" t="s">
        <v>319</v>
      </c>
      <c r="E215" s="144" t="s">
        <v>20703</v>
      </c>
      <c r="F215" s="145" t="s">
        <v>20704</v>
      </c>
      <c r="G215" s="146" t="s">
        <v>467</v>
      </c>
      <c r="H215" s="147">
        <v>1</v>
      </c>
      <c r="I215" s="148"/>
      <c r="J215" s="149">
        <f t="shared" si="50"/>
        <v>0</v>
      </c>
      <c r="K215" s="150"/>
      <c r="L215" s="31"/>
      <c r="M215" s="151" t="s">
        <v>1</v>
      </c>
      <c r="N215" s="152" t="s">
        <v>42</v>
      </c>
      <c r="P215" s="153">
        <f t="shared" si="51"/>
        <v>0</v>
      </c>
      <c r="Q215" s="153">
        <v>0</v>
      </c>
      <c r="R215" s="153">
        <f t="shared" si="52"/>
        <v>0</v>
      </c>
      <c r="S215" s="153">
        <v>0</v>
      </c>
      <c r="T215" s="154">
        <f t="shared" si="53"/>
        <v>0</v>
      </c>
      <c r="AR215" s="155" t="s">
        <v>323</v>
      </c>
      <c r="AT215" s="155" t="s">
        <v>319</v>
      </c>
      <c r="AU215" s="155" t="s">
        <v>83</v>
      </c>
      <c r="AY215" s="16" t="s">
        <v>317</v>
      </c>
      <c r="BE215" s="156">
        <f t="shared" si="54"/>
        <v>0</v>
      </c>
      <c r="BF215" s="156">
        <f t="shared" si="55"/>
        <v>0</v>
      </c>
      <c r="BG215" s="156">
        <f t="shared" si="56"/>
        <v>0</v>
      </c>
      <c r="BH215" s="156">
        <f t="shared" si="57"/>
        <v>0</v>
      </c>
      <c r="BI215" s="156">
        <f t="shared" si="58"/>
        <v>0</v>
      </c>
      <c r="BJ215" s="16" t="s">
        <v>88</v>
      </c>
      <c r="BK215" s="156">
        <f t="shared" si="59"/>
        <v>0</v>
      </c>
      <c r="BL215" s="16" t="s">
        <v>323</v>
      </c>
      <c r="BM215" s="155" t="s">
        <v>20705</v>
      </c>
    </row>
    <row r="216" spans="2:65" s="1" customFormat="1" ht="16.5" customHeight="1">
      <c r="B216" s="142"/>
      <c r="C216" s="179" t="s">
        <v>1748</v>
      </c>
      <c r="D216" s="179" t="s">
        <v>454</v>
      </c>
      <c r="E216" s="180" t="s">
        <v>20706</v>
      </c>
      <c r="F216" s="181" t="s">
        <v>20707</v>
      </c>
      <c r="G216" s="182" t="s">
        <v>467</v>
      </c>
      <c r="H216" s="183">
        <v>1</v>
      </c>
      <c r="I216" s="184"/>
      <c r="J216" s="185">
        <f t="shared" si="50"/>
        <v>0</v>
      </c>
      <c r="K216" s="186"/>
      <c r="L216" s="187"/>
      <c r="M216" s="188" t="s">
        <v>1</v>
      </c>
      <c r="N216" s="189" t="s">
        <v>42</v>
      </c>
      <c r="P216" s="153">
        <f t="shared" si="51"/>
        <v>0</v>
      </c>
      <c r="Q216" s="153">
        <v>0</v>
      </c>
      <c r="R216" s="153">
        <f t="shared" si="52"/>
        <v>0</v>
      </c>
      <c r="S216" s="153">
        <v>0</v>
      </c>
      <c r="T216" s="154">
        <f t="shared" si="53"/>
        <v>0</v>
      </c>
      <c r="AR216" s="155" t="s">
        <v>356</v>
      </c>
      <c r="AT216" s="155" t="s">
        <v>454</v>
      </c>
      <c r="AU216" s="155" t="s">
        <v>83</v>
      </c>
      <c r="AY216" s="16" t="s">
        <v>317</v>
      </c>
      <c r="BE216" s="156">
        <f t="shared" si="54"/>
        <v>0</v>
      </c>
      <c r="BF216" s="156">
        <f t="shared" si="55"/>
        <v>0</v>
      </c>
      <c r="BG216" s="156">
        <f t="shared" si="56"/>
        <v>0</v>
      </c>
      <c r="BH216" s="156">
        <f t="shared" si="57"/>
        <v>0</v>
      </c>
      <c r="BI216" s="156">
        <f t="shared" si="58"/>
        <v>0</v>
      </c>
      <c r="BJ216" s="16" t="s">
        <v>88</v>
      </c>
      <c r="BK216" s="156">
        <f t="shared" si="59"/>
        <v>0</v>
      </c>
      <c r="BL216" s="16" t="s">
        <v>323</v>
      </c>
      <c r="BM216" s="155" t="s">
        <v>20708</v>
      </c>
    </row>
    <row r="217" spans="2:65" s="1" customFormat="1" ht="16.5" customHeight="1">
      <c r="B217" s="142"/>
      <c r="C217" s="143" t="s">
        <v>725</v>
      </c>
      <c r="D217" s="143" t="s">
        <v>319</v>
      </c>
      <c r="E217" s="144" t="s">
        <v>20709</v>
      </c>
      <c r="F217" s="145" t="s">
        <v>20710</v>
      </c>
      <c r="G217" s="146" t="s">
        <v>467</v>
      </c>
      <c r="H217" s="147">
        <v>17</v>
      </c>
      <c r="I217" s="148"/>
      <c r="J217" s="149">
        <f t="shared" si="50"/>
        <v>0</v>
      </c>
      <c r="K217" s="150"/>
      <c r="L217" s="31"/>
      <c r="M217" s="151" t="s">
        <v>1</v>
      </c>
      <c r="N217" s="152" t="s">
        <v>42</v>
      </c>
      <c r="P217" s="153">
        <f t="shared" si="51"/>
        <v>0</v>
      </c>
      <c r="Q217" s="153">
        <v>0</v>
      </c>
      <c r="R217" s="153">
        <f t="shared" si="52"/>
        <v>0</v>
      </c>
      <c r="S217" s="153">
        <v>0</v>
      </c>
      <c r="T217" s="154">
        <f t="shared" si="53"/>
        <v>0</v>
      </c>
      <c r="AR217" s="155" t="s">
        <v>323</v>
      </c>
      <c r="AT217" s="155" t="s">
        <v>319</v>
      </c>
      <c r="AU217" s="155" t="s">
        <v>83</v>
      </c>
      <c r="AY217" s="16" t="s">
        <v>317</v>
      </c>
      <c r="BE217" s="156">
        <f t="shared" si="54"/>
        <v>0</v>
      </c>
      <c r="BF217" s="156">
        <f t="shared" si="55"/>
        <v>0</v>
      </c>
      <c r="BG217" s="156">
        <f t="shared" si="56"/>
        <v>0</v>
      </c>
      <c r="BH217" s="156">
        <f t="shared" si="57"/>
        <v>0</v>
      </c>
      <c r="BI217" s="156">
        <f t="shared" si="58"/>
        <v>0</v>
      </c>
      <c r="BJ217" s="16" t="s">
        <v>88</v>
      </c>
      <c r="BK217" s="156">
        <f t="shared" si="59"/>
        <v>0</v>
      </c>
      <c r="BL217" s="16" t="s">
        <v>323</v>
      </c>
      <c r="BM217" s="155" t="s">
        <v>20711</v>
      </c>
    </row>
    <row r="218" spans="2:65" s="1" customFormat="1" ht="24.15" customHeight="1">
      <c r="B218" s="142"/>
      <c r="C218" s="143" t="s">
        <v>1758</v>
      </c>
      <c r="D218" s="143" t="s">
        <v>319</v>
      </c>
      <c r="E218" s="144" t="s">
        <v>20712</v>
      </c>
      <c r="F218" s="145" t="s">
        <v>20713</v>
      </c>
      <c r="G218" s="146" t="s">
        <v>467</v>
      </c>
      <c r="H218" s="147">
        <v>12</v>
      </c>
      <c r="I218" s="148"/>
      <c r="J218" s="149">
        <f t="shared" si="50"/>
        <v>0</v>
      </c>
      <c r="K218" s="150"/>
      <c r="L218" s="31"/>
      <c r="M218" s="151" t="s">
        <v>1</v>
      </c>
      <c r="N218" s="152" t="s">
        <v>42</v>
      </c>
      <c r="P218" s="153">
        <f t="shared" si="51"/>
        <v>0</v>
      </c>
      <c r="Q218" s="153">
        <v>0</v>
      </c>
      <c r="R218" s="153">
        <f t="shared" si="52"/>
        <v>0</v>
      </c>
      <c r="S218" s="153">
        <v>0</v>
      </c>
      <c r="T218" s="154">
        <f t="shared" si="53"/>
        <v>0</v>
      </c>
      <c r="AR218" s="155" t="s">
        <v>323</v>
      </c>
      <c r="AT218" s="155" t="s">
        <v>319</v>
      </c>
      <c r="AU218" s="155" t="s">
        <v>83</v>
      </c>
      <c r="AY218" s="16" t="s">
        <v>317</v>
      </c>
      <c r="BE218" s="156">
        <f t="shared" si="54"/>
        <v>0</v>
      </c>
      <c r="BF218" s="156">
        <f t="shared" si="55"/>
        <v>0</v>
      </c>
      <c r="BG218" s="156">
        <f t="shared" si="56"/>
        <v>0</v>
      </c>
      <c r="BH218" s="156">
        <f t="shared" si="57"/>
        <v>0</v>
      </c>
      <c r="BI218" s="156">
        <f t="shared" si="58"/>
        <v>0</v>
      </c>
      <c r="BJ218" s="16" t="s">
        <v>88</v>
      </c>
      <c r="BK218" s="156">
        <f t="shared" si="59"/>
        <v>0</v>
      </c>
      <c r="BL218" s="16" t="s">
        <v>323</v>
      </c>
      <c r="BM218" s="155" t="s">
        <v>20714</v>
      </c>
    </row>
    <row r="219" spans="2:65" s="1" customFormat="1" ht="21.75" customHeight="1">
      <c r="B219" s="142"/>
      <c r="C219" s="143" t="s">
        <v>728</v>
      </c>
      <c r="D219" s="143" t="s">
        <v>319</v>
      </c>
      <c r="E219" s="144" t="s">
        <v>20715</v>
      </c>
      <c r="F219" s="145" t="s">
        <v>20716</v>
      </c>
      <c r="G219" s="146" t="s">
        <v>467</v>
      </c>
      <c r="H219" s="147">
        <v>341</v>
      </c>
      <c r="I219" s="148"/>
      <c r="J219" s="149">
        <f t="shared" si="50"/>
        <v>0</v>
      </c>
      <c r="K219" s="150"/>
      <c r="L219" s="31"/>
      <c r="M219" s="151" t="s">
        <v>1</v>
      </c>
      <c r="N219" s="152" t="s">
        <v>42</v>
      </c>
      <c r="P219" s="153">
        <f t="shared" si="51"/>
        <v>0</v>
      </c>
      <c r="Q219" s="153">
        <v>0</v>
      </c>
      <c r="R219" s="153">
        <f t="shared" si="52"/>
        <v>0</v>
      </c>
      <c r="S219" s="153">
        <v>0</v>
      </c>
      <c r="T219" s="154">
        <f t="shared" si="53"/>
        <v>0</v>
      </c>
      <c r="AR219" s="155" t="s">
        <v>323</v>
      </c>
      <c r="AT219" s="155" t="s">
        <v>319</v>
      </c>
      <c r="AU219" s="155" t="s">
        <v>83</v>
      </c>
      <c r="AY219" s="16" t="s">
        <v>317</v>
      </c>
      <c r="BE219" s="156">
        <f t="shared" si="54"/>
        <v>0</v>
      </c>
      <c r="BF219" s="156">
        <f t="shared" si="55"/>
        <v>0</v>
      </c>
      <c r="BG219" s="156">
        <f t="shared" si="56"/>
        <v>0</v>
      </c>
      <c r="BH219" s="156">
        <f t="shared" si="57"/>
        <v>0</v>
      </c>
      <c r="BI219" s="156">
        <f t="shared" si="58"/>
        <v>0</v>
      </c>
      <c r="BJ219" s="16" t="s">
        <v>88</v>
      </c>
      <c r="BK219" s="156">
        <f t="shared" si="59"/>
        <v>0</v>
      </c>
      <c r="BL219" s="16" t="s">
        <v>323</v>
      </c>
      <c r="BM219" s="155" t="s">
        <v>20717</v>
      </c>
    </row>
    <row r="220" spans="2:65" s="1" customFormat="1" ht="24.15" customHeight="1">
      <c r="B220" s="142"/>
      <c r="C220" s="143" t="s">
        <v>1769</v>
      </c>
      <c r="D220" s="143" t="s">
        <v>319</v>
      </c>
      <c r="E220" s="144" t="s">
        <v>20718</v>
      </c>
      <c r="F220" s="145" t="s">
        <v>20719</v>
      </c>
      <c r="G220" s="146" t="s">
        <v>467</v>
      </c>
      <c r="H220" s="147">
        <v>145</v>
      </c>
      <c r="I220" s="148"/>
      <c r="J220" s="149">
        <f t="shared" si="50"/>
        <v>0</v>
      </c>
      <c r="K220" s="150"/>
      <c r="L220" s="31"/>
      <c r="M220" s="151" t="s">
        <v>1</v>
      </c>
      <c r="N220" s="152" t="s">
        <v>42</v>
      </c>
      <c r="P220" s="153">
        <f t="shared" si="51"/>
        <v>0</v>
      </c>
      <c r="Q220" s="153">
        <v>0</v>
      </c>
      <c r="R220" s="153">
        <f t="shared" si="52"/>
        <v>0</v>
      </c>
      <c r="S220" s="153">
        <v>0</v>
      </c>
      <c r="T220" s="154">
        <f t="shared" si="53"/>
        <v>0</v>
      </c>
      <c r="AR220" s="155" t="s">
        <v>323</v>
      </c>
      <c r="AT220" s="155" t="s">
        <v>319</v>
      </c>
      <c r="AU220" s="155" t="s">
        <v>83</v>
      </c>
      <c r="AY220" s="16" t="s">
        <v>317</v>
      </c>
      <c r="BE220" s="156">
        <f t="shared" si="54"/>
        <v>0</v>
      </c>
      <c r="BF220" s="156">
        <f t="shared" si="55"/>
        <v>0</v>
      </c>
      <c r="BG220" s="156">
        <f t="shared" si="56"/>
        <v>0</v>
      </c>
      <c r="BH220" s="156">
        <f t="shared" si="57"/>
        <v>0</v>
      </c>
      <c r="BI220" s="156">
        <f t="shared" si="58"/>
        <v>0</v>
      </c>
      <c r="BJ220" s="16" t="s">
        <v>88</v>
      </c>
      <c r="BK220" s="156">
        <f t="shared" si="59"/>
        <v>0</v>
      </c>
      <c r="BL220" s="16" t="s">
        <v>323</v>
      </c>
      <c r="BM220" s="155" t="s">
        <v>20720</v>
      </c>
    </row>
    <row r="221" spans="2:65" s="1" customFormat="1" ht="16.5" customHeight="1">
      <c r="B221" s="142"/>
      <c r="C221" s="179" t="s">
        <v>732</v>
      </c>
      <c r="D221" s="179" t="s">
        <v>454</v>
      </c>
      <c r="E221" s="180" t="s">
        <v>19194</v>
      </c>
      <c r="F221" s="181" t="s">
        <v>20721</v>
      </c>
      <c r="G221" s="182" t="s">
        <v>467</v>
      </c>
      <c r="H221" s="183">
        <v>119</v>
      </c>
      <c r="I221" s="184"/>
      <c r="J221" s="185">
        <f t="shared" si="50"/>
        <v>0</v>
      </c>
      <c r="K221" s="186"/>
      <c r="L221" s="187"/>
      <c r="M221" s="188" t="s">
        <v>1</v>
      </c>
      <c r="N221" s="189" t="s">
        <v>42</v>
      </c>
      <c r="P221" s="153">
        <f t="shared" si="51"/>
        <v>0</v>
      </c>
      <c r="Q221" s="153">
        <v>0</v>
      </c>
      <c r="R221" s="153">
        <f t="shared" si="52"/>
        <v>0</v>
      </c>
      <c r="S221" s="153">
        <v>0</v>
      </c>
      <c r="T221" s="154">
        <f t="shared" si="53"/>
        <v>0</v>
      </c>
      <c r="AR221" s="155" t="s">
        <v>356</v>
      </c>
      <c r="AT221" s="155" t="s">
        <v>454</v>
      </c>
      <c r="AU221" s="155" t="s">
        <v>83</v>
      </c>
      <c r="AY221" s="16" t="s">
        <v>317</v>
      </c>
      <c r="BE221" s="156">
        <f t="shared" si="54"/>
        <v>0</v>
      </c>
      <c r="BF221" s="156">
        <f t="shared" si="55"/>
        <v>0</v>
      </c>
      <c r="BG221" s="156">
        <f t="shared" si="56"/>
        <v>0</v>
      </c>
      <c r="BH221" s="156">
        <f t="shared" si="57"/>
        <v>0</v>
      </c>
      <c r="BI221" s="156">
        <f t="shared" si="58"/>
        <v>0</v>
      </c>
      <c r="BJ221" s="16" t="s">
        <v>88</v>
      </c>
      <c r="BK221" s="156">
        <f t="shared" si="59"/>
        <v>0</v>
      </c>
      <c r="BL221" s="16" t="s">
        <v>323</v>
      </c>
      <c r="BM221" s="155" t="s">
        <v>20722</v>
      </c>
    </row>
    <row r="222" spans="2:65" s="1" customFormat="1" ht="16.5" customHeight="1">
      <c r="B222" s="142"/>
      <c r="C222" s="143" t="s">
        <v>1780</v>
      </c>
      <c r="D222" s="143" t="s">
        <v>319</v>
      </c>
      <c r="E222" s="144" t="s">
        <v>20723</v>
      </c>
      <c r="F222" s="145" t="s">
        <v>20724</v>
      </c>
      <c r="G222" s="146" t="s">
        <v>467</v>
      </c>
      <c r="H222" s="147">
        <v>119</v>
      </c>
      <c r="I222" s="148"/>
      <c r="J222" s="149">
        <f t="shared" si="50"/>
        <v>0</v>
      </c>
      <c r="K222" s="150"/>
      <c r="L222" s="31"/>
      <c r="M222" s="151" t="s">
        <v>1</v>
      </c>
      <c r="N222" s="152" t="s">
        <v>42</v>
      </c>
      <c r="P222" s="153">
        <f t="shared" si="51"/>
        <v>0</v>
      </c>
      <c r="Q222" s="153">
        <v>0</v>
      </c>
      <c r="R222" s="153">
        <f t="shared" si="52"/>
        <v>0</v>
      </c>
      <c r="S222" s="153">
        <v>0</v>
      </c>
      <c r="T222" s="154">
        <f t="shared" si="53"/>
        <v>0</v>
      </c>
      <c r="AR222" s="155" t="s">
        <v>323</v>
      </c>
      <c r="AT222" s="155" t="s">
        <v>319</v>
      </c>
      <c r="AU222" s="155" t="s">
        <v>83</v>
      </c>
      <c r="AY222" s="16" t="s">
        <v>317</v>
      </c>
      <c r="BE222" s="156">
        <f t="shared" si="54"/>
        <v>0</v>
      </c>
      <c r="BF222" s="156">
        <f t="shared" si="55"/>
        <v>0</v>
      </c>
      <c r="BG222" s="156">
        <f t="shared" si="56"/>
        <v>0</v>
      </c>
      <c r="BH222" s="156">
        <f t="shared" si="57"/>
        <v>0</v>
      </c>
      <c r="BI222" s="156">
        <f t="shared" si="58"/>
        <v>0</v>
      </c>
      <c r="BJ222" s="16" t="s">
        <v>88</v>
      </c>
      <c r="BK222" s="156">
        <f t="shared" si="59"/>
        <v>0</v>
      </c>
      <c r="BL222" s="16" t="s">
        <v>323</v>
      </c>
      <c r="BM222" s="155" t="s">
        <v>20725</v>
      </c>
    </row>
    <row r="223" spans="2:65" s="1" customFormat="1" ht="24.15" customHeight="1">
      <c r="B223" s="142"/>
      <c r="C223" s="143" t="s">
        <v>735</v>
      </c>
      <c r="D223" s="143" t="s">
        <v>319</v>
      </c>
      <c r="E223" s="144" t="s">
        <v>20726</v>
      </c>
      <c r="F223" s="145" t="s">
        <v>20727</v>
      </c>
      <c r="G223" s="146" t="s">
        <v>467</v>
      </c>
      <c r="H223" s="147">
        <v>37</v>
      </c>
      <c r="I223" s="148"/>
      <c r="J223" s="149">
        <f t="shared" si="50"/>
        <v>0</v>
      </c>
      <c r="K223" s="150"/>
      <c r="L223" s="31"/>
      <c r="M223" s="151" t="s">
        <v>1</v>
      </c>
      <c r="N223" s="152" t="s">
        <v>42</v>
      </c>
      <c r="P223" s="153">
        <f t="shared" si="51"/>
        <v>0</v>
      </c>
      <c r="Q223" s="153">
        <v>0</v>
      </c>
      <c r="R223" s="153">
        <f t="shared" si="52"/>
        <v>0</v>
      </c>
      <c r="S223" s="153">
        <v>0</v>
      </c>
      <c r="T223" s="154">
        <f t="shared" si="53"/>
        <v>0</v>
      </c>
      <c r="AR223" s="155" t="s">
        <v>323</v>
      </c>
      <c r="AT223" s="155" t="s">
        <v>319</v>
      </c>
      <c r="AU223" s="155" t="s">
        <v>83</v>
      </c>
      <c r="AY223" s="16" t="s">
        <v>317</v>
      </c>
      <c r="BE223" s="156">
        <f t="shared" si="54"/>
        <v>0</v>
      </c>
      <c r="BF223" s="156">
        <f t="shared" si="55"/>
        <v>0</v>
      </c>
      <c r="BG223" s="156">
        <f t="shared" si="56"/>
        <v>0</v>
      </c>
      <c r="BH223" s="156">
        <f t="shared" si="57"/>
        <v>0</v>
      </c>
      <c r="BI223" s="156">
        <f t="shared" si="58"/>
        <v>0</v>
      </c>
      <c r="BJ223" s="16" t="s">
        <v>88</v>
      </c>
      <c r="BK223" s="156">
        <f t="shared" si="59"/>
        <v>0</v>
      </c>
      <c r="BL223" s="16" t="s">
        <v>323</v>
      </c>
      <c r="BM223" s="155" t="s">
        <v>20728</v>
      </c>
    </row>
    <row r="224" spans="2:65" s="1" customFormat="1" ht="24.15" customHeight="1">
      <c r="B224" s="142"/>
      <c r="C224" s="143" t="s">
        <v>1809</v>
      </c>
      <c r="D224" s="143" t="s">
        <v>319</v>
      </c>
      <c r="E224" s="144" t="s">
        <v>20729</v>
      </c>
      <c r="F224" s="145" t="s">
        <v>20730</v>
      </c>
      <c r="G224" s="146" t="s">
        <v>467</v>
      </c>
      <c r="H224" s="147">
        <v>87</v>
      </c>
      <c r="I224" s="148"/>
      <c r="J224" s="149">
        <f t="shared" si="50"/>
        <v>0</v>
      </c>
      <c r="K224" s="150"/>
      <c r="L224" s="31"/>
      <c r="M224" s="151" t="s">
        <v>1</v>
      </c>
      <c r="N224" s="152" t="s">
        <v>42</v>
      </c>
      <c r="P224" s="153">
        <f t="shared" si="51"/>
        <v>0</v>
      </c>
      <c r="Q224" s="153">
        <v>0</v>
      </c>
      <c r="R224" s="153">
        <f t="shared" si="52"/>
        <v>0</v>
      </c>
      <c r="S224" s="153">
        <v>0</v>
      </c>
      <c r="T224" s="154">
        <f t="shared" si="53"/>
        <v>0</v>
      </c>
      <c r="AR224" s="155" t="s">
        <v>323</v>
      </c>
      <c r="AT224" s="155" t="s">
        <v>319</v>
      </c>
      <c r="AU224" s="155" t="s">
        <v>83</v>
      </c>
      <c r="AY224" s="16" t="s">
        <v>317</v>
      </c>
      <c r="BE224" s="156">
        <f t="shared" si="54"/>
        <v>0</v>
      </c>
      <c r="BF224" s="156">
        <f t="shared" si="55"/>
        <v>0</v>
      </c>
      <c r="BG224" s="156">
        <f t="shared" si="56"/>
        <v>0</v>
      </c>
      <c r="BH224" s="156">
        <f t="shared" si="57"/>
        <v>0</v>
      </c>
      <c r="BI224" s="156">
        <f t="shared" si="58"/>
        <v>0</v>
      </c>
      <c r="BJ224" s="16" t="s">
        <v>88</v>
      </c>
      <c r="BK224" s="156">
        <f t="shared" si="59"/>
        <v>0</v>
      </c>
      <c r="BL224" s="16" t="s">
        <v>323</v>
      </c>
      <c r="BM224" s="155" t="s">
        <v>20731</v>
      </c>
    </row>
    <row r="225" spans="2:65" s="1" customFormat="1" ht="16.5" customHeight="1">
      <c r="B225" s="142"/>
      <c r="C225" s="143" t="s">
        <v>739</v>
      </c>
      <c r="D225" s="143" t="s">
        <v>319</v>
      </c>
      <c r="E225" s="144" t="s">
        <v>20732</v>
      </c>
      <c r="F225" s="145" t="s">
        <v>20733</v>
      </c>
      <c r="G225" s="146" t="s">
        <v>484</v>
      </c>
      <c r="H225" s="147">
        <v>635</v>
      </c>
      <c r="I225" s="148"/>
      <c r="J225" s="149">
        <f t="shared" si="50"/>
        <v>0</v>
      </c>
      <c r="K225" s="150"/>
      <c r="L225" s="31"/>
      <c r="M225" s="151" t="s">
        <v>1</v>
      </c>
      <c r="N225" s="152" t="s">
        <v>42</v>
      </c>
      <c r="P225" s="153">
        <f t="shared" si="51"/>
        <v>0</v>
      </c>
      <c r="Q225" s="153">
        <v>0</v>
      </c>
      <c r="R225" s="153">
        <f t="shared" si="52"/>
        <v>0</v>
      </c>
      <c r="S225" s="153">
        <v>0</v>
      </c>
      <c r="T225" s="154">
        <f t="shared" si="53"/>
        <v>0</v>
      </c>
      <c r="AR225" s="155" t="s">
        <v>323</v>
      </c>
      <c r="AT225" s="155" t="s">
        <v>319</v>
      </c>
      <c r="AU225" s="155" t="s">
        <v>83</v>
      </c>
      <c r="AY225" s="16" t="s">
        <v>317</v>
      </c>
      <c r="BE225" s="156">
        <f t="shared" si="54"/>
        <v>0</v>
      </c>
      <c r="BF225" s="156">
        <f t="shared" si="55"/>
        <v>0</v>
      </c>
      <c r="BG225" s="156">
        <f t="shared" si="56"/>
        <v>0</v>
      </c>
      <c r="BH225" s="156">
        <f t="shared" si="57"/>
        <v>0</v>
      </c>
      <c r="BI225" s="156">
        <f t="shared" si="58"/>
        <v>0</v>
      </c>
      <c r="BJ225" s="16" t="s">
        <v>88</v>
      </c>
      <c r="BK225" s="156">
        <f t="shared" si="59"/>
        <v>0</v>
      </c>
      <c r="BL225" s="16" t="s">
        <v>323</v>
      </c>
      <c r="BM225" s="155" t="s">
        <v>20734</v>
      </c>
    </row>
    <row r="226" spans="2:65" s="1" customFormat="1" ht="16.5" customHeight="1">
      <c r="B226" s="142"/>
      <c r="C226" s="179" t="s">
        <v>1820</v>
      </c>
      <c r="D226" s="179" t="s">
        <v>454</v>
      </c>
      <c r="E226" s="180" t="s">
        <v>20735</v>
      </c>
      <c r="F226" s="181" t="s">
        <v>20736</v>
      </c>
      <c r="G226" s="182" t="s">
        <v>484</v>
      </c>
      <c r="H226" s="183">
        <v>635</v>
      </c>
      <c r="I226" s="184"/>
      <c r="J226" s="185">
        <f t="shared" si="50"/>
        <v>0</v>
      </c>
      <c r="K226" s="186"/>
      <c r="L226" s="187"/>
      <c r="M226" s="188" t="s">
        <v>1</v>
      </c>
      <c r="N226" s="189" t="s">
        <v>42</v>
      </c>
      <c r="P226" s="153">
        <f t="shared" si="51"/>
        <v>0</v>
      </c>
      <c r="Q226" s="153">
        <v>0</v>
      </c>
      <c r="R226" s="153">
        <f t="shared" si="52"/>
        <v>0</v>
      </c>
      <c r="S226" s="153">
        <v>0</v>
      </c>
      <c r="T226" s="154">
        <f t="shared" si="53"/>
        <v>0</v>
      </c>
      <c r="AR226" s="155" t="s">
        <v>356</v>
      </c>
      <c r="AT226" s="155" t="s">
        <v>454</v>
      </c>
      <c r="AU226" s="155" t="s">
        <v>83</v>
      </c>
      <c r="AY226" s="16" t="s">
        <v>317</v>
      </c>
      <c r="BE226" s="156">
        <f t="shared" si="54"/>
        <v>0</v>
      </c>
      <c r="BF226" s="156">
        <f t="shared" si="55"/>
        <v>0</v>
      </c>
      <c r="BG226" s="156">
        <f t="shared" si="56"/>
        <v>0</v>
      </c>
      <c r="BH226" s="156">
        <f t="shared" si="57"/>
        <v>0</v>
      </c>
      <c r="BI226" s="156">
        <f t="shared" si="58"/>
        <v>0</v>
      </c>
      <c r="BJ226" s="16" t="s">
        <v>88</v>
      </c>
      <c r="BK226" s="156">
        <f t="shared" si="59"/>
        <v>0</v>
      </c>
      <c r="BL226" s="16" t="s">
        <v>323</v>
      </c>
      <c r="BM226" s="155" t="s">
        <v>20737</v>
      </c>
    </row>
    <row r="227" spans="2:65" s="1" customFormat="1" ht="16.5" customHeight="1">
      <c r="B227" s="142"/>
      <c r="C227" s="143" t="s">
        <v>742</v>
      </c>
      <c r="D227" s="143" t="s">
        <v>319</v>
      </c>
      <c r="E227" s="144" t="s">
        <v>20738</v>
      </c>
      <c r="F227" s="145" t="s">
        <v>20739</v>
      </c>
      <c r="G227" s="146" t="s">
        <v>467</v>
      </c>
      <c r="H227" s="147">
        <v>46</v>
      </c>
      <c r="I227" s="148"/>
      <c r="J227" s="149">
        <f t="shared" si="50"/>
        <v>0</v>
      </c>
      <c r="K227" s="150"/>
      <c r="L227" s="31"/>
      <c r="M227" s="151" t="s">
        <v>1</v>
      </c>
      <c r="N227" s="152" t="s">
        <v>42</v>
      </c>
      <c r="P227" s="153">
        <f t="shared" si="51"/>
        <v>0</v>
      </c>
      <c r="Q227" s="153">
        <v>0</v>
      </c>
      <c r="R227" s="153">
        <f t="shared" si="52"/>
        <v>0</v>
      </c>
      <c r="S227" s="153">
        <v>0</v>
      </c>
      <c r="T227" s="154">
        <f t="shared" si="53"/>
        <v>0</v>
      </c>
      <c r="AR227" s="155" t="s">
        <v>323</v>
      </c>
      <c r="AT227" s="155" t="s">
        <v>319</v>
      </c>
      <c r="AU227" s="155" t="s">
        <v>83</v>
      </c>
      <c r="AY227" s="16" t="s">
        <v>317</v>
      </c>
      <c r="BE227" s="156">
        <f t="shared" si="54"/>
        <v>0</v>
      </c>
      <c r="BF227" s="156">
        <f t="shared" si="55"/>
        <v>0</v>
      </c>
      <c r="BG227" s="156">
        <f t="shared" si="56"/>
        <v>0</v>
      </c>
      <c r="BH227" s="156">
        <f t="shared" si="57"/>
        <v>0</v>
      </c>
      <c r="BI227" s="156">
        <f t="shared" si="58"/>
        <v>0</v>
      </c>
      <c r="BJ227" s="16" t="s">
        <v>88</v>
      </c>
      <c r="BK227" s="156">
        <f t="shared" si="59"/>
        <v>0</v>
      </c>
      <c r="BL227" s="16" t="s">
        <v>323</v>
      </c>
      <c r="BM227" s="155" t="s">
        <v>20740</v>
      </c>
    </row>
    <row r="228" spans="2:65" s="1" customFormat="1" ht="21.75" customHeight="1">
      <c r="B228" s="142"/>
      <c r="C228" s="143" t="s">
        <v>1836</v>
      </c>
      <c r="D228" s="143" t="s">
        <v>319</v>
      </c>
      <c r="E228" s="144" t="s">
        <v>20741</v>
      </c>
      <c r="F228" s="145" t="s">
        <v>20742</v>
      </c>
      <c r="G228" s="146" t="s">
        <v>467</v>
      </c>
      <c r="H228" s="147">
        <v>4</v>
      </c>
      <c r="I228" s="148"/>
      <c r="J228" s="149">
        <f t="shared" si="50"/>
        <v>0</v>
      </c>
      <c r="K228" s="150"/>
      <c r="L228" s="31"/>
      <c r="M228" s="151" t="s">
        <v>1</v>
      </c>
      <c r="N228" s="152" t="s">
        <v>42</v>
      </c>
      <c r="P228" s="153">
        <f t="shared" si="51"/>
        <v>0</v>
      </c>
      <c r="Q228" s="153">
        <v>0</v>
      </c>
      <c r="R228" s="153">
        <f t="shared" si="52"/>
        <v>0</v>
      </c>
      <c r="S228" s="153">
        <v>0</v>
      </c>
      <c r="T228" s="154">
        <f t="shared" si="53"/>
        <v>0</v>
      </c>
      <c r="AR228" s="155" t="s">
        <v>323</v>
      </c>
      <c r="AT228" s="155" t="s">
        <v>319</v>
      </c>
      <c r="AU228" s="155" t="s">
        <v>83</v>
      </c>
      <c r="AY228" s="16" t="s">
        <v>317</v>
      </c>
      <c r="BE228" s="156">
        <f t="shared" si="54"/>
        <v>0</v>
      </c>
      <c r="BF228" s="156">
        <f t="shared" si="55"/>
        <v>0</v>
      </c>
      <c r="BG228" s="156">
        <f t="shared" si="56"/>
        <v>0</v>
      </c>
      <c r="BH228" s="156">
        <f t="shared" si="57"/>
        <v>0</v>
      </c>
      <c r="BI228" s="156">
        <f t="shared" si="58"/>
        <v>0</v>
      </c>
      <c r="BJ228" s="16" t="s">
        <v>88</v>
      </c>
      <c r="BK228" s="156">
        <f t="shared" si="59"/>
        <v>0</v>
      </c>
      <c r="BL228" s="16" t="s">
        <v>323</v>
      </c>
      <c r="BM228" s="155" t="s">
        <v>20743</v>
      </c>
    </row>
    <row r="229" spans="2:65" s="1" customFormat="1" ht="16.5" customHeight="1">
      <c r="B229" s="142"/>
      <c r="C229" s="143" t="s">
        <v>1841</v>
      </c>
      <c r="D229" s="143" t="s">
        <v>319</v>
      </c>
      <c r="E229" s="144" t="s">
        <v>20744</v>
      </c>
      <c r="F229" s="145" t="s">
        <v>20745</v>
      </c>
      <c r="G229" s="146" t="s">
        <v>484</v>
      </c>
      <c r="H229" s="147">
        <v>460</v>
      </c>
      <c r="I229" s="148"/>
      <c r="J229" s="149">
        <f t="shared" si="50"/>
        <v>0</v>
      </c>
      <c r="K229" s="150"/>
      <c r="L229" s="31"/>
      <c r="M229" s="151" t="s">
        <v>1</v>
      </c>
      <c r="N229" s="152" t="s">
        <v>42</v>
      </c>
      <c r="P229" s="153">
        <f t="shared" si="51"/>
        <v>0</v>
      </c>
      <c r="Q229" s="153">
        <v>0</v>
      </c>
      <c r="R229" s="153">
        <f t="shared" si="52"/>
        <v>0</v>
      </c>
      <c r="S229" s="153">
        <v>0</v>
      </c>
      <c r="T229" s="154">
        <f t="shared" si="53"/>
        <v>0</v>
      </c>
      <c r="AR229" s="155" t="s">
        <v>323</v>
      </c>
      <c r="AT229" s="155" t="s">
        <v>319</v>
      </c>
      <c r="AU229" s="155" t="s">
        <v>83</v>
      </c>
      <c r="AY229" s="16" t="s">
        <v>317</v>
      </c>
      <c r="BE229" s="156">
        <f t="shared" si="54"/>
        <v>0</v>
      </c>
      <c r="BF229" s="156">
        <f t="shared" si="55"/>
        <v>0</v>
      </c>
      <c r="BG229" s="156">
        <f t="shared" si="56"/>
        <v>0</v>
      </c>
      <c r="BH229" s="156">
        <f t="shared" si="57"/>
        <v>0</v>
      </c>
      <c r="BI229" s="156">
        <f t="shared" si="58"/>
        <v>0</v>
      </c>
      <c r="BJ229" s="16" t="s">
        <v>88</v>
      </c>
      <c r="BK229" s="156">
        <f t="shared" si="59"/>
        <v>0</v>
      </c>
      <c r="BL229" s="16" t="s">
        <v>323</v>
      </c>
      <c r="BM229" s="155" t="s">
        <v>20746</v>
      </c>
    </row>
    <row r="230" spans="2:65" s="1" customFormat="1" ht="16.5" customHeight="1">
      <c r="B230" s="142"/>
      <c r="C230" s="179" t="s">
        <v>493</v>
      </c>
      <c r="D230" s="179" t="s">
        <v>454</v>
      </c>
      <c r="E230" s="180" t="s">
        <v>20747</v>
      </c>
      <c r="F230" s="181" t="s">
        <v>20745</v>
      </c>
      <c r="G230" s="182" t="s">
        <v>484</v>
      </c>
      <c r="H230" s="183">
        <v>460</v>
      </c>
      <c r="I230" s="184"/>
      <c r="J230" s="185">
        <f t="shared" si="50"/>
        <v>0</v>
      </c>
      <c r="K230" s="186"/>
      <c r="L230" s="187"/>
      <c r="M230" s="188" t="s">
        <v>1</v>
      </c>
      <c r="N230" s="189" t="s">
        <v>42</v>
      </c>
      <c r="P230" s="153">
        <f t="shared" si="51"/>
        <v>0</v>
      </c>
      <c r="Q230" s="153">
        <v>0</v>
      </c>
      <c r="R230" s="153">
        <f t="shared" si="52"/>
        <v>0</v>
      </c>
      <c r="S230" s="153">
        <v>0</v>
      </c>
      <c r="T230" s="154">
        <f t="shared" si="53"/>
        <v>0</v>
      </c>
      <c r="AR230" s="155" t="s">
        <v>356</v>
      </c>
      <c r="AT230" s="155" t="s">
        <v>454</v>
      </c>
      <c r="AU230" s="155" t="s">
        <v>83</v>
      </c>
      <c r="AY230" s="16" t="s">
        <v>317</v>
      </c>
      <c r="BE230" s="156">
        <f t="shared" si="54"/>
        <v>0</v>
      </c>
      <c r="BF230" s="156">
        <f t="shared" si="55"/>
        <v>0</v>
      </c>
      <c r="BG230" s="156">
        <f t="shared" si="56"/>
        <v>0</v>
      </c>
      <c r="BH230" s="156">
        <f t="shared" si="57"/>
        <v>0</v>
      </c>
      <c r="BI230" s="156">
        <f t="shared" si="58"/>
        <v>0</v>
      </c>
      <c r="BJ230" s="16" t="s">
        <v>88</v>
      </c>
      <c r="BK230" s="156">
        <f t="shared" si="59"/>
        <v>0</v>
      </c>
      <c r="BL230" s="16" t="s">
        <v>323</v>
      </c>
      <c r="BM230" s="155" t="s">
        <v>20748</v>
      </c>
    </row>
    <row r="231" spans="2:65" s="1" customFormat="1" ht="16.5" customHeight="1">
      <c r="B231" s="142"/>
      <c r="C231" s="143" t="s">
        <v>1849</v>
      </c>
      <c r="D231" s="143" t="s">
        <v>319</v>
      </c>
      <c r="E231" s="144" t="s">
        <v>20749</v>
      </c>
      <c r="F231" s="145" t="s">
        <v>20750</v>
      </c>
      <c r="G231" s="146" t="s">
        <v>484</v>
      </c>
      <c r="H231" s="147">
        <v>10</v>
      </c>
      <c r="I231" s="148"/>
      <c r="J231" s="149">
        <f t="shared" si="50"/>
        <v>0</v>
      </c>
      <c r="K231" s="150"/>
      <c r="L231" s="31"/>
      <c r="M231" s="151" t="s">
        <v>1</v>
      </c>
      <c r="N231" s="152" t="s">
        <v>42</v>
      </c>
      <c r="P231" s="153">
        <f t="shared" si="51"/>
        <v>0</v>
      </c>
      <c r="Q231" s="153">
        <v>0</v>
      </c>
      <c r="R231" s="153">
        <f t="shared" si="52"/>
        <v>0</v>
      </c>
      <c r="S231" s="153">
        <v>0</v>
      </c>
      <c r="T231" s="154">
        <f t="shared" si="53"/>
        <v>0</v>
      </c>
      <c r="AR231" s="155" t="s">
        <v>323</v>
      </c>
      <c r="AT231" s="155" t="s">
        <v>319</v>
      </c>
      <c r="AU231" s="155" t="s">
        <v>83</v>
      </c>
      <c r="AY231" s="16" t="s">
        <v>317</v>
      </c>
      <c r="BE231" s="156">
        <f t="shared" si="54"/>
        <v>0</v>
      </c>
      <c r="BF231" s="156">
        <f t="shared" si="55"/>
        <v>0</v>
      </c>
      <c r="BG231" s="156">
        <f t="shared" si="56"/>
        <v>0</v>
      </c>
      <c r="BH231" s="156">
        <f t="shared" si="57"/>
        <v>0</v>
      </c>
      <c r="BI231" s="156">
        <f t="shared" si="58"/>
        <v>0</v>
      </c>
      <c r="BJ231" s="16" t="s">
        <v>88</v>
      </c>
      <c r="BK231" s="156">
        <f t="shared" si="59"/>
        <v>0</v>
      </c>
      <c r="BL231" s="16" t="s">
        <v>323</v>
      </c>
      <c r="BM231" s="155" t="s">
        <v>20751</v>
      </c>
    </row>
    <row r="232" spans="2:65" s="1" customFormat="1" ht="16.5" customHeight="1">
      <c r="B232" s="142"/>
      <c r="C232" s="179" t="s">
        <v>1853</v>
      </c>
      <c r="D232" s="179" t="s">
        <v>454</v>
      </c>
      <c r="E232" s="180" t="s">
        <v>20752</v>
      </c>
      <c r="F232" s="181" t="s">
        <v>20750</v>
      </c>
      <c r="G232" s="182" t="s">
        <v>484</v>
      </c>
      <c r="H232" s="183">
        <v>10</v>
      </c>
      <c r="I232" s="184"/>
      <c r="J232" s="185">
        <f t="shared" si="50"/>
        <v>0</v>
      </c>
      <c r="K232" s="186"/>
      <c r="L232" s="187"/>
      <c r="M232" s="188" t="s">
        <v>1</v>
      </c>
      <c r="N232" s="189" t="s">
        <v>42</v>
      </c>
      <c r="P232" s="153">
        <f t="shared" si="51"/>
        <v>0</v>
      </c>
      <c r="Q232" s="153">
        <v>0</v>
      </c>
      <c r="R232" s="153">
        <f t="shared" si="52"/>
        <v>0</v>
      </c>
      <c r="S232" s="153">
        <v>0</v>
      </c>
      <c r="T232" s="154">
        <f t="shared" si="53"/>
        <v>0</v>
      </c>
      <c r="AR232" s="155" t="s">
        <v>356</v>
      </c>
      <c r="AT232" s="155" t="s">
        <v>454</v>
      </c>
      <c r="AU232" s="155" t="s">
        <v>83</v>
      </c>
      <c r="AY232" s="16" t="s">
        <v>317</v>
      </c>
      <c r="BE232" s="156">
        <f t="shared" si="54"/>
        <v>0</v>
      </c>
      <c r="BF232" s="156">
        <f t="shared" si="55"/>
        <v>0</v>
      </c>
      <c r="BG232" s="156">
        <f t="shared" si="56"/>
        <v>0</v>
      </c>
      <c r="BH232" s="156">
        <f t="shared" si="57"/>
        <v>0</v>
      </c>
      <c r="BI232" s="156">
        <f t="shared" si="58"/>
        <v>0</v>
      </c>
      <c r="BJ232" s="16" t="s">
        <v>88</v>
      </c>
      <c r="BK232" s="156">
        <f t="shared" si="59"/>
        <v>0</v>
      </c>
      <c r="BL232" s="16" t="s">
        <v>323</v>
      </c>
      <c r="BM232" s="155" t="s">
        <v>20753</v>
      </c>
    </row>
    <row r="233" spans="2:65" s="1" customFormat="1" ht="16.5" customHeight="1">
      <c r="B233" s="142"/>
      <c r="C233" s="143" t="s">
        <v>1859</v>
      </c>
      <c r="D233" s="143" t="s">
        <v>319</v>
      </c>
      <c r="E233" s="144" t="s">
        <v>20754</v>
      </c>
      <c r="F233" s="145" t="s">
        <v>20755</v>
      </c>
      <c r="G233" s="146" t="s">
        <v>484</v>
      </c>
      <c r="H233" s="147">
        <v>10</v>
      </c>
      <c r="I233" s="148"/>
      <c r="J233" s="149">
        <f t="shared" si="50"/>
        <v>0</v>
      </c>
      <c r="K233" s="150"/>
      <c r="L233" s="31"/>
      <c r="M233" s="151" t="s">
        <v>1</v>
      </c>
      <c r="N233" s="152" t="s">
        <v>42</v>
      </c>
      <c r="P233" s="153">
        <f t="shared" si="51"/>
        <v>0</v>
      </c>
      <c r="Q233" s="153">
        <v>0</v>
      </c>
      <c r="R233" s="153">
        <f t="shared" si="52"/>
        <v>0</v>
      </c>
      <c r="S233" s="153">
        <v>0</v>
      </c>
      <c r="T233" s="154">
        <f t="shared" si="53"/>
        <v>0</v>
      </c>
      <c r="AR233" s="155" t="s">
        <v>323</v>
      </c>
      <c r="AT233" s="155" t="s">
        <v>319</v>
      </c>
      <c r="AU233" s="155" t="s">
        <v>83</v>
      </c>
      <c r="AY233" s="16" t="s">
        <v>317</v>
      </c>
      <c r="BE233" s="156">
        <f t="shared" si="54"/>
        <v>0</v>
      </c>
      <c r="BF233" s="156">
        <f t="shared" si="55"/>
        <v>0</v>
      </c>
      <c r="BG233" s="156">
        <f t="shared" si="56"/>
        <v>0</v>
      </c>
      <c r="BH233" s="156">
        <f t="shared" si="57"/>
        <v>0</v>
      </c>
      <c r="BI233" s="156">
        <f t="shared" si="58"/>
        <v>0</v>
      </c>
      <c r="BJ233" s="16" t="s">
        <v>88</v>
      </c>
      <c r="BK233" s="156">
        <f t="shared" si="59"/>
        <v>0</v>
      </c>
      <c r="BL233" s="16" t="s">
        <v>323</v>
      </c>
      <c r="BM233" s="155" t="s">
        <v>20756</v>
      </c>
    </row>
    <row r="234" spans="2:65" s="1" customFormat="1" ht="16.5" customHeight="1">
      <c r="B234" s="142"/>
      <c r="C234" s="179" t="s">
        <v>1868</v>
      </c>
      <c r="D234" s="179" t="s">
        <v>454</v>
      </c>
      <c r="E234" s="180" t="s">
        <v>20757</v>
      </c>
      <c r="F234" s="181" t="s">
        <v>20755</v>
      </c>
      <c r="G234" s="182" t="s">
        <v>484</v>
      </c>
      <c r="H234" s="183">
        <v>10</v>
      </c>
      <c r="I234" s="184"/>
      <c r="J234" s="185">
        <f t="shared" si="50"/>
        <v>0</v>
      </c>
      <c r="K234" s="186"/>
      <c r="L234" s="187"/>
      <c r="M234" s="188" t="s">
        <v>1</v>
      </c>
      <c r="N234" s="189" t="s">
        <v>42</v>
      </c>
      <c r="P234" s="153">
        <f t="shared" si="51"/>
        <v>0</v>
      </c>
      <c r="Q234" s="153">
        <v>0</v>
      </c>
      <c r="R234" s="153">
        <f t="shared" si="52"/>
        <v>0</v>
      </c>
      <c r="S234" s="153">
        <v>0</v>
      </c>
      <c r="T234" s="154">
        <f t="shared" si="53"/>
        <v>0</v>
      </c>
      <c r="AR234" s="155" t="s">
        <v>356</v>
      </c>
      <c r="AT234" s="155" t="s">
        <v>454</v>
      </c>
      <c r="AU234" s="155" t="s">
        <v>83</v>
      </c>
      <c r="AY234" s="16" t="s">
        <v>317</v>
      </c>
      <c r="BE234" s="156">
        <f t="shared" si="54"/>
        <v>0</v>
      </c>
      <c r="BF234" s="156">
        <f t="shared" si="55"/>
        <v>0</v>
      </c>
      <c r="BG234" s="156">
        <f t="shared" si="56"/>
        <v>0</v>
      </c>
      <c r="BH234" s="156">
        <f t="shared" si="57"/>
        <v>0</v>
      </c>
      <c r="BI234" s="156">
        <f t="shared" si="58"/>
        <v>0</v>
      </c>
      <c r="BJ234" s="16" t="s">
        <v>88</v>
      </c>
      <c r="BK234" s="156">
        <f t="shared" si="59"/>
        <v>0</v>
      </c>
      <c r="BL234" s="16" t="s">
        <v>323</v>
      </c>
      <c r="BM234" s="155" t="s">
        <v>20758</v>
      </c>
    </row>
    <row r="235" spans="2:65" s="1" customFormat="1" ht="16.5" customHeight="1">
      <c r="B235" s="142"/>
      <c r="C235" s="143" t="s">
        <v>1872</v>
      </c>
      <c r="D235" s="143" t="s">
        <v>319</v>
      </c>
      <c r="E235" s="144" t="s">
        <v>20759</v>
      </c>
      <c r="F235" s="145" t="s">
        <v>20760</v>
      </c>
      <c r="G235" s="146" t="s">
        <v>467</v>
      </c>
      <c r="H235" s="147">
        <v>2</v>
      </c>
      <c r="I235" s="148"/>
      <c r="J235" s="149">
        <f t="shared" si="50"/>
        <v>0</v>
      </c>
      <c r="K235" s="150"/>
      <c r="L235" s="31"/>
      <c r="M235" s="151" t="s">
        <v>1</v>
      </c>
      <c r="N235" s="152" t="s">
        <v>42</v>
      </c>
      <c r="P235" s="153">
        <f t="shared" si="51"/>
        <v>0</v>
      </c>
      <c r="Q235" s="153">
        <v>0</v>
      </c>
      <c r="R235" s="153">
        <f t="shared" si="52"/>
        <v>0</v>
      </c>
      <c r="S235" s="153">
        <v>0</v>
      </c>
      <c r="T235" s="154">
        <f t="shared" si="53"/>
        <v>0</v>
      </c>
      <c r="AR235" s="155" t="s">
        <v>323</v>
      </c>
      <c r="AT235" s="155" t="s">
        <v>319</v>
      </c>
      <c r="AU235" s="155" t="s">
        <v>83</v>
      </c>
      <c r="AY235" s="16" t="s">
        <v>317</v>
      </c>
      <c r="BE235" s="156">
        <f t="shared" si="54"/>
        <v>0</v>
      </c>
      <c r="BF235" s="156">
        <f t="shared" si="55"/>
        <v>0</v>
      </c>
      <c r="BG235" s="156">
        <f t="shared" si="56"/>
        <v>0</v>
      </c>
      <c r="BH235" s="156">
        <f t="shared" si="57"/>
        <v>0</v>
      </c>
      <c r="BI235" s="156">
        <f t="shared" si="58"/>
        <v>0</v>
      </c>
      <c r="BJ235" s="16" t="s">
        <v>88</v>
      </c>
      <c r="BK235" s="156">
        <f t="shared" si="59"/>
        <v>0</v>
      </c>
      <c r="BL235" s="16" t="s">
        <v>323</v>
      </c>
      <c r="BM235" s="155" t="s">
        <v>20761</v>
      </c>
    </row>
    <row r="236" spans="2:65" s="1" customFormat="1" ht="16.5" customHeight="1">
      <c r="B236" s="142"/>
      <c r="C236" s="179" t="s">
        <v>1876</v>
      </c>
      <c r="D236" s="179" t="s">
        <v>454</v>
      </c>
      <c r="E236" s="180" t="s">
        <v>20762</v>
      </c>
      <c r="F236" s="181" t="s">
        <v>20763</v>
      </c>
      <c r="G236" s="182" t="s">
        <v>467</v>
      </c>
      <c r="H236" s="183">
        <v>2</v>
      </c>
      <c r="I236" s="184"/>
      <c r="J236" s="185">
        <f t="shared" si="50"/>
        <v>0</v>
      </c>
      <c r="K236" s="186"/>
      <c r="L236" s="187"/>
      <c r="M236" s="188" t="s">
        <v>1</v>
      </c>
      <c r="N236" s="189" t="s">
        <v>42</v>
      </c>
      <c r="P236" s="153">
        <f t="shared" si="51"/>
        <v>0</v>
      </c>
      <c r="Q236" s="153">
        <v>0</v>
      </c>
      <c r="R236" s="153">
        <f t="shared" si="52"/>
        <v>0</v>
      </c>
      <c r="S236" s="153">
        <v>0</v>
      </c>
      <c r="T236" s="154">
        <f t="shared" si="53"/>
        <v>0</v>
      </c>
      <c r="AR236" s="155" t="s">
        <v>356</v>
      </c>
      <c r="AT236" s="155" t="s">
        <v>454</v>
      </c>
      <c r="AU236" s="155" t="s">
        <v>83</v>
      </c>
      <c r="AY236" s="16" t="s">
        <v>317</v>
      </c>
      <c r="BE236" s="156">
        <f t="shared" si="54"/>
        <v>0</v>
      </c>
      <c r="BF236" s="156">
        <f t="shared" si="55"/>
        <v>0</v>
      </c>
      <c r="BG236" s="156">
        <f t="shared" si="56"/>
        <v>0</v>
      </c>
      <c r="BH236" s="156">
        <f t="shared" si="57"/>
        <v>0</v>
      </c>
      <c r="BI236" s="156">
        <f t="shared" si="58"/>
        <v>0</v>
      </c>
      <c r="BJ236" s="16" t="s">
        <v>88</v>
      </c>
      <c r="BK236" s="156">
        <f t="shared" si="59"/>
        <v>0</v>
      </c>
      <c r="BL236" s="16" t="s">
        <v>323</v>
      </c>
      <c r="BM236" s="155" t="s">
        <v>20764</v>
      </c>
    </row>
    <row r="237" spans="2:65" s="1" customFormat="1" ht="24.15" customHeight="1">
      <c r="B237" s="142"/>
      <c r="C237" s="143" t="s">
        <v>1882</v>
      </c>
      <c r="D237" s="143" t="s">
        <v>319</v>
      </c>
      <c r="E237" s="144" t="s">
        <v>8688</v>
      </c>
      <c r="F237" s="145" t="s">
        <v>8684</v>
      </c>
      <c r="G237" s="146" t="s">
        <v>484</v>
      </c>
      <c r="H237" s="147">
        <v>418</v>
      </c>
      <c r="I237" s="148"/>
      <c r="J237" s="149">
        <f t="shared" si="50"/>
        <v>0</v>
      </c>
      <c r="K237" s="150"/>
      <c r="L237" s="31"/>
      <c r="M237" s="151" t="s">
        <v>1</v>
      </c>
      <c r="N237" s="152" t="s">
        <v>42</v>
      </c>
      <c r="P237" s="153">
        <f t="shared" si="51"/>
        <v>0</v>
      </c>
      <c r="Q237" s="153">
        <v>0</v>
      </c>
      <c r="R237" s="153">
        <f t="shared" si="52"/>
        <v>0</v>
      </c>
      <c r="S237" s="153">
        <v>0</v>
      </c>
      <c r="T237" s="154">
        <f t="shared" si="53"/>
        <v>0</v>
      </c>
      <c r="AR237" s="155" t="s">
        <v>323</v>
      </c>
      <c r="AT237" s="155" t="s">
        <v>319</v>
      </c>
      <c r="AU237" s="155" t="s">
        <v>83</v>
      </c>
      <c r="AY237" s="16" t="s">
        <v>317</v>
      </c>
      <c r="BE237" s="156">
        <f t="shared" si="54"/>
        <v>0</v>
      </c>
      <c r="BF237" s="156">
        <f t="shared" si="55"/>
        <v>0</v>
      </c>
      <c r="BG237" s="156">
        <f t="shared" si="56"/>
        <v>0</v>
      </c>
      <c r="BH237" s="156">
        <f t="shared" si="57"/>
        <v>0</v>
      </c>
      <c r="BI237" s="156">
        <f t="shared" si="58"/>
        <v>0</v>
      </c>
      <c r="BJ237" s="16" t="s">
        <v>88</v>
      </c>
      <c r="BK237" s="156">
        <f t="shared" si="59"/>
        <v>0</v>
      </c>
      <c r="BL237" s="16" t="s">
        <v>323</v>
      </c>
      <c r="BM237" s="155" t="s">
        <v>20765</v>
      </c>
    </row>
    <row r="238" spans="2:65" s="1" customFormat="1" ht="24.15" customHeight="1">
      <c r="B238" s="142"/>
      <c r="C238" s="179" t="s">
        <v>1886</v>
      </c>
      <c r="D238" s="179" t="s">
        <v>454</v>
      </c>
      <c r="E238" s="180" t="s">
        <v>8691</v>
      </c>
      <c r="F238" s="181" t="s">
        <v>8684</v>
      </c>
      <c r="G238" s="182" t="s">
        <v>484</v>
      </c>
      <c r="H238" s="183">
        <v>418</v>
      </c>
      <c r="I238" s="184"/>
      <c r="J238" s="185">
        <f t="shared" si="50"/>
        <v>0</v>
      </c>
      <c r="K238" s="186"/>
      <c r="L238" s="187"/>
      <c r="M238" s="188" t="s">
        <v>1</v>
      </c>
      <c r="N238" s="189" t="s">
        <v>42</v>
      </c>
      <c r="P238" s="153">
        <f t="shared" si="51"/>
        <v>0</v>
      </c>
      <c r="Q238" s="153">
        <v>0</v>
      </c>
      <c r="R238" s="153">
        <f t="shared" si="52"/>
        <v>0</v>
      </c>
      <c r="S238" s="153">
        <v>0</v>
      </c>
      <c r="T238" s="154">
        <f t="shared" si="53"/>
        <v>0</v>
      </c>
      <c r="AR238" s="155" t="s">
        <v>356</v>
      </c>
      <c r="AT238" s="155" t="s">
        <v>454</v>
      </c>
      <c r="AU238" s="155" t="s">
        <v>83</v>
      </c>
      <c r="AY238" s="16" t="s">
        <v>317</v>
      </c>
      <c r="BE238" s="156">
        <f t="shared" si="54"/>
        <v>0</v>
      </c>
      <c r="BF238" s="156">
        <f t="shared" si="55"/>
        <v>0</v>
      </c>
      <c r="BG238" s="156">
        <f t="shared" si="56"/>
        <v>0</v>
      </c>
      <c r="BH238" s="156">
        <f t="shared" si="57"/>
        <v>0</v>
      </c>
      <c r="BI238" s="156">
        <f t="shared" si="58"/>
        <v>0</v>
      </c>
      <c r="BJ238" s="16" t="s">
        <v>88</v>
      </c>
      <c r="BK238" s="156">
        <f t="shared" si="59"/>
        <v>0</v>
      </c>
      <c r="BL238" s="16" t="s">
        <v>323</v>
      </c>
      <c r="BM238" s="155" t="s">
        <v>20766</v>
      </c>
    </row>
    <row r="239" spans="2:65" s="1" customFormat="1" ht="33" customHeight="1">
      <c r="B239" s="142"/>
      <c r="C239" s="143" t="s">
        <v>1910</v>
      </c>
      <c r="D239" s="143" t="s">
        <v>319</v>
      </c>
      <c r="E239" s="144" t="s">
        <v>8738</v>
      </c>
      <c r="F239" s="145" t="s">
        <v>8699</v>
      </c>
      <c r="G239" s="146" t="s">
        <v>484</v>
      </c>
      <c r="H239" s="147">
        <v>418</v>
      </c>
      <c r="I239" s="148"/>
      <c r="J239" s="149">
        <f t="shared" si="50"/>
        <v>0</v>
      </c>
      <c r="K239" s="150"/>
      <c r="L239" s="31"/>
      <c r="M239" s="151" t="s">
        <v>1</v>
      </c>
      <c r="N239" s="152" t="s">
        <v>42</v>
      </c>
      <c r="P239" s="153">
        <f t="shared" si="51"/>
        <v>0</v>
      </c>
      <c r="Q239" s="153">
        <v>0</v>
      </c>
      <c r="R239" s="153">
        <f t="shared" si="52"/>
        <v>0</v>
      </c>
      <c r="S239" s="153">
        <v>0</v>
      </c>
      <c r="T239" s="154">
        <f t="shared" si="53"/>
        <v>0</v>
      </c>
      <c r="AR239" s="155" t="s">
        <v>323</v>
      </c>
      <c r="AT239" s="155" t="s">
        <v>319</v>
      </c>
      <c r="AU239" s="155" t="s">
        <v>83</v>
      </c>
      <c r="AY239" s="16" t="s">
        <v>317</v>
      </c>
      <c r="BE239" s="156">
        <f t="shared" si="54"/>
        <v>0</v>
      </c>
      <c r="BF239" s="156">
        <f t="shared" si="55"/>
        <v>0</v>
      </c>
      <c r="BG239" s="156">
        <f t="shared" si="56"/>
        <v>0</v>
      </c>
      <c r="BH239" s="156">
        <f t="shared" si="57"/>
        <v>0</v>
      </c>
      <c r="BI239" s="156">
        <f t="shared" si="58"/>
        <v>0</v>
      </c>
      <c r="BJ239" s="16" t="s">
        <v>88</v>
      </c>
      <c r="BK239" s="156">
        <f t="shared" si="59"/>
        <v>0</v>
      </c>
      <c r="BL239" s="16" t="s">
        <v>323</v>
      </c>
      <c r="BM239" s="155" t="s">
        <v>20767</v>
      </c>
    </row>
    <row r="240" spans="2:65" s="1" customFormat="1" ht="33" customHeight="1">
      <c r="B240" s="142"/>
      <c r="C240" s="179" t="s">
        <v>1916</v>
      </c>
      <c r="D240" s="179" t="s">
        <v>454</v>
      </c>
      <c r="E240" s="180" t="s">
        <v>8741</v>
      </c>
      <c r="F240" s="181" t="s">
        <v>8699</v>
      </c>
      <c r="G240" s="182" t="s">
        <v>484</v>
      </c>
      <c r="H240" s="183">
        <v>418</v>
      </c>
      <c r="I240" s="184"/>
      <c r="J240" s="185">
        <f t="shared" si="50"/>
        <v>0</v>
      </c>
      <c r="K240" s="186"/>
      <c r="L240" s="187"/>
      <c r="M240" s="188" t="s">
        <v>1</v>
      </c>
      <c r="N240" s="189" t="s">
        <v>42</v>
      </c>
      <c r="P240" s="153">
        <f t="shared" si="51"/>
        <v>0</v>
      </c>
      <c r="Q240" s="153">
        <v>0</v>
      </c>
      <c r="R240" s="153">
        <f t="shared" si="52"/>
        <v>0</v>
      </c>
      <c r="S240" s="153">
        <v>0</v>
      </c>
      <c r="T240" s="154">
        <f t="shared" si="53"/>
        <v>0</v>
      </c>
      <c r="AR240" s="155" t="s">
        <v>356</v>
      </c>
      <c r="AT240" s="155" t="s">
        <v>454</v>
      </c>
      <c r="AU240" s="155" t="s">
        <v>83</v>
      </c>
      <c r="AY240" s="16" t="s">
        <v>317</v>
      </c>
      <c r="BE240" s="156">
        <f t="shared" si="54"/>
        <v>0</v>
      </c>
      <c r="BF240" s="156">
        <f t="shared" si="55"/>
        <v>0</v>
      </c>
      <c r="BG240" s="156">
        <f t="shared" si="56"/>
        <v>0</v>
      </c>
      <c r="BH240" s="156">
        <f t="shared" si="57"/>
        <v>0</v>
      </c>
      <c r="BI240" s="156">
        <f t="shared" si="58"/>
        <v>0</v>
      </c>
      <c r="BJ240" s="16" t="s">
        <v>88</v>
      </c>
      <c r="BK240" s="156">
        <f t="shared" si="59"/>
        <v>0</v>
      </c>
      <c r="BL240" s="16" t="s">
        <v>323</v>
      </c>
      <c r="BM240" s="155" t="s">
        <v>20768</v>
      </c>
    </row>
    <row r="241" spans="2:65" s="1" customFormat="1" ht="21.75" customHeight="1">
      <c r="B241" s="142"/>
      <c r="C241" s="143" t="s">
        <v>1922</v>
      </c>
      <c r="D241" s="200" t="s">
        <v>319</v>
      </c>
      <c r="E241" s="144" t="s">
        <v>20769</v>
      </c>
      <c r="F241" s="145" t="s">
        <v>20643</v>
      </c>
      <c r="G241" s="146" t="s">
        <v>467</v>
      </c>
      <c r="H241" s="147">
        <v>22</v>
      </c>
      <c r="I241" s="148"/>
      <c r="J241" s="149">
        <f t="shared" si="50"/>
        <v>0</v>
      </c>
      <c r="K241" s="150"/>
      <c r="L241" s="31"/>
      <c r="M241" s="151" t="s">
        <v>1</v>
      </c>
      <c r="N241" s="152" t="s">
        <v>42</v>
      </c>
      <c r="P241" s="153">
        <f t="shared" si="51"/>
        <v>0</v>
      </c>
      <c r="Q241" s="153">
        <v>0</v>
      </c>
      <c r="R241" s="153">
        <f t="shared" si="52"/>
        <v>0</v>
      </c>
      <c r="S241" s="153">
        <v>0</v>
      </c>
      <c r="T241" s="154">
        <f t="shared" si="53"/>
        <v>0</v>
      </c>
      <c r="AR241" s="155" t="s">
        <v>323</v>
      </c>
      <c r="AT241" s="155" t="s">
        <v>319</v>
      </c>
      <c r="AU241" s="155" t="s">
        <v>83</v>
      </c>
      <c r="AY241" s="16" t="s">
        <v>317</v>
      </c>
      <c r="BE241" s="156">
        <f t="shared" si="54"/>
        <v>0</v>
      </c>
      <c r="BF241" s="156">
        <f t="shared" si="55"/>
        <v>0</v>
      </c>
      <c r="BG241" s="156">
        <f t="shared" si="56"/>
        <v>0</v>
      </c>
      <c r="BH241" s="156">
        <f t="shared" si="57"/>
        <v>0</v>
      </c>
      <c r="BI241" s="156">
        <f t="shared" si="58"/>
        <v>0</v>
      </c>
      <c r="BJ241" s="16" t="s">
        <v>88</v>
      </c>
      <c r="BK241" s="156">
        <f t="shared" si="59"/>
        <v>0</v>
      </c>
      <c r="BL241" s="16" t="s">
        <v>323</v>
      </c>
      <c r="BM241" s="155" t="s">
        <v>20770</v>
      </c>
    </row>
    <row r="242" spans="2:65" s="1" customFormat="1" ht="24.15" customHeight="1">
      <c r="B242" s="142"/>
      <c r="C242" s="179" t="s">
        <v>1957</v>
      </c>
      <c r="D242" s="201" t="s">
        <v>454</v>
      </c>
      <c r="E242" s="180" t="s">
        <v>20771</v>
      </c>
      <c r="F242" s="181" t="s">
        <v>20641</v>
      </c>
      <c r="G242" s="182" t="s">
        <v>467</v>
      </c>
      <c r="H242" s="183">
        <v>22</v>
      </c>
      <c r="I242" s="184"/>
      <c r="J242" s="185">
        <f t="shared" si="50"/>
        <v>0</v>
      </c>
      <c r="K242" s="186"/>
      <c r="L242" s="187"/>
      <c r="M242" s="188" t="s">
        <v>1</v>
      </c>
      <c r="N242" s="189" t="s">
        <v>42</v>
      </c>
      <c r="P242" s="153">
        <f t="shared" si="51"/>
        <v>0</v>
      </c>
      <c r="Q242" s="153">
        <v>0</v>
      </c>
      <c r="R242" s="153">
        <f t="shared" si="52"/>
        <v>0</v>
      </c>
      <c r="S242" s="153">
        <v>0</v>
      </c>
      <c r="T242" s="154">
        <f t="shared" si="53"/>
        <v>0</v>
      </c>
      <c r="AR242" s="155" t="s">
        <v>356</v>
      </c>
      <c r="AT242" s="155" t="s">
        <v>454</v>
      </c>
      <c r="AU242" s="155" t="s">
        <v>83</v>
      </c>
      <c r="AY242" s="16" t="s">
        <v>317</v>
      </c>
      <c r="BE242" s="156">
        <f t="shared" si="54"/>
        <v>0</v>
      </c>
      <c r="BF242" s="156">
        <f t="shared" si="55"/>
        <v>0</v>
      </c>
      <c r="BG242" s="156">
        <f t="shared" si="56"/>
        <v>0</v>
      </c>
      <c r="BH242" s="156">
        <f t="shared" si="57"/>
        <v>0</v>
      </c>
      <c r="BI242" s="156">
        <f t="shared" si="58"/>
        <v>0</v>
      </c>
      <c r="BJ242" s="16" t="s">
        <v>88</v>
      </c>
      <c r="BK242" s="156">
        <f t="shared" si="59"/>
        <v>0</v>
      </c>
      <c r="BL242" s="16" t="s">
        <v>323</v>
      </c>
      <c r="BM242" s="155" t="s">
        <v>20772</v>
      </c>
    </row>
    <row r="243" spans="2:65" s="1" customFormat="1" ht="33" customHeight="1">
      <c r="B243" s="142"/>
      <c r="C243" s="143" t="s">
        <v>1961</v>
      </c>
      <c r="D243" s="200" t="s">
        <v>319</v>
      </c>
      <c r="E243" s="144" t="s">
        <v>8851</v>
      </c>
      <c r="F243" s="145" t="s">
        <v>8852</v>
      </c>
      <c r="G243" s="146" t="s">
        <v>484</v>
      </c>
      <c r="H243" s="147">
        <v>290</v>
      </c>
      <c r="I243" s="148"/>
      <c r="J243" s="149">
        <f t="shared" si="50"/>
        <v>0</v>
      </c>
      <c r="K243" s="150"/>
      <c r="L243" s="31"/>
      <c r="M243" s="151" t="s">
        <v>1</v>
      </c>
      <c r="N243" s="152" t="s">
        <v>42</v>
      </c>
      <c r="P243" s="153">
        <f t="shared" si="51"/>
        <v>0</v>
      </c>
      <c r="Q243" s="153">
        <v>0</v>
      </c>
      <c r="R243" s="153">
        <f t="shared" si="52"/>
        <v>0</v>
      </c>
      <c r="S243" s="153">
        <v>0</v>
      </c>
      <c r="T243" s="154">
        <f t="shared" si="53"/>
        <v>0</v>
      </c>
      <c r="AR243" s="155" t="s">
        <v>323</v>
      </c>
      <c r="AT243" s="155" t="s">
        <v>319</v>
      </c>
      <c r="AU243" s="155" t="s">
        <v>83</v>
      </c>
      <c r="AY243" s="16" t="s">
        <v>317</v>
      </c>
      <c r="BE243" s="156">
        <f t="shared" si="54"/>
        <v>0</v>
      </c>
      <c r="BF243" s="156">
        <f t="shared" si="55"/>
        <v>0</v>
      </c>
      <c r="BG243" s="156">
        <f t="shared" si="56"/>
        <v>0</v>
      </c>
      <c r="BH243" s="156">
        <f t="shared" si="57"/>
        <v>0</v>
      </c>
      <c r="BI243" s="156">
        <f t="shared" si="58"/>
        <v>0</v>
      </c>
      <c r="BJ243" s="16" t="s">
        <v>88</v>
      </c>
      <c r="BK243" s="156">
        <f t="shared" si="59"/>
        <v>0</v>
      </c>
      <c r="BL243" s="16" t="s">
        <v>323</v>
      </c>
      <c r="BM243" s="155" t="s">
        <v>20773</v>
      </c>
    </row>
    <row r="244" spans="2:65" s="1" customFormat="1" ht="24.15" customHeight="1">
      <c r="B244" s="142"/>
      <c r="C244" s="179" t="s">
        <v>2024</v>
      </c>
      <c r="D244" s="201" t="s">
        <v>454</v>
      </c>
      <c r="E244" s="180" t="s">
        <v>20774</v>
      </c>
      <c r="F244" s="181" t="s">
        <v>8855</v>
      </c>
      <c r="G244" s="182" t="s">
        <v>484</v>
      </c>
      <c r="H244" s="183">
        <v>290</v>
      </c>
      <c r="I244" s="184"/>
      <c r="J244" s="185">
        <f t="shared" si="50"/>
        <v>0</v>
      </c>
      <c r="K244" s="186"/>
      <c r="L244" s="187"/>
      <c r="M244" s="188" t="s">
        <v>1</v>
      </c>
      <c r="N244" s="189" t="s">
        <v>42</v>
      </c>
      <c r="P244" s="153">
        <f t="shared" si="51"/>
        <v>0</v>
      </c>
      <c r="Q244" s="153">
        <v>0</v>
      </c>
      <c r="R244" s="153">
        <f t="shared" si="52"/>
        <v>0</v>
      </c>
      <c r="S244" s="153">
        <v>0</v>
      </c>
      <c r="T244" s="154">
        <f t="shared" si="53"/>
        <v>0</v>
      </c>
      <c r="AR244" s="155" t="s">
        <v>356</v>
      </c>
      <c r="AT244" s="155" t="s">
        <v>454</v>
      </c>
      <c r="AU244" s="155" t="s">
        <v>83</v>
      </c>
      <c r="AY244" s="16" t="s">
        <v>317</v>
      </c>
      <c r="BE244" s="156">
        <f t="shared" si="54"/>
        <v>0</v>
      </c>
      <c r="BF244" s="156">
        <f t="shared" si="55"/>
        <v>0</v>
      </c>
      <c r="BG244" s="156">
        <f t="shared" si="56"/>
        <v>0</v>
      </c>
      <c r="BH244" s="156">
        <f t="shared" si="57"/>
        <v>0</v>
      </c>
      <c r="BI244" s="156">
        <f t="shared" si="58"/>
        <v>0</v>
      </c>
      <c r="BJ244" s="16" t="s">
        <v>88</v>
      </c>
      <c r="BK244" s="156">
        <f t="shared" si="59"/>
        <v>0</v>
      </c>
      <c r="BL244" s="16" t="s">
        <v>323</v>
      </c>
      <c r="BM244" s="155" t="s">
        <v>20775</v>
      </c>
    </row>
    <row r="245" spans="2:65" s="1" customFormat="1" ht="33" customHeight="1">
      <c r="B245" s="142"/>
      <c r="C245" s="143" t="s">
        <v>2028</v>
      </c>
      <c r="D245" s="200" t="s">
        <v>319</v>
      </c>
      <c r="E245" s="144" t="s">
        <v>8857</v>
      </c>
      <c r="F245" s="145" t="s">
        <v>8858</v>
      </c>
      <c r="G245" s="146" t="s">
        <v>484</v>
      </c>
      <c r="H245" s="147">
        <v>474</v>
      </c>
      <c r="I245" s="148"/>
      <c r="J245" s="149">
        <f t="shared" si="50"/>
        <v>0</v>
      </c>
      <c r="K245" s="150"/>
      <c r="L245" s="31"/>
      <c r="M245" s="151" t="s">
        <v>1</v>
      </c>
      <c r="N245" s="152" t="s">
        <v>42</v>
      </c>
      <c r="P245" s="153">
        <f t="shared" si="51"/>
        <v>0</v>
      </c>
      <c r="Q245" s="153">
        <v>0</v>
      </c>
      <c r="R245" s="153">
        <f t="shared" si="52"/>
        <v>0</v>
      </c>
      <c r="S245" s="153">
        <v>0</v>
      </c>
      <c r="T245" s="154">
        <f t="shared" si="53"/>
        <v>0</v>
      </c>
      <c r="AR245" s="155" t="s">
        <v>323</v>
      </c>
      <c r="AT245" s="155" t="s">
        <v>319</v>
      </c>
      <c r="AU245" s="155" t="s">
        <v>83</v>
      </c>
      <c r="AY245" s="16" t="s">
        <v>317</v>
      </c>
      <c r="BE245" s="156">
        <f t="shared" si="54"/>
        <v>0</v>
      </c>
      <c r="BF245" s="156">
        <f t="shared" si="55"/>
        <v>0</v>
      </c>
      <c r="BG245" s="156">
        <f t="shared" si="56"/>
        <v>0</v>
      </c>
      <c r="BH245" s="156">
        <f t="shared" si="57"/>
        <v>0</v>
      </c>
      <c r="BI245" s="156">
        <f t="shared" si="58"/>
        <v>0</v>
      </c>
      <c r="BJ245" s="16" t="s">
        <v>88</v>
      </c>
      <c r="BK245" s="156">
        <f t="shared" si="59"/>
        <v>0</v>
      </c>
      <c r="BL245" s="16" t="s">
        <v>323</v>
      </c>
      <c r="BM245" s="155" t="s">
        <v>20776</v>
      </c>
    </row>
    <row r="246" spans="2:65" s="1" customFormat="1" ht="24.15" customHeight="1">
      <c r="B246" s="142"/>
      <c r="C246" s="179" t="s">
        <v>2035</v>
      </c>
      <c r="D246" s="201" t="s">
        <v>454</v>
      </c>
      <c r="E246" s="180" t="s">
        <v>8860</v>
      </c>
      <c r="F246" s="181" t="s">
        <v>8861</v>
      </c>
      <c r="G246" s="182" t="s">
        <v>484</v>
      </c>
      <c r="H246" s="183">
        <v>474</v>
      </c>
      <c r="I246" s="184"/>
      <c r="J246" s="185">
        <f t="shared" si="50"/>
        <v>0</v>
      </c>
      <c r="K246" s="186"/>
      <c r="L246" s="187"/>
      <c r="M246" s="208" t="s">
        <v>1</v>
      </c>
      <c r="N246" s="209" t="s">
        <v>42</v>
      </c>
      <c r="O246" s="192"/>
      <c r="P246" s="193">
        <f t="shared" si="51"/>
        <v>0</v>
      </c>
      <c r="Q246" s="193">
        <v>0</v>
      </c>
      <c r="R246" s="193">
        <f t="shared" si="52"/>
        <v>0</v>
      </c>
      <c r="S246" s="193">
        <v>0</v>
      </c>
      <c r="T246" s="194">
        <f t="shared" si="53"/>
        <v>0</v>
      </c>
      <c r="AR246" s="155" t="s">
        <v>356</v>
      </c>
      <c r="AT246" s="155" t="s">
        <v>454</v>
      </c>
      <c r="AU246" s="155" t="s">
        <v>83</v>
      </c>
      <c r="AY246" s="16" t="s">
        <v>317</v>
      </c>
      <c r="BE246" s="156">
        <f t="shared" si="54"/>
        <v>0</v>
      </c>
      <c r="BF246" s="156">
        <f t="shared" si="55"/>
        <v>0</v>
      </c>
      <c r="BG246" s="156">
        <f t="shared" si="56"/>
        <v>0</v>
      </c>
      <c r="BH246" s="156">
        <f t="shared" si="57"/>
        <v>0</v>
      </c>
      <c r="BI246" s="156">
        <f t="shared" si="58"/>
        <v>0</v>
      </c>
      <c r="BJ246" s="16" t="s">
        <v>88</v>
      </c>
      <c r="BK246" s="156">
        <f t="shared" si="59"/>
        <v>0</v>
      </c>
      <c r="BL246" s="16" t="s">
        <v>323</v>
      </c>
      <c r="BM246" s="155" t="s">
        <v>20777</v>
      </c>
    </row>
    <row r="247" spans="2:65" s="1" customFormat="1" ht="7" customHeight="1">
      <c r="B247" s="46"/>
      <c r="C247" s="47"/>
      <c r="D247" s="47"/>
      <c r="E247" s="47"/>
      <c r="F247" s="47"/>
      <c r="G247" s="47"/>
      <c r="H247" s="47"/>
      <c r="I247" s="47"/>
      <c r="J247" s="47"/>
      <c r="K247" s="47"/>
      <c r="L247" s="31"/>
    </row>
  </sheetData>
  <autoFilter ref="C124:K246" xr:uid="{00000000-0009-0000-0000-000031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2:BM19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239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20135</v>
      </c>
      <c r="F9" s="263"/>
      <c r="G9" s="263"/>
      <c r="H9" s="263"/>
      <c r="L9" s="31"/>
    </row>
    <row r="10" spans="2:46" s="1" customFormat="1" ht="12" customHeight="1">
      <c r="B10" s="31"/>
      <c r="D10" s="26" t="s">
        <v>287</v>
      </c>
      <c r="L10" s="31"/>
    </row>
    <row r="11" spans="2:46" s="1" customFormat="1" ht="16.5" customHeight="1">
      <c r="B11" s="31"/>
      <c r="E11" s="243" t="s">
        <v>20778</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ROUND(J132,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ROUND((SUM(BE132:BE195)),  2)</f>
        <v>0</v>
      </c>
      <c r="G35" s="99"/>
      <c r="H35" s="99"/>
      <c r="I35" s="100">
        <v>0.2</v>
      </c>
      <c r="J35" s="98">
        <f>ROUND(((SUM(BE132:BE195))*I35),  2)</f>
        <v>0</v>
      </c>
      <c r="L35" s="31"/>
    </row>
    <row r="36" spans="2:12" s="1" customFormat="1" ht="14.4" customHeight="1">
      <c r="B36" s="31"/>
      <c r="E36" s="36" t="s">
        <v>42</v>
      </c>
      <c r="F36" s="98">
        <f>ROUND((SUM(BF132:BF195)),  2)</f>
        <v>0</v>
      </c>
      <c r="G36" s="99"/>
      <c r="H36" s="99"/>
      <c r="I36" s="100">
        <v>0.2</v>
      </c>
      <c r="J36" s="98">
        <f>ROUND(((SUM(BF132:BF195))*I36),  2)</f>
        <v>0</v>
      </c>
      <c r="L36" s="31"/>
    </row>
    <row r="37" spans="2:12" s="1" customFormat="1" ht="14.4" hidden="1" customHeight="1">
      <c r="B37" s="31"/>
      <c r="E37" s="26" t="s">
        <v>43</v>
      </c>
      <c r="F37" s="87">
        <f>ROUND((SUM(BG132:BG195)),  2)</f>
        <v>0</v>
      </c>
      <c r="I37" s="101">
        <v>0.2</v>
      </c>
      <c r="J37" s="87">
        <f>0</f>
        <v>0</v>
      </c>
      <c r="L37" s="31"/>
    </row>
    <row r="38" spans="2:12" s="1" customFormat="1" ht="14.4" hidden="1" customHeight="1">
      <c r="B38" s="31"/>
      <c r="E38" s="26" t="s">
        <v>44</v>
      </c>
      <c r="F38" s="87">
        <f>ROUND((SUM(BH132:BH195)),  2)</f>
        <v>0</v>
      </c>
      <c r="I38" s="101">
        <v>0.2</v>
      </c>
      <c r="J38" s="87">
        <f>0</f>
        <v>0</v>
      </c>
      <c r="L38" s="31"/>
    </row>
    <row r="39" spans="2:12" s="1" customFormat="1" ht="14.4" hidden="1" customHeight="1">
      <c r="B39" s="31"/>
      <c r="E39" s="36" t="s">
        <v>45</v>
      </c>
      <c r="F39" s="98">
        <f>ROUND((SUM(BI132:BI195)),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20135</v>
      </c>
      <c r="F87" s="263"/>
      <c r="G87" s="263"/>
      <c r="H87" s="263"/>
      <c r="L87" s="31"/>
    </row>
    <row r="88" spans="2:12" s="1" customFormat="1" ht="12" customHeight="1">
      <c r="B88" s="31"/>
      <c r="C88" s="26" t="s">
        <v>287</v>
      </c>
      <c r="L88" s="31"/>
    </row>
    <row r="89" spans="2:12" s="1" customFormat="1" ht="16.5" customHeight="1">
      <c r="B89" s="31"/>
      <c r="E89" s="243" t="str">
        <f>E11</f>
        <v>PS05 - Rozšírenie kyslíkovej stanice a rozvod kyslíka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J132</f>
        <v>0</v>
      </c>
      <c r="L98" s="31"/>
      <c r="AU98" s="16" t="s">
        <v>296</v>
      </c>
    </row>
    <row r="99" spans="2:47" s="8" customFormat="1" ht="25" customHeight="1">
      <c r="B99" s="113"/>
      <c r="D99" s="114" t="s">
        <v>20779</v>
      </c>
      <c r="E99" s="115"/>
      <c r="F99" s="115"/>
      <c r="G99" s="115"/>
      <c r="H99" s="115"/>
      <c r="I99" s="115"/>
      <c r="J99" s="116">
        <f>J133</f>
        <v>0</v>
      </c>
      <c r="L99" s="113"/>
    </row>
    <row r="100" spans="2:47" s="9" customFormat="1" ht="19.899999999999999" customHeight="1">
      <c r="B100" s="117"/>
      <c r="D100" s="118" t="s">
        <v>941</v>
      </c>
      <c r="E100" s="119"/>
      <c r="F100" s="119"/>
      <c r="G100" s="119"/>
      <c r="H100" s="119"/>
      <c r="I100" s="119"/>
      <c r="J100" s="120">
        <f>J134</f>
        <v>0</v>
      </c>
      <c r="L100" s="117"/>
    </row>
    <row r="101" spans="2:47" s="9" customFormat="1" ht="19.899999999999999" customHeight="1">
      <c r="B101" s="117"/>
      <c r="D101" s="118" t="s">
        <v>571</v>
      </c>
      <c r="E101" s="119"/>
      <c r="F101" s="119"/>
      <c r="G101" s="119"/>
      <c r="H101" s="119"/>
      <c r="I101" s="119"/>
      <c r="J101" s="120">
        <f>J138</f>
        <v>0</v>
      </c>
      <c r="L101" s="117"/>
    </row>
    <row r="102" spans="2:47" s="9" customFormat="1" ht="19.899999999999999" customHeight="1">
      <c r="B102" s="117"/>
      <c r="D102" s="118" t="s">
        <v>572</v>
      </c>
      <c r="E102" s="119"/>
      <c r="F102" s="119"/>
      <c r="G102" s="119"/>
      <c r="H102" s="119"/>
      <c r="I102" s="119"/>
      <c r="J102" s="120">
        <f>J140</f>
        <v>0</v>
      </c>
      <c r="L102" s="117"/>
    </row>
    <row r="103" spans="2:47" s="9" customFormat="1" ht="19.899999999999999" customHeight="1">
      <c r="B103" s="117"/>
      <c r="D103" s="118" t="s">
        <v>573</v>
      </c>
      <c r="E103" s="119"/>
      <c r="F103" s="119"/>
      <c r="G103" s="119"/>
      <c r="H103" s="119"/>
      <c r="I103" s="119"/>
      <c r="J103" s="120">
        <f>J161</f>
        <v>0</v>
      </c>
      <c r="L103" s="117"/>
    </row>
    <row r="104" spans="2:47" s="9" customFormat="1" ht="19.899999999999999" customHeight="1">
      <c r="B104" s="117"/>
      <c r="D104" s="118" t="s">
        <v>574</v>
      </c>
      <c r="E104" s="119"/>
      <c r="F104" s="119"/>
      <c r="G104" s="119"/>
      <c r="H104" s="119"/>
      <c r="I104" s="119"/>
      <c r="J104" s="120">
        <f>J173</f>
        <v>0</v>
      </c>
      <c r="L104" s="117"/>
    </row>
    <row r="105" spans="2:47" s="8" customFormat="1" ht="25" customHeight="1">
      <c r="B105" s="113"/>
      <c r="D105" s="114" t="s">
        <v>20780</v>
      </c>
      <c r="E105" s="115"/>
      <c r="F105" s="115"/>
      <c r="G105" s="115"/>
      <c r="H105" s="115"/>
      <c r="I105" s="115"/>
      <c r="J105" s="116">
        <f>J175</f>
        <v>0</v>
      </c>
      <c r="L105" s="113"/>
    </row>
    <row r="106" spans="2:47" s="9" customFormat="1" ht="19.899999999999999" customHeight="1">
      <c r="B106" s="117"/>
      <c r="D106" s="118" t="s">
        <v>576</v>
      </c>
      <c r="E106" s="119"/>
      <c r="F106" s="119"/>
      <c r="G106" s="119"/>
      <c r="H106" s="119"/>
      <c r="I106" s="119"/>
      <c r="J106" s="120">
        <f>J176</f>
        <v>0</v>
      </c>
      <c r="L106" s="117"/>
    </row>
    <row r="107" spans="2:47" s="9" customFormat="1" ht="19.899999999999999" customHeight="1">
      <c r="B107" s="117"/>
      <c r="D107" s="118" t="s">
        <v>577</v>
      </c>
      <c r="E107" s="119"/>
      <c r="F107" s="119"/>
      <c r="G107" s="119"/>
      <c r="H107" s="119"/>
      <c r="I107" s="119"/>
      <c r="J107" s="120">
        <f>J189</f>
        <v>0</v>
      </c>
      <c r="L107" s="117"/>
    </row>
    <row r="108" spans="2:47" s="8" customFormat="1" ht="25" customHeight="1">
      <c r="B108" s="113"/>
      <c r="D108" s="114" t="s">
        <v>20781</v>
      </c>
      <c r="E108" s="115"/>
      <c r="F108" s="115"/>
      <c r="G108" s="115"/>
      <c r="H108" s="115"/>
      <c r="I108" s="115"/>
      <c r="J108" s="116">
        <f>J191</f>
        <v>0</v>
      </c>
      <c r="L108" s="113"/>
    </row>
    <row r="109" spans="2:47" s="9" customFormat="1" ht="19.899999999999999" customHeight="1">
      <c r="B109" s="117"/>
      <c r="D109" s="118" t="s">
        <v>579</v>
      </c>
      <c r="E109" s="119"/>
      <c r="F109" s="119"/>
      <c r="G109" s="119"/>
      <c r="H109" s="119"/>
      <c r="I109" s="119"/>
      <c r="J109" s="120">
        <f>J192</f>
        <v>0</v>
      </c>
      <c r="L109" s="117"/>
    </row>
    <row r="110" spans="2:47" s="8" customFormat="1" ht="25" customHeight="1">
      <c r="B110" s="113"/>
      <c r="D110" s="114" t="s">
        <v>302</v>
      </c>
      <c r="E110" s="115"/>
      <c r="F110" s="115"/>
      <c r="G110" s="115"/>
      <c r="H110" s="115"/>
      <c r="I110" s="115"/>
      <c r="J110" s="116">
        <f>J194</f>
        <v>0</v>
      </c>
      <c r="L110" s="113"/>
    </row>
    <row r="111" spans="2:47" s="1" customFormat="1" ht="21.75" customHeight="1">
      <c r="B111" s="31"/>
      <c r="L111" s="31"/>
    </row>
    <row r="112" spans="2:47" s="1" customFormat="1" ht="7" customHeight="1">
      <c r="B112" s="46"/>
      <c r="C112" s="47"/>
      <c r="D112" s="47"/>
      <c r="E112" s="47"/>
      <c r="F112" s="47"/>
      <c r="G112" s="47"/>
      <c r="H112" s="47"/>
      <c r="I112" s="47"/>
      <c r="J112" s="47"/>
      <c r="K112" s="47"/>
      <c r="L112" s="31"/>
    </row>
    <row r="116" spans="2:12" s="1" customFormat="1" ht="7" customHeight="1">
      <c r="B116" s="48"/>
      <c r="C116" s="49"/>
      <c r="D116" s="49"/>
      <c r="E116" s="49"/>
      <c r="F116" s="49"/>
      <c r="G116" s="49"/>
      <c r="H116" s="49"/>
      <c r="I116" s="49"/>
      <c r="J116" s="49"/>
      <c r="K116" s="49"/>
      <c r="L116" s="31"/>
    </row>
    <row r="117" spans="2:12" s="1" customFormat="1" ht="25" customHeight="1">
      <c r="B117" s="31"/>
      <c r="C117" s="20" t="s">
        <v>303</v>
      </c>
      <c r="L117" s="31"/>
    </row>
    <row r="118" spans="2:12" s="1" customFormat="1" ht="7" customHeight="1">
      <c r="B118" s="31"/>
      <c r="L118" s="31"/>
    </row>
    <row r="119" spans="2:12" s="1" customFormat="1" ht="12" customHeight="1">
      <c r="B119" s="31"/>
      <c r="C119" s="26" t="s">
        <v>15</v>
      </c>
      <c r="L119" s="31"/>
    </row>
    <row r="120" spans="2:12" s="1" customFormat="1" ht="26.25" customHeight="1">
      <c r="B120" s="31"/>
      <c r="E120" s="261" t="str">
        <f>E7</f>
        <v>Dostavba a rekonštrukcia lôžkovej časti Nemocnice s poliklinikou v Spišskej Novej Vsi</v>
      </c>
      <c r="F120" s="262"/>
      <c r="G120" s="262"/>
      <c r="H120" s="262"/>
      <c r="L120" s="31"/>
    </row>
    <row r="121" spans="2:12" ht="12" customHeight="1">
      <c r="B121" s="19"/>
      <c r="C121" s="26" t="s">
        <v>285</v>
      </c>
      <c r="L121" s="19"/>
    </row>
    <row r="122" spans="2:12" s="1" customFormat="1" ht="16.5" customHeight="1">
      <c r="B122" s="31"/>
      <c r="E122" s="261" t="s">
        <v>20135</v>
      </c>
      <c r="F122" s="263"/>
      <c r="G122" s="263"/>
      <c r="H122" s="263"/>
      <c r="L122" s="31"/>
    </row>
    <row r="123" spans="2:12" s="1" customFormat="1" ht="12" customHeight="1">
      <c r="B123" s="31"/>
      <c r="C123" s="26" t="s">
        <v>287</v>
      </c>
      <c r="L123" s="31"/>
    </row>
    <row r="124" spans="2:12" s="1" customFormat="1" ht="16.5" customHeight="1">
      <c r="B124" s="31"/>
      <c r="E124" s="243" t="str">
        <f>E11</f>
        <v>PS05 - Rozšírenie kyslíkovej stanice a rozvod kyslíka</v>
      </c>
      <c r="F124" s="263"/>
      <c r="G124" s="263"/>
      <c r="H124" s="263"/>
      <c r="L124" s="31"/>
    </row>
    <row r="125" spans="2:12" s="1" customFormat="1" ht="7" customHeight="1">
      <c r="B125" s="31"/>
      <c r="L125" s="31"/>
    </row>
    <row r="126" spans="2:12" s="1" customFormat="1" ht="12" customHeight="1">
      <c r="B126" s="31"/>
      <c r="C126" s="26" t="s">
        <v>19</v>
      </c>
      <c r="F126" s="24" t="str">
        <f>F14</f>
        <v>parc.č.:1094/1,17,81,82,98,99,1095,1096,9243/18</v>
      </c>
      <c r="I126" s="26" t="s">
        <v>21</v>
      </c>
      <c r="J126" s="54" t="str">
        <f>IF(J14="","",J14)</f>
        <v>6. 3. 2024</v>
      </c>
      <c r="L126" s="31"/>
    </row>
    <row r="127" spans="2:12" s="1" customFormat="1" ht="7" customHeight="1">
      <c r="B127" s="31"/>
      <c r="L127" s="31"/>
    </row>
    <row r="128" spans="2:12" s="1" customFormat="1" ht="25.65" customHeight="1">
      <c r="B128" s="31"/>
      <c r="C128" s="26" t="s">
        <v>23</v>
      </c>
      <c r="F128" s="24" t="str">
        <f>E17</f>
        <v>Nemocnica s poliklinikou, Spišská Nová Ves</v>
      </c>
      <c r="I128" s="26" t="s">
        <v>29</v>
      </c>
      <c r="J128" s="29" t="str">
        <f>E23</f>
        <v>d.g.A. design graphic architecture s.r.o.</v>
      </c>
      <c r="L128" s="31"/>
    </row>
    <row r="129" spans="2:65" s="1" customFormat="1" ht="15.15" customHeight="1">
      <c r="B129" s="31"/>
      <c r="C129" s="26" t="s">
        <v>27</v>
      </c>
      <c r="F129" s="24" t="str">
        <f>IF(E20="","",E20)</f>
        <v>Vyplň údaj</v>
      </c>
      <c r="I129" s="26" t="s">
        <v>32</v>
      </c>
      <c r="J129" s="29" t="str">
        <f>E26</f>
        <v xml:space="preserve"> </v>
      </c>
      <c r="L129" s="31"/>
    </row>
    <row r="130" spans="2:65" s="1" customFormat="1" ht="10.25" customHeight="1">
      <c r="B130" s="31"/>
      <c r="L130" s="31"/>
    </row>
    <row r="131" spans="2:65" s="10" customFormat="1" ht="29.25" customHeight="1">
      <c r="B131" s="121"/>
      <c r="C131" s="122" t="s">
        <v>304</v>
      </c>
      <c r="D131" s="123" t="s">
        <v>61</v>
      </c>
      <c r="E131" s="123" t="s">
        <v>57</v>
      </c>
      <c r="F131" s="123" t="s">
        <v>58</v>
      </c>
      <c r="G131" s="123" t="s">
        <v>305</v>
      </c>
      <c r="H131" s="123" t="s">
        <v>306</v>
      </c>
      <c r="I131" s="123" t="s">
        <v>307</v>
      </c>
      <c r="J131" s="124" t="s">
        <v>294</v>
      </c>
      <c r="K131" s="125" t="s">
        <v>308</v>
      </c>
      <c r="L131" s="121"/>
      <c r="M131" s="61" t="s">
        <v>1</v>
      </c>
      <c r="N131" s="62" t="s">
        <v>40</v>
      </c>
      <c r="O131" s="62" t="s">
        <v>309</v>
      </c>
      <c r="P131" s="62" t="s">
        <v>310</v>
      </c>
      <c r="Q131" s="62" t="s">
        <v>311</v>
      </c>
      <c r="R131" s="62" t="s">
        <v>312</v>
      </c>
      <c r="S131" s="62" t="s">
        <v>313</v>
      </c>
      <c r="T131" s="63" t="s">
        <v>314</v>
      </c>
    </row>
    <row r="132" spans="2:65" s="1" customFormat="1" ht="22.75" customHeight="1">
      <c r="B132" s="31"/>
      <c r="C132" s="66" t="s">
        <v>295</v>
      </c>
      <c r="J132" s="126">
        <f>BK132</f>
        <v>0</v>
      </c>
      <c r="L132" s="31"/>
      <c r="M132" s="64"/>
      <c r="N132" s="55"/>
      <c r="O132" s="55"/>
      <c r="P132" s="127">
        <f>P133+P175+P191+P194</f>
        <v>0</v>
      </c>
      <c r="Q132" s="55"/>
      <c r="R132" s="127">
        <f>R133+R175+R191+R194</f>
        <v>0.48744000000000004</v>
      </c>
      <c r="S132" s="55"/>
      <c r="T132" s="128">
        <f>T133+T175+T191+T194</f>
        <v>0</v>
      </c>
      <c r="AT132" s="16" t="s">
        <v>75</v>
      </c>
      <c r="AU132" s="16" t="s">
        <v>296</v>
      </c>
      <c r="BK132" s="129">
        <f>BK133+BK175+BK191+BK194</f>
        <v>0</v>
      </c>
    </row>
    <row r="133" spans="2:65" s="11" customFormat="1" ht="25.9" customHeight="1">
      <c r="B133" s="130"/>
      <c r="D133" s="131" t="s">
        <v>75</v>
      </c>
      <c r="E133" s="132" t="s">
        <v>582</v>
      </c>
      <c r="F133" s="132" t="s">
        <v>613</v>
      </c>
      <c r="I133" s="133"/>
      <c r="J133" s="134">
        <f>BK133</f>
        <v>0</v>
      </c>
      <c r="L133" s="130"/>
      <c r="M133" s="135"/>
      <c r="P133" s="136">
        <f>P134+P138+P140+P161+P173</f>
        <v>0</v>
      </c>
      <c r="R133" s="136">
        <f>R134+R138+R140+R161+R173</f>
        <v>0.48237000000000002</v>
      </c>
      <c r="T133" s="137">
        <f>T134+T138+T140+T161+T173</f>
        <v>0</v>
      </c>
      <c r="AR133" s="131" t="s">
        <v>83</v>
      </c>
      <c r="AT133" s="138" t="s">
        <v>75</v>
      </c>
      <c r="AU133" s="138" t="s">
        <v>76</v>
      </c>
      <c r="AY133" s="131" t="s">
        <v>317</v>
      </c>
      <c r="BK133" s="139">
        <f>BK134+BK138+BK140+BK161+BK173</f>
        <v>0</v>
      </c>
    </row>
    <row r="134" spans="2:65" s="11" customFormat="1" ht="22.75" customHeight="1">
      <c r="B134" s="130"/>
      <c r="D134" s="131" t="s">
        <v>75</v>
      </c>
      <c r="E134" s="140" t="s">
        <v>2453</v>
      </c>
      <c r="F134" s="140" t="s">
        <v>2454</v>
      </c>
      <c r="I134" s="133"/>
      <c r="J134" s="141">
        <f>BK134</f>
        <v>0</v>
      </c>
      <c r="L134" s="130"/>
      <c r="M134" s="135"/>
      <c r="P134" s="136">
        <f>SUM(P135:P137)</f>
        <v>0</v>
      </c>
      <c r="R134" s="136">
        <f>SUM(R135:R137)</f>
        <v>4.0000000000000002E-4</v>
      </c>
      <c r="T134" s="137">
        <f>SUM(T135:T137)</f>
        <v>0</v>
      </c>
      <c r="AR134" s="131" t="s">
        <v>88</v>
      </c>
      <c r="AT134" s="138" t="s">
        <v>75</v>
      </c>
      <c r="AU134" s="138" t="s">
        <v>83</v>
      </c>
      <c r="AY134" s="131" t="s">
        <v>317</v>
      </c>
      <c r="BK134" s="139">
        <f>SUM(BK135:BK137)</f>
        <v>0</v>
      </c>
    </row>
    <row r="135" spans="2:65" s="1" customFormat="1" ht="16.5" customHeight="1">
      <c r="B135" s="142"/>
      <c r="C135" s="143" t="s">
        <v>83</v>
      </c>
      <c r="D135" s="143" t="s">
        <v>319</v>
      </c>
      <c r="E135" s="144" t="s">
        <v>20782</v>
      </c>
      <c r="F135" s="145" t="s">
        <v>1</v>
      </c>
      <c r="G135" s="146" t="s">
        <v>1</v>
      </c>
      <c r="H135" s="147">
        <v>0</v>
      </c>
      <c r="I135" s="148"/>
      <c r="J135" s="149">
        <f>ROUND(I135*H135,2)</f>
        <v>0</v>
      </c>
      <c r="K135" s="150"/>
      <c r="L135" s="31"/>
      <c r="M135" s="151" t="s">
        <v>1</v>
      </c>
      <c r="N135" s="152" t="s">
        <v>42</v>
      </c>
      <c r="P135" s="153">
        <f>O135*H135</f>
        <v>0</v>
      </c>
      <c r="Q135" s="153">
        <v>1E-4</v>
      </c>
      <c r="R135" s="153">
        <f>Q135*H135</f>
        <v>0</v>
      </c>
      <c r="S135" s="153">
        <v>0</v>
      </c>
      <c r="T135" s="154">
        <f>S135*H135</f>
        <v>0</v>
      </c>
      <c r="AR135" s="155" t="s">
        <v>396</v>
      </c>
      <c r="AT135" s="155" t="s">
        <v>319</v>
      </c>
      <c r="AU135" s="155" t="s">
        <v>88</v>
      </c>
      <c r="AY135" s="16" t="s">
        <v>317</v>
      </c>
      <c r="BE135" s="156">
        <f>IF(N135="základná",J135,0)</f>
        <v>0</v>
      </c>
      <c r="BF135" s="156">
        <f>IF(N135="znížená",J135,0)</f>
        <v>0</v>
      </c>
      <c r="BG135" s="156">
        <f>IF(N135="zákl. prenesená",J135,0)</f>
        <v>0</v>
      </c>
      <c r="BH135" s="156">
        <f>IF(N135="zníž. prenesená",J135,0)</f>
        <v>0</v>
      </c>
      <c r="BI135" s="156">
        <f>IF(N135="nulová",J135,0)</f>
        <v>0</v>
      </c>
      <c r="BJ135" s="16" t="s">
        <v>88</v>
      </c>
      <c r="BK135" s="156">
        <f>ROUND(I135*H135,2)</f>
        <v>0</v>
      </c>
      <c r="BL135" s="16" t="s">
        <v>396</v>
      </c>
      <c r="BM135" s="155" t="s">
        <v>88</v>
      </c>
    </row>
    <row r="136" spans="2:65" s="1" customFormat="1" ht="24.15" customHeight="1">
      <c r="B136" s="142"/>
      <c r="C136" s="143" t="s">
        <v>729</v>
      </c>
      <c r="D136" s="143" t="s">
        <v>319</v>
      </c>
      <c r="E136" s="144" t="s">
        <v>20783</v>
      </c>
      <c r="F136" s="145" t="s">
        <v>20784</v>
      </c>
      <c r="G136" s="146" t="s">
        <v>611</v>
      </c>
      <c r="H136" s="147">
        <v>2</v>
      </c>
      <c r="I136" s="148"/>
      <c r="J136" s="149">
        <f>ROUND(I136*H136,2)</f>
        <v>0</v>
      </c>
      <c r="K136" s="150"/>
      <c r="L136" s="31"/>
      <c r="M136" s="151" t="s">
        <v>1</v>
      </c>
      <c r="N136" s="152" t="s">
        <v>42</v>
      </c>
      <c r="P136" s="153">
        <f>O136*H136</f>
        <v>0</v>
      </c>
      <c r="Q136" s="153">
        <v>1E-4</v>
      </c>
      <c r="R136" s="153">
        <f>Q136*H136</f>
        <v>2.0000000000000001E-4</v>
      </c>
      <c r="S136" s="153">
        <v>0</v>
      </c>
      <c r="T136" s="154">
        <f>S136*H136</f>
        <v>0</v>
      </c>
      <c r="AR136" s="155" t="s">
        <v>396</v>
      </c>
      <c r="AT136" s="155" t="s">
        <v>319</v>
      </c>
      <c r="AU136" s="155" t="s">
        <v>88</v>
      </c>
      <c r="AY136" s="16" t="s">
        <v>317</v>
      </c>
      <c r="BE136" s="156">
        <f>IF(N136="základná",J136,0)</f>
        <v>0</v>
      </c>
      <c r="BF136" s="156">
        <f>IF(N136="znížená",J136,0)</f>
        <v>0</v>
      </c>
      <c r="BG136" s="156">
        <f>IF(N136="zákl. prenesená",J136,0)</f>
        <v>0</v>
      </c>
      <c r="BH136" s="156">
        <f>IF(N136="zníž. prenesená",J136,0)</f>
        <v>0</v>
      </c>
      <c r="BI136" s="156">
        <f>IF(N136="nulová",J136,0)</f>
        <v>0</v>
      </c>
      <c r="BJ136" s="16" t="s">
        <v>88</v>
      </c>
      <c r="BK136" s="156">
        <f>ROUND(I136*H136,2)</f>
        <v>0</v>
      </c>
      <c r="BL136" s="16" t="s">
        <v>396</v>
      </c>
      <c r="BM136" s="155" t="s">
        <v>20785</v>
      </c>
    </row>
    <row r="137" spans="2:65" s="1" customFormat="1" ht="16.5" customHeight="1">
      <c r="B137" s="142"/>
      <c r="C137" s="179" t="s">
        <v>662</v>
      </c>
      <c r="D137" s="179" t="s">
        <v>454</v>
      </c>
      <c r="E137" s="180" t="s">
        <v>20786</v>
      </c>
      <c r="F137" s="181" t="s">
        <v>20787</v>
      </c>
      <c r="G137" s="182" t="s">
        <v>611</v>
      </c>
      <c r="H137" s="183">
        <v>2</v>
      </c>
      <c r="I137" s="184"/>
      <c r="J137" s="185">
        <f>ROUND(I137*H137,2)</f>
        <v>0</v>
      </c>
      <c r="K137" s="186"/>
      <c r="L137" s="187"/>
      <c r="M137" s="188" t="s">
        <v>1</v>
      </c>
      <c r="N137" s="189" t="s">
        <v>42</v>
      </c>
      <c r="P137" s="153">
        <f>O137*H137</f>
        <v>0</v>
      </c>
      <c r="Q137" s="153">
        <v>1E-4</v>
      </c>
      <c r="R137" s="153">
        <f>Q137*H137</f>
        <v>2.0000000000000001E-4</v>
      </c>
      <c r="S137" s="153">
        <v>0</v>
      </c>
      <c r="T137" s="154">
        <f>S137*H137</f>
        <v>0</v>
      </c>
      <c r="AR137" s="155" t="s">
        <v>481</v>
      </c>
      <c r="AT137" s="155" t="s">
        <v>454</v>
      </c>
      <c r="AU137" s="155" t="s">
        <v>88</v>
      </c>
      <c r="AY137" s="16" t="s">
        <v>317</v>
      </c>
      <c r="BE137" s="156">
        <f>IF(N137="základná",J137,0)</f>
        <v>0</v>
      </c>
      <c r="BF137" s="156">
        <f>IF(N137="znížená",J137,0)</f>
        <v>0</v>
      </c>
      <c r="BG137" s="156">
        <f>IF(N137="zákl. prenesená",J137,0)</f>
        <v>0</v>
      </c>
      <c r="BH137" s="156">
        <f>IF(N137="zníž. prenesená",J137,0)</f>
        <v>0</v>
      </c>
      <c r="BI137" s="156">
        <f>IF(N137="nulová",J137,0)</f>
        <v>0</v>
      </c>
      <c r="BJ137" s="16" t="s">
        <v>88</v>
      </c>
      <c r="BK137" s="156">
        <f>ROUND(I137*H137,2)</f>
        <v>0</v>
      </c>
      <c r="BL137" s="16" t="s">
        <v>396</v>
      </c>
      <c r="BM137" s="155" t="s">
        <v>20788</v>
      </c>
    </row>
    <row r="138" spans="2:65" s="11" customFormat="1" ht="22.75" customHeight="1">
      <c r="B138" s="130"/>
      <c r="D138" s="131" t="s">
        <v>75</v>
      </c>
      <c r="E138" s="140" t="s">
        <v>614</v>
      </c>
      <c r="F138" s="140" t="s">
        <v>615</v>
      </c>
      <c r="I138" s="133"/>
      <c r="J138" s="141">
        <f>BK138</f>
        <v>0</v>
      </c>
      <c r="L138" s="130"/>
      <c r="M138" s="135"/>
      <c r="P138" s="136">
        <f>P139</f>
        <v>0</v>
      </c>
      <c r="R138" s="136">
        <f>R139</f>
        <v>0</v>
      </c>
      <c r="T138" s="137">
        <f>T139</f>
        <v>0</v>
      </c>
      <c r="AR138" s="131" t="s">
        <v>88</v>
      </c>
      <c r="AT138" s="138" t="s">
        <v>75</v>
      </c>
      <c r="AU138" s="138" t="s">
        <v>83</v>
      </c>
      <c r="AY138" s="131" t="s">
        <v>317</v>
      </c>
      <c r="BK138" s="139">
        <f>BK139</f>
        <v>0</v>
      </c>
    </row>
    <row r="139" spans="2:65" s="1" customFormat="1" ht="24.15" customHeight="1">
      <c r="B139" s="142"/>
      <c r="C139" s="143" t="s">
        <v>88</v>
      </c>
      <c r="D139" s="143" t="s">
        <v>319</v>
      </c>
      <c r="E139" s="144" t="s">
        <v>628</v>
      </c>
      <c r="F139" s="145" t="s">
        <v>629</v>
      </c>
      <c r="G139" s="146" t="s">
        <v>484</v>
      </c>
      <c r="H139" s="147">
        <v>219</v>
      </c>
      <c r="I139" s="148"/>
      <c r="J139" s="149">
        <f>ROUND(I139*H139,2)</f>
        <v>0</v>
      </c>
      <c r="K139" s="150"/>
      <c r="L139" s="31"/>
      <c r="M139" s="151" t="s">
        <v>1</v>
      </c>
      <c r="N139" s="152" t="s">
        <v>42</v>
      </c>
      <c r="P139" s="153">
        <f>O139*H139</f>
        <v>0</v>
      </c>
      <c r="Q139" s="153">
        <v>0</v>
      </c>
      <c r="R139" s="153">
        <f>Q139*H139</f>
        <v>0</v>
      </c>
      <c r="S139" s="153">
        <v>0</v>
      </c>
      <c r="T139" s="154">
        <f>S139*H139</f>
        <v>0</v>
      </c>
      <c r="AR139" s="155" t="s">
        <v>396</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396</v>
      </c>
      <c r="BM139" s="155" t="s">
        <v>323</v>
      </c>
    </row>
    <row r="140" spans="2:65" s="11" customFormat="1" ht="22.75" customHeight="1">
      <c r="B140" s="130"/>
      <c r="D140" s="131" t="s">
        <v>75</v>
      </c>
      <c r="E140" s="140" t="s">
        <v>630</v>
      </c>
      <c r="F140" s="140" t="s">
        <v>631</v>
      </c>
      <c r="I140" s="133"/>
      <c r="J140" s="141">
        <f>BK140</f>
        <v>0</v>
      </c>
      <c r="L140" s="130"/>
      <c r="M140" s="135"/>
      <c r="P140" s="136">
        <f>SUM(P141:P160)</f>
        <v>0</v>
      </c>
      <c r="R140" s="136">
        <f>SUM(R141:R160)</f>
        <v>0.45184999999999997</v>
      </c>
      <c r="T140" s="137">
        <f>SUM(T141:T160)</f>
        <v>0</v>
      </c>
      <c r="AR140" s="131" t="s">
        <v>88</v>
      </c>
      <c r="AT140" s="138" t="s">
        <v>75</v>
      </c>
      <c r="AU140" s="138" t="s">
        <v>83</v>
      </c>
      <c r="AY140" s="131" t="s">
        <v>317</v>
      </c>
      <c r="BK140" s="139">
        <f>SUM(BK141:BK160)</f>
        <v>0</v>
      </c>
    </row>
    <row r="141" spans="2:65" s="1" customFormat="1" ht="16.5" customHeight="1">
      <c r="B141" s="142"/>
      <c r="C141" s="143" t="s">
        <v>92</v>
      </c>
      <c r="D141" s="143" t="s">
        <v>319</v>
      </c>
      <c r="E141" s="144" t="s">
        <v>20789</v>
      </c>
      <c r="F141" s="145" t="s">
        <v>20790</v>
      </c>
      <c r="G141" s="146" t="s">
        <v>611</v>
      </c>
      <c r="H141" s="147">
        <v>1</v>
      </c>
      <c r="I141" s="148"/>
      <c r="J141" s="149">
        <f t="shared" ref="J141:J147" si="0">ROUND(I141*H141,2)</f>
        <v>0</v>
      </c>
      <c r="K141" s="150"/>
      <c r="L141" s="31"/>
      <c r="M141" s="151" t="s">
        <v>1</v>
      </c>
      <c r="N141" s="152" t="s">
        <v>42</v>
      </c>
      <c r="P141" s="153">
        <f t="shared" ref="P141:P147" si="1">O141*H141</f>
        <v>0</v>
      </c>
      <c r="Q141" s="153">
        <v>2.52E-2</v>
      </c>
      <c r="R141" s="153">
        <f t="shared" ref="R141:R147" si="2">Q141*H141</f>
        <v>2.52E-2</v>
      </c>
      <c r="S141" s="153">
        <v>0</v>
      </c>
      <c r="T141" s="154">
        <f t="shared" ref="T141:T147" si="3">S141*H141</f>
        <v>0</v>
      </c>
      <c r="AR141" s="155" t="s">
        <v>396</v>
      </c>
      <c r="AT141" s="155" t="s">
        <v>319</v>
      </c>
      <c r="AU141" s="155" t="s">
        <v>88</v>
      </c>
      <c r="AY141" s="16" t="s">
        <v>317</v>
      </c>
      <c r="BE141" s="156">
        <f t="shared" ref="BE141:BE147" si="4">IF(N141="základná",J141,0)</f>
        <v>0</v>
      </c>
      <c r="BF141" s="156">
        <f t="shared" ref="BF141:BF147" si="5">IF(N141="znížená",J141,0)</f>
        <v>0</v>
      </c>
      <c r="BG141" s="156">
        <f t="shared" ref="BG141:BG147" si="6">IF(N141="zákl. prenesená",J141,0)</f>
        <v>0</v>
      </c>
      <c r="BH141" s="156">
        <f t="shared" ref="BH141:BH147" si="7">IF(N141="zníž. prenesená",J141,0)</f>
        <v>0</v>
      </c>
      <c r="BI141" s="156">
        <f t="shared" ref="BI141:BI147" si="8">IF(N141="nulová",J141,0)</f>
        <v>0</v>
      </c>
      <c r="BJ141" s="16" t="s">
        <v>88</v>
      </c>
      <c r="BK141" s="156">
        <f t="shared" ref="BK141:BK147" si="9">ROUND(I141*H141,2)</f>
        <v>0</v>
      </c>
      <c r="BL141" s="16" t="s">
        <v>396</v>
      </c>
      <c r="BM141" s="155" t="s">
        <v>346</v>
      </c>
    </row>
    <row r="142" spans="2:65" s="1" customFormat="1" ht="24.15" customHeight="1">
      <c r="B142" s="142"/>
      <c r="C142" s="179" t="s">
        <v>323</v>
      </c>
      <c r="D142" s="179" t="s">
        <v>454</v>
      </c>
      <c r="E142" s="180" t="s">
        <v>20791</v>
      </c>
      <c r="F142" s="181" t="s">
        <v>20792</v>
      </c>
      <c r="G142" s="182" t="s">
        <v>611</v>
      </c>
      <c r="H142" s="183">
        <v>1</v>
      </c>
      <c r="I142" s="184"/>
      <c r="J142" s="185">
        <f t="shared" si="0"/>
        <v>0</v>
      </c>
      <c r="K142" s="186"/>
      <c r="L142" s="187"/>
      <c r="M142" s="188" t="s">
        <v>1</v>
      </c>
      <c r="N142" s="189" t="s">
        <v>42</v>
      </c>
      <c r="P142" s="153">
        <f t="shared" si="1"/>
        <v>0</v>
      </c>
      <c r="Q142" s="153">
        <v>5.0000000000000001E-3</v>
      </c>
      <c r="R142" s="153">
        <f t="shared" si="2"/>
        <v>5.0000000000000001E-3</v>
      </c>
      <c r="S142" s="153">
        <v>0</v>
      </c>
      <c r="T142" s="154">
        <f t="shared" si="3"/>
        <v>0</v>
      </c>
      <c r="AR142" s="155" t="s">
        <v>481</v>
      </c>
      <c r="AT142" s="155" t="s">
        <v>454</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396</v>
      </c>
      <c r="BM142" s="155" t="s">
        <v>356</v>
      </c>
    </row>
    <row r="143" spans="2:65" s="1" customFormat="1" ht="24.15" customHeight="1">
      <c r="B143" s="142"/>
      <c r="C143" s="143" t="s">
        <v>341</v>
      </c>
      <c r="D143" s="143" t="s">
        <v>319</v>
      </c>
      <c r="E143" s="144" t="s">
        <v>20793</v>
      </c>
      <c r="F143" s="145" t="s">
        <v>20794</v>
      </c>
      <c r="G143" s="146" t="s">
        <v>484</v>
      </c>
      <c r="H143" s="147">
        <v>20</v>
      </c>
      <c r="I143" s="148"/>
      <c r="J143" s="149">
        <f t="shared" si="0"/>
        <v>0</v>
      </c>
      <c r="K143" s="150"/>
      <c r="L143" s="31"/>
      <c r="M143" s="151" t="s">
        <v>1</v>
      </c>
      <c r="N143" s="152" t="s">
        <v>42</v>
      </c>
      <c r="P143" s="153">
        <f t="shared" si="1"/>
        <v>0</v>
      </c>
      <c r="Q143" s="153">
        <v>1.25E-3</v>
      </c>
      <c r="R143" s="153">
        <f t="shared" si="2"/>
        <v>2.5000000000000001E-2</v>
      </c>
      <c r="S143" s="153">
        <v>0</v>
      </c>
      <c r="T143" s="154">
        <f t="shared" si="3"/>
        <v>0</v>
      </c>
      <c r="AR143" s="155" t="s">
        <v>396</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396</v>
      </c>
      <c r="BM143" s="155" t="s">
        <v>366</v>
      </c>
    </row>
    <row r="144" spans="2:65" s="1" customFormat="1" ht="24.15" customHeight="1">
      <c r="B144" s="142"/>
      <c r="C144" s="143" t="s">
        <v>346</v>
      </c>
      <c r="D144" s="143" t="s">
        <v>319</v>
      </c>
      <c r="E144" s="144" t="s">
        <v>20795</v>
      </c>
      <c r="F144" s="145" t="s">
        <v>20796</v>
      </c>
      <c r="G144" s="146" t="s">
        <v>484</v>
      </c>
      <c r="H144" s="147">
        <v>194</v>
      </c>
      <c r="I144" s="148"/>
      <c r="J144" s="149">
        <f t="shared" si="0"/>
        <v>0</v>
      </c>
      <c r="K144" s="150"/>
      <c r="L144" s="31"/>
      <c r="M144" s="151" t="s">
        <v>1</v>
      </c>
      <c r="N144" s="152" t="s">
        <v>42</v>
      </c>
      <c r="P144" s="153">
        <f t="shared" si="1"/>
        <v>0</v>
      </c>
      <c r="Q144" s="153">
        <v>1.8799999999999999E-3</v>
      </c>
      <c r="R144" s="153">
        <f t="shared" si="2"/>
        <v>0.36471999999999999</v>
      </c>
      <c r="S144" s="153">
        <v>0</v>
      </c>
      <c r="T144" s="154">
        <f t="shared" si="3"/>
        <v>0</v>
      </c>
      <c r="AR144" s="155" t="s">
        <v>396</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396</v>
      </c>
      <c r="BM144" s="155" t="s">
        <v>376</v>
      </c>
    </row>
    <row r="145" spans="2:65" s="1" customFormat="1" ht="24.15" customHeight="1">
      <c r="B145" s="142"/>
      <c r="C145" s="143" t="s">
        <v>351</v>
      </c>
      <c r="D145" s="143" t="s">
        <v>319</v>
      </c>
      <c r="E145" s="144" t="s">
        <v>20797</v>
      </c>
      <c r="F145" s="145" t="s">
        <v>20798</v>
      </c>
      <c r="G145" s="146" t="s">
        <v>484</v>
      </c>
      <c r="H145" s="147">
        <v>5</v>
      </c>
      <c r="I145" s="148"/>
      <c r="J145" s="149">
        <f t="shared" si="0"/>
        <v>0</v>
      </c>
      <c r="K145" s="150"/>
      <c r="L145" s="31"/>
      <c r="M145" s="151" t="s">
        <v>1</v>
      </c>
      <c r="N145" s="152" t="s">
        <v>42</v>
      </c>
      <c r="P145" s="153">
        <f t="shared" si="1"/>
        <v>0</v>
      </c>
      <c r="Q145" s="153">
        <v>3.3700000000000002E-3</v>
      </c>
      <c r="R145" s="153">
        <f t="shared" si="2"/>
        <v>1.685E-2</v>
      </c>
      <c r="S145" s="153">
        <v>0</v>
      </c>
      <c r="T145" s="154">
        <f t="shared" si="3"/>
        <v>0</v>
      </c>
      <c r="AR145" s="155" t="s">
        <v>396</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396</v>
      </c>
      <c r="BM145" s="155" t="s">
        <v>386</v>
      </c>
    </row>
    <row r="146" spans="2:65" s="1" customFormat="1" ht="24.15" customHeight="1">
      <c r="B146" s="142"/>
      <c r="C146" s="143" t="s">
        <v>356</v>
      </c>
      <c r="D146" s="143" t="s">
        <v>319</v>
      </c>
      <c r="E146" s="144" t="s">
        <v>632</v>
      </c>
      <c r="F146" s="145" t="s">
        <v>633</v>
      </c>
      <c r="G146" s="146" t="s">
        <v>484</v>
      </c>
      <c r="H146" s="147">
        <v>1</v>
      </c>
      <c r="I146" s="148"/>
      <c r="J146" s="149">
        <f t="shared" si="0"/>
        <v>0</v>
      </c>
      <c r="K146" s="150"/>
      <c r="L146" s="31"/>
      <c r="M146" s="151" t="s">
        <v>1</v>
      </c>
      <c r="N146" s="152" t="s">
        <v>42</v>
      </c>
      <c r="P146" s="153">
        <f t="shared" si="1"/>
        <v>0</v>
      </c>
      <c r="Q146" s="153">
        <v>3.79E-3</v>
      </c>
      <c r="R146" s="153">
        <f t="shared" si="2"/>
        <v>3.79E-3</v>
      </c>
      <c r="S146" s="153">
        <v>0</v>
      </c>
      <c r="T146" s="154">
        <f t="shared" si="3"/>
        <v>0</v>
      </c>
      <c r="AR146" s="155" t="s">
        <v>396</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396</v>
      </c>
      <c r="BM146" s="155" t="s">
        <v>396</v>
      </c>
    </row>
    <row r="147" spans="2:65" s="1" customFormat="1" ht="16.5" customHeight="1">
      <c r="B147" s="142"/>
      <c r="C147" s="179" t="s">
        <v>361</v>
      </c>
      <c r="D147" s="179" t="s">
        <v>454</v>
      </c>
      <c r="E147" s="180" t="s">
        <v>634</v>
      </c>
      <c r="F147" s="181" t="s">
        <v>20799</v>
      </c>
      <c r="G147" s="182" t="s">
        <v>611</v>
      </c>
      <c r="H147" s="183">
        <v>12</v>
      </c>
      <c r="I147" s="184"/>
      <c r="J147" s="185">
        <f t="shared" si="0"/>
        <v>0</v>
      </c>
      <c r="K147" s="186"/>
      <c r="L147" s="187"/>
      <c r="M147" s="188" t="s">
        <v>1</v>
      </c>
      <c r="N147" s="189" t="s">
        <v>42</v>
      </c>
      <c r="P147" s="153">
        <f t="shared" si="1"/>
        <v>0</v>
      </c>
      <c r="Q147" s="153">
        <v>1.4999999999999999E-4</v>
      </c>
      <c r="R147" s="153">
        <f t="shared" si="2"/>
        <v>1.8E-3</v>
      </c>
      <c r="S147" s="153">
        <v>0</v>
      </c>
      <c r="T147" s="154">
        <f t="shared" si="3"/>
        <v>0</v>
      </c>
      <c r="AR147" s="155" t="s">
        <v>481</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396</v>
      </c>
      <c r="BM147" s="155" t="s">
        <v>405</v>
      </c>
    </row>
    <row r="148" spans="2:65" s="1" customFormat="1" ht="18">
      <c r="B148" s="31"/>
      <c r="D148" s="158" t="s">
        <v>597</v>
      </c>
      <c r="F148" s="195" t="s">
        <v>20800</v>
      </c>
      <c r="I148" s="196"/>
      <c r="L148" s="31"/>
      <c r="M148" s="197"/>
      <c r="T148" s="58"/>
      <c r="AT148" s="16" t="s">
        <v>597</v>
      </c>
      <c r="AU148" s="16" t="s">
        <v>88</v>
      </c>
    </row>
    <row r="149" spans="2:65" s="1" customFormat="1" ht="16.5" customHeight="1">
      <c r="B149" s="142"/>
      <c r="C149" s="179" t="s">
        <v>366</v>
      </c>
      <c r="D149" s="179" t="s">
        <v>454</v>
      </c>
      <c r="E149" s="180" t="s">
        <v>20801</v>
      </c>
      <c r="F149" s="181" t="s">
        <v>20802</v>
      </c>
      <c r="G149" s="182" t="s">
        <v>611</v>
      </c>
      <c r="H149" s="183">
        <v>9</v>
      </c>
      <c r="I149" s="184"/>
      <c r="J149" s="185">
        <f>ROUND(I149*H149,2)</f>
        <v>0</v>
      </c>
      <c r="K149" s="186"/>
      <c r="L149" s="187"/>
      <c r="M149" s="188" t="s">
        <v>1</v>
      </c>
      <c r="N149" s="189" t="s">
        <v>42</v>
      </c>
      <c r="P149" s="153">
        <f>O149*H149</f>
        <v>0</v>
      </c>
      <c r="Q149" s="153">
        <v>2.9E-4</v>
      </c>
      <c r="R149" s="153">
        <f>Q149*H149</f>
        <v>2.6099999999999999E-3</v>
      </c>
      <c r="S149" s="153">
        <v>0</v>
      </c>
      <c r="T149" s="154">
        <f>S149*H149</f>
        <v>0</v>
      </c>
      <c r="AR149" s="155" t="s">
        <v>481</v>
      </c>
      <c r="AT149" s="155" t="s">
        <v>454</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396</v>
      </c>
      <c r="BM149" s="155" t="s">
        <v>7</v>
      </c>
    </row>
    <row r="150" spans="2:65" s="1" customFormat="1" ht="18">
      <c r="B150" s="31"/>
      <c r="D150" s="158" t="s">
        <v>597</v>
      </c>
      <c r="F150" s="195" t="s">
        <v>20803</v>
      </c>
      <c r="I150" s="196"/>
      <c r="L150" s="31"/>
      <c r="M150" s="197"/>
      <c r="T150" s="58"/>
      <c r="AT150" s="16" t="s">
        <v>597</v>
      </c>
      <c r="AU150" s="16" t="s">
        <v>88</v>
      </c>
    </row>
    <row r="151" spans="2:65" s="1" customFormat="1" ht="16.5" customHeight="1">
      <c r="B151" s="142"/>
      <c r="C151" s="179" t="s">
        <v>371</v>
      </c>
      <c r="D151" s="179" t="s">
        <v>454</v>
      </c>
      <c r="E151" s="180" t="s">
        <v>20804</v>
      </c>
      <c r="F151" s="181" t="s">
        <v>20805</v>
      </c>
      <c r="G151" s="182" t="s">
        <v>611</v>
      </c>
      <c r="H151" s="183">
        <v>12</v>
      </c>
      <c r="I151" s="184"/>
      <c r="J151" s="185">
        <f>ROUND(I151*H151,2)</f>
        <v>0</v>
      </c>
      <c r="K151" s="186"/>
      <c r="L151" s="187"/>
      <c r="M151" s="188" t="s">
        <v>1</v>
      </c>
      <c r="N151" s="189" t="s">
        <v>42</v>
      </c>
      <c r="P151" s="153">
        <f>O151*H151</f>
        <v>0</v>
      </c>
      <c r="Q151" s="153">
        <v>4.2999999999999999E-4</v>
      </c>
      <c r="R151" s="153">
        <f>Q151*H151</f>
        <v>5.1599999999999997E-3</v>
      </c>
      <c r="S151" s="153">
        <v>0</v>
      </c>
      <c r="T151" s="154">
        <f>S151*H151</f>
        <v>0</v>
      </c>
      <c r="AR151" s="155" t="s">
        <v>481</v>
      </c>
      <c r="AT151" s="155" t="s">
        <v>454</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396</v>
      </c>
      <c r="BM151" s="155" t="s">
        <v>432</v>
      </c>
    </row>
    <row r="152" spans="2:65" s="1" customFormat="1" ht="27">
      <c r="B152" s="31"/>
      <c r="D152" s="158" t="s">
        <v>597</v>
      </c>
      <c r="F152" s="195" t="s">
        <v>20806</v>
      </c>
      <c r="I152" s="196"/>
      <c r="L152" s="31"/>
      <c r="M152" s="197"/>
      <c r="T152" s="58"/>
      <c r="AT152" s="16" t="s">
        <v>597</v>
      </c>
      <c r="AU152" s="16" t="s">
        <v>88</v>
      </c>
    </row>
    <row r="153" spans="2:65" s="1" customFormat="1" ht="16.5" customHeight="1">
      <c r="B153" s="142"/>
      <c r="C153" s="179" t="s">
        <v>376</v>
      </c>
      <c r="D153" s="179" t="s">
        <v>454</v>
      </c>
      <c r="E153" s="180" t="s">
        <v>20807</v>
      </c>
      <c r="F153" s="181" t="s">
        <v>20808</v>
      </c>
      <c r="G153" s="182" t="s">
        <v>611</v>
      </c>
      <c r="H153" s="183">
        <v>4</v>
      </c>
      <c r="I153" s="184"/>
      <c r="J153" s="185">
        <f t="shared" ref="J153:J160" si="10">ROUND(I153*H153,2)</f>
        <v>0</v>
      </c>
      <c r="K153" s="186"/>
      <c r="L153" s="187"/>
      <c r="M153" s="188" t="s">
        <v>1</v>
      </c>
      <c r="N153" s="189" t="s">
        <v>42</v>
      </c>
      <c r="P153" s="153">
        <f t="shared" ref="P153:P160" si="11">O153*H153</f>
        <v>0</v>
      </c>
      <c r="Q153" s="153">
        <v>4.2999999999999999E-4</v>
      </c>
      <c r="R153" s="153">
        <f t="shared" ref="R153:R160" si="12">Q153*H153</f>
        <v>1.72E-3</v>
      </c>
      <c r="S153" s="153">
        <v>0</v>
      </c>
      <c r="T153" s="154">
        <f t="shared" ref="T153:T160" si="13">S153*H153</f>
        <v>0</v>
      </c>
      <c r="AR153" s="155" t="s">
        <v>481</v>
      </c>
      <c r="AT153" s="155" t="s">
        <v>454</v>
      </c>
      <c r="AU153" s="155" t="s">
        <v>88</v>
      </c>
      <c r="AY153" s="16" t="s">
        <v>317</v>
      </c>
      <c r="BE153" s="156">
        <f t="shared" ref="BE153:BE160" si="14">IF(N153="základná",J153,0)</f>
        <v>0</v>
      </c>
      <c r="BF153" s="156">
        <f t="shared" ref="BF153:BF160" si="15">IF(N153="znížená",J153,0)</f>
        <v>0</v>
      </c>
      <c r="BG153" s="156">
        <f t="shared" ref="BG153:BG160" si="16">IF(N153="zákl. prenesená",J153,0)</f>
        <v>0</v>
      </c>
      <c r="BH153" s="156">
        <f t="shared" ref="BH153:BH160" si="17">IF(N153="zníž. prenesená",J153,0)</f>
        <v>0</v>
      </c>
      <c r="BI153" s="156">
        <f t="shared" ref="BI153:BI160" si="18">IF(N153="nulová",J153,0)</f>
        <v>0</v>
      </c>
      <c r="BJ153" s="16" t="s">
        <v>88</v>
      </c>
      <c r="BK153" s="156">
        <f t="shared" ref="BK153:BK160" si="19">ROUND(I153*H153,2)</f>
        <v>0</v>
      </c>
      <c r="BL153" s="16" t="s">
        <v>396</v>
      </c>
      <c r="BM153" s="155" t="s">
        <v>441</v>
      </c>
    </row>
    <row r="154" spans="2:65" s="1" customFormat="1" ht="24.15" customHeight="1">
      <c r="B154" s="142"/>
      <c r="C154" s="143" t="s">
        <v>381</v>
      </c>
      <c r="D154" s="143" t="s">
        <v>319</v>
      </c>
      <c r="E154" s="144" t="s">
        <v>637</v>
      </c>
      <c r="F154" s="145" t="s">
        <v>638</v>
      </c>
      <c r="G154" s="146" t="s">
        <v>639</v>
      </c>
      <c r="H154" s="198"/>
      <c r="I154" s="148"/>
      <c r="J154" s="149">
        <f t="shared" si="10"/>
        <v>0</v>
      </c>
      <c r="K154" s="150"/>
      <c r="L154" s="31"/>
      <c r="M154" s="151" t="s">
        <v>1</v>
      </c>
      <c r="N154" s="152" t="s">
        <v>42</v>
      </c>
      <c r="P154" s="153">
        <f t="shared" si="11"/>
        <v>0</v>
      </c>
      <c r="Q154" s="153">
        <v>0</v>
      </c>
      <c r="R154" s="153">
        <f t="shared" si="12"/>
        <v>0</v>
      </c>
      <c r="S154" s="153">
        <v>0</v>
      </c>
      <c r="T154" s="154">
        <f t="shared" si="13"/>
        <v>0</v>
      </c>
      <c r="AR154" s="155" t="s">
        <v>396</v>
      </c>
      <c r="AT154" s="155" t="s">
        <v>319</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396</v>
      </c>
      <c r="BM154" s="155" t="s">
        <v>453</v>
      </c>
    </row>
    <row r="155" spans="2:65" s="1" customFormat="1" ht="24.15" customHeight="1">
      <c r="B155" s="142"/>
      <c r="C155" s="143" t="s">
        <v>386</v>
      </c>
      <c r="D155" s="143" t="s">
        <v>319</v>
      </c>
      <c r="E155" s="144" t="s">
        <v>640</v>
      </c>
      <c r="F155" s="145" t="s">
        <v>641</v>
      </c>
      <c r="G155" s="146" t="s">
        <v>639</v>
      </c>
      <c r="H155" s="198"/>
      <c r="I155" s="148"/>
      <c r="J155" s="149">
        <f t="shared" si="10"/>
        <v>0</v>
      </c>
      <c r="K155" s="150"/>
      <c r="L155" s="31"/>
      <c r="M155" s="151" t="s">
        <v>1</v>
      </c>
      <c r="N155" s="152" t="s">
        <v>42</v>
      </c>
      <c r="P155" s="153">
        <f t="shared" si="11"/>
        <v>0</v>
      </c>
      <c r="Q155" s="153">
        <v>0</v>
      </c>
      <c r="R155" s="153">
        <f t="shared" si="12"/>
        <v>0</v>
      </c>
      <c r="S155" s="153">
        <v>0</v>
      </c>
      <c r="T155" s="154">
        <f t="shared" si="13"/>
        <v>0</v>
      </c>
      <c r="AR155" s="155" t="s">
        <v>396</v>
      </c>
      <c r="AT155" s="155" t="s">
        <v>319</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396</v>
      </c>
      <c r="BM155" s="155" t="s">
        <v>464</v>
      </c>
    </row>
    <row r="156" spans="2:65" s="1" customFormat="1" ht="24.15" customHeight="1">
      <c r="B156" s="142"/>
      <c r="C156" s="143" t="s">
        <v>391</v>
      </c>
      <c r="D156" s="143" t="s">
        <v>319</v>
      </c>
      <c r="E156" s="144" t="s">
        <v>642</v>
      </c>
      <c r="F156" s="145" t="s">
        <v>1</v>
      </c>
      <c r="G156" s="146" t="s">
        <v>1</v>
      </c>
      <c r="H156" s="147">
        <v>0</v>
      </c>
      <c r="I156" s="148"/>
      <c r="J156" s="149">
        <f t="shared" si="10"/>
        <v>0</v>
      </c>
      <c r="K156" s="150"/>
      <c r="L156" s="31"/>
      <c r="M156" s="151" t="s">
        <v>1</v>
      </c>
      <c r="N156" s="152" t="s">
        <v>42</v>
      </c>
      <c r="P156" s="153">
        <f t="shared" si="11"/>
        <v>0</v>
      </c>
      <c r="Q156" s="153">
        <v>0</v>
      </c>
      <c r="R156" s="153">
        <f t="shared" si="12"/>
        <v>0</v>
      </c>
      <c r="S156" s="153">
        <v>0</v>
      </c>
      <c r="T156" s="154">
        <f t="shared" si="13"/>
        <v>0</v>
      </c>
      <c r="AR156" s="155" t="s">
        <v>396</v>
      </c>
      <c r="AT156" s="155" t="s">
        <v>319</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396</v>
      </c>
      <c r="BM156" s="155" t="s">
        <v>473</v>
      </c>
    </row>
    <row r="157" spans="2:65" s="1" customFormat="1" ht="24.15" customHeight="1">
      <c r="B157" s="142"/>
      <c r="C157" s="143" t="s">
        <v>736</v>
      </c>
      <c r="D157" s="143" t="s">
        <v>319</v>
      </c>
      <c r="E157" s="144" t="s">
        <v>20809</v>
      </c>
      <c r="F157" s="145" t="s">
        <v>20810</v>
      </c>
      <c r="G157" s="146" t="s">
        <v>611</v>
      </c>
      <c r="H157" s="147">
        <v>2</v>
      </c>
      <c r="I157" s="148"/>
      <c r="J157" s="149">
        <f t="shared" si="10"/>
        <v>0</v>
      </c>
      <c r="K157" s="150"/>
      <c r="L157" s="31"/>
      <c r="M157" s="151" t="s">
        <v>1</v>
      </c>
      <c r="N157" s="152" t="s">
        <v>42</v>
      </c>
      <c r="P157" s="153">
        <f t="shared" si="11"/>
        <v>0</v>
      </c>
      <c r="Q157" s="153">
        <v>0</v>
      </c>
      <c r="R157" s="153">
        <f t="shared" si="12"/>
        <v>0</v>
      </c>
      <c r="S157" s="153">
        <v>0</v>
      </c>
      <c r="T157" s="154">
        <f t="shared" si="13"/>
        <v>0</v>
      </c>
      <c r="AR157" s="155" t="s">
        <v>396</v>
      </c>
      <c r="AT157" s="155" t="s">
        <v>319</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396</v>
      </c>
      <c r="BM157" s="155" t="s">
        <v>20811</v>
      </c>
    </row>
    <row r="158" spans="2:65" s="1" customFormat="1" ht="24.15" customHeight="1">
      <c r="B158" s="142"/>
      <c r="C158" s="143" t="s">
        <v>665</v>
      </c>
      <c r="D158" s="143" t="s">
        <v>319</v>
      </c>
      <c r="E158" s="144" t="s">
        <v>20812</v>
      </c>
      <c r="F158" s="145" t="s">
        <v>20813</v>
      </c>
      <c r="G158" s="146" t="s">
        <v>611</v>
      </c>
      <c r="H158" s="147">
        <v>2</v>
      </c>
      <c r="I158" s="148"/>
      <c r="J158" s="149">
        <f t="shared" si="10"/>
        <v>0</v>
      </c>
      <c r="K158" s="150"/>
      <c r="L158" s="31"/>
      <c r="M158" s="151" t="s">
        <v>1</v>
      </c>
      <c r="N158" s="152" t="s">
        <v>42</v>
      </c>
      <c r="P158" s="153">
        <f t="shared" si="11"/>
        <v>0</v>
      </c>
      <c r="Q158" s="153">
        <v>0</v>
      </c>
      <c r="R158" s="153">
        <f t="shared" si="12"/>
        <v>0</v>
      </c>
      <c r="S158" s="153">
        <v>0</v>
      </c>
      <c r="T158" s="154">
        <f t="shared" si="13"/>
        <v>0</v>
      </c>
      <c r="AR158" s="155" t="s">
        <v>396</v>
      </c>
      <c r="AT158" s="155" t="s">
        <v>319</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396</v>
      </c>
      <c r="BM158" s="155" t="s">
        <v>20814</v>
      </c>
    </row>
    <row r="159" spans="2:65" s="1" customFormat="1" ht="24.15" customHeight="1">
      <c r="B159" s="142"/>
      <c r="C159" s="143" t="s">
        <v>743</v>
      </c>
      <c r="D159" s="143" t="s">
        <v>319</v>
      </c>
      <c r="E159" s="144" t="s">
        <v>20815</v>
      </c>
      <c r="F159" s="145" t="s">
        <v>20816</v>
      </c>
      <c r="G159" s="146" t="s">
        <v>611</v>
      </c>
      <c r="H159" s="147">
        <v>2</v>
      </c>
      <c r="I159" s="148"/>
      <c r="J159" s="149">
        <f t="shared" si="10"/>
        <v>0</v>
      </c>
      <c r="K159" s="150"/>
      <c r="L159" s="31"/>
      <c r="M159" s="151" t="s">
        <v>1</v>
      </c>
      <c r="N159" s="152" t="s">
        <v>42</v>
      </c>
      <c r="P159" s="153">
        <f t="shared" si="11"/>
        <v>0</v>
      </c>
      <c r="Q159" s="153">
        <v>0</v>
      </c>
      <c r="R159" s="153">
        <f t="shared" si="12"/>
        <v>0</v>
      </c>
      <c r="S159" s="153">
        <v>0</v>
      </c>
      <c r="T159" s="154">
        <f t="shared" si="13"/>
        <v>0</v>
      </c>
      <c r="AR159" s="155" t="s">
        <v>396</v>
      </c>
      <c r="AT159" s="155" t="s">
        <v>319</v>
      </c>
      <c r="AU159" s="155" t="s">
        <v>88</v>
      </c>
      <c r="AY159" s="16" t="s">
        <v>317</v>
      </c>
      <c r="BE159" s="156">
        <f t="shared" si="14"/>
        <v>0</v>
      </c>
      <c r="BF159" s="156">
        <f t="shared" si="15"/>
        <v>0</v>
      </c>
      <c r="BG159" s="156">
        <f t="shared" si="16"/>
        <v>0</v>
      </c>
      <c r="BH159" s="156">
        <f t="shared" si="17"/>
        <v>0</v>
      </c>
      <c r="BI159" s="156">
        <f t="shared" si="18"/>
        <v>0</v>
      </c>
      <c r="BJ159" s="16" t="s">
        <v>88</v>
      </c>
      <c r="BK159" s="156">
        <f t="shared" si="19"/>
        <v>0</v>
      </c>
      <c r="BL159" s="16" t="s">
        <v>396</v>
      </c>
      <c r="BM159" s="155" t="s">
        <v>20817</v>
      </c>
    </row>
    <row r="160" spans="2:65" s="1" customFormat="1" ht="24.15" customHeight="1">
      <c r="B160" s="142"/>
      <c r="C160" s="143" t="s">
        <v>616</v>
      </c>
      <c r="D160" s="143" t="s">
        <v>319</v>
      </c>
      <c r="E160" s="144" t="s">
        <v>20818</v>
      </c>
      <c r="F160" s="145" t="s">
        <v>20819</v>
      </c>
      <c r="G160" s="146" t="s">
        <v>611</v>
      </c>
      <c r="H160" s="147">
        <v>2</v>
      </c>
      <c r="I160" s="148"/>
      <c r="J160" s="149">
        <f t="shared" si="10"/>
        <v>0</v>
      </c>
      <c r="K160" s="150"/>
      <c r="L160" s="31"/>
      <c r="M160" s="151" t="s">
        <v>1</v>
      </c>
      <c r="N160" s="152" t="s">
        <v>42</v>
      </c>
      <c r="P160" s="153">
        <f t="shared" si="11"/>
        <v>0</v>
      </c>
      <c r="Q160" s="153">
        <v>0</v>
      </c>
      <c r="R160" s="153">
        <f t="shared" si="12"/>
        <v>0</v>
      </c>
      <c r="S160" s="153">
        <v>0</v>
      </c>
      <c r="T160" s="154">
        <f t="shared" si="13"/>
        <v>0</v>
      </c>
      <c r="AR160" s="155" t="s">
        <v>396</v>
      </c>
      <c r="AT160" s="155" t="s">
        <v>319</v>
      </c>
      <c r="AU160" s="155" t="s">
        <v>88</v>
      </c>
      <c r="AY160" s="16" t="s">
        <v>317</v>
      </c>
      <c r="BE160" s="156">
        <f t="shared" si="14"/>
        <v>0</v>
      </c>
      <c r="BF160" s="156">
        <f t="shared" si="15"/>
        <v>0</v>
      </c>
      <c r="BG160" s="156">
        <f t="shared" si="16"/>
        <v>0</v>
      </c>
      <c r="BH160" s="156">
        <f t="shared" si="17"/>
        <v>0</v>
      </c>
      <c r="BI160" s="156">
        <f t="shared" si="18"/>
        <v>0</v>
      </c>
      <c r="BJ160" s="16" t="s">
        <v>88</v>
      </c>
      <c r="BK160" s="156">
        <f t="shared" si="19"/>
        <v>0</v>
      </c>
      <c r="BL160" s="16" t="s">
        <v>396</v>
      </c>
      <c r="BM160" s="155" t="s">
        <v>20820</v>
      </c>
    </row>
    <row r="161" spans="2:65" s="11" customFormat="1" ht="22.75" customHeight="1">
      <c r="B161" s="130"/>
      <c r="D161" s="131" t="s">
        <v>75</v>
      </c>
      <c r="E161" s="140" t="s">
        <v>643</v>
      </c>
      <c r="F161" s="140" t="s">
        <v>644</v>
      </c>
      <c r="I161" s="133"/>
      <c r="J161" s="141">
        <f>BK161</f>
        <v>0</v>
      </c>
      <c r="L161" s="130"/>
      <c r="M161" s="135"/>
      <c r="P161" s="136">
        <f>SUM(P162:P172)</f>
        <v>0</v>
      </c>
      <c r="R161" s="136">
        <f>SUM(R162:R172)</f>
        <v>1.472E-2</v>
      </c>
      <c r="T161" s="137">
        <f>SUM(T162:T172)</f>
        <v>0</v>
      </c>
      <c r="AR161" s="131" t="s">
        <v>88</v>
      </c>
      <c r="AT161" s="138" t="s">
        <v>75</v>
      </c>
      <c r="AU161" s="138" t="s">
        <v>83</v>
      </c>
      <c r="AY161" s="131" t="s">
        <v>317</v>
      </c>
      <c r="BK161" s="139">
        <f>SUM(BK162:BK172)</f>
        <v>0</v>
      </c>
    </row>
    <row r="162" spans="2:65" s="1" customFormat="1" ht="24.15" customHeight="1">
      <c r="B162" s="142"/>
      <c r="C162" s="143" t="s">
        <v>396</v>
      </c>
      <c r="D162" s="143" t="s">
        <v>319</v>
      </c>
      <c r="E162" s="144" t="s">
        <v>20821</v>
      </c>
      <c r="F162" s="145" t="s">
        <v>20822</v>
      </c>
      <c r="G162" s="146" t="s">
        <v>611</v>
      </c>
      <c r="H162" s="147">
        <v>4</v>
      </c>
      <c r="I162" s="148"/>
      <c r="J162" s="149">
        <f t="shared" ref="J162:J172" si="20">ROUND(I162*H162,2)</f>
        <v>0</v>
      </c>
      <c r="K162" s="150"/>
      <c r="L162" s="31"/>
      <c r="M162" s="151" t="s">
        <v>1</v>
      </c>
      <c r="N162" s="152" t="s">
        <v>42</v>
      </c>
      <c r="P162" s="153">
        <f t="shared" ref="P162:P172" si="21">O162*H162</f>
        <v>0</v>
      </c>
      <c r="Q162" s="153">
        <v>0</v>
      </c>
      <c r="R162" s="153">
        <f t="shared" ref="R162:R172" si="22">Q162*H162</f>
        <v>0</v>
      </c>
      <c r="S162" s="153">
        <v>0</v>
      </c>
      <c r="T162" s="154">
        <f t="shared" ref="T162:T172" si="23">S162*H162</f>
        <v>0</v>
      </c>
      <c r="AR162" s="155" t="s">
        <v>396</v>
      </c>
      <c r="AT162" s="155" t="s">
        <v>319</v>
      </c>
      <c r="AU162" s="155" t="s">
        <v>88</v>
      </c>
      <c r="AY162" s="16" t="s">
        <v>317</v>
      </c>
      <c r="BE162" s="156">
        <f t="shared" ref="BE162:BE172" si="24">IF(N162="základná",J162,0)</f>
        <v>0</v>
      </c>
      <c r="BF162" s="156">
        <f t="shared" ref="BF162:BF172" si="25">IF(N162="znížená",J162,0)</f>
        <v>0</v>
      </c>
      <c r="BG162" s="156">
        <f t="shared" ref="BG162:BG172" si="26">IF(N162="zákl. prenesená",J162,0)</f>
        <v>0</v>
      </c>
      <c r="BH162" s="156">
        <f t="shared" ref="BH162:BH172" si="27">IF(N162="zníž. prenesená",J162,0)</f>
        <v>0</v>
      </c>
      <c r="BI162" s="156">
        <f t="shared" ref="BI162:BI172" si="28">IF(N162="nulová",J162,0)</f>
        <v>0</v>
      </c>
      <c r="BJ162" s="16" t="s">
        <v>88</v>
      </c>
      <c r="BK162" s="156">
        <f t="shared" ref="BK162:BK172" si="29">ROUND(I162*H162,2)</f>
        <v>0</v>
      </c>
      <c r="BL162" s="16" t="s">
        <v>396</v>
      </c>
      <c r="BM162" s="155" t="s">
        <v>481</v>
      </c>
    </row>
    <row r="163" spans="2:65" s="1" customFormat="1" ht="24.15" customHeight="1">
      <c r="B163" s="142"/>
      <c r="C163" s="179" t="s">
        <v>401</v>
      </c>
      <c r="D163" s="179" t="s">
        <v>454</v>
      </c>
      <c r="E163" s="180" t="s">
        <v>20823</v>
      </c>
      <c r="F163" s="181" t="s">
        <v>649</v>
      </c>
      <c r="G163" s="182" t="s">
        <v>611</v>
      </c>
      <c r="H163" s="183">
        <v>4</v>
      </c>
      <c r="I163" s="184"/>
      <c r="J163" s="185">
        <f t="shared" si="20"/>
        <v>0</v>
      </c>
      <c r="K163" s="186"/>
      <c r="L163" s="187"/>
      <c r="M163" s="188" t="s">
        <v>1</v>
      </c>
      <c r="N163" s="189" t="s">
        <v>42</v>
      </c>
      <c r="P163" s="153">
        <f t="shared" si="21"/>
        <v>0</v>
      </c>
      <c r="Q163" s="153">
        <v>1.9000000000000001E-4</v>
      </c>
      <c r="R163" s="153">
        <f t="shared" si="22"/>
        <v>7.6000000000000004E-4</v>
      </c>
      <c r="S163" s="153">
        <v>0</v>
      </c>
      <c r="T163" s="154">
        <f t="shared" si="23"/>
        <v>0</v>
      </c>
      <c r="AR163" s="155" t="s">
        <v>481</v>
      </c>
      <c r="AT163" s="155" t="s">
        <v>454</v>
      </c>
      <c r="AU163" s="155" t="s">
        <v>88</v>
      </c>
      <c r="AY163" s="16" t="s">
        <v>317</v>
      </c>
      <c r="BE163" s="156">
        <f t="shared" si="24"/>
        <v>0</v>
      </c>
      <c r="BF163" s="156">
        <f t="shared" si="25"/>
        <v>0</v>
      </c>
      <c r="BG163" s="156">
        <f t="shared" si="26"/>
        <v>0</v>
      </c>
      <c r="BH163" s="156">
        <f t="shared" si="27"/>
        <v>0</v>
      </c>
      <c r="BI163" s="156">
        <f t="shared" si="28"/>
        <v>0</v>
      </c>
      <c r="BJ163" s="16" t="s">
        <v>88</v>
      </c>
      <c r="BK163" s="156">
        <f t="shared" si="29"/>
        <v>0</v>
      </c>
      <c r="BL163" s="16" t="s">
        <v>396</v>
      </c>
      <c r="BM163" s="155" t="s">
        <v>495</v>
      </c>
    </row>
    <row r="164" spans="2:65" s="1" customFormat="1" ht="24.15" customHeight="1">
      <c r="B164" s="142"/>
      <c r="C164" s="143" t="s">
        <v>405</v>
      </c>
      <c r="D164" s="143" t="s">
        <v>319</v>
      </c>
      <c r="E164" s="144" t="s">
        <v>20824</v>
      </c>
      <c r="F164" s="145" t="s">
        <v>20825</v>
      </c>
      <c r="G164" s="146" t="s">
        <v>611</v>
      </c>
      <c r="H164" s="147">
        <v>2</v>
      </c>
      <c r="I164" s="148"/>
      <c r="J164" s="149">
        <f t="shared" si="20"/>
        <v>0</v>
      </c>
      <c r="K164" s="150"/>
      <c r="L164" s="31"/>
      <c r="M164" s="151" t="s">
        <v>1</v>
      </c>
      <c r="N164" s="152" t="s">
        <v>42</v>
      </c>
      <c r="P164" s="153">
        <f t="shared" si="21"/>
        <v>0</v>
      </c>
      <c r="Q164" s="153">
        <v>0</v>
      </c>
      <c r="R164" s="153">
        <f t="shared" si="22"/>
        <v>0</v>
      </c>
      <c r="S164" s="153">
        <v>0</v>
      </c>
      <c r="T164" s="154">
        <f t="shared" si="23"/>
        <v>0</v>
      </c>
      <c r="AR164" s="155" t="s">
        <v>396</v>
      </c>
      <c r="AT164" s="155" t="s">
        <v>319</v>
      </c>
      <c r="AU164" s="155" t="s">
        <v>88</v>
      </c>
      <c r="AY164" s="16" t="s">
        <v>317</v>
      </c>
      <c r="BE164" s="156">
        <f t="shared" si="24"/>
        <v>0</v>
      </c>
      <c r="BF164" s="156">
        <f t="shared" si="25"/>
        <v>0</v>
      </c>
      <c r="BG164" s="156">
        <f t="shared" si="26"/>
        <v>0</v>
      </c>
      <c r="BH164" s="156">
        <f t="shared" si="27"/>
        <v>0</v>
      </c>
      <c r="BI164" s="156">
        <f t="shared" si="28"/>
        <v>0</v>
      </c>
      <c r="BJ164" s="16" t="s">
        <v>88</v>
      </c>
      <c r="BK164" s="156">
        <f t="shared" si="29"/>
        <v>0</v>
      </c>
      <c r="BL164" s="16" t="s">
        <v>396</v>
      </c>
      <c r="BM164" s="155" t="s">
        <v>507</v>
      </c>
    </row>
    <row r="165" spans="2:65" s="1" customFormat="1" ht="24.15" customHeight="1">
      <c r="B165" s="142"/>
      <c r="C165" s="179" t="s">
        <v>415</v>
      </c>
      <c r="D165" s="179" t="s">
        <v>454</v>
      </c>
      <c r="E165" s="180" t="s">
        <v>20826</v>
      </c>
      <c r="F165" s="181" t="s">
        <v>20827</v>
      </c>
      <c r="G165" s="182" t="s">
        <v>611</v>
      </c>
      <c r="H165" s="183">
        <v>2</v>
      </c>
      <c r="I165" s="184"/>
      <c r="J165" s="185">
        <f t="shared" si="20"/>
        <v>0</v>
      </c>
      <c r="K165" s="186"/>
      <c r="L165" s="187"/>
      <c r="M165" s="188" t="s">
        <v>1</v>
      </c>
      <c r="N165" s="189" t="s">
        <v>42</v>
      </c>
      <c r="P165" s="153">
        <f t="shared" si="21"/>
        <v>0</v>
      </c>
      <c r="Q165" s="153">
        <v>3.8000000000000002E-4</v>
      </c>
      <c r="R165" s="153">
        <f t="shared" si="22"/>
        <v>7.6000000000000004E-4</v>
      </c>
      <c r="S165" s="153">
        <v>0</v>
      </c>
      <c r="T165" s="154">
        <f t="shared" si="23"/>
        <v>0</v>
      </c>
      <c r="AR165" s="155" t="s">
        <v>481</v>
      </c>
      <c r="AT165" s="155" t="s">
        <v>454</v>
      </c>
      <c r="AU165" s="155" t="s">
        <v>88</v>
      </c>
      <c r="AY165" s="16" t="s">
        <v>317</v>
      </c>
      <c r="BE165" s="156">
        <f t="shared" si="24"/>
        <v>0</v>
      </c>
      <c r="BF165" s="156">
        <f t="shared" si="25"/>
        <v>0</v>
      </c>
      <c r="BG165" s="156">
        <f t="shared" si="26"/>
        <v>0</v>
      </c>
      <c r="BH165" s="156">
        <f t="shared" si="27"/>
        <v>0</v>
      </c>
      <c r="BI165" s="156">
        <f t="shared" si="28"/>
        <v>0</v>
      </c>
      <c r="BJ165" s="16" t="s">
        <v>88</v>
      </c>
      <c r="BK165" s="156">
        <f t="shared" si="29"/>
        <v>0</v>
      </c>
      <c r="BL165" s="16" t="s">
        <v>396</v>
      </c>
      <c r="BM165" s="155" t="s">
        <v>647</v>
      </c>
    </row>
    <row r="166" spans="2:65" s="1" customFormat="1" ht="24.15" customHeight="1">
      <c r="B166" s="142"/>
      <c r="C166" s="143" t="s">
        <v>7</v>
      </c>
      <c r="D166" s="143" t="s">
        <v>319</v>
      </c>
      <c r="E166" s="144" t="s">
        <v>20828</v>
      </c>
      <c r="F166" s="145" t="s">
        <v>20829</v>
      </c>
      <c r="G166" s="146" t="s">
        <v>611</v>
      </c>
      <c r="H166" s="147">
        <v>3</v>
      </c>
      <c r="I166" s="148"/>
      <c r="J166" s="149">
        <f t="shared" si="20"/>
        <v>0</v>
      </c>
      <c r="K166" s="150"/>
      <c r="L166" s="31"/>
      <c r="M166" s="151" t="s">
        <v>1</v>
      </c>
      <c r="N166" s="152" t="s">
        <v>42</v>
      </c>
      <c r="P166" s="153">
        <f t="shared" si="21"/>
        <v>0</v>
      </c>
      <c r="Q166" s="153">
        <v>0</v>
      </c>
      <c r="R166" s="153">
        <f t="shared" si="22"/>
        <v>0</v>
      </c>
      <c r="S166" s="153">
        <v>0</v>
      </c>
      <c r="T166" s="154">
        <f t="shared" si="23"/>
        <v>0</v>
      </c>
      <c r="AR166" s="155" t="s">
        <v>396</v>
      </c>
      <c r="AT166" s="155" t="s">
        <v>319</v>
      </c>
      <c r="AU166" s="155" t="s">
        <v>88</v>
      </c>
      <c r="AY166" s="16" t="s">
        <v>317</v>
      </c>
      <c r="BE166" s="156">
        <f t="shared" si="24"/>
        <v>0</v>
      </c>
      <c r="BF166" s="156">
        <f t="shared" si="25"/>
        <v>0</v>
      </c>
      <c r="BG166" s="156">
        <f t="shared" si="26"/>
        <v>0</v>
      </c>
      <c r="BH166" s="156">
        <f t="shared" si="27"/>
        <v>0</v>
      </c>
      <c r="BI166" s="156">
        <f t="shared" si="28"/>
        <v>0</v>
      </c>
      <c r="BJ166" s="16" t="s">
        <v>88</v>
      </c>
      <c r="BK166" s="156">
        <f t="shared" si="29"/>
        <v>0</v>
      </c>
      <c r="BL166" s="16" t="s">
        <v>396</v>
      </c>
      <c r="BM166" s="155" t="s">
        <v>650</v>
      </c>
    </row>
    <row r="167" spans="2:65" s="1" customFormat="1" ht="24.15" customHeight="1">
      <c r="B167" s="142"/>
      <c r="C167" s="179" t="s">
        <v>427</v>
      </c>
      <c r="D167" s="179" t="s">
        <v>454</v>
      </c>
      <c r="E167" s="180" t="s">
        <v>20830</v>
      </c>
      <c r="F167" s="181" t="s">
        <v>20831</v>
      </c>
      <c r="G167" s="182" t="s">
        <v>611</v>
      </c>
      <c r="H167" s="183">
        <v>3</v>
      </c>
      <c r="I167" s="184"/>
      <c r="J167" s="185">
        <f t="shared" si="20"/>
        <v>0</v>
      </c>
      <c r="K167" s="186"/>
      <c r="L167" s="187"/>
      <c r="M167" s="188" t="s">
        <v>1</v>
      </c>
      <c r="N167" s="189" t="s">
        <v>42</v>
      </c>
      <c r="P167" s="153">
        <f t="shared" si="21"/>
        <v>0</v>
      </c>
      <c r="Q167" s="153">
        <v>3.8000000000000002E-4</v>
      </c>
      <c r="R167" s="153">
        <f t="shared" si="22"/>
        <v>1.14E-3</v>
      </c>
      <c r="S167" s="153">
        <v>0</v>
      </c>
      <c r="T167" s="154">
        <f t="shared" si="23"/>
        <v>0</v>
      </c>
      <c r="AR167" s="155" t="s">
        <v>481</v>
      </c>
      <c r="AT167" s="155" t="s">
        <v>454</v>
      </c>
      <c r="AU167" s="155" t="s">
        <v>88</v>
      </c>
      <c r="AY167" s="16" t="s">
        <v>317</v>
      </c>
      <c r="BE167" s="156">
        <f t="shared" si="24"/>
        <v>0</v>
      </c>
      <c r="BF167" s="156">
        <f t="shared" si="25"/>
        <v>0</v>
      </c>
      <c r="BG167" s="156">
        <f t="shared" si="26"/>
        <v>0</v>
      </c>
      <c r="BH167" s="156">
        <f t="shared" si="27"/>
        <v>0</v>
      </c>
      <c r="BI167" s="156">
        <f t="shared" si="28"/>
        <v>0</v>
      </c>
      <c r="BJ167" s="16" t="s">
        <v>88</v>
      </c>
      <c r="BK167" s="156">
        <f t="shared" si="29"/>
        <v>0</v>
      </c>
      <c r="BL167" s="16" t="s">
        <v>396</v>
      </c>
      <c r="BM167" s="155" t="s">
        <v>655</v>
      </c>
    </row>
    <row r="168" spans="2:65" s="1" customFormat="1" ht="24.15" customHeight="1">
      <c r="B168" s="142"/>
      <c r="C168" s="143" t="s">
        <v>432</v>
      </c>
      <c r="D168" s="143" t="s">
        <v>319</v>
      </c>
      <c r="E168" s="144" t="s">
        <v>645</v>
      </c>
      <c r="F168" s="145" t="s">
        <v>646</v>
      </c>
      <c r="G168" s="146" t="s">
        <v>611</v>
      </c>
      <c r="H168" s="147">
        <v>1</v>
      </c>
      <c r="I168" s="148"/>
      <c r="J168" s="149">
        <f t="shared" si="20"/>
        <v>0</v>
      </c>
      <c r="K168" s="150"/>
      <c r="L168" s="31"/>
      <c r="M168" s="151" t="s">
        <v>1</v>
      </c>
      <c r="N168" s="152" t="s">
        <v>42</v>
      </c>
      <c r="P168" s="153">
        <f t="shared" si="21"/>
        <v>0</v>
      </c>
      <c r="Q168" s="153">
        <v>0</v>
      </c>
      <c r="R168" s="153">
        <f t="shared" si="22"/>
        <v>0</v>
      </c>
      <c r="S168" s="153">
        <v>0</v>
      </c>
      <c r="T168" s="154">
        <f t="shared" si="23"/>
        <v>0</v>
      </c>
      <c r="AR168" s="155" t="s">
        <v>396</v>
      </c>
      <c r="AT168" s="155" t="s">
        <v>319</v>
      </c>
      <c r="AU168" s="155" t="s">
        <v>88</v>
      </c>
      <c r="AY168" s="16" t="s">
        <v>317</v>
      </c>
      <c r="BE168" s="156">
        <f t="shared" si="24"/>
        <v>0</v>
      </c>
      <c r="BF168" s="156">
        <f t="shared" si="25"/>
        <v>0</v>
      </c>
      <c r="BG168" s="156">
        <f t="shared" si="26"/>
        <v>0</v>
      </c>
      <c r="BH168" s="156">
        <f t="shared" si="27"/>
        <v>0</v>
      </c>
      <c r="BI168" s="156">
        <f t="shared" si="28"/>
        <v>0</v>
      </c>
      <c r="BJ168" s="16" t="s">
        <v>88</v>
      </c>
      <c r="BK168" s="156">
        <f t="shared" si="29"/>
        <v>0</v>
      </c>
      <c r="BL168" s="16" t="s">
        <v>396</v>
      </c>
      <c r="BM168" s="155" t="s">
        <v>662</v>
      </c>
    </row>
    <row r="169" spans="2:65" s="1" customFormat="1" ht="24.15" customHeight="1">
      <c r="B169" s="142"/>
      <c r="C169" s="179" t="s">
        <v>436</v>
      </c>
      <c r="D169" s="179" t="s">
        <v>454</v>
      </c>
      <c r="E169" s="180" t="s">
        <v>20832</v>
      </c>
      <c r="F169" s="181" t="s">
        <v>20833</v>
      </c>
      <c r="G169" s="182" t="s">
        <v>611</v>
      </c>
      <c r="H169" s="183">
        <v>1</v>
      </c>
      <c r="I169" s="184"/>
      <c r="J169" s="185">
        <f t="shared" si="20"/>
        <v>0</v>
      </c>
      <c r="K169" s="186"/>
      <c r="L169" s="187"/>
      <c r="M169" s="188" t="s">
        <v>1</v>
      </c>
      <c r="N169" s="189" t="s">
        <v>42</v>
      </c>
      <c r="P169" s="153">
        <f t="shared" si="21"/>
        <v>0</v>
      </c>
      <c r="Q169" s="153">
        <v>3.8000000000000002E-4</v>
      </c>
      <c r="R169" s="153">
        <f t="shared" si="22"/>
        <v>3.8000000000000002E-4</v>
      </c>
      <c r="S169" s="153">
        <v>0</v>
      </c>
      <c r="T169" s="154">
        <f t="shared" si="23"/>
        <v>0</v>
      </c>
      <c r="AR169" s="155" t="s">
        <v>481</v>
      </c>
      <c r="AT169" s="155" t="s">
        <v>454</v>
      </c>
      <c r="AU169" s="155" t="s">
        <v>88</v>
      </c>
      <c r="AY169" s="16" t="s">
        <v>317</v>
      </c>
      <c r="BE169" s="156">
        <f t="shared" si="24"/>
        <v>0</v>
      </c>
      <c r="BF169" s="156">
        <f t="shared" si="25"/>
        <v>0</v>
      </c>
      <c r="BG169" s="156">
        <f t="shared" si="26"/>
        <v>0</v>
      </c>
      <c r="BH169" s="156">
        <f t="shared" si="27"/>
        <v>0</v>
      </c>
      <c r="BI169" s="156">
        <f t="shared" si="28"/>
        <v>0</v>
      </c>
      <c r="BJ169" s="16" t="s">
        <v>88</v>
      </c>
      <c r="BK169" s="156">
        <f t="shared" si="29"/>
        <v>0</v>
      </c>
      <c r="BL169" s="16" t="s">
        <v>396</v>
      </c>
      <c r="BM169" s="155" t="s">
        <v>665</v>
      </c>
    </row>
    <row r="170" spans="2:65" s="1" customFormat="1" ht="24.15" customHeight="1">
      <c r="B170" s="142"/>
      <c r="C170" s="143" t="s">
        <v>441</v>
      </c>
      <c r="D170" s="143" t="s">
        <v>319</v>
      </c>
      <c r="E170" s="144" t="s">
        <v>20834</v>
      </c>
      <c r="F170" s="145" t="s">
        <v>20835</v>
      </c>
      <c r="G170" s="146" t="s">
        <v>611</v>
      </c>
      <c r="H170" s="147">
        <v>4</v>
      </c>
      <c r="I170" s="148"/>
      <c r="J170" s="149">
        <f t="shared" si="20"/>
        <v>0</v>
      </c>
      <c r="K170" s="150"/>
      <c r="L170" s="31"/>
      <c r="M170" s="151" t="s">
        <v>1</v>
      </c>
      <c r="N170" s="152" t="s">
        <v>42</v>
      </c>
      <c r="P170" s="153">
        <f t="shared" si="21"/>
        <v>0</v>
      </c>
      <c r="Q170" s="153">
        <v>2.5200000000000001E-3</v>
      </c>
      <c r="R170" s="153">
        <f t="shared" si="22"/>
        <v>1.008E-2</v>
      </c>
      <c r="S170" s="153">
        <v>0</v>
      </c>
      <c r="T170" s="154">
        <f t="shared" si="23"/>
        <v>0</v>
      </c>
      <c r="AR170" s="155" t="s">
        <v>396</v>
      </c>
      <c r="AT170" s="155" t="s">
        <v>319</v>
      </c>
      <c r="AU170" s="155" t="s">
        <v>88</v>
      </c>
      <c r="AY170" s="16" t="s">
        <v>317</v>
      </c>
      <c r="BE170" s="156">
        <f t="shared" si="24"/>
        <v>0</v>
      </c>
      <c r="BF170" s="156">
        <f t="shared" si="25"/>
        <v>0</v>
      </c>
      <c r="BG170" s="156">
        <f t="shared" si="26"/>
        <v>0</v>
      </c>
      <c r="BH170" s="156">
        <f t="shared" si="27"/>
        <v>0</v>
      </c>
      <c r="BI170" s="156">
        <f t="shared" si="28"/>
        <v>0</v>
      </c>
      <c r="BJ170" s="16" t="s">
        <v>88</v>
      </c>
      <c r="BK170" s="156">
        <f t="shared" si="29"/>
        <v>0</v>
      </c>
      <c r="BL170" s="16" t="s">
        <v>396</v>
      </c>
      <c r="BM170" s="155" t="s">
        <v>616</v>
      </c>
    </row>
    <row r="171" spans="2:65" s="1" customFormat="1" ht="24.15" customHeight="1">
      <c r="B171" s="142"/>
      <c r="C171" s="179" t="s">
        <v>448</v>
      </c>
      <c r="D171" s="179" t="s">
        <v>454</v>
      </c>
      <c r="E171" s="180" t="s">
        <v>20836</v>
      </c>
      <c r="F171" s="181" t="s">
        <v>20837</v>
      </c>
      <c r="G171" s="182" t="s">
        <v>611</v>
      </c>
      <c r="H171" s="183">
        <v>4</v>
      </c>
      <c r="I171" s="184"/>
      <c r="J171" s="185">
        <f t="shared" si="20"/>
        <v>0</v>
      </c>
      <c r="K171" s="186"/>
      <c r="L171" s="187"/>
      <c r="M171" s="188" t="s">
        <v>1</v>
      </c>
      <c r="N171" s="189" t="s">
        <v>42</v>
      </c>
      <c r="P171" s="153">
        <f t="shared" si="21"/>
        <v>0</v>
      </c>
      <c r="Q171" s="153">
        <v>2.0000000000000001E-4</v>
      </c>
      <c r="R171" s="153">
        <f t="shared" si="22"/>
        <v>8.0000000000000004E-4</v>
      </c>
      <c r="S171" s="153">
        <v>0</v>
      </c>
      <c r="T171" s="154">
        <f t="shared" si="23"/>
        <v>0</v>
      </c>
      <c r="AR171" s="155" t="s">
        <v>481</v>
      </c>
      <c r="AT171" s="155" t="s">
        <v>454</v>
      </c>
      <c r="AU171" s="155" t="s">
        <v>88</v>
      </c>
      <c r="AY171" s="16" t="s">
        <v>317</v>
      </c>
      <c r="BE171" s="156">
        <f t="shared" si="24"/>
        <v>0</v>
      </c>
      <c r="BF171" s="156">
        <f t="shared" si="25"/>
        <v>0</v>
      </c>
      <c r="BG171" s="156">
        <f t="shared" si="26"/>
        <v>0</v>
      </c>
      <c r="BH171" s="156">
        <f t="shared" si="27"/>
        <v>0</v>
      </c>
      <c r="BI171" s="156">
        <f t="shared" si="28"/>
        <v>0</v>
      </c>
      <c r="BJ171" s="16" t="s">
        <v>88</v>
      </c>
      <c r="BK171" s="156">
        <f t="shared" si="29"/>
        <v>0</v>
      </c>
      <c r="BL171" s="16" t="s">
        <v>396</v>
      </c>
      <c r="BM171" s="155" t="s">
        <v>670</v>
      </c>
    </row>
    <row r="172" spans="2:65" s="1" customFormat="1" ht="24.15" customHeight="1">
      <c r="B172" s="142"/>
      <c r="C172" s="143" t="s">
        <v>453</v>
      </c>
      <c r="D172" s="143" t="s">
        <v>319</v>
      </c>
      <c r="E172" s="144" t="s">
        <v>20838</v>
      </c>
      <c r="F172" s="145" t="s">
        <v>20839</v>
      </c>
      <c r="G172" s="146" t="s">
        <v>611</v>
      </c>
      <c r="H172" s="147">
        <v>4</v>
      </c>
      <c r="I172" s="148"/>
      <c r="J172" s="149">
        <f t="shared" si="20"/>
        <v>0</v>
      </c>
      <c r="K172" s="150"/>
      <c r="L172" s="31"/>
      <c r="M172" s="151" t="s">
        <v>1</v>
      </c>
      <c r="N172" s="152" t="s">
        <v>42</v>
      </c>
      <c r="P172" s="153">
        <f t="shared" si="21"/>
        <v>0</v>
      </c>
      <c r="Q172" s="153">
        <v>2.0000000000000001E-4</v>
      </c>
      <c r="R172" s="153">
        <f t="shared" si="22"/>
        <v>8.0000000000000004E-4</v>
      </c>
      <c r="S172" s="153">
        <v>0</v>
      </c>
      <c r="T172" s="154">
        <f t="shared" si="23"/>
        <v>0</v>
      </c>
      <c r="AR172" s="155" t="s">
        <v>396</v>
      </c>
      <c r="AT172" s="155" t="s">
        <v>319</v>
      </c>
      <c r="AU172" s="155" t="s">
        <v>88</v>
      </c>
      <c r="AY172" s="16" t="s">
        <v>317</v>
      </c>
      <c r="BE172" s="156">
        <f t="shared" si="24"/>
        <v>0</v>
      </c>
      <c r="BF172" s="156">
        <f t="shared" si="25"/>
        <v>0</v>
      </c>
      <c r="BG172" s="156">
        <f t="shared" si="26"/>
        <v>0</v>
      </c>
      <c r="BH172" s="156">
        <f t="shared" si="27"/>
        <v>0</v>
      </c>
      <c r="BI172" s="156">
        <f t="shared" si="28"/>
        <v>0</v>
      </c>
      <c r="BJ172" s="16" t="s">
        <v>88</v>
      </c>
      <c r="BK172" s="156">
        <f t="shared" si="29"/>
        <v>0</v>
      </c>
      <c r="BL172" s="16" t="s">
        <v>396</v>
      </c>
      <c r="BM172" s="155" t="s">
        <v>673</v>
      </c>
    </row>
    <row r="173" spans="2:65" s="11" customFormat="1" ht="22.75" customHeight="1">
      <c r="B173" s="130"/>
      <c r="D173" s="131" t="s">
        <v>75</v>
      </c>
      <c r="E173" s="140" t="s">
        <v>651</v>
      </c>
      <c r="F173" s="140" t="s">
        <v>652</v>
      </c>
      <c r="I173" s="133"/>
      <c r="J173" s="141">
        <f>BK173</f>
        <v>0</v>
      </c>
      <c r="L173" s="130"/>
      <c r="M173" s="135"/>
      <c r="P173" s="136">
        <f>P174</f>
        <v>0</v>
      </c>
      <c r="R173" s="136">
        <f>R174</f>
        <v>1.5399999999999999E-2</v>
      </c>
      <c r="T173" s="137">
        <f>T174</f>
        <v>0</v>
      </c>
      <c r="AR173" s="131" t="s">
        <v>88</v>
      </c>
      <c r="AT173" s="138" t="s">
        <v>75</v>
      </c>
      <c r="AU173" s="138" t="s">
        <v>83</v>
      </c>
      <c r="AY173" s="131" t="s">
        <v>317</v>
      </c>
      <c r="BK173" s="139">
        <f>BK174</f>
        <v>0</v>
      </c>
    </row>
    <row r="174" spans="2:65" s="1" customFormat="1" ht="24.15" customHeight="1">
      <c r="B174" s="142"/>
      <c r="C174" s="143" t="s">
        <v>459</v>
      </c>
      <c r="D174" s="143" t="s">
        <v>319</v>
      </c>
      <c r="E174" s="144" t="s">
        <v>653</v>
      </c>
      <c r="F174" s="145" t="s">
        <v>654</v>
      </c>
      <c r="G174" s="146" t="s">
        <v>484</v>
      </c>
      <c r="H174" s="147">
        <v>220</v>
      </c>
      <c r="I174" s="148"/>
      <c r="J174" s="149">
        <f>ROUND(I174*H174,2)</f>
        <v>0</v>
      </c>
      <c r="K174" s="150"/>
      <c r="L174" s="31"/>
      <c r="M174" s="151" t="s">
        <v>1</v>
      </c>
      <c r="N174" s="152" t="s">
        <v>42</v>
      </c>
      <c r="P174" s="153">
        <f>O174*H174</f>
        <v>0</v>
      </c>
      <c r="Q174" s="153">
        <v>6.9999999999999994E-5</v>
      </c>
      <c r="R174" s="153">
        <f>Q174*H174</f>
        <v>1.5399999999999999E-2</v>
      </c>
      <c r="S174" s="153">
        <v>0</v>
      </c>
      <c r="T174" s="154">
        <f>S174*H174</f>
        <v>0</v>
      </c>
      <c r="AR174" s="155" t="s">
        <v>396</v>
      </c>
      <c r="AT174" s="155" t="s">
        <v>319</v>
      </c>
      <c r="AU174" s="155" t="s">
        <v>88</v>
      </c>
      <c r="AY174" s="16" t="s">
        <v>317</v>
      </c>
      <c r="BE174" s="156">
        <f>IF(N174="základná",J174,0)</f>
        <v>0</v>
      </c>
      <c r="BF174" s="156">
        <f>IF(N174="znížená",J174,0)</f>
        <v>0</v>
      </c>
      <c r="BG174" s="156">
        <f>IF(N174="zákl. prenesená",J174,0)</f>
        <v>0</v>
      </c>
      <c r="BH174" s="156">
        <f>IF(N174="zníž. prenesená",J174,0)</f>
        <v>0</v>
      </c>
      <c r="BI174" s="156">
        <f>IF(N174="nulová",J174,0)</f>
        <v>0</v>
      </c>
      <c r="BJ174" s="16" t="s">
        <v>88</v>
      </c>
      <c r="BK174" s="156">
        <f>ROUND(I174*H174,2)</f>
        <v>0</v>
      </c>
      <c r="BL174" s="16" t="s">
        <v>396</v>
      </c>
      <c r="BM174" s="155" t="s">
        <v>675</v>
      </c>
    </row>
    <row r="175" spans="2:65" s="11" customFormat="1" ht="25.9" customHeight="1">
      <c r="B175" s="130"/>
      <c r="D175" s="131" t="s">
        <v>75</v>
      </c>
      <c r="E175" s="132" t="s">
        <v>612</v>
      </c>
      <c r="F175" s="132" t="s">
        <v>657</v>
      </c>
      <c r="I175" s="133"/>
      <c r="J175" s="134">
        <f>BK175</f>
        <v>0</v>
      </c>
      <c r="L175" s="130"/>
      <c r="M175" s="135"/>
      <c r="P175" s="136">
        <f>P176+P189</f>
        <v>0</v>
      </c>
      <c r="R175" s="136">
        <f>R176+R189</f>
        <v>5.0699999999999999E-3</v>
      </c>
      <c r="T175" s="137">
        <f>T176+T189</f>
        <v>0</v>
      </c>
      <c r="AR175" s="131" t="s">
        <v>83</v>
      </c>
      <c r="AT175" s="138" t="s">
        <v>75</v>
      </c>
      <c r="AU175" s="138" t="s">
        <v>76</v>
      </c>
      <c r="AY175" s="131" t="s">
        <v>317</v>
      </c>
      <c r="BK175" s="139">
        <f>BK176+BK189</f>
        <v>0</v>
      </c>
    </row>
    <row r="176" spans="2:65" s="11" customFormat="1" ht="22.75" customHeight="1">
      <c r="B176" s="130"/>
      <c r="D176" s="131" t="s">
        <v>75</v>
      </c>
      <c r="E176" s="140" t="s">
        <v>658</v>
      </c>
      <c r="F176" s="140" t="s">
        <v>659</v>
      </c>
      <c r="I176" s="133"/>
      <c r="J176" s="141">
        <f>BK176</f>
        <v>0</v>
      </c>
      <c r="L176" s="130"/>
      <c r="M176" s="135"/>
      <c r="P176" s="136">
        <f>SUM(P177:P188)</f>
        <v>0</v>
      </c>
      <c r="R176" s="136">
        <f>SUM(R177:R188)</f>
        <v>5.0699999999999999E-3</v>
      </c>
      <c r="T176" s="137">
        <f>SUM(T177:T188)</f>
        <v>0</v>
      </c>
      <c r="AR176" s="131" t="s">
        <v>83</v>
      </c>
      <c r="AT176" s="138" t="s">
        <v>75</v>
      </c>
      <c r="AU176" s="138" t="s">
        <v>83</v>
      </c>
      <c r="AY176" s="131" t="s">
        <v>317</v>
      </c>
      <c r="BK176" s="139">
        <f>SUM(BK177:BK188)</f>
        <v>0</v>
      </c>
    </row>
    <row r="177" spans="2:65" s="1" customFormat="1" ht="24.15" customHeight="1">
      <c r="B177" s="142"/>
      <c r="C177" s="179" t="s">
        <v>464</v>
      </c>
      <c r="D177" s="179" t="s">
        <v>454</v>
      </c>
      <c r="E177" s="180" t="s">
        <v>663</v>
      </c>
      <c r="F177" s="181" t="s">
        <v>664</v>
      </c>
      <c r="G177" s="182" t="s">
        <v>611</v>
      </c>
      <c r="H177" s="183">
        <v>4</v>
      </c>
      <c r="I177" s="184"/>
      <c r="J177" s="185">
        <f t="shared" ref="J177:J188" si="30">ROUND(I177*H177,2)</f>
        <v>0</v>
      </c>
      <c r="K177" s="186"/>
      <c r="L177" s="187"/>
      <c r="M177" s="188" t="s">
        <v>1</v>
      </c>
      <c r="N177" s="189" t="s">
        <v>42</v>
      </c>
      <c r="P177" s="153">
        <f t="shared" ref="P177:P188" si="31">O177*H177</f>
        <v>0</v>
      </c>
      <c r="Q177" s="153">
        <v>6.9999999999999994E-5</v>
      </c>
      <c r="R177" s="153">
        <f t="shared" ref="R177:R188" si="32">Q177*H177</f>
        <v>2.7999999999999998E-4</v>
      </c>
      <c r="S177" s="153">
        <v>0</v>
      </c>
      <c r="T177" s="154">
        <f t="shared" ref="T177:T188" si="33">S177*H177</f>
        <v>0</v>
      </c>
      <c r="AR177" s="155" t="s">
        <v>356</v>
      </c>
      <c r="AT177" s="155" t="s">
        <v>454</v>
      </c>
      <c r="AU177" s="155" t="s">
        <v>88</v>
      </c>
      <c r="AY177" s="16" t="s">
        <v>317</v>
      </c>
      <c r="BE177" s="156">
        <f t="shared" ref="BE177:BE188" si="34">IF(N177="základná",J177,0)</f>
        <v>0</v>
      </c>
      <c r="BF177" s="156">
        <f t="shared" ref="BF177:BF188" si="35">IF(N177="znížená",J177,0)</f>
        <v>0</v>
      </c>
      <c r="BG177" s="156">
        <f t="shared" ref="BG177:BG188" si="36">IF(N177="zákl. prenesená",J177,0)</f>
        <v>0</v>
      </c>
      <c r="BH177" s="156">
        <f t="shared" ref="BH177:BH188" si="37">IF(N177="zníž. prenesená",J177,0)</f>
        <v>0</v>
      </c>
      <c r="BI177" s="156">
        <f t="shared" ref="BI177:BI188" si="38">IF(N177="nulová",J177,0)</f>
        <v>0</v>
      </c>
      <c r="BJ177" s="16" t="s">
        <v>88</v>
      </c>
      <c r="BK177" s="156">
        <f t="shared" ref="BK177:BK188" si="39">ROUND(I177*H177,2)</f>
        <v>0</v>
      </c>
      <c r="BL177" s="16" t="s">
        <v>323</v>
      </c>
      <c r="BM177" s="155" t="s">
        <v>678</v>
      </c>
    </row>
    <row r="178" spans="2:65" s="1" customFormat="1" ht="24.15" customHeight="1">
      <c r="B178" s="142"/>
      <c r="C178" s="179" t="s">
        <v>469</v>
      </c>
      <c r="D178" s="179" t="s">
        <v>454</v>
      </c>
      <c r="E178" s="180" t="s">
        <v>666</v>
      </c>
      <c r="F178" s="181" t="s">
        <v>20840</v>
      </c>
      <c r="G178" s="182" t="s">
        <v>611</v>
      </c>
      <c r="H178" s="183">
        <v>1</v>
      </c>
      <c r="I178" s="184"/>
      <c r="J178" s="185">
        <f t="shared" si="30"/>
        <v>0</v>
      </c>
      <c r="K178" s="186"/>
      <c r="L178" s="187"/>
      <c r="M178" s="188" t="s">
        <v>1</v>
      </c>
      <c r="N178" s="189" t="s">
        <v>42</v>
      </c>
      <c r="P178" s="153">
        <f t="shared" si="31"/>
        <v>0</v>
      </c>
      <c r="Q178" s="153">
        <v>8.0000000000000007E-5</v>
      </c>
      <c r="R178" s="153">
        <f t="shared" si="32"/>
        <v>8.0000000000000007E-5</v>
      </c>
      <c r="S178" s="153">
        <v>0</v>
      </c>
      <c r="T178" s="154">
        <f t="shared" si="33"/>
        <v>0</v>
      </c>
      <c r="AR178" s="155" t="s">
        <v>356</v>
      </c>
      <c r="AT178" s="155" t="s">
        <v>454</v>
      </c>
      <c r="AU178" s="155" t="s">
        <v>88</v>
      </c>
      <c r="AY178" s="16" t="s">
        <v>317</v>
      </c>
      <c r="BE178" s="156">
        <f t="shared" si="34"/>
        <v>0</v>
      </c>
      <c r="BF178" s="156">
        <f t="shared" si="35"/>
        <v>0</v>
      </c>
      <c r="BG178" s="156">
        <f t="shared" si="36"/>
        <v>0</v>
      </c>
      <c r="BH178" s="156">
        <f t="shared" si="37"/>
        <v>0</v>
      </c>
      <c r="BI178" s="156">
        <f t="shared" si="38"/>
        <v>0</v>
      </c>
      <c r="BJ178" s="16" t="s">
        <v>88</v>
      </c>
      <c r="BK178" s="156">
        <f t="shared" si="39"/>
        <v>0</v>
      </c>
      <c r="BL178" s="16" t="s">
        <v>323</v>
      </c>
      <c r="BM178" s="155" t="s">
        <v>681</v>
      </c>
    </row>
    <row r="179" spans="2:65" s="1" customFormat="1" ht="24.15" customHeight="1">
      <c r="B179" s="142"/>
      <c r="C179" s="179" t="s">
        <v>473</v>
      </c>
      <c r="D179" s="179" t="s">
        <v>454</v>
      </c>
      <c r="E179" s="180" t="s">
        <v>676</v>
      </c>
      <c r="F179" s="181" t="s">
        <v>20841</v>
      </c>
      <c r="G179" s="182" t="s">
        <v>611</v>
      </c>
      <c r="H179" s="183">
        <v>1</v>
      </c>
      <c r="I179" s="184"/>
      <c r="J179" s="185">
        <f t="shared" si="30"/>
        <v>0</v>
      </c>
      <c r="K179" s="186"/>
      <c r="L179" s="187"/>
      <c r="M179" s="188" t="s">
        <v>1</v>
      </c>
      <c r="N179" s="189" t="s">
        <v>42</v>
      </c>
      <c r="P179" s="153">
        <f t="shared" si="31"/>
        <v>0</v>
      </c>
      <c r="Q179" s="153">
        <v>0</v>
      </c>
      <c r="R179" s="153">
        <f t="shared" si="32"/>
        <v>0</v>
      </c>
      <c r="S179" s="153">
        <v>0</v>
      </c>
      <c r="T179" s="154">
        <f t="shared" si="33"/>
        <v>0</v>
      </c>
      <c r="AR179" s="155" t="s">
        <v>356</v>
      </c>
      <c r="AT179" s="155" t="s">
        <v>454</v>
      </c>
      <c r="AU179" s="155" t="s">
        <v>88</v>
      </c>
      <c r="AY179" s="16" t="s">
        <v>317</v>
      </c>
      <c r="BE179" s="156">
        <f t="shared" si="34"/>
        <v>0</v>
      </c>
      <c r="BF179" s="156">
        <f t="shared" si="35"/>
        <v>0</v>
      </c>
      <c r="BG179" s="156">
        <f t="shared" si="36"/>
        <v>0</v>
      </c>
      <c r="BH179" s="156">
        <f t="shared" si="37"/>
        <v>0</v>
      </c>
      <c r="BI179" s="156">
        <f t="shared" si="38"/>
        <v>0</v>
      </c>
      <c r="BJ179" s="16" t="s">
        <v>88</v>
      </c>
      <c r="BK179" s="156">
        <f t="shared" si="39"/>
        <v>0</v>
      </c>
      <c r="BL179" s="16" t="s">
        <v>323</v>
      </c>
      <c r="BM179" s="155" t="s">
        <v>684</v>
      </c>
    </row>
    <row r="180" spans="2:65" s="1" customFormat="1" ht="24.15" customHeight="1">
      <c r="B180" s="142"/>
      <c r="C180" s="179" t="s">
        <v>477</v>
      </c>
      <c r="D180" s="179" t="s">
        <v>454</v>
      </c>
      <c r="E180" s="180" t="s">
        <v>20842</v>
      </c>
      <c r="F180" s="181" t="s">
        <v>20843</v>
      </c>
      <c r="G180" s="182" t="s">
        <v>611</v>
      </c>
      <c r="H180" s="183">
        <v>14</v>
      </c>
      <c r="I180" s="184"/>
      <c r="J180" s="185">
        <f t="shared" si="30"/>
        <v>0</v>
      </c>
      <c r="K180" s="186"/>
      <c r="L180" s="187"/>
      <c r="M180" s="188" t="s">
        <v>1</v>
      </c>
      <c r="N180" s="189" t="s">
        <v>42</v>
      </c>
      <c r="P180" s="153">
        <f t="shared" si="31"/>
        <v>0</v>
      </c>
      <c r="Q180" s="153">
        <v>2.0000000000000001E-4</v>
      </c>
      <c r="R180" s="153">
        <f t="shared" si="32"/>
        <v>2.8E-3</v>
      </c>
      <c r="S180" s="153">
        <v>0</v>
      </c>
      <c r="T180" s="154">
        <f t="shared" si="33"/>
        <v>0</v>
      </c>
      <c r="AR180" s="155" t="s">
        <v>356</v>
      </c>
      <c r="AT180" s="155" t="s">
        <v>454</v>
      </c>
      <c r="AU180" s="155" t="s">
        <v>88</v>
      </c>
      <c r="AY180" s="16" t="s">
        <v>317</v>
      </c>
      <c r="BE180" s="156">
        <f t="shared" si="34"/>
        <v>0</v>
      </c>
      <c r="BF180" s="156">
        <f t="shared" si="35"/>
        <v>0</v>
      </c>
      <c r="BG180" s="156">
        <f t="shared" si="36"/>
        <v>0</v>
      </c>
      <c r="BH180" s="156">
        <f t="shared" si="37"/>
        <v>0</v>
      </c>
      <c r="BI180" s="156">
        <f t="shared" si="38"/>
        <v>0</v>
      </c>
      <c r="BJ180" s="16" t="s">
        <v>88</v>
      </c>
      <c r="BK180" s="156">
        <f t="shared" si="39"/>
        <v>0</v>
      </c>
      <c r="BL180" s="16" t="s">
        <v>323</v>
      </c>
      <c r="BM180" s="155" t="s">
        <v>687</v>
      </c>
    </row>
    <row r="181" spans="2:65" s="1" customFormat="1" ht="24.15" customHeight="1">
      <c r="B181" s="142"/>
      <c r="C181" s="179" t="s">
        <v>481</v>
      </c>
      <c r="D181" s="179" t="s">
        <v>454</v>
      </c>
      <c r="E181" s="180" t="s">
        <v>682</v>
      </c>
      <c r="F181" s="181" t="s">
        <v>20844</v>
      </c>
      <c r="G181" s="182" t="s">
        <v>611</v>
      </c>
      <c r="H181" s="183">
        <v>2</v>
      </c>
      <c r="I181" s="184"/>
      <c r="J181" s="185">
        <f t="shared" si="30"/>
        <v>0</v>
      </c>
      <c r="K181" s="186"/>
      <c r="L181" s="187"/>
      <c r="M181" s="188" t="s">
        <v>1</v>
      </c>
      <c r="N181" s="189" t="s">
        <v>42</v>
      </c>
      <c r="P181" s="153">
        <f t="shared" si="31"/>
        <v>0</v>
      </c>
      <c r="Q181" s="153">
        <v>3.6999999999999999E-4</v>
      </c>
      <c r="R181" s="153">
        <f t="shared" si="32"/>
        <v>7.3999999999999999E-4</v>
      </c>
      <c r="S181" s="153">
        <v>0</v>
      </c>
      <c r="T181" s="154">
        <f t="shared" si="33"/>
        <v>0</v>
      </c>
      <c r="AR181" s="155" t="s">
        <v>356</v>
      </c>
      <c r="AT181" s="155" t="s">
        <v>454</v>
      </c>
      <c r="AU181" s="155" t="s">
        <v>88</v>
      </c>
      <c r="AY181" s="16" t="s">
        <v>317</v>
      </c>
      <c r="BE181" s="156">
        <f t="shared" si="34"/>
        <v>0</v>
      </c>
      <c r="BF181" s="156">
        <f t="shared" si="35"/>
        <v>0</v>
      </c>
      <c r="BG181" s="156">
        <f t="shared" si="36"/>
        <v>0</v>
      </c>
      <c r="BH181" s="156">
        <f t="shared" si="37"/>
        <v>0</v>
      </c>
      <c r="BI181" s="156">
        <f t="shared" si="38"/>
        <v>0</v>
      </c>
      <c r="BJ181" s="16" t="s">
        <v>88</v>
      </c>
      <c r="BK181" s="156">
        <f t="shared" si="39"/>
        <v>0</v>
      </c>
      <c r="BL181" s="16" t="s">
        <v>323</v>
      </c>
      <c r="BM181" s="155" t="s">
        <v>561</v>
      </c>
    </row>
    <row r="182" spans="2:65" s="1" customFormat="1" ht="24.15" customHeight="1">
      <c r="B182" s="142"/>
      <c r="C182" s="179" t="s">
        <v>488</v>
      </c>
      <c r="D182" s="179" t="s">
        <v>454</v>
      </c>
      <c r="E182" s="180" t="s">
        <v>685</v>
      </c>
      <c r="F182" s="181" t="s">
        <v>686</v>
      </c>
      <c r="G182" s="182" t="s">
        <v>611</v>
      </c>
      <c r="H182" s="183">
        <v>3</v>
      </c>
      <c r="I182" s="184"/>
      <c r="J182" s="185">
        <f t="shared" si="30"/>
        <v>0</v>
      </c>
      <c r="K182" s="186"/>
      <c r="L182" s="187"/>
      <c r="M182" s="188" t="s">
        <v>1</v>
      </c>
      <c r="N182" s="189" t="s">
        <v>42</v>
      </c>
      <c r="P182" s="153">
        <f t="shared" si="31"/>
        <v>0</v>
      </c>
      <c r="Q182" s="153">
        <v>3.8999999999999999E-4</v>
      </c>
      <c r="R182" s="153">
        <f t="shared" si="32"/>
        <v>1.17E-3</v>
      </c>
      <c r="S182" s="153">
        <v>0</v>
      </c>
      <c r="T182" s="154">
        <f t="shared" si="33"/>
        <v>0</v>
      </c>
      <c r="AR182" s="155" t="s">
        <v>356</v>
      </c>
      <c r="AT182" s="155" t="s">
        <v>454</v>
      </c>
      <c r="AU182" s="155" t="s">
        <v>88</v>
      </c>
      <c r="AY182" s="16" t="s">
        <v>317</v>
      </c>
      <c r="BE182" s="156">
        <f t="shared" si="34"/>
        <v>0</v>
      </c>
      <c r="BF182" s="156">
        <f t="shared" si="35"/>
        <v>0</v>
      </c>
      <c r="BG182" s="156">
        <f t="shared" si="36"/>
        <v>0</v>
      </c>
      <c r="BH182" s="156">
        <f t="shared" si="37"/>
        <v>0</v>
      </c>
      <c r="BI182" s="156">
        <f t="shared" si="38"/>
        <v>0</v>
      </c>
      <c r="BJ182" s="16" t="s">
        <v>88</v>
      </c>
      <c r="BK182" s="156">
        <f t="shared" si="39"/>
        <v>0</v>
      </c>
      <c r="BL182" s="16" t="s">
        <v>323</v>
      </c>
      <c r="BM182" s="155" t="s">
        <v>692</v>
      </c>
    </row>
    <row r="183" spans="2:65" s="1" customFormat="1" ht="24.15" customHeight="1">
      <c r="B183" s="142"/>
      <c r="C183" s="179" t="s">
        <v>495</v>
      </c>
      <c r="D183" s="179" t="s">
        <v>454</v>
      </c>
      <c r="E183" s="180" t="s">
        <v>690</v>
      </c>
      <c r="F183" s="181" t="s">
        <v>691</v>
      </c>
      <c r="G183" s="182" t="s">
        <v>611</v>
      </c>
      <c r="H183" s="183">
        <v>4</v>
      </c>
      <c r="I183" s="184"/>
      <c r="J183" s="185">
        <f t="shared" si="30"/>
        <v>0</v>
      </c>
      <c r="K183" s="186"/>
      <c r="L183" s="187"/>
      <c r="M183" s="188" t="s">
        <v>1</v>
      </c>
      <c r="N183" s="189" t="s">
        <v>42</v>
      </c>
      <c r="P183" s="153">
        <f t="shared" si="31"/>
        <v>0</v>
      </c>
      <c r="Q183" s="153">
        <v>0</v>
      </c>
      <c r="R183" s="153">
        <f t="shared" si="32"/>
        <v>0</v>
      </c>
      <c r="S183" s="153">
        <v>0</v>
      </c>
      <c r="T183" s="154">
        <f t="shared" si="33"/>
        <v>0</v>
      </c>
      <c r="AR183" s="155" t="s">
        <v>356</v>
      </c>
      <c r="AT183" s="155" t="s">
        <v>454</v>
      </c>
      <c r="AU183" s="155" t="s">
        <v>88</v>
      </c>
      <c r="AY183" s="16" t="s">
        <v>317</v>
      </c>
      <c r="BE183" s="156">
        <f t="shared" si="34"/>
        <v>0</v>
      </c>
      <c r="BF183" s="156">
        <f t="shared" si="35"/>
        <v>0</v>
      </c>
      <c r="BG183" s="156">
        <f t="shared" si="36"/>
        <v>0</v>
      </c>
      <c r="BH183" s="156">
        <f t="shared" si="37"/>
        <v>0</v>
      </c>
      <c r="BI183" s="156">
        <f t="shared" si="38"/>
        <v>0</v>
      </c>
      <c r="BJ183" s="16" t="s">
        <v>88</v>
      </c>
      <c r="BK183" s="156">
        <f t="shared" si="39"/>
        <v>0</v>
      </c>
      <c r="BL183" s="16" t="s">
        <v>323</v>
      </c>
      <c r="BM183" s="155" t="s">
        <v>696</v>
      </c>
    </row>
    <row r="184" spans="2:65" s="1" customFormat="1" ht="24.15" customHeight="1">
      <c r="B184" s="142"/>
      <c r="C184" s="143" t="s">
        <v>501</v>
      </c>
      <c r="D184" s="143" t="s">
        <v>319</v>
      </c>
      <c r="E184" s="144" t="s">
        <v>693</v>
      </c>
      <c r="F184" s="145" t="s">
        <v>694</v>
      </c>
      <c r="G184" s="146" t="s">
        <v>611</v>
      </c>
      <c r="H184" s="147">
        <v>1</v>
      </c>
      <c r="I184" s="148"/>
      <c r="J184" s="149">
        <f t="shared" si="30"/>
        <v>0</v>
      </c>
      <c r="K184" s="150"/>
      <c r="L184" s="31"/>
      <c r="M184" s="151" t="s">
        <v>1</v>
      </c>
      <c r="N184" s="152" t="s">
        <v>42</v>
      </c>
      <c r="P184" s="153">
        <f t="shared" si="31"/>
        <v>0</v>
      </c>
      <c r="Q184" s="153">
        <v>0</v>
      </c>
      <c r="R184" s="153">
        <f t="shared" si="32"/>
        <v>0</v>
      </c>
      <c r="S184" s="153">
        <v>0</v>
      </c>
      <c r="T184" s="154">
        <f t="shared" si="33"/>
        <v>0</v>
      </c>
      <c r="AR184" s="155" t="s">
        <v>323</v>
      </c>
      <c r="AT184" s="155" t="s">
        <v>319</v>
      </c>
      <c r="AU184" s="155" t="s">
        <v>88</v>
      </c>
      <c r="AY184" s="16" t="s">
        <v>317</v>
      </c>
      <c r="BE184" s="156">
        <f t="shared" si="34"/>
        <v>0</v>
      </c>
      <c r="BF184" s="156">
        <f t="shared" si="35"/>
        <v>0</v>
      </c>
      <c r="BG184" s="156">
        <f t="shared" si="36"/>
        <v>0</v>
      </c>
      <c r="BH184" s="156">
        <f t="shared" si="37"/>
        <v>0</v>
      </c>
      <c r="BI184" s="156">
        <f t="shared" si="38"/>
        <v>0</v>
      </c>
      <c r="BJ184" s="16" t="s">
        <v>88</v>
      </c>
      <c r="BK184" s="156">
        <f t="shared" si="39"/>
        <v>0</v>
      </c>
      <c r="BL184" s="16" t="s">
        <v>323</v>
      </c>
      <c r="BM184" s="155" t="s">
        <v>699</v>
      </c>
    </row>
    <row r="185" spans="2:65" s="1" customFormat="1" ht="24.15" customHeight="1">
      <c r="B185" s="142"/>
      <c r="C185" s="143" t="s">
        <v>507</v>
      </c>
      <c r="D185" s="143" t="s">
        <v>319</v>
      </c>
      <c r="E185" s="144" t="s">
        <v>697</v>
      </c>
      <c r="F185" s="145" t="s">
        <v>698</v>
      </c>
      <c r="G185" s="146" t="s">
        <v>484</v>
      </c>
      <c r="H185" s="147">
        <v>214</v>
      </c>
      <c r="I185" s="148"/>
      <c r="J185" s="149">
        <f t="shared" si="30"/>
        <v>0</v>
      </c>
      <c r="K185" s="150"/>
      <c r="L185" s="31"/>
      <c r="M185" s="151" t="s">
        <v>1</v>
      </c>
      <c r="N185" s="152" t="s">
        <v>42</v>
      </c>
      <c r="P185" s="153">
        <f t="shared" si="31"/>
        <v>0</v>
      </c>
      <c r="Q185" s="153">
        <v>0</v>
      </c>
      <c r="R185" s="153">
        <f t="shared" si="32"/>
        <v>0</v>
      </c>
      <c r="S185" s="153">
        <v>0</v>
      </c>
      <c r="T185" s="154">
        <f t="shared" si="33"/>
        <v>0</v>
      </c>
      <c r="AR185" s="155" t="s">
        <v>323</v>
      </c>
      <c r="AT185" s="155" t="s">
        <v>319</v>
      </c>
      <c r="AU185" s="155" t="s">
        <v>88</v>
      </c>
      <c r="AY185" s="16" t="s">
        <v>317</v>
      </c>
      <c r="BE185" s="156">
        <f t="shared" si="34"/>
        <v>0</v>
      </c>
      <c r="BF185" s="156">
        <f t="shared" si="35"/>
        <v>0</v>
      </c>
      <c r="BG185" s="156">
        <f t="shared" si="36"/>
        <v>0</v>
      </c>
      <c r="BH185" s="156">
        <f t="shared" si="37"/>
        <v>0</v>
      </c>
      <c r="BI185" s="156">
        <f t="shared" si="38"/>
        <v>0</v>
      </c>
      <c r="BJ185" s="16" t="s">
        <v>88</v>
      </c>
      <c r="BK185" s="156">
        <f t="shared" si="39"/>
        <v>0</v>
      </c>
      <c r="BL185" s="16" t="s">
        <v>323</v>
      </c>
      <c r="BM185" s="155" t="s">
        <v>702</v>
      </c>
    </row>
    <row r="186" spans="2:65" s="1" customFormat="1" ht="24.15" customHeight="1">
      <c r="B186" s="142"/>
      <c r="C186" s="143" t="s">
        <v>703</v>
      </c>
      <c r="D186" s="143" t="s">
        <v>319</v>
      </c>
      <c r="E186" s="144" t="s">
        <v>700</v>
      </c>
      <c r="F186" s="145" t="s">
        <v>701</v>
      </c>
      <c r="G186" s="146" t="s">
        <v>484</v>
      </c>
      <c r="H186" s="147">
        <v>5</v>
      </c>
      <c r="I186" s="148"/>
      <c r="J186" s="149">
        <f t="shared" si="30"/>
        <v>0</v>
      </c>
      <c r="K186" s="150"/>
      <c r="L186" s="31"/>
      <c r="M186" s="151" t="s">
        <v>1</v>
      </c>
      <c r="N186" s="152" t="s">
        <v>42</v>
      </c>
      <c r="P186" s="153">
        <f t="shared" si="31"/>
        <v>0</v>
      </c>
      <c r="Q186" s="153">
        <v>0</v>
      </c>
      <c r="R186" s="153">
        <f t="shared" si="32"/>
        <v>0</v>
      </c>
      <c r="S186" s="153">
        <v>0</v>
      </c>
      <c r="T186" s="154">
        <f t="shared" si="33"/>
        <v>0</v>
      </c>
      <c r="AR186" s="155" t="s">
        <v>323</v>
      </c>
      <c r="AT186" s="155" t="s">
        <v>319</v>
      </c>
      <c r="AU186" s="155" t="s">
        <v>88</v>
      </c>
      <c r="AY186" s="16" t="s">
        <v>317</v>
      </c>
      <c r="BE186" s="156">
        <f t="shared" si="34"/>
        <v>0</v>
      </c>
      <c r="BF186" s="156">
        <f t="shared" si="35"/>
        <v>0</v>
      </c>
      <c r="BG186" s="156">
        <f t="shared" si="36"/>
        <v>0</v>
      </c>
      <c r="BH186" s="156">
        <f t="shared" si="37"/>
        <v>0</v>
      </c>
      <c r="BI186" s="156">
        <f t="shared" si="38"/>
        <v>0</v>
      </c>
      <c r="BJ186" s="16" t="s">
        <v>88</v>
      </c>
      <c r="BK186" s="156">
        <f t="shared" si="39"/>
        <v>0</v>
      </c>
      <c r="BL186" s="16" t="s">
        <v>323</v>
      </c>
      <c r="BM186" s="155" t="s">
        <v>706</v>
      </c>
    </row>
    <row r="187" spans="2:65" s="1" customFormat="1" ht="24.15" customHeight="1">
      <c r="B187" s="142"/>
      <c r="C187" s="143" t="s">
        <v>647</v>
      </c>
      <c r="D187" s="143" t="s">
        <v>319</v>
      </c>
      <c r="E187" s="144" t="s">
        <v>704</v>
      </c>
      <c r="F187" s="145" t="s">
        <v>705</v>
      </c>
      <c r="G187" s="146" t="s">
        <v>484</v>
      </c>
      <c r="H187" s="147">
        <v>219</v>
      </c>
      <c r="I187" s="148"/>
      <c r="J187" s="149">
        <f t="shared" si="30"/>
        <v>0</v>
      </c>
      <c r="K187" s="150"/>
      <c r="L187" s="31"/>
      <c r="M187" s="151" t="s">
        <v>1</v>
      </c>
      <c r="N187" s="152" t="s">
        <v>42</v>
      </c>
      <c r="P187" s="153">
        <f t="shared" si="31"/>
        <v>0</v>
      </c>
      <c r="Q187" s="153">
        <v>0</v>
      </c>
      <c r="R187" s="153">
        <f t="shared" si="32"/>
        <v>0</v>
      </c>
      <c r="S187" s="153">
        <v>0</v>
      </c>
      <c r="T187" s="154">
        <f t="shared" si="33"/>
        <v>0</v>
      </c>
      <c r="AR187" s="155" t="s">
        <v>323</v>
      </c>
      <c r="AT187" s="155" t="s">
        <v>319</v>
      </c>
      <c r="AU187" s="155" t="s">
        <v>88</v>
      </c>
      <c r="AY187" s="16" t="s">
        <v>317</v>
      </c>
      <c r="BE187" s="156">
        <f t="shared" si="34"/>
        <v>0</v>
      </c>
      <c r="BF187" s="156">
        <f t="shared" si="35"/>
        <v>0</v>
      </c>
      <c r="BG187" s="156">
        <f t="shared" si="36"/>
        <v>0</v>
      </c>
      <c r="BH187" s="156">
        <f t="shared" si="37"/>
        <v>0</v>
      </c>
      <c r="BI187" s="156">
        <f t="shared" si="38"/>
        <v>0</v>
      </c>
      <c r="BJ187" s="16" t="s">
        <v>88</v>
      </c>
      <c r="BK187" s="156">
        <f t="shared" si="39"/>
        <v>0</v>
      </c>
      <c r="BL187" s="16" t="s">
        <v>323</v>
      </c>
      <c r="BM187" s="155" t="s">
        <v>709</v>
      </c>
    </row>
    <row r="188" spans="2:65" s="1" customFormat="1" ht="24.15" customHeight="1">
      <c r="B188" s="142"/>
      <c r="C188" s="179" t="s">
        <v>712</v>
      </c>
      <c r="D188" s="179" t="s">
        <v>454</v>
      </c>
      <c r="E188" s="180" t="s">
        <v>707</v>
      </c>
      <c r="F188" s="181" t="s">
        <v>708</v>
      </c>
      <c r="G188" s="182" t="s">
        <v>611</v>
      </c>
      <c r="H188" s="183">
        <v>30</v>
      </c>
      <c r="I188" s="184"/>
      <c r="J188" s="185">
        <f t="shared" si="30"/>
        <v>0</v>
      </c>
      <c r="K188" s="186"/>
      <c r="L188" s="187"/>
      <c r="M188" s="188" t="s">
        <v>1</v>
      </c>
      <c r="N188" s="189" t="s">
        <v>42</v>
      </c>
      <c r="P188" s="153">
        <f t="shared" si="31"/>
        <v>0</v>
      </c>
      <c r="Q188" s="153">
        <v>0</v>
      </c>
      <c r="R188" s="153">
        <f t="shared" si="32"/>
        <v>0</v>
      </c>
      <c r="S188" s="153">
        <v>0</v>
      </c>
      <c r="T188" s="154">
        <f t="shared" si="33"/>
        <v>0</v>
      </c>
      <c r="AR188" s="155" t="s">
        <v>356</v>
      </c>
      <c r="AT188" s="155" t="s">
        <v>454</v>
      </c>
      <c r="AU188" s="155" t="s">
        <v>88</v>
      </c>
      <c r="AY188" s="16" t="s">
        <v>317</v>
      </c>
      <c r="BE188" s="156">
        <f t="shared" si="34"/>
        <v>0</v>
      </c>
      <c r="BF188" s="156">
        <f t="shared" si="35"/>
        <v>0</v>
      </c>
      <c r="BG188" s="156">
        <f t="shared" si="36"/>
        <v>0</v>
      </c>
      <c r="BH188" s="156">
        <f t="shared" si="37"/>
        <v>0</v>
      </c>
      <c r="BI188" s="156">
        <f t="shared" si="38"/>
        <v>0</v>
      </c>
      <c r="BJ188" s="16" t="s">
        <v>88</v>
      </c>
      <c r="BK188" s="156">
        <f t="shared" si="39"/>
        <v>0</v>
      </c>
      <c r="BL188" s="16" t="s">
        <v>323</v>
      </c>
      <c r="BM188" s="155" t="s">
        <v>715</v>
      </c>
    </row>
    <row r="189" spans="2:65" s="11" customFormat="1" ht="22.75" customHeight="1">
      <c r="B189" s="130"/>
      <c r="D189" s="131" t="s">
        <v>75</v>
      </c>
      <c r="E189" s="140" t="s">
        <v>710</v>
      </c>
      <c r="F189" s="140" t="s">
        <v>711</v>
      </c>
      <c r="I189" s="133"/>
      <c r="J189" s="141">
        <f>BK189</f>
        <v>0</v>
      </c>
      <c r="L189" s="130"/>
      <c r="M189" s="135"/>
      <c r="P189" s="136">
        <f>P190</f>
        <v>0</v>
      </c>
      <c r="R189" s="136">
        <f>R190</f>
        <v>0</v>
      </c>
      <c r="T189" s="137">
        <f>T190</f>
        <v>0</v>
      </c>
      <c r="AR189" s="131" t="s">
        <v>83</v>
      </c>
      <c r="AT189" s="138" t="s">
        <v>75</v>
      </c>
      <c r="AU189" s="138" t="s">
        <v>83</v>
      </c>
      <c r="AY189" s="131" t="s">
        <v>317</v>
      </c>
      <c r="BK189" s="139">
        <f>BK190</f>
        <v>0</v>
      </c>
    </row>
    <row r="190" spans="2:65" s="1" customFormat="1" ht="24.15" customHeight="1">
      <c r="B190" s="142"/>
      <c r="C190" s="143" t="s">
        <v>650</v>
      </c>
      <c r="D190" s="143" t="s">
        <v>319</v>
      </c>
      <c r="E190" s="144" t="s">
        <v>713</v>
      </c>
      <c r="F190" s="145" t="s">
        <v>714</v>
      </c>
      <c r="G190" s="146" t="s">
        <v>611</v>
      </c>
      <c r="H190" s="147">
        <v>4</v>
      </c>
      <c r="I190" s="148"/>
      <c r="J190" s="149">
        <f>ROUND(I190*H190,2)</f>
        <v>0</v>
      </c>
      <c r="K190" s="150"/>
      <c r="L190" s="31"/>
      <c r="M190" s="151" t="s">
        <v>1</v>
      </c>
      <c r="N190" s="152" t="s">
        <v>42</v>
      </c>
      <c r="P190" s="153">
        <f>O190*H190</f>
        <v>0</v>
      </c>
      <c r="Q190" s="153">
        <v>0</v>
      </c>
      <c r="R190" s="153">
        <f>Q190*H190</f>
        <v>0</v>
      </c>
      <c r="S190" s="153">
        <v>0</v>
      </c>
      <c r="T190" s="154">
        <f>S190*H190</f>
        <v>0</v>
      </c>
      <c r="AR190" s="155" t="s">
        <v>323</v>
      </c>
      <c r="AT190" s="155" t="s">
        <v>319</v>
      </c>
      <c r="AU190" s="155" t="s">
        <v>88</v>
      </c>
      <c r="AY190" s="16" t="s">
        <v>317</v>
      </c>
      <c r="BE190" s="156">
        <f>IF(N190="základná",J190,0)</f>
        <v>0</v>
      </c>
      <c r="BF190" s="156">
        <f>IF(N190="znížená",J190,0)</f>
        <v>0</v>
      </c>
      <c r="BG190" s="156">
        <f>IF(N190="zákl. prenesená",J190,0)</f>
        <v>0</v>
      </c>
      <c r="BH190" s="156">
        <f>IF(N190="zníž. prenesená",J190,0)</f>
        <v>0</v>
      </c>
      <c r="BI190" s="156">
        <f>IF(N190="nulová",J190,0)</f>
        <v>0</v>
      </c>
      <c r="BJ190" s="16" t="s">
        <v>88</v>
      </c>
      <c r="BK190" s="156">
        <f>ROUND(I190*H190,2)</f>
        <v>0</v>
      </c>
      <c r="BL190" s="16" t="s">
        <v>323</v>
      </c>
      <c r="BM190" s="155" t="s">
        <v>719</v>
      </c>
    </row>
    <row r="191" spans="2:65" s="11" customFormat="1" ht="25.9" customHeight="1">
      <c r="B191" s="130"/>
      <c r="D191" s="131" t="s">
        <v>75</v>
      </c>
      <c r="E191" s="132" t="s">
        <v>656</v>
      </c>
      <c r="F191" s="132" t="s">
        <v>717</v>
      </c>
      <c r="I191" s="133"/>
      <c r="J191" s="134">
        <f>BK191</f>
        <v>0</v>
      </c>
      <c r="L191" s="130"/>
      <c r="M191" s="135"/>
      <c r="P191" s="136">
        <f>P192</f>
        <v>0</v>
      </c>
      <c r="R191" s="136">
        <f>R192</f>
        <v>0</v>
      </c>
      <c r="T191" s="137">
        <f>T192</f>
        <v>0</v>
      </c>
      <c r="AR191" s="131" t="s">
        <v>83</v>
      </c>
      <c r="AT191" s="138" t="s">
        <v>75</v>
      </c>
      <c r="AU191" s="138" t="s">
        <v>76</v>
      </c>
      <c r="AY191" s="131" t="s">
        <v>317</v>
      </c>
      <c r="BK191" s="139">
        <f>BK192</f>
        <v>0</v>
      </c>
    </row>
    <row r="192" spans="2:65" s="11" customFormat="1" ht="22.75" customHeight="1">
      <c r="B192" s="130"/>
      <c r="D192" s="131" t="s">
        <v>75</v>
      </c>
      <c r="E192" s="140" t="s">
        <v>717</v>
      </c>
      <c r="F192" s="140" t="s">
        <v>717</v>
      </c>
      <c r="I192" s="133"/>
      <c r="J192" s="141">
        <f>BK192</f>
        <v>0</v>
      </c>
      <c r="L192" s="130"/>
      <c r="M192" s="135"/>
      <c r="P192" s="136">
        <f>P193</f>
        <v>0</v>
      </c>
      <c r="R192" s="136">
        <f>R193</f>
        <v>0</v>
      </c>
      <c r="T192" s="137">
        <f>T193</f>
        <v>0</v>
      </c>
      <c r="AR192" s="131" t="s">
        <v>83</v>
      </c>
      <c r="AT192" s="138" t="s">
        <v>75</v>
      </c>
      <c r="AU192" s="138" t="s">
        <v>83</v>
      </c>
      <c r="AY192" s="131" t="s">
        <v>317</v>
      </c>
      <c r="BK192" s="139">
        <f>BK193</f>
        <v>0</v>
      </c>
    </row>
    <row r="193" spans="2:65" s="1" customFormat="1" ht="16.5" customHeight="1">
      <c r="B193" s="142"/>
      <c r="C193" s="143" t="s">
        <v>722</v>
      </c>
      <c r="D193" s="143" t="s">
        <v>319</v>
      </c>
      <c r="E193" s="144" t="s">
        <v>718</v>
      </c>
      <c r="F193" s="145" t="s">
        <v>1</v>
      </c>
      <c r="G193" s="146" t="s">
        <v>1</v>
      </c>
      <c r="H193" s="147">
        <v>0</v>
      </c>
      <c r="I193" s="148"/>
      <c r="J193" s="149">
        <f>ROUND(I193*H193,2)</f>
        <v>0</v>
      </c>
      <c r="K193" s="150"/>
      <c r="L193" s="31"/>
      <c r="M193" s="151" t="s">
        <v>1</v>
      </c>
      <c r="N193" s="152" t="s">
        <v>42</v>
      </c>
      <c r="P193" s="153">
        <f>O193*H193</f>
        <v>0</v>
      </c>
      <c r="Q193" s="153">
        <v>0</v>
      </c>
      <c r="R193" s="153">
        <f>Q193*H193</f>
        <v>0</v>
      </c>
      <c r="S193" s="153">
        <v>0</v>
      </c>
      <c r="T193" s="154">
        <f>S193*H193</f>
        <v>0</v>
      </c>
      <c r="AR193" s="155" t="s">
        <v>323</v>
      </c>
      <c r="AT193" s="155" t="s">
        <v>319</v>
      </c>
      <c r="AU193" s="155" t="s">
        <v>88</v>
      </c>
      <c r="AY193" s="16" t="s">
        <v>317</v>
      </c>
      <c r="BE193" s="156">
        <f>IF(N193="základná",J193,0)</f>
        <v>0</v>
      </c>
      <c r="BF193" s="156">
        <f>IF(N193="znížená",J193,0)</f>
        <v>0</v>
      </c>
      <c r="BG193" s="156">
        <f>IF(N193="zákl. prenesená",J193,0)</f>
        <v>0</v>
      </c>
      <c r="BH193" s="156">
        <f>IF(N193="zníž. prenesená",J193,0)</f>
        <v>0</v>
      </c>
      <c r="BI193" s="156">
        <f>IF(N193="nulová",J193,0)</f>
        <v>0</v>
      </c>
      <c r="BJ193" s="16" t="s">
        <v>88</v>
      </c>
      <c r="BK193" s="156">
        <f>ROUND(I193*H193,2)</f>
        <v>0</v>
      </c>
      <c r="BL193" s="16" t="s">
        <v>323</v>
      </c>
      <c r="BM193" s="155" t="s">
        <v>1704</v>
      </c>
    </row>
    <row r="194" spans="2:65" s="11" customFormat="1" ht="25.9" customHeight="1">
      <c r="B194" s="130"/>
      <c r="D194" s="131" t="s">
        <v>75</v>
      </c>
      <c r="E194" s="132" t="s">
        <v>499</v>
      </c>
      <c r="F194" s="132" t="s">
        <v>500</v>
      </c>
      <c r="I194" s="133"/>
      <c r="J194" s="134">
        <f>BK194</f>
        <v>0</v>
      </c>
      <c r="L194" s="130"/>
      <c r="M194" s="135"/>
      <c r="P194" s="136">
        <f>P195</f>
        <v>0</v>
      </c>
      <c r="R194" s="136">
        <f>R195</f>
        <v>0</v>
      </c>
      <c r="T194" s="137">
        <f>T195</f>
        <v>0</v>
      </c>
      <c r="AR194" s="131" t="s">
        <v>341</v>
      </c>
      <c r="AT194" s="138" t="s">
        <v>75</v>
      </c>
      <c r="AU194" s="138" t="s">
        <v>76</v>
      </c>
      <c r="AY194" s="131" t="s">
        <v>317</v>
      </c>
      <c r="BK194" s="139">
        <f>BK195</f>
        <v>0</v>
      </c>
    </row>
    <row r="195" spans="2:65" s="1" customFormat="1" ht="37.75" customHeight="1">
      <c r="B195" s="142"/>
      <c r="C195" s="143" t="s">
        <v>655</v>
      </c>
      <c r="D195" s="143" t="s">
        <v>319</v>
      </c>
      <c r="E195" s="144" t="s">
        <v>744</v>
      </c>
      <c r="F195" s="145" t="s">
        <v>745</v>
      </c>
      <c r="G195" s="146" t="s">
        <v>746</v>
      </c>
      <c r="H195" s="147">
        <v>5</v>
      </c>
      <c r="I195" s="148"/>
      <c r="J195" s="149">
        <f>ROUND(I195*H195,2)</f>
        <v>0</v>
      </c>
      <c r="K195" s="150"/>
      <c r="L195" s="31"/>
      <c r="M195" s="190" t="s">
        <v>1</v>
      </c>
      <c r="N195" s="191" t="s">
        <v>42</v>
      </c>
      <c r="O195" s="192"/>
      <c r="P195" s="193">
        <f>O195*H195</f>
        <v>0</v>
      </c>
      <c r="Q195" s="193">
        <v>0</v>
      </c>
      <c r="R195" s="193">
        <f>Q195*H195</f>
        <v>0</v>
      </c>
      <c r="S195" s="193">
        <v>0</v>
      </c>
      <c r="T195" s="194">
        <f>S195*H195</f>
        <v>0</v>
      </c>
      <c r="AR195" s="155" t="s">
        <v>505</v>
      </c>
      <c r="AT195" s="155" t="s">
        <v>319</v>
      </c>
      <c r="AU195" s="155" t="s">
        <v>83</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505</v>
      </c>
      <c r="BM195" s="155" t="s">
        <v>20845</v>
      </c>
    </row>
    <row r="196" spans="2:65" s="1" customFormat="1" ht="7" customHeight="1">
      <c r="B196" s="46"/>
      <c r="C196" s="47"/>
      <c r="D196" s="47"/>
      <c r="E196" s="47"/>
      <c r="F196" s="47"/>
      <c r="G196" s="47"/>
      <c r="H196" s="47"/>
      <c r="I196" s="47"/>
      <c r="J196" s="47"/>
      <c r="K196" s="47"/>
      <c r="L196" s="31"/>
    </row>
  </sheetData>
  <autoFilter ref="C131:K195" xr:uid="{00000000-0009-0000-0000-000032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2:BM22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242</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20135</v>
      </c>
      <c r="F9" s="263"/>
      <c r="G9" s="263"/>
      <c r="H9" s="263"/>
      <c r="L9" s="31"/>
    </row>
    <row r="10" spans="2:46" s="1" customFormat="1" ht="12" customHeight="1">
      <c r="B10" s="31"/>
      <c r="D10" s="26" t="s">
        <v>287</v>
      </c>
      <c r="L10" s="31"/>
    </row>
    <row r="11" spans="2:46" s="1" customFormat="1" ht="16.5" customHeight="1">
      <c r="B11" s="31"/>
      <c r="E11" s="243" t="s">
        <v>20846</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ROUND(J136,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ROUND((SUM(BE136:BE224)),  2)</f>
        <v>0</v>
      </c>
      <c r="G35" s="99"/>
      <c r="H35" s="99"/>
      <c r="I35" s="100">
        <v>0.2</v>
      </c>
      <c r="J35" s="98">
        <f>ROUND(((SUM(BE136:BE224))*I35),  2)</f>
        <v>0</v>
      </c>
      <c r="L35" s="31"/>
    </row>
    <row r="36" spans="2:12" s="1" customFormat="1" ht="14.4" customHeight="1">
      <c r="B36" s="31"/>
      <c r="E36" s="36" t="s">
        <v>42</v>
      </c>
      <c r="F36" s="98">
        <f>ROUND((SUM(BF136:BF224)),  2)</f>
        <v>0</v>
      </c>
      <c r="G36" s="99"/>
      <c r="H36" s="99"/>
      <c r="I36" s="100">
        <v>0.2</v>
      </c>
      <c r="J36" s="98">
        <f>ROUND(((SUM(BF136:BF224))*I36),  2)</f>
        <v>0</v>
      </c>
      <c r="L36" s="31"/>
    </row>
    <row r="37" spans="2:12" s="1" customFormat="1" ht="14.4" hidden="1" customHeight="1">
      <c r="B37" s="31"/>
      <c r="E37" s="26" t="s">
        <v>43</v>
      </c>
      <c r="F37" s="87">
        <f>ROUND((SUM(BG136:BG224)),  2)</f>
        <v>0</v>
      </c>
      <c r="I37" s="101">
        <v>0.2</v>
      </c>
      <c r="J37" s="87">
        <f>0</f>
        <v>0</v>
      </c>
      <c r="L37" s="31"/>
    </row>
    <row r="38" spans="2:12" s="1" customFormat="1" ht="14.4" hidden="1" customHeight="1">
      <c r="B38" s="31"/>
      <c r="E38" s="26" t="s">
        <v>44</v>
      </c>
      <c r="F38" s="87">
        <f>ROUND((SUM(BH136:BH224)),  2)</f>
        <v>0</v>
      </c>
      <c r="I38" s="101">
        <v>0.2</v>
      </c>
      <c r="J38" s="87">
        <f>0</f>
        <v>0</v>
      </c>
      <c r="L38" s="31"/>
    </row>
    <row r="39" spans="2:12" s="1" customFormat="1" ht="14.4" hidden="1" customHeight="1">
      <c r="B39" s="31"/>
      <c r="E39" s="36" t="s">
        <v>45</v>
      </c>
      <c r="F39" s="98">
        <f>ROUND((SUM(BI136:BI224)),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20135</v>
      </c>
      <c r="F87" s="263"/>
      <c r="G87" s="263"/>
      <c r="H87" s="263"/>
      <c r="L87" s="31"/>
    </row>
    <row r="88" spans="2:12" s="1" customFormat="1" ht="12" customHeight="1">
      <c r="B88" s="31"/>
      <c r="C88" s="26" t="s">
        <v>287</v>
      </c>
      <c r="L88" s="31"/>
    </row>
    <row r="89" spans="2:12" s="1" customFormat="1" ht="16.5" customHeight="1">
      <c r="B89" s="31"/>
      <c r="E89" s="243" t="str">
        <f>E11</f>
        <v>PS06 - Kompresorová a vákuová stanica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J136</f>
        <v>0</v>
      </c>
      <c r="L98" s="31"/>
      <c r="AU98" s="16" t="s">
        <v>296</v>
      </c>
    </row>
    <row r="99" spans="2:47" s="8" customFormat="1" ht="25" customHeight="1">
      <c r="B99" s="113"/>
      <c r="D99" s="114" t="s">
        <v>20779</v>
      </c>
      <c r="E99" s="115"/>
      <c r="F99" s="115"/>
      <c r="G99" s="115"/>
      <c r="H99" s="115"/>
      <c r="I99" s="115"/>
      <c r="J99" s="116">
        <f>J137</f>
        <v>0</v>
      </c>
      <c r="L99" s="113"/>
    </row>
    <row r="100" spans="2:47" s="9" customFormat="1" ht="19.899999999999999" customHeight="1">
      <c r="B100" s="117"/>
      <c r="D100" s="118" t="s">
        <v>20847</v>
      </c>
      <c r="E100" s="119"/>
      <c r="F100" s="119"/>
      <c r="G100" s="119"/>
      <c r="H100" s="119"/>
      <c r="I100" s="119"/>
      <c r="J100" s="120">
        <f>J138</f>
        <v>0</v>
      </c>
      <c r="L100" s="117"/>
    </row>
    <row r="101" spans="2:47" s="9" customFormat="1" ht="19.899999999999999" customHeight="1">
      <c r="B101" s="117"/>
      <c r="D101" s="118" t="s">
        <v>571</v>
      </c>
      <c r="E101" s="119"/>
      <c r="F101" s="119"/>
      <c r="G101" s="119"/>
      <c r="H101" s="119"/>
      <c r="I101" s="119"/>
      <c r="J101" s="120">
        <f>J145</f>
        <v>0</v>
      </c>
      <c r="L101" s="117"/>
    </row>
    <row r="102" spans="2:47" s="9" customFormat="1" ht="19.899999999999999" customHeight="1">
      <c r="B102" s="117"/>
      <c r="D102" s="118" t="s">
        <v>20848</v>
      </c>
      <c r="E102" s="119"/>
      <c r="F102" s="119"/>
      <c r="G102" s="119"/>
      <c r="H102" s="119"/>
      <c r="I102" s="119"/>
      <c r="J102" s="120">
        <f>J149</f>
        <v>0</v>
      </c>
      <c r="L102" s="117"/>
    </row>
    <row r="103" spans="2:47" s="9" customFormat="1" ht="19.899999999999999" customHeight="1">
      <c r="B103" s="117"/>
      <c r="D103" s="118" t="s">
        <v>20849</v>
      </c>
      <c r="E103" s="119"/>
      <c r="F103" s="119"/>
      <c r="G103" s="119"/>
      <c r="H103" s="119"/>
      <c r="I103" s="119"/>
      <c r="J103" s="120">
        <f>J159</f>
        <v>0</v>
      </c>
      <c r="L103" s="117"/>
    </row>
    <row r="104" spans="2:47" s="9" customFormat="1" ht="19.899999999999999" customHeight="1">
      <c r="B104" s="117"/>
      <c r="D104" s="118" t="s">
        <v>572</v>
      </c>
      <c r="E104" s="119"/>
      <c r="F104" s="119"/>
      <c r="G104" s="119"/>
      <c r="H104" s="119"/>
      <c r="I104" s="119"/>
      <c r="J104" s="120">
        <f>J164</f>
        <v>0</v>
      </c>
      <c r="L104" s="117"/>
    </row>
    <row r="105" spans="2:47" s="9" customFormat="1" ht="19.899999999999999" customHeight="1">
      <c r="B105" s="117"/>
      <c r="D105" s="118" t="s">
        <v>573</v>
      </c>
      <c r="E105" s="119"/>
      <c r="F105" s="119"/>
      <c r="G105" s="119"/>
      <c r="H105" s="119"/>
      <c r="I105" s="119"/>
      <c r="J105" s="120">
        <f>J175</f>
        <v>0</v>
      </c>
      <c r="L105" s="117"/>
    </row>
    <row r="106" spans="2:47" s="9" customFormat="1" ht="19.899999999999999" customHeight="1">
      <c r="B106" s="117"/>
      <c r="D106" s="118" t="s">
        <v>574</v>
      </c>
      <c r="E106" s="119"/>
      <c r="F106" s="119"/>
      <c r="G106" s="119"/>
      <c r="H106" s="119"/>
      <c r="I106" s="119"/>
      <c r="J106" s="120">
        <f>J190</f>
        <v>0</v>
      </c>
      <c r="L106" s="117"/>
    </row>
    <row r="107" spans="2:47" s="9" customFormat="1" ht="19.899999999999999" customHeight="1">
      <c r="B107" s="117"/>
      <c r="D107" s="118" t="s">
        <v>20850</v>
      </c>
      <c r="E107" s="119"/>
      <c r="F107" s="119"/>
      <c r="G107" s="119"/>
      <c r="H107" s="119"/>
      <c r="I107" s="119"/>
      <c r="J107" s="120">
        <f>J192</f>
        <v>0</v>
      </c>
      <c r="L107" s="117"/>
    </row>
    <row r="108" spans="2:47" s="8" customFormat="1" ht="25" customHeight="1">
      <c r="B108" s="113"/>
      <c r="D108" s="114" t="s">
        <v>20780</v>
      </c>
      <c r="E108" s="115"/>
      <c r="F108" s="115"/>
      <c r="G108" s="115"/>
      <c r="H108" s="115"/>
      <c r="I108" s="115"/>
      <c r="J108" s="116">
        <f>J196</f>
        <v>0</v>
      </c>
      <c r="L108" s="113"/>
    </row>
    <row r="109" spans="2:47" s="9" customFormat="1" ht="19.899999999999999" customHeight="1">
      <c r="B109" s="117"/>
      <c r="D109" s="118" t="s">
        <v>576</v>
      </c>
      <c r="E109" s="119"/>
      <c r="F109" s="119"/>
      <c r="G109" s="119"/>
      <c r="H109" s="119"/>
      <c r="I109" s="119"/>
      <c r="J109" s="120">
        <f>J197</f>
        <v>0</v>
      </c>
      <c r="L109" s="117"/>
    </row>
    <row r="110" spans="2:47" s="8" customFormat="1" ht="25" customHeight="1">
      <c r="B110" s="113"/>
      <c r="D110" s="114" t="s">
        <v>20781</v>
      </c>
      <c r="E110" s="115"/>
      <c r="F110" s="115"/>
      <c r="G110" s="115"/>
      <c r="H110" s="115"/>
      <c r="I110" s="115"/>
      <c r="J110" s="116">
        <f>J212</f>
        <v>0</v>
      </c>
      <c r="L110" s="113"/>
    </row>
    <row r="111" spans="2:47" s="9" customFormat="1" ht="19.899999999999999" customHeight="1">
      <c r="B111" s="117"/>
      <c r="D111" s="118" t="s">
        <v>579</v>
      </c>
      <c r="E111" s="119"/>
      <c r="F111" s="119"/>
      <c r="G111" s="119"/>
      <c r="H111" s="119"/>
      <c r="I111" s="119"/>
      <c r="J111" s="120">
        <f>J213</f>
        <v>0</v>
      </c>
      <c r="L111" s="117"/>
    </row>
    <row r="112" spans="2:47" s="8" customFormat="1" ht="25" customHeight="1">
      <c r="B112" s="113"/>
      <c r="D112" s="114" t="s">
        <v>8211</v>
      </c>
      <c r="E112" s="115"/>
      <c r="F112" s="115"/>
      <c r="G112" s="115"/>
      <c r="H112" s="115"/>
      <c r="I112" s="115"/>
      <c r="J112" s="116">
        <f>J215</f>
        <v>0</v>
      </c>
      <c r="L112" s="113"/>
    </row>
    <row r="113" spans="2:12" s="9" customFormat="1" ht="19.899999999999999" customHeight="1">
      <c r="B113" s="117"/>
      <c r="D113" s="118" t="s">
        <v>581</v>
      </c>
      <c r="E113" s="119"/>
      <c r="F113" s="119"/>
      <c r="G113" s="119"/>
      <c r="H113" s="119"/>
      <c r="I113" s="119"/>
      <c r="J113" s="120">
        <f>J216</f>
        <v>0</v>
      </c>
      <c r="L113" s="117"/>
    </row>
    <row r="114" spans="2:12" s="8" customFormat="1" ht="25" customHeight="1">
      <c r="B114" s="113"/>
      <c r="D114" s="114" t="s">
        <v>302</v>
      </c>
      <c r="E114" s="115"/>
      <c r="F114" s="115"/>
      <c r="G114" s="115"/>
      <c r="H114" s="115"/>
      <c r="I114" s="115"/>
      <c r="J114" s="116">
        <f>J222</f>
        <v>0</v>
      </c>
      <c r="L114" s="113"/>
    </row>
    <row r="115" spans="2:12" s="1" customFormat="1" ht="21.75" customHeight="1">
      <c r="B115" s="31"/>
      <c r="L115" s="31"/>
    </row>
    <row r="116" spans="2:12" s="1" customFormat="1" ht="7" customHeight="1">
      <c r="B116" s="46"/>
      <c r="C116" s="47"/>
      <c r="D116" s="47"/>
      <c r="E116" s="47"/>
      <c r="F116" s="47"/>
      <c r="G116" s="47"/>
      <c r="H116" s="47"/>
      <c r="I116" s="47"/>
      <c r="J116" s="47"/>
      <c r="K116" s="47"/>
      <c r="L116" s="31"/>
    </row>
    <row r="120" spans="2:12" s="1" customFormat="1" ht="7" customHeight="1">
      <c r="B120" s="48"/>
      <c r="C120" s="49"/>
      <c r="D120" s="49"/>
      <c r="E120" s="49"/>
      <c r="F120" s="49"/>
      <c r="G120" s="49"/>
      <c r="H120" s="49"/>
      <c r="I120" s="49"/>
      <c r="J120" s="49"/>
      <c r="K120" s="49"/>
      <c r="L120" s="31"/>
    </row>
    <row r="121" spans="2:12" s="1" customFormat="1" ht="25" customHeight="1">
      <c r="B121" s="31"/>
      <c r="C121" s="20" t="s">
        <v>303</v>
      </c>
      <c r="L121" s="31"/>
    </row>
    <row r="122" spans="2:12" s="1" customFormat="1" ht="7" customHeight="1">
      <c r="B122" s="31"/>
      <c r="L122" s="31"/>
    </row>
    <row r="123" spans="2:12" s="1" customFormat="1" ht="12" customHeight="1">
      <c r="B123" s="31"/>
      <c r="C123" s="26" t="s">
        <v>15</v>
      </c>
      <c r="L123" s="31"/>
    </row>
    <row r="124" spans="2:12" s="1" customFormat="1" ht="26.25" customHeight="1">
      <c r="B124" s="31"/>
      <c r="E124" s="261" t="str">
        <f>E7</f>
        <v>Dostavba a rekonštrukcia lôžkovej časti Nemocnice s poliklinikou v Spišskej Novej Vsi</v>
      </c>
      <c r="F124" s="262"/>
      <c r="G124" s="262"/>
      <c r="H124" s="262"/>
      <c r="L124" s="31"/>
    </row>
    <row r="125" spans="2:12" ht="12" customHeight="1">
      <c r="B125" s="19"/>
      <c r="C125" s="26" t="s">
        <v>285</v>
      </c>
      <c r="L125" s="19"/>
    </row>
    <row r="126" spans="2:12" s="1" customFormat="1" ht="16.5" customHeight="1">
      <c r="B126" s="31"/>
      <c r="E126" s="261" t="s">
        <v>20135</v>
      </c>
      <c r="F126" s="263"/>
      <c r="G126" s="263"/>
      <c r="H126" s="263"/>
      <c r="L126" s="31"/>
    </row>
    <row r="127" spans="2:12" s="1" customFormat="1" ht="12" customHeight="1">
      <c r="B127" s="31"/>
      <c r="C127" s="26" t="s">
        <v>287</v>
      </c>
      <c r="L127" s="31"/>
    </row>
    <row r="128" spans="2:12" s="1" customFormat="1" ht="16.5" customHeight="1">
      <c r="B128" s="31"/>
      <c r="E128" s="243" t="str">
        <f>E11</f>
        <v>PS06 - Kompresorová a vákuová stanica</v>
      </c>
      <c r="F128" s="263"/>
      <c r="G128" s="263"/>
      <c r="H128" s="263"/>
      <c r="L128" s="31"/>
    </row>
    <row r="129" spans="2:65" s="1" customFormat="1" ht="7" customHeight="1">
      <c r="B129" s="31"/>
      <c r="L129" s="31"/>
    </row>
    <row r="130" spans="2:65" s="1" customFormat="1" ht="12" customHeight="1">
      <c r="B130" s="31"/>
      <c r="C130" s="26" t="s">
        <v>19</v>
      </c>
      <c r="F130" s="24" t="str">
        <f>F14</f>
        <v>parc.č.:1094/1,17,81,82,98,99,1095,1096,9243/18</v>
      </c>
      <c r="I130" s="26" t="s">
        <v>21</v>
      </c>
      <c r="J130" s="54" t="str">
        <f>IF(J14="","",J14)</f>
        <v>6. 3. 2024</v>
      </c>
      <c r="L130" s="31"/>
    </row>
    <row r="131" spans="2:65" s="1" customFormat="1" ht="7" customHeight="1">
      <c r="B131" s="31"/>
      <c r="L131" s="31"/>
    </row>
    <row r="132" spans="2:65" s="1" customFormat="1" ht="25.65" customHeight="1">
      <c r="B132" s="31"/>
      <c r="C132" s="26" t="s">
        <v>23</v>
      </c>
      <c r="F132" s="24" t="str">
        <f>E17</f>
        <v>Nemocnica s poliklinikou, Spišská Nová Ves</v>
      </c>
      <c r="I132" s="26" t="s">
        <v>29</v>
      </c>
      <c r="J132" s="29" t="str">
        <f>E23</f>
        <v>d.g.A. design graphic architecture s.r.o.</v>
      </c>
      <c r="L132" s="31"/>
    </row>
    <row r="133" spans="2:65" s="1" customFormat="1" ht="15.15" customHeight="1">
      <c r="B133" s="31"/>
      <c r="C133" s="26" t="s">
        <v>27</v>
      </c>
      <c r="F133" s="24" t="str">
        <f>IF(E20="","",E20)</f>
        <v>Vyplň údaj</v>
      </c>
      <c r="I133" s="26" t="s">
        <v>32</v>
      </c>
      <c r="J133" s="29" t="str">
        <f>E26</f>
        <v xml:space="preserve"> </v>
      </c>
      <c r="L133" s="31"/>
    </row>
    <row r="134" spans="2:65" s="1" customFormat="1" ht="10.25" customHeight="1">
      <c r="B134" s="31"/>
      <c r="L134" s="31"/>
    </row>
    <row r="135" spans="2:65" s="10" customFormat="1" ht="29.25" customHeight="1">
      <c r="B135" s="121"/>
      <c r="C135" s="122" t="s">
        <v>304</v>
      </c>
      <c r="D135" s="123" t="s">
        <v>61</v>
      </c>
      <c r="E135" s="123" t="s">
        <v>57</v>
      </c>
      <c r="F135" s="123" t="s">
        <v>58</v>
      </c>
      <c r="G135" s="123" t="s">
        <v>305</v>
      </c>
      <c r="H135" s="123" t="s">
        <v>306</v>
      </c>
      <c r="I135" s="123" t="s">
        <v>307</v>
      </c>
      <c r="J135" s="124" t="s">
        <v>294</v>
      </c>
      <c r="K135" s="125" t="s">
        <v>308</v>
      </c>
      <c r="L135" s="121"/>
      <c r="M135" s="61" t="s">
        <v>1</v>
      </c>
      <c r="N135" s="62" t="s">
        <v>40</v>
      </c>
      <c r="O135" s="62" t="s">
        <v>309</v>
      </c>
      <c r="P135" s="62" t="s">
        <v>310</v>
      </c>
      <c r="Q135" s="62" t="s">
        <v>311</v>
      </c>
      <c r="R135" s="62" t="s">
        <v>312</v>
      </c>
      <c r="S135" s="62" t="s">
        <v>313</v>
      </c>
      <c r="T135" s="63" t="s">
        <v>314</v>
      </c>
    </row>
    <row r="136" spans="2:65" s="1" customFormat="1" ht="22.75" customHeight="1">
      <c r="B136" s="31"/>
      <c r="C136" s="66" t="s">
        <v>295</v>
      </c>
      <c r="J136" s="126">
        <f>BK136</f>
        <v>0</v>
      </c>
      <c r="L136" s="31"/>
      <c r="M136" s="64"/>
      <c r="N136" s="55"/>
      <c r="O136" s="55"/>
      <c r="P136" s="127">
        <f>P137+P196+P212+P215+P222</f>
        <v>0</v>
      </c>
      <c r="Q136" s="55"/>
      <c r="R136" s="127">
        <f>R137+R196+R212+R215+R222</f>
        <v>8.9108949999999982</v>
      </c>
      <c r="S136" s="55"/>
      <c r="T136" s="128">
        <f>T137+T196+T212+T215+T222</f>
        <v>1.47</v>
      </c>
      <c r="AT136" s="16" t="s">
        <v>75</v>
      </c>
      <c r="AU136" s="16" t="s">
        <v>296</v>
      </c>
      <c r="BK136" s="129">
        <f>BK137+BK196+BK212+BK215+BK222</f>
        <v>0</v>
      </c>
    </row>
    <row r="137" spans="2:65" s="11" customFormat="1" ht="25.9" customHeight="1">
      <c r="B137" s="130"/>
      <c r="D137" s="131" t="s">
        <v>75</v>
      </c>
      <c r="E137" s="132" t="s">
        <v>582</v>
      </c>
      <c r="F137" s="132" t="s">
        <v>613</v>
      </c>
      <c r="I137" s="133"/>
      <c r="J137" s="134">
        <f>BK137</f>
        <v>0</v>
      </c>
      <c r="L137" s="130"/>
      <c r="M137" s="135"/>
      <c r="P137" s="136">
        <f>P138+P145+P149+P159+P164+P175+P190+P192</f>
        <v>0</v>
      </c>
      <c r="R137" s="136">
        <f>R138+R145+R149+R159+R164+R175+R190+R192</f>
        <v>8.6150749999999992</v>
      </c>
      <c r="T137" s="137">
        <f>T138+T145+T149+T159+T164+T175+T190+T192</f>
        <v>1.47</v>
      </c>
      <c r="AR137" s="131" t="s">
        <v>83</v>
      </c>
      <c r="AT137" s="138" t="s">
        <v>75</v>
      </c>
      <c r="AU137" s="138" t="s">
        <v>76</v>
      </c>
      <c r="AY137" s="131" t="s">
        <v>317</v>
      </c>
      <c r="BK137" s="139">
        <f>BK138+BK145+BK149+BK159+BK164+BK175+BK190+BK192</f>
        <v>0</v>
      </c>
    </row>
    <row r="138" spans="2:65" s="11" customFormat="1" ht="22.75" customHeight="1">
      <c r="B138" s="130"/>
      <c r="D138" s="131" t="s">
        <v>75</v>
      </c>
      <c r="E138" s="140" t="s">
        <v>7430</v>
      </c>
      <c r="F138" s="140" t="s">
        <v>20851</v>
      </c>
      <c r="I138" s="133"/>
      <c r="J138" s="141">
        <f>BK138</f>
        <v>0</v>
      </c>
      <c r="L138" s="130"/>
      <c r="M138" s="135"/>
      <c r="P138" s="136">
        <f>SUM(P139:P144)</f>
        <v>0</v>
      </c>
      <c r="R138" s="136">
        <f>SUM(R139:R144)</f>
        <v>0.12378</v>
      </c>
      <c r="T138" s="137">
        <f>SUM(T139:T144)</f>
        <v>0</v>
      </c>
      <c r="AR138" s="131" t="s">
        <v>88</v>
      </c>
      <c r="AT138" s="138" t="s">
        <v>75</v>
      </c>
      <c r="AU138" s="138" t="s">
        <v>83</v>
      </c>
      <c r="AY138" s="131" t="s">
        <v>317</v>
      </c>
      <c r="BK138" s="139">
        <f>SUM(BK139:BK144)</f>
        <v>0</v>
      </c>
    </row>
    <row r="139" spans="2:65" s="1" customFormat="1" ht="16.5" customHeight="1">
      <c r="B139" s="142"/>
      <c r="C139" s="143" t="s">
        <v>83</v>
      </c>
      <c r="D139" s="143" t="s">
        <v>319</v>
      </c>
      <c r="E139" s="144" t="s">
        <v>20852</v>
      </c>
      <c r="F139" s="145" t="s">
        <v>20853</v>
      </c>
      <c r="G139" s="146" t="s">
        <v>484</v>
      </c>
      <c r="H139" s="147">
        <v>7</v>
      </c>
      <c r="I139" s="148"/>
      <c r="J139" s="149">
        <f t="shared" ref="J139:J144" si="0">ROUND(I139*H139,2)</f>
        <v>0</v>
      </c>
      <c r="K139" s="150"/>
      <c r="L139" s="31"/>
      <c r="M139" s="151" t="s">
        <v>1</v>
      </c>
      <c r="N139" s="152" t="s">
        <v>42</v>
      </c>
      <c r="P139" s="153">
        <f t="shared" ref="P139:P144" si="1">O139*H139</f>
        <v>0</v>
      </c>
      <c r="Q139" s="153">
        <v>5.7999999999999996E-3</v>
      </c>
      <c r="R139" s="153">
        <f t="shared" ref="R139:R144" si="2">Q139*H139</f>
        <v>4.0599999999999997E-2</v>
      </c>
      <c r="S139" s="153">
        <v>0</v>
      </c>
      <c r="T139" s="154">
        <f t="shared" ref="T139:T144" si="3">S139*H139</f>
        <v>0</v>
      </c>
      <c r="AR139" s="155" t="s">
        <v>396</v>
      </c>
      <c r="AT139" s="155" t="s">
        <v>319</v>
      </c>
      <c r="AU139" s="155" t="s">
        <v>88</v>
      </c>
      <c r="AY139" s="16" t="s">
        <v>317</v>
      </c>
      <c r="BE139" s="156">
        <f t="shared" ref="BE139:BE144" si="4">IF(N139="základná",J139,0)</f>
        <v>0</v>
      </c>
      <c r="BF139" s="156">
        <f t="shared" ref="BF139:BF144" si="5">IF(N139="znížená",J139,0)</f>
        <v>0</v>
      </c>
      <c r="BG139" s="156">
        <f t="shared" ref="BG139:BG144" si="6">IF(N139="zákl. prenesená",J139,0)</f>
        <v>0</v>
      </c>
      <c r="BH139" s="156">
        <f t="shared" ref="BH139:BH144" si="7">IF(N139="zníž. prenesená",J139,0)</f>
        <v>0</v>
      </c>
      <c r="BI139" s="156">
        <f t="shared" ref="BI139:BI144" si="8">IF(N139="nulová",J139,0)</f>
        <v>0</v>
      </c>
      <c r="BJ139" s="16" t="s">
        <v>88</v>
      </c>
      <c r="BK139" s="156">
        <f t="shared" ref="BK139:BK144" si="9">ROUND(I139*H139,2)</f>
        <v>0</v>
      </c>
      <c r="BL139" s="16" t="s">
        <v>396</v>
      </c>
      <c r="BM139" s="155" t="s">
        <v>88</v>
      </c>
    </row>
    <row r="140" spans="2:65" s="1" customFormat="1" ht="16.5" customHeight="1">
      <c r="B140" s="142"/>
      <c r="C140" s="179" t="s">
        <v>88</v>
      </c>
      <c r="D140" s="179" t="s">
        <v>454</v>
      </c>
      <c r="E140" s="180" t="s">
        <v>20854</v>
      </c>
      <c r="F140" s="181" t="s">
        <v>20855</v>
      </c>
      <c r="G140" s="182" t="s">
        <v>484</v>
      </c>
      <c r="H140" s="183">
        <v>7</v>
      </c>
      <c r="I140" s="184"/>
      <c r="J140" s="185">
        <f t="shared" si="0"/>
        <v>0</v>
      </c>
      <c r="K140" s="186"/>
      <c r="L140" s="187"/>
      <c r="M140" s="188" t="s">
        <v>1</v>
      </c>
      <c r="N140" s="189" t="s">
        <v>42</v>
      </c>
      <c r="P140" s="153">
        <f t="shared" si="1"/>
        <v>0</v>
      </c>
      <c r="Q140" s="153">
        <v>0</v>
      </c>
      <c r="R140" s="153">
        <f t="shared" si="2"/>
        <v>0</v>
      </c>
      <c r="S140" s="153">
        <v>0</v>
      </c>
      <c r="T140" s="154">
        <f t="shared" si="3"/>
        <v>0</v>
      </c>
      <c r="AR140" s="155" t="s">
        <v>481</v>
      </c>
      <c r="AT140" s="155" t="s">
        <v>454</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396</v>
      </c>
      <c r="BM140" s="155" t="s">
        <v>323</v>
      </c>
    </row>
    <row r="141" spans="2:65" s="1" customFormat="1" ht="16.5" customHeight="1">
      <c r="B141" s="142"/>
      <c r="C141" s="143" t="s">
        <v>92</v>
      </c>
      <c r="D141" s="143" t="s">
        <v>319</v>
      </c>
      <c r="E141" s="144" t="s">
        <v>20856</v>
      </c>
      <c r="F141" s="145" t="s">
        <v>20857</v>
      </c>
      <c r="G141" s="146" t="s">
        <v>484</v>
      </c>
      <c r="H141" s="147">
        <v>10</v>
      </c>
      <c r="I141" s="148"/>
      <c r="J141" s="149">
        <f t="shared" si="0"/>
        <v>0</v>
      </c>
      <c r="K141" s="150"/>
      <c r="L141" s="31"/>
      <c r="M141" s="151" t="s">
        <v>1</v>
      </c>
      <c r="N141" s="152" t="s">
        <v>42</v>
      </c>
      <c r="P141" s="153">
        <f t="shared" si="1"/>
        <v>0</v>
      </c>
      <c r="Q141" s="153">
        <v>6.4700000000000001E-3</v>
      </c>
      <c r="R141" s="153">
        <f t="shared" si="2"/>
        <v>6.4700000000000008E-2</v>
      </c>
      <c r="S141" s="153">
        <v>0</v>
      </c>
      <c r="T141" s="154">
        <f t="shared" si="3"/>
        <v>0</v>
      </c>
      <c r="AR141" s="155" t="s">
        <v>396</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396</v>
      </c>
      <c r="BM141" s="155" t="s">
        <v>346</v>
      </c>
    </row>
    <row r="142" spans="2:65" s="1" customFormat="1" ht="16.5" customHeight="1">
      <c r="B142" s="142"/>
      <c r="C142" s="179" t="s">
        <v>323</v>
      </c>
      <c r="D142" s="179" t="s">
        <v>454</v>
      </c>
      <c r="E142" s="180" t="s">
        <v>20858</v>
      </c>
      <c r="F142" s="181" t="s">
        <v>20859</v>
      </c>
      <c r="G142" s="182" t="s">
        <v>484</v>
      </c>
      <c r="H142" s="183">
        <v>7</v>
      </c>
      <c r="I142" s="184"/>
      <c r="J142" s="185">
        <f t="shared" si="0"/>
        <v>0</v>
      </c>
      <c r="K142" s="186"/>
      <c r="L142" s="187"/>
      <c r="M142" s="188" t="s">
        <v>1</v>
      </c>
      <c r="N142" s="189" t="s">
        <v>42</v>
      </c>
      <c r="P142" s="153">
        <f t="shared" si="1"/>
        <v>0</v>
      </c>
      <c r="Q142" s="153">
        <v>0</v>
      </c>
      <c r="R142" s="153">
        <f t="shared" si="2"/>
        <v>0</v>
      </c>
      <c r="S142" s="153">
        <v>0</v>
      </c>
      <c r="T142" s="154">
        <f t="shared" si="3"/>
        <v>0</v>
      </c>
      <c r="AR142" s="155" t="s">
        <v>481</v>
      </c>
      <c r="AT142" s="155" t="s">
        <v>454</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396</v>
      </c>
      <c r="BM142" s="155" t="s">
        <v>356</v>
      </c>
    </row>
    <row r="143" spans="2:65" s="1" customFormat="1" ht="24.15" customHeight="1">
      <c r="B143" s="142"/>
      <c r="C143" s="143" t="s">
        <v>341</v>
      </c>
      <c r="D143" s="143" t="s">
        <v>319</v>
      </c>
      <c r="E143" s="144" t="s">
        <v>20860</v>
      </c>
      <c r="F143" s="145" t="s">
        <v>20861</v>
      </c>
      <c r="G143" s="146" t="s">
        <v>611</v>
      </c>
      <c r="H143" s="147">
        <v>7</v>
      </c>
      <c r="I143" s="148"/>
      <c r="J143" s="149">
        <f t="shared" si="0"/>
        <v>0</v>
      </c>
      <c r="K143" s="150"/>
      <c r="L143" s="31"/>
      <c r="M143" s="151" t="s">
        <v>1</v>
      </c>
      <c r="N143" s="152" t="s">
        <v>42</v>
      </c>
      <c r="P143" s="153">
        <f t="shared" si="1"/>
        <v>0</v>
      </c>
      <c r="Q143" s="153">
        <v>1.14E-3</v>
      </c>
      <c r="R143" s="153">
        <f t="shared" si="2"/>
        <v>7.9799999999999992E-3</v>
      </c>
      <c r="S143" s="153">
        <v>0</v>
      </c>
      <c r="T143" s="154">
        <f t="shared" si="3"/>
        <v>0</v>
      </c>
      <c r="AR143" s="155" t="s">
        <v>396</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396</v>
      </c>
      <c r="BM143" s="155" t="s">
        <v>366</v>
      </c>
    </row>
    <row r="144" spans="2:65" s="1" customFormat="1" ht="24.15" customHeight="1">
      <c r="B144" s="142"/>
      <c r="C144" s="179" t="s">
        <v>346</v>
      </c>
      <c r="D144" s="179" t="s">
        <v>454</v>
      </c>
      <c r="E144" s="180" t="s">
        <v>20862</v>
      </c>
      <c r="F144" s="181" t="s">
        <v>20863</v>
      </c>
      <c r="G144" s="182" t="s">
        <v>611</v>
      </c>
      <c r="H144" s="183">
        <v>7</v>
      </c>
      <c r="I144" s="184"/>
      <c r="J144" s="185">
        <f t="shared" si="0"/>
        <v>0</v>
      </c>
      <c r="K144" s="186"/>
      <c r="L144" s="187"/>
      <c r="M144" s="188" t="s">
        <v>1</v>
      </c>
      <c r="N144" s="189" t="s">
        <v>42</v>
      </c>
      <c r="P144" s="153">
        <f t="shared" si="1"/>
        <v>0</v>
      </c>
      <c r="Q144" s="153">
        <v>1.5E-3</v>
      </c>
      <c r="R144" s="153">
        <f t="shared" si="2"/>
        <v>1.0500000000000001E-2</v>
      </c>
      <c r="S144" s="153">
        <v>0</v>
      </c>
      <c r="T144" s="154">
        <f t="shared" si="3"/>
        <v>0</v>
      </c>
      <c r="AR144" s="155" t="s">
        <v>481</v>
      </c>
      <c r="AT144" s="155" t="s">
        <v>454</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396</v>
      </c>
      <c r="BM144" s="155" t="s">
        <v>376</v>
      </c>
    </row>
    <row r="145" spans="2:65" s="11" customFormat="1" ht="22.75" customHeight="1">
      <c r="B145" s="130"/>
      <c r="D145" s="131" t="s">
        <v>75</v>
      </c>
      <c r="E145" s="140" t="s">
        <v>614</v>
      </c>
      <c r="F145" s="140" t="s">
        <v>615</v>
      </c>
      <c r="I145" s="133"/>
      <c r="J145" s="141">
        <f>BK145</f>
        <v>0</v>
      </c>
      <c r="L145" s="130"/>
      <c r="M145" s="135"/>
      <c r="P145" s="136">
        <f>SUM(P146:P148)</f>
        <v>0</v>
      </c>
      <c r="R145" s="136">
        <f>SUM(R146:R148)</f>
        <v>7.9749999999999995E-3</v>
      </c>
      <c r="T145" s="137">
        <f>SUM(T146:T148)</f>
        <v>0</v>
      </c>
      <c r="AR145" s="131" t="s">
        <v>88</v>
      </c>
      <c r="AT145" s="138" t="s">
        <v>75</v>
      </c>
      <c r="AU145" s="138" t="s">
        <v>83</v>
      </c>
      <c r="AY145" s="131" t="s">
        <v>317</v>
      </c>
      <c r="BK145" s="139">
        <f>SUM(BK146:BK148)</f>
        <v>0</v>
      </c>
    </row>
    <row r="146" spans="2:65" s="1" customFormat="1" ht="24.15" customHeight="1">
      <c r="B146" s="142"/>
      <c r="C146" s="143" t="s">
        <v>351</v>
      </c>
      <c r="D146" s="143" t="s">
        <v>319</v>
      </c>
      <c r="E146" s="144" t="s">
        <v>20864</v>
      </c>
      <c r="F146" s="145" t="s">
        <v>20865</v>
      </c>
      <c r="G146" s="146" t="s">
        <v>484</v>
      </c>
      <c r="H146" s="147">
        <v>0.5</v>
      </c>
      <c r="I146" s="148"/>
      <c r="J146" s="149">
        <f>ROUND(I146*H146,2)</f>
        <v>0</v>
      </c>
      <c r="K146" s="150"/>
      <c r="L146" s="31"/>
      <c r="M146" s="151" t="s">
        <v>1</v>
      </c>
      <c r="N146" s="152" t="s">
        <v>42</v>
      </c>
      <c r="P146" s="153">
        <f>O146*H146</f>
        <v>0</v>
      </c>
      <c r="Q146" s="153">
        <v>3.0200000000000001E-3</v>
      </c>
      <c r="R146" s="153">
        <f>Q146*H146</f>
        <v>1.5100000000000001E-3</v>
      </c>
      <c r="S146" s="153">
        <v>0</v>
      </c>
      <c r="T146" s="154">
        <f>S146*H146</f>
        <v>0</v>
      </c>
      <c r="AR146" s="155" t="s">
        <v>396</v>
      </c>
      <c r="AT146" s="155" t="s">
        <v>319</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396</v>
      </c>
      <c r="BM146" s="155" t="s">
        <v>386</v>
      </c>
    </row>
    <row r="147" spans="2:65" s="1" customFormat="1" ht="24.15" customHeight="1">
      <c r="B147" s="142"/>
      <c r="C147" s="143" t="s">
        <v>356</v>
      </c>
      <c r="D147" s="143" t="s">
        <v>319</v>
      </c>
      <c r="E147" s="144" t="s">
        <v>20866</v>
      </c>
      <c r="F147" s="145" t="s">
        <v>20867</v>
      </c>
      <c r="G147" s="146" t="s">
        <v>484</v>
      </c>
      <c r="H147" s="147">
        <v>1.5</v>
      </c>
      <c r="I147" s="148"/>
      <c r="J147" s="149">
        <f>ROUND(I147*H147,2)</f>
        <v>0</v>
      </c>
      <c r="K147" s="150"/>
      <c r="L147" s="31"/>
      <c r="M147" s="151" t="s">
        <v>1</v>
      </c>
      <c r="N147" s="152" t="s">
        <v>42</v>
      </c>
      <c r="P147" s="153">
        <f>O147*H147</f>
        <v>0</v>
      </c>
      <c r="Q147" s="153">
        <v>4.3099999999999996E-3</v>
      </c>
      <c r="R147" s="153">
        <f>Q147*H147</f>
        <v>6.4649999999999994E-3</v>
      </c>
      <c r="S147" s="153">
        <v>0</v>
      </c>
      <c r="T147" s="154">
        <f>S147*H147</f>
        <v>0</v>
      </c>
      <c r="AR147" s="155" t="s">
        <v>396</v>
      </c>
      <c r="AT147" s="155" t="s">
        <v>319</v>
      </c>
      <c r="AU147" s="155" t="s">
        <v>88</v>
      </c>
      <c r="AY147" s="16" t="s">
        <v>317</v>
      </c>
      <c r="BE147" s="156">
        <f>IF(N147="základná",J147,0)</f>
        <v>0</v>
      </c>
      <c r="BF147" s="156">
        <f>IF(N147="znížená",J147,0)</f>
        <v>0</v>
      </c>
      <c r="BG147" s="156">
        <f>IF(N147="zákl. prenesená",J147,0)</f>
        <v>0</v>
      </c>
      <c r="BH147" s="156">
        <f>IF(N147="zníž. prenesená",J147,0)</f>
        <v>0</v>
      </c>
      <c r="BI147" s="156">
        <f>IF(N147="nulová",J147,0)</f>
        <v>0</v>
      </c>
      <c r="BJ147" s="16" t="s">
        <v>88</v>
      </c>
      <c r="BK147" s="156">
        <f>ROUND(I147*H147,2)</f>
        <v>0</v>
      </c>
      <c r="BL147" s="16" t="s">
        <v>396</v>
      </c>
      <c r="BM147" s="155" t="s">
        <v>396</v>
      </c>
    </row>
    <row r="148" spans="2:65" s="1" customFormat="1" ht="24.15" customHeight="1">
      <c r="B148" s="142"/>
      <c r="C148" s="143" t="s">
        <v>361</v>
      </c>
      <c r="D148" s="143" t="s">
        <v>319</v>
      </c>
      <c r="E148" s="144" t="s">
        <v>628</v>
      </c>
      <c r="F148" s="145" t="s">
        <v>629</v>
      </c>
      <c r="G148" s="146" t="s">
        <v>484</v>
      </c>
      <c r="H148" s="147">
        <v>115</v>
      </c>
      <c r="I148" s="148"/>
      <c r="J148" s="149">
        <f>ROUND(I148*H148,2)</f>
        <v>0</v>
      </c>
      <c r="K148" s="150"/>
      <c r="L148" s="31"/>
      <c r="M148" s="151" t="s">
        <v>1</v>
      </c>
      <c r="N148" s="152" t="s">
        <v>42</v>
      </c>
      <c r="P148" s="153">
        <f>O148*H148</f>
        <v>0</v>
      </c>
      <c r="Q148" s="153">
        <v>0</v>
      </c>
      <c r="R148" s="153">
        <f>Q148*H148</f>
        <v>0</v>
      </c>
      <c r="S148" s="153">
        <v>0</v>
      </c>
      <c r="T148" s="154">
        <f>S148*H148</f>
        <v>0</v>
      </c>
      <c r="AR148" s="155" t="s">
        <v>396</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396</v>
      </c>
      <c r="BM148" s="155" t="s">
        <v>405</v>
      </c>
    </row>
    <row r="149" spans="2:65" s="11" customFormat="1" ht="22.75" customHeight="1">
      <c r="B149" s="130"/>
      <c r="D149" s="131" t="s">
        <v>75</v>
      </c>
      <c r="E149" s="140" t="s">
        <v>7503</v>
      </c>
      <c r="F149" s="140" t="s">
        <v>20868</v>
      </c>
      <c r="I149" s="133"/>
      <c r="J149" s="141">
        <f>BK149</f>
        <v>0</v>
      </c>
      <c r="L149" s="130"/>
      <c r="M149" s="135"/>
      <c r="P149" s="136">
        <f>SUM(P150:P158)</f>
        <v>0</v>
      </c>
      <c r="R149" s="136">
        <f>SUM(R150:R158)</f>
        <v>4.955989999999999</v>
      </c>
      <c r="T149" s="137">
        <f>SUM(T150:T158)</f>
        <v>1.47</v>
      </c>
      <c r="AR149" s="131" t="s">
        <v>88</v>
      </c>
      <c r="AT149" s="138" t="s">
        <v>75</v>
      </c>
      <c r="AU149" s="138" t="s">
        <v>83</v>
      </c>
      <c r="AY149" s="131" t="s">
        <v>317</v>
      </c>
      <c r="BK149" s="139">
        <f>SUM(BK150:BK158)</f>
        <v>0</v>
      </c>
    </row>
    <row r="150" spans="2:65" s="1" customFormat="1" ht="24.15" customHeight="1">
      <c r="B150" s="142"/>
      <c r="C150" s="143" t="s">
        <v>366</v>
      </c>
      <c r="D150" s="143" t="s">
        <v>319</v>
      </c>
      <c r="E150" s="144" t="s">
        <v>20869</v>
      </c>
      <c r="F150" s="145" t="s">
        <v>20870</v>
      </c>
      <c r="G150" s="146" t="s">
        <v>611</v>
      </c>
      <c r="H150" s="147">
        <v>3</v>
      </c>
      <c r="I150" s="148"/>
      <c r="J150" s="149">
        <f t="shared" ref="J150:J157" si="10">ROUND(I150*H150,2)</f>
        <v>0</v>
      </c>
      <c r="K150" s="150"/>
      <c r="L150" s="31"/>
      <c r="M150" s="151" t="s">
        <v>1</v>
      </c>
      <c r="N150" s="152" t="s">
        <v>42</v>
      </c>
      <c r="P150" s="153">
        <f t="shared" ref="P150:P157" si="11">O150*H150</f>
        <v>0</v>
      </c>
      <c r="Q150" s="153">
        <v>1.0000000000000001E-5</v>
      </c>
      <c r="R150" s="153">
        <f t="shared" ref="R150:R157" si="12">Q150*H150</f>
        <v>3.0000000000000004E-5</v>
      </c>
      <c r="S150" s="153">
        <v>0.245</v>
      </c>
      <c r="T150" s="154">
        <f t="shared" ref="T150:T157" si="13">S150*H150</f>
        <v>0.73499999999999999</v>
      </c>
      <c r="AR150" s="155" t="s">
        <v>396</v>
      </c>
      <c r="AT150" s="155" t="s">
        <v>319</v>
      </c>
      <c r="AU150" s="155" t="s">
        <v>88</v>
      </c>
      <c r="AY150" s="16" t="s">
        <v>317</v>
      </c>
      <c r="BE150" s="156">
        <f t="shared" ref="BE150:BE157" si="14">IF(N150="základná",J150,0)</f>
        <v>0</v>
      </c>
      <c r="BF150" s="156">
        <f t="shared" ref="BF150:BF157" si="15">IF(N150="znížená",J150,0)</f>
        <v>0</v>
      </c>
      <c r="BG150" s="156">
        <f t="shared" ref="BG150:BG157" si="16">IF(N150="zákl. prenesená",J150,0)</f>
        <v>0</v>
      </c>
      <c r="BH150" s="156">
        <f t="shared" ref="BH150:BH157" si="17">IF(N150="zníž. prenesená",J150,0)</f>
        <v>0</v>
      </c>
      <c r="BI150" s="156">
        <f t="shared" ref="BI150:BI157" si="18">IF(N150="nulová",J150,0)</f>
        <v>0</v>
      </c>
      <c r="BJ150" s="16" t="s">
        <v>88</v>
      </c>
      <c r="BK150" s="156">
        <f t="shared" ref="BK150:BK157" si="19">ROUND(I150*H150,2)</f>
        <v>0</v>
      </c>
      <c r="BL150" s="16" t="s">
        <v>396</v>
      </c>
      <c r="BM150" s="155" t="s">
        <v>7</v>
      </c>
    </row>
    <row r="151" spans="2:65" s="1" customFormat="1" ht="24.15" customHeight="1">
      <c r="B151" s="142"/>
      <c r="C151" s="143" t="s">
        <v>371</v>
      </c>
      <c r="D151" s="143" t="s">
        <v>319</v>
      </c>
      <c r="E151" s="144" t="s">
        <v>20871</v>
      </c>
      <c r="F151" s="145" t="s">
        <v>20872</v>
      </c>
      <c r="G151" s="146" t="s">
        <v>611</v>
      </c>
      <c r="H151" s="147">
        <v>3</v>
      </c>
      <c r="I151" s="148"/>
      <c r="J151" s="149">
        <f t="shared" si="10"/>
        <v>0</v>
      </c>
      <c r="K151" s="150"/>
      <c r="L151" s="31"/>
      <c r="M151" s="151" t="s">
        <v>1</v>
      </c>
      <c r="N151" s="152" t="s">
        <v>42</v>
      </c>
      <c r="P151" s="153">
        <f t="shared" si="11"/>
        <v>0</v>
      </c>
      <c r="Q151" s="153">
        <v>1.0000000000000001E-5</v>
      </c>
      <c r="R151" s="153">
        <f t="shared" si="12"/>
        <v>3.0000000000000004E-5</v>
      </c>
      <c r="S151" s="153">
        <v>0.245</v>
      </c>
      <c r="T151" s="154">
        <f t="shared" si="13"/>
        <v>0.73499999999999999</v>
      </c>
      <c r="AR151" s="155" t="s">
        <v>396</v>
      </c>
      <c r="AT151" s="155" t="s">
        <v>319</v>
      </c>
      <c r="AU151" s="155" t="s">
        <v>88</v>
      </c>
      <c r="AY151" s="16" t="s">
        <v>317</v>
      </c>
      <c r="BE151" s="156">
        <f t="shared" si="14"/>
        <v>0</v>
      </c>
      <c r="BF151" s="156">
        <f t="shared" si="15"/>
        <v>0</v>
      </c>
      <c r="BG151" s="156">
        <f t="shared" si="16"/>
        <v>0</v>
      </c>
      <c r="BH151" s="156">
        <f t="shared" si="17"/>
        <v>0</v>
      </c>
      <c r="BI151" s="156">
        <f t="shared" si="18"/>
        <v>0</v>
      </c>
      <c r="BJ151" s="16" t="s">
        <v>88</v>
      </c>
      <c r="BK151" s="156">
        <f t="shared" si="19"/>
        <v>0</v>
      </c>
      <c r="BL151" s="16" t="s">
        <v>396</v>
      </c>
      <c r="BM151" s="155" t="s">
        <v>432</v>
      </c>
    </row>
    <row r="152" spans="2:65" s="1" customFormat="1" ht="24.15" customHeight="1">
      <c r="B152" s="142"/>
      <c r="C152" s="143" t="s">
        <v>376</v>
      </c>
      <c r="D152" s="143" t="s">
        <v>319</v>
      </c>
      <c r="E152" s="144" t="s">
        <v>20873</v>
      </c>
      <c r="F152" s="145" t="s">
        <v>20874</v>
      </c>
      <c r="G152" s="146" t="s">
        <v>695</v>
      </c>
      <c r="H152" s="147">
        <v>3</v>
      </c>
      <c r="I152" s="148"/>
      <c r="J152" s="149">
        <f t="shared" si="10"/>
        <v>0</v>
      </c>
      <c r="K152" s="150"/>
      <c r="L152" s="31"/>
      <c r="M152" s="151" t="s">
        <v>1</v>
      </c>
      <c r="N152" s="152" t="s">
        <v>42</v>
      </c>
      <c r="P152" s="153">
        <f t="shared" si="11"/>
        <v>0</v>
      </c>
      <c r="Q152" s="153">
        <v>1.3999999999999999E-4</v>
      </c>
      <c r="R152" s="153">
        <f t="shared" si="12"/>
        <v>4.1999999999999996E-4</v>
      </c>
      <c r="S152" s="153">
        <v>0</v>
      </c>
      <c r="T152" s="154">
        <f t="shared" si="13"/>
        <v>0</v>
      </c>
      <c r="AR152" s="155" t="s">
        <v>396</v>
      </c>
      <c r="AT152" s="155" t="s">
        <v>319</v>
      </c>
      <c r="AU152" s="155" t="s">
        <v>88</v>
      </c>
      <c r="AY152" s="16" t="s">
        <v>317</v>
      </c>
      <c r="BE152" s="156">
        <f t="shared" si="14"/>
        <v>0</v>
      </c>
      <c r="BF152" s="156">
        <f t="shared" si="15"/>
        <v>0</v>
      </c>
      <c r="BG152" s="156">
        <f t="shared" si="16"/>
        <v>0</v>
      </c>
      <c r="BH152" s="156">
        <f t="shared" si="17"/>
        <v>0</v>
      </c>
      <c r="BI152" s="156">
        <f t="shared" si="18"/>
        <v>0</v>
      </c>
      <c r="BJ152" s="16" t="s">
        <v>88</v>
      </c>
      <c r="BK152" s="156">
        <f t="shared" si="19"/>
        <v>0</v>
      </c>
      <c r="BL152" s="16" t="s">
        <v>396</v>
      </c>
      <c r="BM152" s="155" t="s">
        <v>441</v>
      </c>
    </row>
    <row r="153" spans="2:65" s="1" customFormat="1" ht="24.15" customHeight="1">
      <c r="B153" s="142"/>
      <c r="C153" s="179" t="s">
        <v>381</v>
      </c>
      <c r="D153" s="179" t="s">
        <v>454</v>
      </c>
      <c r="E153" s="180" t="s">
        <v>20875</v>
      </c>
      <c r="F153" s="181" t="s">
        <v>20876</v>
      </c>
      <c r="G153" s="182" t="s">
        <v>611</v>
      </c>
      <c r="H153" s="183">
        <v>3</v>
      </c>
      <c r="I153" s="184"/>
      <c r="J153" s="185">
        <f t="shared" si="10"/>
        <v>0</v>
      </c>
      <c r="K153" s="186"/>
      <c r="L153" s="187"/>
      <c r="M153" s="188" t="s">
        <v>1</v>
      </c>
      <c r="N153" s="189" t="s">
        <v>42</v>
      </c>
      <c r="P153" s="153">
        <f t="shared" si="11"/>
        <v>0</v>
      </c>
      <c r="Q153" s="153">
        <v>0.5</v>
      </c>
      <c r="R153" s="153">
        <f t="shared" si="12"/>
        <v>1.5</v>
      </c>
      <c r="S153" s="153">
        <v>0</v>
      </c>
      <c r="T153" s="154">
        <f t="shared" si="13"/>
        <v>0</v>
      </c>
      <c r="AR153" s="155" t="s">
        <v>481</v>
      </c>
      <c r="AT153" s="155" t="s">
        <v>454</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396</v>
      </c>
      <c r="BM153" s="155" t="s">
        <v>453</v>
      </c>
    </row>
    <row r="154" spans="2:65" s="1" customFormat="1" ht="24.15" customHeight="1">
      <c r="B154" s="142"/>
      <c r="C154" s="179" t="s">
        <v>386</v>
      </c>
      <c r="D154" s="179" t="s">
        <v>454</v>
      </c>
      <c r="E154" s="180" t="s">
        <v>20877</v>
      </c>
      <c r="F154" s="181" t="s">
        <v>20878</v>
      </c>
      <c r="G154" s="182" t="s">
        <v>611</v>
      </c>
      <c r="H154" s="183">
        <v>3</v>
      </c>
      <c r="I154" s="184"/>
      <c r="J154" s="185">
        <f t="shared" si="10"/>
        <v>0</v>
      </c>
      <c r="K154" s="186"/>
      <c r="L154" s="187"/>
      <c r="M154" s="188" t="s">
        <v>1</v>
      </c>
      <c r="N154" s="189" t="s">
        <v>42</v>
      </c>
      <c r="P154" s="153">
        <f t="shared" si="11"/>
        <v>0</v>
      </c>
      <c r="Q154" s="153">
        <v>0.5</v>
      </c>
      <c r="R154" s="153">
        <f t="shared" si="12"/>
        <v>1.5</v>
      </c>
      <c r="S154" s="153">
        <v>0</v>
      </c>
      <c r="T154" s="154">
        <f t="shared" si="13"/>
        <v>0</v>
      </c>
      <c r="AR154" s="155" t="s">
        <v>481</v>
      </c>
      <c r="AT154" s="155" t="s">
        <v>454</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396</v>
      </c>
      <c r="BM154" s="155" t="s">
        <v>464</v>
      </c>
    </row>
    <row r="155" spans="2:65" s="1" customFormat="1" ht="24.15" customHeight="1">
      <c r="B155" s="142"/>
      <c r="C155" s="143" t="s">
        <v>391</v>
      </c>
      <c r="D155" s="143" t="s">
        <v>319</v>
      </c>
      <c r="E155" s="144" t="s">
        <v>20879</v>
      </c>
      <c r="F155" s="145" t="s">
        <v>20880</v>
      </c>
      <c r="G155" s="146" t="s">
        <v>611</v>
      </c>
      <c r="H155" s="147">
        <v>3</v>
      </c>
      <c r="I155" s="148"/>
      <c r="J155" s="149">
        <f t="shared" si="10"/>
        <v>0</v>
      </c>
      <c r="K155" s="150"/>
      <c r="L155" s="31"/>
      <c r="M155" s="151" t="s">
        <v>1</v>
      </c>
      <c r="N155" s="152" t="s">
        <v>42</v>
      </c>
      <c r="P155" s="153">
        <f t="shared" si="11"/>
        <v>0</v>
      </c>
      <c r="Q155" s="153">
        <v>1.7000000000000001E-4</v>
      </c>
      <c r="R155" s="153">
        <f t="shared" si="12"/>
        <v>5.1000000000000004E-4</v>
      </c>
      <c r="S155" s="153">
        <v>0</v>
      </c>
      <c r="T155" s="154">
        <f t="shared" si="13"/>
        <v>0</v>
      </c>
      <c r="AR155" s="155" t="s">
        <v>396</v>
      </c>
      <c r="AT155" s="155" t="s">
        <v>319</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396</v>
      </c>
      <c r="BM155" s="155" t="s">
        <v>473</v>
      </c>
    </row>
    <row r="156" spans="2:65" s="1" customFormat="1" ht="24.15" customHeight="1">
      <c r="B156" s="142"/>
      <c r="C156" s="143" t="s">
        <v>396</v>
      </c>
      <c r="D156" s="143" t="s">
        <v>319</v>
      </c>
      <c r="E156" s="144" t="s">
        <v>20881</v>
      </c>
      <c r="F156" s="145" t="s">
        <v>20882</v>
      </c>
      <c r="G156" s="146" t="s">
        <v>611</v>
      </c>
      <c r="H156" s="147">
        <v>3</v>
      </c>
      <c r="I156" s="148"/>
      <c r="J156" s="149">
        <f t="shared" si="10"/>
        <v>0</v>
      </c>
      <c r="K156" s="150"/>
      <c r="L156" s="31"/>
      <c r="M156" s="151" t="s">
        <v>1</v>
      </c>
      <c r="N156" s="152" t="s">
        <v>42</v>
      </c>
      <c r="P156" s="153">
        <f t="shared" si="11"/>
        <v>0</v>
      </c>
      <c r="Q156" s="153">
        <v>0.59</v>
      </c>
      <c r="R156" s="153">
        <f t="shared" si="12"/>
        <v>1.77</v>
      </c>
      <c r="S156" s="153">
        <v>0</v>
      </c>
      <c r="T156" s="154">
        <f t="shared" si="13"/>
        <v>0</v>
      </c>
      <c r="AR156" s="155" t="s">
        <v>396</v>
      </c>
      <c r="AT156" s="155" t="s">
        <v>319</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396</v>
      </c>
      <c r="BM156" s="155" t="s">
        <v>481</v>
      </c>
    </row>
    <row r="157" spans="2:65" s="1" customFormat="1" ht="24.15" customHeight="1">
      <c r="B157" s="142"/>
      <c r="C157" s="143" t="s">
        <v>401</v>
      </c>
      <c r="D157" s="143" t="s">
        <v>319</v>
      </c>
      <c r="E157" s="144" t="s">
        <v>20883</v>
      </c>
      <c r="F157" s="145" t="s">
        <v>20884</v>
      </c>
      <c r="G157" s="146" t="s">
        <v>611</v>
      </c>
      <c r="H157" s="147">
        <v>1</v>
      </c>
      <c r="I157" s="148"/>
      <c r="J157" s="149">
        <f t="shared" si="10"/>
        <v>0</v>
      </c>
      <c r="K157" s="150"/>
      <c r="L157" s="31"/>
      <c r="M157" s="151" t="s">
        <v>1</v>
      </c>
      <c r="N157" s="152" t="s">
        <v>42</v>
      </c>
      <c r="P157" s="153">
        <f t="shared" si="11"/>
        <v>0</v>
      </c>
      <c r="Q157" s="153">
        <v>0.185</v>
      </c>
      <c r="R157" s="153">
        <f t="shared" si="12"/>
        <v>0.185</v>
      </c>
      <c r="S157" s="153">
        <v>0</v>
      </c>
      <c r="T157" s="154">
        <f t="shared" si="13"/>
        <v>0</v>
      </c>
      <c r="AR157" s="155" t="s">
        <v>396</v>
      </c>
      <c r="AT157" s="155" t="s">
        <v>319</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396</v>
      </c>
      <c r="BM157" s="155" t="s">
        <v>495</v>
      </c>
    </row>
    <row r="158" spans="2:65" s="1" customFormat="1" ht="18">
      <c r="B158" s="31"/>
      <c r="D158" s="158" t="s">
        <v>597</v>
      </c>
      <c r="F158" s="195" t="s">
        <v>20885</v>
      </c>
      <c r="I158" s="196"/>
      <c r="L158" s="31"/>
      <c r="M158" s="197"/>
      <c r="T158" s="58"/>
      <c r="AT158" s="16" t="s">
        <v>597</v>
      </c>
      <c r="AU158" s="16" t="s">
        <v>88</v>
      </c>
    </row>
    <row r="159" spans="2:65" s="11" customFormat="1" ht="22.75" customHeight="1">
      <c r="B159" s="130"/>
      <c r="D159" s="131" t="s">
        <v>75</v>
      </c>
      <c r="E159" s="140" t="s">
        <v>7508</v>
      </c>
      <c r="F159" s="140" t="s">
        <v>20886</v>
      </c>
      <c r="I159" s="133"/>
      <c r="J159" s="141">
        <f>BK159</f>
        <v>0</v>
      </c>
      <c r="L159" s="130"/>
      <c r="M159" s="135"/>
      <c r="P159" s="136">
        <f>SUM(P160:P163)</f>
        <v>0</v>
      </c>
      <c r="R159" s="136">
        <f>SUM(R160:R163)</f>
        <v>3.2511799999999997</v>
      </c>
      <c r="T159" s="137">
        <f>SUM(T160:T163)</f>
        <v>0</v>
      </c>
      <c r="AR159" s="131" t="s">
        <v>88</v>
      </c>
      <c r="AT159" s="138" t="s">
        <v>75</v>
      </c>
      <c r="AU159" s="138" t="s">
        <v>83</v>
      </c>
      <c r="AY159" s="131" t="s">
        <v>317</v>
      </c>
      <c r="BK159" s="139">
        <f>SUM(BK160:BK163)</f>
        <v>0</v>
      </c>
    </row>
    <row r="160" spans="2:65" s="1" customFormat="1" ht="24.15" customHeight="1">
      <c r="B160" s="142"/>
      <c r="C160" s="143" t="s">
        <v>405</v>
      </c>
      <c r="D160" s="143" t="s">
        <v>319</v>
      </c>
      <c r="E160" s="144" t="s">
        <v>20887</v>
      </c>
      <c r="F160" s="145" t="s">
        <v>20888</v>
      </c>
      <c r="G160" s="146" t="s">
        <v>611</v>
      </c>
      <c r="H160" s="147">
        <v>2</v>
      </c>
      <c r="I160" s="148"/>
      <c r="J160" s="149">
        <f>ROUND(I160*H160,2)</f>
        <v>0</v>
      </c>
      <c r="K160" s="150"/>
      <c r="L160" s="31"/>
      <c r="M160" s="151" t="s">
        <v>1</v>
      </c>
      <c r="N160" s="152" t="s">
        <v>42</v>
      </c>
      <c r="P160" s="153">
        <f>O160*H160</f>
        <v>0</v>
      </c>
      <c r="Q160" s="153">
        <v>0.40422000000000002</v>
      </c>
      <c r="R160" s="153">
        <f>Q160*H160</f>
        <v>0.80844000000000005</v>
      </c>
      <c r="S160" s="153">
        <v>0</v>
      </c>
      <c r="T160" s="154">
        <f>S160*H160</f>
        <v>0</v>
      </c>
      <c r="AR160" s="155" t="s">
        <v>396</v>
      </c>
      <c r="AT160" s="155" t="s">
        <v>319</v>
      </c>
      <c r="AU160" s="155" t="s">
        <v>88</v>
      </c>
      <c r="AY160" s="16" t="s">
        <v>317</v>
      </c>
      <c r="BE160" s="156">
        <f>IF(N160="základná",J160,0)</f>
        <v>0</v>
      </c>
      <c r="BF160" s="156">
        <f>IF(N160="znížená",J160,0)</f>
        <v>0</v>
      </c>
      <c r="BG160" s="156">
        <f>IF(N160="zákl. prenesená",J160,0)</f>
        <v>0</v>
      </c>
      <c r="BH160" s="156">
        <f>IF(N160="zníž. prenesená",J160,0)</f>
        <v>0</v>
      </c>
      <c r="BI160" s="156">
        <f>IF(N160="nulová",J160,0)</f>
        <v>0</v>
      </c>
      <c r="BJ160" s="16" t="s">
        <v>88</v>
      </c>
      <c r="BK160" s="156">
        <f>ROUND(I160*H160,2)</f>
        <v>0</v>
      </c>
      <c r="BL160" s="16" t="s">
        <v>396</v>
      </c>
      <c r="BM160" s="155" t="s">
        <v>507</v>
      </c>
    </row>
    <row r="161" spans="2:65" s="1" customFormat="1" ht="24.15" customHeight="1">
      <c r="B161" s="142"/>
      <c r="C161" s="179" t="s">
        <v>415</v>
      </c>
      <c r="D161" s="179" t="s">
        <v>454</v>
      </c>
      <c r="E161" s="180" t="s">
        <v>20889</v>
      </c>
      <c r="F161" s="181" t="s">
        <v>20890</v>
      </c>
      <c r="G161" s="182" t="s">
        <v>611</v>
      </c>
      <c r="H161" s="183">
        <v>2</v>
      </c>
      <c r="I161" s="184"/>
      <c r="J161" s="185">
        <f>ROUND(I161*H161,2)</f>
        <v>0</v>
      </c>
      <c r="K161" s="186"/>
      <c r="L161" s="187"/>
      <c r="M161" s="188" t="s">
        <v>1</v>
      </c>
      <c r="N161" s="189" t="s">
        <v>42</v>
      </c>
      <c r="P161" s="153">
        <f>O161*H161</f>
        <v>0</v>
      </c>
      <c r="Q161" s="153">
        <v>0.28899999999999998</v>
      </c>
      <c r="R161" s="153">
        <f>Q161*H161</f>
        <v>0.57799999999999996</v>
      </c>
      <c r="S161" s="153">
        <v>0</v>
      </c>
      <c r="T161" s="154">
        <f>S161*H161</f>
        <v>0</v>
      </c>
      <c r="AR161" s="155" t="s">
        <v>481</v>
      </c>
      <c r="AT161" s="155" t="s">
        <v>454</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396</v>
      </c>
      <c r="BM161" s="155" t="s">
        <v>647</v>
      </c>
    </row>
    <row r="162" spans="2:65" s="1" customFormat="1" ht="24.15" customHeight="1">
      <c r="B162" s="142"/>
      <c r="C162" s="143" t="s">
        <v>7</v>
      </c>
      <c r="D162" s="143" t="s">
        <v>319</v>
      </c>
      <c r="E162" s="144" t="s">
        <v>20891</v>
      </c>
      <c r="F162" s="145" t="s">
        <v>20892</v>
      </c>
      <c r="G162" s="146" t="s">
        <v>695</v>
      </c>
      <c r="H162" s="147">
        <v>2</v>
      </c>
      <c r="I162" s="148"/>
      <c r="J162" s="149">
        <f>ROUND(I162*H162,2)</f>
        <v>0</v>
      </c>
      <c r="K162" s="150"/>
      <c r="L162" s="31"/>
      <c r="M162" s="151" t="s">
        <v>1</v>
      </c>
      <c r="N162" s="152" t="s">
        <v>42</v>
      </c>
      <c r="P162" s="153">
        <f>O162*H162</f>
        <v>0</v>
      </c>
      <c r="Q162" s="153">
        <v>0.93237000000000003</v>
      </c>
      <c r="R162" s="153">
        <f>Q162*H162</f>
        <v>1.8647400000000001</v>
      </c>
      <c r="S162" s="153">
        <v>0</v>
      </c>
      <c r="T162" s="154">
        <f>S162*H162</f>
        <v>0</v>
      </c>
      <c r="AR162" s="155" t="s">
        <v>396</v>
      </c>
      <c r="AT162" s="155" t="s">
        <v>319</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396</v>
      </c>
      <c r="BM162" s="155" t="s">
        <v>650</v>
      </c>
    </row>
    <row r="163" spans="2:65" s="1" customFormat="1" ht="16.5" customHeight="1">
      <c r="B163" s="142"/>
      <c r="C163" s="179" t="s">
        <v>427</v>
      </c>
      <c r="D163" s="179" t="s">
        <v>454</v>
      </c>
      <c r="E163" s="180" t="s">
        <v>20893</v>
      </c>
      <c r="F163" s="181" t="s">
        <v>20894</v>
      </c>
      <c r="G163" s="182" t="s">
        <v>611</v>
      </c>
      <c r="H163" s="183">
        <v>2</v>
      </c>
      <c r="I163" s="184"/>
      <c r="J163" s="185">
        <f>ROUND(I163*H163,2)</f>
        <v>0</v>
      </c>
      <c r="K163" s="186"/>
      <c r="L163" s="187"/>
      <c r="M163" s="188" t="s">
        <v>1</v>
      </c>
      <c r="N163" s="189" t="s">
        <v>42</v>
      </c>
      <c r="P163" s="153">
        <f>O163*H163</f>
        <v>0</v>
      </c>
      <c r="Q163" s="153">
        <v>0</v>
      </c>
      <c r="R163" s="153">
        <f>Q163*H163</f>
        <v>0</v>
      </c>
      <c r="S163" s="153">
        <v>0</v>
      </c>
      <c r="T163" s="154">
        <f>S163*H163</f>
        <v>0</v>
      </c>
      <c r="AR163" s="155" t="s">
        <v>481</v>
      </c>
      <c r="AT163" s="155" t="s">
        <v>454</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396</v>
      </c>
      <c r="BM163" s="155" t="s">
        <v>655</v>
      </c>
    </row>
    <row r="164" spans="2:65" s="11" customFormat="1" ht="22.75" customHeight="1">
      <c r="B164" s="130"/>
      <c r="D164" s="131" t="s">
        <v>75</v>
      </c>
      <c r="E164" s="140" t="s">
        <v>630</v>
      </c>
      <c r="F164" s="140" t="s">
        <v>631</v>
      </c>
      <c r="I164" s="133"/>
      <c r="J164" s="141">
        <f>BK164</f>
        <v>0</v>
      </c>
      <c r="L164" s="130"/>
      <c r="M164" s="135"/>
      <c r="P164" s="136">
        <f>SUM(P165:P174)</f>
        <v>0</v>
      </c>
      <c r="R164" s="136">
        <f>SUM(R165:R174)</f>
        <v>0.20014000000000001</v>
      </c>
      <c r="T164" s="137">
        <f>SUM(T165:T174)</f>
        <v>0</v>
      </c>
      <c r="AR164" s="131" t="s">
        <v>88</v>
      </c>
      <c r="AT164" s="138" t="s">
        <v>75</v>
      </c>
      <c r="AU164" s="138" t="s">
        <v>83</v>
      </c>
      <c r="AY164" s="131" t="s">
        <v>317</v>
      </c>
      <c r="BK164" s="139">
        <f>SUM(BK165:BK174)</f>
        <v>0</v>
      </c>
    </row>
    <row r="165" spans="2:65" s="1" customFormat="1" ht="24.15" customHeight="1">
      <c r="B165" s="142"/>
      <c r="C165" s="143" t="s">
        <v>432</v>
      </c>
      <c r="D165" s="143" t="s">
        <v>319</v>
      </c>
      <c r="E165" s="144" t="s">
        <v>20793</v>
      </c>
      <c r="F165" s="145" t="s">
        <v>20794</v>
      </c>
      <c r="G165" s="146" t="s">
        <v>484</v>
      </c>
      <c r="H165" s="147">
        <v>12</v>
      </c>
      <c r="I165" s="148"/>
      <c r="J165" s="149">
        <f>ROUND(I165*H165,2)</f>
        <v>0</v>
      </c>
      <c r="K165" s="150"/>
      <c r="L165" s="31"/>
      <c r="M165" s="151" t="s">
        <v>1</v>
      </c>
      <c r="N165" s="152" t="s">
        <v>42</v>
      </c>
      <c r="P165" s="153">
        <f>O165*H165</f>
        <v>0</v>
      </c>
      <c r="Q165" s="153">
        <v>1.25E-3</v>
      </c>
      <c r="R165" s="153">
        <f>Q165*H165</f>
        <v>1.4999999999999999E-2</v>
      </c>
      <c r="S165" s="153">
        <v>0</v>
      </c>
      <c r="T165" s="154">
        <f>S165*H165</f>
        <v>0</v>
      </c>
      <c r="AR165" s="155" t="s">
        <v>396</v>
      </c>
      <c r="AT165" s="155" t="s">
        <v>319</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396</v>
      </c>
      <c r="BM165" s="155" t="s">
        <v>662</v>
      </c>
    </row>
    <row r="166" spans="2:65" s="1" customFormat="1" ht="24.15" customHeight="1">
      <c r="B166" s="142"/>
      <c r="C166" s="143" t="s">
        <v>436</v>
      </c>
      <c r="D166" s="143" t="s">
        <v>319</v>
      </c>
      <c r="E166" s="144" t="s">
        <v>20895</v>
      </c>
      <c r="F166" s="145" t="s">
        <v>20896</v>
      </c>
      <c r="G166" s="146" t="s">
        <v>484</v>
      </c>
      <c r="H166" s="147">
        <v>44</v>
      </c>
      <c r="I166" s="148"/>
      <c r="J166" s="149">
        <f>ROUND(I166*H166,2)</f>
        <v>0</v>
      </c>
      <c r="K166" s="150"/>
      <c r="L166" s="31"/>
      <c r="M166" s="151" t="s">
        <v>1</v>
      </c>
      <c r="N166" s="152" t="s">
        <v>42</v>
      </c>
      <c r="P166" s="153">
        <f>O166*H166</f>
        <v>0</v>
      </c>
      <c r="Q166" s="153">
        <v>1.5499999999999999E-3</v>
      </c>
      <c r="R166" s="153">
        <f>Q166*H166</f>
        <v>6.8199999999999997E-2</v>
      </c>
      <c r="S166" s="153">
        <v>0</v>
      </c>
      <c r="T166" s="154">
        <f>S166*H166</f>
        <v>0</v>
      </c>
      <c r="AR166" s="155" t="s">
        <v>396</v>
      </c>
      <c r="AT166" s="155" t="s">
        <v>319</v>
      </c>
      <c r="AU166" s="155" t="s">
        <v>88</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396</v>
      </c>
      <c r="BM166" s="155" t="s">
        <v>665</v>
      </c>
    </row>
    <row r="167" spans="2:65" s="1" customFormat="1" ht="24.15" customHeight="1">
      <c r="B167" s="142"/>
      <c r="C167" s="143" t="s">
        <v>441</v>
      </c>
      <c r="D167" s="143" t="s">
        <v>319</v>
      </c>
      <c r="E167" s="144" t="s">
        <v>20795</v>
      </c>
      <c r="F167" s="145" t="s">
        <v>20796</v>
      </c>
      <c r="G167" s="146" t="s">
        <v>484</v>
      </c>
      <c r="H167" s="147">
        <v>60</v>
      </c>
      <c r="I167" s="148"/>
      <c r="J167" s="149">
        <f>ROUND(I167*H167,2)</f>
        <v>0</v>
      </c>
      <c r="K167" s="150"/>
      <c r="L167" s="31"/>
      <c r="M167" s="151" t="s">
        <v>1</v>
      </c>
      <c r="N167" s="152" t="s">
        <v>42</v>
      </c>
      <c r="P167" s="153">
        <f>O167*H167</f>
        <v>0</v>
      </c>
      <c r="Q167" s="153">
        <v>1.8799999999999999E-3</v>
      </c>
      <c r="R167" s="153">
        <f>Q167*H167</f>
        <v>0.1128</v>
      </c>
      <c r="S167" s="153">
        <v>0</v>
      </c>
      <c r="T167" s="154">
        <f>S167*H167</f>
        <v>0</v>
      </c>
      <c r="AR167" s="155" t="s">
        <v>396</v>
      </c>
      <c r="AT167" s="155" t="s">
        <v>319</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396</v>
      </c>
      <c r="BM167" s="155" t="s">
        <v>616</v>
      </c>
    </row>
    <row r="168" spans="2:65" s="1" customFormat="1" ht="16.5" customHeight="1">
      <c r="B168" s="142"/>
      <c r="C168" s="179" t="s">
        <v>448</v>
      </c>
      <c r="D168" s="179" t="s">
        <v>454</v>
      </c>
      <c r="E168" s="180" t="s">
        <v>634</v>
      </c>
      <c r="F168" s="181" t="s">
        <v>20897</v>
      </c>
      <c r="G168" s="182" t="s">
        <v>611</v>
      </c>
      <c r="H168" s="183">
        <v>16</v>
      </c>
      <c r="I168" s="184"/>
      <c r="J168" s="185">
        <f>ROUND(I168*H168,2)</f>
        <v>0</v>
      </c>
      <c r="K168" s="186"/>
      <c r="L168" s="187"/>
      <c r="M168" s="188" t="s">
        <v>1</v>
      </c>
      <c r="N168" s="189" t="s">
        <v>42</v>
      </c>
      <c r="P168" s="153">
        <f>O168*H168</f>
        <v>0</v>
      </c>
      <c r="Q168" s="153">
        <v>1.4999999999999999E-4</v>
      </c>
      <c r="R168" s="153">
        <f>Q168*H168</f>
        <v>2.3999999999999998E-3</v>
      </c>
      <c r="S168" s="153">
        <v>0</v>
      </c>
      <c r="T168" s="154">
        <f>S168*H168</f>
        <v>0</v>
      </c>
      <c r="AR168" s="155" t="s">
        <v>481</v>
      </c>
      <c r="AT168" s="155" t="s">
        <v>454</v>
      </c>
      <c r="AU168" s="155" t="s">
        <v>88</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396</v>
      </c>
      <c r="BM168" s="155" t="s">
        <v>670</v>
      </c>
    </row>
    <row r="169" spans="2:65" s="1" customFormat="1" ht="18">
      <c r="B169" s="31"/>
      <c r="D169" s="158" t="s">
        <v>597</v>
      </c>
      <c r="F169" s="195" t="s">
        <v>20800</v>
      </c>
      <c r="I169" s="196"/>
      <c r="L169" s="31"/>
      <c r="M169" s="197"/>
      <c r="T169" s="58"/>
      <c r="AT169" s="16" t="s">
        <v>597</v>
      </c>
      <c r="AU169" s="16" t="s">
        <v>88</v>
      </c>
    </row>
    <row r="170" spans="2:65" s="1" customFormat="1" ht="16.5" customHeight="1">
      <c r="B170" s="142"/>
      <c r="C170" s="179" t="s">
        <v>453</v>
      </c>
      <c r="D170" s="179" t="s">
        <v>454</v>
      </c>
      <c r="E170" s="180" t="s">
        <v>20801</v>
      </c>
      <c r="F170" s="181" t="s">
        <v>20898</v>
      </c>
      <c r="G170" s="182" t="s">
        <v>611</v>
      </c>
      <c r="H170" s="183">
        <v>6</v>
      </c>
      <c r="I170" s="184"/>
      <c r="J170" s="185">
        <f>ROUND(I170*H170,2)</f>
        <v>0</v>
      </c>
      <c r="K170" s="186"/>
      <c r="L170" s="187"/>
      <c r="M170" s="188" t="s">
        <v>1</v>
      </c>
      <c r="N170" s="189" t="s">
        <v>42</v>
      </c>
      <c r="P170" s="153">
        <f>O170*H170</f>
        <v>0</v>
      </c>
      <c r="Q170" s="153">
        <v>2.9E-4</v>
      </c>
      <c r="R170" s="153">
        <f>Q170*H170</f>
        <v>1.74E-3</v>
      </c>
      <c r="S170" s="153">
        <v>0</v>
      </c>
      <c r="T170" s="154">
        <f>S170*H170</f>
        <v>0</v>
      </c>
      <c r="AR170" s="155" t="s">
        <v>481</v>
      </c>
      <c r="AT170" s="155" t="s">
        <v>454</v>
      </c>
      <c r="AU170" s="155" t="s">
        <v>88</v>
      </c>
      <c r="AY170" s="16" t="s">
        <v>317</v>
      </c>
      <c r="BE170" s="156">
        <f>IF(N170="základná",J170,0)</f>
        <v>0</v>
      </c>
      <c r="BF170" s="156">
        <f>IF(N170="znížená",J170,0)</f>
        <v>0</v>
      </c>
      <c r="BG170" s="156">
        <f>IF(N170="zákl. prenesená",J170,0)</f>
        <v>0</v>
      </c>
      <c r="BH170" s="156">
        <f>IF(N170="zníž. prenesená",J170,0)</f>
        <v>0</v>
      </c>
      <c r="BI170" s="156">
        <f>IF(N170="nulová",J170,0)</f>
        <v>0</v>
      </c>
      <c r="BJ170" s="16" t="s">
        <v>88</v>
      </c>
      <c r="BK170" s="156">
        <f>ROUND(I170*H170,2)</f>
        <v>0</v>
      </c>
      <c r="BL170" s="16" t="s">
        <v>396</v>
      </c>
      <c r="BM170" s="155" t="s">
        <v>673</v>
      </c>
    </row>
    <row r="171" spans="2:65" s="1" customFormat="1" ht="18">
      <c r="B171" s="31"/>
      <c r="D171" s="158" t="s">
        <v>597</v>
      </c>
      <c r="F171" s="195" t="s">
        <v>20899</v>
      </c>
      <c r="I171" s="196"/>
      <c r="L171" s="31"/>
      <c r="M171" s="197"/>
      <c r="T171" s="58"/>
      <c r="AT171" s="16" t="s">
        <v>597</v>
      </c>
      <c r="AU171" s="16" t="s">
        <v>88</v>
      </c>
    </row>
    <row r="172" spans="2:65" s="1" customFormat="1" ht="24.15" customHeight="1">
      <c r="B172" s="142"/>
      <c r="C172" s="143" t="s">
        <v>459</v>
      </c>
      <c r="D172" s="143" t="s">
        <v>319</v>
      </c>
      <c r="E172" s="144" t="s">
        <v>637</v>
      </c>
      <c r="F172" s="145" t="s">
        <v>638</v>
      </c>
      <c r="G172" s="146" t="s">
        <v>639</v>
      </c>
      <c r="H172" s="198"/>
      <c r="I172" s="148"/>
      <c r="J172" s="149">
        <f>ROUND(I172*H172,2)</f>
        <v>0</v>
      </c>
      <c r="K172" s="150"/>
      <c r="L172" s="31"/>
      <c r="M172" s="151" t="s">
        <v>1</v>
      </c>
      <c r="N172" s="152" t="s">
        <v>42</v>
      </c>
      <c r="P172" s="153">
        <f>O172*H172</f>
        <v>0</v>
      </c>
      <c r="Q172" s="153">
        <v>0</v>
      </c>
      <c r="R172" s="153">
        <f>Q172*H172</f>
        <v>0</v>
      </c>
      <c r="S172" s="153">
        <v>0</v>
      </c>
      <c r="T172" s="154">
        <f>S172*H172</f>
        <v>0</v>
      </c>
      <c r="AR172" s="155" t="s">
        <v>396</v>
      </c>
      <c r="AT172" s="155" t="s">
        <v>319</v>
      </c>
      <c r="AU172" s="155" t="s">
        <v>88</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396</v>
      </c>
      <c r="BM172" s="155" t="s">
        <v>675</v>
      </c>
    </row>
    <row r="173" spans="2:65" s="1" customFormat="1" ht="24.15" customHeight="1">
      <c r="B173" s="142"/>
      <c r="C173" s="143" t="s">
        <v>464</v>
      </c>
      <c r="D173" s="143" t="s">
        <v>319</v>
      </c>
      <c r="E173" s="144" t="s">
        <v>640</v>
      </c>
      <c r="F173" s="145" t="s">
        <v>641</v>
      </c>
      <c r="G173" s="146" t="s">
        <v>639</v>
      </c>
      <c r="H173" s="198"/>
      <c r="I173" s="148"/>
      <c r="J173" s="149">
        <f>ROUND(I173*H173,2)</f>
        <v>0</v>
      </c>
      <c r="K173" s="150"/>
      <c r="L173" s="31"/>
      <c r="M173" s="151" t="s">
        <v>1</v>
      </c>
      <c r="N173" s="152" t="s">
        <v>42</v>
      </c>
      <c r="P173" s="153">
        <f>O173*H173</f>
        <v>0</v>
      </c>
      <c r="Q173" s="153">
        <v>0</v>
      </c>
      <c r="R173" s="153">
        <f>Q173*H173</f>
        <v>0</v>
      </c>
      <c r="S173" s="153">
        <v>0</v>
      </c>
      <c r="T173" s="154">
        <f>S173*H173</f>
        <v>0</v>
      </c>
      <c r="AR173" s="155" t="s">
        <v>396</v>
      </c>
      <c r="AT173" s="155" t="s">
        <v>319</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396</v>
      </c>
      <c r="BM173" s="155" t="s">
        <v>678</v>
      </c>
    </row>
    <row r="174" spans="2:65" s="1" customFormat="1" ht="24.15" customHeight="1">
      <c r="B174" s="142"/>
      <c r="C174" s="143" t="s">
        <v>469</v>
      </c>
      <c r="D174" s="143" t="s">
        <v>319</v>
      </c>
      <c r="E174" s="144" t="s">
        <v>642</v>
      </c>
      <c r="F174" s="145" t="s">
        <v>1</v>
      </c>
      <c r="G174" s="146" t="s">
        <v>1</v>
      </c>
      <c r="H174" s="147">
        <v>0</v>
      </c>
      <c r="I174" s="148"/>
      <c r="J174" s="149">
        <f>ROUND(I174*H174,2)</f>
        <v>0</v>
      </c>
      <c r="K174" s="150"/>
      <c r="L174" s="31"/>
      <c r="M174" s="151" t="s">
        <v>1</v>
      </c>
      <c r="N174" s="152" t="s">
        <v>42</v>
      </c>
      <c r="P174" s="153">
        <f>O174*H174</f>
        <v>0</v>
      </c>
      <c r="Q174" s="153">
        <v>0</v>
      </c>
      <c r="R174" s="153">
        <f>Q174*H174</f>
        <v>0</v>
      </c>
      <c r="S174" s="153">
        <v>0</v>
      </c>
      <c r="T174" s="154">
        <f>S174*H174</f>
        <v>0</v>
      </c>
      <c r="AR174" s="155" t="s">
        <v>396</v>
      </c>
      <c r="AT174" s="155" t="s">
        <v>319</v>
      </c>
      <c r="AU174" s="155" t="s">
        <v>88</v>
      </c>
      <c r="AY174" s="16" t="s">
        <v>317</v>
      </c>
      <c r="BE174" s="156">
        <f>IF(N174="základná",J174,0)</f>
        <v>0</v>
      </c>
      <c r="BF174" s="156">
        <f>IF(N174="znížená",J174,0)</f>
        <v>0</v>
      </c>
      <c r="BG174" s="156">
        <f>IF(N174="zákl. prenesená",J174,0)</f>
        <v>0</v>
      </c>
      <c r="BH174" s="156">
        <f>IF(N174="zníž. prenesená",J174,0)</f>
        <v>0</v>
      </c>
      <c r="BI174" s="156">
        <f>IF(N174="nulová",J174,0)</f>
        <v>0</v>
      </c>
      <c r="BJ174" s="16" t="s">
        <v>88</v>
      </c>
      <c r="BK174" s="156">
        <f>ROUND(I174*H174,2)</f>
        <v>0</v>
      </c>
      <c r="BL174" s="16" t="s">
        <v>396</v>
      </c>
      <c r="BM174" s="155" t="s">
        <v>681</v>
      </c>
    </row>
    <row r="175" spans="2:65" s="11" customFormat="1" ht="22.75" customHeight="1">
      <c r="B175" s="130"/>
      <c r="D175" s="131" t="s">
        <v>75</v>
      </c>
      <c r="E175" s="140" t="s">
        <v>643</v>
      </c>
      <c r="F175" s="140" t="s">
        <v>644</v>
      </c>
      <c r="I175" s="133"/>
      <c r="J175" s="141">
        <f>BK175</f>
        <v>0</v>
      </c>
      <c r="L175" s="130"/>
      <c r="M175" s="135"/>
      <c r="P175" s="136">
        <f>SUM(P176:P189)</f>
        <v>0</v>
      </c>
      <c r="R175" s="136">
        <f>SUM(R176:R189)</f>
        <v>3.5889999999999998E-2</v>
      </c>
      <c r="T175" s="137">
        <f>SUM(T176:T189)</f>
        <v>0</v>
      </c>
      <c r="AR175" s="131" t="s">
        <v>88</v>
      </c>
      <c r="AT175" s="138" t="s">
        <v>75</v>
      </c>
      <c r="AU175" s="138" t="s">
        <v>83</v>
      </c>
      <c r="AY175" s="131" t="s">
        <v>317</v>
      </c>
      <c r="BK175" s="139">
        <f>SUM(BK176:BK189)</f>
        <v>0</v>
      </c>
    </row>
    <row r="176" spans="2:65" s="1" customFormat="1" ht="24.15" customHeight="1">
      <c r="B176" s="142"/>
      <c r="C176" s="143" t="s">
        <v>473</v>
      </c>
      <c r="D176" s="143" t="s">
        <v>319</v>
      </c>
      <c r="E176" s="144" t="s">
        <v>20900</v>
      </c>
      <c r="F176" s="145" t="s">
        <v>20901</v>
      </c>
      <c r="G176" s="146" t="s">
        <v>611</v>
      </c>
      <c r="H176" s="147">
        <v>11</v>
      </c>
      <c r="I176" s="148"/>
      <c r="J176" s="149">
        <f t="shared" ref="J176:J189" si="20">ROUND(I176*H176,2)</f>
        <v>0</v>
      </c>
      <c r="K176" s="150"/>
      <c r="L176" s="31"/>
      <c r="M176" s="151" t="s">
        <v>1</v>
      </c>
      <c r="N176" s="152" t="s">
        <v>42</v>
      </c>
      <c r="P176" s="153">
        <f t="shared" ref="P176:P189" si="21">O176*H176</f>
        <v>0</v>
      </c>
      <c r="Q176" s="153">
        <v>0</v>
      </c>
      <c r="R176" s="153">
        <f t="shared" ref="R176:R189" si="22">Q176*H176</f>
        <v>0</v>
      </c>
      <c r="S176" s="153">
        <v>0</v>
      </c>
      <c r="T176" s="154">
        <f t="shared" ref="T176:T189" si="23">S176*H176</f>
        <v>0</v>
      </c>
      <c r="AR176" s="155" t="s">
        <v>396</v>
      </c>
      <c r="AT176" s="155" t="s">
        <v>319</v>
      </c>
      <c r="AU176" s="155" t="s">
        <v>88</v>
      </c>
      <c r="AY176" s="16" t="s">
        <v>317</v>
      </c>
      <c r="BE176" s="156">
        <f t="shared" ref="BE176:BE189" si="24">IF(N176="základná",J176,0)</f>
        <v>0</v>
      </c>
      <c r="BF176" s="156">
        <f t="shared" ref="BF176:BF189" si="25">IF(N176="znížená",J176,0)</f>
        <v>0</v>
      </c>
      <c r="BG176" s="156">
        <f t="shared" ref="BG176:BG189" si="26">IF(N176="zákl. prenesená",J176,0)</f>
        <v>0</v>
      </c>
      <c r="BH176" s="156">
        <f t="shared" ref="BH176:BH189" si="27">IF(N176="zníž. prenesená",J176,0)</f>
        <v>0</v>
      </c>
      <c r="BI176" s="156">
        <f t="shared" ref="BI176:BI189" si="28">IF(N176="nulová",J176,0)</f>
        <v>0</v>
      </c>
      <c r="BJ176" s="16" t="s">
        <v>88</v>
      </c>
      <c r="BK176" s="156">
        <f t="shared" ref="BK176:BK189" si="29">ROUND(I176*H176,2)</f>
        <v>0</v>
      </c>
      <c r="BL176" s="16" t="s">
        <v>396</v>
      </c>
      <c r="BM176" s="155" t="s">
        <v>684</v>
      </c>
    </row>
    <row r="177" spans="2:65" s="1" customFormat="1" ht="24.15" customHeight="1">
      <c r="B177" s="142"/>
      <c r="C177" s="179" t="s">
        <v>477</v>
      </c>
      <c r="D177" s="179" t="s">
        <v>454</v>
      </c>
      <c r="E177" s="180" t="s">
        <v>20826</v>
      </c>
      <c r="F177" s="181" t="s">
        <v>20902</v>
      </c>
      <c r="G177" s="182" t="s">
        <v>611</v>
      </c>
      <c r="H177" s="183">
        <v>11</v>
      </c>
      <c r="I177" s="184"/>
      <c r="J177" s="185">
        <f t="shared" si="20"/>
        <v>0</v>
      </c>
      <c r="K177" s="186"/>
      <c r="L177" s="187"/>
      <c r="M177" s="188" t="s">
        <v>1</v>
      </c>
      <c r="N177" s="189" t="s">
        <v>42</v>
      </c>
      <c r="P177" s="153">
        <f t="shared" si="21"/>
        <v>0</v>
      </c>
      <c r="Q177" s="153">
        <v>3.8000000000000002E-4</v>
      </c>
      <c r="R177" s="153">
        <f t="shared" si="22"/>
        <v>4.1800000000000006E-3</v>
      </c>
      <c r="S177" s="153">
        <v>0</v>
      </c>
      <c r="T177" s="154">
        <f t="shared" si="23"/>
        <v>0</v>
      </c>
      <c r="AR177" s="155" t="s">
        <v>481</v>
      </c>
      <c r="AT177" s="155" t="s">
        <v>454</v>
      </c>
      <c r="AU177" s="155" t="s">
        <v>88</v>
      </c>
      <c r="AY177" s="16" t="s">
        <v>317</v>
      </c>
      <c r="BE177" s="156">
        <f t="shared" si="24"/>
        <v>0</v>
      </c>
      <c r="BF177" s="156">
        <f t="shared" si="25"/>
        <v>0</v>
      </c>
      <c r="BG177" s="156">
        <f t="shared" si="26"/>
        <v>0</v>
      </c>
      <c r="BH177" s="156">
        <f t="shared" si="27"/>
        <v>0</v>
      </c>
      <c r="BI177" s="156">
        <f t="shared" si="28"/>
        <v>0</v>
      </c>
      <c r="BJ177" s="16" t="s">
        <v>88</v>
      </c>
      <c r="BK177" s="156">
        <f t="shared" si="29"/>
        <v>0</v>
      </c>
      <c r="BL177" s="16" t="s">
        <v>396</v>
      </c>
      <c r="BM177" s="155" t="s">
        <v>687</v>
      </c>
    </row>
    <row r="178" spans="2:65" s="1" customFormat="1" ht="24.15" customHeight="1">
      <c r="B178" s="142"/>
      <c r="C178" s="143" t="s">
        <v>481</v>
      </c>
      <c r="D178" s="143" t="s">
        <v>319</v>
      </c>
      <c r="E178" s="144" t="s">
        <v>20828</v>
      </c>
      <c r="F178" s="145" t="s">
        <v>20829</v>
      </c>
      <c r="G178" s="146" t="s">
        <v>611</v>
      </c>
      <c r="H178" s="147">
        <v>12</v>
      </c>
      <c r="I178" s="148"/>
      <c r="J178" s="149">
        <f t="shared" si="20"/>
        <v>0</v>
      </c>
      <c r="K178" s="150"/>
      <c r="L178" s="31"/>
      <c r="M178" s="151" t="s">
        <v>1</v>
      </c>
      <c r="N178" s="152" t="s">
        <v>42</v>
      </c>
      <c r="P178" s="153">
        <f t="shared" si="21"/>
        <v>0</v>
      </c>
      <c r="Q178" s="153">
        <v>0</v>
      </c>
      <c r="R178" s="153">
        <f t="shared" si="22"/>
        <v>0</v>
      </c>
      <c r="S178" s="153">
        <v>0</v>
      </c>
      <c r="T178" s="154">
        <f t="shared" si="23"/>
        <v>0</v>
      </c>
      <c r="AR178" s="155" t="s">
        <v>396</v>
      </c>
      <c r="AT178" s="155" t="s">
        <v>319</v>
      </c>
      <c r="AU178" s="155" t="s">
        <v>88</v>
      </c>
      <c r="AY178" s="16" t="s">
        <v>317</v>
      </c>
      <c r="BE178" s="156">
        <f t="shared" si="24"/>
        <v>0</v>
      </c>
      <c r="BF178" s="156">
        <f t="shared" si="25"/>
        <v>0</v>
      </c>
      <c r="BG178" s="156">
        <f t="shared" si="26"/>
        <v>0</v>
      </c>
      <c r="BH178" s="156">
        <f t="shared" si="27"/>
        <v>0</v>
      </c>
      <c r="BI178" s="156">
        <f t="shared" si="28"/>
        <v>0</v>
      </c>
      <c r="BJ178" s="16" t="s">
        <v>88</v>
      </c>
      <c r="BK178" s="156">
        <f t="shared" si="29"/>
        <v>0</v>
      </c>
      <c r="BL178" s="16" t="s">
        <v>396</v>
      </c>
      <c r="BM178" s="155" t="s">
        <v>561</v>
      </c>
    </row>
    <row r="179" spans="2:65" s="1" customFormat="1" ht="24.15" customHeight="1">
      <c r="B179" s="142"/>
      <c r="C179" s="179" t="s">
        <v>488</v>
      </c>
      <c r="D179" s="179" t="s">
        <v>454</v>
      </c>
      <c r="E179" s="180" t="s">
        <v>20830</v>
      </c>
      <c r="F179" s="181" t="s">
        <v>20903</v>
      </c>
      <c r="G179" s="182" t="s">
        <v>611</v>
      </c>
      <c r="H179" s="183">
        <v>12</v>
      </c>
      <c r="I179" s="184"/>
      <c r="J179" s="185">
        <f t="shared" si="20"/>
        <v>0</v>
      </c>
      <c r="K179" s="186"/>
      <c r="L179" s="187"/>
      <c r="M179" s="188" t="s">
        <v>1</v>
      </c>
      <c r="N179" s="189" t="s">
        <v>42</v>
      </c>
      <c r="P179" s="153">
        <f t="shared" si="21"/>
        <v>0</v>
      </c>
      <c r="Q179" s="153">
        <v>3.8000000000000002E-4</v>
      </c>
      <c r="R179" s="153">
        <f t="shared" si="22"/>
        <v>4.5599999999999998E-3</v>
      </c>
      <c r="S179" s="153">
        <v>0</v>
      </c>
      <c r="T179" s="154">
        <f t="shared" si="23"/>
        <v>0</v>
      </c>
      <c r="AR179" s="155" t="s">
        <v>481</v>
      </c>
      <c r="AT179" s="155" t="s">
        <v>454</v>
      </c>
      <c r="AU179" s="155" t="s">
        <v>88</v>
      </c>
      <c r="AY179" s="16" t="s">
        <v>317</v>
      </c>
      <c r="BE179" s="156">
        <f t="shared" si="24"/>
        <v>0</v>
      </c>
      <c r="BF179" s="156">
        <f t="shared" si="25"/>
        <v>0</v>
      </c>
      <c r="BG179" s="156">
        <f t="shared" si="26"/>
        <v>0</v>
      </c>
      <c r="BH179" s="156">
        <f t="shared" si="27"/>
        <v>0</v>
      </c>
      <c r="BI179" s="156">
        <f t="shared" si="28"/>
        <v>0</v>
      </c>
      <c r="BJ179" s="16" t="s">
        <v>88</v>
      </c>
      <c r="BK179" s="156">
        <f t="shared" si="29"/>
        <v>0</v>
      </c>
      <c r="BL179" s="16" t="s">
        <v>396</v>
      </c>
      <c r="BM179" s="155" t="s">
        <v>692</v>
      </c>
    </row>
    <row r="180" spans="2:65" s="1" customFormat="1" ht="24.15" customHeight="1">
      <c r="B180" s="142"/>
      <c r="C180" s="143" t="s">
        <v>495</v>
      </c>
      <c r="D180" s="143" t="s">
        <v>319</v>
      </c>
      <c r="E180" s="144" t="s">
        <v>20904</v>
      </c>
      <c r="F180" s="145" t="s">
        <v>20905</v>
      </c>
      <c r="G180" s="146" t="s">
        <v>611</v>
      </c>
      <c r="H180" s="147">
        <v>4</v>
      </c>
      <c r="I180" s="148"/>
      <c r="J180" s="149">
        <f t="shared" si="20"/>
        <v>0</v>
      </c>
      <c r="K180" s="150"/>
      <c r="L180" s="31"/>
      <c r="M180" s="151" t="s">
        <v>1</v>
      </c>
      <c r="N180" s="152" t="s">
        <v>42</v>
      </c>
      <c r="P180" s="153">
        <f t="shared" si="21"/>
        <v>0</v>
      </c>
      <c r="Q180" s="153">
        <v>5.4000000000000001E-4</v>
      </c>
      <c r="R180" s="153">
        <f t="shared" si="22"/>
        <v>2.16E-3</v>
      </c>
      <c r="S180" s="153">
        <v>0</v>
      </c>
      <c r="T180" s="154">
        <f t="shared" si="23"/>
        <v>0</v>
      </c>
      <c r="AR180" s="155" t="s">
        <v>396</v>
      </c>
      <c r="AT180" s="155" t="s">
        <v>319</v>
      </c>
      <c r="AU180" s="155" t="s">
        <v>88</v>
      </c>
      <c r="AY180" s="16" t="s">
        <v>317</v>
      </c>
      <c r="BE180" s="156">
        <f t="shared" si="24"/>
        <v>0</v>
      </c>
      <c r="BF180" s="156">
        <f t="shared" si="25"/>
        <v>0</v>
      </c>
      <c r="BG180" s="156">
        <f t="shared" si="26"/>
        <v>0</v>
      </c>
      <c r="BH180" s="156">
        <f t="shared" si="27"/>
        <v>0</v>
      </c>
      <c r="BI180" s="156">
        <f t="shared" si="28"/>
        <v>0</v>
      </c>
      <c r="BJ180" s="16" t="s">
        <v>88</v>
      </c>
      <c r="BK180" s="156">
        <f t="shared" si="29"/>
        <v>0</v>
      </c>
      <c r="BL180" s="16" t="s">
        <v>396</v>
      </c>
      <c r="BM180" s="155" t="s">
        <v>696</v>
      </c>
    </row>
    <row r="181" spans="2:65" s="1" customFormat="1" ht="24.15" customHeight="1">
      <c r="B181" s="142"/>
      <c r="C181" s="179" t="s">
        <v>501</v>
      </c>
      <c r="D181" s="179" t="s">
        <v>454</v>
      </c>
      <c r="E181" s="180" t="s">
        <v>20906</v>
      </c>
      <c r="F181" s="181" t="s">
        <v>20907</v>
      </c>
      <c r="G181" s="182" t="s">
        <v>611</v>
      </c>
      <c r="H181" s="183">
        <v>4</v>
      </c>
      <c r="I181" s="184"/>
      <c r="J181" s="185">
        <f t="shared" si="20"/>
        <v>0</v>
      </c>
      <c r="K181" s="186"/>
      <c r="L181" s="187"/>
      <c r="M181" s="188" t="s">
        <v>1</v>
      </c>
      <c r="N181" s="189" t="s">
        <v>42</v>
      </c>
      <c r="P181" s="153">
        <f t="shared" si="21"/>
        <v>0</v>
      </c>
      <c r="Q181" s="153">
        <v>0</v>
      </c>
      <c r="R181" s="153">
        <f t="shared" si="22"/>
        <v>0</v>
      </c>
      <c r="S181" s="153">
        <v>0</v>
      </c>
      <c r="T181" s="154">
        <f t="shared" si="23"/>
        <v>0</v>
      </c>
      <c r="AR181" s="155" t="s">
        <v>481</v>
      </c>
      <c r="AT181" s="155" t="s">
        <v>454</v>
      </c>
      <c r="AU181" s="155" t="s">
        <v>88</v>
      </c>
      <c r="AY181" s="16" t="s">
        <v>317</v>
      </c>
      <c r="BE181" s="156">
        <f t="shared" si="24"/>
        <v>0</v>
      </c>
      <c r="BF181" s="156">
        <f t="shared" si="25"/>
        <v>0</v>
      </c>
      <c r="BG181" s="156">
        <f t="shared" si="26"/>
        <v>0</v>
      </c>
      <c r="BH181" s="156">
        <f t="shared" si="27"/>
        <v>0</v>
      </c>
      <c r="BI181" s="156">
        <f t="shared" si="28"/>
        <v>0</v>
      </c>
      <c r="BJ181" s="16" t="s">
        <v>88</v>
      </c>
      <c r="BK181" s="156">
        <f t="shared" si="29"/>
        <v>0</v>
      </c>
      <c r="BL181" s="16" t="s">
        <v>396</v>
      </c>
      <c r="BM181" s="155" t="s">
        <v>699</v>
      </c>
    </row>
    <row r="182" spans="2:65" s="1" customFormat="1" ht="24.15" customHeight="1">
      <c r="B182" s="142"/>
      <c r="C182" s="143" t="s">
        <v>507</v>
      </c>
      <c r="D182" s="143" t="s">
        <v>319</v>
      </c>
      <c r="E182" s="144" t="s">
        <v>20908</v>
      </c>
      <c r="F182" s="145" t="s">
        <v>20909</v>
      </c>
      <c r="G182" s="146" t="s">
        <v>611</v>
      </c>
      <c r="H182" s="147">
        <v>3</v>
      </c>
      <c r="I182" s="148"/>
      <c r="J182" s="149">
        <f t="shared" si="20"/>
        <v>0</v>
      </c>
      <c r="K182" s="150"/>
      <c r="L182" s="31"/>
      <c r="M182" s="151" t="s">
        <v>1</v>
      </c>
      <c r="N182" s="152" t="s">
        <v>42</v>
      </c>
      <c r="P182" s="153">
        <f t="shared" si="21"/>
        <v>0</v>
      </c>
      <c r="Q182" s="153">
        <v>1.2899999999999999E-3</v>
      </c>
      <c r="R182" s="153">
        <f t="shared" si="22"/>
        <v>3.8699999999999997E-3</v>
      </c>
      <c r="S182" s="153">
        <v>0</v>
      </c>
      <c r="T182" s="154">
        <f t="shared" si="23"/>
        <v>0</v>
      </c>
      <c r="AR182" s="155" t="s">
        <v>396</v>
      </c>
      <c r="AT182" s="155" t="s">
        <v>319</v>
      </c>
      <c r="AU182" s="155" t="s">
        <v>88</v>
      </c>
      <c r="AY182" s="16" t="s">
        <v>317</v>
      </c>
      <c r="BE182" s="156">
        <f t="shared" si="24"/>
        <v>0</v>
      </c>
      <c r="BF182" s="156">
        <f t="shared" si="25"/>
        <v>0</v>
      </c>
      <c r="BG182" s="156">
        <f t="shared" si="26"/>
        <v>0</v>
      </c>
      <c r="BH182" s="156">
        <f t="shared" si="27"/>
        <v>0</v>
      </c>
      <c r="BI182" s="156">
        <f t="shared" si="28"/>
        <v>0</v>
      </c>
      <c r="BJ182" s="16" t="s">
        <v>88</v>
      </c>
      <c r="BK182" s="156">
        <f t="shared" si="29"/>
        <v>0</v>
      </c>
      <c r="BL182" s="16" t="s">
        <v>396</v>
      </c>
      <c r="BM182" s="155" t="s">
        <v>702</v>
      </c>
    </row>
    <row r="183" spans="2:65" s="1" customFormat="1" ht="24.15" customHeight="1">
      <c r="B183" s="142"/>
      <c r="C183" s="179" t="s">
        <v>703</v>
      </c>
      <c r="D183" s="179" t="s">
        <v>454</v>
      </c>
      <c r="E183" s="180" t="s">
        <v>20910</v>
      </c>
      <c r="F183" s="181" t="s">
        <v>20911</v>
      </c>
      <c r="G183" s="182" t="s">
        <v>611</v>
      </c>
      <c r="H183" s="183">
        <v>3</v>
      </c>
      <c r="I183" s="184"/>
      <c r="J183" s="185">
        <f t="shared" si="20"/>
        <v>0</v>
      </c>
      <c r="K183" s="186"/>
      <c r="L183" s="187"/>
      <c r="M183" s="188" t="s">
        <v>1</v>
      </c>
      <c r="N183" s="189" t="s">
        <v>42</v>
      </c>
      <c r="P183" s="153">
        <f t="shared" si="21"/>
        <v>0</v>
      </c>
      <c r="Q183" s="153">
        <v>0</v>
      </c>
      <c r="R183" s="153">
        <f t="shared" si="22"/>
        <v>0</v>
      </c>
      <c r="S183" s="153">
        <v>0</v>
      </c>
      <c r="T183" s="154">
        <f t="shared" si="23"/>
        <v>0</v>
      </c>
      <c r="AR183" s="155" t="s">
        <v>481</v>
      </c>
      <c r="AT183" s="155" t="s">
        <v>454</v>
      </c>
      <c r="AU183" s="155" t="s">
        <v>88</v>
      </c>
      <c r="AY183" s="16" t="s">
        <v>317</v>
      </c>
      <c r="BE183" s="156">
        <f t="shared" si="24"/>
        <v>0</v>
      </c>
      <c r="BF183" s="156">
        <f t="shared" si="25"/>
        <v>0</v>
      </c>
      <c r="BG183" s="156">
        <f t="shared" si="26"/>
        <v>0</v>
      </c>
      <c r="BH183" s="156">
        <f t="shared" si="27"/>
        <v>0</v>
      </c>
      <c r="BI183" s="156">
        <f t="shared" si="28"/>
        <v>0</v>
      </c>
      <c r="BJ183" s="16" t="s">
        <v>88</v>
      </c>
      <c r="BK183" s="156">
        <f t="shared" si="29"/>
        <v>0</v>
      </c>
      <c r="BL183" s="16" t="s">
        <v>396</v>
      </c>
      <c r="BM183" s="155" t="s">
        <v>706</v>
      </c>
    </row>
    <row r="184" spans="2:65" s="1" customFormat="1" ht="24.15" customHeight="1">
      <c r="B184" s="142"/>
      <c r="C184" s="143" t="s">
        <v>647</v>
      </c>
      <c r="D184" s="143" t="s">
        <v>319</v>
      </c>
      <c r="E184" s="144" t="s">
        <v>20912</v>
      </c>
      <c r="F184" s="145" t="s">
        <v>20913</v>
      </c>
      <c r="G184" s="146" t="s">
        <v>611</v>
      </c>
      <c r="H184" s="147">
        <v>4</v>
      </c>
      <c r="I184" s="148"/>
      <c r="J184" s="149">
        <f t="shared" si="20"/>
        <v>0</v>
      </c>
      <c r="K184" s="150"/>
      <c r="L184" s="31"/>
      <c r="M184" s="151" t="s">
        <v>1</v>
      </c>
      <c r="N184" s="152" t="s">
        <v>42</v>
      </c>
      <c r="P184" s="153">
        <f t="shared" si="21"/>
        <v>0</v>
      </c>
      <c r="Q184" s="153">
        <v>1E-3</v>
      </c>
      <c r="R184" s="153">
        <f t="shared" si="22"/>
        <v>4.0000000000000001E-3</v>
      </c>
      <c r="S184" s="153">
        <v>0</v>
      </c>
      <c r="T184" s="154">
        <f t="shared" si="23"/>
        <v>0</v>
      </c>
      <c r="AR184" s="155" t="s">
        <v>396</v>
      </c>
      <c r="AT184" s="155" t="s">
        <v>319</v>
      </c>
      <c r="AU184" s="155" t="s">
        <v>88</v>
      </c>
      <c r="AY184" s="16" t="s">
        <v>317</v>
      </c>
      <c r="BE184" s="156">
        <f t="shared" si="24"/>
        <v>0</v>
      </c>
      <c r="BF184" s="156">
        <f t="shared" si="25"/>
        <v>0</v>
      </c>
      <c r="BG184" s="156">
        <f t="shared" si="26"/>
        <v>0</v>
      </c>
      <c r="BH184" s="156">
        <f t="shared" si="27"/>
        <v>0</v>
      </c>
      <c r="BI184" s="156">
        <f t="shared" si="28"/>
        <v>0</v>
      </c>
      <c r="BJ184" s="16" t="s">
        <v>88</v>
      </c>
      <c r="BK184" s="156">
        <f t="shared" si="29"/>
        <v>0</v>
      </c>
      <c r="BL184" s="16" t="s">
        <v>396</v>
      </c>
      <c r="BM184" s="155" t="s">
        <v>709</v>
      </c>
    </row>
    <row r="185" spans="2:65" s="1" customFormat="1" ht="24.15" customHeight="1">
      <c r="B185" s="142"/>
      <c r="C185" s="143" t="s">
        <v>712</v>
      </c>
      <c r="D185" s="143" t="s">
        <v>319</v>
      </c>
      <c r="E185" s="144" t="s">
        <v>20834</v>
      </c>
      <c r="F185" s="145" t="s">
        <v>20835</v>
      </c>
      <c r="G185" s="146" t="s">
        <v>611</v>
      </c>
      <c r="H185" s="147">
        <v>6</v>
      </c>
      <c r="I185" s="148"/>
      <c r="J185" s="149">
        <f t="shared" si="20"/>
        <v>0</v>
      </c>
      <c r="K185" s="150"/>
      <c r="L185" s="31"/>
      <c r="M185" s="151" t="s">
        <v>1</v>
      </c>
      <c r="N185" s="152" t="s">
        <v>42</v>
      </c>
      <c r="P185" s="153">
        <f t="shared" si="21"/>
        <v>0</v>
      </c>
      <c r="Q185" s="153">
        <v>2.5200000000000001E-3</v>
      </c>
      <c r="R185" s="153">
        <f t="shared" si="22"/>
        <v>1.5120000000000001E-2</v>
      </c>
      <c r="S185" s="153">
        <v>0</v>
      </c>
      <c r="T185" s="154">
        <f t="shared" si="23"/>
        <v>0</v>
      </c>
      <c r="AR185" s="155" t="s">
        <v>396</v>
      </c>
      <c r="AT185" s="155" t="s">
        <v>319</v>
      </c>
      <c r="AU185" s="155" t="s">
        <v>88</v>
      </c>
      <c r="AY185" s="16" t="s">
        <v>317</v>
      </c>
      <c r="BE185" s="156">
        <f t="shared" si="24"/>
        <v>0</v>
      </c>
      <c r="BF185" s="156">
        <f t="shared" si="25"/>
        <v>0</v>
      </c>
      <c r="BG185" s="156">
        <f t="shared" si="26"/>
        <v>0</v>
      </c>
      <c r="BH185" s="156">
        <f t="shared" si="27"/>
        <v>0</v>
      </c>
      <c r="BI185" s="156">
        <f t="shared" si="28"/>
        <v>0</v>
      </c>
      <c r="BJ185" s="16" t="s">
        <v>88</v>
      </c>
      <c r="BK185" s="156">
        <f t="shared" si="29"/>
        <v>0</v>
      </c>
      <c r="BL185" s="16" t="s">
        <v>396</v>
      </c>
      <c r="BM185" s="155" t="s">
        <v>715</v>
      </c>
    </row>
    <row r="186" spans="2:65" s="1" customFormat="1" ht="24.15" customHeight="1">
      <c r="B186" s="142"/>
      <c r="C186" s="179" t="s">
        <v>650</v>
      </c>
      <c r="D186" s="179" t="s">
        <v>454</v>
      </c>
      <c r="E186" s="180" t="s">
        <v>20914</v>
      </c>
      <c r="F186" s="181" t="s">
        <v>20915</v>
      </c>
      <c r="G186" s="182" t="s">
        <v>611</v>
      </c>
      <c r="H186" s="183">
        <v>2</v>
      </c>
      <c r="I186" s="184"/>
      <c r="J186" s="185">
        <f t="shared" si="20"/>
        <v>0</v>
      </c>
      <c r="K186" s="186"/>
      <c r="L186" s="187"/>
      <c r="M186" s="188" t="s">
        <v>1</v>
      </c>
      <c r="N186" s="189" t="s">
        <v>42</v>
      </c>
      <c r="P186" s="153">
        <f t="shared" si="21"/>
        <v>0</v>
      </c>
      <c r="Q186" s="153">
        <v>2.0000000000000001E-4</v>
      </c>
      <c r="R186" s="153">
        <f t="shared" si="22"/>
        <v>4.0000000000000002E-4</v>
      </c>
      <c r="S186" s="153">
        <v>0</v>
      </c>
      <c r="T186" s="154">
        <f t="shared" si="23"/>
        <v>0</v>
      </c>
      <c r="AR186" s="155" t="s">
        <v>481</v>
      </c>
      <c r="AT186" s="155" t="s">
        <v>454</v>
      </c>
      <c r="AU186" s="155" t="s">
        <v>88</v>
      </c>
      <c r="AY186" s="16" t="s">
        <v>317</v>
      </c>
      <c r="BE186" s="156">
        <f t="shared" si="24"/>
        <v>0</v>
      </c>
      <c r="BF186" s="156">
        <f t="shared" si="25"/>
        <v>0</v>
      </c>
      <c r="BG186" s="156">
        <f t="shared" si="26"/>
        <v>0</v>
      </c>
      <c r="BH186" s="156">
        <f t="shared" si="27"/>
        <v>0</v>
      </c>
      <c r="BI186" s="156">
        <f t="shared" si="28"/>
        <v>0</v>
      </c>
      <c r="BJ186" s="16" t="s">
        <v>88</v>
      </c>
      <c r="BK186" s="156">
        <f t="shared" si="29"/>
        <v>0</v>
      </c>
      <c r="BL186" s="16" t="s">
        <v>396</v>
      </c>
      <c r="BM186" s="155" t="s">
        <v>719</v>
      </c>
    </row>
    <row r="187" spans="2:65" s="1" customFormat="1" ht="24.15" customHeight="1">
      <c r="B187" s="142"/>
      <c r="C187" s="179" t="s">
        <v>722</v>
      </c>
      <c r="D187" s="179" t="s">
        <v>454</v>
      </c>
      <c r="E187" s="180" t="s">
        <v>20836</v>
      </c>
      <c r="F187" s="181" t="s">
        <v>20837</v>
      </c>
      <c r="G187" s="182" t="s">
        <v>611</v>
      </c>
      <c r="H187" s="183">
        <v>2</v>
      </c>
      <c r="I187" s="184"/>
      <c r="J187" s="185">
        <f t="shared" si="20"/>
        <v>0</v>
      </c>
      <c r="K187" s="186"/>
      <c r="L187" s="187"/>
      <c r="M187" s="188" t="s">
        <v>1</v>
      </c>
      <c r="N187" s="189" t="s">
        <v>42</v>
      </c>
      <c r="P187" s="153">
        <f t="shared" si="21"/>
        <v>0</v>
      </c>
      <c r="Q187" s="153">
        <v>2.0000000000000001E-4</v>
      </c>
      <c r="R187" s="153">
        <f t="shared" si="22"/>
        <v>4.0000000000000002E-4</v>
      </c>
      <c r="S187" s="153">
        <v>0</v>
      </c>
      <c r="T187" s="154">
        <f t="shared" si="23"/>
        <v>0</v>
      </c>
      <c r="AR187" s="155" t="s">
        <v>481</v>
      </c>
      <c r="AT187" s="155" t="s">
        <v>454</v>
      </c>
      <c r="AU187" s="155" t="s">
        <v>88</v>
      </c>
      <c r="AY187" s="16" t="s">
        <v>317</v>
      </c>
      <c r="BE187" s="156">
        <f t="shared" si="24"/>
        <v>0</v>
      </c>
      <c r="BF187" s="156">
        <f t="shared" si="25"/>
        <v>0</v>
      </c>
      <c r="BG187" s="156">
        <f t="shared" si="26"/>
        <v>0</v>
      </c>
      <c r="BH187" s="156">
        <f t="shared" si="27"/>
        <v>0</v>
      </c>
      <c r="BI187" s="156">
        <f t="shared" si="28"/>
        <v>0</v>
      </c>
      <c r="BJ187" s="16" t="s">
        <v>88</v>
      </c>
      <c r="BK187" s="156">
        <f t="shared" si="29"/>
        <v>0</v>
      </c>
      <c r="BL187" s="16" t="s">
        <v>396</v>
      </c>
      <c r="BM187" s="155" t="s">
        <v>1704</v>
      </c>
    </row>
    <row r="188" spans="2:65" s="1" customFormat="1" ht="24.15" customHeight="1">
      <c r="B188" s="142"/>
      <c r="C188" s="179" t="s">
        <v>655</v>
      </c>
      <c r="D188" s="179" t="s">
        <v>454</v>
      </c>
      <c r="E188" s="180" t="s">
        <v>20916</v>
      </c>
      <c r="F188" s="181" t="s">
        <v>20917</v>
      </c>
      <c r="G188" s="182" t="s">
        <v>611</v>
      </c>
      <c r="H188" s="183">
        <v>2</v>
      </c>
      <c r="I188" s="184"/>
      <c r="J188" s="185">
        <f t="shared" si="20"/>
        <v>0</v>
      </c>
      <c r="K188" s="186"/>
      <c r="L188" s="187"/>
      <c r="M188" s="188" t="s">
        <v>1</v>
      </c>
      <c r="N188" s="189" t="s">
        <v>42</v>
      </c>
      <c r="P188" s="153">
        <f t="shared" si="21"/>
        <v>0</v>
      </c>
      <c r="Q188" s="153">
        <v>0</v>
      </c>
      <c r="R188" s="153">
        <f t="shared" si="22"/>
        <v>0</v>
      </c>
      <c r="S188" s="153">
        <v>0</v>
      </c>
      <c r="T188" s="154">
        <f t="shared" si="23"/>
        <v>0</v>
      </c>
      <c r="AR188" s="155" t="s">
        <v>481</v>
      </c>
      <c r="AT188" s="155" t="s">
        <v>454</v>
      </c>
      <c r="AU188" s="155" t="s">
        <v>88</v>
      </c>
      <c r="AY188" s="16" t="s">
        <v>317</v>
      </c>
      <c r="BE188" s="156">
        <f t="shared" si="24"/>
        <v>0</v>
      </c>
      <c r="BF188" s="156">
        <f t="shared" si="25"/>
        <v>0</v>
      </c>
      <c r="BG188" s="156">
        <f t="shared" si="26"/>
        <v>0</v>
      </c>
      <c r="BH188" s="156">
        <f t="shared" si="27"/>
        <v>0</v>
      </c>
      <c r="BI188" s="156">
        <f t="shared" si="28"/>
        <v>0</v>
      </c>
      <c r="BJ188" s="16" t="s">
        <v>88</v>
      </c>
      <c r="BK188" s="156">
        <f t="shared" si="29"/>
        <v>0</v>
      </c>
      <c r="BL188" s="16" t="s">
        <v>396</v>
      </c>
      <c r="BM188" s="155" t="s">
        <v>1726</v>
      </c>
    </row>
    <row r="189" spans="2:65" s="1" customFormat="1" ht="24.15" customHeight="1">
      <c r="B189" s="142"/>
      <c r="C189" s="143" t="s">
        <v>729</v>
      </c>
      <c r="D189" s="143" t="s">
        <v>319</v>
      </c>
      <c r="E189" s="144" t="s">
        <v>20838</v>
      </c>
      <c r="F189" s="145" t="s">
        <v>20839</v>
      </c>
      <c r="G189" s="146" t="s">
        <v>611</v>
      </c>
      <c r="H189" s="147">
        <v>6</v>
      </c>
      <c r="I189" s="148"/>
      <c r="J189" s="149">
        <f t="shared" si="20"/>
        <v>0</v>
      </c>
      <c r="K189" s="150"/>
      <c r="L189" s="31"/>
      <c r="M189" s="151" t="s">
        <v>1</v>
      </c>
      <c r="N189" s="152" t="s">
        <v>42</v>
      </c>
      <c r="P189" s="153">
        <f t="shared" si="21"/>
        <v>0</v>
      </c>
      <c r="Q189" s="153">
        <v>2.0000000000000001E-4</v>
      </c>
      <c r="R189" s="153">
        <f t="shared" si="22"/>
        <v>1.2000000000000001E-3</v>
      </c>
      <c r="S189" s="153">
        <v>0</v>
      </c>
      <c r="T189" s="154">
        <f t="shared" si="23"/>
        <v>0</v>
      </c>
      <c r="AR189" s="155" t="s">
        <v>396</v>
      </c>
      <c r="AT189" s="155" t="s">
        <v>319</v>
      </c>
      <c r="AU189" s="155" t="s">
        <v>88</v>
      </c>
      <c r="AY189" s="16" t="s">
        <v>317</v>
      </c>
      <c r="BE189" s="156">
        <f t="shared" si="24"/>
        <v>0</v>
      </c>
      <c r="BF189" s="156">
        <f t="shared" si="25"/>
        <v>0</v>
      </c>
      <c r="BG189" s="156">
        <f t="shared" si="26"/>
        <v>0</v>
      </c>
      <c r="BH189" s="156">
        <f t="shared" si="27"/>
        <v>0</v>
      </c>
      <c r="BI189" s="156">
        <f t="shared" si="28"/>
        <v>0</v>
      </c>
      <c r="BJ189" s="16" t="s">
        <v>88</v>
      </c>
      <c r="BK189" s="156">
        <f t="shared" si="29"/>
        <v>0</v>
      </c>
      <c r="BL189" s="16" t="s">
        <v>396</v>
      </c>
      <c r="BM189" s="155" t="s">
        <v>725</v>
      </c>
    </row>
    <row r="190" spans="2:65" s="11" customFormat="1" ht="22.75" customHeight="1">
      <c r="B190" s="130"/>
      <c r="D190" s="131" t="s">
        <v>75</v>
      </c>
      <c r="E190" s="140" t="s">
        <v>651</v>
      </c>
      <c r="F190" s="140" t="s">
        <v>652</v>
      </c>
      <c r="I190" s="133"/>
      <c r="J190" s="141">
        <f>BK190</f>
        <v>0</v>
      </c>
      <c r="L190" s="130"/>
      <c r="M190" s="135"/>
      <c r="P190" s="136">
        <f>P191</f>
        <v>0</v>
      </c>
      <c r="R190" s="136">
        <f>R191</f>
        <v>8.1199999999999987E-3</v>
      </c>
      <c r="T190" s="137">
        <f>T191</f>
        <v>0</v>
      </c>
      <c r="AR190" s="131" t="s">
        <v>88</v>
      </c>
      <c r="AT190" s="138" t="s">
        <v>75</v>
      </c>
      <c r="AU190" s="138" t="s">
        <v>83</v>
      </c>
      <c r="AY190" s="131" t="s">
        <v>317</v>
      </c>
      <c r="BK190" s="139">
        <f>BK191</f>
        <v>0</v>
      </c>
    </row>
    <row r="191" spans="2:65" s="1" customFormat="1" ht="24.15" customHeight="1">
      <c r="B191" s="142"/>
      <c r="C191" s="143" t="s">
        <v>662</v>
      </c>
      <c r="D191" s="143" t="s">
        <v>319</v>
      </c>
      <c r="E191" s="144" t="s">
        <v>653</v>
      </c>
      <c r="F191" s="145" t="s">
        <v>654</v>
      </c>
      <c r="G191" s="146" t="s">
        <v>484</v>
      </c>
      <c r="H191" s="147">
        <v>116</v>
      </c>
      <c r="I191" s="148"/>
      <c r="J191" s="149">
        <f>ROUND(I191*H191,2)</f>
        <v>0</v>
      </c>
      <c r="K191" s="150"/>
      <c r="L191" s="31"/>
      <c r="M191" s="151" t="s">
        <v>1</v>
      </c>
      <c r="N191" s="152" t="s">
        <v>42</v>
      </c>
      <c r="P191" s="153">
        <f>O191*H191</f>
        <v>0</v>
      </c>
      <c r="Q191" s="153">
        <v>6.9999999999999994E-5</v>
      </c>
      <c r="R191" s="153">
        <f>Q191*H191</f>
        <v>8.1199999999999987E-3</v>
      </c>
      <c r="S191" s="153">
        <v>0</v>
      </c>
      <c r="T191" s="154">
        <f>S191*H191</f>
        <v>0</v>
      </c>
      <c r="AR191" s="155" t="s">
        <v>396</v>
      </c>
      <c r="AT191" s="155" t="s">
        <v>319</v>
      </c>
      <c r="AU191" s="155" t="s">
        <v>88</v>
      </c>
      <c r="AY191" s="16" t="s">
        <v>317</v>
      </c>
      <c r="BE191" s="156">
        <f>IF(N191="základná",J191,0)</f>
        <v>0</v>
      </c>
      <c r="BF191" s="156">
        <f>IF(N191="znížená",J191,0)</f>
        <v>0</v>
      </c>
      <c r="BG191" s="156">
        <f>IF(N191="zákl. prenesená",J191,0)</f>
        <v>0</v>
      </c>
      <c r="BH191" s="156">
        <f>IF(N191="zníž. prenesená",J191,0)</f>
        <v>0</v>
      </c>
      <c r="BI191" s="156">
        <f>IF(N191="nulová",J191,0)</f>
        <v>0</v>
      </c>
      <c r="BJ191" s="16" t="s">
        <v>88</v>
      </c>
      <c r="BK191" s="156">
        <f>ROUND(I191*H191,2)</f>
        <v>0</v>
      </c>
      <c r="BL191" s="16" t="s">
        <v>396</v>
      </c>
      <c r="BM191" s="155" t="s">
        <v>728</v>
      </c>
    </row>
    <row r="192" spans="2:65" s="11" customFormat="1" ht="22.75" customHeight="1">
      <c r="B192" s="130"/>
      <c r="D192" s="131" t="s">
        <v>75</v>
      </c>
      <c r="E192" s="140" t="s">
        <v>7475</v>
      </c>
      <c r="F192" s="140" t="s">
        <v>20918</v>
      </c>
      <c r="I192" s="133"/>
      <c r="J192" s="141">
        <f>BK192</f>
        <v>0</v>
      </c>
      <c r="L192" s="130"/>
      <c r="M192" s="135"/>
      <c r="P192" s="136">
        <f>SUM(P193:P195)</f>
        <v>0</v>
      </c>
      <c r="R192" s="136">
        <f>SUM(R193:R195)</f>
        <v>3.2000000000000001E-2</v>
      </c>
      <c r="T192" s="137">
        <f>SUM(T193:T195)</f>
        <v>0</v>
      </c>
      <c r="AR192" s="131" t="s">
        <v>88</v>
      </c>
      <c r="AT192" s="138" t="s">
        <v>75</v>
      </c>
      <c r="AU192" s="138" t="s">
        <v>83</v>
      </c>
      <c r="AY192" s="131" t="s">
        <v>317</v>
      </c>
      <c r="BK192" s="139">
        <f>SUM(BK193:BK195)</f>
        <v>0</v>
      </c>
    </row>
    <row r="193" spans="2:65" s="1" customFormat="1" ht="16.5" customHeight="1">
      <c r="B193" s="142"/>
      <c r="C193" s="143" t="s">
        <v>736</v>
      </c>
      <c r="D193" s="143" t="s">
        <v>319</v>
      </c>
      <c r="E193" s="144" t="s">
        <v>20919</v>
      </c>
      <c r="F193" s="145" t="s">
        <v>20920</v>
      </c>
      <c r="G193" s="146" t="s">
        <v>611</v>
      </c>
      <c r="H193" s="147">
        <v>8</v>
      </c>
      <c r="I193" s="148"/>
      <c r="J193" s="149">
        <f>ROUND(I193*H193,2)</f>
        <v>0</v>
      </c>
      <c r="K193" s="150"/>
      <c r="L193" s="31"/>
      <c r="M193" s="151" t="s">
        <v>1</v>
      </c>
      <c r="N193" s="152" t="s">
        <v>42</v>
      </c>
      <c r="P193" s="153">
        <f>O193*H193</f>
        <v>0</v>
      </c>
      <c r="Q193" s="153">
        <v>1.6000000000000001E-3</v>
      </c>
      <c r="R193" s="153">
        <f>Q193*H193</f>
        <v>1.2800000000000001E-2</v>
      </c>
      <c r="S193" s="153">
        <v>0</v>
      </c>
      <c r="T193" s="154">
        <f>S193*H193</f>
        <v>0</v>
      </c>
      <c r="AR193" s="155" t="s">
        <v>396</v>
      </c>
      <c r="AT193" s="155" t="s">
        <v>319</v>
      </c>
      <c r="AU193" s="155" t="s">
        <v>88</v>
      </c>
      <c r="AY193" s="16" t="s">
        <v>317</v>
      </c>
      <c r="BE193" s="156">
        <f>IF(N193="základná",J193,0)</f>
        <v>0</v>
      </c>
      <c r="BF193" s="156">
        <f>IF(N193="znížená",J193,0)</f>
        <v>0</v>
      </c>
      <c r="BG193" s="156">
        <f>IF(N193="zákl. prenesená",J193,0)</f>
        <v>0</v>
      </c>
      <c r="BH193" s="156">
        <f>IF(N193="zníž. prenesená",J193,0)</f>
        <v>0</v>
      </c>
      <c r="BI193" s="156">
        <f>IF(N193="nulová",J193,0)</f>
        <v>0</v>
      </c>
      <c r="BJ193" s="16" t="s">
        <v>88</v>
      </c>
      <c r="BK193" s="156">
        <f>ROUND(I193*H193,2)</f>
        <v>0</v>
      </c>
      <c r="BL193" s="16" t="s">
        <v>396</v>
      </c>
      <c r="BM193" s="155" t="s">
        <v>732</v>
      </c>
    </row>
    <row r="194" spans="2:65" s="1" customFormat="1" ht="24.15" customHeight="1">
      <c r="B194" s="142"/>
      <c r="C194" s="179" t="s">
        <v>665</v>
      </c>
      <c r="D194" s="179" t="s">
        <v>454</v>
      </c>
      <c r="E194" s="180" t="s">
        <v>20921</v>
      </c>
      <c r="F194" s="181" t="s">
        <v>1</v>
      </c>
      <c r="G194" s="182" t="s">
        <v>1</v>
      </c>
      <c r="H194" s="183">
        <v>0</v>
      </c>
      <c r="I194" s="184"/>
      <c r="J194" s="185">
        <f>ROUND(I194*H194,2)</f>
        <v>0</v>
      </c>
      <c r="K194" s="186"/>
      <c r="L194" s="187"/>
      <c r="M194" s="188" t="s">
        <v>1</v>
      </c>
      <c r="N194" s="189" t="s">
        <v>42</v>
      </c>
      <c r="P194" s="153">
        <f>O194*H194</f>
        <v>0</v>
      </c>
      <c r="Q194" s="153">
        <v>1.1999999999999999E-3</v>
      </c>
      <c r="R194" s="153">
        <f>Q194*H194</f>
        <v>0</v>
      </c>
      <c r="S194" s="153">
        <v>0</v>
      </c>
      <c r="T194" s="154">
        <f>S194*H194</f>
        <v>0</v>
      </c>
      <c r="AR194" s="155" t="s">
        <v>481</v>
      </c>
      <c r="AT194" s="155" t="s">
        <v>454</v>
      </c>
      <c r="AU194" s="155" t="s">
        <v>88</v>
      </c>
      <c r="AY194" s="16" t="s">
        <v>317</v>
      </c>
      <c r="BE194" s="156">
        <f>IF(N194="základná",J194,0)</f>
        <v>0</v>
      </c>
      <c r="BF194" s="156">
        <f>IF(N194="znížená",J194,0)</f>
        <v>0</v>
      </c>
      <c r="BG194" s="156">
        <f>IF(N194="zákl. prenesená",J194,0)</f>
        <v>0</v>
      </c>
      <c r="BH194" s="156">
        <f>IF(N194="zníž. prenesená",J194,0)</f>
        <v>0</v>
      </c>
      <c r="BI194" s="156">
        <f>IF(N194="nulová",J194,0)</f>
        <v>0</v>
      </c>
      <c r="BJ194" s="16" t="s">
        <v>88</v>
      </c>
      <c r="BK194" s="156">
        <f>ROUND(I194*H194,2)</f>
        <v>0</v>
      </c>
      <c r="BL194" s="16" t="s">
        <v>396</v>
      </c>
      <c r="BM194" s="155" t="s">
        <v>735</v>
      </c>
    </row>
    <row r="195" spans="2:65" s="1" customFormat="1" ht="24.15" customHeight="1">
      <c r="B195" s="142"/>
      <c r="C195" s="179" t="s">
        <v>743</v>
      </c>
      <c r="D195" s="179" t="s">
        <v>454</v>
      </c>
      <c r="E195" s="180" t="s">
        <v>20922</v>
      </c>
      <c r="F195" s="181" t="s">
        <v>20923</v>
      </c>
      <c r="G195" s="182" t="s">
        <v>611</v>
      </c>
      <c r="H195" s="183">
        <v>8</v>
      </c>
      <c r="I195" s="184"/>
      <c r="J195" s="185">
        <f>ROUND(I195*H195,2)</f>
        <v>0</v>
      </c>
      <c r="K195" s="186"/>
      <c r="L195" s="187"/>
      <c r="M195" s="188" t="s">
        <v>1</v>
      </c>
      <c r="N195" s="189" t="s">
        <v>42</v>
      </c>
      <c r="P195" s="153">
        <f>O195*H195</f>
        <v>0</v>
      </c>
      <c r="Q195" s="153">
        <v>2.3999999999999998E-3</v>
      </c>
      <c r="R195" s="153">
        <f>Q195*H195</f>
        <v>1.9199999999999998E-2</v>
      </c>
      <c r="S195" s="153">
        <v>0</v>
      </c>
      <c r="T195" s="154">
        <f>S195*H195</f>
        <v>0</v>
      </c>
      <c r="AR195" s="155" t="s">
        <v>481</v>
      </c>
      <c r="AT195" s="155" t="s">
        <v>454</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396</v>
      </c>
      <c r="BM195" s="155" t="s">
        <v>739</v>
      </c>
    </row>
    <row r="196" spans="2:65" s="11" customFormat="1" ht="25.9" customHeight="1">
      <c r="B196" s="130"/>
      <c r="D196" s="131" t="s">
        <v>75</v>
      </c>
      <c r="E196" s="132" t="s">
        <v>612</v>
      </c>
      <c r="F196" s="132" t="s">
        <v>657</v>
      </c>
      <c r="I196" s="133"/>
      <c r="J196" s="134">
        <f>BK196</f>
        <v>0</v>
      </c>
      <c r="L196" s="130"/>
      <c r="M196" s="135"/>
      <c r="P196" s="136">
        <f>P197</f>
        <v>0</v>
      </c>
      <c r="R196" s="136">
        <f>R197</f>
        <v>3.8199999999999996E-3</v>
      </c>
      <c r="T196" s="137">
        <f>T197</f>
        <v>0</v>
      </c>
      <c r="AR196" s="131" t="s">
        <v>83</v>
      </c>
      <c r="AT196" s="138" t="s">
        <v>75</v>
      </c>
      <c r="AU196" s="138" t="s">
        <v>76</v>
      </c>
      <c r="AY196" s="131" t="s">
        <v>317</v>
      </c>
      <c r="BK196" s="139">
        <f>BK197</f>
        <v>0</v>
      </c>
    </row>
    <row r="197" spans="2:65" s="11" customFormat="1" ht="22.75" customHeight="1">
      <c r="B197" s="130"/>
      <c r="D197" s="131" t="s">
        <v>75</v>
      </c>
      <c r="E197" s="140" t="s">
        <v>658</v>
      </c>
      <c r="F197" s="140" t="s">
        <v>659</v>
      </c>
      <c r="I197" s="133"/>
      <c r="J197" s="141">
        <f>BK197</f>
        <v>0</v>
      </c>
      <c r="L197" s="130"/>
      <c r="M197" s="135"/>
      <c r="P197" s="136">
        <f>SUM(P198:P211)</f>
        <v>0</v>
      </c>
      <c r="R197" s="136">
        <f>SUM(R198:R211)</f>
        <v>3.8199999999999996E-3</v>
      </c>
      <c r="T197" s="137">
        <f>SUM(T198:T211)</f>
        <v>0</v>
      </c>
      <c r="AR197" s="131" t="s">
        <v>83</v>
      </c>
      <c r="AT197" s="138" t="s">
        <v>75</v>
      </c>
      <c r="AU197" s="138" t="s">
        <v>83</v>
      </c>
      <c r="AY197" s="131" t="s">
        <v>317</v>
      </c>
      <c r="BK197" s="139">
        <f>SUM(BK198:BK211)</f>
        <v>0</v>
      </c>
    </row>
    <row r="198" spans="2:65" s="1" customFormat="1" ht="16.5" customHeight="1">
      <c r="B198" s="142"/>
      <c r="C198" s="143" t="s">
        <v>616</v>
      </c>
      <c r="D198" s="143" t="s">
        <v>319</v>
      </c>
      <c r="E198" s="144" t="s">
        <v>20924</v>
      </c>
      <c r="F198" s="145" t="s">
        <v>20925</v>
      </c>
      <c r="G198" s="146" t="s">
        <v>611</v>
      </c>
      <c r="H198" s="147">
        <v>2</v>
      </c>
      <c r="I198" s="148"/>
      <c r="J198" s="149">
        <f t="shared" ref="J198:J211" si="30">ROUND(I198*H198,2)</f>
        <v>0</v>
      </c>
      <c r="K198" s="150"/>
      <c r="L198" s="31"/>
      <c r="M198" s="151" t="s">
        <v>1</v>
      </c>
      <c r="N198" s="152" t="s">
        <v>42</v>
      </c>
      <c r="P198" s="153">
        <f t="shared" ref="P198:P211" si="31">O198*H198</f>
        <v>0</v>
      </c>
      <c r="Q198" s="153">
        <v>0</v>
      </c>
      <c r="R198" s="153">
        <f t="shared" ref="R198:R211" si="32">Q198*H198</f>
        <v>0</v>
      </c>
      <c r="S198" s="153">
        <v>0</v>
      </c>
      <c r="T198" s="154">
        <f t="shared" ref="T198:T211" si="33">S198*H198</f>
        <v>0</v>
      </c>
      <c r="AR198" s="155" t="s">
        <v>323</v>
      </c>
      <c r="AT198" s="155" t="s">
        <v>319</v>
      </c>
      <c r="AU198" s="155" t="s">
        <v>88</v>
      </c>
      <c r="AY198" s="16" t="s">
        <v>317</v>
      </c>
      <c r="BE198" s="156">
        <f t="shared" ref="BE198:BE211" si="34">IF(N198="základná",J198,0)</f>
        <v>0</v>
      </c>
      <c r="BF198" s="156">
        <f t="shared" ref="BF198:BF211" si="35">IF(N198="znížená",J198,0)</f>
        <v>0</v>
      </c>
      <c r="BG198" s="156">
        <f t="shared" ref="BG198:BG211" si="36">IF(N198="zákl. prenesená",J198,0)</f>
        <v>0</v>
      </c>
      <c r="BH198" s="156">
        <f t="shared" ref="BH198:BH211" si="37">IF(N198="zníž. prenesená",J198,0)</f>
        <v>0</v>
      </c>
      <c r="BI198" s="156">
        <f t="shared" ref="BI198:BI211" si="38">IF(N198="nulová",J198,0)</f>
        <v>0</v>
      </c>
      <c r="BJ198" s="16" t="s">
        <v>88</v>
      </c>
      <c r="BK198" s="156">
        <f t="shared" ref="BK198:BK211" si="39">ROUND(I198*H198,2)</f>
        <v>0</v>
      </c>
      <c r="BL198" s="16" t="s">
        <v>323</v>
      </c>
      <c r="BM198" s="155" t="s">
        <v>742</v>
      </c>
    </row>
    <row r="199" spans="2:65" s="1" customFormat="1" ht="24.15" customHeight="1">
      <c r="B199" s="142"/>
      <c r="C199" s="179" t="s">
        <v>620</v>
      </c>
      <c r="D199" s="179" t="s">
        <v>454</v>
      </c>
      <c r="E199" s="180" t="s">
        <v>20926</v>
      </c>
      <c r="F199" s="181" t="s">
        <v>20927</v>
      </c>
      <c r="G199" s="182" t="s">
        <v>20928</v>
      </c>
      <c r="H199" s="183">
        <v>2</v>
      </c>
      <c r="I199" s="184"/>
      <c r="J199" s="185">
        <f t="shared" si="30"/>
        <v>0</v>
      </c>
      <c r="K199" s="186"/>
      <c r="L199" s="187"/>
      <c r="M199" s="188" t="s">
        <v>1</v>
      </c>
      <c r="N199" s="189" t="s">
        <v>42</v>
      </c>
      <c r="P199" s="153">
        <f t="shared" si="31"/>
        <v>0</v>
      </c>
      <c r="Q199" s="153">
        <v>0</v>
      </c>
      <c r="R199" s="153">
        <f t="shared" si="32"/>
        <v>0</v>
      </c>
      <c r="S199" s="153">
        <v>0</v>
      </c>
      <c r="T199" s="154">
        <f t="shared" si="33"/>
        <v>0</v>
      </c>
      <c r="AR199" s="155" t="s">
        <v>356</v>
      </c>
      <c r="AT199" s="155" t="s">
        <v>454</v>
      </c>
      <c r="AU199" s="155" t="s">
        <v>88</v>
      </c>
      <c r="AY199" s="16" t="s">
        <v>317</v>
      </c>
      <c r="BE199" s="156">
        <f t="shared" si="34"/>
        <v>0</v>
      </c>
      <c r="BF199" s="156">
        <f t="shared" si="35"/>
        <v>0</v>
      </c>
      <c r="BG199" s="156">
        <f t="shared" si="36"/>
        <v>0</v>
      </c>
      <c r="BH199" s="156">
        <f t="shared" si="37"/>
        <v>0</v>
      </c>
      <c r="BI199" s="156">
        <f t="shared" si="38"/>
        <v>0</v>
      </c>
      <c r="BJ199" s="16" t="s">
        <v>88</v>
      </c>
      <c r="BK199" s="156">
        <f t="shared" si="39"/>
        <v>0</v>
      </c>
      <c r="BL199" s="16" t="s">
        <v>323</v>
      </c>
      <c r="BM199" s="155" t="s">
        <v>1841</v>
      </c>
    </row>
    <row r="200" spans="2:65" s="1" customFormat="1" ht="24.15" customHeight="1">
      <c r="B200" s="142"/>
      <c r="C200" s="179" t="s">
        <v>670</v>
      </c>
      <c r="D200" s="179" t="s">
        <v>454</v>
      </c>
      <c r="E200" s="180" t="s">
        <v>20929</v>
      </c>
      <c r="F200" s="181" t="s">
        <v>20930</v>
      </c>
      <c r="G200" s="182" t="s">
        <v>20928</v>
      </c>
      <c r="H200" s="183">
        <v>2</v>
      </c>
      <c r="I200" s="184"/>
      <c r="J200" s="185">
        <f t="shared" si="30"/>
        <v>0</v>
      </c>
      <c r="K200" s="186"/>
      <c r="L200" s="187"/>
      <c r="M200" s="188" t="s">
        <v>1</v>
      </c>
      <c r="N200" s="189" t="s">
        <v>42</v>
      </c>
      <c r="P200" s="153">
        <f t="shared" si="31"/>
        <v>0</v>
      </c>
      <c r="Q200" s="153">
        <v>0</v>
      </c>
      <c r="R200" s="153">
        <f t="shared" si="32"/>
        <v>0</v>
      </c>
      <c r="S200" s="153">
        <v>0</v>
      </c>
      <c r="T200" s="154">
        <f t="shared" si="33"/>
        <v>0</v>
      </c>
      <c r="AR200" s="155" t="s">
        <v>356</v>
      </c>
      <c r="AT200" s="155" t="s">
        <v>454</v>
      </c>
      <c r="AU200" s="155" t="s">
        <v>88</v>
      </c>
      <c r="AY200" s="16" t="s">
        <v>317</v>
      </c>
      <c r="BE200" s="156">
        <f t="shared" si="34"/>
        <v>0</v>
      </c>
      <c r="BF200" s="156">
        <f t="shared" si="35"/>
        <v>0</v>
      </c>
      <c r="BG200" s="156">
        <f t="shared" si="36"/>
        <v>0</v>
      </c>
      <c r="BH200" s="156">
        <f t="shared" si="37"/>
        <v>0</v>
      </c>
      <c r="BI200" s="156">
        <f t="shared" si="38"/>
        <v>0</v>
      </c>
      <c r="BJ200" s="16" t="s">
        <v>88</v>
      </c>
      <c r="BK200" s="156">
        <f t="shared" si="39"/>
        <v>0</v>
      </c>
      <c r="BL200" s="16" t="s">
        <v>323</v>
      </c>
      <c r="BM200" s="155" t="s">
        <v>1849</v>
      </c>
    </row>
    <row r="201" spans="2:65" s="1" customFormat="1" ht="24.15" customHeight="1">
      <c r="B201" s="142"/>
      <c r="C201" s="179" t="s">
        <v>834</v>
      </c>
      <c r="D201" s="179" t="s">
        <v>454</v>
      </c>
      <c r="E201" s="180" t="s">
        <v>663</v>
      </c>
      <c r="F201" s="181" t="s">
        <v>20931</v>
      </c>
      <c r="G201" s="182" t="s">
        <v>611</v>
      </c>
      <c r="H201" s="183">
        <v>6</v>
      </c>
      <c r="I201" s="184"/>
      <c r="J201" s="185">
        <f t="shared" si="30"/>
        <v>0</v>
      </c>
      <c r="K201" s="186"/>
      <c r="L201" s="187"/>
      <c r="M201" s="188" t="s">
        <v>1</v>
      </c>
      <c r="N201" s="189" t="s">
        <v>42</v>
      </c>
      <c r="P201" s="153">
        <f t="shared" si="31"/>
        <v>0</v>
      </c>
      <c r="Q201" s="153">
        <v>6.9999999999999994E-5</v>
      </c>
      <c r="R201" s="153">
        <f t="shared" si="32"/>
        <v>4.1999999999999996E-4</v>
      </c>
      <c r="S201" s="153">
        <v>0</v>
      </c>
      <c r="T201" s="154">
        <f t="shared" si="33"/>
        <v>0</v>
      </c>
      <c r="AR201" s="155" t="s">
        <v>356</v>
      </c>
      <c r="AT201" s="155" t="s">
        <v>454</v>
      </c>
      <c r="AU201" s="155" t="s">
        <v>88</v>
      </c>
      <c r="AY201" s="16" t="s">
        <v>317</v>
      </c>
      <c r="BE201" s="156">
        <f t="shared" si="34"/>
        <v>0</v>
      </c>
      <c r="BF201" s="156">
        <f t="shared" si="35"/>
        <v>0</v>
      </c>
      <c r="BG201" s="156">
        <f t="shared" si="36"/>
        <v>0</v>
      </c>
      <c r="BH201" s="156">
        <f t="shared" si="37"/>
        <v>0</v>
      </c>
      <c r="BI201" s="156">
        <f t="shared" si="38"/>
        <v>0</v>
      </c>
      <c r="BJ201" s="16" t="s">
        <v>88</v>
      </c>
      <c r="BK201" s="156">
        <f t="shared" si="39"/>
        <v>0</v>
      </c>
      <c r="BL201" s="16" t="s">
        <v>323</v>
      </c>
      <c r="BM201" s="155" t="s">
        <v>1859</v>
      </c>
    </row>
    <row r="202" spans="2:65" s="1" customFormat="1" ht="24.15" customHeight="1">
      <c r="B202" s="142"/>
      <c r="C202" s="179" t="s">
        <v>673</v>
      </c>
      <c r="D202" s="179" t="s">
        <v>454</v>
      </c>
      <c r="E202" s="180" t="s">
        <v>20932</v>
      </c>
      <c r="F202" s="181" t="s">
        <v>20933</v>
      </c>
      <c r="G202" s="182" t="s">
        <v>611</v>
      </c>
      <c r="H202" s="183">
        <v>20</v>
      </c>
      <c r="I202" s="184"/>
      <c r="J202" s="185">
        <f t="shared" si="30"/>
        <v>0</v>
      </c>
      <c r="K202" s="186"/>
      <c r="L202" s="187"/>
      <c r="M202" s="188" t="s">
        <v>1</v>
      </c>
      <c r="N202" s="189" t="s">
        <v>42</v>
      </c>
      <c r="P202" s="153">
        <f t="shared" si="31"/>
        <v>0</v>
      </c>
      <c r="Q202" s="153">
        <v>1.2999999999999999E-4</v>
      </c>
      <c r="R202" s="153">
        <f t="shared" si="32"/>
        <v>2.5999999999999999E-3</v>
      </c>
      <c r="S202" s="153">
        <v>0</v>
      </c>
      <c r="T202" s="154">
        <f t="shared" si="33"/>
        <v>0</v>
      </c>
      <c r="AR202" s="155" t="s">
        <v>356</v>
      </c>
      <c r="AT202" s="155" t="s">
        <v>454</v>
      </c>
      <c r="AU202" s="155" t="s">
        <v>88</v>
      </c>
      <c r="AY202" s="16" t="s">
        <v>317</v>
      </c>
      <c r="BE202" s="156">
        <f t="shared" si="34"/>
        <v>0</v>
      </c>
      <c r="BF202" s="156">
        <f t="shared" si="35"/>
        <v>0</v>
      </c>
      <c r="BG202" s="156">
        <f t="shared" si="36"/>
        <v>0</v>
      </c>
      <c r="BH202" s="156">
        <f t="shared" si="37"/>
        <v>0</v>
      </c>
      <c r="BI202" s="156">
        <f t="shared" si="38"/>
        <v>0</v>
      </c>
      <c r="BJ202" s="16" t="s">
        <v>88</v>
      </c>
      <c r="BK202" s="156">
        <f t="shared" si="39"/>
        <v>0</v>
      </c>
      <c r="BL202" s="16" t="s">
        <v>323</v>
      </c>
      <c r="BM202" s="155" t="s">
        <v>1872</v>
      </c>
    </row>
    <row r="203" spans="2:65" s="1" customFormat="1" ht="24.15" customHeight="1">
      <c r="B203" s="142"/>
      <c r="C203" s="179" t="s">
        <v>1417</v>
      </c>
      <c r="D203" s="179" t="s">
        <v>454</v>
      </c>
      <c r="E203" s="180" t="s">
        <v>20934</v>
      </c>
      <c r="F203" s="181" t="s">
        <v>20935</v>
      </c>
      <c r="G203" s="182" t="s">
        <v>611</v>
      </c>
      <c r="H203" s="183">
        <v>3</v>
      </c>
      <c r="I203" s="184"/>
      <c r="J203" s="185">
        <f t="shared" si="30"/>
        <v>0</v>
      </c>
      <c r="K203" s="186"/>
      <c r="L203" s="187"/>
      <c r="M203" s="188" t="s">
        <v>1</v>
      </c>
      <c r="N203" s="189" t="s">
        <v>42</v>
      </c>
      <c r="P203" s="153">
        <f t="shared" si="31"/>
        <v>0</v>
      </c>
      <c r="Q203" s="153">
        <v>0</v>
      </c>
      <c r="R203" s="153">
        <f t="shared" si="32"/>
        <v>0</v>
      </c>
      <c r="S203" s="153">
        <v>0</v>
      </c>
      <c r="T203" s="154">
        <f t="shared" si="33"/>
        <v>0</v>
      </c>
      <c r="AR203" s="155" t="s">
        <v>356</v>
      </c>
      <c r="AT203" s="155" t="s">
        <v>454</v>
      </c>
      <c r="AU203" s="155" t="s">
        <v>88</v>
      </c>
      <c r="AY203" s="16" t="s">
        <v>317</v>
      </c>
      <c r="BE203" s="156">
        <f t="shared" si="34"/>
        <v>0</v>
      </c>
      <c r="BF203" s="156">
        <f t="shared" si="35"/>
        <v>0</v>
      </c>
      <c r="BG203" s="156">
        <f t="shared" si="36"/>
        <v>0</v>
      </c>
      <c r="BH203" s="156">
        <f t="shared" si="37"/>
        <v>0</v>
      </c>
      <c r="BI203" s="156">
        <f t="shared" si="38"/>
        <v>0</v>
      </c>
      <c r="BJ203" s="16" t="s">
        <v>88</v>
      </c>
      <c r="BK203" s="156">
        <f t="shared" si="39"/>
        <v>0</v>
      </c>
      <c r="BL203" s="16" t="s">
        <v>323</v>
      </c>
      <c r="BM203" s="155" t="s">
        <v>1882</v>
      </c>
    </row>
    <row r="204" spans="2:65" s="1" customFormat="1" ht="24.15" customHeight="1">
      <c r="B204" s="142"/>
      <c r="C204" s="179" t="s">
        <v>675</v>
      </c>
      <c r="D204" s="179" t="s">
        <v>454</v>
      </c>
      <c r="E204" s="180" t="s">
        <v>20936</v>
      </c>
      <c r="F204" s="181" t="s">
        <v>20937</v>
      </c>
      <c r="G204" s="182" t="s">
        <v>611</v>
      </c>
      <c r="H204" s="183">
        <v>1</v>
      </c>
      <c r="I204" s="184"/>
      <c r="J204" s="185">
        <f t="shared" si="30"/>
        <v>0</v>
      </c>
      <c r="K204" s="186"/>
      <c r="L204" s="187"/>
      <c r="M204" s="188" t="s">
        <v>1</v>
      </c>
      <c r="N204" s="189" t="s">
        <v>42</v>
      </c>
      <c r="P204" s="153">
        <f t="shared" si="31"/>
        <v>0</v>
      </c>
      <c r="Q204" s="153">
        <v>0</v>
      </c>
      <c r="R204" s="153">
        <f t="shared" si="32"/>
        <v>0</v>
      </c>
      <c r="S204" s="153">
        <v>0</v>
      </c>
      <c r="T204" s="154">
        <f t="shared" si="33"/>
        <v>0</v>
      </c>
      <c r="AR204" s="155" t="s">
        <v>356</v>
      </c>
      <c r="AT204" s="155" t="s">
        <v>454</v>
      </c>
      <c r="AU204" s="155" t="s">
        <v>88</v>
      </c>
      <c r="AY204" s="16" t="s">
        <v>317</v>
      </c>
      <c r="BE204" s="156">
        <f t="shared" si="34"/>
        <v>0</v>
      </c>
      <c r="BF204" s="156">
        <f t="shared" si="35"/>
        <v>0</v>
      </c>
      <c r="BG204" s="156">
        <f t="shared" si="36"/>
        <v>0</v>
      </c>
      <c r="BH204" s="156">
        <f t="shared" si="37"/>
        <v>0</v>
      </c>
      <c r="BI204" s="156">
        <f t="shared" si="38"/>
        <v>0</v>
      </c>
      <c r="BJ204" s="16" t="s">
        <v>88</v>
      </c>
      <c r="BK204" s="156">
        <f t="shared" si="39"/>
        <v>0</v>
      </c>
      <c r="BL204" s="16" t="s">
        <v>323</v>
      </c>
      <c r="BM204" s="155" t="s">
        <v>1910</v>
      </c>
    </row>
    <row r="205" spans="2:65" s="1" customFormat="1" ht="24.15" customHeight="1">
      <c r="B205" s="142"/>
      <c r="C205" s="179" t="s">
        <v>1456</v>
      </c>
      <c r="D205" s="179" t="s">
        <v>454</v>
      </c>
      <c r="E205" s="180" t="s">
        <v>676</v>
      </c>
      <c r="F205" s="181" t="s">
        <v>20938</v>
      </c>
      <c r="G205" s="182" t="s">
        <v>611</v>
      </c>
      <c r="H205" s="183">
        <v>12</v>
      </c>
      <c r="I205" s="184"/>
      <c r="J205" s="185">
        <f t="shared" si="30"/>
        <v>0</v>
      </c>
      <c r="K205" s="186"/>
      <c r="L205" s="187"/>
      <c r="M205" s="188" t="s">
        <v>1</v>
      </c>
      <c r="N205" s="189" t="s">
        <v>42</v>
      </c>
      <c r="P205" s="153">
        <f t="shared" si="31"/>
        <v>0</v>
      </c>
      <c r="Q205" s="153">
        <v>0</v>
      </c>
      <c r="R205" s="153">
        <f t="shared" si="32"/>
        <v>0</v>
      </c>
      <c r="S205" s="153">
        <v>0</v>
      </c>
      <c r="T205" s="154">
        <f t="shared" si="33"/>
        <v>0</v>
      </c>
      <c r="AR205" s="155" t="s">
        <v>356</v>
      </c>
      <c r="AT205" s="155" t="s">
        <v>454</v>
      </c>
      <c r="AU205" s="155" t="s">
        <v>88</v>
      </c>
      <c r="AY205" s="16" t="s">
        <v>317</v>
      </c>
      <c r="BE205" s="156">
        <f t="shared" si="34"/>
        <v>0</v>
      </c>
      <c r="BF205" s="156">
        <f t="shared" si="35"/>
        <v>0</v>
      </c>
      <c r="BG205" s="156">
        <f t="shared" si="36"/>
        <v>0</v>
      </c>
      <c r="BH205" s="156">
        <f t="shared" si="37"/>
        <v>0</v>
      </c>
      <c r="BI205" s="156">
        <f t="shared" si="38"/>
        <v>0</v>
      </c>
      <c r="BJ205" s="16" t="s">
        <v>88</v>
      </c>
      <c r="BK205" s="156">
        <f t="shared" si="39"/>
        <v>0</v>
      </c>
      <c r="BL205" s="16" t="s">
        <v>323</v>
      </c>
      <c r="BM205" s="155" t="s">
        <v>1922</v>
      </c>
    </row>
    <row r="206" spans="2:65" s="1" customFormat="1" ht="24.15" customHeight="1">
      <c r="B206" s="142"/>
      <c r="C206" s="179" t="s">
        <v>678</v>
      </c>
      <c r="D206" s="179" t="s">
        <v>454</v>
      </c>
      <c r="E206" s="180" t="s">
        <v>20842</v>
      </c>
      <c r="F206" s="181" t="s">
        <v>20843</v>
      </c>
      <c r="G206" s="182" t="s">
        <v>611</v>
      </c>
      <c r="H206" s="183">
        <v>4</v>
      </c>
      <c r="I206" s="184"/>
      <c r="J206" s="185">
        <f t="shared" si="30"/>
        <v>0</v>
      </c>
      <c r="K206" s="186"/>
      <c r="L206" s="187"/>
      <c r="M206" s="188" t="s">
        <v>1</v>
      </c>
      <c r="N206" s="189" t="s">
        <v>42</v>
      </c>
      <c r="P206" s="153">
        <f t="shared" si="31"/>
        <v>0</v>
      </c>
      <c r="Q206" s="153">
        <v>2.0000000000000001E-4</v>
      </c>
      <c r="R206" s="153">
        <f t="shared" si="32"/>
        <v>8.0000000000000004E-4</v>
      </c>
      <c r="S206" s="153">
        <v>0</v>
      </c>
      <c r="T206" s="154">
        <f t="shared" si="33"/>
        <v>0</v>
      </c>
      <c r="AR206" s="155" t="s">
        <v>356</v>
      </c>
      <c r="AT206" s="155" t="s">
        <v>454</v>
      </c>
      <c r="AU206" s="155" t="s">
        <v>88</v>
      </c>
      <c r="AY206" s="16" t="s">
        <v>317</v>
      </c>
      <c r="BE206" s="156">
        <f t="shared" si="34"/>
        <v>0</v>
      </c>
      <c r="BF206" s="156">
        <f t="shared" si="35"/>
        <v>0</v>
      </c>
      <c r="BG206" s="156">
        <f t="shared" si="36"/>
        <v>0</v>
      </c>
      <c r="BH206" s="156">
        <f t="shared" si="37"/>
        <v>0</v>
      </c>
      <c r="BI206" s="156">
        <f t="shared" si="38"/>
        <v>0</v>
      </c>
      <c r="BJ206" s="16" t="s">
        <v>88</v>
      </c>
      <c r="BK206" s="156">
        <f t="shared" si="39"/>
        <v>0</v>
      </c>
      <c r="BL206" s="16" t="s">
        <v>323</v>
      </c>
      <c r="BM206" s="155" t="s">
        <v>1961</v>
      </c>
    </row>
    <row r="207" spans="2:65" s="1" customFormat="1" ht="24.15" customHeight="1">
      <c r="B207" s="142"/>
      <c r="C207" s="179" t="s">
        <v>774</v>
      </c>
      <c r="D207" s="179" t="s">
        <v>454</v>
      </c>
      <c r="E207" s="180" t="s">
        <v>690</v>
      </c>
      <c r="F207" s="181" t="s">
        <v>20939</v>
      </c>
      <c r="G207" s="182" t="s">
        <v>611</v>
      </c>
      <c r="H207" s="183">
        <v>12</v>
      </c>
      <c r="I207" s="184"/>
      <c r="J207" s="185">
        <f t="shared" si="30"/>
        <v>0</v>
      </c>
      <c r="K207" s="186"/>
      <c r="L207" s="187"/>
      <c r="M207" s="188" t="s">
        <v>1</v>
      </c>
      <c r="N207" s="189" t="s">
        <v>42</v>
      </c>
      <c r="P207" s="153">
        <f t="shared" si="31"/>
        <v>0</v>
      </c>
      <c r="Q207" s="153">
        <v>0</v>
      </c>
      <c r="R207" s="153">
        <f t="shared" si="32"/>
        <v>0</v>
      </c>
      <c r="S207" s="153">
        <v>0</v>
      </c>
      <c r="T207" s="154">
        <f t="shared" si="33"/>
        <v>0</v>
      </c>
      <c r="AR207" s="155" t="s">
        <v>356</v>
      </c>
      <c r="AT207" s="155" t="s">
        <v>454</v>
      </c>
      <c r="AU207" s="155" t="s">
        <v>88</v>
      </c>
      <c r="AY207" s="16" t="s">
        <v>317</v>
      </c>
      <c r="BE207" s="156">
        <f t="shared" si="34"/>
        <v>0</v>
      </c>
      <c r="BF207" s="156">
        <f t="shared" si="35"/>
        <v>0</v>
      </c>
      <c r="BG207" s="156">
        <f t="shared" si="36"/>
        <v>0</v>
      </c>
      <c r="BH207" s="156">
        <f t="shared" si="37"/>
        <v>0</v>
      </c>
      <c r="BI207" s="156">
        <f t="shared" si="38"/>
        <v>0</v>
      </c>
      <c r="BJ207" s="16" t="s">
        <v>88</v>
      </c>
      <c r="BK207" s="156">
        <f t="shared" si="39"/>
        <v>0</v>
      </c>
      <c r="BL207" s="16" t="s">
        <v>323</v>
      </c>
      <c r="BM207" s="155" t="s">
        <v>2028</v>
      </c>
    </row>
    <row r="208" spans="2:65" s="1" customFormat="1" ht="24.15" customHeight="1">
      <c r="B208" s="142"/>
      <c r="C208" s="143" t="s">
        <v>681</v>
      </c>
      <c r="D208" s="143" t="s">
        <v>319</v>
      </c>
      <c r="E208" s="144" t="s">
        <v>693</v>
      </c>
      <c r="F208" s="145" t="s">
        <v>1</v>
      </c>
      <c r="G208" s="146" t="s">
        <v>1</v>
      </c>
      <c r="H208" s="147">
        <v>0</v>
      </c>
      <c r="I208" s="148"/>
      <c r="J208" s="149">
        <f t="shared" si="30"/>
        <v>0</v>
      </c>
      <c r="K208" s="150"/>
      <c r="L208" s="31"/>
      <c r="M208" s="151" t="s">
        <v>1</v>
      </c>
      <c r="N208" s="152" t="s">
        <v>42</v>
      </c>
      <c r="P208" s="153">
        <f t="shared" si="31"/>
        <v>0</v>
      </c>
      <c r="Q208" s="153">
        <v>0</v>
      </c>
      <c r="R208" s="153">
        <f t="shared" si="32"/>
        <v>0</v>
      </c>
      <c r="S208" s="153">
        <v>0</v>
      </c>
      <c r="T208" s="154">
        <f t="shared" si="33"/>
        <v>0</v>
      </c>
      <c r="AR208" s="155" t="s">
        <v>323</v>
      </c>
      <c r="AT208" s="155" t="s">
        <v>319</v>
      </c>
      <c r="AU208" s="155" t="s">
        <v>88</v>
      </c>
      <c r="AY208" s="16" t="s">
        <v>317</v>
      </c>
      <c r="BE208" s="156">
        <f t="shared" si="34"/>
        <v>0</v>
      </c>
      <c r="BF208" s="156">
        <f t="shared" si="35"/>
        <v>0</v>
      </c>
      <c r="BG208" s="156">
        <f t="shared" si="36"/>
        <v>0</v>
      </c>
      <c r="BH208" s="156">
        <f t="shared" si="37"/>
        <v>0</v>
      </c>
      <c r="BI208" s="156">
        <f t="shared" si="38"/>
        <v>0</v>
      </c>
      <c r="BJ208" s="16" t="s">
        <v>88</v>
      </c>
      <c r="BK208" s="156">
        <f t="shared" si="39"/>
        <v>0</v>
      </c>
      <c r="BL208" s="16" t="s">
        <v>323</v>
      </c>
      <c r="BM208" s="155" t="s">
        <v>2039</v>
      </c>
    </row>
    <row r="209" spans="2:65" s="1" customFormat="1" ht="24.15" customHeight="1">
      <c r="B209" s="142"/>
      <c r="C209" s="143" t="s">
        <v>778</v>
      </c>
      <c r="D209" s="143" t="s">
        <v>319</v>
      </c>
      <c r="E209" s="144" t="s">
        <v>697</v>
      </c>
      <c r="F209" s="145" t="s">
        <v>698</v>
      </c>
      <c r="G209" s="146" t="s">
        <v>484</v>
      </c>
      <c r="H209" s="147">
        <v>116</v>
      </c>
      <c r="I209" s="148"/>
      <c r="J209" s="149">
        <f t="shared" si="30"/>
        <v>0</v>
      </c>
      <c r="K209" s="150"/>
      <c r="L209" s="31"/>
      <c r="M209" s="151" t="s">
        <v>1</v>
      </c>
      <c r="N209" s="152" t="s">
        <v>42</v>
      </c>
      <c r="P209" s="153">
        <f t="shared" si="31"/>
        <v>0</v>
      </c>
      <c r="Q209" s="153">
        <v>0</v>
      </c>
      <c r="R209" s="153">
        <f t="shared" si="32"/>
        <v>0</v>
      </c>
      <c r="S209" s="153">
        <v>0</v>
      </c>
      <c r="T209" s="154">
        <f t="shared" si="33"/>
        <v>0</v>
      </c>
      <c r="AR209" s="155" t="s">
        <v>323</v>
      </c>
      <c r="AT209" s="155" t="s">
        <v>319</v>
      </c>
      <c r="AU209" s="155" t="s">
        <v>88</v>
      </c>
      <c r="AY209" s="16" t="s">
        <v>317</v>
      </c>
      <c r="BE209" s="156">
        <f t="shared" si="34"/>
        <v>0</v>
      </c>
      <c r="BF209" s="156">
        <f t="shared" si="35"/>
        <v>0</v>
      </c>
      <c r="BG209" s="156">
        <f t="shared" si="36"/>
        <v>0</v>
      </c>
      <c r="BH209" s="156">
        <f t="shared" si="37"/>
        <v>0</v>
      </c>
      <c r="BI209" s="156">
        <f t="shared" si="38"/>
        <v>0</v>
      </c>
      <c r="BJ209" s="16" t="s">
        <v>88</v>
      </c>
      <c r="BK209" s="156">
        <f t="shared" si="39"/>
        <v>0</v>
      </c>
      <c r="BL209" s="16" t="s">
        <v>323</v>
      </c>
      <c r="BM209" s="155" t="s">
        <v>2047</v>
      </c>
    </row>
    <row r="210" spans="2:65" s="1" customFormat="1" ht="24.15" customHeight="1">
      <c r="B210" s="142"/>
      <c r="C210" s="143" t="s">
        <v>684</v>
      </c>
      <c r="D210" s="143" t="s">
        <v>319</v>
      </c>
      <c r="E210" s="144" t="s">
        <v>704</v>
      </c>
      <c r="F210" s="145" t="s">
        <v>705</v>
      </c>
      <c r="G210" s="146" t="s">
        <v>484</v>
      </c>
      <c r="H210" s="147">
        <v>116</v>
      </c>
      <c r="I210" s="148"/>
      <c r="J210" s="149">
        <f t="shared" si="30"/>
        <v>0</v>
      </c>
      <c r="K210" s="150"/>
      <c r="L210" s="31"/>
      <c r="M210" s="151" t="s">
        <v>1</v>
      </c>
      <c r="N210" s="152" t="s">
        <v>42</v>
      </c>
      <c r="P210" s="153">
        <f t="shared" si="31"/>
        <v>0</v>
      </c>
      <c r="Q210" s="153">
        <v>0</v>
      </c>
      <c r="R210" s="153">
        <f t="shared" si="32"/>
        <v>0</v>
      </c>
      <c r="S210" s="153">
        <v>0</v>
      </c>
      <c r="T210" s="154">
        <f t="shared" si="33"/>
        <v>0</v>
      </c>
      <c r="AR210" s="155" t="s">
        <v>323</v>
      </c>
      <c r="AT210" s="155" t="s">
        <v>319</v>
      </c>
      <c r="AU210" s="155" t="s">
        <v>88</v>
      </c>
      <c r="AY210" s="16" t="s">
        <v>317</v>
      </c>
      <c r="BE210" s="156">
        <f t="shared" si="34"/>
        <v>0</v>
      </c>
      <c r="BF210" s="156">
        <f t="shared" si="35"/>
        <v>0</v>
      </c>
      <c r="BG210" s="156">
        <f t="shared" si="36"/>
        <v>0</v>
      </c>
      <c r="BH210" s="156">
        <f t="shared" si="37"/>
        <v>0</v>
      </c>
      <c r="BI210" s="156">
        <f t="shared" si="38"/>
        <v>0</v>
      </c>
      <c r="BJ210" s="16" t="s">
        <v>88</v>
      </c>
      <c r="BK210" s="156">
        <f t="shared" si="39"/>
        <v>0</v>
      </c>
      <c r="BL210" s="16" t="s">
        <v>323</v>
      </c>
      <c r="BM210" s="155" t="s">
        <v>2055</v>
      </c>
    </row>
    <row r="211" spans="2:65" s="1" customFormat="1" ht="24.15" customHeight="1">
      <c r="B211" s="142"/>
      <c r="C211" s="179" t="s">
        <v>786</v>
      </c>
      <c r="D211" s="179" t="s">
        <v>454</v>
      </c>
      <c r="E211" s="180" t="s">
        <v>707</v>
      </c>
      <c r="F211" s="181" t="s">
        <v>708</v>
      </c>
      <c r="G211" s="182" t="s">
        <v>611</v>
      </c>
      <c r="H211" s="183">
        <v>20</v>
      </c>
      <c r="I211" s="184"/>
      <c r="J211" s="185">
        <f t="shared" si="30"/>
        <v>0</v>
      </c>
      <c r="K211" s="186"/>
      <c r="L211" s="187"/>
      <c r="M211" s="188" t="s">
        <v>1</v>
      </c>
      <c r="N211" s="189" t="s">
        <v>42</v>
      </c>
      <c r="P211" s="153">
        <f t="shared" si="31"/>
        <v>0</v>
      </c>
      <c r="Q211" s="153">
        <v>0</v>
      </c>
      <c r="R211" s="153">
        <f t="shared" si="32"/>
        <v>0</v>
      </c>
      <c r="S211" s="153">
        <v>0</v>
      </c>
      <c r="T211" s="154">
        <f t="shared" si="33"/>
        <v>0</v>
      </c>
      <c r="AR211" s="155" t="s">
        <v>356</v>
      </c>
      <c r="AT211" s="155" t="s">
        <v>454</v>
      </c>
      <c r="AU211" s="155" t="s">
        <v>88</v>
      </c>
      <c r="AY211" s="16" t="s">
        <v>317</v>
      </c>
      <c r="BE211" s="156">
        <f t="shared" si="34"/>
        <v>0</v>
      </c>
      <c r="BF211" s="156">
        <f t="shared" si="35"/>
        <v>0</v>
      </c>
      <c r="BG211" s="156">
        <f t="shared" si="36"/>
        <v>0</v>
      </c>
      <c r="BH211" s="156">
        <f t="shared" si="37"/>
        <v>0</v>
      </c>
      <c r="BI211" s="156">
        <f t="shared" si="38"/>
        <v>0</v>
      </c>
      <c r="BJ211" s="16" t="s">
        <v>88</v>
      </c>
      <c r="BK211" s="156">
        <f t="shared" si="39"/>
        <v>0</v>
      </c>
      <c r="BL211" s="16" t="s">
        <v>323</v>
      </c>
      <c r="BM211" s="155" t="s">
        <v>2063</v>
      </c>
    </row>
    <row r="212" spans="2:65" s="11" customFormat="1" ht="25.9" customHeight="1">
      <c r="B212" s="130"/>
      <c r="D212" s="131" t="s">
        <v>75</v>
      </c>
      <c r="E212" s="132" t="s">
        <v>656</v>
      </c>
      <c r="F212" s="132" t="s">
        <v>717</v>
      </c>
      <c r="I212" s="133"/>
      <c r="J212" s="134">
        <f>BK212</f>
        <v>0</v>
      </c>
      <c r="L212" s="130"/>
      <c r="M212" s="135"/>
      <c r="P212" s="136">
        <f>P213</f>
        <v>0</v>
      </c>
      <c r="R212" s="136">
        <f>R213</f>
        <v>0</v>
      </c>
      <c r="T212" s="137">
        <f>T213</f>
        <v>0</v>
      </c>
      <c r="AR212" s="131" t="s">
        <v>83</v>
      </c>
      <c r="AT212" s="138" t="s">
        <v>75</v>
      </c>
      <c r="AU212" s="138" t="s">
        <v>76</v>
      </c>
      <c r="AY212" s="131" t="s">
        <v>317</v>
      </c>
      <c r="BK212" s="139">
        <f>BK213</f>
        <v>0</v>
      </c>
    </row>
    <row r="213" spans="2:65" s="11" customFormat="1" ht="22.75" customHeight="1">
      <c r="B213" s="130"/>
      <c r="D213" s="131" t="s">
        <v>75</v>
      </c>
      <c r="E213" s="140" t="s">
        <v>717</v>
      </c>
      <c r="F213" s="140" t="s">
        <v>717</v>
      </c>
      <c r="I213" s="133"/>
      <c r="J213" s="141">
        <f>BK213</f>
        <v>0</v>
      </c>
      <c r="L213" s="130"/>
      <c r="M213" s="135"/>
      <c r="P213" s="136">
        <f>P214</f>
        <v>0</v>
      </c>
      <c r="R213" s="136">
        <f>R214</f>
        <v>0</v>
      </c>
      <c r="T213" s="137">
        <f>T214</f>
        <v>0</v>
      </c>
      <c r="AR213" s="131" t="s">
        <v>83</v>
      </c>
      <c r="AT213" s="138" t="s">
        <v>75</v>
      </c>
      <c r="AU213" s="138" t="s">
        <v>83</v>
      </c>
      <c r="AY213" s="131" t="s">
        <v>317</v>
      </c>
      <c r="BK213" s="139">
        <f>BK214</f>
        <v>0</v>
      </c>
    </row>
    <row r="214" spans="2:65" s="1" customFormat="1" ht="16.5" customHeight="1">
      <c r="B214" s="142"/>
      <c r="C214" s="143" t="s">
        <v>687</v>
      </c>
      <c r="D214" s="143" t="s">
        <v>319</v>
      </c>
      <c r="E214" s="144" t="s">
        <v>718</v>
      </c>
      <c r="F214" s="145" t="s">
        <v>1</v>
      </c>
      <c r="G214" s="146" t="s">
        <v>1</v>
      </c>
      <c r="H214" s="147">
        <v>0</v>
      </c>
      <c r="I214" s="148"/>
      <c r="J214" s="149">
        <f>ROUND(I214*H214,2)</f>
        <v>0</v>
      </c>
      <c r="K214" s="150"/>
      <c r="L214" s="31"/>
      <c r="M214" s="151" t="s">
        <v>1</v>
      </c>
      <c r="N214" s="152" t="s">
        <v>42</v>
      </c>
      <c r="P214" s="153">
        <f>O214*H214</f>
        <v>0</v>
      </c>
      <c r="Q214" s="153">
        <v>0</v>
      </c>
      <c r="R214" s="153">
        <f>Q214*H214</f>
        <v>0</v>
      </c>
      <c r="S214" s="153">
        <v>0</v>
      </c>
      <c r="T214" s="154">
        <f>S214*H214</f>
        <v>0</v>
      </c>
      <c r="AR214" s="155" t="s">
        <v>323</v>
      </c>
      <c r="AT214" s="155" t="s">
        <v>319</v>
      </c>
      <c r="AU214" s="155" t="s">
        <v>88</v>
      </c>
      <c r="AY214" s="16" t="s">
        <v>317</v>
      </c>
      <c r="BE214" s="156">
        <f>IF(N214="základná",J214,0)</f>
        <v>0</v>
      </c>
      <c r="BF214" s="156">
        <f>IF(N214="znížená",J214,0)</f>
        <v>0</v>
      </c>
      <c r="BG214" s="156">
        <f>IF(N214="zákl. prenesená",J214,0)</f>
        <v>0</v>
      </c>
      <c r="BH214" s="156">
        <f>IF(N214="zníž. prenesená",J214,0)</f>
        <v>0</v>
      </c>
      <c r="BI214" s="156">
        <f>IF(N214="nulová",J214,0)</f>
        <v>0</v>
      </c>
      <c r="BJ214" s="16" t="s">
        <v>88</v>
      </c>
      <c r="BK214" s="156">
        <f>ROUND(I214*H214,2)</f>
        <v>0</v>
      </c>
      <c r="BL214" s="16" t="s">
        <v>323</v>
      </c>
      <c r="BM214" s="155" t="s">
        <v>2072</v>
      </c>
    </row>
    <row r="215" spans="2:65" s="11" customFormat="1" ht="25.9" customHeight="1">
      <c r="B215" s="130"/>
      <c r="D215" s="131" t="s">
        <v>75</v>
      </c>
      <c r="E215" s="132" t="s">
        <v>716</v>
      </c>
      <c r="F215" s="132" t="s">
        <v>721</v>
      </c>
      <c r="I215" s="133"/>
      <c r="J215" s="134">
        <f>BK215</f>
        <v>0</v>
      </c>
      <c r="L215" s="130"/>
      <c r="M215" s="135"/>
      <c r="P215" s="136">
        <f>P216</f>
        <v>0</v>
      </c>
      <c r="R215" s="136">
        <f>R216</f>
        <v>0.29200000000000004</v>
      </c>
      <c r="T215" s="137">
        <f>T216</f>
        <v>0</v>
      </c>
      <c r="AR215" s="131" t="s">
        <v>83</v>
      </c>
      <c r="AT215" s="138" t="s">
        <v>75</v>
      </c>
      <c r="AU215" s="138" t="s">
        <v>76</v>
      </c>
      <c r="AY215" s="131" t="s">
        <v>317</v>
      </c>
      <c r="BK215" s="139">
        <f>BK216</f>
        <v>0</v>
      </c>
    </row>
    <row r="216" spans="2:65" s="11" customFormat="1" ht="22.75" customHeight="1">
      <c r="B216" s="130"/>
      <c r="D216" s="131" t="s">
        <v>75</v>
      </c>
      <c r="E216" s="140" t="s">
        <v>721</v>
      </c>
      <c r="F216" s="140" t="s">
        <v>721</v>
      </c>
      <c r="I216" s="133"/>
      <c r="J216" s="141">
        <f>BK216</f>
        <v>0</v>
      </c>
      <c r="L216" s="130"/>
      <c r="M216" s="135"/>
      <c r="P216" s="136">
        <f>SUM(P217:P221)</f>
        <v>0</v>
      </c>
      <c r="R216" s="136">
        <f>SUM(R217:R221)</f>
        <v>0.29200000000000004</v>
      </c>
      <c r="T216" s="137">
        <f>SUM(T217:T221)</f>
        <v>0</v>
      </c>
      <c r="AR216" s="131" t="s">
        <v>83</v>
      </c>
      <c r="AT216" s="138" t="s">
        <v>75</v>
      </c>
      <c r="AU216" s="138" t="s">
        <v>83</v>
      </c>
      <c r="AY216" s="131" t="s">
        <v>317</v>
      </c>
      <c r="BK216" s="139">
        <f>SUM(BK217:BK221)</f>
        <v>0</v>
      </c>
    </row>
    <row r="217" spans="2:65" s="1" customFormat="1" ht="16.5" customHeight="1">
      <c r="B217" s="142"/>
      <c r="C217" s="143" t="s">
        <v>789</v>
      </c>
      <c r="D217" s="143" t="s">
        <v>319</v>
      </c>
      <c r="E217" s="144" t="s">
        <v>20940</v>
      </c>
      <c r="F217" s="145" t="s">
        <v>20941</v>
      </c>
      <c r="G217" s="146" t="s">
        <v>611</v>
      </c>
      <c r="H217" s="147">
        <v>2</v>
      </c>
      <c r="I217" s="148"/>
      <c r="J217" s="149">
        <f>ROUND(I217*H217,2)</f>
        <v>0</v>
      </c>
      <c r="K217" s="150"/>
      <c r="L217" s="31"/>
      <c r="M217" s="151" t="s">
        <v>1</v>
      </c>
      <c r="N217" s="152" t="s">
        <v>42</v>
      </c>
      <c r="P217" s="153">
        <f>O217*H217</f>
        <v>0</v>
      </c>
      <c r="Q217" s="153">
        <v>0</v>
      </c>
      <c r="R217" s="153">
        <f>Q217*H217</f>
        <v>0</v>
      </c>
      <c r="S217" s="153">
        <v>0</v>
      </c>
      <c r="T217" s="154">
        <f>S217*H217</f>
        <v>0</v>
      </c>
      <c r="AR217" s="155" t="s">
        <v>323</v>
      </c>
      <c r="AT217" s="155" t="s">
        <v>319</v>
      </c>
      <c r="AU217" s="155" t="s">
        <v>88</v>
      </c>
      <c r="AY217" s="16" t="s">
        <v>317</v>
      </c>
      <c r="BE217" s="156">
        <f>IF(N217="základná",J217,0)</f>
        <v>0</v>
      </c>
      <c r="BF217" s="156">
        <f>IF(N217="znížená",J217,0)</f>
        <v>0</v>
      </c>
      <c r="BG217" s="156">
        <f>IF(N217="zákl. prenesená",J217,0)</f>
        <v>0</v>
      </c>
      <c r="BH217" s="156">
        <f>IF(N217="zníž. prenesená",J217,0)</f>
        <v>0</v>
      </c>
      <c r="BI217" s="156">
        <f>IF(N217="nulová",J217,0)</f>
        <v>0</v>
      </c>
      <c r="BJ217" s="16" t="s">
        <v>88</v>
      </c>
      <c r="BK217" s="156">
        <f>ROUND(I217*H217,2)</f>
        <v>0</v>
      </c>
      <c r="BL217" s="16" t="s">
        <v>323</v>
      </c>
      <c r="BM217" s="155" t="s">
        <v>2081</v>
      </c>
    </row>
    <row r="218" spans="2:65" s="1" customFormat="1" ht="24.15" customHeight="1">
      <c r="B218" s="142"/>
      <c r="C218" s="143" t="s">
        <v>561</v>
      </c>
      <c r="D218" s="143" t="s">
        <v>319</v>
      </c>
      <c r="E218" s="144" t="s">
        <v>20942</v>
      </c>
      <c r="F218" s="145" t="s">
        <v>20943</v>
      </c>
      <c r="G218" s="146" t="s">
        <v>611</v>
      </c>
      <c r="H218" s="147">
        <v>2</v>
      </c>
      <c r="I218" s="148"/>
      <c r="J218" s="149">
        <f>ROUND(I218*H218,2)</f>
        <v>0</v>
      </c>
      <c r="K218" s="150"/>
      <c r="L218" s="31"/>
      <c r="M218" s="151" t="s">
        <v>1</v>
      </c>
      <c r="N218" s="152" t="s">
        <v>42</v>
      </c>
      <c r="P218" s="153">
        <f>O218*H218</f>
        <v>0</v>
      </c>
      <c r="Q218" s="153">
        <v>6.7000000000000004E-2</v>
      </c>
      <c r="R218" s="153">
        <f>Q218*H218</f>
        <v>0.13400000000000001</v>
      </c>
      <c r="S218" s="153">
        <v>0</v>
      </c>
      <c r="T218" s="154">
        <f>S218*H218</f>
        <v>0</v>
      </c>
      <c r="AR218" s="155" t="s">
        <v>323</v>
      </c>
      <c r="AT218" s="155" t="s">
        <v>319</v>
      </c>
      <c r="AU218" s="155" t="s">
        <v>88</v>
      </c>
      <c r="AY218" s="16" t="s">
        <v>317</v>
      </c>
      <c r="BE218" s="156">
        <f>IF(N218="základná",J218,0)</f>
        <v>0</v>
      </c>
      <c r="BF218" s="156">
        <f>IF(N218="znížená",J218,0)</f>
        <v>0</v>
      </c>
      <c r="BG218" s="156">
        <f>IF(N218="zákl. prenesená",J218,0)</f>
        <v>0</v>
      </c>
      <c r="BH218" s="156">
        <f>IF(N218="zníž. prenesená",J218,0)</f>
        <v>0</v>
      </c>
      <c r="BI218" s="156">
        <f>IF(N218="nulová",J218,0)</f>
        <v>0</v>
      </c>
      <c r="BJ218" s="16" t="s">
        <v>88</v>
      </c>
      <c r="BK218" s="156">
        <f>ROUND(I218*H218,2)</f>
        <v>0</v>
      </c>
      <c r="BL218" s="16" t="s">
        <v>323</v>
      </c>
      <c r="BM218" s="155" t="s">
        <v>768</v>
      </c>
    </row>
    <row r="219" spans="2:65" s="1" customFormat="1" ht="24.15" customHeight="1">
      <c r="B219" s="142"/>
      <c r="C219" s="143" t="s">
        <v>1571</v>
      </c>
      <c r="D219" s="143" t="s">
        <v>319</v>
      </c>
      <c r="E219" s="144" t="s">
        <v>20944</v>
      </c>
      <c r="F219" s="145" t="s">
        <v>20945</v>
      </c>
      <c r="G219" s="146" t="s">
        <v>611</v>
      </c>
      <c r="H219" s="147">
        <v>2</v>
      </c>
      <c r="I219" s="148"/>
      <c r="J219" s="149">
        <f>ROUND(I219*H219,2)</f>
        <v>0</v>
      </c>
      <c r="K219" s="150"/>
      <c r="L219" s="31"/>
      <c r="M219" s="151" t="s">
        <v>1</v>
      </c>
      <c r="N219" s="152" t="s">
        <v>42</v>
      </c>
      <c r="P219" s="153">
        <f>O219*H219</f>
        <v>0</v>
      </c>
      <c r="Q219" s="153">
        <v>7.9000000000000001E-2</v>
      </c>
      <c r="R219" s="153">
        <f>Q219*H219</f>
        <v>0.158</v>
      </c>
      <c r="S219" s="153">
        <v>0</v>
      </c>
      <c r="T219" s="154">
        <f>S219*H219</f>
        <v>0</v>
      </c>
      <c r="AR219" s="155" t="s">
        <v>323</v>
      </c>
      <c r="AT219" s="155" t="s">
        <v>319</v>
      </c>
      <c r="AU219" s="155" t="s">
        <v>88</v>
      </c>
      <c r="AY219" s="16" t="s">
        <v>317</v>
      </c>
      <c r="BE219" s="156">
        <f>IF(N219="základná",J219,0)</f>
        <v>0</v>
      </c>
      <c r="BF219" s="156">
        <f>IF(N219="znížená",J219,0)</f>
        <v>0</v>
      </c>
      <c r="BG219" s="156">
        <f>IF(N219="zákl. prenesená",J219,0)</f>
        <v>0</v>
      </c>
      <c r="BH219" s="156">
        <f>IF(N219="zníž. prenesená",J219,0)</f>
        <v>0</v>
      </c>
      <c r="BI219" s="156">
        <f>IF(N219="nulová",J219,0)</f>
        <v>0</v>
      </c>
      <c r="BJ219" s="16" t="s">
        <v>88</v>
      </c>
      <c r="BK219" s="156">
        <f>ROUND(I219*H219,2)</f>
        <v>0</v>
      </c>
      <c r="BL219" s="16" t="s">
        <v>323</v>
      </c>
      <c r="BM219" s="155" t="s">
        <v>2096</v>
      </c>
    </row>
    <row r="220" spans="2:65" s="1" customFormat="1" ht="16.5" customHeight="1">
      <c r="B220" s="142"/>
      <c r="C220" s="143" t="s">
        <v>692</v>
      </c>
      <c r="D220" s="143" t="s">
        <v>319</v>
      </c>
      <c r="E220" s="144" t="s">
        <v>20946</v>
      </c>
      <c r="F220" s="145" t="s">
        <v>20947</v>
      </c>
      <c r="G220" s="146" t="s">
        <v>611</v>
      </c>
      <c r="H220" s="147">
        <v>2</v>
      </c>
      <c r="I220" s="148"/>
      <c r="J220" s="149">
        <f>ROUND(I220*H220,2)</f>
        <v>0</v>
      </c>
      <c r="K220" s="150"/>
      <c r="L220" s="31"/>
      <c r="M220" s="151" t="s">
        <v>1</v>
      </c>
      <c r="N220" s="152" t="s">
        <v>42</v>
      </c>
      <c r="P220" s="153">
        <f>O220*H220</f>
        <v>0</v>
      </c>
      <c r="Q220" s="153">
        <v>0</v>
      </c>
      <c r="R220" s="153">
        <f>Q220*H220</f>
        <v>0</v>
      </c>
      <c r="S220" s="153">
        <v>0</v>
      </c>
      <c r="T220" s="154">
        <f>S220*H220</f>
        <v>0</v>
      </c>
      <c r="AR220" s="155" t="s">
        <v>323</v>
      </c>
      <c r="AT220" s="155" t="s">
        <v>319</v>
      </c>
      <c r="AU220" s="155" t="s">
        <v>88</v>
      </c>
      <c r="AY220" s="16" t="s">
        <v>317</v>
      </c>
      <c r="BE220" s="156">
        <f>IF(N220="základná",J220,0)</f>
        <v>0</v>
      </c>
      <c r="BF220" s="156">
        <f>IF(N220="znížená",J220,0)</f>
        <v>0</v>
      </c>
      <c r="BG220" s="156">
        <f>IF(N220="zákl. prenesená",J220,0)</f>
        <v>0</v>
      </c>
      <c r="BH220" s="156">
        <f>IF(N220="zníž. prenesená",J220,0)</f>
        <v>0</v>
      </c>
      <c r="BI220" s="156">
        <f>IF(N220="nulová",J220,0)</f>
        <v>0</v>
      </c>
      <c r="BJ220" s="16" t="s">
        <v>88</v>
      </c>
      <c r="BK220" s="156">
        <f>ROUND(I220*H220,2)</f>
        <v>0</v>
      </c>
      <c r="BL220" s="16" t="s">
        <v>323</v>
      </c>
      <c r="BM220" s="155" t="s">
        <v>2104</v>
      </c>
    </row>
    <row r="221" spans="2:65" s="1" customFormat="1" ht="16.5" customHeight="1">
      <c r="B221" s="142"/>
      <c r="C221" s="143" t="s">
        <v>1584</v>
      </c>
      <c r="D221" s="143" t="s">
        <v>319</v>
      </c>
      <c r="E221" s="144" t="s">
        <v>20948</v>
      </c>
      <c r="F221" s="145" t="s">
        <v>20949</v>
      </c>
      <c r="G221" s="146" t="s">
        <v>611</v>
      </c>
      <c r="H221" s="147">
        <v>2</v>
      </c>
      <c r="I221" s="148"/>
      <c r="J221" s="149">
        <f>ROUND(I221*H221,2)</f>
        <v>0</v>
      </c>
      <c r="K221" s="150"/>
      <c r="L221" s="31"/>
      <c r="M221" s="151" t="s">
        <v>1</v>
      </c>
      <c r="N221" s="152" t="s">
        <v>42</v>
      </c>
      <c r="P221" s="153">
        <f>O221*H221</f>
        <v>0</v>
      </c>
      <c r="Q221" s="153">
        <v>0</v>
      </c>
      <c r="R221" s="153">
        <f>Q221*H221</f>
        <v>0</v>
      </c>
      <c r="S221" s="153">
        <v>0</v>
      </c>
      <c r="T221" s="154">
        <f>S221*H221</f>
        <v>0</v>
      </c>
      <c r="AR221" s="155" t="s">
        <v>323</v>
      </c>
      <c r="AT221" s="155" t="s">
        <v>319</v>
      </c>
      <c r="AU221" s="155" t="s">
        <v>88</v>
      </c>
      <c r="AY221" s="16" t="s">
        <v>317</v>
      </c>
      <c r="BE221" s="156">
        <f>IF(N221="základná",J221,0)</f>
        <v>0</v>
      </c>
      <c r="BF221" s="156">
        <f>IF(N221="znížená",J221,0)</f>
        <v>0</v>
      </c>
      <c r="BG221" s="156">
        <f>IF(N221="zákl. prenesená",J221,0)</f>
        <v>0</v>
      </c>
      <c r="BH221" s="156">
        <f>IF(N221="zníž. prenesená",J221,0)</f>
        <v>0</v>
      </c>
      <c r="BI221" s="156">
        <f>IF(N221="nulová",J221,0)</f>
        <v>0</v>
      </c>
      <c r="BJ221" s="16" t="s">
        <v>88</v>
      </c>
      <c r="BK221" s="156">
        <f>ROUND(I221*H221,2)</f>
        <v>0</v>
      </c>
      <c r="BL221" s="16" t="s">
        <v>323</v>
      </c>
      <c r="BM221" s="155" t="s">
        <v>2112</v>
      </c>
    </row>
    <row r="222" spans="2:65" s="11" customFormat="1" ht="25.9" customHeight="1">
      <c r="B222" s="130"/>
      <c r="D222" s="131" t="s">
        <v>75</v>
      </c>
      <c r="E222" s="132" t="s">
        <v>499</v>
      </c>
      <c r="F222" s="132" t="s">
        <v>500</v>
      </c>
      <c r="I222" s="133"/>
      <c r="J222" s="134">
        <f>BK222</f>
        <v>0</v>
      </c>
      <c r="L222" s="130"/>
      <c r="M222" s="135"/>
      <c r="P222" s="136">
        <f>SUM(P223:P224)</f>
        <v>0</v>
      </c>
      <c r="R222" s="136">
        <f>SUM(R223:R224)</f>
        <v>0</v>
      </c>
      <c r="T222" s="137">
        <f>SUM(T223:T224)</f>
        <v>0</v>
      </c>
      <c r="AR222" s="131" t="s">
        <v>341</v>
      </c>
      <c r="AT222" s="138" t="s">
        <v>75</v>
      </c>
      <c r="AU222" s="138" t="s">
        <v>76</v>
      </c>
      <c r="AY222" s="131" t="s">
        <v>317</v>
      </c>
      <c r="BK222" s="139">
        <f>SUM(BK223:BK224)</f>
        <v>0</v>
      </c>
    </row>
    <row r="223" spans="2:65" s="1" customFormat="1" ht="37.75" customHeight="1">
      <c r="B223" s="142"/>
      <c r="C223" s="143" t="s">
        <v>696</v>
      </c>
      <c r="D223" s="143" t="s">
        <v>319</v>
      </c>
      <c r="E223" s="144" t="s">
        <v>744</v>
      </c>
      <c r="F223" s="145" t="s">
        <v>745</v>
      </c>
      <c r="G223" s="146" t="s">
        <v>746</v>
      </c>
      <c r="H223" s="147">
        <v>5</v>
      </c>
      <c r="I223" s="148"/>
      <c r="J223" s="149">
        <f>ROUND(I223*H223,2)</f>
        <v>0</v>
      </c>
      <c r="K223" s="150"/>
      <c r="L223" s="31"/>
      <c r="M223" s="151" t="s">
        <v>1</v>
      </c>
      <c r="N223" s="152" t="s">
        <v>42</v>
      </c>
      <c r="P223" s="153">
        <f>O223*H223</f>
        <v>0</v>
      </c>
      <c r="Q223" s="153">
        <v>0</v>
      </c>
      <c r="R223" s="153">
        <f>Q223*H223</f>
        <v>0</v>
      </c>
      <c r="S223" s="153">
        <v>0</v>
      </c>
      <c r="T223" s="154">
        <f>S223*H223</f>
        <v>0</v>
      </c>
      <c r="AR223" s="155" t="s">
        <v>505</v>
      </c>
      <c r="AT223" s="155" t="s">
        <v>319</v>
      </c>
      <c r="AU223" s="155" t="s">
        <v>83</v>
      </c>
      <c r="AY223" s="16" t="s">
        <v>317</v>
      </c>
      <c r="BE223" s="156">
        <f>IF(N223="základná",J223,0)</f>
        <v>0</v>
      </c>
      <c r="BF223" s="156">
        <f>IF(N223="znížená",J223,0)</f>
        <v>0</v>
      </c>
      <c r="BG223" s="156">
        <f>IF(N223="zákl. prenesená",J223,0)</f>
        <v>0</v>
      </c>
      <c r="BH223" s="156">
        <f>IF(N223="zníž. prenesená",J223,0)</f>
        <v>0</v>
      </c>
      <c r="BI223" s="156">
        <f>IF(N223="nulová",J223,0)</f>
        <v>0</v>
      </c>
      <c r="BJ223" s="16" t="s">
        <v>88</v>
      </c>
      <c r="BK223" s="156">
        <f>ROUND(I223*H223,2)</f>
        <v>0</v>
      </c>
      <c r="BL223" s="16" t="s">
        <v>505</v>
      </c>
      <c r="BM223" s="155" t="s">
        <v>20950</v>
      </c>
    </row>
    <row r="224" spans="2:65" s="1" customFormat="1" ht="24.15" customHeight="1">
      <c r="B224" s="142"/>
      <c r="C224" s="143" t="s">
        <v>1594</v>
      </c>
      <c r="D224" s="143" t="s">
        <v>319</v>
      </c>
      <c r="E224" s="144" t="s">
        <v>8196</v>
      </c>
      <c r="F224" s="145" t="s">
        <v>8197</v>
      </c>
      <c r="G224" s="146" t="s">
        <v>639</v>
      </c>
      <c r="H224" s="198"/>
      <c r="I224" s="148"/>
      <c r="J224" s="149">
        <f>ROUND(I224*H224,2)</f>
        <v>0</v>
      </c>
      <c r="K224" s="150"/>
      <c r="L224" s="31"/>
      <c r="M224" s="190" t="s">
        <v>1</v>
      </c>
      <c r="N224" s="191" t="s">
        <v>42</v>
      </c>
      <c r="O224" s="192"/>
      <c r="P224" s="193">
        <f>O224*H224</f>
        <v>0</v>
      </c>
      <c r="Q224" s="193">
        <v>0</v>
      </c>
      <c r="R224" s="193">
        <f>Q224*H224</f>
        <v>0</v>
      </c>
      <c r="S224" s="193">
        <v>0</v>
      </c>
      <c r="T224" s="194">
        <f>S224*H224</f>
        <v>0</v>
      </c>
      <c r="AR224" s="155" t="s">
        <v>323</v>
      </c>
      <c r="AT224" s="155" t="s">
        <v>319</v>
      </c>
      <c r="AU224" s="155" t="s">
        <v>83</v>
      </c>
      <c r="AY224" s="16" t="s">
        <v>317</v>
      </c>
      <c r="BE224" s="156">
        <f>IF(N224="základná",J224,0)</f>
        <v>0</v>
      </c>
      <c r="BF224" s="156">
        <f>IF(N224="znížená",J224,0)</f>
        <v>0</v>
      </c>
      <c r="BG224" s="156">
        <f>IF(N224="zákl. prenesená",J224,0)</f>
        <v>0</v>
      </c>
      <c r="BH224" s="156">
        <f>IF(N224="zníž. prenesená",J224,0)</f>
        <v>0</v>
      </c>
      <c r="BI224" s="156">
        <f>IF(N224="nulová",J224,0)</f>
        <v>0</v>
      </c>
      <c r="BJ224" s="16" t="s">
        <v>88</v>
      </c>
      <c r="BK224" s="156">
        <f>ROUND(I224*H224,2)</f>
        <v>0</v>
      </c>
      <c r="BL224" s="16" t="s">
        <v>323</v>
      </c>
      <c r="BM224" s="155" t="s">
        <v>20951</v>
      </c>
    </row>
    <row r="225" spans="2:12" s="1" customFormat="1" ht="7" customHeight="1">
      <c r="B225" s="46"/>
      <c r="C225" s="47"/>
      <c r="D225" s="47"/>
      <c r="E225" s="47"/>
      <c r="F225" s="47"/>
      <c r="G225" s="47"/>
      <c r="H225" s="47"/>
      <c r="I225" s="47"/>
      <c r="J225" s="47"/>
      <c r="K225" s="47"/>
      <c r="L225" s="31"/>
    </row>
  </sheetData>
  <autoFilter ref="C135:K224" xr:uid="{00000000-0009-0000-0000-000033000000}"/>
  <mergeCells count="12">
    <mergeCell ref="E128:H128"/>
    <mergeCell ref="L2:V2"/>
    <mergeCell ref="E85:H85"/>
    <mergeCell ref="E87:H87"/>
    <mergeCell ref="E89:H89"/>
    <mergeCell ref="E124:H124"/>
    <mergeCell ref="E126:H12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2:BM20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245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20135</v>
      </c>
      <c r="F9" s="263"/>
      <c r="G9" s="263"/>
      <c r="H9" s="263"/>
      <c r="L9" s="31"/>
    </row>
    <row r="10" spans="2:46" s="1" customFormat="1" ht="12" customHeight="1">
      <c r="B10" s="31"/>
      <c r="D10" s="26" t="s">
        <v>287</v>
      </c>
      <c r="L10" s="31"/>
    </row>
    <row r="11" spans="2:46" s="1" customFormat="1" ht="16.5" customHeight="1">
      <c r="B11" s="31"/>
      <c r="E11" s="243" t="s">
        <v>20952</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ROUND(J135,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ROUND((SUM(BE135:BE204)),  2)</f>
        <v>0</v>
      </c>
      <c r="G35" s="99"/>
      <c r="H35" s="99"/>
      <c r="I35" s="100">
        <v>0.2</v>
      </c>
      <c r="J35" s="98">
        <f>ROUND(((SUM(BE135:BE204))*I35),  2)</f>
        <v>0</v>
      </c>
      <c r="L35" s="31"/>
    </row>
    <row r="36" spans="2:12" s="1" customFormat="1" ht="14.4" customHeight="1">
      <c r="B36" s="31"/>
      <c r="E36" s="36" t="s">
        <v>42</v>
      </c>
      <c r="F36" s="98">
        <f>ROUND((SUM(BF135:BF204)),  2)</f>
        <v>0</v>
      </c>
      <c r="G36" s="99"/>
      <c r="H36" s="99"/>
      <c r="I36" s="100">
        <v>0.2</v>
      </c>
      <c r="J36" s="98">
        <f>ROUND(((SUM(BF135:BF204))*I36),  2)</f>
        <v>0</v>
      </c>
      <c r="L36" s="31"/>
    </row>
    <row r="37" spans="2:12" s="1" customFormat="1" ht="14.4" hidden="1" customHeight="1">
      <c r="B37" s="31"/>
      <c r="E37" s="26" t="s">
        <v>43</v>
      </c>
      <c r="F37" s="87">
        <f>ROUND((SUM(BG135:BG204)),  2)</f>
        <v>0</v>
      </c>
      <c r="I37" s="101">
        <v>0.2</v>
      </c>
      <c r="J37" s="87">
        <f>0</f>
        <v>0</v>
      </c>
      <c r="L37" s="31"/>
    </row>
    <row r="38" spans="2:12" s="1" customFormat="1" ht="14.4" hidden="1" customHeight="1">
      <c r="B38" s="31"/>
      <c r="E38" s="26" t="s">
        <v>44</v>
      </c>
      <c r="F38" s="87">
        <f>ROUND((SUM(BH135:BH204)),  2)</f>
        <v>0</v>
      </c>
      <c r="I38" s="101">
        <v>0.2</v>
      </c>
      <c r="J38" s="87">
        <f>0</f>
        <v>0</v>
      </c>
      <c r="L38" s="31"/>
    </row>
    <row r="39" spans="2:12" s="1" customFormat="1" ht="14.4" hidden="1" customHeight="1">
      <c r="B39" s="31"/>
      <c r="E39" s="36" t="s">
        <v>45</v>
      </c>
      <c r="F39" s="98">
        <f>ROUND((SUM(BI135:BI204)),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20135</v>
      </c>
      <c r="F87" s="263"/>
      <c r="G87" s="263"/>
      <c r="H87" s="263"/>
      <c r="L87" s="31"/>
    </row>
    <row r="88" spans="2:12" s="1" customFormat="1" ht="12" customHeight="1">
      <c r="B88" s="31"/>
      <c r="C88" s="26" t="s">
        <v>287</v>
      </c>
      <c r="L88" s="31"/>
    </row>
    <row r="89" spans="2:12" s="1" customFormat="1" ht="16.5" customHeight="1">
      <c r="B89" s="31"/>
      <c r="E89" s="243" t="str">
        <f>E11</f>
        <v>PS07. - Zdroj oxidu uhličitého CO2</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J135</f>
        <v>0</v>
      </c>
      <c r="L98" s="31"/>
      <c r="AU98" s="16" t="s">
        <v>296</v>
      </c>
    </row>
    <row r="99" spans="2:47" s="8" customFormat="1" ht="25" customHeight="1">
      <c r="B99" s="113"/>
      <c r="D99" s="114" t="s">
        <v>20953</v>
      </c>
      <c r="E99" s="115"/>
      <c r="F99" s="115"/>
      <c r="G99" s="115"/>
      <c r="H99" s="115"/>
      <c r="I99" s="115"/>
      <c r="J99" s="116">
        <f>J136</f>
        <v>0</v>
      </c>
      <c r="L99" s="113"/>
    </row>
    <row r="100" spans="2:47" s="9" customFormat="1" ht="19.899999999999999" customHeight="1">
      <c r="B100" s="117"/>
      <c r="D100" s="118" t="s">
        <v>579</v>
      </c>
      <c r="E100" s="119"/>
      <c r="F100" s="119"/>
      <c r="G100" s="119"/>
      <c r="H100" s="119"/>
      <c r="I100" s="119"/>
      <c r="J100" s="120">
        <f>J137</f>
        <v>0</v>
      </c>
      <c r="L100" s="117"/>
    </row>
    <row r="101" spans="2:47" s="8" customFormat="1" ht="25" customHeight="1">
      <c r="B101" s="113"/>
      <c r="D101" s="114" t="s">
        <v>570</v>
      </c>
      <c r="E101" s="115"/>
      <c r="F101" s="115"/>
      <c r="G101" s="115"/>
      <c r="H101" s="115"/>
      <c r="I101" s="115"/>
      <c r="J101" s="116">
        <f>J148</f>
        <v>0</v>
      </c>
      <c r="L101" s="113"/>
    </row>
    <row r="102" spans="2:47" s="9" customFormat="1" ht="19.899999999999999" customHeight="1">
      <c r="B102" s="117"/>
      <c r="D102" s="118" t="s">
        <v>941</v>
      </c>
      <c r="E102" s="119"/>
      <c r="F102" s="119"/>
      <c r="G102" s="119"/>
      <c r="H102" s="119"/>
      <c r="I102" s="119"/>
      <c r="J102" s="120">
        <f>J149</f>
        <v>0</v>
      </c>
      <c r="L102" s="117"/>
    </row>
    <row r="103" spans="2:47" s="9" customFormat="1" ht="19.899999999999999" customHeight="1">
      <c r="B103" s="117"/>
      <c r="D103" s="118" t="s">
        <v>571</v>
      </c>
      <c r="E103" s="119"/>
      <c r="F103" s="119"/>
      <c r="G103" s="119"/>
      <c r="H103" s="119"/>
      <c r="I103" s="119"/>
      <c r="J103" s="120">
        <f>J153</f>
        <v>0</v>
      </c>
      <c r="L103" s="117"/>
    </row>
    <row r="104" spans="2:47" s="9" customFormat="1" ht="19.899999999999999" customHeight="1">
      <c r="B104" s="117"/>
      <c r="D104" s="118" t="s">
        <v>572</v>
      </c>
      <c r="E104" s="119"/>
      <c r="F104" s="119"/>
      <c r="G104" s="119"/>
      <c r="H104" s="119"/>
      <c r="I104" s="119"/>
      <c r="J104" s="120">
        <f>J156</f>
        <v>0</v>
      </c>
      <c r="L104" s="117"/>
    </row>
    <row r="105" spans="2:47" s="9" customFormat="1" ht="19.899999999999999" customHeight="1">
      <c r="B105" s="117"/>
      <c r="D105" s="118" t="s">
        <v>573</v>
      </c>
      <c r="E105" s="119"/>
      <c r="F105" s="119"/>
      <c r="G105" s="119"/>
      <c r="H105" s="119"/>
      <c r="I105" s="119"/>
      <c r="J105" s="120">
        <f>J164</f>
        <v>0</v>
      </c>
      <c r="L105" s="117"/>
    </row>
    <row r="106" spans="2:47" s="9" customFormat="1" ht="19.899999999999999" customHeight="1">
      <c r="B106" s="117"/>
      <c r="D106" s="118" t="s">
        <v>574</v>
      </c>
      <c r="E106" s="119"/>
      <c r="F106" s="119"/>
      <c r="G106" s="119"/>
      <c r="H106" s="119"/>
      <c r="I106" s="119"/>
      <c r="J106" s="120">
        <f>J170</f>
        <v>0</v>
      </c>
      <c r="L106" s="117"/>
    </row>
    <row r="107" spans="2:47" s="9" customFormat="1" ht="19.899999999999999" customHeight="1">
      <c r="B107" s="117"/>
      <c r="D107" s="118" t="s">
        <v>20850</v>
      </c>
      <c r="E107" s="119"/>
      <c r="F107" s="119"/>
      <c r="G107" s="119"/>
      <c r="H107" s="119"/>
      <c r="I107" s="119"/>
      <c r="J107" s="120">
        <f>J172</f>
        <v>0</v>
      </c>
      <c r="L107" s="117"/>
    </row>
    <row r="108" spans="2:47" s="8" customFormat="1" ht="25" customHeight="1">
      <c r="B108" s="113"/>
      <c r="D108" s="114" t="s">
        <v>575</v>
      </c>
      <c r="E108" s="115"/>
      <c r="F108" s="115"/>
      <c r="G108" s="115"/>
      <c r="H108" s="115"/>
      <c r="I108" s="115"/>
      <c r="J108" s="116">
        <f>J175</f>
        <v>0</v>
      </c>
      <c r="L108" s="113"/>
    </row>
    <row r="109" spans="2:47" s="9" customFormat="1" ht="19.899999999999999" customHeight="1">
      <c r="B109" s="117"/>
      <c r="D109" s="118" t="s">
        <v>576</v>
      </c>
      <c r="E109" s="119"/>
      <c r="F109" s="119"/>
      <c r="G109" s="119"/>
      <c r="H109" s="119"/>
      <c r="I109" s="119"/>
      <c r="J109" s="120">
        <f>J176</f>
        <v>0</v>
      </c>
      <c r="L109" s="117"/>
    </row>
    <row r="110" spans="2:47" s="9" customFormat="1" ht="19.899999999999999" customHeight="1">
      <c r="B110" s="117"/>
      <c r="D110" s="118" t="s">
        <v>577</v>
      </c>
      <c r="E110" s="119"/>
      <c r="F110" s="119"/>
      <c r="G110" s="119"/>
      <c r="H110" s="119"/>
      <c r="I110" s="119"/>
      <c r="J110" s="120">
        <f>J198</f>
        <v>0</v>
      </c>
      <c r="L110" s="117"/>
    </row>
    <row r="111" spans="2:47" s="8" customFormat="1" ht="25" customHeight="1">
      <c r="B111" s="113"/>
      <c r="D111" s="114" t="s">
        <v>20953</v>
      </c>
      <c r="E111" s="115"/>
      <c r="F111" s="115"/>
      <c r="G111" s="115"/>
      <c r="H111" s="115"/>
      <c r="I111" s="115"/>
      <c r="J111" s="116">
        <f>J200</f>
        <v>0</v>
      </c>
      <c r="L111" s="113"/>
    </row>
    <row r="112" spans="2:47" s="9" customFormat="1" ht="19.899999999999999" customHeight="1">
      <c r="B112" s="117"/>
      <c r="D112" s="118" t="s">
        <v>579</v>
      </c>
      <c r="E112" s="119"/>
      <c r="F112" s="119"/>
      <c r="G112" s="119"/>
      <c r="H112" s="119"/>
      <c r="I112" s="119"/>
      <c r="J112" s="120">
        <f>J201</f>
        <v>0</v>
      </c>
      <c r="L112" s="117"/>
    </row>
    <row r="113" spans="2:12" s="8" customFormat="1" ht="25" customHeight="1">
      <c r="B113" s="113"/>
      <c r="D113" s="114" t="s">
        <v>302</v>
      </c>
      <c r="E113" s="115"/>
      <c r="F113" s="115"/>
      <c r="G113" s="115"/>
      <c r="H113" s="115"/>
      <c r="I113" s="115"/>
      <c r="J113" s="116">
        <f>J203</f>
        <v>0</v>
      </c>
      <c r="L113" s="113"/>
    </row>
    <row r="114" spans="2:12" s="1" customFormat="1" ht="21.75" customHeight="1">
      <c r="B114" s="31"/>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303</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61" t="str">
        <f>E7</f>
        <v>Dostavba a rekonštrukcia lôžkovej časti Nemocnice s poliklinikou v Spišskej Novej Vsi</v>
      </c>
      <c r="F123" s="262"/>
      <c r="G123" s="262"/>
      <c r="H123" s="262"/>
      <c r="L123" s="31"/>
    </row>
    <row r="124" spans="2:12" ht="12" customHeight="1">
      <c r="B124" s="19"/>
      <c r="C124" s="26" t="s">
        <v>285</v>
      </c>
      <c r="L124" s="19"/>
    </row>
    <row r="125" spans="2:12" s="1" customFormat="1" ht="16.5" customHeight="1">
      <c r="B125" s="31"/>
      <c r="E125" s="261" t="s">
        <v>20135</v>
      </c>
      <c r="F125" s="263"/>
      <c r="G125" s="263"/>
      <c r="H125" s="263"/>
      <c r="L125" s="31"/>
    </row>
    <row r="126" spans="2:12" s="1" customFormat="1" ht="12" customHeight="1">
      <c r="B126" s="31"/>
      <c r="C126" s="26" t="s">
        <v>287</v>
      </c>
      <c r="L126" s="31"/>
    </row>
    <row r="127" spans="2:12" s="1" customFormat="1" ht="16.5" customHeight="1">
      <c r="B127" s="31"/>
      <c r="E127" s="243" t="str">
        <f>E11</f>
        <v>PS07. - Zdroj oxidu uhličitého CO2</v>
      </c>
      <c r="F127" s="263"/>
      <c r="G127" s="263"/>
      <c r="H127" s="263"/>
      <c r="L127" s="31"/>
    </row>
    <row r="128" spans="2:12" s="1" customFormat="1" ht="7" customHeight="1">
      <c r="B128" s="31"/>
      <c r="L128" s="31"/>
    </row>
    <row r="129" spans="2:65" s="1" customFormat="1" ht="12" customHeight="1">
      <c r="B129" s="31"/>
      <c r="C129" s="26" t="s">
        <v>19</v>
      </c>
      <c r="F129" s="24" t="str">
        <f>F14</f>
        <v>parc.č.:1094/1,17,81,82,98,99,1095,1096,9243/18</v>
      </c>
      <c r="I129" s="26" t="s">
        <v>21</v>
      </c>
      <c r="J129" s="54" t="str">
        <f>IF(J14="","",J14)</f>
        <v>6. 3. 2024</v>
      </c>
      <c r="L129" s="31"/>
    </row>
    <row r="130" spans="2:65" s="1" customFormat="1" ht="7" customHeight="1">
      <c r="B130" s="31"/>
      <c r="L130" s="31"/>
    </row>
    <row r="131" spans="2:65" s="1" customFormat="1" ht="25.65" customHeight="1">
      <c r="B131" s="31"/>
      <c r="C131" s="26" t="s">
        <v>23</v>
      </c>
      <c r="F131" s="24" t="str">
        <f>E17</f>
        <v>Nemocnica s poliklinikou, Spišská Nová Ves</v>
      </c>
      <c r="I131" s="26" t="s">
        <v>29</v>
      </c>
      <c r="J131" s="29" t="str">
        <f>E23</f>
        <v>d.g.A. design graphic architecture s.r.o.</v>
      </c>
      <c r="L131" s="31"/>
    </row>
    <row r="132" spans="2:65" s="1" customFormat="1" ht="15.15" customHeight="1">
      <c r="B132" s="31"/>
      <c r="C132" s="26" t="s">
        <v>27</v>
      </c>
      <c r="F132" s="24" t="str">
        <f>IF(E20="","",E20)</f>
        <v>Vyplň údaj</v>
      </c>
      <c r="I132" s="26" t="s">
        <v>32</v>
      </c>
      <c r="J132" s="29" t="str">
        <f>E26</f>
        <v xml:space="preserve"> </v>
      </c>
      <c r="L132" s="31"/>
    </row>
    <row r="133" spans="2:65" s="1" customFormat="1" ht="10.25" customHeight="1">
      <c r="B133" s="31"/>
      <c r="L133" s="31"/>
    </row>
    <row r="134" spans="2:65" s="10" customFormat="1" ht="29.25" customHeight="1">
      <c r="B134" s="121"/>
      <c r="C134" s="122" t="s">
        <v>304</v>
      </c>
      <c r="D134" s="123" t="s">
        <v>61</v>
      </c>
      <c r="E134" s="123" t="s">
        <v>57</v>
      </c>
      <c r="F134" s="123" t="s">
        <v>58</v>
      </c>
      <c r="G134" s="123" t="s">
        <v>305</v>
      </c>
      <c r="H134" s="123" t="s">
        <v>306</v>
      </c>
      <c r="I134" s="123" t="s">
        <v>307</v>
      </c>
      <c r="J134" s="124" t="s">
        <v>294</v>
      </c>
      <c r="K134" s="125" t="s">
        <v>308</v>
      </c>
      <c r="L134" s="121"/>
      <c r="M134" s="61" t="s">
        <v>1</v>
      </c>
      <c r="N134" s="62" t="s">
        <v>40</v>
      </c>
      <c r="O134" s="62" t="s">
        <v>309</v>
      </c>
      <c r="P134" s="62" t="s">
        <v>310</v>
      </c>
      <c r="Q134" s="62" t="s">
        <v>311</v>
      </c>
      <c r="R134" s="62" t="s">
        <v>312</v>
      </c>
      <c r="S134" s="62" t="s">
        <v>313</v>
      </c>
      <c r="T134" s="63" t="s">
        <v>314</v>
      </c>
    </row>
    <row r="135" spans="2:65" s="1" customFormat="1" ht="22.75" customHeight="1">
      <c r="B135" s="31"/>
      <c r="C135" s="66" t="s">
        <v>295</v>
      </c>
      <c r="J135" s="126">
        <f>BK135</f>
        <v>0</v>
      </c>
      <c r="L135" s="31"/>
      <c r="M135" s="64"/>
      <c r="N135" s="55"/>
      <c r="O135" s="55"/>
      <c r="P135" s="127">
        <f>P136+P148+P175+P200+P203</f>
        <v>0</v>
      </c>
      <c r="Q135" s="55"/>
      <c r="R135" s="127">
        <f>R136+R148+R175+R200+R203</f>
        <v>6.4649999999999999E-2</v>
      </c>
      <c r="S135" s="55"/>
      <c r="T135" s="128">
        <f>T136+T148+T175+T200+T203</f>
        <v>0</v>
      </c>
      <c r="AT135" s="16" t="s">
        <v>75</v>
      </c>
      <c r="AU135" s="16" t="s">
        <v>296</v>
      </c>
      <c r="BK135" s="129">
        <f>BK136+BK148+BK175+BK200+BK203</f>
        <v>0</v>
      </c>
    </row>
    <row r="136" spans="2:65" s="11" customFormat="1" ht="25.9" customHeight="1">
      <c r="B136" s="130"/>
      <c r="D136" s="131" t="s">
        <v>75</v>
      </c>
      <c r="E136" s="132" t="s">
        <v>582</v>
      </c>
      <c r="F136" s="132" t="s">
        <v>717</v>
      </c>
      <c r="I136" s="133"/>
      <c r="J136" s="134">
        <f>BK136</f>
        <v>0</v>
      </c>
      <c r="L136" s="130"/>
      <c r="M136" s="135"/>
      <c r="P136" s="136">
        <f>P137</f>
        <v>0</v>
      </c>
      <c r="R136" s="136">
        <f>R137</f>
        <v>6.9999999999999994E-5</v>
      </c>
      <c r="T136" s="137">
        <f>T137</f>
        <v>0</v>
      </c>
      <c r="AR136" s="131" t="s">
        <v>83</v>
      </c>
      <c r="AT136" s="138" t="s">
        <v>75</v>
      </c>
      <c r="AU136" s="138" t="s">
        <v>76</v>
      </c>
      <c r="AY136" s="131" t="s">
        <v>317</v>
      </c>
      <c r="BK136" s="139">
        <f>BK137</f>
        <v>0</v>
      </c>
    </row>
    <row r="137" spans="2:65" s="11" customFormat="1" ht="22.75" customHeight="1">
      <c r="B137" s="130"/>
      <c r="D137" s="131" t="s">
        <v>75</v>
      </c>
      <c r="E137" s="140" t="s">
        <v>717</v>
      </c>
      <c r="F137" s="140" t="s">
        <v>717</v>
      </c>
      <c r="I137" s="133"/>
      <c r="J137" s="141">
        <f>BK137</f>
        <v>0</v>
      </c>
      <c r="L137" s="130"/>
      <c r="M137" s="135"/>
      <c r="P137" s="136">
        <f>SUM(P138:P147)</f>
        <v>0</v>
      </c>
      <c r="R137" s="136">
        <f>SUM(R138:R147)</f>
        <v>6.9999999999999994E-5</v>
      </c>
      <c r="T137" s="137">
        <f>SUM(T138:T147)</f>
        <v>0</v>
      </c>
      <c r="AR137" s="131" t="s">
        <v>83</v>
      </c>
      <c r="AT137" s="138" t="s">
        <v>75</v>
      </c>
      <c r="AU137" s="138" t="s">
        <v>83</v>
      </c>
      <c r="AY137" s="131" t="s">
        <v>317</v>
      </c>
      <c r="BK137" s="139">
        <f>SUM(BK138:BK147)</f>
        <v>0</v>
      </c>
    </row>
    <row r="138" spans="2:65" s="1" customFormat="1" ht="24.15" customHeight="1">
      <c r="B138" s="142"/>
      <c r="C138" s="179" t="s">
        <v>83</v>
      </c>
      <c r="D138" s="179" t="s">
        <v>454</v>
      </c>
      <c r="E138" s="180" t="s">
        <v>20954</v>
      </c>
      <c r="F138" s="181" t="s">
        <v>20955</v>
      </c>
      <c r="G138" s="182" t="s">
        <v>611</v>
      </c>
      <c r="H138" s="183">
        <v>2</v>
      </c>
      <c r="I138" s="184"/>
      <c r="J138" s="185">
        <f t="shared" ref="J138:J147" si="0">ROUND(I138*H138,2)</f>
        <v>0</v>
      </c>
      <c r="K138" s="186"/>
      <c r="L138" s="187"/>
      <c r="M138" s="188" t="s">
        <v>1</v>
      </c>
      <c r="N138" s="189" t="s">
        <v>42</v>
      </c>
      <c r="P138" s="153">
        <f t="shared" ref="P138:P147" si="1">O138*H138</f>
        <v>0</v>
      </c>
      <c r="Q138" s="153">
        <v>0</v>
      </c>
      <c r="R138" s="153">
        <f t="shared" ref="R138:R147" si="2">Q138*H138</f>
        <v>0</v>
      </c>
      <c r="S138" s="153">
        <v>0</v>
      </c>
      <c r="T138" s="154">
        <f t="shared" ref="T138:T147" si="3">S138*H138</f>
        <v>0</v>
      </c>
      <c r="AR138" s="155" t="s">
        <v>356</v>
      </c>
      <c r="AT138" s="155" t="s">
        <v>454</v>
      </c>
      <c r="AU138" s="155" t="s">
        <v>88</v>
      </c>
      <c r="AY138" s="16" t="s">
        <v>317</v>
      </c>
      <c r="BE138" s="156">
        <f t="shared" ref="BE138:BE147" si="4">IF(N138="základná",J138,0)</f>
        <v>0</v>
      </c>
      <c r="BF138" s="156">
        <f t="shared" ref="BF138:BF147" si="5">IF(N138="znížená",J138,0)</f>
        <v>0</v>
      </c>
      <c r="BG138" s="156">
        <f t="shared" ref="BG138:BG147" si="6">IF(N138="zákl. prenesená",J138,0)</f>
        <v>0</v>
      </c>
      <c r="BH138" s="156">
        <f t="shared" ref="BH138:BH147" si="7">IF(N138="zníž. prenesená",J138,0)</f>
        <v>0</v>
      </c>
      <c r="BI138" s="156">
        <f t="shared" ref="BI138:BI147" si="8">IF(N138="nulová",J138,0)</f>
        <v>0</v>
      </c>
      <c r="BJ138" s="16" t="s">
        <v>88</v>
      </c>
      <c r="BK138" s="156">
        <f t="shared" ref="BK138:BK147" si="9">ROUND(I138*H138,2)</f>
        <v>0</v>
      </c>
      <c r="BL138" s="16" t="s">
        <v>323</v>
      </c>
      <c r="BM138" s="155" t="s">
        <v>88</v>
      </c>
    </row>
    <row r="139" spans="2:65" s="1" customFormat="1" ht="24.15" customHeight="1">
      <c r="B139" s="142"/>
      <c r="C139" s="179" t="s">
        <v>88</v>
      </c>
      <c r="D139" s="179" t="s">
        <v>454</v>
      </c>
      <c r="E139" s="180" t="s">
        <v>20956</v>
      </c>
      <c r="F139" s="181" t="s">
        <v>20957</v>
      </c>
      <c r="G139" s="182" t="s">
        <v>611</v>
      </c>
      <c r="H139" s="183">
        <v>1</v>
      </c>
      <c r="I139" s="184"/>
      <c r="J139" s="185">
        <f t="shared" si="0"/>
        <v>0</v>
      </c>
      <c r="K139" s="186"/>
      <c r="L139" s="187"/>
      <c r="M139" s="188" t="s">
        <v>1</v>
      </c>
      <c r="N139" s="189" t="s">
        <v>42</v>
      </c>
      <c r="P139" s="153">
        <f t="shared" si="1"/>
        <v>0</v>
      </c>
      <c r="Q139" s="153">
        <v>0</v>
      </c>
      <c r="R139" s="153">
        <f t="shared" si="2"/>
        <v>0</v>
      </c>
      <c r="S139" s="153">
        <v>0</v>
      </c>
      <c r="T139" s="154">
        <f t="shared" si="3"/>
        <v>0</v>
      </c>
      <c r="AR139" s="155" t="s">
        <v>356</v>
      </c>
      <c r="AT139" s="155" t="s">
        <v>454</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323</v>
      </c>
    </row>
    <row r="140" spans="2:65" s="1" customFormat="1" ht="24.15" customHeight="1">
      <c r="B140" s="142"/>
      <c r="C140" s="179" t="s">
        <v>92</v>
      </c>
      <c r="D140" s="179" t="s">
        <v>454</v>
      </c>
      <c r="E140" s="180" t="s">
        <v>20958</v>
      </c>
      <c r="F140" s="181" t="s">
        <v>20959</v>
      </c>
      <c r="G140" s="182" t="s">
        <v>611</v>
      </c>
      <c r="H140" s="183">
        <v>1</v>
      </c>
      <c r="I140" s="184"/>
      <c r="J140" s="185">
        <f t="shared" si="0"/>
        <v>0</v>
      </c>
      <c r="K140" s="186"/>
      <c r="L140" s="187"/>
      <c r="M140" s="188" t="s">
        <v>1</v>
      </c>
      <c r="N140" s="189" t="s">
        <v>42</v>
      </c>
      <c r="P140" s="153">
        <f t="shared" si="1"/>
        <v>0</v>
      </c>
      <c r="Q140" s="153">
        <v>6.9999999999999994E-5</v>
      </c>
      <c r="R140" s="153">
        <f t="shared" si="2"/>
        <v>6.9999999999999994E-5</v>
      </c>
      <c r="S140" s="153">
        <v>0</v>
      </c>
      <c r="T140" s="154">
        <f t="shared" si="3"/>
        <v>0</v>
      </c>
      <c r="AR140" s="155" t="s">
        <v>356</v>
      </c>
      <c r="AT140" s="155" t="s">
        <v>454</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346</v>
      </c>
    </row>
    <row r="141" spans="2:65" s="1" customFormat="1" ht="24.15" customHeight="1">
      <c r="B141" s="142"/>
      <c r="C141" s="179" t="s">
        <v>323</v>
      </c>
      <c r="D141" s="179" t="s">
        <v>454</v>
      </c>
      <c r="E141" s="180" t="s">
        <v>20960</v>
      </c>
      <c r="F141" s="181" t="s">
        <v>20961</v>
      </c>
      <c r="G141" s="182" t="s">
        <v>611</v>
      </c>
      <c r="H141" s="183">
        <v>1</v>
      </c>
      <c r="I141" s="184"/>
      <c r="J141" s="185">
        <f t="shared" si="0"/>
        <v>0</v>
      </c>
      <c r="K141" s="186"/>
      <c r="L141" s="187"/>
      <c r="M141" s="188" t="s">
        <v>1</v>
      </c>
      <c r="N141" s="189" t="s">
        <v>42</v>
      </c>
      <c r="P141" s="153">
        <f t="shared" si="1"/>
        <v>0</v>
      </c>
      <c r="Q141" s="153">
        <v>0</v>
      </c>
      <c r="R141" s="153">
        <f t="shared" si="2"/>
        <v>0</v>
      </c>
      <c r="S141" s="153">
        <v>0</v>
      </c>
      <c r="T141" s="154">
        <f t="shared" si="3"/>
        <v>0</v>
      </c>
      <c r="AR141" s="155" t="s">
        <v>356</v>
      </c>
      <c r="AT141" s="155" t="s">
        <v>454</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356</v>
      </c>
    </row>
    <row r="142" spans="2:65" s="1" customFormat="1" ht="24.15" customHeight="1">
      <c r="B142" s="142"/>
      <c r="C142" s="179" t="s">
        <v>341</v>
      </c>
      <c r="D142" s="179" t="s">
        <v>454</v>
      </c>
      <c r="E142" s="180" t="s">
        <v>20962</v>
      </c>
      <c r="F142" s="181" t="s">
        <v>20963</v>
      </c>
      <c r="G142" s="182" t="s">
        <v>611</v>
      </c>
      <c r="H142" s="183">
        <v>1</v>
      </c>
      <c r="I142" s="184"/>
      <c r="J142" s="185">
        <f t="shared" si="0"/>
        <v>0</v>
      </c>
      <c r="K142" s="186"/>
      <c r="L142" s="187"/>
      <c r="M142" s="188" t="s">
        <v>1</v>
      </c>
      <c r="N142" s="189" t="s">
        <v>42</v>
      </c>
      <c r="P142" s="153">
        <f t="shared" si="1"/>
        <v>0</v>
      </c>
      <c r="Q142" s="153">
        <v>0</v>
      </c>
      <c r="R142" s="153">
        <f t="shared" si="2"/>
        <v>0</v>
      </c>
      <c r="S142" s="153">
        <v>0</v>
      </c>
      <c r="T142" s="154">
        <f t="shared" si="3"/>
        <v>0</v>
      </c>
      <c r="AR142" s="155" t="s">
        <v>356</v>
      </c>
      <c r="AT142" s="155" t="s">
        <v>454</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366</v>
      </c>
    </row>
    <row r="143" spans="2:65" s="1" customFormat="1" ht="24.15" customHeight="1">
      <c r="B143" s="142"/>
      <c r="C143" s="179" t="s">
        <v>346</v>
      </c>
      <c r="D143" s="179" t="s">
        <v>454</v>
      </c>
      <c r="E143" s="180" t="s">
        <v>20964</v>
      </c>
      <c r="F143" s="181" t="s">
        <v>20965</v>
      </c>
      <c r="G143" s="182" t="s">
        <v>611</v>
      </c>
      <c r="H143" s="183">
        <v>1</v>
      </c>
      <c r="I143" s="184"/>
      <c r="J143" s="185">
        <f t="shared" si="0"/>
        <v>0</v>
      </c>
      <c r="K143" s="186"/>
      <c r="L143" s="187"/>
      <c r="M143" s="188" t="s">
        <v>1</v>
      </c>
      <c r="N143" s="189" t="s">
        <v>42</v>
      </c>
      <c r="P143" s="153">
        <f t="shared" si="1"/>
        <v>0</v>
      </c>
      <c r="Q143" s="153">
        <v>0</v>
      </c>
      <c r="R143" s="153">
        <f t="shared" si="2"/>
        <v>0</v>
      </c>
      <c r="S143" s="153">
        <v>0</v>
      </c>
      <c r="T143" s="154">
        <f t="shared" si="3"/>
        <v>0</v>
      </c>
      <c r="AR143" s="155" t="s">
        <v>356</v>
      </c>
      <c r="AT143" s="155" t="s">
        <v>454</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376</v>
      </c>
    </row>
    <row r="144" spans="2:65" s="1" customFormat="1" ht="24.15" customHeight="1">
      <c r="B144" s="142"/>
      <c r="C144" s="179" t="s">
        <v>351</v>
      </c>
      <c r="D144" s="179" t="s">
        <v>454</v>
      </c>
      <c r="E144" s="180" t="s">
        <v>20966</v>
      </c>
      <c r="F144" s="181" t="s">
        <v>20967</v>
      </c>
      <c r="G144" s="182" t="s">
        <v>611</v>
      </c>
      <c r="H144" s="183">
        <v>10</v>
      </c>
      <c r="I144" s="184"/>
      <c r="J144" s="185">
        <f t="shared" si="0"/>
        <v>0</v>
      </c>
      <c r="K144" s="186"/>
      <c r="L144" s="187"/>
      <c r="M144" s="188" t="s">
        <v>1</v>
      </c>
      <c r="N144" s="189" t="s">
        <v>42</v>
      </c>
      <c r="P144" s="153">
        <f t="shared" si="1"/>
        <v>0</v>
      </c>
      <c r="Q144" s="153">
        <v>0</v>
      </c>
      <c r="R144" s="153">
        <f t="shared" si="2"/>
        <v>0</v>
      </c>
      <c r="S144" s="153">
        <v>0</v>
      </c>
      <c r="T144" s="154">
        <f t="shared" si="3"/>
        <v>0</v>
      </c>
      <c r="AR144" s="155" t="s">
        <v>356</v>
      </c>
      <c r="AT144" s="155" t="s">
        <v>454</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386</v>
      </c>
    </row>
    <row r="145" spans="2:65" s="1" customFormat="1" ht="24.15" customHeight="1">
      <c r="B145" s="142"/>
      <c r="C145" s="179" t="s">
        <v>356</v>
      </c>
      <c r="D145" s="179" t="s">
        <v>454</v>
      </c>
      <c r="E145" s="180" t="s">
        <v>20968</v>
      </c>
      <c r="F145" s="181" t="s">
        <v>20969</v>
      </c>
      <c r="G145" s="182" t="s">
        <v>611</v>
      </c>
      <c r="H145" s="183">
        <v>4</v>
      </c>
      <c r="I145" s="184"/>
      <c r="J145" s="185">
        <f t="shared" si="0"/>
        <v>0</v>
      </c>
      <c r="K145" s="186"/>
      <c r="L145" s="187"/>
      <c r="M145" s="188" t="s">
        <v>1</v>
      </c>
      <c r="N145" s="189" t="s">
        <v>42</v>
      </c>
      <c r="P145" s="153">
        <f t="shared" si="1"/>
        <v>0</v>
      </c>
      <c r="Q145" s="153">
        <v>0</v>
      </c>
      <c r="R145" s="153">
        <f t="shared" si="2"/>
        <v>0</v>
      </c>
      <c r="S145" s="153">
        <v>0</v>
      </c>
      <c r="T145" s="154">
        <f t="shared" si="3"/>
        <v>0</v>
      </c>
      <c r="AR145" s="155" t="s">
        <v>356</v>
      </c>
      <c r="AT145" s="155" t="s">
        <v>454</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396</v>
      </c>
    </row>
    <row r="146" spans="2:65" s="1" customFormat="1" ht="24.15" customHeight="1">
      <c r="B146" s="142"/>
      <c r="C146" s="179" t="s">
        <v>361</v>
      </c>
      <c r="D146" s="179" t="s">
        <v>454</v>
      </c>
      <c r="E146" s="180" t="s">
        <v>20970</v>
      </c>
      <c r="F146" s="181" t="s">
        <v>20971</v>
      </c>
      <c r="G146" s="182" t="s">
        <v>611</v>
      </c>
      <c r="H146" s="183">
        <v>2</v>
      </c>
      <c r="I146" s="184"/>
      <c r="J146" s="185">
        <f t="shared" si="0"/>
        <v>0</v>
      </c>
      <c r="K146" s="186"/>
      <c r="L146" s="187"/>
      <c r="M146" s="188" t="s">
        <v>1</v>
      </c>
      <c r="N146" s="189" t="s">
        <v>42</v>
      </c>
      <c r="P146" s="153">
        <f t="shared" si="1"/>
        <v>0</v>
      </c>
      <c r="Q146" s="153">
        <v>0</v>
      </c>
      <c r="R146" s="153">
        <f t="shared" si="2"/>
        <v>0</v>
      </c>
      <c r="S146" s="153">
        <v>0</v>
      </c>
      <c r="T146" s="154">
        <f t="shared" si="3"/>
        <v>0</v>
      </c>
      <c r="AR146" s="155" t="s">
        <v>356</v>
      </c>
      <c r="AT146" s="155" t="s">
        <v>454</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405</v>
      </c>
    </row>
    <row r="147" spans="2:65" s="1" customFormat="1" ht="24.15" customHeight="1">
      <c r="B147" s="142"/>
      <c r="C147" s="179" t="s">
        <v>366</v>
      </c>
      <c r="D147" s="179" t="s">
        <v>454</v>
      </c>
      <c r="E147" s="180" t="s">
        <v>20972</v>
      </c>
      <c r="F147" s="181" t="s">
        <v>20973</v>
      </c>
      <c r="G147" s="182" t="s">
        <v>611</v>
      </c>
      <c r="H147" s="183">
        <v>1</v>
      </c>
      <c r="I147" s="184"/>
      <c r="J147" s="185">
        <f t="shared" si="0"/>
        <v>0</v>
      </c>
      <c r="K147" s="186"/>
      <c r="L147" s="187"/>
      <c r="M147" s="188" t="s">
        <v>1</v>
      </c>
      <c r="N147" s="189" t="s">
        <v>42</v>
      </c>
      <c r="P147" s="153">
        <f t="shared" si="1"/>
        <v>0</v>
      </c>
      <c r="Q147" s="153">
        <v>0</v>
      </c>
      <c r="R147" s="153">
        <f t="shared" si="2"/>
        <v>0</v>
      </c>
      <c r="S147" s="153">
        <v>0</v>
      </c>
      <c r="T147" s="154">
        <f t="shared" si="3"/>
        <v>0</v>
      </c>
      <c r="AR147" s="155" t="s">
        <v>356</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7</v>
      </c>
    </row>
    <row r="148" spans="2:65" s="11" customFormat="1" ht="25.9" customHeight="1">
      <c r="B148" s="130"/>
      <c r="D148" s="131" t="s">
        <v>75</v>
      </c>
      <c r="E148" s="132" t="s">
        <v>612</v>
      </c>
      <c r="F148" s="132" t="s">
        <v>613</v>
      </c>
      <c r="I148" s="133"/>
      <c r="J148" s="134">
        <f>BK148</f>
        <v>0</v>
      </c>
      <c r="L148" s="130"/>
      <c r="M148" s="135"/>
      <c r="P148" s="136">
        <f>P149+P153+P156+P164+P170+P172</f>
        <v>0</v>
      </c>
      <c r="R148" s="136">
        <f>R149+R153+R156+R164+R170+R172</f>
        <v>6.3719999999999999E-2</v>
      </c>
      <c r="T148" s="137">
        <f>T149+T153+T156+T164+T170+T172</f>
        <v>0</v>
      </c>
      <c r="AR148" s="131" t="s">
        <v>83</v>
      </c>
      <c r="AT148" s="138" t="s">
        <v>75</v>
      </c>
      <c r="AU148" s="138" t="s">
        <v>76</v>
      </c>
      <c r="AY148" s="131" t="s">
        <v>317</v>
      </c>
      <c r="BK148" s="139">
        <f>BK149+BK153+BK156+BK164+BK170+BK172</f>
        <v>0</v>
      </c>
    </row>
    <row r="149" spans="2:65" s="11" customFormat="1" ht="22.75" customHeight="1">
      <c r="B149" s="130"/>
      <c r="D149" s="131" t="s">
        <v>75</v>
      </c>
      <c r="E149" s="140" t="s">
        <v>2453</v>
      </c>
      <c r="F149" s="140" t="s">
        <v>2454</v>
      </c>
      <c r="I149" s="133"/>
      <c r="J149" s="141">
        <f>BK149</f>
        <v>0</v>
      </c>
      <c r="L149" s="130"/>
      <c r="M149" s="135"/>
      <c r="P149" s="136">
        <f>SUM(P150:P152)</f>
        <v>0</v>
      </c>
      <c r="R149" s="136">
        <f>SUM(R150:R152)</f>
        <v>2.0000000000000001E-4</v>
      </c>
      <c r="T149" s="137">
        <f>SUM(T150:T152)</f>
        <v>0</v>
      </c>
      <c r="AR149" s="131" t="s">
        <v>88</v>
      </c>
      <c r="AT149" s="138" t="s">
        <v>75</v>
      </c>
      <c r="AU149" s="138" t="s">
        <v>83</v>
      </c>
      <c r="AY149" s="131" t="s">
        <v>317</v>
      </c>
      <c r="BK149" s="139">
        <f>SUM(BK150:BK152)</f>
        <v>0</v>
      </c>
    </row>
    <row r="150" spans="2:65" s="1" customFormat="1" ht="24.15" customHeight="1">
      <c r="B150" s="142"/>
      <c r="C150" s="143" t="s">
        <v>670</v>
      </c>
      <c r="D150" s="143" t="s">
        <v>319</v>
      </c>
      <c r="E150" s="144" t="s">
        <v>20974</v>
      </c>
      <c r="F150" s="145" t="s">
        <v>20784</v>
      </c>
      <c r="G150" s="146" t="s">
        <v>467</v>
      </c>
      <c r="H150" s="147">
        <v>1</v>
      </c>
      <c r="I150" s="148"/>
      <c r="J150" s="149">
        <f>ROUND(I150*H150,2)</f>
        <v>0</v>
      </c>
      <c r="K150" s="150"/>
      <c r="L150" s="31"/>
      <c r="M150" s="151" t="s">
        <v>1</v>
      </c>
      <c r="N150" s="152" t="s">
        <v>42</v>
      </c>
      <c r="P150" s="153">
        <f>O150*H150</f>
        <v>0</v>
      </c>
      <c r="Q150" s="153">
        <v>1E-4</v>
      </c>
      <c r="R150" s="153">
        <f>Q150*H150</f>
        <v>1E-4</v>
      </c>
      <c r="S150" s="153">
        <v>0</v>
      </c>
      <c r="T150" s="154">
        <f>S150*H150</f>
        <v>0</v>
      </c>
      <c r="AR150" s="155" t="s">
        <v>396</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396</v>
      </c>
      <c r="BM150" s="155" t="s">
        <v>20975</v>
      </c>
    </row>
    <row r="151" spans="2:65" s="1" customFormat="1" ht="16.5" customHeight="1">
      <c r="B151" s="142"/>
      <c r="C151" s="179" t="s">
        <v>834</v>
      </c>
      <c r="D151" s="179" t="s">
        <v>454</v>
      </c>
      <c r="E151" s="180" t="s">
        <v>20976</v>
      </c>
      <c r="F151" s="181" t="s">
        <v>20787</v>
      </c>
      <c r="G151" s="182" t="s">
        <v>467</v>
      </c>
      <c r="H151" s="183">
        <v>1</v>
      </c>
      <c r="I151" s="184"/>
      <c r="J151" s="185">
        <f>ROUND(I151*H151,2)</f>
        <v>0</v>
      </c>
      <c r="K151" s="186"/>
      <c r="L151" s="187"/>
      <c r="M151" s="188" t="s">
        <v>1</v>
      </c>
      <c r="N151" s="189" t="s">
        <v>42</v>
      </c>
      <c r="P151" s="153">
        <f>O151*H151</f>
        <v>0</v>
      </c>
      <c r="Q151" s="153">
        <v>1E-4</v>
      </c>
      <c r="R151" s="153">
        <f>Q151*H151</f>
        <v>1E-4</v>
      </c>
      <c r="S151" s="153">
        <v>0</v>
      </c>
      <c r="T151" s="154">
        <f>S151*H151</f>
        <v>0</v>
      </c>
      <c r="AR151" s="155" t="s">
        <v>481</v>
      </c>
      <c r="AT151" s="155" t="s">
        <v>454</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396</v>
      </c>
      <c r="BM151" s="155" t="s">
        <v>20977</v>
      </c>
    </row>
    <row r="152" spans="2:65" s="1" customFormat="1" ht="16.5" customHeight="1">
      <c r="B152" s="142"/>
      <c r="C152" s="179" t="s">
        <v>371</v>
      </c>
      <c r="D152" s="179" t="s">
        <v>454</v>
      </c>
      <c r="E152" s="180" t="s">
        <v>20782</v>
      </c>
      <c r="F152" s="181" t="s">
        <v>1</v>
      </c>
      <c r="G152" s="182" t="s">
        <v>1</v>
      </c>
      <c r="H152" s="183">
        <v>0</v>
      </c>
      <c r="I152" s="184"/>
      <c r="J152" s="185">
        <f>ROUND(I152*H152,2)</f>
        <v>0</v>
      </c>
      <c r="K152" s="186"/>
      <c r="L152" s="187"/>
      <c r="M152" s="188" t="s">
        <v>1</v>
      </c>
      <c r="N152" s="189" t="s">
        <v>42</v>
      </c>
      <c r="P152" s="153">
        <f>O152*H152</f>
        <v>0</v>
      </c>
      <c r="Q152" s="153">
        <v>1E-4</v>
      </c>
      <c r="R152" s="153">
        <f>Q152*H152</f>
        <v>0</v>
      </c>
      <c r="S152" s="153">
        <v>0</v>
      </c>
      <c r="T152" s="154">
        <f>S152*H152</f>
        <v>0</v>
      </c>
      <c r="AR152" s="155" t="s">
        <v>481</v>
      </c>
      <c r="AT152" s="155" t="s">
        <v>454</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396</v>
      </c>
      <c r="BM152" s="155" t="s">
        <v>432</v>
      </c>
    </row>
    <row r="153" spans="2:65" s="11" customFormat="1" ht="22.75" customHeight="1">
      <c r="B153" s="130"/>
      <c r="D153" s="131" t="s">
        <v>75</v>
      </c>
      <c r="E153" s="140" t="s">
        <v>614</v>
      </c>
      <c r="F153" s="140" t="s">
        <v>615</v>
      </c>
      <c r="I153" s="133"/>
      <c r="J153" s="141">
        <f>BK153</f>
        <v>0</v>
      </c>
      <c r="L153" s="130"/>
      <c r="M153" s="135"/>
      <c r="P153" s="136">
        <f>SUM(P154:P155)</f>
        <v>0</v>
      </c>
      <c r="R153" s="136">
        <f>SUM(R154:R155)</f>
        <v>2.5699999999999998E-3</v>
      </c>
      <c r="T153" s="137">
        <f>SUM(T154:T155)</f>
        <v>0</v>
      </c>
      <c r="AR153" s="131" t="s">
        <v>88</v>
      </c>
      <c r="AT153" s="138" t="s">
        <v>75</v>
      </c>
      <c r="AU153" s="138" t="s">
        <v>83</v>
      </c>
      <c r="AY153" s="131" t="s">
        <v>317</v>
      </c>
      <c r="BK153" s="139">
        <f>SUM(BK154:BK155)</f>
        <v>0</v>
      </c>
    </row>
    <row r="154" spans="2:65" s="1" customFormat="1" ht="24.15" customHeight="1">
      <c r="B154" s="142"/>
      <c r="C154" s="143" t="s">
        <v>376</v>
      </c>
      <c r="D154" s="143" t="s">
        <v>319</v>
      </c>
      <c r="E154" s="144" t="s">
        <v>20978</v>
      </c>
      <c r="F154" s="145" t="s">
        <v>20979</v>
      </c>
      <c r="G154" s="146" t="s">
        <v>484</v>
      </c>
      <c r="H154" s="147">
        <v>0.5</v>
      </c>
      <c r="I154" s="148"/>
      <c r="J154" s="149">
        <f>ROUND(I154*H154,2)</f>
        <v>0</v>
      </c>
      <c r="K154" s="150"/>
      <c r="L154" s="31"/>
      <c r="M154" s="151" t="s">
        <v>1</v>
      </c>
      <c r="N154" s="152" t="s">
        <v>42</v>
      </c>
      <c r="P154" s="153">
        <f>O154*H154</f>
        <v>0</v>
      </c>
      <c r="Q154" s="153">
        <v>2.5699999999999998E-3</v>
      </c>
      <c r="R154" s="153">
        <f>Q154*H154</f>
        <v>1.2849999999999999E-3</v>
      </c>
      <c r="S154" s="153">
        <v>0</v>
      </c>
      <c r="T154" s="154">
        <f>S154*H154</f>
        <v>0</v>
      </c>
      <c r="AR154" s="155" t="s">
        <v>396</v>
      </c>
      <c r="AT154" s="155" t="s">
        <v>319</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396</v>
      </c>
      <c r="BM154" s="155" t="s">
        <v>441</v>
      </c>
    </row>
    <row r="155" spans="2:65" s="1" customFormat="1" ht="24.15" customHeight="1">
      <c r="B155" s="142"/>
      <c r="C155" s="143" t="s">
        <v>381</v>
      </c>
      <c r="D155" s="143" t="s">
        <v>319</v>
      </c>
      <c r="E155" s="144" t="s">
        <v>20980</v>
      </c>
      <c r="F155" s="145" t="s">
        <v>20981</v>
      </c>
      <c r="G155" s="146" t="s">
        <v>484</v>
      </c>
      <c r="H155" s="147">
        <v>0.5</v>
      </c>
      <c r="I155" s="148"/>
      <c r="J155" s="149">
        <f>ROUND(I155*H155,2)</f>
        <v>0</v>
      </c>
      <c r="K155" s="150"/>
      <c r="L155" s="31"/>
      <c r="M155" s="151" t="s">
        <v>1</v>
      </c>
      <c r="N155" s="152" t="s">
        <v>42</v>
      </c>
      <c r="P155" s="153">
        <f>O155*H155</f>
        <v>0</v>
      </c>
      <c r="Q155" s="153">
        <v>2.5699999999999998E-3</v>
      </c>
      <c r="R155" s="153">
        <f>Q155*H155</f>
        <v>1.2849999999999999E-3</v>
      </c>
      <c r="S155" s="153">
        <v>0</v>
      </c>
      <c r="T155" s="154">
        <f>S155*H155</f>
        <v>0</v>
      </c>
      <c r="AR155" s="155" t="s">
        <v>396</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396</v>
      </c>
      <c r="BM155" s="155" t="s">
        <v>453</v>
      </c>
    </row>
    <row r="156" spans="2:65" s="11" customFormat="1" ht="22.75" customHeight="1">
      <c r="B156" s="130"/>
      <c r="D156" s="131" t="s">
        <v>75</v>
      </c>
      <c r="E156" s="140" t="s">
        <v>630</v>
      </c>
      <c r="F156" s="140" t="s">
        <v>631</v>
      </c>
      <c r="I156" s="133"/>
      <c r="J156" s="141">
        <f>BK156</f>
        <v>0</v>
      </c>
      <c r="L156" s="130"/>
      <c r="M156" s="135"/>
      <c r="P156" s="136">
        <f>SUM(P157:P163)</f>
        <v>0</v>
      </c>
      <c r="R156" s="136">
        <f>SUM(R157:R163)</f>
        <v>4.8159999999999994E-2</v>
      </c>
      <c r="T156" s="137">
        <f>SUM(T157:T163)</f>
        <v>0</v>
      </c>
      <c r="AR156" s="131" t="s">
        <v>88</v>
      </c>
      <c r="AT156" s="138" t="s">
        <v>75</v>
      </c>
      <c r="AU156" s="138" t="s">
        <v>83</v>
      </c>
      <c r="AY156" s="131" t="s">
        <v>317</v>
      </c>
      <c r="BK156" s="139">
        <f>SUM(BK157:BK163)</f>
        <v>0</v>
      </c>
    </row>
    <row r="157" spans="2:65" s="1" customFormat="1" ht="24.15" customHeight="1">
      <c r="B157" s="142"/>
      <c r="C157" s="143" t="s">
        <v>386</v>
      </c>
      <c r="D157" s="143" t="s">
        <v>319</v>
      </c>
      <c r="E157" s="144" t="s">
        <v>20982</v>
      </c>
      <c r="F157" s="145" t="s">
        <v>20983</v>
      </c>
      <c r="G157" s="146" t="s">
        <v>484</v>
      </c>
      <c r="H157" s="147">
        <v>1</v>
      </c>
      <c r="I157" s="148"/>
      <c r="J157" s="149">
        <f>ROUND(I157*H157,2)</f>
        <v>0</v>
      </c>
      <c r="K157" s="150"/>
      <c r="L157" s="31"/>
      <c r="M157" s="151" t="s">
        <v>1</v>
      </c>
      <c r="N157" s="152" t="s">
        <v>42</v>
      </c>
      <c r="P157" s="153">
        <f>O157*H157</f>
        <v>0</v>
      </c>
      <c r="Q157" s="153">
        <v>3.6000000000000002E-4</v>
      </c>
      <c r="R157" s="153">
        <f>Q157*H157</f>
        <v>3.6000000000000002E-4</v>
      </c>
      <c r="S157" s="153">
        <v>0</v>
      </c>
      <c r="T157" s="154">
        <f>S157*H157</f>
        <v>0</v>
      </c>
      <c r="AR157" s="155" t="s">
        <v>396</v>
      </c>
      <c r="AT157" s="155" t="s">
        <v>319</v>
      </c>
      <c r="AU157" s="155" t="s">
        <v>88</v>
      </c>
      <c r="AY157" s="16" t="s">
        <v>317</v>
      </c>
      <c r="BE157" s="156">
        <f>IF(N157="základná",J157,0)</f>
        <v>0</v>
      </c>
      <c r="BF157" s="156">
        <f>IF(N157="znížená",J157,0)</f>
        <v>0</v>
      </c>
      <c r="BG157" s="156">
        <f>IF(N157="zákl. prenesená",J157,0)</f>
        <v>0</v>
      </c>
      <c r="BH157" s="156">
        <f>IF(N157="zníž. prenesená",J157,0)</f>
        <v>0</v>
      </c>
      <c r="BI157" s="156">
        <f>IF(N157="nulová",J157,0)</f>
        <v>0</v>
      </c>
      <c r="BJ157" s="16" t="s">
        <v>88</v>
      </c>
      <c r="BK157" s="156">
        <f>ROUND(I157*H157,2)</f>
        <v>0</v>
      </c>
      <c r="BL157" s="16" t="s">
        <v>396</v>
      </c>
      <c r="BM157" s="155" t="s">
        <v>464</v>
      </c>
    </row>
    <row r="158" spans="2:65" s="1" customFormat="1" ht="24.15" customHeight="1">
      <c r="B158" s="142"/>
      <c r="C158" s="143" t="s">
        <v>391</v>
      </c>
      <c r="D158" s="143" t="s">
        <v>319</v>
      </c>
      <c r="E158" s="144" t="s">
        <v>20984</v>
      </c>
      <c r="F158" s="145" t="s">
        <v>20985</v>
      </c>
      <c r="G158" s="146" t="s">
        <v>484</v>
      </c>
      <c r="H158" s="147">
        <v>3</v>
      </c>
      <c r="I158" s="148"/>
      <c r="J158" s="149">
        <f>ROUND(I158*H158,2)</f>
        <v>0</v>
      </c>
      <c r="K158" s="150"/>
      <c r="L158" s="31"/>
      <c r="M158" s="151" t="s">
        <v>1</v>
      </c>
      <c r="N158" s="152" t="s">
        <v>42</v>
      </c>
      <c r="P158" s="153">
        <f>O158*H158</f>
        <v>0</v>
      </c>
      <c r="Q158" s="153">
        <v>4.4999999999999999E-4</v>
      </c>
      <c r="R158" s="153">
        <f>Q158*H158</f>
        <v>1.3500000000000001E-3</v>
      </c>
      <c r="S158" s="153">
        <v>0</v>
      </c>
      <c r="T158" s="154">
        <f>S158*H158</f>
        <v>0</v>
      </c>
      <c r="AR158" s="155" t="s">
        <v>396</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396</v>
      </c>
      <c r="BM158" s="155" t="s">
        <v>473</v>
      </c>
    </row>
    <row r="159" spans="2:65" s="1" customFormat="1" ht="24.15" customHeight="1">
      <c r="B159" s="142"/>
      <c r="C159" s="143" t="s">
        <v>396</v>
      </c>
      <c r="D159" s="143" t="s">
        <v>319</v>
      </c>
      <c r="E159" s="144" t="s">
        <v>20986</v>
      </c>
      <c r="F159" s="145" t="s">
        <v>20987</v>
      </c>
      <c r="G159" s="146" t="s">
        <v>484</v>
      </c>
      <c r="H159" s="147">
        <v>14</v>
      </c>
      <c r="I159" s="148"/>
      <c r="J159" s="149">
        <f>ROUND(I159*H159,2)</f>
        <v>0</v>
      </c>
      <c r="K159" s="150"/>
      <c r="L159" s="31"/>
      <c r="M159" s="151" t="s">
        <v>1</v>
      </c>
      <c r="N159" s="152" t="s">
        <v>42</v>
      </c>
      <c r="P159" s="153">
        <f>O159*H159</f>
        <v>0</v>
      </c>
      <c r="Q159" s="153">
        <v>6.9999999999999999E-4</v>
      </c>
      <c r="R159" s="153">
        <f>Q159*H159</f>
        <v>9.7999999999999997E-3</v>
      </c>
      <c r="S159" s="153">
        <v>0</v>
      </c>
      <c r="T159" s="154">
        <f>S159*H159</f>
        <v>0</v>
      </c>
      <c r="AR159" s="155" t="s">
        <v>396</v>
      </c>
      <c r="AT159" s="155" t="s">
        <v>319</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396</v>
      </c>
      <c r="BM159" s="155" t="s">
        <v>481</v>
      </c>
    </row>
    <row r="160" spans="2:65" s="1" customFormat="1" ht="24.15" customHeight="1">
      <c r="B160" s="142"/>
      <c r="C160" s="143" t="s">
        <v>401</v>
      </c>
      <c r="D160" s="143" t="s">
        <v>319</v>
      </c>
      <c r="E160" s="144" t="s">
        <v>20793</v>
      </c>
      <c r="F160" s="145" t="s">
        <v>20794</v>
      </c>
      <c r="G160" s="146" t="s">
        <v>484</v>
      </c>
      <c r="H160" s="147">
        <v>18</v>
      </c>
      <c r="I160" s="148"/>
      <c r="J160" s="149">
        <f>ROUND(I160*H160,2)</f>
        <v>0</v>
      </c>
      <c r="K160" s="150"/>
      <c r="L160" s="31"/>
      <c r="M160" s="151" t="s">
        <v>1</v>
      </c>
      <c r="N160" s="152" t="s">
        <v>42</v>
      </c>
      <c r="P160" s="153">
        <f>O160*H160</f>
        <v>0</v>
      </c>
      <c r="Q160" s="153">
        <v>1.25E-3</v>
      </c>
      <c r="R160" s="153">
        <f>Q160*H160</f>
        <v>2.2499999999999999E-2</v>
      </c>
      <c r="S160" s="153">
        <v>0</v>
      </c>
      <c r="T160" s="154">
        <f>S160*H160</f>
        <v>0</v>
      </c>
      <c r="AR160" s="155" t="s">
        <v>396</v>
      </c>
      <c r="AT160" s="155" t="s">
        <v>319</v>
      </c>
      <c r="AU160" s="155" t="s">
        <v>88</v>
      </c>
      <c r="AY160" s="16" t="s">
        <v>317</v>
      </c>
      <c r="BE160" s="156">
        <f>IF(N160="základná",J160,0)</f>
        <v>0</v>
      </c>
      <c r="BF160" s="156">
        <f>IF(N160="znížená",J160,0)</f>
        <v>0</v>
      </c>
      <c r="BG160" s="156">
        <f>IF(N160="zákl. prenesená",J160,0)</f>
        <v>0</v>
      </c>
      <c r="BH160" s="156">
        <f>IF(N160="zníž. prenesená",J160,0)</f>
        <v>0</v>
      </c>
      <c r="BI160" s="156">
        <f>IF(N160="nulová",J160,0)</f>
        <v>0</v>
      </c>
      <c r="BJ160" s="16" t="s">
        <v>88</v>
      </c>
      <c r="BK160" s="156">
        <f>ROUND(I160*H160,2)</f>
        <v>0</v>
      </c>
      <c r="BL160" s="16" t="s">
        <v>396</v>
      </c>
      <c r="BM160" s="155" t="s">
        <v>495</v>
      </c>
    </row>
    <row r="161" spans="2:65" s="1" customFormat="1" ht="16.5" customHeight="1">
      <c r="B161" s="142"/>
      <c r="C161" s="179" t="s">
        <v>405</v>
      </c>
      <c r="D161" s="179" t="s">
        <v>454</v>
      </c>
      <c r="E161" s="180" t="s">
        <v>634</v>
      </c>
      <c r="F161" s="181" t="s">
        <v>20988</v>
      </c>
      <c r="G161" s="182" t="s">
        <v>611</v>
      </c>
      <c r="H161" s="183">
        <v>1</v>
      </c>
      <c r="I161" s="184"/>
      <c r="J161" s="185">
        <f>ROUND(I161*H161,2)</f>
        <v>0</v>
      </c>
      <c r="K161" s="186"/>
      <c r="L161" s="187"/>
      <c r="M161" s="188" t="s">
        <v>1</v>
      </c>
      <c r="N161" s="189" t="s">
        <v>42</v>
      </c>
      <c r="P161" s="153">
        <f>O161*H161</f>
        <v>0</v>
      </c>
      <c r="Q161" s="153">
        <v>1.4999999999999999E-4</v>
      </c>
      <c r="R161" s="153">
        <f>Q161*H161</f>
        <v>1.4999999999999999E-4</v>
      </c>
      <c r="S161" s="153">
        <v>0</v>
      </c>
      <c r="T161" s="154">
        <f>S161*H161</f>
        <v>0</v>
      </c>
      <c r="AR161" s="155" t="s">
        <v>481</v>
      </c>
      <c r="AT161" s="155" t="s">
        <v>454</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396</v>
      </c>
      <c r="BM161" s="155" t="s">
        <v>507</v>
      </c>
    </row>
    <row r="162" spans="2:65" s="1" customFormat="1" ht="18">
      <c r="B162" s="31"/>
      <c r="D162" s="158" t="s">
        <v>597</v>
      </c>
      <c r="F162" s="195" t="s">
        <v>20800</v>
      </c>
      <c r="I162" s="196"/>
      <c r="L162" s="31"/>
      <c r="M162" s="197"/>
      <c r="T162" s="58"/>
      <c r="AT162" s="16" t="s">
        <v>597</v>
      </c>
      <c r="AU162" s="16" t="s">
        <v>88</v>
      </c>
    </row>
    <row r="163" spans="2:65" s="1" customFormat="1" ht="24.15" customHeight="1">
      <c r="B163" s="142"/>
      <c r="C163" s="179" t="s">
        <v>415</v>
      </c>
      <c r="D163" s="179" t="s">
        <v>454</v>
      </c>
      <c r="E163" s="180" t="s">
        <v>20989</v>
      </c>
      <c r="F163" s="181" t="s">
        <v>20990</v>
      </c>
      <c r="G163" s="182" t="s">
        <v>611</v>
      </c>
      <c r="H163" s="183">
        <v>10</v>
      </c>
      <c r="I163" s="184"/>
      <c r="J163" s="185">
        <f>ROUND(I163*H163,2)</f>
        <v>0</v>
      </c>
      <c r="K163" s="186"/>
      <c r="L163" s="187"/>
      <c r="M163" s="188" t="s">
        <v>1</v>
      </c>
      <c r="N163" s="189" t="s">
        <v>42</v>
      </c>
      <c r="P163" s="153">
        <f>O163*H163</f>
        <v>0</v>
      </c>
      <c r="Q163" s="153">
        <v>1.4E-3</v>
      </c>
      <c r="R163" s="153">
        <f>Q163*H163</f>
        <v>1.4E-2</v>
      </c>
      <c r="S163" s="153">
        <v>0</v>
      </c>
      <c r="T163" s="154">
        <f>S163*H163</f>
        <v>0</v>
      </c>
      <c r="AR163" s="155" t="s">
        <v>481</v>
      </c>
      <c r="AT163" s="155" t="s">
        <v>454</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396</v>
      </c>
      <c r="BM163" s="155" t="s">
        <v>647</v>
      </c>
    </row>
    <row r="164" spans="2:65" s="11" customFormat="1" ht="22.75" customHeight="1">
      <c r="B164" s="130"/>
      <c r="D164" s="131" t="s">
        <v>75</v>
      </c>
      <c r="E164" s="140" t="s">
        <v>643</v>
      </c>
      <c r="F164" s="140" t="s">
        <v>644</v>
      </c>
      <c r="I164" s="133"/>
      <c r="J164" s="141">
        <f>BK164</f>
        <v>0</v>
      </c>
      <c r="L164" s="130"/>
      <c r="M164" s="135"/>
      <c r="P164" s="136">
        <f>SUM(P165:P169)</f>
        <v>0</v>
      </c>
      <c r="R164" s="136">
        <f>SUM(R165:R169)</f>
        <v>2.2699999999999999E-3</v>
      </c>
      <c r="T164" s="137">
        <f>SUM(T165:T169)</f>
        <v>0</v>
      </c>
      <c r="AR164" s="131" t="s">
        <v>88</v>
      </c>
      <c r="AT164" s="138" t="s">
        <v>75</v>
      </c>
      <c r="AU164" s="138" t="s">
        <v>83</v>
      </c>
      <c r="AY164" s="131" t="s">
        <v>317</v>
      </c>
      <c r="BK164" s="139">
        <f>SUM(BK165:BK169)</f>
        <v>0</v>
      </c>
    </row>
    <row r="165" spans="2:65" s="1" customFormat="1" ht="24.15" customHeight="1">
      <c r="B165" s="142"/>
      <c r="C165" s="143" t="s">
        <v>7</v>
      </c>
      <c r="D165" s="143" t="s">
        <v>319</v>
      </c>
      <c r="E165" s="144" t="s">
        <v>20991</v>
      </c>
      <c r="F165" s="145" t="s">
        <v>20992</v>
      </c>
      <c r="G165" s="146" t="s">
        <v>611</v>
      </c>
      <c r="H165" s="147">
        <v>2</v>
      </c>
      <c r="I165" s="148"/>
      <c r="J165" s="149">
        <f>ROUND(I165*H165,2)</f>
        <v>0</v>
      </c>
      <c r="K165" s="150"/>
      <c r="L165" s="31"/>
      <c r="M165" s="151" t="s">
        <v>1</v>
      </c>
      <c r="N165" s="152" t="s">
        <v>42</v>
      </c>
      <c r="P165" s="153">
        <f>O165*H165</f>
        <v>0</v>
      </c>
      <c r="Q165" s="153">
        <v>0</v>
      </c>
      <c r="R165" s="153">
        <f>Q165*H165</f>
        <v>0</v>
      </c>
      <c r="S165" s="153">
        <v>0</v>
      </c>
      <c r="T165" s="154">
        <f>S165*H165</f>
        <v>0</v>
      </c>
      <c r="AR165" s="155" t="s">
        <v>396</v>
      </c>
      <c r="AT165" s="155" t="s">
        <v>319</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396</v>
      </c>
      <c r="BM165" s="155" t="s">
        <v>650</v>
      </c>
    </row>
    <row r="166" spans="2:65" s="1" customFormat="1" ht="24.15" customHeight="1">
      <c r="B166" s="142"/>
      <c r="C166" s="179" t="s">
        <v>427</v>
      </c>
      <c r="D166" s="179" t="s">
        <v>454</v>
      </c>
      <c r="E166" s="180" t="s">
        <v>20993</v>
      </c>
      <c r="F166" s="181" t="s">
        <v>20994</v>
      </c>
      <c r="G166" s="182" t="s">
        <v>611</v>
      </c>
      <c r="H166" s="183">
        <v>1</v>
      </c>
      <c r="I166" s="184"/>
      <c r="J166" s="185">
        <f>ROUND(I166*H166,2)</f>
        <v>0</v>
      </c>
      <c r="K166" s="186"/>
      <c r="L166" s="187"/>
      <c r="M166" s="188" t="s">
        <v>1</v>
      </c>
      <c r="N166" s="189" t="s">
        <v>42</v>
      </c>
      <c r="P166" s="153">
        <f>O166*H166</f>
        <v>0</v>
      </c>
      <c r="Q166" s="153">
        <v>2.5999999999999998E-4</v>
      </c>
      <c r="R166" s="153">
        <f>Q166*H166</f>
        <v>2.5999999999999998E-4</v>
      </c>
      <c r="S166" s="153">
        <v>0</v>
      </c>
      <c r="T166" s="154">
        <f>S166*H166</f>
        <v>0</v>
      </c>
      <c r="AR166" s="155" t="s">
        <v>481</v>
      </c>
      <c r="AT166" s="155" t="s">
        <v>454</v>
      </c>
      <c r="AU166" s="155" t="s">
        <v>88</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396</v>
      </c>
      <c r="BM166" s="155" t="s">
        <v>655</v>
      </c>
    </row>
    <row r="167" spans="2:65" s="1" customFormat="1" ht="24.15" customHeight="1">
      <c r="B167" s="142"/>
      <c r="C167" s="179" t="s">
        <v>432</v>
      </c>
      <c r="D167" s="179" t="s">
        <v>454</v>
      </c>
      <c r="E167" s="180" t="s">
        <v>648</v>
      </c>
      <c r="F167" s="181" t="s">
        <v>20995</v>
      </c>
      <c r="G167" s="182" t="s">
        <v>611</v>
      </c>
      <c r="H167" s="183">
        <v>1</v>
      </c>
      <c r="I167" s="184"/>
      <c r="J167" s="185">
        <f>ROUND(I167*H167,2)</f>
        <v>0</v>
      </c>
      <c r="K167" s="186"/>
      <c r="L167" s="187"/>
      <c r="M167" s="188" t="s">
        <v>1</v>
      </c>
      <c r="N167" s="189" t="s">
        <v>42</v>
      </c>
      <c r="P167" s="153">
        <f>O167*H167</f>
        <v>0</v>
      </c>
      <c r="Q167" s="153">
        <v>2.5999999999999998E-4</v>
      </c>
      <c r="R167" s="153">
        <f>Q167*H167</f>
        <v>2.5999999999999998E-4</v>
      </c>
      <c r="S167" s="153">
        <v>0</v>
      </c>
      <c r="T167" s="154">
        <f>S167*H167</f>
        <v>0</v>
      </c>
      <c r="AR167" s="155" t="s">
        <v>481</v>
      </c>
      <c r="AT167" s="155" t="s">
        <v>454</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396</v>
      </c>
      <c r="BM167" s="155" t="s">
        <v>662</v>
      </c>
    </row>
    <row r="168" spans="2:65" s="1" customFormat="1" ht="24.15" customHeight="1">
      <c r="B168" s="142"/>
      <c r="C168" s="143" t="s">
        <v>436</v>
      </c>
      <c r="D168" s="143" t="s">
        <v>319</v>
      </c>
      <c r="E168" s="144" t="s">
        <v>20996</v>
      </c>
      <c r="F168" s="145" t="s">
        <v>20997</v>
      </c>
      <c r="G168" s="146" t="s">
        <v>611</v>
      </c>
      <c r="H168" s="147">
        <v>3</v>
      </c>
      <c r="I168" s="148"/>
      <c r="J168" s="149">
        <f>ROUND(I168*H168,2)</f>
        <v>0</v>
      </c>
      <c r="K168" s="150"/>
      <c r="L168" s="31"/>
      <c r="M168" s="151" t="s">
        <v>1</v>
      </c>
      <c r="N168" s="152" t="s">
        <v>42</v>
      </c>
      <c r="P168" s="153">
        <f>O168*H168</f>
        <v>0</v>
      </c>
      <c r="Q168" s="153">
        <v>2.5000000000000001E-4</v>
      </c>
      <c r="R168" s="153">
        <f>Q168*H168</f>
        <v>7.5000000000000002E-4</v>
      </c>
      <c r="S168" s="153">
        <v>0</v>
      </c>
      <c r="T168" s="154">
        <f>S168*H168</f>
        <v>0</v>
      </c>
      <c r="AR168" s="155" t="s">
        <v>396</v>
      </c>
      <c r="AT168" s="155" t="s">
        <v>319</v>
      </c>
      <c r="AU168" s="155" t="s">
        <v>88</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396</v>
      </c>
      <c r="BM168" s="155" t="s">
        <v>665</v>
      </c>
    </row>
    <row r="169" spans="2:65" s="1" customFormat="1" ht="24.15" customHeight="1">
      <c r="B169" s="142"/>
      <c r="C169" s="143" t="s">
        <v>441</v>
      </c>
      <c r="D169" s="143" t="s">
        <v>319</v>
      </c>
      <c r="E169" s="144" t="s">
        <v>20912</v>
      </c>
      <c r="F169" s="145" t="s">
        <v>20998</v>
      </c>
      <c r="G169" s="146" t="s">
        <v>611</v>
      </c>
      <c r="H169" s="147">
        <v>1</v>
      </c>
      <c r="I169" s="148"/>
      <c r="J169" s="149">
        <f>ROUND(I169*H169,2)</f>
        <v>0</v>
      </c>
      <c r="K169" s="150"/>
      <c r="L169" s="31"/>
      <c r="M169" s="151" t="s">
        <v>1</v>
      </c>
      <c r="N169" s="152" t="s">
        <v>42</v>
      </c>
      <c r="P169" s="153">
        <f>O169*H169</f>
        <v>0</v>
      </c>
      <c r="Q169" s="153">
        <v>1E-3</v>
      </c>
      <c r="R169" s="153">
        <f>Q169*H169</f>
        <v>1E-3</v>
      </c>
      <c r="S169" s="153">
        <v>0</v>
      </c>
      <c r="T169" s="154">
        <f>S169*H169</f>
        <v>0</v>
      </c>
      <c r="AR169" s="155" t="s">
        <v>396</v>
      </c>
      <c r="AT169" s="155" t="s">
        <v>319</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396</v>
      </c>
      <c r="BM169" s="155" t="s">
        <v>616</v>
      </c>
    </row>
    <row r="170" spans="2:65" s="11" customFormat="1" ht="22.75" customHeight="1">
      <c r="B170" s="130"/>
      <c r="D170" s="131" t="s">
        <v>75</v>
      </c>
      <c r="E170" s="140" t="s">
        <v>651</v>
      </c>
      <c r="F170" s="140" t="s">
        <v>652</v>
      </c>
      <c r="I170" s="133"/>
      <c r="J170" s="141">
        <f>BK170</f>
        <v>0</v>
      </c>
      <c r="L170" s="130"/>
      <c r="M170" s="135"/>
      <c r="P170" s="136">
        <f>P171</f>
        <v>0</v>
      </c>
      <c r="R170" s="136">
        <f>R171</f>
        <v>2.5199999999999997E-3</v>
      </c>
      <c r="T170" s="137">
        <f>T171</f>
        <v>0</v>
      </c>
      <c r="AR170" s="131" t="s">
        <v>88</v>
      </c>
      <c r="AT170" s="138" t="s">
        <v>75</v>
      </c>
      <c r="AU170" s="138" t="s">
        <v>83</v>
      </c>
      <c r="AY170" s="131" t="s">
        <v>317</v>
      </c>
      <c r="BK170" s="139">
        <f>BK171</f>
        <v>0</v>
      </c>
    </row>
    <row r="171" spans="2:65" s="1" customFormat="1" ht="24.15" customHeight="1">
      <c r="B171" s="142"/>
      <c r="C171" s="143" t="s">
        <v>448</v>
      </c>
      <c r="D171" s="143" t="s">
        <v>319</v>
      </c>
      <c r="E171" s="144" t="s">
        <v>653</v>
      </c>
      <c r="F171" s="145" t="s">
        <v>654</v>
      </c>
      <c r="G171" s="146" t="s">
        <v>484</v>
      </c>
      <c r="H171" s="147">
        <v>36</v>
      </c>
      <c r="I171" s="148"/>
      <c r="J171" s="149">
        <f>ROUND(I171*H171,2)</f>
        <v>0</v>
      </c>
      <c r="K171" s="150"/>
      <c r="L171" s="31"/>
      <c r="M171" s="151" t="s">
        <v>1</v>
      </c>
      <c r="N171" s="152" t="s">
        <v>42</v>
      </c>
      <c r="P171" s="153">
        <f>O171*H171</f>
        <v>0</v>
      </c>
      <c r="Q171" s="153">
        <v>6.9999999999999994E-5</v>
      </c>
      <c r="R171" s="153">
        <f>Q171*H171</f>
        <v>2.5199999999999997E-3</v>
      </c>
      <c r="S171" s="153">
        <v>0</v>
      </c>
      <c r="T171" s="154">
        <f>S171*H171</f>
        <v>0</v>
      </c>
      <c r="AR171" s="155" t="s">
        <v>396</v>
      </c>
      <c r="AT171" s="155" t="s">
        <v>319</v>
      </c>
      <c r="AU171" s="155" t="s">
        <v>88</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396</v>
      </c>
      <c r="BM171" s="155" t="s">
        <v>670</v>
      </c>
    </row>
    <row r="172" spans="2:65" s="11" customFormat="1" ht="22.75" customHeight="1">
      <c r="B172" s="130"/>
      <c r="D172" s="131" t="s">
        <v>75</v>
      </c>
      <c r="E172" s="140" t="s">
        <v>7475</v>
      </c>
      <c r="F172" s="140" t="s">
        <v>20918</v>
      </c>
      <c r="I172" s="133"/>
      <c r="J172" s="141">
        <f>BK172</f>
        <v>0</v>
      </c>
      <c r="L172" s="130"/>
      <c r="M172" s="135"/>
      <c r="P172" s="136">
        <f>SUM(P173:P174)</f>
        <v>0</v>
      </c>
      <c r="R172" s="136">
        <f>SUM(R173:R174)</f>
        <v>8.0000000000000002E-3</v>
      </c>
      <c r="T172" s="137">
        <f>SUM(T173:T174)</f>
        <v>0</v>
      </c>
      <c r="AR172" s="131" t="s">
        <v>88</v>
      </c>
      <c r="AT172" s="138" t="s">
        <v>75</v>
      </c>
      <c r="AU172" s="138" t="s">
        <v>83</v>
      </c>
      <c r="AY172" s="131" t="s">
        <v>317</v>
      </c>
      <c r="BK172" s="139">
        <f>SUM(BK173:BK174)</f>
        <v>0</v>
      </c>
    </row>
    <row r="173" spans="2:65" s="1" customFormat="1" ht="16.5" customHeight="1">
      <c r="B173" s="142"/>
      <c r="C173" s="143" t="s">
        <v>453</v>
      </c>
      <c r="D173" s="143" t="s">
        <v>319</v>
      </c>
      <c r="E173" s="144" t="s">
        <v>20919</v>
      </c>
      <c r="F173" s="145" t="s">
        <v>20920</v>
      </c>
      <c r="G173" s="146" t="s">
        <v>611</v>
      </c>
      <c r="H173" s="147">
        <v>2</v>
      </c>
      <c r="I173" s="148"/>
      <c r="J173" s="149">
        <f>ROUND(I173*H173,2)</f>
        <v>0</v>
      </c>
      <c r="K173" s="150"/>
      <c r="L173" s="31"/>
      <c r="M173" s="151" t="s">
        <v>1</v>
      </c>
      <c r="N173" s="152" t="s">
        <v>42</v>
      </c>
      <c r="P173" s="153">
        <f>O173*H173</f>
        <v>0</v>
      </c>
      <c r="Q173" s="153">
        <v>1.6000000000000001E-3</v>
      </c>
      <c r="R173" s="153">
        <f>Q173*H173</f>
        <v>3.2000000000000002E-3</v>
      </c>
      <c r="S173" s="153">
        <v>0</v>
      </c>
      <c r="T173" s="154">
        <f>S173*H173</f>
        <v>0</v>
      </c>
      <c r="AR173" s="155" t="s">
        <v>396</v>
      </c>
      <c r="AT173" s="155" t="s">
        <v>319</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396</v>
      </c>
      <c r="BM173" s="155" t="s">
        <v>673</v>
      </c>
    </row>
    <row r="174" spans="2:65" s="1" customFormat="1" ht="24.15" customHeight="1">
      <c r="B174" s="142"/>
      <c r="C174" s="179" t="s">
        <v>459</v>
      </c>
      <c r="D174" s="179" t="s">
        <v>454</v>
      </c>
      <c r="E174" s="180" t="s">
        <v>20922</v>
      </c>
      <c r="F174" s="181" t="s">
        <v>20999</v>
      </c>
      <c r="G174" s="182" t="s">
        <v>611</v>
      </c>
      <c r="H174" s="183">
        <v>2</v>
      </c>
      <c r="I174" s="184"/>
      <c r="J174" s="185">
        <f>ROUND(I174*H174,2)</f>
        <v>0</v>
      </c>
      <c r="K174" s="186"/>
      <c r="L174" s="187"/>
      <c r="M174" s="188" t="s">
        <v>1</v>
      </c>
      <c r="N174" s="189" t="s">
        <v>42</v>
      </c>
      <c r="P174" s="153">
        <f>O174*H174</f>
        <v>0</v>
      </c>
      <c r="Q174" s="153">
        <v>2.3999999999999998E-3</v>
      </c>
      <c r="R174" s="153">
        <f>Q174*H174</f>
        <v>4.7999999999999996E-3</v>
      </c>
      <c r="S174" s="153">
        <v>0</v>
      </c>
      <c r="T174" s="154">
        <f>S174*H174</f>
        <v>0</v>
      </c>
      <c r="AR174" s="155" t="s">
        <v>481</v>
      </c>
      <c r="AT174" s="155" t="s">
        <v>454</v>
      </c>
      <c r="AU174" s="155" t="s">
        <v>88</v>
      </c>
      <c r="AY174" s="16" t="s">
        <v>317</v>
      </c>
      <c r="BE174" s="156">
        <f>IF(N174="základná",J174,0)</f>
        <v>0</v>
      </c>
      <c r="BF174" s="156">
        <f>IF(N174="znížená",J174,0)</f>
        <v>0</v>
      </c>
      <c r="BG174" s="156">
        <f>IF(N174="zákl. prenesená",J174,0)</f>
        <v>0</v>
      </c>
      <c r="BH174" s="156">
        <f>IF(N174="zníž. prenesená",J174,0)</f>
        <v>0</v>
      </c>
      <c r="BI174" s="156">
        <f>IF(N174="nulová",J174,0)</f>
        <v>0</v>
      </c>
      <c r="BJ174" s="16" t="s">
        <v>88</v>
      </c>
      <c r="BK174" s="156">
        <f>ROUND(I174*H174,2)</f>
        <v>0</v>
      </c>
      <c r="BL174" s="16" t="s">
        <v>396</v>
      </c>
      <c r="BM174" s="155" t="s">
        <v>675</v>
      </c>
    </row>
    <row r="175" spans="2:65" s="11" customFormat="1" ht="25.9" customHeight="1">
      <c r="B175" s="130"/>
      <c r="D175" s="131" t="s">
        <v>75</v>
      </c>
      <c r="E175" s="132" t="s">
        <v>656</v>
      </c>
      <c r="F175" s="132" t="s">
        <v>657</v>
      </c>
      <c r="I175" s="133"/>
      <c r="J175" s="134">
        <f>BK175</f>
        <v>0</v>
      </c>
      <c r="L175" s="130"/>
      <c r="M175" s="135"/>
      <c r="P175" s="136">
        <f>P176+P198</f>
        <v>0</v>
      </c>
      <c r="R175" s="136">
        <f>R176+R198</f>
        <v>8.5999999999999998E-4</v>
      </c>
      <c r="T175" s="137">
        <f>T176+T198</f>
        <v>0</v>
      </c>
      <c r="AR175" s="131" t="s">
        <v>83</v>
      </c>
      <c r="AT175" s="138" t="s">
        <v>75</v>
      </c>
      <c r="AU175" s="138" t="s">
        <v>76</v>
      </c>
      <c r="AY175" s="131" t="s">
        <v>317</v>
      </c>
      <c r="BK175" s="139">
        <f>BK176+BK198</f>
        <v>0</v>
      </c>
    </row>
    <row r="176" spans="2:65" s="11" customFormat="1" ht="22.75" customHeight="1">
      <c r="B176" s="130"/>
      <c r="D176" s="131" t="s">
        <v>75</v>
      </c>
      <c r="E176" s="140" t="s">
        <v>658</v>
      </c>
      <c r="F176" s="140" t="s">
        <v>659</v>
      </c>
      <c r="I176" s="133"/>
      <c r="J176" s="141">
        <f>BK176</f>
        <v>0</v>
      </c>
      <c r="L176" s="130"/>
      <c r="M176" s="135"/>
      <c r="P176" s="136">
        <f>SUM(P177:P197)</f>
        <v>0</v>
      </c>
      <c r="R176" s="136">
        <f>SUM(R177:R197)</f>
        <v>8.5999999999999998E-4</v>
      </c>
      <c r="T176" s="137">
        <f>SUM(T177:T197)</f>
        <v>0</v>
      </c>
      <c r="AR176" s="131" t="s">
        <v>83</v>
      </c>
      <c r="AT176" s="138" t="s">
        <v>75</v>
      </c>
      <c r="AU176" s="138" t="s">
        <v>83</v>
      </c>
      <c r="AY176" s="131" t="s">
        <v>317</v>
      </c>
      <c r="BK176" s="139">
        <f>SUM(BK177:BK197)</f>
        <v>0</v>
      </c>
    </row>
    <row r="177" spans="2:65" s="1" customFormat="1" ht="24.15" customHeight="1">
      <c r="B177" s="142"/>
      <c r="C177" s="179" t="s">
        <v>464</v>
      </c>
      <c r="D177" s="179" t="s">
        <v>454</v>
      </c>
      <c r="E177" s="180" t="s">
        <v>21000</v>
      </c>
      <c r="F177" s="181" t="s">
        <v>21001</v>
      </c>
      <c r="G177" s="182" t="s">
        <v>611</v>
      </c>
      <c r="H177" s="183">
        <v>1</v>
      </c>
      <c r="I177" s="184"/>
      <c r="J177" s="185">
        <f t="shared" ref="J177:J190" si="10">ROUND(I177*H177,2)</f>
        <v>0</v>
      </c>
      <c r="K177" s="186"/>
      <c r="L177" s="187"/>
      <c r="M177" s="188" t="s">
        <v>1</v>
      </c>
      <c r="N177" s="189" t="s">
        <v>42</v>
      </c>
      <c r="P177" s="153">
        <f t="shared" ref="P177:P190" si="11">O177*H177</f>
        <v>0</v>
      </c>
      <c r="Q177" s="153">
        <v>1.0000000000000001E-5</v>
      </c>
      <c r="R177" s="153">
        <f t="shared" ref="R177:R190" si="12">Q177*H177</f>
        <v>1.0000000000000001E-5</v>
      </c>
      <c r="S177" s="153">
        <v>0</v>
      </c>
      <c r="T177" s="154">
        <f t="shared" ref="T177:T190" si="13">S177*H177</f>
        <v>0</v>
      </c>
      <c r="AR177" s="155" t="s">
        <v>831</v>
      </c>
      <c r="AT177" s="155" t="s">
        <v>454</v>
      </c>
      <c r="AU177" s="155" t="s">
        <v>88</v>
      </c>
      <c r="AY177" s="16" t="s">
        <v>317</v>
      </c>
      <c r="BE177" s="156">
        <f t="shared" ref="BE177:BE190" si="14">IF(N177="základná",J177,0)</f>
        <v>0</v>
      </c>
      <c r="BF177" s="156">
        <f t="shared" ref="BF177:BF190" si="15">IF(N177="znížená",J177,0)</f>
        <v>0</v>
      </c>
      <c r="BG177" s="156">
        <f t="shared" ref="BG177:BG190" si="16">IF(N177="zákl. prenesená",J177,0)</f>
        <v>0</v>
      </c>
      <c r="BH177" s="156">
        <f t="shared" ref="BH177:BH190" si="17">IF(N177="zníž. prenesená",J177,0)</f>
        <v>0</v>
      </c>
      <c r="BI177" s="156">
        <f t="shared" ref="BI177:BI190" si="18">IF(N177="nulová",J177,0)</f>
        <v>0</v>
      </c>
      <c r="BJ177" s="16" t="s">
        <v>88</v>
      </c>
      <c r="BK177" s="156">
        <f t="shared" ref="BK177:BK190" si="19">ROUND(I177*H177,2)</f>
        <v>0</v>
      </c>
      <c r="BL177" s="16" t="s">
        <v>561</v>
      </c>
      <c r="BM177" s="155" t="s">
        <v>678</v>
      </c>
    </row>
    <row r="178" spans="2:65" s="1" customFormat="1" ht="24.15" customHeight="1">
      <c r="B178" s="142"/>
      <c r="C178" s="179" t="s">
        <v>469</v>
      </c>
      <c r="D178" s="179" t="s">
        <v>454</v>
      </c>
      <c r="E178" s="180" t="s">
        <v>21002</v>
      </c>
      <c r="F178" s="181" t="s">
        <v>21003</v>
      </c>
      <c r="G178" s="182" t="s">
        <v>611</v>
      </c>
      <c r="H178" s="183">
        <v>6</v>
      </c>
      <c r="I178" s="184"/>
      <c r="J178" s="185">
        <f t="shared" si="10"/>
        <v>0</v>
      </c>
      <c r="K178" s="186"/>
      <c r="L178" s="187"/>
      <c r="M178" s="188" t="s">
        <v>1</v>
      </c>
      <c r="N178" s="189" t="s">
        <v>42</v>
      </c>
      <c r="P178" s="153">
        <f t="shared" si="11"/>
        <v>0</v>
      </c>
      <c r="Q178" s="153">
        <v>1.0000000000000001E-5</v>
      </c>
      <c r="R178" s="153">
        <f t="shared" si="12"/>
        <v>6.0000000000000008E-5</v>
      </c>
      <c r="S178" s="153">
        <v>0</v>
      </c>
      <c r="T178" s="154">
        <f t="shared" si="13"/>
        <v>0</v>
      </c>
      <c r="AR178" s="155" t="s">
        <v>831</v>
      </c>
      <c r="AT178" s="155" t="s">
        <v>454</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561</v>
      </c>
      <c r="BM178" s="155" t="s">
        <v>681</v>
      </c>
    </row>
    <row r="179" spans="2:65" s="1" customFormat="1" ht="24.15" customHeight="1">
      <c r="B179" s="142"/>
      <c r="C179" s="179" t="s">
        <v>473</v>
      </c>
      <c r="D179" s="179" t="s">
        <v>454</v>
      </c>
      <c r="E179" s="180" t="s">
        <v>21004</v>
      </c>
      <c r="F179" s="181" t="s">
        <v>21005</v>
      </c>
      <c r="G179" s="182" t="s">
        <v>611</v>
      </c>
      <c r="H179" s="183">
        <v>13</v>
      </c>
      <c r="I179" s="184"/>
      <c r="J179" s="185">
        <f t="shared" si="10"/>
        <v>0</v>
      </c>
      <c r="K179" s="186"/>
      <c r="L179" s="187"/>
      <c r="M179" s="188" t="s">
        <v>1</v>
      </c>
      <c r="N179" s="189" t="s">
        <v>42</v>
      </c>
      <c r="P179" s="153">
        <f t="shared" si="11"/>
        <v>0</v>
      </c>
      <c r="Q179" s="153">
        <v>2.0000000000000002E-5</v>
      </c>
      <c r="R179" s="153">
        <f t="shared" si="12"/>
        <v>2.6000000000000003E-4</v>
      </c>
      <c r="S179" s="153">
        <v>0</v>
      </c>
      <c r="T179" s="154">
        <f t="shared" si="13"/>
        <v>0</v>
      </c>
      <c r="AR179" s="155" t="s">
        <v>831</v>
      </c>
      <c r="AT179" s="155" t="s">
        <v>454</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561</v>
      </c>
      <c r="BM179" s="155" t="s">
        <v>684</v>
      </c>
    </row>
    <row r="180" spans="2:65" s="1" customFormat="1" ht="24.15" customHeight="1">
      <c r="B180" s="142"/>
      <c r="C180" s="179" t="s">
        <v>477</v>
      </c>
      <c r="D180" s="179" t="s">
        <v>454</v>
      </c>
      <c r="E180" s="180" t="s">
        <v>663</v>
      </c>
      <c r="F180" s="181" t="s">
        <v>20931</v>
      </c>
      <c r="G180" s="182" t="s">
        <v>611</v>
      </c>
      <c r="H180" s="183">
        <v>3</v>
      </c>
      <c r="I180" s="184"/>
      <c r="J180" s="185">
        <f t="shared" si="10"/>
        <v>0</v>
      </c>
      <c r="K180" s="186"/>
      <c r="L180" s="187"/>
      <c r="M180" s="188" t="s">
        <v>1</v>
      </c>
      <c r="N180" s="189" t="s">
        <v>42</v>
      </c>
      <c r="P180" s="153">
        <f t="shared" si="11"/>
        <v>0</v>
      </c>
      <c r="Q180" s="153">
        <v>6.9999999999999994E-5</v>
      </c>
      <c r="R180" s="153">
        <f t="shared" si="12"/>
        <v>2.0999999999999998E-4</v>
      </c>
      <c r="S180" s="153">
        <v>0</v>
      </c>
      <c r="T180" s="154">
        <f t="shared" si="13"/>
        <v>0</v>
      </c>
      <c r="AR180" s="155" t="s">
        <v>831</v>
      </c>
      <c r="AT180" s="155" t="s">
        <v>454</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561</v>
      </c>
      <c r="BM180" s="155" t="s">
        <v>687</v>
      </c>
    </row>
    <row r="181" spans="2:65" s="1" customFormat="1" ht="24.15" customHeight="1">
      <c r="B181" s="142"/>
      <c r="C181" s="179" t="s">
        <v>481</v>
      </c>
      <c r="D181" s="179" t="s">
        <v>454</v>
      </c>
      <c r="E181" s="180" t="s">
        <v>21006</v>
      </c>
      <c r="F181" s="181" t="s">
        <v>21007</v>
      </c>
      <c r="G181" s="182" t="s">
        <v>611</v>
      </c>
      <c r="H181" s="183">
        <v>4</v>
      </c>
      <c r="I181" s="184"/>
      <c r="J181" s="185">
        <f t="shared" si="10"/>
        <v>0</v>
      </c>
      <c r="K181" s="186"/>
      <c r="L181" s="187"/>
      <c r="M181" s="188" t="s">
        <v>1</v>
      </c>
      <c r="N181" s="189" t="s">
        <v>42</v>
      </c>
      <c r="P181" s="153">
        <f t="shared" si="11"/>
        <v>0</v>
      </c>
      <c r="Q181" s="153">
        <v>3.0000000000000001E-5</v>
      </c>
      <c r="R181" s="153">
        <f t="shared" si="12"/>
        <v>1.2E-4</v>
      </c>
      <c r="S181" s="153">
        <v>0</v>
      </c>
      <c r="T181" s="154">
        <f t="shared" si="13"/>
        <v>0</v>
      </c>
      <c r="AR181" s="155" t="s">
        <v>831</v>
      </c>
      <c r="AT181" s="155" t="s">
        <v>454</v>
      </c>
      <c r="AU181" s="155" t="s">
        <v>88</v>
      </c>
      <c r="AY181" s="16" t="s">
        <v>317</v>
      </c>
      <c r="BE181" s="156">
        <f t="shared" si="14"/>
        <v>0</v>
      </c>
      <c r="BF181" s="156">
        <f t="shared" si="15"/>
        <v>0</v>
      </c>
      <c r="BG181" s="156">
        <f t="shared" si="16"/>
        <v>0</v>
      </c>
      <c r="BH181" s="156">
        <f t="shared" si="17"/>
        <v>0</v>
      </c>
      <c r="BI181" s="156">
        <f t="shared" si="18"/>
        <v>0</v>
      </c>
      <c r="BJ181" s="16" t="s">
        <v>88</v>
      </c>
      <c r="BK181" s="156">
        <f t="shared" si="19"/>
        <v>0</v>
      </c>
      <c r="BL181" s="16" t="s">
        <v>561</v>
      </c>
      <c r="BM181" s="155" t="s">
        <v>561</v>
      </c>
    </row>
    <row r="182" spans="2:65" s="1" customFormat="1" ht="24.15" customHeight="1">
      <c r="B182" s="142"/>
      <c r="C182" s="179" t="s">
        <v>488</v>
      </c>
      <c r="D182" s="179" t="s">
        <v>454</v>
      </c>
      <c r="E182" s="180" t="s">
        <v>20936</v>
      </c>
      <c r="F182" s="181" t="s">
        <v>21008</v>
      </c>
      <c r="G182" s="182" t="s">
        <v>611</v>
      </c>
      <c r="H182" s="183">
        <v>1</v>
      </c>
      <c r="I182" s="184"/>
      <c r="J182" s="185">
        <f t="shared" si="10"/>
        <v>0</v>
      </c>
      <c r="K182" s="186"/>
      <c r="L182" s="187"/>
      <c r="M182" s="188" t="s">
        <v>1</v>
      </c>
      <c r="N182" s="189" t="s">
        <v>42</v>
      </c>
      <c r="P182" s="153">
        <f t="shared" si="11"/>
        <v>0</v>
      </c>
      <c r="Q182" s="153">
        <v>0</v>
      </c>
      <c r="R182" s="153">
        <f t="shared" si="12"/>
        <v>0</v>
      </c>
      <c r="S182" s="153">
        <v>0</v>
      </c>
      <c r="T182" s="154">
        <f t="shared" si="13"/>
        <v>0</v>
      </c>
      <c r="AR182" s="155" t="s">
        <v>831</v>
      </c>
      <c r="AT182" s="155" t="s">
        <v>454</v>
      </c>
      <c r="AU182" s="155" t="s">
        <v>88</v>
      </c>
      <c r="AY182" s="16" t="s">
        <v>317</v>
      </c>
      <c r="BE182" s="156">
        <f t="shared" si="14"/>
        <v>0</v>
      </c>
      <c r="BF182" s="156">
        <f t="shared" si="15"/>
        <v>0</v>
      </c>
      <c r="BG182" s="156">
        <f t="shared" si="16"/>
        <v>0</v>
      </c>
      <c r="BH182" s="156">
        <f t="shared" si="17"/>
        <v>0</v>
      </c>
      <c r="BI182" s="156">
        <f t="shared" si="18"/>
        <v>0</v>
      </c>
      <c r="BJ182" s="16" t="s">
        <v>88</v>
      </c>
      <c r="BK182" s="156">
        <f t="shared" si="19"/>
        <v>0</v>
      </c>
      <c r="BL182" s="16" t="s">
        <v>561</v>
      </c>
      <c r="BM182" s="155" t="s">
        <v>692</v>
      </c>
    </row>
    <row r="183" spans="2:65" s="1" customFormat="1" ht="24.15" customHeight="1">
      <c r="B183" s="142"/>
      <c r="C183" s="179" t="s">
        <v>495</v>
      </c>
      <c r="D183" s="179" t="s">
        <v>454</v>
      </c>
      <c r="E183" s="180" t="s">
        <v>676</v>
      </c>
      <c r="F183" s="181" t="s">
        <v>21009</v>
      </c>
      <c r="G183" s="182" t="s">
        <v>611</v>
      </c>
      <c r="H183" s="183">
        <v>5</v>
      </c>
      <c r="I183" s="184"/>
      <c r="J183" s="185">
        <f t="shared" si="10"/>
        <v>0</v>
      </c>
      <c r="K183" s="186"/>
      <c r="L183" s="187"/>
      <c r="M183" s="188" t="s">
        <v>1</v>
      </c>
      <c r="N183" s="189" t="s">
        <v>42</v>
      </c>
      <c r="P183" s="153">
        <f t="shared" si="11"/>
        <v>0</v>
      </c>
      <c r="Q183" s="153">
        <v>0</v>
      </c>
      <c r="R183" s="153">
        <f t="shared" si="12"/>
        <v>0</v>
      </c>
      <c r="S183" s="153">
        <v>0</v>
      </c>
      <c r="T183" s="154">
        <f t="shared" si="13"/>
        <v>0</v>
      </c>
      <c r="AR183" s="155" t="s">
        <v>831</v>
      </c>
      <c r="AT183" s="155" t="s">
        <v>454</v>
      </c>
      <c r="AU183" s="155" t="s">
        <v>88</v>
      </c>
      <c r="AY183" s="16" t="s">
        <v>317</v>
      </c>
      <c r="BE183" s="156">
        <f t="shared" si="14"/>
        <v>0</v>
      </c>
      <c r="BF183" s="156">
        <f t="shared" si="15"/>
        <v>0</v>
      </c>
      <c r="BG183" s="156">
        <f t="shared" si="16"/>
        <v>0</v>
      </c>
      <c r="BH183" s="156">
        <f t="shared" si="17"/>
        <v>0</v>
      </c>
      <c r="BI183" s="156">
        <f t="shared" si="18"/>
        <v>0</v>
      </c>
      <c r="BJ183" s="16" t="s">
        <v>88</v>
      </c>
      <c r="BK183" s="156">
        <f t="shared" si="19"/>
        <v>0</v>
      </c>
      <c r="BL183" s="16" t="s">
        <v>561</v>
      </c>
      <c r="BM183" s="155" t="s">
        <v>696</v>
      </c>
    </row>
    <row r="184" spans="2:65" s="1" customFormat="1" ht="24.15" customHeight="1">
      <c r="B184" s="142"/>
      <c r="C184" s="179" t="s">
        <v>501</v>
      </c>
      <c r="D184" s="179" t="s">
        <v>454</v>
      </c>
      <c r="E184" s="180" t="s">
        <v>20842</v>
      </c>
      <c r="F184" s="181" t="s">
        <v>21010</v>
      </c>
      <c r="G184" s="182" t="s">
        <v>611</v>
      </c>
      <c r="H184" s="183">
        <v>1</v>
      </c>
      <c r="I184" s="184"/>
      <c r="J184" s="185">
        <f t="shared" si="10"/>
        <v>0</v>
      </c>
      <c r="K184" s="186"/>
      <c r="L184" s="187"/>
      <c r="M184" s="188" t="s">
        <v>1</v>
      </c>
      <c r="N184" s="189" t="s">
        <v>42</v>
      </c>
      <c r="P184" s="153">
        <f t="shared" si="11"/>
        <v>0</v>
      </c>
      <c r="Q184" s="153">
        <v>2.0000000000000001E-4</v>
      </c>
      <c r="R184" s="153">
        <f t="shared" si="12"/>
        <v>2.0000000000000001E-4</v>
      </c>
      <c r="S184" s="153">
        <v>0</v>
      </c>
      <c r="T184" s="154">
        <f t="shared" si="13"/>
        <v>0</v>
      </c>
      <c r="AR184" s="155" t="s">
        <v>831</v>
      </c>
      <c r="AT184" s="155" t="s">
        <v>454</v>
      </c>
      <c r="AU184" s="155" t="s">
        <v>88</v>
      </c>
      <c r="AY184" s="16" t="s">
        <v>317</v>
      </c>
      <c r="BE184" s="156">
        <f t="shared" si="14"/>
        <v>0</v>
      </c>
      <c r="BF184" s="156">
        <f t="shared" si="15"/>
        <v>0</v>
      </c>
      <c r="BG184" s="156">
        <f t="shared" si="16"/>
        <v>0</v>
      </c>
      <c r="BH184" s="156">
        <f t="shared" si="17"/>
        <v>0</v>
      </c>
      <c r="BI184" s="156">
        <f t="shared" si="18"/>
        <v>0</v>
      </c>
      <c r="BJ184" s="16" t="s">
        <v>88</v>
      </c>
      <c r="BK184" s="156">
        <f t="shared" si="19"/>
        <v>0</v>
      </c>
      <c r="BL184" s="16" t="s">
        <v>561</v>
      </c>
      <c r="BM184" s="155" t="s">
        <v>699</v>
      </c>
    </row>
    <row r="185" spans="2:65" s="1" customFormat="1" ht="24.15" customHeight="1">
      <c r="B185" s="142"/>
      <c r="C185" s="179" t="s">
        <v>507</v>
      </c>
      <c r="D185" s="179" t="s">
        <v>454</v>
      </c>
      <c r="E185" s="180" t="s">
        <v>690</v>
      </c>
      <c r="F185" s="181" t="s">
        <v>21011</v>
      </c>
      <c r="G185" s="182" t="s">
        <v>611</v>
      </c>
      <c r="H185" s="183">
        <v>10</v>
      </c>
      <c r="I185" s="184"/>
      <c r="J185" s="185">
        <f t="shared" si="10"/>
        <v>0</v>
      </c>
      <c r="K185" s="186"/>
      <c r="L185" s="187"/>
      <c r="M185" s="188" t="s">
        <v>1</v>
      </c>
      <c r="N185" s="189" t="s">
        <v>42</v>
      </c>
      <c r="P185" s="153">
        <f t="shared" si="11"/>
        <v>0</v>
      </c>
      <c r="Q185" s="153">
        <v>0</v>
      </c>
      <c r="R185" s="153">
        <f t="shared" si="12"/>
        <v>0</v>
      </c>
      <c r="S185" s="153">
        <v>0</v>
      </c>
      <c r="T185" s="154">
        <f t="shared" si="13"/>
        <v>0</v>
      </c>
      <c r="AR185" s="155" t="s">
        <v>831</v>
      </c>
      <c r="AT185" s="155" t="s">
        <v>454</v>
      </c>
      <c r="AU185" s="155" t="s">
        <v>88</v>
      </c>
      <c r="AY185" s="16" t="s">
        <v>317</v>
      </c>
      <c r="BE185" s="156">
        <f t="shared" si="14"/>
        <v>0</v>
      </c>
      <c r="BF185" s="156">
        <f t="shared" si="15"/>
        <v>0</v>
      </c>
      <c r="BG185" s="156">
        <f t="shared" si="16"/>
        <v>0</v>
      </c>
      <c r="BH185" s="156">
        <f t="shared" si="17"/>
        <v>0</v>
      </c>
      <c r="BI185" s="156">
        <f t="shared" si="18"/>
        <v>0</v>
      </c>
      <c r="BJ185" s="16" t="s">
        <v>88</v>
      </c>
      <c r="BK185" s="156">
        <f t="shared" si="19"/>
        <v>0</v>
      </c>
      <c r="BL185" s="16" t="s">
        <v>561</v>
      </c>
      <c r="BM185" s="155" t="s">
        <v>702</v>
      </c>
    </row>
    <row r="186" spans="2:65" s="1" customFormat="1" ht="24.15" customHeight="1">
      <c r="B186" s="142"/>
      <c r="C186" s="179" t="s">
        <v>703</v>
      </c>
      <c r="D186" s="179" t="s">
        <v>454</v>
      </c>
      <c r="E186" s="180" t="s">
        <v>707</v>
      </c>
      <c r="F186" s="181" t="s">
        <v>21012</v>
      </c>
      <c r="G186" s="182" t="s">
        <v>611</v>
      </c>
      <c r="H186" s="183">
        <v>4</v>
      </c>
      <c r="I186" s="184"/>
      <c r="J186" s="185">
        <f t="shared" si="10"/>
        <v>0</v>
      </c>
      <c r="K186" s="186"/>
      <c r="L186" s="187"/>
      <c r="M186" s="188" t="s">
        <v>1</v>
      </c>
      <c r="N186" s="189" t="s">
        <v>42</v>
      </c>
      <c r="P186" s="153">
        <f t="shared" si="11"/>
        <v>0</v>
      </c>
      <c r="Q186" s="153">
        <v>0</v>
      </c>
      <c r="R186" s="153">
        <f t="shared" si="12"/>
        <v>0</v>
      </c>
      <c r="S186" s="153">
        <v>0</v>
      </c>
      <c r="T186" s="154">
        <f t="shared" si="13"/>
        <v>0</v>
      </c>
      <c r="AR186" s="155" t="s">
        <v>831</v>
      </c>
      <c r="AT186" s="155" t="s">
        <v>454</v>
      </c>
      <c r="AU186" s="155" t="s">
        <v>88</v>
      </c>
      <c r="AY186" s="16" t="s">
        <v>317</v>
      </c>
      <c r="BE186" s="156">
        <f t="shared" si="14"/>
        <v>0</v>
      </c>
      <c r="BF186" s="156">
        <f t="shared" si="15"/>
        <v>0</v>
      </c>
      <c r="BG186" s="156">
        <f t="shared" si="16"/>
        <v>0</v>
      </c>
      <c r="BH186" s="156">
        <f t="shared" si="17"/>
        <v>0</v>
      </c>
      <c r="BI186" s="156">
        <f t="shared" si="18"/>
        <v>0</v>
      </c>
      <c r="BJ186" s="16" t="s">
        <v>88</v>
      </c>
      <c r="BK186" s="156">
        <f t="shared" si="19"/>
        <v>0</v>
      </c>
      <c r="BL186" s="16" t="s">
        <v>561</v>
      </c>
      <c r="BM186" s="155" t="s">
        <v>706</v>
      </c>
    </row>
    <row r="187" spans="2:65" s="1" customFormat="1" ht="24.15" customHeight="1">
      <c r="B187" s="142"/>
      <c r="C187" s="179" t="s">
        <v>647</v>
      </c>
      <c r="D187" s="179" t="s">
        <v>454</v>
      </c>
      <c r="E187" s="180" t="s">
        <v>21013</v>
      </c>
      <c r="F187" s="181" t="s">
        <v>21014</v>
      </c>
      <c r="G187" s="182" t="s">
        <v>611</v>
      </c>
      <c r="H187" s="183">
        <v>8</v>
      </c>
      <c r="I187" s="184"/>
      <c r="J187" s="185">
        <f t="shared" si="10"/>
        <v>0</v>
      </c>
      <c r="K187" s="186"/>
      <c r="L187" s="187"/>
      <c r="M187" s="188" t="s">
        <v>1</v>
      </c>
      <c r="N187" s="189" t="s">
        <v>42</v>
      </c>
      <c r="P187" s="153">
        <f t="shared" si="11"/>
        <v>0</v>
      </c>
      <c r="Q187" s="153">
        <v>0</v>
      </c>
      <c r="R187" s="153">
        <f t="shared" si="12"/>
        <v>0</v>
      </c>
      <c r="S187" s="153">
        <v>0</v>
      </c>
      <c r="T187" s="154">
        <f t="shared" si="13"/>
        <v>0</v>
      </c>
      <c r="AR187" s="155" t="s">
        <v>831</v>
      </c>
      <c r="AT187" s="155" t="s">
        <v>454</v>
      </c>
      <c r="AU187" s="155" t="s">
        <v>88</v>
      </c>
      <c r="AY187" s="16" t="s">
        <v>317</v>
      </c>
      <c r="BE187" s="156">
        <f t="shared" si="14"/>
        <v>0</v>
      </c>
      <c r="BF187" s="156">
        <f t="shared" si="15"/>
        <v>0</v>
      </c>
      <c r="BG187" s="156">
        <f t="shared" si="16"/>
        <v>0</v>
      </c>
      <c r="BH187" s="156">
        <f t="shared" si="17"/>
        <v>0</v>
      </c>
      <c r="BI187" s="156">
        <f t="shared" si="18"/>
        <v>0</v>
      </c>
      <c r="BJ187" s="16" t="s">
        <v>88</v>
      </c>
      <c r="BK187" s="156">
        <f t="shared" si="19"/>
        <v>0</v>
      </c>
      <c r="BL187" s="16" t="s">
        <v>561</v>
      </c>
      <c r="BM187" s="155" t="s">
        <v>709</v>
      </c>
    </row>
    <row r="188" spans="2:65" s="1" customFormat="1" ht="24.15" customHeight="1">
      <c r="B188" s="142"/>
      <c r="C188" s="179" t="s">
        <v>712</v>
      </c>
      <c r="D188" s="179" t="s">
        <v>454</v>
      </c>
      <c r="E188" s="180" t="s">
        <v>21015</v>
      </c>
      <c r="F188" s="181" t="s">
        <v>21016</v>
      </c>
      <c r="G188" s="182" t="s">
        <v>611</v>
      </c>
      <c r="H188" s="183">
        <v>3</v>
      </c>
      <c r="I188" s="184"/>
      <c r="J188" s="185">
        <f t="shared" si="10"/>
        <v>0</v>
      </c>
      <c r="K188" s="186"/>
      <c r="L188" s="187"/>
      <c r="M188" s="188" t="s">
        <v>1</v>
      </c>
      <c r="N188" s="189" t="s">
        <v>42</v>
      </c>
      <c r="P188" s="153">
        <f t="shared" si="11"/>
        <v>0</v>
      </c>
      <c r="Q188" s="153">
        <v>0</v>
      </c>
      <c r="R188" s="153">
        <f t="shared" si="12"/>
        <v>0</v>
      </c>
      <c r="S188" s="153">
        <v>0</v>
      </c>
      <c r="T188" s="154">
        <f t="shared" si="13"/>
        <v>0</v>
      </c>
      <c r="AR188" s="155" t="s">
        <v>831</v>
      </c>
      <c r="AT188" s="155" t="s">
        <v>454</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561</v>
      </c>
      <c r="BM188" s="155" t="s">
        <v>715</v>
      </c>
    </row>
    <row r="189" spans="2:65" s="1" customFormat="1" ht="24.15" customHeight="1">
      <c r="B189" s="142"/>
      <c r="C189" s="179" t="s">
        <v>650</v>
      </c>
      <c r="D189" s="179" t="s">
        <v>454</v>
      </c>
      <c r="E189" s="180" t="s">
        <v>21017</v>
      </c>
      <c r="F189" s="181" t="s">
        <v>21018</v>
      </c>
      <c r="G189" s="182" t="s">
        <v>611</v>
      </c>
      <c r="H189" s="183">
        <v>10</v>
      </c>
      <c r="I189" s="184"/>
      <c r="J189" s="185">
        <f t="shared" si="10"/>
        <v>0</v>
      </c>
      <c r="K189" s="186"/>
      <c r="L189" s="187"/>
      <c r="M189" s="188" t="s">
        <v>1</v>
      </c>
      <c r="N189" s="189" t="s">
        <v>42</v>
      </c>
      <c r="P189" s="153">
        <f t="shared" si="11"/>
        <v>0</v>
      </c>
      <c r="Q189" s="153">
        <v>0</v>
      </c>
      <c r="R189" s="153">
        <f t="shared" si="12"/>
        <v>0</v>
      </c>
      <c r="S189" s="153">
        <v>0</v>
      </c>
      <c r="T189" s="154">
        <f t="shared" si="13"/>
        <v>0</v>
      </c>
      <c r="AR189" s="155" t="s">
        <v>831</v>
      </c>
      <c r="AT189" s="155" t="s">
        <v>454</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561</v>
      </c>
      <c r="BM189" s="155" t="s">
        <v>719</v>
      </c>
    </row>
    <row r="190" spans="2:65" s="1" customFormat="1" ht="24.15" customHeight="1">
      <c r="B190" s="142"/>
      <c r="C190" s="179" t="s">
        <v>722</v>
      </c>
      <c r="D190" s="179" t="s">
        <v>454</v>
      </c>
      <c r="E190" s="180" t="s">
        <v>21019</v>
      </c>
      <c r="F190" s="181" t="s">
        <v>21020</v>
      </c>
      <c r="G190" s="182" t="s">
        <v>611</v>
      </c>
      <c r="H190" s="183">
        <v>10</v>
      </c>
      <c r="I190" s="184"/>
      <c r="J190" s="185">
        <f t="shared" si="10"/>
        <v>0</v>
      </c>
      <c r="K190" s="186"/>
      <c r="L190" s="187"/>
      <c r="M190" s="188" t="s">
        <v>1</v>
      </c>
      <c r="N190" s="189" t="s">
        <v>42</v>
      </c>
      <c r="P190" s="153">
        <f t="shared" si="11"/>
        <v>0</v>
      </c>
      <c r="Q190" s="153">
        <v>0</v>
      </c>
      <c r="R190" s="153">
        <f t="shared" si="12"/>
        <v>0</v>
      </c>
      <c r="S190" s="153">
        <v>0</v>
      </c>
      <c r="T190" s="154">
        <f t="shared" si="13"/>
        <v>0</v>
      </c>
      <c r="AR190" s="155" t="s">
        <v>831</v>
      </c>
      <c r="AT190" s="155" t="s">
        <v>454</v>
      </c>
      <c r="AU190" s="155" t="s">
        <v>88</v>
      </c>
      <c r="AY190" s="16" t="s">
        <v>317</v>
      </c>
      <c r="BE190" s="156">
        <f t="shared" si="14"/>
        <v>0</v>
      </c>
      <c r="BF190" s="156">
        <f t="shared" si="15"/>
        <v>0</v>
      </c>
      <c r="BG190" s="156">
        <f t="shared" si="16"/>
        <v>0</v>
      </c>
      <c r="BH190" s="156">
        <f t="shared" si="17"/>
        <v>0</v>
      </c>
      <c r="BI190" s="156">
        <f t="shared" si="18"/>
        <v>0</v>
      </c>
      <c r="BJ190" s="16" t="s">
        <v>88</v>
      </c>
      <c r="BK190" s="156">
        <f t="shared" si="19"/>
        <v>0</v>
      </c>
      <c r="BL190" s="16" t="s">
        <v>561</v>
      </c>
      <c r="BM190" s="155" t="s">
        <v>1704</v>
      </c>
    </row>
    <row r="191" spans="2:65" s="1" customFormat="1" ht="36">
      <c r="B191" s="31"/>
      <c r="D191" s="158" t="s">
        <v>597</v>
      </c>
      <c r="F191" s="195" t="s">
        <v>21021</v>
      </c>
      <c r="I191" s="196"/>
      <c r="L191" s="31"/>
      <c r="M191" s="197"/>
      <c r="T191" s="58"/>
      <c r="AT191" s="16" t="s">
        <v>597</v>
      </c>
      <c r="AU191" s="16" t="s">
        <v>88</v>
      </c>
    </row>
    <row r="192" spans="2:65" s="1" customFormat="1" ht="24.15" customHeight="1">
      <c r="B192" s="142"/>
      <c r="C192" s="179" t="s">
        <v>655</v>
      </c>
      <c r="D192" s="179" t="s">
        <v>454</v>
      </c>
      <c r="E192" s="180" t="s">
        <v>21022</v>
      </c>
      <c r="F192" s="181" t="s">
        <v>21023</v>
      </c>
      <c r="G192" s="182" t="s">
        <v>611</v>
      </c>
      <c r="H192" s="183">
        <v>11</v>
      </c>
      <c r="I192" s="184"/>
      <c r="J192" s="185">
        <f>ROUND(I192*H192,2)</f>
        <v>0</v>
      </c>
      <c r="K192" s="186"/>
      <c r="L192" s="187"/>
      <c r="M192" s="188" t="s">
        <v>1</v>
      </c>
      <c r="N192" s="189" t="s">
        <v>42</v>
      </c>
      <c r="P192" s="153">
        <f>O192*H192</f>
        <v>0</v>
      </c>
      <c r="Q192" s="153">
        <v>0</v>
      </c>
      <c r="R192" s="153">
        <f>Q192*H192</f>
        <v>0</v>
      </c>
      <c r="S192" s="153">
        <v>0</v>
      </c>
      <c r="T192" s="154">
        <f>S192*H192</f>
        <v>0</v>
      </c>
      <c r="AR192" s="155" t="s">
        <v>831</v>
      </c>
      <c r="AT192" s="155" t="s">
        <v>454</v>
      </c>
      <c r="AU192" s="155" t="s">
        <v>88</v>
      </c>
      <c r="AY192" s="16" t="s">
        <v>317</v>
      </c>
      <c r="BE192" s="156">
        <f>IF(N192="základná",J192,0)</f>
        <v>0</v>
      </c>
      <c r="BF192" s="156">
        <f>IF(N192="znížená",J192,0)</f>
        <v>0</v>
      </c>
      <c r="BG192" s="156">
        <f>IF(N192="zákl. prenesená",J192,0)</f>
        <v>0</v>
      </c>
      <c r="BH192" s="156">
        <f>IF(N192="zníž. prenesená",J192,0)</f>
        <v>0</v>
      </c>
      <c r="BI192" s="156">
        <f>IF(N192="nulová",J192,0)</f>
        <v>0</v>
      </c>
      <c r="BJ192" s="16" t="s">
        <v>88</v>
      </c>
      <c r="BK192" s="156">
        <f>ROUND(I192*H192,2)</f>
        <v>0</v>
      </c>
      <c r="BL192" s="16" t="s">
        <v>561</v>
      </c>
      <c r="BM192" s="155" t="s">
        <v>1726</v>
      </c>
    </row>
    <row r="193" spans="2:65" s="1" customFormat="1" ht="54">
      <c r="B193" s="31"/>
      <c r="D193" s="158" t="s">
        <v>597</v>
      </c>
      <c r="F193" s="195" t="s">
        <v>21024</v>
      </c>
      <c r="I193" s="196"/>
      <c r="L193" s="31"/>
      <c r="M193" s="197"/>
      <c r="T193" s="58"/>
      <c r="AT193" s="16" t="s">
        <v>597</v>
      </c>
      <c r="AU193" s="16" t="s">
        <v>88</v>
      </c>
    </row>
    <row r="194" spans="2:65" s="1" customFormat="1" ht="24.15" customHeight="1">
      <c r="B194" s="142"/>
      <c r="C194" s="143" t="s">
        <v>729</v>
      </c>
      <c r="D194" s="143" t="s">
        <v>319</v>
      </c>
      <c r="E194" s="144" t="s">
        <v>704</v>
      </c>
      <c r="F194" s="145" t="s">
        <v>21025</v>
      </c>
      <c r="G194" s="146" t="s">
        <v>639</v>
      </c>
      <c r="H194" s="198"/>
      <c r="I194" s="148"/>
      <c r="J194" s="149">
        <f>ROUND(I194*H194,2)</f>
        <v>0</v>
      </c>
      <c r="K194" s="150"/>
      <c r="L194" s="31"/>
      <c r="M194" s="151" t="s">
        <v>1</v>
      </c>
      <c r="N194" s="152" t="s">
        <v>42</v>
      </c>
      <c r="P194" s="153">
        <f>O194*H194</f>
        <v>0</v>
      </c>
      <c r="Q194" s="153">
        <v>0</v>
      </c>
      <c r="R194" s="153">
        <f>Q194*H194</f>
        <v>0</v>
      </c>
      <c r="S194" s="153">
        <v>0</v>
      </c>
      <c r="T194" s="154">
        <f>S194*H194</f>
        <v>0</v>
      </c>
      <c r="AR194" s="155" t="s">
        <v>561</v>
      </c>
      <c r="AT194" s="155" t="s">
        <v>319</v>
      </c>
      <c r="AU194" s="155" t="s">
        <v>88</v>
      </c>
      <c r="AY194" s="16" t="s">
        <v>317</v>
      </c>
      <c r="BE194" s="156">
        <f>IF(N194="základná",J194,0)</f>
        <v>0</v>
      </c>
      <c r="BF194" s="156">
        <f>IF(N194="znížená",J194,0)</f>
        <v>0</v>
      </c>
      <c r="BG194" s="156">
        <f>IF(N194="zákl. prenesená",J194,0)</f>
        <v>0</v>
      </c>
      <c r="BH194" s="156">
        <f>IF(N194="zníž. prenesená",J194,0)</f>
        <v>0</v>
      </c>
      <c r="BI194" s="156">
        <f>IF(N194="nulová",J194,0)</f>
        <v>0</v>
      </c>
      <c r="BJ194" s="16" t="s">
        <v>88</v>
      </c>
      <c r="BK194" s="156">
        <f>ROUND(I194*H194,2)</f>
        <v>0</v>
      </c>
      <c r="BL194" s="16" t="s">
        <v>561</v>
      </c>
      <c r="BM194" s="155" t="s">
        <v>725</v>
      </c>
    </row>
    <row r="195" spans="2:65" s="1" customFormat="1" ht="24.15" customHeight="1">
      <c r="B195" s="142"/>
      <c r="C195" s="143" t="s">
        <v>662</v>
      </c>
      <c r="D195" s="143" t="s">
        <v>319</v>
      </c>
      <c r="E195" s="144" t="s">
        <v>21026</v>
      </c>
      <c r="F195" s="145" t="s">
        <v>21027</v>
      </c>
      <c r="G195" s="146" t="s">
        <v>639</v>
      </c>
      <c r="H195" s="198"/>
      <c r="I195" s="148"/>
      <c r="J195" s="149">
        <f>ROUND(I195*H195,2)</f>
        <v>0</v>
      </c>
      <c r="K195" s="150"/>
      <c r="L195" s="31"/>
      <c r="M195" s="151" t="s">
        <v>1</v>
      </c>
      <c r="N195" s="152" t="s">
        <v>42</v>
      </c>
      <c r="P195" s="153">
        <f>O195*H195</f>
        <v>0</v>
      </c>
      <c r="Q195" s="153">
        <v>0</v>
      </c>
      <c r="R195" s="153">
        <f>Q195*H195</f>
        <v>0</v>
      </c>
      <c r="S195" s="153">
        <v>0</v>
      </c>
      <c r="T195" s="154">
        <f>S195*H195</f>
        <v>0</v>
      </c>
      <c r="AR195" s="155" t="s">
        <v>561</v>
      </c>
      <c r="AT195" s="155" t="s">
        <v>319</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561</v>
      </c>
      <c r="BM195" s="155" t="s">
        <v>728</v>
      </c>
    </row>
    <row r="196" spans="2:65" s="1" customFormat="1" ht="24.15" customHeight="1">
      <c r="B196" s="142"/>
      <c r="C196" s="143" t="s">
        <v>736</v>
      </c>
      <c r="D196" s="143" t="s">
        <v>319</v>
      </c>
      <c r="E196" s="144" t="s">
        <v>21028</v>
      </c>
      <c r="F196" s="145" t="s">
        <v>17716</v>
      </c>
      <c r="G196" s="146" t="s">
        <v>639</v>
      </c>
      <c r="H196" s="198"/>
      <c r="I196" s="148"/>
      <c r="J196" s="149">
        <f>ROUND(I196*H196,2)</f>
        <v>0</v>
      </c>
      <c r="K196" s="150"/>
      <c r="L196" s="31"/>
      <c r="M196" s="151" t="s">
        <v>1</v>
      </c>
      <c r="N196" s="152" t="s">
        <v>42</v>
      </c>
      <c r="P196" s="153">
        <f>O196*H196</f>
        <v>0</v>
      </c>
      <c r="Q196" s="153">
        <v>0</v>
      </c>
      <c r="R196" s="153">
        <f>Q196*H196</f>
        <v>0</v>
      </c>
      <c r="S196" s="153">
        <v>0</v>
      </c>
      <c r="T196" s="154">
        <f>S196*H196</f>
        <v>0</v>
      </c>
      <c r="AR196" s="155" t="s">
        <v>561</v>
      </c>
      <c r="AT196" s="155" t="s">
        <v>319</v>
      </c>
      <c r="AU196" s="155" t="s">
        <v>88</v>
      </c>
      <c r="AY196" s="16" t="s">
        <v>317</v>
      </c>
      <c r="BE196" s="156">
        <f>IF(N196="základná",J196,0)</f>
        <v>0</v>
      </c>
      <c r="BF196" s="156">
        <f>IF(N196="znížená",J196,0)</f>
        <v>0</v>
      </c>
      <c r="BG196" s="156">
        <f>IF(N196="zákl. prenesená",J196,0)</f>
        <v>0</v>
      </c>
      <c r="BH196" s="156">
        <f>IF(N196="zníž. prenesená",J196,0)</f>
        <v>0</v>
      </c>
      <c r="BI196" s="156">
        <f>IF(N196="nulová",J196,0)</f>
        <v>0</v>
      </c>
      <c r="BJ196" s="16" t="s">
        <v>88</v>
      </c>
      <c r="BK196" s="156">
        <f>ROUND(I196*H196,2)</f>
        <v>0</v>
      </c>
      <c r="BL196" s="16" t="s">
        <v>561</v>
      </c>
      <c r="BM196" s="155" t="s">
        <v>732</v>
      </c>
    </row>
    <row r="197" spans="2:65" s="1" customFormat="1" ht="24.15" customHeight="1">
      <c r="B197" s="142"/>
      <c r="C197" s="143" t="s">
        <v>665</v>
      </c>
      <c r="D197" s="143" t="s">
        <v>319</v>
      </c>
      <c r="E197" s="144" t="s">
        <v>21029</v>
      </c>
      <c r="F197" s="145" t="s">
        <v>21030</v>
      </c>
      <c r="G197" s="146" t="s">
        <v>611</v>
      </c>
      <c r="H197" s="147">
        <v>1</v>
      </c>
      <c r="I197" s="148"/>
      <c r="J197" s="149">
        <f>ROUND(I197*H197,2)</f>
        <v>0</v>
      </c>
      <c r="K197" s="150"/>
      <c r="L197" s="31"/>
      <c r="M197" s="151" t="s">
        <v>1</v>
      </c>
      <c r="N197" s="152" t="s">
        <v>42</v>
      </c>
      <c r="P197" s="153">
        <f>O197*H197</f>
        <v>0</v>
      </c>
      <c r="Q197" s="153">
        <v>0</v>
      </c>
      <c r="R197" s="153">
        <f>Q197*H197</f>
        <v>0</v>
      </c>
      <c r="S197" s="153">
        <v>0</v>
      </c>
      <c r="T197" s="154">
        <f>S197*H197</f>
        <v>0</v>
      </c>
      <c r="AR197" s="155" t="s">
        <v>561</v>
      </c>
      <c r="AT197" s="155" t="s">
        <v>319</v>
      </c>
      <c r="AU197" s="155" t="s">
        <v>88</v>
      </c>
      <c r="AY197" s="16" t="s">
        <v>317</v>
      </c>
      <c r="BE197" s="156">
        <f>IF(N197="základná",J197,0)</f>
        <v>0</v>
      </c>
      <c r="BF197" s="156">
        <f>IF(N197="znížená",J197,0)</f>
        <v>0</v>
      </c>
      <c r="BG197" s="156">
        <f>IF(N197="zákl. prenesená",J197,0)</f>
        <v>0</v>
      </c>
      <c r="BH197" s="156">
        <f>IF(N197="zníž. prenesená",J197,0)</f>
        <v>0</v>
      </c>
      <c r="BI197" s="156">
        <f>IF(N197="nulová",J197,0)</f>
        <v>0</v>
      </c>
      <c r="BJ197" s="16" t="s">
        <v>88</v>
      </c>
      <c r="BK197" s="156">
        <f>ROUND(I197*H197,2)</f>
        <v>0</v>
      </c>
      <c r="BL197" s="16" t="s">
        <v>561</v>
      </c>
      <c r="BM197" s="155" t="s">
        <v>735</v>
      </c>
    </row>
    <row r="198" spans="2:65" s="11" customFormat="1" ht="22.75" customHeight="1">
      <c r="B198" s="130"/>
      <c r="D198" s="131" t="s">
        <v>75</v>
      </c>
      <c r="E198" s="140" t="s">
        <v>710</v>
      </c>
      <c r="F198" s="140" t="s">
        <v>711</v>
      </c>
      <c r="I198" s="133"/>
      <c r="J198" s="141">
        <f>BK198</f>
        <v>0</v>
      </c>
      <c r="L198" s="130"/>
      <c r="M198" s="135"/>
      <c r="P198" s="136">
        <f>P199</f>
        <v>0</v>
      </c>
      <c r="R198" s="136">
        <f>R199</f>
        <v>0</v>
      </c>
      <c r="T198" s="137">
        <f>T199</f>
        <v>0</v>
      </c>
      <c r="AR198" s="131" t="s">
        <v>83</v>
      </c>
      <c r="AT198" s="138" t="s">
        <v>75</v>
      </c>
      <c r="AU198" s="138" t="s">
        <v>83</v>
      </c>
      <c r="AY198" s="131" t="s">
        <v>317</v>
      </c>
      <c r="BK198" s="139">
        <f>BK199</f>
        <v>0</v>
      </c>
    </row>
    <row r="199" spans="2:65" s="1" customFormat="1" ht="24.15" customHeight="1">
      <c r="B199" s="142"/>
      <c r="C199" s="143" t="s">
        <v>743</v>
      </c>
      <c r="D199" s="143" t="s">
        <v>319</v>
      </c>
      <c r="E199" s="144" t="s">
        <v>21031</v>
      </c>
      <c r="F199" s="145" t="s">
        <v>21032</v>
      </c>
      <c r="G199" s="146" t="s">
        <v>21033</v>
      </c>
      <c r="H199" s="147">
        <v>3</v>
      </c>
      <c r="I199" s="148"/>
      <c r="J199" s="149">
        <f>ROUND(I199*H199,2)</f>
        <v>0</v>
      </c>
      <c r="K199" s="150"/>
      <c r="L199" s="31"/>
      <c r="M199" s="151" t="s">
        <v>1</v>
      </c>
      <c r="N199" s="152" t="s">
        <v>42</v>
      </c>
      <c r="P199" s="153">
        <f>O199*H199</f>
        <v>0</v>
      </c>
      <c r="Q199" s="153">
        <v>0</v>
      </c>
      <c r="R199" s="153">
        <f>Q199*H199</f>
        <v>0</v>
      </c>
      <c r="S199" s="153">
        <v>0</v>
      </c>
      <c r="T199" s="154">
        <f>S199*H199</f>
        <v>0</v>
      </c>
      <c r="AR199" s="155" t="s">
        <v>561</v>
      </c>
      <c r="AT199" s="155" t="s">
        <v>319</v>
      </c>
      <c r="AU199" s="155" t="s">
        <v>88</v>
      </c>
      <c r="AY199" s="16" t="s">
        <v>317</v>
      </c>
      <c r="BE199" s="156">
        <f>IF(N199="základná",J199,0)</f>
        <v>0</v>
      </c>
      <c r="BF199" s="156">
        <f>IF(N199="znížená",J199,0)</f>
        <v>0</v>
      </c>
      <c r="BG199" s="156">
        <f>IF(N199="zákl. prenesená",J199,0)</f>
        <v>0</v>
      </c>
      <c r="BH199" s="156">
        <f>IF(N199="zníž. prenesená",J199,0)</f>
        <v>0</v>
      </c>
      <c r="BI199" s="156">
        <f>IF(N199="nulová",J199,0)</f>
        <v>0</v>
      </c>
      <c r="BJ199" s="16" t="s">
        <v>88</v>
      </c>
      <c r="BK199" s="156">
        <f>ROUND(I199*H199,2)</f>
        <v>0</v>
      </c>
      <c r="BL199" s="16" t="s">
        <v>561</v>
      </c>
      <c r="BM199" s="155" t="s">
        <v>739</v>
      </c>
    </row>
    <row r="200" spans="2:65" s="11" customFormat="1" ht="25.9" customHeight="1">
      <c r="B200" s="130"/>
      <c r="D200" s="131" t="s">
        <v>75</v>
      </c>
      <c r="E200" s="132" t="s">
        <v>582</v>
      </c>
      <c r="F200" s="132" t="s">
        <v>717</v>
      </c>
      <c r="I200" s="133"/>
      <c r="J200" s="134">
        <f>BK200</f>
        <v>0</v>
      </c>
      <c r="L200" s="130"/>
      <c r="M200" s="135"/>
      <c r="P200" s="136">
        <f>P201</f>
        <v>0</v>
      </c>
      <c r="R200" s="136">
        <f>R201</f>
        <v>0</v>
      </c>
      <c r="T200" s="137">
        <f>T201</f>
        <v>0</v>
      </c>
      <c r="AR200" s="131" t="s">
        <v>83</v>
      </c>
      <c r="AT200" s="138" t="s">
        <v>75</v>
      </c>
      <c r="AU200" s="138" t="s">
        <v>76</v>
      </c>
      <c r="AY200" s="131" t="s">
        <v>317</v>
      </c>
      <c r="BK200" s="139">
        <f>BK201</f>
        <v>0</v>
      </c>
    </row>
    <row r="201" spans="2:65" s="11" customFormat="1" ht="22.75" customHeight="1">
      <c r="B201" s="130"/>
      <c r="D201" s="131" t="s">
        <v>75</v>
      </c>
      <c r="E201" s="140" t="s">
        <v>717</v>
      </c>
      <c r="F201" s="140" t="s">
        <v>717</v>
      </c>
      <c r="I201" s="133"/>
      <c r="J201" s="141">
        <f>BK201</f>
        <v>0</v>
      </c>
      <c r="L201" s="130"/>
      <c r="M201" s="135"/>
      <c r="P201" s="136">
        <f>P202</f>
        <v>0</v>
      </c>
      <c r="R201" s="136">
        <f>R202</f>
        <v>0</v>
      </c>
      <c r="T201" s="137">
        <f>T202</f>
        <v>0</v>
      </c>
      <c r="AR201" s="131" t="s">
        <v>83</v>
      </c>
      <c r="AT201" s="138" t="s">
        <v>75</v>
      </c>
      <c r="AU201" s="138" t="s">
        <v>83</v>
      </c>
      <c r="AY201" s="131" t="s">
        <v>317</v>
      </c>
      <c r="BK201" s="139">
        <f>BK202</f>
        <v>0</v>
      </c>
    </row>
    <row r="202" spans="2:65" s="1" customFormat="1" ht="16.5" customHeight="1">
      <c r="B202" s="142"/>
      <c r="C202" s="143" t="s">
        <v>616</v>
      </c>
      <c r="D202" s="143" t="s">
        <v>319</v>
      </c>
      <c r="E202" s="144" t="s">
        <v>718</v>
      </c>
      <c r="F202" s="145" t="s">
        <v>1</v>
      </c>
      <c r="G202" s="146" t="s">
        <v>1</v>
      </c>
      <c r="H202" s="147">
        <v>0</v>
      </c>
      <c r="I202" s="148"/>
      <c r="J202" s="149">
        <f>ROUND(I202*H202,2)</f>
        <v>0</v>
      </c>
      <c r="K202" s="150"/>
      <c r="L202" s="31"/>
      <c r="M202" s="151" t="s">
        <v>1</v>
      </c>
      <c r="N202" s="152" t="s">
        <v>42</v>
      </c>
      <c r="P202" s="153">
        <f>O202*H202</f>
        <v>0</v>
      </c>
      <c r="Q202" s="153">
        <v>0</v>
      </c>
      <c r="R202" s="153">
        <f>Q202*H202</f>
        <v>0</v>
      </c>
      <c r="S202" s="153">
        <v>0</v>
      </c>
      <c r="T202" s="154">
        <f>S202*H202</f>
        <v>0</v>
      </c>
      <c r="AR202" s="155" t="s">
        <v>10589</v>
      </c>
      <c r="AT202" s="155" t="s">
        <v>319</v>
      </c>
      <c r="AU202" s="155" t="s">
        <v>88</v>
      </c>
      <c r="AY202" s="16" t="s">
        <v>317</v>
      </c>
      <c r="BE202" s="156">
        <f>IF(N202="základná",J202,0)</f>
        <v>0</v>
      </c>
      <c r="BF202" s="156">
        <f>IF(N202="znížená",J202,0)</f>
        <v>0</v>
      </c>
      <c r="BG202" s="156">
        <f>IF(N202="zákl. prenesená",J202,0)</f>
        <v>0</v>
      </c>
      <c r="BH202" s="156">
        <f>IF(N202="zníž. prenesená",J202,0)</f>
        <v>0</v>
      </c>
      <c r="BI202" s="156">
        <f>IF(N202="nulová",J202,0)</f>
        <v>0</v>
      </c>
      <c r="BJ202" s="16" t="s">
        <v>88</v>
      </c>
      <c r="BK202" s="156">
        <f>ROUND(I202*H202,2)</f>
        <v>0</v>
      </c>
      <c r="BL202" s="16" t="s">
        <v>10589</v>
      </c>
      <c r="BM202" s="155" t="s">
        <v>742</v>
      </c>
    </row>
    <row r="203" spans="2:65" s="11" customFormat="1" ht="25.9" customHeight="1">
      <c r="B203" s="130"/>
      <c r="D203" s="131" t="s">
        <v>75</v>
      </c>
      <c r="E203" s="132" t="s">
        <v>499</v>
      </c>
      <c r="F203" s="132" t="s">
        <v>500</v>
      </c>
      <c r="I203" s="133"/>
      <c r="J203" s="134">
        <f>BK203</f>
        <v>0</v>
      </c>
      <c r="L203" s="130"/>
      <c r="M203" s="135"/>
      <c r="P203" s="136">
        <f>P204</f>
        <v>0</v>
      </c>
      <c r="R203" s="136">
        <f>R204</f>
        <v>0</v>
      </c>
      <c r="T203" s="137">
        <f>T204</f>
        <v>0</v>
      </c>
      <c r="AR203" s="131" t="s">
        <v>341</v>
      </c>
      <c r="AT203" s="138" t="s">
        <v>75</v>
      </c>
      <c r="AU203" s="138" t="s">
        <v>76</v>
      </c>
      <c r="AY203" s="131" t="s">
        <v>317</v>
      </c>
      <c r="BK203" s="139">
        <f>BK204</f>
        <v>0</v>
      </c>
    </row>
    <row r="204" spans="2:65" s="1" customFormat="1" ht="37.75" customHeight="1">
      <c r="B204" s="142"/>
      <c r="C204" s="143" t="s">
        <v>620</v>
      </c>
      <c r="D204" s="143" t="s">
        <v>319</v>
      </c>
      <c r="E204" s="144" t="s">
        <v>744</v>
      </c>
      <c r="F204" s="145" t="s">
        <v>745</v>
      </c>
      <c r="G204" s="146" t="s">
        <v>746</v>
      </c>
      <c r="H204" s="147">
        <v>5</v>
      </c>
      <c r="I204" s="148"/>
      <c r="J204" s="149">
        <f>ROUND(I204*H204,2)</f>
        <v>0</v>
      </c>
      <c r="K204" s="150"/>
      <c r="L204" s="31"/>
      <c r="M204" s="190" t="s">
        <v>1</v>
      </c>
      <c r="N204" s="191" t="s">
        <v>42</v>
      </c>
      <c r="O204" s="192"/>
      <c r="P204" s="193">
        <f>O204*H204</f>
        <v>0</v>
      </c>
      <c r="Q204" s="193">
        <v>0</v>
      </c>
      <c r="R204" s="193">
        <f>Q204*H204</f>
        <v>0</v>
      </c>
      <c r="S204" s="193">
        <v>0</v>
      </c>
      <c r="T204" s="194">
        <f>S204*H204</f>
        <v>0</v>
      </c>
      <c r="AR204" s="155" t="s">
        <v>505</v>
      </c>
      <c r="AT204" s="155" t="s">
        <v>319</v>
      </c>
      <c r="AU204" s="155" t="s">
        <v>83</v>
      </c>
      <c r="AY204" s="16" t="s">
        <v>317</v>
      </c>
      <c r="BE204" s="156">
        <f>IF(N204="základná",J204,0)</f>
        <v>0</v>
      </c>
      <c r="BF204" s="156">
        <f>IF(N204="znížená",J204,0)</f>
        <v>0</v>
      </c>
      <c r="BG204" s="156">
        <f>IF(N204="zákl. prenesená",J204,0)</f>
        <v>0</v>
      </c>
      <c r="BH204" s="156">
        <f>IF(N204="zníž. prenesená",J204,0)</f>
        <v>0</v>
      </c>
      <c r="BI204" s="156">
        <f>IF(N204="nulová",J204,0)</f>
        <v>0</v>
      </c>
      <c r="BJ204" s="16" t="s">
        <v>88</v>
      </c>
      <c r="BK204" s="156">
        <f>ROUND(I204*H204,2)</f>
        <v>0</v>
      </c>
      <c r="BL204" s="16" t="s">
        <v>505</v>
      </c>
      <c r="BM204" s="155" t="s">
        <v>21034</v>
      </c>
    </row>
    <row r="205" spans="2:65" s="1" customFormat="1" ht="7" customHeight="1">
      <c r="B205" s="46"/>
      <c r="C205" s="47"/>
      <c r="D205" s="47"/>
      <c r="E205" s="47"/>
      <c r="F205" s="47"/>
      <c r="G205" s="47"/>
      <c r="H205" s="47"/>
      <c r="I205" s="47"/>
      <c r="J205" s="47"/>
      <c r="K205" s="47"/>
      <c r="L205" s="31"/>
    </row>
  </sheetData>
  <autoFilter ref="C134:K204" xr:uid="{00000000-0009-0000-0000-000034000000}"/>
  <mergeCells count="12">
    <mergeCell ref="E127:H127"/>
    <mergeCell ref="L2:V2"/>
    <mergeCell ref="E85:H85"/>
    <mergeCell ref="E87:H87"/>
    <mergeCell ref="E89:H89"/>
    <mergeCell ref="E123:H123"/>
    <mergeCell ref="E125:H12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2:BM168"/>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251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21035</v>
      </c>
      <c r="F11" s="263"/>
      <c r="G11" s="263"/>
      <c r="H11" s="263"/>
      <c r="L11" s="31"/>
    </row>
    <row r="12" spans="2:46" s="1" customFormat="1" ht="12" customHeight="1">
      <c r="B12" s="31"/>
      <c r="D12" s="26" t="s">
        <v>289</v>
      </c>
      <c r="L12" s="31"/>
    </row>
    <row r="13" spans="2:46" s="1" customFormat="1" ht="16.5" customHeight="1">
      <c r="B13" s="31"/>
      <c r="E13" s="243" t="s">
        <v>21036</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ROUND(J135,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ROUND((SUM(BE135:BE167)),  2)</f>
        <v>0</v>
      </c>
      <c r="G37" s="99"/>
      <c r="H37" s="99"/>
      <c r="I37" s="100">
        <v>0.2</v>
      </c>
      <c r="J37" s="98">
        <f>ROUND(((SUM(BE135:BE167))*I37),  2)</f>
        <v>0</v>
      </c>
      <c r="L37" s="31"/>
    </row>
    <row r="38" spans="2:12" s="1" customFormat="1" ht="14.4" customHeight="1">
      <c r="B38" s="31"/>
      <c r="E38" s="36" t="s">
        <v>42</v>
      </c>
      <c r="F38" s="98">
        <f>ROUND((SUM(BF135:BF167)),  2)</f>
        <v>0</v>
      </c>
      <c r="G38" s="99"/>
      <c r="H38" s="99"/>
      <c r="I38" s="100">
        <v>0.2</v>
      </c>
      <c r="J38" s="98">
        <f>ROUND(((SUM(BF135:BF167))*I38),  2)</f>
        <v>0</v>
      </c>
      <c r="L38" s="31"/>
    </row>
    <row r="39" spans="2:12" s="1" customFormat="1" ht="14.4" hidden="1" customHeight="1">
      <c r="B39" s="31"/>
      <c r="E39" s="26" t="s">
        <v>43</v>
      </c>
      <c r="F39" s="87">
        <f>ROUND((SUM(BG135:BG167)),  2)</f>
        <v>0</v>
      </c>
      <c r="I39" s="101">
        <v>0.2</v>
      </c>
      <c r="J39" s="87">
        <f>0</f>
        <v>0</v>
      </c>
      <c r="L39" s="31"/>
    </row>
    <row r="40" spans="2:12" s="1" customFormat="1" ht="14.4" hidden="1" customHeight="1">
      <c r="B40" s="31"/>
      <c r="E40" s="26" t="s">
        <v>44</v>
      </c>
      <c r="F40" s="87">
        <f>ROUND((SUM(BH135:BH167)),  2)</f>
        <v>0</v>
      </c>
      <c r="I40" s="101">
        <v>0.2</v>
      </c>
      <c r="J40" s="87">
        <f>0</f>
        <v>0</v>
      </c>
      <c r="L40" s="31"/>
    </row>
    <row r="41" spans="2:12" s="1" customFormat="1" ht="14.4" hidden="1" customHeight="1">
      <c r="B41" s="31"/>
      <c r="E41" s="36" t="s">
        <v>45</v>
      </c>
      <c r="F41" s="98">
        <f>ROUND((SUM(BI135:BI167)),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21035</v>
      </c>
      <c r="F89" s="263"/>
      <c r="G89" s="263"/>
      <c r="H89" s="263"/>
      <c r="L89" s="31"/>
    </row>
    <row r="90" spans="2:12" s="1" customFormat="1" ht="12" customHeight="1">
      <c r="B90" s="31"/>
      <c r="C90" s="26" t="s">
        <v>289</v>
      </c>
      <c r="L90" s="31"/>
    </row>
    <row r="91" spans="2:12" s="1" customFormat="1" ht="16.5" customHeight="1">
      <c r="B91" s="31"/>
      <c r="E91" s="243" t="str">
        <f>E13</f>
        <v>PS09.1 - Rozvod vydych. anesteziolog. zmesí</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J135</f>
        <v>0</v>
      </c>
      <c r="L100" s="31"/>
      <c r="AU100" s="16" t="s">
        <v>296</v>
      </c>
    </row>
    <row r="101" spans="2:47" s="8" customFormat="1" ht="25" customHeight="1">
      <c r="B101" s="113"/>
      <c r="D101" s="114" t="s">
        <v>20779</v>
      </c>
      <c r="E101" s="115"/>
      <c r="F101" s="115"/>
      <c r="G101" s="115"/>
      <c r="H101" s="115"/>
      <c r="I101" s="115"/>
      <c r="J101" s="116">
        <f>J136</f>
        <v>0</v>
      </c>
      <c r="L101" s="113"/>
    </row>
    <row r="102" spans="2:47" s="9" customFormat="1" ht="19.899999999999999" customHeight="1">
      <c r="B102" s="117"/>
      <c r="D102" s="118" t="s">
        <v>941</v>
      </c>
      <c r="E102" s="119"/>
      <c r="F102" s="119"/>
      <c r="G102" s="119"/>
      <c r="H102" s="119"/>
      <c r="I102" s="119"/>
      <c r="J102" s="120">
        <f>J137</f>
        <v>0</v>
      </c>
      <c r="L102" s="117"/>
    </row>
    <row r="103" spans="2:47" s="9" customFormat="1" ht="19.899999999999999" customHeight="1">
      <c r="B103" s="117"/>
      <c r="D103" s="118" t="s">
        <v>571</v>
      </c>
      <c r="E103" s="119"/>
      <c r="F103" s="119"/>
      <c r="G103" s="119"/>
      <c r="H103" s="119"/>
      <c r="I103" s="119"/>
      <c r="J103" s="120">
        <f>J141</f>
        <v>0</v>
      </c>
      <c r="L103" s="117"/>
    </row>
    <row r="104" spans="2:47" s="9" customFormat="1" ht="19.899999999999999" customHeight="1">
      <c r="B104" s="117"/>
      <c r="D104" s="118" t="s">
        <v>572</v>
      </c>
      <c r="E104" s="119"/>
      <c r="F104" s="119"/>
      <c r="G104" s="119"/>
      <c r="H104" s="119"/>
      <c r="I104" s="119"/>
      <c r="J104" s="120">
        <f>J145</f>
        <v>0</v>
      </c>
      <c r="L104" s="117"/>
    </row>
    <row r="105" spans="2:47" s="9" customFormat="1" ht="19.899999999999999" customHeight="1">
      <c r="B105" s="117"/>
      <c r="D105" s="118" t="s">
        <v>574</v>
      </c>
      <c r="E105" s="119"/>
      <c r="F105" s="119"/>
      <c r="G105" s="119"/>
      <c r="H105" s="119"/>
      <c r="I105" s="119"/>
      <c r="J105" s="120">
        <f>J151</f>
        <v>0</v>
      </c>
      <c r="L105" s="117"/>
    </row>
    <row r="106" spans="2:47" s="9" customFormat="1" ht="19.899999999999999" customHeight="1">
      <c r="B106" s="117"/>
      <c r="D106" s="118" t="s">
        <v>20850</v>
      </c>
      <c r="E106" s="119"/>
      <c r="F106" s="119"/>
      <c r="G106" s="119"/>
      <c r="H106" s="119"/>
      <c r="I106" s="119"/>
      <c r="J106" s="120">
        <f>J153</f>
        <v>0</v>
      </c>
      <c r="L106" s="117"/>
    </row>
    <row r="107" spans="2:47" s="8" customFormat="1" ht="25" customHeight="1">
      <c r="B107" s="113"/>
      <c r="D107" s="114" t="s">
        <v>20780</v>
      </c>
      <c r="E107" s="115"/>
      <c r="F107" s="115"/>
      <c r="G107" s="115"/>
      <c r="H107" s="115"/>
      <c r="I107" s="115"/>
      <c r="J107" s="116">
        <f>J156</f>
        <v>0</v>
      </c>
      <c r="L107" s="113"/>
    </row>
    <row r="108" spans="2:47" s="9" customFormat="1" ht="19.899999999999999" customHeight="1">
      <c r="B108" s="117"/>
      <c r="D108" s="118" t="s">
        <v>576</v>
      </c>
      <c r="E108" s="119"/>
      <c r="F108" s="119"/>
      <c r="G108" s="119"/>
      <c r="H108" s="119"/>
      <c r="I108" s="119"/>
      <c r="J108" s="120">
        <f>J157</f>
        <v>0</v>
      </c>
      <c r="L108" s="117"/>
    </row>
    <row r="109" spans="2:47" s="8" customFormat="1" ht="25" customHeight="1">
      <c r="B109" s="113"/>
      <c r="D109" s="114" t="s">
        <v>20781</v>
      </c>
      <c r="E109" s="115"/>
      <c r="F109" s="115"/>
      <c r="G109" s="115"/>
      <c r="H109" s="115"/>
      <c r="I109" s="115"/>
      <c r="J109" s="116">
        <f>J162</f>
        <v>0</v>
      </c>
      <c r="L109" s="113"/>
    </row>
    <row r="110" spans="2:47" s="9" customFormat="1" ht="19.899999999999999" customHeight="1">
      <c r="B110" s="117"/>
      <c r="D110" s="118" t="s">
        <v>579</v>
      </c>
      <c r="E110" s="119"/>
      <c r="F110" s="119"/>
      <c r="G110" s="119"/>
      <c r="H110" s="119"/>
      <c r="I110" s="119"/>
      <c r="J110" s="120">
        <f>J163</f>
        <v>0</v>
      </c>
      <c r="L110" s="117"/>
    </row>
    <row r="111" spans="2:47" s="8" customFormat="1" ht="25" customHeight="1">
      <c r="B111" s="113"/>
      <c r="D111" s="114" t="s">
        <v>302</v>
      </c>
      <c r="E111" s="115"/>
      <c r="F111" s="115"/>
      <c r="G111" s="115"/>
      <c r="H111" s="115"/>
      <c r="I111" s="115"/>
      <c r="J111" s="116">
        <f>J165</f>
        <v>0</v>
      </c>
      <c r="L111" s="113"/>
    </row>
    <row r="112" spans="2:47" s="1" customFormat="1" ht="21.75" customHeight="1">
      <c r="B112" s="31"/>
      <c r="L112" s="31"/>
    </row>
    <row r="113" spans="2:12" s="1" customFormat="1" ht="7" customHeight="1">
      <c r="B113" s="46"/>
      <c r="C113" s="47"/>
      <c r="D113" s="47"/>
      <c r="E113" s="47"/>
      <c r="F113" s="47"/>
      <c r="G113" s="47"/>
      <c r="H113" s="47"/>
      <c r="I113" s="47"/>
      <c r="J113" s="47"/>
      <c r="K113" s="47"/>
      <c r="L113" s="31"/>
    </row>
    <row r="117" spans="2:12" s="1" customFormat="1" ht="7" customHeight="1">
      <c r="B117" s="48"/>
      <c r="C117" s="49"/>
      <c r="D117" s="49"/>
      <c r="E117" s="49"/>
      <c r="F117" s="49"/>
      <c r="G117" s="49"/>
      <c r="H117" s="49"/>
      <c r="I117" s="49"/>
      <c r="J117" s="49"/>
      <c r="K117" s="49"/>
      <c r="L117" s="31"/>
    </row>
    <row r="118" spans="2:12" s="1" customFormat="1" ht="25" customHeight="1">
      <c r="B118" s="31"/>
      <c r="C118" s="20" t="s">
        <v>303</v>
      </c>
      <c r="L118" s="31"/>
    </row>
    <row r="119" spans="2:12" s="1" customFormat="1" ht="7" customHeight="1">
      <c r="B119" s="31"/>
      <c r="L119" s="31"/>
    </row>
    <row r="120" spans="2:12" s="1" customFormat="1" ht="12" customHeight="1">
      <c r="B120" s="31"/>
      <c r="C120" s="26" t="s">
        <v>15</v>
      </c>
      <c r="L120" s="31"/>
    </row>
    <row r="121" spans="2:12" s="1" customFormat="1" ht="26.25" customHeight="1">
      <c r="B121" s="31"/>
      <c r="E121" s="261" t="str">
        <f>E7</f>
        <v>Dostavba a rekonštrukcia lôžkovej časti Nemocnice s poliklinikou v Spišskej Novej Vsi</v>
      </c>
      <c r="F121" s="262"/>
      <c r="G121" s="262"/>
      <c r="H121" s="262"/>
      <c r="L121" s="31"/>
    </row>
    <row r="122" spans="2:12" ht="12" customHeight="1">
      <c r="B122" s="19"/>
      <c r="C122" s="26" t="s">
        <v>285</v>
      </c>
      <c r="L122" s="19"/>
    </row>
    <row r="123" spans="2:12" ht="16.5" customHeight="1">
      <c r="B123" s="19"/>
      <c r="E123" s="261" t="s">
        <v>20135</v>
      </c>
      <c r="F123" s="218"/>
      <c r="G123" s="218"/>
      <c r="H123" s="218"/>
      <c r="L123" s="19"/>
    </row>
    <row r="124" spans="2:12" ht="12" customHeight="1">
      <c r="B124" s="19"/>
      <c r="C124" s="26" t="s">
        <v>287</v>
      </c>
      <c r="L124" s="19"/>
    </row>
    <row r="125" spans="2:12" s="1" customFormat="1" ht="16.5" customHeight="1">
      <c r="B125" s="31"/>
      <c r="E125" s="256" t="s">
        <v>21035</v>
      </c>
      <c r="F125" s="263"/>
      <c r="G125" s="263"/>
      <c r="H125" s="263"/>
      <c r="L125" s="31"/>
    </row>
    <row r="126" spans="2:12" s="1" customFormat="1" ht="12" customHeight="1">
      <c r="B126" s="31"/>
      <c r="C126" s="26" t="s">
        <v>289</v>
      </c>
      <c r="L126" s="31"/>
    </row>
    <row r="127" spans="2:12" s="1" customFormat="1" ht="16.5" customHeight="1">
      <c r="B127" s="31"/>
      <c r="E127" s="243" t="str">
        <f>E13</f>
        <v>PS09.1 - Rozvod vydych. anesteziolog. zmesí</v>
      </c>
      <c r="F127" s="263"/>
      <c r="G127" s="263"/>
      <c r="H127" s="263"/>
      <c r="L127" s="31"/>
    </row>
    <row r="128" spans="2:12" s="1" customFormat="1" ht="7" customHeight="1">
      <c r="B128" s="31"/>
      <c r="L128" s="31"/>
    </row>
    <row r="129" spans="2:65" s="1" customFormat="1" ht="12" customHeight="1">
      <c r="B129" s="31"/>
      <c r="C129" s="26" t="s">
        <v>19</v>
      </c>
      <c r="F129" s="24" t="str">
        <f>F16</f>
        <v>parc.č.:1094/1,17,81,82,98,99,1095,1096,9243/18</v>
      </c>
      <c r="I129" s="26" t="s">
        <v>21</v>
      </c>
      <c r="J129" s="54" t="str">
        <f>IF(J16="","",J16)</f>
        <v>6. 3. 2024</v>
      </c>
      <c r="L129" s="31"/>
    </row>
    <row r="130" spans="2:65" s="1" customFormat="1" ht="7" customHeight="1">
      <c r="B130" s="31"/>
      <c r="L130" s="31"/>
    </row>
    <row r="131" spans="2:65" s="1" customFormat="1" ht="25.65" customHeight="1">
      <c r="B131" s="31"/>
      <c r="C131" s="26" t="s">
        <v>23</v>
      </c>
      <c r="F131" s="24" t="str">
        <f>E19</f>
        <v>Nemocnica s poliklinikou, Spišská Nová Ves</v>
      </c>
      <c r="I131" s="26" t="s">
        <v>29</v>
      </c>
      <c r="J131" s="29" t="str">
        <f>E25</f>
        <v>d.g.A. design graphic architecture s.r.o.</v>
      </c>
      <c r="L131" s="31"/>
    </row>
    <row r="132" spans="2:65" s="1" customFormat="1" ht="15.15" customHeight="1">
      <c r="B132" s="31"/>
      <c r="C132" s="26" t="s">
        <v>27</v>
      </c>
      <c r="F132" s="24" t="str">
        <f>IF(E22="","",E22)</f>
        <v>Vyplň údaj</v>
      </c>
      <c r="I132" s="26" t="s">
        <v>32</v>
      </c>
      <c r="J132" s="29" t="str">
        <f>E28</f>
        <v xml:space="preserve"> </v>
      </c>
      <c r="L132" s="31"/>
    </row>
    <row r="133" spans="2:65" s="1" customFormat="1" ht="10.25" customHeight="1">
      <c r="B133" s="31"/>
      <c r="L133" s="31"/>
    </row>
    <row r="134" spans="2:65" s="10" customFormat="1" ht="29.25" customHeight="1">
      <c r="B134" s="121"/>
      <c r="C134" s="122" t="s">
        <v>304</v>
      </c>
      <c r="D134" s="123" t="s">
        <v>61</v>
      </c>
      <c r="E134" s="123" t="s">
        <v>57</v>
      </c>
      <c r="F134" s="123" t="s">
        <v>58</v>
      </c>
      <c r="G134" s="123" t="s">
        <v>305</v>
      </c>
      <c r="H134" s="123" t="s">
        <v>306</v>
      </c>
      <c r="I134" s="123" t="s">
        <v>307</v>
      </c>
      <c r="J134" s="124" t="s">
        <v>294</v>
      </c>
      <c r="K134" s="125" t="s">
        <v>308</v>
      </c>
      <c r="L134" s="121"/>
      <c r="M134" s="61" t="s">
        <v>1</v>
      </c>
      <c r="N134" s="62" t="s">
        <v>40</v>
      </c>
      <c r="O134" s="62" t="s">
        <v>309</v>
      </c>
      <c r="P134" s="62" t="s">
        <v>310</v>
      </c>
      <c r="Q134" s="62" t="s">
        <v>311</v>
      </c>
      <c r="R134" s="62" t="s">
        <v>312</v>
      </c>
      <c r="S134" s="62" t="s">
        <v>313</v>
      </c>
      <c r="T134" s="63" t="s">
        <v>314</v>
      </c>
    </row>
    <row r="135" spans="2:65" s="1" customFormat="1" ht="22.75" customHeight="1">
      <c r="B135" s="31"/>
      <c r="C135" s="66" t="s">
        <v>295</v>
      </c>
      <c r="J135" s="126">
        <f>BK135</f>
        <v>0</v>
      </c>
      <c r="L135" s="31"/>
      <c r="M135" s="64"/>
      <c r="N135" s="55"/>
      <c r="O135" s="55"/>
      <c r="P135" s="127">
        <f>P136+P156+P162+P165</f>
        <v>0</v>
      </c>
      <c r="Q135" s="55"/>
      <c r="R135" s="127">
        <f>R136+R156+R162+R165</f>
        <v>0.19850999999999996</v>
      </c>
      <c r="S135" s="55"/>
      <c r="T135" s="128">
        <f>T136+T156+T162+T165</f>
        <v>0</v>
      </c>
      <c r="AT135" s="16" t="s">
        <v>75</v>
      </c>
      <c r="AU135" s="16" t="s">
        <v>296</v>
      </c>
      <c r="BK135" s="129">
        <f>BK136+BK156+BK162+BK165</f>
        <v>0</v>
      </c>
    </row>
    <row r="136" spans="2:65" s="11" customFormat="1" ht="25.9" customHeight="1">
      <c r="B136" s="130"/>
      <c r="D136" s="131" t="s">
        <v>75</v>
      </c>
      <c r="E136" s="132" t="s">
        <v>582</v>
      </c>
      <c r="F136" s="132" t="s">
        <v>613</v>
      </c>
      <c r="I136" s="133"/>
      <c r="J136" s="134">
        <f>BK136</f>
        <v>0</v>
      </c>
      <c r="L136" s="130"/>
      <c r="M136" s="135"/>
      <c r="P136" s="136">
        <f>P137+P141+P145+P151+P153</f>
        <v>0</v>
      </c>
      <c r="R136" s="136">
        <f>R137+R141+R145+R151+R153</f>
        <v>0.19850999999999996</v>
      </c>
      <c r="T136" s="137">
        <f>T137+T141+T145+T151+T153</f>
        <v>0</v>
      </c>
      <c r="AR136" s="131" t="s">
        <v>83</v>
      </c>
      <c r="AT136" s="138" t="s">
        <v>75</v>
      </c>
      <c r="AU136" s="138" t="s">
        <v>76</v>
      </c>
      <c r="AY136" s="131" t="s">
        <v>317</v>
      </c>
      <c r="BK136" s="139">
        <f>BK137+BK141+BK145+BK151+BK153</f>
        <v>0</v>
      </c>
    </row>
    <row r="137" spans="2:65" s="11" customFormat="1" ht="22.75" customHeight="1">
      <c r="B137" s="130"/>
      <c r="D137" s="131" t="s">
        <v>75</v>
      </c>
      <c r="E137" s="140" t="s">
        <v>2453</v>
      </c>
      <c r="F137" s="140" t="s">
        <v>2454</v>
      </c>
      <c r="I137" s="133"/>
      <c r="J137" s="141">
        <f>BK137</f>
        <v>0</v>
      </c>
      <c r="L137" s="130"/>
      <c r="M137" s="135"/>
      <c r="P137" s="136">
        <f>SUM(P138:P140)</f>
        <v>0</v>
      </c>
      <c r="R137" s="136">
        <f>SUM(R138:R140)</f>
        <v>4.0000000000000002E-4</v>
      </c>
      <c r="T137" s="137">
        <f>SUM(T138:T140)</f>
        <v>0</v>
      </c>
      <c r="AR137" s="131" t="s">
        <v>88</v>
      </c>
      <c r="AT137" s="138" t="s">
        <v>75</v>
      </c>
      <c r="AU137" s="138" t="s">
        <v>83</v>
      </c>
      <c r="AY137" s="131" t="s">
        <v>317</v>
      </c>
      <c r="BK137" s="139">
        <f>SUM(BK138:BK140)</f>
        <v>0</v>
      </c>
    </row>
    <row r="138" spans="2:65" s="1" customFormat="1" ht="16.5" customHeight="1">
      <c r="B138" s="142"/>
      <c r="C138" s="143" t="s">
        <v>83</v>
      </c>
      <c r="D138" s="143" t="s">
        <v>319</v>
      </c>
      <c r="E138" s="144" t="s">
        <v>20782</v>
      </c>
      <c r="F138" s="145" t="s">
        <v>1</v>
      </c>
      <c r="G138" s="146" t="s">
        <v>1</v>
      </c>
      <c r="H138" s="147">
        <v>0</v>
      </c>
      <c r="I138" s="148"/>
      <c r="J138" s="149">
        <f>ROUND(I138*H138,2)</f>
        <v>0</v>
      </c>
      <c r="K138" s="150"/>
      <c r="L138" s="31"/>
      <c r="M138" s="151" t="s">
        <v>1</v>
      </c>
      <c r="N138" s="152" t="s">
        <v>42</v>
      </c>
      <c r="P138" s="153">
        <f>O138*H138</f>
        <v>0</v>
      </c>
      <c r="Q138" s="153">
        <v>1E-4</v>
      </c>
      <c r="R138" s="153">
        <f>Q138*H138</f>
        <v>0</v>
      </c>
      <c r="S138" s="153">
        <v>0</v>
      </c>
      <c r="T138" s="154">
        <f>S138*H138</f>
        <v>0</v>
      </c>
      <c r="AR138" s="155" t="s">
        <v>396</v>
      </c>
      <c r="AT138" s="155" t="s">
        <v>319</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396</v>
      </c>
      <c r="BM138" s="155" t="s">
        <v>88</v>
      </c>
    </row>
    <row r="139" spans="2:65" s="1" customFormat="1" ht="24.15" customHeight="1">
      <c r="B139" s="142"/>
      <c r="C139" s="143" t="s">
        <v>401</v>
      </c>
      <c r="D139" s="143" t="s">
        <v>319</v>
      </c>
      <c r="E139" s="144" t="s">
        <v>20783</v>
      </c>
      <c r="F139" s="145" t="s">
        <v>20784</v>
      </c>
      <c r="G139" s="146" t="s">
        <v>611</v>
      </c>
      <c r="H139" s="147">
        <v>2</v>
      </c>
      <c r="I139" s="148"/>
      <c r="J139" s="149">
        <f>ROUND(I139*H139,2)</f>
        <v>0</v>
      </c>
      <c r="K139" s="150"/>
      <c r="L139" s="31"/>
      <c r="M139" s="151" t="s">
        <v>1</v>
      </c>
      <c r="N139" s="152" t="s">
        <v>42</v>
      </c>
      <c r="P139" s="153">
        <f>O139*H139</f>
        <v>0</v>
      </c>
      <c r="Q139" s="153">
        <v>1E-4</v>
      </c>
      <c r="R139" s="153">
        <f>Q139*H139</f>
        <v>2.0000000000000001E-4</v>
      </c>
      <c r="S139" s="153">
        <v>0</v>
      </c>
      <c r="T139" s="154">
        <f>S139*H139</f>
        <v>0</v>
      </c>
      <c r="AR139" s="155" t="s">
        <v>396</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396</v>
      </c>
      <c r="BM139" s="155" t="s">
        <v>21037</v>
      </c>
    </row>
    <row r="140" spans="2:65" s="1" customFormat="1" ht="16.5" customHeight="1">
      <c r="B140" s="142"/>
      <c r="C140" s="179" t="s">
        <v>405</v>
      </c>
      <c r="D140" s="179" t="s">
        <v>454</v>
      </c>
      <c r="E140" s="180" t="s">
        <v>20786</v>
      </c>
      <c r="F140" s="181" t="s">
        <v>20787</v>
      </c>
      <c r="G140" s="182" t="s">
        <v>611</v>
      </c>
      <c r="H140" s="183">
        <v>2</v>
      </c>
      <c r="I140" s="184"/>
      <c r="J140" s="185">
        <f>ROUND(I140*H140,2)</f>
        <v>0</v>
      </c>
      <c r="K140" s="186"/>
      <c r="L140" s="187"/>
      <c r="M140" s="188" t="s">
        <v>1</v>
      </c>
      <c r="N140" s="189" t="s">
        <v>42</v>
      </c>
      <c r="P140" s="153">
        <f>O140*H140</f>
        <v>0</v>
      </c>
      <c r="Q140" s="153">
        <v>1E-4</v>
      </c>
      <c r="R140" s="153">
        <f>Q140*H140</f>
        <v>2.0000000000000001E-4</v>
      </c>
      <c r="S140" s="153">
        <v>0</v>
      </c>
      <c r="T140" s="154">
        <f>S140*H140</f>
        <v>0</v>
      </c>
      <c r="AR140" s="155" t="s">
        <v>481</v>
      </c>
      <c r="AT140" s="155" t="s">
        <v>454</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396</v>
      </c>
      <c r="BM140" s="155" t="s">
        <v>21038</v>
      </c>
    </row>
    <row r="141" spans="2:65" s="11" customFormat="1" ht="22.75" customHeight="1">
      <c r="B141" s="130"/>
      <c r="D141" s="131" t="s">
        <v>75</v>
      </c>
      <c r="E141" s="140" t="s">
        <v>614</v>
      </c>
      <c r="F141" s="140" t="s">
        <v>615</v>
      </c>
      <c r="I141" s="133"/>
      <c r="J141" s="141">
        <f>BK141</f>
        <v>0</v>
      </c>
      <c r="L141" s="130"/>
      <c r="M141" s="135"/>
      <c r="P141" s="136">
        <f>SUM(P142:P144)</f>
        <v>0</v>
      </c>
      <c r="R141" s="136">
        <f>SUM(R142:R144)</f>
        <v>1.7219999999999999E-2</v>
      </c>
      <c r="T141" s="137">
        <f>SUM(T142:T144)</f>
        <v>0</v>
      </c>
      <c r="AR141" s="131" t="s">
        <v>88</v>
      </c>
      <c r="AT141" s="138" t="s">
        <v>75</v>
      </c>
      <c r="AU141" s="138" t="s">
        <v>83</v>
      </c>
      <c r="AY141" s="131" t="s">
        <v>317</v>
      </c>
      <c r="BK141" s="139">
        <f>SUM(BK142:BK144)</f>
        <v>0</v>
      </c>
    </row>
    <row r="142" spans="2:65" s="1" customFormat="1" ht="24.15" customHeight="1">
      <c r="B142" s="142"/>
      <c r="C142" s="143" t="s">
        <v>88</v>
      </c>
      <c r="D142" s="143" t="s">
        <v>319</v>
      </c>
      <c r="E142" s="144" t="s">
        <v>20978</v>
      </c>
      <c r="F142" s="145" t="s">
        <v>20979</v>
      </c>
      <c r="G142" s="146" t="s">
        <v>484</v>
      </c>
      <c r="H142" s="147">
        <v>2</v>
      </c>
      <c r="I142" s="148"/>
      <c r="J142" s="149">
        <f>ROUND(I142*H142,2)</f>
        <v>0</v>
      </c>
      <c r="K142" s="150"/>
      <c r="L142" s="31"/>
      <c r="M142" s="151" t="s">
        <v>1</v>
      </c>
      <c r="N142" s="152" t="s">
        <v>42</v>
      </c>
      <c r="P142" s="153">
        <f>O142*H142</f>
        <v>0</v>
      </c>
      <c r="Q142" s="153">
        <v>2.5699999999999998E-3</v>
      </c>
      <c r="R142" s="153">
        <f>Q142*H142</f>
        <v>5.1399999999999996E-3</v>
      </c>
      <c r="S142" s="153">
        <v>0</v>
      </c>
      <c r="T142" s="154">
        <f>S142*H142</f>
        <v>0</v>
      </c>
      <c r="AR142" s="155" t="s">
        <v>396</v>
      </c>
      <c r="AT142" s="155" t="s">
        <v>319</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396</v>
      </c>
      <c r="BM142" s="155" t="s">
        <v>323</v>
      </c>
    </row>
    <row r="143" spans="2:65" s="1" customFormat="1" ht="24.15" customHeight="1">
      <c r="B143" s="142"/>
      <c r="C143" s="143" t="s">
        <v>92</v>
      </c>
      <c r="D143" s="143" t="s">
        <v>319</v>
      </c>
      <c r="E143" s="144" t="s">
        <v>20864</v>
      </c>
      <c r="F143" s="145" t="s">
        <v>20865</v>
      </c>
      <c r="G143" s="146" t="s">
        <v>484</v>
      </c>
      <c r="H143" s="147">
        <v>4</v>
      </c>
      <c r="I143" s="148"/>
      <c r="J143" s="149">
        <f>ROUND(I143*H143,2)</f>
        <v>0</v>
      </c>
      <c r="K143" s="150"/>
      <c r="L143" s="31"/>
      <c r="M143" s="151" t="s">
        <v>1</v>
      </c>
      <c r="N143" s="152" t="s">
        <v>42</v>
      </c>
      <c r="P143" s="153">
        <f>O143*H143</f>
        <v>0</v>
      </c>
      <c r="Q143" s="153">
        <v>3.0200000000000001E-3</v>
      </c>
      <c r="R143" s="153">
        <f>Q143*H143</f>
        <v>1.208E-2</v>
      </c>
      <c r="S143" s="153">
        <v>0</v>
      </c>
      <c r="T143" s="154">
        <f>S143*H143</f>
        <v>0</v>
      </c>
      <c r="AR143" s="155" t="s">
        <v>396</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396</v>
      </c>
      <c r="BM143" s="155" t="s">
        <v>346</v>
      </c>
    </row>
    <row r="144" spans="2:65" s="1" customFormat="1" ht="24.15" customHeight="1">
      <c r="B144" s="142"/>
      <c r="C144" s="143" t="s">
        <v>323</v>
      </c>
      <c r="D144" s="143" t="s">
        <v>319</v>
      </c>
      <c r="E144" s="144" t="s">
        <v>628</v>
      </c>
      <c r="F144" s="145" t="s">
        <v>629</v>
      </c>
      <c r="G144" s="146" t="s">
        <v>484</v>
      </c>
      <c r="H144" s="147">
        <v>137</v>
      </c>
      <c r="I144" s="148"/>
      <c r="J144" s="149">
        <f>ROUND(I144*H144,2)</f>
        <v>0</v>
      </c>
      <c r="K144" s="150"/>
      <c r="L144" s="31"/>
      <c r="M144" s="151" t="s">
        <v>1</v>
      </c>
      <c r="N144" s="152" t="s">
        <v>42</v>
      </c>
      <c r="P144" s="153">
        <f>O144*H144</f>
        <v>0</v>
      </c>
      <c r="Q144" s="153">
        <v>0</v>
      </c>
      <c r="R144" s="153">
        <f>Q144*H144</f>
        <v>0</v>
      </c>
      <c r="S144" s="153">
        <v>0</v>
      </c>
      <c r="T144" s="154">
        <f>S144*H144</f>
        <v>0</v>
      </c>
      <c r="AR144" s="155" t="s">
        <v>396</v>
      </c>
      <c r="AT144" s="155" t="s">
        <v>319</v>
      </c>
      <c r="AU144" s="155" t="s">
        <v>88</v>
      </c>
      <c r="AY144" s="16" t="s">
        <v>317</v>
      </c>
      <c r="BE144" s="156">
        <f>IF(N144="základná",J144,0)</f>
        <v>0</v>
      </c>
      <c r="BF144" s="156">
        <f>IF(N144="znížená",J144,0)</f>
        <v>0</v>
      </c>
      <c r="BG144" s="156">
        <f>IF(N144="zákl. prenesená",J144,0)</f>
        <v>0</v>
      </c>
      <c r="BH144" s="156">
        <f>IF(N144="zníž. prenesená",J144,0)</f>
        <v>0</v>
      </c>
      <c r="BI144" s="156">
        <f>IF(N144="nulová",J144,0)</f>
        <v>0</v>
      </c>
      <c r="BJ144" s="16" t="s">
        <v>88</v>
      </c>
      <c r="BK144" s="156">
        <f>ROUND(I144*H144,2)</f>
        <v>0</v>
      </c>
      <c r="BL144" s="16" t="s">
        <v>396</v>
      </c>
      <c r="BM144" s="155" t="s">
        <v>356</v>
      </c>
    </row>
    <row r="145" spans="2:65" s="11" customFormat="1" ht="22.75" customHeight="1">
      <c r="B145" s="130"/>
      <c r="D145" s="131" t="s">
        <v>75</v>
      </c>
      <c r="E145" s="140" t="s">
        <v>630</v>
      </c>
      <c r="F145" s="140" t="s">
        <v>631</v>
      </c>
      <c r="I145" s="133"/>
      <c r="J145" s="141">
        <f>BK145</f>
        <v>0</v>
      </c>
      <c r="L145" s="130"/>
      <c r="M145" s="135"/>
      <c r="P145" s="136">
        <f>SUM(P146:P150)</f>
        <v>0</v>
      </c>
      <c r="R145" s="136">
        <f>SUM(R146:R150)</f>
        <v>0.16729999999999998</v>
      </c>
      <c r="T145" s="137">
        <f>SUM(T146:T150)</f>
        <v>0</v>
      </c>
      <c r="AR145" s="131" t="s">
        <v>88</v>
      </c>
      <c r="AT145" s="138" t="s">
        <v>75</v>
      </c>
      <c r="AU145" s="138" t="s">
        <v>83</v>
      </c>
      <c r="AY145" s="131" t="s">
        <v>317</v>
      </c>
      <c r="BK145" s="139">
        <f>SUM(BK146:BK150)</f>
        <v>0</v>
      </c>
    </row>
    <row r="146" spans="2:65" s="1" customFormat="1" ht="24.15" customHeight="1">
      <c r="B146" s="142"/>
      <c r="C146" s="143" t="s">
        <v>341</v>
      </c>
      <c r="D146" s="143" t="s">
        <v>319</v>
      </c>
      <c r="E146" s="144" t="s">
        <v>20986</v>
      </c>
      <c r="F146" s="145" t="s">
        <v>20987</v>
      </c>
      <c r="G146" s="146" t="s">
        <v>484</v>
      </c>
      <c r="H146" s="147">
        <v>53</v>
      </c>
      <c r="I146" s="148"/>
      <c r="J146" s="149">
        <f>ROUND(I146*H146,2)</f>
        <v>0</v>
      </c>
      <c r="K146" s="150"/>
      <c r="L146" s="31"/>
      <c r="M146" s="151" t="s">
        <v>1</v>
      </c>
      <c r="N146" s="152" t="s">
        <v>42</v>
      </c>
      <c r="P146" s="153">
        <f>O146*H146</f>
        <v>0</v>
      </c>
      <c r="Q146" s="153">
        <v>6.9999999999999999E-4</v>
      </c>
      <c r="R146" s="153">
        <f>Q146*H146</f>
        <v>3.7100000000000001E-2</v>
      </c>
      <c r="S146" s="153">
        <v>0</v>
      </c>
      <c r="T146" s="154">
        <f>S146*H146</f>
        <v>0</v>
      </c>
      <c r="AR146" s="155" t="s">
        <v>396</v>
      </c>
      <c r="AT146" s="155" t="s">
        <v>319</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396</v>
      </c>
      <c r="BM146" s="155" t="s">
        <v>366</v>
      </c>
    </row>
    <row r="147" spans="2:65" s="1" customFormat="1" ht="24.15" customHeight="1">
      <c r="B147" s="142"/>
      <c r="C147" s="143" t="s">
        <v>346</v>
      </c>
      <c r="D147" s="143" t="s">
        <v>319</v>
      </c>
      <c r="E147" s="144" t="s">
        <v>20895</v>
      </c>
      <c r="F147" s="145" t="s">
        <v>20896</v>
      </c>
      <c r="G147" s="146" t="s">
        <v>484</v>
      </c>
      <c r="H147" s="147">
        <v>84</v>
      </c>
      <c r="I147" s="148"/>
      <c r="J147" s="149">
        <f>ROUND(I147*H147,2)</f>
        <v>0</v>
      </c>
      <c r="K147" s="150"/>
      <c r="L147" s="31"/>
      <c r="M147" s="151" t="s">
        <v>1</v>
      </c>
      <c r="N147" s="152" t="s">
        <v>42</v>
      </c>
      <c r="P147" s="153">
        <f>O147*H147</f>
        <v>0</v>
      </c>
      <c r="Q147" s="153">
        <v>1.5499999999999999E-3</v>
      </c>
      <c r="R147" s="153">
        <f>Q147*H147</f>
        <v>0.13019999999999998</v>
      </c>
      <c r="S147" s="153">
        <v>0</v>
      </c>
      <c r="T147" s="154">
        <f>S147*H147</f>
        <v>0</v>
      </c>
      <c r="AR147" s="155" t="s">
        <v>396</v>
      </c>
      <c r="AT147" s="155" t="s">
        <v>319</v>
      </c>
      <c r="AU147" s="155" t="s">
        <v>88</v>
      </c>
      <c r="AY147" s="16" t="s">
        <v>317</v>
      </c>
      <c r="BE147" s="156">
        <f>IF(N147="základná",J147,0)</f>
        <v>0</v>
      </c>
      <c r="BF147" s="156">
        <f>IF(N147="znížená",J147,0)</f>
        <v>0</v>
      </c>
      <c r="BG147" s="156">
        <f>IF(N147="zákl. prenesená",J147,0)</f>
        <v>0</v>
      </c>
      <c r="BH147" s="156">
        <f>IF(N147="zníž. prenesená",J147,0)</f>
        <v>0</v>
      </c>
      <c r="BI147" s="156">
        <f>IF(N147="nulová",J147,0)</f>
        <v>0</v>
      </c>
      <c r="BJ147" s="16" t="s">
        <v>88</v>
      </c>
      <c r="BK147" s="156">
        <f>ROUND(I147*H147,2)</f>
        <v>0</v>
      </c>
      <c r="BL147" s="16" t="s">
        <v>396</v>
      </c>
      <c r="BM147" s="155" t="s">
        <v>376</v>
      </c>
    </row>
    <row r="148" spans="2:65" s="1" customFormat="1" ht="24.15" customHeight="1">
      <c r="B148" s="142"/>
      <c r="C148" s="143" t="s">
        <v>351</v>
      </c>
      <c r="D148" s="143" t="s">
        <v>319</v>
      </c>
      <c r="E148" s="144" t="s">
        <v>637</v>
      </c>
      <c r="F148" s="145" t="s">
        <v>638</v>
      </c>
      <c r="G148" s="146" t="s">
        <v>639</v>
      </c>
      <c r="H148" s="198"/>
      <c r="I148" s="148"/>
      <c r="J148" s="149">
        <f>ROUND(I148*H148,2)</f>
        <v>0</v>
      </c>
      <c r="K148" s="150"/>
      <c r="L148" s="31"/>
      <c r="M148" s="151" t="s">
        <v>1</v>
      </c>
      <c r="N148" s="152" t="s">
        <v>42</v>
      </c>
      <c r="P148" s="153">
        <f>O148*H148</f>
        <v>0</v>
      </c>
      <c r="Q148" s="153">
        <v>0</v>
      </c>
      <c r="R148" s="153">
        <f>Q148*H148</f>
        <v>0</v>
      </c>
      <c r="S148" s="153">
        <v>0</v>
      </c>
      <c r="T148" s="154">
        <f>S148*H148</f>
        <v>0</v>
      </c>
      <c r="AR148" s="155" t="s">
        <v>396</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396</v>
      </c>
      <c r="BM148" s="155" t="s">
        <v>386</v>
      </c>
    </row>
    <row r="149" spans="2:65" s="1" customFormat="1" ht="24.15" customHeight="1">
      <c r="B149" s="142"/>
      <c r="C149" s="143" t="s">
        <v>356</v>
      </c>
      <c r="D149" s="143" t="s">
        <v>319</v>
      </c>
      <c r="E149" s="144" t="s">
        <v>640</v>
      </c>
      <c r="F149" s="145" t="s">
        <v>641</v>
      </c>
      <c r="G149" s="146" t="s">
        <v>639</v>
      </c>
      <c r="H149" s="198"/>
      <c r="I149" s="148"/>
      <c r="J149" s="149">
        <f>ROUND(I149*H149,2)</f>
        <v>0</v>
      </c>
      <c r="K149" s="150"/>
      <c r="L149" s="31"/>
      <c r="M149" s="151" t="s">
        <v>1</v>
      </c>
      <c r="N149" s="152" t="s">
        <v>42</v>
      </c>
      <c r="P149" s="153">
        <f>O149*H149</f>
        <v>0</v>
      </c>
      <c r="Q149" s="153">
        <v>0</v>
      </c>
      <c r="R149" s="153">
        <f>Q149*H149</f>
        <v>0</v>
      </c>
      <c r="S149" s="153">
        <v>0</v>
      </c>
      <c r="T149" s="154">
        <f>S149*H149</f>
        <v>0</v>
      </c>
      <c r="AR149" s="155" t="s">
        <v>396</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396</v>
      </c>
      <c r="BM149" s="155" t="s">
        <v>396</v>
      </c>
    </row>
    <row r="150" spans="2:65" s="1" customFormat="1" ht="24.15" customHeight="1">
      <c r="B150" s="142"/>
      <c r="C150" s="143" t="s">
        <v>361</v>
      </c>
      <c r="D150" s="143" t="s">
        <v>319</v>
      </c>
      <c r="E150" s="144" t="s">
        <v>642</v>
      </c>
      <c r="F150" s="145" t="s">
        <v>1</v>
      </c>
      <c r="G150" s="146" t="s">
        <v>1</v>
      </c>
      <c r="H150" s="147">
        <v>0</v>
      </c>
      <c r="I150" s="148"/>
      <c r="J150" s="149">
        <f>ROUND(I150*H150,2)</f>
        <v>0</v>
      </c>
      <c r="K150" s="150"/>
      <c r="L150" s="31"/>
      <c r="M150" s="151" t="s">
        <v>1</v>
      </c>
      <c r="N150" s="152" t="s">
        <v>42</v>
      </c>
      <c r="P150" s="153">
        <f>O150*H150</f>
        <v>0</v>
      </c>
      <c r="Q150" s="153">
        <v>0</v>
      </c>
      <c r="R150" s="153">
        <f>Q150*H150</f>
        <v>0</v>
      </c>
      <c r="S150" s="153">
        <v>0</v>
      </c>
      <c r="T150" s="154">
        <f>S150*H150</f>
        <v>0</v>
      </c>
      <c r="AR150" s="155" t="s">
        <v>396</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396</v>
      </c>
      <c r="BM150" s="155" t="s">
        <v>405</v>
      </c>
    </row>
    <row r="151" spans="2:65" s="11" customFormat="1" ht="22.75" customHeight="1">
      <c r="B151" s="130"/>
      <c r="D151" s="131" t="s">
        <v>75</v>
      </c>
      <c r="E151" s="140" t="s">
        <v>651</v>
      </c>
      <c r="F151" s="140" t="s">
        <v>652</v>
      </c>
      <c r="I151" s="133"/>
      <c r="J151" s="141">
        <f>BK151</f>
        <v>0</v>
      </c>
      <c r="L151" s="130"/>
      <c r="M151" s="135"/>
      <c r="P151" s="136">
        <f>P152</f>
        <v>0</v>
      </c>
      <c r="R151" s="136">
        <f>R152</f>
        <v>9.5899999999999996E-3</v>
      </c>
      <c r="T151" s="137">
        <f>T152</f>
        <v>0</v>
      </c>
      <c r="AR151" s="131" t="s">
        <v>88</v>
      </c>
      <c r="AT151" s="138" t="s">
        <v>75</v>
      </c>
      <c r="AU151" s="138" t="s">
        <v>83</v>
      </c>
      <c r="AY151" s="131" t="s">
        <v>317</v>
      </c>
      <c r="BK151" s="139">
        <f>BK152</f>
        <v>0</v>
      </c>
    </row>
    <row r="152" spans="2:65" s="1" customFormat="1" ht="24.15" customHeight="1">
      <c r="B152" s="142"/>
      <c r="C152" s="143" t="s">
        <v>366</v>
      </c>
      <c r="D152" s="143" t="s">
        <v>319</v>
      </c>
      <c r="E152" s="144" t="s">
        <v>653</v>
      </c>
      <c r="F152" s="145" t="s">
        <v>654</v>
      </c>
      <c r="G152" s="146" t="s">
        <v>484</v>
      </c>
      <c r="H152" s="147">
        <v>137</v>
      </c>
      <c r="I152" s="148"/>
      <c r="J152" s="149">
        <f>ROUND(I152*H152,2)</f>
        <v>0</v>
      </c>
      <c r="K152" s="150"/>
      <c r="L152" s="31"/>
      <c r="M152" s="151" t="s">
        <v>1</v>
      </c>
      <c r="N152" s="152" t="s">
        <v>42</v>
      </c>
      <c r="P152" s="153">
        <f>O152*H152</f>
        <v>0</v>
      </c>
      <c r="Q152" s="153">
        <v>6.9999999999999994E-5</v>
      </c>
      <c r="R152" s="153">
        <f>Q152*H152</f>
        <v>9.5899999999999996E-3</v>
      </c>
      <c r="S152" s="153">
        <v>0</v>
      </c>
      <c r="T152" s="154">
        <f>S152*H152</f>
        <v>0</v>
      </c>
      <c r="AR152" s="155" t="s">
        <v>396</v>
      </c>
      <c r="AT152" s="155" t="s">
        <v>319</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396</v>
      </c>
      <c r="BM152" s="155" t="s">
        <v>7</v>
      </c>
    </row>
    <row r="153" spans="2:65" s="11" customFormat="1" ht="22.75" customHeight="1">
      <c r="B153" s="130"/>
      <c r="D153" s="131" t="s">
        <v>75</v>
      </c>
      <c r="E153" s="140" t="s">
        <v>7475</v>
      </c>
      <c r="F153" s="140" t="s">
        <v>20918</v>
      </c>
      <c r="I153" s="133"/>
      <c r="J153" s="141">
        <f>BK153</f>
        <v>0</v>
      </c>
      <c r="L153" s="130"/>
      <c r="M153" s="135"/>
      <c r="P153" s="136">
        <f>SUM(P154:P155)</f>
        <v>0</v>
      </c>
      <c r="R153" s="136">
        <f>SUM(R154:R155)</f>
        <v>4.0000000000000001E-3</v>
      </c>
      <c r="T153" s="137">
        <f>SUM(T154:T155)</f>
        <v>0</v>
      </c>
      <c r="AR153" s="131" t="s">
        <v>88</v>
      </c>
      <c r="AT153" s="138" t="s">
        <v>75</v>
      </c>
      <c r="AU153" s="138" t="s">
        <v>83</v>
      </c>
      <c r="AY153" s="131" t="s">
        <v>317</v>
      </c>
      <c r="BK153" s="139">
        <f>SUM(BK154:BK155)</f>
        <v>0</v>
      </c>
    </row>
    <row r="154" spans="2:65" s="1" customFormat="1" ht="16.5" customHeight="1">
      <c r="B154" s="142"/>
      <c r="C154" s="143" t="s">
        <v>415</v>
      </c>
      <c r="D154" s="143" t="s">
        <v>319</v>
      </c>
      <c r="E154" s="144" t="s">
        <v>20919</v>
      </c>
      <c r="F154" s="145" t="s">
        <v>20920</v>
      </c>
      <c r="G154" s="146" t="s">
        <v>611</v>
      </c>
      <c r="H154" s="147">
        <v>1</v>
      </c>
      <c r="I154" s="148"/>
      <c r="J154" s="149">
        <f>ROUND(I154*H154,2)</f>
        <v>0</v>
      </c>
      <c r="K154" s="150"/>
      <c r="L154" s="31"/>
      <c r="M154" s="151" t="s">
        <v>1</v>
      </c>
      <c r="N154" s="152" t="s">
        <v>42</v>
      </c>
      <c r="P154" s="153">
        <f>O154*H154</f>
        <v>0</v>
      </c>
      <c r="Q154" s="153">
        <v>1.6000000000000001E-3</v>
      </c>
      <c r="R154" s="153">
        <f>Q154*H154</f>
        <v>1.6000000000000001E-3</v>
      </c>
      <c r="S154" s="153">
        <v>0</v>
      </c>
      <c r="T154" s="154">
        <f>S154*H154</f>
        <v>0</v>
      </c>
      <c r="AR154" s="155" t="s">
        <v>396</v>
      </c>
      <c r="AT154" s="155" t="s">
        <v>319</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396</v>
      </c>
      <c r="BM154" s="155" t="s">
        <v>21039</v>
      </c>
    </row>
    <row r="155" spans="2:65" s="1" customFormat="1" ht="24.15" customHeight="1">
      <c r="B155" s="142"/>
      <c r="C155" s="179" t="s">
        <v>7</v>
      </c>
      <c r="D155" s="179" t="s">
        <v>454</v>
      </c>
      <c r="E155" s="180" t="s">
        <v>20922</v>
      </c>
      <c r="F155" s="181" t="s">
        <v>21040</v>
      </c>
      <c r="G155" s="182" t="s">
        <v>611</v>
      </c>
      <c r="H155" s="183">
        <v>1</v>
      </c>
      <c r="I155" s="184"/>
      <c r="J155" s="185">
        <f>ROUND(I155*H155,2)</f>
        <v>0</v>
      </c>
      <c r="K155" s="186"/>
      <c r="L155" s="187"/>
      <c r="M155" s="188" t="s">
        <v>1</v>
      </c>
      <c r="N155" s="189" t="s">
        <v>42</v>
      </c>
      <c r="P155" s="153">
        <f>O155*H155</f>
        <v>0</v>
      </c>
      <c r="Q155" s="153">
        <v>2.3999999999999998E-3</v>
      </c>
      <c r="R155" s="153">
        <f>Q155*H155</f>
        <v>2.3999999999999998E-3</v>
      </c>
      <c r="S155" s="153">
        <v>0</v>
      </c>
      <c r="T155" s="154">
        <f>S155*H155</f>
        <v>0</v>
      </c>
      <c r="AR155" s="155" t="s">
        <v>481</v>
      </c>
      <c r="AT155" s="155" t="s">
        <v>454</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396</v>
      </c>
      <c r="BM155" s="155" t="s">
        <v>21041</v>
      </c>
    </row>
    <row r="156" spans="2:65" s="11" customFormat="1" ht="25.9" customHeight="1">
      <c r="B156" s="130"/>
      <c r="D156" s="131" t="s">
        <v>75</v>
      </c>
      <c r="E156" s="132" t="s">
        <v>612</v>
      </c>
      <c r="F156" s="132" t="s">
        <v>657</v>
      </c>
      <c r="I156" s="133"/>
      <c r="J156" s="134">
        <f>BK156</f>
        <v>0</v>
      </c>
      <c r="L156" s="130"/>
      <c r="M156" s="135"/>
      <c r="P156" s="136">
        <f>P157</f>
        <v>0</v>
      </c>
      <c r="R156" s="136">
        <f>R157</f>
        <v>0</v>
      </c>
      <c r="T156" s="137">
        <f>T157</f>
        <v>0</v>
      </c>
      <c r="AR156" s="131" t="s">
        <v>83</v>
      </c>
      <c r="AT156" s="138" t="s">
        <v>75</v>
      </c>
      <c r="AU156" s="138" t="s">
        <v>76</v>
      </c>
      <c r="AY156" s="131" t="s">
        <v>317</v>
      </c>
      <c r="BK156" s="139">
        <f>BK157</f>
        <v>0</v>
      </c>
    </row>
    <row r="157" spans="2:65" s="11" customFormat="1" ht="22.75" customHeight="1">
      <c r="B157" s="130"/>
      <c r="D157" s="131" t="s">
        <v>75</v>
      </c>
      <c r="E157" s="140" t="s">
        <v>658</v>
      </c>
      <c r="F157" s="140" t="s">
        <v>659</v>
      </c>
      <c r="I157" s="133"/>
      <c r="J157" s="141">
        <f>BK157</f>
        <v>0</v>
      </c>
      <c r="L157" s="130"/>
      <c r="M157" s="135"/>
      <c r="P157" s="136">
        <f>SUM(P158:P161)</f>
        <v>0</v>
      </c>
      <c r="R157" s="136">
        <f>SUM(R158:R161)</f>
        <v>0</v>
      </c>
      <c r="T157" s="137">
        <f>SUM(T158:T161)</f>
        <v>0</v>
      </c>
      <c r="AR157" s="131" t="s">
        <v>83</v>
      </c>
      <c r="AT157" s="138" t="s">
        <v>75</v>
      </c>
      <c r="AU157" s="138" t="s">
        <v>83</v>
      </c>
      <c r="AY157" s="131" t="s">
        <v>317</v>
      </c>
      <c r="BK157" s="139">
        <f>SUM(BK158:BK161)</f>
        <v>0</v>
      </c>
    </row>
    <row r="158" spans="2:65" s="1" customFormat="1" ht="24.15" customHeight="1">
      <c r="B158" s="142"/>
      <c r="C158" s="143" t="s">
        <v>371</v>
      </c>
      <c r="D158" s="143" t="s">
        <v>319</v>
      </c>
      <c r="E158" s="144" t="s">
        <v>693</v>
      </c>
      <c r="F158" s="145" t="s">
        <v>1</v>
      </c>
      <c r="G158" s="146" t="s">
        <v>1</v>
      </c>
      <c r="H158" s="147">
        <v>0</v>
      </c>
      <c r="I158" s="148"/>
      <c r="J158" s="149">
        <f>ROUND(I158*H158,2)</f>
        <v>0</v>
      </c>
      <c r="K158" s="150"/>
      <c r="L158" s="31"/>
      <c r="M158" s="151" t="s">
        <v>1</v>
      </c>
      <c r="N158" s="152" t="s">
        <v>42</v>
      </c>
      <c r="P158" s="153">
        <f>O158*H158</f>
        <v>0</v>
      </c>
      <c r="Q158" s="153">
        <v>0</v>
      </c>
      <c r="R158" s="153">
        <f>Q158*H158</f>
        <v>0</v>
      </c>
      <c r="S158" s="153">
        <v>0</v>
      </c>
      <c r="T158" s="154">
        <f>S158*H158</f>
        <v>0</v>
      </c>
      <c r="AR158" s="155" t="s">
        <v>396</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396</v>
      </c>
      <c r="BM158" s="155" t="s">
        <v>432</v>
      </c>
    </row>
    <row r="159" spans="2:65" s="1" customFormat="1" ht="24.15" customHeight="1">
      <c r="B159" s="142"/>
      <c r="C159" s="143" t="s">
        <v>376</v>
      </c>
      <c r="D159" s="143" t="s">
        <v>319</v>
      </c>
      <c r="E159" s="144" t="s">
        <v>697</v>
      </c>
      <c r="F159" s="145" t="s">
        <v>698</v>
      </c>
      <c r="G159" s="146" t="s">
        <v>484</v>
      </c>
      <c r="H159" s="147">
        <v>137</v>
      </c>
      <c r="I159" s="148"/>
      <c r="J159" s="149">
        <f>ROUND(I159*H159,2)</f>
        <v>0</v>
      </c>
      <c r="K159" s="150"/>
      <c r="L159" s="31"/>
      <c r="M159" s="151" t="s">
        <v>1</v>
      </c>
      <c r="N159" s="152" t="s">
        <v>42</v>
      </c>
      <c r="P159" s="153">
        <f>O159*H159</f>
        <v>0</v>
      </c>
      <c r="Q159" s="153">
        <v>0</v>
      </c>
      <c r="R159" s="153">
        <f>Q159*H159</f>
        <v>0</v>
      </c>
      <c r="S159" s="153">
        <v>0</v>
      </c>
      <c r="T159" s="154">
        <f>S159*H159</f>
        <v>0</v>
      </c>
      <c r="AR159" s="155" t="s">
        <v>396</v>
      </c>
      <c r="AT159" s="155" t="s">
        <v>319</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396</v>
      </c>
      <c r="BM159" s="155" t="s">
        <v>441</v>
      </c>
    </row>
    <row r="160" spans="2:65" s="1" customFormat="1" ht="24.15" customHeight="1">
      <c r="B160" s="142"/>
      <c r="C160" s="143" t="s">
        <v>381</v>
      </c>
      <c r="D160" s="143" t="s">
        <v>319</v>
      </c>
      <c r="E160" s="144" t="s">
        <v>704</v>
      </c>
      <c r="F160" s="145" t="s">
        <v>705</v>
      </c>
      <c r="G160" s="146" t="s">
        <v>484</v>
      </c>
      <c r="H160" s="147">
        <v>137</v>
      </c>
      <c r="I160" s="148"/>
      <c r="J160" s="149">
        <f>ROUND(I160*H160,2)</f>
        <v>0</v>
      </c>
      <c r="K160" s="150"/>
      <c r="L160" s="31"/>
      <c r="M160" s="151" t="s">
        <v>1</v>
      </c>
      <c r="N160" s="152" t="s">
        <v>42</v>
      </c>
      <c r="P160" s="153">
        <f>O160*H160</f>
        <v>0</v>
      </c>
      <c r="Q160" s="153">
        <v>0</v>
      </c>
      <c r="R160" s="153">
        <f>Q160*H160</f>
        <v>0</v>
      </c>
      <c r="S160" s="153">
        <v>0</v>
      </c>
      <c r="T160" s="154">
        <f>S160*H160</f>
        <v>0</v>
      </c>
      <c r="AR160" s="155" t="s">
        <v>396</v>
      </c>
      <c r="AT160" s="155" t="s">
        <v>319</v>
      </c>
      <c r="AU160" s="155" t="s">
        <v>88</v>
      </c>
      <c r="AY160" s="16" t="s">
        <v>317</v>
      </c>
      <c r="BE160" s="156">
        <f>IF(N160="základná",J160,0)</f>
        <v>0</v>
      </c>
      <c r="BF160" s="156">
        <f>IF(N160="znížená",J160,0)</f>
        <v>0</v>
      </c>
      <c r="BG160" s="156">
        <f>IF(N160="zákl. prenesená",J160,0)</f>
        <v>0</v>
      </c>
      <c r="BH160" s="156">
        <f>IF(N160="zníž. prenesená",J160,0)</f>
        <v>0</v>
      </c>
      <c r="BI160" s="156">
        <f>IF(N160="nulová",J160,0)</f>
        <v>0</v>
      </c>
      <c r="BJ160" s="16" t="s">
        <v>88</v>
      </c>
      <c r="BK160" s="156">
        <f>ROUND(I160*H160,2)</f>
        <v>0</v>
      </c>
      <c r="BL160" s="16" t="s">
        <v>396</v>
      </c>
      <c r="BM160" s="155" t="s">
        <v>453</v>
      </c>
    </row>
    <row r="161" spans="2:65" s="1" customFormat="1" ht="24.15" customHeight="1">
      <c r="B161" s="142"/>
      <c r="C161" s="179" t="s">
        <v>386</v>
      </c>
      <c r="D161" s="179" t="s">
        <v>454</v>
      </c>
      <c r="E161" s="180" t="s">
        <v>707</v>
      </c>
      <c r="F161" s="181" t="s">
        <v>708</v>
      </c>
      <c r="G161" s="182" t="s">
        <v>611</v>
      </c>
      <c r="H161" s="183">
        <v>15</v>
      </c>
      <c r="I161" s="184"/>
      <c r="J161" s="185">
        <f>ROUND(I161*H161,2)</f>
        <v>0</v>
      </c>
      <c r="K161" s="186"/>
      <c r="L161" s="187"/>
      <c r="M161" s="188" t="s">
        <v>1</v>
      </c>
      <c r="N161" s="189" t="s">
        <v>42</v>
      </c>
      <c r="P161" s="153">
        <f>O161*H161</f>
        <v>0</v>
      </c>
      <c r="Q161" s="153">
        <v>0</v>
      </c>
      <c r="R161" s="153">
        <f>Q161*H161</f>
        <v>0</v>
      </c>
      <c r="S161" s="153">
        <v>0</v>
      </c>
      <c r="T161" s="154">
        <f>S161*H161</f>
        <v>0</v>
      </c>
      <c r="AR161" s="155" t="s">
        <v>481</v>
      </c>
      <c r="AT161" s="155" t="s">
        <v>454</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396</v>
      </c>
      <c r="BM161" s="155" t="s">
        <v>464</v>
      </c>
    </row>
    <row r="162" spans="2:65" s="11" customFormat="1" ht="25.9" customHeight="1">
      <c r="B162" s="130"/>
      <c r="D162" s="131" t="s">
        <v>75</v>
      </c>
      <c r="E162" s="132" t="s">
        <v>656</v>
      </c>
      <c r="F162" s="132" t="s">
        <v>717</v>
      </c>
      <c r="I162" s="133"/>
      <c r="J162" s="134">
        <f>BK162</f>
        <v>0</v>
      </c>
      <c r="L162" s="130"/>
      <c r="M162" s="135"/>
      <c r="P162" s="136">
        <f>P163</f>
        <v>0</v>
      </c>
      <c r="R162" s="136">
        <f>R163</f>
        <v>0</v>
      </c>
      <c r="T162" s="137">
        <f>T163</f>
        <v>0</v>
      </c>
      <c r="AR162" s="131" t="s">
        <v>83</v>
      </c>
      <c r="AT162" s="138" t="s">
        <v>75</v>
      </c>
      <c r="AU162" s="138" t="s">
        <v>76</v>
      </c>
      <c r="AY162" s="131" t="s">
        <v>317</v>
      </c>
      <c r="BK162" s="139">
        <f>BK163</f>
        <v>0</v>
      </c>
    </row>
    <row r="163" spans="2:65" s="11" customFormat="1" ht="22.75" customHeight="1">
      <c r="B163" s="130"/>
      <c r="D163" s="131" t="s">
        <v>75</v>
      </c>
      <c r="E163" s="140" t="s">
        <v>717</v>
      </c>
      <c r="F163" s="140" t="s">
        <v>717</v>
      </c>
      <c r="I163" s="133"/>
      <c r="J163" s="141">
        <f>BK163</f>
        <v>0</v>
      </c>
      <c r="L163" s="130"/>
      <c r="M163" s="135"/>
      <c r="P163" s="136">
        <f>P164</f>
        <v>0</v>
      </c>
      <c r="R163" s="136">
        <f>R164</f>
        <v>0</v>
      </c>
      <c r="T163" s="137">
        <f>T164</f>
        <v>0</v>
      </c>
      <c r="AR163" s="131" t="s">
        <v>83</v>
      </c>
      <c r="AT163" s="138" t="s">
        <v>75</v>
      </c>
      <c r="AU163" s="138" t="s">
        <v>83</v>
      </c>
      <c r="AY163" s="131" t="s">
        <v>317</v>
      </c>
      <c r="BK163" s="139">
        <f>BK164</f>
        <v>0</v>
      </c>
    </row>
    <row r="164" spans="2:65" s="1" customFormat="1" ht="16.5" customHeight="1">
      <c r="B164" s="142"/>
      <c r="C164" s="143" t="s">
        <v>391</v>
      </c>
      <c r="D164" s="143" t="s">
        <v>319</v>
      </c>
      <c r="E164" s="144" t="s">
        <v>718</v>
      </c>
      <c r="F164" s="145" t="s">
        <v>1</v>
      </c>
      <c r="G164" s="146" t="s">
        <v>1</v>
      </c>
      <c r="H164" s="147">
        <v>0</v>
      </c>
      <c r="I164" s="148"/>
      <c r="J164" s="149">
        <f>ROUND(I164*H164,2)</f>
        <v>0</v>
      </c>
      <c r="K164" s="150"/>
      <c r="L164" s="31"/>
      <c r="M164" s="151" t="s">
        <v>1</v>
      </c>
      <c r="N164" s="152" t="s">
        <v>42</v>
      </c>
      <c r="P164" s="153">
        <f>O164*H164</f>
        <v>0</v>
      </c>
      <c r="Q164" s="153">
        <v>0</v>
      </c>
      <c r="R164" s="153">
        <f>Q164*H164</f>
        <v>0</v>
      </c>
      <c r="S164" s="153">
        <v>0</v>
      </c>
      <c r="T164" s="154">
        <f>S164*H164</f>
        <v>0</v>
      </c>
      <c r="AR164" s="155" t="s">
        <v>396</v>
      </c>
      <c r="AT164" s="155" t="s">
        <v>319</v>
      </c>
      <c r="AU164" s="155" t="s">
        <v>88</v>
      </c>
      <c r="AY164" s="16" t="s">
        <v>317</v>
      </c>
      <c r="BE164" s="156">
        <f>IF(N164="základná",J164,0)</f>
        <v>0</v>
      </c>
      <c r="BF164" s="156">
        <f>IF(N164="znížená",J164,0)</f>
        <v>0</v>
      </c>
      <c r="BG164" s="156">
        <f>IF(N164="zákl. prenesená",J164,0)</f>
        <v>0</v>
      </c>
      <c r="BH164" s="156">
        <f>IF(N164="zníž. prenesená",J164,0)</f>
        <v>0</v>
      </c>
      <c r="BI164" s="156">
        <f>IF(N164="nulová",J164,0)</f>
        <v>0</v>
      </c>
      <c r="BJ164" s="16" t="s">
        <v>88</v>
      </c>
      <c r="BK164" s="156">
        <f>ROUND(I164*H164,2)</f>
        <v>0</v>
      </c>
      <c r="BL164" s="16" t="s">
        <v>396</v>
      </c>
      <c r="BM164" s="155" t="s">
        <v>473</v>
      </c>
    </row>
    <row r="165" spans="2:65" s="11" customFormat="1" ht="25.9" customHeight="1">
      <c r="B165" s="130"/>
      <c r="D165" s="131" t="s">
        <v>75</v>
      </c>
      <c r="E165" s="132" t="s">
        <v>499</v>
      </c>
      <c r="F165" s="132" t="s">
        <v>500</v>
      </c>
      <c r="I165" s="133"/>
      <c r="J165" s="134">
        <f>BK165</f>
        <v>0</v>
      </c>
      <c r="L165" s="130"/>
      <c r="M165" s="135"/>
      <c r="P165" s="136">
        <f>SUM(P166:P167)</f>
        <v>0</v>
      </c>
      <c r="R165" s="136">
        <f>SUM(R166:R167)</f>
        <v>0</v>
      </c>
      <c r="T165" s="137">
        <f>SUM(T166:T167)</f>
        <v>0</v>
      </c>
      <c r="AR165" s="131" t="s">
        <v>341</v>
      </c>
      <c r="AT165" s="138" t="s">
        <v>75</v>
      </c>
      <c r="AU165" s="138" t="s">
        <v>76</v>
      </c>
      <c r="AY165" s="131" t="s">
        <v>317</v>
      </c>
      <c r="BK165" s="139">
        <f>SUM(BK166:BK167)</f>
        <v>0</v>
      </c>
    </row>
    <row r="166" spans="2:65" s="1" customFormat="1" ht="37.75" customHeight="1">
      <c r="B166" s="142"/>
      <c r="C166" s="143" t="s">
        <v>396</v>
      </c>
      <c r="D166" s="143" t="s">
        <v>319</v>
      </c>
      <c r="E166" s="144" t="s">
        <v>744</v>
      </c>
      <c r="F166" s="145" t="s">
        <v>745</v>
      </c>
      <c r="G166" s="146" t="s">
        <v>746</v>
      </c>
      <c r="H166" s="147">
        <v>5</v>
      </c>
      <c r="I166" s="148"/>
      <c r="J166" s="149">
        <f>ROUND(I166*H166,2)</f>
        <v>0</v>
      </c>
      <c r="K166" s="150"/>
      <c r="L166" s="31"/>
      <c r="M166" s="151" t="s">
        <v>1</v>
      </c>
      <c r="N166" s="152" t="s">
        <v>42</v>
      </c>
      <c r="P166" s="153">
        <f>O166*H166</f>
        <v>0</v>
      </c>
      <c r="Q166" s="153">
        <v>0</v>
      </c>
      <c r="R166" s="153">
        <f>Q166*H166</f>
        <v>0</v>
      </c>
      <c r="S166" s="153">
        <v>0</v>
      </c>
      <c r="T166" s="154">
        <f>S166*H166</f>
        <v>0</v>
      </c>
      <c r="AR166" s="155" t="s">
        <v>505</v>
      </c>
      <c r="AT166" s="155" t="s">
        <v>319</v>
      </c>
      <c r="AU166" s="155" t="s">
        <v>83</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505</v>
      </c>
      <c r="BM166" s="155" t="s">
        <v>21042</v>
      </c>
    </row>
    <row r="167" spans="2:65" s="1" customFormat="1" ht="24.15" customHeight="1">
      <c r="B167" s="142"/>
      <c r="C167" s="143" t="s">
        <v>427</v>
      </c>
      <c r="D167" s="143" t="s">
        <v>319</v>
      </c>
      <c r="E167" s="144" t="s">
        <v>8196</v>
      </c>
      <c r="F167" s="145" t="s">
        <v>8197</v>
      </c>
      <c r="G167" s="146" t="s">
        <v>639</v>
      </c>
      <c r="H167" s="198"/>
      <c r="I167" s="148"/>
      <c r="J167" s="149">
        <f>ROUND(I167*H167,2)</f>
        <v>0</v>
      </c>
      <c r="K167" s="150"/>
      <c r="L167" s="31"/>
      <c r="M167" s="190" t="s">
        <v>1</v>
      </c>
      <c r="N167" s="191" t="s">
        <v>42</v>
      </c>
      <c r="O167" s="192"/>
      <c r="P167" s="193">
        <f>O167*H167</f>
        <v>0</v>
      </c>
      <c r="Q167" s="193">
        <v>0</v>
      </c>
      <c r="R167" s="193">
        <f>Q167*H167</f>
        <v>0</v>
      </c>
      <c r="S167" s="193">
        <v>0</v>
      </c>
      <c r="T167" s="194">
        <f>S167*H167</f>
        <v>0</v>
      </c>
      <c r="AR167" s="155" t="s">
        <v>323</v>
      </c>
      <c r="AT167" s="155" t="s">
        <v>319</v>
      </c>
      <c r="AU167" s="155" t="s">
        <v>83</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323</v>
      </c>
      <c r="BM167" s="155" t="s">
        <v>21043</v>
      </c>
    </row>
    <row r="168" spans="2:65" s="1" customFormat="1" ht="7" customHeight="1">
      <c r="B168" s="46"/>
      <c r="C168" s="47"/>
      <c r="D168" s="47"/>
      <c r="E168" s="47"/>
      <c r="F168" s="47"/>
      <c r="G168" s="47"/>
      <c r="H168" s="47"/>
      <c r="I168" s="47"/>
      <c r="J168" s="47"/>
      <c r="K168" s="47"/>
      <c r="L168" s="31"/>
    </row>
  </sheetData>
  <autoFilter ref="C134:K167" xr:uid="{00000000-0009-0000-0000-000035000000}"/>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BM195"/>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254</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21035</v>
      </c>
      <c r="F11" s="263"/>
      <c r="G11" s="263"/>
      <c r="H11" s="263"/>
      <c r="L11" s="31"/>
    </row>
    <row r="12" spans="2:46" s="1" customFormat="1" ht="12" customHeight="1">
      <c r="B12" s="31"/>
      <c r="D12" s="26" t="s">
        <v>289</v>
      </c>
      <c r="L12" s="31"/>
    </row>
    <row r="13" spans="2:46" s="1" customFormat="1" ht="16.5" customHeight="1">
      <c r="B13" s="31"/>
      <c r="E13" s="243" t="s">
        <v>21044</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ROUND(J135,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ROUND((SUM(BE135:BE194)),  2)</f>
        <v>0</v>
      </c>
      <c r="G37" s="99"/>
      <c r="H37" s="99"/>
      <c r="I37" s="100">
        <v>0.2</v>
      </c>
      <c r="J37" s="98">
        <f>ROUND(((SUM(BE135:BE194))*I37),  2)</f>
        <v>0</v>
      </c>
      <c r="L37" s="31"/>
    </row>
    <row r="38" spans="2:12" s="1" customFormat="1" ht="14.4" customHeight="1">
      <c r="B38" s="31"/>
      <c r="E38" s="36" t="s">
        <v>42</v>
      </c>
      <c r="F38" s="98">
        <f>ROUND((SUM(BF135:BF194)),  2)</f>
        <v>0</v>
      </c>
      <c r="G38" s="99"/>
      <c r="H38" s="99"/>
      <c r="I38" s="100">
        <v>0.2</v>
      </c>
      <c r="J38" s="98">
        <f>ROUND(((SUM(BF135:BF194))*I38),  2)</f>
        <v>0</v>
      </c>
      <c r="L38" s="31"/>
    </row>
    <row r="39" spans="2:12" s="1" customFormat="1" ht="14.4" hidden="1" customHeight="1">
      <c r="B39" s="31"/>
      <c r="E39" s="26" t="s">
        <v>43</v>
      </c>
      <c r="F39" s="87">
        <f>ROUND((SUM(BG135:BG194)),  2)</f>
        <v>0</v>
      </c>
      <c r="I39" s="101">
        <v>0.2</v>
      </c>
      <c r="J39" s="87">
        <f>0</f>
        <v>0</v>
      </c>
      <c r="L39" s="31"/>
    </row>
    <row r="40" spans="2:12" s="1" customFormat="1" ht="14.4" hidden="1" customHeight="1">
      <c r="B40" s="31"/>
      <c r="E40" s="26" t="s">
        <v>44</v>
      </c>
      <c r="F40" s="87">
        <f>ROUND((SUM(BH135:BH194)),  2)</f>
        <v>0</v>
      </c>
      <c r="I40" s="101">
        <v>0.2</v>
      </c>
      <c r="J40" s="87">
        <f>0</f>
        <v>0</v>
      </c>
      <c r="L40" s="31"/>
    </row>
    <row r="41" spans="2:12" s="1" customFormat="1" ht="14.4" hidden="1" customHeight="1">
      <c r="B41" s="31"/>
      <c r="E41" s="36" t="s">
        <v>45</v>
      </c>
      <c r="F41" s="98">
        <f>ROUND((SUM(BI135:BI194)),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21035</v>
      </c>
      <c r="F89" s="263"/>
      <c r="G89" s="263"/>
      <c r="H89" s="263"/>
      <c r="L89" s="31"/>
    </row>
    <row r="90" spans="2:12" s="1" customFormat="1" ht="12" customHeight="1">
      <c r="B90" s="31"/>
      <c r="C90" s="26" t="s">
        <v>289</v>
      </c>
      <c r="L90" s="31"/>
    </row>
    <row r="91" spans="2:12" s="1" customFormat="1" ht="16.5" customHeight="1">
      <c r="B91" s="31"/>
      <c r="E91" s="243" t="str">
        <f>E13</f>
        <v>PS09.2 - Rozvod vákua V</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J135</f>
        <v>0</v>
      </c>
      <c r="L100" s="31"/>
      <c r="AU100" s="16" t="s">
        <v>296</v>
      </c>
    </row>
    <row r="101" spans="2:47" s="8" customFormat="1" ht="25" customHeight="1">
      <c r="B101" s="113"/>
      <c r="D101" s="114" t="s">
        <v>20779</v>
      </c>
      <c r="E101" s="115"/>
      <c r="F101" s="115"/>
      <c r="G101" s="115"/>
      <c r="H101" s="115"/>
      <c r="I101" s="115"/>
      <c r="J101" s="116">
        <f>J136</f>
        <v>0</v>
      </c>
      <c r="L101" s="113"/>
    </row>
    <row r="102" spans="2:47" s="9" customFormat="1" ht="19.899999999999999" customHeight="1">
      <c r="B102" s="117"/>
      <c r="D102" s="118" t="s">
        <v>941</v>
      </c>
      <c r="E102" s="119"/>
      <c r="F102" s="119"/>
      <c r="G102" s="119"/>
      <c r="H102" s="119"/>
      <c r="I102" s="119"/>
      <c r="J102" s="120">
        <f>J137</f>
        <v>0</v>
      </c>
      <c r="L102" s="117"/>
    </row>
    <row r="103" spans="2:47" s="9" customFormat="1" ht="19.899999999999999" customHeight="1">
      <c r="B103" s="117"/>
      <c r="D103" s="118" t="s">
        <v>571</v>
      </c>
      <c r="E103" s="119"/>
      <c r="F103" s="119"/>
      <c r="G103" s="119"/>
      <c r="H103" s="119"/>
      <c r="I103" s="119"/>
      <c r="J103" s="120">
        <f>J141</f>
        <v>0</v>
      </c>
      <c r="L103" s="117"/>
    </row>
    <row r="104" spans="2:47" s="9" customFormat="1" ht="19.899999999999999" customHeight="1">
      <c r="B104" s="117"/>
      <c r="D104" s="118" t="s">
        <v>572</v>
      </c>
      <c r="E104" s="119"/>
      <c r="F104" s="119"/>
      <c r="G104" s="119"/>
      <c r="H104" s="119"/>
      <c r="I104" s="119"/>
      <c r="J104" s="120">
        <f>J154</f>
        <v>0</v>
      </c>
      <c r="L104" s="117"/>
    </row>
    <row r="105" spans="2:47" s="9" customFormat="1" ht="19.899999999999999" customHeight="1">
      <c r="B105" s="117"/>
      <c r="D105" s="118" t="s">
        <v>573</v>
      </c>
      <c r="E105" s="119"/>
      <c r="F105" s="119"/>
      <c r="G105" s="119"/>
      <c r="H105" s="119"/>
      <c r="I105" s="119"/>
      <c r="J105" s="120">
        <f>J171</f>
        <v>0</v>
      </c>
      <c r="L105" s="117"/>
    </row>
    <row r="106" spans="2:47" s="9" customFormat="1" ht="19.899999999999999" customHeight="1">
      <c r="B106" s="117"/>
      <c r="D106" s="118" t="s">
        <v>574</v>
      </c>
      <c r="E106" s="119"/>
      <c r="F106" s="119"/>
      <c r="G106" s="119"/>
      <c r="H106" s="119"/>
      <c r="I106" s="119"/>
      <c r="J106" s="120">
        <f>J181</f>
        <v>0</v>
      </c>
      <c r="L106" s="117"/>
    </row>
    <row r="107" spans="2:47" s="8" customFormat="1" ht="25" customHeight="1">
      <c r="B107" s="113"/>
      <c r="D107" s="114" t="s">
        <v>20780</v>
      </c>
      <c r="E107" s="115"/>
      <c r="F107" s="115"/>
      <c r="G107" s="115"/>
      <c r="H107" s="115"/>
      <c r="I107" s="115"/>
      <c r="J107" s="116">
        <f>J183</f>
        <v>0</v>
      </c>
      <c r="L107" s="113"/>
    </row>
    <row r="108" spans="2:47" s="9" customFormat="1" ht="19.899999999999999" customHeight="1">
      <c r="B108" s="117"/>
      <c r="D108" s="118" t="s">
        <v>576</v>
      </c>
      <c r="E108" s="119"/>
      <c r="F108" s="119"/>
      <c r="G108" s="119"/>
      <c r="H108" s="119"/>
      <c r="I108" s="119"/>
      <c r="J108" s="120">
        <f>J184</f>
        <v>0</v>
      </c>
      <c r="L108" s="117"/>
    </row>
    <row r="109" spans="2:47" s="8" customFormat="1" ht="25" customHeight="1">
      <c r="B109" s="113"/>
      <c r="D109" s="114" t="s">
        <v>20781</v>
      </c>
      <c r="E109" s="115"/>
      <c r="F109" s="115"/>
      <c r="G109" s="115"/>
      <c r="H109" s="115"/>
      <c r="I109" s="115"/>
      <c r="J109" s="116">
        <f>J189</f>
        <v>0</v>
      </c>
      <c r="L109" s="113"/>
    </row>
    <row r="110" spans="2:47" s="9" customFormat="1" ht="19.899999999999999" customHeight="1">
      <c r="B110" s="117"/>
      <c r="D110" s="118" t="s">
        <v>579</v>
      </c>
      <c r="E110" s="119"/>
      <c r="F110" s="119"/>
      <c r="G110" s="119"/>
      <c r="H110" s="119"/>
      <c r="I110" s="119"/>
      <c r="J110" s="120">
        <f>J190</f>
        <v>0</v>
      </c>
      <c r="L110" s="117"/>
    </row>
    <row r="111" spans="2:47" s="8" customFormat="1" ht="25" customHeight="1">
      <c r="B111" s="113"/>
      <c r="D111" s="114" t="s">
        <v>302</v>
      </c>
      <c r="E111" s="115"/>
      <c r="F111" s="115"/>
      <c r="G111" s="115"/>
      <c r="H111" s="115"/>
      <c r="I111" s="115"/>
      <c r="J111" s="116">
        <f>J192</f>
        <v>0</v>
      </c>
      <c r="L111" s="113"/>
    </row>
    <row r="112" spans="2:47" s="1" customFormat="1" ht="21.75" customHeight="1">
      <c r="B112" s="31"/>
      <c r="L112" s="31"/>
    </row>
    <row r="113" spans="2:12" s="1" customFormat="1" ht="7" customHeight="1">
      <c r="B113" s="46"/>
      <c r="C113" s="47"/>
      <c r="D113" s="47"/>
      <c r="E113" s="47"/>
      <c r="F113" s="47"/>
      <c r="G113" s="47"/>
      <c r="H113" s="47"/>
      <c r="I113" s="47"/>
      <c r="J113" s="47"/>
      <c r="K113" s="47"/>
      <c r="L113" s="31"/>
    </row>
    <row r="117" spans="2:12" s="1" customFormat="1" ht="7" customHeight="1">
      <c r="B117" s="48"/>
      <c r="C117" s="49"/>
      <c r="D117" s="49"/>
      <c r="E117" s="49"/>
      <c r="F117" s="49"/>
      <c r="G117" s="49"/>
      <c r="H117" s="49"/>
      <c r="I117" s="49"/>
      <c r="J117" s="49"/>
      <c r="K117" s="49"/>
      <c r="L117" s="31"/>
    </row>
    <row r="118" spans="2:12" s="1" customFormat="1" ht="25" customHeight="1">
      <c r="B118" s="31"/>
      <c r="C118" s="20" t="s">
        <v>303</v>
      </c>
      <c r="L118" s="31"/>
    </row>
    <row r="119" spans="2:12" s="1" customFormat="1" ht="7" customHeight="1">
      <c r="B119" s="31"/>
      <c r="L119" s="31"/>
    </row>
    <row r="120" spans="2:12" s="1" customFormat="1" ht="12" customHeight="1">
      <c r="B120" s="31"/>
      <c r="C120" s="26" t="s">
        <v>15</v>
      </c>
      <c r="L120" s="31"/>
    </row>
    <row r="121" spans="2:12" s="1" customFormat="1" ht="26.25" customHeight="1">
      <c r="B121" s="31"/>
      <c r="E121" s="261" t="str">
        <f>E7</f>
        <v>Dostavba a rekonštrukcia lôžkovej časti Nemocnice s poliklinikou v Spišskej Novej Vsi</v>
      </c>
      <c r="F121" s="262"/>
      <c r="G121" s="262"/>
      <c r="H121" s="262"/>
      <c r="L121" s="31"/>
    </row>
    <row r="122" spans="2:12" ht="12" customHeight="1">
      <c r="B122" s="19"/>
      <c r="C122" s="26" t="s">
        <v>285</v>
      </c>
      <c r="L122" s="19"/>
    </row>
    <row r="123" spans="2:12" ht="16.5" customHeight="1">
      <c r="B123" s="19"/>
      <c r="E123" s="261" t="s">
        <v>20135</v>
      </c>
      <c r="F123" s="218"/>
      <c r="G123" s="218"/>
      <c r="H123" s="218"/>
      <c r="L123" s="19"/>
    </row>
    <row r="124" spans="2:12" ht="12" customHeight="1">
      <c r="B124" s="19"/>
      <c r="C124" s="26" t="s">
        <v>287</v>
      </c>
      <c r="L124" s="19"/>
    </row>
    <row r="125" spans="2:12" s="1" customFormat="1" ht="16.5" customHeight="1">
      <c r="B125" s="31"/>
      <c r="E125" s="256" t="s">
        <v>21035</v>
      </c>
      <c r="F125" s="263"/>
      <c r="G125" s="263"/>
      <c r="H125" s="263"/>
      <c r="L125" s="31"/>
    </row>
    <row r="126" spans="2:12" s="1" customFormat="1" ht="12" customHeight="1">
      <c r="B126" s="31"/>
      <c r="C126" s="26" t="s">
        <v>289</v>
      </c>
      <c r="L126" s="31"/>
    </row>
    <row r="127" spans="2:12" s="1" customFormat="1" ht="16.5" customHeight="1">
      <c r="B127" s="31"/>
      <c r="E127" s="243" t="str">
        <f>E13</f>
        <v>PS09.2 - Rozvod vákua V</v>
      </c>
      <c r="F127" s="263"/>
      <c r="G127" s="263"/>
      <c r="H127" s="263"/>
      <c r="L127" s="31"/>
    </row>
    <row r="128" spans="2:12" s="1" customFormat="1" ht="7" customHeight="1">
      <c r="B128" s="31"/>
      <c r="L128" s="31"/>
    </row>
    <row r="129" spans="2:65" s="1" customFormat="1" ht="12" customHeight="1">
      <c r="B129" s="31"/>
      <c r="C129" s="26" t="s">
        <v>19</v>
      </c>
      <c r="F129" s="24" t="str">
        <f>F16</f>
        <v>parc.č.:1094/1,17,81,82,98,99,1095,1096,9243/18</v>
      </c>
      <c r="I129" s="26" t="s">
        <v>21</v>
      </c>
      <c r="J129" s="54" t="str">
        <f>IF(J16="","",J16)</f>
        <v>6. 3. 2024</v>
      </c>
      <c r="L129" s="31"/>
    </row>
    <row r="130" spans="2:65" s="1" customFormat="1" ht="7" customHeight="1">
      <c r="B130" s="31"/>
      <c r="L130" s="31"/>
    </row>
    <row r="131" spans="2:65" s="1" customFormat="1" ht="25.65" customHeight="1">
      <c r="B131" s="31"/>
      <c r="C131" s="26" t="s">
        <v>23</v>
      </c>
      <c r="F131" s="24" t="str">
        <f>E19</f>
        <v>Nemocnica s poliklinikou, Spišská Nová Ves</v>
      </c>
      <c r="I131" s="26" t="s">
        <v>29</v>
      </c>
      <c r="J131" s="29" t="str">
        <f>E25</f>
        <v>d.g.A. design graphic architecture s.r.o.</v>
      </c>
      <c r="L131" s="31"/>
    </row>
    <row r="132" spans="2:65" s="1" customFormat="1" ht="15.15" customHeight="1">
      <c r="B132" s="31"/>
      <c r="C132" s="26" t="s">
        <v>27</v>
      </c>
      <c r="F132" s="24" t="str">
        <f>IF(E22="","",E22)</f>
        <v>Vyplň údaj</v>
      </c>
      <c r="I132" s="26" t="s">
        <v>32</v>
      </c>
      <c r="J132" s="29" t="str">
        <f>E28</f>
        <v xml:space="preserve"> </v>
      </c>
      <c r="L132" s="31"/>
    </row>
    <row r="133" spans="2:65" s="1" customFormat="1" ht="10.25" customHeight="1">
      <c r="B133" s="31"/>
      <c r="L133" s="31"/>
    </row>
    <row r="134" spans="2:65" s="10" customFormat="1" ht="29.25" customHeight="1">
      <c r="B134" s="121"/>
      <c r="C134" s="122" t="s">
        <v>304</v>
      </c>
      <c r="D134" s="123" t="s">
        <v>61</v>
      </c>
      <c r="E134" s="123" t="s">
        <v>57</v>
      </c>
      <c r="F134" s="123" t="s">
        <v>58</v>
      </c>
      <c r="G134" s="123" t="s">
        <v>305</v>
      </c>
      <c r="H134" s="123" t="s">
        <v>306</v>
      </c>
      <c r="I134" s="123" t="s">
        <v>307</v>
      </c>
      <c r="J134" s="124" t="s">
        <v>294</v>
      </c>
      <c r="K134" s="125" t="s">
        <v>308</v>
      </c>
      <c r="L134" s="121"/>
      <c r="M134" s="61" t="s">
        <v>1</v>
      </c>
      <c r="N134" s="62" t="s">
        <v>40</v>
      </c>
      <c r="O134" s="62" t="s">
        <v>309</v>
      </c>
      <c r="P134" s="62" t="s">
        <v>310</v>
      </c>
      <c r="Q134" s="62" t="s">
        <v>311</v>
      </c>
      <c r="R134" s="62" t="s">
        <v>312</v>
      </c>
      <c r="S134" s="62" t="s">
        <v>313</v>
      </c>
      <c r="T134" s="63" t="s">
        <v>314</v>
      </c>
    </row>
    <row r="135" spans="2:65" s="1" customFormat="1" ht="22.75" customHeight="1">
      <c r="B135" s="31"/>
      <c r="C135" s="66" t="s">
        <v>295</v>
      </c>
      <c r="J135" s="126">
        <f>BK135</f>
        <v>0</v>
      </c>
      <c r="L135" s="31"/>
      <c r="M135" s="64"/>
      <c r="N135" s="55"/>
      <c r="O135" s="55"/>
      <c r="P135" s="127">
        <f>P136+P183+P189+P192</f>
        <v>0</v>
      </c>
      <c r="Q135" s="55"/>
      <c r="R135" s="127">
        <f>R136+R183+R189+R192</f>
        <v>2.7538750000000003</v>
      </c>
      <c r="S135" s="55"/>
      <c r="T135" s="128">
        <f>T136+T183+T189+T192</f>
        <v>0</v>
      </c>
      <c r="AT135" s="16" t="s">
        <v>75</v>
      </c>
      <c r="AU135" s="16" t="s">
        <v>296</v>
      </c>
      <c r="BK135" s="129">
        <f>BK136+BK183+BK189+BK192</f>
        <v>0</v>
      </c>
    </row>
    <row r="136" spans="2:65" s="11" customFormat="1" ht="25.9" customHeight="1">
      <c r="B136" s="130"/>
      <c r="D136" s="131" t="s">
        <v>75</v>
      </c>
      <c r="E136" s="132" t="s">
        <v>582</v>
      </c>
      <c r="F136" s="132" t="s">
        <v>613</v>
      </c>
      <c r="I136" s="133"/>
      <c r="J136" s="134">
        <f>BK136</f>
        <v>0</v>
      </c>
      <c r="L136" s="130"/>
      <c r="M136" s="135"/>
      <c r="P136" s="136">
        <f>P137+P141+P154+P171+P181</f>
        <v>0</v>
      </c>
      <c r="R136" s="136">
        <f>R137+R141+R154+R171+R181</f>
        <v>2.7538750000000003</v>
      </c>
      <c r="T136" s="137">
        <f>T137+T141+T154+T171+T181</f>
        <v>0</v>
      </c>
      <c r="AR136" s="131" t="s">
        <v>83</v>
      </c>
      <c r="AT136" s="138" t="s">
        <v>75</v>
      </c>
      <c r="AU136" s="138" t="s">
        <v>76</v>
      </c>
      <c r="AY136" s="131" t="s">
        <v>317</v>
      </c>
      <c r="BK136" s="139">
        <f>BK137+BK141+BK154+BK171+BK181</f>
        <v>0</v>
      </c>
    </row>
    <row r="137" spans="2:65" s="11" customFormat="1" ht="22.75" customHeight="1">
      <c r="B137" s="130"/>
      <c r="D137" s="131" t="s">
        <v>75</v>
      </c>
      <c r="E137" s="140" t="s">
        <v>2453</v>
      </c>
      <c r="F137" s="140" t="s">
        <v>2454</v>
      </c>
      <c r="I137" s="133"/>
      <c r="J137" s="141">
        <f>BK137</f>
        <v>0</v>
      </c>
      <c r="L137" s="130"/>
      <c r="M137" s="135"/>
      <c r="P137" s="136">
        <f>SUM(P138:P140)</f>
        <v>0</v>
      </c>
      <c r="R137" s="136">
        <f>SUM(R138:R140)</f>
        <v>1.6000000000000001E-3</v>
      </c>
      <c r="T137" s="137">
        <f>SUM(T138:T140)</f>
        <v>0</v>
      </c>
      <c r="AR137" s="131" t="s">
        <v>88</v>
      </c>
      <c r="AT137" s="138" t="s">
        <v>75</v>
      </c>
      <c r="AU137" s="138" t="s">
        <v>83</v>
      </c>
      <c r="AY137" s="131" t="s">
        <v>317</v>
      </c>
      <c r="BK137" s="139">
        <f>SUM(BK138:BK140)</f>
        <v>0</v>
      </c>
    </row>
    <row r="138" spans="2:65" s="1" customFormat="1" ht="16.5" customHeight="1">
      <c r="B138" s="142"/>
      <c r="C138" s="143" t="s">
        <v>83</v>
      </c>
      <c r="D138" s="143" t="s">
        <v>319</v>
      </c>
      <c r="E138" s="144" t="s">
        <v>20782</v>
      </c>
      <c r="F138" s="145" t="s">
        <v>1</v>
      </c>
      <c r="G138" s="146" t="s">
        <v>1</v>
      </c>
      <c r="H138" s="147">
        <v>0</v>
      </c>
      <c r="I138" s="148"/>
      <c r="J138" s="149">
        <f>ROUND(I138*H138,2)</f>
        <v>0</v>
      </c>
      <c r="K138" s="150"/>
      <c r="L138" s="31"/>
      <c r="M138" s="151" t="s">
        <v>1</v>
      </c>
      <c r="N138" s="152" t="s">
        <v>42</v>
      </c>
      <c r="P138" s="153">
        <f>O138*H138</f>
        <v>0</v>
      </c>
      <c r="Q138" s="153">
        <v>1E-4</v>
      </c>
      <c r="R138" s="153">
        <f>Q138*H138</f>
        <v>0</v>
      </c>
      <c r="S138" s="153">
        <v>0</v>
      </c>
      <c r="T138" s="154">
        <f>S138*H138</f>
        <v>0</v>
      </c>
      <c r="AR138" s="155" t="s">
        <v>396</v>
      </c>
      <c r="AT138" s="155" t="s">
        <v>319</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396</v>
      </c>
      <c r="BM138" s="155" t="s">
        <v>88</v>
      </c>
    </row>
    <row r="139" spans="2:65" s="1" customFormat="1" ht="24.15" customHeight="1">
      <c r="B139" s="142"/>
      <c r="C139" s="143" t="s">
        <v>647</v>
      </c>
      <c r="D139" s="143" t="s">
        <v>319</v>
      </c>
      <c r="E139" s="144" t="s">
        <v>20783</v>
      </c>
      <c r="F139" s="145" t="s">
        <v>20784</v>
      </c>
      <c r="G139" s="146" t="s">
        <v>611</v>
      </c>
      <c r="H139" s="147">
        <v>8</v>
      </c>
      <c r="I139" s="148"/>
      <c r="J139" s="149">
        <f>ROUND(I139*H139,2)</f>
        <v>0</v>
      </c>
      <c r="K139" s="150"/>
      <c r="L139" s="31"/>
      <c r="M139" s="151" t="s">
        <v>1</v>
      </c>
      <c r="N139" s="152" t="s">
        <v>42</v>
      </c>
      <c r="P139" s="153">
        <f>O139*H139</f>
        <v>0</v>
      </c>
      <c r="Q139" s="153">
        <v>1E-4</v>
      </c>
      <c r="R139" s="153">
        <f>Q139*H139</f>
        <v>8.0000000000000004E-4</v>
      </c>
      <c r="S139" s="153">
        <v>0</v>
      </c>
      <c r="T139" s="154">
        <f>S139*H139</f>
        <v>0</v>
      </c>
      <c r="AR139" s="155" t="s">
        <v>396</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396</v>
      </c>
      <c r="BM139" s="155" t="s">
        <v>21045</v>
      </c>
    </row>
    <row r="140" spans="2:65" s="1" customFormat="1" ht="16.5" customHeight="1">
      <c r="B140" s="142"/>
      <c r="C140" s="179" t="s">
        <v>712</v>
      </c>
      <c r="D140" s="179" t="s">
        <v>454</v>
      </c>
      <c r="E140" s="180" t="s">
        <v>20786</v>
      </c>
      <c r="F140" s="181" t="s">
        <v>20787</v>
      </c>
      <c r="G140" s="182" t="s">
        <v>611</v>
      </c>
      <c r="H140" s="183">
        <v>8</v>
      </c>
      <c r="I140" s="184"/>
      <c r="J140" s="185">
        <f>ROUND(I140*H140,2)</f>
        <v>0</v>
      </c>
      <c r="K140" s="186"/>
      <c r="L140" s="187"/>
      <c r="M140" s="188" t="s">
        <v>1</v>
      </c>
      <c r="N140" s="189" t="s">
        <v>42</v>
      </c>
      <c r="P140" s="153">
        <f>O140*H140</f>
        <v>0</v>
      </c>
      <c r="Q140" s="153">
        <v>1E-4</v>
      </c>
      <c r="R140" s="153">
        <f>Q140*H140</f>
        <v>8.0000000000000004E-4</v>
      </c>
      <c r="S140" s="153">
        <v>0</v>
      </c>
      <c r="T140" s="154">
        <f>S140*H140</f>
        <v>0</v>
      </c>
      <c r="AR140" s="155" t="s">
        <v>481</v>
      </c>
      <c r="AT140" s="155" t="s">
        <v>454</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396</v>
      </c>
      <c r="BM140" s="155" t="s">
        <v>21046</v>
      </c>
    </row>
    <row r="141" spans="2:65" s="11" customFormat="1" ht="22.75" customHeight="1">
      <c r="B141" s="130"/>
      <c r="D141" s="131" t="s">
        <v>75</v>
      </c>
      <c r="E141" s="140" t="s">
        <v>614</v>
      </c>
      <c r="F141" s="140" t="s">
        <v>615</v>
      </c>
      <c r="I141" s="133"/>
      <c r="J141" s="141">
        <f>BK141</f>
        <v>0</v>
      </c>
      <c r="L141" s="130"/>
      <c r="M141" s="135"/>
      <c r="P141" s="136">
        <f>SUM(P142:P153)</f>
        <v>0</v>
      </c>
      <c r="R141" s="136">
        <f>SUM(R142:R153)</f>
        <v>1.6454199999999999</v>
      </c>
      <c r="T141" s="137">
        <f>SUM(T142:T153)</f>
        <v>0</v>
      </c>
      <c r="AR141" s="131" t="s">
        <v>88</v>
      </c>
      <c r="AT141" s="138" t="s">
        <v>75</v>
      </c>
      <c r="AU141" s="138" t="s">
        <v>83</v>
      </c>
      <c r="AY141" s="131" t="s">
        <v>317</v>
      </c>
      <c r="BK141" s="139">
        <f>SUM(BK142:BK153)</f>
        <v>0</v>
      </c>
    </row>
    <row r="142" spans="2:65" s="1" customFormat="1" ht="24.15" customHeight="1">
      <c r="B142" s="142"/>
      <c r="C142" s="143" t="s">
        <v>88</v>
      </c>
      <c r="D142" s="143" t="s">
        <v>319</v>
      </c>
      <c r="E142" s="144" t="s">
        <v>20978</v>
      </c>
      <c r="F142" s="145" t="s">
        <v>21047</v>
      </c>
      <c r="G142" s="146" t="s">
        <v>484</v>
      </c>
      <c r="H142" s="147">
        <v>1.5</v>
      </c>
      <c r="I142" s="148"/>
      <c r="J142" s="149">
        <f t="shared" ref="J142:J147" si="0">ROUND(I142*H142,2)</f>
        <v>0</v>
      </c>
      <c r="K142" s="150"/>
      <c r="L142" s="31"/>
      <c r="M142" s="151" t="s">
        <v>1</v>
      </c>
      <c r="N142" s="152" t="s">
        <v>42</v>
      </c>
      <c r="P142" s="153">
        <f t="shared" ref="P142:P147" si="1">O142*H142</f>
        <v>0</v>
      </c>
      <c r="Q142" s="153">
        <v>2.5699999999999998E-3</v>
      </c>
      <c r="R142" s="153">
        <f t="shared" ref="R142:R147" si="2">Q142*H142</f>
        <v>3.8549999999999999E-3</v>
      </c>
      <c r="S142" s="153">
        <v>0</v>
      </c>
      <c r="T142" s="154">
        <f t="shared" ref="T142:T147" si="3">S142*H142</f>
        <v>0</v>
      </c>
      <c r="AR142" s="155" t="s">
        <v>396</v>
      </c>
      <c r="AT142" s="155" t="s">
        <v>319</v>
      </c>
      <c r="AU142" s="155" t="s">
        <v>88</v>
      </c>
      <c r="AY142" s="16" t="s">
        <v>317</v>
      </c>
      <c r="BE142" s="156">
        <f t="shared" ref="BE142:BE147" si="4">IF(N142="základná",J142,0)</f>
        <v>0</v>
      </c>
      <c r="BF142" s="156">
        <f t="shared" ref="BF142:BF147" si="5">IF(N142="znížená",J142,0)</f>
        <v>0</v>
      </c>
      <c r="BG142" s="156">
        <f t="shared" ref="BG142:BG147" si="6">IF(N142="zákl. prenesená",J142,0)</f>
        <v>0</v>
      </c>
      <c r="BH142" s="156">
        <f t="shared" ref="BH142:BH147" si="7">IF(N142="zníž. prenesená",J142,0)</f>
        <v>0</v>
      </c>
      <c r="BI142" s="156">
        <f t="shared" ref="BI142:BI147" si="8">IF(N142="nulová",J142,0)</f>
        <v>0</v>
      </c>
      <c r="BJ142" s="16" t="s">
        <v>88</v>
      </c>
      <c r="BK142" s="156">
        <f t="shared" ref="BK142:BK147" si="9">ROUND(I142*H142,2)</f>
        <v>0</v>
      </c>
      <c r="BL142" s="16" t="s">
        <v>396</v>
      </c>
      <c r="BM142" s="155" t="s">
        <v>323</v>
      </c>
    </row>
    <row r="143" spans="2:65" s="1" customFormat="1" ht="24.15" customHeight="1">
      <c r="B143" s="142"/>
      <c r="C143" s="143" t="s">
        <v>92</v>
      </c>
      <c r="D143" s="143" t="s">
        <v>319</v>
      </c>
      <c r="E143" s="144" t="s">
        <v>20980</v>
      </c>
      <c r="F143" s="145" t="s">
        <v>21048</v>
      </c>
      <c r="G143" s="146" t="s">
        <v>484</v>
      </c>
      <c r="H143" s="147">
        <v>4.5</v>
      </c>
      <c r="I143" s="148"/>
      <c r="J143" s="149">
        <f t="shared" si="0"/>
        <v>0</v>
      </c>
      <c r="K143" s="150"/>
      <c r="L143" s="31"/>
      <c r="M143" s="151" t="s">
        <v>1</v>
      </c>
      <c r="N143" s="152" t="s">
        <v>42</v>
      </c>
      <c r="P143" s="153">
        <f t="shared" si="1"/>
        <v>0</v>
      </c>
      <c r="Q143" s="153">
        <v>2.5699999999999998E-3</v>
      </c>
      <c r="R143" s="153">
        <f t="shared" si="2"/>
        <v>1.1564999999999999E-2</v>
      </c>
      <c r="S143" s="153">
        <v>0</v>
      </c>
      <c r="T143" s="154">
        <f t="shared" si="3"/>
        <v>0</v>
      </c>
      <c r="AR143" s="155" t="s">
        <v>396</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396</v>
      </c>
      <c r="BM143" s="155" t="s">
        <v>346</v>
      </c>
    </row>
    <row r="144" spans="2:65" s="1" customFormat="1" ht="24.15" customHeight="1">
      <c r="B144" s="142"/>
      <c r="C144" s="143" t="s">
        <v>323</v>
      </c>
      <c r="D144" s="143" t="s">
        <v>319</v>
      </c>
      <c r="E144" s="144" t="s">
        <v>21049</v>
      </c>
      <c r="F144" s="145" t="s">
        <v>21050</v>
      </c>
      <c r="G144" s="146" t="s">
        <v>484</v>
      </c>
      <c r="H144" s="147">
        <v>3</v>
      </c>
      <c r="I144" s="148"/>
      <c r="J144" s="149">
        <f t="shared" si="0"/>
        <v>0</v>
      </c>
      <c r="K144" s="150"/>
      <c r="L144" s="31"/>
      <c r="M144" s="151" t="s">
        <v>1</v>
      </c>
      <c r="N144" s="152" t="s">
        <v>42</v>
      </c>
      <c r="P144" s="153">
        <f t="shared" si="1"/>
        <v>0</v>
      </c>
      <c r="Q144" s="153">
        <v>2.5699999999999998E-3</v>
      </c>
      <c r="R144" s="153">
        <f t="shared" si="2"/>
        <v>7.7099999999999998E-3</v>
      </c>
      <c r="S144" s="153">
        <v>0</v>
      </c>
      <c r="T144" s="154">
        <f t="shared" si="3"/>
        <v>0</v>
      </c>
      <c r="AR144" s="155" t="s">
        <v>396</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396</v>
      </c>
      <c r="BM144" s="155" t="s">
        <v>356</v>
      </c>
    </row>
    <row r="145" spans="2:65" s="1" customFormat="1" ht="24.15" customHeight="1">
      <c r="B145" s="142"/>
      <c r="C145" s="143" t="s">
        <v>341</v>
      </c>
      <c r="D145" s="143" t="s">
        <v>319</v>
      </c>
      <c r="E145" s="144" t="s">
        <v>20864</v>
      </c>
      <c r="F145" s="145" t="s">
        <v>21051</v>
      </c>
      <c r="G145" s="146" t="s">
        <v>484</v>
      </c>
      <c r="H145" s="147">
        <v>8</v>
      </c>
      <c r="I145" s="148"/>
      <c r="J145" s="149">
        <f t="shared" si="0"/>
        <v>0</v>
      </c>
      <c r="K145" s="150"/>
      <c r="L145" s="31"/>
      <c r="M145" s="151" t="s">
        <v>1</v>
      </c>
      <c r="N145" s="152" t="s">
        <v>42</v>
      </c>
      <c r="P145" s="153">
        <f t="shared" si="1"/>
        <v>0</v>
      </c>
      <c r="Q145" s="153">
        <v>3.0200000000000001E-3</v>
      </c>
      <c r="R145" s="153">
        <f t="shared" si="2"/>
        <v>2.4160000000000001E-2</v>
      </c>
      <c r="S145" s="153">
        <v>0</v>
      </c>
      <c r="T145" s="154">
        <f t="shared" si="3"/>
        <v>0</v>
      </c>
      <c r="AR145" s="155" t="s">
        <v>396</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396</v>
      </c>
      <c r="BM145" s="155" t="s">
        <v>366</v>
      </c>
    </row>
    <row r="146" spans="2:65" s="1" customFormat="1" ht="24.15" customHeight="1">
      <c r="B146" s="142"/>
      <c r="C146" s="143" t="s">
        <v>346</v>
      </c>
      <c r="D146" s="143" t="s">
        <v>319</v>
      </c>
      <c r="E146" s="144" t="s">
        <v>20866</v>
      </c>
      <c r="F146" s="145" t="s">
        <v>20867</v>
      </c>
      <c r="G146" s="146" t="s">
        <v>484</v>
      </c>
      <c r="H146" s="147">
        <v>3</v>
      </c>
      <c r="I146" s="148"/>
      <c r="J146" s="149">
        <f t="shared" si="0"/>
        <v>0</v>
      </c>
      <c r="K146" s="150"/>
      <c r="L146" s="31"/>
      <c r="M146" s="151" t="s">
        <v>1</v>
      </c>
      <c r="N146" s="152" t="s">
        <v>42</v>
      </c>
      <c r="P146" s="153">
        <f t="shared" si="1"/>
        <v>0</v>
      </c>
      <c r="Q146" s="153">
        <v>4.3099999999999996E-3</v>
      </c>
      <c r="R146" s="153">
        <f t="shared" si="2"/>
        <v>1.2929999999999999E-2</v>
      </c>
      <c r="S146" s="153">
        <v>0</v>
      </c>
      <c r="T146" s="154">
        <f t="shared" si="3"/>
        <v>0</v>
      </c>
      <c r="AR146" s="155" t="s">
        <v>396</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396</v>
      </c>
      <c r="BM146" s="155" t="s">
        <v>376</v>
      </c>
    </row>
    <row r="147" spans="2:65" s="1" customFormat="1" ht="24.15" customHeight="1">
      <c r="B147" s="142"/>
      <c r="C147" s="179" t="s">
        <v>351</v>
      </c>
      <c r="D147" s="179" t="s">
        <v>454</v>
      </c>
      <c r="E147" s="180" t="s">
        <v>21052</v>
      </c>
      <c r="F147" s="181" t="s">
        <v>21053</v>
      </c>
      <c r="G147" s="182" t="s">
        <v>484</v>
      </c>
      <c r="H147" s="183">
        <v>28</v>
      </c>
      <c r="I147" s="184"/>
      <c r="J147" s="185">
        <f t="shared" si="0"/>
        <v>0</v>
      </c>
      <c r="K147" s="186"/>
      <c r="L147" s="187"/>
      <c r="M147" s="188" t="s">
        <v>1</v>
      </c>
      <c r="N147" s="189" t="s">
        <v>42</v>
      </c>
      <c r="P147" s="153">
        <f t="shared" si="1"/>
        <v>0</v>
      </c>
      <c r="Q147" s="153">
        <v>5.7000000000000002E-3</v>
      </c>
      <c r="R147" s="153">
        <f t="shared" si="2"/>
        <v>0.15960000000000002</v>
      </c>
      <c r="S147" s="153">
        <v>0</v>
      </c>
      <c r="T147" s="154">
        <f t="shared" si="3"/>
        <v>0</v>
      </c>
      <c r="AR147" s="155" t="s">
        <v>481</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396</v>
      </c>
      <c r="BM147" s="155" t="s">
        <v>21054</v>
      </c>
    </row>
    <row r="148" spans="2:65" s="1" customFormat="1" ht="18">
      <c r="B148" s="31"/>
      <c r="D148" s="158" t="s">
        <v>597</v>
      </c>
      <c r="F148" s="195" t="s">
        <v>21055</v>
      </c>
      <c r="I148" s="196"/>
      <c r="L148" s="31"/>
      <c r="M148" s="197"/>
      <c r="T148" s="58"/>
      <c r="AT148" s="16" t="s">
        <v>597</v>
      </c>
      <c r="AU148" s="16" t="s">
        <v>88</v>
      </c>
    </row>
    <row r="149" spans="2:65" s="1" customFormat="1" ht="24.15" customHeight="1">
      <c r="B149" s="142"/>
      <c r="C149" s="179" t="s">
        <v>356</v>
      </c>
      <c r="D149" s="179" t="s">
        <v>454</v>
      </c>
      <c r="E149" s="180" t="s">
        <v>21056</v>
      </c>
      <c r="F149" s="181" t="s">
        <v>21057</v>
      </c>
      <c r="G149" s="182" t="s">
        <v>484</v>
      </c>
      <c r="H149" s="183">
        <v>88</v>
      </c>
      <c r="I149" s="184"/>
      <c r="J149" s="185">
        <f>ROUND(I149*H149,2)</f>
        <v>0</v>
      </c>
      <c r="K149" s="186"/>
      <c r="L149" s="187"/>
      <c r="M149" s="188" t="s">
        <v>1</v>
      </c>
      <c r="N149" s="189" t="s">
        <v>42</v>
      </c>
      <c r="P149" s="153">
        <f>O149*H149</f>
        <v>0</v>
      </c>
      <c r="Q149" s="153">
        <v>1.32E-2</v>
      </c>
      <c r="R149" s="153">
        <f>Q149*H149</f>
        <v>1.1616</v>
      </c>
      <c r="S149" s="153">
        <v>0</v>
      </c>
      <c r="T149" s="154">
        <f>S149*H149</f>
        <v>0</v>
      </c>
      <c r="AR149" s="155" t="s">
        <v>481</v>
      </c>
      <c r="AT149" s="155" t="s">
        <v>454</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396</v>
      </c>
      <c r="BM149" s="155" t="s">
        <v>21058</v>
      </c>
    </row>
    <row r="150" spans="2:65" s="1" customFormat="1" ht="18">
      <c r="B150" s="31"/>
      <c r="D150" s="158" t="s">
        <v>597</v>
      </c>
      <c r="F150" s="195" t="s">
        <v>21059</v>
      </c>
      <c r="I150" s="196"/>
      <c r="L150" s="31"/>
      <c r="M150" s="197"/>
      <c r="T150" s="58"/>
      <c r="AT150" s="16" t="s">
        <v>597</v>
      </c>
      <c r="AU150" s="16" t="s">
        <v>88</v>
      </c>
    </row>
    <row r="151" spans="2:65" s="1" customFormat="1" ht="24.15" customHeight="1">
      <c r="B151" s="142"/>
      <c r="C151" s="179" t="s">
        <v>361</v>
      </c>
      <c r="D151" s="179" t="s">
        <v>454</v>
      </c>
      <c r="E151" s="180" t="s">
        <v>21060</v>
      </c>
      <c r="F151" s="181" t="s">
        <v>21061</v>
      </c>
      <c r="G151" s="182" t="s">
        <v>484</v>
      </c>
      <c r="H151" s="183">
        <v>20</v>
      </c>
      <c r="I151" s="184"/>
      <c r="J151" s="185">
        <f>ROUND(I151*H151,2)</f>
        <v>0</v>
      </c>
      <c r="K151" s="186"/>
      <c r="L151" s="187"/>
      <c r="M151" s="188" t="s">
        <v>1</v>
      </c>
      <c r="N151" s="189" t="s">
        <v>42</v>
      </c>
      <c r="P151" s="153">
        <f>O151*H151</f>
        <v>0</v>
      </c>
      <c r="Q151" s="153">
        <v>1.32E-2</v>
      </c>
      <c r="R151" s="153">
        <f>Q151*H151</f>
        <v>0.26400000000000001</v>
      </c>
      <c r="S151" s="153">
        <v>0</v>
      </c>
      <c r="T151" s="154">
        <f>S151*H151</f>
        <v>0</v>
      </c>
      <c r="AR151" s="155" t="s">
        <v>481</v>
      </c>
      <c r="AT151" s="155" t="s">
        <v>454</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396</v>
      </c>
      <c r="BM151" s="155" t="s">
        <v>21062</v>
      </c>
    </row>
    <row r="152" spans="2:65" s="1" customFormat="1" ht="18">
      <c r="B152" s="31"/>
      <c r="D152" s="158" t="s">
        <v>597</v>
      </c>
      <c r="F152" s="195" t="s">
        <v>21063</v>
      </c>
      <c r="I152" s="196"/>
      <c r="L152" s="31"/>
      <c r="M152" s="197"/>
      <c r="T152" s="58"/>
      <c r="AT152" s="16" t="s">
        <v>597</v>
      </c>
      <c r="AU152" s="16" t="s">
        <v>88</v>
      </c>
    </row>
    <row r="153" spans="2:65" s="1" customFormat="1" ht="24.15" customHeight="1">
      <c r="B153" s="142"/>
      <c r="C153" s="143" t="s">
        <v>366</v>
      </c>
      <c r="D153" s="143" t="s">
        <v>319</v>
      </c>
      <c r="E153" s="144" t="s">
        <v>628</v>
      </c>
      <c r="F153" s="145" t="s">
        <v>629</v>
      </c>
      <c r="G153" s="146" t="s">
        <v>484</v>
      </c>
      <c r="H153" s="147">
        <v>1116</v>
      </c>
      <c r="I153" s="148"/>
      <c r="J153" s="149">
        <f>ROUND(I153*H153,2)</f>
        <v>0</v>
      </c>
      <c r="K153" s="150"/>
      <c r="L153" s="31"/>
      <c r="M153" s="151" t="s">
        <v>1</v>
      </c>
      <c r="N153" s="152" t="s">
        <v>42</v>
      </c>
      <c r="P153" s="153">
        <f>O153*H153</f>
        <v>0</v>
      </c>
      <c r="Q153" s="153">
        <v>0</v>
      </c>
      <c r="R153" s="153">
        <f>Q153*H153</f>
        <v>0</v>
      </c>
      <c r="S153" s="153">
        <v>0</v>
      </c>
      <c r="T153" s="154">
        <f>S153*H153</f>
        <v>0</v>
      </c>
      <c r="AR153" s="155" t="s">
        <v>396</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396</v>
      </c>
      <c r="BM153" s="155" t="s">
        <v>7</v>
      </c>
    </row>
    <row r="154" spans="2:65" s="11" customFormat="1" ht="22.75" customHeight="1">
      <c r="B154" s="130"/>
      <c r="D154" s="131" t="s">
        <v>75</v>
      </c>
      <c r="E154" s="140" t="s">
        <v>630</v>
      </c>
      <c r="F154" s="140" t="s">
        <v>631</v>
      </c>
      <c r="I154" s="133"/>
      <c r="J154" s="141">
        <f>BK154</f>
        <v>0</v>
      </c>
      <c r="L154" s="130"/>
      <c r="M154" s="135"/>
      <c r="P154" s="136">
        <f>SUM(P155:P170)</f>
        <v>0</v>
      </c>
      <c r="R154" s="136">
        <f>SUM(R155:R170)</f>
        <v>1.015655</v>
      </c>
      <c r="T154" s="137">
        <f>SUM(T155:T170)</f>
        <v>0</v>
      </c>
      <c r="AR154" s="131" t="s">
        <v>88</v>
      </c>
      <c r="AT154" s="138" t="s">
        <v>75</v>
      </c>
      <c r="AU154" s="138" t="s">
        <v>83</v>
      </c>
      <c r="AY154" s="131" t="s">
        <v>317</v>
      </c>
      <c r="BK154" s="139">
        <f>SUM(BK155:BK170)</f>
        <v>0</v>
      </c>
    </row>
    <row r="155" spans="2:65" s="1" customFormat="1" ht="24.15" customHeight="1">
      <c r="B155" s="142"/>
      <c r="C155" s="143" t="s">
        <v>371</v>
      </c>
      <c r="D155" s="143" t="s">
        <v>319</v>
      </c>
      <c r="E155" s="144" t="s">
        <v>20982</v>
      </c>
      <c r="F155" s="145" t="s">
        <v>20983</v>
      </c>
      <c r="G155" s="146" t="s">
        <v>484</v>
      </c>
      <c r="H155" s="147">
        <v>280</v>
      </c>
      <c r="I155" s="148"/>
      <c r="J155" s="149">
        <f>ROUND(I155*H155,2)</f>
        <v>0</v>
      </c>
      <c r="K155" s="150"/>
      <c r="L155" s="31"/>
      <c r="M155" s="151" t="s">
        <v>1</v>
      </c>
      <c r="N155" s="152" t="s">
        <v>42</v>
      </c>
      <c r="P155" s="153">
        <f>O155*H155</f>
        <v>0</v>
      </c>
      <c r="Q155" s="153">
        <v>3.6000000000000002E-4</v>
      </c>
      <c r="R155" s="153">
        <f>Q155*H155</f>
        <v>0.1008</v>
      </c>
      <c r="S155" s="153">
        <v>0</v>
      </c>
      <c r="T155" s="154">
        <f>S155*H155</f>
        <v>0</v>
      </c>
      <c r="AR155" s="155" t="s">
        <v>396</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396</v>
      </c>
      <c r="BM155" s="155" t="s">
        <v>432</v>
      </c>
    </row>
    <row r="156" spans="2:65" s="1" customFormat="1" ht="27">
      <c r="B156" s="31"/>
      <c r="D156" s="158" t="s">
        <v>597</v>
      </c>
      <c r="F156" s="195" t="s">
        <v>21064</v>
      </c>
      <c r="I156" s="196"/>
      <c r="L156" s="31"/>
      <c r="M156" s="197"/>
      <c r="T156" s="58"/>
      <c r="AT156" s="16" t="s">
        <v>597</v>
      </c>
      <c r="AU156" s="16" t="s">
        <v>88</v>
      </c>
    </row>
    <row r="157" spans="2:65" s="1" customFormat="1" ht="24.15" customHeight="1">
      <c r="B157" s="142"/>
      <c r="C157" s="143" t="s">
        <v>376</v>
      </c>
      <c r="D157" s="143" t="s">
        <v>319</v>
      </c>
      <c r="E157" s="144" t="s">
        <v>20984</v>
      </c>
      <c r="F157" s="145" t="s">
        <v>21065</v>
      </c>
      <c r="G157" s="146" t="s">
        <v>484</v>
      </c>
      <c r="H157" s="147">
        <v>14</v>
      </c>
      <c r="I157" s="148"/>
      <c r="J157" s="149">
        <f>ROUND(I157*H157,2)</f>
        <v>0</v>
      </c>
      <c r="K157" s="150"/>
      <c r="L157" s="31"/>
      <c r="M157" s="151" t="s">
        <v>1</v>
      </c>
      <c r="N157" s="152" t="s">
        <v>42</v>
      </c>
      <c r="P157" s="153">
        <f>O157*H157</f>
        <v>0</v>
      </c>
      <c r="Q157" s="153">
        <v>4.4999999999999999E-4</v>
      </c>
      <c r="R157" s="153">
        <f>Q157*H157</f>
        <v>6.3E-3</v>
      </c>
      <c r="S157" s="153">
        <v>0</v>
      </c>
      <c r="T157" s="154">
        <f>S157*H157</f>
        <v>0</v>
      </c>
      <c r="AR157" s="155" t="s">
        <v>396</v>
      </c>
      <c r="AT157" s="155" t="s">
        <v>319</v>
      </c>
      <c r="AU157" s="155" t="s">
        <v>88</v>
      </c>
      <c r="AY157" s="16" t="s">
        <v>317</v>
      </c>
      <c r="BE157" s="156">
        <f>IF(N157="základná",J157,0)</f>
        <v>0</v>
      </c>
      <c r="BF157" s="156">
        <f>IF(N157="znížená",J157,0)</f>
        <v>0</v>
      </c>
      <c r="BG157" s="156">
        <f>IF(N157="zákl. prenesená",J157,0)</f>
        <v>0</v>
      </c>
      <c r="BH157" s="156">
        <f>IF(N157="zníž. prenesená",J157,0)</f>
        <v>0</v>
      </c>
      <c r="BI157" s="156">
        <f>IF(N157="nulová",J157,0)</f>
        <v>0</v>
      </c>
      <c r="BJ157" s="16" t="s">
        <v>88</v>
      </c>
      <c r="BK157" s="156">
        <f>ROUND(I157*H157,2)</f>
        <v>0</v>
      </c>
      <c r="BL157" s="16" t="s">
        <v>396</v>
      </c>
      <c r="BM157" s="155" t="s">
        <v>441</v>
      </c>
    </row>
    <row r="158" spans="2:65" s="1" customFormat="1" ht="24.15" customHeight="1">
      <c r="B158" s="142"/>
      <c r="C158" s="143" t="s">
        <v>381</v>
      </c>
      <c r="D158" s="143" t="s">
        <v>319</v>
      </c>
      <c r="E158" s="144" t="s">
        <v>20986</v>
      </c>
      <c r="F158" s="145" t="s">
        <v>20987</v>
      </c>
      <c r="G158" s="146" t="s">
        <v>484</v>
      </c>
      <c r="H158" s="147">
        <v>334</v>
      </c>
      <c r="I158" s="148"/>
      <c r="J158" s="149">
        <f>ROUND(I158*H158,2)</f>
        <v>0</v>
      </c>
      <c r="K158" s="150"/>
      <c r="L158" s="31"/>
      <c r="M158" s="151" t="s">
        <v>1</v>
      </c>
      <c r="N158" s="152" t="s">
        <v>42</v>
      </c>
      <c r="P158" s="153">
        <f>O158*H158</f>
        <v>0</v>
      </c>
      <c r="Q158" s="153">
        <v>6.9999999999999999E-4</v>
      </c>
      <c r="R158" s="153">
        <f>Q158*H158</f>
        <v>0.23380000000000001</v>
      </c>
      <c r="S158" s="153">
        <v>0</v>
      </c>
      <c r="T158" s="154">
        <f>S158*H158</f>
        <v>0</v>
      </c>
      <c r="AR158" s="155" t="s">
        <v>396</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396</v>
      </c>
      <c r="BM158" s="155" t="s">
        <v>453</v>
      </c>
    </row>
    <row r="159" spans="2:65" s="1" customFormat="1" ht="27">
      <c r="B159" s="31"/>
      <c r="D159" s="158" t="s">
        <v>597</v>
      </c>
      <c r="F159" s="195" t="s">
        <v>21066</v>
      </c>
      <c r="I159" s="196"/>
      <c r="L159" s="31"/>
      <c r="M159" s="197"/>
      <c r="T159" s="58"/>
      <c r="AT159" s="16" t="s">
        <v>597</v>
      </c>
      <c r="AU159" s="16" t="s">
        <v>88</v>
      </c>
    </row>
    <row r="160" spans="2:65" s="1" customFormat="1" ht="24.15" customHeight="1">
      <c r="B160" s="142"/>
      <c r="C160" s="143" t="s">
        <v>386</v>
      </c>
      <c r="D160" s="143" t="s">
        <v>319</v>
      </c>
      <c r="E160" s="144" t="s">
        <v>21067</v>
      </c>
      <c r="F160" s="145" t="s">
        <v>21068</v>
      </c>
      <c r="G160" s="146" t="s">
        <v>484</v>
      </c>
      <c r="H160" s="147">
        <v>126</v>
      </c>
      <c r="I160" s="148"/>
      <c r="J160" s="149">
        <f>ROUND(I160*H160,2)</f>
        <v>0</v>
      </c>
      <c r="K160" s="150"/>
      <c r="L160" s="31"/>
      <c r="M160" s="151" t="s">
        <v>1</v>
      </c>
      <c r="N160" s="152" t="s">
        <v>42</v>
      </c>
      <c r="P160" s="153">
        <f>O160*H160</f>
        <v>0</v>
      </c>
      <c r="Q160" s="153">
        <v>6.8999999999999997E-4</v>
      </c>
      <c r="R160" s="153">
        <f>Q160*H160</f>
        <v>8.693999999999999E-2</v>
      </c>
      <c r="S160" s="153">
        <v>0</v>
      </c>
      <c r="T160" s="154">
        <f>S160*H160</f>
        <v>0</v>
      </c>
      <c r="AR160" s="155" t="s">
        <v>396</v>
      </c>
      <c r="AT160" s="155" t="s">
        <v>319</v>
      </c>
      <c r="AU160" s="155" t="s">
        <v>88</v>
      </c>
      <c r="AY160" s="16" t="s">
        <v>317</v>
      </c>
      <c r="BE160" s="156">
        <f>IF(N160="základná",J160,0)</f>
        <v>0</v>
      </c>
      <c r="BF160" s="156">
        <f>IF(N160="znížená",J160,0)</f>
        <v>0</v>
      </c>
      <c r="BG160" s="156">
        <f>IF(N160="zákl. prenesená",J160,0)</f>
        <v>0</v>
      </c>
      <c r="BH160" s="156">
        <f>IF(N160="zníž. prenesená",J160,0)</f>
        <v>0</v>
      </c>
      <c r="BI160" s="156">
        <f>IF(N160="nulová",J160,0)</f>
        <v>0</v>
      </c>
      <c r="BJ160" s="16" t="s">
        <v>88</v>
      </c>
      <c r="BK160" s="156">
        <f>ROUND(I160*H160,2)</f>
        <v>0</v>
      </c>
      <c r="BL160" s="16" t="s">
        <v>396</v>
      </c>
      <c r="BM160" s="155" t="s">
        <v>464</v>
      </c>
    </row>
    <row r="161" spans="2:65" s="1" customFormat="1" ht="18">
      <c r="B161" s="31"/>
      <c r="D161" s="158" t="s">
        <v>597</v>
      </c>
      <c r="F161" s="195" t="s">
        <v>21069</v>
      </c>
      <c r="I161" s="196"/>
      <c r="L161" s="31"/>
      <c r="M161" s="197"/>
      <c r="T161" s="58"/>
      <c r="AT161" s="16" t="s">
        <v>597</v>
      </c>
      <c r="AU161" s="16" t="s">
        <v>88</v>
      </c>
    </row>
    <row r="162" spans="2:65" s="1" customFormat="1" ht="24.15" customHeight="1">
      <c r="B162" s="142"/>
      <c r="C162" s="143" t="s">
        <v>391</v>
      </c>
      <c r="D162" s="143" t="s">
        <v>319</v>
      </c>
      <c r="E162" s="144" t="s">
        <v>20895</v>
      </c>
      <c r="F162" s="145" t="s">
        <v>20896</v>
      </c>
      <c r="G162" s="146" t="s">
        <v>484</v>
      </c>
      <c r="H162" s="147">
        <v>292</v>
      </c>
      <c r="I162" s="148"/>
      <c r="J162" s="149">
        <f>ROUND(I162*H162,2)</f>
        <v>0</v>
      </c>
      <c r="K162" s="150"/>
      <c r="L162" s="31"/>
      <c r="M162" s="151" t="s">
        <v>1</v>
      </c>
      <c r="N162" s="152" t="s">
        <v>42</v>
      </c>
      <c r="P162" s="153">
        <f>O162*H162</f>
        <v>0</v>
      </c>
      <c r="Q162" s="153">
        <v>1.5499999999999999E-3</v>
      </c>
      <c r="R162" s="153">
        <f>Q162*H162</f>
        <v>0.4526</v>
      </c>
      <c r="S162" s="153">
        <v>0</v>
      </c>
      <c r="T162" s="154">
        <f>S162*H162</f>
        <v>0</v>
      </c>
      <c r="AR162" s="155" t="s">
        <v>396</v>
      </c>
      <c r="AT162" s="155" t="s">
        <v>319</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396</v>
      </c>
      <c r="BM162" s="155" t="s">
        <v>473</v>
      </c>
    </row>
    <row r="163" spans="2:65" s="1" customFormat="1" ht="27">
      <c r="B163" s="31"/>
      <c r="D163" s="158" t="s">
        <v>597</v>
      </c>
      <c r="F163" s="195" t="s">
        <v>21070</v>
      </c>
      <c r="I163" s="196"/>
      <c r="L163" s="31"/>
      <c r="M163" s="197"/>
      <c r="T163" s="58"/>
      <c r="AT163" s="16" t="s">
        <v>597</v>
      </c>
      <c r="AU163" s="16" t="s">
        <v>88</v>
      </c>
    </row>
    <row r="164" spans="2:65" s="1" customFormat="1" ht="24.15" customHeight="1">
      <c r="B164" s="142"/>
      <c r="C164" s="143" t="s">
        <v>396</v>
      </c>
      <c r="D164" s="143" t="s">
        <v>319</v>
      </c>
      <c r="E164" s="144" t="s">
        <v>20795</v>
      </c>
      <c r="F164" s="145" t="s">
        <v>20796</v>
      </c>
      <c r="G164" s="146" t="s">
        <v>484</v>
      </c>
      <c r="H164" s="147">
        <v>70</v>
      </c>
      <c r="I164" s="148"/>
      <c r="J164" s="149">
        <f>ROUND(I164*H164,2)</f>
        <v>0</v>
      </c>
      <c r="K164" s="150"/>
      <c r="L164" s="31"/>
      <c r="M164" s="151" t="s">
        <v>1</v>
      </c>
      <c r="N164" s="152" t="s">
        <v>42</v>
      </c>
      <c r="P164" s="153">
        <f>O164*H164</f>
        <v>0</v>
      </c>
      <c r="Q164" s="153">
        <v>1.8799999999999999E-3</v>
      </c>
      <c r="R164" s="153">
        <f>Q164*H164</f>
        <v>0.13159999999999999</v>
      </c>
      <c r="S164" s="153">
        <v>0</v>
      </c>
      <c r="T164" s="154">
        <f>S164*H164</f>
        <v>0</v>
      </c>
      <c r="AR164" s="155" t="s">
        <v>396</v>
      </c>
      <c r="AT164" s="155" t="s">
        <v>319</v>
      </c>
      <c r="AU164" s="155" t="s">
        <v>88</v>
      </c>
      <c r="AY164" s="16" t="s">
        <v>317</v>
      </c>
      <c r="BE164" s="156">
        <f>IF(N164="základná",J164,0)</f>
        <v>0</v>
      </c>
      <c r="BF164" s="156">
        <f>IF(N164="znížená",J164,0)</f>
        <v>0</v>
      </c>
      <c r="BG164" s="156">
        <f>IF(N164="zákl. prenesená",J164,0)</f>
        <v>0</v>
      </c>
      <c r="BH164" s="156">
        <f>IF(N164="zníž. prenesená",J164,0)</f>
        <v>0</v>
      </c>
      <c r="BI164" s="156">
        <f>IF(N164="nulová",J164,0)</f>
        <v>0</v>
      </c>
      <c r="BJ164" s="16" t="s">
        <v>88</v>
      </c>
      <c r="BK164" s="156">
        <f>ROUND(I164*H164,2)</f>
        <v>0</v>
      </c>
      <c r="BL164" s="16" t="s">
        <v>396</v>
      </c>
      <c r="BM164" s="155" t="s">
        <v>481</v>
      </c>
    </row>
    <row r="165" spans="2:65" s="1" customFormat="1" ht="36">
      <c r="B165" s="31"/>
      <c r="D165" s="158" t="s">
        <v>597</v>
      </c>
      <c r="F165" s="195" t="s">
        <v>21071</v>
      </c>
      <c r="I165" s="196"/>
      <c r="L165" s="31"/>
      <c r="M165" s="197"/>
      <c r="T165" s="58"/>
      <c r="AT165" s="16" t="s">
        <v>597</v>
      </c>
      <c r="AU165" s="16" t="s">
        <v>88</v>
      </c>
    </row>
    <row r="166" spans="2:65" s="1" customFormat="1" ht="24.15" customHeight="1">
      <c r="B166" s="142"/>
      <c r="C166" s="143" t="s">
        <v>401</v>
      </c>
      <c r="D166" s="143" t="s">
        <v>319</v>
      </c>
      <c r="E166" s="144" t="s">
        <v>632</v>
      </c>
      <c r="F166" s="145" t="s">
        <v>633</v>
      </c>
      <c r="G166" s="146" t="s">
        <v>484</v>
      </c>
      <c r="H166" s="147">
        <v>0.5</v>
      </c>
      <c r="I166" s="148"/>
      <c r="J166" s="149">
        <f>ROUND(I166*H166,2)</f>
        <v>0</v>
      </c>
      <c r="K166" s="150"/>
      <c r="L166" s="31"/>
      <c r="M166" s="151" t="s">
        <v>1</v>
      </c>
      <c r="N166" s="152" t="s">
        <v>42</v>
      </c>
      <c r="P166" s="153">
        <f>O166*H166</f>
        <v>0</v>
      </c>
      <c r="Q166" s="153">
        <v>3.79E-3</v>
      </c>
      <c r="R166" s="153">
        <f>Q166*H166</f>
        <v>1.895E-3</v>
      </c>
      <c r="S166" s="153">
        <v>0</v>
      </c>
      <c r="T166" s="154">
        <f>S166*H166</f>
        <v>0</v>
      </c>
      <c r="AR166" s="155" t="s">
        <v>396</v>
      </c>
      <c r="AT166" s="155" t="s">
        <v>319</v>
      </c>
      <c r="AU166" s="155" t="s">
        <v>88</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396</v>
      </c>
      <c r="BM166" s="155" t="s">
        <v>495</v>
      </c>
    </row>
    <row r="167" spans="2:65" s="1" customFormat="1" ht="16.5" customHeight="1">
      <c r="B167" s="142"/>
      <c r="C167" s="179" t="s">
        <v>405</v>
      </c>
      <c r="D167" s="179" t="s">
        <v>454</v>
      </c>
      <c r="E167" s="180" t="s">
        <v>20804</v>
      </c>
      <c r="F167" s="181" t="s">
        <v>20808</v>
      </c>
      <c r="G167" s="182" t="s">
        <v>611</v>
      </c>
      <c r="H167" s="183">
        <v>4</v>
      </c>
      <c r="I167" s="184"/>
      <c r="J167" s="185">
        <f>ROUND(I167*H167,2)</f>
        <v>0</v>
      </c>
      <c r="K167" s="186"/>
      <c r="L167" s="187"/>
      <c r="M167" s="188" t="s">
        <v>1</v>
      </c>
      <c r="N167" s="189" t="s">
        <v>42</v>
      </c>
      <c r="P167" s="153">
        <f>O167*H167</f>
        <v>0</v>
      </c>
      <c r="Q167" s="153">
        <v>4.2999999999999999E-4</v>
      </c>
      <c r="R167" s="153">
        <f>Q167*H167</f>
        <v>1.72E-3</v>
      </c>
      <c r="S167" s="153">
        <v>0</v>
      </c>
      <c r="T167" s="154">
        <f>S167*H167</f>
        <v>0</v>
      </c>
      <c r="AR167" s="155" t="s">
        <v>481</v>
      </c>
      <c r="AT167" s="155" t="s">
        <v>454</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396</v>
      </c>
      <c r="BM167" s="155" t="s">
        <v>21072</v>
      </c>
    </row>
    <row r="168" spans="2:65" s="1" customFormat="1" ht="24.15" customHeight="1">
      <c r="B168" s="142"/>
      <c r="C168" s="143" t="s">
        <v>415</v>
      </c>
      <c r="D168" s="143" t="s">
        <v>319</v>
      </c>
      <c r="E168" s="144" t="s">
        <v>637</v>
      </c>
      <c r="F168" s="145" t="s">
        <v>638</v>
      </c>
      <c r="G168" s="146" t="s">
        <v>639</v>
      </c>
      <c r="H168" s="198"/>
      <c r="I168" s="148"/>
      <c r="J168" s="149">
        <f>ROUND(I168*H168,2)</f>
        <v>0</v>
      </c>
      <c r="K168" s="150"/>
      <c r="L168" s="31"/>
      <c r="M168" s="151" t="s">
        <v>1</v>
      </c>
      <c r="N168" s="152" t="s">
        <v>42</v>
      </c>
      <c r="P168" s="153">
        <f>O168*H168</f>
        <v>0</v>
      </c>
      <c r="Q168" s="153">
        <v>0</v>
      </c>
      <c r="R168" s="153">
        <f>Q168*H168</f>
        <v>0</v>
      </c>
      <c r="S168" s="153">
        <v>0</v>
      </c>
      <c r="T168" s="154">
        <f>S168*H168</f>
        <v>0</v>
      </c>
      <c r="AR168" s="155" t="s">
        <v>396</v>
      </c>
      <c r="AT168" s="155" t="s">
        <v>319</v>
      </c>
      <c r="AU168" s="155" t="s">
        <v>88</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396</v>
      </c>
      <c r="BM168" s="155" t="s">
        <v>647</v>
      </c>
    </row>
    <row r="169" spans="2:65" s="1" customFormat="1" ht="24.15" customHeight="1">
      <c r="B169" s="142"/>
      <c r="C169" s="143" t="s">
        <v>7</v>
      </c>
      <c r="D169" s="143" t="s">
        <v>319</v>
      </c>
      <c r="E169" s="144" t="s">
        <v>640</v>
      </c>
      <c r="F169" s="145" t="s">
        <v>641</v>
      </c>
      <c r="G169" s="146" t="s">
        <v>639</v>
      </c>
      <c r="H169" s="198"/>
      <c r="I169" s="148"/>
      <c r="J169" s="149">
        <f>ROUND(I169*H169,2)</f>
        <v>0</v>
      </c>
      <c r="K169" s="150"/>
      <c r="L169" s="31"/>
      <c r="M169" s="151" t="s">
        <v>1</v>
      </c>
      <c r="N169" s="152" t="s">
        <v>42</v>
      </c>
      <c r="P169" s="153">
        <f>O169*H169</f>
        <v>0</v>
      </c>
      <c r="Q169" s="153">
        <v>0</v>
      </c>
      <c r="R169" s="153">
        <f>Q169*H169</f>
        <v>0</v>
      </c>
      <c r="S169" s="153">
        <v>0</v>
      </c>
      <c r="T169" s="154">
        <f>S169*H169</f>
        <v>0</v>
      </c>
      <c r="AR169" s="155" t="s">
        <v>396</v>
      </c>
      <c r="AT169" s="155" t="s">
        <v>319</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396</v>
      </c>
      <c r="BM169" s="155" t="s">
        <v>650</v>
      </c>
    </row>
    <row r="170" spans="2:65" s="1" customFormat="1" ht="24.15" customHeight="1">
      <c r="B170" s="142"/>
      <c r="C170" s="143" t="s">
        <v>427</v>
      </c>
      <c r="D170" s="143" t="s">
        <v>319</v>
      </c>
      <c r="E170" s="144" t="s">
        <v>642</v>
      </c>
      <c r="F170" s="145" t="s">
        <v>1</v>
      </c>
      <c r="G170" s="146" t="s">
        <v>1</v>
      </c>
      <c r="H170" s="147">
        <v>0</v>
      </c>
      <c r="I170" s="148"/>
      <c r="J170" s="149">
        <f>ROUND(I170*H170,2)</f>
        <v>0</v>
      </c>
      <c r="K170" s="150"/>
      <c r="L170" s="31"/>
      <c r="M170" s="151" t="s">
        <v>1</v>
      </c>
      <c r="N170" s="152" t="s">
        <v>42</v>
      </c>
      <c r="P170" s="153">
        <f>O170*H170</f>
        <v>0</v>
      </c>
      <c r="Q170" s="153">
        <v>0</v>
      </c>
      <c r="R170" s="153">
        <f>Q170*H170</f>
        <v>0</v>
      </c>
      <c r="S170" s="153">
        <v>0</v>
      </c>
      <c r="T170" s="154">
        <f>S170*H170</f>
        <v>0</v>
      </c>
      <c r="AR170" s="155" t="s">
        <v>396</v>
      </c>
      <c r="AT170" s="155" t="s">
        <v>319</v>
      </c>
      <c r="AU170" s="155" t="s">
        <v>88</v>
      </c>
      <c r="AY170" s="16" t="s">
        <v>317</v>
      </c>
      <c r="BE170" s="156">
        <f>IF(N170="základná",J170,0)</f>
        <v>0</v>
      </c>
      <c r="BF170" s="156">
        <f>IF(N170="znížená",J170,0)</f>
        <v>0</v>
      </c>
      <c r="BG170" s="156">
        <f>IF(N170="zákl. prenesená",J170,0)</f>
        <v>0</v>
      </c>
      <c r="BH170" s="156">
        <f>IF(N170="zníž. prenesená",J170,0)</f>
        <v>0</v>
      </c>
      <c r="BI170" s="156">
        <f>IF(N170="nulová",J170,0)</f>
        <v>0</v>
      </c>
      <c r="BJ170" s="16" t="s">
        <v>88</v>
      </c>
      <c r="BK170" s="156">
        <f>ROUND(I170*H170,2)</f>
        <v>0</v>
      </c>
      <c r="BL170" s="16" t="s">
        <v>396</v>
      </c>
      <c r="BM170" s="155" t="s">
        <v>655</v>
      </c>
    </row>
    <row r="171" spans="2:65" s="11" customFormat="1" ht="22.75" customHeight="1">
      <c r="B171" s="130"/>
      <c r="D171" s="131" t="s">
        <v>75</v>
      </c>
      <c r="E171" s="140" t="s">
        <v>643</v>
      </c>
      <c r="F171" s="140" t="s">
        <v>644</v>
      </c>
      <c r="I171" s="133"/>
      <c r="J171" s="141">
        <f>BK171</f>
        <v>0</v>
      </c>
      <c r="L171" s="130"/>
      <c r="M171" s="135"/>
      <c r="P171" s="136">
        <f>SUM(P172:P180)</f>
        <v>0</v>
      </c>
      <c r="R171" s="136">
        <f>SUM(R172:R180)</f>
        <v>1.3080000000000001E-2</v>
      </c>
      <c r="T171" s="137">
        <f>SUM(T172:T180)</f>
        <v>0</v>
      </c>
      <c r="AR171" s="131" t="s">
        <v>88</v>
      </c>
      <c r="AT171" s="138" t="s">
        <v>75</v>
      </c>
      <c r="AU171" s="138" t="s">
        <v>83</v>
      </c>
      <c r="AY171" s="131" t="s">
        <v>317</v>
      </c>
      <c r="BK171" s="139">
        <f>SUM(BK172:BK180)</f>
        <v>0</v>
      </c>
    </row>
    <row r="172" spans="2:65" s="1" customFormat="1" ht="24.15" customHeight="1">
      <c r="B172" s="142"/>
      <c r="C172" s="143" t="s">
        <v>432</v>
      </c>
      <c r="D172" s="143" t="s">
        <v>319</v>
      </c>
      <c r="E172" s="144" t="s">
        <v>20821</v>
      </c>
      <c r="F172" s="145" t="s">
        <v>20822</v>
      </c>
      <c r="G172" s="146" t="s">
        <v>611</v>
      </c>
      <c r="H172" s="147">
        <v>2</v>
      </c>
      <c r="I172" s="148"/>
      <c r="J172" s="149">
        <f t="shared" ref="J172:J180" si="10">ROUND(I172*H172,2)</f>
        <v>0</v>
      </c>
      <c r="K172" s="150"/>
      <c r="L172" s="31"/>
      <c r="M172" s="151" t="s">
        <v>1</v>
      </c>
      <c r="N172" s="152" t="s">
        <v>42</v>
      </c>
      <c r="P172" s="153">
        <f t="shared" ref="P172:P180" si="11">O172*H172</f>
        <v>0</v>
      </c>
      <c r="Q172" s="153">
        <v>0</v>
      </c>
      <c r="R172" s="153">
        <f t="shared" ref="R172:R180" si="12">Q172*H172</f>
        <v>0</v>
      </c>
      <c r="S172" s="153">
        <v>0</v>
      </c>
      <c r="T172" s="154">
        <f t="shared" ref="T172:T180" si="13">S172*H172</f>
        <v>0</v>
      </c>
      <c r="AR172" s="155" t="s">
        <v>396</v>
      </c>
      <c r="AT172" s="155" t="s">
        <v>319</v>
      </c>
      <c r="AU172" s="155" t="s">
        <v>88</v>
      </c>
      <c r="AY172" s="16" t="s">
        <v>317</v>
      </c>
      <c r="BE172" s="156">
        <f t="shared" ref="BE172:BE180" si="14">IF(N172="základná",J172,0)</f>
        <v>0</v>
      </c>
      <c r="BF172" s="156">
        <f t="shared" ref="BF172:BF180" si="15">IF(N172="znížená",J172,0)</f>
        <v>0</v>
      </c>
      <c r="BG172" s="156">
        <f t="shared" ref="BG172:BG180" si="16">IF(N172="zákl. prenesená",J172,0)</f>
        <v>0</v>
      </c>
      <c r="BH172" s="156">
        <f t="shared" ref="BH172:BH180" si="17">IF(N172="zníž. prenesená",J172,0)</f>
        <v>0</v>
      </c>
      <c r="BI172" s="156">
        <f t="shared" ref="BI172:BI180" si="18">IF(N172="nulová",J172,0)</f>
        <v>0</v>
      </c>
      <c r="BJ172" s="16" t="s">
        <v>88</v>
      </c>
      <c r="BK172" s="156">
        <f t="shared" ref="BK172:BK180" si="19">ROUND(I172*H172,2)</f>
        <v>0</v>
      </c>
      <c r="BL172" s="16" t="s">
        <v>396</v>
      </c>
      <c r="BM172" s="155" t="s">
        <v>662</v>
      </c>
    </row>
    <row r="173" spans="2:65" s="1" customFormat="1" ht="24.15" customHeight="1">
      <c r="B173" s="142"/>
      <c r="C173" s="179" t="s">
        <v>436</v>
      </c>
      <c r="D173" s="179" t="s">
        <v>454</v>
      </c>
      <c r="E173" s="180" t="s">
        <v>20823</v>
      </c>
      <c r="F173" s="181" t="s">
        <v>649</v>
      </c>
      <c r="G173" s="182" t="s">
        <v>611</v>
      </c>
      <c r="H173" s="183">
        <v>2</v>
      </c>
      <c r="I173" s="184"/>
      <c r="J173" s="185">
        <f t="shared" si="10"/>
        <v>0</v>
      </c>
      <c r="K173" s="186"/>
      <c r="L173" s="187"/>
      <c r="M173" s="188" t="s">
        <v>1</v>
      </c>
      <c r="N173" s="189" t="s">
        <v>42</v>
      </c>
      <c r="P173" s="153">
        <f t="shared" si="11"/>
        <v>0</v>
      </c>
      <c r="Q173" s="153">
        <v>1.9000000000000001E-4</v>
      </c>
      <c r="R173" s="153">
        <f t="shared" si="12"/>
        <v>3.8000000000000002E-4</v>
      </c>
      <c r="S173" s="153">
        <v>0</v>
      </c>
      <c r="T173" s="154">
        <f t="shared" si="13"/>
        <v>0</v>
      </c>
      <c r="AR173" s="155" t="s">
        <v>481</v>
      </c>
      <c r="AT173" s="155" t="s">
        <v>454</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396</v>
      </c>
      <c r="BM173" s="155" t="s">
        <v>21073</v>
      </c>
    </row>
    <row r="174" spans="2:65" s="1" customFormat="1" ht="24.15" customHeight="1">
      <c r="B174" s="142"/>
      <c r="C174" s="143" t="s">
        <v>441</v>
      </c>
      <c r="D174" s="143" t="s">
        <v>319</v>
      </c>
      <c r="E174" s="144" t="s">
        <v>20900</v>
      </c>
      <c r="F174" s="145" t="s">
        <v>20901</v>
      </c>
      <c r="G174" s="146" t="s">
        <v>611</v>
      </c>
      <c r="H174" s="147">
        <v>3</v>
      </c>
      <c r="I174" s="148"/>
      <c r="J174" s="149">
        <f t="shared" si="10"/>
        <v>0</v>
      </c>
      <c r="K174" s="150"/>
      <c r="L174" s="31"/>
      <c r="M174" s="151" t="s">
        <v>1</v>
      </c>
      <c r="N174" s="152" t="s">
        <v>42</v>
      </c>
      <c r="P174" s="153">
        <f t="shared" si="11"/>
        <v>0</v>
      </c>
      <c r="Q174" s="153">
        <v>0</v>
      </c>
      <c r="R174" s="153">
        <f t="shared" si="12"/>
        <v>0</v>
      </c>
      <c r="S174" s="153">
        <v>0</v>
      </c>
      <c r="T174" s="154">
        <f t="shared" si="13"/>
        <v>0</v>
      </c>
      <c r="AR174" s="155" t="s">
        <v>396</v>
      </c>
      <c r="AT174" s="155" t="s">
        <v>319</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396</v>
      </c>
      <c r="BM174" s="155" t="s">
        <v>616</v>
      </c>
    </row>
    <row r="175" spans="2:65" s="1" customFormat="1" ht="24.15" customHeight="1">
      <c r="B175" s="142"/>
      <c r="C175" s="179" t="s">
        <v>448</v>
      </c>
      <c r="D175" s="179" t="s">
        <v>454</v>
      </c>
      <c r="E175" s="180" t="s">
        <v>20826</v>
      </c>
      <c r="F175" s="181" t="s">
        <v>21074</v>
      </c>
      <c r="G175" s="182" t="s">
        <v>611</v>
      </c>
      <c r="H175" s="183">
        <v>3</v>
      </c>
      <c r="I175" s="184"/>
      <c r="J175" s="185">
        <f t="shared" si="10"/>
        <v>0</v>
      </c>
      <c r="K175" s="186"/>
      <c r="L175" s="187"/>
      <c r="M175" s="188" t="s">
        <v>1</v>
      </c>
      <c r="N175" s="189" t="s">
        <v>42</v>
      </c>
      <c r="P175" s="153">
        <f t="shared" si="11"/>
        <v>0</v>
      </c>
      <c r="Q175" s="153">
        <v>3.8000000000000002E-4</v>
      </c>
      <c r="R175" s="153">
        <f t="shared" si="12"/>
        <v>1.14E-3</v>
      </c>
      <c r="S175" s="153">
        <v>0</v>
      </c>
      <c r="T175" s="154">
        <f t="shared" si="13"/>
        <v>0</v>
      </c>
      <c r="AR175" s="155" t="s">
        <v>481</v>
      </c>
      <c r="AT175" s="155" t="s">
        <v>454</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396</v>
      </c>
      <c r="BM175" s="155" t="s">
        <v>21075</v>
      </c>
    </row>
    <row r="176" spans="2:65" s="1" customFormat="1" ht="24.15" customHeight="1">
      <c r="B176" s="142"/>
      <c r="C176" s="143" t="s">
        <v>453</v>
      </c>
      <c r="D176" s="143" t="s">
        <v>319</v>
      </c>
      <c r="E176" s="144" t="s">
        <v>20834</v>
      </c>
      <c r="F176" s="145" t="s">
        <v>20835</v>
      </c>
      <c r="G176" s="146" t="s">
        <v>611</v>
      </c>
      <c r="H176" s="147">
        <v>3</v>
      </c>
      <c r="I176" s="148"/>
      <c r="J176" s="149">
        <f t="shared" si="10"/>
        <v>0</v>
      </c>
      <c r="K176" s="150"/>
      <c r="L176" s="31"/>
      <c r="M176" s="151" t="s">
        <v>1</v>
      </c>
      <c r="N176" s="152" t="s">
        <v>42</v>
      </c>
      <c r="P176" s="153">
        <f t="shared" si="11"/>
        <v>0</v>
      </c>
      <c r="Q176" s="153">
        <v>2.5200000000000001E-3</v>
      </c>
      <c r="R176" s="153">
        <f t="shared" si="12"/>
        <v>7.5600000000000007E-3</v>
      </c>
      <c r="S176" s="153">
        <v>0</v>
      </c>
      <c r="T176" s="154">
        <f t="shared" si="13"/>
        <v>0</v>
      </c>
      <c r="AR176" s="155" t="s">
        <v>396</v>
      </c>
      <c r="AT176" s="155" t="s">
        <v>319</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396</v>
      </c>
      <c r="BM176" s="155" t="s">
        <v>673</v>
      </c>
    </row>
    <row r="177" spans="2:65" s="1" customFormat="1" ht="24.15" customHeight="1">
      <c r="B177" s="142"/>
      <c r="C177" s="179" t="s">
        <v>459</v>
      </c>
      <c r="D177" s="179" t="s">
        <v>454</v>
      </c>
      <c r="E177" s="180" t="s">
        <v>21076</v>
      </c>
      <c r="F177" s="181" t="s">
        <v>21077</v>
      </c>
      <c r="G177" s="182" t="s">
        <v>611</v>
      </c>
      <c r="H177" s="183">
        <v>3</v>
      </c>
      <c r="I177" s="184"/>
      <c r="J177" s="185">
        <f t="shared" si="10"/>
        <v>0</v>
      </c>
      <c r="K177" s="186"/>
      <c r="L177" s="187"/>
      <c r="M177" s="188" t="s">
        <v>1</v>
      </c>
      <c r="N177" s="189" t="s">
        <v>42</v>
      </c>
      <c r="P177" s="153">
        <f t="shared" si="11"/>
        <v>0</v>
      </c>
      <c r="Q177" s="153">
        <v>6.9999999999999999E-4</v>
      </c>
      <c r="R177" s="153">
        <f t="shared" si="12"/>
        <v>2.0999999999999999E-3</v>
      </c>
      <c r="S177" s="153">
        <v>0</v>
      </c>
      <c r="T177" s="154">
        <f t="shared" si="13"/>
        <v>0</v>
      </c>
      <c r="AR177" s="155" t="s">
        <v>481</v>
      </c>
      <c r="AT177" s="155" t="s">
        <v>454</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396</v>
      </c>
      <c r="BM177" s="155" t="s">
        <v>21078</v>
      </c>
    </row>
    <row r="178" spans="2:65" s="1" customFormat="1" ht="24.15" customHeight="1">
      <c r="B178" s="142"/>
      <c r="C178" s="143" t="s">
        <v>464</v>
      </c>
      <c r="D178" s="143" t="s">
        <v>319</v>
      </c>
      <c r="E178" s="144" t="s">
        <v>20838</v>
      </c>
      <c r="F178" s="145" t="s">
        <v>20839</v>
      </c>
      <c r="G178" s="146" t="s">
        <v>611</v>
      </c>
      <c r="H178" s="147">
        <v>3</v>
      </c>
      <c r="I178" s="148"/>
      <c r="J178" s="149">
        <f t="shared" si="10"/>
        <v>0</v>
      </c>
      <c r="K178" s="150"/>
      <c r="L178" s="31"/>
      <c r="M178" s="151" t="s">
        <v>1</v>
      </c>
      <c r="N178" s="152" t="s">
        <v>42</v>
      </c>
      <c r="P178" s="153">
        <f t="shared" si="11"/>
        <v>0</v>
      </c>
      <c r="Q178" s="153">
        <v>2.0000000000000001E-4</v>
      </c>
      <c r="R178" s="153">
        <f t="shared" si="12"/>
        <v>6.0000000000000006E-4</v>
      </c>
      <c r="S178" s="153">
        <v>0</v>
      </c>
      <c r="T178" s="154">
        <f t="shared" si="13"/>
        <v>0</v>
      </c>
      <c r="AR178" s="155" t="s">
        <v>396</v>
      </c>
      <c r="AT178" s="155" t="s">
        <v>319</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396</v>
      </c>
      <c r="BM178" s="155" t="s">
        <v>678</v>
      </c>
    </row>
    <row r="179" spans="2:65" s="1" customFormat="1" ht="16.5" customHeight="1">
      <c r="B179" s="142"/>
      <c r="C179" s="143" t="s">
        <v>469</v>
      </c>
      <c r="D179" s="143" t="s">
        <v>319</v>
      </c>
      <c r="E179" s="144" t="s">
        <v>21079</v>
      </c>
      <c r="F179" s="145" t="s">
        <v>21080</v>
      </c>
      <c r="G179" s="146" t="s">
        <v>611</v>
      </c>
      <c r="H179" s="147">
        <v>13</v>
      </c>
      <c r="I179" s="148"/>
      <c r="J179" s="149">
        <f t="shared" si="10"/>
        <v>0</v>
      </c>
      <c r="K179" s="150"/>
      <c r="L179" s="31"/>
      <c r="M179" s="151" t="s">
        <v>1</v>
      </c>
      <c r="N179" s="152" t="s">
        <v>42</v>
      </c>
      <c r="P179" s="153">
        <f t="shared" si="11"/>
        <v>0</v>
      </c>
      <c r="Q179" s="153">
        <v>1E-4</v>
      </c>
      <c r="R179" s="153">
        <f t="shared" si="12"/>
        <v>1.3000000000000002E-3</v>
      </c>
      <c r="S179" s="153">
        <v>0</v>
      </c>
      <c r="T179" s="154">
        <f t="shared" si="13"/>
        <v>0</v>
      </c>
      <c r="AR179" s="155" t="s">
        <v>396</v>
      </c>
      <c r="AT179" s="155" t="s">
        <v>319</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396</v>
      </c>
      <c r="BM179" s="155" t="s">
        <v>681</v>
      </c>
    </row>
    <row r="180" spans="2:65" s="1" customFormat="1" ht="24.15" customHeight="1">
      <c r="B180" s="142"/>
      <c r="C180" s="179" t="s">
        <v>473</v>
      </c>
      <c r="D180" s="179" t="s">
        <v>454</v>
      </c>
      <c r="E180" s="180" t="s">
        <v>21081</v>
      </c>
      <c r="F180" s="181" t="s">
        <v>21082</v>
      </c>
      <c r="G180" s="182" t="s">
        <v>611</v>
      </c>
      <c r="H180" s="183">
        <v>13</v>
      </c>
      <c r="I180" s="184"/>
      <c r="J180" s="185">
        <f t="shared" si="10"/>
        <v>0</v>
      </c>
      <c r="K180" s="186"/>
      <c r="L180" s="187"/>
      <c r="M180" s="188" t="s">
        <v>1</v>
      </c>
      <c r="N180" s="189" t="s">
        <v>42</v>
      </c>
      <c r="P180" s="153">
        <f t="shared" si="11"/>
        <v>0</v>
      </c>
      <c r="Q180" s="153">
        <v>0</v>
      </c>
      <c r="R180" s="153">
        <f t="shared" si="12"/>
        <v>0</v>
      </c>
      <c r="S180" s="153">
        <v>0</v>
      </c>
      <c r="T180" s="154">
        <f t="shared" si="13"/>
        <v>0</v>
      </c>
      <c r="AR180" s="155" t="s">
        <v>481</v>
      </c>
      <c r="AT180" s="155" t="s">
        <v>454</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396</v>
      </c>
      <c r="BM180" s="155" t="s">
        <v>21083</v>
      </c>
    </row>
    <row r="181" spans="2:65" s="11" customFormat="1" ht="22.75" customHeight="1">
      <c r="B181" s="130"/>
      <c r="D181" s="131" t="s">
        <v>75</v>
      </c>
      <c r="E181" s="140" t="s">
        <v>651</v>
      </c>
      <c r="F181" s="140" t="s">
        <v>652</v>
      </c>
      <c r="I181" s="133"/>
      <c r="J181" s="141">
        <f>BK181</f>
        <v>0</v>
      </c>
      <c r="L181" s="130"/>
      <c r="M181" s="135"/>
      <c r="P181" s="136">
        <f>P182</f>
        <v>0</v>
      </c>
      <c r="R181" s="136">
        <f>R182</f>
        <v>7.8119999999999995E-2</v>
      </c>
      <c r="T181" s="137">
        <f>T182</f>
        <v>0</v>
      </c>
      <c r="AR181" s="131" t="s">
        <v>88</v>
      </c>
      <c r="AT181" s="138" t="s">
        <v>75</v>
      </c>
      <c r="AU181" s="138" t="s">
        <v>83</v>
      </c>
      <c r="AY181" s="131" t="s">
        <v>317</v>
      </c>
      <c r="BK181" s="139">
        <f>BK182</f>
        <v>0</v>
      </c>
    </row>
    <row r="182" spans="2:65" s="1" customFormat="1" ht="24.15" customHeight="1">
      <c r="B182" s="142"/>
      <c r="C182" s="143" t="s">
        <v>477</v>
      </c>
      <c r="D182" s="143" t="s">
        <v>319</v>
      </c>
      <c r="E182" s="144" t="s">
        <v>653</v>
      </c>
      <c r="F182" s="145" t="s">
        <v>654</v>
      </c>
      <c r="G182" s="146" t="s">
        <v>484</v>
      </c>
      <c r="H182" s="147">
        <v>1116</v>
      </c>
      <c r="I182" s="148"/>
      <c r="J182" s="149">
        <f>ROUND(I182*H182,2)</f>
        <v>0</v>
      </c>
      <c r="K182" s="150"/>
      <c r="L182" s="31"/>
      <c r="M182" s="151" t="s">
        <v>1</v>
      </c>
      <c r="N182" s="152" t="s">
        <v>42</v>
      </c>
      <c r="P182" s="153">
        <f>O182*H182</f>
        <v>0</v>
      </c>
      <c r="Q182" s="153">
        <v>6.9999999999999994E-5</v>
      </c>
      <c r="R182" s="153">
        <f>Q182*H182</f>
        <v>7.8119999999999995E-2</v>
      </c>
      <c r="S182" s="153">
        <v>0</v>
      </c>
      <c r="T182" s="154">
        <f>S182*H182</f>
        <v>0</v>
      </c>
      <c r="AR182" s="155" t="s">
        <v>396</v>
      </c>
      <c r="AT182" s="155" t="s">
        <v>319</v>
      </c>
      <c r="AU182" s="155" t="s">
        <v>88</v>
      </c>
      <c r="AY182" s="16" t="s">
        <v>317</v>
      </c>
      <c r="BE182" s="156">
        <f>IF(N182="základná",J182,0)</f>
        <v>0</v>
      </c>
      <c r="BF182" s="156">
        <f>IF(N182="znížená",J182,0)</f>
        <v>0</v>
      </c>
      <c r="BG182" s="156">
        <f>IF(N182="zákl. prenesená",J182,0)</f>
        <v>0</v>
      </c>
      <c r="BH182" s="156">
        <f>IF(N182="zníž. prenesená",J182,0)</f>
        <v>0</v>
      </c>
      <c r="BI182" s="156">
        <f>IF(N182="nulová",J182,0)</f>
        <v>0</v>
      </c>
      <c r="BJ182" s="16" t="s">
        <v>88</v>
      </c>
      <c r="BK182" s="156">
        <f>ROUND(I182*H182,2)</f>
        <v>0</v>
      </c>
      <c r="BL182" s="16" t="s">
        <v>396</v>
      </c>
      <c r="BM182" s="155" t="s">
        <v>687</v>
      </c>
    </row>
    <row r="183" spans="2:65" s="11" customFormat="1" ht="25.9" customHeight="1">
      <c r="B183" s="130"/>
      <c r="D183" s="131" t="s">
        <v>75</v>
      </c>
      <c r="E183" s="132" t="s">
        <v>612</v>
      </c>
      <c r="F183" s="132" t="s">
        <v>657</v>
      </c>
      <c r="I183" s="133"/>
      <c r="J183" s="134">
        <f>BK183</f>
        <v>0</v>
      </c>
      <c r="L183" s="130"/>
      <c r="M183" s="135"/>
      <c r="P183" s="136">
        <f>P184</f>
        <v>0</v>
      </c>
      <c r="R183" s="136">
        <f>R184</f>
        <v>0</v>
      </c>
      <c r="T183" s="137">
        <f>T184</f>
        <v>0</v>
      </c>
      <c r="AR183" s="131" t="s">
        <v>83</v>
      </c>
      <c r="AT183" s="138" t="s">
        <v>75</v>
      </c>
      <c r="AU183" s="138" t="s">
        <v>76</v>
      </c>
      <c r="AY183" s="131" t="s">
        <v>317</v>
      </c>
      <c r="BK183" s="139">
        <f>BK184</f>
        <v>0</v>
      </c>
    </row>
    <row r="184" spans="2:65" s="11" customFormat="1" ht="22.75" customHeight="1">
      <c r="B184" s="130"/>
      <c r="D184" s="131" t="s">
        <v>75</v>
      </c>
      <c r="E184" s="140" t="s">
        <v>658</v>
      </c>
      <c r="F184" s="140" t="s">
        <v>659</v>
      </c>
      <c r="I184" s="133"/>
      <c r="J184" s="141">
        <f>BK184</f>
        <v>0</v>
      </c>
      <c r="L184" s="130"/>
      <c r="M184" s="135"/>
      <c r="P184" s="136">
        <f>SUM(P185:P188)</f>
        <v>0</v>
      </c>
      <c r="R184" s="136">
        <f>SUM(R185:R188)</f>
        <v>0</v>
      </c>
      <c r="T184" s="137">
        <f>SUM(T185:T188)</f>
        <v>0</v>
      </c>
      <c r="AR184" s="131" t="s">
        <v>83</v>
      </c>
      <c r="AT184" s="138" t="s">
        <v>75</v>
      </c>
      <c r="AU184" s="138" t="s">
        <v>83</v>
      </c>
      <c r="AY184" s="131" t="s">
        <v>317</v>
      </c>
      <c r="BK184" s="139">
        <f>SUM(BK185:BK188)</f>
        <v>0</v>
      </c>
    </row>
    <row r="185" spans="2:65" s="1" customFormat="1" ht="24.15" customHeight="1">
      <c r="B185" s="142"/>
      <c r="C185" s="143" t="s">
        <v>481</v>
      </c>
      <c r="D185" s="143" t="s">
        <v>319</v>
      </c>
      <c r="E185" s="144" t="s">
        <v>693</v>
      </c>
      <c r="F185" s="145" t="s">
        <v>1</v>
      </c>
      <c r="G185" s="146" t="s">
        <v>1</v>
      </c>
      <c r="H185" s="147">
        <v>0</v>
      </c>
      <c r="I185" s="148"/>
      <c r="J185" s="149">
        <f>ROUND(I185*H185,2)</f>
        <v>0</v>
      </c>
      <c r="K185" s="150"/>
      <c r="L185" s="31"/>
      <c r="M185" s="151" t="s">
        <v>1</v>
      </c>
      <c r="N185" s="152" t="s">
        <v>42</v>
      </c>
      <c r="P185" s="153">
        <f>O185*H185</f>
        <v>0</v>
      </c>
      <c r="Q185" s="153">
        <v>0</v>
      </c>
      <c r="R185" s="153">
        <f>Q185*H185</f>
        <v>0</v>
      </c>
      <c r="S185" s="153">
        <v>0</v>
      </c>
      <c r="T185" s="154">
        <f>S185*H185</f>
        <v>0</v>
      </c>
      <c r="AR185" s="155" t="s">
        <v>396</v>
      </c>
      <c r="AT185" s="155" t="s">
        <v>319</v>
      </c>
      <c r="AU185" s="155" t="s">
        <v>88</v>
      </c>
      <c r="AY185" s="16" t="s">
        <v>317</v>
      </c>
      <c r="BE185" s="156">
        <f>IF(N185="základná",J185,0)</f>
        <v>0</v>
      </c>
      <c r="BF185" s="156">
        <f>IF(N185="znížená",J185,0)</f>
        <v>0</v>
      </c>
      <c r="BG185" s="156">
        <f>IF(N185="zákl. prenesená",J185,0)</f>
        <v>0</v>
      </c>
      <c r="BH185" s="156">
        <f>IF(N185="zníž. prenesená",J185,0)</f>
        <v>0</v>
      </c>
      <c r="BI185" s="156">
        <f>IF(N185="nulová",J185,0)</f>
        <v>0</v>
      </c>
      <c r="BJ185" s="16" t="s">
        <v>88</v>
      </c>
      <c r="BK185" s="156">
        <f>ROUND(I185*H185,2)</f>
        <v>0</v>
      </c>
      <c r="BL185" s="16" t="s">
        <v>396</v>
      </c>
      <c r="BM185" s="155" t="s">
        <v>561</v>
      </c>
    </row>
    <row r="186" spans="2:65" s="1" customFormat="1" ht="24.15" customHeight="1">
      <c r="B186" s="142"/>
      <c r="C186" s="143" t="s">
        <v>488</v>
      </c>
      <c r="D186" s="143" t="s">
        <v>319</v>
      </c>
      <c r="E186" s="144" t="s">
        <v>697</v>
      </c>
      <c r="F186" s="145" t="s">
        <v>698</v>
      </c>
      <c r="G186" s="146" t="s">
        <v>484</v>
      </c>
      <c r="H186" s="147">
        <v>1116</v>
      </c>
      <c r="I186" s="148"/>
      <c r="J186" s="149">
        <f>ROUND(I186*H186,2)</f>
        <v>0</v>
      </c>
      <c r="K186" s="150"/>
      <c r="L186" s="31"/>
      <c r="M186" s="151" t="s">
        <v>1</v>
      </c>
      <c r="N186" s="152" t="s">
        <v>42</v>
      </c>
      <c r="P186" s="153">
        <f>O186*H186</f>
        <v>0</v>
      </c>
      <c r="Q186" s="153">
        <v>0</v>
      </c>
      <c r="R186" s="153">
        <f>Q186*H186</f>
        <v>0</v>
      </c>
      <c r="S186" s="153">
        <v>0</v>
      </c>
      <c r="T186" s="154">
        <f>S186*H186</f>
        <v>0</v>
      </c>
      <c r="AR186" s="155" t="s">
        <v>396</v>
      </c>
      <c r="AT186" s="155" t="s">
        <v>319</v>
      </c>
      <c r="AU186" s="155" t="s">
        <v>88</v>
      </c>
      <c r="AY186" s="16" t="s">
        <v>317</v>
      </c>
      <c r="BE186" s="156">
        <f>IF(N186="základná",J186,0)</f>
        <v>0</v>
      </c>
      <c r="BF186" s="156">
        <f>IF(N186="znížená",J186,0)</f>
        <v>0</v>
      </c>
      <c r="BG186" s="156">
        <f>IF(N186="zákl. prenesená",J186,0)</f>
        <v>0</v>
      </c>
      <c r="BH186" s="156">
        <f>IF(N186="zníž. prenesená",J186,0)</f>
        <v>0</v>
      </c>
      <c r="BI186" s="156">
        <f>IF(N186="nulová",J186,0)</f>
        <v>0</v>
      </c>
      <c r="BJ186" s="16" t="s">
        <v>88</v>
      </c>
      <c r="BK186" s="156">
        <f>ROUND(I186*H186,2)</f>
        <v>0</v>
      </c>
      <c r="BL186" s="16" t="s">
        <v>396</v>
      </c>
      <c r="BM186" s="155" t="s">
        <v>692</v>
      </c>
    </row>
    <row r="187" spans="2:65" s="1" customFormat="1" ht="24.15" customHeight="1">
      <c r="B187" s="142"/>
      <c r="C187" s="143" t="s">
        <v>495</v>
      </c>
      <c r="D187" s="143" t="s">
        <v>319</v>
      </c>
      <c r="E187" s="144" t="s">
        <v>704</v>
      </c>
      <c r="F187" s="145" t="s">
        <v>705</v>
      </c>
      <c r="G187" s="146" t="s">
        <v>484</v>
      </c>
      <c r="H187" s="147">
        <v>1116</v>
      </c>
      <c r="I187" s="148"/>
      <c r="J187" s="149">
        <f>ROUND(I187*H187,2)</f>
        <v>0</v>
      </c>
      <c r="K187" s="150"/>
      <c r="L187" s="31"/>
      <c r="M187" s="151" t="s">
        <v>1</v>
      </c>
      <c r="N187" s="152" t="s">
        <v>42</v>
      </c>
      <c r="P187" s="153">
        <f>O187*H187</f>
        <v>0</v>
      </c>
      <c r="Q187" s="153">
        <v>0</v>
      </c>
      <c r="R187" s="153">
        <f>Q187*H187</f>
        <v>0</v>
      </c>
      <c r="S187" s="153">
        <v>0</v>
      </c>
      <c r="T187" s="154">
        <f>S187*H187</f>
        <v>0</v>
      </c>
      <c r="AR187" s="155" t="s">
        <v>396</v>
      </c>
      <c r="AT187" s="155" t="s">
        <v>319</v>
      </c>
      <c r="AU187" s="155" t="s">
        <v>88</v>
      </c>
      <c r="AY187" s="16" t="s">
        <v>317</v>
      </c>
      <c r="BE187" s="156">
        <f>IF(N187="základná",J187,0)</f>
        <v>0</v>
      </c>
      <c r="BF187" s="156">
        <f>IF(N187="znížená",J187,0)</f>
        <v>0</v>
      </c>
      <c r="BG187" s="156">
        <f>IF(N187="zákl. prenesená",J187,0)</f>
        <v>0</v>
      </c>
      <c r="BH187" s="156">
        <f>IF(N187="zníž. prenesená",J187,0)</f>
        <v>0</v>
      </c>
      <c r="BI187" s="156">
        <f>IF(N187="nulová",J187,0)</f>
        <v>0</v>
      </c>
      <c r="BJ187" s="16" t="s">
        <v>88</v>
      </c>
      <c r="BK187" s="156">
        <f>ROUND(I187*H187,2)</f>
        <v>0</v>
      </c>
      <c r="BL187" s="16" t="s">
        <v>396</v>
      </c>
      <c r="BM187" s="155" t="s">
        <v>696</v>
      </c>
    </row>
    <row r="188" spans="2:65" s="1" customFormat="1" ht="24.15" customHeight="1">
      <c r="B188" s="142"/>
      <c r="C188" s="179" t="s">
        <v>501</v>
      </c>
      <c r="D188" s="179" t="s">
        <v>454</v>
      </c>
      <c r="E188" s="180" t="s">
        <v>707</v>
      </c>
      <c r="F188" s="181" t="s">
        <v>708</v>
      </c>
      <c r="G188" s="182" t="s">
        <v>611</v>
      </c>
      <c r="H188" s="183">
        <v>90</v>
      </c>
      <c r="I188" s="184"/>
      <c r="J188" s="185">
        <f>ROUND(I188*H188,2)</f>
        <v>0</v>
      </c>
      <c r="K188" s="186"/>
      <c r="L188" s="187"/>
      <c r="M188" s="188" t="s">
        <v>1</v>
      </c>
      <c r="N188" s="189" t="s">
        <v>42</v>
      </c>
      <c r="P188" s="153">
        <f>O188*H188</f>
        <v>0</v>
      </c>
      <c r="Q188" s="153">
        <v>0</v>
      </c>
      <c r="R188" s="153">
        <f>Q188*H188</f>
        <v>0</v>
      </c>
      <c r="S188" s="153">
        <v>0</v>
      </c>
      <c r="T188" s="154">
        <f>S188*H188</f>
        <v>0</v>
      </c>
      <c r="AR188" s="155" t="s">
        <v>481</v>
      </c>
      <c r="AT188" s="155" t="s">
        <v>454</v>
      </c>
      <c r="AU188" s="155" t="s">
        <v>88</v>
      </c>
      <c r="AY188" s="16" t="s">
        <v>317</v>
      </c>
      <c r="BE188" s="156">
        <f>IF(N188="základná",J188,0)</f>
        <v>0</v>
      </c>
      <c r="BF188" s="156">
        <f>IF(N188="znížená",J188,0)</f>
        <v>0</v>
      </c>
      <c r="BG188" s="156">
        <f>IF(N188="zákl. prenesená",J188,0)</f>
        <v>0</v>
      </c>
      <c r="BH188" s="156">
        <f>IF(N188="zníž. prenesená",J188,0)</f>
        <v>0</v>
      </c>
      <c r="BI188" s="156">
        <f>IF(N188="nulová",J188,0)</f>
        <v>0</v>
      </c>
      <c r="BJ188" s="16" t="s">
        <v>88</v>
      </c>
      <c r="BK188" s="156">
        <f>ROUND(I188*H188,2)</f>
        <v>0</v>
      </c>
      <c r="BL188" s="16" t="s">
        <v>396</v>
      </c>
      <c r="BM188" s="155" t="s">
        <v>21084</v>
      </c>
    </row>
    <row r="189" spans="2:65" s="11" customFormat="1" ht="25.9" customHeight="1">
      <c r="B189" s="130"/>
      <c r="D189" s="131" t="s">
        <v>75</v>
      </c>
      <c r="E189" s="132" t="s">
        <v>656</v>
      </c>
      <c r="F189" s="132" t="s">
        <v>717</v>
      </c>
      <c r="I189" s="133"/>
      <c r="J189" s="134">
        <f>BK189</f>
        <v>0</v>
      </c>
      <c r="L189" s="130"/>
      <c r="M189" s="135"/>
      <c r="P189" s="136">
        <f>P190</f>
        <v>0</v>
      </c>
      <c r="R189" s="136">
        <f>R190</f>
        <v>0</v>
      </c>
      <c r="T189" s="137">
        <f>T190</f>
        <v>0</v>
      </c>
      <c r="AR189" s="131" t="s">
        <v>83</v>
      </c>
      <c r="AT189" s="138" t="s">
        <v>75</v>
      </c>
      <c r="AU189" s="138" t="s">
        <v>76</v>
      </c>
      <c r="AY189" s="131" t="s">
        <v>317</v>
      </c>
      <c r="BK189" s="139">
        <f>BK190</f>
        <v>0</v>
      </c>
    </row>
    <row r="190" spans="2:65" s="11" customFormat="1" ht="22.75" customHeight="1">
      <c r="B190" s="130"/>
      <c r="D190" s="131" t="s">
        <v>75</v>
      </c>
      <c r="E190" s="140" t="s">
        <v>717</v>
      </c>
      <c r="F190" s="140" t="s">
        <v>717</v>
      </c>
      <c r="I190" s="133"/>
      <c r="J190" s="141">
        <f>BK190</f>
        <v>0</v>
      </c>
      <c r="L190" s="130"/>
      <c r="M190" s="135"/>
      <c r="P190" s="136">
        <f>P191</f>
        <v>0</v>
      </c>
      <c r="R190" s="136">
        <f>R191</f>
        <v>0</v>
      </c>
      <c r="T190" s="137">
        <f>T191</f>
        <v>0</v>
      </c>
      <c r="AR190" s="131" t="s">
        <v>83</v>
      </c>
      <c r="AT190" s="138" t="s">
        <v>75</v>
      </c>
      <c r="AU190" s="138" t="s">
        <v>83</v>
      </c>
      <c r="AY190" s="131" t="s">
        <v>317</v>
      </c>
      <c r="BK190" s="139">
        <f>BK191</f>
        <v>0</v>
      </c>
    </row>
    <row r="191" spans="2:65" s="1" customFormat="1" ht="16.5" customHeight="1">
      <c r="B191" s="142"/>
      <c r="C191" s="143" t="s">
        <v>507</v>
      </c>
      <c r="D191" s="143" t="s">
        <v>319</v>
      </c>
      <c r="E191" s="144" t="s">
        <v>718</v>
      </c>
      <c r="F191" s="145" t="s">
        <v>1</v>
      </c>
      <c r="G191" s="146" t="s">
        <v>1</v>
      </c>
      <c r="H191" s="147">
        <v>0</v>
      </c>
      <c r="I191" s="148"/>
      <c r="J191" s="149">
        <f>ROUND(I191*H191,2)</f>
        <v>0</v>
      </c>
      <c r="K191" s="150"/>
      <c r="L191" s="31"/>
      <c r="M191" s="151" t="s">
        <v>1</v>
      </c>
      <c r="N191" s="152" t="s">
        <v>42</v>
      </c>
      <c r="P191" s="153">
        <f>O191*H191</f>
        <v>0</v>
      </c>
      <c r="Q191" s="153">
        <v>0</v>
      </c>
      <c r="R191" s="153">
        <f>Q191*H191</f>
        <v>0</v>
      </c>
      <c r="S191" s="153">
        <v>0</v>
      </c>
      <c r="T191" s="154">
        <f>S191*H191</f>
        <v>0</v>
      </c>
      <c r="AR191" s="155" t="s">
        <v>396</v>
      </c>
      <c r="AT191" s="155" t="s">
        <v>319</v>
      </c>
      <c r="AU191" s="155" t="s">
        <v>88</v>
      </c>
      <c r="AY191" s="16" t="s">
        <v>317</v>
      </c>
      <c r="BE191" s="156">
        <f>IF(N191="základná",J191,0)</f>
        <v>0</v>
      </c>
      <c r="BF191" s="156">
        <f>IF(N191="znížená",J191,0)</f>
        <v>0</v>
      </c>
      <c r="BG191" s="156">
        <f>IF(N191="zákl. prenesená",J191,0)</f>
        <v>0</v>
      </c>
      <c r="BH191" s="156">
        <f>IF(N191="zníž. prenesená",J191,0)</f>
        <v>0</v>
      </c>
      <c r="BI191" s="156">
        <f>IF(N191="nulová",J191,0)</f>
        <v>0</v>
      </c>
      <c r="BJ191" s="16" t="s">
        <v>88</v>
      </c>
      <c r="BK191" s="156">
        <f>ROUND(I191*H191,2)</f>
        <v>0</v>
      </c>
      <c r="BL191" s="16" t="s">
        <v>396</v>
      </c>
      <c r="BM191" s="155" t="s">
        <v>702</v>
      </c>
    </row>
    <row r="192" spans="2:65" s="11" customFormat="1" ht="25.9" customHeight="1">
      <c r="B192" s="130"/>
      <c r="D192" s="131" t="s">
        <v>75</v>
      </c>
      <c r="E192" s="132" t="s">
        <v>499</v>
      </c>
      <c r="F192" s="132" t="s">
        <v>500</v>
      </c>
      <c r="I192" s="133"/>
      <c r="J192" s="134">
        <f>BK192</f>
        <v>0</v>
      </c>
      <c r="L192" s="130"/>
      <c r="M192" s="135"/>
      <c r="P192" s="136">
        <f>SUM(P193:P194)</f>
        <v>0</v>
      </c>
      <c r="R192" s="136">
        <f>SUM(R193:R194)</f>
        <v>0</v>
      </c>
      <c r="T192" s="137">
        <f>SUM(T193:T194)</f>
        <v>0</v>
      </c>
      <c r="AR192" s="131" t="s">
        <v>341</v>
      </c>
      <c r="AT192" s="138" t="s">
        <v>75</v>
      </c>
      <c r="AU192" s="138" t="s">
        <v>76</v>
      </c>
      <c r="AY192" s="131" t="s">
        <v>317</v>
      </c>
      <c r="BK192" s="139">
        <f>SUM(BK193:BK194)</f>
        <v>0</v>
      </c>
    </row>
    <row r="193" spans="2:65" s="1" customFormat="1" ht="37.75" customHeight="1">
      <c r="B193" s="142"/>
      <c r="C193" s="143" t="s">
        <v>703</v>
      </c>
      <c r="D193" s="143" t="s">
        <v>319</v>
      </c>
      <c r="E193" s="144" t="s">
        <v>744</v>
      </c>
      <c r="F193" s="145" t="s">
        <v>745</v>
      </c>
      <c r="G193" s="146" t="s">
        <v>746</v>
      </c>
      <c r="H193" s="147">
        <v>5</v>
      </c>
      <c r="I193" s="148"/>
      <c r="J193" s="149">
        <f>ROUND(I193*H193,2)</f>
        <v>0</v>
      </c>
      <c r="K193" s="150"/>
      <c r="L193" s="31"/>
      <c r="M193" s="151" t="s">
        <v>1</v>
      </c>
      <c r="N193" s="152" t="s">
        <v>42</v>
      </c>
      <c r="P193" s="153">
        <f>O193*H193</f>
        <v>0</v>
      </c>
      <c r="Q193" s="153">
        <v>0</v>
      </c>
      <c r="R193" s="153">
        <f>Q193*H193</f>
        <v>0</v>
      </c>
      <c r="S193" s="153">
        <v>0</v>
      </c>
      <c r="T193" s="154">
        <f>S193*H193</f>
        <v>0</v>
      </c>
      <c r="AR193" s="155" t="s">
        <v>505</v>
      </c>
      <c r="AT193" s="155" t="s">
        <v>319</v>
      </c>
      <c r="AU193" s="155" t="s">
        <v>83</v>
      </c>
      <c r="AY193" s="16" t="s">
        <v>317</v>
      </c>
      <c r="BE193" s="156">
        <f>IF(N193="základná",J193,0)</f>
        <v>0</v>
      </c>
      <c r="BF193" s="156">
        <f>IF(N193="znížená",J193,0)</f>
        <v>0</v>
      </c>
      <c r="BG193" s="156">
        <f>IF(N193="zákl. prenesená",J193,0)</f>
        <v>0</v>
      </c>
      <c r="BH193" s="156">
        <f>IF(N193="zníž. prenesená",J193,0)</f>
        <v>0</v>
      </c>
      <c r="BI193" s="156">
        <f>IF(N193="nulová",J193,0)</f>
        <v>0</v>
      </c>
      <c r="BJ193" s="16" t="s">
        <v>88</v>
      </c>
      <c r="BK193" s="156">
        <f>ROUND(I193*H193,2)</f>
        <v>0</v>
      </c>
      <c r="BL193" s="16" t="s">
        <v>505</v>
      </c>
      <c r="BM193" s="155" t="s">
        <v>21085</v>
      </c>
    </row>
    <row r="194" spans="2:65" s="1" customFormat="1" ht="24.15" customHeight="1">
      <c r="B194" s="142"/>
      <c r="C194" s="143" t="s">
        <v>650</v>
      </c>
      <c r="D194" s="143" t="s">
        <v>319</v>
      </c>
      <c r="E194" s="144" t="s">
        <v>8196</v>
      </c>
      <c r="F194" s="145" t="s">
        <v>8197</v>
      </c>
      <c r="G194" s="146" t="s">
        <v>639</v>
      </c>
      <c r="H194" s="198"/>
      <c r="I194" s="148"/>
      <c r="J194" s="149">
        <f>ROUND(I194*H194,2)</f>
        <v>0</v>
      </c>
      <c r="K194" s="150"/>
      <c r="L194" s="31"/>
      <c r="M194" s="190" t="s">
        <v>1</v>
      </c>
      <c r="N194" s="191" t="s">
        <v>42</v>
      </c>
      <c r="O194" s="192"/>
      <c r="P194" s="193">
        <f>O194*H194</f>
        <v>0</v>
      </c>
      <c r="Q194" s="193">
        <v>0</v>
      </c>
      <c r="R194" s="193">
        <f>Q194*H194</f>
        <v>0</v>
      </c>
      <c r="S194" s="193">
        <v>0</v>
      </c>
      <c r="T194" s="194">
        <f>S194*H194</f>
        <v>0</v>
      </c>
      <c r="AR194" s="155" t="s">
        <v>323</v>
      </c>
      <c r="AT194" s="155" t="s">
        <v>319</v>
      </c>
      <c r="AU194" s="155" t="s">
        <v>83</v>
      </c>
      <c r="AY194" s="16" t="s">
        <v>317</v>
      </c>
      <c r="BE194" s="156">
        <f>IF(N194="základná",J194,0)</f>
        <v>0</v>
      </c>
      <c r="BF194" s="156">
        <f>IF(N194="znížená",J194,0)</f>
        <v>0</v>
      </c>
      <c r="BG194" s="156">
        <f>IF(N194="zákl. prenesená",J194,0)</f>
        <v>0</v>
      </c>
      <c r="BH194" s="156">
        <f>IF(N194="zníž. prenesená",J194,0)</f>
        <v>0</v>
      </c>
      <c r="BI194" s="156">
        <f>IF(N194="nulová",J194,0)</f>
        <v>0</v>
      </c>
      <c r="BJ194" s="16" t="s">
        <v>88</v>
      </c>
      <c r="BK194" s="156">
        <f>ROUND(I194*H194,2)</f>
        <v>0</v>
      </c>
      <c r="BL194" s="16" t="s">
        <v>323</v>
      </c>
      <c r="BM194" s="155" t="s">
        <v>21086</v>
      </c>
    </row>
    <row r="195" spans="2:65" s="1" customFormat="1" ht="7" customHeight="1">
      <c r="B195" s="46"/>
      <c r="C195" s="47"/>
      <c r="D195" s="47"/>
      <c r="E195" s="47"/>
      <c r="F195" s="47"/>
      <c r="G195" s="47"/>
      <c r="H195" s="47"/>
      <c r="I195" s="47"/>
      <c r="J195" s="47"/>
      <c r="K195" s="47"/>
      <c r="L195" s="31"/>
    </row>
  </sheetData>
  <autoFilter ref="C134:K194" xr:uid="{00000000-0009-0000-0000-000036000000}"/>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2:BM18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257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21035</v>
      </c>
      <c r="F11" s="263"/>
      <c r="G11" s="263"/>
      <c r="H11" s="263"/>
      <c r="L11" s="31"/>
    </row>
    <row r="12" spans="2:46" s="1" customFormat="1" ht="12" customHeight="1">
      <c r="B12" s="31"/>
      <c r="D12" s="26" t="s">
        <v>289</v>
      </c>
      <c r="L12" s="31"/>
    </row>
    <row r="13" spans="2:46" s="1" customFormat="1" ht="30" customHeight="1">
      <c r="B13" s="31"/>
      <c r="E13" s="243" t="s">
        <v>21087</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ROUND(J135,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ROUND((SUM(BE135:BE186)),  2)</f>
        <v>0</v>
      </c>
      <c r="G37" s="99"/>
      <c r="H37" s="99"/>
      <c r="I37" s="100">
        <v>0.2</v>
      </c>
      <c r="J37" s="98">
        <f>ROUND(((SUM(BE135:BE186))*I37),  2)</f>
        <v>0</v>
      </c>
      <c r="L37" s="31"/>
    </row>
    <row r="38" spans="2:12" s="1" customFormat="1" ht="14.4" customHeight="1">
      <c r="B38" s="31"/>
      <c r="E38" s="36" t="s">
        <v>42</v>
      </c>
      <c r="F38" s="98">
        <f>ROUND((SUM(BF135:BF186)),  2)</f>
        <v>0</v>
      </c>
      <c r="G38" s="99"/>
      <c r="H38" s="99"/>
      <c r="I38" s="100">
        <v>0.2</v>
      </c>
      <c r="J38" s="98">
        <f>ROUND(((SUM(BF135:BF186))*I38),  2)</f>
        <v>0</v>
      </c>
      <c r="L38" s="31"/>
    </row>
    <row r="39" spans="2:12" s="1" customFormat="1" ht="14.4" hidden="1" customHeight="1">
      <c r="B39" s="31"/>
      <c r="E39" s="26" t="s">
        <v>43</v>
      </c>
      <c r="F39" s="87">
        <f>ROUND((SUM(BG135:BG186)),  2)</f>
        <v>0</v>
      </c>
      <c r="I39" s="101">
        <v>0.2</v>
      </c>
      <c r="J39" s="87">
        <f>0</f>
        <v>0</v>
      </c>
      <c r="L39" s="31"/>
    </row>
    <row r="40" spans="2:12" s="1" customFormat="1" ht="14.4" hidden="1" customHeight="1">
      <c r="B40" s="31"/>
      <c r="E40" s="26" t="s">
        <v>44</v>
      </c>
      <c r="F40" s="87">
        <f>ROUND((SUM(BH135:BH186)),  2)</f>
        <v>0</v>
      </c>
      <c r="I40" s="101">
        <v>0.2</v>
      </c>
      <c r="J40" s="87">
        <f>0</f>
        <v>0</v>
      </c>
      <c r="L40" s="31"/>
    </row>
    <row r="41" spans="2:12" s="1" customFormat="1" ht="14.4" hidden="1" customHeight="1">
      <c r="B41" s="31"/>
      <c r="E41" s="36" t="s">
        <v>45</v>
      </c>
      <c r="F41" s="98">
        <f>ROUND((SUM(BI135:BI186)),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21035</v>
      </c>
      <c r="F89" s="263"/>
      <c r="G89" s="263"/>
      <c r="H89" s="263"/>
      <c r="L89" s="31"/>
    </row>
    <row r="90" spans="2:12" s="1" customFormat="1" ht="12" customHeight="1">
      <c r="B90" s="31"/>
      <c r="C90" s="26" t="s">
        <v>289</v>
      </c>
      <c r="L90" s="31"/>
    </row>
    <row r="91" spans="2:12" s="1" customFormat="1" ht="30" customHeight="1">
      <c r="B91" s="31"/>
      <c r="E91" s="243" t="str">
        <f>E13</f>
        <v>PS09.3 - Rozvod stlačeného vzduchu T - 8barov (prístrojový)</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J135</f>
        <v>0</v>
      </c>
      <c r="L100" s="31"/>
      <c r="AU100" s="16" t="s">
        <v>296</v>
      </c>
    </row>
    <row r="101" spans="2:47" s="8" customFormat="1" ht="25" customHeight="1">
      <c r="B101" s="113"/>
      <c r="D101" s="114" t="s">
        <v>20779</v>
      </c>
      <c r="E101" s="115"/>
      <c r="F101" s="115"/>
      <c r="G101" s="115"/>
      <c r="H101" s="115"/>
      <c r="I101" s="115"/>
      <c r="J101" s="116">
        <f>J136</f>
        <v>0</v>
      </c>
      <c r="L101" s="113"/>
    </row>
    <row r="102" spans="2:47" s="9" customFormat="1" ht="19.899999999999999" customHeight="1">
      <c r="B102" s="117"/>
      <c r="D102" s="118" t="s">
        <v>941</v>
      </c>
      <c r="E102" s="119"/>
      <c r="F102" s="119"/>
      <c r="G102" s="119"/>
      <c r="H102" s="119"/>
      <c r="I102" s="119"/>
      <c r="J102" s="120">
        <f>J137</f>
        <v>0</v>
      </c>
      <c r="L102" s="117"/>
    </row>
    <row r="103" spans="2:47" s="9" customFormat="1" ht="19.899999999999999" customHeight="1">
      <c r="B103" s="117"/>
      <c r="D103" s="118" t="s">
        <v>571</v>
      </c>
      <c r="E103" s="119"/>
      <c r="F103" s="119"/>
      <c r="G103" s="119"/>
      <c r="H103" s="119"/>
      <c r="I103" s="119"/>
      <c r="J103" s="120">
        <f>J141</f>
        <v>0</v>
      </c>
      <c r="L103" s="117"/>
    </row>
    <row r="104" spans="2:47" s="9" customFormat="1" ht="19.899999999999999" customHeight="1">
      <c r="B104" s="117"/>
      <c r="D104" s="118" t="s">
        <v>572</v>
      </c>
      <c r="E104" s="119"/>
      <c r="F104" s="119"/>
      <c r="G104" s="119"/>
      <c r="H104" s="119"/>
      <c r="I104" s="119"/>
      <c r="J104" s="120">
        <f>J149</f>
        <v>0</v>
      </c>
      <c r="L104" s="117"/>
    </row>
    <row r="105" spans="2:47" s="9" customFormat="1" ht="19.899999999999999" customHeight="1">
      <c r="B105" s="117"/>
      <c r="D105" s="118" t="s">
        <v>573</v>
      </c>
      <c r="E105" s="119"/>
      <c r="F105" s="119"/>
      <c r="G105" s="119"/>
      <c r="H105" s="119"/>
      <c r="I105" s="119"/>
      <c r="J105" s="120">
        <f>J161</f>
        <v>0</v>
      </c>
      <c r="L105" s="117"/>
    </row>
    <row r="106" spans="2:47" s="9" customFormat="1" ht="19.899999999999999" customHeight="1">
      <c r="B106" s="117"/>
      <c r="D106" s="118" t="s">
        <v>574</v>
      </c>
      <c r="E106" s="119"/>
      <c r="F106" s="119"/>
      <c r="G106" s="119"/>
      <c r="H106" s="119"/>
      <c r="I106" s="119"/>
      <c r="J106" s="120">
        <f>J173</f>
        <v>0</v>
      </c>
      <c r="L106" s="117"/>
    </row>
    <row r="107" spans="2:47" s="8" customFormat="1" ht="25" customHeight="1">
      <c r="B107" s="113"/>
      <c r="D107" s="114" t="s">
        <v>20780</v>
      </c>
      <c r="E107" s="115"/>
      <c r="F107" s="115"/>
      <c r="G107" s="115"/>
      <c r="H107" s="115"/>
      <c r="I107" s="115"/>
      <c r="J107" s="116">
        <f>J175</f>
        <v>0</v>
      </c>
      <c r="L107" s="113"/>
    </row>
    <row r="108" spans="2:47" s="9" customFormat="1" ht="19.899999999999999" customHeight="1">
      <c r="B108" s="117"/>
      <c r="D108" s="118" t="s">
        <v>576</v>
      </c>
      <c r="E108" s="119"/>
      <c r="F108" s="119"/>
      <c r="G108" s="119"/>
      <c r="H108" s="119"/>
      <c r="I108" s="119"/>
      <c r="J108" s="120">
        <f>J176</f>
        <v>0</v>
      </c>
      <c r="L108" s="117"/>
    </row>
    <row r="109" spans="2:47" s="8" customFormat="1" ht="25" customHeight="1">
      <c r="B109" s="113"/>
      <c r="D109" s="114" t="s">
        <v>20781</v>
      </c>
      <c r="E109" s="115"/>
      <c r="F109" s="115"/>
      <c r="G109" s="115"/>
      <c r="H109" s="115"/>
      <c r="I109" s="115"/>
      <c r="J109" s="116">
        <f>J181</f>
        <v>0</v>
      </c>
      <c r="L109" s="113"/>
    </row>
    <row r="110" spans="2:47" s="9" customFormat="1" ht="19.899999999999999" customHeight="1">
      <c r="B110" s="117"/>
      <c r="D110" s="118" t="s">
        <v>579</v>
      </c>
      <c r="E110" s="119"/>
      <c r="F110" s="119"/>
      <c r="G110" s="119"/>
      <c r="H110" s="119"/>
      <c r="I110" s="119"/>
      <c r="J110" s="120">
        <f>J182</f>
        <v>0</v>
      </c>
      <c r="L110" s="117"/>
    </row>
    <row r="111" spans="2:47" s="8" customFormat="1" ht="25" customHeight="1">
      <c r="B111" s="113"/>
      <c r="D111" s="114" t="s">
        <v>302</v>
      </c>
      <c r="E111" s="115"/>
      <c r="F111" s="115"/>
      <c r="G111" s="115"/>
      <c r="H111" s="115"/>
      <c r="I111" s="115"/>
      <c r="J111" s="116">
        <f>J184</f>
        <v>0</v>
      </c>
      <c r="L111" s="113"/>
    </row>
    <row r="112" spans="2:47" s="1" customFormat="1" ht="21.75" customHeight="1">
      <c r="B112" s="31"/>
      <c r="L112" s="31"/>
    </row>
    <row r="113" spans="2:12" s="1" customFormat="1" ht="7" customHeight="1">
      <c r="B113" s="46"/>
      <c r="C113" s="47"/>
      <c r="D113" s="47"/>
      <c r="E113" s="47"/>
      <c r="F113" s="47"/>
      <c r="G113" s="47"/>
      <c r="H113" s="47"/>
      <c r="I113" s="47"/>
      <c r="J113" s="47"/>
      <c r="K113" s="47"/>
      <c r="L113" s="31"/>
    </row>
    <row r="117" spans="2:12" s="1" customFormat="1" ht="7" customHeight="1">
      <c r="B117" s="48"/>
      <c r="C117" s="49"/>
      <c r="D117" s="49"/>
      <c r="E117" s="49"/>
      <c r="F117" s="49"/>
      <c r="G117" s="49"/>
      <c r="H117" s="49"/>
      <c r="I117" s="49"/>
      <c r="J117" s="49"/>
      <c r="K117" s="49"/>
      <c r="L117" s="31"/>
    </row>
    <row r="118" spans="2:12" s="1" customFormat="1" ht="25" customHeight="1">
      <c r="B118" s="31"/>
      <c r="C118" s="20" t="s">
        <v>303</v>
      </c>
      <c r="L118" s="31"/>
    </row>
    <row r="119" spans="2:12" s="1" customFormat="1" ht="7" customHeight="1">
      <c r="B119" s="31"/>
      <c r="L119" s="31"/>
    </row>
    <row r="120" spans="2:12" s="1" customFormat="1" ht="12" customHeight="1">
      <c r="B120" s="31"/>
      <c r="C120" s="26" t="s">
        <v>15</v>
      </c>
      <c r="L120" s="31"/>
    </row>
    <row r="121" spans="2:12" s="1" customFormat="1" ht="26.25" customHeight="1">
      <c r="B121" s="31"/>
      <c r="E121" s="261" t="str">
        <f>E7</f>
        <v>Dostavba a rekonštrukcia lôžkovej časti Nemocnice s poliklinikou v Spišskej Novej Vsi</v>
      </c>
      <c r="F121" s="262"/>
      <c r="G121" s="262"/>
      <c r="H121" s="262"/>
      <c r="L121" s="31"/>
    </row>
    <row r="122" spans="2:12" ht="12" customHeight="1">
      <c r="B122" s="19"/>
      <c r="C122" s="26" t="s">
        <v>285</v>
      </c>
      <c r="L122" s="19"/>
    </row>
    <row r="123" spans="2:12" ht="16.5" customHeight="1">
      <c r="B123" s="19"/>
      <c r="E123" s="261" t="s">
        <v>20135</v>
      </c>
      <c r="F123" s="218"/>
      <c r="G123" s="218"/>
      <c r="H123" s="218"/>
      <c r="L123" s="19"/>
    </row>
    <row r="124" spans="2:12" ht="12" customHeight="1">
      <c r="B124" s="19"/>
      <c r="C124" s="26" t="s">
        <v>287</v>
      </c>
      <c r="L124" s="19"/>
    </row>
    <row r="125" spans="2:12" s="1" customFormat="1" ht="16.5" customHeight="1">
      <c r="B125" s="31"/>
      <c r="E125" s="256" t="s">
        <v>21035</v>
      </c>
      <c r="F125" s="263"/>
      <c r="G125" s="263"/>
      <c r="H125" s="263"/>
      <c r="L125" s="31"/>
    </row>
    <row r="126" spans="2:12" s="1" customFormat="1" ht="12" customHeight="1">
      <c r="B126" s="31"/>
      <c r="C126" s="26" t="s">
        <v>289</v>
      </c>
      <c r="L126" s="31"/>
    </row>
    <row r="127" spans="2:12" s="1" customFormat="1" ht="30" customHeight="1">
      <c r="B127" s="31"/>
      <c r="E127" s="243" t="str">
        <f>E13</f>
        <v>PS09.3 - Rozvod stlačeného vzduchu T - 8barov (prístrojový)</v>
      </c>
      <c r="F127" s="263"/>
      <c r="G127" s="263"/>
      <c r="H127" s="263"/>
      <c r="L127" s="31"/>
    </row>
    <row r="128" spans="2:12" s="1" customFormat="1" ht="7" customHeight="1">
      <c r="B128" s="31"/>
      <c r="L128" s="31"/>
    </row>
    <row r="129" spans="2:65" s="1" customFormat="1" ht="12" customHeight="1">
      <c r="B129" s="31"/>
      <c r="C129" s="26" t="s">
        <v>19</v>
      </c>
      <c r="F129" s="24" t="str">
        <f>F16</f>
        <v>parc.č.:1094/1,17,81,82,98,99,1095,1096,9243/18</v>
      </c>
      <c r="I129" s="26" t="s">
        <v>21</v>
      </c>
      <c r="J129" s="54" t="str">
        <f>IF(J16="","",J16)</f>
        <v>6. 3. 2024</v>
      </c>
      <c r="L129" s="31"/>
    </row>
    <row r="130" spans="2:65" s="1" customFormat="1" ht="7" customHeight="1">
      <c r="B130" s="31"/>
      <c r="L130" s="31"/>
    </row>
    <row r="131" spans="2:65" s="1" customFormat="1" ht="25.65" customHeight="1">
      <c r="B131" s="31"/>
      <c r="C131" s="26" t="s">
        <v>23</v>
      </c>
      <c r="F131" s="24" t="str">
        <f>E19</f>
        <v>Nemocnica s poliklinikou, Spišská Nová Ves</v>
      </c>
      <c r="I131" s="26" t="s">
        <v>29</v>
      </c>
      <c r="J131" s="29" t="str">
        <f>E25</f>
        <v>d.g.A. design graphic architecture s.r.o.</v>
      </c>
      <c r="L131" s="31"/>
    </row>
    <row r="132" spans="2:65" s="1" customFormat="1" ht="15.15" customHeight="1">
      <c r="B132" s="31"/>
      <c r="C132" s="26" t="s">
        <v>27</v>
      </c>
      <c r="F132" s="24" t="str">
        <f>IF(E22="","",E22)</f>
        <v>Vyplň údaj</v>
      </c>
      <c r="I132" s="26" t="s">
        <v>32</v>
      </c>
      <c r="J132" s="29" t="str">
        <f>E28</f>
        <v xml:space="preserve"> </v>
      </c>
      <c r="L132" s="31"/>
    </row>
    <row r="133" spans="2:65" s="1" customFormat="1" ht="10.25" customHeight="1">
      <c r="B133" s="31"/>
      <c r="L133" s="31"/>
    </row>
    <row r="134" spans="2:65" s="10" customFormat="1" ht="29.25" customHeight="1">
      <c r="B134" s="121"/>
      <c r="C134" s="122" t="s">
        <v>304</v>
      </c>
      <c r="D134" s="123" t="s">
        <v>61</v>
      </c>
      <c r="E134" s="123" t="s">
        <v>57</v>
      </c>
      <c r="F134" s="123" t="s">
        <v>58</v>
      </c>
      <c r="G134" s="123" t="s">
        <v>305</v>
      </c>
      <c r="H134" s="123" t="s">
        <v>306</v>
      </c>
      <c r="I134" s="123" t="s">
        <v>307</v>
      </c>
      <c r="J134" s="124" t="s">
        <v>294</v>
      </c>
      <c r="K134" s="125" t="s">
        <v>308</v>
      </c>
      <c r="L134" s="121"/>
      <c r="M134" s="61" t="s">
        <v>1</v>
      </c>
      <c r="N134" s="62" t="s">
        <v>40</v>
      </c>
      <c r="O134" s="62" t="s">
        <v>309</v>
      </c>
      <c r="P134" s="62" t="s">
        <v>310</v>
      </c>
      <c r="Q134" s="62" t="s">
        <v>311</v>
      </c>
      <c r="R134" s="62" t="s">
        <v>312</v>
      </c>
      <c r="S134" s="62" t="s">
        <v>313</v>
      </c>
      <c r="T134" s="63" t="s">
        <v>314</v>
      </c>
    </row>
    <row r="135" spans="2:65" s="1" customFormat="1" ht="22.75" customHeight="1">
      <c r="B135" s="31"/>
      <c r="C135" s="66" t="s">
        <v>295</v>
      </c>
      <c r="J135" s="126">
        <f>BK135</f>
        <v>0</v>
      </c>
      <c r="L135" s="31"/>
      <c r="M135" s="64"/>
      <c r="N135" s="55"/>
      <c r="O135" s="55"/>
      <c r="P135" s="127">
        <f>P136+P175+P181+P184</f>
        <v>0</v>
      </c>
      <c r="Q135" s="55"/>
      <c r="R135" s="127">
        <f>R136+R175+R181+R184</f>
        <v>0.48394500000000001</v>
      </c>
      <c r="S135" s="55"/>
      <c r="T135" s="128">
        <f>T136+T175+T181+T184</f>
        <v>0</v>
      </c>
      <c r="AT135" s="16" t="s">
        <v>75</v>
      </c>
      <c r="AU135" s="16" t="s">
        <v>296</v>
      </c>
      <c r="BK135" s="129">
        <f>BK136+BK175+BK181+BK184</f>
        <v>0</v>
      </c>
    </row>
    <row r="136" spans="2:65" s="11" customFormat="1" ht="25.9" customHeight="1">
      <c r="B136" s="130"/>
      <c r="D136" s="131" t="s">
        <v>75</v>
      </c>
      <c r="E136" s="132" t="s">
        <v>582</v>
      </c>
      <c r="F136" s="132" t="s">
        <v>613</v>
      </c>
      <c r="I136" s="133"/>
      <c r="J136" s="134">
        <f>BK136</f>
        <v>0</v>
      </c>
      <c r="L136" s="130"/>
      <c r="M136" s="135"/>
      <c r="P136" s="136">
        <f>P137+P141+P149+P161+P173</f>
        <v>0</v>
      </c>
      <c r="R136" s="136">
        <f>R137+R141+R149+R161+R173</f>
        <v>0.48394500000000001</v>
      </c>
      <c r="T136" s="137">
        <f>T137+T141+T149+T161+T173</f>
        <v>0</v>
      </c>
      <c r="AR136" s="131" t="s">
        <v>83</v>
      </c>
      <c r="AT136" s="138" t="s">
        <v>75</v>
      </c>
      <c r="AU136" s="138" t="s">
        <v>76</v>
      </c>
      <c r="AY136" s="131" t="s">
        <v>317</v>
      </c>
      <c r="BK136" s="139">
        <f>BK137+BK141+BK149+BK161+BK173</f>
        <v>0</v>
      </c>
    </row>
    <row r="137" spans="2:65" s="11" customFormat="1" ht="22.75" customHeight="1">
      <c r="B137" s="130"/>
      <c r="D137" s="131" t="s">
        <v>75</v>
      </c>
      <c r="E137" s="140" t="s">
        <v>2453</v>
      </c>
      <c r="F137" s="140" t="s">
        <v>2454</v>
      </c>
      <c r="I137" s="133"/>
      <c r="J137" s="141">
        <f>BK137</f>
        <v>0</v>
      </c>
      <c r="L137" s="130"/>
      <c r="M137" s="135"/>
      <c r="P137" s="136">
        <f>SUM(P138:P140)</f>
        <v>0</v>
      </c>
      <c r="R137" s="136">
        <f>SUM(R138:R140)</f>
        <v>1.2000000000000001E-3</v>
      </c>
      <c r="T137" s="137">
        <f>SUM(T138:T140)</f>
        <v>0</v>
      </c>
      <c r="AR137" s="131" t="s">
        <v>88</v>
      </c>
      <c r="AT137" s="138" t="s">
        <v>75</v>
      </c>
      <c r="AU137" s="138" t="s">
        <v>83</v>
      </c>
      <c r="AY137" s="131" t="s">
        <v>317</v>
      </c>
      <c r="BK137" s="139">
        <f>SUM(BK138:BK140)</f>
        <v>0</v>
      </c>
    </row>
    <row r="138" spans="2:65" s="1" customFormat="1" ht="16.5" customHeight="1">
      <c r="B138" s="142"/>
      <c r="C138" s="143" t="s">
        <v>83</v>
      </c>
      <c r="D138" s="143" t="s">
        <v>319</v>
      </c>
      <c r="E138" s="144" t="s">
        <v>20782</v>
      </c>
      <c r="F138" s="145" t="s">
        <v>1</v>
      </c>
      <c r="G138" s="146" t="s">
        <v>1</v>
      </c>
      <c r="H138" s="147">
        <v>0</v>
      </c>
      <c r="I138" s="148"/>
      <c r="J138" s="149">
        <f>ROUND(I138*H138,2)</f>
        <v>0</v>
      </c>
      <c r="K138" s="150"/>
      <c r="L138" s="31"/>
      <c r="M138" s="151" t="s">
        <v>1</v>
      </c>
      <c r="N138" s="152" t="s">
        <v>42</v>
      </c>
      <c r="P138" s="153">
        <f>O138*H138</f>
        <v>0</v>
      </c>
      <c r="Q138" s="153">
        <v>1E-4</v>
      </c>
      <c r="R138" s="153">
        <f>Q138*H138</f>
        <v>0</v>
      </c>
      <c r="S138" s="153">
        <v>0</v>
      </c>
      <c r="T138" s="154">
        <f>S138*H138</f>
        <v>0</v>
      </c>
      <c r="AR138" s="155" t="s">
        <v>396</v>
      </c>
      <c r="AT138" s="155" t="s">
        <v>319</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396</v>
      </c>
      <c r="BM138" s="155" t="s">
        <v>88</v>
      </c>
    </row>
    <row r="139" spans="2:65" s="1" customFormat="1" ht="24.15" customHeight="1">
      <c r="B139" s="142"/>
      <c r="C139" s="143" t="s">
        <v>477</v>
      </c>
      <c r="D139" s="143" t="s">
        <v>319</v>
      </c>
      <c r="E139" s="144" t="s">
        <v>20783</v>
      </c>
      <c r="F139" s="145" t="s">
        <v>20784</v>
      </c>
      <c r="G139" s="146" t="s">
        <v>611</v>
      </c>
      <c r="H139" s="147">
        <v>6</v>
      </c>
      <c r="I139" s="148"/>
      <c r="J139" s="149">
        <f>ROUND(I139*H139,2)</f>
        <v>0</v>
      </c>
      <c r="K139" s="150"/>
      <c r="L139" s="31"/>
      <c r="M139" s="151" t="s">
        <v>1</v>
      </c>
      <c r="N139" s="152" t="s">
        <v>42</v>
      </c>
      <c r="P139" s="153">
        <f>O139*H139</f>
        <v>0</v>
      </c>
      <c r="Q139" s="153">
        <v>1E-4</v>
      </c>
      <c r="R139" s="153">
        <f>Q139*H139</f>
        <v>6.0000000000000006E-4</v>
      </c>
      <c r="S139" s="153">
        <v>0</v>
      </c>
      <c r="T139" s="154">
        <f>S139*H139</f>
        <v>0</v>
      </c>
      <c r="AR139" s="155" t="s">
        <v>396</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396</v>
      </c>
      <c r="BM139" s="155" t="s">
        <v>21088</v>
      </c>
    </row>
    <row r="140" spans="2:65" s="1" customFormat="1" ht="16.5" customHeight="1">
      <c r="B140" s="142"/>
      <c r="C140" s="179" t="s">
        <v>481</v>
      </c>
      <c r="D140" s="179" t="s">
        <v>454</v>
      </c>
      <c r="E140" s="180" t="s">
        <v>20786</v>
      </c>
      <c r="F140" s="181" t="s">
        <v>20787</v>
      </c>
      <c r="G140" s="182" t="s">
        <v>611</v>
      </c>
      <c r="H140" s="183">
        <v>6</v>
      </c>
      <c r="I140" s="184"/>
      <c r="J140" s="185">
        <f>ROUND(I140*H140,2)</f>
        <v>0</v>
      </c>
      <c r="K140" s="186"/>
      <c r="L140" s="187"/>
      <c r="M140" s="188" t="s">
        <v>1</v>
      </c>
      <c r="N140" s="189" t="s">
        <v>42</v>
      </c>
      <c r="P140" s="153">
        <f>O140*H140</f>
        <v>0</v>
      </c>
      <c r="Q140" s="153">
        <v>1E-4</v>
      </c>
      <c r="R140" s="153">
        <f>Q140*H140</f>
        <v>6.0000000000000006E-4</v>
      </c>
      <c r="S140" s="153">
        <v>0</v>
      </c>
      <c r="T140" s="154">
        <f>S140*H140</f>
        <v>0</v>
      </c>
      <c r="AR140" s="155" t="s">
        <v>481</v>
      </c>
      <c r="AT140" s="155" t="s">
        <v>454</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396</v>
      </c>
      <c r="BM140" s="155" t="s">
        <v>21089</v>
      </c>
    </row>
    <row r="141" spans="2:65" s="11" customFormat="1" ht="22.75" customHeight="1">
      <c r="B141" s="130"/>
      <c r="D141" s="131" t="s">
        <v>75</v>
      </c>
      <c r="E141" s="140" t="s">
        <v>614</v>
      </c>
      <c r="F141" s="140" t="s">
        <v>615</v>
      </c>
      <c r="I141" s="133"/>
      <c r="J141" s="141">
        <f>BK141</f>
        <v>0</v>
      </c>
      <c r="L141" s="130"/>
      <c r="M141" s="135"/>
      <c r="P141" s="136">
        <f>SUM(P142:P148)</f>
        <v>0</v>
      </c>
      <c r="R141" s="136">
        <f>SUM(R142:R148)</f>
        <v>0.22519</v>
      </c>
      <c r="T141" s="137">
        <f>SUM(T142:T148)</f>
        <v>0</v>
      </c>
      <c r="AR141" s="131" t="s">
        <v>88</v>
      </c>
      <c r="AT141" s="138" t="s">
        <v>75</v>
      </c>
      <c r="AU141" s="138" t="s">
        <v>83</v>
      </c>
      <c r="AY141" s="131" t="s">
        <v>317</v>
      </c>
      <c r="BK141" s="139">
        <f>SUM(BK142:BK148)</f>
        <v>0</v>
      </c>
    </row>
    <row r="142" spans="2:65" s="1" customFormat="1" ht="24.15" customHeight="1">
      <c r="B142" s="142"/>
      <c r="C142" s="143" t="s">
        <v>88</v>
      </c>
      <c r="D142" s="143" t="s">
        <v>319</v>
      </c>
      <c r="E142" s="144" t="s">
        <v>20978</v>
      </c>
      <c r="F142" s="145" t="s">
        <v>20981</v>
      </c>
      <c r="G142" s="146" t="s">
        <v>484</v>
      </c>
      <c r="H142" s="147">
        <v>1</v>
      </c>
      <c r="I142" s="148"/>
      <c r="J142" s="149">
        <f>ROUND(I142*H142,2)</f>
        <v>0</v>
      </c>
      <c r="K142" s="150"/>
      <c r="L142" s="31"/>
      <c r="M142" s="151" t="s">
        <v>1</v>
      </c>
      <c r="N142" s="152" t="s">
        <v>42</v>
      </c>
      <c r="P142" s="153">
        <f>O142*H142</f>
        <v>0</v>
      </c>
      <c r="Q142" s="153">
        <v>2.5699999999999998E-3</v>
      </c>
      <c r="R142" s="153">
        <f>Q142*H142</f>
        <v>2.5699999999999998E-3</v>
      </c>
      <c r="S142" s="153">
        <v>0</v>
      </c>
      <c r="T142" s="154">
        <f>S142*H142</f>
        <v>0</v>
      </c>
      <c r="AR142" s="155" t="s">
        <v>396</v>
      </c>
      <c r="AT142" s="155" t="s">
        <v>319</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396</v>
      </c>
      <c r="BM142" s="155" t="s">
        <v>323</v>
      </c>
    </row>
    <row r="143" spans="2:65" s="1" customFormat="1" ht="24.15" customHeight="1">
      <c r="B143" s="142"/>
      <c r="C143" s="143" t="s">
        <v>92</v>
      </c>
      <c r="D143" s="143" t="s">
        <v>319</v>
      </c>
      <c r="E143" s="144" t="s">
        <v>20864</v>
      </c>
      <c r="F143" s="145" t="s">
        <v>20865</v>
      </c>
      <c r="G143" s="146" t="s">
        <v>484</v>
      </c>
      <c r="H143" s="147">
        <v>1</v>
      </c>
      <c r="I143" s="148"/>
      <c r="J143" s="149">
        <f>ROUND(I143*H143,2)</f>
        <v>0</v>
      </c>
      <c r="K143" s="150"/>
      <c r="L143" s="31"/>
      <c r="M143" s="151" t="s">
        <v>1</v>
      </c>
      <c r="N143" s="152" t="s">
        <v>42</v>
      </c>
      <c r="P143" s="153">
        <f>O143*H143</f>
        <v>0</v>
      </c>
      <c r="Q143" s="153">
        <v>3.0200000000000001E-3</v>
      </c>
      <c r="R143" s="153">
        <f>Q143*H143</f>
        <v>3.0200000000000001E-3</v>
      </c>
      <c r="S143" s="153">
        <v>0</v>
      </c>
      <c r="T143" s="154">
        <f>S143*H143</f>
        <v>0</v>
      </c>
      <c r="AR143" s="155" t="s">
        <v>396</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396</v>
      </c>
      <c r="BM143" s="155" t="s">
        <v>346</v>
      </c>
    </row>
    <row r="144" spans="2:65" s="1" customFormat="1" ht="24.15" customHeight="1">
      <c r="B144" s="142"/>
      <c r="C144" s="179" t="s">
        <v>323</v>
      </c>
      <c r="D144" s="179" t="s">
        <v>454</v>
      </c>
      <c r="E144" s="180" t="s">
        <v>21052</v>
      </c>
      <c r="F144" s="181" t="s">
        <v>21090</v>
      </c>
      <c r="G144" s="182" t="s">
        <v>484</v>
      </c>
      <c r="H144" s="183">
        <v>20</v>
      </c>
      <c r="I144" s="184"/>
      <c r="J144" s="185">
        <f>ROUND(I144*H144,2)</f>
        <v>0</v>
      </c>
      <c r="K144" s="186"/>
      <c r="L144" s="187"/>
      <c r="M144" s="188" t="s">
        <v>1</v>
      </c>
      <c r="N144" s="189" t="s">
        <v>42</v>
      </c>
      <c r="P144" s="153">
        <f>O144*H144</f>
        <v>0</v>
      </c>
      <c r="Q144" s="153">
        <v>5.7000000000000002E-3</v>
      </c>
      <c r="R144" s="153">
        <f>Q144*H144</f>
        <v>0.114</v>
      </c>
      <c r="S144" s="153">
        <v>0</v>
      </c>
      <c r="T144" s="154">
        <f>S144*H144</f>
        <v>0</v>
      </c>
      <c r="AR144" s="155" t="s">
        <v>481</v>
      </c>
      <c r="AT144" s="155" t="s">
        <v>454</v>
      </c>
      <c r="AU144" s="155" t="s">
        <v>88</v>
      </c>
      <c r="AY144" s="16" t="s">
        <v>317</v>
      </c>
      <c r="BE144" s="156">
        <f>IF(N144="základná",J144,0)</f>
        <v>0</v>
      </c>
      <c r="BF144" s="156">
        <f>IF(N144="znížená",J144,0)</f>
        <v>0</v>
      </c>
      <c r="BG144" s="156">
        <f>IF(N144="zákl. prenesená",J144,0)</f>
        <v>0</v>
      </c>
      <c r="BH144" s="156">
        <f>IF(N144="zníž. prenesená",J144,0)</f>
        <v>0</v>
      </c>
      <c r="BI144" s="156">
        <f>IF(N144="nulová",J144,0)</f>
        <v>0</v>
      </c>
      <c r="BJ144" s="16" t="s">
        <v>88</v>
      </c>
      <c r="BK144" s="156">
        <f>ROUND(I144*H144,2)</f>
        <v>0</v>
      </c>
      <c r="BL144" s="16" t="s">
        <v>396</v>
      </c>
      <c r="BM144" s="155" t="s">
        <v>356</v>
      </c>
    </row>
    <row r="145" spans="2:65" s="1" customFormat="1" ht="18">
      <c r="B145" s="31"/>
      <c r="D145" s="158" t="s">
        <v>597</v>
      </c>
      <c r="F145" s="195" t="s">
        <v>21055</v>
      </c>
      <c r="I145" s="196"/>
      <c r="L145" s="31"/>
      <c r="M145" s="197"/>
      <c r="T145" s="58"/>
      <c r="AT145" s="16" t="s">
        <v>597</v>
      </c>
      <c r="AU145" s="16" t="s">
        <v>88</v>
      </c>
    </row>
    <row r="146" spans="2:65" s="1" customFormat="1" ht="24.15" customHeight="1">
      <c r="B146" s="142"/>
      <c r="C146" s="179" t="s">
        <v>341</v>
      </c>
      <c r="D146" s="179" t="s">
        <v>454</v>
      </c>
      <c r="E146" s="180" t="s">
        <v>21056</v>
      </c>
      <c r="F146" s="181" t="s">
        <v>21091</v>
      </c>
      <c r="G146" s="182" t="s">
        <v>484</v>
      </c>
      <c r="H146" s="183">
        <v>8</v>
      </c>
      <c r="I146" s="184"/>
      <c r="J146" s="185">
        <f>ROUND(I146*H146,2)</f>
        <v>0</v>
      </c>
      <c r="K146" s="186"/>
      <c r="L146" s="187"/>
      <c r="M146" s="188" t="s">
        <v>1</v>
      </c>
      <c r="N146" s="189" t="s">
        <v>42</v>
      </c>
      <c r="P146" s="153">
        <f>O146*H146</f>
        <v>0</v>
      </c>
      <c r="Q146" s="153">
        <v>1.32E-2</v>
      </c>
      <c r="R146" s="153">
        <f>Q146*H146</f>
        <v>0.1056</v>
      </c>
      <c r="S146" s="153">
        <v>0</v>
      </c>
      <c r="T146" s="154">
        <f>S146*H146</f>
        <v>0</v>
      </c>
      <c r="AR146" s="155" t="s">
        <v>481</v>
      </c>
      <c r="AT146" s="155" t="s">
        <v>454</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396</v>
      </c>
      <c r="BM146" s="155" t="s">
        <v>366</v>
      </c>
    </row>
    <row r="147" spans="2:65" s="1" customFormat="1" ht="18">
      <c r="B147" s="31"/>
      <c r="D147" s="158" t="s">
        <v>597</v>
      </c>
      <c r="F147" s="195" t="s">
        <v>21059</v>
      </c>
      <c r="I147" s="196"/>
      <c r="L147" s="31"/>
      <c r="M147" s="197"/>
      <c r="T147" s="58"/>
      <c r="AT147" s="16" t="s">
        <v>597</v>
      </c>
      <c r="AU147" s="16" t="s">
        <v>88</v>
      </c>
    </row>
    <row r="148" spans="2:65" s="1" customFormat="1" ht="24.15" customHeight="1">
      <c r="B148" s="142"/>
      <c r="C148" s="143" t="s">
        <v>346</v>
      </c>
      <c r="D148" s="143" t="s">
        <v>319</v>
      </c>
      <c r="E148" s="144" t="s">
        <v>628</v>
      </c>
      <c r="F148" s="145" t="s">
        <v>629</v>
      </c>
      <c r="G148" s="146" t="s">
        <v>484</v>
      </c>
      <c r="H148" s="147">
        <v>218</v>
      </c>
      <c r="I148" s="148"/>
      <c r="J148" s="149">
        <f>ROUND(I148*H148,2)</f>
        <v>0</v>
      </c>
      <c r="K148" s="150"/>
      <c r="L148" s="31"/>
      <c r="M148" s="151" t="s">
        <v>1</v>
      </c>
      <c r="N148" s="152" t="s">
        <v>42</v>
      </c>
      <c r="P148" s="153">
        <f>O148*H148</f>
        <v>0</v>
      </c>
      <c r="Q148" s="153">
        <v>0</v>
      </c>
      <c r="R148" s="153">
        <f>Q148*H148</f>
        <v>0</v>
      </c>
      <c r="S148" s="153">
        <v>0</v>
      </c>
      <c r="T148" s="154">
        <f>S148*H148</f>
        <v>0</v>
      </c>
      <c r="AR148" s="155" t="s">
        <v>396</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396</v>
      </c>
      <c r="BM148" s="155" t="s">
        <v>376</v>
      </c>
    </row>
    <row r="149" spans="2:65" s="11" customFormat="1" ht="22.75" customHeight="1">
      <c r="B149" s="130"/>
      <c r="D149" s="131" t="s">
        <v>75</v>
      </c>
      <c r="E149" s="140" t="s">
        <v>630</v>
      </c>
      <c r="F149" s="140" t="s">
        <v>631</v>
      </c>
      <c r="I149" s="133"/>
      <c r="J149" s="141">
        <f>BK149</f>
        <v>0</v>
      </c>
      <c r="L149" s="130"/>
      <c r="M149" s="135"/>
      <c r="P149" s="136">
        <f>SUM(P150:P160)</f>
        <v>0</v>
      </c>
      <c r="R149" s="136">
        <f>SUM(R150:R160)</f>
        <v>0.23113500000000001</v>
      </c>
      <c r="T149" s="137">
        <f>SUM(T150:T160)</f>
        <v>0</v>
      </c>
      <c r="AR149" s="131" t="s">
        <v>88</v>
      </c>
      <c r="AT149" s="138" t="s">
        <v>75</v>
      </c>
      <c r="AU149" s="138" t="s">
        <v>83</v>
      </c>
      <c r="AY149" s="131" t="s">
        <v>317</v>
      </c>
      <c r="BK149" s="139">
        <f>SUM(BK150:BK160)</f>
        <v>0</v>
      </c>
    </row>
    <row r="150" spans="2:65" s="1" customFormat="1" ht="24.15" customHeight="1">
      <c r="B150" s="142"/>
      <c r="C150" s="143" t="s">
        <v>351</v>
      </c>
      <c r="D150" s="143" t="s">
        <v>319</v>
      </c>
      <c r="E150" s="144" t="s">
        <v>20984</v>
      </c>
      <c r="F150" s="145" t="s">
        <v>21065</v>
      </c>
      <c r="G150" s="146" t="s">
        <v>484</v>
      </c>
      <c r="H150" s="147">
        <v>26</v>
      </c>
      <c r="I150" s="148"/>
      <c r="J150" s="149">
        <f>ROUND(I150*H150,2)</f>
        <v>0</v>
      </c>
      <c r="K150" s="150"/>
      <c r="L150" s="31"/>
      <c r="M150" s="151" t="s">
        <v>1</v>
      </c>
      <c r="N150" s="152" t="s">
        <v>42</v>
      </c>
      <c r="P150" s="153">
        <f>O150*H150</f>
        <v>0</v>
      </c>
      <c r="Q150" s="153">
        <v>4.4999999999999999E-4</v>
      </c>
      <c r="R150" s="153">
        <f>Q150*H150</f>
        <v>1.17E-2</v>
      </c>
      <c r="S150" s="153">
        <v>0</v>
      </c>
      <c r="T150" s="154">
        <f>S150*H150</f>
        <v>0</v>
      </c>
      <c r="AR150" s="155" t="s">
        <v>396</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396</v>
      </c>
      <c r="BM150" s="155" t="s">
        <v>386</v>
      </c>
    </row>
    <row r="151" spans="2:65" s="1" customFormat="1" ht="24.15" customHeight="1">
      <c r="B151" s="142"/>
      <c r="C151" s="143" t="s">
        <v>356</v>
      </c>
      <c r="D151" s="143" t="s">
        <v>319</v>
      </c>
      <c r="E151" s="144" t="s">
        <v>20986</v>
      </c>
      <c r="F151" s="145" t="s">
        <v>20987</v>
      </c>
      <c r="G151" s="146" t="s">
        <v>484</v>
      </c>
      <c r="H151" s="147">
        <v>78</v>
      </c>
      <c r="I151" s="148"/>
      <c r="J151" s="149">
        <f>ROUND(I151*H151,2)</f>
        <v>0</v>
      </c>
      <c r="K151" s="150"/>
      <c r="L151" s="31"/>
      <c r="M151" s="151" t="s">
        <v>1</v>
      </c>
      <c r="N151" s="152" t="s">
        <v>42</v>
      </c>
      <c r="P151" s="153">
        <f>O151*H151</f>
        <v>0</v>
      </c>
      <c r="Q151" s="153">
        <v>6.9999999999999999E-4</v>
      </c>
      <c r="R151" s="153">
        <f>Q151*H151</f>
        <v>5.4600000000000003E-2</v>
      </c>
      <c r="S151" s="153">
        <v>0</v>
      </c>
      <c r="T151" s="154">
        <f>S151*H151</f>
        <v>0</v>
      </c>
      <c r="AR151" s="155" t="s">
        <v>396</v>
      </c>
      <c r="AT151" s="155" t="s">
        <v>319</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396</v>
      </c>
      <c r="BM151" s="155" t="s">
        <v>396</v>
      </c>
    </row>
    <row r="152" spans="2:65" s="1" customFormat="1" ht="27">
      <c r="B152" s="31"/>
      <c r="D152" s="158" t="s">
        <v>597</v>
      </c>
      <c r="F152" s="195" t="s">
        <v>21092</v>
      </c>
      <c r="I152" s="196"/>
      <c r="L152" s="31"/>
      <c r="M152" s="197"/>
      <c r="T152" s="58"/>
      <c r="AT152" s="16" t="s">
        <v>597</v>
      </c>
      <c r="AU152" s="16" t="s">
        <v>88</v>
      </c>
    </row>
    <row r="153" spans="2:65" s="1" customFormat="1" ht="24.15" customHeight="1">
      <c r="B153" s="142"/>
      <c r="C153" s="143" t="s">
        <v>361</v>
      </c>
      <c r="D153" s="143" t="s">
        <v>319</v>
      </c>
      <c r="E153" s="144" t="s">
        <v>21067</v>
      </c>
      <c r="F153" s="145" t="s">
        <v>21068</v>
      </c>
      <c r="G153" s="146" t="s">
        <v>484</v>
      </c>
      <c r="H153" s="147">
        <v>16</v>
      </c>
      <c r="I153" s="148"/>
      <c r="J153" s="149">
        <f>ROUND(I153*H153,2)</f>
        <v>0</v>
      </c>
      <c r="K153" s="150"/>
      <c r="L153" s="31"/>
      <c r="M153" s="151" t="s">
        <v>1</v>
      </c>
      <c r="N153" s="152" t="s">
        <v>42</v>
      </c>
      <c r="P153" s="153">
        <f>O153*H153</f>
        <v>0</v>
      </c>
      <c r="Q153" s="153">
        <v>6.8999999999999997E-4</v>
      </c>
      <c r="R153" s="153">
        <f>Q153*H153</f>
        <v>1.1039999999999999E-2</v>
      </c>
      <c r="S153" s="153">
        <v>0</v>
      </c>
      <c r="T153" s="154">
        <f>S153*H153</f>
        <v>0</v>
      </c>
      <c r="AR153" s="155" t="s">
        <v>396</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396</v>
      </c>
      <c r="BM153" s="155" t="s">
        <v>405</v>
      </c>
    </row>
    <row r="154" spans="2:65" s="1" customFormat="1" ht="18">
      <c r="B154" s="31"/>
      <c r="D154" s="158" t="s">
        <v>597</v>
      </c>
      <c r="F154" s="195" t="s">
        <v>21093</v>
      </c>
      <c r="I154" s="196"/>
      <c r="L154" s="31"/>
      <c r="M154" s="197"/>
      <c r="T154" s="58"/>
      <c r="AT154" s="16" t="s">
        <v>597</v>
      </c>
      <c r="AU154" s="16" t="s">
        <v>88</v>
      </c>
    </row>
    <row r="155" spans="2:65" s="1" customFormat="1" ht="24.15" customHeight="1">
      <c r="B155" s="142"/>
      <c r="C155" s="143" t="s">
        <v>366</v>
      </c>
      <c r="D155" s="143" t="s">
        <v>319</v>
      </c>
      <c r="E155" s="144" t="s">
        <v>20895</v>
      </c>
      <c r="F155" s="145" t="s">
        <v>20896</v>
      </c>
      <c r="G155" s="146" t="s">
        <v>484</v>
      </c>
      <c r="H155" s="147">
        <v>98</v>
      </c>
      <c r="I155" s="148"/>
      <c r="J155" s="149">
        <f>ROUND(I155*H155,2)</f>
        <v>0</v>
      </c>
      <c r="K155" s="150"/>
      <c r="L155" s="31"/>
      <c r="M155" s="151" t="s">
        <v>1</v>
      </c>
      <c r="N155" s="152" t="s">
        <v>42</v>
      </c>
      <c r="P155" s="153">
        <f>O155*H155</f>
        <v>0</v>
      </c>
      <c r="Q155" s="153">
        <v>1.5499999999999999E-3</v>
      </c>
      <c r="R155" s="153">
        <f>Q155*H155</f>
        <v>0.15190000000000001</v>
      </c>
      <c r="S155" s="153">
        <v>0</v>
      </c>
      <c r="T155" s="154">
        <f>S155*H155</f>
        <v>0</v>
      </c>
      <c r="AR155" s="155" t="s">
        <v>396</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396</v>
      </c>
      <c r="BM155" s="155" t="s">
        <v>7</v>
      </c>
    </row>
    <row r="156" spans="2:65" s="1" customFormat="1" ht="27">
      <c r="B156" s="31"/>
      <c r="D156" s="158" t="s">
        <v>597</v>
      </c>
      <c r="F156" s="195" t="s">
        <v>21094</v>
      </c>
      <c r="I156" s="196"/>
      <c r="L156" s="31"/>
      <c r="M156" s="197"/>
      <c r="T156" s="58"/>
      <c r="AT156" s="16" t="s">
        <v>597</v>
      </c>
      <c r="AU156" s="16" t="s">
        <v>88</v>
      </c>
    </row>
    <row r="157" spans="2:65" s="1" customFormat="1" ht="24.15" customHeight="1">
      <c r="B157" s="142"/>
      <c r="C157" s="143" t="s">
        <v>371</v>
      </c>
      <c r="D157" s="143" t="s">
        <v>319</v>
      </c>
      <c r="E157" s="144" t="s">
        <v>632</v>
      </c>
      <c r="F157" s="145" t="s">
        <v>633</v>
      </c>
      <c r="G157" s="146" t="s">
        <v>484</v>
      </c>
      <c r="H157" s="147">
        <v>0.5</v>
      </c>
      <c r="I157" s="148"/>
      <c r="J157" s="149">
        <f>ROUND(I157*H157,2)</f>
        <v>0</v>
      </c>
      <c r="K157" s="150"/>
      <c r="L157" s="31"/>
      <c r="M157" s="151" t="s">
        <v>1</v>
      </c>
      <c r="N157" s="152" t="s">
        <v>42</v>
      </c>
      <c r="P157" s="153">
        <f>O157*H157</f>
        <v>0</v>
      </c>
      <c r="Q157" s="153">
        <v>3.79E-3</v>
      </c>
      <c r="R157" s="153">
        <f>Q157*H157</f>
        <v>1.895E-3</v>
      </c>
      <c r="S157" s="153">
        <v>0</v>
      </c>
      <c r="T157" s="154">
        <f>S157*H157</f>
        <v>0</v>
      </c>
      <c r="AR157" s="155" t="s">
        <v>396</v>
      </c>
      <c r="AT157" s="155" t="s">
        <v>319</v>
      </c>
      <c r="AU157" s="155" t="s">
        <v>88</v>
      </c>
      <c r="AY157" s="16" t="s">
        <v>317</v>
      </c>
      <c r="BE157" s="156">
        <f>IF(N157="základná",J157,0)</f>
        <v>0</v>
      </c>
      <c r="BF157" s="156">
        <f>IF(N157="znížená",J157,0)</f>
        <v>0</v>
      </c>
      <c r="BG157" s="156">
        <f>IF(N157="zákl. prenesená",J157,0)</f>
        <v>0</v>
      </c>
      <c r="BH157" s="156">
        <f>IF(N157="zníž. prenesená",J157,0)</f>
        <v>0</v>
      </c>
      <c r="BI157" s="156">
        <f>IF(N157="nulová",J157,0)</f>
        <v>0</v>
      </c>
      <c r="BJ157" s="16" t="s">
        <v>88</v>
      </c>
      <c r="BK157" s="156">
        <f>ROUND(I157*H157,2)</f>
        <v>0</v>
      </c>
      <c r="BL157" s="16" t="s">
        <v>396</v>
      </c>
      <c r="BM157" s="155" t="s">
        <v>432</v>
      </c>
    </row>
    <row r="158" spans="2:65" s="1" customFormat="1" ht="24.15" customHeight="1">
      <c r="B158" s="142"/>
      <c r="C158" s="143" t="s">
        <v>376</v>
      </c>
      <c r="D158" s="143" t="s">
        <v>319</v>
      </c>
      <c r="E158" s="144" t="s">
        <v>637</v>
      </c>
      <c r="F158" s="145" t="s">
        <v>638</v>
      </c>
      <c r="G158" s="146" t="s">
        <v>639</v>
      </c>
      <c r="H158" s="198"/>
      <c r="I158" s="148"/>
      <c r="J158" s="149">
        <f>ROUND(I158*H158,2)</f>
        <v>0</v>
      </c>
      <c r="K158" s="150"/>
      <c r="L158" s="31"/>
      <c r="M158" s="151" t="s">
        <v>1</v>
      </c>
      <c r="N158" s="152" t="s">
        <v>42</v>
      </c>
      <c r="P158" s="153">
        <f>O158*H158</f>
        <v>0</v>
      </c>
      <c r="Q158" s="153">
        <v>0</v>
      </c>
      <c r="R158" s="153">
        <f>Q158*H158</f>
        <v>0</v>
      </c>
      <c r="S158" s="153">
        <v>0</v>
      </c>
      <c r="T158" s="154">
        <f>S158*H158</f>
        <v>0</v>
      </c>
      <c r="AR158" s="155" t="s">
        <v>396</v>
      </c>
      <c r="AT158" s="155" t="s">
        <v>319</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396</v>
      </c>
      <c r="BM158" s="155" t="s">
        <v>441</v>
      </c>
    </row>
    <row r="159" spans="2:65" s="1" customFormat="1" ht="24.15" customHeight="1">
      <c r="B159" s="142"/>
      <c r="C159" s="143" t="s">
        <v>381</v>
      </c>
      <c r="D159" s="143" t="s">
        <v>319</v>
      </c>
      <c r="E159" s="144" t="s">
        <v>640</v>
      </c>
      <c r="F159" s="145" t="s">
        <v>641</v>
      </c>
      <c r="G159" s="146" t="s">
        <v>639</v>
      </c>
      <c r="H159" s="198"/>
      <c r="I159" s="148"/>
      <c r="J159" s="149">
        <f>ROUND(I159*H159,2)</f>
        <v>0</v>
      </c>
      <c r="K159" s="150"/>
      <c r="L159" s="31"/>
      <c r="M159" s="151" t="s">
        <v>1</v>
      </c>
      <c r="N159" s="152" t="s">
        <v>42</v>
      </c>
      <c r="P159" s="153">
        <f>O159*H159</f>
        <v>0</v>
      </c>
      <c r="Q159" s="153">
        <v>0</v>
      </c>
      <c r="R159" s="153">
        <f>Q159*H159</f>
        <v>0</v>
      </c>
      <c r="S159" s="153">
        <v>0</v>
      </c>
      <c r="T159" s="154">
        <f>S159*H159</f>
        <v>0</v>
      </c>
      <c r="AR159" s="155" t="s">
        <v>396</v>
      </c>
      <c r="AT159" s="155" t="s">
        <v>319</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396</v>
      </c>
      <c r="BM159" s="155" t="s">
        <v>453</v>
      </c>
    </row>
    <row r="160" spans="2:65" s="1" customFormat="1" ht="24.15" customHeight="1">
      <c r="B160" s="142"/>
      <c r="C160" s="143" t="s">
        <v>386</v>
      </c>
      <c r="D160" s="143" t="s">
        <v>319</v>
      </c>
      <c r="E160" s="144" t="s">
        <v>642</v>
      </c>
      <c r="F160" s="145" t="s">
        <v>1</v>
      </c>
      <c r="G160" s="146" t="s">
        <v>695</v>
      </c>
      <c r="H160" s="147">
        <v>0</v>
      </c>
      <c r="I160" s="148"/>
      <c r="J160" s="149">
        <f>ROUND(I160*H160,2)</f>
        <v>0</v>
      </c>
      <c r="K160" s="150"/>
      <c r="L160" s="31"/>
      <c r="M160" s="151" t="s">
        <v>1</v>
      </c>
      <c r="N160" s="152" t="s">
        <v>42</v>
      </c>
      <c r="P160" s="153">
        <f>O160*H160</f>
        <v>0</v>
      </c>
      <c r="Q160" s="153">
        <v>0</v>
      </c>
      <c r="R160" s="153">
        <f>Q160*H160</f>
        <v>0</v>
      </c>
      <c r="S160" s="153">
        <v>0</v>
      </c>
      <c r="T160" s="154">
        <f>S160*H160</f>
        <v>0</v>
      </c>
      <c r="AR160" s="155" t="s">
        <v>396</v>
      </c>
      <c r="AT160" s="155" t="s">
        <v>319</v>
      </c>
      <c r="AU160" s="155" t="s">
        <v>88</v>
      </c>
      <c r="AY160" s="16" t="s">
        <v>317</v>
      </c>
      <c r="BE160" s="156">
        <f>IF(N160="základná",J160,0)</f>
        <v>0</v>
      </c>
      <c r="BF160" s="156">
        <f>IF(N160="znížená",J160,0)</f>
        <v>0</v>
      </c>
      <c r="BG160" s="156">
        <f>IF(N160="zákl. prenesená",J160,0)</f>
        <v>0</v>
      </c>
      <c r="BH160" s="156">
        <f>IF(N160="zníž. prenesená",J160,0)</f>
        <v>0</v>
      </c>
      <c r="BI160" s="156">
        <f>IF(N160="nulová",J160,0)</f>
        <v>0</v>
      </c>
      <c r="BJ160" s="16" t="s">
        <v>88</v>
      </c>
      <c r="BK160" s="156">
        <f>ROUND(I160*H160,2)</f>
        <v>0</v>
      </c>
      <c r="BL160" s="16" t="s">
        <v>396</v>
      </c>
      <c r="BM160" s="155" t="s">
        <v>464</v>
      </c>
    </row>
    <row r="161" spans="2:65" s="11" customFormat="1" ht="22.75" customHeight="1">
      <c r="B161" s="130"/>
      <c r="D161" s="131" t="s">
        <v>75</v>
      </c>
      <c r="E161" s="140" t="s">
        <v>643</v>
      </c>
      <c r="F161" s="140" t="s">
        <v>644</v>
      </c>
      <c r="I161" s="133"/>
      <c r="J161" s="141">
        <f>BK161</f>
        <v>0</v>
      </c>
      <c r="L161" s="130"/>
      <c r="M161" s="135"/>
      <c r="P161" s="136">
        <f>SUM(P162:P172)</f>
        <v>0</v>
      </c>
      <c r="R161" s="136">
        <f>SUM(R162:R172)</f>
        <v>1.116E-2</v>
      </c>
      <c r="T161" s="137">
        <f>SUM(T162:T172)</f>
        <v>0</v>
      </c>
      <c r="AR161" s="131" t="s">
        <v>88</v>
      </c>
      <c r="AT161" s="138" t="s">
        <v>75</v>
      </c>
      <c r="AU161" s="138" t="s">
        <v>83</v>
      </c>
      <c r="AY161" s="131" t="s">
        <v>317</v>
      </c>
      <c r="BK161" s="139">
        <f>SUM(BK162:BK172)</f>
        <v>0</v>
      </c>
    </row>
    <row r="162" spans="2:65" s="1" customFormat="1" ht="24.15" customHeight="1">
      <c r="B162" s="142"/>
      <c r="C162" s="143" t="s">
        <v>391</v>
      </c>
      <c r="D162" s="143" t="s">
        <v>319</v>
      </c>
      <c r="E162" s="144" t="s">
        <v>20821</v>
      </c>
      <c r="F162" s="145" t="s">
        <v>20822</v>
      </c>
      <c r="G162" s="146" t="s">
        <v>611</v>
      </c>
      <c r="H162" s="147">
        <v>2</v>
      </c>
      <c r="I162" s="148"/>
      <c r="J162" s="149">
        <f t="shared" ref="J162:J172" si="0">ROUND(I162*H162,2)</f>
        <v>0</v>
      </c>
      <c r="K162" s="150"/>
      <c r="L162" s="31"/>
      <c r="M162" s="151" t="s">
        <v>1</v>
      </c>
      <c r="N162" s="152" t="s">
        <v>42</v>
      </c>
      <c r="P162" s="153">
        <f t="shared" ref="P162:P172" si="1">O162*H162</f>
        <v>0</v>
      </c>
      <c r="Q162" s="153">
        <v>0</v>
      </c>
      <c r="R162" s="153">
        <f t="shared" ref="R162:R172" si="2">Q162*H162</f>
        <v>0</v>
      </c>
      <c r="S162" s="153">
        <v>0</v>
      </c>
      <c r="T162" s="154">
        <f t="shared" ref="T162:T172" si="3">S162*H162</f>
        <v>0</v>
      </c>
      <c r="AR162" s="155" t="s">
        <v>396</v>
      </c>
      <c r="AT162" s="155" t="s">
        <v>319</v>
      </c>
      <c r="AU162" s="155" t="s">
        <v>88</v>
      </c>
      <c r="AY162" s="16" t="s">
        <v>317</v>
      </c>
      <c r="BE162" s="156">
        <f t="shared" ref="BE162:BE172" si="4">IF(N162="základná",J162,0)</f>
        <v>0</v>
      </c>
      <c r="BF162" s="156">
        <f t="shared" ref="BF162:BF172" si="5">IF(N162="znížená",J162,0)</f>
        <v>0</v>
      </c>
      <c r="BG162" s="156">
        <f t="shared" ref="BG162:BG172" si="6">IF(N162="zákl. prenesená",J162,0)</f>
        <v>0</v>
      </c>
      <c r="BH162" s="156">
        <f t="shared" ref="BH162:BH172" si="7">IF(N162="zníž. prenesená",J162,0)</f>
        <v>0</v>
      </c>
      <c r="BI162" s="156">
        <f t="shared" ref="BI162:BI172" si="8">IF(N162="nulová",J162,0)</f>
        <v>0</v>
      </c>
      <c r="BJ162" s="16" t="s">
        <v>88</v>
      </c>
      <c r="BK162" s="156">
        <f t="shared" ref="BK162:BK172" si="9">ROUND(I162*H162,2)</f>
        <v>0</v>
      </c>
      <c r="BL162" s="16" t="s">
        <v>396</v>
      </c>
      <c r="BM162" s="155" t="s">
        <v>473</v>
      </c>
    </row>
    <row r="163" spans="2:65" s="1" customFormat="1" ht="24.15" customHeight="1">
      <c r="B163" s="142"/>
      <c r="C163" s="179" t="s">
        <v>396</v>
      </c>
      <c r="D163" s="179" t="s">
        <v>454</v>
      </c>
      <c r="E163" s="180" t="s">
        <v>20823</v>
      </c>
      <c r="F163" s="181" t="s">
        <v>649</v>
      </c>
      <c r="G163" s="182" t="s">
        <v>611</v>
      </c>
      <c r="H163" s="183">
        <v>2</v>
      </c>
      <c r="I163" s="184"/>
      <c r="J163" s="185">
        <f t="shared" si="0"/>
        <v>0</v>
      </c>
      <c r="K163" s="186"/>
      <c r="L163" s="187"/>
      <c r="M163" s="188" t="s">
        <v>1</v>
      </c>
      <c r="N163" s="189" t="s">
        <v>42</v>
      </c>
      <c r="P163" s="153">
        <f t="shared" si="1"/>
        <v>0</v>
      </c>
      <c r="Q163" s="153">
        <v>1.9000000000000001E-4</v>
      </c>
      <c r="R163" s="153">
        <f t="shared" si="2"/>
        <v>3.8000000000000002E-4</v>
      </c>
      <c r="S163" s="153">
        <v>0</v>
      </c>
      <c r="T163" s="154">
        <f t="shared" si="3"/>
        <v>0</v>
      </c>
      <c r="AR163" s="155" t="s">
        <v>481</v>
      </c>
      <c r="AT163" s="155" t="s">
        <v>454</v>
      </c>
      <c r="AU163" s="155" t="s">
        <v>88</v>
      </c>
      <c r="AY163" s="16" t="s">
        <v>317</v>
      </c>
      <c r="BE163" s="156">
        <f t="shared" si="4"/>
        <v>0</v>
      </c>
      <c r="BF163" s="156">
        <f t="shared" si="5"/>
        <v>0</v>
      </c>
      <c r="BG163" s="156">
        <f t="shared" si="6"/>
        <v>0</v>
      </c>
      <c r="BH163" s="156">
        <f t="shared" si="7"/>
        <v>0</v>
      </c>
      <c r="BI163" s="156">
        <f t="shared" si="8"/>
        <v>0</v>
      </c>
      <c r="BJ163" s="16" t="s">
        <v>88</v>
      </c>
      <c r="BK163" s="156">
        <f t="shared" si="9"/>
        <v>0</v>
      </c>
      <c r="BL163" s="16" t="s">
        <v>396</v>
      </c>
      <c r="BM163" s="155" t="s">
        <v>481</v>
      </c>
    </row>
    <row r="164" spans="2:65" s="1" customFormat="1" ht="24.15" customHeight="1">
      <c r="B164" s="142"/>
      <c r="C164" s="143" t="s">
        <v>488</v>
      </c>
      <c r="D164" s="143" t="s">
        <v>319</v>
      </c>
      <c r="E164" s="144" t="s">
        <v>20991</v>
      </c>
      <c r="F164" s="145" t="s">
        <v>20992</v>
      </c>
      <c r="G164" s="146" t="s">
        <v>611</v>
      </c>
      <c r="H164" s="147">
        <v>11</v>
      </c>
      <c r="I164" s="148"/>
      <c r="J164" s="149">
        <f t="shared" si="0"/>
        <v>0</v>
      </c>
      <c r="K164" s="150"/>
      <c r="L164" s="31"/>
      <c r="M164" s="151" t="s">
        <v>1</v>
      </c>
      <c r="N164" s="152" t="s">
        <v>42</v>
      </c>
      <c r="P164" s="153">
        <f t="shared" si="1"/>
        <v>0</v>
      </c>
      <c r="Q164" s="153">
        <v>1.9000000000000001E-4</v>
      </c>
      <c r="R164" s="153">
        <f t="shared" si="2"/>
        <v>2.0900000000000003E-3</v>
      </c>
      <c r="S164" s="153">
        <v>0</v>
      </c>
      <c r="T164" s="154">
        <f t="shared" si="3"/>
        <v>0</v>
      </c>
      <c r="AR164" s="155" t="s">
        <v>396</v>
      </c>
      <c r="AT164" s="155" t="s">
        <v>319</v>
      </c>
      <c r="AU164" s="155" t="s">
        <v>88</v>
      </c>
      <c r="AY164" s="16" t="s">
        <v>317</v>
      </c>
      <c r="BE164" s="156">
        <f t="shared" si="4"/>
        <v>0</v>
      </c>
      <c r="BF164" s="156">
        <f t="shared" si="5"/>
        <v>0</v>
      </c>
      <c r="BG164" s="156">
        <f t="shared" si="6"/>
        <v>0</v>
      </c>
      <c r="BH164" s="156">
        <f t="shared" si="7"/>
        <v>0</v>
      </c>
      <c r="BI164" s="156">
        <f t="shared" si="8"/>
        <v>0</v>
      </c>
      <c r="BJ164" s="16" t="s">
        <v>88</v>
      </c>
      <c r="BK164" s="156">
        <f t="shared" si="9"/>
        <v>0</v>
      </c>
      <c r="BL164" s="16" t="s">
        <v>396</v>
      </c>
      <c r="BM164" s="155" t="s">
        <v>21095</v>
      </c>
    </row>
    <row r="165" spans="2:65" s="1" customFormat="1" ht="24.15" customHeight="1">
      <c r="B165" s="142"/>
      <c r="C165" s="179" t="s">
        <v>495</v>
      </c>
      <c r="D165" s="179" t="s">
        <v>454</v>
      </c>
      <c r="E165" s="180" t="s">
        <v>648</v>
      </c>
      <c r="F165" s="181" t="s">
        <v>21096</v>
      </c>
      <c r="G165" s="182" t="s">
        <v>611</v>
      </c>
      <c r="H165" s="183">
        <v>11</v>
      </c>
      <c r="I165" s="184"/>
      <c r="J165" s="185">
        <f t="shared" si="0"/>
        <v>0</v>
      </c>
      <c r="K165" s="186"/>
      <c r="L165" s="187"/>
      <c r="M165" s="188" t="s">
        <v>1</v>
      </c>
      <c r="N165" s="189" t="s">
        <v>42</v>
      </c>
      <c r="P165" s="153">
        <f t="shared" si="1"/>
        <v>0</v>
      </c>
      <c r="Q165" s="153">
        <v>1.9000000000000001E-4</v>
      </c>
      <c r="R165" s="153">
        <f t="shared" si="2"/>
        <v>2.0900000000000003E-3</v>
      </c>
      <c r="S165" s="153">
        <v>0</v>
      </c>
      <c r="T165" s="154">
        <f t="shared" si="3"/>
        <v>0</v>
      </c>
      <c r="AR165" s="155" t="s">
        <v>481</v>
      </c>
      <c r="AT165" s="155" t="s">
        <v>454</v>
      </c>
      <c r="AU165" s="155" t="s">
        <v>88</v>
      </c>
      <c r="AY165" s="16" t="s">
        <v>317</v>
      </c>
      <c r="BE165" s="156">
        <f t="shared" si="4"/>
        <v>0</v>
      </c>
      <c r="BF165" s="156">
        <f t="shared" si="5"/>
        <v>0</v>
      </c>
      <c r="BG165" s="156">
        <f t="shared" si="6"/>
        <v>0</v>
      </c>
      <c r="BH165" s="156">
        <f t="shared" si="7"/>
        <v>0</v>
      </c>
      <c r="BI165" s="156">
        <f t="shared" si="8"/>
        <v>0</v>
      </c>
      <c r="BJ165" s="16" t="s">
        <v>88</v>
      </c>
      <c r="BK165" s="156">
        <f t="shared" si="9"/>
        <v>0</v>
      </c>
      <c r="BL165" s="16" t="s">
        <v>396</v>
      </c>
      <c r="BM165" s="155" t="s">
        <v>21097</v>
      </c>
    </row>
    <row r="166" spans="2:65" s="1" customFormat="1" ht="24.15" customHeight="1">
      <c r="B166" s="142"/>
      <c r="C166" s="143" t="s">
        <v>401</v>
      </c>
      <c r="D166" s="143" t="s">
        <v>319</v>
      </c>
      <c r="E166" s="144" t="s">
        <v>21098</v>
      </c>
      <c r="F166" s="145" t="s">
        <v>21099</v>
      </c>
      <c r="G166" s="146" t="s">
        <v>611</v>
      </c>
      <c r="H166" s="147">
        <v>1</v>
      </c>
      <c r="I166" s="148"/>
      <c r="J166" s="149">
        <f t="shared" si="0"/>
        <v>0</v>
      </c>
      <c r="K166" s="150"/>
      <c r="L166" s="31"/>
      <c r="M166" s="151" t="s">
        <v>1</v>
      </c>
      <c r="N166" s="152" t="s">
        <v>42</v>
      </c>
      <c r="P166" s="153">
        <f t="shared" si="1"/>
        <v>0</v>
      </c>
      <c r="Q166" s="153">
        <v>0</v>
      </c>
      <c r="R166" s="153">
        <f t="shared" si="2"/>
        <v>0</v>
      </c>
      <c r="S166" s="153">
        <v>0</v>
      </c>
      <c r="T166" s="154">
        <f t="shared" si="3"/>
        <v>0</v>
      </c>
      <c r="AR166" s="155" t="s">
        <v>396</v>
      </c>
      <c r="AT166" s="155" t="s">
        <v>319</v>
      </c>
      <c r="AU166" s="155" t="s">
        <v>88</v>
      </c>
      <c r="AY166" s="16" t="s">
        <v>317</v>
      </c>
      <c r="BE166" s="156">
        <f t="shared" si="4"/>
        <v>0</v>
      </c>
      <c r="BF166" s="156">
        <f t="shared" si="5"/>
        <v>0</v>
      </c>
      <c r="BG166" s="156">
        <f t="shared" si="6"/>
        <v>0</v>
      </c>
      <c r="BH166" s="156">
        <f t="shared" si="7"/>
        <v>0</v>
      </c>
      <c r="BI166" s="156">
        <f t="shared" si="8"/>
        <v>0</v>
      </c>
      <c r="BJ166" s="16" t="s">
        <v>88</v>
      </c>
      <c r="BK166" s="156">
        <f t="shared" si="9"/>
        <v>0</v>
      </c>
      <c r="BL166" s="16" t="s">
        <v>396</v>
      </c>
      <c r="BM166" s="155" t="s">
        <v>495</v>
      </c>
    </row>
    <row r="167" spans="2:65" s="1" customFormat="1" ht="24.15" customHeight="1">
      <c r="B167" s="142"/>
      <c r="C167" s="179" t="s">
        <v>405</v>
      </c>
      <c r="D167" s="179" t="s">
        <v>454</v>
      </c>
      <c r="E167" s="180" t="s">
        <v>20826</v>
      </c>
      <c r="F167" s="181" t="s">
        <v>21100</v>
      </c>
      <c r="G167" s="182" t="s">
        <v>611</v>
      </c>
      <c r="H167" s="183">
        <v>1</v>
      </c>
      <c r="I167" s="184"/>
      <c r="J167" s="185">
        <f t="shared" si="0"/>
        <v>0</v>
      </c>
      <c r="K167" s="186"/>
      <c r="L167" s="187"/>
      <c r="M167" s="188" t="s">
        <v>1</v>
      </c>
      <c r="N167" s="189" t="s">
        <v>42</v>
      </c>
      <c r="P167" s="153">
        <f t="shared" si="1"/>
        <v>0</v>
      </c>
      <c r="Q167" s="153">
        <v>3.8000000000000002E-4</v>
      </c>
      <c r="R167" s="153">
        <f t="shared" si="2"/>
        <v>3.8000000000000002E-4</v>
      </c>
      <c r="S167" s="153">
        <v>0</v>
      </c>
      <c r="T167" s="154">
        <f t="shared" si="3"/>
        <v>0</v>
      </c>
      <c r="AR167" s="155" t="s">
        <v>481</v>
      </c>
      <c r="AT167" s="155" t="s">
        <v>454</v>
      </c>
      <c r="AU167" s="155" t="s">
        <v>88</v>
      </c>
      <c r="AY167" s="16" t="s">
        <v>317</v>
      </c>
      <c r="BE167" s="156">
        <f t="shared" si="4"/>
        <v>0</v>
      </c>
      <c r="BF167" s="156">
        <f t="shared" si="5"/>
        <v>0</v>
      </c>
      <c r="BG167" s="156">
        <f t="shared" si="6"/>
        <v>0</v>
      </c>
      <c r="BH167" s="156">
        <f t="shared" si="7"/>
        <v>0</v>
      </c>
      <c r="BI167" s="156">
        <f t="shared" si="8"/>
        <v>0</v>
      </c>
      <c r="BJ167" s="16" t="s">
        <v>88</v>
      </c>
      <c r="BK167" s="156">
        <f t="shared" si="9"/>
        <v>0</v>
      </c>
      <c r="BL167" s="16" t="s">
        <v>396</v>
      </c>
      <c r="BM167" s="155" t="s">
        <v>507</v>
      </c>
    </row>
    <row r="168" spans="2:65" s="1" customFormat="1" ht="24.15" customHeight="1">
      <c r="B168" s="142"/>
      <c r="C168" s="143" t="s">
        <v>415</v>
      </c>
      <c r="D168" s="143" t="s">
        <v>319</v>
      </c>
      <c r="E168" s="144" t="s">
        <v>20900</v>
      </c>
      <c r="F168" s="145" t="s">
        <v>20901</v>
      </c>
      <c r="G168" s="146" t="s">
        <v>611</v>
      </c>
      <c r="H168" s="147">
        <v>1</v>
      </c>
      <c r="I168" s="148"/>
      <c r="J168" s="149">
        <f t="shared" si="0"/>
        <v>0</v>
      </c>
      <c r="K168" s="150"/>
      <c r="L168" s="31"/>
      <c r="M168" s="151" t="s">
        <v>1</v>
      </c>
      <c r="N168" s="152" t="s">
        <v>42</v>
      </c>
      <c r="P168" s="153">
        <f t="shared" si="1"/>
        <v>0</v>
      </c>
      <c r="Q168" s="153">
        <v>0</v>
      </c>
      <c r="R168" s="153">
        <f t="shared" si="2"/>
        <v>0</v>
      </c>
      <c r="S168" s="153">
        <v>0</v>
      </c>
      <c r="T168" s="154">
        <f t="shared" si="3"/>
        <v>0</v>
      </c>
      <c r="AR168" s="155" t="s">
        <v>396</v>
      </c>
      <c r="AT168" s="155" t="s">
        <v>319</v>
      </c>
      <c r="AU168" s="155" t="s">
        <v>88</v>
      </c>
      <c r="AY168" s="16" t="s">
        <v>317</v>
      </c>
      <c r="BE168" s="156">
        <f t="shared" si="4"/>
        <v>0</v>
      </c>
      <c r="BF168" s="156">
        <f t="shared" si="5"/>
        <v>0</v>
      </c>
      <c r="BG168" s="156">
        <f t="shared" si="6"/>
        <v>0</v>
      </c>
      <c r="BH168" s="156">
        <f t="shared" si="7"/>
        <v>0</v>
      </c>
      <c r="BI168" s="156">
        <f t="shared" si="8"/>
        <v>0</v>
      </c>
      <c r="BJ168" s="16" t="s">
        <v>88</v>
      </c>
      <c r="BK168" s="156">
        <f t="shared" si="9"/>
        <v>0</v>
      </c>
      <c r="BL168" s="16" t="s">
        <v>396</v>
      </c>
      <c r="BM168" s="155" t="s">
        <v>647</v>
      </c>
    </row>
    <row r="169" spans="2:65" s="1" customFormat="1" ht="24.15" customHeight="1">
      <c r="B169" s="142"/>
      <c r="C169" s="143" t="s">
        <v>7</v>
      </c>
      <c r="D169" s="143" t="s">
        <v>319</v>
      </c>
      <c r="E169" s="144" t="s">
        <v>20826</v>
      </c>
      <c r="F169" s="145" t="s">
        <v>21074</v>
      </c>
      <c r="G169" s="146" t="s">
        <v>611</v>
      </c>
      <c r="H169" s="147">
        <v>1</v>
      </c>
      <c r="I169" s="148"/>
      <c r="J169" s="149">
        <f t="shared" si="0"/>
        <v>0</v>
      </c>
      <c r="K169" s="150"/>
      <c r="L169" s="31"/>
      <c r="M169" s="151" t="s">
        <v>1</v>
      </c>
      <c r="N169" s="152" t="s">
        <v>42</v>
      </c>
      <c r="P169" s="153">
        <f t="shared" si="1"/>
        <v>0</v>
      </c>
      <c r="Q169" s="153">
        <v>3.8000000000000002E-4</v>
      </c>
      <c r="R169" s="153">
        <f t="shared" si="2"/>
        <v>3.8000000000000002E-4</v>
      </c>
      <c r="S169" s="153">
        <v>0</v>
      </c>
      <c r="T169" s="154">
        <f t="shared" si="3"/>
        <v>0</v>
      </c>
      <c r="AR169" s="155" t="s">
        <v>396</v>
      </c>
      <c r="AT169" s="155" t="s">
        <v>319</v>
      </c>
      <c r="AU169" s="155" t="s">
        <v>88</v>
      </c>
      <c r="AY169" s="16" t="s">
        <v>317</v>
      </c>
      <c r="BE169" s="156">
        <f t="shared" si="4"/>
        <v>0</v>
      </c>
      <c r="BF169" s="156">
        <f t="shared" si="5"/>
        <v>0</v>
      </c>
      <c r="BG169" s="156">
        <f t="shared" si="6"/>
        <v>0</v>
      </c>
      <c r="BH169" s="156">
        <f t="shared" si="7"/>
        <v>0</v>
      </c>
      <c r="BI169" s="156">
        <f t="shared" si="8"/>
        <v>0</v>
      </c>
      <c r="BJ169" s="16" t="s">
        <v>88</v>
      </c>
      <c r="BK169" s="156">
        <f t="shared" si="9"/>
        <v>0</v>
      </c>
      <c r="BL169" s="16" t="s">
        <v>396</v>
      </c>
      <c r="BM169" s="155" t="s">
        <v>650</v>
      </c>
    </row>
    <row r="170" spans="2:65" s="1" customFormat="1" ht="24.15" customHeight="1">
      <c r="B170" s="142"/>
      <c r="C170" s="143" t="s">
        <v>427</v>
      </c>
      <c r="D170" s="143" t="s">
        <v>319</v>
      </c>
      <c r="E170" s="144" t="s">
        <v>20834</v>
      </c>
      <c r="F170" s="145" t="s">
        <v>20835</v>
      </c>
      <c r="G170" s="146" t="s">
        <v>611</v>
      </c>
      <c r="H170" s="147">
        <v>2</v>
      </c>
      <c r="I170" s="148"/>
      <c r="J170" s="149">
        <f t="shared" si="0"/>
        <v>0</v>
      </c>
      <c r="K170" s="150"/>
      <c r="L170" s="31"/>
      <c r="M170" s="151" t="s">
        <v>1</v>
      </c>
      <c r="N170" s="152" t="s">
        <v>42</v>
      </c>
      <c r="P170" s="153">
        <f t="shared" si="1"/>
        <v>0</v>
      </c>
      <c r="Q170" s="153">
        <v>2.5200000000000001E-3</v>
      </c>
      <c r="R170" s="153">
        <f t="shared" si="2"/>
        <v>5.0400000000000002E-3</v>
      </c>
      <c r="S170" s="153">
        <v>0</v>
      </c>
      <c r="T170" s="154">
        <f t="shared" si="3"/>
        <v>0</v>
      </c>
      <c r="AR170" s="155" t="s">
        <v>396</v>
      </c>
      <c r="AT170" s="155" t="s">
        <v>319</v>
      </c>
      <c r="AU170" s="155" t="s">
        <v>88</v>
      </c>
      <c r="AY170" s="16" t="s">
        <v>317</v>
      </c>
      <c r="BE170" s="156">
        <f t="shared" si="4"/>
        <v>0</v>
      </c>
      <c r="BF170" s="156">
        <f t="shared" si="5"/>
        <v>0</v>
      </c>
      <c r="BG170" s="156">
        <f t="shared" si="6"/>
        <v>0</v>
      </c>
      <c r="BH170" s="156">
        <f t="shared" si="7"/>
        <v>0</v>
      </c>
      <c r="BI170" s="156">
        <f t="shared" si="8"/>
        <v>0</v>
      </c>
      <c r="BJ170" s="16" t="s">
        <v>88</v>
      </c>
      <c r="BK170" s="156">
        <f t="shared" si="9"/>
        <v>0</v>
      </c>
      <c r="BL170" s="16" t="s">
        <v>396</v>
      </c>
      <c r="BM170" s="155" t="s">
        <v>655</v>
      </c>
    </row>
    <row r="171" spans="2:65" s="1" customFormat="1" ht="24.15" customHeight="1">
      <c r="B171" s="142"/>
      <c r="C171" s="179" t="s">
        <v>432</v>
      </c>
      <c r="D171" s="179" t="s">
        <v>454</v>
      </c>
      <c r="E171" s="180" t="s">
        <v>20836</v>
      </c>
      <c r="F171" s="181" t="s">
        <v>21101</v>
      </c>
      <c r="G171" s="182" t="s">
        <v>611</v>
      </c>
      <c r="H171" s="183">
        <v>2</v>
      </c>
      <c r="I171" s="184"/>
      <c r="J171" s="185">
        <f t="shared" si="0"/>
        <v>0</v>
      </c>
      <c r="K171" s="186"/>
      <c r="L171" s="187"/>
      <c r="M171" s="188" t="s">
        <v>1</v>
      </c>
      <c r="N171" s="189" t="s">
        <v>42</v>
      </c>
      <c r="P171" s="153">
        <f t="shared" si="1"/>
        <v>0</v>
      </c>
      <c r="Q171" s="153">
        <v>2.0000000000000001E-4</v>
      </c>
      <c r="R171" s="153">
        <f t="shared" si="2"/>
        <v>4.0000000000000002E-4</v>
      </c>
      <c r="S171" s="153">
        <v>0</v>
      </c>
      <c r="T171" s="154">
        <f t="shared" si="3"/>
        <v>0</v>
      </c>
      <c r="AR171" s="155" t="s">
        <v>481</v>
      </c>
      <c r="AT171" s="155" t="s">
        <v>454</v>
      </c>
      <c r="AU171" s="155" t="s">
        <v>88</v>
      </c>
      <c r="AY171" s="16" t="s">
        <v>317</v>
      </c>
      <c r="BE171" s="156">
        <f t="shared" si="4"/>
        <v>0</v>
      </c>
      <c r="BF171" s="156">
        <f t="shared" si="5"/>
        <v>0</v>
      </c>
      <c r="BG171" s="156">
        <f t="shared" si="6"/>
        <v>0</v>
      </c>
      <c r="BH171" s="156">
        <f t="shared" si="7"/>
        <v>0</v>
      </c>
      <c r="BI171" s="156">
        <f t="shared" si="8"/>
        <v>0</v>
      </c>
      <c r="BJ171" s="16" t="s">
        <v>88</v>
      </c>
      <c r="BK171" s="156">
        <f t="shared" si="9"/>
        <v>0</v>
      </c>
      <c r="BL171" s="16" t="s">
        <v>396</v>
      </c>
      <c r="BM171" s="155" t="s">
        <v>662</v>
      </c>
    </row>
    <row r="172" spans="2:65" s="1" customFormat="1" ht="24.15" customHeight="1">
      <c r="B172" s="142"/>
      <c r="C172" s="143" t="s">
        <v>436</v>
      </c>
      <c r="D172" s="143" t="s">
        <v>319</v>
      </c>
      <c r="E172" s="144" t="s">
        <v>20838</v>
      </c>
      <c r="F172" s="145" t="s">
        <v>20839</v>
      </c>
      <c r="G172" s="146" t="s">
        <v>611</v>
      </c>
      <c r="H172" s="147">
        <v>2</v>
      </c>
      <c r="I172" s="148"/>
      <c r="J172" s="149">
        <f t="shared" si="0"/>
        <v>0</v>
      </c>
      <c r="K172" s="150"/>
      <c r="L172" s="31"/>
      <c r="M172" s="151" t="s">
        <v>1</v>
      </c>
      <c r="N172" s="152" t="s">
        <v>42</v>
      </c>
      <c r="P172" s="153">
        <f t="shared" si="1"/>
        <v>0</v>
      </c>
      <c r="Q172" s="153">
        <v>2.0000000000000001E-4</v>
      </c>
      <c r="R172" s="153">
        <f t="shared" si="2"/>
        <v>4.0000000000000002E-4</v>
      </c>
      <c r="S172" s="153">
        <v>0</v>
      </c>
      <c r="T172" s="154">
        <f t="shared" si="3"/>
        <v>0</v>
      </c>
      <c r="AR172" s="155" t="s">
        <v>396</v>
      </c>
      <c r="AT172" s="155" t="s">
        <v>319</v>
      </c>
      <c r="AU172" s="155" t="s">
        <v>88</v>
      </c>
      <c r="AY172" s="16" t="s">
        <v>317</v>
      </c>
      <c r="BE172" s="156">
        <f t="shared" si="4"/>
        <v>0</v>
      </c>
      <c r="BF172" s="156">
        <f t="shared" si="5"/>
        <v>0</v>
      </c>
      <c r="BG172" s="156">
        <f t="shared" si="6"/>
        <v>0</v>
      </c>
      <c r="BH172" s="156">
        <f t="shared" si="7"/>
        <v>0</v>
      </c>
      <c r="BI172" s="156">
        <f t="shared" si="8"/>
        <v>0</v>
      </c>
      <c r="BJ172" s="16" t="s">
        <v>88</v>
      </c>
      <c r="BK172" s="156">
        <f t="shared" si="9"/>
        <v>0</v>
      </c>
      <c r="BL172" s="16" t="s">
        <v>396</v>
      </c>
      <c r="BM172" s="155" t="s">
        <v>665</v>
      </c>
    </row>
    <row r="173" spans="2:65" s="11" customFormat="1" ht="22.75" customHeight="1">
      <c r="B173" s="130"/>
      <c r="D173" s="131" t="s">
        <v>75</v>
      </c>
      <c r="E173" s="140" t="s">
        <v>651</v>
      </c>
      <c r="F173" s="140" t="s">
        <v>652</v>
      </c>
      <c r="I173" s="133"/>
      <c r="J173" s="141">
        <f>BK173</f>
        <v>0</v>
      </c>
      <c r="L173" s="130"/>
      <c r="M173" s="135"/>
      <c r="P173" s="136">
        <f>P174</f>
        <v>0</v>
      </c>
      <c r="R173" s="136">
        <f>R174</f>
        <v>1.5259999999999999E-2</v>
      </c>
      <c r="T173" s="137">
        <f>T174</f>
        <v>0</v>
      </c>
      <c r="AR173" s="131" t="s">
        <v>88</v>
      </c>
      <c r="AT173" s="138" t="s">
        <v>75</v>
      </c>
      <c r="AU173" s="138" t="s">
        <v>83</v>
      </c>
      <c r="AY173" s="131" t="s">
        <v>317</v>
      </c>
      <c r="BK173" s="139">
        <f>BK174</f>
        <v>0</v>
      </c>
    </row>
    <row r="174" spans="2:65" s="1" customFormat="1" ht="24.15" customHeight="1">
      <c r="B174" s="142"/>
      <c r="C174" s="143" t="s">
        <v>441</v>
      </c>
      <c r="D174" s="143" t="s">
        <v>319</v>
      </c>
      <c r="E174" s="144" t="s">
        <v>653</v>
      </c>
      <c r="F174" s="145" t="s">
        <v>654</v>
      </c>
      <c r="G174" s="146" t="s">
        <v>484</v>
      </c>
      <c r="H174" s="147">
        <v>218</v>
      </c>
      <c r="I174" s="148"/>
      <c r="J174" s="149">
        <f>ROUND(I174*H174,2)</f>
        <v>0</v>
      </c>
      <c r="K174" s="150"/>
      <c r="L174" s="31"/>
      <c r="M174" s="151" t="s">
        <v>1</v>
      </c>
      <c r="N174" s="152" t="s">
        <v>42</v>
      </c>
      <c r="P174" s="153">
        <f>O174*H174</f>
        <v>0</v>
      </c>
      <c r="Q174" s="153">
        <v>6.9999999999999994E-5</v>
      </c>
      <c r="R174" s="153">
        <f>Q174*H174</f>
        <v>1.5259999999999999E-2</v>
      </c>
      <c r="S174" s="153">
        <v>0</v>
      </c>
      <c r="T174" s="154">
        <f>S174*H174</f>
        <v>0</v>
      </c>
      <c r="AR174" s="155" t="s">
        <v>396</v>
      </c>
      <c r="AT174" s="155" t="s">
        <v>319</v>
      </c>
      <c r="AU174" s="155" t="s">
        <v>88</v>
      </c>
      <c r="AY174" s="16" t="s">
        <v>317</v>
      </c>
      <c r="BE174" s="156">
        <f>IF(N174="základná",J174,0)</f>
        <v>0</v>
      </c>
      <c r="BF174" s="156">
        <f>IF(N174="znížená",J174,0)</f>
        <v>0</v>
      </c>
      <c r="BG174" s="156">
        <f>IF(N174="zákl. prenesená",J174,0)</f>
        <v>0</v>
      </c>
      <c r="BH174" s="156">
        <f>IF(N174="zníž. prenesená",J174,0)</f>
        <v>0</v>
      </c>
      <c r="BI174" s="156">
        <f>IF(N174="nulová",J174,0)</f>
        <v>0</v>
      </c>
      <c r="BJ174" s="16" t="s">
        <v>88</v>
      </c>
      <c r="BK174" s="156">
        <f>ROUND(I174*H174,2)</f>
        <v>0</v>
      </c>
      <c r="BL174" s="16" t="s">
        <v>396</v>
      </c>
      <c r="BM174" s="155" t="s">
        <v>616</v>
      </c>
    </row>
    <row r="175" spans="2:65" s="11" customFormat="1" ht="25.9" customHeight="1">
      <c r="B175" s="130"/>
      <c r="D175" s="131" t="s">
        <v>75</v>
      </c>
      <c r="E175" s="132" t="s">
        <v>612</v>
      </c>
      <c r="F175" s="132" t="s">
        <v>657</v>
      </c>
      <c r="I175" s="133"/>
      <c r="J175" s="134">
        <f>BK175</f>
        <v>0</v>
      </c>
      <c r="L175" s="130"/>
      <c r="M175" s="135"/>
      <c r="P175" s="136">
        <f>P176</f>
        <v>0</v>
      </c>
      <c r="R175" s="136">
        <f>R176</f>
        <v>0</v>
      </c>
      <c r="T175" s="137">
        <f>T176</f>
        <v>0</v>
      </c>
      <c r="AR175" s="131" t="s">
        <v>83</v>
      </c>
      <c r="AT175" s="138" t="s">
        <v>75</v>
      </c>
      <c r="AU175" s="138" t="s">
        <v>76</v>
      </c>
      <c r="AY175" s="131" t="s">
        <v>317</v>
      </c>
      <c r="BK175" s="139">
        <f>BK176</f>
        <v>0</v>
      </c>
    </row>
    <row r="176" spans="2:65" s="11" customFormat="1" ht="22.75" customHeight="1">
      <c r="B176" s="130"/>
      <c r="D176" s="131" t="s">
        <v>75</v>
      </c>
      <c r="E176" s="140" t="s">
        <v>658</v>
      </c>
      <c r="F176" s="140" t="s">
        <v>659</v>
      </c>
      <c r="I176" s="133"/>
      <c r="J176" s="141">
        <f>BK176</f>
        <v>0</v>
      </c>
      <c r="L176" s="130"/>
      <c r="M176" s="135"/>
      <c r="P176" s="136">
        <f>SUM(P177:P180)</f>
        <v>0</v>
      </c>
      <c r="R176" s="136">
        <f>SUM(R177:R180)</f>
        <v>0</v>
      </c>
      <c r="T176" s="137">
        <f>SUM(T177:T180)</f>
        <v>0</v>
      </c>
      <c r="AR176" s="131" t="s">
        <v>83</v>
      </c>
      <c r="AT176" s="138" t="s">
        <v>75</v>
      </c>
      <c r="AU176" s="138" t="s">
        <v>83</v>
      </c>
      <c r="AY176" s="131" t="s">
        <v>317</v>
      </c>
      <c r="BK176" s="139">
        <f>SUM(BK177:BK180)</f>
        <v>0</v>
      </c>
    </row>
    <row r="177" spans="2:65" s="1" customFormat="1" ht="24.15" customHeight="1">
      <c r="B177" s="142"/>
      <c r="C177" s="143" t="s">
        <v>448</v>
      </c>
      <c r="D177" s="143" t="s">
        <v>319</v>
      </c>
      <c r="E177" s="144" t="s">
        <v>693</v>
      </c>
      <c r="F177" s="145" t="s">
        <v>1</v>
      </c>
      <c r="G177" s="146" t="s">
        <v>1</v>
      </c>
      <c r="H177" s="147">
        <v>0</v>
      </c>
      <c r="I177" s="148"/>
      <c r="J177" s="149">
        <f>ROUND(I177*H177,2)</f>
        <v>0</v>
      </c>
      <c r="K177" s="150"/>
      <c r="L177" s="31"/>
      <c r="M177" s="151" t="s">
        <v>1</v>
      </c>
      <c r="N177" s="152" t="s">
        <v>42</v>
      </c>
      <c r="P177" s="153">
        <f>O177*H177</f>
        <v>0</v>
      </c>
      <c r="Q177" s="153">
        <v>0</v>
      </c>
      <c r="R177" s="153">
        <f>Q177*H177</f>
        <v>0</v>
      </c>
      <c r="S177" s="153">
        <v>0</v>
      </c>
      <c r="T177" s="154">
        <f>S177*H177</f>
        <v>0</v>
      </c>
      <c r="AR177" s="155" t="s">
        <v>396</v>
      </c>
      <c r="AT177" s="155" t="s">
        <v>319</v>
      </c>
      <c r="AU177" s="155" t="s">
        <v>88</v>
      </c>
      <c r="AY177" s="16" t="s">
        <v>317</v>
      </c>
      <c r="BE177" s="156">
        <f>IF(N177="základná",J177,0)</f>
        <v>0</v>
      </c>
      <c r="BF177" s="156">
        <f>IF(N177="znížená",J177,0)</f>
        <v>0</v>
      </c>
      <c r="BG177" s="156">
        <f>IF(N177="zákl. prenesená",J177,0)</f>
        <v>0</v>
      </c>
      <c r="BH177" s="156">
        <f>IF(N177="zníž. prenesená",J177,0)</f>
        <v>0</v>
      </c>
      <c r="BI177" s="156">
        <f>IF(N177="nulová",J177,0)</f>
        <v>0</v>
      </c>
      <c r="BJ177" s="16" t="s">
        <v>88</v>
      </c>
      <c r="BK177" s="156">
        <f>ROUND(I177*H177,2)</f>
        <v>0</v>
      </c>
      <c r="BL177" s="16" t="s">
        <v>396</v>
      </c>
      <c r="BM177" s="155" t="s">
        <v>670</v>
      </c>
    </row>
    <row r="178" spans="2:65" s="1" customFormat="1" ht="24.15" customHeight="1">
      <c r="B178" s="142"/>
      <c r="C178" s="143" t="s">
        <v>453</v>
      </c>
      <c r="D178" s="143" t="s">
        <v>319</v>
      </c>
      <c r="E178" s="144" t="s">
        <v>697</v>
      </c>
      <c r="F178" s="145" t="s">
        <v>698</v>
      </c>
      <c r="G178" s="146" t="s">
        <v>484</v>
      </c>
      <c r="H178" s="147">
        <v>218</v>
      </c>
      <c r="I178" s="148"/>
      <c r="J178" s="149">
        <f>ROUND(I178*H178,2)</f>
        <v>0</v>
      </c>
      <c r="K178" s="150"/>
      <c r="L178" s="31"/>
      <c r="M178" s="151" t="s">
        <v>1</v>
      </c>
      <c r="N178" s="152" t="s">
        <v>42</v>
      </c>
      <c r="P178" s="153">
        <f>O178*H178</f>
        <v>0</v>
      </c>
      <c r="Q178" s="153">
        <v>0</v>
      </c>
      <c r="R178" s="153">
        <f>Q178*H178</f>
        <v>0</v>
      </c>
      <c r="S178" s="153">
        <v>0</v>
      </c>
      <c r="T178" s="154">
        <f>S178*H178</f>
        <v>0</v>
      </c>
      <c r="AR178" s="155" t="s">
        <v>396</v>
      </c>
      <c r="AT178" s="155" t="s">
        <v>319</v>
      </c>
      <c r="AU178" s="155" t="s">
        <v>88</v>
      </c>
      <c r="AY178" s="16" t="s">
        <v>317</v>
      </c>
      <c r="BE178" s="156">
        <f>IF(N178="základná",J178,0)</f>
        <v>0</v>
      </c>
      <c r="BF178" s="156">
        <f>IF(N178="znížená",J178,0)</f>
        <v>0</v>
      </c>
      <c r="BG178" s="156">
        <f>IF(N178="zákl. prenesená",J178,0)</f>
        <v>0</v>
      </c>
      <c r="BH178" s="156">
        <f>IF(N178="zníž. prenesená",J178,0)</f>
        <v>0</v>
      </c>
      <c r="BI178" s="156">
        <f>IF(N178="nulová",J178,0)</f>
        <v>0</v>
      </c>
      <c r="BJ178" s="16" t="s">
        <v>88</v>
      </c>
      <c r="BK178" s="156">
        <f>ROUND(I178*H178,2)</f>
        <v>0</v>
      </c>
      <c r="BL178" s="16" t="s">
        <v>396</v>
      </c>
      <c r="BM178" s="155" t="s">
        <v>673</v>
      </c>
    </row>
    <row r="179" spans="2:65" s="1" customFormat="1" ht="24.15" customHeight="1">
      <c r="B179" s="142"/>
      <c r="C179" s="143" t="s">
        <v>459</v>
      </c>
      <c r="D179" s="143" t="s">
        <v>319</v>
      </c>
      <c r="E179" s="144" t="s">
        <v>704</v>
      </c>
      <c r="F179" s="145" t="s">
        <v>705</v>
      </c>
      <c r="G179" s="146" t="s">
        <v>484</v>
      </c>
      <c r="H179" s="147">
        <v>218</v>
      </c>
      <c r="I179" s="148"/>
      <c r="J179" s="149">
        <f>ROUND(I179*H179,2)</f>
        <v>0</v>
      </c>
      <c r="K179" s="150"/>
      <c r="L179" s="31"/>
      <c r="M179" s="151" t="s">
        <v>1</v>
      </c>
      <c r="N179" s="152" t="s">
        <v>42</v>
      </c>
      <c r="P179" s="153">
        <f>O179*H179</f>
        <v>0</v>
      </c>
      <c r="Q179" s="153">
        <v>0</v>
      </c>
      <c r="R179" s="153">
        <f>Q179*H179</f>
        <v>0</v>
      </c>
      <c r="S179" s="153">
        <v>0</v>
      </c>
      <c r="T179" s="154">
        <f>S179*H179</f>
        <v>0</v>
      </c>
      <c r="AR179" s="155" t="s">
        <v>396</v>
      </c>
      <c r="AT179" s="155" t="s">
        <v>319</v>
      </c>
      <c r="AU179" s="155" t="s">
        <v>88</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396</v>
      </c>
      <c r="BM179" s="155" t="s">
        <v>675</v>
      </c>
    </row>
    <row r="180" spans="2:65" s="1" customFormat="1" ht="24.15" customHeight="1">
      <c r="B180" s="142"/>
      <c r="C180" s="179" t="s">
        <v>464</v>
      </c>
      <c r="D180" s="179" t="s">
        <v>454</v>
      </c>
      <c r="E180" s="180" t="s">
        <v>707</v>
      </c>
      <c r="F180" s="181" t="s">
        <v>708</v>
      </c>
      <c r="G180" s="182" t="s">
        <v>611</v>
      </c>
      <c r="H180" s="183">
        <v>20</v>
      </c>
      <c r="I180" s="184"/>
      <c r="J180" s="185">
        <f>ROUND(I180*H180,2)</f>
        <v>0</v>
      </c>
      <c r="K180" s="186"/>
      <c r="L180" s="187"/>
      <c r="M180" s="188" t="s">
        <v>1</v>
      </c>
      <c r="N180" s="189" t="s">
        <v>42</v>
      </c>
      <c r="P180" s="153">
        <f>O180*H180</f>
        <v>0</v>
      </c>
      <c r="Q180" s="153">
        <v>0</v>
      </c>
      <c r="R180" s="153">
        <f>Q180*H180</f>
        <v>0</v>
      </c>
      <c r="S180" s="153">
        <v>0</v>
      </c>
      <c r="T180" s="154">
        <f>S180*H180</f>
        <v>0</v>
      </c>
      <c r="AR180" s="155" t="s">
        <v>481</v>
      </c>
      <c r="AT180" s="155" t="s">
        <v>454</v>
      </c>
      <c r="AU180" s="155" t="s">
        <v>88</v>
      </c>
      <c r="AY180" s="16" t="s">
        <v>317</v>
      </c>
      <c r="BE180" s="156">
        <f>IF(N180="základná",J180,0)</f>
        <v>0</v>
      </c>
      <c r="BF180" s="156">
        <f>IF(N180="znížená",J180,0)</f>
        <v>0</v>
      </c>
      <c r="BG180" s="156">
        <f>IF(N180="zákl. prenesená",J180,0)</f>
        <v>0</v>
      </c>
      <c r="BH180" s="156">
        <f>IF(N180="zníž. prenesená",J180,0)</f>
        <v>0</v>
      </c>
      <c r="BI180" s="156">
        <f>IF(N180="nulová",J180,0)</f>
        <v>0</v>
      </c>
      <c r="BJ180" s="16" t="s">
        <v>88</v>
      </c>
      <c r="BK180" s="156">
        <f>ROUND(I180*H180,2)</f>
        <v>0</v>
      </c>
      <c r="BL180" s="16" t="s">
        <v>396</v>
      </c>
      <c r="BM180" s="155" t="s">
        <v>678</v>
      </c>
    </row>
    <row r="181" spans="2:65" s="11" customFormat="1" ht="25.9" customHeight="1">
      <c r="B181" s="130"/>
      <c r="D181" s="131" t="s">
        <v>75</v>
      </c>
      <c r="E181" s="132" t="s">
        <v>656</v>
      </c>
      <c r="F181" s="132" t="s">
        <v>717</v>
      </c>
      <c r="I181" s="133"/>
      <c r="J181" s="134">
        <f>BK181</f>
        <v>0</v>
      </c>
      <c r="L181" s="130"/>
      <c r="M181" s="135"/>
      <c r="P181" s="136">
        <f>P182</f>
        <v>0</v>
      </c>
      <c r="R181" s="136">
        <f>R182</f>
        <v>0</v>
      </c>
      <c r="T181" s="137">
        <f>T182</f>
        <v>0</v>
      </c>
      <c r="AR181" s="131" t="s">
        <v>83</v>
      </c>
      <c r="AT181" s="138" t="s">
        <v>75</v>
      </c>
      <c r="AU181" s="138" t="s">
        <v>76</v>
      </c>
      <c r="AY181" s="131" t="s">
        <v>317</v>
      </c>
      <c r="BK181" s="139">
        <f>BK182</f>
        <v>0</v>
      </c>
    </row>
    <row r="182" spans="2:65" s="11" customFormat="1" ht="22.75" customHeight="1">
      <c r="B182" s="130"/>
      <c r="D182" s="131" t="s">
        <v>75</v>
      </c>
      <c r="E182" s="140" t="s">
        <v>717</v>
      </c>
      <c r="F182" s="140" t="s">
        <v>717</v>
      </c>
      <c r="I182" s="133"/>
      <c r="J182" s="141">
        <f>BK182</f>
        <v>0</v>
      </c>
      <c r="L182" s="130"/>
      <c r="M182" s="135"/>
      <c r="P182" s="136">
        <f>P183</f>
        <v>0</v>
      </c>
      <c r="R182" s="136">
        <f>R183</f>
        <v>0</v>
      </c>
      <c r="T182" s="137">
        <f>T183</f>
        <v>0</v>
      </c>
      <c r="AR182" s="131" t="s">
        <v>83</v>
      </c>
      <c r="AT182" s="138" t="s">
        <v>75</v>
      </c>
      <c r="AU182" s="138" t="s">
        <v>83</v>
      </c>
      <c r="AY182" s="131" t="s">
        <v>317</v>
      </c>
      <c r="BK182" s="139">
        <f>BK183</f>
        <v>0</v>
      </c>
    </row>
    <row r="183" spans="2:65" s="1" customFormat="1" ht="16.5" customHeight="1">
      <c r="B183" s="142"/>
      <c r="C183" s="143" t="s">
        <v>469</v>
      </c>
      <c r="D183" s="143" t="s">
        <v>319</v>
      </c>
      <c r="E183" s="144" t="s">
        <v>718</v>
      </c>
      <c r="F183" s="145" t="s">
        <v>1</v>
      </c>
      <c r="G183" s="146" t="s">
        <v>1</v>
      </c>
      <c r="H183" s="147">
        <v>0</v>
      </c>
      <c r="I183" s="148"/>
      <c r="J183" s="149">
        <f>ROUND(I183*H183,2)</f>
        <v>0</v>
      </c>
      <c r="K183" s="150"/>
      <c r="L183" s="31"/>
      <c r="M183" s="151" t="s">
        <v>1</v>
      </c>
      <c r="N183" s="152" t="s">
        <v>42</v>
      </c>
      <c r="P183" s="153">
        <f>O183*H183</f>
        <v>0</v>
      </c>
      <c r="Q183" s="153">
        <v>0</v>
      </c>
      <c r="R183" s="153">
        <f>Q183*H183</f>
        <v>0</v>
      </c>
      <c r="S183" s="153">
        <v>0</v>
      </c>
      <c r="T183" s="154">
        <f>S183*H183</f>
        <v>0</v>
      </c>
      <c r="AR183" s="155" t="s">
        <v>396</v>
      </c>
      <c r="AT183" s="155" t="s">
        <v>319</v>
      </c>
      <c r="AU183" s="155" t="s">
        <v>88</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396</v>
      </c>
      <c r="BM183" s="155" t="s">
        <v>681</v>
      </c>
    </row>
    <row r="184" spans="2:65" s="11" customFormat="1" ht="25.9" customHeight="1">
      <c r="B184" s="130"/>
      <c r="D184" s="131" t="s">
        <v>75</v>
      </c>
      <c r="E184" s="132" t="s">
        <v>499</v>
      </c>
      <c r="F184" s="132" t="s">
        <v>500</v>
      </c>
      <c r="I184" s="133"/>
      <c r="J184" s="134">
        <f>BK184</f>
        <v>0</v>
      </c>
      <c r="L184" s="130"/>
      <c r="M184" s="135"/>
      <c r="P184" s="136">
        <f>SUM(P185:P186)</f>
        <v>0</v>
      </c>
      <c r="R184" s="136">
        <f>SUM(R185:R186)</f>
        <v>0</v>
      </c>
      <c r="T184" s="137">
        <f>SUM(T185:T186)</f>
        <v>0</v>
      </c>
      <c r="AR184" s="131" t="s">
        <v>341</v>
      </c>
      <c r="AT184" s="138" t="s">
        <v>75</v>
      </c>
      <c r="AU184" s="138" t="s">
        <v>76</v>
      </c>
      <c r="AY184" s="131" t="s">
        <v>317</v>
      </c>
      <c r="BK184" s="139">
        <f>SUM(BK185:BK186)</f>
        <v>0</v>
      </c>
    </row>
    <row r="185" spans="2:65" s="1" customFormat="1" ht="37.75" customHeight="1">
      <c r="B185" s="142"/>
      <c r="C185" s="143" t="s">
        <v>473</v>
      </c>
      <c r="D185" s="143" t="s">
        <v>319</v>
      </c>
      <c r="E185" s="144" t="s">
        <v>744</v>
      </c>
      <c r="F185" s="145" t="s">
        <v>745</v>
      </c>
      <c r="G185" s="146" t="s">
        <v>746</v>
      </c>
      <c r="H185" s="147">
        <v>5</v>
      </c>
      <c r="I185" s="148"/>
      <c r="J185" s="149">
        <f>ROUND(I185*H185,2)</f>
        <v>0</v>
      </c>
      <c r="K185" s="150"/>
      <c r="L185" s="31"/>
      <c r="M185" s="151" t="s">
        <v>1</v>
      </c>
      <c r="N185" s="152" t="s">
        <v>42</v>
      </c>
      <c r="P185" s="153">
        <f>O185*H185</f>
        <v>0</v>
      </c>
      <c r="Q185" s="153">
        <v>0</v>
      </c>
      <c r="R185" s="153">
        <f>Q185*H185</f>
        <v>0</v>
      </c>
      <c r="S185" s="153">
        <v>0</v>
      </c>
      <c r="T185" s="154">
        <f>S185*H185</f>
        <v>0</v>
      </c>
      <c r="AR185" s="155" t="s">
        <v>505</v>
      </c>
      <c r="AT185" s="155" t="s">
        <v>319</v>
      </c>
      <c r="AU185" s="155" t="s">
        <v>83</v>
      </c>
      <c r="AY185" s="16" t="s">
        <v>317</v>
      </c>
      <c r="BE185" s="156">
        <f>IF(N185="základná",J185,0)</f>
        <v>0</v>
      </c>
      <c r="BF185" s="156">
        <f>IF(N185="znížená",J185,0)</f>
        <v>0</v>
      </c>
      <c r="BG185" s="156">
        <f>IF(N185="zákl. prenesená",J185,0)</f>
        <v>0</v>
      </c>
      <c r="BH185" s="156">
        <f>IF(N185="zníž. prenesená",J185,0)</f>
        <v>0</v>
      </c>
      <c r="BI185" s="156">
        <f>IF(N185="nulová",J185,0)</f>
        <v>0</v>
      </c>
      <c r="BJ185" s="16" t="s">
        <v>88</v>
      </c>
      <c r="BK185" s="156">
        <f>ROUND(I185*H185,2)</f>
        <v>0</v>
      </c>
      <c r="BL185" s="16" t="s">
        <v>505</v>
      </c>
      <c r="BM185" s="155" t="s">
        <v>21102</v>
      </c>
    </row>
    <row r="186" spans="2:65" s="1" customFormat="1" ht="24.15" customHeight="1">
      <c r="B186" s="142"/>
      <c r="C186" s="143" t="s">
        <v>501</v>
      </c>
      <c r="D186" s="143" t="s">
        <v>319</v>
      </c>
      <c r="E186" s="144" t="s">
        <v>8196</v>
      </c>
      <c r="F186" s="145" t="s">
        <v>8197</v>
      </c>
      <c r="G186" s="146" t="s">
        <v>639</v>
      </c>
      <c r="H186" s="198"/>
      <c r="I186" s="148"/>
      <c r="J186" s="149">
        <f>ROUND(I186*H186,2)</f>
        <v>0</v>
      </c>
      <c r="K186" s="150"/>
      <c r="L186" s="31"/>
      <c r="M186" s="190" t="s">
        <v>1</v>
      </c>
      <c r="N186" s="191" t="s">
        <v>42</v>
      </c>
      <c r="O186" s="192"/>
      <c r="P186" s="193">
        <f>O186*H186</f>
        <v>0</v>
      </c>
      <c r="Q186" s="193">
        <v>0</v>
      </c>
      <c r="R186" s="193">
        <f>Q186*H186</f>
        <v>0</v>
      </c>
      <c r="S186" s="193">
        <v>0</v>
      </c>
      <c r="T186" s="194">
        <f>S186*H186</f>
        <v>0</v>
      </c>
      <c r="AR186" s="155" t="s">
        <v>323</v>
      </c>
      <c r="AT186" s="155" t="s">
        <v>319</v>
      </c>
      <c r="AU186" s="155" t="s">
        <v>83</v>
      </c>
      <c r="AY186" s="16" t="s">
        <v>317</v>
      </c>
      <c r="BE186" s="156">
        <f>IF(N186="základná",J186,0)</f>
        <v>0</v>
      </c>
      <c r="BF186" s="156">
        <f>IF(N186="znížená",J186,0)</f>
        <v>0</v>
      </c>
      <c r="BG186" s="156">
        <f>IF(N186="zákl. prenesená",J186,0)</f>
        <v>0</v>
      </c>
      <c r="BH186" s="156">
        <f>IF(N186="zníž. prenesená",J186,0)</f>
        <v>0</v>
      </c>
      <c r="BI186" s="156">
        <f>IF(N186="nulová",J186,0)</f>
        <v>0</v>
      </c>
      <c r="BJ186" s="16" t="s">
        <v>88</v>
      </c>
      <c r="BK186" s="156">
        <f>ROUND(I186*H186,2)</f>
        <v>0</v>
      </c>
      <c r="BL186" s="16" t="s">
        <v>323</v>
      </c>
      <c r="BM186" s="155" t="s">
        <v>21103</v>
      </c>
    </row>
    <row r="187" spans="2:65" s="1" customFormat="1" ht="7" customHeight="1">
      <c r="B187" s="46"/>
      <c r="C187" s="47"/>
      <c r="D187" s="47"/>
      <c r="E187" s="47"/>
      <c r="F187" s="47"/>
      <c r="G187" s="47"/>
      <c r="H187" s="47"/>
      <c r="I187" s="47"/>
      <c r="J187" s="47"/>
      <c r="K187" s="47"/>
      <c r="L187" s="31"/>
    </row>
  </sheetData>
  <autoFilter ref="C134:K186" xr:uid="{00000000-0009-0000-0000-000037000000}"/>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2:BM19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260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21035</v>
      </c>
      <c r="F11" s="263"/>
      <c r="G11" s="263"/>
      <c r="H11" s="263"/>
      <c r="L11" s="31"/>
    </row>
    <row r="12" spans="2:46" s="1" customFormat="1" ht="12" customHeight="1">
      <c r="B12" s="31"/>
      <c r="D12" s="26" t="s">
        <v>289</v>
      </c>
      <c r="L12" s="31"/>
    </row>
    <row r="13" spans="2:46" s="1" customFormat="1" ht="16.5" customHeight="1">
      <c r="B13" s="31"/>
      <c r="E13" s="243" t="s">
        <v>21104</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ROUND(J135,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ROUND((SUM(BE135:BE195)),  2)</f>
        <v>0</v>
      </c>
      <c r="G37" s="99"/>
      <c r="H37" s="99"/>
      <c r="I37" s="100">
        <v>0.2</v>
      </c>
      <c r="J37" s="98">
        <f>ROUND(((SUM(BE135:BE195))*I37),  2)</f>
        <v>0</v>
      </c>
      <c r="L37" s="31"/>
    </row>
    <row r="38" spans="2:12" s="1" customFormat="1" ht="14.4" customHeight="1">
      <c r="B38" s="31"/>
      <c r="E38" s="36" t="s">
        <v>42</v>
      </c>
      <c r="F38" s="98">
        <f>ROUND((SUM(BF135:BF195)),  2)</f>
        <v>0</v>
      </c>
      <c r="G38" s="99"/>
      <c r="H38" s="99"/>
      <c r="I38" s="100">
        <v>0.2</v>
      </c>
      <c r="J38" s="98">
        <f>ROUND(((SUM(BF135:BF195))*I38),  2)</f>
        <v>0</v>
      </c>
      <c r="L38" s="31"/>
    </row>
    <row r="39" spans="2:12" s="1" customFormat="1" ht="14.4" hidden="1" customHeight="1">
      <c r="B39" s="31"/>
      <c r="E39" s="26" t="s">
        <v>43</v>
      </c>
      <c r="F39" s="87">
        <f>ROUND((SUM(BG135:BG195)),  2)</f>
        <v>0</v>
      </c>
      <c r="I39" s="101">
        <v>0.2</v>
      </c>
      <c r="J39" s="87">
        <f>0</f>
        <v>0</v>
      </c>
      <c r="L39" s="31"/>
    </row>
    <row r="40" spans="2:12" s="1" customFormat="1" ht="14.4" hidden="1" customHeight="1">
      <c r="B40" s="31"/>
      <c r="E40" s="26" t="s">
        <v>44</v>
      </c>
      <c r="F40" s="87">
        <f>ROUND((SUM(BH135:BH195)),  2)</f>
        <v>0</v>
      </c>
      <c r="I40" s="101">
        <v>0.2</v>
      </c>
      <c r="J40" s="87">
        <f>0</f>
        <v>0</v>
      </c>
      <c r="L40" s="31"/>
    </row>
    <row r="41" spans="2:12" s="1" customFormat="1" ht="14.4" hidden="1" customHeight="1">
      <c r="B41" s="31"/>
      <c r="E41" s="36" t="s">
        <v>45</v>
      </c>
      <c r="F41" s="98">
        <f>ROUND((SUM(BI135:BI195)),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21035</v>
      </c>
      <c r="F89" s="263"/>
      <c r="G89" s="263"/>
      <c r="H89" s="263"/>
      <c r="L89" s="31"/>
    </row>
    <row r="90" spans="2:12" s="1" customFormat="1" ht="12" customHeight="1">
      <c r="B90" s="31"/>
      <c r="C90" s="26" t="s">
        <v>289</v>
      </c>
      <c r="L90" s="31"/>
    </row>
    <row r="91" spans="2:12" s="1" customFormat="1" ht="16.5" customHeight="1">
      <c r="B91" s="31"/>
      <c r="E91" s="243" t="str">
        <f>E13</f>
        <v>PS09.4 - Rozvod stlačeného vzduchu T - 4bary</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J135</f>
        <v>0</v>
      </c>
      <c r="L100" s="31"/>
      <c r="AU100" s="16" t="s">
        <v>296</v>
      </c>
    </row>
    <row r="101" spans="2:47" s="8" customFormat="1" ht="25" customHeight="1">
      <c r="B101" s="113"/>
      <c r="D101" s="114" t="s">
        <v>20779</v>
      </c>
      <c r="E101" s="115"/>
      <c r="F101" s="115"/>
      <c r="G101" s="115"/>
      <c r="H101" s="115"/>
      <c r="I101" s="115"/>
      <c r="J101" s="116">
        <f>J136</f>
        <v>0</v>
      </c>
      <c r="L101" s="113"/>
    </row>
    <row r="102" spans="2:47" s="9" customFormat="1" ht="19.899999999999999" customHeight="1">
      <c r="B102" s="117"/>
      <c r="D102" s="118" t="s">
        <v>941</v>
      </c>
      <c r="E102" s="119"/>
      <c r="F102" s="119"/>
      <c r="G102" s="119"/>
      <c r="H102" s="119"/>
      <c r="I102" s="119"/>
      <c r="J102" s="120">
        <f>J137</f>
        <v>0</v>
      </c>
      <c r="L102" s="117"/>
    </row>
    <row r="103" spans="2:47" s="9" customFormat="1" ht="19.899999999999999" customHeight="1">
      <c r="B103" s="117"/>
      <c r="D103" s="118" t="s">
        <v>571</v>
      </c>
      <c r="E103" s="119"/>
      <c r="F103" s="119"/>
      <c r="G103" s="119"/>
      <c r="H103" s="119"/>
      <c r="I103" s="119"/>
      <c r="J103" s="120">
        <f>J141</f>
        <v>0</v>
      </c>
      <c r="L103" s="117"/>
    </row>
    <row r="104" spans="2:47" s="9" customFormat="1" ht="19.899999999999999" customHeight="1">
      <c r="B104" s="117"/>
      <c r="D104" s="118" t="s">
        <v>572</v>
      </c>
      <c r="E104" s="119"/>
      <c r="F104" s="119"/>
      <c r="G104" s="119"/>
      <c r="H104" s="119"/>
      <c r="I104" s="119"/>
      <c r="J104" s="120">
        <f>J154</f>
        <v>0</v>
      </c>
      <c r="L104" s="117"/>
    </row>
    <row r="105" spans="2:47" s="9" customFormat="1" ht="19.899999999999999" customHeight="1">
      <c r="B105" s="117"/>
      <c r="D105" s="118" t="s">
        <v>573</v>
      </c>
      <c r="E105" s="119"/>
      <c r="F105" s="119"/>
      <c r="G105" s="119"/>
      <c r="H105" s="119"/>
      <c r="I105" s="119"/>
      <c r="J105" s="120">
        <f>J172</f>
        <v>0</v>
      </c>
      <c r="L105" s="117"/>
    </row>
    <row r="106" spans="2:47" s="9" customFormat="1" ht="19.899999999999999" customHeight="1">
      <c r="B106" s="117"/>
      <c r="D106" s="118" t="s">
        <v>574</v>
      </c>
      <c r="E106" s="119"/>
      <c r="F106" s="119"/>
      <c r="G106" s="119"/>
      <c r="H106" s="119"/>
      <c r="I106" s="119"/>
      <c r="J106" s="120">
        <f>J182</f>
        <v>0</v>
      </c>
      <c r="L106" s="117"/>
    </row>
    <row r="107" spans="2:47" s="8" customFormat="1" ht="25" customHeight="1">
      <c r="B107" s="113"/>
      <c r="D107" s="114" t="s">
        <v>20780</v>
      </c>
      <c r="E107" s="115"/>
      <c r="F107" s="115"/>
      <c r="G107" s="115"/>
      <c r="H107" s="115"/>
      <c r="I107" s="115"/>
      <c r="J107" s="116">
        <f>J184</f>
        <v>0</v>
      </c>
      <c r="L107" s="113"/>
    </row>
    <row r="108" spans="2:47" s="9" customFormat="1" ht="19.899999999999999" customHeight="1">
      <c r="B108" s="117"/>
      <c r="D108" s="118" t="s">
        <v>576</v>
      </c>
      <c r="E108" s="119"/>
      <c r="F108" s="119"/>
      <c r="G108" s="119"/>
      <c r="H108" s="119"/>
      <c r="I108" s="119"/>
      <c r="J108" s="120">
        <f>J185</f>
        <v>0</v>
      </c>
      <c r="L108" s="117"/>
    </row>
    <row r="109" spans="2:47" s="8" customFormat="1" ht="25" customHeight="1">
      <c r="B109" s="113"/>
      <c r="D109" s="114" t="s">
        <v>20781</v>
      </c>
      <c r="E109" s="115"/>
      <c r="F109" s="115"/>
      <c r="G109" s="115"/>
      <c r="H109" s="115"/>
      <c r="I109" s="115"/>
      <c r="J109" s="116">
        <f>J190</f>
        <v>0</v>
      </c>
      <c r="L109" s="113"/>
    </row>
    <row r="110" spans="2:47" s="9" customFormat="1" ht="19.899999999999999" customHeight="1">
      <c r="B110" s="117"/>
      <c r="D110" s="118" t="s">
        <v>579</v>
      </c>
      <c r="E110" s="119"/>
      <c r="F110" s="119"/>
      <c r="G110" s="119"/>
      <c r="H110" s="119"/>
      <c r="I110" s="119"/>
      <c r="J110" s="120">
        <f>J191</f>
        <v>0</v>
      </c>
      <c r="L110" s="117"/>
    </row>
    <row r="111" spans="2:47" s="8" customFormat="1" ht="25" customHeight="1">
      <c r="B111" s="113"/>
      <c r="D111" s="114" t="s">
        <v>302</v>
      </c>
      <c r="E111" s="115"/>
      <c r="F111" s="115"/>
      <c r="G111" s="115"/>
      <c r="H111" s="115"/>
      <c r="I111" s="115"/>
      <c r="J111" s="116">
        <f>J193</f>
        <v>0</v>
      </c>
      <c r="L111" s="113"/>
    </row>
    <row r="112" spans="2:47" s="1" customFormat="1" ht="21.75" customHeight="1">
      <c r="B112" s="31"/>
      <c r="L112" s="31"/>
    </row>
    <row r="113" spans="2:12" s="1" customFormat="1" ht="7" customHeight="1">
      <c r="B113" s="46"/>
      <c r="C113" s="47"/>
      <c r="D113" s="47"/>
      <c r="E113" s="47"/>
      <c r="F113" s="47"/>
      <c r="G113" s="47"/>
      <c r="H113" s="47"/>
      <c r="I113" s="47"/>
      <c r="J113" s="47"/>
      <c r="K113" s="47"/>
      <c r="L113" s="31"/>
    </row>
    <row r="117" spans="2:12" s="1" customFormat="1" ht="7" customHeight="1">
      <c r="B117" s="48"/>
      <c r="C117" s="49"/>
      <c r="D117" s="49"/>
      <c r="E117" s="49"/>
      <c r="F117" s="49"/>
      <c r="G117" s="49"/>
      <c r="H117" s="49"/>
      <c r="I117" s="49"/>
      <c r="J117" s="49"/>
      <c r="K117" s="49"/>
      <c r="L117" s="31"/>
    </row>
    <row r="118" spans="2:12" s="1" customFormat="1" ht="25" customHeight="1">
      <c r="B118" s="31"/>
      <c r="C118" s="20" t="s">
        <v>303</v>
      </c>
      <c r="L118" s="31"/>
    </row>
    <row r="119" spans="2:12" s="1" customFormat="1" ht="7" customHeight="1">
      <c r="B119" s="31"/>
      <c r="L119" s="31"/>
    </row>
    <row r="120" spans="2:12" s="1" customFormat="1" ht="12" customHeight="1">
      <c r="B120" s="31"/>
      <c r="C120" s="26" t="s">
        <v>15</v>
      </c>
      <c r="L120" s="31"/>
    </row>
    <row r="121" spans="2:12" s="1" customFormat="1" ht="26.25" customHeight="1">
      <c r="B121" s="31"/>
      <c r="E121" s="261" t="str">
        <f>E7</f>
        <v>Dostavba a rekonštrukcia lôžkovej časti Nemocnice s poliklinikou v Spišskej Novej Vsi</v>
      </c>
      <c r="F121" s="262"/>
      <c r="G121" s="262"/>
      <c r="H121" s="262"/>
      <c r="L121" s="31"/>
    </row>
    <row r="122" spans="2:12" ht="12" customHeight="1">
      <c r="B122" s="19"/>
      <c r="C122" s="26" t="s">
        <v>285</v>
      </c>
      <c r="L122" s="19"/>
    </row>
    <row r="123" spans="2:12" ht="16.5" customHeight="1">
      <c r="B123" s="19"/>
      <c r="E123" s="261" t="s">
        <v>20135</v>
      </c>
      <c r="F123" s="218"/>
      <c r="G123" s="218"/>
      <c r="H123" s="218"/>
      <c r="L123" s="19"/>
    </row>
    <row r="124" spans="2:12" ht="12" customHeight="1">
      <c r="B124" s="19"/>
      <c r="C124" s="26" t="s">
        <v>287</v>
      </c>
      <c r="L124" s="19"/>
    </row>
    <row r="125" spans="2:12" s="1" customFormat="1" ht="16.5" customHeight="1">
      <c r="B125" s="31"/>
      <c r="E125" s="256" t="s">
        <v>21035</v>
      </c>
      <c r="F125" s="263"/>
      <c r="G125" s="263"/>
      <c r="H125" s="263"/>
      <c r="L125" s="31"/>
    </row>
    <row r="126" spans="2:12" s="1" customFormat="1" ht="12" customHeight="1">
      <c r="B126" s="31"/>
      <c r="C126" s="26" t="s">
        <v>289</v>
      </c>
      <c r="L126" s="31"/>
    </row>
    <row r="127" spans="2:12" s="1" customFormat="1" ht="16.5" customHeight="1">
      <c r="B127" s="31"/>
      <c r="E127" s="243" t="str">
        <f>E13</f>
        <v>PS09.4 - Rozvod stlačeného vzduchu T - 4bary</v>
      </c>
      <c r="F127" s="263"/>
      <c r="G127" s="263"/>
      <c r="H127" s="263"/>
      <c r="L127" s="31"/>
    </row>
    <row r="128" spans="2:12" s="1" customFormat="1" ht="7" customHeight="1">
      <c r="B128" s="31"/>
      <c r="L128" s="31"/>
    </row>
    <row r="129" spans="2:65" s="1" customFormat="1" ht="12" customHeight="1">
      <c r="B129" s="31"/>
      <c r="C129" s="26" t="s">
        <v>19</v>
      </c>
      <c r="F129" s="24" t="str">
        <f>F16</f>
        <v>parc.č.:1094/1,17,81,82,98,99,1095,1096,9243/18</v>
      </c>
      <c r="I129" s="26" t="s">
        <v>21</v>
      </c>
      <c r="J129" s="54" t="str">
        <f>IF(J16="","",J16)</f>
        <v>6. 3. 2024</v>
      </c>
      <c r="L129" s="31"/>
    </row>
    <row r="130" spans="2:65" s="1" customFormat="1" ht="7" customHeight="1">
      <c r="B130" s="31"/>
      <c r="L130" s="31"/>
    </row>
    <row r="131" spans="2:65" s="1" customFormat="1" ht="25.65" customHeight="1">
      <c r="B131" s="31"/>
      <c r="C131" s="26" t="s">
        <v>23</v>
      </c>
      <c r="F131" s="24" t="str">
        <f>E19</f>
        <v>Nemocnica s poliklinikou, Spišská Nová Ves</v>
      </c>
      <c r="I131" s="26" t="s">
        <v>29</v>
      </c>
      <c r="J131" s="29" t="str">
        <f>E25</f>
        <v>d.g.A. design graphic architecture s.r.o.</v>
      </c>
      <c r="L131" s="31"/>
    </row>
    <row r="132" spans="2:65" s="1" customFormat="1" ht="15.15" customHeight="1">
      <c r="B132" s="31"/>
      <c r="C132" s="26" t="s">
        <v>27</v>
      </c>
      <c r="F132" s="24" t="str">
        <f>IF(E22="","",E22)</f>
        <v>Vyplň údaj</v>
      </c>
      <c r="I132" s="26" t="s">
        <v>32</v>
      </c>
      <c r="J132" s="29" t="str">
        <f>E28</f>
        <v xml:space="preserve"> </v>
      </c>
      <c r="L132" s="31"/>
    </row>
    <row r="133" spans="2:65" s="1" customFormat="1" ht="10.25" customHeight="1">
      <c r="B133" s="31"/>
      <c r="L133" s="31"/>
    </row>
    <row r="134" spans="2:65" s="10" customFormat="1" ht="29.25" customHeight="1">
      <c r="B134" s="121"/>
      <c r="C134" s="122" t="s">
        <v>304</v>
      </c>
      <c r="D134" s="123" t="s">
        <v>61</v>
      </c>
      <c r="E134" s="123" t="s">
        <v>57</v>
      </c>
      <c r="F134" s="123" t="s">
        <v>58</v>
      </c>
      <c r="G134" s="123" t="s">
        <v>305</v>
      </c>
      <c r="H134" s="123" t="s">
        <v>306</v>
      </c>
      <c r="I134" s="123" t="s">
        <v>307</v>
      </c>
      <c r="J134" s="124" t="s">
        <v>294</v>
      </c>
      <c r="K134" s="125" t="s">
        <v>308</v>
      </c>
      <c r="L134" s="121"/>
      <c r="M134" s="61" t="s">
        <v>1</v>
      </c>
      <c r="N134" s="62" t="s">
        <v>40</v>
      </c>
      <c r="O134" s="62" t="s">
        <v>309</v>
      </c>
      <c r="P134" s="62" t="s">
        <v>310</v>
      </c>
      <c r="Q134" s="62" t="s">
        <v>311</v>
      </c>
      <c r="R134" s="62" t="s">
        <v>312</v>
      </c>
      <c r="S134" s="62" t="s">
        <v>313</v>
      </c>
      <c r="T134" s="63" t="s">
        <v>314</v>
      </c>
    </row>
    <row r="135" spans="2:65" s="1" customFormat="1" ht="22.75" customHeight="1">
      <c r="B135" s="31"/>
      <c r="C135" s="66" t="s">
        <v>295</v>
      </c>
      <c r="J135" s="126">
        <f>BK135</f>
        <v>0</v>
      </c>
      <c r="L135" s="31"/>
      <c r="M135" s="64"/>
      <c r="N135" s="55"/>
      <c r="O135" s="55"/>
      <c r="P135" s="127">
        <f>P136+P184+P190+P193</f>
        <v>0</v>
      </c>
      <c r="Q135" s="55"/>
      <c r="R135" s="127">
        <f>R136+R184+R190+R193</f>
        <v>3.1655150000000005</v>
      </c>
      <c r="S135" s="55"/>
      <c r="T135" s="128">
        <f>T136+T184+T190+T193</f>
        <v>0</v>
      </c>
      <c r="AT135" s="16" t="s">
        <v>75</v>
      </c>
      <c r="AU135" s="16" t="s">
        <v>296</v>
      </c>
      <c r="BK135" s="129">
        <f>BK136+BK184+BK190+BK193</f>
        <v>0</v>
      </c>
    </row>
    <row r="136" spans="2:65" s="11" customFormat="1" ht="25.9" customHeight="1">
      <c r="B136" s="130"/>
      <c r="D136" s="131" t="s">
        <v>75</v>
      </c>
      <c r="E136" s="132" t="s">
        <v>582</v>
      </c>
      <c r="F136" s="132" t="s">
        <v>613</v>
      </c>
      <c r="I136" s="133"/>
      <c r="J136" s="134">
        <f>BK136</f>
        <v>0</v>
      </c>
      <c r="L136" s="130"/>
      <c r="M136" s="135"/>
      <c r="P136" s="136">
        <f>P137+P141+P154+P172+P182</f>
        <v>0</v>
      </c>
      <c r="R136" s="136">
        <f>R137+R141+R154+R172+R182</f>
        <v>3.1655150000000005</v>
      </c>
      <c r="T136" s="137">
        <f>T137+T141+T154+T172+T182</f>
        <v>0</v>
      </c>
      <c r="AR136" s="131" t="s">
        <v>83</v>
      </c>
      <c r="AT136" s="138" t="s">
        <v>75</v>
      </c>
      <c r="AU136" s="138" t="s">
        <v>76</v>
      </c>
      <c r="AY136" s="131" t="s">
        <v>317</v>
      </c>
      <c r="BK136" s="139">
        <f>BK137+BK141+BK154+BK172+BK182</f>
        <v>0</v>
      </c>
    </row>
    <row r="137" spans="2:65" s="11" customFormat="1" ht="22.75" customHeight="1">
      <c r="B137" s="130"/>
      <c r="D137" s="131" t="s">
        <v>75</v>
      </c>
      <c r="E137" s="140" t="s">
        <v>2453</v>
      </c>
      <c r="F137" s="140" t="s">
        <v>2454</v>
      </c>
      <c r="I137" s="133"/>
      <c r="J137" s="141">
        <f>BK137</f>
        <v>0</v>
      </c>
      <c r="L137" s="130"/>
      <c r="M137" s="135"/>
      <c r="P137" s="136">
        <f>SUM(P138:P140)</f>
        <v>0</v>
      </c>
      <c r="R137" s="136">
        <f>SUM(R138:R140)</f>
        <v>1.4E-3</v>
      </c>
      <c r="T137" s="137">
        <f>SUM(T138:T140)</f>
        <v>0</v>
      </c>
      <c r="AR137" s="131" t="s">
        <v>88</v>
      </c>
      <c r="AT137" s="138" t="s">
        <v>75</v>
      </c>
      <c r="AU137" s="138" t="s">
        <v>83</v>
      </c>
      <c r="AY137" s="131" t="s">
        <v>317</v>
      </c>
      <c r="BK137" s="139">
        <f>SUM(BK138:BK140)</f>
        <v>0</v>
      </c>
    </row>
    <row r="138" spans="2:65" s="1" customFormat="1" ht="16.5" customHeight="1">
      <c r="B138" s="142"/>
      <c r="C138" s="143" t="s">
        <v>83</v>
      </c>
      <c r="D138" s="143" t="s">
        <v>319</v>
      </c>
      <c r="E138" s="144" t="s">
        <v>20782</v>
      </c>
      <c r="F138" s="145" t="s">
        <v>1</v>
      </c>
      <c r="G138" s="146" t="s">
        <v>1</v>
      </c>
      <c r="H138" s="147">
        <v>0</v>
      </c>
      <c r="I138" s="148"/>
      <c r="J138" s="149">
        <f>ROUND(I138*H138,2)</f>
        <v>0</v>
      </c>
      <c r="K138" s="150"/>
      <c r="L138" s="31"/>
      <c r="M138" s="151" t="s">
        <v>1</v>
      </c>
      <c r="N138" s="152" t="s">
        <v>42</v>
      </c>
      <c r="P138" s="153">
        <f>O138*H138</f>
        <v>0</v>
      </c>
      <c r="Q138" s="153">
        <v>1E-4</v>
      </c>
      <c r="R138" s="153">
        <f>Q138*H138</f>
        <v>0</v>
      </c>
      <c r="S138" s="153">
        <v>0</v>
      </c>
      <c r="T138" s="154">
        <f>S138*H138</f>
        <v>0</v>
      </c>
      <c r="AR138" s="155" t="s">
        <v>396</v>
      </c>
      <c r="AT138" s="155" t="s">
        <v>319</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396</v>
      </c>
      <c r="BM138" s="155" t="s">
        <v>88</v>
      </c>
    </row>
    <row r="139" spans="2:65" s="1" customFormat="1" ht="24.15" customHeight="1">
      <c r="B139" s="142"/>
      <c r="C139" s="143" t="s">
        <v>647</v>
      </c>
      <c r="D139" s="143" t="s">
        <v>319</v>
      </c>
      <c r="E139" s="144" t="s">
        <v>20783</v>
      </c>
      <c r="F139" s="145" t="s">
        <v>20784</v>
      </c>
      <c r="G139" s="146" t="s">
        <v>611</v>
      </c>
      <c r="H139" s="147">
        <v>7</v>
      </c>
      <c r="I139" s="148"/>
      <c r="J139" s="149">
        <f>ROUND(I139*H139,2)</f>
        <v>0</v>
      </c>
      <c r="K139" s="150"/>
      <c r="L139" s="31"/>
      <c r="M139" s="151" t="s">
        <v>1</v>
      </c>
      <c r="N139" s="152" t="s">
        <v>42</v>
      </c>
      <c r="P139" s="153">
        <f>O139*H139</f>
        <v>0</v>
      </c>
      <c r="Q139" s="153">
        <v>1E-4</v>
      </c>
      <c r="R139" s="153">
        <f>Q139*H139</f>
        <v>6.9999999999999999E-4</v>
      </c>
      <c r="S139" s="153">
        <v>0</v>
      </c>
      <c r="T139" s="154">
        <f>S139*H139</f>
        <v>0</v>
      </c>
      <c r="AR139" s="155" t="s">
        <v>396</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396</v>
      </c>
      <c r="BM139" s="155" t="s">
        <v>21105</v>
      </c>
    </row>
    <row r="140" spans="2:65" s="1" customFormat="1" ht="16.5" customHeight="1">
      <c r="B140" s="142"/>
      <c r="C140" s="179" t="s">
        <v>712</v>
      </c>
      <c r="D140" s="179" t="s">
        <v>454</v>
      </c>
      <c r="E140" s="180" t="s">
        <v>20786</v>
      </c>
      <c r="F140" s="181" t="s">
        <v>20787</v>
      </c>
      <c r="G140" s="182" t="s">
        <v>611</v>
      </c>
      <c r="H140" s="183">
        <v>7</v>
      </c>
      <c r="I140" s="184"/>
      <c r="J140" s="185">
        <f>ROUND(I140*H140,2)</f>
        <v>0</v>
      </c>
      <c r="K140" s="186"/>
      <c r="L140" s="187"/>
      <c r="M140" s="188" t="s">
        <v>1</v>
      </c>
      <c r="N140" s="189" t="s">
        <v>42</v>
      </c>
      <c r="P140" s="153">
        <f>O140*H140</f>
        <v>0</v>
      </c>
      <c r="Q140" s="153">
        <v>1E-4</v>
      </c>
      <c r="R140" s="153">
        <f>Q140*H140</f>
        <v>6.9999999999999999E-4</v>
      </c>
      <c r="S140" s="153">
        <v>0</v>
      </c>
      <c r="T140" s="154">
        <f>S140*H140</f>
        <v>0</v>
      </c>
      <c r="AR140" s="155" t="s">
        <v>481</v>
      </c>
      <c r="AT140" s="155" t="s">
        <v>454</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396</v>
      </c>
      <c r="BM140" s="155" t="s">
        <v>21106</v>
      </c>
    </row>
    <row r="141" spans="2:65" s="11" customFormat="1" ht="22.75" customHeight="1">
      <c r="B141" s="130"/>
      <c r="D141" s="131" t="s">
        <v>75</v>
      </c>
      <c r="E141" s="140" t="s">
        <v>614</v>
      </c>
      <c r="F141" s="140" t="s">
        <v>615</v>
      </c>
      <c r="I141" s="133"/>
      <c r="J141" s="141">
        <f>BK141</f>
        <v>0</v>
      </c>
      <c r="L141" s="130"/>
      <c r="M141" s="135"/>
      <c r="P141" s="136">
        <f>SUM(P142:P153)</f>
        <v>0</v>
      </c>
      <c r="R141" s="136">
        <f>SUM(R142:R153)</f>
        <v>2.1323800000000004</v>
      </c>
      <c r="T141" s="137">
        <f>SUM(T142:T153)</f>
        <v>0</v>
      </c>
      <c r="AR141" s="131" t="s">
        <v>88</v>
      </c>
      <c r="AT141" s="138" t="s">
        <v>75</v>
      </c>
      <c r="AU141" s="138" t="s">
        <v>83</v>
      </c>
      <c r="AY141" s="131" t="s">
        <v>317</v>
      </c>
      <c r="BK141" s="139">
        <f>SUM(BK142:BK153)</f>
        <v>0</v>
      </c>
    </row>
    <row r="142" spans="2:65" s="1" customFormat="1" ht="24.15" customHeight="1">
      <c r="B142" s="142"/>
      <c r="C142" s="143" t="s">
        <v>88</v>
      </c>
      <c r="D142" s="143" t="s">
        <v>319</v>
      </c>
      <c r="E142" s="144" t="s">
        <v>20978</v>
      </c>
      <c r="F142" s="145" t="s">
        <v>21047</v>
      </c>
      <c r="G142" s="146" t="s">
        <v>484</v>
      </c>
      <c r="H142" s="147">
        <v>3</v>
      </c>
      <c r="I142" s="148"/>
      <c r="J142" s="149">
        <f t="shared" ref="J142:J147" si="0">ROUND(I142*H142,2)</f>
        <v>0</v>
      </c>
      <c r="K142" s="150"/>
      <c r="L142" s="31"/>
      <c r="M142" s="151" t="s">
        <v>1</v>
      </c>
      <c r="N142" s="152" t="s">
        <v>42</v>
      </c>
      <c r="P142" s="153">
        <f t="shared" ref="P142:P147" si="1">O142*H142</f>
        <v>0</v>
      </c>
      <c r="Q142" s="153">
        <v>2.5699999999999998E-3</v>
      </c>
      <c r="R142" s="153">
        <f t="shared" ref="R142:R147" si="2">Q142*H142</f>
        <v>7.7099999999999998E-3</v>
      </c>
      <c r="S142" s="153">
        <v>0</v>
      </c>
      <c r="T142" s="154">
        <f t="shared" ref="T142:T147" si="3">S142*H142</f>
        <v>0</v>
      </c>
      <c r="AR142" s="155" t="s">
        <v>396</v>
      </c>
      <c r="AT142" s="155" t="s">
        <v>319</v>
      </c>
      <c r="AU142" s="155" t="s">
        <v>88</v>
      </c>
      <c r="AY142" s="16" t="s">
        <v>317</v>
      </c>
      <c r="BE142" s="156">
        <f t="shared" ref="BE142:BE147" si="4">IF(N142="základná",J142,0)</f>
        <v>0</v>
      </c>
      <c r="BF142" s="156">
        <f t="shared" ref="BF142:BF147" si="5">IF(N142="znížená",J142,0)</f>
        <v>0</v>
      </c>
      <c r="BG142" s="156">
        <f t="shared" ref="BG142:BG147" si="6">IF(N142="zákl. prenesená",J142,0)</f>
        <v>0</v>
      </c>
      <c r="BH142" s="156">
        <f t="shared" ref="BH142:BH147" si="7">IF(N142="zníž. prenesená",J142,0)</f>
        <v>0</v>
      </c>
      <c r="BI142" s="156">
        <f t="shared" ref="BI142:BI147" si="8">IF(N142="nulová",J142,0)</f>
        <v>0</v>
      </c>
      <c r="BJ142" s="16" t="s">
        <v>88</v>
      </c>
      <c r="BK142" s="156">
        <f t="shared" ref="BK142:BK147" si="9">ROUND(I142*H142,2)</f>
        <v>0</v>
      </c>
      <c r="BL142" s="16" t="s">
        <v>396</v>
      </c>
      <c r="BM142" s="155" t="s">
        <v>323</v>
      </c>
    </row>
    <row r="143" spans="2:65" s="1" customFormat="1" ht="24.15" customHeight="1">
      <c r="B143" s="142"/>
      <c r="C143" s="143" t="s">
        <v>92</v>
      </c>
      <c r="D143" s="143" t="s">
        <v>319</v>
      </c>
      <c r="E143" s="144" t="s">
        <v>20980</v>
      </c>
      <c r="F143" s="145" t="s">
        <v>21048</v>
      </c>
      <c r="G143" s="146" t="s">
        <v>484</v>
      </c>
      <c r="H143" s="147">
        <v>6.5</v>
      </c>
      <c r="I143" s="148"/>
      <c r="J143" s="149">
        <f t="shared" si="0"/>
        <v>0</v>
      </c>
      <c r="K143" s="150"/>
      <c r="L143" s="31"/>
      <c r="M143" s="151" t="s">
        <v>1</v>
      </c>
      <c r="N143" s="152" t="s">
        <v>42</v>
      </c>
      <c r="P143" s="153">
        <f t="shared" si="1"/>
        <v>0</v>
      </c>
      <c r="Q143" s="153">
        <v>2.5699999999999998E-3</v>
      </c>
      <c r="R143" s="153">
        <f t="shared" si="2"/>
        <v>1.6704999999999998E-2</v>
      </c>
      <c r="S143" s="153">
        <v>0</v>
      </c>
      <c r="T143" s="154">
        <f t="shared" si="3"/>
        <v>0</v>
      </c>
      <c r="AR143" s="155" t="s">
        <v>396</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396</v>
      </c>
      <c r="BM143" s="155" t="s">
        <v>346</v>
      </c>
    </row>
    <row r="144" spans="2:65" s="1" customFormat="1" ht="24.15" customHeight="1">
      <c r="B144" s="142"/>
      <c r="C144" s="143" t="s">
        <v>323</v>
      </c>
      <c r="D144" s="143" t="s">
        <v>319</v>
      </c>
      <c r="E144" s="144" t="s">
        <v>21049</v>
      </c>
      <c r="F144" s="145" t="s">
        <v>21050</v>
      </c>
      <c r="G144" s="146" t="s">
        <v>484</v>
      </c>
      <c r="H144" s="147">
        <v>1.5</v>
      </c>
      <c r="I144" s="148"/>
      <c r="J144" s="149">
        <f t="shared" si="0"/>
        <v>0</v>
      </c>
      <c r="K144" s="150"/>
      <c r="L144" s="31"/>
      <c r="M144" s="151" t="s">
        <v>1</v>
      </c>
      <c r="N144" s="152" t="s">
        <v>42</v>
      </c>
      <c r="P144" s="153">
        <f t="shared" si="1"/>
        <v>0</v>
      </c>
      <c r="Q144" s="153">
        <v>2.5699999999999998E-3</v>
      </c>
      <c r="R144" s="153">
        <f t="shared" si="2"/>
        <v>3.8549999999999999E-3</v>
      </c>
      <c r="S144" s="153">
        <v>0</v>
      </c>
      <c r="T144" s="154">
        <f t="shared" si="3"/>
        <v>0</v>
      </c>
      <c r="AR144" s="155" t="s">
        <v>396</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396</v>
      </c>
      <c r="BM144" s="155" t="s">
        <v>356</v>
      </c>
    </row>
    <row r="145" spans="2:65" s="1" customFormat="1" ht="24.15" customHeight="1">
      <c r="B145" s="142"/>
      <c r="C145" s="143" t="s">
        <v>341</v>
      </c>
      <c r="D145" s="143" t="s">
        <v>319</v>
      </c>
      <c r="E145" s="144" t="s">
        <v>20864</v>
      </c>
      <c r="F145" s="145" t="s">
        <v>21051</v>
      </c>
      <c r="G145" s="146" t="s">
        <v>484</v>
      </c>
      <c r="H145" s="147">
        <v>9</v>
      </c>
      <c r="I145" s="148"/>
      <c r="J145" s="149">
        <f t="shared" si="0"/>
        <v>0</v>
      </c>
      <c r="K145" s="150"/>
      <c r="L145" s="31"/>
      <c r="M145" s="151" t="s">
        <v>1</v>
      </c>
      <c r="N145" s="152" t="s">
        <v>42</v>
      </c>
      <c r="P145" s="153">
        <f t="shared" si="1"/>
        <v>0</v>
      </c>
      <c r="Q145" s="153">
        <v>3.0200000000000001E-3</v>
      </c>
      <c r="R145" s="153">
        <f t="shared" si="2"/>
        <v>2.7180000000000003E-2</v>
      </c>
      <c r="S145" s="153">
        <v>0</v>
      </c>
      <c r="T145" s="154">
        <f t="shared" si="3"/>
        <v>0</v>
      </c>
      <c r="AR145" s="155" t="s">
        <v>396</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396</v>
      </c>
      <c r="BM145" s="155" t="s">
        <v>366</v>
      </c>
    </row>
    <row r="146" spans="2:65" s="1" customFormat="1" ht="24.15" customHeight="1">
      <c r="B146" s="142"/>
      <c r="C146" s="143" t="s">
        <v>346</v>
      </c>
      <c r="D146" s="143" t="s">
        <v>319</v>
      </c>
      <c r="E146" s="144" t="s">
        <v>20866</v>
      </c>
      <c r="F146" s="145" t="s">
        <v>20867</v>
      </c>
      <c r="G146" s="146" t="s">
        <v>484</v>
      </c>
      <c r="H146" s="147">
        <v>3</v>
      </c>
      <c r="I146" s="148"/>
      <c r="J146" s="149">
        <f t="shared" si="0"/>
        <v>0</v>
      </c>
      <c r="K146" s="150"/>
      <c r="L146" s="31"/>
      <c r="M146" s="151" t="s">
        <v>1</v>
      </c>
      <c r="N146" s="152" t="s">
        <v>42</v>
      </c>
      <c r="P146" s="153">
        <f t="shared" si="1"/>
        <v>0</v>
      </c>
      <c r="Q146" s="153">
        <v>4.3099999999999996E-3</v>
      </c>
      <c r="R146" s="153">
        <f t="shared" si="2"/>
        <v>1.2929999999999999E-2</v>
      </c>
      <c r="S146" s="153">
        <v>0</v>
      </c>
      <c r="T146" s="154">
        <f t="shared" si="3"/>
        <v>0</v>
      </c>
      <c r="AR146" s="155" t="s">
        <v>396</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396</v>
      </c>
      <c r="BM146" s="155" t="s">
        <v>376</v>
      </c>
    </row>
    <row r="147" spans="2:65" s="1" customFormat="1" ht="24.15" customHeight="1">
      <c r="B147" s="142"/>
      <c r="C147" s="179" t="s">
        <v>351</v>
      </c>
      <c r="D147" s="179" t="s">
        <v>454</v>
      </c>
      <c r="E147" s="180" t="s">
        <v>21052</v>
      </c>
      <c r="F147" s="181" t="s">
        <v>21053</v>
      </c>
      <c r="G147" s="182" t="s">
        <v>484</v>
      </c>
      <c r="H147" s="183">
        <v>112</v>
      </c>
      <c r="I147" s="184"/>
      <c r="J147" s="185">
        <f t="shared" si="0"/>
        <v>0</v>
      </c>
      <c r="K147" s="186"/>
      <c r="L147" s="187"/>
      <c r="M147" s="188" t="s">
        <v>1</v>
      </c>
      <c r="N147" s="189" t="s">
        <v>42</v>
      </c>
      <c r="P147" s="153">
        <f t="shared" si="1"/>
        <v>0</v>
      </c>
      <c r="Q147" s="153">
        <v>5.7000000000000002E-3</v>
      </c>
      <c r="R147" s="153">
        <f t="shared" si="2"/>
        <v>0.63840000000000008</v>
      </c>
      <c r="S147" s="153">
        <v>0</v>
      </c>
      <c r="T147" s="154">
        <f t="shared" si="3"/>
        <v>0</v>
      </c>
      <c r="AR147" s="155" t="s">
        <v>481</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396</v>
      </c>
      <c r="BM147" s="155" t="s">
        <v>386</v>
      </c>
    </row>
    <row r="148" spans="2:65" s="1" customFormat="1" ht="18">
      <c r="B148" s="31"/>
      <c r="D148" s="158" t="s">
        <v>597</v>
      </c>
      <c r="F148" s="195" t="s">
        <v>21055</v>
      </c>
      <c r="I148" s="196"/>
      <c r="L148" s="31"/>
      <c r="M148" s="197"/>
      <c r="T148" s="58"/>
      <c r="AT148" s="16" t="s">
        <v>597</v>
      </c>
      <c r="AU148" s="16" t="s">
        <v>88</v>
      </c>
    </row>
    <row r="149" spans="2:65" s="1" customFormat="1" ht="24.15" customHeight="1">
      <c r="B149" s="142"/>
      <c r="C149" s="179" t="s">
        <v>356</v>
      </c>
      <c r="D149" s="179" t="s">
        <v>454</v>
      </c>
      <c r="E149" s="180" t="s">
        <v>21056</v>
      </c>
      <c r="F149" s="181" t="s">
        <v>21057</v>
      </c>
      <c r="G149" s="182" t="s">
        <v>484</v>
      </c>
      <c r="H149" s="183">
        <v>88</v>
      </c>
      <c r="I149" s="184"/>
      <c r="J149" s="185">
        <f>ROUND(I149*H149,2)</f>
        <v>0</v>
      </c>
      <c r="K149" s="186"/>
      <c r="L149" s="187"/>
      <c r="M149" s="188" t="s">
        <v>1</v>
      </c>
      <c r="N149" s="189" t="s">
        <v>42</v>
      </c>
      <c r="P149" s="153">
        <f>O149*H149</f>
        <v>0</v>
      </c>
      <c r="Q149" s="153">
        <v>1.32E-2</v>
      </c>
      <c r="R149" s="153">
        <f>Q149*H149</f>
        <v>1.1616</v>
      </c>
      <c r="S149" s="153">
        <v>0</v>
      </c>
      <c r="T149" s="154">
        <f>S149*H149</f>
        <v>0</v>
      </c>
      <c r="AR149" s="155" t="s">
        <v>481</v>
      </c>
      <c r="AT149" s="155" t="s">
        <v>454</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396</v>
      </c>
      <c r="BM149" s="155" t="s">
        <v>396</v>
      </c>
    </row>
    <row r="150" spans="2:65" s="1" customFormat="1" ht="18">
      <c r="B150" s="31"/>
      <c r="D150" s="158" t="s">
        <v>597</v>
      </c>
      <c r="F150" s="195" t="s">
        <v>21059</v>
      </c>
      <c r="I150" s="196"/>
      <c r="L150" s="31"/>
      <c r="M150" s="197"/>
      <c r="T150" s="58"/>
      <c r="AT150" s="16" t="s">
        <v>597</v>
      </c>
      <c r="AU150" s="16" t="s">
        <v>88</v>
      </c>
    </row>
    <row r="151" spans="2:65" s="1" customFormat="1" ht="24.15" customHeight="1">
      <c r="B151" s="142"/>
      <c r="C151" s="179" t="s">
        <v>361</v>
      </c>
      <c r="D151" s="179" t="s">
        <v>454</v>
      </c>
      <c r="E151" s="180" t="s">
        <v>21060</v>
      </c>
      <c r="F151" s="181" t="s">
        <v>21107</v>
      </c>
      <c r="G151" s="182" t="s">
        <v>484</v>
      </c>
      <c r="H151" s="183">
        <v>20</v>
      </c>
      <c r="I151" s="184"/>
      <c r="J151" s="185">
        <f>ROUND(I151*H151,2)</f>
        <v>0</v>
      </c>
      <c r="K151" s="186"/>
      <c r="L151" s="187"/>
      <c r="M151" s="188" t="s">
        <v>1</v>
      </c>
      <c r="N151" s="189" t="s">
        <v>42</v>
      </c>
      <c r="P151" s="153">
        <f>O151*H151</f>
        <v>0</v>
      </c>
      <c r="Q151" s="153">
        <v>1.32E-2</v>
      </c>
      <c r="R151" s="153">
        <f>Q151*H151</f>
        <v>0.26400000000000001</v>
      </c>
      <c r="S151" s="153">
        <v>0</v>
      </c>
      <c r="T151" s="154">
        <f>S151*H151</f>
        <v>0</v>
      </c>
      <c r="AR151" s="155" t="s">
        <v>481</v>
      </c>
      <c r="AT151" s="155" t="s">
        <v>454</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396</v>
      </c>
      <c r="BM151" s="155" t="s">
        <v>405</v>
      </c>
    </row>
    <row r="152" spans="2:65" s="1" customFormat="1" ht="18">
      <c r="B152" s="31"/>
      <c r="D152" s="158" t="s">
        <v>597</v>
      </c>
      <c r="F152" s="195" t="s">
        <v>21063</v>
      </c>
      <c r="I152" s="196"/>
      <c r="L152" s="31"/>
      <c r="M152" s="197"/>
      <c r="T152" s="58"/>
      <c r="AT152" s="16" t="s">
        <v>597</v>
      </c>
      <c r="AU152" s="16" t="s">
        <v>88</v>
      </c>
    </row>
    <row r="153" spans="2:65" s="1" customFormat="1" ht="24.15" customHeight="1">
      <c r="B153" s="142"/>
      <c r="C153" s="143" t="s">
        <v>366</v>
      </c>
      <c r="D153" s="143" t="s">
        <v>319</v>
      </c>
      <c r="E153" s="144" t="s">
        <v>628</v>
      </c>
      <c r="F153" s="145" t="s">
        <v>629</v>
      </c>
      <c r="G153" s="146" t="s">
        <v>484</v>
      </c>
      <c r="H153" s="147">
        <v>1024</v>
      </c>
      <c r="I153" s="148"/>
      <c r="J153" s="149">
        <f>ROUND(I153*H153,2)</f>
        <v>0</v>
      </c>
      <c r="K153" s="150"/>
      <c r="L153" s="31"/>
      <c r="M153" s="151" t="s">
        <v>1</v>
      </c>
      <c r="N153" s="152" t="s">
        <v>42</v>
      </c>
      <c r="P153" s="153">
        <f>O153*H153</f>
        <v>0</v>
      </c>
      <c r="Q153" s="153">
        <v>0</v>
      </c>
      <c r="R153" s="153">
        <f>Q153*H153</f>
        <v>0</v>
      </c>
      <c r="S153" s="153">
        <v>0</v>
      </c>
      <c r="T153" s="154">
        <f>S153*H153</f>
        <v>0</v>
      </c>
      <c r="AR153" s="155" t="s">
        <v>396</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396</v>
      </c>
      <c r="BM153" s="155" t="s">
        <v>7</v>
      </c>
    </row>
    <row r="154" spans="2:65" s="11" customFormat="1" ht="22.75" customHeight="1">
      <c r="B154" s="130"/>
      <c r="D154" s="131" t="s">
        <v>75</v>
      </c>
      <c r="E154" s="140" t="s">
        <v>630</v>
      </c>
      <c r="F154" s="140" t="s">
        <v>631</v>
      </c>
      <c r="I154" s="133"/>
      <c r="J154" s="141">
        <f>BK154</f>
        <v>0</v>
      </c>
      <c r="L154" s="130"/>
      <c r="M154" s="135"/>
      <c r="P154" s="136">
        <f>SUM(P155:P171)</f>
        <v>0</v>
      </c>
      <c r="R154" s="136">
        <f>SUM(R155:R171)</f>
        <v>0.94697500000000001</v>
      </c>
      <c r="T154" s="137">
        <f>SUM(T155:T171)</f>
        <v>0</v>
      </c>
      <c r="AR154" s="131" t="s">
        <v>88</v>
      </c>
      <c r="AT154" s="138" t="s">
        <v>75</v>
      </c>
      <c r="AU154" s="138" t="s">
        <v>83</v>
      </c>
      <c r="AY154" s="131" t="s">
        <v>317</v>
      </c>
      <c r="BK154" s="139">
        <f>SUM(BK155:BK171)</f>
        <v>0</v>
      </c>
    </row>
    <row r="155" spans="2:65" s="1" customFormat="1" ht="24.15" customHeight="1">
      <c r="B155" s="142"/>
      <c r="C155" s="143" t="s">
        <v>371</v>
      </c>
      <c r="D155" s="143" t="s">
        <v>319</v>
      </c>
      <c r="E155" s="144" t="s">
        <v>20982</v>
      </c>
      <c r="F155" s="145" t="s">
        <v>21108</v>
      </c>
      <c r="G155" s="146" t="s">
        <v>484</v>
      </c>
      <c r="H155" s="147">
        <v>190</v>
      </c>
      <c r="I155" s="148"/>
      <c r="J155" s="149">
        <f>ROUND(I155*H155,2)</f>
        <v>0</v>
      </c>
      <c r="K155" s="150"/>
      <c r="L155" s="31"/>
      <c r="M155" s="151" t="s">
        <v>1</v>
      </c>
      <c r="N155" s="152" t="s">
        <v>42</v>
      </c>
      <c r="P155" s="153">
        <f>O155*H155</f>
        <v>0</v>
      </c>
      <c r="Q155" s="153">
        <v>3.6000000000000002E-4</v>
      </c>
      <c r="R155" s="153">
        <f>Q155*H155</f>
        <v>6.8400000000000002E-2</v>
      </c>
      <c r="S155" s="153">
        <v>0</v>
      </c>
      <c r="T155" s="154">
        <f>S155*H155</f>
        <v>0</v>
      </c>
      <c r="AR155" s="155" t="s">
        <v>396</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396</v>
      </c>
      <c r="BM155" s="155" t="s">
        <v>432</v>
      </c>
    </row>
    <row r="156" spans="2:65" s="1" customFormat="1" ht="27">
      <c r="B156" s="31"/>
      <c r="D156" s="158" t="s">
        <v>597</v>
      </c>
      <c r="F156" s="195" t="s">
        <v>21109</v>
      </c>
      <c r="I156" s="196"/>
      <c r="L156" s="31"/>
      <c r="M156" s="197"/>
      <c r="T156" s="58"/>
      <c r="AT156" s="16" t="s">
        <v>597</v>
      </c>
      <c r="AU156" s="16" t="s">
        <v>88</v>
      </c>
    </row>
    <row r="157" spans="2:65" s="1" customFormat="1" ht="24.15" customHeight="1">
      <c r="B157" s="142"/>
      <c r="C157" s="143" t="s">
        <v>376</v>
      </c>
      <c r="D157" s="143" t="s">
        <v>319</v>
      </c>
      <c r="E157" s="144" t="s">
        <v>21110</v>
      </c>
      <c r="F157" s="145" t="s">
        <v>20983</v>
      </c>
      <c r="G157" s="146" t="s">
        <v>484</v>
      </c>
      <c r="H157" s="147">
        <v>101</v>
      </c>
      <c r="I157" s="148"/>
      <c r="J157" s="149">
        <f>ROUND(I157*H157,2)</f>
        <v>0</v>
      </c>
      <c r="K157" s="150"/>
      <c r="L157" s="31"/>
      <c r="M157" s="151" t="s">
        <v>1</v>
      </c>
      <c r="N157" s="152" t="s">
        <v>42</v>
      </c>
      <c r="P157" s="153">
        <f>O157*H157</f>
        <v>0</v>
      </c>
      <c r="Q157" s="153">
        <v>3.6000000000000002E-4</v>
      </c>
      <c r="R157" s="153">
        <f>Q157*H157</f>
        <v>3.6360000000000003E-2</v>
      </c>
      <c r="S157" s="153">
        <v>0</v>
      </c>
      <c r="T157" s="154">
        <f>S157*H157</f>
        <v>0</v>
      </c>
      <c r="AR157" s="155" t="s">
        <v>396</v>
      </c>
      <c r="AT157" s="155" t="s">
        <v>319</v>
      </c>
      <c r="AU157" s="155" t="s">
        <v>88</v>
      </c>
      <c r="AY157" s="16" t="s">
        <v>317</v>
      </c>
      <c r="BE157" s="156">
        <f>IF(N157="základná",J157,0)</f>
        <v>0</v>
      </c>
      <c r="BF157" s="156">
        <f>IF(N157="znížená",J157,0)</f>
        <v>0</v>
      </c>
      <c r="BG157" s="156">
        <f>IF(N157="zákl. prenesená",J157,0)</f>
        <v>0</v>
      </c>
      <c r="BH157" s="156">
        <f>IF(N157="zníž. prenesená",J157,0)</f>
        <v>0</v>
      </c>
      <c r="BI157" s="156">
        <f>IF(N157="nulová",J157,0)</f>
        <v>0</v>
      </c>
      <c r="BJ157" s="16" t="s">
        <v>88</v>
      </c>
      <c r="BK157" s="156">
        <f>ROUND(I157*H157,2)</f>
        <v>0</v>
      </c>
      <c r="BL157" s="16" t="s">
        <v>396</v>
      </c>
      <c r="BM157" s="155" t="s">
        <v>441</v>
      </c>
    </row>
    <row r="158" spans="2:65" s="1" customFormat="1" ht="27">
      <c r="B158" s="31"/>
      <c r="D158" s="158" t="s">
        <v>597</v>
      </c>
      <c r="F158" s="195" t="s">
        <v>21111</v>
      </c>
      <c r="I158" s="196"/>
      <c r="L158" s="31"/>
      <c r="M158" s="197"/>
      <c r="T158" s="58"/>
      <c r="AT158" s="16" t="s">
        <v>597</v>
      </c>
      <c r="AU158" s="16" t="s">
        <v>88</v>
      </c>
    </row>
    <row r="159" spans="2:65" s="1" customFormat="1" ht="24.15" customHeight="1">
      <c r="B159" s="142"/>
      <c r="C159" s="143" t="s">
        <v>381</v>
      </c>
      <c r="D159" s="143" t="s">
        <v>319</v>
      </c>
      <c r="E159" s="144" t="s">
        <v>20986</v>
      </c>
      <c r="F159" s="145" t="s">
        <v>20987</v>
      </c>
      <c r="G159" s="146" t="s">
        <v>484</v>
      </c>
      <c r="H159" s="147">
        <v>323</v>
      </c>
      <c r="I159" s="148"/>
      <c r="J159" s="149">
        <f>ROUND(I159*H159,2)</f>
        <v>0</v>
      </c>
      <c r="K159" s="150"/>
      <c r="L159" s="31"/>
      <c r="M159" s="151" t="s">
        <v>1</v>
      </c>
      <c r="N159" s="152" t="s">
        <v>42</v>
      </c>
      <c r="P159" s="153">
        <f>O159*H159</f>
        <v>0</v>
      </c>
      <c r="Q159" s="153">
        <v>6.9999999999999999E-4</v>
      </c>
      <c r="R159" s="153">
        <f>Q159*H159</f>
        <v>0.2261</v>
      </c>
      <c r="S159" s="153">
        <v>0</v>
      </c>
      <c r="T159" s="154">
        <f>S159*H159</f>
        <v>0</v>
      </c>
      <c r="AR159" s="155" t="s">
        <v>396</v>
      </c>
      <c r="AT159" s="155" t="s">
        <v>319</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396</v>
      </c>
      <c r="BM159" s="155" t="s">
        <v>453</v>
      </c>
    </row>
    <row r="160" spans="2:65" s="1" customFormat="1" ht="27">
      <c r="B160" s="31"/>
      <c r="D160" s="158" t="s">
        <v>597</v>
      </c>
      <c r="F160" s="195" t="s">
        <v>21092</v>
      </c>
      <c r="I160" s="196"/>
      <c r="L160" s="31"/>
      <c r="M160" s="197"/>
      <c r="T160" s="58"/>
      <c r="AT160" s="16" t="s">
        <v>597</v>
      </c>
      <c r="AU160" s="16" t="s">
        <v>88</v>
      </c>
    </row>
    <row r="161" spans="2:65" s="1" customFormat="1" ht="24.15" customHeight="1">
      <c r="B161" s="142"/>
      <c r="C161" s="143" t="s">
        <v>386</v>
      </c>
      <c r="D161" s="143" t="s">
        <v>319</v>
      </c>
      <c r="E161" s="144" t="s">
        <v>21067</v>
      </c>
      <c r="F161" s="145" t="s">
        <v>21068</v>
      </c>
      <c r="G161" s="146" t="s">
        <v>484</v>
      </c>
      <c r="H161" s="147">
        <v>50</v>
      </c>
      <c r="I161" s="148"/>
      <c r="J161" s="149">
        <f>ROUND(I161*H161,2)</f>
        <v>0</v>
      </c>
      <c r="K161" s="150"/>
      <c r="L161" s="31"/>
      <c r="M161" s="151" t="s">
        <v>1</v>
      </c>
      <c r="N161" s="152" t="s">
        <v>42</v>
      </c>
      <c r="P161" s="153">
        <f>O161*H161</f>
        <v>0</v>
      </c>
      <c r="Q161" s="153">
        <v>6.8999999999999997E-4</v>
      </c>
      <c r="R161" s="153">
        <f>Q161*H161</f>
        <v>3.4499999999999996E-2</v>
      </c>
      <c r="S161" s="153">
        <v>0</v>
      </c>
      <c r="T161" s="154">
        <f>S161*H161</f>
        <v>0</v>
      </c>
      <c r="AR161" s="155" t="s">
        <v>396</v>
      </c>
      <c r="AT161" s="155" t="s">
        <v>319</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396</v>
      </c>
      <c r="BM161" s="155" t="s">
        <v>464</v>
      </c>
    </row>
    <row r="162" spans="2:65" s="1" customFormat="1" ht="18">
      <c r="B162" s="31"/>
      <c r="D162" s="158" t="s">
        <v>597</v>
      </c>
      <c r="F162" s="195" t="s">
        <v>21093</v>
      </c>
      <c r="I162" s="196"/>
      <c r="L162" s="31"/>
      <c r="M162" s="197"/>
      <c r="T162" s="58"/>
      <c r="AT162" s="16" t="s">
        <v>597</v>
      </c>
      <c r="AU162" s="16" t="s">
        <v>88</v>
      </c>
    </row>
    <row r="163" spans="2:65" s="1" customFormat="1" ht="24.15" customHeight="1">
      <c r="B163" s="142"/>
      <c r="C163" s="143" t="s">
        <v>391</v>
      </c>
      <c r="D163" s="143" t="s">
        <v>319</v>
      </c>
      <c r="E163" s="144" t="s">
        <v>20895</v>
      </c>
      <c r="F163" s="145" t="s">
        <v>20896</v>
      </c>
      <c r="G163" s="146" t="s">
        <v>484</v>
      </c>
      <c r="H163" s="147">
        <v>288</v>
      </c>
      <c r="I163" s="148"/>
      <c r="J163" s="149">
        <f>ROUND(I163*H163,2)</f>
        <v>0</v>
      </c>
      <c r="K163" s="150"/>
      <c r="L163" s="31"/>
      <c r="M163" s="151" t="s">
        <v>1</v>
      </c>
      <c r="N163" s="152" t="s">
        <v>42</v>
      </c>
      <c r="P163" s="153">
        <f>O163*H163</f>
        <v>0</v>
      </c>
      <c r="Q163" s="153">
        <v>1.5499999999999999E-3</v>
      </c>
      <c r="R163" s="153">
        <f>Q163*H163</f>
        <v>0.44639999999999996</v>
      </c>
      <c r="S163" s="153">
        <v>0</v>
      </c>
      <c r="T163" s="154">
        <f>S163*H163</f>
        <v>0</v>
      </c>
      <c r="AR163" s="155" t="s">
        <v>396</v>
      </c>
      <c r="AT163" s="155" t="s">
        <v>319</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396</v>
      </c>
      <c r="BM163" s="155" t="s">
        <v>473</v>
      </c>
    </row>
    <row r="164" spans="2:65" s="1" customFormat="1" ht="27">
      <c r="B164" s="31"/>
      <c r="D164" s="158" t="s">
        <v>597</v>
      </c>
      <c r="F164" s="195" t="s">
        <v>21094</v>
      </c>
      <c r="I164" s="196"/>
      <c r="L164" s="31"/>
      <c r="M164" s="197"/>
      <c r="T164" s="58"/>
      <c r="AT164" s="16" t="s">
        <v>597</v>
      </c>
      <c r="AU164" s="16" t="s">
        <v>88</v>
      </c>
    </row>
    <row r="165" spans="2:65" s="1" customFormat="1" ht="24.15" customHeight="1">
      <c r="B165" s="142"/>
      <c r="C165" s="143" t="s">
        <v>396</v>
      </c>
      <c r="D165" s="143" t="s">
        <v>319</v>
      </c>
      <c r="E165" s="144" t="s">
        <v>20795</v>
      </c>
      <c r="F165" s="145" t="s">
        <v>20796</v>
      </c>
      <c r="G165" s="146" t="s">
        <v>484</v>
      </c>
      <c r="H165" s="147">
        <v>70</v>
      </c>
      <c r="I165" s="148"/>
      <c r="J165" s="149">
        <f>ROUND(I165*H165,2)</f>
        <v>0</v>
      </c>
      <c r="K165" s="150"/>
      <c r="L165" s="31"/>
      <c r="M165" s="151" t="s">
        <v>1</v>
      </c>
      <c r="N165" s="152" t="s">
        <v>42</v>
      </c>
      <c r="P165" s="153">
        <f>O165*H165</f>
        <v>0</v>
      </c>
      <c r="Q165" s="153">
        <v>1.8799999999999999E-3</v>
      </c>
      <c r="R165" s="153">
        <f>Q165*H165</f>
        <v>0.13159999999999999</v>
      </c>
      <c r="S165" s="153">
        <v>0</v>
      </c>
      <c r="T165" s="154">
        <f>S165*H165</f>
        <v>0</v>
      </c>
      <c r="AR165" s="155" t="s">
        <v>396</v>
      </c>
      <c r="AT165" s="155" t="s">
        <v>319</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396</v>
      </c>
      <c r="BM165" s="155" t="s">
        <v>481</v>
      </c>
    </row>
    <row r="166" spans="2:65" s="1" customFormat="1" ht="36">
      <c r="B166" s="31"/>
      <c r="D166" s="158" t="s">
        <v>597</v>
      </c>
      <c r="F166" s="195" t="s">
        <v>21071</v>
      </c>
      <c r="I166" s="196"/>
      <c r="L166" s="31"/>
      <c r="M166" s="197"/>
      <c r="T166" s="58"/>
      <c r="AT166" s="16" t="s">
        <v>597</v>
      </c>
      <c r="AU166" s="16" t="s">
        <v>88</v>
      </c>
    </row>
    <row r="167" spans="2:65" s="1" customFormat="1" ht="24.15" customHeight="1">
      <c r="B167" s="142"/>
      <c r="C167" s="143" t="s">
        <v>401</v>
      </c>
      <c r="D167" s="143" t="s">
        <v>319</v>
      </c>
      <c r="E167" s="144" t="s">
        <v>632</v>
      </c>
      <c r="F167" s="145" t="s">
        <v>633</v>
      </c>
      <c r="G167" s="146" t="s">
        <v>484</v>
      </c>
      <c r="H167" s="147">
        <v>0.5</v>
      </c>
      <c r="I167" s="148"/>
      <c r="J167" s="149">
        <f>ROUND(I167*H167,2)</f>
        <v>0</v>
      </c>
      <c r="K167" s="150"/>
      <c r="L167" s="31"/>
      <c r="M167" s="151" t="s">
        <v>1</v>
      </c>
      <c r="N167" s="152" t="s">
        <v>42</v>
      </c>
      <c r="P167" s="153">
        <f>O167*H167</f>
        <v>0</v>
      </c>
      <c r="Q167" s="153">
        <v>3.79E-3</v>
      </c>
      <c r="R167" s="153">
        <f>Q167*H167</f>
        <v>1.895E-3</v>
      </c>
      <c r="S167" s="153">
        <v>0</v>
      </c>
      <c r="T167" s="154">
        <f>S167*H167</f>
        <v>0</v>
      </c>
      <c r="AR167" s="155" t="s">
        <v>396</v>
      </c>
      <c r="AT167" s="155" t="s">
        <v>319</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396</v>
      </c>
      <c r="BM167" s="155" t="s">
        <v>495</v>
      </c>
    </row>
    <row r="168" spans="2:65" s="1" customFormat="1" ht="16.5" customHeight="1">
      <c r="B168" s="142"/>
      <c r="C168" s="179" t="s">
        <v>405</v>
      </c>
      <c r="D168" s="179" t="s">
        <v>454</v>
      </c>
      <c r="E168" s="180" t="s">
        <v>20804</v>
      </c>
      <c r="F168" s="181" t="s">
        <v>20808</v>
      </c>
      <c r="G168" s="182" t="s">
        <v>611</v>
      </c>
      <c r="H168" s="183">
        <v>4</v>
      </c>
      <c r="I168" s="184"/>
      <c r="J168" s="185">
        <f>ROUND(I168*H168,2)</f>
        <v>0</v>
      </c>
      <c r="K168" s="186"/>
      <c r="L168" s="187"/>
      <c r="M168" s="188" t="s">
        <v>1</v>
      </c>
      <c r="N168" s="189" t="s">
        <v>42</v>
      </c>
      <c r="P168" s="153">
        <f>O168*H168</f>
        <v>0</v>
      </c>
      <c r="Q168" s="153">
        <v>4.2999999999999999E-4</v>
      </c>
      <c r="R168" s="153">
        <f>Q168*H168</f>
        <v>1.72E-3</v>
      </c>
      <c r="S168" s="153">
        <v>0</v>
      </c>
      <c r="T168" s="154">
        <f>S168*H168</f>
        <v>0</v>
      </c>
      <c r="AR168" s="155" t="s">
        <v>481</v>
      </c>
      <c r="AT168" s="155" t="s">
        <v>454</v>
      </c>
      <c r="AU168" s="155" t="s">
        <v>88</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396</v>
      </c>
      <c r="BM168" s="155" t="s">
        <v>507</v>
      </c>
    </row>
    <row r="169" spans="2:65" s="1" customFormat="1" ht="24.15" customHeight="1">
      <c r="B169" s="142"/>
      <c r="C169" s="143" t="s">
        <v>415</v>
      </c>
      <c r="D169" s="143" t="s">
        <v>319</v>
      </c>
      <c r="E169" s="144" t="s">
        <v>637</v>
      </c>
      <c r="F169" s="145" t="s">
        <v>638</v>
      </c>
      <c r="G169" s="146" t="s">
        <v>639</v>
      </c>
      <c r="H169" s="198"/>
      <c r="I169" s="148"/>
      <c r="J169" s="149">
        <f>ROUND(I169*H169,2)</f>
        <v>0</v>
      </c>
      <c r="K169" s="150"/>
      <c r="L169" s="31"/>
      <c r="M169" s="151" t="s">
        <v>1</v>
      </c>
      <c r="N169" s="152" t="s">
        <v>42</v>
      </c>
      <c r="P169" s="153">
        <f>O169*H169</f>
        <v>0</v>
      </c>
      <c r="Q169" s="153">
        <v>0</v>
      </c>
      <c r="R169" s="153">
        <f>Q169*H169</f>
        <v>0</v>
      </c>
      <c r="S169" s="153">
        <v>0</v>
      </c>
      <c r="T169" s="154">
        <f>S169*H169</f>
        <v>0</v>
      </c>
      <c r="AR169" s="155" t="s">
        <v>396</v>
      </c>
      <c r="AT169" s="155" t="s">
        <v>319</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396</v>
      </c>
      <c r="BM169" s="155" t="s">
        <v>647</v>
      </c>
    </row>
    <row r="170" spans="2:65" s="1" customFormat="1" ht="24.15" customHeight="1">
      <c r="B170" s="142"/>
      <c r="C170" s="143" t="s">
        <v>7</v>
      </c>
      <c r="D170" s="143" t="s">
        <v>319</v>
      </c>
      <c r="E170" s="144" t="s">
        <v>640</v>
      </c>
      <c r="F170" s="145" t="s">
        <v>641</v>
      </c>
      <c r="G170" s="146" t="s">
        <v>639</v>
      </c>
      <c r="H170" s="198"/>
      <c r="I170" s="148"/>
      <c r="J170" s="149">
        <f>ROUND(I170*H170,2)</f>
        <v>0</v>
      </c>
      <c r="K170" s="150"/>
      <c r="L170" s="31"/>
      <c r="M170" s="151" t="s">
        <v>1</v>
      </c>
      <c r="N170" s="152" t="s">
        <v>42</v>
      </c>
      <c r="P170" s="153">
        <f>O170*H170</f>
        <v>0</v>
      </c>
      <c r="Q170" s="153">
        <v>0</v>
      </c>
      <c r="R170" s="153">
        <f>Q170*H170</f>
        <v>0</v>
      </c>
      <c r="S170" s="153">
        <v>0</v>
      </c>
      <c r="T170" s="154">
        <f>S170*H170</f>
        <v>0</v>
      </c>
      <c r="AR170" s="155" t="s">
        <v>396</v>
      </c>
      <c r="AT170" s="155" t="s">
        <v>319</v>
      </c>
      <c r="AU170" s="155" t="s">
        <v>88</v>
      </c>
      <c r="AY170" s="16" t="s">
        <v>317</v>
      </c>
      <c r="BE170" s="156">
        <f>IF(N170="základná",J170,0)</f>
        <v>0</v>
      </c>
      <c r="BF170" s="156">
        <f>IF(N170="znížená",J170,0)</f>
        <v>0</v>
      </c>
      <c r="BG170" s="156">
        <f>IF(N170="zákl. prenesená",J170,0)</f>
        <v>0</v>
      </c>
      <c r="BH170" s="156">
        <f>IF(N170="zníž. prenesená",J170,0)</f>
        <v>0</v>
      </c>
      <c r="BI170" s="156">
        <f>IF(N170="nulová",J170,0)</f>
        <v>0</v>
      </c>
      <c r="BJ170" s="16" t="s">
        <v>88</v>
      </c>
      <c r="BK170" s="156">
        <f>ROUND(I170*H170,2)</f>
        <v>0</v>
      </c>
      <c r="BL170" s="16" t="s">
        <v>396</v>
      </c>
      <c r="BM170" s="155" t="s">
        <v>650</v>
      </c>
    </row>
    <row r="171" spans="2:65" s="1" customFormat="1" ht="24.15" customHeight="1">
      <c r="B171" s="142"/>
      <c r="C171" s="143" t="s">
        <v>427</v>
      </c>
      <c r="D171" s="143" t="s">
        <v>319</v>
      </c>
      <c r="E171" s="144" t="s">
        <v>642</v>
      </c>
      <c r="F171" s="145" t="s">
        <v>1</v>
      </c>
      <c r="G171" s="146" t="s">
        <v>695</v>
      </c>
      <c r="H171" s="147">
        <v>0</v>
      </c>
      <c r="I171" s="148"/>
      <c r="J171" s="149">
        <f>ROUND(I171*H171,2)</f>
        <v>0</v>
      </c>
      <c r="K171" s="150"/>
      <c r="L171" s="31"/>
      <c r="M171" s="151" t="s">
        <v>1</v>
      </c>
      <c r="N171" s="152" t="s">
        <v>42</v>
      </c>
      <c r="P171" s="153">
        <f>O171*H171</f>
        <v>0</v>
      </c>
      <c r="Q171" s="153">
        <v>0</v>
      </c>
      <c r="R171" s="153">
        <f>Q171*H171</f>
        <v>0</v>
      </c>
      <c r="S171" s="153">
        <v>0</v>
      </c>
      <c r="T171" s="154">
        <f>S171*H171</f>
        <v>0</v>
      </c>
      <c r="AR171" s="155" t="s">
        <v>396</v>
      </c>
      <c r="AT171" s="155" t="s">
        <v>319</v>
      </c>
      <c r="AU171" s="155" t="s">
        <v>88</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396</v>
      </c>
      <c r="BM171" s="155" t="s">
        <v>655</v>
      </c>
    </row>
    <row r="172" spans="2:65" s="11" customFormat="1" ht="22.75" customHeight="1">
      <c r="B172" s="130"/>
      <c r="D172" s="131" t="s">
        <v>75</v>
      </c>
      <c r="E172" s="140" t="s">
        <v>643</v>
      </c>
      <c r="F172" s="140" t="s">
        <v>644</v>
      </c>
      <c r="I172" s="133"/>
      <c r="J172" s="141">
        <f>BK172</f>
        <v>0</v>
      </c>
      <c r="L172" s="130"/>
      <c r="M172" s="135"/>
      <c r="P172" s="136">
        <f>SUM(P173:P181)</f>
        <v>0</v>
      </c>
      <c r="R172" s="136">
        <f>SUM(R173:R181)</f>
        <v>1.3080000000000001E-2</v>
      </c>
      <c r="T172" s="137">
        <f>SUM(T173:T181)</f>
        <v>0</v>
      </c>
      <c r="AR172" s="131" t="s">
        <v>88</v>
      </c>
      <c r="AT172" s="138" t="s">
        <v>75</v>
      </c>
      <c r="AU172" s="138" t="s">
        <v>83</v>
      </c>
      <c r="AY172" s="131" t="s">
        <v>317</v>
      </c>
      <c r="BK172" s="139">
        <f>SUM(BK173:BK181)</f>
        <v>0</v>
      </c>
    </row>
    <row r="173" spans="2:65" s="1" customFormat="1" ht="24.15" customHeight="1">
      <c r="B173" s="142"/>
      <c r="C173" s="143" t="s">
        <v>432</v>
      </c>
      <c r="D173" s="143" t="s">
        <v>319</v>
      </c>
      <c r="E173" s="144" t="s">
        <v>20821</v>
      </c>
      <c r="F173" s="145" t="s">
        <v>20822</v>
      </c>
      <c r="G173" s="146" t="s">
        <v>611</v>
      </c>
      <c r="H173" s="147">
        <v>2</v>
      </c>
      <c r="I173" s="148"/>
      <c r="J173" s="149">
        <f t="shared" ref="J173:J181" si="10">ROUND(I173*H173,2)</f>
        <v>0</v>
      </c>
      <c r="K173" s="150"/>
      <c r="L173" s="31"/>
      <c r="M173" s="151" t="s">
        <v>1</v>
      </c>
      <c r="N173" s="152" t="s">
        <v>42</v>
      </c>
      <c r="P173" s="153">
        <f t="shared" ref="P173:P181" si="11">O173*H173</f>
        <v>0</v>
      </c>
      <c r="Q173" s="153">
        <v>0</v>
      </c>
      <c r="R173" s="153">
        <f t="shared" ref="R173:R181" si="12">Q173*H173</f>
        <v>0</v>
      </c>
      <c r="S173" s="153">
        <v>0</v>
      </c>
      <c r="T173" s="154">
        <f t="shared" ref="T173:T181" si="13">S173*H173</f>
        <v>0</v>
      </c>
      <c r="AR173" s="155" t="s">
        <v>396</v>
      </c>
      <c r="AT173" s="155" t="s">
        <v>319</v>
      </c>
      <c r="AU173" s="155" t="s">
        <v>88</v>
      </c>
      <c r="AY173" s="16" t="s">
        <v>317</v>
      </c>
      <c r="BE173" s="156">
        <f t="shared" ref="BE173:BE181" si="14">IF(N173="základná",J173,0)</f>
        <v>0</v>
      </c>
      <c r="BF173" s="156">
        <f t="shared" ref="BF173:BF181" si="15">IF(N173="znížená",J173,0)</f>
        <v>0</v>
      </c>
      <c r="BG173" s="156">
        <f t="shared" ref="BG173:BG181" si="16">IF(N173="zákl. prenesená",J173,0)</f>
        <v>0</v>
      </c>
      <c r="BH173" s="156">
        <f t="shared" ref="BH173:BH181" si="17">IF(N173="zníž. prenesená",J173,0)</f>
        <v>0</v>
      </c>
      <c r="BI173" s="156">
        <f t="shared" ref="BI173:BI181" si="18">IF(N173="nulová",J173,0)</f>
        <v>0</v>
      </c>
      <c r="BJ173" s="16" t="s">
        <v>88</v>
      </c>
      <c r="BK173" s="156">
        <f t="shared" ref="BK173:BK181" si="19">ROUND(I173*H173,2)</f>
        <v>0</v>
      </c>
      <c r="BL173" s="16" t="s">
        <v>396</v>
      </c>
      <c r="BM173" s="155" t="s">
        <v>662</v>
      </c>
    </row>
    <row r="174" spans="2:65" s="1" customFormat="1" ht="24.15" customHeight="1">
      <c r="B174" s="142"/>
      <c r="C174" s="179" t="s">
        <v>436</v>
      </c>
      <c r="D174" s="179" t="s">
        <v>454</v>
      </c>
      <c r="E174" s="180" t="s">
        <v>20823</v>
      </c>
      <c r="F174" s="181" t="s">
        <v>649</v>
      </c>
      <c r="G174" s="182" t="s">
        <v>611</v>
      </c>
      <c r="H174" s="183">
        <v>2</v>
      </c>
      <c r="I174" s="184"/>
      <c r="J174" s="185">
        <f t="shared" si="10"/>
        <v>0</v>
      </c>
      <c r="K174" s="186"/>
      <c r="L174" s="187"/>
      <c r="M174" s="188" t="s">
        <v>1</v>
      </c>
      <c r="N174" s="189" t="s">
        <v>42</v>
      </c>
      <c r="P174" s="153">
        <f t="shared" si="11"/>
        <v>0</v>
      </c>
      <c r="Q174" s="153">
        <v>1.9000000000000001E-4</v>
      </c>
      <c r="R174" s="153">
        <f t="shared" si="12"/>
        <v>3.8000000000000002E-4</v>
      </c>
      <c r="S174" s="153">
        <v>0</v>
      </c>
      <c r="T174" s="154">
        <f t="shared" si="13"/>
        <v>0</v>
      </c>
      <c r="AR174" s="155" t="s">
        <v>481</v>
      </c>
      <c r="AT174" s="155" t="s">
        <v>454</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396</v>
      </c>
      <c r="BM174" s="155" t="s">
        <v>665</v>
      </c>
    </row>
    <row r="175" spans="2:65" s="1" customFormat="1" ht="24.15" customHeight="1">
      <c r="B175" s="142"/>
      <c r="C175" s="143" t="s">
        <v>441</v>
      </c>
      <c r="D175" s="143" t="s">
        <v>319</v>
      </c>
      <c r="E175" s="144" t="s">
        <v>20900</v>
      </c>
      <c r="F175" s="145" t="s">
        <v>20901</v>
      </c>
      <c r="G175" s="146" t="s">
        <v>611</v>
      </c>
      <c r="H175" s="147">
        <v>3</v>
      </c>
      <c r="I175" s="148"/>
      <c r="J175" s="149">
        <f t="shared" si="10"/>
        <v>0</v>
      </c>
      <c r="K175" s="150"/>
      <c r="L175" s="31"/>
      <c r="M175" s="151" t="s">
        <v>1</v>
      </c>
      <c r="N175" s="152" t="s">
        <v>42</v>
      </c>
      <c r="P175" s="153">
        <f t="shared" si="11"/>
        <v>0</v>
      </c>
      <c r="Q175" s="153">
        <v>0</v>
      </c>
      <c r="R175" s="153">
        <f t="shared" si="12"/>
        <v>0</v>
      </c>
      <c r="S175" s="153">
        <v>0</v>
      </c>
      <c r="T175" s="154">
        <f t="shared" si="13"/>
        <v>0</v>
      </c>
      <c r="AR175" s="155" t="s">
        <v>396</v>
      </c>
      <c r="AT175" s="155" t="s">
        <v>319</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396</v>
      </c>
      <c r="BM175" s="155" t="s">
        <v>616</v>
      </c>
    </row>
    <row r="176" spans="2:65" s="1" customFormat="1" ht="24.15" customHeight="1">
      <c r="B176" s="142"/>
      <c r="C176" s="179" t="s">
        <v>448</v>
      </c>
      <c r="D176" s="179" t="s">
        <v>454</v>
      </c>
      <c r="E176" s="180" t="s">
        <v>20826</v>
      </c>
      <c r="F176" s="181" t="s">
        <v>21074</v>
      </c>
      <c r="G176" s="182" t="s">
        <v>611</v>
      </c>
      <c r="H176" s="183">
        <v>3</v>
      </c>
      <c r="I176" s="184"/>
      <c r="J176" s="185">
        <f t="shared" si="10"/>
        <v>0</v>
      </c>
      <c r="K176" s="186"/>
      <c r="L176" s="187"/>
      <c r="M176" s="188" t="s">
        <v>1</v>
      </c>
      <c r="N176" s="189" t="s">
        <v>42</v>
      </c>
      <c r="P176" s="153">
        <f t="shared" si="11"/>
        <v>0</v>
      </c>
      <c r="Q176" s="153">
        <v>3.8000000000000002E-4</v>
      </c>
      <c r="R176" s="153">
        <f t="shared" si="12"/>
        <v>1.14E-3</v>
      </c>
      <c r="S176" s="153">
        <v>0</v>
      </c>
      <c r="T176" s="154">
        <f t="shared" si="13"/>
        <v>0</v>
      </c>
      <c r="AR176" s="155" t="s">
        <v>481</v>
      </c>
      <c r="AT176" s="155" t="s">
        <v>454</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396</v>
      </c>
      <c r="BM176" s="155" t="s">
        <v>670</v>
      </c>
    </row>
    <row r="177" spans="2:65" s="1" customFormat="1" ht="24.15" customHeight="1">
      <c r="B177" s="142"/>
      <c r="C177" s="143" t="s">
        <v>453</v>
      </c>
      <c r="D177" s="143" t="s">
        <v>319</v>
      </c>
      <c r="E177" s="144" t="s">
        <v>20834</v>
      </c>
      <c r="F177" s="145" t="s">
        <v>20835</v>
      </c>
      <c r="G177" s="146" t="s">
        <v>611</v>
      </c>
      <c r="H177" s="147">
        <v>3</v>
      </c>
      <c r="I177" s="148"/>
      <c r="J177" s="149">
        <f t="shared" si="10"/>
        <v>0</v>
      </c>
      <c r="K177" s="150"/>
      <c r="L177" s="31"/>
      <c r="M177" s="151" t="s">
        <v>1</v>
      </c>
      <c r="N177" s="152" t="s">
        <v>42</v>
      </c>
      <c r="P177" s="153">
        <f t="shared" si="11"/>
        <v>0</v>
      </c>
      <c r="Q177" s="153">
        <v>2.5200000000000001E-3</v>
      </c>
      <c r="R177" s="153">
        <f t="shared" si="12"/>
        <v>7.5600000000000007E-3</v>
      </c>
      <c r="S177" s="153">
        <v>0</v>
      </c>
      <c r="T177" s="154">
        <f t="shared" si="13"/>
        <v>0</v>
      </c>
      <c r="AR177" s="155" t="s">
        <v>396</v>
      </c>
      <c r="AT177" s="155" t="s">
        <v>319</v>
      </c>
      <c r="AU177" s="155" t="s">
        <v>88</v>
      </c>
      <c r="AY177" s="16" t="s">
        <v>317</v>
      </c>
      <c r="BE177" s="156">
        <f t="shared" si="14"/>
        <v>0</v>
      </c>
      <c r="BF177" s="156">
        <f t="shared" si="15"/>
        <v>0</v>
      </c>
      <c r="BG177" s="156">
        <f t="shared" si="16"/>
        <v>0</v>
      </c>
      <c r="BH177" s="156">
        <f t="shared" si="17"/>
        <v>0</v>
      </c>
      <c r="BI177" s="156">
        <f t="shared" si="18"/>
        <v>0</v>
      </c>
      <c r="BJ177" s="16" t="s">
        <v>88</v>
      </c>
      <c r="BK177" s="156">
        <f t="shared" si="19"/>
        <v>0</v>
      </c>
      <c r="BL177" s="16" t="s">
        <v>396</v>
      </c>
      <c r="BM177" s="155" t="s">
        <v>673</v>
      </c>
    </row>
    <row r="178" spans="2:65" s="1" customFormat="1" ht="24.15" customHeight="1">
      <c r="B178" s="142"/>
      <c r="C178" s="179" t="s">
        <v>459</v>
      </c>
      <c r="D178" s="179" t="s">
        <v>454</v>
      </c>
      <c r="E178" s="180" t="s">
        <v>20836</v>
      </c>
      <c r="F178" s="181" t="s">
        <v>20837</v>
      </c>
      <c r="G178" s="182" t="s">
        <v>611</v>
      </c>
      <c r="H178" s="183">
        <v>3</v>
      </c>
      <c r="I178" s="184"/>
      <c r="J178" s="185">
        <f t="shared" si="10"/>
        <v>0</v>
      </c>
      <c r="K178" s="186"/>
      <c r="L178" s="187"/>
      <c r="M178" s="188" t="s">
        <v>1</v>
      </c>
      <c r="N178" s="189" t="s">
        <v>42</v>
      </c>
      <c r="P178" s="153">
        <f t="shared" si="11"/>
        <v>0</v>
      </c>
      <c r="Q178" s="153">
        <v>2.0000000000000001E-4</v>
      </c>
      <c r="R178" s="153">
        <f t="shared" si="12"/>
        <v>6.0000000000000006E-4</v>
      </c>
      <c r="S178" s="153">
        <v>0</v>
      </c>
      <c r="T178" s="154">
        <f t="shared" si="13"/>
        <v>0</v>
      </c>
      <c r="AR178" s="155" t="s">
        <v>481</v>
      </c>
      <c r="AT178" s="155" t="s">
        <v>454</v>
      </c>
      <c r="AU178" s="155" t="s">
        <v>88</v>
      </c>
      <c r="AY178" s="16" t="s">
        <v>317</v>
      </c>
      <c r="BE178" s="156">
        <f t="shared" si="14"/>
        <v>0</v>
      </c>
      <c r="BF178" s="156">
        <f t="shared" si="15"/>
        <v>0</v>
      </c>
      <c r="BG178" s="156">
        <f t="shared" si="16"/>
        <v>0</v>
      </c>
      <c r="BH178" s="156">
        <f t="shared" si="17"/>
        <v>0</v>
      </c>
      <c r="BI178" s="156">
        <f t="shared" si="18"/>
        <v>0</v>
      </c>
      <c r="BJ178" s="16" t="s">
        <v>88</v>
      </c>
      <c r="BK178" s="156">
        <f t="shared" si="19"/>
        <v>0</v>
      </c>
      <c r="BL178" s="16" t="s">
        <v>396</v>
      </c>
      <c r="BM178" s="155" t="s">
        <v>675</v>
      </c>
    </row>
    <row r="179" spans="2:65" s="1" customFormat="1" ht="24.15" customHeight="1">
      <c r="B179" s="142"/>
      <c r="C179" s="143" t="s">
        <v>464</v>
      </c>
      <c r="D179" s="143" t="s">
        <v>319</v>
      </c>
      <c r="E179" s="144" t="s">
        <v>20838</v>
      </c>
      <c r="F179" s="145" t="s">
        <v>20839</v>
      </c>
      <c r="G179" s="146" t="s">
        <v>611</v>
      </c>
      <c r="H179" s="147">
        <v>3</v>
      </c>
      <c r="I179" s="148"/>
      <c r="J179" s="149">
        <f t="shared" si="10"/>
        <v>0</v>
      </c>
      <c r="K179" s="150"/>
      <c r="L179" s="31"/>
      <c r="M179" s="151" t="s">
        <v>1</v>
      </c>
      <c r="N179" s="152" t="s">
        <v>42</v>
      </c>
      <c r="P179" s="153">
        <f t="shared" si="11"/>
        <v>0</v>
      </c>
      <c r="Q179" s="153">
        <v>2.0000000000000001E-4</v>
      </c>
      <c r="R179" s="153">
        <f t="shared" si="12"/>
        <v>6.0000000000000006E-4</v>
      </c>
      <c r="S179" s="153">
        <v>0</v>
      </c>
      <c r="T179" s="154">
        <f t="shared" si="13"/>
        <v>0</v>
      </c>
      <c r="AR179" s="155" t="s">
        <v>396</v>
      </c>
      <c r="AT179" s="155" t="s">
        <v>319</v>
      </c>
      <c r="AU179" s="155" t="s">
        <v>88</v>
      </c>
      <c r="AY179" s="16" t="s">
        <v>317</v>
      </c>
      <c r="BE179" s="156">
        <f t="shared" si="14"/>
        <v>0</v>
      </c>
      <c r="BF179" s="156">
        <f t="shared" si="15"/>
        <v>0</v>
      </c>
      <c r="BG179" s="156">
        <f t="shared" si="16"/>
        <v>0</v>
      </c>
      <c r="BH179" s="156">
        <f t="shared" si="17"/>
        <v>0</v>
      </c>
      <c r="BI179" s="156">
        <f t="shared" si="18"/>
        <v>0</v>
      </c>
      <c r="BJ179" s="16" t="s">
        <v>88</v>
      </c>
      <c r="BK179" s="156">
        <f t="shared" si="19"/>
        <v>0</v>
      </c>
      <c r="BL179" s="16" t="s">
        <v>396</v>
      </c>
      <c r="BM179" s="155" t="s">
        <v>678</v>
      </c>
    </row>
    <row r="180" spans="2:65" s="1" customFormat="1" ht="16.5" customHeight="1">
      <c r="B180" s="142"/>
      <c r="C180" s="143" t="s">
        <v>469</v>
      </c>
      <c r="D180" s="143" t="s">
        <v>319</v>
      </c>
      <c r="E180" s="144" t="s">
        <v>21079</v>
      </c>
      <c r="F180" s="145" t="s">
        <v>21080</v>
      </c>
      <c r="G180" s="146" t="s">
        <v>611</v>
      </c>
      <c r="H180" s="147">
        <v>28</v>
      </c>
      <c r="I180" s="148"/>
      <c r="J180" s="149">
        <f t="shared" si="10"/>
        <v>0</v>
      </c>
      <c r="K180" s="150"/>
      <c r="L180" s="31"/>
      <c r="M180" s="151" t="s">
        <v>1</v>
      </c>
      <c r="N180" s="152" t="s">
        <v>42</v>
      </c>
      <c r="P180" s="153">
        <f t="shared" si="11"/>
        <v>0</v>
      </c>
      <c r="Q180" s="153">
        <v>1E-4</v>
      </c>
      <c r="R180" s="153">
        <f t="shared" si="12"/>
        <v>2.8E-3</v>
      </c>
      <c r="S180" s="153">
        <v>0</v>
      </c>
      <c r="T180" s="154">
        <f t="shared" si="13"/>
        <v>0</v>
      </c>
      <c r="AR180" s="155" t="s">
        <v>396</v>
      </c>
      <c r="AT180" s="155" t="s">
        <v>319</v>
      </c>
      <c r="AU180" s="155" t="s">
        <v>88</v>
      </c>
      <c r="AY180" s="16" t="s">
        <v>317</v>
      </c>
      <c r="BE180" s="156">
        <f t="shared" si="14"/>
        <v>0</v>
      </c>
      <c r="BF180" s="156">
        <f t="shared" si="15"/>
        <v>0</v>
      </c>
      <c r="BG180" s="156">
        <f t="shared" si="16"/>
        <v>0</v>
      </c>
      <c r="BH180" s="156">
        <f t="shared" si="17"/>
        <v>0</v>
      </c>
      <c r="BI180" s="156">
        <f t="shared" si="18"/>
        <v>0</v>
      </c>
      <c r="BJ180" s="16" t="s">
        <v>88</v>
      </c>
      <c r="BK180" s="156">
        <f t="shared" si="19"/>
        <v>0</v>
      </c>
      <c r="BL180" s="16" t="s">
        <v>396</v>
      </c>
      <c r="BM180" s="155" t="s">
        <v>681</v>
      </c>
    </row>
    <row r="181" spans="2:65" s="1" customFormat="1" ht="24.15" customHeight="1">
      <c r="B181" s="142"/>
      <c r="C181" s="179" t="s">
        <v>473</v>
      </c>
      <c r="D181" s="179" t="s">
        <v>454</v>
      </c>
      <c r="E181" s="180" t="s">
        <v>21081</v>
      </c>
      <c r="F181" s="181" t="s">
        <v>21112</v>
      </c>
      <c r="G181" s="182" t="s">
        <v>611</v>
      </c>
      <c r="H181" s="183">
        <v>28</v>
      </c>
      <c r="I181" s="184"/>
      <c r="J181" s="185">
        <f t="shared" si="10"/>
        <v>0</v>
      </c>
      <c r="K181" s="186"/>
      <c r="L181" s="187"/>
      <c r="M181" s="188" t="s">
        <v>1</v>
      </c>
      <c r="N181" s="189" t="s">
        <v>42</v>
      </c>
      <c r="P181" s="153">
        <f t="shared" si="11"/>
        <v>0</v>
      </c>
      <c r="Q181" s="153">
        <v>0</v>
      </c>
      <c r="R181" s="153">
        <f t="shared" si="12"/>
        <v>0</v>
      </c>
      <c r="S181" s="153">
        <v>0</v>
      </c>
      <c r="T181" s="154">
        <f t="shared" si="13"/>
        <v>0</v>
      </c>
      <c r="AR181" s="155" t="s">
        <v>481</v>
      </c>
      <c r="AT181" s="155" t="s">
        <v>454</v>
      </c>
      <c r="AU181" s="155" t="s">
        <v>88</v>
      </c>
      <c r="AY181" s="16" t="s">
        <v>317</v>
      </c>
      <c r="BE181" s="156">
        <f t="shared" si="14"/>
        <v>0</v>
      </c>
      <c r="BF181" s="156">
        <f t="shared" si="15"/>
        <v>0</v>
      </c>
      <c r="BG181" s="156">
        <f t="shared" si="16"/>
        <v>0</v>
      </c>
      <c r="BH181" s="156">
        <f t="shared" si="17"/>
        <v>0</v>
      </c>
      <c r="BI181" s="156">
        <f t="shared" si="18"/>
        <v>0</v>
      </c>
      <c r="BJ181" s="16" t="s">
        <v>88</v>
      </c>
      <c r="BK181" s="156">
        <f t="shared" si="19"/>
        <v>0</v>
      </c>
      <c r="BL181" s="16" t="s">
        <v>396</v>
      </c>
      <c r="BM181" s="155" t="s">
        <v>684</v>
      </c>
    </row>
    <row r="182" spans="2:65" s="11" customFormat="1" ht="22.75" customHeight="1">
      <c r="B182" s="130"/>
      <c r="D182" s="131" t="s">
        <v>75</v>
      </c>
      <c r="E182" s="140" t="s">
        <v>651</v>
      </c>
      <c r="F182" s="140" t="s">
        <v>652</v>
      </c>
      <c r="I182" s="133"/>
      <c r="J182" s="141">
        <f>BK182</f>
        <v>0</v>
      </c>
      <c r="L182" s="130"/>
      <c r="M182" s="135"/>
      <c r="P182" s="136">
        <f>P183</f>
        <v>0</v>
      </c>
      <c r="R182" s="136">
        <f>R183</f>
        <v>7.1679999999999994E-2</v>
      </c>
      <c r="T182" s="137">
        <f>T183</f>
        <v>0</v>
      </c>
      <c r="AR182" s="131" t="s">
        <v>88</v>
      </c>
      <c r="AT182" s="138" t="s">
        <v>75</v>
      </c>
      <c r="AU182" s="138" t="s">
        <v>83</v>
      </c>
      <c r="AY182" s="131" t="s">
        <v>317</v>
      </c>
      <c r="BK182" s="139">
        <f>BK183</f>
        <v>0</v>
      </c>
    </row>
    <row r="183" spans="2:65" s="1" customFormat="1" ht="24.15" customHeight="1">
      <c r="B183" s="142"/>
      <c r="C183" s="143" t="s">
        <v>477</v>
      </c>
      <c r="D183" s="143" t="s">
        <v>319</v>
      </c>
      <c r="E183" s="144" t="s">
        <v>653</v>
      </c>
      <c r="F183" s="145" t="s">
        <v>654</v>
      </c>
      <c r="G183" s="146" t="s">
        <v>484</v>
      </c>
      <c r="H183" s="147">
        <v>1024</v>
      </c>
      <c r="I183" s="148"/>
      <c r="J183" s="149">
        <f>ROUND(I183*H183,2)</f>
        <v>0</v>
      </c>
      <c r="K183" s="150"/>
      <c r="L183" s="31"/>
      <c r="M183" s="151" t="s">
        <v>1</v>
      </c>
      <c r="N183" s="152" t="s">
        <v>42</v>
      </c>
      <c r="P183" s="153">
        <f>O183*H183</f>
        <v>0</v>
      </c>
      <c r="Q183" s="153">
        <v>6.9999999999999994E-5</v>
      </c>
      <c r="R183" s="153">
        <f>Q183*H183</f>
        <v>7.1679999999999994E-2</v>
      </c>
      <c r="S183" s="153">
        <v>0</v>
      </c>
      <c r="T183" s="154">
        <f>S183*H183</f>
        <v>0</v>
      </c>
      <c r="AR183" s="155" t="s">
        <v>396</v>
      </c>
      <c r="AT183" s="155" t="s">
        <v>319</v>
      </c>
      <c r="AU183" s="155" t="s">
        <v>88</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396</v>
      </c>
      <c r="BM183" s="155" t="s">
        <v>687</v>
      </c>
    </row>
    <row r="184" spans="2:65" s="11" customFormat="1" ht="25.9" customHeight="1">
      <c r="B184" s="130"/>
      <c r="D184" s="131" t="s">
        <v>75</v>
      </c>
      <c r="E184" s="132" t="s">
        <v>612</v>
      </c>
      <c r="F184" s="132" t="s">
        <v>657</v>
      </c>
      <c r="I184" s="133"/>
      <c r="J184" s="134">
        <f>BK184</f>
        <v>0</v>
      </c>
      <c r="L184" s="130"/>
      <c r="M184" s="135"/>
      <c r="P184" s="136">
        <f>P185</f>
        <v>0</v>
      </c>
      <c r="R184" s="136">
        <f>R185</f>
        <v>0</v>
      </c>
      <c r="T184" s="137">
        <f>T185</f>
        <v>0</v>
      </c>
      <c r="AR184" s="131" t="s">
        <v>83</v>
      </c>
      <c r="AT184" s="138" t="s">
        <v>75</v>
      </c>
      <c r="AU184" s="138" t="s">
        <v>76</v>
      </c>
      <c r="AY184" s="131" t="s">
        <v>317</v>
      </c>
      <c r="BK184" s="139">
        <f>BK185</f>
        <v>0</v>
      </c>
    </row>
    <row r="185" spans="2:65" s="11" customFormat="1" ht="22.75" customHeight="1">
      <c r="B185" s="130"/>
      <c r="D185" s="131" t="s">
        <v>75</v>
      </c>
      <c r="E185" s="140" t="s">
        <v>658</v>
      </c>
      <c r="F185" s="140" t="s">
        <v>659</v>
      </c>
      <c r="I185" s="133"/>
      <c r="J185" s="141">
        <f>BK185</f>
        <v>0</v>
      </c>
      <c r="L185" s="130"/>
      <c r="M185" s="135"/>
      <c r="P185" s="136">
        <f>SUM(P186:P189)</f>
        <v>0</v>
      </c>
      <c r="R185" s="136">
        <f>SUM(R186:R189)</f>
        <v>0</v>
      </c>
      <c r="T185" s="137">
        <f>SUM(T186:T189)</f>
        <v>0</v>
      </c>
      <c r="AR185" s="131" t="s">
        <v>83</v>
      </c>
      <c r="AT185" s="138" t="s">
        <v>75</v>
      </c>
      <c r="AU185" s="138" t="s">
        <v>83</v>
      </c>
      <c r="AY185" s="131" t="s">
        <v>317</v>
      </c>
      <c r="BK185" s="139">
        <f>SUM(BK186:BK189)</f>
        <v>0</v>
      </c>
    </row>
    <row r="186" spans="2:65" s="1" customFormat="1" ht="24.15" customHeight="1">
      <c r="B186" s="142"/>
      <c r="C186" s="143" t="s">
        <v>481</v>
      </c>
      <c r="D186" s="143" t="s">
        <v>319</v>
      </c>
      <c r="E186" s="144" t="s">
        <v>693</v>
      </c>
      <c r="F186" s="145" t="s">
        <v>1</v>
      </c>
      <c r="G186" s="146" t="s">
        <v>1</v>
      </c>
      <c r="H186" s="147">
        <v>0</v>
      </c>
      <c r="I186" s="148"/>
      <c r="J186" s="149">
        <f>ROUND(I186*H186,2)</f>
        <v>0</v>
      </c>
      <c r="K186" s="150"/>
      <c r="L186" s="31"/>
      <c r="M186" s="151" t="s">
        <v>1</v>
      </c>
      <c r="N186" s="152" t="s">
        <v>42</v>
      </c>
      <c r="P186" s="153">
        <f>O186*H186</f>
        <v>0</v>
      </c>
      <c r="Q186" s="153">
        <v>0</v>
      </c>
      <c r="R186" s="153">
        <f>Q186*H186</f>
        <v>0</v>
      </c>
      <c r="S186" s="153">
        <v>0</v>
      </c>
      <c r="T186" s="154">
        <f>S186*H186</f>
        <v>0</v>
      </c>
      <c r="AR186" s="155" t="s">
        <v>396</v>
      </c>
      <c r="AT186" s="155" t="s">
        <v>319</v>
      </c>
      <c r="AU186" s="155" t="s">
        <v>88</v>
      </c>
      <c r="AY186" s="16" t="s">
        <v>317</v>
      </c>
      <c r="BE186" s="156">
        <f>IF(N186="základná",J186,0)</f>
        <v>0</v>
      </c>
      <c r="BF186" s="156">
        <f>IF(N186="znížená",J186,0)</f>
        <v>0</v>
      </c>
      <c r="BG186" s="156">
        <f>IF(N186="zákl. prenesená",J186,0)</f>
        <v>0</v>
      </c>
      <c r="BH186" s="156">
        <f>IF(N186="zníž. prenesená",J186,0)</f>
        <v>0</v>
      </c>
      <c r="BI186" s="156">
        <f>IF(N186="nulová",J186,0)</f>
        <v>0</v>
      </c>
      <c r="BJ186" s="16" t="s">
        <v>88</v>
      </c>
      <c r="BK186" s="156">
        <f>ROUND(I186*H186,2)</f>
        <v>0</v>
      </c>
      <c r="BL186" s="16" t="s">
        <v>396</v>
      </c>
      <c r="BM186" s="155" t="s">
        <v>561</v>
      </c>
    </row>
    <row r="187" spans="2:65" s="1" customFormat="1" ht="24.15" customHeight="1">
      <c r="B187" s="142"/>
      <c r="C187" s="143" t="s">
        <v>488</v>
      </c>
      <c r="D187" s="143" t="s">
        <v>319</v>
      </c>
      <c r="E187" s="144" t="s">
        <v>697</v>
      </c>
      <c r="F187" s="145" t="s">
        <v>698</v>
      </c>
      <c r="G187" s="146" t="s">
        <v>484</v>
      </c>
      <c r="H187" s="147">
        <v>1024</v>
      </c>
      <c r="I187" s="148"/>
      <c r="J187" s="149">
        <f>ROUND(I187*H187,2)</f>
        <v>0</v>
      </c>
      <c r="K187" s="150"/>
      <c r="L187" s="31"/>
      <c r="M187" s="151" t="s">
        <v>1</v>
      </c>
      <c r="N187" s="152" t="s">
        <v>42</v>
      </c>
      <c r="P187" s="153">
        <f>O187*H187</f>
        <v>0</v>
      </c>
      <c r="Q187" s="153">
        <v>0</v>
      </c>
      <c r="R187" s="153">
        <f>Q187*H187</f>
        <v>0</v>
      </c>
      <c r="S187" s="153">
        <v>0</v>
      </c>
      <c r="T187" s="154">
        <f>S187*H187</f>
        <v>0</v>
      </c>
      <c r="AR187" s="155" t="s">
        <v>396</v>
      </c>
      <c r="AT187" s="155" t="s">
        <v>319</v>
      </c>
      <c r="AU187" s="155" t="s">
        <v>88</v>
      </c>
      <c r="AY187" s="16" t="s">
        <v>317</v>
      </c>
      <c r="BE187" s="156">
        <f>IF(N187="základná",J187,0)</f>
        <v>0</v>
      </c>
      <c r="BF187" s="156">
        <f>IF(N187="znížená",J187,0)</f>
        <v>0</v>
      </c>
      <c r="BG187" s="156">
        <f>IF(N187="zákl. prenesená",J187,0)</f>
        <v>0</v>
      </c>
      <c r="BH187" s="156">
        <f>IF(N187="zníž. prenesená",J187,0)</f>
        <v>0</v>
      </c>
      <c r="BI187" s="156">
        <f>IF(N187="nulová",J187,0)</f>
        <v>0</v>
      </c>
      <c r="BJ187" s="16" t="s">
        <v>88</v>
      </c>
      <c r="BK187" s="156">
        <f>ROUND(I187*H187,2)</f>
        <v>0</v>
      </c>
      <c r="BL187" s="16" t="s">
        <v>396</v>
      </c>
      <c r="BM187" s="155" t="s">
        <v>692</v>
      </c>
    </row>
    <row r="188" spans="2:65" s="1" customFormat="1" ht="24.15" customHeight="1">
      <c r="B188" s="142"/>
      <c r="C188" s="143" t="s">
        <v>495</v>
      </c>
      <c r="D188" s="143" t="s">
        <v>319</v>
      </c>
      <c r="E188" s="144" t="s">
        <v>704</v>
      </c>
      <c r="F188" s="145" t="s">
        <v>705</v>
      </c>
      <c r="G188" s="146" t="s">
        <v>484</v>
      </c>
      <c r="H188" s="147">
        <v>1024</v>
      </c>
      <c r="I188" s="148"/>
      <c r="J188" s="149">
        <f>ROUND(I188*H188,2)</f>
        <v>0</v>
      </c>
      <c r="K188" s="150"/>
      <c r="L188" s="31"/>
      <c r="M188" s="151" t="s">
        <v>1</v>
      </c>
      <c r="N188" s="152" t="s">
        <v>42</v>
      </c>
      <c r="P188" s="153">
        <f>O188*H188</f>
        <v>0</v>
      </c>
      <c r="Q188" s="153">
        <v>0</v>
      </c>
      <c r="R188" s="153">
        <f>Q188*H188</f>
        <v>0</v>
      </c>
      <c r="S188" s="153">
        <v>0</v>
      </c>
      <c r="T188" s="154">
        <f>S188*H188</f>
        <v>0</v>
      </c>
      <c r="AR188" s="155" t="s">
        <v>396</v>
      </c>
      <c r="AT188" s="155" t="s">
        <v>319</v>
      </c>
      <c r="AU188" s="155" t="s">
        <v>88</v>
      </c>
      <c r="AY188" s="16" t="s">
        <v>317</v>
      </c>
      <c r="BE188" s="156">
        <f>IF(N188="základná",J188,0)</f>
        <v>0</v>
      </c>
      <c r="BF188" s="156">
        <f>IF(N188="znížená",J188,0)</f>
        <v>0</v>
      </c>
      <c r="BG188" s="156">
        <f>IF(N188="zákl. prenesená",J188,0)</f>
        <v>0</v>
      </c>
      <c r="BH188" s="156">
        <f>IF(N188="zníž. prenesená",J188,0)</f>
        <v>0</v>
      </c>
      <c r="BI188" s="156">
        <f>IF(N188="nulová",J188,0)</f>
        <v>0</v>
      </c>
      <c r="BJ188" s="16" t="s">
        <v>88</v>
      </c>
      <c r="BK188" s="156">
        <f>ROUND(I188*H188,2)</f>
        <v>0</v>
      </c>
      <c r="BL188" s="16" t="s">
        <v>396</v>
      </c>
      <c r="BM188" s="155" t="s">
        <v>696</v>
      </c>
    </row>
    <row r="189" spans="2:65" s="1" customFormat="1" ht="24.15" customHeight="1">
      <c r="B189" s="142"/>
      <c r="C189" s="179" t="s">
        <v>501</v>
      </c>
      <c r="D189" s="179" t="s">
        <v>454</v>
      </c>
      <c r="E189" s="180" t="s">
        <v>707</v>
      </c>
      <c r="F189" s="181" t="s">
        <v>708</v>
      </c>
      <c r="G189" s="182" t="s">
        <v>611</v>
      </c>
      <c r="H189" s="183">
        <v>90</v>
      </c>
      <c r="I189" s="184"/>
      <c r="J189" s="185">
        <f>ROUND(I189*H189,2)</f>
        <v>0</v>
      </c>
      <c r="K189" s="186"/>
      <c r="L189" s="187"/>
      <c r="M189" s="188" t="s">
        <v>1</v>
      </c>
      <c r="N189" s="189" t="s">
        <v>42</v>
      </c>
      <c r="P189" s="153">
        <f>O189*H189</f>
        <v>0</v>
      </c>
      <c r="Q189" s="153">
        <v>0</v>
      </c>
      <c r="R189" s="153">
        <f>Q189*H189</f>
        <v>0</v>
      </c>
      <c r="S189" s="153">
        <v>0</v>
      </c>
      <c r="T189" s="154">
        <f>S189*H189</f>
        <v>0</v>
      </c>
      <c r="AR189" s="155" t="s">
        <v>481</v>
      </c>
      <c r="AT189" s="155" t="s">
        <v>454</v>
      </c>
      <c r="AU189" s="155" t="s">
        <v>88</v>
      </c>
      <c r="AY189" s="16" t="s">
        <v>317</v>
      </c>
      <c r="BE189" s="156">
        <f>IF(N189="základná",J189,0)</f>
        <v>0</v>
      </c>
      <c r="BF189" s="156">
        <f>IF(N189="znížená",J189,0)</f>
        <v>0</v>
      </c>
      <c r="BG189" s="156">
        <f>IF(N189="zákl. prenesená",J189,0)</f>
        <v>0</v>
      </c>
      <c r="BH189" s="156">
        <f>IF(N189="zníž. prenesená",J189,0)</f>
        <v>0</v>
      </c>
      <c r="BI189" s="156">
        <f>IF(N189="nulová",J189,0)</f>
        <v>0</v>
      </c>
      <c r="BJ189" s="16" t="s">
        <v>88</v>
      </c>
      <c r="BK189" s="156">
        <f>ROUND(I189*H189,2)</f>
        <v>0</v>
      </c>
      <c r="BL189" s="16" t="s">
        <v>396</v>
      </c>
      <c r="BM189" s="155" t="s">
        <v>699</v>
      </c>
    </row>
    <row r="190" spans="2:65" s="11" customFormat="1" ht="25.9" customHeight="1">
      <c r="B190" s="130"/>
      <c r="D190" s="131" t="s">
        <v>75</v>
      </c>
      <c r="E190" s="132" t="s">
        <v>656</v>
      </c>
      <c r="F190" s="132" t="s">
        <v>717</v>
      </c>
      <c r="I190" s="133"/>
      <c r="J190" s="134">
        <f>BK190</f>
        <v>0</v>
      </c>
      <c r="L190" s="130"/>
      <c r="M190" s="135"/>
      <c r="P190" s="136">
        <f>P191</f>
        <v>0</v>
      </c>
      <c r="R190" s="136">
        <f>R191</f>
        <v>0</v>
      </c>
      <c r="T190" s="137">
        <f>T191</f>
        <v>0</v>
      </c>
      <c r="AR190" s="131" t="s">
        <v>83</v>
      </c>
      <c r="AT190" s="138" t="s">
        <v>75</v>
      </c>
      <c r="AU190" s="138" t="s">
        <v>76</v>
      </c>
      <c r="AY190" s="131" t="s">
        <v>317</v>
      </c>
      <c r="BK190" s="139">
        <f>BK191</f>
        <v>0</v>
      </c>
    </row>
    <row r="191" spans="2:65" s="11" customFormat="1" ht="22.75" customHeight="1">
      <c r="B191" s="130"/>
      <c r="D191" s="131" t="s">
        <v>75</v>
      </c>
      <c r="E191" s="140" t="s">
        <v>717</v>
      </c>
      <c r="F191" s="140" t="s">
        <v>717</v>
      </c>
      <c r="I191" s="133"/>
      <c r="J191" s="141">
        <f>BK191</f>
        <v>0</v>
      </c>
      <c r="L191" s="130"/>
      <c r="M191" s="135"/>
      <c r="P191" s="136">
        <f>P192</f>
        <v>0</v>
      </c>
      <c r="R191" s="136">
        <f>R192</f>
        <v>0</v>
      </c>
      <c r="T191" s="137">
        <f>T192</f>
        <v>0</v>
      </c>
      <c r="AR191" s="131" t="s">
        <v>83</v>
      </c>
      <c r="AT191" s="138" t="s">
        <v>75</v>
      </c>
      <c r="AU191" s="138" t="s">
        <v>83</v>
      </c>
      <c r="AY191" s="131" t="s">
        <v>317</v>
      </c>
      <c r="BK191" s="139">
        <f>BK192</f>
        <v>0</v>
      </c>
    </row>
    <row r="192" spans="2:65" s="1" customFormat="1" ht="16.5" customHeight="1">
      <c r="B192" s="142"/>
      <c r="C192" s="143" t="s">
        <v>507</v>
      </c>
      <c r="D192" s="143" t="s">
        <v>319</v>
      </c>
      <c r="E192" s="144" t="s">
        <v>718</v>
      </c>
      <c r="F192" s="145" t="s">
        <v>1</v>
      </c>
      <c r="G192" s="146" t="s">
        <v>1</v>
      </c>
      <c r="H192" s="147">
        <v>0</v>
      </c>
      <c r="I192" s="148"/>
      <c r="J192" s="149">
        <f>ROUND(I192*H192,2)</f>
        <v>0</v>
      </c>
      <c r="K192" s="150"/>
      <c r="L192" s="31"/>
      <c r="M192" s="151" t="s">
        <v>1</v>
      </c>
      <c r="N192" s="152" t="s">
        <v>42</v>
      </c>
      <c r="P192" s="153">
        <f>O192*H192</f>
        <v>0</v>
      </c>
      <c r="Q192" s="153">
        <v>0</v>
      </c>
      <c r="R192" s="153">
        <f>Q192*H192</f>
        <v>0</v>
      </c>
      <c r="S192" s="153">
        <v>0</v>
      </c>
      <c r="T192" s="154">
        <f>S192*H192</f>
        <v>0</v>
      </c>
      <c r="AR192" s="155" t="s">
        <v>396</v>
      </c>
      <c r="AT192" s="155" t="s">
        <v>319</v>
      </c>
      <c r="AU192" s="155" t="s">
        <v>88</v>
      </c>
      <c r="AY192" s="16" t="s">
        <v>317</v>
      </c>
      <c r="BE192" s="156">
        <f>IF(N192="základná",J192,0)</f>
        <v>0</v>
      </c>
      <c r="BF192" s="156">
        <f>IF(N192="znížená",J192,0)</f>
        <v>0</v>
      </c>
      <c r="BG192" s="156">
        <f>IF(N192="zákl. prenesená",J192,0)</f>
        <v>0</v>
      </c>
      <c r="BH192" s="156">
        <f>IF(N192="zníž. prenesená",J192,0)</f>
        <v>0</v>
      </c>
      <c r="BI192" s="156">
        <f>IF(N192="nulová",J192,0)</f>
        <v>0</v>
      </c>
      <c r="BJ192" s="16" t="s">
        <v>88</v>
      </c>
      <c r="BK192" s="156">
        <f>ROUND(I192*H192,2)</f>
        <v>0</v>
      </c>
      <c r="BL192" s="16" t="s">
        <v>396</v>
      </c>
      <c r="BM192" s="155" t="s">
        <v>702</v>
      </c>
    </row>
    <row r="193" spans="2:65" s="11" customFormat="1" ht="25.9" customHeight="1">
      <c r="B193" s="130"/>
      <c r="D193" s="131" t="s">
        <v>75</v>
      </c>
      <c r="E193" s="132" t="s">
        <v>499</v>
      </c>
      <c r="F193" s="132" t="s">
        <v>500</v>
      </c>
      <c r="I193" s="133"/>
      <c r="J193" s="134">
        <f>BK193</f>
        <v>0</v>
      </c>
      <c r="L193" s="130"/>
      <c r="M193" s="135"/>
      <c r="P193" s="136">
        <f>SUM(P194:P195)</f>
        <v>0</v>
      </c>
      <c r="R193" s="136">
        <f>SUM(R194:R195)</f>
        <v>0</v>
      </c>
      <c r="T193" s="137">
        <f>SUM(T194:T195)</f>
        <v>0</v>
      </c>
      <c r="AR193" s="131" t="s">
        <v>341</v>
      </c>
      <c r="AT193" s="138" t="s">
        <v>75</v>
      </c>
      <c r="AU193" s="138" t="s">
        <v>76</v>
      </c>
      <c r="AY193" s="131" t="s">
        <v>317</v>
      </c>
      <c r="BK193" s="139">
        <f>SUM(BK194:BK195)</f>
        <v>0</v>
      </c>
    </row>
    <row r="194" spans="2:65" s="1" customFormat="1" ht="37.75" customHeight="1">
      <c r="B194" s="142"/>
      <c r="C194" s="143" t="s">
        <v>703</v>
      </c>
      <c r="D194" s="143" t="s">
        <v>319</v>
      </c>
      <c r="E194" s="144" t="s">
        <v>744</v>
      </c>
      <c r="F194" s="145" t="s">
        <v>745</v>
      </c>
      <c r="G194" s="146" t="s">
        <v>746</v>
      </c>
      <c r="H194" s="147">
        <v>5</v>
      </c>
      <c r="I194" s="148"/>
      <c r="J194" s="149">
        <f>ROUND(I194*H194,2)</f>
        <v>0</v>
      </c>
      <c r="K194" s="150"/>
      <c r="L194" s="31"/>
      <c r="M194" s="151" t="s">
        <v>1</v>
      </c>
      <c r="N194" s="152" t="s">
        <v>42</v>
      </c>
      <c r="P194" s="153">
        <f>O194*H194</f>
        <v>0</v>
      </c>
      <c r="Q194" s="153">
        <v>0</v>
      </c>
      <c r="R194" s="153">
        <f>Q194*H194</f>
        <v>0</v>
      </c>
      <c r="S194" s="153">
        <v>0</v>
      </c>
      <c r="T194" s="154">
        <f>S194*H194</f>
        <v>0</v>
      </c>
      <c r="AR194" s="155" t="s">
        <v>505</v>
      </c>
      <c r="AT194" s="155" t="s">
        <v>319</v>
      </c>
      <c r="AU194" s="155" t="s">
        <v>83</v>
      </c>
      <c r="AY194" s="16" t="s">
        <v>317</v>
      </c>
      <c r="BE194" s="156">
        <f>IF(N194="základná",J194,0)</f>
        <v>0</v>
      </c>
      <c r="BF194" s="156">
        <f>IF(N194="znížená",J194,0)</f>
        <v>0</v>
      </c>
      <c r="BG194" s="156">
        <f>IF(N194="zákl. prenesená",J194,0)</f>
        <v>0</v>
      </c>
      <c r="BH194" s="156">
        <f>IF(N194="zníž. prenesená",J194,0)</f>
        <v>0</v>
      </c>
      <c r="BI194" s="156">
        <f>IF(N194="nulová",J194,0)</f>
        <v>0</v>
      </c>
      <c r="BJ194" s="16" t="s">
        <v>88</v>
      </c>
      <c r="BK194" s="156">
        <f>ROUND(I194*H194,2)</f>
        <v>0</v>
      </c>
      <c r="BL194" s="16" t="s">
        <v>505</v>
      </c>
      <c r="BM194" s="155" t="s">
        <v>21113</v>
      </c>
    </row>
    <row r="195" spans="2:65" s="1" customFormat="1" ht="24.15" customHeight="1">
      <c r="B195" s="142"/>
      <c r="C195" s="143" t="s">
        <v>650</v>
      </c>
      <c r="D195" s="143" t="s">
        <v>319</v>
      </c>
      <c r="E195" s="144" t="s">
        <v>8196</v>
      </c>
      <c r="F195" s="145" t="s">
        <v>8197</v>
      </c>
      <c r="G195" s="146" t="s">
        <v>639</v>
      </c>
      <c r="H195" s="198"/>
      <c r="I195" s="148"/>
      <c r="J195" s="149">
        <f>ROUND(I195*H195,2)</f>
        <v>0</v>
      </c>
      <c r="K195" s="150"/>
      <c r="L195" s="31"/>
      <c r="M195" s="190" t="s">
        <v>1</v>
      </c>
      <c r="N195" s="191" t="s">
        <v>42</v>
      </c>
      <c r="O195" s="192"/>
      <c r="P195" s="193">
        <f>O195*H195</f>
        <v>0</v>
      </c>
      <c r="Q195" s="193">
        <v>0</v>
      </c>
      <c r="R195" s="193">
        <f>Q195*H195</f>
        <v>0</v>
      </c>
      <c r="S195" s="193">
        <v>0</v>
      </c>
      <c r="T195" s="194">
        <f>S195*H195</f>
        <v>0</v>
      </c>
      <c r="AR195" s="155" t="s">
        <v>323</v>
      </c>
      <c r="AT195" s="155" t="s">
        <v>319</v>
      </c>
      <c r="AU195" s="155" t="s">
        <v>83</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323</v>
      </c>
      <c r="BM195" s="155" t="s">
        <v>21114</v>
      </c>
    </row>
    <row r="196" spans="2:65" s="1" customFormat="1" ht="7" customHeight="1">
      <c r="B196" s="46"/>
      <c r="C196" s="47"/>
      <c r="D196" s="47"/>
      <c r="E196" s="47"/>
      <c r="F196" s="47"/>
      <c r="G196" s="47"/>
      <c r="H196" s="47"/>
      <c r="I196" s="47"/>
      <c r="J196" s="47"/>
      <c r="K196" s="47"/>
      <c r="L196" s="31"/>
    </row>
  </sheetData>
  <autoFilter ref="C134:K195" xr:uid="{00000000-0009-0000-0000-000038000000}"/>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2:BM20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263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21035</v>
      </c>
      <c r="F11" s="263"/>
      <c r="G11" s="263"/>
      <c r="H11" s="263"/>
      <c r="L11" s="31"/>
    </row>
    <row r="12" spans="2:46" s="1" customFormat="1" ht="12" customHeight="1">
      <c r="B12" s="31"/>
      <c r="D12" s="26" t="s">
        <v>289</v>
      </c>
      <c r="L12" s="31"/>
    </row>
    <row r="13" spans="2:46" s="1" customFormat="1" ht="16.5" customHeight="1">
      <c r="B13" s="31"/>
      <c r="E13" s="243" t="s">
        <v>21115</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ROUND(J135,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ROUND((SUM(BE135:BE202)),  2)</f>
        <v>0</v>
      </c>
      <c r="G37" s="99"/>
      <c r="H37" s="99"/>
      <c r="I37" s="100">
        <v>0.2</v>
      </c>
      <c r="J37" s="98">
        <f>ROUND(((SUM(BE135:BE202))*I37),  2)</f>
        <v>0</v>
      </c>
      <c r="L37" s="31"/>
    </row>
    <row r="38" spans="2:12" s="1" customFormat="1" ht="14.4" customHeight="1">
      <c r="B38" s="31"/>
      <c r="E38" s="36" t="s">
        <v>42</v>
      </c>
      <c r="F38" s="98">
        <f>ROUND((SUM(BF135:BF202)),  2)</f>
        <v>0</v>
      </c>
      <c r="G38" s="99"/>
      <c r="H38" s="99"/>
      <c r="I38" s="100">
        <v>0.2</v>
      </c>
      <c r="J38" s="98">
        <f>ROUND(((SUM(BF135:BF202))*I38),  2)</f>
        <v>0</v>
      </c>
      <c r="L38" s="31"/>
    </row>
    <row r="39" spans="2:12" s="1" customFormat="1" ht="14.4" hidden="1" customHeight="1">
      <c r="B39" s="31"/>
      <c r="E39" s="26" t="s">
        <v>43</v>
      </c>
      <c r="F39" s="87">
        <f>ROUND((SUM(BG135:BG202)),  2)</f>
        <v>0</v>
      </c>
      <c r="I39" s="101">
        <v>0.2</v>
      </c>
      <c r="J39" s="87">
        <f>0</f>
        <v>0</v>
      </c>
      <c r="L39" s="31"/>
    </row>
    <row r="40" spans="2:12" s="1" customFormat="1" ht="14.4" hidden="1" customHeight="1">
      <c r="B40" s="31"/>
      <c r="E40" s="26" t="s">
        <v>44</v>
      </c>
      <c r="F40" s="87">
        <f>ROUND((SUM(BH135:BH202)),  2)</f>
        <v>0</v>
      </c>
      <c r="I40" s="101">
        <v>0.2</v>
      </c>
      <c r="J40" s="87">
        <f>0</f>
        <v>0</v>
      </c>
      <c r="L40" s="31"/>
    </row>
    <row r="41" spans="2:12" s="1" customFormat="1" ht="14.4" hidden="1" customHeight="1">
      <c r="B41" s="31"/>
      <c r="E41" s="36" t="s">
        <v>45</v>
      </c>
      <c r="F41" s="98">
        <f>ROUND((SUM(BI135:BI202)),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21035</v>
      </c>
      <c r="F89" s="263"/>
      <c r="G89" s="263"/>
      <c r="H89" s="263"/>
      <c r="L89" s="31"/>
    </row>
    <row r="90" spans="2:12" s="1" customFormat="1" ht="12" customHeight="1">
      <c r="B90" s="31"/>
      <c r="C90" s="26" t="s">
        <v>289</v>
      </c>
      <c r="L90" s="31"/>
    </row>
    <row r="91" spans="2:12" s="1" customFormat="1" ht="16.5" customHeight="1">
      <c r="B91" s="31"/>
      <c r="E91" s="243" t="str">
        <f>E13</f>
        <v>PS09.5 - Rozvod kyslíka</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J135</f>
        <v>0</v>
      </c>
      <c r="L100" s="31"/>
      <c r="AU100" s="16" t="s">
        <v>296</v>
      </c>
    </row>
    <row r="101" spans="2:47" s="8" customFormat="1" ht="25" customHeight="1">
      <c r="B101" s="113"/>
      <c r="D101" s="114" t="s">
        <v>20779</v>
      </c>
      <c r="E101" s="115"/>
      <c r="F101" s="115"/>
      <c r="G101" s="115"/>
      <c r="H101" s="115"/>
      <c r="I101" s="115"/>
      <c r="J101" s="116">
        <f>J136</f>
        <v>0</v>
      </c>
      <c r="L101" s="113"/>
    </row>
    <row r="102" spans="2:47" s="9" customFormat="1" ht="19.899999999999999" customHeight="1">
      <c r="B102" s="117"/>
      <c r="D102" s="118" t="s">
        <v>941</v>
      </c>
      <c r="E102" s="119"/>
      <c r="F102" s="119"/>
      <c r="G102" s="119"/>
      <c r="H102" s="119"/>
      <c r="I102" s="119"/>
      <c r="J102" s="120">
        <f>J137</f>
        <v>0</v>
      </c>
      <c r="L102" s="117"/>
    </row>
    <row r="103" spans="2:47" s="9" customFormat="1" ht="19.899999999999999" customHeight="1">
      <c r="B103" s="117"/>
      <c r="D103" s="118" t="s">
        <v>571</v>
      </c>
      <c r="E103" s="119"/>
      <c r="F103" s="119"/>
      <c r="G103" s="119"/>
      <c r="H103" s="119"/>
      <c r="I103" s="119"/>
      <c r="J103" s="120">
        <f>J141</f>
        <v>0</v>
      </c>
      <c r="L103" s="117"/>
    </row>
    <row r="104" spans="2:47" s="9" customFormat="1" ht="19.899999999999999" customHeight="1">
      <c r="B104" s="117"/>
      <c r="D104" s="118" t="s">
        <v>572</v>
      </c>
      <c r="E104" s="119"/>
      <c r="F104" s="119"/>
      <c r="G104" s="119"/>
      <c r="H104" s="119"/>
      <c r="I104" s="119"/>
      <c r="J104" s="120">
        <f>J154</f>
        <v>0</v>
      </c>
      <c r="L104" s="117"/>
    </row>
    <row r="105" spans="2:47" s="9" customFormat="1" ht="19.899999999999999" customHeight="1">
      <c r="B105" s="117"/>
      <c r="D105" s="118" t="s">
        <v>573</v>
      </c>
      <c r="E105" s="119"/>
      <c r="F105" s="119"/>
      <c r="G105" s="119"/>
      <c r="H105" s="119"/>
      <c r="I105" s="119"/>
      <c r="J105" s="120">
        <f>J177</f>
        <v>0</v>
      </c>
      <c r="L105" s="117"/>
    </row>
    <row r="106" spans="2:47" s="9" customFormat="1" ht="19.899999999999999" customHeight="1">
      <c r="B106" s="117"/>
      <c r="D106" s="118" t="s">
        <v>574</v>
      </c>
      <c r="E106" s="119"/>
      <c r="F106" s="119"/>
      <c r="G106" s="119"/>
      <c r="H106" s="119"/>
      <c r="I106" s="119"/>
      <c r="J106" s="120">
        <f>J189</f>
        <v>0</v>
      </c>
      <c r="L106" s="117"/>
    </row>
    <row r="107" spans="2:47" s="8" customFormat="1" ht="25" customHeight="1">
      <c r="B107" s="113"/>
      <c r="D107" s="114" t="s">
        <v>20780</v>
      </c>
      <c r="E107" s="115"/>
      <c r="F107" s="115"/>
      <c r="G107" s="115"/>
      <c r="H107" s="115"/>
      <c r="I107" s="115"/>
      <c r="J107" s="116">
        <f>J191</f>
        <v>0</v>
      </c>
      <c r="L107" s="113"/>
    </row>
    <row r="108" spans="2:47" s="9" customFormat="1" ht="19.899999999999999" customHeight="1">
      <c r="B108" s="117"/>
      <c r="D108" s="118" t="s">
        <v>576</v>
      </c>
      <c r="E108" s="119"/>
      <c r="F108" s="119"/>
      <c r="G108" s="119"/>
      <c r="H108" s="119"/>
      <c r="I108" s="119"/>
      <c r="J108" s="120">
        <f>J192</f>
        <v>0</v>
      </c>
      <c r="L108" s="117"/>
    </row>
    <row r="109" spans="2:47" s="8" customFormat="1" ht="25" customHeight="1">
      <c r="B109" s="113"/>
      <c r="D109" s="114" t="s">
        <v>20781</v>
      </c>
      <c r="E109" s="115"/>
      <c r="F109" s="115"/>
      <c r="G109" s="115"/>
      <c r="H109" s="115"/>
      <c r="I109" s="115"/>
      <c r="J109" s="116">
        <f>J197</f>
        <v>0</v>
      </c>
      <c r="L109" s="113"/>
    </row>
    <row r="110" spans="2:47" s="9" customFormat="1" ht="19.899999999999999" customHeight="1">
      <c r="B110" s="117"/>
      <c r="D110" s="118" t="s">
        <v>579</v>
      </c>
      <c r="E110" s="119"/>
      <c r="F110" s="119"/>
      <c r="G110" s="119"/>
      <c r="H110" s="119"/>
      <c r="I110" s="119"/>
      <c r="J110" s="120">
        <f>J198</f>
        <v>0</v>
      </c>
      <c r="L110" s="117"/>
    </row>
    <row r="111" spans="2:47" s="8" customFormat="1" ht="25" customHeight="1">
      <c r="B111" s="113"/>
      <c r="D111" s="114" t="s">
        <v>302</v>
      </c>
      <c r="E111" s="115"/>
      <c r="F111" s="115"/>
      <c r="G111" s="115"/>
      <c r="H111" s="115"/>
      <c r="I111" s="115"/>
      <c r="J111" s="116">
        <f>J200</f>
        <v>0</v>
      </c>
      <c r="L111" s="113"/>
    </row>
    <row r="112" spans="2:47" s="1" customFormat="1" ht="21.75" customHeight="1">
      <c r="B112" s="31"/>
      <c r="L112" s="31"/>
    </row>
    <row r="113" spans="2:12" s="1" customFormat="1" ht="7" customHeight="1">
      <c r="B113" s="46"/>
      <c r="C113" s="47"/>
      <c r="D113" s="47"/>
      <c r="E113" s="47"/>
      <c r="F113" s="47"/>
      <c r="G113" s="47"/>
      <c r="H113" s="47"/>
      <c r="I113" s="47"/>
      <c r="J113" s="47"/>
      <c r="K113" s="47"/>
      <c r="L113" s="31"/>
    </row>
    <row r="117" spans="2:12" s="1" customFormat="1" ht="7" customHeight="1">
      <c r="B117" s="48"/>
      <c r="C117" s="49"/>
      <c r="D117" s="49"/>
      <c r="E117" s="49"/>
      <c r="F117" s="49"/>
      <c r="G117" s="49"/>
      <c r="H117" s="49"/>
      <c r="I117" s="49"/>
      <c r="J117" s="49"/>
      <c r="K117" s="49"/>
      <c r="L117" s="31"/>
    </row>
    <row r="118" spans="2:12" s="1" customFormat="1" ht="25" customHeight="1">
      <c r="B118" s="31"/>
      <c r="C118" s="20" t="s">
        <v>303</v>
      </c>
      <c r="L118" s="31"/>
    </row>
    <row r="119" spans="2:12" s="1" customFormat="1" ht="7" customHeight="1">
      <c r="B119" s="31"/>
      <c r="L119" s="31"/>
    </row>
    <row r="120" spans="2:12" s="1" customFormat="1" ht="12" customHeight="1">
      <c r="B120" s="31"/>
      <c r="C120" s="26" t="s">
        <v>15</v>
      </c>
      <c r="L120" s="31"/>
    </row>
    <row r="121" spans="2:12" s="1" customFormat="1" ht="26.25" customHeight="1">
      <c r="B121" s="31"/>
      <c r="E121" s="261" t="str">
        <f>E7</f>
        <v>Dostavba a rekonštrukcia lôžkovej časti Nemocnice s poliklinikou v Spišskej Novej Vsi</v>
      </c>
      <c r="F121" s="262"/>
      <c r="G121" s="262"/>
      <c r="H121" s="262"/>
      <c r="L121" s="31"/>
    </row>
    <row r="122" spans="2:12" ht="12" customHeight="1">
      <c r="B122" s="19"/>
      <c r="C122" s="26" t="s">
        <v>285</v>
      </c>
      <c r="L122" s="19"/>
    </row>
    <row r="123" spans="2:12" ht="16.5" customHeight="1">
      <c r="B123" s="19"/>
      <c r="E123" s="261" t="s">
        <v>20135</v>
      </c>
      <c r="F123" s="218"/>
      <c r="G123" s="218"/>
      <c r="H123" s="218"/>
      <c r="L123" s="19"/>
    </row>
    <row r="124" spans="2:12" ht="12" customHeight="1">
      <c r="B124" s="19"/>
      <c r="C124" s="26" t="s">
        <v>287</v>
      </c>
      <c r="L124" s="19"/>
    </row>
    <row r="125" spans="2:12" s="1" customFormat="1" ht="16.5" customHeight="1">
      <c r="B125" s="31"/>
      <c r="E125" s="256" t="s">
        <v>21035</v>
      </c>
      <c r="F125" s="263"/>
      <c r="G125" s="263"/>
      <c r="H125" s="263"/>
      <c r="L125" s="31"/>
    </row>
    <row r="126" spans="2:12" s="1" customFormat="1" ht="12" customHeight="1">
      <c r="B126" s="31"/>
      <c r="C126" s="26" t="s">
        <v>289</v>
      </c>
      <c r="L126" s="31"/>
    </row>
    <row r="127" spans="2:12" s="1" customFormat="1" ht="16.5" customHeight="1">
      <c r="B127" s="31"/>
      <c r="E127" s="243" t="str">
        <f>E13</f>
        <v>PS09.5 - Rozvod kyslíka</v>
      </c>
      <c r="F127" s="263"/>
      <c r="G127" s="263"/>
      <c r="H127" s="263"/>
      <c r="L127" s="31"/>
    </row>
    <row r="128" spans="2:12" s="1" customFormat="1" ht="7" customHeight="1">
      <c r="B128" s="31"/>
      <c r="L128" s="31"/>
    </row>
    <row r="129" spans="2:65" s="1" customFormat="1" ht="12" customHeight="1">
      <c r="B129" s="31"/>
      <c r="C129" s="26" t="s">
        <v>19</v>
      </c>
      <c r="F129" s="24" t="str">
        <f>F16</f>
        <v>parc.č.:1094/1,17,81,82,98,99,1095,1096,9243/18</v>
      </c>
      <c r="I129" s="26" t="s">
        <v>21</v>
      </c>
      <c r="J129" s="54" t="str">
        <f>IF(J16="","",J16)</f>
        <v>6. 3. 2024</v>
      </c>
      <c r="L129" s="31"/>
    </row>
    <row r="130" spans="2:65" s="1" customFormat="1" ht="7" customHeight="1">
      <c r="B130" s="31"/>
      <c r="L130" s="31"/>
    </row>
    <row r="131" spans="2:65" s="1" customFormat="1" ht="25.65" customHeight="1">
      <c r="B131" s="31"/>
      <c r="C131" s="26" t="s">
        <v>23</v>
      </c>
      <c r="F131" s="24" t="str">
        <f>E19</f>
        <v>Nemocnica s poliklinikou, Spišská Nová Ves</v>
      </c>
      <c r="I131" s="26" t="s">
        <v>29</v>
      </c>
      <c r="J131" s="29" t="str">
        <f>E25</f>
        <v>d.g.A. design graphic architecture s.r.o.</v>
      </c>
      <c r="L131" s="31"/>
    </row>
    <row r="132" spans="2:65" s="1" customFormat="1" ht="15.15" customHeight="1">
      <c r="B132" s="31"/>
      <c r="C132" s="26" t="s">
        <v>27</v>
      </c>
      <c r="F132" s="24" t="str">
        <f>IF(E22="","",E22)</f>
        <v>Vyplň údaj</v>
      </c>
      <c r="I132" s="26" t="s">
        <v>32</v>
      </c>
      <c r="J132" s="29" t="str">
        <f>E28</f>
        <v xml:space="preserve"> </v>
      </c>
      <c r="L132" s="31"/>
    </row>
    <row r="133" spans="2:65" s="1" customFormat="1" ht="10.25" customHeight="1">
      <c r="B133" s="31"/>
      <c r="L133" s="31"/>
    </row>
    <row r="134" spans="2:65" s="10" customFormat="1" ht="29.25" customHeight="1">
      <c r="B134" s="121"/>
      <c r="C134" s="122" t="s">
        <v>304</v>
      </c>
      <c r="D134" s="123" t="s">
        <v>61</v>
      </c>
      <c r="E134" s="123" t="s">
        <v>57</v>
      </c>
      <c r="F134" s="123" t="s">
        <v>58</v>
      </c>
      <c r="G134" s="123" t="s">
        <v>305</v>
      </c>
      <c r="H134" s="123" t="s">
        <v>306</v>
      </c>
      <c r="I134" s="123" t="s">
        <v>307</v>
      </c>
      <c r="J134" s="124" t="s">
        <v>294</v>
      </c>
      <c r="K134" s="125" t="s">
        <v>308</v>
      </c>
      <c r="L134" s="121"/>
      <c r="M134" s="61" t="s">
        <v>1</v>
      </c>
      <c r="N134" s="62" t="s">
        <v>40</v>
      </c>
      <c r="O134" s="62" t="s">
        <v>309</v>
      </c>
      <c r="P134" s="62" t="s">
        <v>310</v>
      </c>
      <c r="Q134" s="62" t="s">
        <v>311</v>
      </c>
      <c r="R134" s="62" t="s">
        <v>312</v>
      </c>
      <c r="S134" s="62" t="s">
        <v>313</v>
      </c>
      <c r="T134" s="63" t="s">
        <v>314</v>
      </c>
    </row>
    <row r="135" spans="2:65" s="1" customFormat="1" ht="22.75" customHeight="1">
      <c r="B135" s="31"/>
      <c r="C135" s="66" t="s">
        <v>295</v>
      </c>
      <c r="J135" s="126">
        <f>BK135</f>
        <v>0</v>
      </c>
      <c r="L135" s="31"/>
      <c r="M135" s="64"/>
      <c r="N135" s="55"/>
      <c r="O135" s="55"/>
      <c r="P135" s="127">
        <f>P136+P191+P197+P200</f>
        <v>0</v>
      </c>
      <c r="Q135" s="55"/>
      <c r="R135" s="127">
        <f>R136+R191+R197+R200</f>
        <v>4.7334199999999989</v>
      </c>
      <c r="S135" s="55"/>
      <c r="T135" s="128">
        <f>T136+T191+T197+T200</f>
        <v>0</v>
      </c>
      <c r="AT135" s="16" t="s">
        <v>75</v>
      </c>
      <c r="AU135" s="16" t="s">
        <v>296</v>
      </c>
      <c r="BK135" s="129">
        <f>BK136+BK191+BK197+BK200</f>
        <v>0</v>
      </c>
    </row>
    <row r="136" spans="2:65" s="11" customFormat="1" ht="25.9" customHeight="1">
      <c r="B136" s="130"/>
      <c r="D136" s="131" t="s">
        <v>75</v>
      </c>
      <c r="E136" s="132" t="s">
        <v>582</v>
      </c>
      <c r="F136" s="132" t="s">
        <v>613</v>
      </c>
      <c r="I136" s="133"/>
      <c r="J136" s="134">
        <f>BK136</f>
        <v>0</v>
      </c>
      <c r="L136" s="130"/>
      <c r="M136" s="135"/>
      <c r="P136" s="136">
        <f>P137+P141+P154+P177+P189</f>
        <v>0</v>
      </c>
      <c r="R136" s="136">
        <f>R137+R141+R154+R177+R189</f>
        <v>4.7334199999999989</v>
      </c>
      <c r="T136" s="137">
        <f>T137+T141+T154+T177+T189</f>
        <v>0</v>
      </c>
      <c r="AR136" s="131" t="s">
        <v>83</v>
      </c>
      <c r="AT136" s="138" t="s">
        <v>75</v>
      </c>
      <c r="AU136" s="138" t="s">
        <v>76</v>
      </c>
      <c r="AY136" s="131" t="s">
        <v>317</v>
      </c>
      <c r="BK136" s="139">
        <f>BK137+BK141+BK154+BK177+BK189</f>
        <v>0</v>
      </c>
    </row>
    <row r="137" spans="2:65" s="11" customFormat="1" ht="22.75" customHeight="1">
      <c r="B137" s="130"/>
      <c r="D137" s="131" t="s">
        <v>75</v>
      </c>
      <c r="E137" s="140" t="s">
        <v>2453</v>
      </c>
      <c r="F137" s="140" t="s">
        <v>2454</v>
      </c>
      <c r="I137" s="133"/>
      <c r="J137" s="141">
        <f>BK137</f>
        <v>0</v>
      </c>
      <c r="L137" s="130"/>
      <c r="M137" s="135"/>
      <c r="P137" s="136">
        <f>SUM(P138:P140)</f>
        <v>0</v>
      </c>
      <c r="R137" s="136">
        <f>SUM(R138:R140)</f>
        <v>1.2000000000000001E-3</v>
      </c>
      <c r="T137" s="137">
        <f>SUM(T138:T140)</f>
        <v>0</v>
      </c>
      <c r="AR137" s="131" t="s">
        <v>88</v>
      </c>
      <c r="AT137" s="138" t="s">
        <v>75</v>
      </c>
      <c r="AU137" s="138" t="s">
        <v>83</v>
      </c>
      <c r="AY137" s="131" t="s">
        <v>317</v>
      </c>
      <c r="BK137" s="139">
        <f>SUM(BK138:BK140)</f>
        <v>0</v>
      </c>
    </row>
    <row r="138" spans="2:65" s="1" customFormat="1" ht="16.5" customHeight="1">
      <c r="B138" s="142"/>
      <c r="C138" s="143" t="s">
        <v>83</v>
      </c>
      <c r="D138" s="143" t="s">
        <v>319</v>
      </c>
      <c r="E138" s="144" t="s">
        <v>20782</v>
      </c>
      <c r="F138" s="145" t="s">
        <v>1</v>
      </c>
      <c r="G138" s="146" t="s">
        <v>1</v>
      </c>
      <c r="H138" s="147">
        <v>0</v>
      </c>
      <c r="I138" s="148"/>
      <c r="J138" s="149">
        <f>ROUND(I138*H138,2)</f>
        <v>0</v>
      </c>
      <c r="K138" s="150"/>
      <c r="L138" s="31"/>
      <c r="M138" s="151" t="s">
        <v>1</v>
      </c>
      <c r="N138" s="152" t="s">
        <v>42</v>
      </c>
      <c r="P138" s="153">
        <f>O138*H138</f>
        <v>0</v>
      </c>
      <c r="Q138" s="153">
        <v>1E-4</v>
      </c>
      <c r="R138" s="153">
        <f>Q138*H138</f>
        <v>0</v>
      </c>
      <c r="S138" s="153">
        <v>0</v>
      </c>
      <c r="T138" s="154">
        <f>S138*H138</f>
        <v>0</v>
      </c>
      <c r="AR138" s="155" t="s">
        <v>396</v>
      </c>
      <c r="AT138" s="155" t="s">
        <v>319</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396</v>
      </c>
      <c r="BM138" s="155" t="s">
        <v>88</v>
      </c>
    </row>
    <row r="139" spans="2:65" s="1" customFormat="1" ht="24.15" customHeight="1">
      <c r="B139" s="142"/>
      <c r="C139" s="143" t="s">
        <v>736</v>
      </c>
      <c r="D139" s="143" t="s">
        <v>319</v>
      </c>
      <c r="E139" s="144" t="s">
        <v>20783</v>
      </c>
      <c r="F139" s="145" t="s">
        <v>20784</v>
      </c>
      <c r="G139" s="146" t="s">
        <v>611</v>
      </c>
      <c r="H139" s="147">
        <v>6</v>
      </c>
      <c r="I139" s="148"/>
      <c r="J139" s="149">
        <f>ROUND(I139*H139,2)</f>
        <v>0</v>
      </c>
      <c r="K139" s="150"/>
      <c r="L139" s="31"/>
      <c r="M139" s="151" t="s">
        <v>1</v>
      </c>
      <c r="N139" s="152" t="s">
        <v>42</v>
      </c>
      <c r="P139" s="153">
        <f>O139*H139</f>
        <v>0</v>
      </c>
      <c r="Q139" s="153">
        <v>1E-4</v>
      </c>
      <c r="R139" s="153">
        <f>Q139*H139</f>
        <v>6.0000000000000006E-4</v>
      </c>
      <c r="S139" s="153">
        <v>0</v>
      </c>
      <c r="T139" s="154">
        <f>S139*H139</f>
        <v>0</v>
      </c>
      <c r="AR139" s="155" t="s">
        <v>396</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396</v>
      </c>
      <c r="BM139" s="155" t="s">
        <v>21116</v>
      </c>
    </row>
    <row r="140" spans="2:65" s="1" customFormat="1" ht="16.5" customHeight="1">
      <c r="B140" s="142"/>
      <c r="C140" s="179" t="s">
        <v>665</v>
      </c>
      <c r="D140" s="179" t="s">
        <v>454</v>
      </c>
      <c r="E140" s="180" t="s">
        <v>20786</v>
      </c>
      <c r="F140" s="181" t="s">
        <v>20787</v>
      </c>
      <c r="G140" s="182" t="s">
        <v>611</v>
      </c>
      <c r="H140" s="183">
        <v>6</v>
      </c>
      <c r="I140" s="184"/>
      <c r="J140" s="185">
        <f>ROUND(I140*H140,2)</f>
        <v>0</v>
      </c>
      <c r="K140" s="186"/>
      <c r="L140" s="187"/>
      <c r="M140" s="188" t="s">
        <v>1</v>
      </c>
      <c r="N140" s="189" t="s">
        <v>42</v>
      </c>
      <c r="P140" s="153">
        <f>O140*H140</f>
        <v>0</v>
      </c>
      <c r="Q140" s="153">
        <v>1E-4</v>
      </c>
      <c r="R140" s="153">
        <f>Q140*H140</f>
        <v>6.0000000000000006E-4</v>
      </c>
      <c r="S140" s="153">
        <v>0</v>
      </c>
      <c r="T140" s="154">
        <f>S140*H140</f>
        <v>0</v>
      </c>
      <c r="AR140" s="155" t="s">
        <v>481</v>
      </c>
      <c r="AT140" s="155" t="s">
        <v>454</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396</v>
      </c>
      <c r="BM140" s="155" t="s">
        <v>21117</v>
      </c>
    </row>
    <row r="141" spans="2:65" s="11" customFormat="1" ht="22.75" customHeight="1">
      <c r="B141" s="130"/>
      <c r="D141" s="131" t="s">
        <v>75</v>
      </c>
      <c r="E141" s="140" t="s">
        <v>614</v>
      </c>
      <c r="F141" s="140" t="s">
        <v>615</v>
      </c>
      <c r="I141" s="133"/>
      <c r="J141" s="141">
        <f>BK141</f>
        <v>0</v>
      </c>
      <c r="L141" s="130"/>
      <c r="M141" s="135"/>
      <c r="P141" s="136">
        <f>SUM(P142:P153)</f>
        <v>0</v>
      </c>
      <c r="R141" s="136">
        <f>SUM(R142:R153)</f>
        <v>3.1130899999999997</v>
      </c>
      <c r="T141" s="137">
        <f>SUM(T142:T153)</f>
        <v>0</v>
      </c>
      <c r="AR141" s="131" t="s">
        <v>88</v>
      </c>
      <c r="AT141" s="138" t="s">
        <v>75</v>
      </c>
      <c r="AU141" s="138" t="s">
        <v>83</v>
      </c>
      <c r="AY141" s="131" t="s">
        <v>317</v>
      </c>
      <c r="BK141" s="139">
        <f>SUM(BK142:BK153)</f>
        <v>0</v>
      </c>
    </row>
    <row r="142" spans="2:65" s="1" customFormat="1" ht="24.15" customHeight="1">
      <c r="B142" s="142"/>
      <c r="C142" s="143" t="s">
        <v>88</v>
      </c>
      <c r="D142" s="143" t="s">
        <v>319</v>
      </c>
      <c r="E142" s="144" t="s">
        <v>20978</v>
      </c>
      <c r="F142" s="145" t="s">
        <v>21047</v>
      </c>
      <c r="G142" s="146" t="s">
        <v>484</v>
      </c>
      <c r="H142" s="147">
        <v>9</v>
      </c>
      <c r="I142" s="148"/>
      <c r="J142" s="149">
        <f t="shared" ref="J142:J147" si="0">ROUND(I142*H142,2)</f>
        <v>0</v>
      </c>
      <c r="K142" s="150"/>
      <c r="L142" s="31"/>
      <c r="M142" s="151" t="s">
        <v>1</v>
      </c>
      <c r="N142" s="152" t="s">
        <v>42</v>
      </c>
      <c r="P142" s="153">
        <f t="shared" ref="P142:P147" si="1">O142*H142</f>
        <v>0</v>
      </c>
      <c r="Q142" s="153">
        <v>2.5699999999999998E-3</v>
      </c>
      <c r="R142" s="153">
        <f t="shared" ref="R142:R147" si="2">Q142*H142</f>
        <v>2.3129999999999998E-2</v>
      </c>
      <c r="S142" s="153">
        <v>0</v>
      </c>
      <c r="T142" s="154">
        <f t="shared" ref="T142:T147" si="3">S142*H142</f>
        <v>0</v>
      </c>
      <c r="AR142" s="155" t="s">
        <v>396</v>
      </c>
      <c r="AT142" s="155" t="s">
        <v>319</v>
      </c>
      <c r="AU142" s="155" t="s">
        <v>88</v>
      </c>
      <c r="AY142" s="16" t="s">
        <v>317</v>
      </c>
      <c r="BE142" s="156">
        <f t="shared" ref="BE142:BE147" si="4">IF(N142="základná",J142,0)</f>
        <v>0</v>
      </c>
      <c r="BF142" s="156">
        <f t="shared" ref="BF142:BF147" si="5">IF(N142="znížená",J142,0)</f>
        <v>0</v>
      </c>
      <c r="BG142" s="156">
        <f t="shared" ref="BG142:BG147" si="6">IF(N142="zákl. prenesená",J142,0)</f>
        <v>0</v>
      </c>
      <c r="BH142" s="156">
        <f t="shared" ref="BH142:BH147" si="7">IF(N142="zníž. prenesená",J142,0)</f>
        <v>0</v>
      </c>
      <c r="BI142" s="156">
        <f t="shared" ref="BI142:BI147" si="8">IF(N142="nulová",J142,0)</f>
        <v>0</v>
      </c>
      <c r="BJ142" s="16" t="s">
        <v>88</v>
      </c>
      <c r="BK142" s="156">
        <f t="shared" ref="BK142:BK147" si="9">ROUND(I142*H142,2)</f>
        <v>0</v>
      </c>
      <c r="BL142" s="16" t="s">
        <v>396</v>
      </c>
      <c r="BM142" s="155" t="s">
        <v>323</v>
      </c>
    </row>
    <row r="143" spans="2:65" s="1" customFormat="1" ht="24.15" customHeight="1">
      <c r="B143" s="142"/>
      <c r="C143" s="143" t="s">
        <v>92</v>
      </c>
      <c r="D143" s="143" t="s">
        <v>319</v>
      </c>
      <c r="E143" s="144" t="s">
        <v>20980</v>
      </c>
      <c r="F143" s="145" t="s">
        <v>21048</v>
      </c>
      <c r="G143" s="146" t="s">
        <v>484</v>
      </c>
      <c r="H143" s="147">
        <v>13</v>
      </c>
      <c r="I143" s="148"/>
      <c r="J143" s="149">
        <f t="shared" si="0"/>
        <v>0</v>
      </c>
      <c r="K143" s="150"/>
      <c r="L143" s="31"/>
      <c r="M143" s="151" t="s">
        <v>1</v>
      </c>
      <c r="N143" s="152" t="s">
        <v>42</v>
      </c>
      <c r="P143" s="153">
        <f t="shared" si="1"/>
        <v>0</v>
      </c>
      <c r="Q143" s="153">
        <v>2.5699999999999998E-3</v>
      </c>
      <c r="R143" s="153">
        <f t="shared" si="2"/>
        <v>3.3409999999999995E-2</v>
      </c>
      <c r="S143" s="153">
        <v>0</v>
      </c>
      <c r="T143" s="154">
        <f t="shared" si="3"/>
        <v>0</v>
      </c>
      <c r="AR143" s="155" t="s">
        <v>396</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396</v>
      </c>
      <c r="BM143" s="155" t="s">
        <v>346</v>
      </c>
    </row>
    <row r="144" spans="2:65" s="1" customFormat="1" ht="24.15" customHeight="1">
      <c r="B144" s="142"/>
      <c r="C144" s="143" t="s">
        <v>323</v>
      </c>
      <c r="D144" s="143" t="s">
        <v>319</v>
      </c>
      <c r="E144" s="144" t="s">
        <v>21049</v>
      </c>
      <c r="F144" s="145" t="s">
        <v>21050</v>
      </c>
      <c r="G144" s="146" t="s">
        <v>484</v>
      </c>
      <c r="H144" s="147">
        <v>3</v>
      </c>
      <c r="I144" s="148"/>
      <c r="J144" s="149">
        <f t="shared" si="0"/>
        <v>0</v>
      </c>
      <c r="K144" s="150"/>
      <c r="L144" s="31"/>
      <c r="M144" s="151" t="s">
        <v>1</v>
      </c>
      <c r="N144" s="152" t="s">
        <v>42</v>
      </c>
      <c r="P144" s="153">
        <f t="shared" si="1"/>
        <v>0</v>
      </c>
      <c r="Q144" s="153">
        <v>2.5699999999999998E-3</v>
      </c>
      <c r="R144" s="153">
        <f t="shared" si="2"/>
        <v>7.7099999999999998E-3</v>
      </c>
      <c r="S144" s="153">
        <v>0</v>
      </c>
      <c r="T144" s="154">
        <f t="shared" si="3"/>
        <v>0</v>
      </c>
      <c r="AR144" s="155" t="s">
        <v>396</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396</v>
      </c>
      <c r="BM144" s="155" t="s">
        <v>356</v>
      </c>
    </row>
    <row r="145" spans="2:65" s="1" customFormat="1" ht="24.15" customHeight="1">
      <c r="B145" s="142"/>
      <c r="C145" s="143" t="s">
        <v>341</v>
      </c>
      <c r="D145" s="143" t="s">
        <v>319</v>
      </c>
      <c r="E145" s="144" t="s">
        <v>20864</v>
      </c>
      <c r="F145" s="145" t="s">
        <v>21051</v>
      </c>
      <c r="G145" s="146" t="s">
        <v>484</v>
      </c>
      <c r="H145" s="147">
        <v>9</v>
      </c>
      <c r="I145" s="148"/>
      <c r="J145" s="149">
        <f t="shared" si="0"/>
        <v>0</v>
      </c>
      <c r="K145" s="150"/>
      <c r="L145" s="31"/>
      <c r="M145" s="151" t="s">
        <v>1</v>
      </c>
      <c r="N145" s="152" t="s">
        <v>42</v>
      </c>
      <c r="P145" s="153">
        <f t="shared" si="1"/>
        <v>0</v>
      </c>
      <c r="Q145" s="153">
        <v>3.0200000000000001E-3</v>
      </c>
      <c r="R145" s="153">
        <f t="shared" si="2"/>
        <v>2.7180000000000003E-2</v>
      </c>
      <c r="S145" s="153">
        <v>0</v>
      </c>
      <c r="T145" s="154">
        <f t="shared" si="3"/>
        <v>0</v>
      </c>
      <c r="AR145" s="155" t="s">
        <v>396</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396</v>
      </c>
      <c r="BM145" s="155" t="s">
        <v>366</v>
      </c>
    </row>
    <row r="146" spans="2:65" s="1" customFormat="1" ht="24.15" customHeight="1">
      <c r="B146" s="142"/>
      <c r="C146" s="143" t="s">
        <v>346</v>
      </c>
      <c r="D146" s="143" t="s">
        <v>319</v>
      </c>
      <c r="E146" s="144" t="s">
        <v>20866</v>
      </c>
      <c r="F146" s="145" t="s">
        <v>20867</v>
      </c>
      <c r="G146" s="146" t="s">
        <v>484</v>
      </c>
      <c r="H146" s="147">
        <v>6</v>
      </c>
      <c r="I146" s="148"/>
      <c r="J146" s="149">
        <f t="shared" si="0"/>
        <v>0</v>
      </c>
      <c r="K146" s="150"/>
      <c r="L146" s="31"/>
      <c r="M146" s="151" t="s">
        <v>1</v>
      </c>
      <c r="N146" s="152" t="s">
        <v>42</v>
      </c>
      <c r="P146" s="153">
        <f t="shared" si="1"/>
        <v>0</v>
      </c>
      <c r="Q146" s="153">
        <v>4.3099999999999996E-3</v>
      </c>
      <c r="R146" s="153">
        <f t="shared" si="2"/>
        <v>2.5859999999999998E-2</v>
      </c>
      <c r="S146" s="153">
        <v>0</v>
      </c>
      <c r="T146" s="154">
        <f t="shared" si="3"/>
        <v>0</v>
      </c>
      <c r="AR146" s="155" t="s">
        <v>396</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396</v>
      </c>
      <c r="BM146" s="155" t="s">
        <v>376</v>
      </c>
    </row>
    <row r="147" spans="2:65" s="1" customFormat="1" ht="24.15" customHeight="1">
      <c r="B147" s="142"/>
      <c r="C147" s="179" t="s">
        <v>351</v>
      </c>
      <c r="D147" s="179" t="s">
        <v>454</v>
      </c>
      <c r="E147" s="180" t="s">
        <v>21052</v>
      </c>
      <c r="F147" s="181" t="s">
        <v>21118</v>
      </c>
      <c r="G147" s="182" t="s">
        <v>484</v>
      </c>
      <c r="H147" s="183">
        <v>206</v>
      </c>
      <c r="I147" s="184"/>
      <c r="J147" s="185">
        <f t="shared" si="0"/>
        <v>0</v>
      </c>
      <c r="K147" s="186"/>
      <c r="L147" s="187"/>
      <c r="M147" s="188" t="s">
        <v>1</v>
      </c>
      <c r="N147" s="189" t="s">
        <v>42</v>
      </c>
      <c r="P147" s="153">
        <f t="shared" si="1"/>
        <v>0</v>
      </c>
      <c r="Q147" s="153">
        <v>5.7000000000000002E-3</v>
      </c>
      <c r="R147" s="153">
        <f t="shared" si="2"/>
        <v>1.1742000000000001</v>
      </c>
      <c r="S147" s="153">
        <v>0</v>
      </c>
      <c r="T147" s="154">
        <f t="shared" si="3"/>
        <v>0</v>
      </c>
      <c r="AR147" s="155" t="s">
        <v>356</v>
      </c>
      <c r="AT147" s="155" t="s">
        <v>454</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21119</v>
      </c>
    </row>
    <row r="148" spans="2:65" s="1" customFormat="1" ht="18">
      <c r="B148" s="31"/>
      <c r="D148" s="158" t="s">
        <v>597</v>
      </c>
      <c r="F148" s="195" t="s">
        <v>21120</v>
      </c>
      <c r="I148" s="196"/>
      <c r="L148" s="31"/>
      <c r="M148" s="197"/>
      <c r="T148" s="58"/>
      <c r="AT148" s="16" t="s">
        <v>597</v>
      </c>
      <c r="AU148" s="16" t="s">
        <v>88</v>
      </c>
    </row>
    <row r="149" spans="2:65" s="1" customFormat="1" ht="24.15" customHeight="1">
      <c r="B149" s="142"/>
      <c r="C149" s="179" t="s">
        <v>356</v>
      </c>
      <c r="D149" s="179" t="s">
        <v>454</v>
      </c>
      <c r="E149" s="180" t="s">
        <v>21056</v>
      </c>
      <c r="F149" s="181" t="s">
        <v>21057</v>
      </c>
      <c r="G149" s="182" t="s">
        <v>484</v>
      </c>
      <c r="H149" s="183">
        <v>108</v>
      </c>
      <c r="I149" s="184"/>
      <c r="J149" s="185">
        <f>ROUND(I149*H149,2)</f>
        <v>0</v>
      </c>
      <c r="K149" s="186"/>
      <c r="L149" s="187"/>
      <c r="M149" s="188" t="s">
        <v>1</v>
      </c>
      <c r="N149" s="189" t="s">
        <v>42</v>
      </c>
      <c r="P149" s="153">
        <f>O149*H149</f>
        <v>0</v>
      </c>
      <c r="Q149" s="153">
        <v>1.32E-2</v>
      </c>
      <c r="R149" s="153">
        <f>Q149*H149</f>
        <v>1.4256</v>
      </c>
      <c r="S149" s="153">
        <v>0</v>
      </c>
      <c r="T149" s="154">
        <f>S149*H149</f>
        <v>0</v>
      </c>
      <c r="AR149" s="155" t="s">
        <v>356</v>
      </c>
      <c r="AT149" s="155" t="s">
        <v>454</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21121</v>
      </c>
    </row>
    <row r="150" spans="2:65" s="1" customFormat="1" ht="18">
      <c r="B150" s="31"/>
      <c r="D150" s="158" t="s">
        <v>597</v>
      </c>
      <c r="F150" s="195" t="s">
        <v>21059</v>
      </c>
      <c r="I150" s="196"/>
      <c r="L150" s="31"/>
      <c r="M150" s="197"/>
      <c r="T150" s="58"/>
      <c r="AT150" s="16" t="s">
        <v>597</v>
      </c>
      <c r="AU150" s="16" t="s">
        <v>88</v>
      </c>
    </row>
    <row r="151" spans="2:65" s="1" customFormat="1" ht="24.15" customHeight="1">
      <c r="B151" s="142"/>
      <c r="C151" s="179" t="s">
        <v>361</v>
      </c>
      <c r="D151" s="179" t="s">
        <v>454</v>
      </c>
      <c r="E151" s="180" t="s">
        <v>21060</v>
      </c>
      <c r="F151" s="181" t="s">
        <v>21107</v>
      </c>
      <c r="G151" s="182" t="s">
        <v>484</v>
      </c>
      <c r="H151" s="183">
        <v>30</v>
      </c>
      <c r="I151" s="184"/>
      <c r="J151" s="185">
        <f>ROUND(I151*H151,2)</f>
        <v>0</v>
      </c>
      <c r="K151" s="186"/>
      <c r="L151" s="187"/>
      <c r="M151" s="188" t="s">
        <v>1</v>
      </c>
      <c r="N151" s="189" t="s">
        <v>42</v>
      </c>
      <c r="P151" s="153">
        <f>O151*H151</f>
        <v>0</v>
      </c>
      <c r="Q151" s="153">
        <v>1.32E-2</v>
      </c>
      <c r="R151" s="153">
        <f>Q151*H151</f>
        <v>0.39600000000000002</v>
      </c>
      <c r="S151" s="153">
        <v>0</v>
      </c>
      <c r="T151" s="154">
        <f>S151*H151</f>
        <v>0</v>
      </c>
      <c r="AR151" s="155" t="s">
        <v>356</v>
      </c>
      <c r="AT151" s="155" t="s">
        <v>454</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323</v>
      </c>
      <c r="BM151" s="155" t="s">
        <v>21122</v>
      </c>
    </row>
    <row r="152" spans="2:65" s="1" customFormat="1" ht="18">
      <c r="B152" s="31"/>
      <c r="D152" s="158" t="s">
        <v>597</v>
      </c>
      <c r="F152" s="195" t="s">
        <v>21123</v>
      </c>
      <c r="I152" s="196"/>
      <c r="L152" s="31"/>
      <c r="M152" s="197"/>
      <c r="T152" s="58"/>
      <c r="AT152" s="16" t="s">
        <v>597</v>
      </c>
      <c r="AU152" s="16" t="s">
        <v>88</v>
      </c>
    </row>
    <row r="153" spans="2:65" s="1" customFormat="1" ht="24.15" customHeight="1">
      <c r="B153" s="142"/>
      <c r="C153" s="143" t="s">
        <v>366</v>
      </c>
      <c r="D153" s="143" t="s">
        <v>319</v>
      </c>
      <c r="E153" s="144" t="s">
        <v>628</v>
      </c>
      <c r="F153" s="145" t="s">
        <v>629</v>
      </c>
      <c r="G153" s="146" t="s">
        <v>484</v>
      </c>
      <c r="H153" s="147">
        <v>1764</v>
      </c>
      <c r="I153" s="148"/>
      <c r="J153" s="149">
        <f>ROUND(I153*H153,2)</f>
        <v>0</v>
      </c>
      <c r="K153" s="150"/>
      <c r="L153" s="31"/>
      <c r="M153" s="151" t="s">
        <v>1</v>
      </c>
      <c r="N153" s="152" t="s">
        <v>42</v>
      </c>
      <c r="P153" s="153">
        <f>O153*H153</f>
        <v>0</v>
      </c>
      <c r="Q153" s="153">
        <v>0</v>
      </c>
      <c r="R153" s="153">
        <f>Q153*H153</f>
        <v>0</v>
      </c>
      <c r="S153" s="153">
        <v>0</v>
      </c>
      <c r="T153" s="154">
        <f>S153*H153</f>
        <v>0</v>
      </c>
      <c r="AR153" s="155" t="s">
        <v>396</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396</v>
      </c>
      <c r="BM153" s="155" t="s">
        <v>7</v>
      </c>
    </row>
    <row r="154" spans="2:65" s="11" customFormat="1" ht="22.75" customHeight="1">
      <c r="B154" s="130"/>
      <c r="D154" s="131" t="s">
        <v>75</v>
      </c>
      <c r="E154" s="140" t="s">
        <v>630</v>
      </c>
      <c r="F154" s="140" t="s">
        <v>631</v>
      </c>
      <c r="I154" s="133"/>
      <c r="J154" s="141">
        <f>BK154</f>
        <v>0</v>
      </c>
      <c r="L154" s="130"/>
      <c r="M154" s="135"/>
      <c r="P154" s="136">
        <f>SUM(P155:P176)</f>
        <v>0</v>
      </c>
      <c r="R154" s="136">
        <f>SUM(R155:R176)</f>
        <v>1.4803499999999998</v>
      </c>
      <c r="T154" s="137">
        <f>SUM(T155:T176)</f>
        <v>0</v>
      </c>
      <c r="AR154" s="131" t="s">
        <v>88</v>
      </c>
      <c r="AT154" s="138" t="s">
        <v>75</v>
      </c>
      <c r="AU154" s="138" t="s">
        <v>83</v>
      </c>
      <c r="AY154" s="131" t="s">
        <v>317</v>
      </c>
      <c r="BK154" s="139">
        <f>SUM(BK155:BK176)</f>
        <v>0</v>
      </c>
    </row>
    <row r="155" spans="2:65" s="1" customFormat="1" ht="24.15" customHeight="1">
      <c r="B155" s="142"/>
      <c r="C155" s="143" t="s">
        <v>371</v>
      </c>
      <c r="D155" s="143" t="s">
        <v>319</v>
      </c>
      <c r="E155" s="144" t="s">
        <v>20982</v>
      </c>
      <c r="F155" s="145" t="s">
        <v>21108</v>
      </c>
      <c r="G155" s="146" t="s">
        <v>484</v>
      </c>
      <c r="H155" s="147">
        <v>496</v>
      </c>
      <c r="I155" s="148"/>
      <c r="J155" s="149">
        <f>ROUND(I155*H155,2)</f>
        <v>0</v>
      </c>
      <c r="K155" s="150"/>
      <c r="L155" s="31"/>
      <c r="M155" s="151" t="s">
        <v>1</v>
      </c>
      <c r="N155" s="152" t="s">
        <v>42</v>
      </c>
      <c r="P155" s="153">
        <f>O155*H155</f>
        <v>0</v>
      </c>
      <c r="Q155" s="153">
        <v>3.6000000000000002E-4</v>
      </c>
      <c r="R155" s="153">
        <f>Q155*H155</f>
        <v>0.17856000000000002</v>
      </c>
      <c r="S155" s="153">
        <v>0</v>
      </c>
      <c r="T155" s="154">
        <f>S155*H155</f>
        <v>0</v>
      </c>
      <c r="AR155" s="155" t="s">
        <v>396</v>
      </c>
      <c r="AT155" s="155" t="s">
        <v>319</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396</v>
      </c>
      <c r="BM155" s="155" t="s">
        <v>432</v>
      </c>
    </row>
    <row r="156" spans="2:65" s="1" customFormat="1" ht="36">
      <c r="B156" s="31"/>
      <c r="D156" s="158" t="s">
        <v>597</v>
      </c>
      <c r="F156" s="195" t="s">
        <v>21124</v>
      </c>
      <c r="I156" s="196"/>
      <c r="L156" s="31"/>
      <c r="M156" s="197"/>
      <c r="T156" s="58"/>
      <c r="AT156" s="16" t="s">
        <v>597</v>
      </c>
      <c r="AU156" s="16" t="s">
        <v>88</v>
      </c>
    </row>
    <row r="157" spans="2:65" s="1" customFormat="1" ht="24.15" customHeight="1">
      <c r="B157" s="142"/>
      <c r="C157" s="143" t="s">
        <v>376</v>
      </c>
      <c r="D157" s="143" t="s">
        <v>319</v>
      </c>
      <c r="E157" s="144" t="s">
        <v>21110</v>
      </c>
      <c r="F157" s="145" t="s">
        <v>20983</v>
      </c>
      <c r="G157" s="146" t="s">
        <v>484</v>
      </c>
      <c r="H157" s="147">
        <v>176</v>
      </c>
      <c r="I157" s="148"/>
      <c r="J157" s="149">
        <f>ROUND(I157*H157,2)</f>
        <v>0</v>
      </c>
      <c r="K157" s="150"/>
      <c r="L157" s="31"/>
      <c r="M157" s="151" t="s">
        <v>1</v>
      </c>
      <c r="N157" s="152" t="s">
        <v>42</v>
      </c>
      <c r="P157" s="153">
        <f>O157*H157</f>
        <v>0</v>
      </c>
      <c r="Q157" s="153">
        <v>3.6000000000000002E-4</v>
      </c>
      <c r="R157" s="153">
        <f>Q157*H157</f>
        <v>6.336E-2</v>
      </c>
      <c r="S157" s="153">
        <v>0</v>
      </c>
      <c r="T157" s="154">
        <f>S157*H157</f>
        <v>0</v>
      </c>
      <c r="AR157" s="155" t="s">
        <v>396</v>
      </c>
      <c r="AT157" s="155" t="s">
        <v>319</v>
      </c>
      <c r="AU157" s="155" t="s">
        <v>88</v>
      </c>
      <c r="AY157" s="16" t="s">
        <v>317</v>
      </c>
      <c r="BE157" s="156">
        <f>IF(N157="základná",J157,0)</f>
        <v>0</v>
      </c>
      <c r="BF157" s="156">
        <f>IF(N157="znížená",J157,0)</f>
        <v>0</v>
      </c>
      <c r="BG157" s="156">
        <f>IF(N157="zákl. prenesená",J157,0)</f>
        <v>0</v>
      </c>
      <c r="BH157" s="156">
        <f>IF(N157="zníž. prenesená",J157,0)</f>
        <v>0</v>
      </c>
      <c r="BI157" s="156">
        <f>IF(N157="nulová",J157,0)</f>
        <v>0</v>
      </c>
      <c r="BJ157" s="16" t="s">
        <v>88</v>
      </c>
      <c r="BK157" s="156">
        <f>ROUND(I157*H157,2)</f>
        <v>0</v>
      </c>
      <c r="BL157" s="16" t="s">
        <v>396</v>
      </c>
      <c r="BM157" s="155" t="s">
        <v>441</v>
      </c>
    </row>
    <row r="158" spans="2:65" s="1" customFormat="1" ht="36">
      <c r="B158" s="31"/>
      <c r="D158" s="158" t="s">
        <v>597</v>
      </c>
      <c r="F158" s="195" t="s">
        <v>21125</v>
      </c>
      <c r="I158" s="196"/>
      <c r="L158" s="31"/>
      <c r="M158" s="197"/>
      <c r="T158" s="58"/>
      <c r="AT158" s="16" t="s">
        <v>597</v>
      </c>
      <c r="AU158" s="16" t="s">
        <v>88</v>
      </c>
    </row>
    <row r="159" spans="2:65" s="1" customFormat="1" ht="24.15" customHeight="1">
      <c r="B159" s="142"/>
      <c r="C159" s="143" t="s">
        <v>381</v>
      </c>
      <c r="D159" s="143" t="s">
        <v>319</v>
      </c>
      <c r="E159" s="144" t="s">
        <v>20986</v>
      </c>
      <c r="F159" s="145" t="s">
        <v>20987</v>
      </c>
      <c r="G159" s="146" t="s">
        <v>484</v>
      </c>
      <c r="H159" s="147">
        <v>540</v>
      </c>
      <c r="I159" s="148"/>
      <c r="J159" s="149">
        <f>ROUND(I159*H159,2)</f>
        <v>0</v>
      </c>
      <c r="K159" s="150"/>
      <c r="L159" s="31"/>
      <c r="M159" s="151" t="s">
        <v>1</v>
      </c>
      <c r="N159" s="152" t="s">
        <v>42</v>
      </c>
      <c r="P159" s="153">
        <f>O159*H159</f>
        <v>0</v>
      </c>
      <c r="Q159" s="153">
        <v>6.9999999999999999E-4</v>
      </c>
      <c r="R159" s="153">
        <f>Q159*H159</f>
        <v>0.378</v>
      </c>
      <c r="S159" s="153">
        <v>0</v>
      </c>
      <c r="T159" s="154">
        <f>S159*H159</f>
        <v>0</v>
      </c>
      <c r="AR159" s="155" t="s">
        <v>396</v>
      </c>
      <c r="AT159" s="155" t="s">
        <v>319</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396</v>
      </c>
      <c r="BM159" s="155" t="s">
        <v>453</v>
      </c>
    </row>
    <row r="160" spans="2:65" s="1" customFormat="1" ht="36">
      <c r="B160" s="31"/>
      <c r="D160" s="158" t="s">
        <v>597</v>
      </c>
      <c r="F160" s="195" t="s">
        <v>21126</v>
      </c>
      <c r="I160" s="196"/>
      <c r="L160" s="31"/>
      <c r="M160" s="197"/>
      <c r="T160" s="58"/>
      <c r="AT160" s="16" t="s">
        <v>597</v>
      </c>
      <c r="AU160" s="16" t="s">
        <v>88</v>
      </c>
    </row>
    <row r="161" spans="2:65" s="1" customFormat="1" ht="24.15" customHeight="1">
      <c r="B161" s="142"/>
      <c r="C161" s="143" t="s">
        <v>386</v>
      </c>
      <c r="D161" s="143" t="s">
        <v>319</v>
      </c>
      <c r="E161" s="144" t="s">
        <v>21067</v>
      </c>
      <c r="F161" s="145" t="s">
        <v>21068</v>
      </c>
      <c r="G161" s="146" t="s">
        <v>484</v>
      </c>
      <c r="H161" s="147">
        <v>95</v>
      </c>
      <c r="I161" s="148"/>
      <c r="J161" s="149">
        <f>ROUND(I161*H161,2)</f>
        <v>0</v>
      </c>
      <c r="K161" s="150"/>
      <c r="L161" s="31"/>
      <c r="M161" s="151" t="s">
        <v>1</v>
      </c>
      <c r="N161" s="152" t="s">
        <v>42</v>
      </c>
      <c r="P161" s="153">
        <f>O161*H161</f>
        <v>0</v>
      </c>
      <c r="Q161" s="153">
        <v>6.8999999999999997E-4</v>
      </c>
      <c r="R161" s="153">
        <f>Q161*H161</f>
        <v>6.5549999999999997E-2</v>
      </c>
      <c r="S161" s="153">
        <v>0</v>
      </c>
      <c r="T161" s="154">
        <f>S161*H161</f>
        <v>0</v>
      </c>
      <c r="AR161" s="155" t="s">
        <v>396</v>
      </c>
      <c r="AT161" s="155" t="s">
        <v>319</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396</v>
      </c>
      <c r="BM161" s="155" t="s">
        <v>464</v>
      </c>
    </row>
    <row r="162" spans="2:65" s="1" customFormat="1" ht="36">
      <c r="B162" s="31"/>
      <c r="D162" s="158" t="s">
        <v>597</v>
      </c>
      <c r="F162" s="195" t="s">
        <v>21127</v>
      </c>
      <c r="I162" s="196"/>
      <c r="L162" s="31"/>
      <c r="M162" s="197"/>
      <c r="T162" s="58"/>
      <c r="AT162" s="16" t="s">
        <v>597</v>
      </c>
      <c r="AU162" s="16" t="s">
        <v>88</v>
      </c>
    </row>
    <row r="163" spans="2:65" s="1" customFormat="1" ht="24.15" customHeight="1">
      <c r="B163" s="142"/>
      <c r="C163" s="143" t="s">
        <v>391</v>
      </c>
      <c r="D163" s="143" t="s">
        <v>319</v>
      </c>
      <c r="E163" s="144" t="s">
        <v>20895</v>
      </c>
      <c r="F163" s="145" t="s">
        <v>20896</v>
      </c>
      <c r="G163" s="146" t="s">
        <v>484</v>
      </c>
      <c r="H163" s="147">
        <v>300</v>
      </c>
      <c r="I163" s="148"/>
      <c r="J163" s="149">
        <f>ROUND(I163*H163,2)</f>
        <v>0</v>
      </c>
      <c r="K163" s="150"/>
      <c r="L163" s="31"/>
      <c r="M163" s="151" t="s">
        <v>1</v>
      </c>
      <c r="N163" s="152" t="s">
        <v>42</v>
      </c>
      <c r="P163" s="153">
        <f>O163*H163</f>
        <v>0</v>
      </c>
      <c r="Q163" s="153">
        <v>1.5499999999999999E-3</v>
      </c>
      <c r="R163" s="153">
        <f>Q163*H163</f>
        <v>0.46499999999999997</v>
      </c>
      <c r="S163" s="153">
        <v>0</v>
      </c>
      <c r="T163" s="154">
        <f>S163*H163</f>
        <v>0</v>
      </c>
      <c r="AR163" s="155" t="s">
        <v>396</v>
      </c>
      <c r="AT163" s="155" t="s">
        <v>319</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396</v>
      </c>
      <c r="BM163" s="155" t="s">
        <v>473</v>
      </c>
    </row>
    <row r="164" spans="2:65" s="1" customFormat="1" ht="36">
      <c r="B164" s="31"/>
      <c r="D164" s="158" t="s">
        <v>597</v>
      </c>
      <c r="F164" s="195" t="s">
        <v>21128</v>
      </c>
      <c r="I164" s="196"/>
      <c r="L164" s="31"/>
      <c r="M164" s="197"/>
      <c r="T164" s="58"/>
      <c r="AT164" s="16" t="s">
        <v>597</v>
      </c>
      <c r="AU164" s="16" t="s">
        <v>88</v>
      </c>
    </row>
    <row r="165" spans="2:65" s="1" customFormat="1" ht="24.15" customHeight="1">
      <c r="B165" s="142"/>
      <c r="C165" s="143" t="s">
        <v>396</v>
      </c>
      <c r="D165" s="143" t="s">
        <v>319</v>
      </c>
      <c r="E165" s="144" t="s">
        <v>20795</v>
      </c>
      <c r="F165" s="145" t="s">
        <v>20796</v>
      </c>
      <c r="G165" s="146" t="s">
        <v>484</v>
      </c>
      <c r="H165" s="147">
        <v>157</v>
      </c>
      <c r="I165" s="148"/>
      <c r="J165" s="149">
        <f>ROUND(I165*H165,2)</f>
        <v>0</v>
      </c>
      <c r="K165" s="150"/>
      <c r="L165" s="31"/>
      <c r="M165" s="151" t="s">
        <v>1</v>
      </c>
      <c r="N165" s="152" t="s">
        <v>42</v>
      </c>
      <c r="P165" s="153">
        <f>O165*H165</f>
        <v>0</v>
      </c>
      <c r="Q165" s="153">
        <v>1.8799999999999999E-3</v>
      </c>
      <c r="R165" s="153">
        <f>Q165*H165</f>
        <v>0.29515999999999998</v>
      </c>
      <c r="S165" s="153">
        <v>0</v>
      </c>
      <c r="T165" s="154">
        <f>S165*H165</f>
        <v>0</v>
      </c>
      <c r="AR165" s="155" t="s">
        <v>396</v>
      </c>
      <c r="AT165" s="155" t="s">
        <v>319</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396</v>
      </c>
      <c r="BM165" s="155" t="s">
        <v>481</v>
      </c>
    </row>
    <row r="166" spans="2:65" s="1" customFormat="1" ht="36">
      <c r="B166" s="31"/>
      <c r="D166" s="158" t="s">
        <v>597</v>
      </c>
      <c r="F166" s="195" t="s">
        <v>21071</v>
      </c>
      <c r="I166" s="196"/>
      <c r="L166" s="31"/>
      <c r="M166" s="197"/>
      <c r="T166" s="58"/>
      <c r="AT166" s="16" t="s">
        <v>597</v>
      </c>
      <c r="AU166" s="16" t="s">
        <v>88</v>
      </c>
    </row>
    <row r="167" spans="2:65" s="1" customFormat="1" ht="24.15" customHeight="1">
      <c r="B167" s="142"/>
      <c r="C167" s="143" t="s">
        <v>401</v>
      </c>
      <c r="D167" s="143" t="s">
        <v>319</v>
      </c>
      <c r="E167" s="144" t="s">
        <v>21129</v>
      </c>
      <c r="F167" s="145" t="s">
        <v>21130</v>
      </c>
      <c r="G167" s="146" t="s">
        <v>611</v>
      </c>
      <c r="H167" s="147">
        <v>33</v>
      </c>
      <c r="I167" s="148"/>
      <c r="J167" s="149">
        <f t="shared" ref="J167:J176" si="10">ROUND(I167*H167,2)</f>
        <v>0</v>
      </c>
      <c r="K167" s="150"/>
      <c r="L167" s="31"/>
      <c r="M167" s="151" t="s">
        <v>1</v>
      </c>
      <c r="N167" s="152" t="s">
        <v>42</v>
      </c>
      <c r="P167" s="153">
        <f t="shared" ref="P167:P176" si="11">O167*H167</f>
        <v>0</v>
      </c>
      <c r="Q167" s="153">
        <v>1E-3</v>
      </c>
      <c r="R167" s="153">
        <f t="shared" ref="R167:R176" si="12">Q167*H167</f>
        <v>3.3000000000000002E-2</v>
      </c>
      <c r="S167" s="153">
        <v>0</v>
      </c>
      <c r="T167" s="154">
        <f t="shared" ref="T167:T176" si="13">S167*H167</f>
        <v>0</v>
      </c>
      <c r="AR167" s="155" t="s">
        <v>396</v>
      </c>
      <c r="AT167" s="155" t="s">
        <v>319</v>
      </c>
      <c r="AU167" s="155" t="s">
        <v>88</v>
      </c>
      <c r="AY167" s="16" t="s">
        <v>317</v>
      </c>
      <c r="BE167" s="156">
        <f t="shared" ref="BE167:BE176" si="14">IF(N167="základná",J167,0)</f>
        <v>0</v>
      </c>
      <c r="BF167" s="156">
        <f t="shared" ref="BF167:BF176" si="15">IF(N167="znížená",J167,0)</f>
        <v>0</v>
      </c>
      <c r="BG167" s="156">
        <f t="shared" ref="BG167:BG176" si="16">IF(N167="zákl. prenesená",J167,0)</f>
        <v>0</v>
      </c>
      <c r="BH167" s="156">
        <f t="shared" ref="BH167:BH176" si="17">IF(N167="zníž. prenesená",J167,0)</f>
        <v>0</v>
      </c>
      <c r="BI167" s="156">
        <f t="shared" ref="BI167:BI176" si="18">IF(N167="nulová",J167,0)</f>
        <v>0</v>
      </c>
      <c r="BJ167" s="16" t="s">
        <v>88</v>
      </c>
      <c r="BK167" s="156">
        <f t="shared" ref="BK167:BK176" si="19">ROUND(I167*H167,2)</f>
        <v>0</v>
      </c>
      <c r="BL167" s="16" t="s">
        <v>396</v>
      </c>
      <c r="BM167" s="155" t="s">
        <v>495</v>
      </c>
    </row>
    <row r="168" spans="2:65" s="1" customFormat="1" ht="24.15" customHeight="1">
      <c r="B168" s="142"/>
      <c r="C168" s="179" t="s">
        <v>405</v>
      </c>
      <c r="D168" s="179" t="s">
        <v>454</v>
      </c>
      <c r="E168" s="180" t="s">
        <v>21131</v>
      </c>
      <c r="F168" s="181" t="s">
        <v>21132</v>
      </c>
      <c r="G168" s="182" t="s">
        <v>611</v>
      </c>
      <c r="H168" s="183">
        <v>6</v>
      </c>
      <c r="I168" s="184"/>
      <c r="J168" s="185">
        <f t="shared" si="10"/>
        <v>0</v>
      </c>
      <c r="K168" s="186"/>
      <c r="L168" s="187"/>
      <c r="M168" s="188" t="s">
        <v>1</v>
      </c>
      <c r="N168" s="189" t="s">
        <v>42</v>
      </c>
      <c r="P168" s="153">
        <f t="shared" si="11"/>
        <v>0</v>
      </c>
      <c r="Q168" s="153">
        <v>0</v>
      </c>
      <c r="R168" s="153">
        <f t="shared" si="12"/>
        <v>0</v>
      </c>
      <c r="S168" s="153">
        <v>0</v>
      </c>
      <c r="T168" s="154">
        <f t="shared" si="13"/>
        <v>0</v>
      </c>
      <c r="AR168" s="155" t="s">
        <v>356</v>
      </c>
      <c r="AT168" s="155" t="s">
        <v>454</v>
      </c>
      <c r="AU168" s="155" t="s">
        <v>88</v>
      </c>
      <c r="AY168" s="16" t="s">
        <v>317</v>
      </c>
      <c r="BE168" s="156">
        <f t="shared" si="14"/>
        <v>0</v>
      </c>
      <c r="BF168" s="156">
        <f t="shared" si="15"/>
        <v>0</v>
      </c>
      <c r="BG168" s="156">
        <f t="shared" si="16"/>
        <v>0</v>
      </c>
      <c r="BH168" s="156">
        <f t="shared" si="17"/>
        <v>0</v>
      </c>
      <c r="BI168" s="156">
        <f t="shared" si="18"/>
        <v>0</v>
      </c>
      <c r="BJ168" s="16" t="s">
        <v>88</v>
      </c>
      <c r="BK168" s="156">
        <f t="shared" si="19"/>
        <v>0</v>
      </c>
      <c r="BL168" s="16" t="s">
        <v>323</v>
      </c>
      <c r="BM168" s="155" t="s">
        <v>21133</v>
      </c>
    </row>
    <row r="169" spans="2:65" s="1" customFormat="1" ht="24.15" customHeight="1">
      <c r="B169" s="142"/>
      <c r="C169" s="179" t="s">
        <v>415</v>
      </c>
      <c r="D169" s="179" t="s">
        <v>454</v>
      </c>
      <c r="E169" s="180" t="s">
        <v>21134</v>
      </c>
      <c r="F169" s="181" t="s">
        <v>21135</v>
      </c>
      <c r="G169" s="182" t="s">
        <v>611</v>
      </c>
      <c r="H169" s="183">
        <v>1</v>
      </c>
      <c r="I169" s="184"/>
      <c r="J169" s="185">
        <f t="shared" si="10"/>
        <v>0</v>
      </c>
      <c r="K169" s="186"/>
      <c r="L169" s="187"/>
      <c r="M169" s="188" t="s">
        <v>1</v>
      </c>
      <c r="N169" s="189" t="s">
        <v>42</v>
      </c>
      <c r="P169" s="153">
        <f t="shared" si="11"/>
        <v>0</v>
      </c>
      <c r="Q169" s="153">
        <v>0</v>
      </c>
      <c r="R169" s="153">
        <f t="shared" si="12"/>
        <v>0</v>
      </c>
      <c r="S169" s="153">
        <v>0</v>
      </c>
      <c r="T169" s="154">
        <f t="shared" si="13"/>
        <v>0</v>
      </c>
      <c r="AR169" s="155" t="s">
        <v>356</v>
      </c>
      <c r="AT169" s="155" t="s">
        <v>454</v>
      </c>
      <c r="AU169" s="155" t="s">
        <v>88</v>
      </c>
      <c r="AY169" s="16" t="s">
        <v>317</v>
      </c>
      <c r="BE169" s="156">
        <f t="shared" si="14"/>
        <v>0</v>
      </c>
      <c r="BF169" s="156">
        <f t="shared" si="15"/>
        <v>0</v>
      </c>
      <c r="BG169" s="156">
        <f t="shared" si="16"/>
        <v>0</v>
      </c>
      <c r="BH169" s="156">
        <f t="shared" si="17"/>
        <v>0</v>
      </c>
      <c r="BI169" s="156">
        <f t="shared" si="18"/>
        <v>0</v>
      </c>
      <c r="BJ169" s="16" t="s">
        <v>88</v>
      </c>
      <c r="BK169" s="156">
        <f t="shared" si="19"/>
        <v>0</v>
      </c>
      <c r="BL169" s="16" t="s">
        <v>323</v>
      </c>
      <c r="BM169" s="155" t="s">
        <v>21136</v>
      </c>
    </row>
    <row r="170" spans="2:65" s="1" customFormat="1" ht="24.15" customHeight="1">
      <c r="B170" s="142"/>
      <c r="C170" s="179" t="s">
        <v>7</v>
      </c>
      <c r="D170" s="179" t="s">
        <v>454</v>
      </c>
      <c r="E170" s="180" t="s">
        <v>21137</v>
      </c>
      <c r="F170" s="181" t="s">
        <v>21138</v>
      </c>
      <c r="G170" s="182" t="s">
        <v>611</v>
      </c>
      <c r="H170" s="183">
        <v>20</v>
      </c>
      <c r="I170" s="184"/>
      <c r="J170" s="185">
        <f t="shared" si="10"/>
        <v>0</v>
      </c>
      <c r="K170" s="186"/>
      <c r="L170" s="187"/>
      <c r="M170" s="188" t="s">
        <v>1</v>
      </c>
      <c r="N170" s="189" t="s">
        <v>42</v>
      </c>
      <c r="P170" s="153">
        <f t="shared" si="11"/>
        <v>0</v>
      </c>
      <c r="Q170" s="153">
        <v>0</v>
      </c>
      <c r="R170" s="153">
        <f t="shared" si="12"/>
        <v>0</v>
      </c>
      <c r="S170" s="153">
        <v>0</v>
      </c>
      <c r="T170" s="154">
        <f t="shared" si="13"/>
        <v>0</v>
      </c>
      <c r="AR170" s="155" t="s">
        <v>356</v>
      </c>
      <c r="AT170" s="155" t="s">
        <v>454</v>
      </c>
      <c r="AU170" s="155" t="s">
        <v>88</v>
      </c>
      <c r="AY170" s="16" t="s">
        <v>317</v>
      </c>
      <c r="BE170" s="156">
        <f t="shared" si="14"/>
        <v>0</v>
      </c>
      <c r="BF170" s="156">
        <f t="shared" si="15"/>
        <v>0</v>
      </c>
      <c r="BG170" s="156">
        <f t="shared" si="16"/>
        <v>0</v>
      </c>
      <c r="BH170" s="156">
        <f t="shared" si="17"/>
        <v>0</v>
      </c>
      <c r="BI170" s="156">
        <f t="shared" si="18"/>
        <v>0</v>
      </c>
      <c r="BJ170" s="16" t="s">
        <v>88</v>
      </c>
      <c r="BK170" s="156">
        <f t="shared" si="19"/>
        <v>0</v>
      </c>
      <c r="BL170" s="16" t="s">
        <v>323</v>
      </c>
      <c r="BM170" s="155" t="s">
        <v>21139</v>
      </c>
    </row>
    <row r="171" spans="2:65" s="1" customFormat="1" ht="24.15" customHeight="1">
      <c r="B171" s="142"/>
      <c r="C171" s="179" t="s">
        <v>427</v>
      </c>
      <c r="D171" s="179" t="s">
        <v>454</v>
      </c>
      <c r="E171" s="180" t="s">
        <v>21140</v>
      </c>
      <c r="F171" s="181" t="s">
        <v>21141</v>
      </c>
      <c r="G171" s="182" t="s">
        <v>611</v>
      </c>
      <c r="H171" s="183">
        <v>4</v>
      </c>
      <c r="I171" s="184"/>
      <c r="J171" s="185">
        <f t="shared" si="10"/>
        <v>0</v>
      </c>
      <c r="K171" s="186"/>
      <c r="L171" s="187"/>
      <c r="M171" s="188" t="s">
        <v>1</v>
      </c>
      <c r="N171" s="189" t="s">
        <v>42</v>
      </c>
      <c r="P171" s="153">
        <f t="shared" si="11"/>
        <v>0</v>
      </c>
      <c r="Q171" s="153">
        <v>0</v>
      </c>
      <c r="R171" s="153">
        <f t="shared" si="12"/>
        <v>0</v>
      </c>
      <c r="S171" s="153">
        <v>0</v>
      </c>
      <c r="T171" s="154">
        <f t="shared" si="13"/>
        <v>0</v>
      </c>
      <c r="AR171" s="155" t="s">
        <v>356</v>
      </c>
      <c r="AT171" s="155" t="s">
        <v>454</v>
      </c>
      <c r="AU171" s="155" t="s">
        <v>88</v>
      </c>
      <c r="AY171" s="16" t="s">
        <v>317</v>
      </c>
      <c r="BE171" s="156">
        <f t="shared" si="14"/>
        <v>0</v>
      </c>
      <c r="BF171" s="156">
        <f t="shared" si="15"/>
        <v>0</v>
      </c>
      <c r="BG171" s="156">
        <f t="shared" si="16"/>
        <v>0</v>
      </c>
      <c r="BH171" s="156">
        <f t="shared" si="17"/>
        <v>0</v>
      </c>
      <c r="BI171" s="156">
        <f t="shared" si="18"/>
        <v>0</v>
      </c>
      <c r="BJ171" s="16" t="s">
        <v>88</v>
      </c>
      <c r="BK171" s="156">
        <f t="shared" si="19"/>
        <v>0</v>
      </c>
      <c r="BL171" s="16" t="s">
        <v>323</v>
      </c>
      <c r="BM171" s="155" t="s">
        <v>21142</v>
      </c>
    </row>
    <row r="172" spans="2:65" s="1" customFormat="1" ht="24.15" customHeight="1">
      <c r="B172" s="142"/>
      <c r="C172" s="179" t="s">
        <v>432</v>
      </c>
      <c r="D172" s="179" t="s">
        <v>454</v>
      </c>
      <c r="E172" s="180" t="s">
        <v>21143</v>
      </c>
      <c r="F172" s="181" t="s">
        <v>21144</v>
      </c>
      <c r="G172" s="182" t="s">
        <v>611</v>
      </c>
      <c r="H172" s="183">
        <v>2</v>
      </c>
      <c r="I172" s="184"/>
      <c r="J172" s="185">
        <f t="shared" si="10"/>
        <v>0</v>
      </c>
      <c r="K172" s="186"/>
      <c r="L172" s="187"/>
      <c r="M172" s="188" t="s">
        <v>1</v>
      </c>
      <c r="N172" s="189" t="s">
        <v>42</v>
      </c>
      <c r="P172" s="153">
        <f t="shared" si="11"/>
        <v>0</v>
      </c>
      <c r="Q172" s="153">
        <v>0</v>
      </c>
      <c r="R172" s="153">
        <f t="shared" si="12"/>
        <v>0</v>
      </c>
      <c r="S172" s="153">
        <v>0</v>
      </c>
      <c r="T172" s="154">
        <f t="shared" si="13"/>
        <v>0</v>
      </c>
      <c r="AR172" s="155" t="s">
        <v>356</v>
      </c>
      <c r="AT172" s="155" t="s">
        <v>454</v>
      </c>
      <c r="AU172" s="155" t="s">
        <v>88</v>
      </c>
      <c r="AY172" s="16" t="s">
        <v>317</v>
      </c>
      <c r="BE172" s="156">
        <f t="shared" si="14"/>
        <v>0</v>
      </c>
      <c r="BF172" s="156">
        <f t="shared" si="15"/>
        <v>0</v>
      </c>
      <c r="BG172" s="156">
        <f t="shared" si="16"/>
        <v>0</v>
      </c>
      <c r="BH172" s="156">
        <f t="shared" si="17"/>
        <v>0</v>
      </c>
      <c r="BI172" s="156">
        <f t="shared" si="18"/>
        <v>0</v>
      </c>
      <c r="BJ172" s="16" t="s">
        <v>88</v>
      </c>
      <c r="BK172" s="156">
        <f t="shared" si="19"/>
        <v>0</v>
      </c>
      <c r="BL172" s="16" t="s">
        <v>323</v>
      </c>
      <c r="BM172" s="155" t="s">
        <v>21145</v>
      </c>
    </row>
    <row r="173" spans="2:65" s="1" customFormat="1" ht="16.5" customHeight="1">
      <c r="B173" s="142"/>
      <c r="C173" s="179" t="s">
        <v>436</v>
      </c>
      <c r="D173" s="179" t="s">
        <v>454</v>
      </c>
      <c r="E173" s="180" t="s">
        <v>20804</v>
      </c>
      <c r="F173" s="181" t="s">
        <v>20808</v>
      </c>
      <c r="G173" s="182" t="s">
        <v>611</v>
      </c>
      <c r="H173" s="183">
        <v>4</v>
      </c>
      <c r="I173" s="184"/>
      <c r="J173" s="185">
        <f t="shared" si="10"/>
        <v>0</v>
      </c>
      <c r="K173" s="186"/>
      <c r="L173" s="187"/>
      <c r="M173" s="188" t="s">
        <v>1</v>
      </c>
      <c r="N173" s="189" t="s">
        <v>42</v>
      </c>
      <c r="P173" s="153">
        <f t="shared" si="11"/>
        <v>0</v>
      </c>
      <c r="Q173" s="153">
        <v>4.2999999999999999E-4</v>
      </c>
      <c r="R173" s="153">
        <f t="shared" si="12"/>
        <v>1.72E-3</v>
      </c>
      <c r="S173" s="153">
        <v>0</v>
      </c>
      <c r="T173" s="154">
        <f t="shared" si="13"/>
        <v>0</v>
      </c>
      <c r="AR173" s="155" t="s">
        <v>356</v>
      </c>
      <c r="AT173" s="155" t="s">
        <v>454</v>
      </c>
      <c r="AU173" s="155" t="s">
        <v>88</v>
      </c>
      <c r="AY173" s="16" t="s">
        <v>317</v>
      </c>
      <c r="BE173" s="156">
        <f t="shared" si="14"/>
        <v>0</v>
      </c>
      <c r="BF173" s="156">
        <f t="shared" si="15"/>
        <v>0</v>
      </c>
      <c r="BG173" s="156">
        <f t="shared" si="16"/>
        <v>0</v>
      </c>
      <c r="BH173" s="156">
        <f t="shared" si="17"/>
        <v>0</v>
      </c>
      <c r="BI173" s="156">
        <f t="shared" si="18"/>
        <v>0</v>
      </c>
      <c r="BJ173" s="16" t="s">
        <v>88</v>
      </c>
      <c r="BK173" s="156">
        <f t="shared" si="19"/>
        <v>0</v>
      </c>
      <c r="BL173" s="16" t="s">
        <v>323</v>
      </c>
      <c r="BM173" s="155" t="s">
        <v>21146</v>
      </c>
    </row>
    <row r="174" spans="2:65" s="1" customFormat="1" ht="24.15" customHeight="1">
      <c r="B174" s="142"/>
      <c r="C174" s="143" t="s">
        <v>441</v>
      </c>
      <c r="D174" s="143" t="s">
        <v>319</v>
      </c>
      <c r="E174" s="144" t="s">
        <v>637</v>
      </c>
      <c r="F174" s="145" t="s">
        <v>638</v>
      </c>
      <c r="G174" s="146" t="s">
        <v>639</v>
      </c>
      <c r="H174" s="198"/>
      <c r="I174" s="148"/>
      <c r="J174" s="149">
        <f t="shared" si="10"/>
        <v>0</v>
      </c>
      <c r="K174" s="150"/>
      <c r="L174" s="31"/>
      <c r="M174" s="151" t="s">
        <v>1</v>
      </c>
      <c r="N174" s="152" t="s">
        <v>42</v>
      </c>
      <c r="P174" s="153">
        <f t="shared" si="11"/>
        <v>0</v>
      </c>
      <c r="Q174" s="153">
        <v>0</v>
      </c>
      <c r="R174" s="153">
        <f t="shared" si="12"/>
        <v>0</v>
      </c>
      <c r="S174" s="153">
        <v>0</v>
      </c>
      <c r="T174" s="154">
        <f t="shared" si="13"/>
        <v>0</v>
      </c>
      <c r="AR174" s="155" t="s">
        <v>396</v>
      </c>
      <c r="AT174" s="155" t="s">
        <v>319</v>
      </c>
      <c r="AU174" s="155" t="s">
        <v>88</v>
      </c>
      <c r="AY174" s="16" t="s">
        <v>317</v>
      </c>
      <c r="BE174" s="156">
        <f t="shared" si="14"/>
        <v>0</v>
      </c>
      <c r="BF174" s="156">
        <f t="shared" si="15"/>
        <v>0</v>
      </c>
      <c r="BG174" s="156">
        <f t="shared" si="16"/>
        <v>0</v>
      </c>
      <c r="BH174" s="156">
        <f t="shared" si="17"/>
        <v>0</v>
      </c>
      <c r="BI174" s="156">
        <f t="shared" si="18"/>
        <v>0</v>
      </c>
      <c r="BJ174" s="16" t="s">
        <v>88</v>
      </c>
      <c r="BK174" s="156">
        <f t="shared" si="19"/>
        <v>0</v>
      </c>
      <c r="BL174" s="16" t="s">
        <v>396</v>
      </c>
      <c r="BM174" s="155" t="s">
        <v>616</v>
      </c>
    </row>
    <row r="175" spans="2:65" s="1" customFormat="1" ht="24.15" customHeight="1">
      <c r="B175" s="142"/>
      <c r="C175" s="143" t="s">
        <v>448</v>
      </c>
      <c r="D175" s="143" t="s">
        <v>319</v>
      </c>
      <c r="E175" s="144" t="s">
        <v>640</v>
      </c>
      <c r="F175" s="145" t="s">
        <v>641</v>
      </c>
      <c r="G175" s="146" t="s">
        <v>639</v>
      </c>
      <c r="H175" s="198"/>
      <c r="I175" s="148"/>
      <c r="J175" s="149">
        <f t="shared" si="10"/>
        <v>0</v>
      </c>
      <c r="K175" s="150"/>
      <c r="L175" s="31"/>
      <c r="M175" s="151" t="s">
        <v>1</v>
      </c>
      <c r="N175" s="152" t="s">
        <v>42</v>
      </c>
      <c r="P175" s="153">
        <f t="shared" si="11"/>
        <v>0</v>
      </c>
      <c r="Q175" s="153">
        <v>0</v>
      </c>
      <c r="R175" s="153">
        <f t="shared" si="12"/>
        <v>0</v>
      </c>
      <c r="S175" s="153">
        <v>0</v>
      </c>
      <c r="T175" s="154">
        <f t="shared" si="13"/>
        <v>0</v>
      </c>
      <c r="AR175" s="155" t="s">
        <v>396</v>
      </c>
      <c r="AT175" s="155" t="s">
        <v>319</v>
      </c>
      <c r="AU175" s="155" t="s">
        <v>88</v>
      </c>
      <c r="AY175" s="16" t="s">
        <v>317</v>
      </c>
      <c r="BE175" s="156">
        <f t="shared" si="14"/>
        <v>0</v>
      </c>
      <c r="BF175" s="156">
        <f t="shared" si="15"/>
        <v>0</v>
      </c>
      <c r="BG175" s="156">
        <f t="shared" si="16"/>
        <v>0</v>
      </c>
      <c r="BH175" s="156">
        <f t="shared" si="17"/>
        <v>0</v>
      </c>
      <c r="BI175" s="156">
        <f t="shared" si="18"/>
        <v>0</v>
      </c>
      <c r="BJ175" s="16" t="s">
        <v>88</v>
      </c>
      <c r="BK175" s="156">
        <f t="shared" si="19"/>
        <v>0</v>
      </c>
      <c r="BL175" s="16" t="s">
        <v>396</v>
      </c>
      <c r="BM175" s="155" t="s">
        <v>670</v>
      </c>
    </row>
    <row r="176" spans="2:65" s="1" customFormat="1" ht="24.15" customHeight="1">
      <c r="B176" s="142"/>
      <c r="C176" s="143" t="s">
        <v>453</v>
      </c>
      <c r="D176" s="143" t="s">
        <v>319</v>
      </c>
      <c r="E176" s="144" t="s">
        <v>642</v>
      </c>
      <c r="F176" s="145" t="s">
        <v>1</v>
      </c>
      <c r="G176" s="146" t="s">
        <v>1</v>
      </c>
      <c r="H176" s="147">
        <v>0</v>
      </c>
      <c r="I176" s="148"/>
      <c r="J176" s="149">
        <f t="shared" si="10"/>
        <v>0</v>
      </c>
      <c r="K176" s="150"/>
      <c r="L176" s="31"/>
      <c r="M176" s="151" t="s">
        <v>1</v>
      </c>
      <c r="N176" s="152" t="s">
        <v>42</v>
      </c>
      <c r="P176" s="153">
        <f t="shared" si="11"/>
        <v>0</v>
      </c>
      <c r="Q176" s="153">
        <v>0</v>
      </c>
      <c r="R176" s="153">
        <f t="shared" si="12"/>
        <v>0</v>
      </c>
      <c r="S176" s="153">
        <v>0</v>
      </c>
      <c r="T176" s="154">
        <f t="shared" si="13"/>
        <v>0</v>
      </c>
      <c r="AR176" s="155" t="s">
        <v>396</v>
      </c>
      <c r="AT176" s="155" t="s">
        <v>319</v>
      </c>
      <c r="AU176" s="155" t="s">
        <v>88</v>
      </c>
      <c r="AY176" s="16" t="s">
        <v>317</v>
      </c>
      <c r="BE176" s="156">
        <f t="shared" si="14"/>
        <v>0</v>
      </c>
      <c r="BF176" s="156">
        <f t="shared" si="15"/>
        <v>0</v>
      </c>
      <c r="BG176" s="156">
        <f t="shared" si="16"/>
        <v>0</v>
      </c>
      <c r="BH176" s="156">
        <f t="shared" si="17"/>
        <v>0</v>
      </c>
      <c r="BI176" s="156">
        <f t="shared" si="18"/>
        <v>0</v>
      </c>
      <c r="BJ176" s="16" t="s">
        <v>88</v>
      </c>
      <c r="BK176" s="156">
        <f t="shared" si="19"/>
        <v>0</v>
      </c>
      <c r="BL176" s="16" t="s">
        <v>396</v>
      </c>
      <c r="BM176" s="155" t="s">
        <v>673</v>
      </c>
    </row>
    <row r="177" spans="2:65" s="11" customFormat="1" ht="22.75" customHeight="1">
      <c r="B177" s="130"/>
      <c r="D177" s="131" t="s">
        <v>75</v>
      </c>
      <c r="E177" s="140" t="s">
        <v>643</v>
      </c>
      <c r="F177" s="140" t="s">
        <v>644</v>
      </c>
      <c r="I177" s="133"/>
      <c r="J177" s="141">
        <f>BK177</f>
        <v>0</v>
      </c>
      <c r="L177" s="130"/>
      <c r="M177" s="135"/>
      <c r="P177" s="136">
        <f>SUM(P178:P188)</f>
        <v>0</v>
      </c>
      <c r="R177" s="136">
        <f>SUM(R178:R188)</f>
        <v>1.5300000000000001E-2</v>
      </c>
      <c r="T177" s="137">
        <f>SUM(T178:T188)</f>
        <v>0</v>
      </c>
      <c r="AR177" s="131" t="s">
        <v>88</v>
      </c>
      <c r="AT177" s="138" t="s">
        <v>75</v>
      </c>
      <c r="AU177" s="138" t="s">
        <v>83</v>
      </c>
      <c r="AY177" s="131" t="s">
        <v>317</v>
      </c>
      <c r="BK177" s="139">
        <f>SUM(BK178:BK188)</f>
        <v>0</v>
      </c>
    </row>
    <row r="178" spans="2:65" s="1" customFormat="1" ht="24.15" customHeight="1">
      <c r="B178" s="142"/>
      <c r="C178" s="143" t="s">
        <v>459</v>
      </c>
      <c r="D178" s="143" t="s">
        <v>319</v>
      </c>
      <c r="E178" s="144" t="s">
        <v>20900</v>
      </c>
      <c r="F178" s="145" t="s">
        <v>20901</v>
      </c>
      <c r="G178" s="146" t="s">
        <v>611</v>
      </c>
      <c r="H178" s="147">
        <v>2</v>
      </c>
      <c r="I178" s="148"/>
      <c r="J178" s="149">
        <f t="shared" ref="J178:J188" si="20">ROUND(I178*H178,2)</f>
        <v>0</v>
      </c>
      <c r="K178" s="150"/>
      <c r="L178" s="31"/>
      <c r="M178" s="151" t="s">
        <v>1</v>
      </c>
      <c r="N178" s="152" t="s">
        <v>42</v>
      </c>
      <c r="P178" s="153">
        <f t="shared" ref="P178:P188" si="21">O178*H178</f>
        <v>0</v>
      </c>
      <c r="Q178" s="153">
        <v>0</v>
      </c>
      <c r="R178" s="153">
        <f t="shared" ref="R178:R188" si="22">Q178*H178</f>
        <v>0</v>
      </c>
      <c r="S178" s="153">
        <v>0</v>
      </c>
      <c r="T178" s="154">
        <f t="shared" ref="T178:T188" si="23">S178*H178</f>
        <v>0</v>
      </c>
      <c r="AR178" s="155" t="s">
        <v>396</v>
      </c>
      <c r="AT178" s="155" t="s">
        <v>319</v>
      </c>
      <c r="AU178" s="155" t="s">
        <v>88</v>
      </c>
      <c r="AY178" s="16" t="s">
        <v>317</v>
      </c>
      <c r="BE178" s="156">
        <f t="shared" ref="BE178:BE188" si="24">IF(N178="základná",J178,0)</f>
        <v>0</v>
      </c>
      <c r="BF178" s="156">
        <f t="shared" ref="BF178:BF188" si="25">IF(N178="znížená",J178,0)</f>
        <v>0</v>
      </c>
      <c r="BG178" s="156">
        <f t="shared" ref="BG178:BG188" si="26">IF(N178="zákl. prenesená",J178,0)</f>
        <v>0</v>
      </c>
      <c r="BH178" s="156">
        <f t="shared" ref="BH178:BH188" si="27">IF(N178="zníž. prenesená",J178,0)</f>
        <v>0</v>
      </c>
      <c r="BI178" s="156">
        <f t="shared" ref="BI178:BI188" si="28">IF(N178="nulová",J178,0)</f>
        <v>0</v>
      </c>
      <c r="BJ178" s="16" t="s">
        <v>88</v>
      </c>
      <c r="BK178" s="156">
        <f t="shared" ref="BK178:BK188" si="29">ROUND(I178*H178,2)</f>
        <v>0</v>
      </c>
      <c r="BL178" s="16" t="s">
        <v>396</v>
      </c>
      <c r="BM178" s="155" t="s">
        <v>675</v>
      </c>
    </row>
    <row r="179" spans="2:65" s="1" customFormat="1" ht="24.15" customHeight="1">
      <c r="B179" s="142"/>
      <c r="C179" s="179" t="s">
        <v>464</v>
      </c>
      <c r="D179" s="179" t="s">
        <v>454</v>
      </c>
      <c r="E179" s="180" t="s">
        <v>20826</v>
      </c>
      <c r="F179" s="181" t="s">
        <v>21074</v>
      </c>
      <c r="G179" s="182" t="s">
        <v>611</v>
      </c>
      <c r="H179" s="183">
        <v>2</v>
      </c>
      <c r="I179" s="184"/>
      <c r="J179" s="185">
        <f t="shared" si="20"/>
        <v>0</v>
      </c>
      <c r="K179" s="186"/>
      <c r="L179" s="187"/>
      <c r="M179" s="188" t="s">
        <v>1</v>
      </c>
      <c r="N179" s="189" t="s">
        <v>42</v>
      </c>
      <c r="P179" s="153">
        <f t="shared" si="21"/>
        <v>0</v>
      </c>
      <c r="Q179" s="153">
        <v>3.8000000000000002E-4</v>
      </c>
      <c r="R179" s="153">
        <f t="shared" si="22"/>
        <v>7.6000000000000004E-4</v>
      </c>
      <c r="S179" s="153">
        <v>0</v>
      </c>
      <c r="T179" s="154">
        <f t="shared" si="23"/>
        <v>0</v>
      </c>
      <c r="AR179" s="155" t="s">
        <v>356</v>
      </c>
      <c r="AT179" s="155" t="s">
        <v>454</v>
      </c>
      <c r="AU179" s="155" t="s">
        <v>88</v>
      </c>
      <c r="AY179" s="16" t="s">
        <v>317</v>
      </c>
      <c r="BE179" s="156">
        <f t="shared" si="24"/>
        <v>0</v>
      </c>
      <c r="BF179" s="156">
        <f t="shared" si="25"/>
        <v>0</v>
      </c>
      <c r="BG179" s="156">
        <f t="shared" si="26"/>
        <v>0</v>
      </c>
      <c r="BH179" s="156">
        <f t="shared" si="27"/>
        <v>0</v>
      </c>
      <c r="BI179" s="156">
        <f t="shared" si="28"/>
        <v>0</v>
      </c>
      <c r="BJ179" s="16" t="s">
        <v>88</v>
      </c>
      <c r="BK179" s="156">
        <f t="shared" si="29"/>
        <v>0</v>
      </c>
      <c r="BL179" s="16" t="s">
        <v>323</v>
      </c>
      <c r="BM179" s="155" t="s">
        <v>21147</v>
      </c>
    </row>
    <row r="180" spans="2:65" s="1" customFormat="1" ht="24.15" customHeight="1">
      <c r="B180" s="142"/>
      <c r="C180" s="143" t="s">
        <v>469</v>
      </c>
      <c r="D180" s="143" t="s">
        <v>319</v>
      </c>
      <c r="E180" s="144" t="s">
        <v>20828</v>
      </c>
      <c r="F180" s="145" t="s">
        <v>20829</v>
      </c>
      <c r="G180" s="146" t="s">
        <v>611</v>
      </c>
      <c r="H180" s="147">
        <v>1</v>
      </c>
      <c r="I180" s="148"/>
      <c r="J180" s="149">
        <f t="shared" si="20"/>
        <v>0</v>
      </c>
      <c r="K180" s="150"/>
      <c r="L180" s="31"/>
      <c r="M180" s="151" t="s">
        <v>1</v>
      </c>
      <c r="N180" s="152" t="s">
        <v>42</v>
      </c>
      <c r="P180" s="153">
        <f t="shared" si="21"/>
        <v>0</v>
      </c>
      <c r="Q180" s="153">
        <v>0</v>
      </c>
      <c r="R180" s="153">
        <f t="shared" si="22"/>
        <v>0</v>
      </c>
      <c r="S180" s="153">
        <v>0</v>
      </c>
      <c r="T180" s="154">
        <f t="shared" si="23"/>
        <v>0</v>
      </c>
      <c r="AR180" s="155" t="s">
        <v>396</v>
      </c>
      <c r="AT180" s="155" t="s">
        <v>319</v>
      </c>
      <c r="AU180" s="155" t="s">
        <v>88</v>
      </c>
      <c r="AY180" s="16" t="s">
        <v>317</v>
      </c>
      <c r="BE180" s="156">
        <f t="shared" si="24"/>
        <v>0</v>
      </c>
      <c r="BF180" s="156">
        <f t="shared" si="25"/>
        <v>0</v>
      </c>
      <c r="BG180" s="156">
        <f t="shared" si="26"/>
        <v>0</v>
      </c>
      <c r="BH180" s="156">
        <f t="shared" si="27"/>
        <v>0</v>
      </c>
      <c r="BI180" s="156">
        <f t="shared" si="28"/>
        <v>0</v>
      </c>
      <c r="BJ180" s="16" t="s">
        <v>88</v>
      </c>
      <c r="BK180" s="156">
        <f t="shared" si="29"/>
        <v>0</v>
      </c>
      <c r="BL180" s="16" t="s">
        <v>396</v>
      </c>
      <c r="BM180" s="155" t="s">
        <v>681</v>
      </c>
    </row>
    <row r="181" spans="2:65" s="1" customFormat="1" ht="24.15" customHeight="1">
      <c r="B181" s="142"/>
      <c r="C181" s="179" t="s">
        <v>473</v>
      </c>
      <c r="D181" s="179" t="s">
        <v>454</v>
      </c>
      <c r="E181" s="180" t="s">
        <v>20830</v>
      </c>
      <c r="F181" s="181" t="s">
        <v>20831</v>
      </c>
      <c r="G181" s="182" t="s">
        <v>611</v>
      </c>
      <c r="H181" s="183">
        <v>1</v>
      </c>
      <c r="I181" s="184"/>
      <c r="J181" s="185">
        <f t="shared" si="20"/>
        <v>0</v>
      </c>
      <c r="K181" s="186"/>
      <c r="L181" s="187"/>
      <c r="M181" s="188" t="s">
        <v>1</v>
      </c>
      <c r="N181" s="189" t="s">
        <v>42</v>
      </c>
      <c r="P181" s="153">
        <f t="shared" si="21"/>
        <v>0</v>
      </c>
      <c r="Q181" s="153">
        <v>3.8000000000000002E-4</v>
      </c>
      <c r="R181" s="153">
        <f t="shared" si="22"/>
        <v>3.8000000000000002E-4</v>
      </c>
      <c r="S181" s="153">
        <v>0</v>
      </c>
      <c r="T181" s="154">
        <f t="shared" si="23"/>
        <v>0</v>
      </c>
      <c r="AR181" s="155" t="s">
        <v>356</v>
      </c>
      <c r="AT181" s="155" t="s">
        <v>454</v>
      </c>
      <c r="AU181" s="155" t="s">
        <v>88</v>
      </c>
      <c r="AY181" s="16" t="s">
        <v>317</v>
      </c>
      <c r="BE181" s="156">
        <f t="shared" si="24"/>
        <v>0</v>
      </c>
      <c r="BF181" s="156">
        <f t="shared" si="25"/>
        <v>0</v>
      </c>
      <c r="BG181" s="156">
        <f t="shared" si="26"/>
        <v>0</v>
      </c>
      <c r="BH181" s="156">
        <f t="shared" si="27"/>
        <v>0</v>
      </c>
      <c r="BI181" s="156">
        <f t="shared" si="28"/>
        <v>0</v>
      </c>
      <c r="BJ181" s="16" t="s">
        <v>88</v>
      </c>
      <c r="BK181" s="156">
        <f t="shared" si="29"/>
        <v>0</v>
      </c>
      <c r="BL181" s="16" t="s">
        <v>323</v>
      </c>
      <c r="BM181" s="155" t="s">
        <v>21148</v>
      </c>
    </row>
    <row r="182" spans="2:65" s="1" customFormat="1" ht="24.15" customHeight="1">
      <c r="B182" s="142"/>
      <c r="C182" s="143" t="s">
        <v>477</v>
      </c>
      <c r="D182" s="143" t="s">
        <v>319</v>
      </c>
      <c r="E182" s="144" t="s">
        <v>20834</v>
      </c>
      <c r="F182" s="145" t="s">
        <v>20835</v>
      </c>
      <c r="G182" s="146" t="s">
        <v>611</v>
      </c>
      <c r="H182" s="147">
        <v>3</v>
      </c>
      <c r="I182" s="148"/>
      <c r="J182" s="149">
        <f t="shared" si="20"/>
        <v>0</v>
      </c>
      <c r="K182" s="150"/>
      <c r="L182" s="31"/>
      <c r="M182" s="151" t="s">
        <v>1</v>
      </c>
      <c r="N182" s="152" t="s">
        <v>42</v>
      </c>
      <c r="P182" s="153">
        <f t="shared" si="21"/>
        <v>0</v>
      </c>
      <c r="Q182" s="153">
        <v>2.5200000000000001E-3</v>
      </c>
      <c r="R182" s="153">
        <f t="shared" si="22"/>
        <v>7.5600000000000007E-3</v>
      </c>
      <c r="S182" s="153">
        <v>0</v>
      </c>
      <c r="T182" s="154">
        <f t="shared" si="23"/>
        <v>0</v>
      </c>
      <c r="AR182" s="155" t="s">
        <v>396</v>
      </c>
      <c r="AT182" s="155" t="s">
        <v>319</v>
      </c>
      <c r="AU182" s="155" t="s">
        <v>88</v>
      </c>
      <c r="AY182" s="16" t="s">
        <v>317</v>
      </c>
      <c r="BE182" s="156">
        <f t="shared" si="24"/>
        <v>0</v>
      </c>
      <c r="BF182" s="156">
        <f t="shared" si="25"/>
        <v>0</v>
      </c>
      <c r="BG182" s="156">
        <f t="shared" si="26"/>
        <v>0</v>
      </c>
      <c r="BH182" s="156">
        <f t="shared" si="27"/>
        <v>0</v>
      </c>
      <c r="BI182" s="156">
        <f t="shared" si="28"/>
        <v>0</v>
      </c>
      <c r="BJ182" s="16" t="s">
        <v>88</v>
      </c>
      <c r="BK182" s="156">
        <f t="shared" si="29"/>
        <v>0</v>
      </c>
      <c r="BL182" s="16" t="s">
        <v>396</v>
      </c>
      <c r="BM182" s="155" t="s">
        <v>687</v>
      </c>
    </row>
    <row r="183" spans="2:65" s="1" customFormat="1" ht="24.15" customHeight="1">
      <c r="B183" s="142"/>
      <c r="C183" s="179" t="s">
        <v>481</v>
      </c>
      <c r="D183" s="179" t="s">
        <v>454</v>
      </c>
      <c r="E183" s="180" t="s">
        <v>20836</v>
      </c>
      <c r="F183" s="181" t="s">
        <v>20837</v>
      </c>
      <c r="G183" s="182" t="s">
        <v>611</v>
      </c>
      <c r="H183" s="183">
        <v>3</v>
      </c>
      <c r="I183" s="184"/>
      <c r="J183" s="185">
        <f t="shared" si="20"/>
        <v>0</v>
      </c>
      <c r="K183" s="186"/>
      <c r="L183" s="187"/>
      <c r="M183" s="188" t="s">
        <v>1</v>
      </c>
      <c r="N183" s="189" t="s">
        <v>42</v>
      </c>
      <c r="P183" s="153">
        <f t="shared" si="21"/>
        <v>0</v>
      </c>
      <c r="Q183" s="153">
        <v>2.0000000000000001E-4</v>
      </c>
      <c r="R183" s="153">
        <f t="shared" si="22"/>
        <v>6.0000000000000006E-4</v>
      </c>
      <c r="S183" s="153">
        <v>0</v>
      </c>
      <c r="T183" s="154">
        <f t="shared" si="23"/>
        <v>0</v>
      </c>
      <c r="AR183" s="155" t="s">
        <v>356</v>
      </c>
      <c r="AT183" s="155" t="s">
        <v>454</v>
      </c>
      <c r="AU183" s="155" t="s">
        <v>88</v>
      </c>
      <c r="AY183" s="16" t="s">
        <v>317</v>
      </c>
      <c r="BE183" s="156">
        <f t="shared" si="24"/>
        <v>0</v>
      </c>
      <c r="BF183" s="156">
        <f t="shared" si="25"/>
        <v>0</v>
      </c>
      <c r="BG183" s="156">
        <f t="shared" si="26"/>
        <v>0</v>
      </c>
      <c r="BH183" s="156">
        <f t="shared" si="27"/>
        <v>0</v>
      </c>
      <c r="BI183" s="156">
        <f t="shared" si="28"/>
        <v>0</v>
      </c>
      <c r="BJ183" s="16" t="s">
        <v>88</v>
      </c>
      <c r="BK183" s="156">
        <f t="shared" si="29"/>
        <v>0</v>
      </c>
      <c r="BL183" s="16" t="s">
        <v>323</v>
      </c>
      <c r="BM183" s="155" t="s">
        <v>21149</v>
      </c>
    </row>
    <row r="184" spans="2:65" s="1" customFormat="1" ht="24.15" customHeight="1">
      <c r="B184" s="142"/>
      <c r="C184" s="143" t="s">
        <v>488</v>
      </c>
      <c r="D184" s="143" t="s">
        <v>319</v>
      </c>
      <c r="E184" s="144" t="s">
        <v>20838</v>
      </c>
      <c r="F184" s="145" t="s">
        <v>20839</v>
      </c>
      <c r="G184" s="146" t="s">
        <v>611</v>
      </c>
      <c r="H184" s="147">
        <v>3</v>
      </c>
      <c r="I184" s="148"/>
      <c r="J184" s="149">
        <f t="shared" si="20"/>
        <v>0</v>
      </c>
      <c r="K184" s="150"/>
      <c r="L184" s="31"/>
      <c r="M184" s="151" t="s">
        <v>1</v>
      </c>
      <c r="N184" s="152" t="s">
        <v>42</v>
      </c>
      <c r="P184" s="153">
        <f t="shared" si="21"/>
        <v>0</v>
      </c>
      <c r="Q184" s="153">
        <v>2.0000000000000001E-4</v>
      </c>
      <c r="R184" s="153">
        <f t="shared" si="22"/>
        <v>6.0000000000000006E-4</v>
      </c>
      <c r="S184" s="153">
        <v>0</v>
      </c>
      <c r="T184" s="154">
        <f t="shared" si="23"/>
        <v>0</v>
      </c>
      <c r="AR184" s="155" t="s">
        <v>396</v>
      </c>
      <c r="AT184" s="155" t="s">
        <v>319</v>
      </c>
      <c r="AU184" s="155" t="s">
        <v>88</v>
      </c>
      <c r="AY184" s="16" t="s">
        <v>317</v>
      </c>
      <c r="BE184" s="156">
        <f t="shared" si="24"/>
        <v>0</v>
      </c>
      <c r="BF184" s="156">
        <f t="shared" si="25"/>
        <v>0</v>
      </c>
      <c r="BG184" s="156">
        <f t="shared" si="26"/>
        <v>0</v>
      </c>
      <c r="BH184" s="156">
        <f t="shared" si="27"/>
        <v>0</v>
      </c>
      <c r="BI184" s="156">
        <f t="shared" si="28"/>
        <v>0</v>
      </c>
      <c r="BJ184" s="16" t="s">
        <v>88</v>
      </c>
      <c r="BK184" s="156">
        <f t="shared" si="29"/>
        <v>0</v>
      </c>
      <c r="BL184" s="16" t="s">
        <v>396</v>
      </c>
      <c r="BM184" s="155" t="s">
        <v>692</v>
      </c>
    </row>
    <row r="185" spans="2:65" s="1" customFormat="1" ht="16.5" customHeight="1">
      <c r="B185" s="142"/>
      <c r="C185" s="143" t="s">
        <v>495</v>
      </c>
      <c r="D185" s="143" t="s">
        <v>319</v>
      </c>
      <c r="E185" s="144" t="s">
        <v>21079</v>
      </c>
      <c r="F185" s="145" t="s">
        <v>21080</v>
      </c>
      <c r="G185" s="146" t="s">
        <v>611</v>
      </c>
      <c r="H185" s="147">
        <v>34</v>
      </c>
      <c r="I185" s="148"/>
      <c r="J185" s="149">
        <f t="shared" si="20"/>
        <v>0</v>
      </c>
      <c r="K185" s="150"/>
      <c r="L185" s="31"/>
      <c r="M185" s="151" t="s">
        <v>1</v>
      </c>
      <c r="N185" s="152" t="s">
        <v>42</v>
      </c>
      <c r="P185" s="153">
        <f t="shared" si="21"/>
        <v>0</v>
      </c>
      <c r="Q185" s="153">
        <v>1E-4</v>
      </c>
      <c r="R185" s="153">
        <f t="shared" si="22"/>
        <v>3.4000000000000002E-3</v>
      </c>
      <c r="S185" s="153">
        <v>0</v>
      </c>
      <c r="T185" s="154">
        <f t="shared" si="23"/>
        <v>0</v>
      </c>
      <c r="AR185" s="155" t="s">
        <v>396</v>
      </c>
      <c r="AT185" s="155" t="s">
        <v>319</v>
      </c>
      <c r="AU185" s="155" t="s">
        <v>88</v>
      </c>
      <c r="AY185" s="16" t="s">
        <v>317</v>
      </c>
      <c r="BE185" s="156">
        <f t="shared" si="24"/>
        <v>0</v>
      </c>
      <c r="BF185" s="156">
        <f t="shared" si="25"/>
        <v>0</v>
      </c>
      <c r="BG185" s="156">
        <f t="shared" si="26"/>
        <v>0</v>
      </c>
      <c r="BH185" s="156">
        <f t="shared" si="27"/>
        <v>0</v>
      </c>
      <c r="BI185" s="156">
        <f t="shared" si="28"/>
        <v>0</v>
      </c>
      <c r="BJ185" s="16" t="s">
        <v>88</v>
      </c>
      <c r="BK185" s="156">
        <f t="shared" si="29"/>
        <v>0</v>
      </c>
      <c r="BL185" s="16" t="s">
        <v>396</v>
      </c>
      <c r="BM185" s="155" t="s">
        <v>696</v>
      </c>
    </row>
    <row r="186" spans="2:65" s="1" customFormat="1" ht="24.15" customHeight="1">
      <c r="B186" s="142"/>
      <c r="C186" s="179" t="s">
        <v>501</v>
      </c>
      <c r="D186" s="179" t="s">
        <v>454</v>
      </c>
      <c r="E186" s="180" t="s">
        <v>21081</v>
      </c>
      <c r="F186" s="181" t="s">
        <v>21150</v>
      </c>
      <c r="G186" s="182" t="s">
        <v>611</v>
      </c>
      <c r="H186" s="183">
        <v>34</v>
      </c>
      <c r="I186" s="184"/>
      <c r="J186" s="185">
        <f t="shared" si="20"/>
        <v>0</v>
      </c>
      <c r="K186" s="186"/>
      <c r="L186" s="187"/>
      <c r="M186" s="188" t="s">
        <v>1</v>
      </c>
      <c r="N186" s="189" t="s">
        <v>42</v>
      </c>
      <c r="P186" s="153">
        <f t="shared" si="21"/>
        <v>0</v>
      </c>
      <c r="Q186" s="153">
        <v>0</v>
      </c>
      <c r="R186" s="153">
        <f t="shared" si="22"/>
        <v>0</v>
      </c>
      <c r="S186" s="153">
        <v>0</v>
      </c>
      <c r="T186" s="154">
        <f t="shared" si="23"/>
        <v>0</v>
      </c>
      <c r="AR186" s="155" t="s">
        <v>356</v>
      </c>
      <c r="AT186" s="155" t="s">
        <v>454</v>
      </c>
      <c r="AU186" s="155" t="s">
        <v>88</v>
      </c>
      <c r="AY186" s="16" t="s">
        <v>317</v>
      </c>
      <c r="BE186" s="156">
        <f t="shared" si="24"/>
        <v>0</v>
      </c>
      <c r="BF186" s="156">
        <f t="shared" si="25"/>
        <v>0</v>
      </c>
      <c r="BG186" s="156">
        <f t="shared" si="26"/>
        <v>0</v>
      </c>
      <c r="BH186" s="156">
        <f t="shared" si="27"/>
        <v>0</v>
      </c>
      <c r="BI186" s="156">
        <f t="shared" si="28"/>
        <v>0</v>
      </c>
      <c r="BJ186" s="16" t="s">
        <v>88</v>
      </c>
      <c r="BK186" s="156">
        <f t="shared" si="29"/>
        <v>0</v>
      </c>
      <c r="BL186" s="16" t="s">
        <v>323</v>
      </c>
      <c r="BM186" s="155" t="s">
        <v>21151</v>
      </c>
    </row>
    <row r="187" spans="2:65" s="1" customFormat="1" ht="24.15" customHeight="1">
      <c r="B187" s="142"/>
      <c r="C187" s="143" t="s">
        <v>507</v>
      </c>
      <c r="D187" s="143" t="s">
        <v>319</v>
      </c>
      <c r="E187" s="144" t="s">
        <v>21152</v>
      </c>
      <c r="F187" s="145" t="s">
        <v>21153</v>
      </c>
      <c r="G187" s="146" t="s">
        <v>611</v>
      </c>
      <c r="H187" s="147">
        <v>20</v>
      </c>
      <c r="I187" s="148"/>
      <c r="J187" s="149">
        <f t="shared" si="20"/>
        <v>0</v>
      </c>
      <c r="K187" s="150"/>
      <c r="L187" s="31"/>
      <c r="M187" s="151" t="s">
        <v>1</v>
      </c>
      <c r="N187" s="152" t="s">
        <v>42</v>
      </c>
      <c r="P187" s="153">
        <f t="shared" si="21"/>
        <v>0</v>
      </c>
      <c r="Q187" s="153">
        <v>1E-4</v>
      </c>
      <c r="R187" s="153">
        <f t="shared" si="22"/>
        <v>2E-3</v>
      </c>
      <c r="S187" s="153">
        <v>0</v>
      </c>
      <c r="T187" s="154">
        <f t="shared" si="23"/>
        <v>0</v>
      </c>
      <c r="AR187" s="155" t="s">
        <v>396</v>
      </c>
      <c r="AT187" s="155" t="s">
        <v>319</v>
      </c>
      <c r="AU187" s="155" t="s">
        <v>88</v>
      </c>
      <c r="AY187" s="16" t="s">
        <v>317</v>
      </c>
      <c r="BE187" s="156">
        <f t="shared" si="24"/>
        <v>0</v>
      </c>
      <c r="BF187" s="156">
        <f t="shared" si="25"/>
        <v>0</v>
      </c>
      <c r="BG187" s="156">
        <f t="shared" si="26"/>
        <v>0</v>
      </c>
      <c r="BH187" s="156">
        <f t="shared" si="27"/>
        <v>0</v>
      </c>
      <c r="BI187" s="156">
        <f t="shared" si="28"/>
        <v>0</v>
      </c>
      <c r="BJ187" s="16" t="s">
        <v>88</v>
      </c>
      <c r="BK187" s="156">
        <f t="shared" si="29"/>
        <v>0</v>
      </c>
      <c r="BL187" s="16" t="s">
        <v>396</v>
      </c>
      <c r="BM187" s="155" t="s">
        <v>702</v>
      </c>
    </row>
    <row r="188" spans="2:65" s="1" customFormat="1" ht="24.15" customHeight="1">
      <c r="B188" s="142"/>
      <c r="C188" s="179" t="s">
        <v>703</v>
      </c>
      <c r="D188" s="179" t="s">
        <v>454</v>
      </c>
      <c r="E188" s="180" t="s">
        <v>21154</v>
      </c>
      <c r="F188" s="181" t="s">
        <v>21155</v>
      </c>
      <c r="G188" s="182" t="s">
        <v>611</v>
      </c>
      <c r="H188" s="183">
        <v>20</v>
      </c>
      <c r="I188" s="184"/>
      <c r="J188" s="185">
        <f t="shared" si="20"/>
        <v>0</v>
      </c>
      <c r="K188" s="186"/>
      <c r="L188" s="187"/>
      <c r="M188" s="188" t="s">
        <v>1</v>
      </c>
      <c r="N188" s="189" t="s">
        <v>42</v>
      </c>
      <c r="P188" s="153">
        <f t="shared" si="21"/>
        <v>0</v>
      </c>
      <c r="Q188" s="153">
        <v>0</v>
      </c>
      <c r="R188" s="153">
        <f t="shared" si="22"/>
        <v>0</v>
      </c>
      <c r="S188" s="153">
        <v>0</v>
      </c>
      <c r="T188" s="154">
        <f t="shared" si="23"/>
        <v>0</v>
      </c>
      <c r="AR188" s="155" t="s">
        <v>356</v>
      </c>
      <c r="AT188" s="155" t="s">
        <v>454</v>
      </c>
      <c r="AU188" s="155" t="s">
        <v>88</v>
      </c>
      <c r="AY188" s="16" t="s">
        <v>317</v>
      </c>
      <c r="BE188" s="156">
        <f t="shared" si="24"/>
        <v>0</v>
      </c>
      <c r="BF188" s="156">
        <f t="shared" si="25"/>
        <v>0</v>
      </c>
      <c r="BG188" s="156">
        <f t="shared" si="26"/>
        <v>0</v>
      </c>
      <c r="BH188" s="156">
        <f t="shared" si="27"/>
        <v>0</v>
      </c>
      <c r="BI188" s="156">
        <f t="shared" si="28"/>
        <v>0</v>
      </c>
      <c r="BJ188" s="16" t="s">
        <v>88</v>
      </c>
      <c r="BK188" s="156">
        <f t="shared" si="29"/>
        <v>0</v>
      </c>
      <c r="BL188" s="16" t="s">
        <v>323</v>
      </c>
      <c r="BM188" s="155" t="s">
        <v>21156</v>
      </c>
    </row>
    <row r="189" spans="2:65" s="11" customFormat="1" ht="22.75" customHeight="1">
      <c r="B189" s="130"/>
      <c r="D189" s="131" t="s">
        <v>75</v>
      </c>
      <c r="E189" s="140" t="s">
        <v>651</v>
      </c>
      <c r="F189" s="140" t="s">
        <v>652</v>
      </c>
      <c r="I189" s="133"/>
      <c r="J189" s="141">
        <f>BK189</f>
        <v>0</v>
      </c>
      <c r="L189" s="130"/>
      <c r="M189" s="135"/>
      <c r="P189" s="136">
        <f>P190</f>
        <v>0</v>
      </c>
      <c r="R189" s="136">
        <f>R190</f>
        <v>0.12347999999999999</v>
      </c>
      <c r="T189" s="137">
        <f>T190</f>
        <v>0</v>
      </c>
      <c r="AR189" s="131" t="s">
        <v>88</v>
      </c>
      <c r="AT189" s="138" t="s">
        <v>75</v>
      </c>
      <c r="AU189" s="138" t="s">
        <v>83</v>
      </c>
      <c r="AY189" s="131" t="s">
        <v>317</v>
      </c>
      <c r="BK189" s="139">
        <f>BK190</f>
        <v>0</v>
      </c>
    </row>
    <row r="190" spans="2:65" s="1" customFormat="1" ht="24.15" customHeight="1">
      <c r="B190" s="142"/>
      <c r="C190" s="143" t="s">
        <v>647</v>
      </c>
      <c r="D190" s="143" t="s">
        <v>319</v>
      </c>
      <c r="E190" s="144" t="s">
        <v>653</v>
      </c>
      <c r="F190" s="145" t="s">
        <v>654</v>
      </c>
      <c r="G190" s="146" t="s">
        <v>484</v>
      </c>
      <c r="H190" s="147">
        <v>1764</v>
      </c>
      <c r="I190" s="148"/>
      <c r="J190" s="149">
        <f>ROUND(I190*H190,2)</f>
        <v>0</v>
      </c>
      <c r="K190" s="150"/>
      <c r="L190" s="31"/>
      <c r="M190" s="151" t="s">
        <v>1</v>
      </c>
      <c r="N190" s="152" t="s">
        <v>42</v>
      </c>
      <c r="P190" s="153">
        <f>O190*H190</f>
        <v>0</v>
      </c>
      <c r="Q190" s="153">
        <v>6.9999999999999994E-5</v>
      </c>
      <c r="R190" s="153">
        <f>Q190*H190</f>
        <v>0.12347999999999999</v>
      </c>
      <c r="S190" s="153">
        <v>0</v>
      </c>
      <c r="T190" s="154">
        <f>S190*H190</f>
        <v>0</v>
      </c>
      <c r="AR190" s="155" t="s">
        <v>396</v>
      </c>
      <c r="AT190" s="155" t="s">
        <v>319</v>
      </c>
      <c r="AU190" s="155" t="s">
        <v>88</v>
      </c>
      <c r="AY190" s="16" t="s">
        <v>317</v>
      </c>
      <c r="BE190" s="156">
        <f>IF(N190="základná",J190,0)</f>
        <v>0</v>
      </c>
      <c r="BF190" s="156">
        <f>IF(N190="znížená",J190,0)</f>
        <v>0</v>
      </c>
      <c r="BG190" s="156">
        <f>IF(N190="zákl. prenesená",J190,0)</f>
        <v>0</v>
      </c>
      <c r="BH190" s="156">
        <f>IF(N190="zníž. prenesená",J190,0)</f>
        <v>0</v>
      </c>
      <c r="BI190" s="156">
        <f>IF(N190="nulová",J190,0)</f>
        <v>0</v>
      </c>
      <c r="BJ190" s="16" t="s">
        <v>88</v>
      </c>
      <c r="BK190" s="156">
        <f>ROUND(I190*H190,2)</f>
        <v>0</v>
      </c>
      <c r="BL190" s="16" t="s">
        <v>396</v>
      </c>
      <c r="BM190" s="155" t="s">
        <v>709</v>
      </c>
    </row>
    <row r="191" spans="2:65" s="11" customFormat="1" ht="25.9" customHeight="1">
      <c r="B191" s="130"/>
      <c r="D191" s="131" t="s">
        <v>75</v>
      </c>
      <c r="E191" s="132" t="s">
        <v>612</v>
      </c>
      <c r="F191" s="132" t="s">
        <v>657</v>
      </c>
      <c r="I191" s="133"/>
      <c r="J191" s="134">
        <f>BK191</f>
        <v>0</v>
      </c>
      <c r="L191" s="130"/>
      <c r="M191" s="135"/>
      <c r="P191" s="136">
        <f>P192</f>
        <v>0</v>
      </c>
      <c r="R191" s="136">
        <f>R192</f>
        <v>0</v>
      </c>
      <c r="T191" s="137">
        <f>T192</f>
        <v>0</v>
      </c>
      <c r="AR191" s="131" t="s">
        <v>83</v>
      </c>
      <c r="AT191" s="138" t="s">
        <v>75</v>
      </c>
      <c r="AU191" s="138" t="s">
        <v>76</v>
      </c>
      <c r="AY191" s="131" t="s">
        <v>317</v>
      </c>
      <c r="BK191" s="139">
        <f>BK192</f>
        <v>0</v>
      </c>
    </row>
    <row r="192" spans="2:65" s="11" customFormat="1" ht="22.75" customHeight="1">
      <c r="B192" s="130"/>
      <c r="D192" s="131" t="s">
        <v>75</v>
      </c>
      <c r="E192" s="140" t="s">
        <v>658</v>
      </c>
      <c r="F192" s="140" t="s">
        <v>659</v>
      </c>
      <c r="I192" s="133"/>
      <c r="J192" s="141">
        <f>BK192</f>
        <v>0</v>
      </c>
      <c r="L192" s="130"/>
      <c r="M192" s="135"/>
      <c r="P192" s="136">
        <f>SUM(P193:P196)</f>
        <v>0</v>
      </c>
      <c r="R192" s="136">
        <f>SUM(R193:R196)</f>
        <v>0</v>
      </c>
      <c r="T192" s="137">
        <f>SUM(T193:T196)</f>
        <v>0</v>
      </c>
      <c r="AR192" s="131" t="s">
        <v>83</v>
      </c>
      <c r="AT192" s="138" t="s">
        <v>75</v>
      </c>
      <c r="AU192" s="138" t="s">
        <v>83</v>
      </c>
      <c r="AY192" s="131" t="s">
        <v>317</v>
      </c>
      <c r="BK192" s="139">
        <f>SUM(BK193:BK196)</f>
        <v>0</v>
      </c>
    </row>
    <row r="193" spans="2:65" s="1" customFormat="1" ht="24.15" customHeight="1">
      <c r="B193" s="142"/>
      <c r="C193" s="143" t="s">
        <v>712</v>
      </c>
      <c r="D193" s="143" t="s">
        <v>319</v>
      </c>
      <c r="E193" s="144" t="s">
        <v>693</v>
      </c>
      <c r="F193" s="145" t="s">
        <v>1</v>
      </c>
      <c r="G193" s="146" t="s">
        <v>1</v>
      </c>
      <c r="H193" s="147">
        <v>0</v>
      </c>
      <c r="I193" s="148"/>
      <c r="J193" s="149">
        <f>ROUND(I193*H193,2)</f>
        <v>0</v>
      </c>
      <c r="K193" s="150"/>
      <c r="L193" s="31"/>
      <c r="M193" s="151" t="s">
        <v>1</v>
      </c>
      <c r="N193" s="152" t="s">
        <v>42</v>
      </c>
      <c r="P193" s="153">
        <f>O193*H193</f>
        <v>0</v>
      </c>
      <c r="Q193" s="153">
        <v>0</v>
      </c>
      <c r="R193" s="153">
        <f>Q193*H193</f>
        <v>0</v>
      </c>
      <c r="S193" s="153">
        <v>0</v>
      </c>
      <c r="T193" s="154">
        <f>S193*H193</f>
        <v>0</v>
      </c>
      <c r="AR193" s="155" t="s">
        <v>396</v>
      </c>
      <c r="AT193" s="155" t="s">
        <v>319</v>
      </c>
      <c r="AU193" s="155" t="s">
        <v>88</v>
      </c>
      <c r="AY193" s="16" t="s">
        <v>317</v>
      </c>
      <c r="BE193" s="156">
        <f>IF(N193="základná",J193,0)</f>
        <v>0</v>
      </c>
      <c r="BF193" s="156">
        <f>IF(N193="znížená",J193,0)</f>
        <v>0</v>
      </c>
      <c r="BG193" s="156">
        <f>IF(N193="zákl. prenesená",J193,0)</f>
        <v>0</v>
      </c>
      <c r="BH193" s="156">
        <f>IF(N193="zníž. prenesená",J193,0)</f>
        <v>0</v>
      </c>
      <c r="BI193" s="156">
        <f>IF(N193="nulová",J193,0)</f>
        <v>0</v>
      </c>
      <c r="BJ193" s="16" t="s">
        <v>88</v>
      </c>
      <c r="BK193" s="156">
        <f>ROUND(I193*H193,2)</f>
        <v>0</v>
      </c>
      <c r="BL193" s="16" t="s">
        <v>396</v>
      </c>
      <c r="BM193" s="155" t="s">
        <v>719</v>
      </c>
    </row>
    <row r="194" spans="2:65" s="1" customFormat="1" ht="24.15" customHeight="1">
      <c r="B194" s="142"/>
      <c r="C194" s="143" t="s">
        <v>650</v>
      </c>
      <c r="D194" s="143" t="s">
        <v>319</v>
      </c>
      <c r="E194" s="144" t="s">
        <v>697</v>
      </c>
      <c r="F194" s="145" t="s">
        <v>698</v>
      </c>
      <c r="G194" s="146" t="s">
        <v>484</v>
      </c>
      <c r="H194" s="147">
        <v>1764</v>
      </c>
      <c r="I194" s="148"/>
      <c r="J194" s="149">
        <f>ROUND(I194*H194,2)</f>
        <v>0</v>
      </c>
      <c r="K194" s="150"/>
      <c r="L194" s="31"/>
      <c r="M194" s="151" t="s">
        <v>1</v>
      </c>
      <c r="N194" s="152" t="s">
        <v>42</v>
      </c>
      <c r="P194" s="153">
        <f>O194*H194</f>
        <v>0</v>
      </c>
      <c r="Q194" s="153">
        <v>0</v>
      </c>
      <c r="R194" s="153">
        <f>Q194*H194</f>
        <v>0</v>
      </c>
      <c r="S194" s="153">
        <v>0</v>
      </c>
      <c r="T194" s="154">
        <f>S194*H194</f>
        <v>0</v>
      </c>
      <c r="AR194" s="155" t="s">
        <v>396</v>
      </c>
      <c r="AT194" s="155" t="s">
        <v>319</v>
      </c>
      <c r="AU194" s="155" t="s">
        <v>88</v>
      </c>
      <c r="AY194" s="16" t="s">
        <v>317</v>
      </c>
      <c r="BE194" s="156">
        <f>IF(N194="základná",J194,0)</f>
        <v>0</v>
      </c>
      <c r="BF194" s="156">
        <f>IF(N194="znížená",J194,0)</f>
        <v>0</v>
      </c>
      <c r="BG194" s="156">
        <f>IF(N194="zákl. prenesená",J194,0)</f>
        <v>0</v>
      </c>
      <c r="BH194" s="156">
        <f>IF(N194="zníž. prenesená",J194,0)</f>
        <v>0</v>
      </c>
      <c r="BI194" s="156">
        <f>IF(N194="nulová",J194,0)</f>
        <v>0</v>
      </c>
      <c r="BJ194" s="16" t="s">
        <v>88</v>
      </c>
      <c r="BK194" s="156">
        <f>ROUND(I194*H194,2)</f>
        <v>0</v>
      </c>
      <c r="BL194" s="16" t="s">
        <v>396</v>
      </c>
      <c r="BM194" s="155" t="s">
        <v>1704</v>
      </c>
    </row>
    <row r="195" spans="2:65" s="1" customFormat="1" ht="24.15" customHeight="1">
      <c r="B195" s="142"/>
      <c r="C195" s="143" t="s">
        <v>722</v>
      </c>
      <c r="D195" s="143" t="s">
        <v>319</v>
      </c>
      <c r="E195" s="144" t="s">
        <v>704</v>
      </c>
      <c r="F195" s="145" t="s">
        <v>705</v>
      </c>
      <c r="G195" s="146" t="s">
        <v>484</v>
      </c>
      <c r="H195" s="147">
        <v>1764</v>
      </c>
      <c r="I195" s="148"/>
      <c r="J195" s="149">
        <f>ROUND(I195*H195,2)</f>
        <v>0</v>
      </c>
      <c r="K195" s="150"/>
      <c r="L195" s="31"/>
      <c r="M195" s="151" t="s">
        <v>1</v>
      </c>
      <c r="N195" s="152" t="s">
        <v>42</v>
      </c>
      <c r="P195" s="153">
        <f>O195*H195</f>
        <v>0</v>
      </c>
      <c r="Q195" s="153">
        <v>0</v>
      </c>
      <c r="R195" s="153">
        <f>Q195*H195</f>
        <v>0</v>
      </c>
      <c r="S195" s="153">
        <v>0</v>
      </c>
      <c r="T195" s="154">
        <f>S195*H195</f>
        <v>0</v>
      </c>
      <c r="AR195" s="155" t="s">
        <v>396</v>
      </c>
      <c r="AT195" s="155" t="s">
        <v>319</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396</v>
      </c>
      <c r="BM195" s="155" t="s">
        <v>1726</v>
      </c>
    </row>
    <row r="196" spans="2:65" s="1" customFormat="1" ht="24.15" customHeight="1">
      <c r="B196" s="142"/>
      <c r="C196" s="179" t="s">
        <v>655</v>
      </c>
      <c r="D196" s="179" t="s">
        <v>454</v>
      </c>
      <c r="E196" s="180" t="s">
        <v>707</v>
      </c>
      <c r="F196" s="181" t="s">
        <v>708</v>
      </c>
      <c r="G196" s="182" t="s">
        <v>611</v>
      </c>
      <c r="H196" s="183">
        <v>100</v>
      </c>
      <c r="I196" s="184"/>
      <c r="J196" s="185">
        <f>ROUND(I196*H196,2)</f>
        <v>0</v>
      </c>
      <c r="K196" s="186"/>
      <c r="L196" s="187"/>
      <c r="M196" s="188" t="s">
        <v>1</v>
      </c>
      <c r="N196" s="189" t="s">
        <v>42</v>
      </c>
      <c r="P196" s="153">
        <f>O196*H196</f>
        <v>0</v>
      </c>
      <c r="Q196" s="153">
        <v>0</v>
      </c>
      <c r="R196" s="153">
        <f>Q196*H196</f>
        <v>0</v>
      </c>
      <c r="S196" s="153">
        <v>0</v>
      </c>
      <c r="T196" s="154">
        <f>S196*H196</f>
        <v>0</v>
      </c>
      <c r="AR196" s="155" t="s">
        <v>481</v>
      </c>
      <c r="AT196" s="155" t="s">
        <v>454</v>
      </c>
      <c r="AU196" s="155" t="s">
        <v>88</v>
      </c>
      <c r="AY196" s="16" t="s">
        <v>317</v>
      </c>
      <c r="BE196" s="156">
        <f>IF(N196="základná",J196,0)</f>
        <v>0</v>
      </c>
      <c r="BF196" s="156">
        <f>IF(N196="znížená",J196,0)</f>
        <v>0</v>
      </c>
      <c r="BG196" s="156">
        <f>IF(N196="zákl. prenesená",J196,0)</f>
        <v>0</v>
      </c>
      <c r="BH196" s="156">
        <f>IF(N196="zníž. prenesená",J196,0)</f>
        <v>0</v>
      </c>
      <c r="BI196" s="156">
        <f>IF(N196="nulová",J196,0)</f>
        <v>0</v>
      </c>
      <c r="BJ196" s="16" t="s">
        <v>88</v>
      </c>
      <c r="BK196" s="156">
        <f>ROUND(I196*H196,2)</f>
        <v>0</v>
      </c>
      <c r="BL196" s="16" t="s">
        <v>396</v>
      </c>
      <c r="BM196" s="155" t="s">
        <v>21157</v>
      </c>
    </row>
    <row r="197" spans="2:65" s="11" customFormat="1" ht="25.9" customHeight="1">
      <c r="B197" s="130"/>
      <c r="D197" s="131" t="s">
        <v>75</v>
      </c>
      <c r="E197" s="132" t="s">
        <v>656</v>
      </c>
      <c r="F197" s="132" t="s">
        <v>717</v>
      </c>
      <c r="I197" s="133"/>
      <c r="J197" s="134">
        <f>BK197</f>
        <v>0</v>
      </c>
      <c r="L197" s="130"/>
      <c r="M197" s="135"/>
      <c r="P197" s="136">
        <f>P198</f>
        <v>0</v>
      </c>
      <c r="R197" s="136">
        <f>R198</f>
        <v>0</v>
      </c>
      <c r="T197" s="137">
        <f>T198</f>
        <v>0</v>
      </c>
      <c r="AR197" s="131" t="s">
        <v>83</v>
      </c>
      <c r="AT197" s="138" t="s">
        <v>75</v>
      </c>
      <c r="AU197" s="138" t="s">
        <v>76</v>
      </c>
      <c r="AY197" s="131" t="s">
        <v>317</v>
      </c>
      <c r="BK197" s="139">
        <f>BK198</f>
        <v>0</v>
      </c>
    </row>
    <row r="198" spans="2:65" s="11" customFormat="1" ht="22.75" customHeight="1">
      <c r="B198" s="130"/>
      <c r="D198" s="131" t="s">
        <v>75</v>
      </c>
      <c r="E198" s="140" t="s">
        <v>717</v>
      </c>
      <c r="F198" s="140" t="s">
        <v>717</v>
      </c>
      <c r="I198" s="133"/>
      <c r="J198" s="141">
        <f>BK198</f>
        <v>0</v>
      </c>
      <c r="L198" s="130"/>
      <c r="M198" s="135"/>
      <c r="P198" s="136">
        <f>P199</f>
        <v>0</v>
      </c>
      <c r="R198" s="136">
        <f>R199</f>
        <v>0</v>
      </c>
      <c r="T198" s="137">
        <f>T199</f>
        <v>0</v>
      </c>
      <c r="AR198" s="131" t="s">
        <v>83</v>
      </c>
      <c r="AT198" s="138" t="s">
        <v>75</v>
      </c>
      <c r="AU198" s="138" t="s">
        <v>83</v>
      </c>
      <c r="AY198" s="131" t="s">
        <v>317</v>
      </c>
      <c r="BK198" s="139">
        <f>BK199</f>
        <v>0</v>
      </c>
    </row>
    <row r="199" spans="2:65" s="1" customFormat="1" ht="16.5" customHeight="1">
      <c r="B199" s="142"/>
      <c r="C199" s="143" t="s">
        <v>729</v>
      </c>
      <c r="D199" s="143" t="s">
        <v>319</v>
      </c>
      <c r="E199" s="144" t="s">
        <v>718</v>
      </c>
      <c r="F199" s="145" t="s">
        <v>1</v>
      </c>
      <c r="G199" s="146" t="s">
        <v>1</v>
      </c>
      <c r="H199" s="147">
        <v>0</v>
      </c>
      <c r="I199" s="148"/>
      <c r="J199" s="149">
        <f>ROUND(I199*H199,2)</f>
        <v>0</v>
      </c>
      <c r="K199" s="150"/>
      <c r="L199" s="31"/>
      <c r="M199" s="151" t="s">
        <v>1</v>
      </c>
      <c r="N199" s="152" t="s">
        <v>42</v>
      </c>
      <c r="P199" s="153">
        <f>O199*H199</f>
        <v>0</v>
      </c>
      <c r="Q199" s="153">
        <v>0</v>
      </c>
      <c r="R199" s="153">
        <f>Q199*H199</f>
        <v>0</v>
      </c>
      <c r="S199" s="153">
        <v>0</v>
      </c>
      <c r="T199" s="154">
        <f>S199*H199</f>
        <v>0</v>
      </c>
      <c r="AR199" s="155" t="s">
        <v>396</v>
      </c>
      <c r="AT199" s="155" t="s">
        <v>319</v>
      </c>
      <c r="AU199" s="155" t="s">
        <v>88</v>
      </c>
      <c r="AY199" s="16" t="s">
        <v>317</v>
      </c>
      <c r="BE199" s="156">
        <f>IF(N199="základná",J199,0)</f>
        <v>0</v>
      </c>
      <c r="BF199" s="156">
        <f>IF(N199="znížená",J199,0)</f>
        <v>0</v>
      </c>
      <c r="BG199" s="156">
        <f>IF(N199="zákl. prenesená",J199,0)</f>
        <v>0</v>
      </c>
      <c r="BH199" s="156">
        <f>IF(N199="zníž. prenesená",J199,0)</f>
        <v>0</v>
      </c>
      <c r="BI199" s="156">
        <f>IF(N199="nulová",J199,0)</f>
        <v>0</v>
      </c>
      <c r="BJ199" s="16" t="s">
        <v>88</v>
      </c>
      <c r="BK199" s="156">
        <f>ROUND(I199*H199,2)</f>
        <v>0</v>
      </c>
      <c r="BL199" s="16" t="s">
        <v>396</v>
      </c>
      <c r="BM199" s="155" t="s">
        <v>728</v>
      </c>
    </row>
    <row r="200" spans="2:65" s="11" customFormat="1" ht="25.9" customHeight="1">
      <c r="B200" s="130"/>
      <c r="D200" s="131" t="s">
        <v>75</v>
      </c>
      <c r="E200" s="132" t="s">
        <v>499</v>
      </c>
      <c r="F200" s="132" t="s">
        <v>500</v>
      </c>
      <c r="I200" s="133"/>
      <c r="J200" s="134">
        <f>BK200</f>
        <v>0</v>
      </c>
      <c r="L200" s="130"/>
      <c r="M200" s="135"/>
      <c r="P200" s="136">
        <f>SUM(P201:P202)</f>
        <v>0</v>
      </c>
      <c r="R200" s="136">
        <f>SUM(R201:R202)</f>
        <v>0</v>
      </c>
      <c r="T200" s="137">
        <f>SUM(T201:T202)</f>
        <v>0</v>
      </c>
      <c r="AR200" s="131" t="s">
        <v>341</v>
      </c>
      <c r="AT200" s="138" t="s">
        <v>75</v>
      </c>
      <c r="AU200" s="138" t="s">
        <v>76</v>
      </c>
      <c r="AY200" s="131" t="s">
        <v>317</v>
      </c>
      <c r="BK200" s="139">
        <f>SUM(BK201:BK202)</f>
        <v>0</v>
      </c>
    </row>
    <row r="201" spans="2:65" s="1" customFormat="1" ht="37.75" customHeight="1">
      <c r="B201" s="142"/>
      <c r="C201" s="143" t="s">
        <v>662</v>
      </c>
      <c r="D201" s="143" t="s">
        <v>319</v>
      </c>
      <c r="E201" s="144" t="s">
        <v>744</v>
      </c>
      <c r="F201" s="145" t="s">
        <v>745</v>
      </c>
      <c r="G201" s="146" t="s">
        <v>746</v>
      </c>
      <c r="H201" s="147">
        <v>5</v>
      </c>
      <c r="I201" s="148"/>
      <c r="J201" s="149">
        <f>ROUND(I201*H201,2)</f>
        <v>0</v>
      </c>
      <c r="K201" s="150"/>
      <c r="L201" s="31"/>
      <c r="M201" s="151" t="s">
        <v>1</v>
      </c>
      <c r="N201" s="152" t="s">
        <v>42</v>
      </c>
      <c r="P201" s="153">
        <f>O201*H201</f>
        <v>0</v>
      </c>
      <c r="Q201" s="153">
        <v>0</v>
      </c>
      <c r="R201" s="153">
        <f>Q201*H201</f>
        <v>0</v>
      </c>
      <c r="S201" s="153">
        <v>0</v>
      </c>
      <c r="T201" s="154">
        <f>S201*H201</f>
        <v>0</v>
      </c>
      <c r="AR201" s="155" t="s">
        <v>505</v>
      </c>
      <c r="AT201" s="155" t="s">
        <v>319</v>
      </c>
      <c r="AU201" s="155" t="s">
        <v>83</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505</v>
      </c>
      <c r="BM201" s="155" t="s">
        <v>21158</v>
      </c>
    </row>
    <row r="202" spans="2:65" s="1" customFormat="1" ht="24.15" customHeight="1">
      <c r="B202" s="142"/>
      <c r="C202" s="143" t="s">
        <v>743</v>
      </c>
      <c r="D202" s="143" t="s">
        <v>319</v>
      </c>
      <c r="E202" s="144" t="s">
        <v>8196</v>
      </c>
      <c r="F202" s="145" t="s">
        <v>8197</v>
      </c>
      <c r="G202" s="146" t="s">
        <v>639</v>
      </c>
      <c r="H202" s="198"/>
      <c r="I202" s="148"/>
      <c r="J202" s="149">
        <f>ROUND(I202*H202,2)</f>
        <v>0</v>
      </c>
      <c r="K202" s="150"/>
      <c r="L202" s="31"/>
      <c r="M202" s="190" t="s">
        <v>1</v>
      </c>
      <c r="N202" s="191" t="s">
        <v>42</v>
      </c>
      <c r="O202" s="192"/>
      <c r="P202" s="193">
        <f>O202*H202</f>
        <v>0</v>
      </c>
      <c r="Q202" s="193">
        <v>0</v>
      </c>
      <c r="R202" s="193">
        <f>Q202*H202</f>
        <v>0</v>
      </c>
      <c r="S202" s="193">
        <v>0</v>
      </c>
      <c r="T202" s="194">
        <f>S202*H202</f>
        <v>0</v>
      </c>
      <c r="AR202" s="155" t="s">
        <v>323</v>
      </c>
      <c r="AT202" s="155" t="s">
        <v>319</v>
      </c>
      <c r="AU202" s="155" t="s">
        <v>83</v>
      </c>
      <c r="AY202" s="16" t="s">
        <v>317</v>
      </c>
      <c r="BE202" s="156">
        <f>IF(N202="základná",J202,0)</f>
        <v>0</v>
      </c>
      <c r="BF202" s="156">
        <f>IF(N202="znížená",J202,0)</f>
        <v>0</v>
      </c>
      <c r="BG202" s="156">
        <f>IF(N202="zákl. prenesená",J202,0)</f>
        <v>0</v>
      </c>
      <c r="BH202" s="156">
        <f>IF(N202="zníž. prenesená",J202,0)</f>
        <v>0</v>
      </c>
      <c r="BI202" s="156">
        <f>IF(N202="nulová",J202,0)</f>
        <v>0</v>
      </c>
      <c r="BJ202" s="16" t="s">
        <v>88</v>
      </c>
      <c r="BK202" s="156">
        <f>ROUND(I202*H202,2)</f>
        <v>0</v>
      </c>
      <c r="BL202" s="16" t="s">
        <v>323</v>
      </c>
      <c r="BM202" s="155" t="s">
        <v>21159</v>
      </c>
    </row>
    <row r="203" spans="2:65" s="1" customFormat="1" ht="7" customHeight="1">
      <c r="B203" s="46"/>
      <c r="C203" s="47"/>
      <c r="D203" s="47"/>
      <c r="E203" s="47"/>
      <c r="F203" s="47"/>
      <c r="G203" s="47"/>
      <c r="H203" s="47"/>
      <c r="I203" s="47"/>
      <c r="J203" s="47"/>
      <c r="K203" s="47"/>
      <c r="L203" s="31"/>
    </row>
  </sheetData>
  <autoFilter ref="C134:K202" xr:uid="{00000000-0009-0000-0000-000039000000}"/>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2:BM182"/>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266</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21035</v>
      </c>
      <c r="F11" s="263"/>
      <c r="G11" s="263"/>
      <c r="H11" s="263"/>
      <c r="L11" s="31"/>
    </row>
    <row r="12" spans="2:46" s="1" customFormat="1" ht="12" customHeight="1">
      <c r="B12" s="31"/>
      <c r="D12" s="26" t="s">
        <v>289</v>
      </c>
      <c r="L12" s="31"/>
    </row>
    <row r="13" spans="2:46" s="1" customFormat="1" ht="16.5" customHeight="1">
      <c r="B13" s="31"/>
      <c r="E13" s="243" t="s">
        <v>21160</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ROUND(J135,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ROUND((SUM(BE135:BE181)),  2)</f>
        <v>0</v>
      </c>
      <c r="G37" s="99"/>
      <c r="H37" s="99"/>
      <c r="I37" s="100">
        <v>0.2</v>
      </c>
      <c r="J37" s="98">
        <f>ROUND(((SUM(BE135:BE181))*I37),  2)</f>
        <v>0</v>
      </c>
      <c r="L37" s="31"/>
    </row>
    <row r="38" spans="2:12" s="1" customFormat="1" ht="14.4" customHeight="1">
      <c r="B38" s="31"/>
      <c r="E38" s="36" t="s">
        <v>42</v>
      </c>
      <c r="F38" s="98">
        <f>ROUND((SUM(BF135:BF181)),  2)</f>
        <v>0</v>
      </c>
      <c r="G38" s="99"/>
      <c r="H38" s="99"/>
      <c r="I38" s="100">
        <v>0.2</v>
      </c>
      <c r="J38" s="98">
        <f>ROUND(((SUM(BF135:BF181))*I38),  2)</f>
        <v>0</v>
      </c>
      <c r="L38" s="31"/>
    </row>
    <row r="39" spans="2:12" s="1" customFormat="1" ht="14.4" hidden="1" customHeight="1">
      <c r="B39" s="31"/>
      <c r="E39" s="26" t="s">
        <v>43</v>
      </c>
      <c r="F39" s="87">
        <f>ROUND((SUM(BG135:BG181)),  2)</f>
        <v>0</v>
      </c>
      <c r="I39" s="101">
        <v>0.2</v>
      </c>
      <c r="J39" s="87">
        <f>0</f>
        <v>0</v>
      </c>
      <c r="L39" s="31"/>
    </row>
    <row r="40" spans="2:12" s="1" customFormat="1" ht="14.4" hidden="1" customHeight="1">
      <c r="B40" s="31"/>
      <c r="E40" s="26" t="s">
        <v>44</v>
      </c>
      <c r="F40" s="87">
        <f>ROUND((SUM(BH135:BH181)),  2)</f>
        <v>0</v>
      </c>
      <c r="I40" s="101">
        <v>0.2</v>
      </c>
      <c r="J40" s="87">
        <f>0</f>
        <v>0</v>
      </c>
      <c r="L40" s="31"/>
    </row>
    <row r="41" spans="2:12" s="1" customFormat="1" ht="14.4" hidden="1" customHeight="1">
      <c r="B41" s="31"/>
      <c r="E41" s="36" t="s">
        <v>45</v>
      </c>
      <c r="F41" s="98">
        <f>ROUND((SUM(BI135:BI181)),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21035</v>
      </c>
      <c r="F89" s="263"/>
      <c r="G89" s="263"/>
      <c r="H89" s="263"/>
      <c r="L89" s="31"/>
    </row>
    <row r="90" spans="2:12" s="1" customFormat="1" ht="12" customHeight="1">
      <c r="B90" s="31"/>
      <c r="C90" s="26" t="s">
        <v>289</v>
      </c>
      <c r="L90" s="31"/>
    </row>
    <row r="91" spans="2:12" s="1" customFormat="1" ht="16.5" customHeight="1">
      <c r="B91" s="31"/>
      <c r="E91" s="243" t="str">
        <f>E13</f>
        <v>PS09.6 - Rozvod CO2</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J135</f>
        <v>0</v>
      </c>
      <c r="L100" s="31"/>
      <c r="AU100" s="16" t="s">
        <v>296</v>
      </c>
    </row>
    <row r="101" spans="2:47" s="8" customFormat="1" ht="25" customHeight="1">
      <c r="B101" s="113"/>
      <c r="D101" s="114" t="s">
        <v>20779</v>
      </c>
      <c r="E101" s="115"/>
      <c r="F101" s="115"/>
      <c r="G101" s="115"/>
      <c r="H101" s="115"/>
      <c r="I101" s="115"/>
      <c r="J101" s="116">
        <f>J136</f>
        <v>0</v>
      </c>
      <c r="L101" s="113"/>
    </row>
    <row r="102" spans="2:47" s="9" customFormat="1" ht="19.899999999999999" customHeight="1">
      <c r="B102" s="117"/>
      <c r="D102" s="118" t="s">
        <v>941</v>
      </c>
      <c r="E102" s="119"/>
      <c r="F102" s="119"/>
      <c r="G102" s="119"/>
      <c r="H102" s="119"/>
      <c r="I102" s="119"/>
      <c r="J102" s="120">
        <f>J137</f>
        <v>0</v>
      </c>
      <c r="L102" s="117"/>
    </row>
    <row r="103" spans="2:47" s="9" customFormat="1" ht="19.899999999999999" customHeight="1">
      <c r="B103" s="117"/>
      <c r="D103" s="118" t="s">
        <v>571</v>
      </c>
      <c r="E103" s="119"/>
      <c r="F103" s="119"/>
      <c r="G103" s="119"/>
      <c r="H103" s="119"/>
      <c r="I103" s="119"/>
      <c r="J103" s="120">
        <f>J141</f>
        <v>0</v>
      </c>
      <c r="L103" s="117"/>
    </row>
    <row r="104" spans="2:47" s="9" customFormat="1" ht="19.899999999999999" customHeight="1">
      <c r="B104" s="117"/>
      <c r="D104" s="118" t="s">
        <v>572</v>
      </c>
      <c r="E104" s="119"/>
      <c r="F104" s="119"/>
      <c r="G104" s="119"/>
      <c r="H104" s="119"/>
      <c r="I104" s="119"/>
      <c r="J104" s="120">
        <f>J147</f>
        <v>0</v>
      </c>
      <c r="L104" s="117"/>
    </row>
    <row r="105" spans="2:47" s="9" customFormat="1" ht="19.899999999999999" customHeight="1">
      <c r="B105" s="117"/>
      <c r="D105" s="118" t="s">
        <v>573</v>
      </c>
      <c r="E105" s="119"/>
      <c r="F105" s="119"/>
      <c r="G105" s="119"/>
      <c r="H105" s="119"/>
      <c r="I105" s="119"/>
      <c r="J105" s="120">
        <f>J160</f>
        <v>0</v>
      </c>
      <c r="L105" s="117"/>
    </row>
    <row r="106" spans="2:47" s="9" customFormat="1" ht="19.899999999999999" customHeight="1">
      <c r="B106" s="117"/>
      <c r="D106" s="118" t="s">
        <v>574</v>
      </c>
      <c r="E106" s="119"/>
      <c r="F106" s="119"/>
      <c r="G106" s="119"/>
      <c r="H106" s="119"/>
      <c r="I106" s="119"/>
      <c r="J106" s="120">
        <f>J168</f>
        <v>0</v>
      </c>
      <c r="L106" s="117"/>
    </row>
    <row r="107" spans="2:47" s="8" customFormat="1" ht="25" customHeight="1">
      <c r="B107" s="113"/>
      <c r="D107" s="114" t="s">
        <v>20780</v>
      </c>
      <c r="E107" s="115"/>
      <c r="F107" s="115"/>
      <c r="G107" s="115"/>
      <c r="H107" s="115"/>
      <c r="I107" s="115"/>
      <c r="J107" s="116">
        <f>J170</f>
        <v>0</v>
      </c>
      <c r="L107" s="113"/>
    </row>
    <row r="108" spans="2:47" s="9" customFormat="1" ht="19.899999999999999" customHeight="1">
      <c r="B108" s="117"/>
      <c r="D108" s="118" t="s">
        <v>576</v>
      </c>
      <c r="E108" s="119"/>
      <c r="F108" s="119"/>
      <c r="G108" s="119"/>
      <c r="H108" s="119"/>
      <c r="I108" s="119"/>
      <c r="J108" s="120">
        <f>J171</f>
        <v>0</v>
      </c>
      <c r="L108" s="117"/>
    </row>
    <row r="109" spans="2:47" s="8" customFormat="1" ht="25" customHeight="1">
      <c r="B109" s="113"/>
      <c r="D109" s="114" t="s">
        <v>20781</v>
      </c>
      <c r="E109" s="115"/>
      <c r="F109" s="115"/>
      <c r="G109" s="115"/>
      <c r="H109" s="115"/>
      <c r="I109" s="115"/>
      <c r="J109" s="116">
        <f>J176</f>
        <v>0</v>
      </c>
      <c r="L109" s="113"/>
    </row>
    <row r="110" spans="2:47" s="9" customFormat="1" ht="19.899999999999999" customHeight="1">
      <c r="B110" s="117"/>
      <c r="D110" s="118" t="s">
        <v>579</v>
      </c>
      <c r="E110" s="119"/>
      <c r="F110" s="119"/>
      <c r="G110" s="119"/>
      <c r="H110" s="119"/>
      <c r="I110" s="119"/>
      <c r="J110" s="120">
        <f>J177</f>
        <v>0</v>
      </c>
      <c r="L110" s="117"/>
    </row>
    <row r="111" spans="2:47" s="8" customFormat="1" ht="25" customHeight="1">
      <c r="B111" s="113"/>
      <c r="D111" s="114" t="s">
        <v>302</v>
      </c>
      <c r="E111" s="115"/>
      <c r="F111" s="115"/>
      <c r="G111" s="115"/>
      <c r="H111" s="115"/>
      <c r="I111" s="115"/>
      <c r="J111" s="116">
        <f>J179</f>
        <v>0</v>
      </c>
      <c r="L111" s="113"/>
    </row>
    <row r="112" spans="2:47" s="1" customFormat="1" ht="21.75" customHeight="1">
      <c r="B112" s="31"/>
      <c r="L112" s="31"/>
    </row>
    <row r="113" spans="2:12" s="1" customFormat="1" ht="7" customHeight="1">
      <c r="B113" s="46"/>
      <c r="C113" s="47"/>
      <c r="D113" s="47"/>
      <c r="E113" s="47"/>
      <c r="F113" s="47"/>
      <c r="G113" s="47"/>
      <c r="H113" s="47"/>
      <c r="I113" s="47"/>
      <c r="J113" s="47"/>
      <c r="K113" s="47"/>
      <c r="L113" s="31"/>
    </row>
    <row r="117" spans="2:12" s="1" customFormat="1" ht="7" customHeight="1">
      <c r="B117" s="48"/>
      <c r="C117" s="49"/>
      <c r="D117" s="49"/>
      <c r="E117" s="49"/>
      <c r="F117" s="49"/>
      <c r="G117" s="49"/>
      <c r="H117" s="49"/>
      <c r="I117" s="49"/>
      <c r="J117" s="49"/>
      <c r="K117" s="49"/>
      <c r="L117" s="31"/>
    </row>
    <row r="118" spans="2:12" s="1" customFormat="1" ht="25" customHeight="1">
      <c r="B118" s="31"/>
      <c r="C118" s="20" t="s">
        <v>303</v>
      </c>
      <c r="L118" s="31"/>
    </row>
    <row r="119" spans="2:12" s="1" customFormat="1" ht="7" customHeight="1">
      <c r="B119" s="31"/>
      <c r="L119" s="31"/>
    </row>
    <row r="120" spans="2:12" s="1" customFormat="1" ht="12" customHeight="1">
      <c r="B120" s="31"/>
      <c r="C120" s="26" t="s">
        <v>15</v>
      </c>
      <c r="L120" s="31"/>
    </row>
    <row r="121" spans="2:12" s="1" customFormat="1" ht="26.25" customHeight="1">
      <c r="B121" s="31"/>
      <c r="E121" s="261" t="str">
        <f>E7</f>
        <v>Dostavba a rekonštrukcia lôžkovej časti Nemocnice s poliklinikou v Spišskej Novej Vsi</v>
      </c>
      <c r="F121" s="262"/>
      <c r="G121" s="262"/>
      <c r="H121" s="262"/>
      <c r="L121" s="31"/>
    </row>
    <row r="122" spans="2:12" ht="12" customHeight="1">
      <c r="B122" s="19"/>
      <c r="C122" s="26" t="s">
        <v>285</v>
      </c>
      <c r="L122" s="19"/>
    </row>
    <row r="123" spans="2:12" ht="16.5" customHeight="1">
      <c r="B123" s="19"/>
      <c r="E123" s="261" t="s">
        <v>20135</v>
      </c>
      <c r="F123" s="218"/>
      <c r="G123" s="218"/>
      <c r="H123" s="218"/>
      <c r="L123" s="19"/>
    </row>
    <row r="124" spans="2:12" ht="12" customHeight="1">
      <c r="B124" s="19"/>
      <c r="C124" s="26" t="s">
        <v>287</v>
      </c>
      <c r="L124" s="19"/>
    </row>
    <row r="125" spans="2:12" s="1" customFormat="1" ht="16.5" customHeight="1">
      <c r="B125" s="31"/>
      <c r="E125" s="256" t="s">
        <v>21035</v>
      </c>
      <c r="F125" s="263"/>
      <c r="G125" s="263"/>
      <c r="H125" s="263"/>
      <c r="L125" s="31"/>
    </row>
    <row r="126" spans="2:12" s="1" customFormat="1" ht="12" customHeight="1">
      <c r="B126" s="31"/>
      <c r="C126" s="26" t="s">
        <v>289</v>
      </c>
      <c r="L126" s="31"/>
    </row>
    <row r="127" spans="2:12" s="1" customFormat="1" ht="16.5" customHeight="1">
      <c r="B127" s="31"/>
      <c r="E127" s="243" t="str">
        <f>E13</f>
        <v>PS09.6 - Rozvod CO2</v>
      </c>
      <c r="F127" s="263"/>
      <c r="G127" s="263"/>
      <c r="H127" s="263"/>
      <c r="L127" s="31"/>
    </row>
    <row r="128" spans="2:12" s="1" customFormat="1" ht="7" customHeight="1">
      <c r="B128" s="31"/>
      <c r="L128" s="31"/>
    </row>
    <row r="129" spans="2:65" s="1" customFormat="1" ht="12" customHeight="1">
      <c r="B129" s="31"/>
      <c r="C129" s="26" t="s">
        <v>19</v>
      </c>
      <c r="F129" s="24" t="str">
        <f>F16</f>
        <v>parc.č.:1094/1,17,81,82,98,99,1095,1096,9243/18</v>
      </c>
      <c r="I129" s="26" t="s">
        <v>21</v>
      </c>
      <c r="J129" s="54" t="str">
        <f>IF(J16="","",J16)</f>
        <v>6. 3. 2024</v>
      </c>
      <c r="L129" s="31"/>
    </row>
    <row r="130" spans="2:65" s="1" customFormat="1" ht="7" customHeight="1">
      <c r="B130" s="31"/>
      <c r="L130" s="31"/>
    </row>
    <row r="131" spans="2:65" s="1" customFormat="1" ht="25.65" customHeight="1">
      <c r="B131" s="31"/>
      <c r="C131" s="26" t="s">
        <v>23</v>
      </c>
      <c r="F131" s="24" t="str">
        <f>E19</f>
        <v>Nemocnica s poliklinikou, Spišská Nová Ves</v>
      </c>
      <c r="I131" s="26" t="s">
        <v>29</v>
      </c>
      <c r="J131" s="29" t="str">
        <f>E25</f>
        <v>d.g.A. design graphic architecture s.r.o.</v>
      </c>
      <c r="L131" s="31"/>
    </row>
    <row r="132" spans="2:65" s="1" customFormat="1" ht="15.15" customHeight="1">
      <c r="B132" s="31"/>
      <c r="C132" s="26" t="s">
        <v>27</v>
      </c>
      <c r="F132" s="24" t="str">
        <f>IF(E22="","",E22)</f>
        <v>Vyplň údaj</v>
      </c>
      <c r="I132" s="26" t="s">
        <v>32</v>
      </c>
      <c r="J132" s="29" t="str">
        <f>E28</f>
        <v xml:space="preserve"> </v>
      </c>
      <c r="L132" s="31"/>
    </row>
    <row r="133" spans="2:65" s="1" customFormat="1" ht="10.25" customHeight="1">
      <c r="B133" s="31"/>
      <c r="L133" s="31"/>
    </row>
    <row r="134" spans="2:65" s="10" customFormat="1" ht="29.25" customHeight="1">
      <c r="B134" s="121"/>
      <c r="C134" s="122" t="s">
        <v>304</v>
      </c>
      <c r="D134" s="123" t="s">
        <v>61</v>
      </c>
      <c r="E134" s="123" t="s">
        <v>57</v>
      </c>
      <c r="F134" s="123" t="s">
        <v>58</v>
      </c>
      <c r="G134" s="123" t="s">
        <v>305</v>
      </c>
      <c r="H134" s="123" t="s">
        <v>306</v>
      </c>
      <c r="I134" s="123" t="s">
        <v>307</v>
      </c>
      <c r="J134" s="124" t="s">
        <v>294</v>
      </c>
      <c r="K134" s="125" t="s">
        <v>308</v>
      </c>
      <c r="L134" s="121"/>
      <c r="M134" s="61" t="s">
        <v>1</v>
      </c>
      <c r="N134" s="62" t="s">
        <v>40</v>
      </c>
      <c r="O134" s="62" t="s">
        <v>309</v>
      </c>
      <c r="P134" s="62" t="s">
        <v>310</v>
      </c>
      <c r="Q134" s="62" t="s">
        <v>311</v>
      </c>
      <c r="R134" s="62" t="s">
        <v>312</v>
      </c>
      <c r="S134" s="62" t="s">
        <v>313</v>
      </c>
      <c r="T134" s="63" t="s">
        <v>314</v>
      </c>
    </row>
    <row r="135" spans="2:65" s="1" customFormat="1" ht="22.75" customHeight="1">
      <c r="B135" s="31"/>
      <c r="C135" s="66" t="s">
        <v>295</v>
      </c>
      <c r="J135" s="126">
        <f>BK135</f>
        <v>0</v>
      </c>
      <c r="L135" s="31"/>
      <c r="M135" s="64"/>
      <c r="N135" s="55"/>
      <c r="O135" s="55"/>
      <c r="P135" s="127">
        <f>P136+P170+P176+P179</f>
        <v>0</v>
      </c>
      <c r="Q135" s="55"/>
      <c r="R135" s="127">
        <f>R136+R170+R176+R179</f>
        <v>0.51314000000000004</v>
      </c>
      <c r="S135" s="55"/>
      <c r="T135" s="128">
        <f>T136+T170+T176+T179</f>
        <v>0</v>
      </c>
      <c r="AT135" s="16" t="s">
        <v>75</v>
      </c>
      <c r="AU135" s="16" t="s">
        <v>296</v>
      </c>
      <c r="BK135" s="129">
        <f>BK136+BK170+BK176+BK179</f>
        <v>0</v>
      </c>
    </row>
    <row r="136" spans="2:65" s="11" customFormat="1" ht="25.9" customHeight="1">
      <c r="B136" s="130"/>
      <c r="D136" s="131" t="s">
        <v>75</v>
      </c>
      <c r="E136" s="132" t="s">
        <v>582</v>
      </c>
      <c r="F136" s="132" t="s">
        <v>613</v>
      </c>
      <c r="I136" s="133"/>
      <c r="J136" s="134">
        <f>BK136</f>
        <v>0</v>
      </c>
      <c r="L136" s="130"/>
      <c r="M136" s="135"/>
      <c r="P136" s="136">
        <f>P137+P141+P147+P160+P168</f>
        <v>0</v>
      </c>
      <c r="R136" s="136">
        <f>R137+R141+R147+R160+R168</f>
        <v>0.51314000000000004</v>
      </c>
      <c r="T136" s="137">
        <f>T137+T141+T147+T160+T168</f>
        <v>0</v>
      </c>
      <c r="AR136" s="131" t="s">
        <v>83</v>
      </c>
      <c r="AT136" s="138" t="s">
        <v>75</v>
      </c>
      <c r="AU136" s="138" t="s">
        <v>76</v>
      </c>
      <c r="AY136" s="131" t="s">
        <v>317</v>
      </c>
      <c r="BK136" s="139">
        <f>BK137+BK141+BK147+BK160+BK168</f>
        <v>0</v>
      </c>
    </row>
    <row r="137" spans="2:65" s="11" customFormat="1" ht="22.75" customHeight="1">
      <c r="B137" s="130"/>
      <c r="D137" s="131" t="s">
        <v>75</v>
      </c>
      <c r="E137" s="140" t="s">
        <v>2453</v>
      </c>
      <c r="F137" s="140" t="s">
        <v>2454</v>
      </c>
      <c r="I137" s="133"/>
      <c r="J137" s="141">
        <f>BK137</f>
        <v>0</v>
      </c>
      <c r="L137" s="130"/>
      <c r="M137" s="135"/>
      <c r="P137" s="136">
        <f>SUM(P138:P140)</f>
        <v>0</v>
      </c>
      <c r="R137" s="136">
        <f>SUM(R138:R140)</f>
        <v>6.0000000000000006E-4</v>
      </c>
      <c r="T137" s="137">
        <f>SUM(T138:T140)</f>
        <v>0</v>
      </c>
      <c r="AR137" s="131" t="s">
        <v>88</v>
      </c>
      <c r="AT137" s="138" t="s">
        <v>75</v>
      </c>
      <c r="AU137" s="138" t="s">
        <v>83</v>
      </c>
      <c r="AY137" s="131" t="s">
        <v>317</v>
      </c>
      <c r="BK137" s="139">
        <f>SUM(BK138:BK140)</f>
        <v>0</v>
      </c>
    </row>
    <row r="138" spans="2:65" s="1" customFormat="1" ht="16.5" customHeight="1">
      <c r="B138" s="142"/>
      <c r="C138" s="143" t="s">
        <v>83</v>
      </c>
      <c r="D138" s="143" t="s">
        <v>319</v>
      </c>
      <c r="E138" s="144" t="s">
        <v>20782</v>
      </c>
      <c r="F138" s="145" t="s">
        <v>1</v>
      </c>
      <c r="G138" s="146" t="s">
        <v>1</v>
      </c>
      <c r="H138" s="147">
        <v>0</v>
      </c>
      <c r="I138" s="148"/>
      <c r="J138" s="149">
        <f>ROUND(I138*H138,2)</f>
        <v>0</v>
      </c>
      <c r="K138" s="150"/>
      <c r="L138" s="31"/>
      <c r="M138" s="151" t="s">
        <v>1</v>
      </c>
      <c r="N138" s="152" t="s">
        <v>42</v>
      </c>
      <c r="P138" s="153">
        <f>O138*H138</f>
        <v>0</v>
      </c>
      <c r="Q138" s="153">
        <v>1E-4</v>
      </c>
      <c r="R138" s="153">
        <f>Q138*H138</f>
        <v>0</v>
      </c>
      <c r="S138" s="153">
        <v>0</v>
      </c>
      <c r="T138" s="154">
        <f>S138*H138</f>
        <v>0</v>
      </c>
      <c r="AR138" s="155" t="s">
        <v>396</v>
      </c>
      <c r="AT138" s="155" t="s">
        <v>319</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396</v>
      </c>
      <c r="BM138" s="155" t="s">
        <v>88</v>
      </c>
    </row>
    <row r="139" spans="2:65" s="1" customFormat="1" ht="24.15" customHeight="1">
      <c r="B139" s="142"/>
      <c r="C139" s="143" t="s">
        <v>469</v>
      </c>
      <c r="D139" s="143" t="s">
        <v>319</v>
      </c>
      <c r="E139" s="144" t="s">
        <v>20783</v>
      </c>
      <c r="F139" s="145" t="s">
        <v>20784</v>
      </c>
      <c r="G139" s="146" t="s">
        <v>611</v>
      </c>
      <c r="H139" s="147">
        <v>3</v>
      </c>
      <c r="I139" s="148"/>
      <c r="J139" s="149">
        <f>ROUND(I139*H139,2)</f>
        <v>0</v>
      </c>
      <c r="K139" s="150"/>
      <c r="L139" s="31"/>
      <c r="M139" s="151" t="s">
        <v>1</v>
      </c>
      <c r="N139" s="152" t="s">
        <v>42</v>
      </c>
      <c r="P139" s="153">
        <f>O139*H139</f>
        <v>0</v>
      </c>
      <c r="Q139" s="153">
        <v>1E-4</v>
      </c>
      <c r="R139" s="153">
        <f>Q139*H139</f>
        <v>3.0000000000000003E-4</v>
      </c>
      <c r="S139" s="153">
        <v>0</v>
      </c>
      <c r="T139" s="154">
        <f>S139*H139</f>
        <v>0</v>
      </c>
      <c r="AR139" s="155" t="s">
        <v>396</v>
      </c>
      <c r="AT139" s="155" t="s">
        <v>319</v>
      </c>
      <c r="AU139" s="155" t="s">
        <v>88</v>
      </c>
      <c r="AY139" s="16" t="s">
        <v>317</v>
      </c>
      <c r="BE139" s="156">
        <f>IF(N139="základná",J139,0)</f>
        <v>0</v>
      </c>
      <c r="BF139" s="156">
        <f>IF(N139="znížená",J139,0)</f>
        <v>0</v>
      </c>
      <c r="BG139" s="156">
        <f>IF(N139="zákl. prenesená",J139,0)</f>
        <v>0</v>
      </c>
      <c r="BH139" s="156">
        <f>IF(N139="zníž. prenesená",J139,0)</f>
        <v>0</v>
      </c>
      <c r="BI139" s="156">
        <f>IF(N139="nulová",J139,0)</f>
        <v>0</v>
      </c>
      <c r="BJ139" s="16" t="s">
        <v>88</v>
      </c>
      <c r="BK139" s="156">
        <f>ROUND(I139*H139,2)</f>
        <v>0</v>
      </c>
      <c r="BL139" s="16" t="s">
        <v>396</v>
      </c>
      <c r="BM139" s="155" t="s">
        <v>21161</v>
      </c>
    </row>
    <row r="140" spans="2:65" s="1" customFormat="1" ht="16.5" customHeight="1">
      <c r="B140" s="142"/>
      <c r="C140" s="179" t="s">
        <v>473</v>
      </c>
      <c r="D140" s="179" t="s">
        <v>454</v>
      </c>
      <c r="E140" s="180" t="s">
        <v>20786</v>
      </c>
      <c r="F140" s="181" t="s">
        <v>20787</v>
      </c>
      <c r="G140" s="182" t="s">
        <v>611</v>
      </c>
      <c r="H140" s="183">
        <v>3</v>
      </c>
      <c r="I140" s="184"/>
      <c r="J140" s="185">
        <f>ROUND(I140*H140,2)</f>
        <v>0</v>
      </c>
      <c r="K140" s="186"/>
      <c r="L140" s="187"/>
      <c r="M140" s="188" t="s">
        <v>1</v>
      </c>
      <c r="N140" s="189" t="s">
        <v>42</v>
      </c>
      <c r="P140" s="153">
        <f>O140*H140</f>
        <v>0</v>
      </c>
      <c r="Q140" s="153">
        <v>1E-4</v>
      </c>
      <c r="R140" s="153">
        <f>Q140*H140</f>
        <v>3.0000000000000003E-4</v>
      </c>
      <c r="S140" s="153">
        <v>0</v>
      </c>
      <c r="T140" s="154">
        <f>S140*H140</f>
        <v>0</v>
      </c>
      <c r="AR140" s="155" t="s">
        <v>481</v>
      </c>
      <c r="AT140" s="155" t="s">
        <v>454</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396</v>
      </c>
      <c r="BM140" s="155" t="s">
        <v>21162</v>
      </c>
    </row>
    <row r="141" spans="2:65" s="11" customFormat="1" ht="22.75" customHeight="1">
      <c r="B141" s="130"/>
      <c r="D141" s="131" t="s">
        <v>75</v>
      </c>
      <c r="E141" s="140" t="s">
        <v>614</v>
      </c>
      <c r="F141" s="140" t="s">
        <v>615</v>
      </c>
      <c r="I141" s="133"/>
      <c r="J141" s="141">
        <f>BK141</f>
        <v>0</v>
      </c>
      <c r="L141" s="130"/>
      <c r="M141" s="135"/>
      <c r="P141" s="136">
        <f>SUM(P142:P146)</f>
        <v>0</v>
      </c>
      <c r="R141" s="136">
        <f>SUM(R142:R146)</f>
        <v>0.34962500000000002</v>
      </c>
      <c r="T141" s="137">
        <f>SUM(T142:T146)</f>
        <v>0</v>
      </c>
      <c r="AR141" s="131" t="s">
        <v>88</v>
      </c>
      <c r="AT141" s="138" t="s">
        <v>75</v>
      </c>
      <c r="AU141" s="138" t="s">
        <v>83</v>
      </c>
      <c r="AY141" s="131" t="s">
        <v>317</v>
      </c>
      <c r="BK141" s="139">
        <f>SUM(BK142:BK146)</f>
        <v>0</v>
      </c>
    </row>
    <row r="142" spans="2:65" s="1" customFormat="1" ht="24.15" customHeight="1">
      <c r="B142" s="142"/>
      <c r="C142" s="143" t="s">
        <v>88</v>
      </c>
      <c r="D142" s="143" t="s">
        <v>319</v>
      </c>
      <c r="E142" s="144" t="s">
        <v>20978</v>
      </c>
      <c r="F142" s="145" t="s">
        <v>21163</v>
      </c>
      <c r="G142" s="146" t="s">
        <v>484</v>
      </c>
      <c r="H142" s="147">
        <v>1</v>
      </c>
      <c r="I142" s="148"/>
      <c r="J142" s="149">
        <f>ROUND(I142*H142,2)</f>
        <v>0</v>
      </c>
      <c r="K142" s="150"/>
      <c r="L142" s="31"/>
      <c r="M142" s="151" t="s">
        <v>1</v>
      </c>
      <c r="N142" s="152" t="s">
        <v>42</v>
      </c>
      <c r="P142" s="153">
        <f>O142*H142</f>
        <v>0</v>
      </c>
      <c r="Q142" s="153">
        <v>2.5699999999999998E-3</v>
      </c>
      <c r="R142" s="153">
        <f>Q142*H142</f>
        <v>2.5699999999999998E-3</v>
      </c>
      <c r="S142" s="153">
        <v>0</v>
      </c>
      <c r="T142" s="154">
        <f>S142*H142</f>
        <v>0</v>
      </c>
      <c r="AR142" s="155" t="s">
        <v>396</v>
      </c>
      <c r="AT142" s="155" t="s">
        <v>319</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396</v>
      </c>
      <c r="BM142" s="155" t="s">
        <v>323</v>
      </c>
    </row>
    <row r="143" spans="2:65" s="1" customFormat="1" ht="24.15" customHeight="1">
      <c r="B143" s="142"/>
      <c r="C143" s="143" t="s">
        <v>92</v>
      </c>
      <c r="D143" s="143" t="s">
        <v>319</v>
      </c>
      <c r="E143" s="144" t="s">
        <v>20980</v>
      </c>
      <c r="F143" s="145" t="s">
        <v>21164</v>
      </c>
      <c r="G143" s="146" t="s">
        <v>484</v>
      </c>
      <c r="H143" s="147">
        <v>1.5</v>
      </c>
      <c r="I143" s="148"/>
      <c r="J143" s="149">
        <f>ROUND(I143*H143,2)</f>
        <v>0</v>
      </c>
      <c r="K143" s="150"/>
      <c r="L143" s="31"/>
      <c r="M143" s="151" t="s">
        <v>1</v>
      </c>
      <c r="N143" s="152" t="s">
        <v>42</v>
      </c>
      <c r="P143" s="153">
        <f>O143*H143</f>
        <v>0</v>
      </c>
      <c r="Q143" s="153">
        <v>2.5699999999999998E-3</v>
      </c>
      <c r="R143" s="153">
        <f>Q143*H143</f>
        <v>3.8549999999999999E-3</v>
      </c>
      <c r="S143" s="153">
        <v>0</v>
      </c>
      <c r="T143" s="154">
        <f>S143*H143</f>
        <v>0</v>
      </c>
      <c r="AR143" s="155" t="s">
        <v>396</v>
      </c>
      <c r="AT143" s="155" t="s">
        <v>319</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396</v>
      </c>
      <c r="BM143" s="155" t="s">
        <v>346</v>
      </c>
    </row>
    <row r="144" spans="2:65" s="1" customFormat="1" ht="24.15" customHeight="1">
      <c r="B144" s="142"/>
      <c r="C144" s="179" t="s">
        <v>323</v>
      </c>
      <c r="D144" s="179" t="s">
        <v>454</v>
      </c>
      <c r="E144" s="180" t="s">
        <v>21056</v>
      </c>
      <c r="F144" s="181" t="s">
        <v>21091</v>
      </c>
      <c r="G144" s="182" t="s">
        <v>484</v>
      </c>
      <c r="H144" s="183">
        <v>26</v>
      </c>
      <c r="I144" s="184"/>
      <c r="J144" s="185">
        <f>ROUND(I144*H144,2)</f>
        <v>0</v>
      </c>
      <c r="K144" s="186"/>
      <c r="L144" s="187"/>
      <c r="M144" s="188" t="s">
        <v>1</v>
      </c>
      <c r="N144" s="189" t="s">
        <v>42</v>
      </c>
      <c r="P144" s="153">
        <f>O144*H144</f>
        <v>0</v>
      </c>
      <c r="Q144" s="153">
        <v>1.32E-2</v>
      </c>
      <c r="R144" s="153">
        <f>Q144*H144</f>
        <v>0.34320000000000001</v>
      </c>
      <c r="S144" s="153">
        <v>0</v>
      </c>
      <c r="T144" s="154">
        <f>S144*H144</f>
        <v>0</v>
      </c>
      <c r="AR144" s="155" t="s">
        <v>481</v>
      </c>
      <c r="AT144" s="155" t="s">
        <v>454</v>
      </c>
      <c r="AU144" s="155" t="s">
        <v>88</v>
      </c>
      <c r="AY144" s="16" t="s">
        <v>317</v>
      </c>
      <c r="BE144" s="156">
        <f>IF(N144="základná",J144,0)</f>
        <v>0</v>
      </c>
      <c r="BF144" s="156">
        <f>IF(N144="znížená",J144,0)</f>
        <v>0</v>
      </c>
      <c r="BG144" s="156">
        <f>IF(N144="zákl. prenesená",J144,0)</f>
        <v>0</v>
      </c>
      <c r="BH144" s="156">
        <f>IF(N144="zníž. prenesená",J144,0)</f>
        <v>0</v>
      </c>
      <c r="BI144" s="156">
        <f>IF(N144="nulová",J144,0)</f>
        <v>0</v>
      </c>
      <c r="BJ144" s="16" t="s">
        <v>88</v>
      </c>
      <c r="BK144" s="156">
        <f>ROUND(I144*H144,2)</f>
        <v>0</v>
      </c>
      <c r="BL144" s="16" t="s">
        <v>396</v>
      </c>
      <c r="BM144" s="155" t="s">
        <v>356</v>
      </c>
    </row>
    <row r="145" spans="2:65" s="1" customFormat="1" ht="18">
      <c r="B145" s="31"/>
      <c r="D145" s="158" t="s">
        <v>597</v>
      </c>
      <c r="F145" s="195" t="s">
        <v>21059</v>
      </c>
      <c r="I145" s="196"/>
      <c r="L145" s="31"/>
      <c r="M145" s="197"/>
      <c r="T145" s="58"/>
      <c r="AT145" s="16" t="s">
        <v>597</v>
      </c>
      <c r="AU145" s="16" t="s">
        <v>88</v>
      </c>
    </row>
    <row r="146" spans="2:65" s="1" customFormat="1" ht="24.15" customHeight="1">
      <c r="B146" s="142"/>
      <c r="C146" s="143" t="s">
        <v>341</v>
      </c>
      <c r="D146" s="143" t="s">
        <v>319</v>
      </c>
      <c r="E146" s="144" t="s">
        <v>628</v>
      </c>
      <c r="F146" s="145" t="s">
        <v>629</v>
      </c>
      <c r="G146" s="146" t="s">
        <v>484</v>
      </c>
      <c r="H146" s="147">
        <v>189</v>
      </c>
      <c r="I146" s="148"/>
      <c r="J146" s="149">
        <f>ROUND(I146*H146,2)</f>
        <v>0</v>
      </c>
      <c r="K146" s="150"/>
      <c r="L146" s="31"/>
      <c r="M146" s="151" t="s">
        <v>1</v>
      </c>
      <c r="N146" s="152" t="s">
        <v>42</v>
      </c>
      <c r="P146" s="153">
        <f>O146*H146</f>
        <v>0</v>
      </c>
      <c r="Q146" s="153">
        <v>0</v>
      </c>
      <c r="R146" s="153">
        <f>Q146*H146</f>
        <v>0</v>
      </c>
      <c r="S146" s="153">
        <v>0</v>
      </c>
      <c r="T146" s="154">
        <f>S146*H146</f>
        <v>0</v>
      </c>
      <c r="AR146" s="155" t="s">
        <v>396</v>
      </c>
      <c r="AT146" s="155" t="s">
        <v>319</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396</v>
      </c>
      <c r="BM146" s="155" t="s">
        <v>366</v>
      </c>
    </row>
    <row r="147" spans="2:65" s="11" customFormat="1" ht="22.75" customHeight="1">
      <c r="B147" s="130"/>
      <c r="D147" s="131" t="s">
        <v>75</v>
      </c>
      <c r="E147" s="140" t="s">
        <v>630</v>
      </c>
      <c r="F147" s="140" t="s">
        <v>631</v>
      </c>
      <c r="I147" s="133"/>
      <c r="J147" s="141">
        <f>BK147</f>
        <v>0</v>
      </c>
      <c r="L147" s="130"/>
      <c r="M147" s="135"/>
      <c r="P147" s="136">
        <f>SUM(P148:P159)</f>
        <v>0</v>
      </c>
      <c r="R147" s="136">
        <f>SUM(R148:R159)</f>
        <v>0.14619500000000002</v>
      </c>
      <c r="T147" s="137">
        <f>SUM(T148:T159)</f>
        <v>0</v>
      </c>
      <c r="AR147" s="131" t="s">
        <v>88</v>
      </c>
      <c r="AT147" s="138" t="s">
        <v>75</v>
      </c>
      <c r="AU147" s="138" t="s">
        <v>83</v>
      </c>
      <c r="AY147" s="131" t="s">
        <v>317</v>
      </c>
      <c r="BK147" s="139">
        <f>SUM(BK148:BK159)</f>
        <v>0</v>
      </c>
    </row>
    <row r="148" spans="2:65" s="1" customFormat="1" ht="24.15" customHeight="1">
      <c r="B148" s="142"/>
      <c r="C148" s="143" t="s">
        <v>346</v>
      </c>
      <c r="D148" s="143" t="s">
        <v>319</v>
      </c>
      <c r="E148" s="144" t="s">
        <v>20982</v>
      </c>
      <c r="F148" s="145" t="s">
        <v>21108</v>
      </c>
      <c r="G148" s="146" t="s">
        <v>484</v>
      </c>
      <c r="H148" s="147">
        <v>12</v>
      </c>
      <c r="I148" s="148"/>
      <c r="J148" s="149">
        <f>ROUND(I148*H148,2)</f>
        <v>0</v>
      </c>
      <c r="K148" s="150"/>
      <c r="L148" s="31"/>
      <c r="M148" s="151" t="s">
        <v>1</v>
      </c>
      <c r="N148" s="152" t="s">
        <v>42</v>
      </c>
      <c r="P148" s="153">
        <f>O148*H148</f>
        <v>0</v>
      </c>
      <c r="Q148" s="153">
        <v>3.6000000000000002E-4</v>
      </c>
      <c r="R148" s="153">
        <f>Q148*H148</f>
        <v>4.3200000000000001E-3</v>
      </c>
      <c r="S148" s="153">
        <v>0</v>
      </c>
      <c r="T148" s="154">
        <f>S148*H148</f>
        <v>0</v>
      </c>
      <c r="AR148" s="155" t="s">
        <v>396</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396</v>
      </c>
      <c r="BM148" s="155" t="s">
        <v>376</v>
      </c>
    </row>
    <row r="149" spans="2:65" s="1" customFormat="1" ht="27">
      <c r="B149" s="31"/>
      <c r="D149" s="158" t="s">
        <v>597</v>
      </c>
      <c r="F149" s="195" t="s">
        <v>21109</v>
      </c>
      <c r="I149" s="196"/>
      <c r="L149" s="31"/>
      <c r="M149" s="197"/>
      <c r="T149" s="58"/>
      <c r="AT149" s="16" t="s">
        <v>597</v>
      </c>
      <c r="AU149" s="16" t="s">
        <v>88</v>
      </c>
    </row>
    <row r="150" spans="2:65" s="1" customFormat="1" ht="24.15" customHeight="1">
      <c r="B150" s="142"/>
      <c r="C150" s="143" t="s">
        <v>351</v>
      </c>
      <c r="D150" s="143" t="s">
        <v>319</v>
      </c>
      <c r="E150" s="144" t="s">
        <v>21110</v>
      </c>
      <c r="F150" s="145" t="s">
        <v>20983</v>
      </c>
      <c r="G150" s="146" t="s">
        <v>484</v>
      </c>
      <c r="H150" s="147">
        <v>71</v>
      </c>
      <c r="I150" s="148"/>
      <c r="J150" s="149">
        <f>ROUND(I150*H150,2)</f>
        <v>0</v>
      </c>
      <c r="K150" s="150"/>
      <c r="L150" s="31"/>
      <c r="M150" s="151" t="s">
        <v>1</v>
      </c>
      <c r="N150" s="152" t="s">
        <v>42</v>
      </c>
      <c r="P150" s="153">
        <f>O150*H150</f>
        <v>0</v>
      </c>
      <c r="Q150" s="153">
        <v>3.6000000000000002E-4</v>
      </c>
      <c r="R150" s="153">
        <f>Q150*H150</f>
        <v>2.5560000000000003E-2</v>
      </c>
      <c r="S150" s="153">
        <v>0</v>
      </c>
      <c r="T150" s="154">
        <f>S150*H150</f>
        <v>0</v>
      </c>
      <c r="AR150" s="155" t="s">
        <v>396</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396</v>
      </c>
      <c r="BM150" s="155" t="s">
        <v>386</v>
      </c>
    </row>
    <row r="151" spans="2:65" s="1" customFormat="1" ht="27">
      <c r="B151" s="31"/>
      <c r="D151" s="158" t="s">
        <v>597</v>
      </c>
      <c r="F151" s="195" t="s">
        <v>21111</v>
      </c>
      <c r="I151" s="196"/>
      <c r="L151" s="31"/>
      <c r="M151" s="197"/>
      <c r="T151" s="58"/>
      <c r="AT151" s="16" t="s">
        <v>597</v>
      </c>
      <c r="AU151" s="16" t="s">
        <v>88</v>
      </c>
    </row>
    <row r="152" spans="2:65" s="1" customFormat="1" ht="24.15" customHeight="1">
      <c r="B152" s="142"/>
      <c r="C152" s="143" t="s">
        <v>356</v>
      </c>
      <c r="D152" s="143" t="s">
        <v>319</v>
      </c>
      <c r="E152" s="144" t="s">
        <v>20986</v>
      </c>
      <c r="F152" s="145" t="s">
        <v>20987</v>
      </c>
      <c r="G152" s="146" t="s">
        <v>484</v>
      </c>
      <c r="H152" s="147">
        <v>36</v>
      </c>
      <c r="I152" s="148"/>
      <c r="J152" s="149">
        <f>ROUND(I152*H152,2)</f>
        <v>0</v>
      </c>
      <c r="K152" s="150"/>
      <c r="L152" s="31"/>
      <c r="M152" s="151" t="s">
        <v>1</v>
      </c>
      <c r="N152" s="152" t="s">
        <v>42</v>
      </c>
      <c r="P152" s="153">
        <f>O152*H152</f>
        <v>0</v>
      </c>
      <c r="Q152" s="153">
        <v>6.9999999999999999E-4</v>
      </c>
      <c r="R152" s="153">
        <f>Q152*H152</f>
        <v>2.52E-2</v>
      </c>
      <c r="S152" s="153">
        <v>0</v>
      </c>
      <c r="T152" s="154">
        <f>S152*H152</f>
        <v>0</v>
      </c>
      <c r="AR152" s="155" t="s">
        <v>396</v>
      </c>
      <c r="AT152" s="155" t="s">
        <v>319</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396</v>
      </c>
      <c r="BM152" s="155" t="s">
        <v>396</v>
      </c>
    </row>
    <row r="153" spans="2:65" s="1" customFormat="1" ht="27">
      <c r="B153" s="31"/>
      <c r="D153" s="158" t="s">
        <v>597</v>
      </c>
      <c r="F153" s="195" t="s">
        <v>21092</v>
      </c>
      <c r="I153" s="196"/>
      <c r="L153" s="31"/>
      <c r="M153" s="197"/>
      <c r="T153" s="58"/>
      <c r="AT153" s="16" t="s">
        <v>597</v>
      </c>
      <c r="AU153" s="16" t="s">
        <v>88</v>
      </c>
    </row>
    <row r="154" spans="2:65" s="1" customFormat="1" ht="24.15" customHeight="1">
      <c r="B154" s="142"/>
      <c r="C154" s="143" t="s">
        <v>361</v>
      </c>
      <c r="D154" s="143" t="s">
        <v>319</v>
      </c>
      <c r="E154" s="144" t="s">
        <v>20793</v>
      </c>
      <c r="F154" s="145" t="s">
        <v>20794</v>
      </c>
      <c r="G154" s="146" t="s">
        <v>484</v>
      </c>
      <c r="H154" s="147">
        <v>70</v>
      </c>
      <c r="I154" s="148"/>
      <c r="J154" s="149">
        <f t="shared" ref="J154:J159" si="0">ROUND(I154*H154,2)</f>
        <v>0</v>
      </c>
      <c r="K154" s="150"/>
      <c r="L154" s="31"/>
      <c r="M154" s="151" t="s">
        <v>1</v>
      </c>
      <c r="N154" s="152" t="s">
        <v>42</v>
      </c>
      <c r="P154" s="153">
        <f t="shared" ref="P154:P159" si="1">O154*H154</f>
        <v>0</v>
      </c>
      <c r="Q154" s="153">
        <v>1.25E-3</v>
      </c>
      <c r="R154" s="153">
        <f t="shared" ref="R154:R159" si="2">Q154*H154</f>
        <v>8.7500000000000008E-2</v>
      </c>
      <c r="S154" s="153">
        <v>0</v>
      </c>
      <c r="T154" s="154">
        <f t="shared" ref="T154:T159" si="3">S154*H154</f>
        <v>0</v>
      </c>
      <c r="AR154" s="155" t="s">
        <v>396</v>
      </c>
      <c r="AT154" s="155" t="s">
        <v>319</v>
      </c>
      <c r="AU154" s="155" t="s">
        <v>88</v>
      </c>
      <c r="AY154" s="16" t="s">
        <v>317</v>
      </c>
      <c r="BE154" s="156">
        <f t="shared" ref="BE154:BE159" si="4">IF(N154="základná",J154,0)</f>
        <v>0</v>
      </c>
      <c r="BF154" s="156">
        <f t="shared" ref="BF154:BF159" si="5">IF(N154="znížená",J154,0)</f>
        <v>0</v>
      </c>
      <c r="BG154" s="156">
        <f t="shared" ref="BG154:BG159" si="6">IF(N154="zákl. prenesená",J154,0)</f>
        <v>0</v>
      </c>
      <c r="BH154" s="156">
        <f t="shared" ref="BH154:BH159" si="7">IF(N154="zníž. prenesená",J154,0)</f>
        <v>0</v>
      </c>
      <c r="BI154" s="156">
        <f t="shared" ref="BI154:BI159" si="8">IF(N154="nulová",J154,0)</f>
        <v>0</v>
      </c>
      <c r="BJ154" s="16" t="s">
        <v>88</v>
      </c>
      <c r="BK154" s="156">
        <f t="shared" ref="BK154:BK159" si="9">ROUND(I154*H154,2)</f>
        <v>0</v>
      </c>
      <c r="BL154" s="16" t="s">
        <v>396</v>
      </c>
      <c r="BM154" s="155" t="s">
        <v>405</v>
      </c>
    </row>
    <row r="155" spans="2:65" s="1" customFormat="1" ht="24.15" customHeight="1">
      <c r="B155" s="142"/>
      <c r="C155" s="143" t="s">
        <v>366</v>
      </c>
      <c r="D155" s="143" t="s">
        <v>319</v>
      </c>
      <c r="E155" s="144" t="s">
        <v>632</v>
      </c>
      <c r="F155" s="145" t="s">
        <v>633</v>
      </c>
      <c r="G155" s="146" t="s">
        <v>484</v>
      </c>
      <c r="H155" s="147">
        <v>0.5</v>
      </c>
      <c r="I155" s="148"/>
      <c r="J155" s="149">
        <f t="shared" si="0"/>
        <v>0</v>
      </c>
      <c r="K155" s="150"/>
      <c r="L155" s="31"/>
      <c r="M155" s="151" t="s">
        <v>1</v>
      </c>
      <c r="N155" s="152" t="s">
        <v>42</v>
      </c>
      <c r="P155" s="153">
        <f t="shared" si="1"/>
        <v>0</v>
      </c>
      <c r="Q155" s="153">
        <v>3.79E-3</v>
      </c>
      <c r="R155" s="153">
        <f t="shared" si="2"/>
        <v>1.895E-3</v>
      </c>
      <c r="S155" s="153">
        <v>0</v>
      </c>
      <c r="T155" s="154">
        <f t="shared" si="3"/>
        <v>0</v>
      </c>
      <c r="AR155" s="155" t="s">
        <v>396</v>
      </c>
      <c r="AT155" s="155" t="s">
        <v>319</v>
      </c>
      <c r="AU155" s="155" t="s">
        <v>88</v>
      </c>
      <c r="AY155" s="16" t="s">
        <v>317</v>
      </c>
      <c r="BE155" s="156">
        <f t="shared" si="4"/>
        <v>0</v>
      </c>
      <c r="BF155" s="156">
        <f t="shared" si="5"/>
        <v>0</v>
      </c>
      <c r="BG155" s="156">
        <f t="shared" si="6"/>
        <v>0</v>
      </c>
      <c r="BH155" s="156">
        <f t="shared" si="7"/>
        <v>0</v>
      </c>
      <c r="BI155" s="156">
        <f t="shared" si="8"/>
        <v>0</v>
      </c>
      <c r="BJ155" s="16" t="s">
        <v>88</v>
      </c>
      <c r="BK155" s="156">
        <f t="shared" si="9"/>
        <v>0</v>
      </c>
      <c r="BL155" s="16" t="s">
        <v>396</v>
      </c>
      <c r="BM155" s="155" t="s">
        <v>7</v>
      </c>
    </row>
    <row r="156" spans="2:65" s="1" customFormat="1" ht="16.5" customHeight="1">
      <c r="B156" s="142"/>
      <c r="C156" s="179" t="s">
        <v>371</v>
      </c>
      <c r="D156" s="179" t="s">
        <v>454</v>
      </c>
      <c r="E156" s="180" t="s">
        <v>20804</v>
      </c>
      <c r="F156" s="181" t="s">
        <v>20808</v>
      </c>
      <c r="G156" s="182" t="s">
        <v>611</v>
      </c>
      <c r="H156" s="183">
        <v>4</v>
      </c>
      <c r="I156" s="184"/>
      <c r="J156" s="185">
        <f t="shared" si="0"/>
        <v>0</v>
      </c>
      <c r="K156" s="186"/>
      <c r="L156" s="187"/>
      <c r="M156" s="188" t="s">
        <v>1</v>
      </c>
      <c r="N156" s="189" t="s">
        <v>42</v>
      </c>
      <c r="P156" s="153">
        <f t="shared" si="1"/>
        <v>0</v>
      </c>
      <c r="Q156" s="153">
        <v>4.2999999999999999E-4</v>
      </c>
      <c r="R156" s="153">
        <f t="shared" si="2"/>
        <v>1.72E-3</v>
      </c>
      <c r="S156" s="153">
        <v>0</v>
      </c>
      <c r="T156" s="154">
        <f t="shared" si="3"/>
        <v>0</v>
      </c>
      <c r="AR156" s="155" t="s">
        <v>481</v>
      </c>
      <c r="AT156" s="155" t="s">
        <v>454</v>
      </c>
      <c r="AU156" s="155" t="s">
        <v>88</v>
      </c>
      <c r="AY156" s="16" t="s">
        <v>317</v>
      </c>
      <c r="BE156" s="156">
        <f t="shared" si="4"/>
        <v>0</v>
      </c>
      <c r="BF156" s="156">
        <f t="shared" si="5"/>
        <v>0</v>
      </c>
      <c r="BG156" s="156">
        <f t="shared" si="6"/>
        <v>0</v>
      </c>
      <c r="BH156" s="156">
        <f t="shared" si="7"/>
        <v>0</v>
      </c>
      <c r="BI156" s="156">
        <f t="shared" si="8"/>
        <v>0</v>
      </c>
      <c r="BJ156" s="16" t="s">
        <v>88</v>
      </c>
      <c r="BK156" s="156">
        <f t="shared" si="9"/>
        <v>0</v>
      </c>
      <c r="BL156" s="16" t="s">
        <v>396</v>
      </c>
      <c r="BM156" s="155" t="s">
        <v>432</v>
      </c>
    </row>
    <row r="157" spans="2:65" s="1" customFormat="1" ht="24.15" customHeight="1">
      <c r="B157" s="142"/>
      <c r="C157" s="143" t="s">
        <v>376</v>
      </c>
      <c r="D157" s="143" t="s">
        <v>319</v>
      </c>
      <c r="E157" s="144" t="s">
        <v>637</v>
      </c>
      <c r="F157" s="145" t="s">
        <v>638</v>
      </c>
      <c r="G157" s="146" t="s">
        <v>639</v>
      </c>
      <c r="H157" s="198"/>
      <c r="I157" s="148"/>
      <c r="J157" s="149">
        <f t="shared" si="0"/>
        <v>0</v>
      </c>
      <c r="K157" s="150"/>
      <c r="L157" s="31"/>
      <c r="M157" s="151" t="s">
        <v>1</v>
      </c>
      <c r="N157" s="152" t="s">
        <v>42</v>
      </c>
      <c r="P157" s="153">
        <f t="shared" si="1"/>
        <v>0</v>
      </c>
      <c r="Q157" s="153">
        <v>0</v>
      </c>
      <c r="R157" s="153">
        <f t="shared" si="2"/>
        <v>0</v>
      </c>
      <c r="S157" s="153">
        <v>0</v>
      </c>
      <c r="T157" s="154">
        <f t="shared" si="3"/>
        <v>0</v>
      </c>
      <c r="AR157" s="155" t="s">
        <v>396</v>
      </c>
      <c r="AT157" s="155" t="s">
        <v>319</v>
      </c>
      <c r="AU157" s="155" t="s">
        <v>88</v>
      </c>
      <c r="AY157" s="16" t="s">
        <v>317</v>
      </c>
      <c r="BE157" s="156">
        <f t="shared" si="4"/>
        <v>0</v>
      </c>
      <c r="BF157" s="156">
        <f t="shared" si="5"/>
        <v>0</v>
      </c>
      <c r="BG157" s="156">
        <f t="shared" si="6"/>
        <v>0</v>
      </c>
      <c r="BH157" s="156">
        <f t="shared" si="7"/>
        <v>0</v>
      </c>
      <c r="BI157" s="156">
        <f t="shared" si="8"/>
        <v>0</v>
      </c>
      <c r="BJ157" s="16" t="s">
        <v>88</v>
      </c>
      <c r="BK157" s="156">
        <f t="shared" si="9"/>
        <v>0</v>
      </c>
      <c r="BL157" s="16" t="s">
        <v>396</v>
      </c>
      <c r="BM157" s="155" t="s">
        <v>441</v>
      </c>
    </row>
    <row r="158" spans="2:65" s="1" customFormat="1" ht="24.15" customHeight="1">
      <c r="B158" s="142"/>
      <c r="C158" s="143" t="s">
        <v>381</v>
      </c>
      <c r="D158" s="143" t="s">
        <v>319</v>
      </c>
      <c r="E158" s="144" t="s">
        <v>640</v>
      </c>
      <c r="F158" s="145" t="s">
        <v>641</v>
      </c>
      <c r="G158" s="146" t="s">
        <v>639</v>
      </c>
      <c r="H158" s="198"/>
      <c r="I158" s="148"/>
      <c r="J158" s="149">
        <f t="shared" si="0"/>
        <v>0</v>
      </c>
      <c r="K158" s="150"/>
      <c r="L158" s="31"/>
      <c r="M158" s="151" t="s">
        <v>1</v>
      </c>
      <c r="N158" s="152" t="s">
        <v>42</v>
      </c>
      <c r="P158" s="153">
        <f t="shared" si="1"/>
        <v>0</v>
      </c>
      <c r="Q158" s="153">
        <v>0</v>
      </c>
      <c r="R158" s="153">
        <f t="shared" si="2"/>
        <v>0</v>
      </c>
      <c r="S158" s="153">
        <v>0</v>
      </c>
      <c r="T158" s="154">
        <f t="shared" si="3"/>
        <v>0</v>
      </c>
      <c r="AR158" s="155" t="s">
        <v>396</v>
      </c>
      <c r="AT158" s="155" t="s">
        <v>319</v>
      </c>
      <c r="AU158" s="155" t="s">
        <v>88</v>
      </c>
      <c r="AY158" s="16" t="s">
        <v>317</v>
      </c>
      <c r="BE158" s="156">
        <f t="shared" si="4"/>
        <v>0</v>
      </c>
      <c r="BF158" s="156">
        <f t="shared" si="5"/>
        <v>0</v>
      </c>
      <c r="BG158" s="156">
        <f t="shared" si="6"/>
        <v>0</v>
      </c>
      <c r="BH158" s="156">
        <f t="shared" si="7"/>
        <v>0</v>
      </c>
      <c r="BI158" s="156">
        <f t="shared" si="8"/>
        <v>0</v>
      </c>
      <c r="BJ158" s="16" t="s">
        <v>88</v>
      </c>
      <c r="BK158" s="156">
        <f t="shared" si="9"/>
        <v>0</v>
      </c>
      <c r="BL158" s="16" t="s">
        <v>396</v>
      </c>
      <c r="BM158" s="155" t="s">
        <v>453</v>
      </c>
    </row>
    <row r="159" spans="2:65" s="1" customFormat="1" ht="24.15" customHeight="1">
      <c r="B159" s="142"/>
      <c r="C159" s="143" t="s">
        <v>386</v>
      </c>
      <c r="D159" s="143" t="s">
        <v>319</v>
      </c>
      <c r="E159" s="144" t="s">
        <v>642</v>
      </c>
      <c r="F159" s="145" t="s">
        <v>1</v>
      </c>
      <c r="G159" s="146" t="s">
        <v>1</v>
      </c>
      <c r="H159" s="147">
        <v>0</v>
      </c>
      <c r="I159" s="148"/>
      <c r="J159" s="149">
        <f t="shared" si="0"/>
        <v>0</v>
      </c>
      <c r="K159" s="150"/>
      <c r="L159" s="31"/>
      <c r="M159" s="151" t="s">
        <v>1</v>
      </c>
      <c r="N159" s="152" t="s">
        <v>42</v>
      </c>
      <c r="P159" s="153">
        <f t="shared" si="1"/>
        <v>0</v>
      </c>
      <c r="Q159" s="153">
        <v>0</v>
      </c>
      <c r="R159" s="153">
        <f t="shared" si="2"/>
        <v>0</v>
      </c>
      <c r="S159" s="153">
        <v>0</v>
      </c>
      <c r="T159" s="154">
        <f t="shared" si="3"/>
        <v>0</v>
      </c>
      <c r="AR159" s="155" t="s">
        <v>396</v>
      </c>
      <c r="AT159" s="155" t="s">
        <v>319</v>
      </c>
      <c r="AU159" s="155" t="s">
        <v>88</v>
      </c>
      <c r="AY159" s="16" t="s">
        <v>317</v>
      </c>
      <c r="BE159" s="156">
        <f t="shared" si="4"/>
        <v>0</v>
      </c>
      <c r="BF159" s="156">
        <f t="shared" si="5"/>
        <v>0</v>
      </c>
      <c r="BG159" s="156">
        <f t="shared" si="6"/>
        <v>0</v>
      </c>
      <c r="BH159" s="156">
        <f t="shared" si="7"/>
        <v>0</v>
      </c>
      <c r="BI159" s="156">
        <f t="shared" si="8"/>
        <v>0</v>
      </c>
      <c r="BJ159" s="16" t="s">
        <v>88</v>
      </c>
      <c r="BK159" s="156">
        <f t="shared" si="9"/>
        <v>0</v>
      </c>
      <c r="BL159" s="16" t="s">
        <v>396</v>
      </c>
      <c r="BM159" s="155" t="s">
        <v>464</v>
      </c>
    </row>
    <row r="160" spans="2:65" s="11" customFormat="1" ht="22.75" customHeight="1">
      <c r="B160" s="130"/>
      <c r="D160" s="131" t="s">
        <v>75</v>
      </c>
      <c r="E160" s="140" t="s">
        <v>643</v>
      </c>
      <c r="F160" s="140" t="s">
        <v>644</v>
      </c>
      <c r="I160" s="133"/>
      <c r="J160" s="141">
        <f>BK160</f>
        <v>0</v>
      </c>
      <c r="L160" s="130"/>
      <c r="M160" s="135"/>
      <c r="P160" s="136">
        <f>SUM(P161:P167)</f>
        <v>0</v>
      </c>
      <c r="R160" s="136">
        <f>SUM(R161:R167)</f>
        <v>3.49E-3</v>
      </c>
      <c r="T160" s="137">
        <f>SUM(T161:T167)</f>
        <v>0</v>
      </c>
      <c r="AR160" s="131" t="s">
        <v>88</v>
      </c>
      <c r="AT160" s="138" t="s">
        <v>75</v>
      </c>
      <c r="AU160" s="138" t="s">
        <v>83</v>
      </c>
      <c r="AY160" s="131" t="s">
        <v>317</v>
      </c>
      <c r="BK160" s="139">
        <f>SUM(BK161:BK167)</f>
        <v>0</v>
      </c>
    </row>
    <row r="161" spans="2:65" s="1" customFormat="1" ht="24.15" customHeight="1">
      <c r="B161" s="142"/>
      <c r="C161" s="143" t="s">
        <v>391</v>
      </c>
      <c r="D161" s="143" t="s">
        <v>319</v>
      </c>
      <c r="E161" s="144" t="s">
        <v>20821</v>
      </c>
      <c r="F161" s="145" t="s">
        <v>20822</v>
      </c>
      <c r="G161" s="146" t="s">
        <v>611</v>
      </c>
      <c r="H161" s="147">
        <v>2</v>
      </c>
      <c r="I161" s="148"/>
      <c r="J161" s="149">
        <f t="shared" ref="J161:J167" si="10">ROUND(I161*H161,2)</f>
        <v>0</v>
      </c>
      <c r="K161" s="150"/>
      <c r="L161" s="31"/>
      <c r="M161" s="151" t="s">
        <v>1</v>
      </c>
      <c r="N161" s="152" t="s">
        <v>42</v>
      </c>
      <c r="P161" s="153">
        <f t="shared" ref="P161:P167" si="11">O161*H161</f>
        <v>0</v>
      </c>
      <c r="Q161" s="153">
        <v>0</v>
      </c>
      <c r="R161" s="153">
        <f t="shared" ref="R161:R167" si="12">Q161*H161</f>
        <v>0</v>
      </c>
      <c r="S161" s="153">
        <v>0</v>
      </c>
      <c r="T161" s="154">
        <f t="shared" ref="T161:T167" si="13">S161*H161</f>
        <v>0</v>
      </c>
      <c r="AR161" s="155" t="s">
        <v>396</v>
      </c>
      <c r="AT161" s="155" t="s">
        <v>319</v>
      </c>
      <c r="AU161" s="155" t="s">
        <v>88</v>
      </c>
      <c r="AY161" s="16" t="s">
        <v>317</v>
      </c>
      <c r="BE161" s="156">
        <f t="shared" ref="BE161:BE167" si="14">IF(N161="základná",J161,0)</f>
        <v>0</v>
      </c>
      <c r="BF161" s="156">
        <f t="shared" ref="BF161:BF167" si="15">IF(N161="znížená",J161,0)</f>
        <v>0</v>
      </c>
      <c r="BG161" s="156">
        <f t="shared" ref="BG161:BG167" si="16">IF(N161="zákl. prenesená",J161,0)</f>
        <v>0</v>
      </c>
      <c r="BH161" s="156">
        <f t="shared" ref="BH161:BH167" si="17">IF(N161="zníž. prenesená",J161,0)</f>
        <v>0</v>
      </c>
      <c r="BI161" s="156">
        <f t="shared" ref="BI161:BI167" si="18">IF(N161="nulová",J161,0)</f>
        <v>0</v>
      </c>
      <c r="BJ161" s="16" t="s">
        <v>88</v>
      </c>
      <c r="BK161" s="156">
        <f t="shared" ref="BK161:BK167" si="19">ROUND(I161*H161,2)</f>
        <v>0</v>
      </c>
      <c r="BL161" s="16" t="s">
        <v>396</v>
      </c>
      <c r="BM161" s="155" t="s">
        <v>473</v>
      </c>
    </row>
    <row r="162" spans="2:65" s="1" customFormat="1" ht="24.15" customHeight="1">
      <c r="B162" s="142"/>
      <c r="C162" s="179" t="s">
        <v>396</v>
      </c>
      <c r="D162" s="179" t="s">
        <v>454</v>
      </c>
      <c r="E162" s="180" t="s">
        <v>20823</v>
      </c>
      <c r="F162" s="181" t="s">
        <v>649</v>
      </c>
      <c r="G162" s="182" t="s">
        <v>611</v>
      </c>
      <c r="H162" s="183">
        <v>2</v>
      </c>
      <c r="I162" s="184"/>
      <c r="J162" s="185">
        <f t="shared" si="10"/>
        <v>0</v>
      </c>
      <c r="K162" s="186"/>
      <c r="L162" s="187"/>
      <c r="M162" s="188" t="s">
        <v>1</v>
      </c>
      <c r="N162" s="189" t="s">
        <v>42</v>
      </c>
      <c r="P162" s="153">
        <f t="shared" si="11"/>
        <v>0</v>
      </c>
      <c r="Q162" s="153">
        <v>1.9000000000000001E-4</v>
      </c>
      <c r="R162" s="153">
        <f t="shared" si="12"/>
        <v>3.8000000000000002E-4</v>
      </c>
      <c r="S162" s="153">
        <v>0</v>
      </c>
      <c r="T162" s="154">
        <f t="shared" si="13"/>
        <v>0</v>
      </c>
      <c r="AR162" s="155" t="s">
        <v>481</v>
      </c>
      <c r="AT162" s="155" t="s">
        <v>454</v>
      </c>
      <c r="AU162" s="155" t="s">
        <v>88</v>
      </c>
      <c r="AY162" s="16" t="s">
        <v>317</v>
      </c>
      <c r="BE162" s="156">
        <f t="shared" si="14"/>
        <v>0</v>
      </c>
      <c r="BF162" s="156">
        <f t="shared" si="15"/>
        <v>0</v>
      </c>
      <c r="BG162" s="156">
        <f t="shared" si="16"/>
        <v>0</v>
      </c>
      <c r="BH162" s="156">
        <f t="shared" si="17"/>
        <v>0</v>
      </c>
      <c r="BI162" s="156">
        <f t="shared" si="18"/>
        <v>0</v>
      </c>
      <c r="BJ162" s="16" t="s">
        <v>88</v>
      </c>
      <c r="BK162" s="156">
        <f t="shared" si="19"/>
        <v>0</v>
      </c>
      <c r="BL162" s="16" t="s">
        <v>396</v>
      </c>
      <c r="BM162" s="155" t="s">
        <v>481</v>
      </c>
    </row>
    <row r="163" spans="2:65" s="1" customFormat="1" ht="24.15" customHeight="1">
      <c r="B163" s="142"/>
      <c r="C163" s="143" t="s">
        <v>401</v>
      </c>
      <c r="D163" s="143" t="s">
        <v>319</v>
      </c>
      <c r="E163" s="144" t="s">
        <v>20824</v>
      </c>
      <c r="F163" s="145" t="s">
        <v>20825</v>
      </c>
      <c r="G163" s="146" t="s">
        <v>611</v>
      </c>
      <c r="H163" s="147">
        <v>1</v>
      </c>
      <c r="I163" s="148"/>
      <c r="J163" s="149">
        <f t="shared" si="10"/>
        <v>0</v>
      </c>
      <c r="K163" s="150"/>
      <c r="L163" s="31"/>
      <c r="M163" s="151" t="s">
        <v>1</v>
      </c>
      <c r="N163" s="152" t="s">
        <v>42</v>
      </c>
      <c r="P163" s="153">
        <f t="shared" si="11"/>
        <v>0</v>
      </c>
      <c r="Q163" s="153">
        <v>0</v>
      </c>
      <c r="R163" s="153">
        <f t="shared" si="12"/>
        <v>0</v>
      </c>
      <c r="S163" s="153">
        <v>0</v>
      </c>
      <c r="T163" s="154">
        <f t="shared" si="13"/>
        <v>0</v>
      </c>
      <c r="AR163" s="155" t="s">
        <v>396</v>
      </c>
      <c r="AT163" s="155" t="s">
        <v>319</v>
      </c>
      <c r="AU163" s="155" t="s">
        <v>88</v>
      </c>
      <c r="AY163" s="16" t="s">
        <v>317</v>
      </c>
      <c r="BE163" s="156">
        <f t="shared" si="14"/>
        <v>0</v>
      </c>
      <c r="BF163" s="156">
        <f t="shared" si="15"/>
        <v>0</v>
      </c>
      <c r="BG163" s="156">
        <f t="shared" si="16"/>
        <v>0</v>
      </c>
      <c r="BH163" s="156">
        <f t="shared" si="17"/>
        <v>0</v>
      </c>
      <c r="BI163" s="156">
        <f t="shared" si="18"/>
        <v>0</v>
      </c>
      <c r="BJ163" s="16" t="s">
        <v>88</v>
      </c>
      <c r="BK163" s="156">
        <f t="shared" si="19"/>
        <v>0</v>
      </c>
      <c r="BL163" s="16" t="s">
        <v>396</v>
      </c>
      <c r="BM163" s="155" t="s">
        <v>495</v>
      </c>
    </row>
    <row r="164" spans="2:65" s="1" customFormat="1" ht="24.15" customHeight="1">
      <c r="B164" s="142"/>
      <c r="C164" s="179" t="s">
        <v>405</v>
      </c>
      <c r="D164" s="179" t="s">
        <v>454</v>
      </c>
      <c r="E164" s="180" t="s">
        <v>21165</v>
      </c>
      <c r="F164" s="181" t="s">
        <v>21166</v>
      </c>
      <c r="G164" s="182" t="s">
        <v>611</v>
      </c>
      <c r="H164" s="183">
        <v>1</v>
      </c>
      <c r="I164" s="184"/>
      <c r="J164" s="185">
        <f t="shared" si="10"/>
        <v>0</v>
      </c>
      <c r="K164" s="186"/>
      <c r="L164" s="187"/>
      <c r="M164" s="188" t="s">
        <v>1</v>
      </c>
      <c r="N164" s="189" t="s">
        <v>42</v>
      </c>
      <c r="P164" s="153">
        <f t="shared" si="11"/>
        <v>0</v>
      </c>
      <c r="Q164" s="153">
        <v>1.9000000000000001E-4</v>
      </c>
      <c r="R164" s="153">
        <f t="shared" si="12"/>
        <v>1.9000000000000001E-4</v>
      </c>
      <c r="S164" s="153">
        <v>0</v>
      </c>
      <c r="T164" s="154">
        <f t="shared" si="13"/>
        <v>0</v>
      </c>
      <c r="AR164" s="155" t="s">
        <v>481</v>
      </c>
      <c r="AT164" s="155" t="s">
        <v>454</v>
      </c>
      <c r="AU164" s="155" t="s">
        <v>88</v>
      </c>
      <c r="AY164" s="16" t="s">
        <v>317</v>
      </c>
      <c r="BE164" s="156">
        <f t="shared" si="14"/>
        <v>0</v>
      </c>
      <c r="BF164" s="156">
        <f t="shared" si="15"/>
        <v>0</v>
      </c>
      <c r="BG164" s="156">
        <f t="shared" si="16"/>
        <v>0</v>
      </c>
      <c r="BH164" s="156">
        <f t="shared" si="17"/>
        <v>0</v>
      </c>
      <c r="BI164" s="156">
        <f t="shared" si="18"/>
        <v>0</v>
      </c>
      <c r="BJ164" s="16" t="s">
        <v>88</v>
      </c>
      <c r="BK164" s="156">
        <f t="shared" si="19"/>
        <v>0</v>
      </c>
      <c r="BL164" s="16" t="s">
        <v>396</v>
      </c>
      <c r="BM164" s="155" t="s">
        <v>507</v>
      </c>
    </row>
    <row r="165" spans="2:65" s="1" customFormat="1" ht="24.15" customHeight="1">
      <c r="B165" s="142"/>
      <c r="C165" s="143" t="s">
        <v>415</v>
      </c>
      <c r="D165" s="143" t="s">
        <v>319</v>
      </c>
      <c r="E165" s="144" t="s">
        <v>20834</v>
      </c>
      <c r="F165" s="145" t="s">
        <v>20835</v>
      </c>
      <c r="G165" s="146" t="s">
        <v>611</v>
      </c>
      <c r="H165" s="147">
        <v>1</v>
      </c>
      <c r="I165" s="148"/>
      <c r="J165" s="149">
        <f t="shared" si="10"/>
        <v>0</v>
      </c>
      <c r="K165" s="150"/>
      <c r="L165" s="31"/>
      <c r="M165" s="151" t="s">
        <v>1</v>
      </c>
      <c r="N165" s="152" t="s">
        <v>42</v>
      </c>
      <c r="P165" s="153">
        <f t="shared" si="11"/>
        <v>0</v>
      </c>
      <c r="Q165" s="153">
        <v>2.5200000000000001E-3</v>
      </c>
      <c r="R165" s="153">
        <f t="shared" si="12"/>
        <v>2.5200000000000001E-3</v>
      </c>
      <c r="S165" s="153">
        <v>0</v>
      </c>
      <c r="T165" s="154">
        <f t="shared" si="13"/>
        <v>0</v>
      </c>
      <c r="AR165" s="155" t="s">
        <v>396</v>
      </c>
      <c r="AT165" s="155" t="s">
        <v>319</v>
      </c>
      <c r="AU165" s="155" t="s">
        <v>88</v>
      </c>
      <c r="AY165" s="16" t="s">
        <v>317</v>
      </c>
      <c r="BE165" s="156">
        <f t="shared" si="14"/>
        <v>0</v>
      </c>
      <c r="BF165" s="156">
        <f t="shared" si="15"/>
        <v>0</v>
      </c>
      <c r="BG165" s="156">
        <f t="shared" si="16"/>
        <v>0</v>
      </c>
      <c r="BH165" s="156">
        <f t="shared" si="17"/>
        <v>0</v>
      </c>
      <c r="BI165" s="156">
        <f t="shared" si="18"/>
        <v>0</v>
      </c>
      <c r="BJ165" s="16" t="s">
        <v>88</v>
      </c>
      <c r="BK165" s="156">
        <f t="shared" si="19"/>
        <v>0</v>
      </c>
      <c r="BL165" s="16" t="s">
        <v>396</v>
      </c>
      <c r="BM165" s="155" t="s">
        <v>647</v>
      </c>
    </row>
    <row r="166" spans="2:65" s="1" customFormat="1" ht="24.15" customHeight="1">
      <c r="B166" s="142"/>
      <c r="C166" s="179" t="s">
        <v>7</v>
      </c>
      <c r="D166" s="179" t="s">
        <v>454</v>
      </c>
      <c r="E166" s="180" t="s">
        <v>20836</v>
      </c>
      <c r="F166" s="181" t="s">
        <v>20837</v>
      </c>
      <c r="G166" s="182" t="s">
        <v>611</v>
      </c>
      <c r="H166" s="183">
        <v>1</v>
      </c>
      <c r="I166" s="184"/>
      <c r="J166" s="185">
        <f t="shared" si="10"/>
        <v>0</v>
      </c>
      <c r="K166" s="186"/>
      <c r="L166" s="187"/>
      <c r="M166" s="188" t="s">
        <v>1</v>
      </c>
      <c r="N166" s="189" t="s">
        <v>42</v>
      </c>
      <c r="P166" s="153">
        <f t="shared" si="11"/>
        <v>0</v>
      </c>
      <c r="Q166" s="153">
        <v>2.0000000000000001E-4</v>
      </c>
      <c r="R166" s="153">
        <f t="shared" si="12"/>
        <v>2.0000000000000001E-4</v>
      </c>
      <c r="S166" s="153">
        <v>0</v>
      </c>
      <c r="T166" s="154">
        <f t="shared" si="13"/>
        <v>0</v>
      </c>
      <c r="AR166" s="155" t="s">
        <v>481</v>
      </c>
      <c r="AT166" s="155" t="s">
        <v>454</v>
      </c>
      <c r="AU166" s="155" t="s">
        <v>88</v>
      </c>
      <c r="AY166" s="16" t="s">
        <v>317</v>
      </c>
      <c r="BE166" s="156">
        <f t="shared" si="14"/>
        <v>0</v>
      </c>
      <c r="BF166" s="156">
        <f t="shared" si="15"/>
        <v>0</v>
      </c>
      <c r="BG166" s="156">
        <f t="shared" si="16"/>
        <v>0</v>
      </c>
      <c r="BH166" s="156">
        <f t="shared" si="17"/>
        <v>0</v>
      </c>
      <c r="BI166" s="156">
        <f t="shared" si="18"/>
        <v>0</v>
      </c>
      <c r="BJ166" s="16" t="s">
        <v>88</v>
      </c>
      <c r="BK166" s="156">
        <f t="shared" si="19"/>
        <v>0</v>
      </c>
      <c r="BL166" s="16" t="s">
        <v>396</v>
      </c>
      <c r="BM166" s="155" t="s">
        <v>650</v>
      </c>
    </row>
    <row r="167" spans="2:65" s="1" customFormat="1" ht="24.15" customHeight="1">
      <c r="B167" s="142"/>
      <c r="C167" s="143" t="s">
        <v>427</v>
      </c>
      <c r="D167" s="143" t="s">
        <v>319</v>
      </c>
      <c r="E167" s="144" t="s">
        <v>20838</v>
      </c>
      <c r="F167" s="145" t="s">
        <v>20839</v>
      </c>
      <c r="G167" s="146" t="s">
        <v>611</v>
      </c>
      <c r="H167" s="147">
        <v>1</v>
      </c>
      <c r="I167" s="148"/>
      <c r="J167" s="149">
        <f t="shared" si="10"/>
        <v>0</v>
      </c>
      <c r="K167" s="150"/>
      <c r="L167" s="31"/>
      <c r="M167" s="151" t="s">
        <v>1</v>
      </c>
      <c r="N167" s="152" t="s">
        <v>42</v>
      </c>
      <c r="P167" s="153">
        <f t="shared" si="11"/>
        <v>0</v>
      </c>
      <c r="Q167" s="153">
        <v>2.0000000000000001E-4</v>
      </c>
      <c r="R167" s="153">
        <f t="shared" si="12"/>
        <v>2.0000000000000001E-4</v>
      </c>
      <c r="S167" s="153">
        <v>0</v>
      </c>
      <c r="T167" s="154">
        <f t="shared" si="13"/>
        <v>0</v>
      </c>
      <c r="AR167" s="155" t="s">
        <v>396</v>
      </c>
      <c r="AT167" s="155" t="s">
        <v>319</v>
      </c>
      <c r="AU167" s="155" t="s">
        <v>88</v>
      </c>
      <c r="AY167" s="16" t="s">
        <v>317</v>
      </c>
      <c r="BE167" s="156">
        <f t="shared" si="14"/>
        <v>0</v>
      </c>
      <c r="BF167" s="156">
        <f t="shared" si="15"/>
        <v>0</v>
      </c>
      <c r="BG167" s="156">
        <f t="shared" si="16"/>
        <v>0</v>
      </c>
      <c r="BH167" s="156">
        <f t="shared" si="17"/>
        <v>0</v>
      </c>
      <c r="BI167" s="156">
        <f t="shared" si="18"/>
        <v>0</v>
      </c>
      <c r="BJ167" s="16" t="s">
        <v>88</v>
      </c>
      <c r="BK167" s="156">
        <f t="shared" si="19"/>
        <v>0</v>
      </c>
      <c r="BL167" s="16" t="s">
        <v>396</v>
      </c>
      <c r="BM167" s="155" t="s">
        <v>655</v>
      </c>
    </row>
    <row r="168" spans="2:65" s="11" customFormat="1" ht="22.75" customHeight="1">
      <c r="B168" s="130"/>
      <c r="D168" s="131" t="s">
        <v>75</v>
      </c>
      <c r="E168" s="140" t="s">
        <v>651</v>
      </c>
      <c r="F168" s="140" t="s">
        <v>652</v>
      </c>
      <c r="I168" s="133"/>
      <c r="J168" s="141">
        <f>BK168</f>
        <v>0</v>
      </c>
      <c r="L168" s="130"/>
      <c r="M168" s="135"/>
      <c r="P168" s="136">
        <f>P169</f>
        <v>0</v>
      </c>
      <c r="R168" s="136">
        <f>R169</f>
        <v>1.3229999999999999E-2</v>
      </c>
      <c r="T168" s="137">
        <f>T169</f>
        <v>0</v>
      </c>
      <c r="AR168" s="131" t="s">
        <v>88</v>
      </c>
      <c r="AT168" s="138" t="s">
        <v>75</v>
      </c>
      <c r="AU168" s="138" t="s">
        <v>83</v>
      </c>
      <c r="AY168" s="131" t="s">
        <v>317</v>
      </c>
      <c r="BK168" s="139">
        <f>BK169</f>
        <v>0</v>
      </c>
    </row>
    <row r="169" spans="2:65" s="1" customFormat="1" ht="24.15" customHeight="1">
      <c r="B169" s="142"/>
      <c r="C169" s="143" t="s">
        <v>432</v>
      </c>
      <c r="D169" s="143" t="s">
        <v>319</v>
      </c>
      <c r="E169" s="144" t="s">
        <v>653</v>
      </c>
      <c r="F169" s="145" t="s">
        <v>654</v>
      </c>
      <c r="G169" s="146" t="s">
        <v>484</v>
      </c>
      <c r="H169" s="147">
        <v>189</v>
      </c>
      <c r="I169" s="148"/>
      <c r="J169" s="149">
        <f>ROUND(I169*H169,2)</f>
        <v>0</v>
      </c>
      <c r="K169" s="150"/>
      <c r="L169" s="31"/>
      <c r="M169" s="151" t="s">
        <v>1</v>
      </c>
      <c r="N169" s="152" t="s">
        <v>42</v>
      </c>
      <c r="P169" s="153">
        <f>O169*H169</f>
        <v>0</v>
      </c>
      <c r="Q169" s="153">
        <v>6.9999999999999994E-5</v>
      </c>
      <c r="R169" s="153">
        <f>Q169*H169</f>
        <v>1.3229999999999999E-2</v>
      </c>
      <c r="S169" s="153">
        <v>0</v>
      </c>
      <c r="T169" s="154">
        <f>S169*H169</f>
        <v>0</v>
      </c>
      <c r="AR169" s="155" t="s">
        <v>396</v>
      </c>
      <c r="AT169" s="155" t="s">
        <v>319</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396</v>
      </c>
      <c r="BM169" s="155" t="s">
        <v>662</v>
      </c>
    </row>
    <row r="170" spans="2:65" s="11" customFormat="1" ht="25.9" customHeight="1">
      <c r="B170" s="130"/>
      <c r="D170" s="131" t="s">
        <v>75</v>
      </c>
      <c r="E170" s="132" t="s">
        <v>612</v>
      </c>
      <c r="F170" s="132" t="s">
        <v>657</v>
      </c>
      <c r="I170" s="133"/>
      <c r="J170" s="134">
        <f>BK170</f>
        <v>0</v>
      </c>
      <c r="L170" s="130"/>
      <c r="M170" s="135"/>
      <c r="P170" s="136">
        <f>P171</f>
        <v>0</v>
      </c>
      <c r="R170" s="136">
        <f>R171</f>
        <v>0</v>
      </c>
      <c r="T170" s="137">
        <f>T171</f>
        <v>0</v>
      </c>
      <c r="AR170" s="131" t="s">
        <v>83</v>
      </c>
      <c r="AT170" s="138" t="s">
        <v>75</v>
      </c>
      <c r="AU170" s="138" t="s">
        <v>76</v>
      </c>
      <c r="AY170" s="131" t="s">
        <v>317</v>
      </c>
      <c r="BK170" s="139">
        <f>BK171</f>
        <v>0</v>
      </c>
    </row>
    <row r="171" spans="2:65" s="11" customFormat="1" ht="22.75" customHeight="1">
      <c r="B171" s="130"/>
      <c r="D171" s="131" t="s">
        <v>75</v>
      </c>
      <c r="E171" s="140" t="s">
        <v>658</v>
      </c>
      <c r="F171" s="140" t="s">
        <v>659</v>
      </c>
      <c r="I171" s="133"/>
      <c r="J171" s="141">
        <f>BK171</f>
        <v>0</v>
      </c>
      <c r="L171" s="130"/>
      <c r="M171" s="135"/>
      <c r="P171" s="136">
        <f>SUM(P172:P175)</f>
        <v>0</v>
      </c>
      <c r="R171" s="136">
        <f>SUM(R172:R175)</f>
        <v>0</v>
      </c>
      <c r="T171" s="137">
        <f>SUM(T172:T175)</f>
        <v>0</v>
      </c>
      <c r="AR171" s="131" t="s">
        <v>83</v>
      </c>
      <c r="AT171" s="138" t="s">
        <v>75</v>
      </c>
      <c r="AU171" s="138" t="s">
        <v>83</v>
      </c>
      <c r="AY171" s="131" t="s">
        <v>317</v>
      </c>
      <c r="BK171" s="139">
        <f>SUM(BK172:BK175)</f>
        <v>0</v>
      </c>
    </row>
    <row r="172" spans="2:65" s="1" customFormat="1" ht="24.15" customHeight="1">
      <c r="B172" s="142"/>
      <c r="C172" s="143" t="s">
        <v>436</v>
      </c>
      <c r="D172" s="143" t="s">
        <v>319</v>
      </c>
      <c r="E172" s="144" t="s">
        <v>693</v>
      </c>
      <c r="F172" s="145" t="s">
        <v>1</v>
      </c>
      <c r="G172" s="146" t="s">
        <v>1</v>
      </c>
      <c r="H172" s="147">
        <v>0</v>
      </c>
      <c r="I172" s="148"/>
      <c r="J172" s="149">
        <f>ROUND(I172*H172,2)</f>
        <v>0</v>
      </c>
      <c r="K172" s="150"/>
      <c r="L172" s="31"/>
      <c r="M172" s="151" t="s">
        <v>1</v>
      </c>
      <c r="N172" s="152" t="s">
        <v>42</v>
      </c>
      <c r="P172" s="153">
        <f>O172*H172</f>
        <v>0</v>
      </c>
      <c r="Q172" s="153">
        <v>0</v>
      </c>
      <c r="R172" s="153">
        <f>Q172*H172</f>
        <v>0</v>
      </c>
      <c r="S172" s="153">
        <v>0</v>
      </c>
      <c r="T172" s="154">
        <f>S172*H172</f>
        <v>0</v>
      </c>
      <c r="AR172" s="155" t="s">
        <v>396</v>
      </c>
      <c r="AT172" s="155" t="s">
        <v>319</v>
      </c>
      <c r="AU172" s="155" t="s">
        <v>88</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396</v>
      </c>
      <c r="BM172" s="155" t="s">
        <v>616</v>
      </c>
    </row>
    <row r="173" spans="2:65" s="1" customFormat="1" ht="24.15" customHeight="1">
      <c r="B173" s="142"/>
      <c r="C173" s="143" t="s">
        <v>441</v>
      </c>
      <c r="D173" s="143" t="s">
        <v>319</v>
      </c>
      <c r="E173" s="144" t="s">
        <v>697</v>
      </c>
      <c r="F173" s="145" t="s">
        <v>698</v>
      </c>
      <c r="G173" s="146" t="s">
        <v>484</v>
      </c>
      <c r="H173" s="147">
        <v>152</v>
      </c>
      <c r="I173" s="148"/>
      <c r="J173" s="149">
        <f>ROUND(I173*H173,2)</f>
        <v>0</v>
      </c>
      <c r="K173" s="150"/>
      <c r="L173" s="31"/>
      <c r="M173" s="151" t="s">
        <v>1</v>
      </c>
      <c r="N173" s="152" t="s">
        <v>42</v>
      </c>
      <c r="P173" s="153">
        <f>O173*H173</f>
        <v>0</v>
      </c>
      <c r="Q173" s="153">
        <v>0</v>
      </c>
      <c r="R173" s="153">
        <f>Q173*H173</f>
        <v>0</v>
      </c>
      <c r="S173" s="153">
        <v>0</v>
      </c>
      <c r="T173" s="154">
        <f>S173*H173</f>
        <v>0</v>
      </c>
      <c r="AR173" s="155" t="s">
        <v>396</v>
      </c>
      <c r="AT173" s="155" t="s">
        <v>319</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396</v>
      </c>
      <c r="BM173" s="155" t="s">
        <v>670</v>
      </c>
    </row>
    <row r="174" spans="2:65" s="1" customFormat="1" ht="24.15" customHeight="1">
      <c r="B174" s="142"/>
      <c r="C174" s="143" t="s">
        <v>448</v>
      </c>
      <c r="D174" s="143" t="s">
        <v>319</v>
      </c>
      <c r="E174" s="144" t="s">
        <v>704</v>
      </c>
      <c r="F174" s="145" t="s">
        <v>705</v>
      </c>
      <c r="G174" s="146" t="s">
        <v>484</v>
      </c>
      <c r="H174" s="147">
        <v>152</v>
      </c>
      <c r="I174" s="148"/>
      <c r="J174" s="149">
        <f>ROUND(I174*H174,2)</f>
        <v>0</v>
      </c>
      <c r="K174" s="150"/>
      <c r="L174" s="31"/>
      <c r="M174" s="151" t="s">
        <v>1</v>
      </c>
      <c r="N174" s="152" t="s">
        <v>42</v>
      </c>
      <c r="P174" s="153">
        <f>O174*H174</f>
        <v>0</v>
      </c>
      <c r="Q174" s="153">
        <v>0</v>
      </c>
      <c r="R174" s="153">
        <f>Q174*H174</f>
        <v>0</v>
      </c>
      <c r="S174" s="153">
        <v>0</v>
      </c>
      <c r="T174" s="154">
        <f>S174*H174</f>
        <v>0</v>
      </c>
      <c r="AR174" s="155" t="s">
        <v>396</v>
      </c>
      <c r="AT174" s="155" t="s">
        <v>319</v>
      </c>
      <c r="AU174" s="155" t="s">
        <v>88</v>
      </c>
      <c r="AY174" s="16" t="s">
        <v>317</v>
      </c>
      <c r="BE174" s="156">
        <f>IF(N174="základná",J174,0)</f>
        <v>0</v>
      </c>
      <c r="BF174" s="156">
        <f>IF(N174="znížená",J174,0)</f>
        <v>0</v>
      </c>
      <c r="BG174" s="156">
        <f>IF(N174="zákl. prenesená",J174,0)</f>
        <v>0</v>
      </c>
      <c r="BH174" s="156">
        <f>IF(N174="zníž. prenesená",J174,0)</f>
        <v>0</v>
      </c>
      <c r="BI174" s="156">
        <f>IF(N174="nulová",J174,0)</f>
        <v>0</v>
      </c>
      <c r="BJ174" s="16" t="s">
        <v>88</v>
      </c>
      <c r="BK174" s="156">
        <f>ROUND(I174*H174,2)</f>
        <v>0</v>
      </c>
      <c r="BL174" s="16" t="s">
        <v>396</v>
      </c>
      <c r="BM174" s="155" t="s">
        <v>673</v>
      </c>
    </row>
    <row r="175" spans="2:65" s="1" customFormat="1" ht="24.15" customHeight="1">
      <c r="B175" s="142"/>
      <c r="C175" s="179" t="s">
        <v>453</v>
      </c>
      <c r="D175" s="179" t="s">
        <v>454</v>
      </c>
      <c r="E175" s="180" t="s">
        <v>707</v>
      </c>
      <c r="F175" s="181" t="s">
        <v>708</v>
      </c>
      <c r="G175" s="182" t="s">
        <v>611</v>
      </c>
      <c r="H175" s="183">
        <v>20</v>
      </c>
      <c r="I175" s="184"/>
      <c r="J175" s="185">
        <f>ROUND(I175*H175,2)</f>
        <v>0</v>
      </c>
      <c r="K175" s="186"/>
      <c r="L175" s="187"/>
      <c r="M175" s="188" t="s">
        <v>1</v>
      </c>
      <c r="N175" s="189" t="s">
        <v>42</v>
      </c>
      <c r="P175" s="153">
        <f>O175*H175</f>
        <v>0</v>
      </c>
      <c r="Q175" s="153">
        <v>0</v>
      </c>
      <c r="R175" s="153">
        <f>Q175*H175</f>
        <v>0</v>
      </c>
      <c r="S175" s="153">
        <v>0</v>
      </c>
      <c r="T175" s="154">
        <f>S175*H175</f>
        <v>0</v>
      </c>
      <c r="AR175" s="155" t="s">
        <v>481</v>
      </c>
      <c r="AT175" s="155" t="s">
        <v>454</v>
      </c>
      <c r="AU175" s="155" t="s">
        <v>88</v>
      </c>
      <c r="AY175" s="16" t="s">
        <v>317</v>
      </c>
      <c r="BE175" s="156">
        <f>IF(N175="základná",J175,0)</f>
        <v>0</v>
      </c>
      <c r="BF175" s="156">
        <f>IF(N175="znížená",J175,0)</f>
        <v>0</v>
      </c>
      <c r="BG175" s="156">
        <f>IF(N175="zákl. prenesená",J175,0)</f>
        <v>0</v>
      </c>
      <c r="BH175" s="156">
        <f>IF(N175="zníž. prenesená",J175,0)</f>
        <v>0</v>
      </c>
      <c r="BI175" s="156">
        <f>IF(N175="nulová",J175,0)</f>
        <v>0</v>
      </c>
      <c r="BJ175" s="16" t="s">
        <v>88</v>
      </c>
      <c r="BK175" s="156">
        <f>ROUND(I175*H175,2)</f>
        <v>0</v>
      </c>
      <c r="BL175" s="16" t="s">
        <v>396</v>
      </c>
      <c r="BM175" s="155" t="s">
        <v>675</v>
      </c>
    </row>
    <row r="176" spans="2:65" s="11" customFormat="1" ht="25.9" customHeight="1">
      <c r="B176" s="130"/>
      <c r="D176" s="131" t="s">
        <v>75</v>
      </c>
      <c r="E176" s="132" t="s">
        <v>656</v>
      </c>
      <c r="F176" s="132" t="s">
        <v>717</v>
      </c>
      <c r="I176" s="133"/>
      <c r="J176" s="134">
        <f>BK176</f>
        <v>0</v>
      </c>
      <c r="L176" s="130"/>
      <c r="M176" s="135"/>
      <c r="P176" s="136">
        <f>P177</f>
        <v>0</v>
      </c>
      <c r="R176" s="136">
        <f>R177</f>
        <v>0</v>
      </c>
      <c r="T176" s="137">
        <f>T177</f>
        <v>0</v>
      </c>
      <c r="AR176" s="131" t="s">
        <v>83</v>
      </c>
      <c r="AT176" s="138" t="s">
        <v>75</v>
      </c>
      <c r="AU176" s="138" t="s">
        <v>76</v>
      </c>
      <c r="AY176" s="131" t="s">
        <v>317</v>
      </c>
      <c r="BK176" s="139">
        <f>BK177</f>
        <v>0</v>
      </c>
    </row>
    <row r="177" spans="2:65" s="11" customFormat="1" ht="22.75" customHeight="1">
      <c r="B177" s="130"/>
      <c r="D177" s="131" t="s">
        <v>75</v>
      </c>
      <c r="E177" s="140" t="s">
        <v>717</v>
      </c>
      <c r="F177" s="140" t="s">
        <v>717</v>
      </c>
      <c r="I177" s="133"/>
      <c r="J177" s="141">
        <f>BK177</f>
        <v>0</v>
      </c>
      <c r="L177" s="130"/>
      <c r="M177" s="135"/>
      <c r="P177" s="136">
        <f>P178</f>
        <v>0</v>
      </c>
      <c r="R177" s="136">
        <f>R178</f>
        <v>0</v>
      </c>
      <c r="T177" s="137">
        <f>T178</f>
        <v>0</v>
      </c>
      <c r="AR177" s="131" t="s">
        <v>83</v>
      </c>
      <c r="AT177" s="138" t="s">
        <v>75</v>
      </c>
      <c r="AU177" s="138" t="s">
        <v>83</v>
      </c>
      <c r="AY177" s="131" t="s">
        <v>317</v>
      </c>
      <c r="BK177" s="139">
        <f>BK178</f>
        <v>0</v>
      </c>
    </row>
    <row r="178" spans="2:65" s="1" customFormat="1" ht="16.5" customHeight="1">
      <c r="B178" s="142"/>
      <c r="C178" s="143" t="s">
        <v>459</v>
      </c>
      <c r="D178" s="143" t="s">
        <v>319</v>
      </c>
      <c r="E178" s="144" t="s">
        <v>718</v>
      </c>
      <c r="F178" s="145" t="s">
        <v>1</v>
      </c>
      <c r="G178" s="146" t="s">
        <v>1</v>
      </c>
      <c r="H178" s="147">
        <v>0</v>
      </c>
      <c r="I178" s="148"/>
      <c r="J178" s="149">
        <f>ROUND(I178*H178,2)</f>
        <v>0</v>
      </c>
      <c r="K178" s="150"/>
      <c r="L178" s="31"/>
      <c r="M178" s="151" t="s">
        <v>1</v>
      </c>
      <c r="N178" s="152" t="s">
        <v>42</v>
      </c>
      <c r="P178" s="153">
        <f>O178*H178</f>
        <v>0</v>
      </c>
      <c r="Q178" s="153">
        <v>0</v>
      </c>
      <c r="R178" s="153">
        <f>Q178*H178</f>
        <v>0</v>
      </c>
      <c r="S178" s="153">
        <v>0</v>
      </c>
      <c r="T178" s="154">
        <f>S178*H178</f>
        <v>0</v>
      </c>
      <c r="AR178" s="155" t="s">
        <v>396</v>
      </c>
      <c r="AT178" s="155" t="s">
        <v>319</v>
      </c>
      <c r="AU178" s="155" t="s">
        <v>88</v>
      </c>
      <c r="AY178" s="16" t="s">
        <v>317</v>
      </c>
      <c r="BE178" s="156">
        <f>IF(N178="základná",J178,0)</f>
        <v>0</v>
      </c>
      <c r="BF178" s="156">
        <f>IF(N178="znížená",J178,0)</f>
        <v>0</v>
      </c>
      <c r="BG178" s="156">
        <f>IF(N178="zákl. prenesená",J178,0)</f>
        <v>0</v>
      </c>
      <c r="BH178" s="156">
        <f>IF(N178="zníž. prenesená",J178,0)</f>
        <v>0</v>
      </c>
      <c r="BI178" s="156">
        <f>IF(N178="nulová",J178,0)</f>
        <v>0</v>
      </c>
      <c r="BJ178" s="16" t="s">
        <v>88</v>
      </c>
      <c r="BK178" s="156">
        <f>ROUND(I178*H178,2)</f>
        <v>0</v>
      </c>
      <c r="BL178" s="16" t="s">
        <v>396</v>
      </c>
      <c r="BM178" s="155" t="s">
        <v>678</v>
      </c>
    </row>
    <row r="179" spans="2:65" s="11" customFormat="1" ht="25.9" customHeight="1">
      <c r="B179" s="130"/>
      <c r="D179" s="131" t="s">
        <v>75</v>
      </c>
      <c r="E179" s="132" t="s">
        <v>499</v>
      </c>
      <c r="F179" s="132" t="s">
        <v>500</v>
      </c>
      <c r="I179" s="133"/>
      <c r="J179" s="134">
        <f>BK179</f>
        <v>0</v>
      </c>
      <c r="L179" s="130"/>
      <c r="M179" s="135"/>
      <c r="P179" s="136">
        <f>SUM(P180:P181)</f>
        <v>0</v>
      </c>
      <c r="R179" s="136">
        <f>SUM(R180:R181)</f>
        <v>0</v>
      </c>
      <c r="T179" s="137">
        <f>SUM(T180:T181)</f>
        <v>0</v>
      </c>
      <c r="AR179" s="131" t="s">
        <v>341</v>
      </c>
      <c r="AT179" s="138" t="s">
        <v>75</v>
      </c>
      <c r="AU179" s="138" t="s">
        <v>76</v>
      </c>
      <c r="AY179" s="131" t="s">
        <v>317</v>
      </c>
      <c r="BK179" s="139">
        <f>SUM(BK180:BK181)</f>
        <v>0</v>
      </c>
    </row>
    <row r="180" spans="2:65" s="1" customFormat="1" ht="37.75" customHeight="1">
      <c r="B180" s="142"/>
      <c r="C180" s="143" t="s">
        <v>464</v>
      </c>
      <c r="D180" s="143" t="s">
        <v>319</v>
      </c>
      <c r="E180" s="144" t="s">
        <v>744</v>
      </c>
      <c r="F180" s="145" t="s">
        <v>745</v>
      </c>
      <c r="G180" s="146" t="s">
        <v>746</v>
      </c>
      <c r="H180" s="147">
        <v>5</v>
      </c>
      <c r="I180" s="148"/>
      <c r="J180" s="149">
        <f>ROUND(I180*H180,2)</f>
        <v>0</v>
      </c>
      <c r="K180" s="150"/>
      <c r="L180" s="31"/>
      <c r="M180" s="151" t="s">
        <v>1</v>
      </c>
      <c r="N180" s="152" t="s">
        <v>42</v>
      </c>
      <c r="P180" s="153">
        <f>O180*H180</f>
        <v>0</v>
      </c>
      <c r="Q180" s="153">
        <v>0</v>
      </c>
      <c r="R180" s="153">
        <f>Q180*H180</f>
        <v>0</v>
      </c>
      <c r="S180" s="153">
        <v>0</v>
      </c>
      <c r="T180" s="154">
        <f>S180*H180</f>
        <v>0</v>
      </c>
      <c r="AR180" s="155" t="s">
        <v>505</v>
      </c>
      <c r="AT180" s="155" t="s">
        <v>319</v>
      </c>
      <c r="AU180" s="155" t="s">
        <v>83</v>
      </c>
      <c r="AY180" s="16" t="s">
        <v>317</v>
      </c>
      <c r="BE180" s="156">
        <f>IF(N180="základná",J180,0)</f>
        <v>0</v>
      </c>
      <c r="BF180" s="156">
        <f>IF(N180="znížená",J180,0)</f>
        <v>0</v>
      </c>
      <c r="BG180" s="156">
        <f>IF(N180="zákl. prenesená",J180,0)</f>
        <v>0</v>
      </c>
      <c r="BH180" s="156">
        <f>IF(N180="zníž. prenesená",J180,0)</f>
        <v>0</v>
      </c>
      <c r="BI180" s="156">
        <f>IF(N180="nulová",J180,0)</f>
        <v>0</v>
      </c>
      <c r="BJ180" s="16" t="s">
        <v>88</v>
      </c>
      <c r="BK180" s="156">
        <f>ROUND(I180*H180,2)</f>
        <v>0</v>
      </c>
      <c r="BL180" s="16" t="s">
        <v>505</v>
      </c>
      <c r="BM180" s="155" t="s">
        <v>21167</v>
      </c>
    </row>
    <row r="181" spans="2:65" s="1" customFormat="1" ht="24.15" customHeight="1">
      <c r="B181" s="142"/>
      <c r="C181" s="143" t="s">
        <v>477</v>
      </c>
      <c r="D181" s="143" t="s">
        <v>319</v>
      </c>
      <c r="E181" s="144" t="s">
        <v>8196</v>
      </c>
      <c r="F181" s="145" t="s">
        <v>8197</v>
      </c>
      <c r="G181" s="146" t="s">
        <v>639</v>
      </c>
      <c r="H181" s="198"/>
      <c r="I181" s="148"/>
      <c r="J181" s="149">
        <f>ROUND(I181*H181,2)</f>
        <v>0</v>
      </c>
      <c r="K181" s="150"/>
      <c r="L181" s="31"/>
      <c r="M181" s="190" t="s">
        <v>1</v>
      </c>
      <c r="N181" s="191" t="s">
        <v>42</v>
      </c>
      <c r="O181" s="192"/>
      <c r="P181" s="193">
        <f>O181*H181</f>
        <v>0</v>
      </c>
      <c r="Q181" s="193">
        <v>0</v>
      </c>
      <c r="R181" s="193">
        <f>Q181*H181</f>
        <v>0</v>
      </c>
      <c r="S181" s="193">
        <v>0</v>
      </c>
      <c r="T181" s="194">
        <f>S181*H181</f>
        <v>0</v>
      </c>
      <c r="AR181" s="155" t="s">
        <v>323</v>
      </c>
      <c r="AT181" s="155" t="s">
        <v>319</v>
      </c>
      <c r="AU181" s="155" t="s">
        <v>83</v>
      </c>
      <c r="AY181" s="16" t="s">
        <v>317</v>
      </c>
      <c r="BE181" s="156">
        <f>IF(N181="základná",J181,0)</f>
        <v>0</v>
      </c>
      <c r="BF181" s="156">
        <f>IF(N181="znížená",J181,0)</f>
        <v>0</v>
      </c>
      <c r="BG181" s="156">
        <f>IF(N181="zákl. prenesená",J181,0)</f>
        <v>0</v>
      </c>
      <c r="BH181" s="156">
        <f>IF(N181="zníž. prenesená",J181,0)</f>
        <v>0</v>
      </c>
      <c r="BI181" s="156">
        <f>IF(N181="nulová",J181,0)</f>
        <v>0</v>
      </c>
      <c r="BJ181" s="16" t="s">
        <v>88</v>
      </c>
      <c r="BK181" s="156">
        <f>ROUND(I181*H181,2)</f>
        <v>0</v>
      </c>
      <c r="BL181" s="16" t="s">
        <v>323</v>
      </c>
      <c r="BM181" s="155" t="s">
        <v>21168</v>
      </c>
    </row>
    <row r="182" spans="2:65" s="1" customFormat="1" ht="7" customHeight="1">
      <c r="B182" s="46"/>
      <c r="C182" s="47"/>
      <c r="D182" s="47"/>
      <c r="E182" s="47"/>
      <c r="F182" s="47"/>
      <c r="G182" s="47"/>
      <c r="H182" s="47"/>
      <c r="I182" s="47"/>
      <c r="J182" s="47"/>
      <c r="K182" s="47"/>
      <c r="L182" s="31"/>
    </row>
  </sheetData>
  <autoFilter ref="C134:K181" xr:uid="{00000000-0009-0000-0000-00003A000000}"/>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546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111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932</v>
      </c>
      <c r="F9" s="263"/>
      <c r="G9" s="263"/>
      <c r="H9" s="263"/>
      <c r="L9" s="31"/>
    </row>
    <row r="10" spans="2:46" s="1" customFormat="1" ht="12" customHeight="1">
      <c r="B10" s="31"/>
      <c r="D10" s="26" t="s">
        <v>287</v>
      </c>
      <c r="L10" s="31"/>
    </row>
    <row r="11" spans="2:46" s="1" customFormat="1" ht="16.5" customHeight="1">
      <c r="B11" s="31"/>
      <c r="E11" s="243" t="s">
        <v>933</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ROUND(J150,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ROUND((SUM(BE150:BE5462)),  2)</f>
        <v>0</v>
      </c>
      <c r="G35" s="99"/>
      <c r="H35" s="99"/>
      <c r="I35" s="100">
        <v>0.2</v>
      </c>
      <c r="J35" s="98">
        <f>ROUND(((SUM(BE150:BE5462))*I35),  2)</f>
        <v>0</v>
      </c>
      <c r="L35" s="31"/>
    </row>
    <row r="36" spans="2:12" s="1" customFormat="1" ht="14.4" customHeight="1">
      <c r="B36" s="31"/>
      <c r="E36" s="36" t="s">
        <v>42</v>
      </c>
      <c r="F36" s="98">
        <f>ROUND((SUM(BF150:BF5462)),  2)</f>
        <v>0</v>
      </c>
      <c r="G36" s="99"/>
      <c r="H36" s="99"/>
      <c r="I36" s="100">
        <v>0.2</v>
      </c>
      <c r="J36" s="98">
        <f>ROUND(((SUM(BF150:BF5462))*I36),  2)</f>
        <v>0</v>
      </c>
      <c r="L36" s="31"/>
    </row>
    <row r="37" spans="2:12" s="1" customFormat="1" ht="14.4" hidden="1" customHeight="1">
      <c r="B37" s="31"/>
      <c r="E37" s="26" t="s">
        <v>43</v>
      </c>
      <c r="F37" s="87">
        <f>ROUND((SUM(BG150:BG5462)),  2)</f>
        <v>0</v>
      </c>
      <c r="I37" s="101">
        <v>0.2</v>
      </c>
      <c r="J37" s="87">
        <f>0</f>
        <v>0</v>
      </c>
      <c r="L37" s="31"/>
    </row>
    <row r="38" spans="2:12" s="1" customFormat="1" ht="14.4" hidden="1" customHeight="1">
      <c r="B38" s="31"/>
      <c r="E38" s="26" t="s">
        <v>44</v>
      </c>
      <c r="F38" s="87">
        <f>ROUND((SUM(BH150:BH5462)),  2)</f>
        <v>0</v>
      </c>
      <c r="I38" s="101">
        <v>0.2</v>
      </c>
      <c r="J38" s="87">
        <f>0</f>
        <v>0</v>
      </c>
      <c r="L38" s="31"/>
    </row>
    <row r="39" spans="2:12" s="1" customFormat="1" ht="14.4" hidden="1" customHeight="1">
      <c r="B39" s="31"/>
      <c r="E39" s="36" t="s">
        <v>45</v>
      </c>
      <c r="F39" s="98">
        <f>ROUND((SUM(BI150:BI5462)),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932</v>
      </c>
      <c r="F87" s="263"/>
      <c r="G87" s="263"/>
      <c r="H87" s="263"/>
      <c r="L87" s="31"/>
    </row>
    <row r="88" spans="2:12" s="1" customFormat="1" ht="12" customHeight="1">
      <c r="B88" s="31"/>
      <c r="C88" s="26" t="s">
        <v>287</v>
      </c>
      <c r="L88" s="31"/>
    </row>
    <row r="89" spans="2:12" s="1" customFormat="1" ht="16.5" customHeight="1">
      <c r="B89" s="31"/>
      <c r="E89" s="243" t="str">
        <f>E11</f>
        <v>E.1 - Stavebná časť</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J150</f>
        <v>0</v>
      </c>
      <c r="L98" s="31"/>
      <c r="AU98" s="16" t="s">
        <v>296</v>
      </c>
    </row>
    <row r="99" spans="2:47" s="8" customFormat="1" ht="25" customHeight="1">
      <c r="B99" s="113"/>
      <c r="D99" s="114" t="s">
        <v>297</v>
      </c>
      <c r="E99" s="115"/>
      <c r="F99" s="115"/>
      <c r="G99" s="115"/>
      <c r="H99" s="115"/>
      <c r="I99" s="115"/>
      <c r="J99" s="116">
        <f>J151</f>
        <v>0</v>
      </c>
      <c r="L99" s="113"/>
    </row>
    <row r="100" spans="2:47" s="9" customFormat="1" ht="19.899999999999999" customHeight="1">
      <c r="B100" s="117"/>
      <c r="D100" s="118" t="s">
        <v>298</v>
      </c>
      <c r="E100" s="119"/>
      <c r="F100" s="119"/>
      <c r="G100" s="119"/>
      <c r="H100" s="119"/>
      <c r="I100" s="119"/>
      <c r="J100" s="120">
        <f>J152</f>
        <v>0</v>
      </c>
      <c r="L100" s="117"/>
    </row>
    <row r="101" spans="2:47" s="9" customFormat="1" ht="19.899999999999999" customHeight="1">
      <c r="B101" s="117"/>
      <c r="D101" s="118" t="s">
        <v>299</v>
      </c>
      <c r="E101" s="119"/>
      <c r="F101" s="119"/>
      <c r="G101" s="119"/>
      <c r="H101" s="119"/>
      <c r="I101" s="119"/>
      <c r="J101" s="120">
        <f>J218</f>
        <v>0</v>
      </c>
      <c r="L101" s="117"/>
    </row>
    <row r="102" spans="2:47" s="9" customFormat="1" ht="19.899999999999999" customHeight="1">
      <c r="B102" s="117"/>
      <c r="D102" s="118" t="s">
        <v>934</v>
      </c>
      <c r="E102" s="119"/>
      <c r="F102" s="119"/>
      <c r="G102" s="119"/>
      <c r="H102" s="119"/>
      <c r="I102" s="119"/>
      <c r="J102" s="120">
        <f>J361</f>
        <v>0</v>
      </c>
      <c r="L102" s="117"/>
    </row>
    <row r="103" spans="2:47" s="9" customFormat="1" ht="19.899999999999999" customHeight="1">
      <c r="B103" s="117"/>
      <c r="D103" s="118" t="s">
        <v>935</v>
      </c>
      <c r="E103" s="119"/>
      <c r="F103" s="119"/>
      <c r="G103" s="119"/>
      <c r="H103" s="119"/>
      <c r="I103" s="119"/>
      <c r="J103" s="120">
        <f>J600</f>
        <v>0</v>
      </c>
      <c r="L103" s="117"/>
    </row>
    <row r="104" spans="2:47" s="9" customFormat="1" ht="19.899999999999999" customHeight="1">
      <c r="B104" s="117"/>
      <c r="D104" s="118" t="s">
        <v>936</v>
      </c>
      <c r="E104" s="119"/>
      <c r="F104" s="119"/>
      <c r="G104" s="119"/>
      <c r="H104" s="119"/>
      <c r="I104" s="119"/>
      <c r="J104" s="120">
        <f>J883</f>
        <v>0</v>
      </c>
      <c r="L104" s="117"/>
    </row>
    <row r="105" spans="2:47" s="9" customFormat="1" ht="19.899999999999999" customHeight="1">
      <c r="B105" s="117"/>
      <c r="D105" s="118" t="s">
        <v>937</v>
      </c>
      <c r="E105" s="119"/>
      <c r="F105" s="119"/>
      <c r="G105" s="119"/>
      <c r="H105" s="119"/>
      <c r="I105" s="119"/>
      <c r="J105" s="120">
        <f>J894</f>
        <v>0</v>
      </c>
      <c r="L105" s="117"/>
    </row>
    <row r="106" spans="2:47" s="9" customFormat="1" ht="19.899999999999999" customHeight="1">
      <c r="B106" s="117"/>
      <c r="D106" s="118" t="s">
        <v>300</v>
      </c>
      <c r="E106" s="119"/>
      <c r="F106" s="119"/>
      <c r="G106" s="119"/>
      <c r="H106" s="119"/>
      <c r="I106" s="119"/>
      <c r="J106" s="120">
        <f>J1421</f>
        <v>0</v>
      </c>
      <c r="L106" s="117"/>
    </row>
    <row r="107" spans="2:47" s="9" customFormat="1" ht="19.899999999999999" customHeight="1">
      <c r="B107" s="117"/>
      <c r="D107" s="118" t="s">
        <v>301</v>
      </c>
      <c r="E107" s="119"/>
      <c r="F107" s="119"/>
      <c r="G107" s="119"/>
      <c r="H107" s="119"/>
      <c r="I107" s="119"/>
      <c r="J107" s="120">
        <f>J1495</f>
        <v>0</v>
      </c>
      <c r="L107" s="117"/>
    </row>
    <row r="108" spans="2:47" s="8" customFormat="1" ht="25" customHeight="1">
      <c r="B108" s="113"/>
      <c r="D108" s="114" t="s">
        <v>938</v>
      </c>
      <c r="E108" s="115"/>
      <c r="F108" s="115"/>
      <c r="G108" s="115"/>
      <c r="H108" s="115"/>
      <c r="I108" s="115"/>
      <c r="J108" s="116">
        <f>J1497</f>
        <v>0</v>
      </c>
      <c r="L108" s="113"/>
    </row>
    <row r="109" spans="2:47" s="9" customFormat="1" ht="19.899999999999999" customHeight="1">
      <c r="B109" s="117"/>
      <c r="D109" s="118" t="s">
        <v>939</v>
      </c>
      <c r="E109" s="119"/>
      <c r="F109" s="119"/>
      <c r="G109" s="119"/>
      <c r="H109" s="119"/>
      <c r="I109" s="119"/>
      <c r="J109" s="120">
        <f>J1498</f>
        <v>0</v>
      </c>
      <c r="L109" s="117"/>
    </row>
    <row r="110" spans="2:47" s="9" customFormat="1" ht="19.899999999999999" customHeight="1">
      <c r="B110" s="117"/>
      <c r="D110" s="118" t="s">
        <v>940</v>
      </c>
      <c r="E110" s="119"/>
      <c r="F110" s="119"/>
      <c r="G110" s="119"/>
      <c r="H110" s="119"/>
      <c r="I110" s="119"/>
      <c r="J110" s="120">
        <f>J1576</f>
        <v>0</v>
      </c>
      <c r="L110" s="117"/>
    </row>
    <row r="111" spans="2:47" s="9" customFormat="1" ht="19.899999999999999" customHeight="1">
      <c r="B111" s="117"/>
      <c r="D111" s="118" t="s">
        <v>941</v>
      </c>
      <c r="E111" s="119"/>
      <c r="F111" s="119"/>
      <c r="G111" s="119"/>
      <c r="H111" s="119"/>
      <c r="I111" s="119"/>
      <c r="J111" s="120">
        <f>J1705</f>
        <v>0</v>
      </c>
      <c r="L111" s="117"/>
    </row>
    <row r="112" spans="2:47" s="9" customFormat="1" ht="19.899999999999999" customHeight="1">
      <c r="B112" s="117"/>
      <c r="D112" s="118" t="s">
        <v>942</v>
      </c>
      <c r="E112" s="119"/>
      <c r="F112" s="119"/>
      <c r="G112" s="119"/>
      <c r="H112" s="119"/>
      <c r="I112" s="119"/>
      <c r="J112" s="120">
        <f>J2165</f>
        <v>0</v>
      </c>
      <c r="L112" s="117"/>
    </row>
    <row r="113" spans="2:12" s="9" customFormat="1" ht="19.899999999999999" customHeight="1">
      <c r="B113" s="117"/>
      <c r="D113" s="118" t="s">
        <v>943</v>
      </c>
      <c r="E113" s="119"/>
      <c r="F113" s="119"/>
      <c r="G113" s="119"/>
      <c r="H113" s="119"/>
      <c r="I113" s="119"/>
      <c r="J113" s="120">
        <f>J2175</f>
        <v>0</v>
      </c>
      <c r="L113" s="117"/>
    </row>
    <row r="114" spans="2:12" s="9" customFormat="1" ht="19.899999999999999" customHeight="1">
      <c r="B114" s="117"/>
      <c r="D114" s="118" t="s">
        <v>944</v>
      </c>
      <c r="E114" s="119"/>
      <c r="F114" s="119"/>
      <c r="G114" s="119"/>
      <c r="H114" s="119"/>
      <c r="I114" s="119"/>
      <c r="J114" s="120">
        <f>J2215</f>
        <v>0</v>
      </c>
      <c r="L114" s="117"/>
    </row>
    <row r="115" spans="2:12" s="9" customFormat="1" ht="19.899999999999999" customHeight="1">
      <c r="B115" s="117"/>
      <c r="D115" s="118" t="s">
        <v>945</v>
      </c>
      <c r="E115" s="119"/>
      <c r="F115" s="119"/>
      <c r="G115" s="119"/>
      <c r="H115" s="119"/>
      <c r="I115" s="119"/>
      <c r="J115" s="120">
        <f>J2347</f>
        <v>0</v>
      </c>
      <c r="L115" s="117"/>
    </row>
    <row r="116" spans="2:12" s="9" customFormat="1" ht="19.899999999999999" customHeight="1">
      <c r="B116" s="117"/>
      <c r="D116" s="118" t="s">
        <v>946</v>
      </c>
      <c r="E116" s="119"/>
      <c r="F116" s="119"/>
      <c r="G116" s="119"/>
      <c r="H116" s="119"/>
      <c r="I116" s="119"/>
      <c r="J116" s="120">
        <f>J2788</f>
        <v>0</v>
      </c>
      <c r="L116" s="117"/>
    </row>
    <row r="117" spans="2:12" s="9" customFormat="1" ht="19.899999999999999" customHeight="1">
      <c r="B117" s="117"/>
      <c r="D117" s="118" t="s">
        <v>947</v>
      </c>
      <c r="E117" s="119"/>
      <c r="F117" s="119"/>
      <c r="G117" s="119"/>
      <c r="H117" s="119"/>
      <c r="I117" s="119"/>
      <c r="J117" s="120">
        <f>J2811</f>
        <v>0</v>
      </c>
      <c r="L117" s="117"/>
    </row>
    <row r="118" spans="2:12" s="9" customFormat="1" ht="19.899999999999999" customHeight="1">
      <c r="B118" s="117"/>
      <c r="D118" s="118" t="s">
        <v>948</v>
      </c>
      <c r="E118" s="119"/>
      <c r="F118" s="119"/>
      <c r="G118" s="119"/>
      <c r="H118" s="119"/>
      <c r="I118" s="119"/>
      <c r="J118" s="120">
        <f>J3261</f>
        <v>0</v>
      </c>
      <c r="L118" s="117"/>
    </row>
    <row r="119" spans="2:12" s="9" customFormat="1" ht="19.899999999999999" customHeight="1">
      <c r="B119" s="117"/>
      <c r="D119" s="118" t="s">
        <v>949</v>
      </c>
      <c r="E119" s="119"/>
      <c r="F119" s="119"/>
      <c r="G119" s="119"/>
      <c r="H119" s="119"/>
      <c r="I119" s="119"/>
      <c r="J119" s="120">
        <f>J4501</f>
        <v>0</v>
      </c>
      <c r="L119" s="117"/>
    </row>
    <row r="120" spans="2:12" s="9" customFormat="1" ht="19.899999999999999" customHeight="1">
      <c r="B120" s="117"/>
      <c r="D120" s="118" t="s">
        <v>950</v>
      </c>
      <c r="E120" s="119"/>
      <c r="F120" s="119"/>
      <c r="G120" s="119"/>
      <c r="H120" s="119"/>
      <c r="I120" s="119"/>
      <c r="J120" s="120">
        <f>J4511</f>
        <v>0</v>
      </c>
      <c r="L120" s="117"/>
    </row>
    <row r="121" spans="2:12" s="9" customFormat="1" ht="19.899999999999999" customHeight="1">
      <c r="B121" s="117"/>
      <c r="D121" s="118" t="s">
        <v>951</v>
      </c>
      <c r="E121" s="119"/>
      <c r="F121" s="119"/>
      <c r="G121" s="119"/>
      <c r="H121" s="119"/>
      <c r="I121" s="119"/>
      <c r="J121" s="120">
        <f>J4560</f>
        <v>0</v>
      </c>
      <c r="L121" s="117"/>
    </row>
    <row r="122" spans="2:12" s="9" customFormat="1" ht="19.899999999999999" customHeight="1">
      <c r="B122" s="117"/>
      <c r="D122" s="118" t="s">
        <v>952</v>
      </c>
      <c r="E122" s="119"/>
      <c r="F122" s="119"/>
      <c r="G122" s="119"/>
      <c r="H122" s="119"/>
      <c r="I122" s="119"/>
      <c r="J122" s="120">
        <f>J4635</f>
        <v>0</v>
      </c>
      <c r="L122" s="117"/>
    </row>
    <row r="123" spans="2:12" s="9" customFormat="1" ht="19.899999999999999" customHeight="1">
      <c r="B123" s="117"/>
      <c r="D123" s="118" t="s">
        <v>953</v>
      </c>
      <c r="E123" s="119"/>
      <c r="F123" s="119"/>
      <c r="G123" s="119"/>
      <c r="H123" s="119"/>
      <c r="I123" s="119"/>
      <c r="J123" s="120">
        <f>J5189</f>
        <v>0</v>
      </c>
      <c r="L123" s="117"/>
    </row>
    <row r="124" spans="2:12" s="9" customFormat="1" ht="19.899999999999999" customHeight="1">
      <c r="B124" s="117"/>
      <c r="D124" s="118" t="s">
        <v>954</v>
      </c>
      <c r="E124" s="119"/>
      <c r="F124" s="119"/>
      <c r="G124" s="119"/>
      <c r="H124" s="119"/>
      <c r="I124" s="119"/>
      <c r="J124" s="120">
        <f>J5232</f>
        <v>0</v>
      </c>
      <c r="L124" s="117"/>
    </row>
    <row r="125" spans="2:12" s="9" customFormat="1" ht="19.899999999999999" customHeight="1">
      <c r="B125" s="117"/>
      <c r="D125" s="118" t="s">
        <v>574</v>
      </c>
      <c r="E125" s="119"/>
      <c r="F125" s="119"/>
      <c r="G125" s="119"/>
      <c r="H125" s="119"/>
      <c r="I125" s="119"/>
      <c r="J125" s="120">
        <f>J5289</f>
        <v>0</v>
      </c>
      <c r="L125" s="117"/>
    </row>
    <row r="126" spans="2:12" s="9" customFormat="1" ht="19.899999999999999" customHeight="1">
      <c r="B126" s="117"/>
      <c r="D126" s="118" t="s">
        <v>955</v>
      </c>
      <c r="E126" s="119"/>
      <c r="F126" s="119"/>
      <c r="G126" s="119"/>
      <c r="H126" s="119"/>
      <c r="I126" s="119"/>
      <c r="J126" s="120">
        <f>J5450</f>
        <v>0</v>
      </c>
      <c r="L126" s="117"/>
    </row>
    <row r="127" spans="2:12" s="8" customFormat="1" ht="25" customHeight="1">
      <c r="B127" s="113"/>
      <c r="D127" s="114" t="s">
        <v>956</v>
      </c>
      <c r="E127" s="115"/>
      <c r="F127" s="115"/>
      <c r="G127" s="115"/>
      <c r="H127" s="115"/>
      <c r="I127" s="115"/>
      <c r="J127" s="116">
        <f>J5459</f>
        <v>0</v>
      </c>
      <c r="L127" s="113"/>
    </row>
    <row r="128" spans="2:12" s="8" customFormat="1" ht="25" customHeight="1">
      <c r="B128" s="113"/>
      <c r="D128" s="114" t="s">
        <v>302</v>
      </c>
      <c r="E128" s="115"/>
      <c r="F128" s="115"/>
      <c r="G128" s="115"/>
      <c r="H128" s="115"/>
      <c r="I128" s="115"/>
      <c r="J128" s="116">
        <f>J5461</f>
        <v>0</v>
      </c>
      <c r="L128" s="113"/>
    </row>
    <row r="129" spans="2:12" s="1" customFormat="1" ht="21.75" customHeight="1">
      <c r="B129" s="31"/>
      <c r="L129" s="31"/>
    </row>
    <row r="130" spans="2:12" s="1" customFormat="1" ht="7" customHeight="1">
      <c r="B130" s="46"/>
      <c r="C130" s="47"/>
      <c r="D130" s="47"/>
      <c r="E130" s="47"/>
      <c r="F130" s="47"/>
      <c r="G130" s="47"/>
      <c r="H130" s="47"/>
      <c r="I130" s="47"/>
      <c r="J130" s="47"/>
      <c r="K130" s="47"/>
      <c r="L130" s="31"/>
    </row>
    <row r="134" spans="2:12" s="1" customFormat="1" ht="7" customHeight="1">
      <c r="B134" s="48"/>
      <c r="C134" s="49"/>
      <c r="D134" s="49"/>
      <c r="E134" s="49"/>
      <c r="F134" s="49"/>
      <c r="G134" s="49"/>
      <c r="H134" s="49"/>
      <c r="I134" s="49"/>
      <c r="J134" s="49"/>
      <c r="K134" s="49"/>
      <c r="L134" s="31"/>
    </row>
    <row r="135" spans="2:12" s="1" customFormat="1" ht="25" customHeight="1">
      <c r="B135" s="31"/>
      <c r="C135" s="20" t="s">
        <v>303</v>
      </c>
      <c r="L135" s="31"/>
    </row>
    <row r="136" spans="2:12" s="1" customFormat="1" ht="7" customHeight="1">
      <c r="B136" s="31"/>
      <c r="L136" s="31"/>
    </row>
    <row r="137" spans="2:12" s="1" customFormat="1" ht="12" customHeight="1">
      <c r="B137" s="31"/>
      <c r="C137" s="26" t="s">
        <v>15</v>
      </c>
      <c r="L137" s="31"/>
    </row>
    <row r="138" spans="2:12" s="1" customFormat="1" ht="26.25" customHeight="1">
      <c r="B138" s="31"/>
      <c r="E138" s="261" t="str">
        <f>E7</f>
        <v>Dostavba a rekonštrukcia lôžkovej časti Nemocnice s poliklinikou v Spišskej Novej Vsi</v>
      </c>
      <c r="F138" s="262"/>
      <c r="G138" s="262"/>
      <c r="H138" s="262"/>
      <c r="L138" s="31"/>
    </row>
    <row r="139" spans="2:12" ht="12" customHeight="1">
      <c r="B139" s="19"/>
      <c r="C139" s="26" t="s">
        <v>285</v>
      </c>
      <c r="L139" s="19"/>
    </row>
    <row r="140" spans="2:12" s="1" customFormat="1" ht="16.5" customHeight="1">
      <c r="B140" s="31"/>
      <c r="E140" s="261" t="s">
        <v>932</v>
      </c>
      <c r="F140" s="263"/>
      <c r="G140" s="263"/>
      <c r="H140" s="263"/>
      <c r="L140" s="31"/>
    </row>
    <row r="141" spans="2:12" s="1" customFormat="1" ht="12" customHeight="1">
      <c r="B141" s="31"/>
      <c r="C141" s="26" t="s">
        <v>287</v>
      </c>
      <c r="L141" s="31"/>
    </row>
    <row r="142" spans="2:12" s="1" customFormat="1" ht="16.5" customHeight="1">
      <c r="B142" s="31"/>
      <c r="E142" s="243" t="str">
        <f>E11</f>
        <v>E.1 - Stavebná časť</v>
      </c>
      <c r="F142" s="263"/>
      <c r="G142" s="263"/>
      <c r="H142" s="263"/>
      <c r="L142" s="31"/>
    </row>
    <row r="143" spans="2:12" s="1" customFormat="1" ht="7" customHeight="1">
      <c r="B143" s="31"/>
      <c r="L143" s="31"/>
    </row>
    <row r="144" spans="2:12" s="1" customFormat="1" ht="12" customHeight="1">
      <c r="B144" s="31"/>
      <c r="C144" s="26" t="s">
        <v>19</v>
      </c>
      <c r="F144" s="24" t="str">
        <f>F14</f>
        <v>parc.č.:1094/1,17,81,82,98,99,1095,1096,9243/18</v>
      </c>
      <c r="I144" s="26" t="s">
        <v>21</v>
      </c>
      <c r="J144" s="54" t="str">
        <f>IF(J14="","",J14)</f>
        <v>6. 3. 2024</v>
      </c>
      <c r="L144" s="31"/>
    </row>
    <row r="145" spans="2:65" s="1" customFormat="1" ht="7" customHeight="1">
      <c r="B145" s="31"/>
      <c r="L145" s="31"/>
    </row>
    <row r="146" spans="2:65" s="1" customFormat="1" ht="25.65" customHeight="1">
      <c r="B146" s="31"/>
      <c r="C146" s="26" t="s">
        <v>23</v>
      </c>
      <c r="F146" s="24" t="str">
        <f>E17</f>
        <v>Nemocnica s poliklinikou, Spišská Nová Ves</v>
      </c>
      <c r="I146" s="26" t="s">
        <v>29</v>
      </c>
      <c r="J146" s="29" t="str">
        <f>E23</f>
        <v>d.g.A. design graphic architecture s.r.o.</v>
      </c>
      <c r="L146" s="31"/>
    </row>
    <row r="147" spans="2:65" s="1" customFormat="1" ht="15.15" customHeight="1">
      <c r="B147" s="31"/>
      <c r="C147" s="26" t="s">
        <v>27</v>
      </c>
      <c r="F147" s="24" t="str">
        <f>IF(E20="","",E20)</f>
        <v>Vyplň údaj</v>
      </c>
      <c r="I147" s="26" t="s">
        <v>32</v>
      </c>
      <c r="J147" s="29" t="str">
        <f>E26</f>
        <v xml:space="preserve"> </v>
      </c>
      <c r="L147" s="31"/>
    </row>
    <row r="148" spans="2:65" s="1" customFormat="1" ht="10.25" customHeight="1">
      <c r="B148" s="31"/>
      <c r="L148" s="31"/>
    </row>
    <row r="149" spans="2:65" s="10" customFormat="1" ht="29.25" customHeight="1">
      <c r="B149" s="121"/>
      <c r="C149" s="122" t="s">
        <v>304</v>
      </c>
      <c r="D149" s="123" t="s">
        <v>61</v>
      </c>
      <c r="E149" s="123" t="s">
        <v>57</v>
      </c>
      <c r="F149" s="123" t="s">
        <v>58</v>
      </c>
      <c r="G149" s="123" t="s">
        <v>305</v>
      </c>
      <c r="H149" s="123" t="s">
        <v>306</v>
      </c>
      <c r="I149" s="123" t="s">
        <v>307</v>
      </c>
      <c r="J149" s="124" t="s">
        <v>294</v>
      </c>
      <c r="K149" s="125" t="s">
        <v>308</v>
      </c>
      <c r="L149" s="121"/>
      <c r="M149" s="61" t="s">
        <v>1</v>
      </c>
      <c r="N149" s="62" t="s">
        <v>40</v>
      </c>
      <c r="O149" s="62" t="s">
        <v>309</v>
      </c>
      <c r="P149" s="62" t="s">
        <v>310</v>
      </c>
      <c r="Q149" s="62" t="s">
        <v>311</v>
      </c>
      <c r="R149" s="62" t="s">
        <v>312</v>
      </c>
      <c r="S149" s="62" t="s">
        <v>313</v>
      </c>
      <c r="T149" s="63" t="s">
        <v>314</v>
      </c>
    </row>
    <row r="150" spans="2:65" s="1" customFormat="1" ht="22.75" customHeight="1">
      <c r="B150" s="31"/>
      <c r="C150" s="66" t="s">
        <v>295</v>
      </c>
      <c r="J150" s="126">
        <f>BK150</f>
        <v>0</v>
      </c>
      <c r="L150" s="31"/>
      <c r="M150" s="64"/>
      <c r="N150" s="55"/>
      <c r="O150" s="55"/>
      <c r="P150" s="127">
        <f>P151+P1497+P5459+P5461</f>
        <v>0</v>
      </c>
      <c r="Q150" s="55"/>
      <c r="R150" s="127">
        <f>R151+R1497+R5459+R5461</f>
        <v>25686.713743235166</v>
      </c>
      <c r="S150" s="55"/>
      <c r="T150" s="128">
        <f>T151+T1497+T5459+T5461</f>
        <v>8.16</v>
      </c>
      <c r="AT150" s="16" t="s">
        <v>75</v>
      </c>
      <c r="AU150" s="16" t="s">
        <v>296</v>
      </c>
      <c r="BK150" s="129">
        <f>BK151+BK1497+BK5459+BK5461</f>
        <v>0</v>
      </c>
    </row>
    <row r="151" spans="2:65" s="11" customFormat="1" ht="25.9" customHeight="1">
      <c r="B151" s="130"/>
      <c r="D151" s="131" t="s">
        <v>75</v>
      </c>
      <c r="E151" s="132" t="s">
        <v>315</v>
      </c>
      <c r="F151" s="132" t="s">
        <v>316</v>
      </c>
      <c r="I151" s="133"/>
      <c r="J151" s="134">
        <f>BK151</f>
        <v>0</v>
      </c>
      <c r="L151" s="130"/>
      <c r="M151" s="135"/>
      <c r="P151" s="136">
        <f>P152+P218+P361+P600+P883+P894+P1421+P1495</f>
        <v>0</v>
      </c>
      <c r="R151" s="136">
        <f>R152+R218+R361+R600+R883+R894+R1421+R1495</f>
        <v>24508.157484156276</v>
      </c>
      <c r="T151" s="137">
        <f>T152+T218+T361+T600+T883+T894+T1421+T1495</f>
        <v>8.16</v>
      </c>
      <c r="AR151" s="131" t="s">
        <v>83</v>
      </c>
      <c r="AT151" s="138" t="s">
        <v>75</v>
      </c>
      <c r="AU151" s="138" t="s">
        <v>76</v>
      </c>
      <c r="AY151" s="131" t="s">
        <v>317</v>
      </c>
      <c r="BK151" s="139">
        <f>BK152+BK218+BK361+BK600+BK883+BK894+BK1421+BK1495</f>
        <v>0</v>
      </c>
    </row>
    <row r="152" spans="2:65" s="11" customFormat="1" ht="22.75" customHeight="1">
      <c r="B152" s="130"/>
      <c r="D152" s="131" t="s">
        <v>75</v>
      </c>
      <c r="E152" s="140" t="s">
        <v>83</v>
      </c>
      <c r="F152" s="140" t="s">
        <v>318</v>
      </c>
      <c r="I152" s="133"/>
      <c r="J152" s="141">
        <f>BK152</f>
        <v>0</v>
      </c>
      <c r="L152" s="130"/>
      <c r="M152" s="135"/>
      <c r="P152" s="136">
        <f>SUM(P153:P217)</f>
        <v>0</v>
      </c>
      <c r="R152" s="136">
        <f>SUM(R153:R217)</f>
        <v>381.85599999999999</v>
      </c>
      <c r="T152" s="137">
        <f>SUM(T153:T217)</f>
        <v>0</v>
      </c>
      <c r="AR152" s="131" t="s">
        <v>83</v>
      </c>
      <c r="AT152" s="138" t="s">
        <v>75</v>
      </c>
      <c r="AU152" s="138" t="s">
        <v>83</v>
      </c>
      <c r="AY152" s="131" t="s">
        <v>317</v>
      </c>
      <c r="BK152" s="139">
        <f>SUM(BK153:BK217)</f>
        <v>0</v>
      </c>
    </row>
    <row r="153" spans="2:65" s="1" customFormat="1" ht="24.15" customHeight="1">
      <c r="B153" s="142"/>
      <c r="C153" s="143" t="s">
        <v>83</v>
      </c>
      <c r="D153" s="143" t="s">
        <v>319</v>
      </c>
      <c r="E153" s="144" t="s">
        <v>957</v>
      </c>
      <c r="F153" s="145" t="s">
        <v>958</v>
      </c>
      <c r="G153" s="146" t="s">
        <v>322</v>
      </c>
      <c r="H153" s="147">
        <v>1664.376</v>
      </c>
      <c r="I153" s="148"/>
      <c r="J153" s="149">
        <f>ROUND(I153*H153,2)</f>
        <v>0</v>
      </c>
      <c r="K153" s="150"/>
      <c r="L153" s="31"/>
      <c r="M153" s="151" t="s">
        <v>1</v>
      </c>
      <c r="N153" s="152" t="s">
        <v>42</v>
      </c>
      <c r="P153" s="153">
        <f>O153*H153</f>
        <v>0</v>
      </c>
      <c r="Q153" s="153">
        <v>0</v>
      </c>
      <c r="R153" s="153">
        <f>Q153*H153</f>
        <v>0</v>
      </c>
      <c r="S153" s="153">
        <v>0</v>
      </c>
      <c r="T153" s="154">
        <f>S153*H153</f>
        <v>0</v>
      </c>
      <c r="AR153" s="155" t="s">
        <v>323</v>
      </c>
      <c r="AT153" s="155" t="s">
        <v>319</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323</v>
      </c>
      <c r="BM153" s="155" t="s">
        <v>959</v>
      </c>
    </row>
    <row r="154" spans="2:65" s="12" customFormat="1" ht="10">
      <c r="B154" s="157"/>
      <c r="D154" s="158" t="s">
        <v>328</v>
      </c>
      <c r="E154" s="159" t="s">
        <v>1</v>
      </c>
      <c r="F154" s="160" t="s">
        <v>960</v>
      </c>
      <c r="H154" s="161">
        <v>1068.046</v>
      </c>
      <c r="I154" s="162"/>
      <c r="L154" s="157"/>
      <c r="M154" s="163"/>
      <c r="T154" s="164"/>
      <c r="AT154" s="159" t="s">
        <v>328</v>
      </c>
      <c r="AU154" s="159" t="s">
        <v>88</v>
      </c>
      <c r="AV154" s="12" t="s">
        <v>88</v>
      </c>
      <c r="AW154" s="12" t="s">
        <v>31</v>
      </c>
      <c r="AX154" s="12" t="s">
        <v>76</v>
      </c>
      <c r="AY154" s="159" t="s">
        <v>317</v>
      </c>
    </row>
    <row r="155" spans="2:65" s="12" customFormat="1" ht="10">
      <c r="B155" s="157"/>
      <c r="D155" s="158" t="s">
        <v>328</v>
      </c>
      <c r="E155" s="159" t="s">
        <v>1</v>
      </c>
      <c r="F155" s="160" t="s">
        <v>961</v>
      </c>
      <c r="H155" s="161">
        <v>248.749</v>
      </c>
      <c r="I155" s="162"/>
      <c r="L155" s="157"/>
      <c r="M155" s="163"/>
      <c r="T155" s="164"/>
      <c r="AT155" s="159" t="s">
        <v>328</v>
      </c>
      <c r="AU155" s="159" t="s">
        <v>88</v>
      </c>
      <c r="AV155" s="12" t="s">
        <v>88</v>
      </c>
      <c r="AW155" s="12" t="s">
        <v>31</v>
      </c>
      <c r="AX155" s="12" t="s">
        <v>76</v>
      </c>
      <c r="AY155" s="159" t="s">
        <v>317</v>
      </c>
    </row>
    <row r="156" spans="2:65" s="12" customFormat="1" ht="10">
      <c r="B156" s="157"/>
      <c r="D156" s="158" t="s">
        <v>328</v>
      </c>
      <c r="E156" s="159" t="s">
        <v>1</v>
      </c>
      <c r="F156" s="160" t="s">
        <v>962</v>
      </c>
      <c r="H156" s="161">
        <v>4.165</v>
      </c>
      <c r="I156" s="162"/>
      <c r="L156" s="157"/>
      <c r="M156" s="163"/>
      <c r="T156" s="164"/>
      <c r="AT156" s="159" t="s">
        <v>328</v>
      </c>
      <c r="AU156" s="159" t="s">
        <v>88</v>
      </c>
      <c r="AV156" s="12" t="s">
        <v>88</v>
      </c>
      <c r="AW156" s="12" t="s">
        <v>31</v>
      </c>
      <c r="AX156" s="12" t="s">
        <v>76</v>
      </c>
      <c r="AY156" s="159" t="s">
        <v>317</v>
      </c>
    </row>
    <row r="157" spans="2:65" s="12" customFormat="1" ht="10">
      <c r="B157" s="157"/>
      <c r="D157" s="158" t="s">
        <v>328</v>
      </c>
      <c r="E157" s="159" t="s">
        <v>1</v>
      </c>
      <c r="F157" s="160" t="s">
        <v>963</v>
      </c>
      <c r="H157" s="161">
        <v>17.687000000000001</v>
      </c>
      <c r="I157" s="162"/>
      <c r="L157" s="157"/>
      <c r="M157" s="163"/>
      <c r="T157" s="164"/>
      <c r="AT157" s="159" t="s">
        <v>328</v>
      </c>
      <c r="AU157" s="159" t="s">
        <v>88</v>
      </c>
      <c r="AV157" s="12" t="s">
        <v>88</v>
      </c>
      <c r="AW157" s="12" t="s">
        <v>31</v>
      </c>
      <c r="AX157" s="12" t="s">
        <v>76</v>
      </c>
      <c r="AY157" s="159" t="s">
        <v>317</v>
      </c>
    </row>
    <row r="158" spans="2:65" s="12" customFormat="1" ht="10">
      <c r="B158" s="157"/>
      <c r="D158" s="158" t="s">
        <v>328</v>
      </c>
      <c r="E158" s="159" t="s">
        <v>1</v>
      </c>
      <c r="F158" s="160" t="s">
        <v>964</v>
      </c>
      <c r="H158" s="161">
        <v>32.252000000000002</v>
      </c>
      <c r="I158" s="162"/>
      <c r="L158" s="157"/>
      <c r="M158" s="163"/>
      <c r="T158" s="164"/>
      <c r="AT158" s="159" t="s">
        <v>328</v>
      </c>
      <c r="AU158" s="159" t="s">
        <v>88</v>
      </c>
      <c r="AV158" s="12" t="s">
        <v>88</v>
      </c>
      <c r="AW158" s="12" t="s">
        <v>31</v>
      </c>
      <c r="AX158" s="12" t="s">
        <v>76</v>
      </c>
      <c r="AY158" s="159" t="s">
        <v>317</v>
      </c>
    </row>
    <row r="159" spans="2:65" s="13" customFormat="1" ht="10">
      <c r="B159" s="165"/>
      <c r="D159" s="158" t="s">
        <v>328</v>
      </c>
      <c r="E159" s="166" t="s">
        <v>1</v>
      </c>
      <c r="F159" s="167" t="s">
        <v>965</v>
      </c>
      <c r="H159" s="168">
        <v>1370.8989999999999</v>
      </c>
      <c r="I159" s="169"/>
      <c r="L159" s="165"/>
      <c r="M159" s="170"/>
      <c r="T159" s="171"/>
      <c r="AT159" s="166" t="s">
        <v>328</v>
      </c>
      <c r="AU159" s="166" t="s">
        <v>88</v>
      </c>
      <c r="AV159" s="13" t="s">
        <v>92</v>
      </c>
      <c r="AW159" s="13" t="s">
        <v>31</v>
      </c>
      <c r="AX159" s="13" t="s">
        <v>76</v>
      </c>
      <c r="AY159" s="166" t="s">
        <v>317</v>
      </c>
    </row>
    <row r="160" spans="2:65" s="12" customFormat="1" ht="10">
      <c r="B160" s="157"/>
      <c r="D160" s="158" t="s">
        <v>328</v>
      </c>
      <c r="E160" s="159" t="s">
        <v>1</v>
      </c>
      <c r="F160" s="160" t="s">
        <v>966</v>
      </c>
      <c r="H160" s="161">
        <v>76.325999999999993</v>
      </c>
      <c r="I160" s="162"/>
      <c r="L160" s="157"/>
      <c r="M160" s="163"/>
      <c r="T160" s="164"/>
      <c r="AT160" s="159" t="s">
        <v>328</v>
      </c>
      <c r="AU160" s="159" t="s">
        <v>88</v>
      </c>
      <c r="AV160" s="12" t="s">
        <v>88</v>
      </c>
      <c r="AW160" s="12" t="s">
        <v>31</v>
      </c>
      <c r="AX160" s="12" t="s">
        <v>76</v>
      </c>
      <c r="AY160" s="159" t="s">
        <v>317</v>
      </c>
    </row>
    <row r="161" spans="2:65" s="12" customFormat="1" ht="10">
      <c r="B161" s="157"/>
      <c r="D161" s="158" t="s">
        <v>328</v>
      </c>
      <c r="E161" s="159" t="s">
        <v>1</v>
      </c>
      <c r="F161" s="160" t="s">
        <v>967</v>
      </c>
      <c r="H161" s="161">
        <v>27.06</v>
      </c>
      <c r="I161" s="162"/>
      <c r="L161" s="157"/>
      <c r="M161" s="163"/>
      <c r="T161" s="164"/>
      <c r="AT161" s="159" t="s">
        <v>328</v>
      </c>
      <c r="AU161" s="159" t="s">
        <v>88</v>
      </c>
      <c r="AV161" s="12" t="s">
        <v>88</v>
      </c>
      <c r="AW161" s="12" t="s">
        <v>31</v>
      </c>
      <c r="AX161" s="12" t="s">
        <v>76</v>
      </c>
      <c r="AY161" s="159" t="s">
        <v>317</v>
      </c>
    </row>
    <row r="162" spans="2:65" s="12" customFormat="1" ht="10">
      <c r="B162" s="157"/>
      <c r="D162" s="158" t="s">
        <v>328</v>
      </c>
      <c r="E162" s="159" t="s">
        <v>1</v>
      </c>
      <c r="F162" s="160" t="s">
        <v>968</v>
      </c>
      <c r="H162" s="161">
        <v>81.704999999999998</v>
      </c>
      <c r="I162" s="162"/>
      <c r="L162" s="157"/>
      <c r="M162" s="163"/>
      <c r="T162" s="164"/>
      <c r="AT162" s="159" t="s">
        <v>328</v>
      </c>
      <c r="AU162" s="159" t="s">
        <v>88</v>
      </c>
      <c r="AV162" s="12" t="s">
        <v>88</v>
      </c>
      <c r="AW162" s="12" t="s">
        <v>31</v>
      </c>
      <c r="AX162" s="12" t="s">
        <v>76</v>
      </c>
      <c r="AY162" s="159" t="s">
        <v>317</v>
      </c>
    </row>
    <row r="163" spans="2:65" s="12" customFormat="1" ht="10">
      <c r="B163" s="157"/>
      <c r="D163" s="158" t="s">
        <v>328</v>
      </c>
      <c r="E163" s="159" t="s">
        <v>1</v>
      </c>
      <c r="F163" s="160" t="s">
        <v>969</v>
      </c>
      <c r="H163" s="161">
        <v>43.74</v>
      </c>
      <c r="I163" s="162"/>
      <c r="L163" s="157"/>
      <c r="M163" s="163"/>
      <c r="T163" s="164"/>
      <c r="AT163" s="159" t="s">
        <v>328</v>
      </c>
      <c r="AU163" s="159" t="s">
        <v>88</v>
      </c>
      <c r="AV163" s="12" t="s">
        <v>88</v>
      </c>
      <c r="AW163" s="12" t="s">
        <v>31</v>
      </c>
      <c r="AX163" s="12" t="s">
        <v>76</v>
      </c>
      <c r="AY163" s="159" t="s">
        <v>317</v>
      </c>
    </row>
    <row r="164" spans="2:65" s="12" customFormat="1" ht="10">
      <c r="B164" s="157"/>
      <c r="D164" s="158" t="s">
        <v>328</v>
      </c>
      <c r="E164" s="159" t="s">
        <v>1</v>
      </c>
      <c r="F164" s="160" t="s">
        <v>970</v>
      </c>
      <c r="H164" s="161">
        <v>45.140999999999998</v>
      </c>
      <c r="I164" s="162"/>
      <c r="L164" s="157"/>
      <c r="M164" s="163"/>
      <c r="T164" s="164"/>
      <c r="AT164" s="159" t="s">
        <v>328</v>
      </c>
      <c r="AU164" s="159" t="s">
        <v>88</v>
      </c>
      <c r="AV164" s="12" t="s">
        <v>88</v>
      </c>
      <c r="AW164" s="12" t="s">
        <v>31</v>
      </c>
      <c r="AX164" s="12" t="s">
        <v>76</v>
      </c>
      <c r="AY164" s="159" t="s">
        <v>317</v>
      </c>
    </row>
    <row r="165" spans="2:65" s="12" customFormat="1" ht="10">
      <c r="B165" s="157"/>
      <c r="D165" s="158" t="s">
        <v>328</v>
      </c>
      <c r="E165" s="159" t="s">
        <v>1</v>
      </c>
      <c r="F165" s="160" t="s">
        <v>971</v>
      </c>
      <c r="H165" s="161">
        <v>13.662000000000001</v>
      </c>
      <c r="I165" s="162"/>
      <c r="L165" s="157"/>
      <c r="M165" s="163"/>
      <c r="T165" s="164"/>
      <c r="AT165" s="159" t="s">
        <v>328</v>
      </c>
      <c r="AU165" s="159" t="s">
        <v>88</v>
      </c>
      <c r="AV165" s="12" t="s">
        <v>88</v>
      </c>
      <c r="AW165" s="12" t="s">
        <v>31</v>
      </c>
      <c r="AX165" s="12" t="s">
        <v>76</v>
      </c>
      <c r="AY165" s="159" t="s">
        <v>317</v>
      </c>
    </row>
    <row r="166" spans="2:65" s="12" customFormat="1" ht="10">
      <c r="B166" s="157"/>
      <c r="D166" s="158" t="s">
        <v>328</v>
      </c>
      <c r="E166" s="159" t="s">
        <v>1</v>
      </c>
      <c r="F166" s="160" t="s">
        <v>972</v>
      </c>
      <c r="H166" s="161">
        <v>5.843</v>
      </c>
      <c r="I166" s="162"/>
      <c r="L166" s="157"/>
      <c r="M166" s="163"/>
      <c r="T166" s="164"/>
      <c r="AT166" s="159" t="s">
        <v>328</v>
      </c>
      <c r="AU166" s="159" t="s">
        <v>88</v>
      </c>
      <c r="AV166" s="12" t="s">
        <v>88</v>
      </c>
      <c r="AW166" s="12" t="s">
        <v>31</v>
      </c>
      <c r="AX166" s="12" t="s">
        <v>76</v>
      </c>
      <c r="AY166" s="159" t="s">
        <v>317</v>
      </c>
    </row>
    <row r="167" spans="2:65" s="13" customFormat="1" ht="10">
      <c r="B167" s="165"/>
      <c r="D167" s="158" t="s">
        <v>328</v>
      </c>
      <c r="E167" s="166" t="s">
        <v>1</v>
      </c>
      <c r="F167" s="167" t="s">
        <v>973</v>
      </c>
      <c r="H167" s="168">
        <v>293.47699999999998</v>
      </c>
      <c r="I167" s="169"/>
      <c r="L167" s="165"/>
      <c r="M167" s="170"/>
      <c r="T167" s="171"/>
      <c r="AT167" s="166" t="s">
        <v>328</v>
      </c>
      <c r="AU167" s="166" t="s">
        <v>88</v>
      </c>
      <c r="AV167" s="13" t="s">
        <v>92</v>
      </c>
      <c r="AW167" s="13" t="s">
        <v>31</v>
      </c>
      <c r="AX167" s="13" t="s">
        <v>76</v>
      </c>
      <c r="AY167" s="166" t="s">
        <v>317</v>
      </c>
    </row>
    <row r="168" spans="2:65" s="14" customFormat="1" ht="10">
      <c r="B168" s="172"/>
      <c r="D168" s="158" t="s">
        <v>328</v>
      </c>
      <c r="E168" s="173" t="s">
        <v>1</v>
      </c>
      <c r="F168" s="174" t="s">
        <v>332</v>
      </c>
      <c r="H168" s="175">
        <v>1664.376</v>
      </c>
      <c r="I168" s="176"/>
      <c r="L168" s="172"/>
      <c r="M168" s="177"/>
      <c r="T168" s="178"/>
      <c r="AT168" s="173" t="s">
        <v>328</v>
      </c>
      <c r="AU168" s="173" t="s">
        <v>88</v>
      </c>
      <c r="AV168" s="14" t="s">
        <v>323</v>
      </c>
      <c r="AW168" s="14" t="s">
        <v>31</v>
      </c>
      <c r="AX168" s="14" t="s">
        <v>83</v>
      </c>
      <c r="AY168" s="173" t="s">
        <v>317</v>
      </c>
    </row>
    <row r="169" spans="2:65" s="1" customFormat="1" ht="24.15" customHeight="1">
      <c r="B169" s="142"/>
      <c r="C169" s="143" t="s">
        <v>88</v>
      </c>
      <c r="D169" s="143" t="s">
        <v>319</v>
      </c>
      <c r="E169" s="144" t="s">
        <v>974</v>
      </c>
      <c r="F169" s="145" t="s">
        <v>975</v>
      </c>
      <c r="G169" s="146" t="s">
        <v>322</v>
      </c>
      <c r="H169" s="147">
        <v>832.18799999999999</v>
      </c>
      <c r="I169" s="148"/>
      <c r="J169" s="149">
        <f>ROUND(I169*H169,2)</f>
        <v>0</v>
      </c>
      <c r="K169" s="150"/>
      <c r="L169" s="31"/>
      <c r="M169" s="151" t="s">
        <v>1</v>
      </c>
      <c r="N169" s="152" t="s">
        <v>42</v>
      </c>
      <c r="P169" s="153">
        <f>O169*H169</f>
        <v>0</v>
      </c>
      <c r="Q169" s="153">
        <v>0</v>
      </c>
      <c r="R169" s="153">
        <f>Q169*H169</f>
        <v>0</v>
      </c>
      <c r="S169" s="153">
        <v>0</v>
      </c>
      <c r="T169" s="154">
        <f>S169*H169</f>
        <v>0</v>
      </c>
      <c r="AR169" s="155" t="s">
        <v>323</v>
      </c>
      <c r="AT169" s="155" t="s">
        <v>319</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323</v>
      </c>
      <c r="BM169" s="155" t="s">
        <v>976</v>
      </c>
    </row>
    <row r="170" spans="2:65" s="12" customFormat="1" ht="10">
      <c r="B170" s="157"/>
      <c r="D170" s="158" t="s">
        <v>328</v>
      </c>
      <c r="E170" s="159" t="s">
        <v>1</v>
      </c>
      <c r="F170" s="160" t="s">
        <v>977</v>
      </c>
      <c r="H170" s="161">
        <v>832.18799999999999</v>
      </c>
      <c r="I170" s="162"/>
      <c r="L170" s="157"/>
      <c r="M170" s="163"/>
      <c r="T170" s="164"/>
      <c r="AT170" s="159" t="s">
        <v>328</v>
      </c>
      <c r="AU170" s="159" t="s">
        <v>88</v>
      </c>
      <c r="AV170" s="12" t="s">
        <v>88</v>
      </c>
      <c r="AW170" s="12" t="s">
        <v>31</v>
      </c>
      <c r="AX170" s="12" t="s">
        <v>76</v>
      </c>
      <c r="AY170" s="159" t="s">
        <v>317</v>
      </c>
    </row>
    <row r="171" spans="2:65" s="13" customFormat="1" ht="10">
      <c r="B171" s="165"/>
      <c r="D171" s="158" t="s">
        <v>328</v>
      </c>
      <c r="E171" s="166" t="s">
        <v>1</v>
      </c>
      <c r="F171" s="167" t="s">
        <v>331</v>
      </c>
      <c r="H171" s="168">
        <v>832.18799999999999</v>
      </c>
      <c r="I171" s="169"/>
      <c r="L171" s="165"/>
      <c r="M171" s="170"/>
      <c r="T171" s="171"/>
      <c r="AT171" s="166" t="s">
        <v>328</v>
      </c>
      <c r="AU171" s="166" t="s">
        <v>88</v>
      </c>
      <c r="AV171" s="13" t="s">
        <v>92</v>
      </c>
      <c r="AW171" s="13" t="s">
        <v>31</v>
      </c>
      <c r="AX171" s="13" t="s">
        <v>76</v>
      </c>
      <c r="AY171" s="166" t="s">
        <v>317</v>
      </c>
    </row>
    <row r="172" spans="2:65" s="14" customFormat="1" ht="10">
      <c r="B172" s="172"/>
      <c r="D172" s="158" t="s">
        <v>328</v>
      </c>
      <c r="E172" s="173" t="s">
        <v>1</v>
      </c>
      <c r="F172" s="174" t="s">
        <v>332</v>
      </c>
      <c r="H172" s="175">
        <v>832.18799999999999</v>
      </c>
      <c r="I172" s="176"/>
      <c r="L172" s="172"/>
      <c r="M172" s="177"/>
      <c r="T172" s="178"/>
      <c r="AT172" s="173" t="s">
        <v>328</v>
      </c>
      <c r="AU172" s="173" t="s">
        <v>88</v>
      </c>
      <c r="AV172" s="14" t="s">
        <v>323</v>
      </c>
      <c r="AW172" s="14" t="s">
        <v>31</v>
      </c>
      <c r="AX172" s="14" t="s">
        <v>83</v>
      </c>
      <c r="AY172" s="173" t="s">
        <v>317</v>
      </c>
    </row>
    <row r="173" spans="2:65" s="1" customFormat="1" ht="21.75" customHeight="1">
      <c r="B173" s="142"/>
      <c r="C173" s="143" t="s">
        <v>92</v>
      </c>
      <c r="D173" s="143" t="s">
        <v>319</v>
      </c>
      <c r="E173" s="144" t="s">
        <v>978</v>
      </c>
      <c r="F173" s="145" t="s">
        <v>979</v>
      </c>
      <c r="G173" s="146" t="s">
        <v>322</v>
      </c>
      <c r="H173" s="147">
        <v>12.551</v>
      </c>
      <c r="I173" s="148"/>
      <c r="J173" s="149">
        <f>ROUND(I173*H173,2)</f>
        <v>0</v>
      </c>
      <c r="K173" s="150"/>
      <c r="L173" s="31"/>
      <c r="M173" s="151" t="s">
        <v>1</v>
      </c>
      <c r="N173" s="152" t="s">
        <v>42</v>
      </c>
      <c r="P173" s="153">
        <f>O173*H173</f>
        <v>0</v>
      </c>
      <c r="Q173" s="153">
        <v>0</v>
      </c>
      <c r="R173" s="153">
        <f>Q173*H173</f>
        <v>0</v>
      </c>
      <c r="S173" s="153">
        <v>0</v>
      </c>
      <c r="T173" s="154">
        <f>S173*H173</f>
        <v>0</v>
      </c>
      <c r="AR173" s="155" t="s">
        <v>323</v>
      </c>
      <c r="AT173" s="155" t="s">
        <v>319</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323</v>
      </c>
      <c r="BM173" s="155" t="s">
        <v>980</v>
      </c>
    </row>
    <row r="174" spans="2:65" s="12" customFormat="1" ht="10">
      <c r="B174" s="157"/>
      <c r="D174" s="158" t="s">
        <v>328</v>
      </c>
      <c r="E174" s="159" t="s">
        <v>1</v>
      </c>
      <c r="F174" s="160" t="s">
        <v>981</v>
      </c>
      <c r="H174" s="161">
        <v>2.81</v>
      </c>
      <c r="I174" s="162"/>
      <c r="L174" s="157"/>
      <c r="M174" s="163"/>
      <c r="T174" s="164"/>
      <c r="AT174" s="159" t="s">
        <v>328</v>
      </c>
      <c r="AU174" s="159" t="s">
        <v>88</v>
      </c>
      <c r="AV174" s="12" t="s">
        <v>88</v>
      </c>
      <c r="AW174" s="12" t="s">
        <v>31</v>
      </c>
      <c r="AX174" s="12" t="s">
        <v>76</v>
      </c>
      <c r="AY174" s="159" t="s">
        <v>317</v>
      </c>
    </row>
    <row r="175" spans="2:65" s="12" customFormat="1" ht="10">
      <c r="B175" s="157"/>
      <c r="D175" s="158" t="s">
        <v>328</v>
      </c>
      <c r="E175" s="159" t="s">
        <v>1</v>
      </c>
      <c r="F175" s="160" t="s">
        <v>982</v>
      </c>
      <c r="H175" s="161">
        <v>0.76500000000000001</v>
      </c>
      <c r="I175" s="162"/>
      <c r="L175" s="157"/>
      <c r="M175" s="163"/>
      <c r="T175" s="164"/>
      <c r="AT175" s="159" t="s">
        <v>328</v>
      </c>
      <c r="AU175" s="159" t="s">
        <v>88</v>
      </c>
      <c r="AV175" s="12" t="s">
        <v>88</v>
      </c>
      <c r="AW175" s="12" t="s">
        <v>31</v>
      </c>
      <c r="AX175" s="12" t="s">
        <v>76</v>
      </c>
      <c r="AY175" s="159" t="s">
        <v>317</v>
      </c>
    </row>
    <row r="176" spans="2:65" s="12" customFormat="1" ht="10">
      <c r="B176" s="157"/>
      <c r="D176" s="158" t="s">
        <v>328</v>
      </c>
      <c r="E176" s="159" t="s">
        <v>1</v>
      </c>
      <c r="F176" s="160" t="s">
        <v>983</v>
      </c>
      <c r="H176" s="161">
        <v>2.81</v>
      </c>
      <c r="I176" s="162"/>
      <c r="L176" s="157"/>
      <c r="M176" s="163"/>
      <c r="T176" s="164"/>
      <c r="AT176" s="159" t="s">
        <v>328</v>
      </c>
      <c r="AU176" s="159" t="s">
        <v>88</v>
      </c>
      <c r="AV176" s="12" t="s">
        <v>88</v>
      </c>
      <c r="AW176" s="12" t="s">
        <v>31</v>
      </c>
      <c r="AX176" s="12" t="s">
        <v>76</v>
      </c>
      <c r="AY176" s="159" t="s">
        <v>317</v>
      </c>
    </row>
    <row r="177" spans="2:65" s="12" customFormat="1" ht="10">
      <c r="B177" s="157"/>
      <c r="D177" s="158" t="s">
        <v>328</v>
      </c>
      <c r="E177" s="159" t="s">
        <v>1</v>
      </c>
      <c r="F177" s="160" t="s">
        <v>984</v>
      </c>
      <c r="H177" s="161">
        <v>4.4999999999999998E-2</v>
      </c>
      <c r="I177" s="162"/>
      <c r="L177" s="157"/>
      <c r="M177" s="163"/>
      <c r="T177" s="164"/>
      <c r="AT177" s="159" t="s">
        <v>328</v>
      </c>
      <c r="AU177" s="159" t="s">
        <v>88</v>
      </c>
      <c r="AV177" s="12" t="s">
        <v>88</v>
      </c>
      <c r="AW177" s="12" t="s">
        <v>31</v>
      </c>
      <c r="AX177" s="12" t="s">
        <v>76</v>
      </c>
      <c r="AY177" s="159" t="s">
        <v>317</v>
      </c>
    </row>
    <row r="178" spans="2:65" s="12" customFormat="1" ht="10">
      <c r="B178" s="157"/>
      <c r="D178" s="158" t="s">
        <v>328</v>
      </c>
      <c r="E178" s="159" t="s">
        <v>1</v>
      </c>
      <c r="F178" s="160" t="s">
        <v>985</v>
      </c>
      <c r="H178" s="161">
        <v>0.17</v>
      </c>
      <c r="I178" s="162"/>
      <c r="L178" s="157"/>
      <c r="M178" s="163"/>
      <c r="T178" s="164"/>
      <c r="AT178" s="159" t="s">
        <v>328</v>
      </c>
      <c r="AU178" s="159" t="s">
        <v>88</v>
      </c>
      <c r="AV178" s="12" t="s">
        <v>88</v>
      </c>
      <c r="AW178" s="12" t="s">
        <v>31</v>
      </c>
      <c r="AX178" s="12" t="s">
        <v>76</v>
      </c>
      <c r="AY178" s="159" t="s">
        <v>317</v>
      </c>
    </row>
    <row r="179" spans="2:65" s="12" customFormat="1" ht="10">
      <c r="B179" s="157"/>
      <c r="D179" s="158" t="s">
        <v>328</v>
      </c>
      <c r="E179" s="159" t="s">
        <v>1</v>
      </c>
      <c r="F179" s="160" t="s">
        <v>986</v>
      </c>
      <c r="H179" s="161">
        <v>4.4999999999999998E-2</v>
      </c>
      <c r="I179" s="162"/>
      <c r="L179" s="157"/>
      <c r="M179" s="163"/>
      <c r="T179" s="164"/>
      <c r="AT179" s="159" t="s">
        <v>328</v>
      </c>
      <c r="AU179" s="159" t="s">
        <v>88</v>
      </c>
      <c r="AV179" s="12" t="s">
        <v>88</v>
      </c>
      <c r="AW179" s="12" t="s">
        <v>31</v>
      </c>
      <c r="AX179" s="12" t="s">
        <v>76</v>
      </c>
      <c r="AY179" s="159" t="s">
        <v>317</v>
      </c>
    </row>
    <row r="180" spans="2:65" s="13" customFormat="1" ht="10">
      <c r="B180" s="165"/>
      <c r="D180" s="158" t="s">
        <v>328</v>
      </c>
      <c r="E180" s="166" t="s">
        <v>1</v>
      </c>
      <c r="F180" s="167" t="s">
        <v>331</v>
      </c>
      <c r="H180" s="168">
        <v>6.6449999999999996</v>
      </c>
      <c r="I180" s="169"/>
      <c r="L180" s="165"/>
      <c r="M180" s="170"/>
      <c r="T180" s="171"/>
      <c r="AT180" s="166" t="s">
        <v>328</v>
      </c>
      <c r="AU180" s="166" t="s">
        <v>88</v>
      </c>
      <c r="AV180" s="13" t="s">
        <v>92</v>
      </c>
      <c r="AW180" s="13" t="s">
        <v>31</v>
      </c>
      <c r="AX180" s="13" t="s">
        <v>76</v>
      </c>
      <c r="AY180" s="166" t="s">
        <v>317</v>
      </c>
    </row>
    <row r="181" spans="2:65" s="12" customFormat="1" ht="10">
      <c r="B181" s="157"/>
      <c r="D181" s="158" t="s">
        <v>328</v>
      </c>
      <c r="E181" s="159" t="s">
        <v>1</v>
      </c>
      <c r="F181" s="160" t="s">
        <v>987</v>
      </c>
      <c r="H181" s="161">
        <v>1.8740000000000001</v>
      </c>
      <c r="I181" s="162"/>
      <c r="L181" s="157"/>
      <c r="M181" s="163"/>
      <c r="T181" s="164"/>
      <c r="AT181" s="159" t="s">
        <v>328</v>
      </c>
      <c r="AU181" s="159" t="s">
        <v>88</v>
      </c>
      <c r="AV181" s="12" t="s">
        <v>88</v>
      </c>
      <c r="AW181" s="12" t="s">
        <v>31</v>
      </c>
      <c r="AX181" s="12" t="s">
        <v>76</v>
      </c>
      <c r="AY181" s="159" t="s">
        <v>317</v>
      </c>
    </row>
    <row r="182" spans="2:65" s="12" customFormat="1" ht="10">
      <c r="B182" s="157"/>
      <c r="D182" s="158" t="s">
        <v>328</v>
      </c>
      <c r="E182" s="159" t="s">
        <v>1</v>
      </c>
      <c r="F182" s="160" t="s">
        <v>988</v>
      </c>
      <c r="H182" s="161">
        <v>0.93</v>
      </c>
      <c r="I182" s="162"/>
      <c r="L182" s="157"/>
      <c r="M182" s="163"/>
      <c r="T182" s="164"/>
      <c r="AT182" s="159" t="s">
        <v>328</v>
      </c>
      <c r="AU182" s="159" t="s">
        <v>88</v>
      </c>
      <c r="AV182" s="12" t="s">
        <v>88</v>
      </c>
      <c r="AW182" s="12" t="s">
        <v>31</v>
      </c>
      <c r="AX182" s="12" t="s">
        <v>76</v>
      </c>
      <c r="AY182" s="159" t="s">
        <v>317</v>
      </c>
    </row>
    <row r="183" spans="2:65" s="12" customFormat="1" ht="10">
      <c r="B183" s="157"/>
      <c r="D183" s="158" t="s">
        <v>328</v>
      </c>
      <c r="E183" s="159" t="s">
        <v>1</v>
      </c>
      <c r="F183" s="160" t="s">
        <v>989</v>
      </c>
      <c r="H183" s="161">
        <v>1.8740000000000001</v>
      </c>
      <c r="I183" s="162"/>
      <c r="L183" s="157"/>
      <c r="M183" s="163"/>
      <c r="T183" s="164"/>
      <c r="AT183" s="159" t="s">
        <v>328</v>
      </c>
      <c r="AU183" s="159" t="s">
        <v>88</v>
      </c>
      <c r="AV183" s="12" t="s">
        <v>88</v>
      </c>
      <c r="AW183" s="12" t="s">
        <v>31</v>
      </c>
      <c r="AX183" s="12" t="s">
        <v>76</v>
      </c>
      <c r="AY183" s="159" t="s">
        <v>317</v>
      </c>
    </row>
    <row r="184" spans="2:65" s="12" customFormat="1" ht="10">
      <c r="B184" s="157"/>
      <c r="D184" s="158" t="s">
        <v>328</v>
      </c>
      <c r="E184" s="159" t="s">
        <v>1</v>
      </c>
      <c r="F184" s="160" t="s">
        <v>990</v>
      </c>
      <c r="H184" s="161">
        <v>4.4999999999999998E-2</v>
      </c>
      <c r="I184" s="162"/>
      <c r="L184" s="157"/>
      <c r="M184" s="163"/>
      <c r="T184" s="164"/>
      <c r="AT184" s="159" t="s">
        <v>328</v>
      </c>
      <c r="AU184" s="159" t="s">
        <v>88</v>
      </c>
      <c r="AV184" s="12" t="s">
        <v>88</v>
      </c>
      <c r="AW184" s="12" t="s">
        <v>31</v>
      </c>
      <c r="AX184" s="12" t="s">
        <v>76</v>
      </c>
      <c r="AY184" s="159" t="s">
        <v>317</v>
      </c>
    </row>
    <row r="185" spans="2:65" s="12" customFormat="1" ht="10">
      <c r="B185" s="157"/>
      <c r="D185" s="158" t="s">
        <v>328</v>
      </c>
      <c r="E185" s="159" t="s">
        <v>1</v>
      </c>
      <c r="F185" s="160" t="s">
        <v>991</v>
      </c>
      <c r="H185" s="161">
        <v>0.31</v>
      </c>
      <c r="I185" s="162"/>
      <c r="L185" s="157"/>
      <c r="M185" s="163"/>
      <c r="T185" s="164"/>
      <c r="AT185" s="159" t="s">
        <v>328</v>
      </c>
      <c r="AU185" s="159" t="s">
        <v>88</v>
      </c>
      <c r="AV185" s="12" t="s">
        <v>88</v>
      </c>
      <c r="AW185" s="12" t="s">
        <v>31</v>
      </c>
      <c r="AX185" s="12" t="s">
        <v>76</v>
      </c>
      <c r="AY185" s="159" t="s">
        <v>317</v>
      </c>
    </row>
    <row r="186" spans="2:65" s="12" customFormat="1" ht="10">
      <c r="B186" s="157"/>
      <c r="D186" s="158" t="s">
        <v>328</v>
      </c>
      <c r="E186" s="159" t="s">
        <v>1</v>
      </c>
      <c r="F186" s="160" t="s">
        <v>992</v>
      </c>
      <c r="H186" s="161">
        <v>4.4999999999999998E-2</v>
      </c>
      <c r="I186" s="162"/>
      <c r="L186" s="157"/>
      <c r="M186" s="163"/>
      <c r="T186" s="164"/>
      <c r="AT186" s="159" t="s">
        <v>328</v>
      </c>
      <c r="AU186" s="159" t="s">
        <v>88</v>
      </c>
      <c r="AV186" s="12" t="s">
        <v>88</v>
      </c>
      <c r="AW186" s="12" t="s">
        <v>31</v>
      </c>
      <c r="AX186" s="12" t="s">
        <v>76</v>
      </c>
      <c r="AY186" s="159" t="s">
        <v>317</v>
      </c>
    </row>
    <row r="187" spans="2:65" s="13" customFormat="1" ht="10">
      <c r="B187" s="165"/>
      <c r="D187" s="158" t="s">
        <v>328</v>
      </c>
      <c r="E187" s="166" t="s">
        <v>1</v>
      </c>
      <c r="F187" s="167" t="s">
        <v>331</v>
      </c>
      <c r="H187" s="168">
        <v>5.0780000000000003</v>
      </c>
      <c r="I187" s="169"/>
      <c r="L187" s="165"/>
      <c r="M187" s="170"/>
      <c r="T187" s="171"/>
      <c r="AT187" s="166" t="s">
        <v>328</v>
      </c>
      <c r="AU187" s="166" t="s">
        <v>88</v>
      </c>
      <c r="AV187" s="13" t="s">
        <v>92</v>
      </c>
      <c r="AW187" s="13" t="s">
        <v>31</v>
      </c>
      <c r="AX187" s="13" t="s">
        <v>76</v>
      </c>
      <c r="AY187" s="166" t="s">
        <v>317</v>
      </c>
    </row>
    <row r="188" spans="2:65" s="12" customFormat="1" ht="10">
      <c r="B188" s="157"/>
      <c r="D188" s="158" t="s">
        <v>328</v>
      </c>
      <c r="E188" s="159" t="s">
        <v>1</v>
      </c>
      <c r="F188" s="160" t="s">
        <v>993</v>
      </c>
      <c r="H188" s="161">
        <v>0.82799999999999996</v>
      </c>
      <c r="I188" s="162"/>
      <c r="L188" s="157"/>
      <c r="M188" s="163"/>
      <c r="T188" s="164"/>
      <c r="AT188" s="159" t="s">
        <v>328</v>
      </c>
      <c r="AU188" s="159" t="s">
        <v>88</v>
      </c>
      <c r="AV188" s="12" t="s">
        <v>88</v>
      </c>
      <c r="AW188" s="12" t="s">
        <v>31</v>
      </c>
      <c r="AX188" s="12" t="s">
        <v>76</v>
      </c>
      <c r="AY188" s="159" t="s">
        <v>317</v>
      </c>
    </row>
    <row r="189" spans="2:65" s="13" customFormat="1" ht="10">
      <c r="B189" s="165"/>
      <c r="D189" s="158" t="s">
        <v>328</v>
      </c>
      <c r="E189" s="166" t="s">
        <v>1</v>
      </c>
      <c r="F189" s="167" t="s">
        <v>331</v>
      </c>
      <c r="H189" s="168">
        <v>0.82799999999999996</v>
      </c>
      <c r="I189" s="169"/>
      <c r="L189" s="165"/>
      <c r="M189" s="170"/>
      <c r="T189" s="171"/>
      <c r="AT189" s="166" t="s">
        <v>328</v>
      </c>
      <c r="AU189" s="166" t="s">
        <v>88</v>
      </c>
      <c r="AV189" s="13" t="s">
        <v>92</v>
      </c>
      <c r="AW189" s="13" t="s">
        <v>31</v>
      </c>
      <c r="AX189" s="13" t="s">
        <v>76</v>
      </c>
      <c r="AY189" s="166" t="s">
        <v>317</v>
      </c>
    </row>
    <row r="190" spans="2:65" s="14" customFormat="1" ht="10">
      <c r="B190" s="172"/>
      <c r="D190" s="158" t="s">
        <v>328</v>
      </c>
      <c r="E190" s="173" t="s">
        <v>1</v>
      </c>
      <c r="F190" s="174" t="s">
        <v>332</v>
      </c>
      <c r="H190" s="175">
        <v>12.551</v>
      </c>
      <c r="I190" s="176"/>
      <c r="L190" s="172"/>
      <c r="M190" s="177"/>
      <c r="T190" s="178"/>
      <c r="AT190" s="173" t="s">
        <v>328</v>
      </c>
      <c r="AU190" s="173" t="s">
        <v>88</v>
      </c>
      <c r="AV190" s="14" t="s">
        <v>323</v>
      </c>
      <c r="AW190" s="14" t="s">
        <v>31</v>
      </c>
      <c r="AX190" s="14" t="s">
        <v>83</v>
      </c>
      <c r="AY190" s="173" t="s">
        <v>317</v>
      </c>
    </row>
    <row r="191" spans="2:65" s="1" customFormat="1" ht="37.75" customHeight="1">
      <c r="B191" s="142"/>
      <c r="C191" s="143" t="s">
        <v>323</v>
      </c>
      <c r="D191" s="143" t="s">
        <v>319</v>
      </c>
      <c r="E191" s="144" t="s">
        <v>994</v>
      </c>
      <c r="F191" s="145" t="s">
        <v>995</v>
      </c>
      <c r="G191" s="146" t="s">
        <v>322</v>
      </c>
      <c r="H191" s="147">
        <v>6.2759999999999998</v>
      </c>
      <c r="I191" s="148"/>
      <c r="J191" s="149">
        <f>ROUND(I191*H191,2)</f>
        <v>0</v>
      </c>
      <c r="K191" s="150"/>
      <c r="L191" s="31"/>
      <c r="M191" s="151" t="s">
        <v>1</v>
      </c>
      <c r="N191" s="152" t="s">
        <v>42</v>
      </c>
      <c r="P191" s="153">
        <f>O191*H191</f>
        <v>0</v>
      </c>
      <c r="Q191" s="153">
        <v>0</v>
      </c>
      <c r="R191" s="153">
        <f>Q191*H191</f>
        <v>0</v>
      </c>
      <c r="S191" s="153">
        <v>0</v>
      </c>
      <c r="T191" s="154">
        <f>S191*H191</f>
        <v>0</v>
      </c>
      <c r="AR191" s="155" t="s">
        <v>323</v>
      </c>
      <c r="AT191" s="155" t="s">
        <v>319</v>
      </c>
      <c r="AU191" s="155" t="s">
        <v>88</v>
      </c>
      <c r="AY191" s="16" t="s">
        <v>317</v>
      </c>
      <c r="BE191" s="156">
        <f>IF(N191="základná",J191,0)</f>
        <v>0</v>
      </c>
      <c r="BF191" s="156">
        <f>IF(N191="znížená",J191,0)</f>
        <v>0</v>
      </c>
      <c r="BG191" s="156">
        <f>IF(N191="zákl. prenesená",J191,0)</f>
        <v>0</v>
      </c>
      <c r="BH191" s="156">
        <f>IF(N191="zníž. prenesená",J191,0)</f>
        <v>0</v>
      </c>
      <c r="BI191" s="156">
        <f>IF(N191="nulová",J191,0)</f>
        <v>0</v>
      </c>
      <c r="BJ191" s="16" t="s">
        <v>88</v>
      </c>
      <c r="BK191" s="156">
        <f>ROUND(I191*H191,2)</f>
        <v>0</v>
      </c>
      <c r="BL191" s="16" t="s">
        <v>323</v>
      </c>
      <c r="BM191" s="155" t="s">
        <v>996</v>
      </c>
    </row>
    <row r="192" spans="2:65" s="12" customFormat="1" ht="10">
      <c r="B192" s="157"/>
      <c r="D192" s="158" t="s">
        <v>328</v>
      </c>
      <c r="E192" s="159" t="s">
        <v>1</v>
      </c>
      <c r="F192" s="160" t="s">
        <v>997</v>
      </c>
      <c r="H192" s="161">
        <v>6.2759999999999998</v>
      </c>
      <c r="I192" s="162"/>
      <c r="L192" s="157"/>
      <c r="M192" s="163"/>
      <c r="T192" s="164"/>
      <c r="AT192" s="159" t="s">
        <v>328</v>
      </c>
      <c r="AU192" s="159" t="s">
        <v>88</v>
      </c>
      <c r="AV192" s="12" t="s">
        <v>88</v>
      </c>
      <c r="AW192" s="12" t="s">
        <v>31</v>
      </c>
      <c r="AX192" s="12" t="s">
        <v>83</v>
      </c>
      <c r="AY192" s="159" t="s">
        <v>317</v>
      </c>
    </row>
    <row r="193" spans="2:65" s="1" customFormat="1" ht="24.15" customHeight="1">
      <c r="B193" s="142"/>
      <c r="C193" s="143" t="s">
        <v>341</v>
      </c>
      <c r="D193" s="143" t="s">
        <v>319</v>
      </c>
      <c r="E193" s="144" t="s">
        <v>998</v>
      </c>
      <c r="F193" s="145" t="s">
        <v>999</v>
      </c>
      <c r="G193" s="146" t="s">
        <v>322</v>
      </c>
      <c r="H193" s="147">
        <v>2173.6909999999998</v>
      </c>
      <c r="I193" s="148"/>
      <c r="J193" s="149">
        <f>ROUND(I193*H193,2)</f>
        <v>0</v>
      </c>
      <c r="K193" s="150"/>
      <c r="L193" s="31"/>
      <c r="M193" s="151" t="s">
        <v>1</v>
      </c>
      <c r="N193" s="152" t="s">
        <v>42</v>
      </c>
      <c r="P193" s="153">
        <f>O193*H193</f>
        <v>0</v>
      </c>
      <c r="Q193" s="153">
        <v>0</v>
      </c>
      <c r="R193" s="153">
        <f>Q193*H193</f>
        <v>0</v>
      </c>
      <c r="S193" s="153">
        <v>0</v>
      </c>
      <c r="T193" s="154">
        <f>S193*H193</f>
        <v>0</v>
      </c>
      <c r="AR193" s="155" t="s">
        <v>323</v>
      </c>
      <c r="AT193" s="155" t="s">
        <v>319</v>
      </c>
      <c r="AU193" s="155" t="s">
        <v>88</v>
      </c>
      <c r="AY193" s="16" t="s">
        <v>317</v>
      </c>
      <c r="BE193" s="156">
        <f>IF(N193="základná",J193,0)</f>
        <v>0</v>
      </c>
      <c r="BF193" s="156">
        <f>IF(N193="znížená",J193,0)</f>
        <v>0</v>
      </c>
      <c r="BG193" s="156">
        <f>IF(N193="zákl. prenesená",J193,0)</f>
        <v>0</v>
      </c>
      <c r="BH193" s="156">
        <f>IF(N193="zníž. prenesená",J193,0)</f>
        <v>0</v>
      </c>
      <c r="BI193" s="156">
        <f>IF(N193="nulová",J193,0)</f>
        <v>0</v>
      </c>
      <c r="BJ193" s="16" t="s">
        <v>88</v>
      </c>
      <c r="BK193" s="156">
        <f>ROUND(I193*H193,2)</f>
        <v>0</v>
      </c>
      <c r="BL193" s="16" t="s">
        <v>323</v>
      </c>
      <c r="BM193" s="155" t="s">
        <v>1000</v>
      </c>
    </row>
    <row r="194" spans="2:65" s="12" customFormat="1" ht="10">
      <c r="B194" s="157"/>
      <c r="D194" s="158" t="s">
        <v>328</v>
      </c>
      <c r="E194" s="159" t="s">
        <v>1</v>
      </c>
      <c r="F194" s="160" t="s">
        <v>1001</v>
      </c>
      <c r="H194" s="161">
        <v>1664.376</v>
      </c>
      <c r="I194" s="162"/>
      <c r="L194" s="157"/>
      <c r="M194" s="163"/>
      <c r="T194" s="164"/>
      <c r="AT194" s="159" t="s">
        <v>328</v>
      </c>
      <c r="AU194" s="159" t="s">
        <v>88</v>
      </c>
      <c r="AV194" s="12" t="s">
        <v>88</v>
      </c>
      <c r="AW194" s="12" t="s">
        <v>31</v>
      </c>
      <c r="AX194" s="12" t="s">
        <v>76</v>
      </c>
      <c r="AY194" s="159" t="s">
        <v>317</v>
      </c>
    </row>
    <row r="195" spans="2:65" s="12" customFormat="1" ht="10">
      <c r="B195" s="157"/>
      <c r="D195" s="158" t="s">
        <v>328</v>
      </c>
      <c r="E195" s="159" t="s">
        <v>1</v>
      </c>
      <c r="F195" s="160" t="s">
        <v>1002</v>
      </c>
      <c r="H195" s="161">
        <v>12.551</v>
      </c>
      <c r="I195" s="162"/>
      <c r="L195" s="157"/>
      <c r="M195" s="163"/>
      <c r="T195" s="164"/>
      <c r="AT195" s="159" t="s">
        <v>328</v>
      </c>
      <c r="AU195" s="159" t="s">
        <v>88</v>
      </c>
      <c r="AV195" s="12" t="s">
        <v>88</v>
      </c>
      <c r="AW195" s="12" t="s">
        <v>31</v>
      </c>
      <c r="AX195" s="12" t="s">
        <v>76</v>
      </c>
      <c r="AY195" s="159" t="s">
        <v>317</v>
      </c>
    </row>
    <row r="196" spans="2:65" s="13" customFormat="1" ht="10">
      <c r="B196" s="165"/>
      <c r="D196" s="158" t="s">
        <v>328</v>
      </c>
      <c r="E196" s="166" t="s">
        <v>1</v>
      </c>
      <c r="F196" s="167" t="s">
        <v>331</v>
      </c>
      <c r="H196" s="168">
        <v>1676.9269999999999</v>
      </c>
      <c r="I196" s="169"/>
      <c r="L196" s="165"/>
      <c r="M196" s="170"/>
      <c r="T196" s="171"/>
      <c r="AT196" s="166" t="s">
        <v>328</v>
      </c>
      <c r="AU196" s="166" t="s">
        <v>88</v>
      </c>
      <c r="AV196" s="13" t="s">
        <v>92</v>
      </c>
      <c r="AW196" s="13" t="s">
        <v>31</v>
      </c>
      <c r="AX196" s="13" t="s">
        <v>76</v>
      </c>
      <c r="AY196" s="166" t="s">
        <v>317</v>
      </c>
    </row>
    <row r="197" spans="2:65" s="12" customFormat="1" ht="10">
      <c r="B197" s="157"/>
      <c r="D197" s="158" t="s">
        <v>328</v>
      </c>
      <c r="E197" s="159" t="s">
        <v>1</v>
      </c>
      <c r="F197" s="160" t="s">
        <v>1003</v>
      </c>
      <c r="H197" s="161">
        <v>179.071</v>
      </c>
      <c r="I197" s="162"/>
      <c r="L197" s="157"/>
      <c r="M197" s="163"/>
      <c r="T197" s="164"/>
      <c r="AT197" s="159" t="s">
        <v>328</v>
      </c>
      <c r="AU197" s="159" t="s">
        <v>88</v>
      </c>
      <c r="AV197" s="12" t="s">
        <v>88</v>
      </c>
      <c r="AW197" s="12" t="s">
        <v>31</v>
      </c>
      <c r="AX197" s="12" t="s">
        <v>76</v>
      </c>
      <c r="AY197" s="159" t="s">
        <v>317</v>
      </c>
    </row>
    <row r="198" spans="2:65" s="12" customFormat="1" ht="10">
      <c r="B198" s="157"/>
      <c r="D198" s="158" t="s">
        <v>328</v>
      </c>
      <c r="E198" s="159" t="s">
        <v>1</v>
      </c>
      <c r="F198" s="160" t="s">
        <v>1004</v>
      </c>
      <c r="H198" s="161">
        <v>86.001000000000005</v>
      </c>
      <c r="I198" s="162"/>
      <c r="L198" s="157"/>
      <c r="M198" s="163"/>
      <c r="T198" s="164"/>
      <c r="AT198" s="159" t="s">
        <v>328</v>
      </c>
      <c r="AU198" s="159" t="s">
        <v>88</v>
      </c>
      <c r="AV198" s="12" t="s">
        <v>88</v>
      </c>
      <c r="AW198" s="12" t="s">
        <v>31</v>
      </c>
      <c r="AX198" s="12" t="s">
        <v>76</v>
      </c>
      <c r="AY198" s="159" t="s">
        <v>317</v>
      </c>
    </row>
    <row r="199" spans="2:65" s="12" customFormat="1" ht="10">
      <c r="B199" s="157"/>
      <c r="D199" s="158" t="s">
        <v>328</v>
      </c>
      <c r="E199" s="159" t="s">
        <v>1</v>
      </c>
      <c r="F199" s="160" t="s">
        <v>1005</v>
      </c>
      <c r="H199" s="161">
        <v>65.972999999999999</v>
      </c>
      <c r="I199" s="162"/>
      <c r="L199" s="157"/>
      <c r="M199" s="163"/>
      <c r="T199" s="164"/>
      <c r="AT199" s="159" t="s">
        <v>328</v>
      </c>
      <c r="AU199" s="159" t="s">
        <v>88</v>
      </c>
      <c r="AV199" s="12" t="s">
        <v>88</v>
      </c>
      <c r="AW199" s="12" t="s">
        <v>31</v>
      </c>
      <c r="AX199" s="12" t="s">
        <v>76</v>
      </c>
      <c r="AY199" s="159" t="s">
        <v>317</v>
      </c>
    </row>
    <row r="200" spans="2:65" s="12" customFormat="1" ht="10">
      <c r="B200" s="157"/>
      <c r="D200" s="158" t="s">
        <v>328</v>
      </c>
      <c r="E200" s="159" t="s">
        <v>1</v>
      </c>
      <c r="F200" s="160" t="s">
        <v>1006</v>
      </c>
      <c r="H200" s="161">
        <v>165.71899999999999</v>
      </c>
      <c r="I200" s="162"/>
      <c r="L200" s="157"/>
      <c r="M200" s="163"/>
      <c r="T200" s="164"/>
      <c r="AT200" s="159" t="s">
        <v>328</v>
      </c>
      <c r="AU200" s="159" t="s">
        <v>88</v>
      </c>
      <c r="AV200" s="12" t="s">
        <v>88</v>
      </c>
      <c r="AW200" s="12" t="s">
        <v>31</v>
      </c>
      <c r="AX200" s="12" t="s">
        <v>76</v>
      </c>
      <c r="AY200" s="159" t="s">
        <v>317</v>
      </c>
    </row>
    <row r="201" spans="2:65" s="13" customFormat="1" ht="10">
      <c r="B201" s="165"/>
      <c r="D201" s="158" t="s">
        <v>328</v>
      </c>
      <c r="E201" s="166" t="s">
        <v>1</v>
      </c>
      <c r="F201" s="167" t="s">
        <v>1007</v>
      </c>
      <c r="H201" s="168">
        <v>496.76400000000001</v>
      </c>
      <c r="I201" s="169"/>
      <c r="L201" s="165"/>
      <c r="M201" s="170"/>
      <c r="T201" s="171"/>
      <c r="AT201" s="166" t="s">
        <v>328</v>
      </c>
      <c r="AU201" s="166" t="s">
        <v>88</v>
      </c>
      <c r="AV201" s="13" t="s">
        <v>92</v>
      </c>
      <c r="AW201" s="13" t="s">
        <v>31</v>
      </c>
      <c r="AX201" s="13" t="s">
        <v>76</v>
      </c>
      <c r="AY201" s="166" t="s">
        <v>317</v>
      </c>
    </row>
    <row r="202" spans="2:65" s="14" customFormat="1" ht="10">
      <c r="B202" s="172"/>
      <c r="D202" s="158" t="s">
        <v>328</v>
      </c>
      <c r="E202" s="173" t="s">
        <v>1</v>
      </c>
      <c r="F202" s="174" t="s">
        <v>332</v>
      </c>
      <c r="H202" s="175">
        <v>2173.6909999999998</v>
      </c>
      <c r="I202" s="176"/>
      <c r="L202" s="172"/>
      <c r="M202" s="177"/>
      <c r="T202" s="178"/>
      <c r="AT202" s="173" t="s">
        <v>328</v>
      </c>
      <c r="AU202" s="173" t="s">
        <v>88</v>
      </c>
      <c r="AV202" s="14" t="s">
        <v>323</v>
      </c>
      <c r="AW202" s="14" t="s">
        <v>31</v>
      </c>
      <c r="AX202" s="14" t="s">
        <v>83</v>
      </c>
      <c r="AY202" s="173" t="s">
        <v>317</v>
      </c>
    </row>
    <row r="203" spans="2:65" s="1" customFormat="1" ht="37.75" customHeight="1">
      <c r="B203" s="142"/>
      <c r="C203" s="143" t="s">
        <v>346</v>
      </c>
      <c r="D203" s="143" t="s">
        <v>319</v>
      </c>
      <c r="E203" s="144" t="s">
        <v>1008</v>
      </c>
      <c r="F203" s="145" t="s">
        <v>1009</v>
      </c>
      <c r="G203" s="146" t="s">
        <v>322</v>
      </c>
      <c r="H203" s="147">
        <v>2173.6909999999998</v>
      </c>
      <c r="I203" s="148"/>
      <c r="J203" s="149">
        <f>ROUND(I203*H203,2)</f>
        <v>0</v>
      </c>
      <c r="K203" s="150"/>
      <c r="L203" s="31"/>
      <c r="M203" s="151" t="s">
        <v>1</v>
      </c>
      <c r="N203" s="152" t="s">
        <v>42</v>
      </c>
      <c r="P203" s="153">
        <f>O203*H203</f>
        <v>0</v>
      </c>
      <c r="Q203" s="153">
        <v>0</v>
      </c>
      <c r="R203" s="153">
        <f>Q203*H203</f>
        <v>0</v>
      </c>
      <c r="S203" s="153">
        <v>0</v>
      </c>
      <c r="T203" s="154">
        <f>S203*H203</f>
        <v>0</v>
      </c>
      <c r="AR203" s="155" t="s">
        <v>323</v>
      </c>
      <c r="AT203" s="155" t="s">
        <v>319</v>
      </c>
      <c r="AU203" s="155" t="s">
        <v>88</v>
      </c>
      <c r="AY203" s="16" t="s">
        <v>317</v>
      </c>
      <c r="BE203" s="156">
        <f>IF(N203="základná",J203,0)</f>
        <v>0</v>
      </c>
      <c r="BF203" s="156">
        <f>IF(N203="znížená",J203,0)</f>
        <v>0</v>
      </c>
      <c r="BG203" s="156">
        <f>IF(N203="zákl. prenesená",J203,0)</f>
        <v>0</v>
      </c>
      <c r="BH203" s="156">
        <f>IF(N203="zníž. prenesená",J203,0)</f>
        <v>0</v>
      </c>
      <c r="BI203" s="156">
        <f>IF(N203="nulová",J203,0)</f>
        <v>0</v>
      </c>
      <c r="BJ203" s="16" t="s">
        <v>88</v>
      </c>
      <c r="BK203" s="156">
        <f>ROUND(I203*H203,2)</f>
        <v>0</v>
      </c>
      <c r="BL203" s="16" t="s">
        <v>323</v>
      </c>
      <c r="BM203" s="155" t="s">
        <v>1010</v>
      </c>
    </row>
    <row r="204" spans="2:65" s="12" customFormat="1" ht="10">
      <c r="B204" s="157"/>
      <c r="D204" s="158" t="s">
        <v>328</v>
      </c>
      <c r="E204" s="159" t="s">
        <v>1</v>
      </c>
      <c r="F204" s="160" t="s">
        <v>1011</v>
      </c>
      <c r="H204" s="161">
        <v>2173.6909999999998</v>
      </c>
      <c r="I204" s="162"/>
      <c r="L204" s="157"/>
      <c r="M204" s="163"/>
      <c r="T204" s="164"/>
      <c r="AT204" s="159" t="s">
        <v>328</v>
      </c>
      <c r="AU204" s="159" t="s">
        <v>88</v>
      </c>
      <c r="AV204" s="12" t="s">
        <v>88</v>
      </c>
      <c r="AW204" s="12" t="s">
        <v>31</v>
      </c>
      <c r="AX204" s="12" t="s">
        <v>76</v>
      </c>
      <c r="AY204" s="159" t="s">
        <v>317</v>
      </c>
    </row>
    <row r="205" spans="2:65" s="13" customFormat="1" ht="10">
      <c r="B205" s="165"/>
      <c r="D205" s="158" t="s">
        <v>328</v>
      </c>
      <c r="E205" s="166" t="s">
        <v>1</v>
      </c>
      <c r="F205" s="167" t="s">
        <v>331</v>
      </c>
      <c r="H205" s="168">
        <v>2173.6909999999998</v>
      </c>
      <c r="I205" s="169"/>
      <c r="L205" s="165"/>
      <c r="M205" s="170"/>
      <c r="T205" s="171"/>
      <c r="AT205" s="166" t="s">
        <v>328</v>
      </c>
      <c r="AU205" s="166" t="s">
        <v>88</v>
      </c>
      <c r="AV205" s="13" t="s">
        <v>92</v>
      </c>
      <c r="AW205" s="13" t="s">
        <v>31</v>
      </c>
      <c r="AX205" s="13" t="s">
        <v>76</v>
      </c>
      <c r="AY205" s="166" t="s">
        <v>317</v>
      </c>
    </row>
    <row r="206" spans="2:65" s="14" customFormat="1" ht="10">
      <c r="B206" s="172"/>
      <c r="D206" s="158" t="s">
        <v>328</v>
      </c>
      <c r="E206" s="173" t="s">
        <v>1</v>
      </c>
      <c r="F206" s="174" t="s">
        <v>332</v>
      </c>
      <c r="H206" s="175">
        <v>2173.6909999999998</v>
      </c>
      <c r="I206" s="176"/>
      <c r="L206" s="172"/>
      <c r="M206" s="177"/>
      <c r="T206" s="178"/>
      <c r="AT206" s="173" t="s">
        <v>328</v>
      </c>
      <c r="AU206" s="173" t="s">
        <v>88</v>
      </c>
      <c r="AV206" s="14" t="s">
        <v>323</v>
      </c>
      <c r="AW206" s="14" t="s">
        <v>31</v>
      </c>
      <c r="AX206" s="14" t="s">
        <v>83</v>
      </c>
      <c r="AY206" s="173" t="s">
        <v>317</v>
      </c>
    </row>
    <row r="207" spans="2:65" s="1" customFormat="1" ht="24.15" customHeight="1">
      <c r="B207" s="142"/>
      <c r="C207" s="143" t="s">
        <v>351</v>
      </c>
      <c r="D207" s="143" t="s">
        <v>319</v>
      </c>
      <c r="E207" s="144" t="s">
        <v>416</v>
      </c>
      <c r="F207" s="145" t="s">
        <v>417</v>
      </c>
      <c r="G207" s="146" t="s">
        <v>322</v>
      </c>
      <c r="H207" s="147">
        <v>2173.6909999999998</v>
      </c>
      <c r="I207" s="148"/>
      <c r="J207" s="149">
        <f>ROUND(I207*H207,2)</f>
        <v>0</v>
      </c>
      <c r="K207" s="150"/>
      <c r="L207" s="31"/>
      <c r="M207" s="151" t="s">
        <v>1</v>
      </c>
      <c r="N207" s="152" t="s">
        <v>42</v>
      </c>
      <c r="P207" s="153">
        <f>O207*H207</f>
        <v>0</v>
      </c>
      <c r="Q207" s="153">
        <v>0</v>
      </c>
      <c r="R207" s="153">
        <f>Q207*H207</f>
        <v>0</v>
      </c>
      <c r="S207" s="153">
        <v>0</v>
      </c>
      <c r="T207" s="154">
        <f>S207*H207</f>
        <v>0</v>
      </c>
      <c r="AR207" s="155" t="s">
        <v>323</v>
      </c>
      <c r="AT207" s="155" t="s">
        <v>319</v>
      </c>
      <c r="AU207" s="155" t="s">
        <v>88</v>
      </c>
      <c r="AY207" s="16" t="s">
        <v>317</v>
      </c>
      <c r="BE207" s="156">
        <f>IF(N207="základná",J207,0)</f>
        <v>0</v>
      </c>
      <c r="BF207" s="156">
        <f>IF(N207="znížená",J207,0)</f>
        <v>0</v>
      </c>
      <c r="BG207" s="156">
        <f>IF(N207="zákl. prenesená",J207,0)</f>
        <v>0</v>
      </c>
      <c r="BH207" s="156">
        <f>IF(N207="zníž. prenesená",J207,0)</f>
        <v>0</v>
      </c>
      <c r="BI207" s="156">
        <f>IF(N207="nulová",J207,0)</f>
        <v>0</v>
      </c>
      <c r="BJ207" s="16" t="s">
        <v>88</v>
      </c>
      <c r="BK207" s="156">
        <f>ROUND(I207*H207,2)</f>
        <v>0</v>
      </c>
      <c r="BL207" s="16" t="s">
        <v>323</v>
      </c>
      <c r="BM207" s="155" t="s">
        <v>1012</v>
      </c>
    </row>
    <row r="208" spans="2:65" s="1" customFormat="1" ht="33" customHeight="1">
      <c r="B208" s="142"/>
      <c r="C208" s="143" t="s">
        <v>356</v>
      </c>
      <c r="D208" s="143" t="s">
        <v>319</v>
      </c>
      <c r="E208" s="144" t="s">
        <v>433</v>
      </c>
      <c r="F208" s="145" t="s">
        <v>1013</v>
      </c>
      <c r="G208" s="146" t="s">
        <v>322</v>
      </c>
      <c r="H208" s="147">
        <v>2173.6909999999998</v>
      </c>
      <c r="I208" s="148"/>
      <c r="J208" s="149">
        <f>ROUND(I208*H208,2)</f>
        <v>0</v>
      </c>
      <c r="K208" s="150"/>
      <c r="L208" s="31"/>
      <c r="M208" s="151" t="s">
        <v>1</v>
      </c>
      <c r="N208" s="152" t="s">
        <v>42</v>
      </c>
      <c r="P208" s="153">
        <f>O208*H208</f>
        <v>0</v>
      </c>
      <c r="Q208" s="153">
        <v>0</v>
      </c>
      <c r="R208" s="153">
        <f>Q208*H208</f>
        <v>0</v>
      </c>
      <c r="S208" s="153">
        <v>0</v>
      </c>
      <c r="T208" s="154">
        <f>S208*H208</f>
        <v>0</v>
      </c>
      <c r="AR208" s="155" t="s">
        <v>323</v>
      </c>
      <c r="AT208" s="155" t="s">
        <v>319</v>
      </c>
      <c r="AU208" s="155" t="s">
        <v>88</v>
      </c>
      <c r="AY208" s="16" t="s">
        <v>317</v>
      </c>
      <c r="BE208" s="156">
        <f>IF(N208="základná",J208,0)</f>
        <v>0</v>
      </c>
      <c r="BF208" s="156">
        <f>IF(N208="znížená",J208,0)</f>
        <v>0</v>
      </c>
      <c r="BG208" s="156">
        <f>IF(N208="zákl. prenesená",J208,0)</f>
        <v>0</v>
      </c>
      <c r="BH208" s="156">
        <f>IF(N208="zníž. prenesená",J208,0)</f>
        <v>0</v>
      </c>
      <c r="BI208" s="156">
        <f>IF(N208="nulová",J208,0)</f>
        <v>0</v>
      </c>
      <c r="BJ208" s="16" t="s">
        <v>88</v>
      </c>
      <c r="BK208" s="156">
        <f>ROUND(I208*H208,2)</f>
        <v>0</v>
      </c>
      <c r="BL208" s="16" t="s">
        <v>323</v>
      </c>
      <c r="BM208" s="155" t="s">
        <v>1014</v>
      </c>
    </row>
    <row r="209" spans="2:65" s="1" customFormat="1" ht="33" customHeight="1">
      <c r="B209" s="142"/>
      <c r="C209" s="143" t="s">
        <v>361</v>
      </c>
      <c r="D209" s="143" t="s">
        <v>319</v>
      </c>
      <c r="E209" s="144" t="s">
        <v>1015</v>
      </c>
      <c r="F209" s="145" t="s">
        <v>1016</v>
      </c>
      <c r="G209" s="146" t="s">
        <v>322</v>
      </c>
      <c r="H209" s="147">
        <v>642.85500000000002</v>
      </c>
      <c r="I209" s="148"/>
      <c r="J209" s="149">
        <f>ROUND(I209*H209,2)</f>
        <v>0</v>
      </c>
      <c r="K209" s="150"/>
      <c r="L209" s="31"/>
      <c r="M209" s="151" t="s">
        <v>1</v>
      </c>
      <c r="N209" s="152" t="s">
        <v>42</v>
      </c>
      <c r="P209" s="153">
        <f>O209*H209</f>
        <v>0</v>
      </c>
      <c r="Q209" s="153">
        <v>0</v>
      </c>
      <c r="R209" s="153">
        <f>Q209*H209</f>
        <v>0</v>
      </c>
      <c r="S209" s="153">
        <v>0</v>
      </c>
      <c r="T209" s="154">
        <f>S209*H209</f>
        <v>0</v>
      </c>
      <c r="AR209" s="155" t="s">
        <v>323</v>
      </c>
      <c r="AT209" s="155" t="s">
        <v>319</v>
      </c>
      <c r="AU209" s="155" t="s">
        <v>88</v>
      </c>
      <c r="AY209" s="16" t="s">
        <v>317</v>
      </c>
      <c r="BE209" s="156">
        <f>IF(N209="základná",J209,0)</f>
        <v>0</v>
      </c>
      <c r="BF209" s="156">
        <f>IF(N209="znížená",J209,0)</f>
        <v>0</v>
      </c>
      <c r="BG209" s="156">
        <f>IF(N209="zákl. prenesená",J209,0)</f>
        <v>0</v>
      </c>
      <c r="BH209" s="156">
        <f>IF(N209="zníž. prenesená",J209,0)</f>
        <v>0</v>
      </c>
      <c r="BI209" s="156">
        <f>IF(N209="nulová",J209,0)</f>
        <v>0</v>
      </c>
      <c r="BJ209" s="16" t="s">
        <v>88</v>
      </c>
      <c r="BK209" s="156">
        <f>ROUND(I209*H209,2)</f>
        <v>0</v>
      </c>
      <c r="BL209" s="16" t="s">
        <v>323</v>
      </c>
      <c r="BM209" s="155" t="s">
        <v>1017</v>
      </c>
    </row>
    <row r="210" spans="2:65" s="12" customFormat="1" ht="10">
      <c r="B210" s="157"/>
      <c r="D210" s="158" t="s">
        <v>328</v>
      </c>
      <c r="E210" s="159" t="s">
        <v>1</v>
      </c>
      <c r="F210" s="160" t="s">
        <v>1018</v>
      </c>
      <c r="H210" s="161">
        <v>211.24199999999999</v>
      </c>
      <c r="I210" s="162"/>
      <c r="L210" s="157"/>
      <c r="M210" s="163"/>
      <c r="T210" s="164"/>
      <c r="AT210" s="159" t="s">
        <v>328</v>
      </c>
      <c r="AU210" s="159" t="s">
        <v>88</v>
      </c>
      <c r="AV210" s="12" t="s">
        <v>88</v>
      </c>
      <c r="AW210" s="12" t="s">
        <v>31</v>
      </c>
      <c r="AX210" s="12" t="s">
        <v>76</v>
      </c>
      <c r="AY210" s="159" t="s">
        <v>317</v>
      </c>
    </row>
    <row r="211" spans="2:65" s="13" customFormat="1" ht="10">
      <c r="B211" s="165"/>
      <c r="D211" s="158" t="s">
        <v>328</v>
      </c>
      <c r="E211" s="166" t="s">
        <v>1</v>
      </c>
      <c r="F211" s="167" t="s">
        <v>1019</v>
      </c>
      <c r="H211" s="168">
        <v>211.24199999999999</v>
      </c>
      <c r="I211" s="169"/>
      <c r="L211" s="165"/>
      <c r="M211" s="170"/>
      <c r="T211" s="171"/>
      <c r="AT211" s="166" t="s">
        <v>328</v>
      </c>
      <c r="AU211" s="166" t="s">
        <v>88</v>
      </c>
      <c r="AV211" s="13" t="s">
        <v>92</v>
      </c>
      <c r="AW211" s="13" t="s">
        <v>31</v>
      </c>
      <c r="AX211" s="13" t="s">
        <v>76</v>
      </c>
      <c r="AY211" s="166" t="s">
        <v>317</v>
      </c>
    </row>
    <row r="212" spans="2:65" s="12" customFormat="1" ht="10">
      <c r="B212" s="157"/>
      <c r="D212" s="158" t="s">
        <v>328</v>
      </c>
      <c r="E212" s="159" t="s">
        <v>1</v>
      </c>
      <c r="F212" s="160" t="s">
        <v>1020</v>
      </c>
      <c r="H212" s="161">
        <v>431.613</v>
      </c>
      <c r="I212" s="162"/>
      <c r="L212" s="157"/>
      <c r="M212" s="163"/>
      <c r="T212" s="164"/>
      <c r="AT212" s="159" t="s">
        <v>328</v>
      </c>
      <c r="AU212" s="159" t="s">
        <v>88</v>
      </c>
      <c r="AV212" s="12" t="s">
        <v>88</v>
      </c>
      <c r="AW212" s="12" t="s">
        <v>31</v>
      </c>
      <c r="AX212" s="12" t="s">
        <v>76</v>
      </c>
      <c r="AY212" s="159" t="s">
        <v>317</v>
      </c>
    </row>
    <row r="213" spans="2:65" s="13" customFormat="1" ht="10">
      <c r="B213" s="165"/>
      <c r="D213" s="158" t="s">
        <v>328</v>
      </c>
      <c r="E213" s="166" t="s">
        <v>1</v>
      </c>
      <c r="F213" s="167" t="s">
        <v>1021</v>
      </c>
      <c r="H213" s="168">
        <v>431.613</v>
      </c>
      <c r="I213" s="169"/>
      <c r="L213" s="165"/>
      <c r="M213" s="170"/>
      <c r="T213" s="171"/>
      <c r="AT213" s="166" t="s">
        <v>328</v>
      </c>
      <c r="AU213" s="166" t="s">
        <v>88</v>
      </c>
      <c r="AV213" s="13" t="s">
        <v>92</v>
      </c>
      <c r="AW213" s="13" t="s">
        <v>31</v>
      </c>
      <c r="AX213" s="13" t="s">
        <v>76</v>
      </c>
      <c r="AY213" s="166" t="s">
        <v>317</v>
      </c>
    </row>
    <row r="214" spans="2:65" s="14" customFormat="1" ht="10">
      <c r="B214" s="172"/>
      <c r="D214" s="158" t="s">
        <v>328</v>
      </c>
      <c r="E214" s="173" t="s">
        <v>1</v>
      </c>
      <c r="F214" s="174" t="s">
        <v>332</v>
      </c>
      <c r="H214" s="175">
        <v>642.85500000000002</v>
      </c>
      <c r="I214" s="176"/>
      <c r="L214" s="172"/>
      <c r="M214" s="177"/>
      <c r="T214" s="178"/>
      <c r="AT214" s="173" t="s">
        <v>328</v>
      </c>
      <c r="AU214" s="173" t="s">
        <v>88</v>
      </c>
      <c r="AV214" s="14" t="s">
        <v>323</v>
      </c>
      <c r="AW214" s="14" t="s">
        <v>31</v>
      </c>
      <c r="AX214" s="14" t="s">
        <v>83</v>
      </c>
      <c r="AY214" s="173" t="s">
        <v>317</v>
      </c>
    </row>
    <row r="215" spans="2:65" s="1" customFormat="1" ht="24.15" customHeight="1">
      <c r="B215" s="142"/>
      <c r="C215" s="179" t="s">
        <v>366</v>
      </c>
      <c r="D215" s="179" t="s">
        <v>454</v>
      </c>
      <c r="E215" s="180" t="s">
        <v>1022</v>
      </c>
      <c r="F215" s="181" t="s">
        <v>1023</v>
      </c>
      <c r="G215" s="182" t="s">
        <v>439</v>
      </c>
      <c r="H215" s="183">
        <v>381.85599999999999</v>
      </c>
      <c r="I215" s="184"/>
      <c r="J215" s="185">
        <f>ROUND(I215*H215,2)</f>
        <v>0</v>
      </c>
      <c r="K215" s="186"/>
      <c r="L215" s="187"/>
      <c r="M215" s="188" t="s">
        <v>1</v>
      </c>
      <c r="N215" s="189" t="s">
        <v>42</v>
      </c>
      <c r="P215" s="153">
        <f>O215*H215</f>
        <v>0</v>
      </c>
      <c r="Q215" s="153">
        <v>1</v>
      </c>
      <c r="R215" s="153">
        <f>Q215*H215</f>
        <v>381.85599999999999</v>
      </c>
      <c r="S215" s="153">
        <v>0</v>
      </c>
      <c r="T215" s="154">
        <f>S215*H215</f>
        <v>0</v>
      </c>
      <c r="AR215" s="155" t="s">
        <v>356</v>
      </c>
      <c r="AT215" s="155" t="s">
        <v>454</v>
      </c>
      <c r="AU215" s="155" t="s">
        <v>88</v>
      </c>
      <c r="AY215" s="16" t="s">
        <v>317</v>
      </c>
      <c r="BE215" s="156">
        <f>IF(N215="základná",J215,0)</f>
        <v>0</v>
      </c>
      <c r="BF215" s="156">
        <f>IF(N215="znížená",J215,0)</f>
        <v>0</v>
      </c>
      <c r="BG215" s="156">
        <f>IF(N215="zákl. prenesená",J215,0)</f>
        <v>0</v>
      </c>
      <c r="BH215" s="156">
        <f>IF(N215="zníž. prenesená",J215,0)</f>
        <v>0</v>
      </c>
      <c r="BI215" s="156">
        <f>IF(N215="nulová",J215,0)</f>
        <v>0</v>
      </c>
      <c r="BJ215" s="16" t="s">
        <v>88</v>
      </c>
      <c r="BK215" s="156">
        <f>ROUND(I215*H215,2)</f>
        <v>0</v>
      </c>
      <c r="BL215" s="16" t="s">
        <v>323</v>
      </c>
      <c r="BM215" s="155" t="s">
        <v>1024</v>
      </c>
    </row>
    <row r="216" spans="2:65" s="12" customFormat="1" ht="10">
      <c r="B216" s="157"/>
      <c r="D216" s="158" t="s">
        <v>328</v>
      </c>
      <c r="E216" s="159" t="s">
        <v>1</v>
      </c>
      <c r="F216" s="160" t="s">
        <v>1025</v>
      </c>
      <c r="H216" s="161">
        <v>212.142</v>
      </c>
      <c r="I216" s="162"/>
      <c r="L216" s="157"/>
      <c r="M216" s="163"/>
      <c r="T216" s="164"/>
      <c r="AT216" s="159" t="s">
        <v>328</v>
      </c>
      <c r="AU216" s="159" t="s">
        <v>88</v>
      </c>
      <c r="AV216" s="12" t="s">
        <v>88</v>
      </c>
      <c r="AW216" s="12" t="s">
        <v>31</v>
      </c>
      <c r="AX216" s="12" t="s">
        <v>83</v>
      </c>
      <c r="AY216" s="159" t="s">
        <v>317</v>
      </c>
    </row>
    <row r="217" spans="2:65" s="12" customFormat="1" ht="10">
      <c r="B217" s="157"/>
      <c r="D217" s="158" t="s">
        <v>328</v>
      </c>
      <c r="F217" s="160" t="s">
        <v>1026</v>
      </c>
      <c r="H217" s="161">
        <v>381.85599999999999</v>
      </c>
      <c r="I217" s="162"/>
      <c r="L217" s="157"/>
      <c r="M217" s="163"/>
      <c r="T217" s="164"/>
      <c r="AT217" s="159" t="s">
        <v>328</v>
      </c>
      <c r="AU217" s="159" t="s">
        <v>88</v>
      </c>
      <c r="AV217" s="12" t="s">
        <v>88</v>
      </c>
      <c r="AW217" s="12" t="s">
        <v>3</v>
      </c>
      <c r="AX217" s="12" t="s">
        <v>83</v>
      </c>
      <c r="AY217" s="159" t="s">
        <v>317</v>
      </c>
    </row>
    <row r="218" spans="2:65" s="11" customFormat="1" ht="22.75" customHeight="1">
      <c r="B218" s="130"/>
      <c r="D218" s="131" t="s">
        <v>75</v>
      </c>
      <c r="E218" s="140" t="s">
        <v>88</v>
      </c>
      <c r="F218" s="140" t="s">
        <v>447</v>
      </c>
      <c r="I218" s="133"/>
      <c r="J218" s="141">
        <f>BK218</f>
        <v>0</v>
      </c>
      <c r="L218" s="130"/>
      <c r="M218" s="135"/>
      <c r="P218" s="136">
        <f>SUM(P219:P360)</f>
        <v>0</v>
      </c>
      <c r="R218" s="136">
        <f>SUM(R219:R360)</f>
        <v>8233.9310697218007</v>
      </c>
      <c r="T218" s="137">
        <f>SUM(T219:T360)</f>
        <v>0</v>
      </c>
      <c r="AR218" s="131" t="s">
        <v>83</v>
      </c>
      <c r="AT218" s="138" t="s">
        <v>75</v>
      </c>
      <c r="AU218" s="138" t="s">
        <v>83</v>
      </c>
      <c r="AY218" s="131" t="s">
        <v>317</v>
      </c>
      <c r="BK218" s="139">
        <f>SUM(BK219:BK360)</f>
        <v>0</v>
      </c>
    </row>
    <row r="219" spans="2:65" s="1" customFormat="1" ht="33" customHeight="1">
      <c r="B219" s="142"/>
      <c r="C219" s="143" t="s">
        <v>371</v>
      </c>
      <c r="D219" s="143" t="s">
        <v>319</v>
      </c>
      <c r="E219" s="144" t="s">
        <v>449</v>
      </c>
      <c r="F219" s="145" t="s">
        <v>1027</v>
      </c>
      <c r="G219" s="146" t="s">
        <v>444</v>
      </c>
      <c r="H219" s="147">
        <v>1270.1769999999999</v>
      </c>
      <c r="I219" s="148"/>
      <c r="J219" s="149">
        <f>ROUND(I219*H219,2)</f>
        <v>0</v>
      </c>
      <c r="K219" s="150"/>
      <c r="L219" s="31"/>
      <c r="M219" s="151" t="s">
        <v>1</v>
      </c>
      <c r="N219" s="152" t="s">
        <v>42</v>
      </c>
      <c r="P219" s="153">
        <f>O219*H219</f>
        <v>0</v>
      </c>
      <c r="Q219" s="153">
        <v>1.8000000000000001E-4</v>
      </c>
      <c r="R219" s="153">
        <f>Q219*H219</f>
        <v>0.22863185999999999</v>
      </c>
      <c r="S219" s="153">
        <v>0</v>
      </c>
      <c r="T219" s="154">
        <f>S219*H219</f>
        <v>0</v>
      </c>
      <c r="AR219" s="155" t="s">
        <v>323</v>
      </c>
      <c r="AT219" s="155" t="s">
        <v>319</v>
      </c>
      <c r="AU219" s="155" t="s">
        <v>88</v>
      </c>
      <c r="AY219" s="16" t="s">
        <v>317</v>
      </c>
      <c r="BE219" s="156">
        <f>IF(N219="základná",J219,0)</f>
        <v>0</v>
      </c>
      <c r="BF219" s="156">
        <f>IF(N219="znížená",J219,0)</f>
        <v>0</v>
      </c>
      <c r="BG219" s="156">
        <f>IF(N219="zákl. prenesená",J219,0)</f>
        <v>0</v>
      </c>
      <c r="BH219" s="156">
        <f>IF(N219="zníž. prenesená",J219,0)</f>
        <v>0</v>
      </c>
      <c r="BI219" s="156">
        <f>IF(N219="nulová",J219,0)</f>
        <v>0</v>
      </c>
      <c r="BJ219" s="16" t="s">
        <v>88</v>
      </c>
      <c r="BK219" s="156">
        <f>ROUND(I219*H219,2)</f>
        <v>0</v>
      </c>
      <c r="BL219" s="16" t="s">
        <v>323</v>
      </c>
      <c r="BM219" s="155" t="s">
        <v>1028</v>
      </c>
    </row>
    <row r="220" spans="2:65" s="12" customFormat="1" ht="10">
      <c r="B220" s="157"/>
      <c r="D220" s="158" t="s">
        <v>328</v>
      </c>
      <c r="E220" s="159" t="s">
        <v>1</v>
      </c>
      <c r="F220" s="160" t="s">
        <v>1029</v>
      </c>
      <c r="H220" s="161">
        <v>358.17700000000002</v>
      </c>
      <c r="I220" s="162"/>
      <c r="L220" s="157"/>
      <c r="M220" s="163"/>
      <c r="T220" s="164"/>
      <c r="AT220" s="159" t="s">
        <v>328</v>
      </c>
      <c r="AU220" s="159" t="s">
        <v>88</v>
      </c>
      <c r="AV220" s="12" t="s">
        <v>88</v>
      </c>
      <c r="AW220" s="12" t="s">
        <v>31</v>
      </c>
      <c r="AX220" s="12" t="s">
        <v>76</v>
      </c>
      <c r="AY220" s="159" t="s">
        <v>317</v>
      </c>
    </row>
    <row r="221" spans="2:65" s="12" customFormat="1" ht="10">
      <c r="B221" s="157"/>
      <c r="D221" s="158" t="s">
        <v>328</v>
      </c>
      <c r="E221" s="159" t="s">
        <v>1</v>
      </c>
      <c r="F221" s="160" t="s">
        <v>1030</v>
      </c>
      <c r="H221" s="161">
        <v>912</v>
      </c>
      <c r="I221" s="162"/>
      <c r="L221" s="157"/>
      <c r="M221" s="163"/>
      <c r="T221" s="164"/>
      <c r="AT221" s="159" t="s">
        <v>328</v>
      </c>
      <c r="AU221" s="159" t="s">
        <v>88</v>
      </c>
      <c r="AV221" s="12" t="s">
        <v>88</v>
      </c>
      <c r="AW221" s="12" t="s">
        <v>31</v>
      </c>
      <c r="AX221" s="12" t="s">
        <v>76</v>
      </c>
      <c r="AY221" s="159" t="s">
        <v>317</v>
      </c>
    </row>
    <row r="222" spans="2:65" s="13" customFormat="1" ht="10">
      <c r="B222" s="165"/>
      <c r="D222" s="158" t="s">
        <v>328</v>
      </c>
      <c r="E222" s="166" t="s">
        <v>1</v>
      </c>
      <c r="F222" s="167" t="s">
        <v>331</v>
      </c>
      <c r="H222" s="168">
        <v>1270.1770000000001</v>
      </c>
      <c r="I222" s="169"/>
      <c r="L222" s="165"/>
      <c r="M222" s="170"/>
      <c r="T222" s="171"/>
      <c r="AT222" s="166" t="s">
        <v>328</v>
      </c>
      <c r="AU222" s="166" t="s">
        <v>88</v>
      </c>
      <c r="AV222" s="13" t="s">
        <v>92</v>
      </c>
      <c r="AW222" s="13" t="s">
        <v>31</v>
      </c>
      <c r="AX222" s="13" t="s">
        <v>76</v>
      </c>
      <c r="AY222" s="166" t="s">
        <v>317</v>
      </c>
    </row>
    <row r="223" spans="2:65" s="14" customFormat="1" ht="10">
      <c r="B223" s="172"/>
      <c r="D223" s="158" t="s">
        <v>328</v>
      </c>
      <c r="E223" s="173" t="s">
        <v>1</v>
      </c>
      <c r="F223" s="174" t="s">
        <v>332</v>
      </c>
      <c r="H223" s="175">
        <v>1270.1770000000001</v>
      </c>
      <c r="I223" s="176"/>
      <c r="L223" s="172"/>
      <c r="M223" s="177"/>
      <c r="T223" s="178"/>
      <c r="AT223" s="173" t="s">
        <v>328</v>
      </c>
      <c r="AU223" s="173" t="s">
        <v>88</v>
      </c>
      <c r="AV223" s="14" t="s">
        <v>323</v>
      </c>
      <c r="AW223" s="14" t="s">
        <v>31</v>
      </c>
      <c r="AX223" s="14" t="s">
        <v>83</v>
      </c>
      <c r="AY223" s="173" t="s">
        <v>317</v>
      </c>
    </row>
    <row r="224" spans="2:65" s="1" customFormat="1" ht="24.15" customHeight="1">
      <c r="B224" s="142"/>
      <c r="C224" s="179" t="s">
        <v>376</v>
      </c>
      <c r="D224" s="179" t="s">
        <v>454</v>
      </c>
      <c r="E224" s="180" t="s">
        <v>1031</v>
      </c>
      <c r="F224" s="181" t="s">
        <v>1032</v>
      </c>
      <c r="G224" s="182" t="s">
        <v>444</v>
      </c>
      <c r="H224" s="183">
        <v>1295.5809999999999</v>
      </c>
      <c r="I224" s="184"/>
      <c r="J224" s="185">
        <f>ROUND(I224*H224,2)</f>
        <v>0</v>
      </c>
      <c r="K224" s="186"/>
      <c r="L224" s="187"/>
      <c r="M224" s="188" t="s">
        <v>1</v>
      </c>
      <c r="N224" s="189" t="s">
        <v>42</v>
      </c>
      <c r="P224" s="153">
        <f>O224*H224</f>
        <v>0</v>
      </c>
      <c r="Q224" s="153">
        <v>2.9999999999999997E-4</v>
      </c>
      <c r="R224" s="153">
        <f>Q224*H224</f>
        <v>0.38867429999999992</v>
      </c>
      <c r="S224" s="153">
        <v>0</v>
      </c>
      <c r="T224" s="154">
        <f>S224*H224</f>
        <v>0</v>
      </c>
      <c r="AR224" s="155" t="s">
        <v>356</v>
      </c>
      <c r="AT224" s="155" t="s">
        <v>454</v>
      </c>
      <c r="AU224" s="155" t="s">
        <v>88</v>
      </c>
      <c r="AY224" s="16" t="s">
        <v>317</v>
      </c>
      <c r="BE224" s="156">
        <f>IF(N224="základná",J224,0)</f>
        <v>0</v>
      </c>
      <c r="BF224" s="156">
        <f>IF(N224="znížená",J224,0)</f>
        <v>0</v>
      </c>
      <c r="BG224" s="156">
        <f>IF(N224="zákl. prenesená",J224,0)</f>
        <v>0</v>
      </c>
      <c r="BH224" s="156">
        <f>IF(N224="zníž. prenesená",J224,0)</f>
        <v>0</v>
      </c>
      <c r="BI224" s="156">
        <f>IF(N224="nulová",J224,0)</f>
        <v>0</v>
      </c>
      <c r="BJ224" s="16" t="s">
        <v>88</v>
      </c>
      <c r="BK224" s="156">
        <f>ROUND(I224*H224,2)</f>
        <v>0</v>
      </c>
      <c r="BL224" s="16" t="s">
        <v>323</v>
      </c>
      <c r="BM224" s="155" t="s">
        <v>1033</v>
      </c>
    </row>
    <row r="225" spans="2:65" s="12" customFormat="1" ht="10">
      <c r="B225" s="157"/>
      <c r="D225" s="158" t="s">
        <v>328</v>
      </c>
      <c r="F225" s="160" t="s">
        <v>1034</v>
      </c>
      <c r="H225" s="161">
        <v>1295.5809999999999</v>
      </c>
      <c r="I225" s="162"/>
      <c r="L225" s="157"/>
      <c r="M225" s="163"/>
      <c r="T225" s="164"/>
      <c r="AT225" s="159" t="s">
        <v>328</v>
      </c>
      <c r="AU225" s="159" t="s">
        <v>88</v>
      </c>
      <c r="AV225" s="12" t="s">
        <v>88</v>
      </c>
      <c r="AW225" s="12" t="s">
        <v>3</v>
      </c>
      <c r="AX225" s="12" t="s">
        <v>83</v>
      </c>
      <c r="AY225" s="159" t="s">
        <v>317</v>
      </c>
    </row>
    <row r="226" spans="2:65" s="1" customFormat="1" ht="24.15" customHeight="1">
      <c r="B226" s="142"/>
      <c r="C226" s="143" t="s">
        <v>381</v>
      </c>
      <c r="D226" s="143" t="s">
        <v>319</v>
      </c>
      <c r="E226" s="144" t="s">
        <v>460</v>
      </c>
      <c r="F226" s="145" t="s">
        <v>1035</v>
      </c>
      <c r="G226" s="146" t="s">
        <v>322</v>
      </c>
      <c r="H226" s="147">
        <v>102.6</v>
      </c>
      <c r="I226" s="148"/>
      <c r="J226" s="149">
        <f>ROUND(I226*H226,2)</f>
        <v>0</v>
      </c>
      <c r="K226" s="150"/>
      <c r="L226" s="31"/>
      <c r="M226" s="151" t="s">
        <v>1</v>
      </c>
      <c r="N226" s="152" t="s">
        <v>42</v>
      </c>
      <c r="P226" s="153">
        <f>O226*H226</f>
        <v>0</v>
      </c>
      <c r="Q226" s="153">
        <v>1.63</v>
      </c>
      <c r="R226" s="153">
        <f>Q226*H226</f>
        <v>167.23799999999997</v>
      </c>
      <c r="S226" s="153">
        <v>0</v>
      </c>
      <c r="T226" s="154">
        <f>S226*H226</f>
        <v>0</v>
      </c>
      <c r="AR226" s="155" t="s">
        <v>323</v>
      </c>
      <c r="AT226" s="155" t="s">
        <v>319</v>
      </c>
      <c r="AU226" s="155" t="s">
        <v>88</v>
      </c>
      <c r="AY226" s="16" t="s">
        <v>317</v>
      </c>
      <c r="BE226" s="156">
        <f>IF(N226="základná",J226,0)</f>
        <v>0</v>
      </c>
      <c r="BF226" s="156">
        <f>IF(N226="znížená",J226,0)</f>
        <v>0</v>
      </c>
      <c r="BG226" s="156">
        <f>IF(N226="zákl. prenesená",J226,0)</f>
        <v>0</v>
      </c>
      <c r="BH226" s="156">
        <f>IF(N226="zníž. prenesená",J226,0)</f>
        <v>0</v>
      </c>
      <c r="BI226" s="156">
        <f>IF(N226="nulová",J226,0)</f>
        <v>0</v>
      </c>
      <c r="BJ226" s="16" t="s">
        <v>88</v>
      </c>
      <c r="BK226" s="156">
        <f>ROUND(I226*H226,2)</f>
        <v>0</v>
      </c>
      <c r="BL226" s="16" t="s">
        <v>323</v>
      </c>
      <c r="BM226" s="155" t="s">
        <v>1036</v>
      </c>
    </row>
    <row r="227" spans="2:65" s="12" customFormat="1" ht="10">
      <c r="B227" s="157"/>
      <c r="D227" s="158" t="s">
        <v>328</v>
      </c>
      <c r="E227" s="159" t="s">
        <v>1</v>
      </c>
      <c r="F227" s="160" t="s">
        <v>1037</v>
      </c>
      <c r="H227" s="161">
        <v>102.6</v>
      </c>
      <c r="I227" s="162"/>
      <c r="L227" s="157"/>
      <c r="M227" s="163"/>
      <c r="T227" s="164"/>
      <c r="AT227" s="159" t="s">
        <v>328</v>
      </c>
      <c r="AU227" s="159" t="s">
        <v>88</v>
      </c>
      <c r="AV227" s="12" t="s">
        <v>88</v>
      </c>
      <c r="AW227" s="12" t="s">
        <v>31</v>
      </c>
      <c r="AX227" s="12" t="s">
        <v>76</v>
      </c>
      <c r="AY227" s="159" t="s">
        <v>317</v>
      </c>
    </row>
    <row r="228" spans="2:65" s="13" customFormat="1" ht="10">
      <c r="B228" s="165"/>
      <c r="D228" s="158" t="s">
        <v>328</v>
      </c>
      <c r="E228" s="166" t="s">
        <v>1</v>
      </c>
      <c r="F228" s="167" t="s">
        <v>1038</v>
      </c>
      <c r="H228" s="168">
        <v>102.6</v>
      </c>
      <c r="I228" s="169"/>
      <c r="L228" s="165"/>
      <c r="M228" s="170"/>
      <c r="T228" s="171"/>
      <c r="AT228" s="166" t="s">
        <v>328</v>
      </c>
      <c r="AU228" s="166" t="s">
        <v>88</v>
      </c>
      <c r="AV228" s="13" t="s">
        <v>92</v>
      </c>
      <c r="AW228" s="13" t="s">
        <v>31</v>
      </c>
      <c r="AX228" s="13" t="s">
        <v>76</v>
      </c>
      <c r="AY228" s="166" t="s">
        <v>317</v>
      </c>
    </row>
    <row r="229" spans="2:65" s="14" customFormat="1" ht="10">
      <c r="B229" s="172"/>
      <c r="D229" s="158" t="s">
        <v>328</v>
      </c>
      <c r="E229" s="173" t="s">
        <v>1</v>
      </c>
      <c r="F229" s="174" t="s">
        <v>332</v>
      </c>
      <c r="H229" s="175">
        <v>102.6</v>
      </c>
      <c r="I229" s="176"/>
      <c r="L229" s="172"/>
      <c r="M229" s="177"/>
      <c r="T229" s="178"/>
      <c r="AT229" s="173" t="s">
        <v>328</v>
      </c>
      <c r="AU229" s="173" t="s">
        <v>88</v>
      </c>
      <c r="AV229" s="14" t="s">
        <v>323</v>
      </c>
      <c r="AW229" s="14" t="s">
        <v>31</v>
      </c>
      <c r="AX229" s="14" t="s">
        <v>83</v>
      </c>
      <c r="AY229" s="173" t="s">
        <v>317</v>
      </c>
    </row>
    <row r="230" spans="2:65" s="1" customFormat="1" ht="24.15" customHeight="1">
      <c r="B230" s="142"/>
      <c r="C230" s="143" t="s">
        <v>386</v>
      </c>
      <c r="D230" s="143" t="s">
        <v>319</v>
      </c>
      <c r="E230" s="144" t="s">
        <v>465</v>
      </c>
      <c r="F230" s="145" t="s">
        <v>466</v>
      </c>
      <c r="G230" s="146" t="s">
        <v>467</v>
      </c>
      <c r="H230" s="147">
        <v>17</v>
      </c>
      <c r="I230" s="148"/>
      <c r="J230" s="149">
        <f>ROUND(I230*H230,2)</f>
        <v>0</v>
      </c>
      <c r="K230" s="150"/>
      <c r="L230" s="31"/>
      <c r="M230" s="151" t="s">
        <v>1</v>
      </c>
      <c r="N230" s="152" t="s">
        <v>42</v>
      </c>
      <c r="P230" s="153">
        <f>O230*H230</f>
        <v>0</v>
      </c>
      <c r="Q230" s="153">
        <v>0</v>
      </c>
      <c r="R230" s="153">
        <f>Q230*H230</f>
        <v>0</v>
      </c>
      <c r="S230" s="153">
        <v>0</v>
      </c>
      <c r="T230" s="154">
        <f>S230*H230</f>
        <v>0</v>
      </c>
      <c r="AR230" s="155" t="s">
        <v>323</v>
      </c>
      <c r="AT230" s="155" t="s">
        <v>319</v>
      </c>
      <c r="AU230" s="155" t="s">
        <v>88</v>
      </c>
      <c r="AY230" s="16" t="s">
        <v>317</v>
      </c>
      <c r="BE230" s="156">
        <f>IF(N230="základná",J230,0)</f>
        <v>0</v>
      </c>
      <c r="BF230" s="156">
        <f>IF(N230="znížená",J230,0)</f>
        <v>0</v>
      </c>
      <c r="BG230" s="156">
        <f>IF(N230="zákl. prenesená",J230,0)</f>
        <v>0</v>
      </c>
      <c r="BH230" s="156">
        <f>IF(N230="zníž. prenesená",J230,0)</f>
        <v>0</v>
      </c>
      <c r="BI230" s="156">
        <f>IF(N230="nulová",J230,0)</f>
        <v>0</v>
      </c>
      <c r="BJ230" s="16" t="s">
        <v>88</v>
      </c>
      <c r="BK230" s="156">
        <f>ROUND(I230*H230,2)</f>
        <v>0</v>
      </c>
      <c r="BL230" s="16" t="s">
        <v>323</v>
      </c>
      <c r="BM230" s="155" t="s">
        <v>1039</v>
      </c>
    </row>
    <row r="231" spans="2:65" s="12" customFormat="1" ht="10">
      <c r="B231" s="157"/>
      <c r="D231" s="158" t="s">
        <v>328</v>
      </c>
      <c r="E231" s="159" t="s">
        <v>1</v>
      </c>
      <c r="F231" s="160" t="s">
        <v>401</v>
      </c>
      <c r="H231" s="161">
        <v>17</v>
      </c>
      <c r="I231" s="162"/>
      <c r="L231" s="157"/>
      <c r="M231" s="163"/>
      <c r="T231" s="164"/>
      <c r="AT231" s="159" t="s">
        <v>328</v>
      </c>
      <c r="AU231" s="159" t="s">
        <v>88</v>
      </c>
      <c r="AV231" s="12" t="s">
        <v>88</v>
      </c>
      <c r="AW231" s="12" t="s">
        <v>31</v>
      </c>
      <c r="AX231" s="12" t="s">
        <v>76</v>
      </c>
      <c r="AY231" s="159" t="s">
        <v>317</v>
      </c>
    </row>
    <row r="232" spans="2:65" s="13" customFormat="1" ht="10">
      <c r="B232" s="165"/>
      <c r="D232" s="158" t="s">
        <v>328</v>
      </c>
      <c r="E232" s="166" t="s">
        <v>1</v>
      </c>
      <c r="F232" s="167" t="s">
        <v>331</v>
      </c>
      <c r="H232" s="168">
        <v>17</v>
      </c>
      <c r="I232" s="169"/>
      <c r="L232" s="165"/>
      <c r="M232" s="170"/>
      <c r="T232" s="171"/>
      <c r="AT232" s="166" t="s">
        <v>328</v>
      </c>
      <c r="AU232" s="166" t="s">
        <v>88</v>
      </c>
      <c r="AV232" s="13" t="s">
        <v>92</v>
      </c>
      <c r="AW232" s="13" t="s">
        <v>31</v>
      </c>
      <c r="AX232" s="13" t="s">
        <v>76</v>
      </c>
      <c r="AY232" s="166" t="s">
        <v>317</v>
      </c>
    </row>
    <row r="233" spans="2:65" s="14" customFormat="1" ht="10">
      <c r="B233" s="172"/>
      <c r="D233" s="158" t="s">
        <v>328</v>
      </c>
      <c r="E233" s="173" t="s">
        <v>1</v>
      </c>
      <c r="F233" s="174" t="s">
        <v>332</v>
      </c>
      <c r="H233" s="175">
        <v>17</v>
      </c>
      <c r="I233" s="176"/>
      <c r="L233" s="172"/>
      <c r="M233" s="177"/>
      <c r="T233" s="178"/>
      <c r="AT233" s="173" t="s">
        <v>328</v>
      </c>
      <c r="AU233" s="173" t="s">
        <v>88</v>
      </c>
      <c r="AV233" s="14" t="s">
        <v>323</v>
      </c>
      <c r="AW233" s="14" t="s">
        <v>31</v>
      </c>
      <c r="AX233" s="14" t="s">
        <v>83</v>
      </c>
      <c r="AY233" s="173" t="s">
        <v>317</v>
      </c>
    </row>
    <row r="234" spans="2:65" s="1" customFormat="1" ht="24.15" customHeight="1">
      <c r="B234" s="142"/>
      <c r="C234" s="179" t="s">
        <v>391</v>
      </c>
      <c r="D234" s="179" t="s">
        <v>454</v>
      </c>
      <c r="E234" s="180" t="s">
        <v>470</v>
      </c>
      <c r="F234" s="181" t="s">
        <v>1040</v>
      </c>
      <c r="G234" s="182" t="s">
        <v>467</v>
      </c>
      <c r="H234" s="183">
        <v>17</v>
      </c>
      <c r="I234" s="184"/>
      <c r="J234" s="185">
        <f>ROUND(I234*H234,2)</f>
        <v>0</v>
      </c>
      <c r="K234" s="186"/>
      <c r="L234" s="187"/>
      <c r="M234" s="188" t="s">
        <v>1</v>
      </c>
      <c r="N234" s="189" t="s">
        <v>42</v>
      </c>
      <c r="P234" s="153">
        <f>O234*H234</f>
        <v>0</v>
      </c>
      <c r="Q234" s="153">
        <v>7.11E-3</v>
      </c>
      <c r="R234" s="153">
        <f>Q234*H234</f>
        <v>0.12087000000000001</v>
      </c>
      <c r="S234" s="153">
        <v>0</v>
      </c>
      <c r="T234" s="154">
        <f>S234*H234</f>
        <v>0</v>
      </c>
      <c r="AR234" s="155" t="s">
        <v>356</v>
      </c>
      <c r="AT234" s="155" t="s">
        <v>454</v>
      </c>
      <c r="AU234" s="155" t="s">
        <v>88</v>
      </c>
      <c r="AY234" s="16" t="s">
        <v>317</v>
      </c>
      <c r="BE234" s="156">
        <f>IF(N234="základná",J234,0)</f>
        <v>0</v>
      </c>
      <c r="BF234" s="156">
        <f>IF(N234="znížená",J234,0)</f>
        <v>0</v>
      </c>
      <c r="BG234" s="156">
        <f>IF(N234="zákl. prenesená",J234,0)</f>
        <v>0</v>
      </c>
      <c r="BH234" s="156">
        <f>IF(N234="zníž. prenesená",J234,0)</f>
        <v>0</v>
      </c>
      <c r="BI234" s="156">
        <f>IF(N234="nulová",J234,0)</f>
        <v>0</v>
      </c>
      <c r="BJ234" s="16" t="s">
        <v>88</v>
      </c>
      <c r="BK234" s="156">
        <f>ROUND(I234*H234,2)</f>
        <v>0</v>
      </c>
      <c r="BL234" s="16" t="s">
        <v>323</v>
      </c>
      <c r="BM234" s="155" t="s">
        <v>1041</v>
      </c>
    </row>
    <row r="235" spans="2:65" s="1" customFormat="1" ht="21.75" customHeight="1">
      <c r="B235" s="142"/>
      <c r="C235" s="179" t="s">
        <v>396</v>
      </c>
      <c r="D235" s="179" t="s">
        <v>454</v>
      </c>
      <c r="E235" s="180" t="s">
        <v>474</v>
      </c>
      <c r="F235" s="181" t="s">
        <v>1042</v>
      </c>
      <c r="G235" s="182" t="s">
        <v>467</v>
      </c>
      <c r="H235" s="183">
        <v>17</v>
      </c>
      <c r="I235" s="184"/>
      <c r="J235" s="185">
        <f>ROUND(I235*H235,2)</f>
        <v>0</v>
      </c>
      <c r="K235" s="186"/>
      <c r="L235" s="187"/>
      <c r="M235" s="188" t="s">
        <v>1</v>
      </c>
      <c r="N235" s="189" t="s">
        <v>42</v>
      </c>
      <c r="P235" s="153">
        <f>O235*H235</f>
        <v>0</v>
      </c>
      <c r="Q235" s="153">
        <v>3.7000000000000002E-3</v>
      </c>
      <c r="R235" s="153">
        <f>Q235*H235</f>
        <v>6.2899999999999998E-2</v>
      </c>
      <c r="S235" s="153">
        <v>0</v>
      </c>
      <c r="T235" s="154">
        <f>S235*H235</f>
        <v>0</v>
      </c>
      <c r="AR235" s="155" t="s">
        <v>356</v>
      </c>
      <c r="AT235" s="155" t="s">
        <v>454</v>
      </c>
      <c r="AU235" s="155" t="s">
        <v>88</v>
      </c>
      <c r="AY235" s="16" t="s">
        <v>317</v>
      </c>
      <c r="BE235" s="156">
        <f>IF(N235="základná",J235,0)</f>
        <v>0</v>
      </c>
      <c r="BF235" s="156">
        <f>IF(N235="znížená",J235,0)</f>
        <v>0</v>
      </c>
      <c r="BG235" s="156">
        <f>IF(N235="zákl. prenesená",J235,0)</f>
        <v>0</v>
      </c>
      <c r="BH235" s="156">
        <f>IF(N235="zníž. prenesená",J235,0)</f>
        <v>0</v>
      </c>
      <c r="BI235" s="156">
        <f>IF(N235="nulová",J235,0)</f>
        <v>0</v>
      </c>
      <c r="BJ235" s="16" t="s">
        <v>88</v>
      </c>
      <c r="BK235" s="156">
        <f>ROUND(I235*H235,2)</f>
        <v>0</v>
      </c>
      <c r="BL235" s="16" t="s">
        <v>323</v>
      </c>
      <c r="BM235" s="155" t="s">
        <v>1043</v>
      </c>
    </row>
    <row r="236" spans="2:65" s="1" customFormat="1" ht="24.15" customHeight="1">
      <c r="B236" s="142"/>
      <c r="C236" s="179" t="s">
        <v>401</v>
      </c>
      <c r="D236" s="179" t="s">
        <v>454</v>
      </c>
      <c r="E236" s="180" t="s">
        <v>1044</v>
      </c>
      <c r="F236" s="181" t="s">
        <v>1045</v>
      </c>
      <c r="G236" s="182" t="s">
        <v>467</v>
      </c>
      <c r="H236" s="183">
        <v>17</v>
      </c>
      <c r="I236" s="184"/>
      <c r="J236" s="185">
        <f>ROUND(I236*H236,2)</f>
        <v>0</v>
      </c>
      <c r="K236" s="186"/>
      <c r="L236" s="187"/>
      <c r="M236" s="188" t="s">
        <v>1</v>
      </c>
      <c r="N236" s="189" t="s">
        <v>42</v>
      </c>
      <c r="P236" s="153">
        <f>O236*H236</f>
        <v>0</v>
      </c>
      <c r="Q236" s="153">
        <v>2.1000000000000001E-2</v>
      </c>
      <c r="R236" s="153">
        <f>Q236*H236</f>
        <v>0.35700000000000004</v>
      </c>
      <c r="S236" s="153">
        <v>0</v>
      </c>
      <c r="T236" s="154">
        <f>S236*H236</f>
        <v>0</v>
      </c>
      <c r="AR236" s="155" t="s">
        <v>356</v>
      </c>
      <c r="AT236" s="155" t="s">
        <v>454</v>
      </c>
      <c r="AU236" s="155" t="s">
        <v>88</v>
      </c>
      <c r="AY236" s="16" t="s">
        <v>317</v>
      </c>
      <c r="BE236" s="156">
        <f>IF(N236="základná",J236,0)</f>
        <v>0</v>
      </c>
      <c r="BF236" s="156">
        <f>IF(N236="znížená",J236,0)</f>
        <v>0</v>
      </c>
      <c r="BG236" s="156">
        <f>IF(N236="zákl. prenesená",J236,0)</f>
        <v>0</v>
      </c>
      <c r="BH236" s="156">
        <f>IF(N236="zníž. prenesená",J236,0)</f>
        <v>0</v>
      </c>
      <c r="BI236" s="156">
        <f>IF(N236="nulová",J236,0)</f>
        <v>0</v>
      </c>
      <c r="BJ236" s="16" t="s">
        <v>88</v>
      </c>
      <c r="BK236" s="156">
        <f>ROUND(I236*H236,2)</f>
        <v>0</v>
      </c>
      <c r="BL236" s="16" t="s">
        <v>323</v>
      </c>
      <c r="BM236" s="155" t="s">
        <v>1046</v>
      </c>
    </row>
    <row r="237" spans="2:65" s="1" customFormat="1" ht="16.5" customHeight="1">
      <c r="B237" s="142"/>
      <c r="C237" s="143" t="s">
        <v>405</v>
      </c>
      <c r="D237" s="143" t="s">
        <v>319</v>
      </c>
      <c r="E237" s="144" t="s">
        <v>1047</v>
      </c>
      <c r="F237" s="145" t="s">
        <v>1048</v>
      </c>
      <c r="G237" s="146" t="s">
        <v>484</v>
      </c>
      <c r="H237" s="147">
        <v>759.16</v>
      </c>
      <c r="I237" s="148"/>
      <c r="J237" s="149">
        <f>ROUND(I237*H237,2)</f>
        <v>0</v>
      </c>
      <c r="K237" s="150"/>
      <c r="L237" s="31"/>
      <c r="M237" s="151" t="s">
        <v>1</v>
      </c>
      <c r="N237" s="152" t="s">
        <v>42</v>
      </c>
      <c r="P237" s="153">
        <f>O237*H237</f>
        <v>0</v>
      </c>
      <c r="Q237" s="153">
        <v>1.0300000000000001E-3</v>
      </c>
      <c r="R237" s="153">
        <f>Q237*H237</f>
        <v>0.78193480000000004</v>
      </c>
      <c r="S237" s="153">
        <v>0</v>
      </c>
      <c r="T237" s="154">
        <f>S237*H237</f>
        <v>0</v>
      </c>
      <c r="AR237" s="155" t="s">
        <v>323</v>
      </c>
      <c r="AT237" s="155" t="s">
        <v>319</v>
      </c>
      <c r="AU237" s="155" t="s">
        <v>88</v>
      </c>
      <c r="AY237" s="16" t="s">
        <v>317</v>
      </c>
      <c r="BE237" s="156">
        <f>IF(N237="základná",J237,0)</f>
        <v>0</v>
      </c>
      <c r="BF237" s="156">
        <f>IF(N237="znížená",J237,0)</f>
        <v>0</v>
      </c>
      <c r="BG237" s="156">
        <f>IF(N237="zákl. prenesená",J237,0)</f>
        <v>0</v>
      </c>
      <c r="BH237" s="156">
        <f>IF(N237="zníž. prenesená",J237,0)</f>
        <v>0</v>
      </c>
      <c r="BI237" s="156">
        <f>IF(N237="nulová",J237,0)</f>
        <v>0</v>
      </c>
      <c r="BJ237" s="16" t="s">
        <v>88</v>
      </c>
      <c r="BK237" s="156">
        <f>ROUND(I237*H237,2)</f>
        <v>0</v>
      </c>
      <c r="BL237" s="16" t="s">
        <v>323</v>
      </c>
      <c r="BM237" s="155" t="s">
        <v>1049</v>
      </c>
    </row>
    <row r="238" spans="2:65" s="12" customFormat="1" ht="10">
      <c r="B238" s="157"/>
      <c r="D238" s="158" t="s">
        <v>328</v>
      </c>
      <c r="E238" s="159" t="s">
        <v>1</v>
      </c>
      <c r="F238" s="160" t="s">
        <v>1050</v>
      </c>
      <c r="H238" s="161">
        <v>389.4</v>
      </c>
      <c r="I238" s="162"/>
      <c r="L238" s="157"/>
      <c r="M238" s="163"/>
      <c r="T238" s="164"/>
      <c r="AT238" s="159" t="s">
        <v>328</v>
      </c>
      <c r="AU238" s="159" t="s">
        <v>88</v>
      </c>
      <c r="AV238" s="12" t="s">
        <v>88</v>
      </c>
      <c r="AW238" s="12" t="s">
        <v>31</v>
      </c>
      <c r="AX238" s="12" t="s">
        <v>76</v>
      </c>
      <c r="AY238" s="159" t="s">
        <v>317</v>
      </c>
    </row>
    <row r="239" spans="2:65" s="12" customFormat="1" ht="10">
      <c r="B239" s="157"/>
      <c r="D239" s="158" t="s">
        <v>328</v>
      </c>
      <c r="E239" s="159" t="s">
        <v>1</v>
      </c>
      <c r="F239" s="160" t="s">
        <v>1051</v>
      </c>
      <c r="H239" s="161">
        <v>355.76</v>
      </c>
      <c r="I239" s="162"/>
      <c r="L239" s="157"/>
      <c r="M239" s="163"/>
      <c r="T239" s="164"/>
      <c r="AT239" s="159" t="s">
        <v>328</v>
      </c>
      <c r="AU239" s="159" t="s">
        <v>88</v>
      </c>
      <c r="AV239" s="12" t="s">
        <v>88</v>
      </c>
      <c r="AW239" s="12" t="s">
        <v>31</v>
      </c>
      <c r="AX239" s="12" t="s">
        <v>76</v>
      </c>
      <c r="AY239" s="159" t="s">
        <v>317</v>
      </c>
    </row>
    <row r="240" spans="2:65" s="12" customFormat="1" ht="10">
      <c r="B240" s="157"/>
      <c r="D240" s="158" t="s">
        <v>328</v>
      </c>
      <c r="E240" s="159" t="s">
        <v>1</v>
      </c>
      <c r="F240" s="160" t="s">
        <v>1052</v>
      </c>
      <c r="H240" s="161">
        <v>14</v>
      </c>
      <c r="I240" s="162"/>
      <c r="L240" s="157"/>
      <c r="M240" s="163"/>
      <c r="T240" s="164"/>
      <c r="AT240" s="159" t="s">
        <v>328</v>
      </c>
      <c r="AU240" s="159" t="s">
        <v>88</v>
      </c>
      <c r="AV240" s="12" t="s">
        <v>88</v>
      </c>
      <c r="AW240" s="12" t="s">
        <v>31</v>
      </c>
      <c r="AX240" s="12" t="s">
        <v>76</v>
      </c>
      <c r="AY240" s="159" t="s">
        <v>317</v>
      </c>
    </row>
    <row r="241" spans="2:65" s="13" customFormat="1" ht="10">
      <c r="B241" s="165"/>
      <c r="D241" s="158" t="s">
        <v>328</v>
      </c>
      <c r="E241" s="166" t="s">
        <v>1</v>
      </c>
      <c r="F241" s="167" t="s">
        <v>331</v>
      </c>
      <c r="H241" s="168">
        <v>759.16</v>
      </c>
      <c r="I241" s="169"/>
      <c r="L241" s="165"/>
      <c r="M241" s="170"/>
      <c r="T241" s="171"/>
      <c r="AT241" s="166" t="s">
        <v>328</v>
      </c>
      <c r="AU241" s="166" t="s">
        <v>88</v>
      </c>
      <c r="AV241" s="13" t="s">
        <v>92</v>
      </c>
      <c r="AW241" s="13" t="s">
        <v>31</v>
      </c>
      <c r="AX241" s="13" t="s">
        <v>76</v>
      </c>
      <c r="AY241" s="166" t="s">
        <v>317</v>
      </c>
    </row>
    <row r="242" spans="2:65" s="14" customFormat="1" ht="10">
      <c r="B242" s="172"/>
      <c r="D242" s="158" t="s">
        <v>328</v>
      </c>
      <c r="E242" s="173" t="s">
        <v>1</v>
      </c>
      <c r="F242" s="174" t="s">
        <v>332</v>
      </c>
      <c r="H242" s="175">
        <v>759.16</v>
      </c>
      <c r="I242" s="176"/>
      <c r="L242" s="172"/>
      <c r="M242" s="177"/>
      <c r="T242" s="178"/>
      <c r="AT242" s="173" t="s">
        <v>328</v>
      </c>
      <c r="AU242" s="173" t="s">
        <v>88</v>
      </c>
      <c r="AV242" s="14" t="s">
        <v>323</v>
      </c>
      <c r="AW242" s="14" t="s">
        <v>31</v>
      </c>
      <c r="AX242" s="14" t="s">
        <v>83</v>
      </c>
      <c r="AY242" s="173" t="s">
        <v>317</v>
      </c>
    </row>
    <row r="243" spans="2:65" s="1" customFormat="1" ht="24.15" customHeight="1">
      <c r="B243" s="142"/>
      <c r="C243" s="143" t="s">
        <v>415</v>
      </c>
      <c r="D243" s="143" t="s">
        <v>319</v>
      </c>
      <c r="E243" s="144" t="s">
        <v>1053</v>
      </c>
      <c r="F243" s="145" t="s">
        <v>1054</v>
      </c>
      <c r="G243" s="146" t="s">
        <v>322</v>
      </c>
      <c r="H243" s="147">
        <v>496.76400000000001</v>
      </c>
      <c r="I243" s="148"/>
      <c r="J243" s="149">
        <f>ROUND(I243*H243,2)</f>
        <v>0</v>
      </c>
      <c r="K243" s="150"/>
      <c r="L243" s="31"/>
      <c r="M243" s="151" t="s">
        <v>1</v>
      </c>
      <c r="N243" s="152" t="s">
        <v>42</v>
      </c>
      <c r="P243" s="153">
        <f>O243*H243</f>
        <v>0</v>
      </c>
      <c r="Q243" s="153">
        <v>2.2482799999999998</v>
      </c>
      <c r="R243" s="153">
        <f>Q243*H243</f>
        <v>1116.8645659199999</v>
      </c>
      <c r="S243" s="153">
        <v>0</v>
      </c>
      <c r="T243" s="154">
        <f>S243*H243</f>
        <v>0</v>
      </c>
      <c r="AR243" s="155" t="s">
        <v>323</v>
      </c>
      <c r="AT243" s="155" t="s">
        <v>319</v>
      </c>
      <c r="AU243" s="155" t="s">
        <v>88</v>
      </c>
      <c r="AY243" s="16" t="s">
        <v>317</v>
      </c>
      <c r="BE243" s="156">
        <f>IF(N243="základná",J243,0)</f>
        <v>0</v>
      </c>
      <c r="BF243" s="156">
        <f>IF(N243="znížená",J243,0)</f>
        <v>0</v>
      </c>
      <c r="BG243" s="156">
        <f>IF(N243="zákl. prenesená",J243,0)</f>
        <v>0</v>
      </c>
      <c r="BH243" s="156">
        <f>IF(N243="zníž. prenesená",J243,0)</f>
        <v>0</v>
      </c>
      <c r="BI243" s="156">
        <f>IF(N243="nulová",J243,0)</f>
        <v>0</v>
      </c>
      <c r="BJ243" s="16" t="s">
        <v>88</v>
      </c>
      <c r="BK243" s="156">
        <f>ROUND(I243*H243,2)</f>
        <v>0</v>
      </c>
      <c r="BL243" s="16" t="s">
        <v>323</v>
      </c>
      <c r="BM243" s="155" t="s">
        <v>1055</v>
      </c>
    </row>
    <row r="244" spans="2:65" s="12" customFormat="1" ht="10">
      <c r="B244" s="157"/>
      <c r="D244" s="158" t="s">
        <v>328</v>
      </c>
      <c r="E244" s="159" t="s">
        <v>1</v>
      </c>
      <c r="F244" s="160" t="s">
        <v>1003</v>
      </c>
      <c r="H244" s="161">
        <v>179.071</v>
      </c>
      <c r="I244" s="162"/>
      <c r="L244" s="157"/>
      <c r="M244" s="163"/>
      <c r="T244" s="164"/>
      <c r="AT244" s="159" t="s">
        <v>328</v>
      </c>
      <c r="AU244" s="159" t="s">
        <v>88</v>
      </c>
      <c r="AV244" s="12" t="s">
        <v>88</v>
      </c>
      <c r="AW244" s="12" t="s">
        <v>31</v>
      </c>
      <c r="AX244" s="12" t="s">
        <v>76</v>
      </c>
      <c r="AY244" s="159" t="s">
        <v>317</v>
      </c>
    </row>
    <row r="245" spans="2:65" s="12" customFormat="1" ht="10">
      <c r="B245" s="157"/>
      <c r="D245" s="158" t="s">
        <v>328</v>
      </c>
      <c r="E245" s="159" t="s">
        <v>1</v>
      </c>
      <c r="F245" s="160" t="s">
        <v>1004</v>
      </c>
      <c r="H245" s="161">
        <v>86.001000000000005</v>
      </c>
      <c r="I245" s="162"/>
      <c r="L245" s="157"/>
      <c r="M245" s="163"/>
      <c r="T245" s="164"/>
      <c r="AT245" s="159" t="s">
        <v>328</v>
      </c>
      <c r="AU245" s="159" t="s">
        <v>88</v>
      </c>
      <c r="AV245" s="12" t="s">
        <v>88</v>
      </c>
      <c r="AW245" s="12" t="s">
        <v>31</v>
      </c>
      <c r="AX245" s="12" t="s">
        <v>76</v>
      </c>
      <c r="AY245" s="159" t="s">
        <v>317</v>
      </c>
    </row>
    <row r="246" spans="2:65" s="12" customFormat="1" ht="10">
      <c r="B246" s="157"/>
      <c r="D246" s="158" t="s">
        <v>328</v>
      </c>
      <c r="E246" s="159" t="s">
        <v>1</v>
      </c>
      <c r="F246" s="160" t="s">
        <v>1005</v>
      </c>
      <c r="H246" s="161">
        <v>65.972999999999999</v>
      </c>
      <c r="I246" s="162"/>
      <c r="L246" s="157"/>
      <c r="M246" s="163"/>
      <c r="T246" s="164"/>
      <c r="AT246" s="159" t="s">
        <v>328</v>
      </c>
      <c r="AU246" s="159" t="s">
        <v>88</v>
      </c>
      <c r="AV246" s="12" t="s">
        <v>88</v>
      </c>
      <c r="AW246" s="12" t="s">
        <v>31</v>
      </c>
      <c r="AX246" s="12" t="s">
        <v>76</v>
      </c>
      <c r="AY246" s="159" t="s">
        <v>317</v>
      </c>
    </row>
    <row r="247" spans="2:65" s="12" customFormat="1" ht="10">
      <c r="B247" s="157"/>
      <c r="D247" s="158" t="s">
        <v>328</v>
      </c>
      <c r="E247" s="159" t="s">
        <v>1</v>
      </c>
      <c r="F247" s="160" t="s">
        <v>1006</v>
      </c>
      <c r="H247" s="161">
        <v>165.71899999999999</v>
      </c>
      <c r="I247" s="162"/>
      <c r="L247" s="157"/>
      <c r="M247" s="163"/>
      <c r="T247" s="164"/>
      <c r="AT247" s="159" t="s">
        <v>328</v>
      </c>
      <c r="AU247" s="159" t="s">
        <v>88</v>
      </c>
      <c r="AV247" s="12" t="s">
        <v>88</v>
      </c>
      <c r="AW247" s="12" t="s">
        <v>31</v>
      </c>
      <c r="AX247" s="12" t="s">
        <v>76</v>
      </c>
      <c r="AY247" s="159" t="s">
        <v>317</v>
      </c>
    </row>
    <row r="248" spans="2:65" s="13" customFormat="1" ht="10">
      <c r="B248" s="165"/>
      <c r="D248" s="158" t="s">
        <v>328</v>
      </c>
      <c r="E248" s="166" t="s">
        <v>1</v>
      </c>
      <c r="F248" s="167" t="s">
        <v>331</v>
      </c>
      <c r="H248" s="168">
        <v>496.76400000000001</v>
      </c>
      <c r="I248" s="169"/>
      <c r="L248" s="165"/>
      <c r="M248" s="170"/>
      <c r="T248" s="171"/>
      <c r="AT248" s="166" t="s">
        <v>328</v>
      </c>
      <c r="AU248" s="166" t="s">
        <v>88</v>
      </c>
      <c r="AV248" s="13" t="s">
        <v>92</v>
      </c>
      <c r="AW248" s="13" t="s">
        <v>31</v>
      </c>
      <c r="AX248" s="13" t="s">
        <v>76</v>
      </c>
      <c r="AY248" s="166" t="s">
        <v>317</v>
      </c>
    </row>
    <row r="249" spans="2:65" s="14" customFormat="1" ht="10">
      <c r="B249" s="172"/>
      <c r="D249" s="158" t="s">
        <v>328</v>
      </c>
      <c r="E249" s="173" t="s">
        <v>1</v>
      </c>
      <c r="F249" s="174" t="s">
        <v>332</v>
      </c>
      <c r="H249" s="175">
        <v>496.76400000000001</v>
      </c>
      <c r="I249" s="176"/>
      <c r="L249" s="172"/>
      <c r="M249" s="177"/>
      <c r="T249" s="178"/>
      <c r="AT249" s="173" t="s">
        <v>328</v>
      </c>
      <c r="AU249" s="173" t="s">
        <v>88</v>
      </c>
      <c r="AV249" s="14" t="s">
        <v>323</v>
      </c>
      <c r="AW249" s="14" t="s">
        <v>31</v>
      </c>
      <c r="AX249" s="14" t="s">
        <v>83</v>
      </c>
      <c r="AY249" s="173" t="s">
        <v>317</v>
      </c>
    </row>
    <row r="250" spans="2:65" s="1" customFormat="1" ht="21.75" customHeight="1">
      <c r="B250" s="142"/>
      <c r="C250" s="143" t="s">
        <v>7</v>
      </c>
      <c r="D250" s="143" t="s">
        <v>319</v>
      </c>
      <c r="E250" s="144" t="s">
        <v>1056</v>
      </c>
      <c r="F250" s="145" t="s">
        <v>1057</v>
      </c>
      <c r="G250" s="146" t="s">
        <v>484</v>
      </c>
      <c r="H250" s="147">
        <v>182</v>
      </c>
      <c r="I250" s="148"/>
      <c r="J250" s="149">
        <f>ROUND(I250*H250,2)</f>
        <v>0</v>
      </c>
      <c r="K250" s="150"/>
      <c r="L250" s="31"/>
      <c r="M250" s="151" t="s">
        <v>1</v>
      </c>
      <c r="N250" s="152" t="s">
        <v>42</v>
      </c>
      <c r="P250" s="153">
        <f>O250*H250</f>
        <v>0</v>
      </c>
      <c r="Q250" s="153">
        <v>8.1411700000000004E-2</v>
      </c>
      <c r="R250" s="153">
        <f>Q250*H250</f>
        <v>14.816929400000001</v>
      </c>
      <c r="S250" s="153">
        <v>0</v>
      </c>
      <c r="T250" s="154">
        <f>S250*H250</f>
        <v>0</v>
      </c>
      <c r="AR250" s="155" t="s">
        <v>323</v>
      </c>
      <c r="AT250" s="155" t="s">
        <v>319</v>
      </c>
      <c r="AU250" s="155" t="s">
        <v>88</v>
      </c>
      <c r="AY250" s="16" t="s">
        <v>317</v>
      </c>
      <c r="BE250" s="156">
        <f>IF(N250="základná",J250,0)</f>
        <v>0</v>
      </c>
      <c r="BF250" s="156">
        <f>IF(N250="znížená",J250,0)</f>
        <v>0</v>
      </c>
      <c r="BG250" s="156">
        <f>IF(N250="zákl. prenesená",J250,0)</f>
        <v>0</v>
      </c>
      <c r="BH250" s="156">
        <f>IF(N250="zníž. prenesená",J250,0)</f>
        <v>0</v>
      </c>
      <c r="BI250" s="156">
        <f>IF(N250="nulová",J250,0)</f>
        <v>0</v>
      </c>
      <c r="BJ250" s="16" t="s">
        <v>88</v>
      </c>
      <c r="BK250" s="156">
        <f>ROUND(I250*H250,2)</f>
        <v>0</v>
      </c>
      <c r="BL250" s="16" t="s">
        <v>323</v>
      </c>
      <c r="BM250" s="155" t="s">
        <v>1058</v>
      </c>
    </row>
    <row r="251" spans="2:65" s="12" customFormat="1" ht="10">
      <c r="B251" s="157"/>
      <c r="D251" s="158" t="s">
        <v>328</v>
      </c>
      <c r="E251" s="159" t="s">
        <v>1</v>
      </c>
      <c r="F251" s="160" t="s">
        <v>1059</v>
      </c>
      <c r="H251" s="161">
        <v>182</v>
      </c>
      <c r="I251" s="162"/>
      <c r="L251" s="157"/>
      <c r="M251" s="163"/>
      <c r="T251" s="164"/>
      <c r="AT251" s="159" t="s">
        <v>328</v>
      </c>
      <c r="AU251" s="159" t="s">
        <v>88</v>
      </c>
      <c r="AV251" s="12" t="s">
        <v>88</v>
      </c>
      <c r="AW251" s="12" t="s">
        <v>31</v>
      </c>
      <c r="AX251" s="12" t="s">
        <v>76</v>
      </c>
      <c r="AY251" s="159" t="s">
        <v>317</v>
      </c>
    </row>
    <row r="252" spans="2:65" s="14" customFormat="1" ht="10">
      <c r="B252" s="172"/>
      <c r="D252" s="158" t="s">
        <v>328</v>
      </c>
      <c r="E252" s="173" t="s">
        <v>1</v>
      </c>
      <c r="F252" s="174" t="s">
        <v>332</v>
      </c>
      <c r="H252" s="175">
        <v>182</v>
      </c>
      <c r="I252" s="176"/>
      <c r="L252" s="172"/>
      <c r="M252" s="177"/>
      <c r="T252" s="178"/>
      <c r="AT252" s="173" t="s">
        <v>328</v>
      </c>
      <c r="AU252" s="173" t="s">
        <v>88</v>
      </c>
      <c r="AV252" s="14" t="s">
        <v>323</v>
      </c>
      <c r="AW252" s="14" t="s">
        <v>31</v>
      </c>
      <c r="AX252" s="14" t="s">
        <v>83</v>
      </c>
      <c r="AY252" s="173" t="s">
        <v>317</v>
      </c>
    </row>
    <row r="253" spans="2:65" s="1" customFormat="1" ht="16.5" customHeight="1">
      <c r="B253" s="142"/>
      <c r="C253" s="143" t="s">
        <v>427</v>
      </c>
      <c r="D253" s="143" t="s">
        <v>319</v>
      </c>
      <c r="E253" s="144" t="s">
        <v>1060</v>
      </c>
      <c r="F253" s="145" t="s">
        <v>1061</v>
      </c>
      <c r="G253" s="146" t="s">
        <v>467</v>
      </c>
      <c r="H253" s="147">
        <v>26</v>
      </c>
      <c r="I253" s="148"/>
      <c r="J253" s="149">
        <f>ROUND(I253*H253,2)</f>
        <v>0</v>
      </c>
      <c r="K253" s="150"/>
      <c r="L253" s="31"/>
      <c r="M253" s="151" t="s">
        <v>1</v>
      </c>
      <c r="N253" s="152" t="s">
        <v>42</v>
      </c>
      <c r="P253" s="153">
        <f>O253*H253</f>
        <v>0</v>
      </c>
      <c r="Q253" s="153">
        <v>4.0156730000000002E-2</v>
      </c>
      <c r="R253" s="153">
        <f>Q253*H253</f>
        <v>1.04407498</v>
      </c>
      <c r="S253" s="153">
        <v>0</v>
      </c>
      <c r="T253" s="154">
        <f>S253*H253</f>
        <v>0</v>
      </c>
      <c r="AR253" s="155" t="s">
        <v>323</v>
      </c>
      <c r="AT253" s="155" t="s">
        <v>319</v>
      </c>
      <c r="AU253" s="155" t="s">
        <v>88</v>
      </c>
      <c r="AY253" s="16" t="s">
        <v>317</v>
      </c>
      <c r="BE253" s="156">
        <f>IF(N253="základná",J253,0)</f>
        <v>0</v>
      </c>
      <c r="BF253" s="156">
        <f>IF(N253="znížená",J253,0)</f>
        <v>0</v>
      </c>
      <c r="BG253" s="156">
        <f>IF(N253="zákl. prenesená",J253,0)</f>
        <v>0</v>
      </c>
      <c r="BH253" s="156">
        <f>IF(N253="zníž. prenesená",J253,0)</f>
        <v>0</v>
      </c>
      <c r="BI253" s="156">
        <f>IF(N253="nulová",J253,0)</f>
        <v>0</v>
      </c>
      <c r="BJ253" s="16" t="s">
        <v>88</v>
      </c>
      <c r="BK253" s="156">
        <f>ROUND(I253*H253,2)</f>
        <v>0</v>
      </c>
      <c r="BL253" s="16" t="s">
        <v>323</v>
      </c>
      <c r="BM253" s="155" t="s">
        <v>1062</v>
      </c>
    </row>
    <row r="254" spans="2:65" s="12" customFormat="1" ht="10">
      <c r="B254" s="157"/>
      <c r="D254" s="158" t="s">
        <v>328</v>
      </c>
      <c r="E254" s="159" t="s">
        <v>1</v>
      </c>
      <c r="F254" s="160" t="s">
        <v>1063</v>
      </c>
      <c r="H254" s="161">
        <v>26</v>
      </c>
      <c r="I254" s="162"/>
      <c r="L254" s="157"/>
      <c r="M254" s="163"/>
      <c r="T254" s="164"/>
      <c r="AT254" s="159" t="s">
        <v>328</v>
      </c>
      <c r="AU254" s="159" t="s">
        <v>88</v>
      </c>
      <c r="AV254" s="12" t="s">
        <v>88</v>
      </c>
      <c r="AW254" s="12" t="s">
        <v>31</v>
      </c>
      <c r="AX254" s="12" t="s">
        <v>76</v>
      </c>
      <c r="AY254" s="159" t="s">
        <v>317</v>
      </c>
    </row>
    <row r="255" spans="2:65" s="13" customFormat="1" ht="10">
      <c r="B255" s="165"/>
      <c r="D255" s="158" t="s">
        <v>328</v>
      </c>
      <c r="E255" s="166" t="s">
        <v>1</v>
      </c>
      <c r="F255" s="167" t="s">
        <v>331</v>
      </c>
      <c r="H255" s="168">
        <v>26</v>
      </c>
      <c r="I255" s="169"/>
      <c r="L255" s="165"/>
      <c r="M255" s="170"/>
      <c r="T255" s="171"/>
      <c r="AT255" s="166" t="s">
        <v>328</v>
      </c>
      <c r="AU255" s="166" t="s">
        <v>88</v>
      </c>
      <c r="AV255" s="13" t="s">
        <v>92</v>
      </c>
      <c r="AW255" s="13" t="s">
        <v>31</v>
      </c>
      <c r="AX255" s="13" t="s">
        <v>76</v>
      </c>
      <c r="AY255" s="166" t="s">
        <v>317</v>
      </c>
    </row>
    <row r="256" spans="2:65" s="14" customFormat="1" ht="10">
      <c r="B256" s="172"/>
      <c r="D256" s="158" t="s">
        <v>328</v>
      </c>
      <c r="E256" s="173" t="s">
        <v>1</v>
      </c>
      <c r="F256" s="174" t="s">
        <v>332</v>
      </c>
      <c r="H256" s="175">
        <v>26</v>
      </c>
      <c r="I256" s="176"/>
      <c r="L256" s="172"/>
      <c r="M256" s="177"/>
      <c r="T256" s="178"/>
      <c r="AT256" s="173" t="s">
        <v>328</v>
      </c>
      <c r="AU256" s="173" t="s">
        <v>88</v>
      </c>
      <c r="AV256" s="14" t="s">
        <v>323</v>
      </c>
      <c r="AW256" s="14" t="s">
        <v>31</v>
      </c>
      <c r="AX256" s="14" t="s">
        <v>83</v>
      </c>
      <c r="AY256" s="173" t="s">
        <v>317</v>
      </c>
    </row>
    <row r="257" spans="2:65" s="1" customFormat="1" ht="33" customHeight="1">
      <c r="B257" s="142"/>
      <c r="C257" s="143" t="s">
        <v>432</v>
      </c>
      <c r="D257" s="143" t="s">
        <v>319</v>
      </c>
      <c r="E257" s="144" t="s">
        <v>1064</v>
      </c>
      <c r="F257" s="145" t="s">
        <v>1065</v>
      </c>
      <c r="G257" s="146" t="s">
        <v>484</v>
      </c>
      <c r="H257" s="147">
        <v>1180</v>
      </c>
      <c r="I257" s="148"/>
      <c r="J257" s="149">
        <f>ROUND(I257*H257,2)</f>
        <v>0</v>
      </c>
      <c r="K257" s="150"/>
      <c r="L257" s="31"/>
      <c r="M257" s="151" t="s">
        <v>1</v>
      </c>
      <c r="N257" s="152" t="s">
        <v>42</v>
      </c>
      <c r="P257" s="153">
        <f>O257*H257</f>
        <v>0</v>
      </c>
      <c r="Q257" s="153">
        <v>2.0509999999999999E-3</v>
      </c>
      <c r="R257" s="153">
        <f>Q257*H257</f>
        <v>2.4201799999999998</v>
      </c>
      <c r="S257" s="153">
        <v>0</v>
      </c>
      <c r="T257" s="154">
        <f>S257*H257</f>
        <v>0</v>
      </c>
      <c r="AR257" s="155" t="s">
        <v>323</v>
      </c>
      <c r="AT257" s="155" t="s">
        <v>319</v>
      </c>
      <c r="AU257" s="155" t="s">
        <v>88</v>
      </c>
      <c r="AY257" s="16" t="s">
        <v>317</v>
      </c>
      <c r="BE257" s="156">
        <f>IF(N257="základná",J257,0)</f>
        <v>0</v>
      </c>
      <c r="BF257" s="156">
        <f>IF(N257="znížená",J257,0)</f>
        <v>0</v>
      </c>
      <c r="BG257" s="156">
        <f>IF(N257="zákl. prenesená",J257,0)</f>
        <v>0</v>
      </c>
      <c r="BH257" s="156">
        <f>IF(N257="zníž. prenesená",J257,0)</f>
        <v>0</v>
      </c>
      <c r="BI257" s="156">
        <f>IF(N257="nulová",J257,0)</f>
        <v>0</v>
      </c>
      <c r="BJ257" s="16" t="s">
        <v>88</v>
      </c>
      <c r="BK257" s="156">
        <f>ROUND(I257*H257,2)</f>
        <v>0</v>
      </c>
      <c r="BL257" s="16" t="s">
        <v>323</v>
      </c>
      <c r="BM257" s="155" t="s">
        <v>1066</v>
      </c>
    </row>
    <row r="258" spans="2:65" s="12" customFormat="1" ht="10">
      <c r="B258" s="157"/>
      <c r="D258" s="158" t="s">
        <v>328</v>
      </c>
      <c r="E258" s="159" t="s">
        <v>1</v>
      </c>
      <c r="F258" s="160" t="s">
        <v>1067</v>
      </c>
      <c r="H258" s="161">
        <v>844</v>
      </c>
      <c r="I258" s="162"/>
      <c r="L258" s="157"/>
      <c r="M258" s="163"/>
      <c r="T258" s="164"/>
      <c r="AT258" s="159" t="s">
        <v>328</v>
      </c>
      <c r="AU258" s="159" t="s">
        <v>88</v>
      </c>
      <c r="AV258" s="12" t="s">
        <v>88</v>
      </c>
      <c r="AW258" s="12" t="s">
        <v>31</v>
      </c>
      <c r="AX258" s="12" t="s">
        <v>76</v>
      </c>
      <c r="AY258" s="159" t="s">
        <v>317</v>
      </c>
    </row>
    <row r="259" spans="2:65" s="12" customFormat="1" ht="10">
      <c r="B259" s="157"/>
      <c r="D259" s="158" t="s">
        <v>328</v>
      </c>
      <c r="E259" s="159" t="s">
        <v>1</v>
      </c>
      <c r="F259" s="160" t="s">
        <v>1068</v>
      </c>
      <c r="H259" s="161">
        <v>336</v>
      </c>
      <c r="I259" s="162"/>
      <c r="L259" s="157"/>
      <c r="M259" s="163"/>
      <c r="T259" s="164"/>
      <c r="AT259" s="159" t="s">
        <v>328</v>
      </c>
      <c r="AU259" s="159" t="s">
        <v>88</v>
      </c>
      <c r="AV259" s="12" t="s">
        <v>88</v>
      </c>
      <c r="AW259" s="12" t="s">
        <v>31</v>
      </c>
      <c r="AX259" s="12" t="s">
        <v>76</v>
      </c>
      <c r="AY259" s="159" t="s">
        <v>317</v>
      </c>
    </row>
    <row r="260" spans="2:65" s="13" customFormat="1" ht="10">
      <c r="B260" s="165"/>
      <c r="D260" s="158" t="s">
        <v>328</v>
      </c>
      <c r="E260" s="166" t="s">
        <v>1</v>
      </c>
      <c r="F260" s="167" t="s">
        <v>331</v>
      </c>
      <c r="H260" s="168">
        <v>1180</v>
      </c>
      <c r="I260" s="169"/>
      <c r="L260" s="165"/>
      <c r="M260" s="170"/>
      <c r="T260" s="171"/>
      <c r="AT260" s="166" t="s">
        <v>328</v>
      </c>
      <c r="AU260" s="166" t="s">
        <v>88</v>
      </c>
      <c r="AV260" s="13" t="s">
        <v>92</v>
      </c>
      <c r="AW260" s="13" t="s">
        <v>31</v>
      </c>
      <c r="AX260" s="13" t="s">
        <v>76</v>
      </c>
      <c r="AY260" s="166" t="s">
        <v>317</v>
      </c>
    </row>
    <row r="261" spans="2:65" s="14" customFormat="1" ht="10">
      <c r="B261" s="172"/>
      <c r="D261" s="158" t="s">
        <v>328</v>
      </c>
      <c r="E261" s="173" t="s">
        <v>1</v>
      </c>
      <c r="F261" s="174" t="s">
        <v>332</v>
      </c>
      <c r="H261" s="175">
        <v>1180</v>
      </c>
      <c r="I261" s="176"/>
      <c r="L261" s="172"/>
      <c r="M261" s="177"/>
      <c r="T261" s="178"/>
      <c r="AT261" s="173" t="s">
        <v>328</v>
      </c>
      <c r="AU261" s="173" t="s">
        <v>88</v>
      </c>
      <c r="AV261" s="14" t="s">
        <v>323</v>
      </c>
      <c r="AW261" s="14" t="s">
        <v>31</v>
      </c>
      <c r="AX261" s="14" t="s">
        <v>83</v>
      </c>
      <c r="AY261" s="173" t="s">
        <v>317</v>
      </c>
    </row>
    <row r="262" spans="2:65" s="1" customFormat="1" ht="33" customHeight="1">
      <c r="B262" s="142"/>
      <c r="C262" s="143" t="s">
        <v>436</v>
      </c>
      <c r="D262" s="143" t="s">
        <v>319</v>
      </c>
      <c r="E262" s="144" t="s">
        <v>1069</v>
      </c>
      <c r="F262" s="145" t="s">
        <v>1070</v>
      </c>
      <c r="G262" s="146" t="s">
        <v>484</v>
      </c>
      <c r="H262" s="147">
        <v>1350</v>
      </c>
      <c r="I262" s="148"/>
      <c r="J262" s="149">
        <f>ROUND(I262*H262,2)</f>
        <v>0</v>
      </c>
      <c r="K262" s="150"/>
      <c r="L262" s="31"/>
      <c r="M262" s="151" t="s">
        <v>1</v>
      </c>
      <c r="N262" s="152" t="s">
        <v>42</v>
      </c>
      <c r="P262" s="153">
        <f>O262*H262</f>
        <v>0</v>
      </c>
      <c r="Q262" s="153">
        <v>2.0509999999999999E-3</v>
      </c>
      <c r="R262" s="153">
        <f>Q262*H262</f>
        <v>2.76885</v>
      </c>
      <c r="S262" s="153">
        <v>0</v>
      </c>
      <c r="T262" s="154">
        <f>S262*H262</f>
        <v>0</v>
      </c>
      <c r="AR262" s="155" t="s">
        <v>323</v>
      </c>
      <c r="AT262" s="155" t="s">
        <v>319</v>
      </c>
      <c r="AU262" s="155" t="s">
        <v>88</v>
      </c>
      <c r="AY262" s="16" t="s">
        <v>317</v>
      </c>
      <c r="BE262" s="156">
        <f>IF(N262="základná",J262,0)</f>
        <v>0</v>
      </c>
      <c r="BF262" s="156">
        <f>IF(N262="znížená",J262,0)</f>
        <v>0</v>
      </c>
      <c r="BG262" s="156">
        <f>IF(N262="zákl. prenesená",J262,0)</f>
        <v>0</v>
      </c>
      <c r="BH262" s="156">
        <f>IF(N262="zníž. prenesená",J262,0)</f>
        <v>0</v>
      </c>
      <c r="BI262" s="156">
        <f>IF(N262="nulová",J262,0)</f>
        <v>0</v>
      </c>
      <c r="BJ262" s="16" t="s">
        <v>88</v>
      </c>
      <c r="BK262" s="156">
        <f>ROUND(I262*H262,2)</f>
        <v>0</v>
      </c>
      <c r="BL262" s="16" t="s">
        <v>323</v>
      </c>
      <c r="BM262" s="155" t="s">
        <v>1071</v>
      </c>
    </row>
    <row r="263" spans="2:65" s="12" customFormat="1" ht="10">
      <c r="B263" s="157"/>
      <c r="D263" s="158" t="s">
        <v>328</v>
      </c>
      <c r="E263" s="159" t="s">
        <v>1</v>
      </c>
      <c r="F263" s="160" t="s">
        <v>1072</v>
      </c>
      <c r="H263" s="161">
        <v>438</v>
      </c>
      <c r="I263" s="162"/>
      <c r="L263" s="157"/>
      <c r="M263" s="163"/>
      <c r="T263" s="164"/>
      <c r="AT263" s="159" t="s">
        <v>328</v>
      </c>
      <c r="AU263" s="159" t="s">
        <v>88</v>
      </c>
      <c r="AV263" s="12" t="s">
        <v>88</v>
      </c>
      <c r="AW263" s="12" t="s">
        <v>31</v>
      </c>
      <c r="AX263" s="12" t="s">
        <v>76</v>
      </c>
      <c r="AY263" s="159" t="s">
        <v>317</v>
      </c>
    </row>
    <row r="264" spans="2:65" s="12" customFormat="1" ht="10">
      <c r="B264" s="157"/>
      <c r="D264" s="158" t="s">
        <v>328</v>
      </c>
      <c r="E264" s="159" t="s">
        <v>1</v>
      </c>
      <c r="F264" s="160" t="s">
        <v>1073</v>
      </c>
      <c r="H264" s="161">
        <v>912</v>
      </c>
      <c r="I264" s="162"/>
      <c r="L264" s="157"/>
      <c r="M264" s="163"/>
      <c r="T264" s="164"/>
      <c r="AT264" s="159" t="s">
        <v>328</v>
      </c>
      <c r="AU264" s="159" t="s">
        <v>88</v>
      </c>
      <c r="AV264" s="12" t="s">
        <v>88</v>
      </c>
      <c r="AW264" s="12" t="s">
        <v>31</v>
      </c>
      <c r="AX264" s="12" t="s">
        <v>76</v>
      </c>
      <c r="AY264" s="159" t="s">
        <v>317</v>
      </c>
    </row>
    <row r="265" spans="2:65" s="13" customFormat="1" ht="10">
      <c r="B265" s="165"/>
      <c r="D265" s="158" t="s">
        <v>328</v>
      </c>
      <c r="E265" s="166" t="s">
        <v>1</v>
      </c>
      <c r="F265" s="167" t="s">
        <v>331</v>
      </c>
      <c r="H265" s="168">
        <v>1350</v>
      </c>
      <c r="I265" s="169"/>
      <c r="L265" s="165"/>
      <c r="M265" s="170"/>
      <c r="T265" s="171"/>
      <c r="AT265" s="166" t="s">
        <v>328</v>
      </c>
      <c r="AU265" s="166" t="s">
        <v>88</v>
      </c>
      <c r="AV265" s="13" t="s">
        <v>92</v>
      </c>
      <c r="AW265" s="13" t="s">
        <v>31</v>
      </c>
      <c r="AX265" s="13" t="s">
        <v>76</v>
      </c>
      <c r="AY265" s="166" t="s">
        <v>317</v>
      </c>
    </row>
    <row r="266" spans="2:65" s="14" customFormat="1" ht="10">
      <c r="B266" s="172"/>
      <c r="D266" s="158" t="s">
        <v>328</v>
      </c>
      <c r="E266" s="173" t="s">
        <v>1</v>
      </c>
      <c r="F266" s="174" t="s">
        <v>332</v>
      </c>
      <c r="H266" s="175">
        <v>1350</v>
      </c>
      <c r="I266" s="176"/>
      <c r="L266" s="172"/>
      <c r="M266" s="177"/>
      <c r="T266" s="178"/>
      <c r="AT266" s="173" t="s">
        <v>328</v>
      </c>
      <c r="AU266" s="173" t="s">
        <v>88</v>
      </c>
      <c r="AV266" s="14" t="s">
        <v>323</v>
      </c>
      <c r="AW266" s="14" t="s">
        <v>31</v>
      </c>
      <c r="AX266" s="14" t="s">
        <v>83</v>
      </c>
      <c r="AY266" s="173" t="s">
        <v>317</v>
      </c>
    </row>
    <row r="267" spans="2:65" s="1" customFormat="1" ht="24.15" customHeight="1">
      <c r="B267" s="142"/>
      <c r="C267" s="143" t="s">
        <v>441</v>
      </c>
      <c r="D267" s="143" t="s">
        <v>319</v>
      </c>
      <c r="E267" s="144" t="s">
        <v>1074</v>
      </c>
      <c r="F267" s="145" t="s">
        <v>1075</v>
      </c>
      <c r="G267" s="146" t="s">
        <v>322</v>
      </c>
      <c r="H267" s="147">
        <v>16.664000000000001</v>
      </c>
      <c r="I267" s="148"/>
      <c r="J267" s="149">
        <f>ROUND(I267*H267,2)</f>
        <v>0</v>
      </c>
      <c r="K267" s="150"/>
      <c r="L267" s="31"/>
      <c r="M267" s="151" t="s">
        <v>1</v>
      </c>
      <c r="N267" s="152" t="s">
        <v>42</v>
      </c>
      <c r="P267" s="153">
        <f>O267*H267</f>
        <v>0</v>
      </c>
      <c r="Q267" s="153">
        <v>2.0699999999999998</v>
      </c>
      <c r="R267" s="153">
        <f>Q267*H267</f>
        <v>34.494480000000003</v>
      </c>
      <c r="S267" s="153">
        <v>0</v>
      </c>
      <c r="T267" s="154">
        <f>S267*H267</f>
        <v>0</v>
      </c>
      <c r="AR267" s="155" t="s">
        <v>323</v>
      </c>
      <c r="AT267" s="155" t="s">
        <v>319</v>
      </c>
      <c r="AU267" s="155" t="s">
        <v>88</v>
      </c>
      <c r="AY267" s="16" t="s">
        <v>317</v>
      </c>
      <c r="BE267" s="156">
        <f>IF(N267="základná",J267,0)</f>
        <v>0</v>
      </c>
      <c r="BF267" s="156">
        <f>IF(N267="znížená",J267,0)</f>
        <v>0</v>
      </c>
      <c r="BG267" s="156">
        <f>IF(N267="zákl. prenesená",J267,0)</f>
        <v>0</v>
      </c>
      <c r="BH267" s="156">
        <f>IF(N267="zníž. prenesená",J267,0)</f>
        <v>0</v>
      </c>
      <c r="BI267" s="156">
        <f>IF(N267="nulová",J267,0)</f>
        <v>0</v>
      </c>
      <c r="BJ267" s="16" t="s">
        <v>88</v>
      </c>
      <c r="BK267" s="156">
        <f>ROUND(I267*H267,2)</f>
        <v>0</v>
      </c>
      <c r="BL267" s="16" t="s">
        <v>323</v>
      </c>
      <c r="BM267" s="155" t="s">
        <v>1076</v>
      </c>
    </row>
    <row r="268" spans="2:65" s="12" customFormat="1" ht="10">
      <c r="B268" s="157"/>
      <c r="D268" s="158" t="s">
        <v>328</v>
      </c>
      <c r="E268" s="159" t="s">
        <v>1</v>
      </c>
      <c r="F268" s="160" t="s">
        <v>1077</v>
      </c>
      <c r="H268" s="161">
        <v>16.664000000000001</v>
      </c>
      <c r="I268" s="162"/>
      <c r="L268" s="157"/>
      <c r="M268" s="163"/>
      <c r="T268" s="164"/>
      <c r="AT268" s="159" t="s">
        <v>328</v>
      </c>
      <c r="AU268" s="159" t="s">
        <v>88</v>
      </c>
      <c r="AV268" s="12" t="s">
        <v>88</v>
      </c>
      <c r="AW268" s="12" t="s">
        <v>31</v>
      </c>
      <c r="AX268" s="12" t="s">
        <v>76</v>
      </c>
      <c r="AY268" s="159" t="s">
        <v>317</v>
      </c>
    </row>
    <row r="269" spans="2:65" s="13" customFormat="1" ht="10">
      <c r="B269" s="165"/>
      <c r="D269" s="158" t="s">
        <v>328</v>
      </c>
      <c r="E269" s="166" t="s">
        <v>1</v>
      </c>
      <c r="F269" s="167" t="s">
        <v>1078</v>
      </c>
      <c r="H269" s="168">
        <v>16.664000000000001</v>
      </c>
      <c r="I269" s="169"/>
      <c r="L269" s="165"/>
      <c r="M269" s="170"/>
      <c r="T269" s="171"/>
      <c r="AT269" s="166" t="s">
        <v>328</v>
      </c>
      <c r="AU269" s="166" t="s">
        <v>88</v>
      </c>
      <c r="AV269" s="13" t="s">
        <v>92</v>
      </c>
      <c r="AW269" s="13" t="s">
        <v>31</v>
      </c>
      <c r="AX269" s="13" t="s">
        <v>76</v>
      </c>
      <c r="AY269" s="166" t="s">
        <v>317</v>
      </c>
    </row>
    <row r="270" spans="2:65" s="14" customFormat="1" ht="10">
      <c r="B270" s="172"/>
      <c r="D270" s="158" t="s">
        <v>328</v>
      </c>
      <c r="E270" s="173" t="s">
        <v>1</v>
      </c>
      <c r="F270" s="174" t="s">
        <v>332</v>
      </c>
      <c r="H270" s="175">
        <v>16.664000000000001</v>
      </c>
      <c r="I270" s="176"/>
      <c r="L270" s="172"/>
      <c r="M270" s="177"/>
      <c r="T270" s="178"/>
      <c r="AT270" s="173" t="s">
        <v>328</v>
      </c>
      <c r="AU270" s="173" t="s">
        <v>88</v>
      </c>
      <c r="AV270" s="14" t="s">
        <v>323</v>
      </c>
      <c r="AW270" s="14" t="s">
        <v>31</v>
      </c>
      <c r="AX270" s="14" t="s">
        <v>83</v>
      </c>
      <c r="AY270" s="173" t="s">
        <v>317</v>
      </c>
    </row>
    <row r="271" spans="2:65" s="1" customFormat="1" ht="21.75" customHeight="1">
      <c r="B271" s="142"/>
      <c r="C271" s="143" t="s">
        <v>448</v>
      </c>
      <c r="D271" s="143" t="s">
        <v>319</v>
      </c>
      <c r="E271" s="144" t="s">
        <v>1079</v>
      </c>
      <c r="F271" s="145" t="s">
        <v>1080</v>
      </c>
      <c r="G271" s="146" t="s">
        <v>322</v>
      </c>
      <c r="H271" s="147">
        <v>316.35000000000002</v>
      </c>
      <c r="I271" s="148"/>
      <c r="J271" s="149">
        <f>ROUND(I271*H271,2)</f>
        <v>0</v>
      </c>
      <c r="K271" s="150"/>
      <c r="L271" s="31"/>
      <c r="M271" s="151" t="s">
        <v>1</v>
      </c>
      <c r="N271" s="152" t="s">
        <v>42</v>
      </c>
      <c r="P271" s="153">
        <f>O271*H271</f>
        <v>0</v>
      </c>
      <c r="Q271" s="153">
        <v>2.1940757</v>
      </c>
      <c r="R271" s="153">
        <f>Q271*H271</f>
        <v>694.09584769500009</v>
      </c>
      <c r="S271" s="153">
        <v>0</v>
      </c>
      <c r="T271" s="154">
        <f>S271*H271</f>
        <v>0</v>
      </c>
      <c r="AR271" s="155" t="s">
        <v>323</v>
      </c>
      <c r="AT271" s="155" t="s">
        <v>319</v>
      </c>
      <c r="AU271" s="155" t="s">
        <v>88</v>
      </c>
      <c r="AY271" s="16" t="s">
        <v>317</v>
      </c>
      <c r="BE271" s="156">
        <f>IF(N271="základná",J271,0)</f>
        <v>0</v>
      </c>
      <c r="BF271" s="156">
        <f>IF(N271="znížená",J271,0)</f>
        <v>0</v>
      </c>
      <c r="BG271" s="156">
        <f>IF(N271="zákl. prenesená",J271,0)</f>
        <v>0</v>
      </c>
      <c r="BH271" s="156">
        <f>IF(N271="zníž. prenesená",J271,0)</f>
        <v>0</v>
      </c>
      <c r="BI271" s="156">
        <f>IF(N271="nulová",J271,0)</f>
        <v>0</v>
      </c>
      <c r="BJ271" s="16" t="s">
        <v>88</v>
      </c>
      <c r="BK271" s="156">
        <f>ROUND(I271*H271,2)</f>
        <v>0</v>
      </c>
      <c r="BL271" s="16" t="s">
        <v>323</v>
      </c>
      <c r="BM271" s="155" t="s">
        <v>1081</v>
      </c>
    </row>
    <row r="272" spans="2:65" s="12" customFormat="1" ht="10">
      <c r="B272" s="157"/>
      <c r="D272" s="158" t="s">
        <v>328</v>
      </c>
      <c r="E272" s="159" t="s">
        <v>1</v>
      </c>
      <c r="F272" s="160" t="s">
        <v>1082</v>
      </c>
      <c r="H272" s="161">
        <v>316.35000000000002</v>
      </c>
      <c r="I272" s="162"/>
      <c r="L272" s="157"/>
      <c r="M272" s="163"/>
      <c r="T272" s="164"/>
      <c r="AT272" s="159" t="s">
        <v>328</v>
      </c>
      <c r="AU272" s="159" t="s">
        <v>88</v>
      </c>
      <c r="AV272" s="12" t="s">
        <v>88</v>
      </c>
      <c r="AW272" s="12" t="s">
        <v>31</v>
      </c>
      <c r="AX272" s="12" t="s">
        <v>76</v>
      </c>
      <c r="AY272" s="159" t="s">
        <v>317</v>
      </c>
    </row>
    <row r="273" spans="2:65" s="13" customFormat="1" ht="10">
      <c r="B273" s="165"/>
      <c r="D273" s="158" t="s">
        <v>328</v>
      </c>
      <c r="E273" s="166" t="s">
        <v>1</v>
      </c>
      <c r="F273" s="167" t="s">
        <v>331</v>
      </c>
      <c r="H273" s="168">
        <v>316.35000000000002</v>
      </c>
      <c r="I273" s="169"/>
      <c r="L273" s="165"/>
      <c r="M273" s="170"/>
      <c r="T273" s="171"/>
      <c r="AT273" s="166" t="s">
        <v>328</v>
      </c>
      <c r="AU273" s="166" t="s">
        <v>88</v>
      </c>
      <c r="AV273" s="13" t="s">
        <v>92</v>
      </c>
      <c r="AW273" s="13" t="s">
        <v>31</v>
      </c>
      <c r="AX273" s="13" t="s">
        <v>76</v>
      </c>
      <c r="AY273" s="166" t="s">
        <v>317</v>
      </c>
    </row>
    <row r="274" spans="2:65" s="14" customFormat="1" ht="10">
      <c r="B274" s="172"/>
      <c r="D274" s="158" t="s">
        <v>328</v>
      </c>
      <c r="E274" s="173" t="s">
        <v>1</v>
      </c>
      <c r="F274" s="174" t="s">
        <v>332</v>
      </c>
      <c r="H274" s="175">
        <v>316.35000000000002</v>
      </c>
      <c r="I274" s="176"/>
      <c r="L274" s="172"/>
      <c r="M274" s="177"/>
      <c r="T274" s="178"/>
      <c r="AT274" s="173" t="s">
        <v>328</v>
      </c>
      <c r="AU274" s="173" t="s">
        <v>88</v>
      </c>
      <c r="AV274" s="14" t="s">
        <v>323</v>
      </c>
      <c r="AW274" s="14" t="s">
        <v>31</v>
      </c>
      <c r="AX274" s="14" t="s">
        <v>83</v>
      </c>
      <c r="AY274" s="173" t="s">
        <v>317</v>
      </c>
    </row>
    <row r="275" spans="2:65" s="1" customFormat="1" ht="24.15" customHeight="1">
      <c r="B275" s="142"/>
      <c r="C275" s="143" t="s">
        <v>1083</v>
      </c>
      <c r="D275" s="143" t="s">
        <v>319</v>
      </c>
      <c r="E275" s="144" t="s">
        <v>1084</v>
      </c>
      <c r="F275" s="145" t="s">
        <v>1085</v>
      </c>
      <c r="G275" s="146" t="s">
        <v>322</v>
      </c>
      <c r="H275" s="147">
        <v>7.5919999999999996</v>
      </c>
      <c r="I275" s="148"/>
      <c r="J275" s="149">
        <f>ROUND(I275*H275,2)</f>
        <v>0</v>
      </c>
      <c r="K275" s="150"/>
      <c r="L275" s="31"/>
      <c r="M275" s="151" t="s">
        <v>1</v>
      </c>
      <c r="N275" s="152" t="s">
        <v>42</v>
      </c>
      <c r="P275" s="153">
        <f>O275*H275</f>
        <v>0</v>
      </c>
      <c r="Q275" s="153">
        <v>2.1940757</v>
      </c>
      <c r="R275" s="153">
        <f>Q275*H275</f>
        <v>16.657422714399999</v>
      </c>
      <c r="S275" s="153">
        <v>0</v>
      </c>
      <c r="T275" s="154">
        <f>S275*H275</f>
        <v>0</v>
      </c>
      <c r="AR275" s="155" t="s">
        <v>323</v>
      </c>
      <c r="AT275" s="155" t="s">
        <v>319</v>
      </c>
      <c r="AU275" s="155" t="s">
        <v>88</v>
      </c>
      <c r="AY275" s="16" t="s">
        <v>317</v>
      </c>
      <c r="BE275" s="156">
        <f>IF(N275="základná",J275,0)</f>
        <v>0</v>
      </c>
      <c r="BF275" s="156">
        <f>IF(N275="znížená",J275,0)</f>
        <v>0</v>
      </c>
      <c r="BG275" s="156">
        <f>IF(N275="zákl. prenesená",J275,0)</f>
        <v>0</v>
      </c>
      <c r="BH275" s="156">
        <f>IF(N275="zníž. prenesená",J275,0)</f>
        <v>0</v>
      </c>
      <c r="BI275" s="156">
        <f>IF(N275="nulová",J275,0)</f>
        <v>0</v>
      </c>
      <c r="BJ275" s="16" t="s">
        <v>88</v>
      </c>
      <c r="BK275" s="156">
        <f>ROUND(I275*H275,2)</f>
        <v>0</v>
      </c>
      <c r="BL275" s="16" t="s">
        <v>323</v>
      </c>
      <c r="BM275" s="155" t="s">
        <v>1086</v>
      </c>
    </row>
    <row r="276" spans="2:65" s="12" customFormat="1" ht="10">
      <c r="B276" s="157"/>
      <c r="D276" s="158" t="s">
        <v>328</v>
      </c>
      <c r="E276" s="159" t="s">
        <v>1</v>
      </c>
      <c r="F276" s="160" t="s">
        <v>1087</v>
      </c>
      <c r="H276" s="161">
        <v>0.77800000000000002</v>
      </c>
      <c r="I276" s="162"/>
      <c r="L276" s="157"/>
      <c r="M276" s="163"/>
      <c r="T276" s="164"/>
      <c r="AT276" s="159" t="s">
        <v>328</v>
      </c>
      <c r="AU276" s="159" t="s">
        <v>88</v>
      </c>
      <c r="AV276" s="12" t="s">
        <v>88</v>
      </c>
      <c r="AW276" s="12" t="s">
        <v>31</v>
      </c>
      <c r="AX276" s="12" t="s">
        <v>76</v>
      </c>
      <c r="AY276" s="159" t="s">
        <v>317</v>
      </c>
    </row>
    <row r="277" spans="2:65" s="12" customFormat="1" ht="10">
      <c r="B277" s="157"/>
      <c r="D277" s="158" t="s">
        <v>328</v>
      </c>
      <c r="E277" s="159" t="s">
        <v>1</v>
      </c>
      <c r="F277" s="160" t="s">
        <v>1088</v>
      </c>
      <c r="H277" s="161">
        <v>0.28499999999999998</v>
      </c>
      <c r="I277" s="162"/>
      <c r="L277" s="157"/>
      <c r="M277" s="163"/>
      <c r="T277" s="164"/>
      <c r="AT277" s="159" t="s">
        <v>328</v>
      </c>
      <c r="AU277" s="159" t="s">
        <v>88</v>
      </c>
      <c r="AV277" s="12" t="s">
        <v>88</v>
      </c>
      <c r="AW277" s="12" t="s">
        <v>31</v>
      </c>
      <c r="AX277" s="12" t="s">
        <v>76</v>
      </c>
      <c r="AY277" s="159" t="s">
        <v>317</v>
      </c>
    </row>
    <row r="278" spans="2:65" s="12" customFormat="1" ht="10">
      <c r="B278" s="157"/>
      <c r="D278" s="158" t="s">
        <v>328</v>
      </c>
      <c r="E278" s="159" t="s">
        <v>1</v>
      </c>
      <c r="F278" s="160" t="s">
        <v>1089</v>
      </c>
      <c r="H278" s="161">
        <v>0.432</v>
      </c>
      <c r="I278" s="162"/>
      <c r="L278" s="157"/>
      <c r="M278" s="163"/>
      <c r="T278" s="164"/>
      <c r="AT278" s="159" t="s">
        <v>328</v>
      </c>
      <c r="AU278" s="159" t="s">
        <v>88</v>
      </c>
      <c r="AV278" s="12" t="s">
        <v>88</v>
      </c>
      <c r="AW278" s="12" t="s">
        <v>31</v>
      </c>
      <c r="AX278" s="12" t="s">
        <v>76</v>
      </c>
      <c r="AY278" s="159" t="s">
        <v>317</v>
      </c>
    </row>
    <row r="279" spans="2:65" s="12" customFormat="1" ht="10">
      <c r="B279" s="157"/>
      <c r="D279" s="158" t="s">
        <v>328</v>
      </c>
      <c r="E279" s="159" t="s">
        <v>1</v>
      </c>
      <c r="F279" s="160" t="s">
        <v>1090</v>
      </c>
      <c r="H279" s="161">
        <v>1.3089999999999999</v>
      </c>
      <c r="I279" s="162"/>
      <c r="L279" s="157"/>
      <c r="M279" s="163"/>
      <c r="T279" s="164"/>
      <c r="AT279" s="159" t="s">
        <v>328</v>
      </c>
      <c r="AU279" s="159" t="s">
        <v>88</v>
      </c>
      <c r="AV279" s="12" t="s">
        <v>88</v>
      </c>
      <c r="AW279" s="12" t="s">
        <v>31</v>
      </c>
      <c r="AX279" s="12" t="s">
        <v>76</v>
      </c>
      <c r="AY279" s="159" t="s">
        <v>317</v>
      </c>
    </row>
    <row r="280" spans="2:65" s="12" customFormat="1" ht="10">
      <c r="B280" s="157"/>
      <c r="D280" s="158" t="s">
        <v>328</v>
      </c>
      <c r="E280" s="159" t="s">
        <v>1</v>
      </c>
      <c r="F280" s="160" t="s">
        <v>1091</v>
      </c>
      <c r="H280" s="161">
        <v>0.51300000000000001</v>
      </c>
      <c r="I280" s="162"/>
      <c r="L280" s="157"/>
      <c r="M280" s="163"/>
      <c r="T280" s="164"/>
      <c r="AT280" s="159" t="s">
        <v>328</v>
      </c>
      <c r="AU280" s="159" t="s">
        <v>88</v>
      </c>
      <c r="AV280" s="12" t="s">
        <v>88</v>
      </c>
      <c r="AW280" s="12" t="s">
        <v>31</v>
      </c>
      <c r="AX280" s="12" t="s">
        <v>76</v>
      </c>
      <c r="AY280" s="159" t="s">
        <v>317</v>
      </c>
    </row>
    <row r="281" spans="2:65" s="12" customFormat="1" ht="10">
      <c r="B281" s="157"/>
      <c r="D281" s="158" t="s">
        <v>328</v>
      </c>
      <c r="E281" s="159" t="s">
        <v>1</v>
      </c>
      <c r="F281" s="160" t="s">
        <v>1092</v>
      </c>
      <c r="H281" s="161">
        <v>1.91</v>
      </c>
      <c r="I281" s="162"/>
      <c r="L281" s="157"/>
      <c r="M281" s="163"/>
      <c r="T281" s="164"/>
      <c r="AT281" s="159" t="s">
        <v>328</v>
      </c>
      <c r="AU281" s="159" t="s">
        <v>88</v>
      </c>
      <c r="AV281" s="12" t="s">
        <v>88</v>
      </c>
      <c r="AW281" s="12" t="s">
        <v>31</v>
      </c>
      <c r="AX281" s="12" t="s">
        <v>76</v>
      </c>
      <c r="AY281" s="159" t="s">
        <v>317</v>
      </c>
    </row>
    <row r="282" spans="2:65" s="12" customFormat="1" ht="10">
      <c r="B282" s="157"/>
      <c r="D282" s="158" t="s">
        <v>328</v>
      </c>
      <c r="E282" s="159" t="s">
        <v>1</v>
      </c>
      <c r="F282" s="160" t="s">
        <v>1093</v>
      </c>
      <c r="H282" s="161">
        <v>0.45200000000000001</v>
      </c>
      <c r="I282" s="162"/>
      <c r="L282" s="157"/>
      <c r="M282" s="163"/>
      <c r="T282" s="164"/>
      <c r="AT282" s="159" t="s">
        <v>328</v>
      </c>
      <c r="AU282" s="159" t="s">
        <v>88</v>
      </c>
      <c r="AV282" s="12" t="s">
        <v>88</v>
      </c>
      <c r="AW282" s="12" t="s">
        <v>31</v>
      </c>
      <c r="AX282" s="12" t="s">
        <v>76</v>
      </c>
      <c r="AY282" s="159" t="s">
        <v>317</v>
      </c>
    </row>
    <row r="283" spans="2:65" s="12" customFormat="1" ht="10">
      <c r="B283" s="157"/>
      <c r="D283" s="158" t="s">
        <v>328</v>
      </c>
      <c r="E283" s="159" t="s">
        <v>1</v>
      </c>
      <c r="F283" s="160" t="s">
        <v>1094</v>
      </c>
      <c r="H283" s="161">
        <v>0.86099999999999999</v>
      </c>
      <c r="I283" s="162"/>
      <c r="L283" s="157"/>
      <c r="M283" s="163"/>
      <c r="T283" s="164"/>
      <c r="AT283" s="159" t="s">
        <v>328</v>
      </c>
      <c r="AU283" s="159" t="s">
        <v>88</v>
      </c>
      <c r="AV283" s="12" t="s">
        <v>88</v>
      </c>
      <c r="AW283" s="12" t="s">
        <v>31</v>
      </c>
      <c r="AX283" s="12" t="s">
        <v>76</v>
      </c>
      <c r="AY283" s="159" t="s">
        <v>317</v>
      </c>
    </row>
    <row r="284" spans="2:65" s="12" customFormat="1" ht="10">
      <c r="B284" s="157"/>
      <c r="D284" s="158" t="s">
        <v>328</v>
      </c>
      <c r="E284" s="159" t="s">
        <v>1</v>
      </c>
      <c r="F284" s="160" t="s">
        <v>1095</v>
      </c>
      <c r="H284" s="161">
        <v>9.1999999999999998E-2</v>
      </c>
      <c r="I284" s="162"/>
      <c r="L284" s="157"/>
      <c r="M284" s="163"/>
      <c r="T284" s="164"/>
      <c r="AT284" s="159" t="s">
        <v>328</v>
      </c>
      <c r="AU284" s="159" t="s">
        <v>88</v>
      </c>
      <c r="AV284" s="12" t="s">
        <v>88</v>
      </c>
      <c r="AW284" s="12" t="s">
        <v>31</v>
      </c>
      <c r="AX284" s="12" t="s">
        <v>76</v>
      </c>
      <c r="AY284" s="159" t="s">
        <v>317</v>
      </c>
    </row>
    <row r="285" spans="2:65" s="12" customFormat="1" ht="10">
      <c r="B285" s="157"/>
      <c r="D285" s="158" t="s">
        <v>328</v>
      </c>
      <c r="E285" s="159" t="s">
        <v>1</v>
      </c>
      <c r="F285" s="160" t="s">
        <v>1096</v>
      </c>
      <c r="H285" s="161">
        <v>0.96</v>
      </c>
      <c r="I285" s="162"/>
      <c r="L285" s="157"/>
      <c r="M285" s="163"/>
      <c r="T285" s="164"/>
      <c r="AT285" s="159" t="s">
        <v>328</v>
      </c>
      <c r="AU285" s="159" t="s">
        <v>88</v>
      </c>
      <c r="AV285" s="12" t="s">
        <v>88</v>
      </c>
      <c r="AW285" s="12" t="s">
        <v>31</v>
      </c>
      <c r="AX285" s="12" t="s">
        <v>76</v>
      </c>
      <c r="AY285" s="159" t="s">
        <v>317</v>
      </c>
    </row>
    <row r="286" spans="2:65" s="13" customFormat="1" ht="10">
      <c r="B286" s="165"/>
      <c r="D286" s="158" t="s">
        <v>328</v>
      </c>
      <c r="E286" s="166" t="s">
        <v>1</v>
      </c>
      <c r="F286" s="167" t="s">
        <v>1097</v>
      </c>
      <c r="H286" s="168">
        <v>7.5919999999999987</v>
      </c>
      <c r="I286" s="169"/>
      <c r="L286" s="165"/>
      <c r="M286" s="170"/>
      <c r="T286" s="171"/>
      <c r="AT286" s="166" t="s">
        <v>328</v>
      </c>
      <c r="AU286" s="166" t="s">
        <v>88</v>
      </c>
      <c r="AV286" s="13" t="s">
        <v>92</v>
      </c>
      <c r="AW286" s="13" t="s">
        <v>31</v>
      </c>
      <c r="AX286" s="13" t="s">
        <v>76</v>
      </c>
      <c r="AY286" s="166" t="s">
        <v>317</v>
      </c>
    </row>
    <row r="287" spans="2:65" s="14" customFormat="1" ht="10">
      <c r="B287" s="172"/>
      <c r="D287" s="158" t="s">
        <v>328</v>
      </c>
      <c r="E287" s="173" t="s">
        <v>1</v>
      </c>
      <c r="F287" s="174" t="s">
        <v>332</v>
      </c>
      <c r="H287" s="175">
        <v>7.5919999999999987</v>
      </c>
      <c r="I287" s="176"/>
      <c r="L287" s="172"/>
      <c r="M287" s="177"/>
      <c r="T287" s="178"/>
      <c r="AT287" s="173" t="s">
        <v>328</v>
      </c>
      <c r="AU287" s="173" t="s">
        <v>88</v>
      </c>
      <c r="AV287" s="14" t="s">
        <v>323</v>
      </c>
      <c r="AW287" s="14" t="s">
        <v>31</v>
      </c>
      <c r="AX287" s="14" t="s">
        <v>83</v>
      </c>
      <c r="AY287" s="173" t="s">
        <v>317</v>
      </c>
    </row>
    <row r="288" spans="2:65" s="1" customFormat="1" ht="33" customHeight="1">
      <c r="B288" s="142"/>
      <c r="C288" s="143" t="s">
        <v>453</v>
      </c>
      <c r="D288" s="143" t="s">
        <v>319</v>
      </c>
      <c r="E288" s="144" t="s">
        <v>1098</v>
      </c>
      <c r="F288" s="145" t="s">
        <v>1099</v>
      </c>
      <c r="G288" s="146" t="s">
        <v>322</v>
      </c>
      <c r="H288" s="147">
        <v>2506.998</v>
      </c>
      <c r="I288" s="148"/>
      <c r="J288" s="149">
        <f>ROUND(I288*H288,2)</f>
        <v>0</v>
      </c>
      <c r="K288" s="150"/>
      <c r="L288" s="31"/>
      <c r="M288" s="151" t="s">
        <v>1</v>
      </c>
      <c r="N288" s="152" t="s">
        <v>42</v>
      </c>
      <c r="P288" s="153">
        <f>O288*H288</f>
        <v>0</v>
      </c>
      <c r="Q288" s="153">
        <v>2.3453400000000002</v>
      </c>
      <c r="R288" s="153">
        <f>Q288*H288</f>
        <v>5879.7626893200004</v>
      </c>
      <c r="S288" s="153">
        <v>0</v>
      </c>
      <c r="T288" s="154">
        <f>S288*H288</f>
        <v>0</v>
      </c>
      <c r="AR288" s="155" t="s">
        <v>323</v>
      </c>
      <c r="AT288" s="155" t="s">
        <v>319</v>
      </c>
      <c r="AU288" s="155" t="s">
        <v>88</v>
      </c>
      <c r="AY288" s="16" t="s">
        <v>317</v>
      </c>
      <c r="BE288" s="156">
        <f>IF(N288="základná",J288,0)</f>
        <v>0</v>
      </c>
      <c r="BF288" s="156">
        <f>IF(N288="znížená",J288,0)</f>
        <v>0</v>
      </c>
      <c r="BG288" s="156">
        <f>IF(N288="zákl. prenesená",J288,0)</f>
        <v>0</v>
      </c>
      <c r="BH288" s="156">
        <f>IF(N288="zníž. prenesená",J288,0)</f>
        <v>0</v>
      </c>
      <c r="BI288" s="156">
        <f>IF(N288="nulová",J288,0)</f>
        <v>0</v>
      </c>
      <c r="BJ288" s="16" t="s">
        <v>88</v>
      </c>
      <c r="BK288" s="156">
        <f>ROUND(I288*H288,2)</f>
        <v>0</v>
      </c>
      <c r="BL288" s="16" t="s">
        <v>323</v>
      </c>
      <c r="BM288" s="155" t="s">
        <v>1100</v>
      </c>
    </row>
    <row r="289" spans="2:65" s="12" customFormat="1" ht="10">
      <c r="B289" s="157"/>
      <c r="D289" s="158" t="s">
        <v>328</v>
      </c>
      <c r="E289" s="159" t="s">
        <v>1</v>
      </c>
      <c r="F289" s="160" t="s">
        <v>1101</v>
      </c>
      <c r="H289" s="161">
        <v>73.39</v>
      </c>
      <c r="I289" s="162"/>
      <c r="L289" s="157"/>
      <c r="M289" s="163"/>
      <c r="T289" s="164"/>
      <c r="AT289" s="159" t="s">
        <v>328</v>
      </c>
      <c r="AU289" s="159" t="s">
        <v>88</v>
      </c>
      <c r="AV289" s="12" t="s">
        <v>88</v>
      </c>
      <c r="AW289" s="12" t="s">
        <v>31</v>
      </c>
      <c r="AX289" s="12" t="s">
        <v>76</v>
      </c>
      <c r="AY289" s="159" t="s">
        <v>317</v>
      </c>
    </row>
    <row r="290" spans="2:65" s="12" customFormat="1" ht="10">
      <c r="B290" s="157"/>
      <c r="D290" s="158" t="s">
        <v>328</v>
      </c>
      <c r="E290" s="159" t="s">
        <v>1</v>
      </c>
      <c r="F290" s="160" t="s">
        <v>1102</v>
      </c>
      <c r="H290" s="161">
        <v>2418.8200000000002</v>
      </c>
      <c r="I290" s="162"/>
      <c r="L290" s="157"/>
      <c r="M290" s="163"/>
      <c r="T290" s="164"/>
      <c r="AT290" s="159" t="s">
        <v>328</v>
      </c>
      <c r="AU290" s="159" t="s">
        <v>88</v>
      </c>
      <c r="AV290" s="12" t="s">
        <v>88</v>
      </c>
      <c r="AW290" s="12" t="s">
        <v>31</v>
      </c>
      <c r="AX290" s="12" t="s">
        <v>76</v>
      </c>
      <c r="AY290" s="159" t="s">
        <v>317</v>
      </c>
    </row>
    <row r="291" spans="2:65" s="13" customFormat="1" ht="10">
      <c r="B291" s="165"/>
      <c r="D291" s="158" t="s">
        <v>328</v>
      </c>
      <c r="E291" s="166" t="s">
        <v>1</v>
      </c>
      <c r="F291" s="167" t="s">
        <v>331</v>
      </c>
      <c r="H291" s="168">
        <v>2492.21</v>
      </c>
      <c r="I291" s="169"/>
      <c r="L291" s="165"/>
      <c r="M291" s="170"/>
      <c r="T291" s="171"/>
      <c r="AT291" s="166" t="s">
        <v>328</v>
      </c>
      <c r="AU291" s="166" t="s">
        <v>88</v>
      </c>
      <c r="AV291" s="13" t="s">
        <v>92</v>
      </c>
      <c r="AW291" s="13" t="s">
        <v>31</v>
      </c>
      <c r="AX291" s="13" t="s">
        <v>76</v>
      </c>
      <c r="AY291" s="166" t="s">
        <v>317</v>
      </c>
    </row>
    <row r="292" spans="2:65" s="12" customFormat="1" ht="10">
      <c r="B292" s="157"/>
      <c r="D292" s="158" t="s">
        <v>328</v>
      </c>
      <c r="E292" s="159" t="s">
        <v>1</v>
      </c>
      <c r="F292" s="160" t="s">
        <v>1103</v>
      </c>
      <c r="H292" s="161">
        <v>14.788</v>
      </c>
      <c r="I292" s="162"/>
      <c r="L292" s="157"/>
      <c r="M292" s="163"/>
      <c r="T292" s="164"/>
      <c r="AT292" s="159" t="s">
        <v>328</v>
      </c>
      <c r="AU292" s="159" t="s">
        <v>88</v>
      </c>
      <c r="AV292" s="12" t="s">
        <v>88</v>
      </c>
      <c r="AW292" s="12" t="s">
        <v>31</v>
      </c>
      <c r="AX292" s="12" t="s">
        <v>76</v>
      </c>
      <c r="AY292" s="159" t="s">
        <v>317</v>
      </c>
    </row>
    <row r="293" spans="2:65" s="13" customFormat="1" ht="10">
      <c r="B293" s="165"/>
      <c r="D293" s="158" t="s">
        <v>328</v>
      </c>
      <c r="E293" s="166" t="s">
        <v>1</v>
      </c>
      <c r="F293" s="167" t="s">
        <v>331</v>
      </c>
      <c r="H293" s="168">
        <v>14.788</v>
      </c>
      <c r="I293" s="169"/>
      <c r="L293" s="165"/>
      <c r="M293" s="170"/>
      <c r="T293" s="171"/>
      <c r="AT293" s="166" t="s">
        <v>328</v>
      </c>
      <c r="AU293" s="166" t="s">
        <v>88</v>
      </c>
      <c r="AV293" s="13" t="s">
        <v>92</v>
      </c>
      <c r="AW293" s="13" t="s">
        <v>31</v>
      </c>
      <c r="AX293" s="13" t="s">
        <v>76</v>
      </c>
      <c r="AY293" s="166" t="s">
        <v>317</v>
      </c>
    </row>
    <row r="294" spans="2:65" s="14" customFormat="1" ht="10">
      <c r="B294" s="172"/>
      <c r="D294" s="158" t="s">
        <v>328</v>
      </c>
      <c r="E294" s="173" t="s">
        <v>1</v>
      </c>
      <c r="F294" s="174" t="s">
        <v>332</v>
      </c>
      <c r="H294" s="175">
        <v>2506.998</v>
      </c>
      <c r="I294" s="176"/>
      <c r="L294" s="172"/>
      <c r="M294" s="177"/>
      <c r="T294" s="178"/>
      <c r="AT294" s="173" t="s">
        <v>328</v>
      </c>
      <c r="AU294" s="173" t="s">
        <v>88</v>
      </c>
      <c r="AV294" s="14" t="s">
        <v>323</v>
      </c>
      <c r="AW294" s="14" t="s">
        <v>31</v>
      </c>
      <c r="AX294" s="14" t="s">
        <v>83</v>
      </c>
      <c r="AY294" s="173" t="s">
        <v>317</v>
      </c>
    </row>
    <row r="295" spans="2:65" s="1" customFormat="1" ht="24.15" customHeight="1">
      <c r="B295" s="142"/>
      <c r="C295" s="179" t="s">
        <v>1104</v>
      </c>
      <c r="D295" s="179" t="s">
        <v>454</v>
      </c>
      <c r="E295" s="180" t="s">
        <v>1105</v>
      </c>
      <c r="F295" s="181" t="s">
        <v>1106</v>
      </c>
      <c r="G295" s="182" t="s">
        <v>1107</v>
      </c>
      <c r="H295" s="183">
        <v>15041.987999999999</v>
      </c>
      <c r="I295" s="184"/>
      <c r="J295" s="185">
        <f>ROUND(I295*H295,2)</f>
        <v>0</v>
      </c>
      <c r="K295" s="186"/>
      <c r="L295" s="187"/>
      <c r="M295" s="188" t="s">
        <v>1</v>
      </c>
      <c r="N295" s="189" t="s">
        <v>42</v>
      </c>
      <c r="P295" s="153">
        <f>O295*H295</f>
        <v>0</v>
      </c>
      <c r="Q295" s="153">
        <v>0</v>
      </c>
      <c r="R295" s="153">
        <f>Q295*H295</f>
        <v>0</v>
      </c>
      <c r="S295" s="153">
        <v>0</v>
      </c>
      <c r="T295" s="154">
        <f>S295*H295</f>
        <v>0</v>
      </c>
      <c r="AR295" s="155" t="s">
        <v>356</v>
      </c>
      <c r="AT295" s="155" t="s">
        <v>454</v>
      </c>
      <c r="AU295" s="155" t="s">
        <v>88</v>
      </c>
      <c r="AY295" s="16" t="s">
        <v>317</v>
      </c>
      <c r="BE295" s="156">
        <f>IF(N295="základná",J295,0)</f>
        <v>0</v>
      </c>
      <c r="BF295" s="156">
        <f>IF(N295="znížená",J295,0)</f>
        <v>0</v>
      </c>
      <c r="BG295" s="156">
        <f>IF(N295="zákl. prenesená",J295,0)</f>
        <v>0</v>
      </c>
      <c r="BH295" s="156">
        <f>IF(N295="zníž. prenesená",J295,0)</f>
        <v>0</v>
      </c>
      <c r="BI295" s="156">
        <f>IF(N295="nulová",J295,0)</f>
        <v>0</v>
      </c>
      <c r="BJ295" s="16" t="s">
        <v>88</v>
      </c>
      <c r="BK295" s="156">
        <f>ROUND(I295*H295,2)</f>
        <v>0</v>
      </c>
      <c r="BL295" s="16" t="s">
        <v>323</v>
      </c>
      <c r="BM295" s="155" t="s">
        <v>1108</v>
      </c>
    </row>
    <row r="296" spans="2:65" s="12" customFormat="1" ht="10">
      <c r="B296" s="157"/>
      <c r="D296" s="158" t="s">
        <v>328</v>
      </c>
      <c r="E296" s="159" t="s">
        <v>1</v>
      </c>
      <c r="F296" s="160" t="s">
        <v>1109</v>
      </c>
      <c r="H296" s="161">
        <v>15041.987999999999</v>
      </c>
      <c r="I296" s="162"/>
      <c r="L296" s="157"/>
      <c r="M296" s="163"/>
      <c r="T296" s="164"/>
      <c r="AT296" s="159" t="s">
        <v>328</v>
      </c>
      <c r="AU296" s="159" t="s">
        <v>88</v>
      </c>
      <c r="AV296" s="12" t="s">
        <v>88</v>
      </c>
      <c r="AW296" s="12" t="s">
        <v>31</v>
      </c>
      <c r="AX296" s="12" t="s">
        <v>76</v>
      </c>
      <c r="AY296" s="159" t="s">
        <v>317</v>
      </c>
    </row>
    <row r="297" spans="2:65" s="13" customFormat="1" ht="10">
      <c r="B297" s="165"/>
      <c r="D297" s="158" t="s">
        <v>328</v>
      </c>
      <c r="E297" s="166" t="s">
        <v>1</v>
      </c>
      <c r="F297" s="167" t="s">
        <v>331</v>
      </c>
      <c r="H297" s="168">
        <v>15041.987999999999</v>
      </c>
      <c r="I297" s="169"/>
      <c r="L297" s="165"/>
      <c r="M297" s="170"/>
      <c r="T297" s="171"/>
      <c r="AT297" s="166" t="s">
        <v>328</v>
      </c>
      <c r="AU297" s="166" t="s">
        <v>88</v>
      </c>
      <c r="AV297" s="13" t="s">
        <v>92</v>
      </c>
      <c r="AW297" s="13" t="s">
        <v>31</v>
      </c>
      <c r="AX297" s="13" t="s">
        <v>76</v>
      </c>
      <c r="AY297" s="166" t="s">
        <v>317</v>
      </c>
    </row>
    <row r="298" spans="2:65" s="14" customFormat="1" ht="10">
      <c r="B298" s="172"/>
      <c r="D298" s="158" t="s">
        <v>328</v>
      </c>
      <c r="E298" s="173" t="s">
        <v>1</v>
      </c>
      <c r="F298" s="174" t="s">
        <v>332</v>
      </c>
      <c r="H298" s="175">
        <v>15041.987999999999</v>
      </c>
      <c r="I298" s="176"/>
      <c r="L298" s="172"/>
      <c r="M298" s="177"/>
      <c r="T298" s="178"/>
      <c r="AT298" s="173" t="s">
        <v>328</v>
      </c>
      <c r="AU298" s="173" t="s">
        <v>88</v>
      </c>
      <c r="AV298" s="14" t="s">
        <v>323</v>
      </c>
      <c r="AW298" s="14" t="s">
        <v>31</v>
      </c>
      <c r="AX298" s="14" t="s">
        <v>83</v>
      </c>
      <c r="AY298" s="173" t="s">
        <v>317</v>
      </c>
    </row>
    <row r="299" spans="2:65" s="1" customFormat="1" ht="21.75" customHeight="1">
      <c r="B299" s="142"/>
      <c r="C299" s="143" t="s">
        <v>459</v>
      </c>
      <c r="D299" s="143" t="s">
        <v>319</v>
      </c>
      <c r="E299" s="144" t="s">
        <v>1110</v>
      </c>
      <c r="F299" s="145" t="s">
        <v>1111</v>
      </c>
      <c r="G299" s="146" t="s">
        <v>444</v>
      </c>
      <c r="H299" s="147">
        <v>333.44900000000001</v>
      </c>
      <c r="I299" s="148"/>
      <c r="J299" s="149">
        <f>ROUND(I299*H299,2)</f>
        <v>0</v>
      </c>
      <c r="K299" s="150"/>
      <c r="L299" s="31"/>
      <c r="M299" s="151" t="s">
        <v>1</v>
      </c>
      <c r="N299" s="152" t="s">
        <v>42</v>
      </c>
      <c r="P299" s="153">
        <f>O299*H299</f>
        <v>0</v>
      </c>
      <c r="Q299" s="153">
        <v>1.5900000000000001E-3</v>
      </c>
      <c r="R299" s="153">
        <f>Q299*H299</f>
        <v>0.53018391000000009</v>
      </c>
      <c r="S299" s="153">
        <v>0</v>
      </c>
      <c r="T299" s="154">
        <f>S299*H299</f>
        <v>0</v>
      </c>
      <c r="AR299" s="155" t="s">
        <v>323</v>
      </c>
      <c r="AT299" s="155" t="s">
        <v>319</v>
      </c>
      <c r="AU299" s="155" t="s">
        <v>88</v>
      </c>
      <c r="AY299" s="16" t="s">
        <v>317</v>
      </c>
      <c r="BE299" s="156">
        <f>IF(N299="základná",J299,0)</f>
        <v>0</v>
      </c>
      <c r="BF299" s="156">
        <f>IF(N299="znížená",J299,0)</f>
        <v>0</v>
      </c>
      <c r="BG299" s="156">
        <f>IF(N299="zákl. prenesená",J299,0)</f>
        <v>0</v>
      </c>
      <c r="BH299" s="156">
        <f>IF(N299="zníž. prenesená",J299,0)</f>
        <v>0</v>
      </c>
      <c r="BI299" s="156">
        <f>IF(N299="nulová",J299,0)</f>
        <v>0</v>
      </c>
      <c r="BJ299" s="16" t="s">
        <v>88</v>
      </c>
      <c r="BK299" s="156">
        <f>ROUND(I299*H299,2)</f>
        <v>0</v>
      </c>
      <c r="BL299" s="16" t="s">
        <v>323</v>
      </c>
      <c r="BM299" s="155" t="s">
        <v>1112</v>
      </c>
    </row>
    <row r="300" spans="2:65" s="12" customFormat="1" ht="10">
      <c r="B300" s="157"/>
      <c r="D300" s="158" t="s">
        <v>328</v>
      </c>
      <c r="E300" s="159" t="s">
        <v>1</v>
      </c>
      <c r="F300" s="160" t="s">
        <v>1113</v>
      </c>
      <c r="H300" s="161">
        <v>223.65</v>
      </c>
      <c r="I300" s="162"/>
      <c r="L300" s="157"/>
      <c r="M300" s="163"/>
      <c r="T300" s="164"/>
      <c r="AT300" s="159" t="s">
        <v>328</v>
      </c>
      <c r="AU300" s="159" t="s">
        <v>88</v>
      </c>
      <c r="AV300" s="12" t="s">
        <v>88</v>
      </c>
      <c r="AW300" s="12" t="s">
        <v>31</v>
      </c>
      <c r="AX300" s="12" t="s">
        <v>76</v>
      </c>
      <c r="AY300" s="159" t="s">
        <v>317</v>
      </c>
    </row>
    <row r="301" spans="2:65" s="12" customFormat="1" ht="10">
      <c r="B301" s="157"/>
      <c r="D301" s="158" t="s">
        <v>328</v>
      </c>
      <c r="E301" s="159" t="s">
        <v>1</v>
      </c>
      <c r="F301" s="160" t="s">
        <v>1114</v>
      </c>
      <c r="H301" s="161">
        <v>88.623000000000005</v>
      </c>
      <c r="I301" s="162"/>
      <c r="L301" s="157"/>
      <c r="M301" s="163"/>
      <c r="T301" s="164"/>
      <c r="AT301" s="159" t="s">
        <v>328</v>
      </c>
      <c r="AU301" s="159" t="s">
        <v>88</v>
      </c>
      <c r="AV301" s="12" t="s">
        <v>88</v>
      </c>
      <c r="AW301" s="12" t="s">
        <v>31</v>
      </c>
      <c r="AX301" s="12" t="s">
        <v>76</v>
      </c>
      <c r="AY301" s="159" t="s">
        <v>317</v>
      </c>
    </row>
    <row r="302" spans="2:65" s="13" customFormat="1" ht="10">
      <c r="B302" s="165"/>
      <c r="D302" s="158" t="s">
        <v>328</v>
      </c>
      <c r="E302" s="166" t="s">
        <v>1</v>
      </c>
      <c r="F302" s="167" t="s">
        <v>331</v>
      </c>
      <c r="H302" s="168">
        <v>312.27300000000002</v>
      </c>
      <c r="I302" s="169"/>
      <c r="L302" s="165"/>
      <c r="M302" s="170"/>
      <c r="T302" s="171"/>
      <c r="AT302" s="166" t="s">
        <v>328</v>
      </c>
      <c r="AU302" s="166" t="s">
        <v>88</v>
      </c>
      <c r="AV302" s="13" t="s">
        <v>92</v>
      </c>
      <c r="AW302" s="13" t="s">
        <v>31</v>
      </c>
      <c r="AX302" s="13" t="s">
        <v>76</v>
      </c>
      <c r="AY302" s="166" t="s">
        <v>317</v>
      </c>
    </row>
    <row r="303" spans="2:65" s="12" customFormat="1" ht="10">
      <c r="B303" s="157"/>
      <c r="D303" s="158" t="s">
        <v>328</v>
      </c>
      <c r="E303" s="159" t="s">
        <v>1</v>
      </c>
      <c r="F303" s="160" t="s">
        <v>1115</v>
      </c>
      <c r="H303" s="161">
        <v>9.1</v>
      </c>
      <c r="I303" s="162"/>
      <c r="L303" s="157"/>
      <c r="M303" s="163"/>
      <c r="T303" s="164"/>
      <c r="AT303" s="159" t="s">
        <v>328</v>
      </c>
      <c r="AU303" s="159" t="s">
        <v>88</v>
      </c>
      <c r="AV303" s="12" t="s">
        <v>88</v>
      </c>
      <c r="AW303" s="12" t="s">
        <v>31</v>
      </c>
      <c r="AX303" s="12" t="s">
        <v>76</v>
      </c>
      <c r="AY303" s="159" t="s">
        <v>317</v>
      </c>
    </row>
    <row r="304" spans="2:65" s="13" customFormat="1" ht="10">
      <c r="B304" s="165"/>
      <c r="D304" s="158" t="s">
        <v>328</v>
      </c>
      <c r="E304" s="166" t="s">
        <v>1</v>
      </c>
      <c r="F304" s="167" t="s">
        <v>331</v>
      </c>
      <c r="H304" s="168">
        <v>9.1</v>
      </c>
      <c r="I304" s="169"/>
      <c r="L304" s="165"/>
      <c r="M304" s="170"/>
      <c r="T304" s="171"/>
      <c r="AT304" s="166" t="s">
        <v>328</v>
      </c>
      <c r="AU304" s="166" t="s">
        <v>88</v>
      </c>
      <c r="AV304" s="13" t="s">
        <v>92</v>
      </c>
      <c r="AW304" s="13" t="s">
        <v>31</v>
      </c>
      <c r="AX304" s="13" t="s">
        <v>76</v>
      </c>
      <c r="AY304" s="166" t="s">
        <v>317</v>
      </c>
    </row>
    <row r="305" spans="2:65" s="12" customFormat="1" ht="10">
      <c r="B305" s="157"/>
      <c r="D305" s="158" t="s">
        <v>328</v>
      </c>
      <c r="E305" s="159" t="s">
        <v>1</v>
      </c>
      <c r="F305" s="160" t="s">
        <v>1116</v>
      </c>
      <c r="H305" s="161">
        <v>1.3740000000000001</v>
      </c>
      <c r="I305" s="162"/>
      <c r="L305" s="157"/>
      <c r="M305" s="163"/>
      <c r="T305" s="164"/>
      <c r="AT305" s="159" t="s">
        <v>328</v>
      </c>
      <c r="AU305" s="159" t="s">
        <v>88</v>
      </c>
      <c r="AV305" s="12" t="s">
        <v>88</v>
      </c>
      <c r="AW305" s="12" t="s">
        <v>31</v>
      </c>
      <c r="AX305" s="12" t="s">
        <v>76</v>
      </c>
      <c r="AY305" s="159" t="s">
        <v>317</v>
      </c>
    </row>
    <row r="306" spans="2:65" s="12" customFormat="1" ht="10">
      <c r="B306" s="157"/>
      <c r="D306" s="158" t="s">
        <v>328</v>
      </c>
      <c r="E306" s="159" t="s">
        <v>1</v>
      </c>
      <c r="F306" s="160" t="s">
        <v>1117</v>
      </c>
      <c r="H306" s="161">
        <v>0.68</v>
      </c>
      <c r="I306" s="162"/>
      <c r="L306" s="157"/>
      <c r="M306" s="163"/>
      <c r="T306" s="164"/>
      <c r="AT306" s="159" t="s">
        <v>328</v>
      </c>
      <c r="AU306" s="159" t="s">
        <v>88</v>
      </c>
      <c r="AV306" s="12" t="s">
        <v>88</v>
      </c>
      <c r="AW306" s="12" t="s">
        <v>31</v>
      </c>
      <c r="AX306" s="12" t="s">
        <v>76</v>
      </c>
      <c r="AY306" s="159" t="s">
        <v>317</v>
      </c>
    </row>
    <row r="307" spans="2:65" s="12" customFormat="1" ht="10">
      <c r="B307" s="157"/>
      <c r="D307" s="158" t="s">
        <v>328</v>
      </c>
      <c r="E307" s="159" t="s">
        <v>1</v>
      </c>
      <c r="F307" s="160" t="s">
        <v>1118</v>
      </c>
      <c r="H307" s="161">
        <v>0.85699999999999998</v>
      </c>
      <c r="I307" s="162"/>
      <c r="L307" s="157"/>
      <c r="M307" s="163"/>
      <c r="T307" s="164"/>
      <c r="AT307" s="159" t="s">
        <v>328</v>
      </c>
      <c r="AU307" s="159" t="s">
        <v>88</v>
      </c>
      <c r="AV307" s="12" t="s">
        <v>88</v>
      </c>
      <c r="AW307" s="12" t="s">
        <v>31</v>
      </c>
      <c r="AX307" s="12" t="s">
        <v>76</v>
      </c>
      <c r="AY307" s="159" t="s">
        <v>317</v>
      </c>
    </row>
    <row r="308" spans="2:65" s="12" customFormat="1" ht="10">
      <c r="B308" s="157"/>
      <c r="D308" s="158" t="s">
        <v>328</v>
      </c>
      <c r="E308" s="159" t="s">
        <v>1</v>
      </c>
      <c r="F308" s="160" t="s">
        <v>1119</v>
      </c>
      <c r="H308" s="161">
        <v>1.516</v>
      </c>
      <c r="I308" s="162"/>
      <c r="L308" s="157"/>
      <c r="M308" s="163"/>
      <c r="T308" s="164"/>
      <c r="AT308" s="159" t="s">
        <v>328</v>
      </c>
      <c r="AU308" s="159" t="s">
        <v>88</v>
      </c>
      <c r="AV308" s="12" t="s">
        <v>88</v>
      </c>
      <c r="AW308" s="12" t="s">
        <v>31</v>
      </c>
      <c r="AX308" s="12" t="s">
        <v>76</v>
      </c>
      <c r="AY308" s="159" t="s">
        <v>317</v>
      </c>
    </row>
    <row r="309" spans="2:65" s="12" customFormat="1" ht="10">
      <c r="B309" s="157"/>
      <c r="D309" s="158" t="s">
        <v>328</v>
      </c>
      <c r="E309" s="159" t="s">
        <v>1</v>
      </c>
      <c r="F309" s="160" t="s">
        <v>1120</v>
      </c>
      <c r="H309" s="161">
        <v>0.91800000000000004</v>
      </c>
      <c r="I309" s="162"/>
      <c r="L309" s="157"/>
      <c r="M309" s="163"/>
      <c r="T309" s="164"/>
      <c r="AT309" s="159" t="s">
        <v>328</v>
      </c>
      <c r="AU309" s="159" t="s">
        <v>88</v>
      </c>
      <c r="AV309" s="12" t="s">
        <v>88</v>
      </c>
      <c r="AW309" s="12" t="s">
        <v>31</v>
      </c>
      <c r="AX309" s="12" t="s">
        <v>76</v>
      </c>
      <c r="AY309" s="159" t="s">
        <v>317</v>
      </c>
    </row>
    <row r="310" spans="2:65" s="12" customFormat="1" ht="10">
      <c r="B310" s="157"/>
      <c r="D310" s="158" t="s">
        <v>328</v>
      </c>
      <c r="E310" s="159" t="s">
        <v>1</v>
      </c>
      <c r="F310" s="160" t="s">
        <v>1121</v>
      </c>
      <c r="H310" s="161">
        <v>2.2629999999999999</v>
      </c>
      <c r="I310" s="162"/>
      <c r="L310" s="157"/>
      <c r="M310" s="163"/>
      <c r="T310" s="164"/>
      <c r="AT310" s="159" t="s">
        <v>328</v>
      </c>
      <c r="AU310" s="159" t="s">
        <v>88</v>
      </c>
      <c r="AV310" s="12" t="s">
        <v>88</v>
      </c>
      <c r="AW310" s="12" t="s">
        <v>31</v>
      </c>
      <c r="AX310" s="12" t="s">
        <v>76</v>
      </c>
      <c r="AY310" s="159" t="s">
        <v>317</v>
      </c>
    </row>
    <row r="311" spans="2:65" s="12" customFormat="1" ht="10">
      <c r="B311" s="157"/>
      <c r="D311" s="158" t="s">
        <v>328</v>
      </c>
      <c r="E311" s="159" t="s">
        <v>1</v>
      </c>
      <c r="F311" s="160" t="s">
        <v>1122</v>
      </c>
      <c r="H311" s="161">
        <v>0.86599999999999999</v>
      </c>
      <c r="I311" s="162"/>
      <c r="L311" s="157"/>
      <c r="M311" s="163"/>
      <c r="T311" s="164"/>
      <c r="AT311" s="159" t="s">
        <v>328</v>
      </c>
      <c r="AU311" s="159" t="s">
        <v>88</v>
      </c>
      <c r="AV311" s="12" t="s">
        <v>88</v>
      </c>
      <c r="AW311" s="12" t="s">
        <v>31</v>
      </c>
      <c r="AX311" s="12" t="s">
        <v>76</v>
      </c>
      <c r="AY311" s="159" t="s">
        <v>317</v>
      </c>
    </row>
    <row r="312" spans="2:65" s="12" customFormat="1" ht="10">
      <c r="B312" s="157"/>
      <c r="D312" s="158" t="s">
        <v>328</v>
      </c>
      <c r="E312" s="159" t="s">
        <v>1</v>
      </c>
      <c r="F312" s="160" t="s">
        <v>1123</v>
      </c>
      <c r="H312" s="161">
        <v>1.3340000000000001</v>
      </c>
      <c r="I312" s="162"/>
      <c r="L312" s="157"/>
      <c r="M312" s="163"/>
      <c r="T312" s="164"/>
      <c r="AT312" s="159" t="s">
        <v>328</v>
      </c>
      <c r="AU312" s="159" t="s">
        <v>88</v>
      </c>
      <c r="AV312" s="12" t="s">
        <v>88</v>
      </c>
      <c r="AW312" s="12" t="s">
        <v>31</v>
      </c>
      <c r="AX312" s="12" t="s">
        <v>76</v>
      </c>
      <c r="AY312" s="159" t="s">
        <v>317</v>
      </c>
    </row>
    <row r="313" spans="2:65" s="12" customFormat="1" ht="10">
      <c r="B313" s="157"/>
      <c r="D313" s="158" t="s">
        <v>328</v>
      </c>
      <c r="E313" s="159" t="s">
        <v>1</v>
      </c>
      <c r="F313" s="160" t="s">
        <v>1124</v>
      </c>
      <c r="H313" s="161">
        <v>0.45500000000000002</v>
      </c>
      <c r="I313" s="162"/>
      <c r="L313" s="157"/>
      <c r="M313" s="163"/>
      <c r="T313" s="164"/>
      <c r="AT313" s="159" t="s">
        <v>328</v>
      </c>
      <c r="AU313" s="159" t="s">
        <v>88</v>
      </c>
      <c r="AV313" s="12" t="s">
        <v>88</v>
      </c>
      <c r="AW313" s="12" t="s">
        <v>31</v>
      </c>
      <c r="AX313" s="12" t="s">
        <v>76</v>
      </c>
      <c r="AY313" s="159" t="s">
        <v>317</v>
      </c>
    </row>
    <row r="314" spans="2:65" s="12" customFormat="1" ht="10">
      <c r="B314" s="157"/>
      <c r="D314" s="158" t="s">
        <v>328</v>
      </c>
      <c r="E314" s="159" t="s">
        <v>1</v>
      </c>
      <c r="F314" s="160" t="s">
        <v>1125</v>
      </c>
      <c r="H314" s="161">
        <v>1.8129999999999999</v>
      </c>
      <c r="I314" s="162"/>
      <c r="L314" s="157"/>
      <c r="M314" s="163"/>
      <c r="T314" s="164"/>
      <c r="AT314" s="159" t="s">
        <v>328</v>
      </c>
      <c r="AU314" s="159" t="s">
        <v>88</v>
      </c>
      <c r="AV314" s="12" t="s">
        <v>88</v>
      </c>
      <c r="AW314" s="12" t="s">
        <v>31</v>
      </c>
      <c r="AX314" s="12" t="s">
        <v>76</v>
      </c>
      <c r="AY314" s="159" t="s">
        <v>317</v>
      </c>
    </row>
    <row r="315" spans="2:65" s="13" customFormat="1" ht="10">
      <c r="B315" s="165"/>
      <c r="D315" s="158" t="s">
        <v>328</v>
      </c>
      <c r="E315" s="166" t="s">
        <v>1</v>
      </c>
      <c r="F315" s="167" t="s">
        <v>1097</v>
      </c>
      <c r="H315" s="168">
        <v>12.076000000000001</v>
      </c>
      <c r="I315" s="169"/>
      <c r="L315" s="165"/>
      <c r="M315" s="170"/>
      <c r="T315" s="171"/>
      <c r="AT315" s="166" t="s">
        <v>328</v>
      </c>
      <c r="AU315" s="166" t="s">
        <v>88</v>
      </c>
      <c r="AV315" s="13" t="s">
        <v>92</v>
      </c>
      <c r="AW315" s="13" t="s">
        <v>31</v>
      </c>
      <c r="AX315" s="13" t="s">
        <v>76</v>
      </c>
      <c r="AY315" s="166" t="s">
        <v>317</v>
      </c>
    </row>
    <row r="316" spans="2:65" s="14" customFormat="1" ht="10">
      <c r="B316" s="172"/>
      <c r="D316" s="158" t="s">
        <v>328</v>
      </c>
      <c r="E316" s="173" t="s">
        <v>1</v>
      </c>
      <c r="F316" s="174" t="s">
        <v>332</v>
      </c>
      <c r="H316" s="175">
        <v>333.44900000000007</v>
      </c>
      <c r="I316" s="176"/>
      <c r="L316" s="172"/>
      <c r="M316" s="177"/>
      <c r="T316" s="178"/>
      <c r="AT316" s="173" t="s">
        <v>328</v>
      </c>
      <c r="AU316" s="173" t="s">
        <v>88</v>
      </c>
      <c r="AV316" s="14" t="s">
        <v>323</v>
      </c>
      <c r="AW316" s="14" t="s">
        <v>31</v>
      </c>
      <c r="AX316" s="14" t="s">
        <v>83</v>
      </c>
      <c r="AY316" s="173" t="s">
        <v>317</v>
      </c>
    </row>
    <row r="317" spans="2:65" s="1" customFormat="1" ht="21.75" customHeight="1">
      <c r="B317" s="142"/>
      <c r="C317" s="143" t="s">
        <v>464</v>
      </c>
      <c r="D317" s="143" t="s">
        <v>319</v>
      </c>
      <c r="E317" s="144" t="s">
        <v>1126</v>
      </c>
      <c r="F317" s="145" t="s">
        <v>1127</v>
      </c>
      <c r="G317" s="146" t="s">
        <v>444</v>
      </c>
      <c r="H317" s="147">
        <v>333.44900000000001</v>
      </c>
      <c r="I317" s="148"/>
      <c r="J317" s="149">
        <f>ROUND(I317*H317,2)</f>
        <v>0</v>
      </c>
      <c r="K317" s="150"/>
      <c r="L317" s="31"/>
      <c r="M317" s="151" t="s">
        <v>1</v>
      </c>
      <c r="N317" s="152" t="s">
        <v>42</v>
      </c>
      <c r="P317" s="153">
        <f>O317*H317</f>
        <v>0</v>
      </c>
      <c r="Q317" s="153">
        <v>0</v>
      </c>
      <c r="R317" s="153">
        <f>Q317*H317</f>
        <v>0</v>
      </c>
      <c r="S317" s="153">
        <v>0</v>
      </c>
      <c r="T317" s="154">
        <f>S317*H317</f>
        <v>0</v>
      </c>
      <c r="AR317" s="155" t="s">
        <v>323</v>
      </c>
      <c r="AT317" s="155" t="s">
        <v>319</v>
      </c>
      <c r="AU317" s="155" t="s">
        <v>88</v>
      </c>
      <c r="AY317" s="16" t="s">
        <v>317</v>
      </c>
      <c r="BE317" s="156">
        <f>IF(N317="základná",J317,0)</f>
        <v>0</v>
      </c>
      <c r="BF317" s="156">
        <f>IF(N317="znížená",J317,0)</f>
        <v>0</v>
      </c>
      <c r="BG317" s="156">
        <f>IF(N317="zákl. prenesená",J317,0)</f>
        <v>0</v>
      </c>
      <c r="BH317" s="156">
        <f>IF(N317="zníž. prenesená",J317,0)</f>
        <v>0</v>
      </c>
      <c r="BI317" s="156">
        <f>IF(N317="nulová",J317,0)</f>
        <v>0</v>
      </c>
      <c r="BJ317" s="16" t="s">
        <v>88</v>
      </c>
      <c r="BK317" s="156">
        <f>ROUND(I317*H317,2)</f>
        <v>0</v>
      </c>
      <c r="BL317" s="16" t="s">
        <v>323</v>
      </c>
      <c r="BM317" s="155" t="s">
        <v>1128</v>
      </c>
    </row>
    <row r="318" spans="2:65" s="1" customFormat="1" ht="16.5" customHeight="1">
      <c r="B318" s="142"/>
      <c r="C318" s="143" t="s">
        <v>469</v>
      </c>
      <c r="D318" s="143" t="s">
        <v>319</v>
      </c>
      <c r="E318" s="144" t="s">
        <v>1129</v>
      </c>
      <c r="F318" s="145" t="s">
        <v>1130</v>
      </c>
      <c r="G318" s="146" t="s">
        <v>439</v>
      </c>
      <c r="H318" s="147">
        <v>257.68200000000002</v>
      </c>
      <c r="I318" s="148"/>
      <c r="J318" s="149">
        <f>ROUND(I318*H318,2)</f>
        <v>0</v>
      </c>
      <c r="K318" s="150"/>
      <c r="L318" s="31"/>
      <c r="M318" s="151" t="s">
        <v>1</v>
      </c>
      <c r="N318" s="152" t="s">
        <v>42</v>
      </c>
      <c r="P318" s="153">
        <f>O318*H318</f>
        <v>0</v>
      </c>
      <c r="Q318" s="153">
        <v>1.0189600000000001</v>
      </c>
      <c r="R318" s="153">
        <f>Q318*H318</f>
        <v>262.56765072000002</v>
      </c>
      <c r="S318" s="153">
        <v>0</v>
      </c>
      <c r="T318" s="154">
        <f>S318*H318</f>
        <v>0</v>
      </c>
      <c r="AR318" s="155" t="s">
        <v>323</v>
      </c>
      <c r="AT318" s="155" t="s">
        <v>319</v>
      </c>
      <c r="AU318" s="155" t="s">
        <v>88</v>
      </c>
      <c r="AY318" s="16" t="s">
        <v>317</v>
      </c>
      <c r="BE318" s="156">
        <f>IF(N318="základná",J318,0)</f>
        <v>0</v>
      </c>
      <c r="BF318" s="156">
        <f>IF(N318="znížená",J318,0)</f>
        <v>0</v>
      </c>
      <c r="BG318" s="156">
        <f>IF(N318="zákl. prenesená",J318,0)</f>
        <v>0</v>
      </c>
      <c r="BH318" s="156">
        <f>IF(N318="zníž. prenesená",J318,0)</f>
        <v>0</v>
      </c>
      <c r="BI318" s="156">
        <f>IF(N318="nulová",J318,0)</f>
        <v>0</v>
      </c>
      <c r="BJ318" s="16" t="s">
        <v>88</v>
      </c>
      <c r="BK318" s="156">
        <f>ROUND(I318*H318,2)</f>
        <v>0</v>
      </c>
      <c r="BL318" s="16" t="s">
        <v>323</v>
      </c>
      <c r="BM318" s="155" t="s">
        <v>1131</v>
      </c>
    </row>
    <row r="319" spans="2:65" s="12" customFormat="1" ht="10">
      <c r="B319" s="157"/>
      <c r="D319" s="158" t="s">
        <v>328</v>
      </c>
      <c r="E319" s="159" t="s">
        <v>1</v>
      </c>
      <c r="F319" s="160" t="s">
        <v>1132</v>
      </c>
      <c r="H319" s="161">
        <v>55.948</v>
      </c>
      <c r="I319" s="162"/>
      <c r="L319" s="157"/>
      <c r="M319" s="163"/>
      <c r="T319" s="164"/>
      <c r="AT319" s="159" t="s">
        <v>328</v>
      </c>
      <c r="AU319" s="159" t="s">
        <v>88</v>
      </c>
      <c r="AV319" s="12" t="s">
        <v>88</v>
      </c>
      <c r="AW319" s="12" t="s">
        <v>31</v>
      </c>
      <c r="AX319" s="12" t="s">
        <v>76</v>
      </c>
      <c r="AY319" s="159" t="s">
        <v>317</v>
      </c>
    </row>
    <row r="320" spans="2:65" s="13" customFormat="1" ht="10">
      <c r="B320" s="165"/>
      <c r="D320" s="158" t="s">
        <v>328</v>
      </c>
      <c r="E320" s="166" t="s">
        <v>1</v>
      </c>
      <c r="F320" s="167" t="s">
        <v>1133</v>
      </c>
      <c r="H320" s="168">
        <v>55.948</v>
      </c>
      <c r="I320" s="169"/>
      <c r="L320" s="165"/>
      <c r="M320" s="170"/>
      <c r="T320" s="171"/>
      <c r="AT320" s="166" t="s">
        <v>328</v>
      </c>
      <c r="AU320" s="166" t="s">
        <v>88</v>
      </c>
      <c r="AV320" s="13" t="s">
        <v>92</v>
      </c>
      <c r="AW320" s="13" t="s">
        <v>31</v>
      </c>
      <c r="AX320" s="13" t="s">
        <v>76</v>
      </c>
      <c r="AY320" s="166" t="s">
        <v>317</v>
      </c>
    </row>
    <row r="321" spans="2:65" s="12" customFormat="1" ht="10">
      <c r="B321" s="157"/>
      <c r="D321" s="158" t="s">
        <v>328</v>
      </c>
      <c r="E321" s="159" t="s">
        <v>1</v>
      </c>
      <c r="F321" s="160" t="s">
        <v>1134</v>
      </c>
      <c r="H321" s="161">
        <v>67.564999999999998</v>
      </c>
      <c r="I321" s="162"/>
      <c r="L321" s="157"/>
      <c r="M321" s="163"/>
      <c r="T321" s="164"/>
      <c r="AT321" s="159" t="s">
        <v>328</v>
      </c>
      <c r="AU321" s="159" t="s">
        <v>88</v>
      </c>
      <c r="AV321" s="12" t="s">
        <v>88</v>
      </c>
      <c r="AW321" s="12" t="s">
        <v>31</v>
      </c>
      <c r="AX321" s="12" t="s">
        <v>76</v>
      </c>
      <c r="AY321" s="159" t="s">
        <v>317</v>
      </c>
    </row>
    <row r="322" spans="2:65" s="13" customFormat="1" ht="10">
      <c r="B322" s="165"/>
      <c r="D322" s="158" t="s">
        <v>328</v>
      </c>
      <c r="E322" s="166" t="s">
        <v>1</v>
      </c>
      <c r="F322" s="167" t="s">
        <v>1135</v>
      </c>
      <c r="H322" s="168">
        <v>67.564999999999998</v>
      </c>
      <c r="I322" s="169"/>
      <c r="L322" s="165"/>
      <c r="M322" s="170"/>
      <c r="T322" s="171"/>
      <c r="AT322" s="166" t="s">
        <v>328</v>
      </c>
      <c r="AU322" s="166" t="s">
        <v>88</v>
      </c>
      <c r="AV322" s="13" t="s">
        <v>92</v>
      </c>
      <c r="AW322" s="13" t="s">
        <v>31</v>
      </c>
      <c r="AX322" s="13" t="s">
        <v>76</v>
      </c>
      <c r="AY322" s="166" t="s">
        <v>317</v>
      </c>
    </row>
    <row r="323" spans="2:65" s="12" customFormat="1" ht="10">
      <c r="B323" s="157"/>
      <c r="D323" s="158" t="s">
        <v>328</v>
      </c>
      <c r="E323" s="159" t="s">
        <v>1</v>
      </c>
      <c r="F323" s="160" t="s">
        <v>1136</v>
      </c>
      <c r="H323" s="161">
        <v>65.923000000000002</v>
      </c>
      <c r="I323" s="162"/>
      <c r="L323" s="157"/>
      <c r="M323" s="163"/>
      <c r="T323" s="164"/>
      <c r="AT323" s="159" t="s">
        <v>328</v>
      </c>
      <c r="AU323" s="159" t="s">
        <v>88</v>
      </c>
      <c r="AV323" s="12" t="s">
        <v>88</v>
      </c>
      <c r="AW323" s="12" t="s">
        <v>31</v>
      </c>
      <c r="AX323" s="12" t="s">
        <v>76</v>
      </c>
      <c r="AY323" s="159" t="s">
        <v>317</v>
      </c>
    </row>
    <row r="324" spans="2:65" s="13" customFormat="1" ht="10">
      <c r="B324" s="165"/>
      <c r="D324" s="158" t="s">
        <v>328</v>
      </c>
      <c r="E324" s="166" t="s">
        <v>1</v>
      </c>
      <c r="F324" s="167" t="s">
        <v>1137</v>
      </c>
      <c r="H324" s="168">
        <v>65.923000000000002</v>
      </c>
      <c r="I324" s="169"/>
      <c r="L324" s="165"/>
      <c r="M324" s="170"/>
      <c r="T324" s="171"/>
      <c r="AT324" s="166" t="s">
        <v>328</v>
      </c>
      <c r="AU324" s="166" t="s">
        <v>88</v>
      </c>
      <c r="AV324" s="13" t="s">
        <v>92</v>
      </c>
      <c r="AW324" s="13" t="s">
        <v>31</v>
      </c>
      <c r="AX324" s="13" t="s">
        <v>76</v>
      </c>
      <c r="AY324" s="166" t="s">
        <v>317</v>
      </c>
    </row>
    <row r="325" spans="2:65" s="12" customFormat="1" ht="10">
      <c r="B325" s="157"/>
      <c r="D325" s="158" t="s">
        <v>328</v>
      </c>
      <c r="E325" s="159" t="s">
        <v>1</v>
      </c>
      <c r="F325" s="160" t="s">
        <v>1138</v>
      </c>
      <c r="H325" s="161">
        <v>22.404</v>
      </c>
      <c r="I325" s="162"/>
      <c r="L325" s="157"/>
      <c r="M325" s="163"/>
      <c r="T325" s="164"/>
      <c r="AT325" s="159" t="s">
        <v>328</v>
      </c>
      <c r="AU325" s="159" t="s">
        <v>88</v>
      </c>
      <c r="AV325" s="12" t="s">
        <v>88</v>
      </c>
      <c r="AW325" s="12" t="s">
        <v>31</v>
      </c>
      <c r="AX325" s="12" t="s">
        <v>76</v>
      </c>
      <c r="AY325" s="159" t="s">
        <v>317</v>
      </c>
    </row>
    <row r="326" spans="2:65" s="13" customFormat="1" ht="10">
      <c r="B326" s="165"/>
      <c r="D326" s="158" t="s">
        <v>328</v>
      </c>
      <c r="E326" s="166" t="s">
        <v>1</v>
      </c>
      <c r="F326" s="167" t="s">
        <v>1139</v>
      </c>
      <c r="H326" s="168">
        <v>22.404</v>
      </c>
      <c r="I326" s="169"/>
      <c r="L326" s="165"/>
      <c r="M326" s="170"/>
      <c r="T326" s="171"/>
      <c r="AT326" s="166" t="s">
        <v>328</v>
      </c>
      <c r="AU326" s="166" t="s">
        <v>88</v>
      </c>
      <c r="AV326" s="13" t="s">
        <v>92</v>
      </c>
      <c r="AW326" s="13" t="s">
        <v>31</v>
      </c>
      <c r="AX326" s="13" t="s">
        <v>76</v>
      </c>
      <c r="AY326" s="166" t="s">
        <v>317</v>
      </c>
    </row>
    <row r="327" spans="2:65" s="12" customFormat="1" ht="10">
      <c r="B327" s="157"/>
      <c r="D327" s="158" t="s">
        <v>328</v>
      </c>
      <c r="E327" s="159" t="s">
        <v>1</v>
      </c>
      <c r="F327" s="160" t="s">
        <v>1140</v>
      </c>
      <c r="H327" s="161">
        <v>22.155999999999999</v>
      </c>
      <c r="I327" s="162"/>
      <c r="L327" s="157"/>
      <c r="M327" s="163"/>
      <c r="T327" s="164"/>
      <c r="AT327" s="159" t="s">
        <v>328</v>
      </c>
      <c r="AU327" s="159" t="s">
        <v>88</v>
      </c>
      <c r="AV327" s="12" t="s">
        <v>88</v>
      </c>
      <c r="AW327" s="12" t="s">
        <v>31</v>
      </c>
      <c r="AX327" s="12" t="s">
        <v>76</v>
      </c>
      <c r="AY327" s="159" t="s">
        <v>317</v>
      </c>
    </row>
    <row r="328" spans="2:65" s="13" customFormat="1" ht="10">
      <c r="B328" s="165"/>
      <c r="D328" s="158" t="s">
        <v>328</v>
      </c>
      <c r="E328" s="166" t="s">
        <v>1</v>
      </c>
      <c r="F328" s="167" t="s">
        <v>1141</v>
      </c>
      <c r="H328" s="168">
        <v>22.155999999999999</v>
      </c>
      <c r="I328" s="169"/>
      <c r="L328" s="165"/>
      <c r="M328" s="170"/>
      <c r="T328" s="171"/>
      <c r="AT328" s="166" t="s">
        <v>328</v>
      </c>
      <c r="AU328" s="166" t="s">
        <v>88</v>
      </c>
      <c r="AV328" s="13" t="s">
        <v>92</v>
      </c>
      <c r="AW328" s="13" t="s">
        <v>31</v>
      </c>
      <c r="AX328" s="13" t="s">
        <v>76</v>
      </c>
      <c r="AY328" s="166" t="s">
        <v>317</v>
      </c>
    </row>
    <row r="329" spans="2:65" s="12" customFormat="1" ht="10">
      <c r="B329" s="157"/>
      <c r="D329" s="158" t="s">
        <v>328</v>
      </c>
      <c r="E329" s="159" t="s">
        <v>1</v>
      </c>
      <c r="F329" s="160" t="s">
        <v>1142</v>
      </c>
      <c r="H329" s="161">
        <v>9.8800000000000008</v>
      </c>
      <c r="I329" s="162"/>
      <c r="L329" s="157"/>
      <c r="M329" s="163"/>
      <c r="T329" s="164"/>
      <c r="AT329" s="159" t="s">
        <v>328</v>
      </c>
      <c r="AU329" s="159" t="s">
        <v>88</v>
      </c>
      <c r="AV329" s="12" t="s">
        <v>88</v>
      </c>
      <c r="AW329" s="12" t="s">
        <v>31</v>
      </c>
      <c r="AX329" s="12" t="s">
        <v>76</v>
      </c>
      <c r="AY329" s="159" t="s">
        <v>317</v>
      </c>
    </row>
    <row r="330" spans="2:65" s="13" customFormat="1" ht="10">
      <c r="B330" s="165"/>
      <c r="D330" s="158" t="s">
        <v>328</v>
      </c>
      <c r="E330" s="166" t="s">
        <v>1</v>
      </c>
      <c r="F330" s="167" t="s">
        <v>1143</v>
      </c>
      <c r="H330" s="168">
        <v>9.8800000000000008</v>
      </c>
      <c r="I330" s="169"/>
      <c r="L330" s="165"/>
      <c r="M330" s="170"/>
      <c r="T330" s="171"/>
      <c r="AT330" s="166" t="s">
        <v>328</v>
      </c>
      <c r="AU330" s="166" t="s">
        <v>88</v>
      </c>
      <c r="AV330" s="13" t="s">
        <v>92</v>
      </c>
      <c r="AW330" s="13" t="s">
        <v>31</v>
      </c>
      <c r="AX330" s="13" t="s">
        <v>76</v>
      </c>
      <c r="AY330" s="166" t="s">
        <v>317</v>
      </c>
    </row>
    <row r="331" spans="2:65" s="12" customFormat="1" ht="10">
      <c r="B331" s="157"/>
      <c r="D331" s="158" t="s">
        <v>328</v>
      </c>
      <c r="E331" s="159" t="s">
        <v>1</v>
      </c>
      <c r="F331" s="160" t="s">
        <v>1144</v>
      </c>
      <c r="H331" s="161">
        <v>3.0659999999999998</v>
      </c>
      <c r="I331" s="162"/>
      <c r="L331" s="157"/>
      <c r="M331" s="163"/>
      <c r="T331" s="164"/>
      <c r="AT331" s="159" t="s">
        <v>328</v>
      </c>
      <c r="AU331" s="159" t="s">
        <v>88</v>
      </c>
      <c r="AV331" s="12" t="s">
        <v>88</v>
      </c>
      <c r="AW331" s="12" t="s">
        <v>31</v>
      </c>
      <c r="AX331" s="12" t="s">
        <v>76</v>
      </c>
      <c r="AY331" s="159" t="s">
        <v>317</v>
      </c>
    </row>
    <row r="332" spans="2:65" s="13" customFormat="1" ht="10">
      <c r="B332" s="165"/>
      <c r="D332" s="158" t="s">
        <v>328</v>
      </c>
      <c r="E332" s="166" t="s">
        <v>1</v>
      </c>
      <c r="F332" s="167" t="s">
        <v>1145</v>
      </c>
      <c r="H332" s="168">
        <v>3.0659999999999998</v>
      </c>
      <c r="I332" s="169"/>
      <c r="L332" s="165"/>
      <c r="M332" s="170"/>
      <c r="T332" s="171"/>
      <c r="AT332" s="166" t="s">
        <v>328</v>
      </c>
      <c r="AU332" s="166" t="s">
        <v>88</v>
      </c>
      <c r="AV332" s="13" t="s">
        <v>92</v>
      </c>
      <c r="AW332" s="13" t="s">
        <v>31</v>
      </c>
      <c r="AX332" s="13" t="s">
        <v>76</v>
      </c>
      <c r="AY332" s="166" t="s">
        <v>317</v>
      </c>
    </row>
    <row r="333" spans="2:65" s="12" customFormat="1" ht="10">
      <c r="B333" s="157"/>
      <c r="D333" s="158" t="s">
        <v>328</v>
      </c>
      <c r="E333" s="159" t="s">
        <v>1</v>
      </c>
      <c r="F333" s="160" t="s">
        <v>1146</v>
      </c>
      <c r="H333" s="161">
        <v>10.74</v>
      </c>
      <c r="I333" s="162"/>
      <c r="L333" s="157"/>
      <c r="M333" s="163"/>
      <c r="T333" s="164"/>
      <c r="AT333" s="159" t="s">
        <v>328</v>
      </c>
      <c r="AU333" s="159" t="s">
        <v>88</v>
      </c>
      <c r="AV333" s="12" t="s">
        <v>88</v>
      </c>
      <c r="AW333" s="12" t="s">
        <v>31</v>
      </c>
      <c r="AX333" s="12" t="s">
        <v>76</v>
      </c>
      <c r="AY333" s="159" t="s">
        <v>317</v>
      </c>
    </row>
    <row r="334" spans="2:65" s="13" customFormat="1" ht="10">
      <c r="B334" s="165"/>
      <c r="D334" s="158" t="s">
        <v>328</v>
      </c>
      <c r="E334" s="166" t="s">
        <v>1</v>
      </c>
      <c r="F334" s="167" t="s">
        <v>1147</v>
      </c>
      <c r="H334" s="168">
        <v>10.74</v>
      </c>
      <c r="I334" s="169"/>
      <c r="L334" s="165"/>
      <c r="M334" s="170"/>
      <c r="T334" s="171"/>
      <c r="AT334" s="166" t="s">
        <v>328</v>
      </c>
      <c r="AU334" s="166" t="s">
        <v>88</v>
      </c>
      <c r="AV334" s="13" t="s">
        <v>92</v>
      </c>
      <c r="AW334" s="13" t="s">
        <v>31</v>
      </c>
      <c r="AX334" s="13" t="s">
        <v>76</v>
      </c>
      <c r="AY334" s="166" t="s">
        <v>317</v>
      </c>
    </row>
    <row r="335" spans="2:65" s="14" customFormat="1" ht="10">
      <c r="B335" s="172"/>
      <c r="D335" s="158" t="s">
        <v>328</v>
      </c>
      <c r="E335" s="173" t="s">
        <v>1</v>
      </c>
      <c r="F335" s="174" t="s">
        <v>332</v>
      </c>
      <c r="H335" s="175">
        <v>257.68200000000002</v>
      </c>
      <c r="I335" s="176"/>
      <c r="L335" s="172"/>
      <c r="M335" s="177"/>
      <c r="T335" s="178"/>
      <c r="AT335" s="173" t="s">
        <v>328</v>
      </c>
      <c r="AU335" s="173" t="s">
        <v>88</v>
      </c>
      <c r="AV335" s="14" t="s">
        <v>323</v>
      </c>
      <c r="AW335" s="14" t="s">
        <v>31</v>
      </c>
      <c r="AX335" s="14" t="s">
        <v>83</v>
      </c>
      <c r="AY335" s="173" t="s">
        <v>317</v>
      </c>
    </row>
    <row r="336" spans="2:65" s="1" customFormat="1" ht="16.5" customHeight="1">
      <c r="B336" s="142"/>
      <c r="C336" s="143" t="s">
        <v>473</v>
      </c>
      <c r="D336" s="143" t="s">
        <v>319</v>
      </c>
      <c r="E336" s="144" t="s">
        <v>1148</v>
      </c>
      <c r="F336" s="145" t="s">
        <v>1149</v>
      </c>
      <c r="G336" s="146" t="s">
        <v>439</v>
      </c>
      <c r="H336" s="147">
        <v>0.64800000000000002</v>
      </c>
      <c r="I336" s="148"/>
      <c r="J336" s="149">
        <f>ROUND(I336*H336,2)</f>
        <v>0</v>
      </c>
      <c r="K336" s="150"/>
      <c r="L336" s="31"/>
      <c r="M336" s="151" t="s">
        <v>1</v>
      </c>
      <c r="N336" s="152" t="s">
        <v>42</v>
      </c>
      <c r="P336" s="153">
        <f>O336*H336</f>
        <v>0</v>
      </c>
      <c r="Q336" s="153">
        <v>1.2029614</v>
      </c>
      <c r="R336" s="153">
        <f>Q336*H336</f>
        <v>0.77951898720000001</v>
      </c>
      <c r="S336" s="153">
        <v>0</v>
      </c>
      <c r="T336" s="154">
        <f>S336*H336</f>
        <v>0</v>
      </c>
      <c r="AR336" s="155" t="s">
        <v>323</v>
      </c>
      <c r="AT336" s="155" t="s">
        <v>319</v>
      </c>
      <c r="AU336" s="155" t="s">
        <v>88</v>
      </c>
      <c r="AY336" s="16" t="s">
        <v>317</v>
      </c>
      <c r="BE336" s="156">
        <f>IF(N336="základná",J336,0)</f>
        <v>0</v>
      </c>
      <c r="BF336" s="156">
        <f>IF(N336="znížená",J336,0)</f>
        <v>0</v>
      </c>
      <c r="BG336" s="156">
        <f>IF(N336="zákl. prenesená",J336,0)</f>
        <v>0</v>
      </c>
      <c r="BH336" s="156">
        <f>IF(N336="zníž. prenesená",J336,0)</f>
        <v>0</v>
      </c>
      <c r="BI336" s="156">
        <f>IF(N336="nulová",J336,0)</f>
        <v>0</v>
      </c>
      <c r="BJ336" s="16" t="s">
        <v>88</v>
      </c>
      <c r="BK336" s="156">
        <f>ROUND(I336*H336,2)</f>
        <v>0</v>
      </c>
      <c r="BL336" s="16" t="s">
        <v>323</v>
      </c>
      <c r="BM336" s="155" t="s">
        <v>1150</v>
      </c>
    </row>
    <row r="337" spans="2:65" s="12" customFormat="1" ht="10">
      <c r="B337" s="157"/>
      <c r="D337" s="158" t="s">
        <v>328</v>
      </c>
      <c r="E337" s="159" t="s">
        <v>1</v>
      </c>
      <c r="F337" s="160" t="s">
        <v>1151</v>
      </c>
      <c r="H337" s="161">
        <v>0.64800000000000002</v>
      </c>
      <c r="I337" s="162"/>
      <c r="L337" s="157"/>
      <c r="M337" s="163"/>
      <c r="T337" s="164"/>
      <c r="AT337" s="159" t="s">
        <v>328</v>
      </c>
      <c r="AU337" s="159" t="s">
        <v>88</v>
      </c>
      <c r="AV337" s="12" t="s">
        <v>88</v>
      </c>
      <c r="AW337" s="12" t="s">
        <v>31</v>
      </c>
      <c r="AX337" s="12" t="s">
        <v>76</v>
      </c>
      <c r="AY337" s="159" t="s">
        <v>317</v>
      </c>
    </row>
    <row r="338" spans="2:65" s="13" customFormat="1" ht="10">
      <c r="B338" s="165"/>
      <c r="D338" s="158" t="s">
        <v>328</v>
      </c>
      <c r="E338" s="166" t="s">
        <v>1</v>
      </c>
      <c r="F338" s="167" t="s">
        <v>1152</v>
      </c>
      <c r="H338" s="168">
        <v>0.64800000000000002</v>
      </c>
      <c r="I338" s="169"/>
      <c r="L338" s="165"/>
      <c r="M338" s="170"/>
      <c r="T338" s="171"/>
      <c r="AT338" s="166" t="s">
        <v>328</v>
      </c>
      <c r="AU338" s="166" t="s">
        <v>88</v>
      </c>
      <c r="AV338" s="13" t="s">
        <v>92</v>
      </c>
      <c r="AW338" s="13" t="s">
        <v>31</v>
      </c>
      <c r="AX338" s="13" t="s">
        <v>76</v>
      </c>
      <c r="AY338" s="166" t="s">
        <v>317</v>
      </c>
    </row>
    <row r="339" spans="2:65" s="14" customFormat="1" ht="10">
      <c r="B339" s="172"/>
      <c r="D339" s="158" t="s">
        <v>328</v>
      </c>
      <c r="E339" s="173" t="s">
        <v>1</v>
      </c>
      <c r="F339" s="174" t="s">
        <v>332</v>
      </c>
      <c r="H339" s="175">
        <v>0.64800000000000002</v>
      </c>
      <c r="I339" s="176"/>
      <c r="L339" s="172"/>
      <c r="M339" s="177"/>
      <c r="T339" s="178"/>
      <c r="AT339" s="173" t="s">
        <v>328</v>
      </c>
      <c r="AU339" s="173" t="s">
        <v>88</v>
      </c>
      <c r="AV339" s="14" t="s">
        <v>323</v>
      </c>
      <c r="AW339" s="14" t="s">
        <v>31</v>
      </c>
      <c r="AX339" s="14" t="s">
        <v>83</v>
      </c>
      <c r="AY339" s="173" t="s">
        <v>317</v>
      </c>
    </row>
    <row r="340" spans="2:65" s="1" customFormat="1" ht="37.75" customHeight="1">
      <c r="B340" s="142"/>
      <c r="C340" s="143" t="s">
        <v>1153</v>
      </c>
      <c r="D340" s="143" t="s">
        <v>319</v>
      </c>
      <c r="E340" s="144" t="s">
        <v>1154</v>
      </c>
      <c r="F340" s="145" t="s">
        <v>1155</v>
      </c>
      <c r="G340" s="146" t="s">
        <v>444</v>
      </c>
      <c r="H340" s="147">
        <v>75.92</v>
      </c>
      <c r="I340" s="148"/>
      <c r="J340" s="149">
        <f>ROUND(I340*H340,2)</f>
        <v>0</v>
      </c>
      <c r="K340" s="150"/>
      <c r="L340" s="31"/>
      <c r="M340" s="151" t="s">
        <v>1</v>
      </c>
      <c r="N340" s="152" t="s">
        <v>42</v>
      </c>
      <c r="P340" s="153">
        <f>O340*H340</f>
        <v>0</v>
      </c>
      <c r="Q340" s="153">
        <v>3.52441E-3</v>
      </c>
      <c r="R340" s="153">
        <f>Q340*H340</f>
        <v>0.2675732072</v>
      </c>
      <c r="S340" s="153">
        <v>0</v>
      </c>
      <c r="T340" s="154">
        <f>S340*H340</f>
        <v>0</v>
      </c>
      <c r="AR340" s="155" t="s">
        <v>323</v>
      </c>
      <c r="AT340" s="155" t="s">
        <v>319</v>
      </c>
      <c r="AU340" s="155" t="s">
        <v>88</v>
      </c>
      <c r="AY340" s="16" t="s">
        <v>317</v>
      </c>
      <c r="BE340" s="156">
        <f>IF(N340="základná",J340,0)</f>
        <v>0</v>
      </c>
      <c r="BF340" s="156">
        <f>IF(N340="znížená",J340,0)</f>
        <v>0</v>
      </c>
      <c r="BG340" s="156">
        <f>IF(N340="zákl. prenesená",J340,0)</f>
        <v>0</v>
      </c>
      <c r="BH340" s="156">
        <f>IF(N340="zníž. prenesená",J340,0)</f>
        <v>0</v>
      </c>
      <c r="BI340" s="156">
        <f>IF(N340="nulová",J340,0)</f>
        <v>0</v>
      </c>
      <c r="BJ340" s="16" t="s">
        <v>88</v>
      </c>
      <c r="BK340" s="156">
        <f>ROUND(I340*H340,2)</f>
        <v>0</v>
      </c>
      <c r="BL340" s="16" t="s">
        <v>323</v>
      </c>
      <c r="BM340" s="155" t="s">
        <v>1156</v>
      </c>
    </row>
    <row r="341" spans="2:65" s="12" customFormat="1" ht="10">
      <c r="B341" s="157"/>
      <c r="D341" s="158" t="s">
        <v>328</v>
      </c>
      <c r="E341" s="159" t="s">
        <v>1</v>
      </c>
      <c r="F341" s="160" t="s">
        <v>1157</v>
      </c>
      <c r="H341" s="161">
        <v>75.92</v>
      </c>
      <c r="I341" s="162"/>
      <c r="L341" s="157"/>
      <c r="M341" s="163"/>
      <c r="T341" s="164"/>
      <c r="AT341" s="159" t="s">
        <v>328</v>
      </c>
      <c r="AU341" s="159" t="s">
        <v>88</v>
      </c>
      <c r="AV341" s="12" t="s">
        <v>88</v>
      </c>
      <c r="AW341" s="12" t="s">
        <v>31</v>
      </c>
      <c r="AX341" s="12" t="s">
        <v>76</v>
      </c>
      <c r="AY341" s="159" t="s">
        <v>317</v>
      </c>
    </row>
    <row r="342" spans="2:65" s="13" customFormat="1" ht="10">
      <c r="B342" s="165"/>
      <c r="D342" s="158" t="s">
        <v>328</v>
      </c>
      <c r="E342" s="166" t="s">
        <v>1</v>
      </c>
      <c r="F342" s="167" t="s">
        <v>331</v>
      </c>
      <c r="H342" s="168">
        <v>75.92</v>
      </c>
      <c r="I342" s="169"/>
      <c r="L342" s="165"/>
      <c r="M342" s="170"/>
      <c r="T342" s="171"/>
      <c r="AT342" s="166" t="s">
        <v>328</v>
      </c>
      <c r="AU342" s="166" t="s">
        <v>88</v>
      </c>
      <c r="AV342" s="13" t="s">
        <v>92</v>
      </c>
      <c r="AW342" s="13" t="s">
        <v>31</v>
      </c>
      <c r="AX342" s="13" t="s">
        <v>76</v>
      </c>
      <c r="AY342" s="166" t="s">
        <v>317</v>
      </c>
    </row>
    <row r="343" spans="2:65" s="14" customFormat="1" ht="10">
      <c r="B343" s="172"/>
      <c r="D343" s="158" t="s">
        <v>328</v>
      </c>
      <c r="E343" s="173" t="s">
        <v>1</v>
      </c>
      <c r="F343" s="174" t="s">
        <v>332</v>
      </c>
      <c r="H343" s="175">
        <v>75.92</v>
      </c>
      <c r="I343" s="176"/>
      <c r="L343" s="172"/>
      <c r="M343" s="177"/>
      <c r="T343" s="178"/>
      <c r="AT343" s="173" t="s">
        <v>328</v>
      </c>
      <c r="AU343" s="173" t="s">
        <v>88</v>
      </c>
      <c r="AV343" s="14" t="s">
        <v>323</v>
      </c>
      <c r="AW343" s="14" t="s">
        <v>31</v>
      </c>
      <c r="AX343" s="14" t="s">
        <v>83</v>
      </c>
      <c r="AY343" s="173" t="s">
        <v>317</v>
      </c>
    </row>
    <row r="344" spans="2:65" s="1" customFormat="1" ht="44.25" customHeight="1">
      <c r="B344" s="142"/>
      <c r="C344" s="143" t="s">
        <v>477</v>
      </c>
      <c r="D344" s="143" t="s">
        <v>319</v>
      </c>
      <c r="E344" s="144" t="s">
        <v>1158</v>
      </c>
      <c r="F344" s="145" t="s">
        <v>1159</v>
      </c>
      <c r="G344" s="146" t="s">
        <v>1160</v>
      </c>
      <c r="H344" s="147">
        <v>6840</v>
      </c>
      <c r="I344" s="148"/>
      <c r="J344" s="149">
        <f>ROUND(I344*H344,2)</f>
        <v>0</v>
      </c>
      <c r="K344" s="150"/>
      <c r="L344" s="31"/>
      <c r="M344" s="151" t="s">
        <v>1</v>
      </c>
      <c r="N344" s="152" t="s">
        <v>42</v>
      </c>
      <c r="P344" s="153">
        <f>O344*H344</f>
        <v>0</v>
      </c>
      <c r="Q344" s="153">
        <v>2.0000000000000002E-5</v>
      </c>
      <c r="R344" s="153">
        <f>Q344*H344</f>
        <v>0.1368</v>
      </c>
      <c r="S344" s="153">
        <v>0</v>
      </c>
      <c r="T344" s="154">
        <f>S344*H344</f>
        <v>0</v>
      </c>
      <c r="AR344" s="155" t="s">
        <v>323</v>
      </c>
      <c r="AT344" s="155" t="s">
        <v>319</v>
      </c>
      <c r="AU344" s="155" t="s">
        <v>88</v>
      </c>
      <c r="AY344" s="16" t="s">
        <v>317</v>
      </c>
      <c r="BE344" s="156">
        <f>IF(N344="základná",J344,0)</f>
        <v>0</v>
      </c>
      <c r="BF344" s="156">
        <f>IF(N344="znížená",J344,0)</f>
        <v>0</v>
      </c>
      <c r="BG344" s="156">
        <f>IF(N344="zákl. prenesená",J344,0)</f>
        <v>0</v>
      </c>
      <c r="BH344" s="156">
        <f>IF(N344="zníž. prenesená",J344,0)</f>
        <v>0</v>
      </c>
      <c r="BI344" s="156">
        <f>IF(N344="nulová",J344,0)</f>
        <v>0</v>
      </c>
      <c r="BJ344" s="16" t="s">
        <v>88</v>
      </c>
      <c r="BK344" s="156">
        <f>ROUND(I344*H344,2)</f>
        <v>0</v>
      </c>
      <c r="BL344" s="16" t="s">
        <v>323</v>
      </c>
      <c r="BM344" s="155" t="s">
        <v>1161</v>
      </c>
    </row>
    <row r="345" spans="2:65" s="12" customFormat="1" ht="10">
      <c r="B345" s="157"/>
      <c r="D345" s="158" t="s">
        <v>328</v>
      </c>
      <c r="E345" s="159" t="s">
        <v>1</v>
      </c>
      <c r="F345" s="160" t="s">
        <v>1162</v>
      </c>
      <c r="H345" s="161">
        <v>960</v>
      </c>
      <c r="I345" s="162"/>
      <c r="L345" s="157"/>
      <c r="M345" s="163"/>
      <c r="T345" s="164"/>
      <c r="AT345" s="159" t="s">
        <v>328</v>
      </c>
      <c r="AU345" s="159" t="s">
        <v>88</v>
      </c>
      <c r="AV345" s="12" t="s">
        <v>88</v>
      </c>
      <c r="AW345" s="12" t="s">
        <v>31</v>
      </c>
      <c r="AX345" s="12" t="s">
        <v>76</v>
      </c>
      <c r="AY345" s="159" t="s">
        <v>317</v>
      </c>
    </row>
    <row r="346" spans="2:65" s="12" customFormat="1" ht="10">
      <c r="B346" s="157"/>
      <c r="D346" s="158" t="s">
        <v>328</v>
      </c>
      <c r="E346" s="159" t="s">
        <v>1</v>
      </c>
      <c r="F346" s="160" t="s">
        <v>1163</v>
      </c>
      <c r="H346" s="161">
        <v>720</v>
      </c>
      <c r="I346" s="162"/>
      <c r="L346" s="157"/>
      <c r="M346" s="163"/>
      <c r="T346" s="164"/>
      <c r="AT346" s="159" t="s">
        <v>328</v>
      </c>
      <c r="AU346" s="159" t="s">
        <v>88</v>
      </c>
      <c r="AV346" s="12" t="s">
        <v>88</v>
      </c>
      <c r="AW346" s="12" t="s">
        <v>31</v>
      </c>
      <c r="AX346" s="12" t="s">
        <v>76</v>
      </c>
      <c r="AY346" s="159" t="s">
        <v>317</v>
      </c>
    </row>
    <row r="347" spans="2:65" s="12" customFormat="1" ht="10">
      <c r="B347" s="157"/>
      <c r="D347" s="158" t="s">
        <v>328</v>
      </c>
      <c r="E347" s="159" t="s">
        <v>1</v>
      </c>
      <c r="F347" s="160" t="s">
        <v>1164</v>
      </c>
      <c r="H347" s="161">
        <v>1320</v>
      </c>
      <c r="I347" s="162"/>
      <c r="L347" s="157"/>
      <c r="M347" s="163"/>
      <c r="T347" s="164"/>
      <c r="AT347" s="159" t="s">
        <v>328</v>
      </c>
      <c r="AU347" s="159" t="s">
        <v>88</v>
      </c>
      <c r="AV347" s="12" t="s">
        <v>88</v>
      </c>
      <c r="AW347" s="12" t="s">
        <v>31</v>
      </c>
      <c r="AX347" s="12" t="s">
        <v>76</v>
      </c>
      <c r="AY347" s="159" t="s">
        <v>317</v>
      </c>
    </row>
    <row r="348" spans="2:65" s="12" customFormat="1" ht="10">
      <c r="B348" s="157"/>
      <c r="D348" s="158" t="s">
        <v>328</v>
      </c>
      <c r="E348" s="159" t="s">
        <v>1</v>
      </c>
      <c r="F348" s="160" t="s">
        <v>1165</v>
      </c>
      <c r="H348" s="161">
        <v>3840</v>
      </c>
      <c r="I348" s="162"/>
      <c r="L348" s="157"/>
      <c r="M348" s="163"/>
      <c r="T348" s="164"/>
      <c r="AT348" s="159" t="s">
        <v>328</v>
      </c>
      <c r="AU348" s="159" t="s">
        <v>88</v>
      </c>
      <c r="AV348" s="12" t="s">
        <v>88</v>
      </c>
      <c r="AW348" s="12" t="s">
        <v>31</v>
      </c>
      <c r="AX348" s="12" t="s">
        <v>76</v>
      </c>
      <c r="AY348" s="159" t="s">
        <v>317</v>
      </c>
    </row>
    <row r="349" spans="2:65" s="13" customFormat="1" ht="10">
      <c r="B349" s="165"/>
      <c r="D349" s="158" t="s">
        <v>328</v>
      </c>
      <c r="E349" s="166" t="s">
        <v>1</v>
      </c>
      <c r="F349" s="167" t="s">
        <v>331</v>
      </c>
      <c r="H349" s="168">
        <v>6840</v>
      </c>
      <c r="I349" s="169"/>
      <c r="L349" s="165"/>
      <c r="M349" s="170"/>
      <c r="T349" s="171"/>
      <c r="AT349" s="166" t="s">
        <v>328</v>
      </c>
      <c r="AU349" s="166" t="s">
        <v>88</v>
      </c>
      <c r="AV349" s="13" t="s">
        <v>92</v>
      </c>
      <c r="AW349" s="13" t="s">
        <v>31</v>
      </c>
      <c r="AX349" s="13" t="s">
        <v>76</v>
      </c>
      <c r="AY349" s="166" t="s">
        <v>317</v>
      </c>
    </row>
    <row r="350" spans="2:65" s="14" customFormat="1" ht="10">
      <c r="B350" s="172"/>
      <c r="D350" s="158" t="s">
        <v>328</v>
      </c>
      <c r="E350" s="173" t="s">
        <v>1</v>
      </c>
      <c r="F350" s="174" t="s">
        <v>332</v>
      </c>
      <c r="H350" s="175">
        <v>6840</v>
      </c>
      <c r="I350" s="176"/>
      <c r="L350" s="172"/>
      <c r="M350" s="177"/>
      <c r="T350" s="178"/>
      <c r="AT350" s="173" t="s">
        <v>328</v>
      </c>
      <c r="AU350" s="173" t="s">
        <v>88</v>
      </c>
      <c r="AV350" s="14" t="s">
        <v>323</v>
      </c>
      <c r="AW350" s="14" t="s">
        <v>31</v>
      </c>
      <c r="AX350" s="14" t="s">
        <v>83</v>
      </c>
      <c r="AY350" s="173" t="s">
        <v>317</v>
      </c>
    </row>
    <row r="351" spans="2:65" s="1" customFormat="1" ht="44.25" customHeight="1">
      <c r="B351" s="142"/>
      <c r="C351" s="143" t="s">
        <v>481</v>
      </c>
      <c r="D351" s="143" t="s">
        <v>319</v>
      </c>
      <c r="E351" s="144" t="s">
        <v>1166</v>
      </c>
      <c r="F351" s="145" t="s">
        <v>1167</v>
      </c>
      <c r="G351" s="146" t="s">
        <v>1160</v>
      </c>
      <c r="H351" s="147">
        <v>200</v>
      </c>
      <c r="I351" s="148"/>
      <c r="J351" s="149">
        <f>ROUND(I351*H351,2)</f>
        <v>0</v>
      </c>
      <c r="K351" s="150"/>
      <c r="L351" s="31"/>
      <c r="M351" s="151" t="s">
        <v>1</v>
      </c>
      <c r="N351" s="152" t="s">
        <v>42</v>
      </c>
      <c r="P351" s="153">
        <f>O351*H351</f>
        <v>0</v>
      </c>
      <c r="Q351" s="153">
        <v>3.0000000000000001E-5</v>
      </c>
      <c r="R351" s="153">
        <f>Q351*H351</f>
        <v>6.0000000000000001E-3</v>
      </c>
      <c r="S351" s="153">
        <v>0</v>
      </c>
      <c r="T351" s="154">
        <f>S351*H351</f>
        <v>0</v>
      </c>
      <c r="AR351" s="155" t="s">
        <v>323</v>
      </c>
      <c r="AT351" s="155" t="s">
        <v>319</v>
      </c>
      <c r="AU351" s="155" t="s">
        <v>88</v>
      </c>
      <c r="AY351" s="16" t="s">
        <v>317</v>
      </c>
      <c r="BE351" s="156">
        <f>IF(N351="základná",J351,0)</f>
        <v>0</v>
      </c>
      <c r="BF351" s="156">
        <f>IF(N351="znížená",J351,0)</f>
        <v>0</v>
      </c>
      <c r="BG351" s="156">
        <f>IF(N351="zákl. prenesená",J351,0)</f>
        <v>0</v>
      </c>
      <c r="BH351" s="156">
        <f>IF(N351="zníž. prenesená",J351,0)</f>
        <v>0</v>
      </c>
      <c r="BI351" s="156">
        <f>IF(N351="nulová",J351,0)</f>
        <v>0</v>
      </c>
      <c r="BJ351" s="16" t="s">
        <v>88</v>
      </c>
      <c r="BK351" s="156">
        <f>ROUND(I351*H351,2)</f>
        <v>0</v>
      </c>
      <c r="BL351" s="16" t="s">
        <v>323</v>
      </c>
      <c r="BM351" s="155" t="s">
        <v>1168</v>
      </c>
    </row>
    <row r="352" spans="2:65" s="12" customFormat="1" ht="10">
      <c r="B352" s="157"/>
      <c r="D352" s="158" t="s">
        <v>328</v>
      </c>
      <c r="E352" s="159" t="s">
        <v>1</v>
      </c>
      <c r="F352" s="160" t="s">
        <v>1169</v>
      </c>
      <c r="H352" s="161">
        <v>200</v>
      </c>
      <c r="I352" s="162"/>
      <c r="L352" s="157"/>
      <c r="M352" s="163"/>
      <c r="T352" s="164"/>
      <c r="AT352" s="159" t="s">
        <v>328</v>
      </c>
      <c r="AU352" s="159" t="s">
        <v>88</v>
      </c>
      <c r="AV352" s="12" t="s">
        <v>88</v>
      </c>
      <c r="AW352" s="12" t="s">
        <v>31</v>
      </c>
      <c r="AX352" s="12" t="s">
        <v>76</v>
      </c>
      <c r="AY352" s="159" t="s">
        <v>317</v>
      </c>
    </row>
    <row r="353" spans="2:65" s="13" customFormat="1" ht="10">
      <c r="B353" s="165"/>
      <c r="D353" s="158" t="s">
        <v>328</v>
      </c>
      <c r="E353" s="166" t="s">
        <v>1</v>
      </c>
      <c r="F353" s="167" t="s">
        <v>1170</v>
      </c>
      <c r="H353" s="168">
        <v>200</v>
      </c>
      <c r="I353" s="169"/>
      <c r="L353" s="165"/>
      <c r="M353" s="170"/>
      <c r="T353" s="171"/>
      <c r="AT353" s="166" t="s">
        <v>328</v>
      </c>
      <c r="AU353" s="166" t="s">
        <v>88</v>
      </c>
      <c r="AV353" s="13" t="s">
        <v>92</v>
      </c>
      <c r="AW353" s="13" t="s">
        <v>31</v>
      </c>
      <c r="AX353" s="13" t="s">
        <v>76</v>
      </c>
      <c r="AY353" s="166" t="s">
        <v>317</v>
      </c>
    </row>
    <row r="354" spans="2:65" s="14" customFormat="1" ht="10">
      <c r="B354" s="172"/>
      <c r="D354" s="158" t="s">
        <v>328</v>
      </c>
      <c r="E354" s="173" t="s">
        <v>1</v>
      </c>
      <c r="F354" s="174" t="s">
        <v>332</v>
      </c>
      <c r="H354" s="175">
        <v>200</v>
      </c>
      <c r="I354" s="176"/>
      <c r="L354" s="172"/>
      <c r="M354" s="177"/>
      <c r="T354" s="178"/>
      <c r="AT354" s="173" t="s">
        <v>328</v>
      </c>
      <c r="AU354" s="173" t="s">
        <v>88</v>
      </c>
      <c r="AV354" s="14" t="s">
        <v>323</v>
      </c>
      <c r="AW354" s="14" t="s">
        <v>31</v>
      </c>
      <c r="AX354" s="14" t="s">
        <v>83</v>
      </c>
      <c r="AY354" s="173" t="s">
        <v>317</v>
      </c>
    </row>
    <row r="355" spans="2:65" s="1" customFormat="1" ht="24.15" customHeight="1">
      <c r="B355" s="142"/>
      <c r="C355" s="143" t="s">
        <v>488</v>
      </c>
      <c r="D355" s="143" t="s">
        <v>319</v>
      </c>
      <c r="E355" s="144" t="s">
        <v>1171</v>
      </c>
      <c r="F355" s="145" t="s">
        <v>1172</v>
      </c>
      <c r="G355" s="146" t="s">
        <v>322</v>
      </c>
      <c r="H355" s="147">
        <v>15.54</v>
      </c>
      <c r="I355" s="148"/>
      <c r="J355" s="149">
        <f>ROUND(I355*H355,2)</f>
        <v>0</v>
      </c>
      <c r="K355" s="150"/>
      <c r="L355" s="31"/>
      <c r="M355" s="151" t="s">
        <v>1</v>
      </c>
      <c r="N355" s="152" t="s">
        <v>42</v>
      </c>
      <c r="P355" s="153">
        <f>O355*H355</f>
        <v>0</v>
      </c>
      <c r="Q355" s="153">
        <v>2.4157202</v>
      </c>
      <c r="R355" s="153">
        <f>Q355*H355</f>
        <v>37.540291908</v>
      </c>
      <c r="S355" s="153">
        <v>0</v>
      </c>
      <c r="T355" s="154">
        <f>S355*H355</f>
        <v>0</v>
      </c>
      <c r="AR355" s="155" t="s">
        <v>323</v>
      </c>
      <c r="AT355" s="155" t="s">
        <v>319</v>
      </c>
      <c r="AU355" s="155" t="s">
        <v>88</v>
      </c>
      <c r="AY355" s="16" t="s">
        <v>317</v>
      </c>
      <c r="BE355" s="156">
        <f>IF(N355="základná",J355,0)</f>
        <v>0</v>
      </c>
      <c r="BF355" s="156">
        <f>IF(N355="znížená",J355,0)</f>
        <v>0</v>
      </c>
      <c r="BG355" s="156">
        <f>IF(N355="zákl. prenesená",J355,0)</f>
        <v>0</v>
      </c>
      <c r="BH355" s="156">
        <f>IF(N355="zníž. prenesená",J355,0)</f>
        <v>0</v>
      </c>
      <c r="BI355" s="156">
        <f>IF(N355="nulová",J355,0)</f>
        <v>0</v>
      </c>
      <c r="BJ355" s="16" t="s">
        <v>88</v>
      </c>
      <c r="BK355" s="156">
        <f>ROUND(I355*H355,2)</f>
        <v>0</v>
      </c>
      <c r="BL355" s="16" t="s">
        <v>323</v>
      </c>
      <c r="BM355" s="155" t="s">
        <v>1173</v>
      </c>
    </row>
    <row r="356" spans="2:65" s="12" customFormat="1" ht="10">
      <c r="B356" s="157"/>
      <c r="D356" s="158" t="s">
        <v>328</v>
      </c>
      <c r="E356" s="159" t="s">
        <v>1</v>
      </c>
      <c r="F356" s="160" t="s">
        <v>1174</v>
      </c>
      <c r="H356" s="161">
        <v>0.82</v>
      </c>
      <c r="I356" s="162"/>
      <c r="L356" s="157"/>
      <c r="M356" s="163"/>
      <c r="T356" s="164"/>
      <c r="AT356" s="159" t="s">
        <v>328</v>
      </c>
      <c r="AU356" s="159" t="s">
        <v>88</v>
      </c>
      <c r="AV356" s="12" t="s">
        <v>88</v>
      </c>
      <c r="AW356" s="12" t="s">
        <v>31</v>
      </c>
      <c r="AX356" s="12" t="s">
        <v>76</v>
      </c>
      <c r="AY356" s="159" t="s">
        <v>317</v>
      </c>
    </row>
    <row r="357" spans="2:65" s="13" customFormat="1" ht="10">
      <c r="B357" s="165"/>
      <c r="D357" s="158" t="s">
        <v>328</v>
      </c>
      <c r="E357" s="166" t="s">
        <v>1</v>
      </c>
      <c r="F357" s="167" t="s">
        <v>1175</v>
      </c>
      <c r="H357" s="168">
        <v>0.82</v>
      </c>
      <c r="I357" s="169"/>
      <c r="L357" s="165"/>
      <c r="M357" s="170"/>
      <c r="T357" s="171"/>
      <c r="AT357" s="166" t="s">
        <v>328</v>
      </c>
      <c r="AU357" s="166" t="s">
        <v>88</v>
      </c>
      <c r="AV357" s="13" t="s">
        <v>92</v>
      </c>
      <c r="AW357" s="13" t="s">
        <v>31</v>
      </c>
      <c r="AX357" s="13" t="s">
        <v>76</v>
      </c>
      <c r="AY357" s="166" t="s">
        <v>317</v>
      </c>
    </row>
    <row r="358" spans="2:65" s="12" customFormat="1" ht="10">
      <c r="B358" s="157"/>
      <c r="D358" s="158" t="s">
        <v>328</v>
      </c>
      <c r="E358" s="159" t="s">
        <v>1</v>
      </c>
      <c r="F358" s="160" t="s">
        <v>1176</v>
      </c>
      <c r="H358" s="161">
        <v>14.72</v>
      </c>
      <c r="I358" s="162"/>
      <c r="L358" s="157"/>
      <c r="M358" s="163"/>
      <c r="T358" s="164"/>
      <c r="AT358" s="159" t="s">
        <v>328</v>
      </c>
      <c r="AU358" s="159" t="s">
        <v>88</v>
      </c>
      <c r="AV358" s="12" t="s">
        <v>88</v>
      </c>
      <c r="AW358" s="12" t="s">
        <v>31</v>
      </c>
      <c r="AX358" s="12" t="s">
        <v>76</v>
      </c>
      <c r="AY358" s="159" t="s">
        <v>317</v>
      </c>
    </row>
    <row r="359" spans="2:65" s="13" customFormat="1" ht="10">
      <c r="B359" s="165"/>
      <c r="D359" s="158" t="s">
        <v>328</v>
      </c>
      <c r="E359" s="166" t="s">
        <v>1</v>
      </c>
      <c r="F359" s="167" t="s">
        <v>1177</v>
      </c>
      <c r="H359" s="168">
        <v>14.72</v>
      </c>
      <c r="I359" s="169"/>
      <c r="L359" s="165"/>
      <c r="M359" s="170"/>
      <c r="T359" s="171"/>
      <c r="AT359" s="166" t="s">
        <v>328</v>
      </c>
      <c r="AU359" s="166" t="s">
        <v>88</v>
      </c>
      <c r="AV359" s="13" t="s">
        <v>92</v>
      </c>
      <c r="AW359" s="13" t="s">
        <v>31</v>
      </c>
      <c r="AX359" s="13" t="s">
        <v>76</v>
      </c>
      <c r="AY359" s="166" t="s">
        <v>317</v>
      </c>
    </row>
    <row r="360" spans="2:65" s="14" customFormat="1" ht="10">
      <c r="B360" s="172"/>
      <c r="D360" s="158" t="s">
        <v>328</v>
      </c>
      <c r="E360" s="173" t="s">
        <v>1</v>
      </c>
      <c r="F360" s="174" t="s">
        <v>332</v>
      </c>
      <c r="H360" s="175">
        <v>15.54</v>
      </c>
      <c r="I360" s="176"/>
      <c r="L360" s="172"/>
      <c r="M360" s="177"/>
      <c r="T360" s="178"/>
      <c r="AT360" s="173" t="s">
        <v>328</v>
      </c>
      <c r="AU360" s="173" t="s">
        <v>88</v>
      </c>
      <c r="AV360" s="14" t="s">
        <v>323</v>
      </c>
      <c r="AW360" s="14" t="s">
        <v>31</v>
      </c>
      <c r="AX360" s="14" t="s">
        <v>83</v>
      </c>
      <c r="AY360" s="173" t="s">
        <v>317</v>
      </c>
    </row>
    <row r="361" spans="2:65" s="11" customFormat="1" ht="22.75" customHeight="1">
      <c r="B361" s="130"/>
      <c r="D361" s="131" t="s">
        <v>75</v>
      </c>
      <c r="E361" s="140" t="s">
        <v>92</v>
      </c>
      <c r="F361" s="140" t="s">
        <v>1178</v>
      </c>
      <c r="I361" s="133"/>
      <c r="J361" s="141">
        <f>BK361</f>
        <v>0</v>
      </c>
      <c r="L361" s="130"/>
      <c r="M361" s="135"/>
      <c r="P361" s="136">
        <f>SUM(P362:P599)</f>
        <v>0</v>
      </c>
      <c r="R361" s="136">
        <f>SUM(R362:R599)</f>
        <v>4149.3512826179995</v>
      </c>
      <c r="T361" s="137">
        <f>SUM(T362:T599)</f>
        <v>0</v>
      </c>
      <c r="AR361" s="131" t="s">
        <v>83</v>
      </c>
      <c r="AT361" s="138" t="s">
        <v>75</v>
      </c>
      <c r="AU361" s="138" t="s">
        <v>83</v>
      </c>
      <c r="AY361" s="131" t="s">
        <v>317</v>
      </c>
      <c r="BK361" s="139">
        <f>SUM(BK362:BK599)</f>
        <v>0</v>
      </c>
    </row>
    <row r="362" spans="2:65" s="1" customFormat="1" ht="44.25" customHeight="1">
      <c r="B362" s="142"/>
      <c r="C362" s="143" t="s">
        <v>495</v>
      </c>
      <c r="D362" s="143" t="s">
        <v>319</v>
      </c>
      <c r="E362" s="144" t="s">
        <v>1179</v>
      </c>
      <c r="F362" s="145" t="s">
        <v>1180</v>
      </c>
      <c r="G362" s="146" t="s">
        <v>484</v>
      </c>
      <c r="H362" s="147">
        <v>23</v>
      </c>
      <c r="I362" s="148"/>
      <c r="J362" s="149">
        <f>ROUND(I362*H362,2)</f>
        <v>0</v>
      </c>
      <c r="K362" s="150"/>
      <c r="L362" s="31"/>
      <c r="M362" s="151" t="s">
        <v>1</v>
      </c>
      <c r="N362" s="152" t="s">
        <v>42</v>
      </c>
      <c r="P362" s="153">
        <f>O362*H362</f>
        <v>0</v>
      </c>
      <c r="Q362" s="153">
        <v>0</v>
      </c>
      <c r="R362" s="153">
        <f>Q362*H362</f>
        <v>0</v>
      </c>
      <c r="S362" s="153">
        <v>0</v>
      </c>
      <c r="T362" s="154">
        <f>S362*H362</f>
        <v>0</v>
      </c>
      <c r="AR362" s="155" t="s">
        <v>323</v>
      </c>
      <c r="AT362" s="155" t="s">
        <v>319</v>
      </c>
      <c r="AU362" s="155" t="s">
        <v>88</v>
      </c>
      <c r="AY362" s="16" t="s">
        <v>317</v>
      </c>
      <c r="BE362" s="156">
        <f>IF(N362="základná",J362,0)</f>
        <v>0</v>
      </c>
      <c r="BF362" s="156">
        <f>IF(N362="znížená",J362,0)</f>
        <v>0</v>
      </c>
      <c r="BG362" s="156">
        <f>IF(N362="zákl. prenesená",J362,0)</f>
        <v>0</v>
      </c>
      <c r="BH362" s="156">
        <f>IF(N362="zníž. prenesená",J362,0)</f>
        <v>0</v>
      </c>
      <c r="BI362" s="156">
        <f>IF(N362="nulová",J362,0)</f>
        <v>0</v>
      </c>
      <c r="BJ362" s="16" t="s">
        <v>88</v>
      </c>
      <c r="BK362" s="156">
        <f>ROUND(I362*H362,2)</f>
        <v>0</v>
      </c>
      <c r="BL362" s="16" t="s">
        <v>323</v>
      </c>
      <c r="BM362" s="155" t="s">
        <v>1181</v>
      </c>
    </row>
    <row r="363" spans="2:65" s="12" customFormat="1" ht="10">
      <c r="B363" s="157"/>
      <c r="D363" s="158" t="s">
        <v>328</v>
      </c>
      <c r="E363" s="159" t="s">
        <v>1</v>
      </c>
      <c r="F363" s="160" t="s">
        <v>1182</v>
      </c>
      <c r="H363" s="161">
        <v>0.5</v>
      </c>
      <c r="I363" s="162"/>
      <c r="L363" s="157"/>
      <c r="M363" s="163"/>
      <c r="T363" s="164"/>
      <c r="AT363" s="159" t="s">
        <v>328</v>
      </c>
      <c r="AU363" s="159" t="s">
        <v>88</v>
      </c>
      <c r="AV363" s="12" t="s">
        <v>88</v>
      </c>
      <c r="AW363" s="12" t="s">
        <v>31</v>
      </c>
      <c r="AX363" s="12" t="s">
        <v>76</v>
      </c>
      <c r="AY363" s="159" t="s">
        <v>317</v>
      </c>
    </row>
    <row r="364" spans="2:65" s="12" customFormat="1" ht="10">
      <c r="B364" s="157"/>
      <c r="D364" s="158" t="s">
        <v>328</v>
      </c>
      <c r="E364" s="159" t="s">
        <v>1</v>
      </c>
      <c r="F364" s="160" t="s">
        <v>1183</v>
      </c>
      <c r="H364" s="161">
        <v>0.75</v>
      </c>
      <c r="I364" s="162"/>
      <c r="L364" s="157"/>
      <c r="M364" s="163"/>
      <c r="T364" s="164"/>
      <c r="AT364" s="159" t="s">
        <v>328</v>
      </c>
      <c r="AU364" s="159" t="s">
        <v>88</v>
      </c>
      <c r="AV364" s="12" t="s">
        <v>88</v>
      </c>
      <c r="AW364" s="12" t="s">
        <v>31</v>
      </c>
      <c r="AX364" s="12" t="s">
        <v>76</v>
      </c>
      <c r="AY364" s="159" t="s">
        <v>317</v>
      </c>
    </row>
    <row r="365" spans="2:65" s="12" customFormat="1" ht="10">
      <c r="B365" s="157"/>
      <c r="D365" s="158" t="s">
        <v>328</v>
      </c>
      <c r="E365" s="159" t="s">
        <v>1</v>
      </c>
      <c r="F365" s="160" t="s">
        <v>1184</v>
      </c>
      <c r="H365" s="161">
        <v>1.75</v>
      </c>
      <c r="I365" s="162"/>
      <c r="L365" s="157"/>
      <c r="M365" s="163"/>
      <c r="T365" s="164"/>
      <c r="AT365" s="159" t="s">
        <v>328</v>
      </c>
      <c r="AU365" s="159" t="s">
        <v>88</v>
      </c>
      <c r="AV365" s="12" t="s">
        <v>88</v>
      </c>
      <c r="AW365" s="12" t="s">
        <v>31</v>
      </c>
      <c r="AX365" s="12" t="s">
        <v>76</v>
      </c>
      <c r="AY365" s="159" t="s">
        <v>317</v>
      </c>
    </row>
    <row r="366" spans="2:65" s="13" customFormat="1" ht="10">
      <c r="B366" s="165"/>
      <c r="D366" s="158" t="s">
        <v>328</v>
      </c>
      <c r="E366" s="166" t="s">
        <v>1</v>
      </c>
      <c r="F366" s="167" t="s">
        <v>1185</v>
      </c>
      <c r="H366" s="168">
        <v>3</v>
      </c>
      <c r="I366" s="169"/>
      <c r="L366" s="165"/>
      <c r="M366" s="170"/>
      <c r="T366" s="171"/>
      <c r="AT366" s="166" t="s">
        <v>328</v>
      </c>
      <c r="AU366" s="166" t="s">
        <v>88</v>
      </c>
      <c r="AV366" s="13" t="s">
        <v>92</v>
      </c>
      <c r="AW366" s="13" t="s">
        <v>31</v>
      </c>
      <c r="AX366" s="13" t="s">
        <v>76</v>
      </c>
      <c r="AY366" s="166" t="s">
        <v>317</v>
      </c>
    </row>
    <row r="367" spans="2:65" s="12" customFormat="1" ht="10">
      <c r="B367" s="157"/>
      <c r="D367" s="158" t="s">
        <v>328</v>
      </c>
      <c r="E367" s="159" t="s">
        <v>1</v>
      </c>
      <c r="F367" s="160" t="s">
        <v>1186</v>
      </c>
      <c r="H367" s="161">
        <v>1.5</v>
      </c>
      <c r="I367" s="162"/>
      <c r="L367" s="157"/>
      <c r="M367" s="163"/>
      <c r="T367" s="164"/>
      <c r="AT367" s="159" t="s">
        <v>328</v>
      </c>
      <c r="AU367" s="159" t="s">
        <v>88</v>
      </c>
      <c r="AV367" s="12" t="s">
        <v>88</v>
      </c>
      <c r="AW367" s="12" t="s">
        <v>31</v>
      </c>
      <c r="AX367" s="12" t="s">
        <v>76</v>
      </c>
      <c r="AY367" s="159" t="s">
        <v>317</v>
      </c>
    </row>
    <row r="368" spans="2:65" s="12" customFormat="1" ht="10">
      <c r="B368" s="157"/>
      <c r="D368" s="158" t="s">
        <v>328</v>
      </c>
      <c r="E368" s="159" t="s">
        <v>1</v>
      </c>
      <c r="F368" s="160" t="s">
        <v>1187</v>
      </c>
      <c r="H368" s="161">
        <v>1.75</v>
      </c>
      <c r="I368" s="162"/>
      <c r="L368" s="157"/>
      <c r="M368" s="163"/>
      <c r="T368" s="164"/>
      <c r="AT368" s="159" t="s">
        <v>328</v>
      </c>
      <c r="AU368" s="159" t="s">
        <v>88</v>
      </c>
      <c r="AV368" s="12" t="s">
        <v>88</v>
      </c>
      <c r="AW368" s="12" t="s">
        <v>31</v>
      </c>
      <c r="AX368" s="12" t="s">
        <v>76</v>
      </c>
      <c r="AY368" s="159" t="s">
        <v>317</v>
      </c>
    </row>
    <row r="369" spans="2:51" s="12" customFormat="1" ht="10">
      <c r="B369" s="157"/>
      <c r="D369" s="158" t="s">
        <v>328</v>
      </c>
      <c r="E369" s="159" t="s">
        <v>1</v>
      </c>
      <c r="F369" s="160" t="s">
        <v>1188</v>
      </c>
      <c r="H369" s="161">
        <v>2</v>
      </c>
      <c r="I369" s="162"/>
      <c r="L369" s="157"/>
      <c r="M369" s="163"/>
      <c r="T369" s="164"/>
      <c r="AT369" s="159" t="s">
        <v>328</v>
      </c>
      <c r="AU369" s="159" t="s">
        <v>88</v>
      </c>
      <c r="AV369" s="12" t="s">
        <v>88</v>
      </c>
      <c r="AW369" s="12" t="s">
        <v>31</v>
      </c>
      <c r="AX369" s="12" t="s">
        <v>76</v>
      </c>
      <c r="AY369" s="159" t="s">
        <v>317</v>
      </c>
    </row>
    <row r="370" spans="2:51" s="13" customFormat="1" ht="10">
      <c r="B370" s="165"/>
      <c r="D370" s="158" t="s">
        <v>328</v>
      </c>
      <c r="E370" s="166" t="s">
        <v>1</v>
      </c>
      <c r="F370" s="167" t="s">
        <v>1189</v>
      </c>
      <c r="H370" s="168">
        <v>5.25</v>
      </c>
      <c r="I370" s="169"/>
      <c r="L370" s="165"/>
      <c r="M370" s="170"/>
      <c r="T370" s="171"/>
      <c r="AT370" s="166" t="s">
        <v>328</v>
      </c>
      <c r="AU370" s="166" t="s">
        <v>88</v>
      </c>
      <c r="AV370" s="13" t="s">
        <v>92</v>
      </c>
      <c r="AW370" s="13" t="s">
        <v>31</v>
      </c>
      <c r="AX370" s="13" t="s">
        <v>76</v>
      </c>
      <c r="AY370" s="166" t="s">
        <v>317</v>
      </c>
    </row>
    <row r="371" spans="2:51" s="12" customFormat="1" ht="10">
      <c r="B371" s="157"/>
      <c r="D371" s="158" t="s">
        <v>328</v>
      </c>
      <c r="E371" s="159" t="s">
        <v>1</v>
      </c>
      <c r="F371" s="160" t="s">
        <v>1190</v>
      </c>
      <c r="H371" s="161">
        <v>2.25</v>
      </c>
      <c r="I371" s="162"/>
      <c r="L371" s="157"/>
      <c r="M371" s="163"/>
      <c r="T371" s="164"/>
      <c r="AT371" s="159" t="s">
        <v>328</v>
      </c>
      <c r="AU371" s="159" t="s">
        <v>88</v>
      </c>
      <c r="AV371" s="12" t="s">
        <v>88</v>
      </c>
      <c r="AW371" s="12" t="s">
        <v>31</v>
      </c>
      <c r="AX371" s="12" t="s">
        <v>76</v>
      </c>
      <c r="AY371" s="159" t="s">
        <v>317</v>
      </c>
    </row>
    <row r="372" spans="2:51" s="12" customFormat="1" ht="10">
      <c r="B372" s="157"/>
      <c r="D372" s="158" t="s">
        <v>328</v>
      </c>
      <c r="E372" s="159" t="s">
        <v>1</v>
      </c>
      <c r="F372" s="160" t="s">
        <v>1187</v>
      </c>
      <c r="H372" s="161">
        <v>1.75</v>
      </c>
      <c r="I372" s="162"/>
      <c r="L372" s="157"/>
      <c r="M372" s="163"/>
      <c r="T372" s="164"/>
      <c r="AT372" s="159" t="s">
        <v>328</v>
      </c>
      <c r="AU372" s="159" t="s">
        <v>88</v>
      </c>
      <c r="AV372" s="12" t="s">
        <v>88</v>
      </c>
      <c r="AW372" s="12" t="s">
        <v>31</v>
      </c>
      <c r="AX372" s="12" t="s">
        <v>76</v>
      </c>
      <c r="AY372" s="159" t="s">
        <v>317</v>
      </c>
    </row>
    <row r="373" spans="2:51" s="12" customFormat="1" ht="10">
      <c r="B373" s="157"/>
      <c r="D373" s="158" t="s">
        <v>328</v>
      </c>
      <c r="E373" s="159" t="s">
        <v>1</v>
      </c>
      <c r="F373" s="160" t="s">
        <v>1184</v>
      </c>
      <c r="H373" s="161">
        <v>1.75</v>
      </c>
      <c r="I373" s="162"/>
      <c r="L373" s="157"/>
      <c r="M373" s="163"/>
      <c r="T373" s="164"/>
      <c r="AT373" s="159" t="s">
        <v>328</v>
      </c>
      <c r="AU373" s="159" t="s">
        <v>88</v>
      </c>
      <c r="AV373" s="12" t="s">
        <v>88</v>
      </c>
      <c r="AW373" s="12" t="s">
        <v>31</v>
      </c>
      <c r="AX373" s="12" t="s">
        <v>76</v>
      </c>
      <c r="AY373" s="159" t="s">
        <v>317</v>
      </c>
    </row>
    <row r="374" spans="2:51" s="13" customFormat="1" ht="10">
      <c r="B374" s="165"/>
      <c r="D374" s="158" t="s">
        <v>328</v>
      </c>
      <c r="E374" s="166" t="s">
        <v>1</v>
      </c>
      <c r="F374" s="167" t="s">
        <v>1191</v>
      </c>
      <c r="H374" s="168">
        <v>5.75</v>
      </c>
      <c r="I374" s="169"/>
      <c r="L374" s="165"/>
      <c r="M374" s="170"/>
      <c r="T374" s="171"/>
      <c r="AT374" s="166" t="s">
        <v>328</v>
      </c>
      <c r="AU374" s="166" t="s">
        <v>88</v>
      </c>
      <c r="AV374" s="13" t="s">
        <v>92</v>
      </c>
      <c r="AW374" s="13" t="s">
        <v>31</v>
      </c>
      <c r="AX374" s="13" t="s">
        <v>76</v>
      </c>
      <c r="AY374" s="166" t="s">
        <v>317</v>
      </c>
    </row>
    <row r="375" spans="2:51" s="12" customFormat="1" ht="10">
      <c r="B375" s="157"/>
      <c r="D375" s="158" t="s">
        <v>328</v>
      </c>
      <c r="E375" s="159" t="s">
        <v>1</v>
      </c>
      <c r="F375" s="160" t="s">
        <v>1192</v>
      </c>
      <c r="H375" s="161">
        <v>3.5</v>
      </c>
      <c r="I375" s="162"/>
      <c r="L375" s="157"/>
      <c r="M375" s="163"/>
      <c r="T375" s="164"/>
      <c r="AT375" s="159" t="s">
        <v>328</v>
      </c>
      <c r="AU375" s="159" t="s">
        <v>88</v>
      </c>
      <c r="AV375" s="12" t="s">
        <v>88</v>
      </c>
      <c r="AW375" s="12" t="s">
        <v>31</v>
      </c>
      <c r="AX375" s="12" t="s">
        <v>76</v>
      </c>
      <c r="AY375" s="159" t="s">
        <v>317</v>
      </c>
    </row>
    <row r="376" spans="2:51" s="12" customFormat="1" ht="10">
      <c r="B376" s="157"/>
      <c r="D376" s="158" t="s">
        <v>328</v>
      </c>
      <c r="E376" s="159" t="s">
        <v>1</v>
      </c>
      <c r="F376" s="160" t="s">
        <v>1193</v>
      </c>
      <c r="H376" s="161">
        <v>0.25</v>
      </c>
      <c r="I376" s="162"/>
      <c r="L376" s="157"/>
      <c r="M376" s="163"/>
      <c r="T376" s="164"/>
      <c r="AT376" s="159" t="s">
        <v>328</v>
      </c>
      <c r="AU376" s="159" t="s">
        <v>88</v>
      </c>
      <c r="AV376" s="12" t="s">
        <v>88</v>
      </c>
      <c r="AW376" s="12" t="s">
        <v>31</v>
      </c>
      <c r="AX376" s="12" t="s">
        <v>76</v>
      </c>
      <c r="AY376" s="159" t="s">
        <v>317</v>
      </c>
    </row>
    <row r="377" spans="2:51" s="12" customFormat="1" ht="10">
      <c r="B377" s="157"/>
      <c r="D377" s="158" t="s">
        <v>328</v>
      </c>
      <c r="E377" s="159" t="s">
        <v>1</v>
      </c>
      <c r="F377" s="160" t="s">
        <v>1194</v>
      </c>
      <c r="H377" s="161">
        <v>1.5</v>
      </c>
      <c r="I377" s="162"/>
      <c r="L377" s="157"/>
      <c r="M377" s="163"/>
      <c r="T377" s="164"/>
      <c r="AT377" s="159" t="s">
        <v>328</v>
      </c>
      <c r="AU377" s="159" t="s">
        <v>88</v>
      </c>
      <c r="AV377" s="12" t="s">
        <v>88</v>
      </c>
      <c r="AW377" s="12" t="s">
        <v>31</v>
      </c>
      <c r="AX377" s="12" t="s">
        <v>76</v>
      </c>
      <c r="AY377" s="159" t="s">
        <v>317</v>
      </c>
    </row>
    <row r="378" spans="2:51" s="12" customFormat="1" ht="10">
      <c r="B378" s="157"/>
      <c r="D378" s="158" t="s">
        <v>328</v>
      </c>
      <c r="E378" s="159" t="s">
        <v>1</v>
      </c>
      <c r="F378" s="160" t="s">
        <v>1195</v>
      </c>
      <c r="H378" s="161">
        <v>0.5</v>
      </c>
      <c r="I378" s="162"/>
      <c r="L378" s="157"/>
      <c r="M378" s="163"/>
      <c r="T378" s="164"/>
      <c r="AT378" s="159" t="s">
        <v>328</v>
      </c>
      <c r="AU378" s="159" t="s">
        <v>88</v>
      </c>
      <c r="AV378" s="12" t="s">
        <v>88</v>
      </c>
      <c r="AW378" s="12" t="s">
        <v>31</v>
      </c>
      <c r="AX378" s="12" t="s">
        <v>76</v>
      </c>
      <c r="AY378" s="159" t="s">
        <v>317</v>
      </c>
    </row>
    <row r="379" spans="2:51" s="13" customFormat="1" ht="10">
      <c r="B379" s="165"/>
      <c r="D379" s="158" t="s">
        <v>328</v>
      </c>
      <c r="E379" s="166" t="s">
        <v>1</v>
      </c>
      <c r="F379" s="167" t="s">
        <v>1196</v>
      </c>
      <c r="H379" s="168">
        <v>5.75</v>
      </c>
      <c r="I379" s="169"/>
      <c r="L379" s="165"/>
      <c r="M379" s="170"/>
      <c r="T379" s="171"/>
      <c r="AT379" s="166" t="s">
        <v>328</v>
      </c>
      <c r="AU379" s="166" t="s">
        <v>88</v>
      </c>
      <c r="AV379" s="13" t="s">
        <v>92</v>
      </c>
      <c r="AW379" s="13" t="s">
        <v>31</v>
      </c>
      <c r="AX379" s="13" t="s">
        <v>76</v>
      </c>
      <c r="AY379" s="166" t="s">
        <v>317</v>
      </c>
    </row>
    <row r="380" spans="2:51" s="12" customFormat="1" ht="10">
      <c r="B380" s="157"/>
      <c r="D380" s="158" t="s">
        <v>328</v>
      </c>
      <c r="E380" s="159" t="s">
        <v>1</v>
      </c>
      <c r="F380" s="160" t="s">
        <v>1197</v>
      </c>
      <c r="H380" s="161">
        <v>1.25</v>
      </c>
      <c r="I380" s="162"/>
      <c r="L380" s="157"/>
      <c r="M380" s="163"/>
      <c r="T380" s="164"/>
      <c r="AT380" s="159" t="s">
        <v>328</v>
      </c>
      <c r="AU380" s="159" t="s">
        <v>88</v>
      </c>
      <c r="AV380" s="12" t="s">
        <v>88</v>
      </c>
      <c r="AW380" s="12" t="s">
        <v>31</v>
      </c>
      <c r="AX380" s="12" t="s">
        <v>76</v>
      </c>
      <c r="AY380" s="159" t="s">
        <v>317</v>
      </c>
    </row>
    <row r="381" spans="2:51" s="12" customFormat="1" ht="10">
      <c r="B381" s="157"/>
      <c r="D381" s="158" t="s">
        <v>328</v>
      </c>
      <c r="E381" s="159" t="s">
        <v>1</v>
      </c>
      <c r="F381" s="160" t="s">
        <v>1198</v>
      </c>
      <c r="H381" s="161">
        <v>1.5</v>
      </c>
      <c r="I381" s="162"/>
      <c r="L381" s="157"/>
      <c r="M381" s="163"/>
      <c r="T381" s="164"/>
      <c r="AT381" s="159" t="s">
        <v>328</v>
      </c>
      <c r="AU381" s="159" t="s">
        <v>88</v>
      </c>
      <c r="AV381" s="12" t="s">
        <v>88</v>
      </c>
      <c r="AW381" s="12" t="s">
        <v>31</v>
      </c>
      <c r="AX381" s="12" t="s">
        <v>76</v>
      </c>
      <c r="AY381" s="159" t="s">
        <v>317</v>
      </c>
    </row>
    <row r="382" spans="2:51" s="12" customFormat="1" ht="10">
      <c r="B382" s="157"/>
      <c r="D382" s="158" t="s">
        <v>328</v>
      </c>
      <c r="E382" s="159" t="s">
        <v>1</v>
      </c>
      <c r="F382" s="160" t="s">
        <v>1199</v>
      </c>
      <c r="H382" s="161">
        <v>0.5</v>
      </c>
      <c r="I382" s="162"/>
      <c r="L382" s="157"/>
      <c r="M382" s="163"/>
      <c r="T382" s="164"/>
      <c r="AT382" s="159" t="s">
        <v>328</v>
      </c>
      <c r="AU382" s="159" t="s">
        <v>88</v>
      </c>
      <c r="AV382" s="12" t="s">
        <v>88</v>
      </c>
      <c r="AW382" s="12" t="s">
        <v>31</v>
      </c>
      <c r="AX382" s="12" t="s">
        <v>76</v>
      </c>
      <c r="AY382" s="159" t="s">
        <v>317</v>
      </c>
    </row>
    <row r="383" spans="2:51" s="13" customFormat="1" ht="10">
      <c r="B383" s="165"/>
      <c r="D383" s="158" t="s">
        <v>328</v>
      </c>
      <c r="E383" s="166" t="s">
        <v>1</v>
      </c>
      <c r="F383" s="167" t="s">
        <v>1200</v>
      </c>
      <c r="H383" s="168">
        <v>3.25</v>
      </c>
      <c r="I383" s="169"/>
      <c r="L383" s="165"/>
      <c r="M383" s="170"/>
      <c r="T383" s="171"/>
      <c r="AT383" s="166" t="s">
        <v>328</v>
      </c>
      <c r="AU383" s="166" t="s">
        <v>88</v>
      </c>
      <c r="AV383" s="13" t="s">
        <v>92</v>
      </c>
      <c r="AW383" s="13" t="s">
        <v>31</v>
      </c>
      <c r="AX383" s="13" t="s">
        <v>76</v>
      </c>
      <c r="AY383" s="166" t="s">
        <v>317</v>
      </c>
    </row>
    <row r="384" spans="2:51" s="14" customFormat="1" ht="10">
      <c r="B384" s="172"/>
      <c r="D384" s="158" t="s">
        <v>328</v>
      </c>
      <c r="E384" s="173" t="s">
        <v>1</v>
      </c>
      <c r="F384" s="174" t="s">
        <v>332</v>
      </c>
      <c r="H384" s="175">
        <v>23</v>
      </c>
      <c r="I384" s="176"/>
      <c r="L384" s="172"/>
      <c r="M384" s="177"/>
      <c r="T384" s="178"/>
      <c r="AT384" s="173" t="s">
        <v>328</v>
      </c>
      <c r="AU384" s="173" t="s">
        <v>88</v>
      </c>
      <c r="AV384" s="14" t="s">
        <v>323</v>
      </c>
      <c r="AW384" s="14" t="s">
        <v>31</v>
      </c>
      <c r="AX384" s="14" t="s">
        <v>83</v>
      </c>
      <c r="AY384" s="173" t="s">
        <v>317</v>
      </c>
    </row>
    <row r="385" spans="2:65" s="1" customFormat="1" ht="37.75" customHeight="1">
      <c r="B385" s="142"/>
      <c r="C385" s="143" t="s">
        <v>501</v>
      </c>
      <c r="D385" s="143" t="s">
        <v>319</v>
      </c>
      <c r="E385" s="144" t="s">
        <v>1201</v>
      </c>
      <c r="F385" s="145" t="s">
        <v>1202</v>
      </c>
      <c r="G385" s="146" t="s">
        <v>322</v>
      </c>
      <c r="H385" s="147">
        <v>9.6300000000000008</v>
      </c>
      <c r="I385" s="148"/>
      <c r="J385" s="149">
        <f>ROUND(I385*H385,2)</f>
        <v>0</v>
      </c>
      <c r="K385" s="150"/>
      <c r="L385" s="31"/>
      <c r="M385" s="151" t="s">
        <v>1</v>
      </c>
      <c r="N385" s="152" t="s">
        <v>42</v>
      </c>
      <c r="P385" s="153">
        <f>O385*H385</f>
        <v>0</v>
      </c>
      <c r="Q385" s="153">
        <v>1.7755700000000001</v>
      </c>
      <c r="R385" s="153">
        <f>Q385*H385</f>
        <v>17.098739100000003</v>
      </c>
      <c r="S385" s="153">
        <v>0</v>
      </c>
      <c r="T385" s="154">
        <f>S385*H385</f>
        <v>0</v>
      </c>
      <c r="AR385" s="155" t="s">
        <v>323</v>
      </c>
      <c r="AT385" s="155" t="s">
        <v>319</v>
      </c>
      <c r="AU385" s="155" t="s">
        <v>88</v>
      </c>
      <c r="AY385" s="16" t="s">
        <v>317</v>
      </c>
      <c r="BE385" s="156">
        <f>IF(N385="základná",J385,0)</f>
        <v>0</v>
      </c>
      <c r="BF385" s="156">
        <f>IF(N385="znížená",J385,0)</f>
        <v>0</v>
      </c>
      <c r="BG385" s="156">
        <f>IF(N385="zákl. prenesená",J385,0)</f>
        <v>0</v>
      </c>
      <c r="BH385" s="156">
        <f>IF(N385="zníž. prenesená",J385,0)</f>
        <v>0</v>
      </c>
      <c r="BI385" s="156">
        <f>IF(N385="nulová",J385,0)</f>
        <v>0</v>
      </c>
      <c r="BJ385" s="16" t="s">
        <v>88</v>
      </c>
      <c r="BK385" s="156">
        <f>ROUND(I385*H385,2)</f>
        <v>0</v>
      </c>
      <c r="BL385" s="16" t="s">
        <v>323</v>
      </c>
      <c r="BM385" s="155" t="s">
        <v>1203</v>
      </c>
    </row>
    <row r="386" spans="2:65" s="12" customFormat="1" ht="10">
      <c r="B386" s="157"/>
      <c r="D386" s="158" t="s">
        <v>328</v>
      </c>
      <c r="E386" s="159" t="s">
        <v>1</v>
      </c>
      <c r="F386" s="160" t="s">
        <v>1204</v>
      </c>
      <c r="H386" s="161">
        <v>1.9</v>
      </c>
      <c r="I386" s="162"/>
      <c r="L386" s="157"/>
      <c r="M386" s="163"/>
      <c r="T386" s="164"/>
      <c r="AT386" s="159" t="s">
        <v>328</v>
      </c>
      <c r="AU386" s="159" t="s">
        <v>88</v>
      </c>
      <c r="AV386" s="12" t="s">
        <v>88</v>
      </c>
      <c r="AW386" s="12" t="s">
        <v>31</v>
      </c>
      <c r="AX386" s="12" t="s">
        <v>76</v>
      </c>
      <c r="AY386" s="159" t="s">
        <v>317</v>
      </c>
    </row>
    <row r="387" spans="2:65" s="12" customFormat="1" ht="10">
      <c r="B387" s="157"/>
      <c r="D387" s="158" t="s">
        <v>328</v>
      </c>
      <c r="E387" s="159" t="s">
        <v>1</v>
      </c>
      <c r="F387" s="160" t="s">
        <v>1205</v>
      </c>
      <c r="H387" s="161">
        <v>1.1200000000000001</v>
      </c>
      <c r="I387" s="162"/>
      <c r="L387" s="157"/>
      <c r="M387" s="163"/>
      <c r="T387" s="164"/>
      <c r="AT387" s="159" t="s">
        <v>328</v>
      </c>
      <c r="AU387" s="159" t="s">
        <v>88</v>
      </c>
      <c r="AV387" s="12" t="s">
        <v>88</v>
      </c>
      <c r="AW387" s="12" t="s">
        <v>31</v>
      </c>
      <c r="AX387" s="12" t="s">
        <v>76</v>
      </c>
      <c r="AY387" s="159" t="s">
        <v>317</v>
      </c>
    </row>
    <row r="388" spans="2:65" s="12" customFormat="1" ht="10">
      <c r="B388" s="157"/>
      <c r="D388" s="158" t="s">
        <v>328</v>
      </c>
      <c r="E388" s="159" t="s">
        <v>1</v>
      </c>
      <c r="F388" s="160" t="s">
        <v>1206</v>
      </c>
      <c r="H388" s="161">
        <v>6.61</v>
      </c>
      <c r="I388" s="162"/>
      <c r="L388" s="157"/>
      <c r="M388" s="163"/>
      <c r="T388" s="164"/>
      <c r="AT388" s="159" t="s">
        <v>328</v>
      </c>
      <c r="AU388" s="159" t="s">
        <v>88</v>
      </c>
      <c r="AV388" s="12" t="s">
        <v>88</v>
      </c>
      <c r="AW388" s="12" t="s">
        <v>31</v>
      </c>
      <c r="AX388" s="12" t="s">
        <v>76</v>
      </c>
      <c r="AY388" s="159" t="s">
        <v>317</v>
      </c>
    </row>
    <row r="389" spans="2:65" s="13" customFormat="1" ht="10">
      <c r="B389" s="165"/>
      <c r="D389" s="158" t="s">
        <v>328</v>
      </c>
      <c r="E389" s="166" t="s">
        <v>1</v>
      </c>
      <c r="F389" s="167" t="s">
        <v>331</v>
      </c>
      <c r="H389" s="168">
        <v>9.6300000000000008</v>
      </c>
      <c r="I389" s="169"/>
      <c r="L389" s="165"/>
      <c r="M389" s="170"/>
      <c r="T389" s="171"/>
      <c r="AT389" s="166" t="s">
        <v>328</v>
      </c>
      <c r="AU389" s="166" t="s">
        <v>88</v>
      </c>
      <c r="AV389" s="13" t="s">
        <v>92</v>
      </c>
      <c r="AW389" s="13" t="s">
        <v>31</v>
      </c>
      <c r="AX389" s="13" t="s">
        <v>76</v>
      </c>
      <c r="AY389" s="166" t="s">
        <v>317</v>
      </c>
    </row>
    <row r="390" spans="2:65" s="14" customFormat="1" ht="10">
      <c r="B390" s="172"/>
      <c r="D390" s="158" t="s">
        <v>328</v>
      </c>
      <c r="E390" s="173" t="s">
        <v>1</v>
      </c>
      <c r="F390" s="174" t="s">
        <v>332</v>
      </c>
      <c r="H390" s="175">
        <v>9.6300000000000008</v>
      </c>
      <c r="I390" s="176"/>
      <c r="L390" s="172"/>
      <c r="M390" s="177"/>
      <c r="T390" s="178"/>
      <c r="AT390" s="173" t="s">
        <v>328</v>
      </c>
      <c r="AU390" s="173" t="s">
        <v>88</v>
      </c>
      <c r="AV390" s="14" t="s">
        <v>323</v>
      </c>
      <c r="AW390" s="14" t="s">
        <v>31</v>
      </c>
      <c r="AX390" s="14" t="s">
        <v>83</v>
      </c>
      <c r="AY390" s="173" t="s">
        <v>317</v>
      </c>
    </row>
    <row r="391" spans="2:65" s="1" customFormat="1" ht="37.75" customHeight="1">
      <c r="B391" s="142"/>
      <c r="C391" s="143" t="s">
        <v>507</v>
      </c>
      <c r="D391" s="143" t="s">
        <v>319</v>
      </c>
      <c r="E391" s="144" t="s">
        <v>1207</v>
      </c>
      <c r="F391" s="145" t="s">
        <v>1208</v>
      </c>
      <c r="G391" s="146" t="s">
        <v>322</v>
      </c>
      <c r="H391" s="147">
        <v>5.94</v>
      </c>
      <c r="I391" s="148"/>
      <c r="J391" s="149">
        <f>ROUND(I391*H391,2)</f>
        <v>0</v>
      </c>
      <c r="K391" s="150"/>
      <c r="L391" s="31"/>
      <c r="M391" s="151" t="s">
        <v>1</v>
      </c>
      <c r="N391" s="152" t="s">
        <v>42</v>
      </c>
      <c r="P391" s="153">
        <f>O391*H391</f>
        <v>0</v>
      </c>
      <c r="Q391" s="153">
        <v>0.77519000000000005</v>
      </c>
      <c r="R391" s="153">
        <f>Q391*H391</f>
        <v>4.6046286000000007</v>
      </c>
      <c r="S391" s="153">
        <v>0</v>
      </c>
      <c r="T391" s="154">
        <f>S391*H391</f>
        <v>0</v>
      </c>
      <c r="AR391" s="155" t="s">
        <v>323</v>
      </c>
      <c r="AT391" s="155" t="s">
        <v>319</v>
      </c>
      <c r="AU391" s="155" t="s">
        <v>88</v>
      </c>
      <c r="AY391" s="16" t="s">
        <v>317</v>
      </c>
      <c r="BE391" s="156">
        <f>IF(N391="základná",J391,0)</f>
        <v>0</v>
      </c>
      <c r="BF391" s="156">
        <f>IF(N391="znížená",J391,0)</f>
        <v>0</v>
      </c>
      <c r="BG391" s="156">
        <f>IF(N391="zákl. prenesená",J391,0)</f>
        <v>0</v>
      </c>
      <c r="BH391" s="156">
        <f>IF(N391="zníž. prenesená",J391,0)</f>
        <v>0</v>
      </c>
      <c r="BI391" s="156">
        <f>IF(N391="nulová",J391,0)</f>
        <v>0</v>
      </c>
      <c r="BJ391" s="16" t="s">
        <v>88</v>
      </c>
      <c r="BK391" s="156">
        <f>ROUND(I391*H391,2)</f>
        <v>0</v>
      </c>
      <c r="BL391" s="16" t="s">
        <v>323</v>
      </c>
      <c r="BM391" s="155" t="s">
        <v>1209</v>
      </c>
    </row>
    <row r="392" spans="2:65" s="12" customFormat="1" ht="10">
      <c r="B392" s="157"/>
      <c r="D392" s="158" t="s">
        <v>328</v>
      </c>
      <c r="E392" s="159" t="s">
        <v>1</v>
      </c>
      <c r="F392" s="160" t="s">
        <v>1210</v>
      </c>
      <c r="H392" s="161">
        <v>5.94</v>
      </c>
      <c r="I392" s="162"/>
      <c r="L392" s="157"/>
      <c r="M392" s="163"/>
      <c r="T392" s="164"/>
      <c r="AT392" s="159" t="s">
        <v>328</v>
      </c>
      <c r="AU392" s="159" t="s">
        <v>88</v>
      </c>
      <c r="AV392" s="12" t="s">
        <v>88</v>
      </c>
      <c r="AW392" s="12" t="s">
        <v>31</v>
      </c>
      <c r="AX392" s="12" t="s">
        <v>76</v>
      </c>
      <c r="AY392" s="159" t="s">
        <v>317</v>
      </c>
    </row>
    <row r="393" spans="2:65" s="13" customFormat="1" ht="10">
      <c r="B393" s="165"/>
      <c r="D393" s="158" t="s">
        <v>328</v>
      </c>
      <c r="E393" s="166" t="s">
        <v>1</v>
      </c>
      <c r="F393" s="167" t="s">
        <v>331</v>
      </c>
      <c r="H393" s="168">
        <v>5.94</v>
      </c>
      <c r="I393" s="169"/>
      <c r="L393" s="165"/>
      <c r="M393" s="170"/>
      <c r="T393" s="171"/>
      <c r="AT393" s="166" t="s">
        <v>328</v>
      </c>
      <c r="AU393" s="166" t="s">
        <v>88</v>
      </c>
      <c r="AV393" s="13" t="s">
        <v>92</v>
      </c>
      <c r="AW393" s="13" t="s">
        <v>31</v>
      </c>
      <c r="AX393" s="13" t="s">
        <v>76</v>
      </c>
      <c r="AY393" s="166" t="s">
        <v>317</v>
      </c>
    </row>
    <row r="394" spans="2:65" s="14" customFormat="1" ht="10">
      <c r="B394" s="172"/>
      <c r="D394" s="158" t="s">
        <v>328</v>
      </c>
      <c r="E394" s="173" t="s">
        <v>1</v>
      </c>
      <c r="F394" s="174" t="s">
        <v>332</v>
      </c>
      <c r="H394" s="175">
        <v>5.94</v>
      </c>
      <c r="I394" s="176"/>
      <c r="L394" s="172"/>
      <c r="M394" s="177"/>
      <c r="T394" s="178"/>
      <c r="AT394" s="173" t="s">
        <v>328</v>
      </c>
      <c r="AU394" s="173" t="s">
        <v>88</v>
      </c>
      <c r="AV394" s="14" t="s">
        <v>323</v>
      </c>
      <c r="AW394" s="14" t="s">
        <v>31</v>
      </c>
      <c r="AX394" s="14" t="s">
        <v>83</v>
      </c>
      <c r="AY394" s="173" t="s">
        <v>317</v>
      </c>
    </row>
    <row r="395" spans="2:65" s="1" customFormat="1" ht="24.15" customHeight="1">
      <c r="B395" s="142"/>
      <c r="C395" s="143" t="s">
        <v>703</v>
      </c>
      <c r="D395" s="143" t="s">
        <v>319</v>
      </c>
      <c r="E395" s="144" t="s">
        <v>1211</v>
      </c>
      <c r="F395" s="145" t="s">
        <v>1212</v>
      </c>
      <c r="G395" s="146" t="s">
        <v>484</v>
      </c>
      <c r="H395" s="147">
        <v>123.5</v>
      </c>
      <c r="I395" s="148"/>
      <c r="J395" s="149">
        <f>ROUND(I395*H395,2)</f>
        <v>0</v>
      </c>
      <c r="K395" s="150"/>
      <c r="L395" s="31"/>
      <c r="M395" s="151" t="s">
        <v>1</v>
      </c>
      <c r="N395" s="152" t="s">
        <v>42</v>
      </c>
      <c r="P395" s="153">
        <f>O395*H395</f>
        <v>0</v>
      </c>
      <c r="Q395" s="153">
        <v>7.8220000000000004E-4</v>
      </c>
      <c r="R395" s="153">
        <f>Q395*H395</f>
        <v>9.6601699999999999E-2</v>
      </c>
      <c r="S395" s="153">
        <v>0</v>
      </c>
      <c r="T395" s="154">
        <f>S395*H395</f>
        <v>0</v>
      </c>
      <c r="AR395" s="155" t="s">
        <v>323</v>
      </c>
      <c r="AT395" s="155" t="s">
        <v>319</v>
      </c>
      <c r="AU395" s="155" t="s">
        <v>88</v>
      </c>
      <c r="AY395" s="16" t="s">
        <v>317</v>
      </c>
      <c r="BE395" s="156">
        <f>IF(N395="základná",J395,0)</f>
        <v>0</v>
      </c>
      <c r="BF395" s="156">
        <f>IF(N395="znížená",J395,0)</f>
        <v>0</v>
      </c>
      <c r="BG395" s="156">
        <f>IF(N395="zákl. prenesená",J395,0)</f>
        <v>0</v>
      </c>
      <c r="BH395" s="156">
        <f>IF(N395="zníž. prenesená",J395,0)</f>
        <v>0</v>
      </c>
      <c r="BI395" s="156">
        <f>IF(N395="nulová",J395,0)</f>
        <v>0</v>
      </c>
      <c r="BJ395" s="16" t="s">
        <v>88</v>
      </c>
      <c r="BK395" s="156">
        <f>ROUND(I395*H395,2)</f>
        <v>0</v>
      </c>
      <c r="BL395" s="16" t="s">
        <v>323</v>
      </c>
      <c r="BM395" s="155" t="s">
        <v>1213</v>
      </c>
    </row>
    <row r="396" spans="2:65" s="12" customFormat="1" ht="10">
      <c r="B396" s="157"/>
      <c r="D396" s="158" t="s">
        <v>328</v>
      </c>
      <c r="E396" s="159" t="s">
        <v>1</v>
      </c>
      <c r="F396" s="160" t="s">
        <v>1214</v>
      </c>
      <c r="H396" s="161">
        <v>110</v>
      </c>
      <c r="I396" s="162"/>
      <c r="L396" s="157"/>
      <c r="M396" s="163"/>
      <c r="T396" s="164"/>
      <c r="AT396" s="159" t="s">
        <v>328</v>
      </c>
      <c r="AU396" s="159" t="s">
        <v>88</v>
      </c>
      <c r="AV396" s="12" t="s">
        <v>88</v>
      </c>
      <c r="AW396" s="12" t="s">
        <v>31</v>
      </c>
      <c r="AX396" s="12" t="s">
        <v>76</v>
      </c>
      <c r="AY396" s="159" t="s">
        <v>317</v>
      </c>
    </row>
    <row r="397" spans="2:65" s="12" customFormat="1" ht="10">
      <c r="B397" s="157"/>
      <c r="D397" s="158" t="s">
        <v>328</v>
      </c>
      <c r="E397" s="159" t="s">
        <v>1</v>
      </c>
      <c r="F397" s="160" t="s">
        <v>1215</v>
      </c>
      <c r="H397" s="161">
        <v>13.5</v>
      </c>
      <c r="I397" s="162"/>
      <c r="L397" s="157"/>
      <c r="M397" s="163"/>
      <c r="T397" s="164"/>
      <c r="AT397" s="159" t="s">
        <v>328</v>
      </c>
      <c r="AU397" s="159" t="s">
        <v>88</v>
      </c>
      <c r="AV397" s="12" t="s">
        <v>88</v>
      </c>
      <c r="AW397" s="12" t="s">
        <v>31</v>
      </c>
      <c r="AX397" s="12" t="s">
        <v>76</v>
      </c>
      <c r="AY397" s="159" t="s">
        <v>317</v>
      </c>
    </row>
    <row r="398" spans="2:65" s="13" customFormat="1" ht="10">
      <c r="B398" s="165"/>
      <c r="D398" s="158" t="s">
        <v>328</v>
      </c>
      <c r="E398" s="166" t="s">
        <v>1</v>
      </c>
      <c r="F398" s="167" t="s">
        <v>1216</v>
      </c>
      <c r="H398" s="168">
        <v>123.5</v>
      </c>
      <c r="I398" s="169"/>
      <c r="L398" s="165"/>
      <c r="M398" s="170"/>
      <c r="T398" s="171"/>
      <c r="AT398" s="166" t="s">
        <v>328</v>
      </c>
      <c r="AU398" s="166" t="s">
        <v>88</v>
      </c>
      <c r="AV398" s="13" t="s">
        <v>92</v>
      </c>
      <c r="AW398" s="13" t="s">
        <v>31</v>
      </c>
      <c r="AX398" s="13" t="s">
        <v>76</v>
      </c>
      <c r="AY398" s="166" t="s">
        <v>317</v>
      </c>
    </row>
    <row r="399" spans="2:65" s="14" customFormat="1" ht="10">
      <c r="B399" s="172"/>
      <c r="D399" s="158" t="s">
        <v>328</v>
      </c>
      <c r="E399" s="173" t="s">
        <v>1</v>
      </c>
      <c r="F399" s="174" t="s">
        <v>332</v>
      </c>
      <c r="H399" s="175">
        <v>123.5</v>
      </c>
      <c r="I399" s="176"/>
      <c r="L399" s="172"/>
      <c r="M399" s="177"/>
      <c r="T399" s="178"/>
      <c r="AT399" s="173" t="s">
        <v>328</v>
      </c>
      <c r="AU399" s="173" t="s">
        <v>88</v>
      </c>
      <c r="AV399" s="14" t="s">
        <v>323</v>
      </c>
      <c r="AW399" s="14" t="s">
        <v>31</v>
      </c>
      <c r="AX399" s="14" t="s">
        <v>83</v>
      </c>
      <c r="AY399" s="173" t="s">
        <v>317</v>
      </c>
    </row>
    <row r="400" spans="2:65" s="1" customFormat="1" ht="38.5" customHeight="1">
      <c r="B400" s="142"/>
      <c r="C400" s="179" t="s">
        <v>647</v>
      </c>
      <c r="D400" s="179" t="s">
        <v>454</v>
      </c>
      <c r="E400" s="180" t="s">
        <v>1217</v>
      </c>
      <c r="F400" s="181" t="s">
        <v>1218</v>
      </c>
      <c r="G400" s="182" t="s">
        <v>484</v>
      </c>
      <c r="H400" s="183">
        <v>135.85</v>
      </c>
      <c r="I400" s="184"/>
      <c r="J400" s="185">
        <f>ROUND(I400*H400,2)</f>
        <v>0</v>
      </c>
      <c r="K400" s="186"/>
      <c r="L400" s="187"/>
      <c r="M400" s="188" t="s">
        <v>1</v>
      </c>
      <c r="N400" s="189" t="s">
        <v>42</v>
      </c>
      <c r="P400" s="153">
        <f>O400*H400</f>
        <v>0</v>
      </c>
      <c r="Q400" s="153">
        <v>0</v>
      </c>
      <c r="R400" s="153">
        <f>Q400*H400</f>
        <v>0</v>
      </c>
      <c r="S400" s="153">
        <v>0</v>
      </c>
      <c r="T400" s="154">
        <f>S400*H400</f>
        <v>0</v>
      </c>
      <c r="AR400" s="155" t="s">
        <v>356</v>
      </c>
      <c r="AT400" s="155" t="s">
        <v>454</v>
      </c>
      <c r="AU400" s="155" t="s">
        <v>88</v>
      </c>
      <c r="AY400" s="16" t="s">
        <v>317</v>
      </c>
      <c r="BE400" s="156">
        <f>IF(N400="základná",J400,0)</f>
        <v>0</v>
      </c>
      <c r="BF400" s="156">
        <f>IF(N400="znížená",J400,0)</f>
        <v>0</v>
      </c>
      <c r="BG400" s="156">
        <f>IF(N400="zákl. prenesená",J400,0)</f>
        <v>0</v>
      </c>
      <c r="BH400" s="156">
        <f>IF(N400="zníž. prenesená",J400,0)</f>
        <v>0</v>
      </c>
      <c r="BI400" s="156">
        <f>IF(N400="nulová",J400,0)</f>
        <v>0</v>
      </c>
      <c r="BJ400" s="16" t="s">
        <v>88</v>
      </c>
      <c r="BK400" s="156">
        <f>ROUND(I400*H400,2)</f>
        <v>0</v>
      </c>
      <c r="BL400" s="16" t="s">
        <v>323</v>
      </c>
      <c r="BM400" s="155" t="s">
        <v>1219</v>
      </c>
    </row>
    <row r="401" spans="2:65" s="12" customFormat="1" ht="10">
      <c r="B401" s="157"/>
      <c r="D401" s="158" t="s">
        <v>328</v>
      </c>
      <c r="F401" s="160" t="s">
        <v>1220</v>
      </c>
      <c r="H401" s="161">
        <v>135.85</v>
      </c>
      <c r="I401" s="162"/>
      <c r="L401" s="157"/>
      <c r="M401" s="163"/>
      <c r="T401" s="164"/>
      <c r="AT401" s="159" t="s">
        <v>328</v>
      </c>
      <c r="AU401" s="159" t="s">
        <v>88</v>
      </c>
      <c r="AV401" s="12" t="s">
        <v>88</v>
      </c>
      <c r="AW401" s="12" t="s">
        <v>3</v>
      </c>
      <c r="AX401" s="12" t="s">
        <v>83</v>
      </c>
      <c r="AY401" s="159" t="s">
        <v>317</v>
      </c>
    </row>
    <row r="402" spans="2:65" s="1" customFormat="1" ht="16.5" customHeight="1">
      <c r="B402" s="142"/>
      <c r="C402" s="143" t="s">
        <v>712</v>
      </c>
      <c r="D402" s="143" t="s">
        <v>319</v>
      </c>
      <c r="E402" s="144" t="s">
        <v>1221</v>
      </c>
      <c r="F402" s="145" t="s">
        <v>1222</v>
      </c>
      <c r="G402" s="146" t="s">
        <v>484</v>
      </c>
      <c r="H402" s="147">
        <v>356.2</v>
      </c>
      <c r="I402" s="148"/>
      <c r="J402" s="149">
        <f>ROUND(I402*H402,2)</f>
        <v>0</v>
      </c>
      <c r="K402" s="150"/>
      <c r="L402" s="31"/>
      <c r="M402" s="151" t="s">
        <v>1</v>
      </c>
      <c r="N402" s="152" t="s">
        <v>42</v>
      </c>
      <c r="P402" s="153">
        <f>O402*H402</f>
        <v>0</v>
      </c>
      <c r="Q402" s="153">
        <v>7.3299999999999997E-3</v>
      </c>
      <c r="R402" s="153">
        <f>Q402*H402</f>
        <v>2.6109459999999998</v>
      </c>
      <c r="S402" s="153">
        <v>0</v>
      </c>
      <c r="T402" s="154">
        <f>S402*H402</f>
        <v>0</v>
      </c>
      <c r="AR402" s="155" t="s">
        <v>323</v>
      </c>
      <c r="AT402" s="155" t="s">
        <v>319</v>
      </c>
      <c r="AU402" s="155" t="s">
        <v>88</v>
      </c>
      <c r="AY402" s="16" t="s">
        <v>317</v>
      </c>
      <c r="BE402" s="156">
        <f>IF(N402="základná",J402,0)</f>
        <v>0</v>
      </c>
      <c r="BF402" s="156">
        <f>IF(N402="znížená",J402,0)</f>
        <v>0</v>
      </c>
      <c r="BG402" s="156">
        <f>IF(N402="zákl. prenesená",J402,0)</f>
        <v>0</v>
      </c>
      <c r="BH402" s="156">
        <f>IF(N402="zníž. prenesená",J402,0)</f>
        <v>0</v>
      </c>
      <c r="BI402" s="156">
        <f>IF(N402="nulová",J402,0)</f>
        <v>0</v>
      </c>
      <c r="BJ402" s="16" t="s">
        <v>88</v>
      </c>
      <c r="BK402" s="156">
        <f>ROUND(I402*H402,2)</f>
        <v>0</v>
      </c>
      <c r="BL402" s="16" t="s">
        <v>323</v>
      </c>
      <c r="BM402" s="155" t="s">
        <v>1223</v>
      </c>
    </row>
    <row r="403" spans="2:65" s="12" customFormat="1" ht="10">
      <c r="B403" s="157"/>
      <c r="D403" s="158" t="s">
        <v>328</v>
      </c>
      <c r="E403" s="159" t="s">
        <v>1</v>
      </c>
      <c r="F403" s="160" t="s">
        <v>1224</v>
      </c>
      <c r="H403" s="161">
        <v>126</v>
      </c>
      <c r="I403" s="162"/>
      <c r="L403" s="157"/>
      <c r="M403" s="163"/>
      <c r="T403" s="164"/>
      <c r="AT403" s="159" t="s">
        <v>328</v>
      </c>
      <c r="AU403" s="159" t="s">
        <v>88</v>
      </c>
      <c r="AV403" s="12" t="s">
        <v>88</v>
      </c>
      <c r="AW403" s="12" t="s">
        <v>31</v>
      </c>
      <c r="AX403" s="12" t="s">
        <v>76</v>
      </c>
      <c r="AY403" s="159" t="s">
        <v>317</v>
      </c>
    </row>
    <row r="404" spans="2:65" s="12" customFormat="1" ht="10">
      <c r="B404" s="157"/>
      <c r="D404" s="158" t="s">
        <v>328</v>
      </c>
      <c r="E404" s="159" t="s">
        <v>1</v>
      </c>
      <c r="F404" s="160" t="s">
        <v>1225</v>
      </c>
      <c r="H404" s="161">
        <v>110</v>
      </c>
      <c r="I404" s="162"/>
      <c r="L404" s="157"/>
      <c r="M404" s="163"/>
      <c r="T404" s="164"/>
      <c r="AT404" s="159" t="s">
        <v>328</v>
      </c>
      <c r="AU404" s="159" t="s">
        <v>88</v>
      </c>
      <c r="AV404" s="12" t="s">
        <v>88</v>
      </c>
      <c r="AW404" s="12" t="s">
        <v>31</v>
      </c>
      <c r="AX404" s="12" t="s">
        <v>76</v>
      </c>
      <c r="AY404" s="159" t="s">
        <v>317</v>
      </c>
    </row>
    <row r="405" spans="2:65" s="12" customFormat="1" ht="10">
      <c r="B405" s="157"/>
      <c r="D405" s="158" t="s">
        <v>328</v>
      </c>
      <c r="E405" s="159" t="s">
        <v>1</v>
      </c>
      <c r="F405" s="160" t="s">
        <v>1226</v>
      </c>
      <c r="H405" s="161">
        <v>10.199999999999999</v>
      </c>
      <c r="I405" s="162"/>
      <c r="L405" s="157"/>
      <c r="M405" s="163"/>
      <c r="T405" s="164"/>
      <c r="AT405" s="159" t="s">
        <v>328</v>
      </c>
      <c r="AU405" s="159" t="s">
        <v>88</v>
      </c>
      <c r="AV405" s="12" t="s">
        <v>88</v>
      </c>
      <c r="AW405" s="12" t="s">
        <v>31</v>
      </c>
      <c r="AX405" s="12" t="s">
        <v>76</v>
      </c>
      <c r="AY405" s="159" t="s">
        <v>317</v>
      </c>
    </row>
    <row r="406" spans="2:65" s="12" customFormat="1" ht="10">
      <c r="B406" s="157"/>
      <c r="D406" s="158" t="s">
        <v>328</v>
      </c>
      <c r="E406" s="159" t="s">
        <v>1</v>
      </c>
      <c r="F406" s="160" t="s">
        <v>1227</v>
      </c>
      <c r="H406" s="161">
        <v>110</v>
      </c>
      <c r="I406" s="162"/>
      <c r="L406" s="157"/>
      <c r="M406" s="163"/>
      <c r="T406" s="164"/>
      <c r="AT406" s="159" t="s">
        <v>328</v>
      </c>
      <c r="AU406" s="159" t="s">
        <v>88</v>
      </c>
      <c r="AV406" s="12" t="s">
        <v>88</v>
      </c>
      <c r="AW406" s="12" t="s">
        <v>31</v>
      </c>
      <c r="AX406" s="12" t="s">
        <v>76</v>
      </c>
      <c r="AY406" s="159" t="s">
        <v>317</v>
      </c>
    </row>
    <row r="407" spans="2:65" s="13" customFormat="1" ht="10">
      <c r="B407" s="165"/>
      <c r="D407" s="158" t="s">
        <v>328</v>
      </c>
      <c r="E407" s="166" t="s">
        <v>1</v>
      </c>
      <c r="F407" s="167" t="s">
        <v>1228</v>
      </c>
      <c r="H407" s="168">
        <v>356.2</v>
      </c>
      <c r="I407" s="169"/>
      <c r="L407" s="165"/>
      <c r="M407" s="170"/>
      <c r="T407" s="171"/>
      <c r="AT407" s="166" t="s">
        <v>328</v>
      </c>
      <c r="AU407" s="166" t="s">
        <v>88</v>
      </c>
      <c r="AV407" s="13" t="s">
        <v>92</v>
      </c>
      <c r="AW407" s="13" t="s">
        <v>31</v>
      </c>
      <c r="AX407" s="13" t="s">
        <v>76</v>
      </c>
      <c r="AY407" s="166" t="s">
        <v>317</v>
      </c>
    </row>
    <row r="408" spans="2:65" s="14" customFormat="1" ht="10">
      <c r="B408" s="172"/>
      <c r="D408" s="158" t="s">
        <v>328</v>
      </c>
      <c r="E408" s="173" t="s">
        <v>1</v>
      </c>
      <c r="F408" s="174" t="s">
        <v>332</v>
      </c>
      <c r="H408" s="175">
        <v>356.2</v>
      </c>
      <c r="I408" s="176"/>
      <c r="L408" s="172"/>
      <c r="M408" s="177"/>
      <c r="T408" s="178"/>
      <c r="AT408" s="173" t="s">
        <v>328</v>
      </c>
      <c r="AU408" s="173" t="s">
        <v>88</v>
      </c>
      <c r="AV408" s="14" t="s">
        <v>323</v>
      </c>
      <c r="AW408" s="14" t="s">
        <v>31</v>
      </c>
      <c r="AX408" s="14" t="s">
        <v>83</v>
      </c>
      <c r="AY408" s="173" t="s">
        <v>317</v>
      </c>
    </row>
    <row r="409" spans="2:65" s="1" customFormat="1" ht="38.5" customHeight="1">
      <c r="B409" s="142"/>
      <c r="C409" s="179" t="s">
        <v>650</v>
      </c>
      <c r="D409" s="179" t="s">
        <v>454</v>
      </c>
      <c r="E409" s="180" t="s">
        <v>1229</v>
      </c>
      <c r="F409" s="181" t="s">
        <v>1230</v>
      </c>
      <c r="G409" s="182" t="s">
        <v>484</v>
      </c>
      <c r="H409" s="183">
        <v>391.82</v>
      </c>
      <c r="I409" s="184"/>
      <c r="J409" s="185">
        <f>ROUND(I409*H409,2)</f>
        <v>0</v>
      </c>
      <c r="K409" s="186"/>
      <c r="L409" s="187"/>
      <c r="M409" s="188" t="s">
        <v>1</v>
      </c>
      <c r="N409" s="189" t="s">
        <v>42</v>
      </c>
      <c r="P409" s="153">
        <f>O409*H409</f>
        <v>0</v>
      </c>
      <c r="Q409" s="153">
        <v>0</v>
      </c>
      <c r="R409" s="153">
        <f>Q409*H409</f>
        <v>0</v>
      </c>
      <c r="S409" s="153">
        <v>0</v>
      </c>
      <c r="T409" s="154">
        <f>S409*H409</f>
        <v>0</v>
      </c>
      <c r="AR409" s="155" t="s">
        <v>356</v>
      </c>
      <c r="AT409" s="155" t="s">
        <v>454</v>
      </c>
      <c r="AU409" s="155" t="s">
        <v>88</v>
      </c>
      <c r="AY409" s="16" t="s">
        <v>317</v>
      </c>
      <c r="BE409" s="156">
        <f>IF(N409="základná",J409,0)</f>
        <v>0</v>
      </c>
      <c r="BF409" s="156">
        <f>IF(N409="znížená",J409,0)</f>
        <v>0</v>
      </c>
      <c r="BG409" s="156">
        <f>IF(N409="zákl. prenesená",J409,0)</f>
        <v>0</v>
      </c>
      <c r="BH409" s="156">
        <f>IF(N409="zníž. prenesená",J409,0)</f>
        <v>0</v>
      </c>
      <c r="BI409" s="156">
        <f>IF(N409="nulová",J409,0)</f>
        <v>0</v>
      </c>
      <c r="BJ409" s="16" t="s">
        <v>88</v>
      </c>
      <c r="BK409" s="156">
        <f>ROUND(I409*H409,2)</f>
        <v>0</v>
      </c>
      <c r="BL409" s="16" t="s">
        <v>323</v>
      </c>
      <c r="BM409" s="155" t="s">
        <v>1231</v>
      </c>
    </row>
    <row r="410" spans="2:65" s="12" customFormat="1" ht="10">
      <c r="B410" s="157"/>
      <c r="D410" s="158" t="s">
        <v>328</v>
      </c>
      <c r="F410" s="160" t="s">
        <v>1232</v>
      </c>
      <c r="H410" s="161">
        <v>391.82</v>
      </c>
      <c r="I410" s="162"/>
      <c r="L410" s="157"/>
      <c r="M410" s="163"/>
      <c r="T410" s="164"/>
      <c r="AT410" s="159" t="s">
        <v>328</v>
      </c>
      <c r="AU410" s="159" t="s">
        <v>88</v>
      </c>
      <c r="AV410" s="12" t="s">
        <v>88</v>
      </c>
      <c r="AW410" s="12" t="s">
        <v>3</v>
      </c>
      <c r="AX410" s="12" t="s">
        <v>83</v>
      </c>
      <c r="AY410" s="159" t="s">
        <v>317</v>
      </c>
    </row>
    <row r="411" spans="2:65" s="1" customFormat="1" ht="37.75" customHeight="1">
      <c r="B411" s="142"/>
      <c r="C411" s="143" t="s">
        <v>722</v>
      </c>
      <c r="D411" s="143" t="s">
        <v>319</v>
      </c>
      <c r="E411" s="144" t="s">
        <v>1233</v>
      </c>
      <c r="F411" s="145" t="s">
        <v>1234</v>
      </c>
      <c r="G411" s="146" t="s">
        <v>322</v>
      </c>
      <c r="H411" s="147">
        <v>36.545000000000002</v>
      </c>
      <c r="I411" s="148"/>
      <c r="J411" s="149">
        <f>ROUND(I411*H411,2)</f>
        <v>0</v>
      </c>
      <c r="K411" s="150"/>
      <c r="L411" s="31"/>
      <c r="M411" s="151" t="s">
        <v>1</v>
      </c>
      <c r="N411" s="152" t="s">
        <v>42</v>
      </c>
      <c r="P411" s="153">
        <f>O411*H411</f>
        <v>0</v>
      </c>
      <c r="Q411" s="153">
        <v>2.3140299999999998</v>
      </c>
      <c r="R411" s="153">
        <f>Q411*H411</f>
        <v>84.566226349999994</v>
      </c>
      <c r="S411" s="153">
        <v>0</v>
      </c>
      <c r="T411" s="154">
        <f>S411*H411</f>
        <v>0</v>
      </c>
      <c r="AR411" s="155" t="s">
        <v>323</v>
      </c>
      <c r="AT411" s="155" t="s">
        <v>319</v>
      </c>
      <c r="AU411" s="155" t="s">
        <v>88</v>
      </c>
      <c r="AY411" s="16" t="s">
        <v>317</v>
      </c>
      <c r="BE411" s="156">
        <f>IF(N411="základná",J411,0)</f>
        <v>0</v>
      </c>
      <c r="BF411" s="156">
        <f>IF(N411="znížená",J411,0)</f>
        <v>0</v>
      </c>
      <c r="BG411" s="156">
        <f>IF(N411="zákl. prenesená",J411,0)</f>
        <v>0</v>
      </c>
      <c r="BH411" s="156">
        <f>IF(N411="zníž. prenesená",J411,0)</f>
        <v>0</v>
      </c>
      <c r="BI411" s="156">
        <f>IF(N411="nulová",J411,0)</f>
        <v>0</v>
      </c>
      <c r="BJ411" s="16" t="s">
        <v>88</v>
      </c>
      <c r="BK411" s="156">
        <f>ROUND(I411*H411,2)</f>
        <v>0</v>
      </c>
      <c r="BL411" s="16" t="s">
        <v>323</v>
      </c>
      <c r="BM411" s="155" t="s">
        <v>1235</v>
      </c>
    </row>
    <row r="412" spans="2:65" s="12" customFormat="1" ht="10">
      <c r="B412" s="157"/>
      <c r="D412" s="158" t="s">
        <v>328</v>
      </c>
      <c r="E412" s="159" t="s">
        <v>1</v>
      </c>
      <c r="F412" s="160" t="s">
        <v>1236</v>
      </c>
      <c r="H412" s="161">
        <v>3.0529999999999999</v>
      </c>
      <c r="I412" s="162"/>
      <c r="L412" s="157"/>
      <c r="M412" s="163"/>
      <c r="T412" s="164"/>
      <c r="AT412" s="159" t="s">
        <v>328</v>
      </c>
      <c r="AU412" s="159" t="s">
        <v>88</v>
      </c>
      <c r="AV412" s="12" t="s">
        <v>88</v>
      </c>
      <c r="AW412" s="12" t="s">
        <v>31</v>
      </c>
      <c r="AX412" s="12" t="s">
        <v>76</v>
      </c>
      <c r="AY412" s="159" t="s">
        <v>317</v>
      </c>
    </row>
    <row r="413" spans="2:65" s="12" customFormat="1" ht="10">
      <c r="B413" s="157"/>
      <c r="D413" s="158" t="s">
        <v>328</v>
      </c>
      <c r="E413" s="159" t="s">
        <v>1</v>
      </c>
      <c r="F413" s="160" t="s">
        <v>1237</v>
      </c>
      <c r="H413" s="161">
        <v>13.114000000000001</v>
      </c>
      <c r="I413" s="162"/>
      <c r="L413" s="157"/>
      <c r="M413" s="163"/>
      <c r="T413" s="164"/>
      <c r="AT413" s="159" t="s">
        <v>328</v>
      </c>
      <c r="AU413" s="159" t="s">
        <v>88</v>
      </c>
      <c r="AV413" s="12" t="s">
        <v>88</v>
      </c>
      <c r="AW413" s="12" t="s">
        <v>31</v>
      </c>
      <c r="AX413" s="12" t="s">
        <v>76</v>
      </c>
      <c r="AY413" s="159" t="s">
        <v>317</v>
      </c>
    </row>
    <row r="414" spans="2:65" s="13" customFormat="1" ht="10">
      <c r="B414" s="165"/>
      <c r="D414" s="158" t="s">
        <v>328</v>
      </c>
      <c r="E414" s="166" t="s">
        <v>1</v>
      </c>
      <c r="F414" s="167" t="s">
        <v>1238</v>
      </c>
      <c r="H414" s="168">
        <v>16.167000000000002</v>
      </c>
      <c r="I414" s="169"/>
      <c r="L414" s="165"/>
      <c r="M414" s="170"/>
      <c r="T414" s="171"/>
      <c r="AT414" s="166" t="s">
        <v>328</v>
      </c>
      <c r="AU414" s="166" t="s">
        <v>88</v>
      </c>
      <c r="AV414" s="13" t="s">
        <v>92</v>
      </c>
      <c r="AW414" s="13" t="s">
        <v>31</v>
      </c>
      <c r="AX414" s="13" t="s">
        <v>76</v>
      </c>
      <c r="AY414" s="166" t="s">
        <v>317</v>
      </c>
    </row>
    <row r="415" spans="2:65" s="12" customFormat="1" ht="10">
      <c r="B415" s="157"/>
      <c r="D415" s="158" t="s">
        <v>328</v>
      </c>
      <c r="E415" s="159" t="s">
        <v>1</v>
      </c>
      <c r="F415" s="160" t="s">
        <v>1239</v>
      </c>
      <c r="H415" s="161">
        <v>13.144</v>
      </c>
      <c r="I415" s="162"/>
      <c r="L415" s="157"/>
      <c r="M415" s="163"/>
      <c r="T415" s="164"/>
      <c r="AT415" s="159" t="s">
        <v>328</v>
      </c>
      <c r="AU415" s="159" t="s">
        <v>88</v>
      </c>
      <c r="AV415" s="12" t="s">
        <v>88</v>
      </c>
      <c r="AW415" s="12" t="s">
        <v>31</v>
      </c>
      <c r="AX415" s="12" t="s">
        <v>76</v>
      </c>
      <c r="AY415" s="159" t="s">
        <v>317</v>
      </c>
    </row>
    <row r="416" spans="2:65" s="13" customFormat="1" ht="10">
      <c r="B416" s="165"/>
      <c r="D416" s="158" t="s">
        <v>328</v>
      </c>
      <c r="E416" s="166" t="s">
        <v>1</v>
      </c>
      <c r="F416" s="167" t="s">
        <v>1240</v>
      </c>
      <c r="H416" s="168">
        <v>13.144</v>
      </c>
      <c r="I416" s="169"/>
      <c r="L416" s="165"/>
      <c r="M416" s="170"/>
      <c r="T416" s="171"/>
      <c r="AT416" s="166" t="s">
        <v>328</v>
      </c>
      <c r="AU416" s="166" t="s">
        <v>88</v>
      </c>
      <c r="AV416" s="13" t="s">
        <v>92</v>
      </c>
      <c r="AW416" s="13" t="s">
        <v>31</v>
      </c>
      <c r="AX416" s="13" t="s">
        <v>76</v>
      </c>
      <c r="AY416" s="166" t="s">
        <v>317</v>
      </c>
    </row>
    <row r="417" spans="2:65" s="12" customFormat="1" ht="10">
      <c r="B417" s="157"/>
      <c r="D417" s="158" t="s">
        <v>328</v>
      </c>
      <c r="E417" s="159" t="s">
        <v>1</v>
      </c>
      <c r="F417" s="160" t="s">
        <v>1241</v>
      </c>
      <c r="H417" s="161">
        <v>7.234</v>
      </c>
      <c r="I417" s="162"/>
      <c r="L417" s="157"/>
      <c r="M417" s="163"/>
      <c r="T417" s="164"/>
      <c r="AT417" s="159" t="s">
        <v>328</v>
      </c>
      <c r="AU417" s="159" t="s">
        <v>88</v>
      </c>
      <c r="AV417" s="12" t="s">
        <v>88</v>
      </c>
      <c r="AW417" s="12" t="s">
        <v>31</v>
      </c>
      <c r="AX417" s="12" t="s">
        <v>76</v>
      </c>
      <c r="AY417" s="159" t="s">
        <v>317</v>
      </c>
    </row>
    <row r="418" spans="2:65" s="13" customFormat="1" ht="10">
      <c r="B418" s="165"/>
      <c r="D418" s="158" t="s">
        <v>328</v>
      </c>
      <c r="E418" s="166" t="s">
        <v>1</v>
      </c>
      <c r="F418" s="167" t="s">
        <v>1242</v>
      </c>
      <c r="H418" s="168">
        <v>7.234</v>
      </c>
      <c r="I418" s="169"/>
      <c r="L418" s="165"/>
      <c r="M418" s="170"/>
      <c r="T418" s="171"/>
      <c r="AT418" s="166" t="s">
        <v>328</v>
      </c>
      <c r="AU418" s="166" t="s">
        <v>88</v>
      </c>
      <c r="AV418" s="13" t="s">
        <v>92</v>
      </c>
      <c r="AW418" s="13" t="s">
        <v>31</v>
      </c>
      <c r="AX418" s="13" t="s">
        <v>76</v>
      </c>
      <c r="AY418" s="166" t="s">
        <v>317</v>
      </c>
    </row>
    <row r="419" spans="2:65" s="14" customFormat="1" ht="10">
      <c r="B419" s="172"/>
      <c r="D419" s="158" t="s">
        <v>328</v>
      </c>
      <c r="E419" s="173" t="s">
        <v>1</v>
      </c>
      <c r="F419" s="174" t="s">
        <v>332</v>
      </c>
      <c r="H419" s="175">
        <v>36.545000000000002</v>
      </c>
      <c r="I419" s="176"/>
      <c r="L419" s="172"/>
      <c r="M419" s="177"/>
      <c r="T419" s="178"/>
      <c r="AT419" s="173" t="s">
        <v>328</v>
      </c>
      <c r="AU419" s="173" t="s">
        <v>88</v>
      </c>
      <c r="AV419" s="14" t="s">
        <v>323</v>
      </c>
      <c r="AW419" s="14" t="s">
        <v>31</v>
      </c>
      <c r="AX419" s="14" t="s">
        <v>83</v>
      </c>
      <c r="AY419" s="173" t="s">
        <v>317</v>
      </c>
    </row>
    <row r="420" spans="2:65" s="1" customFormat="1" ht="37.75" customHeight="1">
      <c r="B420" s="142"/>
      <c r="C420" s="143" t="s">
        <v>1243</v>
      </c>
      <c r="D420" s="143" t="s">
        <v>319</v>
      </c>
      <c r="E420" s="144" t="s">
        <v>1244</v>
      </c>
      <c r="F420" s="145" t="s">
        <v>1245</v>
      </c>
      <c r="G420" s="146" t="s">
        <v>322</v>
      </c>
      <c r="H420" s="147">
        <v>31.335999999999999</v>
      </c>
      <c r="I420" s="148"/>
      <c r="J420" s="149">
        <f>ROUND(I420*H420,2)</f>
        <v>0</v>
      </c>
      <c r="K420" s="150"/>
      <c r="L420" s="31"/>
      <c r="M420" s="151" t="s">
        <v>1</v>
      </c>
      <c r="N420" s="152" t="s">
        <v>42</v>
      </c>
      <c r="P420" s="153">
        <f>O420*H420</f>
        <v>0</v>
      </c>
      <c r="Q420" s="153">
        <v>2.4463680000000001</v>
      </c>
      <c r="R420" s="153">
        <f>Q420*H420</f>
        <v>76.659387648000006</v>
      </c>
      <c r="S420" s="153">
        <v>0</v>
      </c>
      <c r="T420" s="154">
        <f>S420*H420</f>
        <v>0</v>
      </c>
      <c r="AR420" s="155" t="s">
        <v>323</v>
      </c>
      <c r="AT420" s="155" t="s">
        <v>319</v>
      </c>
      <c r="AU420" s="155" t="s">
        <v>88</v>
      </c>
      <c r="AY420" s="16" t="s">
        <v>317</v>
      </c>
      <c r="BE420" s="156">
        <f>IF(N420="základná",J420,0)</f>
        <v>0</v>
      </c>
      <c r="BF420" s="156">
        <f>IF(N420="znížená",J420,0)</f>
        <v>0</v>
      </c>
      <c r="BG420" s="156">
        <f>IF(N420="zákl. prenesená",J420,0)</f>
        <v>0</v>
      </c>
      <c r="BH420" s="156">
        <f>IF(N420="zníž. prenesená",J420,0)</f>
        <v>0</v>
      </c>
      <c r="BI420" s="156">
        <f>IF(N420="nulová",J420,0)</f>
        <v>0</v>
      </c>
      <c r="BJ420" s="16" t="s">
        <v>88</v>
      </c>
      <c r="BK420" s="156">
        <f>ROUND(I420*H420,2)</f>
        <v>0</v>
      </c>
      <c r="BL420" s="16" t="s">
        <v>323</v>
      </c>
      <c r="BM420" s="155" t="s">
        <v>1246</v>
      </c>
    </row>
    <row r="421" spans="2:65" s="12" customFormat="1" ht="10">
      <c r="B421" s="157"/>
      <c r="D421" s="158" t="s">
        <v>328</v>
      </c>
      <c r="E421" s="159" t="s">
        <v>1</v>
      </c>
      <c r="F421" s="160" t="s">
        <v>1236</v>
      </c>
      <c r="H421" s="161">
        <v>3.0529999999999999</v>
      </c>
      <c r="I421" s="162"/>
      <c r="L421" s="157"/>
      <c r="M421" s="163"/>
      <c r="T421" s="164"/>
      <c r="AT421" s="159" t="s">
        <v>328</v>
      </c>
      <c r="AU421" s="159" t="s">
        <v>88</v>
      </c>
      <c r="AV421" s="12" t="s">
        <v>88</v>
      </c>
      <c r="AW421" s="12" t="s">
        <v>31</v>
      </c>
      <c r="AX421" s="12" t="s">
        <v>76</v>
      </c>
      <c r="AY421" s="159" t="s">
        <v>317</v>
      </c>
    </row>
    <row r="422" spans="2:65" s="12" customFormat="1" ht="10">
      <c r="B422" s="157"/>
      <c r="D422" s="158" t="s">
        <v>328</v>
      </c>
      <c r="E422" s="159" t="s">
        <v>1</v>
      </c>
      <c r="F422" s="160" t="s">
        <v>1247</v>
      </c>
      <c r="H422" s="161">
        <v>12.797000000000001</v>
      </c>
      <c r="I422" s="162"/>
      <c r="L422" s="157"/>
      <c r="M422" s="163"/>
      <c r="T422" s="164"/>
      <c r="AT422" s="159" t="s">
        <v>328</v>
      </c>
      <c r="AU422" s="159" t="s">
        <v>88</v>
      </c>
      <c r="AV422" s="12" t="s">
        <v>88</v>
      </c>
      <c r="AW422" s="12" t="s">
        <v>31</v>
      </c>
      <c r="AX422" s="12" t="s">
        <v>76</v>
      </c>
      <c r="AY422" s="159" t="s">
        <v>317</v>
      </c>
    </row>
    <row r="423" spans="2:65" s="13" customFormat="1" ht="10">
      <c r="B423" s="165"/>
      <c r="D423" s="158" t="s">
        <v>328</v>
      </c>
      <c r="E423" s="166" t="s">
        <v>1</v>
      </c>
      <c r="F423" s="167" t="s">
        <v>1248</v>
      </c>
      <c r="H423" s="168">
        <v>15.850000000000001</v>
      </c>
      <c r="I423" s="169"/>
      <c r="L423" s="165"/>
      <c r="M423" s="170"/>
      <c r="T423" s="171"/>
      <c r="AT423" s="166" t="s">
        <v>328</v>
      </c>
      <c r="AU423" s="166" t="s">
        <v>88</v>
      </c>
      <c r="AV423" s="13" t="s">
        <v>92</v>
      </c>
      <c r="AW423" s="13" t="s">
        <v>31</v>
      </c>
      <c r="AX423" s="13" t="s">
        <v>76</v>
      </c>
      <c r="AY423" s="166" t="s">
        <v>317</v>
      </c>
    </row>
    <row r="424" spans="2:65" s="12" customFormat="1" ht="10">
      <c r="B424" s="157"/>
      <c r="D424" s="158" t="s">
        <v>328</v>
      </c>
      <c r="E424" s="159" t="s">
        <v>1</v>
      </c>
      <c r="F424" s="160" t="s">
        <v>1249</v>
      </c>
      <c r="H424" s="161">
        <v>2.3039999999999998</v>
      </c>
      <c r="I424" s="162"/>
      <c r="L424" s="157"/>
      <c r="M424" s="163"/>
      <c r="T424" s="164"/>
      <c r="AT424" s="159" t="s">
        <v>328</v>
      </c>
      <c r="AU424" s="159" t="s">
        <v>88</v>
      </c>
      <c r="AV424" s="12" t="s">
        <v>88</v>
      </c>
      <c r="AW424" s="12" t="s">
        <v>31</v>
      </c>
      <c r="AX424" s="12" t="s">
        <v>76</v>
      </c>
      <c r="AY424" s="159" t="s">
        <v>317</v>
      </c>
    </row>
    <row r="425" spans="2:65" s="12" customFormat="1" ht="10">
      <c r="B425" s="157"/>
      <c r="D425" s="158" t="s">
        <v>328</v>
      </c>
      <c r="E425" s="159" t="s">
        <v>1</v>
      </c>
      <c r="F425" s="160" t="s">
        <v>1250</v>
      </c>
      <c r="H425" s="161">
        <v>13.182</v>
      </c>
      <c r="I425" s="162"/>
      <c r="L425" s="157"/>
      <c r="M425" s="163"/>
      <c r="T425" s="164"/>
      <c r="AT425" s="159" t="s">
        <v>328</v>
      </c>
      <c r="AU425" s="159" t="s">
        <v>88</v>
      </c>
      <c r="AV425" s="12" t="s">
        <v>88</v>
      </c>
      <c r="AW425" s="12" t="s">
        <v>31</v>
      </c>
      <c r="AX425" s="12" t="s">
        <v>76</v>
      </c>
      <c r="AY425" s="159" t="s">
        <v>317</v>
      </c>
    </row>
    <row r="426" spans="2:65" s="13" customFormat="1" ht="10">
      <c r="B426" s="165"/>
      <c r="D426" s="158" t="s">
        <v>328</v>
      </c>
      <c r="E426" s="166" t="s">
        <v>1</v>
      </c>
      <c r="F426" s="167" t="s">
        <v>1251</v>
      </c>
      <c r="H426" s="168">
        <v>15.486000000000001</v>
      </c>
      <c r="I426" s="169"/>
      <c r="L426" s="165"/>
      <c r="M426" s="170"/>
      <c r="T426" s="171"/>
      <c r="AT426" s="166" t="s">
        <v>328</v>
      </c>
      <c r="AU426" s="166" t="s">
        <v>88</v>
      </c>
      <c r="AV426" s="13" t="s">
        <v>92</v>
      </c>
      <c r="AW426" s="13" t="s">
        <v>31</v>
      </c>
      <c r="AX426" s="13" t="s">
        <v>76</v>
      </c>
      <c r="AY426" s="166" t="s">
        <v>317</v>
      </c>
    </row>
    <row r="427" spans="2:65" s="14" customFormat="1" ht="10">
      <c r="B427" s="172"/>
      <c r="D427" s="158" t="s">
        <v>328</v>
      </c>
      <c r="E427" s="173" t="s">
        <v>1</v>
      </c>
      <c r="F427" s="174" t="s">
        <v>332</v>
      </c>
      <c r="H427" s="175">
        <v>31.335999999999999</v>
      </c>
      <c r="I427" s="176"/>
      <c r="L427" s="172"/>
      <c r="M427" s="177"/>
      <c r="T427" s="178"/>
      <c r="AT427" s="173" t="s">
        <v>328</v>
      </c>
      <c r="AU427" s="173" t="s">
        <v>88</v>
      </c>
      <c r="AV427" s="14" t="s">
        <v>323</v>
      </c>
      <c r="AW427" s="14" t="s">
        <v>31</v>
      </c>
      <c r="AX427" s="14" t="s">
        <v>83</v>
      </c>
      <c r="AY427" s="173" t="s">
        <v>317</v>
      </c>
    </row>
    <row r="428" spans="2:65" s="1" customFormat="1" ht="24.15" customHeight="1">
      <c r="B428" s="142"/>
      <c r="C428" s="143" t="s">
        <v>655</v>
      </c>
      <c r="D428" s="143" t="s">
        <v>319</v>
      </c>
      <c r="E428" s="144" t="s">
        <v>1252</v>
      </c>
      <c r="F428" s="145" t="s">
        <v>1253</v>
      </c>
      <c r="G428" s="146" t="s">
        <v>444</v>
      </c>
      <c r="H428" s="147">
        <v>710.28800000000001</v>
      </c>
      <c r="I428" s="148"/>
      <c r="J428" s="149">
        <f>ROUND(I428*H428,2)</f>
        <v>0</v>
      </c>
      <c r="K428" s="150"/>
      <c r="L428" s="31"/>
      <c r="M428" s="151" t="s">
        <v>1</v>
      </c>
      <c r="N428" s="152" t="s">
        <v>42</v>
      </c>
      <c r="P428" s="153">
        <f>O428*H428</f>
        <v>0</v>
      </c>
      <c r="Q428" s="153">
        <v>1.7899999999999999E-3</v>
      </c>
      <c r="R428" s="153">
        <f>Q428*H428</f>
        <v>1.2714155199999999</v>
      </c>
      <c r="S428" s="153">
        <v>0</v>
      </c>
      <c r="T428" s="154">
        <f>S428*H428</f>
        <v>0</v>
      </c>
      <c r="AR428" s="155" t="s">
        <v>323</v>
      </c>
      <c r="AT428" s="155" t="s">
        <v>319</v>
      </c>
      <c r="AU428" s="155" t="s">
        <v>88</v>
      </c>
      <c r="AY428" s="16" t="s">
        <v>317</v>
      </c>
      <c r="BE428" s="156">
        <f>IF(N428="základná",J428,0)</f>
        <v>0</v>
      </c>
      <c r="BF428" s="156">
        <f>IF(N428="znížená",J428,0)</f>
        <v>0</v>
      </c>
      <c r="BG428" s="156">
        <f>IF(N428="zákl. prenesená",J428,0)</f>
        <v>0</v>
      </c>
      <c r="BH428" s="156">
        <f>IF(N428="zníž. prenesená",J428,0)</f>
        <v>0</v>
      </c>
      <c r="BI428" s="156">
        <f>IF(N428="nulová",J428,0)</f>
        <v>0</v>
      </c>
      <c r="BJ428" s="16" t="s">
        <v>88</v>
      </c>
      <c r="BK428" s="156">
        <f>ROUND(I428*H428,2)</f>
        <v>0</v>
      </c>
      <c r="BL428" s="16" t="s">
        <v>323</v>
      </c>
      <c r="BM428" s="155" t="s">
        <v>1254</v>
      </c>
    </row>
    <row r="429" spans="2:65" s="12" customFormat="1" ht="10">
      <c r="B429" s="157"/>
      <c r="D429" s="158" t="s">
        <v>328</v>
      </c>
      <c r="E429" s="159" t="s">
        <v>1</v>
      </c>
      <c r="F429" s="160" t="s">
        <v>1255</v>
      </c>
      <c r="H429" s="161">
        <v>36.735999999999997</v>
      </c>
      <c r="I429" s="162"/>
      <c r="L429" s="157"/>
      <c r="M429" s="163"/>
      <c r="T429" s="164"/>
      <c r="AT429" s="159" t="s">
        <v>328</v>
      </c>
      <c r="AU429" s="159" t="s">
        <v>88</v>
      </c>
      <c r="AV429" s="12" t="s">
        <v>88</v>
      </c>
      <c r="AW429" s="12" t="s">
        <v>31</v>
      </c>
      <c r="AX429" s="12" t="s">
        <v>76</v>
      </c>
      <c r="AY429" s="159" t="s">
        <v>317</v>
      </c>
    </row>
    <row r="430" spans="2:65" s="12" customFormat="1" ht="10">
      <c r="B430" s="157"/>
      <c r="D430" s="158" t="s">
        <v>328</v>
      </c>
      <c r="E430" s="159" t="s">
        <v>1</v>
      </c>
      <c r="F430" s="160" t="s">
        <v>1256</v>
      </c>
      <c r="H430" s="161">
        <v>139.00800000000001</v>
      </c>
      <c r="I430" s="162"/>
      <c r="L430" s="157"/>
      <c r="M430" s="163"/>
      <c r="T430" s="164"/>
      <c r="AT430" s="159" t="s">
        <v>328</v>
      </c>
      <c r="AU430" s="159" t="s">
        <v>88</v>
      </c>
      <c r="AV430" s="12" t="s">
        <v>88</v>
      </c>
      <c r="AW430" s="12" t="s">
        <v>31</v>
      </c>
      <c r="AX430" s="12" t="s">
        <v>76</v>
      </c>
      <c r="AY430" s="159" t="s">
        <v>317</v>
      </c>
    </row>
    <row r="431" spans="2:65" s="13" customFormat="1" ht="10">
      <c r="B431" s="165"/>
      <c r="D431" s="158" t="s">
        <v>328</v>
      </c>
      <c r="E431" s="166" t="s">
        <v>1</v>
      </c>
      <c r="F431" s="167" t="s">
        <v>1248</v>
      </c>
      <c r="H431" s="168">
        <v>175.744</v>
      </c>
      <c r="I431" s="169"/>
      <c r="L431" s="165"/>
      <c r="M431" s="170"/>
      <c r="T431" s="171"/>
      <c r="AT431" s="166" t="s">
        <v>328</v>
      </c>
      <c r="AU431" s="166" t="s">
        <v>88</v>
      </c>
      <c r="AV431" s="13" t="s">
        <v>92</v>
      </c>
      <c r="AW431" s="13" t="s">
        <v>31</v>
      </c>
      <c r="AX431" s="13" t="s">
        <v>76</v>
      </c>
      <c r="AY431" s="166" t="s">
        <v>317</v>
      </c>
    </row>
    <row r="432" spans="2:65" s="12" customFormat="1" ht="10">
      <c r="B432" s="157"/>
      <c r="D432" s="158" t="s">
        <v>328</v>
      </c>
      <c r="E432" s="159" t="s">
        <v>1</v>
      </c>
      <c r="F432" s="160" t="s">
        <v>1257</v>
      </c>
      <c r="H432" s="161">
        <v>28</v>
      </c>
      <c r="I432" s="162"/>
      <c r="L432" s="157"/>
      <c r="M432" s="163"/>
      <c r="T432" s="164"/>
      <c r="AT432" s="159" t="s">
        <v>328</v>
      </c>
      <c r="AU432" s="159" t="s">
        <v>88</v>
      </c>
      <c r="AV432" s="12" t="s">
        <v>88</v>
      </c>
      <c r="AW432" s="12" t="s">
        <v>31</v>
      </c>
      <c r="AX432" s="12" t="s">
        <v>76</v>
      </c>
      <c r="AY432" s="159" t="s">
        <v>317</v>
      </c>
    </row>
    <row r="433" spans="2:65" s="12" customFormat="1" ht="10">
      <c r="B433" s="157"/>
      <c r="D433" s="158" t="s">
        <v>328</v>
      </c>
      <c r="E433" s="159" t="s">
        <v>1</v>
      </c>
      <c r="F433" s="160" t="s">
        <v>1258</v>
      </c>
      <c r="H433" s="161">
        <v>132.816</v>
      </c>
      <c r="I433" s="162"/>
      <c r="L433" s="157"/>
      <c r="M433" s="163"/>
      <c r="T433" s="164"/>
      <c r="AT433" s="159" t="s">
        <v>328</v>
      </c>
      <c r="AU433" s="159" t="s">
        <v>88</v>
      </c>
      <c r="AV433" s="12" t="s">
        <v>88</v>
      </c>
      <c r="AW433" s="12" t="s">
        <v>31</v>
      </c>
      <c r="AX433" s="12" t="s">
        <v>76</v>
      </c>
      <c r="AY433" s="159" t="s">
        <v>317</v>
      </c>
    </row>
    <row r="434" spans="2:65" s="13" customFormat="1" ht="10">
      <c r="B434" s="165"/>
      <c r="D434" s="158" t="s">
        <v>328</v>
      </c>
      <c r="E434" s="166" t="s">
        <v>1</v>
      </c>
      <c r="F434" s="167" t="s">
        <v>1251</v>
      </c>
      <c r="H434" s="168">
        <v>160.816</v>
      </c>
      <c r="I434" s="169"/>
      <c r="L434" s="165"/>
      <c r="M434" s="170"/>
      <c r="T434" s="171"/>
      <c r="AT434" s="166" t="s">
        <v>328</v>
      </c>
      <c r="AU434" s="166" t="s">
        <v>88</v>
      </c>
      <c r="AV434" s="13" t="s">
        <v>92</v>
      </c>
      <c r="AW434" s="13" t="s">
        <v>31</v>
      </c>
      <c r="AX434" s="13" t="s">
        <v>76</v>
      </c>
      <c r="AY434" s="166" t="s">
        <v>317</v>
      </c>
    </row>
    <row r="435" spans="2:65" s="12" customFormat="1" ht="10">
      <c r="B435" s="157"/>
      <c r="D435" s="158" t="s">
        <v>328</v>
      </c>
      <c r="E435" s="159" t="s">
        <v>1</v>
      </c>
      <c r="F435" s="160" t="s">
        <v>1259</v>
      </c>
      <c r="H435" s="161">
        <v>35.616</v>
      </c>
      <c r="I435" s="162"/>
      <c r="L435" s="157"/>
      <c r="M435" s="163"/>
      <c r="T435" s="164"/>
      <c r="AT435" s="159" t="s">
        <v>328</v>
      </c>
      <c r="AU435" s="159" t="s">
        <v>88</v>
      </c>
      <c r="AV435" s="12" t="s">
        <v>88</v>
      </c>
      <c r="AW435" s="12" t="s">
        <v>31</v>
      </c>
      <c r="AX435" s="12" t="s">
        <v>76</v>
      </c>
      <c r="AY435" s="159" t="s">
        <v>317</v>
      </c>
    </row>
    <row r="436" spans="2:65" s="12" customFormat="1" ht="10">
      <c r="B436" s="157"/>
      <c r="D436" s="158" t="s">
        <v>328</v>
      </c>
      <c r="E436" s="159" t="s">
        <v>1</v>
      </c>
      <c r="F436" s="160" t="s">
        <v>1260</v>
      </c>
      <c r="H436" s="161">
        <v>132.43199999999999</v>
      </c>
      <c r="I436" s="162"/>
      <c r="L436" s="157"/>
      <c r="M436" s="163"/>
      <c r="T436" s="164"/>
      <c r="AT436" s="159" t="s">
        <v>328</v>
      </c>
      <c r="AU436" s="159" t="s">
        <v>88</v>
      </c>
      <c r="AV436" s="12" t="s">
        <v>88</v>
      </c>
      <c r="AW436" s="12" t="s">
        <v>31</v>
      </c>
      <c r="AX436" s="12" t="s">
        <v>76</v>
      </c>
      <c r="AY436" s="159" t="s">
        <v>317</v>
      </c>
    </row>
    <row r="437" spans="2:65" s="13" customFormat="1" ht="10">
      <c r="B437" s="165"/>
      <c r="D437" s="158" t="s">
        <v>328</v>
      </c>
      <c r="E437" s="166" t="s">
        <v>1</v>
      </c>
      <c r="F437" s="167" t="s">
        <v>1238</v>
      </c>
      <c r="H437" s="168">
        <v>168.048</v>
      </c>
      <c r="I437" s="169"/>
      <c r="L437" s="165"/>
      <c r="M437" s="170"/>
      <c r="T437" s="171"/>
      <c r="AT437" s="166" t="s">
        <v>328</v>
      </c>
      <c r="AU437" s="166" t="s">
        <v>88</v>
      </c>
      <c r="AV437" s="13" t="s">
        <v>92</v>
      </c>
      <c r="AW437" s="13" t="s">
        <v>31</v>
      </c>
      <c r="AX437" s="13" t="s">
        <v>76</v>
      </c>
      <c r="AY437" s="166" t="s">
        <v>317</v>
      </c>
    </row>
    <row r="438" spans="2:65" s="12" customFormat="1" ht="10">
      <c r="B438" s="157"/>
      <c r="D438" s="158" t="s">
        <v>328</v>
      </c>
      <c r="E438" s="159" t="s">
        <v>1</v>
      </c>
      <c r="F438" s="160" t="s">
        <v>1260</v>
      </c>
      <c r="H438" s="161">
        <v>132.43199999999999</v>
      </c>
      <c r="I438" s="162"/>
      <c r="L438" s="157"/>
      <c r="M438" s="163"/>
      <c r="T438" s="164"/>
      <c r="AT438" s="159" t="s">
        <v>328</v>
      </c>
      <c r="AU438" s="159" t="s">
        <v>88</v>
      </c>
      <c r="AV438" s="12" t="s">
        <v>88</v>
      </c>
      <c r="AW438" s="12" t="s">
        <v>31</v>
      </c>
      <c r="AX438" s="12" t="s">
        <v>76</v>
      </c>
      <c r="AY438" s="159" t="s">
        <v>317</v>
      </c>
    </row>
    <row r="439" spans="2:65" s="13" customFormat="1" ht="10">
      <c r="B439" s="165"/>
      <c r="D439" s="158" t="s">
        <v>328</v>
      </c>
      <c r="E439" s="166" t="s">
        <v>1</v>
      </c>
      <c r="F439" s="167" t="s">
        <v>1240</v>
      </c>
      <c r="H439" s="168">
        <v>132.43199999999999</v>
      </c>
      <c r="I439" s="169"/>
      <c r="L439" s="165"/>
      <c r="M439" s="170"/>
      <c r="T439" s="171"/>
      <c r="AT439" s="166" t="s">
        <v>328</v>
      </c>
      <c r="AU439" s="166" t="s">
        <v>88</v>
      </c>
      <c r="AV439" s="13" t="s">
        <v>92</v>
      </c>
      <c r="AW439" s="13" t="s">
        <v>31</v>
      </c>
      <c r="AX439" s="13" t="s">
        <v>76</v>
      </c>
      <c r="AY439" s="166" t="s">
        <v>317</v>
      </c>
    </row>
    <row r="440" spans="2:65" s="12" customFormat="1" ht="10">
      <c r="B440" s="157"/>
      <c r="D440" s="158" t="s">
        <v>328</v>
      </c>
      <c r="E440" s="159" t="s">
        <v>1</v>
      </c>
      <c r="F440" s="160" t="s">
        <v>1261</v>
      </c>
      <c r="H440" s="161">
        <v>73.248000000000005</v>
      </c>
      <c r="I440" s="162"/>
      <c r="L440" s="157"/>
      <c r="M440" s="163"/>
      <c r="T440" s="164"/>
      <c r="AT440" s="159" t="s">
        <v>328</v>
      </c>
      <c r="AU440" s="159" t="s">
        <v>88</v>
      </c>
      <c r="AV440" s="12" t="s">
        <v>88</v>
      </c>
      <c r="AW440" s="12" t="s">
        <v>31</v>
      </c>
      <c r="AX440" s="12" t="s">
        <v>76</v>
      </c>
      <c r="AY440" s="159" t="s">
        <v>317</v>
      </c>
    </row>
    <row r="441" spans="2:65" s="13" customFormat="1" ht="10">
      <c r="B441" s="165"/>
      <c r="D441" s="158" t="s">
        <v>328</v>
      </c>
      <c r="E441" s="166" t="s">
        <v>1</v>
      </c>
      <c r="F441" s="167" t="s">
        <v>1242</v>
      </c>
      <c r="H441" s="168">
        <v>73.248000000000005</v>
      </c>
      <c r="I441" s="169"/>
      <c r="L441" s="165"/>
      <c r="M441" s="170"/>
      <c r="T441" s="171"/>
      <c r="AT441" s="166" t="s">
        <v>328</v>
      </c>
      <c r="AU441" s="166" t="s">
        <v>88</v>
      </c>
      <c r="AV441" s="13" t="s">
        <v>92</v>
      </c>
      <c r="AW441" s="13" t="s">
        <v>31</v>
      </c>
      <c r="AX441" s="13" t="s">
        <v>76</v>
      </c>
      <c r="AY441" s="166" t="s">
        <v>317</v>
      </c>
    </row>
    <row r="442" spans="2:65" s="14" customFormat="1" ht="10">
      <c r="B442" s="172"/>
      <c r="D442" s="158" t="s">
        <v>328</v>
      </c>
      <c r="E442" s="173" t="s">
        <v>1</v>
      </c>
      <c r="F442" s="174" t="s">
        <v>332</v>
      </c>
      <c r="H442" s="175">
        <v>710.28800000000001</v>
      </c>
      <c r="I442" s="176"/>
      <c r="L442" s="172"/>
      <c r="M442" s="177"/>
      <c r="T442" s="178"/>
      <c r="AT442" s="173" t="s">
        <v>328</v>
      </c>
      <c r="AU442" s="173" t="s">
        <v>88</v>
      </c>
      <c r="AV442" s="14" t="s">
        <v>323</v>
      </c>
      <c r="AW442" s="14" t="s">
        <v>31</v>
      </c>
      <c r="AX442" s="14" t="s">
        <v>83</v>
      </c>
      <c r="AY442" s="173" t="s">
        <v>317</v>
      </c>
    </row>
    <row r="443" spans="2:65" s="1" customFormat="1" ht="24.15" customHeight="1">
      <c r="B443" s="142"/>
      <c r="C443" s="143" t="s">
        <v>729</v>
      </c>
      <c r="D443" s="143" t="s">
        <v>319</v>
      </c>
      <c r="E443" s="144" t="s">
        <v>1262</v>
      </c>
      <c r="F443" s="145" t="s">
        <v>1263</v>
      </c>
      <c r="G443" s="146" t="s">
        <v>444</v>
      </c>
      <c r="H443" s="147">
        <v>710.28800000000001</v>
      </c>
      <c r="I443" s="148"/>
      <c r="J443" s="149">
        <f>ROUND(I443*H443,2)</f>
        <v>0</v>
      </c>
      <c r="K443" s="150"/>
      <c r="L443" s="31"/>
      <c r="M443" s="151" t="s">
        <v>1</v>
      </c>
      <c r="N443" s="152" t="s">
        <v>42</v>
      </c>
      <c r="P443" s="153">
        <f>O443*H443</f>
        <v>0</v>
      </c>
      <c r="Q443" s="153">
        <v>0</v>
      </c>
      <c r="R443" s="153">
        <f>Q443*H443</f>
        <v>0</v>
      </c>
      <c r="S443" s="153">
        <v>0</v>
      </c>
      <c r="T443" s="154">
        <f>S443*H443</f>
        <v>0</v>
      </c>
      <c r="AR443" s="155" t="s">
        <v>323</v>
      </c>
      <c r="AT443" s="155" t="s">
        <v>319</v>
      </c>
      <c r="AU443" s="155" t="s">
        <v>88</v>
      </c>
      <c r="AY443" s="16" t="s">
        <v>317</v>
      </c>
      <c r="BE443" s="156">
        <f>IF(N443="základná",J443,0)</f>
        <v>0</v>
      </c>
      <c r="BF443" s="156">
        <f>IF(N443="znížená",J443,0)</f>
        <v>0</v>
      </c>
      <c r="BG443" s="156">
        <f>IF(N443="zákl. prenesená",J443,0)</f>
        <v>0</v>
      </c>
      <c r="BH443" s="156">
        <f>IF(N443="zníž. prenesená",J443,0)</f>
        <v>0</v>
      </c>
      <c r="BI443" s="156">
        <f>IF(N443="nulová",J443,0)</f>
        <v>0</v>
      </c>
      <c r="BJ443" s="16" t="s">
        <v>88</v>
      </c>
      <c r="BK443" s="156">
        <f>ROUND(I443*H443,2)</f>
        <v>0</v>
      </c>
      <c r="BL443" s="16" t="s">
        <v>323</v>
      </c>
      <c r="BM443" s="155" t="s">
        <v>1264</v>
      </c>
    </row>
    <row r="444" spans="2:65" s="1" customFormat="1" ht="24.15" customHeight="1">
      <c r="B444" s="142"/>
      <c r="C444" s="143" t="s">
        <v>662</v>
      </c>
      <c r="D444" s="143" t="s">
        <v>319</v>
      </c>
      <c r="E444" s="144" t="s">
        <v>1265</v>
      </c>
      <c r="F444" s="145" t="s">
        <v>1266</v>
      </c>
      <c r="G444" s="146" t="s">
        <v>439</v>
      </c>
      <c r="H444" s="147">
        <v>18.074999999999999</v>
      </c>
      <c r="I444" s="148"/>
      <c r="J444" s="149">
        <f>ROUND(I444*H444,2)</f>
        <v>0</v>
      </c>
      <c r="K444" s="150"/>
      <c r="L444" s="31"/>
      <c r="M444" s="151" t="s">
        <v>1</v>
      </c>
      <c r="N444" s="152" t="s">
        <v>42</v>
      </c>
      <c r="P444" s="153">
        <f>O444*H444</f>
        <v>0</v>
      </c>
      <c r="Q444" s="153">
        <v>1.01953</v>
      </c>
      <c r="R444" s="153">
        <f>Q444*H444</f>
        <v>18.428004749999999</v>
      </c>
      <c r="S444" s="153">
        <v>0</v>
      </c>
      <c r="T444" s="154">
        <f>S444*H444</f>
        <v>0</v>
      </c>
      <c r="AR444" s="155" t="s">
        <v>323</v>
      </c>
      <c r="AT444" s="155" t="s">
        <v>319</v>
      </c>
      <c r="AU444" s="155" t="s">
        <v>88</v>
      </c>
      <c r="AY444" s="16" t="s">
        <v>317</v>
      </c>
      <c r="BE444" s="156">
        <f>IF(N444="základná",J444,0)</f>
        <v>0</v>
      </c>
      <c r="BF444" s="156">
        <f>IF(N444="znížená",J444,0)</f>
        <v>0</v>
      </c>
      <c r="BG444" s="156">
        <f>IF(N444="zákl. prenesená",J444,0)</f>
        <v>0</v>
      </c>
      <c r="BH444" s="156">
        <f>IF(N444="zníž. prenesená",J444,0)</f>
        <v>0</v>
      </c>
      <c r="BI444" s="156">
        <f>IF(N444="nulová",J444,0)</f>
        <v>0</v>
      </c>
      <c r="BJ444" s="16" t="s">
        <v>88</v>
      </c>
      <c r="BK444" s="156">
        <f>ROUND(I444*H444,2)</f>
        <v>0</v>
      </c>
      <c r="BL444" s="16" t="s">
        <v>323</v>
      </c>
      <c r="BM444" s="155" t="s">
        <v>1267</v>
      </c>
    </row>
    <row r="445" spans="2:65" s="12" customFormat="1" ht="10">
      <c r="B445" s="157"/>
      <c r="D445" s="158" t="s">
        <v>328</v>
      </c>
      <c r="E445" s="159" t="s">
        <v>1</v>
      </c>
      <c r="F445" s="160" t="s">
        <v>1268</v>
      </c>
      <c r="H445" s="161">
        <v>4.3730000000000002</v>
      </c>
      <c r="I445" s="162"/>
      <c r="L445" s="157"/>
      <c r="M445" s="163"/>
      <c r="T445" s="164"/>
      <c r="AT445" s="159" t="s">
        <v>328</v>
      </c>
      <c r="AU445" s="159" t="s">
        <v>88</v>
      </c>
      <c r="AV445" s="12" t="s">
        <v>88</v>
      </c>
      <c r="AW445" s="12" t="s">
        <v>31</v>
      </c>
      <c r="AX445" s="12" t="s">
        <v>76</v>
      </c>
      <c r="AY445" s="159" t="s">
        <v>317</v>
      </c>
    </row>
    <row r="446" spans="2:65" s="13" customFormat="1" ht="10">
      <c r="B446" s="165"/>
      <c r="D446" s="158" t="s">
        <v>328</v>
      </c>
      <c r="E446" s="166" t="s">
        <v>1</v>
      </c>
      <c r="F446" s="167" t="s">
        <v>1269</v>
      </c>
      <c r="H446" s="168">
        <v>4.3730000000000002</v>
      </c>
      <c r="I446" s="169"/>
      <c r="L446" s="165"/>
      <c r="M446" s="170"/>
      <c r="T446" s="171"/>
      <c r="AT446" s="166" t="s">
        <v>328</v>
      </c>
      <c r="AU446" s="166" t="s">
        <v>88</v>
      </c>
      <c r="AV446" s="13" t="s">
        <v>92</v>
      </c>
      <c r="AW446" s="13" t="s">
        <v>31</v>
      </c>
      <c r="AX446" s="13" t="s">
        <v>76</v>
      </c>
      <c r="AY446" s="166" t="s">
        <v>317</v>
      </c>
    </row>
    <row r="447" spans="2:65" s="12" customFormat="1" ht="10">
      <c r="B447" s="157"/>
      <c r="D447" s="158" t="s">
        <v>328</v>
      </c>
      <c r="E447" s="159" t="s">
        <v>1</v>
      </c>
      <c r="F447" s="160" t="s">
        <v>1270</v>
      </c>
      <c r="H447" s="161">
        <v>4.6529999999999996</v>
      </c>
      <c r="I447" s="162"/>
      <c r="L447" s="157"/>
      <c r="M447" s="163"/>
      <c r="T447" s="164"/>
      <c r="AT447" s="159" t="s">
        <v>328</v>
      </c>
      <c r="AU447" s="159" t="s">
        <v>88</v>
      </c>
      <c r="AV447" s="12" t="s">
        <v>88</v>
      </c>
      <c r="AW447" s="12" t="s">
        <v>31</v>
      </c>
      <c r="AX447" s="12" t="s">
        <v>76</v>
      </c>
      <c r="AY447" s="159" t="s">
        <v>317</v>
      </c>
    </row>
    <row r="448" spans="2:65" s="13" customFormat="1" ht="10">
      <c r="B448" s="165"/>
      <c r="D448" s="158" t="s">
        <v>328</v>
      </c>
      <c r="E448" s="166" t="s">
        <v>1</v>
      </c>
      <c r="F448" s="167" t="s">
        <v>1271</v>
      </c>
      <c r="H448" s="168">
        <v>4.6529999999999996</v>
      </c>
      <c r="I448" s="169"/>
      <c r="L448" s="165"/>
      <c r="M448" s="170"/>
      <c r="T448" s="171"/>
      <c r="AT448" s="166" t="s">
        <v>328</v>
      </c>
      <c r="AU448" s="166" t="s">
        <v>88</v>
      </c>
      <c r="AV448" s="13" t="s">
        <v>92</v>
      </c>
      <c r="AW448" s="13" t="s">
        <v>31</v>
      </c>
      <c r="AX448" s="13" t="s">
        <v>76</v>
      </c>
      <c r="AY448" s="166" t="s">
        <v>317</v>
      </c>
    </row>
    <row r="449" spans="2:65" s="12" customFormat="1" ht="10">
      <c r="B449" s="157"/>
      <c r="D449" s="158" t="s">
        <v>328</v>
      </c>
      <c r="E449" s="159" t="s">
        <v>1</v>
      </c>
      <c r="F449" s="160" t="s">
        <v>1272</v>
      </c>
      <c r="H449" s="161">
        <v>3.8570000000000002</v>
      </c>
      <c r="I449" s="162"/>
      <c r="L449" s="157"/>
      <c r="M449" s="163"/>
      <c r="T449" s="164"/>
      <c r="AT449" s="159" t="s">
        <v>328</v>
      </c>
      <c r="AU449" s="159" t="s">
        <v>88</v>
      </c>
      <c r="AV449" s="12" t="s">
        <v>88</v>
      </c>
      <c r="AW449" s="12" t="s">
        <v>31</v>
      </c>
      <c r="AX449" s="12" t="s">
        <v>76</v>
      </c>
      <c r="AY449" s="159" t="s">
        <v>317</v>
      </c>
    </row>
    <row r="450" spans="2:65" s="13" customFormat="1" ht="10">
      <c r="B450" s="165"/>
      <c r="D450" s="158" t="s">
        <v>328</v>
      </c>
      <c r="E450" s="166" t="s">
        <v>1</v>
      </c>
      <c r="F450" s="167" t="s">
        <v>1273</v>
      </c>
      <c r="H450" s="168">
        <v>3.8570000000000002</v>
      </c>
      <c r="I450" s="169"/>
      <c r="L450" s="165"/>
      <c r="M450" s="170"/>
      <c r="T450" s="171"/>
      <c r="AT450" s="166" t="s">
        <v>328</v>
      </c>
      <c r="AU450" s="166" t="s">
        <v>88</v>
      </c>
      <c r="AV450" s="13" t="s">
        <v>92</v>
      </c>
      <c r="AW450" s="13" t="s">
        <v>31</v>
      </c>
      <c r="AX450" s="13" t="s">
        <v>76</v>
      </c>
      <c r="AY450" s="166" t="s">
        <v>317</v>
      </c>
    </row>
    <row r="451" spans="2:65" s="12" customFormat="1" ht="10">
      <c r="B451" s="157"/>
      <c r="D451" s="158" t="s">
        <v>328</v>
      </c>
      <c r="E451" s="159" t="s">
        <v>1</v>
      </c>
      <c r="F451" s="160" t="s">
        <v>1274</v>
      </c>
      <c r="H451" s="161">
        <v>3.4220000000000002</v>
      </c>
      <c r="I451" s="162"/>
      <c r="L451" s="157"/>
      <c r="M451" s="163"/>
      <c r="T451" s="164"/>
      <c r="AT451" s="159" t="s">
        <v>328</v>
      </c>
      <c r="AU451" s="159" t="s">
        <v>88</v>
      </c>
      <c r="AV451" s="12" t="s">
        <v>88</v>
      </c>
      <c r="AW451" s="12" t="s">
        <v>31</v>
      </c>
      <c r="AX451" s="12" t="s">
        <v>76</v>
      </c>
      <c r="AY451" s="159" t="s">
        <v>317</v>
      </c>
    </row>
    <row r="452" spans="2:65" s="13" customFormat="1" ht="10">
      <c r="B452" s="165"/>
      <c r="D452" s="158" t="s">
        <v>328</v>
      </c>
      <c r="E452" s="166" t="s">
        <v>1</v>
      </c>
      <c r="F452" s="167" t="s">
        <v>1275</v>
      </c>
      <c r="H452" s="168">
        <v>3.4220000000000002</v>
      </c>
      <c r="I452" s="169"/>
      <c r="L452" s="165"/>
      <c r="M452" s="170"/>
      <c r="T452" s="171"/>
      <c r="AT452" s="166" t="s">
        <v>328</v>
      </c>
      <c r="AU452" s="166" t="s">
        <v>88</v>
      </c>
      <c r="AV452" s="13" t="s">
        <v>92</v>
      </c>
      <c r="AW452" s="13" t="s">
        <v>31</v>
      </c>
      <c r="AX452" s="13" t="s">
        <v>76</v>
      </c>
      <c r="AY452" s="166" t="s">
        <v>317</v>
      </c>
    </row>
    <row r="453" spans="2:65" s="12" customFormat="1" ht="10">
      <c r="B453" s="157"/>
      <c r="D453" s="158" t="s">
        <v>328</v>
      </c>
      <c r="E453" s="159" t="s">
        <v>1</v>
      </c>
      <c r="F453" s="160" t="s">
        <v>1276</v>
      </c>
      <c r="H453" s="161">
        <v>1.77</v>
      </c>
      <c r="I453" s="162"/>
      <c r="L453" s="157"/>
      <c r="M453" s="163"/>
      <c r="T453" s="164"/>
      <c r="AT453" s="159" t="s">
        <v>328</v>
      </c>
      <c r="AU453" s="159" t="s">
        <v>88</v>
      </c>
      <c r="AV453" s="12" t="s">
        <v>88</v>
      </c>
      <c r="AW453" s="12" t="s">
        <v>31</v>
      </c>
      <c r="AX453" s="12" t="s">
        <v>76</v>
      </c>
      <c r="AY453" s="159" t="s">
        <v>317</v>
      </c>
    </row>
    <row r="454" spans="2:65" s="13" customFormat="1" ht="10">
      <c r="B454" s="165"/>
      <c r="D454" s="158" t="s">
        <v>328</v>
      </c>
      <c r="E454" s="166" t="s">
        <v>1</v>
      </c>
      <c r="F454" s="167" t="s">
        <v>1277</v>
      </c>
      <c r="H454" s="168">
        <v>1.77</v>
      </c>
      <c r="I454" s="169"/>
      <c r="L454" s="165"/>
      <c r="M454" s="170"/>
      <c r="T454" s="171"/>
      <c r="AT454" s="166" t="s">
        <v>328</v>
      </c>
      <c r="AU454" s="166" t="s">
        <v>88</v>
      </c>
      <c r="AV454" s="13" t="s">
        <v>92</v>
      </c>
      <c r="AW454" s="13" t="s">
        <v>31</v>
      </c>
      <c r="AX454" s="13" t="s">
        <v>76</v>
      </c>
      <c r="AY454" s="166" t="s">
        <v>317</v>
      </c>
    </row>
    <row r="455" spans="2:65" s="14" customFormat="1" ht="10">
      <c r="B455" s="172"/>
      <c r="D455" s="158" t="s">
        <v>328</v>
      </c>
      <c r="E455" s="173" t="s">
        <v>1</v>
      </c>
      <c r="F455" s="174" t="s">
        <v>332</v>
      </c>
      <c r="H455" s="175">
        <v>18.074999999999999</v>
      </c>
      <c r="I455" s="176"/>
      <c r="L455" s="172"/>
      <c r="M455" s="177"/>
      <c r="T455" s="178"/>
      <c r="AT455" s="173" t="s">
        <v>328</v>
      </c>
      <c r="AU455" s="173" t="s">
        <v>88</v>
      </c>
      <c r="AV455" s="14" t="s">
        <v>323</v>
      </c>
      <c r="AW455" s="14" t="s">
        <v>31</v>
      </c>
      <c r="AX455" s="14" t="s">
        <v>83</v>
      </c>
      <c r="AY455" s="173" t="s">
        <v>317</v>
      </c>
    </row>
    <row r="456" spans="2:65" s="1" customFormat="1" ht="24.15" customHeight="1">
      <c r="B456" s="142"/>
      <c r="C456" s="143" t="s">
        <v>736</v>
      </c>
      <c r="D456" s="199" t="s">
        <v>319</v>
      </c>
      <c r="E456" s="144" t="s">
        <v>1278</v>
      </c>
      <c r="F456" s="145" t="s">
        <v>1279</v>
      </c>
      <c r="G456" s="146" t="s">
        <v>322</v>
      </c>
      <c r="H456" s="147">
        <v>1376.8320000000001</v>
      </c>
      <c r="I456" s="148"/>
      <c r="J456" s="149">
        <f>ROUND(I456*H456,2)</f>
        <v>0</v>
      </c>
      <c r="K456" s="150"/>
      <c r="L456" s="31"/>
      <c r="M456" s="151" t="s">
        <v>1</v>
      </c>
      <c r="N456" s="152" t="s">
        <v>42</v>
      </c>
      <c r="P456" s="153">
        <f>O456*H456</f>
        <v>0</v>
      </c>
      <c r="Q456" s="153">
        <v>2.40177</v>
      </c>
      <c r="R456" s="153">
        <f>Q456*H456</f>
        <v>3306.8337926400004</v>
      </c>
      <c r="S456" s="153">
        <v>0</v>
      </c>
      <c r="T456" s="154">
        <f>S456*H456</f>
        <v>0</v>
      </c>
      <c r="AR456" s="155" t="s">
        <v>323</v>
      </c>
      <c r="AT456" s="155" t="s">
        <v>319</v>
      </c>
      <c r="AU456" s="155" t="s">
        <v>88</v>
      </c>
      <c r="AY456" s="16" t="s">
        <v>317</v>
      </c>
      <c r="BE456" s="156">
        <f>IF(N456="základná",J456,0)</f>
        <v>0</v>
      </c>
      <c r="BF456" s="156">
        <f>IF(N456="znížená",J456,0)</f>
        <v>0</v>
      </c>
      <c r="BG456" s="156">
        <f>IF(N456="zákl. prenesená",J456,0)</f>
        <v>0</v>
      </c>
      <c r="BH456" s="156">
        <f>IF(N456="zníž. prenesená",J456,0)</f>
        <v>0</v>
      </c>
      <c r="BI456" s="156">
        <f>IF(N456="nulová",J456,0)</f>
        <v>0</v>
      </c>
      <c r="BJ456" s="16" t="s">
        <v>88</v>
      </c>
      <c r="BK456" s="156">
        <f>ROUND(I456*H456,2)</f>
        <v>0</v>
      </c>
      <c r="BL456" s="16" t="s">
        <v>323</v>
      </c>
      <c r="BM456" s="155" t="s">
        <v>1280</v>
      </c>
    </row>
    <row r="457" spans="2:65" s="12" customFormat="1" ht="10">
      <c r="B457" s="157"/>
      <c r="D457" s="158" t="s">
        <v>328</v>
      </c>
      <c r="E457" s="159" t="s">
        <v>1</v>
      </c>
      <c r="F457" s="160" t="s">
        <v>1281</v>
      </c>
      <c r="H457" s="161">
        <v>155.357</v>
      </c>
      <c r="I457" s="162"/>
      <c r="L457" s="157"/>
      <c r="M457" s="163"/>
      <c r="T457" s="164"/>
      <c r="AT457" s="159" t="s">
        <v>328</v>
      </c>
      <c r="AU457" s="159" t="s">
        <v>88</v>
      </c>
      <c r="AV457" s="12" t="s">
        <v>88</v>
      </c>
      <c r="AW457" s="12" t="s">
        <v>31</v>
      </c>
      <c r="AX457" s="12" t="s">
        <v>76</v>
      </c>
      <c r="AY457" s="159" t="s">
        <v>317</v>
      </c>
    </row>
    <row r="458" spans="2:65" s="12" customFormat="1" ht="10">
      <c r="B458" s="157"/>
      <c r="D458" s="158" t="s">
        <v>328</v>
      </c>
      <c r="E458" s="159" t="s">
        <v>1</v>
      </c>
      <c r="F458" s="160" t="s">
        <v>1282</v>
      </c>
      <c r="H458" s="161">
        <v>137.333</v>
      </c>
      <c r="I458" s="162"/>
      <c r="L458" s="157"/>
      <c r="M458" s="163"/>
      <c r="T458" s="164"/>
      <c r="AT458" s="159" t="s">
        <v>328</v>
      </c>
      <c r="AU458" s="159" t="s">
        <v>88</v>
      </c>
      <c r="AV458" s="12" t="s">
        <v>88</v>
      </c>
      <c r="AW458" s="12" t="s">
        <v>31</v>
      </c>
      <c r="AX458" s="12" t="s">
        <v>76</v>
      </c>
      <c r="AY458" s="159" t="s">
        <v>317</v>
      </c>
    </row>
    <row r="459" spans="2:65" s="12" customFormat="1" ht="10">
      <c r="B459" s="157"/>
      <c r="D459" s="158" t="s">
        <v>328</v>
      </c>
      <c r="E459" s="159" t="s">
        <v>1</v>
      </c>
      <c r="F459" s="160" t="s">
        <v>1283</v>
      </c>
      <c r="H459" s="161">
        <v>1.107</v>
      </c>
      <c r="I459" s="162"/>
      <c r="L459" s="157"/>
      <c r="M459" s="163"/>
      <c r="T459" s="164"/>
      <c r="AT459" s="159" t="s">
        <v>328</v>
      </c>
      <c r="AU459" s="159" t="s">
        <v>88</v>
      </c>
      <c r="AV459" s="12" t="s">
        <v>88</v>
      </c>
      <c r="AW459" s="12" t="s">
        <v>31</v>
      </c>
      <c r="AX459" s="12" t="s">
        <v>76</v>
      </c>
      <c r="AY459" s="159" t="s">
        <v>317</v>
      </c>
    </row>
    <row r="460" spans="2:65" s="12" customFormat="1" ht="10">
      <c r="B460" s="157"/>
      <c r="D460" s="158" t="s">
        <v>328</v>
      </c>
      <c r="E460" s="159" t="s">
        <v>1</v>
      </c>
      <c r="F460" s="160" t="s">
        <v>1284</v>
      </c>
      <c r="H460" s="161">
        <v>24.952999999999999</v>
      </c>
      <c r="I460" s="162"/>
      <c r="L460" s="157"/>
      <c r="M460" s="163"/>
      <c r="T460" s="164"/>
      <c r="AT460" s="159" t="s">
        <v>328</v>
      </c>
      <c r="AU460" s="159" t="s">
        <v>88</v>
      </c>
      <c r="AV460" s="12" t="s">
        <v>88</v>
      </c>
      <c r="AW460" s="12" t="s">
        <v>31</v>
      </c>
      <c r="AX460" s="12" t="s">
        <v>76</v>
      </c>
      <c r="AY460" s="159" t="s">
        <v>317</v>
      </c>
    </row>
    <row r="461" spans="2:65" s="12" customFormat="1" ht="10">
      <c r="B461" s="157"/>
      <c r="D461" s="158" t="s">
        <v>328</v>
      </c>
      <c r="E461" s="159" t="s">
        <v>1</v>
      </c>
      <c r="F461" s="160" t="s">
        <v>1285</v>
      </c>
      <c r="H461" s="161">
        <v>55.68</v>
      </c>
      <c r="I461" s="162"/>
      <c r="L461" s="157"/>
      <c r="M461" s="163"/>
      <c r="T461" s="164"/>
      <c r="AT461" s="159" t="s">
        <v>328</v>
      </c>
      <c r="AU461" s="159" t="s">
        <v>88</v>
      </c>
      <c r="AV461" s="12" t="s">
        <v>88</v>
      </c>
      <c r="AW461" s="12" t="s">
        <v>31</v>
      </c>
      <c r="AX461" s="12" t="s">
        <v>76</v>
      </c>
      <c r="AY461" s="159" t="s">
        <v>317</v>
      </c>
    </row>
    <row r="462" spans="2:65" s="13" customFormat="1" ht="10">
      <c r="B462" s="165"/>
      <c r="D462" s="158" t="s">
        <v>328</v>
      </c>
      <c r="E462" s="166" t="s">
        <v>1</v>
      </c>
      <c r="F462" s="167" t="s">
        <v>1248</v>
      </c>
      <c r="H462" s="168">
        <v>374.43</v>
      </c>
      <c r="I462" s="169"/>
      <c r="L462" s="165"/>
      <c r="M462" s="170"/>
      <c r="T462" s="171"/>
      <c r="AT462" s="166" t="s">
        <v>328</v>
      </c>
      <c r="AU462" s="166" t="s">
        <v>88</v>
      </c>
      <c r="AV462" s="13" t="s">
        <v>92</v>
      </c>
      <c r="AW462" s="13" t="s">
        <v>31</v>
      </c>
      <c r="AX462" s="13" t="s">
        <v>76</v>
      </c>
      <c r="AY462" s="166" t="s">
        <v>317</v>
      </c>
    </row>
    <row r="463" spans="2:65" s="12" customFormat="1" ht="10">
      <c r="B463" s="157"/>
      <c r="D463" s="158" t="s">
        <v>328</v>
      </c>
      <c r="E463" s="159" t="s">
        <v>1</v>
      </c>
      <c r="F463" s="160" t="s">
        <v>1286</v>
      </c>
      <c r="H463" s="161">
        <v>279.70100000000002</v>
      </c>
      <c r="I463" s="162"/>
      <c r="L463" s="157"/>
      <c r="M463" s="163"/>
      <c r="T463" s="164"/>
      <c r="AT463" s="159" t="s">
        <v>328</v>
      </c>
      <c r="AU463" s="159" t="s">
        <v>88</v>
      </c>
      <c r="AV463" s="12" t="s">
        <v>88</v>
      </c>
      <c r="AW463" s="12" t="s">
        <v>31</v>
      </c>
      <c r="AX463" s="12" t="s">
        <v>76</v>
      </c>
      <c r="AY463" s="159" t="s">
        <v>317</v>
      </c>
    </row>
    <row r="464" spans="2:65" s="12" customFormat="1" ht="10">
      <c r="B464" s="157"/>
      <c r="D464" s="158" t="s">
        <v>328</v>
      </c>
      <c r="E464" s="159" t="s">
        <v>1</v>
      </c>
      <c r="F464" s="160" t="s">
        <v>1287</v>
      </c>
      <c r="H464" s="161">
        <v>5.1980000000000004</v>
      </c>
      <c r="I464" s="162"/>
      <c r="L464" s="157"/>
      <c r="M464" s="163"/>
      <c r="T464" s="164"/>
      <c r="AT464" s="159" t="s">
        <v>328</v>
      </c>
      <c r="AU464" s="159" t="s">
        <v>88</v>
      </c>
      <c r="AV464" s="12" t="s">
        <v>88</v>
      </c>
      <c r="AW464" s="12" t="s">
        <v>31</v>
      </c>
      <c r="AX464" s="12" t="s">
        <v>76</v>
      </c>
      <c r="AY464" s="159" t="s">
        <v>317</v>
      </c>
    </row>
    <row r="465" spans="2:65" s="13" customFormat="1" ht="10">
      <c r="B465" s="165"/>
      <c r="D465" s="158" t="s">
        <v>328</v>
      </c>
      <c r="E465" s="166" t="s">
        <v>1</v>
      </c>
      <c r="F465" s="167" t="s">
        <v>1251</v>
      </c>
      <c r="H465" s="168">
        <v>284.899</v>
      </c>
      <c r="I465" s="169"/>
      <c r="L465" s="165"/>
      <c r="M465" s="170"/>
      <c r="T465" s="171"/>
      <c r="AT465" s="166" t="s">
        <v>328</v>
      </c>
      <c r="AU465" s="166" t="s">
        <v>88</v>
      </c>
      <c r="AV465" s="13" t="s">
        <v>92</v>
      </c>
      <c r="AW465" s="13" t="s">
        <v>31</v>
      </c>
      <c r="AX465" s="13" t="s">
        <v>76</v>
      </c>
      <c r="AY465" s="166" t="s">
        <v>317</v>
      </c>
    </row>
    <row r="466" spans="2:65" s="12" customFormat="1" ht="10">
      <c r="B466" s="157"/>
      <c r="D466" s="158" t="s">
        <v>328</v>
      </c>
      <c r="E466" s="159" t="s">
        <v>1</v>
      </c>
      <c r="F466" s="160" t="s">
        <v>1288</v>
      </c>
      <c r="H466" s="161">
        <v>278.57900000000001</v>
      </c>
      <c r="I466" s="162"/>
      <c r="L466" s="157"/>
      <c r="M466" s="163"/>
      <c r="T466" s="164"/>
      <c r="AT466" s="159" t="s">
        <v>328</v>
      </c>
      <c r="AU466" s="159" t="s">
        <v>88</v>
      </c>
      <c r="AV466" s="12" t="s">
        <v>88</v>
      </c>
      <c r="AW466" s="12" t="s">
        <v>31</v>
      </c>
      <c r="AX466" s="12" t="s">
        <v>76</v>
      </c>
      <c r="AY466" s="159" t="s">
        <v>317</v>
      </c>
    </row>
    <row r="467" spans="2:65" s="13" customFormat="1" ht="10">
      <c r="B467" s="165"/>
      <c r="D467" s="158" t="s">
        <v>328</v>
      </c>
      <c r="E467" s="166" t="s">
        <v>1</v>
      </c>
      <c r="F467" s="167" t="s">
        <v>1238</v>
      </c>
      <c r="H467" s="168">
        <v>278.57900000000001</v>
      </c>
      <c r="I467" s="169"/>
      <c r="L467" s="165"/>
      <c r="M467" s="170"/>
      <c r="T467" s="171"/>
      <c r="AT467" s="166" t="s">
        <v>328</v>
      </c>
      <c r="AU467" s="166" t="s">
        <v>88</v>
      </c>
      <c r="AV467" s="13" t="s">
        <v>92</v>
      </c>
      <c r="AW467" s="13" t="s">
        <v>31</v>
      </c>
      <c r="AX467" s="13" t="s">
        <v>76</v>
      </c>
      <c r="AY467" s="166" t="s">
        <v>317</v>
      </c>
    </row>
    <row r="468" spans="2:65" s="12" customFormat="1" ht="10">
      <c r="B468" s="157"/>
      <c r="D468" s="158" t="s">
        <v>328</v>
      </c>
      <c r="E468" s="159" t="s">
        <v>1</v>
      </c>
      <c r="F468" s="160" t="s">
        <v>1289</v>
      </c>
      <c r="H468" s="161">
        <v>297.94</v>
      </c>
      <c r="I468" s="162"/>
      <c r="L468" s="157"/>
      <c r="M468" s="163"/>
      <c r="T468" s="164"/>
      <c r="AT468" s="159" t="s">
        <v>328</v>
      </c>
      <c r="AU468" s="159" t="s">
        <v>88</v>
      </c>
      <c r="AV468" s="12" t="s">
        <v>88</v>
      </c>
      <c r="AW468" s="12" t="s">
        <v>31</v>
      </c>
      <c r="AX468" s="12" t="s">
        <v>76</v>
      </c>
      <c r="AY468" s="159" t="s">
        <v>317</v>
      </c>
    </row>
    <row r="469" spans="2:65" s="13" customFormat="1" ht="10">
      <c r="B469" s="165"/>
      <c r="D469" s="158" t="s">
        <v>328</v>
      </c>
      <c r="E469" s="166" t="s">
        <v>1</v>
      </c>
      <c r="F469" s="167" t="s">
        <v>1240</v>
      </c>
      <c r="H469" s="168">
        <v>297.94</v>
      </c>
      <c r="I469" s="169"/>
      <c r="L469" s="165"/>
      <c r="M469" s="170"/>
      <c r="T469" s="171"/>
      <c r="AT469" s="166" t="s">
        <v>328</v>
      </c>
      <c r="AU469" s="166" t="s">
        <v>88</v>
      </c>
      <c r="AV469" s="13" t="s">
        <v>92</v>
      </c>
      <c r="AW469" s="13" t="s">
        <v>31</v>
      </c>
      <c r="AX469" s="13" t="s">
        <v>76</v>
      </c>
      <c r="AY469" s="166" t="s">
        <v>317</v>
      </c>
    </row>
    <row r="470" spans="2:65" s="12" customFormat="1" ht="10">
      <c r="B470" s="157"/>
      <c r="D470" s="158" t="s">
        <v>328</v>
      </c>
      <c r="E470" s="159" t="s">
        <v>1</v>
      </c>
      <c r="F470" s="160" t="s">
        <v>1290</v>
      </c>
      <c r="H470" s="161">
        <v>0.96699999999999997</v>
      </c>
      <c r="I470" s="162"/>
      <c r="L470" s="157"/>
      <c r="M470" s="163"/>
      <c r="T470" s="164"/>
      <c r="AT470" s="159" t="s">
        <v>328</v>
      </c>
      <c r="AU470" s="159" t="s">
        <v>88</v>
      </c>
      <c r="AV470" s="12" t="s">
        <v>88</v>
      </c>
      <c r="AW470" s="12" t="s">
        <v>31</v>
      </c>
      <c r="AX470" s="12" t="s">
        <v>76</v>
      </c>
      <c r="AY470" s="159" t="s">
        <v>317</v>
      </c>
    </row>
    <row r="471" spans="2:65" s="12" customFormat="1" ht="10">
      <c r="B471" s="157"/>
      <c r="D471" s="158" t="s">
        <v>328</v>
      </c>
      <c r="E471" s="159" t="s">
        <v>1</v>
      </c>
      <c r="F471" s="160" t="s">
        <v>1291</v>
      </c>
      <c r="H471" s="161">
        <v>0.84199999999999997</v>
      </c>
      <c r="I471" s="162"/>
      <c r="L471" s="157"/>
      <c r="M471" s="163"/>
      <c r="T471" s="164"/>
      <c r="AT471" s="159" t="s">
        <v>328</v>
      </c>
      <c r="AU471" s="159" t="s">
        <v>88</v>
      </c>
      <c r="AV471" s="12" t="s">
        <v>88</v>
      </c>
      <c r="AW471" s="12" t="s">
        <v>31</v>
      </c>
      <c r="AX471" s="12" t="s">
        <v>76</v>
      </c>
      <c r="AY471" s="159" t="s">
        <v>317</v>
      </c>
    </row>
    <row r="472" spans="2:65" s="12" customFormat="1" ht="10">
      <c r="B472" s="157"/>
      <c r="D472" s="158" t="s">
        <v>328</v>
      </c>
      <c r="E472" s="159" t="s">
        <v>1</v>
      </c>
      <c r="F472" s="160" t="s">
        <v>1292</v>
      </c>
      <c r="H472" s="161">
        <v>139.17500000000001</v>
      </c>
      <c r="I472" s="162"/>
      <c r="L472" s="157"/>
      <c r="M472" s="163"/>
      <c r="T472" s="164"/>
      <c r="AT472" s="159" t="s">
        <v>328</v>
      </c>
      <c r="AU472" s="159" t="s">
        <v>88</v>
      </c>
      <c r="AV472" s="12" t="s">
        <v>88</v>
      </c>
      <c r="AW472" s="12" t="s">
        <v>31</v>
      </c>
      <c r="AX472" s="12" t="s">
        <v>76</v>
      </c>
      <c r="AY472" s="159" t="s">
        <v>317</v>
      </c>
    </row>
    <row r="473" spans="2:65" s="13" customFormat="1" ht="10">
      <c r="B473" s="165"/>
      <c r="D473" s="158" t="s">
        <v>328</v>
      </c>
      <c r="E473" s="166" t="s">
        <v>1</v>
      </c>
      <c r="F473" s="167" t="s">
        <v>1242</v>
      </c>
      <c r="H473" s="168">
        <v>140.98400000000001</v>
      </c>
      <c r="I473" s="169"/>
      <c r="L473" s="165"/>
      <c r="M473" s="170"/>
      <c r="T473" s="171"/>
      <c r="AT473" s="166" t="s">
        <v>328</v>
      </c>
      <c r="AU473" s="166" t="s">
        <v>88</v>
      </c>
      <c r="AV473" s="13" t="s">
        <v>92</v>
      </c>
      <c r="AW473" s="13" t="s">
        <v>31</v>
      </c>
      <c r="AX473" s="13" t="s">
        <v>76</v>
      </c>
      <c r="AY473" s="166" t="s">
        <v>317</v>
      </c>
    </row>
    <row r="474" spans="2:65" s="14" customFormat="1" ht="10">
      <c r="B474" s="172"/>
      <c r="D474" s="158" t="s">
        <v>328</v>
      </c>
      <c r="E474" s="173" t="s">
        <v>1</v>
      </c>
      <c r="F474" s="174" t="s">
        <v>332</v>
      </c>
      <c r="H474" s="175">
        <v>1376.8320000000003</v>
      </c>
      <c r="I474" s="176"/>
      <c r="L474" s="172"/>
      <c r="M474" s="177"/>
      <c r="T474" s="178"/>
      <c r="AT474" s="173" t="s">
        <v>328</v>
      </c>
      <c r="AU474" s="173" t="s">
        <v>88</v>
      </c>
      <c r="AV474" s="14" t="s">
        <v>323</v>
      </c>
      <c r="AW474" s="14" t="s">
        <v>31</v>
      </c>
      <c r="AX474" s="14" t="s">
        <v>83</v>
      </c>
      <c r="AY474" s="173" t="s">
        <v>317</v>
      </c>
    </row>
    <row r="475" spans="2:65" s="1" customFormat="1" ht="24.15" customHeight="1">
      <c r="B475" s="142"/>
      <c r="C475" s="143" t="s">
        <v>665</v>
      </c>
      <c r="D475" s="199" t="s">
        <v>319</v>
      </c>
      <c r="E475" s="144" t="s">
        <v>1293</v>
      </c>
      <c r="F475" s="145" t="s">
        <v>1294</v>
      </c>
      <c r="G475" s="146" t="s">
        <v>444</v>
      </c>
      <c r="H475" s="147">
        <v>12943.214</v>
      </c>
      <c r="I475" s="148"/>
      <c r="J475" s="149">
        <f>ROUND(I475*H475,2)</f>
        <v>0</v>
      </c>
      <c r="K475" s="150"/>
      <c r="L475" s="31"/>
      <c r="M475" s="151" t="s">
        <v>1</v>
      </c>
      <c r="N475" s="152" t="s">
        <v>42</v>
      </c>
      <c r="P475" s="153">
        <f>O475*H475</f>
        <v>0</v>
      </c>
      <c r="Q475" s="153">
        <v>2.3E-3</v>
      </c>
      <c r="R475" s="153">
        <f>Q475*H475</f>
        <v>29.769392199999999</v>
      </c>
      <c r="S475" s="153">
        <v>0</v>
      </c>
      <c r="T475" s="154">
        <f>S475*H475</f>
        <v>0</v>
      </c>
      <c r="AR475" s="155" t="s">
        <v>323</v>
      </c>
      <c r="AT475" s="155" t="s">
        <v>319</v>
      </c>
      <c r="AU475" s="155" t="s">
        <v>88</v>
      </c>
      <c r="AY475" s="16" t="s">
        <v>317</v>
      </c>
      <c r="BE475" s="156">
        <f>IF(N475="základná",J475,0)</f>
        <v>0</v>
      </c>
      <c r="BF475" s="156">
        <f>IF(N475="znížená",J475,0)</f>
        <v>0</v>
      </c>
      <c r="BG475" s="156">
        <f>IF(N475="zákl. prenesená",J475,0)</f>
        <v>0</v>
      </c>
      <c r="BH475" s="156">
        <f>IF(N475="zníž. prenesená",J475,0)</f>
        <v>0</v>
      </c>
      <c r="BI475" s="156">
        <f>IF(N475="nulová",J475,0)</f>
        <v>0</v>
      </c>
      <c r="BJ475" s="16" t="s">
        <v>88</v>
      </c>
      <c r="BK475" s="156">
        <f>ROUND(I475*H475,2)</f>
        <v>0</v>
      </c>
      <c r="BL475" s="16" t="s">
        <v>323</v>
      </c>
      <c r="BM475" s="155" t="s">
        <v>1295</v>
      </c>
    </row>
    <row r="476" spans="2:65" s="12" customFormat="1" ht="10">
      <c r="B476" s="157"/>
      <c r="D476" s="158" t="s">
        <v>328</v>
      </c>
      <c r="E476" s="159" t="s">
        <v>1</v>
      </c>
      <c r="F476" s="160" t="s">
        <v>1296</v>
      </c>
      <c r="H476" s="161">
        <v>1553.568</v>
      </c>
      <c r="I476" s="162"/>
      <c r="L476" s="157"/>
      <c r="M476" s="163"/>
      <c r="T476" s="164"/>
      <c r="AT476" s="159" t="s">
        <v>328</v>
      </c>
      <c r="AU476" s="159" t="s">
        <v>88</v>
      </c>
      <c r="AV476" s="12" t="s">
        <v>88</v>
      </c>
      <c r="AW476" s="12" t="s">
        <v>31</v>
      </c>
      <c r="AX476" s="12" t="s">
        <v>76</v>
      </c>
      <c r="AY476" s="159" t="s">
        <v>317</v>
      </c>
    </row>
    <row r="477" spans="2:65" s="12" customFormat="1" ht="10">
      <c r="B477" s="157"/>
      <c r="D477" s="158" t="s">
        <v>328</v>
      </c>
      <c r="E477" s="159" t="s">
        <v>1</v>
      </c>
      <c r="F477" s="160" t="s">
        <v>1297</v>
      </c>
      <c r="H477" s="161">
        <v>1098.6600000000001</v>
      </c>
      <c r="I477" s="162"/>
      <c r="L477" s="157"/>
      <c r="M477" s="163"/>
      <c r="T477" s="164"/>
      <c r="AT477" s="159" t="s">
        <v>328</v>
      </c>
      <c r="AU477" s="159" t="s">
        <v>88</v>
      </c>
      <c r="AV477" s="12" t="s">
        <v>88</v>
      </c>
      <c r="AW477" s="12" t="s">
        <v>31</v>
      </c>
      <c r="AX477" s="12" t="s">
        <v>76</v>
      </c>
      <c r="AY477" s="159" t="s">
        <v>317</v>
      </c>
    </row>
    <row r="478" spans="2:65" s="12" customFormat="1" ht="10">
      <c r="B478" s="157"/>
      <c r="D478" s="158" t="s">
        <v>328</v>
      </c>
      <c r="E478" s="159" t="s">
        <v>1</v>
      </c>
      <c r="F478" s="160" t="s">
        <v>1298</v>
      </c>
      <c r="H478" s="161">
        <v>7.38</v>
      </c>
      <c r="I478" s="162"/>
      <c r="L478" s="157"/>
      <c r="M478" s="163"/>
      <c r="T478" s="164"/>
      <c r="AT478" s="159" t="s">
        <v>328</v>
      </c>
      <c r="AU478" s="159" t="s">
        <v>88</v>
      </c>
      <c r="AV478" s="12" t="s">
        <v>88</v>
      </c>
      <c r="AW478" s="12" t="s">
        <v>31</v>
      </c>
      <c r="AX478" s="12" t="s">
        <v>76</v>
      </c>
      <c r="AY478" s="159" t="s">
        <v>317</v>
      </c>
    </row>
    <row r="479" spans="2:65" s="12" customFormat="1" ht="10">
      <c r="B479" s="157"/>
      <c r="D479" s="158" t="s">
        <v>328</v>
      </c>
      <c r="E479" s="159" t="s">
        <v>1</v>
      </c>
      <c r="F479" s="160" t="s">
        <v>1299</v>
      </c>
      <c r="H479" s="161">
        <v>124.76600000000001</v>
      </c>
      <c r="I479" s="162"/>
      <c r="L479" s="157"/>
      <c r="M479" s="163"/>
      <c r="T479" s="164"/>
      <c r="AT479" s="159" t="s">
        <v>328</v>
      </c>
      <c r="AU479" s="159" t="s">
        <v>88</v>
      </c>
      <c r="AV479" s="12" t="s">
        <v>88</v>
      </c>
      <c r="AW479" s="12" t="s">
        <v>31</v>
      </c>
      <c r="AX479" s="12" t="s">
        <v>76</v>
      </c>
      <c r="AY479" s="159" t="s">
        <v>317</v>
      </c>
    </row>
    <row r="480" spans="2:65" s="12" customFormat="1" ht="10">
      <c r="B480" s="157"/>
      <c r="D480" s="158" t="s">
        <v>328</v>
      </c>
      <c r="E480" s="159" t="s">
        <v>1</v>
      </c>
      <c r="F480" s="160" t="s">
        <v>1300</v>
      </c>
      <c r="H480" s="161">
        <v>139.19999999999999</v>
      </c>
      <c r="I480" s="162"/>
      <c r="L480" s="157"/>
      <c r="M480" s="163"/>
      <c r="T480" s="164"/>
      <c r="AT480" s="159" t="s">
        <v>328</v>
      </c>
      <c r="AU480" s="159" t="s">
        <v>88</v>
      </c>
      <c r="AV480" s="12" t="s">
        <v>88</v>
      </c>
      <c r="AW480" s="12" t="s">
        <v>31</v>
      </c>
      <c r="AX480" s="12" t="s">
        <v>76</v>
      </c>
      <c r="AY480" s="159" t="s">
        <v>317</v>
      </c>
    </row>
    <row r="481" spans="2:65" s="13" customFormat="1" ht="10">
      <c r="B481" s="165"/>
      <c r="D481" s="158" t="s">
        <v>328</v>
      </c>
      <c r="E481" s="166" t="s">
        <v>1</v>
      </c>
      <c r="F481" s="167" t="s">
        <v>1248</v>
      </c>
      <c r="H481" s="168">
        <v>2923.5740000000001</v>
      </c>
      <c r="I481" s="169"/>
      <c r="L481" s="165"/>
      <c r="M481" s="170"/>
      <c r="T481" s="171"/>
      <c r="AT481" s="166" t="s">
        <v>328</v>
      </c>
      <c r="AU481" s="166" t="s">
        <v>88</v>
      </c>
      <c r="AV481" s="13" t="s">
        <v>92</v>
      </c>
      <c r="AW481" s="13" t="s">
        <v>31</v>
      </c>
      <c r="AX481" s="13" t="s">
        <v>76</v>
      </c>
      <c r="AY481" s="166" t="s">
        <v>317</v>
      </c>
    </row>
    <row r="482" spans="2:65" s="12" customFormat="1" ht="10">
      <c r="B482" s="157"/>
      <c r="D482" s="158" t="s">
        <v>328</v>
      </c>
      <c r="E482" s="159" t="s">
        <v>1</v>
      </c>
      <c r="F482" s="160" t="s">
        <v>1301</v>
      </c>
      <c r="H482" s="161">
        <v>2797.01</v>
      </c>
      <c r="I482" s="162"/>
      <c r="L482" s="157"/>
      <c r="M482" s="163"/>
      <c r="T482" s="164"/>
      <c r="AT482" s="159" t="s">
        <v>328</v>
      </c>
      <c r="AU482" s="159" t="s">
        <v>88</v>
      </c>
      <c r="AV482" s="12" t="s">
        <v>88</v>
      </c>
      <c r="AW482" s="12" t="s">
        <v>31</v>
      </c>
      <c r="AX482" s="12" t="s">
        <v>76</v>
      </c>
      <c r="AY482" s="159" t="s">
        <v>317</v>
      </c>
    </row>
    <row r="483" spans="2:65" s="12" customFormat="1" ht="10">
      <c r="B483" s="157"/>
      <c r="D483" s="158" t="s">
        <v>328</v>
      </c>
      <c r="E483" s="159" t="s">
        <v>1</v>
      </c>
      <c r="F483" s="160" t="s">
        <v>1302</v>
      </c>
      <c r="H483" s="161">
        <v>41.584000000000003</v>
      </c>
      <c r="I483" s="162"/>
      <c r="L483" s="157"/>
      <c r="M483" s="163"/>
      <c r="T483" s="164"/>
      <c r="AT483" s="159" t="s">
        <v>328</v>
      </c>
      <c r="AU483" s="159" t="s">
        <v>88</v>
      </c>
      <c r="AV483" s="12" t="s">
        <v>88</v>
      </c>
      <c r="AW483" s="12" t="s">
        <v>31</v>
      </c>
      <c r="AX483" s="12" t="s">
        <v>76</v>
      </c>
      <c r="AY483" s="159" t="s">
        <v>317</v>
      </c>
    </row>
    <row r="484" spans="2:65" s="13" customFormat="1" ht="10">
      <c r="B484" s="165"/>
      <c r="D484" s="158" t="s">
        <v>328</v>
      </c>
      <c r="E484" s="166" t="s">
        <v>1</v>
      </c>
      <c r="F484" s="167" t="s">
        <v>1251</v>
      </c>
      <c r="H484" s="168">
        <v>2838.5940000000001</v>
      </c>
      <c r="I484" s="169"/>
      <c r="L484" s="165"/>
      <c r="M484" s="170"/>
      <c r="T484" s="171"/>
      <c r="AT484" s="166" t="s">
        <v>328</v>
      </c>
      <c r="AU484" s="166" t="s">
        <v>88</v>
      </c>
      <c r="AV484" s="13" t="s">
        <v>92</v>
      </c>
      <c r="AW484" s="13" t="s">
        <v>31</v>
      </c>
      <c r="AX484" s="13" t="s">
        <v>76</v>
      </c>
      <c r="AY484" s="166" t="s">
        <v>317</v>
      </c>
    </row>
    <row r="485" spans="2:65" s="12" customFormat="1" ht="10">
      <c r="B485" s="157"/>
      <c r="D485" s="158" t="s">
        <v>328</v>
      </c>
      <c r="E485" s="159" t="s">
        <v>1</v>
      </c>
      <c r="F485" s="160" t="s">
        <v>1303</v>
      </c>
      <c r="H485" s="161">
        <v>2785.7919999999999</v>
      </c>
      <c r="I485" s="162"/>
      <c r="L485" s="157"/>
      <c r="M485" s="163"/>
      <c r="T485" s="164"/>
      <c r="AT485" s="159" t="s">
        <v>328</v>
      </c>
      <c r="AU485" s="159" t="s">
        <v>88</v>
      </c>
      <c r="AV485" s="12" t="s">
        <v>88</v>
      </c>
      <c r="AW485" s="12" t="s">
        <v>31</v>
      </c>
      <c r="AX485" s="12" t="s">
        <v>76</v>
      </c>
      <c r="AY485" s="159" t="s">
        <v>317</v>
      </c>
    </row>
    <row r="486" spans="2:65" s="13" customFormat="1" ht="10">
      <c r="B486" s="165"/>
      <c r="D486" s="158" t="s">
        <v>328</v>
      </c>
      <c r="E486" s="166" t="s">
        <v>1</v>
      </c>
      <c r="F486" s="167" t="s">
        <v>1238</v>
      </c>
      <c r="H486" s="168">
        <v>2785.7919999999999</v>
      </c>
      <c r="I486" s="169"/>
      <c r="L486" s="165"/>
      <c r="M486" s="170"/>
      <c r="T486" s="171"/>
      <c r="AT486" s="166" t="s">
        <v>328</v>
      </c>
      <c r="AU486" s="166" t="s">
        <v>88</v>
      </c>
      <c r="AV486" s="13" t="s">
        <v>92</v>
      </c>
      <c r="AW486" s="13" t="s">
        <v>31</v>
      </c>
      <c r="AX486" s="13" t="s">
        <v>76</v>
      </c>
      <c r="AY486" s="166" t="s">
        <v>317</v>
      </c>
    </row>
    <row r="487" spans="2:65" s="12" customFormat="1" ht="10">
      <c r="B487" s="157"/>
      <c r="D487" s="158" t="s">
        <v>328</v>
      </c>
      <c r="E487" s="159" t="s">
        <v>1</v>
      </c>
      <c r="F487" s="160" t="s">
        <v>1304</v>
      </c>
      <c r="H487" s="161">
        <v>2979.3980000000001</v>
      </c>
      <c r="I487" s="162"/>
      <c r="L487" s="157"/>
      <c r="M487" s="163"/>
      <c r="T487" s="164"/>
      <c r="AT487" s="159" t="s">
        <v>328</v>
      </c>
      <c r="AU487" s="159" t="s">
        <v>88</v>
      </c>
      <c r="AV487" s="12" t="s">
        <v>88</v>
      </c>
      <c r="AW487" s="12" t="s">
        <v>31</v>
      </c>
      <c r="AX487" s="12" t="s">
        <v>76</v>
      </c>
      <c r="AY487" s="159" t="s">
        <v>317</v>
      </c>
    </row>
    <row r="488" spans="2:65" s="13" customFormat="1" ht="10">
      <c r="B488" s="165"/>
      <c r="D488" s="158" t="s">
        <v>328</v>
      </c>
      <c r="E488" s="166" t="s">
        <v>1</v>
      </c>
      <c r="F488" s="167" t="s">
        <v>1240</v>
      </c>
      <c r="H488" s="168">
        <v>2979.3980000000001</v>
      </c>
      <c r="I488" s="169"/>
      <c r="L488" s="165"/>
      <c r="M488" s="170"/>
      <c r="T488" s="171"/>
      <c r="AT488" s="166" t="s">
        <v>328</v>
      </c>
      <c r="AU488" s="166" t="s">
        <v>88</v>
      </c>
      <c r="AV488" s="13" t="s">
        <v>92</v>
      </c>
      <c r="AW488" s="13" t="s">
        <v>31</v>
      </c>
      <c r="AX488" s="13" t="s">
        <v>76</v>
      </c>
      <c r="AY488" s="166" t="s">
        <v>317</v>
      </c>
    </row>
    <row r="489" spans="2:65" s="12" customFormat="1" ht="10">
      <c r="B489" s="157"/>
      <c r="D489" s="158" t="s">
        <v>328</v>
      </c>
      <c r="E489" s="159" t="s">
        <v>1</v>
      </c>
      <c r="F489" s="160" t="s">
        <v>1305</v>
      </c>
      <c r="H489" s="161">
        <v>12.89</v>
      </c>
      <c r="I489" s="162"/>
      <c r="L489" s="157"/>
      <c r="M489" s="163"/>
      <c r="T489" s="164"/>
      <c r="AT489" s="159" t="s">
        <v>328</v>
      </c>
      <c r="AU489" s="159" t="s">
        <v>88</v>
      </c>
      <c r="AV489" s="12" t="s">
        <v>88</v>
      </c>
      <c r="AW489" s="12" t="s">
        <v>31</v>
      </c>
      <c r="AX489" s="12" t="s">
        <v>76</v>
      </c>
      <c r="AY489" s="159" t="s">
        <v>317</v>
      </c>
    </row>
    <row r="490" spans="2:65" s="12" customFormat="1" ht="10">
      <c r="B490" s="157"/>
      <c r="D490" s="158" t="s">
        <v>328</v>
      </c>
      <c r="E490" s="159" t="s">
        <v>1</v>
      </c>
      <c r="F490" s="160" t="s">
        <v>1306</v>
      </c>
      <c r="H490" s="161">
        <v>11.22</v>
      </c>
      <c r="I490" s="162"/>
      <c r="L490" s="157"/>
      <c r="M490" s="163"/>
      <c r="T490" s="164"/>
      <c r="AT490" s="159" t="s">
        <v>328</v>
      </c>
      <c r="AU490" s="159" t="s">
        <v>88</v>
      </c>
      <c r="AV490" s="12" t="s">
        <v>88</v>
      </c>
      <c r="AW490" s="12" t="s">
        <v>31</v>
      </c>
      <c r="AX490" s="12" t="s">
        <v>76</v>
      </c>
      <c r="AY490" s="159" t="s">
        <v>317</v>
      </c>
    </row>
    <row r="491" spans="2:65" s="12" customFormat="1" ht="10">
      <c r="B491" s="157"/>
      <c r="D491" s="158" t="s">
        <v>328</v>
      </c>
      <c r="E491" s="159" t="s">
        <v>1</v>
      </c>
      <c r="F491" s="160" t="s">
        <v>1307</v>
      </c>
      <c r="H491" s="161">
        <v>1391.7460000000001</v>
      </c>
      <c r="I491" s="162"/>
      <c r="L491" s="157"/>
      <c r="M491" s="163"/>
      <c r="T491" s="164"/>
      <c r="AT491" s="159" t="s">
        <v>328</v>
      </c>
      <c r="AU491" s="159" t="s">
        <v>88</v>
      </c>
      <c r="AV491" s="12" t="s">
        <v>88</v>
      </c>
      <c r="AW491" s="12" t="s">
        <v>31</v>
      </c>
      <c r="AX491" s="12" t="s">
        <v>76</v>
      </c>
      <c r="AY491" s="159" t="s">
        <v>317</v>
      </c>
    </row>
    <row r="492" spans="2:65" s="13" customFormat="1" ht="10">
      <c r="B492" s="165"/>
      <c r="D492" s="158" t="s">
        <v>328</v>
      </c>
      <c r="E492" s="166" t="s">
        <v>1</v>
      </c>
      <c r="F492" s="167" t="s">
        <v>1242</v>
      </c>
      <c r="H492" s="168">
        <v>1415.856</v>
      </c>
      <c r="I492" s="169"/>
      <c r="L492" s="165"/>
      <c r="M492" s="170"/>
      <c r="T492" s="171"/>
      <c r="AT492" s="166" t="s">
        <v>328</v>
      </c>
      <c r="AU492" s="166" t="s">
        <v>88</v>
      </c>
      <c r="AV492" s="13" t="s">
        <v>92</v>
      </c>
      <c r="AW492" s="13" t="s">
        <v>31</v>
      </c>
      <c r="AX492" s="13" t="s">
        <v>76</v>
      </c>
      <c r="AY492" s="166" t="s">
        <v>317</v>
      </c>
    </row>
    <row r="493" spans="2:65" s="14" customFormat="1" ht="10">
      <c r="B493" s="172"/>
      <c r="D493" s="158" t="s">
        <v>328</v>
      </c>
      <c r="E493" s="173" t="s">
        <v>1</v>
      </c>
      <c r="F493" s="174" t="s">
        <v>332</v>
      </c>
      <c r="H493" s="175">
        <v>12943.214</v>
      </c>
      <c r="I493" s="176"/>
      <c r="L493" s="172"/>
      <c r="M493" s="177"/>
      <c r="T493" s="178"/>
      <c r="AT493" s="173" t="s">
        <v>328</v>
      </c>
      <c r="AU493" s="173" t="s">
        <v>88</v>
      </c>
      <c r="AV493" s="14" t="s">
        <v>323</v>
      </c>
      <c r="AW493" s="14" t="s">
        <v>31</v>
      </c>
      <c r="AX493" s="14" t="s">
        <v>83</v>
      </c>
      <c r="AY493" s="173" t="s">
        <v>317</v>
      </c>
    </row>
    <row r="494" spans="2:65" s="1" customFormat="1" ht="24.15" customHeight="1">
      <c r="B494" s="142"/>
      <c r="C494" s="143" t="s">
        <v>743</v>
      </c>
      <c r="D494" s="199" t="s">
        <v>319</v>
      </c>
      <c r="E494" s="144" t="s">
        <v>1308</v>
      </c>
      <c r="F494" s="145" t="s">
        <v>1309</v>
      </c>
      <c r="G494" s="146" t="s">
        <v>444</v>
      </c>
      <c r="H494" s="147">
        <v>12943.214</v>
      </c>
      <c r="I494" s="148"/>
      <c r="J494" s="149">
        <f>ROUND(I494*H494,2)</f>
        <v>0</v>
      </c>
      <c r="K494" s="150"/>
      <c r="L494" s="31"/>
      <c r="M494" s="151" t="s">
        <v>1</v>
      </c>
      <c r="N494" s="152" t="s">
        <v>42</v>
      </c>
      <c r="P494" s="153">
        <f>O494*H494</f>
        <v>0</v>
      </c>
      <c r="Q494" s="153">
        <v>0</v>
      </c>
      <c r="R494" s="153">
        <f>Q494*H494</f>
        <v>0</v>
      </c>
      <c r="S494" s="153">
        <v>0</v>
      </c>
      <c r="T494" s="154">
        <f>S494*H494</f>
        <v>0</v>
      </c>
      <c r="AR494" s="155" t="s">
        <v>323</v>
      </c>
      <c r="AT494" s="155" t="s">
        <v>319</v>
      </c>
      <c r="AU494" s="155" t="s">
        <v>88</v>
      </c>
      <c r="AY494" s="16" t="s">
        <v>317</v>
      </c>
      <c r="BE494" s="156">
        <f>IF(N494="základná",J494,0)</f>
        <v>0</v>
      </c>
      <c r="BF494" s="156">
        <f>IF(N494="znížená",J494,0)</f>
        <v>0</v>
      </c>
      <c r="BG494" s="156">
        <f>IF(N494="zákl. prenesená",J494,0)</f>
        <v>0</v>
      </c>
      <c r="BH494" s="156">
        <f>IF(N494="zníž. prenesená",J494,0)</f>
        <v>0</v>
      </c>
      <c r="BI494" s="156">
        <f>IF(N494="nulová",J494,0)</f>
        <v>0</v>
      </c>
      <c r="BJ494" s="16" t="s">
        <v>88</v>
      </c>
      <c r="BK494" s="156">
        <f>ROUND(I494*H494,2)</f>
        <v>0</v>
      </c>
      <c r="BL494" s="16" t="s">
        <v>323</v>
      </c>
      <c r="BM494" s="155" t="s">
        <v>1310</v>
      </c>
    </row>
    <row r="495" spans="2:65" s="1" customFormat="1" ht="16.5" customHeight="1">
      <c r="B495" s="142"/>
      <c r="C495" s="143" t="s">
        <v>616</v>
      </c>
      <c r="D495" s="143" t="s">
        <v>319</v>
      </c>
      <c r="E495" s="144" t="s">
        <v>1311</v>
      </c>
      <c r="F495" s="145" t="s">
        <v>1312</v>
      </c>
      <c r="G495" s="146" t="s">
        <v>439</v>
      </c>
      <c r="H495" s="147">
        <v>266.98200000000003</v>
      </c>
      <c r="I495" s="148"/>
      <c r="J495" s="149">
        <f>ROUND(I495*H495,2)</f>
        <v>0</v>
      </c>
      <c r="K495" s="150"/>
      <c r="L495" s="31"/>
      <c r="M495" s="151" t="s">
        <v>1</v>
      </c>
      <c r="N495" s="152" t="s">
        <v>42</v>
      </c>
      <c r="P495" s="153">
        <f>O495*H495</f>
        <v>0</v>
      </c>
      <c r="Q495" s="153">
        <v>1.01555</v>
      </c>
      <c r="R495" s="153">
        <f>Q495*H495</f>
        <v>271.13357010000004</v>
      </c>
      <c r="S495" s="153">
        <v>0</v>
      </c>
      <c r="T495" s="154">
        <f>S495*H495</f>
        <v>0</v>
      </c>
      <c r="AR495" s="155" t="s">
        <v>323</v>
      </c>
      <c r="AT495" s="155" t="s">
        <v>319</v>
      </c>
      <c r="AU495" s="155" t="s">
        <v>88</v>
      </c>
      <c r="AY495" s="16" t="s">
        <v>317</v>
      </c>
      <c r="BE495" s="156">
        <f>IF(N495="základná",J495,0)</f>
        <v>0</v>
      </c>
      <c r="BF495" s="156">
        <f>IF(N495="znížená",J495,0)</f>
        <v>0</v>
      </c>
      <c r="BG495" s="156">
        <f>IF(N495="zákl. prenesená",J495,0)</f>
        <v>0</v>
      </c>
      <c r="BH495" s="156">
        <f>IF(N495="zníž. prenesená",J495,0)</f>
        <v>0</v>
      </c>
      <c r="BI495" s="156">
        <f>IF(N495="nulová",J495,0)</f>
        <v>0</v>
      </c>
      <c r="BJ495" s="16" t="s">
        <v>88</v>
      </c>
      <c r="BK495" s="156">
        <f>ROUND(I495*H495,2)</f>
        <v>0</v>
      </c>
      <c r="BL495" s="16" t="s">
        <v>323</v>
      </c>
      <c r="BM495" s="155" t="s">
        <v>1313</v>
      </c>
    </row>
    <row r="496" spans="2:65" s="12" customFormat="1" ht="10">
      <c r="B496" s="157"/>
      <c r="D496" s="158" t="s">
        <v>328</v>
      </c>
      <c r="E496" s="159" t="s">
        <v>1</v>
      </c>
      <c r="F496" s="160" t="s">
        <v>1314</v>
      </c>
      <c r="H496" s="161">
        <v>8.9130000000000003</v>
      </c>
      <c r="I496" s="162"/>
      <c r="L496" s="157"/>
      <c r="M496" s="163"/>
      <c r="T496" s="164"/>
      <c r="AT496" s="159" t="s">
        <v>328</v>
      </c>
      <c r="AU496" s="159" t="s">
        <v>88</v>
      </c>
      <c r="AV496" s="12" t="s">
        <v>88</v>
      </c>
      <c r="AW496" s="12" t="s">
        <v>31</v>
      </c>
      <c r="AX496" s="12" t="s">
        <v>76</v>
      </c>
      <c r="AY496" s="159" t="s">
        <v>317</v>
      </c>
    </row>
    <row r="497" spans="2:51" s="13" customFormat="1" ht="10">
      <c r="B497" s="165"/>
      <c r="D497" s="158" t="s">
        <v>328</v>
      </c>
      <c r="E497" s="166" t="s">
        <v>1</v>
      </c>
      <c r="F497" s="167" t="s">
        <v>1315</v>
      </c>
      <c r="H497" s="168">
        <v>8.9130000000000003</v>
      </c>
      <c r="I497" s="169"/>
      <c r="L497" s="165"/>
      <c r="M497" s="170"/>
      <c r="T497" s="171"/>
      <c r="AT497" s="166" t="s">
        <v>328</v>
      </c>
      <c r="AU497" s="166" t="s">
        <v>88</v>
      </c>
      <c r="AV497" s="13" t="s">
        <v>92</v>
      </c>
      <c r="AW497" s="13" t="s">
        <v>31</v>
      </c>
      <c r="AX497" s="13" t="s">
        <v>76</v>
      </c>
      <c r="AY497" s="166" t="s">
        <v>317</v>
      </c>
    </row>
    <row r="498" spans="2:51" s="12" customFormat="1" ht="10">
      <c r="B498" s="157"/>
      <c r="D498" s="158" t="s">
        <v>328</v>
      </c>
      <c r="E498" s="159" t="s">
        <v>1</v>
      </c>
      <c r="F498" s="160" t="s">
        <v>1316</v>
      </c>
      <c r="H498" s="161">
        <v>3.97</v>
      </c>
      <c r="I498" s="162"/>
      <c r="L498" s="157"/>
      <c r="M498" s="163"/>
      <c r="T498" s="164"/>
      <c r="AT498" s="159" t="s">
        <v>328</v>
      </c>
      <c r="AU498" s="159" t="s">
        <v>88</v>
      </c>
      <c r="AV498" s="12" t="s">
        <v>88</v>
      </c>
      <c r="AW498" s="12" t="s">
        <v>31</v>
      </c>
      <c r="AX498" s="12" t="s">
        <v>76</v>
      </c>
      <c r="AY498" s="159" t="s">
        <v>317</v>
      </c>
    </row>
    <row r="499" spans="2:51" s="13" customFormat="1" ht="10">
      <c r="B499" s="165"/>
      <c r="D499" s="158" t="s">
        <v>328</v>
      </c>
      <c r="E499" s="166" t="s">
        <v>1</v>
      </c>
      <c r="F499" s="167" t="s">
        <v>1317</v>
      </c>
      <c r="H499" s="168">
        <v>3.97</v>
      </c>
      <c r="I499" s="169"/>
      <c r="L499" s="165"/>
      <c r="M499" s="170"/>
      <c r="T499" s="171"/>
      <c r="AT499" s="166" t="s">
        <v>328</v>
      </c>
      <c r="AU499" s="166" t="s">
        <v>88</v>
      </c>
      <c r="AV499" s="13" t="s">
        <v>92</v>
      </c>
      <c r="AW499" s="13" t="s">
        <v>31</v>
      </c>
      <c r="AX499" s="13" t="s">
        <v>76</v>
      </c>
      <c r="AY499" s="166" t="s">
        <v>317</v>
      </c>
    </row>
    <row r="500" spans="2:51" s="12" customFormat="1" ht="10">
      <c r="B500" s="157"/>
      <c r="D500" s="158" t="s">
        <v>328</v>
      </c>
      <c r="E500" s="159" t="s">
        <v>1</v>
      </c>
      <c r="F500" s="160" t="s">
        <v>1318</v>
      </c>
      <c r="H500" s="161">
        <v>6.5670000000000002</v>
      </c>
      <c r="I500" s="162"/>
      <c r="L500" s="157"/>
      <c r="M500" s="163"/>
      <c r="T500" s="164"/>
      <c r="AT500" s="159" t="s">
        <v>328</v>
      </c>
      <c r="AU500" s="159" t="s">
        <v>88</v>
      </c>
      <c r="AV500" s="12" t="s">
        <v>88</v>
      </c>
      <c r="AW500" s="12" t="s">
        <v>31</v>
      </c>
      <c r="AX500" s="12" t="s">
        <v>76</v>
      </c>
      <c r="AY500" s="159" t="s">
        <v>317</v>
      </c>
    </row>
    <row r="501" spans="2:51" s="13" customFormat="1" ht="10">
      <c r="B501" s="165"/>
      <c r="D501" s="158" t="s">
        <v>328</v>
      </c>
      <c r="E501" s="166" t="s">
        <v>1</v>
      </c>
      <c r="F501" s="167" t="s">
        <v>1319</v>
      </c>
      <c r="H501" s="168">
        <v>6.5670000000000002</v>
      </c>
      <c r="I501" s="169"/>
      <c r="L501" s="165"/>
      <c r="M501" s="170"/>
      <c r="T501" s="171"/>
      <c r="AT501" s="166" t="s">
        <v>328</v>
      </c>
      <c r="AU501" s="166" t="s">
        <v>88</v>
      </c>
      <c r="AV501" s="13" t="s">
        <v>92</v>
      </c>
      <c r="AW501" s="13" t="s">
        <v>31</v>
      </c>
      <c r="AX501" s="13" t="s">
        <v>76</v>
      </c>
      <c r="AY501" s="166" t="s">
        <v>317</v>
      </c>
    </row>
    <row r="502" spans="2:51" s="12" customFormat="1" ht="10">
      <c r="B502" s="157"/>
      <c r="D502" s="158" t="s">
        <v>328</v>
      </c>
      <c r="E502" s="159" t="s">
        <v>1</v>
      </c>
      <c r="F502" s="160" t="s">
        <v>1320</v>
      </c>
      <c r="H502" s="161">
        <v>4.6520000000000001</v>
      </c>
      <c r="I502" s="162"/>
      <c r="L502" s="157"/>
      <c r="M502" s="163"/>
      <c r="T502" s="164"/>
      <c r="AT502" s="159" t="s">
        <v>328</v>
      </c>
      <c r="AU502" s="159" t="s">
        <v>88</v>
      </c>
      <c r="AV502" s="12" t="s">
        <v>88</v>
      </c>
      <c r="AW502" s="12" t="s">
        <v>31</v>
      </c>
      <c r="AX502" s="12" t="s">
        <v>76</v>
      </c>
      <c r="AY502" s="159" t="s">
        <v>317</v>
      </c>
    </row>
    <row r="503" spans="2:51" s="13" customFormat="1" ht="10">
      <c r="B503" s="165"/>
      <c r="D503" s="158" t="s">
        <v>328</v>
      </c>
      <c r="E503" s="166" t="s">
        <v>1</v>
      </c>
      <c r="F503" s="167" t="s">
        <v>1321</v>
      </c>
      <c r="H503" s="168">
        <v>4.6520000000000001</v>
      </c>
      <c r="I503" s="169"/>
      <c r="L503" s="165"/>
      <c r="M503" s="170"/>
      <c r="T503" s="171"/>
      <c r="AT503" s="166" t="s">
        <v>328</v>
      </c>
      <c r="AU503" s="166" t="s">
        <v>88</v>
      </c>
      <c r="AV503" s="13" t="s">
        <v>92</v>
      </c>
      <c r="AW503" s="13" t="s">
        <v>31</v>
      </c>
      <c r="AX503" s="13" t="s">
        <v>76</v>
      </c>
      <c r="AY503" s="166" t="s">
        <v>317</v>
      </c>
    </row>
    <row r="504" spans="2:51" s="12" customFormat="1" ht="10">
      <c r="B504" s="157"/>
      <c r="D504" s="158" t="s">
        <v>328</v>
      </c>
      <c r="E504" s="159" t="s">
        <v>1</v>
      </c>
      <c r="F504" s="160" t="s">
        <v>1322</v>
      </c>
      <c r="H504" s="161">
        <v>4.8769999999999998</v>
      </c>
      <c r="I504" s="162"/>
      <c r="L504" s="157"/>
      <c r="M504" s="163"/>
      <c r="T504" s="164"/>
      <c r="AT504" s="159" t="s">
        <v>328</v>
      </c>
      <c r="AU504" s="159" t="s">
        <v>88</v>
      </c>
      <c r="AV504" s="12" t="s">
        <v>88</v>
      </c>
      <c r="AW504" s="12" t="s">
        <v>31</v>
      </c>
      <c r="AX504" s="12" t="s">
        <v>76</v>
      </c>
      <c r="AY504" s="159" t="s">
        <v>317</v>
      </c>
    </row>
    <row r="505" spans="2:51" s="13" customFormat="1" ht="10">
      <c r="B505" s="165"/>
      <c r="D505" s="158" t="s">
        <v>328</v>
      </c>
      <c r="E505" s="166" t="s">
        <v>1</v>
      </c>
      <c r="F505" s="167" t="s">
        <v>1323</v>
      </c>
      <c r="H505" s="168">
        <v>4.8769999999999998</v>
      </c>
      <c r="I505" s="169"/>
      <c r="L505" s="165"/>
      <c r="M505" s="170"/>
      <c r="T505" s="171"/>
      <c r="AT505" s="166" t="s">
        <v>328</v>
      </c>
      <c r="AU505" s="166" t="s">
        <v>88</v>
      </c>
      <c r="AV505" s="13" t="s">
        <v>92</v>
      </c>
      <c r="AW505" s="13" t="s">
        <v>31</v>
      </c>
      <c r="AX505" s="13" t="s">
        <v>76</v>
      </c>
      <c r="AY505" s="166" t="s">
        <v>317</v>
      </c>
    </row>
    <row r="506" spans="2:51" s="12" customFormat="1" ht="10">
      <c r="B506" s="157"/>
      <c r="D506" s="158" t="s">
        <v>328</v>
      </c>
      <c r="E506" s="159" t="s">
        <v>1</v>
      </c>
      <c r="F506" s="160" t="s">
        <v>1324</v>
      </c>
      <c r="H506" s="161">
        <v>5.3620000000000001</v>
      </c>
      <c r="I506" s="162"/>
      <c r="L506" s="157"/>
      <c r="M506" s="163"/>
      <c r="T506" s="164"/>
      <c r="AT506" s="159" t="s">
        <v>328</v>
      </c>
      <c r="AU506" s="159" t="s">
        <v>88</v>
      </c>
      <c r="AV506" s="12" t="s">
        <v>88</v>
      </c>
      <c r="AW506" s="12" t="s">
        <v>31</v>
      </c>
      <c r="AX506" s="12" t="s">
        <v>76</v>
      </c>
      <c r="AY506" s="159" t="s">
        <v>317</v>
      </c>
    </row>
    <row r="507" spans="2:51" s="13" customFormat="1" ht="10">
      <c r="B507" s="165"/>
      <c r="D507" s="158" t="s">
        <v>328</v>
      </c>
      <c r="E507" s="166" t="s">
        <v>1</v>
      </c>
      <c r="F507" s="167" t="s">
        <v>1325</v>
      </c>
      <c r="H507" s="168">
        <v>5.3620000000000001</v>
      </c>
      <c r="I507" s="169"/>
      <c r="L507" s="165"/>
      <c r="M507" s="170"/>
      <c r="T507" s="171"/>
      <c r="AT507" s="166" t="s">
        <v>328</v>
      </c>
      <c r="AU507" s="166" t="s">
        <v>88</v>
      </c>
      <c r="AV507" s="13" t="s">
        <v>92</v>
      </c>
      <c r="AW507" s="13" t="s">
        <v>31</v>
      </c>
      <c r="AX507" s="13" t="s">
        <v>76</v>
      </c>
      <c r="AY507" s="166" t="s">
        <v>317</v>
      </c>
    </row>
    <row r="508" spans="2:51" s="12" customFormat="1" ht="10">
      <c r="B508" s="157"/>
      <c r="D508" s="158" t="s">
        <v>328</v>
      </c>
      <c r="E508" s="159" t="s">
        <v>1</v>
      </c>
      <c r="F508" s="160" t="s">
        <v>1326</v>
      </c>
      <c r="H508" s="161">
        <v>8.1010000000000009</v>
      </c>
      <c r="I508" s="162"/>
      <c r="L508" s="157"/>
      <c r="M508" s="163"/>
      <c r="T508" s="164"/>
      <c r="AT508" s="159" t="s">
        <v>328</v>
      </c>
      <c r="AU508" s="159" t="s">
        <v>88</v>
      </c>
      <c r="AV508" s="12" t="s">
        <v>88</v>
      </c>
      <c r="AW508" s="12" t="s">
        <v>31</v>
      </c>
      <c r="AX508" s="12" t="s">
        <v>76</v>
      </c>
      <c r="AY508" s="159" t="s">
        <v>317</v>
      </c>
    </row>
    <row r="509" spans="2:51" s="13" customFormat="1" ht="10">
      <c r="B509" s="165"/>
      <c r="D509" s="158" t="s">
        <v>328</v>
      </c>
      <c r="E509" s="166" t="s">
        <v>1</v>
      </c>
      <c r="F509" s="167" t="s">
        <v>1327</v>
      </c>
      <c r="H509" s="168">
        <v>8.1010000000000009</v>
      </c>
      <c r="I509" s="169"/>
      <c r="L509" s="165"/>
      <c r="M509" s="170"/>
      <c r="T509" s="171"/>
      <c r="AT509" s="166" t="s">
        <v>328</v>
      </c>
      <c r="AU509" s="166" t="s">
        <v>88</v>
      </c>
      <c r="AV509" s="13" t="s">
        <v>92</v>
      </c>
      <c r="AW509" s="13" t="s">
        <v>31</v>
      </c>
      <c r="AX509" s="13" t="s">
        <v>76</v>
      </c>
      <c r="AY509" s="166" t="s">
        <v>317</v>
      </c>
    </row>
    <row r="510" spans="2:51" s="12" customFormat="1" ht="10">
      <c r="B510" s="157"/>
      <c r="D510" s="158" t="s">
        <v>328</v>
      </c>
      <c r="E510" s="159" t="s">
        <v>1</v>
      </c>
      <c r="F510" s="160" t="s">
        <v>1328</v>
      </c>
      <c r="H510" s="161">
        <v>3.4430000000000001</v>
      </c>
      <c r="I510" s="162"/>
      <c r="L510" s="157"/>
      <c r="M510" s="163"/>
      <c r="T510" s="164"/>
      <c r="AT510" s="159" t="s">
        <v>328</v>
      </c>
      <c r="AU510" s="159" t="s">
        <v>88</v>
      </c>
      <c r="AV510" s="12" t="s">
        <v>88</v>
      </c>
      <c r="AW510" s="12" t="s">
        <v>31</v>
      </c>
      <c r="AX510" s="12" t="s">
        <v>76</v>
      </c>
      <c r="AY510" s="159" t="s">
        <v>317</v>
      </c>
    </row>
    <row r="511" spans="2:51" s="13" customFormat="1" ht="10">
      <c r="B511" s="165"/>
      <c r="D511" s="158" t="s">
        <v>328</v>
      </c>
      <c r="E511" s="166" t="s">
        <v>1</v>
      </c>
      <c r="F511" s="167" t="s">
        <v>1329</v>
      </c>
      <c r="H511" s="168">
        <v>3.4430000000000001</v>
      </c>
      <c r="I511" s="169"/>
      <c r="L511" s="165"/>
      <c r="M511" s="170"/>
      <c r="T511" s="171"/>
      <c r="AT511" s="166" t="s">
        <v>328</v>
      </c>
      <c r="AU511" s="166" t="s">
        <v>88</v>
      </c>
      <c r="AV511" s="13" t="s">
        <v>92</v>
      </c>
      <c r="AW511" s="13" t="s">
        <v>31</v>
      </c>
      <c r="AX511" s="13" t="s">
        <v>76</v>
      </c>
      <c r="AY511" s="166" t="s">
        <v>317</v>
      </c>
    </row>
    <row r="512" spans="2:51" s="12" customFormat="1" ht="10">
      <c r="B512" s="157"/>
      <c r="D512" s="158" t="s">
        <v>328</v>
      </c>
      <c r="E512" s="159" t="s">
        <v>1</v>
      </c>
      <c r="F512" s="160" t="s">
        <v>1330</v>
      </c>
      <c r="H512" s="161">
        <v>12.368</v>
      </c>
      <c r="I512" s="162"/>
      <c r="L512" s="157"/>
      <c r="M512" s="163"/>
      <c r="T512" s="164"/>
      <c r="AT512" s="159" t="s">
        <v>328</v>
      </c>
      <c r="AU512" s="159" t="s">
        <v>88</v>
      </c>
      <c r="AV512" s="12" t="s">
        <v>88</v>
      </c>
      <c r="AW512" s="12" t="s">
        <v>31</v>
      </c>
      <c r="AX512" s="12" t="s">
        <v>76</v>
      </c>
      <c r="AY512" s="159" t="s">
        <v>317</v>
      </c>
    </row>
    <row r="513" spans="2:51" s="13" customFormat="1" ht="10">
      <c r="B513" s="165"/>
      <c r="D513" s="158" t="s">
        <v>328</v>
      </c>
      <c r="E513" s="166" t="s">
        <v>1</v>
      </c>
      <c r="F513" s="167" t="s">
        <v>1331</v>
      </c>
      <c r="H513" s="168">
        <v>12.368</v>
      </c>
      <c r="I513" s="169"/>
      <c r="L513" s="165"/>
      <c r="M513" s="170"/>
      <c r="T513" s="171"/>
      <c r="AT513" s="166" t="s">
        <v>328</v>
      </c>
      <c r="AU513" s="166" t="s">
        <v>88</v>
      </c>
      <c r="AV513" s="13" t="s">
        <v>92</v>
      </c>
      <c r="AW513" s="13" t="s">
        <v>31</v>
      </c>
      <c r="AX513" s="13" t="s">
        <v>76</v>
      </c>
      <c r="AY513" s="166" t="s">
        <v>317</v>
      </c>
    </row>
    <row r="514" spans="2:51" s="12" customFormat="1" ht="10">
      <c r="B514" s="157"/>
      <c r="D514" s="158" t="s">
        <v>328</v>
      </c>
      <c r="E514" s="159" t="s">
        <v>1</v>
      </c>
      <c r="F514" s="160" t="s">
        <v>1332</v>
      </c>
      <c r="H514" s="161">
        <v>7.9779999999999998</v>
      </c>
      <c r="I514" s="162"/>
      <c r="L514" s="157"/>
      <c r="M514" s="163"/>
      <c r="T514" s="164"/>
      <c r="AT514" s="159" t="s">
        <v>328</v>
      </c>
      <c r="AU514" s="159" t="s">
        <v>88</v>
      </c>
      <c r="AV514" s="12" t="s">
        <v>88</v>
      </c>
      <c r="AW514" s="12" t="s">
        <v>31</v>
      </c>
      <c r="AX514" s="12" t="s">
        <v>76</v>
      </c>
      <c r="AY514" s="159" t="s">
        <v>317</v>
      </c>
    </row>
    <row r="515" spans="2:51" s="13" customFormat="1" ht="10">
      <c r="B515" s="165"/>
      <c r="D515" s="158" t="s">
        <v>328</v>
      </c>
      <c r="E515" s="166" t="s">
        <v>1</v>
      </c>
      <c r="F515" s="167" t="s">
        <v>1333</v>
      </c>
      <c r="H515" s="168">
        <v>7.9779999999999998</v>
      </c>
      <c r="I515" s="169"/>
      <c r="L515" s="165"/>
      <c r="M515" s="170"/>
      <c r="T515" s="171"/>
      <c r="AT515" s="166" t="s">
        <v>328</v>
      </c>
      <c r="AU515" s="166" t="s">
        <v>88</v>
      </c>
      <c r="AV515" s="13" t="s">
        <v>92</v>
      </c>
      <c r="AW515" s="13" t="s">
        <v>31</v>
      </c>
      <c r="AX515" s="13" t="s">
        <v>76</v>
      </c>
      <c r="AY515" s="166" t="s">
        <v>317</v>
      </c>
    </row>
    <row r="516" spans="2:51" s="12" customFormat="1" ht="10">
      <c r="B516" s="157"/>
      <c r="D516" s="158" t="s">
        <v>328</v>
      </c>
      <c r="E516" s="159" t="s">
        <v>1</v>
      </c>
      <c r="F516" s="160" t="s">
        <v>1334</v>
      </c>
      <c r="H516" s="161">
        <v>9.0869999999999997</v>
      </c>
      <c r="I516" s="162"/>
      <c r="L516" s="157"/>
      <c r="M516" s="163"/>
      <c r="T516" s="164"/>
      <c r="AT516" s="159" t="s">
        <v>328</v>
      </c>
      <c r="AU516" s="159" t="s">
        <v>88</v>
      </c>
      <c r="AV516" s="12" t="s">
        <v>88</v>
      </c>
      <c r="AW516" s="12" t="s">
        <v>31</v>
      </c>
      <c r="AX516" s="12" t="s">
        <v>76</v>
      </c>
      <c r="AY516" s="159" t="s">
        <v>317</v>
      </c>
    </row>
    <row r="517" spans="2:51" s="13" customFormat="1" ht="10">
      <c r="B517" s="165"/>
      <c r="D517" s="158" t="s">
        <v>328</v>
      </c>
      <c r="E517" s="166" t="s">
        <v>1</v>
      </c>
      <c r="F517" s="167" t="s">
        <v>1335</v>
      </c>
      <c r="H517" s="168">
        <v>9.0869999999999997</v>
      </c>
      <c r="I517" s="169"/>
      <c r="L517" s="165"/>
      <c r="M517" s="170"/>
      <c r="T517" s="171"/>
      <c r="AT517" s="166" t="s">
        <v>328</v>
      </c>
      <c r="AU517" s="166" t="s">
        <v>88</v>
      </c>
      <c r="AV517" s="13" t="s">
        <v>92</v>
      </c>
      <c r="AW517" s="13" t="s">
        <v>31</v>
      </c>
      <c r="AX517" s="13" t="s">
        <v>76</v>
      </c>
      <c r="AY517" s="166" t="s">
        <v>317</v>
      </c>
    </row>
    <row r="518" spans="2:51" s="12" customFormat="1" ht="10">
      <c r="B518" s="157"/>
      <c r="D518" s="158" t="s">
        <v>328</v>
      </c>
      <c r="E518" s="159" t="s">
        <v>1</v>
      </c>
      <c r="F518" s="160" t="s">
        <v>1336</v>
      </c>
      <c r="H518" s="161">
        <v>9.3219999999999992</v>
      </c>
      <c r="I518" s="162"/>
      <c r="L518" s="157"/>
      <c r="M518" s="163"/>
      <c r="T518" s="164"/>
      <c r="AT518" s="159" t="s">
        <v>328</v>
      </c>
      <c r="AU518" s="159" t="s">
        <v>88</v>
      </c>
      <c r="AV518" s="12" t="s">
        <v>88</v>
      </c>
      <c r="AW518" s="12" t="s">
        <v>31</v>
      </c>
      <c r="AX518" s="12" t="s">
        <v>76</v>
      </c>
      <c r="AY518" s="159" t="s">
        <v>317</v>
      </c>
    </row>
    <row r="519" spans="2:51" s="13" customFormat="1" ht="10">
      <c r="B519" s="165"/>
      <c r="D519" s="158" t="s">
        <v>328</v>
      </c>
      <c r="E519" s="166" t="s">
        <v>1</v>
      </c>
      <c r="F519" s="167" t="s">
        <v>1337</v>
      </c>
      <c r="H519" s="168">
        <v>9.3219999999999992</v>
      </c>
      <c r="I519" s="169"/>
      <c r="L519" s="165"/>
      <c r="M519" s="170"/>
      <c r="T519" s="171"/>
      <c r="AT519" s="166" t="s">
        <v>328</v>
      </c>
      <c r="AU519" s="166" t="s">
        <v>88</v>
      </c>
      <c r="AV519" s="13" t="s">
        <v>92</v>
      </c>
      <c r="AW519" s="13" t="s">
        <v>31</v>
      </c>
      <c r="AX519" s="13" t="s">
        <v>76</v>
      </c>
      <c r="AY519" s="166" t="s">
        <v>317</v>
      </c>
    </row>
    <row r="520" spans="2:51" s="12" customFormat="1" ht="10">
      <c r="B520" s="157"/>
      <c r="D520" s="158" t="s">
        <v>328</v>
      </c>
      <c r="E520" s="159" t="s">
        <v>1</v>
      </c>
      <c r="F520" s="160" t="s">
        <v>1338</v>
      </c>
      <c r="H520" s="161">
        <v>6.8579999999999997</v>
      </c>
      <c r="I520" s="162"/>
      <c r="L520" s="157"/>
      <c r="M520" s="163"/>
      <c r="T520" s="164"/>
      <c r="AT520" s="159" t="s">
        <v>328</v>
      </c>
      <c r="AU520" s="159" t="s">
        <v>88</v>
      </c>
      <c r="AV520" s="12" t="s">
        <v>88</v>
      </c>
      <c r="AW520" s="12" t="s">
        <v>31</v>
      </c>
      <c r="AX520" s="12" t="s">
        <v>76</v>
      </c>
      <c r="AY520" s="159" t="s">
        <v>317</v>
      </c>
    </row>
    <row r="521" spans="2:51" s="13" customFormat="1" ht="10">
      <c r="B521" s="165"/>
      <c r="D521" s="158" t="s">
        <v>328</v>
      </c>
      <c r="E521" s="166" t="s">
        <v>1</v>
      </c>
      <c r="F521" s="167" t="s">
        <v>1339</v>
      </c>
      <c r="H521" s="168">
        <v>6.8579999999999997</v>
      </c>
      <c r="I521" s="169"/>
      <c r="L521" s="165"/>
      <c r="M521" s="170"/>
      <c r="T521" s="171"/>
      <c r="AT521" s="166" t="s">
        <v>328</v>
      </c>
      <c r="AU521" s="166" t="s">
        <v>88</v>
      </c>
      <c r="AV521" s="13" t="s">
        <v>92</v>
      </c>
      <c r="AW521" s="13" t="s">
        <v>31</v>
      </c>
      <c r="AX521" s="13" t="s">
        <v>76</v>
      </c>
      <c r="AY521" s="166" t="s">
        <v>317</v>
      </c>
    </row>
    <row r="522" spans="2:51" s="12" customFormat="1" ht="10">
      <c r="B522" s="157"/>
      <c r="D522" s="158" t="s">
        <v>328</v>
      </c>
      <c r="E522" s="159" t="s">
        <v>1</v>
      </c>
      <c r="F522" s="160" t="s">
        <v>1340</v>
      </c>
      <c r="H522" s="161">
        <v>8.7539999999999996</v>
      </c>
      <c r="I522" s="162"/>
      <c r="L522" s="157"/>
      <c r="M522" s="163"/>
      <c r="T522" s="164"/>
      <c r="AT522" s="159" t="s">
        <v>328</v>
      </c>
      <c r="AU522" s="159" t="s">
        <v>88</v>
      </c>
      <c r="AV522" s="12" t="s">
        <v>88</v>
      </c>
      <c r="AW522" s="12" t="s">
        <v>31</v>
      </c>
      <c r="AX522" s="12" t="s">
        <v>76</v>
      </c>
      <c r="AY522" s="159" t="s">
        <v>317</v>
      </c>
    </row>
    <row r="523" spans="2:51" s="13" customFormat="1" ht="10">
      <c r="B523" s="165"/>
      <c r="D523" s="158" t="s">
        <v>328</v>
      </c>
      <c r="E523" s="166" t="s">
        <v>1</v>
      </c>
      <c r="F523" s="167" t="s">
        <v>1341</v>
      </c>
      <c r="H523" s="168">
        <v>8.7539999999999996</v>
      </c>
      <c r="I523" s="169"/>
      <c r="L523" s="165"/>
      <c r="M523" s="170"/>
      <c r="T523" s="171"/>
      <c r="AT523" s="166" t="s">
        <v>328</v>
      </c>
      <c r="AU523" s="166" t="s">
        <v>88</v>
      </c>
      <c r="AV523" s="13" t="s">
        <v>92</v>
      </c>
      <c r="AW523" s="13" t="s">
        <v>31</v>
      </c>
      <c r="AX523" s="13" t="s">
        <v>76</v>
      </c>
      <c r="AY523" s="166" t="s">
        <v>317</v>
      </c>
    </row>
    <row r="524" spans="2:51" s="12" customFormat="1" ht="10">
      <c r="B524" s="157"/>
      <c r="D524" s="158" t="s">
        <v>328</v>
      </c>
      <c r="E524" s="159" t="s">
        <v>1</v>
      </c>
      <c r="F524" s="160" t="s">
        <v>1342</v>
      </c>
      <c r="H524" s="161">
        <v>4.7690000000000001</v>
      </c>
      <c r="I524" s="162"/>
      <c r="L524" s="157"/>
      <c r="M524" s="163"/>
      <c r="T524" s="164"/>
      <c r="AT524" s="159" t="s">
        <v>328</v>
      </c>
      <c r="AU524" s="159" t="s">
        <v>88</v>
      </c>
      <c r="AV524" s="12" t="s">
        <v>88</v>
      </c>
      <c r="AW524" s="12" t="s">
        <v>31</v>
      </c>
      <c r="AX524" s="12" t="s">
        <v>76</v>
      </c>
      <c r="AY524" s="159" t="s">
        <v>317</v>
      </c>
    </row>
    <row r="525" spans="2:51" s="13" customFormat="1" ht="10">
      <c r="B525" s="165"/>
      <c r="D525" s="158" t="s">
        <v>328</v>
      </c>
      <c r="E525" s="166" t="s">
        <v>1</v>
      </c>
      <c r="F525" s="167" t="s">
        <v>1343</v>
      </c>
      <c r="H525" s="168">
        <v>4.7690000000000001</v>
      </c>
      <c r="I525" s="169"/>
      <c r="L525" s="165"/>
      <c r="M525" s="170"/>
      <c r="T525" s="171"/>
      <c r="AT525" s="166" t="s">
        <v>328</v>
      </c>
      <c r="AU525" s="166" t="s">
        <v>88</v>
      </c>
      <c r="AV525" s="13" t="s">
        <v>92</v>
      </c>
      <c r="AW525" s="13" t="s">
        <v>31</v>
      </c>
      <c r="AX525" s="13" t="s">
        <v>76</v>
      </c>
      <c r="AY525" s="166" t="s">
        <v>317</v>
      </c>
    </row>
    <row r="526" spans="2:51" s="12" customFormat="1" ht="10">
      <c r="B526" s="157"/>
      <c r="D526" s="158" t="s">
        <v>328</v>
      </c>
      <c r="E526" s="159" t="s">
        <v>1</v>
      </c>
      <c r="F526" s="160" t="s">
        <v>1344</v>
      </c>
      <c r="H526" s="161">
        <v>3.67</v>
      </c>
      <c r="I526" s="162"/>
      <c r="L526" s="157"/>
      <c r="M526" s="163"/>
      <c r="T526" s="164"/>
      <c r="AT526" s="159" t="s">
        <v>328</v>
      </c>
      <c r="AU526" s="159" t="s">
        <v>88</v>
      </c>
      <c r="AV526" s="12" t="s">
        <v>88</v>
      </c>
      <c r="AW526" s="12" t="s">
        <v>31</v>
      </c>
      <c r="AX526" s="12" t="s">
        <v>76</v>
      </c>
      <c r="AY526" s="159" t="s">
        <v>317</v>
      </c>
    </row>
    <row r="527" spans="2:51" s="13" customFormat="1" ht="10">
      <c r="B527" s="165"/>
      <c r="D527" s="158" t="s">
        <v>328</v>
      </c>
      <c r="E527" s="166" t="s">
        <v>1</v>
      </c>
      <c r="F527" s="167" t="s">
        <v>1345</v>
      </c>
      <c r="H527" s="168">
        <v>3.67</v>
      </c>
      <c r="I527" s="169"/>
      <c r="L527" s="165"/>
      <c r="M527" s="170"/>
      <c r="T527" s="171"/>
      <c r="AT527" s="166" t="s">
        <v>328</v>
      </c>
      <c r="AU527" s="166" t="s">
        <v>88</v>
      </c>
      <c r="AV527" s="13" t="s">
        <v>92</v>
      </c>
      <c r="AW527" s="13" t="s">
        <v>31</v>
      </c>
      <c r="AX527" s="13" t="s">
        <v>76</v>
      </c>
      <c r="AY527" s="166" t="s">
        <v>317</v>
      </c>
    </row>
    <row r="528" spans="2:51" s="12" customFormat="1" ht="10">
      <c r="B528" s="157"/>
      <c r="D528" s="158" t="s">
        <v>328</v>
      </c>
      <c r="E528" s="159" t="s">
        <v>1</v>
      </c>
      <c r="F528" s="160" t="s">
        <v>1346</v>
      </c>
      <c r="H528" s="161">
        <v>13.08</v>
      </c>
      <c r="I528" s="162"/>
      <c r="L528" s="157"/>
      <c r="M528" s="163"/>
      <c r="T528" s="164"/>
      <c r="AT528" s="159" t="s">
        <v>328</v>
      </c>
      <c r="AU528" s="159" t="s">
        <v>88</v>
      </c>
      <c r="AV528" s="12" t="s">
        <v>88</v>
      </c>
      <c r="AW528" s="12" t="s">
        <v>31</v>
      </c>
      <c r="AX528" s="12" t="s">
        <v>76</v>
      </c>
      <c r="AY528" s="159" t="s">
        <v>317</v>
      </c>
    </row>
    <row r="529" spans="2:51" s="13" customFormat="1" ht="10">
      <c r="B529" s="165"/>
      <c r="D529" s="158" t="s">
        <v>328</v>
      </c>
      <c r="E529" s="166" t="s">
        <v>1</v>
      </c>
      <c r="F529" s="167" t="s">
        <v>1347</v>
      </c>
      <c r="H529" s="168">
        <v>13.08</v>
      </c>
      <c r="I529" s="169"/>
      <c r="L529" s="165"/>
      <c r="M529" s="170"/>
      <c r="T529" s="171"/>
      <c r="AT529" s="166" t="s">
        <v>328</v>
      </c>
      <c r="AU529" s="166" t="s">
        <v>88</v>
      </c>
      <c r="AV529" s="13" t="s">
        <v>92</v>
      </c>
      <c r="AW529" s="13" t="s">
        <v>31</v>
      </c>
      <c r="AX529" s="13" t="s">
        <v>76</v>
      </c>
      <c r="AY529" s="166" t="s">
        <v>317</v>
      </c>
    </row>
    <row r="530" spans="2:51" s="12" customFormat="1" ht="10">
      <c r="B530" s="157"/>
      <c r="D530" s="158" t="s">
        <v>328</v>
      </c>
      <c r="E530" s="159" t="s">
        <v>1</v>
      </c>
      <c r="F530" s="160" t="s">
        <v>1348</v>
      </c>
      <c r="H530" s="161">
        <v>8.3710000000000004</v>
      </c>
      <c r="I530" s="162"/>
      <c r="L530" s="157"/>
      <c r="M530" s="163"/>
      <c r="T530" s="164"/>
      <c r="AT530" s="159" t="s">
        <v>328</v>
      </c>
      <c r="AU530" s="159" t="s">
        <v>88</v>
      </c>
      <c r="AV530" s="12" t="s">
        <v>88</v>
      </c>
      <c r="AW530" s="12" t="s">
        <v>31</v>
      </c>
      <c r="AX530" s="12" t="s">
        <v>76</v>
      </c>
      <c r="AY530" s="159" t="s">
        <v>317</v>
      </c>
    </row>
    <row r="531" spans="2:51" s="13" customFormat="1" ht="10">
      <c r="B531" s="165"/>
      <c r="D531" s="158" t="s">
        <v>328</v>
      </c>
      <c r="E531" s="166" t="s">
        <v>1</v>
      </c>
      <c r="F531" s="167" t="s">
        <v>1349</v>
      </c>
      <c r="H531" s="168">
        <v>8.3710000000000004</v>
      </c>
      <c r="I531" s="169"/>
      <c r="L531" s="165"/>
      <c r="M531" s="170"/>
      <c r="T531" s="171"/>
      <c r="AT531" s="166" t="s">
        <v>328</v>
      </c>
      <c r="AU531" s="166" t="s">
        <v>88</v>
      </c>
      <c r="AV531" s="13" t="s">
        <v>92</v>
      </c>
      <c r="AW531" s="13" t="s">
        <v>31</v>
      </c>
      <c r="AX531" s="13" t="s">
        <v>76</v>
      </c>
      <c r="AY531" s="166" t="s">
        <v>317</v>
      </c>
    </row>
    <row r="532" spans="2:51" s="12" customFormat="1" ht="10">
      <c r="B532" s="157"/>
      <c r="D532" s="158" t="s">
        <v>328</v>
      </c>
      <c r="E532" s="159" t="s">
        <v>1</v>
      </c>
      <c r="F532" s="160" t="s">
        <v>1350</v>
      </c>
      <c r="H532" s="161">
        <v>9.3819999999999997</v>
      </c>
      <c r="I532" s="162"/>
      <c r="L532" s="157"/>
      <c r="M532" s="163"/>
      <c r="T532" s="164"/>
      <c r="AT532" s="159" t="s">
        <v>328</v>
      </c>
      <c r="AU532" s="159" t="s">
        <v>88</v>
      </c>
      <c r="AV532" s="12" t="s">
        <v>88</v>
      </c>
      <c r="AW532" s="12" t="s">
        <v>31</v>
      </c>
      <c r="AX532" s="12" t="s">
        <v>76</v>
      </c>
      <c r="AY532" s="159" t="s">
        <v>317</v>
      </c>
    </row>
    <row r="533" spans="2:51" s="13" customFormat="1" ht="10">
      <c r="B533" s="165"/>
      <c r="D533" s="158" t="s">
        <v>328</v>
      </c>
      <c r="E533" s="166" t="s">
        <v>1</v>
      </c>
      <c r="F533" s="167" t="s">
        <v>1351</v>
      </c>
      <c r="H533" s="168">
        <v>9.3819999999999997</v>
      </c>
      <c r="I533" s="169"/>
      <c r="L533" s="165"/>
      <c r="M533" s="170"/>
      <c r="T533" s="171"/>
      <c r="AT533" s="166" t="s">
        <v>328</v>
      </c>
      <c r="AU533" s="166" t="s">
        <v>88</v>
      </c>
      <c r="AV533" s="13" t="s">
        <v>92</v>
      </c>
      <c r="AW533" s="13" t="s">
        <v>31</v>
      </c>
      <c r="AX533" s="13" t="s">
        <v>76</v>
      </c>
      <c r="AY533" s="166" t="s">
        <v>317</v>
      </c>
    </row>
    <row r="534" spans="2:51" s="12" customFormat="1" ht="10">
      <c r="B534" s="157"/>
      <c r="D534" s="158" t="s">
        <v>328</v>
      </c>
      <c r="E534" s="159" t="s">
        <v>1</v>
      </c>
      <c r="F534" s="160" t="s">
        <v>1352</v>
      </c>
      <c r="H534" s="161">
        <v>7.9539999999999997</v>
      </c>
      <c r="I534" s="162"/>
      <c r="L534" s="157"/>
      <c r="M534" s="163"/>
      <c r="T534" s="164"/>
      <c r="AT534" s="159" t="s">
        <v>328</v>
      </c>
      <c r="AU534" s="159" t="s">
        <v>88</v>
      </c>
      <c r="AV534" s="12" t="s">
        <v>88</v>
      </c>
      <c r="AW534" s="12" t="s">
        <v>31</v>
      </c>
      <c r="AX534" s="12" t="s">
        <v>76</v>
      </c>
      <c r="AY534" s="159" t="s">
        <v>317</v>
      </c>
    </row>
    <row r="535" spans="2:51" s="13" customFormat="1" ht="10">
      <c r="B535" s="165"/>
      <c r="D535" s="158" t="s">
        <v>328</v>
      </c>
      <c r="E535" s="166" t="s">
        <v>1</v>
      </c>
      <c r="F535" s="167" t="s">
        <v>1353</v>
      </c>
      <c r="H535" s="168">
        <v>7.9539999999999997</v>
      </c>
      <c r="I535" s="169"/>
      <c r="L535" s="165"/>
      <c r="M535" s="170"/>
      <c r="T535" s="171"/>
      <c r="AT535" s="166" t="s">
        <v>328</v>
      </c>
      <c r="AU535" s="166" t="s">
        <v>88</v>
      </c>
      <c r="AV535" s="13" t="s">
        <v>92</v>
      </c>
      <c r="AW535" s="13" t="s">
        <v>31</v>
      </c>
      <c r="AX535" s="13" t="s">
        <v>76</v>
      </c>
      <c r="AY535" s="166" t="s">
        <v>317</v>
      </c>
    </row>
    <row r="536" spans="2:51" s="12" customFormat="1" ht="10">
      <c r="B536" s="157"/>
      <c r="D536" s="158" t="s">
        <v>328</v>
      </c>
      <c r="E536" s="159" t="s">
        <v>1</v>
      </c>
      <c r="F536" s="160" t="s">
        <v>1354</v>
      </c>
      <c r="H536" s="161">
        <v>6.0720000000000001</v>
      </c>
      <c r="I536" s="162"/>
      <c r="L536" s="157"/>
      <c r="M536" s="163"/>
      <c r="T536" s="164"/>
      <c r="AT536" s="159" t="s">
        <v>328</v>
      </c>
      <c r="AU536" s="159" t="s">
        <v>88</v>
      </c>
      <c r="AV536" s="12" t="s">
        <v>88</v>
      </c>
      <c r="AW536" s="12" t="s">
        <v>31</v>
      </c>
      <c r="AX536" s="12" t="s">
        <v>76</v>
      </c>
      <c r="AY536" s="159" t="s">
        <v>317</v>
      </c>
    </row>
    <row r="537" spans="2:51" s="13" customFormat="1" ht="10">
      <c r="B537" s="165"/>
      <c r="D537" s="158" t="s">
        <v>328</v>
      </c>
      <c r="E537" s="166" t="s">
        <v>1</v>
      </c>
      <c r="F537" s="167" t="s">
        <v>1355</v>
      </c>
      <c r="H537" s="168">
        <v>6.0720000000000001</v>
      </c>
      <c r="I537" s="169"/>
      <c r="L537" s="165"/>
      <c r="M537" s="170"/>
      <c r="T537" s="171"/>
      <c r="AT537" s="166" t="s">
        <v>328</v>
      </c>
      <c r="AU537" s="166" t="s">
        <v>88</v>
      </c>
      <c r="AV537" s="13" t="s">
        <v>92</v>
      </c>
      <c r="AW537" s="13" t="s">
        <v>31</v>
      </c>
      <c r="AX537" s="13" t="s">
        <v>76</v>
      </c>
      <c r="AY537" s="166" t="s">
        <v>317</v>
      </c>
    </row>
    <row r="538" spans="2:51" s="12" customFormat="1" ht="10">
      <c r="B538" s="157"/>
      <c r="D538" s="158" t="s">
        <v>328</v>
      </c>
      <c r="E538" s="159" t="s">
        <v>1</v>
      </c>
      <c r="F538" s="160" t="s">
        <v>1356</v>
      </c>
      <c r="H538" s="161">
        <v>6.508</v>
      </c>
      <c r="I538" s="162"/>
      <c r="L538" s="157"/>
      <c r="M538" s="163"/>
      <c r="T538" s="164"/>
      <c r="AT538" s="159" t="s">
        <v>328</v>
      </c>
      <c r="AU538" s="159" t="s">
        <v>88</v>
      </c>
      <c r="AV538" s="12" t="s">
        <v>88</v>
      </c>
      <c r="AW538" s="12" t="s">
        <v>31</v>
      </c>
      <c r="AX538" s="12" t="s">
        <v>76</v>
      </c>
      <c r="AY538" s="159" t="s">
        <v>317</v>
      </c>
    </row>
    <row r="539" spans="2:51" s="13" customFormat="1" ht="10">
      <c r="B539" s="165"/>
      <c r="D539" s="158" t="s">
        <v>328</v>
      </c>
      <c r="E539" s="166" t="s">
        <v>1</v>
      </c>
      <c r="F539" s="167" t="s">
        <v>1357</v>
      </c>
      <c r="H539" s="168">
        <v>6.508</v>
      </c>
      <c r="I539" s="169"/>
      <c r="L539" s="165"/>
      <c r="M539" s="170"/>
      <c r="T539" s="171"/>
      <c r="AT539" s="166" t="s">
        <v>328</v>
      </c>
      <c r="AU539" s="166" t="s">
        <v>88</v>
      </c>
      <c r="AV539" s="13" t="s">
        <v>92</v>
      </c>
      <c r="AW539" s="13" t="s">
        <v>31</v>
      </c>
      <c r="AX539" s="13" t="s">
        <v>76</v>
      </c>
      <c r="AY539" s="166" t="s">
        <v>317</v>
      </c>
    </row>
    <row r="540" spans="2:51" s="12" customFormat="1" ht="10">
      <c r="B540" s="157"/>
      <c r="D540" s="158" t="s">
        <v>328</v>
      </c>
      <c r="E540" s="159" t="s">
        <v>1</v>
      </c>
      <c r="F540" s="160" t="s">
        <v>1358</v>
      </c>
      <c r="H540" s="161">
        <v>4.5250000000000004</v>
      </c>
      <c r="I540" s="162"/>
      <c r="L540" s="157"/>
      <c r="M540" s="163"/>
      <c r="T540" s="164"/>
      <c r="AT540" s="159" t="s">
        <v>328</v>
      </c>
      <c r="AU540" s="159" t="s">
        <v>88</v>
      </c>
      <c r="AV540" s="12" t="s">
        <v>88</v>
      </c>
      <c r="AW540" s="12" t="s">
        <v>31</v>
      </c>
      <c r="AX540" s="12" t="s">
        <v>76</v>
      </c>
      <c r="AY540" s="159" t="s">
        <v>317</v>
      </c>
    </row>
    <row r="541" spans="2:51" s="13" customFormat="1" ht="10">
      <c r="B541" s="165"/>
      <c r="D541" s="158" t="s">
        <v>328</v>
      </c>
      <c r="E541" s="166" t="s">
        <v>1</v>
      </c>
      <c r="F541" s="167" t="s">
        <v>1359</v>
      </c>
      <c r="H541" s="168">
        <v>4.5250000000000004</v>
      </c>
      <c r="I541" s="169"/>
      <c r="L541" s="165"/>
      <c r="M541" s="170"/>
      <c r="T541" s="171"/>
      <c r="AT541" s="166" t="s">
        <v>328</v>
      </c>
      <c r="AU541" s="166" t="s">
        <v>88</v>
      </c>
      <c r="AV541" s="13" t="s">
        <v>92</v>
      </c>
      <c r="AW541" s="13" t="s">
        <v>31</v>
      </c>
      <c r="AX541" s="13" t="s">
        <v>76</v>
      </c>
      <c r="AY541" s="166" t="s">
        <v>317</v>
      </c>
    </row>
    <row r="542" spans="2:51" s="12" customFormat="1" ht="10">
      <c r="B542" s="157"/>
      <c r="D542" s="158" t="s">
        <v>328</v>
      </c>
      <c r="E542" s="159" t="s">
        <v>1</v>
      </c>
      <c r="F542" s="160" t="s">
        <v>1360</v>
      </c>
      <c r="H542" s="161">
        <v>3.879</v>
      </c>
      <c r="I542" s="162"/>
      <c r="L542" s="157"/>
      <c r="M542" s="163"/>
      <c r="T542" s="164"/>
      <c r="AT542" s="159" t="s">
        <v>328</v>
      </c>
      <c r="AU542" s="159" t="s">
        <v>88</v>
      </c>
      <c r="AV542" s="12" t="s">
        <v>88</v>
      </c>
      <c r="AW542" s="12" t="s">
        <v>31</v>
      </c>
      <c r="AX542" s="12" t="s">
        <v>76</v>
      </c>
      <c r="AY542" s="159" t="s">
        <v>317</v>
      </c>
    </row>
    <row r="543" spans="2:51" s="13" customFormat="1" ht="10">
      <c r="B543" s="165"/>
      <c r="D543" s="158" t="s">
        <v>328</v>
      </c>
      <c r="E543" s="166" t="s">
        <v>1</v>
      </c>
      <c r="F543" s="167" t="s">
        <v>1361</v>
      </c>
      <c r="H543" s="168">
        <v>3.879</v>
      </c>
      <c r="I543" s="169"/>
      <c r="L543" s="165"/>
      <c r="M543" s="170"/>
      <c r="T543" s="171"/>
      <c r="AT543" s="166" t="s">
        <v>328</v>
      </c>
      <c r="AU543" s="166" t="s">
        <v>88</v>
      </c>
      <c r="AV543" s="13" t="s">
        <v>92</v>
      </c>
      <c r="AW543" s="13" t="s">
        <v>31</v>
      </c>
      <c r="AX543" s="13" t="s">
        <v>76</v>
      </c>
      <c r="AY543" s="166" t="s">
        <v>317</v>
      </c>
    </row>
    <row r="544" spans="2:51" s="12" customFormat="1" ht="10">
      <c r="B544" s="157"/>
      <c r="D544" s="158" t="s">
        <v>328</v>
      </c>
      <c r="E544" s="159" t="s">
        <v>1</v>
      </c>
      <c r="F544" s="160" t="s">
        <v>1362</v>
      </c>
      <c r="H544" s="161">
        <v>14.371</v>
      </c>
      <c r="I544" s="162"/>
      <c r="L544" s="157"/>
      <c r="M544" s="163"/>
      <c r="T544" s="164"/>
      <c r="AT544" s="159" t="s">
        <v>328</v>
      </c>
      <c r="AU544" s="159" t="s">
        <v>88</v>
      </c>
      <c r="AV544" s="12" t="s">
        <v>88</v>
      </c>
      <c r="AW544" s="12" t="s">
        <v>31</v>
      </c>
      <c r="AX544" s="12" t="s">
        <v>76</v>
      </c>
      <c r="AY544" s="159" t="s">
        <v>317</v>
      </c>
    </row>
    <row r="545" spans="2:51" s="13" customFormat="1" ht="10">
      <c r="B545" s="165"/>
      <c r="D545" s="158" t="s">
        <v>328</v>
      </c>
      <c r="E545" s="166" t="s">
        <v>1</v>
      </c>
      <c r="F545" s="167" t="s">
        <v>1363</v>
      </c>
      <c r="H545" s="168">
        <v>14.371</v>
      </c>
      <c r="I545" s="169"/>
      <c r="L545" s="165"/>
      <c r="M545" s="170"/>
      <c r="T545" s="171"/>
      <c r="AT545" s="166" t="s">
        <v>328</v>
      </c>
      <c r="AU545" s="166" t="s">
        <v>88</v>
      </c>
      <c r="AV545" s="13" t="s">
        <v>92</v>
      </c>
      <c r="AW545" s="13" t="s">
        <v>31</v>
      </c>
      <c r="AX545" s="13" t="s">
        <v>76</v>
      </c>
      <c r="AY545" s="166" t="s">
        <v>317</v>
      </c>
    </row>
    <row r="546" spans="2:51" s="12" customFormat="1" ht="10">
      <c r="B546" s="157"/>
      <c r="D546" s="158" t="s">
        <v>328</v>
      </c>
      <c r="E546" s="159" t="s">
        <v>1</v>
      </c>
      <c r="F546" s="160" t="s">
        <v>1364</v>
      </c>
      <c r="H546" s="161">
        <v>9.3219999999999992</v>
      </c>
      <c r="I546" s="162"/>
      <c r="L546" s="157"/>
      <c r="M546" s="163"/>
      <c r="T546" s="164"/>
      <c r="AT546" s="159" t="s">
        <v>328</v>
      </c>
      <c r="AU546" s="159" t="s">
        <v>88</v>
      </c>
      <c r="AV546" s="12" t="s">
        <v>88</v>
      </c>
      <c r="AW546" s="12" t="s">
        <v>31</v>
      </c>
      <c r="AX546" s="12" t="s">
        <v>76</v>
      </c>
      <c r="AY546" s="159" t="s">
        <v>317</v>
      </c>
    </row>
    <row r="547" spans="2:51" s="13" customFormat="1" ht="10">
      <c r="B547" s="165"/>
      <c r="D547" s="158" t="s">
        <v>328</v>
      </c>
      <c r="E547" s="166" t="s">
        <v>1</v>
      </c>
      <c r="F547" s="167" t="s">
        <v>1365</v>
      </c>
      <c r="H547" s="168">
        <v>9.3219999999999992</v>
      </c>
      <c r="I547" s="169"/>
      <c r="L547" s="165"/>
      <c r="M547" s="170"/>
      <c r="T547" s="171"/>
      <c r="AT547" s="166" t="s">
        <v>328</v>
      </c>
      <c r="AU547" s="166" t="s">
        <v>88</v>
      </c>
      <c r="AV547" s="13" t="s">
        <v>92</v>
      </c>
      <c r="AW547" s="13" t="s">
        <v>31</v>
      </c>
      <c r="AX547" s="13" t="s">
        <v>76</v>
      </c>
      <c r="AY547" s="166" t="s">
        <v>317</v>
      </c>
    </row>
    <row r="548" spans="2:51" s="12" customFormat="1" ht="10">
      <c r="B548" s="157"/>
      <c r="D548" s="158" t="s">
        <v>328</v>
      </c>
      <c r="E548" s="159" t="s">
        <v>1</v>
      </c>
      <c r="F548" s="160" t="s">
        <v>1366</v>
      </c>
      <c r="H548" s="161">
        <v>12.773</v>
      </c>
      <c r="I548" s="162"/>
      <c r="L548" s="157"/>
      <c r="M548" s="163"/>
      <c r="T548" s="164"/>
      <c r="AT548" s="159" t="s">
        <v>328</v>
      </c>
      <c r="AU548" s="159" t="s">
        <v>88</v>
      </c>
      <c r="AV548" s="12" t="s">
        <v>88</v>
      </c>
      <c r="AW548" s="12" t="s">
        <v>31</v>
      </c>
      <c r="AX548" s="12" t="s">
        <v>76</v>
      </c>
      <c r="AY548" s="159" t="s">
        <v>317</v>
      </c>
    </row>
    <row r="549" spans="2:51" s="13" customFormat="1" ht="10">
      <c r="B549" s="165"/>
      <c r="D549" s="158" t="s">
        <v>328</v>
      </c>
      <c r="E549" s="166" t="s">
        <v>1</v>
      </c>
      <c r="F549" s="167" t="s">
        <v>1367</v>
      </c>
      <c r="H549" s="168">
        <v>12.773</v>
      </c>
      <c r="I549" s="169"/>
      <c r="L549" s="165"/>
      <c r="M549" s="170"/>
      <c r="T549" s="171"/>
      <c r="AT549" s="166" t="s">
        <v>328</v>
      </c>
      <c r="AU549" s="166" t="s">
        <v>88</v>
      </c>
      <c r="AV549" s="13" t="s">
        <v>92</v>
      </c>
      <c r="AW549" s="13" t="s">
        <v>31</v>
      </c>
      <c r="AX549" s="13" t="s">
        <v>76</v>
      </c>
      <c r="AY549" s="166" t="s">
        <v>317</v>
      </c>
    </row>
    <row r="550" spans="2:51" s="12" customFormat="1" ht="10">
      <c r="B550" s="157"/>
      <c r="D550" s="158" t="s">
        <v>328</v>
      </c>
      <c r="E550" s="159" t="s">
        <v>1</v>
      </c>
      <c r="F550" s="160" t="s">
        <v>1368</v>
      </c>
      <c r="H550" s="161">
        <v>8.1479999999999997</v>
      </c>
      <c r="I550" s="162"/>
      <c r="L550" s="157"/>
      <c r="M550" s="163"/>
      <c r="T550" s="164"/>
      <c r="AT550" s="159" t="s">
        <v>328</v>
      </c>
      <c r="AU550" s="159" t="s">
        <v>88</v>
      </c>
      <c r="AV550" s="12" t="s">
        <v>88</v>
      </c>
      <c r="AW550" s="12" t="s">
        <v>31</v>
      </c>
      <c r="AX550" s="12" t="s">
        <v>76</v>
      </c>
      <c r="AY550" s="159" t="s">
        <v>317</v>
      </c>
    </row>
    <row r="551" spans="2:51" s="13" customFormat="1" ht="10">
      <c r="B551" s="165"/>
      <c r="D551" s="158" t="s">
        <v>328</v>
      </c>
      <c r="E551" s="166" t="s">
        <v>1</v>
      </c>
      <c r="F551" s="167" t="s">
        <v>1369</v>
      </c>
      <c r="H551" s="168">
        <v>8.1479999999999997</v>
      </c>
      <c r="I551" s="169"/>
      <c r="L551" s="165"/>
      <c r="M551" s="170"/>
      <c r="T551" s="171"/>
      <c r="AT551" s="166" t="s">
        <v>328</v>
      </c>
      <c r="AU551" s="166" t="s">
        <v>88</v>
      </c>
      <c r="AV551" s="13" t="s">
        <v>92</v>
      </c>
      <c r="AW551" s="13" t="s">
        <v>31</v>
      </c>
      <c r="AX551" s="13" t="s">
        <v>76</v>
      </c>
      <c r="AY551" s="166" t="s">
        <v>317</v>
      </c>
    </row>
    <row r="552" spans="2:51" s="12" customFormat="1" ht="10">
      <c r="B552" s="157"/>
      <c r="D552" s="158" t="s">
        <v>328</v>
      </c>
      <c r="E552" s="159" t="s">
        <v>1</v>
      </c>
      <c r="F552" s="160" t="s">
        <v>1370</v>
      </c>
      <c r="H552" s="161">
        <v>6.7030000000000003</v>
      </c>
      <c r="I552" s="162"/>
      <c r="L552" s="157"/>
      <c r="M552" s="163"/>
      <c r="T552" s="164"/>
      <c r="AT552" s="159" t="s">
        <v>328</v>
      </c>
      <c r="AU552" s="159" t="s">
        <v>88</v>
      </c>
      <c r="AV552" s="12" t="s">
        <v>88</v>
      </c>
      <c r="AW552" s="12" t="s">
        <v>31</v>
      </c>
      <c r="AX552" s="12" t="s">
        <v>76</v>
      </c>
      <c r="AY552" s="159" t="s">
        <v>317</v>
      </c>
    </row>
    <row r="553" spans="2:51" s="13" customFormat="1" ht="10">
      <c r="B553" s="165"/>
      <c r="D553" s="158" t="s">
        <v>328</v>
      </c>
      <c r="E553" s="166" t="s">
        <v>1</v>
      </c>
      <c r="F553" s="167" t="s">
        <v>1371</v>
      </c>
      <c r="H553" s="168">
        <v>6.7030000000000003</v>
      </c>
      <c r="I553" s="169"/>
      <c r="L553" s="165"/>
      <c r="M553" s="170"/>
      <c r="T553" s="171"/>
      <c r="AT553" s="166" t="s">
        <v>328</v>
      </c>
      <c r="AU553" s="166" t="s">
        <v>88</v>
      </c>
      <c r="AV553" s="13" t="s">
        <v>92</v>
      </c>
      <c r="AW553" s="13" t="s">
        <v>31</v>
      </c>
      <c r="AX553" s="13" t="s">
        <v>76</v>
      </c>
      <c r="AY553" s="166" t="s">
        <v>317</v>
      </c>
    </row>
    <row r="554" spans="2:51" s="12" customFormat="1" ht="10">
      <c r="B554" s="157"/>
      <c r="D554" s="158" t="s">
        <v>328</v>
      </c>
      <c r="E554" s="159" t="s">
        <v>1</v>
      </c>
      <c r="F554" s="160" t="s">
        <v>1372</v>
      </c>
      <c r="H554" s="161">
        <v>8.64</v>
      </c>
      <c r="I554" s="162"/>
      <c r="L554" s="157"/>
      <c r="M554" s="163"/>
      <c r="T554" s="164"/>
      <c r="AT554" s="159" t="s">
        <v>328</v>
      </c>
      <c r="AU554" s="159" t="s">
        <v>88</v>
      </c>
      <c r="AV554" s="12" t="s">
        <v>88</v>
      </c>
      <c r="AW554" s="12" t="s">
        <v>31</v>
      </c>
      <c r="AX554" s="12" t="s">
        <v>76</v>
      </c>
      <c r="AY554" s="159" t="s">
        <v>317</v>
      </c>
    </row>
    <row r="555" spans="2:51" s="13" customFormat="1" ht="10">
      <c r="B555" s="165"/>
      <c r="D555" s="158" t="s">
        <v>328</v>
      </c>
      <c r="E555" s="166" t="s">
        <v>1</v>
      </c>
      <c r="F555" s="167" t="s">
        <v>1373</v>
      </c>
      <c r="H555" s="168">
        <v>8.64</v>
      </c>
      <c r="I555" s="169"/>
      <c r="L555" s="165"/>
      <c r="M555" s="170"/>
      <c r="T555" s="171"/>
      <c r="AT555" s="166" t="s">
        <v>328</v>
      </c>
      <c r="AU555" s="166" t="s">
        <v>88</v>
      </c>
      <c r="AV555" s="13" t="s">
        <v>92</v>
      </c>
      <c r="AW555" s="13" t="s">
        <v>31</v>
      </c>
      <c r="AX555" s="13" t="s">
        <v>76</v>
      </c>
      <c r="AY555" s="166" t="s">
        <v>317</v>
      </c>
    </row>
    <row r="556" spans="2:51" s="12" customFormat="1" ht="10">
      <c r="B556" s="157"/>
      <c r="D556" s="158" t="s">
        <v>328</v>
      </c>
      <c r="E556" s="159" t="s">
        <v>1</v>
      </c>
      <c r="F556" s="160" t="s">
        <v>1374</v>
      </c>
      <c r="H556" s="161">
        <v>4.8579999999999997</v>
      </c>
      <c r="I556" s="162"/>
      <c r="L556" s="157"/>
      <c r="M556" s="163"/>
      <c r="T556" s="164"/>
      <c r="AT556" s="159" t="s">
        <v>328</v>
      </c>
      <c r="AU556" s="159" t="s">
        <v>88</v>
      </c>
      <c r="AV556" s="12" t="s">
        <v>88</v>
      </c>
      <c r="AW556" s="12" t="s">
        <v>31</v>
      </c>
      <c r="AX556" s="12" t="s">
        <v>76</v>
      </c>
      <c r="AY556" s="159" t="s">
        <v>317</v>
      </c>
    </row>
    <row r="557" spans="2:51" s="13" customFormat="1" ht="10">
      <c r="B557" s="165"/>
      <c r="D557" s="158" t="s">
        <v>328</v>
      </c>
      <c r="E557" s="166" t="s">
        <v>1</v>
      </c>
      <c r="F557" s="167" t="s">
        <v>1375</v>
      </c>
      <c r="H557" s="168">
        <v>4.8579999999999997</v>
      </c>
      <c r="I557" s="169"/>
      <c r="L557" s="165"/>
      <c r="M557" s="170"/>
      <c r="T557" s="171"/>
      <c r="AT557" s="166" t="s">
        <v>328</v>
      </c>
      <c r="AU557" s="166" t="s">
        <v>88</v>
      </c>
      <c r="AV557" s="13" t="s">
        <v>92</v>
      </c>
      <c r="AW557" s="13" t="s">
        <v>31</v>
      </c>
      <c r="AX557" s="13" t="s">
        <v>76</v>
      </c>
      <c r="AY557" s="166" t="s">
        <v>317</v>
      </c>
    </row>
    <row r="558" spans="2:51" s="12" customFormat="1" ht="10">
      <c r="B558" s="157"/>
      <c r="D558" s="158" t="s">
        <v>328</v>
      </c>
      <c r="E558" s="159" t="s">
        <v>1</v>
      </c>
      <c r="F558" s="160" t="s">
        <v>1376</v>
      </c>
      <c r="H558" s="161">
        <v>3.94</v>
      </c>
      <c r="I558" s="162"/>
      <c r="L558" s="157"/>
      <c r="M558" s="163"/>
      <c r="T558" s="164"/>
      <c r="AT558" s="159" t="s">
        <v>328</v>
      </c>
      <c r="AU558" s="159" t="s">
        <v>88</v>
      </c>
      <c r="AV558" s="12" t="s">
        <v>88</v>
      </c>
      <c r="AW558" s="12" t="s">
        <v>31</v>
      </c>
      <c r="AX558" s="12" t="s">
        <v>76</v>
      </c>
      <c r="AY558" s="159" t="s">
        <v>317</v>
      </c>
    </row>
    <row r="559" spans="2:51" s="13" customFormat="1" ht="10">
      <c r="B559" s="165"/>
      <c r="D559" s="158" t="s">
        <v>328</v>
      </c>
      <c r="E559" s="166" t="s">
        <v>1</v>
      </c>
      <c r="F559" s="167" t="s">
        <v>1377</v>
      </c>
      <c r="H559" s="168">
        <v>3.94</v>
      </c>
      <c r="I559" s="169"/>
      <c r="L559" s="165"/>
      <c r="M559" s="170"/>
      <c r="T559" s="171"/>
      <c r="AT559" s="166" t="s">
        <v>328</v>
      </c>
      <c r="AU559" s="166" t="s">
        <v>88</v>
      </c>
      <c r="AV559" s="13" t="s">
        <v>92</v>
      </c>
      <c r="AW559" s="13" t="s">
        <v>31</v>
      </c>
      <c r="AX559" s="13" t="s">
        <v>76</v>
      </c>
      <c r="AY559" s="166" t="s">
        <v>317</v>
      </c>
    </row>
    <row r="560" spans="2:51" s="12" customFormat="1" ht="10">
      <c r="B560" s="157"/>
      <c r="D560" s="158" t="s">
        <v>328</v>
      </c>
      <c r="E560" s="159" t="s">
        <v>1</v>
      </c>
      <c r="F560" s="160" t="s">
        <v>1378</v>
      </c>
      <c r="H560" s="161">
        <v>22.422000000000001</v>
      </c>
      <c r="I560" s="162"/>
      <c r="L560" s="157"/>
      <c r="M560" s="163"/>
      <c r="T560" s="164"/>
      <c r="AT560" s="159" t="s">
        <v>328</v>
      </c>
      <c r="AU560" s="159" t="s">
        <v>88</v>
      </c>
      <c r="AV560" s="12" t="s">
        <v>88</v>
      </c>
      <c r="AW560" s="12" t="s">
        <v>31</v>
      </c>
      <c r="AX560" s="12" t="s">
        <v>76</v>
      </c>
      <c r="AY560" s="159" t="s">
        <v>317</v>
      </c>
    </row>
    <row r="561" spans="2:65" s="13" customFormat="1" ht="10">
      <c r="B561" s="165"/>
      <c r="D561" s="158" t="s">
        <v>328</v>
      </c>
      <c r="E561" s="166" t="s">
        <v>1</v>
      </c>
      <c r="F561" s="167" t="s">
        <v>1379</v>
      </c>
      <c r="H561" s="168">
        <v>22.422000000000001</v>
      </c>
      <c r="I561" s="169"/>
      <c r="L561" s="165"/>
      <c r="M561" s="170"/>
      <c r="T561" s="171"/>
      <c r="AT561" s="166" t="s">
        <v>328</v>
      </c>
      <c r="AU561" s="166" t="s">
        <v>88</v>
      </c>
      <c r="AV561" s="13" t="s">
        <v>92</v>
      </c>
      <c r="AW561" s="13" t="s">
        <v>31</v>
      </c>
      <c r="AX561" s="13" t="s">
        <v>76</v>
      </c>
      <c r="AY561" s="166" t="s">
        <v>317</v>
      </c>
    </row>
    <row r="562" spans="2:65" s="12" customFormat="1" ht="10">
      <c r="B562" s="157"/>
      <c r="D562" s="158" t="s">
        <v>328</v>
      </c>
      <c r="E562" s="159" t="s">
        <v>1</v>
      </c>
      <c r="F562" s="160" t="s">
        <v>1380</v>
      </c>
      <c r="H562" s="161">
        <v>7.343</v>
      </c>
      <c r="I562" s="162"/>
      <c r="L562" s="157"/>
      <c r="M562" s="163"/>
      <c r="T562" s="164"/>
      <c r="AT562" s="159" t="s">
        <v>328</v>
      </c>
      <c r="AU562" s="159" t="s">
        <v>88</v>
      </c>
      <c r="AV562" s="12" t="s">
        <v>88</v>
      </c>
      <c r="AW562" s="12" t="s">
        <v>31</v>
      </c>
      <c r="AX562" s="12" t="s">
        <v>76</v>
      </c>
      <c r="AY562" s="159" t="s">
        <v>317</v>
      </c>
    </row>
    <row r="563" spans="2:65" s="13" customFormat="1" ht="10">
      <c r="B563" s="165"/>
      <c r="D563" s="158" t="s">
        <v>328</v>
      </c>
      <c r="E563" s="166" t="s">
        <v>1</v>
      </c>
      <c r="F563" s="167" t="s">
        <v>1381</v>
      </c>
      <c r="H563" s="168">
        <v>7.343</v>
      </c>
      <c r="I563" s="169"/>
      <c r="L563" s="165"/>
      <c r="M563" s="170"/>
      <c r="T563" s="171"/>
      <c r="AT563" s="166" t="s">
        <v>328</v>
      </c>
      <c r="AU563" s="166" t="s">
        <v>88</v>
      </c>
      <c r="AV563" s="13" t="s">
        <v>92</v>
      </c>
      <c r="AW563" s="13" t="s">
        <v>31</v>
      </c>
      <c r="AX563" s="13" t="s">
        <v>76</v>
      </c>
      <c r="AY563" s="166" t="s">
        <v>317</v>
      </c>
    </row>
    <row r="564" spans="2:65" s="14" customFormat="1" ht="10">
      <c r="B564" s="172"/>
      <c r="D564" s="158" t="s">
        <v>328</v>
      </c>
      <c r="E564" s="173" t="s">
        <v>1</v>
      </c>
      <c r="F564" s="174" t="s">
        <v>332</v>
      </c>
      <c r="H564" s="175">
        <v>266.98200000000008</v>
      </c>
      <c r="I564" s="176"/>
      <c r="L564" s="172"/>
      <c r="M564" s="177"/>
      <c r="T564" s="178"/>
      <c r="AT564" s="173" t="s">
        <v>328</v>
      </c>
      <c r="AU564" s="173" t="s">
        <v>88</v>
      </c>
      <c r="AV564" s="14" t="s">
        <v>323</v>
      </c>
      <c r="AW564" s="14" t="s">
        <v>31</v>
      </c>
      <c r="AX564" s="14" t="s">
        <v>83</v>
      </c>
      <c r="AY564" s="173" t="s">
        <v>317</v>
      </c>
    </row>
    <row r="565" spans="2:65" s="1" customFormat="1" ht="37.75" customHeight="1">
      <c r="B565" s="142"/>
      <c r="C565" s="143" t="s">
        <v>1382</v>
      </c>
      <c r="D565" s="200" t="s">
        <v>319</v>
      </c>
      <c r="E565" s="144" t="s">
        <v>1383</v>
      </c>
      <c r="F565" s="145" t="s">
        <v>1384</v>
      </c>
      <c r="G565" s="146" t="s">
        <v>444</v>
      </c>
      <c r="H565" s="147">
        <v>10.1</v>
      </c>
      <c r="I565" s="148"/>
      <c r="J565" s="149">
        <f>ROUND(I565*H565,2)</f>
        <v>0</v>
      </c>
      <c r="K565" s="150"/>
      <c r="L565" s="31"/>
      <c r="M565" s="151" t="s">
        <v>1</v>
      </c>
      <c r="N565" s="152" t="s">
        <v>42</v>
      </c>
      <c r="P565" s="153">
        <f>O565*H565</f>
        <v>0</v>
      </c>
      <c r="Q565" s="153">
        <v>0.1112445</v>
      </c>
      <c r="R565" s="153">
        <f>Q565*H565</f>
        <v>1.12356945</v>
      </c>
      <c r="S565" s="153">
        <v>0</v>
      </c>
      <c r="T565" s="154">
        <f>S565*H565</f>
        <v>0</v>
      </c>
      <c r="AR565" s="155" t="s">
        <v>323</v>
      </c>
      <c r="AT565" s="155" t="s">
        <v>319</v>
      </c>
      <c r="AU565" s="155" t="s">
        <v>88</v>
      </c>
      <c r="AY565" s="16" t="s">
        <v>317</v>
      </c>
      <c r="BE565" s="156">
        <f>IF(N565="základná",J565,0)</f>
        <v>0</v>
      </c>
      <c r="BF565" s="156">
        <f>IF(N565="znížená",J565,0)</f>
        <v>0</v>
      </c>
      <c r="BG565" s="156">
        <f>IF(N565="zákl. prenesená",J565,0)</f>
        <v>0</v>
      </c>
      <c r="BH565" s="156">
        <f>IF(N565="zníž. prenesená",J565,0)</f>
        <v>0</v>
      </c>
      <c r="BI565" s="156">
        <f>IF(N565="nulová",J565,0)</f>
        <v>0</v>
      </c>
      <c r="BJ565" s="16" t="s">
        <v>88</v>
      </c>
      <c r="BK565" s="156">
        <f>ROUND(I565*H565,2)</f>
        <v>0</v>
      </c>
      <c r="BL565" s="16" t="s">
        <v>323</v>
      </c>
      <c r="BM565" s="155" t="s">
        <v>1385</v>
      </c>
    </row>
    <row r="566" spans="2:65" s="12" customFormat="1" ht="10">
      <c r="B566" s="157"/>
      <c r="D566" s="158" t="s">
        <v>328</v>
      </c>
      <c r="E566" s="159" t="s">
        <v>1</v>
      </c>
      <c r="F566" s="160" t="s">
        <v>1386</v>
      </c>
      <c r="H566" s="161">
        <v>10.1</v>
      </c>
      <c r="I566" s="162"/>
      <c r="L566" s="157"/>
      <c r="M566" s="163"/>
      <c r="T566" s="164"/>
      <c r="AT566" s="159" t="s">
        <v>328</v>
      </c>
      <c r="AU566" s="159" t="s">
        <v>88</v>
      </c>
      <c r="AV566" s="12" t="s">
        <v>88</v>
      </c>
      <c r="AW566" s="12" t="s">
        <v>31</v>
      </c>
      <c r="AX566" s="12" t="s">
        <v>76</v>
      </c>
      <c r="AY566" s="159" t="s">
        <v>317</v>
      </c>
    </row>
    <row r="567" spans="2:65" s="13" customFormat="1" ht="10">
      <c r="B567" s="165"/>
      <c r="D567" s="158" t="s">
        <v>328</v>
      </c>
      <c r="E567" s="166" t="s">
        <v>1</v>
      </c>
      <c r="F567" s="167" t="s">
        <v>331</v>
      </c>
      <c r="H567" s="168">
        <v>10.1</v>
      </c>
      <c r="I567" s="169"/>
      <c r="L567" s="165"/>
      <c r="M567" s="170"/>
      <c r="T567" s="171"/>
      <c r="AT567" s="166" t="s">
        <v>328</v>
      </c>
      <c r="AU567" s="166" t="s">
        <v>88</v>
      </c>
      <c r="AV567" s="13" t="s">
        <v>92</v>
      </c>
      <c r="AW567" s="13" t="s">
        <v>31</v>
      </c>
      <c r="AX567" s="13" t="s">
        <v>76</v>
      </c>
      <c r="AY567" s="166" t="s">
        <v>317</v>
      </c>
    </row>
    <row r="568" spans="2:65" s="14" customFormat="1" ht="10">
      <c r="B568" s="172"/>
      <c r="D568" s="158" t="s">
        <v>328</v>
      </c>
      <c r="E568" s="173" t="s">
        <v>1</v>
      </c>
      <c r="F568" s="174" t="s">
        <v>332</v>
      </c>
      <c r="H568" s="175">
        <v>10.1</v>
      </c>
      <c r="I568" s="176"/>
      <c r="L568" s="172"/>
      <c r="M568" s="177"/>
      <c r="T568" s="178"/>
      <c r="AT568" s="173" t="s">
        <v>328</v>
      </c>
      <c r="AU568" s="173" t="s">
        <v>88</v>
      </c>
      <c r="AV568" s="14" t="s">
        <v>323</v>
      </c>
      <c r="AW568" s="14" t="s">
        <v>31</v>
      </c>
      <c r="AX568" s="14" t="s">
        <v>83</v>
      </c>
      <c r="AY568" s="173" t="s">
        <v>317</v>
      </c>
    </row>
    <row r="569" spans="2:65" s="1" customFormat="1" ht="37.75" customHeight="1">
      <c r="B569" s="142"/>
      <c r="C569" s="143" t="s">
        <v>620</v>
      </c>
      <c r="D569" s="143" t="s">
        <v>319</v>
      </c>
      <c r="E569" s="144" t="s">
        <v>1387</v>
      </c>
      <c r="F569" s="145" t="s">
        <v>1388</v>
      </c>
      <c r="G569" s="146" t="s">
        <v>322</v>
      </c>
      <c r="H569" s="147">
        <v>131.417</v>
      </c>
      <c r="I569" s="148"/>
      <c r="J569" s="149">
        <f>ROUND(I569*H569,2)</f>
        <v>0</v>
      </c>
      <c r="K569" s="150"/>
      <c r="L569" s="31"/>
      <c r="M569" s="151" t="s">
        <v>1</v>
      </c>
      <c r="N569" s="152" t="s">
        <v>42</v>
      </c>
      <c r="P569" s="153">
        <f>O569*H569</f>
        <v>0</v>
      </c>
      <c r="Q569" s="153">
        <v>2.40178</v>
      </c>
      <c r="R569" s="153">
        <f>Q569*H569</f>
        <v>315.63472225999999</v>
      </c>
      <c r="S569" s="153">
        <v>0</v>
      </c>
      <c r="T569" s="154">
        <f>S569*H569</f>
        <v>0</v>
      </c>
      <c r="AR569" s="155" t="s">
        <v>323</v>
      </c>
      <c r="AT569" s="155" t="s">
        <v>319</v>
      </c>
      <c r="AU569" s="155" t="s">
        <v>88</v>
      </c>
      <c r="AY569" s="16" t="s">
        <v>317</v>
      </c>
      <c r="BE569" s="156">
        <f>IF(N569="základná",J569,0)</f>
        <v>0</v>
      </c>
      <c r="BF569" s="156">
        <f>IF(N569="znížená",J569,0)</f>
        <v>0</v>
      </c>
      <c r="BG569" s="156">
        <f>IF(N569="zákl. prenesená",J569,0)</f>
        <v>0</v>
      </c>
      <c r="BH569" s="156">
        <f>IF(N569="zníž. prenesená",J569,0)</f>
        <v>0</v>
      </c>
      <c r="BI569" s="156">
        <f>IF(N569="nulová",J569,0)</f>
        <v>0</v>
      </c>
      <c r="BJ569" s="16" t="s">
        <v>88</v>
      </c>
      <c r="BK569" s="156">
        <f>ROUND(I569*H569,2)</f>
        <v>0</v>
      </c>
      <c r="BL569" s="16" t="s">
        <v>323</v>
      </c>
      <c r="BM569" s="155" t="s">
        <v>1389</v>
      </c>
    </row>
    <row r="570" spans="2:65" s="12" customFormat="1" ht="10">
      <c r="B570" s="157"/>
      <c r="D570" s="158" t="s">
        <v>328</v>
      </c>
      <c r="E570" s="159" t="s">
        <v>1</v>
      </c>
      <c r="F570" s="160" t="s">
        <v>1390</v>
      </c>
      <c r="H570" s="161">
        <v>1.8720000000000001</v>
      </c>
      <c r="I570" s="162"/>
      <c r="L570" s="157"/>
      <c r="M570" s="163"/>
      <c r="T570" s="164"/>
      <c r="AT570" s="159" t="s">
        <v>328</v>
      </c>
      <c r="AU570" s="159" t="s">
        <v>88</v>
      </c>
      <c r="AV570" s="12" t="s">
        <v>88</v>
      </c>
      <c r="AW570" s="12" t="s">
        <v>31</v>
      </c>
      <c r="AX570" s="12" t="s">
        <v>76</v>
      </c>
      <c r="AY570" s="159" t="s">
        <v>317</v>
      </c>
    </row>
    <row r="571" spans="2:65" s="13" customFormat="1" ht="10">
      <c r="B571" s="165"/>
      <c r="D571" s="158" t="s">
        <v>328</v>
      </c>
      <c r="E571" s="166" t="s">
        <v>1</v>
      </c>
      <c r="F571" s="167" t="s">
        <v>1251</v>
      </c>
      <c r="H571" s="168">
        <v>1.8720000000000001</v>
      </c>
      <c r="I571" s="169"/>
      <c r="L571" s="165"/>
      <c r="M571" s="170"/>
      <c r="T571" s="171"/>
      <c r="AT571" s="166" t="s">
        <v>328</v>
      </c>
      <c r="AU571" s="166" t="s">
        <v>88</v>
      </c>
      <c r="AV571" s="13" t="s">
        <v>92</v>
      </c>
      <c r="AW571" s="13" t="s">
        <v>31</v>
      </c>
      <c r="AX571" s="13" t="s">
        <v>76</v>
      </c>
      <c r="AY571" s="166" t="s">
        <v>317</v>
      </c>
    </row>
    <row r="572" spans="2:65" s="12" customFormat="1" ht="10">
      <c r="B572" s="157"/>
      <c r="D572" s="158" t="s">
        <v>328</v>
      </c>
      <c r="E572" s="159" t="s">
        <v>1</v>
      </c>
      <c r="F572" s="160" t="s">
        <v>1391</v>
      </c>
      <c r="H572" s="161">
        <v>3.944</v>
      </c>
      <c r="I572" s="162"/>
      <c r="L572" s="157"/>
      <c r="M572" s="163"/>
      <c r="T572" s="164"/>
      <c r="AT572" s="159" t="s">
        <v>328</v>
      </c>
      <c r="AU572" s="159" t="s">
        <v>88</v>
      </c>
      <c r="AV572" s="12" t="s">
        <v>88</v>
      </c>
      <c r="AW572" s="12" t="s">
        <v>31</v>
      </c>
      <c r="AX572" s="12" t="s">
        <v>76</v>
      </c>
      <c r="AY572" s="159" t="s">
        <v>317</v>
      </c>
    </row>
    <row r="573" spans="2:65" s="13" customFormat="1" ht="10">
      <c r="B573" s="165"/>
      <c r="D573" s="158" t="s">
        <v>328</v>
      </c>
      <c r="E573" s="166" t="s">
        <v>1</v>
      </c>
      <c r="F573" s="167" t="s">
        <v>1240</v>
      </c>
      <c r="H573" s="168">
        <v>3.944</v>
      </c>
      <c r="I573" s="169"/>
      <c r="L573" s="165"/>
      <c r="M573" s="170"/>
      <c r="T573" s="171"/>
      <c r="AT573" s="166" t="s">
        <v>328</v>
      </c>
      <c r="AU573" s="166" t="s">
        <v>88</v>
      </c>
      <c r="AV573" s="13" t="s">
        <v>92</v>
      </c>
      <c r="AW573" s="13" t="s">
        <v>31</v>
      </c>
      <c r="AX573" s="13" t="s">
        <v>76</v>
      </c>
      <c r="AY573" s="166" t="s">
        <v>317</v>
      </c>
    </row>
    <row r="574" spans="2:65" s="12" customFormat="1" ht="10">
      <c r="B574" s="157"/>
      <c r="D574" s="158" t="s">
        <v>328</v>
      </c>
      <c r="E574" s="159" t="s">
        <v>1</v>
      </c>
      <c r="F574" s="160" t="s">
        <v>1392</v>
      </c>
      <c r="H574" s="161">
        <v>104.133</v>
      </c>
      <c r="I574" s="162"/>
      <c r="L574" s="157"/>
      <c r="M574" s="163"/>
      <c r="T574" s="164"/>
      <c r="AT574" s="159" t="s">
        <v>328</v>
      </c>
      <c r="AU574" s="159" t="s">
        <v>88</v>
      </c>
      <c r="AV574" s="12" t="s">
        <v>88</v>
      </c>
      <c r="AW574" s="12" t="s">
        <v>31</v>
      </c>
      <c r="AX574" s="12" t="s">
        <v>76</v>
      </c>
      <c r="AY574" s="159" t="s">
        <v>317</v>
      </c>
    </row>
    <row r="575" spans="2:65" s="13" customFormat="1" ht="10">
      <c r="B575" s="165"/>
      <c r="D575" s="158" t="s">
        <v>328</v>
      </c>
      <c r="E575" s="166" t="s">
        <v>1</v>
      </c>
      <c r="F575" s="167" t="s">
        <v>1242</v>
      </c>
      <c r="H575" s="168">
        <v>104.133</v>
      </c>
      <c r="I575" s="169"/>
      <c r="L575" s="165"/>
      <c r="M575" s="170"/>
      <c r="T575" s="171"/>
      <c r="AT575" s="166" t="s">
        <v>328</v>
      </c>
      <c r="AU575" s="166" t="s">
        <v>88</v>
      </c>
      <c r="AV575" s="13" t="s">
        <v>92</v>
      </c>
      <c r="AW575" s="13" t="s">
        <v>31</v>
      </c>
      <c r="AX575" s="13" t="s">
        <v>76</v>
      </c>
      <c r="AY575" s="166" t="s">
        <v>317</v>
      </c>
    </row>
    <row r="576" spans="2:65" s="12" customFormat="1" ht="10">
      <c r="B576" s="157"/>
      <c r="D576" s="158" t="s">
        <v>328</v>
      </c>
      <c r="E576" s="159" t="s">
        <v>1</v>
      </c>
      <c r="F576" s="160" t="s">
        <v>1393</v>
      </c>
      <c r="H576" s="161">
        <v>21.468</v>
      </c>
      <c r="I576" s="162"/>
      <c r="L576" s="157"/>
      <c r="M576" s="163"/>
      <c r="T576" s="164"/>
      <c r="AT576" s="159" t="s">
        <v>328</v>
      </c>
      <c r="AU576" s="159" t="s">
        <v>88</v>
      </c>
      <c r="AV576" s="12" t="s">
        <v>88</v>
      </c>
      <c r="AW576" s="12" t="s">
        <v>31</v>
      </c>
      <c r="AX576" s="12" t="s">
        <v>76</v>
      </c>
      <c r="AY576" s="159" t="s">
        <v>317</v>
      </c>
    </row>
    <row r="577" spans="2:65" s="13" customFormat="1" ht="10">
      <c r="B577" s="165"/>
      <c r="D577" s="158" t="s">
        <v>328</v>
      </c>
      <c r="E577" s="166" t="s">
        <v>1</v>
      </c>
      <c r="F577" s="167" t="s">
        <v>1394</v>
      </c>
      <c r="H577" s="168">
        <v>21.468</v>
      </c>
      <c r="I577" s="169"/>
      <c r="L577" s="165"/>
      <c r="M577" s="170"/>
      <c r="T577" s="171"/>
      <c r="AT577" s="166" t="s">
        <v>328</v>
      </c>
      <c r="AU577" s="166" t="s">
        <v>88</v>
      </c>
      <c r="AV577" s="13" t="s">
        <v>92</v>
      </c>
      <c r="AW577" s="13" t="s">
        <v>31</v>
      </c>
      <c r="AX577" s="13" t="s">
        <v>76</v>
      </c>
      <c r="AY577" s="166" t="s">
        <v>317</v>
      </c>
    </row>
    <row r="578" spans="2:65" s="14" customFormat="1" ht="10">
      <c r="B578" s="172"/>
      <c r="D578" s="158" t="s">
        <v>328</v>
      </c>
      <c r="E578" s="173" t="s">
        <v>1</v>
      </c>
      <c r="F578" s="174" t="s">
        <v>332</v>
      </c>
      <c r="H578" s="175">
        <v>131.417</v>
      </c>
      <c r="I578" s="176"/>
      <c r="L578" s="172"/>
      <c r="M578" s="177"/>
      <c r="T578" s="178"/>
      <c r="AT578" s="173" t="s">
        <v>328</v>
      </c>
      <c r="AU578" s="173" t="s">
        <v>88</v>
      </c>
      <c r="AV578" s="14" t="s">
        <v>323</v>
      </c>
      <c r="AW578" s="14" t="s">
        <v>31</v>
      </c>
      <c r="AX578" s="14" t="s">
        <v>83</v>
      </c>
      <c r="AY578" s="173" t="s">
        <v>317</v>
      </c>
    </row>
    <row r="579" spans="2:65" s="1" customFormat="1" ht="24.15" customHeight="1">
      <c r="B579" s="142"/>
      <c r="C579" s="143" t="s">
        <v>670</v>
      </c>
      <c r="D579" s="143" t="s">
        <v>319</v>
      </c>
      <c r="E579" s="144" t="s">
        <v>1395</v>
      </c>
      <c r="F579" s="145" t="s">
        <v>1396</v>
      </c>
      <c r="G579" s="146" t="s">
        <v>444</v>
      </c>
      <c r="H579" s="147">
        <v>1314.172</v>
      </c>
      <c r="I579" s="148"/>
      <c r="J579" s="149">
        <f>ROUND(I579*H579,2)</f>
        <v>0</v>
      </c>
      <c r="K579" s="150"/>
      <c r="L579" s="31"/>
      <c r="M579" s="151" t="s">
        <v>1</v>
      </c>
      <c r="N579" s="152" t="s">
        <v>42</v>
      </c>
      <c r="P579" s="153">
        <f>O579*H579</f>
        <v>0</v>
      </c>
      <c r="Q579" s="153">
        <v>4.4999999999999997E-3</v>
      </c>
      <c r="R579" s="153">
        <f>Q579*H579</f>
        <v>5.9137740000000001</v>
      </c>
      <c r="S579" s="153">
        <v>0</v>
      </c>
      <c r="T579" s="154">
        <f>S579*H579</f>
        <v>0</v>
      </c>
      <c r="AR579" s="155" t="s">
        <v>323</v>
      </c>
      <c r="AT579" s="155" t="s">
        <v>319</v>
      </c>
      <c r="AU579" s="155" t="s">
        <v>88</v>
      </c>
      <c r="AY579" s="16" t="s">
        <v>317</v>
      </c>
      <c r="BE579" s="156">
        <f>IF(N579="základná",J579,0)</f>
        <v>0</v>
      </c>
      <c r="BF579" s="156">
        <f>IF(N579="znížená",J579,0)</f>
        <v>0</v>
      </c>
      <c r="BG579" s="156">
        <f>IF(N579="zákl. prenesená",J579,0)</f>
        <v>0</v>
      </c>
      <c r="BH579" s="156">
        <f>IF(N579="zníž. prenesená",J579,0)</f>
        <v>0</v>
      </c>
      <c r="BI579" s="156">
        <f>IF(N579="nulová",J579,0)</f>
        <v>0</v>
      </c>
      <c r="BJ579" s="16" t="s">
        <v>88</v>
      </c>
      <c r="BK579" s="156">
        <f>ROUND(I579*H579,2)</f>
        <v>0</v>
      </c>
      <c r="BL579" s="16" t="s">
        <v>323</v>
      </c>
      <c r="BM579" s="155" t="s">
        <v>1397</v>
      </c>
    </row>
    <row r="580" spans="2:65" s="12" customFormat="1" ht="10">
      <c r="B580" s="157"/>
      <c r="D580" s="158" t="s">
        <v>328</v>
      </c>
      <c r="E580" s="159" t="s">
        <v>1</v>
      </c>
      <c r="F580" s="160" t="s">
        <v>1398</v>
      </c>
      <c r="H580" s="161">
        <v>18.72</v>
      </c>
      <c r="I580" s="162"/>
      <c r="L580" s="157"/>
      <c r="M580" s="163"/>
      <c r="T580" s="164"/>
      <c r="AT580" s="159" t="s">
        <v>328</v>
      </c>
      <c r="AU580" s="159" t="s">
        <v>88</v>
      </c>
      <c r="AV580" s="12" t="s">
        <v>88</v>
      </c>
      <c r="AW580" s="12" t="s">
        <v>31</v>
      </c>
      <c r="AX580" s="12" t="s">
        <v>76</v>
      </c>
      <c r="AY580" s="159" t="s">
        <v>317</v>
      </c>
    </row>
    <row r="581" spans="2:65" s="13" customFormat="1" ht="10">
      <c r="B581" s="165"/>
      <c r="D581" s="158" t="s">
        <v>328</v>
      </c>
      <c r="E581" s="166" t="s">
        <v>1</v>
      </c>
      <c r="F581" s="167" t="s">
        <v>1251</v>
      </c>
      <c r="H581" s="168">
        <v>18.72</v>
      </c>
      <c r="I581" s="169"/>
      <c r="L581" s="165"/>
      <c r="M581" s="170"/>
      <c r="T581" s="171"/>
      <c r="AT581" s="166" t="s">
        <v>328</v>
      </c>
      <c r="AU581" s="166" t="s">
        <v>88</v>
      </c>
      <c r="AV581" s="13" t="s">
        <v>92</v>
      </c>
      <c r="AW581" s="13" t="s">
        <v>31</v>
      </c>
      <c r="AX581" s="13" t="s">
        <v>76</v>
      </c>
      <c r="AY581" s="166" t="s">
        <v>317</v>
      </c>
    </row>
    <row r="582" spans="2:65" s="12" customFormat="1" ht="10">
      <c r="B582" s="157"/>
      <c r="D582" s="158" t="s">
        <v>328</v>
      </c>
      <c r="E582" s="159" t="s">
        <v>1</v>
      </c>
      <c r="F582" s="160" t="s">
        <v>1399</v>
      </c>
      <c r="H582" s="161">
        <v>39.442</v>
      </c>
      <c r="I582" s="162"/>
      <c r="L582" s="157"/>
      <c r="M582" s="163"/>
      <c r="T582" s="164"/>
      <c r="AT582" s="159" t="s">
        <v>328</v>
      </c>
      <c r="AU582" s="159" t="s">
        <v>88</v>
      </c>
      <c r="AV582" s="12" t="s">
        <v>88</v>
      </c>
      <c r="AW582" s="12" t="s">
        <v>31</v>
      </c>
      <c r="AX582" s="12" t="s">
        <v>76</v>
      </c>
      <c r="AY582" s="159" t="s">
        <v>317</v>
      </c>
    </row>
    <row r="583" spans="2:65" s="13" customFormat="1" ht="10">
      <c r="B583" s="165"/>
      <c r="D583" s="158" t="s">
        <v>328</v>
      </c>
      <c r="E583" s="166" t="s">
        <v>1</v>
      </c>
      <c r="F583" s="167" t="s">
        <v>1240</v>
      </c>
      <c r="H583" s="168">
        <v>39.442</v>
      </c>
      <c r="I583" s="169"/>
      <c r="L583" s="165"/>
      <c r="M583" s="170"/>
      <c r="T583" s="171"/>
      <c r="AT583" s="166" t="s">
        <v>328</v>
      </c>
      <c r="AU583" s="166" t="s">
        <v>88</v>
      </c>
      <c r="AV583" s="13" t="s">
        <v>92</v>
      </c>
      <c r="AW583" s="13" t="s">
        <v>31</v>
      </c>
      <c r="AX583" s="13" t="s">
        <v>76</v>
      </c>
      <c r="AY583" s="166" t="s">
        <v>317</v>
      </c>
    </row>
    <row r="584" spans="2:65" s="12" customFormat="1" ht="10">
      <c r="B584" s="157"/>
      <c r="D584" s="158" t="s">
        <v>328</v>
      </c>
      <c r="E584" s="159" t="s">
        <v>1</v>
      </c>
      <c r="F584" s="160" t="s">
        <v>1400</v>
      </c>
      <c r="H584" s="161">
        <v>1041.33</v>
      </c>
      <c r="I584" s="162"/>
      <c r="L584" s="157"/>
      <c r="M584" s="163"/>
      <c r="T584" s="164"/>
      <c r="AT584" s="159" t="s">
        <v>328</v>
      </c>
      <c r="AU584" s="159" t="s">
        <v>88</v>
      </c>
      <c r="AV584" s="12" t="s">
        <v>88</v>
      </c>
      <c r="AW584" s="12" t="s">
        <v>31</v>
      </c>
      <c r="AX584" s="12" t="s">
        <v>76</v>
      </c>
      <c r="AY584" s="159" t="s">
        <v>317</v>
      </c>
    </row>
    <row r="585" spans="2:65" s="13" customFormat="1" ht="10">
      <c r="B585" s="165"/>
      <c r="D585" s="158" t="s">
        <v>328</v>
      </c>
      <c r="E585" s="166" t="s">
        <v>1</v>
      </c>
      <c r="F585" s="167" t="s">
        <v>1242</v>
      </c>
      <c r="H585" s="168">
        <v>1041.33</v>
      </c>
      <c r="I585" s="169"/>
      <c r="L585" s="165"/>
      <c r="M585" s="170"/>
      <c r="T585" s="171"/>
      <c r="AT585" s="166" t="s">
        <v>328</v>
      </c>
      <c r="AU585" s="166" t="s">
        <v>88</v>
      </c>
      <c r="AV585" s="13" t="s">
        <v>92</v>
      </c>
      <c r="AW585" s="13" t="s">
        <v>31</v>
      </c>
      <c r="AX585" s="13" t="s">
        <v>76</v>
      </c>
      <c r="AY585" s="166" t="s">
        <v>317</v>
      </c>
    </row>
    <row r="586" spans="2:65" s="12" customFormat="1" ht="10">
      <c r="B586" s="157"/>
      <c r="D586" s="158" t="s">
        <v>328</v>
      </c>
      <c r="E586" s="159" t="s">
        <v>1</v>
      </c>
      <c r="F586" s="160" t="s">
        <v>1401</v>
      </c>
      <c r="H586" s="161">
        <v>214.68</v>
      </c>
      <c r="I586" s="162"/>
      <c r="L586" s="157"/>
      <c r="M586" s="163"/>
      <c r="T586" s="164"/>
      <c r="AT586" s="159" t="s">
        <v>328</v>
      </c>
      <c r="AU586" s="159" t="s">
        <v>88</v>
      </c>
      <c r="AV586" s="12" t="s">
        <v>88</v>
      </c>
      <c r="AW586" s="12" t="s">
        <v>31</v>
      </c>
      <c r="AX586" s="12" t="s">
        <v>76</v>
      </c>
      <c r="AY586" s="159" t="s">
        <v>317</v>
      </c>
    </row>
    <row r="587" spans="2:65" s="13" customFormat="1" ht="10">
      <c r="B587" s="165"/>
      <c r="D587" s="158" t="s">
        <v>328</v>
      </c>
      <c r="E587" s="166" t="s">
        <v>1</v>
      </c>
      <c r="F587" s="167" t="s">
        <v>1394</v>
      </c>
      <c r="H587" s="168">
        <v>214.68</v>
      </c>
      <c r="I587" s="169"/>
      <c r="L587" s="165"/>
      <c r="M587" s="170"/>
      <c r="T587" s="171"/>
      <c r="AT587" s="166" t="s">
        <v>328</v>
      </c>
      <c r="AU587" s="166" t="s">
        <v>88</v>
      </c>
      <c r="AV587" s="13" t="s">
        <v>92</v>
      </c>
      <c r="AW587" s="13" t="s">
        <v>31</v>
      </c>
      <c r="AX587" s="13" t="s">
        <v>76</v>
      </c>
      <c r="AY587" s="166" t="s">
        <v>317</v>
      </c>
    </row>
    <row r="588" spans="2:65" s="14" customFormat="1" ht="10">
      <c r="B588" s="172"/>
      <c r="D588" s="158" t="s">
        <v>328</v>
      </c>
      <c r="E588" s="173" t="s">
        <v>1</v>
      </c>
      <c r="F588" s="174" t="s">
        <v>332</v>
      </c>
      <c r="H588" s="175">
        <v>1314.172</v>
      </c>
      <c r="I588" s="176"/>
      <c r="L588" s="172"/>
      <c r="M588" s="177"/>
      <c r="T588" s="178"/>
      <c r="AT588" s="173" t="s">
        <v>328</v>
      </c>
      <c r="AU588" s="173" t="s">
        <v>88</v>
      </c>
      <c r="AV588" s="14" t="s">
        <v>323</v>
      </c>
      <c r="AW588" s="14" t="s">
        <v>31</v>
      </c>
      <c r="AX588" s="14" t="s">
        <v>83</v>
      </c>
      <c r="AY588" s="173" t="s">
        <v>317</v>
      </c>
    </row>
    <row r="589" spans="2:65" s="1" customFormat="1" ht="24.15" customHeight="1">
      <c r="B589" s="142"/>
      <c r="C589" s="143" t="s">
        <v>834</v>
      </c>
      <c r="D589" s="143" t="s">
        <v>319</v>
      </c>
      <c r="E589" s="144" t="s">
        <v>1402</v>
      </c>
      <c r="F589" s="145" t="s">
        <v>1403</v>
      </c>
      <c r="G589" s="146" t="s">
        <v>444</v>
      </c>
      <c r="H589" s="147">
        <v>1314.172</v>
      </c>
      <c r="I589" s="148"/>
      <c r="J589" s="149">
        <f>ROUND(I589*H589,2)</f>
        <v>0</v>
      </c>
      <c r="K589" s="150"/>
      <c r="L589" s="31"/>
      <c r="M589" s="151" t="s">
        <v>1</v>
      </c>
      <c r="N589" s="152" t="s">
        <v>42</v>
      </c>
      <c r="P589" s="153">
        <f>O589*H589</f>
        <v>0</v>
      </c>
      <c r="Q589" s="153">
        <v>0</v>
      </c>
      <c r="R589" s="153">
        <f>Q589*H589</f>
        <v>0</v>
      </c>
      <c r="S589" s="153">
        <v>0</v>
      </c>
      <c r="T589" s="154">
        <f>S589*H589</f>
        <v>0</v>
      </c>
      <c r="AR589" s="155" t="s">
        <v>323</v>
      </c>
      <c r="AT589" s="155" t="s">
        <v>319</v>
      </c>
      <c r="AU589" s="155" t="s">
        <v>88</v>
      </c>
      <c r="AY589" s="16" t="s">
        <v>317</v>
      </c>
      <c r="BE589" s="156">
        <f>IF(N589="základná",J589,0)</f>
        <v>0</v>
      </c>
      <c r="BF589" s="156">
        <f>IF(N589="znížená",J589,0)</f>
        <v>0</v>
      </c>
      <c r="BG589" s="156">
        <f>IF(N589="zákl. prenesená",J589,0)</f>
        <v>0</v>
      </c>
      <c r="BH589" s="156">
        <f>IF(N589="zníž. prenesená",J589,0)</f>
        <v>0</v>
      </c>
      <c r="BI589" s="156">
        <f>IF(N589="nulová",J589,0)</f>
        <v>0</v>
      </c>
      <c r="BJ589" s="16" t="s">
        <v>88</v>
      </c>
      <c r="BK589" s="156">
        <f>ROUND(I589*H589,2)</f>
        <v>0</v>
      </c>
      <c r="BL589" s="16" t="s">
        <v>323</v>
      </c>
      <c r="BM589" s="155" t="s">
        <v>1404</v>
      </c>
    </row>
    <row r="590" spans="2:65" s="1" customFormat="1" ht="24.15" customHeight="1">
      <c r="B590" s="142"/>
      <c r="C590" s="143" t="s">
        <v>673</v>
      </c>
      <c r="D590" s="199" t="s">
        <v>319</v>
      </c>
      <c r="E590" s="144" t="s">
        <v>1405</v>
      </c>
      <c r="F590" s="145" t="s">
        <v>1406</v>
      </c>
      <c r="G590" s="146" t="s">
        <v>439</v>
      </c>
      <c r="H590" s="147">
        <v>13.326000000000001</v>
      </c>
      <c r="I590" s="148"/>
      <c r="J590" s="149">
        <f>ROUND(I590*H590,2)</f>
        <v>0</v>
      </c>
      <c r="K590" s="150"/>
      <c r="L590" s="31"/>
      <c r="M590" s="151" t="s">
        <v>1</v>
      </c>
      <c r="N590" s="152" t="s">
        <v>42</v>
      </c>
      <c r="P590" s="153">
        <f>O590*H590</f>
        <v>0</v>
      </c>
      <c r="Q590" s="153">
        <v>1.02105</v>
      </c>
      <c r="R590" s="153">
        <f>Q590*H590</f>
        <v>13.6065123</v>
      </c>
      <c r="S590" s="153">
        <v>0</v>
      </c>
      <c r="T590" s="154">
        <f>S590*H590</f>
        <v>0</v>
      </c>
      <c r="AR590" s="155" t="s">
        <v>323</v>
      </c>
      <c r="AT590" s="155" t="s">
        <v>319</v>
      </c>
      <c r="AU590" s="155" t="s">
        <v>88</v>
      </c>
      <c r="AY590" s="16" t="s">
        <v>317</v>
      </c>
      <c r="BE590" s="156">
        <f>IF(N590="základná",J590,0)</f>
        <v>0</v>
      </c>
      <c r="BF590" s="156">
        <f>IF(N590="znížená",J590,0)</f>
        <v>0</v>
      </c>
      <c r="BG590" s="156">
        <f>IF(N590="zákl. prenesená",J590,0)</f>
        <v>0</v>
      </c>
      <c r="BH590" s="156">
        <f>IF(N590="zníž. prenesená",J590,0)</f>
        <v>0</v>
      </c>
      <c r="BI590" s="156">
        <f>IF(N590="nulová",J590,0)</f>
        <v>0</v>
      </c>
      <c r="BJ590" s="16" t="s">
        <v>88</v>
      </c>
      <c r="BK590" s="156">
        <f>ROUND(I590*H590,2)</f>
        <v>0</v>
      </c>
      <c r="BL590" s="16" t="s">
        <v>323</v>
      </c>
      <c r="BM590" s="155" t="s">
        <v>1407</v>
      </c>
    </row>
    <row r="591" spans="2:65" s="12" customFormat="1" ht="10">
      <c r="B591" s="157"/>
      <c r="D591" s="158" t="s">
        <v>328</v>
      </c>
      <c r="E591" s="159" t="s">
        <v>1</v>
      </c>
      <c r="F591" s="160" t="s">
        <v>1408</v>
      </c>
      <c r="H591" s="161">
        <v>9.4149999999999991</v>
      </c>
      <c r="I591" s="162"/>
      <c r="L591" s="157"/>
      <c r="M591" s="163"/>
      <c r="T591" s="164"/>
      <c r="AT591" s="159" t="s">
        <v>328</v>
      </c>
      <c r="AU591" s="159" t="s">
        <v>88</v>
      </c>
      <c r="AV591" s="12" t="s">
        <v>88</v>
      </c>
      <c r="AW591" s="12" t="s">
        <v>31</v>
      </c>
      <c r="AX591" s="12" t="s">
        <v>76</v>
      </c>
      <c r="AY591" s="159" t="s">
        <v>317</v>
      </c>
    </row>
    <row r="592" spans="2:65" s="13" customFormat="1" ht="10">
      <c r="B592" s="165"/>
      <c r="D592" s="158" t="s">
        <v>328</v>
      </c>
      <c r="E592" s="166" t="s">
        <v>1</v>
      </c>
      <c r="F592" s="167" t="s">
        <v>1409</v>
      </c>
      <c r="H592" s="168">
        <v>9.4149999999999991</v>
      </c>
      <c r="I592" s="169"/>
      <c r="L592" s="165"/>
      <c r="M592" s="170"/>
      <c r="T592" s="171"/>
      <c r="AT592" s="166" t="s">
        <v>328</v>
      </c>
      <c r="AU592" s="166" t="s">
        <v>88</v>
      </c>
      <c r="AV592" s="13" t="s">
        <v>92</v>
      </c>
      <c r="AW592" s="13" t="s">
        <v>31</v>
      </c>
      <c r="AX592" s="13" t="s">
        <v>76</v>
      </c>
      <c r="AY592" s="166" t="s">
        <v>317</v>
      </c>
    </row>
    <row r="593" spans="2:65" s="12" customFormat="1" ht="10">
      <c r="B593" s="157"/>
      <c r="D593" s="158" t="s">
        <v>328</v>
      </c>
      <c r="E593" s="159" t="s">
        <v>1</v>
      </c>
      <c r="F593" s="160" t="s">
        <v>1410</v>
      </c>
      <c r="H593" s="161">
        <v>2.766</v>
      </c>
      <c r="I593" s="162"/>
      <c r="L593" s="157"/>
      <c r="M593" s="163"/>
      <c r="T593" s="164"/>
      <c r="AT593" s="159" t="s">
        <v>328</v>
      </c>
      <c r="AU593" s="159" t="s">
        <v>88</v>
      </c>
      <c r="AV593" s="12" t="s">
        <v>88</v>
      </c>
      <c r="AW593" s="12" t="s">
        <v>31</v>
      </c>
      <c r="AX593" s="12" t="s">
        <v>76</v>
      </c>
      <c r="AY593" s="159" t="s">
        <v>317</v>
      </c>
    </row>
    <row r="594" spans="2:65" s="13" customFormat="1" ht="10">
      <c r="B594" s="165"/>
      <c r="D594" s="158" t="s">
        <v>328</v>
      </c>
      <c r="E594" s="166" t="s">
        <v>1</v>
      </c>
      <c r="F594" s="167" t="s">
        <v>1411</v>
      </c>
      <c r="H594" s="168">
        <v>2.766</v>
      </c>
      <c r="I594" s="169"/>
      <c r="L594" s="165"/>
      <c r="M594" s="170"/>
      <c r="T594" s="171"/>
      <c r="AT594" s="166" t="s">
        <v>328</v>
      </c>
      <c r="AU594" s="166" t="s">
        <v>88</v>
      </c>
      <c r="AV594" s="13" t="s">
        <v>92</v>
      </c>
      <c r="AW594" s="13" t="s">
        <v>31</v>
      </c>
      <c r="AX594" s="13" t="s">
        <v>76</v>
      </c>
      <c r="AY594" s="166" t="s">
        <v>317</v>
      </c>
    </row>
    <row r="595" spans="2:65" s="12" customFormat="1" ht="10">
      <c r="B595" s="157"/>
      <c r="D595" s="158" t="s">
        <v>328</v>
      </c>
      <c r="E595" s="159" t="s">
        <v>1</v>
      </c>
      <c r="F595" s="160" t="s">
        <v>1412</v>
      </c>
      <c r="H595" s="161">
        <v>0.33100000000000002</v>
      </c>
      <c r="I595" s="162"/>
      <c r="L595" s="157"/>
      <c r="M595" s="163"/>
      <c r="T595" s="164"/>
      <c r="AT595" s="159" t="s">
        <v>328</v>
      </c>
      <c r="AU595" s="159" t="s">
        <v>88</v>
      </c>
      <c r="AV595" s="12" t="s">
        <v>88</v>
      </c>
      <c r="AW595" s="12" t="s">
        <v>31</v>
      </c>
      <c r="AX595" s="12" t="s">
        <v>76</v>
      </c>
      <c r="AY595" s="159" t="s">
        <v>317</v>
      </c>
    </row>
    <row r="596" spans="2:65" s="13" customFormat="1" ht="10">
      <c r="B596" s="165"/>
      <c r="D596" s="158" t="s">
        <v>328</v>
      </c>
      <c r="E596" s="166" t="s">
        <v>1</v>
      </c>
      <c r="F596" s="167" t="s">
        <v>1413</v>
      </c>
      <c r="H596" s="168">
        <v>0.33100000000000002</v>
      </c>
      <c r="I596" s="169"/>
      <c r="L596" s="165"/>
      <c r="M596" s="170"/>
      <c r="T596" s="171"/>
      <c r="AT596" s="166" t="s">
        <v>328</v>
      </c>
      <c r="AU596" s="166" t="s">
        <v>88</v>
      </c>
      <c r="AV596" s="13" t="s">
        <v>92</v>
      </c>
      <c r="AW596" s="13" t="s">
        <v>31</v>
      </c>
      <c r="AX596" s="13" t="s">
        <v>76</v>
      </c>
      <c r="AY596" s="166" t="s">
        <v>317</v>
      </c>
    </row>
    <row r="597" spans="2:65" s="12" customFormat="1" ht="10">
      <c r="B597" s="157"/>
      <c r="D597" s="158" t="s">
        <v>328</v>
      </c>
      <c r="E597" s="159" t="s">
        <v>1</v>
      </c>
      <c r="F597" s="160" t="s">
        <v>1414</v>
      </c>
      <c r="H597" s="161">
        <v>0.81399999999999995</v>
      </c>
      <c r="I597" s="162"/>
      <c r="L597" s="157"/>
      <c r="M597" s="163"/>
      <c r="T597" s="164"/>
      <c r="AT597" s="159" t="s">
        <v>328</v>
      </c>
      <c r="AU597" s="159" t="s">
        <v>88</v>
      </c>
      <c r="AV597" s="12" t="s">
        <v>88</v>
      </c>
      <c r="AW597" s="12" t="s">
        <v>31</v>
      </c>
      <c r="AX597" s="12" t="s">
        <v>76</v>
      </c>
      <c r="AY597" s="159" t="s">
        <v>317</v>
      </c>
    </row>
    <row r="598" spans="2:65" s="13" customFormat="1" ht="10">
      <c r="B598" s="165"/>
      <c r="D598" s="158" t="s">
        <v>328</v>
      </c>
      <c r="E598" s="166" t="s">
        <v>1</v>
      </c>
      <c r="F598" s="167" t="s">
        <v>1415</v>
      </c>
      <c r="H598" s="168">
        <v>0.81399999999999995</v>
      </c>
      <c r="I598" s="169"/>
      <c r="L598" s="165"/>
      <c r="M598" s="170"/>
      <c r="T598" s="171"/>
      <c r="AT598" s="166" t="s">
        <v>328</v>
      </c>
      <c r="AU598" s="166" t="s">
        <v>88</v>
      </c>
      <c r="AV598" s="13" t="s">
        <v>92</v>
      </c>
      <c r="AW598" s="13" t="s">
        <v>31</v>
      </c>
      <c r="AX598" s="13" t="s">
        <v>76</v>
      </c>
      <c r="AY598" s="166" t="s">
        <v>317</v>
      </c>
    </row>
    <row r="599" spans="2:65" s="14" customFormat="1" ht="10">
      <c r="B599" s="172"/>
      <c r="D599" s="158" t="s">
        <v>328</v>
      </c>
      <c r="E599" s="173" t="s">
        <v>1</v>
      </c>
      <c r="F599" s="174" t="s">
        <v>332</v>
      </c>
      <c r="H599" s="175">
        <v>13.325999999999999</v>
      </c>
      <c r="I599" s="176"/>
      <c r="L599" s="172"/>
      <c r="M599" s="177"/>
      <c r="T599" s="178"/>
      <c r="AT599" s="173" t="s">
        <v>328</v>
      </c>
      <c r="AU599" s="173" t="s">
        <v>88</v>
      </c>
      <c r="AV599" s="14" t="s">
        <v>323</v>
      </c>
      <c r="AW599" s="14" t="s">
        <v>31</v>
      </c>
      <c r="AX599" s="14" t="s">
        <v>83</v>
      </c>
      <c r="AY599" s="173" t="s">
        <v>317</v>
      </c>
    </row>
    <row r="600" spans="2:65" s="11" customFormat="1" ht="22.75" customHeight="1">
      <c r="B600" s="130"/>
      <c r="D600" s="131" t="s">
        <v>75</v>
      </c>
      <c r="E600" s="140" t="s">
        <v>323</v>
      </c>
      <c r="F600" s="140" t="s">
        <v>1416</v>
      </c>
      <c r="I600" s="133"/>
      <c r="J600" s="141">
        <f>BK600</f>
        <v>0</v>
      </c>
      <c r="L600" s="130"/>
      <c r="M600" s="135"/>
      <c r="P600" s="136">
        <f>SUM(P601:P882)</f>
        <v>0</v>
      </c>
      <c r="R600" s="136">
        <f>SUM(R601:R882)</f>
        <v>7044.515875959999</v>
      </c>
      <c r="T600" s="137">
        <f>SUM(T601:T882)</f>
        <v>0</v>
      </c>
      <c r="AR600" s="131" t="s">
        <v>83</v>
      </c>
      <c r="AT600" s="138" t="s">
        <v>75</v>
      </c>
      <c r="AU600" s="138" t="s">
        <v>83</v>
      </c>
      <c r="AY600" s="131" t="s">
        <v>317</v>
      </c>
      <c r="BK600" s="139">
        <f>SUM(BK601:BK882)</f>
        <v>0</v>
      </c>
    </row>
    <row r="601" spans="2:65" s="1" customFormat="1" ht="24.15" customHeight="1">
      <c r="B601" s="142"/>
      <c r="C601" s="143" t="s">
        <v>1417</v>
      </c>
      <c r="D601" s="143" t="s">
        <v>319</v>
      </c>
      <c r="E601" s="144" t="s">
        <v>1418</v>
      </c>
      <c r="F601" s="145" t="s">
        <v>1419</v>
      </c>
      <c r="G601" s="146" t="s">
        <v>322</v>
      </c>
      <c r="H601" s="147">
        <v>2778.6559999999999</v>
      </c>
      <c r="I601" s="148"/>
      <c r="J601" s="149">
        <f>ROUND(I601*H601,2)</f>
        <v>0</v>
      </c>
      <c r="K601" s="150"/>
      <c r="L601" s="31"/>
      <c r="M601" s="151" t="s">
        <v>1</v>
      </c>
      <c r="N601" s="152" t="s">
        <v>42</v>
      </c>
      <c r="P601" s="153">
        <f>O601*H601</f>
        <v>0</v>
      </c>
      <c r="Q601" s="153">
        <v>2.3141699999999998</v>
      </c>
      <c r="R601" s="153">
        <f>Q601*H601</f>
        <v>6430.2823555199993</v>
      </c>
      <c r="S601" s="153">
        <v>0</v>
      </c>
      <c r="T601" s="154">
        <f>S601*H601</f>
        <v>0</v>
      </c>
      <c r="AR601" s="155" t="s">
        <v>323</v>
      </c>
      <c r="AT601" s="155" t="s">
        <v>319</v>
      </c>
      <c r="AU601" s="155" t="s">
        <v>88</v>
      </c>
      <c r="AY601" s="16" t="s">
        <v>317</v>
      </c>
      <c r="BE601" s="156">
        <f>IF(N601="základná",J601,0)</f>
        <v>0</v>
      </c>
      <c r="BF601" s="156">
        <f>IF(N601="znížená",J601,0)</f>
        <v>0</v>
      </c>
      <c r="BG601" s="156">
        <f>IF(N601="zákl. prenesená",J601,0)</f>
        <v>0</v>
      </c>
      <c r="BH601" s="156">
        <f>IF(N601="zníž. prenesená",J601,0)</f>
        <v>0</v>
      </c>
      <c r="BI601" s="156">
        <f>IF(N601="nulová",J601,0)</f>
        <v>0</v>
      </c>
      <c r="BJ601" s="16" t="s">
        <v>88</v>
      </c>
      <c r="BK601" s="156">
        <f>ROUND(I601*H601,2)</f>
        <v>0</v>
      </c>
      <c r="BL601" s="16" t="s">
        <v>323</v>
      </c>
      <c r="BM601" s="155" t="s">
        <v>1420</v>
      </c>
    </row>
    <row r="602" spans="2:65" s="12" customFormat="1" ht="10">
      <c r="B602" s="157"/>
      <c r="D602" s="158" t="s">
        <v>328</v>
      </c>
      <c r="E602" s="159" t="s">
        <v>1</v>
      </c>
      <c r="F602" s="160" t="s">
        <v>1421</v>
      </c>
      <c r="H602" s="161">
        <v>14.192</v>
      </c>
      <c r="I602" s="162"/>
      <c r="L602" s="157"/>
      <c r="M602" s="163"/>
      <c r="T602" s="164"/>
      <c r="AT602" s="159" t="s">
        <v>328</v>
      </c>
      <c r="AU602" s="159" t="s">
        <v>88</v>
      </c>
      <c r="AV602" s="12" t="s">
        <v>88</v>
      </c>
      <c r="AW602" s="12" t="s">
        <v>31</v>
      </c>
      <c r="AX602" s="12" t="s">
        <v>76</v>
      </c>
      <c r="AY602" s="159" t="s">
        <v>317</v>
      </c>
    </row>
    <row r="603" spans="2:65" s="12" customFormat="1" ht="10">
      <c r="B603" s="157"/>
      <c r="D603" s="158" t="s">
        <v>328</v>
      </c>
      <c r="E603" s="159" t="s">
        <v>1</v>
      </c>
      <c r="F603" s="160" t="s">
        <v>1422</v>
      </c>
      <c r="H603" s="161">
        <v>10.109</v>
      </c>
      <c r="I603" s="162"/>
      <c r="L603" s="157"/>
      <c r="M603" s="163"/>
      <c r="T603" s="164"/>
      <c r="AT603" s="159" t="s">
        <v>328</v>
      </c>
      <c r="AU603" s="159" t="s">
        <v>88</v>
      </c>
      <c r="AV603" s="12" t="s">
        <v>88</v>
      </c>
      <c r="AW603" s="12" t="s">
        <v>31</v>
      </c>
      <c r="AX603" s="12" t="s">
        <v>76</v>
      </c>
      <c r="AY603" s="159" t="s">
        <v>317</v>
      </c>
    </row>
    <row r="604" spans="2:65" s="12" customFormat="1" ht="10">
      <c r="B604" s="157"/>
      <c r="D604" s="158" t="s">
        <v>328</v>
      </c>
      <c r="E604" s="159" t="s">
        <v>1</v>
      </c>
      <c r="F604" s="160" t="s">
        <v>1423</v>
      </c>
      <c r="H604" s="161">
        <v>521.50699999999995</v>
      </c>
      <c r="I604" s="162"/>
      <c r="L604" s="157"/>
      <c r="M604" s="163"/>
      <c r="T604" s="164"/>
      <c r="AT604" s="159" t="s">
        <v>328</v>
      </c>
      <c r="AU604" s="159" t="s">
        <v>88</v>
      </c>
      <c r="AV604" s="12" t="s">
        <v>88</v>
      </c>
      <c r="AW604" s="12" t="s">
        <v>31</v>
      </c>
      <c r="AX604" s="12" t="s">
        <v>76</v>
      </c>
      <c r="AY604" s="159" t="s">
        <v>317</v>
      </c>
    </row>
    <row r="605" spans="2:65" s="12" customFormat="1" ht="10">
      <c r="B605" s="157"/>
      <c r="D605" s="158" t="s">
        <v>328</v>
      </c>
      <c r="E605" s="159" t="s">
        <v>1</v>
      </c>
      <c r="F605" s="160" t="s">
        <v>1424</v>
      </c>
      <c r="H605" s="161">
        <v>65.695999999999998</v>
      </c>
      <c r="I605" s="162"/>
      <c r="L605" s="157"/>
      <c r="M605" s="163"/>
      <c r="T605" s="164"/>
      <c r="AT605" s="159" t="s">
        <v>328</v>
      </c>
      <c r="AU605" s="159" t="s">
        <v>88</v>
      </c>
      <c r="AV605" s="12" t="s">
        <v>88</v>
      </c>
      <c r="AW605" s="12" t="s">
        <v>31</v>
      </c>
      <c r="AX605" s="12" t="s">
        <v>76</v>
      </c>
      <c r="AY605" s="159" t="s">
        <v>317</v>
      </c>
    </row>
    <row r="606" spans="2:65" s="13" customFormat="1" ht="10">
      <c r="B606" s="165"/>
      <c r="D606" s="158" t="s">
        <v>328</v>
      </c>
      <c r="E606" s="166" t="s">
        <v>1</v>
      </c>
      <c r="F606" s="167" t="s">
        <v>1251</v>
      </c>
      <c r="H606" s="168">
        <v>611.50400000000002</v>
      </c>
      <c r="I606" s="169"/>
      <c r="L606" s="165"/>
      <c r="M606" s="170"/>
      <c r="T606" s="171"/>
      <c r="AT606" s="166" t="s">
        <v>328</v>
      </c>
      <c r="AU606" s="166" t="s">
        <v>88</v>
      </c>
      <c r="AV606" s="13" t="s">
        <v>92</v>
      </c>
      <c r="AW606" s="13" t="s">
        <v>31</v>
      </c>
      <c r="AX606" s="13" t="s">
        <v>76</v>
      </c>
      <c r="AY606" s="166" t="s">
        <v>317</v>
      </c>
    </row>
    <row r="607" spans="2:65" s="12" customFormat="1" ht="10">
      <c r="B607" s="157"/>
      <c r="D607" s="158" t="s">
        <v>328</v>
      </c>
      <c r="E607" s="159" t="s">
        <v>1</v>
      </c>
      <c r="F607" s="160" t="s">
        <v>1425</v>
      </c>
      <c r="H607" s="161">
        <v>14.252000000000001</v>
      </c>
      <c r="I607" s="162"/>
      <c r="L607" s="157"/>
      <c r="M607" s="163"/>
      <c r="T607" s="164"/>
      <c r="AT607" s="159" t="s">
        <v>328</v>
      </c>
      <c r="AU607" s="159" t="s">
        <v>88</v>
      </c>
      <c r="AV607" s="12" t="s">
        <v>88</v>
      </c>
      <c r="AW607" s="12" t="s">
        <v>31</v>
      </c>
      <c r="AX607" s="12" t="s">
        <v>76</v>
      </c>
      <c r="AY607" s="159" t="s">
        <v>317</v>
      </c>
    </row>
    <row r="608" spans="2:65" s="12" customFormat="1" ht="10">
      <c r="B608" s="157"/>
      <c r="D608" s="158" t="s">
        <v>328</v>
      </c>
      <c r="E608" s="159" t="s">
        <v>1</v>
      </c>
      <c r="F608" s="160" t="s">
        <v>1426</v>
      </c>
      <c r="H608" s="161">
        <v>632.38599999999997</v>
      </c>
      <c r="I608" s="162"/>
      <c r="L608" s="157"/>
      <c r="M608" s="163"/>
      <c r="T608" s="164"/>
      <c r="AT608" s="159" t="s">
        <v>328</v>
      </c>
      <c r="AU608" s="159" t="s">
        <v>88</v>
      </c>
      <c r="AV608" s="12" t="s">
        <v>88</v>
      </c>
      <c r="AW608" s="12" t="s">
        <v>31</v>
      </c>
      <c r="AX608" s="12" t="s">
        <v>76</v>
      </c>
      <c r="AY608" s="159" t="s">
        <v>317</v>
      </c>
    </row>
    <row r="609" spans="2:65" s="13" customFormat="1" ht="10">
      <c r="B609" s="165"/>
      <c r="D609" s="158" t="s">
        <v>328</v>
      </c>
      <c r="E609" s="166" t="s">
        <v>1</v>
      </c>
      <c r="F609" s="167" t="s">
        <v>1238</v>
      </c>
      <c r="H609" s="168">
        <v>646.63799999999992</v>
      </c>
      <c r="I609" s="169"/>
      <c r="L609" s="165"/>
      <c r="M609" s="170"/>
      <c r="T609" s="171"/>
      <c r="AT609" s="166" t="s">
        <v>328</v>
      </c>
      <c r="AU609" s="166" t="s">
        <v>88</v>
      </c>
      <c r="AV609" s="13" t="s">
        <v>92</v>
      </c>
      <c r="AW609" s="13" t="s">
        <v>31</v>
      </c>
      <c r="AX609" s="13" t="s">
        <v>76</v>
      </c>
      <c r="AY609" s="166" t="s">
        <v>317</v>
      </c>
    </row>
    <row r="610" spans="2:65" s="12" customFormat="1" ht="10">
      <c r="B610" s="157"/>
      <c r="D610" s="158" t="s">
        <v>328</v>
      </c>
      <c r="E610" s="159" t="s">
        <v>1</v>
      </c>
      <c r="F610" s="160" t="s">
        <v>1427</v>
      </c>
      <c r="H610" s="161">
        <v>16.286000000000001</v>
      </c>
      <c r="I610" s="162"/>
      <c r="L610" s="157"/>
      <c r="M610" s="163"/>
      <c r="T610" s="164"/>
      <c r="AT610" s="159" t="s">
        <v>328</v>
      </c>
      <c r="AU610" s="159" t="s">
        <v>88</v>
      </c>
      <c r="AV610" s="12" t="s">
        <v>88</v>
      </c>
      <c r="AW610" s="12" t="s">
        <v>31</v>
      </c>
      <c r="AX610" s="12" t="s">
        <v>76</v>
      </c>
      <c r="AY610" s="159" t="s">
        <v>317</v>
      </c>
    </row>
    <row r="611" spans="2:65" s="12" customFormat="1" ht="10">
      <c r="B611" s="157"/>
      <c r="D611" s="158" t="s">
        <v>328</v>
      </c>
      <c r="E611" s="159" t="s">
        <v>1</v>
      </c>
      <c r="F611" s="160" t="s">
        <v>1428</v>
      </c>
      <c r="H611" s="161">
        <v>632.36099999999999</v>
      </c>
      <c r="I611" s="162"/>
      <c r="L611" s="157"/>
      <c r="M611" s="163"/>
      <c r="T611" s="164"/>
      <c r="AT611" s="159" t="s">
        <v>328</v>
      </c>
      <c r="AU611" s="159" t="s">
        <v>88</v>
      </c>
      <c r="AV611" s="12" t="s">
        <v>88</v>
      </c>
      <c r="AW611" s="12" t="s">
        <v>31</v>
      </c>
      <c r="AX611" s="12" t="s">
        <v>76</v>
      </c>
      <c r="AY611" s="159" t="s">
        <v>317</v>
      </c>
    </row>
    <row r="612" spans="2:65" s="13" customFormat="1" ht="10">
      <c r="B612" s="165"/>
      <c r="D612" s="158" t="s">
        <v>328</v>
      </c>
      <c r="E612" s="166" t="s">
        <v>1</v>
      </c>
      <c r="F612" s="167" t="s">
        <v>1240</v>
      </c>
      <c r="H612" s="168">
        <v>648.64699999999993</v>
      </c>
      <c r="I612" s="169"/>
      <c r="L612" s="165"/>
      <c r="M612" s="170"/>
      <c r="T612" s="171"/>
      <c r="AT612" s="166" t="s">
        <v>328</v>
      </c>
      <c r="AU612" s="166" t="s">
        <v>88</v>
      </c>
      <c r="AV612" s="13" t="s">
        <v>92</v>
      </c>
      <c r="AW612" s="13" t="s">
        <v>31</v>
      </c>
      <c r="AX612" s="13" t="s">
        <v>76</v>
      </c>
      <c r="AY612" s="166" t="s">
        <v>317</v>
      </c>
    </row>
    <row r="613" spans="2:65" s="12" customFormat="1" ht="10">
      <c r="B613" s="157"/>
      <c r="D613" s="158" t="s">
        <v>328</v>
      </c>
      <c r="E613" s="159" t="s">
        <v>1</v>
      </c>
      <c r="F613" s="160" t="s">
        <v>1429</v>
      </c>
      <c r="H613" s="161">
        <v>3.1680000000000001</v>
      </c>
      <c r="I613" s="162"/>
      <c r="L613" s="157"/>
      <c r="M613" s="163"/>
      <c r="T613" s="164"/>
      <c r="AT613" s="159" t="s">
        <v>328</v>
      </c>
      <c r="AU613" s="159" t="s">
        <v>88</v>
      </c>
      <c r="AV613" s="12" t="s">
        <v>88</v>
      </c>
      <c r="AW613" s="12" t="s">
        <v>31</v>
      </c>
      <c r="AX613" s="12" t="s">
        <v>76</v>
      </c>
      <c r="AY613" s="159" t="s">
        <v>317</v>
      </c>
    </row>
    <row r="614" spans="2:65" s="12" customFormat="1" ht="10">
      <c r="B614" s="157"/>
      <c r="D614" s="158" t="s">
        <v>328</v>
      </c>
      <c r="E614" s="159" t="s">
        <v>1</v>
      </c>
      <c r="F614" s="160" t="s">
        <v>1430</v>
      </c>
      <c r="H614" s="161">
        <v>0.68</v>
      </c>
      <c r="I614" s="162"/>
      <c r="L614" s="157"/>
      <c r="M614" s="163"/>
      <c r="T614" s="164"/>
      <c r="AT614" s="159" t="s">
        <v>328</v>
      </c>
      <c r="AU614" s="159" t="s">
        <v>88</v>
      </c>
      <c r="AV614" s="12" t="s">
        <v>88</v>
      </c>
      <c r="AW614" s="12" t="s">
        <v>31</v>
      </c>
      <c r="AX614" s="12" t="s">
        <v>76</v>
      </c>
      <c r="AY614" s="159" t="s">
        <v>317</v>
      </c>
    </row>
    <row r="615" spans="2:65" s="12" customFormat="1" ht="10">
      <c r="B615" s="157"/>
      <c r="D615" s="158" t="s">
        <v>328</v>
      </c>
      <c r="E615" s="159" t="s">
        <v>1</v>
      </c>
      <c r="F615" s="160" t="s">
        <v>1431</v>
      </c>
      <c r="H615" s="161">
        <v>717.51599999999996</v>
      </c>
      <c r="I615" s="162"/>
      <c r="L615" s="157"/>
      <c r="M615" s="163"/>
      <c r="T615" s="164"/>
      <c r="AT615" s="159" t="s">
        <v>328</v>
      </c>
      <c r="AU615" s="159" t="s">
        <v>88</v>
      </c>
      <c r="AV615" s="12" t="s">
        <v>88</v>
      </c>
      <c r="AW615" s="12" t="s">
        <v>31</v>
      </c>
      <c r="AX615" s="12" t="s">
        <v>76</v>
      </c>
      <c r="AY615" s="159" t="s">
        <v>317</v>
      </c>
    </row>
    <row r="616" spans="2:65" s="13" customFormat="1" ht="10">
      <c r="B616" s="165"/>
      <c r="D616" s="158" t="s">
        <v>328</v>
      </c>
      <c r="E616" s="166" t="s">
        <v>1</v>
      </c>
      <c r="F616" s="167" t="s">
        <v>1432</v>
      </c>
      <c r="H616" s="168">
        <v>721.36399999999992</v>
      </c>
      <c r="I616" s="169"/>
      <c r="L616" s="165"/>
      <c r="M616" s="170"/>
      <c r="T616" s="171"/>
      <c r="AT616" s="166" t="s">
        <v>328</v>
      </c>
      <c r="AU616" s="166" t="s">
        <v>88</v>
      </c>
      <c r="AV616" s="13" t="s">
        <v>92</v>
      </c>
      <c r="AW616" s="13" t="s">
        <v>31</v>
      </c>
      <c r="AX616" s="13" t="s">
        <v>76</v>
      </c>
      <c r="AY616" s="166" t="s">
        <v>317</v>
      </c>
    </row>
    <row r="617" spans="2:65" s="12" customFormat="1" ht="10">
      <c r="B617" s="157"/>
      <c r="D617" s="158" t="s">
        <v>328</v>
      </c>
      <c r="E617" s="159" t="s">
        <v>1</v>
      </c>
      <c r="F617" s="160" t="s">
        <v>1433</v>
      </c>
      <c r="H617" s="161">
        <v>150.50299999999999</v>
      </c>
      <c r="I617" s="162"/>
      <c r="L617" s="157"/>
      <c r="M617" s="163"/>
      <c r="T617" s="164"/>
      <c r="AT617" s="159" t="s">
        <v>328</v>
      </c>
      <c r="AU617" s="159" t="s">
        <v>88</v>
      </c>
      <c r="AV617" s="12" t="s">
        <v>88</v>
      </c>
      <c r="AW617" s="12" t="s">
        <v>31</v>
      </c>
      <c r="AX617" s="12" t="s">
        <v>76</v>
      </c>
      <c r="AY617" s="159" t="s">
        <v>317</v>
      </c>
    </row>
    <row r="618" spans="2:65" s="13" customFormat="1" ht="10">
      <c r="B618" s="165"/>
      <c r="D618" s="158" t="s">
        <v>328</v>
      </c>
      <c r="E618" s="166" t="s">
        <v>1</v>
      </c>
      <c r="F618" s="167" t="s">
        <v>1434</v>
      </c>
      <c r="H618" s="168">
        <v>150.50299999999999</v>
      </c>
      <c r="I618" s="169"/>
      <c r="L618" s="165"/>
      <c r="M618" s="170"/>
      <c r="T618" s="171"/>
      <c r="AT618" s="166" t="s">
        <v>328</v>
      </c>
      <c r="AU618" s="166" t="s">
        <v>88</v>
      </c>
      <c r="AV618" s="13" t="s">
        <v>92</v>
      </c>
      <c r="AW618" s="13" t="s">
        <v>31</v>
      </c>
      <c r="AX618" s="13" t="s">
        <v>76</v>
      </c>
      <c r="AY618" s="166" t="s">
        <v>317</v>
      </c>
    </row>
    <row r="619" spans="2:65" s="14" customFormat="1" ht="10">
      <c r="B619" s="172"/>
      <c r="D619" s="158" t="s">
        <v>328</v>
      </c>
      <c r="E619" s="173" t="s">
        <v>1</v>
      </c>
      <c r="F619" s="174" t="s">
        <v>332</v>
      </c>
      <c r="H619" s="175">
        <v>2778.6559999999999</v>
      </c>
      <c r="I619" s="176"/>
      <c r="L619" s="172"/>
      <c r="M619" s="177"/>
      <c r="T619" s="178"/>
      <c r="AT619" s="173" t="s">
        <v>328</v>
      </c>
      <c r="AU619" s="173" t="s">
        <v>88</v>
      </c>
      <c r="AV619" s="14" t="s">
        <v>323</v>
      </c>
      <c r="AW619" s="14" t="s">
        <v>31</v>
      </c>
      <c r="AX619" s="14" t="s">
        <v>83</v>
      </c>
      <c r="AY619" s="173" t="s">
        <v>317</v>
      </c>
    </row>
    <row r="620" spans="2:65" s="1" customFormat="1" ht="16.5" customHeight="1">
      <c r="B620" s="142"/>
      <c r="C620" s="143" t="s">
        <v>675</v>
      </c>
      <c r="D620" s="143" t="s">
        <v>319</v>
      </c>
      <c r="E620" s="144" t="s">
        <v>1435</v>
      </c>
      <c r="F620" s="145" t="s">
        <v>1436</v>
      </c>
      <c r="G620" s="146" t="s">
        <v>444</v>
      </c>
      <c r="H620" s="147">
        <v>11247.023999999999</v>
      </c>
      <c r="I620" s="148"/>
      <c r="J620" s="149">
        <f>ROUND(I620*H620,2)</f>
        <v>0</v>
      </c>
      <c r="K620" s="150"/>
      <c r="L620" s="31"/>
      <c r="M620" s="151" t="s">
        <v>1</v>
      </c>
      <c r="N620" s="152" t="s">
        <v>42</v>
      </c>
      <c r="P620" s="153">
        <f>O620*H620</f>
        <v>0</v>
      </c>
      <c r="Q620" s="153">
        <v>1.8600000000000001E-3</v>
      </c>
      <c r="R620" s="153">
        <f>Q620*H620</f>
        <v>20.919464640000001</v>
      </c>
      <c r="S620" s="153">
        <v>0</v>
      </c>
      <c r="T620" s="154">
        <f>S620*H620</f>
        <v>0</v>
      </c>
      <c r="AR620" s="155" t="s">
        <v>323</v>
      </c>
      <c r="AT620" s="155" t="s">
        <v>319</v>
      </c>
      <c r="AU620" s="155" t="s">
        <v>88</v>
      </c>
      <c r="AY620" s="16" t="s">
        <v>317</v>
      </c>
      <c r="BE620" s="156">
        <f>IF(N620="základná",J620,0)</f>
        <v>0</v>
      </c>
      <c r="BF620" s="156">
        <f>IF(N620="znížená",J620,0)</f>
        <v>0</v>
      </c>
      <c r="BG620" s="156">
        <f>IF(N620="zákl. prenesená",J620,0)</f>
        <v>0</v>
      </c>
      <c r="BH620" s="156">
        <f>IF(N620="zníž. prenesená",J620,0)</f>
        <v>0</v>
      </c>
      <c r="BI620" s="156">
        <f>IF(N620="nulová",J620,0)</f>
        <v>0</v>
      </c>
      <c r="BJ620" s="16" t="s">
        <v>88</v>
      </c>
      <c r="BK620" s="156">
        <f>ROUND(I620*H620,2)</f>
        <v>0</v>
      </c>
      <c r="BL620" s="16" t="s">
        <v>323</v>
      </c>
      <c r="BM620" s="155" t="s">
        <v>1437</v>
      </c>
    </row>
    <row r="621" spans="2:65" s="12" customFormat="1" ht="10">
      <c r="B621" s="157"/>
      <c r="D621" s="158" t="s">
        <v>328</v>
      </c>
      <c r="E621" s="159" t="s">
        <v>1</v>
      </c>
      <c r="F621" s="160" t="s">
        <v>1438</v>
      </c>
      <c r="H621" s="161">
        <v>70.962000000000003</v>
      </c>
      <c r="I621" s="162"/>
      <c r="L621" s="157"/>
      <c r="M621" s="163"/>
      <c r="T621" s="164"/>
      <c r="AT621" s="159" t="s">
        <v>328</v>
      </c>
      <c r="AU621" s="159" t="s">
        <v>88</v>
      </c>
      <c r="AV621" s="12" t="s">
        <v>88</v>
      </c>
      <c r="AW621" s="12" t="s">
        <v>31</v>
      </c>
      <c r="AX621" s="12" t="s">
        <v>76</v>
      </c>
      <c r="AY621" s="159" t="s">
        <v>317</v>
      </c>
    </row>
    <row r="622" spans="2:65" s="12" customFormat="1" ht="10">
      <c r="B622" s="157"/>
      <c r="D622" s="158" t="s">
        <v>328</v>
      </c>
      <c r="E622" s="159" t="s">
        <v>1</v>
      </c>
      <c r="F622" s="160" t="s">
        <v>1439</v>
      </c>
      <c r="H622" s="161">
        <v>42.12</v>
      </c>
      <c r="I622" s="162"/>
      <c r="L622" s="157"/>
      <c r="M622" s="163"/>
      <c r="T622" s="164"/>
      <c r="AT622" s="159" t="s">
        <v>328</v>
      </c>
      <c r="AU622" s="159" t="s">
        <v>88</v>
      </c>
      <c r="AV622" s="12" t="s">
        <v>88</v>
      </c>
      <c r="AW622" s="12" t="s">
        <v>31</v>
      </c>
      <c r="AX622" s="12" t="s">
        <v>76</v>
      </c>
      <c r="AY622" s="159" t="s">
        <v>317</v>
      </c>
    </row>
    <row r="623" spans="2:65" s="12" customFormat="1" ht="10">
      <c r="B623" s="157"/>
      <c r="D623" s="158" t="s">
        <v>328</v>
      </c>
      <c r="E623" s="159" t="s">
        <v>1</v>
      </c>
      <c r="F623" s="160" t="s">
        <v>1440</v>
      </c>
      <c r="H623" s="161">
        <v>2086.0279999999998</v>
      </c>
      <c r="I623" s="162"/>
      <c r="L623" s="157"/>
      <c r="M623" s="163"/>
      <c r="T623" s="164"/>
      <c r="AT623" s="159" t="s">
        <v>328</v>
      </c>
      <c r="AU623" s="159" t="s">
        <v>88</v>
      </c>
      <c r="AV623" s="12" t="s">
        <v>88</v>
      </c>
      <c r="AW623" s="12" t="s">
        <v>31</v>
      </c>
      <c r="AX623" s="12" t="s">
        <v>76</v>
      </c>
      <c r="AY623" s="159" t="s">
        <v>317</v>
      </c>
    </row>
    <row r="624" spans="2:65" s="12" customFormat="1" ht="10">
      <c r="B624" s="157"/>
      <c r="D624" s="158" t="s">
        <v>328</v>
      </c>
      <c r="E624" s="159" t="s">
        <v>1</v>
      </c>
      <c r="F624" s="160" t="s">
        <v>1441</v>
      </c>
      <c r="H624" s="161">
        <v>262.78399999999999</v>
      </c>
      <c r="I624" s="162"/>
      <c r="L624" s="157"/>
      <c r="M624" s="163"/>
      <c r="T624" s="164"/>
      <c r="AT624" s="159" t="s">
        <v>328</v>
      </c>
      <c r="AU624" s="159" t="s">
        <v>88</v>
      </c>
      <c r="AV624" s="12" t="s">
        <v>88</v>
      </c>
      <c r="AW624" s="12" t="s">
        <v>31</v>
      </c>
      <c r="AX624" s="12" t="s">
        <v>76</v>
      </c>
      <c r="AY624" s="159" t="s">
        <v>317</v>
      </c>
    </row>
    <row r="625" spans="2:51" s="13" customFormat="1" ht="10">
      <c r="B625" s="165"/>
      <c r="D625" s="158" t="s">
        <v>328</v>
      </c>
      <c r="E625" s="166" t="s">
        <v>1</v>
      </c>
      <c r="F625" s="167" t="s">
        <v>1251</v>
      </c>
      <c r="H625" s="168">
        <v>2461.8939999999998</v>
      </c>
      <c r="I625" s="169"/>
      <c r="L625" s="165"/>
      <c r="M625" s="170"/>
      <c r="T625" s="171"/>
      <c r="AT625" s="166" t="s">
        <v>328</v>
      </c>
      <c r="AU625" s="166" t="s">
        <v>88</v>
      </c>
      <c r="AV625" s="13" t="s">
        <v>92</v>
      </c>
      <c r="AW625" s="13" t="s">
        <v>31</v>
      </c>
      <c r="AX625" s="13" t="s">
        <v>76</v>
      </c>
      <c r="AY625" s="166" t="s">
        <v>317</v>
      </c>
    </row>
    <row r="626" spans="2:51" s="12" customFormat="1" ht="10">
      <c r="B626" s="157"/>
      <c r="D626" s="158" t="s">
        <v>328</v>
      </c>
      <c r="E626" s="159" t="s">
        <v>1</v>
      </c>
      <c r="F626" s="160" t="s">
        <v>1442</v>
      </c>
      <c r="H626" s="161">
        <v>71.259</v>
      </c>
      <c r="I626" s="162"/>
      <c r="L626" s="157"/>
      <c r="M626" s="163"/>
      <c r="T626" s="164"/>
      <c r="AT626" s="159" t="s">
        <v>328</v>
      </c>
      <c r="AU626" s="159" t="s">
        <v>88</v>
      </c>
      <c r="AV626" s="12" t="s">
        <v>88</v>
      </c>
      <c r="AW626" s="12" t="s">
        <v>31</v>
      </c>
      <c r="AX626" s="12" t="s">
        <v>76</v>
      </c>
      <c r="AY626" s="159" t="s">
        <v>317</v>
      </c>
    </row>
    <row r="627" spans="2:51" s="12" customFormat="1" ht="10">
      <c r="B627" s="157"/>
      <c r="D627" s="158" t="s">
        <v>328</v>
      </c>
      <c r="E627" s="159" t="s">
        <v>1</v>
      </c>
      <c r="F627" s="160" t="s">
        <v>1443</v>
      </c>
      <c r="H627" s="161">
        <v>2529.5439999999999</v>
      </c>
      <c r="I627" s="162"/>
      <c r="L627" s="157"/>
      <c r="M627" s="163"/>
      <c r="T627" s="164"/>
      <c r="AT627" s="159" t="s">
        <v>328</v>
      </c>
      <c r="AU627" s="159" t="s">
        <v>88</v>
      </c>
      <c r="AV627" s="12" t="s">
        <v>88</v>
      </c>
      <c r="AW627" s="12" t="s">
        <v>31</v>
      </c>
      <c r="AX627" s="12" t="s">
        <v>76</v>
      </c>
      <c r="AY627" s="159" t="s">
        <v>317</v>
      </c>
    </row>
    <row r="628" spans="2:51" s="13" customFormat="1" ht="10">
      <c r="B628" s="165"/>
      <c r="D628" s="158" t="s">
        <v>328</v>
      </c>
      <c r="E628" s="166" t="s">
        <v>1</v>
      </c>
      <c r="F628" s="167" t="s">
        <v>1238</v>
      </c>
      <c r="H628" s="168">
        <v>2600.8029999999999</v>
      </c>
      <c r="I628" s="169"/>
      <c r="L628" s="165"/>
      <c r="M628" s="170"/>
      <c r="T628" s="171"/>
      <c r="AT628" s="166" t="s">
        <v>328</v>
      </c>
      <c r="AU628" s="166" t="s">
        <v>88</v>
      </c>
      <c r="AV628" s="13" t="s">
        <v>92</v>
      </c>
      <c r="AW628" s="13" t="s">
        <v>31</v>
      </c>
      <c r="AX628" s="13" t="s">
        <v>76</v>
      </c>
      <c r="AY628" s="166" t="s">
        <v>317</v>
      </c>
    </row>
    <row r="629" spans="2:51" s="12" customFormat="1" ht="10">
      <c r="B629" s="157"/>
      <c r="D629" s="158" t="s">
        <v>328</v>
      </c>
      <c r="E629" s="159" t="s">
        <v>1</v>
      </c>
      <c r="F629" s="160" t="s">
        <v>1444</v>
      </c>
      <c r="H629" s="161">
        <v>81.432000000000002</v>
      </c>
      <c r="I629" s="162"/>
      <c r="L629" s="157"/>
      <c r="M629" s="163"/>
      <c r="T629" s="164"/>
      <c r="AT629" s="159" t="s">
        <v>328</v>
      </c>
      <c r="AU629" s="159" t="s">
        <v>88</v>
      </c>
      <c r="AV629" s="12" t="s">
        <v>88</v>
      </c>
      <c r="AW629" s="12" t="s">
        <v>31</v>
      </c>
      <c r="AX629" s="12" t="s">
        <v>76</v>
      </c>
      <c r="AY629" s="159" t="s">
        <v>317</v>
      </c>
    </row>
    <row r="630" spans="2:51" s="12" customFormat="1" ht="10">
      <c r="B630" s="157"/>
      <c r="D630" s="158" t="s">
        <v>328</v>
      </c>
      <c r="E630" s="159" t="s">
        <v>1</v>
      </c>
      <c r="F630" s="160" t="s">
        <v>1445</v>
      </c>
      <c r="H630" s="161">
        <v>2529.4430000000002</v>
      </c>
      <c r="I630" s="162"/>
      <c r="L630" s="157"/>
      <c r="M630" s="163"/>
      <c r="T630" s="164"/>
      <c r="AT630" s="159" t="s">
        <v>328</v>
      </c>
      <c r="AU630" s="159" t="s">
        <v>88</v>
      </c>
      <c r="AV630" s="12" t="s">
        <v>88</v>
      </c>
      <c r="AW630" s="12" t="s">
        <v>31</v>
      </c>
      <c r="AX630" s="12" t="s">
        <v>76</v>
      </c>
      <c r="AY630" s="159" t="s">
        <v>317</v>
      </c>
    </row>
    <row r="631" spans="2:51" s="13" customFormat="1" ht="10">
      <c r="B631" s="165"/>
      <c r="D631" s="158" t="s">
        <v>328</v>
      </c>
      <c r="E631" s="166" t="s">
        <v>1</v>
      </c>
      <c r="F631" s="167" t="s">
        <v>1240</v>
      </c>
      <c r="H631" s="168">
        <v>2610.875</v>
      </c>
      <c r="I631" s="169"/>
      <c r="L631" s="165"/>
      <c r="M631" s="170"/>
      <c r="T631" s="171"/>
      <c r="AT631" s="166" t="s">
        <v>328</v>
      </c>
      <c r="AU631" s="166" t="s">
        <v>88</v>
      </c>
      <c r="AV631" s="13" t="s">
        <v>92</v>
      </c>
      <c r="AW631" s="13" t="s">
        <v>31</v>
      </c>
      <c r="AX631" s="13" t="s">
        <v>76</v>
      </c>
      <c r="AY631" s="166" t="s">
        <v>317</v>
      </c>
    </row>
    <row r="632" spans="2:51" s="12" customFormat="1" ht="10">
      <c r="B632" s="157"/>
      <c r="D632" s="158" t="s">
        <v>328</v>
      </c>
      <c r="E632" s="159" t="s">
        <v>1</v>
      </c>
      <c r="F632" s="160" t="s">
        <v>1446</v>
      </c>
      <c r="H632" s="161">
        <v>15.84</v>
      </c>
      <c r="I632" s="162"/>
      <c r="L632" s="157"/>
      <c r="M632" s="163"/>
      <c r="T632" s="164"/>
      <c r="AT632" s="159" t="s">
        <v>328</v>
      </c>
      <c r="AU632" s="159" t="s">
        <v>88</v>
      </c>
      <c r="AV632" s="12" t="s">
        <v>88</v>
      </c>
      <c r="AW632" s="12" t="s">
        <v>31</v>
      </c>
      <c r="AX632" s="12" t="s">
        <v>76</v>
      </c>
      <c r="AY632" s="159" t="s">
        <v>317</v>
      </c>
    </row>
    <row r="633" spans="2:51" s="12" customFormat="1" ht="10">
      <c r="B633" s="157"/>
      <c r="D633" s="158" t="s">
        <v>328</v>
      </c>
      <c r="E633" s="159" t="s">
        <v>1</v>
      </c>
      <c r="F633" s="160" t="s">
        <v>1447</v>
      </c>
      <c r="H633" s="161">
        <v>3.4</v>
      </c>
      <c r="I633" s="162"/>
      <c r="L633" s="157"/>
      <c r="M633" s="163"/>
      <c r="T633" s="164"/>
      <c r="AT633" s="159" t="s">
        <v>328</v>
      </c>
      <c r="AU633" s="159" t="s">
        <v>88</v>
      </c>
      <c r="AV633" s="12" t="s">
        <v>88</v>
      </c>
      <c r="AW633" s="12" t="s">
        <v>31</v>
      </c>
      <c r="AX633" s="12" t="s">
        <v>76</v>
      </c>
      <c r="AY633" s="159" t="s">
        <v>317</v>
      </c>
    </row>
    <row r="634" spans="2:51" s="12" customFormat="1" ht="10">
      <c r="B634" s="157"/>
      <c r="D634" s="158" t="s">
        <v>328</v>
      </c>
      <c r="E634" s="159" t="s">
        <v>1</v>
      </c>
      <c r="F634" s="160" t="s">
        <v>1448</v>
      </c>
      <c r="H634" s="161">
        <v>2562.556</v>
      </c>
      <c r="I634" s="162"/>
      <c r="L634" s="157"/>
      <c r="M634" s="163"/>
      <c r="T634" s="164"/>
      <c r="AT634" s="159" t="s">
        <v>328</v>
      </c>
      <c r="AU634" s="159" t="s">
        <v>88</v>
      </c>
      <c r="AV634" s="12" t="s">
        <v>88</v>
      </c>
      <c r="AW634" s="12" t="s">
        <v>31</v>
      </c>
      <c r="AX634" s="12" t="s">
        <v>76</v>
      </c>
      <c r="AY634" s="159" t="s">
        <v>317</v>
      </c>
    </row>
    <row r="635" spans="2:51" s="13" customFormat="1" ht="10">
      <c r="B635" s="165"/>
      <c r="D635" s="158" t="s">
        <v>328</v>
      </c>
      <c r="E635" s="166" t="s">
        <v>1</v>
      </c>
      <c r="F635" s="167" t="s">
        <v>1242</v>
      </c>
      <c r="H635" s="168">
        <v>2581.7959999999998</v>
      </c>
      <c r="I635" s="169"/>
      <c r="L635" s="165"/>
      <c r="M635" s="170"/>
      <c r="T635" s="171"/>
      <c r="AT635" s="166" t="s">
        <v>328</v>
      </c>
      <c r="AU635" s="166" t="s">
        <v>88</v>
      </c>
      <c r="AV635" s="13" t="s">
        <v>92</v>
      </c>
      <c r="AW635" s="13" t="s">
        <v>31</v>
      </c>
      <c r="AX635" s="13" t="s">
        <v>76</v>
      </c>
      <c r="AY635" s="166" t="s">
        <v>317</v>
      </c>
    </row>
    <row r="636" spans="2:51" s="12" customFormat="1" ht="10">
      <c r="B636" s="157"/>
      <c r="D636" s="158" t="s">
        <v>328</v>
      </c>
      <c r="E636" s="159" t="s">
        <v>1</v>
      </c>
      <c r="F636" s="160" t="s">
        <v>1449</v>
      </c>
      <c r="H636" s="161">
        <v>602.01199999999994</v>
      </c>
      <c r="I636" s="162"/>
      <c r="L636" s="157"/>
      <c r="M636" s="163"/>
      <c r="T636" s="164"/>
      <c r="AT636" s="159" t="s">
        <v>328</v>
      </c>
      <c r="AU636" s="159" t="s">
        <v>88</v>
      </c>
      <c r="AV636" s="12" t="s">
        <v>88</v>
      </c>
      <c r="AW636" s="12" t="s">
        <v>31</v>
      </c>
      <c r="AX636" s="12" t="s">
        <v>76</v>
      </c>
      <c r="AY636" s="159" t="s">
        <v>317</v>
      </c>
    </row>
    <row r="637" spans="2:51" s="13" customFormat="1" ht="10">
      <c r="B637" s="165"/>
      <c r="D637" s="158" t="s">
        <v>328</v>
      </c>
      <c r="E637" s="166" t="s">
        <v>1</v>
      </c>
      <c r="F637" s="167" t="s">
        <v>1394</v>
      </c>
      <c r="H637" s="168">
        <v>602.01199999999994</v>
      </c>
      <c r="I637" s="169"/>
      <c r="L637" s="165"/>
      <c r="M637" s="170"/>
      <c r="T637" s="171"/>
      <c r="AT637" s="166" t="s">
        <v>328</v>
      </c>
      <c r="AU637" s="166" t="s">
        <v>88</v>
      </c>
      <c r="AV637" s="13" t="s">
        <v>92</v>
      </c>
      <c r="AW637" s="13" t="s">
        <v>31</v>
      </c>
      <c r="AX637" s="13" t="s">
        <v>76</v>
      </c>
      <c r="AY637" s="166" t="s">
        <v>317</v>
      </c>
    </row>
    <row r="638" spans="2:51" s="12" customFormat="1" ht="10">
      <c r="B638" s="157"/>
      <c r="D638" s="158" t="s">
        <v>328</v>
      </c>
      <c r="E638" s="159" t="s">
        <v>1</v>
      </c>
      <c r="F638" s="160" t="s">
        <v>1450</v>
      </c>
      <c r="H638" s="161">
        <v>66.515000000000001</v>
      </c>
      <c r="I638" s="162"/>
      <c r="L638" s="157"/>
      <c r="M638" s="163"/>
      <c r="T638" s="164"/>
      <c r="AT638" s="159" t="s">
        <v>328</v>
      </c>
      <c r="AU638" s="159" t="s">
        <v>88</v>
      </c>
      <c r="AV638" s="12" t="s">
        <v>88</v>
      </c>
      <c r="AW638" s="12" t="s">
        <v>31</v>
      </c>
      <c r="AX638" s="12" t="s">
        <v>76</v>
      </c>
      <c r="AY638" s="159" t="s">
        <v>317</v>
      </c>
    </row>
    <row r="639" spans="2:51" s="12" customFormat="1" ht="10">
      <c r="B639" s="157"/>
      <c r="D639" s="158" t="s">
        <v>328</v>
      </c>
      <c r="E639" s="159" t="s">
        <v>1</v>
      </c>
      <c r="F639" s="160" t="s">
        <v>1451</v>
      </c>
      <c r="H639" s="161">
        <v>94.903999999999996</v>
      </c>
      <c r="I639" s="162"/>
      <c r="L639" s="157"/>
      <c r="M639" s="163"/>
      <c r="T639" s="164"/>
      <c r="AT639" s="159" t="s">
        <v>328</v>
      </c>
      <c r="AU639" s="159" t="s">
        <v>88</v>
      </c>
      <c r="AV639" s="12" t="s">
        <v>88</v>
      </c>
      <c r="AW639" s="12" t="s">
        <v>31</v>
      </c>
      <c r="AX639" s="12" t="s">
        <v>76</v>
      </c>
      <c r="AY639" s="159" t="s">
        <v>317</v>
      </c>
    </row>
    <row r="640" spans="2:51" s="12" customFormat="1" ht="10">
      <c r="B640" s="157"/>
      <c r="D640" s="158" t="s">
        <v>328</v>
      </c>
      <c r="E640" s="159" t="s">
        <v>1</v>
      </c>
      <c r="F640" s="160" t="s">
        <v>1452</v>
      </c>
      <c r="H640" s="161">
        <v>94.903000000000006</v>
      </c>
      <c r="I640" s="162"/>
      <c r="L640" s="157"/>
      <c r="M640" s="163"/>
      <c r="T640" s="164"/>
      <c r="AT640" s="159" t="s">
        <v>328</v>
      </c>
      <c r="AU640" s="159" t="s">
        <v>88</v>
      </c>
      <c r="AV640" s="12" t="s">
        <v>88</v>
      </c>
      <c r="AW640" s="12" t="s">
        <v>31</v>
      </c>
      <c r="AX640" s="12" t="s">
        <v>76</v>
      </c>
      <c r="AY640" s="159" t="s">
        <v>317</v>
      </c>
    </row>
    <row r="641" spans="2:65" s="12" customFormat="1" ht="10">
      <c r="B641" s="157"/>
      <c r="D641" s="158" t="s">
        <v>328</v>
      </c>
      <c r="E641" s="159" t="s">
        <v>1</v>
      </c>
      <c r="F641" s="160" t="s">
        <v>1453</v>
      </c>
      <c r="H641" s="161">
        <v>106.292</v>
      </c>
      <c r="I641" s="162"/>
      <c r="L641" s="157"/>
      <c r="M641" s="163"/>
      <c r="T641" s="164"/>
      <c r="AT641" s="159" t="s">
        <v>328</v>
      </c>
      <c r="AU641" s="159" t="s">
        <v>88</v>
      </c>
      <c r="AV641" s="12" t="s">
        <v>88</v>
      </c>
      <c r="AW641" s="12" t="s">
        <v>31</v>
      </c>
      <c r="AX641" s="12" t="s">
        <v>76</v>
      </c>
      <c r="AY641" s="159" t="s">
        <v>317</v>
      </c>
    </row>
    <row r="642" spans="2:65" s="12" customFormat="1" ht="10">
      <c r="B642" s="157"/>
      <c r="D642" s="158" t="s">
        <v>328</v>
      </c>
      <c r="E642" s="159" t="s">
        <v>1</v>
      </c>
      <c r="F642" s="160" t="s">
        <v>1454</v>
      </c>
      <c r="H642" s="161">
        <v>27.03</v>
      </c>
      <c r="I642" s="162"/>
      <c r="L642" s="157"/>
      <c r="M642" s="163"/>
      <c r="T642" s="164"/>
      <c r="AT642" s="159" t="s">
        <v>328</v>
      </c>
      <c r="AU642" s="159" t="s">
        <v>88</v>
      </c>
      <c r="AV642" s="12" t="s">
        <v>88</v>
      </c>
      <c r="AW642" s="12" t="s">
        <v>31</v>
      </c>
      <c r="AX642" s="12" t="s">
        <v>76</v>
      </c>
      <c r="AY642" s="159" t="s">
        <v>317</v>
      </c>
    </row>
    <row r="643" spans="2:65" s="13" customFormat="1" ht="10">
      <c r="B643" s="165"/>
      <c r="D643" s="158" t="s">
        <v>328</v>
      </c>
      <c r="E643" s="166" t="s">
        <v>1</v>
      </c>
      <c r="F643" s="167" t="s">
        <v>1455</v>
      </c>
      <c r="H643" s="168">
        <v>389.64400000000001</v>
      </c>
      <c r="I643" s="169"/>
      <c r="L643" s="165"/>
      <c r="M643" s="170"/>
      <c r="T643" s="171"/>
      <c r="AT643" s="166" t="s">
        <v>328</v>
      </c>
      <c r="AU643" s="166" t="s">
        <v>88</v>
      </c>
      <c r="AV643" s="13" t="s">
        <v>92</v>
      </c>
      <c r="AW643" s="13" t="s">
        <v>31</v>
      </c>
      <c r="AX643" s="13" t="s">
        <v>76</v>
      </c>
      <c r="AY643" s="166" t="s">
        <v>317</v>
      </c>
    </row>
    <row r="644" spans="2:65" s="14" customFormat="1" ht="10">
      <c r="B644" s="172"/>
      <c r="D644" s="158" t="s">
        <v>328</v>
      </c>
      <c r="E644" s="173" t="s">
        <v>1</v>
      </c>
      <c r="F644" s="174" t="s">
        <v>332</v>
      </c>
      <c r="H644" s="175">
        <v>11247.024000000001</v>
      </c>
      <c r="I644" s="176"/>
      <c r="L644" s="172"/>
      <c r="M644" s="177"/>
      <c r="T644" s="178"/>
      <c r="AT644" s="173" t="s">
        <v>328</v>
      </c>
      <c r="AU644" s="173" t="s">
        <v>88</v>
      </c>
      <c r="AV644" s="14" t="s">
        <v>323</v>
      </c>
      <c r="AW644" s="14" t="s">
        <v>31</v>
      </c>
      <c r="AX644" s="14" t="s">
        <v>83</v>
      </c>
      <c r="AY644" s="173" t="s">
        <v>317</v>
      </c>
    </row>
    <row r="645" spans="2:65" s="1" customFormat="1" ht="16.5" customHeight="1">
      <c r="B645" s="142"/>
      <c r="C645" s="143" t="s">
        <v>1456</v>
      </c>
      <c r="D645" s="143" t="s">
        <v>319</v>
      </c>
      <c r="E645" s="144" t="s">
        <v>1457</v>
      </c>
      <c r="F645" s="145" t="s">
        <v>1458</v>
      </c>
      <c r="G645" s="146" t="s">
        <v>444</v>
      </c>
      <c r="H645" s="147">
        <v>11247.023999999999</v>
      </c>
      <c r="I645" s="148"/>
      <c r="J645" s="149">
        <f>ROUND(I645*H645,2)</f>
        <v>0</v>
      </c>
      <c r="K645" s="150"/>
      <c r="L645" s="31"/>
      <c r="M645" s="151" t="s">
        <v>1</v>
      </c>
      <c r="N645" s="152" t="s">
        <v>42</v>
      </c>
      <c r="P645" s="153">
        <f>O645*H645</f>
        <v>0</v>
      </c>
      <c r="Q645" s="153">
        <v>0</v>
      </c>
      <c r="R645" s="153">
        <f>Q645*H645</f>
        <v>0</v>
      </c>
      <c r="S645" s="153">
        <v>0</v>
      </c>
      <c r="T645" s="154">
        <f>S645*H645</f>
        <v>0</v>
      </c>
      <c r="AR645" s="155" t="s">
        <v>323</v>
      </c>
      <c r="AT645" s="155" t="s">
        <v>319</v>
      </c>
      <c r="AU645" s="155" t="s">
        <v>88</v>
      </c>
      <c r="AY645" s="16" t="s">
        <v>317</v>
      </c>
      <c r="BE645" s="156">
        <f>IF(N645="základná",J645,0)</f>
        <v>0</v>
      </c>
      <c r="BF645" s="156">
        <f>IF(N645="znížená",J645,0)</f>
        <v>0</v>
      </c>
      <c r="BG645" s="156">
        <f>IF(N645="zákl. prenesená",J645,0)</f>
        <v>0</v>
      </c>
      <c r="BH645" s="156">
        <f>IF(N645="zníž. prenesená",J645,0)</f>
        <v>0</v>
      </c>
      <c r="BI645" s="156">
        <f>IF(N645="nulová",J645,0)</f>
        <v>0</v>
      </c>
      <c r="BJ645" s="16" t="s">
        <v>88</v>
      </c>
      <c r="BK645" s="156">
        <f>ROUND(I645*H645,2)</f>
        <v>0</v>
      </c>
      <c r="BL645" s="16" t="s">
        <v>323</v>
      </c>
      <c r="BM645" s="155" t="s">
        <v>1459</v>
      </c>
    </row>
    <row r="646" spans="2:65" s="1" customFormat="1" ht="24.15" customHeight="1">
      <c r="B646" s="142"/>
      <c r="C646" s="143" t="s">
        <v>678</v>
      </c>
      <c r="D646" s="143" t="s">
        <v>319</v>
      </c>
      <c r="E646" s="144" t="s">
        <v>1460</v>
      </c>
      <c r="F646" s="145" t="s">
        <v>1461</v>
      </c>
      <c r="G646" s="146" t="s">
        <v>444</v>
      </c>
      <c r="H646" s="147">
        <v>10857.38</v>
      </c>
      <c r="I646" s="148"/>
      <c r="J646" s="149">
        <f>ROUND(I646*H646,2)</f>
        <v>0</v>
      </c>
      <c r="K646" s="150"/>
      <c r="L646" s="31"/>
      <c r="M646" s="151" t="s">
        <v>1</v>
      </c>
      <c r="N646" s="152" t="s">
        <v>42</v>
      </c>
      <c r="P646" s="153">
        <f>O646*H646</f>
        <v>0</v>
      </c>
      <c r="Q646" s="153">
        <v>3.7499999999999999E-3</v>
      </c>
      <c r="R646" s="153">
        <f>Q646*H646</f>
        <v>40.715174999999995</v>
      </c>
      <c r="S646" s="153">
        <v>0</v>
      </c>
      <c r="T646" s="154">
        <f>S646*H646</f>
        <v>0</v>
      </c>
      <c r="AR646" s="155" t="s">
        <v>323</v>
      </c>
      <c r="AT646" s="155" t="s">
        <v>319</v>
      </c>
      <c r="AU646" s="155" t="s">
        <v>88</v>
      </c>
      <c r="AY646" s="16" t="s">
        <v>317</v>
      </c>
      <c r="BE646" s="156">
        <f>IF(N646="základná",J646,0)</f>
        <v>0</v>
      </c>
      <c r="BF646" s="156">
        <f>IF(N646="znížená",J646,0)</f>
        <v>0</v>
      </c>
      <c r="BG646" s="156">
        <f>IF(N646="zákl. prenesená",J646,0)</f>
        <v>0</v>
      </c>
      <c r="BH646" s="156">
        <f>IF(N646="zníž. prenesená",J646,0)</f>
        <v>0</v>
      </c>
      <c r="BI646" s="156">
        <f>IF(N646="nulová",J646,0)</f>
        <v>0</v>
      </c>
      <c r="BJ646" s="16" t="s">
        <v>88</v>
      </c>
      <c r="BK646" s="156">
        <f>ROUND(I646*H646,2)</f>
        <v>0</v>
      </c>
      <c r="BL646" s="16" t="s">
        <v>323</v>
      </c>
      <c r="BM646" s="155" t="s">
        <v>1462</v>
      </c>
    </row>
    <row r="647" spans="2:65" s="12" customFormat="1" ht="10">
      <c r="B647" s="157"/>
      <c r="D647" s="158" t="s">
        <v>328</v>
      </c>
      <c r="E647" s="159" t="s">
        <v>1</v>
      </c>
      <c r="F647" s="160" t="s">
        <v>1438</v>
      </c>
      <c r="H647" s="161">
        <v>70.962000000000003</v>
      </c>
      <c r="I647" s="162"/>
      <c r="L647" s="157"/>
      <c r="M647" s="163"/>
      <c r="T647" s="164"/>
      <c r="AT647" s="159" t="s">
        <v>328</v>
      </c>
      <c r="AU647" s="159" t="s">
        <v>88</v>
      </c>
      <c r="AV647" s="12" t="s">
        <v>88</v>
      </c>
      <c r="AW647" s="12" t="s">
        <v>31</v>
      </c>
      <c r="AX647" s="12" t="s">
        <v>76</v>
      </c>
      <c r="AY647" s="159" t="s">
        <v>317</v>
      </c>
    </row>
    <row r="648" spans="2:65" s="12" customFormat="1" ht="10">
      <c r="B648" s="157"/>
      <c r="D648" s="158" t="s">
        <v>328</v>
      </c>
      <c r="E648" s="159" t="s">
        <v>1</v>
      </c>
      <c r="F648" s="160" t="s">
        <v>1439</v>
      </c>
      <c r="H648" s="161">
        <v>42.12</v>
      </c>
      <c r="I648" s="162"/>
      <c r="L648" s="157"/>
      <c r="M648" s="163"/>
      <c r="T648" s="164"/>
      <c r="AT648" s="159" t="s">
        <v>328</v>
      </c>
      <c r="AU648" s="159" t="s">
        <v>88</v>
      </c>
      <c r="AV648" s="12" t="s">
        <v>88</v>
      </c>
      <c r="AW648" s="12" t="s">
        <v>31</v>
      </c>
      <c r="AX648" s="12" t="s">
        <v>76</v>
      </c>
      <c r="AY648" s="159" t="s">
        <v>317</v>
      </c>
    </row>
    <row r="649" spans="2:65" s="12" customFormat="1" ht="10">
      <c r="B649" s="157"/>
      <c r="D649" s="158" t="s">
        <v>328</v>
      </c>
      <c r="E649" s="159" t="s">
        <v>1</v>
      </c>
      <c r="F649" s="160" t="s">
        <v>1440</v>
      </c>
      <c r="H649" s="161">
        <v>2086.0279999999998</v>
      </c>
      <c r="I649" s="162"/>
      <c r="L649" s="157"/>
      <c r="M649" s="163"/>
      <c r="T649" s="164"/>
      <c r="AT649" s="159" t="s">
        <v>328</v>
      </c>
      <c r="AU649" s="159" t="s">
        <v>88</v>
      </c>
      <c r="AV649" s="12" t="s">
        <v>88</v>
      </c>
      <c r="AW649" s="12" t="s">
        <v>31</v>
      </c>
      <c r="AX649" s="12" t="s">
        <v>76</v>
      </c>
      <c r="AY649" s="159" t="s">
        <v>317</v>
      </c>
    </row>
    <row r="650" spans="2:65" s="12" customFormat="1" ht="10">
      <c r="B650" s="157"/>
      <c r="D650" s="158" t="s">
        <v>328</v>
      </c>
      <c r="E650" s="159" t="s">
        <v>1</v>
      </c>
      <c r="F650" s="160" t="s">
        <v>1441</v>
      </c>
      <c r="H650" s="161">
        <v>262.78399999999999</v>
      </c>
      <c r="I650" s="162"/>
      <c r="L650" s="157"/>
      <c r="M650" s="163"/>
      <c r="T650" s="164"/>
      <c r="AT650" s="159" t="s">
        <v>328</v>
      </c>
      <c r="AU650" s="159" t="s">
        <v>88</v>
      </c>
      <c r="AV650" s="12" t="s">
        <v>88</v>
      </c>
      <c r="AW650" s="12" t="s">
        <v>31</v>
      </c>
      <c r="AX650" s="12" t="s">
        <v>76</v>
      </c>
      <c r="AY650" s="159" t="s">
        <v>317</v>
      </c>
    </row>
    <row r="651" spans="2:65" s="13" customFormat="1" ht="10">
      <c r="B651" s="165"/>
      <c r="D651" s="158" t="s">
        <v>328</v>
      </c>
      <c r="E651" s="166" t="s">
        <v>1</v>
      </c>
      <c r="F651" s="167" t="s">
        <v>1251</v>
      </c>
      <c r="H651" s="168">
        <v>2461.8939999999998</v>
      </c>
      <c r="I651" s="169"/>
      <c r="L651" s="165"/>
      <c r="M651" s="170"/>
      <c r="T651" s="171"/>
      <c r="AT651" s="166" t="s">
        <v>328</v>
      </c>
      <c r="AU651" s="166" t="s">
        <v>88</v>
      </c>
      <c r="AV651" s="13" t="s">
        <v>92</v>
      </c>
      <c r="AW651" s="13" t="s">
        <v>31</v>
      </c>
      <c r="AX651" s="13" t="s">
        <v>76</v>
      </c>
      <c r="AY651" s="166" t="s">
        <v>317</v>
      </c>
    </row>
    <row r="652" spans="2:65" s="12" customFormat="1" ht="10">
      <c r="B652" s="157"/>
      <c r="D652" s="158" t="s">
        <v>328</v>
      </c>
      <c r="E652" s="159" t="s">
        <v>1</v>
      </c>
      <c r="F652" s="160" t="s">
        <v>1442</v>
      </c>
      <c r="H652" s="161">
        <v>71.259</v>
      </c>
      <c r="I652" s="162"/>
      <c r="L652" s="157"/>
      <c r="M652" s="163"/>
      <c r="T652" s="164"/>
      <c r="AT652" s="159" t="s">
        <v>328</v>
      </c>
      <c r="AU652" s="159" t="s">
        <v>88</v>
      </c>
      <c r="AV652" s="12" t="s">
        <v>88</v>
      </c>
      <c r="AW652" s="12" t="s">
        <v>31</v>
      </c>
      <c r="AX652" s="12" t="s">
        <v>76</v>
      </c>
      <c r="AY652" s="159" t="s">
        <v>317</v>
      </c>
    </row>
    <row r="653" spans="2:65" s="12" customFormat="1" ht="10">
      <c r="B653" s="157"/>
      <c r="D653" s="158" t="s">
        <v>328</v>
      </c>
      <c r="E653" s="159" t="s">
        <v>1</v>
      </c>
      <c r="F653" s="160" t="s">
        <v>1443</v>
      </c>
      <c r="H653" s="161">
        <v>2529.5439999999999</v>
      </c>
      <c r="I653" s="162"/>
      <c r="L653" s="157"/>
      <c r="M653" s="163"/>
      <c r="T653" s="164"/>
      <c r="AT653" s="159" t="s">
        <v>328</v>
      </c>
      <c r="AU653" s="159" t="s">
        <v>88</v>
      </c>
      <c r="AV653" s="12" t="s">
        <v>88</v>
      </c>
      <c r="AW653" s="12" t="s">
        <v>31</v>
      </c>
      <c r="AX653" s="12" t="s">
        <v>76</v>
      </c>
      <c r="AY653" s="159" t="s">
        <v>317</v>
      </c>
    </row>
    <row r="654" spans="2:65" s="13" customFormat="1" ht="10">
      <c r="B654" s="165"/>
      <c r="D654" s="158" t="s">
        <v>328</v>
      </c>
      <c r="E654" s="166" t="s">
        <v>1</v>
      </c>
      <c r="F654" s="167" t="s">
        <v>1238</v>
      </c>
      <c r="H654" s="168">
        <v>2600.8029999999999</v>
      </c>
      <c r="I654" s="169"/>
      <c r="L654" s="165"/>
      <c r="M654" s="170"/>
      <c r="T654" s="171"/>
      <c r="AT654" s="166" t="s">
        <v>328</v>
      </c>
      <c r="AU654" s="166" t="s">
        <v>88</v>
      </c>
      <c r="AV654" s="13" t="s">
        <v>92</v>
      </c>
      <c r="AW654" s="13" t="s">
        <v>31</v>
      </c>
      <c r="AX654" s="13" t="s">
        <v>76</v>
      </c>
      <c r="AY654" s="166" t="s">
        <v>317</v>
      </c>
    </row>
    <row r="655" spans="2:65" s="12" customFormat="1" ht="10">
      <c r="B655" s="157"/>
      <c r="D655" s="158" t="s">
        <v>328</v>
      </c>
      <c r="E655" s="159" t="s">
        <v>1</v>
      </c>
      <c r="F655" s="160" t="s">
        <v>1444</v>
      </c>
      <c r="H655" s="161">
        <v>81.432000000000002</v>
      </c>
      <c r="I655" s="162"/>
      <c r="L655" s="157"/>
      <c r="M655" s="163"/>
      <c r="T655" s="164"/>
      <c r="AT655" s="159" t="s">
        <v>328</v>
      </c>
      <c r="AU655" s="159" t="s">
        <v>88</v>
      </c>
      <c r="AV655" s="12" t="s">
        <v>88</v>
      </c>
      <c r="AW655" s="12" t="s">
        <v>31</v>
      </c>
      <c r="AX655" s="12" t="s">
        <v>76</v>
      </c>
      <c r="AY655" s="159" t="s">
        <v>317</v>
      </c>
    </row>
    <row r="656" spans="2:65" s="12" customFormat="1" ht="10">
      <c r="B656" s="157"/>
      <c r="D656" s="158" t="s">
        <v>328</v>
      </c>
      <c r="E656" s="159" t="s">
        <v>1</v>
      </c>
      <c r="F656" s="160" t="s">
        <v>1445</v>
      </c>
      <c r="H656" s="161">
        <v>2529.4430000000002</v>
      </c>
      <c r="I656" s="162"/>
      <c r="L656" s="157"/>
      <c r="M656" s="163"/>
      <c r="T656" s="164"/>
      <c r="AT656" s="159" t="s">
        <v>328</v>
      </c>
      <c r="AU656" s="159" t="s">
        <v>88</v>
      </c>
      <c r="AV656" s="12" t="s">
        <v>88</v>
      </c>
      <c r="AW656" s="12" t="s">
        <v>31</v>
      </c>
      <c r="AX656" s="12" t="s">
        <v>76</v>
      </c>
      <c r="AY656" s="159" t="s">
        <v>317</v>
      </c>
    </row>
    <row r="657" spans="2:65" s="13" customFormat="1" ht="10">
      <c r="B657" s="165"/>
      <c r="D657" s="158" t="s">
        <v>328</v>
      </c>
      <c r="E657" s="166" t="s">
        <v>1</v>
      </c>
      <c r="F657" s="167" t="s">
        <v>1240</v>
      </c>
      <c r="H657" s="168">
        <v>2610.875</v>
      </c>
      <c r="I657" s="169"/>
      <c r="L657" s="165"/>
      <c r="M657" s="170"/>
      <c r="T657" s="171"/>
      <c r="AT657" s="166" t="s">
        <v>328</v>
      </c>
      <c r="AU657" s="166" t="s">
        <v>88</v>
      </c>
      <c r="AV657" s="13" t="s">
        <v>92</v>
      </c>
      <c r="AW657" s="13" t="s">
        <v>31</v>
      </c>
      <c r="AX657" s="13" t="s">
        <v>76</v>
      </c>
      <c r="AY657" s="166" t="s">
        <v>317</v>
      </c>
    </row>
    <row r="658" spans="2:65" s="12" customFormat="1" ht="10">
      <c r="B658" s="157"/>
      <c r="D658" s="158" t="s">
        <v>328</v>
      </c>
      <c r="E658" s="159" t="s">
        <v>1</v>
      </c>
      <c r="F658" s="160" t="s">
        <v>1446</v>
      </c>
      <c r="H658" s="161">
        <v>15.84</v>
      </c>
      <c r="I658" s="162"/>
      <c r="L658" s="157"/>
      <c r="M658" s="163"/>
      <c r="T658" s="164"/>
      <c r="AT658" s="159" t="s">
        <v>328</v>
      </c>
      <c r="AU658" s="159" t="s">
        <v>88</v>
      </c>
      <c r="AV658" s="12" t="s">
        <v>88</v>
      </c>
      <c r="AW658" s="12" t="s">
        <v>31</v>
      </c>
      <c r="AX658" s="12" t="s">
        <v>76</v>
      </c>
      <c r="AY658" s="159" t="s">
        <v>317</v>
      </c>
    </row>
    <row r="659" spans="2:65" s="12" customFormat="1" ht="10">
      <c r="B659" s="157"/>
      <c r="D659" s="158" t="s">
        <v>328</v>
      </c>
      <c r="E659" s="159" t="s">
        <v>1</v>
      </c>
      <c r="F659" s="160" t="s">
        <v>1447</v>
      </c>
      <c r="H659" s="161">
        <v>3.4</v>
      </c>
      <c r="I659" s="162"/>
      <c r="L659" s="157"/>
      <c r="M659" s="163"/>
      <c r="T659" s="164"/>
      <c r="AT659" s="159" t="s">
        <v>328</v>
      </c>
      <c r="AU659" s="159" t="s">
        <v>88</v>
      </c>
      <c r="AV659" s="12" t="s">
        <v>88</v>
      </c>
      <c r="AW659" s="12" t="s">
        <v>31</v>
      </c>
      <c r="AX659" s="12" t="s">
        <v>76</v>
      </c>
      <c r="AY659" s="159" t="s">
        <v>317</v>
      </c>
    </row>
    <row r="660" spans="2:65" s="12" customFormat="1" ht="10">
      <c r="B660" s="157"/>
      <c r="D660" s="158" t="s">
        <v>328</v>
      </c>
      <c r="E660" s="159" t="s">
        <v>1</v>
      </c>
      <c r="F660" s="160" t="s">
        <v>1448</v>
      </c>
      <c r="H660" s="161">
        <v>2562.556</v>
      </c>
      <c r="I660" s="162"/>
      <c r="L660" s="157"/>
      <c r="M660" s="163"/>
      <c r="T660" s="164"/>
      <c r="AT660" s="159" t="s">
        <v>328</v>
      </c>
      <c r="AU660" s="159" t="s">
        <v>88</v>
      </c>
      <c r="AV660" s="12" t="s">
        <v>88</v>
      </c>
      <c r="AW660" s="12" t="s">
        <v>31</v>
      </c>
      <c r="AX660" s="12" t="s">
        <v>76</v>
      </c>
      <c r="AY660" s="159" t="s">
        <v>317</v>
      </c>
    </row>
    <row r="661" spans="2:65" s="13" customFormat="1" ht="10">
      <c r="B661" s="165"/>
      <c r="D661" s="158" t="s">
        <v>328</v>
      </c>
      <c r="E661" s="166" t="s">
        <v>1</v>
      </c>
      <c r="F661" s="167" t="s">
        <v>1242</v>
      </c>
      <c r="H661" s="168">
        <v>2581.7959999999998</v>
      </c>
      <c r="I661" s="169"/>
      <c r="L661" s="165"/>
      <c r="M661" s="170"/>
      <c r="T661" s="171"/>
      <c r="AT661" s="166" t="s">
        <v>328</v>
      </c>
      <c r="AU661" s="166" t="s">
        <v>88</v>
      </c>
      <c r="AV661" s="13" t="s">
        <v>92</v>
      </c>
      <c r="AW661" s="13" t="s">
        <v>31</v>
      </c>
      <c r="AX661" s="13" t="s">
        <v>76</v>
      </c>
      <c r="AY661" s="166" t="s">
        <v>317</v>
      </c>
    </row>
    <row r="662" spans="2:65" s="12" customFormat="1" ht="10">
      <c r="B662" s="157"/>
      <c r="D662" s="158" t="s">
        <v>328</v>
      </c>
      <c r="E662" s="159" t="s">
        <v>1</v>
      </c>
      <c r="F662" s="160" t="s">
        <v>1449</v>
      </c>
      <c r="H662" s="161">
        <v>602.01199999999994</v>
      </c>
      <c r="I662" s="162"/>
      <c r="L662" s="157"/>
      <c r="M662" s="163"/>
      <c r="T662" s="164"/>
      <c r="AT662" s="159" t="s">
        <v>328</v>
      </c>
      <c r="AU662" s="159" t="s">
        <v>88</v>
      </c>
      <c r="AV662" s="12" t="s">
        <v>88</v>
      </c>
      <c r="AW662" s="12" t="s">
        <v>31</v>
      </c>
      <c r="AX662" s="12" t="s">
        <v>76</v>
      </c>
      <c r="AY662" s="159" t="s">
        <v>317</v>
      </c>
    </row>
    <row r="663" spans="2:65" s="13" customFormat="1" ht="10">
      <c r="B663" s="165"/>
      <c r="D663" s="158" t="s">
        <v>328</v>
      </c>
      <c r="E663" s="166" t="s">
        <v>1</v>
      </c>
      <c r="F663" s="167" t="s">
        <v>1394</v>
      </c>
      <c r="H663" s="168">
        <v>602.01199999999994</v>
      </c>
      <c r="I663" s="169"/>
      <c r="L663" s="165"/>
      <c r="M663" s="170"/>
      <c r="T663" s="171"/>
      <c r="AT663" s="166" t="s">
        <v>328</v>
      </c>
      <c r="AU663" s="166" t="s">
        <v>88</v>
      </c>
      <c r="AV663" s="13" t="s">
        <v>92</v>
      </c>
      <c r="AW663" s="13" t="s">
        <v>31</v>
      </c>
      <c r="AX663" s="13" t="s">
        <v>76</v>
      </c>
      <c r="AY663" s="166" t="s">
        <v>317</v>
      </c>
    </row>
    <row r="664" spans="2:65" s="14" customFormat="1" ht="10">
      <c r="B664" s="172"/>
      <c r="D664" s="158" t="s">
        <v>328</v>
      </c>
      <c r="E664" s="173" t="s">
        <v>1</v>
      </c>
      <c r="F664" s="174" t="s">
        <v>332</v>
      </c>
      <c r="H664" s="175">
        <v>10857.38</v>
      </c>
      <c r="I664" s="176"/>
      <c r="L664" s="172"/>
      <c r="M664" s="177"/>
      <c r="T664" s="178"/>
      <c r="AT664" s="173" t="s">
        <v>328</v>
      </c>
      <c r="AU664" s="173" t="s">
        <v>88</v>
      </c>
      <c r="AV664" s="14" t="s">
        <v>323</v>
      </c>
      <c r="AW664" s="14" t="s">
        <v>31</v>
      </c>
      <c r="AX664" s="14" t="s">
        <v>83</v>
      </c>
      <c r="AY664" s="173" t="s">
        <v>317</v>
      </c>
    </row>
    <row r="665" spans="2:65" s="1" customFormat="1" ht="24.15" customHeight="1">
      <c r="B665" s="142"/>
      <c r="C665" s="143" t="s">
        <v>774</v>
      </c>
      <c r="D665" s="143" t="s">
        <v>319</v>
      </c>
      <c r="E665" s="144" t="s">
        <v>1463</v>
      </c>
      <c r="F665" s="145" t="s">
        <v>1464</v>
      </c>
      <c r="G665" s="146" t="s">
        <v>444</v>
      </c>
      <c r="H665" s="147">
        <v>10857.38</v>
      </c>
      <c r="I665" s="148"/>
      <c r="J665" s="149">
        <f>ROUND(I665*H665,2)</f>
        <v>0</v>
      </c>
      <c r="K665" s="150"/>
      <c r="L665" s="31"/>
      <c r="M665" s="151" t="s">
        <v>1</v>
      </c>
      <c r="N665" s="152" t="s">
        <v>42</v>
      </c>
      <c r="P665" s="153">
        <f>O665*H665</f>
        <v>0</v>
      </c>
      <c r="Q665" s="153">
        <v>0</v>
      </c>
      <c r="R665" s="153">
        <f>Q665*H665</f>
        <v>0</v>
      </c>
      <c r="S665" s="153">
        <v>0</v>
      </c>
      <c r="T665" s="154">
        <f>S665*H665</f>
        <v>0</v>
      </c>
      <c r="AR665" s="155" t="s">
        <v>323</v>
      </c>
      <c r="AT665" s="155" t="s">
        <v>319</v>
      </c>
      <c r="AU665" s="155" t="s">
        <v>88</v>
      </c>
      <c r="AY665" s="16" t="s">
        <v>317</v>
      </c>
      <c r="BE665" s="156">
        <f>IF(N665="základná",J665,0)</f>
        <v>0</v>
      </c>
      <c r="BF665" s="156">
        <f>IF(N665="znížená",J665,0)</f>
        <v>0</v>
      </c>
      <c r="BG665" s="156">
        <f>IF(N665="zákl. prenesená",J665,0)</f>
        <v>0</v>
      </c>
      <c r="BH665" s="156">
        <f>IF(N665="zníž. prenesená",J665,0)</f>
        <v>0</v>
      </c>
      <c r="BI665" s="156">
        <f>IF(N665="nulová",J665,0)</f>
        <v>0</v>
      </c>
      <c r="BJ665" s="16" t="s">
        <v>88</v>
      </c>
      <c r="BK665" s="156">
        <f>ROUND(I665*H665,2)</f>
        <v>0</v>
      </c>
      <c r="BL665" s="16" t="s">
        <v>323</v>
      </c>
      <c r="BM665" s="155" t="s">
        <v>1465</v>
      </c>
    </row>
    <row r="666" spans="2:65" s="1" customFormat="1" ht="24.15" customHeight="1">
      <c r="B666" s="142"/>
      <c r="C666" s="143" t="s">
        <v>681</v>
      </c>
      <c r="D666" s="143" t="s">
        <v>319</v>
      </c>
      <c r="E666" s="144" t="s">
        <v>1466</v>
      </c>
      <c r="F666" s="145" t="s">
        <v>1467</v>
      </c>
      <c r="G666" s="146" t="s">
        <v>444</v>
      </c>
      <c r="H666" s="147">
        <v>50</v>
      </c>
      <c r="I666" s="148"/>
      <c r="J666" s="149">
        <f>ROUND(I666*H666,2)</f>
        <v>0</v>
      </c>
      <c r="K666" s="150"/>
      <c r="L666" s="31"/>
      <c r="M666" s="151" t="s">
        <v>1</v>
      </c>
      <c r="N666" s="152" t="s">
        <v>42</v>
      </c>
      <c r="P666" s="153">
        <f>O666*H666</f>
        <v>0</v>
      </c>
      <c r="Q666" s="153">
        <v>2.3050000000000001E-2</v>
      </c>
      <c r="R666" s="153">
        <f>Q666*H666</f>
        <v>1.1525000000000001</v>
      </c>
      <c r="S666" s="153">
        <v>0</v>
      </c>
      <c r="T666" s="154">
        <f>S666*H666</f>
        <v>0</v>
      </c>
      <c r="AR666" s="155" t="s">
        <v>323</v>
      </c>
      <c r="AT666" s="155" t="s">
        <v>319</v>
      </c>
      <c r="AU666" s="155" t="s">
        <v>88</v>
      </c>
      <c r="AY666" s="16" t="s">
        <v>317</v>
      </c>
      <c r="BE666" s="156">
        <f>IF(N666="základná",J666,0)</f>
        <v>0</v>
      </c>
      <c r="BF666" s="156">
        <f>IF(N666="znížená",J666,0)</f>
        <v>0</v>
      </c>
      <c r="BG666" s="156">
        <f>IF(N666="zákl. prenesená",J666,0)</f>
        <v>0</v>
      </c>
      <c r="BH666" s="156">
        <f>IF(N666="zníž. prenesená",J666,0)</f>
        <v>0</v>
      </c>
      <c r="BI666" s="156">
        <f>IF(N666="nulová",J666,0)</f>
        <v>0</v>
      </c>
      <c r="BJ666" s="16" t="s">
        <v>88</v>
      </c>
      <c r="BK666" s="156">
        <f>ROUND(I666*H666,2)</f>
        <v>0</v>
      </c>
      <c r="BL666" s="16" t="s">
        <v>323</v>
      </c>
      <c r="BM666" s="155" t="s">
        <v>1468</v>
      </c>
    </row>
    <row r="667" spans="2:65" s="12" customFormat="1" ht="10">
      <c r="B667" s="157"/>
      <c r="D667" s="158" t="s">
        <v>328</v>
      </c>
      <c r="E667" s="159" t="s">
        <v>1</v>
      </c>
      <c r="F667" s="160" t="s">
        <v>670</v>
      </c>
      <c r="H667" s="161">
        <v>50</v>
      </c>
      <c r="I667" s="162"/>
      <c r="L667" s="157"/>
      <c r="M667" s="163"/>
      <c r="T667" s="164"/>
      <c r="AT667" s="159" t="s">
        <v>328</v>
      </c>
      <c r="AU667" s="159" t="s">
        <v>88</v>
      </c>
      <c r="AV667" s="12" t="s">
        <v>88</v>
      </c>
      <c r="AW667" s="12" t="s">
        <v>31</v>
      </c>
      <c r="AX667" s="12" t="s">
        <v>76</v>
      </c>
      <c r="AY667" s="159" t="s">
        <v>317</v>
      </c>
    </row>
    <row r="668" spans="2:65" s="13" customFormat="1" ht="10">
      <c r="B668" s="165"/>
      <c r="D668" s="158" t="s">
        <v>328</v>
      </c>
      <c r="E668" s="166" t="s">
        <v>1</v>
      </c>
      <c r="F668" s="167" t="s">
        <v>1469</v>
      </c>
      <c r="H668" s="168">
        <v>50</v>
      </c>
      <c r="I668" s="169"/>
      <c r="L668" s="165"/>
      <c r="M668" s="170"/>
      <c r="T668" s="171"/>
      <c r="AT668" s="166" t="s">
        <v>328</v>
      </c>
      <c r="AU668" s="166" t="s">
        <v>88</v>
      </c>
      <c r="AV668" s="13" t="s">
        <v>92</v>
      </c>
      <c r="AW668" s="13" t="s">
        <v>31</v>
      </c>
      <c r="AX668" s="13" t="s">
        <v>76</v>
      </c>
      <c r="AY668" s="166" t="s">
        <v>317</v>
      </c>
    </row>
    <row r="669" spans="2:65" s="14" customFormat="1" ht="10">
      <c r="B669" s="172"/>
      <c r="D669" s="158" t="s">
        <v>328</v>
      </c>
      <c r="E669" s="173" t="s">
        <v>1</v>
      </c>
      <c r="F669" s="174" t="s">
        <v>332</v>
      </c>
      <c r="H669" s="175">
        <v>50</v>
      </c>
      <c r="I669" s="176"/>
      <c r="L669" s="172"/>
      <c r="M669" s="177"/>
      <c r="T669" s="178"/>
      <c r="AT669" s="173" t="s">
        <v>328</v>
      </c>
      <c r="AU669" s="173" t="s">
        <v>88</v>
      </c>
      <c r="AV669" s="14" t="s">
        <v>323</v>
      </c>
      <c r="AW669" s="14" t="s">
        <v>31</v>
      </c>
      <c r="AX669" s="14" t="s">
        <v>83</v>
      </c>
      <c r="AY669" s="173" t="s">
        <v>317</v>
      </c>
    </row>
    <row r="670" spans="2:65" s="1" customFormat="1" ht="37.75" customHeight="1">
      <c r="B670" s="142"/>
      <c r="C670" s="143" t="s">
        <v>778</v>
      </c>
      <c r="D670" s="143" t="s">
        <v>319</v>
      </c>
      <c r="E670" s="144" t="s">
        <v>1470</v>
      </c>
      <c r="F670" s="145" t="s">
        <v>1471</v>
      </c>
      <c r="G670" s="146" t="s">
        <v>439</v>
      </c>
      <c r="H670" s="147">
        <v>352.63799999999998</v>
      </c>
      <c r="I670" s="148"/>
      <c r="J670" s="149">
        <f>ROUND(I670*H670,2)</f>
        <v>0</v>
      </c>
      <c r="K670" s="150"/>
      <c r="L670" s="31"/>
      <c r="M670" s="151" t="s">
        <v>1</v>
      </c>
      <c r="N670" s="152" t="s">
        <v>42</v>
      </c>
      <c r="P670" s="153">
        <f>O670*H670</f>
        <v>0</v>
      </c>
      <c r="Q670" s="153">
        <v>1.0162800000000001</v>
      </c>
      <c r="R670" s="153">
        <f>Q670*H670</f>
        <v>358.37894663999998</v>
      </c>
      <c r="S670" s="153">
        <v>0</v>
      </c>
      <c r="T670" s="154">
        <f>S670*H670</f>
        <v>0</v>
      </c>
      <c r="AR670" s="155" t="s">
        <v>323</v>
      </c>
      <c r="AT670" s="155" t="s">
        <v>319</v>
      </c>
      <c r="AU670" s="155" t="s">
        <v>88</v>
      </c>
      <c r="AY670" s="16" t="s">
        <v>317</v>
      </c>
      <c r="BE670" s="156">
        <f>IF(N670="základná",J670,0)</f>
        <v>0</v>
      </c>
      <c r="BF670" s="156">
        <f>IF(N670="znížená",J670,0)</f>
        <v>0</v>
      </c>
      <c r="BG670" s="156">
        <f>IF(N670="zákl. prenesená",J670,0)</f>
        <v>0</v>
      </c>
      <c r="BH670" s="156">
        <f>IF(N670="zníž. prenesená",J670,0)</f>
        <v>0</v>
      </c>
      <c r="BI670" s="156">
        <f>IF(N670="nulová",J670,0)</f>
        <v>0</v>
      </c>
      <c r="BJ670" s="16" t="s">
        <v>88</v>
      </c>
      <c r="BK670" s="156">
        <f>ROUND(I670*H670,2)</f>
        <v>0</v>
      </c>
      <c r="BL670" s="16" t="s">
        <v>323</v>
      </c>
      <c r="BM670" s="155" t="s">
        <v>1472</v>
      </c>
    </row>
    <row r="671" spans="2:65" s="12" customFormat="1" ht="10">
      <c r="B671" s="157"/>
      <c r="D671" s="158" t="s">
        <v>328</v>
      </c>
      <c r="E671" s="159" t="s">
        <v>1</v>
      </c>
      <c r="F671" s="160" t="s">
        <v>1473</v>
      </c>
      <c r="H671" s="161">
        <v>33.557000000000002</v>
      </c>
      <c r="I671" s="162"/>
      <c r="L671" s="157"/>
      <c r="M671" s="163"/>
      <c r="T671" s="164"/>
      <c r="AT671" s="159" t="s">
        <v>328</v>
      </c>
      <c r="AU671" s="159" t="s">
        <v>88</v>
      </c>
      <c r="AV671" s="12" t="s">
        <v>88</v>
      </c>
      <c r="AW671" s="12" t="s">
        <v>31</v>
      </c>
      <c r="AX671" s="12" t="s">
        <v>76</v>
      </c>
      <c r="AY671" s="159" t="s">
        <v>317</v>
      </c>
    </row>
    <row r="672" spans="2:65" s="13" customFormat="1" ht="10">
      <c r="B672" s="165"/>
      <c r="D672" s="158" t="s">
        <v>328</v>
      </c>
      <c r="E672" s="166" t="s">
        <v>1</v>
      </c>
      <c r="F672" s="167" t="s">
        <v>1474</v>
      </c>
      <c r="H672" s="168">
        <v>33.557000000000002</v>
      </c>
      <c r="I672" s="169"/>
      <c r="L672" s="165"/>
      <c r="M672" s="170"/>
      <c r="T672" s="171"/>
      <c r="AT672" s="166" t="s">
        <v>328</v>
      </c>
      <c r="AU672" s="166" t="s">
        <v>88</v>
      </c>
      <c r="AV672" s="13" t="s">
        <v>92</v>
      </c>
      <c r="AW672" s="13" t="s">
        <v>31</v>
      </c>
      <c r="AX672" s="13" t="s">
        <v>76</v>
      </c>
      <c r="AY672" s="166" t="s">
        <v>317</v>
      </c>
    </row>
    <row r="673" spans="2:51" s="12" customFormat="1" ht="10">
      <c r="B673" s="157"/>
      <c r="D673" s="158" t="s">
        <v>328</v>
      </c>
      <c r="E673" s="159" t="s">
        <v>1</v>
      </c>
      <c r="F673" s="160" t="s">
        <v>1475</v>
      </c>
      <c r="H673" s="161">
        <v>31.495999999999999</v>
      </c>
      <c r="I673" s="162"/>
      <c r="L673" s="157"/>
      <c r="M673" s="163"/>
      <c r="T673" s="164"/>
      <c r="AT673" s="159" t="s">
        <v>328</v>
      </c>
      <c r="AU673" s="159" t="s">
        <v>88</v>
      </c>
      <c r="AV673" s="12" t="s">
        <v>88</v>
      </c>
      <c r="AW673" s="12" t="s">
        <v>31</v>
      </c>
      <c r="AX673" s="12" t="s">
        <v>76</v>
      </c>
      <c r="AY673" s="159" t="s">
        <v>317</v>
      </c>
    </row>
    <row r="674" spans="2:51" s="13" customFormat="1" ht="10">
      <c r="B674" s="165"/>
      <c r="D674" s="158" t="s">
        <v>328</v>
      </c>
      <c r="E674" s="166" t="s">
        <v>1</v>
      </c>
      <c r="F674" s="167" t="s">
        <v>1476</v>
      </c>
      <c r="H674" s="168">
        <v>31.495999999999999</v>
      </c>
      <c r="I674" s="169"/>
      <c r="L674" s="165"/>
      <c r="M674" s="170"/>
      <c r="T674" s="171"/>
      <c r="AT674" s="166" t="s">
        <v>328</v>
      </c>
      <c r="AU674" s="166" t="s">
        <v>88</v>
      </c>
      <c r="AV674" s="13" t="s">
        <v>92</v>
      </c>
      <c r="AW674" s="13" t="s">
        <v>31</v>
      </c>
      <c r="AX674" s="13" t="s">
        <v>76</v>
      </c>
      <c r="AY674" s="166" t="s">
        <v>317</v>
      </c>
    </row>
    <row r="675" spans="2:51" s="12" customFormat="1" ht="10">
      <c r="B675" s="157"/>
      <c r="D675" s="158" t="s">
        <v>328</v>
      </c>
      <c r="E675" s="159" t="s">
        <v>1</v>
      </c>
      <c r="F675" s="160" t="s">
        <v>1477</v>
      </c>
      <c r="H675" s="161">
        <v>42.874000000000002</v>
      </c>
      <c r="I675" s="162"/>
      <c r="L675" s="157"/>
      <c r="M675" s="163"/>
      <c r="T675" s="164"/>
      <c r="AT675" s="159" t="s">
        <v>328</v>
      </c>
      <c r="AU675" s="159" t="s">
        <v>88</v>
      </c>
      <c r="AV675" s="12" t="s">
        <v>88</v>
      </c>
      <c r="AW675" s="12" t="s">
        <v>31</v>
      </c>
      <c r="AX675" s="12" t="s">
        <v>76</v>
      </c>
      <c r="AY675" s="159" t="s">
        <v>317</v>
      </c>
    </row>
    <row r="676" spans="2:51" s="13" customFormat="1" ht="10">
      <c r="B676" s="165"/>
      <c r="D676" s="158" t="s">
        <v>328</v>
      </c>
      <c r="E676" s="166" t="s">
        <v>1</v>
      </c>
      <c r="F676" s="167" t="s">
        <v>1478</v>
      </c>
      <c r="H676" s="168">
        <v>42.874000000000002</v>
      </c>
      <c r="I676" s="169"/>
      <c r="L676" s="165"/>
      <c r="M676" s="170"/>
      <c r="T676" s="171"/>
      <c r="AT676" s="166" t="s">
        <v>328</v>
      </c>
      <c r="AU676" s="166" t="s">
        <v>88</v>
      </c>
      <c r="AV676" s="13" t="s">
        <v>92</v>
      </c>
      <c r="AW676" s="13" t="s">
        <v>31</v>
      </c>
      <c r="AX676" s="13" t="s">
        <v>76</v>
      </c>
      <c r="AY676" s="166" t="s">
        <v>317</v>
      </c>
    </row>
    <row r="677" spans="2:51" s="12" customFormat="1" ht="10">
      <c r="B677" s="157"/>
      <c r="D677" s="158" t="s">
        <v>328</v>
      </c>
      <c r="E677" s="159" t="s">
        <v>1</v>
      </c>
      <c r="F677" s="160" t="s">
        <v>1479</v>
      </c>
      <c r="H677" s="161">
        <v>34.838000000000001</v>
      </c>
      <c r="I677" s="162"/>
      <c r="L677" s="157"/>
      <c r="M677" s="163"/>
      <c r="T677" s="164"/>
      <c r="AT677" s="159" t="s">
        <v>328</v>
      </c>
      <c r="AU677" s="159" t="s">
        <v>88</v>
      </c>
      <c r="AV677" s="12" t="s">
        <v>88</v>
      </c>
      <c r="AW677" s="12" t="s">
        <v>31</v>
      </c>
      <c r="AX677" s="12" t="s">
        <v>76</v>
      </c>
      <c r="AY677" s="159" t="s">
        <v>317</v>
      </c>
    </row>
    <row r="678" spans="2:51" s="13" customFormat="1" ht="10">
      <c r="B678" s="165"/>
      <c r="D678" s="158" t="s">
        <v>328</v>
      </c>
      <c r="E678" s="166" t="s">
        <v>1</v>
      </c>
      <c r="F678" s="167" t="s">
        <v>1480</v>
      </c>
      <c r="H678" s="168">
        <v>34.838000000000001</v>
      </c>
      <c r="I678" s="169"/>
      <c r="L678" s="165"/>
      <c r="M678" s="170"/>
      <c r="T678" s="171"/>
      <c r="AT678" s="166" t="s">
        <v>328</v>
      </c>
      <c r="AU678" s="166" t="s">
        <v>88</v>
      </c>
      <c r="AV678" s="13" t="s">
        <v>92</v>
      </c>
      <c r="AW678" s="13" t="s">
        <v>31</v>
      </c>
      <c r="AX678" s="13" t="s">
        <v>76</v>
      </c>
      <c r="AY678" s="166" t="s">
        <v>317</v>
      </c>
    </row>
    <row r="679" spans="2:51" s="12" customFormat="1" ht="10">
      <c r="B679" s="157"/>
      <c r="D679" s="158" t="s">
        <v>328</v>
      </c>
      <c r="E679" s="159" t="s">
        <v>1</v>
      </c>
      <c r="F679" s="160" t="s">
        <v>1481</v>
      </c>
      <c r="H679" s="161">
        <v>43.508000000000003</v>
      </c>
      <c r="I679" s="162"/>
      <c r="L679" s="157"/>
      <c r="M679" s="163"/>
      <c r="T679" s="164"/>
      <c r="AT679" s="159" t="s">
        <v>328</v>
      </c>
      <c r="AU679" s="159" t="s">
        <v>88</v>
      </c>
      <c r="AV679" s="12" t="s">
        <v>88</v>
      </c>
      <c r="AW679" s="12" t="s">
        <v>31</v>
      </c>
      <c r="AX679" s="12" t="s">
        <v>76</v>
      </c>
      <c r="AY679" s="159" t="s">
        <v>317</v>
      </c>
    </row>
    <row r="680" spans="2:51" s="13" customFormat="1" ht="10">
      <c r="B680" s="165"/>
      <c r="D680" s="158" t="s">
        <v>328</v>
      </c>
      <c r="E680" s="166" t="s">
        <v>1</v>
      </c>
      <c r="F680" s="167" t="s">
        <v>1482</v>
      </c>
      <c r="H680" s="168">
        <v>43.508000000000003</v>
      </c>
      <c r="I680" s="169"/>
      <c r="L680" s="165"/>
      <c r="M680" s="170"/>
      <c r="T680" s="171"/>
      <c r="AT680" s="166" t="s">
        <v>328</v>
      </c>
      <c r="AU680" s="166" t="s">
        <v>88</v>
      </c>
      <c r="AV680" s="13" t="s">
        <v>92</v>
      </c>
      <c r="AW680" s="13" t="s">
        <v>31</v>
      </c>
      <c r="AX680" s="13" t="s">
        <v>76</v>
      </c>
      <c r="AY680" s="166" t="s">
        <v>317</v>
      </c>
    </row>
    <row r="681" spans="2:51" s="12" customFormat="1" ht="10">
      <c r="B681" s="157"/>
      <c r="D681" s="158" t="s">
        <v>328</v>
      </c>
      <c r="E681" s="159" t="s">
        <v>1</v>
      </c>
      <c r="F681" s="160" t="s">
        <v>1483</v>
      </c>
      <c r="H681" s="161">
        <v>34.999000000000002</v>
      </c>
      <c r="I681" s="162"/>
      <c r="L681" s="157"/>
      <c r="M681" s="163"/>
      <c r="T681" s="164"/>
      <c r="AT681" s="159" t="s">
        <v>328</v>
      </c>
      <c r="AU681" s="159" t="s">
        <v>88</v>
      </c>
      <c r="AV681" s="12" t="s">
        <v>88</v>
      </c>
      <c r="AW681" s="12" t="s">
        <v>31</v>
      </c>
      <c r="AX681" s="12" t="s">
        <v>76</v>
      </c>
      <c r="AY681" s="159" t="s">
        <v>317</v>
      </c>
    </row>
    <row r="682" spans="2:51" s="13" customFormat="1" ht="10">
      <c r="B682" s="165"/>
      <c r="D682" s="158" t="s">
        <v>328</v>
      </c>
      <c r="E682" s="166" t="s">
        <v>1</v>
      </c>
      <c r="F682" s="167" t="s">
        <v>1484</v>
      </c>
      <c r="H682" s="168">
        <v>34.999000000000002</v>
      </c>
      <c r="I682" s="169"/>
      <c r="L682" s="165"/>
      <c r="M682" s="170"/>
      <c r="T682" s="171"/>
      <c r="AT682" s="166" t="s">
        <v>328</v>
      </c>
      <c r="AU682" s="166" t="s">
        <v>88</v>
      </c>
      <c r="AV682" s="13" t="s">
        <v>92</v>
      </c>
      <c r="AW682" s="13" t="s">
        <v>31</v>
      </c>
      <c r="AX682" s="13" t="s">
        <v>76</v>
      </c>
      <c r="AY682" s="166" t="s">
        <v>317</v>
      </c>
    </row>
    <row r="683" spans="2:51" s="12" customFormat="1" ht="10">
      <c r="B683" s="157"/>
      <c r="D683" s="158" t="s">
        <v>328</v>
      </c>
      <c r="E683" s="159" t="s">
        <v>1</v>
      </c>
      <c r="F683" s="160" t="s">
        <v>1485</v>
      </c>
      <c r="H683" s="161">
        <v>44.95</v>
      </c>
      <c r="I683" s="162"/>
      <c r="L683" s="157"/>
      <c r="M683" s="163"/>
      <c r="T683" s="164"/>
      <c r="AT683" s="159" t="s">
        <v>328</v>
      </c>
      <c r="AU683" s="159" t="s">
        <v>88</v>
      </c>
      <c r="AV683" s="12" t="s">
        <v>88</v>
      </c>
      <c r="AW683" s="12" t="s">
        <v>31</v>
      </c>
      <c r="AX683" s="12" t="s">
        <v>76</v>
      </c>
      <c r="AY683" s="159" t="s">
        <v>317</v>
      </c>
    </row>
    <row r="684" spans="2:51" s="13" customFormat="1" ht="10">
      <c r="B684" s="165"/>
      <c r="D684" s="158" t="s">
        <v>328</v>
      </c>
      <c r="E684" s="166" t="s">
        <v>1</v>
      </c>
      <c r="F684" s="167" t="s">
        <v>1486</v>
      </c>
      <c r="H684" s="168">
        <v>44.95</v>
      </c>
      <c r="I684" s="169"/>
      <c r="L684" s="165"/>
      <c r="M684" s="170"/>
      <c r="T684" s="171"/>
      <c r="AT684" s="166" t="s">
        <v>328</v>
      </c>
      <c r="AU684" s="166" t="s">
        <v>88</v>
      </c>
      <c r="AV684" s="13" t="s">
        <v>92</v>
      </c>
      <c r="AW684" s="13" t="s">
        <v>31</v>
      </c>
      <c r="AX684" s="13" t="s">
        <v>76</v>
      </c>
      <c r="AY684" s="166" t="s">
        <v>317</v>
      </c>
    </row>
    <row r="685" spans="2:51" s="12" customFormat="1" ht="10">
      <c r="B685" s="157"/>
      <c r="D685" s="158" t="s">
        <v>328</v>
      </c>
      <c r="E685" s="159" t="s">
        <v>1</v>
      </c>
      <c r="F685" s="160" t="s">
        <v>1487</v>
      </c>
      <c r="H685" s="161">
        <v>38.073</v>
      </c>
      <c r="I685" s="162"/>
      <c r="L685" s="157"/>
      <c r="M685" s="163"/>
      <c r="T685" s="164"/>
      <c r="AT685" s="159" t="s">
        <v>328</v>
      </c>
      <c r="AU685" s="159" t="s">
        <v>88</v>
      </c>
      <c r="AV685" s="12" t="s">
        <v>88</v>
      </c>
      <c r="AW685" s="12" t="s">
        <v>31</v>
      </c>
      <c r="AX685" s="12" t="s">
        <v>76</v>
      </c>
      <c r="AY685" s="159" t="s">
        <v>317</v>
      </c>
    </row>
    <row r="686" spans="2:51" s="13" customFormat="1" ht="10">
      <c r="B686" s="165"/>
      <c r="D686" s="158" t="s">
        <v>328</v>
      </c>
      <c r="E686" s="166" t="s">
        <v>1</v>
      </c>
      <c r="F686" s="167" t="s">
        <v>1488</v>
      </c>
      <c r="H686" s="168">
        <v>38.073</v>
      </c>
      <c r="I686" s="169"/>
      <c r="L686" s="165"/>
      <c r="M686" s="170"/>
      <c r="T686" s="171"/>
      <c r="AT686" s="166" t="s">
        <v>328</v>
      </c>
      <c r="AU686" s="166" t="s">
        <v>88</v>
      </c>
      <c r="AV686" s="13" t="s">
        <v>92</v>
      </c>
      <c r="AW686" s="13" t="s">
        <v>31</v>
      </c>
      <c r="AX686" s="13" t="s">
        <v>76</v>
      </c>
      <c r="AY686" s="166" t="s">
        <v>317</v>
      </c>
    </row>
    <row r="687" spans="2:51" s="12" customFormat="1" ht="10">
      <c r="B687" s="157"/>
      <c r="D687" s="158" t="s">
        <v>328</v>
      </c>
      <c r="E687" s="159" t="s">
        <v>1</v>
      </c>
      <c r="F687" s="160" t="s">
        <v>1489</v>
      </c>
      <c r="H687" s="161">
        <v>9.3040000000000003</v>
      </c>
      <c r="I687" s="162"/>
      <c r="L687" s="157"/>
      <c r="M687" s="163"/>
      <c r="T687" s="164"/>
      <c r="AT687" s="159" t="s">
        <v>328</v>
      </c>
      <c r="AU687" s="159" t="s">
        <v>88</v>
      </c>
      <c r="AV687" s="12" t="s">
        <v>88</v>
      </c>
      <c r="AW687" s="12" t="s">
        <v>31</v>
      </c>
      <c r="AX687" s="12" t="s">
        <v>76</v>
      </c>
      <c r="AY687" s="159" t="s">
        <v>317</v>
      </c>
    </row>
    <row r="688" spans="2:51" s="13" customFormat="1" ht="10">
      <c r="B688" s="165"/>
      <c r="D688" s="158" t="s">
        <v>328</v>
      </c>
      <c r="E688" s="166" t="s">
        <v>1</v>
      </c>
      <c r="F688" s="167" t="s">
        <v>1490</v>
      </c>
      <c r="H688" s="168">
        <v>9.3040000000000003</v>
      </c>
      <c r="I688" s="169"/>
      <c r="L688" s="165"/>
      <c r="M688" s="170"/>
      <c r="T688" s="171"/>
      <c r="AT688" s="166" t="s">
        <v>328</v>
      </c>
      <c r="AU688" s="166" t="s">
        <v>88</v>
      </c>
      <c r="AV688" s="13" t="s">
        <v>92</v>
      </c>
      <c r="AW688" s="13" t="s">
        <v>31</v>
      </c>
      <c r="AX688" s="13" t="s">
        <v>76</v>
      </c>
      <c r="AY688" s="166" t="s">
        <v>317</v>
      </c>
    </row>
    <row r="689" spans="2:51" s="12" customFormat="1" ht="10">
      <c r="B689" s="157"/>
      <c r="D689" s="158" t="s">
        <v>328</v>
      </c>
      <c r="E689" s="159" t="s">
        <v>1</v>
      </c>
      <c r="F689" s="160" t="s">
        <v>1491</v>
      </c>
      <c r="H689" s="161">
        <v>9.4049999999999994</v>
      </c>
      <c r="I689" s="162"/>
      <c r="L689" s="157"/>
      <c r="M689" s="163"/>
      <c r="T689" s="164"/>
      <c r="AT689" s="159" t="s">
        <v>328</v>
      </c>
      <c r="AU689" s="159" t="s">
        <v>88</v>
      </c>
      <c r="AV689" s="12" t="s">
        <v>88</v>
      </c>
      <c r="AW689" s="12" t="s">
        <v>31</v>
      </c>
      <c r="AX689" s="12" t="s">
        <v>76</v>
      </c>
      <c r="AY689" s="159" t="s">
        <v>317</v>
      </c>
    </row>
    <row r="690" spans="2:51" s="13" customFormat="1" ht="10">
      <c r="B690" s="165"/>
      <c r="D690" s="158" t="s">
        <v>328</v>
      </c>
      <c r="E690" s="166" t="s">
        <v>1</v>
      </c>
      <c r="F690" s="167" t="s">
        <v>1492</v>
      </c>
      <c r="H690" s="168">
        <v>9.4049999999999994</v>
      </c>
      <c r="I690" s="169"/>
      <c r="L690" s="165"/>
      <c r="M690" s="170"/>
      <c r="T690" s="171"/>
      <c r="AT690" s="166" t="s">
        <v>328</v>
      </c>
      <c r="AU690" s="166" t="s">
        <v>88</v>
      </c>
      <c r="AV690" s="13" t="s">
        <v>92</v>
      </c>
      <c r="AW690" s="13" t="s">
        <v>31</v>
      </c>
      <c r="AX690" s="13" t="s">
        <v>76</v>
      </c>
      <c r="AY690" s="166" t="s">
        <v>317</v>
      </c>
    </row>
    <row r="691" spans="2:51" s="12" customFormat="1" ht="10">
      <c r="B691" s="157"/>
      <c r="D691" s="158" t="s">
        <v>328</v>
      </c>
      <c r="E691" s="159" t="s">
        <v>1</v>
      </c>
      <c r="F691" s="160" t="s">
        <v>1493</v>
      </c>
      <c r="H691" s="161">
        <v>11.746</v>
      </c>
      <c r="I691" s="162"/>
      <c r="L691" s="157"/>
      <c r="M691" s="163"/>
      <c r="T691" s="164"/>
      <c r="AT691" s="159" t="s">
        <v>328</v>
      </c>
      <c r="AU691" s="159" t="s">
        <v>88</v>
      </c>
      <c r="AV691" s="12" t="s">
        <v>88</v>
      </c>
      <c r="AW691" s="12" t="s">
        <v>31</v>
      </c>
      <c r="AX691" s="12" t="s">
        <v>76</v>
      </c>
      <c r="AY691" s="159" t="s">
        <v>317</v>
      </c>
    </row>
    <row r="692" spans="2:51" s="13" customFormat="1" ht="10">
      <c r="B692" s="165"/>
      <c r="D692" s="158" t="s">
        <v>328</v>
      </c>
      <c r="E692" s="166" t="s">
        <v>1</v>
      </c>
      <c r="F692" s="167" t="s">
        <v>1494</v>
      </c>
      <c r="H692" s="168">
        <v>11.746</v>
      </c>
      <c r="I692" s="169"/>
      <c r="L692" s="165"/>
      <c r="M692" s="170"/>
      <c r="T692" s="171"/>
      <c r="AT692" s="166" t="s">
        <v>328</v>
      </c>
      <c r="AU692" s="166" t="s">
        <v>88</v>
      </c>
      <c r="AV692" s="13" t="s">
        <v>92</v>
      </c>
      <c r="AW692" s="13" t="s">
        <v>31</v>
      </c>
      <c r="AX692" s="13" t="s">
        <v>76</v>
      </c>
      <c r="AY692" s="166" t="s">
        <v>317</v>
      </c>
    </row>
    <row r="693" spans="2:51" s="12" customFormat="1" ht="10">
      <c r="B693" s="157"/>
      <c r="D693" s="158" t="s">
        <v>328</v>
      </c>
      <c r="E693" s="159" t="s">
        <v>1</v>
      </c>
      <c r="F693" s="160" t="s">
        <v>1144</v>
      </c>
      <c r="H693" s="161">
        <v>3.0659999999999998</v>
      </c>
      <c r="I693" s="162"/>
      <c r="L693" s="157"/>
      <c r="M693" s="163"/>
      <c r="T693" s="164"/>
      <c r="AT693" s="159" t="s">
        <v>328</v>
      </c>
      <c r="AU693" s="159" t="s">
        <v>88</v>
      </c>
      <c r="AV693" s="12" t="s">
        <v>88</v>
      </c>
      <c r="AW693" s="12" t="s">
        <v>31</v>
      </c>
      <c r="AX693" s="12" t="s">
        <v>76</v>
      </c>
      <c r="AY693" s="159" t="s">
        <v>317</v>
      </c>
    </row>
    <row r="694" spans="2:51" s="13" customFormat="1" ht="10">
      <c r="B694" s="165"/>
      <c r="D694" s="158" t="s">
        <v>328</v>
      </c>
      <c r="E694" s="166" t="s">
        <v>1</v>
      </c>
      <c r="F694" s="167" t="s">
        <v>1145</v>
      </c>
      <c r="H694" s="168">
        <v>3.0659999999999998</v>
      </c>
      <c r="I694" s="169"/>
      <c r="L694" s="165"/>
      <c r="M694" s="170"/>
      <c r="T694" s="171"/>
      <c r="AT694" s="166" t="s">
        <v>328</v>
      </c>
      <c r="AU694" s="166" t="s">
        <v>88</v>
      </c>
      <c r="AV694" s="13" t="s">
        <v>92</v>
      </c>
      <c r="AW694" s="13" t="s">
        <v>31</v>
      </c>
      <c r="AX694" s="13" t="s">
        <v>76</v>
      </c>
      <c r="AY694" s="166" t="s">
        <v>317</v>
      </c>
    </row>
    <row r="695" spans="2:51" s="12" customFormat="1" ht="10">
      <c r="B695" s="157"/>
      <c r="D695" s="158" t="s">
        <v>328</v>
      </c>
      <c r="E695" s="159" t="s">
        <v>1</v>
      </c>
      <c r="F695" s="160" t="s">
        <v>1495</v>
      </c>
      <c r="H695" s="161">
        <v>5.9029999999999996</v>
      </c>
      <c r="I695" s="162"/>
      <c r="L695" s="157"/>
      <c r="M695" s="163"/>
      <c r="T695" s="164"/>
      <c r="AT695" s="159" t="s">
        <v>328</v>
      </c>
      <c r="AU695" s="159" t="s">
        <v>88</v>
      </c>
      <c r="AV695" s="12" t="s">
        <v>88</v>
      </c>
      <c r="AW695" s="12" t="s">
        <v>31</v>
      </c>
      <c r="AX695" s="12" t="s">
        <v>76</v>
      </c>
      <c r="AY695" s="159" t="s">
        <v>317</v>
      </c>
    </row>
    <row r="696" spans="2:51" s="13" customFormat="1" ht="10">
      <c r="B696" s="165"/>
      <c r="D696" s="158" t="s">
        <v>328</v>
      </c>
      <c r="E696" s="166" t="s">
        <v>1</v>
      </c>
      <c r="F696" s="167" t="s">
        <v>1496</v>
      </c>
      <c r="H696" s="168">
        <v>5.9029999999999996</v>
      </c>
      <c r="I696" s="169"/>
      <c r="L696" s="165"/>
      <c r="M696" s="170"/>
      <c r="T696" s="171"/>
      <c r="AT696" s="166" t="s">
        <v>328</v>
      </c>
      <c r="AU696" s="166" t="s">
        <v>88</v>
      </c>
      <c r="AV696" s="13" t="s">
        <v>92</v>
      </c>
      <c r="AW696" s="13" t="s">
        <v>31</v>
      </c>
      <c r="AX696" s="13" t="s">
        <v>76</v>
      </c>
      <c r="AY696" s="166" t="s">
        <v>317</v>
      </c>
    </row>
    <row r="697" spans="2:51" s="12" customFormat="1" ht="10">
      <c r="B697" s="157"/>
      <c r="D697" s="158" t="s">
        <v>328</v>
      </c>
      <c r="E697" s="159" t="s">
        <v>1</v>
      </c>
      <c r="F697" s="160" t="s">
        <v>1497</v>
      </c>
      <c r="H697" s="161">
        <v>6.66</v>
      </c>
      <c r="I697" s="162"/>
      <c r="L697" s="157"/>
      <c r="M697" s="163"/>
      <c r="T697" s="164"/>
      <c r="AT697" s="159" t="s">
        <v>328</v>
      </c>
      <c r="AU697" s="159" t="s">
        <v>88</v>
      </c>
      <c r="AV697" s="12" t="s">
        <v>88</v>
      </c>
      <c r="AW697" s="12" t="s">
        <v>31</v>
      </c>
      <c r="AX697" s="12" t="s">
        <v>76</v>
      </c>
      <c r="AY697" s="159" t="s">
        <v>317</v>
      </c>
    </row>
    <row r="698" spans="2:51" s="13" customFormat="1" ht="10">
      <c r="B698" s="165"/>
      <c r="D698" s="158" t="s">
        <v>328</v>
      </c>
      <c r="E698" s="166" t="s">
        <v>1</v>
      </c>
      <c r="F698" s="167" t="s">
        <v>1498</v>
      </c>
      <c r="H698" s="168">
        <v>6.66</v>
      </c>
      <c r="I698" s="169"/>
      <c r="L698" s="165"/>
      <c r="M698" s="170"/>
      <c r="T698" s="171"/>
      <c r="AT698" s="166" t="s">
        <v>328</v>
      </c>
      <c r="AU698" s="166" t="s">
        <v>88</v>
      </c>
      <c r="AV698" s="13" t="s">
        <v>92</v>
      </c>
      <c r="AW698" s="13" t="s">
        <v>31</v>
      </c>
      <c r="AX698" s="13" t="s">
        <v>76</v>
      </c>
      <c r="AY698" s="166" t="s">
        <v>317</v>
      </c>
    </row>
    <row r="699" spans="2:51" s="12" customFormat="1" ht="10">
      <c r="B699" s="157"/>
      <c r="D699" s="158" t="s">
        <v>328</v>
      </c>
      <c r="E699" s="159" t="s">
        <v>1</v>
      </c>
      <c r="F699" s="160" t="s">
        <v>1499</v>
      </c>
      <c r="H699" s="161">
        <v>1.6930000000000001</v>
      </c>
      <c r="I699" s="162"/>
      <c r="L699" s="157"/>
      <c r="M699" s="163"/>
      <c r="T699" s="164"/>
      <c r="AT699" s="159" t="s">
        <v>328</v>
      </c>
      <c r="AU699" s="159" t="s">
        <v>88</v>
      </c>
      <c r="AV699" s="12" t="s">
        <v>88</v>
      </c>
      <c r="AW699" s="12" t="s">
        <v>31</v>
      </c>
      <c r="AX699" s="12" t="s">
        <v>76</v>
      </c>
      <c r="AY699" s="159" t="s">
        <v>317</v>
      </c>
    </row>
    <row r="700" spans="2:51" s="13" customFormat="1" ht="10">
      <c r="B700" s="165"/>
      <c r="D700" s="158" t="s">
        <v>328</v>
      </c>
      <c r="E700" s="166" t="s">
        <v>1</v>
      </c>
      <c r="F700" s="167" t="s">
        <v>1500</v>
      </c>
      <c r="H700" s="168">
        <v>1.6930000000000001</v>
      </c>
      <c r="I700" s="169"/>
      <c r="L700" s="165"/>
      <c r="M700" s="170"/>
      <c r="T700" s="171"/>
      <c r="AT700" s="166" t="s">
        <v>328</v>
      </c>
      <c r="AU700" s="166" t="s">
        <v>88</v>
      </c>
      <c r="AV700" s="13" t="s">
        <v>92</v>
      </c>
      <c r="AW700" s="13" t="s">
        <v>31</v>
      </c>
      <c r="AX700" s="13" t="s">
        <v>76</v>
      </c>
      <c r="AY700" s="166" t="s">
        <v>317</v>
      </c>
    </row>
    <row r="701" spans="2:51" s="12" customFormat="1" ht="10">
      <c r="B701" s="157"/>
      <c r="D701" s="158" t="s">
        <v>328</v>
      </c>
      <c r="E701" s="159" t="s">
        <v>1</v>
      </c>
      <c r="F701" s="160" t="s">
        <v>1501</v>
      </c>
      <c r="H701" s="161">
        <v>0.44800000000000001</v>
      </c>
      <c r="I701" s="162"/>
      <c r="L701" s="157"/>
      <c r="M701" s="163"/>
      <c r="T701" s="164"/>
      <c r="AT701" s="159" t="s">
        <v>328</v>
      </c>
      <c r="AU701" s="159" t="s">
        <v>88</v>
      </c>
      <c r="AV701" s="12" t="s">
        <v>88</v>
      </c>
      <c r="AW701" s="12" t="s">
        <v>31</v>
      </c>
      <c r="AX701" s="12" t="s">
        <v>76</v>
      </c>
      <c r="AY701" s="159" t="s">
        <v>317</v>
      </c>
    </row>
    <row r="702" spans="2:51" s="13" customFormat="1" ht="10">
      <c r="B702" s="165"/>
      <c r="D702" s="158" t="s">
        <v>328</v>
      </c>
      <c r="E702" s="166" t="s">
        <v>1</v>
      </c>
      <c r="F702" s="167" t="s">
        <v>1502</v>
      </c>
      <c r="H702" s="168">
        <v>0.44800000000000001</v>
      </c>
      <c r="I702" s="169"/>
      <c r="L702" s="165"/>
      <c r="M702" s="170"/>
      <c r="T702" s="171"/>
      <c r="AT702" s="166" t="s">
        <v>328</v>
      </c>
      <c r="AU702" s="166" t="s">
        <v>88</v>
      </c>
      <c r="AV702" s="13" t="s">
        <v>92</v>
      </c>
      <c r="AW702" s="13" t="s">
        <v>31</v>
      </c>
      <c r="AX702" s="13" t="s">
        <v>76</v>
      </c>
      <c r="AY702" s="166" t="s">
        <v>317</v>
      </c>
    </row>
    <row r="703" spans="2:51" s="12" customFormat="1" ht="10">
      <c r="B703" s="157"/>
      <c r="D703" s="158" t="s">
        <v>328</v>
      </c>
      <c r="E703" s="159" t="s">
        <v>1</v>
      </c>
      <c r="F703" s="160" t="s">
        <v>1503</v>
      </c>
      <c r="H703" s="161">
        <v>0.11799999999999999</v>
      </c>
      <c r="I703" s="162"/>
      <c r="L703" s="157"/>
      <c r="M703" s="163"/>
      <c r="T703" s="164"/>
      <c r="AT703" s="159" t="s">
        <v>328</v>
      </c>
      <c r="AU703" s="159" t="s">
        <v>88</v>
      </c>
      <c r="AV703" s="12" t="s">
        <v>88</v>
      </c>
      <c r="AW703" s="12" t="s">
        <v>31</v>
      </c>
      <c r="AX703" s="12" t="s">
        <v>76</v>
      </c>
      <c r="AY703" s="159" t="s">
        <v>317</v>
      </c>
    </row>
    <row r="704" spans="2:51" s="13" customFormat="1" ht="10">
      <c r="B704" s="165"/>
      <c r="D704" s="158" t="s">
        <v>328</v>
      </c>
      <c r="E704" s="166" t="s">
        <v>1</v>
      </c>
      <c r="F704" s="167" t="s">
        <v>1504</v>
      </c>
      <c r="H704" s="168">
        <v>0.11799999999999999</v>
      </c>
      <c r="I704" s="169"/>
      <c r="L704" s="165"/>
      <c r="M704" s="170"/>
      <c r="T704" s="171"/>
      <c r="AT704" s="166" t="s">
        <v>328</v>
      </c>
      <c r="AU704" s="166" t="s">
        <v>88</v>
      </c>
      <c r="AV704" s="13" t="s">
        <v>92</v>
      </c>
      <c r="AW704" s="13" t="s">
        <v>31</v>
      </c>
      <c r="AX704" s="13" t="s">
        <v>76</v>
      </c>
      <c r="AY704" s="166" t="s">
        <v>317</v>
      </c>
    </row>
    <row r="705" spans="2:65" s="14" customFormat="1" ht="10">
      <c r="B705" s="172"/>
      <c r="D705" s="158" t="s">
        <v>328</v>
      </c>
      <c r="E705" s="173" t="s">
        <v>1</v>
      </c>
      <c r="F705" s="174" t="s">
        <v>332</v>
      </c>
      <c r="H705" s="175">
        <v>352.63799999999986</v>
      </c>
      <c r="I705" s="176"/>
      <c r="L705" s="172"/>
      <c r="M705" s="177"/>
      <c r="T705" s="178"/>
      <c r="AT705" s="173" t="s">
        <v>328</v>
      </c>
      <c r="AU705" s="173" t="s">
        <v>88</v>
      </c>
      <c r="AV705" s="14" t="s">
        <v>323</v>
      </c>
      <c r="AW705" s="14" t="s">
        <v>31</v>
      </c>
      <c r="AX705" s="14" t="s">
        <v>83</v>
      </c>
      <c r="AY705" s="173" t="s">
        <v>317</v>
      </c>
    </row>
    <row r="706" spans="2:65" s="1" customFormat="1" ht="37.75" customHeight="1">
      <c r="B706" s="142"/>
      <c r="C706" s="143" t="s">
        <v>684</v>
      </c>
      <c r="D706" s="143" t="s">
        <v>319</v>
      </c>
      <c r="E706" s="144" t="s">
        <v>1505</v>
      </c>
      <c r="F706" s="145" t="s">
        <v>1506</v>
      </c>
      <c r="G706" s="146" t="s">
        <v>439</v>
      </c>
      <c r="H706" s="147">
        <v>0.443</v>
      </c>
      <c r="I706" s="148"/>
      <c r="J706" s="149">
        <f>ROUND(I706*H706,2)</f>
        <v>0</v>
      </c>
      <c r="K706" s="150"/>
      <c r="L706" s="31"/>
      <c r="M706" s="151" t="s">
        <v>1</v>
      </c>
      <c r="N706" s="152" t="s">
        <v>42</v>
      </c>
      <c r="P706" s="153">
        <f>O706*H706</f>
        <v>0</v>
      </c>
      <c r="Q706" s="153">
        <v>1.20296</v>
      </c>
      <c r="R706" s="153">
        <f>Q706*H706</f>
        <v>0.53291127999999999</v>
      </c>
      <c r="S706" s="153">
        <v>0</v>
      </c>
      <c r="T706" s="154">
        <f>S706*H706</f>
        <v>0</v>
      </c>
      <c r="AR706" s="155" t="s">
        <v>323</v>
      </c>
      <c r="AT706" s="155" t="s">
        <v>319</v>
      </c>
      <c r="AU706" s="155" t="s">
        <v>88</v>
      </c>
      <c r="AY706" s="16" t="s">
        <v>317</v>
      </c>
      <c r="BE706" s="156">
        <f>IF(N706="základná",J706,0)</f>
        <v>0</v>
      </c>
      <c r="BF706" s="156">
        <f>IF(N706="znížená",J706,0)</f>
        <v>0</v>
      </c>
      <c r="BG706" s="156">
        <f>IF(N706="zákl. prenesená",J706,0)</f>
        <v>0</v>
      </c>
      <c r="BH706" s="156">
        <f>IF(N706="zníž. prenesená",J706,0)</f>
        <v>0</v>
      </c>
      <c r="BI706" s="156">
        <f>IF(N706="nulová",J706,0)</f>
        <v>0</v>
      </c>
      <c r="BJ706" s="16" t="s">
        <v>88</v>
      </c>
      <c r="BK706" s="156">
        <f>ROUND(I706*H706,2)</f>
        <v>0</v>
      </c>
      <c r="BL706" s="16" t="s">
        <v>323</v>
      </c>
      <c r="BM706" s="155" t="s">
        <v>1507</v>
      </c>
    </row>
    <row r="707" spans="2:65" s="12" customFormat="1" ht="10">
      <c r="B707" s="157"/>
      <c r="D707" s="158" t="s">
        <v>328</v>
      </c>
      <c r="E707" s="159" t="s">
        <v>1</v>
      </c>
      <c r="F707" s="160" t="s">
        <v>1508</v>
      </c>
      <c r="H707" s="161">
        <v>0.151</v>
      </c>
      <c r="I707" s="162"/>
      <c r="L707" s="157"/>
      <c r="M707" s="163"/>
      <c r="T707" s="164"/>
      <c r="AT707" s="159" t="s">
        <v>328</v>
      </c>
      <c r="AU707" s="159" t="s">
        <v>88</v>
      </c>
      <c r="AV707" s="12" t="s">
        <v>88</v>
      </c>
      <c r="AW707" s="12" t="s">
        <v>31</v>
      </c>
      <c r="AX707" s="12" t="s">
        <v>76</v>
      </c>
      <c r="AY707" s="159" t="s">
        <v>317</v>
      </c>
    </row>
    <row r="708" spans="2:65" s="13" customFormat="1" ht="10">
      <c r="B708" s="165"/>
      <c r="D708" s="158" t="s">
        <v>328</v>
      </c>
      <c r="E708" s="166" t="s">
        <v>1</v>
      </c>
      <c r="F708" s="167" t="s">
        <v>1509</v>
      </c>
      <c r="H708" s="168">
        <v>0.151</v>
      </c>
      <c r="I708" s="169"/>
      <c r="L708" s="165"/>
      <c r="M708" s="170"/>
      <c r="T708" s="171"/>
      <c r="AT708" s="166" t="s">
        <v>328</v>
      </c>
      <c r="AU708" s="166" t="s">
        <v>88</v>
      </c>
      <c r="AV708" s="13" t="s">
        <v>92</v>
      </c>
      <c r="AW708" s="13" t="s">
        <v>31</v>
      </c>
      <c r="AX708" s="13" t="s">
        <v>76</v>
      </c>
      <c r="AY708" s="166" t="s">
        <v>317</v>
      </c>
    </row>
    <row r="709" spans="2:65" s="12" customFormat="1" ht="10">
      <c r="B709" s="157"/>
      <c r="D709" s="158" t="s">
        <v>328</v>
      </c>
      <c r="E709" s="159" t="s">
        <v>1</v>
      </c>
      <c r="F709" s="160" t="s">
        <v>1510</v>
      </c>
      <c r="H709" s="161">
        <v>0.29199999999999998</v>
      </c>
      <c r="I709" s="162"/>
      <c r="L709" s="157"/>
      <c r="M709" s="163"/>
      <c r="T709" s="164"/>
      <c r="AT709" s="159" t="s">
        <v>328</v>
      </c>
      <c r="AU709" s="159" t="s">
        <v>88</v>
      </c>
      <c r="AV709" s="12" t="s">
        <v>88</v>
      </c>
      <c r="AW709" s="12" t="s">
        <v>31</v>
      </c>
      <c r="AX709" s="12" t="s">
        <v>76</v>
      </c>
      <c r="AY709" s="159" t="s">
        <v>317</v>
      </c>
    </row>
    <row r="710" spans="2:65" s="13" customFormat="1" ht="10">
      <c r="B710" s="165"/>
      <c r="D710" s="158" t="s">
        <v>328</v>
      </c>
      <c r="E710" s="166" t="s">
        <v>1</v>
      </c>
      <c r="F710" s="167" t="s">
        <v>1504</v>
      </c>
      <c r="H710" s="168">
        <v>0.29199999999999998</v>
      </c>
      <c r="I710" s="169"/>
      <c r="L710" s="165"/>
      <c r="M710" s="170"/>
      <c r="T710" s="171"/>
      <c r="AT710" s="166" t="s">
        <v>328</v>
      </c>
      <c r="AU710" s="166" t="s">
        <v>88</v>
      </c>
      <c r="AV710" s="13" t="s">
        <v>92</v>
      </c>
      <c r="AW710" s="13" t="s">
        <v>31</v>
      </c>
      <c r="AX710" s="13" t="s">
        <v>76</v>
      </c>
      <c r="AY710" s="166" t="s">
        <v>317</v>
      </c>
    </row>
    <row r="711" spans="2:65" s="14" customFormat="1" ht="10">
      <c r="B711" s="172"/>
      <c r="D711" s="158" t="s">
        <v>328</v>
      </c>
      <c r="E711" s="173" t="s">
        <v>1</v>
      </c>
      <c r="F711" s="174" t="s">
        <v>332</v>
      </c>
      <c r="H711" s="175">
        <v>0.443</v>
      </c>
      <c r="I711" s="176"/>
      <c r="L711" s="172"/>
      <c r="M711" s="177"/>
      <c r="T711" s="178"/>
      <c r="AT711" s="173" t="s">
        <v>328</v>
      </c>
      <c r="AU711" s="173" t="s">
        <v>88</v>
      </c>
      <c r="AV711" s="14" t="s">
        <v>323</v>
      </c>
      <c r="AW711" s="14" t="s">
        <v>31</v>
      </c>
      <c r="AX711" s="14" t="s">
        <v>83</v>
      </c>
      <c r="AY711" s="173" t="s">
        <v>317</v>
      </c>
    </row>
    <row r="712" spans="2:65" s="1" customFormat="1" ht="24.15" customHeight="1">
      <c r="B712" s="142"/>
      <c r="C712" s="143" t="s">
        <v>1511</v>
      </c>
      <c r="D712" s="143" t="s">
        <v>319</v>
      </c>
      <c r="E712" s="144" t="s">
        <v>1512</v>
      </c>
      <c r="F712" s="145" t="s">
        <v>1513</v>
      </c>
      <c r="G712" s="146" t="s">
        <v>467</v>
      </c>
      <c r="H712" s="147">
        <v>852</v>
      </c>
      <c r="I712" s="148"/>
      <c r="J712" s="149">
        <f>ROUND(I712*H712,2)</f>
        <v>0</v>
      </c>
      <c r="K712" s="150"/>
      <c r="L712" s="31"/>
      <c r="M712" s="151" t="s">
        <v>1</v>
      </c>
      <c r="N712" s="152" t="s">
        <v>42</v>
      </c>
      <c r="P712" s="153">
        <f>O712*H712</f>
        <v>0</v>
      </c>
      <c r="Q712" s="153">
        <v>0</v>
      </c>
      <c r="R712" s="153">
        <f>Q712*H712</f>
        <v>0</v>
      </c>
      <c r="S712" s="153">
        <v>0</v>
      </c>
      <c r="T712" s="154">
        <f>S712*H712</f>
        <v>0</v>
      </c>
      <c r="AR712" s="155" t="s">
        <v>323</v>
      </c>
      <c r="AT712" s="155" t="s">
        <v>319</v>
      </c>
      <c r="AU712" s="155" t="s">
        <v>88</v>
      </c>
      <c r="AY712" s="16" t="s">
        <v>317</v>
      </c>
      <c r="BE712" s="156">
        <f>IF(N712="základná",J712,0)</f>
        <v>0</v>
      </c>
      <c r="BF712" s="156">
        <f>IF(N712="znížená",J712,0)</f>
        <v>0</v>
      </c>
      <c r="BG712" s="156">
        <f>IF(N712="zákl. prenesená",J712,0)</f>
        <v>0</v>
      </c>
      <c r="BH712" s="156">
        <f>IF(N712="zníž. prenesená",J712,0)</f>
        <v>0</v>
      </c>
      <c r="BI712" s="156">
        <f>IF(N712="nulová",J712,0)</f>
        <v>0</v>
      </c>
      <c r="BJ712" s="16" t="s">
        <v>88</v>
      </c>
      <c r="BK712" s="156">
        <f>ROUND(I712*H712,2)</f>
        <v>0</v>
      </c>
      <c r="BL712" s="16" t="s">
        <v>323</v>
      </c>
      <c r="BM712" s="155" t="s">
        <v>1514</v>
      </c>
    </row>
    <row r="713" spans="2:65" s="12" customFormat="1" ht="10">
      <c r="B713" s="157"/>
      <c r="D713" s="158" t="s">
        <v>328</v>
      </c>
      <c r="E713" s="159" t="s">
        <v>1</v>
      </c>
      <c r="F713" s="160" t="s">
        <v>1515</v>
      </c>
      <c r="H713" s="161">
        <v>202</v>
      </c>
      <c r="I713" s="162"/>
      <c r="L713" s="157"/>
      <c r="M713" s="163"/>
      <c r="T713" s="164"/>
      <c r="AT713" s="159" t="s">
        <v>328</v>
      </c>
      <c r="AU713" s="159" t="s">
        <v>88</v>
      </c>
      <c r="AV713" s="12" t="s">
        <v>88</v>
      </c>
      <c r="AW713" s="12" t="s">
        <v>31</v>
      </c>
      <c r="AX713" s="12" t="s">
        <v>76</v>
      </c>
      <c r="AY713" s="159" t="s">
        <v>317</v>
      </c>
    </row>
    <row r="714" spans="2:65" s="13" customFormat="1" ht="10">
      <c r="B714" s="165"/>
      <c r="D714" s="158" t="s">
        <v>328</v>
      </c>
      <c r="E714" s="166" t="s">
        <v>1</v>
      </c>
      <c r="F714" s="167" t="s">
        <v>1516</v>
      </c>
      <c r="H714" s="168">
        <v>202</v>
      </c>
      <c r="I714" s="169"/>
      <c r="L714" s="165"/>
      <c r="M714" s="170"/>
      <c r="T714" s="171"/>
      <c r="AT714" s="166" t="s">
        <v>328</v>
      </c>
      <c r="AU714" s="166" t="s">
        <v>88</v>
      </c>
      <c r="AV714" s="13" t="s">
        <v>92</v>
      </c>
      <c r="AW714" s="13" t="s">
        <v>31</v>
      </c>
      <c r="AX714" s="13" t="s">
        <v>76</v>
      </c>
      <c r="AY714" s="166" t="s">
        <v>317</v>
      </c>
    </row>
    <row r="715" spans="2:65" s="12" customFormat="1" ht="10">
      <c r="B715" s="157"/>
      <c r="D715" s="158" t="s">
        <v>328</v>
      </c>
      <c r="E715" s="159" t="s">
        <v>1</v>
      </c>
      <c r="F715" s="160" t="s">
        <v>1517</v>
      </c>
      <c r="H715" s="161">
        <v>196</v>
      </c>
      <c r="I715" s="162"/>
      <c r="L715" s="157"/>
      <c r="M715" s="163"/>
      <c r="T715" s="164"/>
      <c r="AT715" s="159" t="s">
        <v>328</v>
      </c>
      <c r="AU715" s="159" t="s">
        <v>88</v>
      </c>
      <c r="AV715" s="12" t="s">
        <v>88</v>
      </c>
      <c r="AW715" s="12" t="s">
        <v>31</v>
      </c>
      <c r="AX715" s="12" t="s">
        <v>76</v>
      </c>
      <c r="AY715" s="159" t="s">
        <v>317</v>
      </c>
    </row>
    <row r="716" spans="2:65" s="13" customFormat="1" ht="10">
      <c r="B716" s="165"/>
      <c r="D716" s="158" t="s">
        <v>328</v>
      </c>
      <c r="E716" s="166" t="s">
        <v>1</v>
      </c>
      <c r="F716" s="167" t="s">
        <v>1518</v>
      </c>
      <c r="H716" s="168">
        <v>196</v>
      </c>
      <c r="I716" s="169"/>
      <c r="L716" s="165"/>
      <c r="M716" s="170"/>
      <c r="T716" s="171"/>
      <c r="AT716" s="166" t="s">
        <v>328</v>
      </c>
      <c r="AU716" s="166" t="s">
        <v>88</v>
      </c>
      <c r="AV716" s="13" t="s">
        <v>92</v>
      </c>
      <c r="AW716" s="13" t="s">
        <v>31</v>
      </c>
      <c r="AX716" s="13" t="s">
        <v>76</v>
      </c>
      <c r="AY716" s="166" t="s">
        <v>317</v>
      </c>
    </row>
    <row r="717" spans="2:65" s="12" customFormat="1" ht="10">
      <c r="B717" s="157"/>
      <c r="D717" s="158" t="s">
        <v>328</v>
      </c>
      <c r="E717" s="159" t="s">
        <v>1</v>
      </c>
      <c r="F717" s="160" t="s">
        <v>1519</v>
      </c>
      <c r="H717" s="161">
        <v>208</v>
      </c>
      <c r="I717" s="162"/>
      <c r="L717" s="157"/>
      <c r="M717" s="163"/>
      <c r="T717" s="164"/>
      <c r="AT717" s="159" t="s">
        <v>328</v>
      </c>
      <c r="AU717" s="159" t="s">
        <v>88</v>
      </c>
      <c r="AV717" s="12" t="s">
        <v>88</v>
      </c>
      <c r="AW717" s="12" t="s">
        <v>31</v>
      </c>
      <c r="AX717" s="12" t="s">
        <v>76</v>
      </c>
      <c r="AY717" s="159" t="s">
        <v>317</v>
      </c>
    </row>
    <row r="718" spans="2:65" s="13" customFormat="1" ht="10">
      <c r="B718" s="165"/>
      <c r="D718" s="158" t="s">
        <v>328</v>
      </c>
      <c r="E718" s="166" t="s">
        <v>1</v>
      </c>
      <c r="F718" s="167" t="s">
        <v>1520</v>
      </c>
      <c r="H718" s="168">
        <v>208</v>
      </c>
      <c r="I718" s="169"/>
      <c r="L718" s="165"/>
      <c r="M718" s="170"/>
      <c r="T718" s="171"/>
      <c r="AT718" s="166" t="s">
        <v>328</v>
      </c>
      <c r="AU718" s="166" t="s">
        <v>88</v>
      </c>
      <c r="AV718" s="13" t="s">
        <v>92</v>
      </c>
      <c r="AW718" s="13" t="s">
        <v>31</v>
      </c>
      <c r="AX718" s="13" t="s">
        <v>76</v>
      </c>
      <c r="AY718" s="166" t="s">
        <v>317</v>
      </c>
    </row>
    <row r="719" spans="2:65" s="12" customFormat="1" ht="10">
      <c r="B719" s="157"/>
      <c r="D719" s="158" t="s">
        <v>328</v>
      </c>
      <c r="E719" s="159" t="s">
        <v>1</v>
      </c>
      <c r="F719" s="160" t="s">
        <v>1521</v>
      </c>
      <c r="H719" s="161">
        <v>194</v>
      </c>
      <c r="I719" s="162"/>
      <c r="L719" s="157"/>
      <c r="M719" s="163"/>
      <c r="T719" s="164"/>
      <c r="AT719" s="159" t="s">
        <v>328</v>
      </c>
      <c r="AU719" s="159" t="s">
        <v>88</v>
      </c>
      <c r="AV719" s="12" t="s">
        <v>88</v>
      </c>
      <c r="AW719" s="12" t="s">
        <v>31</v>
      </c>
      <c r="AX719" s="12" t="s">
        <v>76</v>
      </c>
      <c r="AY719" s="159" t="s">
        <v>317</v>
      </c>
    </row>
    <row r="720" spans="2:65" s="13" customFormat="1" ht="10">
      <c r="B720" s="165"/>
      <c r="D720" s="158" t="s">
        <v>328</v>
      </c>
      <c r="E720" s="166" t="s">
        <v>1</v>
      </c>
      <c r="F720" s="167" t="s">
        <v>1240</v>
      </c>
      <c r="H720" s="168">
        <v>194</v>
      </c>
      <c r="I720" s="169"/>
      <c r="L720" s="165"/>
      <c r="M720" s="170"/>
      <c r="T720" s="171"/>
      <c r="AT720" s="166" t="s">
        <v>328</v>
      </c>
      <c r="AU720" s="166" t="s">
        <v>88</v>
      </c>
      <c r="AV720" s="13" t="s">
        <v>92</v>
      </c>
      <c r="AW720" s="13" t="s">
        <v>31</v>
      </c>
      <c r="AX720" s="13" t="s">
        <v>76</v>
      </c>
      <c r="AY720" s="166" t="s">
        <v>317</v>
      </c>
    </row>
    <row r="721" spans="2:65" s="12" customFormat="1" ht="10">
      <c r="B721" s="157"/>
      <c r="D721" s="158" t="s">
        <v>328</v>
      </c>
      <c r="E721" s="159" t="s">
        <v>1</v>
      </c>
      <c r="F721" s="160" t="s">
        <v>1522</v>
      </c>
      <c r="H721" s="161">
        <v>52</v>
      </c>
      <c r="I721" s="162"/>
      <c r="L721" s="157"/>
      <c r="M721" s="163"/>
      <c r="T721" s="164"/>
      <c r="AT721" s="159" t="s">
        <v>328</v>
      </c>
      <c r="AU721" s="159" t="s">
        <v>88</v>
      </c>
      <c r="AV721" s="12" t="s">
        <v>88</v>
      </c>
      <c r="AW721" s="12" t="s">
        <v>31</v>
      </c>
      <c r="AX721" s="12" t="s">
        <v>76</v>
      </c>
      <c r="AY721" s="159" t="s">
        <v>317</v>
      </c>
    </row>
    <row r="722" spans="2:65" s="13" customFormat="1" ht="10">
      <c r="B722" s="165"/>
      <c r="D722" s="158" t="s">
        <v>328</v>
      </c>
      <c r="E722" s="166" t="s">
        <v>1</v>
      </c>
      <c r="F722" s="167" t="s">
        <v>1242</v>
      </c>
      <c r="H722" s="168">
        <v>52</v>
      </c>
      <c r="I722" s="169"/>
      <c r="L722" s="165"/>
      <c r="M722" s="170"/>
      <c r="T722" s="171"/>
      <c r="AT722" s="166" t="s">
        <v>328</v>
      </c>
      <c r="AU722" s="166" t="s">
        <v>88</v>
      </c>
      <c r="AV722" s="13" t="s">
        <v>92</v>
      </c>
      <c r="AW722" s="13" t="s">
        <v>31</v>
      </c>
      <c r="AX722" s="13" t="s">
        <v>76</v>
      </c>
      <c r="AY722" s="166" t="s">
        <v>317</v>
      </c>
    </row>
    <row r="723" spans="2:65" s="14" customFormat="1" ht="10">
      <c r="B723" s="172"/>
      <c r="D723" s="158" t="s">
        <v>328</v>
      </c>
      <c r="E723" s="173" t="s">
        <v>1</v>
      </c>
      <c r="F723" s="174" t="s">
        <v>332</v>
      </c>
      <c r="H723" s="175">
        <v>852</v>
      </c>
      <c r="I723" s="176"/>
      <c r="L723" s="172"/>
      <c r="M723" s="177"/>
      <c r="T723" s="178"/>
      <c r="AT723" s="173" t="s">
        <v>328</v>
      </c>
      <c r="AU723" s="173" t="s">
        <v>88</v>
      </c>
      <c r="AV723" s="14" t="s">
        <v>323</v>
      </c>
      <c r="AW723" s="14" t="s">
        <v>31</v>
      </c>
      <c r="AX723" s="14" t="s">
        <v>83</v>
      </c>
      <c r="AY723" s="173" t="s">
        <v>317</v>
      </c>
    </row>
    <row r="724" spans="2:65" s="1" customFormat="1" ht="24.15" customHeight="1">
      <c r="B724" s="142"/>
      <c r="C724" s="179" t="s">
        <v>1523</v>
      </c>
      <c r="D724" s="179" t="s">
        <v>454</v>
      </c>
      <c r="E724" s="180" t="s">
        <v>1524</v>
      </c>
      <c r="F724" s="181" t="s">
        <v>1525</v>
      </c>
      <c r="G724" s="182" t="s">
        <v>467</v>
      </c>
      <c r="H724" s="183">
        <v>606</v>
      </c>
      <c r="I724" s="184"/>
      <c r="J724" s="185">
        <f>ROUND(I724*H724,2)</f>
        <v>0</v>
      </c>
      <c r="K724" s="186"/>
      <c r="L724" s="187"/>
      <c r="M724" s="188" t="s">
        <v>1</v>
      </c>
      <c r="N724" s="189" t="s">
        <v>42</v>
      </c>
      <c r="P724" s="153">
        <f>O724*H724</f>
        <v>0</v>
      </c>
      <c r="Q724" s="153">
        <v>7.7999999999999999E-4</v>
      </c>
      <c r="R724" s="153">
        <f>Q724*H724</f>
        <v>0.47267999999999999</v>
      </c>
      <c r="S724" s="153">
        <v>0</v>
      </c>
      <c r="T724" s="154">
        <f>S724*H724</f>
        <v>0</v>
      </c>
      <c r="AR724" s="155" t="s">
        <v>356</v>
      </c>
      <c r="AT724" s="155" t="s">
        <v>454</v>
      </c>
      <c r="AU724" s="155" t="s">
        <v>88</v>
      </c>
      <c r="AY724" s="16" t="s">
        <v>317</v>
      </c>
      <c r="BE724" s="156">
        <f>IF(N724="základná",J724,0)</f>
        <v>0</v>
      </c>
      <c r="BF724" s="156">
        <f>IF(N724="znížená",J724,0)</f>
        <v>0</v>
      </c>
      <c r="BG724" s="156">
        <f>IF(N724="zákl. prenesená",J724,0)</f>
        <v>0</v>
      </c>
      <c r="BH724" s="156">
        <f>IF(N724="zníž. prenesená",J724,0)</f>
        <v>0</v>
      </c>
      <c r="BI724" s="156">
        <f>IF(N724="nulová",J724,0)</f>
        <v>0</v>
      </c>
      <c r="BJ724" s="16" t="s">
        <v>88</v>
      </c>
      <c r="BK724" s="156">
        <f>ROUND(I724*H724,2)</f>
        <v>0</v>
      </c>
      <c r="BL724" s="16" t="s">
        <v>323</v>
      </c>
      <c r="BM724" s="155" t="s">
        <v>1526</v>
      </c>
    </row>
    <row r="725" spans="2:65" s="12" customFormat="1" ht="10">
      <c r="B725" s="157"/>
      <c r="D725" s="158" t="s">
        <v>328</v>
      </c>
      <c r="E725" s="159" t="s">
        <v>1</v>
      </c>
      <c r="F725" s="160" t="s">
        <v>1527</v>
      </c>
      <c r="H725" s="161">
        <v>202</v>
      </c>
      <c r="I725" s="162"/>
      <c r="L725" s="157"/>
      <c r="M725" s="163"/>
      <c r="T725" s="164"/>
      <c r="AT725" s="159" t="s">
        <v>328</v>
      </c>
      <c r="AU725" s="159" t="s">
        <v>88</v>
      </c>
      <c r="AV725" s="12" t="s">
        <v>88</v>
      </c>
      <c r="AW725" s="12" t="s">
        <v>31</v>
      </c>
      <c r="AX725" s="12" t="s">
        <v>76</v>
      </c>
      <c r="AY725" s="159" t="s">
        <v>317</v>
      </c>
    </row>
    <row r="726" spans="2:65" s="12" customFormat="1" ht="10">
      <c r="B726" s="157"/>
      <c r="D726" s="158" t="s">
        <v>328</v>
      </c>
      <c r="E726" s="159" t="s">
        <v>1</v>
      </c>
      <c r="F726" s="160" t="s">
        <v>1528</v>
      </c>
      <c r="H726" s="161">
        <v>196</v>
      </c>
      <c r="I726" s="162"/>
      <c r="L726" s="157"/>
      <c r="M726" s="163"/>
      <c r="T726" s="164"/>
      <c r="AT726" s="159" t="s">
        <v>328</v>
      </c>
      <c r="AU726" s="159" t="s">
        <v>88</v>
      </c>
      <c r="AV726" s="12" t="s">
        <v>88</v>
      </c>
      <c r="AW726" s="12" t="s">
        <v>31</v>
      </c>
      <c r="AX726" s="12" t="s">
        <v>76</v>
      </c>
      <c r="AY726" s="159" t="s">
        <v>317</v>
      </c>
    </row>
    <row r="727" spans="2:65" s="12" customFormat="1" ht="10">
      <c r="B727" s="157"/>
      <c r="D727" s="158" t="s">
        <v>328</v>
      </c>
      <c r="E727" s="159" t="s">
        <v>1</v>
      </c>
      <c r="F727" s="160" t="s">
        <v>1529</v>
      </c>
      <c r="H727" s="161">
        <v>208</v>
      </c>
      <c r="I727" s="162"/>
      <c r="L727" s="157"/>
      <c r="M727" s="163"/>
      <c r="T727" s="164"/>
      <c r="AT727" s="159" t="s">
        <v>328</v>
      </c>
      <c r="AU727" s="159" t="s">
        <v>88</v>
      </c>
      <c r="AV727" s="12" t="s">
        <v>88</v>
      </c>
      <c r="AW727" s="12" t="s">
        <v>31</v>
      </c>
      <c r="AX727" s="12" t="s">
        <v>76</v>
      </c>
      <c r="AY727" s="159" t="s">
        <v>317</v>
      </c>
    </row>
    <row r="728" spans="2:65" s="13" customFormat="1" ht="10">
      <c r="B728" s="165"/>
      <c r="D728" s="158" t="s">
        <v>328</v>
      </c>
      <c r="E728" s="166" t="s">
        <v>1</v>
      </c>
      <c r="F728" s="167" t="s">
        <v>331</v>
      </c>
      <c r="H728" s="168">
        <v>606</v>
      </c>
      <c r="I728" s="169"/>
      <c r="L728" s="165"/>
      <c r="M728" s="170"/>
      <c r="T728" s="171"/>
      <c r="AT728" s="166" t="s">
        <v>328</v>
      </c>
      <c r="AU728" s="166" t="s">
        <v>88</v>
      </c>
      <c r="AV728" s="13" t="s">
        <v>92</v>
      </c>
      <c r="AW728" s="13" t="s">
        <v>31</v>
      </c>
      <c r="AX728" s="13" t="s">
        <v>76</v>
      </c>
      <c r="AY728" s="166" t="s">
        <v>317</v>
      </c>
    </row>
    <row r="729" spans="2:65" s="14" customFormat="1" ht="10">
      <c r="B729" s="172"/>
      <c r="D729" s="158" t="s">
        <v>328</v>
      </c>
      <c r="E729" s="173" t="s">
        <v>1</v>
      </c>
      <c r="F729" s="174" t="s">
        <v>332</v>
      </c>
      <c r="H729" s="175">
        <v>606</v>
      </c>
      <c r="I729" s="176"/>
      <c r="L729" s="172"/>
      <c r="M729" s="177"/>
      <c r="T729" s="178"/>
      <c r="AT729" s="173" t="s">
        <v>328</v>
      </c>
      <c r="AU729" s="173" t="s">
        <v>88</v>
      </c>
      <c r="AV729" s="14" t="s">
        <v>323</v>
      </c>
      <c r="AW729" s="14" t="s">
        <v>31</v>
      </c>
      <c r="AX729" s="14" t="s">
        <v>83</v>
      </c>
      <c r="AY729" s="173" t="s">
        <v>317</v>
      </c>
    </row>
    <row r="730" spans="2:65" s="1" customFormat="1" ht="24.15" customHeight="1">
      <c r="B730" s="142"/>
      <c r="C730" s="179" t="s">
        <v>1530</v>
      </c>
      <c r="D730" s="179" t="s">
        <v>454</v>
      </c>
      <c r="E730" s="180" t="s">
        <v>1531</v>
      </c>
      <c r="F730" s="181" t="s">
        <v>1532</v>
      </c>
      <c r="G730" s="182" t="s">
        <v>467</v>
      </c>
      <c r="H730" s="183">
        <v>194</v>
      </c>
      <c r="I730" s="184"/>
      <c r="J730" s="185">
        <f>ROUND(I730*H730,2)</f>
        <v>0</v>
      </c>
      <c r="K730" s="186"/>
      <c r="L730" s="187"/>
      <c r="M730" s="188" t="s">
        <v>1</v>
      </c>
      <c r="N730" s="189" t="s">
        <v>42</v>
      </c>
      <c r="P730" s="153">
        <f>O730*H730</f>
        <v>0</v>
      </c>
      <c r="Q730" s="153">
        <v>8.5999999999999998E-4</v>
      </c>
      <c r="R730" s="153">
        <f>Q730*H730</f>
        <v>0.16683999999999999</v>
      </c>
      <c r="S730" s="153">
        <v>0</v>
      </c>
      <c r="T730" s="154">
        <f>S730*H730</f>
        <v>0</v>
      </c>
      <c r="AR730" s="155" t="s">
        <v>356</v>
      </c>
      <c r="AT730" s="155" t="s">
        <v>454</v>
      </c>
      <c r="AU730" s="155" t="s">
        <v>88</v>
      </c>
      <c r="AY730" s="16" t="s">
        <v>317</v>
      </c>
      <c r="BE730" s="156">
        <f>IF(N730="základná",J730,0)</f>
        <v>0</v>
      </c>
      <c r="BF730" s="156">
        <f>IF(N730="znížená",J730,0)</f>
        <v>0</v>
      </c>
      <c r="BG730" s="156">
        <f>IF(N730="zákl. prenesená",J730,0)</f>
        <v>0</v>
      </c>
      <c r="BH730" s="156">
        <f>IF(N730="zníž. prenesená",J730,0)</f>
        <v>0</v>
      </c>
      <c r="BI730" s="156">
        <f>IF(N730="nulová",J730,0)</f>
        <v>0</v>
      </c>
      <c r="BJ730" s="16" t="s">
        <v>88</v>
      </c>
      <c r="BK730" s="156">
        <f>ROUND(I730*H730,2)</f>
        <v>0</v>
      </c>
      <c r="BL730" s="16" t="s">
        <v>323</v>
      </c>
      <c r="BM730" s="155" t="s">
        <v>1533</v>
      </c>
    </row>
    <row r="731" spans="2:65" s="12" customFormat="1" ht="10">
      <c r="B731" s="157"/>
      <c r="D731" s="158" t="s">
        <v>328</v>
      </c>
      <c r="E731" s="159" t="s">
        <v>1</v>
      </c>
      <c r="F731" s="160" t="s">
        <v>1534</v>
      </c>
      <c r="H731" s="161">
        <v>194</v>
      </c>
      <c r="I731" s="162"/>
      <c r="L731" s="157"/>
      <c r="M731" s="163"/>
      <c r="T731" s="164"/>
      <c r="AT731" s="159" t="s">
        <v>328</v>
      </c>
      <c r="AU731" s="159" t="s">
        <v>88</v>
      </c>
      <c r="AV731" s="12" t="s">
        <v>88</v>
      </c>
      <c r="AW731" s="12" t="s">
        <v>31</v>
      </c>
      <c r="AX731" s="12" t="s">
        <v>76</v>
      </c>
      <c r="AY731" s="159" t="s">
        <v>317</v>
      </c>
    </row>
    <row r="732" spans="2:65" s="13" customFormat="1" ht="10">
      <c r="B732" s="165"/>
      <c r="D732" s="158" t="s">
        <v>328</v>
      </c>
      <c r="E732" s="166" t="s">
        <v>1</v>
      </c>
      <c r="F732" s="167" t="s">
        <v>331</v>
      </c>
      <c r="H732" s="168">
        <v>194</v>
      </c>
      <c r="I732" s="169"/>
      <c r="L732" s="165"/>
      <c r="M732" s="170"/>
      <c r="T732" s="171"/>
      <c r="AT732" s="166" t="s">
        <v>328</v>
      </c>
      <c r="AU732" s="166" t="s">
        <v>88</v>
      </c>
      <c r="AV732" s="13" t="s">
        <v>92</v>
      </c>
      <c r="AW732" s="13" t="s">
        <v>31</v>
      </c>
      <c r="AX732" s="13" t="s">
        <v>76</v>
      </c>
      <c r="AY732" s="166" t="s">
        <v>317</v>
      </c>
    </row>
    <row r="733" spans="2:65" s="14" customFormat="1" ht="10">
      <c r="B733" s="172"/>
      <c r="D733" s="158" t="s">
        <v>328</v>
      </c>
      <c r="E733" s="173" t="s">
        <v>1</v>
      </c>
      <c r="F733" s="174" t="s">
        <v>332</v>
      </c>
      <c r="H733" s="175">
        <v>194</v>
      </c>
      <c r="I733" s="176"/>
      <c r="L733" s="172"/>
      <c r="M733" s="177"/>
      <c r="T733" s="178"/>
      <c r="AT733" s="173" t="s">
        <v>328</v>
      </c>
      <c r="AU733" s="173" t="s">
        <v>88</v>
      </c>
      <c r="AV733" s="14" t="s">
        <v>323</v>
      </c>
      <c r="AW733" s="14" t="s">
        <v>31</v>
      </c>
      <c r="AX733" s="14" t="s">
        <v>83</v>
      </c>
      <c r="AY733" s="173" t="s">
        <v>317</v>
      </c>
    </row>
    <row r="734" spans="2:65" s="1" customFormat="1" ht="24.15" customHeight="1">
      <c r="B734" s="142"/>
      <c r="C734" s="179" t="s">
        <v>1535</v>
      </c>
      <c r="D734" s="179" t="s">
        <v>454</v>
      </c>
      <c r="E734" s="180" t="s">
        <v>1536</v>
      </c>
      <c r="F734" s="181" t="s">
        <v>1537</v>
      </c>
      <c r="G734" s="182" t="s">
        <v>467</v>
      </c>
      <c r="H734" s="183">
        <v>52</v>
      </c>
      <c r="I734" s="184"/>
      <c r="J734" s="185">
        <f>ROUND(I734*H734,2)</f>
        <v>0</v>
      </c>
      <c r="K734" s="186"/>
      <c r="L734" s="187"/>
      <c r="M734" s="188" t="s">
        <v>1</v>
      </c>
      <c r="N734" s="189" t="s">
        <v>42</v>
      </c>
      <c r="P734" s="153">
        <f>O734*H734</f>
        <v>0</v>
      </c>
      <c r="Q734" s="153">
        <v>8.5999999999999998E-4</v>
      </c>
      <c r="R734" s="153">
        <f>Q734*H734</f>
        <v>4.4719999999999996E-2</v>
      </c>
      <c r="S734" s="153">
        <v>0</v>
      </c>
      <c r="T734" s="154">
        <f>S734*H734</f>
        <v>0</v>
      </c>
      <c r="AR734" s="155" t="s">
        <v>356</v>
      </c>
      <c r="AT734" s="155" t="s">
        <v>454</v>
      </c>
      <c r="AU734" s="155" t="s">
        <v>88</v>
      </c>
      <c r="AY734" s="16" t="s">
        <v>317</v>
      </c>
      <c r="BE734" s="156">
        <f>IF(N734="základná",J734,0)</f>
        <v>0</v>
      </c>
      <c r="BF734" s="156">
        <f>IF(N734="znížená",J734,0)</f>
        <v>0</v>
      </c>
      <c r="BG734" s="156">
        <f>IF(N734="zákl. prenesená",J734,0)</f>
        <v>0</v>
      </c>
      <c r="BH734" s="156">
        <f>IF(N734="zníž. prenesená",J734,0)</f>
        <v>0</v>
      </c>
      <c r="BI734" s="156">
        <f>IF(N734="nulová",J734,0)</f>
        <v>0</v>
      </c>
      <c r="BJ734" s="16" t="s">
        <v>88</v>
      </c>
      <c r="BK734" s="156">
        <f>ROUND(I734*H734,2)</f>
        <v>0</v>
      </c>
      <c r="BL734" s="16" t="s">
        <v>323</v>
      </c>
      <c r="BM734" s="155" t="s">
        <v>1538</v>
      </c>
    </row>
    <row r="735" spans="2:65" s="12" customFormat="1" ht="10">
      <c r="B735" s="157"/>
      <c r="D735" s="158" t="s">
        <v>328</v>
      </c>
      <c r="E735" s="159" t="s">
        <v>1</v>
      </c>
      <c r="F735" s="160" t="s">
        <v>673</v>
      </c>
      <c r="H735" s="161">
        <v>52</v>
      </c>
      <c r="I735" s="162"/>
      <c r="L735" s="157"/>
      <c r="M735" s="163"/>
      <c r="T735" s="164"/>
      <c r="AT735" s="159" t="s">
        <v>328</v>
      </c>
      <c r="AU735" s="159" t="s">
        <v>88</v>
      </c>
      <c r="AV735" s="12" t="s">
        <v>88</v>
      </c>
      <c r="AW735" s="12" t="s">
        <v>31</v>
      </c>
      <c r="AX735" s="12" t="s">
        <v>76</v>
      </c>
      <c r="AY735" s="159" t="s">
        <v>317</v>
      </c>
    </row>
    <row r="736" spans="2:65" s="13" customFormat="1" ht="10">
      <c r="B736" s="165"/>
      <c r="D736" s="158" t="s">
        <v>328</v>
      </c>
      <c r="E736" s="166" t="s">
        <v>1</v>
      </c>
      <c r="F736" s="167" t="s">
        <v>331</v>
      </c>
      <c r="H736" s="168">
        <v>52</v>
      </c>
      <c r="I736" s="169"/>
      <c r="L736" s="165"/>
      <c r="M736" s="170"/>
      <c r="T736" s="171"/>
      <c r="AT736" s="166" t="s">
        <v>328</v>
      </c>
      <c r="AU736" s="166" t="s">
        <v>88</v>
      </c>
      <c r="AV736" s="13" t="s">
        <v>92</v>
      </c>
      <c r="AW736" s="13" t="s">
        <v>31</v>
      </c>
      <c r="AX736" s="13" t="s">
        <v>76</v>
      </c>
      <c r="AY736" s="166" t="s">
        <v>317</v>
      </c>
    </row>
    <row r="737" spans="2:65" s="14" customFormat="1" ht="10">
      <c r="B737" s="172"/>
      <c r="D737" s="158" t="s">
        <v>328</v>
      </c>
      <c r="E737" s="173" t="s">
        <v>1</v>
      </c>
      <c r="F737" s="174" t="s">
        <v>332</v>
      </c>
      <c r="H737" s="175">
        <v>52</v>
      </c>
      <c r="I737" s="176"/>
      <c r="L737" s="172"/>
      <c r="M737" s="177"/>
      <c r="T737" s="178"/>
      <c r="AT737" s="173" t="s">
        <v>328</v>
      </c>
      <c r="AU737" s="173" t="s">
        <v>88</v>
      </c>
      <c r="AV737" s="14" t="s">
        <v>323</v>
      </c>
      <c r="AW737" s="14" t="s">
        <v>31</v>
      </c>
      <c r="AX737" s="14" t="s">
        <v>83</v>
      </c>
      <c r="AY737" s="173" t="s">
        <v>317</v>
      </c>
    </row>
    <row r="738" spans="2:65" s="1" customFormat="1" ht="24.15" customHeight="1">
      <c r="B738" s="142"/>
      <c r="C738" s="143" t="s">
        <v>1539</v>
      </c>
      <c r="D738" s="143" t="s">
        <v>319</v>
      </c>
      <c r="E738" s="144" t="s">
        <v>1540</v>
      </c>
      <c r="F738" s="145" t="s">
        <v>1541</v>
      </c>
      <c r="G738" s="146" t="s">
        <v>467</v>
      </c>
      <c r="H738" s="147">
        <v>801</v>
      </c>
      <c r="I738" s="148"/>
      <c r="J738" s="149">
        <f>ROUND(I738*H738,2)</f>
        <v>0</v>
      </c>
      <c r="K738" s="150"/>
      <c r="L738" s="31"/>
      <c r="M738" s="151" t="s">
        <v>1</v>
      </c>
      <c r="N738" s="152" t="s">
        <v>42</v>
      </c>
      <c r="P738" s="153">
        <f>O738*H738</f>
        <v>0</v>
      </c>
      <c r="Q738" s="153">
        <v>0</v>
      </c>
      <c r="R738" s="153">
        <f>Q738*H738</f>
        <v>0</v>
      </c>
      <c r="S738" s="153">
        <v>0</v>
      </c>
      <c r="T738" s="154">
        <f>S738*H738</f>
        <v>0</v>
      </c>
      <c r="AR738" s="155" t="s">
        <v>323</v>
      </c>
      <c r="AT738" s="155" t="s">
        <v>319</v>
      </c>
      <c r="AU738" s="155" t="s">
        <v>88</v>
      </c>
      <c r="AY738" s="16" t="s">
        <v>317</v>
      </c>
      <c r="BE738" s="156">
        <f>IF(N738="základná",J738,0)</f>
        <v>0</v>
      </c>
      <c r="BF738" s="156">
        <f>IF(N738="znížená",J738,0)</f>
        <v>0</v>
      </c>
      <c r="BG738" s="156">
        <f>IF(N738="zákl. prenesená",J738,0)</f>
        <v>0</v>
      </c>
      <c r="BH738" s="156">
        <f>IF(N738="zníž. prenesená",J738,0)</f>
        <v>0</v>
      </c>
      <c r="BI738" s="156">
        <f>IF(N738="nulová",J738,0)</f>
        <v>0</v>
      </c>
      <c r="BJ738" s="16" t="s">
        <v>88</v>
      </c>
      <c r="BK738" s="156">
        <f>ROUND(I738*H738,2)</f>
        <v>0</v>
      </c>
      <c r="BL738" s="16" t="s">
        <v>323</v>
      </c>
      <c r="BM738" s="155" t="s">
        <v>1542</v>
      </c>
    </row>
    <row r="739" spans="2:65" s="12" customFormat="1" ht="10">
      <c r="B739" s="157"/>
      <c r="D739" s="158" t="s">
        <v>328</v>
      </c>
      <c r="E739" s="159" t="s">
        <v>1</v>
      </c>
      <c r="F739" s="160" t="s">
        <v>1543</v>
      </c>
      <c r="H739" s="161">
        <v>165</v>
      </c>
      <c r="I739" s="162"/>
      <c r="L739" s="157"/>
      <c r="M739" s="163"/>
      <c r="T739" s="164"/>
      <c r="AT739" s="159" t="s">
        <v>328</v>
      </c>
      <c r="AU739" s="159" t="s">
        <v>88</v>
      </c>
      <c r="AV739" s="12" t="s">
        <v>88</v>
      </c>
      <c r="AW739" s="12" t="s">
        <v>31</v>
      </c>
      <c r="AX739" s="12" t="s">
        <v>76</v>
      </c>
      <c r="AY739" s="159" t="s">
        <v>317</v>
      </c>
    </row>
    <row r="740" spans="2:65" s="12" customFormat="1" ht="10">
      <c r="B740" s="157"/>
      <c r="D740" s="158" t="s">
        <v>328</v>
      </c>
      <c r="E740" s="159" t="s">
        <v>1</v>
      </c>
      <c r="F740" s="160" t="s">
        <v>1544</v>
      </c>
      <c r="H740" s="161">
        <v>278</v>
      </c>
      <c r="I740" s="162"/>
      <c r="L740" s="157"/>
      <c r="M740" s="163"/>
      <c r="T740" s="164"/>
      <c r="AT740" s="159" t="s">
        <v>328</v>
      </c>
      <c r="AU740" s="159" t="s">
        <v>88</v>
      </c>
      <c r="AV740" s="12" t="s">
        <v>88</v>
      </c>
      <c r="AW740" s="12" t="s">
        <v>31</v>
      </c>
      <c r="AX740" s="12" t="s">
        <v>76</v>
      </c>
      <c r="AY740" s="159" t="s">
        <v>317</v>
      </c>
    </row>
    <row r="741" spans="2:65" s="12" customFormat="1" ht="10">
      <c r="B741" s="157"/>
      <c r="D741" s="158" t="s">
        <v>328</v>
      </c>
      <c r="E741" s="159" t="s">
        <v>1</v>
      </c>
      <c r="F741" s="160" t="s">
        <v>1545</v>
      </c>
      <c r="H741" s="161">
        <v>294</v>
      </c>
      <c r="I741" s="162"/>
      <c r="L741" s="157"/>
      <c r="M741" s="163"/>
      <c r="T741" s="164"/>
      <c r="AT741" s="159" t="s">
        <v>328</v>
      </c>
      <c r="AU741" s="159" t="s">
        <v>88</v>
      </c>
      <c r="AV741" s="12" t="s">
        <v>88</v>
      </c>
      <c r="AW741" s="12" t="s">
        <v>31</v>
      </c>
      <c r="AX741" s="12" t="s">
        <v>76</v>
      </c>
      <c r="AY741" s="159" t="s">
        <v>317</v>
      </c>
    </row>
    <row r="742" spans="2:65" s="12" customFormat="1" ht="10">
      <c r="B742" s="157"/>
      <c r="D742" s="158" t="s">
        <v>328</v>
      </c>
      <c r="E742" s="159" t="s">
        <v>1</v>
      </c>
      <c r="F742" s="160" t="s">
        <v>1546</v>
      </c>
      <c r="H742" s="161">
        <v>64</v>
      </c>
      <c r="I742" s="162"/>
      <c r="L742" s="157"/>
      <c r="M742" s="163"/>
      <c r="T742" s="164"/>
      <c r="AT742" s="159" t="s">
        <v>328</v>
      </c>
      <c r="AU742" s="159" t="s">
        <v>88</v>
      </c>
      <c r="AV742" s="12" t="s">
        <v>88</v>
      </c>
      <c r="AW742" s="12" t="s">
        <v>31</v>
      </c>
      <c r="AX742" s="12" t="s">
        <v>76</v>
      </c>
      <c r="AY742" s="159" t="s">
        <v>317</v>
      </c>
    </row>
    <row r="743" spans="2:65" s="13" customFormat="1" ht="10">
      <c r="B743" s="165"/>
      <c r="D743" s="158" t="s">
        <v>328</v>
      </c>
      <c r="E743" s="166" t="s">
        <v>1</v>
      </c>
      <c r="F743" s="167" t="s">
        <v>331</v>
      </c>
      <c r="H743" s="168">
        <v>801</v>
      </c>
      <c r="I743" s="169"/>
      <c r="L743" s="165"/>
      <c r="M743" s="170"/>
      <c r="T743" s="171"/>
      <c r="AT743" s="166" t="s">
        <v>328</v>
      </c>
      <c r="AU743" s="166" t="s">
        <v>88</v>
      </c>
      <c r="AV743" s="13" t="s">
        <v>92</v>
      </c>
      <c r="AW743" s="13" t="s">
        <v>31</v>
      </c>
      <c r="AX743" s="13" t="s">
        <v>76</v>
      </c>
      <c r="AY743" s="166" t="s">
        <v>317</v>
      </c>
    </row>
    <row r="744" spans="2:65" s="14" customFormat="1" ht="10">
      <c r="B744" s="172"/>
      <c r="D744" s="158" t="s">
        <v>328</v>
      </c>
      <c r="E744" s="173" t="s">
        <v>1</v>
      </c>
      <c r="F744" s="174" t="s">
        <v>332</v>
      </c>
      <c r="H744" s="175">
        <v>801</v>
      </c>
      <c r="I744" s="176"/>
      <c r="L744" s="172"/>
      <c r="M744" s="177"/>
      <c r="T744" s="178"/>
      <c r="AT744" s="173" t="s">
        <v>328</v>
      </c>
      <c r="AU744" s="173" t="s">
        <v>88</v>
      </c>
      <c r="AV744" s="14" t="s">
        <v>323</v>
      </c>
      <c r="AW744" s="14" t="s">
        <v>31</v>
      </c>
      <c r="AX744" s="14" t="s">
        <v>83</v>
      </c>
      <c r="AY744" s="173" t="s">
        <v>317</v>
      </c>
    </row>
    <row r="745" spans="2:65" s="1" customFormat="1" ht="24.15" customHeight="1">
      <c r="B745" s="142"/>
      <c r="C745" s="179" t="s">
        <v>1547</v>
      </c>
      <c r="D745" s="179" t="s">
        <v>454</v>
      </c>
      <c r="E745" s="180" t="s">
        <v>1548</v>
      </c>
      <c r="F745" s="181" t="s">
        <v>1549</v>
      </c>
      <c r="G745" s="182" t="s">
        <v>467</v>
      </c>
      <c r="H745" s="183">
        <v>64</v>
      </c>
      <c r="I745" s="184"/>
      <c r="J745" s="185">
        <f>ROUND(I745*H745,2)</f>
        <v>0</v>
      </c>
      <c r="K745" s="186"/>
      <c r="L745" s="187"/>
      <c r="M745" s="188" t="s">
        <v>1</v>
      </c>
      <c r="N745" s="189" t="s">
        <v>42</v>
      </c>
      <c r="P745" s="153">
        <f>O745*H745</f>
        <v>0</v>
      </c>
      <c r="Q745" s="153">
        <v>9.6000000000000002E-4</v>
      </c>
      <c r="R745" s="153">
        <f>Q745*H745</f>
        <v>6.1440000000000002E-2</v>
      </c>
      <c r="S745" s="153">
        <v>0</v>
      </c>
      <c r="T745" s="154">
        <f>S745*H745</f>
        <v>0</v>
      </c>
      <c r="AR745" s="155" t="s">
        <v>356</v>
      </c>
      <c r="AT745" s="155" t="s">
        <v>454</v>
      </c>
      <c r="AU745" s="155" t="s">
        <v>88</v>
      </c>
      <c r="AY745" s="16" t="s">
        <v>317</v>
      </c>
      <c r="BE745" s="156">
        <f>IF(N745="základná",J745,0)</f>
        <v>0</v>
      </c>
      <c r="BF745" s="156">
        <f>IF(N745="znížená",J745,0)</f>
        <v>0</v>
      </c>
      <c r="BG745" s="156">
        <f>IF(N745="zákl. prenesená",J745,0)</f>
        <v>0</v>
      </c>
      <c r="BH745" s="156">
        <f>IF(N745="zníž. prenesená",J745,0)</f>
        <v>0</v>
      </c>
      <c r="BI745" s="156">
        <f>IF(N745="nulová",J745,0)</f>
        <v>0</v>
      </c>
      <c r="BJ745" s="16" t="s">
        <v>88</v>
      </c>
      <c r="BK745" s="156">
        <f>ROUND(I745*H745,2)</f>
        <v>0</v>
      </c>
      <c r="BL745" s="16" t="s">
        <v>323</v>
      </c>
      <c r="BM745" s="155" t="s">
        <v>1550</v>
      </c>
    </row>
    <row r="746" spans="2:65" s="12" customFormat="1" ht="10">
      <c r="B746" s="157"/>
      <c r="D746" s="158" t="s">
        <v>328</v>
      </c>
      <c r="E746" s="159" t="s">
        <v>1</v>
      </c>
      <c r="F746" s="160" t="s">
        <v>561</v>
      </c>
      <c r="H746" s="161">
        <v>64</v>
      </c>
      <c r="I746" s="162"/>
      <c r="L746" s="157"/>
      <c r="M746" s="163"/>
      <c r="T746" s="164"/>
      <c r="AT746" s="159" t="s">
        <v>328</v>
      </c>
      <c r="AU746" s="159" t="s">
        <v>88</v>
      </c>
      <c r="AV746" s="12" t="s">
        <v>88</v>
      </c>
      <c r="AW746" s="12" t="s">
        <v>31</v>
      </c>
      <c r="AX746" s="12" t="s">
        <v>76</v>
      </c>
      <c r="AY746" s="159" t="s">
        <v>317</v>
      </c>
    </row>
    <row r="747" spans="2:65" s="13" customFormat="1" ht="10">
      <c r="B747" s="165"/>
      <c r="D747" s="158" t="s">
        <v>328</v>
      </c>
      <c r="E747" s="166" t="s">
        <v>1</v>
      </c>
      <c r="F747" s="167" t="s">
        <v>331</v>
      </c>
      <c r="H747" s="168">
        <v>64</v>
      </c>
      <c r="I747" s="169"/>
      <c r="L747" s="165"/>
      <c r="M747" s="170"/>
      <c r="T747" s="171"/>
      <c r="AT747" s="166" t="s">
        <v>328</v>
      </c>
      <c r="AU747" s="166" t="s">
        <v>88</v>
      </c>
      <c r="AV747" s="13" t="s">
        <v>92</v>
      </c>
      <c r="AW747" s="13" t="s">
        <v>31</v>
      </c>
      <c r="AX747" s="13" t="s">
        <v>76</v>
      </c>
      <c r="AY747" s="166" t="s">
        <v>317</v>
      </c>
    </row>
    <row r="748" spans="2:65" s="14" customFormat="1" ht="10">
      <c r="B748" s="172"/>
      <c r="D748" s="158" t="s">
        <v>328</v>
      </c>
      <c r="E748" s="173" t="s">
        <v>1</v>
      </c>
      <c r="F748" s="174" t="s">
        <v>332</v>
      </c>
      <c r="H748" s="175">
        <v>64</v>
      </c>
      <c r="I748" s="176"/>
      <c r="L748" s="172"/>
      <c r="M748" s="177"/>
      <c r="T748" s="178"/>
      <c r="AT748" s="173" t="s">
        <v>328</v>
      </c>
      <c r="AU748" s="173" t="s">
        <v>88</v>
      </c>
      <c r="AV748" s="14" t="s">
        <v>323</v>
      </c>
      <c r="AW748" s="14" t="s">
        <v>31</v>
      </c>
      <c r="AX748" s="14" t="s">
        <v>83</v>
      </c>
      <c r="AY748" s="173" t="s">
        <v>317</v>
      </c>
    </row>
    <row r="749" spans="2:65" s="1" customFormat="1" ht="24.15" customHeight="1">
      <c r="B749" s="142"/>
      <c r="C749" s="179" t="s">
        <v>1551</v>
      </c>
      <c r="D749" s="179" t="s">
        <v>454</v>
      </c>
      <c r="E749" s="180" t="s">
        <v>1552</v>
      </c>
      <c r="F749" s="181" t="s">
        <v>1553</v>
      </c>
      <c r="G749" s="182" t="s">
        <v>467</v>
      </c>
      <c r="H749" s="183">
        <v>705</v>
      </c>
      <c r="I749" s="184"/>
      <c r="J749" s="185">
        <f>ROUND(I749*H749,2)</f>
        <v>0</v>
      </c>
      <c r="K749" s="186"/>
      <c r="L749" s="187"/>
      <c r="M749" s="188" t="s">
        <v>1</v>
      </c>
      <c r="N749" s="189" t="s">
        <v>42</v>
      </c>
      <c r="P749" s="153">
        <f>O749*H749</f>
        <v>0</v>
      </c>
      <c r="Q749" s="153">
        <v>1.17E-3</v>
      </c>
      <c r="R749" s="153">
        <f>Q749*H749</f>
        <v>0.82484999999999997</v>
      </c>
      <c r="S749" s="153">
        <v>0</v>
      </c>
      <c r="T749" s="154">
        <f>S749*H749</f>
        <v>0</v>
      </c>
      <c r="AR749" s="155" t="s">
        <v>356</v>
      </c>
      <c r="AT749" s="155" t="s">
        <v>454</v>
      </c>
      <c r="AU749" s="155" t="s">
        <v>88</v>
      </c>
      <c r="AY749" s="16" t="s">
        <v>317</v>
      </c>
      <c r="BE749" s="156">
        <f>IF(N749="základná",J749,0)</f>
        <v>0</v>
      </c>
      <c r="BF749" s="156">
        <f>IF(N749="znížená",J749,0)</f>
        <v>0</v>
      </c>
      <c r="BG749" s="156">
        <f>IF(N749="zákl. prenesená",J749,0)</f>
        <v>0</v>
      </c>
      <c r="BH749" s="156">
        <f>IF(N749="zníž. prenesená",J749,0)</f>
        <v>0</v>
      </c>
      <c r="BI749" s="156">
        <f>IF(N749="nulová",J749,0)</f>
        <v>0</v>
      </c>
      <c r="BJ749" s="16" t="s">
        <v>88</v>
      </c>
      <c r="BK749" s="156">
        <f>ROUND(I749*H749,2)</f>
        <v>0</v>
      </c>
      <c r="BL749" s="16" t="s">
        <v>323</v>
      </c>
      <c r="BM749" s="155" t="s">
        <v>1554</v>
      </c>
    </row>
    <row r="750" spans="2:65" s="12" customFormat="1" ht="10">
      <c r="B750" s="157"/>
      <c r="D750" s="158" t="s">
        <v>328</v>
      </c>
      <c r="E750" s="159" t="s">
        <v>1</v>
      </c>
      <c r="F750" s="160" t="s">
        <v>1555</v>
      </c>
      <c r="H750" s="161">
        <v>167</v>
      </c>
      <c r="I750" s="162"/>
      <c r="L750" s="157"/>
      <c r="M750" s="163"/>
      <c r="T750" s="164"/>
      <c r="AT750" s="159" t="s">
        <v>328</v>
      </c>
      <c r="AU750" s="159" t="s">
        <v>88</v>
      </c>
      <c r="AV750" s="12" t="s">
        <v>88</v>
      </c>
      <c r="AW750" s="12" t="s">
        <v>31</v>
      </c>
      <c r="AX750" s="12" t="s">
        <v>76</v>
      </c>
      <c r="AY750" s="159" t="s">
        <v>317</v>
      </c>
    </row>
    <row r="751" spans="2:65" s="12" customFormat="1" ht="10">
      <c r="B751" s="157"/>
      <c r="D751" s="158" t="s">
        <v>328</v>
      </c>
      <c r="E751" s="159" t="s">
        <v>1</v>
      </c>
      <c r="F751" s="160" t="s">
        <v>1556</v>
      </c>
      <c r="H751" s="161">
        <v>278</v>
      </c>
      <c r="I751" s="162"/>
      <c r="L751" s="157"/>
      <c r="M751" s="163"/>
      <c r="T751" s="164"/>
      <c r="AT751" s="159" t="s">
        <v>328</v>
      </c>
      <c r="AU751" s="159" t="s">
        <v>88</v>
      </c>
      <c r="AV751" s="12" t="s">
        <v>88</v>
      </c>
      <c r="AW751" s="12" t="s">
        <v>31</v>
      </c>
      <c r="AX751" s="12" t="s">
        <v>76</v>
      </c>
      <c r="AY751" s="159" t="s">
        <v>317</v>
      </c>
    </row>
    <row r="752" spans="2:65" s="12" customFormat="1" ht="10">
      <c r="B752" s="157"/>
      <c r="D752" s="158" t="s">
        <v>328</v>
      </c>
      <c r="E752" s="159" t="s">
        <v>1</v>
      </c>
      <c r="F752" s="160" t="s">
        <v>1557</v>
      </c>
      <c r="H752" s="161">
        <v>260</v>
      </c>
      <c r="I752" s="162"/>
      <c r="L752" s="157"/>
      <c r="M752" s="163"/>
      <c r="T752" s="164"/>
      <c r="AT752" s="159" t="s">
        <v>328</v>
      </c>
      <c r="AU752" s="159" t="s">
        <v>88</v>
      </c>
      <c r="AV752" s="12" t="s">
        <v>88</v>
      </c>
      <c r="AW752" s="12" t="s">
        <v>31</v>
      </c>
      <c r="AX752" s="12" t="s">
        <v>76</v>
      </c>
      <c r="AY752" s="159" t="s">
        <v>317</v>
      </c>
    </row>
    <row r="753" spans="2:65" s="13" customFormat="1" ht="10">
      <c r="B753" s="165"/>
      <c r="D753" s="158" t="s">
        <v>328</v>
      </c>
      <c r="E753" s="166" t="s">
        <v>1</v>
      </c>
      <c r="F753" s="167" t="s">
        <v>331</v>
      </c>
      <c r="H753" s="168">
        <v>705</v>
      </c>
      <c r="I753" s="169"/>
      <c r="L753" s="165"/>
      <c r="M753" s="170"/>
      <c r="T753" s="171"/>
      <c r="AT753" s="166" t="s">
        <v>328</v>
      </c>
      <c r="AU753" s="166" t="s">
        <v>88</v>
      </c>
      <c r="AV753" s="13" t="s">
        <v>92</v>
      </c>
      <c r="AW753" s="13" t="s">
        <v>31</v>
      </c>
      <c r="AX753" s="13" t="s">
        <v>76</v>
      </c>
      <c r="AY753" s="166" t="s">
        <v>317</v>
      </c>
    </row>
    <row r="754" spans="2:65" s="14" customFormat="1" ht="10">
      <c r="B754" s="172"/>
      <c r="D754" s="158" t="s">
        <v>328</v>
      </c>
      <c r="E754" s="173" t="s">
        <v>1</v>
      </c>
      <c r="F754" s="174" t="s">
        <v>332</v>
      </c>
      <c r="H754" s="175">
        <v>705</v>
      </c>
      <c r="I754" s="176"/>
      <c r="L754" s="172"/>
      <c r="M754" s="177"/>
      <c r="T754" s="178"/>
      <c r="AT754" s="173" t="s">
        <v>328</v>
      </c>
      <c r="AU754" s="173" t="s">
        <v>88</v>
      </c>
      <c r="AV754" s="14" t="s">
        <v>323</v>
      </c>
      <c r="AW754" s="14" t="s">
        <v>31</v>
      </c>
      <c r="AX754" s="14" t="s">
        <v>83</v>
      </c>
      <c r="AY754" s="173" t="s">
        <v>317</v>
      </c>
    </row>
    <row r="755" spans="2:65" s="1" customFormat="1" ht="24.15" customHeight="1">
      <c r="B755" s="142"/>
      <c r="C755" s="179" t="s">
        <v>1558</v>
      </c>
      <c r="D755" s="179" t="s">
        <v>454</v>
      </c>
      <c r="E755" s="180" t="s">
        <v>1559</v>
      </c>
      <c r="F755" s="181" t="s">
        <v>1560</v>
      </c>
      <c r="G755" s="182" t="s">
        <v>467</v>
      </c>
      <c r="H755" s="183">
        <v>294</v>
      </c>
      <c r="I755" s="184"/>
      <c r="J755" s="185">
        <f>ROUND(I755*H755,2)</f>
        <v>0</v>
      </c>
      <c r="K755" s="186"/>
      <c r="L755" s="187"/>
      <c r="M755" s="188" t="s">
        <v>1</v>
      </c>
      <c r="N755" s="189" t="s">
        <v>42</v>
      </c>
      <c r="P755" s="153">
        <f>O755*H755</f>
        <v>0</v>
      </c>
      <c r="Q755" s="153">
        <v>1.2899999999999999E-3</v>
      </c>
      <c r="R755" s="153">
        <f>Q755*H755</f>
        <v>0.37925999999999999</v>
      </c>
      <c r="S755" s="153">
        <v>0</v>
      </c>
      <c r="T755" s="154">
        <f>S755*H755</f>
        <v>0</v>
      </c>
      <c r="AR755" s="155" t="s">
        <v>356</v>
      </c>
      <c r="AT755" s="155" t="s">
        <v>454</v>
      </c>
      <c r="AU755" s="155" t="s">
        <v>88</v>
      </c>
      <c r="AY755" s="16" t="s">
        <v>317</v>
      </c>
      <c r="BE755" s="156">
        <f>IF(N755="základná",J755,0)</f>
        <v>0</v>
      </c>
      <c r="BF755" s="156">
        <f>IF(N755="znížená",J755,0)</f>
        <v>0</v>
      </c>
      <c r="BG755" s="156">
        <f>IF(N755="zákl. prenesená",J755,0)</f>
        <v>0</v>
      </c>
      <c r="BH755" s="156">
        <f>IF(N755="zníž. prenesená",J755,0)</f>
        <v>0</v>
      </c>
      <c r="BI755" s="156">
        <f>IF(N755="nulová",J755,0)</f>
        <v>0</v>
      </c>
      <c r="BJ755" s="16" t="s">
        <v>88</v>
      </c>
      <c r="BK755" s="156">
        <f>ROUND(I755*H755,2)</f>
        <v>0</v>
      </c>
      <c r="BL755" s="16" t="s">
        <v>323</v>
      </c>
      <c r="BM755" s="155" t="s">
        <v>1561</v>
      </c>
    </row>
    <row r="756" spans="2:65" s="12" customFormat="1" ht="10">
      <c r="B756" s="157"/>
      <c r="D756" s="158" t="s">
        <v>328</v>
      </c>
      <c r="E756" s="159" t="s">
        <v>1</v>
      </c>
      <c r="F756" s="160" t="s">
        <v>1562</v>
      </c>
      <c r="H756" s="161">
        <v>294</v>
      </c>
      <c r="I756" s="162"/>
      <c r="L756" s="157"/>
      <c r="M756" s="163"/>
      <c r="T756" s="164"/>
      <c r="AT756" s="159" t="s">
        <v>328</v>
      </c>
      <c r="AU756" s="159" t="s">
        <v>88</v>
      </c>
      <c r="AV756" s="12" t="s">
        <v>88</v>
      </c>
      <c r="AW756" s="12" t="s">
        <v>31</v>
      </c>
      <c r="AX756" s="12" t="s">
        <v>76</v>
      </c>
      <c r="AY756" s="159" t="s">
        <v>317</v>
      </c>
    </row>
    <row r="757" spans="2:65" s="13" customFormat="1" ht="10">
      <c r="B757" s="165"/>
      <c r="D757" s="158" t="s">
        <v>328</v>
      </c>
      <c r="E757" s="166" t="s">
        <v>1</v>
      </c>
      <c r="F757" s="167" t="s">
        <v>331</v>
      </c>
      <c r="H757" s="168">
        <v>294</v>
      </c>
      <c r="I757" s="169"/>
      <c r="L757" s="165"/>
      <c r="M757" s="170"/>
      <c r="T757" s="171"/>
      <c r="AT757" s="166" t="s">
        <v>328</v>
      </c>
      <c r="AU757" s="166" t="s">
        <v>88</v>
      </c>
      <c r="AV757" s="13" t="s">
        <v>92</v>
      </c>
      <c r="AW757" s="13" t="s">
        <v>31</v>
      </c>
      <c r="AX757" s="13" t="s">
        <v>76</v>
      </c>
      <c r="AY757" s="166" t="s">
        <v>317</v>
      </c>
    </row>
    <row r="758" spans="2:65" s="14" customFormat="1" ht="10">
      <c r="B758" s="172"/>
      <c r="D758" s="158" t="s">
        <v>328</v>
      </c>
      <c r="E758" s="173" t="s">
        <v>1</v>
      </c>
      <c r="F758" s="174" t="s">
        <v>332</v>
      </c>
      <c r="H758" s="175">
        <v>294</v>
      </c>
      <c r="I758" s="176"/>
      <c r="L758" s="172"/>
      <c r="M758" s="177"/>
      <c r="T758" s="178"/>
      <c r="AT758" s="173" t="s">
        <v>328</v>
      </c>
      <c r="AU758" s="173" t="s">
        <v>88</v>
      </c>
      <c r="AV758" s="14" t="s">
        <v>323</v>
      </c>
      <c r="AW758" s="14" t="s">
        <v>31</v>
      </c>
      <c r="AX758" s="14" t="s">
        <v>83</v>
      </c>
      <c r="AY758" s="173" t="s">
        <v>317</v>
      </c>
    </row>
    <row r="759" spans="2:65" s="1" customFormat="1" ht="16.5" customHeight="1">
      <c r="B759" s="142"/>
      <c r="C759" s="143" t="s">
        <v>786</v>
      </c>
      <c r="D759" s="143" t="s">
        <v>319</v>
      </c>
      <c r="E759" s="144" t="s">
        <v>1563</v>
      </c>
      <c r="F759" s="145" t="s">
        <v>1</v>
      </c>
      <c r="G759" s="146" t="s">
        <v>1</v>
      </c>
      <c r="H759" s="147">
        <v>0</v>
      </c>
      <c r="I759" s="148"/>
      <c r="J759" s="149">
        <f>ROUND(I759*H759,2)</f>
        <v>0</v>
      </c>
      <c r="K759" s="150"/>
      <c r="L759" s="31"/>
      <c r="M759" s="151" t="s">
        <v>1</v>
      </c>
      <c r="N759" s="152" t="s">
        <v>42</v>
      </c>
      <c r="P759" s="153">
        <f>O759*H759</f>
        <v>0</v>
      </c>
      <c r="Q759" s="153">
        <v>0</v>
      </c>
      <c r="R759" s="153">
        <f>Q759*H759</f>
        <v>0</v>
      </c>
      <c r="S759" s="153">
        <v>0</v>
      </c>
      <c r="T759" s="154">
        <f>S759*H759</f>
        <v>0</v>
      </c>
      <c r="AR759" s="155" t="s">
        <v>323</v>
      </c>
      <c r="AT759" s="155" t="s">
        <v>319</v>
      </c>
      <c r="AU759" s="155" t="s">
        <v>88</v>
      </c>
      <c r="AY759" s="16" t="s">
        <v>317</v>
      </c>
      <c r="BE759" s="156">
        <f>IF(N759="základná",J759,0)</f>
        <v>0</v>
      </c>
      <c r="BF759" s="156">
        <f>IF(N759="znížená",J759,0)</f>
        <v>0</v>
      </c>
      <c r="BG759" s="156">
        <f>IF(N759="zákl. prenesená",J759,0)</f>
        <v>0</v>
      </c>
      <c r="BH759" s="156">
        <f>IF(N759="zníž. prenesená",J759,0)</f>
        <v>0</v>
      </c>
      <c r="BI759" s="156">
        <f>IF(N759="nulová",J759,0)</f>
        <v>0</v>
      </c>
      <c r="BJ759" s="16" t="s">
        <v>88</v>
      </c>
      <c r="BK759" s="156">
        <f>ROUND(I759*H759,2)</f>
        <v>0</v>
      </c>
      <c r="BL759" s="16" t="s">
        <v>323</v>
      </c>
      <c r="BM759" s="155" t="s">
        <v>1564</v>
      </c>
    </row>
    <row r="760" spans="2:65" s="1" customFormat="1" ht="16.5" customHeight="1">
      <c r="B760" s="142"/>
      <c r="C760" s="179" t="s">
        <v>687</v>
      </c>
      <c r="D760" s="179" t="s">
        <v>454</v>
      </c>
      <c r="E760" s="180" t="s">
        <v>1565</v>
      </c>
      <c r="F760" s="181" t="s">
        <v>1</v>
      </c>
      <c r="G760" s="182" t="s">
        <v>1</v>
      </c>
      <c r="H760" s="183">
        <v>0</v>
      </c>
      <c r="I760" s="184"/>
      <c r="J760" s="185">
        <f>ROUND(I760*H760,2)</f>
        <v>0</v>
      </c>
      <c r="K760" s="186"/>
      <c r="L760" s="187"/>
      <c r="M760" s="188" t="s">
        <v>1</v>
      </c>
      <c r="N760" s="189" t="s">
        <v>42</v>
      </c>
      <c r="P760" s="153">
        <f>O760*H760</f>
        <v>0</v>
      </c>
      <c r="Q760" s="153">
        <v>0</v>
      </c>
      <c r="R760" s="153">
        <f>Q760*H760</f>
        <v>0</v>
      </c>
      <c r="S760" s="153">
        <v>0</v>
      </c>
      <c r="T760" s="154">
        <f>S760*H760</f>
        <v>0</v>
      </c>
      <c r="AR760" s="155" t="s">
        <v>356</v>
      </c>
      <c r="AT760" s="155" t="s">
        <v>454</v>
      </c>
      <c r="AU760" s="155" t="s">
        <v>88</v>
      </c>
      <c r="AY760" s="16" t="s">
        <v>317</v>
      </c>
      <c r="BE760" s="156">
        <f>IF(N760="základná",J760,0)</f>
        <v>0</v>
      </c>
      <c r="BF760" s="156">
        <f>IF(N760="znížená",J760,0)</f>
        <v>0</v>
      </c>
      <c r="BG760" s="156">
        <f>IF(N760="zákl. prenesená",J760,0)</f>
        <v>0</v>
      </c>
      <c r="BH760" s="156">
        <f>IF(N760="zníž. prenesená",J760,0)</f>
        <v>0</v>
      </c>
      <c r="BI760" s="156">
        <f>IF(N760="nulová",J760,0)</f>
        <v>0</v>
      </c>
      <c r="BJ760" s="16" t="s">
        <v>88</v>
      </c>
      <c r="BK760" s="156">
        <f>ROUND(I760*H760,2)</f>
        <v>0</v>
      </c>
      <c r="BL760" s="16" t="s">
        <v>323</v>
      </c>
      <c r="BM760" s="155" t="s">
        <v>1566</v>
      </c>
    </row>
    <row r="761" spans="2:65" s="1" customFormat="1" ht="16.5" customHeight="1">
      <c r="B761" s="142"/>
      <c r="C761" s="179" t="s">
        <v>789</v>
      </c>
      <c r="D761" s="179" t="s">
        <v>454</v>
      </c>
      <c r="E761" s="180" t="s">
        <v>1567</v>
      </c>
      <c r="F761" s="181" t="s">
        <v>1</v>
      </c>
      <c r="G761" s="182" t="s">
        <v>1</v>
      </c>
      <c r="H761" s="183">
        <v>0</v>
      </c>
      <c r="I761" s="184"/>
      <c r="J761" s="185">
        <f>ROUND(I761*H761,2)</f>
        <v>0</v>
      </c>
      <c r="K761" s="186"/>
      <c r="L761" s="187"/>
      <c r="M761" s="188" t="s">
        <v>1</v>
      </c>
      <c r="N761" s="189" t="s">
        <v>42</v>
      </c>
      <c r="P761" s="153">
        <f>O761*H761</f>
        <v>0</v>
      </c>
      <c r="Q761" s="153">
        <v>0</v>
      </c>
      <c r="R761" s="153">
        <f>Q761*H761</f>
        <v>0</v>
      </c>
      <c r="S761" s="153">
        <v>0</v>
      </c>
      <c r="T761" s="154">
        <f>S761*H761</f>
        <v>0</v>
      </c>
      <c r="AR761" s="155" t="s">
        <v>356</v>
      </c>
      <c r="AT761" s="155" t="s">
        <v>454</v>
      </c>
      <c r="AU761" s="155" t="s">
        <v>88</v>
      </c>
      <c r="AY761" s="16" t="s">
        <v>317</v>
      </c>
      <c r="BE761" s="156">
        <f>IF(N761="základná",J761,0)</f>
        <v>0</v>
      </c>
      <c r="BF761" s="156">
        <f>IF(N761="znížená",J761,0)</f>
        <v>0</v>
      </c>
      <c r="BG761" s="156">
        <f>IF(N761="zákl. prenesená",J761,0)</f>
        <v>0</v>
      </c>
      <c r="BH761" s="156">
        <f>IF(N761="zníž. prenesená",J761,0)</f>
        <v>0</v>
      </c>
      <c r="BI761" s="156">
        <f>IF(N761="nulová",J761,0)</f>
        <v>0</v>
      </c>
      <c r="BJ761" s="16" t="s">
        <v>88</v>
      </c>
      <c r="BK761" s="156">
        <f>ROUND(I761*H761,2)</f>
        <v>0</v>
      </c>
      <c r="BL761" s="16" t="s">
        <v>323</v>
      </c>
      <c r="BM761" s="155" t="s">
        <v>1568</v>
      </c>
    </row>
    <row r="762" spans="2:65" s="1" customFormat="1" ht="16.5" customHeight="1">
      <c r="B762" s="142"/>
      <c r="C762" s="179" t="s">
        <v>561</v>
      </c>
      <c r="D762" s="179" t="s">
        <v>454</v>
      </c>
      <c r="E762" s="180" t="s">
        <v>1569</v>
      </c>
      <c r="F762" s="181" t="s">
        <v>1</v>
      </c>
      <c r="G762" s="182" t="s">
        <v>1</v>
      </c>
      <c r="H762" s="183">
        <v>0</v>
      </c>
      <c r="I762" s="184"/>
      <c r="J762" s="185">
        <f>ROUND(I762*H762,2)</f>
        <v>0</v>
      </c>
      <c r="K762" s="186"/>
      <c r="L762" s="187"/>
      <c r="M762" s="188" t="s">
        <v>1</v>
      </c>
      <c r="N762" s="189" t="s">
        <v>42</v>
      </c>
      <c r="P762" s="153">
        <f>O762*H762</f>
        <v>0</v>
      </c>
      <c r="Q762" s="153">
        <v>0</v>
      </c>
      <c r="R762" s="153">
        <f>Q762*H762</f>
        <v>0</v>
      </c>
      <c r="S762" s="153">
        <v>0</v>
      </c>
      <c r="T762" s="154">
        <f>S762*H762</f>
        <v>0</v>
      </c>
      <c r="AR762" s="155" t="s">
        <v>356</v>
      </c>
      <c r="AT762" s="155" t="s">
        <v>454</v>
      </c>
      <c r="AU762" s="155" t="s">
        <v>88</v>
      </c>
      <c r="AY762" s="16" t="s">
        <v>317</v>
      </c>
      <c r="BE762" s="156">
        <f>IF(N762="základná",J762,0)</f>
        <v>0</v>
      </c>
      <c r="BF762" s="156">
        <f>IF(N762="znížená",J762,0)</f>
        <v>0</v>
      </c>
      <c r="BG762" s="156">
        <f>IF(N762="zákl. prenesená",J762,0)</f>
        <v>0</v>
      </c>
      <c r="BH762" s="156">
        <f>IF(N762="zníž. prenesená",J762,0)</f>
        <v>0</v>
      </c>
      <c r="BI762" s="156">
        <f>IF(N762="nulová",J762,0)</f>
        <v>0</v>
      </c>
      <c r="BJ762" s="16" t="s">
        <v>88</v>
      </c>
      <c r="BK762" s="156">
        <f>ROUND(I762*H762,2)</f>
        <v>0</v>
      </c>
      <c r="BL762" s="16" t="s">
        <v>323</v>
      </c>
      <c r="BM762" s="155" t="s">
        <v>1570</v>
      </c>
    </row>
    <row r="763" spans="2:65" s="1" customFormat="1" ht="16.5" customHeight="1">
      <c r="B763" s="142"/>
      <c r="C763" s="143" t="s">
        <v>1571</v>
      </c>
      <c r="D763" s="143" t="s">
        <v>319</v>
      </c>
      <c r="E763" s="144" t="s">
        <v>1572</v>
      </c>
      <c r="F763" s="145" t="s">
        <v>1573</v>
      </c>
      <c r="G763" s="146" t="s">
        <v>322</v>
      </c>
      <c r="H763" s="147">
        <v>32.564999999999998</v>
      </c>
      <c r="I763" s="148"/>
      <c r="J763" s="149">
        <f>ROUND(I763*H763,2)</f>
        <v>0</v>
      </c>
      <c r="K763" s="150"/>
      <c r="L763" s="31"/>
      <c r="M763" s="151" t="s">
        <v>1</v>
      </c>
      <c r="N763" s="152" t="s">
        <v>42</v>
      </c>
      <c r="P763" s="153">
        <f>O763*H763</f>
        <v>0</v>
      </c>
      <c r="Q763" s="153">
        <v>2.4018999999999999</v>
      </c>
      <c r="R763" s="153">
        <f>Q763*H763</f>
        <v>78.217873499999996</v>
      </c>
      <c r="S763" s="153">
        <v>0</v>
      </c>
      <c r="T763" s="154">
        <f>S763*H763</f>
        <v>0</v>
      </c>
      <c r="AR763" s="155" t="s">
        <v>323</v>
      </c>
      <c r="AT763" s="155" t="s">
        <v>319</v>
      </c>
      <c r="AU763" s="155" t="s">
        <v>88</v>
      </c>
      <c r="AY763" s="16" t="s">
        <v>317</v>
      </c>
      <c r="BE763" s="156">
        <f>IF(N763="základná",J763,0)</f>
        <v>0</v>
      </c>
      <c r="BF763" s="156">
        <f>IF(N763="znížená",J763,0)</f>
        <v>0</v>
      </c>
      <c r="BG763" s="156">
        <f>IF(N763="zákl. prenesená",J763,0)</f>
        <v>0</v>
      </c>
      <c r="BH763" s="156">
        <f>IF(N763="zníž. prenesená",J763,0)</f>
        <v>0</v>
      </c>
      <c r="BI763" s="156">
        <f>IF(N763="nulová",J763,0)</f>
        <v>0</v>
      </c>
      <c r="BJ763" s="16" t="s">
        <v>88</v>
      </c>
      <c r="BK763" s="156">
        <f>ROUND(I763*H763,2)</f>
        <v>0</v>
      </c>
      <c r="BL763" s="16" t="s">
        <v>323</v>
      </c>
      <c r="BM763" s="155" t="s">
        <v>1574</v>
      </c>
    </row>
    <row r="764" spans="2:65" s="12" customFormat="1" ht="10">
      <c r="B764" s="157"/>
      <c r="D764" s="158" t="s">
        <v>328</v>
      </c>
      <c r="E764" s="159" t="s">
        <v>1</v>
      </c>
      <c r="F764" s="160" t="s">
        <v>1575</v>
      </c>
      <c r="H764" s="161">
        <v>10.108000000000001</v>
      </c>
      <c r="I764" s="162"/>
      <c r="L764" s="157"/>
      <c r="M764" s="163"/>
      <c r="T764" s="164"/>
      <c r="AT764" s="159" t="s">
        <v>328</v>
      </c>
      <c r="AU764" s="159" t="s">
        <v>88</v>
      </c>
      <c r="AV764" s="12" t="s">
        <v>88</v>
      </c>
      <c r="AW764" s="12" t="s">
        <v>31</v>
      </c>
      <c r="AX764" s="12" t="s">
        <v>76</v>
      </c>
      <c r="AY764" s="159" t="s">
        <v>317</v>
      </c>
    </row>
    <row r="765" spans="2:65" s="13" customFormat="1" ht="10">
      <c r="B765" s="165"/>
      <c r="D765" s="158" t="s">
        <v>328</v>
      </c>
      <c r="E765" s="166" t="s">
        <v>1</v>
      </c>
      <c r="F765" s="167" t="s">
        <v>1248</v>
      </c>
      <c r="H765" s="168">
        <v>10.108000000000001</v>
      </c>
      <c r="I765" s="169"/>
      <c r="L765" s="165"/>
      <c r="M765" s="170"/>
      <c r="T765" s="171"/>
      <c r="AT765" s="166" t="s">
        <v>328</v>
      </c>
      <c r="AU765" s="166" t="s">
        <v>88</v>
      </c>
      <c r="AV765" s="13" t="s">
        <v>92</v>
      </c>
      <c r="AW765" s="13" t="s">
        <v>31</v>
      </c>
      <c r="AX765" s="13" t="s">
        <v>76</v>
      </c>
      <c r="AY765" s="166" t="s">
        <v>317</v>
      </c>
    </row>
    <row r="766" spans="2:65" s="12" customFormat="1" ht="10">
      <c r="B766" s="157"/>
      <c r="D766" s="158" t="s">
        <v>328</v>
      </c>
      <c r="E766" s="159" t="s">
        <v>1</v>
      </c>
      <c r="F766" s="160" t="s">
        <v>1576</v>
      </c>
      <c r="H766" s="161">
        <v>17.971</v>
      </c>
      <c r="I766" s="162"/>
      <c r="L766" s="157"/>
      <c r="M766" s="163"/>
      <c r="T766" s="164"/>
      <c r="AT766" s="159" t="s">
        <v>328</v>
      </c>
      <c r="AU766" s="159" t="s">
        <v>88</v>
      </c>
      <c r="AV766" s="12" t="s">
        <v>88</v>
      </c>
      <c r="AW766" s="12" t="s">
        <v>31</v>
      </c>
      <c r="AX766" s="12" t="s">
        <v>76</v>
      </c>
      <c r="AY766" s="159" t="s">
        <v>317</v>
      </c>
    </row>
    <row r="767" spans="2:65" s="13" customFormat="1" ht="10">
      <c r="B767" s="165"/>
      <c r="D767" s="158" t="s">
        <v>328</v>
      </c>
      <c r="E767" s="166" t="s">
        <v>1</v>
      </c>
      <c r="F767" s="167" t="s">
        <v>1251</v>
      </c>
      <c r="H767" s="168">
        <v>17.971</v>
      </c>
      <c r="I767" s="169"/>
      <c r="L767" s="165"/>
      <c r="M767" s="170"/>
      <c r="T767" s="171"/>
      <c r="AT767" s="166" t="s">
        <v>328</v>
      </c>
      <c r="AU767" s="166" t="s">
        <v>88</v>
      </c>
      <c r="AV767" s="13" t="s">
        <v>92</v>
      </c>
      <c r="AW767" s="13" t="s">
        <v>31</v>
      </c>
      <c r="AX767" s="13" t="s">
        <v>76</v>
      </c>
      <c r="AY767" s="166" t="s">
        <v>317</v>
      </c>
    </row>
    <row r="768" spans="2:65" s="12" customFormat="1" ht="10">
      <c r="B768" s="157"/>
      <c r="D768" s="158" t="s">
        <v>328</v>
      </c>
      <c r="E768" s="159" t="s">
        <v>1</v>
      </c>
      <c r="F768" s="160" t="s">
        <v>1577</v>
      </c>
      <c r="H768" s="161">
        <v>4.4859999999999998</v>
      </c>
      <c r="I768" s="162"/>
      <c r="L768" s="157"/>
      <c r="M768" s="163"/>
      <c r="T768" s="164"/>
      <c r="AT768" s="159" t="s">
        <v>328</v>
      </c>
      <c r="AU768" s="159" t="s">
        <v>88</v>
      </c>
      <c r="AV768" s="12" t="s">
        <v>88</v>
      </c>
      <c r="AW768" s="12" t="s">
        <v>31</v>
      </c>
      <c r="AX768" s="12" t="s">
        <v>76</v>
      </c>
      <c r="AY768" s="159" t="s">
        <v>317</v>
      </c>
    </row>
    <row r="769" spans="2:65" s="13" customFormat="1" ht="10">
      <c r="B769" s="165"/>
      <c r="D769" s="158" t="s">
        <v>328</v>
      </c>
      <c r="E769" s="166" t="s">
        <v>1</v>
      </c>
      <c r="F769" s="167" t="s">
        <v>1238</v>
      </c>
      <c r="H769" s="168">
        <v>4.4859999999999998</v>
      </c>
      <c r="I769" s="169"/>
      <c r="L769" s="165"/>
      <c r="M769" s="170"/>
      <c r="T769" s="171"/>
      <c r="AT769" s="166" t="s">
        <v>328</v>
      </c>
      <c r="AU769" s="166" t="s">
        <v>88</v>
      </c>
      <c r="AV769" s="13" t="s">
        <v>92</v>
      </c>
      <c r="AW769" s="13" t="s">
        <v>31</v>
      </c>
      <c r="AX769" s="13" t="s">
        <v>76</v>
      </c>
      <c r="AY769" s="166" t="s">
        <v>317</v>
      </c>
    </row>
    <row r="770" spans="2:65" s="14" customFormat="1" ht="10">
      <c r="B770" s="172"/>
      <c r="D770" s="158" t="s">
        <v>328</v>
      </c>
      <c r="E770" s="173" t="s">
        <v>1</v>
      </c>
      <c r="F770" s="174" t="s">
        <v>332</v>
      </c>
      <c r="H770" s="175">
        <v>32.564999999999998</v>
      </c>
      <c r="I770" s="176"/>
      <c r="L770" s="172"/>
      <c r="M770" s="177"/>
      <c r="T770" s="178"/>
      <c r="AT770" s="173" t="s">
        <v>328</v>
      </c>
      <c r="AU770" s="173" t="s">
        <v>88</v>
      </c>
      <c r="AV770" s="14" t="s">
        <v>323</v>
      </c>
      <c r="AW770" s="14" t="s">
        <v>31</v>
      </c>
      <c r="AX770" s="14" t="s">
        <v>83</v>
      </c>
      <c r="AY770" s="173" t="s">
        <v>317</v>
      </c>
    </row>
    <row r="771" spans="2:65" s="1" customFormat="1" ht="16.5" customHeight="1">
      <c r="B771" s="142"/>
      <c r="C771" s="143" t="s">
        <v>692</v>
      </c>
      <c r="D771" s="143" t="s">
        <v>319</v>
      </c>
      <c r="E771" s="144" t="s">
        <v>1578</v>
      </c>
      <c r="F771" s="145" t="s">
        <v>1579</v>
      </c>
      <c r="G771" s="146" t="s">
        <v>444</v>
      </c>
      <c r="H771" s="147">
        <v>162.83000000000001</v>
      </c>
      <c r="I771" s="148"/>
      <c r="J771" s="149">
        <f>ROUND(I771*H771,2)</f>
        <v>0</v>
      </c>
      <c r="K771" s="150"/>
      <c r="L771" s="31"/>
      <c r="M771" s="151" t="s">
        <v>1</v>
      </c>
      <c r="N771" s="152" t="s">
        <v>42</v>
      </c>
      <c r="P771" s="153">
        <f>O771*H771</f>
        <v>0</v>
      </c>
      <c r="Q771" s="153">
        <v>1.09E-3</v>
      </c>
      <c r="R771" s="153">
        <f>Q771*H771</f>
        <v>0.17748470000000002</v>
      </c>
      <c r="S771" s="153">
        <v>0</v>
      </c>
      <c r="T771" s="154">
        <f>S771*H771</f>
        <v>0</v>
      </c>
      <c r="AR771" s="155" t="s">
        <v>323</v>
      </c>
      <c r="AT771" s="155" t="s">
        <v>319</v>
      </c>
      <c r="AU771" s="155" t="s">
        <v>88</v>
      </c>
      <c r="AY771" s="16" t="s">
        <v>317</v>
      </c>
      <c r="BE771" s="156">
        <f>IF(N771="základná",J771,0)</f>
        <v>0</v>
      </c>
      <c r="BF771" s="156">
        <f>IF(N771="znížená",J771,0)</f>
        <v>0</v>
      </c>
      <c r="BG771" s="156">
        <f>IF(N771="zákl. prenesená",J771,0)</f>
        <v>0</v>
      </c>
      <c r="BH771" s="156">
        <f>IF(N771="zníž. prenesená",J771,0)</f>
        <v>0</v>
      </c>
      <c r="BI771" s="156">
        <f>IF(N771="nulová",J771,0)</f>
        <v>0</v>
      </c>
      <c r="BJ771" s="16" t="s">
        <v>88</v>
      </c>
      <c r="BK771" s="156">
        <f>ROUND(I771*H771,2)</f>
        <v>0</v>
      </c>
      <c r="BL771" s="16" t="s">
        <v>323</v>
      </c>
      <c r="BM771" s="155" t="s">
        <v>1580</v>
      </c>
    </row>
    <row r="772" spans="2:65" s="12" customFormat="1" ht="10">
      <c r="B772" s="157"/>
      <c r="D772" s="158" t="s">
        <v>328</v>
      </c>
      <c r="E772" s="159" t="s">
        <v>1</v>
      </c>
      <c r="F772" s="160" t="s">
        <v>1581</v>
      </c>
      <c r="H772" s="161">
        <v>50.542000000000002</v>
      </c>
      <c r="I772" s="162"/>
      <c r="L772" s="157"/>
      <c r="M772" s="163"/>
      <c r="T772" s="164"/>
      <c r="AT772" s="159" t="s">
        <v>328</v>
      </c>
      <c r="AU772" s="159" t="s">
        <v>88</v>
      </c>
      <c r="AV772" s="12" t="s">
        <v>88</v>
      </c>
      <c r="AW772" s="12" t="s">
        <v>31</v>
      </c>
      <c r="AX772" s="12" t="s">
        <v>76</v>
      </c>
      <c r="AY772" s="159" t="s">
        <v>317</v>
      </c>
    </row>
    <row r="773" spans="2:65" s="13" customFormat="1" ht="10">
      <c r="B773" s="165"/>
      <c r="D773" s="158" t="s">
        <v>328</v>
      </c>
      <c r="E773" s="166" t="s">
        <v>1</v>
      </c>
      <c r="F773" s="167" t="s">
        <v>1248</v>
      </c>
      <c r="H773" s="168">
        <v>50.542000000000002</v>
      </c>
      <c r="I773" s="169"/>
      <c r="L773" s="165"/>
      <c r="M773" s="170"/>
      <c r="T773" s="171"/>
      <c r="AT773" s="166" t="s">
        <v>328</v>
      </c>
      <c r="AU773" s="166" t="s">
        <v>88</v>
      </c>
      <c r="AV773" s="13" t="s">
        <v>92</v>
      </c>
      <c r="AW773" s="13" t="s">
        <v>31</v>
      </c>
      <c r="AX773" s="13" t="s">
        <v>76</v>
      </c>
      <c r="AY773" s="166" t="s">
        <v>317</v>
      </c>
    </row>
    <row r="774" spans="2:65" s="12" customFormat="1" ht="10">
      <c r="B774" s="157"/>
      <c r="D774" s="158" t="s">
        <v>328</v>
      </c>
      <c r="E774" s="159" t="s">
        <v>1</v>
      </c>
      <c r="F774" s="160" t="s">
        <v>1582</v>
      </c>
      <c r="H774" s="161">
        <v>89.855999999999995</v>
      </c>
      <c r="I774" s="162"/>
      <c r="L774" s="157"/>
      <c r="M774" s="163"/>
      <c r="T774" s="164"/>
      <c r="AT774" s="159" t="s">
        <v>328</v>
      </c>
      <c r="AU774" s="159" t="s">
        <v>88</v>
      </c>
      <c r="AV774" s="12" t="s">
        <v>88</v>
      </c>
      <c r="AW774" s="12" t="s">
        <v>31</v>
      </c>
      <c r="AX774" s="12" t="s">
        <v>76</v>
      </c>
      <c r="AY774" s="159" t="s">
        <v>317</v>
      </c>
    </row>
    <row r="775" spans="2:65" s="13" customFormat="1" ht="10">
      <c r="B775" s="165"/>
      <c r="D775" s="158" t="s">
        <v>328</v>
      </c>
      <c r="E775" s="166" t="s">
        <v>1</v>
      </c>
      <c r="F775" s="167" t="s">
        <v>1251</v>
      </c>
      <c r="H775" s="168">
        <v>89.855999999999995</v>
      </c>
      <c r="I775" s="169"/>
      <c r="L775" s="165"/>
      <c r="M775" s="170"/>
      <c r="T775" s="171"/>
      <c r="AT775" s="166" t="s">
        <v>328</v>
      </c>
      <c r="AU775" s="166" t="s">
        <v>88</v>
      </c>
      <c r="AV775" s="13" t="s">
        <v>92</v>
      </c>
      <c r="AW775" s="13" t="s">
        <v>31</v>
      </c>
      <c r="AX775" s="13" t="s">
        <v>76</v>
      </c>
      <c r="AY775" s="166" t="s">
        <v>317</v>
      </c>
    </row>
    <row r="776" spans="2:65" s="12" customFormat="1" ht="10">
      <c r="B776" s="157"/>
      <c r="D776" s="158" t="s">
        <v>328</v>
      </c>
      <c r="E776" s="159" t="s">
        <v>1</v>
      </c>
      <c r="F776" s="160" t="s">
        <v>1583</v>
      </c>
      <c r="H776" s="161">
        <v>22.431999999999999</v>
      </c>
      <c r="I776" s="162"/>
      <c r="L776" s="157"/>
      <c r="M776" s="163"/>
      <c r="T776" s="164"/>
      <c r="AT776" s="159" t="s">
        <v>328</v>
      </c>
      <c r="AU776" s="159" t="s">
        <v>88</v>
      </c>
      <c r="AV776" s="12" t="s">
        <v>88</v>
      </c>
      <c r="AW776" s="12" t="s">
        <v>31</v>
      </c>
      <c r="AX776" s="12" t="s">
        <v>76</v>
      </c>
      <c r="AY776" s="159" t="s">
        <v>317</v>
      </c>
    </row>
    <row r="777" spans="2:65" s="13" customFormat="1" ht="10">
      <c r="B777" s="165"/>
      <c r="D777" s="158" t="s">
        <v>328</v>
      </c>
      <c r="E777" s="166" t="s">
        <v>1</v>
      </c>
      <c r="F777" s="167" t="s">
        <v>1238</v>
      </c>
      <c r="H777" s="168">
        <v>22.431999999999999</v>
      </c>
      <c r="I777" s="169"/>
      <c r="L777" s="165"/>
      <c r="M777" s="170"/>
      <c r="T777" s="171"/>
      <c r="AT777" s="166" t="s">
        <v>328</v>
      </c>
      <c r="AU777" s="166" t="s">
        <v>88</v>
      </c>
      <c r="AV777" s="13" t="s">
        <v>92</v>
      </c>
      <c r="AW777" s="13" t="s">
        <v>31</v>
      </c>
      <c r="AX777" s="13" t="s">
        <v>76</v>
      </c>
      <c r="AY777" s="166" t="s">
        <v>317</v>
      </c>
    </row>
    <row r="778" spans="2:65" s="14" customFormat="1" ht="10">
      <c r="B778" s="172"/>
      <c r="D778" s="158" t="s">
        <v>328</v>
      </c>
      <c r="E778" s="173" t="s">
        <v>1</v>
      </c>
      <c r="F778" s="174" t="s">
        <v>332</v>
      </c>
      <c r="H778" s="175">
        <v>162.83000000000001</v>
      </c>
      <c r="I778" s="176"/>
      <c r="L778" s="172"/>
      <c r="M778" s="177"/>
      <c r="T778" s="178"/>
      <c r="AT778" s="173" t="s">
        <v>328</v>
      </c>
      <c r="AU778" s="173" t="s">
        <v>88</v>
      </c>
      <c r="AV778" s="14" t="s">
        <v>323</v>
      </c>
      <c r="AW778" s="14" t="s">
        <v>31</v>
      </c>
      <c r="AX778" s="14" t="s">
        <v>83</v>
      </c>
      <c r="AY778" s="173" t="s">
        <v>317</v>
      </c>
    </row>
    <row r="779" spans="2:65" s="1" customFormat="1" ht="16.5" customHeight="1">
      <c r="B779" s="142"/>
      <c r="C779" s="143" t="s">
        <v>1584</v>
      </c>
      <c r="D779" s="143" t="s">
        <v>319</v>
      </c>
      <c r="E779" s="144" t="s">
        <v>1585</v>
      </c>
      <c r="F779" s="145" t="s">
        <v>1586</v>
      </c>
      <c r="G779" s="146" t="s">
        <v>444</v>
      </c>
      <c r="H779" s="147">
        <v>162.83000000000001</v>
      </c>
      <c r="I779" s="148"/>
      <c r="J779" s="149">
        <f>ROUND(I779*H779,2)</f>
        <v>0</v>
      </c>
      <c r="K779" s="150"/>
      <c r="L779" s="31"/>
      <c r="M779" s="151" t="s">
        <v>1</v>
      </c>
      <c r="N779" s="152" t="s">
        <v>42</v>
      </c>
      <c r="P779" s="153">
        <f>O779*H779</f>
        <v>0</v>
      </c>
      <c r="Q779" s="153">
        <v>0</v>
      </c>
      <c r="R779" s="153">
        <f>Q779*H779</f>
        <v>0</v>
      </c>
      <c r="S779" s="153">
        <v>0</v>
      </c>
      <c r="T779" s="154">
        <f>S779*H779</f>
        <v>0</v>
      </c>
      <c r="AR779" s="155" t="s">
        <v>323</v>
      </c>
      <c r="AT779" s="155" t="s">
        <v>319</v>
      </c>
      <c r="AU779" s="155" t="s">
        <v>88</v>
      </c>
      <c r="AY779" s="16" t="s">
        <v>317</v>
      </c>
      <c r="BE779" s="156">
        <f>IF(N779="základná",J779,0)</f>
        <v>0</v>
      </c>
      <c r="BF779" s="156">
        <f>IF(N779="znížená",J779,0)</f>
        <v>0</v>
      </c>
      <c r="BG779" s="156">
        <f>IF(N779="zákl. prenesená",J779,0)</f>
        <v>0</v>
      </c>
      <c r="BH779" s="156">
        <f>IF(N779="zníž. prenesená",J779,0)</f>
        <v>0</v>
      </c>
      <c r="BI779" s="156">
        <f>IF(N779="nulová",J779,0)</f>
        <v>0</v>
      </c>
      <c r="BJ779" s="16" t="s">
        <v>88</v>
      </c>
      <c r="BK779" s="156">
        <f>ROUND(I779*H779,2)</f>
        <v>0</v>
      </c>
      <c r="BL779" s="16" t="s">
        <v>323</v>
      </c>
      <c r="BM779" s="155" t="s">
        <v>1587</v>
      </c>
    </row>
    <row r="780" spans="2:65" s="1" customFormat="1" ht="24.15" customHeight="1">
      <c r="B780" s="142"/>
      <c r="C780" s="143" t="s">
        <v>696</v>
      </c>
      <c r="D780" s="143" t="s">
        <v>319</v>
      </c>
      <c r="E780" s="144" t="s">
        <v>1588</v>
      </c>
      <c r="F780" s="145" t="s">
        <v>1589</v>
      </c>
      <c r="G780" s="146" t="s">
        <v>322</v>
      </c>
      <c r="H780" s="147">
        <v>43.32</v>
      </c>
      <c r="I780" s="148"/>
      <c r="J780" s="149">
        <f>ROUND(I780*H780,2)</f>
        <v>0</v>
      </c>
      <c r="K780" s="150"/>
      <c r="L780" s="31"/>
      <c r="M780" s="151" t="s">
        <v>1</v>
      </c>
      <c r="N780" s="152" t="s">
        <v>42</v>
      </c>
      <c r="P780" s="153">
        <f>O780*H780</f>
        <v>0</v>
      </c>
      <c r="Q780" s="153">
        <v>2.3255499999999998</v>
      </c>
      <c r="R780" s="153">
        <f>Q780*H780</f>
        <v>100.74282599999999</v>
      </c>
      <c r="S780" s="153">
        <v>0</v>
      </c>
      <c r="T780" s="154">
        <f>S780*H780</f>
        <v>0</v>
      </c>
      <c r="AR780" s="155" t="s">
        <v>323</v>
      </c>
      <c r="AT780" s="155" t="s">
        <v>319</v>
      </c>
      <c r="AU780" s="155" t="s">
        <v>88</v>
      </c>
      <c r="AY780" s="16" t="s">
        <v>317</v>
      </c>
      <c r="BE780" s="156">
        <f>IF(N780="základná",J780,0)</f>
        <v>0</v>
      </c>
      <c r="BF780" s="156">
        <f>IF(N780="znížená",J780,0)</f>
        <v>0</v>
      </c>
      <c r="BG780" s="156">
        <f>IF(N780="zákl. prenesená",J780,0)</f>
        <v>0</v>
      </c>
      <c r="BH780" s="156">
        <f>IF(N780="zníž. prenesená",J780,0)</f>
        <v>0</v>
      </c>
      <c r="BI780" s="156">
        <f>IF(N780="nulová",J780,0)</f>
        <v>0</v>
      </c>
      <c r="BJ780" s="16" t="s">
        <v>88</v>
      </c>
      <c r="BK780" s="156">
        <f>ROUND(I780*H780,2)</f>
        <v>0</v>
      </c>
      <c r="BL780" s="16" t="s">
        <v>323</v>
      </c>
      <c r="BM780" s="155" t="s">
        <v>1590</v>
      </c>
    </row>
    <row r="781" spans="2:65" s="12" customFormat="1" ht="10">
      <c r="B781" s="157"/>
      <c r="D781" s="158" t="s">
        <v>328</v>
      </c>
      <c r="E781" s="159" t="s">
        <v>1</v>
      </c>
      <c r="F781" s="160" t="s">
        <v>1591</v>
      </c>
      <c r="H781" s="161">
        <v>23.84</v>
      </c>
      <c r="I781" s="162"/>
      <c r="L781" s="157"/>
      <c r="M781" s="163"/>
      <c r="T781" s="164"/>
      <c r="AT781" s="159" t="s">
        <v>328</v>
      </c>
      <c r="AU781" s="159" t="s">
        <v>88</v>
      </c>
      <c r="AV781" s="12" t="s">
        <v>88</v>
      </c>
      <c r="AW781" s="12" t="s">
        <v>31</v>
      </c>
      <c r="AX781" s="12" t="s">
        <v>76</v>
      </c>
      <c r="AY781" s="159" t="s">
        <v>317</v>
      </c>
    </row>
    <row r="782" spans="2:65" s="12" customFormat="1" ht="10">
      <c r="B782" s="157"/>
      <c r="D782" s="158" t="s">
        <v>328</v>
      </c>
      <c r="E782" s="159" t="s">
        <v>1</v>
      </c>
      <c r="F782" s="160" t="s">
        <v>1592</v>
      </c>
      <c r="H782" s="161">
        <v>11.52</v>
      </c>
      <c r="I782" s="162"/>
      <c r="L782" s="157"/>
      <c r="M782" s="163"/>
      <c r="T782" s="164"/>
      <c r="AT782" s="159" t="s">
        <v>328</v>
      </c>
      <c r="AU782" s="159" t="s">
        <v>88</v>
      </c>
      <c r="AV782" s="12" t="s">
        <v>88</v>
      </c>
      <c r="AW782" s="12" t="s">
        <v>31</v>
      </c>
      <c r="AX782" s="12" t="s">
        <v>76</v>
      </c>
      <c r="AY782" s="159" t="s">
        <v>317</v>
      </c>
    </row>
    <row r="783" spans="2:65" s="12" customFormat="1" ht="10">
      <c r="B783" s="157"/>
      <c r="D783" s="158" t="s">
        <v>328</v>
      </c>
      <c r="E783" s="159" t="s">
        <v>1</v>
      </c>
      <c r="F783" s="160" t="s">
        <v>1593</v>
      </c>
      <c r="H783" s="161">
        <v>7.96</v>
      </c>
      <c r="I783" s="162"/>
      <c r="L783" s="157"/>
      <c r="M783" s="163"/>
      <c r="T783" s="164"/>
      <c r="AT783" s="159" t="s">
        <v>328</v>
      </c>
      <c r="AU783" s="159" t="s">
        <v>88</v>
      </c>
      <c r="AV783" s="12" t="s">
        <v>88</v>
      </c>
      <c r="AW783" s="12" t="s">
        <v>31</v>
      </c>
      <c r="AX783" s="12" t="s">
        <v>76</v>
      </c>
      <c r="AY783" s="159" t="s">
        <v>317</v>
      </c>
    </row>
    <row r="784" spans="2:65" s="13" customFormat="1" ht="10">
      <c r="B784" s="165"/>
      <c r="D784" s="158" t="s">
        <v>328</v>
      </c>
      <c r="E784" s="166" t="s">
        <v>1</v>
      </c>
      <c r="F784" s="167" t="s">
        <v>331</v>
      </c>
      <c r="H784" s="168">
        <v>43.32</v>
      </c>
      <c r="I784" s="169"/>
      <c r="L784" s="165"/>
      <c r="M784" s="170"/>
      <c r="T784" s="171"/>
      <c r="AT784" s="166" t="s">
        <v>328</v>
      </c>
      <c r="AU784" s="166" t="s">
        <v>88</v>
      </c>
      <c r="AV784" s="13" t="s">
        <v>92</v>
      </c>
      <c r="AW784" s="13" t="s">
        <v>31</v>
      </c>
      <c r="AX784" s="13" t="s">
        <v>76</v>
      </c>
      <c r="AY784" s="166" t="s">
        <v>317</v>
      </c>
    </row>
    <row r="785" spans="2:65" s="14" customFormat="1" ht="10">
      <c r="B785" s="172"/>
      <c r="D785" s="158" t="s">
        <v>328</v>
      </c>
      <c r="E785" s="173" t="s">
        <v>1</v>
      </c>
      <c r="F785" s="174" t="s">
        <v>332</v>
      </c>
      <c r="H785" s="175">
        <v>43.32</v>
      </c>
      <c r="I785" s="176"/>
      <c r="L785" s="172"/>
      <c r="M785" s="177"/>
      <c r="T785" s="178"/>
      <c r="AT785" s="173" t="s">
        <v>328</v>
      </c>
      <c r="AU785" s="173" t="s">
        <v>88</v>
      </c>
      <c r="AV785" s="14" t="s">
        <v>323</v>
      </c>
      <c r="AW785" s="14" t="s">
        <v>31</v>
      </c>
      <c r="AX785" s="14" t="s">
        <v>83</v>
      </c>
      <c r="AY785" s="173" t="s">
        <v>317</v>
      </c>
    </row>
    <row r="786" spans="2:65" s="1" customFormat="1" ht="24.15" customHeight="1">
      <c r="B786" s="142"/>
      <c r="C786" s="143" t="s">
        <v>1594</v>
      </c>
      <c r="D786" s="143" t="s">
        <v>319</v>
      </c>
      <c r="E786" s="144" t="s">
        <v>1595</v>
      </c>
      <c r="F786" s="145" t="s">
        <v>1596</v>
      </c>
      <c r="G786" s="146" t="s">
        <v>439</v>
      </c>
      <c r="H786" s="147">
        <v>7.44</v>
      </c>
      <c r="I786" s="148"/>
      <c r="J786" s="149">
        <f>ROUND(I786*H786,2)</f>
        <v>0</v>
      </c>
      <c r="K786" s="150"/>
      <c r="L786" s="31"/>
      <c r="M786" s="151" t="s">
        <v>1</v>
      </c>
      <c r="N786" s="152" t="s">
        <v>42</v>
      </c>
      <c r="P786" s="153">
        <f>O786*H786</f>
        <v>0</v>
      </c>
      <c r="Q786" s="153">
        <v>1.01657</v>
      </c>
      <c r="R786" s="153">
        <f>Q786*H786</f>
        <v>7.5632808000000002</v>
      </c>
      <c r="S786" s="153">
        <v>0</v>
      </c>
      <c r="T786" s="154">
        <f>S786*H786</f>
        <v>0</v>
      </c>
      <c r="AR786" s="155" t="s">
        <v>323</v>
      </c>
      <c r="AT786" s="155" t="s">
        <v>319</v>
      </c>
      <c r="AU786" s="155" t="s">
        <v>88</v>
      </c>
      <c r="AY786" s="16" t="s">
        <v>317</v>
      </c>
      <c r="BE786" s="156">
        <f>IF(N786="základná",J786,0)</f>
        <v>0</v>
      </c>
      <c r="BF786" s="156">
        <f>IF(N786="znížená",J786,0)</f>
        <v>0</v>
      </c>
      <c r="BG786" s="156">
        <f>IF(N786="zákl. prenesená",J786,0)</f>
        <v>0</v>
      </c>
      <c r="BH786" s="156">
        <f>IF(N786="zníž. prenesená",J786,0)</f>
        <v>0</v>
      </c>
      <c r="BI786" s="156">
        <f>IF(N786="nulová",J786,0)</f>
        <v>0</v>
      </c>
      <c r="BJ786" s="16" t="s">
        <v>88</v>
      </c>
      <c r="BK786" s="156">
        <f>ROUND(I786*H786,2)</f>
        <v>0</v>
      </c>
      <c r="BL786" s="16" t="s">
        <v>323</v>
      </c>
      <c r="BM786" s="155" t="s">
        <v>1597</v>
      </c>
    </row>
    <row r="787" spans="2:65" s="12" customFormat="1" ht="10">
      <c r="B787" s="157"/>
      <c r="D787" s="158" t="s">
        <v>328</v>
      </c>
      <c r="E787" s="159" t="s">
        <v>1</v>
      </c>
      <c r="F787" s="160" t="s">
        <v>1598</v>
      </c>
      <c r="H787" s="161">
        <v>0.872</v>
      </c>
      <c r="I787" s="162"/>
      <c r="L787" s="157"/>
      <c r="M787" s="163"/>
      <c r="T787" s="164"/>
      <c r="AT787" s="159" t="s">
        <v>328</v>
      </c>
      <c r="AU787" s="159" t="s">
        <v>88</v>
      </c>
      <c r="AV787" s="12" t="s">
        <v>88</v>
      </c>
      <c r="AW787" s="12" t="s">
        <v>31</v>
      </c>
      <c r="AX787" s="12" t="s">
        <v>76</v>
      </c>
      <c r="AY787" s="159" t="s">
        <v>317</v>
      </c>
    </row>
    <row r="788" spans="2:65" s="13" customFormat="1" ht="10">
      <c r="B788" s="165"/>
      <c r="D788" s="158" t="s">
        <v>328</v>
      </c>
      <c r="E788" s="166" t="s">
        <v>1</v>
      </c>
      <c r="F788" s="167" t="s">
        <v>1599</v>
      </c>
      <c r="H788" s="168">
        <v>0.872</v>
      </c>
      <c r="I788" s="169"/>
      <c r="L788" s="165"/>
      <c r="M788" s="170"/>
      <c r="T788" s="171"/>
      <c r="AT788" s="166" t="s">
        <v>328</v>
      </c>
      <c r="AU788" s="166" t="s">
        <v>88</v>
      </c>
      <c r="AV788" s="13" t="s">
        <v>92</v>
      </c>
      <c r="AW788" s="13" t="s">
        <v>31</v>
      </c>
      <c r="AX788" s="13" t="s">
        <v>76</v>
      </c>
      <c r="AY788" s="166" t="s">
        <v>317</v>
      </c>
    </row>
    <row r="789" spans="2:65" s="12" customFormat="1" ht="10">
      <c r="B789" s="157"/>
      <c r="D789" s="158" t="s">
        <v>328</v>
      </c>
      <c r="E789" s="159" t="s">
        <v>1</v>
      </c>
      <c r="F789" s="160" t="s">
        <v>1600</v>
      </c>
      <c r="H789" s="161">
        <v>0.99099999999999999</v>
      </c>
      <c r="I789" s="162"/>
      <c r="L789" s="157"/>
      <c r="M789" s="163"/>
      <c r="T789" s="164"/>
      <c r="AT789" s="159" t="s">
        <v>328</v>
      </c>
      <c r="AU789" s="159" t="s">
        <v>88</v>
      </c>
      <c r="AV789" s="12" t="s">
        <v>88</v>
      </c>
      <c r="AW789" s="12" t="s">
        <v>31</v>
      </c>
      <c r="AX789" s="12" t="s">
        <v>76</v>
      </c>
      <c r="AY789" s="159" t="s">
        <v>317</v>
      </c>
    </row>
    <row r="790" spans="2:65" s="13" customFormat="1" ht="10">
      <c r="B790" s="165"/>
      <c r="D790" s="158" t="s">
        <v>328</v>
      </c>
      <c r="E790" s="166" t="s">
        <v>1</v>
      </c>
      <c r="F790" s="167" t="s">
        <v>1601</v>
      </c>
      <c r="H790" s="168">
        <v>0.99099999999999999</v>
      </c>
      <c r="I790" s="169"/>
      <c r="L790" s="165"/>
      <c r="M790" s="170"/>
      <c r="T790" s="171"/>
      <c r="AT790" s="166" t="s">
        <v>328</v>
      </c>
      <c r="AU790" s="166" t="s">
        <v>88</v>
      </c>
      <c r="AV790" s="13" t="s">
        <v>92</v>
      </c>
      <c r="AW790" s="13" t="s">
        <v>31</v>
      </c>
      <c r="AX790" s="13" t="s">
        <v>76</v>
      </c>
      <c r="AY790" s="166" t="s">
        <v>317</v>
      </c>
    </row>
    <row r="791" spans="2:65" s="12" customFormat="1" ht="10">
      <c r="B791" s="157"/>
      <c r="D791" s="158" t="s">
        <v>328</v>
      </c>
      <c r="E791" s="159" t="s">
        <v>1</v>
      </c>
      <c r="F791" s="160" t="s">
        <v>1600</v>
      </c>
      <c r="H791" s="161">
        <v>0.99099999999999999</v>
      </c>
      <c r="I791" s="162"/>
      <c r="L791" s="157"/>
      <c r="M791" s="163"/>
      <c r="T791" s="164"/>
      <c r="AT791" s="159" t="s">
        <v>328</v>
      </c>
      <c r="AU791" s="159" t="s">
        <v>88</v>
      </c>
      <c r="AV791" s="12" t="s">
        <v>88</v>
      </c>
      <c r="AW791" s="12" t="s">
        <v>31</v>
      </c>
      <c r="AX791" s="12" t="s">
        <v>76</v>
      </c>
      <c r="AY791" s="159" t="s">
        <v>317</v>
      </c>
    </row>
    <row r="792" spans="2:65" s="13" customFormat="1" ht="10">
      <c r="B792" s="165"/>
      <c r="D792" s="158" t="s">
        <v>328</v>
      </c>
      <c r="E792" s="166" t="s">
        <v>1</v>
      </c>
      <c r="F792" s="167" t="s">
        <v>1602</v>
      </c>
      <c r="H792" s="168">
        <v>0.99099999999999999</v>
      </c>
      <c r="I792" s="169"/>
      <c r="L792" s="165"/>
      <c r="M792" s="170"/>
      <c r="T792" s="171"/>
      <c r="AT792" s="166" t="s">
        <v>328</v>
      </c>
      <c r="AU792" s="166" t="s">
        <v>88</v>
      </c>
      <c r="AV792" s="13" t="s">
        <v>92</v>
      </c>
      <c r="AW792" s="13" t="s">
        <v>31</v>
      </c>
      <c r="AX792" s="13" t="s">
        <v>76</v>
      </c>
      <c r="AY792" s="166" t="s">
        <v>317</v>
      </c>
    </row>
    <row r="793" spans="2:65" s="12" customFormat="1" ht="10">
      <c r="B793" s="157"/>
      <c r="D793" s="158" t="s">
        <v>328</v>
      </c>
      <c r="E793" s="159" t="s">
        <v>1</v>
      </c>
      <c r="F793" s="160" t="s">
        <v>1603</v>
      </c>
      <c r="H793" s="161">
        <v>0.99099999999999999</v>
      </c>
      <c r="I793" s="162"/>
      <c r="L793" s="157"/>
      <c r="M793" s="163"/>
      <c r="T793" s="164"/>
      <c r="AT793" s="159" t="s">
        <v>328</v>
      </c>
      <c r="AU793" s="159" t="s">
        <v>88</v>
      </c>
      <c r="AV793" s="12" t="s">
        <v>88</v>
      </c>
      <c r="AW793" s="12" t="s">
        <v>31</v>
      </c>
      <c r="AX793" s="12" t="s">
        <v>76</v>
      </c>
      <c r="AY793" s="159" t="s">
        <v>317</v>
      </c>
    </row>
    <row r="794" spans="2:65" s="13" customFormat="1" ht="10">
      <c r="B794" s="165"/>
      <c r="D794" s="158" t="s">
        <v>328</v>
      </c>
      <c r="E794" s="166" t="s">
        <v>1</v>
      </c>
      <c r="F794" s="167" t="s">
        <v>1604</v>
      </c>
      <c r="H794" s="168">
        <v>0.99099999999999999</v>
      </c>
      <c r="I794" s="169"/>
      <c r="L794" s="165"/>
      <c r="M794" s="170"/>
      <c r="T794" s="171"/>
      <c r="AT794" s="166" t="s">
        <v>328</v>
      </c>
      <c r="AU794" s="166" t="s">
        <v>88</v>
      </c>
      <c r="AV794" s="13" t="s">
        <v>92</v>
      </c>
      <c r="AW794" s="13" t="s">
        <v>31</v>
      </c>
      <c r="AX794" s="13" t="s">
        <v>76</v>
      </c>
      <c r="AY794" s="166" t="s">
        <v>317</v>
      </c>
    </row>
    <row r="795" spans="2:65" s="12" customFormat="1" ht="10">
      <c r="B795" s="157"/>
      <c r="D795" s="158" t="s">
        <v>328</v>
      </c>
      <c r="E795" s="159" t="s">
        <v>1</v>
      </c>
      <c r="F795" s="160" t="s">
        <v>1605</v>
      </c>
      <c r="H795" s="161">
        <v>0.42099999999999999</v>
      </c>
      <c r="I795" s="162"/>
      <c r="L795" s="157"/>
      <c r="M795" s="163"/>
      <c r="T795" s="164"/>
      <c r="AT795" s="159" t="s">
        <v>328</v>
      </c>
      <c r="AU795" s="159" t="s">
        <v>88</v>
      </c>
      <c r="AV795" s="12" t="s">
        <v>88</v>
      </c>
      <c r="AW795" s="12" t="s">
        <v>31</v>
      </c>
      <c r="AX795" s="12" t="s">
        <v>76</v>
      </c>
      <c r="AY795" s="159" t="s">
        <v>317</v>
      </c>
    </row>
    <row r="796" spans="2:65" s="13" customFormat="1" ht="10">
      <c r="B796" s="165"/>
      <c r="D796" s="158" t="s">
        <v>328</v>
      </c>
      <c r="E796" s="166" t="s">
        <v>1</v>
      </c>
      <c r="F796" s="167" t="s">
        <v>1606</v>
      </c>
      <c r="H796" s="168">
        <v>0.42099999999999999</v>
      </c>
      <c r="I796" s="169"/>
      <c r="L796" s="165"/>
      <c r="M796" s="170"/>
      <c r="T796" s="171"/>
      <c r="AT796" s="166" t="s">
        <v>328</v>
      </c>
      <c r="AU796" s="166" t="s">
        <v>88</v>
      </c>
      <c r="AV796" s="13" t="s">
        <v>92</v>
      </c>
      <c r="AW796" s="13" t="s">
        <v>31</v>
      </c>
      <c r="AX796" s="13" t="s">
        <v>76</v>
      </c>
      <c r="AY796" s="166" t="s">
        <v>317</v>
      </c>
    </row>
    <row r="797" spans="2:65" s="12" customFormat="1" ht="10">
      <c r="B797" s="157"/>
      <c r="D797" s="158" t="s">
        <v>328</v>
      </c>
      <c r="E797" s="159" t="s">
        <v>1</v>
      </c>
      <c r="F797" s="160" t="s">
        <v>1607</v>
      </c>
      <c r="H797" s="161">
        <v>0.51400000000000001</v>
      </c>
      <c r="I797" s="162"/>
      <c r="L797" s="157"/>
      <c r="M797" s="163"/>
      <c r="T797" s="164"/>
      <c r="AT797" s="159" t="s">
        <v>328</v>
      </c>
      <c r="AU797" s="159" t="s">
        <v>88</v>
      </c>
      <c r="AV797" s="12" t="s">
        <v>88</v>
      </c>
      <c r="AW797" s="12" t="s">
        <v>31</v>
      </c>
      <c r="AX797" s="12" t="s">
        <v>76</v>
      </c>
      <c r="AY797" s="159" t="s">
        <v>317</v>
      </c>
    </row>
    <row r="798" spans="2:65" s="13" customFormat="1" ht="10">
      <c r="B798" s="165"/>
      <c r="D798" s="158" t="s">
        <v>328</v>
      </c>
      <c r="E798" s="166" t="s">
        <v>1</v>
      </c>
      <c r="F798" s="167" t="s">
        <v>1608</v>
      </c>
      <c r="H798" s="168">
        <v>0.51400000000000001</v>
      </c>
      <c r="I798" s="169"/>
      <c r="L798" s="165"/>
      <c r="M798" s="170"/>
      <c r="T798" s="171"/>
      <c r="AT798" s="166" t="s">
        <v>328</v>
      </c>
      <c r="AU798" s="166" t="s">
        <v>88</v>
      </c>
      <c r="AV798" s="13" t="s">
        <v>92</v>
      </c>
      <c r="AW798" s="13" t="s">
        <v>31</v>
      </c>
      <c r="AX798" s="13" t="s">
        <v>76</v>
      </c>
      <c r="AY798" s="166" t="s">
        <v>317</v>
      </c>
    </row>
    <row r="799" spans="2:65" s="12" customFormat="1" ht="10">
      <c r="B799" s="157"/>
      <c r="D799" s="158" t="s">
        <v>328</v>
      </c>
      <c r="E799" s="159" t="s">
        <v>1</v>
      </c>
      <c r="F799" s="160" t="s">
        <v>1605</v>
      </c>
      <c r="H799" s="161">
        <v>0.42099999999999999</v>
      </c>
      <c r="I799" s="162"/>
      <c r="L799" s="157"/>
      <c r="M799" s="163"/>
      <c r="T799" s="164"/>
      <c r="AT799" s="159" t="s">
        <v>328</v>
      </c>
      <c r="AU799" s="159" t="s">
        <v>88</v>
      </c>
      <c r="AV799" s="12" t="s">
        <v>88</v>
      </c>
      <c r="AW799" s="12" t="s">
        <v>31</v>
      </c>
      <c r="AX799" s="12" t="s">
        <v>76</v>
      </c>
      <c r="AY799" s="159" t="s">
        <v>317</v>
      </c>
    </row>
    <row r="800" spans="2:65" s="13" customFormat="1" ht="10">
      <c r="B800" s="165"/>
      <c r="D800" s="158" t="s">
        <v>328</v>
      </c>
      <c r="E800" s="166" t="s">
        <v>1</v>
      </c>
      <c r="F800" s="167" t="s">
        <v>1609</v>
      </c>
      <c r="H800" s="168">
        <v>0.42099999999999999</v>
      </c>
      <c r="I800" s="169"/>
      <c r="L800" s="165"/>
      <c r="M800" s="170"/>
      <c r="T800" s="171"/>
      <c r="AT800" s="166" t="s">
        <v>328</v>
      </c>
      <c r="AU800" s="166" t="s">
        <v>88</v>
      </c>
      <c r="AV800" s="13" t="s">
        <v>92</v>
      </c>
      <c r="AW800" s="13" t="s">
        <v>31</v>
      </c>
      <c r="AX800" s="13" t="s">
        <v>76</v>
      </c>
      <c r="AY800" s="166" t="s">
        <v>317</v>
      </c>
    </row>
    <row r="801" spans="2:65" s="12" customFormat="1" ht="10">
      <c r="B801" s="157"/>
      <c r="D801" s="158" t="s">
        <v>328</v>
      </c>
      <c r="E801" s="159" t="s">
        <v>1</v>
      </c>
      <c r="F801" s="160" t="s">
        <v>1610</v>
      </c>
      <c r="H801" s="161">
        <v>0.42</v>
      </c>
      <c r="I801" s="162"/>
      <c r="L801" s="157"/>
      <c r="M801" s="163"/>
      <c r="T801" s="164"/>
      <c r="AT801" s="159" t="s">
        <v>328</v>
      </c>
      <c r="AU801" s="159" t="s">
        <v>88</v>
      </c>
      <c r="AV801" s="12" t="s">
        <v>88</v>
      </c>
      <c r="AW801" s="12" t="s">
        <v>31</v>
      </c>
      <c r="AX801" s="12" t="s">
        <v>76</v>
      </c>
      <c r="AY801" s="159" t="s">
        <v>317</v>
      </c>
    </row>
    <row r="802" spans="2:65" s="13" customFormat="1" ht="10">
      <c r="B802" s="165"/>
      <c r="D802" s="158" t="s">
        <v>328</v>
      </c>
      <c r="E802" s="166" t="s">
        <v>1</v>
      </c>
      <c r="F802" s="167" t="s">
        <v>1611</v>
      </c>
      <c r="H802" s="168">
        <v>0.42</v>
      </c>
      <c r="I802" s="169"/>
      <c r="L802" s="165"/>
      <c r="M802" s="170"/>
      <c r="T802" s="171"/>
      <c r="AT802" s="166" t="s">
        <v>328</v>
      </c>
      <c r="AU802" s="166" t="s">
        <v>88</v>
      </c>
      <c r="AV802" s="13" t="s">
        <v>92</v>
      </c>
      <c r="AW802" s="13" t="s">
        <v>31</v>
      </c>
      <c r="AX802" s="13" t="s">
        <v>76</v>
      </c>
      <c r="AY802" s="166" t="s">
        <v>317</v>
      </c>
    </row>
    <row r="803" spans="2:65" s="12" customFormat="1" ht="10">
      <c r="B803" s="157"/>
      <c r="D803" s="158" t="s">
        <v>328</v>
      </c>
      <c r="E803" s="159" t="s">
        <v>1</v>
      </c>
      <c r="F803" s="160" t="s">
        <v>1612</v>
      </c>
      <c r="H803" s="161">
        <v>0.11799999999999999</v>
      </c>
      <c r="I803" s="162"/>
      <c r="L803" s="157"/>
      <c r="M803" s="163"/>
      <c r="T803" s="164"/>
      <c r="AT803" s="159" t="s">
        <v>328</v>
      </c>
      <c r="AU803" s="159" t="s">
        <v>88</v>
      </c>
      <c r="AV803" s="12" t="s">
        <v>88</v>
      </c>
      <c r="AW803" s="12" t="s">
        <v>31</v>
      </c>
      <c r="AX803" s="12" t="s">
        <v>76</v>
      </c>
      <c r="AY803" s="159" t="s">
        <v>317</v>
      </c>
    </row>
    <row r="804" spans="2:65" s="12" customFormat="1" ht="10">
      <c r="B804" s="157"/>
      <c r="D804" s="158" t="s">
        <v>328</v>
      </c>
      <c r="E804" s="159" t="s">
        <v>1</v>
      </c>
      <c r="F804" s="160" t="s">
        <v>1613</v>
      </c>
      <c r="H804" s="161">
        <v>0.16</v>
      </c>
      <c r="I804" s="162"/>
      <c r="L804" s="157"/>
      <c r="M804" s="163"/>
      <c r="T804" s="164"/>
      <c r="AT804" s="159" t="s">
        <v>328</v>
      </c>
      <c r="AU804" s="159" t="s">
        <v>88</v>
      </c>
      <c r="AV804" s="12" t="s">
        <v>88</v>
      </c>
      <c r="AW804" s="12" t="s">
        <v>31</v>
      </c>
      <c r="AX804" s="12" t="s">
        <v>76</v>
      </c>
      <c r="AY804" s="159" t="s">
        <v>317</v>
      </c>
    </row>
    <row r="805" spans="2:65" s="13" customFormat="1" ht="10">
      <c r="B805" s="165"/>
      <c r="D805" s="158" t="s">
        <v>328</v>
      </c>
      <c r="E805" s="166" t="s">
        <v>1</v>
      </c>
      <c r="F805" s="167" t="s">
        <v>1614</v>
      </c>
      <c r="H805" s="168">
        <v>0.27800000000000002</v>
      </c>
      <c r="I805" s="169"/>
      <c r="L805" s="165"/>
      <c r="M805" s="170"/>
      <c r="T805" s="171"/>
      <c r="AT805" s="166" t="s">
        <v>328</v>
      </c>
      <c r="AU805" s="166" t="s">
        <v>88</v>
      </c>
      <c r="AV805" s="13" t="s">
        <v>92</v>
      </c>
      <c r="AW805" s="13" t="s">
        <v>31</v>
      </c>
      <c r="AX805" s="13" t="s">
        <v>76</v>
      </c>
      <c r="AY805" s="166" t="s">
        <v>317</v>
      </c>
    </row>
    <row r="806" spans="2:65" s="12" customFormat="1" ht="10">
      <c r="B806" s="157"/>
      <c r="D806" s="158" t="s">
        <v>328</v>
      </c>
      <c r="E806" s="159" t="s">
        <v>1</v>
      </c>
      <c r="F806" s="160" t="s">
        <v>1615</v>
      </c>
      <c r="H806" s="161">
        <v>0.308</v>
      </c>
      <c r="I806" s="162"/>
      <c r="L806" s="157"/>
      <c r="M806" s="163"/>
      <c r="T806" s="164"/>
      <c r="AT806" s="159" t="s">
        <v>328</v>
      </c>
      <c r="AU806" s="159" t="s">
        <v>88</v>
      </c>
      <c r="AV806" s="12" t="s">
        <v>88</v>
      </c>
      <c r="AW806" s="12" t="s">
        <v>31</v>
      </c>
      <c r="AX806" s="12" t="s">
        <v>76</v>
      </c>
      <c r="AY806" s="159" t="s">
        <v>317</v>
      </c>
    </row>
    <row r="807" spans="2:65" s="12" customFormat="1" ht="10">
      <c r="B807" s="157"/>
      <c r="D807" s="158" t="s">
        <v>328</v>
      </c>
      <c r="E807" s="159" t="s">
        <v>1</v>
      </c>
      <c r="F807" s="160" t="s">
        <v>1616</v>
      </c>
      <c r="H807" s="161">
        <v>0.32100000000000001</v>
      </c>
      <c r="I807" s="162"/>
      <c r="L807" s="157"/>
      <c r="M807" s="163"/>
      <c r="T807" s="164"/>
      <c r="AT807" s="159" t="s">
        <v>328</v>
      </c>
      <c r="AU807" s="159" t="s">
        <v>88</v>
      </c>
      <c r="AV807" s="12" t="s">
        <v>88</v>
      </c>
      <c r="AW807" s="12" t="s">
        <v>31</v>
      </c>
      <c r="AX807" s="12" t="s">
        <v>76</v>
      </c>
      <c r="AY807" s="159" t="s">
        <v>317</v>
      </c>
    </row>
    <row r="808" spans="2:65" s="13" customFormat="1" ht="10">
      <c r="B808" s="165"/>
      <c r="D808" s="158" t="s">
        <v>328</v>
      </c>
      <c r="E808" s="166" t="s">
        <v>1</v>
      </c>
      <c r="F808" s="167" t="s">
        <v>1617</v>
      </c>
      <c r="H808" s="168">
        <v>0.629</v>
      </c>
      <c r="I808" s="169"/>
      <c r="L808" s="165"/>
      <c r="M808" s="170"/>
      <c r="T808" s="171"/>
      <c r="AT808" s="166" t="s">
        <v>328</v>
      </c>
      <c r="AU808" s="166" t="s">
        <v>88</v>
      </c>
      <c r="AV808" s="13" t="s">
        <v>92</v>
      </c>
      <c r="AW808" s="13" t="s">
        <v>31</v>
      </c>
      <c r="AX808" s="13" t="s">
        <v>76</v>
      </c>
      <c r="AY808" s="166" t="s">
        <v>317</v>
      </c>
    </row>
    <row r="809" spans="2:65" s="12" customFormat="1" ht="10">
      <c r="B809" s="157"/>
      <c r="D809" s="158" t="s">
        <v>328</v>
      </c>
      <c r="E809" s="159" t="s">
        <v>1</v>
      </c>
      <c r="F809" s="160" t="s">
        <v>1618</v>
      </c>
      <c r="H809" s="161">
        <v>0.16</v>
      </c>
      <c r="I809" s="162"/>
      <c r="L809" s="157"/>
      <c r="M809" s="163"/>
      <c r="T809" s="164"/>
      <c r="AT809" s="159" t="s">
        <v>328</v>
      </c>
      <c r="AU809" s="159" t="s">
        <v>88</v>
      </c>
      <c r="AV809" s="12" t="s">
        <v>88</v>
      </c>
      <c r="AW809" s="12" t="s">
        <v>31</v>
      </c>
      <c r="AX809" s="12" t="s">
        <v>76</v>
      </c>
      <c r="AY809" s="159" t="s">
        <v>317</v>
      </c>
    </row>
    <row r="810" spans="2:65" s="12" customFormat="1" ht="10">
      <c r="B810" s="157"/>
      <c r="D810" s="158" t="s">
        <v>328</v>
      </c>
      <c r="E810" s="159" t="s">
        <v>1</v>
      </c>
      <c r="F810" s="160" t="s">
        <v>1619</v>
      </c>
      <c r="H810" s="161">
        <v>0.123</v>
      </c>
      <c r="I810" s="162"/>
      <c r="L810" s="157"/>
      <c r="M810" s="163"/>
      <c r="T810" s="164"/>
      <c r="AT810" s="159" t="s">
        <v>328</v>
      </c>
      <c r="AU810" s="159" t="s">
        <v>88</v>
      </c>
      <c r="AV810" s="12" t="s">
        <v>88</v>
      </c>
      <c r="AW810" s="12" t="s">
        <v>31</v>
      </c>
      <c r="AX810" s="12" t="s">
        <v>76</v>
      </c>
      <c r="AY810" s="159" t="s">
        <v>317</v>
      </c>
    </row>
    <row r="811" spans="2:65" s="13" customFormat="1" ht="10">
      <c r="B811" s="165"/>
      <c r="D811" s="158" t="s">
        <v>328</v>
      </c>
      <c r="E811" s="166" t="s">
        <v>1</v>
      </c>
      <c r="F811" s="167" t="s">
        <v>1620</v>
      </c>
      <c r="H811" s="168">
        <v>0.28300000000000003</v>
      </c>
      <c r="I811" s="169"/>
      <c r="L811" s="165"/>
      <c r="M811" s="170"/>
      <c r="T811" s="171"/>
      <c r="AT811" s="166" t="s">
        <v>328</v>
      </c>
      <c r="AU811" s="166" t="s">
        <v>88</v>
      </c>
      <c r="AV811" s="13" t="s">
        <v>92</v>
      </c>
      <c r="AW811" s="13" t="s">
        <v>31</v>
      </c>
      <c r="AX811" s="13" t="s">
        <v>76</v>
      </c>
      <c r="AY811" s="166" t="s">
        <v>317</v>
      </c>
    </row>
    <row r="812" spans="2:65" s="12" customFormat="1" ht="10">
      <c r="B812" s="157"/>
      <c r="D812" s="158" t="s">
        <v>328</v>
      </c>
      <c r="E812" s="159" t="s">
        <v>1</v>
      </c>
      <c r="F812" s="160" t="s">
        <v>1616</v>
      </c>
      <c r="H812" s="161">
        <v>0.32100000000000001</v>
      </c>
      <c r="I812" s="162"/>
      <c r="L812" s="157"/>
      <c r="M812" s="163"/>
      <c r="T812" s="164"/>
      <c r="AT812" s="159" t="s">
        <v>328</v>
      </c>
      <c r="AU812" s="159" t="s">
        <v>88</v>
      </c>
      <c r="AV812" s="12" t="s">
        <v>88</v>
      </c>
      <c r="AW812" s="12" t="s">
        <v>31</v>
      </c>
      <c r="AX812" s="12" t="s">
        <v>76</v>
      </c>
      <c r="AY812" s="159" t="s">
        <v>317</v>
      </c>
    </row>
    <row r="813" spans="2:65" s="12" customFormat="1" ht="10">
      <c r="B813" s="157"/>
      <c r="D813" s="158" t="s">
        <v>328</v>
      </c>
      <c r="E813" s="159" t="s">
        <v>1</v>
      </c>
      <c r="F813" s="160" t="s">
        <v>1615</v>
      </c>
      <c r="H813" s="161">
        <v>0.308</v>
      </c>
      <c r="I813" s="162"/>
      <c r="L813" s="157"/>
      <c r="M813" s="163"/>
      <c r="T813" s="164"/>
      <c r="AT813" s="159" t="s">
        <v>328</v>
      </c>
      <c r="AU813" s="159" t="s">
        <v>88</v>
      </c>
      <c r="AV813" s="12" t="s">
        <v>88</v>
      </c>
      <c r="AW813" s="12" t="s">
        <v>31</v>
      </c>
      <c r="AX813" s="12" t="s">
        <v>76</v>
      </c>
      <c r="AY813" s="159" t="s">
        <v>317</v>
      </c>
    </row>
    <row r="814" spans="2:65" s="13" customFormat="1" ht="10">
      <c r="B814" s="165"/>
      <c r="D814" s="158" t="s">
        <v>328</v>
      </c>
      <c r="E814" s="166" t="s">
        <v>1</v>
      </c>
      <c r="F814" s="167" t="s">
        <v>1621</v>
      </c>
      <c r="H814" s="168">
        <v>0.629</v>
      </c>
      <c r="I814" s="169"/>
      <c r="L814" s="165"/>
      <c r="M814" s="170"/>
      <c r="T814" s="171"/>
      <c r="AT814" s="166" t="s">
        <v>328</v>
      </c>
      <c r="AU814" s="166" t="s">
        <v>88</v>
      </c>
      <c r="AV814" s="13" t="s">
        <v>92</v>
      </c>
      <c r="AW814" s="13" t="s">
        <v>31</v>
      </c>
      <c r="AX814" s="13" t="s">
        <v>76</v>
      </c>
      <c r="AY814" s="166" t="s">
        <v>317</v>
      </c>
    </row>
    <row r="815" spans="2:65" s="14" customFormat="1" ht="10">
      <c r="B815" s="172"/>
      <c r="D815" s="158" t="s">
        <v>328</v>
      </c>
      <c r="E815" s="173" t="s">
        <v>1</v>
      </c>
      <c r="F815" s="174" t="s">
        <v>332</v>
      </c>
      <c r="H815" s="175">
        <v>7.44</v>
      </c>
      <c r="I815" s="176"/>
      <c r="L815" s="172"/>
      <c r="M815" s="177"/>
      <c r="T815" s="178"/>
      <c r="AT815" s="173" t="s">
        <v>328</v>
      </c>
      <c r="AU815" s="173" t="s">
        <v>88</v>
      </c>
      <c r="AV815" s="14" t="s">
        <v>323</v>
      </c>
      <c r="AW815" s="14" t="s">
        <v>31</v>
      </c>
      <c r="AX815" s="14" t="s">
        <v>83</v>
      </c>
      <c r="AY815" s="173" t="s">
        <v>317</v>
      </c>
    </row>
    <row r="816" spans="2:65" s="1" customFormat="1" ht="33" customHeight="1">
      <c r="B816" s="142"/>
      <c r="C816" s="143" t="s">
        <v>699</v>
      </c>
      <c r="D816" s="143" t="s">
        <v>319</v>
      </c>
      <c r="E816" s="144" t="s">
        <v>1622</v>
      </c>
      <c r="F816" s="145" t="s">
        <v>1623</v>
      </c>
      <c r="G816" s="146" t="s">
        <v>444</v>
      </c>
      <c r="H816" s="147">
        <v>199.97900000000001</v>
      </c>
      <c r="I816" s="148"/>
      <c r="J816" s="149">
        <f>ROUND(I816*H816,2)</f>
        <v>0</v>
      </c>
      <c r="K816" s="150"/>
      <c r="L816" s="31"/>
      <c r="M816" s="151" t="s">
        <v>1</v>
      </c>
      <c r="N816" s="152" t="s">
        <v>42</v>
      </c>
      <c r="P816" s="153">
        <f>O816*H816</f>
        <v>0</v>
      </c>
      <c r="Q816" s="153">
        <v>7.8399999999999997E-3</v>
      </c>
      <c r="R816" s="153">
        <f>Q816*H816</f>
        <v>1.5678353600000001</v>
      </c>
      <c r="S816" s="153">
        <v>0</v>
      </c>
      <c r="T816" s="154">
        <f>S816*H816</f>
        <v>0</v>
      </c>
      <c r="AR816" s="155" t="s">
        <v>323</v>
      </c>
      <c r="AT816" s="155" t="s">
        <v>319</v>
      </c>
      <c r="AU816" s="155" t="s">
        <v>88</v>
      </c>
      <c r="AY816" s="16" t="s">
        <v>317</v>
      </c>
      <c r="BE816" s="156">
        <f>IF(N816="základná",J816,0)</f>
        <v>0</v>
      </c>
      <c r="BF816" s="156">
        <f>IF(N816="znížená",J816,0)</f>
        <v>0</v>
      </c>
      <c r="BG816" s="156">
        <f>IF(N816="zákl. prenesená",J816,0)</f>
        <v>0</v>
      </c>
      <c r="BH816" s="156">
        <f>IF(N816="zníž. prenesená",J816,0)</f>
        <v>0</v>
      </c>
      <c r="BI816" s="156">
        <f>IF(N816="nulová",J816,0)</f>
        <v>0</v>
      </c>
      <c r="BJ816" s="16" t="s">
        <v>88</v>
      </c>
      <c r="BK816" s="156">
        <f>ROUND(I816*H816,2)</f>
        <v>0</v>
      </c>
      <c r="BL816" s="16" t="s">
        <v>323</v>
      </c>
      <c r="BM816" s="155" t="s">
        <v>1624</v>
      </c>
    </row>
    <row r="817" spans="2:51" s="12" customFormat="1" ht="10">
      <c r="B817" s="157"/>
      <c r="D817" s="158" t="s">
        <v>328</v>
      </c>
      <c r="E817" s="159" t="s">
        <v>1</v>
      </c>
      <c r="F817" s="160" t="s">
        <v>1625</v>
      </c>
      <c r="H817" s="161">
        <v>48.048000000000002</v>
      </c>
      <c r="I817" s="162"/>
      <c r="L817" s="157"/>
      <c r="M817" s="163"/>
      <c r="T817" s="164"/>
      <c r="AT817" s="159" t="s">
        <v>328</v>
      </c>
      <c r="AU817" s="159" t="s">
        <v>88</v>
      </c>
      <c r="AV817" s="12" t="s">
        <v>88</v>
      </c>
      <c r="AW817" s="12" t="s">
        <v>31</v>
      </c>
      <c r="AX817" s="12" t="s">
        <v>76</v>
      </c>
      <c r="AY817" s="159" t="s">
        <v>317</v>
      </c>
    </row>
    <row r="818" spans="2:51" s="12" customFormat="1" ht="10">
      <c r="B818" s="157"/>
      <c r="D818" s="158" t="s">
        <v>328</v>
      </c>
      <c r="E818" s="159" t="s">
        <v>1</v>
      </c>
      <c r="F818" s="160" t="s">
        <v>1626</v>
      </c>
      <c r="H818" s="161">
        <v>29.08</v>
      </c>
      <c r="I818" s="162"/>
      <c r="L818" s="157"/>
      <c r="M818" s="163"/>
      <c r="T818" s="164"/>
      <c r="AT818" s="159" t="s">
        <v>328</v>
      </c>
      <c r="AU818" s="159" t="s">
        <v>88</v>
      </c>
      <c r="AV818" s="12" t="s">
        <v>88</v>
      </c>
      <c r="AW818" s="12" t="s">
        <v>31</v>
      </c>
      <c r="AX818" s="12" t="s">
        <v>76</v>
      </c>
      <c r="AY818" s="159" t="s">
        <v>317</v>
      </c>
    </row>
    <row r="819" spans="2:51" s="13" customFormat="1" ht="10">
      <c r="B819" s="165"/>
      <c r="D819" s="158" t="s">
        <v>328</v>
      </c>
      <c r="E819" s="166" t="s">
        <v>1</v>
      </c>
      <c r="F819" s="167" t="s">
        <v>331</v>
      </c>
      <c r="H819" s="168">
        <v>77.128</v>
      </c>
      <c r="I819" s="169"/>
      <c r="L819" s="165"/>
      <c r="M819" s="170"/>
      <c r="T819" s="171"/>
      <c r="AT819" s="166" t="s">
        <v>328</v>
      </c>
      <c r="AU819" s="166" t="s">
        <v>88</v>
      </c>
      <c r="AV819" s="13" t="s">
        <v>92</v>
      </c>
      <c r="AW819" s="13" t="s">
        <v>31</v>
      </c>
      <c r="AX819" s="13" t="s">
        <v>76</v>
      </c>
      <c r="AY819" s="166" t="s">
        <v>317</v>
      </c>
    </row>
    <row r="820" spans="2:51" s="12" customFormat="1" ht="10">
      <c r="B820" s="157"/>
      <c r="D820" s="158" t="s">
        <v>328</v>
      </c>
      <c r="E820" s="159" t="s">
        <v>1</v>
      </c>
      <c r="F820" s="160" t="s">
        <v>1627</v>
      </c>
      <c r="H820" s="161">
        <v>12.863</v>
      </c>
      <c r="I820" s="162"/>
      <c r="L820" s="157"/>
      <c r="M820" s="163"/>
      <c r="T820" s="164"/>
      <c r="AT820" s="159" t="s">
        <v>328</v>
      </c>
      <c r="AU820" s="159" t="s">
        <v>88</v>
      </c>
      <c r="AV820" s="12" t="s">
        <v>88</v>
      </c>
      <c r="AW820" s="12" t="s">
        <v>31</v>
      </c>
      <c r="AX820" s="12" t="s">
        <v>76</v>
      </c>
      <c r="AY820" s="159" t="s">
        <v>317</v>
      </c>
    </row>
    <row r="821" spans="2:51" s="12" customFormat="1" ht="10">
      <c r="B821" s="157"/>
      <c r="D821" s="158" t="s">
        <v>328</v>
      </c>
      <c r="E821" s="159" t="s">
        <v>1</v>
      </c>
      <c r="F821" s="160" t="s">
        <v>1628</v>
      </c>
      <c r="H821" s="161">
        <v>6.2140000000000004</v>
      </c>
      <c r="I821" s="162"/>
      <c r="L821" s="157"/>
      <c r="M821" s="163"/>
      <c r="T821" s="164"/>
      <c r="AT821" s="159" t="s">
        <v>328</v>
      </c>
      <c r="AU821" s="159" t="s">
        <v>88</v>
      </c>
      <c r="AV821" s="12" t="s">
        <v>88</v>
      </c>
      <c r="AW821" s="12" t="s">
        <v>31</v>
      </c>
      <c r="AX821" s="12" t="s">
        <v>76</v>
      </c>
      <c r="AY821" s="159" t="s">
        <v>317</v>
      </c>
    </row>
    <row r="822" spans="2:51" s="12" customFormat="1" ht="10">
      <c r="B822" s="157"/>
      <c r="D822" s="158" t="s">
        <v>328</v>
      </c>
      <c r="E822" s="159" t="s">
        <v>1</v>
      </c>
      <c r="F822" s="160" t="s">
        <v>1629</v>
      </c>
      <c r="H822" s="161">
        <v>5.2240000000000002</v>
      </c>
      <c r="I822" s="162"/>
      <c r="L822" s="157"/>
      <c r="M822" s="163"/>
      <c r="T822" s="164"/>
      <c r="AT822" s="159" t="s">
        <v>328</v>
      </c>
      <c r="AU822" s="159" t="s">
        <v>88</v>
      </c>
      <c r="AV822" s="12" t="s">
        <v>88</v>
      </c>
      <c r="AW822" s="12" t="s">
        <v>31</v>
      </c>
      <c r="AX822" s="12" t="s">
        <v>76</v>
      </c>
      <c r="AY822" s="159" t="s">
        <v>317</v>
      </c>
    </row>
    <row r="823" spans="2:51" s="13" customFormat="1" ht="10">
      <c r="B823" s="165"/>
      <c r="D823" s="158" t="s">
        <v>328</v>
      </c>
      <c r="E823" s="166" t="s">
        <v>1</v>
      </c>
      <c r="F823" s="167" t="s">
        <v>1630</v>
      </c>
      <c r="H823" s="168">
        <v>24.300999999999998</v>
      </c>
      <c r="I823" s="169"/>
      <c r="L823" s="165"/>
      <c r="M823" s="170"/>
      <c r="T823" s="171"/>
      <c r="AT823" s="166" t="s">
        <v>328</v>
      </c>
      <c r="AU823" s="166" t="s">
        <v>88</v>
      </c>
      <c r="AV823" s="13" t="s">
        <v>92</v>
      </c>
      <c r="AW823" s="13" t="s">
        <v>31</v>
      </c>
      <c r="AX823" s="13" t="s">
        <v>76</v>
      </c>
      <c r="AY823" s="166" t="s">
        <v>317</v>
      </c>
    </row>
    <row r="824" spans="2:51" s="12" customFormat="1" ht="10">
      <c r="B824" s="157"/>
      <c r="D824" s="158" t="s">
        <v>328</v>
      </c>
      <c r="E824" s="159" t="s">
        <v>1</v>
      </c>
      <c r="F824" s="160" t="s">
        <v>1631</v>
      </c>
      <c r="H824" s="161">
        <v>25.55</v>
      </c>
      <c r="I824" s="162"/>
      <c r="L824" s="157"/>
      <c r="M824" s="163"/>
      <c r="T824" s="164"/>
      <c r="AT824" s="159" t="s">
        <v>328</v>
      </c>
      <c r="AU824" s="159" t="s">
        <v>88</v>
      </c>
      <c r="AV824" s="12" t="s">
        <v>88</v>
      </c>
      <c r="AW824" s="12" t="s">
        <v>31</v>
      </c>
      <c r="AX824" s="12" t="s">
        <v>76</v>
      </c>
      <c r="AY824" s="159" t="s">
        <v>317</v>
      </c>
    </row>
    <row r="825" spans="2:51" s="12" customFormat="1" ht="10">
      <c r="B825" s="157"/>
      <c r="D825" s="158" t="s">
        <v>328</v>
      </c>
      <c r="E825" s="159" t="s">
        <v>1</v>
      </c>
      <c r="F825" s="160" t="s">
        <v>1632</v>
      </c>
      <c r="H825" s="161">
        <v>12.464</v>
      </c>
      <c r="I825" s="162"/>
      <c r="L825" s="157"/>
      <c r="M825" s="163"/>
      <c r="T825" s="164"/>
      <c r="AT825" s="159" t="s">
        <v>328</v>
      </c>
      <c r="AU825" s="159" t="s">
        <v>88</v>
      </c>
      <c r="AV825" s="12" t="s">
        <v>88</v>
      </c>
      <c r="AW825" s="12" t="s">
        <v>31</v>
      </c>
      <c r="AX825" s="12" t="s">
        <v>76</v>
      </c>
      <c r="AY825" s="159" t="s">
        <v>317</v>
      </c>
    </row>
    <row r="826" spans="2:51" s="12" customFormat="1" ht="10">
      <c r="B826" s="157"/>
      <c r="D826" s="158" t="s">
        <v>328</v>
      </c>
      <c r="E826" s="159" t="s">
        <v>1</v>
      </c>
      <c r="F826" s="160" t="s">
        <v>1633</v>
      </c>
      <c r="H826" s="161">
        <v>12.811</v>
      </c>
      <c r="I826" s="162"/>
      <c r="L826" s="157"/>
      <c r="M826" s="163"/>
      <c r="T826" s="164"/>
      <c r="AT826" s="159" t="s">
        <v>328</v>
      </c>
      <c r="AU826" s="159" t="s">
        <v>88</v>
      </c>
      <c r="AV826" s="12" t="s">
        <v>88</v>
      </c>
      <c r="AW826" s="12" t="s">
        <v>31</v>
      </c>
      <c r="AX826" s="12" t="s">
        <v>76</v>
      </c>
      <c r="AY826" s="159" t="s">
        <v>317</v>
      </c>
    </row>
    <row r="827" spans="2:51" s="13" customFormat="1" ht="10">
      <c r="B827" s="165"/>
      <c r="D827" s="158" t="s">
        <v>328</v>
      </c>
      <c r="E827" s="166" t="s">
        <v>1</v>
      </c>
      <c r="F827" s="167" t="s">
        <v>1634</v>
      </c>
      <c r="H827" s="168">
        <v>50.825000000000003</v>
      </c>
      <c r="I827" s="169"/>
      <c r="L827" s="165"/>
      <c r="M827" s="170"/>
      <c r="T827" s="171"/>
      <c r="AT827" s="166" t="s">
        <v>328</v>
      </c>
      <c r="AU827" s="166" t="s">
        <v>88</v>
      </c>
      <c r="AV827" s="13" t="s">
        <v>92</v>
      </c>
      <c r="AW827" s="13" t="s">
        <v>31</v>
      </c>
      <c r="AX827" s="13" t="s">
        <v>76</v>
      </c>
      <c r="AY827" s="166" t="s">
        <v>317</v>
      </c>
    </row>
    <row r="828" spans="2:51" s="12" customFormat="1" ht="10">
      <c r="B828" s="157"/>
      <c r="D828" s="158" t="s">
        <v>328</v>
      </c>
      <c r="E828" s="159" t="s">
        <v>1</v>
      </c>
      <c r="F828" s="160" t="s">
        <v>1635</v>
      </c>
      <c r="H828" s="161">
        <v>11.515000000000001</v>
      </c>
      <c r="I828" s="162"/>
      <c r="L828" s="157"/>
      <c r="M828" s="163"/>
      <c r="T828" s="164"/>
      <c r="AT828" s="159" t="s">
        <v>328</v>
      </c>
      <c r="AU828" s="159" t="s">
        <v>88</v>
      </c>
      <c r="AV828" s="12" t="s">
        <v>88</v>
      </c>
      <c r="AW828" s="12" t="s">
        <v>31</v>
      </c>
      <c r="AX828" s="12" t="s">
        <v>76</v>
      </c>
      <c r="AY828" s="159" t="s">
        <v>317</v>
      </c>
    </row>
    <row r="829" spans="2:51" s="12" customFormat="1" ht="10">
      <c r="B829" s="157"/>
      <c r="D829" s="158" t="s">
        <v>328</v>
      </c>
      <c r="E829" s="159" t="s">
        <v>1</v>
      </c>
      <c r="F829" s="160" t="s">
        <v>1636</v>
      </c>
      <c r="H829" s="161">
        <v>6.2320000000000002</v>
      </c>
      <c r="I829" s="162"/>
      <c r="L829" s="157"/>
      <c r="M829" s="163"/>
      <c r="T829" s="164"/>
      <c r="AT829" s="159" t="s">
        <v>328</v>
      </c>
      <c r="AU829" s="159" t="s">
        <v>88</v>
      </c>
      <c r="AV829" s="12" t="s">
        <v>88</v>
      </c>
      <c r="AW829" s="12" t="s">
        <v>31</v>
      </c>
      <c r="AX829" s="12" t="s">
        <v>76</v>
      </c>
      <c r="AY829" s="159" t="s">
        <v>317</v>
      </c>
    </row>
    <row r="830" spans="2:51" s="12" customFormat="1" ht="10">
      <c r="B830" s="157"/>
      <c r="D830" s="158" t="s">
        <v>328</v>
      </c>
      <c r="E830" s="159" t="s">
        <v>1</v>
      </c>
      <c r="F830" s="160" t="s">
        <v>1637</v>
      </c>
      <c r="H830" s="161">
        <v>5.8259999999999996</v>
      </c>
      <c r="I830" s="162"/>
      <c r="L830" s="157"/>
      <c r="M830" s="163"/>
      <c r="T830" s="164"/>
      <c r="AT830" s="159" t="s">
        <v>328</v>
      </c>
      <c r="AU830" s="159" t="s">
        <v>88</v>
      </c>
      <c r="AV830" s="12" t="s">
        <v>88</v>
      </c>
      <c r="AW830" s="12" t="s">
        <v>31</v>
      </c>
      <c r="AX830" s="12" t="s">
        <v>76</v>
      </c>
      <c r="AY830" s="159" t="s">
        <v>317</v>
      </c>
    </row>
    <row r="831" spans="2:51" s="13" customFormat="1" ht="10">
      <c r="B831" s="165"/>
      <c r="D831" s="158" t="s">
        <v>328</v>
      </c>
      <c r="E831" s="166" t="s">
        <v>1</v>
      </c>
      <c r="F831" s="167" t="s">
        <v>1638</v>
      </c>
      <c r="H831" s="168">
        <v>23.573</v>
      </c>
      <c r="I831" s="169"/>
      <c r="L831" s="165"/>
      <c r="M831" s="170"/>
      <c r="T831" s="171"/>
      <c r="AT831" s="166" t="s">
        <v>328</v>
      </c>
      <c r="AU831" s="166" t="s">
        <v>88</v>
      </c>
      <c r="AV831" s="13" t="s">
        <v>92</v>
      </c>
      <c r="AW831" s="13" t="s">
        <v>31</v>
      </c>
      <c r="AX831" s="13" t="s">
        <v>76</v>
      </c>
      <c r="AY831" s="166" t="s">
        <v>317</v>
      </c>
    </row>
    <row r="832" spans="2:51" s="12" customFormat="1" ht="10">
      <c r="B832" s="157"/>
      <c r="D832" s="158" t="s">
        <v>328</v>
      </c>
      <c r="E832" s="159" t="s">
        <v>1</v>
      </c>
      <c r="F832" s="160" t="s">
        <v>1639</v>
      </c>
      <c r="H832" s="161">
        <v>11.515000000000001</v>
      </c>
      <c r="I832" s="162"/>
      <c r="L832" s="157"/>
      <c r="M832" s="163"/>
      <c r="T832" s="164"/>
      <c r="AT832" s="159" t="s">
        <v>328</v>
      </c>
      <c r="AU832" s="159" t="s">
        <v>88</v>
      </c>
      <c r="AV832" s="12" t="s">
        <v>88</v>
      </c>
      <c r="AW832" s="12" t="s">
        <v>31</v>
      </c>
      <c r="AX832" s="12" t="s">
        <v>76</v>
      </c>
      <c r="AY832" s="159" t="s">
        <v>317</v>
      </c>
    </row>
    <row r="833" spans="2:65" s="12" customFormat="1" ht="10">
      <c r="B833" s="157"/>
      <c r="D833" s="158" t="s">
        <v>328</v>
      </c>
      <c r="E833" s="159" t="s">
        <v>1</v>
      </c>
      <c r="F833" s="160" t="s">
        <v>1636</v>
      </c>
      <c r="H833" s="161">
        <v>6.2320000000000002</v>
      </c>
      <c r="I833" s="162"/>
      <c r="L833" s="157"/>
      <c r="M833" s="163"/>
      <c r="T833" s="164"/>
      <c r="AT833" s="159" t="s">
        <v>328</v>
      </c>
      <c r="AU833" s="159" t="s">
        <v>88</v>
      </c>
      <c r="AV833" s="12" t="s">
        <v>88</v>
      </c>
      <c r="AW833" s="12" t="s">
        <v>31</v>
      </c>
      <c r="AX833" s="12" t="s">
        <v>76</v>
      </c>
      <c r="AY833" s="159" t="s">
        <v>317</v>
      </c>
    </row>
    <row r="834" spans="2:65" s="12" customFormat="1" ht="10">
      <c r="B834" s="157"/>
      <c r="D834" s="158" t="s">
        <v>328</v>
      </c>
      <c r="E834" s="159" t="s">
        <v>1</v>
      </c>
      <c r="F834" s="160" t="s">
        <v>1640</v>
      </c>
      <c r="H834" s="161">
        <v>6.4050000000000002</v>
      </c>
      <c r="I834" s="162"/>
      <c r="L834" s="157"/>
      <c r="M834" s="163"/>
      <c r="T834" s="164"/>
      <c r="AT834" s="159" t="s">
        <v>328</v>
      </c>
      <c r="AU834" s="159" t="s">
        <v>88</v>
      </c>
      <c r="AV834" s="12" t="s">
        <v>88</v>
      </c>
      <c r="AW834" s="12" t="s">
        <v>31</v>
      </c>
      <c r="AX834" s="12" t="s">
        <v>76</v>
      </c>
      <c r="AY834" s="159" t="s">
        <v>317</v>
      </c>
    </row>
    <row r="835" spans="2:65" s="13" customFormat="1" ht="10">
      <c r="B835" s="165"/>
      <c r="D835" s="158" t="s">
        <v>328</v>
      </c>
      <c r="E835" s="166" t="s">
        <v>1</v>
      </c>
      <c r="F835" s="167" t="s">
        <v>1641</v>
      </c>
      <c r="H835" s="168">
        <v>24.152000000000001</v>
      </c>
      <c r="I835" s="169"/>
      <c r="L835" s="165"/>
      <c r="M835" s="170"/>
      <c r="T835" s="171"/>
      <c r="AT835" s="166" t="s">
        <v>328</v>
      </c>
      <c r="AU835" s="166" t="s">
        <v>88</v>
      </c>
      <c r="AV835" s="13" t="s">
        <v>92</v>
      </c>
      <c r="AW835" s="13" t="s">
        <v>31</v>
      </c>
      <c r="AX835" s="13" t="s">
        <v>76</v>
      </c>
      <c r="AY835" s="166" t="s">
        <v>317</v>
      </c>
    </row>
    <row r="836" spans="2:65" s="14" customFormat="1" ht="10">
      <c r="B836" s="172"/>
      <c r="D836" s="158" t="s">
        <v>328</v>
      </c>
      <c r="E836" s="173" t="s">
        <v>1</v>
      </c>
      <c r="F836" s="174" t="s">
        <v>332</v>
      </c>
      <c r="H836" s="175">
        <v>199.97900000000001</v>
      </c>
      <c r="I836" s="176"/>
      <c r="L836" s="172"/>
      <c r="M836" s="177"/>
      <c r="T836" s="178"/>
      <c r="AT836" s="173" t="s">
        <v>328</v>
      </c>
      <c r="AU836" s="173" t="s">
        <v>88</v>
      </c>
      <c r="AV836" s="14" t="s">
        <v>323</v>
      </c>
      <c r="AW836" s="14" t="s">
        <v>31</v>
      </c>
      <c r="AX836" s="14" t="s">
        <v>83</v>
      </c>
      <c r="AY836" s="173" t="s">
        <v>317</v>
      </c>
    </row>
    <row r="837" spans="2:65" s="1" customFormat="1" ht="33" customHeight="1">
      <c r="B837" s="142"/>
      <c r="C837" s="143" t="s">
        <v>1642</v>
      </c>
      <c r="D837" s="143" t="s">
        <v>319</v>
      </c>
      <c r="E837" s="144" t="s">
        <v>1643</v>
      </c>
      <c r="F837" s="145" t="s">
        <v>1644</v>
      </c>
      <c r="G837" s="146" t="s">
        <v>444</v>
      </c>
      <c r="H837" s="147">
        <v>199.97900000000001</v>
      </c>
      <c r="I837" s="148"/>
      <c r="J837" s="149">
        <f>ROUND(I837*H837,2)</f>
        <v>0</v>
      </c>
      <c r="K837" s="150"/>
      <c r="L837" s="31"/>
      <c r="M837" s="151" t="s">
        <v>1</v>
      </c>
      <c r="N837" s="152" t="s">
        <v>42</v>
      </c>
      <c r="P837" s="153">
        <f>O837*H837</f>
        <v>0</v>
      </c>
      <c r="Q837" s="153">
        <v>0</v>
      </c>
      <c r="R837" s="153">
        <f>Q837*H837</f>
        <v>0</v>
      </c>
      <c r="S837" s="153">
        <v>0</v>
      </c>
      <c r="T837" s="154">
        <f>S837*H837</f>
        <v>0</v>
      </c>
      <c r="AR837" s="155" t="s">
        <v>323</v>
      </c>
      <c r="AT837" s="155" t="s">
        <v>319</v>
      </c>
      <c r="AU837" s="155" t="s">
        <v>88</v>
      </c>
      <c r="AY837" s="16" t="s">
        <v>317</v>
      </c>
      <c r="BE837" s="156">
        <f>IF(N837="základná",J837,0)</f>
        <v>0</v>
      </c>
      <c r="BF837" s="156">
        <f>IF(N837="znížená",J837,0)</f>
        <v>0</v>
      </c>
      <c r="BG837" s="156">
        <f>IF(N837="zákl. prenesená",J837,0)</f>
        <v>0</v>
      </c>
      <c r="BH837" s="156">
        <f>IF(N837="zníž. prenesená",J837,0)</f>
        <v>0</v>
      </c>
      <c r="BI837" s="156">
        <f>IF(N837="nulová",J837,0)</f>
        <v>0</v>
      </c>
      <c r="BJ837" s="16" t="s">
        <v>88</v>
      </c>
      <c r="BK837" s="156">
        <f>ROUND(I837*H837,2)</f>
        <v>0</v>
      </c>
      <c r="BL837" s="16" t="s">
        <v>323</v>
      </c>
      <c r="BM837" s="155" t="s">
        <v>1645</v>
      </c>
    </row>
    <row r="838" spans="2:65" s="1" customFormat="1" ht="24.15" customHeight="1">
      <c r="B838" s="142"/>
      <c r="C838" s="143" t="s">
        <v>702</v>
      </c>
      <c r="D838" s="143" t="s">
        <v>319</v>
      </c>
      <c r="E838" s="144" t="s">
        <v>1646</v>
      </c>
      <c r="F838" s="145" t="s">
        <v>1647</v>
      </c>
      <c r="G838" s="146" t="s">
        <v>444</v>
      </c>
      <c r="H838" s="147">
        <v>53.887</v>
      </c>
      <c r="I838" s="148"/>
      <c r="J838" s="149">
        <f>ROUND(I838*H838,2)</f>
        <v>0</v>
      </c>
      <c r="K838" s="150"/>
      <c r="L838" s="31"/>
      <c r="M838" s="151" t="s">
        <v>1</v>
      </c>
      <c r="N838" s="152" t="s">
        <v>42</v>
      </c>
      <c r="P838" s="153">
        <f>O838*H838</f>
        <v>0</v>
      </c>
      <c r="Q838" s="153">
        <v>3.96E-3</v>
      </c>
      <c r="R838" s="153">
        <f>Q838*H838</f>
        <v>0.21339252</v>
      </c>
      <c r="S838" s="153">
        <v>0</v>
      </c>
      <c r="T838" s="154">
        <f>S838*H838</f>
        <v>0</v>
      </c>
      <c r="AR838" s="155" t="s">
        <v>323</v>
      </c>
      <c r="AT838" s="155" t="s">
        <v>319</v>
      </c>
      <c r="AU838" s="155" t="s">
        <v>88</v>
      </c>
      <c r="AY838" s="16" t="s">
        <v>317</v>
      </c>
      <c r="BE838" s="156">
        <f>IF(N838="základná",J838,0)</f>
        <v>0</v>
      </c>
      <c r="BF838" s="156">
        <f>IF(N838="znížená",J838,0)</f>
        <v>0</v>
      </c>
      <c r="BG838" s="156">
        <f>IF(N838="zákl. prenesená",J838,0)</f>
        <v>0</v>
      </c>
      <c r="BH838" s="156">
        <f>IF(N838="zníž. prenesená",J838,0)</f>
        <v>0</v>
      </c>
      <c r="BI838" s="156">
        <f>IF(N838="nulová",J838,0)</f>
        <v>0</v>
      </c>
      <c r="BJ838" s="16" t="s">
        <v>88</v>
      </c>
      <c r="BK838" s="156">
        <f>ROUND(I838*H838,2)</f>
        <v>0</v>
      </c>
      <c r="BL838" s="16" t="s">
        <v>323</v>
      </c>
      <c r="BM838" s="155" t="s">
        <v>1648</v>
      </c>
    </row>
    <row r="839" spans="2:65" s="12" customFormat="1" ht="10">
      <c r="B839" s="157"/>
      <c r="D839" s="158" t="s">
        <v>328</v>
      </c>
      <c r="E839" s="159" t="s">
        <v>1</v>
      </c>
      <c r="F839" s="160" t="s">
        <v>1649</v>
      </c>
      <c r="H839" s="161">
        <v>3.5609999999999999</v>
      </c>
      <c r="I839" s="162"/>
      <c r="L839" s="157"/>
      <c r="M839" s="163"/>
      <c r="T839" s="164"/>
      <c r="AT839" s="159" t="s">
        <v>328</v>
      </c>
      <c r="AU839" s="159" t="s">
        <v>88</v>
      </c>
      <c r="AV839" s="12" t="s">
        <v>88</v>
      </c>
      <c r="AW839" s="12" t="s">
        <v>31</v>
      </c>
      <c r="AX839" s="12" t="s">
        <v>76</v>
      </c>
      <c r="AY839" s="159" t="s">
        <v>317</v>
      </c>
    </row>
    <row r="840" spans="2:65" s="12" customFormat="1" ht="10">
      <c r="B840" s="157"/>
      <c r="D840" s="158" t="s">
        <v>328</v>
      </c>
      <c r="E840" s="159" t="s">
        <v>1</v>
      </c>
      <c r="F840" s="160" t="s">
        <v>1650</v>
      </c>
      <c r="H840" s="161">
        <v>3.2869999999999999</v>
      </c>
      <c r="I840" s="162"/>
      <c r="L840" s="157"/>
      <c r="M840" s="163"/>
      <c r="T840" s="164"/>
      <c r="AT840" s="159" t="s">
        <v>328</v>
      </c>
      <c r="AU840" s="159" t="s">
        <v>88</v>
      </c>
      <c r="AV840" s="12" t="s">
        <v>88</v>
      </c>
      <c r="AW840" s="12" t="s">
        <v>31</v>
      </c>
      <c r="AX840" s="12" t="s">
        <v>76</v>
      </c>
      <c r="AY840" s="159" t="s">
        <v>317</v>
      </c>
    </row>
    <row r="841" spans="2:65" s="13" customFormat="1" ht="10">
      <c r="B841" s="165"/>
      <c r="D841" s="158" t="s">
        <v>328</v>
      </c>
      <c r="E841" s="166" t="s">
        <v>1</v>
      </c>
      <c r="F841" s="167" t="s">
        <v>1651</v>
      </c>
      <c r="H841" s="168">
        <v>6.8479999999999999</v>
      </c>
      <c r="I841" s="169"/>
      <c r="L841" s="165"/>
      <c r="M841" s="170"/>
      <c r="T841" s="171"/>
      <c r="AT841" s="166" t="s">
        <v>328</v>
      </c>
      <c r="AU841" s="166" t="s">
        <v>88</v>
      </c>
      <c r="AV841" s="13" t="s">
        <v>92</v>
      </c>
      <c r="AW841" s="13" t="s">
        <v>31</v>
      </c>
      <c r="AX841" s="13" t="s">
        <v>76</v>
      </c>
      <c r="AY841" s="166" t="s">
        <v>317</v>
      </c>
    </row>
    <row r="842" spans="2:65" s="12" customFormat="1" ht="10">
      <c r="B842" s="157"/>
      <c r="D842" s="158" t="s">
        <v>328</v>
      </c>
      <c r="E842" s="159" t="s">
        <v>1</v>
      </c>
      <c r="F842" s="160" t="s">
        <v>1650</v>
      </c>
      <c r="H842" s="161">
        <v>3.2869999999999999</v>
      </c>
      <c r="I842" s="162"/>
      <c r="L842" s="157"/>
      <c r="M842" s="163"/>
      <c r="T842" s="164"/>
      <c r="AT842" s="159" t="s">
        <v>328</v>
      </c>
      <c r="AU842" s="159" t="s">
        <v>88</v>
      </c>
      <c r="AV842" s="12" t="s">
        <v>88</v>
      </c>
      <c r="AW842" s="12" t="s">
        <v>31</v>
      </c>
      <c r="AX842" s="12" t="s">
        <v>76</v>
      </c>
      <c r="AY842" s="159" t="s">
        <v>317</v>
      </c>
    </row>
    <row r="843" spans="2:65" s="12" customFormat="1" ht="10">
      <c r="B843" s="157"/>
      <c r="D843" s="158" t="s">
        <v>328</v>
      </c>
      <c r="E843" s="159" t="s">
        <v>1</v>
      </c>
      <c r="F843" s="160" t="s">
        <v>1650</v>
      </c>
      <c r="H843" s="161">
        <v>3.2869999999999999</v>
      </c>
      <c r="I843" s="162"/>
      <c r="L843" s="157"/>
      <c r="M843" s="163"/>
      <c r="T843" s="164"/>
      <c r="AT843" s="159" t="s">
        <v>328</v>
      </c>
      <c r="AU843" s="159" t="s">
        <v>88</v>
      </c>
      <c r="AV843" s="12" t="s">
        <v>88</v>
      </c>
      <c r="AW843" s="12" t="s">
        <v>31</v>
      </c>
      <c r="AX843" s="12" t="s">
        <v>76</v>
      </c>
      <c r="AY843" s="159" t="s">
        <v>317</v>
      </c>
    </row>
    <row r="844" spans="2:65" s="13" customFormat="1" ht="10">
      <c r="B844" s="165"/>
      <c r="D844" s="158" t="s">
        <v>328</v>
      </c>
      <c r="E844" s="166" t="s">
        <v>1</v>
      </c>
      <c r="F844" s="167" t="s">
        <v>1652</v>
      </c>
      <c r="H844" s="168">
        <v>6.5739999999999998</v>
      </c>
      <c r="I844" s="169"/>
      <c r="L844" s="165"/>
      <c r="M844" s="170"/>
      <c r="T844" s="171"/>
      <c r="AT844" s="166" t="s">
        <v>328</v>
      </c>
      <c r="AU844" s="166" t="s">
        <v>88</v>
      </c>
      <c r="AV844" s="13" t="s">
        <v>92</v>
      </c>
      <c r="AW844" s="13" t="s">
        <v>31</v>
      </c>
      <c r="AX844" s="13" t="s">
        <v>76</v>
      </c>
      <c r="AY844" s="166" t="s">
        <v>317</v>
      </c>
    </row>
    <row r="845" spans="2:65" s="12" customFormat="1" ht="10">
      <c r="B845" s="157"/>
      <c r="D845" s="158" t="s">
        <v>328</v>
      </c>
      <c r="E845" s="159" t="s">
        <v>1</v>
      </c>
      <c r="F845" s="160" t="s">
        <v>1653</v>
      </c>
      <c r="H845" s="161">
        <v>7.1210000000000004</v>
      </c>
      <c r="I845" s="162"/>
      <c r="L845" s="157"/>
      <c r="M845" s="163"/>
      <c r="T845" s="164"/>
      <c r="AT845" s="159" t="s">
        <v>328</v>
      </c>
      <c r="AU845" s="159" t="s">
        <v>88</v>
      </c>
      <c r="AV845" s="12" t="s">
        <v>88</v>
      </c>
      <c r="AW845" s="12" t="s">
        <v>31</v>
      </c>
      <c r="AX845" s="12" t="s">
        <v>76</v>
      </c>
      <c r="AY845" s="159" t="s">
        <v>317</v>
      </c>
    </row>
    <row r="846" spans="2:65" s="12" customFormat="1" ht="10">
      <c r="B846" s="157"/>
      <c r="D846" s="158" t="s">
        <v>328</v>
      </c>
      <c r="E846" s="159" t="s">
        <v>1</v>
      </c>
      <c r="F846" s="160" t="s">
        <v>1654</v>
      </c>
      <c r="H846" s="161">
        <v>6.5739999999999998</v>
      </c>
      <c r="I846" s="162"/>
      <c r="L846" s="157"/>
      <c r="M846" s="163"/>
      <c r="T846" s="164"/>
      <c r="AT846" s="159" t="s">
        <v>328</v>
      </c>
      <c r="AU846" s="159" t="s">
        <v>88</v>
      </c>
      <c r="AV846" s="12" t="s">
        <v>88</v>
      </c>
      <c r="AW846" s="12" t="s">
        <v>31</v>
      </c>
      <c r="AX846" s="12" t="s">
        <v>76</v>
      </c>
      <c r="AY846" s="159" t="s">
        <v>317</v>
      </c>
    </row>
    <row r="847" spans="2:65" s="13" customFormat="1" ht="10">
      <c r="B847" s="165"/>
      <c r="D847" s="158" t="s">
        <v>328</v>
      </c>
      <c r="E847" s="166" t="s">
        <v>1</v>
      </c>
      <c r="F847" s="167" t="s">
        <v>1655</v>
      </c>
      <c r="H847" s="168">
        <v>13.695</v>
      </c>
      <c r="I847" s="169"/>
      <c r="L847" s="165"/>
      <c r="M847" s="170"/>
      <c r="T847" s="171"/>
      <c r="AT847" s="166" t="s">
        <v>328</v>
      </c>
      <c r="AU847" s="166" t="s">
        <v>88</v>
      </c>
      <c r="AV847" s="13" t="s">
        <v>92</v>
      </c>
      <c r="AW847" s="13" t="s">
        <v>31</v>
      </c>
      <c r="AX847" s="13" t="s">
        <v>76</v>
      </c>
      <c r="AY847" s="166" t="s">
        <v>317</v>
      </c>
    </row>
    <row r="848" spans="2:65" s="12" customFormat="1" ht="10">
      <c r="B848" s="157"/>
      <c r="D848" s="158" t="s">
        <v>328</v>
      </c>
      <c r="E848" s="159" t="s">
        <v>1</v>
      </c>
      <c r="F848" s="160" t="s">
        <v>1656</v>
      </c>
      <c r="H848" s="161">
        <v>26.77</v>
      </c>
      <c r="I848" s="162"/>
      <c r="L848" s="157"/>
      <c r="M848" s="163"/>
      <c r="T848" s="164"/>
      <c r="AT848" s="159" t="s">
        <v>328</v>
      </c>
      <c r="AU848" s="159" t="s">
        <v>88</v>
      </c>
      <c r="AV848" s="12" t="s">
        <v>88</v>
      </c>
      <c r="AW848" s="12" t="s">
        <v>31</v>
      </c>
      <c r="AX848" s="12" t="s">
        <v>76</v>
      </c>
      <c r="AY848" s="159" t="s">
        <v>317</v>
      </c>
    </row>
    <row r="849" spans="2:65" s="13" customFormat="1" ht="10">
      <c r="B849" s="165"/>
      <c r="D849" s="158" t="s">
        <v>328</v>
      </c>
      <c r="E849" s="166" t="s">
        <v>1</v>
      </c>
      <c r="F849" s="167" t="s">
        <v>1657</v>
      </c>
      <c r="H849" s="168">
        <v>26.77</v>
      </c>
      <c r="I849" s="169"/>
      <c r="L849" s="165"/>
      <c r="M849" s="170"/>
      <c r="T849" s="171"/>
      <c r="AT849" s="166" t="s">
        <v>328</v>
      </c>
      <c r="AU849" s="166" t="s">
        <v>88</v>
      </c>
      <c r="AV849" s="13" t="s">
        <v>92</v>
      </c>
      <c r="AW849" s="13" t="s">
        <v>31</v>
      </c>
      <c r="AX849" s="13" t="s">
        <v>76</v>
      </c>
      <c r="AY849" s="166" t="s">
        <v>317</v>
      </c>
    </row>
    <row r="850" spans="2:65" s="14" customFormat="1" ht="10">
      <c r="B850" s="172"/>
      <c r="D850" s="158" t="s">
        <v>328</v>
      </c>
      <c r="E850" s="173" t="s">
        <v>1</v>
      </c>
      <c r="F850" s="174" t="s">
        <v>332</v>
      </c>
      <c r="H850" s="175">
        <v>53.887</v>
      </c>
      <c r="I850" s="176"/>
      <c r="L850" s="172"/>
      <c r="M850" s="177"/>
      <c r="T850" s="178"/>
      <c r="AT850" s="173" t="s">
        <v>328</v>
      </c>
      <c r="AU850" s="173" t="s">
        <v>88</v>
      </c>
      <c r="AV850" s="14" t="s">
        <v>323</v>
      </c>
      <c r="AW850" s="14" t="s">
        <v>31</v>
      </c>
      <c r="AX850" s="14" t="s">
        <v>83</v>
      </c>
      <c r="AY850" s="173" t="s">
        <v>317</v>
      </c>
    </row>
    <row r="851" spans="2:65" s="1" customFormat="1" ht="24.15" customHeight="1">
      <c r="B851" s="142"/>
      <c r="C851" s="143" t="s">
        <v>1658</v>
      </c>
      <c r="D851" s="143" t="s">
        <v>319</v>
      </c>
      <c r="E851" s="144" t="s">
        <v>1659</v>
      </c>
      <c r="F851" s="145" t="s">
        <v>1660</v>
      </c>
      <c r="G851" s="146" t="s">
        <v>444</v>
      </c>
      <c r="H851" s="147">
        <v>53.887</v>
      </c>
      <c r="I851" s="148"/>
      <c r="J851" s="149">
        <f>ROUND(I851*H851,2)</f>
        <v>0</v>
      </c>
      <c r="K851" s="150"/>
      <c r="L851" s="31"/>
      <c r="M851" s="151" t="s">
        <v>1</v>
      </c>
      <c r="N851" s="152" t="s">
        <v>42</v>
      </c>
      <c r="P851" s="153">
        <f>O851*H851</f>
        <v>0</v>
      </c>
      <c r="Q851" s="153">
        <v>0</v>
      </c>
      <c r="R851" s="153">
        <f>Q851*H851</f>
        <v>0</v>
      </c>
      <c r="S851" s="153">
        <v>0</v>
      </c>
      <c r="T851" s="154">
        <f>S851*H851</f>
        <v>0</v>
      </c>
      <c r="AR851" s="155" t="s">
        <v>323</v>
      </c>
      <c r="AT851" s="155" t="s">
        <v>319</v>
      </c>
      <c r="AU851" s="155" t="s">
        <v>88</v>
      </c>
      <c r="AY851" s="16" t="s">
        <v>317</v>
      </c>
      <c r="BE851" s="156">
        <f>IF(N851="základná",J851,0)</f>
        <v>0</v>
      </c>
      <c r="BF851" s="156">
        <f>IF(N851="znížená",J851,0)</f>
        <v>0</v>
      </c>
      <c r="BG851" s="156">
        <f>IF(N851="zákl. prenesená",J851,0)</f>
        <v>0</v>
      </c>
      <c r="BH851" s="156">
        <f>IF(N851="zníž. prenesená",J851,0)</f>
        <v>0</v>
      </c>
      <c r="BI851" s="156">
        <f>IF(N851="nulová",J851,0)</f>
        <v>0</v>
      </c>
      <c r="BJ851" s="16" t="s">
        <v>88</v>
      </c>
      <c r="BK851" s="156">
        <f>ROUND(I851*H851,2)</f>
        <v>0</v>
      </c>
      <c r="BL851" s="16" t="s">
        <v>323</v>
      </c>
      <c r="BM851" s="155" t="s">
        <v>1661</v>
      </c>
    </row>
    <row r="852" spans="2:65" s="1" customFormat="1" ht="24.15" customHeight="1">
      <c r="B852" s="142"/>
      <c r="C852" s="143" t="s">
        <v>706</v>
      </c>
      <c r="D852" s="143" t="s">
        <v>319</v>
      </c>
      <c r="E852" s="144" t="s">
        <v>1662</v>
      </c>
      <c r="F852" s="145" t="s">
        <v>1663</v>
      </c>
      <c r="G852" s="146" t="s">
        <v>467</v>
      </c>
      <c r="H852" s="147">
        <v>12</v>
      </c>
      <c r="I852" s="148"/>
      <c r="J852" s="149">
        <f>ROUND(I852*H852,2)</f>
        <v>0</v>
      </c>
      <c r="K852" s="150"/>
      <c r="L852" s="31"/>
      <c r="M852" s="151" t="s">
        <v>1</v>
      </c>
      <c r="N852" s="152" t="s">
        <v>42</v>
      </c>
      <c r="P852" s="153">
        <f>O852*H852</f>
        <v>0</v>
      </c>
      <c r="Q852" s="153">
        <v>3.117E-2</v>
      </c>
      <c r="R852" s="153">
        <f>Q852*H852</f>
        <v>0.37403999999999998</v>
      </c>
      <c r="S852" s="153">
        <v>0</v>
      </c>
      <c r="T852" s="154">
        <f>S852*H852</f>
        <v>0</v>
      </c>
      <c r="AR852" s="155" t="s">
        <v>323</v>
      </c>
      <c r="AT852" s="155" t="s">
        <v>319</v>
      </c>
      <c r="AU852" s="155" t="s">
        <v>88</v>
      </c>
      <c r="AY852" s="16" t="s">
        <v>317</v>
      </c>
      <c r="BE852" s="156">
        <f>IF(N852="základná",J852,0)</f>
        <v>0</v>
      </c>
      <c r="BF852" s="156">
        <f>IF(N852="znížená",J852,0)</f>
        <v>0</v>
      </c>
      <c r="BG852" s="156">
        <f>IF(N852="zákl. prenesená",J852,0)</f>
        <v>0</v>
      </c>
      <c r="BH852" s="156">
        <f>IF(N852="zníž. prenesená",J852,0)</f>
        <v>0</v>
      </c>
      <c r="BI852" s="156">
        <f>IF(N852="nulová",J852,0)</f>
        <v>0</v>
      </c>
      <c r="BJ852" s="16" t="s">
        <v>88</v>
      </c>
      <c r="BK852" s="156">
        <f>ROUND(I852*H852,2)</f>
        <v>0</v>
      </c>
      <c r="BL852" s="16" t="s">
        <v>323</v>
      </c>
      <c r="BM852" s="155" t="s">
        <v>1664</v>
      </c>
    </row>
    <row r="853" spans="2:65" s="12" customFormat="1" ht="10">
      <c r="B853" s="157"/>
      <c r="D853" s="158" t="s">
        <v>328</v>
      </c>
      <c r="E853" s="159" t="s">
        <v>1</v>
      </c>
      <c r="F853" s="160" t="s">
        <v>1665</v>
      </c>
      <c r="H853" s="161">
        <v>1</v>
      </c>
      <c r="I853" s="162"/>
      <c r="L853" s="157"/>
      <c r="M853" s="163"/>
      <c r="T853" s="164"/>
      <c r="AT853" s="159" t="s">
        <v>328</v>
      </c>
      <c r="AU853" s="159" t="s">
        <v>88</v>
      </c>
      <c r="AV853" s="12" t="s">
        <v>88</v>
      </c>
      <c r="AW853" s="12" t="s">
        <v>31</v>
      </c>
      <c r="AX853" s="12" t="s">
        <v>76</v>
      </c>
      <c r="AY853" s="159" t="s">
        <v>317</v>
      </c>
    </row>
    <row r="854" spans="2:65" s="12" customFormat="1" ht="10">
      <c r="B854" s="157"/>
      <c r="D854" s="158" t="s">
        <v>328</v>
      </c>
      <c r="E854" s="159" t="s">
        <v>1</v>
      </c>
      <c r="F854" s="160" t="s">
        <v>1666</v>
      </c>
      <c r="H854" s="161">
        <v>1</v>
      </c>
      <c r="I854" s="162"/>
      <c r="L854" s="157"/>
      <c r="M854" s="163"/>
      <c r="T854" s="164"/>
      <c r="AT854" s="159" t="s">
        <v>328</v>
      </c>
      <c r="AU854" s="159" t="s">
        <v>88</v>
      </c>
      <c r="AV854" s="12" t="s">
        <v>88</v>
      </c>
      <c r="AW854" s="12" t="s">
        <v>31</v>
      </c>
      <c r="AX854" s="12" t="s">
        <v>76</v>
      </c>
      <c r="AY854" s="159" t="s">
        <v>317</v>
      </c>
    </row>
    <row r="855" spans="2:65" s="12" customFormat="1" ht="10">
      <c r="B855" s="157"/>
      <c r="D855" s="158" t="s">
        <v>328</v>
      </c>
      <c r="E855" s="159" t="s">
        <v>1</v>
      </c>
      <c r="F855" s="160" t="s">
        <v>1667</v>
      </c>
      <c r="H855" s="161">
        <v>4</v>
      </c>
      <c r="I855" s="162"/>
      <c r="L855" s="157"/>
      <c r="M855" s="163"/>
      <c r="T855" s="164"/>
      <c r="AT855" s="159" t="s">
        <v>328</v>
      </c>
      <c r="AU855" s="159" t="s">
        <v>88</v>
      </c>
      <c r="AV855" s="12" t="s">
        <v>88</v>
      </c>
      <c r="AW855" s="12" t="s">
        <v>31</v>
      </c>
      <c r="AX855" s="12" t="s">
        <v>76</v>
      </c>
      <c r="AY855" s="159" t="s">
        <v>317</v>
      </c>
    </row>
    <row r="856" spans="2:65" s="12" customFormat="1" ht="10">
      <c r="B856" s="157"/>
      <c r="D856" s="158" t="s">
        <v>328</v>
      </c>
      <c r="E856" s="159" t="s">
        <v>1</v>
      </c>
      <c r="F856" s="160" t="s">
        <v>1668</v>
      </c>
      <c r="H856" s="161">
        <v>5</v>
      </c>
      <c r="I856" s="162"/>
      <c r="L856" s="157"/>
      <c r="M856" s="163"/>
      <c r="T856" s="164"/>
      <c r="AT856" s="159" t="s">
        <v>328</v>
      </c>
      <c r="AU856" s="159" t="s">
        <v>88</v>
      </c>
      <c r="AV856" s="12" t="s">
        <v>88</v>
      </c>
      <c r="AW856" s="12" t="s">
        <v>31</v>
      </c>
      <c r="AX856" s="12" t="s">
        <v>76</v>
      </c>
      <c r="AY856" s="159" t="s">
        <v>317</v>
      </c>
    </row>
    <row r="857" spans="2:65" s="12" customFormat="1" ht="10">
      <c r="B857" s="157"/>
      <c r="D857" s="158" t="s">
        <v>328</v>
      </c>
      <c r="E857" s="159" t="s">
        <v>1</v>
      </c>
      <c r="F857" s="160" t="s">
        <v>1669</v>
      </c>
      <c r="H857" s="161">
        <v>1</v>
      </c>
      <c r="I857" s="162"/>
      <c r="L857" s="157"/>
      <c r="M857" s="163"/>
      <c r="T857" s="164"/>
      <c r="AT857" s="159" t="s">
        <v>328</v>
      </c>
      <c r="AU857" s="159" t="s">
        <v>88</v>
      </c>
      <c r="AV857" s="12" t="s">
        <v>88</v>
      </c>
      <c r="AW857" s="12" t="s">
        <v>31</v>
      </c>
      <c r="AX857" s="12" t="s">
        <v>76</v>
      </c>
      <c r="AY857" s="159" t="s">
        <v>317</v>
      </c>
    </row>
    <row r="858" spans="2:65" s="13" customFormat="1" ht="10">
      <c r="B858" s="165"/>
      <c r="D858" s="158" t="s">
        <v>328</v>
      </c>
      <c r="E858" s="166" t="s">
        <v>1</v>
      </c>
      <c r="F858" s="167" t="s">
        <v>331</v>
      </c>
      <c r="H858" s="168">
        <v>12</v>
      </c>
      <c r="I858" s="169"/>
      <c r="L858" s="165"/>
      <c r="M858" s="170"/>
      <c r="T858" s="171"/>
      <c r="AT858" s="166" t="s">
        <v>328</v>
      </c>
      <c r="AU858" s="166" t="s">
        <v>88</v>
      </c>
      <c r="AV858" s="13" t="s">
        <v>92</v>
      </c>
      <c r="AW858" s="13" t="s">
        <v>31</v>
      </c>
      <c r="AX858" s="13" t="s">
        <v>76</v>
      </c>
      <c r="AY858" s="166" t="s">
        <v>317</v>
      </c>
    </row>
    <row r="859" spans="2:65" s="14" customFormat="1" ht="10">
      <c r="B859" s="172"/>
      <c r="D859" s="158" t="s">
        <v>328</v>
      </c>
      <c r="E859" s="173" t="s">
        <v>1</v>
      </c>
      <c r="F859" s="174" t="s">
        <v>332</v>
      </c>
      <c r="H859" s="175">
        <v>12</v>
      </c>
      <c r="I859" s="176"/>
      <c r="L859" s="172"/>
      <c r="M859" s="177"/>
      <c r="T859" s="178"/>
      <c r="AT859" s="173" t="s">
        <v>328</v>
      </c>
      <c r="AU859" s="173" t="s">
        <v>88</v>
      </c>
      <c r="AV859" s="14" t="s">
        <v>323</v>
      </c>
      <c r="AW859" s="14" t="s">
        <v>31</v>
      </c>
      <c r="AX859" s="14" t="s">
        <v>83</v>
      </c>
      <c r="AY859" s="173" t="s">
        <v>317</v>
      </c>
    </row>
    <row r="860" spans="2:65" s="1" customFormat="1" ht="24.15" customHeight="1">
      <c r="B860" s="142"/>
      <c r="C860" s="179" t="s">
        <v>1670</v>
      </c>
      <c r="D860" s="179" t="s">
        <v>454</v>
      </c>
      <c r="E860" s="180" t="s">
        <v>1671</v>
      </c>
      <c r="F860" s="181" t="s">
        <v>1672</v>
      </c>
      <c r="G860" s="182" t="s">
        <v>467</v>
      </c>
      <c r="H860" s="183">
        <v>1</v>
      </c>
      <c r="I860" s="184"/>
      <c r="J860" s="185">
        <f>ROUND(I860*H860,2)</f>
        <v>0</v>
      </c>
      <c r="K860" s="186"/>
      <c r="L860" s="187"/>
      <c r="M860" s="188" t="s">
        <v>1</v>
      </c>
      <c r="N860" s="189" t="s">
        <v>42</v>
      </c>
      <c r="P860" s="153">
        <f>O860*H860</f>
        <v>0</v>
      </c>
      <c r="Q860" s="153">
        <v>0.14399999999999999</v>
      </c>
      <c r="R860" s="153">
        <f>Q860*H860</f>
        <v>0.14399999999999999</v>
      </c>
      <c r="S860" s="153">
        <v>0</v>
      </c>
      <c r="T860" s="154">
        <f>S860*H860</f>
        <v>0</v>
      </c>
      <c r="AR860" s="155" t="s">
        <v>356</v>
      </c>
      <c r="AT860" s="155" t="s">
        <v>454</v>
      </c>
      <c r="AU860" s="155" t="s">
        <v>88</v>
      </c>
      <c r="AY860" s="16" t="s">
        <v>317</v>
      </c>
      <c r="BE860" s="156">
        <f>IF(N860="základná",J860,0)</f>
        <v>0</v>
      </c>
      <c r="BF860" s="156">
        <f>IF(N860="znížená",J860,0)</f>
        <v>0</v>
      </c>
      <c r="BG860" s="156">
        <f>IF(N860="zákl. prenesená",J860,0)</f>
        <v>0</v>
      </c>
      <c r="BH860" s="156">
        <f>IF(N860="zníž. prenesená",J860,0)</f>
        <v>0</v>
      </c>
      <c r="BI860" s="156">
        <f>IF(N860="nulová",J860,0)</f>
        <v>0</v>
      </c>
      <c r="BJ860" s="16" t="s">
        <v>88</v>
      </c>
      <c r="BK860" s="156">
        <f>ROUND(I860*H860,2)</f>
        <v>0</v>
      </c>
      <c r="BL860" s="16" t="s">
        <v>323</v>
      </c>
      <c r="BM860" s="155" t="s">
        <v>1673</v>
      </c>
    </row>
    <row r="861" spans="2:65" s="12" customFormat="1" ht="10">
      <c r="B861" s="157"/>
      <c r="D861" s="158" t="s">
        <v>328</v>
      </c>
      <c r="E861" s="159" t="s">
        <v>1</v>
      </c>
      <c r="F861" s="160" t="s">
        <v>1674</v>
      </c>
      <c r="H861" s="161">
        <v>1</v>
      </c>
      <c r="I861" s="162"/>
      <c r="L861" s="157"/>
      <c r="M861" s="163"/>
      <c r="T861" s="164"/>
      <c r="AT861" s="159" t="s">
        <v>328</v>
      </c>
      <c r="AU861" s="159" t="s">
        <v>88</v>
      </c>
      <c r="AV861" s="12" t="s">
        <v>88</v>
      </c>
      <c r="AW861" s="12" t="s">
        <v>31</v>
      </c>
      <c r="AX861" s="12" t="s">
        <v>76</v>
      </c>
      <c r="AY861" s="159" t="s">
        <v>317</v>
      </c>
    </row>
    <row r="862" spans="2:65" s="13" customFormat="1" ht="10">
      <c r="B862" s="165"/>
      <c r="D862" s="158" t="s">
        <v>328</v>
      </c>
      <c r="E862" s="166" t="s">
        <v>1</v>
      </c>
      <c r="F862" s="167" t="s">
        <v>331</v>
      </c>
      <c r="H862" s="168">
        <v>1</v>
      </c>
      <c r="I862" s="169"/>
      <c r="L862" s="165"/>
      <c r="M862" s="170"/>
      <c r="T862" s="171"/>
      <c r="AT862" s="166" t="s">
        <v>328</v>
      </c>
      <c r="AU862" s="166" t="s">
        <v>88</v>
      </c>
      <c r="AV862" s="13" t="s">
        <v>92</v>
      </c>
      <c r="AW862" s="13" t="s">
        <v>31</v>
      </c>
      <c r="AX862" s="13" t="s">
        <v>76</v>
      </c>
      <c r="AY862" s="166" t="s">
        <v>317</v>
      </c>
    </row>
    <row r="863" spans="2:65" s="14" customFormat="1" ht="10">
      <c r="B863" s="172"/>
      <c r="D863" s="158" t="s">
        <v>328</v>
      </c>
      <c r="E863" s="173" t="s">
        <v>1</v>
      </c>
      <c r="F863" s="174" t="s">
        <v>332</v>
      </c>
      <c r="H863" s="175">
        <v>1</v>
      </c>
      <c r="I863" s="176"/>
      <c r="L863" s="172"/>
      <c r="M863" s="177"/>
      <c r="T863" s="178"/>
      <c r="AT863" s="173" t="s">
        <v>328</v>
      </c>
      <c r="AU863" s="173" t="s">
        <v>88</v>
      </c>
      <c r="AV863" s="14" t="s">
        <v>323</v>
      </c>
      <c r="AW863" s="14" t="s">
        <v>31</v>
      </c>
      <c r="AX863" s="14" t="s">
        <v>83</v>
      </c>
      <c r="AY863" s="173" t="s">
        <v>317</v>
      </c>
    </row>
    <row r="864" spans="2:65" s="1" customFormat="1" ht="24.15" customHeight="1">
      <c r="B864" s="142"/>
      <c r="C864" s="179" t="s">
        <v>709</v>
      </c>
      <c r="D864" s="179" t="s">
        <v>454</v>
      </c>
      <c r="E864" s="180" t="s">
        <v>1675</v>
      </c>
      <c r="F864" s="181" t="s">
        <v>1676</v>
      </c>
      <c r="G864" s="182" t="s">
        <v>467</v>
      </c>
      <c r="H864" s="183">
        <v>1</v>
      </c>
      <c r="I864" s="184"/>
      <c r="J864" s="185">
        <f>ROUND(I864*H864,2)</f>
        <v>0</v>
      </c>
      <c r="K864" s="186"/>
      <c r="L864" s="187"/>
      <c r="M864" s="188" t="s">
        <v>1</v>
      </c>
      <c r="N864" s="189" t="s">
        <v>42</v>
      </c>
      <c r="P864" s="153">
        <f>O864*H864</f>
        <v>0</v>
      </c>
      <c r="Q864" s="153">
        <v>0.14399999999999999</v>
      </c>
      <c r="R864" s="153">
        <f>Q864*H864</f>
        <v>0.14399999999999999</v>
      </c>
      <c r="S864" s="153">
        <v>0</v>
      </c>
      <c r="T864" s="154">
        <f>S864*H864</f>
        <v>0</v>
      </c>
      <c r="AR864" s="155" t="s">
        <v>356</v>
      </c>
      <c r="AT864" s="155" t="s">
        <v>454</v>
      </c>
      <c r="AU864" s="155" t="s">
        <v>88</v>
      </c>
      <c r="AY864" s="16" t="s">
        <v>317</v>
      </c>
      <c r="BE864" s="156">
        <f>IF(N864="základná",J864,0)</f>
        <v>0</v>
      </c>
      <c r="BF864" s="156">
        <f>IF(N864="znížená",J864,0)</f>
        <v>0</v>
      </c>
      <c r="BG864" s="156">
        <f>IF(N864="zákl. prenesená",J864,0)</f>
        <v>0</v>
      </c>
      <c r="BH864" s="156">
        <f>IF(N864="zníž. prenesená",J864,0)</f>
        <v>0</v>
      </c>
      <c r="BI864" s="156">
        <f>IF(N864="nulová",J864,0)</f>
        <v>0</v>
      </c>
      <c r="BJ864" s="16" t="s">
        <v>88</v>
      </c>
      <c r="BK864" s="156">
        <f>ROUND(I864*H864,2)</f>
        <v>0</v>
      </c>
      <c r="BL864" s="16" t="s">
        <v>323</v>
      </c>
      <c r="BM864" s="155" t="s">
        <v>1677</v>
      </c>
    </row>
    <row r="865" spans="2:65" s="12" customFormat="1" ht="10">
      <c r="B865" s="157"/>
      <c r="D865" s="158" t="s">
        <v>328</v>
      </c>
      <c r="E865" s="159" t="s">
        <v>1</v>
      </c>
      <c r="F865" s="160" t="s">
        <v>1674</v>
      </c>
      <c r="H865" s="161">
        <v>1</v>
      </c>
      <c r="I865" s="162"/>
      <c r="L865" s="157"/>
      <c r="M865" s="163"/>
      <c r="T865" s="164"/>
      <c r="AT865" s="159" t="s">
        <v>328</v>
      </c>
      <c r="AU865" s="159" t="s">
        <v>88</v>
      </c>
      <c r="AV865" s="12" t="s">
        <v>88</v>
      </c>
      <c r="AW865" s="12" t="s">
        <v>31</v>
      </c>
      <c r="AX865" s="12" t="s">
        <v>76</v>
      </c>
      <c r="AY865" s="159" t="s">
        <v>317</v>
      </c>
    </row>
    <row r="866" spans="2:65" s="13" customFormat="1" ht="10">
      <c r="B866" s="165"/>
      <c r="D866" s="158" t="s">
        <v>328</v>
      </c>
      <c r="E866" s="166" t="s">
        <v>1</v>
      </c>
      <c r="F866" s="167" t="s">
        <v>331</v>
      </c>
      <c r="H866" s="168">
        <v>1</v>
      </c>
      <c r="I866" s="169"/>
      <c r="L866" s="165"/>
      <c r="M866" s="170"/>
      <c r="T866" s="171"/>
      <c r="AT866" s="166" t="s">
        <v>328</v>
      </c>
      <c r="AU866" s="166" t="s">
        <v>88</v>
      </c>
      <c r="AV866" s="13" t="s">
        <v>92</v>
      </c>
      <c r="AW866" s="13" t="s">
        <v>31</v>
      </c>
      <c r="AX866" s="13" t="s">
        <v>76</v>
      </c>
      <c r="AY866" s="166" t="s">
        <v>317</v>
      </c>
    </row>
    <row r="867" spans="2:65" s="14" customFormat="1" ht="10">
      <c r="B867" s="172"/>
      <c r="D867" s="158" t="s">
        <v>328</v>
      </c>
      <c r="E867" s="173" t="s">
        <v>1</v>
      </c>
      <c r="F867" s="174" t="s">
        <v>332</v>
      </c>
      <c r="H867" s="175">
        <v>1</v>
      </c>
      <c r="I867" s="176"/>
      <c r="L867" s="172"/>
      <c r="M867" s="177"/>
      <c r="T867" s="178"/>
      <c r="AT867" s="173" t="s">
        <v>328</v>
      </c>
      <c r="AU867" s="173" t="s">
        <v>88</v>
      </c>
      <c r="AV867" s="14" t="s">
        <v>323</v>
      </c>
      <c r="AW867" s="14" t="s">
        <v>31</v>
      </c>
      <c r="AX867" s="14" t="s">
        <v>83</v>
      </c>
      <c r="AY867" s="173" t="s">
        <v>317</v>
      </c>
    </row>
    <row r="868" spans="2:65" s="1" customFormat="1" ht="24.15" customHeight="1">
      <c r="B868" s="142"/>
      <c r="C868" s="179" t="s">
        <v>1678</v>
      </c>
      <c r="D868" s="179" t="s">
        <v>454</v>
      </c>
      <c r="E868" s="180" t="s">
        <v>1679</v>
      </c>
      <c r="F868" s="181" t="s">
        <v>1680</v>
      </c>
      <c r="G868" s="182" t="s">
        <v>467</v>
      </c>
      <c r="H868" s="183">
        <v>4</v>
      </c>
      <c r="I868" s="184"/>
      <c r="J868" s="185">
        <f>ROUND(I868*H868,2)</f>
        <v>0</v>
      </c>
      <c r="K868" s="186"/>
      <c r="L868" s="187"/>
      <c r="M868" s="188" t="s">
        <v>1</v>
      </c>
      <c r="N868" s="189" t="s">
        <v>42</v>
      </c>
      <c r="P868" s="153">
        <f>O868*H868</f>
        <v>0</v>
      </c>
      <c r="Q868" s="153">
        <v>0.14399999999999999</v>
      </c>
      <c r="R868" s="153">
        <f>Q868*H868</f>
        <v>0.57599999999999996</v>
      </c>
      <c r="S868" s="153">
        <v>0</v>
      </c>
      <c r="T868" s="154">
        <f>S868*H868</f>
        <v>0</v>
      </c>
      <c r="AR868" s="155" t="s">
        <v>356</v>
      </c>
      <c r="AT868" s="155" t="s">
        <v>454</v>
      </c>
      <c r="AU868" s="155" t="s">
        <v>88</v>
      </c>
      <c r="AY868" s="16" t="s">
        <v>317</v>
      </c>
      <c r="BE868" s="156">
        <f>IF(N868="základná",J868,0)</f>
        <v>0</v>
      </c>
      <c r="BF868" s="156">
        <f>IF(N868="znížená",J868,0)</f>
        <v>0</v>
      </c>
      <c r="BG868" s="156">
        <f>IF(N868="zákl. prenesená",J868,0)</f>
        <v>0</v>
      </c>
      <c r="BH868" s="156">
        <f>IF(N868="zníž. prenesená",J868,0)</f>
        <v>0</v>
      </c>
      <c r="BI868" s="156">
        <f>IF(N868="nulová",J868,0)</f>
        <v>0</v>
      </c>
      <c r="BJ868" s="16" t="s">
        <v>88</v>
      </c>
      <c r="BK868" s="156">
        <f>ROUND(I868*H868,2)</f>
        <v>0</v>
      </c>
      <c r="BL868" s="16" t="s">
        <v>323</v>
      </c>
      <c r="BM868" s="155" t="s">
        <v>1681</v>
      </c>
    </row>
    <row r="869" spans="2:65" s="12" customFormat="1" ht="10">
      <c r="B869" s="157"/>
      <c r="D869" s="158" t="s">
        <v>328</v>
      </c>
      <c r="E869" s="159" t="s">
        <v>1</v>
      </c>
      <c r="F869" s="160" t="s">
        <v>1682</v>
      </c>
      <c r="H869" s="161">
        <v>2</v>
      </c>
      <c r="I869" s="162"/>
      <c r="L869" s="157"/>
      <c r="M869" s="163"/>
      <c r="T869" s="164"/>
      <c r="AT869" s="159" t="s">
        <v>328</v>
      </c>
      <c r="AU869" s="159" t="s">
        <v>88</v>
      </c>
      <c r="AV869" s="12" t="s">
        <v>88</v>
      </c>
      <c r="AW869" s="12" t="s">
        <v>31</v>
      </c>
      <c r="AX869" s="12" t="s">
        <v>76</v>
      </c>
      <c r="AY869" s="159" t="s">
        <v>317</v>
      </c>
    </row>
    <row r="870" spans="2:65" s="12" customFormat="1" ht="10">
      <c r="B870" s="157"/>
      <c r="D870" s="158" t="s">
        <v>328</v>
      </c>
      <c r="E870" s="159" t="s">
        <v>1</v>
      </c>
      <c r="F870" s="160" t="s">
        <v>1683</v>
      </c>
      <c r="H870" s="161">
        <v>2</v>
      </c>
      <c r="I870" s="162"/>
      <c r="L870" s="157"/>
      <c r="M870" s="163"/>
      <c r="T870" s="164"/>
      <c r="AT870" s="159" t="s">
        <v>328</v>
      </c>
      <c r="AU870" s="159" t="s">
        <v>88</v>
      </c>
      <c r="AV870" s="12" t="s">
        <v>88</v>
      </c>
      <c r="AW870" s="12" t="s">
        <v>31</v>
      </c>
      <c r="AX870" s="12" t="s">
        <v>76</v>
      </c>
      <c r="AY870" s="159" t="s">
        <v>317</v>
      </c>
    </row>
    <row r="871" spans="2:65" s="13" customFormat="1" ht="10">
      <c r="B871" s="165"/>
      <c r="D871" s="158" t="s">
        <v>328</v>
      </c>
      <c r="E871" s="166" t="s">
        <v>1</v>
      </c>
      <c r="F871" s="167" t="s">
        <v>331</v>
      </c>
      <c r="H871" s="168">
        <v>4</v>
      </c>
      <c r="I871" s="169"/>
      <c r="L871" s="165"/>
      <c r="M871" s="170"/>
      <c r="T871" s="171"/>
      <c r="AT871" s="166" t="s">
        <v>328</v>
      </c>
      <c r="AU871" s="166" t="s">
        <v>88</v>
      </c>
      <c r="AV871" s="13" t="s">
        <v>92</v>
      </c>
      <c r="AW871" s="13" t="s">
        <v>31</v>
      </c>
      <c r="AX871" s="13" t="s">
        <v>76</v>
      </c>
      <c r="AY871" s="166" t="s">
        <v>317</v>
      </c>
    </row>
    <row r="872" spans="2:65" s="14" customFormat="1" ht="10">
      <c r="B872" s="172"/>
      <c r="D872" s="158" t="s">
        <v>328</v>
      </c>
      <c r="E872" s="173" t="s">
        <v>1</v>
      </c>
      <c r="F872" s="174" t="s">
        <v>332</v>
      </c>
      <c r="H872" s="175">
        <v>4</v>
      </c>
      <c r="I872" s="176"/>
      <c r="L872" s="172"/>
      <c r="M872" s="177"/>
      <c r="T872" s="178"/>
      <c r="AT872" s="173" t="s">
        <v>328</v>
      </c>
      <c r="AU872" s="173" t="s">
        <v>88</v>
      </c>
      <c r="AV872" s="14" t="s">
        <v>323</v>
      </c>
      <c r="AW872" s="14" t="s">
        <v>31</v>
      </c>
      <c r="AX872" s="14" t="s">
        <v>83</v>
      </c>
      <c r="AY872" s="173" t="s">
        <v>317</v>
      </c>
    </row>
    <row r="873" spans="2:65" s="1" customFormat="1" ht="24.15" customHeight="1">
      <c r="B873" s="142"/>
      <c r="C873" s="179" t="s">
        <v>715</v>
      </c>
      <c r="D873" s="179" t="s">
        <v>454</v>
      </c>
      <c r="E873" s="180" t="s">
        <v>1684</v>
      </c>
      <c r="F873" s="181" t="s">
        <v>1685</v>
      </c>
      <c r="G873" s="182" t="s">
        <v>467</v>
      </c>
      <c r="H873" s="183">
        <v>5</v>
      </c>
      <c r="I873" s="184"/>
      <c r="J873" s="185">
        <f>ROUND(I873*H873,2)</f>
        <v>0</v>
      </c>
      <c r="K873" s="186"/>
      <c r="L873" s="187"/>
      <c r="M873" s="188" t="s">
        <v>1</v>
      </c>
      <c r="N873" s="189" t="s">
        <v>42</v>
      </c>
      <c r="P873" s="153">
        <f>O873*H873</f>
        <v>0</v>
      </c>
      <c r="Q873" s="153">
        <v>0.14399999999999999</v>
      </c>
      <c r="R873" s="153">
        <f>Q873*H873</f>
        <v>0.72</v>
      </c>
      <c r="S873" s="153">
        <v>0</v>
      </c>
      <c r="T873" s="154">
        <f>S873*H873</f>
        <v>0</v>
      </c>
      <c r="AR873" s="155" t="s">
        <v>356</v>
      </c>
      <c r="AT873" s="155" t="s">
        <v>454</v>
      </c>
      <c r="AU873" s="155" t="s">
        <v>88</v>
      </c>
      <c r="AY873" s="16" t="s">
        <v>317</v>
      </c>
      <c r="BE873" s="156">
        <f>IF(N873="základná",J873,0)</f>
        <v>0</v>
      </c>
      <c r="BF873" s="156">
        <f>IF(N873="znížená",J873,0)</f>
        <v>0</v>
      </c>
      <c r="BG873" s="156">
        <f>IF(N873="zákl. prenesená",J873,0)</f>
        <v>0</v>
      </c>
      <c r="BH873" s="156">
        <f>IF(N873="zníž. prenesená",J873,0)</f>
        <v>0</v>
      </c>
      <c r="BI873" s="156">
        <f>IF(N873="nulová",J873,0)</f>
        <v>0</v>
      </c>
      <c r="BJ873" s="16" t="s">
        <v>88</v>
      </c>
      <c r="BK873" s="156">
        <f>ROUND(I873*H873,2)</f>
        <v>0</v>
      </c>
      <c r="BL873" s="16" t="s">
        <v>323</v>
      </c>
      <c r="BM873" s="155" t="s">
        <v>1686</v>
      </c>
    </row>
    <row r="874" spans="2:65" s="12" customFormat="1" ht="10">
      <c r="B874" s="157"/>
      <c r="D874" s="158" t="s">
        <v>328</v>
      </c>
      <c r="E874" s="159" t="s">
        <v>1</v>
      </c>
      <c r="F874" s="160" t="s">
        <v>1682</v>
      </c>
      <c r="H874" s="161">
        <v>2</v>
      </c>
      <c r="I874" s="162"/>
      <c r="L874" s="157"/>
      <c r="M874" s="163"/>
      <c r="T874" s="164"/>
      <c r="AT874" s="159" t="s">
        <v>328</v>
      </c>
      <c r="AU874" s="159" t="s">
        <v>88</v>
      </c>
      <c r="AV874" s="12" t="s">
        <v>88</v>
      </c>
      <c r="AW874" s="12" t="s">
        <v>31</v>
      </c>
      <c r="AX874" s="12" t="s">
        <v>76</v>
      </c>
      <c r="AY874" s="159" t="s">
        <v>317</v>
      </c>
    </row>
    <row r="875" spans="2:65" s="12" customFormat="1" ht="10">
      <c r="B875" s="157"/>
      <c r="D875" s="158" t="s">
        <v>328</v>
      </c>
      <c r="E875" s="159" t="s">
        <v>1</v>
      </c>
      <c r="F875" s="160" t="s">
        <v>1687</v>
      </c>
      <c r="H875" s="161">
        <v>1</v>
      </c>
      <c r="I875" s="162"/>
      <c r="L875" s="157"/>
      <c r="M875" s="163"/>
      <c r="T875" s="164"/>
      <c r="AT875" s="159" t="s">
        <v>328</v>
      </c>
      <c r="AU875" s="159" t="s">
        <v>88</v>
      </c>
      <c r="AV875" s="12" t="s">
        <v>88</v>
      </c>
      <c r="AW875" s="12" t="s">
        <v>31</v>
      </c>
      <c r="AX875" s="12" t="s">
        <v>76</v>
      </c>
      <c r="AY875" s="159" t="s">
        <v>317</v>
      </c>
    </row>
    <row r="876" spans="2:65" s="12" customFormat="1" ht="10">
      <c r="B876" s="157"/>
      <c r="D876" s="158" t="s">
        <v>328</v>
      </c>
      <c r="E876" s="159" t="s">
        <v>1</v>
      </c>
      <c r="F876" s="160" t="s">
        <v>1683</v>
      </c>
      <c r="H876" s="161">
        <v>2</v>
      </c>
      <c r="I876" s="162"/>
      <c r="L876" s="157"/>
      <c r="M876" s="163"/>
      <c r="T876" s="164"/>
      <c r="AT876" s="159" t="s">
        <v>328</v>
      </c>
      <c r="AU876" s="159" t="s">
        <v>88</v>
      </c>
      <c r="AV876" s="12" t="s">
        <v>88</v>
      </c>
      <c r="AW876" s="12" t="s">
        <v>31</v>
      </c>
      <c r="AX876" s="12" t="s">
        <v>76</v>
      </c>
      <c r="AY876" s="159" t="s">
        <v>317</v>
      </c>
    </row>
    <row r="877" spans="2:65" s="13" customFormat="1" ht="10">
      <c r="B877" s="165"/>
      <c r="D877" s="158" t="s">
        <v>328</v>
      </c>
      <c r="E877" s="166" t="s">
        <v>1</v>
      </c>
      <c r="F877" s="167" t="s">
        <v>331</v>
      </c>
      <c r="H877" s="168">
        <v>5</v>
      </c>
      <c r="I877" s="169"/>
      <c r="L877" s="165"/>
      <c r="M877" s="170"/>
      <c r="T877" s="171"/>
      <c r="AT877" s="166" t="s">
        <v>328</v>
      </c>
      <c r="AU877" s="166" t="s">
        <v>88</v>
      </c>
      <c r="AV877" s="13" t="s">
        <v>92</v>
      </c>
      <c r="AW877" s="13" t="s">
        <v>31</v>
      </c>
      <c r="AX877" s="13" t="s">
        <v>76</v>
      </c>
      <c r="AY877" s="166" t="s">
        <v>317</v>
      </c>
    </row>
    <row r="878" spans="2:65" s="14" customFormat="1" ht="10">
      <c r="B878" s="172"/>
      <c r="D878" s="158" t="s">
        <v>328</v>
      </c>
      <c r="E878" s="173" t="s">
        <v>1</v>
      </c>
      <c r="F878" s="174" t="s">
        <v>332</v>
      </c>
      <c r="H878" s="175">
        <v>5</v>
      </c>
      <c r="I878" s="176"/>
      <c r="L878" s="172"/>
      <c r="M878" s="177"/>
      <c r="T878" s="178"/>
      <c r="AT878" s="173" t="s">
        <v>328</v>
      </c>
      <c r="AU878" s="173" t="s">
        <v>88</v>
      </c>
      <c r="AV878" s="14" t="s">
        <v>323</v>
      </c>
      <c r="AW878" s="14" t="s">
        <v>31</v>
      </c>
      <c r="AX878" s="14" t="s">
        <v>83</v>
      </c>
      <c r="AY878" s="173" t="s">
        <v>317</v>
      </c>
    </row>
    <row r="879" spans="2:65" s="1" customFormat="1" ht="24.15" customHeight="1">
      <c r="B879" s="142"/>
      <c r="C879" s="179" t="s">
        <v>1688</v>
      </c>
      <c r="D879" s="179" t="s">
        <v>454</v>
      </c>
      <c r="E879" s="180" t="s">
        <v>1689</v>
      </c>
      <c r="F879" s="181" t="s">
        <v>1690</v>
      </c>
      <c r="G879" s="182" t="s">
        <v>467</v>
      </c>
      <c r="H879" s="183">
        <v>1</v>
      </c>
      <c r="I879" s="184"/>
      <c r="J879" s="185">
        <f>ROUND(I879*H879,2)</f>
        <v>0</v>
      </c>
      <c r="K879" s="186"/>
      <c r="L879" s="187"/>
      <c r="M879" s="188" t="s">
        <v>1</v>
      </c>
      <c r="N879" s="189" t="s">
        <v>42</v>
      </c>
      <c r="P879" s="153">
        <f>O879*H879</f>
        <v>0</v>
      </c>
      <c r="Q879" s="153">
        <v>0.14399999999999999</v>
      </c>
      <c r="R879" s="153">
        <f>Q879*H879</f>
        <v>0.14399999999999999</v>
      </c>
      <c r="S879" s="153">
        <v>0</v>
      </c>
      <c r="T879" s="154">
        <f>S879*H879</f>
        <v>0</v>
      </c>
      <c r="AR879" s="155" t="s">
        <v>356</v>
      </c>
      <c r="AT879" s="155" t="s">
        <v>454</v>
      </c>
      <c r="AU879" s="155" t="s">
        <v>88</v>
      </c>
      <c r="AY879" s="16" t="s">
        <v>317</v>
      </c>
      <c r="BE879" s="156">
        <f>IF(N879="základná",J879,0)</f>
        <v>0</v>
      </c>
      <c r="BF879" s="156">
        <f>IF(N879="znížená",J879,0)</f>
        <v>0</v>
      </c>
      <c r="BG879" s="156">
        <f>IF(N879="zákl. prenesená",J879,0)</f>
        <v>0</v>
      </c>
      <c r="BH879" s="156">
        <f>IF(N879="zníž. prenesená",J879,0)</f>
        <v>0</v>
      </c>
      <c r="BI879" s="156">
        <f>IF(N879="nulová",J879,0)</f>
        <v>0</v>
      </c>
      <c r="BJ879" s="16" t="s">
        <v>88</v>
      </c>
      <c r="BK879" s="156">
        <f>ROUND(I879*H879,2)</f>
        <v>0</v>
      </c>
      <c r="BL879" s="16" t="s">
        <v>323</v>
      </c>
      <c r="BM879" s="155" t="s">
        <v>1691</v>
      </c>
    </row>
    <row r="880" spans="2:65" s="12" customFormat="1" ht="10">
      <c r="B880" s="157"/>
      <c r="D880" s="158" t="s">
        <v>328</v>
      </c>
      <c r="E880" s="159" t="s">
        <v>1</v>
      </c>
      <c r="F880" s="160" t="s">
        <v>1687</v>
      </c>
      <c r="H880" s="161">
        <v>1</v>
      </c>
      <c r="I880" s="162"/>
      <c r="L880" s="157"/>
      <c r="M880" s="163"/>
      <c r="T880" s="164"/>
      <c r="AT880" s="159" t="s">
        <v>328</v>
      </c>
      <c r="AU880" s="159" t="s">
        <v>88</v>
      </c>
      <c r="AV880" s="12" t="s">
        <v>88</v>
      </c>
      <c r="AW880" s="12" t="s">
        <v>31</v>
      </c>
      <c r="AX880" s="12" t="s">
        <v>76</v>
      </c>
      <c r="AY880" s="159" t="s">
        <v>317</v>
      </c>
    </row>
    <row r="881" spans="2:65" s="13" customFormat="1" ht="10">
      <c r="B881" s="165"/>
      <c r="D881" s="158" t="s">
        <v>328</v>
      </c>
      <c r="E881" s="166" t="s">
        <v>1</v>
      </c>
      <c r="F881" s="167" t="s">
        <v>331</v>
      </c>
      <c r="H881" s="168">
        <v>1</v>
      </c>
      <c r="I881" s="169"/>
      <c r="L881" s="165"/>
      <c r="M881" s="170"/>
      <c r="T881" s="171"/>
      <c r="AT881" s="166" t="s">
        <v>328</v>
      </c>
      <c r="AU881" s="166" t="s">
        <v>88</v>
      </c>
      <c r="AV881" s="13" t="s">
        <v>92</v>
      </c>
      <c r="AW881" s="13" t="s">
        <v>31</v>
      </c>
      <c r="AX881" s="13" t="s">
        <v>76</v>
      </c>
      <c r="AY881" s="166" t="s">
        <v>317</v>
      </c>
    </row>
    <row r="882" spans="2:65" s="14" customFormat="1" ht="10">
      <c r="B882" s="172"/>
      <c r="D882" s="158" t="s">
        <v>328</v>
      </c>
      <c r="E882" s="173" t="s">
        <v>1</v>
      </c>
      <c r="F882" s="174" t="s">
        <v>332</v>
      </c>
      <c r="H882" s="175">
        <v>1</v>
      </c>
      <c r="I882" s="176"/>
      <c r="L882" s="172"/>
      <c r="M882" s="177"/>
      <c r="T882" s="178"/>
      <c r="AT882" s="173" t="s">
        <v>328</v>
      </c>
      <c r="AU882" s="173" t="s">
        <v>88</v>
      </c>
      <c r="AV882" s="14" t="s">
        <v>323</v>
      </c>
      <c r="AW882" s="14" t="s">
        <v>31</v>
      </c>
      <c r="AX882" s="14" t="s">
        <v>83</v>
      </c>
      <c r="AY882" s="173" t="s">
        <v>317</v>
      </c>
    </row>
    <row r="883" spans="2:65" s="11" customFormat="1" ht="22.75" customHeight="1">
      <c r="B883" s="130"/>
      <c r="D883" s="131" t="s">
        <v>75</v>
      </c>
      <c r="E883" s="140" t="s">
        <v>341</v>
      </c>
      <c r="F883" s="140" t="s">
        <v>1692</v>
      </c>
      <c r="I883" s="133"/>
      <c r="J883" s="141">
        <f>BK883</f>
        <v>0</v>
      </c>
      <c r="L883" s="130"/>
      <c r="M883" s="135"/>
      <c r="P883" s="136">
        <f>SUM(P884:P893)</f>
        <v>0</v>
      </c>
      <c r="R883" s="136">
        <f>SUM(R884:R893)</f>
        <v>2852.5898004800001</v>
      </c>
      <c r="T883" s="137">
        <f>SUM(T884:T893)</f>
        <v>0</v>
      </c>
      <c r="AR883" s="131" t="s">
        <v>83</v>
      </c>
      <c r="AT883" s="138" t="s">
        <v>75</v>
      </c>
      <c r="AU883" s="138" t="s">
        <v>83</v>
      </c>
      <c r="AY883" s="131" t="s">
        <v>317</v>
      </c>
      <c r="BK883" s="139">
        <f>SUM(BK884:BK893)</f>
        <v>0</v>
      </c>
    </row>
    <row r="884" spans="2:65" s="1" customFormat="1" ht="33" customHeight="1">
      <c r="B884" s="142"/>
      <c r="C884" s="143" t="s">
        <v>719</v>
      </c>
      <c r="D884" s="143" t="s">
        <v>319</v>
      </c>
      <c r="E884" s="144" t="s">
        <v>1693</v>
      </c>
      <c r="F884" s="145" t="s">
        <v>1694</v>
      </c>
      <c r="G884" s="146" t="s">
        <v>322</v>
      </c>
      <c r="H884" s="147">
        <v>1347.184</v>
      </c>
      <c r="I884" s="148"/>
      <c r="J884" s="149">
        <f>ROUND(I884*H884,2)</f>
        <v>0</v>
      </c>
      <c r="K884" s="150"/>
      <c r="L884" s="31"/>
      <c r="M884" s="151" t="s">
        <v>1</v>
      </c>
      <c r="N884" s="152" t="s">
        <v>42</v>
      </c>
      <c r="P884" s="153">
        <f>O884*H884</f>
        <v>0</v>
      </c>
      <c r="Q884" s="153">
        <v>2.0840000000000001</v>
      </c>
      <c r="R884" s="153">
        <f>Q884*H884</f>
        <v>2807.5314560000002</v>
      </c>
      <c r="S884" s="153">
        <v>0</v>
      </c>
      <c r="T884" s="154">
        <f>S884*H884</f>
        <v>0</v>
      </c>
      <c r="AR884" s="155" t="s">
        <v>323</v>
      </c>
      <c r="AT884" s="155" t="s">
        <v>319</v>
      </c>
      <c r="AU884" s="155" t="s">
        <v>88</v>
      </c>
      <c r="AY884" s="16" t="s">
        <v>317</v>
      </c>
      <c r="BE884" s="156">
        <f>IF(N884="základná",J884,0)</f>
        <v>0</v>
      </c>
      <c r="BF884" s="156">
        <f>IF(N884="znížená",J884,0)</f>
        <v>0</v>
      </c>
      <c r="BG884" s="156">
        <f>IF(N884="zákl. prenesená",J884,0)</f>
        <v>0</v>
      </c>
      <c r="BH884" s="156">
        <f>IF(N884="zníž. prenesená",J884,0)</f>
        <v>0</v>
      </c>
      <c r="BI884" s="156">
        <f>IF(N884="nulová",J884,0)</f>
        <v>0</v>
      </c>
      <c r="BJ884" s="16" t="s">
        <v>88</v>
      </c>
      <c r="BK884" s="156">
        <f>ROUND(I884*H884,2)</f>
        <v>0</v>
      </c>
      <c r="BL884" s="16" t="s">
        <v>323</v>
      </c>
      <c r="BM884" s="155" t="s">
        <v>1695</v>
      </c>
    </row>
    <row r="885" spans="2:65" s="12" customFormat="1" ht="10">
      <c r="B885" s="157"/>
      <c r="D885" s="158" t="s">
        <v>328</v>
      </c>
      <c r="E885" s="159" t="s">
        <v>1</v>
      </c>
      <c r="F885" s="160" t="s">
        <v>1696</v>
      </c>
      <c r="H885" s="161">
        <v>1347.184</v>
      </c>
      <c r="I885" s="162"/>
      <c r="L885" s="157"/>
      <c r="M885" s="163"/>
      <c r="T885" s="164"/>
      <c r="AT885" s="159" t="s">
        <v>328</v>
      </c>
      <c r="AU885" s="159" t="s">
        <v>88</v>
      </c>
      <c r="AV885" s="12" t="s">
        <v>88</v>
      </c>
      <c r="AW885" s="12" t="s">
        <v>31</v>
      </c>
      <c r="AX885" s="12" t="s">
        <v>76</v>
      </c>
      <c r="AY885" s="159" t="s">
        <v>317</v>
      </c>
    </row>
    <row r="886" spans="2:65" s="13" customFormat="1" ht="10">
      <c r="B886" s="165"/>
      <c r="D886" s="158" t="s">
        <v>328</v>
      </c>
      <c r="E886" s="166" t="s">
        <v>1</v>
      </c>
      <c r="F886" s="167" t="s">
        <v>331</v>
      </c>
      <c r="H886" s="168">
        <v>1347.184</v>
      </c>
      <c r="I886" s="169"/>
      <c r="L886" s="165"/>
      <c r="M886" s="170"/>
      <c r="T886" s="171"/>
      <c r="AT886" s="166" t="s">
        <v>328</v>
      </c>
      <c r="AU886" s="166" t="s">
        <v>88</v>
      </c>
      <c r="AV886" s="13" t="s">
        <v>92</v>
      </c>
      <c r="AW886" s="13" t="s">
        <v>31</v>
      </c>
      <c r="AX886" s="13" t="s">
        <v>76</v>
      </c>
      <c r="AY886" s="166" t="s">
        <v>317</v>
      </c>
    </row>
    <row r="887" spans="2:65" s="14" customFormat="1" ht="10">
      <c r="B887" s="172"/>
      <c r="D887" s="158" t="s">
        <v>328</v>
      </c>
      <c r="E887" s="173" t="s">
        <v>1</v>
      </c>
      <c r="F887" s="174" t="s">
        <v>332</v>
      </c>
      <c r="H887" s="175">
        <v>1347.184</v>
      </c>
      <c r="I887" s="176"/>
      <c r="L887" s="172"/>
      <c r="M887" s="177"/>
      <c r="T887" s="178"/>
      <c r="AT887" s="173" t="s">
        <v>328</v>
      </c>
      <c r="AU887" s="173" t="s">
        <v>88</v>
      </c>
      <c r="AV887" s="14" t="s">
        <v>323</v>
      </c>
      <c r="AW887" s="14" t="s">
        <v>31</v>
      </c>
      <c r="AX887" s="14" t="s">
        <v>83</v>
      </c>
      <c r="AY887" s="173" t="s">
        <v>317</v>
      </c>
    </row>
    <row r="888" spans="2:65" s="1" customFormat="1" ht="16.5" customHeight="1">
      <c r="B888" s="142"/>
      <c r="C888" s="143" t="s">
        <v>1697</v>
      </c>
      <c r="D888" s="143" t="s">
        <v>319</v>
      </c>
      <c r="E888" s="144" t="s">
        <v>1698</v>
      </c>
      <c r="F888" s="145" t="s">
        <v>1699</v>
      </c>
      <c r="G888" s="146" t="s">
        <v>444</v>
      </c>
      <c r="H888" s="147">
        <v>62.892000000000003</v>
      </c>
      <c r="I888" s="148"/>
      <c r="J888" s="149">
        <f>ROUND(I888*H888,2)</f>
        <v>0</v>
      </c>
      <c r="K888" s="150"/>
      <c r="L888" s="31"/>
      <c r="M888" s="151" t="s">
        <v>1</v>
      </c>
      <c r="N888" s="152" t="s">
        <v>42</v>
      </c>
      <c r="P888" s="153">
        <f>O888*H888</f>
        <v>0</v>
      </c>
      <c r="Q888" s="153">
        <v>0.71643999999999997</v>
      </c>
      <c r="R888" s="153">
        <f>Q888*H888</f>
        <v>45.058344480000002</v>
      </c>
      <c r="S888" s="153">
        <v>0</v>
      </c>
      <c r="T888" s="154">
        <f>S888*H888</f>
        <v>0</v>
      </c>
      <c r="AR888" s="155" t="s">
        <v>323</v>
      </c>
      <c r="AT888" s="155" t="s">
        <v>319</v>
      </c>
      <c r="AU888" s="155" t="s">
        <v>88</v>
      </c>
      <c r="AY888" s="16" t="s">
        <v>317</v>
      </c>
      <c r="BE888" s="156">
        <f>IF(N888="základná",J888,0)</f>
        <v>0</v>
      </c>
      <c r="BF888" s="156">
        <f>IF(N888="znížená",J888,0)</f>
        <v>0</v>
      </c>
      <c r="BG888" s="156">
        <f>IF(N888="zákl. prenesená",J888,0)</f>
        <v>0</v>
      </c>
      <c r="BH888" s="156">
        <f>IF(N888="zníž. prenesená",J888,0)</f>
        <v>0</v>
      </c>
      <c r="BI888" s="156">
        <f>IF(N888="nulová",J888,0)</f>
        <v>0</v>
      </c>
      <c r="BJ888" s="16" t="s">
        <v>88</v>
      </c>
      <c r="BK888" s="156">
        <f>ROUND(I888*H888,2)</f>
        <v>0</v>
      </c>
      <c r="BL888" s="16" t="s">
        <v>323</v>
      </c>
      <c r="BM888" s="155" t="s">
        <v>1700</v>
      </c>
    </row>
    <row r="889" spans="2:65" s="12" customFormat="1" ht="10">
      <c r="B889" s="157"/>
      <c r="D889" s="158" t="s">
        <v>328</v>
      </c>
      <c r="E889" s="159" t="s">
        <v>1</v>
      </c>
      <c r="F889" s="160" t="s">
        <v>1701</v>
      </c>
      <c r="H889" s="161">
        <v>29.727</v>
      </c>
      <c r="I889" s="162"/>
      <c r="L889" s="157"/>
      <c r="M889" s="163"/>
      <c r="T889" s="164"/>
      <c r="AT889" s="159" t="s">
        <v>328</v>
      </c>
      <c r="AU889" s="159" t="s">
        <v>88</v>
      </c>
      <c r="AV889" s="12" t="s">
        <v>88</v>
      </c>
      <c r="AW889" s="12" t="s">
        <v>31</v>
      </c>
      <c r="AX889" s="12" t="s">
        <v>76</v>
      </c>
      <c r="AY889" s="159" t="s">
        <v>317</v>
      </c>
    </row>
    <row r="890" spans="2:65" s="13" customFormat="1" ht="10">
      <c r="B890" s="165"/>
      <c r="D890" s="158" t="s">
        <v>328</v>
      </c>
      <c r="E890" s="166" t="s">
        <v>1</v>
      </c>
      <c r="F890" s="167" t="s">
        <v>1516</v>
      </c>
      <c r="H890" s="168">
        <v>29.727</v>
      </c>
      <c r="I890" s="169"/>
      <c r="L890" s="165"/>
      <c r="M890" s="170"/>
      <c r="T890" s="171"/>
      <c r="AT890" s="166" t="s">
        <v>328</v>
      </c>
      <c r="AU890" s="166" t="s">
        <v>88</v>
      </c>
      <c r="AV890" s="13" t="s">
        <v>92</v>
      </c>
      <c r="AW890" s="13" t="s">
        <v>31</v>
      </c>
      <c r="AX890" s="13" t="s">
        <v>76</v>
      </c>
      <c r="AY890" s="166" t="s">
        <v>317</v>
      </c>
    </row>
    <row r="891" spans="2:65" s="12" customFormat="1" ht="10">
      <c r="B891" s="157"/>
      <c r="D891" s="158" t="s">
        <v>328</v>
      </c>
      <c r="E891" s="159" t="s">
        <v>1</v>
      </c>
      <c r="F891" s="160" t="s">
        <v>1702</v>
      </c>
      <c r="H891" s="161">
        <v>33.164999999999999</v>
      </c>
      <c r="I891" s="162"/>
      <c r="L891" s="157"/>
      <c r="M891" s="163"/>
      <c r="T891" s="164"/>
      <c r="AT891" s="159" t="s">
        <v>328</v>
      </c>
      <c r="AU891" s="159" t="s">
        <v>88</v>
      </c>
      <c r="AV891" s="12" t="s">
        <v>88</v>
      </c>
      <c r="AW891" s="12" t="s">
        <v>31</v>
      </c>
      <c r="AX891" s="12" t="s">
        <v>76</v>
      </c>
      <c r="AY891" s="159" t="s">
        <v>317</v>
      </c>
    </row>
    <row r="892" spans="2:65" s="13" customFormat="1" ht="10">
      <c r="B892" s="165"/>
      <c r="D892" s="158" t="s">
        <v>328</v>
      </c>
      <c r="E892" s="166" t="s">
        <v>1</v>
      </c>
      <c r="F892" s="167" t="s">
        <v>1518</v>
      </c>
      <c r="H892" s="168">
        <v>33.164999999999999</v>
      </c>
      <c r="I892" s="169"/>
      <c r="L892" s="165"/>
      <c r="M892" s="170"/>
      <c r="T892" s="171"/>
      <c r="AT892" s="166" t="s">
        <v>328</v>
      </c>
      <c r="AU892" s="166" t="s">
        <v>88</v>
      </c>
      <c r="AV892" s="13" t="s">
        <v>92</v>
      </c>
      <c r="AW892" s="13" t="s">
        <v>31</v>
      </c>
      <c r="AX892" s="13" t="s">
        <v>76</v>
      </c>
      <c r="AY892" s="166" t="s">
        <v>317</v>
      </c>
    </row>
    <row r="893" spans="2:65" s="14" customFormat="1" ht="10">
      <c r="B893" s="172"/>
      <c r="D893" s="158" t="s">
        <v>328</v>
      </c>
      <c r="E893" s="173" t="s">
        <v>1</v>
      </c>
      <c r="F893" s="174" t="s">
        <v>332</v>
      </c>
      <c r="H893" s="175">
        <v>62.891999999999996</v>
      </c>
      <c r="I893" s="176"/>
      <c r="L893" s="172"/>
      <c r="M893" s="177"/>
      <c r="T893" s="178"/>
      <c r="AT893" s="173" t="s">
        <v>328</v>
      </c>
      <c r="AU893" s="173" t="s">
        <v>88</v>
      </c>
      <c r="AV893" s="14" t="s">
        <v>323</v>
      </c>
      <c r="AW893" s="14" t="s">
        <v>31</v>
      </c>
      <c r="AX893" s="14" t="s">
        <v>83</v>
      </c>
      <c r="AY893" s="173" t="s">
        <v>317</v>
      </c>
    </row>
    <row r="894" spans="2:65" s="11" customFormat="1" ht="22.75" customHeight="1">
      <c r="B894" s="130"/>
      <c r="D894" s="131" t="s">
        <v>75</v>
      </c>
      <c r="E894" s="140" t="s">
        <v>346</v>
      </c>
      <c r="F894" s="140" t="s">
        <v>1703</v>
      </c>
      <c r="I894" s="133"/>
      <c r="J894" s="141">
        <f>BK894</f>
        <v>0</v>
      </c>
      <c r="L894" s="130"/>
      <c r="M894" s="135"/>
      <c r="P894" s="136">
        <f>SUM(P895:P1420)</f>
        <v>0</v>
      </c>
      <c r="R894" s="136">
        <f>SUM(R895:R1420)</f>
        <v>1483.1971417652796</v>
      </c>
      <c r="T894" s="137">
        <f>SUM(T895:T1420)</f>
        <v>0</v>
      </c>
      <c r="AR894" s="131" t="s">
        <v>83</v>
      </c>
      <c r="AT894" s="138" t="s">
        <v>75</v>
      </c>
      <c r="AU894" s="138" t="s">
        <v>83</v>
      </c>
      <c r="AY894" s="131" t="s">
        <v>317</v>
      </c>
      <c r="BK894" s="139">
        <f>SUM(BK895:BK1420)</f>
        <v>0</v>
      </c>
    </row>
    <row r="895" spans="2:65" s="1" customFormat="1" ht="37.75" customHeight="1">
      <c r="B895" s="142"/>
      <c r="C895" s="143" t="s">
        <v>1704</v>
      </c>
      <c r="D895" s="143" t="s">
        <v>319</v>
      </c>
      <c r="E895" s="144" t="s">
        <v>1705</v>
      </c>
      <c r="F895" s="145" t="s">
        <v>1706</v>
      </c>
      <c r="G895" s="146" t="s">
        <v>444</v>
      </c>
      <c r="H895" s="147">
        <v>775.73</v>
      </c>
      <c r="I895" s="148"/>
      <c r="J895" s="149">
        <f>ROUND(I895*H895,2)</f>
        <v>0</v>
      </c>
      <c r="K895" s="150"/>
      <c r="L895" s="31"/>
      <c r="M895" s="151" t="s">
        <v>1</v>
      </c>
      <c r="N895" s="152" t="s">
        <v>42</v>
      </c>
      <c r="P895" s="153">
        <f>O895*H895</f>
        <v>0</v>
      </c>
      <c r="Q895" s="153">
        <v>5.04E-4</v>
      </c>
      <c r="R895" s="153">
        <f>Q895*H895</f>
        <v>0.39096792000000002</v>
      </c>
      <c r="S895" s="153">
        <v>0</v>
      </c>
      <c r="T895" s="154">
        <f>S895*H895</f>
        <v>0</v>
      </c>
      <c r="AR895" s="155" t="s">
        <v>323</v>
      </c>
      <c r="AT895" s="155" t="s">
        <v>319</v>
      </c>
      <c r="AU895" s="155" t="s">
        <v>88</v>
      </c>
      <c r="AY895" s="16" t="s">
        <v>317</v>
      </c>
      <c r="BE895" s="156">
        <f>IF(N895="základná",J895,0)</f>
        <v>0</v>
      </c>
      <c r="BF895" s="156">
        <f>IF(N895="znížená",J895,0)</f>
        <v>0</v>
      </c>
      <c r="BG895" s="156">
        <f>IF(N895="zákl. prenesená",J895,0)</f>
        <v>0</v>
      </c>
      <c r="BH895" s="156">
        <f>IF(N895="zníž. prenesená",J895,0)</f>
        <v>0</v>
      </c>
      <c r="BI895" s="156">
        <f>IF(N895="nulová",J895,0)</f>
        <v>0</v>
      </c>
      <c r="BJ895" s="16" t="s">
        <v>88</v>
      </c>
      <c r="BK895" s="156">
        <f>ROUND(I895*H895,2)</f>
        <v>0</v>
      </c>
      <c r="BL895" s="16" t="s">
        <v>323</v>
      </c>
      <c r="BM895" s="155" t="s">
        <v>1707</v>
      </c>
    </row>
    <row r="896" spans="2:65" s="12" customFormat="1" ht="10">
      <c r="B896" s="157"/>
      <c r="D896" s="158" t="s">
        <v>328</v>
      </c>
      <c r="E896" s="159" t="s">
        <v>1</v>
      </c>
      <c r="F896" s="160" t="s">
        <v>1708</v>
      </c>
      <c r="H896" s="161">
        <v>77.849999999999994</v>
      </c>
      <c r="I896" s="162"/>
      <c r="L896" s="157"/>
      <c r="M896" s="163"/>
      <c r="T896" s="164"/>
      <c r="AT896" s="159" t="s">
        <v>328</v>
      </c>
      <c r="AU896" s="159" t="s">
        <v>88</v>
      </c>
      <c r="AV896" s="12" t="s">
        <v>88</v>
      </c>
      <c r="AW896" s="12" t="s">
        <v>31</v>
      </c>
      <c r="AX896" s="12" t="s">
        <v>76</v>
      </c>
      <c r="AY896" s="159" t="s">
        <v>317</v>
      </c>
    </row>
    <row r="897" spans="2:65" s="12" customFormat="1" ht="10">
      <c r="B897" s="157"/>
      <c r="D897" s="158" t="s">
        <v>328</v>
      </c>
      <c r="E897" s="159" t="s">
        <v>1</v>
      </c>
      <c r="F897" s="160" t="s">
        <v>1709</v>
      </c>
      <c r="H897" s="161">
        <v>87.12</v>
      </c>
      <c r="I897" s="162"/>
      <c r="L897" s="157"/>
      <c r="M897" s="163"/>
      <c r="T897" s="164"/>
      <c r="AT897" s="159" t="s">
        <v>328</v>
      </c>
      <c r="AU897" s="159" t="s">
        <v>88</v>
      </c>
      <c r="AV897" s="12" t="s">
        <v>88</v>
      </c>
      <c r="AW897" s="12" t="s">
        <v>31</v>
      </c>
      <c r="AX897" s="12" t="s">
        <v>76</v>
      </c>
      <c r="AY897" s="159" t="s">
        <v>317</v>
      </c>
    </row>
    <row r="898" spans="2:65" s="12" customFormat="1" ht="10">
      <c r="B898" s="157"/>
      <c r="D898" s="158" t="s">
        <v>328</v>
      </c>
      <c r="E898" s="159" t="s">
        <v>1</v>
      </c>
      <c r="F898" s="160" t="s">
        <v>1710</v>
      </c>
      <c r="H898" s="161">
        <v>74.05</v>
      </c>
      <c r="I898" s="162"/>
      <c r="L898" s="157"/>
      <c r="M898" s="163"/>
      <c r="T898" s="164"/>
      <c r="AT898" s="159" t="s">
        <v>328</v>
      </c>
      <c r="AU898" s="159" t="s">
        <v>88</v>
      </c>
      <c r="AV898" s="12" t="s">
        <v>88</v>
      </c>
      <c r="AW898" s="12" t="s">
        <v>31</v>
      </c>
      <c r="AX898" s="12" t="s">
        <v>76</v>
      </c>
      <c r="AY898" s="159" t="s">
        <v>317</v>
      </c>
    </row>
    <row r="899" spans="2:65" s="12" customFormat="1" ht="10">
      <c r="B899" s="157"/>
      <c r="D899" s="158" t="s">
        <v>328</v>
      </c>
      <c r="E899" s="159" t="s">
        <v>1</v>
      </c>
      <c r="F899" s="160" t="s">
        <v>1711</v>
      </c>
      <c r="H899" s="161">
        <v>49.57</v>
      </c>
      <c r="I899" s="162"/>
      <c r="L899" s="157"/>
      <c r="M899" s="163"/>
      <c r="T899" s="164"/>
      <c r="AT899" s="159" t="s">
        <v>328</v>
      </c>
      <c r="AU899" s="159" t="s">
        <v>88</v>
      </c>
      <c r="AV899" s="12" t="s">
        <v>88</v>
      </c>
      <c r="AW899" s="12" t="s">
        <v>31</v>
      </c>
      <c r="AX899" s="12" t="s">
        <v>76</v>
      </c>
      <c r="AY899" s="159" t="s">
        <v>317</v>
      </c>
    </row>
    <row r="900" spans="2:65" s="12" customFormat="1" ht="10">
      <c r="B900" s="157"/>
      <c r="D900" s="158" t="s">
        <v>328</v>
      </c>
      <c r="E900" s="159" t="s">
        <v>1</v>
      </c>
      <c r="F900" s="160" t="s">
        <v>1712</v>
      </c>
      <c r="H900" s="161">
        <v>487.14</v>
      </c>
      <c r="I900" s="162"/>
      <c r="L900" s="157"/>
      <c r="M900" s="163"/>
      <c r="T900" s="164"/>
      <c r="AT900" s="159" t="s">
        <v>328</v>
      </c>
      <c r="AU900" s="159" t="s">
        <v>88</v>
      </c>
      <c r="AV900" s="12" t="s">
        <v>88</v>
      </c>
      <c r="AW900" s="12" t="s">
        <v>31</v>
      </c>
      <c r="AX900" s="12" t="s">
        <v>76</v>
      </c>
      <c r="AY900" s="159" t="s">
        <v>317</v>
      </c>
    </row>
    <row r="901" spans="2:65" s="13" customFormat="1" ht="10">
      <c r="B901" s="165"/>
      <c r="D901" s="158" t="s">
        <v>328</v>
      </c>
      <c r="E901" s="166" t="s">
        <v>1</v>
      </c>
      <c r="F901" s="167" t="s">
        <v>1713</v>
      </c>
      <c r="H901" s="168">
        <v>775.73</v>
      </c>
      <c r="I901" s="169"/>
      <c r="L901" s="165"/>
      <c r="M901" s="170"/>
      <c r="T901" s="171"/>
      <c r="AT901" s="166" t="s">
        <v>328</v>
      </c>
      <c r="AU901" s="166" t="s">
        <v>88</v>
      </c>
      <c r="AV901" s="13" t="s">
        <v>92</v>
      </c>
      <c r="AW901" s="13" t="s">
        <v>31</v>
      </c>
      <c r="AX901" s="13" t="s">
        <v>76</v>
      </c>
      <c r="AY901" s="166" t="s">
        <v>317</v>
      </c>
    </row>
    <row r="902" spans="2:65" s="14" customFormat="1" ht="10">
      <c r="B902" s="172"/>
      <c r="D902" s="158" t="s">
        <v>328</v>
      </c>
      <c r="E902" s="173" t="s">
        <v>1</v>
      </c>
      <c r="F902" s="174" t="s">
        <v>332</v>
      </c>
      <c r="H902" s="175">
        <v>775.73</v>
      </c>
      <c r="I902" s="176"/>
      <c r="L902" s="172"/>
      <c r="M902" s="177"/>
      <c r="T902" s="178"/>
      <c r="AT902" s="173" t="s">
        <v>328</v>
      </c>
      <c r="AU902" s="173" t="s">
        <v>88</v>
      </c>
      <c r="AV902" s="14" t="s">
        <v>323</v>
      </c>
      <c r="AW902" s="14" t="s">
        <v>31</v>
      </c>
      <c r="AX902" s="14" t="s">
        <v>83</v>
      </c>
      <c r="AY902" s="173" t="s">
        <v>317</v>
      </c>
    </row>
    <row r="903" spans="2:65" s="1" customFormat="1" ht="33" customHeight="1">
      <c r="B903" s="142"/>
      <c r="C903" s="143" t="s">
        <v>1714</v>
      </c>
      <c r="D903" s="143" t="s">
        <v>319</v>
      </c>
      <c r="E903" s="144" t="s">
        <v>1715</v>
      </c>
      <c r="F903" s="145" t="s">
        <v>1716</v>
      </c>
      <c r="G903" s="146" t="s">
        <v>444</v>
      </c>
      <c r="H903" s="147">
        <v>291.73</v>
      </c>
      <c r="I903" s="148"/>
      <c r="J903" s="149">
        <f>ROUND(I903*H903,2)</f>
        <v>0</v>
      </c>
      <c r="K903" s="150"/>
      <c r="L903" s="31"/>
      <c r="M903" s="151" t="s">
        <v>1</v>
      </c>
      <c r="N903" s="152" t="s">
        <v>42</v>
      </c>
      <c r="P903" s="153">
        <f>O903*H903</f>
        <v>0</v>
      </c>
      <c r="Q903" s="153">
        <v>5.1500000000000001E-3</v>
      </c>
      <c r="R903" s="153">
        <f>Q903*H903</f>
        <v>1.5024095000000002</v>
      </c>
      <c r="S903" s="153">
        <v>0</v>
      </c>
      <c r="T903" s="154">
        <f>S903*H903</f>
        <v>0</v>
      </c>
      <c r="AR903" s="155" t="s">
        <v>323</v>
      </c>
      <c r="AT903" s="155" t="s">
        <v>319</v>
      </c>
      <c r="AU903" s="155" t="s">
        <v>88</v>
      </c>
      <c r="AY903" s="16" t="s">
        <v>317</v>
      </c>
      <c r="BE903" s="156">
        <f>IF(N903="základná",J903,0)</f>
        <v>0</v>
      </c>
      <c r="BF903" s="156">
        <f>IF(N903="znížená",J903,0)</f>
        <v>0</v>
      </c>
      <c r="BG903" s="156">
        <f>IF(N903="zákl. prenesená",J903,0)</f>
        <v>0</v>
      </c>
      <c r="BH903" s="156">
        <f>IF(N903="zníž. prenesená",J903,0)</f>
        <v>0</v>
      </c>
      <c r="BI903" s="156">
        <f>IF(N903="nulová",J903,0)</f>
        <v>0</v>
      </c>
      <c r="BJ903" s="16" t="s">
        <v>88</v>
      </c>
      <c r="BK903" s="156">
        <f>ROUND(I903*H903,2)</f>
        <v>0</v>
      </c>
      <c r="BL903" s="16" t="s">
        <v>323</v>
      </c>
      <c r="BM903" s="155" t="s">
        <v>1717</v>
      </c>
    </row>
    <row r="904" spans="2:65" s="12" customFormat="1" ht="10">
      <c r="B904" s="157"/>
      <c r="D904" s="158" t="s">
        <v>328</v>
      </c>
      <c r="E904" s="159" t="s">
        <v>1</v>
      </c>
      <c r="F904" s="160" t="s">
        <v>1718</v>
      </c>
      <c r="H904" s="161">
        <v>278.23</v>
      </c>
      <c r="I904" s="162"/>
      <c r="L904" s="157"/>
      <c r="M904" s="163"/>
      <c r="T904" s="164"/>
      <c r="AT904" s="159" t="s">
        <v>328</v>
      </c>
      <c r="AU904" s="159" t="s">
        <v>88</v>
      </c>
      <c r="AV904" s="12" t="s">
        <v>88</v>
      </c>
      <c r="AW904" s="12" t="s">
        <v>31</v>
      </c>
      <c r="AX904" s="12" t="s">
        <v>76</v>
      </c>
      <c r="AY904" s="159" t="s">
        <v>317</v>
      </c>
    </row>
    <row r="905" spans="2:65" s="13" customFormat="1" ht="10">
      <c r="B905" s="165"/>
      <c r="D905" s="158" t="s">
        <v>328</v>
      </c>
      <c r="E905" s="166" t="s">
        <v>1</v>
      </c>
      <c r="F905" s="167" t="s">
        <v>1719</v>
      </c>
      <c r="H905" s="168">
        <v>278.23</v>
      </c>
      <c r="I905" s="169"/>
      <c r="L905" s="165"/>
      <c r="M905" s="170"/>
      <c r="T905" s="171"/>
      <c r="AT905" s="166" t="s">
        <v>328</v>
      </c>
      <c r="AU905" s="166" t="s">
        <v>88</v>
      </c>
      <c r="AV905" s="13" t="s">
        <v>92</v>
      </c>
      <c r="AW905" s="13" t="s">
        <v>31</v>
      </c>
      <c r="AX905" s="13" t="s">
        <v>76</v>
      </c>
      <c r="AY905" s="166" t="s">
        <v>317</v>
      </c>
    </row>
    <row r="906" spans="2:65" s="12" customFormat="1" ht="10">
      <c r="B906" s="157"/>
      <c r="D906" s="158" t="s">
        <v>328</v>
      </c>
      <c r="E906" s="159" t="s">
        <v>1</v>
      </c>
      <c r="F906" s="160" t="s">
        <v>1720</v>
      </c>
      <c r="H906" s="161">
        <v>13.5</v>
      </c>
      <c r="I906" s="162"/>
      <c r="L906" s="157"/>
      <c r="M906" s="163"/>
      <c r="T906" s="164"/>
      <c r="AT906" s="159" t="s">
        <v>328</v>
      </c>
      <c r="AU906" s="159" t="s">
        <v>88</v>
      </c>
      <c r="AV906" s="12" t="s">
        <v>88</v>
      </c>
      <c r="AW906" s="12" t="s">
        <v>31</v>
      </c>
      <c r="AX906" s="12" t="s">
        <v>76</v>
      </c>
      <c r="AY906" s="159" t="s">
        <v>317</v>
      </c>
    </row>
    <row r="907" spans="2:65" s="13" customFormat="1" ht="10">
      <c r="B907" s="165"/>
      <c r="D907" s="158" t="s">
        <v>328</v>
      </c>
      <c r="E907" s="166" t="s">
        <v>1</v>
      </c>
      <c r="F907" s="167" t="s">
        <v>1721</v>
      </c>
      <c r="H907" s="168">
        <v>13.5</v>
      </c>
      <c r="I907" s="169"/>
      <c r="L907" s="165"/>
      <c r="M907" s="170"/>
      <c r="T907" s="171"/>
      <c r="AT907" s="166" t="s">
        <v>328</v>
      </c>
      <c r="AU907" s="166" t="s">
        <v>88</v>
      </c>
      <c r="AV907" s="13" t="s">
        <v>92</v>
      </c>
      <c r="AW907" s="13" t="s">
        <v>31</v>
      </c>
      <c r="AX907" s="13" t="s">
        <v>76</v>
      </c>
      <c r="AY907" s="166" t="s">
        <v>317</v>
      </c>
    </row>
    <row r="908" spans="2:65" s="14" customFormat="1" ht="10">
      <c r="B908" s="172"/>
      <c r="D908" s="158" t="s">
        <v>328</v>
      </c>
      <c r="E908" s="173" t="s">
        <v>1</v>
      </c>
      <c r="F908" s="174" t="s">
        <v>332</v>
      </c>
      <c r="H908" s="175">
        <v>291.73</v>
      </c>
      <c r="I908" s="176"/>
      <c r="L908" s="172"/>
      <c r="M908" s="177"/>
      <c r="T908" s="178"/>
      <c r="AT908" s="173" t="s">
        <v>328</v>
      </c>
      <c r="AU908" s="173" t="s">
        <v>88</v>
      </c>
      <c r="AV908" s="14" t="s">
        <v>323</v>
      </c>
      <c r="AW908" s="14" t="s">
        <v>31</v>
      </c>
      <c r="AX908" s="14" t="s">
        <v>83</v>
      </c>
      <c r="AY908" s="173" t="s">
        <v>317</v>
      </c>
    </row>
    <row r="909" spans="2:65" s="1" customFormat="1" ht="24.15" customHeight="1">
      <c r="B909" s="142"/>
      <c r="C909" s="143" t="s">
        <v>1722</v>
      </c>
      <c r="D909" s="143" t="s">
        <v>319</v>
      </c>
      <c r="E909" s="144" t="s">
        <v>1723</v>
      </c>
      <c r="F909" s="145" t="s">
        <v>1724</v>
      </c>
      <c r="G909" s="146" t="s">
        <v>444</v>
      </c>
      <c r="H909" s="147">
        <v>441.81</v>
      </c>
      <c r="I909" s="148"/>
      <c r="J909" s="149">
        <f>ROUND(I909*H909,2)</f>
        <v>0</v>
      </c>
      <c r="K909" s="150"/>
      <c r="L909" s="31"/>
      <c r="M909" s="151" t="s">
        <v>1</v>
      </c>
      <c r="N909" s="152" t="s">
        <v>42</v>
      </c>
      <c r="P909" s="153">
        <f>O909*H909</f>
        <v>0</v>
      </c>
      <c r="Q909" s="153">
        <v>4.0000000000000002E-4</v>
      </c>
      <c r="R909" s="153">
        <f>Q909*H909</f>
        <v>0.17672400000000002</v>
      </c>
      <c r="S909" s="153">
        <v>0</v>
      </c>
      <c r="T909" s="154">
        <f>S909*H909</f>
        <v>0</v>
      </c>
      <c r="AR909" s="155" t="s">
        <v>323</v>
      </c>
      <c r="AT909" s="155" t="s">
        <v>319</v>
      </c>
      <c r="AU909" s="155" t="s">
        <v>88</v>
      </c>
      <c r="AY909" s="16" t="s">
        <v>317</v>
      </c>
      <c r="BE909" s="156">
        <f>IF(N909="základná",J909,0)</f>
        <v>0</v>
      </c>
      <c r="BF909" s="156">
        <f>IF(N909="znížená",J909,0)</f>
        <v>0</v>
      </c>
      <c r="BG909" s="156">
        <f>IF(N909="zákl. prenesená",J909,0)</f>
        <v>0</v>
      </c>
      <c r="BH909" s="156">
        <f>IF(N909="zníž. prenesená",J909,0)</f>
        <v>0</v>
      </c>
      <c r="BI909" s="156">
        <f>IF(N909="nulová",J909,0)</f>
        <v>0</v>
      </c>
      <c r="BJ909" s="16" t="s">
        <v>88</v>
      </c>
      <c r="BK909" s="156">
        <f>ROUND(I909*H909,2)</f>
        <v>0</v>
      </c>
      <c r="BL909" s="16" t="s">
        <v>323</v>
      </c>
      <c r="BM909" s="155" t="s">
        <v>1725</v>
      </c>
    </row>
    <row r="910" spans="2:65" s="1" customFormat="1" ht="16.5" customHeight="1">
      <c r="B910" s="142"/>
      <c r="C910" s="143" t="s">
        <v>1726</v>
      </c>
      <c r="D910" s="143" t="s">
        <v>319</v>
      </c>
      <c r="E910" s="144" t="s">
        <v>1727</v>
      </c>
      <c r="F910" s="145" t="s">
        <v>1728</v>
      </c>
      <c r="G910" s="146" t="s">
        <v>444</v>
      </c>
      <c r="H910" s="147">
        <v>441.81</v>
      </c>
      <c r="I910" s="148"/>
      <c r="J910" s="149">
        <f>ROUND(I910*H910,2)</f>
        <v>0</v>
      </c>
      <c r="K910" s="150"/>
      <c r="L910" s="31"/>
      <c r="M910" s="151" t="s">
        <v>1</v>
      </c>
      <c r="N910" s="152" t="s">
        <v>42</v>
      </c>
      <c r="P910" s="153">
        <f>O910*H910</f>
        <v>0</v>
      </c>
      <c r="Q910" s="153">
        <v>8.9250000000000006E-3</v>
      </c>
      <c r="R910" s="153">
        <f>Q910*H910</f>
        <v>3.9431542500000001</v>
      </c>
      <c r="S910" s="153">
        <v>0</v>
      </c>
      <c r="T910" s="154">
        <f>S910*H910</f>
        <v>0</v>
      </c>
      <c r="AR910" s="155" t="s">
        <v>323</v>
      </c>
      <c r="AT910" s="155" t="s">
        <v>319</v>
      </c>
      <c r="AU910" s="155" t="s">
        <v>88</v>
      </c>
      <c r="AY910" s="16" t="s">
        <v>317</v>
      </c>
      <c r="BE910" s="156">
        <f>IF(N910="základná",J910,0)</f>
        <v>0</v>
      </c>
      <c r="BF910" s="156">
        <f>IF(N910="znížená",J910,0)</f>
        <v>0</v>
      </c>
      <c r="BG910" s="156">
        <f>IF(N910="zákl. prenesená",J910,0)</f>
        <v>0</v>
      </c>
      <c r="BH910" s="156">
        <f>IF(N910="zníž. prenesená",J910,0)</f>
        <v>0</v>
      </c>
      <c r="BI910" s="156">
        <f>IF(N910="nulová",J910,0)</f>
        <v>0</v>
      </c>
      <c r="BJ910" s="16" t="s">
        <v>88</v>
      </c>
      <c r="BK910" s="156">
        <f>ROUND(I910*H910,2)</f>
        <v>0</v>
      </c>
      <c r="BL910" s="16" t="s">
        <v>323</v>
      </c>
      <c r="BM910" s="155" t="s">
        <v>1729</v>
      </c>
    </row>
    <row r="911" spans="2:65" s="12" customFormat="1" ht="10">
      <c r="B911" s="157"/>
      <c r="D911" s="158" t="s">
        <v>328</v>
      </c>
      <c r="E911" s="159" t="s">
        <v>1</v>
      </c>
      <c r="F911" s="160" t="s">
        <v>1730</v>
      </c>
      <c r="H911" s="161">
        <v>441.81</v>
      </c>
      <c r="I911" s="162"/>
      <c r="L911" s="157"/>
      <c r="M911" s="163"/>
      <c r="T911" s="164"/>
      <c r="AT911" s="159" t="s">
        <v>328</v>
      </c>
      <c r="AU911" s="159" t="s">
        <v>88</v>
      </c>
      <c r="AV911" s="12" t="s">
        <v>88</v>
      </c>
      <c r="AW911" s="12" t="s">
        <v>31</v>
      </c>
      <c r="AX911" s="12" t="s">
        <v>76</v>
      </c>
      <c r="AY911" s="159" t="s">
        <v>317</v>
      </c>
    </row>
    <row r="912" spans="2:65" s="13" customFormat="1" ht="10">
      <c r="B912" s="165"/>
      <c r="D912" s="158" t="s">
        <v>328</v>
      </c>
      <c r="E912" s="166" t="s">
        <v>1</v>
      </c>
      <c r="F912" s="167" t="s">
        <v>331</v>
      </c>
      <c r="H912" s="168">
        <v>441.81</v>
      </c>
      <c r="I912" s="169"/>
      <c r="L912" s="165"/>
      <c r="M912" s="170"/>
      <c r="T912" s="171"/>
      <c r="AT912" s="166" t="s">
        <v>328</v>
      </c>
      <c r="AU912" s="166" t="s">
        <v>88</v>
      </c>
      <c r="AV912" s="13" t="s">
        <v>92</v>
      </c>
      <c r="AW912" s="13" t="s">
        <v>31</v>
      </c>
      <c r="AX912" s="13" t="s">
        <v>76</v>
      </c>
      <c r="AY912" s="166" t="s">
        <v>317</v>
      </c>
    </row>
    <row r="913" spans="2:65" s="14" customFormat="1" ht="10">
      <c r="B913" s="172"/>
      <c r="D913" s="158" t="s">
        <v>328</v>
      </c>
      <c r="E913" s="173" t="s">
        <v>1</v>
      </c>
      <c r="F913" s="174" t="s">
        <v>332</v>
      </c>
      <c r="H913" s="175">
        <v>441.81</v>
      </c>
      <c r="I913" s="176"/>
      <c r="L913" s="172"/>
      <c r="M913" s="177"/>
      <c r="T913" s="178"/>
      <c r="AT913" s="173" t="s">
        <v>328</v>
      </c>
      <c r="AU913" s="173" t="s">
        <v>88</v>
      </c>
      <c r="AV913" s="14" t="s">
        <v>323</v>
      </c>
      <c r="AW913" s="14" t="s">
        <v>31</v>
      </c>
      <c r="AX913" s="14" t="s">
        <v>83</v>
      </c>
      <c r="AY913" s="173" t="s">
        <v>317</v>
      </c>
    </row>
    <row r="914" spans="2:65" s="1" customFormat="1" ht="44.25" customHeight="1">
      <c r="B914" s="142"/>
      <c r="C914" s="143" t="s">
        <v>1731</v>
      </c>
      <c r="D914" s="143" t="s">
        <v>319</v>
      </c>
      <c r="E914" s="144" t="s">
        <v>1732</v>
      </c>
      <c r="F914" s="145" t="s">
        <v>1733</v>
      </c>
      <c r="G914" s="146" t="s">
        <v>444</v>
      </c>
      <c r="H914" s="147">
        <v>13.5</v>
      </c>
      <c r="I914" s="148"/>
      <c r="J914" s="149">
        <f>ROUND(I914*H914,2)</f>
        <v>0</v>
      </c>
      <c r="K914" s="150"/>
      <c r="L914" s="31"/>
      <c r="M914" s="151" t="s">
        <v>1</v>
      </c>
      <c r="N914" s="152" t="s">
        <v>42</v>
      </c>
      <c r="P914" s="153">
        <f>O914*H914</f>
        <v>0</v>
      </c>
      <c r="Q914" s="153">
        <v>3.22828E-3</v>
      </c>
      <c r="R914" s="153">
        <f>Q914*H914</f>
        <v>4.3581780000000001E-2</v>
      </c>
      <c r="S914" s="153">
        <v>0</v>
      </c>
      <c r="T914" s="154">
        <f>S914*H914</f>
        <v>0</v>
      </c>
      <c r="AR914" s="155" t="s">
        <v>323</v>
      </c>
      <c r="AT914" s="155" t="s">
        <v>319</v>
      </c>
      <c r="AU914" s="155" t="s">
        <v>88</v>
      </c>
      <c r="AY914" s="16" t="s">
        <v>317</v>
      </c>
      <c r="BE914" s="156">
        <f>IF(N914="základná",J914,0)</f>
        <v>0</v>
      </c>
      <c r="BF914" s="156">
        <f>IF(N914="znížená",J914,0)</f>
        <v>0</v>
      </c>
      <c r="BG914" s="156">
        <f>IF(N914="zákl. prenesená",J914,0)</f>
        <v>0</v>
      </c>
      <c r="BH914" s="156">
        <f>IF(N914="zníž. prenesená",J914,0)</f>
        <v>0</v>
      </c>
      <c r="BI914" s="156">
        <f>IF(N914="nulová",J914,0)</f>
        <v>0</v>
      </c>
      <c r="BJ914" s="16" t="s">
        <v>88</v>
      </c>
      <c r="BK914" s="156">
        <f>ROUND(I914*H914,2)</f>
        <v>0</v>
      </c>
      <c r="BL914" s="16" t="s">
        <v>323</v>
      </c>
      <c r="BM914" s="155" t="s">
        <v>1734</v>
      </c>
    </row>
    <row r="915" spans="2:65" s="12" customFormat="1" ht="10">
      <c r="B915" s="157"/>
      <c r="D915" s="158" t="s">
        <v>328</v>
      </c>
      <c r="E915" s="159" t="s">
        <v>1</v>
      </c>
      <c r="F915" s="160" t="s">
        <v>1735</v>
      </c>
      <c r="H915" s="161">
        <v>13.5</v>
      </c>
      <c r="I915" s="162"/>
      <c r="L915" s="157"/>
      <c r="M915" s="163"/>
      <c r="T915" s="164"/>
      <c r="AT915" s="159" t="s">
        <v>328</v>
      </c>
      <c r="AU915" s="159" t="s">
        <v>88</v>
      </c>
      <c r="AV915" s="12" t="s">
        <v>88</v>
      </c>
      <c r="AW915" s="12" t="s">
        <v>31</v>
      </c>
      <c r="AX915" s="12" t="s">
        <v>76</v>
      </c>
      <c r="AY915" s="159" t="s">
        <v>317</v>
      </c>
    </row>
    <row r="916" spans="2:65" s="13" customFormat="1" ht="10">
      <c r="B916" s="165"/>
      <c r="D916" s="158" t="s">
        <v>328</v>
      </c>
      <c r="E916" s="166" t="s">
        <v>1</v>
      </c>
      <c r="F916" s="167" t="s">
        <v>1721</v>
      </c>
      <c r="H916" s="168">
        <v>13.5</v>
      </c>
      <c r="I916" s="169"/>
      <c r="L916" s="165"/>
      <c r="M916" s="170"/>
      <c r="T916" s="171"/>
      <c r="AT916" s="166" t="s">
        <v>328</v>
      </c>
      <c r="AU916" s="166" t="s">
        <v>88</v>
      </c>
      <c r="AV916" s="13" t="s">
        <v>92</v>
      </c>
      <c r="AW916" s="13" t="s">
        <v>31</v>
      </c>
      <c r="AX916" s="13" t="s">
        <v>76</v>
      </c>
      <c r="AY916" s="166" t="s">
        <v>317</v>
      </c>
    </row>
    <row r="917" spans="2:65" s="14" customFormat="1" ht="10">
      <c r="B917" s="172"/>
      <c r="D917" s="158" t="s">
        <v>328</v>
      </c>
      <c r="E917" s="173" t="s">
        <v>1</v>
      </c>
      <c r="F917" s="174" t="s">
        <v>332</v>
      </c>
      <c r="H917" s="175">
        <v>13.5</v>
      </c>
      <c r="I917" s="176"/>
      <c r="L917" s="172"/>
      <c r="M917" s="177"/>
      <c r="T917" s="178"/>
      <c r="AT917" s="173" t="s">
        <v>328</v>
      </c>
      <c r="AU917" s="173" t="s">
        <v>88</v>
      </c>
      <c r="AV917" s="14" t="s">
        <v>323</v>
      </c>
      <c r="AW917" s="14" t="s">
        <v>31</v>
      </c>
      <c r="AX917" s="14" t="s">
        <v>83</v>
      </c>
      <c r="AY917" s="173" t="s">
        <v>317</v>
      </c>
    </row>
    <row r="918" spans="2:65" s="1" customFormat="1" ht="24.15" customHeight="1">
      <c r="B918" s="142"/>
      <c r="C918" s="179" t="s">
        <v>1736</v>
      </c>
      <c r="D918" s="179" t="s">
        <v>454</v>
      </c>
      <c r="E918" s="180" t="s">
        <v>1737</v>
      </c>
      <c r="F918" s="181" t="s">
        <v>1738</v>
      </c>
      <c r="G918" s="182" t="s">
        <v>444</v>
      </c>
      <c r="H918" s="183">
        <v>14.175000000000001</v>
      </c>
      <c r="I918" s="184"/>
      <c r="J918" s="185">
        <f>ROUND(I918*H918,2)</f>
        <v>0</v>
      </c>
      <c r="K918" s="186"/>
      <c r="L918" s="187"/>
      <c r="M918" s="188" t="s">
        <v>1</v>
      </c>
      <c r="N918" s="189" t="s">
        <v>42</v>
      </c>
      <c r="P918" s="153">
        <f>O918*H918</f>
        <v>0</v>
      </c>
      <c r="Q918" s="153">
        <v>1.46E-2</v>
      </c>
      <c r="R918" s="153">
        <f>Q918*H918</f>
        <v>0.206955</v>
      </c>
      <c r="S918" s="153">
        <v>0</v>
      </c>
      <c r="T918" s="154">
        <f>S918*H918</f>
        <v>0</v>
      </c>
      <c r="AR918" s="155" t="s">
        <v>356</v>
      </c>
      <c r="AT918" s="155" t="s">
        <v>454</v>
      </c>
      <c r="AU918" s="155" t="s">
        <v>88</v>
      </c>
      <c r="AY918" s="16" t="s">
        <v>317</v>
      </c>
      <c r="BE918" s="156">
        <f>IF(N918="základná",J918,0)</f>
        <v>0</v>
      </c>
      <c r="BF918" s="156">
        <f>IF(N918="znížená",J918,0)</f>
        <v>0</v>
      </c>
      <c r="BG918" s="156">
        <f>IF(N918="zákl. prenesená",J918,0)</f>
        <v>0</v>
      </c>
      <c r="BH918" s="156">
        <f>IF(N918="zníž. prenesená",J918,0)</f>
        <v>0</v>
      </c>
      <c r="BI918" s="156">
        <f>IF(N918="nulová",J918,0)</f>
        <v>0</v>
      </c>
      <c r="BJ918" s="16" t="s">
        <v>88</v>
      </c>
      <c r="BK918" s="156">
        <f>ROUND(I918*H918,2)</f>
        <v>0</v>
      </c>
      <c r="BL918" s="16" t="s">
        <v>323</v>
      </c>
      <c r="BM918" s="155" t="s">
        <v>1739</v>
      </c>
    </row>
    <row r="919" spans="2:65" s="1" customFormat="1" ht="44.25" customHeight="1">
      <c r="B919" s="142"/>
      <c r="C919" s="143" t="s">
        <v>1740</v>
      </c>
      <c r="D919" s="143" t="s">
        <v>319</v>
      </c>
      <c r="E919" s="144" t="s">
        <v>1741</v>
      </c>
      <c r="F919" s="145" t="s">
        <v>1742</v>
      </c>
      <c r="G919" s="146" t="s">
        <v>444</v>
      </c>
      <c r="H919" s="147">
        <v>291.73</v>
      </c>
      <c r="I919" s="148"/>
      <c r="J919" s="149">
        <f>ROUND(I919*H919,2)</f>
        <v>0</v>
      </c>
      <c r="K919" s="150"/>
      <c r="L919" s="31"/>
      <c r="M919" s="151" t="s">
        <v>1</v>
      </c>
      <c r="N919" s="152" t="s">
        <v>42</v>
      </c>
      <c r="P919" s="153">
        <f>O919*H919</f>
        <v>0</v>
      </c>
      <c r="Q919" s="153">
        <v>2.32E-3</v>
      </c>
      <c r="R919" s="153">
        <f>Q919*H919</f>
        <v>0.67681360000000002</v>
      </c>
      <c r="S919" s="153">
        <v>0</v>
      </c>
      <c r="T919" s="154">
        <f>S919*H919</f>
        <v>0</v>
      </c>
      <c r="AR919" s="155" t="s">
        <v>323</v>
      </c>
      <c r="AT919" s="155" t="s">
        <v>319</v>
      </c>
      <c r="AU919" s="155" t="s">
        <v>88</v>
      </c>
      <c r="AY919" s="16" t="s">
        <v>317</v>
      </c>
      <c r="BE919" s="156">
        <f>IF(N919="základná",J919,0)</f>
        <v>0</v>
      </c>
      <c r="BF919" s="156">
        <f>IF(N919="znížená",J919,0)</f>
        <v>0</v>
      </c>
      <c r="BG919" s="156">
        <f>IF(N919="zákl. prenesená",J919,0)</f>
        <v>0</v>
      </c>
      <c r="BH919" s="156">
        <f>IF(N919="zníž. prenesená",J919,0)</f>
        <v>0</v>
      </c>
      <c r="BI919" s="156">
        <f>IF(N919="nulová",J919,0)</f>
        <v>0</v>
      </c>
      <c r="BJ919" s="16" t="s">
        <v>88</v>
      </c>
      <c r="BK919" s="156">
        <f>ROUND(I919*H919,2)</f>
        <v>0</v>
      </c>
      <c r="BL919" s="16" t="s">
        <v>323</v>
      </c>
      <c r="BM919" s="155" t="s">
        <v>1743</v>
      </c>
    </row>
    <row r="920" spans="2:65" s="12" customFormat="1" ht="10">
      <c r="B920" s="157"/>
      <c r="D920" s="158" t="s">
        <v>328</v>
      </c>
      <c r="E920" s="159" t="s">
        <v>1</v>
      </c>
      <c r="F920" s="160" t="s">
        <v>1718</v>
      </c>
      <c r="H920" s="161">
        <v>278.23</v>
      </c>
      <c r="I920" s="162"/>
      <c r="L920" s="157"/>
      <c r="M920" s="163"/>
      <c r="T920" s="164"/>
      <c r="AT920" s="159" t="s">
        <v>328</v>
      </c>
      <c r="AU920" s="159" t="s">
        <v>88</v>
      </c>
      <c r="AV920" s="12" t="s">
        <v>88</v>
      </c>
      <c r="AW920" s="12" t="s">
        <v>31</v>
      </c>
      <c r="AX920" s="12" t="s">
        <v>76</v>
      </c>
      <c r="AY920" s="159" t="s">
        <v>317</v>
      </c>
    </row>
    <row r="921" spans="2:65" s="13" customFormat="1" ht="10">
      <c r="B921" s="165"/>
      <c r="D921" s="158" t="s">
        <v>328</v>
      </c>
      <c r="E921" s="166" t="s">
        <v>1</v>
      </c>
      <c r="F921" s="167" t="s">
        <v>1719</v>
      </c>
      <c r="H921" s="168">
        <v>278.23</v>
      </c>
      <c r="I921" s="169"/>
      <c r="L921" s="165"/>
      <c r="M921" s="170"/>
      <c r="T921" s="171"/>
      <c r="AT921" s="166" t="s">
        <v>328</v>
      </c>
      <c r="AU921" s="166" t="s">
        <v>88</v>
      </c>
      <c r="AV921" s="13" t="s">
        <v>92</v>
      </c>
      <c r="AW921" s="13" t="s">
        <v>31</v>
      </c>
      <c r="AX921" s="13" t="s">
        <v>76</v>
      </c>
      <c r="AY921" s="166" t="s">
        <v>317</v>
      </c>
    </row>
    <row r="922" spans="2:65" s="12" customFormat="1" ht="10">
      <c r="B922" s="157"/>
      <c r="D922" s="158" t="s">
        <v>328</v>
      </c>
      <c r="E922" s="159" t="s">
        <v>1</v>
      </c>
      <c r="F922" s="160" t="s">
        <v>1720</v>
      </c>
      <c r="H922" s="161">
        <v>13.5</v>
      </c>
      <c r="I922" s="162"/>
      <c r="L922" s="157"/>
      <c r="M922" s="163"/>
      <c r="T922" s="164"/>
      <c r="AT922" s="159" t="s">
        <v>328</v>
      </c>
      <c r="AU922" s="159" t="s">
        <v>88</v>
      </c>
      <c r="AV922" s="12" t="s">
        <v>88</v>
      </c>
      <c r="AW922" s="12" t="s">
        <v>31</v>
      </c>
      <c r="AX922" s="12" t="s">
        <v>76</v>
      </c>
      <c r="AY922" s="159" t="s">
        <v>317</v>
      </c>
    </row>
    <row r="923" spans="2:65" s="13" customFormat="1" ht="10">
      <c r="B923" s="165"/>
      <c r="D923" s="158" t="s">
        <v>328</v>
      </c>
      <c r="E923" s="166" t="s">
        <v>1</v>
      </c>
      <c r="F923" s="167" t="s">
        <v>1721</v>
      </c>
      <c r="H923" s="168">
        <v>13.5</v>
      </c>
      <c r="I923" s="169"/>
      <c r="L923" s="165"/>
      <c r="M923" s="170"/>
      <c r="T923" s="171"/>
      <c r="AT923" s="166" t="s">
        <v>328</v>
      </c>
      <c r="AU923" s="166" t="s">
        <v>88</v>
      </c>
      <c r="AV923" s="13" t="s">
        <v>92</v>
      </c>
      <c r="AW923" s="13" t="s">
        <v>31</v>
      </c>
      <c r="AX923" s="13" t="s">
        <v>76</v>
      </c>
      <c r="AY923" s="166" t="s">
        <v>317</v>
      </c>
    </row>
    <row r="924" spans="2:65" s="14" customFormat="1" ht="10">
      <c r="B924" s="172"/>
      <c r="D924" s="158" t="s">
        <v>328</v>
      </c>
      <c r="E924" s="173" t="s">
        <v>1</v>
      </c>
      <c r="F924" s="174" t="s">
        <v>332</v>
      </c>
      <c r="H924" s="175">
        <v>291.73</v>
      </c>
      <c r="I924" s="176"/>
      <c r="L924" s="172"/>
      <c r="M924" s="177"/>
      <c r="T924" s="178"/>
      <c r="AT924" s="173" t="s">
        <v>328</v>
      </c>
      <c r="AU924" s="173" t="s">
        <v>88</v>
      </c>
      <c r="AV924" s="14" t="s">
        <v>323</v>
      </c>
      <c r="AW924" s="14" t="s">
        <v>31</v>
      </c>
      <c r="AX924" s="14" t="s">
        <v>83</v>
      </c>
      <c r="AY924" s="173" t="s">
        <v>317</v>
      </c>
    </row>
    <row r="925" spans="2:65" s="1" customFormat="1" ht="33" customHeight="1">
      <c r="B925" s="142"/>
      <c r="C925" s="143" t="s">
        <v>1744</v>
      </c>
      <c r="D925" s="143" t="s">
        <v>319</v>
      </c>
      <c r="E925" s="144" t="s">
        <v>1745</v>
      </c>
      <c r="F925" s="145" t="s">
        <v>1746</v>
      </c>
      <c r="G925" s="146" t="s">
        <v>444</v>
      </c>
      <c r="H925" s="147">
        <v>291.73</v>
      </c>
      <c r="I925" s="148"/>
      <c r="J925" s="149">
        <f>ROUND(I925*H925,2)</f>
        <v>0</v>
      </c>
      <c r="K925" s="150"/>
      <c r="L925" s="31"/>
      <c r="M925" s="151" t="s">
        <v>1</v>
      </c>
      <c r="N925" s="152" t="s">
        <v>42</v>
      </c>
      <c r="P925" s="153">
        <f>O925*H925</f>
        <v>0</v>
      </c>
      <c r="Q925" s="153">
        <v>3.5E-4</v>
      </c>
      <c r="R925" s="153">
        <f>Q925*H925</f>
        <v>0.1021055</v>
      </c>
      <c r="S925" s="153">
        <v>0</v>
      </c>
      <c r="T925" s="154">
        <f>S925*H925</f>
        <v>0</v>
      </c>
      <c r="AR925" s="155" t="s">
        <v>323</v>
      </c>
      <c r="AT925" s="155" t="s">
        <v>319</v>
      </c>
      <c r="AU925" s="155" t="s">
        <v>88</v>
      </c>
      <c r="AY925" s="16" t="s">
        <v>317</v>
      </c>
      <c r="BE925" s="156">
        <f>IF(N925="základná",J925,0)</f>
        <v>0</v>
      </c>
      <c r="BF925" s="156">
        <f>IF(N925="znížená",J925,0)</f>
        <v>0</v>
      </c>
      <c r="BG925" s="156">
        <f>IF(N925="zákl. prenesená",J925,0)</f>
        <v>0</v>
      </c>
      <c r="BH925" s="156">
        <f>IF(N925="zníž. prenesená",J925,0)</f>
        <v>0</v>
      </c>
      <c r="BI925" s="156">
        <f>IF(N925="nulová",J925,0)</f>
        <v>0</v>
      </c>
      <c r="BJ925" s="16" t="s">
        <v>88</v>
      </c>
      <c r="BK925" s="156">
        <f>ROUND(I925*H925,2)</f>
        <v>0</v>
      </c>
      <c r="BL925" s="16" t="s">
        <v>323</v>
      </c>
      <c r="BM925" s="155" t="s">
        <v>1747</v>
      </c>
    </row>
    <row r="926" spans="2:65" s="12" customFormat="1" ht="10">
      <c r="B926" s="157"/>
      <c r="D926" s="158" t="s">
        <v>328</v>
      </c>
      <c r="E926" s="159" t="s">
        <v>1</v>
      </c>
      <c r="F926" s="160" t="s">
        <v>1718</v>
      </c>
      <c r="H926" s="161">
        <v>278.23</v>
      </c>
      <c r="I926" s="162"/>
      <c r="L926" s="157"/>
      <c r="M926" s="163"/>
      <c r="T926" s="164"/>
      <c r="AT926" s="159" t="s">
        <v>328</v>
      </c>
      <c r="AU926" s="159" t="s">
        <v>88</v>
      </c>
      <c r="AV926" s="12" t="s">
        <v>88</v>
      </c>
      <c r="AW926" s="12" t="s">
        <v>31</v>
      </c>
      <c r="AX926" s="12" t="s">
        <v>76</v>
      </c>
      <c r="AY926" s="159" t="s">
        <v>317</v>
      </c>
    </row>
    <row r="927" spans="2:65" s="13" customFormat="1" ht="10">
      <c r="B927" s="165"/>
      <c r="D927" s="158" t="s">
        <v>328</v>
      </c>
      <c r="E927" s="166" t="s">
        <v>1</v>
      </c>
      <c r="F927" s="167" t="s">
        <v>1719</v>
      </c>
      <c r="H927" s="168">
        <v>278.23</v>
      </c>
      <c r="I927" s="169"/>
      <c r="L927" s="165"/>
      <c r="M927" s="170"/>
      <c r="T927" s="171"/>
      <c r="AT927" s="166" t="s">
        <v>328</v>
      </c>
      <c r="AU927" s="166" t="s">
        <v>88</v>
      </c>
      <c r="AV927" s="13" t="s">
        <v>92</v>
      </c>
      <c r="AW927" s="13" t="s">
        <v>31</v>
      </c>
      <c r="AX927" s="13" t="s">
        <v>76</v>
      </c>
      <c r="AY927" s="166" t="s">
        <v>317</v>
      </c>
    </row>
    <row r="928" spans="2:65" s="12" customFormat="1" ht="10">
      <c r="B928" s="157"/>
      <c r="D928" s="158" t="s">
        <v>328</v>
      </c>
      <c r="E928" s="159" t="s">
        <v>1</v>
      </c>
      <c r="F928" s="160" t="s">
        <v>1720</v>
      </c>
      <c r="H928" s="161">
        <v>13.5</v>
      </c>
      <c r="I928" s="162"/>
      <c r="L928" s="157"/>
      <c r="M928" s="163"/>
      <c r="T928" s="164"/>
      <c r="AT928" s="159" t="s">
        <v>328</v>
      </c>
      <c r="AU928" s="159" t="s">
        <v>88</v>
      </c>
      <c r="AV928" s="12" t="s">
        <v>88</v>
      </c>
      <c r="AW928" s="12" t="s">
        <v>31</v>
      </c>
      <c r="AX928" s="12" t="s">
        <v>76</v>
      </c>
      <c r="AY928" s="159" t="s">
        <v>317</v>
      </c>
    </row>
    <row r="929" spans="2:65" s="13" customFormat="1" ht="10">
      <c r="B929" s="165"/>
      <c r="D929" s="158" t="s">
        <v>328</v>
      </c>
      <c r="E929" s="166" t="s">
        <v>1</v>
      </c>
      <c r="F929" s="167" t="s">
        <v>1721</v>
      </c>
      <c r="H929" s="168">
        <v>13.5</v>
      </c>
      <c r="I929" s="169"/>
      <c r="L929" s="165"/>
      <c r="M929" s="170"/>
      <c r="T929" s="171"/>
      <c r="AT929" s="166" t="s">
        <v>328</v>
      </c>
      <c r="AU929" s="166" t="s">
        <v>88</v>
      </c>
      <c r="AV929" s="13" t="s">
        <v>92</v>
      </c>
      <c r="AW929" s="13" t="s">
        <v>31</v>
      </c>
      <c r="AX929" s="13" t="s">
        <v>76</v>
      </c>
      <c r="AY929" s="166" t="s">
        <v>317</v>
      </c>
    </row>
    <row r="930" spans="2:65" s="14" customFormat="1" ht="10">
      <c r="B930" s="172"/>
      <c r="D930" s="158" t="s">
        <v>328</v>
      </c>
      <c r="E930" s="173" t="s">
        <v>1</v>
      </c>
      <c r="F930" s="174" t="s">
        <v>332</v>
      </c>
      <c r="H930" s="175">
        <v>291.73</v>
      </c>
      <c r="I930" s="176"/>
      <c r="L930" s="172"/>
      <c r="M930" s="177"/>
      <c r="T930" s="178"/>
      <c r="AT930" s="173" t="s">
        <v>328</v>
      </c>
      <c r="AU930" s="173" t="s">
        <v>88</v>
      </c>
      <c r="AV930" s="14" t="s">
        <v>323</v>
      </c>
      <c r="AW930" s="14" t="s">
        <v>31</v>
      </c>
      <c r="AX930" s="14" t="s">
        <v>83</v>
      </c>
      <c r="AY930" s="173" t="s">
        <v>317</v>
      </c>
    </row>
    <row r="931" spans="2:65" s="1" customFormat="1" ht="37.75" customHeight="1">
      <c r="B931" s="142"/>
      <c r="C931" s="143" t="s">
        <v>1748</v>
      </c>
      <c r="D931" s="143" t="s">
        <v>319</v>
      </c>
      <c r="E931" s="144" t="s">
        <v>1749</v>
      </c>
      <c r="F931" s="145" t="s">
        <v>1750</v>
      </c>
      <c r="G931" s="146" t="s">
        <v>444</v>
      </c>
      <c r="H931" s="147">
        <v>376.94</v>
      </c>
      <c r="I931" s="148"/>
      <c r="J931" s="149">
        <f>ROUND(I931*H931,2)</f>
        <v>0</v>
      </c>
      <c r="K931" s="150"/>
      <c r="L931" s="31"/>
      <c r="M931" s="151" t="s">
        <v>1</v>
      </c>
      <c r="N931" s="152" t="s">
        <v>42</v>
      </c>
      <c r="P931" s="153">
        <f>O931*H931</f>
        <v>0</v>
      </c>
      <c r="Q931" s="153">
        <v>2.5400000000000002E-3</v>
      </c>
      <c r="R931" s="153">
        <f>Q931*H931</f>
        <v>0.95742760000000005</v>
      </c>
      <c r="S931" s="153">
        <v>0</v>
      </c>
      <c r="T931" s="154">
        <f>S931*H931</f>
        <v>0</v>
      </c>
      <c r="AR931" s="155" t="s">
        <v>323</v>
      </c>
      <c r="AT931" s="155" t="s">
        <v>319</v>
      </c>
      <c r="AU931" s="155" t="s">
        <v>88</v>
      </c>
      <c r="AY931" s="16" t="s">
        <v>317</v>
      </c>
      <c r="BE931" s="156">
        <f>IF(N931="základná",J931,0)</f>
        <v>0</v>
      </c>
      <c r="BF931" s="156">
        <f>IF(N931="znížená",J931,0)</f>
        <v>0</v>
      </c>
      <c r="BG931" s="156">
        <f>IF(N931="zákl. prenesená",J931,0)</f>
        <v>0</v>
      </c>
      <c r="BH931" s="156">
        <f>IF(N931="zníž. prenesená",J931,0)</f>
        <v>0</v>
      </c>
      <c r="BI931" s="156">
        <f>IF(N931="nulová",J931,0)</f>
        <v>0</v>
      </c>
      <c r="BJ931" s="16" t="s">
        <v>88</v>
      </c>
      <c r="BK931" s="156">
        <f>ROUND(I931*H931,2)</f>
        <v>0</v>
      </c>
      <c r="BL931" s="16" t="s">
        <v>323</v>
      </c>
      <c r="BM931" s="155" t="s">
        <v>1751</v>
      </c>
    </row>
    <row r="932" spans="2:65" s="12" customFormat="1" ht="10">
      <c r="B932" s="157"/>
      <c r="D932" s="158" t="s">
        <v>328</v>
      </c>
      <c r="E932" s="159" t="s">
        <v>1</v>
      </c>
      <c r="F932" s="160" t="s">
        <v>1752</v>
      </c>
      <c r="H932" s="161">
        <v>28.92</v>
      </c>
      <c r="I932" s="162"/>
      <c r="L932" s="157"/>
      <c r="M932" s="163"/>
      <c r="T932" s="164"/>
      <c r="AT932" s="159" t="s">
        <v>328</v>
      </c>
      <c r="AU932" s="159" t="s">
        <v>88</v>
      </c>
      <c r="AV932" s="12" t="s">
        <v>88</v>
      </c>
      <c r="AW932" s="12" t="s">
        <v>31</v>
      </c>
      <c r="AX932" s="12" t="s">
        <v>76</v>
      </c>
      <c r="AY932" s="159" t="s">
        <v>317</v>
      </c>
    </row>
    <row r="933" spans="2:65" s="12" customFormat="1" ht="10">
      <c r="B933" s="157"/>
      <c r="D933" s="158" t="s">
        <v>328</v>
      </c>
      <c r="E933" s="159" t="s">
        <v>1</v>
      </c>
      <c r="F933" s="160" t="s">
        <v>1753</v>
      </c>
      <c r="H933" s="161">
        <v>316.66000000000003</v>
      </c>
      <c r="I933" s="162"/>
      <c r="L933" s="157"/>
      <c r="M933" s="163"/>
      <c r="T933" s="164"/>
      <c r="AT933" s="159" t="s">
        <v>328</v>
      </c>
      <c r="AU933" s="159" t="s">
        <v>88</v>
      </c>
      <c r="AV933" s="12" t="s">
        <v>88</v>
      </c>
      <c r="AW933" s="12" t="s">
        <v>31</v>
      </c>
      <c r="AX933" s="12" t="s">
        <v>76</v>
      </c>
      <c r="AY933" s="159" t="s">
        <v>317</v>
      </c>
    </row>
    <row r="934" spans="2:65" s="12" customFormat="1" ht="10">
      <c r="B934" s="157"/>
      <c r="D934" s="158" t="s">
        <v>328</v>
      </c>
      <c r="E934" s="159" t="s">
        <v>1</v>
      </c>
      <c r="F934" s="160" t="s">
        <v>1754</v>
      </c>
      <c r="H934" s="161">
        <v>31.36</v>
      </c>
      <c r="I934" s="162"/>
      <c r="L934" s="157"/>
      <c r="M934" s="163"/>
      <c r="T934" s="164"/>
      <c r="AT934" s="159" t="s">
        <v>328</v>
      </c>
      <c r="AU934" s="159" t="s">
        <v>88</v>
      </c>
      <c r="AV934" s="12" t="s">
        <v>88</v>
      </c>
      <c r="AW934" s="12" t="s">
        <v>31</v>
      </c>
      <c r="AX934" s="12" t="s">
        <v>76</v>
      </c>
      <c r="AY934" s="159" t="s">
        <v>317</v>
      </c>
    </row>
    <row r="935" spans="2:65" s="13" customFormat="1" ht="10">
      <c r="B935" s="165"/>
      <c r="D935" s="158" t="s">
        <v>328</v>
      </c>
      <c r="E935" s="166" t="s">
        <v>1</v>
      </c>
      <c r="F935" s="167" t="s">
        <v>331</v>
      </c>
      <c r="H935" s="168">
        <v>376.94000000000005</v>
      </c>
      <c r="I935" s="169"/>
      <c r="L935" s="165"/>
      <c r="M935" s="170"/>
      <c r="T935" s="171"/>
      <c r="AT935" s="166" t="s">
        <v>328</v>
      </c>
      <c r="AU935" s="166" t="s">
        <v>88</v>
      </c>
      <c r="AV935" s="13" t="s">
        <v>92</v>
      </c>
      <c r="AW935" s="13" t="s">
        <v>31</v>
      </c>
      <c r="AX935" s="13" t="s">
        <v>76</v>
      </c>
      <c r="AY935" s="166" t="s">
        <v>317</v>
      </c>
    </row>
    <row r="936" spans="2:65" s="14" customFormat="1" ht="10">
      <c r="B936" s="172"/>
      <c r="D936" s="158" t="s">
        <v>328</v>
      </c>
      <c r="E936" s="173" t="s">
        <v>1</v>
      </c>
      <c r="F936" s="174" t="s">
        <v>332</v>
      </c>
      <c r="H936" s="175">
        <v>376.94000000000005</v>
      </c>
      <c r="I936" s="176"/>
      <c r="L936" s="172"/>
      <c r="M936" s="177"/>
      <c r="T936" s="178"/>
      <c r="AT936" s="173" t="s">
        <v>328</v>
      </c>
      <c r="AU936" s="173" t="s">
        <v>88</v>
      </c>
      <c r="AV936" s="14" t="s">
        <v>323</v>
      </c>
      <c r="AW936" s="14" t="s">
        <v>31</v>
      </c>
      <c r="AX936" s="14" t="s">
        <v>83</v>
      </c>
      <c r="AY936" s="173" t="s">
        <v>317</v>
      </c>
    </row>
    <row r="937" spans="2:65" s="1" customFormat="1" ht="24.15" customHeight="1">
      <c r="B937" s="142"/>
      <c r="C937" s="179" t="s">
        <v>725</v>
      </c>
      <c r="D937" s="179" t="s">
        <v>454</v>
      </c>
      <c r="E937" s="180" t="s">
        <v>1755</v>
      </c>
      <c r="F937" s="181" t="s">
        <v>1756</v>
      </c>
      <c r="G937" s="182" t="s">
        <v>444</v>
      </c>
      <c r="H937" s="183">
        <v>395.78699999999998</v>
      </c>
      <c r="I937" s="184"/>
      <c r="J937" s="185">
        <f>ROUND(I937*H937,2)</f>
        <v>0</v>
      </c>
      <c r="K937" s="186"/>
      <c r="L937" s="187"/>
      <c r="M937" s="188" t="s">
        <v>1</v>
      </c>
      <c r="N937" s="189" t="s">
        <v>42</v>
      </c>
      <c r="P937" s="153">
        <f>O937*H937</f>
        <v>0</v>
      </c>
      <c r="Q937" s="153">
        <v>1.46E-2</v>
      </c>
      <c r="R937" s="153">
        <f>Q937*H937</f>
        <v>5.7784901999999994</v>
      </c>
      <c r="S937" s="153">
        <v>0</v>
      </c>
      <c r="T937" s="154">
        <f>S937*H937</f>
        <v>0</v>
      </c>
      <c r="AR937" s="155" t="s">
        <v>356</v>
      </c>
      <c r="AT937" s="155" t="s">
        <v>454</v>
      </c>
      <c r="AU937" s="155" t="s">
        <v>88</v>
      </c>
      <c r="AY937" s="16" t="s">
        <v>317</v>
      </c>
      <c r="BE937" s="156">
        <f>IF(N937="základná",J937,0)</f>
        <v>0</v>
      </c>
      <c r="BF937" s="156">
        <f>IF(N937="znížená",J937,0)</f>
        <v>0</v>
      </c>
      <c r="BG937" s="156">
        <f>IF(N937="zákl. prenesená",J937,0)</f>
        <v>0</v>
      </c>
      <c r="BH937" s="156">
        <f>IF(N937="zníž. prenesená",J937,0)</f>
        <v>0</v>
      </c>
      <c r="BI937" s="156">
        <f>IF(N937="nulová",J937,0)</f>
        <v>0</v>
      </c>
      <c r="BJ937" s="16" t="s">
        <v>88</v>
      </c>
      <c r="BK937" s="156">
        <f>ROUND(I937*H937,2)</f>
        <v>0</v>
      </c>
      <c r="BL937" s="16" t="s">
        <v>323</v>
      </c>
      <c r="BM937" s="155" t="s">
        <v>1757</v>
      </c>
    </row>
    <row r="938" spans="2:65" s="1" customFormat="1" ht="33" customHeight="1">
      <c r="B938" s="142"/>
      <c r="C938" s="143" t="s">
        <v>1758</v>
      </c>
      <c r="D938" s="143" t="s">
        <v>319</v>
      </c>
      <c r="E938" s="144" t="s">
        <v>1759</v>
      </c>
      <c r="F938" s="145" t="s">
        <v>1760</v>
      </c>
      <c r="G938" s="146" t="s">
        <v>444</v>
      </c>
      <c r="H938" s="147">
        <v>346.61</v>
      </c>
      <c r="I938" s="148"/>
      <c r="J938" s="149">
        <f>ROUND(I938*H938,2)</f>
        <v>0</v>
      </c>
      <c r="K938" s="150"/>
      <c r="L938" s="31"/>
      <c r="M938" s="151" t="s">
        <v>1</v>
      </c>
      <c r="N938" s="152" t="s">
        <v>42</v>
      </c>
      <c r="P938" s="153">
        <f>O938*H938</f>
        <v>0</v>
      </c>
      <c r="Q938" s="153">
        <v>0</v>
      </c>
      <c r="R938" s="153">
        <f>Q938*H938</f>
        <v>0</v>
      </c>
      <c r="S938" s="153">
        <v>0</v>
      </c>
      <c r="T938" s="154">
        <f>S938*H938</f>
        <v>0</v>
      </c>
      <c r="AR938" s="155" t="s">
        <v>323</v>
      </c>
      <c r="AT938" s="155" t="s">
        <v>319</v>
      </c>
      <c r="AU938" s="155" t="s">
        <v>88</v>
      </c>
      <c r="AY938" s="16" t="s">
        <v>317</v>
      </c>
      <c r="BE938" s="156">
        <f>IF(N938="základná",J938,0)</f>
        <v>0</v>
      </c>
      <c r="BF938" s="156">
        <f>IF(N938="znížená",J938,0)</f>
        <v>0</v>
      </c>
      <c r="BG938" s="156">
        <f>IF(N938="zákl. prenesená",J938,0)</f>
        <v>0</v>
      </c>
      <c r="BH938" s="156">
        <f>IF(N938="zníž. prenesená",J938,0)</f>
        <v>0</v>
      </c>
      <c r="BI938" s="156">
        <f>IF(N938="nulová",J938,0)</f>
        <v>0</v>
      </c>
      <c r="BJ938" s="16" t="s">
        <v>88</v>
      </c>
      <c r="BK938" s="156">
        <f>ROUND(I938*H938,2)</f>
        <v>0</v>
      </c>
      <c r="BL938" s="16" t="s">
        <v>323</v>
      </c>
      <c r="BM938" s="155" t="s">
        <v>1761</v>
      </c>
    </row>
    <row r="939" spans="2:65" s="12" customFormat="1" ht="10">
      <c r="B939" s="157"/>
      <c r="D939" s="158" t="s">
        <v>328</v>
      </c>
      <c r="E939" s="159" t="s">
        <v>1</v>
      </c>
      <c r="F939" s="160" t="s">
        <v>1762</v>
      </c>
      <c r="H939" s="161">
        <v>318.58999999999997</v>
      </c>
      <c r="I939" s="162"/>
      <c r="L939" s="157"/>
      <c r="M939" s="163"/>
      <c r="T939" s="164"/>
      <c r="AT939" s="159" t="s">
        <v>328</v>
      </c>
      <c r="AU939" s="159" t="s">
        <v>88</v>
      </c>
      <c r="AV939" s="12" t="s">
        <v>88</v>
      </c>
      <c r="AW939" s="12" t="s">
        <v>31</v>
      </c>
      <c r="AX939" s="12" t="s">
        <v>76</v>
      </c>
      <c r="AY939" s="159" t="s">
        <v>317</v>
      </c>
    </row>
    <row r="940" spans="2:65" s="13" customFormat="1" ht="10">
      <c r="B940" s="165"/>
      <c r="D940" s="158" t="s">
        <v>328</v>
      </c>
      <c r="E940" s="166" t="s">
        <v>1</v>
      </c>
      <c r="F940" s="167" t="s">
        <v>1763</v>
      </c>
      <c r="H940" s="168">
        <v>318.58999999999997</v>
      </c>
      <c r="I940" s="169"/>
      <c r="L940" s="165"/>
      <c r="M940" s="170"/>
      <c r="T940" s="171"/>
      <c r="AT940" s="166" t="s">
        <v>328</v>
      </c>
      <c r="AU940" s="166" t="s">
        <v>88</v>
      </c>
      <c r="AV940" s="13" t="s">
        <v>92</v>
      </c>
      <c r="AW940" s="13" t="s">
        <v>31</v>
      </c>
      <c r="AX940" s="13" t="s">
        <v>76</v>
      </c>
      <c r="AY940" s="166" t="s">
        <v>317</v>
      </c>
    </row>
    <row r="941" spans="2:65" s="12" customFormat="1" ht="10">
      <c r="B941" s="157"/>
      <c r="D941" s="158" t="s">
        <v>328</v>
      </c>
      <c r="E941" s="159" t="s">
        <v>1</v>
      </c>
      <c r="F941" s="160" t="s">
        <v>1764</v>
      </c>
      <c r="H941" s="161">
        <v>28.02</v>
      </c>
      <c r="I941" s="162"/>
      <c r="L941" s="157"/>
      <c r="M941" s="163"/>
      <c r="T941" s="164"/>
      <c r="AT941" s="159" t="s">
        <v>328</v>
      </c>
      <c r="AU941" s="159" t="s">
        <v>88</v>
      </c>
      <c r="AV941" s="12" t="s">
        <v>88</v>
      </c>
      <c r="AW941" s="12" t="s">
        <v>31</v>
      </c>
      <c r="AX941" s="12" t="s">
        <v>76</v>
      </c>
      <c r="AY941" s="159" t="s">
        <v>317</v>
      </c>
    </row>
    <row r="942" spans="2:65" s="13" customFormat="1" ht="10">
      <c r="B942" s="165"/>
      <c r="D942" s="158" t="s">
        <v>328</v>
      </c>
      <c r="E942" s="166" t="s">
        <v>1</v>
      </c>
      <c r="F942" s="167" t="s">
        <v>1765</v>
      </c>
      <c r="H942" s="168">
        <v>28.02</v>
      </c>
      <c r="I942" s="169"/>
      <c r="L942" s="165"/>
      <c r="M942" s="170"/>
      <c r="T942" s="171"/>
      <c r="AT942" s="166" t="s">
        <v>328</v>
      </c>
      <c r="AU942" s="166" t="s">
        <v>88</v>
      </c>
      <c r="AV942" s="13" t="s">
        <v>92</v>
      </c>
      <c r="AW942" s="13" t="s">
        <v>31</v>
      </c>
      <c r="AX942" s="13" t="s">
        <v>76</v>
      </c>
      <c r="AY942" s="166" t="s">
        <v>317</v>
      </c>
    </row>
    <row r="943" spans="2:65" s="14" customFormat="1" ht="10">
      <c r="B943" s="172"/>
      <c r="D943" s="158" t="s">
        <v>328</v>
      </c>
      <c r="E943" s="173" t="s">
        <v>1</v>
      </c>
      <c r="F943" s="174" t="s">
        <v>332</v>
      </c>
      <c r="H943" s="175">
        <v>346.61</v>
      </c>
      <c r="I943" s="176"/>
      <c r="L943" s="172"/>
      <c r="M943" s="177"/>
      <c r="T943" s="178"/>
      <c r="AT943" s="173" t="s">
        <v>328</v>
      </c>
      <c r="AU943" s="173" t="s">
        <v>88</v>
      </c>
      <c r="AV943" s="14" t="s">
        <v>323</v>
      </c>
      <c r="AW943" s="14" t="s">
        <v>31</v>
      </c>
      <c r="AX943" s="14" t="s">
        <v>83</v>
      </c>
      <c r="AY943" s="173" t="s">
        <v>317</v>
      </c>
    </row>
    <row r="944" spans="2:65" s="1" customFormat="1" ht="37.75" customHeight="1">
      <c r="B944" s="142"/>
      <c r="C944" s="179" t="s">
        <v>728</v>
      </c>
      <c r="D944" s="179" t="s">
        <v>454</v>
      </c>
      <c r="E944" s="180" t="s">
        <v>1766</v>
      </c>
      <c r="F944" s="181" t="s">
        <v>1767</v>
      </c>
      <c r="G944" s="182" t="s">
        <v>444</v>
      </c>
      <c r="H944" s="183">
        <v>353.54199999999997</v>
      </c>
      <c r="I944" s="184"/>
      <c r="J944" s="185">
        <f>ROUND(I944*H944,2)</f>
        <v>0</v>
      </c>
      <c r="K944" s="186"/>
      <c r="L944" s="187"/>
      <c r="M944" s="188" t="s">
        <v>1</v>
      </c>
      <c r="N944" s="189" t="s">
        <v>42</v>
      </c>
      <c r="P944" s="153">
        <f>O944*H944</f>
        <v>0</v>
      </c>
      <c r="Q944" s="153">
        <v>8.6999999999999994E-3</v>
      </c>
      <c r="R944" s="153">
        <f>Q944*H944</f>
        <v>3.0758153999999998</v>
      </c>
      <c r="S944" s="153">
        <v>0</v>
      </c>
      <c r="T944" s="154">
        <f>S944*H944</f>
        <v>0</v>
      </c>
      <c r="AR944" s="155" t="s">
        <v>356</v>
      </c>
      <c r="AT944" s="155" t="s">
        <v>454</v>
      </c>
      <c r="AU944" s="155" t="s">
        <v>88</v>
      </c>
      <c r="AY944" s="16" t="s">
        <v>317</v>
      </c>
      <c r="BE944" s="156">
        <f>IF(N944="základná",J944,0)</f>
        <v>0</v>
      </c>
      <c r="BF944" s="156">
        <f>IF(N944="znížená",J944,0)</f>
        <v>0</v>
      </c>
      <c r="BG944" s="156">
        <f>IF(N944="zákl. prenesená",J944,0)</f>
        <v>0</v>
      </c>
      <c r="BH944" s="156">
        <f>IF(N944="zníž. prenesená",J944,0)</f>
        <v>0</v>
      </c>
      <c r="BI944" s="156">
        <f>IF(N944="nulová",J944,0)</f>
        <v>0</v>
      </c>
      <c r="BJ944" s="16" t="s">
        <v>88</v>
      </c>
      <c r="BK944" s="156">
        <f>ROUND(I944*H944,2)</f>
        <v>0</v>
      </c>
      <c r="BL944" s="16" t="s">
        <v>323</v>
      </c>
      <c r="BM944" s="155" t="s">
        <v>1768</v>
      </c>
    </row>
    <row r="945" spans="2:65" s="1" customFormat="1" ht="37.75" customHeight="1">
      <c r="B945" s="142"/>
      <c r="C945" s="143" t="s">
        <v>1769</v>
      </c>
      <c r="D945" s="143" t="s">
        <v>319</v>
      </c>
      <c r="E945" s="144" t="s">
        <v>1770</v>
      </c>
      <c r="F945" s="145" t="s">
        <v>1771</v>
      </c>
      <c r="G945" s="146" t="s">
        <v>444</v>
      </c>
      <c r="H945" s="147">
        <v>4163.8100000000004</v>
      </c>
      <c r="I945" s="148"/>
      <c r="J945" s="149">
        <f>ROUND(I945*H945,2)</f>
        <v>0</v>
      </c>
      <c r="K945" s="150"/>
      <c r="L945" s="31"/>
      <c r="M945" s="151" t="s">
        <v>1</v>
      </c>
      <c r="N945" s="152" t="s">
        <v>42</v>
      </c>
      <c r="P945" s="153">
        <f>O945*H945</f>
        <v>0</v>
      </c>
      <c r="Q945" s="153">
        <v>2.32E-3</v>
      </c>
      <c r="R945" s="153">
        <f>Q945*H945</f>
        <v>9.6600392000000017</v>
      </c>
      <c r="S945" s="153">
        <v>0</v>
      </c>
      <c r="T945" s="154">
        <f>S945*H945</f>
        <v>0</v>
      </c>
      <c r="AR945" s="155" t="s">
        <v>323</v>
      </c>
      <c r="AT945" s="155" t="s">
        <v>319</v>
      </c>
      <c r="AU945" s="155" t="s">
        <v>88</v>
      </c>
      <c r="AY945" s="16" t="s">
        <v>317</v>
      </c>
      <c r="BE945" s="156">
        <f>IF(N945="základná",J945,0)</f>
        <v>0</v>
      </c>
      <c r="BF945" s="156">
        <f>IF(N945="znížená",J945,0)</f>
        <v>0</v>
      </c>
      <c r="BG945" s="156">
        <f>IF(N945="zákl. prenesená",J945,0)</f>
        <v>0</v>
      </c>
      <c r="BH945" s="156">
        <f>IF(N945="zníž. prenesená",J945,0)</f>
        <v>0</v>
      </c>
      <c r="BI945" s="156">
        <f>IF(N945="nulová",J945,0)</f>
        <v>0</v>
      </c>
      <c r="BJ945" s="16" t="s">
        <v>88</v>
      </c>
      <c r="BK945" s="156">
        <f>ROUND(I945*H945,2)</f>
        <v>0</v>
      </c>
      <c r="BL945" s="16" t="s">
        <v>323</v>
      </c>
      <c r="BM945" s="155" t="s">
        <v>1772</v>
      </c>
    </row>
    <row r="946" spans="2:65" s="12" customFormat="1" ht="10">
      <c r="B946" s="157"/>
      <c r="D946" s="158" t="s">
        <v>328</v>
      </c>
      <c r="E946" s="159" t="s">
        <v>1</v>
      </c>
      <c r="F946" s="160" t="s">
        <v>1773</v>
      </c>
      <c r="H946" s="161">
        <v>4163.8100000000004</v>
      </c>
      <c r="I946" s="162"/>
      <c r="L946" s="157"/>
      <c r="M946" s="163"/>
      <c r="T946" s="164"/>
      <c r="AT946" s="159" t="s">
        <v>328</v>
      </c>
      <c r="AU946" s="159" t="s">
        <v>88</v>
      </c>
      <c r="AV946" s="12" t="s">
        <v>88</v>
      </c>
      <c r="AW946" s="12" t="s">
        <v>31</v>
      </c>
      <c r="AX946" s="12" t="s">
        <v>76</v>
      </c>
      <c r="AY946" s="159" t="s">
        <v>317</v>
      </c>
    </row>
    <row r="947" spans="2:65" s="13" customFormat="1" ht="10">
      <c r="B947" s="165"/>
      <c r="D947" s="158" t="s">
        <v>328</v>
      </c>
      <c r="E947" s="166" t="s">
        <v>1</v>
      </c>
      <c r="F947" s="167" t="s">
        <v>331</v>
      </c>
      <c r="H947" s="168">
        <v>4163.8100000000004</v>
      </c>
      <c r="I947" s="169"/>
      <c r="L947" s="165"/>
      <c r="M947" s="170"/>
      <c r="T947" s="171"/>
      <c r="AT947" s="166" t="s">
        <v>328</v>
      </c>
      <c r="AU947" s="166" t="s">
        <v>88</v>
      </c>
      <c r="AV947" s="13" t="s">
        <v>92</v>
      </c>
      <c r="AW947" s="13" t="s">
        <v>31</v>
      </c>
      <c r="AX947" s="13" t="s">
        <v>76</v>
      </c>
      <c r="AY947" s="166" t="s">
        <v>317</v>
      </c>
    </row>
    <row r="948" spans="2:65" s="14" customFormat="1" ht="10">
      <c r="B948" s="172"/>
      <c r="D948" s="158" t="s">
        <v>328</v>
      </c>
      <c r="E948" s="173" t="s">
        <v>1</v>
      </c>
      <c r="F948" s="174" t="s">
        <v>332</v>
      </c>
      <c r="H948" s="175">
        <v>4163.8100000000004</v>
      </c>
      <c r="I948" s="176"/>
      <c r="L948" s="172"/>
      <c r="M948" s="177"/>
      <c r="T948" s="178"/>
      <c r="AT948" s="173" t="s">
        <v>328</v>
      </c>
      <c r="AU948" s="173" t="s">
        <v>88</v>
      </c>
      <c r="AV948" s="14" t="s">
        <v>323</v>
      </c>
      <c r="AW948" s="14" t="s">
        <v>31</v>
      </c>
      <c r="AX948" s="14" t="s">
        <v>83</v>
      </c>
      <c r="AY948" s="173" t="s">
        <v>317</v>
      </c>
    </row>
    <row r="949" spans="2:65" s="1" customFormat="1" ht="37.75" customHeight="1">
      <c r="B949" s="142"/>
      <c r="C949" s="143" t="s">
        <v>732</v>
      </c>
      <c r="D949" s="143" t="s">
        <v>319</v>
      </c>
      <c r="E949" s="144" t="s">
        <v>1774</v>
      </c>
      <c r="F949" s="145" t="s">
        <v>1775</v>
      </c>
      <c r="G949" s="146" t="s">
        <v>444</v>
      </c>
      <c r="H949" s="147">
        <v>1430.84</v>
      </c>
      <c r="I949" s="148"/>
      <c r="J949" s="149">
        <f>ROUND(I949*H949,2)</f>
        <v>0</v>
      </c>
      <c r="K949" s="150"/>
      <c r="L949" s="31"/>
      <c r="M949" s="151" t="s">
        <v>1</v>
      </c>
      <c r="N949" s="152" t="s">
        <v>42</v>
      </c>
      <c r="P949" s="153">
        <f>O949*H949</f>
        <v>0</v>
      </c>
      <c r="Q949" s="153">
        <v>2.32E-3</v>
      </c>
      <c r="R949" s="153">
        <f>Q949*H949</f>
        <v>3.3195487999999997</v>
      </c>
      <c r="S949" s="153">
        <v>0</v>
      </c>
      <c r="T949" s="154">
        <f>S949*H949</f>
        <v>0</v>
      </c>
      <c r="AR949" s="155" t="s">
        <v>323</v>
      </c>
      <c r="AT949" s="155" t="s">
        <v>319</v>
      </c>
      <c r="AU949" s="155" t="s">
        <v>88</v>
      </c>
      <c r="AY949" s="16" t="s">
        <v>317</v>
      </c>
      <c r="BE949" s="156">
        <f>IF(N949="základná",J949,0)</f>
        <v>0</v>
      </c>
      <c r="BF949" s="156">
        <f>IF(N949="znížená",J949,0)</f>
        <v>0</v>
      </c>
      <c r="BG949" s="156">
        <f>IF(N949="zákl. prenesená",J949,0)</f>
        <v>0</v>
      </c>
      <c r="BH949" s="156">
        <f>IF(N949="zníž. prenesená",J949,0)</f>
        <v>0</v>
      </c>
      <c r="BI949" s="156">
        <f>IF(N949="nulová",J949,0)</f>
        <v>0</v>
      </c>
      <c r="BJ949" s="16" t="s">
        <v>88</v>
      </c>
      <c r="BK949" s="156">
        <f>ROUND(I949*H949,2)</f>
        <v>0</v>
      </c>
      <c r="BL949" s="16" t="s">
        <v>323</v>
      </c>
      <c r="BM949" s="155" t="s">
        <v>1776</v>
      </c>
    </row>
    <row r="950" spans="2:65" s="12" customFormat="1" ht="10">
      <c r="B950" s="157"/>
      <c r="D950" s="158" t="s">
        <v>328</v>
      </c>
      <c r="E950" s="159" t="s">
        <v>1</v>
      </c>
      <c r="F950" s="160" t="s">
        <v>1777</v>
      </c>
      <c r="H950" s="161">
        <v>1399.37</v>
      </c>
      <c r="I950" s="162"/>
      <c r="L950" s="157"/>
      <c r="M950" s="163"/>
      <c r="T950" s="164"/>
      <c r="AT950" s="159" t="s">
        <v>328</v>
      </c>
      <c r="AU950" s="159" t="s">
        <v>88</v>
      </c>
      <c r="AV950" s="12" t="s">
        <v>88</v>
      </c>
      <c r="AW950" s="12" t="s">
        <v>31</v>
      </c>
      <c r="AX950" s="12" t="s">
        <v>76</v>
      </c>
      <c r="AY950" s="159" t="s">
        <v>317</v>
      </c>
    </row>
    <row r="951" spans="2:65" s="13" customFormat="1" ht="10">
      <c r="B951" s="165"/>
      <c r="D951" s="158" t="s">
        <v>328</v>
      </c>
      <c r="E951" s="166" t="s">
        <v>1</v>
      </c>
      <c r="F951" s="167" t="s">
        <v>331</v>
      </c>
      <c r="H951" s="168">
        <v>1399.37</v>
      </c>
      <c r="I951" s="169"/>
      <c r="L951" s="165"/>
      <c r="M951" s="170"/>
      <c r="T951" s="171"/>
      <c r="AT951" s="166" t="s">
        <v>328</v>
      </c>
      <c r="AU951" s="166" t="s">
        <v>88</v>
      </c>
      <c r="AV951" s="13" t="s">
        <v>92</v>
      </c>
      <c r="AW951" s="13" t="s">
        <v>31</v>
      </c>
      <c r="AX951" s="13" t="s">
        <v>76</v>
      </c>
      <c r="AY951" s="166" t="s">
        <v>317</v>
      </c>
    </row>
    <row r="952" spans="2:65" s="12" customFormat="1" ht="10">
      <c r="B952" s="157"/>
      <c r="D952" s="158" t="s">
        <v>328</v>
      </c>
      <c r="E952" s="159" t="s">
        <v>1</v>
      </c>
      <c r="F952" s="160" t="s">
        <v>1778</v>
      </c>
      <c r="H952" s="161">
        <v>31.47</v>
      </c>
      <c r="I952" s="162"/>
      <c r="L952" s="157"/>
      <c r="M952" s="163"/>
      <c r="T952" s="164"/>
      <c r="AT952" s="159" t="s">
        <v>328</v>
      </c>
      <c r="AU952" s="159" t="s">
        <v>88</v>
      </c>
      <c r="AV952" s="12" t="s">
        <v>88</v>
      </c>
      <c r="AW952" s="12" t="s">
        <v>31</v>
      </c>
      <c r="AX952" s="12" t="s">
        <v>76</v>
      </c>
      <c r="AY952" s="159" t="s">
        <v>317</v>
      </c>
    </row>
    <row r="953" spans="2:65" s="13" customFormat="1" ht="10">
      <c r="B953" s="165"/>
      <c r="D953" s="158" t="s">
        <v>328</v>
      </c>
      <c r="E953" s="166" t="s">
        <v>1</v>
      </c>
      <c r="F953" s="167" t="s">
        <v>1779</v>
      </c>
      <c r="H953" s="168">
        <v>31.47</v>
      </c>
      <c r="I953" s="169"/>
      <c r="L953" s="165"/>
      <c r="M953" s="170"/>
      <c r="T953" s="171"/>
      <c r="AT953" s="166" t="s">
        <v>328</v>
      </c>
      <c r="AU953" s="166" t="s">
        <v>88</v>
      </c>
      <c r="AV953" s="13" t="s">
        <v>92</v>
      </c>
      <c r="AW953" s="13" t="s">
        <v>31</v>
      </c>
      <c r="AX953" s="13" t="s">
        <v>76</v>
      </c>
      <c r="AY953" s="166" t="s">
        <v>317</v>
      </c>
    </row>
    <row r="954" spans="2:65" s="14" customFormat="1" ht="10">
      <c r="B954" s="172"/>
      <c r="D954" s="158" t="s">
        <v>328</v>
      </c>
      <c r="E954" s="173" t="s">
        <v>1</v>
      </c>
      <c r="F954" s="174" t="s">
        <v>332</v>
      </c>
      <c r="H954" s="175">
        <v>1430.84</v>
      </c>
      <c r="I954" s="176"/>
      <c r="L954" s="172"/>
      <c r="M954" s="177"/>
      <c r="T954" s="178"/>
      <c r="AT954" s="173" t="s">
        <v>328</v>
      </c>
      <c r="AU954" s="173" t="s">
        <v>88</v>
      </c>
      <c r="AV954" s="14" t="s">
        <v>323</v>
      </c>
      <c r="AW954" s="14" t="s">
        <v>31</v>
      </c>
      <c r="AX954" s="14" t="s">
        <v>83</v>
      </c>
      <c r="AY954" s="173" t="s">
        <v>317</v>
      </c>
    </row>
    <row r="955" spans="2:65" s="1" customFormat="1" ht="37.75" customHeight="1">
      <c r="B955" s="142"/>
      <c r="C955" s="143" t="s">
        <v>1780</v>
      </c>
      <c r="D955" s="143" t="s">
        <v>319</v>
      </c>
      <c r="E955" s="144" t="s">
        <v>1781</v>
      </c>
      <c r="F955" s="145" t="s">
        <v>1782</v>
      </c>
      <c r="G955" s="146" t="s">
        <v>444</v>
      </c>
      <c r="H955" s="147">
        <v>5594.65</v>
      </c>
      <c r="I955" s="148"/>
      <c r="J955" s="149">
        <f>ROUND(I955*H955,2)</f>
        <v>0</v>
      </c>
      <c r="K955" s="150"/>
      <c r="L955" s="31"/>
      <c r="M955" s="151" t="s">
        <v>1</v>
      </c>
      <c r="N955" s="152" t="s">
        <v>42</v>
      </c>
      <c r="P955" s="153">
        <f>O955*H955</f>
        <v>0</v>
      </c>
      <c r="Q955" s="153">
        <v>3.5E-4</v>
      </c>
      <c r="R955" s="153">
        <f>Q955*H955</f>
        <v>1.9581274999999998</v>
      </c>
      <c r="S955" s="153">
        <v>0</v>
      </c>
      <c r="T955" s="154">
        <f>S955*H955</f>
        <v>0</v>
      </c>
      <c r="AR955" s="155" t="s">
        <v>323</v>
      </c>
      <c r="AT955" s="155" t="s">
        <v>319</v>
      </c>
      <c r="AU955" s="155" t="s">
        <v>88</v>
      </c>
      <c r="AY955" s="16" t="s">
        <v>317</v>
      </c>
      <c r="BE955" s="156">
        <f>IF(N955="základná",J955,0)</f>
        <v>0</v>
      </c>
      <c r="BF955" s="156">
        <f>IF(N955="znížená",J955,0)</f>
        <v>0</v>
      </c>
      <c r="BG955" s="156">
        <f>IF(N955="zákl. prenesená",J955,0)</f>
        <v>0</v>
      </c>
      <c r="BH955" s="156">
        <f>IF(N955="zníž. prenesená",J955,0)</f>
        <v>0</v>
      </c>
      <c r="BI955" s="156">
        <f>IF(N955="nulová",J955,0)</f>
        <v>0</v>
      </c>
      <c r="BJ955" s="16" t="s">
        <v>88</v>
      </c>
      <c r="BK955" s="156">
        <f>ROUND(I955*H955,2)</f>
        <v>0</v>
      </c>
      <c r="BL955" s="16" t="s">
        <v>323</v>
      </c>
      <c r="BM955" s="155" t="s">
        <v>1783</v>
      </c>
    </row>
    <row r="956" spans="2:65" s="12" customFormat="1" ht="10">
      <c r="B956" s="157"/>
      <c r="D956" s="158" t="s">
        <v>328</v>
      </c>
      <c r="E956" s="159" t="s">
        <v>1</v>
      </c>
      <c r="F956" s="160" t="s">
        <v>1784</v>
      </c>
      <c r="H956" s="161">
        <v>4163.8100000000004</v>
      </c>
      <c r="I956" s="162"/>
      <c r="L956" s="157"/>
      <c r="M956" s="163"/>
      <c r="T956" s="164"/>
      <c r="AT956" s="159" t="s">
        <v>328</v>
      </c>
      <c r="AU956" s="159" t="s">
        <v>88</v>
      </c>
      <c r="AV956" s="12" t="s">
        <v>88</v>
      </c>
      <c r="AW956" s="12" t="s">
        <v>31</v>
      </c>
      <c r="AX956" s="12" t="s">
        <v>76</v>
      </c>
      <c r="AY956" s="159" t="s">
        <v>317</v>
      </c>
    </row>
    <row r="957" spans="2:65" s="12" customFormat="1" ht="10">
      <c r="B957" s="157"/>
      <c r="D957" s="158" t="s">
        <v>328</v>
      </c>
      <c r="E957" s="159" t="s">
        <v>1</v>
      </c>
      <c r="F957" s="160" t="s">
        <v>1785</v>
      </c>
      <c r="H957" s="161">
        <v>1399.37</v>
      </c>
      <c r="I957" s="162"/>
      <c r="L957" s="157"/>
      <c r="M957" s="163"/>
      <c r="T957" s="164"/>
      <c r="AT957" s="159" t="s">
        <v>328</v>
      </c>
      <c r="AU957" s="159" t="s">
        <v>88</v>
      </c>
      <c r="AV957" s="12" t="s">
        <v>88</v>
      </c>
      <c r="AW957" s="12" t="s">
        <v>31</v>
      </c>
      <c r="AX957" s="12" t="s">
        <v>76</v>
      </c>
      <c r="AY957" s="159" t="s">
        <v>317</v>
      </c>
    </row>
    <row r="958" spans="2:65" s="13" customFormat="1" ht="10">
      <c r="B958" s="165"/>
      <c r="D958" s="158" t="s">
        <v>328</v>
      </c>
      <c r="E958" s="166" t="s">
        <v>1</v>
      </c>
      <c r="F958" s="167" t="s">
        <v>331</v>
      </c>
      <c r="H958" s="168">
        <v>5563.18</v>
      </c>
      <c r="I958" s="169"/>
      <c r="L958" s="165"/>
      <c r="M958" s="170"/>
      <c r="T958" s="171"/>
      <c r="AT958" s="166" t="s">
        <v>328</v>
      </c>
      <c r="AU958" s="166" t="s">
        <v>88</v>
      </c>
      <c r="AV958" s="13" t="s">
        <v>92</v>
      </c>
      <c r="AW958" s="13" t="s">
        <v>31</v>
      </c>
      <c r="AX958" s="13" t="s">
        <v>76</v>
      </c>
      <c r="AY958" s="166" t="s">
        <v>317</v>
      </c>
    </row>
    <row r="959" spans="2:65" s="12" customFormat="1" ht="10">
      <c r="B959" s="157"/>
      <c r="D959" s="158" t="s">
        <v>328</v>
      </c>
      <c r="E959" s="159" t="s">
        <v>1</v>
      </c>
      <c r="F959" s="160" t="s">
        <v>1778</v>
      </c>
      <c r="H959" s="161">
        <v>31.47</v>
      </c>
      <c r="I959" s="162"/>
      <c r="L959" s="157"/>
      <c r="M959" s="163"/>
      <c r="T959" s="164"/>
      <c r="AT959" s="159" t="s">
        <v>328</v>
      </c>
      <c r="AU959" s="159" t="s">
        <v>88</v>
      </c>
      <c r="AV959" s="12" t="s">
        <v>88</v>
      </c>
      <c r="AW959" s="12" t="s">
        <v>31</v>
      </c>
      <c r="AX959" s="12" t="s">
        <v>76</v>
      </c>
      <c r="AY959" s="159" t="s">
        <v>317</v>
      </c>
    </row>
    <row r="960" spans="2:65" s="13" customFormat="1" ht="10">
      <c r="B960" s="165"/>
      <c r="D960" s="158" t="s">
        <v>328</v>
      </c>
      <c r="E960" s="166" t="s">
        <v>1</v>
      </c>
      <c r="F960" s="167" t="s">
        <v>1779</v>
      </c>
      <c r="H960" s="168">
        <v>31.47</v>
      </c>
      <c r="I960" s="169"/>
      <c r="L960" s="165"/>
      <c r="M960" s="170"/>
      <c r="T960" s="171"/>
      <c r="AT960" s="166" t="s">
        <v>328</v>
      </c>
      <c r="AU960" s="166" t="s">
        <v>88</v>
      </c>
      <c r="AV960" s="13" t="s">
        <v>92</v>
      </c>
      <c r="AW960" s="13" t="s">
        <v>31</v>
      </c>
      <c r="AX960" s="13" t="s">
        <v>76</v>
      </c>
      <c r="AY960" s="166" t="s">
        <v>317</v>
      </c>
    </row>
    <row r="961" spans="2:65" s="14" customFormat="1" ht="10">
      <c r="B961" s="172"/>
      <c r="D961" s="158" t="s">
        <v>328</v>
      </c>
      <c r="E961" s="173" t="s">
        <v>1</v>
      </c>
      <c r="F961" s="174" t="s">
        <v>332</v>
      </c>
      <c r="H961" s="175">
        <v>5594.65</v>
      </c>
      <c r="I961" s="176"/>
      <c r="L961" s="172"/>
      <c r="M961" s="177"/>
      <c r="T961" s="178"/>
      <c r="AT961" s="173" t="s">
        <v>328</v>
      </c>
      <c r="AU961" s="173" t="s">
        <v>88</v>
      </c>
      <c r="AV961" s="14" t="s">
        <v>323</v>
      </c>
      <c r="AW961" s="14" t="s">
        <v>31</v>
      </c>
      <c r="AX961" s="14" t="s">
        <v>83</v>
      </c>
      <c r="AY961" s="173" t="s">
        <v>317</v>
      </c>
    </row>
    <row r="962" spans="2:65" s="1" customFormat="1" ht="37.75" customHeight="1">
      <c r="B962" s="142"/>
      <c r="C962" s="143" t="s">
        <v>735</v>
      </c>
      <c r="D962" s="143" t="s">
        <v>319</v>
      </c>
      <c r="E962" s="144" t="s">
        <v>1786</v>
      </c>
      <c r="F962" s="145" t="s">
        <v>1787</v>
      </c>
      <c r="G962" s="146" t="s">
        <v>444</v>
      </c>
      <c r="H962" s="147">
        <v>1235.29</v>
      </c>
      <c r="I962" s="148"/>
      <c r="J962" s="149">
        <f>ROUND(I962*H962,2)</f>
        <v>0</v>
      </c>
      <c r="K962" s="150"/>
      <c r="L962" s="31"/>
      <c r="M962" s="151" t="s">
        <v>1</v>
      </c>
      <c r="N962" s="152" t="s">
        <v>42</v>
      </c>
      <c r="P962" s="153">
        <f>O962*H962</f>
        <v>0</v>
      </c>
      <c r="Q962" s="153">
        <v>5.1500000000000001E-3</v>
      </c>
      <c r="R962" s="153">
        <f>Q962*H962</f>
        <v>6.3617435000000002</v>
      </c>
      <c r="S962" s="153">
        <v>0</v>
      </c>
      <c r="T962" s="154">
        <f>S962*H962</f>
        <v>0</v>
      </c>
      <c r="AR962" s="155" t="s">
        <v>323</v>
      </c>
      <c r="AT962" s="155" t="s">
        <v>319</v>
      </c>
      <c r="AU962" s="155" t="s">
        <v>88</v>
      </c>
      <c r="AY962" s="16" t="s">
        <v>317</v>
      </c>
      <c r="BE962" s="156">
        <f>IF(N962="základná",J962,0)</f>
        <v>0</v>
      </c>
      <c r="BF962" s="156">
        <f>IF(N962="znížená",J962,0)</f>
        <v>0</v>
      </c>
      <c r="BG962" s="156">
        <f>IF(N962="zákl. prenesená",J962,0)</f>
        <v>0</v>
      </c>
      <c r="BH962" s="156">
        <f>IF(N962="zníž. prenesená",J962,0)</f>
        <v>0</v>
      </c>
      <c r="BI962" s="156">
        <f>IF(N962="nulová",J962,0)</f>
        <v>0</v>
      </c>
      <c r="BJ962" s="16" t="s">
        <v>88</v>
      </c>
      <c r="BK962" s="156">
        <f>ROUND(I962*H962,2)</f>
        <v>0</v>
      </c>
      <c r="BL962" s="16" t="s">
        <v>323</v>
      </c>
      <c r="BM962" s="155" t="s">
        <v>1788</v>
      </c>
    </row>
    <row r="963" spans="2:65" s="12" customFormat="1" ht="10">
      <c r="B963" s="157"/>
      <c r="D963" s="158" t="s">
        <v>328</v>
      </c>
      <c r="E963" s="159" t="s">
        <v>1</v>
      </c>
      <c r="F963" s="160" t="s">
        <v>1789</v>
      </c>
      <c r="H963" s="161">
        <v>188.07</v>
      </c>
      <c r="I963" s="162"/>
      <c r="L963" s="157"/>
      <c r="M963" s="163"/>
      <c r="T963" s="164"/>
      <c r="AT963" s="159" t="s">
        <v>328</v>
      </c>
      <c r="AU963" s="159" t="s">
        <v>88</v>
      </c>
      <c r="AV963" s="12" t="s">
        <v>88</v>
      </c>
      <c r="AW963" s="12" t="s">
        <v>31</v>
      </c>
      <c r="AX963" s="12" t="s">
        <v>76</v>
      </c>
      <c r="AY963" s="159" t="s">
        <v>317</v>
      </c>
    </row>
    <row r="964" spans="2:65" s="13" customFormat="1" ht="10">
      <c r="B964" s="165"/>
      <c r="D964" s="158" t="s">
        <v>328</v>
      </c>
      <c r="E964" s="166" t="s">
        <v>1</v>
      </c>
      <c r="F964" s="167" t="s">
        <v>331</v>
      </c>
      <c r="H964" s="168">
        <v>188.07</v>
      </c>
      <c r="I964" s="169"/>
      <c r="L964" s="165"/>
      <c r="M964" s="170"/>
      <c r="T964" s="171"/>
      <c r="AT964" s="166" t="s">
        <v>328</v>
      </c>
      <c r="AU964" s="166" t="s">
        <v>88</v>
      </c>
      <c r="AV964" s="13" t="s">
        <v>92</v>
      </c>
      <c r="AW964" s="13" t="s">
        <v>31</v>
      </c>
      <c r="AX964" s="13" t="s">
        <v>76</v>
      </c>
      <c r="AY964" s="166" t="s">
        <v>317</v>
      </c>
    </row>
    <row r="965" spans="2:65" s="12" customFormat="1" ht="10">
      <c r="B965" s="157"/>
      <c r="D965" s="158" t="s">
        <v>328</v>
      </c>
      <c r="E965" s="159" t="s">
        <v>1</v>
      </c>
      <c r="F965" s="160" t="s">
        <v>1790</v>
      </c>
      <c r="H965" s="161">
        <v>339.08</v>
      </c>
      <c r="I965" s="162"/>
      <c r="L965" s="157"/>
      <c r="M965" s="163"/>
      <c r="T965" s="164"/>
      <c r="AT965" s="159" t="s">
        <v>328</v>
      </c>
      <c r="AU965" s="159" t="s">
        <v>88</v>
      </c>
      <c r="AV965" s="12" t="s">
        <v>88</v>
      </c>
      <c r="AW965" s="12" t="s">
        <v>31</v>
      </c>
      <c r="AX965" s="12" t="s">
        <v>76</v>
      </c>
      <c r="AY965" s="159" t="s">
        <v>317</v>
      </c>
    </row>
    <row r="966" spans="2:65" s="13" customFormat="1" ht="10">
      <c r="B966" s="165"/>
      <c r="D966" s="158" t="s">
        <v>328</v>
      </c>
      <c r="E966" s="166" t="s">
        <v>1</v>
      </c>
      <c r="F966" s="167" t="s">
        <v>331</v>
      </c>
      <c r="H966" s="168">
        <v>339.08</v>
      </c>
      <c r="I966" s="169"/>
      <c r="L966" s="165"/>
      <c r="M966" s="170"/>
      <c r="T966" s="171"/>
      <c r="AT966" s="166" t="s">
        <v>328</v>
      </c>
      <c r="AU966" s="166" t="s">
        <v>88</v>
      </c>
      <c r="AV966" s="13" t="s">
        <v>92</v>
      </c>
      <c r="AW966" s="13" t="s">
        <v>31</v>
      </c>
      <c r="AX966" s="13" t="s">
        <v>76</v>
      </c>
      <c r="AY966" s="166" t="s">
        <v>317</v>
      </c>
    </row>
    <row r="967" spans="2:65" s="12" customFormat="1" ht="10">
      <c r="B967" s="157"/>
      <c r="D967" s="158" t="s">
        <v>328</v>
      </c>
      <c r="E967" s="159" t="s">
        <v>1</v>
      </c>
      <c r="F967" s="160" t="s">
        <v>1791</v>
      </c>
      <c r="H967" s="161">
        <v>676.67</v>
      </c>
      <c r="I967" s="162"/>
      <c r="L967" s="157"/>
      <c r="M967" s="163"/>
      <c r="T967" s="164"/>
      <c r="AT967" s="159" t="s">
        <v>328</v>
      </c>
      <c r="AU967" s="159" t="s">
        <v>88</v>
      </c>
      <c r="AV967" s="12" t="s">
        <v>88</v>
      </c>
      <c r="AW967" s="12" t="s">
        <v>31</v>
      </c>
      <c r="AX967" s="12" t="s">
        <v>76</v>
      </c>
      <c r="AY967" s="159" t="s">
        <v>317</v>
      </c>
    </row>
    <row r="968" spans="2:65" s="13" customFormat="1" ht="10">
      <c r="B968" s="165"/>
      <c r="D968" s="158" t="s">
        <v>328</v>
      </c>
      <c r="E968" s="166" t="s">
        <v>1</v>
      </c>
      <c r="F968" s="167" t="s">
        <v>1792</v>
      </c>
      <c r="H968" s="168">
        <v>676.67</v>
      </c>
      <c r="I968" s="169"/>
      <c r="L968" s="165"/>
      <c r="M968" s="170"/>
      <c r="T968" s="171"/>
      <c r="AT968" s="166" t="s">
        <v>328</v>
      </c>
      <c r="AU968" s="166" t="s">
        <v>88</v>
      </c>
      <c r="AV968" s="13" t="s">
        <v>92</v>
      </c>
      <c r="AW968" s="13" t="s">
        <v>31</v>
      </c>
      <c r="AX968" s="13" t="s">
        <v>76</v>
      </c>
      <c r="AY968" s="166" t="s">
        <v>317</v>
      </c>
    </row>
    <row r="969" spans="2:65" s="12" customFormat="1" ht="10">
      <c r="B969" s="157"/>
      <c r="D969" s="158" t="s">
        <v>328</v>
      </c>
      <c r="E969" s="159" t="s">
        <v>1</v>
      </c>
      <c r="F969" s="160" t="s">
        <v>1778</v>
      </c>
      <c r="H969" s="161">
        <v>31.47</v>
      </c>
      <c r="I969" s="162"/>
      <c r="L969" s="157"/>
      <c r="M969" s="163"/>
      <c r="T969" s="164"/>
      <c r="AT969" s="159" t="s">
        <v>328</v>
      </c>
      <c r="AU969" s="159" t="s">
        <v>88</v>
      </c>
      <c r="AV969" s="12" t="s">
        <v>88</v>
      </c>
      <c r="AW969" s="12" t="s">
        <v>31</v>
      </c>
      <c r="AX969" s="12" t="s">
        <v>76</v>
      </c>
      <c r="AY969" s="159" t="s">
        <v>317</v>
      </c>
    </row>
    <row r="970" spans="2:65" s="13" customFormat="1" ht="10">
      <c r="B970" s="165"/>
      <c r="D970" s="158" t="s">
        <v>328</v>
      </c>
      <c r="E970" s="166" t="s">
        <v>1</v>
      </c>
      <c r="F970" s="167" t="s">
        <v>1779</v>
      </c>
      <c r="H970" s="168">
        <v>31.47</v>
      </c>
      <c r="I970" s="169"/>
      <c r="L970" s="165"/>
      <c r="M970" s="170"/>
      <c r="T970" s="171"/>
      <c r="AT970" s="166" t="s">
        <v>328</v>
      </c>
      <c r="AU970" s="166" t="s">
        <v>88</v>
      </c>
      <c r="AV970" s="13" t="s">
        <v>92</v>
      </c>
      <c r="AW970" s="13" t="s">
        <v>31</v>
      </c>
      <c r="AX970" s="13" t="s">
        <v>76</v>
      </c>
      <c r="AY970" s="166" t="s">
        <v>317</v>
      </c>
    </row>
    <row r="971" spans="2:65" s="14" customFormat="1" ht="10">
      <c r="B971" s="172"/>
      <c r="D971" s="158" t="s">
        <v>328</v>
      </c>
      <c r="E971" s="173" t="s">
        <v>1</v>
      </c>
      <c r="F971" s="174" t="s">
        <v>332</v>
      </c>
      <c r="H971" s="175">
        <v>1235.29</v>
      </c>
      <c r="I971" s="176"/>
      <c r="L971" s="172"/>
      <c r="M971" s="177"/>
      <c r="T971" s="178"/>
      <c r="AT971" s="173" t="s">
        <v>328</v>
      </c>
      <c r="AU971" s="173" t="s">
        <v>88</v>
      </c>
      <c r="AV971" s="14" t="s">
        <v>323</v>
      </c>
      <c r="AW971" s="14" t="s">
        <v>31</v>
      </c>
      <c r="AX971" s="14" t="s">
        <v>83</v>
      </c>
      <c r="AY971" s="173" t="s">
        <v>317</v>
      </c>
    </row>
    <row r="972" spans="2:65" s="1" customFormat="1" ht="24.15" customHeight="1">
      <c r="B972" s="142"/>
      <c r="C972" s="143" t="s">
        <v>1793</v>
      </c>
      <c r="D972" s="143" t="s">
        <v>319</v>
      </c>
      <c r="E972" s="144" t="s">
        <v>1794</v>
      </c>
      <c r="F972" s="145" t="s">
        <v>1795</v>
      </c>
      <c r="G972" s="146" t="s">
        <v>484</v>
      </c>
      <c r="H972" s="147">
        <v>42</v>
      </c>
      <c r="I972" s="148"/>
      <c r="J972" s="149">
        <f>ROUND(I972*H972,2)</f>
        <v>0</v>
      </c>
      <c r="K972" s="150"/>
      <c r="L972" s="31"/>
      <c r="M972" s="151" t="s">
        <v>1</v>
      </c>
      <c r="N972" s="152" t="s">
        <v>42</v>
      </c>
      <c r="P972" s="153">
        <f>O972*H972</f>
        <v>0</v>
      </c>
      <c r="Q972" s="153">
        <v>5.2999999999999998E-4</v>
      </c>
      <c r="R972" s="153">
        <f>Q972*H972</f>
        <v>2.2259999999999999E-2</v>
      </c>
      <c r="S972" s="153">
        <v>0</v>
      </c>
      <c r="T972" s="154">
        <f>S972*H972</f>
        <v>0</v>
      </c>
      <c r="AR972" s="155" t="s">
        <v>323</v>
      </c>
      <c r="AT972" s="155" t="s">
        <v>319</v>
      </c>
      <c r="AU972" s="155" t="s">
        <v>88</v>
      </c>
      <c r="AY972" s="16" t="s">
        <v>317</v>
      </c>
      <c r="BE972" s="156">
        <f>IF(N972="základná",J972,0)</f>
        <v>0</v>
      </c>
      <c r="BF972" s="156">
        <f>IF(N972="znížená",J972,0)</f>
        <v>0</v>
      </c>
      <c r="BG972" s="156">
        <f>IF(N972="zákl. prenesená",J972,0)</f>
        <v>0</v>
      </c>
      <c r="BH972" s="156">
        <f>IF(N972="zníž. prenesená",J972,0)</f>
        <v>0</v>
      </c>
      <c r="BI972" s="156">
        <f>IF(N972="nulová",J972,0)</f>
        <v>0</v>
      </c>
      <c r="BJ972" s="16" t="s">
        <v>88</v>
      </c>
      <c r="BK972" s="156">
        <f>ROUND(I972*H972,2)</f>
        <v>0</v>
      </c>
      <c r="BL972" s="16" t="s">
        <v>323</v>
      </c>
      <c r="BM972" s="155" t="s">
        <v>1796</v>
      </c>
    </row>
    <row r="973" spans="2:65" s="12" customFormat="1" ht="10">
      <c r="B973" s="157"/>
      <c r="D973" s="158" t="s">
        <v>328</v>
      </c>
      <c r="E973" s="159" t="s">
        <v>1</v>
      </c>
      <c r="F973" s="160" t="s">
        <v>1797</v>
      </c>
      <c r="H973" s="161">
        <v>3.5</v>
      </c>
      <c r="I973" s="162"/>
      <c r="L973" s="157"/>
      <c r="M973" s="163"/>
      <c r="T973" s="164"/>
      <c r="AT973" s="159" t="s">
        <v>328</v>
      </c>
      <c r="AU973" s="159" t="s">
        <v>88</v>
      </c>
      <c r="AV973" s="12" t="s">
        <v>88</v>
      </c>
      <c r="AW973" s="12" t="s">
        <v>31</v>
      </c>
      <c r="AX973" s="12" t="s">
        <v>76</v>
      </c>
      <c r="AY973" s="159" t="s">
        <v>317</v>
      </c>
    </row>
    <row r="974" spans="2:65" s="12" customFormat="1" ht="10">
      <c r="B974" s="157"/>
      <c r="D974" s="158" t="s">
        <v>328</v>
      </c>
      <c r="E974" s="159" t="s">
        <v>1</v>
      </c>
      <c r="F974" s="160" t="s">
        <v>1798</v>
      </c>
      <c r="H974" s="161">
        <v>10.5</v>
      </c>
      <c r="I974" s="162"/>
      <c r="L974" s="157"/>
      <c r="M974" s="163"/>
      <c r="T974" s="164"/>
      <c r="AT974" s="159" t="s">
        <v>328</v>
      </c>
      <c r="AU974" s="159" t="s">
        <v>88</v>
      </c>
      <c r="AV974" s="12" t="s">
        <v>88</v>
      </c>
      <c r="AW974" s="12" t="s">
        <v>31</v>
      </c>
      <c r="AX974" s="12" t="s">
        <v>76</v>
      </c>
      <c r="AY974" s="159" t="s">
        <v>317</v>
      </c>
    </row>
    <row r="975" spans="2:65" s="12" customFormat="1" ht="10">
      <c r="B975" s="157"/>
      <c r="D975" s="158" t="s">
        <v>328</v>
      </c>
      <c r="E975" s="159" t="s">
        <v>1</v>
      </c>
      <c r="F975" s="160" t="s">
        <v>386</v>
      </c>
      <c r="H975" s="161">
        <v>14</v>
      </c>
      <c r="I975" s="162"/>
      <c r="L975" s="157"/>
      <c r="M975" s="163"/>
      <c r="T975" s="164"/>
      <c r="AT975" s="159" t="s">
        <v>328</v>
      </c>
      <c r="AU975" s="159" t="s">
        <v>88</v>
      </c>
      <c r="AV975" s="12" t="s">
        <v>88</v>
      </c>
      <c r="AW975" s="12" t="s">
        <v>31</v>
      </c>
      <c r="AX975" s="12" t="s">
        <v>76</v>
      </c>
      <c r="AY975" s="159" t="s">
        <v>317</v>
      </c>
    </row>
    <row r="976" spans="2:65" s="12" customFormat="1" ht="10">
      <c r="B976" s="157"/>
      <c r="D976" s="158" t="s">
        <v>328</v>
      </c>
      <c r="E976" s="159" t="s">
        <v>1</v>
      </c>
      <c r="F976" s="160" t="s">
        <v>386</v>
      </c>
      <c r="H976" s="161">
        <v>14</v>
      </c>
      <c r="I976" s="162"/>
      <c r="L976" s="157"/>
      <c r="M976" s="163"/>
      <c r="T976" s="164"/>
      <c r="AT976" s="159" t="s">
        <v>328</v>
      </c>
      <c r="AU976" s="159" t="s">
        <v>88</v>
      </c>
      <c r="AV976" s="12" t="s">
        <v>88</v>
      </c>
      <c r="AW976" s="12" t="s">
        <v>31</v>
      </c>
      <c r="AX976" s="12" t="s">
        <v>76</v>
      </c>
      <c r="AY976" s="159" t="s">
        <v>317</v>
      </c>
    </row>
    <row r="977" spans="2:65" s="13" customFormat="1" ht="10">
      <c r="B977" s="165"/>
      <c r="D977" s="158" t="s">
        <v>328</v>
      </c>
      <c r="E977" s="166" t="s">
        <v>1</v>
      </c>
      <c r="F977" s="167" t="s">
        <v>1799</v>
      </c>
      <c r="H977" s="168">
        <v>42</v>
      </c>
      <c r="I977" s="169"/>
      <c r="L977" s="165"/>
      <c r="M977" s="170"/>
      <c r="T977" s="171"/>
      <c r="AT977" s="166" t="s">
        <v>328</v>
      </c>
      <c r="AU977" s="166" t="s">
        <v>88</v>
      </c>
      <c r="AV977" s="13" t="s">
        <v>92</v>
      </c>
      <c r="AW977" s="13" t="s">
        <v>31</v>
      </c>
      <c r="AX977" s="13" t="s">
        <v>76</v>
      </c>
      <c r="AY977" s="166" t="s">
        <v>317</v>
      </c>
    </row>
    <row r="978" spans="2:65" s="14" customFormat="1" ht="10">
      <c r="B978" s="172"/>
      <c r="D978" s="158" t="s">
        <v>328</v>
      </c>
      <c r="E978" s="173" t="s">
        <v>1</v>
      </c>
      <c r="F978" s="174" t="s">
        <v>332</v>
      </c>
      <c r="H978" s="175">
        <v>42</v>
      </c>
      <c r="I978" s="176"/>
      <c r="L978" s="172"/>
      <c r="M978" s="177"/>
      <c r="T978" s="178"/>
      <c r="AT978" s="173" t="s">
        <v>328</v>
      </c>
      <c r="AU978" s="173" t="s">
        <v>88</v>
      </c>
      <c r="AV978" s="14" t="s">
        <v>323</v>
      </c>
      <c r="AW978" s="14" t="s">
        <v>31</v>
      </c>
      <c r="AX978" s="14" t="s">
        <v>83</v>
      </c>
      <c r="AY978" s="173" t="s">
        <v>317</v>
      </c>
    </row>
    <row r="979" spans="2:65" s="1" customFormat="1" ht="37.75" customHeight="1">
      <c r="B979" s="142"/>
      <c r="C979" s="143" t="s">
        <v>1800</v>
      </c>
      <c r="D979" s="143" t="s">
        <v>319</v>
      </c>
      <c r="E979" s="144" t="s">
        <v>1801</v>
      </c>
      <c r="F979" s="145" t="s">
        <v>1802</v>
      </c>
      <c r="G979" s="146" t="s">
        <v>444</v>
      </c>
      <c r="H979" s="147">
        <v>13.5</v>
      </c>
      <c r="I979" s="148"/>
      <c r="J979" s="149">
        <f>ROUND(I979*H979,2)</f>
        <v>0</v>
      </c>
      <c r="K979" s="150"/>
      <c r="L979" s="31"/>
      <c r="M979" s="151" t="s">
        <v>1</v>
      </c>
      <c r="N979" s="152" t="s">
        <v>42</v>
      </c>
      <c r="P979" s="153">
        <f>O979*H979</f>
        <v>0</v>
      </c>
      <c r="Q979" s="153">
        <v>0</v>
      </c>
      <c r="R979" s="153">
        <f>Q979*H979</f>
        <v>0</v>
      </c>
      <c r="S979" s="153">
        <v>0</v>
      </c>
      <c r="T979" s="154">
        <f>S979*H979</f>
        <v>0</v>
      </c>
      <c r="AR979" s="155" t="s">
        <v>323</v>
      </c>
      <c r="AT979" s="155" t="s">
        <v>319</v>
      </c>
      <c r="AU979" s="155" t="s">
        <v>88</v>
      </c>
      <c r="AY979" s="16" t="s">
        <v>317</v>
      </c>
      <c r="BE979" s="156">
        <f>IF(N979="základná",J979,0)</f>
        <v>0</v>
      </c>
      <c r="BF979" s="156">
        <f>IF(N979="znížená",J979,0)</f>
        <v>0</v>
      </c>
      <c r="BG979" s="156">
        <f>IF(N979="zákl. prenesená",J979,0)</f>
        <v>0</v>
      </c>
      <c r="BH979" s="156">
        <f>IF(N979="zníž. prenesená",J979,0)</f>
        <v>0</v>
      </c>
      <c r="BI979" s="156">
        <f>IF(N979="nulová",J979,0)</f>
        <v>0</v>
      </c>
      <c r="BJ979" s="16" t="s">
        <v>88</v>
      </c>
      <c r="BK979" s="156">
        <f>ROUND(I979*H979,2)</f>
        <v>0</v>
      </c>
      <c r="BL979" s="16" t="s">
        <v>323</v>
      </c>
      <c r="BM979" s="155" t="s">
        <v>1803</v>
      </c>
    </row>
    <row r="980" spans="2:65" s="12" customFormat="1" ht="10">
      <c r="B980" s="157"/>
      <c r="D980" s="158" t="s">
        <v>328</v>
      </c>
      <c r="E980" s="159" t="s">
        <v>1</v>
      </c>
      <c r="F980" s="160" t="s">
        <v>1720</v>
      </c>
      <c r="H980" s="161">
        <v>13.5</v>
      </c>
      <c r="I980" s="162"/>
      <c r="L980" s="157"/>
      <c r="M980" s="163"/>
      <c r="T980" s="164"/>
      <c r="AT980" s="159" t="s">
        <v>328</v>
      </c>
      <c r="AU980" s="159" t="s">
        <v>88</v>
      </c>
      <c r="AV980" s="12" t="s">
        <v>88</v>
      </c>
      <c r="AW980" s="12" t="s">
        <v>31</v>
      </c>
      <c r="AX980" s="12" t="s">
        <v>76</v>
      </c>
      <c r="AY980" s="159" t="s">
        <v>317</v>
      </c>
    </row>
    <row r="981" spans="2:65" s="13" customFormat="1" ht="10">
      <c r="B981" s="165"/>
      <c r="D981" s="158" t="s">
        <v>328</v>
      </c>
      <c r="E981" s="166" t="s">
        <v>1</v>
      </c>
      <c r="F981" s="167" t="s">
        <v>1721</v>
      </c>
      <c r="H981" s="168">
        <v>13.5</v>
      </c>
      <c r="I981" s="169"/>
      <c r="L981" s="165"/>
      <c r="M981" s="170"/>
      <c r="T981" s="171"/>
      <c r="AT981" s="166" t="s">
        <v>328</v>
      </c>
      <c r="AU981" s="166" t="s">
        <v>88</v>
      </c>
      <c r="AV981" s="13" t="s">
        <v>92</v>
      </c>
      <c r="AW981" s="13" t="s">
        <v>31</v>
      </c>
      <c r="AX981" s="13" t="s">
        <v>76</v>
      </c>
      <c r="AY981" s="166" t="s">
        <v>317</v>
      </c>
    </row>
    <row r="982" spans="2:65" s="14" customFormat="1" ht="10">
      <c r="B982" s="172"/>
      <c r="D982" s="158" t="s">
        <v>328</v>
      </c>
      <c r="E982" s="173" t="s">
        <v>1</v>
      </c>
      <c r="F982" s="174" t="s">
        <v>332</v>
      </c>
      <c r="H982" s="175">
        <v>13.5</v>
      </c>
      <c r="I982" s="176"/>
      <c r="L982" s="172"/>
      <c r="M982" s="177"/>
      <c r="T982" s="178"/>
      <c r="AT982" s="173" t="s">
        <v>328</v>
      </c>
      <c r="AU982" s="173" t="s">
        <v>88</v>
      </c>
      <c r="AV982" s="14" t="s">
        <v>323</v>
      </c>
      <c r="AW982" s="14" t="s">
        <v>31</v>
      </c>
      <c r="AX982" s="14" t="s">
        <v>83</v>
      </c>
      <c r="AY982" s="173" t="s">
        <v>317</v>
      </c>
    </row>
    <row r="983" spans="2:65" s="1" customFormat="1" ht="37.75" customHeight="1">
      <c r="B983" s="142"/>
      <c r="C983" s="143" t="s">
        <v>1804</v>
      </c>
      <c r="D983" s="143" t="s">
        <v>319</v>
      </c>
      <c r="E983" s="144" t="s">
        <v>1805</v>
      </c>
      <c r="F983" s="145" t="s">
        <v>1806</v>
      </c>
      <c r="G983" s="146" t="s">
        <v>444</v>
      </c>
      <c r="H983" s="147">
        <v>278.23</v>
      </c>
      <c r="I983" s="148"/>
      <c r="J983" s="149">
        <f>ROUND(I983*H983,2)</f>
        <v>0</v>
      </c>
      <c r="K983" s="150"/>
      <c r="L983" s="31"/>
      <c r="M983" s="151" t="s">
        <v>1</v>
      </c>
      <c r="N983" s="152" t="s">
        <v>42</v>
      </c>
      <c r="P983" s="153">
        <f>O983*H983</f>
        <v>0</v>
      </c>
      <c r="Q983" s="153">
        <v>0</v>
      </c>
      <c r="R983" s="153">
        <f>Q983*H983</f>
        <v>0</v>
      </c>
      <c r="S983" s="153">
        <v>0</v>
      </c>
      <c r="T983" s="154">
        <f>S983*H983</f>
        <v>0</v>
      </c>
      <c r="AR983" s="155" t="s">
        <v>323</v>
      </c>
      <c r="AT983" s="155" t="s">
        <v>319</v>
      </c>
      <c r="AU983" s="155" t="s">
        <v>88</v>
      </c>
      <c r="AY983" s="16" t="s">
        <v>317</v>
      </c>
      <c r="BE983" s="156">
        <f>IF(N983="základná",J983,0)</f>
        <v>0</v>
      </c>
      <c r="BF983" s="156">
        <f>IF(N983="znížená",J983,0)</f>
        <v>0</v>
      </c>
      <c r="BG983" s="156">
        <f>IF(N983="zákl. prenesená",J983,0)</f>
        <v>0</v>
      </c>
      <c r="BH983" s="156">
        <f>IF(N983="zníž. prenesená",J983,0)</f>
        <v>0</v>
      </c>
      <c r="BI983" s="156">
        <f>IF(N983="nulová",J983,0)</f>
        <v>0</v>
      </c>
      <c r="BJ983" s="16" t="s">
        <v>88</v>
      </c>
      <c r="BK983" s="156">
        <f>ROUND(I983*H983,2)</f>
        <v>0</v>
      </c>
      <c r="BL983" s="16" t="s">
        <v>323</v>
      </c>
      <c r="BM983" s="155" t="s">
        <v>1807</v>
      </c>
    </row>
    <row r="984" spans="2:65" s="12" customFormat="1" ht="10">
      <c r="B984" s="157"/>
      <c r="D984" s="158" t="s">
        <v>328</v>
      </c>
      <c r="E984" s="159" t="s">
        <v>1</v>
      </c>
      <c r="F984" s="160" t="s">
        <v>1808</v>
      </c>
      <c r="H984" s="161">
        <v>278.23</v>
      </c>
      <c r="I984" s="162"/>
      <c r="L984" s="157"/>
      <c r="M984" s="163"/>
      <c r="T984" s="164"/>
      <c r="AT984" s="159" t="s">
        <v>328</v>
      </c>
      <c r="AU984" s="159" t="s">
        <v>88</v>
      </c>
      <c r="AV984" s="12" t="s">
        <v>88</v>
      </c>
      <c r="AW984" s="12" t="s">
        <v>31</v>
      </c>
      <c r="AX984" s="12" t="s">
        <v>76</v>
      </c>
      <c r="AY984" s="159" t="s">
        <v>317</v>
      </c>
    </row>
    <row r="985" spans="2:65" s="13" customFormat="1" ht="10">
      <c r="B985" s="165"/>
      <c r="D985" s="158" t="s">
        <v>328</v>
      </c>
      <c r="E985" s="166" t="s">
        <v>1</v>
      </c>
      <c r="F985" s="167" t="s">
        <v>1719</v>
      </c>
      <c r="H985" s="168">
        <v>278.23</v>
      </c>
      <c r="I985" s="169"/>
      <c r="L985" s="165"/>
      <c r="M985" s="170"/>
      <c r="T985" s="171"/>
      <c r="AT985" s="166" t="s">
        <v>328</v>
      </c>
      <c r="AU985" s="166" t="s">
        <v>88</v>
      </c>
      <c r="AV985" s="13" t="s">
        <v>92</v>
      </c>
      <c r="AW985" s="13" t="s">
        <v>31</v>
      </c>
      <c r="AX985" s="13" t="s">
        <v>76</v>
      </c>
      <c r="AY985" s="166" t="s">
        <v>317</v>
      </c>
    </row>
    <row r="986" spans="2:65" s="14" customFormat="1" ht="10">
      <c r="B986" s="172"/>
      <c r="D986" s="158" t="s">
        <v>328</v>
      </c>
      <c r="E986" s="173" t="s">
        <v>1</v>
      </c>
      <c r="F986" s="174" t="s">
        <v>332</v>
      </c>
      <c r="H986" s="175">
        <v>278.23</v>
      </c>
      <c r="I986" s="176"/>
      <c r="L986" s="172"/>
      <c r="M986" s="177"/>
      <c r="T986" s="178"/>
      <c r="AT986" s="173" t="s">
        <v>328</v>
      </c>
      <c r="AU986" s="173" t="s">
        <v>88</v>
      </c>
      <c r="AV986" s="14" t="s">
        <v>323</v>
      </c>
      <c r="AW986" s="14" t="s">
        <v>31</v>
      </c>
      <c r="AX986" s="14" t="s">
        <v>83</v>
      </c>
      <c r="AY986" s="173" t="s">
        <v>317</v>
      </c>
    </row>
    <row r="987" spans="2:65" s="1" customFormat="1" ht="37.75" customHeight="1">
      <c r="B987" s="142"/>
      <c r="C987" s="143" t="s">
        <v>1809</v>
      </c>
      <c r="D987" s="143" t="s">
        <v>319</v>
      </c>
      <c r="E987" s="144" t="s">
        <v>1810</v>
      </c>
      <c r="F987" s="145" t="s">
        <v>1811</v>
      </c>
      <c r="G987" s="146" t="s">
        <v>444</v>
      </c>
      <c r="H987" s="147">
        <v>188.07</v>
      </c>
      <c r="I987" s="148"/>
      <c r="J987" s="149">
        <f>ROUND(I987*H987,2)</f>
        <v>0</v>
      </c>
      <c r="K987" s="150"/>
      <c r="L987" s="31"/>
      <c r="M987" s="151" t="s">
        <v>1</v>
      </c>
      <c r="N987" s="152" t="s">
        <v>42</v>
      </c>
      <c r="P987" s="153">
        <f>O987*H987</f>
        <v>0</v>
      </c>
      <c r="Q987" s="153">
        <v>1.7583999999999999E-2</v>
      </c>
      <c r="R987" s="153">
        <f>Q987*H987</f>
        <v>3.3070228799999999</v>
      </c>
      <c r="S987" s="153">
        <v>0</v>
      </c>
      <c r="T987" s="154">
        <f>S987*H987</f>
        <v>0</v>
      </c>
      <c r="AR987" s="155" t="s">
        <v>323</v>
      </c>
      <c r="AT987" s="155" t="s">
        <v>319</v>
      </c>
      <c r="AU987" s="155" t="s">
        <v>88</v>
      </c>
      <c r="AY987" s="16" t="s">
        <v>317</v>
      </c>
      <c r="BE987" s="156">
        <f>IF(N987="základná",J987,0)</f>
        <v>0</v>
      </c>
      <c r="BF987" s="156">
        <f>IF(N987="znížená",J987,0)</f>
        <v>0</v>
      </c>
      <c r="BG987" s="156">
        <f>IF(N987="zákl. prenesená",J987,0)</f>
        <v>0</v>
      </c>
      <c r="BH987" s="156">
        <f>IF(N987="zníž. prenesená",J987,0)</f>
        <v>0</v>
      </c>
      <c r="BI987" s="156">
        <f>IF(N987="nulová",J987,0)</f>
        <v>0</v>
      </c>
      <c r="BJ987" s="16" t="s">
        <v>88</v>
      </c>
      <c r="BK987" s="156">
        <f>ROUND(I987*H987,2)</f>
        <v>0</v>
      </c>
      <c r="BL987" s="16" t="s">
        <v>323</v>
      </c>
      <c r="BM987" s="155" t="s">
        <v>1812</v>
      </c>
    </row>
    <row r="988" spans="2:65" s="12" customFormat="1" ht="10">
      <c r="B988" s="157"/>
      <c r="D988" s="158" t="s">
        <v>328</v>
      </c>
      <c r="E988" s="159" t="s">
        <v>1</v>
      </c>
      <c r="F988" s="160" t="s">
        <v>1789</v>
      </c>
      <c r="H988" s="161">
        <v>188.07</v>
      </c>
      <c r="I988" s="162"/>
      <c r="L988" s="157"/>
      <c r="M988" s="163"/>
      <c r="T988" s="164"/>
      <c r="AT988" s="159" t="s">
        <v>328</v>
      </c>
      <c r="AU988" s="159" t="s">
        <v>88</v>
      </c>
      <c r="AV988" s="12" t="s">
        <v>88</v>
      </c>
      <c r="AW988" s="12" t="s">
        <v>31</v>
      </c>
      <c r="AX988" s="12" t="s">
        <v>76</v>
      </c>
      <c r="AY988" s="159" t="s">
        <v>317</v>
      </c>
    </row>
    <row r="989" spans="2:65" s="13" customFormat="1" ht="10">
      <c r="B989" s="165"/>
      <c r="D989" s="158" t="s">
        <v>328</v>
      </c>
      <c r="E989" s="166" t="s">
        <v>1</v>
      </c>
      <c r="F989" s="167" t="s">
        <v>331</v>
      </c>
      <c r="H989" s="168">
        <v>188.07</v>
      </c>
      <c r="I989" s="169"/>
      <c r="L989" s="165"/>
      <c r="M989" s="170"/>
      <c r="T989" s="171"/>
      <c r="AT989" s="166" t="s">
        <v>328</v>
      </c>
      <c r="AU989" s="166" t="s">
        <v>88</v>
      </c>
      <c r="AV989" s="13" t="s">
        <v>92</v>
      </c>
      <c r="AW989" s="13" t="s">
        <v>31</v>
      </c>
      <c r="AX989" s="13" t="s">
        <v>76</v>
      </c>
      <c r="AY989" s="166" t="s">
        <v>317</v>
      </c>
    </row>
    <row r="990" spans="2:65" s="14" customFormat="1" ht="10">
      <c r="B990" s="172"/>
      <c r="D990" s="158" t="s">
        <v>328</v>
      </c>
      <c r="E990" s="173" t="s">
        <v>1</v>
      </c>
      <c r="F990" s="174" t="s">
        <v>332</v>
      </c>
      <c r="H990" s="175">
        <v>188.07</v>
      </c>
      <c r="I990" s="176"/>
      <c r="L990" s="172"/>
      <c r="M990" s="177"/>
      <c r="T990" s="178"/>
      <c r="AT990" s="173" t="s">
        <v>328</v>
      </c>
      <c r="AU990" s="173" t="s">
        <v>88</v>
      </c>
      <c r="AV990" s="14" t="s">
        <v>323</v>
      </c>
      <c r="AW990" s="14" t="s">
        <v>31</v>
      </c>
      <c r="AX990" s="14" t="s">
        <v>83</v>
      </c>
      <c r="AY990" s="173" t="s">
        <v>317</v>
      </c>
    </row>
    <row r="991" spans="2:65" s="1" customFormat="1" ht="24.15" customHeight="1">
      <c r="B991" s="142"/>
      <c r="C991" s="143" t="s">
        <v>1813</v>
      </c>
      <c r="D991" s="143" t="s">
        <v>319</v>
      </c>
      <c r="E991" s="144" t="s">
        <v>1814</v>
      </c>
      <c r="F991" s="145" t="s">
        <v>1815</v>
      </c>
      <c r="G991" s="146" t="s">
        <v>444</v>
      </c>
      <c r="H991" s="147">
        <v>13.5</v>
      </c>
      <c r="I991" s="148"/>
      <c r="J991" s="149">
        <f>ROUND(I991*H991,2)</f>
        <v>0</v>
      </c>
      <c r="K991" s="150"/>
      <c r="L991" s="31"/>
      <c r="M991" s="151" t="s">
        <v>1</v>
      </c>
      <c r="N991" s="152" t="s">
        <v>42</v>
      </c>
      <c r="P991" s="153">
        <f>O991*H991</f>
        <v>0</v>
      </c>
      <c r="Q991" s="153">
        <v>3.0064E-2</v>
      </c>
      <c r="R991" s="153">
        <f>Q991*H991</f>
        <v>0.405864</v>
      </c>
      <c r="S991" s="153">
        <v>0</v>
      </c>
      <c r="T991" s="154">
        <f>S991*H991</f>
        <v>0</v>
      </c>
      <c r="AR991" s="155" t="s">
        <v>323</v>
      </c>
      <c r="AT991" s="155" t="s">
        <v>319</v>
      </c>
      <c r="AU991" s="155" t="s">
        <v>88</v>
      </c>
      <c r="AY991" s="16" t="s">
        <v>317</v>
      </c>
      <c r="BE991" s="156">
        <f>IF(N991="základná",J991,0)</f>
        <v>0</v>
      </c>
      <c r="BF991" s="156">
        <f>IF(N991="znížená",J991,0)</f>
        <v>0</v>
      </c>
      <c r="BG991" s="156">
        <f>IF(N991="zákl. prenesená",J991,0)</f>
        <v>0</v>
      </c>
      <c r="BH991" s="156">
        <f>IF(N991="zníž. prenesená",J991,0)</f>
        <v>0</v>
      </c>
      <c r="BI991" s="156">
        <f>IF(N991="nulová",J991,0)</f>
        <v>0</v>
      </c>
      <c r="BJ991" s="16" t="s">
        <v>88</v>
      </c>
      <c r="BK991" s="156">
        <f>ROUND(I991*H991,2)</f>
        <v>0</v>
      </c>
      <c r="BL991" s="16" t="s">
        <v>323</v>
      </c>
      <c r="BM991" s="155" t="s">
        <v>1816</v>
      </c>
    </row>
    <row r="992" spans="2:65" s="12" customFormat="1" ht="10">
      <c r="B992" s="157"/>
      <c r="D992" s="158" t="s">
        <v>328</v>
      </c>
      <c r="E992" s="159" t="s">
        <v>1</v>
      </c>
      <c r="F992" s="160" t="s">
        <v>1720</v>
      </c>
      <c r="H992" s="161">
        <v>13.5</v>
      </c>
      <c r="I992" s="162"/>
      <c r="L992" s="157"/>
      <c r="M992" s="163"/>
      <c r="T992" s="164"/>
      <c r="AT992" s="159" t="s">
        <v>328</v>
      </c>
      <c r="AU992" s="159" t="s">
        <v>88</v>
      </c>
      <c r="AV992" s="12" t="s">
        <v>88</v>
      </c>
      <c r="AW992" s="12" t="s">
        <v>31</v>
      </c>
      <c r="AX992" s="12" t="s">
        <v>76</v>
      </c>
      <c r="AY992" s="159" t="s">
        <v>317</v>
      </c>
    </row>
    <row r="993" spans="2:65" s="13" customFormat="1" ht="10">
      <c r="B993" s="165"/>
      <c r="D993" s="158" t="s">
        <v>328</v>
      </c>
      <c r="E993" s="166" t="s">
        <v>1</v>
      </c>
      <c r="F993" s="167" t="s">
        <v>1721</v>
      </c>
      <c r="H993" s="168">
        <v>13.5</v>
      </c>
      <c r="I993" s="169"/>
      <c r="L993" s="165"/>
      <c r="M993" s="170"/>
      <c r="T993" s="171"/>
      <c r="AT993" s="166" t="s">
        <v>328</v>
      </c>
      <c r="AU993" s="166" t="s">
        <v>88</v>
      </c>
      <c r="AV993" s="13" t="s">
        <v>92</v>
      </c>
      <c r="AW993" s="13" t="s">
        <v>31</v>
      </c>
      <c r="AX993" s="13" t="s">
        <v>76</v>
      </c>
      <c r="AY993" s="166" t="s">
        <v>317</v>
      </c>
    </row>
    <row r="994" spans="2:65" s="14" customFormat="1" ht="10">
      <c r="B994" s="172"/>
      <c r="D994" s="158" t="s">
        <v>328</v>
      </c>
      <c r="E994" s="173" t="s">
        <v>1</v>
      </c>
      <c r="F994" s="174" t="s">
        <v>332</v>
      </c>
      <c r="H994" s="175">
        <v>13.5</v>
      </c>
      <c r="I994" s="176"/>
      <c r="L994" s="172"/>
      <c r="M994" s="177"/>
      <c r="T994" s="178"/>
      <c r="AT994" s="173" t="s">
        <v>328</v>
      </c>
      <c r="AU994" s="173" t="s">
        <v>88</v>
      </c>
      <c r="AV994" s="14" t="s">
        <v>323</v>
      </c>
      <c r="AW994" s="14" t="s">
        <v>31</v>
      </c>
      <c r="AX994" s="14" t="s">
        <v>83</v>
      </c>
      <c r="AY994" s="173" t="s">
        <v>317</v>
      </c>
    </row>
    <row r="995" spans="2:65" s="1" customFormat="1" ht="33" customHeight="1">
      <c r="B995" s="142"/>
      <c r="C995" s="143" t="s">
        <v>739</v>
      </c>
      <c r="D995" s="143" t="s">
        <v>319</v>
      </c>
      <c r="E995" s="144" t="s">
        <v>1817</v>
      </c>
      <c r="F995" s="145" t="s">
        <v>1818</v>
      </c>
      <c r="G995" s="146" t="s">
        <v>444</v>
      </c>
      <c r="H995" s="147">
        <v>31.47</v>
      </c>
      <c r="I995" s="148"/>
      <c r="J995" s="149">
        <f>ROUND(I995*H995,2)</f>
        <v>0</v>
      </c>
      <c r="K995" s="150"/>
      <c r="L995" s="31"/>
      <c r="M995" s="151" t="s">
        <v>1</v>
      </c>
      <c r="N995" s="152" t="s">
        <v>42</v>
      </c>
      <c r="P995" s="153">
        <f>O995*H995</f>
        <v>0</v>
      </c>
      <c r="Q995" s="153">
        <v>3.2479000000000001E-2</v>
      </c>
      <c r="R995" s="153">
        <f>Q995*H995</f>
        <v>1.0221141300000001</v>
      </c>
      <c r="S995" s="153">
        <v>0</v>
      </c>
      <c r="T995" s="154">
        <f>S995*H995</f>
        <v>0</v>
      </c>
      <c r="AR995" s="155" t="s">
        <v>323</v>
      </c>
      <c r="AT995" s="155" t="s">
        <v>319</v>
      </c>
      <c r="AU995" s="155" t="s">
        <v>88</v>
      </c>
      <c r="AY995" s="16" t="s">
        <v>317</v>
      </c>
      <c r="BE995" s="156">
        <f>IF(N995="základná",J995,0)</f>
        <v>0</v>
      </c>
      <c r="BF995" s="156">
        <f>IF(N995="znížená",J995,0)</f>
        <v>0</v>
      </c>
      <c r="BG995" s="156">
        <f>IF(N995="zákl. prenesená",J995,0)</f>
        <v>0</v>
      </c>
      <c r="BH995" s="156">
        <f>IF(N995="zníž. prenesená",J995,0)</f>
        <v>0</v>
      </c>
      <c r="BI995" s="156">
        <f>IF(N995="nulová",J995,0)</f>
        <v>0</v>
      </c>
      <c r="BJ995" s="16" t="s">
        <v>88</v>
      </c>
      <c r="BK995" s="156">
        <f>ROUND(I995*H995,2)</f>
        <v>0</v>
      </c>
      <c r="BL995" s="16" t="s">
        <v>323</v>
      </c>
      <c r="BM995" s="155" t="s">
        <v>1819</v>
      </c>
    </row>
    <row r="996" spans="2:65" s="12" customFormat="1" ht="10">
      <c r="B996" s="157"/>
      <c r="D996" s="158" t="s">
        <v>328</v>
      </c>
      <c r="E996" s="159" t="s">
        <v>1</v>
      </c>
      <c r="F996" s="160" t="s">
        <v>1778</v>
      </c>
      <c r="H996" s="161">
        <v>31.47</v>
      </c>
      <c r="I996" s="162"/>
      <c r="L996" s="157"/>
      <c r="M996" s="163"/>
      <c r="T996" s="164"/>
      <c r="AT996" s="159" t="s">
        <v>328</v>
      </c>
      <c r="AU996" s="159" t="s">
        <v>88</v>
      </c>
      <c r="AV996" s="12" t="s">
        <v>88</v>
      </c>
      <c r="AW996" s="12" t="s">
        <v>31</v>
      </c>
      <c r="AX996" s="12" t="s">
        <v>76</v>
      </c>
      <c r="AY996" s="159" t="s">
        <v>317</v>
      </c>
    </row>
    <row r="997" spans="2:65" s="13" customFormat="1" ht="10">
      <c r="B997" s="165"/>
      <c r="D997" s="158" t="s">
        <v>328</v>
      </c>
      <c r="E997" s="166" t="s">
        <v>1</v>
      </c>
      <c r="F997" s="167" t="s">
        <v>1779</v>
      </c>
      <c r="H997" s="168">
        <v>31.47</v>
      </c>
      <c r="I997" s="169"/>
      <c r="L997" s="165"/>
      <c r="M997" s="170"/>
      <c r="T997" s="171"/>
      <c r="AT997" s="166" t="s">
        <v>328</v>
      </c>
      <c r="AU997" s="166" t="s">
        <v>88</v>
      </c>
      <c r="AV997" s="13" t="s">
        <v>92</v>
      </c>
      <c r="AW997" s="13" t="s">
        <v>31</v>
      </c>
      <c r="AX997" s="13" t="s">
        <v>76</v>
      </c>
      <c r="AY997" s="166" t="s">
        <v>317</v>
      </c>
    </row>
    <row r="998" spans="2:65" s="14" customFormat="1" ht="10">
      <c r="B998" s="172"/>
      <c r="D998" s="158" t="s">
        <v>328</v>
      </c>
      <c r="E998" s="173" t="s">
        <v>1</v>
      </c>
      <c r="F998" s="174" t="s">
        <v>332</v>
      </c>
      <c r="H998" s="175">
        <v>31.47</v>
      </c>
      <c r="I998" s="176"/>
      <c r="L998" s="172"/>
      <c r="M998" s="177"/>
      <c r="T998" s="178"/>
      <c r="AT998" s="173" t="s">
        <v>328</v>
      </c>
      <c r="AU998" s="173" t="s">
        <v>88</v>
      </c>
      <c r="AV998" s="14" t="s">
        <v>323</v>
      </c>
      <c r="AW998" s="14" t="s">
        <v>31</v>
      </c>
      <c r="AX998" s="14" t="s">
        <v>83</v>
      </c>
      <c r="AY998" s="173" t="s">
        <v>317</v>
      </c>
    </row>
    <row r="999" spans="2:65" s="1" customFormat="1" ht="37.75" customHeight="1">
      <c r="B999" s="142"/>
      <c r="C999" s="143" t="s">
        <v>1820</v>
      </c>
      <c r="D999" s="143" t="s">
        <v>319</v>
      </c>
      <c r="E999" s="144" t="s">
        <v>1821</v>
      </c>
      <c r="F999" s="145" t="s">
        <v>1822</v>
      </c>
      <c r="G999" s="146" t="s">
        <v>444</v>
      </c>
      <c r="H999" s="147">
        <v>676.67</v>
      </c>
      <c r="I999" s="148"/>
      <c r="J999" s="149">
        <f>ROUND(I999*H999,2)</f>
        <v>0</v>
      </c>
      <c r="K999" s="150"/>
      <c r="L999" s="31"/>
      <c r="M999" s="151" t="s">
        <v>1</v>
      </c>
      <c r="N999" s="152" t="s">
        <v>42</v>
      </c>
      <c r="P999" s="153">
        <f>O999*H999</f>
        <v>0</v>
      </c>
      <c r="Q999" s="153">
        <v>3.363E-2</v>
      </c>
      <c r="R999" s="153">
        <f>Q999*H999</f>
        <v>22.756412099999999</v>
      </c>
      <c r="S999" s="153">
        <v>0</v>
      </c>
      <c r="T999" s="154">
        <f>S999*H999</f>
        <v>0</v>
      </c>
      <c r="AR999" s="155" t="s">
        <v>323</v>
      </c>
      <c r="AT999" s="155" t="s">
        <v>319</v>
      </c>
      <c r="AU999" s="155" t="s">
        <v>88</v>
      </c>
      <c r="AY999" s="16" t="s">
        <v>317</v>
      </c>
      <c r="BE999" s="156">
        <f>IF(N999="základná",J999,0)</f>
        <v>0</v>
      </c>
      <c r="BF999" s="156">
        <f>IF(N999="znížená",J999,0)</f>
        <v>0</v>
      </c>
      <c r="BG999" s="156">
        <f>IF(N999="zákl. prenesená",J999,0)</f>
        <v>0</v>
      </c>
      <c r="BH999" s="156">
        <f>IF(N999="zníž. prenesená",J999,0)</f>
        <v>0</v>
      </c>
      <c r="BI999" s="156">
        <f>IF(N999="nulová",J999,0)</f>
        <v>0</v>
      </c>
      <c r="BJ999" s="16" t="s">
        <v>88</v>
      </c>
      <c r="BK999" s="156">
        <f>ROUND(I999*H999,2)</f>
        <v>0</v>
      </c>
      <c r="BL999" s="16" t="s">
        <v>323</v>
      </c>
      <c r="BM999" s="155" t="s">
        <v>1823</v>
      </c>
    </row>
    <row r="1000" spans="2:65" s="12" customFormat="1" ht="10">
      <c r="B1000" s="157"/>
      <c r="D1000" s="158" t="s">
        <v>328</v>
      </c>
      <c r="E1000" s="159" t="s">
        <v>1</v>
      </c>
      <c r="F1000" s="160" t="s">
        <v>1824</v>
      </c>
      <c r="H1000" s="161">
        <v>676.67</v>
      </c>
      <c r="I1000" s="162"/>
      <c r="L1000" s="157"/>
      <c r="M1000" s="163"/>
      <c r="T1000" s="164"/>
      <c r="AT1000" s="159" t="s">
        <v>328</v>
      </c>
      <c r="AU1000" s="159" t="s">
        <v>88</v>
      </c>
      <c r="AV1000" s="12" t="s">
        <v>88</v>
      </c>
      <c r="AW1000" s="12" t="s">
        <v>31</v>
      </c>
      <c r="AX1000" s="12" t="s">
        <v>76</v>
      </c>
      <c r="AY1000" s="159" t="s">
        <v>317</v>
      </c>
    </row>
    <row r="1001" spans="2:65" s="13" customFormat="1" ht="10">
      <c r="B1001" s="165"/>
      <c r="D1001" s="158" t="s">
        <v>328</v>
      </c>
      <c r="E1001" s="166" t="s">
        <v>1</v>
      </c>
      <c r="F1001" s="167" t="s">
        <v>1792</v>
      </c>
      <c r="H1001" s="168">
        <v>676.67</v>
      </c>
      <c r="I1001" s="169"/>
      <c r="L1001" s="165"/>
      <c r="M1001" s="170"/>
      <c r="T1001" s="171"/>
      <c r="AT1001" s="166" t="s">
        <v>328</v>
      </c>
      <c r="AU1001" s="166" t="s">
        <v>88</v>
      </c>
      <c r="AV1001" s="13" t="s">
        <v>92</v>
      </c>
      <c r="AW1001" s="13" t="s">
        <v>31</v>
      </c>
      <c r="AX1001" s="13" t="s">
        <v>76</v>
      </c>
      <c r="AY1001" s="166" t="s">
        <v>317</v>
      </c>
    </row>
    <row r="1002" spans="2:65" s="14" customFormat="1" ht="10">
      <c r="B1002" s="172"/>
      <c r="D1002" s="158" t="s">
        <v>328</v>
      </c>
      <c r="E1002" s="173" t="s">
        <v>1</v>
      </c>
      <c r="F1002" s="174" t="s">
        <v>332</v>
      </c>
      <c r="H1002" s="175">
        <v>676.67</v>
      </c>
      <c r="I1002" s="176"/>
      <c r="L1002" s="172"/>
      <c r="M1002" s="177"/>
      <c r="T1002" s="178"/>
      <c r="AT1002" s="173" t="s">
        <v>328</v>
      </c>
      <c r="AU1002" s="173" t="s">
        <v>88</v>
      </c>
      <c r="AV1002" s="14" t="s">
        <v>323</v>
      </c>
      <c r="AW1002" s="14" t="s">
        <v>31</v>
      </c>
      <c r="AX1002" s="14" t="s">
        <v>83</v>
      </c>
      <c r="AY1002" s="173" t="s">
        <v>317</v>
      </c>
    </row>
    <row r="1003" spans="2:65" s="1" customFormat="1" ht="44.25" customHeight="1">
      <c r="B1003" s="142"/>
      <c r="C1003" s="143" t="s">
        <v>742</v>
      </c>
      <c r="D1003" s="143" t="s">
        <v>319</v>
      </c>
      <c r="E1003" s="144" t="s">
        <v>1825</v>
      </c>
      <c r="F1003" s="145" t="s">
        <v>1826</v>
      </c>
      <c r="G1003" s="146" t="s">
        <v>444</v>
      </c>
      <c r="H1003" s="147">
        <v>4352.32</v>
      </c>
      <c r="I1003" s="148"/>
      <c r="J1003" s="149">
        <f>ROUND(I1003*H1003,2)</f>
        <v>0</v>
      </c>
      <c r="K1003" s="150"/>
      <c r="L1003" s="31"/>
      <c r="M1003" s="151" t="s">
        <v>1</v>
      </c>
      <c r="N1003" s="152" t="s">
        <v>42</v>
      </c>
      <c r="P1003" s="153">
        <f>O1003*H1003</f>
        <v>0</v>
      </c>
      <c r="Q1003" s="153">
        <v>4.3830000000000001E-2</v>
      </c>
      <c r="R1003" s="153">
        <f>Q1003*H1003</f>
        <v>190.76218559999998</v>
      </c>
      <c r="S1003" s="153">
        <v>0</v>
      </c>
      <c r="T1003" s="154">
        <f>S1003*H1003</f>
        <v>0</v>
      </c>
      <c r="AR1003" s="155" t="s">
        <v>323</v>
      </c>
      <c r="AT1003" s="155" t="s">
        <v>319</v>
      </c>
      <c r="AU1003" s="155" t="s">
        <v>88</v>
      </c>
      <c r="AY1003" s="16" t="s">
        <v>317</v>
      </c>
      <c r="BE1003" s="156">
        <f>IF(N1003="základná",J1003,0)</f>
        <v>0</v>
      </c>
      <c r="BF1003" s="156">
        <f>IF(N1003="znížená",J1003,0)</f>
        <v>0</v>
      </c>
      <c r="BG1003" s="156">
        <f>IF(N1003="zákl. prenesená",J1003,0)</f>
        <v>0</v>
      </c>
      <c r="BH1003" s="156">
        <f>IF(N1003="zníž. prenesená",J1003,0)</f>
        <v>0</v>
      </c>
      <c r="BI1003" s="156">
        <f>IF(N1003="nulová",J1003,0)</f>
        <v>0</v>
      </c>
      <c r="BJ1003" s="16" t="s">
        <v>88</v>
      </c>
      <c r="BK1003" s="156">
        <f>ROUND(I1003*H1003,2)</f>
        <v>0</v>
      </c>
      <c r="BL1003" s="16" t="s">
        <v>323</v>
      </c>
      <c r="BM1003" s="155" t="s">
        <v>1827</v>
      </c>
    </row>
    <row r="1004" spans="2:65" s="12" customFormat="1" ht="10">
      <c r="B1004" s="157"/>
      <c r="D1004" s="158" t="s">
        <v>328</v>
      </c>
      <c r="E1004" s="159" t="s">
        <v>1</v>
      </c>
      <c r="F1004" s="160" t="s">
        <v>1828</v>
      </c>
      <c r="H1004" s="161">
        <v>339.08</v>
      </c>
      <c r="I1004" s="162"/>
      <c r="L1004" s="157"/>
      <c r="M1004" s="163"/>
      <c r="T1004" s="164"/>
      <c r="AT1004" s="159" t="s">
        <v>328</v>
      </c>
      <c r="AU1004" s="159" t="s">
        <v>88</v>
      </c>
      <c r="AV1004" s="12" t="s">
        <v>88</v>
      </c>
      <c r="AW1004" s="12" t="s">
        <v>31</v>
      </c>
      <c r="AX1004" s="12" t="s">
        <v>76</v>
      </c>
      <c r="AY1004" s="159" t="s">
        <v>317</v>
      </c>
    </row>
    <row r="1005" spans="2:65" s="13" customFormat="1" ht="10">
      <c r="B1005" s="165"/>
      <c r="D1005" s="158" t="s">
        <v>328</v>
      </c>
      <c r="E1005" s="166" t="s">
        <v>1</v>
      </c>
      <c r="F1005" s="167" t="s">
        <v>1829</v>
      </c>
      <c r="H1005" s="168">
        <v>339.08</v>
      </c>
      <c r="I1005" s="169"/>
      <c r="L1005" s="165"/>
      <c r="M1005" s="170"/>
      <c r="T1005" s="171"/>
      <c r="AT1005" s="166" t="s">
        <v>328</v>
      </c>
      <c r="AU1005" s="166" t="s">
        <v>88</v>
      </c>
      <c r="AV1005" s="13" t="s">
        <v>92</v>
      </c>
      <c r="AW1005" s="13" t="s">
        <v>31</v>
      </c>
      <c r="AX1005" s="13" t="s">
        <v>76</v>
      </c>
      <c r="AY1005" s="166" t="s">
        <v>317</v>
      </c>
    </row>
    <row r="1006" spans="2:65" s="12" customFormat="1" ht="10">
      <c r="B1006" s="157"/>
      <c r="D1006" s="158" t="s">
        <v>328</v>
      </c>
      <c r="E1006" s="159" t="s">
        <v>1</v>
      </c>
      <c r="F1006" s="160" t="s">
        <v>1830</v>
      </c>
      <c r="H1006" s="161">
        <v>4013.24</v>
      </c>
      <c r="I1006" s="162"/>
      <c r="L1006" s="157"/>
      <c r="M1006" s="163"/>
      <c r="T1006" s="164"/>
      <c r="AT1006" s="159" t="s">
        <v>328</v>
      </c>
      <c r="AU1006" s="159" t="s">
        <v>88</v>
      </c>
      <c r="AV1006" s="12" t="s">
        <v>88</v>
      </c>
      <c r="AW1006" s="12" t="s">
        <v>31</v>
      </c>
      <c r="AX1006" s="12" t="s">
        <v>76</v>
      </c>
      <c r="AY1006" s="159" t="s">
        <v>317</v>
      </c>
    </row>
    <row r="1007" spans="2:65" s="13" customFormat="1" ht="10">
      <c r="B1007" s="165"/>
      <c r="D1007" s="158" t="s">
        <v>328</v>
      </c>
      <c r="E1007" s="166" t="s">
        <v>1</v>
      </c>
      <c r="F1007" s="167" t="s">
        <v>1831</v>
      </c>
      <c r="H1007" s="168">
        <v>4013.24</v>
      </c>
      <c r="I1007" s="169"/>
      <c r="L1007" s="165"/>
      <c r="M1007" s="170"/>
      <c r="T1007" s="171"/>
      <c r="AT1007" s="166" t="s">
        <v>328</v>
      </c>
      <c r="AU1007" s="166" t="s">
        <v>88</v>
      </c>
      <c r="AV1007" s="13" t="s">
        <v>92</v>
      </c>
      <c r="AW1007" s="13" t="s">
        <v>31</v>
      </c>
      <c r="AX1007" s="13" t="s">
        <v>76</v>
      </c>
      <c r="AY1007" s="166" t="s">
        <v>317</v>
      </c>
    </row>
    <row r="1008" spans="2:65" s="14" customFormat="1" ht="10">
      <c r="B1008" s="172"/>
      <c r="D1008" s="158" t="s">
        <v>328</v>
      </c>
      <c r="E1008" s="173" t="s">
        <v>1</v>
      </c>
      <c r="F1008" s="174" t="s">
        <v>332</v>
      </c>
      <c r="H1008" s="175">
        <v>4352.32</v>
      </c>
      <c r="I1008" s="176"/>
      <c r="L1008" s="172"/>
      <c r="M1008" s="177"/>
      <c r="T1008" s="178"/>
      <c r="AT1008" s="173" t="s">
        <v>328</v>
      </c>
      <c r="AU1008" s="173" t="s">
        <v>88</v>
      </c>
      <c r="AV1008" s="14" t="s">
        <v>323</v>
      </c>
      <c r="AW1008" s="14" t="s">
        <v>31</v>
      </c>
      <c r="AX1008" s="14" t="s">
        <v>83</v>
      </c>
      <c r="AY1008" s="173" t="s">
        <v>317</v>
      </c>
    </row>
    <row r="1009" spans="2:65" s="1" customFormat="1" ht="24.15" customHeight="1">
      <c r="B1009" s="142"/>
      <c r="C1009" s="143" t="s">
        <v>1832</v>
      </c>
      <c r="D1009" s="143" t="s">
        <v>319</v>
      </c>
      <c r="E1009" s="144" t="s">
        <v>1833</v>
      </c>
      <c r="F1009" s="145" t="s">
        <v>1834</v>
      </c>
      <c r="G1009" s="146" t="s">
        <v>444</v>
      </c>
      <c r="H1009" s="147">
        <v>278.23</v>
      </c>
      <c r="I1009" s="148"/>
      <c r="J1009" s="149">
        <f>ROUND(I1009*H1009,2)</f>
        <v>0</v>
      </c>
      <c r="K1009" s="150"/>
      <c r="L1009" s="31"/>
      <c r="M1009" s="151" t="s">
        <v>1</v>
      </c>
      <c r="N1009" s="152" t="s">
        <v>42</v>
      </c>
      <c r="P1009" s="153">
        <f>O1009*H1009</f>
        <v>0</v>
      </c>
      <c r="Q1009" s="153">
        <v>4.3833999999999998E-2</v>
      </c>
      <c r="R1009" s="153">
        <f>Q1009*H1009</f>
        <v>12.19593382</v>
      </c>
      <c r="S1009" s="153">
        <v>0</v>
      </c>
      <c r="T1009" s="154">
        <f>S1009*H1009</f>
        <v>0</v>
      </c>
      <c r="AR1009" s="155" t="s">
        <v>323</v>
      </c>
      <c r="AT1009" s="155" t="s">
        <v>319</v>
      </c>
      <c r="AU1009" s="155" t="s">
        <v>88</v>
      </c>
      <c r="AY1009" s="16" t="s">
        <v>317</v>
      </c>
      <c r="BE1009" s="156">
        <f>IF(N1009="základná",J1009,0)</f>
        <v>0</v>
      </c>
      <c r="BF1009" s="156">
        <f>IF(N1009="znížená",J1009,0)</f>
        <v>0</v>
      </c>
      <c r="BG1009" s="156">
        <f>IF(N1009="zákl. prenesená",J1009,0)</f>
        <v>0</v>
      </c>
      <c r="BH1009" s="156">
        <f>IF(N1009="zníž. prenesená",J1009,0)</f>
        <v>0</v>
      </c>
      <c r="BI1009" s="156">
        <f>IF(N1009="nulová",J1009,0)</f>
        <v>0</v>
      </c>
      <c r="BJ1009" s="16" t="s">
        <v>88</v>
      </c>
      <c r="BK1009" s="156">
        <f>ROUND(I1009*H1009,2)</f>
        <v>0</v>
      </c>
      <c r="BL1009" s="16" t="s">
        <v>323</v>
      </c>
      <c r="BM1009" s="155" t="s">
        <v>1835</v>
      </c>
    </row>
    <row r="1010" spans="2:65" s="12" customFormat="1" ht="10">
      <c r="B1010" s="157"/>
      <c r="D1010" s="158" t="s">
        <v>328</v>
      </c>
      <c r="E1010" s="159" t="s">
        <v>1</v>
      </c>
      <c r="F1010" s="160" t="s">
        <v>1808</v>
      </c>
      <c r="H1010" s="161">
        <v>278.23</v>
      </c>
      <c r="I1010" s="162"/>
      <c r="L1010" s="157"/>
      <c r="M1010" s="163"/>
      <c r="T1010" s="164"/>
      <c r="AT1010" s="159" t="s">
        <v>328</v>
      </c>
      <c r="AU1010" s="159" t="s">
        <v>88</v>
      </c>
      <c r="AV1010" s="12" t="s">
        <v>88</v>
      </c>
      <c r="AW1010" s="12" t="s">
        <v>31</v>
      </c>
      <c r="AX1010" s="12" t="s">
        <v>76</v>
      </c>
      <c r="AY1010" s="159" t="s">
        <v>317</v>
      </c>
    </row>
    <row r="1011" spans="2:65" s="13" customFormat="1" ht="10">
      <c r="B1011" s="165"/>
      <c r="D1011" s="158" t="s">
        <v>328</v>
      </c>
      <c r="E1011" s="166" t="s">
        <v>1</v>
      </c>
      <c r="F1011" s="167" t="s">
        <v>1719</v>
      </c>
      <c r="H1011" s="168">
        <v>278.23</v>
      </c>
      <c r="I1011" s="169"/>
      <c r="L1011" s="165"/>
      <c r="M1011" s="170"/>
      <c r="T1011" s="171"/>
      <c r="AT1011" s="166" t="s">
        <v>328</v>
      </c>
      <c r="AU1011" s="166" t="s">
        <v>88</v>
      </c>
      <c r="AV1011" s="13" t="s">
        <v>92</v>
      </c>
      <c r="AW1011" s="13" t="s">
        <v>31</v>
      </c>
      <c r="AX1011" s="13" t="s">
        <v>76</v>
      </c>
      <c r="AY1011" s="166" t="s">
        <v>317</v>
      </c>
    </row>
    <row r="1012" spans="2:65" s="14" customFormat="1" ht="10">
      <c r="B1012" s="172"/>
      <c r="D1012" s="158" t="s">
        <v>328</v>
      </c>
      <c r="E1012" s="173" t="s">
        <v>1</v>
      </c>
      <c r="F1012" s="174" t="s">
        <v>332</v>
      </c>
      <c r="H1012" s="175">
        <v>278.23</v>
      </c>
      <c r="I1012" s="176"/>
      <c r="L1012" s="172"/>
      <c r="M1012" s="177"/>
      <c r="T1012" s="178"/>
      <c r="AT1012" s="173" t="s">
        <v>328</v>
      </c>
      <c r="AU1012" s="173" t="s">
        <v>88</v>
      </c>
      <c r="AV1012" s="14" t="s">
        <v>323</v>
      </c>
      <c r="AW1012" s="14" t="s">
        <v>31</v>
      </c>
      <c r="AX1012" s="14" t="s">
        <v>83</v>
      </c>
      <c r="AY1012" s="173" t="s">
        <v>317</v>
      </c>
    </row>
    <row r="1013" spans="2:65" s="1" customFormat="1" ht="16.5" customHeight="1">
      <c r="B1013" s="142"/>
      <c r="C1013" s="143" t="s">
        <v>1836</v>
      </c>
      <c r="D1013" s="143" t="s">
        <v>319</v>
      </c>
      <c r="E1013" s="144" t="s">
        <v>1837</v>
      </c>
      <c r="F1013" s="145" t="s">
        <v>1838</v>
      </c>
      <c r="G1013" s="146" t="s">
        <v>484</v>
      </c>
      <c r="H1013" s="147">
        <v>90.48</v>
      </c>
      <c r="I1013" s="148"/>
      <c r="J1013" s="149">
        <f>ROUND(I1013*H1013,2)</f>
        <v>0</v>
      </c>
      <c r="K1013" s="150"/>
      <c r="L1013" s="31"/>
      <c r="M1013" s="151" t="s">
        <v>1</v>
      </c>
      <c r="N1013" s="152" t="s">
        <v>42</v>
      </c>
      <c r="P1013" s="153">
        <f>O1013*H1013</f>
        <v>0</v>
      </c>
      <c r="Q1013" s="153">
        <v>5.5000000000000002E-5</v>
      </c>
      <c r="R1013" s="153">
        <f>Q1013*H1013</f>
        <v>4.9764000000000006E-3</v>
      </c>
      <c r="S1013" s="153">
        <v>0</v>
      </c>
      <c r="T1013" s="154">
        <f>S1013*H1013</f>
        <v>0</v>
      </c>
      <c r="AR1013" s="155" t="s">
        <v>323</v>
      </c>
      <c r="AT1013" s="155" t="s">
        <v>319</v>
      </c>
      <c r="AU1013" s="155" t="s">
        <v>88</v>
      </c>
      <c r="AY1013" s="16" t="s">
        <v>317</v>
      </c>
      <c r="BE1013" s="156">
        <f>IF(N1013="základná",J1013,0)</f>
        <v>0</v>
      </c>
      <c r="BF1013" s="156">
        <f>IF(N1013="znížená",J1013,0)</f>
        <v>0</v>
      </c>
      <c r="BG1013" s="156">
        <f>IF(N1013="zákl. prenesená",J1013,0)</f>
        <v>0</v>
      </c>
      <c r="BH1013" s="156">
        <f>IF(N1013="zníž. prenesená",J1013,0)</f>
        <v>0</v>
      </c>
      <c r="BI1013" s="156">
        <f>IF(N1013="nulová",J1013,0)</f>
        <v>0</v>
      </c>
      <c r="BJ1013" s="16" t="s">
        <v>88</v>
      </c>
      <c r="BK1013" s="156">
        <f>ROUND(I1013*H1013,2)</f>
        <v>0</v>
      </c>
      <c r="BL1013" s="16" t="s">
        <v>323</v>
      </c>
      <c r="BM1013" s="155" t="s">
        <v>1839</v>
      </c>
    </row>
    <row r="1014" spans="2:65" s="12" customFormat="1" ht="10">
      <c r="B1014" s="157"/>
      <c r="D1014" s="158" t="s">
        <v>328</v>
      </c>
      <c r="E1014" s="159" t="s">
        <v>1</v>
      </c>
      <c r="F1014" s="160" t="s">
        <v>1840</v>
      </c>
      <c r="H1014" s="161">
        <v>90.48</v>
      </c>
      <c r="I1014" s="162"/>
      <c r="L1014" s="157"/>
      <c r="M1014" s="163"/>
      <c r="T1014" s="164"/>
      <c r="AT1014" s="159" t="s">
        <v>328</v>
      </c>
      <c r="AU1014" s="159" t="s">
        <v>88</v>
      </c>
      <c r="AV1014" s="12" t="s">
        <v>88</v>
      </c>
      <c r="AW1014" s="12" t="s">
        <v>31</v>
      </c>
      <c r="AX1014" s="12" t="s">
        <v>76</v>
      </c>
      <c r="AY1014" s="159" t="s">
        <v>317</v>
      </c>
    </row>
    <row r="1015" spans="2:65" s="13" customFormat="1" ht="10">
      <c r="B1015" s="165"/>
      <c r="D1015" s="158" t="s">
        <v>328</v>
      </c>
      <c r="E1015" s="166" t="s">
        <v>1</v>
      </c>
      <c r="F1015" s="167" t="s">
        <v>331</v>
      </c>
      <c r="H1015" s="168">
        <v>90.48</v>
      </c>
      <c r="I1015" s="169"/>
      <c r="L1015" s="165"/>
      <c r="M1015" s="170"/>
      <c r="T1015" s="171"/>
      <c r="AT1015" s="166" t="s">
        <v>328</v>
      </c>
      <c r="AU1015" s="166" t="s">
        <v>88</v>
      </c>
      <c r="AV1015" s="13" t="s">
        <v>92</v>
      </c>
      <c r="AW1015" s="13" t="s">
        <v>31</v>
      </c>
      <c r="AX1015" s="13" t="s">
        <v>76</v>
      </c>
      <c r="AY1015" s="166" t="s">
        <v>317</v>
      </c>
    </row>
    <row r="1016" spans="2:65" s="14" customFormat="1" ht="10">
      <c r="B1016" s="172"/>
      <c r="D1016" s="158" t="s">
        <v>328</v>
      </c>
      <c r="E1016" s="173" t="s">
        <v>1</v>
      </c>
      <c r="F1016" s="174" t="s">
        <v>332</v>
      </c>
      <c r="H1016" s="175">
        <v>90.48</v>
      </c>
      <c r="I1016" s="176"/>
      <c r="L1016" s="172"/>
      <c r="M1016" s="177"/>
      <c r="T1016" s="178"/>
      <c r="AT1016" s="173" t="s">
        <v>328</v>
      </c>
      <c r="AU1016" s="173" t="s">
        <v>88</v>
      </c>
      <c r="AV1016" s="14" t="s">
        <v>323</v>
      </c>
      <c r="AW1016" s="14" t="s">
        <v>31</v>
      </c>
      <c r="AX1016" s="14" t="s">
        <v>83</v>
      </c>
      <c r="AY1016" s="173" t="s">
        <v>317</v>
      </c>
    </row>
    <row r="1017" spans="2:65" s="1" customFormat="1" ht="16.5" customHeight="1">
      <c r="B1017" s="142"/>
      <c r="C1017" s="179" t="s">
        <v>1841</v>
      </c>
      <c r="D1017" s="179" t="s">
        <v>454</v>
      </c>
      <c r="E1017" s="180" t="s">
        <v>1842</v>
      </c>
      <c r="F1017" s="181" t="s">
        <v>1843</v>
      </c>
      <c r="G1017" s="182" t="s">
        <v>484</v>
      </c>
      <c r="H1017" s="183">
        <v>30.16</v>
      </c>
      <c r="I1017" s="184"/>
      <c r="J1017" s="185">
        <f>ROUND(I1017*H1017,2)</f>
        <v>0</v>
      </c>
      <c r="K1017" s="186"/>
      <c r="L1017" s="187"/>
      <c r="M1017" s="188" t="s">
        <v>1</v>
      </c>
      <c r="N1017" s="189" t="s">
        <v>42</v>
      </c>
      <c r="P1017" s="153">
        <f>O1017*H1017</f>
        <v>0</v>
      </c>
      <c r="Q1017" s="153">
        <v>0</v>
      </c>
      <c r="R1017" s="153">
        <f>Q1017*H1017</f>
        <v>0</v>
      </c>
      <c r="S1017" s="153">
        <v>0</v>
      </c>
      <c r="T1017" s="154">
        <f>S1017*H1017</f>
        <v>0</v>
      </c>
      <c r="AR1017" s="155" t="s">
        <v>356</v>
      </c>
      <c r="AT1017" s="155" t="s">
        <v>454</v>
      </c>
      <c r="AU1017" s="155" t="s">
        <v>88</v>
      </c>
      <c r="AY1017" s="16" t="s">
        <v>317</v>
      </c>
      <c r="BE1017" s="156">
        <f>IF(N1017="základná",J1017,0)</f>
        <v>0</v>
      </c>
      <c r="BF1017" s="156">
        <f>IF(N1017="znížená",J1017,0)</f>
        <v>0</v>
      </c>
      <c r="BG1017" s="156">
        <f>IF(N1017="zákl. prenesená",J1017,0)</f>
        <v>0</v>
      </c>
      <c r="BH1017" s="156">
        <f>IF(N1017="zníž. prenesená",J1017,0)</f>
        <v>0</v>
      </c>
      <c r="BI1017" s="156">
        <f>IF(N1017="nulová",J1017,0)</f>
        <v>0</v>
      </c>
      <c r="BJ1017" s="16" t="s">
        <v>88</v>
      </c>
      <c r="BK1017" s="156">
        <f>ROUND(I1017*H1017,2)</f>
        <v>0</v>
      </c>
      <c r="BL1017" s="16" t="s">
        <v>323</v>
      </c>
      <c r="BM1017" s="155" t="s">
        <v>1844</v>
      </c>
    </row>
    <row r="1018" spans="2:65" s="12" customFormat="1" ht="10">
      <c r="B1018" s="157"/>
      <c r="D1018" s="158" t="s">
        <v>328</v>
      </c>
      <c r="E1018" s="159" t="s">
        <v>1</v>
      </c>
      <c r="F1018" s="160" t="s">
        <v>1845</v>
      </c>
      <c r="H1018" s="161">
        <v>30.16</v>
      </c>
      <c r="I1018" s="162"/>
      <c r="L1018" s="157"/>
      <c r="M1018" s="163"/>
      <c r="T1018" s="164"/>
      <c r="AT1018" s="159" t="s">
        <v>328</v>
      </c>
      <c r="AU1018" s="159" t="s">
        <v>88</v>
      </c>
      <c r="AV1018" s="12" t="s">
        <v>88</v>
      </c>
      <c r="AW1018" s="12" t="s">
        <v>31</v>
      </c>
      <c r="AX1018" s="12" t="s">
        <v>83</v>
      </c>
      <c r="AY1018" s="159" t="s">
        <v>317</v>
      </c>
    </row>
    <row r="1019" spans="2:65" s="1" customFormat="1" ht="16.5" customHeight="1">
      <c r="B1019" s="142"/>
      <c r="C1019" s="179" t="s">
        <v>493</v>
      </c>
      <c r="D1019" s="179" t="s">
        <v>454</v>
      </c>
      <c r="E1019" s="180" t="s">
        <v>1846</v>
      </c>
      <c r="F1019" s="181" t="s">
        <v>1847</v>
      </c>
      <c r="G1019" s="182" t="s">
        <v>484</v>
      </c>
      <c r="H1019" s="183">
        <v>30.16</v>
      </c>
      <c r="I1019" s="184"/>
      <c r="J1019" s="185">
        <f>ROUND(I1019*H1019,2)</f>
        <v>0</v>
      </c>
      <c r="K1019" s="186"/>
      <c r="L1019" s="187"/>
      <c r="M1019" s="188" t="s">
        <v>1</v>
      </c>
      <c r="N1019" s="189" t="s">
        <v>42</v>
      </c>
      <c r="P1019" s="153">
        <f>O1019*H1019</f>
        <v>0</v>
      </c>
      <c r="Q1019" s="153">
        <v>0</v>
      </c>
      <c r="R1019" s="153">
        <f>Q1019*H1019</f>
        <v>0</v>
      </c>
      <c r="S1019" s="153">
        <v>0</v>
      </c>
      <c r="T1019" s="154">
        <f>S1019*H1019</f>
        <v>0</v>
      </c>
      <c r="AR1019" s="155" t="s">
        <v>356</v>
      </c>
      <c r="AT1019" s="155" t="s">
        <v>454</v>
      </c>
      <c r="AU1019" s="155" t="s">
        <v>88</v>
      </c>
      <c r="AY1019" s="16" t="s">
        <v>317</v>
      </c>
      <c r="BE1019" s="156">
        <f>IF(N1019="základná",J1019,0)</f>
        <v>0</v>
      </c>
      <c r="BF1019" s="156">
        <f>IF(N1019="znížená",J1019,0)</f>
        <v>0</v>
      </c>
      <c r="BG1019" s="156">
        <f>IF(N1019="zákl. prenesená",J1019,0)</f>
        <v>0</v>
      </c>
      <c r="BH1019" s="156">
        <f>IF(N1019="zníž. prenesená",J1019,0)</f>
        <v>0</v>
      </c>
      <c r="BI1019" s="156">
        <f>IF(N1019="nulová",J1019,0)</f>
        <v>0</v>
      </c>
      <c r="BJ1019" s="16" t="s">
        <v>88</v>
      </c>
      <c r="BK1019" s="156">
        <f>ROUND(I1019*H1019,2)</f>
        <v>0</v>
      </c>
      <c r="BL1019" s="16" t="s">
        <v>323</v>
      </c>
      <c r="BM1019" s="155" t="s">
        <v>1848</v>
      </c>
    </row>
    <row r="1020" spans="2:65" s="12" customFormat="1" ht="10">
      <c r="B1020" s="157"/>
      <c r="D1020" s="158" t="s">
        <v>328</v>
      </c>
      <c r="E1020" s="159" t="s">
        <v>1</v>
      </c>
      <c r="F1020" s="160" t="s">
        <v>1845</v>
      </c>
      <c r="H1020" s="161">
        <v>30.16</v>
      </c>
      <c r="I1020" s="162"/>
      <c r="L1020" s="157"/>
      <c r="M1020" s="163"/>
      <c r="T1020" s="164"/>
      <c r="AT1020" s="159" t="s">
        <v>328</v>
      </c>
      <c r="AU1020" s="159" t="s">
        <v>88</v>
      </c>
      <c r="AV1020" s="12" t="s">
        <v>88</v>
      </c>
      <c r="AW1020" s="12" t="s">
        <v>31</v>
      </c>
      <c r="AX1020" s="12" t="s">
        <v>83</v>
      </c>
      <c r="AY1020" s="159" t="s">
        <v>317</v>
      </c>
    </row>
    <row r="1021" spans="2:65" s="1" customFormat="1" ht="16.5" customHeight="1">
      <c r="B1021" s="142"/>
      <c r="C1021" s="179" t="s">
        <v>1849</v>
      </c>
      <c r="D1021" s="179" t="s">
        <v>454</v>
      </c>
      <c r="E1021" s="180" t="s">
        <v>1850</v>
      </c>
      <c r="F1021" s="181" t="s">
        <v>1851</v>
      </c>
      <c r="G1021" s="182" t="s">
        <v>484</v>
      </c>
      <c r="H1021" s="183">
        <v>30.16</v>
      </c>
      <c r="I1021" s="184"/>
      <c r="J1021" s="185">
        <f>ROUND(I1021*H1021,2)</f>
        <v>0</v>
      </c>
      <c r="K1021" s="186"/>
      <c r="L1021" s="187"/>
      <c r="M1021" s="188" t="s">
        <v>1</v>
      </c>
      <c r="N1021" s="189" t="s">
        <v>42</v>
      </c>
      <c r="P1021" s="153">
        <f>O1021*H1021</f>
        <v>0</v>
      </c>
      <c r="Q1021" s="153">
        <v>0</v>
      </c>
      <c r="R1021" s="153">
        <f>Q1021*H1021</f>
        <v>0</v>
      </c>
      <c r="S1021" s="153">
        <v>0</v>
      </c>
      <c r="T1021" s="154">
        <f>S1021*H1021</f>
        <v>0</v>
      </c>
      <c r="AR1021" s="155" t="s">
        <v>356</v>
      </c>
      <c r="AT1021" s="155" t="s">
        <v>454</v>
      </c>
      <c r="AU1021" s="155" t="s">
        <v>88</v>
      </c>
      <c r="AY1021" s="16" t="s">
        <v>317</v>
      </c>
      <c r="BE1021" s="156">
        <f>IF(N1021="základná",J1021,0)</f>
        <v>0</v>
      </c>
      <c r="BF1021" s="156">
        <f>IF(N1021="znížená",J1021,0)</f>
        <v>0</v>
      </c>
      <c r="BG1021" s="156">
        <f>IF(N1021="zákl. prenesená",J1021,0)</f>
        <v>0</v>
      </c>
      <c r="BH1021" s="156">
        <f>IF(N1021="zníž. prenesená",J1021,0)</f>
        <v>0</v>
      </c>
      <c r="BI1021" s="156">
        <f>IF(N1021="nulová",J1021,0)</f>
        <v>0</v>
      </c>
      <c r="BJ1021" s="16" t="s">
        <v>88</v>
      </c>
      <c r="BK1021" s="156">
        <f>ROUND(I1021*H1021,2)</f>
        <v>0</v>
      </c>
      <c r="BL1021" s="16" t="s">
        <v>323</v>
      </c>
      <c r="BM1021" s="155" t="s">
        <v>1852</v>
      </c>
    </row>
    <row r="1022" spans="2:65" s="12" customFormat="1" ht="10">
      <c r="B1022" s="157"/>
      <c r="D1022" s="158" t="s">
        <v>328</v>
      </c>
      <c r="E1022" s="159" t="s">
        <v>1</v>
      </c>
      <c r="F1022" s="160" t="s">
        <v>1845</v>
      </c>
      <c r="H1022" s="161">
        <v>30.16</v>
      </c>
      <c r="I1022" s="162"/>
      <c r="L1022" s="157"/>
      <c r="M1022" s="163"/>
      <c r="T1022" s="164"/>
      <c r="AT1022" s="159" t="s">
        <v>328</v>
      </c>
      <c r="AU1022" s="159" t="s">
        <v>88</v>
      </c>
      <c r="AV1022" s="12" t="s">
        <v>88</v>
      </c>
      <c r="AW1022" s="12" t="s">
        <v>31</v>
      </c>
      <c r="AX1022" s="12" t="s">
        <v>83</v>
      </c>
      <c r="AY1022" s="159" t="s">
        <v>317</v>
      </c>
    </row>
    <row r="1023" spans="2:65" s="1" customFormat="1" ht="24.15" customHeight="1">
      <c r="B1023" s="142"/>
      <c r="C1023" s="143" t="s">
        <v>1853</v>
      </c>
      <c r="D1023" s="143" t="s">
        <v>319</v>
      </c>
      <c r="E1023" s="144" t="s">
        <v>1854</v>
      </c>
      <c r="F1023" s="145" t="s">
        <v>1855</v>
      </c>
      <c r="G1023" s="146" t="s">
        <v>322</v>
      </c>
      <c r="H1023" s="147">
        <v>7.5</v>
      </c>
      <c r="I1023" s="148"/>
      <c r="J1023" s="149">
        <f>ROUND(I1023*H1023,2)</f>
        <v>0</v>
      </c>
      <c r="K1023" s="150"/>
      <c r="L1023" s="31"/>
      <c r="M1023" s="151" t="s">
        <v>1</v>
      </c>
      <c r="N1023" s="152" t="s">
        <v>42</v>
      </c>
      <c r="P1023" s="153">
        <f>O1023*H1023</f>
        <v>0</v>
      </c>
      <c r="Q1023" s="153">
        <v>2.415718</v>
      </c>
      <c r="R1023" s="153">
        <f>Q1023*H1023</f>
        <v>18.117885000000001</v>
      </c>
      <c r="S1023" s="153">
        <v>0</v>
      </c>
      <c r="T1023" s="154">
        <f>S1023*H1023</f>
        <v>0</v>
      </c>
      <c r="AR1023" s="155" t="s">
        <v>323</v>
      </c>
      <c r="AT1023" s="155" t="s">
        <v>319</v>
      </c>
      <c r="AU1023" s="155" t="s">
        <v>88</v>
      </c>
      <c r="AY1023" s="16" t="s">
        <v>317</v>
      </c>
      <c r="BE1023" s="156">
        <f>IF(N1023="základná",J1023,0)</f>
        <v>0</v>
      </c>
      <c r="BF1023" s="156">
        <f>IF(N1023="znížená",J1023,0)</f>
        <v>0</v>
      </c>
      <c r="BG1023" s="156">
        <f>IF(N1023="zákl. prenesená",J1023,0)</f>
        <v>0</v>
      </c>
      <c r="BH1023" s="156">
        <f>IF(N1023="zníž. prenesená",J1023,0)</f>
        <v>0</v>
      </c>
      <c r="BI1023" s="156">
        <f>IF(N1023="nulová",J1023,0)</f>
        <v>0</v>
      </c>
      <c r="BJ1023" s="16" t="s">
        <v>88</v>
      </c>
      <c r="BK1023" s="156">
        <f>ROUND(I1023*H1023,2)</f>
        <v>0</v>
      </c>
      <c r="BL1023" s="16" t="s">
        <v>323</v>
      </c>
      <c r="BM1023" s="155" t="s">
        <v>1856</v>
      </c>
    </row>
    <row r="1024" spans="2:65" s="12" customFormat="1" ht="10">
      <c r="B1024" s="157"/>
      <c r="D1024" s="158" t="s">
        <v>328</v>
      </c>
      <c r="E1024" s="159" t="s">
        <v>1</v>
      </c>
      <c r="F1024" s="160" t="s">
        <v>1857</v>
      </c>
      <c r="H1024" s="161">
        <v>7.5</v>
      </c>
      <c r="I1024" s="162"/>
      <c r="L1024" s="157"/>
      <c r="M1024" s="163"/>
      <c r="T1024" s="164"/>
      <c r="AT1024" s="159" t="s">
        <v>328</v>
      </c>
      <c r="AU1024" s="159" t="s">
        <v>88</v>
      </c>
      <c r="AV1024" s="12" t="s">
        <v>88</v>
      </c>
      <c r="AW1024" s="12" t="s">
        <v>31</v>
      </c>
      <c r="AX1024" s="12" t="s">
        <v>76</v>
      </c>
      <c r="AY1024" s="159" t="s">
        <v>317</v>
      </c>
    </row>
    <row r="1025" spans="2:65" s="13" customFormat="1" ht="10">
      <c r="B1025" s="165"/>
      <c r="D1025" s="158" t="s">
        <v>328</v>
      </c>
      <c r="E1025" s="166" t="s">
        <v>1</v>
      </c>
      <c r="F1025" s="167" t="s">
        <v>1858</v>
      </c>
      <c r="H1025" s="168">
        <v>7.5</v>
      </c>
      <c r="I1025" s="169"/>
      <c r="L1025" s="165"/>
      <c r="M1025" s="170"/>
      <c r="T1025" s="171"/>
      <c r="AT1025" s="166" t="s">
        <v>328</v>
      </c>
      <c r="AU1025" s="166" t="s">
        <v>88</v>
      </c>
      <c r="AV1025" s="13" t="s">
        <v>92</v>
      </c>
      <c r="AW1025" s="13" t="s">
        <v>31</v>
      </c>
      <c r="AX1025" s="13" t="s">
        <v>76</v>
      </c>
      <c r="AY1025" s="166" t="s">
        <v>317</v>
      </c>
    </row>
    <row r="1026" spans="2:65" s="14" customFormat="1" ht="10">
      <c r="B1026" s="172"/>
      <c r="D1026" s="158" t="s">
        <v>328</v>
      </c>
      <c r="E1026" s="173" t="s">
        <v>1</v>
      </c>
      <c r="F1026" s="174" t="s">
        <v>332</v>
      </c>
      <c r="H1026" s="175">
        <v>7.5</v>
      </c>
      <c r="I1026" s="176"/>
      <c r="L1026" s="172"/>
      <c r="M1026" s="177"/>
      <c r="T1026" s="178"/>
      <c r="AT1026" s="173" t="s">
        <v>328</v>
      </c>
      <c r="AU1026" s="173" t="s">
        <v>88</v>
      </c>
      <c r="AV1026" s="14" t="s">
        <v>323</v>
      </c>
      <c r="AW1026" s="14" t="s">
        <v>31</v>
      </c>
      <c r="AX1026" s="14" t="s">
        <v>83</v>
      </c>
      <c r="AY1026" s="173" t="s">
        <v>317</v>
      </c>
    </row>
    <row r="1027" spans="2:65" s="1" customFormat="1" ht="24.15" customHeight="1">
      <c r="B1027" s="142"/>
      <c r="C1027" s="143" t="s">
        <v>1859</v>
      </c>
      <c r="D1027" s="143" t="s">
        <v>319</v>
      </c>
      <c r="E1027" s="144" t="s">
        <v>1860</v>
      </c>
      <c r="F1027" s="145" t="s">
        <v>1861</v>
      </c>
      <c r="G1027" s="146" t="s">
        <v>484</v>
      </c>
      <c r="H1027" s="147">
        <v>55.7</v>
      </c>
      <c r="I1027" s="148"/>
      <c r="J1027" s="149">
        <f>ROUND(I1027*H1027,2)</f>
        <v>0</v>
      </c>
      <c r="K1027" s="150"/>
      <c r="L1027" s="31"/>
      <c r="M1027" s="151" t="s">
        <v>1</v>
      </c>
      <c r="N1027" s="152" t="s">
        <v>42</v>
      </c>
      <c r="P1027" s="153">
        <f>O1027*H1027</f>
        <v>0</v>
      </c>
      <c r="Q1027" s="153">
        <v>0</v>
      </c>
      <c r="R1027" s="153">
        <f>Q1027*H1027</f>
        <v>0</v>
      </c>
      <c r="S1027" s="153">
        <v>0</v>
      </c>
      <c r="T1027" s="154">
        <f>S1027*H1027</f>
        <v>0</v>
      </c>
      <c r="AR1027" s="155" t="s">
        <v>323</v>
      </c>
      <c r="AT1027" s="155" t="s">
        <v>319</v>
      </c>
      <c r="AU1027" s="155" t="s">
        <v>88</v>
      </c>
      <c r="AY1027" s="16" t="s">
        <v>317</v>
      </c>
      <c r="BE1027" s="156">
        <f>IF(N1027="základná",J1027,0)</f>
        <v>0</v>
      </c>
      <c r="BF1027" s="156">
        <f>IF(N1027="znížená",J1027,0)</f>
        <v>0</v>
      </c>
      <c r="BG1027" s="156">
        <f>IF(N1027="zákl. prenesená",J1027,0)</f>
        <v>0</v>
      </c>
      <c r="BH1027" s="156">
        <f>IF(N1027="zníž. prenesená",J1027,0)</f>
        <v>0</v>
      </c>
      <c r="BI1027" s="156">
        <f>IF(N1027="nulová",J1027,0)</f>
        <v>0</v>
      </c>
      <c r="BJ1027" s="16" t="s">
        <v>88</v>
      </c>
      <c r="BK1027" s="156">
        <f>ROUND(I1027*H1027,2)</f>
        <v>0</v>
      </c>
      <c r="BL1027" s="16" t="s">
        <v>323</v>
      </c>
      <c r="BM1027" s="155" t="s">
        <v>1862</v>
      </c>
    </row>
    <row r="1028" spans="2:65" s="12" customFormat="1" ht="10">
      <c r="B1028" s="157"/>
      <c r="D1028" s="158" t="s">
        <v>328</v>
      </c>
      <c r="E1028" s="159" t="s">
        <v>1</v>
      </c>
      <c r="F1028" s="160" t="s">
        <v>1863</v>
      </c>
      <c r="H1028" s="161">
        <v>19.95</v>
      </c>
      <c r="I1028" s="162"/>
      <c r="L1028" s="157"/>
      <c r="M1028" s="163"/>
      <c r="T1028" s="164"/>
      <c r="AT1028" s="159" t="s">
        <v>328</v>
      </c>
      <c r="AU1028" s="159" t="s">
        <v>88</v>
      </c>
      <c r="AV1028" s="12" t="s">
        <v>88</v>
      </c>
      <c r="AW1028" s="12" t="s">
        <v>31</v>
      </c>
      <c r="AX1028" s="12" t="s">
        <v>76</v>
      </c>
      <c r="AY1028" s="159" t="s">
        <v>317</v>
      </c>
    </row>
    <row r="1029" spans="2:65" s="12" customFormat="1" ht="10">
      <c r="B1029" s="157"/>
      <c r="D1029" s="158" t="s">
        <v>328</v>
      </c>
      <c r="E1029" s="159" t="s">
        <v>1</v>
      </c>
      <c r="F1029" s="160" t="s">
        <v>1864</v>
      </c>
      <c r="H1029" s="161">
        <v>35.75</v>
      </c>
      <c r="I1029" s="162"/>
      <c r="L1029" s="157"/>
      <c r="M1029" s="163"/>
      <c r="T1029" s="164"/>
      <c r="AT1029" s="159" t="s">
        <v>328</v>
      </c>
      <c r="AU1029" s="159" t="s">
        <v>88</v>
      </c>
      <c r="AV1029" s="12" t="s">
        <v>88</v>
      </c>
      <c r="AW1029" s="12" t="s">
        <v>31</v>
      </c>
      <c r="AX1029" s="12" t="s">
        <v>76</v>
      </c>
      <c r="AY1029" s="159" t="s">
        <v>317</v>
      </c>
    </row>
    <row r="1030" spans="2:65" s="13" customFormat="1" ht="10">
      <c r="B1030" s="165"/>
      <c r="D1030" s="158" t="s">
        <v>328</v>
      </c>
      <c r="E1030" s="166" t="s">
        <v>1</v>
      </c>
      <c r="F1030" s="167" t="s">
        <v>1516</v>
      </c>
      <c r="H1030" s="168">
        <v>55.7</v>
      </c>
      <c r="I1030" s="169"/>
      <c r="L1030" s="165"/>
      <c r="M1030" s="170"/>
      <c r="T1030" s="171"/>
      <c r="AT1030" s="166" t="s">
        <v>328</v>
      </c>
      <c r="AU1030" s="166" t="s">
        <v>88</v>
      </c>
      <c r="AV1030" s="13" t="s">
        <v>92</v>
      </c>
      <c r="AW1030" s="13" t="s">
        <v>31</v>
      </c>
      <c r="AX1030" s="13" t="s">
        <v>76</v>
      </c>
      <c r="AY1030" s="166" t="s">
        <v>317</v>
      </c>
    </row>
    <row r="1031" spans="2:65" s="14" customFormat="1" ht="10">
      <c r="B1031" s="172"/>
      <c r="D1031" s="158" t="s">
        <v>328</v>
      </c>
      <c r="E1031" s="173" t="s">
        <v>1</v>
      </c>
      <c r="F1031" s="174" t="s">
        <v>332</v>
      </c>
      <c r="H1031" s="175">
        <v>55.7</v>
      </c>
      <c r="I1031" s="176"/>
      <c r="L1031" s="172"/>
      <c r="M1031" s="177"/>
      <c r="T1031" s="178"/>
      <c r="AT1031" s="173" t="s">
        <v>328</v>
      </c>
      <c r="AU1031" s="173" t="s">
        <v>88</v>
      </c>
      <c r="AV1031" s="14" t="s">
        <v>323</v>
      </c>
      <c r="AW1031" s="14" t="s">
        <v>31</v>
      </c>
      <c r="AX1031" s="14" t="s">
        <v>83</v>
      </c>
      <c r="AY1031" s="173" t="s">
        <v>317</v>
      </c>
    </row>
    <row r="1032" spans="2:65" s="1" customFormat="1" ht="24.15" customHeight="1">
      <c r="B1032" s="142"/>
      <c r="C1032" s="143" t="s">
        <v>521</v>
      </c>
      <c r="D1032" s="143" t="s">
        <v>319</v>
      </c>
      <c r="E1032" s="144" t="s">
        <v>1865</v>
      </c>
      <c r="F1032" s="145" t="s">
        <v>1866</v>
      </c>
      <c r="G1032" s="146" t="s">
        <v>484</v>
      </c>
      <c r="H1032" s="147">
        <v>35.75</v>
      </c>
      <c r="I1032" s="148"/>
      <c r="J1032" s="149">
        <f>ROUND(I1032*H1032,2)</f>
        <v>0</v>
      </c>
      <c r="K1032" s="150"/>
      <c r="L1032" s="31"/>
      <c r="M1032" s="151" t="s">
        <v>1</v>
      </c>
      <c r="N1032" s="152" t="s">
        <v>42</v>
      </c>
      <c r="P1032" s="153">
        <f>O1032*H1032</f>
        <v>0</v>
      </c>
      <c r="Q1032" s="153">
        <v>0</v>
      </c>
      <c r="R1032" s="153">
        <f>Q1032*H1032</f>
        <v>0</v>
      </c>
      <c r="S1032" s="153">
        <v>0</v>
      </c>
      <c r="T1032" s="154">
        <f>S1032*H1032</f>
        <v>0</v>
      </c>
      <c r="AR1032" s="155" t="s">
        <v>323</v>
      </c>
      <c r="AT1032" s="155" t="s">
        <v>319</v>
      </c>
      <c r="AU1032" s="155" t="s">
        <v>88</v>
      </c>
      <c r="AY1032" s="16" t="s">
        <v>317</v>
      </c>
      <c r="BE1032" s="156">
        <f>IF(N1032="základná",J1032,0)</f>
        <v>0</v>
      </c>
      <c r="BF1032" s="156">
        <f>IF(N1032="znížená",J1032,0)</f>
        <v>0</v>
      </c>
      <c r="BG1032" s="156">
        <f>IF(N1032="zákl. prenesená",J1032,0)</f>
        <v>0</v>
      </c>
      <c r="BH1032" s="156">
        <f>IF(N1032="zníž. prenesená",J1032,0)</f>
        <v>0</v>
      </c>
      <c r="BI1032" s="156">
        <f>IF(N1032="nulová",J1032,0)</f>
        <v>0</v>
      </c>
      <c r="BJ1032" s="16" t="s">
        <v>88</v>
      </c>
      <c r="BK1032" s="156">
        <f>ROUND(I1032*H1032,2)</f>
        <v>0</v>
      </c>
      <c r="BL1032" s="16" t="s">
        <v>323</v>
      </c>
      <c r="BM1032" s="155" t="s">
        <v>1867</v>
      </c>
    </row>
    <row r="1033" spans="2:65" s="1" customFormat="1" ht="24.15" customHeight="1">
      <c r="B1033" s="142"/>
      <c r="C1033" s="143" t="s">
        <v>1868</v>
      </c>
      <c r="D1033" s="143" t="s">
        <v>319</v>
      </c>
      <c r="E1033" s="144" t="s">
        <v>1869</v>
      </c>
      <c r="F1033" s="145" t="s">
        <v>1870</v>
      </c>
      <c r="G1033" s="146" t="s">
        <v>322</v>
      </c>
      <c r="H1033" s="147">
        <v>7.5</v>
      </c>
      <c r="I1033" s="148"/>
      <c r="J1033" s="149">
        <f>ROUND(I1033*H1033,2)</f>
        <v>0</v>
      </c>
      <c r="K1033" s="150"/>
      <c r="L1033" s="31"/>
      <c r="M1033" s="151" t="s">
        <v>1</v>
      </c>
      <c r="N1033" s="152" t="s">
        <v>42</v>
      </c>
      <c r="P1033" s="153">
        <f>O1033*H1033</f>
        <v>0</v>
      </c>
      <c r="Q1033" s="153">
        <v>0</v>
      </c>
      <c r="R1033" s="153">
        <f>Q1033*H1033</f>
        <v>0</v>
      </c>
      <c r="S1033" s="153">
        <v>0</v>
      </c>
      <c r="T1033" s="154">
        <f>S1033*H1033</f>
        <v>0</v>
      </c>
      <c r="AR1033" s="155" t="s">
        <v>323</v>
      </c>
      <c r="AT1033" s="155" t="s">
        <v>319</v>
      </c>
      <c r="AU1033" s="155" t="s">
        <v>88</v>
      </c>
      <c r="AY1033" s="16" t="s">
        <v>317</v>
      </c>
      <c r="BE1033" s="156">
        <f>IF(N1033="základná",J1033,0)</f>
        <v>0</v>
      </c>
      <c r="BF1033" s="156">
        <f>IF(N1033="znížená",J1033,0)</f>
        <v>0</v>
      </c>
      <c r="BG1033" s="156">
        <f>IF(N1033="zákl. prenesená",J1033,0)</f>
        <v>0</v>
      </c>
      <c r="BH1033" s="156">
        <f>IF(N1033="zníž. prenesená",J1033,0)</f>
        <v>0</v>
      </c>
      <c r="BI1033" s="156">
        <f>IF(N1033="nulová",J1033,0)</f>
        <v>0</v>
      </c>
      <c r="BJ1033" s="16" t="s">
        <v>88</v>
      </c>
      <c r="BK1033" s="156">
        <f>ROUND(I1033*H1033,2)</f>
        <v>0</v>
      </c>
      <c r="BL1033" s="16" t="s">
        <v>323</v>
      </c>
      <c r="BM1033" s="155" t="s">
        <v>1871</v>
      </c>
    </row>
    <row r="1034" spans="2:65" s="12" customFormat="1" ht="10">
      <c r="B1034" s="157"/>
      <c r="D1034" s="158" t="s">
        <v>328</v>
      </c>
      <c r="E1034" s="159" t="s">
        <v>1</v>
      </c>
      <c r="F1034" s="160" t="s">
        <v>1857</v>
      </c>
      <c r="H1034" s="161">
        <v>7.5</v>
      </c>
      <c r="I1034" s="162"/>
      <c r="L1034" s="157"/>
      <c r="M1034" s="163"/>
      <c r="T1034" s="164"/>
      <c r="AT1034" s="159" t="s">
        <v>328</v>
      </c>
      <c r="AU1034" s="159" t="s">
        <v>88</v>
      </c>
      <c r="AV1034" s="12" t="s">
        <v>88</v>
      </c>
      <c r="AW1034" s="12" t="s">
        <v>31</v>
      </c>
      <c r="AX1034" s="12" t="s">
        <v>76</v>
      </c>
      <c r="AY1034" s="159" t="s">
        <v>317</v>
      </c>
    </row>
    <row r="1035" spans="2:65" s="13" customFormat="1" ht="10">
      <c r="B1035" s="165"/>
      <c r="D1035" s="158" t="s">
        <v>328</v>
      </c>
      <c r="E1035" s="166" t="s">
        <v>1</v>
      </c>
      <c r="F1035" s="167" t="s">
        <v>1858</v>
      </c>
      <c r="H1035" s="168">
        <v>7.5</v>
      </c>
      <c r="I1035" s="169"/>
      <c r="L1035" s="165"/>
      <c r="M1035" s="170"/>
      <c r="T1035" s="171"/>
      <c r="AT1035" s="166" t="s">
        <v>328</v>
      </c>
      <c r="AU1035" s="166" t="s">
        <v>88</v>
      </c>
      <c r="AV1035" s="13" t="s">
        <v>92</v>
      </c>
      <c r="AW1035" s="13" t="s">
        <v>31</v>
      </c>
      <c r="AX1035" s="13" t="s">
        <v>76</v>
      </c>
      <c r="AY1035" s="166" t="s">
        <v>317</v>
      </c>
    </row>
    <row r="1036" spans="2:65" s="14" customFormat="1" ht="10">
      <c r="B1036" s="172"/>
      <c r="D1036" s="158" t="s">
        <v>328</v>
      </c>
      <c r="E1036" s="173" t="s">
        <v>1</v>
      </c>
      <c r="F1036" s="174" t="s">
        <v>332</v>
      </c>
      <c r="H1036" s="175">
        <v>7.5</v>
      </c>
      <c r="I1036" s="176"/>
      <c r="L1036" s="172"/>
      <c r="M1036" s="177"/>
      <c r="T1036" s="178"/>
      <c r="AT1036" s="173" t="s">
        <v>328</v>
      </c>
      <c r="AU1036" s="173" t="s">
        <v>88</v>
      </c>
      <c r="AV1036" s="14" t="s">
        <v>323</v>
      </c>
      <c r="AW1036" s="14" t="s">
        <v>31</v>
      </c>
      <c r="AX1036" s="14" t="s">
        <v>83</v>
      </c>
      <c r="AY1036" s="173" t="s">
        <v>317</v>
      </c>
    </row>
    <row r="1037" spans="2:65" s="1" customFormat="1" ht="33" customHeight="1">
      <c r="B1037" s="142"/>
      <c r="C1037" s="143" t="s">
        <v>1872</v>
      </c>
      <c r="D1037" s="143" t="s">
        <v>319</v>
      </c>
      <c r="E1037" s="144" t="s">
        <v>1873</v>
      </c>
      <c r="F1037" s="145" t="s">
        <v>1874</v>
      </c>
      <c r="G1037" s="146" t="s">
        <v>322</v>
      </c>
      <c r="H1037" s="147">
        <v>7.5</v>
      </c>
      <c r="I1037" s="148"/>
      <c r="J1037" s="149">
        <f>ROUND(I1037*H1037,2)</f>
        <v>0</v>
      </c>
      <c r="K1037" s="150"/>
      <c r="L1037" s="31"/>
      <c r="M1037" s="151" t="s">
        <v>1</v>
      </c>
      <c r="N1037" s="152" t="s">
        <v>42</v>
      </c>
      <c r="P1037" s="153">
        <f>O1037*H1037</f>
        <v>0</v>
      </c>
      <c r="Q1037" s="153">
        <v>0</v>
      </c>
      <c r="R1037" s="153">
        <f>Q1037*H1037</f>
        <v>0</v>
      </c>
      <c r="S1037" s="153">
        <v>0</v>
      </c>
      <c r="T1037" s="154">
        <f>S1037*H1037</f>
        <v>0</v>
      </c>
      <c r="AR1037" s="155" t="s">
        <v>323</v>
      </c>
      <c r="AT1037" s="155" t="s">
        <v>319</v>
      </c>
      <c r="AU1037" s="155" t="s">
        <v>88</v>
      </c>
      <c r="AY1037" s="16" t="s">
        <v>317</v>
      </c>
      <c r="BE1037" s="156">
        <f>IF(N1037="základná",J1037,0)</f>
        <v>0</v>
      </c>
      <c r="BF1037" s="156">
        <f>IF(N1037="znížená",J1037,0)</f>
        <v>0</v>
      </c>
      <c r="BG1037" s="156">
        <f>IF(N1037="zákl. prenesená",J1037,0)</f>
        <v>0</v>
      </c>
      <c r="BH1037" s="156">
        <f>IF(N1037="zníž. prenesená",J1037,0)</f>
        <v>0</v>
      </c>
      <c r="BI1037" s="156">
        <f>IF(N1037="nulová",J1037,0)</f>
        <v>0</v>
      </c>
      <c r="BJ1037" s="16" t="s">
        <v>88</v>
      </c>
      <c r="BK1037" s="156">
        <f>ROUND(I1037*H1037,2)</f>
        <v>0</v>
      </c>
      <c r="BL1037" s="16" t="s">
        <v>323</v>
      </c>
      <c r="BM1037" s="155" t="s">
        <v>1875</v>
      </c>
    </row>
    <row r="1038" spans="2:65" s="12" customFormat="1" ht="10">
      <c r="B1038" s="157"/>
      <c r="D1038" s="158" t="s">
        <v>328</v>
      </c>
      <c r="E1038" s="159" t="s">
        <v>1</v>
      </c>
      <c r="F1038" s="160" t="s">
        <v>1857</v>
      </c>
      <c r="H1038" s="161">
        <v>7.5</v>
      </c>
      <c r="I1038" s="162"/>
      <c r="L1038" s="157"/>
      <c r="M1038" s="163"/>
      <c r="T1038" s="164"/>
      <c r="AT1038" s="159" t="s">
        <v>328</v>
      </c>
      <c r="AU1038" s="159" t="s">
        <v>88</v>
      </c>
      <c r="AV1038" s="12" t="s">
        <v>88</v>
      </c>
      <c r="AW1038" s="12" t="s">
        <v>31</v>
      </c>
      <c r="AX1038" s="12" t="s">
        <v>76</v>
      </c>
      <c r="AY1038" s="159" t="s">
        <v>317</v>
      </c>
    </row>
    <row r="1039" spans="2:65" s="13" customFormat="1" ht="10">
      <c r="B1039" s="165"/>
      <c r="D1039" s="158" t="s">
        <v>328</v>
      </c>
      <c r="E1039" s="166" t="s">
        <v>1</v>
      </c>
      <c r="F1039" s="167" t="s">
        <v>1858</v>
      </c>
      <c r="H1039" s="168">
        <v>7.5</v>
      </c>
      <c r="I1039" s="169"/>
      <c r="L1039" s="165"/>
      <c r="M1039" s="170"/>
      <c r="T1039" s="171"/>
      <c r="AT1039" s="166" t="s">
        <v>328</v>
      </c>
      <c r="AU1039" s="166" t="s">
        <v>88</v>
      </c>
      <c r="AV1039" s="13" t="s">
        <v>92</v>
      </c>
      <c r="AW1039" s="13" t="s">
        <v>31</v>
      </c>
      <c r="AX1039" s="13" t="s">
        <v>76</v>
      </c>
      <c r="AY1039" s="166" t="s">
        <v>317</v>
      </c>
    </row>
    <row r="1040" spans="2:65" s="14" customFormat="1" ht="10">
      <c r="B1040" s="172"/>
      <c r="D1040" s="158" t="s">
        <v>328</v>
      </c>
      <c r="E1040" s="173" t="s">
        <v>1</v>
      </c>
      <c r="F1040" s="174" t="s">
        <v>332</v>
      </c>
      <c r="H1040" s="175">
        <v>7.5</v>
      </c>
      <c r="I1040" s="176"/>
      <c r="L1040" s="172"/>
      <c r="M1040" s="177"/>
      <c r="T1040" s="178"/>
      <c r="AT1040" s="173" t="s">
        <v>328</v>
      </c>
      <c r="AU1040" s="173" t="s">
        <v>88</v>
      </c>
      <c r="AV1040" s="14" t="s">
        <v>323</v>
      </c>
      <c r="AW1040" s="14" t="s">
        <v>31</v>
      </c>
      <c r="AX1040" s="14" t="s">
        <v>83</v>
      </c>
      <c r="AY1040" s="173" t="s">
        <v>317</v>
      </c>
    </row>
    <row r="1041" spans="2:65" s="1" customFormat="1" ht="24.15" customHeight="1">
      <c r="B1041" s="142"/>
      <c r="C1041" s="143" t="s">
        <v>1876</v>
      </c>
      <c r="D1041" s="143" t="s">
        <v>319</v>
      </c>
      <c r="E1041" s="144" t="s">
        <v>1877</v>
      </c>
      <c r="F1041" s="145" t="s">
        <v>1878</v>
      </c>
      <c r="G1041" s="146" t="s">
        <v>444</v>
      </c>
      <c r="H1041" s="147">
        <v>2.2280000000000002</v>
      </c>
      <c r="I1041" s="148"/>
      <c r="J1041" s="149">
        <f>ROUND(I1041*H1041,2)</f>
        <v>0</v>
      </c>
      <c r="K1041" s="150"/>
      <c r="L1041" s="31"/>
      <c r="M1041" s="151" t="s">
        <v>1</v>
      </c>
      <c r="N1041" s="152" t="s">
        <v>42</v>
      </c>
      <c r="P1041" s="153">
        <f>O1041*H1041</f>
        <v>0</v>
      </c>
      <c r="Q1041" s="153">
        <v>7.8622599999999994E-3</v>
      </c>
      <c r="R1041" s="153">
        <f>Q1041*H1041</f>
        <v>1.7517115279999999E-2</v>
      </c>
      <c r="S1041" s="153">
        <v>0</v>
      </c>
      <c r="T1041" s="154">
        <f>S1041*H1041</f>
        <v>0</v>
      </c>
      <c r="AR1041" s="155" t="s">
        <v>323</v>
      </c>
      <c r="AT1041" s="155" t="s">
        <v>319</v>
      </c>
      <c r="AU1041" s="155" t="s">
        <v>88</v>
      </c>
      <c r="AY1041" s="16" t="s">
        <v>317</v>
      </c>
      <c r="BE1041" s="156">
        <f>IF(N1041="základná",J1041,0)</f>
        <v>0</v>
      </c>
      <c r="BF1041" s="156">
        <f>IF(N1041="znížená",J1041,0)</f>
        <v>0</v>
      </c>
      <c r="BG1041" s="156">
        <f>IF(N1041="zákl. prenesená",J1041,0)</f>
        <v>0</v>
      </c>
      <c r="BH1041" s="156">
        <f>IF(N1041="zníž. prenesená",J1041,0)</f>
        <v>0</v>
      </c>
      <c r="BI1041" s="156">
        <f>IF(N1041="nulová",J1041,0)</f>
        <v>0</v>
      </c>
      <c r="BJ1041" s="16" t="s">
        <v>88</v>
      </c>
      <c r="BK1041" s="156">
        <f>ROUND(I1041*H1041,2)</f>
        <v>0</v>
      </c>
      <c r="BL1041" s="16" t="s">
        <v>323</v>
      </c>
      <c r="BM1041" s="155" t="s">
        <v>1879</v>
      </c>
    </row>
    <row r="1042" spans="2:65" s="12" customFormat="1" ht="10">
      <c r="B1042" s="157"/>
      <c r="D1042" s="158" t="s">
        <v>328</v>
      </c>
      <c r="E1042" s="159" t="s">
        <v>1</v>
      </c>
      <c r="F1042" s="160" t="s">
        <v>1880</v>
      </c>
      <c r="H1042" s="161">
        <v>0.79800000000000004</v>
      </c>
      <c r="I1042" s="162"/>
      <c r="L1042" s="157"/>
      <c r="M1042" s="163"/>
      <c r="T1042" s="164"/>
      <c r="AT1042" s="159" t="s">
        <v>328</v>
      </c>
      <c r="AU1042" s="159" t="s">
        <v>88</v>
      </c>
      <c r="AV1042" s="12" t="s">
        <v>88</v>
      </c>
      <c r="AW1042" s="12" t="s">
        <v>31</v>
      </c>
      <c r="AX1042" s="12" t="s">
        <v>76</v>
      </c>
      <c r="AY1042" s="159" t="s">
        <v>317</v>
      </c>
    </row>
    <row r="1043" spans="2:65" s="12" customFormat="1" ht="10">
      <c r="B1043" s="157"/>
      <c r="D1043" s="158" t="s">
        <v>328</v>
      </c>
      <c r="E1043" s="159" t="s">
        <v>1</v>
      </c>
      <c r="F1043" s="160" t="s">
        <v>1881</v>
      </c>
      <c r="H1043" s="161">
        <v>1.43</v>
      </c>
      <c r="I1043" s="162"/>
      <c r="L1043" s="157"/>
      <c r="M1043" s="163"/>
      <c r="T1043" s="164"/>
      <c r="AT1043" s="159" t="s">
        <v>328</v>
      </c>
      <c r="AU1043" s="159" t="s">
        <v>88</v>
      </c>
      <c r="AV1043" s="12" t="s">
        <v>88</v>
      </c>
      <c r="AW1043" s="12" t="s">
        <v>31</v>
      </c>
      <c r="AX1043" s="12" t="s">
        <v>76</v>
      </c>
      <c r="AY1043" s="159" t="s">
        <v>317</v>
      </c>
    </row>
    <row r="1044" spans="2:65" s="13" customFormat="1" ht="10">
      <c r="B1044" s="165"/>
      <c r="D1044" s="158" t="s">
        <v>328</v>
      </c>
      <c r="E1044" s="166" t="s">
        <v>1</v>
      </c>
      <c r="F1044" s="167" t="s">
        <v>1516</v>
      </c>
      <c r="H1044" s="168">
        <v>2.2279999999999998</v>
      </c>
      <c r="I1044" s="169"/>
      <c r="L1044" s="165"/>
      <c r="M1044" s="170"/>
      <c r="T1044" s="171"/>
      <c r="AT1044" s="166" t="s">
        <v>328</v>
      </c>
      <c r="AU1044" s="166" t="s">
        <v>88</v>
      </c>
      <c r="AV1044" s="13" t="s">
        <v>92</v>
      </c>
      <c r="AW1044" s="13" t="s">
        <v>31</v>
      </c>
      <c r="AX1044" s="13" t="s">
        <v>76</v>
      </c>
      <c r="AY1044" s="166" t="s">
        <v>317</v>
      </c>
    </row>
    <row r="1045" spans="2:65" s="14" customFormat="1" ht="10">
      <c r="B1045" s="172"/>
      <c r="D1045" s="158" t="s">
        <v>328</v>
      </c>
      <c r="E1045" s="173" t="s">
        <v>1</v>
      </c>
      <c r="F1045" s="174" t="s">
        <v>332</v>
      </c>
      <c r="H1045" s="175">
        <v>2.2279999999999998</v>
      </c>
      <c r="I1045" s="176"/>
      <c r="L1045" s="172"/>
      <c r="M1045" s="177"/>
      <c r="T1045" s="178"/>
      <c r="AT1045" s="173" t="s">
        <v>328</v>
      </c>
      <c r="AU1045" s="173" t="s">
        <v>88</v>
      </c>
      <c r="AV1045" s="14" t="s">
        <v>323</v>
      </c>
      <c r="AW1045" s="14" t="s">
        <v>31</v>
      </c>
      <c r="AX1045" s="14" t="s">
        <v>83</v>
      </c>
      <c r="AY1045" s="173" t="s">
        <v>317</v>
      </c>
    </row>
    <row r="1046" spans="2:65" s="1" customFormat="1" ht="24.15" customHeight="1">
      <c r="B1046" s="142"/>
      <c r="C1046" s="143" t="s">
        <v>1882</v>
      </c>
      <c r="D1046" s="143" t="s">
        <v>319</v>
      </c>
      <c r="E1046" s="144" t="s">
        <v>1883</v>
      </c>
      <c r="F1046" s="145" t="s">
        <v>1884</v>
      </c>
      <c r="G1046" s="146" t="s">
        <v>444</v>
      </c>
      <c r="H1046" s="147">
        <v>2.2280000000000002</v>
      </c>
      <c r="I1046" s="148"/>
      <c r="J1046" s="149">
        <f>ROUND(I1046*H1046,2)</f>
        <v>0</v>
      </c>
      <c r="K1046" s="150"/>
      <c r="L1046" s="31"/>
      <c r="M1046" s="151" t="s">
        <v>1</v>
      </c>
      <c r="N1046" s="152" t="s">
        <v>42</v>
      </c>
      <c r="P1046" s="153">
        <f>O1046*H1046</f>
        <v>0</v>
      </c>
      <c r="Q1046" s="153">
        <v>0</v>
      </c>
      <c r="R1046" s="153">
        <f>Q1046*H1046</f>
        <v>0</v>
      </c>
      <c r="S1046" s="153">
        <v>0</v>
      </c>
      <c r="T1046" s="154">
        <f>S1046*H1046</f>
        <v>0</v>
      </c>
      <c r="AR1046" s="155" t="s">
        <v>323</v>
      </c>
      <c r="AT1046" s="155" t="s">
        <v>319</v>
      </c>
      <c r="AU1046" s="155" t="s">
        <v>88</v>
      </c>
      <c r="AY1046" s="16" t="s">
        <v>317</v>
      </c>
      <c r="BE1046" s="156">
        <f>IF(N1046="základná",J1046,0)</f>
        <v>0</v>
      </c>
      <c r="BF1046" s="156">
        <f>IF(N1046="znížená",J1046,0)</f>
        <v>0</v>
      </c>
      <c r="BG1046" s="156">
        <f>IF(N1046="zákl. prenesená",J1046,0)</f>
        <v>0</v>
      </c>
      <c r="BH1046" s="156">
        <f>IF(N1046="zníž. prenesená",J1046,0)</f>
        <v>0</v>
      </c>
      <c r="BI1046" s="156">
        <f>IF(N1046="nulová",J1046,0)</f>
        <v>0</v>
      </c>
      <c r="BJ1046" s="16" t="s">
        <v>88</v>
      </c>
      <c r="BK1046" s="156">
        <f>ROUND(I1046*H1046,2)</f>
        <v>0</v>
      </c>
      <c r="BL1046" s="16" t="s">
        <v>323</v>
      </c>
      <c r="BM1046" s="155" t="s">
        <v>1885</v>
      </c>
    </row>
    <row r="1047" spans="2:65" s="1" customFormat="1" ht="49" customHeight="1">
      <c r="B1047" s="142"/>
      <c r="C1047" s="143" t="s">
        <v>1886</v>
      </c>
      <c r="D1047" s="143" t="s">
        <v>319</v>
      </c>
      <c r="E1047" s="144" t="s">
        <v>1887</v>
      </c>
      <c r="F1047" s="145" t="s">
        <v>1888</v>
      </c>
      <c r="G1047" s="146" t="s">
        <v>444</v>
      </c>
      <c r="H1047" s="147">
        <v>1846.51</v>
      </c>
      <c r="I1047" s="148"/>
      <c r="J1047" s="149">
        <f>ROUND(I1047*H1047,2)</f>
        <v>0</v>
      </c>
      <c r="K1047" s="150"/>
      <c r="L1047" s="31"/>
      <c r="M1047" s="151" t="s">
        <v>1</v>
      </c>
      <c r="N1047" s="152" t="s">
        <v>42</v>
      </c>
      <c r="P1047" s="153">
        <f>O1047*H1047</f>
        <v>0</v>
      </c>
      <c r="Q1047" s="153">
        <v>6.2700000000000004E-3</v>
      </c>
      <c r="R1047" s="153">
        <f>Q1047*H1047</f>
        <v>11.577617700000001</v>
      </c>
      <c r="S1047" s="153">
        <v>0</v>
      </c>
      <c r="T1047" s="154">
        <f>S1047*H1047</f>
        <v>0</v>
      </c>
      <c r="AR1047" s="155" t="s">
        <v>323</v>
      </c>
      <c r="AT1047" s="155" t="s">
        <v>319</v>
      </c>
      <c r="AU1047" s="155" t="s">
        <v>88</v>
      </c>
      <c r="AY1047" s="16" t="s">
        <v>317</v>
      </c>
      <c r="BE1047" s="156">
        <f>IF(N1047="základná",J1047,0)</f>
        <v>0</v>
      </c>
      <c r="BF1047" s="156">
        <f>IF(N1047="znížená",J1047,0)</f>
        <v>0</v>
      </c>
      <c r="BG1047" s="156">
        <f>IF(N1047="zákl. prenesená",J1047,0)</f>
        <v>0</v>
      </c>
      <c r="BH1047" s="156">
        <f>IF(N1047="zníž. prenesená",J1047,0)</f>
        <v>0</v>
      </c>
      <c r="BI1047" s="156">
        <f>IF(N1047="nulová",J1047,0)</f>
        <v>0</v>
      </c>
      <c r="BJ1047" s="16" t="s">
        <v>88</v>
      </c>
      <c r="BK1047" s="156">
        <f>ROUND(I1047*H1047,2)</f>
        <v>0</v>
      </c>
      <c r="BL1047" s="16" t="s">
        <v>323</v>
      </c>
      <c r="BM1047" s="155" t="s">
        <v>1889</v>
      </c>
    </row>
    <row r="1048" spans="2:65" s="12" customFormat="1" ht="10">
      <c r="B1048" s="157"/>
      <c r="D1048" s="158" t="s">
        <v>328</v>
      </c>
      <c r="E1048" s="159" t="s">
        <v>1</v>
      </c>
      <c r="F1048" s="160" t="s">
        <v>1890</v>
      </c>
      <c r="H1048" s="161">
        <v>483.42</v>
      </c>
      <c r="I1048" s="162"/>
      <c r="L1048" s="157"/>
      <c r="M1048" s="163"/>
      <c r="T1048" s="164"/>
      <c r="AT1048" s="159" t="s">
        <v>328</v>
      </c>
      <c r="AU1048" s="159" t="s">
        <v>88</v>
      </c>
      <c r="AV1048" s="12" t="s">
        <v>88</v>
      </c>
      <c r="AW1048" s="12" t="s">
        <v>31</v>
      </c>
      <c r="AX1048" s="12" t="s">
        <v>76</v>
      </c>
      <c r="AY1048" s="159" t="s">
        <v>317</v>
      </c>
    </row>
    <row r="1049" spans="2:65" s="13" customFormat="1" ht="10">
      <c r="B1049" s="165"/>
      <c r="D1049" s="158" t="s">
        <v>328</v>
      </c>
      <c r="E1049" s="166" t="s">
        <v>1</v>
      </c>
      <c r="F1049" s="167" t="s">
        <v>1891</v>
      </c>
      <c r="H1049" s="168">
        <v>483.42</v>
      </c>
      <c r="I1049" s="169"/>
      <c r="L1049" s="165"/>
      <c r="M1049" s="170"/>
      <c r="T1049" s="171"/>
      <c r="AT1049" s="166" t="s">
        <v>328</v>
      </c>
      <c r="AU1049" s="166" t="s">
        <v>88</v>
      </c>
      <c r="AV1049" s="13" t="s">
        <v>92</v>
      </c>
      <c r="AW1049" s="13" t="s">
        <v>31</v>
      </c>
      <c r="AX1049" s="13" t="s">
        <v>76</v>
      </c>
      <c r="AY1049" s="166" t="s">
        <v>317</v>
      </c>
    </row>
    <row r="1050" spans="2:65" s="12" customFormat="1" ht="10">
      <c r="B1050" s="157"/>
      <c r="D1050" s="158" t="s">
        <v>328</v>
      </c>
      <c r="E1050" s="159" t="s">
        <v>1</v>
      </c>
      <c r="F1050" s="160" t="s">
        <v>1892</v>
      </c>
      <c r="H1050" s="161">
        <v>750.04</v>
      </c>
      <c r="I1050" s="162"/>
      <c r="L1050" s="157"/>
      <c r="M1050" s="163"/>
      <c r="T1050" s="164"/>
      <c r="AT1050" s="159" t="s">
        <v>328</v>
      </c>
      <c r="AU1050" s="159" t="s">
        <v>88</v>
      </c>
      <c r="AV1050" s="12" t="s">
        <v>88</v>
      </c>
      <c r="AW1050" s="12" t="s">
        <v>31</v>
      </c>
      <c r="AX1050" s="12" t="s">
        <v>76</v>
      </c>
      <c r="AY1050" s="159" t="s">
        <v>317</v>
      </c>
    </row>
    <row r="1051" spans="2:65" s="13" customFormat="1" ht="10">
      <c r="B1051" s="165"/>
      <c r="D1051" s="158" t="s">
        <v>328</v>
      </c>
      <c r="E1051" s="166" t="s">
        <v>1</v>
      </c>
      <c r="F1051" s="167" t="s">
        <v>1893</v>
      </c>
      <c r="H1051" s="168">
        <v>750.04</v>
      </c>
      <c r="I1051" s="169"/>
      <c r="L1051" s="165"/>
      <c r="M1051" s="170"/>
      <c r="T1051" s="171"/>
      <c r="AT1051" s="166" t="s">
        <v>328</v>
      </c>
      <c r="AU1051" s="166" t="s">
        <v>88</v>
      </c>
      <c r="AV1051" s="13" t="s">
        <v>92</v>
      </c>
      <c r="AW1051" s="13" t="s">
        <v>31</v>
      </c>
      <c r="AX1051" s="13" t="s">
        <v>76</v>
      </c>
      <c r="AY1051" s="166" t="s">
        <v>317</v>
      </c>
    </row>
    <row r="1052" spans="2:65" s="12" customFormat="1" ht="10">
      <c r="B1052" s="157"/>
      <c r="D1052" s="158" t="s">
        <v>328</v>
      </c>
      <c r="E1052" s="159" t="s">
        <v>1</v>
      </c>
      <c r="F1052" s="160" t="s">
        <v>1894</v>
      </c>
      <c r="H1052" s="161">
        <v>13.25</v>
      </c>
      <c r="I1052" s="162"/>
      <c r="L1052" s="157"/>
      <c r="M1052" s="163"/>
      <c r="T1052" s="164"/>
      <c r="AT1052" s="159" t="s">
        <v>328</v>
      </c>
      <c r="AU1052" s="159" t="s">
        <v>88</v>
      </c>
      <c r="AV1052" s="12" t="s">
        <v>88</v>
      </c>
      <c r="AW1052" s="12" t="s">
        <v>31</v>
      </c>
      <c r="AX1052" s="12" t="s">
        <v>76</v>
      </c>
      <c r="AY1052" s="159" t="s">
        <v>317</v>
      </c>
    </row>
    <row r="1053" spans="2:65" s="13" customFormat="1" ht="10">
      <c r="B1053" s="165"/>
      <c r="D1053" s="158" t="s">
        <v>328</v>
      </c>
      <c r="E1053" s="166" t="s">
        <v>1</v>
      </c>
      <c r="F1053" s="167" t="s">
        <v>1895</v>
      </c>
      <c r="H1053" s="168">
        <v>13.25</v>
      </c>
      <c r="I1053" s="169"/>
      <c r="L1053" s="165"/>
      <c r="M1053" s="170"/>
      <c r="T1053" s="171"/>
      <c r="AT1053" s="166" t="s">
        <v>328</v>
      </c>
      <c r="AU1053" s="166" t="s">
        <v>88</v>
      </c>
      <c r="AV1053" s="13" t="s">
        <v>92</v>
      </c>
      <c r="AW1053" s="13" t="s">
        <v>31</v>
      </c>
      <c r="AX1053" s="13" t="s">
        <v>76</v>
      </c>
      <c r="AY1053" s="166" t="s">
        <v>317</v>
      </c>
    </row>
    <row r="1054" spans="2:65" s="12" customFormat="1" ht="10">
      <c r="B1054" s="157"/>
      <c r="D1054" s="158" t="s">
        <v>328</v>
      </c>
      <c r="E1054" s="159" t="s">
        <v>1</v>
      </c>
      <c r="F1054" s="160" t="s">
        <v>1896</v>
      </c>
      <c r="H1054" s="161">
        <v>51.29</v>
      </c>
      <c r="I1054" s="162"/>
      <c r="L1054" s="157"/>
      <c r="M1054" s="163"/>
      <c r="T1054" s="164"/>
      <c r="AT1054" s="159" t="s">
        <v>328</v>
      </c>
      <c r="AU1054" s="159" t="s">
        <v>88</v>
      </c>
      <c r="AV1054" s="12" t="s">
        <v>88</v>
      </c>
      <c r="AW1054" s="12" t="s">
        <v>31</v>
      </c>
      <c r="AX1054" s="12" t="s">
        <v>76</v>
      </c>
      <c r="AY1054" s="159" t="s">
        <v>317</v>
      </c>
    </row>
    <row r="1055" spans="2:65" s="13" customFormat="1" ht="10">
      <c r="B1055" s="165"/>
      <c r="D1055" s="158" t="s">
        <v>328</v>
      </c>
      <c r="E1055" s="166" t="s">
        <v>1</v>
      </c>
      <c r="F1055" s="167" t="s">
        <v>1897</v>
      </c>
      <c r="H1055" s="168">
        <v>51.29</v>
      </c>
      <c r="I1055" s="169"/>
      <c r="L1055" s="165"/>
      <c r="M1055" s="170"/>
      <c r="T1055" s="171"/>
      <c r="AT1055" s="166" t="s">
        <v>328</v>
      </c>
      <c r="AU1055" s="166" t="s">
        <v>88</v>
      </c>
      <c r="AV1055" s="13" t="s">
        <v>92</v>
      </c>
      <c r="AW1055" s="13" t="s">
        <v>31</v>
      </c>
      <c r="AX1055" s="13" t="s">
        <v>76</v>
      </c>
      <c r="AY1055" s="166" t="s">
        <v>317</v>
      </c>
    </row>
    <row r="1056" spans="2:65" s="12" customFormat="1" ht="10">
      <c r="B1056" s="157"/>
      <c r="D1056" s="158" t="s">
        <v>328</v>
      </c>
      <c r="E1056" s="159" t="s">
        <v>1</v>
      </c>
      <c r="F1056" s="160" t="s">
        <v>1898</v>
      </c>
      <c r="H1056" s="161">
        <v>6.2</v>
      </c>
      <c r="I1056" s="162"/>
      <c r="L1056" s="157"/>
      <c r="M1056" s="163"/>
      <c r="T1056" s="164"/>
      <c r="AT1056" s="159" t="s">
        <v>328</v>
      </c>
      <c r="AU1056" s="159" t="s">
        <v>88</v>
      </c>
      <c r="AV1056" s="12" t="s">
        <v>88</v>
      </c>
      <c r="AW1056" s="12" t="s">
        <v>31</v>
      </c>
      <c r="AX1056" s="12" t="s">
        <v>76</v>
      </c>
      <c r="AY1056" s="159" t="s">
        <v>317</v>
      </c>
    </row>
    <row r="1057" spans="2:65" s="13" customFormat="1" ht="10">
      <c r="B1057" s="165"/>
      <c r="D1057" s="158" t="s">
        <v>328</v>
      </c>
      <c r="E1057" s="166" t="s">
        <v>1</v>
      </c>
      <c r="F1057" s="167" t="s">
        <v>1899</v>
      </c>
      <c r="H1057" s="168">
        <v>6.2</v>
      </c>
      <c r="I1057" s="169"/>
      <c r="L1057" s="165"/>
      <c r="M1057" s="170"/>
      <c r="T1057" s="171"/>
      <c r="AT1057" s="166" t="s">
        <v>328</v>
      </c>
      <c r="AU1057" s="166" t="s">
        <v>88</v>
      </c>
      <c r="AV1057" s="13" t="s">
        <v>92</v>
      </c>
      <c r="AW1057" s="13" t="s">
        <v>31</v>
      </c>
      <c r="AX1057" s="13" t="s">
        <v>76</v>
      </c>
      <c r="AY1057" s="166" t="s">
        <v>317</v>
      </c>
    </row>
    <row r="1058" spans="2:65" s="12" customFormat="1" ht="10">
      <c r="B1058" s="157"/>
      <c r="D1058" s="158" t="s">
        <v>328</v>
      </c>
      <c r="E1058" s="159" t="s">
        <v>1</v>
      </c>
      <c r="F1058" s="160" t="s">
        <v>1900</v>
      </c>
      <c r="H1058" s="161">
        <v>4.71</v>
      </c>
      <c r="I1058" s="162"/>
      <c r="L1058" s="157"/>
      <c r="M1058" s="163"/>
      <c r="T1058" s="164"/>
      <c r="AT1058" s="159" t="s">
        <v>328</v>
      </c>
      <c r="AU1058" s="159" t="s">
        <v>88</v>
      </c>
      <c r="AV1058" s="12" t="s">
        <v>88</v>
      </c>
      <c r="AW1058" s="12" t="s">
        <v>31</v>
      </c>
      <c r="AX1058" s="12" t="s">
        <v>76</v>
      </c>
      <c r="AY1058" s="159" t="s">
        <v>317</v>
      </c>
    </row>
    <row r="1059" spans="2:65" s="13" customFormat="1" ht="10">
      <c r="B1059" s="165"/>
      <c r="D1059" s="158" t="s">
        <v>328</v>
      </c>
      <c r="E1059" s="166" t="s">
        <v>1</v>
      </c>
      <c r="F1059" s="167" t="s">
        <v>1901</v>
      </c>
      <c r="H1059" s="168">
        <v>4.71</v>
      </c>
      <c r="I1059" s="169"/>
      <c r="L1059" s="165"/>
      <c r="M1059" s="170"/>
      <c r="T1059" s="171"/>
      <c r="AT1059" s="166" t="s">
        <v>328</v>
      </c>
      <c r="AU1059" s="166" t="s">
        <v>88</v>
      </c>
      <c r="AV1059" s="13" t="s">
        <v>92</v>
      </c>
      <c r="AW1059" s="13" t="s">
        <v>31</v>
      </c>
      <c r="AX1059" s="13" t="s">
        <v>76</v>
      </c>
      <c r="AY1059" s="166" t="s">
        <v>317</v>
      </c>
    </row>
    <row r="1060" spans="2:65" s="12" customFormat="1" ht="10">
      <c r="B1060" s="157"/>
      <c r="D1060" s="158" t="s">
        <v>328</v>
      </c>
      <c r="E1060" s="159" t="s">
        <v>1</v>
      </c>
      <c r="F1060" s="160" t="s">
        <v>1902</v>
      </c>
      <c r="H1060" s="161">
        <v>42.26</v>
      </c>
      <c r="I1060" s="162"/>
      <c r="L1060" s="157"/>
      <c r="M1060" s="163"/>
      <c r="T1060" s="164"/>
      <c r="AT1060" s="159" t="s">
        <v>328</v>
      </c>
      <c r="AU1060" s="159" t="s">
        <v>88</v>
      </c>
      <c r="AV1060" s="12" t="s">
        <v>88</v>
      </c>
      <c r="AW1060" s="12" t="s">
        <v>31</v>
      </c>
      <c r="AX1060" s="12" t="s">
        <v>76</v>
      </c>
      <c r="AY1060" s="159" t="s">
        <v>317</v>
      </c>
    </row>
    <row r="1061" spans="2:65" s="13" customFormat="1" ht="10">
      <c r="B1061" s="165"/>
      <c r="D1061" s="158" t="s">
        <v>328</v>
      </c>
      <c r="E1061" s="166" t="s">
        <v>1</v>
      </c>
      <c r="F1061" s="167" t="s">
        <v>1903</v>
      </c>
      <c r="H1061" s="168">
        <v>42.26</v>
      </c>
      <c r="I1061" s="169"/>
      <c r="L1061" s="165"/>
      <c r="M1061" s="170"/>
      <c r="T1061" s="171"/>
      <c r="AT1061" s="166" t="s">
        <v>328</v>
      </c>
      <c r="AU1061" s="166" t="s">
        <v>88</v>
      </c>
      <c r="AV1061" s="13" t="s">
        <v>92</v>
      </c>
      <c r="AW1061" s="13" t="s">
        <v>31</v>
      </c>
      <c r="AX1061" s="13" t="s">
        <v>76</v>
      </c>
      <c r="AY1061" s="166" t="s">
        <v>317</v>
      </c>
    </row>
    <row r="1062" spans="2:65" s="12" customFormat="1" ht="10">
      <c r="B1062" s="157"/>
      <c r="D1062" s="158" t="s">
        <v>328</v>
      </c>
      <c r="E1062" s="159" t="s">
        <v>1</v>
      </c>
      <c r="F1062" s="160" t="s">
        <v>1904</v>
      </c>
      <c r="H1062" s="161">
        <v>9.1300000000000008</v>
      </c>
      <c r="I1062" s="162"/>
      <c r="L1062" s="157"/>
      <c r="M1062" s="163"/>
      <c r="T1062" s="164"/>
      <c r="AT1062" s="159" t="s">
        <v>328</v>
      </c>
      <c r="AU1062" s="159" t="s">
        <v>88</v>
      </c>
      <c r="AV1062" s="12" t="s">
        <v>88</v>
      </c>
      <c r="AW1062" s="12" t="s">
        <v>31</v>
      </c>
      <c r="AX1062" s="12" t="s">
        <v>76</v>
      </c>
      <c r="AY1062" s="159" t="s">
        <v>317</v>
      </c>
    </row>
    <row r="1063" spans="2:65" s="13" customFormat="1" ht="10">
      <c r="B1063" s="165"/>
      <c r="D1063" s="158" t="s">
        <v>328</v>
      </c>
      <c r="E1063" s="166" t="s">
        <v>1</v>
      </c>
      <c r="F1063" s="167" t="s">
        <v>1905</v>
      </c>
      <c r="H1063" s="168">
        <v>9.1300000000000008</v>
      </c>
      <c r="I1063" s="169"/>
      <c r="L1063" s="165"/>
      <c r="M1063" s="170"/>
      <c r="T1063" s="171"/>
      <c r="AT1063" s="166" t="s">
        <v>328</v>
      </c>
      <c r="AU1063" s="166" t="s">
        <v>88</v>
      </c>
      <c r="AV1063" s="13" t="s">
        <v>92</v>
      </c>
      <c r="AW1063" s="13" t="s">
        <v>31</v>
      </c>
      <c r="AX1063" s="13" t="s">
        <v>76</v>
      </c>
      <c r="AY1063" s="166" t="s">
        <v>317</v>
      </c>
    </row>
    <row r="1064" spans="2:65" s="12" customFormat="1" ht="10">
      <c r="B1064" s="157"/>
      <c r="D1064" s="158" t="s">
        <v>328</v>
      </c>
      <c r="E1064" s="159" t="s">
        <v>1</v>
      </c>
      <c r="F1064" s="160" t="s">
        <v>1906</v>
      </c>
      <c r="H1064" s="161">
        <v>15.81</v>
      </c>
      <c r="I1064" s="162"/>
      <c r="L1064" s="157"/>
      <c r="M1064" s="163"/>
      <c r="T1064" s="164"/>
      <c r="AT1064" s="159" t="s">
        <v>328</v>
      </c>
      <c r="AU1064" s="159" t="s">
        <v>88</v>
      </c>
      <c r="AV1064" s="12" t="s">
        <v>88</v>
      </c>
      <c r="AW1064" s="12" t="s">
        <v>31</v>
      </c>
      <c r="AX1064" s="12" t="s">
        <v>76</v>
      </c>
      <c r="AY1064" s="159" t="s">
        <v>317</v>
      </c>
    </row>
    <row r="1065" spans="2:65" s="13" customFormat="1" ht="10">
      <c r="B1065" s="165"/>
      <c r="D1065" s="158" t="s">
        <v>328</v>
      </c>
      <c r="E1065" s="166" t="s">
        <v>1</v>
      </c>
      <c r="F1065" s="167" t="s">
        <v>1907</v>
      </c>
      <c r="H1065" s="168">
        <v>15.81</v>
      </c>
      <c r="I1065" s="169"/>
      <c r="L1065" s="165"/>
      <c r="M1065" s="170"/>
      <c r="T1065" s="171"/>
      <c r="AT1065" s="166" t="s">
        <v>328</v>
      </c>
      <c r="AU1065" s="166" t="s">
        <v>88</v>
      </c>
      <c r="AV1065" s="13" t="s">
        <v>92</v>
      </c>
      <c r="AW1065" s="13" t="s">
        <v>31</v>
      </c>
      <c r="AX1065" s="13" t="s">
        <v>76</v>
      </c>
      <c r="AY1065" s="166" t="s">
        <v>317</v>
      </c>
    </row>
    <row r="1066" spans="2:65" s="12" customFormat="1" ht="10">
      <c r="B1066" s="157"/>
      <c r="D1066" s="158" t="s">
        <v>328</v>
      </c>
      <c r="E1066" s="159" t="s">
        <v>1</v>
      </c>
      <c r="F1066" s="160" t="s">
        <v>1908</v>
      </c>
      <c r="H1066" s="161">
        <v>470.4</v>
      </c>
      <c r="I1066" s="162"/>
      <c r="L1066" s="157"/>
      <c r="M1066" s="163"/>
      <c r="T1066" s="164"/>
      <c r="AT1066" s="159" t="s">
        <v>328</v>
      </c>
      <c r="AU1066" s="159" t="s">
        <v>88</v>
      </c>
      <c r="AV1066" s="12" t="s">
        <v>88</v>
      </c>
      <c r="AW1066" s="12" t="s">
        <v>31</v>
      </c>
      <c r="AX1066" s="12" t="s">
        <v>76</v>
      </c>
      <c r="AY1066" s="159" t="s">
        <v>317</v>
      </c>
    </row>
    <row r="1067" spans="2:65" s="13" customFormat="1" ht="10">
      <c r="B1067" s="165"/>
      <c r="D1067" s="158" t="s">
        <v>328</v>
      </c>
      <c r="E1067" s="166" t="s">
        <v>1</v>
      </c>
      <c r="F1067" s="167" t="s">
        <v>1909</v>
      </c>
      <c r="H1067" s="168">
        <v>470.4</v>
      </c>
      <c r="I1067" s="169"/>
      <c r="L1067" s="165"/>
      <c r="M1067" s="170"/>
      <c r="T1067" s="171"/>
      <c r="AT1067" s="166" t="s">
        <v>328</v>
      </c>
      <c r="AU1067" s="166" t="s">
        <v>88</v>
      </c>
      <c r="AV1067" s="13" t="s">
        <v>92</v>
      </c>
      <c r="AW1067" s="13" t="s">
        <v>31</v>
      </c>
      <c r="AX1067" s="13" t="s">
        <v>76</v>
      </c>
      <c r="AY1067" s="166" t="s">
        <v>317</v>
      </c>
    </row>
    <row r="1068" spans="2:65" s="14" customFormat="1" ht="10">
      <c r="B1068" s="172"/>
      <c r="D1068" s="158" t="s">
        <v>328</v>
      </c>
      <c r="E1068" s="173" t="s">
        <v>1</v>
      </c>
      <c r="F1068" s="174" t="s">
        <v>332</v>
      </c>
      <c r="H1068" s="175">
        <v>1846.5100000000002</v>
      </c>
      <c r="I1068" s="176"/>
      <c r="L1068" s="172"/>
      <c r="M1068" s="177"/>
      <c r="T1068" s="178"/>
      <c r="AT1068" s="173" t="s">
        <v>328</v>
      </c>
      <c r="AU1068" s="173" t="s">
        <v>88</v>
      </c>
      <c r="AV1068" s="14" t="s">
        <v>323</v>
      </c>
      <c r="AW1068" s="14" t="s">
        <v>31</v>
      </c>
      <c r="AX1068" s="14" t="s">
        <v>83</v>
      </c>
      <c r="AY1068" s="173" t="s">
        <v>317</v>
      </c>
    </row>
    <row r="1069" spans="2:65" s="1" customFormat="1" ht="37.75" customHeight="1">
      <c r="B1069" s="142"/>
      <c r="C1069" s="143" t="s">
        <v>1910</v>
      </c>
      <c r="D1069" s="143" t="s">
        <v>319</v>
      </c>
      <c r="E1069" s="144" t="s">
        <v>1911</v>
      </c>
      <c r="F1069" s="145" t="s">
        <v>1912</v>
      </c>
      <c r="G1069" s="146" t="s">
        <v>322</v>
      </c>
      <c r="H1069" s="147">
        <v>36.732999999999997</v>
      </c>
      <c r="I1069" s="148"/>
      <c r="J1069" s="149">
        <f>ROUND(I1069*H1069,2)</f>
        <v>0</v>
      </c>
      <c r="K1069" s="150"/>
      <c r="L1069" s="31"/>
      <c r="M1069" s="151" t="s">
        <v>1</v>
      </c>
      <c r="N1069" s="152" t="s">
        <v>42</v>
      </c>
      <c r="P1069" s="153">
        <f>O1069*H1069</f>
        <v>0</v>
      </c>
      <c r="Q1069" s="153">
        <v>1.837</v>
      </c>
      <c r="R1069" s="153">
        <f>Q1069*H1069</f>
        <v>67.478520999999986</v>
      </c>
      <c r="S1069" s="153">
        <v>0</v>
      </c>
      <c r="T1069" s="154">
        <f>S1069*H1069</f>
        <v>0</v>
      </c>
      <c r="AR1069" s="155" t="s">
        <v>323</v>
      </c>
      <c r="AT1069" s="155" t="s">
        <v>319</v>
      </c>
      <c r="AU1069" s="155" t="s">
        <v>88</v>
      </c>
      <c r="AY1069" s="16" t="s">
        <v>317</v>
      </c>
      <c r="BE1069" s="156">
        <f>IF(N1069="základná",J1069,0)</f>
        <v>0</v>
      </c>
      <c r="BF1069" s="156">
        <f>IF(N1069="znížená",J1069,0)</f>
        <v>0</v>
      </c>
      <c r="BG1069" s="156">
        <f>IF(N1069="zákl. prenesená",J1069,0)</f>
        <v>0</v>
      </c>
      <c r="BH1069" s="156">
        <f>IF(N1069="zníž. prenesená",J1069,0)</f>
        <v>0</v>
      </c>
      <c r="BI1069" s="156">
        <f>IF(N1069="nulová",J1069,0)</f>
        <v>0</v>
      </c>
      <c r="BJ1069" s="16" t="s">
        <v>88</v>
      </c>
      <c r="BK1069" s="156">
        <f>ROUND(I1069*H1069,2)</f>
        <v>0</v>
      </c>
      <c r="BL1069" s="16" t="s">
        <v>323</v>
      </c>
      <c r="BM1069" s="155" t="s">
        <v>1913</v>
      </c>
    </row>
    <row r="1070" spans="2:65" s="12" customFormat="1" ht="10">
      <c r="B1070" s="157"/>
      <c r="D1070" s="158" t="s">
        <v>328</v>
      </c>
      <c r="E1070" s="159" t="s">
        <v>1</v>
      </c>
      <c r="F1070" s="160" t="s">
        <v>1914</v>
      </c>
      <c r="H1070" s="161">
        <v>36.732999999999997</v>
      </c>
      <c r="I1070" s="162"/>
      <c r="L1070" s="157"/>
      <c r="M1070" s="163"/>
      <c r="T1070" s="164"/>
      <c r="AT1070" s="159" t="s">
        <v>328</v>
      </c>
      <c r="AU1070" s="159" t="s">
        <v>88</v>
      </c>
      <c r="AV1070" s="12" t="s">
        <v>88</v>
      </c>
      <c r="AW1070" s="12" t="s">
        <v>31</v>
      </c>
      <c r="AX1070" s="12" t="s">
        <v>76</v>
      </c>
      <c r="AY1070" s="159" t="s">
        <v>317</v>
      </c>
    </row>
    <row r="1071" spans="2:65" s="13" customFormat="1" ht="10">
      <c r="B1071" s="165"/>
      <c r="D1071" s="158" t="s">
        <v>328</v>
      </c>
      <c r="E1071" s="166" t="s">
        <v>1</v>
      </c>
      <c r="F1071" s="167" t="s">
        <v>1915</v>
      </c>
      <c r="H1071" s="168">
        <v>36.732999999999997</v>
      </c>
      <c r="I1071" s="169"/>
      <c r="L1071" s="165"/>
      <c r="M1071" s="170"/>
      <c r="T1071" s="171"/>
      <c r="AT1071" s="166" t="s">
        <v>328</v>
      </c>
      <c r="AU1071" s="166" t="s">
        <v>88</v>
      </c>
      <c r="AV1071" s="13" t="s">
        <v>92</v>
      </c>
      <c r="AW1071" s="13" t="s">
        <v>31</v>
      </c>
      <c r="AX1071" s="13" t="s">
        <v>76</v>
      </c>
      <c r="AY1071" s="166" t="s">
        <v>317</v>
      </c>
    </row>
    <row r="1072" spans="2:65" s="14" customFormat="1" ht="10">
      <c r="B1072" s="172"/>
      <c r="D1072" s="158" t="s">
        <v>328</v>
      </c>
      <c r="E1072" s="173" t="s">
        <v>1</v>
      </c>
      <c r="F1072" s="174" t="s">
        <v>332</v>
      </c>
      <c r="H1072" s="175">
        <v>36.732999999999997</v>
      </c>
      <c r="I1072" s="176"/>
      <c r="L1072" s="172"/>
      <c r="M1072" s="177"/>
      <c r="T1072" s="178"/>
      <c r="AT1072" s="173" t="s">
        <v>328</v>
      </c>
      <c r="AU1072" s="173" t="s">
        <v>88</v>
      </c>
      <c r="AV1072" s="14" t="s">
        <v>323</v>
      </c>
      <c r="AW1072" s="14" t="s">
        <v>31</v>
      </c>
      <c r="AX1072" s="14" t="s">
        <v>83</v>
      </c>
      <c r="AY1072" s="173" t="s">
        <v>317</v>
      </c>
    </row>
    <row r="1073" spans="2:65" s="1" customFormat="1" ht="33" customHeight="1">
      <c r="B1073" s="142"/>
      <c r="C1073" s="143" t="s">
        <v>1916</v>
      </c>
      <c r="D1073" s="143" t="s">
        <v>319</v>
      </c>
      <c r="E1073" s="144" t="s">
        <v>1917</v>
      </c>
      <c r="F1073" s="145" t="s">
        <v>1918</v>
      </c>
      <c r="G1073" s="146" t="s">
        <v>322</v>
      </c>
      <c r="H1073" s="147">
        <v>2.7069999999999999</v>
      </c>
      <c r="I1073" s="148"/>
      <c r="J1073" s="149">
        <f>ROUND(I1073*H1073,2)</f>
        <v>0</v>
      </c>
      <c r="K1073" s="150"/>
      <c r="L1073" s="31"/>
      <c r="M1073" s="151" t="s">
        <v>1</v>
      </c>
      <c r="N1073" s="152" t="s">
        <v>42</v>
      </c>
      <c r="P1073" s="153">
        <f>O1073*H1073</f>
        <v>0</v>
      </c>
      <c r="Q1073" s="153">
        <v>0.9</v>
      </c>
      <c r="R1073" s="153">
        <f>Q1073*H1073</f>
        <v>2.4363000000000001</v>
      </c>
      <c r="S1073" s="153">
        <v>0</v>
      </c>
      <c r="T1073" s="154">
        <f>S1073*H1073</f>
        <v>0</v>
      </c>
      <c r="AR1073" s="155" t="s">
        <v>323</v>
      </c>
      <c r="AT1073" s="155" t="s">
        <v>319</v>
      </c>
      <c r="AU1073" s="155" t="s">
        <v>88</v>
      </c>
      <c r="AY1073" s="16" t="s">
        <v>317</v>
      </c>
      <c r="BE1073" s="156">
        <f>IF(N1073="základná",J1073,0)</f>
        <v>0</v>
      </c>
      <c r="BF1073" s="156">
        <f>IF(N1073="znížená",J1073,0)</f>
        <v>0</v>
      </c>
      <c r="BG1073" s="156">
        <f>IF(N1073="zákl. prenesená",J1073,0)</f>
        <v>0</v>
      </c>
      <c r="BH1073" s="156">
        <f>IF(N1073="zníž. prenesená",J1073,0)</f>
        <v>0</v>
      </c>
      <c r="BI1073" s="156">
        <f>IF(N1073="nulová",J1073,0)</f>
        <v>0</v>
      </c>
      <c r="BJ1073" s="16" t="s">
        <v>88</v>
      </c>
      <c r="BK1073" s="156">
        <f>ROUND(I1073*H1073,2)</f>
        <v>0</v>
      </c>
      <c r="BL1073" s="16" t="s">
        <v>323</v>
      </c>
      <c r="BM1073" s="155" t="s">
        <v>1919</v>
      </c>
    </row>
    <row r="1074" spans="2:65" s="12" customFormat="1" ht="10">
      <c r="B1074" s="157"/>
      <c r="D1074" s="158" t="s">
        <v>328</v>
      </c>
      <c r="E1074" s="159" t="s">
        <v>1</v>
      </c>
      <c r="F1074" s="160" t="s">
        <v>1920</v>
      </c>
      <c r="H1074" s="161">
        <v>2.7069999999999999</v>
      </c>
      <c r="I1074" s="162"/>
      <c r="L1074" s="157"/>
      <c r="M1074" s="163"/>
      <c r="T1074" s="164"/>
      <c r="AT1074" s="159" t="s">
        <v>328</v>
      </c>
      <c r="AU1074" s="159" t="s">
        <v>88</v>
      </c>
      <c r="AV1074" s="12" t="s">
        <v>88</v>
      </c>
      <c r="AW1074" s="12" t="s">
        <v>31</v>
      </c>
      <c r="AX1074" s="12" t="s">
        <v>76</v>
      </c>
      <c r="AY1074" s="159" t="s">
        <v>317</v>
      </c>
    </row>
    <row r="1075" spans="2:65" s="13" customFormat="1" ht="10">
      <c r="B1075" s="165"/>
      <c r="D1075" s="158" t="s">
        <v>328</v>
      </c>
      <c r="E1075" s="166" t="s">
        <v>1</v>
      </c>
      <c r="F1075" s="167" t="s">
        <v>1921</v>
      </c>
      <c r="H1075" s="168">
        <v>2.7069999999999999</v>
      </c>
      <c r="I1075" s="169"/>
      <c r="L1075" s="165"/>
      <c r="M1075" s="170"/>
      <c r="T1075" s="171"/>
      <c r="AT1075" s="166" t="s">
        <v>328</v>
      </c>
      <c r="AU1075" s="166" t="s">
        <v>88</v>
      </c>
      <c r="AV1075" s="13" t="s">
        <v>92</v>
      </c>
      <c r="AW1075" s="13" t="s">
        <v>31</v>
      </c>
      <c r="AX1075" s="13" t="s">
        <v>76</v>
      </c>
      <c r="AY1075" s="166" t="s">
        <v>317</v>
      </c>
    </row>
    <row r="1076" spans="2:65" s="14" customFormat="1" ht="10">
      <c r="B1076" s="172"/>
      <c r="D1076" s="158" t="s">
        <v>328</v>
      </c>
      <c r="E1076" s="173" t="s">
        <v>1</v>
      </c>
      <c r="F1076" s="174" t="s">
        <v>332</v>
      </c>
      <c r="H1076" s="175">
        <v>2.7069999999999999</v>
      </c>
      <c r="I1076" s="176"/>
      <c r="L1076" s="172"/>
      <c r="M1076" s="177"/>
      <c r="T1076" s="178"/>
      <c r="AT1076" s="173" t="s">
        <v>328</v>
      </c>
      <c r="AU1076" s="173" t="s">
        <v>88</v>
      </c>
      <c r="AV1076" s="14" t="s">
        <v>323</v>
      </c>
      <c r="AW1076" s="14" t="s">
        <v>31</v>
      </c>
      <c r="AX1076" s="14" t="s">
        <v>83</v>
      </c>
      <c r="AY1076" s="173" t="s">
        <v>317</v>
      </c>
    </row>
    <row r="1077" spans="2:65" s="1" customFormat="1" ht="49" customHeight="1">
      <c r="B1077" s="142"/>
      <c r="C1077" s="143" t="s">
        <v>1922</v>
      </c>
      <c r="D1077" s="143" t="s">
        <v>319</v>
      </c>
      <c r="E1077" s="144" t="s">
        <v>1923</v>
      </c>
      <c r="F1077" s="145" t="s">
        <v>1924</v>
      </c>
      <c r="G1077" s="146" t="s">
        <v>444</v>
      </c>
      <c r="H1077" s="147">
        <v>7722.07</v>
      </c>
      <c r="I1077" s="148"/>
      <c r="J1077" s="149">
        <f>ROUND(I1077*H1077,2)</f>
        <v>0</v>
      </c>
      <c r="K1077" s="150"/>
      <c r="L1077" s="31"/>
      <c r="M1077" s="151" t="s">
        <v>1</v>
      </c>
      <c r="N1077" s="152" t="s">
        <v>42</v>
      </c>
      <c r="P1077" s="153">
        <f>O1077*H1077</f>
        <v>0</v>
      </c>
      <c r="Q1077" s="153">
        <v>0</v>
      </c>
      <c r="R1077" s="153">
        <f>Q1077*H1077</f>
        <v>0</v>
      </c>
      <c r="S1077" s="153">
        <v>0</v>
      </c>
      <c r="T1077" s="154">
        <f>S1077*H1077</f>
        <v>0</v>
      </c>
      <c r="AR1077" s="155" t="s">
        <v>323</v>
      </c>
      <c r="AT1077" s="155" t="s">
        <v>319</v>
      </c>
      <c r="AU1077" s="155" t="s">
        <v>88</v>
      </c>
      <c r="AY1077" s="16" t="s">
        <v>317</v>
      </c>
      <c r="BE1077" s="156">
        <f>IF(N1077="základná",J1077,0)</f>
        <v>0</v>
      </c>
      <c r="BF1077" s="156">
        <f>IF(N1077="znížená",J1077,0)</f>
        <v>0</v>
      </c>
      <c r="BG1077" s="156">
        <f>IF(N1077="zákl. prenesená",J1077,0)</f>
        <v>0</v>
      </c>
      <c r="BH1077" s="156">
        <f>IF(N1077="zníž. prenesená",J1077,0)</f>
        <v>0</v>
      </c>
      <c r="BI1077" s="156">
        <f>IF(N1077="nulová",J1077,0)</f>
        <v>0</v>
      </c>
      <c r="BJ1077" s="16" t="s">
        <v>88</v>
      </c>
      <c r="BK1077" s="156">
        <f>ROUND(I1077*H1077,2)</f>
        <v>0</v>
      </c>
      <c r="BL1077" s="16" t="s">
        <v>323</v>
      </c>
      <c r="BM1077" s="155" t="s">
        <v>1925</v>
      </c>
    </row>
    <row r="1078" spans="2:65" s="12" customFormat="1" ht="10">
      <c r="B1078" s="157"/>
      <c r="D1078" s="158" t="s">
        <v>328</v>
      </c>
      <c r="E1078" s="159" t="s">
        <v>1</v>
      </c>
      <c r="F1078" s="160" t="s">
        <v>1926</v>
      </c>
      <c r="H1078" s="161">
        <v>6000</v>
      </c>
      <c r="I1078" s="162"/>
      <c r="L1078" s="157"/>
      <c r="M1078" s="163"/>
      <c r="T1078" s="164"/>
      <c r="AT1078" s="159" t="s">
        <v>328</v>
      </c>
      <c r="AU1078" s="159" t="s">
        <v>88</v>
      </c>
      <c r="AV1078" s="12" t="s">
        <v>88</v>
      </c>
      <c r="AW1078" s="12" t="s">
        <v>31</v>
      </c>
      <c r="AX1078" s="12" t="s">
        <v>76</v>
      </c>
      <c r="AY1078" s="159" t="s">
        <v>317</v>
      </c>
    </row>
    <row r="1079" spans="2:65" s="13" customFormat="1" ht="10">
      <c r="B1079" s="165"/>
      <c r="D1079" s="158" t="s">
        <v>328</v>
      </c>
      <c r="E1079" s="166" t="s">
        <v>1</v>
      </c>
      <c r="F1079" s="167" t="s">
        <v>1927</v>
      </c>
      <c r="H1079" s="168">
        <v>6000</v>
      </c>
      <c r="I1079" s="169"/>
      <c r="L1079" s="165"/>
      <c r="M1079" s="170"/>
      <c r="T1079" s="171"/>
      <c r="AT1079" s="166" t="s">
        <v>328</v>
      </c>
      <c r="AU1079" s="166" t="s">
        <v>88</v>
      </c>
      <c r="AV1079" s="13" t="s">
        <v>92</v>
      </c>
      <c r="AW1079" s="13" t="s">
        <v>31</v>
      </c>
      <c r="AX1079" s="13" t="s">
        <v>76</v>
      </c>
      <c r="AY1079" s="166" t="s">
        <v>317</v>
      </c>
    </row>
    <row r="1080" spans="2:65" s="12" customFormat="1" ht="10">
      <c r="B1080" s="157"/>
      <c r="D1080" s="158" t="s">
        <v>328</v>
      </c>
      <c r="E1080" s="159" t="s">
        <v>1</v>
      </c>
      <c r="F1080" s="160" t="s">
        <v>1896</v>
      </c>
      <c r="H1080" s="161">
        <v>51.29</v>
      </c>
      <c r="I1080" s="162"/>
      <c r="L1080" s="157"/>
      <c r="M1080" s="163"/>
      <c r="T1080" s="164"/>
      <c r="AT1080" s="159" t="s">
        <v>328</v>
      </c>
      <c r="AU1080" s="159" t="s">
        <v>88</v>
      </c>
      <c r="AV1080" s="12" t="s">
        <v>88</v>
      </c>
      <c r="AW1080" s="12" t="s">
        <v>31</v>
      </c>
      <c r="AX1080" s="12" t="s">
        <v>76</v>
      </c>
      <c r="AY1080" s="159" t="s">
        <v>317</v>
      </c>
    </row>
    <row r="1081" spans="2:65" s="13" customFormat="1" ht="10">
      <c r="B1081" s="165"/>
      <c r="D1081" s="158" t="s">
        <v>328</v>
      </c>
      <c r="E1081" s="166" t="s">
        <v>1</v>
      </c>
      <c r="F1081" s="167" t="s">
        <v>1897</v>
      </c>
      <c r="H1081" s="168">
        <v>51.29</v>
      </c>
      <c r="I1081" s="169"/>
      <c r="L1081" s="165"/>
      <c r="M1081" s="170"/>
      <c r="T1081" s="171"/>
      <c r="AT1081" s="166" t="s">
        <v>328</v>
      </c>
      <c r="AU1081" s="166" t="s">
        <v>88</v>
      </c>
      <c r="AV1081" s="13" t="s">
        <v>92</v>
      </c>
      <c r="AW1081" s="13" t="s">
        <v>31</v>
      </c>
      <c r="AX1081" s="13" t="s">
        <v>76</v>
      </c>
      <c r="AY1081" s="166" t="s">
        <v>317</v>
      </c>
    </row>
    <row r="1082" spans="2:65" s="12" customFormat="1" ht="10">
      <c r="B1082" s="157"/>
      <c r="D1082" s="158" t="s">
        <v>328</v>
      </c>
      <c r="E1082" s="159" t="s">
        <v>1</v>
      </c>
      <c r="F1082" s="160" t="s">
        <v>1898</v>
      </c>
      <c r="H1082" s="161">
        <v>6.2</v>
      </c>
      <c r="I1082" s="162"/>
      <c r="L1082" s="157"/>
      <c r="M1082" s="163"/>
      <c r="T1082" s="164"/>
      <c r="AT1082" s="159" t="s">
        <v>328</v>
      </c>
      <c r="AU1082" s="159" t="s">
        <v>88</v>
      </c>
      <c r="AV1082" s="12" t="s">
        <v>88</v>
      </c>
      <c r="AW1082" s="12" t="s">
        <v>31</v>
      </c>
      <c r="AX1082" s="12" t="s">
        <v>76</v>
      </c>
      <c r="AY1082" s="159" t="s">
        <v>317</v>
      </c>
    </row>
    <row r="1083" spans="2:65" s="13" customFormat="1" ht="10">
      <c r="B1083" s="165"/>
      <c r="D1083" s="158" t="s">
        <v>328</v>
      </c>
      <c r="E1083" s="166" t="s">
        <v>1</v>
      </c>
      <c r="F1083" s="167" t="s">
        <v>1899</v>
      </c>
      <c r="H1083" s="168">
        <v>6.2</v>
      </c>
      <c r="I1083" s="169"/>
      <c r="L1083" s="165"/>
      <c r="M1083" s="170"/>
      <c r="T1083" s="171"/>
      <c r="AT1083" s="166" t="s">
        <v>328</v>
      </c>
      <c r="AU1083" s="166" t="s">
        <v>88</v>
      </c>
      <c r="AV1083" s="13" t="s">
        <v>92</v>
      </c>
      <c r="AW1083" s="13" t="s">
        <v>31</v>
      </c>
      <c r="AX1083" s="13" t="s">
        <v>76</v>
      </c>
      <c r="AY1083" s="166" t="s">
        <v>317</v>
      </c>
    </row>
    <row r="1084" spans="2:65" s="12" customFormat="1" ht="10">
      <c r="B1084" s="157"/>
      <c r="D1084" s="158" t="s">
        <v>328</v>
      </c>
      <c r="E1084" s="159" t="s">
        <v>1</v>
      </c>
      <c r="F1084" s="160" t="s">
        <v>1900</v>
      </c>
      <c r="H1084" s="161">
        <v>4.71</v>
      </c>
      <c r="I1084" s="162"/>
      <c r="L1084" s="157"/>
      <c r="M1084" s="163"/>
      <c r="T1084" s="164"/>
      <c r="AT1084" s="159" t="s">
        <v>328</v>
      </c>
      <c r="AU1084" s="159" t="s">
        <v>88</v>
      </c>
      <c r="AV1084" s="12" t="s">
        <v>88</v>
      </c>
      <c r="AW1084" s="12" t="s">
        <v>31</v>
      </c>
      <c r="AX1084" s="12" t="s">
        <v>76</v>
      </c>
      <c r="AY1084" s="159" t="s">
        <v>317</v>
      </c>
    </row>
    <row r="1085" spans="2:65" s="13" customFormat="1" ht="10">
      <c r="B1085" s="165"/>
      <c r="D1085" s="158" t="s">
        <v>328</v>
      </c>
      <c r="E1085" s="166" t="s">
        <v>1</v>
      </c>
      <c r="F1085" s="167" t="s">
        <v>1901</v>
      </c>
      <c r="H1085" s="168">
        <v>4.71</v>
      </c>
      <c r="I1085" s="169"/>
      <c r="L1085" s="165"/>
      <c r="M1085" s="170"/>
      <c r="T1085" s="171"/>
      <c r="AT1085" s="166" t="s">
        <v>328</v>
      </c>
      <c r="AU1085" s="166" t="s">
        <v>88</v>
      </c>
      <c r="AV1085" s="13" t="s">
        <v>92</v>
      </c>
      <c r="AW1085" s="13" t="s">
        <v>31</v>
      </c>
      <c r="AX1085" s="13" t="s">
        <v>76</v>
      </c>
      <c r="AY1085" s="166" t="s">
        <v>317</v>
      </c>
    </row>
    <row r="1086" spans="2:65" s="12" customFormat="1" ht="10">
      <c r="B1086" s="157"/>
      <c r="D1086" s="158" t="s">
        <v>328</v>
      </c>
      <c r="E1086" s="159" t="s">
        <v>1</v>
      </c>
      <c r="F1086" s="160" t="s">
        <v>1928</v>
      </c>
      <c r="H1086" s="161">
        <v>4.75</v>
      </c>
      <c r="I1086" s="162"/>
      <c r="L1086" s="157"/>
      <c r="M1086" s="163"/>
      <c r="T1086" s="164"/>
      <c r="AT1086" s="159" t="s">
        <v>328</v>
      </c>
      <c r="AU1086" s="159" t="s">
        <v>88</v>
      </c>
      <c r="AV1086" s="12" t="s">
        <v>88</v>
      </c>
      <c r="AW1086" s="12" t="s">
        <v>31</v>
      </c>
      <c r="AX1086" s="12" t="s">
        <v>76</v>
      </c>
      <c r="AY1086" s="159" t="s">
        <v>317</v>
      </c>
    </row>
    <row r="1087" spans="2:65" s="13" customFormat="1" ht="10">
      <c r="B1087" s="165"/>
      <c r="D1087" s="158" t="s">
        <v>328</v>
      </c>
      <c r="E1087" s="166" t="s">
        <v>1</v>
      </c>
      <c r="F1087" s="167" t="s">
        <v>1929</v>
      </c>
      <c r="H1087" s="168">
        <v>4.75</v>
      </c>
      <c r="I1087" s="169"/>
      <c r="L1087" s="165"/>
      <c r="M1087" s="170"/>
      <c r="T1087" s="171"/>
      <c r="AT1087" s="166" t="s">
        <v>328</v>
      </c>
      <c r="AU1087" s="166" t="s">
        <v>88</v>
      </c>
      <c r="AV1087" s="13" t="s">
        <v>92</v>
      </c>
      <c r="AW1087" s="13" t="s">
        <v>31</v>
      </c>
      <c r="AX1087" s="13" t="s">
        <v>76</v>
      </c>
      <c r="AY1087" s="166" t="s">
        <v>317</v>
      </c>
    </row>
    <row r="1088" spans="2:65" s="12" customFormat="1" ht="10">
      <c r="B1088" s="157"/>
      <c r="D1088" s="158" t="s">
        <v>328</v>
      </c>
      <c r="E1088" s="159" t="s">
        <v>1</v>
      </c>
      <c r="F1088" s="160" t="s">
        <v>1930</v>
      </c>
      <c r="H1088" s="161">
        <v>10.88</v>
      </c>
      <c r="I1088" s="162"/>
      <c r="L1088" s="157"/>
      <c r="M1088" s="163"/>
      <c r="T1088" s="164"/>
      <c r="AT1088" s="159" t="s">
        <v>328</v>
      </c>
      <c r="AU1088" s="159" t="s">
        <v>88</v>
      </c>
      <c r="AV1088" s="12" t="s">
        <v>88</v>
      </c>
      <c r="AW1088" s="12" t="s">
        <v>31</v>
      </c>
      <c r="AX1088" s="12" t="s">
        <v>76</v>
      </c>
      <c r="AY1088" s="159" t="s">
        <v>317</v>
      </c>
    </row>
    <row r="1089" spans="2:51" s="13" customFormat="1" ht="10">
      <c r="B1089" s="165"/>
      <c r="D1089" s="158" t="s">
        <v>328</v>
      </c>
      <c r="E1089" s="166" t="s">
        <v>1</v>
      </c>
      <c r="F1089" s="167" t="s">
        <v>1931</v>
      </c>
      <c r="H1089" s="168">
        <v>10.88</v>
      </c>
      <c r="I1089" s="169"/>
      <c r="L1089" s="165"/>
      <c r="M1089" s="170"/>
      <c r="T1089" s="171"/>
      <c r="AT1089" s="166" t="s">
        <v>328</v>
      </c>
      <c r="AU1089" s="166" t="s">
        <v>88</v>
      </c>
      <c r="AV1089" s="13" t="s">
        <v>92</v>
      </c>
      <c r="AW1089" s="13" t="s">
        <v>31</v>
      </c>
      <c r="AX1089" s="13" t="s">
        <v>76</v>
      </c>
      <c r="AY1089" s="166" t="s">
        <v>317</v>
      </c>
    </row>
    <row r="1090" spans="2:51" s="12" customFormat="1" ht="10">
      <c r="B1090" s="157"/>
      <c r="D1090" s="158" t="s">
        <v>328</v>
      </c>
      <c r="E1090" s="159" t="s">
        <v>1</v>
      </c>
      <c r="F1090" s="160" t="s">
        <v>1932</v>
      </c>
      <c r="H1090" s="161">
        <v>21.13</v>
      </c>
      <c r="I1090" s="162"/>
      <c r="L1090" s="157"/>
      <c r="M1090" s="163"/>
      <c r="T1090" s="164"/>
      <c r="AT1090" s="159" t="s">
        <v>328</v>
      </c>
      <c r="AU1090" s="159" t="s">
        <v>88</v>
      </c>
      <c r="AV1090" s="12" t="s">
        <v>88</v>
      </c>
      <c r="AW1090" s="12" t="s">
        <v>31</v>
      </c>
      <c r="AX1090" s="12" t="s">
        <v>76</v>
      </c>
      <c r="AY1090" s="159" t="s">
        <v>317</v>
      </c>
    </row>
    <row r="1091" spans="2:51" s="13" customFormat="1" ht="10">
      <c r="B1091" s="165"/>
      <c r="D1091" s="158" t="s">
        <v>328</v>
      </c>
      <c r="E1091" s="166" t="s">
        <v>1</v>
      </c>
      <c r="F1091" s="167" t="s">
        <v>1903</v>
      </c>
      <c r="H1091" s="168">
        <v>21.13</v>
      </c>
      <c r="I1091" s="169"/>
      <c r="L1091" s="165"/>
      <c r="M1091" s="170"/>
      <c r="T1091" s="171"/>
      <c r="AT1091" s="166" t="s">
        <v>328</v>
      </c>
      <c r="AU1091" s="166" t="s">
        <v>88</v>
      </c>
      <c r="AV1091" s="13" t="s">
        <v>92</v>
      </c>
      <c r="AW1091" s="13" t="s">
        <v>31</v>
      </c>
      <c r="AX1091" s="13" t="s">
        <v>76</v>
      </c>
      <c r="AY1091" s="166" t="s">
        <v>317</v>
      </c>
    </row>
    <row r="1092" spans="2:51" s="12" customFormat="1" ht="10">
      <c r="B1092" s="157"/>
      <c r="D1092" s="158" t="s">
        <v>328</v>
      </c>
      <c r="E1092" s="159" t="s">
        <v>1</v>
      </c>
      <c r="F1092" s="160" t="s">
        <v>1904</v>
      </c>
      <c r="H1092" s="161">
        <v>9.1300000000000008</v>
      </c>
      <c r="I1092" s="162"/>
      <c r="L1092" s="157"/>
      <c r="M1092" s="163"/>
      <c r="T1092" s="164"/>
      <c r="AT1092" s="159" t="s">
        <v>328</v>
      </c>
      <c r="AU1092" s="159" t="s">
        <v>88</v>
      </c>
      <c r="AV1092" s="12" t="s">
        <v>88</v>
      </c>
      <c r="AW1092" s="12" t="s">
        <v>31</v>
      </c>
      <c r="AX1092" s="12" t="s">
        <v>76</v>
      </c>
      <c r="AY1092" s="159" t="s">
        <v>317</v>
      </c>
    </row>
    <row r="1093" spans="2:51" s="13" customFormat="1" ht="10">
      <c r="B1093" s="165"/>
      <c r="D1093" s="158" t="s">
        <v>328</v>
      </c>
      <c r="E1093" s="166" t="s">
        <v>1</v>
      </c>
      <c r="F1093" s="167" t="s">
        <v>1905</v>
      </c>
      <c r="H1093" s="168">
        <v>9.1300000000000008</v>
      </c>
      <c r="I1093" s="169"/>
      <c r="L1093" s="165"/>
      <c r="M1093" s="170"/>
      <c r="T1093" s="171"/>
      <c r="AT1093" s="166" t="s">
        <v>328</v>
      </c>
      <c r="AU1093" s="166" t="s">
        <v>88</v>
      </c>
      <c r="AV1093" s="13" t="s">
        <v>92</v>
      </c>
      <c r="AW1093" s="13" t="s">
        <v>31</v>
      </c>
      <c r="AX1093" s="13" t="s">
        <v>76</v>
      </c>
      <c r="AY1093" s="166" t="s">
        <v>317</v>
      </c>
    </row>
    <row r="1094" spans="2:51" s="12" customFormat="1" ht="10">
      <c r="B1094" s="157"/>
      <c r="D1094" s="158" t="s">
        <v>328</v>
      </c>
      <c r="E1094" s="159" t="s">
        <v>1</v>
      </c>
      <c r="F1094" s="160" t="s">
        <v>1933</v>
      </c>
      <c r="H1094" s="161">
        <v>46.86</v>
      </c>
      <c r="I1094" s="162"/>
      <c r="L1094" s="157"/>
      <c r="M1094" s="163"/>
      <c r="T1094" s="164"/>
      <c r="AT1094" s="159" t="s">
        <v>328</v>
      </c>
      <c r="AU1094" s="159" t="s">
        <v>88</v>
      </c>
      <c r="AV1094" s="12" t="s">
        <v>88</v>
      </c>
      <c r="AW1094" s="12" t="s">
        <v>31</v>
      </c>
      <c r="AX1094" s="12" t="s">
        <v>76</v>
      </c>
      <c r="AY1094" s="159" t="s">
        <v>317</v>
      </c>
    </row>
    <row r="1095" spans="2:51" s="12" customFormat="1" ht="10">
      <c r="B1095" s="157"/>
      <c r="D1095" s="158" t="s">
        <v>328</v>
      </c>
      <c r="E1095" s="159" t="s">
        <v>1</v>
      </c>
      <c r="F1095" s="160" t="s">
        <v>1934</v>
      </c>
      <c r="H1095" s="161">
        <v>4.24</v>
      </c>
      <c r="I1095" s="162"/>
      <c r="L1095" s="157"/>
      <c r="M1095" s="163"/>
      <c r="T1095" s="164"/>
      <c r="AT1095" s="159" t="s">
        <v>328</v>
      </c>
      <c r="AU1095" s="159" t="s">
        <v>88</v>
      </c>
      <c r="AV1095" s="12" t="s">
        <v>88</v>
      </c>
      <c r="AW1095" s="12" t="s">
        <v>31</v>
      </c>
      <c r="AX1095" s="12" t="s">
        <v>76</v>
      </c>
      <c r="AY1095" s="159" t="s">
        <v>317</v>
      </c>
    </row>
    <row r="1096" spans="2:51" s="12" customFormat="1" ht="10">
      <c r="B1096" s="157"/>
      <c r="D1096" s="158" t="s">
        <v>328</v>
      </c>
      <c r="E1096" s="159" t="s">
        <v>1</v>
      </c>
      <c r="F1096" s="160" t="s">
        <v>1935</v>
      </c>
      <c r="H1096" s="161">
        <v>38.770000000000003</v>
      </c>
      <c r="I1096" s="162"/>
      <c r="L1096" s="157"/>
      <c r="M1096" s="163"/>
      <c r="T1096" s="164"/>
      <c r="AT1096" s="159" t="s">
        <v>328</v>
      </c>
      <c r="AU1096" s="159" t="s">
        <v>88</v>
      </c>
      <c r="AV1096" s="12" t="s">
        <v>88</v>
      </c>
      <c r="AW1096" s="12" t="s">
        <v>31</v>
      </c>
      <c r="AX1096" s="12" t="s">
        <v>76</v>
      </c>
      <c r="AY1096" s="159" t="s">
        <v>317</v>
      </c>
    </row>
    <row r="1097" spans="2:51" s="13" customFormat="1" ht="10">
      <c r="B1097" s="165"/>
      <c r="D1097" s="158" t="s">
        <v>328</v>
      </c>
      <c r="E1097" s="166" t="s">
        <v>1</v>
      </c>
      <c r="F1097" s="167" t="s">
        <v>1936</v>
      </c>
      <c r="H1097" s="168">
        <v>89.87</v>
      </c>
      <c r="I1097" s="169"/>
      <c r="L1097" s="165"/>
      <c r="M1097" s="170"/>
      <c r="T1097" s="171"/>
      <c r="AT1097" s="166" t="s">
        <v>328</v>
      </c>
      <c r="AU1097" s="166" t="s">
        <v>88</v>
      </c>
      <c r="AV1097" s="13" t="s">
        <v>92</v>
      </c>
      <c r="AW1097" s="13" t="s">
        <v>31</v>
      </c>
      <c r="AX1097" s="13" t="s">
        <v>76</v>
      </c>
      <c r="AY1097" s="166" t="s">
        <v>317</v>
      </c>
    </row>
    <row r="1098" spans="2:51" s="12" customFormat="1" ht="10">
      <c r="B1098" s="157"/>
      <c r="D1098" s="158" t="s">
        <v>328</v>
      </c>
      <c r="E1098" s="159" t="s">
        <v>1</v>
      </c>
      <c r="F1098" s="160" t="s">
        <v>1937</v>
      </c>
      <c r="H1098" s="161">
        <v>11.4</v>
      </c>
      <c r="I1098" s="162"/>
      <c r="L1098" s="157"/>
      <c r="M1098" s="163"/>
      <c r="T1098" s="164"/>
      <c r="AT1098" s="159" t="s">
        <v>328</v>
      </c>
      <c r="AU1098" s="159" t="s">
        <v>88</v>
      </c>
      <c r="AV1098" s="12" t="s">
        <v>88</v>
      </c>
      <c r="AW1098" s="12" t="s">
        <v>31</v>
      </c>
      <c r="AX1098" s="12" t="s">
        <v>76</v>
      </c>
      <c r="AY1098" s="159" t="s">
        <v>317</v>
      </c>
    </row>
    <row r="1099" spans="2:51" s="13" customFormat="1" ht="10">
      <c r="B1099" s="165"/>
      <c r="D1099" s="158" t="s">
        <v>328</v>
      </c>
      <c r="E1099" s="166" t="s">
        <v>1</v>
      </c>
      <c r="F1099" s="167" t="s">
        <v>1938</v>
      </c>
      <c r="H1099" s="168">
        <v>11.4</v>
      </c>
      <c r="I1099" s="169"/>
      <c r="L1099" s="165"/>
      <c r="M1099" s="170"/>
      <c r="T1099" s="171"/>
      <c r="AT1099" s="166" t="s">
        <v>328</v>
      </c>
      <c r="AU1099" s="166" t="s">
        <v>88</v>
      </c>
      <c r="AV1099" s="13" t="s">
        <v>92</v>
      </c>
      <c r="AW1099" s="13" t="s">
        <v>31</v>
      </c>
      <c r="AX1099" s="13" t="s">
        <v>76</v>
      </c>
      <c r="AY1099" s="166" t="s">
        <v>317</v>
      </c>
    </row>
    <row r="1100" spans="2:51" s="12" customFormat="1" ht="10">
      <c r="B1100" s="157"/>
      <c r="D1100" s="158" t="s">
        <v>328</v>
      </c>
      <c r="E1100" s="159" t="s">
        <v>1</v>
      </c>
      <c r="F1100" s="160" t="s">
        <v>1939</v>
      </c>
      <c r="H1100" s="161">
        <v>28.29</v>
      </c>
      <c r="I1100" s="162"/>
      <c r="L1100" s="157"/>
      <c r="M1100" s="163"/>
      <c r="T1100" s="164"/>
      <c r="AT1100" s="159" t="s">
        <v>328</v>
      </c>
      <c r="AU1100" s="159" t="s">
        <v>88</v>
      </c>
      <c r="AV1100" s="12" t="s">
        <v>88</v>
      </c>
      <c r="AW1100" s="12" t="s">
        <v>31</v>
      </c>
      <c r="AX1100" s="12" t="s">
        <v>76</v>
      </c>
      <c r="AY1100" s="159" t="s">
        <v>317</v>
      </c>
    </row>
    <row r="1101" spans="2:51" s="13" customFormat="1" ht="10">
      <c r="B1101" s="165"/>
      <c r="D1101" s="158" t="s">
        <v>328</v>
      </c>
      <c r="E1101" s="166" t="s">
        <v>1</v>
      </c>
      <c r="F1101" s="167" t="s">
        <v>1940</v>
      </c>
      <c r="H1101" s="168">
        <v>28.29</v>
      </c>
      <c r="I1101" s="169"/>
      <c r="L1101" s="165"/>
      <c r="M1101" s="170"/>
      <c r="T1101" s="171"/>
      <c r="AT1101" s="166" t="s">
        <v>328</v>
      </c>
      <c r="AU1101" s="166" t="s">
        <v>88</v>
      </c>
      <c r="AV1101" s="13" t="s">
        <v>92</v>
      </c>
      <c r="AW1101" s="13" t="s">
        <v>31</v>
      </c>
      <c r="AX1101" s="13" t="s">
        <v>76</v>
      </c>
      <c r="AY1101" s="166" t="s">
        <v>317</v>
      </c>
    </row>
    <row r="1102" spans="2:51" s="12" customFormat="1" ht="10">
      <c r="B1102" s="157"/>
      <c r="D1102" s="158" t="s">
        <v>328</v>
      </c>
      <c r="E1102" s="159" t="s">
        <v>1</v>
      </c>
      <c r="F1102" s="160" t="s">
        <v>1941</v>
      </c>
      <c r="H1102" s="161">
        <v>241.71</v>
      </c>
      <c r="I1102" s="162"/>
      <c r="L1102" s="157"/>
      <c r="M1102" s="163"/>
      <c r="T1102" s="164"/>
      <c r="AT1102" s="159" t="s">
        <v>328</v>
      </c>
      <c r="AU1102" s="159" t="s">
        <v>88</v>
      </c>
      <c r="AV1102" s="12" t="s">
        <v>88</v>
      </c>
      <c r="AW1102" s="12" t="s">
        <v>31</v>
      </c>
      <c r="AX1102" s="12" t="s">
        <v>76</v>
      </c>
      <c r="AY1102" s="159" t="s">
        <v>317</v>
      </c>
    </row>
    <row r="1103" spans="2:51" s="13" customFormat="1" ht="10">
      <c r="B1103" s="165"/>
      <c r="D1103" s="158" t="s">
        <v>328</v>
      </c>
      <c r="E1103" s="166" t="s">
        <v>1</v>
      </c>
      <c r="F1103" s="167" t="s">
        <v>1891</v>
      </c>
      <c r="H1103" s="168">
        <v>241.71</v>
      </c>
      <c r="I1103" s="169"/>
      <c r="L1103" s="165"/>
      <c r="M1103" s="170"/>
      <c r="T1103" s="171"/>
      <c r="AT1103" s="166" t="s">
        <v>328</v>
      </c>
      <c r="AU1103" s="166" t="s">
        <v>88</v>
      </c>
      <c r="AV1103" s="13" t="s">
        <v>92</v>
      </c>
      <c r="AW1103" s="13" t="s">
        <v>31</v>
      </c>
      <c r="AX1103" s="13" t="s">
        <v>76</v>
      </c>
      <c r="AY1103" s="166" t="s">
        <v>317</v>
      </c>
    </row>
    <row r="1104" spans="2:51" s="12" customFormat="1" ht="10">
      <c r="B1104" s="157"/>
      <c r="D1104" s="158" t="s">
        <v>328</v>
      </c>
      <c r="E1104" s="159" t="s">
        <v>1</v>
      </c>
      <c r="F1104" s="160" t="s">
        <v>1942</v>
      </c>
      <c r="H1104" s="161">
        <v>38.99</v>
      </c>
      <c r="I1104" s="162"/>
      <c r="L1104" s="157"/>
      <c r="M1104" s="163"/>
      <c r="T1104" s="164"/>
      <c r="AT1104" s="159" t="s">
        <v>328</v>
      </c>
      <c r="AU1104" s="159" t="s">
        <v>88</v>
      </c>
      <c r="AV1104" s="12" t="s">
        <v>88</v>
      </c>
      <c r="AW1104" s="12" t="s">
        <v>31</v>
      </c>
      <c r="AX1104" s="12" t="s">
        <v>76</v>
      </c>
      <c r="AY1104" s="159" t="s">
        <v>317</v>
      </c>
    </row>
    <row r="1105" spans="2:51" s="12" customFormat="1" ht="10">
      <c r="B1105" s="157"/>
      <c r="D1105" s="158" t="s">
        <v>328</v>
      </c>
      <c r="E1105" s="159" t="s">
        <v>1</v>
      </c>
      <c r="F1105" s="160" t="s">
        <v>1943</v>
      </c>
      <c r="H1105" s="161">
        <v>66.36</v>
      </c>
      <c r="I1105" s="162"/>
      <c r="L1105" s="157"/>
      <c r="M1105" s="163"/>
      <c r="T1105" s="164"/>
      <c r="AT1105" s="159" t="s">
        <v>328</v>
      </c>
      <c r="AU1105" s="159" t="s">
        <v>88</v>
      </c>
      <c r="AV1105" s="12" t="s">
        <v>88</v>
      </c>
      <c r="AW1105" s="12" t="s">
        <v>31</v>
      </c>
      <c r="AX1105" s="12" t="s">
        <v>76</v>
      </c>
      <c r="AY1105" s="159" t="s">
        <v>317</v>
      </c>
    </row>
    <row r="1106" spans="2:51" s="12" customFormat="1" ht="10">
      <c r="B1106" s="157"/>
      <c r="D1106" s="158" t="s">
        <v>328</v>
      </c>
      <c r="E1106" s="159" t="s">
        <v>1</v>
      </c>
      <c r="F1106" s="160" t="s">
        <v>1944</v>
      </c>
      <c r="H1106" s="161">
        <v>13.23</v>
      </c>
      <c r="I1106" s="162"/>
      <c r="L1106" s="157"/>
      <c r="M1106" s="163"/>
      <c r="T1106" s="164"/>
      <c r="AT1106" s="159" t="s">
        <v>328</v>
      </c>
      <c r="AU1106" s="159" t="s">
        <v>88</v>
      </c>
      <c r="AV1106" s="12" t="s">
        <v>88</v>
      </c>
      <c r="AW1106" s="12" t="s">
        <v>31</v>
      </c>
      <c r="AX1106" s="12" t="s">
        <v>76</v>
      </c>
      <c r="AY1106" s="159" t="s">
        <v>317</v>
      </c>
    </row>
    <row r="1107" spans="2:51" s="13" customFormat="1" ht="10">
      <c r="B1107" s="165"/>
      <c r="D1107" s="158" t="s">
        <v>328</v>
      </c>
      <c r="E1107" s="166" t="s">
        <v>1</v>
      </c>
      <c r="F1107" s="167" t="s">
        <v>1945</v>
      </c>
      <c r="H1107" s="168">
        <v>118.58</v>
      </c>
      <c r="I1107" s="169"/>
      <c r="L1107" s="165"/>
      <c r="M1107" s="170"/>
      <c r="T1107" s="171"/>
      <c r="AT1107" s="166" t="s">
        <v>328</v>
      </c>
      <c r="AU1107" s="166" t="s">
        <v>88</v>
      </c>
      <c r="AV1107" s="13" t="s">
        <v>92</v>
      </c>
      <c r="AW1107" s="13" t="s">
        <v>31</v>
      </c>
      <c r="AX1107" s="13" t="s">
        <v>76</v>
      </c>
      <c r="AY1107" s="166" t="s">
        <v>317</v>
      </c>
    </row>
    <row r="1108" spans="2:51" s="12" customFormat="1" ht="10">
      <c r="B1108" s="157"/>
      <c r="D1108" s="158" t="s">
        <v>328</v>
      </c>
      <c r="E1108" s="159" t="s">
        <v>1</v>
      </c>
      <c r="F1108" s="160" t="s">
        <v>1946</v>
      </c>
      <c r="H1108" s="161">
        <v>431.4</v>
      </c>
      <c r="I1108" s="162"/>
      <c r="L1108" s="157"/>
      <c r="M1108" s="163"/>
      <c r="T1108" s="164"/>
      <c r="AT1108" s="159" t="s">
        <v>328</v>
      </c>
      <c r="AU1108" s="159" t="s">
        <v>88</v>
      </c>
      <c r="AV1108" s="12" t="s">
        <v>88</v>
      </c>
      <c r="AW1108" s="12" t="s">
        <v>31</v>
      </c>
      <c r="AX1108" s="12" t="s">
        <v>76</v>
      </c>
      <c r="AY1108" s="159" t="s">
        <v>317</v>
      </c>
    </row>
    <row r="1109" spans="2:51" s="13" customFormat="1" ht="10">
      <c r="B1109" s="165"/>
      <c r="D1109" s="158" t="s">
        <v>328</v>
      </c>
      <c r="E1109" s="166" t="s">
        <v>1</v>
      </c>
      <c r="F1109" s="167" t="s">
        <v>1947</v>
      </c>
      <c r="H1109" s="168">
        <v>431.4</v>
      </c>
      <c r="I1109" s="169"/>
      <c r="L1109" s="165"/>
      <c r="M1109" s="170"/>
      <c r="T1109" s="171"/>
      <c r="AT1109" s="166" t="s">
        <v>328</v>
      </c>
      <c r="AU1109" s="166" t="s">
        <v>88</v>
      </c>
      <c r="AV1109" s="13" t="s">
        <v>92</v>
      </c>
      <c r="AW1109" s="13" t="s">
        <v>31</v>
      </c>
      <c r="AX1109" s="13" t="s">
        <v>76</v>
      </c>
      <c r="AY1109" s="166" t="s">
        <v>317</v>
      </c>
    </row>
    <row r="1110" spans="2:51" s="12" customFormat="1" ht="10">
      <c r="B1110" s="157"/>
      <c r="D1110" s="158" t="s">
        <v>328</v>
      </c>
      <c r="E1110" s="159" t="s">
        <v>1</v>
      </c>
      <c r="F1110" s="160" t="s">
        <v>1948</v>
      </c>
      <c r="H1110" s="161">
        <v>12.17</v>
      </c>
      <c r="I1110" s="162"/>
      <c r="L1110" s="157"/>
      <c r="M1110" s="163"/>
      <c r="T1110" s="164"/>
      <c r="AT1110" s="159" t="s">
        <v>328</v>
      </c>
      <c r="AU1110" s="159" t="s">
        <v>88</v>
      </c>
      <c r="AV1110" s="12" t="s">
        <v>88</v>
      </c>
      <c r="AW1110" s="12" t="s">
        <v>31</v>
      </c>
      <c r="AX1110" s="12" t="s">
        <v>76</v>
      </c>
      <c r="AY1110" s="159" t="s">
        <v>317</v>
      </c>
    </row>
    <row r="1111" spans="2:51" s="13" customFormat="1" ht="10">
      <c r="B1111" s="165"/>
      <c r="D1111" s="158" t="s">
        <v>328</v>
      </c>
      <c r="E1111" s="166" t="s">
        <v>1</v>
      </c>
      <c r="F1111" s="167" t="s">
        <v>1949</v>
      </c>
      <c r="H1111" s="168">
        <v>12.17</v>
      </c>
      <c r="I1111" s="169"/>
      <c r="L1111" s="165"/>
      <c r="M1111" s="170"/>
      <c r="T1111" s="171"/>
      <c r="AT1111" s="166" t="s">
        <v>328</v>
      </c>
      <c r="AU1111" s="166" t="s">
        <v>88</v>
      </c>
      <c r="AV1111" s="13" t="s">
        <v>92</v>
      </c>
      <c r="AW1111" s="13" t="s">
        <v>31</v>
      </c>
      <c r="AX1111" s="13" t="s">
        <v>76</v>
      </c>
      <c r="AY1111" s="166" t="s">
        <v>317</v>
      </c>
    </row>
    <row r="1112" spans="2:51" s="12" customFormat="1" ht="10">
      <c r="B1112" s="157"/>
      <c r="D1112" s="158" t="s">
        <v>328</v>
      </c>
      <c r="E1112" s="159" t="s">
        <v>1</v>
      </c>
      <c r="F1112" s="160" t="s">
        <v>1950</v>
      </c>
      <c r="H1112" s="161">
        <v>4.62</v>
      </c>
      <c r="I1112" s="162"/>
      <c r="L1112" s="157"/>
      <c r="M1112" s="163"/>
      <c r="T1112" s="164"/>
      <c r="AT1112" s="159" t="s">
        <v>328</v>
      </c>
      <c r="AU1112" s="159" t="s">
        <v>88</v>
      </c>
      <c r="AV1112" s="12" t="s">
        <v>88</v>
      </c>
      <c r="AW1112" s="12" t="s">
        <v>31</v>
      </c>
      <c r="AX1112" s="12" t="s">
        <v>76</v>
      </c>
      <c r="AY1112" s="159" t="s">
        <v>317</v>
      </c>
    </row>
    <row r="1113" spans="2:51" s="12" customFormat="1" ht="10">
      <c r="B1113" s="157"/>
      <c r="D1113" s="158" t="s">
        <v>328</v>
      </c>
      <c r="E1113" s="159" t="s">
        <v>1</v>
      </c>
      <c r="F1113" s="160" t="s">
        <v>1951</v>
      </c>
      <c r="H1113" s="161">
        <v>13.7</v>
      </c>
      <c r="I1113" s="162"/>
      <c r="L1113" s="157"/>
      <c r="M1113" s="163"/>
      <c r="T1113" s="164"/>
      <c r="AT1113" s="159" t="s">
        <v>328</v>
      </c>
      <c r="AU1113" s="159" t="s">
        <v>88</v>
      </c>
      <c r="AV1113" s="12" t="s">
        <v>88</v>
      </c>
      <c r="AW1113" s="12" t="s">
        <v>31</v>
      </c>
      <c r="AX1113" s="12" t="s">
        <v>76</v>
      </c>
      <c r="AY1113" s="159" t="s">
        <v>317</v>
      </c>
    </row>
    <row r="1114" spans="2:51" s="12" customFormat="1" ht="10">
      <c r="B1114" s="157"/>
      <c r="D1114" s="158" t="s">
        <v>328</v>
      </c>
      <c r="E1114" s="159" t="s">
        <v>1</v>
      </c>
      <c r="F1114" s="160" t="s">
        <v>1952</v>
      </c>
      <c r="H1114" s="161">
        <v>22.93</v>
      </c>
      <c r="I1114" s="162"/>
      <c r="L1114" s="157"/>
      <c r="M1114" s="163"/>
      <c r="T1114" s="164"/>
      <c r="AT1114" s="159" t="s">
        <v>328</v>
      </c>
      <c r="AU1114" s="159" t="s">
        <v>88</v>
      </c>
      <c r="AV1114" s="12" t="s">
        <v>88</v>
      </c>
      <c r="AW1114" s="12" t="s">
        <v>31</v>
      </c>
      <c r="AX1114" s="12" t="s">
        <v>76</v>
      </c>
      <c r="AY1114" s="159" t="s">
        <v>317</v>
      </c>
    </row>
    <row r="1115" spans="2:51" s="13" customFormat="1" ht="10">
      <c r="B1115" s="165"/>
      <c r="D1115" s="158" t="s">
        <v>328</v>
      </c>
      <c r="E1115" s="166" t="s">
        <v>1</v>
      </c>
      <c r="F1115" s="167" t="s">
        <v>1953</v>
      </c>
      <c r="H1115" s="168">
        <v>41.25</v>
      </c>
      <c r="I1115" s="169"/>
      <c r="L1115" s="165"/>
      <c r="M1115" s="170"/>
      <c r="T1115" s="171"/>
      <c r="AT1115" s="166" t="s">
        <v>328</v>
      </c>
      <c r="AU1115" s="166" t="s">
        <v>88</v>
      </c>
      <c r="AV1115" s="13" t="s">
        <v>92</v>
      </c>
      <c r="AW1115" s="13" t="s">
        <v>31</v>
      </c>
      <c r="AX1115" s="13" t="s">
        <v>76</v>
      </c>
      <c r="AY1115" s="166" t="s">
        <v>317</v>
      </c>
    </row>
    <row r="1116" spans="2:51" s="12" customFormat="1" ht="10">
      <c r="B1116" s="157"/>
      <c r="D1116" s="158" t="s">
        <v>328</v>
      </c>
      <c r="E1116" s="159" t="s">
        <v>1</v>
      </c>
      <c r="F1116" s="160" t="s">
        <v>1954</v>
      </c>
      <c r="H1116" s="161">
        <v>375.02</v>
      </c>
      <c r="I1116" s="162"/>
      <c r="L1116" s="157"/>
      <c r="M1116" s="163"/>
      <c r="T1116" s="164"/>
      <c r="AT1116" s="159" t="s">
        <v>328</v>
      </c>
      <c r="AU1116" s="159" t="s">
        <v>88</v>
      </c>
      <c r="AV1116" s="12" t="s">
        <v>88</v>
      </c>
      <c r="AW1116" s="12" t="s">
        <v>31</v>
      </c>
      <c r="AX1116" s="12" t="s">
        <v>76</v>
      </c>
      <c r="AY1116" s="159" t="s">
        <v>317</v>
      </c>
    </row>
    <row r="1117" spans="2:51" s="13" customFormat="1" ht="10">
      <c r="B1117" s="165"/>
      <c r="D1117" s="158" t="s">
        <v>328</v>
      </c>
      <c r="E1117" s="166" t="s">
        <v>1</v>
      </c>
      <c r="F1117" s="167" t="s">
        <v>1893</v>
      </c>
      <c r="H1117" s="168">
        <v>375.02</v>
      </c>
      <c r="I1117" s="169"/>
      <c r="L1117" s="165"/>
      <c r="M1117" s="170"/>
      <c r="T1117" s="171"/>
      <c r="AT1117" s="166" t="s">
        <v>328</v>
      </c>
      <c r="AU1117" s="166" t="s">
        <v>88</v>
      </c>
      <c r="AV1117" s="13" t="s">
        <v>92</v>
      </c>
      <c r="AW1117" s="13" t="s">
        <v>31</v>
      </c>
      <c r="AX1117" s="13" t="s">
        <v>76</v>
      </c>
      <c r="AY1117" s="166" t="s">
        <v>317</v>
      </c>
    </row>
    <row r="1118" spans="2:51" s="12" customFormat="1" ht="10">
      <c r="B1118" s="157"/>
      <c r="D1118" s="158" t="s">
        <v>328</v>
      </c>
      <c r="E1118" s="159" t="s">
        <v>1</v>
      </c>
      <c r="F1118" s="160" t="s">
        <v>1955</v>
      </c>
      <c r="H1118" s="161">
        <v>15.84</v>
      </c>
      <c r="I1118" s="162"/>
      <c r="L1118" s="157"/>
      <c r="M1118" s="163"/>
      <c r="T1118" s="164"/>
      <c r="AT1118" s="159" t="s">
        <v>328</v>
      </c>
      <c r="AU1118" s="159" t="s">
        <v>88</v>
      </c>
      <c r="AV1118" s="12" t="s">
        <v>88</v>
      </c>
      <c r="AW1118" s="12" t="s">
        <v>31</v>
      </c>
      <c r="AX1118" s="12" t="s">
        <v>76</v>
      </c>
      <c r="AY1118" s="159" t="s">
        <v>317</v>
      </c>
    </row>
    <row r="1119" spans="2:51" s="13" customFormat="1" ht="10">
      <c r="B1119" s="165"/>
      <c r="D1119" s="158" t="s">
        <v>328</v>
      </c>
      <c r="E1119" s="166" t="s">
        <v>1</v>
      </c>
      <c r="F1119" s="167" t="s">
        <v>1907</v>
      </c>
      <c r="H1119" s="168">
        <v>15.84</v>
      </c>
      <c r="I1119" s="169"/>
      <c r="L1119" s="165"/>
      <c r="M1119" s="170"/>
      <c r="T1119" s="171"/>
      <c r="AT1119" s="166" t="s">
        <v>328</v>
      </c>
      <c r="AU1119" s="166" t="s">
        <v>88</v>
      </c>
      <c r="AV1119" s="13" t="s">
        <v>92</v>
      </c>
      <c r="AW1119" s="13" t="s">
        <v>31</v>
      </c>
      <c r="AX1119" s="13" t="s">
        <v>76</v>
      </c>
      <c r="AY1119" s="166" t="s">
        <v>317</v>
      </c>
    </row>
    <row r="1120" spans="2:51" s="12" customFormat="1" ht="10">
      <c r="B1120" s="157"/>
      <c r="D1120" s="158" t="s">
        <v>328</v>
      </c>
      <c r="E1120" s="159" t="s">
        <v>1</v>
      </c>
      <c r="F1120" s="160" t="s">
        <v>1894</v>
      </c>
      <c r="H1120" s="161">
        <v>13.25</v>
      </c>
      <c r="I1120" s="162"/>
      <c r="L1120" s="157"/>
      <c r="M1120" s="163"/>
      <c r="T1120" s="164"/>
      <c r="AT1120" s="159" t="s">
        <v>328</v>
      </c>
      <c r="AU1120" s="159" t="s">
        <v>88</v>
      </c>
      <c r="AV1120" s="12" t="s">
        <v>88</v>
      </c>
      <c r="AW1120" s="12" t="s">
        <v>31</v>
      </c>
      <c r="AX1120" s="12" t="s">
        <v>76</v>
      </c>
      <c r="AY1120" s="159" t="s">
        <v>317</v>
      </c>
    </row>
    <row r="1121" spans="2:65" s="13" customFormat="1" ht="10">
      <c r="B1121" s="165"/>
      <c r="D1121" s="158" t="s">
        <v>328</v>
      </c>
      <c r="E1121" s="166" t="s">
        <v>1</v>
      </c>
      <c r="F1121" s="167" t="s">
        <v>1895</v>
      </c>
      <c r="H1121" s="168">
        <v>13.25</v>
      </c>
      <c r="I1121" s="169"/>
      <c r="L1121" s="165"/>
      <c r="M1121" s="170"/>
      <c r="T1121" s="171"/>
      <c r="AT1121" s="166" t="s">
        <v>328</v>
      </c>
      <c r="AU1121" s="166" t="s">
        <v>88</v>
      </c>
      <c r="AV1121" s="13" t="s">
        <v>92</v>
      </c>
      <c r="AW1121" s="13" t="s">
        <v>31</v>
      </c>
      <c r="AX1121" s="13" t="s">
        <v>76</v>
      </c>
      <c r="AY1121" s="166" t="s">
        <v>317</v>
      </c>
    </row>
    <row r="1122" spans="2:65" s="12" customFormat="1" ht="10">
      <c r="B1122" s="157"/>
      <c r="D1122" s="158" t="s">
        <v>328</v>
      </c>
      <c r="E1122" s="159" t="s">
        <v>1</v>
      </c>
      <c r="F1122" s="160" t="s">
        <v>1956</v>
      </c>
      <c r="H1122" s="161">
        <v>235.2</v>
      </c>
      <c r="I1122" s="162"/>
      <c r="L1122" s="157"/>
      <c r="M1122" s="163"/>
      <c r="T1122" s="164"/>
      <c r="AT1122" s="159" t="s">
        <v>328</v>
      </c>
      <c r="AU1122" s="159" t="s">
        <v>88</v>
      </c>
      <c r="AV1122" s="12" t="s">
        <v>88</v>
      </c>
      <c r="AW1122" s="12" t="s">
        <v>31</v>
      </c>
      <c r="AX1122" s="12" t="s">
        <v>76</v>
      </c>
      <c r="AY1122" s="159" t="s">
        <v>317</v>
      </c>
    </row>
    <row r="1123" spans="2:65" s="13" customFormat="1" ht="10">
      <c r="B1123" s="165"/>
      <c r="D1123" s="158" t="s">
        <v>328</v>
      </c>
      <c r="E1123" s="166" t="s">
        <v>1</v>
      </c>
      <c r="F1123" s="167" t="s">
        <v>1909</v>
      </c>
      <c r="H1123" s="168">
        <v>235.2</v>
      </c>
      <c r="I1123" s="169"/>
      <c r="L1123" s="165"/>
      <c r="M1123" s="170"/>
      <c r="T1123" s="171"/>
      <c r="AT1123" s="166" t="s">
        <v>328</v>
      </c>
      <c r="AU1123" s="166" t="s">
        <v>88</v>
      </c>
      <c r="AV1123" s="13" t="s">
        <v>92</v>
      </c>
      <c r="AW1123" s="13" t="s">
        <v>31</v>
      </c>
      <c r="AX1123" s="13" t="s">
        <v>76</v>
      </c>
      <c r="AY1123" s="166" t="s">
        <v>317</v>
      </c>
    </row>
    <row r="1124" spans="2:65" s="14" customFormat="1" ht="10">
      <c r="B1124" s="172"/>
      <c r="D1124" s="158" t="s">
        <v>328</v>
      </c>
      <c r="E1124" s="173" t="s">
        <v>1</v>
      </c>
      <c r="F1124" s="174" t="s">
        <v>332</v>
      </c>
      <c r="H1124" s="175">
        <v>7722.0699999999988</v>
      </c>
      <c r="I1124" s="176"/>
      <c r="L1124" s="172"/>
      <c r="M1124" s="177"/>
      <c r="T1124" s="178"/>
      <c r="AT1124" s="173" t="s">
        <v>328</v>
      </c>
      <c r="AU1124" s="173" t="s">
        <v>88</v>
      </c>
      <c r="AV1124" s="14" t="s">
        <v>323</v>
      </c>
      <c r="AW1124" s="14" t="s">
        <v>31</v>
      </c>
      <c r="AX1124" s="14" t="s">
        <v>83</v>
      </c>
      <c r="AY1124" s="173" t="s">
        <v>317</v>
      </c>
    </row>
    <row r="1125" spans="2:65" s="1" customFormat="1" ht="37.75" customHeight="1">
      <c r="B1125" s="142"/>
      <c r="C1125" s="179" t="s">
        <v>1957</v>
      </c>
      <c r="D1125" s="179" t="s">
        <v>454</v>
      </c>
      <c r="E1125" s="180" t="s">
        <v>1958</v>
      </c>
      <c r="F1125" s="181" t="s">
        <v>1959</v>
      </c>
      <c r="G1125" s="182" t="s">
        <v>444</v>
      </c>
      <c r="H1125" s="183">
        <v>8880.3809999999994</v>
      </c>
      <c r="I1125" s="184"/>
      <c r="J1125" s="185">
        <f>ROUND(I1125*H1125,2)</f>
        <v>0</v>
      </c>
      <c r="K1125" s="186"/>
      <c r="L1125" s="187"/>
      <c r="M1125" s="188" t="s">
        <v>1</v>
      </c>
      <c r="N1125" s="189" t="s">
        <v>42</v>
      </c>
      <c r="P1125" s="153">
        <f>O1125*H1125</f>
        <v>0</v>
      </c>
      <c r="Q1125" s="153">
        <v>1E-4</v>
      </c>
      <c r="R1125" s="153">
        <f>Q1125*H1125</f>
        <v>0.88803809999999994</v>
      </c>
      <c r="S1125" s="153">
        <v>0</v>
      </c>
      <c r="T1125" s="154">
        <f>S1125*H1125</f>
        <v>0</v>
      </c>
      <c r="AR1125" s="155" t="s">
        <v>356</v>
      </c>
      <c r="AT1125" s="155" t="s">
        <v>454</v>
      </c>
      <c r="AU1125" s="155" t="s">
        <v>88</v>
      </c>
      <c r="AY1125" s="16" t="s">
        <v>317</v>
      </c>
      <c r="BE1125" s="156">
        <f>IF(N1125="základná",J1125,0)</f>
        <v>0</v>
      </c>
      <c r="BF1125" s="156">
        <f>IF(N1125="znížená",J1125,0)</f>
        <v>0</v>
      </c>
      <c r="BG1125" s="156">
        <f>IF(N1125="zákl. prenesená",J1125,0)</f>
        <v>0</v>
      </c>
      <c r="BH1125" s="156">
        <f>IF(N1125="zníž. prenesená",J1125,0)</f>
        <v>0</v>
      </c>
      <c r="BI1125" s="156">
        <f>IF(N1125="nulová",J1125,0)</f>
        <v>0</v>
      </c>
      <c r="BJ1125" s="16" t="s">
        <v>88</v>
      </c>
      <c r="BK1125" s="156">
        <f>ROUND(I1125*H1125,2)</f>
        <v>0</v>
      </c>
      <c r="BL1125" s="16" t="s">
        <v>323</v>
      </c>
      <c r="BM1125" s="155" t="s">
        <v>1960</v>
      </c>
    </row>
    <row r="1126" spans="2:65" s="1" customFormat="1" ht="66.75" customHeight="1">
      <c r="B1126" s="142"/>
      <c r="C1126" s="143" t="s">
        <v>1961</v>
      </c>
      <c r="D1126" s="143" t="s">
        <v>319</v>
      </c>
      <c r="E1126" s="144" t="s">
        <v>1962</v>
      </c>
      <c r="F1126" s="145" t="s">
        <v>1963</v>
      </c>
      <c r="G1126" s="146" t="s">
        <v>444</v>
      </c>
      <c r="H1126" s="147">
        <v>9330.0630000000001</v>
      </c>
      <c r="I1126" s="148"/>
      <c r="J1126" s="149">
        <f>ROUND(I1126*H1126,2)</f>
        <v>0</v>
      </c>
      <c r="K1126" s="150"/>
      <c r="L1126" s="31"/>
      <c r="M1126" s="151" t="s">
        <v>1</v>
      </c>
      <c r="N1126" s="152" t="s">
        <v>42</v>
      </c>
      <c r="P1126" s="153">
        <f>O1126*H1126</f>
        <v>0</v>
      </c>
      <c r="Q1126" s="153">
        <v>0</v>
      </c>
      <c r="R1126" s="153">
        <f>Q1126*H1126</f>
        <v>0</v>
      </c>
      <c r="S1126" s="153">
        <v>0</v>
      </c>
      <c r="T1126" s="154">
        <f>S1126*H1126</f>
        <v>0</v>
      </c>
      <c r="AR1126" s="155" t="s">
        <v>323</v>
      </c>
      <c r="AT1126" s="155" t="s">
        <v>319</v>
      </c>
      <c r="AU1126" s="155" t="s">
        <v>88</v>
      </c>
      <c r="AY1126" s="16" t="s">
        <v>317</v>
      </c>
      <c r="BE1126" s="156">
        <f>IF(N1126="základná",J1126,0)</f>
        <v>0</v>
      </c>
      <c r="BF1126" s="156">
        <f>IF(N1126="znížená",J1126,0)</f>
        <v>0</v>
      </c>
      <c r="BG1126" s="156">
        <f>IF(N1126="zákl. prenesená",J1126,0)</f>
        <v>0</v>
      </c>
      <c r="BH1126" s="156">
        <f>IF(N1126="zníž. prenesená",J1126,0)</f>
        <v>0</v>
      </c>
      <c r="BI1126" s="156">
        <f>IF(N1126="nulová",J1126,0)</f>
        <v>0</v>
      </c>
      <c r="BJ1126" s="16" t="s">
        <v>88</v>
      </c>
      <c r="BK1126" s="156">
        <f>ROUND(I1126*H1126,2)</f>
        <v>0</v>
      </c>
      <c r="BL1126" s="16" t="s">
        <v>323</v>
      </c>
      <c r="BM1126" s="155" t="s">
        <v>1964</v>
      </c>
    </row>
    <row r="1127" spans="2:65" s="12" customFormat="1" ht="10">
      <c r="B1127" s="157"/>
      <c r="D1127" s="158" t="s">
        <v>328</v>
      </c>
      <c r="E1127" s="159" t="s">
        <v>1</v>
      </c>
      <c r="F1127" s="160" t="s">
        <v>1965</v>
      </c>
      <c r="H1127" s="161">
        <v>965.35</v>
      </c>
      <c r="I1127" s="162"/>
      <c r="L1127" s="157"/>
      <c r="M1127" s="163"/>
      <c r="T1127" s="164"/>
      <c r="AT1127" s="159" t="s">
        <v>328</v>
      </c>
      <c r="AU1127" s="159" t="s">
        <v>88</v>
      </c>
      <c r="AV1127" s="12" t="s">
        <v>88</v>
      </c>
      <c r="AW1127" s="12" t="s">
        <v>31</v>
      </c>
      <c r="AX1127" s="12" t="s">
        <v>76</v>
      </c>
      <c r="AY1127" s="159" t="s">
        <v>317</v>
      </c>
    </row>
    <row r="1128" spans="2:65" s="12" customFormat="1" ht="10">
      <c r="B1128" s="157"/>
      <c r="D1128" s="158" t="s">
        <v>328</v>
      </c>
      <c r="E1128" s="159" t="s">
        <v>1</v>
      </c>
      <c r="F1128" s="160" t="s">
        <v>1966</v>
      </c>
      <c r="H1128" s="161">
        <v>486.66</v>
      </c>
      <c r="I1128" s="162"/>
      <c r="L1128" s="157"/>
      <c r="M1128" s="163"/>
      <c r="T1128" s="164"/>
      <c r="AT1128" s="159" t="s">
        <v>328</v>
      </c>
      <c r="AU1128" s="159" t="s">
        <v>88</v>
      </c>
      <c r="AV1128" s="12" t="s">
        <v>88</v>
      </c>
      <c r="AW1128" s="12" t="s">
        <v>31</v>
      </c>
      <c r="AX1128" s="12" t="s">
        <v>76</v>
      </c>
      <c r="AY1128" s="159" t="s">
        <v>317</v>
      </c>
    </row>
    <row r="1129" spans="2:65" s="13" customFormat="1" ht="10">
      <c r="B1129" s="165"/>
      <c r="D1129" s="158" t="s">
        <v>328</v>
      </c>
      <c r="E1129" s="166" t="s">
        <v>1</v>
      </c>
      <c r="F1129" s="167" t="s">
        <v>1967</v>
      </c>
      <c r="H1129" s="168">
        <v>1452.01</v>
      </c>
      <c r="I1129" s="169"/>
      <c r="L1129" s="165"/>
      <c r="M1129" s="170"/>
      <c r="T1129" s="171"/>
      <c r="AT1129" s="166" t="s">
        <v>328</v>
      </c>
      <c r="AU1129" s="166" t="s">
        <v>88</v>
      </c>
      <c r="AV1129" s="13" t="s">
        <v>92</v>
      </c>
      <c r="AW1129" s="13" t="s">
        <v>31</v>
      </c>
      <c r="AX1129" s="13" t="s">
        <v>76</v>
      </c>
      <c r="AY1129" s="166" t="s">
        <v>317</v>
      </c>
    </row>
    <row r="1130" spans="2:65" s="12" customFormat="1" ht="10">
      <c r="B1130" s="157"/>
      <c r="D1130" s="158" t="s">
        <v>328</v>
      </c>
      <c r="E1130" s="159" t="s">
        <v>1</v>
      </c>
      <c r="F1130" s="160" t="s">
        <v>1968</v>
      </c>
      <c r="H1130" s="161">
        <v>6</v>
      </c>
      <c r="I1130" s="162"/>
      <c r="L1130" s="157"/>
      <c r="M1130" s="163"/>
      <c r="T1130" s="164"/>
      <c r="AT1130" s="159" t="s">
        <v>328</v>
      </c>
      <c r="AU1130" s="159" t="s">
        <v>88</v>
      </c>
      <c r="AV1130" s="12" t="s">
        <v>88</v>
      </c>
      <c r="AW1130" s="12" t="s">
        <v>31</v>
      </c>
      <c r="AX1130" s="12" t="s">
        <v>76</v>
      </c>
      <c r="AY1130" s="159" t="s">
        <v>317</v>
      </c>
    </row>
    <row r="1131" spans="2:65" s="12" customFormat="1" ht="10">
      <c r="B1131" s="157"/>
      <c r="D1131" s="158" t="s">
        <v>328</v>
      </c>
      <c r="E1131" s="159" t="s">
        <v>1</v>
      </c>
      <c r="F1131" s="160" t="s">
        <v>1969</v>
      </c>
      <c r="H1131" s="161">
        <v>4.37</v>
      </c>
      <c r="I1131" s="162"/>
      <c r="L1131" s="157"/>
      <c r="M1131" s="163"/>
      <c r="T1131" s="164"/>
      <c r="AT1131" s="159" t="s">
        <v>328</v>
      </c>
      <c r="AU1131" s="159" t="s">
        <v>88</v>
      </c>
      <c r="AV1131" s="12" t="s">
        <v>88</v>
      </c>
      <c r="AW1131" s="12" t="s">
        <v>31</v>
      </c>
      <c r="AX1131" s="12" t="s">
        <v>76</v>
      </c>
      <c r="AY1131" s="159" t="s">
        <v>317</v>
      </c>
    </row>
    <row r="1132" spans="2:65" s="13" customFormat="1" ht="10">
      <c r="B1132" s="165"/>
      <c r="D1132" s="158" t="s">
        <v>328</v>
      </c>
      <c r="E1132" s="166" t="s">
        <v>1</v>
      </c>
      <c r="F1132" s="167" t="s">
        <v>1970</v>
      </c>
      <c r="H1132" s="168">
        <v>10.370000000000001</v>
      </c>
      <c r="I1132" s="169"/>
      <c r="L1132" s="165"/>
      <c r="M1132" s="170"/>
      <c r="T1132" s="171"/>
      <c r="AT1132" s="166" t="s">
        <v>328</v>
      </c>
      <c r="AU1132" s="166" t="s">
        <v>88</v>
      </c>
      <c r="AV1132" s="13" t="s">
        <v>92</v>
      </c>
      <c r="AW1132" s="13" t="s">
        <v>31</v>
      </c>
      <c r="AX1132" s="13" t="s">
        <v>76</v>
      </c>
      <c r="AY1132" s="166" t="s">
        <v>317</v>
      </c>
    </row>
    <row r="1133" spans="2:65" s="12" customFormat="1" ht="10">
      <c r="B1133" s="157"/>
      <c r="D1133" s="158" t="s">
        <v>328</v>
      </c>
      <c r="E1133" s="159" t="s">
        <v>1</v>
      </c>
      <c r="F1133" s="160" t="s">
        <v>1971</v>
      </c>
      <c r="H1133" s="161">
        <v>3.17</v>
      </c>
      <c r="I1133" s="162"/>
      <c r="L1133" s="157"/>
      <c r="M1133" s="163"/>
      <c r="T1133" s="164"/>
      <c r="AT1133" s="159" t="s">
        <v>328</v>
      </c>
      <c r="AU1133" s="159" t="s">
        <v>88</v>
      </c>
      <c r="AV1133" s="12" t="s">
        <v>88</v>
      </c>
      <c r="AW1133" s="12" t="s">
        <v>31</v>
      </c>
      <c r="AX1133" s="12" t="s">
        <v>76</v>
      </c>
      <c r="AY1133" s="159" t="s">
        <v>317</v>
      </c>
    </row>
    <row r="1134" spans="2:65" s="12" customFormat="1" ht="10">
      <c r="B1134" s="157"/>
      <c r="D1134" s="158" t="s">
        <v>328</v>
      </c>
      <c r="E1134" s="159" t="s">
        <v>1</v>
      </c>
      <c r="F1134" s="160" t="s">
        <v>1972</v>
      </c>
      <c r="H1134" s="161">
        <v>17.16</v>
      </c>
      <c r="I1134" s="162"/>
      <c r="L1134" s="157"/>
      <c r="M1134" s="163"/>
      <c r="T1134" s="164"/>
      <c r="AT1134" s="159" t="s">
        <v>328</v>
      </c>
      <c r="AU1134" s="159" t="s">
        <v>88</v>
      </c>
      <c r="AV1134" s="12" t="s">
        <v>88</v>
      </c>
      <c r="AW1134" s="12" t="s">
        <v>31</v>
      </c>
      <c r="AX1134" s="12" t="s">
        <v>76</v>
      </c>
      <c r="AY1134" s="159" t="s">
        <v>317</v>
      </c>
    </row>
    <row r="1135" spans="2:65" s="12" customFormat="1" ht="10">
      <c r="B1135" s="157"/>
      <c r="D1135" s="158" t="s">
        <v>328</v>
      </c>
      <c r="E1135" s="159" t="s">
        <v>1</v>
      </c>
      <c r="F1135" s="160" t="s">
        <v>1973</v>
      </c>
      <c r="H1135" s="161">
        <v>27.65</v>
      </c>
      <c r="I1135" s="162"/>
      <c r="L1135" s="157"/>
      <c r="M1135" s="163"/>
      <c r="T1135" s="164"/>
      <c r="AT1135" s="159" t="s">
        <v>328</v>
      </c>
      <c r="AU1135" s="159" t="s">
        <v>88</v>
      </c>
      <c r="AV1135" s="12" t="s">
        <v>88</v>
      </c>
      <c r="AW1135" s="12" t="s">
        <v>31</v>
      </c>
      <c r="AX1135" s="12" t="s">
        <v>76</v>
      </c>
      <c r="AY1135" s="159" t="s">
        <v>317</v>
      </c>
    </row>
    <row r="1136" spans="2:65" s="12" customFormat="1" ht="10">
      <c r="B1136" s="157"/>
      <c r="D1136" s="158" t="s">
        <v>328</v>
      </c>
      <c r="E1136" s="159" t="s">
        <v>1</v>
      </c>
      <c r="F1136" s="160" t="s">
        <v>1974</v>
      </c>
      <c r="H1136" s="161">
        <v>94.73</v>
      </c>
      <c r="I1136" s="162"/>
      <c r="L1136" s="157"/>
      <c r="M1136" s="163"/>
      <c r="T1136" s="164"/>
      <c r="AT1136" s="159" t="s">
        <v>328</v>
      </c>
      <c r="AU1136" s="159" t="s">
        <v>88</v>
      </c>
      <c r="AV1136" s="12" t="s">
        <v>88</v>
      </c>
      <c r="AW1136" s="12" t="s">
        <v>31</v>
      </c>
      <c r="AX1136" s="12" t="s">
        <v>76</v>
      </c>
      <c r="AY1136" s="159" t="s">
        <v>317</v>
      </c>
    </row>
    <row r="1137" spans="2:51" s="12" customFormat="1" ht="10">
      <c r="B1137" s="157"/>
      <c r="D1137" s="158" t="s">
        <v>328</v>
      </c>
      <c r="E1137" s="159" t="s">
        <v>1</v>
      </c>
      <c r="F1137" s="160" t="s">
        <v>1975</v>
      </c>
      <c r="H1137" s="161">
        <v>64.28</v>
      </c>
      <c r="I1137" s="162"/>
      <c r="L1137" s="157"/>
      <c r="M1137" s="163"/>
      <c r="T1137" s="164"/>
      <c r="AT1137" s="159" t="s">
        <v>328</v>
      </c>
      <c r="AU1137" s="159" t="s">
        <v>88</v>
      </c>
      <c r="AV1137" s="12" t="s">
        <v>88</v>
      </c>
      <c r="AW1137" s="12" t="s">
        <v>31</v>
      </c>
      <c r="AX1137" s="12" t="s">
        <v>76</v>
      </c>
      <c r="AY1137" s="159" t="s">
        <v>317</v>
      </c>
    </row>
    <row r="1138" spans="2:51" s="13" customFormat="1" ht="10">
      <c r="B1138" s="165"/>
      <c r="D1138" s="158" t="s">
        <v>328</v>
      </c>
      <c r="E1138" s="166" t="s">
        <v>1</v>
      </c>
      <c r="F1138" s="167" t="s">
        <v>1976</v>
      </c>
      <c r="H1138" s="168">
        <v>206.99</v>
      </c>
      <c r="I1138" s="169"/>
      <c r="L1138" s="165"/>
      <c r="M1138" s="170"/>
      <c r="T1138" s="171"/>
      <c r="AT1138" s="166" t="s">
        <v>328</v>
      </c>
      <c r="AU1138" s="166" t="s">
        <v>88</v>
      </c>
      <c r="AV1138" s="13" t="s">
        <v>92</v>
      </c>
      <c r="AW1138" s="13" t="s">
        <v>31</v>
      </c>
      <c r="AX1138" s="13" t="s">
        <v>76</v>
      </c>
      <c r="AY1138" s="166" t="s">
        <v>317</v>
      </c>
    </row>
    <row r="1139" spans="2:51" s="12" customFormat="1" ht="10">
      <c r="B1139" s="157"/>
      <c r="D1139" s="158" t="s">
        <v>328</v>
      </c>
      <c r="E1139" s="159" t="s">
        <v>1</v>
      </c>
      <c r="F1139" s="160" t="s">
        <v>1933</v>
      </c>
      <c r="H1139" s="161">
        <v>46.86</v>
      </c>
      <c r="I1139" s="162"/>
      <c r="L1139" s="157"/>
      <c r="M1139" s="163"/>
      <c r="T1139" s="164"/>
      <c r="AT1139" s="159" t="s">
        <v>328</v>
      </c>
      <c r="AU1139" s="159" t="s">
        <v>88</v>
      </c>
      <c r="AV1139" s="12" t="s">
        <v>88</v>
      </c>
      <c r="AW1139" s="12" t="s">
        <v>31</v>
      </c>
      <c r="AX1139" s="12" t="s">
        <v>76</v>
      </c>
      <c r="AY1139" s="159" t="s">
        <v>317</v>
      </c>
    </row>
    <row r="1140" spans="2:51" s="12" customFormat="1" ht="10">
      <c r="B1140" s="157"/>
      <c r="D1140" s="158" t="s">
        <v>328</v>
      </c>
      <c r="E1140" s="159" t="s">
        <v>1</v>
      </c>
      <c r="F1140" s="160" t="s">
        <v>1934</v>
      </c>
      <c r="H1140" s="161">
        <v>4.24</v>
      </c>
      <c r="I1140" s="162"/>
      <c r="L1140" s="157"/>
      <c r="M1140" s="163"/>
      <c r="T1140" s="164"/>
      <c r="AT1140" s="159" t="s">
        <v>328</v>
      </c>
      <c r="AU1140" s="159" t="s">
        <v>88</v>
      </c>
      <c r="AV1140" s="12" t="s">
        <v>88</v>
      </c>
      <c r="AW1140" s="12" t="s">
        <v>31</v>
      </c>
      <c r="AX1140" s="12" t="s">
        <v>76</v>
      </c>
      <c r="AY1140" s="159" t="s">
        <v>317</v>
      </c>
    </row>
    <row r="1141" spans="2:51" s="12" customFormat="1" ht="10">
      <c r="B1141" s="157"/>
      <c r="D1141" s="158" t="s">
        <v>328</v>
      </c>
      <c r="E1141" s="159" t="s">
        <v>1</v>
      </c>
      <c r="F1141" s="160" t="s">
        <v>1935</v>
      </c>
      <c r="H1141" s="161">
        <v>38.770000000000003</v>
      </c>
      <c r="I1141" s="162"/>
      <c r="L1141" s="157"/>
      <c r="M1141" s="163"/>
      <c r="T1141" s="164"/>
      <c r="AT1141" s="159" t="s">
        <v>328</v>
      </c>
      <c r="AU1141" s="159" t="s">
        <v>88</v>
      </c>
      <c r="AV1141" s="12" t="s">
        <v>88</v>
      </c>
      <c r="AW1141" s="12" t="s">
        <v>31</v>
      </c>
      <c r="AX1141" s="12" t="s">
        <v>76</v>
      </c>
      <c r="AY1141" s="159" t="s">
        <v>317</v>
      </c>
    </row>
    <row r="1142" spans="2:51" s="13" customFormat="1" ht="10">
      <c r="B1142" s="165"/>
      <c r="D1142" s="158" t="s">
        <v>328</v>
      </c>
      <c r="E1142" s="166" t="s">
        <v>1</v>
      </c>
      <c r="F1142" s="167" t="s">
        <v>1936</v>
      </c>
      <c r="H1142" s="168">
        <v>89.87</v>
      </c>
      <c r="I1142" s="169"/>
      <c r="L1142" s="165"/>
      <c r="M1142" s="170"/>
      <c r="T1142" s="171"/>
      <c r="AT1142" s="166" t="s">
        <v>328</v>
      </c>
      <c r="AU1142" s="166" t="s">
        <v>88</v>
      </c>
      <c r="AV1142" s="13" t="s">
        <v>92</v>
      </c>
      <c r="AW1142" s="13" t="s">
        <v>31</v>
      </c>
      <c r="AX1142" s="13" t="s">
        <v>76</v>
      </c>
      <c r="AY1142" s="166" t="s">
        <v>317</v>
      </c>
    </row>
    <row r="1143" spans="2:51" s="12" customFormat="1" ht="20">
      <c r="B1143" s="157"/>
      <c r="D1143" s="158" t="s">
        <v>328</v>
      </c>
      <c r="E1143" s="159" t="s">
        <v>1</v>
      </c>
      <c r="F1143" s="160" t="s">
        <v>1977</v>
      </c>
      <c r="H1143" s="161">
        <v>166.82</v>
      </c>
      <c r="I1143" s="162"/>
      <c r="L1143" s="157"/>
      <c r="M1143" s="163"/>
      <c r="T1143" s="164"/>
      <c r="AT1143" s="159" t="s">
        <v>328</v>
      </c>
      <c r="AU1143" s="159" t="s">
        <v>88</v>
      </c>
      <c r="AV1143" s="12" t="s">
        <v>88</v>
      </c>
      <c r="AW1143" s="12" t="s">
        <v>31</v>
      </c>
      <c r="AX1143" s="12" t="s">
        <v>76</v>
      </c>
      <c r="AY1143" s="159" t="s">
        <v>317</v>
      </c>
    </row>
    <row r="1144" spans="2:51" s="12" customFormat="1" ht="10">
      <c r="B1144" s="157"/>
      <c r="D1144" s="158" t="s">
        <v>328</v>
      </c>
      <c r="E1144" s="159" t="s">
        <v>1</v>
      </c>
      <c r="F1144" s="160" t="s">
        <v>1978</v>
      </c>
      <c r="H1144" s="161">
        <v>16.95</v>
      </c>
      <c r="I1144" s="162"/>
      <c r="L1144" s="157"/>
      <c r="M1144" s="163"/>
      <c r="T1144" s="164"/>
      <c r="AT1144" s="159" t="s">
        <v>328</v>
      </c>
      <c r="AU1144" s="159" t="s">
        <v>88</v>
      </c>
      <c r="AV1144" s="12" t="s">
        <v>88</v>
      </c>
      <c r="AW1144" s="12" t="s">
        <v>31</v>
      </c>
      <c r="AX1144" s="12" t="s">
        <v>76</v>
      </c>
      <c r="AY1144" s="159" t="s">
        <v>317</v>
      </c>
    </row>
    <row r="1145" spans="2:51" s="13" customFormat="1" ht="10">
      <c r="B1145" s="165"/>
      <c r="D1145" s="158" t="s">
        <v>328</v>
      </c>
      <c r="E1145" s="166" t="s">
        <v>1</v>
      </c>
      <c r="F1145" s="167" t="s">
        <v>1979</v>
      </c>
      <c r="H1145" s="168">
        <v>183.76999999999998</v>
      </c>
      <c r="I1145" s="169"/>
      <c r="L1145" s="165"/>
      <c r="M1145" s="170"/>
      <c r="T1145" s="171"/>
      <c r="AT1145" s="166" t="s">
        <v>328</v>
      </c>
      <c r="AU1145" s="166" t="s">
        <v>88</v>
      </c>
      <c r="AV1145" s="13" t="s">
        <v>92</v>
      </c>
      <c r="AW1145" s="13" t="s">
        <v>31</v>
      </c>
      <c r="AX1145" s="13" t="s">
        <v>76</v>
      </c>
      <c r="AY1145" s="166" t="s">
        <v>317</v>
      </c>
    </row>
    <row r="1146" spans="2:51" s="12" customFormat="1" ht="10">
      <c r="B1146" s="157"/>
      <c r="D1146" s="158" t="s">
        <v>328</v>
      </c>
      <c r="E1146" s="159" t="s">
        <v>1</v>
      </c>
      <c r="F1146" s="160" t="s">
        <v>1937</v>
      </c>
      <c r="H1146" s="161">
        <v>11.4</v>
      </c>
      <c r="I1146" s="162"/>
      <c r="L1146" s="157"/>
      <c r="M1146" s="163"/>
      <c r="T1146" s="164"/>
      <c r="AT1146" s="159" t="s">
        <v>328</v>
      </c>
      <c r="AU1146" s="159" t="s">
        <v>88</v>
      </c>
      <c r="AV1146" s="12" t="s">
        <v>88</v>
      </c>
      <c r="AW1146" s="12" t="s">
        <v>31</v>
      </c>
      <c r="AX1146" s="12" t="s">
        <v>76</v>
      </c>
      <c r="AY1146" s="159" t="s">
        <v>317</v>
      </c>
    </row>
    <row r="1147" spans="2:51" s="13" customFormat="1" ht="10">
      <c r="B1147" s="165"/>
      <c r="D1147" s="158" t="s">
        <v>328</v>
      </c>
      <c r="E1147" s="166" t="s">
        <v>1</v>
      </c>
      <c r="F1147" s="167" t="s">
        <v>1938</v>
      </c>
      <c r="H1147" s="168">
        <v>11.4</v>
      </c>
      <c r="I1147" s="169"/>
      <c r="L1147" s="165"/>
      <c r="M1147" s="170"/>
      <c r="T1147" s="171"/>
      <c r="AT1147" s="166" t="s">
        <v>328</v>
      </c>
      <c r="AU1147" s="166" t="s">
        <v>88</v>
      </c>
      <c r="AV1147" s="13" t="s">
        <v>92</v>
      </c>
      <c r="AW1147" s="13" t="s">
        <v>31</v>
      </c>
      <c r="AX1147" s="13" t="s">
        <v>76</v>
      </c>
      <c r="AY1147" s="166" t="s">
        <v>317</v>
      </c>
    </row>
    <row r="1148" spans="2:51" s="12" customFormat="1" ht="10">
      <c r="B1148" s="157"/>
      <c r="D1148" s="158" t="s">
        <v>328</v>
      </c>
      <c r="E1148" s="159" t="s">
        <v>1</v>
      </c>
      <c r="F1148" s="160" t="s">
        <v>1980</v>
      </c>
      <c r="H1148" s="161">
        <v>74.27</v>
      </c>
      <c r="I1148" s="162"/>
      <c r="L1148" s="157"/>
      <c r="M1148" s="163"/>
      <c r="T1148" s="164"/>
      <c r="AT1148" s="159" t="s">
        <v>328</v>
      </c>
      <c r="AU1148" s="159" t="s">
        <v>88</v>
      </c>
      <c r="AV1148" s="12" t="s">
        <v>88</v>
      </c>
      <c r="AW1148" s="12" t="s">
        <v>31</v>
      </c>
      <c r="AX1148" s="12" t="s">
        <v>76</v>
      </c>
      <c r="AY1148" s="159" t="s">
        <v>317</v>
      </c>
    </row>
    <row r="1149" spans="2:51" s="12" customFormat="1" ht="10">
      <c r="B1149" s="157"/>
      <c r="D1149" s="158" t="s">
        <v>328</v>
      </c>
      <c r="E1149" s="159" t="s">
        <v>1</v>
      </c>
      <c r="F1149" s="160" t="s">
        <v>1981</v>
      </c>
      <c r="H1149" s="161">
        <v>25.38</v>
      </c>
      <c r="I1149" s="162"/>
      <c r="L1149" s="157"/>
      <c r="M1149" s="163"/>
      <c r="T1149" s="164"/>
      <c r="AT1149" s="159" t="s">
        <v>328</v>
      </c>
      <c r="AU1149" s="159" t="s">
        <v>88</v>
      </c>
      <c r="AV1149" s="12" t="s">
        <v>88</v>
      </c>
      <c r="AW1149" s="12" t="s">
        <v>31</v>
      </c>
      <c r="AX1149" s="12" t="s">
        <v>76</v>
      </c>
      <c r="AY1149" s="159" t="s">
        <v>317</v>
      </c>
    </row>
    <row r="1150" spans="2:51" s="13" customFormat="1" ht="10">
      <c r="B1150" s="165"/>
      <c r="D1150" s="158" t="s">
        <v>328</v>
      </c>
      <c r="E1150" s="166" t="s">
        <v>1</v>
      </c>
      <c r="F1150" s="167" t="s">
        <v>1982</v>
      </c>
      <c r="H1150" s="168">
        <v>99.649999999999991</v>
      </c>
      <c r="I1150" s="169"/>
      <c r="L1150" s="165"/>
      <c r="M1150" s="170"/>
      <c r="T1150" s="171"/>
      <c r="AT1150" s="166" t="s">
        <v>328</v>
      </c>
      <c r="AU1150" s="166" t="s">
        <v>88</v>
      </c>
      <c r="AV1150" s="13" t="s">
        <v>92</v>
      </c>
      <c r="AW1150" s="13" t="s">
        <v>31</v>
      </c>
      <c r="AX1150" s="13" t="s">
        <v>76</v>
      </c>
      <c r="AY1150" s="166" t="s">
        <v>317</v>
      </c>
    </row>
    <row r="1151" spans="2:51" s="12" customFormat="1" ht="10">
      <c r="B1151" s="157"/>
      <c r="D1151" s="158" t="s">
        <v>328</v>
      </c>
      <c r="E1151" s="159" t="s">
        <v>1</v>
      </c>
      <c r="F1151" s="160" t="s">
        <v>1939</v>
      </c>
      <c r="H1151" s="161">
        <v>28.29</v>
      </c>
      <c r="I1151" s="162"/>
      <c r="L1151" s="157"/>
      <c r="M1151" s="163"/>
      <c r="T1151" s="164"/>
      <c r="AT1151" s="159" t="s">
        <v>328</v>
      </c>
      <c r="AU1151" s="159" t="s">
        <v>88</v>
      </c>
      <c r="AV1151" s="12" t="s">
        <v>88</v>
      </c>
      <c r="AW1151" s="12" t="s">
        <v>31</v>
      </c>
      <c r="AX1151" s="12" t="s">
        <v>76</v>
      </c>
      <c r="AY1151" s="159" t="s">
        <v>317</v>
      </c>
    </row>
    <row r="1152" spans="2:51" s="13" customFormat="1" ht="10">
      <c r="B1152" s="165"/>
      <c r="D1152" s="158" t="s">
        <v>328</v>
      </c>
      <c r="E1152" s="166" t="s">
        <v>1</v>
      </c>
      <c r="F1152" s="167" t="s">
        <v>1940</v>
      </c>
      <c r="H1152" s="168">
        <v>28.29</v>
      </c>
      <c r="I1152" s="169"/>
      <c r="L1152" s="165"/>
      <c r="M1152" s="170"/>
      <c r="T1152" s="171"/>
      <c r="AT1152" s="166" t="s">
        <v>328</v>
      </c>
      <c r="AU1152" s="166" t="s">
        <v>88</v>
      </c>
      <c r="AV1152" s="13" t="s">
        <v>92</v>
      </c>
      <c r="AW1152" s="13" t="s">
        <v>31</v>
      </c>
      <c r="AX1152" s="13" t="s">
        <v>76</v>
      </c>
      <c r="AY1152" s="166" t="s">
        <v>317</v>
      </c>
    </row>
    <row r="1153" spans="2:51" s="12" customFormat="1" ht="10">
      <c r="B1153" s="157"/>
      <c r="D1153" s="158" t="s">
        <v>328</v>
      </c>
      <c r="E1153" s="159" t="s">
        <v>1</v>
      </c>
      <c r="F1153" s="160" t="s">
        <v>1941</v>
      </c>
      <c r="H1153" s="161">
        <v>241.71</v>
      </c>
      <c r="I1153" s="162"/>
      <c r="L1153" s="157"/>
      <c r="M1153" s="163"/>
      <c r="T1153" s="164"/>
      <c r="AT1153" s="159" t="s">
        <v>328</v>
      </c>
      <c r="AU1153" s="159" t="s">
        <v>88</v>
      </c>
      <c r="AV1153" s="12" t="s">
        <v>88</v>
      </c>
      <c r="AW1153" s="12" t="s">
        <v>31</v>
      </c>
      <c r="AX1153" s="12" t="s">
        <v>76</v>
      </c>
      <c r="AY1153" s="159" t="s">
        <v>317</v>
      </c>
    </row>
    <row r="1154" spans="2:51" s="13" customFormat="1" ht="10">
      <c r="B1154" s="165"/>
      <c r="D1154" s="158" t="s">
        <v>328</v>
      </c>
      <c r="E1154" s="166" t="s">
        <v>1</v>
      </c>
      <c r="F1154" s="167" t="s">
        <v>1891</v>
      </c>
      <c r="H1154" s="168">
        <v>241.71</v>
      </c>
      <c r="I1154" s="169"/>
      <c r="L1154" s="165"/>
      <c r="M1154" s="170"/>
      <c r="T1154" s="171"/>
      <c r="AT1154" s="166" t="s">
        <v>328</v>
      </c>
      <c r="AU1154" s="166" t="s">
        <v>88</v>
      </c>
      <c r="AV1154" s="13" t="s">
        <v>92</v>
      </c>
      <c r="AW1154" s="13" t="s">
        <v>31</v>
      </c>
      <c r="AX1154" s="13" t="s">
        <v>76</v>
      </c>
      <c r="AY1154" s="166" t="s">
        <v>317</v>
      </c>
    </row>
    <row r="1155" spans="2:51" s="12" customFormat="1" ht="10">
      <c r="B1155" s="157"/>
      <c r="D1155" s="158" t="s">
        <v>328</v>
      </c>
      <c r="E1155" s="159" t="s">
        <v>1</v>
      </c>
      <c r="F1155" s="160" t="s">
        <v>1983</v>
      </c>
      <c r="H1155" s="161">
        <v>27.85</v>
      </c>
      <c r="I1155" s="162"/>
      <c r="L1155" s="157"/>
      <c r="M1155" s="163"/>
      <c r="T1155" s="164"/>
      <c r="AT1155" s="159" t="s">
        <v>328</v>
      </c>
      <c r="AU1155" s="159" t="s">
        <v>88</v>
      </c>
      <c r="AV1155" s="12" t="s">
        <v>88</v>
      </c>
      <c r="AW1155" s="12" t="s">
        <v>31</v>
      </c>
      <c r="AX1155" s="12" t="s">
        <v>76</v>
      </c>
      <c r="AY1155" s="159" t="s">
        <v>317</v>
      </c>
    </row>
    <row r="1156" spans="2:51" s="13" customFormat="1" ht="10">
      <c r="B1156" s="165"/>
      <c r="D1156" s="158" t="s">
        <v>328</v>
      </c>
      <c r="E1156" s="166" t="s">
        <v>1</v>
      </c>
      <c r="F1156" s="167" t="s">
        <v>1984</v>
      </c>
      <c r="H1156" s="168">
        <v>27.85</v>
      </c>
      <c r="I1156" s="169"/>
      <c r="L1156" s="165"/>
      <c r="M1156" s="170"/>
      <c r="T1156" s="171"/>
      <c r="AT1156" s="166" t="s">
        <v>328</v>
      </c>
      <c r="AU1156" s="166" t="s">
        <v>88</v>
      </c>
      <c r="AV1156" s="13" t="s">
        <v>92</v>
      </c>
      <c r="AW1156" s="13" t="s">
        <v>31</v>
      </c>
      <c r="AX1156" s="13" t="s">
        <v>76</v>
      </c>
      <c r="AY1156" s="166" t="s">
        <v>317</v>
      </c>
    </row>
    <row r="1157" spans="2:51" s="12" customFormat="1" ht="10">
      <c r="B1157" s="157"/>
      <c r="D1157" s="158" t="s">
        <v>328</v>
      </c>
      <c r="E1157" s="159" t="s">
        <v>1</v>
      </c>
      <c r="F1157" s="160" t="s">
        <v>1985</v>
      </c>
      <c r="H1157" s="161">
        <v>1174.9000000000001</v>
      </c>
      <c r="I1157" s="162"/>
      <c r="L1157" s="157"/>
      <c r="M1157" s="163"/>
      <c r="T1157" s="164"/>
      <c r="AT1157" s="159" t="s">
        <v>328</v>
      </c>
      <c r="AU1157" s="159" t="s">
        <v>88</v>
      </c>
      <c r="AV1157" s="12" t="s">
        <v>88</v>
      </c>
      <c r="AW1157" s="12" t="s">
        <v>31</v>
      </c>
      <c r="AX1157" s="12" t="s">
        <v>76</v>
      </c>
      <c r="AY1157" s="159" t="s">
        <v>317</v>
      </c>
    </row>
    <row r="1158" spans="2:51" s="12" customFormat="1" ht="10">
      <c r="B1158" s="157"/>
      <c r="D1158" s="158" t="s">
        <v>328</v>
      </c>
      <c r="E1158" s="159" t="s">
        <v>1</v>
      </c>
      <c r="F1158" s="160" t="s">
        <v>1986</v>
      </c>
      <c r="H1158" s="161">
        <v>1352.1</v>
      </c>
      <c r="I1158" s="162"/>
      <c r="L1158" s="157"/>
      <c r="M1158" s="163"/>
      <c r="T1158" s="164"/>
      <c r="AT1158" s="159" t="s">
        <v>328</v>
      </c>
      <c r="AU1158" s="159" t="s">
        <v>88</v>
      </c>
      <c r="AV1158" s="12" t="s">
        <v>88</v>
      </c>
      <c r="AW1158" s="12" t="s">
        <v>31</v>
      </c>
      <c r="AX1158" s="12" t="s">
        <v>76</v>
      </c>
      <c r="AY1158" s="159" t="s">
        <v>317</v>
      </c>
    </row>
    <row r="1159" spans="2:51" s="12" customFormat="1" ht="10">
      <c r="B1159" s="157"/>
      <c r="D1159" s="158" t="s">
        <v>328</v>
      </c>
      <c r="E1159" s="159" t="s">
        <v>1</v>
      </c>
      <c r="F1159" s="160" t="s">
        <v>1987</v>
      </c>
      <c r="H1159" s="161">
        <v>923.601</v>
      </c>
      <c r="I1159" s="162"/>
      <c r="L1159" s="157"/>
      <c r="M1159" s="163"/>
      <c r="T1159" s="164"/>
      <c r="AT1159" s="159" t="s">
        <v>328</v>
      </c>
      <c r="AU1159" s="159" t="s">
        <v>88</v>
      </c>
      <c r="AV1159" s="12" t="s">
        <v>88</v>
      </c>
      <c r="AW1159" s="12" t="s">
        <v>31</v>
      </c>
      <c r="AX1159" s="12" t="s">
        <v>76</v>
      </c>
      <c r="AY1159" s="159" t="s">
        <v>317</v>
      </c>
    </row>
    <row r="1160" spans="2:51" s="13" customFormat="1" ht="10">
      <c r="B1160" s="165"/>
      <c r="D1160" s="158" t="s">
        <v>328</v>
      </c>
      <c r="E1160" s="166" t="s">
        <v>1</v>
      </c>
      <c r="F1160" s="167" t="s">
        <v>1988</v>
      </c>
      <c r="H1160" s="168">
        <v>3450.6010000000001</v>
      </c>
      <c r="I1160" s="169"/>
      <c r="L1160" s="165"/>
      <c r="M1160" s="170"/>
      <c r="T1160" s="171"/>
      <c r="AT1160" s="166" t="s">
        <v>328</v>
      </c>
      <c r="AU1160" s="166" t="s">
        <v>88</v>
      </c>
      <c r="AV1160" s="13" t="s">
        <v>92</v>
      </c>
      <c r="AW1160" s="13" t="s">
        <v>31</v>
      </c>
      <c r="AX1160" s="13" t="s">
        <v>76</v>
      </c>
      <c r="AY1160" s="166" t="s">
        <v>317</v>
      </c>
    </row>
    <row r="1161" spans="2:51" s="12" customFormat="1" ht="10">
      <c r="B1161" s="157"/>
      <c r="D1161" s="158" t="s">
        <v>328</v>
      </c>
      <c r="E1161" s="159" t="s">
        <v>1</v>
      </c>
      <c r="F1161" s="160" t="s">
        <v>1942</v>
      </c>
      <c r="H1161" s="161">
        <v>38.99</v>
      </c>
      <c r="I1161" s="162"/>
      <c r="L1161" s="157"/>
      <c r="M1161" s="163"/>
      <c r="T1161" s="164"/>
      <c r="AT1161" s="159" t="s">
        <v>328</v>
      </c>
      <c r="AU1161" s="159" t="s">
        <v>88</v>
      </c>
      <c r="AV1161" s="12" t="s">
        <v>88</v>
      </c>
      <c r="AW1161" s="12" t="s">
        <v>31</v>
      </c>
      <c r="AX1161" s="12" t="s">
        <v>76</v>
      </c>
      <c r="AY1161" s="159" t="s">
        <v>317</v>
      </c>
    </row>
    <row r="1162" spans="2:51" s="12" customFormat="1" ht="10">
      <c r="B1162" s="157"/>
      <c r="D1162" s="158" t="s">
        <v>328</v>
      </c>
      <c r="E1162" s="159" t="s">
        <v>1</v>
      </c>
      <c r="F1162" s="160" t="s">
        <v>1943</v>
      </c>
      <c r="H1162" s="161">
        <v>66.36</v>
      </c>
      <c r="I1162" s="162"/>
      <c r="L1162" s="157"/>
      <c r="M1162" s="163"/>
      <c r="T1162" s="164"/>
      <c r="AT1162" s="159" t="s">
        <v>328</v>
      </c>
      <c r="AU1162" s="159" t="s">
        <v>88</v>
      </c>
      <c r="AV1162" s="12" t="s">
        <v>88</v>
      </c>
      <c r="AW1162" s="12" t="s">
        <v>31</v>
      </c>
      <c r="AX1162" s="12" t="s">
        <v>76</v>
      </c>
      <c r="AY1162" s="159" t="s">
        <v>317</v>
      </c>
    </row>
    <row r="1163" spans="2:51" s="12" customFormat="1" ht="10">
      <c r="B1163" s="157"/>
      <c r="D1163" s="158" t="s">
        <v>328</v>
      </c>
      <c r="E1163" s="159" t="s">
        <v>1</v>
      </c>
      <c r="F1163" s="160" t="s">
        <v>1944</v>
      </c>
      <c r="H1163" s="161">
        <v>13.23</v>
      </c>
      <c r="I1163" s="162"/>
      <c r="L1163" s="157"/>
      <c r="M1163" s="163"/>
      <c r="T1163" s="164"/>
      <c r="AT1163" s="159" t="s">
        <v>328</v>
      </c>
      <c r="AU1163" s="159" t="s">
        <v>88</v>
      </c>
      <c r="AV1163" s="12" t="s">
        <v>88</v>
      </c>
      <c r="AW1163" s="12" t="s">
        <v>31</v>
      </c>
      <c r="AX1163" s="12" t="s">
        <v>76</v>
      </c>
      <c r="AY1163" s="159" t="s">
        <v>317</v>
      </c>
    </row>
    <row r="1164" spans="2:51" s="13" customFormat="1" ht="10">
      <c r="B1164" s="165"/>
      <c r="D1164" s="158" t="s">
        <v>328</v>
      </c>
      <c r="E1164" s="166" t="s">
        <v>1</v>
      </c>
      <c r="F1164" s="167" t="s">
        <v>1989</v>
      </c>
      <c r="H1164" s="168">
        <v>118.58</v>
      </c>
      <c r="I1164" s="169"/>
      <c r="L1164" s="165"/>
      <c r="M1164" s="170"/>
      <c r="T1164" s="171"/>
      <c r="AT1164" s="166" t="s">
        <v>328</v>
      </c>
      <c r="AU1164" s="166" t="s">
        <v>88</v>
      </c>
      <c r="AV1164" s="13" t="s">
        <v>92</v>
      </c>
      <c r="AW1164" s="13" t="s">
        <v>31</v>
      </c>
      <c r="AX1164" s="13" t="s">
        <v>76</v>
      </c>
      <c r="AY1164" s="166" t="s">
        <v>317</v>
      </c>
    </row>
    <row r="1165" spans="2:51" s="12" customFormat="1" ht="10">
      <c r="B1165" s="157"/>
      <c r="D1165" s="158" t="s">
        <v>328</v>
      </c>
      <c r="E1165" s="159" t="s">
        <v>1</v>
      </c>
      <c r="F1165" s="160" t="s">
        <v>1990</v>
      </c>
      <c r="H1165" s="161">
        <v>258.58999999999997</v>
      </c>
      <c r="I1165" s="162"/>
      <c r="L1165" s="157"/>
      <c r="M1165" s="163"/>
      <c r="T1165" s="164"/>
      <c r="AT1165" s="159" t="s">
        <v>328</v>
      </c>
      <c r="AU1165" s="159" t="s">
        <v>88</v>
      </c>
      <c r="AV1165" s="12" t="s">
        <v>88</v>
      </c>
      <c r="AW1165" s="12" t="s">
        <v>31</v>
      </c>
      <c r="AX1165" s="12" t="s">
        <v>76</v>
      </c>
      <c r="AY1165" s="159" t="s">
        <v>317</v>
      </c>
    </row>
    <row r="1166" spans="2:51" s="12" customFormat="1" ht="10">
      <c r="B1166" s="157"/>
      <c r="D1166" s="158" t="s">
        <v>328</v>
      </c>
      <c r="E1166" s="159" t="s">
        <v>1</v>
      </c>
      <c r="F1166" s="160" t="s">
        <v>1991</v>
      </c>
      <c r="H1166" s="161">
        <v>568.41999999999996</v>
      </c>
      <c r="I1166" s="162"/>
      <c r="L1166" s="157"/>
      <c r="M1166" s="163"/>
      <c r="T1166" s="164"/>
      <c r="AT1166" s="159" t="s">
        <v>328</v>
      </c>
      <c r="AU1166" s="159" t="s">
        <v>88</v>
      </c>
      <c r="AV1166" s="12" t="s">
        <v>88</v>
      </c>
      <c r="AW1166" s="12" t="s">
        <v>31</v>
      </c>
      <c r="AX1166" s="12" t="s">
        <v>76</v>
      </c>
      <c r="AY1166" s="159" t="s">
        <v>317</v>
      </c>
    </row>
    <row r="1167" spans="2:51" s="12" customFormat="1" ht="10">
      <c r="B1167" s="157"/>
      <c r="D1167" s="158" t="s">
        <v>328</v>
      </c>
      <c r="E1167" s="159" t="s">
        <v>1</v>
      </c>
      <c r="F1167" s="160" t="s">
        <v>1992</v>
      </c>
      <c r="H1167" s="161">
        <v>583.11</v>
      </c>
      <c r="I1167" s="162"/>
      <c r="L1167" s="157"/>
      <c r="M1167" s="163"/>
      <c r="T1167" s="164"/>
      <c r="AT1167" s="159" t="s">
        <v>328</v>
      </c>
      <c r="AU1167" s="159" t="s">
        <v>88</v>
      </c>
      <c r="AV1167" s="12" t="s">
        <v>88</v>
      </c>
      <c r="AW1167" s="12" t="s">
        <v>31</v>
      </c>
      <c r="AX1167" s="12" t="s">
        <v>76</v>
      </c>
      <c r="AY1167" s="159" t="s">
        <v>317</v>
      </c>
    </row>
    <row r="1168" spans="2:51" s="13" customFormat="1" ht="10">
      <c r="B1168" s="165"/>
      <c r="D1168" s="158" t="s">
        <v>328</v>
      </c>
      <c r="E1168" s="166" t="s">
        <v>1</v>
      </c>
      <c r="F1168" s="167" t="s">
        <v>1993</v>
      </c>
      <c r="H1168" s="168">
        <v>1410.12</v>
      </c>
      <c r="I1168" s="169"/>
      <c r="L1168" s="165"/>
      <c r="M1168" s="170"/>
      <c r="T1168" s="171"/>
      <c r="AT1168" s="166" t="s">
        <v>328</v>
      </c>
      <c r="AU1168" s="166" t="s">
        <v>88</v>
      </c>
      <c r="AV1168" s="13" t="s">
        <v>92</v>
      </c>
      <c r="AW1168" s="13" t="s">
        <v>31</v>
      </c>
      <c r="AX1168" s="13" t="s">
        <v>76</v>
      </c>
      <c r="AY1168" s="166" t="s">
        <v>317</v>
      </c>
    </row>
    <row r="1169" spans="2:51" s="12" customFormat="1" ht="10">
      <c r="B1169" s="157"/>
      <c r="D1169" s="158" t="s">
        <v>328</v>
      </c>
      <c r="E1169" s="159" t="s">
        <v>1</v>
      </c>
      <c r="F1169" s="160" t="s">
        <v>1994</v>
      </c>
      <c r="H1169" s="161">
        <v>431.4</v>
      </c>
      <c r="I1169" s="162"/>
      <c r="L1169" s="157"/>
      <c r="M1169" s="163"/>
      <c r="T1169" s="164"/>
      <c r="AT1169" s="159" t="s">
        <v>328</v>
      </c>
      <c r="AU1169" s="159" t="s">
        <v>88</v>
      </c>
      <c r="AV1169" s="12" t="s">
        <v>88</v>
      </c>
      <c r="AW1169" s="12" t="s">
        <v>31</v>
      </c>
      <c r="AX1169" s="12" t="s">
        <v>76</v>
      </c>
      <c r="AY1169" s="159" t="s">
        <v>317</v>
      </c>
    </row>
    <row r="1170" spans="2:51" s="13" customFormat="1" ht="10">
      <c r="B1170" s="165"/>
      <c r="D1170" s="158" t="s">
        <v>328</v>
      </c>
      <c r="E1170" s="166" t="s">
        <v>1</v>
      </c>
      <c r="F1170" s="167" t="s">
        <v>1995</v>
      </c>
      <c r="H1170" s="168">
        <v>431.4</v>
      </c>
      <c r="I1170" s="169"/>
      <c r="L1170" s="165"/>
      <c r="M1170" s="170"/>
      <c r="T1170" s="171"/>
      <c r="AT1170" s="166" t="s">
        <v>328</v>
      </c>
      <c r="AU1170" s="166" t="s">
        <v>88</v>
      </c>
      <c r="AV1170" s="13" t="s">
        <v>92</v>
      </c>
      <c r="AW1170" s="13" t="s">
        <v>31</v>
      </c>
      <c r="AX1170" s="13" t="s">
        <v>76</v>
      </c>
      <c r="AY1170" s="166" t="s">
        <v>317</v>
      </c>
    </row>
    <row r="1171" spans="2:51" s="12" customFormat="1" ht="10">
      <c r="B1171" s="157"/>
      <c r="D1171" s="158" t="s">
        <v>328</v>
      </c>
      <c r="E1171" s="159" t="s">
        <v>1</v>
      </c>
      <c r="F1171" s="160" t="s">
        <v>1996</v>
      </c>
      <c r="H1171" s="161">
        <v>12.17</v>
      </c>
      <c r="I1171" s="162"/>
      <c r="L1171" s="157"/>
      <c r="M1171" s="163"/>
      <c r="T1171" s="164"/>
      <c r="AT1171" s="159" t="s">
        <v>328</v>
      </c>
      <c r="AU1171" s="159" t="s">
        <v>88</v>
      </c>
      <c r="AV1171" s="12" t="s">
        <v>88</v>
      </c>
      <c r="AW1171" s="12" t="s">
        <v>31</v>
      </c>
      <c r="AX1171" s="12" t="s">
        <v>76</v>
      </c>
      <c r="AY1171" s="159" t="s">
        <v>317</v>
      </c>
    </row>
    <row r="1172" spans="2:51" s="13" customFormat="1" ht="10">
      <c r="B1172" s="165"/>
      <c r="D1172" s="158" t="s">
        <v>328</v>
      </c>
      <c r="E1172" s="166" t="s">
        <v>1</v>
      </c>
      <c r="F1172" s="167" t="s">
        <v>1949</v>
      </c>
      <c r="H1172" s="168">
        <v>12.17</v>
      </c>
      <c r="I1172" s="169"/>
      <c r="L1172" s="165"/>
      <c r="M1172" s="170"/>
      <c r="T1172" s="171"/>
      <c r="AT1172" s="166" t="s">
        <v>328</v>
      </c>
      <c r="AU1172" s="166" t="s">
        <v>88</v>
      </c>
      <c r="AV1172" s="13" t="s">
        <v>92</v>
      </c>
      <c r="AW1172" s="13" t="s">
        <v>31</v>
      </c>
      <c r="AX1172" s="13" t="s">
        <v>76</v>
      </c>
      <c r="AY1172" s="166" t="s">
        <v>317</v>
      </c>
    </row>
    <row r="1173" spans="2:51" s="12" customFormat="1" ht="10">
      <c r="B1173" s="157"/>
      <c r="D1173" s="158" t="s">
        <v>328</v>
      </c>
      <c r="E1173" s="159" t="s">
        <v>1</v>
      </c>
      <c r="F1173" s="160" t="s">
        <v>1997</v>
      </c>
      <c r="H1173" s="161">
        <v>30.44</v>
      </c>
      <c r="I1173" s="162"/>
      <c r="L1173" s="157"/>
      <c r="M1173" s="163"/>
      <c r="T1173" s="164"/>
      <c r="AT1173" s="159" t="s">
        <v>328</v>
      </c>
      <c r="AU1173" s="159" t="s">
        <v>88</v>
      </c>
      <c r="AV1173" s="12" t="s">
        <v>88</v>
      </c>
      <c r="AW1173" s="12" t="s">
        <v>31</v>
      </c>
      <c r="AX1173" s="12" t="s">
        <v>76</v>
      </c>
      <c r="AY1173" s="159" t="s">
        <v>317</v>
      </c>
    </row>
    <row r="1174" spans="2:51" s="12" customFormat="1" ht="10">
      <c r="B1174" s="157"/>
      <c r="D1174" s="158" t="s">
        <v>328</v>
      </c>
      <c r="E1174" s="159" t="s">
        <v>1</v>
      </c>
      <c r="F1174" s="160" t="s">
        <v>1998</v>
      </c>
      <c r="H1174" s="161">
        <v>55.62</v>
      </c>
      <c r="I1174" s="162"/>
      <c r="L1174" s="157"/>
      <c r="M1174" s="163"/>
      <c r="T1174" s="164"/>
      <c r="AT1174" s="159" t="s">
        <v>328</v>
      </c>
      <c r="AU1174" s="159" t="s">
        <v>88</v>
      </c>
      <c r="AV1174" s="12" t="s">
        <v>88</v>
      </c>
      <c r="AW1174" s="12" t="s">
        <v>31</v>
      </c>
      <c r="AX1174" s="12" t="s">
        <v>76</v>
      </c>
      <c r="AY1174" s="159" t="s">
        <v>317</v>
      </c>
    </row>
    <row r="1175" spans="2:51" s="12" customFormat="1" ht="10">
      <c r="B1175" s="157"/>
      <c r="D1175" s="158" t="s">
        <v>328</v>
      </c>
      <c r="E1175" s="159" t="s">
        <v>1</v>
      </c>
      <c r="F1175" s="160" t="s">
        <v>1999</v>
      </c>
      <c r="H1175" s="161">
        <v>44.27</v>
      </c>
      <c r="I1175" s="162"/>
      <c r="L1175" s="157"/>
      <c r="M1175" s="163"/>
      <c r="T1175" s="164"/>
      <c r="AT1175" s="159" t="s">
        <v>328</v>
      </c>
      <c r="AU1175" s="159" t="s">
        <v>88</v>
      </c>
      <c r="AV1175" s="12" t="s">
        <v>88</v>
      </c>
      <c r="AW1175" s="12" t="s">
        <v>31</v>
      </c>
      <c r="AX1175" s="12" t="s">
        <v>76</v>
      </c>
      <c r="AY1175" s="159" t="s">
        <v>317</v>
      </c>
    </row>
    <row r="1176" spans="2:51" s="12" customFormat="1" ht="10">
      <c r="B1176" s="157"/>
      <c r="D1176" s="158" t="s">
        <v>328</v>
      </c>
      <c r="E1176" s="159" t="s">
        <v>1</v>
      </c>
      <c r="F1176" s="160" t="s">
        <v>2000</v>
      </c>
      <c r="H1176" s="161">
        <v>22.41</v>
      </c>
      <c r="I1176" s="162"/>
      <c r="L1176" s="157"/>
      <c r="M1176" s="163"/>
      <c r="T1176" s="164"/>
      <c r="AT1176" s="159" t="s">
        <v>328</v>
      </c>
      <c r="AU1176" s="159" t="s">
        <v>88</v>
      </c>
      <c r="AV1176" s="12" t="s">
        <v>88</v>
      </c>
      <c r="AW1176" s="12" t="s">
        <v>31</v>
      </c>
      <c r="AX1176" s="12" t="s">
        <v>76</v>
      </c>
      <c r="AY1176" s="159" t="s">
        <v>317</v>
      </c>
    </row>
    <row r="1177" spans="2:51" s="12" customFormat="1" ht="10">
      <c r="B1177" s="157"/>
      <c r="D1177" s="158" t="s">
        <v>328</v>
      </c>
      <c r="E1177" s="159" t="s">
        <v>1</v>
      </c>
      <c r="F1177" s="160" t="s">
        <v>2001</v>
      </c>
      <c r="H1177" s="161">
        <v>21.38</v>
      </c>
      <c r="I1177" s="162"/>
      <c r="L1177" s="157"/>
      <c r="M1177" s="163"/>
      <c r="T1177" s="164"/>
      <c r="AT1177" s="159" t="s">
        <v>328</v>
      </c>
      <c r="AU1177" s="159" t="s">
        <v>88</v>
      </c>
      <c r="AV1177" s="12" t="s">
        <v>88</v>
      </c>
      <c r="AW1177" s="12" t="s">
        <v>31</v>
      </c>
      <c r="AX1177" s="12" t="s">
        <v>76</v>
      </c>
      <c r="AY1177" s="159" t="s">
        <v>317</v>
      </c>
    </row>
    <row r="1178" spans="2:51" s="12" customFormat="1" ht="10">
      <c r="B1178" s="157"/>
      <c r="D1178" s="158" t="s">
        <v>328</v>
      </c>
      <c r="E1178" s="159" t="s">
        <v>1</v>
      </c>
      <c r="F1178" s="160" t="s">
        <v>2002</v>
      </c>
      <c r="H1178" s="161">
        <v>112.99</v>
      </c>
      <c r="I1178" s="162"/>
      <c r="L1178" s="157"/>
      <c r="M1178" s="163"/>
      <c r="T1178" s="164"/>
      <c r="AT1178" s="159" t="s">
        <v>328</v>
      </c>
      <c r="AU1178" s="159" t="s">
        <v>88</v>
      </c>
      <c r="AV1178" s="12" t="s">
        <v>88</v>
      </c>
      <c r="AW1178" s="12" t="s">
        <v>31</v>
      </c>
      <c r="AX1178" s="12" t="s">
        <v>76</v>
      </c>
      <c r="AY1178" s="159" t="s">
        <v>317</v>
      </c>
    </row>
    <row r="1179" spans="2:51" s="12" customFormat="1" ht="10">
      <c r="B1179" s="157"/>
      <c r="D1179" s="158" t="s">
        <v>328</v>
      </c>
      <c r="E1179" s="159" t="s">
        <v>1</v>
      </c>
      <c r="F1179" s="160" t="s">
        <v>2003</v>
      </c>
      <c r="H1179" s="161">
        <v>124.69</v>
      </c>
      <c r="I1179" s="162"/>
      <c r="L1179" s="157"/>
      <c r="M1179" s="163"/>
      <c r="T1179" s="164"/>
      <c r="AT1179" s="159" t="s">
        <v>328</v>
      </c>
      <c r="AU1179" s="159" t="s">
        <v>88</v>
      </c>
      <c r="AV1179" s="12" t="s">
        <v>88</v>
      </c>
      <c r="AW1179" s="12" t="s">
        <v>31</v>
      </c>
      <c r="AX1179" s="12" t="s">
        <v>76</v>
      </c>
      <c r="AY1179" s="159" t="s">
        <v>317</v>
      </c>
    </row>
    <row r="1180" spans="2:51" s="12" customFormat="1" ht="10">
      <c r="B1180" s="157"/>
      <c r="D1180" s="158" t="s">
        <v>328</v>
      </c>
      <c r="E1180" s="159" t="s">
        <v>1</v>
      </c>
      <c r="F1180" s="160" t="s">
        <v>2004</v>
      </c>
      <c r="H1180" s="161">
        <v>93.32</v>
      </c>
      <c r="I1180" s="162"/>
      <c r="L1180" s="157"/>
      <c r="M1180" s="163"/>
      <c r="T1180" s="164"/>
      <c r="AT1180" s="159" t="s">
        <v>328</v>
      </c>
      <c r="AU1180" s="159" t="s">
        <v>88</v>
      </c>
      <c r="AV1180" s="12" t="s">
        <v>88</v>
      </c>
      <c r="AW1180" s="12" t="s">
        <v>31</v>
      </c>
      <c r="AX1180" s="12" t="s">
        <v>76</v>
      </c>
      <c r="AY1180" s="159" t="s">
        <v>317</v>
      </c>
    </row>
    <row r="1181" spans="2:51" s="13" customFormat="1" ht="10">
      <c r="B1181" s="165"/>
      <c r="D1181" s="158" t="s">
        <v>328</v>
      </c>
      <c r="E1181" s="166" t="s">
        <v>1</v>
      </c>
      <c r="F1181" s="167" t="s">
        <v>2005</v>
      </c>
      <c r="H1181" s="168">
        <v>505.12</v>
      </c>
      <c r="I1181" s="169"/>
      <c r="L1181" s="165"/>
      <c r="M1181" s="170"/>
      <c r="T1181" s="171"/>
      <c r="AT1181" s="166" t="s">
        <v>328</v>
      </c>
      <c r="AU1181" s="166" t="s">
        <v>88</v>
      </c>
      <c r="AV1181" s="13" t="s">
        <v>92</v>
      </c>
      <c r="AW1181" s="13" t="s">
        <v>31</v>
      </c>
      <c r="AX1181" s="13" t="s">
        <v>76</v>
      </c>
      <c r="AY1181" s="166" t="s">
        <v>317</v>
      </c>
    </row>
    <row r="1182" spans="2:51" s="12" customFormat="1" ht="10">
      <c r="B1182" s="157"/>
      <c r="D1182" s="158" t="s">
        <v>328</v>
      </c>
      <c r="E1182" s="159" t="s">
        <v>1</v>
      </c>
      <c r="F1182" s="160" t="s">
        <v>1950</v>
      </c>
      <c r="H1182" s="161">
        <v>4.62</v>
      </c>
      <c r="I1182" s="162"/>
      <c r="L1182" s="157"/>
      <c r="M1182" s="163"/>
      <c r="T1182" s="164"/>
      <c r="AT1182" s="159" t="s">
        <v>328</v>
      </c>
      <c r="AU1182" s="159" t="s">
        <v>88</v>
      </c>
      <c r="AV1182" s="12" t="s">
        <v>88</v>
      </c>
      <c r="AW1182" s="12" t="s">
        <v>31</v>
      </c>
      <c r="AX1182" s="12" t="s">
        <v>76</v>
      </c>
      <c r="AY1182" s="159" t="s">
        <v>317</v>
      </c>
    </row>
    <row r="1183" spans="2:51" s="12" customFormat="1" ht="10">
      <c r="B1183" s="157"/>
      <c r="D1183" s="158" t="s">
        <v>328</v>
      </c>
      <c r="E1183" s="159" t="s">
        <v>1</v>
      </c>
      <c r="F1183" s="160" t="s">
        <v>1951</v>
      </c>
      <c r="H1183" s="161">
        <v>13.7</v>
      </c>
      <c r="I1183" s="162"/>
      <c r="L1183" s="157"/>
      <c r="M1183" s="163"/>
      <c r="T1183" s="164"/>
      <c r="AT1183" s="159" t="s">
        <v>328</v>
      </c>
      <c r="AU1183" s="159" t="s">
        <v>88</v>
      </c>
      <c r="AV1183" s="12" t="s">
        <v>88</v>
      </c>
      <c r="AW1183" s="12" t="s">
        <v>31</v>
      </c>
      <c r="AX1183" s="12" t="s">
        <v>76</v>
      </c>
      <c r="AY1183" s="159" t="s">
        <v>317</v>
      </c>
    </row>
    <row r="1184" spans="2:51" s="12" customFormat="1" ht="10">
      <c r="B1184" s="157"/>
      <c r="D1184" s="158" t="s">
        <v>328</v>
      </c>
      <c r="E1184" s="159" t="s">
        <v>1</v>
      </c>
      <c r="F1184" s="160" t="s">
        <v>1952</v>
      </c>
      <c r="H1184" s="161">
        <v>22.93</v>
      </c>
      <c r="I1184" s="162"/>
      <c r="L1184" s="157"/>
      <c r="M1184" s="163"/>
      <c r="T1184" s="164"/>
      <c r="AT1184" s="159" t="s">
        <v>328</v>
      </c>
      <c r="AU1184" s="159" t="s">
        <v>88</v>
      </c>
      <c r="AV1184" s="12" t="s">
        <v>88</v>
      </c>
      <c r="AW1184" s="12" t="s">
        <v>31</v>
      </c>
      <c r="AX1184" s="12" t="s">
        <v>76</v>
      </c>
      <c r="AY1184" s="159" t="s">
        <v>317</v>
      </c>
    </row>
    <row r="1185" spans="2:51" s="13" customFormat="1" ht="10">
      <c r="B1185" s="165"/>
      <c r="D1185" s="158" t="s">
        <v>328</v>
      </c>
      <c r="E1185" s="166" t="s">
        <v>1</v>
      </c>
      <c r="F1185" s="167" t="s">
        <v>1953</v>
      </c>
      <c r="H1185" s="168">
        <v>41.25</v>
      </c>
      <c r="I1185" s="169"/>
      <c r="L1185" s="165"/>
      <c r="M1185" s="170"/>
      <c r="T1185" s="171"/>
      <c r="AT1185" s="166" t="s">
        <v>328</v>
      </c>
      <c r="AU1185" s="166" t="s">
        <v>88</v>
      </c>
      <c r="AV1185" s="13" t="s">
        <v>92</v>
      </c>
      <c r="AW1185" s="13" t="s">
        <v>31</v>
      </c>
      <c r="AX1185" s="13" t="s">
        <v>76</v>
      </c>
      <c r="AY1185" s="166" t="s">
        <v>317</v>
      </c>
    </row>
    <row r="1186" spans="2:51" s="12" customFormat="1" ht="10">
      <c r="B1186" s="157"/>
      <c r="D1186" s="158" t="s">
        <v>328</v>
      </c>
      <c r="E1186" s="159" t="s">
        <v>1</v>
      </c>
      <c r="F1186" s="160" t="s">
        <v>2006</v>
      </c>
      <c r="H1186" s="161">
        <v>8.35</v>
      </c>
      <c r="I1186" s="162"/>
      <c r="L1186" s="157"/>
      <c r="M1186" s="163"/>
      <c r="T1186" s="164"/>
      <c r="AT1186" s="159" t="s">
        <v>328</v>
      </c>
      <c r="AU1186" s="159" t="s">
        <v>88</v>
      </c>
      <c r="AV1186" s="12" t="s">
        <v>88</v>
      </c>
      <c r="AW1186" s="12" t="s">
        <v>31</v>
      </c>
      <c r="AX1186" s="12" t="s">
        <v>76</v>
      </c>
      <c r="AY1186" s="159" t="s">
        <v>317</v>
      </c>
    </row>
    <row r="1187" spans="2:51" s="12" customFormat="1" ht="10">
      <c r="B1187" s="157"/>
      <c r="D1187" s="158" t="s">
        <v>328</v>
      </c>
      <c r="E1187" s="159" t="s">
        <v>1</v>
      </c>
      <c r="F1187" s="160" t="s">
        <v>2007</v>
      </c>
      <c r="H1187" s="161">
        <v>16.7</v>
      </c>
      <c r="I1187" s="162"/>
      <c r="L1187" s="157"/>
      <c r="M1187" s="163"/>
      <c r="T1187" s="164"/>
      <c r="AT1187" s="159" t="s">
        <v>328</v>
      </c>
      <c r="AU1187" s="159" t="s">
        <v>88</v>
      </c>
      <c r="AV1187" s="12" t="s">
        <v>88</v>
      </c>
      <c r="AW1187" s="12" t="s">
        <v>31</v>
      </c>
      <c r="AX1187" s="12" t="s">
        <v>76</v>
      </c>
      <c r="AY1187" s="159" t="s">
        <v>317</v>
      </c>
    </row>
    <row r="1188" spans="2:51" s="12" customFormat="1" ht="10">
      <c r="B1188" s="157"/>
      <c r="D1188" s="158" t="s">
        <v>328</v>
      </c>
      <c r="E1188" s="159" t="s">
        <v>1</v>
      </c>
      <c r="F1188" s="160" t="s">
        <v>2008</v>
      </c>
      <c r="H1188" s="161">
        <v>16.649999999999999</v>
      </c>
      <c r="I1188" s="162"/>
      <c r="L1188" s="157"/>
      <c r="M1188" s="163"/>
      <c r="T1188" s="164"/>
      <c r="AT1188" s="159" t="s">
        <v>328</v>
      </c>
      <c r="AU1188" s="159" t="s">
        <v>88</v>
      </c>
      <c r="AV1188" s="12" t="s">
        <v>88</v>
      </c>
      <c r="AW1188" s="12" t="s">
        <v>31</v>
      </c>
      <c r="AX1188" s="12" t="s">
        <v>76</v>
      </c>
      <c r="AY1188" s="159" t="s">
        <v>317</v>
      </c>
    </row>
    <row r="1189" spans="2:51" s="13" customFormat="1" ht="10">
      <c r="B1189" s="165"/>
      <c r="D1189" s="158" t="s">
        <v>328</v>
      </c>
      <c r="E1189" s="166" t="s">
        <v>1</v>
      </c>
      <c r="F1189" s="167" t="s">
        <v>2009</v>
      </c>
      <c r="H1189" s="168">
        <v>41.699999999999996</v>
      </c>
      <c r="I1189" s="169"/>
      <c r="L1189" s="165"/>
      <c r="M1189" s="170"/>
      <c r="T1189" s="171"/>
      <c r="AT1189" s="166" t="s">
        <v>328</v>
      </c>
      <c r="AU1189" s="166" t="s">
        <v>88</v>
      </c>
      <c r="AV1189" s="13" t="s">
        <v>92</v>
      </c>
      <c r="AW1189" s="13" t="s">
        <v>31</v>
      </c>
      <c r="AX1189" s="13" t="s">
        <v>76</v>
      </c>
      <c r="AY1189" s="166" t="s">
        <v>317</v>
      </c>
    </row>
    <row r="1190" spans="2:51" s="12" customFormat="1" ht="10">
      <c r="B1190" s="157"/>
      <c r="D1190" s="158" t="s">
        <v>328</v>
      </c>
      <c r="E1190" s="159" t="s">
        <v>1</v>
      </c>
      <c r="F1190" s="160" t="s">
        <v>2010</v>
      </c>
      <c r="H1190" s="161">
        <v>56.7</v>
      </c>
      <c r="I1190" s="162"/>
      <c r="L1190" s="157"/>
      <c r="M1190" s="163"/>
      <c r="T1190" s="164"/>
      <c r="AT1190" s="159" t="s">
        <v>328</v>
      </c>
      <c r="AU1190" s="159" t="s">
        <v>88</v>
      </c>
      <c r="AV1190" s="12" t="s">
        <v>88</v>
      </c>
      <c r="AW1190" s="12" t="s">
        <v>31</v>
      </c>
      <c r="AX1190" s="12" t="s">
        <v>76</v>
      </c>
      <c r="AY1190" s="159" t="s">
        <v>317</v>
      </c>
    </row>
    <row r="1191" spans="2:51" s="12" customFormat="1" ht="10">
      <c r="B1191" s="157"/>
      <c r="D1191" s="158" t="s">
        <v>328</v>
      </c>
      <c r="E1191" s="159" t="s">
        <v>1</v>
      </c>
      <c r="F1191" s="160" t="s">
        <v>2011</v>
      </c>
      <c r="H1191" s="161">
        <v>51.88</v>
      </c>
      <c r="I1191" s="162"/>
      <c r="L1191" s="157"/>
      <c r="M1191" s="163"/>
      <c r="T1191" s="164"/>
      <c r="AT1191" s="159" t="s">
        <v>328</v>
      </c>
      <c r="AU1191" s="159" t="s">
        <v>88</v>
      </c>
      <c r="AV1191" s="12" t="s">
        <v>88</v>
      </c>
      <c r="AW1191" s="12" t="s">
        <v>31</v>
      </c>
      <c r="AX1191" s="12" t="s">
        <v>76</v>
      </c>
      <c r="AY1191" s="159" t="s">
        <v>317</v>
      </c>
    </row>
    <row r="1192" spans="2:51" s="13" customFormat="1" ht="10">
      <c r="B1192" s="165"/>
      <c r="D1192" s="158" t="s">
        <v>328</v>
      </c>
      <c r="E1192" s="166" t="s">
        <v>1</v>
      </c>
      <c r="F1192" s="167" t="s">
        <v>2012</v>
      </c>
      <c r="H1192" s="168">
        <v>108.58000000000001</v>
      </c>
      <c r="I1192" s="169"/>
      <c r="L1192" s="165"/>
      <c r="M1192" s="170"/>
      <c r="T1192" s="171"/>
      <c r="AT1192" s="166" t="s">
        <v>328</v>
      </c>
      <c r="AU1192" s="166" t="s">
        <v>88</v>
      </c>
      <c r="AV1192" s="13" t="s">
        <v>92</v>
      </c>
      <c r="AW1192" s="13" t="s">
        <v>31</v>
      </c>
      <c r="AX1192" s="13" t="s">
        <v>76</v>
      </c>
      <c r="AY1192" s="166" t="s">
        <v>317</v>
      </c>
    </row>
    <row r="1193" spans="2:51" s="12" customFormat="1" ht="10">
      <c r="B1193" s="157"/>
      <c r="D1193" s="158" t="s">
        <v>328</v>
      </c>
      <c r="E1193" s="159" t="s">
        <v>1</v>
      </c>
      <c r="F1193" s="160" t="s">
        <v>2013</v>
      </c>
      <c r="H1193" s="161">
        <v>375.02</v>
      </c>
      <c r="I1193" s="162"/>
      <c r="L1193" s="157"/>
      <c r="M1193" s="163"/>
      <c r="T1193" s="164"/>
      <c r="AT1193" s="159" t="s">
        <v>328</v>
      </c>
      <c r="AU1193" s="159" t="s">
        <v>88</v>
      </c>
      <c r="AV1193" s="12" t="s">
        <v>88</v>
      </c>
      <c r="AW1193" s="12" t="s">
        <v>31</v>
      </c>
      <c r="AX1193" s="12" t="s">
        <v>76</v>
      </c>
      <c r="AY1193" s="159" t="s">
        <v>317</v>
      </c>
    </row>
    <row r="1194" spans="2:51" s="13" customFormat="1" ht="10">
      <c r="B1194" s="165"/>
      <c r="D1194" s="158" t="s">
        <v>328</v>
      </c>
      <c r="E1194" s="166" t="s">
        <v>1</v>
      </c>
      <c r="F1194" s="167" t="s">
        <v>1893</v>
      </c>
      <c r="H1194" s="168">
        <v>375.02</v>
      </c>
      <c r="I1194" s="169"/>
      <c r="L1194" s="165"/>
      <c r="M1194" s="170"/>
      <c r="T1194" s="171"/>
      <c r="AT1194" s="166" t="s">
        <v>328</v>
      </c>
      <c r="AU1194" s="166" t="s">
        <v>88</v>
      </c>
      <c r="AV1194" s="13" t="s">
        <v>92</v>
      </c>
      <c r="AW1194" s="13" t="s">
        <v>31</v>
      </c>
      <c r="AX1194" s="13" t="s">
        <v>76</v>
      </c>
      <c r="AY1194" s="166" t="s">
        <v>317</v>
      </c>
    </row>
    <row r="1195" spans="2:51" s="12" customFormat="1" ht="10">
      <c r="B1195" s="157"/>
      <c r="D1195" s="158" t="s">
        <v>328</v>
      </c>
      <c r="E1195" s="159" t="s">
        <v>1</v>
      </c>
      <c r="F1195" s="160" t="s">
        <v>1955</v>
      </c>
      <c r="H1195" s="161">
        <v>15.84</v>
      </c>
      <c r="I1195" s="162"/>
      <c r="L1195" s="157"/>
      <c r="M1195" s="163"/>
      <c r="T1195" s="164"/>
      <c r="AT1195" s="159" t="s">
        <v>328</v>
      </c>
      <c r="AU1195" s="159" t="s">
        <v>88</v>
      </c>
      <c r="AV1195" s="12" t="s">
        <v>88</v>
      </c>
      <c r="AW1195" s="12" t="s">
        <v>31</v>
      </c>
      <c r="AX1195" s="12" t="s">
        <v>76</v>
      </c>
      <c r="AY1195" s="159" t="s">
        <v>317</v>
      </c>
    </row>
    <row r="1196" spans="2:51" s="13" customFormat="1" ht="10">
      <c r="B1196" s="165"/>
      <c r="D1196" s="158" t="s">
        <v>328</v>
      </c>
      <c r="E1196" s="166" t="s">
        <v>1</v>
      </c>
      <c r="F1196" s="167" t="s">
        <v>1907</v>
      </c>
      <c r="H1196" s="168">
        <v>15.84</v>
      </c>
      <c r="I1196" s="169"/>
      <c r="L1196" s="165"/>
      <c r="M1196" s="170"/>
      <c r="T1196" s="171"/>
      <c r="AT1196" s="166" t="s">
        <v>328</v>
      </c>
      <c r="AU1196" s="166" t="s">
        <v>88</v>
      </c>
      <c r="AV1196" s="13" t="s">
        <v>92</v>
      </c>
      <c r="AW1196" s="13" t="s">
        <v>31</v>
      </c>
      <c r="AX1196" s="13" t="s">
        <v>76</v>
      </c>
      <c r="AY1196" s="166" t="s">
        <v>317</v>
      </c>
    </row>
    <row r="1197" spans="2:51" s="12" customFormat="1" ht="10">
      <c r="B1197" s="157"/>
      <c r="D1197" s="158" t="s">
        <v>328</v>
      </c>
      <c r="E1197" s="159" t="s">
        <v>1</v>
      </c>
      <c r="F1197" s="160" t="s">
        <v>1894</v>
      </c>
      <c r="H1197" s="161">
        <v>13.25</v>
      </c>
      <c r="I1197" s="162"/>
      <c r="L1197" s="157"/>
      <c r="M1197" s="163"/>
      <c r="T1197" s="164"/>
      <c r="AT1197" s="159" t="s">
        <v>328</v>
      </c>
      <c r="AU1197" s="159" t="s">
        <v>88</v>
      </c>
      <c r="AV1197" s="12" t="s">
        <v>88</v>
      </c>
      <c r="AW1197" s="12" t="s">
        <v>31</v>
      </c>
      <c r="AX1197" s="12" t="s">
        <v>76</v>
      </c>
      <c r="AY1197" s="159" t="s">
        <v>317</v>
      </c>
    </row>
    <row r="1198" spans="2:51" s="13" customFormat="1" ht="10">
      <c r="B1198" s="165"/>
      <c r="D1198" s="158" t="s">
        <v>328</v>
      </c>
      <c r="E1198" s="166" t="s">
        <v>1</v>
      </c>
      <c r="F1198" s="167" t="s">
        <v>1895</v>
      </c>
      <c r="H1198" s="168">
        <v>13.25</v>
      </c>
      <c r="I1198" s="169"/>
      <c r="L1198" s="165"/>
      <c r="M1198" s="170"/>
      <c r="T1198" s="171"/>
      <c r="AT1198" s="166" t="s">
        <v>328</v>
      </c>
      <c r="AU1198" s="166" t="s">
        <v>88</v>
      </c>
      <c r="AV1198" s="13" t="s">
        <v>92</v>
      </c>
      <c r="AW1198" s="13" t="s">
        <v>31</v>
      </c>
      <c r="AX1198" s="13" t="s">
        <v>76</v>
      </c>
      <c r="AY1198" s="166" t="s">
        <v>317</v>
      </c>
    </row>
    <row r="1199" spans="2:51" s="12" customFormat="1" ht="10">
      <c r="B1199" s="157"/>
      <c r="D1199" s="158" t="s">
        <v>328</v>
      </c>
      <c r="E1199" s="159" t="s">
        <v>1</v>
      </c>
      <c r="F1199" s="160" t="s">
        <v>1896</v>
      </c>
      <c r="H1199" s="161">
        <v>51.29</v>
      </c>
      <c r="I1199" s="162"/>
      <c r="L1199" s="157"/>
      <c r="M1199" s="163"/>
      <c r="T1199" s="164"/>
      <c r="AT1199" s="159" t="s">
        <v>328</v>
      </c>
      <c r="AU1199" s="159" t="s">
        <v>88</v>
      </c>
      <c r="AV1199" s="12" t="s">
        <v>88</v>
      </c>
      <c r="AW1199" s="12" t="s">
        <v>31</v>
      </c>
      <c r="AX1199" s="12" t="s">
        <v>76</v>
      </c>
      <c r="AY1199" s="159" t="s">
        <v>317</v>
      </c>
    </row>
    <row r="1200" spans="2:51" s="13" customFormat="1" ht="10">
      <c r="B1200" s="165"/>
      <c r="D1200" s="158" t="s">
        <v>328</v>
      </c>
      <c r="E1200" s="166" t="s">
        <v>1</v>
      </c>
      <c r="F1200" s="167" t="s">
        <v>1897</v>
      </c>
      <c r="H1200" s="168">
        <v>51.29</v>
      </c>
      <c r="I1200" s="169"/>
      <c r="L1200" s="165"/>
      <c r="M1200" s="170"/>
      <c r="T1200" s="171"/>
      <c r="AT1200" s="166" t="s">
        <v>328</v>
      </c>
      <c r="AU1200" s="166" t="s">
        <v>88</v>
      </c>
      <c r="AV1200" s="13" t="s">
        <v>92</v>
      </c>
      <c r="AW1200" s="13" t="s">
        <v>31</v>
      </c>
      <c r="AX1200" s="13" t="s">
        <v>76</v>
      </c>
      <c r="AY1200" s="166" t="s">
        <v>317</v>
      </c>
    </row>
    <row r="1201" spans="2:51" s="12" customFormat="1" ht="10">
      <c r="B1201" s="157"/>
      <c r="D1201" s="158" t="s">
        <v>328</v>
      </c>
      <c r="E1201" s="159" t="s">
        <v>1</v>
      </c>
      <c r="F1201" s="160" t="s">
        <v>1898</v>
      </c>
      <c r="H1201" s="161">
        <v>6.2</v>
      </c>
      <c r="I1201" s="162"/>
      <c r="L1201" s="157"/>
      <c r="M1201" s="163"/>
      <c r="T1201" s="164"/>
      <c r="AT1201" s="159" t="s">
        <v>328</v>
      </c>
      <c r="AU1201" s="159" t="s">
        <v>88</v>
      </c>
      <c r="AV1201" s="12" t="s">
        <v>88</v>
      </c>
      <c r="AW1201" s="12" t="s">
        <v>31</v>
      </c>
      <c r="AX1201" s="12" t="s">
        <v>76</v>
      </c>
      <c r="AY1201" s="159" t="s">
        <v>317</v>
      </c>
    </row>
    <row r="1202" spans="2:51" s="13" customFormat="1" ht="10">
      <c r="B1202" s="165"/>
      <c r="D1202" s="158" t="s">
        <v>328</v>
      </c>
      <c r="E1202" s="166" t="s">
        <v>1</v>
      </c>
      <c r="F1202" s="167" t="s">
        <v>1899</v>
      </c>
      <c r="H1202" s="168">
        <v>6.2</v>
      </c>
      <c r="I1202" s="169"/>
      <c r="L1202" s="165"/>
      <c r="M1202" s="170"/>
      <c r="T1202" s="171"/>
      <c r="AT1202" s="166" t="s">
        <v>328</v>
      </c>
      <c r="AU1202" s="166" t="s">
        <v>88</v>
      </c>
      <c r="AV1202" s="13" t="s">
        <v>92</v>
      </c>
      <c r="AW1202" s="13" t="s">
        <v>31</v>
      </c>
      <c r="AX1202" s="13" t="s">
        <v>76</v>
      </c>
      <c r="AY1202" s="166" t="s">
        <v>317</v>
      </c>
    </row>
    <row r="1203" spans="2:51" s="12" customFormat="1" ht="10">
      <c r="B1203" s="157"/>
      <c r="D1203" s="158" t="s">
        <v>328</v>
      </c>
      <c r="E1203" s="159" t="s">
        <v>1</v>
      </c>
      <c r="F1203" s="160" t="s">
        <v>1900</v>
      </c>
      <c r="H1203" s="161">
        <v>4.71</v>
      </c>
      <c r="I1203" s="162"/>
      <c r="L1203" s="157"/>
      <c r="M1203" s="163"/>
      <c r="T1203" s="164"/>
      <c r="AT1203" s="159" t="s">
        <v>328</v>
      </c>
      <c r="AU1203" s="159" t="s">
        <v>88</v>
      </c>
      <c r="AV1203" s="12" t="s">
        <v>88</v>
      </c>
      <c r="AW1203" s="12" t="s">
        <v>31</v>
      </c>
      <c r="AX1203" s="12" t="s">
        <v>76</v>
      </c>
      <c r="AY1203" s="159" t="s">
        <v>317</v>
      </c>
    </row>
    <row r="1204" spans="2:51" s="13" customFormat="1" ht="10">
      <c r="B1204" s="165"/>
      <c r="D1204" s="158" t="s">
        <v>328</v>
      </c>
      <c r="E1204" s="166" t="s">
        <v>1</v>
      </c>
      <c r="F1204" s="167" t="s">
        <v>1901</v>
      </c>
      <c r="H1204" s="168">
        <v>4.71</v>
      </c>
      <c r="I1204" s="169"/>
      <c r="L1204" s="165"/>
      <c r="M1204" s="170"/>
      <c r="T1204" s="171"/>
      <c r="AT1204" s="166" t="s">
        <v>328</v>
      </c>
      <c r="AU1204" s="166" t="s">
        <v>88</v>
      </c>
      <c r="AV1204" s="13" t="s">
        <v>92</v>
      </c>
      <c r="AW1204" s="13" t="s">
        <v>31</v>
      </c>
      <c r="AX1204" s="13" t="s">
        <v>76</v>
      </c>
      <c r="AY1204" s="166" t="s">
        <v>317</v>
      </c>
    </row>
    <row r="1205" spans="2:51" s="12" customFormat="1" ht="10">
      <c r="B1205" s="157"/>
      <c r="D1205" s="158" t="s">
        <v>328</v>
      </c>
      <c r="E1205" s="159" t="s">
        <v>1</v>
      </c>
      <c r="F1205" s="160" t="s">
        <v>2014</v>
      </c>
      <c r="H1205" s="161">
        <v>69.58</v>
      </c>
      <c r="I1205" s="162"/>
      <c r="L1205" s="157"/>
      <c r="M1205" s="163"/>
      <c r="T1205" s="164"/>
      <c r="AT1205" s="159" t="s">
        <v>328</v>
      </c>
      <c r="AU1205" s="159" t="s">
        <v>88</v>
      </c>
      <c r="AV1205" s="12" t="s">
        <v>88</v>
      </c>
      <c r="AW1205" s="12" t="s">
        <v>31</v>
      </c>
      <c r="AX1205" s="12" t="s">
        <v>76</v>
      </c>
      <c r="AY1205" s="159" t="s">
        <v>317</v>
      </c>
    </row>
    <row r="1206" spans="2:51" s="12" customFormat="1" ht="10">
      <c r="B1206" s="157"/>
      <c r="D1206" s="158" t="s">
        <v>328</v>
      </c>
      <c r="E1206" s="159" t="s">
        <v>1</v>
      </c>
      <c r="F1206" s="160" t="s">
        <v>2015</v>
      </c>
      <c r="H1206" s="161">
        <v>69.38</v>
      </c>
      <c r="I1206" s="162"/>
      <c r="L1206" s="157"/>
      <c r="M1206" s="163"/>
      <c r="T1206" s="164"/>
      <c r="AT1206" s="159" t="s">
        <v>328</v>
      </c>
      <c r="AU1206" s="159" t="s">
        <v>88</v>
      </c>
      <c r="AV1206" s="12" t="s">
        <v>88</v>
      </c>
      <c r="AW1206" s="12" t="s">
        <v>31</v>
      </c>
      <c r="AX1206" s="12" t="s">
        <v>76</v>
      </c>
      <c r="AY1206" s="159" t="s">
        <v>317</v>
      </c>
    </row>
    <row r="1207" spans="2:51" s="13" customFormat="1" ht="10">
      <c r="B1207" s="165"/>
      <c r="D1207" s="158" t="s">
        <v>328</v>
      </c>
      <c r="E1207" s="166" t="s">
        <v>1</v>
      </c>
      <c r="F1207" s="167" t="s">
        <v>2016</v>
      </c>
      <c r="H1207" s="168">
        <v>138.95999999999998</v>
      </c>
      <c r="I1207" s="169"/>
      <c r="L1207" s="165"/>
      <c r="M1207" s="170"/>
      <c r="T1207" s="171"/>
      <c r="AT1207" s="166" t="s">
        <v>328</v>
      </c>
      <c r="AU1207" s="166" t="s">
        <v>88</v>
      </c>
      <c r="AV1207" s="13" t="s">
        <v>92</v>
      </c>
      <c r="AW1207" s="13" t="s">
        <v>31</v>
      </c>
      <c r="AX1207" s="13" t="s">
        <v>76</v>
      </c>
      <c r="AY1207" s="166" t="s">
        <v>317</v>
      </c>
    </row>
    <row r="1208" spans="2:51" s="12" customFormat="1" ht="10">
      <c r="B1208" s="157"/>
      <c r="D1208" s="158" t="s">
        <v>328</v>
      </c>
      <c r="E1208" s="159" t="s">
        <v>1</v>
      </c>
      <c r="F1208" s="160" t="s">
        <v>2017</v>
      </c>
      <c r="H1208" s="161">
        <v>40.99</v>
      </c>
      <c r="I1208" s="162"/>
      <c r="L1208" s="157"/>
      <c r="M1208" s="163"/>
      <c r="T1208" s="164"/>
      <c r="AT1208" s="159" t="s">
        <v>328</v>
      </c>
      <c r="AU1208" s="159" t="s">
        <v>88</v>
      </c>
      <c r="AV1208" s="12" t="s">
        <v>88</v>
      </c>
      <c r="AW1208" s="12" t="s">
        <v>31</v>
      </c>
      <c r="AX1208" s="12" t="s">
        <v>76</v>
      </c>
      <c r="AY1208" s="159" t="s">
        <v>317</v>
      </c>
    </row>
    <row r="1209" spans="2:51" s="13" customFormat="1" ht="10">
      <c r="B1209" s="165"/>
      <c r="D1209" s="158" t="s">
        <v>328</v>
      </c>
      <c r="E1209" s="166" t="s">
        <v>1</v>
      </c>
      <c r="F1209" s="167" t="s">
        <v>2018</v>
      </c>
      <c r="H1209" s="168">
        <v>40.99</v>
      </c>
      <c r="I1209" s="169"/>
      <c r="L1209" s="165"/>
      <c r="M1209" s="170"/>
      <c r="T1209" s="171"/>
      <c r="AT1209" s="166" t="s">
        <v>328</v>
      </c>
      <c r="AU1209" s="166" t="s">
        <v>88</v>
      </c>
      <c r="AV1209" s="13" t="s">
        <v>92</v>
      </c>
      <c r="AW1209" s="13" t="s">
        <v>31</v>
      </c>
      <c r="AX1209" s="13" t="s">
        <v>76</v>
      </c>
      <c r="AY1209" s="166" t="s">
        <v>317</v>
      </c>
    </row>
    <row r="1210" spans="2:51" s="12" customFormat="1" ht="10">
      <c r="B1210" s="157"/>
      <c r="D1210" s="158" t="s">
        <v>328</v>
      </c>
      <c r="E1210" s="159" t="s">
        <v>1</v>
      </c>
      <c r="F1210" s="160" t="s">
        <v>1928</v>
      </c>
      <c r="H1210" s="161">
        <v>4.75</v>
      </c>
      <c r="I1210" s="162"/>
      <c r="L1210" s="157"/>
      <c r="M1210" s="163"/>
      <c r="T1210" s="164"/>
      <c r="AT1210" s="159" t="s">
        <v>328</v>
      </c>
      <c r="AU1210" s="159" t="s">
        <v>88</v>
      </c>
      <c r="AV1210" s="12" t="s">
        <v>88</v>
      </c>
      <c r="AW1210" s="12" t="s">
        <v>31</v>
      </c>
      <c r="AX1210" s="12" t="s">
        <v>76</v>
      </c>
      <c r="AY1210" s="159" t="s">
        <v>317</v>
      </c>
    </row>
    <row r="1211" spans="2:51" s="13" customFormat="1" ht="10">
      <c r="B1211" s="165"/>
      <c r="D1211" s="158" t="s">
        <v>328</v>
      </c>
      <c r="E1211" s="166" t="s">
        <v>1</v>
      </c>
      <c r="F1211" s="167" t="s">
        <v>1929</v>
      </c>
      <c r="H1211" s="168">
        <v>4.75</v>
      </c>
      <c r="I1211" s="169"/>
      <c r="L1211" s="165"/>
      <c r="M1211" s="170"/>
      <c r="T1211" s="171"/>
      <c r="AT1211" s="166" t="s">
        <v>328</v>
      </c>
      <c r="AU1211" s="166" t="s">
        <v>88</v>
      </c>
      <c r="AV1211" s="13" t="s">
        <v>92</v>
      </c>
      <c r="AW1211" s="13" t="s">
        <v>31</v>
      </c>
      <c r="AX1211" s="13" t="s">
        <v>76</v>
      </c>
      <c r="AY1211" s="166" t="s">
        <v>317</v>
      </c>
    </row>
    <row r="1212" spans="2:51" s="12" customFormat="1" ht="10">
      <c r="B1212" s="157"/>
      <c r="D1212" s="158" t="s">
        <v>328</v>
      </c>
      <c r="E1212" s="159" t="s">
        <v>1</v>
      </c>
      <c r="F1212" s="160" t="s">
        <v>2019</v>
      </c>
      <c r="H1212" s="161">
        <v>10.88</v>
      </c>
      <c r="I1212" s="162"/>
      <c r="L1212" s="157"/>
      <c r="M1212" s="163"/>
      <c r="T1212" s="164"/>
      <c r="AT1212" s="159" t="s">
        <v>328</v>
      </c>
      <c r="AU1212" s="159" t="s">
        <v>88</v>
      </c>
      <c r="AV1212" s="12" t="s">
        <v>88</v>
      </c>
      <c r="AW1212" s="12" t="s">
        <v>31</v>
      </c>
      <c r="AX1212" s="12" t="s">
        <v>76</v>
      </c>
      <c r="AY1212" s="159" t="s">
        <v>317</v>
      </c>
    </row>
    <row r="1213" spans="2:51" s="13" customFormat="1" ht="10">
      <c r="B1213" s="165"/>
      <c r="D1213" s="158" t="s">
        <v>328</v>
      </c>
      <c r="E1213" s="166" t="s">
        <v>1</v>
      </c>
      <c r="F1213" s="167" t="s">
        <v>1931</v>
      </c>
      <c r="H1213" s="168">
        <v>10.88</v>
      </c>
      <c r="I1213" s="169"/>
      <c r="L1213" s="165"/>
      <c r="M1213" s="170"/>
      <c r="T1213" s="171"/>
      <c r="AT1213" s="166" t="s">
        <v>328</v>
      </c>
      <c r="AU1213" s="166" t="s">
        <v>88</v>
      </c>
      <c r="AV1213" s="13" t="s">
        <v>92</v>
      </c>
      <c r="AW1213" s="13" t="s">
        <v>31</v>
      </c>
      <c r="AX1213" s="13" t="s">
        <v>76</v>
      </c>
      <c r="AY1213" s="166" t="s">
        <v>317</v>
      </c>
    </row>
    <row r="1214" spans="2:51" s="12" customFormat="1" ht="10">
      <c r="B1214" s="157"/>
      <c r="D1214" s="158" t="s">
        <v>328</v>
      </c>
      <c r="E1214" s="159" t="s">
        <v>1</v>
      </c>
      <c r="F1214" s="160" t="s">
        <v>1932</v>
      </c>
      <c r="H1214" s="161">
        <v>21.13</v>
      </c>
      <c r="I1214" s="162"/>
      <c r="L1214" s="157"/>
      <c r="M1214" s="163"/>
      <c r="T1214" s="164"/>
      <c r="AT1214" s="159" t="s">
        <v>328</v>
      </c>
      <c r="AU1214" s="159" t="s">
        <v>88</v>
      </c>
      <c r="AV1214" s="12" t="s">
        <v>88</v>
      </c>
      <c r="AW1214" s="12" t="s">
        <v>31</v>
      </c>
      <c r="AX1214" s="12" t="s">
        <v>76</v>
      </c>
      <c r="AY1214" s="159" t="s">
        <v>317</v>
      </c>
    </row>
    <row r="1215" spans="2:51" s="13" customFormat="1" ht="10">
      <c r="B1215" s="165"/>
      <c r="D1215" s="158" t="s">
        <v>328</v>
      </c>
      <c r="E1215" s="166" t="s">
        <v>1</v>
      </c>
      <c r="F1215" s="167" t="s">
        <v>1903</v>
      </c>
      <c r="H1215" s="168">
        <v>21.13</v>
      </c>
      <c r="I1215" s="169"/>
      <c r="L1215" s="165"/>
      <c r="M1215" s="170"/>
      <c r="T1215" s="171"/>
      <c r="AT1215" s="166" t="s">
        <v>328</v>
      </c>
      <c r="AU1215" s="166" t="s">
        <v>88</v>
      </c>
      <c r="AV1215" s="13" t="s">
        <v>92</v>
      </c>
      <c r="AW1215" s="13" t="s">
        <v>31</v>
      </c>
      <c r="AX1215" s="13" t="s">
        <v>76</v>
      </c>
      <c r="AY1215" s="166" t="s">
        <v>317</v>
      </c>
    </row>
    <row r="1216" spans="2:51" s="12" customFormat="1" ht="10">
      <c r="B1216" s="157"/>
      <c r="D1216" s="158" t="s">
        <v>328</v>
      </c>
      <c r="E1216" s="159" t="s">
        <v>1</v>
      </c>
      <c r="F1216" s="160" t="s">
        <v>1904</v>
      </c>
      <c r="H1216" s="161">
        <v>9.1300000000000008</v>
      </c>
      <c r="I1216" s="162"/>
      <c r="L1216" s="157"/>
      <c r="M1216" s="163"/>
      <c r="T1216" s="164"/>
      <c r="AT1216" s="159" t="s">
        <v>328</v>
      </c>
      <c r="AU1216" s="159" t="s">
        <v>88</v>
      </c>
      <c r="AV1216" s="12" t="s">
        <v>88</v>
      </c>
      <c r="AW1216" s="12" t="s">
        <v>31</v>
      </c>
      <c r="AX1216" s="12" t="s">
        <v>76</v>
      </c>
      <c r="AY1216" s="159" t="s">
        <v>317</v>
      </c>
    </row>
    <row r="1217" spans="2:65" s="13" customFormat="1" ht="10">
      <c r="B1217" s="165"/>
      <c r="D1217" s="158" t="s">
        <v>328</v>
      </c>
      <c r="E1217" s="166" t="s">
        <v>1</v>
      </c>
      <c r="F1217" s="167" t="s">
        <v>1905</v>
      </c>
      <c r="H1217" s="168">
        <v>9.1300000000000008</v>
      </c>
      <c r="I1217" s="169"/>
      <c r="L1217" s="165"/>
      <c r="M1217" s="170"/>
      <c r="T1217" s="171"/>
      <c r="AT1217" s="166" t="s">
        <v>328</v>
      </c>
      <c r="AU1217" s="166" t="s">
        <v>88</v>
      </c>
      <c r="AV1217" s="13" t="s">
        <v>92</v>
      </c>
      <c r="AW1217" s="13" t="s">
        <v>31</v>
      </c>
      <c r="AX1217" s="13" t="s">
        <v>76</v>
      </c>
      <c r="AY1217" s="166" t="s">
        <v>317</v>
      </c>
    </row>
    <row r="1218" spans="2:65" s="12" customFormat="1" ht="10">
      <c r="B1218" s="157"/>
      <c r="D1218" s="158" t="s">
        <v>328</v>
      </c>
      <c r="E1218" s="159" t="s">
        <v>1</v>
      </c>
      <c r="F1218" s="160" t="s">
        <v>2020</v>
      </c>
      <c r="H1218" s="161">
        <v>140.28</v>
      </c>
      <c r="I1218" s="162"/>
      <c r="L1218" s="157"/>
      <c r="M1218" s="163"/>
      <c r="T1218" s="164"/>
      <c r="AT1218" s="159" t="s">
        <v>328</v>
      </c>
      <c r="AU1218" s="159" t="s">
        <v>88</v>
      </c>
      <c r="AV1218" s="12" t="s">
        <v>88</v>
      </c>
      <c r="AW1218" s="12" t="s">
        <v>31</v>
      </c>
      <c r="AX1218" s="12" t="s">
        <v>76</v>
      </c>
      <c r="AY1218" s="159" t="s">
        <v>317</v>
      </c>
    </row>
    <row r="1219" spans="2:65" s="13" customFormat="1" ht="10">
      <c r="B1219" s="165"/>
      <c r="D1219" s="158" t="s">
        <v>328</v>
      </c>
      <c r="E1219" s="166" t="s">
        <v>1</v>
      </c>
      <c r="F1219" s="167" t="s">
        <v>2021</v>
      </c>
      <c r="H1219" s="168">
        <v>140.28</v>
      </c>
      <c r="I1219" s="169"/>
      <c r="L1219" s="165"/>
      <c r="M1219" s="170"/>
      <c r="T1219" s="171"/>
      <c r="AT1219" s="166" t="s">
        <v>328</v>
      </c>
      <c r="AU1219" s="166" t="s">
        <v>88</v>
      </c>
      <c r="AV1219" s="13" t="s">
        <v>92</v>
      </c>
      <c r="AW1219" s="13" t="s">
        <v>31</v>
      </c>
      <c r="AX1219" s="13" t="s">
        <v>76</v>
      </c>
      <c r="AY1219" s="166" t="s">
        <v>317</v>
      </c>
    </row>
    <row r="1220" spans="2:65" s="12" customFormat="1" ht="10">
      <c r="B1220" s="157"/>
      <c r="D1220" s="158" t="s">
        <v>328</v>
      </c>
      <c r="E1220" s="159" t="s">
        <v>1</v>
      </c>
      <c r="F1220" s="160" t="s">
        <v>2022</v>
      </c>
      <c r="H1220" s="161">
        <v>26.202000000000002</v>
      </c>
      <c r="I1220" s="162"/>
      <c r="L1220" s="157"/>
      <c r="M1220" s="163"/>
      <c r="T1220" s="164"/>
      <c r="AT1220" s="159" t="s">
        <v>328</v>
      </c>
      <c r="AU1220" s="159" t="s">
        <v>88</v>
      </c>
      <c r="AV1220" s="12" t="s">
        <v>88</v>
      </c>
      <c r="AW1220" s="12" t="s">
        <v>31</v>
      </c>
      <c r="AX1220" s="12" t="s">
        <v>76</v>
      </c>
      <c r="AY1220" s="159" t="s">
        <v>317</v>
      </c>
    </row>
    <row r="1221" spans="2:65" s="13" customFormat="1" ht="10">
      <c r="B1221" s="165"/>
      <c r="D1221" s="158" t="s">
        <v>328</v>
      </c>
      <c r="E1221" s="166" t="s">
        <v>1</v>
      </c>
      <c r="F1221" s="167" t="s">
        <v>2023</v>
      </c>
      <c r="H1221" s="168">
        <v>26.202000000000002</v>
      </c>
      <c r="I1221" s="169"/>
      <c r="L1221" s="165"/>
      <c r="M1221" s="170"/>
      <c r="T1221" s="171"/>
      <c r="AT1221" s="166" t="s">
        <v>328</v>
      </c>
      <c r="AU1221" s="166" t="s">
        <v>88</v>
      </c>
      <c r="AV1221" s="13" t="s">
        <v>92</v>
      </c>
      <c r="AW1221" s="13" t="s">
        <v>31</v>
      </c>
      <c r="AX1221" s="13" t="s">
        <v>76</v>
      </c>
      <c r="AY1221" s="166" t="s">
        <v>317</v>
      </c>
    </row>
    <row r="1222" spans="2:65" s="14" customFormat="1" ht="10">
      <c r="B1222" s="172"/>
      <c r="D1222" s="158" t="s">
        <v>328</v>
      </c>
      <c r="E1222" s="173" t="s">
        <v>1</v>
      </c>
      <c r="F1222" s="174" t="s">
        <v>332</v>
      </c>
      <c r="H1222" s="175">
        <v>9330.0629999999983</v>
      </c>
      <c r="I1222" s="176"/>
      <c r="L1222" s="172"/>
      <c r="M1222" s="177"/>
      <c r="T1222" s="178"/>
      <c r="AT1222" s="173" t="s">
        <v>328</v>
      </c>
      <c r="AU1222" s="173" t="s">
        <v>88</v>
      </c>
      <c r="AV1222" s="14" t="s">
        <v>323</v>
      </c>
      <c r="AW1222" s="14" t="s">
        <v>31</v>
      </c>
      <c r="AX1222" s="14" t="s">
        <v>83</v>
      </c>
      <c r="AY1222" s="173" t="s">
        <v>317</v>
      </c>
    </row>
    <row r="1223" spans="2:65" s="1" customFormat="1" ht="66.75" customHeight="1">
      <c r="B1223" s="142"/>
      <c r="C1223" s="179" t="s">
        <v>2024</v>
      </c>
      <c r="D1223" s="179" t="s">
        <v>454</v>
      </c>
      <c r="E1223" s="180" t="s">
        <v>2025</v>
      </c>
      <c r="F1223" s="181" t="s">
        <v>2026</v>
      </c>
      <c r="G1223" s="182" t="s">
        <v>1107</v>
      </c>
      <c r="H1223" s="183">
        <v>1921.992</v>
      </c>
      <c r="I1223" s="184"/>
      <c r="J1223" s="185">
        <f>ROUND(I1223*H1223,2)</f>
        <v>0</v>
      </c>
      <c r="K1223" s="186"/>
      <c r="L1223" s="187"/>
      <c r="M1223" s="188" t="s">
        <v>1</v>
      </c>
      <c r="N1223" s="189" t="s">
        <v>42</v>
      </c>
      <c r="P1223" s="153">
        <f>O1223*H1223</f>
        <v>0</v>
      </c>
      <c r="Q1223" s="153">
        <v>1E-3</v>
      </c>
      <c r="R1223" s="153">
        <f>Q1223*H1223</f>
        <v>1.9219919999999999</v>
      </c>
      <c r="S1223" s="153">
        <v>0</v>
      </c>
      <c r="T1223" s="154">
        <f>S1223*H1223</f>
        <v>0</v>
      </c>
      <c r="AR1223" s="155" t="s">
        <v>356</v>
      </c>
      <c r="AT1223" s="155" t="s">
        <v>454</v>
      </c>
      <c r="AU1223" s="155" t="s">
        <v>88</v>
      </c>
      <c r="AY1223" s="16" t="s">
        <v>317</v>
      </c>
      <c r="BE1223" s="156">
        <f>IF(N1223="základná",J1223,0)</f>
        <v>0</v>
      </c>
      <c r="BF1223" s="156">
        <f>IF(N1223="znížená",J1223,0)</f>
        <v>0</v>
      </c>
      <c r="BG1223" s="156">
        <f>IF(N1223="zákl. prenesená",J1223,0)</f>
        <v>0</v>
      </c>
      <c r="BH1223" s="156">
        <f>IF(N1223="zníž. prenesená",J1223,0)</f>
        <v>0</v>
      </c>
      <c r="BI1223" s="156">
        <f>IF(N1223="nulová",J1223,0)</f>
        <v>0</v>
      </c>
      <c r="BJ1223" s="16" t="s">
        <v>88</v>
      </c>
      <c r="BK1223" s="156">
        <f>ROUND(I1223*H1223,2)</f>
        <v>0</v>
      </c>
      <c r="BL1223" s="16" t="s">
        <v>323</v>
      </c>
      <c r="BM1223" s="155" t="s">
        <v>2027</v>
      </c>
    </row>
    <row r="1224" spans="2:65" s="1" customFormat="1" ht="37.75" customHeight="1">
      <c r="B1224" s="142"/>
      <c r="C1224" s="143" t="s">
        <v>2028</v>
      </c>
      <c r="D1224" s="143" t="s">
        <v>319</v>
      </c>
      <c r="E1224" s="144" t="s">
        <v>2029</v>
      </c>
      <c r="F1224" s="145" t="s">
        <v>2030</v>
      </c>
      <c r="G1224" s="146" t="s">
        <v>444</v>
      </c>
      <c r="H1224" s="147">
        <v>7234.2709999999997</v>
      </c>
      <c r="I1224" s="148"/>
      <c r="J1224" s="149">
        <f>ROUND(I1224*H1224,2)</f>
        <v>0</v>
      </c>
      <c r="K1224" s="150"/>
      <c r="L1224" s="31"/>
      <c r="M1224" s="151" t="s">
        <v>1</v>
      </c>
      <c r="N1224" s="152" t="s">
        <v>42</v>
      </c>
      <c r="P1224" s="153">
        <f>O1224*H1224</f>
        <v>0</v>
      </c>
      <c r="Q1224" s="153">
        <v>8.6700000000000006E-3</v>
      </c>
      <c r="R1224" s="153">
        <f>Q1224*H1224</f>
        <v>62.721129570000002</v>
      </c>
      <c r="S1224" s="153">
        <v>0</v>
      </c>
      <c r="T1224" s="154">
        <f>S1224*H1224</f>
        <v>0</v>
      </c>
      <c r="AR1224" s="155" t="s">
        <v>323</v>
      </c>
      <c r="AT1224" s="155" t="s">
        <v>319</v>
      </c>
      <c r="AU1224" s="155" t="s">
        <v>88</v>
      </c>
      <c r="AY1224" s="16" t="s">
        <v>317</v>
      </c>
      <c r="BE1224" s="156">
        <f>IF(N1224="základná",J1224,0)</f>
        <v>0</v>
      </c>
      <c r="BF1224" s="156">
        <f>IF(N1224="znížená",J1224,0)</f>
        <v>0</v>
      </c>
      <c r="BG1224" s="156">
        <f>IF(N1224="zákl. prenesená",J1224,0)</f>
        <v>0</v>
      </c>
      <c r="BH1224" s="156">
        <f>IF(N1224="zníž. prenesená",J1224,0)</f>
        <v>0</v>
      </c>
      <c r="BI1224" s="156">
        <f>IF(N1224="nulová",J1224,0)</f>
        <v>0</v>
      </c>
      <c r="BJ1224" s="16" t="s">
        <v>88</v>
      </c>
      <c r="BK1224" s="156">
        <f>ROUND(I1224*H1224,2)</f>
        <v>0</v>
      </c>
      <c r="BL1224" s="16" t="s">
        <v>323</v>
      </c>
      <c r="BM1224" s="155" t="s">
        <v>2031</v>
      </c>
    </row>
    <row r="1225" spans="2:65" s="12" customFormat="1" ht="10">
      <c r="B1225" s="157"/>
      <c r="D1225" s="158" t="s">
        <v>328</v>
      </c>
      <c r="E1225" s="159" t="s">
        <v>1</v>
      </c>
      <c r="F1225" s="160" t="s">
        <v>1965</v>
      </c>
      <c r="H1225" s="161">
        <v>965.35</v>
      </c>
      <c r="I1225" s="162"/>
      <c r="L1225" s="157"/>
      <c r="M1225" s="163"/>
      <c r="T1225" s="164"/>
      <c r="AT1225" s="159" t="s">
        <v>328</v>
      </c>
      <c r="AU1225" s="159" t="s">
        <v>88</v>
      </c>
      <c r="AV1225" s="12" t="s">
        <v>88</v>
      </c>
      <c r="AW1225" s="12" t="s">
        <v>31</v>
      </c>
      <c r="AX1225" s="12" t="s">
        <v>76</v>
      </c>
      <c r="AY1225" s="159" t="s">
        <v>317</v>
      </c>
    </row>
    <row r="1226" spans="2:65" s="12" customFormat="1" ht="10">
      <c r="B1226" s="157"/>
      <c r="D1226" s="158" t="s">
        <v>328</v>
      </c>
      <c r="E1226" s="159" t="s">
        <v>1</v>
      </c>
      <c r="F1226" s="160" t="s">
        <v>1966</v>
      </c>
      <c r="H1226" s="161">
        <v>486.66</v>
      </c>
      <c r="I1226" s="162"/>
      <c r="L1226" s="157"/>
      <c r="M1226" s="163"/>
      <c r="T1226" s="164"/>
      <c r="AT1226" s="159" t="s">
        <v>328</v>
      </c>
      <c r="AU1226" s="159" t="s">
        <v>88</v>
      </c>
      <c r="AV1226" s="12" t="s">
        <v>88</v>
      </c>
      <c r="AW1226" s="12" t="s">
        <v>31</v>
      </c>
      <c r="AX1226" s="12" t="s">
        <v>76</v>
      </c>
      <c r="AY1226" s="159" t="s">
        <v>317</v>
      </c>
    </row>
    <row r="1227" spans="2:65" s="13" customFormat="1" ht="10">
      <c r="B1227" s="165"/>
      <c r="D1227" s="158" t="s">
        <v>328</v>
      </c>
      <c r="E1227" s="166" t="s">
        <v>1</v>
      </c>
      <c r="F1227" s="167" t="s">
        <v>1967</v>
      </c>
      <c r="H1227" s="168">
        <v>1452.01</v>
      </c>
      <c r="I1227" s="169"/>
      <c r="L1227" s="165"/>
      <c r="M1227" s="170"/>
      <c r="T1227" s="171"/>
      <c r="AT1227" s="166" t="s">
        <v>328</v>
      </c>
      <c r="AU1227" s="166" t="s">
        <v>88</v>
      </c>
      <c r="AV1227" s="13" t="s">
        <v>92</v>
      </c>
      <c r="AW1227" s="13" t="s">
        <v>31</v>
      </c>
      <c r="AX1227" s="13" t="s">
        <v>76</v>
      </c>
      <c r="AY1227" s="166" t="s">
        <v>317</v>
      </c>
    </row>
    <row r="1228" spans="2:65" s="12" customFormat="1" ht="10">
      <c r="B1228" s="157"/>
      <c r="D1228" s="158" t="s">
        <v>328</v>
      </c>
      <c r="E1228" s="159" t="s">
        <v>1</v>
      </c>
      <c r="F1228" s="160" t="s">
        <v>1968</v>
      </c>
      <c r="H1228" s="161">
        <v>6</v>
      </c>
      <c r="I1228" s="162"/>
      <c r="L1228" s="157"/>
      <c r="M1228" s="163"/>
      <c r="T1228" s="164"/>
      <c r="AT1228" s="159" t="s">
        <v>328</v>
      </c>
      <c r="AU1228" s="159" t="s">
        <v>88</v>
      </c>
      <c r="AV1228" s="12" t="s">
        <v>88</v>
      </c>
      <c r="AW1228" s="12" t="s">
        <v>31</v>
      </c>
      <c r="AX1228" s="12" t="s">
        <v>76</v>
      </c>
      <c r="AY1228" s="159" t="s">
        <v>317</v>
      </c>
    </row>
    <row r="1229" spans="2:65" s="12" customFormat="1" ht="10">
      <c r="B1229" s="157"/>
      <c r="D1229" s="158" t="s">
        <v>328</v>
      </c>
      <c r="E1229" s="159" t="s">
        <v>1</v>
      </c>
      <c r="F1229" s="160" t="s">
        <v>2032</v>
      </c>
      <c r="H1229" s="161">
        <v>4.37</v>
      </c>
      <c r="I1229" s="162"/>
      <c r="L1229" s="157"/>
      <c r="M1229" s="163"/>
      <c r="T1229" s="164"/>
      <c r="AT1229" s="159" t="s">
        <v>328</v>
      </c>
      <c r="AU1229" s="159" t="s">
        <v>88</v>
      </c>
      <c r="AV1229" s="12" t="s">
        <v>88</v>
      </c>
      <c r="AW1229" s="12" t="s">
        <v>31</v>
      </c>
      <c r="AX1229" s="12" t="s">
        <v>76</v>
      </c>
      <c r="AY1229" s="159" t="s">
        <v>317</v>
      </c>
    </row>
    <row r="1230" spans="2:65" s="13" customFormat="1" ht="10">
      <c r="B1230" s="165"/>
      <c r="D1230" s="158" t="s">
        <v>328</v>
      </c>
      <c r="E1230" s="166" t="s">
        <v>1</v>
      </c>
      <c r="F1230" s="167" t="s">
        <v>1970</v>
      </c>
      <c r="H1230" s="168">
        <v>10.370000000000001</v>
      </c>
      <c r="I1230" s="169"/>
      <c r="L1230" s="165"/>
      <c r="M1230" s="170"/>
      <c r="T1230" s="171"/>
      <c r="AT1230" s="166" t="s">
        <v>328</v>
      </c>
      <c r="AU1230" s="166" t="s">
        <v>88</v>
      </c>
      <c r="AV1230" s="13" t="s">
        <v>92</v>
      </c>
      <c r="AW1230" s="13" t="s">
        <v>31</v>
      </c>
      <c r="AX1230" s="13" t="s">
        <v>76</v>
      </c>
      <c r="AY1230" s="166" t="s">
        <v>317</v>
      </c>
    </row>
    <row r="1231" spans="2:65" s="12" customFormat="1" ht="20">
      <c r="B1231" s="157"/>
      <c r="D1231" s="158" t="s">
        <v>328</v>
      </c>
      <c r="E1231" s="159" t="s">
        <v>1</v>
      </c>
      <c r="F1231" s="160" t="s">
        <v>1977</v>
      </c>
      <c r="H1231" s="161">
        <v>166.82</v>
      </c>
      <c r="I1231" s="162"/>
      <c r="L1231" s="157"/>
      <c r="M1231" s="163"/>
      <c r="T1231" s="164"/>
      <c r="AT1231" s="159" t="s">
        <v>328</v>
      </c>
      <c r="AU1231" s="159" t="s">
        <v>88</v>
      </c>
      <c r="AV1231" s="12" t="s">
        <v>88</v>
      </c>
      <c r="AW1231" s="12" t="s">
        <v>31</v>
      </c>
      <c r="AX1231" s="12" t="s">
        <v>76</v>
      </c>
      <c r="AY1231" s="159" t="s">
        <v>317</v>
      </c>
    </row>
    <row r="1232" spans="2:65" s="12" customFormat="1" ht="10">
      <c r="B1232" s="157"/>
      <c r="D1232" s="158" t="s">
        <v>328</v>
      </c>
      <c r="E1232" s="159" t="s">
        <v>1</v>
      </c>
      <c r="F1232" s="160" t="s">
        <v>1978</v>
      </c>
      <c r="H1232" s="161">
        <v>16.95</v>
      </c>
      <c r="I1232" s="162"/>
      <c r="L1232" s="157"/>
      <c r="M1232" s="163"/>
      <c r="T1232" s="164"/>
      <c r="AT1232" s="159" t="s">
        <v>328</v>
      </c>
      <c r="AU1232" s="159" t="s">
        <v>88</v>
      </c>
      <c r="AV1232" s="12" t="s">
        <v>88</v>
      </c>
      <c r="AW1232" s="12" t="s">
        <v>31</v>
      </c>
      <c r="AX1232" s="12" t="s">
        <v>76</v>
      </c>
      <c r="AY1232" s="159" t="s">
        <v>317</v>
      </c>
    </row>
    <row r="1233" spans="2:51" s="13" customFormat="1" ht="10">
      <c r="B1233" s="165"/>
      <c r="D1233" s="158" t="s">
        <v>328</v>
      </c>
      <c r="E1233" s="166" t="s">
        <v>1</v>
      </c>
      <c r="F1233" s="167" t="s">
        <v>1979</v>
      </c>
      <c r="H1233" s="168">
        <v>183.76999999999998</v>
      </c>
      <c r="I1233" s="169"/>
      <c r="L1233" s="165"/>
      <c r="M1233" s="170"/>
      <c r="T1233" s="171"/>
      <c r="AT1233" s="166" t="s">
        <v>328</v>
      </c>
      <c r="AU1233" s="166" t="s">
        <v>88</v>
      </c>
      <c r="AV1233" s="13" t="s">
        <v>92</v>
      </c>
      <c r="AW1233" s="13" t="s">
        <v>31</v>
      </c>
      <c r="AX1233" s="13" t="s">
        <v>76</v>
      </c>
      <c r="AY1233" s="166" t="s">
        <v>317</v>
      </c>
    </row>
    <row r="1234" spans="2:51" s="12" customFormat="1" ht="10">
      <c r="B1234" s="157"/>
      <c r="D1234" s="158" t="s">
        <v>328</v>
      </c>
      <c r="E1234" s="159" t="s">
        <v>1</v>
      </c>
      <c r="F1234" s="160" t="s">
        <v>1983</v>
      </c>
      <c r="H1234" s="161">
        <v>27.85</v>
      </c>
      <c r="I1234" s="162"/>
      <c r="L1234" s="157"/>
      <c r="M1234" s="163"/>
      <c r="T1234" s="164"/>
      <c r="AT1234" s="159" t="s">
        <v>328</v>
      </c>
      <c r="AU1234" s="159" t="s">
        <v>88</v>
      </c>
      <c r="AV1234" s="12" t="s">
        <v>88</v>
      </c>
      <c r="AW1234" s="12" t="s">
        <v>31</v>
      </c>
      <c r="AX1234" s="12" t="s">
        <v>76</v>
      </c>
      <c r="AY1234" s="159" t="s">
        <v>317</v>
      </c>
    </row>
    <row r="1235" spans="2:51" s="13" customFormat="1" ht="10">
      <c r="B1235" s="165"/>
      <c r="D1235" s="158" t="s">
        <v>328</v>
      </c>
      <c r="E1235" s="166" t="s">
        <v>1</v>
      </c>
      <c r="F1235" s="167" t="s">
        <v>1984</v>
      </c>
      <c r="H1235" s="168">
        <v>27.85</v>
      </c>
      <c r="I1235" s="169"/>
      <c r="L1235" s="165"/>
      <c r="M1235" s="170"/>
      <c r="T1235" s="171"/>
      <c r="AT1235" s="166" t="s">
        <v>328</v>
      </c>
      <c r="AU1235" s="166" t="s">
        <v>88</v>
      </c>
      <c r="AV1235" s="13" t="s">
        <v>92</v>
      </c>
      <c r="AW1235" s="13" t="s">
        <v>31</v>
      </c>
      <c r="AX1235" s="13" t="s">
        <v>76</v>
      </c>
      <c r="AY1235" s="166" t="s">
        <v>317</v>
      </c>
    </row>
    <row r="1236" spans="2:51" s="12" customFormat="1" ht="10">
      <c r="B1236" s="157"/>
      <c r="D1236" s="158" t="s">
        <v>328</v>
      </c>
      <c r="E1236" s="159" t="s">
        <v>1</v>
      </c>
      <c r="F1236" s="160" t="s">
        <v>1985</v>
      </c>
      <c r="H1236" s="161">
        <v>1174.9000000000001</v>
      </c>
      <c r="I1236" s="162"/>
      <c r="L1236" s="157"/>
      <c r="M1236" s="163"/>
      <c r="T1236" s="164"/>
      <c r="AT1236" s="159" t="s">
        <v>328</v>
      </c>
      <c r="AU1236" s="159" t="s">
        <v>88</v>
      </c>
      <c r="AV1236" s="12" t="s">
        <v>88</v>
      </c>
      <c r="AW1236" s="12" t="s">
        <v>31</v>
      </c>
      <c r="AX1236" s="12" t="s">
        <v>76</v>
      </c>
      <c r="AY1236" s="159" t="s">
        <v>317</v>
      </c>
    </row>
    <row r="1237" spans="2:51" s="12" customFormat="1" ht="10">
      <c r="B1237" s="157"/>
      <c r="D1237" s="158" t="s">
        <v>328</v>
      </c>
      <c r="E1237" s="159" t="s">
        <v>1</v>
      </c>
      <c r="F1237" s="160" t="s">
        <v>1986</v>
      </c>
      <c r="H1237" s="161">
        <v>1352.1</v>
      </c>
      <c r="I1237" s="162"/>
      <c r="L1237" s="157"/>
      <c r="M1237" s="163"/>
      <c r="T1237" s="164"/>
      <c r="AT1237" s="159" t="s">
        <v>328</v>
      </c>
      <c r="AU1237" s="159" t="s">
        <v>88</v>
      </c>
      <c r="AV1237" s="12" t="s">
        <v>88</v>
      </c>
      <c r="AW1237" s="12" t="s">
        <v>31</v>
      </c>
      <c r="AX1237" s="12" t="s">
        <v>76</v>
      </c>
      <c r="AY1237" s="159" t="s">
        <v>317</v>
      </c>
    </row>
    <row r="1238" spans="2:51" s="12" customFormat="1" ht="10">
      <c r="B1238" s="157"/>
      <c r="D1238" s="158" t="s">
        <v>328</v>
      </c>
      <c r="E1238" s="159" t="s">
        <v>1</v>
      </c>
      <c r="F1238" s="160" t="s">
        <v>1987</v>
      </c>
      <c r="H1238" s="161">
        <v>923.601</v>
      </c>
      <c r="I1238" s="162"/>
      <c r="L1238" s="157"/>
      <c r="M1238" s="163"/>
      <c r="T1238" s="164"/>
      <c r="AT1238" s="159" t="s">
        <v>328</v>
      </c>
      <c r="AU1238" s="159" t="s">
        <v>88</v>
      </c>
      <c r="AV1238" s="12" t="s">
        <v>88</v>
      </c>
      <c r="AW1238" s="12" t="s">
        <v>31</v>
      </c>
      <c r="AX1238" s="12" t="s">
        <v>76</v>
      </c>
      <c r="AY1238" s="159" t="s">
        <v>317</v>
      </c>
    </row>
    <row r="1239" spans="2:51" s="13" customFormat="1" ht="10">
      <c r="B1239" s="165"/>
      <c r="D1239" s="158" t="s">
        <v>328</v>
      </c>
      <c r="E1239" s="166" t="s">
        <v>1</v>
      </c>
      <c r="F1239" s="167" t="s">
        <v>2033</v>
      </c>
      <c r="H1239" s="168">
        <v>3450.6010000000001</v>
      </c>
      <c r="I1239" s="169"/>
      <c r="L1239" s="165"/>
      <c r="M1239" s="170"/>
      <c r="T1239" s="171"/>
      <c r="AT1239" s="166" t="s">
        <v>328</v>
      </c>
      <c r="AU1239" s="166" t="s">
        <v>88</v>
      </c>
      <c r="AV1239" s="13" t="s">
        <v>92</v>
      </c>
      <c r="AW1239" s="13" t="s">
        <v>31</v>
      </c>
      <c r="AX1239" s="13" t="s">
        <v>76</v>
      </c>
      <c r="AY1239" s="166" t="s">
        <v>317</v>
      </c>
    </row>
    <row r="1240" spans="2:51" s="12" customFormat="1" ht="10">
      <c r="B1240" s="157"/>
      <c r="D1240" s="158" t="s">
        <v>328</v>
      </c>
      <c r="E1240" s="159" t="s">
        <v>1</v>
      </c>
      <c r="F1240" s="160" t="s">
        <v>1942</v>
      </c>
      <c r="H1240" s="161">
        <v>38.99</v>
      </c>
      <c r="I1240" s="162"/>
      <c r="L1240" s="157"/>
      <c r="M1240" s="163"/>
      <c r="T1240" s="164"/>
      <c r="AT1240" s="159" t="s">
        <v>328</v>
      </c>
      <c r="AU1240" s="159" t="s">
        <v>88</v>
      </c>
      <c r="AV1240" s="12" t="s">
        <v>88</v>
      </c>
      <c r="AW1240" s="12" t="s">
        <v>31</v>
      </c>
      <c r="AX1240" s="12" t="s">
        <v>76</v>
      </c>
      <c r="AY1240" s="159" t="s">
        <v>317</v>
      </c>
    </row>
    <row r="1241" spans="2:51" s="12" customFormat="1" ht="10">
      <c r="B1241" s="157"/>
      <c r="D1241" s="158" t="s">
        <v>328</v>
      </c>
      <c r="E1241" s="159" t="s">
        <v>1</v>
      </c>
      <c r="F1241" s="160" t="s">
        <v>1943</v>
      </c>
      <c r="H1241" s="161">
        <v>66.36</v>
      </c>
      <c r="I1241" s="162"/>
      <c r="L1241" s="157"/>
      <c r="M1241" s="163"/>
      <c r="T1241" s="164"/>
      <c r="AT1241" s="159" t="s">
        <v>328</v>
      </c>
      <c r="AU1241" s="159" t="s">
        <v>88</v>
      </c>
      <c r="AV1241" s="12" t="s">
        <v>88</v>
      </c>
      <c r="AW1241" s="12" t="s">
        <v>31</v>
      </c>
      <c r="AX1241" s="12" t="s">
        <v>76</v>
      </c>
      <c r="AY1241" s="159" t="s">
        <v>317</v>
      </c>
    </row>
    <row r="1242" spans="2:51" s="12" customFormat="1" ht="10">
      <c r="B1242" s="157"/>
      <c r="D1242" s="158" t="s">
        <v>328</v>
      </c>
      <c r="E1242" s="159" t="s">
        <v>1</v>
      </c>
      <c r="F1242" s="160" t="s">
        <v>1944</v>
      </c>
      <c r="H1242" s="161">
        <v>13.23</v>
      </c>
      <c r="I1242" s="162"/>
      <c r="L1242" s="157"/>
      <c r="M1242" s="163"/>
      <c r="T1242" s="164"/>
      <c r="AT1242" s="159" t="s">
        <v>328</v>
      </c>
      <c r="AU1242" s="159" t="s">
        <v>88</v>
      </c>
      <c r="AV1242" s="12" t="s">
        <v>88</v>
      </c>
      <c r="AW1242" s="12" t="s">
        <v>31</v>
      </c>
      <c r="AX1242" s="12" t="s">
        <v>76</v>
      </c>
      <c r="AY1242" s="159" t="s">
        <v>317</v>
      </c>
    </row>
    <row r="1243" spans="2:51" s="13" customFormat="1" ht="10">
      <c r="B1243" s="165"/>
      <c r="D1243" s="158" t="s">
        <v>328</v>
      </c>
      <c r="E1243" s="166" t="s">
        <v>1</v>
      </c>
      <c r="F1243" s="167" t="s">
        <v>1945</v>
      </c>
      <c r="H1243" s="168">
        <v>118.58</v>
      </c>
      <c r="I1243" s="169"/>
      <c r="L1243" s="165"/>
      <c r="M1243" s="170"/>
      <c r="T1243" s="171"/>
      <c r="AT1243" s="166" t="s">
        <v>328</v>
      </c>
      <c r="AU1243" s="166" t="s">
        <v>88</v>
      </c>
      <c r="AV1243" s="13" t="s">
        <v>92</v>
      </c>
      <c r="AW1243" s="13" t="s">
        <v>31</v>
      </c>
      <c r="AX1243" s="13" t="s">
        <v>76</v>
      </c>
      <c r="AY1243" s="166" t="s">
        <v>317</v>
      </c>
    </row>
    <row r="1244" spans="2:51" s="12" customFormat="1" ht="10">
      <c r="B1244" s="157"/>
      <c r="D1244" s="158" t="s">
        <v>328</v>
      </c>
      <c r="E1244" s="159" t="s">
        <v>1</v>
      </c>
      <c r="F1244" s="160" t="s">
        <v>1990</v>
      </c>
      <c r="H1244" s="161">
        <v>258.58999999999997</v>
      </c>
      <c r="I1244" s="162"/>
      <c r="L1244" s="157"/>
      <c r="M1244" s="163"/>
      <c r="T1244" s="164"/>
      <c r="AT1244" s="159" t="s">
        <v>328</v>
      </c>
      <c r="AU1244" s="159" t="s">
        <v>88</v>
      </c>
      <c r="AV1244" s="12" t="s">
        <v>88</v>
      </c>
      <c r="AW1244" s="12" t="s">
        <v>31</v>
      </c>
      <c r="AX1244" s="12" t="s">
        <v>76</v>
      </c>
      <c r="AY1244" s="159" t="s">
        <v>317</v>
      </c>
    </row>
    <row r="1245" spans="2:51" s="12" customFormat="1" ht="10">
      <c r="B1245" s="157"/>
      <c r="D1245" s="158" t="s">
        <v>328</v>
      </c>
      <c r="E1245" s="159" t="s">
        <v>1</v>
      </c>
      <c r="F1245" s="160" t="s">
        <v>1991</v>
      </c>
      <c r="H1245" s="161">
        <v>568.41999999999996</v>
      </c>
      <c r="I1245" s="162"/>
      <c r="L1245" s="157"/>
      <c r="M1245" s="163"/>
      <c r="T1245" s="164"/>
      <c r="AT1245" s="159" t="s">
        <v>328</v>
      </c>
      <c r="AU1245" s="159" t="s">
        <v>88</v>
      </c>
      <c r="AV1245" s="12" t="s">
        <v>88</v>
      </c>
      <c r="AW1245" s="12" t="s">
        <v>31</v>
      </c>
      <c r="AX1245" s="12" t="s">
        <v>76</v>
      </c>
      <c r="AY1245" s="159" t="s">
        <v>317</v>
      </c>
    </row>
    <row r="1246" spans="2:51" s="12" customFormat="1" ht="10">
      <c r="B1246" s="157"/>
      <c r="D1246" s="158" t="s">
        <v>328</v>
      </c>
      <c r="E1246" s="159" t="s">
        <v>1</v>
      </c>
      <c r="F1246" s="160" t="s">
        <v>1992</v>
      </c>
      <c r="H1246" s="161">
        <v>583.11</v>
      </c>
      <c r="I1246" s="162"/>
      <c r="L1246" s="157"/>
      <c r="M1246" s="163"/>
      <c r="T1246" s="164"/>
      <c r="AT1246" s="159" t="s">
        <v>328</v>
      </c>
      <c r="AU1246" s="159" t="s">
        <v>88</v>
      </c>
      <c r="AV1246" s="12" t="s">
        <v>88</v>
      </c>
      <c r="AW1246" s="12" t="s">
        <v>31</v>
      </c>
      <c r="AX1246" s="12" t="s">
        <v>76</v>
      </c>
      <c r="AY1246" s="159" t="s">
        <v>317</v>
      </c>
    </row>
    <row r="1247" spans="2:51" s="13" customFormat="1" ht="10">
      <c r="B1247" s="165"/>
      <c r="D1247" s="158" t="s">
        <v>328</v>
      </c>
      <c r="E1247" s="166" t="s">
        <v>1</v>
      </c>
      <c r="F1247" s="167" t="s">
        <v>2034</v>
      </c>
      <c r="H1247" s="168">
        <v>1410.12</v>
      </c>
      <c r="I1247" s="169"/>
      <c r="L1247" s="165"/>
      <c r="M1247" s="170"/>
      <c r="T1247" s="171"/>
      <c r="AT1247" s="166" t="s">
        <v>328</v>
      </c>
      <c r="AU1247" s="166" t="s">
        <v>88</v>
      </c>
      <c r="AV1247" s="13" t="s">
        <v>92</v>
      </c>
      <c r="AW1247" s="13" t="s">
        <v>31</v>
      </c>
      <c r="AX1247" s="13" t="s">
        <v>76</v>
      </c>
      <c r="AY1247" s="166" t="s">
        <v>317</v>
      </c>
    </row>
    <row r="1248" spans="2:51" s="12" customFormat="1" ht="10">
      <c r="B1248" s="157"/>
      <c r="D1248" s="158" t="s">
        <v>328</v>
      </c>
      <c r="E1248" s="159" t="s">
        <v>1</v>
      </c>
      <c r="F1248" s="160" t="s">
        <v>1994</v>
      </c>
      <c r="H1248" s="161">
        <v>431.4</v>
      </c>
      <c r="I1248" s="162"/>
      <c r="L1248" s="157"/>
      <c r="M1248" s="163"/>
      <c r="T1248" s="164"/>
      <c r="AT1248" s="159" t="s">
        <v>328</v>
      </c>
      <c r="AU1248" s="159" t="s">
        <v>88</v>
      </c>
      <c r="AV1248" s="12" t="s">
        <v>88</v>
      </c>
      <c r="AW1248" s="12" t="s">
        <v>31</v>
      </c>
      <c r="AX1248" s="12" t="s">
        <v>76</v>
      </c>
      <c r="AY1248" s="159" t="s">
        <v>317</v>
      </c>
    </row>
    <row r="1249" spans="2:65" s="13" customFormat="1" ht="10">
      <c r="B1249" s="165"/>
      <c r="D1249" s="158" t="s">
        <v>328</v>
      </c>
      <c r="E1249" s="166" t="s">
        <v>1</v>
      </c>
      <c r="F1249" s="167" t="s">
        <v>1947</v>
      </c>
      <c r="H1249" s="168">
        <v>431.4</v>
      </c>
      <c r="I1249" s="169"/>
      <c r="L1249" s="165"/>
      <c r="M1249" s="170"/>
      <c r="T1249" s="171"/>
      <c r="AT1249" s="166" t="s">
        <v>328</v>
      </c>
      <c r="AU1249" s="166" t="s">
        <v>88</v>
      </c>
      <c r="AV1249" s="13" t="s">
        <v>92</v>
      </c>
      <c r="AW1249" s="13" t="s">
        <v>31</v>
      </c>
      <c r="AX1249" s="13" t="s">
        <v>76</v>
      </c>
      <c r="AY1249" s="166" t="s">
        <v>317</v>
      </c>
    </row>
    <row r="1250" spans="2:65" s="12" customFormat="1" ht="10">
      <c r="B1250" s="157"/>
      <c r="D1250" s="158" t="s">
        <v>328</v>
      </c>
      <c r="E1250" s="159" t="s">
        <v>1</v>
      </c>
      <c r="F1250" s="160" t="s">
        <v>2010</v>
      </c>
      <c r="H1250" s="161">
        <v>56.7</v>
      </c>
      <c r="I1250" s="162"/>
      <c r="L1250" s="157"/>
      <c r="M1250" s="163"/>
      <c r="T1250" s="164"/>
      <c r="AT1250" s="159" t="s">
        <v>328</v>
      </c>
      <c r="AU1250" s="159" t="s">
        <v>88</v>
      </c>
      <c r="AV1250" s="12" t="s">
        <v>88</v>
      </c>
      <c r="AW1250" s="12" t="s">
        <v>31</v>
      </c>
      <c r="AX1250" s="12" t="s">
        <v>76</v>
      </c>
      <c r="AY1250" s="159" t="s">
        <v>317</v>
      </c>
    </row>
    <row r="1251" spans="2:65" s="12" customFormat="1" ht="10">
      <c r="B1251" s="157"/>
      <c r="D1251" s="158" t="s">
        <v>328</v>
      </c>
      <c r="E1251" s="159" t="s">
        <v>1</v>
      </c>
      <c r="F1251" s="160" t="s">
        <v>2011</v>
      </c>
      <c r="H1251" s="161">
        <v>51.88</v>
      </c>
      <c r="I1251" s="162"/>
      <c r="L1251" s="157"/>
      <c r="M1251" s="163"/>
      <c r="T1251" s="164"/>
      <c r="AT1251" s="159" t="s">
        <v>328</v>
      </c>
      <c r="AU1251" s="159" t="s">
        <v>88</v>
      </c>
      <c r="AV1251" s="12" t="s">
        <v>88</v>
      </c>
      <c r="AW1251" s="12" t="s">
        <v>31</v>
      </c>
      <c r="AX1251" s="12" t="s">
        <v>76</v>
      </c>
      <c r="AY1251" s="159" t="s">
        <v>317</v>
      </c>
    </row>
    <row r="1252" spans="2:65" s="13" customFormat="1" ht="10">
      <c r="B1252" s="165"/>
      <c r="D1252" s="158" t="s">
        <v>328</v>
      </c>
      <c r="E1252" s="166" t="s">
        <v>1</v>
      </c>
      <c r="F1252" s="167" t="s">
        <v>2012</v>
      </c>
      <c r="H1252" s="168">
        <v>108.58000000000001</v>
      </c>
      <c r="I1252" s="169"/>
      <c r="L1252" s="165"/>
      <c r="M1252" s="170"/>
      <c r="T1252" s="171"/>
      <c r="AT1252" s="166" t="s">
        <v>328</v>
      </c>
      <c r="AU1252" s="166" t="s">
        <v>88</v>
      </c>
      <c r="AV1252" s="13" t="s">
        <v>92</v>
      </c>
      <c r="AW1252" s="13" t="s">
        <v>31</v>
      </c>
      <c r="AX1252" s="13" t="s">
        <v>76</v>
      </c>
      <c r="AY1252" s="166" t="s">
        <v>317</v>
      </c>
    </row>
    <row r="1253" spans="2:65" s="12" customFormat="1" ht="10">
      <c r="B1253" s="157"/>
      <c r="D1253" s="158" t="s">
        <v>328</v>
      </c>
      <c r="E1253" s="159" t="s">
        <v>1</v>
      </c>
      <c r="F1253" s="160" t="s">
        <v>2017</v>
      </c>
      <c r="H1253" s="161">
        <v>40.99</v>
      </c>
      <c r="I1253" s="162"/>
      <c r="L1253" s="157"/>
      <c r="M1253" s="163"/>
      <c r="T1253" s="164"/>
      <c r="AT1253" s="159" t="s">
        <v>328</v>
      </c>
      <c r="AU1253" s="159" t="s">
        <v>88</v>
      </c>
      <c r="AV1253" s="12" t="s">
        <v>88</v>
      </c>
      <c r="AW1253" s="12" t="s">
        <v>31</v>
      </c>
      <c r="AX1253" s="12" t="s">
        <v>76</v>
      </c>
      <c r="AY1253" s="159" t="s">
        <v>317</v>
      </c>
    </row>
    <row r="1254" spans="2:65" s="13" customFormat="1" ht="10">
      <c r="B1254" s="165"/>
      <c r="D1254" s="158" t="s">
        <v>328</v>
      </c>
      <c r="E1254" s="166" t="s">
        <v>1</v>
      </c>
      <c r="F1254" s="167" t="s">
        <v>2018</v>
      </c>
      <c r="H1254" s="168">
        <v>40.99</v>
      </c>
      <c r="I1254" s="169"/>
      <c r="L1254" s="165"/>
      <c r="M1254" s="170"/>
      <c r="T1254" s="171"/>
      <c r="AT1254" s="166" t="s">
        <v>328</v>
      </c>
      <c r="AU1254" s="166" t="s">
        <v>88</v>
      </c>
      <c r="AV1254" s="13" t="s">
        <v>92</v>
      </c>
      <c r="AW1254" s="13" t="s">
        <v>31</v>
      </c>
      <c r="AX1254" s="13" t="s">
        <v>76</v>
      </c>
      <c r="AY1254" s="166" t="s">
        <v>317</v>
      </c>
    </row>
    <row r="1255" spans="2:65" s="14" customFormat="1" ht="10">
      <c r="B1255" s="172"/>
      <c r="D1255" s="158" t="s">
        <v>328</v>
      </c>
      <c r="E1255" s="173" t="s">
        <v>1</v>
      </c>
      <c r="F1255" s="174" t="s">
        <v>332</v>
      </c>
      <c r="H1255" s="175">
        <v>7234.2709999999979</v>
      </c>
      <c r="I1255" s="176"/>
      <c r="L1255" s="172"/>
      <c r="M1255" s="177"/>
      <c r="T1255" s="178"/>
      <c r="AT1255" s="173" t="s">
        <v>328</v>
      </c>
      <c r="AU1255" s="173" t="s">
        <v>88</v>
      </c>
      <c r="AV1255" s="14" t="s">
        <v>323</v>
      </c>
      <c r="AW1255" s="14" t="s">
        <v>31</v>
      </c>
      <c r="AX1255" s="14" t="s">
        <v>83</v>
      </c>
      <c r="AY1255" s="173" t="s">
        <v>317</v>
      </c>
    </row>
    <row r="1256" spans="2:65" s="1" customFormat="1" ht="55.5" customHeight="1">
      <c r="B1256" s="142"/>
      <c r="C1256" s="143" t="s">
        <v>2035</v>
      </c>
      <c r="D1256" s="143" t="s">
        <v>319</v>
      </c>
      <c r="E1256" s="144" t="s">
        <v>2036</v>
      </c>
      <c r="F1256" s="145" t="s">
        <v>2037</v>
      </c>
      <c r="G1256" s="146" t="s">
        <v>444</v>
      </c>
      <c r="H1256" s="147">
        <v>7234.2709999999997</v>
      </c>
      <c r="I1256" s="148"/>
      <c r="J1256" s="149">
        <f>ROUND(I1256*H1256,2)</f>
        <v>0</v>
      </c>
      <c r="K1256" s="150"/>
      <c r="L1256" s="31"/>
      <c r="M1256" s="151" t="s">
        <v>1</v>
      </c>
      <c r="N1256" s="152" t="s">
        <v>42</v>
      </c>
      <c r="P1256" s="153">
        <f>O1256*H1256</f>
        <v>0</v>
      </c>
      <c r="Q1256" s="153">
        <v>9.1800000000000007E-2</v>
      </c>
      <c r="R1256" s="153">
        <f>Q1256*H1256</f>
        <v>664.10607779999998</v>
      </c>
      <c r="S1256" s="153">
        <v>0</v>
      </c>
      <c r="T1256" s="154">
        <f>S1256*H1256</f>
        <v>0</v>
      </c>
      <c r="AR1256" s="155" t="s">
        <v>323</v>
      </c>
      <c r="AT1256" s="155" t="s">
        <v>319</v>
      </c>
      <c r="AU1256" s="155" t="s">
        <v>88</v>
      </c>
      <c r="AY1256" s="16" t="s">
        <v>317</v>
      </c>
      <c r="BE1256" s="156">
        <f>IF(N1256="základná",J1256,0)</f>
        <v>0</v>
      </c>
      <c r="BF1256" s="156">
        <f>IF(N1256="znížená",J1256,0)</f>
        <v>0</v>
      </c>
      <c r="BG1256" s="156">
        <f>IF(N1256="zákl. prenesená",J1256,0)</f>
        <v>0</v>
      </c>
      <c r="BH1256" s="156">
        <f>IF(N1256="zníž. prenesená",J1256,0)</f>
        <v>0</v>
      </c>
      <c r="BI1256" s="156">
        <f>IF(N1256="nulová",J1256,0)</f>
        <v>0</v>
      </c>
      <c r="BJ1256" s="16" t="s">
        <v>88</v>
      </c>
      <c r="BK1256" s="156">
        <f>ROUND(I1256*H1256,2)</f>
        <v>0</v>
      </c>
      <c r="BL1256" s="16" t="s">
        <v>323</v>
      </c>
      <c r="BM1256" s="155" t="s">
        <v>2038</v>
      </c>
    </row>
    <row r="1257" spans="2:65" s="12" customFormat="1" ht="10">
      <c r="B1257" s="157"/>
      <c r="D1257" s="158" t="s">
        <v>328</v>
      </c>
      <c r="E1257" s="159" t="s">
        <v>1</v>
      </c>
      <c r="F1257" s="160" t="s">
        <v>1965</v>
      </c>
      <c r="H1257" s="161">
        <v>965.35</v>
      </c>
      <c r="I1257" s="162"/>
      <c r="L1257" s="157"/>
      <c r="M1257" s="163"/>
      <c r="T1257" s="164"/>
      <c r="AT1257" s="159" t="s">
        <v>328</v>
      </c>
      <c r="AU1257" s="159" t="s">
        <v>88</v>
      </c>
      <c r="AV1257" s="12" t="s">
        <v>88</v>
      </c>
      <c r="AW1257" s="12" t="s">
        <v>31</v>
      </c>
      <c r="AX1257" s="12" t="s">
        <v>76</v>
      </c>
      <c r="AY1257" s="159" t="s">
        <v>317</v>
      </c>
    </row>
    <row r="1258" spans="2:65" s="12" customFormat="1" ht="10">
      <c r="B1258" s="157"/>
      <c r="D1258" s="158" t="s">
        <v>328</v>
      </c>
      <c r="E1258" s="159" t="s">
        <v>1</v>
      </c>
      <c r="F1258" s="160" t="s">
        <v>1966</v>
      </c>
      <c r="H1258" s="161">
        <v>486.66</v>
      </c>
      <c r="I1258" s="162"/>
      <c r="L1258" s="157"/>
      <c r="M1258" s="163"/>
      <c r="T1258" s="164"/>
      <c r="AT1258" s="159" t="s">
        <v>328</v>
      </c>
      <c r="AU1258" s="159" t="s">
        <v>88</v>
      </c>
      <c r="AV1258" s="12" t="s">
        <v>88</v>
      </c>
      <c r="AW1258" s="12" t="s">
        <v>31</v>
      </c>
      <c r="AX1258" s="12" t="s">
        <v>76</v>
      </c>
      <c r="AY1258" s="159" t="s">
        <v>317</v>
      </c>
    </row>
    <row r="1259" spans="2:65" s="13" customFormat="1" ht="10">
      <c r="B1259" s="165"/>
      <c r="D1259" s="158" t="s">
        <v>328</v>
      </c>
      <c r="E1259" s="166" t="s">
        <v>1</v>
      </c>
      <c r="F1259" s="167" t="s">
        <v>1967</v>
      </c>
      <c r="H1259" s="168">
        <v>1452.01</v>
      </c>
      <c r="I1259" s="169"/>
      <c r="L1259" s="165"/>
      <c r="M1259" s="170"/>
      <c r="T1259" s="171"/>
      <c r="AT1259" s="166" t="s">
        <v>328</v>
      </c>
      <c r="AU1259" s="166" t="s">
        <v>88</v>
      </c>
      <c r="AV1259" s="13" t="s">
        <v>92</v>
      </c>
      <c r="AW1259" s="13" t="s">
        <v>31</v>
      </c>
      <c r="AX1259" s="13" t="s">
        <v>76</v>
      </c>
      <c r="AY1259" s="166" t="s">
        <v>317</v>
      </c>
    </row>
    <row r="1260" spans="2:65" s="12" customFormat="1" ht="10">
      <c r="B1260" s="157"/>
      <c r="D1260" s="158" t="s">
        <v>328</v>
      </c>
      <c r="E1260" s="159" t="s">
        <v>1</v>
      </c>
      <c r="F1260" s="160" t="s">
        <v>1968</v>
      </c>
      <c r="H1260" s="161">
        <v>6</v>
      </c>
      <c r="I1260" s="162"/>
      <c r="L1260" s="157"/>
      <c r="M1260" s="163"/>
      <c r="T1260" s="164"/>
      <c r="AT1260" s="159" t="s">
        <v>328</v>
      </c>
      <c r="AU1260" s="159" t="s">
        <v>88</v>
      </c>
      <c r="AV1260" s="12" t="s">
        <v>88</v>
      </c>
      <c r="AW1260" s="12" t="s">
        <v>31</v>
      </c>
      <c r="AX1260" s="12" t="s">
        <v>76</v>
      </c>
      <c r="AY1260" s="159" t="s">
        <v>317</v>
      </c>
    </row>
    <row r="1261" spans="2:65" s="12" customFormat="1" ht="10">
      <c r="B1261" s="157"/>
      <c r="D1261" s="158" t="s">
        <v>328</v>
      </c>
      <c r="E1261" s="159" t="s">
        <v>1</v>
      </c>
      <c r="F1261" s="160" t="s">
        <v>2032</v>
      </c>
      <c r="H1261" s="161">
        <v>4.37</v>
      </c>
      <c r="I1261" s="162"/>
      <c r="L1261" s="157"/>
      <c r="M1261" s="163"/>
      <c r="T1261" s="164"/>
      <c r="AT1261" s="159" t="s">
        <v>328</v>
      </c>
      <c r="AU1261" s="159" t="s">
        <v>88</v>
      </c>
      <c r="AV1261" s="12" t="s">
        <v>88</v>
      </c>
      <c r="AW1261" s="12" t="s">
        <v>31</v>
      </c>
      <c r="AX1261" s="12" t="s">
        <v>76</v>
      </c>
      <c r="AY1261" s="159" t="s">
        <v>317</v>
      </c>
    </row>
    <row r="1262" spans="2:65" s="13" customFormat="1" ht="10">
      <c r="B1262" s="165"/>
      <c r="D1262" s="158" t="s">
        <v>328</v>
      </c>
      <c r="E1262" s="166" t="s">
        <v>1</v>
      </c>
      <c r="F1262" s="167" t="s">
        <v>1970</v>
      </c>
      <c r="H1262" s="168">
        <v>10.370000000000001</v>
      </c>
      <c r="I1262" s="169"/>
      <c r="L1262" s="165"/>
      <c r="M1262" s="170"/>
      <c r="T1262" s="171"/>
      <c r="AT1262" s="166" t="s">
        <v>328</v>
      </c>
      <c r="AU1262" s="166" t="s">
        <v>88</v>
      </c>
      <c r="AV1262" s="13" t="s">
        <v>92</v>
      </c>
      <c r="AW1262" s="13" t="s">
        <v>31</v>
      </c>
      <c r="AX1262" s="13" t="s">
        <v>76</v>
      </c>
      <c r="AY1262" s="166" t="s">
        <v>317</v>
      </c>
    </row>
    <row r="1263" spans="2:65" s="12" customFormat="1" ht="20">
      <c r="B1263" s="157"/>
      <c r="D1263" s="158" t="s">
        <v>328</v>
      </c>
      <c r="E1263" s="159" t="s">
        <v>1</v>
      </c>
      <c r="F1263" s="160" t="s">
        <v>1977</v>
      </c>
      <c r="H1263" s="161">
        <v>166.82</v>
      </c>
      <c r="I1263" s="162"/>
      <c r="L1263" s="157"/>
      <c r="M1263" s="163"/>
      <c r="T1263" s="164"/>
      <c r="AT1263" s="159" t="s">
        <v>328</v>
      </c>
      <c r="AU1263" s="159" t="s">
        <v>88</v>
      </c>
      <c r="AV1263" s="12" t="s">
        <v>88</v>
      </c>
      <c r="AW1263" s="12" t="s">
        <v>31</v>
      </c>
      <c r="AX1263" s="12" t="s">
        <v>76</v>
      </c>
      <c r="AY1263" s="159" t="s">
        <v>317</v>
      </c>
    </row>
    <row r="1264" spans="2:65" s="12" customFormat="1" ht="10">
      <c r="B1264" s="157"/>
      <c r="D1264" s="158" t="s">
        <v>328</v>
      </c>
      <c r="E1264" s="159" t="s">
        <v>1</v>
      </c>
      <c r="F1264" s="160" t="s">
        <v>1978</v>
      </c>
      <c r="H1264" s="161">
        <v>16.95</v>
      </c>
      <c r="I1264" s="162"/>
      <c r="L1264" s="157"/>
      <c r="M1264" s="163"/>
      <c r="T1264" s="164"/>
      <c r="AT1264" s="159" t="s">
        <v>328</v>
      </c>
      <c r="AU1264" s="159" t="s">
        <v>88</v>
      </c>
      <c r="AV1264" s="12" t="s">
        <v>88</v>
      </c>
      <c r="AW1264" s="12" t="s">
        <v>31</v>
      </c>
      <c r="AX1264" s="12" t="s">
        <v>76</v>
      </c>
      <c r="AY1264" s="159" t="s">
        <v>317</v>
      </c>
    </row>
    <row r="1265" spans="2:51" s="13" customFormat="1" ht="10">
      <c r="B1265" s="165"/>
      <c r="D1265" s="158" t="s">
        <v>328</v>
      </c>
      <c r="E1265" s="166" t="s">
        <v>1</v>
      </c>
      <c r="F1265" s="167" t="s">
        <v>1979</v>
      </c>
      <c r="H1265" s="168">
        <v>183.76999999999998</v>
      </c>
      <c r="I1265" s="169"/>
      <c r="L1265" s="165"/>
      <c r="M1265" s="170"/>
      <c r="T1265" s="171"/>
      <c r="AT1265" s="166" t="s">
        <v>328</v>
      </c>
      <c r="AU1265" s="166" t="s">
        <v>88</v>
      </c>
      <c r="AV1265" s="13" t="s">
        <v>92</v>
      </c>
      <c r="AW1265" s="13" t="s">
        <v>31</v>
      </c>
      <c r="AX1265" s="13" t="s">
        <v>76</v>
      </c>
      <c r="AY1265" s="166" t="s">
        <v>317</v>
      </c>
    </row>
    <row r="1266" spans="2:51" s="12" customFormat="1" ht="10">
      <c r="B1266" s="157"/>
      <c r="D1266" s="158" t="s">
        <v>328</v>
      </c>
      <c r="E1266" s="159" t="s">
        <v>1</v>
      </c>
      <c r="F1266" s="160" t="s">
        <v>1983</v>
      </c>
      <c r="H1266" s="161">
        <v>27.85</v>
      </c>
      <c r="I1266" s="162"/>
      <c r="L1266" s="157"/>
      <c r="M1266" s="163"/>
      <c r="T1266" s="164"/>
      <c r="AT1266" s="159" t="s">
        <v>328</v>
      </c>
      <c r="AU1266" s="159" t="s">
        <v>88</v>
      </c>
      <c r="AV1266" s="12" t="s">
        <v>88</v>
      </c>
      <c r="AW1266" s="12" t="s">
        <v>31</v>
      </c>
      <c r="AX1266" s="12" t="s">
        <v>76</v>
      </c>
      <c r="AY1266" s="159" t="s">
        <v>317</v>
      </c>
    </row>
    <row r="1267" spans="2:51" s="13" customFormat="1" ht="10">
      <c r="B1267" s="165"/>
      <c r="D1267" s="158" t="s">
        <v>328</v>
      </c>
      <c r="E1267" s="166" t="s">
        <v>1</v>
      </c>
      <c r="F1267" s="167" t="s">
        <v>1984</v>
      </c>
      <c r="H1267" s="168">
        <v>27.85</v>
      </c>
      <c r="I1267" s="169"/>
      <c r="L1267" s="165"/>
      <c r="M1267" s="170"/>
      <c r="T1267" s="171"/>
      <c r="AT1267" s="166" t="s">
        <v>328</v>
      </c>
      <c r="AU1267" s="166" t="s">
        <v>88</v>
      </c>
      <c r="AV1267" s="13" t="s">
        <v>92</v>
      </c>
      <c r="AW1267" s="13" t="s">
        <v>31</v>
      </c>
      <c r="AX1267" s="13" t="s">
        <v>76</v>
      </c>
      <c r="AY1267" s="166" t="s">
        <v>317</v>
      </c>
    </row>
    <row r="1268" spans="2:51" s="12" customFormat="1" ht="10">
      <c r="B1268" s="157"/>
      <c r="D1268" s="158" t="s">
        <v>328</v>
      </c>
      <c r="E1268" s="159" t="s">
        <v>1</v>
      </c>
      <c r="F1268" s="160" t="s">
        <v>1985</v>
      </c>
      <c r="H1268" s="161">
        <v>1174.9000000000001</v>
      </c>
      <c r="I1268" s="162"/>
      <c r="L1268" s="157"/>
      <c r="M1268" s="163"/>
      <c r="T1268" s="164"/>
      <c r="AT1268" s="159" t="s">
        <v>328</v>
      </c>
      <c r="AU1268" s="159" t="s">
        <v>88</v>
      </c>
      <c r="AV1268" s="12" t="s">
        <v>88</v>
      </c>
      <c r="AW1268" s="12" t="s">
        <v>31</v>
      </c>
      <c r="AX1268" s="12" t="s">
        <v>76</v>
      </c>
      <c r="AY1268" s="159" t="s">
        <v>317</v>
      </c>
    </row>
    <row r="1269" spans="2:51" s="12" customFormat="1" ht="10">
      <c r="B1269" s="157"/>
      <c r="D1269" s="158" t="s">
        <v>328</v>
      </c>
      <c r="E1269" s="159" t="s">
        <v>1</v>
      </c>
      <c r="F1269" s="160" t="s">
        <v>1986</v>
      </c>
      <c r="H1269" s="161">
        <v>1352.1</v>
      </c>
      <c r="I1269" s="162"/>
      <c r="L1269" s="157"/>
      <c r="M1269" s="163"/>
      <c r="T1269" s="164"/>
      <c r="AT1269" s="159" t="s">
        <v>328</v>
      </c>
      <c r="AU1269" s="159" t="s">
        <v>88</v>
      </c>
      <c r="AV1269" s="12" t="s">
        <v>88</v>
      </c>
      <c r="AW1269" s="12" t="s">
        <v>31</v>
      </c>
      <c r="AX1269" s="12" t="s">
        <v>76</v>
      </c>
      <c r="AY1269" s="159" t="s">
        <v>317</v>
      </c>
    </row>
    <row r="1270" spans="2:51" s="12" customFormat="1" ht="10">
      <c r="B1270" s="157"/>
      <c r="D1270" s="158" t="s">
        <v>328</v>
      </c>
      <c r="E1270" s="159" t="s">
        <v>1</v>
      </c>
      <c r="F1270" s="160" t="s">
        <v>1987</v>
      </c>
      <c r="H1270" s="161">
        <v>923.601</v>
      </c>
      <c r="I1270" s="162"/>
      <c r="L1270" s="157"/>
      <c r="M1270" s="163"/>
      <c r="T1270" s="164"/>
      <c r="AT1270" s="159" t="s">
        <v>328</v>
      </c>
      <c r="AU1270" s="159" t="s">
        <v>88</v>
      </c>
      <c r="AV1270" s="12" t="s">
        <v>88</v>
      </c>
      <c r="AW1270" s="12" t="s">
        <v>31</v>
      </c>
      <c r="AX1270" s="12" t="s">
        <v>76</v>
      </c>
      <c r="AY1270" s="159" t="s">
        <v>317</v>
      </c>
    </row>
    <row r="1271" spans="2:51" s="13" customFormat="1" ht="10">
      <c r="B1271" s="165"/>
      <c r="D1271" s="158" t="s">
        <v>328</v>
      </c>
      <c r="E1271" s="166" t="s">
        <v>1</v>
      </c>
      <c r="F1271" s="167" t="s">
        <v>2033</v>
      </c>
      <c r="H1271" s="168">
        <v>3450.6010000000001</v>
      </c>
      <c r="I1271" s="169"/>
      <c r="L1271" s="165"/>
      <c r="M1271" s="170"/>
      <c r="T1271" s="171"/>
      <c r="AT1271" s="166" t="s">
        <v>328</v>
      </c>
      <c r="AU1271" s="166" t="s">
        <v>88</v>
      </c>
      <c r="AV1271" s="13" t="s">
        <v>92</v>
      </c>
      <c r="AW1271" s="13" t="s">
        <v>31</v>
      </c>
      <c r="AX1271" s="13" t="s">
        <v>76</v>
      </c>
      <c r="AY1271" s="166" t="s">
        <v>317</v>
      </c>
    </row>
    <row r="1272" spans="2:51" s="12" customFormat="1" ht="10">
      <c r="B1272" s="157"/>
      <c r="D1272" s="158" t="s">
        <v>328</v>
      </c>
      <c r="E1272" s="159" t="s">
        <v>1</v>
      </c>
      <c r="F1272" s="160" t="s">
        <v>1942</v>
      </c>
      <c r="H1272" s="161">
        <v>38.99</v>
      </c>
      <c r="I1272" s="162"/>
      <c r="L1272" s="157"/>
      <c r="M1272" s="163"/>
      <c r="T1272" s="164"/>
      <c r="AT1272" s="159" t="s">
        <v>328</v>
      </c>
      <c r="AU1272" s="159" t="s">
        <v>88</v>
      </c>
      <c r="AV1272" s="12" t="s">
        <v>88</v>
      </c>
      <c r="AW1272" s="12" t="s">
        <v>31</v>
      </c>
      <c r="AX1272" s="12" t="s">
        <v>76</v>
      </c>
      <c r="AY1272" s="159" t="s">
        <v>317</v>
      </c>
    </row>
    <row r="1273" spans="2:51" s="12" customFormat="1" ht="10">
      <c r="B1273" s="157"/>
      <c r="D1273" s="158" t="s">
        <v>328</v>
      </c>
      <c r="E1273" s="159" t="s">
        <v>1</v>
      </c>
      <c r="F1273" s="160" t="s">
        <v>1943</v>
      </c>
      <c r="H1273" s="161">
        <v>66.36</v>
      </c>
      <c r="I1273" s="162"/>
      <c r="L1273" s="157"/>
      <c r="M1273" s="163"/>
      <c r="T1273" s="164"/>
      <c r="AT1273" s="159" t="s">
        <v>328</v>
      </c>
      <c r="AU1273" s="159" t="s">
        <v>88</v>
      </c>
      <c r="AV1273" s="12" t="s">
        <v>88</v>
      </c>
      <c r="AW1273" s="12" t="s">
        <v>31</v>
      </c>
      <c r="AX1273" s="12" t="s">
        <v>76</v>
      </c>
      <c r="AY1273" s="159" t="s">
        <v>317</v>
      </c>
    </row>
    <row r="1274" spans="2:51" s="12" customFormat="1" ht="10">
      <c r="B1274" s="157"/>
      <c r="D1274" s="158" t="s">
        <v>328</v>
      </c>
      <c r="E1274" s="159" t="s">
        <v>1</v>
      </c>
      <c r="F1274" s="160" t="s">
        <v>1944</v>
      </c>
      <c r="H1274" s="161">
        <v>13.23</v>
      </c>
      <c r="I1274" s="162"/>
      <c r="L1274" s="157"/>
      <c r="M1274" s="163"/>
      <c r="T1274" s="164"/>
      <c r="AT1274" s="159" t="s">
        <v>328</v>
      </c>
      <c r="AU1274" s="159" t="s">
        <v>88</v>
      </c>
      <c r="AV1274" s="12" t="s">
        <v>88</v>
      </c>
      <c r="AW1274" s="12" t="s">
        <v>31</v>
      </c>
      <c r="AX1274" s="12" t="s">
        <v>76</v>
      </c>
      <c r="AY1274" s="159" t="s">
        <v>317</v>
      </c>
    </row>
    <row r="1275" spans="2:51" s="13" customFormat="1" ht="10">
      <c r="B1275" s="165"/>
      <c r="D1275" s="158" t="s">
        <v>328</v>
      </c>
      <c r="E1275" s="166" t="s">
        <v>1</v>
      </c>
      <c r="F1275" s="167" t="s">
        <v>1945</v>
      </c>
      <c r="H1275" s="168">
        <v>118.58</v>
      </c>
      <c r="I1275" s="169"/>
      <c r="L1275" s="165"/>
      <c r="M1275" s="170"/>
      <c r="T1275" s="171"/>
      <c r="AT1275" s="166" t="s">
        <v>328</v>
      </c>
      <c r="AU1275" s="166" t="s">
        <v>88</v>
      </c>
      <c r="AV1275" s="13" t="s">
        <v>92</v>
      </c>
      <c r="AW1275" s="13" t="s">
        <v>31</v>
      </c>
      <c r="AX1275" s="13" t="s">
        <v>76</v>
      </c>
      <c r="AY1275" s="166" t="s">
        <v>317</v>
      </c>
    </row>
    <row r="1276" spans="2:51" s="12" customFormat="1" ht="10">
      <c r="B1276" s="157"/>
      <c r="D1276" s="158" t="s">
        <v>328</v>
      </c>
      <c r="E1276" s="159" t="s">
        <v>1</v>
      </c>
      <c r="F1276" s="160" t="s">
        <v>1990</v>
      </c>
      <c r="H1276" s="161">
        <v>258.58999999999997</v>
      </c>
      <c r="I1276" s="162"/>
      <c r="L1276" s="157"/>
      <c r="M1276" s="163"/>
      <c r="T1276" s="164"/>
      <c r="AT1276" s="159" t="s">
        <v>328</v>
      </c>
      <c r="AU1276" s="159" t="s">
        <v>88</v>
      </c>
      <c r="AV1276" s="12" t="s">
        <v>88</v>
      </c>
      <c r="AW1276" s="12" t="s">
        <v>31</v>
      </c>
      <c r="AX1276" s="12" t="s">
        <v>76</v>
      </c>
      <c r="AY1276" s="159" t="s">
        <v>317</v>
      </c>
    </row>
    <row r="1277" spans="2:51" s="12" customFormat="1" ht="10">
      <c r="B1277" s="157"/>
      <c r="D1277" s="158" t="s">
        <v>328</v>
      </c>
      <c r="E1277" s="159" t="s">
        <v>1</v>
      </c>
      <c r="F1277" s="160" t="s">
        <v>1991</v>
      </c>
      <c r="H1277" s="161">
        <v>568.41999999999996</v>
      </c>
      <c r="I1277" s="162"/>
      <c r="L1277" s="157"/>
      <c r="M1277" s="163"/>
      <c r="T1277" s="164"/>
      <c r="AT1277" s="159" t="s">
        <v>328</v>
      </c>
      <c r="AU1277" s="159" t="s">
        <v>88</v>
      </c>
      <c r="AV1277" s="12" t="s">
        <v>88</v>
      </c>
      <c r="AW1277" s="12" t="s">
        <v>31</v>
      </c>
      <c r="AX1277" s="12" t="s">
        <v>76</v>
      </c>
      <c r="AY1277" s="159" t="s">
        <v>317</v>
      </c>
    </row>
    <row r="1278" spans="2:51" s="12" customFormat="1" ht="10">
      <c r="B1278" s="157"/>
      <c r="D1278" s="158" t="s">
        <v>328</v>
      </c>
      <c r="E1278" s="159" t="s">
        <v>1</v>
      </c>
      <c r="F1278" s="160" t="s">
        <v>1992</v>
      </c>
      <c r="H1278" s="161">
        <v>583.11</v>
      </c>
      <c r="I1278" s="162"/>
      <c r="L1278" s="157"/>
      <c r="M1278" s="163"/>
      <c r="T1278" s="164"/>
      <c r="AT1278" s="159" t="s">
        <v>328</v>
      </c>
      <c r="AU1278" s="159" t="s">
        <v>88</v>
      </c>
      <c r="AV1278" s="12" t="s">
        <v>88</v>
      </c>
      <c r="AW1278" s="12" t="s">
        <v>31</v>
      </c>
      <c r="AX1278" s="12" t="s">
        <v>76</v>
      </c>
      <c r="AY1278" s="159" t="s">
        <v>317</v>
      </c>
    </row>
    <row r="1279" spans="2:51" s="13" customFormat="1" ht="10">
      <c r="B1279" s="165"/>
      <c r="D1279" s="158" t="s">
        <v>328</v>
      </c>
      <c r="E1279" s="166" t="s">
        <v>1</v>
      </c>
      <c r="F1279" s="167" t="s">
        <v>2034</v>
      </c>
      <c r="H1279" s="168">
        <v>1410.12</v>
      </c>
      <c r="I1279" s="169"/>
      <c r="L1279" s="165"/>
      <c r="M1279" s="170"/>
      <c r="T1279" s="171"/>
      <c r="AT1279" s="166" t="s">
        <v>328</v>
      </c>
      <c r="AU1279" s="166" t="s">
        <v>88</v>
      </c>
      <c r="AV1279" s="13" t="s">
        <v>92</v>
      </c>
      <c r="AW1279" s="13" t="s">
        <v>31</v>
      </c>
      <c r="AX1279" s="13" t="s">
        <v>76</v>
      </c>
      <c r="AY1279" s="166" t="s">
        <v>317</v>
      </c>
    </row>
    <row r="1280" spans="2:51" s="12" customFormat="1" ht="10">
      <c r="B1280" s="157"/>
      <c r="D1280" s="158" t="s">
        <v>328</v>
      </c>
      <c r="E1280" s="159" t="s">
        <v>1</v>
      </c>
      <c r="F1280" s="160" t="s">
        <v>1994</v>
      </c>
      <c r="H1280" s="161">
        <v>431.4</v>
      </c>
      <c r="I1280" s="162"/>
      <c r="L1280" s="157"/>
      <c r="M1280" s="163"/>
      <c r="T1280" s="164"/>
      <c r="AT1280" s="159" t="s">
        <v>328</v>
      </c>
      <c r="AU1280" s="159" t="s">
        <v>88</v>
      </c>
      <c r="AV1280" s="12" t="s">
        <v>88</v>
      </c>
      <c r="AW1280" s="12" t="s">
        <v>31</v>
      </c>
      <c r="AX1280" s="12" t="s">
        <v>76</v>
      </c>
      <c r="AY1280" s="159" t="s">
        <v>317</v>
      </c>
    </row>
    <row r="1281" spans="2:65" s="13" customFormat="1" ht="10">
      <c r="B1281" s="165"/>
      <c r="D1281" s="158" t="s">
        <v>328</v>
      </c>
      <c r="E1281" s="166" t="s">
        <v>1</v>
      </c>
      <c r="F1281" s="167" t="s">
        <v>1947</v>
      </c>
      <c r="H1281" s="168">
        <v>431.4</v>
      </c>
      <c r="I1281" s="169"/>
      <c r="L1281" s="165"/>
      <c r="M1281" s="170"/>
      <c r="T1281" s="171"/>
      <c r="AT1281" s="166" t="s">
        <v>328</v>
      </c>
      <c r="AU1281" s="166" t="s">
        <v>88</v>
      </c>
      <c r="AV1281" s="13" t="s">
        <v>92</v>
      </c>
      <c r="AW1281" s="13" t="s">
        <v>31</v>
      </c>
      <c r="AX1281" s="13" t="s">
        <v>76</v>
      </c>
      <c r="AY1281" s="166" t="s">
        <v>317</v>
      </c>
    </row>
    <row r="1282" spans="2:65" s="12" customFormat="1" ht="10">
      <c r="B1282" s="157"/>
      <c r="D1282" s="158" t="s">
        <v>328</v>
      </c>
      <c r="E1282" s="159" t="s">
        <v>1</v>
      </c>
      <c r="F1282" s="160" t="s">
        <v>2010</v>
      </c>
      <c r="H1282" s="161">
        <v>56.7</v>
      </c>
      <c r="I1282" s="162"/>
      <c r="L1282" s="157"/>
      <c r="M1282" s="163"/>
      <c r="T1282" s="164"/>
      <c r="AT1282" s="159" t="s">
        <v>328</v>
      </c>
      <c r="AU1282" s="159" t="s">
        <v>88</v>
      </c>
      <c r="AV1282" s="12" t="s">
        <v>88</v>
      </c>
      <c r="AW1282" s="12" t="s">
        <v>31</v>
      </c>
      <c r="AX1282" s="12" t="s">
        <v>76</v>
      </c>
      <c r="AY1282" s="159" t="s">
        <v>317</v>
      </c>
    </row>
    <row r="1283" spans="2:65" s="12" customFormat="1" ht="10">
      <c r="B1283" s="157"/>
      <c r="D1283" s="158" t="s">
        <v>328</v>
      </c>
      <c r="E1283" s="159" t="s">
        <v>1</v>
      </c>
      <c r="F1283" s="160" t="s">
        <v>2011</v>
      </c>
      <c r="H1283" s="161">
        <v>51.88</v>
      </c>
      <c r="I1283" s="162"/>
      <c r="L1283" s="157"/>
      <c r="M1283" s="163"/>
      <c r="T1283" s="164"/>
      <c r="AT1283" s="159" t="s">
        <v>328</v>
      </c>
      <c r="AU1283" s="159" t="s">
        <v>88</v>
      </c>
      <c r="AV1283" s="12" t="s">
        <v>88</v>
      </c>
      <c r="AW1283" s="12" t="s">
        <v>31</v>
      </c>
      <c r="AX1283" s="12" t="s">
        <v>76</v>
      </c>
      <c r="AY1283" s="159" t="s">
        <v>317</v>
      </c>
    </row>
    <row r="1284" spans="2:65" s="13" customFormat="1" ht="10">
      <c r="B1284" s="165"/>
      <c r="D1284" s="158" t="s">
        <v>328</v>
      </c>
      <c r="E1284" s="166" t="s">
        <v>1</v>
      </c>
      <c r="F1284" s="167" t="s">
        <v>2012</v>
      </c>
      <c r="H1284" s="168">
        <v>108.58000000000001</v>
      </c>
      <c r="I1284" s="169"/>
      <c r="L1284" s="165"/>
      <c r="M1284" s="170"/>
      <c r="T1284" s="171"/>
      <c r="AT1284" s="166" t="s">
        <v>328</v>
      </c>
      <c r="AU1284" s="166" t="s">
        <v>88</v>
      </c>
      <c r="AV1284" s="13" t="s">
        <v>92</v>
      </c>
      <c r="AW1284" s="13" t="s">
        <v>31</v>
      </c>
      <c r="AX1284" s="13" t="s">
        <v>76</v>
      </c>
      <c r="AY1284" s="166" t="s">
        <v>317</v>
      </c>
    </row>
    <row r="1285" spans="2:65" s="12" customFormat="1" ht="10">
      <c r="B1285" s="157"/>
      <c r="D1285" s="158" t="s">
        <v>328</v>
      </c>
      <c r="E1285" s="159" t="s">
        <v>1</v>
      </c>
      <c r="F1285" s="160" t="s">
        <v>2017</v>
      </c>
      <c r="H1285" s="161">
        <v>40.99</v>
      </c>
      <c r="I1285" s="162"/>
      <c r="L1285" s="157"/>
      <c r="M1285" s="163"/>
      <c r="T1285" s="164"/>
      <c r="AT1285" s="159" t="s">
        <v>328</v>
      </c>
      <c r="AU1285" s="159" t="s">
        <v>88</v>
      </c>
      <c r="AV1285" s="12" t="s">
        <v>88</v>
      </c>
      <c r="AW1285" s="12" t="s">
        <v>31</v>
      </c>
      <c r="AX1285" s="12" t="s">
        <v>76</v>
      </c>
      <c r="AY1285" s="159" t="s">
        <v>317</v>
      </c>
    </row>
    <row r="1286" spans="2:65" s="13" customFormat="1" ht="10">
      <c r="B1286" s="165"/>
      <c r="D1286" s="158" t="s">
        <v>328</v>
      </c>
      <c r="E1286" s="166" t="s">
        <v>1</v>
      </c>
      <c r="F1286" s="167" t="s">
        <v>2018</v>
      </c>
      <c r="H1286" s="168">
        <v>40.99</v>
      </c>
      <c r="I1286" s="169"/>
      <c r="L1286" s="165"/>
      <c r="M1286" s="170"/>
      <c r="T1286" s="171"/>
      <c r="AT1286" s="166" t="s">
        <v>328</v>
      </c>
      <c r="AU1286" s="166" t="s">
        <v>88</v>
      </c>
      <c r="AV1286" s="13" t="s">
        <v>92</v>
      </c>
      <c r="AW1286" s="13" t="s">
        <v>31</v>
      </c>
      <c r="AX1286" s="13" t="s">
        <v>76</v>
      </c>
      <c r="AY1286" s="166" t="s">
        <v>317</v>
      </c>
    </row>
    <row r="1287" spans="2:65" s="14" customFormat="1" ht="10">
      <c r="B1287" s="172"/>
      <c r="D1287" s="158" t="s">
        <v>328</v>
      </c>
      <c r="E1287" s="173" t="s">
        <v>1</v>
      </c>
      <c r="F1287" s="174" t="s">
        <v>332</v>
      </c>
      <c r="H1287" s="175">
        <v>7234.2709999999979</v>
      </c>
      <c r="I1287" s="176"/>
      <c r="L1287" s="172"/>
      <c r="M1287" s="177"/>
      <c r="T1287" s="178"/>
      <c r="AT1287" s="173" t="s">
        <v>328</v>
      </c>
      <c r="AU1287" s="173" t="s">
        <v>88</v>
      </c>
      <c r="AV1287" s="14" t="s">
        <v>323</v>
      </c>
      <c r="AW1287" s="14" t="s">
        <v>31</v>
      </c>
      <c r="AX1287" s="14" t="s">
        <v>83</v>
      </c>
      <c r="AY1287" s="173" t="s">
        <v>317</v>
      </c>
    </row>
    <row r="1288" spans="2:65" s="1" customFormat="1" ht="44.25" customHeight="1">
      <c r="B1288" s="142"/>
      <c r="C1288" s="143" t="s">
        <v>2039</v>
      </c>
      <c r="D1288" s="143" t="s">
        <v>319</v>
      </c>
      <c r="E1288" s="144" t="s">
        <v>2040</v>
      </c>
      <c r="F1288" s="145" t="s">
        <v>2041</v>
      </c>
      <c r="G1288" s="146" t="s">
        <v>444</v>
      </c>
      <c r="H1288" s="147">
        <v>375.02</v>
      </c>
      <c r="I1288" s="148"/>
      <c r="J1288" s="149">
        <f>ROUND(I1288*H1288,2)</f>
        <v>0</v>
      </c>
      <c r="K1288" s="150"/>
      <c r="L1288" s="31"/>
      <c r="M1288" s="151" t="s">
        <v>1</v>
      </c>
      <c r="N1288" s="152" t="s">
        <v>42</v>
      </c>
      <c r="P1288" s="153">
        <f>O1288*H1288</f>
        <v>0</v>
      </c>
      <c r="Q1288" s="153">
        <v>6.0260000000000001E-2</v>
      </c>
      <c r="R1288" s="153">
        <f>Q1288*H1288</f>
        <v>22.598705199999998</v>
      </c>
      <c r="S1288" s="153">
        <v>0</v>
      </c>
      <c r="T1288" s="154">
        <f>S1288*H1288</f>
        <v>0</v>
      </c>
      <c r="AR1288" s="155" t="s">
        <v>323</v>
      </c>
      <c r="AT1288" s="155" t="s">
        <v>319</v>
      </c>
      <c r="AU1288" s="155" t="s">
        <v>88</v>
      </c>
      <c r="AY1288" s="16" t="s">
        <v>317</v>
      </c>
      <c r="BE1288" s="156">
        <f>IF(N1288="základná",J1288,0)</f>
        <v>0</v>
      </c>
      <c r="BF1288" s="156">
        <f>IF(N1288="znížená",J1288,0)</f>
        <v>0</v>
      </c>
      <c r="BG1288" s="156">
        <f>IF(N1288="zákl. prenesená",J1288,0)</f>
        <v>0</v>
      </c>
      <c r="BH1288" s="156">
        <f>IF(N1288="zníž. prenesená",J1288,0)</f>
        <v>0</v>
      </c>
      <c r="BI1288" s="156">
        <f>IF(N1288="nulová",J1288,0)</f>
        <v>0</v>
      </c>
      <c r="BJ1288" s="16" t="s">
        <v>88</v>
      </c>
      <c r="BK1288" s="156">
        <f>ROUND(I1288*H1288,2)</f>
        <v>0</v>
      </c>
      <c r="BL1288" s="16" t="s">
        <v>323</v>
      </c>
      <c r="BM1288" s="155" t="s">
        <v>2042</v>
      </c>
    </row>
    <row r="1289" spans="2:65" s="12" customFormat="1" ht="10">
      <c r="B1289" s="157"/>
      <c r="D1289" s="158" t="s">
        <v>328</v>
      </c>
      <c r="E1289" s="159" t="s">
        <v>1</v>
      </c>
      <c r="F1289" s="160" t="s">
        <v>2013</v>
      </c>
      <c r="H1289" s="161">
        <v>375.02</v>
      </c>
      <c r="I1289" s="162"/>
      <c r="L1289" s="157"/>
      <c r="M1289" s="163"/>
      <c r="T1289" s="164"/>
      <c r="AT1289" s="159" t="s">
        <v>328</v>
      </c>
      <c r="AU1289" s="159" t="s">
        <v>88</v>
      </c>
      <c r="AV1289" s="12" t="s">
        <v>88</v>
      </c>
      <c r="AW1289" s="12" t="s">
        <v>31</v>
      </c>
      <c r="AX1289" s="12" t="s">
        <v>76</v>
      </c>
      <c r="AY1289" s="159" t="s">
        <v>317</v>
      </c>
    </row>
    <row r="1290" spans="2:65" s="13" customFormat="1" ht="10">
      <c r="B1290" s="165"/>
      <c r="D1290" s="158" t="s">
        <v>328</v>
      </c>
      <c r="E1290" s="166" t="s">
        <v>1</v>
      </c>
      <c r="F1290" s="167" t="s">
        <v>331</v>
      </c>
      <c r="H1290" s="168">
        <v>375.02</v>
      </c>
      <c r="I1290" s="169"/>
      <c r="L1290" s="165"/>
      <c r="M1290" s="170"/>
      <c r="T1290" s="171"/>
      <c r="AT1290" s="166" t="s">
        <v>328</v>
      </c>
      <c r="AU1290" s="166" t="s">
        <v>88</v>
      </c>
      <c r="AV1290" s="13" t="s">
        <v>92</v>
      </c>
      <c r="AW1290" s="13" t="s">
        <v>31</v>
      </c>
      <c r="AX1290" s="13" t="s">
        <v>76</v>
      </c>
      <c r="AY1290" s="166" t="s">
        <v>317</v>
      </c>
    </row>
    <row r="1291" spans="2:65" s="14" customFormat="1" ht="10">
      <c r="B1291" s="172"/>
      <c r="D1291" s="158" t="s">
        <v>328</v>
      </c>
      <c r="E1291" s="173" t="s">
        <v>1</v>
      </c>
      <c r="F1291" s="174" t="s">
        <v>332</v>
      </c>
      <c r="H1291" s="175">
        <v>375.02</v>
      </c>
      <c r="I1291" s="176"/>
      <c r="L1291" s="172"/>
      <c r="M1291" s="177"/>
      <c r="T1291" s="178"/>
      <c r="AT1291" s="173" t="s">
        <v>328</v>
      </c>
      <c r="AU1291" s="173" t="s">
        <v>88</v>
      </c>
      <c r="AV1291" s="14" t="s">
        <v>323</v>
      </c>
      <c r="AW1291" s="14" t="s">
        <v>31</v>
      </c>
      <c r="AX1291" s="14" t="s">
        <v>83</v>
      </c>
      <c r="AY1291" s="173" t="s">
        <v>317</v>
      </c>
    </row>
    <row r="1292" spans="2:65" s="1" customFormat="1" ht="44.25" customHeight="1">
      <c r="B1292" s="142"/>
      <c r="C1292" s="143" t="s">
        <v>2043</v>
      </c>
      <c r="D1292" s="143" t="s">
        <v>319</v>
      </c>
      <c r="E1292" s="144" t="s">
        <v>2044</v>
      </c>
      <c r="F1292" s="145" t="s">
        <v>2045</v>
      </c>
      <c r="G1292" s="146" t="s">
        <v>444</v>
      </c>
      <c r="H1292" s="147">
        <v>51.29</v>
      </c>
      <c r="I1292" s="148"/>
      <c r="J1292" s="149">
        <f>ROUND(I1292*H1292,2)</f>
        <v>0</v>
      </c>
      <c r="K1292" s="150"/>
      <c r="L1292" s="31"/>
      <c r="M1292" s="151" t="s">
        <v>1</v>
      </c>
      <c r="N1292" s="152" t="s">
        <v>42</v>
      </c>
      <c r="P1292" s="153">
        <f>O1292*H1292</f>
        <v>0</v>
      </c>
      <c r="Q1292" s="153">
        <v>8.0339999999999995E-2</v>
      </c>
      <c r="R1292" s="153">
        <f>Q1292*H1292</f>
        <v>4.1206385999999995</v>
      </c>
      <c r="S1292" s="153">
        <v>0</v>
      </c>
      <c r="T1292" s="154">
        <f>S1292*H1292</f>
        <v>0</v>
      </c>
      <c r="AR1292" s="155" t="s">
        <v>323</v>
      </c>
      <c r="AT1292" s="155" t="s">
        <v>319</v>
      </c>
      <c r="AU1292" s="155" t="s">
        <v>88</v>
      </c>
      <c r="AY1292" s="16" t="s">
        <v>317</v>
      </c>
      <c r="BE1292" s="156">
        <f>IF(N1292="základná",J1292,0)</f>
        <v>0</v>
      </c>
      <c r="BF1292" s="156">
        <f>IF(N1292="znížená",J1292,0)</f>
        <v>0</v>
      </c>
      <c r="BG1292" s="156">
        <f>IF(N1292="zákl. prenesená",J1292,0)</f>
        <v>0</v>
      </c>
      <c r="BH1292" s="156">
        <f>IF(N1292="zníž. prenesená",J1292,0)</f>
        <v>0</v>
      </c>
      <c r="BI1292" s="156">
        <f>IF(N1292="nulová",J1292,0)</f>
        <v>0</v>
      </c>
      <c r="BJ1292" s="16" t="s">
        <v>88</v>
      </c>
      <c r="BK1292" s="156">
        <f>ROUND(I1292*H1292,2)</f>
        <v>0</v>
      </c>
      <c r="BL1292" s="16" t="s">
        <v>323</v>
      </c>
      <c r="BM1292" s="155" t="s">
        <v>2046</v>
      </c>
    </row>
    <row r="1293" spans="2:65" s="12" customFormat="1" ht="10">
      <c r="B1293" s="157"/>
      <c r="D1293" s="158" t="s">
        <v>328</v>
      </c>
      <c r="E1293" s="159" t="s">
        <v>1</v>
      </c>
      <c r="F1293" s="160" t="s">
        <v>1896</v>
      </c>
      <c r="H1293" s="161">
        <v>51.29</v>
      </c>
      <c r="I1293" s="162"/>
      <c r="L1293" s="157"/>
      <c r="M1293" s="163"/>
      <c r="T1293" s="164"/>
      <c r="AT1293" s="159" t="s">
        <v>328</v>
      </c>
      <c r="AU1293" s="159" t="s">
        <v>88</v>
      </c>
      <c r="AV1293" s="12" t="s">
        <v>88</v>
      </c>
      <c r="AW1293" s="12" t="s">
        <v>31</v>
      </c>
      <c r="AX1293" s="12" t="s">
        <v>76</v>
      </c>
      <c r="AY1293" s="159" t="s">
        <v>317</v>
      </c>
    </row>
    <row r="1294" spans="2:65" s="13" customFormat="1" ht="10">
      <c r="B1294" s="165"/>
      <c r="D1294" s="158" t="s">
        <v>328</v>
      </c>
      <c r="E1294" s="166" t="s">
        <v>1</v>
      </c>
      <c r="F1294" s="167" t="s">
        <v>1897</v>
      </c>
      <c r="H1294" s="168">
        <v>51.29</v>
      </c>
      <c r="I1294" s="169"/>
      <c r="L1294" s="165"/>
      <c r="M1294" s="170"/>
      <c r="T1294" s="171"/>
      <c r="AT1294" s="166" t="s">
        <v>328</v>
      </c>
      <c r="AU1294" s="166" t="s">
        <v>88</v>
      </c>
      <c r="AV1294" s="13" t="s">
        <v>92</v>
      </c>
      <c r="AW1294" s="13" t="s">
        <v>31</v>
      </c>
      <c r="AX1294" s="13" t="s">
        <v>76</v>
      </c>
      <c r="AY1294" s="166" t="s">
        <v>317</v>
      </c>
    </row>
    <row r="1295" spans="2:65" s="14" customFormat="1" ht="10">
      <c r="B1295" s="172"/>
      <c r="D1295" s="158" t="s">
        <v>328</v>
      </c>
      <c r="E1295" s="173" t="s">
        <v>1</v>
      </c>
      <c r="F1295" s="174" t="s">
        <v>332</v>
      </c>
      <c r="H1295" s="175">
        <v>51.29</v>
      </c>
      <c r="I1295" s="176"/>
      <c r="L1295" s="172"/>
      <c r="M1295" s="177"/>
      <c r="T1295" s="178"/>
      <c r="AT1295" s="173" t="s">
        <v>328</v>
      </c>
      <c r="AU1295" s="173" t="s">
        <v>88</v>
      </c>
      <c r="AV1295" s="14" t="s">
        <v>323</v>
      </c>
      <c r="AW1295" s="14" t="s">
        <v>31</v>
      </c>
      <c r="AX1295" s="14" t="s">
        <v>83</v>
      </c>
      <c r="AY1295" s="173" t="s">
        <v>317</v>
      </c>
    </row>
    <row r="1296" spans="2:65" s="1" customFormat="1" ht="44.25" customHeight="1">
      <c r="B1296" s="142"/>
      <c r="C1296" s="143" t="s">
        <v>2047</v>
      </c>
      <c r="D1296" s="143" t="s">
        <v>319</v>
      </c>
      <c r="E1296" s="144" t="s">
        <v>2048</v>
      </c>
      <c r="F1296" s="145" t="s">
        <v>2049</v>
      </c>
      <c r="G1296" s="146" t="s">
        <v>444</v>
      </c>
      <c r="H1296" s="147">
        <v>4.71</v>
      </c>
      <c r="I1296" s="148"/>
      <c r="J1296" s="149">
        <f>ROUND(I1296*H1296,2)</f>
        <v>0</v>
      </c>
      <c r="K1296" s="150"/>
      <c r="L1296" s="31"/>
      <c r="M1296" s="151" t="s">
        <v>1</v>
      </c>
      <c r="N1296" s="152" t="s">
        <v>42</v>
      </c>
      <c r="P1296" s="153">
        <f>O1296*H1296</f>
        <v>0</v>
      </c>
      <c r="Q1296" s="153">
        <v>9.0382500000000005E-2</v>
      </c>
      <c r="R1296" s="153">
        <f>Q1296*H1296</f>
        <v>0.425701575</v>
      </c>
      <c r="S1296" s="153">
        <v>0</v>
      </c>
      <c r="T1296" s="154">
        <f>S1296*H1296</f>
        <v>0</v>
      </c>
      <c r="AR1296" s="155" t="s">
        <v>323</v>
      </c>
      <c r="AT1296" s="155" t="s">
        <v>319</v>
      </c>
      <c r="AU1296" s="155" t="s">
        <v>88</v>
      </c>
      <c r="AY1296" s="16" t="s">
        <v>317</v>
      </c>
      <c r="BE1296" s="156">
        <f>IF(N1296="základná",J1296,0)</f>
        <v>0</v>
      </c>
      <c r="BF1296" s="156">
        <f>IF(N1296="znížená",J1296,0)</f>
        <v>0</v>
      </c>
      <c r="BG1296" s="156">
        <f>IF(N1296="zákl. prenesená",J1296,0)</f>
        <v>0</v>
      </c>
      <c r="BH1296" s="156">
        <f>IF(N1296="zníž. prenesená",J1296,0)</f>
        <v>0</v>
      </c>
      <c r="BI1296" s="156">
        <f>IF(N1296="nulová",J1296,0)</f>
        <v>0</v>
      </c>
      <c r="BJ1296" s="16" t="s">
        <v>88</v>
      </c>
      <c r="BK1296" s="156">
        <f>ROUND(I1296*H1296,2)</f>
        <v>0</v>
      </c>
      <c r="BL1296" s="16" t="s">
        <v>323</v>
      </c>
      <c r="BM1296" s="155" t="s">
        <v>2050</v>
      </c>
    </row>
    <row r="1297" spans="2:65" s="12" customFormat="1" ht="10">
      <c r="B1297" s="157"/>
      <c r="D1297" s="158" t="s">
        <v>328</v>
      </c>
      <c r="E1297" s="159" t="s">
        <v>1</v>
      </c>
      <c r="F1297" s="160" t="s">
        <v>1900</v>
      </c>
      <c r="H1297" s="161">
        <v>4.71</v>
      </c>
      <c r="I1297" s="162"/>
      <c r="L1297" s="157"/>
      <c r="M1297" s="163"/>
      <c r="T1297" s="164"/>
      <c r="AT1297" s="159" t="s">
        <v>328</v>
      </c>
      <c r="AU1297" s="159" t="s">
        <v>88</v>
      </c>
      <c r="AV1297" s="12" t="s">
        <v>88</v>
      </c>
      <c r="AW1297" s="12" t="s">
        <v>31</v>
      </c>
      <c r="AX1297" s="12" t="s">
        <v>76</v>
      </c>
      <c r="AY1297" s="159" t="s">
        <v>317</v>
      </c>
    </row>
    <row r="1298" spans="2:65" s="13" customFormat="1" ht="10">
      <c r="B1298" s="165"/>
      <c r="D1298" s="158" t="s">
        <v>328</v>
      </c>
      <c r="E1298" s="166" t="s">
        <v>1</v>
      </c>
      <c r="F1298" s="167" t="s">
        <v>1901</v>
      </c>
      <c r="H1298" s="168">
        <v>4.71</v>
      </c>
      <c r="I1298" s="169"/>
      <c r="L1298" s="165"/>
      <c r="M1298" s="170"/>
      <c r="T1298" s="171"/>
      <c r="AT1298" s="166" t="s">
        <v>328</v>
      </c>
      <c r="AU1298" s="166" t="s">
        <v>88</v>
      </c>
      <c r="AV1298" s="13" t="s">
        <v>92</v>
      </c>
      <c r="AW1298" s="13" t="s">
        <v>31</v>
      </c>
      <c r="AX1298" s="13" t="s">
        <v>76</v>
      </c>
      <c r="AY1298" s="166" t="s">
        <v>317</v>
      </c>
    </row>
    <row r="1299" spans="2:65" s="14" customFormat="1" ht="10">
      <c r="B1299" s="172"/>
      <c r="D1299" s="158" t="s">
        <v>328</v>
      </c>
      <c r="E1299" s="173" t="s">
        <v>1</v>
      </c>
      <c r="F1299" s="174" t="s">
        <v>332</v>
      </c>
      <c r="H1299" s="175">
        <v>4.71</v>
      </c>
      <c r="I1299" s="176"/>
      <c r="L1299" s="172"/>
      <c r="M1299" s="177"/>
      <c r="T1299" s="178"/>
      <c r="AT1299" s="173" t="s">
        <v>328</v>
      </c>
      <c r="AU1299" s="173" t="s">
        <v>88</v>
      </c>
      <c r="AV1299" s="14" t="s">
        <v>323</v>
      </c>
      <c r="AW1299" s="14" t="s">
        <v>31</v>
      </c>
      <c r="AX1299" s="14" t="s">
        <v>83</v>
      </c>
      <c r="AY1299" s="173" t="s">
        <v>317</v>
      </c>
    </row>
    <row r="1300" spans="2:65" s="1" customFormat="1" ht="44.25" customHeight="1">
      <c r="B1300" s="142"/>
      <c r="C1300" s="143" t="s">
        <v>2051</v>
      </c>
      <c r="D1300" s="143" t="s">
        <v>319</v>
      </c>
      <c r="E1300" s="144" t="s">
        <v>2052</v>
      </c>
      <c r="F1300" s="145" t="s">
        <v>2053</v>
      </c>
      <c r="G1300" s="146" t="s">
        <v>444</v>
      </c>
      <c r="H1300" s="147">
        <v>6.2</v>
      </c>
      <c r="I1300" s="148"/>
      <c r="J1300" s="149">
        <f>ROUND(I1300*H1300,2)</f>
        <v>0</v>
      </c>
      <c r="K1300" s="150"/>
      <c r="L1300" s="31"/>
      <c r="M1300" s="151" t="s">
        <v>1</v>
      </c>
      <c r="N1300" s="152" t="s">
        <v>42</v>
      </c>
      <c r="P1300" s="153">
        <f>O1300*H1300</f>
        <v>0</v>
      </c>
      <c r="Q1300" s="153">
        <v>0.1104675</v>
      </c>
      <c r="R1300" s="153">
        <f>Q1300*H1300</f>
        <v>0.68489849999999997</v>
      </c>
      <c r="S1300" s="153">
        <v>0</v>
      </c>
      <c r="T1300" s="154">
        <f>S1300*H1300</f>
        <v>0</v>
      </c>
      <c r="AR1300" s="155" t="s">
        <v>323</v>
      </c>
      <c r="AT1300" s="155" t="s">
        <v>319</v>
      </c>
      <c r="AU1300" s="155" t="s">
        <v>88</v>
      </c>
      <c r="AY1300" s="16" t="s">
        <v>317</v>
      </c>
      <c r="BE1300" s="156">
        <f>IF(N1300="základná",J1300,0)</f>
        <v>0</v>
      </c>
      <c r="BF1300" s="156">
        <f>IF(N1300="znížená",J1300,0)</f>
        <v>0</v>
      </c>
      <c r="BG1300" s="156">
        <f>IF(N1300="zákl. prenesená",J1300,0)</f>
        <v>0</v>
      </c>
      <c r="BH1300" s="156">
        <f>IF(N1300="zníž. prenesená",J1300,0)</f>
        <v>0</v>
      </c>
      <c r="BI1300" s="156">
        <f>IF(N1300="nulová",J1300,0)</f>
        <v>0</v>
      </c>
      <c r="BJ1300" s="16" t="s">
        <v>88</v>
      </c>
      <c r="BK1300" s="156">
        <f>ROUND(I1300*H1300,2)</f>
        <v>0</v>
      </c>
      <c r="BL1300" s="16" t="s">
        <v>323</v>
      </c>
      <c r="BM1300" s="155" t="s">
        <v>2054</v>
      </c>
    </row>
    <row r="1301" spans="2:65" s="12" customFormat="1" ht="10">
      <c r="B1301" s="157"/>
      <c r="D1301" s="158" t="s">
        <v>328</v>
      </c>
      <c r="E1301" s="159" t="s">
        <v>1</v>
      </c>
      <c r="F1301" s="160" t="s">
        <v>1898</v>
      </c>
      <c r="H1301" s="161">
        <v>6.2</v>
      </c>
      <c r="I1301" s="162"/>
      <c r="L1301" s="157"/>
      <c r="M1301" s="163"/>
      <c r="T1301" s="164"/>
      <c r="AT1301" s="159" t="s">
        <v>328</v>
      </c>
      <c r="AU1301" s="159" t="s">
        <v>88</v>
      </c>
      <c r="AV1301" s="12" t="s">
        <v>88</v>
      </c>
      <c r="AW1301" s="12" t="s">
        <v>31</v>
      </c>
      <c r="AX1301" s="12" t="s">
        <v>76</v>
      </c>
      <c r="AY1301" s="159" t="s">
        <v>317</v>
      </c>
    </row>
    <row r="1302" spans="2:65" s="13" customFormat="1" ht="10">
      <c r="B1302" s="165"/>
      <c r="D1302" s="158" t="s">
        <v>328</v>
      </c>
      <c r="E1302" s="166" t="s">
        <v>1</v>
      </c>
      <c r="F1302" s="167" t="s">
        <v>1899</v>
      </c>
      <c r="H1302" s="168">
        <v>6.2</v>
      </c>
      <c r="I1302" s="169"/>
      <c r="L1302" s="165"/>
      <c r="M1302" s="170"/>
      <c r="T1302" s="171"/>
      <c r="AT1302" s="166" t="s">
        <v>328</v>
      </c>
      <c r="AU1302" s="166" t="s">
        <v>88</v>
      </c>
      <c r="AV1302" s="13" t="s">
        <v>92</v>
      </c>
      <c r="AW1302" s="13" t="s">
        <v>31</v>
      </c>
      <c r="AX1302" s="13" t="s">
        <v>76</v>
      </c>
      <c r="AY1302" s="166" t="s">
        <v>317</v>
      </c>
    </row>
    <row r="1303" spans="2:65" s="14" customFormat="1" ht="10">
      <c r="B1303" s="172"/>
      <c r="D1303" s="158" t="s">
        <v>328</v>
      </c>
      <c r="E1303" s="173" t="s">
        <v>1</v>
      </c>
      <c r="F1303" s="174" t="s">
        <v>332</v>
      </c>
      <c r="H1303" s="175">
        <v>6.2</v>
      </c>
      <c r="I1303" s="176"/>
      <c r="L1303" s="172"/>
      <c r="M1303" s="177"/>
      <c r="T1303" s="178"/>
      <c r="AT1303" s="173" t="s">
        <v>328</v>
      </c>
      <c r="AU1303" s="173" t="s">
        <v>88</v>
      </c>
      <c r="AV1303" s="14" t="s">
        <v>323</v>
      </c>
      <c r="AW1303" s="14" t="s">
        <v>31</v>
      </c>
      <c r="AX1303" s="14" t="s">
        <v>83</v>
      </c>
      <c r="AY1303" s="173" t="s">
        <v>317</v>
      </c>
    </row>
    <row r="1304" spans="2:65" s="1" customFormat="1" ht="44.25" customHeight="1">
      <c r="B1304" s="142"/>
      <c r="C1304" s="143" t="s">
        <v>2055</v>
      </c>
      <c r="D1304" s="143" t="s">
        <v>319</v>
      </c>
      <c r="E1304" s="144" t="s">
        <v>2056</v>
      </c>
      <c r="F1304" s="145" t="s">
        <v>2057</v>
      </c>
      <c r="G1304" s="146" t="s">
        <v>444</v>
      </c>
      <c r="H1304" s="147">
        <v>40.99</v>
      </c>
      <c r="I1304" s="148"/>
      <c r="J1304" s="149">
        <f>ROUND(I1304*H1304,2)</f>
        <v>0</v>
      </c>
      <c r="K1304" s="150"/>
      <c r="L1304" s="31"/>
      <c r="M1304" s="151" t="s">
        <v>1</v>
      </c>
      <c r="N1304" s="152" t="s">
        <v>42</v>
      </c>
      <c r="P1304" s="153">
        <f>O1304*H1304</f>
        <v>0</v>
      </c>
      <c r="Q1304" s="153">
        <v>0.10043000000000001</v>
      </c>
      <c r="R1304" s="153">
        <f>Q1304*H1304</f>
        <v>4.1166257000000002</v>
      </c>
      <c r="S1304" s="153">
        <v>0</v>
      </c>
      <c r="T1304" s="154">
        <f>S1304*H1304</f>
        <v>0</v>
      </c>
      <c r="AR1304" s="155" t="s">
        <v>323</v>
      </c>
      <c r="AT1304" s="155" t="s">
        <v>319</v>
      </c>
      <c r="AU1304" s="155" t="s">
        <v>88</v>
      </c>
      <c r="AY1304" s="16" t="s">
        <v>317</v>
      </c>
      <c r="BE1304" s="156">
        <f>IF(N1304="základná",J1304,0)</f>
        <v>0</v>
      </c>
      <c r="BF1304" s="156">
        <f>IF(N1304="znížená",J1304,0)</f>
        <v>0</v>
      </c>
      <c r="BG1304" s="156">
        <f>IF(N1304="zákl. prenesená",J1304,0)</f>
        <v>0</v>
      </c>
      <c r="BH1304" s="156">
        <f>IF(N1304="zníž. prenesená",J1304,0)</f>
        <v>0</v>
      </c>
      <c r="BI1304" s="156">
        <f>IF(N1304="nulová",J1304,0)</f>
        <v>0</v>
      </c>
      <c r="BJ1304" s="16" t="s">
        <v>88</v>
      </c>
      <c r="BK1304" s="156">
        <f>ROUND(I1304*H1304,2)</f>
        <v>0</v>
      </c>
      <c r="BL1304" s="16" t="s">
        <v>323</v>
      </c>
      <c r="BM1304" s="155" t="s">
        <v>2058</v>
      </c>
    </row>
    <row r="1305" spans="2:65" s="12" customFormat="1" ht="10">
      <c r="B1305" s="157"/>
      <c r="D1305" s="158" t="s">
        <v>328</v>
      </c>
      <c r="E1305" s="159" t="s">
        <v>1</v>
      </c>
      <c r="F1305" s="160" t="s">
        <v>2017</v>
      </c>
      <c r="H1305" s="161">
        <v>40.99</v>
      </c>
      <c r="I1305" s="162"/>
      <c r="L1305" s="157"/>
      <c r="M1305" s="163"/>
      <c r="T1305" s="164"/>
      <c r="AT1305" s="159" t="s">
        <v>328</v>
      </c>
      <c r="AU1305" s="159" t="s">
        <v>88</v>
      </c>
      <c r="AV1305" s="12" t="s">
        <v>88</v>
      </c>
      <c r="AW1305" s="12" t="s">
        <v>31</v>
      </c>
      <c r="AX1305" s="12" t="s">
        <v>76</v>
      </c>
      <c r="AY1305" s="159" t="s">
        <v>317</v>
      </c>
    </row>
    <row r="1306" spans="2:65" s="13" customFormat="1" ht="10">
      <c r="B1306" s="165"/>
      <c r="D1306" s="158" t="s">
        <v>328</v>
      </c>
      <c r="E1306" s="166" t="s">
        <v>1</v>
      </c>
      <c r="F1306" s="167" t="s">
        <v>2018</v>
      </c>
      <c r="H1306" s="168">
        <v>40.99</v>
      </c>
      <c r="I1306" s="169"/>
      <c r="L1306" s="165"/>
      <c r="M1306" s="170"/>
      <c r="T1306" s="171"/>
      <c r="AT1306" s="166" t="s">
        <v>328</v>
      </c>
      <c r="AU1306" s="166" t="s">
        <v>88</v>
      </c>
      <c r="AV1306" s="13" t="s">
        <v>92</v>
      </c>
      <c r="AW1306" s="13" t="s">
        <v>31</v>
      </c>
      <c r="AX1306" s="13" t="s">
        <v>76</v>
      </c>
      <c r="AY1306" s="166" t="s">
        <v>317</v>
      </c>
    </row>
    <row r="1307" spans="2:65" s="14" customFormat="1" ht="10">
      <c r="B1307" s="172"/>
      <c r="D1307" s="158" t="s">
        <v>328</v>
      </c>
      <c r="E1307" s="173" t="s">
        <v>1</v>
      </c>
      <c r="F1307" s="174" t="s">
        <v>332</v>
      </c>
      <c r="H1307" s="175">
        <v>40.99</v>
      </c>
      <c r="I1307" s="176"/>
      <c r="L1307" s="172"/>
      <c r="M1307" s="177"/>
      <c r="T1307" s="178"/>
      <c r="AT1307" s="173" t="s">
        <v>328</v>
      </c>
      <c r="AU1307" s="173" t="s">
        <v>88</v>
      </c>
      <c r="AV1307" s="14" t="s">
        <v>323</v>
      </c>
      <c r="AW1307" s="14" t="s">
        <v>31</v>
      </c>
      <c r="AX1307" s="14" t="s">
        <v>83</v>
      </c>
      <c r="AY1307" s="173" t="s">
        <v>317</v>
      </c>
    </row>
    <row r="1308" spans="2:65" s="1" customFormat="1" ht="44.25" customHeight="1">
      <c r="B1308" s="142"/>
      <c r="C1308" s="143" t="s">
        <v>2059</v>
      </c>
      <c r="D1308" s="143" t="s">
        <v>319</v>
      </c>
      <c r="E1308" s="144" t="s">
        <v>2060</v>
      </c>
      <c r="F1308" s="145" t="s">
        <v>2061</v>
      </c>
      <c r="G1308" s="146" t="s">
        <v>444</v>
      </c>
      <c r="H1308" s="147">
        <v>131.12</v>
      </c>
      <c r="I1308" s="148"/>
      <c r="J1308" s="149">
        <f>ROUND(I1308*H1308,2)</f>
        <v>0</v>
      </c>
      <c r="K1308" s="150"/>
      <c r="L1308" s="31"/>
      <c r="M1308" s="151" t="s">
        <v>1</v>
      </c>
      <c r="N1308" s="152" t="s">
        <v>42</v>
      </c>
      <c r="P1308" s="153">
        <f>O1308*H1308</f>
        <v>0</v>
      </c>
      <c r="Q1308" s="153">
        <v>0.11047</v>
      </c>
      <c r="R1308" s="153">
        <f>Q1308*H1308</f>
        <v>14.484826400000001</v>
      </c>
      <c r="S1308" s="153">
        <v>0</v>
      </c>
      <c r="T1308" s="154">
        <f>S1308*H1308</f>
        <v>0</v>
      </c>
      <c r="AR1308" s="155" t="s">
        <v>323</v>
      </c>
      <c r="AT1308" s="155" t="s">
        <v>319</v>
      </c>
      <c r="AU1308" s="155" t="s">
        <v>88</v>
      </c>
      <c r="AY1308" s="16" t="s">
        <v>317</v>
      </c>
      <c r="BE1308" s="156">
        <f>IF(N1308="základná",J1308,0)</f>
        <v>0</v>
      </c>
      <c r="BF1308" s="156">
        <f>IF(N1308="znížená",J1308,0)</f>
        <v>0</v>
      </c>
      <c r="BG1308" s="156">
        <f>IF(N1308="zákl. prenesená",J1308,0)</f>
        <v>0</v>
      </c>
      <c r="BH1308" s="156">
        <f>IF(N1308="zníž. prenesená",J1308,0)</f>
        <v>0</v>
      </c>
      <c r="BI1308" s="156">
        <f>IF(N1308="nulová",J1308,0)</f>
        <v>0</v>
      </c>
      <c r="BJ1308" s="16" t="s">
        <v>88</v>
      </c>
      <c r="BK1308" s="156">
        <f>ROUND(I1308*H1308,2)</f>
        <v>0</v>
      </c>
      <c r="BL1308" s="16" t="s">
        <v>323</v>
      </c>
      <c r="BM1308" s="155" t="s">
        <v>2062</v>
      </c>
    </row>
    <row r="1309" spans="2:65" s="12" customFormat="1" ht="10">
      <c r="B1309" s="157"/>
      <c r="D1309" s="158" t="s">
        <v>328</v>
      </c>
      <c r="E1309" s="159" t="s">
        <v>1</v>
      </c>
      <c r="F1309" s="160" t="s">
        <v>1933</v>
      </c>
      <c r="H1309" s="161">
        <v>46.86</v>
      </c>
      <c r="I1309" s="162"/>
      <c r="L1309" s="157"/>
      <c r="M1309" s="163"/>
      <c r="T1309" s="164"/>
      <c r="AT1309" s="159" t="s">
        <v>328</v>
      </c>
      <c r="AU1309" s="159" t="s">
        <v>88</v>
      </c>
      <c r="AV1309" s="12" t="s">
        <v>88</v>
      </c>
      <c r="AW1309" s="12" t="s">
        <v>31</v>
      </c>
      <c r="AX1309" s="12" t="s">
        <v>76</v>
      </c>
      <c r="AY1309" s="159" t="s">
        <v>317</v>
      </c>
    </row>
    <row r="1310" spans="2:65" s="12" customFormat="1" ht="10">
      <c r="B1310" s="157"/>
      <c r="D1310" s="158" t="s">
        <v>328</v>
      </c>
      <c r="E1310" s="159" t="s">
        <v>1</v>
      </c>
      <c r="F1310" s="160" t="s">
        <v>1934</v>
      </c>
      <c r="H1310" s="161">
        <v>4.24</v>
      </c>
      <c r="I1310" s="162"/>
      <c r="L1310" s="157"/>
      <c r="M1310" s="163"/>
      <c r="T1310" s="164"/>
      <c r="AT1310" s="159" t="s">
        <v>328</v>
      </c>
      <c r="AU1310" s="159" t="s">
        <v>88</v>
      </c>
      <c r="AV1310" s="12" t="s">
        <v>88</v>
      </c>
      <c r="AW1310" s="12" t="s">
        <v>31</v>
      </c>
      <c r="AX1310" s="12" t="s">
        <v>76</v>
      </c>
      <c r="AY1310" s="159" t="s">
        <v>317</v>
      </c>
    </row>
    <row r="1311" spans="2:65" s="12" customFormat="1" ht="10">
      <c r="B1311" s="157"/>
      <c r="D1311" s="158" t="s">
        <v>328</v>
      </c>
      <c r="E1311" s="159" t="s">
        <v>1</v>
      </c>
      <c r="F1311" s="160" t="s">
        <v>1935</v>
      </c>
      <c r="H1311" s="161">
        <v>38.770000000000003</v>
      </c>
      <c r="I1311" s="162"/>
      <c r="L1311" s="157"/>
      <c r="M1311" s="163"/>
      <c r="T1311" s="164"/>
      <c r="AT1311" s="159" t="s">
        <v>328</v>
      </c>
      <c r="AU1311" s="159" t="s">
        <v>88</v>
      </c>
      <c r="AV1311" s="12" t="s">
        <v>88</v>
      </c>
      <c r="AW1311" s="12" t="s">
        <v>31</v>
      </c>
      <c r="AX1311" s="12" t="s">
        <v>76</v>
      </c>
      <c r="AY1311" s="159" t="s">
        <v>317</v>
      </c>
    </row>
    <row r="1312" spans="2:65" s="13" customFormat="1" ht="10">
      <c r="B1312" s="165"/>
      <c r="D1312" s="158" t="s">
        <v>328</v>
      </c>
      <c r="E1312" s="166" t="s">
        <v>1</v>
      </c>
      <c r="F1312" s="167" t="s">
        <v>1936</v>
      </c>
      <c r="H1312" s="168">
        <v>89.87</v>
      </c>
      <c r="I1312" s="169"/>
      <c r="L1312" s="165"/>
      <c r="M1312" s="170"/>
      <c r="T1312" s="171"/>
      <c r="AT1312" s="166" t="s">
        <v>328</v>
      </c>
      <c r="AU1312" s="166" t="s">
        <v>88</v>
      </c>
      <c r="AV1312" s="13" t="s">
        <v>92</v>
      </c>
      <c r="AW1312" s="13" t="s">
        <v>31</v>
      </c>
      <c r="AX1312" s="13" t="s">
        <v>76</v>
      </c>
      <c r="AY1312" s="166" t="s">
        <v>317</v>
      </c>
    </row>
    <row r="1313" spans="2:65" s="12" customFormat="1" ht="10">
      <c r="B1313" s="157"/>
      <c r="D1313" s="158" t="s">
        <v>328</v>
      </c>
      <c r="E1313" s="159" t="s">
        <v>1</v>
      </c>
      <c r="F1313" s="160" t="s">
        <v>1950</v>
      </c>
      <c r="H1313" s="161">
        <v>4.62</v>
      </c>
      <c r="I1313" s="162"/>
      <c r="L1313" s="157"/>
      <c r="M1313" s="163"/>
      <c r="T1313" s="164"/>
      <c r="AT1313" s="159" t="s">
        <v>328</v>
      </c>
      <c r="AU1313" s="159" t="s">
        <v>88</v>
      </c>
      <c r="AV1313" s="12" t="s">
        <v>88</v>
      </c>
      <c r="AW1313" s="12" t="s">
        <v>31</v>
      </c>
      <c r="AX1313" s="12" t="s">
        <v>76</v>
      </c>
      <c r="AY1313" s="159" t="s">
        <v>317</v>
      </c>
    </row>
    <row r="1314" spans="2:65" s="12" customFormat="1" ht="10">
      <c r="B1314" s="157"/>
      <c r="D1314" s="158" t="s">
        <v>328</v>
      </c>
      <c r="E1314" s="159" t="s">
        <v>1</v>
      </c>
      <c r="F1314" s="160" t="s">
        <v>1951</v>
      </c>
      <c r="H1314" s="161">
        <v>13.7</v>
      </c>
      <c r="I1314" s="162"/>
      <c r="L1314" s="157"/>
      <c r="M1314" s="163"/>
      <c r="T1314" s="164"/>
      <c r="AT1314" s="159" t="s">
        <v>328</v>
      </c>
      <c r="AU1314" s="159" t="s">
        <v>88</v>
      </c>
      <c r="AV1314" s="12" t="s">
        <v>88</v>
      </c>
      <c r="AW1314" s="12" t="s">
        <v>31</v>
      </c>
      <c r="AX1314" s="12" t="s">
        <v>76</v>
      </c>
      <c r="AY1314" s="159" t="s">
        <v>317</v>
      </c>
    </row>
    <row r="1315" spans="2:65" s="12" customFormat="1" ht="10">
      <c r="B1315" s="157"/>
      <c r="D1315" s="158" t="s">
        <v>328</v>
      </c>
      <c r="E1315" s="159" t="s">
        <v>1</v>
      </c>
      <c r="F1315" s="160" t="s">
        <v>1952</v>
      </c>
      <c r="H1315" s="161">
        <v>22.93</v>
      </c>
      <c r="I1315" s="162"/>
      <c r="L1315" s="157"/>
      <c r="M1315" s="163"/>
      <c r="T1315" s="164"/>
      <c r="AT1315" s="159" t="s">
        <v>328</v>
      </c>
      <c r="AU1315" s="159" t="s">
        <v>88</v>
      </c>
      <c r="AV1315" s="12" t="s">
        <v>88</v>
      </c>
      <c r="AW1315" s="12" t="s">
        <v>31</v>
      </c>
      <c r="AX1315" s="12" t="s">
        <v>76</v>
      </c>
      <c r="AY1315" s="159" t="s">
        <v>317</v>
      </c>
    </row>
    <row r="1316" spans="2:65" s="13" customFormat="1" ht="10">
      <c r="B1316" s="165"/>
      <c r="D1316" s="158" t="s">
        <v>328</v>
      </c>
      <c r="E1316" s="166" t="s">
        <v>1</v>
      </c>
      <c r="F1316" s="167" t="s">
        <v>1953</v>
      </c>
      <c r="H1316" s="168">
        <v>41.25</v>
      </c>
      <c r="I1316" s="169"/>
      <c r="L1316" s="165"/>
      <c r="M1316" s="170"/>
      <c r="T1316" s="171"/>
      <c r="AT1316" s="166" t="s">
        <v>328</v>
      </c>
      <c r="AU1316" s="166" t="s">
        <v>88</v>
      </c>
      <c r="AV1316" s="13" t="s">
        <v>92</v>
      </c>
      <c r="AW1316" s="13" t="s">
        <v>31</v>
      </c>
      <c r="AX1316" s="13" t="s">
        <v>76</v>
      </c>
      <c r="AY1316" s="166" t="s">
        <v>317</v>
      </c>
    </row>
    <row r="1317" spans="2:65" s="14" customFormat="1" ht="10">
      <c r="B1317" s="172"/>
      <c r="D1317" s="158" t="s">
        <v>328</v>
      </c>
      <c r="E1317" s="173" t="s">
        <v>1</v>
      </c>
      <c r="F1317" s="174" t="s">
        <v>332</v>
      </c>
      <c r="H1317" s="175">
        <v>131.12</v>
      </c>
      <c r="I1317" s="176"/>
      <c r="L1317" s="172"/>
      <c r="M1317" s="177"/>
      <c r="T1317" s="178"/>
      <c r="AT1317" s="173" t="s">
        <v>328</v>
      </c>
      <c r="AU1317" s="173" t="s">
        <v>88</v>
      </c>
      <c r="AV1317" s="14" t="s">
        <v>323</v>
      </c>
      <c r="AW1317" s="14" t="s">
        <v>31</v>
      </c>
      <c r="AX1317" s="14" t="s">
        <v>83</v>
      </c>
      <c r="AY1317" s="173" t="s">
        <v>317</v>
      </c>
    </row>
    <row r="1318" spans="2:65" s="1" customFormat="1" ht="44.25" customHeight="1">
      <c r="B1318" s="142"/>
      <c r="C1318" s="143" t="s">
        <v>2063</v>
      </c>
      <c r="D1318" s="143" t="s">
        <v>319</v>
      </c>
      <c r="E1318" s="144" t="s">
        <v>2064</v>
      </c>
      <c r="F1318" s="145" t="s">
        <v>2065</v>
      </c>
      <c r="G1318" s="146" t="s">
        <v>444</v>
      </c>
      <c r="H1318" s="147">
        <v>23.82</v>
      </c>
      <c r="I1318" s="148"/>
      <c r="J1318" s="149">
        <f>ROUND(I1318*H1318,2)</f>
        <v>0</v>
      </c>
      <c r="K1318" s="150"/>
      <c r="L1318" s="31"/>
      <c r="M1318" s="151" t="s">
        <v>1</v>
      </c>
      <c r="N1318" s="152" t="s">
        <v>42</v>
      </c>
      <c r="P1318" s="153">
        <f>O1318*H1318</f>
        <v>0</v>
      </c>
      <c r="Q1318" s="153">
        <v>0.12051000000000001</v>
      </c>
      <c r="R1318" s="153">
        <f>Q1318*H1318</f>
        <v>2.8705482</v>
      </c>
      <c r="S1318" s="153">
        <v>0</v>
      </c>
      <c r="T1318" s="154">
        <f>S1318*H1318</f>
        <v>0</v>
      </c>
      <c r="AR1318" s="155" t="s">
        <v>323</v>
      </c>
      <c r="AT1318" s="155" t="s">
        <v>319</v>
      </c>
      <c r="AU1318" s="155" t="s">
        <v>88</v>
      </c>
      <c r="AY1318" s="16" t="s">
        <v>317</v>
      </c>
      <c r="BE1318" s="156">
        <f>IF(N1318="základná",J1318,0)</f>
        <v>0</v>
      </c>
      <c r="BF1318" s="156">
        <f>IF(N1318="znížená",J1318,0)</f>
        <v>0</v>
      </c>
      <c r="BG1318" s="156">
        <f>IF(N1318="zákl. prenesená",J1318,0)</f>
        <v>0</v>
      </c>
      <c r="BH1318" s="156">
        <f>IF(N1318="zníž. prenesená",J1318,0)</f>
        <v>0</v>
      </c>
      <c r="BI1318" s="156">
        <f>IF(N1318="nulová",J1318,0)</f>
        <v>0</v>
      </c>
      <c r="BJ1318" s="16" t="s">
        <v>88</v>
      </c>
      <c r="BK1318" s="156">
        <f>ROUND(I1318*H1318,2)</f>
        <v>0</v>
      </c>
      <c r="BL1318" s="16" t="s">
        <v>323</v>
      </c>
      <c r="BM1318" s="155" t="s">
        <v>2066</v>
      </c>
    </row>
    <row r="1319" spans="2:65" s="12" customFormat="1" ht="10">
      <c r="B1319" s="157"/>
      <c r="D1319" s="158" t="s">
        <v>328</v>
      </c>
      <c r="E1319" s="159" t="s">
        <v>1</v>
      </c>
      <c r="F1319" s="160" t="s">
        <v>2067</v>
      </c>
      <c r="H1319" s="161">
        <v>23.82</v>
      </c>
      <c r="I1319" s="162"/>
      <c r="L1319" s="157"/>
      <c r="M1319" s="163"/>
      <c r="T1319" s="164"/>
      <c r="AT1319" s="159" t="s">
        <v>328</v>
      </c>
      <c r="AU1319" s="159" t="s">
        <v>88</v>
      </c>
      <c r="AV1319" s="12" t="s">
        <v>88</v>
      </c>
      <c r="AW1319" s="12" t="s">
        <v>31</v>
      </c>
      <c r="AX1319" s="12" t="s">
        <v>76</v>
      </c>
      <c r="AY1319" s="159" t="s">
        <v>317</v>
      </c>
    </row>
    <row r="1320" spans="2:65" s="13" customFormat="1" ht="10">
      <c r="B1320" s="165"/>
      <c r="D1320" s="158" t="s">
        <v>328</v>
      </c>
      <c r="E1320" s="166" t="s">
        <v>1</v>
      </c>
      <c r="F1320" s="167" t="s">
        <v>2023</v>
      </c>
      <c r="H1320" s="168">
        <v>23.82</v>
      </c>
      <c r="I1320" s="169"/>
      <c r="L1320" s="165"/>
      <c r="M1320" s="170"/>
      <c r="T1320" s="171"/>
      <c r="AT1320" s="166" t="s">
        <v>328</v>
      </c>
      <c r="AU1320" s="166" t="s">
        <v>88</v>
      </c>
      <c r="AV1320" s="13" t="s">
        <v>92</v>
      </c>
      <c r="AW1320" s="13" t="s">
        <v>31</v>
      </c>
      <c r="AX1320" s="13" t="s">
        <v>76</v>
      </c>
      <c r="AY1320" s="166" t="s">
        <v>317</v>
      </c>
    </row>
    <row r="1321" spans="2:65" s="14" customFormat="1" ht="10">
      <c r="B1321" s="172"/>
      <c r="D1321" s="158" t="s">
        <v>328</v>
      </c>
      <c r="E1321" s="173" t="s">
        <v>1</v>
      </c>
      <c r="F1321" s="174" t="s">
        <v>332</v>
      </c>
      <c r="H1321" s="175">
        <v>23.82</v>
      </c>
      <c r="I1321" s="176"/>
      <c r="L1321" s="172"/>
      <c r="M1321" s="177"/>
      <c r="T1321" s="178"/>
      <c r="AT1321" s="173" t="s">
        <v>328</v>
      </c>
      <c r="AU1321" s="173" t="s">
        <v>88</v>
      </c>
      <c r="AV1321" s="14" t="s">
        <v>323</v>
      </c>
      <c r="AW1321" s="14" t="s">
        <v>31</v>
      </c>
      <c r="AX1321" s="14" t="s">
        <v>83</v>
      </c>
      <c r="AY1321" s="173" t="s">
        <v>317</v>
      </c>
    </row>
    <row r="1322" spans="2:65" s="1" customFormat="1" ht="55.5" customHeight="1">
      <c r="B1322" s="142"/>
      <c r="C1322" s="143" t="s">
        <v>2068</v>
      </c>
      <c r="D1322" s="143" t="s">
        <v>319</v>
      </c>
      <c r="E1322" s="144" t="s">
        <v>2069</v>
      </c>
      <c r="F1322" s="145" t="s">
        <v>2070</v>
      </c>
      <c r="G1322" s="146" t="s">
        <v>444</v>
      </c>
      <c r="H1322" s="147">
        <v>712.11</v>
      </c>
      <c r="I1322" s="148"/>
      <c r="J1322" s="149">
        <f>ROUND(I1322*H1322,2)</f>
        <v>0</v>
      </c>
      <c r="K1322" s="150"/>
      <c r="L1322" s="31"/>
      <c r="M1322" s="151" t="s">
        <v>1</v>
      </c>
      <c r="N1322" s="152" t="s">
        <v>42</v>
      </c>
      <c r="P1322" s="153">
        <f>O1322*H1322</f>
        <v>0</v>
      </c>
      <c r="Q1322" s="153">
        <v>0.13055</v>
      </c>
      <c r="R1322" s="153">
        <f>Q1322*H1322</f>
        <v>92.965960500000008</v>
      </c>
      <c r="S1322" s="153">
        <v>0</v>
      </c>
      <c r="T1322" s="154">
        <f>S1322*H1322</f>
        <v>0</v>
      </c>
      <c r="AR1322" s="155" t="s">
        <v>323</v>
      </c>
      <c r="AT1322" s="155" t="s">
        <v>319</v>
      </c>
      <c r="AU1322" s="155" t="s">
        <v>88</v>
      </c>
      <c r="AY1322" s="16" t="s">
        <v>317</v>
      </c>
      <c r="BE1322" s="156">
        <f>IF(N1322="základná",J1322,0)</f>
        <v>0</v>
      </c>
      <c r="BF1322" s="156">
        <f>IF(N1322="znížená",J1322,0)</f>
        <v>0</v>
      </c>
      <c r="BG1322" s="156">
        <f>IF(N1322="zákl. prenesená",J1322,0)</f>
        <v>0</v>
      </c>
      <c r="BH1322" s="156">
        <f>IF(N1322="zníž. prenesená",J1322,0)</f>
        <v>0</v>
      </c>
      <c r="BI1322" s="156">
        <f>IF(N1322="nulová",J1322,0)</f>
        <v>0</v>
      </c>
      <c r="BJ1322" s="16" t="s">
        <v>88</v>
      </c>
      <c r="BK1322" s="156">
        <f>ROUND(I1322*H1322,2)</f>
        <v>0</v>
      </c>
      <c r="BL1322" s="16" t="s">
        <v>323</v>
      </c>
      <c r="BM1322" s="155" t="s">
        <v>2071</v>
      </c>
    </row>
    <row r="1323" spans="2:65" s="12" customFormat="1" ht="10">
      <c r="B1323" s="157"/>
      <c r="D1323" s="158" t="s">
        <v>328</v>
      </c>
      <c r="E1323" s="159" t="s">
        <v>1</v>
      </c>
      <c r="F1323" s="160" t="s">
        <v>1971</v>
      </c>
      <c r="H1323" s="161">
        <v>3.17</v>
      </c>
      <c r="I1323" s="162"/>
      <c r="L1323" s="157"/>
      <c r="M1323" s="163"/>
      <c r="T1323" s="164"/>
      <c r="AT1323" s="159" t="s">
        <v>328</v>
      </c>
      <c r="AU1323" s="159" t="s">
        <v>88</v>
      </c>
      <c r="AV1323" s="12" t="s">
        <v>88</v>
      </c>
      <c r="AW1323" s="12" t="s">
        <v>31</v>
      </c>
      <c r="AX1323" s="12" t="s">
        <v>76</v>
      </c>
      <c r="AY1323" s="159" t="s">
        <v>317</v>
      </c>
    </row>
    <row r="1324" spans="2:65" s="12" customFormat="1" ht="10">
      <c r="B1324" s="157"/>
      <c r="D1324" s="158" t="s">
        <v>328</v>
      </c>
      <c r="E1324" s="159" t="s">
        <v>1</v>
      </c>
      <c r="F1324" s="160" t="s">
        <v>1972</v>
      </c>
      <c r="H1324" s="161">
        <v>17.16</v>
      </c>
      <c r="I1324" s="162"/>
      <c r="L1324" s="157"/>
      <c r="M1324" s="163"/>
      <c r="T1324" s="164"/>
      <c r="AT1324" s="159" t="s">
        <v>328</v>
      </c>
      <c r="AU1324" s="159" t="s">
        <v>88</v>
      </c>
      <c r="AV1324" s="12" t="s">
        <v>88</v>
      </c>
      <c r="AW1324" s="12" t="s">
        <v>31</v>
      </c>
      <c r="AX1324" s="12" t="s">
        <v>76</v>
      </c>
      <c r="AY1324" s="159" t="s">
        <v>317</v>
      </c>
    </row>
    <row r="1325" spans="2:65" s="12" customFormat="1" ht="10">
      <c r="B1325" s="157"/>
      <c r="D1325" s="158" t="s">
        <v>328</v>
      </c>
      <c r="E1325" s="159" t="s">
        <v>1</v>
      </c>
      <c r="F1325" s="160" t="s">
        <v>1973</v>
      </c>
      <c r="H1325" s="161">
        <v>27.65</v>
      </c>
      <c r="I1325" s="162"/>
      <c r="L1325" s="157"/>
      <c r="M1325" s="163"/>
      <c r="T1325" s="164"/>
      <c r="AT1325" s="159" t="s">
        <v>328</v>
      </c>
      <c r="AU1325" s="159" t="s">
        <v>88</v>
      </c>
      <c r="AV1325" s="12" t="s">
        <v>88</v>
      </c>
      <c r="AW1325" s="12" t="s">
        <v>31</v>
      </c>
      <c r="AX1325" s="12" t="s">
        <v>76</v>
      </c>
      <c r="AY1325" s="159" t="s">
        <v>317</v>
      </c>
    </row>
    <row r="1326" spans="2:65" s="12" customFormat="1" ht="10">
      <c r="B1326" s="157"/>
      <c r="D1326" s="158" t="s">
        <v>328</v>
      </c>
      <c r="E1326" s="159" t="s">
        <v>1</v>
      </c>
      <c r="F1326" s="160" t="s">
        <v>1974</v>
      </c>
      <c r="H1326" s="161">
        <v>94.73</v>
      </c>
      <c r="I1326" s="162"/>
      <c r="L1326" s="157"/>
      <c r="M1326" s="163"/>
      <c r="T1326" s="164"/>
      <c r="AT1326" s="159" t="s">
        <v>328</v>
      </c>
      <c r="AU1326" s="159" t="s">
        <v>88</v>
      </c>
      <c r="AV1326" s="12" t="s">
        <v>88</v>
      </c>
      <c r="AW1326" s="12" t="s">
        <v>31</v>
      </c>
      <c r="AX1326" s="12" t="s">
        <v>76</v>
      </c>
      <c r="AY1326" s="159" t="s">
        <v>317</v>
      </c>
    </row>
    <row r="1327" spans="2:65" s="12" customFormat="1" ht="10">
      <c r="B1327" s="157"/>
      <c r="D1327" s="158" t="s">
        <v>328</v>
      </c>
      <c r="E1327" s="159" t="s">
        <v>1</v>
      </c>
      <c r="F1327" s="160" t="s">
        <v>1975</v>
      </c>
      <c r="H1327" s="161">
        <v>64.28</v>
      </c>
      <c r="I1327" s="162"/>
      <c r="L1327" s="157"/>
      <c r="M1327" s="163"/>
      <c r="T1327" s="164"/>
      <c r="AT1327" s="159" t="s">
        <v>328</v>
      </c>
      <c r="AU1327" s="159" t="s">
        <v>88</v>
      </c>
      <c r="AV1327" s="12" t="s">
        <v>88</v>
      </c>
      <c r="AW1327" s="12" t="s">
        <v>31</v>
      </c>
      <c r="AX1327" s="12" t="s">
        <v>76</v>
      </c>
      <c r="AY1327" s="159" t="s">
        <v>317</v>
      </c>
    </row>
    <row r="1328" spans="2:65" s="13" customFormat="1" ht="10">
      <c r="B1328" s="165"/>
      <c r="D1328" s="158" t="s">
        <v>328</v>
      </c>
      <c r="E1328" s="166" t="s">
        <v>1</v>
      </c>
      <c r="F1328" s="167" t="s">
        <v>1976</v>
      </c>
      <c r="H1328" s="168">
        <v>206.99</v>
      </c>
      <c r="I1328" s="169"/>
      <c r="L1328" s="165"/>
      <c r="M1328" s="170"/>
      <c r="T1328" s="171"/>
      <c r="AT1328" s="166" t="s">
        <v>328</v>
      </c>
      <c r="AU1328" s="166" t="s">
        <v>88</v>
      </c>
      <c r="AV1328" s="13" t="s">
        <v>92</v>
      </c>
      <c r="AW1328" s="13" t="s">
        <v>31</v>
      </c>
      <c r="AX1328" s="13" t="s">
        <v>76</v>
      </c>
      <c r="AY1328" s="166" t="s">
        <v>317</v>
      </c>
    </row>
    <row r="1329" spans="2:65" s="12" customFormat="1" ht="10">
      <c r="B1329" s="157"/>
      <c r="D1329" s="158" t="s">
        <v>328</v>
      </c>
      <c r="E1329" s="159" t="s">
        <v>1</v>
      </c>
      <c r="F1329" s="160" t="s">
        <v>1997</v>
      </c>
      <c r="H1329" s="161">
        <v>30.44</v>
      </c>
      <c r="I1329" s="162"/>
      <c r="L1329" s="157"/>
      <c r="M1329" s="163"/>
      <c r="T1329" s="164"/>
      <c r="AT1329" s="159" t="s">
        <v>328</v>
      </c>
      <c r="AU1329" s="159" t="s">
        <v>88</v>
      </c>
      <c r="AV1329" s="12" t="s">
        <v>88</v>
      </c>
      <c r="AW1329" s="12" t="s">
        <v>31</v>
      </c>
      <c r="AX1329" s="12" t="s">
        <v>76</v>
      </c>
      <c r="AY1329" s="159" t="s">
        <v>317</v>
      </c>
    </row>
    <row r="1330" spans="2:65" s="12" customFormat="1" ht="10">
      <c r="B1330" s="157"/>
      <c r="D1330" s="158" t="s">
        <v>328</v>
      </c>
      <c r="E1330" s="159" t="s">
        <v>1</v>
      </c>
      <c r="F1330" s="160" t="s">
        <v>1998</v>
      </c>
      <c r="H1330" s="161">
        <v>55.62</v>
      </c>
      <c r="I1330" s="162"/>
      <c r="L1330" s="157"/>
      <c r="M1330" s="163"/>
      <c r="T1330" s="164"/>
      <c r="AT1330" s="159" t="s">
        <v>328</v>
      </c>
      <c r="AU1330" s="159" t="s">
        <v>88</v>
      </c>
      <c r="AV1330" s="12" t="s">
        <v>88</v>
      </c>
      <c r="AW1330" s="12" t="s">
        <v>31</v>
      </c>
      <c r="AX1330" s="12" t="s">
        <v>76</v>
      </c>
      <c r="AY1330" s="159" t="s">
        <v>317</v>
      </c>
    </row>
    <row r="1331" spans="2:65" s="12" customFormat="1" ht="10">
      <c r="B1331" s="157"/>
      <c r="D1331" s="158" t="s">
        <v>328</v>
      </c>
      <c r="E1331" s="159" t="s">
        <v>1</v>
      </c>
      <c r="F1331" s="160" t="s">
        <v>1999</v>
      </c>
      <c r="H1331" s="161">
        <v>44.27</v>
      </c>
      <c r="I1331" s="162"/>
      <c r="L1331" s="157"/>
      <c r="M1331" s="163"/>
      <c r="T1331" s="164"/>
      <c r="AT1331" s="159" t="s">
        <v>328</v>
      </c>
      <c r="AU1331" s="159" t="s">
        <v>88</v>
      </c>
      <c r="AV1331" s="12" t="s">
        <v>88</v>
      </c>
      <c r="AW1331" s="12" t="s">
        <v>31</v>
      </c>
      <c r="AX1331" s="12" t="s">
        <v>76</v>
      </c>
      <c r="AY1331" s="159" t="s">
        <v>317</v>
      </c>
    </row>
    <row r="1332" spans="2:65" s="12" customFormat="1" ht="10">
      <c r="B1332" s="157"/>
      <c r="D1332" s="158" t="s">
        <v>328</v>
      </c>
      <c r="E1332" s="159" t="s">
        <v>1</v>
      </c>
      <c r="F1332" s="160" t="s">
        <v>2000</v>
      </c>
      <c r="H1332" s="161">
        <v>22.41</v>
      </c>
      <c r="I1332" s="162"/>
      <c r="L1332" s="157"/>
      <c r="M1332" s="163"/>
      <c r="T1332" s="164"/>
      <c r="AT1332" s="159" t="s">
        <v>328</v>
      </c>
      <c r="AU1332" s="159" t="s">
        <v>88</v>
      </c>
      <c r="AV1332" s="12" t="s">
        <v>88</v>
      </c>
      <c r="AW1332" s="12" t="s">
        <v>31</v>
      </c>
      <c r="AX1332" s="12" t="s">
        <v>76</v>
      </c>
      <c r="AY1332" s="159" t="s">
        <v>317</v>
      </c>
    </row>
    <row r="1333" spans="2:65" s="12" customFormat="1" ht="10">
      <c r="B1333" s="157"/>
      <c r="D1333" s="158" t="s">
        <v>328</v>
      </c>
      <c r="E1333" s="159" t="s">
        <v>1</v>
      </c>
      <c r="F1333" s="160" t="s">
        <v>2001</v>
      </c>
      <c r="H1333" s="161">
        <v>21.38</v>
      </c>
      <c r="I1333" s="162"/>
      <c r="L1333" s="157"/>
      <c r="M1333" s="163"/>
      <c r="T1333" s="164"/>
      <c r="AT1333" s="159" t="s">
        <v>328</v>
      </c>
      <c r="AU1333" s="159" t="s">
        <v>88</v>
      </c>
      <c r="AV1333" s="12" t="s">
        <v>88</v>
      </c>
      <c r="AW1333" s="12" t="s">
        <v>31</v>
      </c>
      <c r="AX1333" s="12" t="s">
        <v>76</v>
      </c>
      <c r="AY1333" s="159" t="s">
        <v>317</v>
      </c>
    </row>
    <row r="1334" spans="2:65" s="12" customFormat="1" ht="10">
      <c r="B1334" s="157"/>
      <c r="D1334" s="158" t="s">
        <v>328</v>
      </c>
      <c r="E1334" s="159" t="s">
        <v>1</v>
      </c>
      <c r="F1334" s="160" t="s">
        <v>2002</v>
      </c>
      <c r="H1334" s="161">
        <v>112.99</v>
      </c>
      <c r="I1334" s="162"/>
      <c r="L1334" s="157"/>
      <c r="M1334" s="163"/>
      <c r="T1334" s="164"/>
      <c r="AT1334" s="159" t="s">
        <v>328</v>
      </c>
      <c r="AU1334" s="159" t="s">
        <v>88</v>
      </c>
      <c r="AV1334" s="12" t="s">
        <v>88</v>
      </c>
      <c r="AW1334" s="12" t="s">
        <v>31</v>
      </c>
      <c r="AX1334" s="12" t="s">
        <v>76</v>
      </c>
      <c r="AY1334" s="159" t="s">
        <v>317</v>
      </c>
    </row>
    <row r="1335" spans="2:65" s="12" customFormat="1" ht="10">
      <c r="B1335" s="157"/>
      <c r="D1335" s="158" t="s">
        <v>328</v>
      </c>
      <c r="E1335" s="159" t="s">
        <v>1</v>
      </c>
      <c r="F1335" s="160" t="s">
        <v>2003</v>
      </c>
      <c r="H1335" s="161">
        <v>124.69</v>
      </c>
      <c r="I1335" s="162"/>
      <c r="L1335" s="157"/>
      <c r="M1335" s="163"/>
      <c r="T1335" s="164"/>
      <c r="AT1335" s="159" t="s">
        <v>328</v>
      </c>
      <c r="AU1335" s="159" t="s">
        <v>88</v>
      </c>
      <c r="AV1335" s="12" t="s">
        <v>88</v>
      </c>
      <c r="AW1335" s="12" t="s">
        <v>31</v>
      </c>
      <c r="AX1335" s="12" t="s">
        <v>76</v>
      </c>
      <c r="AY1335" s="159" t="s">
        <v>317</v>
      </c>
    </row>
    <row r="1336" spans="2:65" s="12" customFormat="1" ht="10">
      <c r="B1336" s="157"/>
      <c r="D1336" s="158" t="s">
        <v>328</v>
      </c>
      <c r="E1336" s="159" t="s">
        <v>1</v>
      </c>
      <c r="F1336" s="160" t="s">
        <v>2004</v>
      </c>
      <c r="H1336" s="161">
        <v>93.32</v>
      </c>
      <c r="I1336" s="162"/>
      <c r="L1336" s="157"/>
      <c r="M1336" s="163"/>
      <c r="T1336" s="164"/>
      <c r="AT1336" s="159" t="s">
        <v>328</v>
      </c>
      <c r="AU1336" s="159" t="s">
        <v>88</v>
      </c>
      <c r="AV1336" s="12" t="s">
        <v>88</v>
      </c>
      <c r="AW1336" s="12" t="s">
        <v>31</v>
      </c>
      <c r="AX1336" s="12" t="s">
        <v>76</v>
      </c>
      <c r="AY1336" s="159" t="s">
        <v>317</v>
      </c>
    </row>
    <row r="1337" spans="2:65" s="13" customFormat="1" ht="10">
      <c r="B1337" s="165"/>
      <c r="D1337" s="158" t="s">
        <v>328</v>
      </c>
      <c r="E1337" s="166" t="s">
        <v>1</v>
      </c>
      <c r="F1337" s="167" t="s">
        <v>2005</v>
      </c>
      <c r="H1337" s="168">
        <v>505.12</v>
      </c>
      <c r="I1337" s="169"/>
      <c r="L1337" s="165"/>
      <c r="M1337" s="170"/>
      <c r="T1337" s="171"/>
      <c r="AT1337" s="166" t="s">
        <v>328</v>
      </c>
      <c r="AU1337" s="166" t="s">
        <v>88</v>
      </c>
      <c r="AV1337" s="13" t="s">
        <v>92</v>
      </c>
      <c r="AW1337" s="13" t="s">
        <v>31</v>
      </c>
      <c r="AX1337" s="13" t="s">
        <v>76</v>
      </c>
      <c r="AY1337" s="166" t="s">
        <v>317</v>
      </c>
    </row>
    <row r="1338" spans="2:65" s="14" customFormat="1" ht="10">
      <c r="B1338" s="172"/>
      <c r="D1338" s="158" t="s">
        <v>328</v>
      </c>
      <c r="E1338" s="173" t="s">
        <v>1</v>
      </c>
      <c r="F1338" s="174" t="s">
        <v>332</v>
      </c>
      <c r="H1338" s="175">
        <v>712.1099999999999</v>
      </c>
      <c r="I1338" s="176"/>
      <c r="L1338" s="172"/>
      <c r="M1338" s="177"/>
      <c r="T1338" s="178"/>
      <c r="AT1338" s="173" t="s">
        <v>328</v>
      </c>
      <c r="AU1338" s="173" t="s">
        <v>88</v>
      </c>
      <c r="AV1338" s="14" t="s">
        <v>323</v>
      </c>
      <c r="AW1338" s="14" t="s">
        <v>31</v>
      </c>
      <c r="AX1338" s="14" t="s">
        <v>83</v>
      </c>
      <c r="AY1338" s="173" t="s">
        <v>317</v>
      </c>
    </row>
    <row r="1339" spans="2:65" s="1" customFormat="1" ht="49" customHeight="1">
      <c r="B1339" s="142"/>
      <c r="C1339" s="143" t="s">
        <v>2072</v>
      </c>
      <c r="D1339" s="143" t="s">
        <v>319</v>
      </c>
      <c r="E1339" s="144" t="s">
        <v>2073</v>
      </c>
      <c r="F1339" s="145" t="s">
        <v>2074</v>
      </c>
      <c r="G1339" s="146" t="s">
        <v>444</v>
      </c>
      <c r="H1339" s="147">
        <v>62.74</v>
      </c>
      <c r="I1339" s="148"/>
      <c r="J1339" s="149">
        <f>ROUND(I1339*H1339,2)</f>
        <v>0</v>
      </c>
      <c r="K1339" s="150"/>
      <c r="L1339" s="31"/>
      <c r="M1339" s="151" t="s">
        <v>1</v>
      </c>
      <c r="N1339" s="152" t="s">
        <v>42</v>
      </c>
      <c r="P1339" s="153">
        <f>O1339*H1339</f>
        <v>0</v>
      </c>
      <c r="Q1339" s="153">
        <v>0.13055</v>
      </c>
      <c r="R1339" s="153">
        <f>Q1339*H1339</f>
        <v>8.1907069999999997</v>
      </c>
      <c r="S1339" s="153">
        <v>0</v>
      </c>
      <c r="T1339" s="154">
        <f>S1339*H1339</f>
        <v>0</v>
      </c>
      <c r="AR1339" s="155" t="s">
        <v>323</v>
      </c>
      <c r="AT1339" s="155" t="s">
        <v>319</v>
      </c>
      <c r="AU1339" s="155" t="s">
        <v>88</v>
      </c>
      <c r="AY1339" s="16" t="s">
        <v>317</v>
      </c>
      <c r="BE1339" s="156">
        <f>IF(N1339="základná",J1339,0)</f>
        <v>0</v>
      </c>
      <c r="BF1339" s="156">
        <f>IF(N1339="znížená",J1339,0)</f>
        <v>0</v>
      </c>
      <c r="BG1339" s="156">
        <f>IF(N1339="zákl. prenesená",J1339,0)</f>
        <v>0</v>
      </c>
      <c r="BH1339" s="156">
        <f>IF(N1339="zníž. prenesená",J1339,0)</f>
        <v>0</v>
      </c>
      <c r="BI1339" s="156">
        <f>IF(N1339="nulová",J1339,0)</f>
        <v>0</v>
      </c>
      <c r="BJ1339" s="16" t="s">
        <v>88</v>
      </c>
      <c r="BK1339" s="156">
        <f>ROUND(I1339*H1339,2)</f>
        <v>0</v>
      </c>
      <c r="BL1339" s="16" t="s">
        <v>323</v>
      </c>
      <c r="BM1339" s="155" t="s">
        <v>2075</v>
      </c>
    </row>
    <row r="1340" spans="2:65" s="12" customFormat="1" ht="10">
      <c r="B1340" s="157"/>
      <c r="D1340" s="158" t="s">
        <v>328</v>
      </c>
      <c r="E1340" s="159" t="s">
        <v>1</v>
      </c>
      <c r="F1340" s="160" t="s">
        <v>1937</v>
      </c>
      <c r="H1340" s="161">
        <v>11.4</v>
      </c>
      <c r="I1340" s="162"/>
      <c r="L1340" s="157"/>
      <c r="M1340" s="163"/>
      <c r="T1340" s="164"/>
      <c r="AT1340" s="159" t="s">
        <v>328</v>
      </c>
      <c r="AU1340" s="159" t="s">
        <v>88</v>
      </c>
      <c r="AV1340" s="12" t="s">
        <v>88</v>
      </c>
      <c r="AW1340" s="12" t="s">
        <v>31</v>
      </c>
      <c r="AX1340" s="12" t="s">
        <v>76</v>
      </c>
      <c r="AY1340" s="159" t="s">
        <v>317</v>
      </c>
    </row>
    <row r="1341" spans="2:65" s="13" customFormat="1" ht="10">
      <c r="B1341" s="165"/>
      <c r="D1341" s="158" t="s">
        <v>328</v>
      </c>
      <c r="E1341" s="166" t="s">
        <v>1</v>
      </c>
      <c r="F1341" s="167" t="s">
        <v>1938</v>
      </c>
      <c r="H1341" s="168">
        <v>11.4</v>
      </c>
      <c r="I1341" s="169"/>
      <c r="L1341" s="165"/>
      <c r="M1341" s="170"/>
      <c r="T1341" s="171"/>
      <c r="AT1341" s="166" t="s">
        <v>328</v>
      </c>
      <c r="AU1341" s="166" t="s">
        <v>88</v>
      </c>
      <c r="AV1341" s="13" t="s">
        <v>92</v>
      </c>
      <c r="AW1341" s="13" t="s">
        <v>31</v>
      </c>
      <c r="AX1341" s="13" t="s">
        <v>76</v>
      </c>
      <c r="AY1341" s="166" t="s">
        <v>317</v>
      </c>
    </row>
    <row r="1342" spans="2:65" s="12" customFormat="1" ht="10">
      <c r="B1342" s="157"/>
      <c r="D1342" s="158" t="s">
        <v>328</v>
      </c>
      <c r="E1342" s="159" t="s">
        <v>1</v>
      </c>
      <c r="F1342" s="160" t="s">
        <v>2076</v>
      </c>
      <c r="H1342" s="161">
        <v>10.88</v>
      </c>
      <c r="I1342" s="162"/>
      <c r="L1342" s="157"/>
      <c r="M1342" s="163"/>
      <c r="T1342" s="164"/>
      <c r="AT1342" s="159" t="s">
        <v>328</v>
      </c>
      <c r="AU1342" s="159" t="s">
        <v>88</v>
      </c>
      <c r="AV1342" s="12" t="s">
        <v>88</v>
      </c>
      <c r="AW1342" s="12" t="s">
        <v>31</v>
      </c>
      <c r="AX1342" s="12" t="s">
        <v>76</v>
      </c>
      <c r="AY1342" s="159" t="s">
        <v>317</v>
      </c>
    </row>
    <row r="1343" spans="2:65" s="13" customFormat="1" ht="10">
      <c r="B1343" s="165"/>
      <c r="D1343" s="158" t="s">
        <v>328</v>
      </c>
      <c r="E1343" s="166" t="s">
        <v>1</v>
      </c>
      <c r="F1343" s="167" t="s">
        <v>1931</v>
      </c>
      <c r="H1343" s="168">
        <v>10.88</v>
      </c>
      <c r="I1343" s="169"/>
      <c r="L1343" s="165"/>
      <c r="M1343" s="170"/>
      <c r="T1343" s="171"/>
      <c r="AT1343" s="166" t="s">
        <v>328</v>
      </c>
      <c r="AU1343" s="166" t="s">
        <v>88</v>
      </c>
      <c r="AV1343" s="13" t="s">
        <v>92</v>
      </c>
      <c r="AW1343" s="13" t="s">
        <v>31</v>
      </c>
      <c r="AX1343" s="13" t="s">
        <v>76</v>
      </c>
      <c r="AY1343" s="166" t="s">
        <v>317</v>
      </c>
    </row>
    <row r="1344" spans="2:65" s="12" customFormat="1" ht="10">
      <c r="B1344" s="157"/>
      <c r="D1344" s="158" t="s">
        <v>328</v>
      </c>
      <c r="E1344" s="159" t="s">
        <v>1</v>
      </c>
      <c r="F1344" s="160" t="s">
        <v>1939</v>
      </c>
      <c r="H1344" s="161">
        <v>28.29</v>
      </c>
      <c r="I1344" s="162"/>
      <c r="L1344" s="157"/>
      <c r="M1344" s="163"/>
      <c r="T1344" s="164"/>
      <c r="AT1344" s="159" t="s">
        <v>328</v>
      </c>
      <c r="AU1344" s="159" t="s">
        <v>88</v>
      </c>
      <c r="AV1344" s="12" t="s">
        <v>88</v>
      </c>
      <c r="AW1344" s="12" t="s">
        <v>31</v>
      </c>
      <c r="AX1344" s="12" t="s">
        <v>76</v>
      </c>
      <c r="AY1344" s="159" t="s">
        <v>317</v>
      </c>
    </row>
    <row r="1345" spans="2:65" s="13" customFormat="1" ht="10">
      <c r="B1345" s="165"/>
      <c r="D1345" s="158" t="s">
        <v>328</v>
      </c>
      <c r="E1345" s="166" t="s">
        <v>1</v>
      </c>
      <c r="F1345" s="167" t="s">
        <v>1940</v>
      </c>
      <c r="H1345" s="168">
        <v>28.29</v>
      </c>
      <c r="I1345" s="169"/>
      <c r="L1345" s="165"/>
      <c r="M1345" s="170"/>
      <c r="T1345" s="171"/>
      <c r="AT1345" s="166" t="s">
        <v>328</v>
      </c>
      <c r="AU1345" s="166" t="s">
        <v>88</v>
      </c>
      <c r="AV1345" s="13" t="s">
        <v>92</v>
      </c>
      <c r="AW1345" s="13" t="s">
        <v>31</v>
      </c>
      <c r="AX1345" s="13" t="s">
        <v>76</v>
      </c>
      <c r="AY1345" s="166" t="s">
        <v>317</v>
      </c>
    </row>
    <row r="1346" spans="2:65" s="12" customFormat="1" ht="10">
      <c r="B1346" s="157"/>
      <c r="D1346" s="158" t="s">
        <v>328</v>
      </c>
      <c r="E1346" s="159" t="s">
        <v>1</v>
      </c>
      <c r="F1346" s="160" t="s">
        <v>1948</v>
      </c>
      <c r="H1346" s="161">
        <v>12.17</v>
      </c>
      <c r="I1346" s="162"/>
      <c r="L1346" s="157"/>
      <c r="M1346" s="163"/>
      <c r="T1346" s="164"/>
      <c r="AT1346" s="159" t="s">
        <v>328</v>
      </c>
      <c r="AU1346" s="159" t="s">
        <v>88</v>
      </c>
      <c r="AV1346" s="12" t="s">
        <v>88</v>
      </c>
      <c r="AW1346" s="12" t="s">
        <v>31</v>
      </c>
      <c r="AX1346" s="12" t="s">
        <v>76</v>
      </c>
      <c r="AY1346" s="159" t="s">
        <v>317</v>
      </c>
    </row>
    <row r="1347" spans="2:65" s="13" customFormat="1" ht="10">
      <c r="B1347" s="165"/>
      <c r="D1347" s="158" t="s">
        <v>328</v>
      </c>
      <c r="E1347" s="166" t="s">
        <v>1</v>
      </c>
      <c r="F1347" s="167" t="s">
        <v>1949</v>
      </c>
      <c r="H1347" s="168">
        <v>12.17</v>
      </c>
      <c r="I1347" s="169"/>
      <c r="L1347" s="165"/>
      <c r="M1347" s="170"/>
      <c r="T1347" s="171"/>
      <c r="AT1347" s="166" t="s">
        <v>328</v>
      </c>
      <c r="AU1347" s="166" t="s">
        <v>88</v>
      </c>
      <c r="AV1347" s="13" t="s">
        <v>92</v>
      </c>
      <c r="AW1347" s="13" t="s">
        <v>31</v>
      </c>
      <c r="AX1347" s="13" t="s">
        <v>76</v>
      </c>
      <c r="AY1347" s="166" t="s">
        <v>317</v>
      </c>
    </row>
    <row r="1348" spans="2:65" s="14" customFormat="1" ht="10">
      <c r="B1348" s="172"/>
      <c r="D1348" s="158" t="s">
        <v>328</v>
      </c>
      <c r="E1348" s="173" t="s">
        <v>1</v>
      </c>
      <c r="F1348" s="174" t="s">
        <v>332</v>
      </c>
      <c r="H1348" s="175">
        <v>62.74</v>
      </c>
      <c r="I1348" s="176"/>
      <c r="L1348" s="172"/>
      <c r="M1348" s="177"/>
      <c r="T1348" s="178"/>
      <c r="AT1348" s="173" t="s">
        <v>328</v>
      </c>
      <c r="AU1348" s="173" t="s">
        <v>88</v>
      </c>
      <c r="AV1348" s="14" t="s">
        <v>323</v>
      </c>
      <c r="AW1348" s="14" t="s">
        <v>31</v>
      </c>
      <c r="AX1348" s="14" t="s">
        <v>83</v>
      </c>
      <c r="AY1348" s="173" t="s">
        <v>317</v>
      </c>
    </row>
    <row r="1349" spans="2:65" s="1" customFormat="1" ht="49" customHeight="1">
      <c r="B1349" s="142"/>
      <c r="C1349" s="143" t="s">
        <v>2077</v>
      </c>
      <c r="D1349" s="143" t="s">
        <v>319</v>
      </c>
      <c r="E1349" s="144" t="s">
        <v>2078</v>
      </c>
      <c r="F1349" s="145" t="s">
        <v>2079</v>
      </c>
      <c r="G1349" s="146" t="s">
        <v>444</v>
      </c>
      <c r="H1349" s="147">
        <v>138.96</v>
      </c>
      <c r="I1349" s="148"/>
      <c r="J1349" s="149">
        <f>ROUND(I1349*H1349,2)</f>
        <v>0</v>
      </c>
      <c r="K1349" s="150"/>
      <c r="L1349" s="31"/>
      <c r="M1349" s="151" t="s">
        <v>1</v>
      </c>
      <c r="N1349" s="152" t="s">
        <v>42</v>
      </c>
      <c r="P1349" s="153">
        <f>O1349*H1349</f>
        <v>0</v>
      </c>
      <c r="Q1349" s="153">
        <v>0.13055</v>
      </c>
      <c r="R1349" s="153">
        <f>Q1349*H1349</f>
        <v>18.141228000000002</v>
      </c>
      <c r="S1349" s="153">
        <v>0</v>
      </c>
      <c r="T1349" s="154">
        <f>S1349*H1349</f>
        <v>0</v>
      </c>
      <c r="AR1349" s="155" t="s">
        <v>323</v>
      </c>
      <c r="AT1349" s="155" t="s">
        <v>319</v>
      </c>
      <c r="AU1349" s="155" t="s">
        <v>88</v>
      </c>
      <c r="AY1349" s="16" t="s">
        <v>317</v>
      </c>
      <c r="BE1349" s="156">
        <f>IF(N1349="základná",J1349,0)</f>
        <v>0</v>
      </c>
      <c r="BF1349" s="156">
        <f>IF(N1349="znížená",J1349,0)</f>
        <v>0</v>
      </c>
      <c r="BG1349" s="156">
        <f>IF(N1349="zákl. prenesená",J1349,0)</f>
        <v>0</v>
      </c>
      <c r="BH1349" s="156">
        <f>IF(N1349="zníž. prenesená",J1349,0)</f>
        <v>0</v>
      </c>
      <c r="BI1349" s="156">
        <f>IF(N1349="nulová",J1349,0)</f>
        <v>0</v>
      </c>
      <c r="BJ1349" s="16" t="s">
        <v>88</v>
      </c>
      <c r="BK1349" s="156">
        <f>ROUND(I1349*H1349,2)</f>
        <v>0</v>
      </c>
      <c r="BL1349" s="16" t="s">
        <v>323</v>
      </c>
      <c r="BM1349" s="155" t="s">
        <v>2080</v>
      </c>
    </row>
    <row r="1350" spans="2:65" s="12" customFormat="1" ht="10">
      <c r="B1350" s="157"/>
      <c r="D1350" s="158" t="s">
        <v>328</v>
      </c>
      <c r="E1350" s="159" t="s">
        <v>1</v>
      </c>
      <c r="F1350" s="160" t="s">
        <v>2014</v>
      </c>
      <c r="H1350" s="161">
        <v>69.58</v>
      </c>
      <c r="I1350" s="162"/>
      <c r="L1350" s="157"/>
      <c r="M1350" s="163"/>
      <c r="T1350" s="164"/>
      <c r="AT1350" s="159" t="s">
        <v>328</v>
      </c>
      <c r="AU1350" s="159" t="s">
        <v>88</v>
      </c>
      <c r="AV1350" s="12" t="s">
        <v>88</v>
      </c>
      <c r="AW1350" s="12" t="s">
        <v>31</v>
      </c>
      <c r="AX1350" s="12" t="s">
        <v>76</v>
      </c>
      <c r="AY1350" s="159" t="s">
        <v>317</v>
      </c>
    </row>
    <row r="1351" spans="2:65" s="12" customFormat="1" ht="10">
      <c r="B1351" s="157"/>
      <c r="D1351" s="158" t="s">
        <v>328</v>
      </c>
      <c r="E1351" s="159" t="s">
        <v>1</v>
      </c>
      <c r="F1351" s="160" t="s">
        <v>2015</v>
      </c>
      <c r="H1351" s="161">
        <v>69.38</v>
      </c>
      <c r="I1351" s="162"/>
      <c r="L1351" s="157"/>
      <c r="M1351" s="163"/>
      <c r="T1351" s="164"/>
      <c r="AT1351" s="159" t="s">
        <v>328</v>
      </c>
      <c r="AU1351" s="159" t="s">
        <v>88</v>
      </c>
      <c r="AV1351" s="12" t="s">
        <v>88</v>
      </c>
      <c r="AW1351" s="12" t="s">
        <v>31</v>
      </c>
      <c r="AX1351" s="12" t="s">
        <v>76</v>
      </c>
      <c r="AY1351" s="159" t="s">
        <v>317</v>
      </c>
    </row>
    <row r="1352" spans="2:65" s="13" customFormat="1" ht="10">
      <c r="B1352" s="165"/>
      <c r="D1352" s="158" t="s">
        <v>328</v>
      </c>
      <c r="E1352" s="166" t="s">
        <v>1</v>
      </c>
      <c r="F1352" s="167" t="s">
        <v>2016</v>
      </c>
      <c r="H1352" s="168">
        <v>138.95999999999998</v>
      </c>
      <c r="I1352" s="169"/>
      <c r="L1352" s="165"/>
      <c r="M1352" s="170"/>
      <c r="T1352" s="171"/>
      <c r="AT1352" s="166" t="s">
        <v>328</v>
      </c>
      <c r="AU1352" s="166" t="s">
        <v>88</v>
      </c>
      <c r="AV1352" s="13" t="s">
        <v>92</v>
      </c>
      <c r="AW1352" s="13" t="s">
        <v>31</v>
      </c>
      <c r="AX1352" s="13" t="s">
        <v>76</v>
      </c>
      <c r="AY1352" s="166" t="s">
        <v>317</v>
      </c>
    </row>
    <row r="1353" spans="2:65" s="14" customFormat="1" ht="10">
      <c r="B1353" s="172"/>
      <c r="D1353" s="158" t="s">
        <v>328</v>
      </c>
      <c r="E1353" s="173" t="s">
        <v>1</v>
      </c>
      <c r="F1353" s="174" t="s">
        <v>332</v>
      </c>
      <c r="H1353" s="175">
        <v>138.95999999999998</v>
      </c>
      <c r="I1353" s="176"/>
      <c r="L1353" s="172"/>
      <c r="M1353" s="177"/>
      <c r="T1353" s="178"/>
      <c r="AT1353" s="173" t="s">
        <v>328</v>
      </c>
      <c r="AU1353" s="173" t="s">
        <v>88</v>
      </c>
      <c r="AV1353" s="14" t="s">
        <v>323</v>
      </c>
      <c r="AW1353" s="14" t="s">
        <v>31</v>
      </c>
      <c r="AX1353" s="14" t="s">
        <v>83</v>
      </c>
      <c r="AY1353" s="173" t="s">
        <v>317</v>
      </c>
    </row>
    <row r="1354" spans="2:65" s="1" customFormat="1" ht="49" customHeight="1">
      <c r="B1354" s="142"/>
      <c r="C1354" s="143" t="s">
        <v>2081</v>
      </c>
      <c r="D1354" s="143" t="s">
        <v>319</v>
      </c>
      <c r="E1354" s="144" t="s">
        <v>2082</v>
      </c>
      <c r="F1354" s="145" t="s">
        <v>2083</v>
      </c>
      <c r="G1354" s="146" t="s">
        <v>444</v>
      </c>
      <c r="H1354" s="147">
        <v>141.35</v>
      </c>
      <c r="I1354" s="148"/>
      <c r="J1354" s="149">
        <f>ROUND(I1354*H1354,2)</f>
        <v>0</v>
      </c>
      <c r="K1354" s="150"/>
      <c r="L1354" s="31"/>
      <c r="M1354" s="151" t="s">
        <v>1</v>
      </c>
      <c r="N1354" s="152" t="s">
        <v>42</v>
      </c>
      <c r="P1354" s="153">
        <f>O1354*H1354</f>
        <v>0</v>
      </c>
      <c r="Q1354" s="153">
        <v>0.15064</v>
      </c>
      <c r="R1354" s="153">
        <f>Q1354*H1354</f>
        <v>21.292963999999998</v>
      </c>
      <c r="S1354" s="153">
        <v>0</v>
      </c>
      <c r="T1354" s="154">
        <f>S1354*H1354</f>
        <v>0</v>
      </c>
      <c r="AR1354" s="155" t="s">
        <v>323</v>
      </c>
      <c r="AT1354" s="155" t="s">
        <v>319</v>
      </c>
      <c r="AU1354" s="155" t="s">
        <v>88</v>
      </c>
      <c r="AY1354" s="16" t="s">
        <v>317</v>
      </c>
      <c r="BE1354" s="156">
        <f>IF(N1354="základná",J1354,0)</f>
        <v>0</v>
      </c>
      <c r="BF1354" s="156">
        <f>IF(N1354="znížená",J1354,0)</f>
        <v>0</v>
      </c>
      <c r="BG1354" s="156">
        <f>IF(N1354="zákl. prenesená",J1354,0)</f>
        <v>0</v>
      </c>
      <c r="BH1354" s="156">
        <f>IF(N1354="zníž. prenesená",J1354,0)</f>
        <v>0</v>
      </c>
      <c r="BI1354" s="156">
        <f>IF(N1354="nulová",J1354,0)</f>
        <v>0</v>
      </c>
      <c r="BJ1354" s="16" t="s">
        <v>88</v>
      </c>
      <c r="BK1354" s="156">
        <f>ROUND(I1354*H1354,2)</f>
        <v>0</v>
      </c>
      <c r="BL1354" s="16" t="s">
        <v>323</v>
      </c>
      <c r="BM1354" s="155" t="s">
        <v>2084</v>
      </c>
    </row>
    <row r="1355" spans="2:65" s="12" customFormat="1" ht="10">
      <c r="B1355" s="157"/>
      <c r="D1355" s="158" t="s">
        <v>328</v>
      </c>
      <c r="E1355" s="159" t="s">
        <v>1</v>
      </c>
      <c r="F1355" s="160" t="s">
        <v>1980</v>
      </c>
      <c r="H1355" s="161">
        <v>74.27</v>
      </c>
      <c r="I1355" s="162"/>
      <c r="L1355" s="157"/>
      <c r="M1355" s="163"/>
      <c r="T1355" s="164"/>
      <c r="AT1355" s="159" t="s">
        <v>328</v>
      </c>
      <c r="AU1355" s="159" t="s">
        <v>88</v>
      </c>
      <c r="AV1355" s="12" t="s">
        <v>88</v>
      </c>
      <c r="AW1355" s="12" t="s">
        <v>31</v>
      </c>
      <c r="AX1355" s="12" t="s">
        <v>76</v>
      </c>
      <c r="AY1355" s="159" t="s">
        <v>317</v>
      </c>
    </row>
    <row r="1356" spans="2:65" s="12" customFormat="1" ht="10">
      <c r="B1356" s="157"/>
      <c r="D1356" s="158" t="s">
        <v>328</v>
      </c>
      <c r="E1356" s="159" t="s">
        <v>1</v>
      </c>
      <c r="F1356" s="160" t="s">
        <v>1981</v>
      </c>
      <c r="H1356" s="161">
        <v>25.38</v>
      </c>
      <c r="I1356" s="162"/>
      <c r="L1356" s="157"/>
      <c r="M1356" s="163"/>
      <c r="T1356" s="164"/>
      <c r="AT1356" s="159" t="s">
        <v>328</v>
      </c>
      <c r="AU1356" s="159" t="s">
        <v>88</v>
      </c>
      <c r="AV1356" s="12" t="s">
        <v>88</v>
      </c>
      <c r="AW1356" s="12" t="s">
        <v>31</v>
      </c>
      <c r="AX1356" s="12" t="s">
        <v>76</v>
      </c>
      <c r="AY1356" s="159" t="s">
        <v>317</v>
      </c>
    </row>
    <row r="1357" spans="2:65" s="13" customFormat="1" ht="10">
      <c r="B1357" s="165"/>
      <c r="D1357" s="158" t="s">
        <v>328</v>
      </c>
      <c r="E1357" s="166" t="s">
        <v>1</v>
      </c>
      <c r="F1357" s="167" t="s">
        <v>1982</v>
      </c>
      <c r="H1357" s="168">
        <v>99.649999999999991</v>
      </c>
      <c r="I1357" s="169"/>
      <c r="L1357" s="165"/>
      <c r="M1357" s="170"/>
      <c r="T1357" s="171"/>
      <c r="AT1357" s="166" t="s">
        <v>328</v>
      </c>
      <c r="AU1357" s="166" t="s">
        <v>88</v>
      </c>
      <c r="AV1357" s="13" t="s">
        <v>92</v>
      </c>
      <c r="AW1357" s="13" t="s">
        <v>31</v>
      </c>
      <c r="AX1357" s="13" t="s">
        <v>76</v>
      </c>
      <c r="AY1357" s="166" t="s">
        <v>317</v>
      </c>
    </row>
    <row r="1358" spans="2:65" s="12" customFormat="1" ht="10">
      <c r="B1358" s="157"/>
      <c r="D1358" s="158" t="s">
        <v>328</v>
      </c>
      <c r="E1358" s="159" t="s">
        <v>1</v>
      </c>
      <c r="F1358" s="160" t="s">
        <v>2006</v>
      </c>
      <c r="H1358" s="161">
        <v>8.35</v>
      </c>
      <c r="I1358" s="162"/>
      <c r="L1358" s="157"/>
      <c r="M1358" s="163"/>
      <c r="T1358" s="164"/>
      <c r="AT1358" s="159" t="s">
        <v>328</v>
      </c>
      <c r="AU1358" s="159" t="s">
        <v>88</v>
      </c>
      <c r="AV1358" s="12" t="s">
        <v>88</v>
      </c>
      <c r="AW1358" s="12" t="s">
        <v>31</v>
      </c>
      <c r="AX1358" s="12" t="s">
        <v>76</v>
      </c>
      <c r="AY1358" s="159" t="s">
        <v>317</v>
      </c>
    </row>
    <row r="1359" spans="2:65" s="12" customFormat="1" ht="10">
      <c r="B1359" s="157"/>
      <c r="D1359" s="158" t="s">
        <v>328</v>
      </c>
      <c r="E1359" s="159" t="s">
        <v>1</v>
      </c>
      <c r="F1359" s="160" t="s">
        <v>2007</v>
      </c>
      <c r="H1359" s="161">
        <v>16.7</v>
      </c>
      <c r="I1359" s="162"/>
      <c r="L1359" s="157"/>
      <c r="M1359" s="163"/>
      <c r="T1359" s="164"/>
      <c r="AT1359" s="159" t="s">
        <v>328</v>
      </c>
      <c r="AU1359" s="159" t="s">
        <v>88</v>
      </c>
      <c r="AV1359" s="12" t="s">
        <v>88</v>
      </c>
      <c r="AW1359" s="12" t="s">
        <v>31</v>
      </c>
      <c r="AX1359" s="12" t="s">
        <v>76</v>
      </c>
      <c r="AY1359" s="159" t="s">
        <v>317</v>
      </c>
    </row>
    <row r="1360" spans="2:65" s="12" customFormat="1" ht="10">
      <c r="B1360" s="157"/>
      <c r="D1360" s="158" t="s">
        <v>328</v>
      </c>
      <c r="E1360" s="159" t="s">
        <v>1</v>
      </c>
      <c r="F1360" s="160" t="s">
        <v>2008</v>
      </c>
      <c r="H1360" s="161">
        <v>16.649999999999999</v>
      </c>
      <c r="I1360" s="162"/>
      <c r="L1360" s="157"/>
      <c r="M1360" s="163"/>
      <c r="T1360" s="164"/>
      <c r="AT1360" s="159" t="s">
        <v>328</v>
      </c>
      <c r="AU1360" s="159" t="s">
        <v>88</v>
      </c>
      <c r="AV1360" s="12" t="s">
        <v>88</v>
      </c>
      <c r="AW1360" s="12" t="s">
        <v>31</v>
      </c>
      <c r="AX1360" s="12" t="s">
        <v>76</v>
      </c>
      <c r="AY1360" s="159" t="s">
        <v>317</v>
      </c>
    </row>
    <row r="1361" spans="2:65" s="13" customFormat="1" ht="10">
      <c r="B1361" s="165"/>
      <c r="D1361" s="158" t="s">
        <v>328</v>
      </c>
      <c r="E1361" s="166" t="s">
        <v>1</v>
      </c>
      <c r="F1361" s="167" t="s">
        <v>2009</v>
      </c>
      <c r="H1361" s="168">
        <v>41.699999999999996</v>
      </c>
      <c r="I1361" s="169"/>
      <c r="L1361" s="165"/>
      <c r="M1361" s="170"/>
      <c r="T1361" s="171"/>
      <c r="AT1361" s="166" t="s">
        <v>328</v>
      </c>
      <c r="AU1361" s="166" t="s">
        <v>88</v>
      </c>
      <c r="AV1361" s="13" t="s">
        <v>92</v>
      </c>
      <c r="AW1361" s="13" t="s">
        <v>31</v>
      </c>
      <c r="AX1361" s="13" t="s">
        <v>76</v>
      </c>
      <c r="AY1361" s="166" t="s">
        <v>317</v>
      </c>
    </row>
    <row r="1362" spans="2:65" s="14" customFormat="1" ht="10">
      <c r="B1362" s="172"/>
      <c r="D1362" s="158" t="s">
        <v>328</v>
      </c>
      <c r="E1362" s="173" t="s">
        <v>1</v>
      </c>
      <c r="F1362" s="174" t="s">
        <v>332</v>
      </c>
      <c r="H1362" s="175">
        <v>141.35</v>
      </c>
      <c r="I1362" s="176"/>
      <c r="L1362" s="172"/>
      <c r="M1362" s="177"/>
      <c r="T1362" s="178"/>
      <c r="AT1362" s="173" t="s">
        <v>328</v>
      </c>
      <c r="AU1362" s="173" t="s">
        <v>88</v>
      </c>
      <c r="AV1362" s="14" t="s">
        <v>323</v>
      </c>
      <c r="AW1362" s="14" t="s">
        <v>31</v>
      </c>
      <c r="AX1362" s="14" t="s">
        <v>83</v>
      </c>
      <c r="AY1362" s="173" t="s">
        <v>317</v>
      </c>
    </row>
    <row r="1363" spans="2:65" s="1" customFormat="1" ht="44.25" customHeight="1">
      <c r="B1363" s="142"/>
      <c r="C1363" s="143" t="s">
        <v>2085</v>
      </c>
      <c r="D1363" s="143" t="s">
        <v>319</v>
      </c>
      <c r="E1363" s="144" t="s">
        <v>2086</v>
      </c>
      <c r="F1363" s="145" t="s">
        <v>2087</v>
      </c>
      <c r="G1363" s="146" t="s">
        <v>444</v>
      </c>
      <c r="H1363" s="147">
        <v>4.75</v>
      </c>
      <c r="I1363" s="148"/>
      <c r="J1363" s="149">
        <f>ROUND(I1363*H1363,2)</f>
        <v>0</v>
      </c>
      <c r="K1363" s="150"/>
      <c r="L1363" s="31"/>
      <c r="M1363" s="151" t="s">
        <v>1</v>
      </c>
      <c r="N1363" s="152" t="s">
        <v>42</v>
      </c>
      <c r="P1363" s="153">
        <f>O1363*H1363</f>
        <v>0</v>
      </c>
      <c r="Q1363" s="153">
        <v>0.15064</v>
      </c>
      <c r="R1363" s="153">
        <f>Q1363*H1363</f>
        <v>0.71553999999999995</v>
      </c>
      <c r="S1363" s="153">
        <v>0</v>
      </c>
      <c r="T1363" s="154">
        <f>S1363*H1363</f>
        <v>0</v>
      </c>
      <c r="AR1363" s="155" t="s">
        <v>323</v>
      </c>
      <c r="AT1363" s="155" t="s">
        <v>319</v>
      </c>
      <c r="AU1363" s="155" t="s">
        <v>88</v>
      </c>
      <c r="AY1363" s="16" t="s">
        <v>317</v>
      </c>
      <c r="BE1363" s="156">
        <f>IF(N1363="základná",J1363,0)</f>
        <v>0</v>
      </c>
      <c r="BF1363" s="156">
        <f>IF(N1363="znížená",J1363,0)</f>
        <v>0</v>
      </c>
      <c r="BG1363" s="156">
        <f>IF(N1363="zákl. prenesená",J1363,0)</f>
        <v>0</v>
      </c>
      <c r="BH1363" s="156">
        <f>IF(N1363="zníž. prenesená",J1363,0)</f>
        <v>0</v>
      </c>
      <c r="BI1363" s="156">
        <f>IF(N1363="nulová",J1363,0)</f>
        <v>0</v>
      </c>
      <c r="BJ1363" s="16" t="s">
        <v>88</v>
      </c>
      <c r="BK1363" s="156">
        <f>ROUND(I1363*H1363,2)</f>
        <v>0</v>
      </c>
      <c r="BL1363" s="16" t="s">
        <v>323</v>
      </c>
      <c r="BM1363" s="155" t="s">
        <v>2088</v>
      </c>
    </row>
    <row r="1364" spans="2:65" s="12" customFormat="1" ht="10">
      <c r="B1364" s="157"/>
      <c r="D1364" s="158" t="s">
        <v>328</v>
      </c>
      <c r="E1364" s="159" t="s">
        <v>1</v>
      </c>
      <c r="F1364" s="160" t="s">
        <v>1928</v>
      </c>
      <c r="H1364" s="161">
        <v>4.75</v>
      </c>
      <c r="I1364" s="162"/>
      <c r="L1364" s="157"/>
      <c r="M1364" s="163"/>
      <c r="T1364" s="164"/>
      <c r="AT1364" s="159" t="s">
        <v>328</v>
      </c>
      <c r="AU1364" s="159" t="s">
        <v>88</v>
      </c>
      <c r="AV1364" s="12" t="s">
        <v>88</v>
      </c>
      <c r="AW1364" s="12" t="s">
        <v>31</v>
      </c>
      <c r="AX1364" s="12" t="s">
        <v>76</v>
      </c>
      <c r="AY1364" s="159" t="s">
        <v>317</v>
      </c>
    </row>
    <row r="1365" spans="2:65" s="13" customFormat="1" ht="10">
      <c r="B1365" s="165"/>
      <c r="D1365" s="158" t="s">
        <v>328</v>
      </c>
      <c r="E1365" s="166" t="s">
        <v>1</v>
      </c>
      <c r="F1365" s="167" t="s">
        <v>1929</v>
      </c>
      <c r="H1365" s="168">
        <v>4.75</v>
      </c>
      <c r="I1365" s="169"/>
      <c r="L1365" s="165"/>
      <c r="M1365" s="170"/>
      <c r="T1365" s="171"/>
      <c r="AT1365" s="166" t="s">
        <v>328</v>
      </c>
      <c r="AU1365" s="166" t="s">
        <v>88</v>
      </c>
      <c r="AV1365" s="13" t="s">
        <v>92</v>
      </c>
      <c r="AW1365" s="13" t="s">
        <v>31</v>
      </c>
      <c r="AX1365" s="13" t="s">
        <v>76</v>
      </c>
      <c r="AY1365" s="166" t="s">
        <v>317</v>
      </c>
    </row>
    <row r="1366" spans="2:65" s="14" customFormat="1" ht="10">
      <c r="B1366" s="172"/>
      <c r="D1366" s="158" t="s">
        <v>328</v>
      </c>
      <c r="E1366" s="173" t="s">
        <v>1</v>
      </c>
      <c r="F1366" s="174" t="s">
        <v>332</v>
      </c>
      <c r="H1366" s="175">
        <v>4.75</v>
      </c>
      <c r="I1366" s="176"/>
      <c r="L1366" s="172"/>
      <c r="M1366" s="177"/>
      <c r="T1366" s="178"/>
      <c r="AT1366" s="173" t="s">
        <v>328</v>
      </c>
      <c r="AU1366" s="173" t="s">
        <v>88</v>
      </c>
      <c r="AV1366" s="14" t="s">
        <v>323</v>
      </c>
      <c r="AW1366" s="14" t="s">
        <v>31</v>
      </c>
      <c r="AX1366" s="14" t="s">
        <v>83</v>
      </c>
      <c r="AY1366" s="173" t="s">
        <v>317</v>
      </c>
    </row>
    <row r="1367" spans="2:65" s="1" customFormat="1" ht="44.25" customHeight="1">
      <c r="B1367" s="142"/>
      <c r="C1367" s="143" t="s">
        <v>768</v>
      </c>
      <c r="D1367" s="143" t="s">
        <v>319</v>
      </c>
      <c r="E1367" s="144" t="s">
        <v>2089</v>
      </c>
      <c r="F1367" s="145" t="s">
        <v>2090</v>
      </c>
      <c r="G1367" s="146" t="s">
        <v>444</v>
      </c>
      <c r="H1367" s="147">
        <v>21.13</v>
      </c>
      <c r="I1367" s="148"/>
      <c r="J1367" s="149">
        <f>ROUND(I1367*H1367,2)</f>
        <v>0</v>
      </c>
      <c r="K1367" s="150"/>
      <c r="L1367" s="31"/>
      <c r="M1367" s="151" t="s">
        <v>1</v>
      </c>
      <c r="N1367" s="152" t="s">
        <v>42</v>
      </c>
      <c r="P1367" s="153">
        <f>O1367*H1367</f>
        <v>0</v>
      </c>
      <c r="Q1367" s="153">
        <v>0.1707225</v>
      </c>
      <c r="R1367" s="153">
        <f>Q1367*H1367</f>
        <v>3.6073664249999999</v>
      </c>
      <c r="S1367" s="153">
        <v>0</v>
      </c>
      <c r="T1367" s="154">
        <f>S1367*H1367</f>
        <v>0</v>
      </c>
      <c r="AR1367" s="155" t="s">
        <v>323</v>
      </c>
      <c r="AT1367" s="155" t="s">
        <v>319</v>
      </c>
      <c r="AU1367" s="155" t="s">
        <v>88</v>
      </c>
      <c r="AY1367" s="16" t="s">
        <v>317</v>
      </c>
      <c r="BE1367" s="156">
        <f>IF(N1367="základná",J1367,0)</f>
        <v>0</v>
      </c>
      <c r="BF1367" s="156">
        <f>IF(N1367="znížená",J1367,0)</f>
        <v>0</v>
      </c>
      <c r="BG1367" s="156">
        <f>IF(N1367="zákl. prenesená",J1367,0)</f>
        <v>0</v>
      </c>
      <c r="BH1367" s="156">
        <f>IF(N1367="zníž. prenesená",J1367,0)</f>
        <v>0</v>
      </c>
      <c r="BI1367" s="156">
        <f>IF(N1367="nulová",J1367,0)</f>
        <v>0</v>
      </c>
      <c r="BJ1367" s="16" t="s">
        <v>88</v>
      </c>
      <c r="BK1367" s="156">
        <f>ROUND(I1367*H1367,2)</f>
        <v>0</v>
      </c>
      <c r="BL1367" s="16" t="s">
        <v>323</v>
      </c>
      <c r="BM1367" s="155" t="s">
        <v>2091</v>
      </c>
    </row>
    <row r="1368" spans="2:65" s="12" customFormat="1" ht="10">
      <c r="B1368" s="157"/>
      <c r="D1368" s="158" t="s">
        <v>328</v>
      </c>
      <c r="E1368" s="159" t="s">
        <v>1</v>
      </c>
      <c r="F1368" s="160" t="s">
        <v>1932</v>
      </c>
      <c r="H1368" s="161">
        <v>21.13</v>
      </c>
      <c r="I1368" s="162"/>
      <c r="L1368" s="157"/>
      <c r="M1368" s="163"/>
      <c r="T1368" s="164"/>
      <c r="AT1368" s="159" t="s">
        <v>328</v>
      </c>
      <c r="AU1368" s="159" t="s">
        <v>88</v>
      </c>
      <c r="AV1368" s="12" t="s">
        <v>88</v>
      </c>
      <c r="AW1368" s="12" t="s">
        <v>31</v>
      </c>
      <c r="AX1368" s="12" t="s">
        <v>76</v>
      </c>
      <c r="AY1368" s="159" t="s">
        <v>317</v>
      </c>
    </row>
    <row r="1369" spans="2:65" s="13" customFormat="1" ht="10">
      <c r="B1369" s="165"/>
      <c r="D1369" s="158" t="s">
        <v>328</v>
      </c>
      <c r="E1369" s="166" t="s">
        <v>1</v>
      </c>
      <c r="F1369" s="167" t="s">
        <v>1903</v>
      </c>
      <c r="H1369" s="168">
        <v>21.13</v>
      </c>
      <c r="I1369" s="169"/>
      <c r="L1369" s="165"/>
      <c r="M1369" s="170"/>
      <c r="T1369" s="171"/>
      <c r="AT1369" s="166" t="s">
        <v>328</v>
      </c>
      <c r="AU1369" s="166" t="s">
        <v>88</v>
      </c>
      <c r="AV1369" s="13" t="s">
        <v>92</v>
      </c>
      <c r="AW1369" s="13" t="s">
        <v>31</v>
      </c>
      <c r="AX1369" s="13" t="s">
        <v>76</v>
      </c>
      <c r="AY1369" s="166" t="s">
        <v>317</v>
      </c>
    </row>
    <row r="1370" spans="2:65" s="14" customFormat="1" ht="10">
      <c r="B1370" s="172"/>
      <c r="D1370" s="158" t="s">
        <v>328</v>
      </c>
      <c r="E1370" s="173" t="s">
        <v>1</v>
      </c>
      <c r="F1370" s="174" t="s">
        <v>332</v>
      </c>
      <c r="H1370" s="175">
        <v>21.13</v>
      </c>
      <c r="I1370" s="176"/>
      <c r="L1370" s="172"/>
      <c r="M1370" s="177"/>
      <c r="T1370" s="178"/>
      <c r="AT1370" s="173" t="s">
        <v>328</v>
      </c>
      <c r="AU1370" s="173" t="s">
        <v>88</v>
      </c>
      <c r="AV1370" s="14" t="s">
        <v>323</v>
      </c>
      <c r="AW1370" s="14" t="s">
        <v>31</v>
      </c>
      <c r="AX1370" s="14" t="s">
        <v>83</v>
      </c>
      <c r="AY1370" s="173" t="s">
        <v>317</v>
      </c>
    </row>
    <row r="1371" spans="2:65" s="1" customFormat="1" ht="44.25" customHeight="1">
      <c r="B1371" s="142"/>
      <c r="C1371" s="143" t="s">
        <v>2092</v>
      </c>
      <c r="D1371" s="143" t="s">
        <v>319</v>
      </c>
      <c r="E1371" s="144" t="s">
        <v>2093</v>
      </c>
      <c r="F1371" s="145" t="s">
        <v>2094</v>
      </c>
      <c r="G1371" s="146" t="s">
        <v>444</v>
      </c>
      <c r="H1371" s="147">
        <v>390.86</v>
      </c>
      <c r="I1371" s="148"/>
      <c r="J1371" s="149">
        <f>ROUND(I1371*H1371,2)</f>
        <v>0</v>
      </c>
      <c r="K1371" s="150"/>
      <c r="L1371" s="31"/>
      <c r="M1371" s="151" t="s">
        <v>1</v>
      </c>
      <c r="N1371" s="152" t="s">
        <v>42</v>
      </c>
      <c r="P1371" s="153">
        <f>O1371*H1371</f>
        <v>0</v>
      </c>
      <c r="Q1371" s="153">
        <v>0.19081000000000001</v>
      </c>
      <c r="R1371" s="153">
        <f>Q1371*H1371</f>
        <v>74.579996600000001</v>
      </c>
      <c r="S1371" s="153">
        <v>0</v>
      </c>
      <c r="T1371" s="154">
        <f>S1371*H1371</f>
        <v>0</v>
      </c>
      <c r="AR1371" s="155" t="s">
        <v>323</v>
      </c>
      <c r="AT1371" s="155" t="s">
        <v>319</v>
      </c>
      <c r="AU1371" s="155" t="s">
        <v>88</v>
      </c>
      <c r="AY1371" s="16" t="s">
        <v>317</v>
      </c>
      <c r="BE1371" s="156">
        <f>IF(N1371="základná",J1371,0)</f>
        <v>0</v>
      </c>
      <c r="BF1371" s="156">
        <f>IF(N1371="znížená",J1371,0)</f>
        <v>0</v>
      </c>
      <c r="BG1371" s="156">
        <f>IF(N1371="zákl. prenesená",J1371,0)</f>
        <v>0</v>
      </c>
      <c r="BH1371" s="156">
        <f>IF(N1371="zníž. prenesená",J1371,0)</f>
        <v>0</v>
      </c>
      <c r="BI1371" s="156">
        <f>IF(N1371="nulová",J1371,0)</f>
        <v>0</v>
      </c>
      <c r="BJ1371" s="16" t="s">
        <v>88</v>
      </c>
      <c r="BK1371" s="156">
        <f>ROUND(I1371*H1371,2)</f>
        <v>0</v>
      </c>
      <c r="BL1371" s="16" t="s">
        <v>323</v>
      </c>
      <c r="BM1371" s="155" t="s">
        <v>2095</v>
      </c>
    </row>
    <row r="1372" spans="2:65" s="12" customFormat="1" ht="10">
      <c r="B1372" s="157"/>
      <c r="D1372" s="158" t="s">
        <v>328</v>
      </c>
      <c r="E1372" s="159" t="s">
        <v>1</v>
      </c>
      <c r="F1372" s="160" t="s">
        <v>2013</v>
      </c>
      <c r="H1372" s="161">
        <v>375.02</v>
      </c>
      <c r="I1372" s="162"/>
      <c r="L1372" s="157"/>
      <c r="M1372" s="163"/>
      <c r="T1372" s="164"/>
      <c r="AT1372" s="159" t="s">
        <v>328</v>
      </c>
      <c r="AU1372" s="159" t="s">
        <v>88</v>
      </c>
      <c r="AV1372" s="12" t="s">
        <v>88</v>
      </c>
      <c r="AW1372" s="12" t="s">
        <v>31</v>
      </c>
      <c r="AX1372" s="12" t="s">
        <v>76</v>
      </c>
      <c r="AY1372" s="159" t="s">
        <v>317</v>
      </c>
    </row>
    <row r="1373" spans="2:65" s="13" customFormat="1" ht="10">
      <c r="B1373" s="165"/>
      <c r="D1373" s="158" t="s">
        <v>328</v>
      </c>
      <c r="E1373" s="166" t="s">
        <v>1</v>
      </c>
      <c r="F1373" s="167" t="s">
        <v>1893</v>
      </c>
      <c r="H1373" s="168">
        <v>375.02</v>
      </c>
      <c r="I1373" s="169"/>
      <c r="L1373" s="165"/>
      <c r="M1373" s="170"/>
      <c r="T1373" s="171"/>
      <c r="AT1373" s="166" t="s">
        <v>328</v>
      </c>
      <c r="AU1373" s="166" t="s">
        <v>88</v>
      </c>
      <c r="AV1373" s="13" t="s">
        <v>92</v>
      </c>
      <c r="AW1373" s="13" t="s">
        <v>31</v>
      </c>
      <c r="AX1373" s="13" t="s">
        <v>76</v>
      </c>
      <c r="AY1373" s="166" t="s">
        <v>317</v>
      </c>
    </row>
    <row r="1374" spans="2:65" s="12" customFormat="1" ht="10">
      <c r="B1374" s="157"/>
      <c r="D1374" s="158" t="s">
        <v>328</v>
      </c>
      <c r="E1374" s="159" t="s">
        <v>1</v>
      </c>
      <c r="F1374" s="160" t="s">
        <v>1955</v>
      </c>
      <c r="H1374" s="161">
        <v>15.84</v>
      </c>
      <c r="I1374" s="162"/>
      <c r="L1374" s="157"/>
      <c r="M1374" s="163"/>
      <c r="T1374" s="164"/>
      <c r="AT1374" s="159" t="s">
        <v>328</v>
      </c>
      <c r="AU1374" s="159" t="s">
        <v>88</v>
      </c>
      <c r="AV1374" s="12" t="s">
        <v>88</v>
      </c>
      <c r="AW1374" s="12" t="s">
        <v>31</v>
      </c>
      <c r="AX1374" s="12" t="s">
        <v>76</v>
      </c>
      <c r="AY1374" s="159" t="s">
        <v>317</v>
      </c>
    </row>
    <row r="1375" spans="2:65" s="13" customFormat="1" ht="10">
      <c r="B1375" s="165"/>
      <c r="D1375" s="158" t="s">
        <v>328</v>
      </c>
      <c r="E1375" s="166" t="s">
        <v>1</v>
      </c>
      <c r="F1375" s="167" t="s">
        <v>1907</v>
      </c>
      <c r="H1375" s="168">
        <v>15.84</v>
      </c>
      <c r="I1375" s="169"/>
      <c r="L1375" s="165"/>
      <c r="M1375" s="170"/>
      <c r="T1375" s="171"/>
      <c r="AT1375" s="166" t="s">
        <v>328</v>
      </c>
      <c r="AU1375" s="166" t="s">
        <v>88</v>
      </c>
      <c r="AV1375" s="13" t="s">
        <v>92</v>
      </c>
      <c r="AW1375" s="13" t="s">
        <v>31</v>
      </c>
      <c r="AX1375" s="13" t="s">
        <v>76</v>
      </c>
      <c r="AY1375" s="166" t="s">
        <v>317</v>
      </c>
    </row>
    <row r="1376" spans="2:65" s="14" customFormat="1" ht="10">
      <c r="B1376" s="172"/>
      <c r="D1376" s="158" t="s">
        <v>328</v>
      </c>
      <c r="E1376" s="173" t="s">
        <v>1</v>
      </c>
      <c r="F1376" s="174" t="s">
        <v>332</v>
      </c>
      <c r="H1376" s="175">
        <v>390.85999999999996</v>
      </c>
      <c r="I1376" s="176"/>
      <c r="L1376" s="172"/>
      <c r="M1376" s="177"/>
      <c r="T1376" s="178"/>
      <c r="AT1376" s="173" t="s">
        <v>328</v>
      </c>
      <c r="AU1376" s="173" t="s">
        <v>88</v>
      </c>
      <c r="AV1376" s="14" t="s">
        <v>323</v>
      </c>
      <c r="AW1376" s="14" t="s">
        <v>31</v>
      </c>
      <c r="AX1376" s="14" t="s">
        <v>83</v>
      </c>
      <c r="AY1376" s="173" t="s">
        <v>317</v>
      </c>
    </row>
    <row r="1377" spans="2:65" s="1" customFormat="1" ht="44.25" customHeight="1">
      <c r="B1377" s="142"/>
      <c r="C1377" s="143" t="s">
        <v>2096</v>
      </c>
      <c r="D1377" s="143" t="s">
        <v>319</v>
      </c>
      <c r="E1377" s="144" t="s">
        <v>2097</v>
      </c>
      <c r="F1377" s="145" t="s">
        <v>2098</v>
      </c>
      <c r="G1377" s="146" t="s">
        <v>444</v>
      </c>
      <c r="H1377" s="147">
        <v>9.1300000000000008</v>
      </c>
      <c r="I1377" s="148"/>
      <c r="J1377" s="149">
        <f>ROUND(I1377*H1377,2)</f>
        <v>0</v>
      </c>
      <c r="K1377" s="150"/>
      <c r="L1377" s="31"/>
      <c r="M1377" s="151" t="s">
        <v>1</v>
      </c>
      <c r="N1377" s="152" t="s">
        <v>42</v>
      </c>
      <c r="P1377" s="153">
        <f>O1377*H1377</f>
        <v>0</v>
      </c>
      <c r="Q1377" s="153">
        <v>0.19081000000000001</v>
      </c>
      <c r="R1377" s="153">
        <f>Q1377*H1377</f>
        <v>1.7420953000000001</v>
      </c>
      <c r="S1377" s="153">
        <v>0</v>
      </c>
      <c r="T1377" s="154">
        <f>S1377*H1377</f>
        <v>0</v>
      </c>
      <c r="AR1377" s="155" t="s">
        <v>323</v>
      </c>
      <c r="AT1377" s="155" t="s">
        <v>319</v>
      </c>
      <c r="AU1377" s="155" t="s">
        <v>88</v>
      </c>
      <c r="AY1377" s="16" t="s">
        <v>317</v>
      </c>
      <c r="BE1377" s="156">
        <f>IF(N1377="základná",J1377,0)</f>
        <v>0</v>
      </c>
      <c r="BF1377" s="156">
        <f>IF(N1377="znížená",J1377,0)</f>
        <v>0</v>
      </c>
      <c r="BG1377" s="156">
        <f>IF(N1377="zákl. prenesená",J1377,0)</f>
        <v>0</v>
      </c>
      <c r="BH1377" s="156">
        <f>IF(N1377="zníž. prenesená",J1377,0)</f>
        <v>0</v>
      </c>
      <c r="BI1377" s="156">
        <f>IF(N1377="nulová",J1377,0)</f>
        <v>0</v>
      </c>
      <c r="BJ1377" s="16" t="s">
        <v>88</v>
      </c>
      <c r="BK1377" s="156">
        <f>ROUND(I1377*H1377,2)</f>
        <v>0</v>
      </c>
      <c r="BL1377" s="16" t="s">
        <v>323</v>
      </c>
      <c r="BM1377" s="155" t="s">
        <v>2099</v>
      </c>
    </row>
    <row r="1378" spans="2:65" s="12" customFormat="1" ht="10">
      <c r="B1378" s="157"/>
      <c r="D1378" s="158" t="s">
        <v>328</v>
      </c>
      <c r="E1378" s="159" t="s">
        <v>1</v>
      </c>
      <c r="F1378" s="160" t="s">
        <v>1904</v>
      </c>
      <c r="H1378" s="161">
        <v>9.1300000000000008</v>
      </c>
      <c r="I1378" s="162"/>
      <c r="L1378" s="157"/>
      <c r="M1378" s="163"/>
      <c r="T1378" s="164"/>
      <c r="AT1378" s="159" t="s">
        <v>328</v>
      </c>
      <c r="AU1378" s="159" t="s">
        <v>88</v>
      </c>
      <c r="AV1378" s="12" t="s">
        <v>88</v>
      </c>
      <c r="AW1378" s="12" t="s">
        <v>31</v>
      </c>
      <c r="AX1378" s="12" t="s">
        <v>76</v>
      </c>
      <c r="AY1378" s="159" t="s">
        <v>317</v>
      </c>
    </row>
    <row r="1379" spans="2:65" s="13" customFormat="1" ht="10">
      <c r="B1379" s="165"/>
      <c r="D1379" s="158" t="s">
        <v>328</v>
      </c>
      <c r="E1379" s="166" t="s">
        <v>1</v>
      </c>
      <c r="F1379" s="167" t="s">
        <v>1905</v>
      </c>
      <c r="H1379" s="168">
        <v>9.1300000000000008</v>
      </c>
      <c r="I1379" s="169"/>
      <c r="L1379" s="165"/>
      <c r="M1379" s="170"/>
      <c r="T1379" s="171"/>
      <c r="AT1379" s="166" t="s">
        <v>328</v>
      </c>
      <c r="AU1379" s="166" t="s">
        <v>88</v>
      </c>
      <c r="AV1379" s="13" t="s">
        <v>92</v>
      </c>
      <c r="AW1379" s="13" t="s">
        <v>31</v>
      </c>
      <c r="AX1379" s="13" t="s">
        <v>76</v>
      </c>
      <c r="AY1379" s="166" t="s">
        <v>317</v>
      </c>
    </row>
    <row r="1380" spans="2:65" s="14" customFormat="1" ht="10">
      <c r="B1380" s="172"/>
      <c r="D1380" s="158" t="s">
        <v>328</v>
      </c>
      <c r="E1380" s="173" t="s">
        <v>1</v>
      </c>
      <c r="F1380" s="174" t="s">
        <v>332</v>
      </c>
      <c r="H1380" s="175">
        <v>9.1300000000000008</v>
      </c>
      <c r="I1380" s="176"/>
      <c r="L1380" s="172"/>
      <c r="M1380" s="177"/>
      <c r="T1380" s="178"/>
      <c r="AT1380" s="173" t="s">
        <v>328</v>
      </c>
      <c r="AU1380" s="173" t="s">
        <v>88</v>
      </c>
      <c r="AV1380" s="14" t="s">
        <v>323</v>
      </c>
      <c r="AW1380" s="14" t="s">
        <v>31</v>
      </c>
      <c r="AX1380" s="14" t="s">
        <v>83</v>
      </c>
      <c r="AY1380" s="173" t="s">
        <v>317</v>
      </c>
    </row>
    <row r="1381" spans="2:65" s="1" customFormat="1" ht="44.25" customHeight="1">
      <c r="B1381" s="142"/>
      <c r="C1381" s="143" t="s">
        <v>2100</v>
      </c>
      <c r="D1381" s="143" t="s">
        <v>319</v>
      </c>
      <c r="E1381" s="144" t="s">
        <v>2101</v>
      </c>
      <c r="F1381" s="145" t="s">
        <v>2102</v>
      </c>
      <c r="G1381" s="146" t="s">
        <v>444</v>
      </c>
      <c r="H1381" s="147">
        <v>51.29</v>
      </c>
      <c r="I1381" s="148"/>
      <c r="J1381" s="149">
        <f>ROUND(I1381*H1381,2)</f>
        <v>0</v>
      </c>
      <c r="K1381" s="150"/>
      <c r="L1381" s="31"/>
      <c r="M1381" s="151" t="s">
        <v>1</v>
      </c>
      <c r="N1381" s="152" t="s">
        <v>42</v>
      </c>
      <c r="P1381" s="153">
        <f>O1381*H1381</f>
        <v>0</v>
      </c>
      <c r="Q1381" s="153">
        <v>0.20085</v>
      </c>
      <c r="R1381" s="153">
        <f>Q1381*H1381</f>
        <v>10.3015965</v>
      </c>
      <c r="S1381" s="153">
        <v>0</v>
      </c>
      <c r="T1381" s="154">
        <f>S1381*H1381</f>
        <v>0</v>
      </c>
      <c r="AR1381" s="155" t="s">
        <v>323</v>
      </c>
      <c r="AT1381" s="155" t="s">
        <v>319</v>
      </c>
      <c r="AU1381" s="155" t="s">
        <v>88</v>
      </c>
      <c r="AY1381" s="16" t="s">
        <v>317</v>
      </c>
      <c r="BE1381" s="156">
        <f>IF(N1381="základná",J1381,0)</f>
        <v>0</v>
      </c>
      <c r="BF1381" s="156">
        <f>IF(N1381="znížená",J1381,0)</f>
        <v>0</v>
      </c>
      <c r="BG1381" s="156">
        <f>IF(N1381="zákl. prenesená",J1381,0)</f>
        <v>0</v>
      </c>
      <c r="BH1381" s="156">
        <f>IF(N1381="zníž. prenesená",J1381,0)</f>
        <v>0</v>
      </c>
      <c r="BI1381" s="156">
        <f>IF(N1381="nulová",J1381,0)</f>
        <v>0</v>
      </c>
      <c r="BJ1381" s="16" t="s">
        <v>88</v>
      </c>
      <c r="BK1381" s="156">
        <f>ROUND(I1381*H1381,2)</f>
        <v>0</v>
      </c>
      <c r="BL1381" s="16" t="s">
        <v>323</v>
      </c>
      <c r="BM1381" s="155" t="s">
        <v>2103</v>
      </c>
    </row>
    <row r="1382" spans="2:65" s="12" customFormat="1" ht="10">
      <c r="B1382" s="157"/>
      <c r="D1382" s="158" t="s">
        <v>328</v>
      </c>
      <c r="E1382" s="159" t="s">
        <v>1</v>
      </c>
      <c r="F1382" s="160" t="s">
        <v>1896</v>
      </c>
      <c r="H1382" s="161">
        <v>51.29</v>
      </c>
      <c r="I1382" s="162"/>
      <c r="L1382" s="157"/>
      <c r="M1382" s="163"/>
      <c r="T1382" s="164"/>
      <c r="AT1382" s="159" t="s">
        <v>328</v>
      </c>
      <c r="AU1382" s="159" t="s">
        <v>88</v>
      </c>
      <c r="AV1382" s="12" t="s">
        <v>88</v>
      </c>
      <c r="AW1382" s="12" t="s">
        <v>31</v>
      </c>
      <c r="AX1382" s="12" t="s">
        <v>76</v>
      </c>
      <c r="AY1382" s="159" t="s">
        <v>317</v>
      </c>
    </row>
    <row r="1383" spans="2:65" s="13" customFormat="1" ht="10">
      <c r="B1383" s="165"/>
      <c r="D1383" s="158" t="s">
        <v>328</v>
      </c>
      <c r="E1383" s="166" t="s">
        <v>1</v>
      </c>
      <c r="F1383" s="167" t="s">
        <v>1897</v>
      </c>
      <c r="H1383" s="168">
        <v>51.29</v>
      </c>
      <c r="I1383" s="169"/>
      <c r="L1383" s="165"/>
      <c r="M1383" s="170"/>
      <c r="T1383" s="171"/>
      <c r="AT1383" s="166" t="s">
        <v>328</v>
      </c>
      <c r="AU1383" s="166" t="s">
        <v>88</v>
      </c>
      <c r="AV1383" s="13" t="s">
        <v>92</v>
      </c>
      <c r="AW1383" s="13" t="s">
        <v>31</v>
      </c>
      <c r="AX1383" s="13" t="s">
        <v>76</v>
      </c>
      <c r="AY1383" s="166" t="s">
        <v>317</v>
      </c>
    </row>
    <row r="1384" spans="2:65" s="14" customFormat="1" ht="10">
      <c r="B1384" s="172"/>
      <c r="D1384" s="158" t="s">
        <v>328</v>
      </c>
      <c r="E1384" s="173" t="s">
        <v>1</v>
      </c>
      <c r="F1384" s="174" t="s">
        <v>332</v>
      </c>
      <c r="H1384" s="175">
        <v>51.29</v>
      </c>
      <c r="I1384" s="176"/>
      <c r="L1384" s="172"/>
      <c r="M1384" s="177"/>
      <c r="T1384" s="178"/>
      <c r="AT1384" s="173" t="s">
        <v>328</v>
      </c>
      <c r="AU1384" s="173" t="s">
        <v>88</v>
      </c>
      <c r="AV1384" s="14" t="s">
        <v>323</v>
      </c>
      <c r="AW1384" s="14" t="s">
        <v>31</v>
      </c>
      <c r="AX1384" s="14" t="s">
        <v>83</v>
      </c>
      <c r="AY1384" s="173" t="s">
        <v>317</v>
      </c>
    </row>
    <row r="1385" spans="2:65" s="1" customFormat="1" ht="44.25" customHeight="1">
      <c r="B1385" s="142"/>
      <c r="C1385" s="143" t="s">
        <v>2104</v>
      </c>
      <c r="D1385" s="143" t="s">
        <v>319</v>
      </c>
      <c r="E1385" s="144" t="s">
        <v>2105</v>
      </c>
      <c r="F1385" s="145" t="s">
        <v>2106</v>
      </c>
      <c r="G1385" s="146" t="s">
        <v>444</v>
      </c>
      <c r="H1385" s="147">
        <v>6.2</v>
      </c>
      <c r="I1385" s="148"/>
      <c r="J1385" s="149">
        <f>ROUND(I1385*H1385,2)</f>
        <v>0</v>
      </c>
      <c r="K1385" s="150"/>
      <c r="L1385" s="31"/>
      <c r="M1385" s="151" t="s">
        <v>1</v>
      </c>
      <c r="N1385" s="152" t="s">
        <v>42</v>
      </c>
      <c r="P1385" s="153">
        <f>O1385*H1385</f>
        <v>0</v>
      </c>
      <c r="Q1385" s="153">
        <v>0.20085</v>
      </c>
      <c r="R1385" s="153">
        <f>Q1385*H1385</f>
        <v>1.2452700000000001</v>
      </c>
      <c r="S1385" s="153">
        <v>0</v>
      </c>
      <c r="T1385" s="154">
        <f>S1385*H1385</f>
        <v>0</v>
      </c>
      <c r="AR1385" s="155" t="s">
        <v>323</v>
      </c>
      <c r="AT1385" s="155" t="s">
        <v>319</v>
      </c>
      <c r="AU1385" s="155" t="s">
        <v>88</v>
      </c>
      <c r="AY1385" s="16" t="s">
        <v>317</v>
      </c>
      <c r="BE1385" s="156">
        <f>IF(N1385="základná",J1385,0)</f>
        <v>0</v>
      </c>
      <c r="BF1385" s="156">
        <f>IF(N1385="znížená",J1385,0)</f>
        <v>0</v>
      </c>
      <c r="BG1385" s="156">
        <f>IF(N1385="zákl. prenesená",J1385,0)</f>
        <v>0</v>
      </c>
      <c r="BH1385" s="156">
        <f>IF(N1385="zníž. prenesená",J1385,0)</f>
        <v>0</v>
      </c>
      <c r="BI1385" s="156">
        <f>IF(N1385="nulová",J1385,0)</f>
        <v>0</v>
      </c>
      <c r="BJ1385" s="16" t="s">
        <v>88</v>
      </c>
      <c r="BK1385" s="156">
        <f>ROUND(I1385*H1385,2)</f>
        <v>0</v>
      </c>
      <c r="BL1385" s="16" t="s">
        <v>323</v>
      </c>
      <c r="BM1385" s="155" t="s">
        <v>2107</v>
      </c>
    </row>
    <row r="1386" spans="2:65" s="12" customFormat="1" ht="10">
      <c r="B1386" s="157"/>
      <c r="D1386" s="158" t="s">
        <v>328</v>
      </c>
      <c r="E1386" s="159" t="s">
        <v>1</v>
      </c>
      <c r="F1386" s="160" t="s">
        <v>1898</v>
      </c>
      <c r="H1386" s="161">
        <v>6.2</v>
      </c>
      <c r="I1386" s="162"/>
      <c r="L1386" s="157"/>
      <c r="M1386" s="163"/>
      <c r="T1386" s="164"/>
      <c r="AT1386" s="159" t="s">
        <v>328</v>
      </c>
      <c r="AU1386" s="159" t="s">
        <v>88</v>
      </c>
      <c r="AV1386" s="12" t="s">
        <v>88</v>
      </c>
      <c r="AW1386" s="12" t="s">
        <v>31</v>
      </c>
      <c r="AX1386" s="12" t="s">
        <v>76</v>
      </c>
      <c r="AY1386" s="159" t="s">
        <v>317</v>
      </c>
    </row>
    <row r="1387" spans="2:65" s="13" customFormat="1" ht="10">
      <c r="B1387" s="165"/>
      <c r="D1387" s="158" t="s">
        <v>328</v>
      </c>
      <c r="E1387" s="166" t="s">
        <v>1</v>
      </c>
      <c r="F1387" s="167" t="s">
        <v>1899</v>
      </c>
      <c r="H1387" s="168">
        <v>6.2</v>
      </c>
      <c r="I1387" s="169"/>
      <c r="L1387" s="165"/>
      <c r="M1387" s="170"/>
      <c r="T1387" s="171"/>
      <c r="AT1387" s="166" t="s">
        <v>328</v>
      </c>
      <c r="AU1387" s="166" t="s">
        <v>88</v>
      </c>
      <c r="AV1387" s="13" t="s">
        <v>92</v>
      </c>
      <c r="AW1387" s="13" t="s">
        <v>31</v>
      </c>
      <c r="AX1387" s="13" t="s">
        <v>76</v>
      </c>
      <c r="AY1387" s="166" t="s">
        <v>317</v>
      </c>
    </row>
    <row r="1388" spans="2:65" s="14" customFormat="1" ht="10">
      <c r="B1388" s="172"/>
      <c r="D1388" s="158" t="s">
        <v>328</v>
      </c>
      <c r="E1388" s="173" t="s">
        <v>1</v>
      </c>
      <c r="F1388" s="174" t="s">
        <v>332</v>
      </c>
      <c r="H1388" s="175">
        <v>6.2</v>
      </c>
      <c r="I1388" s="176"/>
      <c r="L1388" s="172"/>
      <c r="M1388" s="177"/>
      <c r="T1388" s="178"/>
      <c r="AT1388" s="173" t="s">
        <v>328</v>
      </c>
      <c r="AU1388" s="173" t="s">
        <v>88</v>
      </c>
      <c r="AV1388" s="14" t="s">
        <v>323</v>
      </c>
      <c r="AW1388" s="14" t="s">
        <v>31</v>
      </c>
      <c r="AX1388" s="14" t="s">
        <v>83</v>
      </c>
      <c r="AY1388" s="173" t="s">
        <v>317</v>
      </c>
    </row>
    <row r="1389" spans="2:65" s="1" customFormat="1" ht="44.25" customHeight="1">
      <c r="B1389" s="142"/>
      <c r="C1389" s="143" t="s">
        <v>2108</v>
      </c>
      <c r="D1389" s="143" t="s">
        <v>319</v>
      </c>
      <c r="E1389" s="144" t="s">
        <v>2109</v>
      </c>
      <c r="F1389" s="145" t="s">
        <v>2110</v>
      </c>
      <c r="G1389" s="146" t="s">
        <v>444</v>
      </c>
      <c r="H1389" s="147">
        <v>4.71</v>
      </c>
      <c r="I1389" s="148"/>
      <c r="J1389" s="149">
        <f>ROUND(I1389*H1389,2)</f>
        <v>0</v>
      </c>
      <c r="K1389" s="150"/>
      <c r="L1389" s="31"/>
      <c r="M1389" s="151" t="s">
        <v>1</v>
      </c>
      <c r="N1389" s="152" t="s">
        <v>42</v>
      </c>
      <c r="P1389" s="153">
        <f>O1389*H1389</f>
        <v>0</v>
      </c>
      <c r="Q1389" s="153">
        <v>0.20085</v>
      </c>
      <c r="R1389" s="153">
        <f>Q1389*H1389</f>
        <v>0.9460035</v>
      </c>
      <c r="S1389" s="153">
        <v>0</v>
      </c>
      <c r="T1389" s="154">
        <f>S1389*H1389</f>
        <v>0</v>
      </c>
      <c r="AR1389" s="155" t="s">
        <v>323</v>
      </c>
      <c r="AT1389" s="155" t="s">
        <v>319</v>
      </c>
      <c r="AU1389" s="155" t="s">
        <v>88</v>
      </c>
      <c r="AY1389" s="16" t="s">
        <v>317</v>
      </c>
      <c r="BE1389" s="156">
        <f>IF(N1389="základná",J1389,0)</f>
        <v>0</v>
      </c>
      <c r="BF1389" s="156">
        <f>IF(N1389="znížená",J1389,0)</f>
        <v>0</v>
      </c>
      <c r="BG1389" s="156">
        <f>IF(N1389="zákl. prenesená",J1389,0)</f>
        <v>0</v>
      </c>
      <c r="BH1389" s="156">
        <f>IF(N1389="zníž. prenesená",J1389,0)</f>
        <v>0</v>
      </c>
      <c r="BI1389" s="156">
        <f>IF(N1389="nulová",J1389,0)</f>
        <v>0</v>
      </c>
      <c r="BJ1389" s="16" t="s">
        <v>88</v>
      </c>
      <c r="BK1389" s="156">
        <f>ROUND(I1389*H1389,2)</f>
        <v>0</v>
      </c>
      <c r="BL1389" s="16" t="s">
        <v>323</v>
      </c>
      <c r="BM1389" s="155" t="s">
        <v>2111</v>
      </c>
    </row>
    <row r="1390" spans="2:65" s="12" customFormat="1" ht="10">
      <c r="B1390" s="157"/>
      <c r="D1390" s="158" t="s">
        <v>328</v>
      </c>
      <c r="E1390" s="159" t="s">
        <v>1</v>
      </c>
      <c r="F1390" s="160" t="s">
        <v>1900</v>
      </c>
      <c r="H1390" s="161">
        <v>4.71</v>
      </c>
      <c r="I1390" s="162"/>
      <c r="L1390" s="157"/>
      <c r="M1390" s="163"/>
      <c r="T1390" s="164"/>
      <c r="AT1390" s="159" t="s">
        <v>328</v>
      </c>
      <c r="AU1390" s="159" t="s">
        <v>88</v>
      </c>
      <c r="AV1390" s="12" t="s">
        <v>88</v>
      </c>
      <c r="AW1390" s="12" t="s">
        <v>31</v>
      </c>
      <c r="AX1390" s="12" t="s">
        <v>76</v>
      </c>
      <c r="AY1390" s="159" t="s">
        <v>317</v>
      </c>
    </row>
    <row r="1391" spans="2:65" s="13" customFormat="1" ht="10">
      <c r="B1391" s="165"/>
      <c r="D1391" s="158" t="s">
        <v>328</v>
      </c>
      <c r="E1391" s="166" t="s">
        <v>1</v>
      </c>
      <c r="F1391" s="167" t="s">
        <v>1901</v>
      </c>
      <c r="H1391" s="168">
        <v>4.71</v>
      </c>
      <c r="I1391" s="169"/>
      <c r="L1391" s="165"/>
      <c r="M1391" s="170"/>
      <c r="T1391" s="171"/>
      <c r="AT1391" s="166" t="s">
        <v>328</v>
      </c>
      <c r="AU1391" s="166" t="s">
        <v>88</v>
      </c>
      <c r="AV1391" s="13" t="s">
        <v>92</v>
      </c>
      <c r="AW1391" s="13" t="s">
        <v>31</v>
      </c>
      <c r="AX1391" s="13" t="s">
        <v>76</v>
      </c>
      <c r="AY1391" s="166" t="s">
        <v>317</v>
      </c>
    </row>
    <row r="1392" spans="2:65" s="14" customFormat="1" ht="10">
      <c r="B1392" s="172"/>
      <c r="D1392" s="158" t="s">
        <v>328</v>
      </c>
      <c r="E1392" s="173" t="s">
        <v>1</v>
      </c>
      <c r="F1392" s="174" t="s">
        <v>332</v>
      </c>
      <c r="H1392" s="175">
        <v>4.71</v>
      </c>
      <c r="I1392" s="176"/>
      <c r="L1392" s="172"/>
      <c r="M1392" s="177"/>
      <c r="T1392" s="178"/>
      <c r="AT1392" s="173" t="s">
        <v>328</v>
      </c>
      <c r="AU1392" s="173" t="s">
        <v>88</v>
      </c>
      <c r="AV1392" s="14" t="s">
        <v>323</v>
      </c>
      <c r="AW1392" s="14" t="s">
        <v>31</v>
      </c>
      <c r="AX1392" s="14" t="s">
        <v>83</v>
      </c>
      <c r="AY1392" s="173" t="s">
        <v>317</v>
      </c>
    </row>
    <row r="1393" spans="2:65" s="1" customFormat="1" ht="44.25" customHeight="1">
      <c r="B1393" s="142"/>
      <c r="C1393" s="143" t="s">
        <v>2112</v>
      </c>
      <c r="D1393" s="143" t="s">
        <v>319</v>
      </c>
      <c r="E1393" s="144" t="s">
        <v>2113</v>
      </c>
      <c r="F1393" s="145" t="s">
        <v>2114</v>
      </c>
      <c r="G1393" s="146" t="s">
        <v>444</v>
      </c>
      <c r="H1393" s="147">
        <v>241.71</v>
      </c>
      <c r="I1393" s="148"/>
      <c r="J1393" s="149">
        <f>ROUND(I1393*H1393,2)</f>
        <v>0</v>
      </c>
      <c r="K1393" s="150"/>
      <c r="L1393" s="31"/>
      <c r="M1393" s="151" t="s">
        <v>1</v>
      </c>
      <c r="N1393" s="152" t="s">
        <v>42</v>
      </c>
      <c r="P1393" s="153">
        <f>O1393*H1393</f>
        <v>0</v>
      </c>
      <c r="Q1393" s="153">
        <v>0.20085</v>
      </c>
      <c r="R1393" s="153">
        <f>Q1393*H1393</f>
        <v>48.547453500000003</v>
      </c>
      <c r="S1393" s="153">
        <v>0</v>
      </c>
      <c r="T1393" s="154">
        <f>S1393*H1393</f>
        <v>0</v>
      </c>
      <c r="AR1393" s="155" t="s">
        <v>323</v>
      </c>
      <c r="AT1393" s="155" t="s">
        <v>319</v>
      </c>
      <c r="AU1393" s="155" t="s">
        <v>88</v>
      </c>
      <c r="AY1393" s="16" t="s">
        <v>317</v>
      </c>
      <c r="BE1393" s="156">
        <f>IF(N1393="základná",J1393,0)</f>
        <v>0</v>
      </c>
      <c r="BF1393" s="156">
        <f>IF(N1393="znížená",J1393,0)</f>
        <v>0</v>
      </c>
      <c r="BG1393" s="156">
        <f>IF(N1393="zákl. prenesená",J1393,0)</f>
        <v>0</v>
      </c>
      <c r="BH1393" s="156">
        <f>IF(N1393="zníž. prenesená",J1393,0)</f>
        <v>0</v>
      </c>
      <c r="BI1393" s="156">
        <f>IF(N1393="nulová",J1393,0)</f>
        <v>0</v>
      </c>
      <c r="BJ1393" s="16" t="s">
        <v>88</v>
      </c>
      <c r="BK1393" s="156">
        <f>ROUND(I1393*H1393,2)</f>
        <v>0</v>
      </c>
      <c r="BL1393" s="16" t="s">
        <v>323</v>
      </c>
      <c r="BM1393" s="155" t="s">
        <v>2115</v>
      </c>
    </row>
    <row r="1394" spans="2:65" s="12" customFormat="1" ht="10">
      <c r="B1394" s="157"/>
      <c r="D1394" s="158" t="s">
        <v>328</v>
      </c>
      <c r="E1394" s="159" t="s">
        <v>1</v>
      </c>
      <c r="F1394" s="160" t="s">
        <v>1941</v>
      </c>
      <c r="H1394" s="161">
        <v>241.71</v>
      </c>
      <c r="I1394" s="162"/>
      <c r="L1394" s="157"/>
      <c r="M1394" s="163"/>
      <c r="T1394" s="164"/>
      <c r="AT1394" s="159" t="s">
        <v>328</v>
      </c>
      <c r="AU1394" s="159" t="s">
        <v>88</v>
      </c>
      <c r="AV1394" s="12" t="s">
        <v>88</v>
      </c>
      <c r="AW1394" s="12" t="s">
        <v>31</v>
      </c>
      <c r="AX1394" s="12" t="s">
        <v>76</v>
      </c>
      <c r="AY1394" s="159" t="s">
        <v>317</v>
      </c>
    </row>
    <row r="1395" spans="2:65" s="13" customFormat="1" ht="10">
      <c r="B1395" s="165"/>
      <c r="D1395" s="158" t="s">
        <v>328</v>
      </c>
      <c r="E1395" s="166" t="s">
        <v>1</v>
      </c>
      <c r="F1395" s="167" t="s">
        <v>1891</v>
      </c>
      <c r="H1395" s="168">
        <v>241.71</v>
      </c>
      <c r="I1395" s="169"/>
      <c r="L1395" s="165"/>
      <c r="M1395" s="170"/>
      <c r="T1395" s="171"/>
      <c r="AT1395" s="166" t="s">
        <v>328</v>
      </c>
      <c r="AU1395" s="166" t="s">
        <v>88</v>
      </c>
      <c r="AV1395" s="13" t="s">
        <v>92</v>
      </c>
      <c r="AW1395" s="13" t="s">
        <v>31</v>
      </c>
      <c r="AX1395" s="13" t="s">
        <v>76</v>
      </c>
      <c r="AY1395" s="166" t="s">
        <v>317</v>
      </c>
    </row>
    <row r="1396" spans="2:65" s="14" customFormat="1" ht="10">
      <c r="B1396" s="172"/>
      <c r="D1396" s="158" t="s">
        <v>328</v>
      </c>
      <c r="E1396" s="173" t="s">
        <v>1</v>
      </c>
      <c r="F1396" s="174" t="s">
        <v>332</v>
      </c>
      <c r="H1396" s="175">
        <v>241.71</v>
      </c>
      <c r="I1396" s="176"/>
      <c r="L1396" s="172"/>
      <c r="M1396" s="177"/>
      <c r="T1396" s="178"/>
      <c r="AT1396" s="173" t="s">
        <v>328</v>
      </c>
      <c r="AU1396" s="173" t="s">
        <v>88</v>
      </c>
      <c r="AV1396" s="14" t="s">
        <v>323</v>
      </c>
      <c r="AW1396" s="14" t="s">
        <v>31</v>
      </c>
      <c r="AX1396" s="14" t="s">
        <v>83</v>
      </c>
      <c r="AY1396" s="173" t="s">
        <v>317</v>
      </c>
    </row>
    <row r="1397" spans="2:65" s="1" customFormat="1" ht="44.25" customHeight="1">
      <c r="B1397" s="142"/>
      <c r="C1397" s="143" t="s">
        <v>2116</v>
      </c>
      <c r="D1397" s="143" t="s">
        <v>319</v>
      </c>
      <c r="E1397" s="144" t="s">
        <v>2117</v>
      </c>
      <c r="F1397" s="145" t="s">
        <v>2118</v>
      </c>
      <c r="G1397" s="146" t="s">
        <v>444</v>
      </c>
      <c r="H1397" s="147">
        <v>13.25</v>
      </c>
      <c r="I1397" s="148"/>
      <c r="J1397" s="149">
        <f>ROUND(I1397*H1397,2)</f>
        <v>0</v>
      </c>
      <c r="K1397" s="150"/>
      <c r="L1397" s="31"/>
      <c r="M1397" s="151" t="s">
        <v>1</v>
      </c>
      <c r="N1397" s="152" t="s">
        <v>42</v>
      </c>
      <c r="P1397" s="153">
        <f>O1397*H1397</f>
        <v>0</v>
      </c>
      <c r="Q1397" s="153">
        <v>0.20085</v>
      </c>
      <c r="R1397" s="153">
        <f>Q1397*H1397</f>
        <v>2.6612624999999999</v>
      </c>
      <c r="S1397" s="153">
        <v>0</v>
      </c>
      <c r="T1397" s="154">
        <f>S1397*H1397</f>
        <v>0</v>
      </c>
      <c r="AR1397" s="155" t="s">
        <v>323</v>
      </c>
      <c r="AT1397" s="155" t="s">
        <v>319</v>
      </c>
      <c r="AU1397" s="155" t="s">
        <v>88</v>
      </c>
      <c r="AY1397" s="16" t="s">
        <v>317</v>
      </c>
      <c r="BE1397" s="156">
        <f>IF(N1397="základná",J1397,0)</f>
        <v>0</v>
      </c>
      <c r="BF1397" s="156">
        <f>IF(N1397="znížená",J1397,0)</f>
        <v>0</v>
      </c>
      <c r="BG1397" s="156">
        <f>IF(N1397="zákl. prenesená",J1397,0)</f>
        <v>0</v>
      </c>
      <c r="BH1397" s="156">
        <f>IF(N1397="zníž. prenesená",J1397,0)</f>
        <v>0</v>
      </c>
      <c r="BI1397" s="156">
        <f>IF(N1397="nulová",J1397,0)</f>
        <v>0</v>
      </c>
      <c r="BJ1397" s="16" t="s">
        <v>88</v>
      </c>
      <c r="BK1397" s="156">
        <f>ROUND(I1397*H1397,2)</f>
        <v>0</v>
      </c>
      <c r="BL1397" s="16" t="s">
        <v>323</v>
      </c>
      <c r="BM1397" s="155" t="s">
        <v>2119</v>
      </c>
    </row>
    <row r="1398" spans="2:65" s="12" customFormat="1" ht="10">
      <c r="B1398" s="157"/>
      <c r="D1398" s="158" t="s">
        <v>328</v>
      </c>
      <c r="E1398" s="159" t="s">
        <v>1</v>
      </c>
      <c r="F1398" s="160" t="s">
        <v>2120</v>
      </c>
      <c r="H1398" s="161">
        <v>13.25</v>
      </c>
      <c r="I1398" s="162"/>
      <c r="L1398" s="157"/>
      <c r="M1398" s="163"/>
      <c r="T1398" s="164"/>
      <c r="AT1398" s="159" t="s">
        <v>328</v>
      </c>
      <c r="AU1398" s="159" t="s">
        <v>88</v>
      </c>
      <c r="AV1398" s="12" t="s">
        <v>88</v>
      </c>
      <c r="AW1398" s="12" t="s">
        <v>31</v>
      </c>
      <c r="AX1398" s="12" t="s">
        <v>76</v>
      </c>
      <c r="AY1398" s="159" t="s">
        <v>317</v>
      </c>
    </row>
    <row r="1399" spans="2:65" s="13" customFormat="1" ht="10">
      <c r="B1399" s="165"/>
      <c r="D1399" s="158" t="s">
        <v>328</v>
      </c>
      <c r="E1399" s="166" t="s">
        <v>1</v>
      </c>
      <c r="F1399" s="167" t="s">
        <v>1899</v>
      </c>
      <c r="H1399" s="168">
        <v>13.25</v>
      </c>
      <c r="I1399" s="169"/>
      <c r="L1399" s="165"/>
      <c r="M1399" s="170"/>
      <c r="T1399" s="171"/>
      <c r="AT1399" s="166" t="s">
        <v>328</v>
      </c>
      <c r="AU1399" s="166" t="s">
        <v>88</v>
      </c>
      <c r="AV1399" s="13" t="s">
        <v>92</v>
      </c>
      <c r="AW1399" s="13" t="s">
        <v>31</v>
      </c>
      <c r="AX1399" s="13" t="s">
        <v>76</v>
      </c>
      <c r="AY1399" s="166" t="s">
        <v>317</v>
      </c>
    </row>
    <row r="1400" spans="2:65" s="14" customFormat="1" ht="10">
      <c r="B1400" s="172"/>
      <c r="D1400" s="158" t="s">
        <v>328</v>
      </c>
      <c r="E1400" s="173" t="s">
        <v>1</v>
      </c>
      <c r="F1400" s="174" t="s">
        <v>332</v>
      </c>
      <c r="H1400" s="175">
        <v>13.25</v>
      </c>
      <c r="I1400" s="176"/>
      <c r="L1400" s="172"/>
      <c r="M1400" s="177"/>
      <c r="T1400" s="178"/>
      <c r="AT1400" s="173" t="s">
        <v>328</v>
      </c>
      <c r="AU1400" s="173" t="s">
        <v>88</v>
      </c>
      <c r="AV1400" s="14" t="s">
        <v>323</v>
      </c>
      <c r="AW1400" s="14" t="s">
        <v>31</v>
      </c>
      <c r="AX1400" s="14" t="s">
        <v>83</v>
      </c>
      <c r="AY1400" s="173" t="s">
        <v>317</v>
      </c>
    </row>
    <row r="1401" spans="2:65" s="1" customFormat="1" ht="44.25" customHeight="1">
      <c r="B1401" s="142"/>
      <c r="C1401" s="143" t="s">
        <v>2121</v>
      </c>
      <c r="D1401" s="143" t="s">
        <v>319</v>
      </c>
      <c r="E1401" s="144" t="s">
        <v>2122</v>
      </c>
      <c r="F1401" s="145" t="s">
        <v>2123</v>
      </c>
      <c r="G1401" s="146" t="s">
        <v>444</v>
      </c>
      <c r="H1401" s="147">
        <v>235.2</v>
      </c>
      <c r="I1401" s="148"/>
      <c r="J1401" s="149">
        <f>ROUND(I1401*H1401,2)</f>
        <v>0</v>
      </c>
      <c r="K1401" s="150"/>
      <c r="L1401" s="31"/>
      <c r="M1401" s="151" t="s">
        <v>1</v>
      </c>
      <c r="N1401" s="152" t="s">
        <v>42</v>
      </c>
      <c r="P1401" s="153">
        <f>O1401*H1401</f>
        <v>0</v>
      </c>
      <c r="Q1401" s="153">
        <v>0.20085</v>
      </c>
      <c r="R1401" s="153">
        <f>Q1401*H1401</f>
        <v>47.239919999999998</v>
      </c>
      <c r="S1401" s="153">
        <v>0</v>
      </c>
      <c r="T1401" s="154">
        <f>S1401*H1401</f>
        <v>0</v>
      </c>
      <c r="AR1401" s="155" t="s">
        <v>323</v>
      </c>
      <c r="AT1401" s="155" t="s">
        <v>319</v>
      </c>
      <c r="AU1401" s="155" t="s">
        <v>88</v>
      </c>
      <c r="AY1401" s="16" t="s">
        <v>317</v>
      </c>
      <c r="BE1401" s="156">
        <f>IF(N1401="základná",J1401,0)</f>
        <v>0</v>
      </c>
      <c r="BF1401" s="156">
        <f>IF(N1401="znížená",J1401,0)</f>
        <v>0</v>
      </c>
      <c r="BG1401" s="156">
        <f>IF(N1401="zákl. prenesená",J1401,0)</f>
        <v>0</v>
      </c>
      <c r="BH1401" s="156">
        <f>IF(N1401="zníž. prenesená",J1401,0)</f>
        <v>0</v>
      </c>
      <c r="BI1401" s="156">
        <f>IF(N1401="nulová",J1401,0)</f>
        <v>0</v>
      </c>
      <c r="BJ1401" s="16" t="s">
        <v>88</v>
      </c>
      <c r="BK1401" s="156">
        <f>ROUND(I1401*H1401,2)</f>
        <v>0</v>
      </c>
      <c r="BL1401" s="16" t="s">
        <v>323</v>
      </c>
      <c r="BM1401" s="155" t="s">
        <v>2124</v>
      </c>
    </row>
    <row r="1402" spans="2:65" s="12" customFormat="1" ht="10">
      <c r="B1402" s="157"/>
      <c r="D1402" s="158" t="s">
        <v>328</v>
      </c>
      <c r="E1402" s="159" t="s">
        <v>1</v>
      </c>
      <c r="F1402" s="160" t="s">
        <v>2125</v>
      </c>
      <c r="H1402" s="161">
        <v>235.2</v>
      </c>
      <c r="I1402" s="162"/>
      <c r="L1402" s="157"/>
      <c r="M1402" s="163"/>
      <c r="T1402" s="164"/>
      <c r="AT1402" s="159" t="s">
        <v>328</v>
      </c>
      <c r="AU1402" s="159" t="s">
        <v>88</v>
      </c>
      <c r="AV1402" s="12" t="s">
        <v>88</v>
      </c>
      <c r="AW1402" s="12" t="s">
        <v>31</v>
      </c>
      <c r="AX1402" s="12" t="s">
        <v>76</v>
      </c>
      <c r="AY1402" s="159" t="s">
        <v>317</v>
      </c>
    </row>
    <row r="1403" spans="2:65" s="13" customFormat="1" ht="10">
      <c r="B1403" s="165"/>
      <c r="D1403" s="158" t="s">
        <v>328</v>
      </c>
      <c r="E1403" s="166" t="s">
        <v>1</v>
      </c>
      <c r="F1403" s="167" t="s">
        <v>2126</v>
      </c>
      <c r="H1403" s="168">
        <v>235.2</v>
      </c>
      <c r="I1403" s="169"/>
      <c r="L1403" s="165"/>
      <c r="M1403" s="170"/>
      <c r="T1403" s="171"/>
      <c r="AT1403" s="166" t="s">
        <v>328</v>
      </c>
      <c r="AU1403" s="166" t="s">
        <v>88</v>
      </c>
      <c r="AV1403" s="13" t="s">
        <v>92</v>
      </c>
      <c r="AW1403" s="13" t="s">
        <v>31</v>
      </c>
      <c r="AX1403" s="13" t="s">
        <v>76</v>
      </c>
      <c r="AY1403" s="166" t="s">
        <v>317</v>
      </c>
    </row>
    <row r="1404" spans="2:65" s="14" customFormat="1" ht="10">
      <c r="B1404" s="172"/>
      <c r="D1404" s="158" t="s">
        <v>328</v>
      </c>
      <c r="E1404" s="173" t="s">
        <v>1</v>
      </c>
      <c r="F1404" s="174" t="s">
        <v>332</v>
      </c>
      <c r="H1404" s="175">
        <v>235.2</v>
      </c>
      <c r="I1404" s="176"/>
      <c r="L1404" s="172"/>
      <c r="M1404" s="177"/>
      <c r="T1404" s="178"/>
      <c r="AT1404" s="173" t="s">
        <v>328</v>
      </c>
      <c r="AU1404" s="173" t="s">
        <v>88</v>
      </c>
      <c r="AV1404" s="14" t="s">
        <v>323</v>
      </c>
      <c r="AW1404" s="14" t="s">
        <v>31</v>
      </c>
      <c r="AX1404" s="14" t="s">
        <v>83</v>
      </c>
      <c r="AY1404" s="173" t="s">
        <v>317</v>
      </c>
    </row>
    <row r="1405" spans="2:65" s="1" customFormat="1" ht="37.75" customHeight="1">
      <c r="B1405" s="142"/>
      <c r="C1405" s="143" t="s">
        <v>2127</v>
      </c>
      <c r="D1405" s="143" t="s">
        <v>319</v>
      </c>
      <c r="E1405" s="144" t="s">
        <v>2128</v>
      </c>
      <c r="F1405" s="145" t="s">
        <v>2129</v>
      </c>
      <c r="G1405" s="146" t="s">
        <v>444</v>
      </c>
      <c r="H1405" s="147">
        <v>440.84</v>
      </c>
      <c r="I1405" s="148"/>
      <c r="J1405" s="149">
        <f>ROUND(I1405*H1405,2)</f>
        <v>0</v>
      </c>
      <c r="K1405" s="150"/>
      <c r="L1405" s="31"/>
      <c r="M1405" s="151" t="s">
        <v>1</v>
      </c>
      <c r="N1405" s="152" t="s">
        <v>42</v>
      </c>
      <c r="P1405" s="153">
        <f>O1405*H1405</f>
        <v>0</v>
      </c>
      <c r="Q1405" s="153">
        <v>8.6700000000000006E-3</v>
      </c>
      <c r="R1405" s="153">
        <f>Q1405*H1405</f>
        <v>3.8220828</v>
      </c>
      <c r="S1405" s="153">
        <v>0</v>
      </c>
      <c r="T1405" s="154">
        <f>S1405*H1405</f>
        <v>0</v>
      </c>
      <c r="AR1405" s="155" t="s">
        <v>323</v>
      </c>
      <c r="AT1405" s="155" t="s">
        <v>319</v>
      </c>
      <c r="AU1405" s="155" t="s">
        <v>88</v>
      </c>
      <c r="AY1405" s="16" t="s">
        <v>317</v>
      </c>
      <c r="BE1405" s="156">
        <f>IF(N1405="základná",J1405,0)</f>
        <v>0</v>
      </c>
      <c r="BF1405" s="156">
        <f>IF(N1405="znížená",J1405,0)</f>
        <v>0</v>
      </c>
      <c r="BG1405" s="156">
        <f>IF(N1405="zákl. prenesená",J1405,0)</f>
        <v>0</v>
      </c>
      <c r="BH1405" s="156">
        <f>IF(N1405="zníž. prenesená",J1405,0)</f>
        <v>0</v>
      </c>
      <c r="BI1405" s="156">
        <f>IF(N1405="nulová",J1405,0)</f>
        <v>0</v>
      </c>
      <c r="BJ1405" s="16" t="s">
        <v>88</v>
      </c>
      <c r="BK1405" s="156">
        <f>ROUND(I1405*H1405,2)</f>
        <v>0</v>
      </c>
      <c r="BL1405" s="16" t="s">
        <v>323</v>
      </c>
      <c r="BM1405" s="155" t="s">
        <v>2130</v>
      </c>
    </row>
    <row r="1406" spans="2:65" s="12" customFormat="1" ht="10">
      <c r="B1406" s="157"/>
      <c r="D1406" s="158" t="s">
        <v>328</v>
      </c>
      <c r="E1406" s="159" t="s">
        <v>1</v>
      </c>
      <c r="F1406" s="160" t="s">
        <v>1937</v>
      </c>
      <c r="H1406" s="161">
        <v>11.4</v>
      </c>
      <c r="I1406" s="162"/>
      <c r="L1406" s="157"/>
      <c r="M1406" s="163"/>
      <c r="T1406" s="164"/>
      <c r="AT1406" s="159" t="s">
        <v>328</v>
      </c>
      <c r="AU1406" s="159" t="s">
        <v>88</v>
      </c>
      <c r="AV1406" s="12" t="s">
        <v>88</v>
      </c>
      <c r="AW1406" s="12" t="s">
        <v>31</v>
      </c>
      <c r="AX1406" s="12" t="s">
        <v>76</v>
      </c>
      <c r="AY1406" s="159" t="s">
        <v>317</v>
      </c>
    </row>
    <row r="1407" spans="2:65" s="13" customFormat="1" ht="10">
      <c r="B1407" s="165"/>
      <c r="D1407" s="158" t="s">
        <v>328</v>
      </c>
      <c r="E1407" s="166" t="s">
        <v>1</v>
      </c>
      <c r="F1407" s="167" t="s">
        <v>1938</v>
      </c>
      <c r="H1407" s="168">
        <v>11.4</v>
      </c>
      <c r="I1407" s="169"/>
      <c r="L1407" s="165"/>
      <c r="M1407" s="170"/>
      <c r="T1407" s="171"/>
      <c r="AT1407" s="166" t="s">
        <v>328</v>
      </c>
      <c r="AU1407" s="166" t="s">
        <v>88</v>
      </c>
      <c r="AV1407" s="13" t="s">
        <v>92</v>
      </c>
      <c r="AW1407" s="13" t="s">
        <v>31</v>
      </c>
      <c r="AX1407" s="13" t="s">
        <v>76</v>
      </c>
      <c r="AY1407" s="166" t="s">
        <v>317</v>
      </c>
    </row>
    <row r="1408" spans="2:65" s="12" customFormat="1" ht="10">
      <c r="B1408" s="157"/>
      <c r="D1408" s="158" t="s">
        <v>328</v>
      </c>
      <c r="E1408" s="159" t="s">
        <v>1</v>
      </c>
      <c r="F1408" s="160" t="s">
        <v>1996</v>
      </c>
      <c r="H1408" s="161">
        <v>12.17</v>
      </c>
      <c r="I1408" s="162"/>
      <c r="L1408" s="157"/>
      <c r="M1408" s="163"/>
      <c r="T1408" s="164"/>
      <c r="AT1408" s="159" t="s">
        <v>328</v>
      </c>
      <c r="AU1408" s="159" t="s">
        <v>88</v>
      </c>
      <c r="AV1408" s="12" t="s">
        <v>88</v>
      </c>
      <c r="AW1408" s="12" t="s">
        <v>31</v>
      </c>
      <c r="AX1408" s="12" t="s">
        <v>76</v>
      </c>
      <c r="AY1408" s="159" t="s">
        <v>317</v>
      </c>
    </row>
    <row r="1409" spans="2:65" s="13" customFormat="1" ht="10">
      <c r="B1409" s="165"/>
      <c r="D1409" s="158" t="s">
        <v>328</v>
      </c>
      <c r="E1409" s="166" t="s">
        <v>1</v>
      </c>
      <c r="F1409" s="167" t="s">
        <v>1949</v>
      </c>
      <c r="H1409" s="168">
        <v>12.17</v>
      </c>
      <c r="I1409" s="169"/>
      <c r="L1409" s="165"/>
      <c r="M1409" s="170"/>
      <c r="T1409" s="171"/>
      <c r="AT1409" s="166" t="s">
        <v>328</v>
      </c>
      <c r="AU1409" s="166" t="s">
        <v>88</v>
      </c>
      <c r="AV1409" s="13" t="s">
        <v>92</v>
      </c>
      <c r="AW1409" s="13" t="s">
        <v>31</v>
      </c>
      <c r="AX1409" s="13" t="s">
        <v>76</v>
      </c>
      <c r="AY1409" s="166" t="s">
        <v>317</v>
      </c>
    </row>
    <row r="1410" spans="2:65" s="12" customFormat="1" ht="10">
      <c r="B1410" s="157"/>
      <c r="D1410" s="158" t="s">
        <v>328</v>
      </c>
      <c r="E1410" s="159" t="s">
        <v>1</v>
      </c>
      <c r="F1410" s="160" t="s">
        <v>2131</v>
      </c>
      <c r="H1410" s="161">
        <v>377.23</v>
      </c>
      <c r="I1410" s="162"/>
      <c r="L1410" s="157"/>
      <c r="M1410" s="163"/>
      <c r="T1410" s="164"/>
      <c r="AT1410" s="159" t="s">
        <v>328</v>
      </c>
      <c r="AU1410" s="159" t="s">
        <v>88</v>
      </c>
      <c r="AV1410" s="12" t="s">
        <v>88</v>
      </c>
      <c r="AW1410" s="12" t="s">
        <v>31</v>
      </c>
      <c r="AX1410" s="12" t="s">
        <v>76</v>
      </c>
      <c r="AY1410" s="159" t="s">
        <v>317</v>
      </c>
    </row>
    <row r="1411" spans="2:65" s="13" customFormat="1" ht="10">
      <c r="B1411" s="165"/>
      <c r="D1411" s="158" t="s">
        <v>328</v>
      </c>
      <c r="E1411" s="166" t="s">
        <v>1</v>
      </c>
      <c r="F1411" s="167" t="s">
        <v>1893</v>
      </c>
      <c r="H1411" s="168">
        <v>377.23</v>
      </c>
      <c r="I1411" s="169"/>
      <c r="L1411" s="165"/>
      <c r="M1411" s="170"/>
      <c r="T1411" s="171"/>
      <c r="AT1411" s="166" t="s">
        <v>328</v>
      </c>
      <c r="AU1411" s="166" t="s">
        <v>88</v>
      </c>
      <c r="AV1411" s="13" t="s">
        <v>92</v>
      </c>
      <c r="AW1411" s="13" t="s">
        <v>31</v>
      </c>
      <c r="AX1411" s="13" t="s">
        <v>76</v>
      </c>
      <c r="AY1411" s="166" t="s">
        <v>317</v>
      </c>
    </row>
    <row r="1412" spans="2:65" s="12" customFormat="1" ht="10">
      <c r="B1412" s="157"/>
      <c r="D1412" s="158" t="s">
        <v>328</v>
      </c>
      <c r="E1412" s="159" t="s">
        <v>1</v>
      </c>
      <c r="F1412" s="160" t="s">
        <v>1955</v>
      </c>
      <c r="H1412" s="161">
        <v>15.84</v>
      </c>
      <c r="I1412" s="162"/>
      <c r="L1412" s="157"/>
      <c r="M1412" s="163"/>
      <c r="T1412" s="164"/>
      <c r="AT1412" s="159" t="s">
        <v>328</v>
      </c>
      <c r="AU1412" s="159" t="s">
        <v>88</v>
      </c>
      <c r="AV1412" s="12" t="s">
        <v>88</v>
      </c>
      <c r="AW1412" s="12" t="s">
        <v>31</v>
      </c>
      <c r="AX1412" s="12" t="s">
        <v>76</v>
      </c>
      <c r="AY1412" s="159" t="s">
        <v>317</v>
      </c>
    </row>
    <row r="1413" spans="2:65" s="13" customFormat="1" ht="10">
      <c r="B1413" s="165"/>
      <c r="D1413" s="158" t="s">
        <v>328</v>
      </c>
      <c r="E1413" s="166" t="s">
        <v>1</v>
      </c>
      <c r="F1413" s="167" t="s">
        <v>1907</v>
      </c>
      <c r="H1413" s="168">
        <v>15.84</v>
      </c>
      <c r="I1413" s="169"/>
      <c r="L1413" s="165"/>
      <c r="M1413" s="170"/>
      <c r="T1413" s="171"/>
      <c r="AT1413" s="166" t="s">
        <v>328</v>
      </c>
      <c r="AU1413" s="166" t="s">
        <v>88</v>
      </c>
      <c r="AV1413" s="13" t="s">
        <v>92</v>
      </c>
      <c r="AW1413" s="13" t="s">
        <v>31</v>
      </c>
      <c r="AX1413" s="13" t="s">
        <v>76</v>
      </c>
      <c r="AY1413" s="166" t="s">
        <v>317</v>
      </c>
    </row>
    <row r="1414" spans="2:65" s="12" customFormat="1" ht="10">
      <c r="B1414" s="157"/>
      <c r="D1414" s="158" t="s">
        <v>328</v>
      </c>
      <c r="E1414" s="159" t="s">
        <v>1</v>
      </c>
      <c r="F1414" s="160" t="s">
        <v>1894</v>
      </c>
      <c r="H1414" s="161">
        <v>13.25</v>
      </c>
      <c r="I1414" s="162"/>
      <c r="L1414" s="157"/>
      <c r="M1414" s="163"/>
      <c r="T1414" s="164"/>
      <c r="AT1414" s="159" t="s">
        <v>328</v>
      </c>
      <c r="AU1414" s="159" t="s">
        <v>88</v>
      </c>
      <c r="AV1414" s="12" t="s">
        <v>88</v>
      </c>
      <c r="AW1414" s="12" t="s">
        <v>31</v>
      </c>
      <c r="AX1414" s="12" t="s">
        <v>76</v>
      </c>
      <c r="AY1414" s="159" t="s">
        <v>317</v>
      </c>
    </row>
    <row r="1415" spans="2:65" s="13" customFormat="1" ht="10">
      <c r="B1415" s="165"/>
      <c r="D1415" s="158" t="s">
        <v>328</v>
      </c>
      <c r="E1415" s="166" t="s">
        <v>1</v>
      </c>
      <c r="F1415" s="167" t="s">
        <v>1895</v>
      </c>
      <c r="H1415" s="168">
        <v>13.25</v>
      </c>
      <c r="I1415" s="169"/>
      <c r="L1415" s="165"/>
      <c r="M1415" s="170"/>
      <c r="T1415" s="171"/>
      <c r="AT1415" s="166" t="s">
        <v>328</v>
      </c>
      <c r="AU1415" s="166" t="s">
        <v>88</v>
      </c>
      <c r="AV1415" s="13" t="s">
        <v>92</v>
      </c>
      <c r="AW1415" s="13" t="s">
        <v>31</v>
      </c>
      <c r="AX1415" s="13" t="s">
        <v>76</v>
      </c>
      <c r="AY1415" s="166" t="s">
        <v>317</v>
      </c>
    </row>
    <row r="1416" spans="2:65" s="12" customFormat="1" ht="10">
      <c r="B1416" s="157"/>
      <c r="D1416" s="158" t="s">
        <v>328</v>
      </c>
      <c r="E1416" s="159" t="s">
        <v>1</v>
      </c>
      <c r="F1416" s="160" t="s">
        <v>1898</v>
      </c>
      <c r="H1416" s="161">
        <v>6.2</v>
      </c>
      <c r="I1416" s="162"/>
      <c r="L1416" s="157"/>
      <c r="M1416" s="163"/>
      <c r="T1416" s="164"/>
      <c r="AT1416" s="159" t="s">
        <v>328</v>
      </c>
      <c r="AU1416" s="159" t="s">
        <v>88</v>
      </c>
      <c r="AV1416" s="12" t="s">
        <v>88</v>
      </c>
      <c r="AW1416" s="12" t="s">
        <v>31</v>
      </c>
      <c r="AX1416" s="12" t="s">
        <v>76</v>
      </c>
      <c r="AY1416" s="159" t="s">
        <v>317</v>
      </c>
    </row>
    <row r="1417" spans="2:65" s="13" customFormat="1" ht="10">
      <c r="B1417" s="165"/>
      <c r="D1417" s="158" t="s">
        <v>328</v>
      </c>
      <c r="E1417" s="166" t="s">
        <v>1</v>
      </c>
      <c r="F1417" s="167" t="s">
        <v>1899</v>
      </c>
      <c r="H1417" s="168">
        <v>6.2</v>
      </c>
      <c r="I1417" s="169"/>
      <c r="L1417" s="165"/>
      <c r="M1417" s="170"/>
      <c r="T1417" s="171"/>
      <c r="AT1417" s="166" t="s">
        <v>328</v>
      </c>
      <c r="AU1417" s="166" t="s">
        <v>88</v>
      </c>
      <c r="AV1417" s="13" t="s">
        <v>92</v>
      </c>
      <c r="AW1417" s="13" t="s">
        <v>31</v>
      </c>
      <c r="AX1417" s="13" t="s">
        <v>76</v>
      </c>
      <c r="AY1417" s="166" t="s">
        <v>317</v>
      </c>
    </row>
    <row r="1418" spans="2:65" s="12" customFormat="1" ht="10">
      <c r="B1418" s="157"/>
      <c r="D1418" s="158" t="s">
        <v>328</v>
      </c>
      <c r="E1418" s="159" t="s">
        <v>1</v>
      </c>
      <c r="F1418" s="160" t="s">
        <v>1928</v>
      </c>
      <c r="H1418" s="161">
        <v>4.75</v>
      </c>
      <c r="I1418" s="162"/>
      <c r="L1418" s="157"/>
      <c r="M1418" s="163"/>
      <c r="T1418" s="164"/>
      <c r="AT1418" s="159" t="s">
        <v>328</v>
      </c>
      <c r="AU1418" s="159" t="s">
        <v>88</v>
      </c>
      <c r="AV1418" s="12" t="s">
        <v>88</v>
      </c>
      <c r="AW1418" s="12" t="s">
        <v>31</v>
      </c>
      <c r="AX1418" s="12" t="s">
        <v>76</v>
      </c>
      <c r="AY1418" s="159" t="s">
        <v>317</v>
      </c>
    </row>
    <row r="1419" spans="2:65" s="13" customFormat="1" ht="10">
      <c r="B1419" s="165"/>
      <c r="D1419" s="158" t="s">
        <v>328</v>
      </c>
      <c r="E1419" s="166" t="s">
        <v>1</v>
      </c>
      <c r="F1419" s="167" t="s">
        <v>1929</v>
      </c>
      <c r="H1419" s="168">
        <v>4.75</v>
      </c>
      <c r="I1419" s="169"/>
      <c r="L1419" s="165"/>
      <c r="M1419" s="170"/>
      <c r="T1419" s="171"/>
      <c r="AT1419" s="166" t="s">
        <v>328</v>
      </c>
      <c r="AU1419" s="166" t="s">
        <v>88</v>
      </c>
      <c r="AV1419" s="13" t="s">
        <v>92</v>
      </c>
      <c r="AW1419" s="13" t="s">
        <v>31</v>
      </c>
      <c r="AX1419" s="13" t="s">
        <v>76</v>
      </c>
      <c r="AY1419" s="166" t="s">
        <v>317</v>
      </c>
    </row>
    <row r="1420" spans="2:65" s="14" customFormat="1" ht="10">
      <c r="B1420" s="172"/>
      <c r="D1420" s="158" t="s">
        <v>328</v>
      </c>
      <c r="E1420" s="173" t="s">
        <v>1</v>
      </c>
      <c r="F1420" s="174" t="s">
        <v>332</v>
      </c>
      <c r="H1420" s="175">
        <v>440.84</v>
      </c>
      <c r="I1420" s="176"/>
      <c r="L1420" s="172"/>
      <c r="M1420" s="177"/>
      <c r="T1420" s="178"/>
      <c r="AT1420" s="173" t="s">
        <v>328</v>
      </c>
      <c r="AU1420" s="173" t="s">
        <v>88</v>
      </c>
      <c r="AV1420" s="14" t="s">
        <v>323</v>
      </c>
      <c r="AW1420" s="14" t="s">
        <v>31</v>
      </c>
      <c r="AX1420" s="14" t="s">
        <v>83</v>
      </c>
      <c r="AY1420" s="173" t="s">
        <v>317</v>
      </c>
    </row>
    <row r="1421" spans="2:65" s="11" customFormat="1" ht="22.75" customHeight="1">
      <c r="B1421" s="130"/>
      <c r="D1421" s="131" t="s">
        <v>75</v>
      </c>
      <c r="E1421" s="140" t="s">
        <v>361</v>
      </c>
      <c r="F1421" s="140" t="s">
        <v>487</v>
      </c>
      <c r="I1421" s="133"/>
      <c r="J1421" s="141">
        <f>BK1421</f>
        <v>0</v>
      </c>
      <c r="L1421" s="130"/>
      <c r="M1421" s="135"/>
      <c r="P1421" s="136">
        <f>SUM(P1422:P1494)</f>
        <v>0</v>
      </c>
      <c r="R1421" s="136">
        <f>SUM(R1422:R1494)</f>
        <v>362.71631361120001</v>
      </c>
      <c r="T1421" s="137">
        <f>SUM(T1422:T1494)</f>
        <v>8.16</v>
      </c>
      <c r="AR1421" s="131" t="s">
        <v>83</v>
      </c>
      <c r="AT1421" s="138" t="s">
        <v>75</v>
      </c>
      <c r="AU1421" s="138" t="s">
        <v>83</v>
      </c>
      <c r="AY1421" s="131" t="s">
        <v>317</v>
      </c>
      <c r="BK1421" s="139">
        <f>SUM(BK1422:BK1494)</f>
        <v>0</v>
      </c>
    </row>
    <row r="1422" spans="2:65" s="1" customFormat="1" ht="37.75" customHeight="1">
      <c r="B1422" s="142"/>
      <c r="C1422" s="143" t="s">
        <v>2132</v>
      </c>
      <c r="D1422" s="143" t="s">
        <v>319</v>
      </c>
      <c r="E1422" s="144" t="s">
        <v>2133</v>
      </c>
      <c r="F1422" s="145" t="s">
        <v>2134</v>
      </c>
      <c r="G1422" s="146" t="s">
        <v>484</v>
      </c>
      <c r="H1422" s="147">
        <v>224.47300000000001</v>
      </c>
      <c r="I1422" s="148"/>
      <c r="J1422" s="149">
        <f>ROUND(I1422*H1422,2)</f>
        <v>0</v>
      </c>
      <c r="K1422" s="150"/>
      <c r="L1422" s="31"/>
      <c r="M1422" s="151" t="s">
        <v>1</v>
      </c>
      <c r="N1422" s="152" t="s">
        <v>42</v>
      </c>
      <c r="P1422" s="153">
        <f>O1422*H1422</f>
        <v>0</v>
      </c>
      <c r="Q1422" s="153">
        <v>9.3149999999999997E-2</v>
      </c>
      <c r="R1422" s="153">
        <f>Q1422*H1422</f>
        <v>20.909659950000002</v>
      </c>
      <c r="S1422" s="153">
        <v>0</v>
      </c>
      <c r="T1422" s="154">
        <f>S1422*H1422</f>
        <v>0</v>
      </c>
      <c r="AR1422" s="155" t="s">
        <v>323</v>
      </c>
      <c r="AT1422" s="155" t="s">
        <v>319</v>
      </c>
      <c r="AU1422" s="155" t="s">
        <v>88</v>
      </c>
      <c r="AY1422" s="16" t="s">
        <v>317</v>
      </c>
      <c r="BE1422" s="156">
        <f>IF(N1422="základná",J1422,0)</f>
        <v>0</v>
      </c>
      <c r="BF1422" s="156">
        <f>IF(N1422="znížená",J1422,0)</f>
        <v>0</v>
      </c>
      <c r="BG1422" s="156">
        <f>IF(N1422="zákl. prenesená",J1422,0)</f>
        <v>0</v>
      </c>
      <c r="BH1422" s="156">
        <f>IF(N1422="zníž. prenesená",J1422,0)</f>
        <v>0</v>
      </c>
      <c r="BI1422" s="156">
        <f>IF(N1422="nulová",J1422,0)</f>
        <v>0</v>
      </c>
      <c r="BJ1422" s="16" t="s">
        <v>88</v>
      </c>
      <c r="BK1422" s="156">
        <f>ROUND(I1422*H1422,2)</f>
        <v>0</v>
      </c>
      <c r="BL1422" s="16" t="s">
        <v>323</v>
      </c>
      <c r="BM1422" s="155" t="s">
        <v>2135</v>
      </c>
    </row>
    <row r="1423" spans="2:65" s="12" customFormat="1" ht="10">
      <c r="B1423" s="157"/>
      <c r="D1423" s="158" t="s">
        <v>328</v>
      </c>
      <c r="E1423" s="159" t="s">
        <v>1</v>
      </c>
      <c r="F1423" s="160" t="s">
        <v>2136</v>
      </c>
      <c r="H1423" s="161">
        <v>109.355</v>
      </c>
      <c r="I1423" s="162"/>
      <c r="L1423" s="157"/>
      <c r="M1423" s="163"/>
      <c r="T1423" s="164"/>
      <c r="AT1423" s="159" t="s">
        <v>328</v>
      </c>
      <c r="AU1423" s="159" t="s">
        <v>88</v>
      </c>
      <c r="AV1423" s="12" t="s">
        <v>88</v>
      </c>
      <c r="AW1423" s="12" t="s">
        <v>31</v>
      </c>
      <c r="AX1423" s="12" t="s">
        <v>76</v>
      </c>
      <c r="AY1423" s="159" t="s">
        <v>317</v>
      </c>
    </row>
    <row r="1424" spans="2:65" s="13" customFormat="1" ht="10">
      <c r="B1424" s="165"/>
      <c r="D1424" s="158" t="s">
        <v>328</v>
      </c>
      <c r="E1424" s="166" t="s">
        <v>1</v>
      </c>
      <c r="F1424" s="167" t="s">
        <v>1518</v>
      </c>
      <c r="H1424" s="168">
        <v>109.355</v>
      </c>
      <c r="I1424" s="169"/>
      <c r="L1424" s="165"/>
      <c r="M1424" s="170"/>
      <c r="T1424" s="171"/>
      <c r="AT1424" s="166" t="s">
        <v>328</v>
      </c>
      <c r="AU1424" s="166" t="s">
        <v>88</v>
      </c>
      <c r="AV1424" s="13" t="s">
        <v>92</v>
      </c>
      <c r="AW1424" s="13" t="s">
        <v>31</v>
      </c>
      <c r="AX1424" s="13" t="s">
        <v>76</v>
      </c>
      <c r="AY1424" s="166" t="s">
        <v>317</v>
      </c>
    </row>
    <row r="1425" spans="2:65" s="12" customFormat="1" ht="20">
      <c r="B1425" s="157"/>
      <c r="D1425" s="158" t="s">
        <v>328</v>
      </c>
      <c r="E1425" s="159" t="s">
        <v>1</v>
      </c>
      <c r="F1425" s="160" t="s">
        <v>2137</v>
      </c>
      <c r="H1425" s="161">
        <v>115.11799999999999</v>
      </c>
      <c r="I1425" s="162"/>
      <c r="L1425" s="157"/>
      <c r="M1425" s="163"/>
      <c r="T1425" s="164"/>
      <c r="AT1425" s="159" t="s">
        <v>328</v>
      </c>
      <c r="AU1425" s="159" t="s">
        <v>88</v>
      </c>
      <c r="AV1425" s="12" t="s">
        <v>88</v>
      </c>
      <c r="AW1425" s="12" t="s">
        <v>31</v>
      </c>
      <c r="AX1425" s="12" t="s">
        <v>76</v>
      </c>
      <c r="AY1425" s="159" t="s">
        <v>317</v>
      </c>
    </row>
    <row r="1426" spans="2:65" s="13" customFormat="1" ht="10">
      <c r="B1426" s="165"/>
      <c r="D1426" s="158" t="s">
        <v>328</v>
      </c>
      <c r="E1426" s="166" t="s">
        <v>1</v>
      </c>
      <c r="F1426" s="167" t="s">
        <v>1516</v>
      </c>
      <c r="H1426" s="168">
        <v>115.11799999999999</v>
      </c>
      <c r="I1426" s="169"/>
      <c r="L1426" s="165"/>
      <c r="M1426" s="170"/>
      <c r="T1426" s="171"/>
      <c r="AT1426" s="166" t="s">
        <v>328</v>
      </c>
      <c r="AU1426" s="166" t="s">
        <v>88</v>
      </c>
      <c r="AV1426" s="13" t="s">
        <v>92</v>
      </c>
      <c r="AW1426" s="13" t="s">
        <v>31</v>
      </c>
      <c r="AX1426" s="13" t="s">
        <v>76</v>
      </c>
      <c r="AY1426" s="166" t="s">
        <v>317</v>
      </c>
    </row>
    <row r="1427" spans="2:65" s="14" customFormat="1" ht="10">
      <c r="B1427" s="172"/>
      <c r="D1427" s="158" t="s">
        <v>328</v>
      </c>
      <c r="E1427" s="173" t="s">
        <v>1</v>
      </c>
      <c r="F1427" s="174" t="s">
        <v>332</v>
      </c>
      <c r="H1427" s="175">
        <v>224.47300000000001</v>
      </c>
      <c r="I1427" s="176"/>
      <c r="L1427" s="172"/>
      <c r="M1427" s="177"/>
      <c r="T1427" s="178"/>
      <c r="AT1427" s="173" t="s">
        <v>328</v>
      </c>
      <c r="AU1427" s="173" t="s">
        <v>88</v>
      </c>
      <c r="AV1427" s="14" t="s">
        <v>323</v>
      </c>
      <c r="AW1427" s="14" t="s">
        <v>31</v>
      </c>
      <c r="AX1427" s="14" t="s">
        <v>83</v>
      </c>
      <c r="AY1427" s="173" t="s">
        <v>317</v>
      </c>
    </row>
    <row r="1428" spans="2:65" s="1" customFormat="1" ht="24.15" customHeight="1">
      <c r="B1428" s="142"/>
      <c r="C1428" s="179" t="s">
        <v>2138</v>
      </c>
      <c r="D1428" s="179" t="s">
        <v>454</v>
      </c>
      <c r="E1428" s="180" t="s">
        <v>2139</v>
      </c>
      <c r="F1428" s="181" t="s">
        <v>2140</v>
      </c>
      <c r="G1428" s="182" t="s">
        <v>467</v>
      </c>
      <c r="H1428" s="183">
        <v>226.71799999999999</v>
      </c>
      <c r="I1428" s="184"/>
      <c r="J1428" s="185">
        <f>ROUND(I1428*H1428,2)</f>
        <v>0</v>
      </c>
      <c r="K1428" s="186"/>
      <c r="L1428" s="187"/>
      <c r="M1428" s="188" t="s">
        <v>1</v>
      </c>
      <c r="N1428" s="189" t="s">
        <v>42</v>
      </c>
      <c r="P1428" s="153">
        <f>O1428*H1428</f>
        <v>0</v>
      </c>
      <c r="Q1428" s="153">
        <v>2.3E-2</v>
      </c>
      <c r="R1428" s="153">
        <f>Q1428*H1428</f>
        <v>5.2145139999999994</v>
      </c>
      <c r="S1428" s="153">
        <v>0</v>
      </c>
      <c r="T1428" s="154">
        <f>S1428*H1428</f>
        <v>0</v>
      </c>
      <c r="AR1428" s="155" t="s">
        <v>356</v>
      </c>
      <c r="AT1428" s="155" t="s">
        <v>454</v>
      </c>
      <c r="AU1428" s="155" t="s">
        <v>88</v>
      </c>
      <c r="AY1428" s="16" t="s">
        <v>317</v>
      </c>
      <c r="BE1428" s="156">
        <f>IF(N1428="základná",J1428,0)</f>
        <v>0</v>
      </c>
      <c r="BF1428" s="156">
        <f>IF(N1428="znížená",J1428,0)</f>
        <v>0</v>
      </c>
      <c r="BG1428" s="156">
        <f>IF(N1428="zákl. prenesená",J1428,0)</f>
        <v>0</v>
      </c>
      <c r="BH1428" s="156">
        <f>IF(N1428="zníž. prenesená",J1428,0)</f>
        <v>0</v>
      </c>
      <c r="BI1428" s="156">
        <f>IF(N1428="nulová",J1428,0)</f>
        <v>0</v>
      </c>
      <c r="BJ1428" s="16" t="s">
        <v>88</v>
      </c>
      <c r="BK1428" s="156">
        <f>ROUND(I1428*H1428,2)</f>
        <v>0</v>
      </c>
      <c r="BL1428" s="16" t="s">
        <v>323</v>
      </c>
      <c r="BM1428" s="155" t="s">
        <v>2141</v>
      </c>
    </row>
    <row r="1429" spans="2:65" s="12" customFormat="1" ht="10">
      <c r="B1429" s="157"/>
      <c r="D1429" s="158" t="s">
        <v>328</v>
      </c>
      <c r="F1429" s="160" t="s">
        <v>2142</v>
      </c>
      <c r="H1429" s="161">
        <v>226.71799999999999</v>
      </c>
      <c r="I1429" s="162"/>
      <c r="L1429" s="157"/>
      <c r="M1429" s="163"/>
      <c r="T1429" s="164"/>
      <c r="AT1429" s="159" t="s">
        <v>328</v>
      </c>
      <c r="AU1429" s="159" t="s">
        <v>88</v>
      </c>
      <c r="AV1429" s="12" t="s">
        <v>88</v>
      </c>
      <c r="AW1429" s="12" t="s">
        <v>3</v>
      </c>
      <c r="AX1429" s="12" t="s">
        <v>83</v>
      </c>
      <c r="AY1429" s="159" t="s">
        <v>317</v>
      </c>
    </row>
    <row r="1430" spans="2:65" s="1" customFormat="1" ht="33" customHeight="1">
      <c r="B1430" s="142"/>
      <c r="C1430" s="143" t="s">
        <v>2143</v>
      </c>
      <c r="D1430" s="143" t="s">
        <v>319</v>
      </c>
      <c r="E1430" s="144" t="s">
        <v>2144</v>
      </c>
      <c r="F1430" s="145" t="s">
        <v>2145</v>
      </c>
      <c r="G1430" s="146" t="s">
        <v>322</v>
      </c>
      <c r="H1430" s="147">
        <v>20.202999999999999</v>
      </c>
      <c r="I1430" s="148"/>
      <c r="J1430" s="149">
        <f>ROUND(I1430*H1430,2)</f>
        <v>0</v>
      </c>
      <c r="K1430" s="150"/>
      <c r="L1430" s="31"/>
      <c r="M1430" s="151" t="s">
        <v>1</v>
      </c>
      <c r="N1430" s="152" t="s">
        <v>42</v>
      </c>
      <c r="P1430" s="153">
        <f>O1430*H1430</f>
        <v>0</v>
      </c>
      <c r="Q1430" s="153">
        <v>2.3083100000000001</v>
      </c>
      <c r="R1430" s="153">
        <f>Q1430*H1430</f>
        <v>46.634786929999997</v>
      </c>
      <c r="S1430" s="153">
        <v>0</v>
      </c>
      <c r="T1430" s="154">
        <f>S1430*H1430</f>
        <v>0</v>
      </c>
      <c r="AR1430" s="155" t="s">
        <v>323</v>
      </c>
      <c r="AT1430" s="155" t="s">
        <v>319</v>
      </c>
      <c r="AU1430" s="155" t="s">
        <v>88</v>
      </c>
      <c r="AY1430" s="16" t="s">
        <v>317</v>
      </c>
      <c r="BE1430" s="156">
        <f>IF(N1430="základná",J1430,0)</f>
        <v>0</v>
      </c>
      <c r="BF1430" s="156">
        <f>IF(N1430="znížená",J1430,0)</f>
        <v>0</v>
      </c>
      <c r="BG1430" s="156">
        <f>IF(N1430="zákl. prenesená",J1430,0)</f>
        <v>0</v>
      </c>
      <c r="BH1430" s="156">
        <f>IF(N1430="zníž. prenesená",J1430,0)</f>
        <v>0</v>
      </c>
      <c r="BI1430" s="156">
        <f>IF(N1430="nulová",J1430,0)</f>
        <v>0</v>
      </c>
      <c r="BJ1430" s="16" t="s">
        <v>88</v>
      </c>
      <c r="BK1430" s="156">
        <f>ROUND(I1430*H1430,2)</f>
        <v>0</v>
      </c>
      <c r="BL1430" s="16" t="s">
        <v>323</v>
      </c>
      <c r="BM1430" s="155" t="s">
        <v>2146</v>
      </c>
    </row>
    <row r="1431" spans="2:65" s="12" customFormat="1" ht="10">
      <c r="B1431" s="157"/>
      <c r="D1431" s="158" t="s">
        <v>328</v>
      </c>
      <c r="E1431" s="159" t="s">
        <v>1</v>
      </c>
      <c r="F1431" s="160" t="s">
        <v>2147</v>
      </c>
      <c r="H1431" s="161">
        <v>20.202999999999999</v>
      </c>
      <c r="I1431" s="162"/>
      <c r="L1431" s="157"/>
      <c r="M1431" s="163"/>
      <c r="T1431" s="164"/>
      <c r="AT1431" s="159" t="s">
        <v>328</v>
      </c>
      <c r="AU1431" s="159" t="s">
        <v>88</v>
      </c>
      <c r="AV1431" s="12" t="s">
        <v>88</v>
      </c>
      <c r="AW1431" s="12" t="s">
        <v>31</v>
      </c>
      <c r="AX1431" s="12" t="s">
        <v>76</v>
      </c>
      <c r="AY1431" s="159" t="s">
        <v>317</v>
      </c>
    </row>
    <row r="1432" spans="2:65" s="13" customFormat="1" ht="10">
      <c r="B1432" s="165"/>
      <c r="D1432" s="158" t="s">
        <v>328</v>
      </c>
      <c r="E1432" s="166" t="s">
        <v>1</v>
      </c>
      <c r="F1432" s="167" t="s">
        <v>331</v>
      </c>
      <c r="H1432" s="168">
        <v>20.202999999999999</v>
      </c>
      <c r="I1432" s="169"/>
      <c r="L1432" s="165"/>
      <c r="M1432" s="170"/>
      <c r="T1432" s="171"/>
      <c r="AT1432" s="166" t="s">
        <v>328</v>
      </c>
      <c r="AU1432" s="166" t="s">
        <v>88</v>
      </c>
      <c r="AV1432" s="13" t="s">
        <v>92</v>
      </c>
      <c r="AW1432" s="13" t="s">
        <v>31</v>
      </c>
      <c r="AX1432" s="13" t="s">
        <v>76</v>
      </c>
      <c r="AY1432" s="166" t="s">
        <v>317</v>
      </c>
    </row>
    <row r="1433" spans="2:65" s="14" customFormat="1" ht="10">
      <c r="B1433" s="172"/>
      <c r="D1433" s="158" t="s">
        <v>328</v>
      </c>
      <c r="E1433" s="173" t="s">
        <v>1</v>
      </c>
      <c r="F1433" s="174" t="s">
        <v>332</v>
      </c>
      <c r="H1433" s="175">
        <v>20.202999999999999</v>
      </c>
      <c r="I1433" s="176"/>
      <c r="L1433" s="172"/>
      <c r="M1433" s="177"/>
      <c r="T1433" s="178"/>
      <c r="AT1433" s="173" t="s">
        <v>328</v>
      </c>
      <c r="AU1433" s="173" t="s">
        <v>88</v>
      </c>
      <c r="AV1433" s="14" t="s">
        <v>323</v>
      </c>
      <c r="AW1433" s="14" t="s">
        <v>31</v>
      </c>
      <c r="AX1433" s="14" t="s">
        <v>83</v>
      </c>
      <c r="AY1433" s="173" t="s">
        <v>317</v>
      </c>
    </row>
    <row r="1434" spans="2:65" s="1" customFormat="1" ht="24.15" customHeight="1">
      <c r="B1434" s="142"/>
      <c r="C1434" s="143" t="s">
        <v>2148</v>
      </c>
      <c r="D1434" s="143" t="s">
        <v>319</v>
      </c>
      <c r="E1434" s="144" t="s">
        <v>2149</v>
      </c>
      <c r="F1434" s="145" t="s">
        <v>2150</v>
      </c>
      <c r="G1434" s="146" t="s">
        <v>484</v>
      </c>
      <c r="H1434" s="147">
        <v>246.2</v>
      </c>
      <c r="I1434" s="148"/>
      <c r="J1434" s="149">
        <f>ROUND(I1434*H1434,2)</f>
        <v>0</v>
      </c>
      <c r="K1434" s="150"/>
      <c r="L1434" s="31"/>
      <c r="M1434" s="151" t="s">
        <v>1</v>
      </c>
      <c r="N1434" s="152" t="s">
        <v>42</v>
      </c>
      <c r="P1434" s="153">
        <f>O1434*H1434</f>
        <v>0</v>
      </c>
      <c r="Q1434" s="153">
        <v>8.4499999999999992E-3</v>
      </c>
      <c r="R1434" s="153">
        <f>Q1434*H1434</f>
        <v>2.0803899999999995</v>
      </c>
      <c r="S1434" s="153">
        <v>0</v>
      </c>
      <c r="T1434" s="154">
        <f>S1434*H1434</f>
        <v>0</v>
      </c>
      <c r="AR1434" s="155" t="s">
        <v>323</v>
      </c>
      <c r="AT1434" s="155" t="s">
        <v>319</v>
      </c>
      <c r="AU1434" s="155" t="s">
        <v>88</v>
      </c>
      <c r="AY1434" s="16" t="s">
        <v>317</v>
      </c>
      <c r="BE1434" s="156">
        <f>IF(N1434="základná",J1434,0)</f>
        <v>0</v>
      </c>
      <c r="BF1434" s="156">
        <f>IF(N1434="znížená",J1434,0)</f>
        <v>0</v>
      </c>
      <c r="BG1434" s="156">
        <f>IF(N1434="zákl. prenesená",J1434,0)</f>
        <v>0</v>
      </c>
      <c r="BH1434" s="156">
        <f>IF(N1434="zníž. prenesená",J1434,0)</f>
        <v>0</v>
      </c>
      <c r="BI1434" s="156">
        <f>IF(N1434="nulová",J1434,0)</f>
        <v>0</v>
      </c>
      <c r="BJ1434" s="16" t="s">
        <v>88</v>
      </c>
      <c r="BK1434" s="156">
        <f>ROUND(I1434*H1434,2)</f>
        <v>0</v>
      </c>
      <c r="BL1434" s="16" t="s">
        <v>323</v>
      </c>
      <c r="BM1434" s="155" t="s">
        <v>2151</v>
      </c>
    </row>
    <row r="1435" spans="2:65" s="12" customFormat="1" ht="10">
      <c r="B1435" s="157"/>
      <c r="D1435" s="158" t="s">
        <v>328</v>
      </c>
      <c r="E1435" s="159" t="s">
        <v>1</v>
      </c>
      <c r="F1435" s="160" t="s">
        <v>1224</v>
      </c>
      <c r="H1435" s="161">
        <v>126</v>
      </c>
      <c r="I1435" s="162"/>
      <c r="L1435" s="157"/>
      <c r="M1435" s="163"/>
      <c r="T1435" s="164"/>
      <c r="AT1435" s="159" t="s">
        <v>328</v>
      </c>
      <c r="AU1435" s="159" t="s">
        <v>88</v>
      </c>
      <c r="AV1435" s="12" t="s">
        <v>88</v>
      </c>
      <c r="AW1435" s="12" t="s">
        <v>31</v>
      </c>
      <c r="AX1435" s="12" t="s">
        <v>76</v>
      </c>
      <c r="AY1435" s="159" t="s">
        <v>317</v>
      </c>
    </row>
    <row r="1436" spans="2:65" s="12" customFormat="1" ht="10">
      <c r="B1436" s="157"/>
      <c r="D1436" s="158" t="s">
        <v>328</v>
      </c>
      <c r="E1436" s="159" t="s">
        <v>1</v>
      </c>
      <c r="F1436" s="160" t="s">
        <v>1225</v>
      </c>
      <c r="H1436" s="161">
        <v>110</v>
      </c>
      <c r="I1436" s="162"/>
      <c r="L1436" s="157"/>
      <c r="M1436" s="163"/>
      <c r="T1436" s="164"/>
      <c r="AT1436" s="159" t="s">
        <v>328</v>
      </c>
      <c r="AU1436" s="159" t="s">
        <v>88</v>
      </c>
      <c r="AV1436" s="12" t="s">
        <v>88</v>
      </c>
      <c r="AW1436" s="12" t="s">
        <v>31</v>
      </c>
      <c r="AX1436" s="12" t="s">
        <v>76</v>
      </c>
      <c r="AY1436" s="159" t="s">
        <v>317</v>
      </c>
    </row>
    <row r="1437" spans="2:65" s="12" customFormat="1" ht="10">
      <c r="B1437" s="157"/>
      <c r="D1437" s="158" t="s">
        <v>328</v>
      </c>
      <c r="E1437" s="159" t="s">
        <v>1</v>
      </c>
      <c r="F1437" s="160" t="s">
        <v>1226</v>
      </c>
      <c r="H1437" s="161">
        <v>10.199999999999999</v>
      </c>
      <c r="I1437" s="162"/>
      <c r="L1437" s="157"/>
      <c r="M1437" s="163"/>
      <c r="T1437" s="164"/>
      <c r="AT1437" s="159" t="s">
        <v>328</v>
      </c>
      <c r="AU1437" s="159" t="s">
        <v>88</v>
      </c>
      <c r="AV1437" s="12" t="s">
        <v>88</v>
      </c>
      <c r="AW1437" s="12" t="s">
        <v>31</v>
      </c>
      <c r="AX1437" s="12" t="s">
        <v>76</v>
      </c>
      <c r="AY1437" s="159" t="s">
        <v>317</v>
      </c>
    </row>
    <row r="1438" spans="2:65" s="13" customFormat="1" ht="10">
      <c r="B1438" s="165"/>
      <c r="D1438" s="158" t="s">
        <v>328</v>
      </c>
      <c r="E1438" s="166" t="s">
        <v>1</v>
      </c>
      <c r="F1438" s="167" t="s">
        <v>331</v>
      </c>
      <c r="H1438" s="168">
        <v>246.2</v>
      </c>
      <c r="I1438" s="169"/>
      <c r="L1438" s="165"/>
      <c r="M1438" s="170"/>
      <c r="T1438" s="171"/>
      <c r="AT1438" s="166" t="s">
        <v>328</v>
      </c>
      <c r="AU1438" s="166" t="s">
        <v>88</v>
      </c>
      <c r="AV1438" s="13" t="s">
        <v>92</v>
      </c>
      <c r="AW1438" s="13" t="s">
        <v>31</v>
      </c>
      <c r="AX1438" s="13" t="s">
        <v>76</v>
      </c>
      <c r="AY1438" s="166" t="s">
        <v>317</v>
      </c>
    </row>
    <row r="1439" spans="2:65" s="14" customFormat="1" ht="10">
      <c r="B1439" s="172"/>
      <c r="D1439" s="158" t="s">
        <v>328</v>
      </c>
      <c r="E1439" s="173" t="s">
        <v>1</v>
      </c>
      <c r="F1439" s="174" t="s">
        <v>332</v>
      </c>
      <c r="H1439" s="175">
        <v>246.2</v>
      </c>
      <c r="I1439" s="176"/>
      <c r="L1439" s="172"/>
      <c r="M1439" s="177"/>
      <c r="T1439" s="178"/>
      <c r="AT1439" s="173" t="s">
        <v>328</v>
      </c>
      <c r="AU1439" s="173" t="s">
        <v>88</v>
      </c>
      <c r="AV1439" s="14" t="s">
        <v>323</v>
      </c>
      <c r="AW1439" s="14" t="s">
        <v>31</v>
      </c>
      <c r="AX1439" s="14" t="s">
        <v>83</v>
      </c>
      <c r="AY1439" s="173" t="s">
        <v>317</v>
      </c>
    </row>
    <row r="1440" spans="2:65" s="1" customFormat="1" ht="21.75" customHeight="1">
      <c r="B1440" s="142"/>
      <c r="C1440" s="179" t="s">
        <v>2152</v>
      </c>
      <c r="D1440" s="179" t="s">
        <v>454</v>
      </c>
      <c r="E1440" s="180" t="s">
        <v>2153</v>
      </c>
      <c r="F1440" s="181" t="s">
        <v>2154</v>
      </c>
      <c r="G1440" s="182" t="s">
        <v>484</v>
      </c>
      <c r="H1440" s="183">
        <v>270.82</v>
      </c>
      <c r="I1440" s="184"/>
      <c r="J1440" s="185">
        <f>ROUND(I1440*H1440,2)</f>
        <v>0</v>
      </c>
      <c r="K1440" s="186"/>
      <c r="L1440" s="187"/>
      <c r="M1440" s="188" t="s">
        <v>1</v>
      </c>
      <c r="N1440" s="189" t="s">
        <v>42</v>
      </c>
      <c r="P1440" s="153">
        <f>O1440*H1440</f>
        <v>0</v>
      </c>
      <c r="Q1440" s="153">
        <v>0</v>
      </c>
      <c r="R1440" s="153">
        <f>Q1440*H1440</f>
        <v>0</v>
      </c>
      <c r="S1440" s="153">
        <v>0</v>
      </c>
      <c r="T1440" s="154">
        <f>S1440*H1440</f>
        <v>0</v>
      </c>
      <c r="AR1440" s="155" t="s">
        <v>356</v>
      </c>
      <c r="AT1440" s="155" t="s">
        <v>454</v>
      </c>
      <c r="AU1440" s="155" t="s">
        <v>88</v>
      </c>
      <c r="AY1440" s="16" t="s">
        <v>317</v>
      </c>
      <c r="BE1440" s="156">
        <f>IF(N1440="základná",J1440,0)</f>
        <v>0</v>
      </c>
      <c r="BF1440" s="156">
        <f>IF(N1440="znížená",J1440,0)</f>
        <v>0</v>
      </c>
      <c r="BG1440" s="156">
        <f>IF(N1440="zákl. prenesená",J1440,0)</f>
        <v>0</v>
      </c>
      <c r="BH1440" s="156">
        <f>IF(N1440="zníž. prenesená",J1440,0)</f>
        <v>0</v>
      </c>
      <c r="BI1440" s="156">
        <f>IF(N1440="nulová",J1440,0)</f>
        <v>0</v>
      </c>
      <c r="BJ1440" s="16" t="s">
        <v>88</v>
      </c>
      <c r="BK1440" s="156">
        <f>ROUND(I1440*H1440,2)</f>
        <v>0</v>
      </c>
      <c r="BL1440" s="16" t="s">
        <v>323</v>
      </c>
      <c r="BM1440" s="155" t="s">
        <v>2155</v>
      </c>
    </row>
    <row r="1441" spans="2:65" s="1" customFormat="1" ht="18">
      <c r="B1441" s="31"/>
      <c r="D1441" s="158" t="s">
        <v>597</v>
      </c>
      <c r="F1441" s="195" t="s">
        <v>2156</v>
      </c>
      <c r="I1441" s="196"/>
      <c r="L1441" s="31"/>
      <c r="M1441" s="197"/>
      <c r="T1441" s="58"/>
      <c r="AT1441" s="16" t="s">
        <v>597</v>
      </c>
      <c r="AU1441" s="16" t="s">
        <v>88</v>
      </c>
    </row>
    <row r="1442" spans="2:65" s="12" customFormat="1" ht="10">
      <c r="B1442" s="157"/>
      <c r="D1442" s="158" t="s">
        <v>328</v>
      </c>
      <c r="F1442" s="160" t="s">
        <v>2157</v>
      </c>
      <c r="H1442" s="161">
        <v>270.82</v>
      </c>
      <c r="I1442" s="162"/>
      <c r="L1442" s="157"/>
      <c r="M1442" s="163"/>
      <c r="T1442" s="164"/>
      <c r="AT1442" s="159" t="s">
        <v>328</v>
      </c>
      <c r="AU1442" s="159" t="s">
        <v>88</v>
      </c>
      <c r="AV1442" s="12" t="s">
        <v>88</v>
      </c>
      <c r="AW1442" s="12" t="s">
        <v>3</v>
      </c>
      <c r="AX1442" s="12" t="s">
        <v>83</v>
      </c>
      <c r="AY1442" s="159" t="s">
        <v>317</v>
      </c>
    </row>
    <row r="1443" spans="2:65" s="1" customFormat="1" ht="37.75" customHeight="1">
      <c r="B1443" s="142"/>
      <c r="C1443" s="143" t="s">
        <v>2158</v>
      </c>
      <c r="D1443" s="143" t="s">
        <v>319</v>
      </c>
      <c r="E1443" s="144" t="s">
        <v>2159</v>
      </c>
      <c r="F1443" s="145" t="s">
        <v>2160</v>
      </c>
      <c r="G1443" s="146" t="s">
        <v>444</v>
      </c>
      <c r="H1443" s="147">
        <v>5592.4660000000003</v>
      </c>
      <c r="I1443" s="148"/>
      <c r="J1443" s="149">
        <f>ROUND(I1443*H1443,2)</f>
        <v>0</v>
      </c>
      <c r="K1443" s="150"/>
      <c r="L1443" s="31"/>
      <c r="M1443" s="151" t="s">
        <v>1</v>
      </c>
      <c r="N1443" s="152" t="s">
        <v>42</v>
      </c>
      <c r="P1443" s="153">
        <f>O1443*H1443</f>
        <v>0</v>
      </c>
      <c r="Q1443" s="153">
        <v>2.3990000000000001E-2</v>
      </c>
      <c r="R1443" s="153">
        <f>Q1443*H1443</f>
        <v>134.16325934000002</v>
      </c>
      <c r="S1443" s="153">
        <v>0</v>
      </c>
      <c r="T1443" s="154">
        <f>S1443*H1443</f>
        <v>0</v>
      </c>
      <c r="AR1443" s="155" t="s">
        <v>323</v>
      </c>
      <c r="AT1443" s="155" t="s">
        <v>319</v>
      </c>
      <c r="AU1443" s="155" t="s">
        <v>88</v>
      </c>
      <c r="AY1443" s="16" t="s">
        <v>317</v>
      </c>
      <c r="BE1443" s="156">
        <f>IF(N1443="základná",J1443,0)</f>
        <v>0</v>
      </c>
      <c r="BF1443" s="156">
        <f>IF(N1443="znížená",J1443,0)</f>
        <v>0</v>
      </c>
      <c r="BG1443" s="156">
        <f>IF(N1443="zákl. prenesená",J1443,0)</f>
        <v>0</v>
      </c>
      <c r="BH1443" s="156">
        <f>IF(N1443="zníž. prenesená",J1443,0)</f>
        <v>0</v>
      </c>
      <c r="BI1443" s="156">
        <f>IF(N1443="nulová",J1443,0)</f>
        <v>0</v>
      </c>
      <c r="BJ1443" s="16" t="s">
        <v>88</v>
      </c>
      <c r="BK1443" s="156">
        <f>ROUND(I1443*H1443,2)</f>
        <v>0</v>
      </c>
      <c r="BL1443" s="16" t="s">
        <v>323</v>
      </c>
      <c r="BM1443" s="155" t="s">
        <v>2161</v>
      </c>
    </row>
    <row r="1444" spans="2:65" s="12" customFormat="1" ht="10">
      <c r="B1444" s="157"/>
      <c r="D1444" s="158" t="s">
        <v>328</v>
      </c>
      <c r="E1444" s="159" t="s">
        <v>1</v>
      </c>
      <c r="F1444" s="160" t="s">
        <v>2162</v>
      </c>
      <c r="H1444" s="161">
        <v>1822.04</v>
      </c>
      <c r="I1444" s="162"/>
      <c r="L1444" s="157"/>
      <c r="M1444" s="163"/>
      <c r="T1444" s="164"/>
      <c r="AT1444" s="159" t="s">
        <v>328</v>
      </c>
      <c r="AU1444" s="159" t="s">
        <v>88</v>
      </c>
      <c r="AV1444" s="12" t="s">
        <v>88</v>
      </c>
      <c r="AW1444" s="12" t="s">
        <v>31</v>
      </c>
      <c r="AX1444" s="12" t="s">
        <v>76</v>
      </c>
      <c r="AY1444" s="159" t="s">
        <v>317</v>
      </c>
    </row>
    <row r="1445" spans="2:65" s="12" customFormat="1" ht="10">
      <c r="B1445" s="157"/>
      <c r="D1445" s="158" t="s">
        <v>328</v>
      </c>
      <c r="E1445" s="159" t="s">
        <v>1</v>
      </c>
      <c r="F1445" s="160" t="s">
        <v>2163</v>
      </c>
      <c r="H1445" s="161">
        <v>1687.29</v>
      </c>
      <c r="I1445" s="162"/>
      <c r="L1445" s="157"/>
      <c r="M1445" s="163"/>
      <c r="T1445" s="164"/>
      <c r="AT1445" s="159" t="s">
        <v>328</v>
      </c>
      <c r="AU1445" s="159" t="s">
        <v>88</v>
      </c>
      <c r="AV1445" s="12" t="s">
        <v>88</v>
      </c>
      <c r="AW1445" s="12" t="s">
        <v>31</v>
      </c>
      <c r="AX1445" s="12" t="s">
        <v>76</v>
      </c>
      <c r="AY1445" s="159" t="s">
        <v>317</v>
      </c>
    </row>
    <row r="1446" spans="2:65" s="12" customFormat="1" ht="10">
      <c r="B1446" s="157"/>
      <c r="D1446" s="158" t="s">
        <v>328</v>
      </c>
      <c r="E1446" s="159" t="s">
        <v>1</v>
      </c>
      <c r="F1446" s="160" t="s">
        <v>2164</v>
      </c>
      <c r="H1446" s="161">
        <v>849.18899999999996</v>
      </c>
      <c r="I1446" s="162"/>
      <c r="L1446" s="157"/>
      <c r="M1446" s="163"/>
      <c r="T1446" s="164"/>
      <c r="AT1446" s="159" t="s">
        <v>328</v>
      </c>
      <c r="AU1446" s="159" t="s">
        <v>88</v>
      </c>
      <c r="AV1446" s="12" t="s">
        <v>88</v>
      </c>
      <c r="AW1446" s="12" t="s">
        <v>31</v>
      </c>
      <c r="AX1446" s="12" t="s">
        <v>76</v>
      </c>
      <c r="AY1446" s="159" t="s">
        <v>317</v>
      </c>
    </row>
    <row r="1447" spans="2:65" s="12" customFormat="1" ht="10">
      <c r="B1447" s="157"/>
      <c r="D1447" s="158" t="s">
        <v>328</v>
      </c>
      <c r="E1447" s="159" t="s">
        <v>1</v>
      </c>
      <c r="F1447" s="160" t="s">
        <v>2165</v>
      </c>
      <c r="H1447" s="161">
        <v>1233.9469999999999</v>
      </c>
      <c r="I1447" s="162"/>
      <c r="L1447" s="157"/>
      <c r="M1447" s="163"/>
      <c r="T1447" s="164"/>
      <c r="AT1447" s="159" t="s">
        <v>328</v>
      </c>
      <c r="AU1447" s="159" t="s">
        <v>88</v>
      </c>
      <c r="AV1447" s="12" t="s">
        <v>88</v>
      </c>
      <c r="AW1447" s="12" t="s">
        <v>31</v>
      </c>
      <c r="AX1447" s="12" t="s">
        <v>76</v>
      </c>
      <c r="AY1447" s="159" t="s">
        <v>317</v>
      </c>
    </row>
    <row r="1448" spans="2:65" s="13" customFormat="1" ht="10">
      <c r="B1448" s="165"/>
      <c r="D1448" s="158" t="s">
        <v>328</v>
      </c>
      <c r="E1448" s="166" t="s">
        <v>1</v>
      </c>
      <c r="F1448" s="167" t="s">
        <v>331</v>
      </c>
      <c r="H1448" s="168">
        <v>5592.4660000000003</v>
      </c>
      <c r="I1448" s="169"/>
      <c r="L1448" s="165"/>
      <c r="M1448" s="170"/>
      <c r="T1448" s="171"/>
      <c r="AT1448" s="166" t="s">
        <v>328</v>
      </c>
      <c r="AU1448" s="166" t="s">
        <v>88</v>
      </c>
      <c r="AV1448" s="13" t="s">
        <v>92</v>
      </c>
      <c r="AW1448" s="13" t="s">
        <v>31</v>
      </c>
      <c r="AX1448" s="13" t="s">
        <v>76</v>
      </c>
      <c r="AY1448" s="166" t="s">
        <v>317</v>
      </c>
    </row>
    <row r="1449" spans="2:65" s="14" customFormat="1" ht="10">
      <c r="B1449" s="172"/>
      <c r="D1449" s="158" t="s">
        <v>328</v>
      </c>
      <c r="E1449" s="173" t="s">
        <v>1</v>
      </c>
      <c r="F1449" s="174" t="s">
        <v>332</v>
      </c>
      <c r="H1449" s="175">
        <v>5592.4660000000003</v>
      </c>
      <c r="I1449" s="176"/>
      <c r="L1449" s="172"/>
      <c r="M1449" s="177"/>
      <c r="T1449" s="178"/>
      <c r="AT1449" s="173" t="s">
        <v>328</v>
      </c>
      <c r="AU1449" s="173" t="s">
        <v>88</v>
      </c>
      <c r="AV1449" s="14" t="s">
        <v>323</v>
      </c>
      <c r="AW1449" s="14" t="s">
        <v>31</v>
      </c>
      <c r="AX1449" s="14" t="s">
        <v>83</v>
      </c>
      <c r="AY1449" s="173" t="s">
        <v>317</v>
      </c>
    </row>
    <row r="1450" spans="2:65" s="1" customFormat="1" ht="44.25" customHeight="1">
      <c r="B1450" s="142"/>
      <c r="C1450" s="143" t="s">
        <v>2166</v>
      </c>
      <c r="D1450" s="143" t="s">
        <v>319</v>
      </c>
      <c r="E1450" s="144" t="s">
        <v>2167</v>
      </c>
      <c r="F1450" s="145" t="s">
        <v>2168</v>
      </c>
      <c r="G1450" s="146" t="s">
        <v>444</v>
      </c>
      <c r="H1450" s="147">
        <v>55924.66</v>
      </c>
      <c r="I1450" s="148"/>
      <c r="J1450" s="149">
        <f>ROUND(I1450*H1450,2)</f>
        <v>0</v>
      </c>
      <c r="K1450" s="150"/>
      <c r="L1450" s="31"/>
      <c r="M1450" s="151" t="s">
        <v>1</v>
      </c>
      <c r="N1450" s="152" t="s">
        <v>42</v>
      </c>
      <c r="P1450" s="153">
        <f>O1450*H1450</f>
        <v>0</v>
      </c>
      <c r="Q1450" s="153">
        <v>0</v>
      </c>
      <c r="R1450" s="153">
        <f>Q1450*H1450</f>
        <v>0</v>
      </c>
      <c r="S1450" s="153">
        <v>0</v>
      </c>
      <c r="T1450" s="154">
        <f>S1450*H1450</f>
        <v>0</v>
      </c>
      <c r="AR1450" s="155" t="s">
        <v>323</v>
      </c>
      <c r="AT1450" s="155" t="s">
        <v>319</v>
      </c>
      <c r="AU1450" s="155" t="s">
        <v>88</v>
      </c>
      <c r="AY1450" s="16" t="s">
        <v>317</v>
      </c>
      <c r="BE1450" s="156">
        <f>IF(N1450="základná",J1450,0)</f>
        <v>0</v>
      </c>
      <c r="BF1450" s="156">
        <f>IF(N1450="znížená",J1450,0)</f>
        <v>0</v>
      </c>
      <c r="BG1450" s="156">
        <f>IF(N1450="zákl. prenesená",J1450,0)</f>
        <v>0</v>
      </c>
      <c r="BH1450" s="156">
        <f>IF(N1450="zníž. prenesená",J1450,0)</f>
        <v>0</v>
      </c>
      <c r="BI1450" s="156">
        <f>IF(N1450="nulová",J1450,0)</f>
        <v>0</v>
      </c>
      <c r="BJ1450" s="16" t="s">
        <v>88</v>
      </c>
      <c r="BK1450" s="156">
        <f>ROUND(I1450*H1450,2)</f>
        <v>0</v>
      </c>
      <c r="BL1450" s="16" t="s">
        <v>323</v>
      </c>
      <c r="BM1450" s="155" t="s">
        <v>2169</v>
      </c>
    </row>
    <row r="1451" spans="2:65" s="12" customFormat="1" ht="10">
      <c r="B1451" s="157"/>
      <c r="D1451" s="158" t="s">
        <v>328</v>
      </c>
      <c r="E1451" s="159" t="s">
        <v>1</v>
      </c>
      <c r="F1451" s="160" t="s">
        <v>2162</v>
      </c>
      <c r="H1451" s="161">
        <v>1822.04</v>
      </c>
      <c r="I1451" s="162"/>
      <c r="L1451" s="157"/>
      <c r="M1451" s="163"/>
      <c r="T1451" s="164"/>
      <c r="AT1451" s="159" t="s">
        <v>328</v>
      </c>
      <c r="AU1451" s="159" t="s">
        <v>88</v>
      </c>
      <c r="AV1451" s="12" t="s">
        <v>88</v>
      </c>
      <c r="AW1451" s="12" t="s">
        <v>31</v>
      </c>
      <c r="AX1451" s="12" t="s">
        <v>76</v>
      </c>
      <c r="AY1451" s="159" t="s">
        <v>317</v>
      </c>
    </row>
    <row r="1452" spans="2:65" s="12" customFormat="1" ht="10">
      <c r="B1452" s="157"/>
      <c r="D1452" s="158" t="s">
        <v>328</v>
      </c>
      <c r="E1452" s="159" t="s">
        <v>1</v>
      </c>
      <c r="F1452" s="160" t="s">
        <v>2163</v>
      </c>
      <c r="H1452" s="161">
        <v>1687.29</v>
      </c>
      <c r="I1452" s="162"/>
      <c r="L1452" s="157"/>
      <c r="M1452" s="163"/>
      <c r="T1452" s="164"/>
      <c r="AT1452" s="159" t="s">
        <v>328</v>
      </c>
      <c r="AU1452" s="159" t="s">
        <v>88</v>
      </c>
      <c r="AV1452" s="12" t="s">
        <v>88</v>
      </c>
      <c r="AW1452" s="12" t="s">
        <v>31</v>
      </c>
      <c r="AX1452" s="12" t="s">
        <v>76</v>
      </c>
      <c r="AY1452" s="159" t="s">
        <v>317</v>
      </c>
    </row>
    <row r="1453" spans="2:65" s="12" customFormat="1" ht="10">
      <c r="B1453" s="157"/>
      <c r="D1453" s="158" t="s">
        <v>328</v>
      </c>
      <c r="E1453" s="159" t="s">
        <v>1</v>
      </c>
      <c r="F1453" s="160" t="s">
        <v>2164</v>
      </c>
      <c r="H1453" s="161">
        <v>849.18899999999996</v>
      </c>
      <c r="I1453" s="162"/>
      <c r="L1453" s="157"/>
      <c r="M1453" s="163"/>
      <c r="T1453" s="164"/>
      <c r="AT1453" s="159" t="s">
        <v>328</v>
      </c>
      <c r="AU1453" s="159" t="s">
        <v>88</v>
      </c>
      <c r="AV1453" s="12" t="s">
        <v>88</v>
      </c>
      <c r="AW1453" s="12" t="s">
        <v>31</v>
      </c>
      <c r="AX1453" s="12" t="s">
        <v>76</v>
      </c>
      <c r="AY1453" s="159" t="s">
        <v>317</v>
      </c>
    </row>
    <row r="1454" spans="2:65" s="12" customFormat="1" ht="10">
      <c r="B1454" s="157"/>
      <c r="D1454" s="158" t="s">
        <v>328</v>
      </c>
      <c r="E1454" s="159" t="s">
        <v>1</v>
      </c>
      <c r="F1454" s="160" t="s">
        <v>2165</v>
      </c>
      <c r="H1454" s="161">
        <v>1233.9469999999999</v>
      </c>
      <c r="I1454" s="162"/>
      <c r="L1454" s="157"/>
      <c r="M1454" s="163"/>
      <c r="T1454" s="164"/>
      <c r="AT1454" s="159" t="s">
        <v>328</v>
      </c>
      <c r="AU1454" s="159" t="s">
        <v>88</v>
      </c>
      <c r="AV1454" s="12" t="s">
        <v>88</v>
      </c>
      <c r="AW1454" s="12" t="s">
        <v>31</v>
      </c>
      <c r="AX1454" s="12" t="s">
        <v>76</v>
      </c>
      <c r="AY1454" s="159" t="s">
        <v>317</v>
      </c>
    </row>
    <row r="1455" spans="2:65" s="13" customFormat="1" ht="10">
      <c r="B1455" s="165"/>
      <c r="D1455" s="158" t="s">
        <v>328</v>
      </c>
      <c r="E1455" s="166" t="s">
        <v>1</v>
      </c>
      <c r="F1455" s="167" t="s">
        <v>331</v>
      </c>
      <c r="H1455" s="168">
        <v>5592.4660000000003</v>
      </c>
      <c r="I1455" s="169"/>
      <c r="L1455" s="165"/>
      <c r="M1455" s="170"/>
      <c r="T1455" s="171"/>
      <c r="AT1455" s="166" t="s">
        <v>328</v>
      </c>
      <c r="AU1455" s="166" t="s">
        <v>88</v>
      </c>
      <c r="AV1455" s="13" t="s">
        <v>92</v>
      </c>
      <c r="AW1455" s="13" t="s">
        <v>31</v>
      </c>
      <c r="AX1455" s="13" t="s">
        <v>76</v>
      </c>
      <c r="AY1455" s="166" t="s">
        <v>317</v>
      </c>
    </row>
    <row r="1456" spans="2:65" s="14" customFormat="1" ht="10">
      <c r="B1456" s="172"/>
      <c r="D1456" s="158" t="s">
        <v>328</v>
      </c>
      <c r="E1456" s="173" t="s">
        <v>1</v>
      </c>
      <c r="F1456" s="174" t="s">
        <v>332</v>
      </c>
      <c r="H1456" s="175">
        <v>5592.4660000000003</v>
      </c>
      <c r="I1456" s="176"/>
      <c r="L1456" s="172"/>
      <c r="M1456" s="177"/>
      <c r="T1456" s="178"/>
      <c r="AT1456" s="173" t="s">
        <v>328</v>
      </c>
      <c r="AU1456" s="173" t="s">
        <v>88</v>
      </c>
      <c r="AV1456" s="14" t="s">
        <v>323</v>
      </c>
      <c r="AW1456" s="14" t="s">
        <v>31</v>
      </c>
      <c r="AX1456" s="14" t="s">
        <v>83</v>
      </c>
      <c r="AY1456" s="173" t="s">
        <v>317</v>
      </c>
    </row>
    <row r="1457" spans="2:65" s="12" customFormat="1" ht="10">
      <c r="B1457" s="157"/>
      <c r="D1457" s="158" t="s">
        <v>328</v>
      </c>
      <c r="F1457" s="160" t="s">
        <v>2170</v>
      </c>
      <c r="H1457" s="161">
        <v>55924.66</v>
      </c>
      <c r="I1457" s="162"/>
      <c r="L1457" s="157"/>
      <c r="M1457" s="163"/>
      <c r="T1457" s="164"/>
      <c r="AT1457" s="159" t="s">
        <v>328</v>
      </c>
      <c r="AU1457" s="159" t="s">
        <v>88</v>
      </c>
      <c r="AV1457" s="12" t="s">
        <v>88</v>
      </c>
      <c r="AW1457" s="12" t="s">
        <v>3</v>
      </c>
      <c r="AX1457" s="12" t="s">
        <v>83</v>
      </c>
      <c r="AY1457" s="159" t="s">
        <v>317</v>
      </c>
    </row>
    <row r="1458" spans="2:65" s="1" customFormat="1" ht="37.75" customHeight="1">
      <c r="B1458" s="142"/>
      <c r="C1458" s="143" t="s">
        <v>2171</v>
      </c>
      <c r="D1458" s="143" t="s">
        <v>319</v>
      </c>
      <c r="E1458" s="144" t="s">
        <v>2172</v>
      </c>
      <c r="F1458" s="145" t="s">
        <v>2173</v>
      </c>
      <c r="G1458" s="146" t="s">
        <v>444</v>
      </c>
      <c r="H1458" s="147">
        <v>5592.4660000000003</v>
      </c>
      <c r="I1458" s="148"/>
      <c r="J1458" s="149">
        <f>ROUND(I1458*H1458,2)</f>
        <v>0</v>
      </c>
      <c r="K1458" s="150"/>
      <c r="L1458" s="31"/>
      <c r="M1458" s="151" t="s">
        <v>1</v>
      </c>
      <c r="N1458" s="152" t="s">
        <v>42</v>
      </c>
      <c r="P1458" s="153">
        <f>O1458*H1458</f>
        <v>0</v>
      </c>
      <c r="Q1458" s="153">
        <v>2.3990000000000001E-2</v>
      </c>
      <c r="R1458" s="153">
        <f>Q1458*H1458</f>
        <v>134.16325934000002</v>
      </c>
      <c r="S1458" s="153">
        <v>0</v>
      </c>
      <c r="T1458" s="154">
        <f>S1458*H1458</f>
        <v>0</v>
      </c>
      <c r="AR1458" s="155" t="s">
        <v>323</v>
      </c>
      <c r="AT1458" s="155" t="s">
        <v>319</v>
      </c>
      <c r="AU1458" s="155" t="s">
        <v>88</v>
      </c>
      <c r="AY1458" s="16" t="s">
        <v>317</v>
      </c>
      <c r="BE1458" s="156">
        <f>IF(N1458="základná",J1458,0)</f>
        <v>0</v>
      </c>
      <c r="BF1458" s="156">
        <f>IF(N1458="znížená",J1458,0)</f>
        <v>0</v>
      </c>
      <c r="BG1458" s="156">
        <f>IF(N1458="zákl. prenesená",J1458,0)</f>
        <v>0</v>
      </c>
      <c r="BH1458" s="156">
        <f>IF(N1458="zníž. prenesená",J1458,0)</f>
        <v>0</v>
      </c>
      <c r="BI1458" s="156">
        <f>IF(N1458="nulová",J1458,0)</f>
        <v>0</v>
      </c>
      <c r="BJ1458" s="16" t="s">
        <v>88</v>
      </c>
      <c r="BK1458" s="156">
        <f>ROUND(I1458*H1458,2)</f>
        <v>0</v>
      </c>
      <c r="BL1458" s="16" t="s">
        <v>323</v>
      </c>
      <c r="BM1458" s="155" t="s">
        <v>2174</v>
      </c>
    </row>
    <row r="1459" spans="2:65" s="1" customFormat="1" ht="24.15" customHeight="1">
      <c r="B1459" s="142"/>
      <c r="C1459" s="143" t="s">
        <v>2175</v>
      </c>
      <c r="D1459" s="143" t="s">
        <v>319</v>
      </c>
      <c r="E1459" s="144" t="s">
        <v>2176</v>
      </c>
      <c r="F1459" s="145" t="s">
        <v>2177</v>
      </c>
      <c r="G1459" s="146" t="s">
        <v>444</v>
      </c>
      <c r="H1459" s="147">
        <v>9335.36</v>
      </c>
      <c r="I1459" s="148"/>
      <c r="J1459" s="149">
        <f>ROUND(I1459*H1459,2)</f>
        <v>0</v>
      </c>
      <c r="K1459" s="150"/>
      <c r="L1459" s="31"/>
      <c r="M1459" s="151" t="s">
        <v>1</v>
      </c>
      <c r="N1459" s="152" t="s">
        <v>42</v>
      </c>
      <c r="P1459" s="153">
        <f>O1459*H1459</f>
        <v>0</v>
      </c>
      <c r="Q1459" s="153">
        <v>1.92542E-3</v>
      </c>
      <c r="R1459" s="153">
        <f>Q1459*H1459</f>
        <v>17.9744888512</v>
      </c>
      <c r="S1459" s="153">
        <v>0</v>
      </c>
      <c r="T1459" s="154">
        <f>S1459*H1459</f>
        <v>0</v>
      </c>
      <c r="AR1459" s="155" t="s">
        <v>323</v>
      </c>
      <c r="AT1459" s="155" t="s">
        <v>319</v>
      </c>
      <c r="AU1459" s="155" t="s">
        <v>88</v>
      </c>
      <c r="AY1459" s="16" t="s">
        <v>317</v>
      </c>
      <c r="BE1459" s="156">
        <f>IF(N1459="základná",J1459,0)</f>
        <v>0</v>
      </c>
      <c r="BF1459" s="156">
        <f>IF(N1459="znížená",J1459,0)</f>
        <v>0</v>
      </c>
      <c r="BG1459" s="156">
        <f>IF(N1459="zákl. prenesená",J1459,0)</f>
        <v>0</v>
      </c>
      <c r="BH1459" s="156">
        <f>IF(N1459="zníž. prenesená",J1459,0)</f>
        <v>0</v>
      </c>
      <c r="BI1459" s="156">
        <f>IF(N1459="nulová",J1459,0)</f>
        <v>0</v>
      </c>
      <c r="BJ1459" s="16" t="s">
        <v>88</v>
      </c>
      <c r="BK1459" s="156">
        <f>ROUND(I1459*H1459,2)</f>
        <v>0</v>
      </c>
      <c r="BL1459" s="16" t="s">
        <v>323</v>
      </c>
      <c r="BM1459" s="155" t="s">
        <v>2178</v>
      </c>
    </row>
    <row r="1460" spans="2:65" s="12" customFormat="1" ht="10">
      <c r="B1460" s="157"/>
      <c r="D1460" s="158" t="s">
        <v>328</v>
      </c>
      <c r="E1460" s="159" t="s">
        <v>1</v>
      </c>
      <c r="F1460" s="160" t="s">
        <v>2179</v>
      </c>
      <c r="H1460" s="161">
        <v>9335.36</v>
      </c>
      <c r="I1460" s="162"/>
      <c r="L1460" s="157"/>
      <c r="M1460" s="163"/>
      <c r="T1460" s="164"/>
      <c r="AT1460" s="159" t="s">
        <v>328</v>
      </c>
      <c r="AU1460" s="159" t="s">
        <v>88</v>
      </c>
      <c r="AV1460" s="12" t="s">
        <v>88</v>
      </c>
      <c r="AW1460" s="12" t="s">
        <v>31</v>
      </c>
      <c r="AX1460" s="12" t="s">
        <v>76</v>
      </c>
      <c r="AY1460" s="159" t="s">
        <v>317</v>
      </c>
    </row>
    <row r="1461" spans="2:65" s="13" customFormat="1" ht="10">
      <c r="B1461" s="165"/>
      <c r="D1461" s="158" t="s">
        <v>328</v>
      </c>
      <c r="E1461" s="166" t="s">
        <v>1</v>
      </c>
      <c r="F1461" s="167" t="s">
        <v>331</v>
      </c>
      <c r="H1461" s="168">
        <v>9335.36</v>
      </c>
      <c r="I1461" s="169"/>
      <c r="L1461" s="165"/>
      <c r="M1461" s="170"/>
      <c r="T1461" s="171"/>
      <c r="AT1461" s="166" t="s">
        <v>328</v>
      </c>
      <c r="AU1461" s="166" t="s">
        <v>88</v>
      </c>
      <c r="AV1461" s="13" t="s">
        <v>92</v>
      </c>
      <c r="AW1461" s="13" t="s">
        <v>31</v>
      </c>
      <c r="AX1461" s="13" t="s">
        <v>76</v>
      </c>
      <c r="AY1461" s="166" t="s">
        <v>317</v>
      </c>
    </row>
    <row r="1462" spans="2:65" s="14" customFormat="1" ht="10">
      <c r="B1462" s="172"/>
      <c r="D1462" s="158" t="s">
        <v>328</v>
      </c>
      <c r="E1462" s="173" t="s">
        <v>1</v>
      </c>
      <c r="F1462" s="174" t="s">
        <v>332</v>
      </c>
      <c r="H1462" s="175">
        <v>9335.36</v>
      </c>
      <c r="I1462" s="176"/>
      <c r="L1462" s="172"/>
      <c r="M1462" s="177"/>
      <c r="T1462" s="178"/>
      <c r="AT1462" s="173" t="s">
        <v>328</v>
      </c>
      <c r="AU1462" s="173" t="s">
        <v>88</v>
      </c>
      <c r="AV1462" s="14" t="s">
        <v>323</v>
      </c>
      <c r="AW1462" s="14" t="s">
        <v>31</v>
      </c>
      <c r="AX1462" s="14" t="s">
        <v>83</v>
      </c>
      <c r="AY1462" s="173" t="s">
        <v>317</v>
      </c>
    </row>
    <row r="1463" spans="2:65" s="1" customFormat="1" ht="16.5" customHeight="1">
      <c r="B1463" s="142"/>
      <c r="C1463" s="143" t="s">
        <v>2180</v>
      </c>
      <c r="D1463" s="143" t="s">
        <v>319</v>
      </c>
      <c r="E1463" s="144" t="s">
        <v>2181</v>
      </c>
      <c r="F1463" s="145" t="s">
        <v>2182</v>
      </c>
      <c r="G1463" s="146" t="s">
        <v>444</v>
      </c>
      <c r="H1463" s="147">
        <v>9335.36</v>
      </c>
      <c r="I1463" s="148"/>
      <c r="J1463" s="149">
        <f>ROUND(I1463*H1463,2)</f>
        <v>0</v>
      </c>
      <c r="K1463" s="150"/>
      <c r="L1463" s="31"/>
      <c r="M1463" s="151" t="s">
        <v>1</v>
      </c>
      <c r="N1463" s="152" t="s">
        <v>42</v>
      </c>
      <c r="P1463" s="153">
        <f>O1463*H1463</f>
        <v>0</v>
      </c>
      <c r="Q1463" s="153">
        <v>4.8999999999999998E-5</v>
      </c>
      <c r="R1463" s="153">
        <f>Q1463*H1463</f>
        <v>0.45743264</v>
      </c>
      <c r="S1463" s="153">
        <v>0</v>
      </c>
      <c r="T1463" s="154">
        <f>S1463*H1463</f>
        <v>0</v>
      </c>
      <c r="AR1463" s="155" t="s">
        <v>323</v>
      </c>
      <c r="AT1463" s="155" t="s">
        <v>319</v>
      </c>
      <c r="AU1463" s="155" t="s">
        <v>88</v>
      </c>
      <c r="AY1463" s="16" t="s">
        <v>317</v>
      </c>
      <c r="BE1463" s="156">
        <f>IF(N1463="základná",J1463,0)</f>
        <v>0</v>
      </c>
      <c r="BF1463" s="156">
        <f>IF(N1463="znížená",J1463,0)</f>
        <v>0</v>
      </c>
      <c r="BG1463" s="156">
        <f>IF(N1463="zákl. prenesená",J1463,0)</f>
        <v>0</v>
      </c>
      <c r="BH1463" s="156">
        <f>IF(N1463="zníž. prenesená",J1463,0)</f>
        <v>0</v>
      </c>
      <c r="BI1463" s="156">
        <f>IF(N1463="nulová",J1463,0)</f>
        <v>0</v>
      </c>
      <c r="BJ1463" s="16" t="s">
        <v>88</v>
      </c>
      <c r="BK1463" s="156">
        <f>ROUND(I1463*H1463,2)</f>
        <v>0</v>
      </c>
      <c r="BL1463" s="16" t="s">
        <v>323</v>
      </c>
      <c r="BM1463" s="155" t="s">
        <v>2183</v>
      </c>
    </row>
    <row r="1464" spans="2:65" s="1" customFormat="1" ht="37.75" customHeight="1">
      <c r="B1464" s="142"/>
      <c r="C1464" s="143" t="s">
        <v>2184</v>
      </c>
      <c r="D1464" s="143" t="s">
        <v>319</v>
      </c>
      <c r="E1464" s="144" t="s">
        <v>2185</v>
      </c>
      <c r="F1464" s="145" t="s">
        <v>2186</v>
      </c>
      <c r="G1464" s="146" t="s">
        <v>467</v>
      </c>
      <c r="H1464" s="147">
        <v>16</v>
      </c>
      <c r="I1464" s="148"/>
      <c r="J1464" s="149">
        <f>ROUND(I1464*H1464,2)</f>
        <v>0</v>
      </c>
      <c r="K1464" s="150"/>
      <c r="L1464" s="31"/>
      <c r="M1464" s="151" t="s">
        <v>1</v>
      </c>
      <c r="N1464" s="152" t="s">
        <v>42</v>
      </c>
      <c r="P1464" s="153">
        <f>O1464*H1464</f>
        <v>0</v>
      </c>
      <c r="Q1464" s="153">
        <v>8.4924999999999996E-4</v>
      </c>
      <c r="R1464" s="153">
        <f>Q1464*H1464</f>
        <v>1.3587999999999999E-2</v>
      </c>
      <c r="S1464" s="153">
        <v>0</v>
      </c>
      <c r="T1464" s="154">
        <f>S1464*H1464</f>
        <v>0</v>
      </c>
      <c r="AR1464" s="155" t="s">
        <v>323</v>
      </c>
      <c r="AT1464" s="155" t="s">
        <v>319</v>
      </c>
      <c r="AU1464" s="155" t="s">
        <v>88</v>
      </c>
      <c r="AY1464" s="16" t="s">
        <v>317</v>
      </c>
      <c r="BE1464" s="156">
        <f>IF(N1464="základná",J1464,0)</f>
        <v>0</v>
      </c>
      <c r="BF1464" s="156">
        <f>IF(N1464="znížená",J1464,0)</f>
        <v>0</v>
      </c>
      <c r="BG1464" s="156">
        <f>IF(N1464="zákl. prenesená",J1464,0)</f>
        <v>0</v>
      </c>
      <c r="BH1464" s="156">
        <f>IF(N1464="zníž. prenesená",J1464,0)</f>
        <v>0</v>
      </c>
      <c r="BI1464" s="156">
        <f>IF(N1464="nulová",J1464,0)</f>
        <v>0</v>
      </c>
      <c r="BJ1464" s="16" t="s">
        <v>88</v>
      </c>
      <c r="BK1464" s="156">
        <f>ROUND(I1464*H1464,2)</f>
        <v>0</v>
      </c>
      <c r="BL1464" s="16" t="s">
        <v>323</v>
      </c>
      <c r="BM1464" s="155" t="s">
        <v>2187</v>
      </c>
    </row>
    <row r="1465" spans="2:65" s="12" customFormat="1" ht="10">
      <c r="B1465" s="157"/>
      <c r="D1465" s="158" t="s">
        <v>328</v>
      </c>
      <c r="E1465" s="159" t="s">
        <v>1</v>
      </c>
      <c r="F1465" s="160" t="s">
        <v>396</v>
      </c>
      <c r="H1465" s="161">
        <v>16</v>
      </c>
      <c r="I1465" s="162"/>
      <c r="L1465" s="157"/>
      <c r="M1465" s="163"/>
      <c r="T1465" s="164"/>
      <c r="AT1465" s="159" t="s">
        <v>328</v>
      </c>
      <c r="AU1465" s="159" t="s">
        <v>88</v>
      </c>
      <c r="AV1465" s="12" t="s">
        <v>88</v>
      </c>
      <c r="AW1465" s="12" t="s">
        <v>31</v>
      </c>
      <c r="AX1465" s="12" t="s">
        <v>76</v>
      </c>
      <c r="AY1465" s="159" t="s">
        <v>317</v>
      </c>
    </row>
    <row r="1466" spans="2:65" s="13" customFormat="1" ht="10">
      <c r="B1466" s="165"/>
      <c r="D1466" s="158" t="s">
        <v>328</v>
      </c>
      <c r="E1466" s="166" t="s">
        <v>1</v>
      </c>
      <c r="F1466" s="167" t="s">
        <v>2188</v>
      </c>
      <c r="H1466" s="168">
        <v>16</v>
      </c>
      <c r="I1466" s="169"/>
      <c r="L1466" s="165"/>
      <c r="M1466" s="170"/>
      <c r="T1466" s="171"/>
      <c r="AT1466" s="166" t="s">
        <v>328</v>
      </c>
      <c r="AU1466" s="166" t="s">
        <v>88</v>
      </c>
      <c r="AV1466" s="13" t="s">
        <v>92</v>
      </c>
      <c r="AW1466" s="13" t="s">
        <v>31</v>
      </c>
      <c r="AX1466" s="13" t="s">
        <v>76</v>
      </c>
      <c r="AY1466" s="166" t="s">
        <v>317</v>
      </c>
    </row>
    <row r="1467" spans="2:65" s="14" customFormat="1" ht="10">
      <c r="B1467" s="172"/>
      <c r="D1467" s="158" t="s">
        <v>328</v>
      </c>
      <c r="E1467" s="173" t="s">
        <v>1</v>
      </c>
      <c r="F1467" s="174" t="s">
        <v>332</v>
      </c>
      <c r="H1467" s="175">
        <v>16</v>
      </c>
      <c r="I1467" s="176"/>
      <c r="L1467" s="172"/>
      <c r="M1467" s="177"/>
      <c r="T1467" s="178"/>
      <c r="AT1467" s="173" t="s">
        <v>328</v>
      </c>
      <c r="AU1467" s="173" t="s">
        <v>88</v>
      </c>
      <c r="AV1467" s="14" t="s">
        <v>323</v>
      </c>
      <c r="AW1467" s="14" t="s">
        <v>31</v>
      </c>
      <c r="AX1467" s="14" t="s">
        <v>83</v>
      </c>
      <c r="AY1467" s="173" t="s">
        <v>317</v>
      </c>
    </row>
    <row r="1468" spans="2:65" s="1" customFormat="1" ht="37.75" customHeight="1">
      <c r="B1468" s="142"/>
      <c r="C1468" s="143" t="s">
        <v>2189</v>
      </c>
      <c r="D1468" s="143" t="s">
        <v>319</v>
      </c>
      <c r="E1468" s="144" t="s">
        <v>2190</v>
      </c>
      <c r="F1468" s="145" t="s">
        <v>2191</v>
      </c>
      <c r="G1468" s="146" t="s">
        <v>467</v>
      </c>
      <c r="H1468" s="147">
        <v>348</v>
      </c>
      <c r="I1468" s="148"/>
      <c r="J1468" s="149">
        <f>ROUND(I1468*H1468,2)</f>
        <v>0</v>
      </c>
      <c r="K1468" s="150"/>
      <c r="L1468" s="31"/>
      <c r="M1468" s="151" t="s">
        <v>1</v>
      </c>
      <c r="N1468" s="152" t="s">
        <v>42</v>
      </c>
      <c r="P1468" s="153">
        <f>O1468*H1468</f>
        <v>0</v>
      </c>
      <c r="Q1468" s="153">
        <v>1.2837199999999999E-3</v>
      </c>
      <c r="R1468" s="153">
        <f>Q1468*H1468</f>
        <v>0.44673455999999995</v>
      </c>
      <c r="S1468" s="153">
        <v>0</v>
      </c>
      <c r="T1468" s="154">
        <f>S1468*H1468</f>
        <v>0</v>
      </c>
      <c r="AR1468" s="155" t="s">
        <v>323</v>
      </c>
      <c r="AT1468" s="155" t="s">
        <v>319</v>
      </c>
      <c r="AU1468" s="155" t="s">
        <v>88</v>
      </c>
      <c r="AY1468" s="16" t="s">
        <v>317</v>
      </c>
      <c r="BE1468" s="156">
        <f>IF(N1468="základná",J1468,0)</f>
        <v>0</v>
      </c>
      <c r="BF1468" s="156">
        <f>IF(N1468="znížená",J1468,0)</f>
        <v>0</v>
      </c>
      <c r="BG1468" s="156">
        <f>IF(N1468="zákl. prenesená",J1468,0)</f>
        <v>0</v>
      </c>
      <c r="BH1468" s="156">
        <f>IF(N1468="zníž. prenesená",J1468,0)</f>
        <v>0</v>
      </c>
      <c r="BI1468" s="156">
        <f>IF(N1468="nulová",J1468,0)</f>
        <v>0</v>
      </c>
      <c r="BJ1468" s="16" t="s">
        <v>88</v>
      </c>
      <c r="BK1468" s="156">
        <f>ROUND(I1468*H1468,2)</f>
        <v>0</v>
      </c>
      <c r="BL1468" s="16" t="s">
        <v>323</v>
      </c>
      <c r="BM1468" s="155" t="s">
        <v>2192</v>
      </c>
    </row>
    <row r="1469" spans="2:65" s="12" customFormat="1" ht="10">
      <c r="B1469" s="157"/>
      <c r="D1469" s="158" t="s">
        <v>328</v>
      </c>
      <c r="E1469" s="159" t="s">
        <v>1</v>
      </c>
      <c r="F1469" s="160" t="s">
        <v>2193</v>
      </c>
      <c r="H1469" s="161">
        <v>348</v>
      </c>
      <c r="I1469" s="162"/>
      <c r="L1469" s="157"/>
      <c r="M1469" s="163"/>
      <c r="T1469" s="164"/>
      <c r="AT1469" s="159" t="s">
        <v>328</v>
      </c>
      <c r="AU1469" s="159" t="s">
        <v>88</v>
      </c>
      <c r="AV1469" s="12" t="s">
        <v>88</v>
      </c>
      <c r="AW1469" s="12" t="s">
        <v>31</v>
      </c>
      <c r="AX1469" s="12" t="s">
        <v>76</v>
      </c>
      <c r="AY1469" s="159" t="s">
        <v>317</v>
      </c>
    </row>
    <row r="1470" spans="2:65" s="13" customFormat="1" ht="10">
      <c r="B1470" s="165"/>
      <c r="D1470" s="158" t="s">
        <v>328</v>
      </c>
      <c r="E1470" s="166" t="s">
        <v>1</v>
      </c>
      <c r="F1470" s="167" t="s">
        <v>331</v>
      </c>
      <c r="H1470" s="168">
        <v>348</v>
      </c>
      <c r="I1470" s="169"/>
      <c r="L1470" s="165"/>
      <c r="M1470" s="170"/>
      <c r="T1470" s="171"/>
      <c r="AT1470" s="166" t="s">
        <v>328</v>
      </c>
      <c r="AU1470" s="166" t="s">
        <v>88</v>
      </c>
      <c r="AV1470" s="13" t="s">
        <v>92</v>
      </c>
      <c r="AW1470" s="13" t="s">
        <v>31</v>
      </c>
      <c r="AX1470" s="13" t="s">
        <v>76</v>
      </c>
      <c r="AY1470" s="166" t="s">
        <v>317</v>
      </c>
    </row>
    <row r="1471" spans="2:65" s="14" customFormat="1" ht="10">
      <c r="B1471" s="172"/>
      <c r="D1471" s="158" t="s">
        <v>328</v>
      </c>
      <c r="E1471" s="173" t="s">
        <v>1</v>
      </c>
      <c r="F1471" s="174" t="s">
        <v>332</v>
      </c>
      <c r="H1471" s="175">
        <v>348</v>
      </c>
      <c r="I1471" s="176"/>
      <c r="L1471" s="172"/>
      <c r="M1471" s="177"/>
      <c r="T1471" s="178"/>
      <c r="AT1471" s="173" t="s">
        <v>328</v>
      </c>
      <c r="AU1471" s="173" t="s">
        <v>88</v>
      </c>
      <c r="AV1471" s="14" t="s">
        <v>323</v>
      </c>
      <c r="AW1471" s="14" t="s">
        <v>31</v>
      </c>
      <c r="AX1471" s="14" t="s">
        <v>83</v>
      </c>
      <c r="AY1471" s="173" t="s">
        <v>317</v>
      </c>
    </row>
    <row r="1472" spans="2:65" s="1" customFormat="1" ht="24.15" customHeight="1">
      <c r="B1472" s="142"/>
      <c r="C1472" s="143" t="s">
        <v>2194</v>
      </c>
      <c r="D1472" s="143" t="s">
        <v>319</v>
      </c>
      <c r="E1472" s="144" t="s">
        <v>2195</v>
      </c>
      <c r="F1472" s="145" t="s">
        <v>2196</v>
      </c>
      <c r="G1472" s="146" t="s">
        <v>1160</v>
      </c>
      <c r="H1472" s="147">
        <v>1000</v>
      </c>
      <c r="I1472" s="148"/>
      <c r="J1472" s="149">
        <f>ROUND(I1472*H1472,2)</f>
        <v>0</v>
      </c>
      <c r="K1472" s="150"/>
      <c r="L1472" s="31"/>
      <c r="M1472" s="151" t="s">
        <v>1</v>
      </c>
      <c r="N1472" s="152" t="s">
        <v>42</v>
      </c>
      <c r="P1472" s="153">
        <f>O1472*H1472</f>
        <v>0</v>
      </c>
      <c r="Q1472" s="153">
        <v>3.756E-5</v>
      </c>
      <c r="R1472" s="153">
        <f>Q1472*H1472</f>
        <v>3.7559999999999996E-2</v>
      </c>
      <c r="S1472" s="153">
        <v>4.8000000000000001E-4</v>
      </c>
      <c r="T1472" s="154">
        <f>S1472*H1472</f>
        <v>0.48000000000000004</v>
      </c>
      <c r="AR1472" s="155" t="s">
        <v>323</v>
      </c>
      <c r="AT1472" s="155" t="s">
        <v>319</v>
      </c>
      <c r="AU1472" s="155" t="s">
        <v>88</v>
      </c>
      <c r="AY1472" s="16" t="s">
        <v>317</v>
      </c>
      <c r="BE1472" s="156">
        <f>IF(N1472="základná",J1472,0)</f>
        <v>0</v>
      </c>
      <c r="BF1472" s="156">
        <f>IF(N1472="znížená",J1472,0)</f>
        <v>0</v>
      </c>
      <c r="BG1472" s="156">
        <f>IF(N1472="zákl. prenesená",J1472,0)</f>
        <v>0</v>
      </c>
      <c r="BH1472" s="156">
        <f>IF(N1472="zníž. prenesená",J1472,0)</f>
        <v>0</v>
      </c>
      <c r="BI1472" s="156">
        <f>IF(N1472="nulová",J1472,0)</f>
        <v>0</v>
      </c>
      <c r="BJ1472" s="16" t="s">
        <v>88</v>
      </c>
      <c r="BK1472" s="156">
        <f>ROUND(I1472*H1472,2)</f>
        <v>0</v>
      </c>
      <c r="BL1472" s="16" t="s">
        <v>323</v>
      </c>
      <c r="BM1472" s="155" t="s">
        <v>2197</v>
      </c>
    </row>
    <row r="1473" spans="2:65" s="12" customFormat="1" ht="10">
      <c r="B1473" s="157"/>
      <c r="D1473" s="158" t="s">
        <v>328</v>
      </c>
      <c r="E1473" s="159" t="s">
        <v>1</v>
      </c>
      <c r="F1473" s="160" t="s">
        <v>2198</v>
      </c>
      <c r="H1473" s="161">
        <v>1000</v>
      </c>
      <c r="I1473" s="162"/>
      <c r="L1473" s="157"/>
      <c r="M1473" s="163"/>
      <c r="T1473" s="164"/>
      <c r="AT1473" s="159" t="s">
        <v>328</v>
      </c>
      <c r="AU1473" s="159" t="s">
        <v>88</v>
      </c>
      <c r="AV1473" s="12" t="s">
        <v>88</v>
      </c>
      <c r="AW1473" s="12" t="s">
        <v>31</v>
      </c>
      <c r="AX1473" s="12" t="s">
        <v>76</v>
      </c>
      <c r="AY1473" s="159" t="s">
        <v>317</v>
      </c>
    </row>
    <row r="1474" spans="2:65" s="13" customFormat="1" ht="10">
      <c r="B1474" s="165"/>
      <c r="D1474" s="158" t="s">
        <v>328</v>
      </c>
      <c r="E1474" s="166" t="s">
        <v>1</v>
      </c>
      <c r="F1474" s="167" t="s">
        <v>331</v>
      </c>
      <c r="H1474" s="168">
        <v>1000</v>
      </c>
      <c r="I1474" s="169"/>
      <c r="L1474" s="165"/>
      <c r="M1474" s="170"/>
      <c r="T1474" s="171"/>
      <c r="AT1474" s="166" t="s">
        <v>328</v>
      </c>
      <c r="AU1474" s="166" t="s">
        <v>88</v>
      </c>
      <c r="AV1474" s="13" t="s">
        <v>92</v>
      </c>
      <c r="AW1474" s="13" t="s">
        <v>31</v>
      </c>
      <c r="AX1474" s="13" t="s">
        <v>76</v>
      </c>
      <c r="AY1474" s="166" t="s">
        <v>317</v>
      </c>
    </row>
    <row r="1475" spans="2:65" s="14" customFormat="1" ht="10">
      <c r="B1475" s="172"/>
      <c r="D1475" s="158" t="s">
        <v>328</v>
      </c>
      <c r="E1475" s="173" t="s">
        <v>1</v>
      </c>
      <c r="F1475" s="174" t="s">
        <v>332</v>
      </c>
      <c r="H1475" s="175">
        <v>1000</v>
      </c>
      <c r="I1475" s="176"/>
      <c r="L1475" s="172"/>
      <c r="M1475" s="177"/>
      <c r="T1475" s="178"/>
      <c r="AT1475" s="173" t="s">
        <v>328</v>
      </c>
      <c r="AU1475" s="173" t="s">
        <v>88</v>
      </c>
      <c r="AV1475" s="14" t="s">
        <v>323</v>
      </c>
      <c r="AW1475" s="14" t="s">
        <v>31</v>
      </c>
      <c r="AX1475" s="14" t="s">
        <v>83</v>
      </c>
      <c r="AY1475" s="173" t="s">
        <v>317</v>
      </c>
    </row>
    <row r="1476" spans="2:65" s="1" customFormat="1" ht="24.15" customHeight="1">
      <c r="B1476" s="142"/>
      <c r="C1476" s="143" t="s">
        <v>2199</v>
      </c>
      <c r="D1476" s="143" t="s">
        <v>319</v>
      </c>
      <c r="E1476" s="144" t="s">
        <v>2200</v>
      </c>
      <c r="F1476" s="145" t="s">
        <v>2201</v>
      </c>
      <c r="G1476" s="146" t="s">
        <v>1160</v>
      </c>
      <c r="H1476" s="147">
        <v>16000</v>
      </c>
      <c r="I1476" s="148"/>
      <c r="J1476" s="149">
        <f>ROUND(I1476*H1476,2)</f>
        <v>0</v>
      </c>
      <c r="K1476" s="150"/>
      <c r="L1476" s="31"/>
      <c r="M1476" s="151" t="s">
        <v>1</v>
      </c>
      <c r="N1476" s="152" t="s">
        <v>42</v>
      </c>
      <c r="P1476" s="153">
        <f>O1476*H1476</f>
        <v>0</v>
      </c>
      <c r="Q1476" s="153">
        <v>3.879E-5</v>
      </c>
      <c r="R1476" s="153">
        <f>Q1476*H1476</f>
        <v>0.62063999999999997</v>
      </c>
      <c r="S1476" s="153">
        <v>4.8000000000000001E-4</v>
      </c>
      <c r="T1476" s="154">
        <f>S1476*H1476</f>
        <v>7.6800000000000006</v>
      </c>
      <c r="AR1476" s="155" t="s">
        <v>323</v>
      </c>
      <c r="AT1476" s="155" t="s">
        <v>319</v>
      </c>
      <c r="AU1476" s="155" t="s">
        <v>88</v>
      </c>
      <c r="AY1476" s="16" t="s">
        <v>317</v>
      </c>
      <c r="BE1476" s="156">
        <f>IF(N1476="základná",J1476,0)</f>
        <v>0</v>
      </c>
      <c r="BF1476" s="156">
        <f>IF(N1476="znížená",J1476,0)</f>
        <v>0</v>
      </c>
      <c r="BG1476" s="156">
        <f>IF(N1476="zákl. prenesená",J1476,0)</f>
        <v>0</v>
      </c>
      <c r="BH1476" s="156">
        <f>IF(N1476="zníž. prenesená",J1476,0)</f>
        <v>0</v>
      </c>
      <c r="BI1476" s="156">
        <f>IF(N1476="nulová",J1476,0)</f>
        <v>0</v>
      </c>
      <c r="BJ1476" s="16" t="s">
        <v>88</v>
      </c>
      <c r="BK1476" s="156">
        <f>ROUND(I1476*H1476,2)</f>
        <v>0</v>
      </c>
      <c r="BL1476" s="16" t="s">
        <v>323</v>
      </c>
      <c r="BM1476" s="155" t="s">
        <v>2202</v>
      </c>
    </row>
    <row r="1477" spans="2:65" s="12" customFormat="1" ht="10">
      <c r="B1477" s="157"/>
      <c r="D1477" s="158" t="s">
        <v>328</v>
      </c>
      <c r="E1477" s="159" t="s">
        <v>1</v>
      </c>
      <c r="F1477" s="160" t="s">
        <v>2203</v>
      </c>
      <c r="H1477" s="161">
        <v>15000</v>
      </c>
      <c r="I1477" s="162"/>
      <c r="L1477" s="157"/>
      <c r="M1477" s="163"/>
      <c r="T1477" s="164"/>
      <c r="AT1477" s="159" t="s">
        <v>328</v>
      </c>
      <c r="AU1477" s="159" t="s">
        <v>88</v>
      </c>
      <c r="AV1477" s="12" t="s">
        <v>88</v>
      </c>
      <c r="AW1477" s="12" t="s">
        <v>31</v>
      </c>
      <c r="AX1477" s="12" t="s">
        <v>76</v>
      </c>
      <c r="AY1477" s="159" t="s">
        <v>317</v>
      </c>
    </row>
    <row r="1478" spans="2:65" s="12" customFormat="1" ht="10">
      <c r="B1478" s="157"/>
      <c r="D1478" s="158" t="s">
        <v>328</v>
      </c>
      <c r="E1478" s="159" t="s">
        <v>1</v>
      </c>
      <c r="F1478" s="160" t="s">
        <v>2204</v>
      </c>
      <c r="H1478" s="161">
        <v>1000</v>
      </c>
      <c r="I1478" s="162"/>
      <c r="L1478" s="157"/>
      <c r="M1478" s="163"/>
      <c r="T1478" s="164"/>
      <c r="AT1478" s="159" t="s">
        <v>328</v>
      </c>
      <c r="AU1478" s="159" t="s">
        <v>88</v>
      </c>
      <c r="AV1478" s="12" t="s">
        <v>88</v>
      </c>
      <c r="AW1478" s="12" t="s">
        <v>31</v>
      </c>
      <c r="AX1478" s="12" t="s">
        <v>76</v>
      </c>
      <c r="AY1478" s="159" t="s">
        <v>317</v>
      </c>
    </row>
    <row r="1479" spans="2:65" s="13" customFormat="1" ht="10">
      <c r="B1479" s="165"/>
      <c r="D1479" s="158" t="s">
        <v>328</v>
      </c>
      <c r="E1479" s="166" t="s">
        <v>1</v>
      </c>
      <c r="F1479" s="167" t="s">
        <v>331</v>
      </c>
      <c r="H1479" s="168">
        <v>16000</v>
      </c>
      <c r="I1479" s="169"/>
      <c r="L1479" s="165"/>
      <c r="M1479" s="170"/>
      <c r="T1479" s="171"/>
      <c r="AT1479" s="166" t="s">
        <v>328</v>
      </c>
      <c r="AU1479" s="166" t="s">
        <v>88</v>
      </c>
      <c r="AV1479" s="13" t="s">
        <v>92</v>
      </c>
      <c r="AW1479" s="13" t="s">
        <v>31</v>
      </c>
      <c r="AX1479" s="13" t="s">
        <v>76</v>
      </c>
      <c r="AY1479" s="166" t="s">
        <v>317</v>
      </c>
    </row>
    <row r="1480" spans="2:65" s="14" customFormat="1" ht="10">
      <c r="B1480" s="172"/>
      <c r="D1480" s="158" t="s">
        <v>328</v>
      </c>
      <c r="E1480" s="173" t="s">
        <v>1</v>
      </c>
      <c r="F1480" s="174" t="s">
        <v>332</v>
      </c>
      <c r="H1480" s="175">
        <v>16000</v>
      </c>
      <c r="I1480" s="176"/>
      <c r="L1480" s="172"/>
      <c r="M1480" s="177"/>
      <c r="T1480" s="178"/>
      <c r="AT1480" s="173" t="s">
        <v>328</v>
      </c>
      <c r="AU1480" s="173" t="s">
        <v>88</v>
      </c>
      <c r="AV1480" s="14" t="s">
        <v>323</v>
      </c>
      <c r="AW1480" s="14" t="s">
        <v>31</v>
      </c>
      <c r="AX1480" s="14" t="s">
        <v>83</v>
      </c>
      <c r="AY1480" s="173" t="s">
        <v>317</v>
      </c>
    </row>
    <row r="1481" spans="2:65" s="1" customFormat="1" ht="24.15" customHeight="1">
      <c r="B1481" s="142"/>
      <c r="C1481" s="143" t="s">
        <v>2205</v>
      </c>
      <c r="D1481" s="143" t="s">
        <v>319</v>
      </c>
      <c r="E1481" s="144" t="s">
        <v>2206</v>
      </c>
      <c r="F1481" s="145" t="s">
        <v>2207</v>
      </c>
      <c r="G1481" s="146" t="s">
        <v>439</v>
      </c>
      <c r="H1481" s="147">
        <v>8.16</v>
      </c>
      <c r="I1481" s="148"/>
      <c r="J1481" s="149">
        <f>ROUND(I1481*H1481,2)</f>
        <v>0</v>
      </c>
      <c r="K1481" s="150"/>
      <c r="L1481" s="31"/>
      <c r="M1481" s="151" t="s">
        <v>1</v>
      </c>
      <c r="N1481" s="152" t="s">
        <v>42</v>
      </c>
      <c r="P1481" s="153">
        <f>O1481*H1481</f>
        <v>0</v>
      </c>
      <c r="Q1481" s="153">
        <v>0</v>
      </c>
      <c r="R1481" s="153">
        <f>Q1481*H1481</f>
        <v>0</v>
      </c>
      <c r="S1481" s="153">
        <v>0</v>
      </c>
      <c r="T1481" s="154">
        <f>S1481*H1481</f>
        <v>0</v>
      </c>
      <c r="AR1481" s="155" t="s">
        <v>323</v>
      </c>
      <c r="AT1481" s="155" t="s">
        <v>319</v>
      </c>
      <c r="AU1481" s="155" t="s">
        <v>88</v>
      </c>
      <c r="AY1481" s="16" t="s">
        <v>317</v>
      </c>
      <c r="BE1481" s="156">
        <f>IF(N1481="základná",J1481,0)</f>
        <v>0</v>
      </c>
      <c r="BF1481" s="156">
        <f>IF(N1481="znížená",J1481,0)</f>
        <v>0</v>
      </c>
      <c r="BG1481" s="156">
        <f>IF(N1481="zákl. prenesená",J1481,0)</f>
        <v>0</v>
      </c>
      <c r="BH1481" s="156">
        <f>IF(N1481="zníž. prenesená",J1481,0)</f>
        <v>0</v>
      </c>
      <c r="BI1481" s="156">
        <f>IF(N1481="nulová",J1481,0)</f>
        <v>0</v>
      </c>
      <c r="BJ1481" s="16" t="s">
        <v>88</v>
      </c>
      <c r="BK1481" s="156">
        <f>ROUND(I1481*H1481,2)</f>
        <v>0</v>
      </c>
      <c r="BL1481" s="16" t="s">
        <v>323</v>
      </c>
      <c r="BM1481" s="155" t="s">
        <v>2208</v>
      </c>
    </row>
    <row r="1482" spans="2:65" s="1" customFormat="1" ht="24.15" customHeight="1">
      <c r="B1482" s="142"/>
      <c r="C1482" s="143" t="s">
        <v>2209</v>
      </c>
      <c r="D1482" s="143" t="s">
        <v>319</v>
      </c>
      <c r="E1482" s="144" t="s">
        <v>2210</v>
      </c>
      <c r="F1482" s="145" t="s">
        <v>2211</v>
      </c>
      <c r="G1482" s="146" t="s">
        <v>439</v>
      </c>
      <c r="H1482" s="147">
        <v>32.64</v>
      </c>
      <c r="I1482" s="148"/>
      <c r="J1482" s="149">
        <f>ROUND(I1482*H1482,2)</f>
        <v>0</v>
      </c>
      <c r="K1482" s="150"/>
      <c r="L1482" s="31"/>
      <c r="M1482" s="151" t="s">
        <v>1</v>
      </c>
      <c r="N1482" s="152" t="s">
        <v>42</v>
      </c>
      <c r="P1482" s="153">
        <f>O1482*H1482</f>
        <v>0</v>
      </c>
      <c r="Q1482" s="153">
        <v>0</v>
      </c>
      <c r="R1482" s="153">
        <f>Q1482*H1482</f>
        <v>0</v>
      </c>
      <c r="S1482" s="153">
        <v>0</v>
      </c>
      <c r="T1482" s="154">
        <f>S1482*H1482</f>
        <v>0</v>
      </c>
      <c r="AR1482" s="155" t="s">
        <v>323</v>
      </c>
      <c r="AT1482" s="155" t="s">
        <v>319</v>
      </c>
      <c r="AU1482" s="155" t="s">
        <v>88</v>
      </c>
      <c r="AY1482" s="16" t="s">
        <v>317</v>
      </c>
      <c r="BE1482" s="156">
        <f>IF(N1482="základná",J1482,0)</f>
        <v>0</v>
      </c>
      <c r="BF1482" s="156">
        <f>IF(N1482="znížená",J1482,0)</f>
        <v>0</v>
      </c>
      <c r="BG1482" s="156">
        <f>IF(N1482="zákl. prenesená",J1482,0)</f>
        <v>0</v>
      </c>
      <c r="BH1482" s="156">
        <f>IF(N1482="zníž. prenesená",J1482,0)</f>
        <v>0</v>
      </c>
      <c r="BI1482" s="156">
        <f>IF(N1482="nulová",J1482,0)</f>
        <v>0</v>
      </c>
      <c r="BJ1482" s="16" t="s">
        <v>88</v>
      </c>
      <c r="BK1482" s="156">
        <f>ROUND(I1482*H1482,2)</f>
        <v>0</v>
      </c>
      <c r="BL1482" s="16" t="s">
        <v>323</v>
      </c>
      <c r="BM1482" s="155" t="s">
        <v>2212</v>
      </c>
    </row>
    <row r="1483" spans="2:65" s="12" customFormat="1" ht="10">
      <c r="B1483" s="157"/>
      <c r="D1483" s="158" t="s">
        <v>328</v>
      </c>
      <c r="F1483" s="160" t="s">
        <v>2213</v>
      </c>
      <c r="H1483" s="161">
        <v>32.64</v>
      </c>
      <c r="I1483" s="162"/>
      <c r="L1483" s="157"/>
      <c r="M1483" s="163"/>
      <c r="T1483" s="164"/>
      <c r="AT1483" s="159" t="s">
        <v>328</v>
      </c>
      <c r="AU1483" s="159" t="s">
        <v>88</v>
      </c>
      <c r="AV1483" s="12" t="s">
        <v>88</v>
      </c>
      <c r="AW1483" s="12" t="s">
        <v>3</v>
      </c>
      <c r="AX1483" s="12" t="s">
        <v>83</v>
      </c>
      <c r="AY1483" s="159" t="s">
        <v>317</v>
      </c>
    </row>
    <row r="1484" spans="2:65" s="1" customFormat="1" ht="21.75" customHeight="1">
      <c r="B1484" s="142"/>
      <c r="C1484" s="143" t="s">
        <v>2214</v>
      </c>
      <c r="D1484" s="143" t="s">
        <v>319</v>
      </c>
      <c r="E1484" s="144" t="s">
        <v>2215</v>
      </c>
      <c r="F1484" s="145" t="s">
        <v>2216</v>
      </c>
      <c r="G1484" s="146" t="s">
        <v>439</v>
      </c>
      <c r="H1484" s="147">
        <v>8.16</v>
      </c>
      <c r="I1484" s="148"/>
      <c r="J1484" s="149">
        <f>ROUND(I1484*H1484,2)</f>
        <v>0</v>
      </c>
      <c r="K1484" s="150"/>
      <c r="L1484" s="31"/>
      <c r="M1484" s="151" t="s">
        <v>1</v>
      </c>
      <c r="N1484" s="152" t="s">
        <v>42</v>
      </c>
      <c r="P1484" s="153">
        <f>O1484*H1484</f>
        <v>0</v>
      </c>
      <c r="Q1484" s="153">
        <v>0</v>
      </c>
      <c r="R1484" s="153">
        <f>Q1484*H1484</f>
        <v>0</v>
      </c>
      <c r="S1484" s="153">
        <v>0</v>
      </c>
      <c r="T1484" s="154">
        <f>S1484*H1484</f>
        <v>0</v>
      </c>
      <c r="AR1484" s="155" t="s">
        <v>323</v>
      </c>
      <c r="AT1484" s="155" t="s">
        <v>319</v>
      </c>
      <c r="AU1484" s="155" t="s">
        <v>88</v>
      </c>
      <c r="AY1484" s="16" t="s">
        <v>317</v>
      </c>
      <c r="BE1484" s="156">
        <f>IF(N1484="základná",J1484,0)</f>
        <v>0</v>
      </c>
      <c r="BF1484" s="156">
        <f>IF(N1484="znížená",J1484,0)</f>
        <v>0</v>
      </c>
      <c r="BG1484" s="156">
        <f>IF(N1484="zákl. prenesená",J1484,0)</f>
        <v>0</v>
      </c>
      <c r="BH1484" s="156">
        <f>IF(N1484="zníž. prenesená",J1484,0)</f>
        <v>0</v>
      </c>
      <c r="BI1484" s="156">
        <f>IF(N1484="nulová",J1484,0)</f>
        <v>0</v>
      </c>
      <c r="BJ1484" s="16" t="s">
        <v>88</v>
      </c>
      <c r="BK1484" s="156">
        <f>ROUND(I1484*H1484,2)</f>
        <v>0</v>
      </c>
      <c r="BL1484" s="16" t="s">
        <v>323</v>
      </c>
      <c r="BM1484" s="155" t="s">
        <v>2217</v>
      </c>
    </row>
    <row r="1485" spans="2:65" s="1" customFormat="1" ht="24.15" customHeight="1">
      <c r="B1485" s="142"/>
      <c r="C1485" s="143" t="s">
        <v>2218</v>
      </c>
      <c r="D1485" s="143" t="s">
        <v>319</v>
      </c>
      <c r="E1485" s="144" t="s">
        <v>2219</v>
      </c>
      <c r="F1485" s="145" t="s">
        <v>2220</v>
      </c>
      <c r="G1485" s="146" t="s">
        <v>439</v>
      </c>
      <c r="H1485" s="147">
        <v>48.96</v>
      </c>
      <c r="I1485" s="148"/>
      <c r="J1485" s="149">
        <f>ROUND(I1485*H1485,2)</f>
        <v>0</v>
      </c>
      <c r="K1485" s="150"/>
      <c r="L1485" s="31"/>
      <c r="M1485" s="151" t="s">
        <v>1</v>
      </c>
      <c r="N1485" s="152" t="s">
        <v>42</v>
      </c>
      <c r="P1485" s="153">
        <f>O1485*H1485</f>
        <v>0</v>
      </c>
      <c r="Q1485" s="153">
        <v>0</v>
      </c>
      <c r="R1485" s="153">
        <f>Q1485*H1485</f>
        <v>0</v>
      </c>
      <c r="S1485" s="153">
        <v>0</v>
      </c>
      <c r="T1485" s="154">
        <f>S1485*H1485</f>
        <v>0</v>
      </c>
      <c r="AR1485" s="155" t="s">
        <v>323</v>
      </c>
      <c r="AT1485" s="155" t="s">
        <v>319</v>
      </c>
      <c r="AU1485" s="155" t="s">
        <v>88</v>
      </c>
      <c r="AY1485" s="16" t="s">
        <v>317</v>
      </c>
      <c r="BE1485" s="156">
        <f>IF(N1485="základná",J1485,0)</f>
        <v>0</v>
      </c>
      <c r="BF1485" s="156">
        <f>IF(N1485="znížená",J1485,0)</f>
        <v>0</v>
      </c>
      <c r="BG1485" s="156">
        <f>IF(N1485="zákl. prenesená",J1485,0)</f>
        <v>0</v>
      </c>
      <c r="BH1485" s="156">
        <f>IF(N1485="zníž. prenesená",J1485,0)</f>
        <v>0</v>
      </c>
      <c r="BI1485" s="156">
        <f>IF(N1485="nulová",J1485,0)</f>
        <v>0</v>
      </c>
      <c r="BJ1485" s="16" t="s">
        <v>88</v>
      </c>
      <c r="BK1485" s="156">
        <f>ROUND(I1485*H1485,2)</f>
        <v>0</v>
      </c>
      <c r="BL1485" s="16" t="s">
        <v>323</v>
      </c>
      <c r="BM1485" s="155" t="s">
        <v>2221</v>
      </c>
    </row>
    <row r="1486" spans="2:65" s="12" customFormat="1" ht="10">
      <c r="B1486" s="157"/>
      <c r="D1486" s="158" t="s">
        <v>328</v>
      </c>
      <c r="F1486" s="160" t="s">
        <v>2222</v>
      </c>
      <c r="H1486" s="161">
        <v>48.96</v>
      </c>
      <c r="I1486" s="162"/>
      <c r="L1486" s="157"/>
      <c r="M1486" s="163"/>
      <c r="T1486" s="164"/>
      <c r="AT1486" s="159" t="s">
        <v>328</v>
      </c>
      <c r="AU1486" s="159" t="s">
        <v>88</v>
      </c>
      <c r="AV1486" s="12" t="s">
        <v>88</v>
      </c>
      <c r="AW1486" s="12" t="s">
        <v>3</v>
      </c>
      <c r="AX1486" s="12" t="s">
        <v>83</v>
      </c>
      <c r="AY1486" s="159" t="s">
        <v>317</v>
      </c>
    </row>
    <row r="1487" spans="2:65" s="1" customFormat="1" ht="21.75" customHeight="1">
      <c r="B1487" s="142"/>
      <c r="C1487" s="143" t="s">
        <v>2223</v>
      </c>
      <c r="D1487" s="143" t="s">
        <v>319</v>
      </c>
      <c r="E1487" s="144" t="s">
        <v>529</v>
      </c>
      <c r="F1487" s="145" t="s">
        <v>530</v>
      </c>
      <c r="G1487" s="146" t="s">
        <v>439</v>
      </c>
      <c r="H1487" s="147">
        <v>8.16</v>
      </c>
      <c r="I1487" s="148"/>
      <c r="J1487" s="149">
        <f>ROUND(I1487*H1487,2)</f>
        <v>0</v>
      </c>
      <c r="K1487" s="150"/>
      <c r="L1487" s="31"/>
      <c r="M1487" s="151" t="s">
        <v>1</v>
      </c>
      <c r="N1487" s="152" t="s">
        <v>42</v>
      </c>
      <c r="P1487" s="153">
        <f>O1487*H1487</f>
        <v>0</v>
      </c>
      <c r="Q1487" s="153">
        <v>0</v>
      </c>
      <c r="R1487" s="153">
        <f>Q1487*H1487</f>
        <v>0</v>
      </c>
      <c r="S1487" s="153">
        <v>0</v>
      </c>
      <c r="T1487" s="154">
        <f>S1487*H1487</f>
        <v>0</v>
      </c>
      <c r="AR1487" s="155" t="s">
        <v>323</v>
      </c>
      <c r="AT1487" s="155" t="s">
        <v>319</v>
      </c>
      <c r="AU1487" s="155" t="s">
        <v>88</v>
      </c>
      <c r="AY1487" s="16" t="s">
        <v>317</v>
      </c>
      <c r="BE1487" s="156">
        <f>IF(N1487="základná",J1487,0)</f>
        <v>0</v>
      </c>
      <c r="BF1487" s="156">
        <f>IF(N1487="znížená",J1487,0)</f>
        <v>0</v>
      </c>
      <c r="BG1487" s="156">
        <f>IF(N1487="zákl. prenesená",J1487,0)</f>
        <v>0</v>
      </c>
      <c r="BH1487" s="156">
        <f>IF(N1487="zníž. prenesená",J1487,0)</f>
        <v>0</v>
      </c>
      <c r="BI1487" s="156">
        <f>IF(N1487="nulová",J1487,0)</f>
        <v>0</v>
      </c>
      <c r="BJ1487" s="16" t="s">
        <v>88</v>
      </c>
      <c r="BK1487" s="156">
        <f>ROUND(I1487*H1487,2)</f>
        <v>0</v>
      </c>
      <c r="BL1487" s="16" t="s">
        <v>323</v>
      </c>
      <c r="BM1487" s="155" t="s">
        <v>2224</v>
      </c>
    </row>
    <row r="1488" spans="2:65" s="1" customFormat="1" ht="24.15" customHeight="1">
      <c r="B1488" s="142"/>
      <c r="C1488" s="143" t="s">
        <v>2225</v>
      </c>
      <c r="D1488" s="143" t="s">
        <v>319</v>
      </c>
      <c r="E1488" s="144" t="s">
        <v>532</v>
      </c>
      <c r="F1488" s="145" t="s">
        <v>533</v>
      </c>
      <c r="G1488" s="146" t="s">
        <v>439</v>
      </c>
      <c r="H1488" s="147">
        <v>163.19999999999999</v>
      </c>
      <c r="I1488" s="148"/>
      <c r="J1488" s="149">
        <f>ROUND(I1488*H1488,2)</f>
        <v>0</v>
      </c>
      <c r="K1488" s="150"/>
      <c r="L1488" s="31"/>
      <c r="M1488" s="151" t="s">
        <v>1</v>
      </c>
      <c r="N1488" s="152" t="s">
        <v>42</v>
      </c>
      <c r="P1488" s="153">
        <f>O1488*H1488</f>
        <v>0</v>
      </c>
      <c r="Q1488" s="153">
        <v>0</v>
      </c>
      <c r="R1488" s="153">
        <f>Q1488*H1488</f>
        <v>0</v>
      </c>
      <c r="S1488" s="153">
        <v>0</v>
      </c>
      <c r="T1488" s="154">
        <f>S1488*H1488</f>
        <v>0</v>
      </c>
      <c r="AR1488" s="155" t="s">
        <v>323</v>
      </c>
      <c r="AT1488" s="155" t="s">
        <v>319</v>
      </c>
      <c r="AU1488" s="155" t="s">
        <v>88</v>
      </c>
      <c r="AY1488" s="16" t="s">
        <v>317</v>
      </c>
      <c r="BE1488" s="156">
        <f>IF(N1488="základná",J1488,0)</f>
        <v>0</v>
      </c>
      <c r="BF1488" s="156">
        <f>IF(N1488="znížená",J1488,0)</f>
        <v>0</v>
      </c>
      <c r="BG1488" s="156">
        <f>IF(N1488="zákl. prenesená",J1488,0)</f>
        <v>0</v>
      </c>
      <c r="BH1488" s="156">
        <f>IF(N1488="zníž. prenesená",J1488,0)</f>
        <v>0</v>
      </c>
      <c r="BI1488" s="156">
        <f>IF(N1488="nulová",J1488,0)</f>
        <v>0</v>
      </c>
      <c r="BJ1488" s="16" t="s">
        <v>88</v>
      </c>
      <c r="BK1488" s="156">
        <f>ROUND(I1488*H1488,2)</f>
        <v>0</v>
      </c>
      <c r="BL1488" s="16" t="s">
        <v>323</v>
      </c>
      <c r="BM1488" s="155" t="s">
        <v>2226</v>
      </c>
    </row>
    <row r="1489" spans="2:65" s="12" customFormat="1" ht="10">
      <c r="B1489" s="157"/>
      <c r="D1489" s="158" t="s">
        <v>328</v>
      </c>
      <c r="F1489" s="160" t="s">
        <v>2227</v>
      </c>
      <c r="H1489" s="161">
        <v>163.19999999999999</v>
      </c>
      <c r="I1489" s="162"/>
      <c r="L1489" s="157"/>
      <c r="M1489" s="163"/>
      <c r="T1489" s="164"/>
      <c r="AT1489" s="159" t="s">
        <v>328</v>
      </c>
      <c r="AU1489" s="159" t="s">
        <v>88</v>
      </c>
      <c r="AV1489" s="12" t="s">
        <v>88</v>
      </c>
      <c r="AW1489" s="12" t="s">
        <v>3</v>
      </c>
      <c r="AX1489" s="12" t="s">
        <v>83</v>
      </c>
      <c r="AY1489" s="159" t="s">
        <v>317</v>
      </c>
    </row>
    <row r="1490" spans="2:65" s="1" customFormat="1" ht="24.15" customHeight="1">
      <c r="B1490" s="142"/>
      <c r="C1490" s="143" t="s">
        <v>2228</v>
      </c>
      <c r="D1490" s="143" t="s">
        <v>319</v>
      </c>
      <c r="E1490" s="144" t="s">
        <v>779</v>
      </c>
      <c r="F1490" s="145" t="s">
        <v>780</v>
      </c>
      <c r="G1490" s="146" t="s">
        <v>439</v>
      </c>
      <c r="H1490" s="147">
        <v>8.16</v>
      </c>
      <c r="I1490" s="148"/>
      <c r="J1490" s="149">
        <f>ROUND(I1490*H1490,2)</f>
        <v>0</v>
      </c>
      <c r="K1490" s="150"/>
      <c r="L1490" s="31"/>
      <c r="M1490" s="151" t="s">
        <v>1</v>
      </c>
      <c r="N1490" s="152" t="s">
        <v>42</v>
      </c>
      <c r="P1490" s="153">
        <f>O1490*H1490</f>
        <v>0</v>
      </c>
      <c r="Q1490" s="153">
        <v>0</v>
      </c>
      <c r="R1490" s="153">
        <f>Q1490*H1490</f>
        <v>0</v>
      </c>
      <c r="S1490" s="153">
        <v>0</v>
      </c>
      <c r="T1490" s="154">
        <f>S1490*H1490</f>
        <v>0</v>
      </c>
      <c r="AR1490" s="155" t="s">
        <v>323</v>
      </c>
      <c r="AT1490" s="155" t="s">
        <v>319</v>
      </c>
      <c r="AU1490" s="155" t="s">
        <v>88</v>
      </c>
      <c r="AY1490" s="16" t="s">
        <v>317</v>
      </c>
      <c r="BE1490" s="156">
        <f>IF(N1490="základná",J1490,0)</f>
        <v>0</v>
      </c>
      <c r="BF1490" s="156">
        <f>IF(N1490="znížená",J1490,0)</f>
        <v>0</v>
      </c>
      <c r="BG1490" s="156">
        <f>IF(N1490="zákl. prenesená",J1490,0)</f>
        <v>0</v>
      </c>
      <c r="BH1490" s="156">
        <f>IF(N1490="zníž. prenesená",J1490,0)</f>
        <v>0</v>
      </c>
      <c r="BI1490" s="156">
        <f>IF(N1490="nulová",J1490,0)</f>
        <v>0</v>
      </c>
      <c r="BJ1490" s="16" t="s">
        <v>88</v>
      </c>
      <c r="BK1490" s="156">
        <f>ROUND(I1490*H1490,2)</f>
        <v>0</v>
      </c>
      <c r="BL1490" s="16" t="s">
        <v>323</v>
      </c>
      <c r="BM1490" s="155" t="s">
        <v>2229</v>
      </c>
    </row>
    <row r="1491" spans="2:65" s="1" customFormat="1" ht="24.15" customHeight="1">
      <c r="B1491" s="142"/>
      <c r="C1491" s="143" t="s">
        <v>2230</v>
      </c>
      <c r="D1491" s="143" t="s">
        <v>319</v>
      </c>
      <c r="E1491" s="144" t="s">
        <v>782</v>
      </c>
      <c r="F1491" s="145" t="s">
        <v>783</v>
      </c>
      <c r="G1491" s="146" t="s">
        <v>439</v>
      </c>
      <c r="H1491" s="147">
        <v>163.19999999999999</v>
      </c>
      <c r="I1491" s="148"/>
      <c r="J1491" s="149">
        <f>ROUND(I1491*H1491,2)</f>
        <v>0</v>
      </c>
      <c r="K1491" s="150"/>
      <c r="L1491" s="31"/>
      <c r="M1491" s="151" t="s">
        <v>1</v>
      </c>
      <c r="N1491" s="152" t="s">
        <v>42</v>
      </c>
      <c r="P1491" s="153">
        <f>O1491*H1491</f>
        <v>0</v>
      </c>
      <c r="Q1491" s="153">
        <v>0</v>
      </c>
      <c r="R1491" s="153">
        <f>Q1491*H1491</f>
        <v>0</v>
      </c>
      <c r="S1491" s="153">
        <v>0</v>
      </c>
      <c r="T1491" s="154">
        <f>S1491*H1491</f>
        <v>0</v>
      </c>
      <c r="AR1491" s="155" t="s">
        <v>323</v>
      </c>
      <c r="AT1491" s="155" t="s">
        <v>319</v>
      </c>
      <c r="AU1491" s="155" t="s">
        <v>88</v>
      </c>
      <c r="AY1491" s="16" t="s">
        <v>317</v>
      </c>
      <c r="BE1491" s="156">
        <f>IF(N1491="základná",J1491,0)</f>
        <v>0</v>
      </c>
      <c r="BF1491" s="156">
        <f>IF(N1491="znížená",J1491,0)</f>
        <v>0</v>
      </c>
      <c r="BG1491" s="156">
        <f>IF(N1491="zákl. prenesená",J1491,0)</f>
        <v>0</v>
      </c>
      <c r="BH1491" s="156">
        <f>IF(N1491="zníž. prenesená",J1491,0)</f>
        <v>0</v>
      </c>
      <c r="BI1491" s="156">
        <f>IF(N1491="nulová",J1491,0)</f>
        <v>0</v>
      </c>
      <c r="BJ1491" s="16" t="s">
        <v>88</v>
      </c>
      <c r="BK1491" s="156">
        <f>ROUND(I1491*H1491,2)</f>
        <v>0</v>
      </c>
      <c r="BL1491" s="16" t="s">
        <v>323</v>
      </c>
      <c r="BM1491" s="155" t="s">
        <v>2231</v>
      </c>
    </row>
    <row r="1492" spans="2:65" s="12" customFormat="1" ht="10">
      <c r="B1492" s="157"/>
      <c r="D1492" s="158" t="s">
        <v>328</v>
      </c>
      <c r="F1492" s="160" t="s">
        <v>2227</v>
      </c>
      <c r="H1492" s="161">
        <v>163.19999999999999</v>
      </c>
      <c r="I1492" s="162"/>
      <c r="L1492" s="157"/>
      <c r="M1492" s="163"/>
      <c r="T1492" s="164"/>
      <c r="AT1492" s="159" t="s">
        <v>328</v>
      </c>
      <c r="AU1492" s="159" t="s">
        <v>88</v>
      </c>
      <c r="AV1492" s="12" t="s">
        <v>88</v>
      </c>
      <c r="AW1492" s="12" t="s">
        <v>3</v>
      </c>
      <c r="AX1492" s="12" t="s">
        <v>83</v>
      </c>
      <c r="AY1492" s="159" t="s">
        <v>317</v>
      </c>
    </row>
    <row r="1493" spans="2:65" s="1" customFormat="1" ht="24.15" customHeight="1">
      <c r="B1493" s="142"/>
      <c r="C1493" s="143" t="s">
        <v>2232</v>
      </c>
      <c r="D1493" s="143" t="s">
        <v>319</v>
      </c>
      <c r="E1493" s="144" t="s">
        <v>539</v>
      </c>
      <c r="F1493" s="145" t="s">
        <v>540</v>
      </c>
      <c r="G1493" s="146" t="s">
        <v>439</v>
      </c>
      <c r="H1493" s="147">
        <v>8.16</v>
      </c>
      <c r="I1493" s="148"/>
      <c r="J1493" s="149">
        <f>ROUND(I1493*H1493,2)</f>
        <v>0</v>
      </c>
      <c r="K1493" s="150"/>
      <c r="L1493" s="31"/>
      <c r="M1493" s="151" t="s">
        <v>1</v>
      </c>
      <c r="N1493" s="152" t="s">
        <v>42</v>
      </c>
      <c r="P1493" s="153">
        <f>O1493*H1493</f>
        <v>0</v>
      </c>
      <c r="Q1493" s="153">
        <v>0</v>
      </c>
      <c r="R1493" s="153">
        <f>Q1493*H1493</f>
        <v>0</v>
      </c>
      <c r="S1493" s="153">
        <v>0</v>
      </c>
      <c r="T1493" s="154">
        <f>S1493*H1493</f>
        <v>0</v>
      </c>
      <c r="AR1493" s="155" t="s">
        <v>323</v>
      </c>
      <c r="AT1493" s="155" t="s">
        <v>319</v>
      </c>
      <c r="AU1493" s="155" t="s">
        <v>88</v>
      </c>
      <c r="AY1493" s="16" t="s">
        <v>317</v>
      </c>
      <c r="BE1493" s="156">
        <f>IF(N1493="základná",J1493,0)</f>
        <v>0</v>
      </c>
      <c r="BF1493" s="156">
        <f>IF(N1493="znížená",J1493,0)</f>
        <v>0</v>
      </c>
      <c r="BG1493" s="156">
        <f>IF(N1493="zákl. prenesená",J1493,0)</f>
        <v>0</v>
      </c>
      <c r="BH1493" s="156">
        <f>IF(N1493="zníž. prenesená",J1493,0)</f>
        <v>0</v>
      </c>
      <c r="BI1493" s="156">
        <f>IF(N1493="nulová",J1493,0)</f>
        <v>0</v>
      </c>
      <c r="BJ1493" s="16" t="s">
        <v>88</v>
      </c>
      <c r="BK1493" s="156">
        <f>ROUND(I1493*H1493,2)</f>
        <v>0</v>
      </c>
      <c r="BL1493" s="16" t="s">
        <v>323</v>
      </c>
      <c r="BM1493" s="155" t="s">
        <v>2233</v>
      </c>
    </row>
    <row r="1494" spans="2:65" s="1" customFormat="1" ht="16.5" customHeight="1">
      <c r="B1494" s="142"/>
      <c r="C1494" s="143" t="s">
        <v>2234</v>
      </c>
      <c r="D1494" s="143" t="s">
        <v>319</v>
      </c>
      <c r="E1494" s="144" t="s">
        <v>2235</v>
      </c>
      <c r="F1494" s="145" t="s">
        <v>1</v>
      </c>
      <c r="G1494" s="146" t="s">
        <v>1</v>
      </c>
      <c r="H1494" s="147">
        <v>0</v>
      </c>
      <c r="I1494" s="148"/>
      <c r="J1494" s="149">
        <f>ROUND(I1494*H1494,2)</f>
        <v>0</v>
      </c>
      <c r="K1494" s="150"/>
      <c r="L1494" s="31"/>
      <c r="M1494" s="151" t="s">
        <v>1</v>
      </c>
      <c r="N1494" s="152" t="s">
        <v>42</v>
      </c>
      <c r="P1494" s="153">
        <f>O1494*H1494</f>
        <v>0</v>
      </c>
      <c r="Q1494" s="153">
        <v>0</v>
      </c>
      <c r="R1494" s="153">
        <f>Q1494*H1494</f>
        <v>0</v>
      </c>
      <c r="S1494" s="153">
        <v>0</v>
      </c>
      <c r="T1494" s="154">
        <f>S1494*H1494</f>
        <v>0</v>
      </c>
      <c r="AR1494" s="155" t="s">
        <v>323</v>
      </c>
      <c r="AT1494" s="155" t="s">
        <v>319</v>
      </c>
      <c r="AU1494" s="155" t="s">
        <v>88</v>
      </c>
      <c r="AY1494" s="16" t="s">
        <v>317</v>
      </c>
      <c r="BE1494" s="156">
        <f>IF(N1494="základná",J1494,0)</f>
        <v>0</v>
      </c>
      <c r="BF1494" s="156">
        <f>IF(N1494="znížená",J1494,0)</f>
        <v>0</v>
      </c>
      <c r="BG1494" s="156">
        <f>IF(N1494="zákl. prenesená",J1494,0)</f>
        <v>0</v>
      </c>
      <c r="BH1494" s="156">
        <f>IF(N1494="zníž. prenesená",J1494,0)</f>
        <v>0</v>
      </c>
      <c r="BI1494" s="156">
        <f>IF(N1494="nulová",J1494,0)</f>
        <v>0</v>
      </c>
      <c r="BJ1494" s="16" t="s">
        <v>88</v>
      </c>
      <c r="BK1494" s="156">
        <f>ROUND(I1494*H1494,2)</f>
        <v>0</v>
      </c>
      <c r="BL1494" s="16" t="s">
        <v>323</v>
      </c>
      <c r="BM1494" s="155" t="s">
        <v>2236</v>
      </c>
    </row>
    <row r="1495" spans="2:65" s="11" customFormat="1" ht="22.75" customHeight="1">
      <c r="B1495" s="130"/>
      <c r="D1495" s="131" t="s">
        <v>75</v>
      </c>
      <c r="E1495" s="140" t="s">
        <v>493</v>
      </c>
      <c r="F1495" s="140" t="s">
        <v>494</v>
      </c>
      <c r="I1495" s="133"/>
      <c r="J1495" s="141">
        <f>BK1495</f>
        <v>0</v>
      </c>
      <c r="L1495" s="130"/>
      <c r="M1495" s="135"/>
      <c r="P1495" s="136">
        <f>P1496</f>
        <v>0</v>
      </c>
      <c r="R1495" s="136">
        <f>R1496</f>
        <v>0</v>
      </c>
      <c r="T1495" s="137">
        <f>T1496</f>
        <v>0</v>
      </c>
      <c r="AR1495" s="131" t="s">
        <v>83</v>
      </c>
      <c r="AT1495" s="138" t="s">
        <v>75</v>
      </c>
      <c r="AU1495" s="138" t="s">
        <v>83</v>
      </c>
      <c r="AY1495" s="131" t="s">
        <v>317</v>
      </c>
      <c r="BK1495" s="139">
        <f>BK1496</f>
        <v>0</v>
      </c>
    </row>
    <row r="1496" spans="2:65" s="1" customFormat="1" ht="24.15" customHeight="1">
      <c r="B1496" s="142"/>
      <c r="C1496" s="143" t="s">
        <v>2237</v>
      </c>
      <c r="D1496" s="143" t="s">
        <v>319</v>
      </c>
      <c r="E1496" s="144" t="s">
        <v>2238</v>
      </c>
      <c r="F1496" s="145" t="s">
        <v>2239</v>
      </c>
      <c r="G1496" s="146" t="s">
        <v>439</v>
      </c>
      <c r="H1496" s="147">
        <v>24535.01</v>
      </c>
      <c r="I1496" s="148"/>
      <c r="J1496" s="149">
        <f>ROUND(I1496*H1496,2)</f>
        <v>0</v>
      </c>
      <c r="K1496" s="150"/>
      <c r="L1496" s="31"/>
      <c r="M1496" s="151" t="s">
        <v>1</v>
      </c>
      <c r="N1496" s="152" t="s">
        <v>42</v>
      </c>
      <c r="P1496" s="153">
        <f>O1496*H1496</f>
        <v>0</v>
      </c>
      <c r="Q1496" s="153">
        <v>0</v>
      </c>
      <c r="R1496" s="153">
        <f>Q1496*H1496</f>
        <v>0</v>
      </c>
      <c r="S1496" s="153">
        <v>0</v>
      </c>
      <c r="T1496" s="154">
        <f>S1496*H1496</f>
        <v>0</v>
      </c>
      <c r="AR1496" s="155" t="s">
        <v>323</v>
      </c>
      <c r="AT1496" s="155" t="s">
        <v>319</v>
      </c>
      <c r="AU1496" s="155" t="s">
        <v>88</v>
      </c>
      <c r="AY1496" s="16" t="s">
        <v>317</v>
      </c>
      <c r="BE1496" s="156">
        <f>IF(N1496="základná",J1496,0)</f>
        <v>0</v>
      </c>
      <c r="BF1496" s="156">
        <f>IF(N1496="znížená",J1496,0)</f>
        <v>0</v>
      </c>
      <c r="BG1496" s="156">
        <f>IF(N1496="zákl. prenesená",J1496,0)</f>
        <v>0</v>
      </c>
      <c r="BH1496" s="156">
        <f>IF(N1496="zníž. prenesená",J1496,0)</f>
        <v>0</v>
      </c>
      <c r="BI1496" s="156">
        <f>IF(N1496="nulová",J1496,0)</f>
        <v>0</v>
      </c>
      <c r="BJ1496" s="16" t="s">
        <v>88</v>
      </c>
      <c r="BK1496" s="156">
        <f>ROUND(I1496*H1496,2)</f>
        <v>0</v>
      </c>
      <c r="BL1496" s="16" t="s">
        <v>323</v>
      </c>
      <c r="BM1496" s="155" t="s">
        <v>2240</v>
      </c>
    </row>
    <row r="1497" spans="2:65" s="11" customFormat="1" ht="25.9" customHeight="1">
      <c r="B1497" s="130"/>
      <c r="D1497" s="131" t="s">
        <v>75</v>
      </c>
      <c r="E1497" s="132" t="s">
        <v>2241</v>
      </c>
      <c r="F1497" s="132" t="s">
        <v>2242</v>
      </c>
      <c r="I1497" s="133"/>
      <c r="J1497" s="134">
        <f>BK1497</f>
        <v>0</v>
      </c>
      <c r="L1497" s="130"/>
      <c r="M1497" s="135"/>
      <c r="P1497" s="136">
        <f>P1498+P1576+P1705+P2165+P2175+P2215+P2347+P2788+P2811+P3261+P4501+P4511+P4560+P4635+P5189+P5232+P5289+P5450</f>
        <v>0</v>
      </c>
      <c r="R1497" s="136">
        <f>R1498+R1576+R1705+R2165+R2175+R2215+R2347+R2788+R2811+R3261+R4501+R4511+R4560+R4635+R5189+R5232+R5289+R5450</f>
        <v>1178.55625907889</v>
      </c>
      <c r="T1497" s="137">
        <f>T1498+T1576+T1705+T2165+T2175+T2215+T2347+T2788+T2811+T3261+T4501+T4511+T4560+T4635+T5189+T5232+T5289+T5450</f>
        <v>0</v>
      </c>
      <c r="AR1497" s="131" t="s">
        <v>88</v>
      </c>
      <c r="AT1497" s="138" t="s">
        <v>75</v>
      </c>
      <c r="AU1497" s="138" t="s">
        <v>76</v>
      </c>
      <c r="AY1497" s="131" t="s">
        <v>317</v>
      </c>
      <c r="BK1497" s="139">
        <f>BK1498+BK1576+BK1705+BK2165+BK2175+BK2215+BK2347+BK2788+BK2811+BK3261+BK4501+BK4511+BK4560+BK4635+BK5189+BK5232+BK5289+BK5450</f>
        <v>0</v>
      </c>
    </row>
    <row r="1498" spans="2:65" s="11" customFormat="1" ht="22.75" customHeight="1">
      <c r="B1498" s="130"/>
      <c r="D1498" s="131" t="s">
        <v>75</v>
      </c>
      <c r="E1498" s="140" t="s">
        <v>2243</v>
      </c>
      <c r="F1498" s="140" t="s">
        <v>2244</v>
      </c>
      <c r="I1498" s="133"/>
      <c r="J1498" s="141">
        <f>BK1498</f>
        <v>0</v>
      </c>
      <c r="L1498" s="130"/>
      <c r="M1498" s="135"/>
      <c r="P1498" s="136">
        <f>SUM(P1499:P1575)</f>
        <v>0</v>
      </c>
      <c r="R1498" s="136">
        <f>SUM(R1499:R1575)</f>
        <v>8.8700777600000009</v>
      </c>
      <c r="T1498" s="137">
        <f>SUM(T1499:T1575)</f>
        <v>0</v>
      </c>
      <c r="AR1498" s="131" t="s">
        <v>88</v>
      </c>
      <c r="AT1498" s="138" t="s">
        <v>75</v>
      </c>
      <c r="AU1498" s="138" t="s">
        <v>83</v>
      </c>
      <c r="AY1498" s="131" t="s">
        <v>317</v>
      </c>
      <c r="BK1498" s="139">
        <f>SUM(BK1499:BK1575)</f>
        <v>0</v>
      </c>
    </row>
    <row r="1499" spans="2:65" s="1" customFormat="1" ht="16.5" customHeight="1">
      <c r="B1499" s="142"/>
      <c r="C1499" s="143" t="s">
        <v>2245</v>
      </c>
      <c r="D1499" s="143" t="s">
        <v>319</v>
      </c>
      <c r="E1499" s="144" t="s">
        <v>2246</v>
      </c>
      <c r="F1499" s="145" t="s">
        <v>1</v>
      </c>
      <c r="G1499" s="146" t="s">
        <v>1</v>
      </c>
      <c r="H1499" s="147">
        <v>0</v>
      </c>
      <c r="I1499" s="148"/>
      <c r="J1499" s="149">
        <f>ROUND(I1499*H1499,2)</f>
        <v>0</v>
      </c>
      <c r="K1499" s="150"/>
      <c r="L1499" s="31"/>
      <c r="M1499" s="151" t="s">
        <v>1</v>
      </c>
      <c r="N1499" s="152" t="s">
        <v>42</v>
      </c>
      <c r="P1499" s="153">
        <f>O1499*H1499</f>
        <v>0</v>
      </c>
      <c r="Q1499" s="153">
        <v>4.1999999999999997E-3</v>
      </c>
      <c r="R1499" s="153">
        <f>Q1499*H1499</f>
        <v>0</v>
      </c>
      <c r="S1499" s="153">
        <v>0</v>
      </c>
      <c r="T1499" s="154">
        <f>S1499*H1499</f>
        <v>0</v>
      </c>
      <c r="AR1499" s="155" t="s">
        <v>396</v>
      </c>
      <c r="AT1499" s="155" t="s">
        <v>319</v>
      </c>
      <c r="AU1499" s="155" t="s">
        <v>88</v>
      </c>
      <c r="AY1499" s="16" t="s">
        <v>317</v>
      </c>
      <c r="BE1499" s="156">
        <f>IF(N1499="základná",J1499,0)</f>
        <v>0</v>
      </c>
      <c r="BF1499" s="156">
        <f>IF(N1499="znížená",J1499,0)</f>
        <v>0</v>
      </c>
      <c r="BG1499" s="156">
        <f>IF(N1499="zákl. prenesená",J1499,0)</f>
        <v>0</v>
      </c>
      <c r="BH1499" s="156">
        <f>IF(N1499="zníž. prenesená",J1499,0)</f>
        <v>0</v>
      </c>
      <c r="BI1499" s="156">
        <f>IF(N1499="nulová",J1499,0)</f>
        <v>0</v>
      </c>
      <c r="BJ1499" s="16" t="s">
        <v>88</v>
      </c>
      <c r="BK1499" s="156">
        <f>ROUND(I1499*H1499,2)</f>
        <v>0</v>
      </c>
      <c r="BL1499" s="16" t="s">
        <v>396</v>
      </c>
      <c r="BM1499" s="155" t="s">
        <v>2247</v>
      </c>
    </row>
    <row r="1500" spans="2:65" s="1" customFormat="1" ht="37.75" customHeight="1">
      <c r="B1500" s="142"/>
      <c r="C1500" s="143" t="s">
        <v>2248</v>
      </c>
      <c r="D1500" s="143" t="s">
        <v>319</v>
      </c>
      <c r="E1500" s="144" t="s">
        <v>2249</v>
      </c>
      <c r="F1500" s="145" t="s">
        <v>2250</v>
      </c>
      <c r="G1500" s="146" t="s">
        <v>444</v>
      </c>
      <c r="H1500" s="147">
        <v>399.96</v>
      </c>
      <c r="I1500" s="148"/>
      <c r="J1500" s="149">
        <f>ROUND(I1500*H1500,2)</f>
        <v>0</v>
      </c>
      <c r="K1500" s="150"/>
      <c r="L1500" s="31"/>
      <c r="M1500" s="151" t="s">
        <v>1</v>
      </c>
      <c r="N1500" s="152" t="s">
        <v>42</v>
      </c>
      <c r="P1500" s="153">
        <f>O1500*H1500</f>
        <v>0</v>
      </c>
      <c r="Q1500" s="153">
        <v>6.9999999999999994E-5</v>
      </c>
      <c r="R1500" s="153">
        <f>Q1500*H1500</f>
        <v>2.7997199999999996E-2</v>
      </c>
      <c r="S1500" s="153">
        <v>0</v>
      </c>
      <c r="T1500" s="154">
        <f>S1500*H1500</f>
        <v>0</v>
      </c>
      <c r="AR1500" s="155" t="s">
        <v>396</v>
      </c>
      <c r="AT1500" s="155" t="s">
        <v>319</v>
      </c>
      <c r="AU1500" s="155" t="s">
        <v>88</v>
      </c>
      <c r="AY1500" s="16" t="s">
        <v>317</v>
      </c>
      <c r="BE1500" s="156">
        <f>IF(N1500="základná",J1500,0)</f>
        <v>0</v>
      </c>
      <c r="BF1500" s="156">
        <f>IF(N1500="znížená",J1500,0)</f>
        <v>0</v>
      </c>
      <c r="BG1500" s="156">
        <f>IF(N1500="zákl. prenesená",J1500,0)</f>
        <v>0</v>
      </c>
      <c r="BH1500" s="156">
        <f>IF(N1500="zníž. prenesená",J1500,0)</f>
        <v>0</v>
      </c>
      <c r="BI1500" s="156">
        <f>IF(N1500="nulová",J1500,0)</f>
        <v>0</v>
      </c>
      <c r="BJ1500" s="16" t="s">
        <v>88</v>
      </c>
      <c r="BK1500" s="156">
        <f>ROUND(I1500*H1500,2)</f>
        <v>0</v>
      </c>
      <c r="BL1500" s="16" t="s">
        <v>396</v>
      </c>
      <c r="BM1500" s="155" t="s">
        <v>2251</v>
      </c>
    </row>
    <row r="1501" spans="2:65" s="12" customFormat="1" ht="10">
      <c r="B1501" s="157"/>
      <c r="D1501" s="158" t="s">
        <v>328</v>
      </c>
      <c r="E1501" s="159" t="s">
        <v>1</v>
      </c>
      <c r="F1501" s="160" t="s">
        <v>2252</v>
      </c>
      <c r="H1501" s="161">
        <v>289.58</v>
      </c>
      <c r="I1501" s="162"/>
      <c r="L1501" s="157"/>
      <c r="M1501" s="163"/>
      <c r="T1501" s="164"/>
      <c r="AT1501" s="159" t="s">
        <v>328</v>
      </c>
      <c r="AU1501" s="159" t="s">
        <v>88</v>
      </c>
      <c r="AV1501" s="12" t="s">
        <v>88</v>
      </c>
      <c r="AW1501" s="12" t="s">
        <v>31</v>
      </c>
      <c r="AX1501" s="12" t="s">
        <v>76</v>
      </c>
      <c r="AY1501" s="159" t="s">
        <v>317</v>
      </c>
    </row>
    <row r="1502" spans="2:65" s="13" customFormat="1" ht="10">
      <c r="B1502" s="165"/>
      <c r="D1502" s="158" t="s">
        <v>328</v>
      </c>
      <c r="E1502" s="166" t="s">
        <v>1</v>
      </c>
      <c r="F1502" s="167" t="s">
        <v>331</v>
      </c>
      <c r="H1502" s="168">
        <v>289.58</v>
      </c>
      <c r="I1502" s="169"/>
      <c r="L1502" s="165"/>
      <c r="M1502" s="170"/>
      <c r="T1502" s="171"/>
      <c r="AT1502" s="166" t="s">
        <v>328</v>
      </c>
      <c r="AU1502" s="166" t="s">
        <v>88</v>
      </c>
      <c r="AV1502" s="13" t="s">
        <v>92</v>
      </c>
      <c r="AW1502" s="13" t="s">
        <v>31</v>
      </c>
      <c r="AX1502" s="13" t="s">
        <v>76</v>
      </c>
      <c r="AY1502" s="166" t="s">
        <v>317</v>
      </c>
    </row>
    <row r="1503" spans="2:65" s="12" customFormat="1" ht="10">
      <c r="B1503" s="157"/>
      <c r="D1503" s="158" t="s">
        <v>328</v>
      </c>
      <c r="E1503" s="159" t="s">
        <v>1</v>
      </c>
      <c r="F1503" s="160" t="s">
        <v>2253</v>
      </c>
      <c r="H1503" s="161">
        <v>5.38</v>
      </c>
      <c r="I1503" s="162"/>
      <c r="L1503" s="157"/>
      <c r="M1503" s="163"/>
      <c r="T1503" s="164"/>
      <c r="AT1503" s="159" t="s">
        <v>328</v>
      </c>
      <c r="AU1503" s="159" t="s">
        <v>88</v>
      </c>
      <c r="AV1503" s="12" t="s">
        <v>88</v>
      </c>
      <c r="AW1503" s="12" t="s">
        <v>31</v>
      </c>
      <c r="AX1503" s="12" t="s">
        <v>76</v>
      </c>
      <c r="AY1503" s="159" t="s">
        <v>317</v>
      </c>
    </row>
    <row r="1504" spans="2:65" s="13" customFormat="1" ht="10">
      <c r="B1504" s="165"/>
      <c r="D1504" s="158" t="s">
        <v>328</v>
      </c>
      <c r="E1504" s="166" t="s">
        <v>1</v>
      </c>
      <c r="F1504" s="167" t="s">
        <v>2254</v>
      </c>
      <c r="H1504" s="168">
        <v>5.38</v>
      </c>
      <c r="I1504" s="169"/>
      <c r="L1504" s="165"/>
      <c r="M1504" s="170"/>
      <c r="T1504" s="171"/>
      <c r="AT1504" s="166" t="s">
        <v>328</v>
      </c>
      <c r="AU1504" s="166" t="s">
        <v>88</v>
      </c>
      <c r="AV1504" s="13" t="s">
        <v>92</v>
      </c>
      <c r="AW1504" s="13" t="s">
        <v>31</v>
      </c>
      <c r="AX1504" s="13" t="s">
        <v>76</v>
      </c>
      <c r="AY1504" s="166" t="s">
        <v>317</v>
      </c>
    </row>
    <row r="1505" spans="2:65" s="12" customFormat="1" ht="10">
      <c r="B1505" s="157"/>
      <c r="D1505" s="158" t="s">
        <v>328</v>
      </c>
      <c r="E1505" s="159" t="s">
        <v>1</v>
      </c>
      <c r="F1505" s="160" t="s">
        <v>1876</v>
      </c>
      <c r="H1505" s="161">
        <v>105</v>
      </c>
      <c r="I1505" s="162"/>
      <c r="L1505" s="157"/>
      <c r="M1505" s="163"/>
      <c r="T1505" s="164"/>
      <c r="AT1505" s="159" t="s">
        <v>328</v>
      </c>
      <c r="AU1505" s="159" t="s">
        <v>88</v>
      </c>
      <c r="AV1505" s="12" t="s">
        <v>88</v>
      </c>
      <c r="AW1505" s="12" t="s">
        <v>31</v>
      </c>
      <c r="AX1505" s="12" t="s">
        <v>76</v>
      </c>
      <c r="AY1505" s="159" t="s">
        <v>317</v>
      </c>
    </row>
    <row r="1506" spans="2:65" s="13" customFormat="1" ht="10">
      <c r="B1506" s="165"/>
      <c r="D1506" s="158" t="s">
        <v>328</v>
      </c>
      <c r="E1506" s="166" t="s">
        <v>1</v>
      </c>
      <c r="F1506" s="167" t="s">
        <v>2255</v>
      </c>
      <c r="H1506" s="168">
        <v>105</v>
      </c>
      <c r="I1506" s="169"/>
      <c r="L1506" s="165"/>
      <c r="M1506" s="170"/>
      <c r="T1506" s="171"/>
      <c r="AT1506" s="166" t="s">
        <v>328</v>
      </c>
      <c r="AU1506" s="166" t="s">
        <v>88</v>
      </c>
      <c r="AV1506" s="13" t="s">
        <v>92</v>
      </c>
      <c r="AW1506" s="13" t="s">
        <v>31</v>
      </c>
      <c r="AX1506" s="13" t="s">
        <v>76</v>
      </c>
      <c r="AY1506" s="166" t="s">
        <v>317</v>
      </c>
    </row>
    <row r="1507" spans="2:65" s="14" customFormat="1" ht="10">
      <c r="B1507" s="172"/>
      <c r="D1507" s="158" t="s">
        <v>328</v>
      </c>
      <c r="E1507" s="173" t="s">
        <v>1</v>
      </c>
      <c r="F1507" s="174" t="s">
        <v>332</v>
      </c>
      <c r="H1507" s="175">
        <v>399.96</v>
      </c>
      <c r="I1507" s="176"/>
      <c r="L1507" s="172"/>
      <c r="M1507" s="177"/>
      <c r="T1507" s="178"/>
      <c r="AT1507" s="173" t="s">
        <v>328</v>
      </c>
      <c r="AU1507" s="173" t="s">
        <v>88</v>
      </c>
      <c r="AV1507" s="14" t="s">
        <v>323</v>
      </c>
      <c r="AW1507" s="14" t="s">
        <v>31</v>
      </c>
      <c r="AX1507" s="14" t="s">
        <v>83</v>
      </c>
      <c r="AY1507" s="173" t="s">
        <v>317</v>
      </c>
    </row>
    <row r="1508" spans="2:65" s="1" customFormat="1" ht="44.25" customHeight="1">
      <c r="B1508" s="142"/>
      <c r="C1508" s="179" t="s">
        <v>2256</v>
      </c>
      <c r="D1508" s="179" t="s">
        <v>454</v>
      </c>
      <c r="E1508" s="180" t="s">
        <v>2257</v>
      </c>
      <c r="F1508" s="181" t="s">
        <v>2258</v>
      </c>
      <c r="G1508" s="182" t="s">
        <v>444</v>
      </c>
      <c r="H1508" s="183">
        <v>459.95400000000001</v>
      </c>
      <c r="I1508" s="184"/>
      <c r="J1508" s="185">
        <f>ROUND(I1508*H1508,2)</f>
        <v>0</v>
      </c>
      <c r="K1508" s="186"/>
      <c r="L1508" s="187"/>
      <c r="M1508" s="188" t="s">
        <v>1</v>
      </c>
      <c r="N1508" s="189" t="s">
        <v>42</v>
      </c>
      <c r="P1508" s="153">
        <f>O1508*H1508</f>
        <v>0</v>
      </c>
      <c r="Q1508" s="153">
        <v>2E-3</v>
      </c>
      <c r="R1508" s="153">
        <f>Q1508*H1508</f>
        <v>0.91990800000000006</v>
      </c>
      <c r="S1508" s="153">
        <v>0</v>
      </c>
      <c r="T1508" s="154">
        <f>S1508*H1508</f>
        <v>0</v>
      </c>
      <c r="AR1508" s="155" t="s">
        <v>481</v>
      </c>
      <c r="AT1508" s="155" t="s">
        <v>454</v>
      </c>
      <c r="AU1508" s="155" t="s">
        <v>88</v>
      </c>
      <c r="AY1508" s="16" t="s">
        <v>317</v>
      </c>
      <c r="BE1508" s="156">
        <f>IF(N1508="základná",J1508,0)</f>
        <v>0</v>
      </c>
      <c r="BF1508" s="156">
        <f>IF(N1508="znížená",J1508,0)</f>
        <v>0</v>
      </c>
      <c r="BG1508" s="156">
        <f>IF(N1508="zákl. prenesená",J1508,0)</f>
        <v>0</v>
      </c>
      <c r="BH1508" s="156">
        <f>IF(N1508="zníž. prenesená",J1508,0)</f>
        <v>0</v>
      </c>
      <c r="BI1508" s="156">
        <f>IF(N1508="nulová",J1508,0)</f>
        <v>0</v>
      </c>
      <c r="BJ1508" s="16" t="s">
        <v>88</v>
      </c>
      <c r="BK1508" s="156">
        <f>ROUND(I1508*H1508,2)</f>
        <v>0</v>
      </c>
      <c r="BL1508" s="16" t="s">
        <v>396</v>
      </c>
      <c r="BM1508" s="155" t="s">
        <v>2259</v>
      </c>
    </row>
    <row r="1509" spans="2:65" s="12" customFormat="1" ht="10">
      <c r="B1509" s="157"/>
      <c r="D1509" s="158" t="s">
        <v>328</v>
      </c>
      <c r="F1509" s="160" t="s">
        <v>2260</v>
      </c>
      <c r="H1509" s="161">
        <v>459.95400000000001</v>
      </c>
      <c r="I1509" s="162"/>
      <c r="L1509" s="157"/>
      <c r="M1509" s="163"/>
      <c r="T1509" s="164"/>
      <c r="AT1509" s="159" t="s">
        <v>328</v>
      </c>
      <c r="AU1509" s="159" t="s">
        <v>88</v>
      </c>
      <c r="AV1509" s="12" t="s">
        <v>88</v>
      </c>
      <c r="AW1509" s="12" t="s">
        <v>3</v>
      </c>
      <c r="AX1509" s="12" t="s">
        <v>83</v>
      </c>
      <c r="AY1509" s="159" t="s">
        <v>317</v>
      </c>
    </row>
    <row r="1510" spans="2:65" s="1" customFormat="1" ht="49" customHeight="1">
      <c r="B1510" s="142"/>
      <c r="C1510" s="143" t="s">
        <v>2261</v>
      </c>
      <c r="D1510" s="143" t="s">
        <v>319</v>
      </c>
      <c r="E1510" s="144" t="s">
        <v>2262</v>
      </c>
      <c r="F1510" s="145" t="s">
        <v>2263</v>
      </c>
      <c r="G1510" s="146" t="s">
        <v>444</v>
      </c>
      <c r="H1510" s="147">
        <v>864.36</v>
      </c>
      <c r="I1510" s="148"/>
      <c r="J1510" s="149">
        <f>ROUND(I1510*H1510,2)</f>
        <v>0</v>
      </c>
      <c r="K1510" s="150"/>
      <c r="L1510" s="31"/>
      <c r="M1510" s="151" t="s">
        <v>1</v>
      </c>
      <c r="N1510" s="152" t="s">
        <v>42</v>
      </c>
      <c r="P1510" s="153">
        <f>O1510*H1510</f>
        <v>0</v>
      </c>
      <c r="Q1510" s="153">
        <v>1.58E-3</v>
      </c>
      <c r="R1510" s="153">
        <f>Q1510*H1510</f>
        <v>1.3656888</v>
      </c>
      <c r="S1510" s="153">
        <v>0</v>
      </c>
      <c r="T1510" s="154">
        <f>S1510*H1510</f>
        <v>0</v>
      </c>
      <c r="AR1510" s="155" t="s">
        <v>396</v>
      </c>
      <c r="AT1510" s="155" t="s">
        <v>319</v>
      </c>
      <c r="AU1510" s="155" t="s">
        <v>88</v>
      </c>
      <c r="AY1510" s="16" t="s">
        <v>317</v>
      </c>
      <c r="BE1510" s="156">
        <f>IF(N1510="základná",J1510,0)</f>
        <v>0</v>
      </c>
      <c r="BF1510" s="156">
        <f>IF(N1510="znížená",J1510,0)</f>
        <v>0</v>
      </c>
      <c r="BG1510" s="156">
        <f>IF(N1510="zákl. prenesená",J1510,0)</f>
        <v>0</v>
      </c>
      <c r="BH1510" s="156">
        <f>IF(N1510="zníž. prenesená",J1510,0)</f>
        <v>0</v>
      </c>
      <c r="BI1510" s="156">
        <f>IF(N1510="nulová",J1510,0)</f>
        <v>0</v>
      </c>
      <c r="BJ1510" s="16" t="s">
        <v>88</v>
      </c>
      <c r="BK1510" s="156">
        <f>ROUND(I1510*H1510,2)</f>
        <v>0</v>
      </c>
      <c r="BL1510" s="16" t="s">
        <v>396</v>
      </c>
      <c r="BM1510" s="155" t="s">
        <v>2264</v>
      </c>
    </row>
    <row r="1511" spans="2:65" s="12" customFormat="1" ht="10">
      <c r="B1511" s="157"/>
      <c r="D1511" s="158" t="s">
        <v>328</v>
      </c>
      <c r="E1511" s="159" t="s">
        <v>1</v>
      </c>
      <c r="F1511" s="160" t="s">
        <v>1971</v>
      </c>
      <c r="H1511" s="161">
        <v>3.17</v>
      </c>
      <c r="I1511" s="162"/>
      <c r="L1511" s="157"/>
      <c r="M1511" s="163"/>
      <c r="T1511" s="164"/>
      <c r="AT1511" s="159" t="s">
        <v>328</v>
      </c>
      <c r="AU1511" s="159" t="s">
        <v>88</v>
      </c>
      <c r="AV1511" s="12" t="s">
        <v>88</v>
      </c>
      <c r="AW1511" s="12" t="s">
        <v>31</v>
      </c>
      <c r="AX1511" s="12" t="s">
        <v>76</v>
      </c>
      <c r="AY1511" s="159" t="s">
        <v>317</v>
      </c>
    </row>
    <row r="1512" spans="2:65" s="12" customFormat="1" ht="10">
      <c r="B1512" s="157"/>
      <c r="D1512" s="158" t="s">
        <v>328</v>
      </c>
      <c r="E1512" s="159" t="s">
        <v>1</v>
      </c>
      <c r="F1512" s="160" t="s">
        <v>1972</v>
      </c>
      <c r="H1512" s="161">
        <v>17.16</v>
      </c>
      <c r="I1512" s="162"/>
      <c r="L1512" s="157"/>
      <c r="M1512" s="163"/>
      <c r="T1512" s="164"/>
      <c r="AT1512" s="159" t="s">
        <v>328</v>
      </c>
      <c r="AU1512" s="159" t="s">
        <v>88</v>
      </c>
      <c r="AV1512" s="12" t="s">
        <v>88</v>
      </c>
      <c r="AW1512" s="12" t="s">
        <v>31</v>
      </c>
      <c r="AX1512" s="12" t="s">
        <v>76</v>
      </c>
      <c r="AY1512" s="159" t="s">
        <v>317</v>
      </c>
    </row>
    <row r="1513" spans="2:65" s="12" customFormat="1" ht="10">
      <c r="B1513" s="157"/>
      <c r="D1513" s="158" t="s">
        <v>328</v>
      </c>
      <c r="E1513" s="159" t="s">
        <v>1</v>
      </c>
      <c r="F1513" s="160" t="s">
        <v>1973</v>
      </c>
      <c r="H1513" s="161">
        <v>27.65</v>
      </c>
      <c r="I1513" s="162"/>
      <c r="L1513" s="157"/>
      <c r="M1513" s="163"/>
      <c r="T1513" s="164"/>
      <c r="AT1513" s="159" t="s">
        <v>328</v>
      </c>
      <c r="AU1513" s="159" t="s">
        <v>88</v>
      </c>
      <c r="AV1513" s="12" t="s">
        <v>88</v>
      </c>
      <c r="AW1513" s="12" t="s">
        <v>31</v>
      </c>
      <c r="AX1513" s="12" t="s">
        <v>76</v>
      </c>
      <c r="AY1513" s="159" t="s">
        <v>317</v>
      </c>
    </row>
    <row r="1514" spans="2:65" s="12" customFormat="1" ht="10">
      <c r="B1514" s="157"/>
      <c r="D1514" s="158" t="s">
        <v>328</v>
      </c>
      <c r="E1514" s="159" t="s">
        <v>1</v>
      </c>
      <c r="F1514" s="160" t="s">
        <v>1974</v>
      </c>
      <c r="H1514" s="161">
        <v>94.73</v>
      </c>
      <c r="I1514" s="162"/>
      <c r="L1514" s="157"/>
      <c r="M1514" s="163"/>
      <c r="T1514" s="164"/>
      <c r="AT1514" s="159" t="s">
        <v>328</v>
      </c>
      <c r="AU1514" s="159" t="s">
        <v>88</v>
      </c>
      <c r="AV1514" s="12" t="s">
        <v>88</v>
      </c>
      <c r="AW1514" s="12" t="s">
        <v>31</v>
      </c>
      <c r="AX1514" s="12" t="s">
        <v>76</v>
      </c>
      <c r="AY1514" s="159" t="s">
        <v>317</v>
      </c>
    </row>
    <row r="1515" spans="2:65" s="12" customFormat="1" ht="10">
      <c r="B1515" s="157"/>
      <c r="D1515" s="158" t="s">
        <v>328</v>
      </c>
      <c r="E1515" s="159" t="s">
        <v>1</v>
      </c>
      <c r="F1515" s="160" t="s">
        <v>1975</v>
      </c>
      <c r="H1515" s="161">
        <v>64.28</v>
      </c>
      <c r="I1515" s="162"/>
      <c r="L1515" s="157"/>
      <c r="M1515" s="163"/>
      <c r="T1515" s="164"/>
      <c r="AT1515" s="159" t="s">
        <v>328</v>
      </c>
      <c r="AU1515" s="159" t="s">
        <v>88</v>
      </c>
      <c r="AV1515" s="12" t="s">
        <v>88</v>
      </c>
      <c r="AW1515" s="12" t="s">
        <v>31</v>
      </c>
      <c r="AX1515" s="12" t="s">
        <v>76</v>
      </c>
      <c r="AY1515" s="159" t="s">
        <v>317</v>
      </c>
    </row>
    <row r="1516" spans="2:65" s="13" customFormat="1" ht="10">
      <c r="B1516" s="165"/>
      <c r="D1516" s="158" t="s">
        <v>328</v>
      </c>
      <c r="E1516" s="166" t="s">
        <v>1</v>
      </c>
      <c r="F1516" s="167" t="s">
        <v>1976</v>
      </c>
      <c r="H1516" s="168">
        <v>206.99</v>
      </c>
      <c r="I1516" s="169"/>
      <c r="L1516" s="165"/>
      <c r="M1516" s="170"/>
      <c r="T1516" s="171"/>
      <c r="AT1516" s="166" t="s">
        <v>328</v>
      </c>
      <c r="AU1516" s="166" t="s">
        <v>88</v>
      </c>
      <c r="AV1516" s="13" t="s">
        <v>92</v>
      </c>
      <c r="AW1516" s="13" t="s">
        <v>31</v>
      </c>
      <c r="AX1516" s="13" t="s">
        <v>76</v>
      </c>
      <c r="AY1516" s="166" t="s">
        <v>317</v>
      </c>
    </row>
    <row r="1517" spans="2:65" s="12" customFormat="1" ht="10">
      <c r="B1517" s="157"/>
      <c r="D1517" s="158" t="s">
        <v>328</v>
      </c>
      <c r="E1517" s="159" t="s">
        <v>1</v>
      </c>
      <c r="F1517" s="160" t="s">
        <v>1933</v>
      </c>
      <c r="H1517" s="161">
        <v>46.86</v>
      </c>
      <c r="I1517" s="162"/>
      <c r="L1517" s="157"/>
      <c r="M1517" s="163"/>
      <c r="T1517" s="164"/>
      <c r="AT1517" s="159" t="s">
        <v>328</v>
      </c>
      <c r="AU1517" s="159" t="s">
        <v>88</v>
      </c>
      <c r="AV1517" s="12" t="s">
        <v>88</v>
      </c>
      <c r="AW1517" s="12" t="s">
        <v>31</v>
      </c>
      <c r="AX1517" s="12" t="s">
        <v>76</v>
      </c>
      <c r="AY1517" s="159" t="s">
        <v>317</v>
      </c>
    </row>
    <row r="1518" spans="2:65" s="12" customFormat="1" ht="10">
      <c r="B1518" s="157"/>
      <c r="D1518" s="158" t="s">
        <v>328</v>
      </c>
      <c r="E1518" s="159" t="s">
        <v>1</v>
      </c>
      <c r="F1518" s="160" t="s">
        <v>1934</v>
      </c>
      <c r="H1518" s="161">
        <v>4.24</v>
      </c>
      <c r="I1518" s="162"/>
      <c r="L1518" s="157"/>
      <c r="M1518" s="163"/>
      <c r="T1518" s="164"/>
      <c r="AT1518" s="159" t="s">
        <v>328</v>
      </c>
      <c r="AU1518" s="159" t="s">
        <v>88</v>
      </c>
      <c r="AV1518" s="12" t="s">
        <v>88</v>
      </c>
      <c r="AW1518" s="12" t="s">
        <v>31</v>
      </c>
      <c r="AX1518" s="12" t="s">
        <v>76</v>
      </c>
      <c r="AY1518" s="159" t="s">
        <v>317</v>
      </c>
    </row>
    <row r="1519" spans="2:65" s="12" customFormat="1" ht="10">
      <c r="B1519" s="157"/>
      <c r="D1519" s="158" t="s">
        <v>328</v>
      </c>
      <c r="E1519" s="159" t="s">
        <v>1</v>
      </c>
      <c r="F1519" s="160" t="s">
        <v>1935</v>
      </c>
      <c r="H1519" s="161">
        <v>38.770000000000003</v>
      </c>
      <c r="I1519" s="162"/>
      <c r="L1519" s="157"/>
      <c r="M1519" s="163"/>
      <c r="T1519" s="164"/>
      <c r="AT1519" s="159" t="s">
        <v>328</v>
      </c>
      <c r="AU1519" s="159" t="s">
        <v>88</v>
      </c>
      <c r="AV1519" s="12" t="s">
        <v>88</v>
      </c>
      <c r="AW1519" s="12" t="s">
        <v>31</v>
      </c>
      <c r="AX1519" s="12" t="s">
        <v>76</v>
      </c>
      <c r="AY1519" s="159" t="s">
        <v>317</v>
      </c>
    </row>
    <row r="1520" spans="2:65" s="13" customFormat="1" ht="10">
      <c r="B1520" s="165"/>
      <c r="D1520" s="158" t="s">
        <v>328</v>
      </c>
      <c r="E1520" s="166" t="s">
        <v>1</v>
      </c>
      <c r="F1520" s="167" t="s">
        <v>1936</v>
      </c>
      <c r="H1520" s="168">
        <v>89.87</v>
      </c>
      <c r="I1520" s="169"/>
      <c r="L1520" s="165"/>
      <c r="M1520" s="170"/>
      <c r="T1520" s="171"/>
      <c r="AT1520" s="166" t="s">
        <v>328</v>
      </c>
      <c r="AU1520" s="166" t="s">
        <v>88</v>
      </c>
      <c r="AV1520" s="13" t="s">
        <v>92</v>
      </c>
      <c r="AW1520" s="13" t="s">
        <v>31</v>
      </c>
      <c r="AX1520" s="13" t="s">
        <v>76</v>
      </c>
      <c r="AY1520" s="166" t="s">
        <v>317</v>
      </c>
    </row>
    <row r="1521" spans="2:51" s="12" customFormat="1" ht="10">
      <c r="B1521" s="157"/>
      <c r="D1521" s="158" t="s">
        <v>328</v>
      </c>
      <c r="E1521" s="159" t="s">
        <v>1</v>
      </c>
      <c r="F1521" s="160" t="s">
        <v>1997</v>
      </c>
      <c r="H1521" s="161">
        <v>30.44</v>
      </c>
      <c r="I1521" s="162"/>
      <c r="L1521" s="157"/>
      <c r="M1521" s="163"/>
      <c r="T1521" s="164"/>
      <c r="AT1521" s="159" t="s">
        <v>328</v>
      </c>
      <c r="AU1521" s="159" t="s">
        <v>88</v>
      </c>
      <c r="AV1521" s="12" t="s">
        <v>88</v>
      </c>
      <c r="AW1521" s="12" t="s">
        <v>31</v>
      </c>
      <c r="AX1521" s="12" t="s">
        <v>76</v>
      </c>
      <c r="AY1521" s="159" t="s">
        <v>317</v>
      </c>
    </row>
    <row r="1522" spans="2:51" s="12" customFormat="1" ht="10">
      <c r="B1522" s="157"/>
      <c r="D1522" s="158" t="s">
        <v>328</v>
      </c>
      <c r="E1522" s="159" t="s">
        <v>1</v>
      </c>
      <c r="F1522" s="160" t="s">
        <v>1998</v>
      </c>
      <c r="H1522" s="161">
        <v>55.62</v>
      </c>
      <c r="I1522" s="162"/>
      <c r="L1522" s="157"/>
      <c r="M1522" s="163"/>
      <c r="T1522" s="164"/>
      <c r="AT1522" s="159" t="s">
        <v>328</v>
      </c>
      <c r="AU1522" s="159" t="s">
        <v>88</v>
      </c>
      <c r="AV1522" s="12" t="s">
        <v>88</v>
      </c>
      <c r="AW1522" s="12" t="s">
        <v>31</v>
      </c>
      <c r="AX1522" s="12" t="s">
        <v>76</v>
      </c>
      <c r="AY1522" s="159" t="s">
        <v>317</v>
      </c>
    </row>
    <row r="1523" spans="2:51" s="12" customFormat="1" ht="10">
      <c r="B1523" s="157"/>
      <c r="D1523" s="158" t="s">
        <v>328</v>
      </c>
      <c r="E1523" s="159" t="s">
        <v>1</v>
      </c>
      <c r="F1523" s="160" t="s">
        <v>1999</v>
      </c>
      <c r="H1523" s="161">
        <v>44.27</v>
      </c>
      <c r="I1523" s="162"/>
      <c r="L1523" s="157"/>
      <c r="M1523" s="163"/>
      <c r="T1523" s="164"/>
      <c r="AT1523" s="159" t="s">
        <v>328</v>
      </c>
      <c r="AU1523" s="159" t="s">
        <v>88</v>
      </c>
      <c r="AV1523" s="12" t="s">
        <v>88</v>
      </c>
      <c r="AW1523" s="12" t="s">
        <v>31</v>
      </c>
      <c r="AX1523" s="12" t="s">
        <v>76</v>
      </c>
      <c r="AY1523" s="159" t="s">
        <v>317</v>
      </c>
    </row>
    <row r="1524" spans="2:51" s="12" customFormat="1" ht="10">
      <c r="B1524" s="157"/>
      <c r="D1524" s="158" t="s">
        <v>328</v>
      </c>
      <c r="E1524" s="159" t="s">
        <v>1</v>
      </c>
      <c r="F1524" s="160" t="s">
        <v>2000</v>
      </c>
      <c r="H1524" s="161">
        <v>22.41</v>
      </c>
      <c r="I1524" s="162"/>
      <c r="L1524" s="157"/>
      <c r="M1524" s="163"/>
      <c r="T1524" s="164"/>
      <c r="AT1524" s="159" t="s">
        <v>328</v>
      </c>
      <c r="AU1524" s="159" t="s">
        <v>88</v>
      </c>
      <c r="AV1524" s="12" t="s">
        <v>88</v>
      </c>
      <c r="AW1524" s="12" t="s">
        <v>31</v>
      </c>
      <c r="AX1524" s="12" t="s">
        <v>76</v>
      </c>
      <c r="AY1524" s="159" t="s">
        <v>317</v>
      </c>
    </row>
    <row r="1525" spans="2:51" s="12" customFormat="1" ht="10">
      <c r="B1525" s="157"/>
      <c r="D1525" s="158" t="s">
        <v>328</v>
      </c>
      <c r="E1525" s="159" t="s">
        <v>1</v>
      </c>
      <c r="F1525" s="160" t="s">
        <v>2001</v>
      </c>
      <c r="H1525" s="161">
        <v>21.38</v>
      </c>
      <c r="I1525" s="162"/>
      <c r="L1525" s="157"/>
      <c r="M1525" s="163"/>
      <c r="T1525" s="164"/>
      <c r="AT1525" s="159" t="s">
        <v>328</v>
      </c>
      <c r="AU1525" s="159" t="s">
        <v>88</v>
      </c>
      <c r="AV1525" s="12" t="s">
        <v>88</v>
      </c>
      <c r="AW1525" s="12" t="s">
        <v>31</v>
      </c>
      <c r="AX1525" s="12" t="s">
        <v>76</v>
      </c>
      <c r="AY1525" s="159" t="s">
        <v>317</v>
      </c>
    </row>
    <row r="1526" spans="2:51" s="12" customFormat="1" ht="10">
      <c r="B1526" s="157"/>
      <c r="D1526" s="158" t="s">
        <v>328</v>
      </c>
      <c r="E1526" s="159" t="s">
        <v>1</v>
      </c>
      <c r="F1526" s="160" t="s">
        <v>2002</v>
      </c>
      <c r="H1526" s="161">
        <v>112.99</v>
      </c>
      <c r="I1526" s="162"/>
      <c r="L1526" s="157"/>
      <c r="M1526" s="163"/>
      <c r="T1526" s="164"/>
      <c r="AT1526" s="159" t="s">
        <v>328</v>
      </c>
      <c r="AU1526" s="159" t="s">
        <v>88</v>
      </c>
      <c r="AV1526" s="12" t="s">
        <v>88</v>
      </c>
      <c r="AW1526" s="12" t="s">
        <v>31</v>
      </c>
      <c r="AX1526" s="12" t="s">
        <v>76</v>
      </c>
      <c r="AY1526" s="159" t="s">
        <v>317</v>
      </c>
    </row>
    <row r="1527" spans="2:51" s="12" customFormat="1" ht="10">
      <c r="B1527" s="157"/>
      <c r="D1527" s="158" t="s">
        <v>328</v>
      </c>
      <c r="E1527" s="159" t="s">
        <v>1</v>
      </c>
      <c r="F1527" s="160" t="s">
        <v>2003</v>
      </c>
      <c r="H1527" s="161">
        <v>124.69</v>
      </c>
      <c r="I1527" s="162"/>
      <c r="L1527" s="157"/>
      <c r="M1527" s="163"/>
      <c r="T1527" s="164"/>
      <c r="AT1527" s="159" t="s">
        <v>328</v>
      </c>
      <c r="AU1527" s="159" t="s">
        <v>88</v>
      </c>
      <c r="AV1527" s="12" t="s">
        <v>88</v>
      </c>
      <c r="AW1527" s="12" t="s">
        <v>31</v>
      </c>
      <c r="AX1527" s="12" t="s">
        <v>76</v>
      </c>
      <c r="AY1527" s="159" t="s">
        <v>317</v>
      </c>
    </row>
    <row r="1528" spans="2:51" s="12" customFormat="1" ht="10">
      <c r="B1528" s="157"/>
      <c r="D1528" s="158" t="s">
        <v>328</v>
      </c>
      <c r="E1528" s="159" t="s">
        <v>1</v>
      </c>
      <c r="F1528" s="160" t="s">
        <v>2004</v>
      </c>
      <c r="H1528" s="161">
        <v>93.32</v>
      </c>
      <c r="I1528" s="162"/>
      <c r="L1528" s="157"/>
      <c r="M1528" s="163"/>
      <c r="T1528" s="164"/>
      <c r="AT1528" s="159" t="s">
        <v>328</v>
      </c>
      <c r="AU1528" s="159" t="s">
        <v>88</v>
      </c>
      <c r="AV1528" s="12" t="s">
        <v>88</v>
      </c>
      <c r="AW1528" s="12" t="s">
        <v>31</v>
      </c>
      <c r="AX1528" s="12" t="s">
        <v>76</v>
      </c>
      <c r="AY1528" s="159" t="s">
        <v>317</v>
      </c>
    </row>
    <row r="1529" spans="2:51" s="13" customFormat="1" ht="10">
      <c r="B1529" s="165"/>
      <c r="D1529" s="158" t="s">
        <v>328</v>
      </c>
      <c r="E1529" s="166" t="s">
        <v>1</v>
      </c>
      <c r="F1529" s="167" t="s">
        <v>2005</v>
      </c>
      <c r="H1529" s="168">
        <v>505.12</v>
      </c>
      <c r="I1529" s="169"/>
      <c r="L1529" s="165"/>
      <c r="M1529" s="170"/>
      <c r="T1529" s="171"/>
      <c r="AT1529" s="166" t="s">
        <v>328</v>
      </c>
      <c r="AU1529" s="166" t="s">
        <v>88</v>
      </c>
      <c r="AV1529" s="13" t="s">
        <v>92</v>
      </c>
      <c r="AW1529" s="13" t="s">
        <v>31</v>
      </c>
      <c r="AX1529" s="13" t="s">
        <v>76</v>
      </c>
      <c r="AY1529" s="166" t="s">
        <v>317</v>
      </c>
    </row>
    <row r="1530" spans="2:51" s="12" customFormat="1" ht="10">
      <c r="B1530" s="157"/>
      <c r="D1530" s="158" t="s">
        <v>328</v>
      </c>
      <c r="E1530" s="159" t="s">
        <v>1</v>
      </c>
      <c r="F1530" s="160" t="s">
        <v>1950</v>
      </c>
      <c r="H1530" s="161">
        <v>4.62</v>
      </c>
      <c r="I1530" s="162"/>
      <c r="L1530" s="157"/>
      <c r="M1530" s="163"/>
      <c r="T1530" s="164"/>
      <c r="AT1530" s="159" t="s">
        <v>328</v>
      </c>
      <c r="AU1530" s="159" t="s">
        <v>88</v>
      </c>
      <c r="AV1530" s="12" t="s">
        <v>88</v>
      </c>
      <c r="AW1530" s="12" t="s">
        <v>31</v>
      </c>
      <c r="AX1530" s="12" t="s">
        <v>76</v>
      </c>
      <c r="AY1530" s="159" t="s">
        <v>317</v>
      </c>
    </row>
    <row r="1531" spans="2:51" s="12" customFormat="1" ht="10">
      <c r="B1531" s="157"/>
      <c r="D1531" s="158" t="s">
        <v>328</v>
      </c>
      <c r="E1531" s="159" t="s">
        <v>1</v>
      </c>
      <c r="F1531" s="160" t="s">
        <v>1951</v>
      </c>
      <c r="H1531" s="161">
        <v>13.7</v>
      </c>
      <c r="I1531" s="162"/>
      <c r="L1531" s="157"/>
      <c r="M1531" s="163"/>
      <c r="T1531" s="164"/>
      <c r="AT1531" s="159" t="s">
        <v>328</v>
      </c>
      <c r="AU1531" s="159" t="s">
        <v>88</v>
      </c>
      <c r="AV1531" s="12" t="s">
        <v>88</v>
      </c>
      <c r="AW1531" s="12" t="s">
        <v>31</v>
      </c>
      <c r="AX1531" s="12" t="s">
        <v>76</v>
      </c>
      <c r="AY1531" s="159" t="s">
        <v>317</v>
      </c>
    </row>
    <row r="1532" spans="2:51" s="12" customFormat="1" ht="10">
      <c r="B1532" s="157"/>
      <c r="D1532" s="158" t="s">
        <v>328</v>
      </c>
      <c r="E1532" s="159" t="s">
        <v>1</v>
      </c>
      <c r="F1532" s="160" t="s">
        <v>1952</v>
      </c>
      <c r="H1532" s="161">
        <v>22.93</v>
      </c>
      <c r="I1532" s="162"/>
      <c r="L1532" s="157"/>
      <c r="M1532" s="163"/>
      <c r="T1532" s="164"/>
      <c r="AT1532" s="159" t="s">
        <v>328</v>
      </c>
      <c r="AU1532" s="159" t="s">
        <v>88</v>
      </c>
      <c r="AV1532" s="12" t="s">
        <v>88</v>
      </c>
      <c r="AW1532" s="12" t="s">
        <v>31</v>
      </c>
      <c r="AX1532" s="12" t="s">
        <v>76</v>
      </c>
      <c r="AY1532" s="159" t="s">
        <v>317</v>
      </c>
    </row>
    <row r="1533" spans="2:51" s="13" customFormat="1" ht="10">
      <c r="B1533" s="165"/>
      <c r="D1533" s="158" t="s">
        <v>328</v>
      </c>
      <c r="E1533" s="166" t="s">
        <v>1</v>
      </c>
      <c r="F1533" s="167" t="s">
        <v>1953</v>
      </c>
      <c r="H1533" s="168">
        <v>41.25</v>
      </c>
      <c r="I1533" s="169"/>
      <c r="L1533" s="165"/>
      <c r="M1533" s="170"/>
      <c r="T1533" s="171"/>
      <c r="AT1533" s="166" t="s">
        <v>328</v>
      </c>
      <c r="AU1533" s="166" t="s">
        <v>88</v>
      </c>
      <c r="AV1533" s="13" t="s">
        <v>92</v>
      </c>
      <c r="AW1533" s="13" t="s">
        <v>31</v>
      </c>
      <c r="AX1533" s="13" t="s">
        <v>76</v>
      </c>
      <c r="AY1533" s="166" t="s">
        <v>317</v>
      </c>
    </row>
    <row r="1534" spans="2:51" s="12" customFormat="1" ht="10">
      <c r="B1534" s="157"/>
      <c r="D1534" s="158" t="s">
        <v>328</v>
      </c>
      <c r="E1534" s="159" t="s">
        <v>1</v>
      </c>
      <c r="F1534" s="160" t="s">
        <v>1932</v>
      </c>
      <c r="H1534" s="161">
        <v>21.13</v>
      </c>
      <c r="I1534" s="162"/>
      <c r="L1534" s="157"/>
      <c r="M1534" s="163"/>
      <c r="T1534" s="164"/>
      <c r="AT1534" s="159" t="s">
        <v>328</v>
      </c>
      <c r="AU1534" s="159" t="s">
        <v>88</v>
      </c>
      <c r="AV1534" s="12" t="s">
        <v>88</v>
      </c>
      <c r="AW1534" s="12" t="s">
        <v>31</v>
      </c>
      <c r="AX1534" s="12" t="s">
        <v>76</v>
      </c>
      <c r="AY1534" s="159" t="s">
        <v>317</v>
      </c>
    </row>
    <row r="1535" spans="2:51" s="13" customFormat="1" ht="10">
      <c r="B1535" s="165"/>
      <c r="D1535" s="158" t="s">
        <v>328</v>
      </c>
      <c r="E1535" s="166" t="s">
        <v>1</v>
      </c>
      <c r="F1535" s="167" t="s">
        <v>1903</v>
      </c>
      <c r="H1535" s="168">
        <v>21.13</v>
      </c>
      <c r="I1535" s="169"/>
      <c r="L1535" s="165"/>
      <c r="M1535" s="170"/>
      <c r="T1535" s="171"/>
      <c r="AT1535" s="166" t="s">
        <v>328</v>
      </c>
      <c r="AU1535" s="166" t="s">
        <v>88</v>
      </c>
      <c r="AV1535" s="13" t="s">
        <v>92</v>
      </c>
      <c r="AW1535" s="13" t="s">
        <v>31</v>
      </c>
      <c r="AX1535" s="13" t="s">
        <v>76</v>
      </c>
      <c r="AY1535" s="166" t="s">
        <v>317</v>
      </c>
    </row>
    <row r="1536" spans="2:51" s="14" customFormat="1" ht="10">
      <c r="B1536" s="172"/>
      <c r="D1536" s="158" t="s">
        <v>328</v>
      </c>
      <c r="E1536" s="173" t="s">
        <v>1</v>
      </c>
      <c r="F1536" s="174" t="s">
        <v>332</v>
      </c>
      <c r="H1536" s="175">
        <v>864.36</v>
      </c>
      <c r="I1536" s="176"/>
      <c r="L1536" s="172"/>
      <c r="M1536" s="177"/>
      <c r="T1536" s="178"/>
      <c r="AT1536" s="173" t="s">
        <v>328</v>
      </c>
      <c r="AU1536" s="173" t="s">
        <v>88</v>
      </c>
      <c r="AV1536" s="14" t="s">
        <v>323</v>
      </c>
      <c r="AW1536" s="14" t="s">
        <v>31</v>
      </c>
      <c r="AX1536" s="14" t="s">
        <v>83</v>
      </c>
      <c r="AY1536" s="173" t="s">
        <v>317</v>
      </c>
    </row>
    <row r="1537" spans="2:65" s="1" customFormat="1" ht="66.75" customHeight="1">
      <c r="B1537" s="142"/>
      <c r="C1537" s="143" t="s">
        <v>2265</v>
      </c>
      <c r="D1537" s="143" t="s">
        <v>319</v>
      </c>
      <c r="E1537" s="144" t="s">
        <v>2266</v>
      </c>
      <c r="F1537" s="145" t="s">
        <v>2267</v>
      </c>
      <c r="G1537" s="146" t="s">
        <v>444</v>
      </c>
      <c r="H1537" s="147">
        <v>559.952</v>
      </c>
      <c r="I1537" s="148"/>
      <c r="J1537" s="149">
        <f>ROUND(I1537*H1537,2)</f>
        <v>0</v>
      </c>
      <c r="K1537" s="150"/>
      <c r="L1537" s="31"/>
      <c r="M1537" s="151" t="s">
        <v>1</v>
      </c>
      <c r="N1537" s="152" t="s">
        <v>42</v>
      </c>
      <c r="P1537" s="153">
        <f>O1537*H1537</f>
        <v>0</v>
      </c>
      <c r="Q1537" s="153">
        <v>1.58E-3</v>
      </c>
      <c r="R1537" s="153">
        <f>Q1537*H1537</f>
        <v>0.88472415999999998</v>
      </c>
      <c r="S1537" s="153">
        <v>0</v>
      </c>
      <c r="T1537" s="154">
        <f>S1537*H1537</f>
        <v>0</v>
      </c>
      <c r="AR1537" s="155" t="s">
        <v>396</v>
      </c>
      <c r="AT1537" s="155" t="s">
        <v>319</v>
      </c>
      <c r="AU1537" s="155" t="s">
        <v>88</v>
      </c>
      <c r="AY1537" s="16" t="s">
        <v>317</v>
      </c>
      <c r="BE1537" s="156">
        <f>IF(N1537="základná",J1537,0)</f>
        <v>0</v>
      </c>
      <c r="BF1537" s="156">
        <f>IF(N1537="znížená",J1537,0)</f>
        <v>0</v>
      </c>
      <c r="BG1537" s="156">
        <f>IF(N1537="zákl. prenesená",J1537,0)</f>
        <v>0</v>
      </c>
      <c r="BH1537" s="156">
        <f>IF(N1537="zníž. prenesená",J1537,0)</f>
        <v>0</v>
      </c>
      <c r="BI1537" s="156">
        <f>IF(N1537="nulová",J1537,0)</f>
        <v>0</v>
      </c>
      <c r="BJ1537" s="16" t="s">
        <v>88</v>
      </c>
      <c r="BK1537" s="156">
        <f>ROUND(I1537*H1537,2)</f>
        <v>0</v>
      </c>
      <c r="BL1537" s="16" t="s">
        <v>396</v>
      </c>
      <c r="BM1537" s="155" t="s">
        <v>2268</v>
      </c>
    </row>
    <row r="1538" spans="2:65" s="12" customFormat="1" ht="10">
      <c r="B1538" s="157"/>
      <c r="D1538" s="158" t="s">
        <v>328</v>
      </c>
      <c r="E1538" s="159" t="s">
        <v>1</v>
      </c>
      <c r="F1538" s="160" t="s">
        <v>2269</v>
      </c>
      <c r="H1538" s="161">
        <v>450.024</v>
      </c>
      <c r="I1538" s="162"/>
      <c r="L1538" s="157"/>
      <c r="M1538" s="163"/>
      <c r="T1538" s="164"/>
      <c r="AT1538" s="159" t="s">
        <v>328</v>
      </c>
      <c r="AU1538" s="159" t="s">
        <v>88</v>
      </c>
      <c r="AV1538" s="12" t="s">
        <v>88</v>
      </c>
      <c r="AW1538" s="12" t="s">
        <v>31</v>
      </c>
      <c r="AX1538" s="12" t="s">
        <v>76</v>
      </c>
      <c r="AY1538" s="159" t="s">
        <v>317</v>
      </c>
    </row>
    <row r="1539" spans="2:65" s="13" customFormat="1" ht="10">
      <c r="B1539" s="165"/>
      <c r="D1539" s="158" t="s">
        <v>328</v>
      </c>
      <c r="E1539" s="166" t="s">
        <v>1</v>
      </c>
      <c r="F1539" s="167" t="s">
        <v>1893</v>
      </c>
      <c r="H1539" s="168">
        <v>450.024</v>
      </c>
      <c r="I1539" s="169"/>
      <c r="L1539" s="165"/>
      <c r="M1539" s="170"/>
      <c r="T1539" s="171"/>
      <c r="AT1539" s="166" t="s">
        <v>328</v>
      </c>
      <c r="AU1539" s="166" t="s">
        <v>88</v>
      </c>
      <c r="AV1539" s="13" t="s">
        <v>92</v>
      </c>
      <c r="AW1539" s="13" t="s">
        <v>31</v>
      </c>
      <c r="AX1539" s="13" t="s">
        <v>76</v>
      </c>
      <c r="AY1539" s="166" t="s">
        <v>317</v>
      </c>
    </row>
    <row r="1540" spans="2:65" s="12" customFormat="1" ht="10">
      <c r="B1540" s="157"/>
      <c r="D1540" s="158" t="s">
        <v>328</v>
      </c>
      <c r="E1540" s="159" t="s">
        <v>1</v>
      </c>
      <c r="F1540" s="160" t="s">
        <v>2270</v>
      </c>
      <c r="H1540" s="161">
        <v>61.548000000000002</v>
      </c>
      <c r="I1540" s="162"/>
      <c r="L1540" s="157"/>
      <c r="M1540" s="163"/>
      <c r="T1540" s="164"/>
      <c r="AT1540" s="159" t="s">
        <v>328</v>
      </c>
      <c r="AU1540" s="159" t="s">
        <v>88</v>
      </c>
      <c r="AV1540" s="12" t="s">
        <v>88</v>
      </c>
      <c r="AW1540" s="12" t="s">
        <v>31</v>
      </c>
      <c r="AX1540" s="12" t="s">
        <v>76</v>
      </c>
      <c r="AY1540" s="159" t="s">
        <v>317</v>
      </c>
    </row>
    <row r="1541" spans="2:65" s="13" customFormat="1" ht="10">
      <c r="B1541" s="165"/>
      <c r="D1541" s="158" t="s">
        <v>328</v>
      </c>
      <c r="E1541" s="166" t="s">
        <v>1</v>
      </c>
      <c r="F1541" s="167" t="s">
        <v>1897</v>
      </c>
      <c r="H1541" s="168">
        <v>61.548000000000002</v>
      </c>
      <c r="I1541" s="169"/>
      <c r="L1541" s="165"/>
      <c r="M1541" s="170"/>
      <c r="T1541" s="171"/>
      <c r="AT1541" s="166" t="s">
        <v>328</v>
      </c>
      <c r="AU1541" s="166" t="s">
        <v>88</v>
      </c>
      <c r="AV1541" s="13" t="s">
        <v>92</v>
      </c>
      <c r="AW1541" s="13" t="s">
        <v>31</v>
      </c>
      <c r="AX1541" s="13" t="s">
        <v>76</v>
      </c>
      <c r="AY1541" s="166" t="s">
        <v>317</v>
      </c>
    </row>
    <row r="1542" spans="2:65" s="12" customFormat="1" ht="10">
      <c r="B1542" s="157"/>
      <c r="D1542" s="158" t="s">
        <v>328</v>
      </c>
      <c r="E1542" s="159" t="s">
        <v>1</v>
      </c>
      <c r="F1542" s="160" t="s">
        <v>1898</v>
      </c>
      <c r="H1542" s="161">
        <v>6.2</v>
      </c>
      <c r="I1542" s="162"/>
      <c r="L1542" s="157"/>
      <c r="M1542" s="163"/>
      <c r="T1542" s="164"/>
      <c r="AT1542" s="159" t="s">
        <v>328</v>
      </c>
      <c r="AU1542" s="159" t="s">
        <v>88</v>
      </c>
      <c r="AV1542" s="12" t="s">
        <v>88</v>
      </c>
      <c r="AW1542" s="12" t="s">
        <v>31</v>
      </c>
      <c r="AX1542" s="12" t="s">
        <v>76</v>
      </c>
      <c r="AY1542" s="159" t="s">
        <v>317</v>
      </c>
    </row>
    <row r="1543" spans="2:65" s="13" customFormat="1" ht="10">
      <c r="B1543" s="165"/>
      <c r="D1543" s="158" t="s">
        <v>328</v>
      </c>
      <c r="E1543" s="166" t="s">
        <v>1</v>
      </c>
      <c r="F1543" s="167" t="s">
        <v>1899</v>
      </c>
      <c r="H1543" s="168">
        <v>6.2</v>
      </c>
      <c r="I1543" s="169"/>
      <c r="L1543" s="165"/>
      <c r="M1543" s="170"/>
      <c r="T1543" s="171"/>
      <c r="AT1543" s="166" t="s">
        <v>328</v>
      </c>
      <c r="AU1543" s="166" t="s">
        <v>88</v>
      </c>
      <c r="AV1543" s="13" t="s">
        <v>92</v>
      </c>
      <c r="AW1543" s="13" t="s">
        <v>31</v>
      </c>
      <c r="AX1543" s="13" t="s">
        <v>76</v>
      </c>
      <c r="AY1543" s="166" t="s">
        <v>317</v>
      </c>
    </row>
    <row r="1544" spans="2:65" s="12" customFormat="1" ht="10">
      <c r="B1544" s="157"/>
      <c r="D1544" s="158" t="s">
        <v>328</v>
      </c>
      <c r="E1544" s="159" t="s">
        <v>1</v>
      </c>
      <c r="F1544" s="160" t="s">
        <v>2271</v>
      </c>
      <c r="H1544" s="161">
        <v>4.17</v>
      </c>
      <c r="I1544" s="162"/>
      <c r="L1544" s="157"/>
      <c r="M1544" s="163"/>
      <c r="T1544" s="164"/>
      <c r="AT1544" s="159" t="s">
        <v>328</v>
      </c>
      <c r="AU1544" s="159" t="s">
        <v>88</v>
      </c>
      <c r="AV1544" s="12" t="s">
        <v>88</v>
      </c>
      <c r="AW1544" s="12" t="s">
        <v>31</v>
      </c>
      <c r="AX1544" s="12" t="s">
        <v>76</v>
      </c>
      <c r="AY1544" s="159" t="s">
        <v>317</v>
      </c>
    </row>
    <row r="1545" spans="2:65" s="13" customFormat="1" ht="10">
      <c r="B1545" s="165"/>
      <c r="D1545" s="158" t="s">
        <v>328</v>
      </c>
      <c r="E1545" s="166" t="s">
        <v>1</v>
      </c>
      <c r="F1545" s="167" t="s">
        <v>1901</v>
      </c>
      <c r="H1545" s="168">
        <v>4.17</v>
      </c>
      <c r="I1545" s="169"/>
      <c r="L1545" s="165"/>
      <c r="M1545" s="170"/>
      <c r="T1545" s="171"/>
      <c r="AT1545" s="166" t="s">
        <v>328</v>
      </c>
      <c r="AU1545" s="166" t="s">
        <v>88</v>
      </c>
      <c r="AV1545" s="13" t="s">
        <v>92</v>
      </c>
      <c r="AW1545" s="13" t="s">
        <v>31</v>
      </c>
      <c r="AX1545" s="13" t="s">
        <v>76</v>
      </c>
      <c r="AY1545" s="166" t="s">
        <v>317</v>
      </c>
    </row>
    <row r="1546" spans="2:65" s="12" customFormat="1" ht="10">
      <c r="B1546" s="157"/>
      <c r="D1546" s="158" t="s">
        <v>328</v>
      </c>
      <c r="E1546" s="159" t="s">
        <v>1</v>
      </c>
      <c r="F1546" s="160" t="s">
        <v>1928</v>
      </c>
      <c r="H1546" s="161">
        <v>4.75</v>
      </c>
      <c r="I1546" s="162"/>
      <c r="L1546" s="157"/>
      <c r="M1546" s="163"/>
      <c r="T1546" s="164"/>
      <c r="AT1546" s="159" t="s">
        <v>328</v>
      </c>
      <c r="AU1546" s="159" t="s">
        <v>88</v>
      </c>
      <c r="AV1546" s="12" t="s">
        <v>88</v>
      </c>
      <c r="AW1546" s="12" t="s">
        <v>31</v>
      </c>
      <c r="AX1546" s="12" t="s">
        <v>76</v>
      </c>
      <c r="AY1546" s="159" t="s">
        <v>317</v>
      </c>
    </row>
    <row r="1547" spans="2:65" s="13" customFormat="1" ht="10">
      <c r="B1547" s="165"/>
      <c r="D1547" s="158" t="s">
        <v>328</v>
      </c>
      <c r="E1547" s="166" t="s">
        <v>1</v>
      </c>
      <c r="F1547" s="167" t="s">
        <v>1929</v>
      </c>
      <c r="H1547" s="168">
        <v>4.75</v>
      </c>
      <c r="I1547" s="169"/>
      <c r="L1547" s="165"/>
      <c r="M1547" s="170"/>
      <c r="T1547" s="171"/>
      <c r="AT1547" s="166" t="s">
        <v>328</v>
      </c>
      <c r="AU1547" s="166" t="s">
        <v>88</v>
      </c>
      <c r="AV1547" s="13" t="s">
        <v>92</v>
      </c>
      <c r="AW1547" s="13" t="s">
        <v>31</v>
      </c>
      <c r="AX1547" s="13" t="s">
        <v>76</v>
      </c>
      <c r="AY1547" s="166" t="s">
        <v>317</v>
      </c>
    </row>
    <row r="1548" spans="2:65" s="12" customFormat="1" ht="10">
      <c r="B1548" s="157"/>
      <c r="D1548" s="158" t="s">
        <v>328</v>
      </c>
      <c r="E1548" s="159" t="s">
        <v>1</v>
      </c>
      <c r="F1548" s="160" t="s">
        <v>1930</v>
      </c>
      <c r="H1548" s="161">
        <v>10.88</v>
      </c>
      <c r="I1548" s="162"/>
      <c r="L1548" s="157"/>
      <c r="M1548" s="163"/>
      <c r="T1548" s="164"/>
      <c r="AT1548" s="159" t="s">
        <v>328</v>
      </c>
      <c r="AU1548" s="159" t="s">
        <v>88</v>
      </c>
      <c r="AV1548" s="12" t="s">
        <v>88</v>
      </c>
      <c r="AW1548" s="12" t="s">
        <v>31</v>
      </c>
      <c r="AX1548" s="12" t="s">
        <v>76</v>
      </c>
      <c r="AY1548" s="159" t="s">
        <v>317</v>
      </c>
    </row>
    <row r="1549" spans="2:65" s="13" customFormat="1" ht="10">
      <c r="B1549" s="165"/>
      <c r="D1549" s="158" t="s">
        <v>328</v>
      </c>
      <c r="E1549" s="166" t="s">
        <v>1</v>
      </c>
      <c r="F1549" s="167" t="s">
        <v>2272</v>
      </c>
      <c r="H1549" s="168">
        <v>10.88</v>
      </c>
      <c r="I1549" s="169"/>
      <c r="L1549" s="165"/>
      <c r="M1549" s="170"/>
      <c r="T1549" s="171"/>
      <c r="AT1549" s="166" t="s">
        <v>328</v>
      </c>
      <c r="AU1549" s="166" t="s">
        <v>88</v>
      </c>
      <c r="AV1549" s="13" t="s">
        <v>92</v>
      </c>
      <c r="AW1549" s="13" t="s">
        <v>31</v>
      </c>
      <c r="AX1549" s="13" t="s">
        <v>76</v>
      </c>
      <c r="AY1549" s="166" t="s">
        <v>317</v>
      </c>
    </row>
    <row r="1550" spans="2:65" s="12" customFormat="1" ht="10">
      <c r="B1550" s="157"/>
      <c r="D1550" s="158" t="s">
        <v>328</v>
      </c>
      <c r="E1550" s="159" t="s">
        <v>1</v>
      </c>
      <c r="F1550" s="160" t="s">
        <v>1904</v>
      </c>
      <c r="H1550" s="161">
        <v>9.1300000000000008</v>
      </c>
      <c r="I1550" s="162"/>
      <c r="L1550" s="157"/>
      <c r="M1550" s="163"/>
      <c r="T1550" s="164"/>
      <c r="AT1550" s="159" t="s">
        <v>328</v>
      </c>
      <c r="AU1550" s="159" t="s">
        <v>88</v>
      </c>
      <c r="AV1550" s="12" t="s">
        <v>88</v>
      </c>
      <c r="AW1550" s="12" t="s">
        <v>31</v>
      </c>
      <c r="AX1550" s="12" t="s">
        <v>76</v>
      </c>
      <c r="AY1550" s="159" t="s">
        <v>317</v>
      </c>
    </row>
    <row r="1551" spans="2:65" s="13" customFormat="1" ht="10">
      <c r="B1551" s="165"/>
      <c r="D1551" s="158" t="s">
        <v>328</v>
      </c>
      <c r="E1551" s="166" t="s">
        <v>1</v>
      </c>
      <c r="F1551" s="167" t="s">
        <v>1905</v>
      </c>
      <c r="H1551" s="168">
        <v>9.1300000000000008</v>
      </c>
      <c r="I1551" s="169"/>
      <c r="L1551" s="165"/>
      <c r="M1551" s="170"/>
      <c r="T1551" s="171"/>
      <c r="AT1551" s="166" t="s">
        <v>328</v>
      </c>
      <c r="AU1551" s="166" t="s">
        <v>88</v>
      </c>
      <c r="AV1551" s="13" t="s">
        <v>92</v>
      </c>
      <c r="AW1551" s="13" t="s">
        <v>31</v>
      </c>
      <c r="AX1551" s="13" t="s">
        <v>76</v>
      </c>
      <c r="AY1551" s="166" t="s">
        <v>317</v>
      </c>
    </row>
    <row r="1552" spans="2:65" s="12" customFormat="1" ht="10">
      <c r="B1552" s="157"/>
      <c r="D1552" s="158" t="s">
        <v>328</v>
      </c>
      <c r="E1552" s="159" t="s">
        <v>1</v>
      </c>
      <c r="F1552" s="160" t="s">
        <v>2120</v>
      </c>
      <c r="H1552" s="161">
        <v>13.25</v>
      </c>
      <c r="I1552" s="162"/>
      <c r="L1552" s="157"/>
      <c r="M1552" s="163"/>
      <c r="T1552" s="164"/>
      <c r="AT1552" s="159" t="s">
        <v>328</v>
      </c>
      <c r="AU1552" s="159" t="s">
        <v>88</v>
      </c>
      <c r="AV1552" s="12" t="s">
        <v>88</v>
      </c>
      <c r="AW1552" s="12" t="s">
        <v>31</v>
      </c>
      <c r="AX1552" s="12" t="s">
        <v>76</v>
      </c>
      <c r="AY1552" s="159" t="s">
        <v>317</v>
      </c>
    </row>
    <row r="1553" spans="2:65" s="13" customFormat="1" ht="10">
      <c r="B1553" s="165"/>
      <c r="D1553" s="158" t="s">
        <v>328</v>
      </c>
      <c r="E1553" s="166" t="s">
        <v>1</v>
      </c>
      <c r="F1553" s="167" t="s">
        <v>1895</v>
      </c>
      <c r="H1553" s="168">
        <v>13.25</v>
      </c>
      <c r="I1553" s="169"/>
      <c r="L1553" s="165"/>
      <c r="M1553" s="170"/>
      <c r="T1553" s="171"/>
      <c r="AT1553" s="166" t="s">
        <v>328</v>
      </c>
      <c r="AU1553" s="166" t="s">
        <v>88</v>
      </c>
      <c r="AV1553" s="13" t="s">
        <v>92</v>
      </c>
      <c r="AW1553" s="13" t="s">
        <v>31</v>
      </c>
      <c r="AX1553" s="13" t="s">
        <v>76</v>
      </c>
      <c r="AY1553" s="166" t="s">
        <v>317</v>
      </c>
    </row>
    <row r="1554" spans="2:65" s="14" customFormat="1" ht="10">
      <c r="B1554" s="172"/>
      <c r="D1554" s="158" t="s">
        <v>328</v>
      </c>
      <c r="E1554" s="173" t="s">
        <v>1</v>
      </c>
      <c r="F1554" s="174" t="s">
        <v>332</v>
      </c>
      <c r="H1554" s="175">
        <v>559.952</v>
      </c>
      <c r="I1554" s="176"/>
      <c r="L1554" s="172"/>
      <c r="M1554" s="177"/>
      <c r="T1554" s="178"/>
      <c r="AT1554" s="173" t="s">
        <v>328</v>
      </c>
      <c r="AU1554" s="173" t="s">
        <v>88</v>
      </c>
      <c r="AV1554" s="14" t="s">
        <v>323</v>
      </c>
      <c r="AW1554" s="14" t="s">
        <v>31</v>
      </c>
      <c r="AX1554" s="14" t="s">
        <v>83</v>
      </c>
      <c r="AY1554" s="173" t="s">
        <v>317</v>
      </c>
    </row>
    <row r="1555" spans="2:65" s="1" customFormat="1" ht="37.75" customHeight="1">
      <c r="B1555" s="142"/>
      <c r="C1555" s="143" t="s">
        <v>1555</v>
      </c>
      <c r="D1555" s="143" t="s">
        <v>319</v>
      </c>
      <c r="E1555" s="144" t="s">
        <v>2273</v>
      </c>
      <c r="F1555" s="145" t="s">
        <v>2274</v>
      </c>
      <c r="G1555" s="146" t="s">
        <v>444</v>
      </c>
      <c r="H1555" s="147">
        <v>736.2</v>
      </c>
      <c r="I1555" s="148"/>
      <c r="J1555" s="149">
        <f>ROUND(I1555*H1555,2)</f>
        <v>0</v>
      </c>
      <c r="K1555" s="150"/>
      <c r="L1555" s="31"/>
      <c r="M1555" s="151" t="s">
        <v>1</v>
      </c>
      <c r="N1555" s="152" t="s">
        <v>42</v>
      </c>
      <c r="P1555" s="153">
        <f>O1555*H1555</f>
        <v>0</v>
      </c>
      <c r="Q1555" s="153">
        <v>1.73E-3</v>
      </c>
      <c r="R1555" s="153">
        <f>Q1555*H1555</f>
        <v>1.2736260000000001</v>
      </c>
      <c r="S1555" s="153">
        <v>0</v>
      </c>
      <c r="T1555" s="154">
        <f>S1555*H1555</f>
        <v>0</v>
      </c>
      <c r="AR1555" s="155" t="s">
        <v>396</v>
      </c>
      <c r="AT1555" s="155" t="s">
        <v>319</v>
      </c>
      <c r="AU1555" s="155" t="s">
        <v>88</v>
      </c>
      <c r="AY1555" s="16" t="s">
        <v>317</v>
      </c>
      <c r="BE1555" s="156">
        <f>IF(N1555="základná",J1555,0)</f>
        <v>0</v>
      </c>
      <c r="BF1555" s="156">
        <f>IF(N1555="znížená",J1555,0)</f>
        <v>0</v>
      </c>
      <c r="BG1555" s="156">
        <f>IF(N1555="zákl. prenesená",J1555,0)</f>
        <v>0</v>
      </c>
      <c r="BH1555" s="156">
        <f>IF(N1555="zníž. prenesená",J1555,0)</f>
        <v>0</v>
      </c>
      <c r="BI1555" s="156">
        <f>IF(N1555="nulová",J1555,0)</f>
        <v>0</v>
      </c>
      <c r="BJ1555" s="16" t="s">
        <v>88</v>
      </c>
      <c r="BK1555" s="156">
        <f>ROUND(I1555*H1555,2)</f>
        <v>0</v>
      </c>
      <c r="BL1555" s="16" t="s">
        <v>396</v>
      </c>
      <c r="BM1555" s="155" t="s">
        <v>2275</v>
      </c>
    </row>
    <row r="1556" spans="2:65" s="12" customFormat="1" ht="10">
      <c r="B1556" s="157"/>
      <c r="D1556" s="158" t="s">
        <v>328</v>
      </c>
      <c r="E1556" s="159" t="s">
        <v>1</v>
      </c>
      <c r="F1556" s="160" t="s">
        <v>2276</v>
      </c>
      <c r="H1556" s="161">
        <v>282.60000000000002</v>
      </c>
      <c r="I1556" s="162"/>
      <c r="L1556" s="157"/>
      <c r="M1556" s="163"/>
      <c r="T1556" s="164"/>
      <c r="AT1556" s="159" t="s">
        <v>328</v>
      </c>
      <c r="AU1556" s="159" t="s">
        <v>88</v>
      </c>
      <c r="AV1556" s="12" t="s">
        <v>88</v>
      </c>
      <c r="AW1556" s="12" t="s">
        <v>31</v>
      </c>
      <c r="AX1556" s="12" t="s">
        <v>76</v>
      </c>
      <c r="AY1556" s="159" t="s">
        <v>317</v>
      </c>
    </row>
    <row r="1557" spans="2:65" s="12" customFormat="1" ht="10">
      <c r="B1557" s="157"/>
      <c r="D1557" s="158" t="s">
        <v>328</v>
      </c>
      <c r="E1557" s="159" t="s">
        <v>1</v>
      </c>
      <c r="F1557" s="160" t="s">
        <v>2277</v>
      </c>
      <c r="H1557" s="161">
        <v>453.6</v>
      </c>
      <c r="I1557" s="162"/>
      <c r="L1557" s="157"/>
      <c r="M1557" s="163"/>
      <c r="T1557" s="164"/>
      <c r="AT1557" s="159" t="s">
        <v>328</v>
      </c>
      <c r="AU1557" s="159" t="s">
        <v>88</v>
      </c>
      <c r="AV1557" s="12" t="s">
        <v>88</v>
      </c>
      <c r="AW1557" s="12" t="s">
        <v>31</v>
      </c>
      <c r="AX1557" s="12" t="s">
        <v>76</v>
      </c>
      <c r="AY1557" s="159" t="s">
        <v>317</v>
      </c>
    </row>
    <row r="1558" spans="2:65" s="13" customFormat="1" ht="10">
      <c r="B1558" s="165"/>
      <c r="D1558" s="158" t="s">
        <v>328</v>
      </c>
      <c r="E1558" s="166" t="s">
        <v>1</v>
      </c>
      <c r="F1558" s="167" t="s">
        <v>331</v>
      </c>
      <c r="H1558" s="168">
        <v>736.2</v>
      </c>
      <c r="I1558" s="169"/>
      <c r="L1558" s="165"/>
      <c r="M1558" s="170"/>
      <c r="T1558" s="171"/>
      <c r="AT1558" s="166" t="s">
        <v>328</v>
      </c>
      <c r="AU1558" s="166" t="s">
        <v>88</v>
      </c>
      <c r="AV1558" s="13" t="s">
        <v>92</v>
      </c>
      <c r="AW1558" s="13" t="s">
        <v>31</v>
      </c>
      <c r="AX1558" s="13" t="s">
        <v>76</v>
      </c>
      <c r="AY1558" s="166" t="s">
        <v>317</v>
      </c>
    </row>
    <row r="1559" spans="2:65" s="14" customFormat="1" ht="10">
      <c r="B1559" s="172"/>
      <c r="D1559" s="158" t="s">
        <v>328</v>
      </c>
      <c r="E1559" s="173" t="s">
        <v>1</v>
      </c>
      <c r="F1559" s="174" t="s">
        <v>332</v>
      </c>
      <c r="H1559" s="175">
        <v>736.2</v>
      </c>
      <c r="I1559" s="176"/>
      <c r="L1559" s="172"/>
      <c r="M1559" s="177"/>
      <c r="T1559" s="178"/>
      <c r="AT1559" s="173" t="s">
        <v>328</v>
      </c>
      <c r="AU1559" s="173" t="s">
        <v>88</v>
      </c>
      <c r="AV1559" s="14" t="s">
        <v>323</v>
      </c>
      <c r="AW1559" s="14" t="s">
        <v>31</v>
      </c>
      <c r="AX1559" s="14" t="s">
        <v>83</v>
      </c>
      <c r="AY1559" s="173" t="s">
        <v>317</v>
      </c>
    </row>
    <row r="1560" spans="2:65" s="1" customFormat="1" ht="55.5" customHeight="1">
      <c r="B1560" s="142"/>
      <c r="C1560" s="143" t="s">
        <v>2278</v>
      </c>
      <c r="D1560" s="143" t="s">
        <v>319</v>
      </c>
      <c r="E1560" s="144" t="s">
        <v>2279</v>
      </c>
      <c r="F1560" s="145" t="s">
        <v>2280</v>
      </c>
      <c r="G1560" s="146" t="s">
        <v>444</v>
      </c>
      <c r="H1560" s="147">
        <v>249.75</v>
      </c>
      <c r="I1560" s="148"/>
      <c r="J1560" s="149">
        <f>ROUND(I1560*H1560,2)</f>
        <v>0</v>
      </c>
      <c r="K1560" s="150"/>
      <c r="L1560" s="31"/>
      <c r="M1560" s="151" t="s">
        <v>1</v>
      </c>
      <c r="N1560" s="152" t="s">
        <v>42</v>
      </c>
      <c r="P1560" s="153">
        <f>O1560*H1560</f>
        <v>0</v>
      </c>
      <c r="Q1560" s="153">
        <v>5.5999999999999999E-3</v>
      </c>
      <c r="R1560" s="153">
        <f>Q1560*H1560</f>
        <v>1.3986000000000001</v>
      </c>
      <c r="S1560" s="153">
        <v>0</v>
      </c>
      <c r="T1560" s="154">
        <f>S1560*H1560</f>
        <v>0</v>
      </c>
      <c r="AR1560" s="155" t="s">
        <v>396</v>
      </c>
      <c r="AT1560" s="155" t="s">
        <v>319</v>
      </c>
      <c r="AU1560" s="155" t="s">
        <v>88</v>
      </c>
      <c r="AY1560" s="16" t="s">
        <v>317</v>
      </c>
      <c r="BE1560" s="156">
        <f>IF(N1560="základná",J1560,0)</f>
        <v>0</v>
      </c>
      <c r="BF1560" s="156">
        <f>IF(N1560="znížená",J1560,0)</f>
        <v>0</v>
      </c>
      <c r="BG1560" s="156">
        <f>IF(N1560="zákl. prenesená",J1560,0)</f>
        <v>0</v>
      </c>
      <c r="BH1560" s="156">
        <f>IF(N1560="zníž. prenesená",J1560,0)</f>
        <v>0</v>
      </c>
      <c r="BI1560" s="156">
        <f>IF(N1560="nulová",J1560,0)</f>
        <v>0</v>
      </c>
      <c r="BJ1560" s="16" t="s">
        <v>88</v>
      </c>
      <c r="BK1560" s="156">
        <f>ROUND(I1560*H1560,2)</f>
        <v>0</v>
      </c>
      <c r="BL1560" s="16" t="s">
        <v>396</v>
      </c>
      <c r="BM1560" s="155" t="s">
        <v>2281</v>
      </c>
    </row>
    <row r="1561" spans="2:65" s="12" customFormat="1" ht="10">
      <c r="B1561" s="157"/>
      <c r="D1561" s="158" t="s">
        <v>328</v>
      </c>
      <c r="E1561" s="159" t="s">
        <v>1</v>
      </c>
      <c r="F1561" s="160" t="s">
        <v>2282</v>
      </c>
      <c r="H1561" s="161">
        <v>249.75</v>
      </c>
      <c r="I1561" s="162"/>
      <c r="L1561" s="157"/>
      <c r="M1561" s="163"/>
      <c r="T1561" s="164"/>
      <c r="AT1561" s="159" t="s">
        <v>328</v>
      </c>
      <c r="AU1561" s="159" t="s">
        <v>88</v>
      </c>
      <c r="AV1561" s="12" t="s">
        <v>88</v>
      </c>
      <c r="AW1561" s="12" t="s">
        <v>31</v>
      </c>
      <c r="AX1561" s="12" t="s">
        <v>76</v>
      </c>
      <c r="AY1561" s="159" t="s">
        <v>317</v>
      </c>
    </row>
    <row r="1562" spans="2:65" s="13" customFormat="1" ht="10">
      <c r="B1562" s="165"/>
      <c r="D1562" s="158" t="s">
        <v>328</v>
      </c>
      <c r="E1562" s="166" t="s">
        <v>1</v>
      </c>
      <c r="F1562" s="167" t="s">
        <v>2283</v>
      </c>
      <c r="H1562" s="168">
        <v>249.75</v>
      </c>
      <c r="I1562" s="169"/>
      <c r="L1562" s="165"/>
      <c r="M1562" s="170"/>
      <c r="T1562" s="171"/>
      <c r="AT1562" s="166" t="s">
        <v>328</v>
      </c>
      <c r="AU1562" s="166" t="s">
        <v>88</v>
      </c>
      <c r="AV1562" s="13" t="s">
        <v>92</v>
      </c>
      <c r="AW1562" s="13" t="s">
        <v>31</v>
      </c>
      <c r="AX1562" s="13" t="s">
        <v>76</v>
      </c>
      <c r="AY1562" s="166" t="s">
        <v>317</v>
      </c>
    </row>
    <row r="1563" spans="2:65" s="14" customFormat="1" ht="10">
      <c r="B1563" s="172"/>
      <c r="D1563" s="158" t="s">
        <v>328</v>
      </c>
      <c r="E1563" s="173" t="s">
        <v>1</v>
      </c>
      <c r="F1563" s="174" t="s">
        <v>332</v>
      </c>
      <c r="H1563" s="175">
        <v>249.75</v>
      </c>
      <c r="I1563" s="176"/>
      <c r="L1563" s="172"/>
      <c r="M1563" s="177"/>
      <c r="T1563" s="178"/>
      <c r="AT1563" s="173" t="s">
        <v>328</v>
      </c>
      <c r="AU1563" s="173" t="s">
        <v>88</v>
      </c>
      <c r="AV1563" s="14" t="s">
        <v>323</v>
      </c>
      <c r="AW1563" s="14" t="s">
        <v>31</v>
      </c>
      <c r="AX1563" s="14" t="s">
        <v>83</v>
      </c>
      <c r="AY1563" s="173" t="s">
        <v>317</v>
      </c>
    </row>
    <row r="1564" spans="2:65" s="1" customFormat="1" ht="55.5" customHeight="1">
      <c r="B1564" s="142"/>
      <c r="C1564" s="143" t="s">
        <v>2284</v>
      </c>
      <c r="D1564" s="143" t="s">
        <v>319</v>
      </c>
      <c r="E1564" s="144" t="s">
        <v>2285</v>
      </c>
      <c r="F1564" s="145" t="s">
        <v>2286</v>
      </c>
      <c r="G1564" s="146" t="s">
        <v>444</v>
      </c>
      <c r="H1564" s="147">
        <v>535.63099999999997</v>
      </c>
      <c r="I1564" s="148"/>
      <c r="J1564" s="149">
        <f>ROUND(I1564*H1564,2)</f>
        <v>0</v>
      </c>
      <c r="K1564" s="150"/>
      <c r="L1564" s="31"/>
      <c r="M1564" s="151" t="s">
        <v>1</v>
      </c>
      <c r="N1564" s="152" t="s">
        <v>42</v>
      </c>
      <c r="P1564" s="153">
        <f>O1564*H1564</f>
        <v>0</v>
      </c>
      <c r="Q1564" s="153">
        <v>5.5999999999999999E-3</v>
      </c>
      <c r="R1564" s="153">
        <f>Q1564*H1564</f>
        <v>2.9995335999999999</v>
      </c>
      <c r="S1564" s="153">
        <v>0</v>
      </c>
      <c r="T1564" s="154">
        <f>S1564*H1564</f>
        <v>0</v>
      </c>
      <c r="AR1564" s="155" t="s">
        <v>396</v>
      </c>
      <c r="AT1564" s="155" t="s">
        <v>319</v>
      </c>
      <c r="AU1564" s="155" t="s">
        <v>88</v>
      </c>
      <c r="AY1564" s="16" t="s">
        <v>317</v>
      </c>
      <c r="BE1564" s="156">
        <f>IF(N1564="základná",J1564,0)</f>
        <v>0</v>
      </c>
      <c r="BF1564" s="156">
        <f>IF(N1564="znížená",J1564,0)</f>
        <v>0</v>
      </c>
      <c r="BG1564" s="156">
        <f>IF(N1564="zákl. prenesená",J1564,0)</f>
        <v>0</v>
      </c>
      <c r="BH1564" s="156">
        <f>IF(N1564="zníž. prenesená",J1564,0)</f>
        <v>0</v>
      </c>
      <c r="BI1564" s="156">
        <f>IF(N1564="nulová",J1564,0)</f>
        <v>0</v>
      </c>
      <c r="BJ1564" s="16" t="s">
        <v>88</v>
      </c>
      <c r="BK1564" s="156">
        <f>ROUND(I1564*H1564,2)</f>
        <v>0</v>
      </c>
      <c r="BL1564" s="16" t="s">
        <v>396</v>
      </c>
      <c r="BM1564" s="155" t="s">
        <v>2287</v>
      </c>
    </row>
    <row r="1565" spans="2:65" s="12" customFormat="1" ht="10">
      <c r="B1565" s="157"/>
      <c r="D1565" s="158" t="s">
        <v>328</v>
      </c>
      <c r="E1565" s="159" t="s">
        <v>1</v>
      </c>
      <c r="F1565" s="160" t="s">
        <v>2252</v>
      </c>
      <c r="H1565" s="161">
        <v>289.58</v>
      </c>
      <c r="I1565" s="162"/>
      <c r="L1565" s="157"/>
      <c r="M1565" s="163"/>
      <c r="T1565" s="164"/>
      <c r="AT1565" s="159" t="s">
        <v>328</v>
      </c>
      <c r="AU1565" s="159" t="s">
        <v>88</v>
      </c>
      <c r="AV1565" s="12" t="s">
        <v>88</v>
      </c>
      <c r="AW1565" s="12" t="s">
        <v>31</v>
      </c>
      <c r="AX1565" s="12" t="s">
        <v>76</v>
      </c>
      <c r="AY1565" s="159" t="s">
        <v>317</v>
      </c>
    </row>
    <row r="1566" spans="2:65" s="13" customFormat="1" ht="10">
      <c r="B1566" s="165"/>
      <c r="D1566" s="158" t="s">
        <v>328</v>
      </c>
      <c r="E1566" s="166" t="s">
        <v>1</v>
      </c>
      <c r="F1566" s="167" t="s">
        <v>2288</v>
      </c>
      <c r="H1566" s="168">
        <v>289.58</v>
      </c>
      <c r="I1566" s="169"/>
      <c r="L1566" s="165"/>
      <c r="M1566" s="170"/>
      <c r="T1566" s="171"/>
      <c r="AT1566" s="166" t="s">
        <v>328</v>
      </c>
      <c r="AU1566" s="166" t="s">
        <v>88</v>
      </c>
      <c r="AV1566" s="13" t="s">
        <v>92</v>
      </c>
      <c r="AW1566" s="13" t="s">
        <v>31</v>
      </c>
      <c r="AX1566" s="13" t="s">
        <v>76</v>
      </c>
      <c r="AY1566" s="166" t="s">
        <v>317</v>
      </c>
    </row>
    <row r="1567" spans="2:65" s="12" customFormat="1" ht="10">
      <c r="B1567" s="157"/>
      <c r="D1567" s="158" t="s">
        <v>328</v>
      </c>
      <c r="E1567" s="159" t="s">
        <v>1</v>
      </c>
      <c r="F1567" s="160" t="s">
        <v>1789</v>
      </c>
      <c r="H1567" s="161">
        <v>188.07</v>
      </c>
      <c r="I1567" s="162"/>
      <c r="L1567" s="157"/>
      <c r="M1567" s="163"/>
      <c r="T1567" s="164"/>
      <c r="AT1567" s="159" t="s">
        <v>328</v>
      </c>
      <c r="AU1567" s="159" t="s">
        <v>88</v>
      </c>
      <c r="AV1567" s="12" t="s">
        <v>88</v>
      </c>
      <c r="AW1567" s="12" t="s">
        <v>31</v>
      </c>
      <c r="AX1567" s="12" t="s">
        <v>76</v>
      </c>
      <c r="AY1567" s="159" t="s">
        <v>317</v>
      </c>
    </row>
    <row r="1568" spans="2:65" s="13" customFormat="1" ht="10">
      <c r="B1568" s="165"/>
      <c r="D1568" s="158" t="s">
        <v>328</v>
      </c>
      <c r="E1568" s="166" t="s">
        <v>1</v>
      </c>
      <c r="F1568" s="167" t="s">
        <v>2289</v>
      </c>
      <c r="H1568" s="168">
        <v>188.07</v>
      </c>
      <c r="I1568" s="169"/>
      <c r="L1568" s="165"/>
      <c r="M1568" s="170"/>
      <c r="T1568" s="171"/>
      <c r="AT1568" s="166" t="s">
        <v>328</v>
      </c>
      <c r="AU1568" s="166" t="s">
        <v>88</v>
      </c>
      <c r="AV1568" s="13" t="s">
        <v>92</v>
      </c>
      <c r="AW1568" s="13" t="s">
        <v>31</v>
      </c>
      <c r="AX1568" s="13" t="s">
        <v>76</v>
      </c>
      <c r="AY1568" s="166" t="s">
        <v>317</v>
      </c>
    </row>
    <row r="1569" spans="2:65" s="12" customFormat="1" ht="10">
      <c r="B1569" s="157"/>
      <c r="D1569" s="158" t="s">
        <v>328</v>
      </c>
      <c r="E1569" s="159" t="s">
        <v>1</v>
      </c>
      <c r="F1569" s="160" t="s">
        <v>2253</v>
      </c>
      <c r="H1569" s="161">
        <v>5.38</v>
      </c>
      <c r="I1569" s="162"/>
      <c r="L1569" s="157"/>
      <c r="M1569" s="163"/>
      <c r="T1569" s="164"/>
      <c r="AT1569" s="159" t="s">
        <v>328</v>
      </c>
      <c r="AU1569" s="159" t="s">
        <v>88</v>
      </c>
      <c r="AV1569" s="12" t="s">
        <v>88</v>
      </c>
      <c r="AW1569" s="12" t="s">
        <v>31</v>
      </c>
      <c r="AX1569" s="12" t="s">
        <v>76</v>
      </c>
      <c r="AY1569" s="159" t="s">
        <v>317</v>
      </c>
    </row>
    <row r="1570" spans="2:65" s="13" customFormat="1" ht="10">
      <c r="B1570" s="165"/>
      <c r="D1570" s="158" t="s">
        <v>328</v>
      </c>
      <c r="E1570" s="166" t="s">
        <v>1</v>
      </c>
      <c r="F1570" s="167" t="s">
        <v>2254</v>
      </c>
      <c r="H1570" s="168">
        <v>5.38</v>
      </c>
      <c r="I1570" s="169"/>
      <c r="L1570" s="165"/>
      <c r="M1570" s="170"/>
      <c r="T1570" s="171"/>
      <c r="AT1570" s="166" t="s">
        <v>328</v>
      </c>
      <c r="AU1570" s="166" t="s">
        <v>88</v>
      </c>
      <c r="AV1570" s="13" t="s">
        <v>92</v>
      </c>
      <c r="AW1570" s="13" t="s">
        <v>31</v>
      </c>
      <c r="AX1570" s="13" t="s">
        <v>76</v>
      </c>
      <c r="AY1570" s="166" t="s">
        <v>317</v>
      </c>
    </row>
    <row r="1571" spans="2:65" s="12" customFormat="1" ht="10">
      <c r="B1571" s="157"/>
      <c r="D1571" s="158" t="s">
        <v>328</v>
      </c>
      <c r="E1571" s="159" t="s">
        <v>1</v>
      </c>
      <c r="F1571" s="160" t="s">
        <v>2290</v>
      </c>
      <c r="H1571" s="161">
        <v>37</v>
      </c>
      <c r="I1571" s="162"/>
      <c r="L1571" s="157"/>
      <c r="M1571" s="163"/>
      <c r="T1571" s="164"/>
      <c r="AT1571" s="159" t="s">
        <v>328</v>
      </c>
      <c r="AU1571" s="159" t="s">
        <v>88</v>
      </c>
      <c r="AV1571" s="12" t="s">
        <v>88</v>
      </c>
      <c r="AW1571" s="12" t="s">
        <v>31</v>
      </c>
      <c r="AX1571" s="12" t="s">
        <v>76</v>
      </c>
      <c r="AY1571" s="159" t="s">
        <v>317</v>
      </c>
    </row>
    <row r="1572" spans="2:65" s="13" customFormat="1" ht="10">
      <c r="B1572" s="165"/>
      <c r="D1572" s="158" t="s">
        <v>328</v>
      </c>
      <c r="E1572" s="166" t="s">
        <v>1</v>
      </c>
      <c r="F1572" s="167" t="s">
        <v>2283</v>
      </c>
      <c r="H1572" s="168">
        <v>37</v>
      </c>
      <c r="I1572" s="169"/>
      <c r="L1572" s="165"/>
      <c r="M1572" s="170"/>
      <c r="T1572" s="171"/>
      <c r="AT1572" s="166" t="s">
        <v>328</v>
      </c>
      <c r="AU1572" s="166" t="s">
        <v>88</v>
      </c>
      <c r="AV1572" s="13" t="s">
        <v>92</v>
      </c>
      <c r="AW1572" s="13" t="s">
        <v>31</v>
      </c>
      <c r="AX1572" s="13" t="s">
        <v>76</v>
      </c>
      <c r="AY1572" s="166" t="s">
        <v>317</v>
      </c>
    </row>
    <row r="1573" spans="2:65" s="14" customFormat="1" ht="10">
      <c r="B1573" s="172"/>
      <c r="D1573" s="158" t="s">
        <v>328</v>
      </c>
      <c r="E1573" s="173" t="s">
        <v>1</v>
      </c>
      <c r="F1573" s="174" t="s">
        <v>332</v>
      </c>
      <c r="H1573" s="175">
        <v>520.03</v>
      </c>
      <c r="I1573" s="176"/>
      <c r="L1573" s="172"/>
      <c r="M1573" s="177"/>
      <c r="T1573" s="178"/>
      <c r="AT1573" s="173" t="s">
        <v>328</v>
      </c>
      <c r="AU1573" s="173" t="s">
        <v>88</v>
      </c>
      <c r="AV1573" s="14" t="s">
        <v>323</v>
      </c>
      <c r="AW1573" s="14" t="s">
        <v>31</v>
      </c>
      <c r="AX1573" s="14" t="s">
        <v>83</v>
      </c>
      <c r="AY1573" s="173" t="s">
        <v>317</v>
      </c>
    </row>
    <row r="1574" spans="2:65" s="12" customFormat="1" ht="10">
      <c r="B1574" s="157"/>
      <c r="D1574" s="158" t="s">
        <v>328</v>
      </c>
      <c r="F1574" s="160" t="s">
        <v>2291</v>
      </c>
      <c r="H1574" s="161">
        <v>535.63099999999997</v>
      </c>
      <c r="I1574" s="162"/>
      <c r="L1574" s="157"/>
      <c r="M1574" s="163"/>
      <c r="T1574" s="164"/>
      <c r="AT1574" s="159" t="s">
        <v>328</v>
      </c>
      <c r="AU1574" s="159" t="s">
        <v>88</v>
      </c>
      <c r="AV1574" s="12" t="s">
        <v>88</v>
      </c>
      <c r="AW1574" s="12" t="s">
        <v>3</v>
      </c>
      <c r="AX1574" s="12" t="s">
        <v>83</v>
      </c>
      <c r="AY1574" s="159" t="s">
        <v>317</v>
      </c>
    </row>
    <row r="1575" spans="2:65" s="1" customFormat="1" ht="24.15" customHeight="1">
      <c r="B1575" s="142"/>
      <c r="C1575" s="143" t="s">
        <v>2292</v>
      </c>
      <c r="D1575" s="143" t="s">
        <v>319</v>
      </c>
      <c r="E1575" s="144" t="s">
        <v>2293</v>
      </c>
      <c r="F1575" s="145" t="s">
        <v>2294</v>
      </c>
      <c r="G1575" s="146" t="s">
        <v>439</v>
      </c>
      <c r="H1575" s="147">
        <v>8.8699999999999992</v>
      </c>
      <c r="I1575" s="148"/>
      <c r="J1575" s="149">
        <f>ROUND(I1575*H1575,2)</f>
        <v>0</v>
      </c>
      <c r="K1575" s="150"/>
      <c r="L1575" s="31"/>
      <c r="M1575" s="151" t="s">
        <v>1</v>
      </c>
      <c r="N1575" s="152" t="s">
        <v>42</v>
      </c>
      <c r="P1575" s="153">
        <f>O1575*H1575</f>
        <v>0</v>
      </c>
      <c r="Q1575" s="153">
        <v>0</v>
      </c>
      <c r="R1575" s="153">
        <f>Q1575*H1575</f>
        <v>0</v>
      </c>
      <c r="S1575" s="153">
        <v>0</v>
      </c>
      <c r="T1575" s="154">
        <f>S1575*H1575</f>
        <v>0</v>
      </c>
      <c r="AR1575" s="155" t="s">
        <v>396</v>
      </c>
      <c r="AT1575" s="155" t="s">
        <v>319</v>
      </c>
      <c r="AU1575" s="155" t="s">
        <v>88</v>
      </c>
      <c r="AY1575" s="16" t="s">
        <v>317</v>
      </c>
      <c r="BE1575" s="156">
        <f>IF(N1575="základná",J1575,0)</f>
        <v>0</v>
      </c>
      <c r="BF1575" s="156">
        <f>IF(N1575="znížená",J1575,0)</f>
        <v>0</v>
      </c>
      <c r="BG1575" s="156">
        <f>IF(N1575="zákl. prenesená",J1575,0)</f>
        <v>0</v>
      </c>
      <c r="BH1575" s="156">
        <f>IF(N1575="zníž. prenesená",J1575,0)</f>
        <v>0</v>
      </c>
      <c r="BI1575" s="156">
        <f>IF(N1575="nulová",J1575,0)</f>
        <v>0</v>
      </c>
      <c r="BJ1575" s="16" t="s">
        <v>88</v>
      </c>
      <c r="BK1575" s="156">
        <f>ROUND(I1575*H1575,2)</f>
        <v>0</v>
      </c>
      <c r="BL1575" s="16" t="s">
        <v>396</v>
      </c>
      <c r="BM1575" s="155" t="s">
        <v>2295</v>
      </c>
    </row>
    <row r="1576" spans="2:65" s="11" customFormat="1" ht="22.75" customHeight="1">
      <c r="B1576" s="130"/>
      <c r="D1576" s="131" t="s">
        <v>75</v>
      </c>
      <c r="E1576" s="140" t="s">
        <v>2296</v>
      </c>
      <c r="F1576" s="140" t="s">
        <v>2297</v>
      </c>
      <c r="I1576" s="133"/>
      <c r="J1576" s="141">
        <f>BK1576</f>
        <v>0</v>
      </c>
      <c r="L1576" s="130"/>
      <c r="M1576" s="135"/>
      <c r="P1576" s="136">
        <f>SUM(P1577:P1704)</f>
        <v>0</v>
      </c>
      <c r="R1576" s="136">
        <f>SUM(R1577:R1704)</f>
        <v>53.323701970399981</v>
      </c>
      <c r="T1576" s="137">
        <f>SUM(T1577:T1704)</f>
        <v>0</v>
      </c>
      <c r="AR1576" s="131" t="s">
        <v>88</v>
      </c>
      <c r="AT1576" s="138" t="s">
        <v>75</v>
      </c>
      <c r="AU1576" s="138" t="s">
        <v>83</v>
      </c>
      <c r="AY1576" s="131" t="s">
        <v>317</v>
      </c>
      <c r="BK1576" s="139">
        <f>SUM(BK1577:BK1704)</f>
        <v>0</v>
      </c>
    </row>
    <row r="1577" spans="2:65" s="1" customFormat="1" ht="37.75" customHeight="1">
      <c r="B1577" s="142"/>
      <c r="C1577" s="143" t="s">
        <v>2298</v>
      </c>
      <c r="D1577" s="143" t="s">
        <v>319</v>
      </c>
      <c r="E1577" s="144" t="s">
        <v>2299</v>
      </c>
      <c r="F1577" s="145" t="s">
        <v>2300</v>
      </c>
      <c r="G1577" s="146" t="s">
        <v>444</v>
      </c>
      <c r="H1577" s="147">
        <v>3776.6990000000001</v>
      </c>
      <c r="I1577" s="148"/>
      <c r="J1577" s="149">
        <f>ROUND(I1577*H1577,2)</f>
        <v>0</v>
      </c>
      <c r="K1577" s="150"/>
      <c r="L1577" s="31"/>
      <c r="M1577" s="151" t="s">
        <v>1</v>
      </c>
      <c r="N1577" s="152" t="s">
        <v>42</v>
      </c>
      <c r="P1577" s="153">
        <f>O1577*H1577</f>
        <v>0</v>
      </c>
      <c r="Q1577" s="153">
        <v>0</v>
      </c>
      <c r="R1577" s="153">
        <f>Q1577*H1577</f>
        <v>0</v>
      </c>
      <c r="S1577" s="153">
        <v>0</v>
      </c>
      <c r="T1577" s="154">
        <f>S1577*H1577</f>
        <v>0</v>
      </c>
      <c r="AR1577" s="155" t="s">
        <v>396</v>
      </c>
      <c r="AT1577" s="155" t="s">
        <v>319</v>
      </c>
      <c r="AU1577" s="155" t="s">
        <v>88</v>
      </c>
      <c r="AY1577" s="16" t="s">
        <v>317</v>
      </c>
      <c r="BE1577" s="156">
        <f>IF(N1577="základná",J1577,0)</f>
        <v>0</v>
      </c>
      <c r="BF1577" s="156">
        <f>IF(N1577="znížená",J1577,0)</f>
        <v>0</v>
      </c>
      <c r="BG1577" s="156">
        <f>IF(N1577="zákl. prenesená",J1577,0)</f>
        <v>0</v>
      </c>
      <c r="BH1577" s="156">
        <f>IF(N1577="zníž. prenesená",J1577,0)</f>
        <v>0</v>
      </c>
      <c r="BI1577" s="156">
        <f>IF(N1577="nulová",J1577,0)</f>
        <v>0</v>
      </c>
      <c r="BJ1577" s="16" t="s">
        <v>88</v>
      </c>
      <c r="BK1577" s="156">
        <f>ROUND(I1577*H1577,2)</f>
        <v>0</v>
      </c>
      <c r="BL1577" s="16" t="s">
        <v>396</v>
      </c>
      <c r="BM1577" s="155" t="s">
        <v>2301</v>
      </c>
    </row>
    <row r="1578" spans="2:65" s="12" customFormat="1" ht="10">
      <c r="B1578" s="157"/>
      <c r="D1578" s="158" t="s">
        <v>328</v>
      </c>
      <c r="E1578" s="159" t="s">
        <v>1</v>
      </c>
      <c r="F1578" s="160" t="s">
        <v>2302</v>
      </c>
      <c r="H1578" s="161">
        <v>714.74099999999999</v>
      </c>
      <c r="I1578" s="162"/>
      <c r="L1578" s="157"/>
      <c r="M1578" s="163"/>
      <c r="T1578" s="164"/>
      <c r="AT1578" s="159" t="s">
        <v>328</v>
      </c>
      <c r="AU1578" s="159" t="s">
        <v>88</v>
      </c>
      <c r="AV1578" s="12" t="s">
        <v>88</v>
      </c>
      <c r="AW1578" s="12" t="s">
        <v>31</v>
      </c>
      <c r="AX1578" s="12" t="s">
        <v>76</v>
      </c>
      <c r="AY1578" s="159" t="s">
        <v>317</v>
      </c>
    </row>
    <row r="1579" spans="2:65" s="12" customFormat="1" ht="10">
      <c r="B1579" s="157"/>
      <c r="D1579" s="158" t="s">
        <v>328</v>
      </c>
      <c r="E1579" s="159" t="s">
        <v>1</v>
      </c>
      <c r="F1579" s="160" t="s">
        <v>2303</v>
      </c>
      <c r="H1579" s="161">
        <v>2648.83</v>
      </c>
      <c r="I1579" s="162"/>
      <c r="L1579" s="157"/>
      <c r="M1579" s="163"/>
      <c r="T1579" s="164"/>
      <c r="AT1579" s="159" t="s">
        <v>328</v>
      </c>
      <c r="AU1579" s="159" t="s">
        <v>88</v>
      </c>
      <c r="AV1579" s="12" t="s">
        <v>88</v>
      </c>
      <c r="AW1579" s="12" t="s">
        <v>31</v>
      </c>
      <c r="AX1579" s="12" t="s">
        <v>76</v>
      </c>
      <c r="AY1579" s="159" t="s">
        <v>317</v>
      </c>
    </row>
    <row r="1580" spans="2:65" s="12" customFormat="1" ht="10">
      <c r="B1580" s="157"/>
      <c r="D1580" s="158" t="s">
        <v>328</v>
      </c>
      <c r="E1580" s="159" t="s">
        <v>1</v>
      </c>
      <c r="F1580" s="160" t="s">
        <v>2304</v>
      </c>
      <c r="H1580" s="161">
        <v>38.198</v>
      </c>
      <c r="I1580" s="162"/>
      <c r="L1580" s="157"/>
      <c r="M1580" s="163"/>
      <c r="T1580" s="164"/>
      <c r="AT1580" s="159" t="s">
        <v>328</v>
      </c>
      <c r="AU1580" s="159" t="s">
        <v>88</v>
      </c>
      <c r="AV1580" s="12" t="s">
        <v>88</v>
      </c>
      <c r="AW1580" s="12" t="s">
        <v>31</v>
      </c>
      <c r="AX1580" s="12" t="s">
        <v>76</v>
      </c>
      <c r="AY1580" s="159" t="s">
        <v>317</v>
      </c>
    </row>
    <row r="1581" spans="2:65" s="12" customFormat="1" ht="10">
      <c r="B1581" s="157"/>
      <c r="D1581" s="158" t="s">
        <v>328</v>
      </c>
      <c r="E1581" s="159" t="s">
        <v>1</v>
      </c>
      <c r="F1581" s="160" t="s">
        <v>2305</v>
      </c>
      <c r="H1581" s="161">
        <v>99.93</v>
      </c>
      <c r="I1581" s="162"/>
      <c r="L1581" s="157"/>
      <c r="M1581" s="163"/>
      <c r="T1581" s="164"/>
      <c r="AT1581" s="159" t="s">
        <v>328</v>
      </c>
      <c r="AU1581" s="159" t="s">
        <v>88</v>
      </c>
      <c r="AV1581" s="12" t="s">
        <v>88</v>
      </c>
      <c r="AW1581" s="12" t="s">
        <v>31</v>
      </c>
      <c r="AX1581" s="12" t="s">
        <v>76</v>
      </c>
      <c r="AY1581" s="159" t="s">
        <v>317</v>
      </c>
    </row>
    <row r="1582" spans="2:65" s="12" customFormat="1" ht="10">
      <c r="B1582" s="157"/>
      <c r="D1582" s="158" t="s">
        <v>328</v>
      </c>
      <c r="E1582" s="159" t="s">
        <v>1</v>
      </c>
      <c r="F1582" s="160" t="s">
        <v>2306</v>
      </c>
      <c r="H1582" s="161">
        <v>79.45</v>
      </c>
      <c r="I1582" s="162"/>
      <c r="L1582" s="157"/>
      <c r="M1582" s="163"/>
      <c r="T1582" s="164"/>
      <c r="AT1582" s="159" t="s">
        <v>328</v>
      </c>
      <c r="AU1582" s="159" t="s">
        <v>88</v>
      </c>
      <c r="AV1582" s="12" t="s">
        <v>88</v>
      </c>
      <c r="AW1582" s="12" t="s">
        <v>31</v>
      </c>
      <c r="AX1582" s="12" t="s">
        <v>76</v>
      </c>
      <c r="AY1582" s="159" t="s">
        <v>317</v>
      </c>
    </row>
    <row r="1583" spans="2:65" s="12" customFormat="1" ht="10">
      <c r="B1583" s="157"/>
      <c r="D1583" s="158" t="s">
        <v>328</v>
      </c>
      <c r="E1583" s="159" t="s">
        <v>1</v>
      </c>
      <c r="F1583" s="160" t="s">
        <v>2307</v>
      </c>
      <c r="H1583" s="161">
        <v>195.55</v>
      </c>
      <c r="I1583" s="162"/>
      <c r="L1583" s="157"/>
      <c r="M1583" s="163"/>
      <c r="T1583" s="164"/>
      <c r="AT1583" s="159" t="s">
        <v>328</v>
      </c>
      <c r="AU1583" s="159" t="s">
        <v>88</v>
      </c>
      <c r="AV1583" s="12" t="s">
        <v>88</v>
      </c>
      <c r="AW1583" s="12" t="s">
        <v>31</v>
      </c>
      <c r="AX1583" s="12" t="s">
        <v>76</v>
      </c>
      <c r="AY1583" s="159" t="s">
        <v>317</v>
      </c>
    </row>
    <row r="1584" spans="2:65" s="13" customFormat="1" ht="10">
      <c r="B1584" s="165"/>
      <c r="D1584" s="158" t="s">
        <v>328</v>
      </c>
      <c r="E1584" s="166" t="s">
        <v>1</v>
      </c>
      <c r="F1584" s="167" t="s">
        <v>2308</v>
      </c>
      <c r="H1584" s="168">
        <v>3776.6989999999996</v>
      </c>
      <c r="I1584" s="169"/>
      <c r="L1584" s="165"/>
      <c r="M1584" s="170"/>
      <c r="T1584" s="171"/>
      <c r="AT1584" s="166" t="s">
        <v>328</v>
      </c>
      <c r="AU1584" s="166" t="s">
        <v>88</v>
      </c>
      <c r="AV1584" s="13" t="s">
        <v>92</v>
      </c>
      <c r="AW1584" s="13" t="s">
        <v>31</v>
      </c>
      <c r="AX1584" s="13" t="s">
        <v>76</v>
      </c>
      <c r="AY1584" s="166" t="s">
        <v>317</v>
      </c>
    </row>
    <row r="1585" spans="2:65" s="14" customFormat="1" ht="10">
      <c r="B1585" s="172"/>
      <c r="D1585" s="158" t="s">
        <v>328</v>
      </c>
      <c r="E1585" s="173" t="s">
        <v>1</v>
      </c>
      <c r="F1585" s="174" t="s">
        <v>332</v>
      </c>
      <c r="H1585" s="175">
        <v>3776.6989999999996</v>
      </c>
      <c r="I1585" s="176"/>
      <c r="L1585" s="172"/>
      <c r="M1585" s="177"/>
      <c r="T1585" s="178"/>
      <c r="AT1585" s="173" t="s">
        <v>328</v>
      </c>
      <c r="AU1585" s="173" t="s">
        <v>88</v>
      </c>
      <c r="AV1585" s="14" t="s">
        <v>323</v>
      </c>
      <c r="AW1585" s="14" t="s">
        <v>31</v>
      </c>
      <c r="AX1585" s="14" t="s">
        <v>83</v>
      </c>
      <c r="AY1585" s="173" t="s">
        <v>317</v>
      </c>
    </row>
    <row r="1586" spans="2:65" s="1" customFormat="1" ht="37.75" customHeight="1">
      <c r="B1586" s="142"/>
      <c r="C1586" s="179" t="s">
        <v>2309</v>
      </c>
      <c r="D1586" s="179" t="s">
        <v>454</v>
      </c>
      <c r="E1586" s="180" t="s">
        <v>2310</v>
      </c>
      <c r="F1586" s="181" t="s">
        <v>2311</v>
      </c>
      <c r="G1586" s="182" t="s">
        <v>1107</v>
      </c>
      <c r="H1586" s="183">
        <v>944.17499999999995</v>
      </c>
      <c r="I1586" s="184"/>
      <c r="J1586" s="185">
        <f>ROUND(I1586*H1586,2)</f>
        <v>0</v>
      </c>
      <c r="K1586" s="186"/>
      <c r="L1586" s="187"/>
      <c r="M1586" s="188" t="s">
        <v>1</v>
      </c>
      <c r="N1586" s="189" t="s">
        <v>42</v>
      </c>
      <c r="P1586" s="153">
        <f>O1586*H1586</f>
        <v>0</v>
      </c>
      <c r="Q1586" s="153">
        <v>1E-3</v>
      </c>
      <c r="R1586" s="153">
        <f>Q1586*H1586</f>
        <v>0.94417499999999999</v>
      </c>
      <c r="S1586" s="153">
        <v>0</v>
      </c>
      <c r="T1586" s="154">
        <f>S1586*H1586</f>
        <v>0</v>
      </c>
      <c r="AR1586" s="155" t="s">
        <v>481</v>
      </c>
      <c r="AT1586" s="155" t="s">
        <v>454</v>
      </c>
      <c r="AU1586" s="155" t="s">
        <v>88</v>
      </c>
      <c r="AY1586" s="16" t="s">
        <v>317</v>
      </c>
      <c r="BE1586" s="156">
        <f>IF(N1586="základná",J1586,0)</f>
        <v>0</v>
      </c>
      <c r="BF1586" s="156">
        <f>IF(N1586="znížená",J1586,0)</f>
        <v>0</v>
      </c>
      <c r="BG1586" s="156">
        <f>IF(N1586="zákl. prenesená",J1586,0)</f>
        <v>0</v>
      </c>
      <c r="BH1586" s="156">
        <f>IF(N1586="zníž. prenesená",J1586,0)</f>
        <v>0</v>
      </c>
      <c r="BI1586" s="156">
        <f>IF(N1586="nulová",J1586,0)</f>
        <v>0</v>
      </c>
      <c r="BJ1586" s="16" t="s">
        <v>88</v>
      </c>
      <c r="BK1586" s="156">
        <f>ROUND(I1586*H1586,2)</f>
        <v>0</v>
      </c>
      <c r="BL1586" s="16" t="s">
        <v>396</v>
      </c>
      <c r="BM1586" s="155" t="s">
        <v>2312</v>
      </c>
    </row>
    <row r="1587" spans="2:65" s="12" customFormat="1" ht="10">
      <c r="B1587" s="157"/>
      <c r="D1587" s="158" t="s">
        <v>328</v>
      </c>
      <c r="F1587" s="160" t="s">
        <v>2313</v>
      </c>
      <c r="H1587" s="161">
        <v>944.17499999999995</v>
      </c>
      <c r="I1587" s="162"/>
      <c r="L1587" s="157"/>
      <c r="M1587" s="163"/>
      <c r="T1587" s="164"/>
      <c r="AT1587" s="159" t="s">
        <v>328</v>
      </c>
      <c r="AU1587" s="159" t="s">
        <v>88</v>
      </c>
      <c r="AV1587" s="12" t="s">
        <v>88</v>
      </c>
      <c r="AW1587" s="12" t="s">
        <v>3</v>
      </c>
      <c r="AX1587" s="12" t="s">
        <v>83</v>
      </c>
      <c r="AY1587" s="159" t="s">
        <v>317</v>
      </c>
    </row>
    <row r="1588" spans="2:65" s="1" customFormat="1" ht="24.15" customHeight="1">
      <c r="B1588" s="142"/>
      <c r="C1588" s="143" t="s">
        <v>2314</v>
      </c>
      <c r="D1588" s="143" t="s">
        <v>319</v>
      </c>
      <c r="E1588" s="144" t="s">
        <v>2315</v>
      </c>
      <c r="F1588" s="145" t="s">
        <v>2316</v>
      </c>
      <c r="G1588" s="146" t="s">
        <v>444</v>
      </c>
      <c r="H1588" s="147">
        <v>195.55</v>
      </c>
      <c r="I1588" s="148"/>
      <c r="J1588" s="149">
        <f>ROUND(I1588*H1588,2)</f>
        <v>0</v>
      </c>
      <c r="K1588" s="150"/>
      <c r="L1588" s="31"/>
      <c r="M1588" s="151" t="s">
        <v>1</v>
      </c>
      <c r="N1588" s="152" t="s">
        <v>42</v>
      </c>
      <c r="P1588" s="153">
        <f>O1588*H1588</f>
        <v>0</v>
      </c>
      <c r="Q1588" s="153">
        <v>0</v>
      </c>
      <c r="R1588" s="153">
        <f>Q1588*H1588</f>
        <v>0</v>
      </c>
      <c r="S1588" s="153">
        <v>0</v>
      </c>
      <c r="T1588" s="154">
        <f>S1588*H1588</f>
        <v>0</v>
      </c>
      <c r="AR1588" s="155" t="s">
        <v>396</v>
      </c>
      <c r="AT1588" s="155" t="s">
        <v>319</v>
      </c>
      <c r="AU1588" s="155" t="s">
        <v>88</v>
      </c>
      <c r="AY1588" s="16" t="s">
        <v>317</v>
      </c>
      <c r="BE1588" s="156">
        <f>IF(N1588="základná",J1588,0)</f>
        <v>0</v>
      </c>
      <c r="BF1588" s="156">
        <f>IF(N1588="znížená",J1588,0)</f>
        <v>0</v>
      </c>
      <c r="BG1588" s="156">
        <f>IF(N1588="zákl. prenesená",J1588,0)</f>
        <v>0</v>
      </c>
      <c r="BH1588" s="156">
        <f>IF(N1588="zníž. prenesená",J1588,0)</f>
        <v>0</v>
      </c>
      <c r="BI1588" s="156">
        <f>IF(N1588="nulová",J1588,0)</f>
        <v>0</v>
      </c>
      <c r="BJ1588" s="16" t="s">
        <v>88</v>
      </c>
      <c r="BK1588" s="156">
        <f>ROUND(I1588*H1588,2)</f>
        <v>0</v>
      </c>
      <c r="BL1588" s="16" t="s">
        <v>396</v>
      </c>
      <c r="BM1588" s="155" t="s">
        <v>2317</v>
      </c>
    </row>
    <row r="1589" spans="2:65" s="12" customFormat="1" ht="10">
      <c r="B1589" s="157"/>
      <c r="D1589" s="158" t="s">
        <v>328</v>
      </c>
      <c r="E1589" s="159" t="s">
        <v>1</v>
      </c>
      <c r="F1589" s="160" t="s">
        <v>2318</v>
      </c>
      <c r="H1589" s="161">
        <v>195.55</v>
      </c>
      <c r="I1589" s="162"/>
      <c r="L1589" s="157"/>
      <c r="M1589" s="163"/>
      <c r="T1589" s="164"/>
      <c r="AT1589" s="159" t="s">
        <v>328</v>
      </c>
      <c r="AU1589" s="159" t="s">
        <v>88</v>
      </c>
      <c r="AV1589" s="12" t="s">
        <v>88</v>
      </c>
      <c r="AW1589" s="12" t="s">
        <v>31</v>
      </c>
      <c r="AX1589" s="12" t="s">
        <v>76</v>
      </c>
      <c r="AY1589" s="159" t="s">
        <v>317</v>
      </c>
    </row>
    <row r="1590" spans="2:65" s="13" customFormat="1" ht="10">
      <c r="B1590" s="165"/>
      <c r="D1590" s="158" t="s">
        <v>328</v>
      </c>
      <c r="E1590" s="166" t="s">
        <v>1</v>
      </c>
      <c r="F1590" s="167" t="s">
        <v>1915</v>
      </c>
      <c r="H1590" s="168">
        <v>195.55</v>
      </c>
      <c r="I1590" s="169"/>
      <c r="L1590" s="165"/>
      <c r="M1590" s="170"/>
      <c r="T1590" s="171"/>
      <c r="AT1590" s="166" t="s">
        <v>328</v>
      </c>
      <c r="AU1590" s="166" t="s">
        <v>88</v>
      </c>
      <c r="AV1590" s="13" t="s">
        <v>92</v>
      </c>
      <c r="AW1590" s="13" t="s">
        <v>31</v>
      </c>
      <c r="AX1590" s="13" t="s">
        <v>76</v>
      </c>
      <c r="AY1590" s="166" t="s">
        <v>317</v>
      </c>
    </row>
    <row r="1591" spans="2:65" s="14" customFormat="1" ht="10">
      <c r="B1591" s="172"/>
      <c r="D1591" s="158" t="s">
        <v>328</v>
      </c>
      <c r="E1591" s="173" t="s">
        <v>1</v>
      </c>
      <c r="F1591" s="174" t="s">
        <v>332</v>
      </c>
      <c r="H1591" s="175">
        <v>195.55</v>
      </c>
      <c r="I1591" s="176"/>
      <c r="L1591" s="172"/>
      <c r="M1591" s="177"/>
      <c r="T1591" s="178"/>
      <c r="AT1591" s="173" t="s">
        <v>328</v>
      </c>
      <c r="AU1591" s="173" t="s">
        <v>88</v>
      </c>
      <c r="AV1591" s="14" t="s">
        <v>323</v>
      </c>
      <c r="AW1591" s="14" t="s">
        <v>31</v>
      </c>
      <c r="AX1591" s="14" t="s">
        <v>83</v>
      </c>
      <c r="AY1591" s="173" t="s">
        <v>317</v>
      </c>
    </row>
    <row r="1592" spans="2:65" s="1" customFormat="1" ht="24.15" customHeight="1">
      <c r="B1592" s="142"/>
      <c r="C1592" s="179" t="s">
        <v>2319</v>
      </c>
      <c r="D1592" s="179" t="s">
        <v>454</v>
      </c>
      <c r="E1592" s="180" t="s">
        <v>2320</v>
      </c>
      <c r="F1592" s="181" t="s">
        <v>2321</v>
      </c>
      <c r="G1592" s="182" t="s">
        <v>444</v>
      </c>
      <c r="H1592" s="183">
        <v>224.88300000000001</v>
      </c>
      <c r="I1592" s="184"/>
      <c r="J1592" s="185">
        <f>ROUND(I1592*H1592,2)</f>
        <v>0</v>
      </c>
      <c r="K1592" s="186"/>
      <c r="L1592" s="187"/>
      <c r="M1592" s="188" t="s">
        <v>1</v>
      </c>
      <c r="N1592" s="189" t="s">
        <v>42</v>
      </c>
      <c r="P1592" s="153">
        <f>O1592*H1592</f>
        <v>0</v>
      </c>
      <c r="Q1592" s="153">
        <v>2E-3</v>
      </c>
      <c r="R1592" s="153">
        <f>Q1592*H1592</f>
        <v>0.44976600000000005</v>
      </c>
      <c r="S1592" s="153">
        <v>0</v>
      </c>
      <c r="T1592" s="154">
        <f>S1592*H1592</f>
        <v>0</v>
      </c>
      <c r="AR1592" s="155" t="s">
        <v>481</v>
      </c>
      <c r="AT1592" s="155" t="s">
        <v>454</v>
      </c>
      <c r="AU1592" s="155" t="s">
        <v>88</v>
      </c>
      <c r="AY1592" s="16" t="s">
        <v>317</v>
      </c>
      <c r="BE1592" s="156">
        <f>IF(N1592="základná",J1592,0)</f>
        <v>0</v>
      </c>
      <c r="BF1592" s="156">
        <f>IF(N1592="znížená",J1592,0)</f>
        <v>0</v>
      </c>
      <c r="BG1592" s="156">
        <f>IF(N1592="zákl. prenesená",J1592,0)</f>
        <v>0</v>
      </c>
      <c r="BH1592" s="156">
        <f>IF(N1592="zníž. prenesená",J1592,0)</f>
        <v>0</v>
      </c>
      <c r="BI1592" s="156">
        <f>IF(N1592="nulová",J1592,0)</f>
        <v>0</v>
      </c>
      <c r="BJ1592" s="16" t="s">
        <v>88</v>
      </c>
      <c r="BK1592" s="156">
        <f>ROUND(I1592*H1592,2)</f>
        <v>0</v>
      </c>
      <c r="BL1592" s="16" t="s">
        <v>396</v>
      </c>
      <c r="BM1592" s="155" t="s">
        <v>2322</v>
      </c>
    </row>
    <row r="1593" spans="2:65" s="12" customFormat="1" ht="10">
      <c r="B1593" s="157"/>
      <c r="D1593" s="158" t="s">
        <v>328</v>
      </c>
      <c r="E1593" s="159" t="s">
        <v>1</v>
      </c>
      <c r="F1593" s="160" t="s">
        <v>2318</v>
      </c>
      <c r="H1593" s="161">
        <v>195.55</v>
      </c>
      <c r="I1593" s="162"/>
      <c r="L1593" s="157"/>
      <c r="M1593" s="163"/>
      <c r="T1593" s="164"/>
      <c r="AT1593" s="159" t="s">
        <v>328</v>
      </c>
      <c r="AU1593" s="159" t="s">
        <v>88</v>
      </c>
      <c r="AV1593" s="12" t="s">
        <v>88</v>
      </c>
      <c r="AW1593" s="12" t="s">
        <v>31</v>
      </c>
      <c r="AX1593" s="12" t="s">
        <v>76</v>
      </c>
      <c r="AY1593" s="159" t="s">
        <v>317</v>
      </c>
    </row>
    <row r="1594" spans="2:65" s="13" customFormat="1" ht="10">
      <c r="B1594" s="165"/>
      <c r="D1594" s="158" t="s">
        <v>328</v>
      </c>
      <c r="E1594" s="166" t="s">
        <v>1</v>
      </c>
      <c r="F1594" s="167" t="s">
        <v>1915</v>
      </c>
      <c r="H1594" s="168">
        <v>195.55</v>
      </c>
      <c r="I1594" s="169"/>
      <c r="L1594" s="165"/>
      <c r="M1594" s="170"/>
      <c r="T1594" s="171"/>
      <c r="AT1594" s="166" t="s">
        <v>328</v>
      </c>
      <c r="AU1594" s="166" t="s">
        <v>88</v>
      </c>
      <c r="AV1594" s="13" t="s">
        <v>92</v>
      </c>
      <c r="AW1594" s="13" t="s">
        <v>31</v>
      </c>
      <c r="AX1594" s="13" t="s">
        <v>76</v>
      </c>
      <c r="AY1594" s="166" t="s">
        <v>317</v>
      </c>
    </row>
    <row r="1595" spans="2:65" s="14" customFormat="1" ht="10">
      <c r="B1595" s="172"/>
      <c r="D1595" s="158" t="s">
        <v>328</v>
      </c>
      <c r="E1595" s="173" t="s">
        <v>1</v>
      </c>
      <c r="F1595" s="174" t="s">
        <v>332</v>
      </c>
      <c r="H1595" s="175">
        <v>195.55</v>
      </c>
      <c r="I1595" s="176"/>
      <c r="L1595" s="172"/>
      <c r="M1595" s="177"/>
      <c r="T1595" s="178"/>
      <c r="AT1595" s="173" t="s">
        <v>328</v>
      </c>
      <c r="AU1595" s="173" t="s">
        <v>88</v>
      </c>
      <c r="AV1595" s="14" t="s">
        <v>323</v>
      </c>
      <c r="AW1595" s="14" t="s">
        <v>31</v>
      </c>
      <c r="AX1595" s="14" t="s">
        <v>83</v>
      </c>
      <c r="AY1595" s="173" t="s">
        <v>317</v>
      </c>
    </row>
    <row r="1596" spans="2:65" s="12" customFormat="1" ht="10">
      <c r="B1596" s="157"/>
      <c r="D1596" s="158" t="s">
        <v>328</v>
      </c>
      <c r="F1596" s="160" t="s">
        <v>2323</v>
      </c>
      <c r="H1596" s="161">
        <v>224.88300000000001</v>
      </c>
      <c r="I1596" s="162"/>
      <c r="L1596" s="157"/>
      <c r="M1596" s="163"/>
      <c r="T1596" s="164"/>
      <c r="AT1596" s="159" t="s">
        <v>328</v>
      </c>
      <c r="AU1596" s="159" t="s">
        <v>88</v>
      </c>
      <c r="AV1596" s="12" t="s">
        <v>88</v>
      </c>
      <c r="AW1596" s="12" t="s">
        <v>3</v>
      </c>
      <c r="AX1596" s="12" t="s">
        <v>83</v>
      </c>
      <c r="AY1596" s="159" t="s">
        <v>317</v>
      </c>
    </row>
    <row r="1597" spans="2:65" s="1" customFormat="1" ht="37.75" customHeight="1">
      <c r="B1597" s="142"/>
      <c r="C1597" s="143" t="s">
        <v>2324</v>
      </c>
      <c r="D1597" s="143" t="s">
        <v>319</v>
      </c>
      <c r="E1597" s="144" t="s">
        <v>2325</v>
      </c>
      <c r="F1597" s="145" t="s">
        <v>2326</v>
      </c>
      <c r="G1597" s="146" t="s">
        <v>444</v>
      </c>
      <c r="H1597" s="147">
        <v>3776.6990000000001</v>
      </c>
      <c r="I1597" s="148"/>
      <c r="J1597" s="149">
        <f>ROUND(I1597*H1597,2)</f>
        <v>0</v>
      </c>
      <c r="K1597" s="150"/>
      <c r="L1597" s="31"/>
      <c r="M1597" s="151" t="s">
        <v>1</v>
      </c>
      <c r="N1597" s="152" t="s">
        <v>42</v>
      </c>
      <c r="P1597" s="153">
        <f>O1597*H1597</f>
        <v>0</v>
      </c>
      <c r="Q1597" s="153">
        <v>5.4000000000000001E-4</v>
      </c>
      <c r="R1597" s="153">
        <f>Q1597*H1597</f>
        <v>2.0394174600000001</v>
      </c>
      <c r="S1597" s="153">
        <v>0</v>
      </c>
      <c r="T1597" s="154">
        <f>S1597*H1597</f>
        <v>0</v>
      </c>
      <c r="AR1597" s="155" t="s">
        <v>396</v>
      </c>
      <c r="AT1597" s="155" t="s">
        <v>319</v>
      </c>
      <c r="AU1597" s="155" t="s">
        <v>88</v>
      </c>
      <c r="AY1597" s="16" t="s">
        <v>317</v>
      </c>
      <c r="BE1597" s="156">
        <f>IF(N1597="základná",J1597,0)</f>
        <v>0</v>
      </c>
      <c r="BF1597" s="156">
        <f>IF(N1597="znížená",J1597,0)</f>
        <v>0</v>
      </c>
      <c r="BG1597" s="156">
        <f>IF(N1597="zákl. prenesená",J1597,0)</f>
        <v>0</v>
      </c>
      <c r="BH1597" s="156">
        <f>IF(N1597="zníž. prenesená",J1597,0)</f>
        <v>0</v>
      </c>
      <c r="BI1597" s="156">
        <f>IF(N1597="nulová",J1597,0)</f>
        <v>0</v>
      </c>
      <c r="BJ1597" s="16" t="s">
        <v>88</v>
      </c>
      <c r="BK1597" s="156">
        <f>ROUND(I1597*H1597,2)</f>
        <v>0</v>
      </c>
      <c r="BL1597" s="16" t="s">
        <v>396</v>
      </c>
      <c r="BM1597" s="155" t="s">
        <v>2327</v>
      </c>
    </row>
    <row r="1598" spans="2:65" s="12" customFormat="1" ht="10">
      <c r="B1598" s="157"/>
      <c r="D1598" s="158" t="s">
        <v>328</v>
      </c>
      <c r="E1598" s="159" t="s">
        <v>1</v>
      </c>
      <c r="F1598" s="160" t="s">
        <v>2302</v>
      </c>
      <c r="H1598" s="161">
        <v>714.74099999999999</v>
      </c>
      <c r="I1598" s="162"/>
      <c r="L1598" s="157"/>
      <c r="M1598" s="163"/>
      <c r="T1598" s="164"/>
      <c r="AT1598" s="159" t="s">
        <v>328</v>
      </c>
      <c r="AU1598" s="159" t="s">
        <v>88</v>
      </c>
      <c r="AV1598" s="12" t="s">
        <v>88</v>
      </c>
      <c r="AW1598" s="12" t="s">
        <v>31</v>
      </c>
      <c r="AX1598" s="12" t="s">
        <v>76</v>
      </c>
      <c r="AY1598" s="159" t="s">
        <v>317</v>
      </c>
    </row>
    <row r="1599" spans="2:65" s="12" customFormat="1" ht="10">
      <c r="B1599" s="157"/>
      <c r="D1599" s="158" t="s">
        <v>328</v>
      </c>
      <c r="E1599" s="159" t="s">
        <v>1</v>
      </c>
      <c r="F1599" s="160" t="s">
        <v>2303</v>
      </c>
      <c r="H1599" s="161">
        <v>2648.83</v>
      </c>
      <c r="I1599" s="162"/>
      <c r="L1599" s="157"/>
      <c r="M1599" s="163"/>
      <c r="T1599" s="164"/>
      <c r="AT1599" s="159" t="s">
        <v>328</v>
      </c>
      <c r="AU1599" s="159" t="s">
        <v>88</v>
      </c>
      <c r="AV1599" s="12" t="s">
        <v>88</v>
      </c>
      <c r="AW1599" s="12" t="s">
        <v>31</v>
      </c>
      <c r="AX1599" s="12" t="s">
        <v>76</v>
      </c>
      <c r="AY1599" s="159" t="s">
        <v>317</v>
      </c>
    </row>
    <row r="1600" spans="2:65" s="12" customFormat="1" ht="10">
      <c r="B1600" s="157"/>
      <c r="D1600" s="158" t="s">
        <v>328</v>
      </c>
      <c r="E1600" s="159" t="s">
        <v>1</v>
      </c>
      <c r="F1600" s="160" t="s">
        <v>2304</v>
      </c>
      <c r="H1600" s="161">
        <v>38.198</v>
      </c>
      <c r="I1600" s="162"/>
      <c r="L1600" s="157"/>
      <c r="M1600" s="163"/>
      <c r="T1600" s="164"/>
      <c r="AT1600" s="159" t="s">
        <v>328</v>
      </c>
      <c r="AU1600" s="159" t="s">
        <v>88</v>
      </c>
      <c r="AV1600" s="12" t="s">
        <v>88</v>
      </c>
      <c r="AW1600" s="12" t="s">
        <v>31</v>
      </c>
      <c r="AX1600" s="12" t="s">
        <v>76</v>
      </c>
      <c r="AY1600" s="159" t="s">
        <v>317</v>
      </c>
    </row>
    <row r="1601" spans="2:65" s="12" customFormat="1" ht="10">
      <c r="B1601" s="157"/>
      <c r="D1601" s="158" t="s">
        <v>328</v>
      </c>
      <c r="E1601" s="159" t="s">
        <v>1</v>
      </c>
      <c r="F1601" s="160" t="s">
        <v>2305</v>
      </c>
      <c r="H1601" s="161">
        <v>99.93</v>
      </c>
      <c r="I1601" s="162"/>
      <c r="L1601" s="157"/>
      <c r="M1601" s="163"/>
      <c r="T1601" s="164"/>
      <c r="AT1601" s="159" t="s">
        <v>328</v>
      </c>
      <c r="AU1601" s="159" t="s">
        <v>88</v>
      </c>
      <c r="AV1601" s="12" t="s">
        <v>88</v>
      </c>
      <c r="AW1601" s="12" t="s">
        <v>31</v>
      </c>
      <c r="AX1601" s="12" t="s">
        <v>76</v>
      </c>
      <c r="AY1601" s="159" t="s">
        <v>317</v>
      </c>
    </row>
    <row r="1602" spans="2:65" s="12" customFormat="1" ht="10">
      <c r="B1602" s="157"/>
      <c r="D1602" s="158" t="s">
        <v>328</v>
      </c>
      <c r="E1602" s="159" t="s">
        <v>1</v>
      </c>
      <c r="F1602" s="160" t="s">
        <v>2306</v>
      </c>
      <c r="H1602" s="161">
        <v>79.45</v>
      </c>
      <c r="I1602" s="162"/>
      <c r="L1602" s="157"/>
      <c r="M1602" s="163"/>
      <c r="T1602" s="164"/>
      <c r="AT1602" s="159" t="s">
        <v>328</v>
      </c>
      <c r="AU1602" s="159" t="s">
        <v>88</v>
      </c>
      <c r="AV1602" s="12" t="s">
        <v>88</v>
      </c>
      <c r="AW1602" s="12" t="s">
        <v>31</v>
      </c>
      <c r="AX1602" s="12" t="s">
        <v>76</v>
      </c>
      <c r="AY1602" s="159" t="s">
        <v>317</v>
      </c>
    </row>
    <row r="1603" spans="2:65" s="12" customFormat="1" ht="10">
      <c r="B1603" s="157"/>
      <c r="D1603" s="158" t="s">
        <v>328</v>
      </c>
      <c r="E1603" s="159" t="s">
        <v>1</v>
      </c>
      <c r="F1603" s="160" t="s">
        <v>2307</v>
      </c>
      <c r="H1603" s="161">
        <v>195.55</v>
      </c>
      <c r="I1603" s="162"/>
      <c r="L1603" s="157"/>
      <c r="M1603" s="163"/>
      <c r="T1603" s="164"/>
      <c r="AT1603" s="159" t="s">
        <v>328</v>
      </c>
      <c r="AU1603" s="159" t="s">
        <v>88</v>
      </c>
      <c r="AV1603" s="12" t="s">
        <v>88</v>
      </c>
      <c r="AW1603" s="12" t="s">
        <v>31</v>
      </c>
      <c r="AX1603" s="12" t="s">
        <v>76</v>
      </c>
      <c r="AY1603" s="159" t="s">
        <v>317</v>
      </c>
    </row>
    <row r="1604" spans="2:65" s="13" customFormat="1" ht="10">
      <c r="B1604" s="165"/>
      <c r="D1604" s="158" t="s">
        <v>328</v>
      </c>
      <c r="E1604" s="166" t="s">
        <v>1</v>
      </c>
      <c r="F1604" s="167" t="s">
        <v>2308</v>
      </c>
      <c r="H1604" s="168">
        <v>3776.6989999999996</v>
      </c>
      <c r="I1604" s="169"/>
      <c r="L1604" s="165"/>
      <c r="M1604" s="170"/>
      <c r="T1604" s="171"/>
      <c r="AT1604" s="166" t="s">
        <v>328</v>
      </c>
      <c r="AU1604" s="166" t="s">
        <v>88</v>
      </c>
      <c r="AV1604" s="13" t="s">
        <v>92</v>
      </c>
      <c r="AW1604" s="13" t="s">
        <v>31</v>
      </c>
      <c r="AX1604" s="13" t="s">
        <v>76</v>
      </c>
      <c r="AY1604" s="166" t="s">
        <v>317</v>
      </c>
    </row>
    <row r="1605" spans="2:65" s="14" customFormat="1" ht="10">
      <c r="B1605" s="172"/>
      <c r="D1605" s="158" t="s">
        <v>328</v>
      </c>
      <c r="E1605" s="173" t="s">
        <v>1</v>
      </c>
      <c r="F1605" s="174" t="s">
        <v>332</v>
      </c>
      <c r="H1605" s="175">
        <v>3776.6989999999996</v>
      </c>
      <c r="I1605" s="176"/>
      <c r="L1605" s="172"/>
      <c r="M1605" s="177"/>
      <c r="T1605" s="178"/>
      <c r="AT1605" s="173" t="s">
        <v>328</v>
      </c>
      <c r="AU1605" s="173" t="s">
        <v>88</v>
      </c>
      <c r="AV1605" s="14" t="s">
        <v>323</v>
      </c>
      <c r="AW1605" s="14" t="s">
        <v>31</v>
      </c>
      <c r="AX1605" s="14" t="s">
        <v>83</v>
      </c>
      <c r="AY1605" s="173" t="s">
        <v>317</v>
      </c>
    </row>
    <row r="1606" spans="2:65" s="1" customFormat="1" ht="49" customHeight="1">
      <c r="B1606" s="142"/>
      <c r="C1606" s="179" t="s">
        <v>2328</v>
      </c>
      <c r="D1606" s="179" t="s">
        <v>454</v>
      </c>
      <c r="E1606" s="180" t="s">
        <v>2329</v>
      </c>
      <c r="F1606" s="181" t="s">
        <v>2330</v>
      </c>
      <c r="G1606" s="182" t="s">
        <v>444</v>
      </c>
      <c r="H1606" s="183">
        <v>4343.2039999999997</v>
      </c>
      <c r="I1606" s="184"/>
      <c r="J1606" s="185">
        <f>ROUND(I1606*H1606,2)</f>
        <v>0</v>
      </c>
      <c r="K1606" s="186"/>
      <c r="L1606" s="187"/>
      <c r="M1606" s="188" t="s">
        <v>1</v>
      </c>
      <c r="N1606" s="189" t="s">
        <v>42</v>
      </c>
      <c r="P1606" s="153">
        <f>O1606*H1606</f>
        <v>0</v>
      </c>
      <c r="Q1606" s="153">
        <v>5.13E-3</v>
      </c>
      <c r="R1606" s="153">
        <f>Q1606*H1606</f>
        <v>22.280636519999998</v>
      </c>
      <c r="S1606" s="153">
        <v>0</v>
      </c>
      <c r="T1606" s="154">
        <f>S1606*H1606</f>
        <v>0</v>
      </c>
      <c r="AR1606" s="155" t="s">
        <v>481</v>
      </c>
      <c r="AT1606" s="155" t="s">
        <v>454</v>
      </c>
      <c r="AU1606" s="155" t="s">
        <v>88</v>
      </c>
      <c r="AY1606" s="16" t="s">
        <v>317</v>
      </c>
      <c r="BE1606" s="156">
        <f>IF(N1606="základná",J1606,0)</f>
        <v>0</v>
      </c>
      <c r="BF1606" s="156">
        <f>IF(N1606="znížená",J1606,0)</f>
        <v>0</v>
      </c>
      <c r="BG1606" s="156">
        <f>IF(N1606="zákl. prenesená",J1606,0)</f>
        <v>0</v>
      </c>
      <c r="BH1606" s="156">
        <f>IF(N1606="zníž. prenesená",J1606,0)</f>
        <v>0</v>
      </c>
      <c r="BI1606" s="156">
        <f>IF(N1606="nulová",J1606,0)</f>
        <v>0</v>
      </c>
      <c r="BJ1606" s="16" t="s">
        <v>88</v>
      </c>
      <c r="BK1606" s="156">
        <f>ROUND(I1606*H1606,2)</f>
        <v>0</v>
      </c>
      <c r="BL1606" s="16" t="s">
        <v>396</v>
      </c>
      <c r="BM1606" s="155" t="s">
        <v>2331</v>
      </c>
    </row>
    <row r="1607" spans="2:65" s="12" customFormat="1" ht="10">
      <c r="B1607" s="157"/>
      <c r="D1607" s="158" t="s">
        <v>328</v>
      </c>
      <c r="F1607" s="160" t="s">
        <v>2332</v>
      </c>
      <c r="H1607" s="161">
        <v>4343.2039999999997</v>
      </c>
      <c r="I1607" s="162"/>
      <c r="L1607" s="157"/>
      <c r="M1607" s="163"/>
      <c r="T1607" s="164"/>
      <c r="AT1607" s="159" t="s">
        <v>328</v>
      </c>
      <c r="AU1607" s="159" t="s">
        <v>88</v>
      </c>
      <c r="AV1607" s="12" t="s">
        <v>88</v>
      </c>
      <c r="AW1607" s="12" t="s">
        <v>3</v>
      </c>
      <c r="AX1607" s="12" t="s">
        <v>83</v>
      </c>
      <c r="AY1607" s="159" t="s">
        <v>317</v>
      </c>
    </row>
    <row r="1608" spans="2:65" s="1" customFormat="1" ht="37.75" customHeight="1">
      <c r="B1608" s="142"/>
      <c r="C1608" s="143" t="s">
        <v>2333</v>
      </c>
      <c r="D1608" s="143" t="s">
        <v>319</v>
      </c>
      <c r="E1608" s="144" t="s">
        <v>2334</v>
      </c>
      <c r="F1608" s="145" t="s">
        <v>2335</v>
      </c>
      <c r="G1608" s="146" t="s">
        <v>444</v>
      </c>
      <c r="H1608" s="147">
        <v>195.55</v>
      </c>
      <c r="I1608" s="148"/>
      <c r="J1608" s="149">
        <f>ROUND(I1608*H1608,2)</f>
        <v>0</v>
      </c>
      <c r="K1608" s="150"/>
      <c r="L1608" s="31"/>
      <c r="M1608" s="151" t="s">
        <v>1</v>
      </c>
      <c r="N1608" s="152" t="s">
        <v>42</v>
      </c>
      <c r="P1608" s="153">
        <f>O1608*H1608</f>
        <v>0</v>
      </c>
      <c r="Q1608" s="153">
        <v>9.8999999999999999E-4</v>
      </c>
      <c r="R1608" s="153">
        <f>Q1608*H1608</f>
        <v>0.1935945</v>
      </c>
      <c r="S1608" s="153">
        <v>0</v>
      </c>
      <c r="T1608" s="154">
        <f>S1608*H1608</f>
        <v>0</v>
      </c>
      <c r="AR1608" s="155" t="s">
        <v>396</v>
      </c>
      <c r="AT1608" s="155" t="s">
        <v>319</v>
      </c>
      <c r="AU1608" s="155" t="s">
        <v>88</v>
      </c>
      <c r="AY1608" s="16" t="s">
        <v>317</v>
      </c>
      <c r="BE1608" s="156">
        <f>IF(N1608="základná",J1608,0)</f>
        <v>0</v>
      </c>
      <c r="BF1608" s="156">
        <f>IF(N1608="znížená",J1608,0)</f>
        <v>0</v>
      </c>
      <c r="BG1608" s="156">
        <f>IF(N1608="zákl. prenesená",J1608,0)</f>
        <v>0</v>
      </c>
      <c r="BH1608" s="156">
        <f>IF(N1608="zníž. prenesená",J1608,0)</f>
        <v>0</v>
      </c>
      <c r="BI1608" s="156">
        <f>IF(N1608="nulová",J1608,0)</f>
        <v>0</v>
      </c>
      <c r="BJ1608" s="16" t="s">
        <v>88</v>
      </c>
      <c r="BK1608" s="156">
        <f>ROUND(I1608*H1608,2)</f>
        <v>0</v>
      </c>
      <c r="BL1608" s="16" t="s">
        <v>396</v>
      </c>
      <c r="BM1608" s="155" t="s">
        <v>2336</v>
      </c>
    </row>
    <row r="1609" spans="2:65" s="12" customFormat="1" ht="10">
      <c r="B1609" s="157"/>
      <c r="D1609" s="158" t="s">
        <v>328</v>
      </c>
      <c r="E1609" s="159" t="s">
        <v>1</v>
      </c>
      <c r="F1609" s="160" t="s">
        <v>2318</v>
      </c>
      <c r="H1609" s="161">
        <v>195.55</v>
      </c>
      <c r="I1609" s="162"/>
      <c r="L1609" s="157"/>
      <c r="M1609" s="163"/>
      <c r="T1609" s="164"/>
      <c r="AT1609" s="159" t="s">
        <v>328</v>
      </c>
      <c r="AU1609" s="159" t="s">
        <v>88</v>
      </c>
      <c r="AV1609" s="12" t="s">
        <v>88</v>
      </c>
      <c r="AW1609" s="12" t="s">
        <v>31</v>
      </c>
      <c r="AX1609" s="12" t="s">
        <v>76</v>
      </c>
      <c r="AY1609" s="159" t="s">
        <v>317</v>
      </c>
    </row>
    <row r="1610" spans="2:65" s="13" customFormat="1" ht="10">
      <c r="B1610" s="165"/>
      <c r="D1610" s="158" t="s">
        <v>328</v>
      </c>
      <c r="E1610" s="166" t="s">
        <v>1</v>
      </c>
      <c r="F1610" s="167" t="s">
        <v>1915</v>
      </c>
      <c r="H1610" s="168">
        <v>195.55</v>
      </c>
      <c r="I1610" s="169"/>
      <c r="L1610" s="165"/>
      <c r="M1610" s="170"/>
      <c r="T1610" s="171"/>
      <c r="AT1610" s="166" t="s">
        <v>328</v>
      </c>
      <c r="AU1610" s="166" t="s">
        <v>88</v>
      </c>
      <c r="AV1610" s="13" t="s">
        <v>92</v>
      </c>
      <c r="AW1610" s="13" t="s">
        <v>31</v>
      </c>
      <c r="AX1610" s="13" t="s">
        <v>76</v>
      </c>
      <c r="AY1610" s="166" t="s">
        <v>317</v>
      </c>
    </row>
    <row r="1611" spans="2:65" s="14" customFormat="1" ht="10">
      <c r="B1611" s="172"/>
      <c r="D1611" s="158" t="s">
        <v>328</v>
      </c>
      <c r="E1611" s="173" t="s">
        <v>1</v>
      </c>
      <c r="F1611" s="174" t="s">
        <v>332</v>
      </c>
      <c r="H1611" s="175">
        <v>195.55</v>
      </c>
      <c r="I1611" s="176"/>
      <c r="L1611" s="172"/>
      <c r="M1611" s="177"/>
      <c r="T1611" s="178"/>
      <c r="AT1611" s="173" t="s">
        <v>328</v>
      </c>
      <c r="AU1611" s="173" t="s">
        <v>88</v>
      </c>
      <c r="AV1611" s="14" t="s">
        <v>323</v>
      </c>
      <c r="AW1611" s="14" t="s">
        <v>31</v>
      </c>
      <c r="AX1611" s="14" t="s">
        <v>83</v>
      </c>
      <c r="AY1611" s="173" t="s">
        <v>317</v>
      </c>
    </row>
    <row r="1612" spans="2:65" s="1" customFormat="1" ht="24.15" customHeight="1">
      <c r="B1612" s="142"/>
      <c r="C1612" s="179" t="s">
        <v>2337</v>
      </c>
      <c r="D1612" s="179" t="s">
        <v>454</v>
      </c>
      <c r="E1612" s="180" t="s">
        <v>2338</v>
      </c>
      <c r="F1612" s="181" t="s">
        <v>2339</v>
      </c>
      <c r="G1612" s="182" t="s">
        <v>444</v>
      </c>
      <c r="H1612" s="183">
        <v>224.88300000000001</v>
      </c>
      <c r="I1612" s="184"/>
      <c r="J1612" s="185">
        <f>ROUND(I1612*H1612,2)</f>
        <v>0</v>
      </c>
      <c r="K1612" s="186"/>
      <c r="L1612" s="187"/>
      <c r="M1612" s="188" t="s">
        <v>1</v>
      </c>
      <c r="N1612" s="189" t="s">
        <v>42</v>
      </c>
      <c r="P1612" s="153">
        <f>O1612*H1612</f>
        <v>0</v>
      </c>
      <c r="Q1612" s="153">
        <v>4.4999999999999997E-3</v>
      </c>
      <c r="R1612" s="153">
        <f>Q1612*H1612</f>
        <v>1.0119734999999999</v>
      </c>
      <c r="S1612" s="153">
        <v>0</v>
      </c>
      <c r="T1612" s="154">
        <f>S1612*H1612</f>
        <v>0</v>
      </c>
      <c r="AR1612" s="155" t="s">
        <v>481</v>
      </c>
      <c r="AT1612" s="155" t="s">
        <v>454</v>
      </c>
      <c r="AU1612" s="155" t="s">
        <v>88</v>
      </c>
      <c r="AY1612" s="16" t="s">
        <v>317</v>
      </c>
      <c r="BE1612" s="156">
        <f>IF(N1612="základná",J1612,0)</f>
        <v>0</v>
      </c>
      <c r="BF1612" s="156">
        <f>IF(N1612="znížená",J1612,0)</f>
        <v>0</v>
      </c>
      <c r="BG1612" s="156">
        <f>IF(N1612="zákl. prenesená",J1612,0)</f>
        <v>0</v>
      </c>
      <c r="BH1612" s="156">
        <f>IF(N1612="zníž. prenesená",J1612,0)</f>
        <v>0</v>
      </c>
      <c r="BI1612" s="156">
        <f>IF(N1612="nulová",J1612,0)</f>
        <v>0</v>
      </c>
      <c r="BJ1612" s="16" t="s">
        <v>88</v>
      </c>
      <c r="BK1612" s="156">
        <f>ROUND(I1612*H1612,2)</f>
        <v>0</v>
      </c>
      <c r="BL1612" s="16" t="s">
        <v>396</v>
      </c>
      <c r="BM1612" s="155" t="s">
        <v>2340</v>
      </c>
    </row>
    <row r="1613" spans="2:65" s="12" customFormat="1" ht="10">
      <c r="B1613" s="157"/>
      <c r="D1613" s="158" t="s">
        <v>328</v>
      </c>
      <c r="F1613" s="160" t="s">
        <v>2323</v>
      </c>
      <c r="H1613" s="161">
        <v>224.88300000000001</v>
      </c>
      <c r="I1613" s="162"/>
      <c r="L1613" s="157"/>
      <c r="M1613" s="163"/>
      <c r="T1613" s="164"/>
      <c r="AT1613" s="159" t="s">
        <v>328</v>
      </c>
      <c r="AU1613" s="159" t="s">
        <v>88</v>
      </c>
      <c r="AV1613" s="12" t="s">
        <v>88</v>
      </c>
      <c r="AW1613" s="12" t="s">
        <v>3</v>
      </c>
      <c r="AX1613" s="12" t="s">
        <v>83</v>
      </c>
      <c r="AY1613" s="159" t="s">
        <v>317</v>
      </c>
    </row>
    <row r="1614" spans="2:65" s="1" customFormat="1" ht="24.15" customHeight="1">
      <c r="B1614" s="142"/>
      <c r="C1614" s="179" t="s">
        <v>2341</v>
      </c>
      <c r="D1614" s="179" t="s">
        <v>454</v>
      </c>
      <c r="E1614" s="180" t="s">
        <v>2342</v>
      </c>
      <c r="F1614" s="181" t="s">
        <v>2343</v>
      </c>
      <c r="G1614" s="182" t="s">
        <v>444</v>
      </c>
      <c r="H1614" s="183">
        <v>224.88300000000001</v>
      </c>
      <c r="I1614" s="184"/>
      <c r="J1614" s="185">
        <f>ROUND(I1614*H1614,2)</f>
        <v>0</v>
      </c>
      <c r="K1614" s="186"/>
      <c r="L1614" s="187"/>
      <c r="M1614" s="188" t="s">
        <v>1</v>
      </c>
      <c r="N1614" s="189" t="s">
        <v>42</v>
      </c>
      <c r="P1614" s="153">
        <f>O1614*H1614</f>
        <v>0</v>
      </c>
      <c r="Q1614" s="153">
        <v>7.4400000000000004E-3</v>
      </c>
      <c r="R1614" s="153">
        <f>Q1614*H1614</f>
        <v>1.6731295200000003</v>
      </c>
      <c r="S1614" s="153">
        <v>0</v>
      </c>
      <c r="T1614" s="154">
        <f>S1614*H1614</f>
        <v>0</v>
      </c>
      <c r="AR1614" s="155" t="s">
        <v>481</v>
      </c>
      <c r="AT1614" s="155" t="s">
        <v>454</v>
      </c>
      <c r="AU1614" s="155" t="s">
        <v>88</v>
      </c>
      <c r="AY1614" s="16" t="s">
        <v>317</v>
      </c>
      <c r="BE1614" s="156">
        <f>IF(N1614="základná",J1614,0)</f>
        <v>0</v>
      </c>
      <c r="BF1614" s="156">
        <f>IF(N1614="znížená",J1614,0)</f>
        <v>0</v>
      </c>
      <c r="BG1614" s="156">
        <f>IF(N1614="zákl. prenesená",J1614,0)</f>
        <v>0</v>
      </c>
      <c r="BH1614" s="156">
        <f>IF(N1614="zníž. prenesená",J1614,0)</f>
        <v>0</v>
      </c>
      <c r="BI1614" s="156">
        <f>IF(N1614="nulová",J1614,0)</f>
        <v>0</v>
      </c>
      <c r="BJ1614" s="16" t="s">
        <v>88</v>
      </c>
      <c r="BK1614" s="156">
        <f>ROUND(I1614*H1614,2)</f>
        <v>0</v>
      </c>
      <c r="BL1614" s="16" t="s">
        <v>396</v>
      </c>
      <c r="BM1614" s="155" t="s">
        <v>2344</v>
      </c>
    </row>
    <row r="1615" spans="2:65" s="12" customFormat="1" ht="10">
      <c r="B1615" s="157"/>
      <c r="D1615" s="158" t="s">
        <v>328</v>
      </c>
      <c r="F1615" s="160" t="s">
        <v>2323</v>
      </c>
      <c r="H1615" s="161">
        <v>224.88300000000001</v>
      </c>
      <c r="I1615" s="162"/>
      <c r="L1615" s="157"/>
      <c r="M1615" s="163"/>
      <c r="T1615" s="164"/>
      <c r="AT1615" s="159" t="s">
        <v>328</v>
      </c>
      <c r="AU1615" s="159" t="s">
        <v>88</v>
      </c>
      <c r="AV1615" s="12" t="s">
        <v>88</v>
      </c>
      <c r="AW1615" s="12" t="s">
        <v>3</v>
      </c>
      <c r="AX1615" s="12" t="s">
        <v>83</v>
      </c>
      <c r="AY1615" s="159" t="s">
        <v>317</v>
      </c>
    </row>
    <row r="1616" spans="2:65" s="1" customFormat="1" ht="37.75" customHeight="1">
      <c r="B1616" s="142"/>
      <c r="C1616" s="143" t="s">
        <v>2345</v>
      </c>
      <c r="D1616" s="143" t="s">
        <v>319</v>
      </c>
      <c r="E1616" s="144" t="s">
        <v>2346</v>
      </c>
      <c r="F1616" s="145" t="s">
        <v>2347</v>
      </c>
      <c r="G1616" s="146" t="s">
        <v>444</v>
      </c>
      <c r="H1616" s="147">
        <v>916.2</v>
      </c>
      <c r="I1616" s="148"/>
      <c r="J1616" s="149">
        <f>ROUND(I1616*H1616,2)</f>
        <v>0</v>
      </c>
      <c r="K1616" s="150"/>
      <c r="L1616" s="31"/>
      <c r="M1616" s="151" t="s">
        <v>1</v>
      </c>
      <c r="N1616" s="152" t="s">
        <v>42</v>
      </c>
      <c r="P1616" s="153">
        <f>O1616*H1616</f>
        <v>0</v>
      </c>
      <c r="Q1616" s="153">
        <v>0</v>
      </c>
      <c r="R1616" s="153">
        <f>Q1616*H1616</f>
        <v>0</v>
      </c>
      <c r="S1616" s="153">
        <v>0</v>
      </c>
      <c r="T1616" s="154">
        <f>S1616*H1616</f>
        <v>0</v>
      </c>
      <c r="AR1616" s="155" t="s">
        <v>396</v>
      </c>
      <c r="AT1616" s="155" t="s">
        <v>319</v>
      </c>
      <c r="AU1616" s="155" t="s">
        <v>88</v>
      </c>
      <c r="AY1616" s="16" t="s">
        <v>317</v>
      </c>
      <c r="BE1616" s="156">
        <f>IF(N1616="základná",J1616,0)</f>
        <v>0</v>
      </c>
      <c r="BF1616" s="156">
        <f>IF(N1616="znížená",J1616,0)</f>
        <v>0</v>
      </c>
      <c r="BG1616" s="156">
        <f>IF(N1616="zákl. prenesená",J1616,0)</f>
        <v>0</v>
      </c>
      <c r="BH1616" s="156">
        <f>IF(N1616="zníž. prenesená",J1616,0)</f>
        <v>0</v>
      </c>
      <c r="BI1616" s="156">
        <f>IF(N1616="nulová",J1616,0)</f>
        <v>0</v>
      </c>
      <c r="BJ1616" s="16" t="s">
        <v>88</v>
      </c>
      <c r="BK1616" s="156">
        <f>ROUND(I1616*H1616,2)</f>
        <v>0</v>
      </c>
      <c r="BL1616" s="16" t="s">
        <v>396</v>
      </c>
      <c r="BM1616" s="155" t="s">
        <v>2348</v>
      </c>
    </row>
    <row r="1617" spans="2:65" s="12" customFormat="1" ht="10">
      <c r="B1617" s="157"/>
      <c r="D1617" s="158" t="s">
        <v>328</v>
      </c>
      <c r="E1617" s="159" t="s">
        <v>1</v>
      </c>
      <c r="F1617" s="160" t="s">
        <v>2349</v>
      </c>
      <c r="H1617" s="161">
        <v>916.2</v>
      </c>
      <c r="I1617" s="162"/>
      <c r="L1617" s="157"/>
      <c r="M1617" s="163"/>
      <c r="T1617" s="164"/>
      <c r="AT1617" s="159" t="s">
        <v>328</v>
      </c>
      <c r="AU1617" s="159" t="s">
        <v>88</v>
      </c>
      <c r="AV1617" s="12" t="s">
        <v>88</v>
      </c>
      <c r="AW1617" s="12" t="s">
        <v>31</v>
      </c>
      <c r="AX1617" s="12" t="s">
        <v>76</v>
      </c>
      <c r="AY1617" s="159" t="s">
        <v>317</v>
      </c>
    </row>
    <row r="1618" spans="2:65" s="13" customFormat="1" ht="10">
      <c r="B1618" s="165"/>
      <c r="D1618" s="158" t="s">
        <v>328</v>
      </c>
      <c r="E1618" s="166" t="s">
        <v>1</v>
      </c>
      <c r="F1618" s="167" t="s">
        <v>2350</v>
      </c>
      <c r="H1618" s="168">
        <v>916.2</v>
      </c>
      <c r="I1618" s="169"/>
      <c r="L1618" s="165"/>
      <c r="M1618" s="170"/>
      <c r="T1618" s="171"/>
      <c r="AT1618" s="166" t="s">
        <v>328</v>
      </c>
      <c r="AU1618" s="166" t="s">
        <v>88</v>
      </c>
      <c r="AV1618" s="13" t="s">
        <v>92</v>
      </c>
      <c r="AW1618" s="13" t="s">
        <v>31</v>
      </c>
      <c r="AX1618" s="13" t="s">
        <v>76</v>
      </c>
      <c r="AY1618" s="166" t="s">
        <v>317</v>
      </c>
    </row>
    <row r="1619" spans="2:65" s="14" customFormat="1" ht="10">
      <c r="B1619" s="172"/>
      <c r="D1619" s="158" t="s">
        <v>328</v>
      </c>
      <c r="E1619" s="173" t="s">
        <v>1</v>
      </c>
      <c r="F1619" s="174" t="s">
        <v>332</v>
      </c>
      <c r="H1619" s="175">
        <v>916.2</v>
      </c>
      <c r="I1619" s="176"/>
      <c r="L1619" s="172"/>
      <c r="M1619" s="177"/>
      <c r="T1619" s="178"/>
      <c r="AT1619" s="173" t="s">
        <v>328</v>
      </c>
      <c r="AU1619" s="173" t="s">
        <v>88</v>
      </c>
      <c r="AV1619" s="14" t="s">
        <v>323</v>
      </c>
      <c r="AW1619" s="14" t="s">
        <v>31</v>
      </c>
      <c r="AX1619" s="14" t="s">
        <v>83</v>
      </c>
      <c r="AY1619" s="173" t="s">
        <v>317</v>
      </c>
    </row>
    <row r="1620" spans="2:65" s="1" customFormat="1" ht="24.15" customHeight="1">
      <c r="B1620" s="142"/>
      <c r="C1620" s="179" t="s">
        <v>2351</v>
      </c>
      <c r="D1620" s="179" t="s">
        <v>454</v>
      </c>
      <c r="E1620" s="180" t="s">
        <v>2352</v>
      </c>
      <c r="F1620" s="181" t="s">
        <v>2353</v>
      </c>
      <c r="G1620" s="182" t="s">
        <v>444</v>
      </c>
      <c r="H1620" s="183">
        <v>1053.6300000000001</v>
      </c>
      <c r="I1620" s="184"/>
      <c r="J1620" s="185">
        <f>ROUND(I1620*H1620,2)</f>
        <v>0</v>
      </c>
      <c r="K1620" s="186"/>
      <c r="L1620" s="187"/>
      <c r="M1620" s="188" t="s">
        <v>1</v>
      </c>
      <c r="N1620" s="189" t="s">
        <v>42</v>
      </c>
      <c r="P1620" s="153">
        <f>O1620*H1620</f>
        <v>0</v>
      </c>
      <c r="Q1620" s="153">
        <v>3.0999999999999999E-3</v>
      </c>
      <c r="R1620" s="153">
        <f>Q1620*H1620</f>
        <v>3.2662530000000003</v>
      </c>
      <c r="S1620" s="153">
        <v>0</v>
      </c>
      <c r="T1620" s="154">
        <f>S1620*H1620</f>
        <v>0</v>
      </c>
      <c r="AR1620" s="155" t="s">
        <v>481</v>
      </c>
      <c r="AT1620" s="155" t="s">
        <v>454</v>
      </c>
      <c r="AU1620" s="155" t="s">
        <v>88</v>
      </c>
      <c r="AY1620" s="16" t="s">
        <v>317</v>
      </c>
      <c r="BE1620" s="156">
        <f>IF(N1620="základná",J1620,0)</f>
        <v>0</v>
      </c>
      <c r="BF1620" s="156">
        <f>IF(N1620="znížená",J1620,0)</f>
        <v>0</v>
      </c>
      <c r="BG1620" s="156">
        <f>IF(N1620="zákl. prenesená",J1620,0)</f>
        <v>0</v>
      </c>
      <c r="BH1620" s="156">
        <f>IF(N1620="zníž. prenesená",J1620,0)</f>
        <v>0</v>
      </c>
      <c r="BI1620" s="156">
        <f>IF(N1620="nulová",J1620,0)</f>
        <v>0</v>
      </c>
      <c r="BJ1620" s="16" t="s">
        <v>88</v>
      </c>
      <c r="BK1620" s="156">
        <f>ROUND(I1620*H1620,2)</f>
        <v>0</v>
      </c>
      <c r="BL1620" s="16" t="s">
        <v>396</v>
      </c>
      <c r="BM1620" s="155" t="s">
        <v>2354</v>
      </c>
    </row>
    <row r="1621" spans="2:65" s="1" customFormat="1" ht="37.75" customHeight="1">
      <c r="B1621" s="142"/>
      <c r="C1621" s="143" t="s">
        <v>2355</v>
      </c>
      <c r="D1621" s="143" t="s">
        <v>319</v>
      </c>
      <c r="E1621" s="144" t="s">
        <v>2356</v>
      </c>
      <c r="F1621" s="145" t="s">
        <v>2357</v>
      </c>
      <c r="G1621" s="146" t="s">
        <v>444</v>
      </c>
      <c r="H1621" s="147">
        <v>3581.1489999999999</v>
      </c>
      <c r="I1621" s="148"/>
      <c r="J1621" s="149">
        <f>ROUND(I1621*H1621,2)</f>
        <v>0</v>
      </c>
      <c r="K1621" s="150"/>
      <c r="L1621" s="31"/>
      <c r="M1621" s="151" t="s">
        <v>1</v>
      </c>
      <c r="N1621" s="152" t="s">
        <v>42</v>
      </c>
      <c r="P1621" s="153">
        <f>O1621*H1621</f>
        <v>0</v>
      </c>
      <c r="Q1621" s="153">
        <v>0</v>
      </c>
      <c r="R1621" s="153">
        <f>Q1621*H1621</f>
        <v>0</v>
      </c>
      <c r="S1621" s="153">
        <v>0</v>
      </c>
      <c r="T1621" s="154">
        <f>S1621*H1621</f>
        <v>0</v>
      </c>
      <c r="AR1621" s="155" t="s">
        <v>396</v>
      </c>
      <c r="AT1621" s="155" t="s">
        <v>319</v>
      </c>
      <c r="AU1621" s="155" t="s">
        <v>88</v>
      </c>
      <c r="AY1621" s="16" t="s">
        <v>317</v>
      </c>
      <c r="BE1621" s="156">
        <f>IF(N1621="základná",J1621,0)</f>
        <v>0</v>
      </c>
      <c r="BF1621" s="156">
        <f>IF(N1621="znížená",J1621,0)</f>
        <v>0</v>
      </c>
      <c r="BG1621" s="156">
        <f>IF(N1621="zákl. prenesená",J1621,0)</f>
        <v>0</v>
      </c>
      <c r="BH1621" s="156">
        <f>IF(N1621="zníž. prenesená",J1621,0)</f>
        <v>0</v>
      </c>
      <c r="BI1621" s="156">
        <f>IF(N1621="nulová",J1621,0)</f>
        <v>0</v>
      </c>
      <c r="BJ1621" s="16" t="s">
        <v>88</v>
      </c>
      <c r="BK1621" s="156">
        <f>ROUND(I1621*H1621,2)</f>
        <v>0</v>
      </c>
      <c r="BL1621" s="16" t="s">
        <v>396</v>
      </c>
      <c r="BM1621" s="155" t="s">
        <v>2358</v>
      </c>
    </row>
    <row r="1622" spans="2:65" s="12" customFormat="1" ht="10">
      <c r="B1622" s="157"/>
      <c r="D1622" s="158" t="s">
        <v>328</v>
      </c>
      <c r="E1622" s="159" t="s">
        <v>1</v>
      </c>
      <c r="F1622" s="160" t="s">
        <v>2302</v>
      </c>
      <c r="H1622" s="161">
        <v>714.74099999999999</v>
      </c>
      <c r="I1622" s="162"/>
      <c r="L1622" s="157"/>
      <c r="M1622" s="163"/>
      <c r="T1622" s="164"/>
      <c r="AT1622" s="159" t="s">
        <v>328</v>
      </c>
      <c r="AU1622" s="159" t="s">
        <v>88</v>
      </c>
      <c r="AV1622" s="12" t="s">
        <v>88</v>
      </c>
      <c r="AW1622" s="12" t="s">
        <v>31</v>
      </c>
      <c r="AX1622" s="12" t="s">
        <v>76</v>
      </c>
      <c r="AY1622" s="159" t="s">
        <v>317</v>
      </c>
    </row>
    <row r="1623" spans="2:65" s="12" customFormat="1" ht="10">
      <c r="B1623" s="157"/>
      <c r="D1623" s="158" t="s">
        <v>328</v>
      </c>
      <c r="E1623" s="159" t="s">
        <v>1</v>
      </c>
      <c r="F1623" s="160" t="s">
        <v>2303</v>
      </c>
      <c r="H1623" s="161">
        <v>2648.83</v>
      </c>
      <c r="I1623" s="162"/>
      <c r="L1623" s="157"/>
      <c r="M1623" s="163"/>
      <c r="T1623" s="164"/>
      <c r="AT1623" s="159" t="s">
        <v>328</v>
      </c>
      <c r="AU1623" s="159" t="s">
        <v>88</v>
      </c>
      <c r="AV1623" s="12" t="s">
        <v>88</v>
      </c>
      <c r="AW1623" s="12" t="s">
        <v>31</v>
      </c>
      <c r="AX1623" s="12" t="s">
        <v>76</v>
      </c>
      <c r="AY1623" s="159" t="s">
        <v>317</v>
      </c>
    </row>
    <row r="1624" spans="2:65" s="12" customFormat="1" ht="10">
      <c r="B1624" s="157"/>
      <c r="D1624" s="158" t="s">
        <v>328</v>
      </c>
      <c r="E1624" s="159" t="s">
        <v>1</v>
      </c>
      <c r="F1624" s="160" t="s">
        <v>2304</v>
      </c>
      <c r="H1624" s="161">
        <v>38.198</v>
      </c>
      <c r="I1624" s="162"/>
      <c r="L1624" s="157"/>
      <c r="M1624" s="163"/>
      <c r="T1624" s="164"/>
      <c r="AT1624" s="159" t="s">
        <v>328</v>
      </c>
      <c r="AU1624" s="159" t="s">
        <v>88</v>
      </c>
      <c r="AV1624" s="12" t="s">
        <v>88</v>
      </c>
      <c r="AW1624" s="12" t="s">
        <v>31</v>
      </c>
      <c r="AX1624" s="12" t="s">
        <v>76</v>
      </c>
      <c r="AY1624" s="159" t="s">
        <v>317</v>
      </c>
    </row>
    <row r="1625" spans="2:65" s="12" customFormat="1" ht="10">
      <c r="B1625" s="157"/>
      <c r="D1625" s="158" t="s">
        <v>328</v>
      </c>
      <c r="E1625" s="159" t="s">
        <v>1</v>
      </c>
      <c r="F1625" s="160" t="s">
        <v>2305</v>
      </c>
      <c r="H1625" s="161">
        <v>99.93</v>
      </c>
      <c r="I1625" s="162"/>
      <c r="L1625" s="157"/>
      <c r="M1625" s="163"/>
      <c r="T1625" s="164"/>
      <c r="AT1625" s="159" t="s">
        <v>328</v>
      </c>
      <c r="AU1625" s="159" t="s">
        <v>88</v>
      </c>
      <c r="AV1625" s="12" t="s">
        <v>88</v>
      </c>
      <c r="AW1625" s="12" t="s">
        <v>31</v>
      </c>
      <c r="AX1625" s="12" t="s">
        <v>76</v>
      </c>
      <c r="AY1625" s="159" t="s">
        <v>317</v>
      </c>
    </row>
    <row r="1626" spans="2:65" s="12" customFormat="1" ht="10">
      <c r="B1626" s="157"/>
      <c r="D1626" s="158" t="s">
        <v>328</v>
      </c>
      <c r="E1626" s="159" t="s">
        <v>1</v>
      </c>
      <c r="F1626" s="160" t="s">
        <v>2306</v>
      </c>
      <c r="H1626" s="161">
        <v>79.45</v>
      </c>
      <c r="I1626" s="162"/>
      <c r="L1626" s="157"/>
      <c r="M1626" s="163"/>
      <c r="T1626" s="164"/>
      <c r="AT1626" s="159" t="s">
        <v>328</v>
      </c>
      <c r="AU1626" s="159" t="s">
        <v>88</v>
      </c>
      <c r="AV1626" s="12" t="s">
        <v>88</v>
      </c>
      <c r="AW1626" s="12" t="s">
        <v>31</v>
      </c>
      <c r="AX1626" s="12" t="s">
        <v>76</v>
      </c>
      <c r="AY1626" s="159" t="s">
        <v>317</v>
      </c>
    </row>
    <row r="1627" spans="2:65" s="13" customFormat="1" ht="10">
      <c r="B1627" s="165"/>
      <c r="D1627" s="158" t="s">
        <v>328</v>
      </c>
      <c r="E1627" s="166" t="s">
        <v>1</v>
      </c>
      <c r="F1627" s="167" t="s">
        <v>2308</v>
      </c>
      <c r="H1627" s="168">
        <v>3581.1489999999994</v>
      </c>
      <c r="I1627" s="169"/>
      <c r="L1627" s="165"/>
      <c r="M1627" s="170"/>
      <c r="T1627" s="171"/>
      <c r="AT1627" s="166" t="s">
        <v>328</v>
      </c>
      <c r="AU1627" s="166" t="s">
        <v>88</v>
      </c>
      <c r="AV1627" s="13" t="s">
        <v>92</v>
      </c>
      <c r="AW1627" s="13" t="s">
        <v>31</v>
      </c>
      <c r="AX1627" s="13" t="s">
        <v>76</v>
      </c>
      <c r="AY1627" s="166" t="s">
        <v>317</v>
      </c>
    </row>
    <row r="1628" spans="2:65" s="14" customFormat="1" ht="10">
      <c r="B1628" s="172"/>
      <c r="D1628" s="158" t="s">
        <v>328</v>
      </c>
      <c r="E1628" s="173" t="s">
        <v>1</v>
      </c>
      <c r="F1628" s="174" t="s">
        <v>332</v>
      </c>
      <c r="H1628" s="175">
        <v>3581.1489999999994</v>
      </c>
      <c r="I1628" s="176"/>
      <c r="L1628" s="172"/>
      <c r="M1628" s="177"/>
      <c r="T1628" s="178"/>
      <c r="AT1628" s="173" t="s">
        <v>328</v>
      </c>
      <c r="AU1628" s="173" t="s">
        <v>88</v>
      </c>
      <c r="AV1628" s="14" t="s">
        <v>323</v>
      </c>
      <c r="AW1628" s="14" t="s">
        <v>31</v>
      </c>
      <c r="AX1628" s="14" t="s">
        <v>83</v>
      </c>
      <c r="AY1628" s="173" t="s">
        <v>317</v>
      </c>
    </row>
    <row r="1629" spans="2:65" s="1" customFormat="1" ht="16.5" customHeight="1">
      <c r="B1629" s="142"/>
      <c r="C1629" s="179" t="s">
        <v>2359</v>
      </c>
      <c r="D1629" s="179" t="s">
        <v>454</v>
      </c>
      <c r="E1629" s="180" t="s">
        <v>2360</v>
      </c>
      <c r="F1629" s="181" t="s">
        <v>1</v>
      </c>
      <c r="G1629" s="182" t="s">
        <v>1</v>
      </c>
      <c r="H1629" s="183">
        <v>0</v>
      </c>
      <c r="I1629" s="184"/>
      <c r="J1629" s="185">
        <f>ROUND(I1629*H1629,2)</f>
        <v>0</v>
      </c>
      <c r="K1629" s="186"/>
      <c r="L1629" s="187"/>
      <c r="M1629" s="188" t="s">
        <v>1</v>
      </c>
      <c r="N1629" s="189" t="s">
        <v>42</v>
      </c>
      <c r="P1629" s="153">
        <f>O1629*H1629</f>
        <v>0</v>
      </c>
      <c r="Q1629" s="153">
        <v>2.3E-3</v>
      </c>
      <c r="R1629" s="153">
        <f>Q1629*H1629</f>
        <v>0</v>
      </c>
      <c r="S1629" s="153">
        <v>0</v>
      </c>
      <c r="T1629" s="154">
        <f>S1629*H1629</f>
        <v>0</v>
      </c>
      <c r="AR1629" s="155" t="s">
        <v>481</v>
      </c>
      <c r="AT1629" s="155" t="s">
        <v>454</v>
      </c>
      <c r="AU1629" s="155" t="s">
        <v>88</v>
      </c>
      <c r="AY1629" s="16" t="s">
        <v>317</v>
      </c>
      <c r="BE1629" s="156">
        <f>IF(N1629="základná",J1629,0)</f>
        <v>0</v>
      </c>
      <c r="BF1629" s="156">
        <f>IF(N1629="znížená",J1629,0)</f>
        <v>0</v>
      </c>
      <c r="BG1629" s="156">
        <f>IF(N1629="zákl. prenesená",J1629,0)</f>
        <v>0</v>
      </c>
      <c r="BH1629" s="156">
        <f>IF(N1629="zníž. prenesená",J1629,0)</f>
        <v>0</v>
      </c>
      <c r="BI1629" s="156">
        <f>IF(N1629="nulová",J1629,0)</f>
        <v>0</v>
      </c>
      <c r="BJ1629" s="16" t="s">
        <v>88</v>
      </c>
      <c r="BK1629" s="156">
        <f>ROUND(I1629*H1629,2)</f>
        <v>0</v>
      </c>
      <c r="BL1629" s="16" t="s">
        <v>396</v>
      </c>
      <c r="BM1629" s="155" t="s">
        <v>2361</v>
      </c>
    </row>
    <row r="1630" spans="2:65" s="1" customFormat="1" ht="24.15" customHeight="1">
      <c r="B1630" s="142"/>
      <c r="C1630" s="179" t="s">
        <v>2362</v>
      </c>
      <c r="D1630" s="179" t="s">
        <v>454</v>
      </c>
      <c r="E1630" s="180" t="s">
        <v>2363</v>
      </c>
      <c r="F1630" s="181" t="s">
        <v>2364</v>
      </c>
      <c r="G1630" s="182" t="s">
        <v>444</v>
      </c>
      <c r="H1630" s="183">
        <v>4060.1109999999999</v>
      </c>
      <c r="I1630" s="184"/>
      <c r="J1630" s="185">
        <f>ROUND(I1630*H1630,2)</f>
        <v>0</v>
      </c>
      <c r="K1630" s="186"/>
      <c r="L1630" s="187"/>
      <c r="M1630" s="188" t="s">
        <v>1</v>
      </c>
      <c r="N1630" s="189" t="s">
        <v>42</v>
      </c>
      <c r="P1630" s="153">
        <f>O1630*H1630</f>
        <v>0</v>
      </c>
      <c r="Q1630" s="153">
        <v>2.2000000000000001E-3</v>
      </c>
      <c r="R1630" s="153">
        <f>Q1630*H1630</f>
        <v>8.9322441999999995</v>
      </c>
      <c r="S1630" s="153">
        <v>0</v>
      </c>
      <c r="T1630" s="154">
        <f>S1630*H1630</f>
        <v>0</v>
      </c>
      <c r="AR1630" s="155" t="s">
        <v>481</v>
      </c>
      <c r="AT1630" s="155" t="s">
        <v>454</v>
      </c>
      <c r="AU1630" s="155" t="s">
        <v>88</v>
      </c>
      <c r="AY1630" s="16" t="s">
        <v>317</v>
      </c>
      <c r="BE1630" s="156">
        <f>IF(N1630="základná",J1630,0)</f>
        <v>0</v>
      </c>
      <c r="BF1630" s="156">
        <f>IF(N1630="znížená",J1630,0)</f>
        <v>0</v>
      </c>
      <c r="BG1630" s="156">
        <f>IF(N1630="zákl. prenesená",J1630,0)</f>
        <v>0</v>
      </c>
      <c r="BH1630" s="156">
        <f>IF(N1630="zníž. prenesená",J1630,0)</f>
        <v>0</v>
      </c>
      <c r="BI1630" s="156">
        <f>IF(N1630="nulová",J1630,0)</f>
        <v>0</v>
      </c>
      <c r="BJ1630" s="16" t="s">
        <v>88</v>
      </c>
      <c r="BK1630" s="156">
        <f>ROUND(I1630*H1630,2)</f>
        <v>0</v>
      </c>
      <c r="BL1630" s="16" t="s">
        <v>396</v>
      </c>
      <c r="BM1630" s="155" t="s">
        <v>2365</v>
      </c>
    </row>
    <row r="1631" spans="2:65" s="12" customFormat="1" ht="10">
      <c r="B1631" s="157"/>
      <c r="D1631" s="158" t="s">
        <v>328</v>
      </c>
      <c r="F1631" s="160" t="s">
        <v>2366</v>
      </c>
      <c r="H1631" s="161">
        <v>4060.1109999999999</v>
      </c>
      <c r="I1631" s="162"/>
      <c r="L1631" s="157"/>
      <c r="M1631" s="163"/>
      <c r="T1631" s="164"/>
      <c r="AT1631" s="159" t="s">
        <v>328</v>
      </c>
      <c r="AU1631" s="159" t="s">
        <v>88</v>
      </c>
      <c r="AV1631" s="12" t="s">
        <v>88</v>
      </c>
      <c r="AW1631" s="12" t="s">
        <v>3</v>
      </c>
      <c r="AX1631" s="12" t="s">
        <v>83</v>
      </c>
      <c r="AY1631" s="159" t="s">
        <v>317</v>
      </c>
    </row>
    <row r="1632" spans="2:65" s="1" customFormat="1" ht="24.15" customHeight="1">
      <c r="B1632" s="142"/>
      <c r="C1632" s="179" t="s">
        <v>2367</v>
      </c>
      <c r="D1632" s="179" t="s">
        <v>454</v>
      </c>
      <c r="E1632" s="180" t="s">
        <v>2368</v>
      </c>
      <c r="F1632" s="181" t="s">
        <v>2369</v>
      </c>
      <c r="G1632" s="182" t="s">
        <v>467</v>
      </c>
      <c r="H1632" s="183">
        <v>11085.858</v>
      </c>
      <c r="I1632" s="184"/>
      <c r="J1632" s="185">
        <f>ROUND(I1632*H1632,2)</f>
        <v>0</v>
      </c>
      <c r="K1632" s="186"/>
      <c r="L1632" s="187"/>
      <c r="M1632" s="188" t="s">
        <v>1</v>
      </c>
      <c r="N1632" s="189" t="s">
        <v>42</v>
      </c>
      <c r="P1632" s="153">
        <f>O1632*H1632</f>
        <v>0</v>
      </c>
      <c r="Q1632" s="153">
        <v>2.5000000000000001E-4</v>
      </c>
      <c r="R1632" s="153">
        <f>Q1632*H1632</f>
        <v>2.7714645</v>
      </c>
      <c r="S1632" s="153">
        <v>0</v>
      </c>
      <c r="T1632" s="154">
        <f>S1632*H1632</f>
        <v>0</v>
      </c>
      <c r="AR1632" s="155" t="s">
        <v>481</v>
      </c>
      <c r="AT1632" s="155" t="s">
        <v>454</v>
      </c>
      <c r="AU1632" s="155" t="s">
        <v>88</v>
      </c>
      <c r="AY1632" s="16" t="s">
        <v>317</v>
      </c>
      <c r="BE1632" s="156">
        <f>IF(N1632="základná",J1632,0)</f>
        <v>0</v>
      </c>
      <c r="BF1632" s="156">
        <f>IF(N1632="znížená",J1632,0)</f>
        <v>0</v>
      </c>
      <c r="BG1632" s="156">
        <f>IF(N1632="zákl. prenesená",J1632,0)</f>
        <v>0</v>
      </c>
      <c r="BH1632" s="156">
        <f>IF(N1632="zníž. prenesená",J1632,0)</f>
        <v>0</v>
      </c>
      <c r="BI1632" s="156">
        <f>IF(N1632="nulová",J1632,0)</f>
        <v>0</v>
      </c>
      <c r="BJ1632" s="16" t="s">
        <v>88</v>
      </c>
      <c r="BK1632" s="156">
        <f>ROUND(I1632*H1632,2)</f>
        <v>0</v>
      </c>
      <c r="BL1632" s="16" t="s">
        <v>396</v>
      </c>
      <c r="BM1632" s="155" t="s">
        <v>2370</v>
      </c>
    </row>
    <row r="1633" spans="2:65" s="1" customFormat="1" ht="37.75" customHeight="1">
      <c r="B1633" s="142"/>
      <c r="C1633" s="143" t="s">
        <v>2371</v>
      </c>
      <c r="D1633" s="143" t="s">
        <v>319</v>
      </c>
      <c r="E1633" s="144" t="s">
        <v>2372</v>
      </c>
      <c r="F1633" s="145" t="s">
        <v>2373</v>
      </c>
      <c r="G1633" s="146" t="s">
        <v>444</v>
      </c>
      <c r="H1633" s="147">
        <v>214.89</v>
      </c>
      <c r="I1633" s="148"/>
      <c r="J1633" s="149">
        <f>ROUND(I1633*H1633,2)</f>
        <v>0</v>
      </c>
      <c r="K1633" s="150"/>
      <c r="L1633" s="31"/>
      <c r="M1633" s="151" t="s">
        <v>1</v>
      </c>
      <c r="N1633" s="152" t="s">
        <v>42</v>
      </c>
      <c r="P1633" s="153">
        <f>O1633*H1633</f>
        <v>0</v>
      </c>
      <c r="Q1633" s="153">
        <v>0</v>
      </c>
      <c r="R1633" s="153">
        <f>Q1633*H1633</f>
        <v>0</v>
      </c>
      <c r="S1633" s="153">
        <v>0</v>
      </c>
      <c r="T1633" s="154">
        <f>S1633*H1633</f>
        <v>0</v>
      </c>
      <c r="AR1633" s="155" t="s">
        <v>396</v>
      </c>
      <c r="AT1633" s="155" t="s">
        <v>319</v>
      </c>
      <c r="AU1633" s="155" t="s">
        <v>88</v>
      </c>
      <c r="AY1633" s="16" t="s">
        <v>317</v>
      </c>
      <c r="BE1633" s="156">
        <f>IF(N1633="základná",J1633,0)</f>
        <v>0</v>
      </c>
      <c r="BF1633" s="156">
        <f>IF(N1633="znížená",J1633,0)</f>
        <v>0</v>
      </c>
      <c r="BG1633" s="156">
        <f>IF(N1633="zákl. prenesená",J1633,0)</f>
        <v>0</v>
      </c>
      <c r="BH1633" s="156">
        <f>IF(N1633="zníž. prenesená",J1633,0)</f>
        <v>0</v>
      </c>
      <c r="BI1633" s="156">
        <f>IF(N1633="nulová",J1633,0)</f>
        <v>0</v>
      </c>
      <c r="BJ1633" s="16" t="s">
        <v>88</v>
      </c>
      <c r="BK1633" s="156">
        <f>ROUND(I1633*H1633,2)</f>
        <v>0</v>
      </c>
      <c r="BL1633" s="16" t="s">
        <v>396</v>
      </c>
      <c r="BM1633" s="155" t="s">
        <v>2374</v>
      </c>
    </row>
    <row r="1634" spans="2:65" s="12" customFormat="1" ht="10">
      <c r="B1634" s="157"/>
      <c r="D1634" s="158" t="s">
        <v>328</v>
      </c>
      <c r="E1634" s="159" t="s">
        <v>1</v>
      </c>
      <c r="F1634" s="160" t="s">
        <v>2375</v>
      </c>
      <c r="H1634" s="161">
        <v>47.78</v>
      </c>
      <c r="I1634" s="162"/>
      <c r="L1634" s="157"/>
      <c r="M1634" s="163"/>
      <c r="T1634" s="164"/>
      <c r="AT1634" s="159" t="s">
        <v>328</v>
      </c>
      <c r="AU1634" s="159" t="s">
        <v>88</v>
      </c>
      <c r="AV1634" s="12" t="s">
        <v>88</v>
      </c>
      <c r="AW1634" s="12" t="s">
        <v>31</v>
      </c>
      <c r="AX1634" s="12" t="s">
        <v>76</v>
      </c>
      <c r="AY1634" s="159" t="s">
        <v>317</v>
      </c>
    </row>
    <row r="1635" spans="2:65" s="13" customFormat="1" ht="10">
      <c r="B1635" s="165"/>
      <c r="D1635" s="158" t="s">
        <v>328</v>
      </c>
      <c r="E1635" s="166" t="s">
        <v>1</v>
      </c>
      <c r="F1635" s="167" t="s">
        <v>1921</v>
      </c>
      <c r="H1635" s="168">
        <v>47.78</v>
      </c>
      <c r="I1635" s="169"/>
      <c r="L1635" s="165"/>
      <c r="M1635" s="170"/>
      <c r="T1635" s="171"/>
      <c r="AT1635" s="166" t="s">
        <v>328</v>
      </c>
      <c r="AU1635" s="166" t="s">
        <v>88</v>
      </c>
      <c r="AV1635" s="13" t="s">
        <v>92</v>
      </c>
      <c r="AW1635" s="13" t="s">
        <v>31</v>
      </c>
      <c r="AX1635" s="13" t="s">
        <v>76</v>
      </c>
      <c r="AY1635" s="166" t="s">
        <v>317</v>
      </c>
    </row>
    <row r="1636" spans="2:65" s="12" customFormat="1" ht="10">
      <c r="B1636" s="157"/>
      <c r="D1636" s="158" t="s">
        <v>328</v>
      </c>
      <c r="E1636" s="159" t="s">
        <v>1</v>
      </c>
      <c r="F1636" s="160" t="s">
        <v>2376</v>
      </c>
      <c r="H1636" s="161">
        <v>159.71</v>
      </c>
      <c r="I1636" s="162"/>
      <c r="L1636" s="157"/>
      <c r="M1636" s="163"/>
      <c r="T1636" s="164"/>
      <c r="AT1636" s="159" t="s">
        <v>328</v>
      </c>
      <c r="AU1636" s="159" t="s">
        <v>88</v>
      </c>
      <c r="AV1636" s="12" t="s">
        <v>88</v>
      </c>
      <c r="AW1636" s="12" t="s">
        <v>31</v>
      </c>
      <c r="AX1636" s="12" t="s">
        <v>76</v>
      </c>
      <c r="AY1636" s="159" t="s">
        <v>317</v>
      </c>
    </row>
    <row r="1637" spans="2:65" s="13" customFormat="1" ht="10">
      <c r="B1637" s="165"/>
      <c r="D1637" s="158" t="s">
        <v>328</v>
      </c>
      <c r="E1637" s="166" t="s">
        <v>1</v>
      </c>
      <c r="F1637" s="167" t="s">
        <v>1915</v>
      </c>
      <c r="H1637" s="168">
        <v>159.71</v>
      </c>
      <c r="I1637" s="169"/>
      <c r="L1637" s="165"/>
      <c r="M1637" s="170"/>
      <c r="T1637" s="171"/>
      <c r="AT1637" s="166" t="s">
        <v>328</v>
      </c>
      <c r="AU1637" s="166" t="s">
        <v>88</v>
      </c>
      <c r="AV1637" s="13" t="s">
        <v>92</v>
      </c>
      <c r="AW1637" s="13" t="s">
        <v>31</v>
      </c>
      <c r="AX1637" s="13" t="s">
        <v>76</v>
      </c>
      <c r="AY1637" s="166" t="s">
        <v>317</v>
      </c>
    </row>
    <row r="1638" spans="2:65" s="12" customFormat="1" ht="10">
      <c r="B1638" s="157"/>
      <c r="D1638" s="158" t="s">
        <v>328</v>
      </c>
      <c r="E1638" s="159" t="s">
        <v>1</v>
      </c>
      <c r="F1638" s="160" t="s">
        <v>2377</v>
      </c>
      <c r="H1638" s="161">
        <v>7.4</v>
      </c>
      <c r="I1638" s="162"/>
      <c r="L1638" s="157"/>
      <c r="M1638" s="163"/>
      <c r="T1638" s="164"/>
      <c r="AT1638" s="159" t="s">
        <v>328</v>
      </c>
      <c r="AU1638" s="159" t="s">
        <v>88</v>
      </c>
      <c r="AV1638" s="12" t="s">
        <v>88</v>
      </c>
      <c r="AW1638" s="12" t="s">
        <v>31</v>
      </c>
      <c r="AX1638" s="12" t="s">
        <v>76</v>
      </c>
      <c r="AY1638" s="159" t="s">
        <v>317</v>
      </c>
    </row>
    <row r="1639" spans="2:65" s="13" customFormat="1" ht="10">
      <c r="B1639" s="165"/>
      <c r="D1639" s="158" t="s">
        <v>328</v>
      </c>
      <c r="E1639" s="166" t="s">
        <v>1</v>
      </c>
      <c r="F1639" s="167" t="s">
        <v>2378</v>
      </c>
      <c r="H1639" s="168">
        <v>7.4</v>
      </c>
      <c r="I1639" s="169"/>
      <c r="L1639" s="165"/>
      <c r="M1639" s="170"/>
      <c r="T1639" s="171"/>
      <c r="AT1639" s="166" t="s">
        <v>328</v>
      </c>
      <c r="AU1639" s="166" t="s">
        <v>88</v>
      </c>
      <c r="AV1639" s="13" t="s">
        <v>92</v>
      </c>
      <c r="AW1639" s="13" t="s">
        <v>31</v>
      </c>
      <c r="AX1639" s="13" t="s">
        <v>76</v>
      </c>
      <c r="AY1639" s="166" t="s">
        <v>317</v>
      </c>
    </row>
    <row r="1640" spans="2:65" s="14" customFormat="1" ht="10">
      <c r="B1640" s="172"/>
      <c r="D1640" s="158" t="s">
        <v>328</v>
      </c>
      <c r="E1640" s="173" t="s">
        <v>1</v>
      </c>
      <c r="F1640" s="174" t="s">
        <v>332</v>
      </c>
      <c r="H1640" s="175">
        <v>214.89000000000001</v>
      </c>
      <c r="I1640" s="176"/>
      <c r="L1640" s="172"/>
      <c r="M1640" s="177"/>
      <c r="T1640" s="178"/>
      <c r="AT1640" s="173" t="s">
        <v>328</v>
      </c>
      <c r="AU1640" s="173" t="s">
        <v>88</v>
      </c>
      <c r="AV1640" s="14" t="s">
        <v>323</v>
      </c>
      <c r="AW1640" s="14" t="s">
        <v>31</v>
      </c>
      <c r="AX1640" s="14" t="s">
        <v>83</v>
      </c>
      <c r="AY1640" s="173" t="s">
        <v>317</v>
      </c>
    </row>
    <row r="1641" spans="2:65" s="1" customFormat="1" ht="37.75" customHeight="1">
      <c r="B1641" s="142"/>
      <c r="C1641" s="179" t="s">
        <v>2379</v>
      </c>
      <c r="D1641" s="179" t="s">
        <v>454</v>
      </c>
      <c r="E1641" s="180" t="s">
        <v>2380</v>
      </c>
      <c r="F1641" s="181" t="s">
        <v>2381</v>
      </c>
      <c r="G1641" s="182" t="s">
        <v>444</v>
      </c>
      <c r="H1641" s="183">
        <v>54.947000000000003</v>
      </c>
      <c r="I1641" s="184"/>
      <c r="J1641" s="185">
        <f>ROUND(I1641*H1641,2)</f>
        <v>0</v>
      </c>
      <c r="K1641" s="186"/>
      <c r="L1641" s="187"/>
      <c r="M1641" s="188" t="s">
        <v>1</v>
      </c>
      <c r="N1641" s="189" t="s">
        <v>42</v>
      </c>
      <c r="P1641" s="153">
        <f>O1641*H1641</f>
        <v>0</v>
      </c>
      <c r="Q1641" s="153">
        <v>2.3E-3</v>
      </c>
      <c r="R1641" s="153">
        <f>Q1641*H1641</f>
        <v>0.12637809999999999</v>
      </c>
      <c r="S1641" s="153">
        <v>0</v>
      </c>
      <c r="T1641" s="154">
        <f>S1641*H1641</f>
        <v>0</v>
      </c>
      <c r="AR1641" s="155" t="s">
        <v>481</v>
      </c>
      <c r="AT1641" s="155" t="s">
        <v>454</v>
      </c>
      <c r="AU1641" s="155" t="s">
        <v>88</v>
      </c>
      <c r="AY1641" s="16" t="s">
        <v>317</v>
      </c>
      <c r="BE1641" s="156">
        <f>IF(N1641="základná",J1641,0)</f>
        <v>0</v>
      </c>
      <c r="BF1641" s="156">
        <f>IF(N1641="znížená",J1641,0)</f>
        <v>0</v>
      </c>
      <c r="BG1641" s="156">
        <f>IF(N1641="zákl. prenesená",J1641,0)</f>
        <v>0</v>
      </c>
      <c r="BH1641" s="156">
        <f>IF(N1641="zníž. prenesená",J1641,0)</f>
        <v>0</v>
      </c>
      <c r="BI1641" s="156">
        <f>IF(N1641="nulová",J1641,0)</f>
        <v>0</v>
      </c>
      <c r="BJ1641" s="16" t="s">
        <v>88</v>
      </c>
      <c r="BK1641" s="156">
        <f>ROUND(I1641*H1641,2)</f>
        <v>0</v>
      </c>
      <c r="BL1641" s="16" t="s">
        <v>396</v>
      </c>
      <c r="BM1641" s="155" t="s">
        <v>2382</v>
      </c>
    </row>
    <row r="1642" spans="2:65" s="12" customFormat="1" ht="10">
      <c r="B1642" s="157"/>
      <c r="D1642" s="158" t="s">
        <v>328</v>
      </c>
      <c r="E1642" s="159" t="s">
        <v>1</v>
      </c>
      <c r="F1642" s="160" t="s">
        <v>2375</v>
      </c>
      <c r="H1642" s="161">
        <v>47.78</v>
      </c>
      <c r="I1642" s="162"/>
      <c r="L1642" s="157"/>
      <c r="M1642" s="163"/>
      <c r="T1642" s="164"/>
      <c r="AT1642" s="159" t="s">
        <v>328</v>
      </c>
      <c r="AU1642" s="159" t="s">
        <v>88</v>
      </c>
      <c r="AV1642" s="12" t="s">
        <v>88</v>
      </c>
      <c r="AW1642" s="12" t="s">
        <v>31</v>
      </c>
      <c r="AX1642" s="12" t="s">
        <v>76</v>
      </c>
      <c r="AY1642" s="159" t="s">
        <v>317</v>
      </c>
    </row>
    <row r="1643" spans="2:65" s="13" customFormat="1" ht="10">
      <c r="B1643" s="165"/>
      <c r="D1643" s="158" t="s">
        <v>328</v>
      </c>
      <c r="E1643" s="166" t="s">
        <v>1</v>
      </c>
      <c r="F1643" s="167" t="s">
        <v>1921</v>
      </c>
      <c r="H1643" s="168">
        <v>47.78</v>
      </c>
      <c r="I1643" s="169"/>
      <c r="L1643" s="165"/>
      <c r="M1643" s="170"/>
      <c r="T1643" s="171"/>
      <c r="AT1643" s="166" t="s">
        <v>328</v>
      </c>
      <c r="AU1643" s="166" t="s">
        <v>88</v>
      </c>
      <c r="AV1643" s="13" t="s">
        <v>92</v>
      </c>
      <c r="AW1643" s="13" t="s">
        <v>31</v>
      </c>
      <c r="AX1643" s="13" t="s">
        <v>76</v>
      </c>
      <c r="AY1643" s="166" t="s">
        <v>317</v>
      </c>
    </row>
    <row r="1644" spans="2:65" s="14" customFormat="1" ht="10">
      <c r="B1644" s="172"/>
      <c r="D1644" s="158" t="s">
        <v>328</v>
      </c>
      <c r="E1644" s="173" t="s">
        <v>1</v>
      </c>
      <c r="F1644" s="174" t="s">
        <v>332</v>
      </c>
      <c r="H1644" s="175">
        <v>47.78</v>
      </c>
      <c r="I1644" s="176"/>
      <c r="L1644" s="172"/>
      <c r="M1644" s="177"/>
      <c r="T1644" s="178"/>
      <c r="AT1644" s="173" t="s">
        <v>328</v>
      </c>
      <c r="AU1644" s="173" t="s">
        <v>88</v>
      </c>
      <c r="AV1644" s="14" t="s">
        <v>323</v>
      </c>
      <c r="AW1644" s="14" t="s">
        <v>31</v>
      </c>
      <c r="AX1644" s="14" t="s">
        <v>83</v>
      </c>
      <c r="AY1644" s="173" t="s">
        <v>317</v>
      </c>
    </row>
    <row r="1645" spans="2:65" s="12" customFormat="1" ht="10">
      <c r="B1645" s="157"/>
      <c r="D1645" s="158" t="s">
        <v>328</v>
      </c>
      <c r="F1645" s="160" t="s">
        <v>2383</v>
      </c>
      <c r="H1645" s="161">
        <v>54.947000000000003</v>
      </c>
      <c r="I1645" s="162"/>
      <c r="L1645" s="157"/>
      <c r="M1645" s="163"/>
      <c r="T1645" s="164"/>
      <c r="AT1645" s="159" t="s">
        <v>328</v>
      </c>
      <c r="AU1645" s="159" t="s">
        <v>88</v>
      </c>
      <c r="AV1645" s="12" t="s">
        <v>88</v>
      </c>
      <c r="AW1645" s="12" t="s">
        <v>3</v>
      </c>
      <c r="AX1645" s="12" t="s">
        <v>83</v>
      </c>
      <c r="AY1645" s="159" t="s">
        <v>317</v>
      </c>
    </row>
    <row r="1646" spans="2:65" s="1" customFormat="1" ht="37.75" customHeight="1">
      <c r="B1646" s="142"/>
      <c r="C1646" s="179" t="s">
        <v>2384</v>
      </c>
      <c r="D1646" s="179" t="s">
        <v>454</v>
      </c>
      <c r="E1646" s="180" t="s">
        <v>2385</v>
      </c>
      <c r="F1646" s="181" t="s">
        <v>2386</v>
      </c>
      <c r="G1646" s="182" t="s">
        <v>444</v>
      </c>
      <c r="H1646" s="183">
        <v>192.17699999999999</v>
      </c>
      <c r="I1646" s="184"/>
      <c r="J1646" s="185">
        <f>ROUND(I1646*H1646,2)</f>
        <v>0</v>
      </c>
      <c r="K1646" s="186"/>
      <c r="L1646" s="187"/>
      <c r="M1646" s="188" t="s">
        <v>1</v>
      </c>
      <c r="N1646" s="189" t="s">
        <v>42</v>
      </c>
      <c r="P1646" s="153">
        <f>O1646*H1646</f>
        <v>0</v>
      </c>
      <c r="Q1646" s="153">
        <v>9.5E-4</v>
      </c>
      <c r="R1646" s="153">
        <f>Q1646*H1646</f>
        <v>0.18256814999999998</v>
      </c>
      <c r="S1646" s="153">
        <v>0</v>
      </c>
      <c r="T1646" s="154">
        <f>S1646*H1646</f>
        <v>0</v>
      </c>
      <c r="AR1646" s="155" t="s">
        <v>481</v>
      </c>
      <c r="AT1646" s="155" t="s">
        <v>454</v>
      </c>
      <c r="AU1646" s="155" t="s">
        <v>88</v>
      </c>
      <c r="AY1646" s="16" t="s">
        <v>317</v>
      </c>
      <c r="BE1646" s="156">
        <f>IF(N1646="základná",J1646,0)</f>
        <v>0</v>
      </c>
      <c r="BF1646" s="156">
        <f>IF(N1646="znížená",J1646,0)</f>
        <v>0</v>
      </c>
      <c r="BG1646" s="156">
        <f>IF(N1646="zákl. prenesená",J1646,0)</f>
        <v>0</v>
      </c>
      <c r="BH1646" s="156">
        <f>IF(N1646="zníž. prenesená",J1646,0)</f>
        <v>0</v>
      </c>
      <c r="BI1646" s="156">
        <f>IF(N1646="nulová",J1646,0)</f>
        <v>0</v>
      </c>
      <c r="BJ1646" s="16" t="s">
        <v>88</v>
      </c>
      <c r="BK1646" s="156">
        <f>ROUND(I1646*H1646,2)</f>
        <v>0</v>
      </c>
      <c r="BL1646" s="16" t="s">
        <v>396</v>
      </c>
      <c r="BM1646" s="155" t="s">
        <v>2387</v>
      </c>
    </row>
    <row r="1647" spans="2:65" s="12" customFormat="1" ht="10">
      <c r="B1647" s="157"/>
      <c r="D1647" s="158" t="s">
        <v>328</v>
      </c>
      <c r="E1647" s="159" t="s">
        <v>1</v>
      </c>
      <c r="F1647" s="160" t="s">
        <v>2376</v>
      </c>
      <c r="H1647" s="161">
        <v>159.71</v>
      </c>
      <c r="I1647" s="162"/>
      <c r="L1647" s="157"/>
      <c r="M1647" s="163"/>
      <c r="T1647" s="164"/>
      <c r="AT1647" s="159" t="s">
        <v>328</v>
      </c>
      <c r="AU1647" s="159" t="s">
        <v>88</v>
      </c>
      <c r="AV1647" s="12" t="s">
        <v>88</v>
      </c>
      <c r="AW1647" s="12" t="s">
        <v>31</v>
      </c>
      <c r="AX1647" s="12" t="s">
        <v>76</v>
      </c>
      <c r="AY1647" s="159" t="s">
        <v>317</v>
      </c>
    </row>
    <row r="1648" spans="2:65" s="13" customFormat="1" ht="10">
      <c r="B1648" s="165"/>
      <c r="D1648" s="158" t="s">
        <v>328</v>
      </c>
      <c r="E1648" s="166" t="s">
        <v>1</v>
      </c>
      <c r="F1648" s="167" t="s">
        <v>1915</v>
      </c>
      <c r="H1648" s="168">
        <v>159.71</v>
      </c>
      <c r="I1648" s="169"/>
      <c r="L1648" s="165"/>
      <c r="M1648" s="170"/>
      <c r="T1648" s="171"/>
      <c r="AT1648" s="166" t="s">
        <v>328</v>
      </c>
      <c r="AU1648" s="166" t="s">
        <v>88</v>
      </c>
      <c r="AV1648" s="13" t="s">
        <v>92</v>
      </c>
      <c r="AW1648" s="13" t="s">
        <v>31</v>
      </c>
      <c r="AX1648" s="13" t="s">
        <v>76</v>
      </c>
      <c r="AY1648" s="166" t="s">
        <v>317</v>
      </c>
    </row>
    <row r="1649" spans="2:65" s="12" customFormat="1" ht="10">
      <c r="B1649" s="157"/>
      <c r="D1649" s="158" t="s">
        <v>328</v>
      </c>
      <c r="E1649" s="159" t="s">
        <v>1</v>
      </c>
      <c r="F1649" s="160" t="s">
        <v>2377</v>
      </c>
      <c r="H1649" s="161">
        <v>7.4</v>
      </c>
      <c r="I1649" s="162"/>
      <c r="L1649" s="157"/>
      <c r="M1649" s="163"/>
      <c r="T1649" s="164"/>
      <c r="AT1649" s="159" t="s">
        <v>328</v>
      </c>
      <c r="AU1649" s="159" t="s">
        <v>88</v>
      </c>
      <c r="AV1649" s="12" t="s">
        <v>88</v>
      </c>
      <c r="AW1649" s="12" t="s">
        <v>31</v>
      </c>
      <c r="AX1649" s="12" t="s">
        <v>76</v>
      </c>
      <c r="AY1649" s="159" t="s">
        <v>317</v>
      </c>
    </row>
    <row r="1650" spans="2:65" s="13" customFormat="1" ht="10">
      <c r="B1650" s="165"/>
      <c r="D1650" s="158" t="s">
        <v>328</v>
      </c>
      <c r="E1650" s="166" t="s">
        <v>1</v>
      </c>
      <c r="F1650" s="167" t="s">
        <v>2378</v>
      </c>
      <c r="H1650" s="168">
        <v>7.4</v>
      </c>
      <c r="I1650" s="169"/>
      <c r="L1650" s="165"/>
      <c r="M1650" s="170"/>
      <c r="T1650" s="171"/>
      <c r="AT1650" s="166" t="s">
        <v>328</v>
      </c>
      <c r="AU1650" s="166" t="s">
        <v>88</v>
      </c>
      <c r="AV1650" s="13" t="s">
        <v>92</v>
      </c>
      <c r="AW1650" s="13" t="s">
        <v>31</v>
      </c>
      <c r="AX1650" s="13" t="s">
        <v>76</v>
      </c>
      <c r="AY1650" s="166" t="s">
        <v>317</v>
      </c>
    </row>
    <row r="1651" spans="2:65" s="14" customFormat="1" ht="10">
      <c r="B1651" s="172"/>
      <c r="D1651" s="158" t="s">
        <v>328</v>
      </c>
      <c r="E1651" s="173" t="s">
        <v>1</v>
      </c>
      <c r="F1651" s="174" t="s">
        <v>332</v>
      </c>
      <c r="H1651" s="175">
        <v>167.11</v>
      </c>
      <c r="I1651" s="176"/>
      <c r="L1651" s="172"/>
      <c r="M1651" s="177"/>
      <c r="T1651" s="178"/>
      <c r="AT1651" s="173" t="s">
        <v>328</v>
      </c>
      <c r="AU1651" s="173" t="s">
        <v>88</v>
      </c>
      <c r="AV1651" s="14" t="s">
        <v>323</v>
      </c>
      <c r="AW1651" s="14" t="s">
        <v>31</v>
      </c>
      <c r="AX1651" s="14" t="s">
        <v>83</v>
      </c>
      <c r="AY1651" s="173" t="s">
        <v>317</v>
      </c>
    </row>
    <row r="1652" spans="2:65" s="12" customFormat="1" ht="10">
      <c r="B1652" s="157"/>
      <c r="D1652" s="158" t="s">
        <v>328</v>
      </c>
      <c r="F1652" s="160" t="s">
        <v>2388</v>
      </c>
      <c r="H1652" s="161">
        <v>192.17699999999999</v>
      </c>
      <c r="I1652" s="162"/>
      <c r="L1652" s="157"/>
      <c r="M1652" s="163"/>
      <c r="T1652" s="164"/>
      <c r="AT1652" s="159" t="s">
        <v>328</v>
      </c>
      <c r="AU1652" s="159" t="s">
        <v>88</v>
      </c>
      <c r="AV1652" s="12" t="s">
        <v>88</v>
      </c>
      <c r="AW1652" s="12" t="s">
        <v>3</v>
      </c>
      <c r="AX1652" s="12" t="s">
        <v>83</v>
      </c>
      <c r="AY1652" s="159" t="s">
        <v>317</v>
      </c>
    </row>
    <row r="1653" spans="2:65" s="1" customFormat="1" ht="37.75" customHeight="1">
      <c r="B1653" s="142"/>
      <c r="C1653" s="143" t="s">
        <v>2389</v>
      </c>
      <c r="D1653" s="143" t="s">
        <v>319</v>
      </c>
      <c r="E1653" s="144" t="s">
        <v>2390</v>
      </c>
      <c r="F1653" s="145" t="s">
        <v>2391</v>
      </c>
      <c r="G1653" s="146" t="s">
        <v>444</v>
      </c>
      <c r="H1653" s="147">
        <v>3581.1489999999999</v>
      </c>
      <c r="I1653" s="148"/>
      <c r="J1653" s="149">
        <f>ROUND(I1653*H1653,2)</f>
        <v>0</v>
      </c>
      <c r="K1653" s="150"/>
      <c r="L1653" s="31"/>
      <c r="M1653" s="151" t="s">
        <v>1</v>
      </c>
      <c r="N1653" s="152" t="s">
        <v>42</v>
      </c>
      <c r="P1653" s="153">
        <f>O1653*H1653</f>
        <v>0</v>
      </c>
      <c r="Q1653" s="153">
        <v>3.8999999999999999E-4</v>
      </c>
      <c r="R1653" s="153">
        <f>Q1653*H1653</f>
        <v>1.3966481099999999</v>
      </c>
      <c r="S1653" s="153">
        <v>0</v>
      </c>
      <c r="T1653" s="154">
        <f>S1653*H1653</f>
        <v>0</v>
      </c>
      <c r="AR1653" s="155" t="s">
        <v>396</v>
      </c>
      <c r="AT1653" s="155" t="s">
        <v>319</v>
      </c>
      <c r="AU1653" s="155" t="s">
        <v>88</v>
      </c>
      <c r="AY1653" s="16" t="s">
        <v>317</v>
      </c>
      <c r="BE1653" s="156">
        <f>IF(N1653="základná",J1653,0)</f>
        <v>0</v>
      </c>
      <c r="BF1653" s="156">
        <f>IF(N1653="znížená",J1653,0)</f>
        <v>0</v>
      </c>
      <c r="BG1653" s="156">
        <f>IF(N1653="zákl. prenesená",J1653,0)</f>
        <v>0</v>
      </c>
      <c r="BH1653" s="156">
        <f>IF(N1653="zníž. prenesená",J1653,0)</f>
        <v>0</v>
      </c>
      <c r="BI1653" s="156">
        <f>IF(N1653="nulová",J1653,0)</f>
        <v>0</v>
      </c>
      <c r="BJ1653" s="16" t="s">
        <v>88</v>
      </c>
      <c r="BK1653" s="156">
        <f>ROUND(I1653*H1653,2)</f>
        <v>0</v>
      </c>
      <c r="BL1653" s="16" t="s">
        <v>396</v>
      </c>
      <c r="BM1653" s="155" t="s">
        <v>2392</v>
      </c>
    </row>
    <row r="1654" spans="2:65" s="12" customFormat="1" ht="10">
      <c r="B1654" s="157"/>
      <c r="D1654" s="158" t="s">
        <v>328</v>
      </c>
      <c r="E1654" s="159" t="s">
        <v>1</v>
      </c>
      <c r="F1654" s="160" t="s">
        <v>2302</v>
      </c>
      <c r="H1654" s="161">
        <v>714.74099999999999</v>
      </c>
      <c r="I1654" s="162"/>
      <c r="L1654" s="157"/>
      <c r="M1654" s="163"/>
      <c r="T1654" s="164"/>
      <c r="AT1654" s="159" t="s">
        <v>328</v>
      </c>
      <c r="AU1654" s="159" t="s">
        <v>88</v>
      </c>
      <c r="AV1654" s="12" t="s">
        <v>88</v>
      </c>
      <c r="AW1654" s="12" t="s">
        <v>31</v>
      </c>
      <c r="AX1654" s="12" t="s">
        <v>76</v>
      </c>
      <c r="AY1654" s="159" t="s">
        <v>317</v>
      </c>
    </row>
    <row r="1655" spans="2:65" s="12" customFormat="1" ht="10">
      <c r="B1655" s="157"/>
      <c r="D1655" s="158" t="s">
        <v>328</v>
      </c>
      <c r="E1655" s="159" t="s">
        <v>1</v>
      </c>
      <c r="F1655" s="160" t="s">
        <v>2303</v>
      </c>
      <c r="H1655" s="161">
        <v>2648.83</v>
      </c>
      <c r="I1655" s="162"/>
      <c r="L1655" s="157"/>
      <c r="M1655" s="163"/>
      <c r="T1655" s="164"/>
      <c r="AT1655" s="159" t="s">
        <v>328</v>
      </c>
      <c r="AU1655" s="159" t="s">
        <v>88</v>
      </c>
      <c r="AV1655" s="12" t="s">
        <v>88</v>
      </c>
      <c r="AW1655" s="12" t="s">
        <v>31</v>
      </c>
      <c r="AX1655" s="12" t="s">
        <v>76</v>
      </c>
      <c r="AY1655" s="159" t="s">
        <v>317</v>
      </c>
    </row>
    <row r="1656" spans="2:65" s="12" customFormat="1" ht="10">
      <c r="B1656" s="157"/>
      <c r="D1656" s="158" t="s">
        <v>328</v>
      </c>
      <c r="E1656" s="159" t="s">
        <v>1</v>
      </c>
      <c r="F1656" s="160" t="s">
        <v>2304</v>
      </c>
      <c r="H1656" s="161">
        <v>38.198</v>
      </c>
      <c r="I1656" s="162"/>
      <c r="L1656" s="157"/>
      <c r="M1656" s="163"/>
      <c r="T1656" s="164"/>
      <c r="AT1656" s="159" t="s">
        <v>328</v>
      </c>
      <c r="AU1656" s="159" t="s">
        <v>88</v>
      </c>
      <c r="AV1656" s="12" t="s">
        <v>88</v>
      </c>
      <c r="AW1656" s="12" t="s">
        <v>31</v>
      </c>
      <c r="AX1656" s="12" t="s">
        <v>76</v>
      </c>
      <c r="AY1656" s="159" t="s">
        <v>317</v>
      </c>
    </row>
    <row r="1657" spans="2:65" s="12" customFormat="1" ht="10">
      <c r="B1657" s="157"/>
      <c r="D1657" s="158" t="s">
        <v>328</v>
      </c>
      <c r="E1657" s="159" t="s">
        <v>1</v>
      </c>
      <c r="F1657" s="160" t="s">
        <v>2305</v>
      </c>
      <c r="H1657" s="161">
        <v>99.93</v>
      </c>
      <c r="I1657" s="162"/>
      <c r="L1657" s="157"/>
      <c r="M1657" s="163"/>
      <c r="T1657" s="164"/>
      <c r="AT1657" s="159" t="s">
        <v>328</v>
      </c>
      <c r="AU1657" s="159" t="s">
        <v>88</v>
      </c>
      <c r="AV1657" s="12" t="s">
        <v>88</v>
      </c>
      <c r="AW1657" s="12" t="s">
        <v>31</v>
      </c>
      <c r="AX1657" s="12" t="s">
        <v>76</v>
      </c>
      <c r="AY1657" s="159" t="s">
        <v>317</v>
      </c>
    </row>
    <row r="1658" spans="2:65" s="12" customFormat="1" ht="10">
      <c r="B1658" s="157"/>
      <c r="D1658" s="158" t="s">
        <v>328</v>
      </c>
      <c r="E1658" s="159" t="s">
        <v>1</v>
      </c>
      <c r="F1658" s="160" t="s">
        <v>2306</v>
      </c>
      <c r="H1658" s="161">
        <v>79.45</v>
      </c>
      <c r="I1658" s="162"/>
      <c r="L1658" s="157"/>
      <c r="M1658" s="163"/>
      <c r="T1658" s="164"/>
      <c r="AT1658" s="159" t="s">
        <v>328</v>
      </c>
      <c r="AU1658" s="159" t="s">
        <v>88</v>
      </c>
      <c r="AV1658" s="12" t="s">
        <v>88</v>
      </c>
      <c r="AW1658" s="12" t="s">
        <v>31</v>
      </c>
      <c r="AX1658" s="12" t="s">
        <v>76</v>
      </c>
      <c r="AY1658" s="159" t="s">
        <v>317</v>
      </c>
    </row>
    <row r="1659" spans="2:65" s="13" customFormat="1" ht="10">
      <c r="B1659" s="165"/>
      <c r="D1659" s="158" t="s">
        <v>328</v>
      </c>
      <c r="E1659" s="166" t="s">
        <v>1</v>
      </c>
      <c r="F1659" s="167" t="s">
        <v>2393</v>
      </c>
      <c r="H1659" s="168">
        <v>3581.1489999999994</v>
      </c>
      <c r="I1659" s="169"/>
      <c r="L1659" s="165"/>
      <c r="M1659" s="170"/>
      <c r="T1659" s="171"/>
      <c r="AT1659" s="166" t="s">
        <v>328</v>
      </c>
      <c r="AU1659" s="166" t="s">
        <v>88</v>
      </c>
      <c r="AV1659" s="13" t="s">
        <v>92</v>
      </c>
      <c r="AW1659" s="13" t="s">
        <v>31</v>
      </c>
      <c r="AX1659" s="13" t="s">
        <v>76</v>
      </c>
      <c r="AY1659" s="166" t="s">
        <v>317</v>
      </c>
    </row>
    <row r="1660" spans="2:65" s="14" customFormat="1" ht="10">
      <c r="B1660" s="172"/>
      <c r="D1660" s="158" t="s">
        <v>328</v>
      </c>
      <c r="E1660" s="173" t="s">
        <v>1</v>
      </c>
      <c r="F1660" s="174" t="s">
        <v>332</v>
      </c>
      <c r="H1660" s="175">
        <v>3581.1489999999994</v>
      </c>
      <c r="I1660" s="176"/>
      <c r="L1660" s="172"/>
      <c r="M1660" s="177"/>
      <c r="T1660" s="178"/>
      <c r="AT1660" s="173" t="s">
        <v>328</v>
      </c>
      <c r="AU1660" s="173" t="s">
        <v>88</v>
      </c>
      <c r="AV1660" s="14" t="s">
        <v>323</v>
      </c>
      <c r="AW1660" s="14" t="s">
        <v>31</v>
      </c>
      <c r="AX1660" s="14" t="s">
        <v>83</v>
      </c>
      <c r="AY1660" s="173" t="s">
        <v>317</v>
      </c>
    </row>
    <row r="1661" spans="2:65" s="1" customFormat="1" ht="24.15" customHeight="1">
      <c r="B1661" s="142"/>
      <c r="C1661" s="179" t="s">
        <v>2394</v>
      </c>
      <c r="D1661" s="179" t="s">
        <v>454</v>
      </c>
      <c r="E1661" s="180" t="s">
        <v>2395</v>
      </c>
      <c r="F1661" s="181" t="s">
        <v>2396</v>
      </c>
      <c r="G1661" s="182" t="s">
        <v>444</v>
      </c>
      <c r="H1661" s="183">
        <v>4118.3209999999999</v>
      </c>
      <c r="I1661" s="184"/>
      <c r="J1661" s="185">
        <f>ROUND(I1661*H1661,2)</f>
        <v>0</v>
      </c>
      <c r="K1661" s="186"/>
      <c r="L1661" s="187"/>
      <c r="M1661" s="188" t="s">
        <v>1</v>
      </c>
      <c r="N1661" s="189" t="s">
        <v>42</v>
      </c>
      <c r="P1661" s="153">
        <f>O1661*H1661</f>
        <v>0</v>
      </c>
      <c r="Q1661" s="153">
        <v>1.3999999999999999E-4</v>
      </c>
      <c r="R1661" s="153">
        <f>Q1661*H1661</f>
        <v>0.57656493999999991</v>
      </c>
      <c r="S1661" s="153">
        <v>0</v>
      </c>
      <c r="T1661" s="154">
        <f>S1661*H1661</f>
        <v>0</v>
      </c>
      <c r="AR1661" s="155" t="s">
        <v>481</v>
      </c>
      <c r="AT1661" s="155" t="s">
        <v>454</v>
      </c>
      <c r="AU1661" s="155" t="s">
        <v>88</v>
      </c>
      <c r="AY1661" s="16" t="s">
        <v>317</v>
      </c>
      <c r="BE1661" s="156">
        <f>IF(N1661="základná",J1661,0)</f>
        <v>0</v>
      </c>
      <c r="BF1661" s="156">
        <f>IF(N1661="znížená",J1661,0)</f>
        <v>0</v>
      </c>
      <c r="BG1661" s="156">
        <f>IF(N1661="zákl. prenesená",J1661,0)</f>
        <v>0</v>
      </c>
      <c r="BH1661" s="156">
        <f>IF(N1661="zníž. prenesená",J1661,0)</f>
        <v>0</v>
      </c>
      <c r="BI1661" s="156">
        <f>IF(N1661="nulová",J1661,0)</f>
        <v>0</v>
      </c>
      <c r="BJ1661" s="16" t="s">
        <v>88</v>
      </c>
      <c r="BK1661" s="156">
        <f>ROUND(I1661*H1661,2)</f>
        <v>0</v>
      </c>
      <c r="BL1661" s="16" t="s">
        <v>396</v>
      </c>
      <c r="BM1661" s="155" t="s">
        <v>2397</v>
      </c>
    </row>
    <row r="1662" spans="2:65" s="12" customFormat="1" ht="10">
      <c r="B1662" s="157"/>
      <c r="D1662" s="158" t="s">
        <v>328</v>
      </c>
      <c r="F1662" s="160" t="s">
        <v>2398</v>
      </c>
      <c r="H1662" s="161">
        <v>4118.3209999999999</v>
      </c>
      <c r="I1662" s="162"/>
      <c r="L1662" s="157"/>
      <c r="M1662" s="163"/>
      <c r="T1662" s="164"/>
      <c r="AT1662" s="159" t="s">
        <v>328</v>
      </c>
      <c r="AU1662" s="159" t="s">
        <v>88</v>
      </c>
      <c r="AV1662" s="12" t="s">
        <v>88</v>
      </c>
      <c r="AW1662" s="12" t="s">
        <v>3</v>
      </c>
      <c r="AX1662" s="12" t="s">
        <v>83</v>
      </c>
      <c r="AY1662" s="159" t="s">
        <v>317</v>
      </c>
    </row>
    <row r="1663" spans="2:65" s="1" customFormat="1" ht="24.15" customHeight="1">
      <c r="B1663" s="142"/>
      <c r="C1663" s="143" t="s">
        <v>2399</v>
      </c>
      <c r="D1663" s="143" t="s">
        <v>319</v>
      </c>
      <c r="E1663" s="144" t="s">
        <v>2400</v>
      </c>
      <c r="F1663" s="145" t="s">
        <v>2401</v>
      </c>
      <c r="G1663" s="146" t="s">
        <v>444</v>
      </c>
      <c r="H1663" s="147">
        <v>7357.848</v>
      </c>
      <c r="I1663" s="148"/>
      <c r="J1663" s="149">
        <f>ROUND(I1663*H1663,2)</f>
        <v>0</v>
      </c>
      <c r="K1663" s="150"/>
      <c r="L1663" s="31"/>
      <c r="M1663" s="151" t="s">
        <v>1</v>
      </c>
      <c r="N1663" s="152" t="s">
        <v>42</v>
      </c>
      <c r="P1663" s="153">
        <f>O1663*H1663</f>
        <v>0</v>
      </c>
      <c r="Q1663" s="153">
        <v>0</v>
      </c>
      <c r="R1663" s="153">
        <f>Q1663*H1663</f>
        <v>0</v>
      </c>
      <c r="S1663" s="153">
        <v>0</v>
      </c>
      <c r="T1663" s="154">
        <f>S1663*H1663</f>
        <v>0</v>
      </c>
      <c r="AR1663" s="155" t="s">
        <v>396</v>
      </c>
      <c r="AT1663" s="155" t="s">
        <v>319</v>
      </c>
      <c r="AU1663" s="155" t="s">
        <v>88</v>
      </c>
      <c r="AY1663" s="16" t="s">
        <v>317</v>
      </c>
      <c r="BE1663" s="156">
        <f>IF(N1663="základná",J1663,0)</f>
        <v>0</v>
      </c>
      <c r="BF1663" s="156">
        <f>IF(N1663="znížená",J1663,0)</f>
        <v>0</v>
      </c>
      <c r="BG1663" s="156">
        <f>IF(N1663="zákl. prenesená",J1663,0)</f>
        <v>0</v>
      </c>
      <c r="BH1663" s="156">
        <f>IF(N1663="zníž. prenesená",J1663,0)</f>
        <v>0</v>
      </c>
      <c r="BI1663" s="156">
        <f>IF(N1663="nulová",J1663,0)</f>
        <v>0</v>
      </c>
      <c r="BJ1663" s="16" t="s">
        <v>88</v>
      </c>
      <c r="BK1663" s="156">
        <f>ROUND(I1663*H1663,2)</f>
        <v>0</v>
      </c>
      <c r="BL1663" s="16" t="s">
        <v>396</v>
      </c>
      <c r="BM1663" s="155" t="s">
        <v>2402</v>
      </c>
    </row>
    <row r="1664" spans="2:65" s="12" customFormat="1" ht="10">
      <c r="B1664" s="157"/>
      <c r="D1664" s="158" t="s">
        <v>328</v>
      </c>
      <c r="E1664" s="159" t="s">
        <v>1</v>
      </c>
      <c r="F1664" s="160" t="s">
        <v>2403</v>
      </c>
      <c r="H1664" s="161">
        <v>1429.482</v>
      </c>
      <c r="I1664" s="162"/>
      <c r="L1664" s="157"/>
      <c r="M1664" s="163"/>
      <c r="T1664" s="164"/>
      <c r="AT1664" s="159" t="s">
        <v>328</v>
      </c>
      <c r="AU1664" s="159" t="s">
        <v>88</v>
      </c>
      <c r="AV1664" s="12" t="s">
        <v>88</v>
      </c>
      <c r="AW1664" s="12" t="s">
        <v>31</v>
      </c>
      <c r="AX1664" s="12" t="s">
        <v>76</v>
      </c>
      <c r="AY1664" s="159" t="s">
        <v>317</v>
      </c>
    </row>
    <row r="1665" spans="2:65" s="12" customFormat="1" ht="10">
      <c r="B1665" s="157"/>
      <c r="D1665" s="158" t="s">
        <v>328</v>
      </c>
      <c r="E1665" s="159" t="s">
        <v>1</v>
      </c>
      <c r="F1665" s="160" t="s">
        <v>2404</v>
      </c>
      <c r="H1665" s="161">
        <v>5297.66</v>
      </c>
      <c r="I1665" s="162"/>
      <c r="L1665" s="157"/>
      <c r="M1665" s="163"/>
      <c r="T1665" s="164"/>
      <c r="AT1665" s="159" t="s">
        <v>328</v>
      </c>
      <c r="AU1665" s="159" t="s">
        <v>88</v>
      </c>
      <c r="AV1665" s="12" t="s">
        <v>88</v>
      </c>
      <c r="AW1665" s="12" t="s">
        <v>31</v>
      </c>
      <c r="AX1665" s="12" t="s">
        <v>76</v>
      </c>
      <c r="AY1665" s="159" t="s">
        <v>317</v>
      </c>
    </row>
    <row r="1666" spans="2:65" s="12" customFormat="1" ht="10">
      <c r="B1666" s="157"/>
      <c r="D1666" s="158" t="s">
        <v>328</v>
      </c>
      <c r="E1666" s="159" t="s">
        <v>1</v>
      </c>
      <c r="F1666" s="160" t="s">
        <v>2405</v>
      </c>
      <c r="H1666" s="161">
        <v>76.396000000000001</v>
      </c>
      <c r="I1666" s="162"/>
      <c r="L1666" s="157"/>
      <c r="M1666" s="163"/>
      <c r="T1666" s="164"/>
      <c r="AT1666" s="159" t="s">
        <v>328</v>
      </c>
      <c r="AU1666" s="159" t="s">
        <v>88</v>
      </c>
      <c r="AV1666" s="12" t="s">
        <v>88</v>
      </c>
      <c r="AW1666" s="12" t="s">
        <v>31</v>
      </c>
      <c r="AX1666" s="12" t="s">
        <v>76</v>
      </c>
      <c r="AY1666" s="159" t="s">
        <v>317</v>
      </c>
    </row>
    <row r="1667" spans="2:65" s="12" customFormat="1" ht="10">
      <c r="B1667" s="157"/>
      <c r="D1667" s="158" t="s">
        <v>328</v>
      </c>
      <c r="E1667" s="159" t="s">
        <v>1</v>
      </c>
      <c r="F1667" s="160" t="s">
        <v>2406</v>
      </c>
      <c r="H1667" s="161">
        <v>199.86</v>
      </c>
      <c r="I1667" s="162"/>
      <c r="L1667" s="157"/>
      <c r="M1667" s="163"/>
      <c r="T1667" s="164"/>
      <c r="AT1667" s="159" t="s">
        <v>328</v>
      </c>
      <c r="AU1667" s="159" t="s">
        <v>88</v>
      </c>
      <c r="AV1667" s="12" t="s">
        <v>88</v>
      </c>
      <c r="AW1667" s="12" t="s">
        <v>31</v>
      </c>
      <c r="AX1667" s="12" t="s">
        <v>76</v>
      </c>
      <c r="AY1667" s="159" t="s">
        <v>317</v>
      </c>
    </row>
    <row r="1668" spans="2:65" s="12" customFormat="1" ht="10">
      <c r="B1668" s="157"/>
      <c r="D1668" s="158" t="s">
        <v>328</v>
      </c>
      <c r="E1668" s="159" t="s">
        <v>1</v>
      </c>
      <c r="F1668" s="160" t="s">
        <v>2407</v>
      </c>
      <c r="H1668" s="161">
        <v>158.9</v>
      </c>
      <c r="I1668" s="162"/>
      <c r="L1668" s="157"/>
      <c r="M1668" s="163"/>
      <c r="T1668" s="164"/>
      <c r="AT1668" s="159" t="s">
        <v>328</v>
      </c>
      <c r="AU1668" s="159" t="s">
        <v>88</v>
      </c>
      <c r="AV1668" s="12" t="s">
        <v>88</v>
      </c>
      <c r="AW1668" s="12" t="s">
        <v>31</v>
      </c>
      <c r="AX1668" s="12" t="s">
        <v>76</v>
      </c>
      <c r="AY1668" s="159" t="s">
        <v>317</v>
      </c>
    </row>
    <row r="1669" spans="2:65" s="12" customFormat="1" ht="10">
      <c r="B1669" s="157"/>
      <c r="D1669" s="158" t="s">
        <v>328</v>
      </c>
      <c r="E1669" s="159" t="s">
        <v>1</v>
      </c>
      <c r="F1669" s="160" t="s">
        <v>2307</v>
      </c>
      <c r="H1669" s="161">
        <v>195.55</v>
      </c>
      <c r="I1669" s="162"/>
      <c r="L1669" s="157"/>
      <c r="M1669" s="163"/>
      <c r="T1669" s="164"/>
      <c r="AT1669" s="159" t="s">
        <v>328</v>
      </c>
      <c r="AU1669" s="159" t="s">
        <v>88</v>
      </c>
      <c r="AV1669" s="12" t="s">
        <v>88</v>
      </c>
      <c r="AW1669" s="12" t="s">
        <v>31</v>
      </c>
      <c r="AX1669" s="12" t="s">
        <v>76</v>
      </c>
      <c r="AY1669" s="159" t="s">
        <v>317</v>
      </c>
    </row>
    <row r="1670" spans="2:65" s="13" customFormat="1" ht="10">
      <c r="B1670" s="165"/>
      <c r="D1670" s="158" t="s">
        <v>328</v>
      </c>
      <c r="E1670" s="166" t="s">
        <v>1</v>
      </c>
      <c r="F1670" s="167" t="s">
        <v>2308</v>
      </c>
      <c r="H1670" s="168">
        <v>7357.847999999999</v>
      </c>
      <c r="I1670" s="169"/>
      <c r="L1670" s="165"/>
      <c r="M1670" s="170"/>
      <c r="T1670" s="171"/>
      <c r="AT1670" s="166" t="s">
        <v>328</v>
      </c>
      <c r="AU1670" s="166" t="s">
        <v>88</v>
      </c>
      <c r="AV1670" s="13" t="s">
        <v>92</v>
      </c>
      <c r="AW1670" s="13" t="s">
        <v>31</v>
      </c>
      <c r="AX1670" s="13" t="s">
        <v>76</v>
      </c>
      <c r="AY1670" s="166" t="s">
        <v>317</v>
      </c>
    </row>
    <row r="1671" spans="2:65" s="14" customFormat="1" ht="10">
      <c r="B1671" s="172"/>
      <c r="D1671" s="158" t="s">
        <v>328</v>
      </c>
      <c r="E1671" s="173" t="s">
        <v>1</v>
      </c>
      <c r="F1671" s="174" t="s">
        <v>332</v>
      </c>
      <c r="H1671" s="175">
        <v>7357.847999999999</v>
      </c>
      <c r="I1671" s="176"/>
      <c r="L1671" s="172"/>
      <c r="M1671" s="177"/>
      <c r="T1671" s="178"/>
      <c r="AT1671" s="173" t="s">
        <v>328</v>
      </c>
      <c r="AU1671" s="173" t="s">
        <v>88</v>
      </c>
      <c r="AV1671" s="14" t="s">
        <v>323</v>
      </c>
      <c r="AW1671" s="14" t="s">
        <v>31</v>
      </c>
      <c r="AX1671" s="14" t="s">
        <v>83</v>
      </c>
      <c r="AY1671" s="173" t="s">
        <v>317</v>
      </c>
    </row>
    <row r="1672" spans="2:65" s="1" customFormat="1" ht="24.15" customHeight="1">
      <c r="B1672" s="142"/>
      <c r="C1672" s="179" t="s">
        <v>2408</v>
      </c>
      <c r="D1672" s="179" t="s">
        <v>454</v>
      </c>
      <c r="E1672" s="180" t="s">
        <v>455</v>
      </c>
      <c r="F1672" s="181" t="s">
        <v>2409</v>
      </c>
      <c r="G1672" s="182" t="s">
        <v>444</v>
      </c>
      <c r="H1672" s="183">
        <v>8461.5249999999996</v>
      </c>
      <c r="I1672" s="184"/>
      <c r="J1672" s="185">
        <f>ROUND(I1672*H1672,2)</f>
        <v>0</v>
      </c>
      <c r="K1672" s="186"/>
      <c r="L1672" s="187"/>
      <c r="M1672" s="188" t="s">
        <v>1</v>
      </c>
      <c r="N1672" s="189" t="s">
        <v>42</v>
      </c>
      <c r="P1672" s="153">
        <f>O1672*H1672</f>
        <v>0</v>
      </c>
      <c r="Q1672" s="153">
        <v>2.9999999999999997E-4</v>
      </c>
      <c r="R1672" s="153">
        <f>Q1672*H1672</f>
        <v>2.5384574999999998</v>
      </c>
      <c r="S1672" s="153">
        <v>0</v>
      </c>
      <c r="T1672" s="154">
        <f>S1672*H1672</f>
        <v>0</v>
      </c>
      <c r="AR1672" s="155" t="s">
        <v>481</v>
      </c>
      <c r="AT1672" s="155" t="s">
        <v>454</v>
      </c>
      <c r="AU1672" s="155" t="s">
        <v>88</v>
      </c>
      <c r="AY1672" s="16" t="s">
        <v>317</v>
      </c>
      <c r="BE1672" s="156">
        <f>IF(N1672="základná",J1672,0)</f>
        <v>0</v>
      </c>
      <c r="BF1672" s="156">
        <f>IF(N1672="znížená",J1672,0)</f>
        <v>0</v>
      </c>
      <c r="BG1672" s="156">
        <f>IF(N1672="zákl. prenesená",J1672,0)</f>
        <v>0</v>
      </c>
      <c r="BH1672" s="156">
        <f>IF(N1672="zníž. prenesená",J1672,0)</f>
        <v>0</v>
      </c>
      <c r="BI1672" s="156">
        <f>IF(N1672="nulová",J1672,0)</f>
        <v>0</v>
      </c>
      <c r="BJ1672" s="16" t="s">
        <v>88</v>
      </c>
      <c r="BK1672" s="156">
        <f>ROUND(I1672*H1672,2)</f>
        <v>0</v>
      </c>
      <c r="BL1672" s="16" t="s">
        <v>396</v>
      </c>
      <c r="BM1672" s="155" t="s">
        <v>2410</v>
      </c>
    </row>
    <row r="1673" spans="2:65" s="12" customFormat="1" ht="10">
      <c r="B1673" s="157"/>
      <c r="D1673" s="158" t="s">
        <v>328</v>
      </c>
      <c r="F1673" s="160" t="s">
        <v>2411</v>
      </c>
      <c r="H1673" s="161">
        <v>8461.5249999999996</v>
      </c>
      <c r="I1673" s="162"/>
      <c r="L1673" s="157"/>
      <c r="M1673" s="163"/>
      <c r="T1673" s="164"/>
      <c r="AT1673" s="159" t="s">
        <v>328</v>
      </c>
      <c r="AU1673" s="159" t="s">
        <v>88</v>
      </c>
      <c r="AV1673" s="12" t="s">
        <v>88</v>
      </c>
      <c r="AW1673" s="12" t="s">
        <v>3</v>
      </c>
      <c r="AX1673" s="12" t="s">
        <v>83</v>
      </c>
      <c r="AY1673" s="159" t="s">
        <v>317</v>
      </c>
    </row>
    <row r="1674" spans="2:65" s="1" customFormat="1" ht="24.15" customHeight="1">
      <c r="B1674" s="142"/>
      <c r="C1674" s="143" t="s">
        <v>2412</v>
      </c>
      <c r="D1674" s="143" t="s">
        <v>319</v>
      </c>
      <c r="E1674" s="144" t="s">
        <v>2413</v>
      </c>
      <c r="F1674" s="145" t="s">
        <v>2414</v>
      </c>
      <c r="G1674" s="146" t="s">
        <v>444</v>
      </c>
      <c r="H1674" s="147">
        <v>3581.1489999999999</v>
      </c>
      <c r="I1674" s="148"/>
      <c r="J1674" s="149">
        <f>ROUND(I1674*H1674,2)</f>
        <v>0</v>
      </c>
      <c r="K1674" s="150"/>
      <c r="L1674" s="31"/>
      <c r="M1674" s="151" t="s">
        <v>1</v>
      </c>
      <c r="N1674" s="152" t="s">
        <v>42</v>
      </c>
      <c r="P1674" s="153">
        <f>O1674*H1674</f>
        <v>0</v>
      </c>
      <c r="Q1674" s="153">
        <v>0</v>
      </c>
      <c r="R1674" s="153">
        <f>Q1674*H1674</f>
        <v>0</v>
      </c>
      <c r="S1674" s="153">
        <v>0</v>
      </c>
      <c r="T1674" s="154">
        <f>S1674*H1674</f>
        <v>0</v>
      </c>
      <c r="AR1674" s="155" t="s">
        <v>396</v>
      </c>
      <c r="AT1674" s="155" t="s">
        <v>319</v>
      </c>
      <c r="AU1674" s="155" t="s">
        <v>88</v>
      </c>
      <c r="AY1674" s="16" t="s">
        <v>317</v>
      </c>
      <c r="BE1674" s="156">
        <f>IF(N1674="základná",J1674,0)</f>
        <v>0</v>
      </c>
      <c r="BF1674" s="156">
        <f>IF(N1674="znížená",J1674,0)</f>
        <v>0</v>
      </c>
      <c r="BG1674" s="156">
        <f>IF(N1674="zákl. prenesená",J1674,0)</f>
        <v>0</v>
      </c>
      <c r="BH1674" s="156">
        <f>IF(N1674="zníž. prenesená",J1674,0)</f>
        <v>0</v>
      </c>
      <c r="BI1674" s="156">
        <f>IF(N1674="nulová",J1674,0)</f>
        <v>0</v>
      </c>
      <c r="BJ1674" s="16" t="s">
        <v>88</v>
      </c>
      <c r="BK1674" s="156">
        <f>ROUND(I1674*H1674,2)</f>
        <v>0</v>
      </c>
      <c r="BL1674" s="16" t="s">
        <v>396</v>
      </c>
      <c r="BM1674" s="155" t="s">
        <v>2415</v>
      </c>
    </row>
    <row r="1675" spans="2:65" s="12" customFormat="1" ht="10">
      <c r="B1675" s="157"/>
      <c r="D1675" s="158" t="s">
        <v>328</v>
      </c>
      <c r="E1675" s="159" t="s">
        <v>1</v>
      </c>
      <c r="F1675" s="160" t="s">
        <v>2302</v>
      </c>
      <c r="H1675" s="161">
        <v>714.74099999999999</v>
      </c>
      <c r="I1675" s="162"/>
      <c r="L1675" s="157"/>
      <c r="M1675" s="163"/>
      <c r="T1675" s="164"/>
      <c r="AT1675" s="159" t="s">
        <v>328</v>
      </c>
      <c r="AU1675" s="159" t="s">
        <v>88</v>
      </c>
      <c r="AV1675" s="12" t="s">
        <v>88</v>
      </c>
      <c r="AW1675" s="12" t="s">
        <v>31</v>
      </c>
      <c r="AX1675" s="12" t="s">
        <v>76</v>
      </c>
      <c r="AY1675" s="159" t="s">
        <v>317</v>
      </c>
    </row>
    <row r="1676" spans="2:65" s="12" customFormat="1" ht="10">
      <c r="B1676" s="157"/>
      <c r="D1676" s="158" t="s">
        <v>328</v>
      </c>
      <c r="E1676" s="159" t="s">
        <v>1</v>
      </c>
      <c r="F1676" s="160" t="s">
        <v>2303</v>
      </c>
      <c r="H1676" s="161">
        <v>2648.83</v>
      </c>
      <c r="I1676" s="162"/>
      <c r="L1676" s="157"/>
      <c r="M1676" s="163"/>
      <c r="T1676" s="164"/>
      <c r="AT1676" s="159" t="s">
        <v>328</v>
      </c>
      <c r="AU1676" s="159" t="s">
        <v>88</v>
      </c>
      <c r="AV1676" s="12" t="s">
        <v>88</v>
      </c>
      <c r="AW1676" s="12" t="s">
        <v>31</v>
      </c>
      <c r="AX1676" s="12" t="s">
        <v>76</v>
      </c>
      <c r="AY1676" s="159" t="s">
        <v>317</v>
      </c>
    </row>
    <row r="1677" spans="2:65" s="12" customFormat="1" ht="10">
      <c r="B1677" s="157"/>
      <c r="D1677" s="158" t="s">
        <v>328</v>
      </c>
      <c r="E1677" s="159" t="s">
        <v>1</v>
      </c>
      <c r="F1677" s="160" t="s">
        <v>2304</v>
      </c>
      <c r="H1677" s="161">
        <v>38.198</v>
      </c>
      <c r="I1677" s="162"/>
      <c r="L1677" s="157"/>
      <c r="M1677" s="163"/>
      <c r="T1677" s="164"/>
      <c r="AT1677" s="159" t="s">
        <v>328</v>
      </c>
      <c r="AU1677" s="159" t="s">
        <v>88</v>
      </c>
      <c r="AV1677" s="12" t="s">
        <v>88</v>
      </c>
      <c r="AW1677" s="12" t="s">
        <v>31</v>
      </c>
      <c r="AX1677" s="12" t="s">
        <v>76</v>
      </c>
      <c r="AY1677" s="159" t="s">
        <v>317</v>
      </c>
    </row>
    <row r="1678" spans="2:65" s="12" customFormat="1" ht="10">
      <c r="B1678" s="157"/>
      <c r="D1678" s="158" t="s">
        <v>328</v>
      </c>
      <c r="E1678" s="159" t="s">
        <v>1</v>
      </c>
      <c r="F1678" s="160" t="s">
        <v>2305</v>
      </c>
      <c r="H1678" s="161">
        <v>99.93</v>
      </c>
      <c r="I1678" s="162"/>
      <c r="L1678" s="157"/>
      <c r="M1678" s="163"/>
      <c r="T1678" s="164"/>
      <c r="AT1678" s="159" t="s">
        <v>328</v>
      </c>
      <c r="AU1678" s="159" t="s">
        <v>88</v>
      </c>
      <c r="AV1678" s="12" t="s">
        <v>88</v>
      </c>
      <c r="AW1678" s="12" t="s">
        <v>31</v>
      </c>
      <c r="AX1678" s="12" t="s">
        <v>76</v>
      </c>
      <c r="AY1678" s="159" t="s">
        <v>317</v>
      </c>
    </row>
    <row r="1679" spans="2:65" s="12" customFormat="1" ht="10">
      <c r="B1679" s="157"/>
      <c r="D1679" s="158" t="s">
        <v>328</v>
      </c>
      <c r="E1679" s="159" t="s">
        <v>1</v>
      </c>
      <c r="F1679" s="160" t="s">
        <v>2306</v>
      </c>
      <c r="H1679" s="161">
        <v>79.45</v>
      </c>
      <c r="I1679" s="162"/>
      <c r="L1679" s="157"/>
      <c r="M1679" s="163"/>
      <c r="T1679" s="164"/>
      <c r="AT1679" s="159" t="s">
        <v>328</v>
      </c>
      <c r="AU1679" s="159" t="s">
        <v>88</v>
      </c>
      <c r="AV1679" s="12" t="s">
        <v>88</v>
      </c>
      <c r="AW1679" s="12" t="s">
        <v>31</v>
      </c>
      <c r="AX1679" s="12" t="s">
        <v>76</v>
      </c>
      <c r="AY1679" s="159" t="s">
        <v>317</v>
      </c>
    </row>
    <row r="1680" spans="2:65" s="13" customFormat="1" ht="10">
      <c r="B1680" s="165"/>
      <c r="D1680" s="158" t="s">
        <v>328</v>
      </c>
      <c r="E1680" s="166" t="s">
        <v>1</v>
      </c>
      <c r="F1680" s="167" t="s">
        <v>2393</v>
      </c>
      <c r="H1680" s="168">
        <v>3581.1489999999994</v>
      </c>
      <c r="I1680" s="169"/>
      <c r="L1680" s="165"/>
      <c r="M1680" s="170"/>
      <c r="T1680" s="171"/>
      <c r="AT1680" s="166" t="s">
        <v>328</v>
      </c>
      <c r="AU1680" s="166" t="s">
        <v>88</v>
      </c>
      <c r="AV1680" s="13" t="s">
        <v>92</v>
      </c>
      <c r="AW1680" s="13" t="s">
        <v>31</v>
      </c>
      <c r="AX1680" s="13" t="s">
        <v>76</v>
      </c>
      <c r="AY1680" s="166" t="s">
        <v>317</v>
      </c>
    </row>
    <row r="1681" spans="2:65" s="14" customFormat="1" ht="10">
      <c r="B1681" s="172"/>
      <c r="D1681" s="158" t="s">
        <v>328</v>
      </c>
      <c r="E1681" s="173" t="s">
        <v>1</v>
      </c>
      <c r="F1681" s="174" t="s">
        <v>332</v>
      </c>
      <c r="H1681" s="175">
        <v>3581.1489999999994</v>
      </c>
      <c r="I1681" s="176"/>
      <c r="L1681" s="172"/>
      <c r="M1681" s="177"/>
      <c r="T1681" s="178"/>
      <c r="AT1681" s="173" t="s">
        <v>328</v>
      </c>
      <c r="AU1681" s="173" t="s">
        <v>88</v>
      </c>
      <c r="AV1681" s="14" t="s">
        <v>323</v>
      </c>
      <c r="AW1681" s="14" t="s">
        <v>31</v>
      </c>
      <c r="AX1681" s="14" t="s">
        <v>83</v>
      </c>
      <c r="AY1681" s="173" t="s">
        <v>317</v>
      </c>
    </row>
    <row r="1682" spans="2:65" s="1" customFormat="1" ht="33" customHeight="1">
      <c r="B1682" s="142"/>
      <c r="C1682" s="143" t="s">
        <v>2416</v>
      </c>
      <c r="D1682" s="143" t="s">
        <v>319</v>
      </c>
      <c r="E1682" s="144" t="s">
        <v>2417</v>
      </c>
      <c r="F1682" s="145" t="s">
        <v>2418</v>
      </c>
      <c r="G1682" s="146" t="s">
        <v>484</v>
      </c>
      <c r="H1682" s="147">
        <v>32.590000000000003</v>
      </c>
      <c r="I1682" s="148"/>
      <c r="J1682" s="149">
        <f>ROUND(I1682*H1682,2)</f>
        <v>0</v>
      </c>
      <c r="K1682" s="150"/>
      <c r="L1682" s="31"/>
      <c r="M1682" s="151" t="s">
        <v>1</v>
      </c>
      <c r="N1682" s="152" t="s">
        <v>42</v>
      </c>
      <c r="P1682" s="153">
        <f>O1682*H1682</f>
        <v>0</v>
      </c>
      <c r="Q1682" s="153">
        <v>3.044E-5</v>
      </c>
      <c r="R1682" s="153">
        <f>Q1682*H1682</f>
        <v>9.920396000000001E-4</v>
      </c>
      <c r="S1682" s="153">
        <v>0</v>
      </c>
      <c r="T1682" s="154">
        <f>S1682*H1682</f>
        <v>0</v>
      </c>
      <c r="AR1682" s="155" t="s">
        <v>396</v>
      </c>
      <c r="AT1682" s="155" t="s">
        <v>319</v>
      </c>
      <c r="AU1682" s="155" t="s">
        <v>88</v>
      </c>
      <c r="AY1682" s="16" t="s">
        <v>317</v>
      </c>
      <c r="BE1682" s="156">
        <f>IF(N1682="základná",J1682,0)</f>
        <v>0</v>
      </c>
      <c r="BF1682" s="156">
        <f>IF(N1682="znížená",J1682,0)</f>
        <v>0</v>
      </c>
      <c r="BG1682" s="156">
        <f>IF(N1682="zákl. prenesená",J1682,0)</f>
        <v>0</v>
      </c>
      <c r="BH1682" s="156">
        <f>IF(N1682="zníž. prenesená",J1682,0)</f>
        <v>0</v>
      </c>
      <c r="BI1682" s="156">
        <f>IF(N1682="nulová",J1682,0)</f>
        <v>0</v>
      </c>
      <c r="BJ1682" s="16" t="s">
        <v>88</v>
      </c>
      <c r="BK1682" s="156">
        <f>ROUND(I1682*H1682,2)</f>
        <v>0</v>
      </c>
      <c r="BL1682" s="16" t="s">
        <v>396</v>
      </c>
      <c r="BM1682" s="155" t="s">
        <v>2419</v>
      </c>
    </row>
    <row r="1683" spans="2:65" s="12" customFormat="1" ht="10">
      <c r="B1683" s="157"/>
      <c r="D1683" s="158" t="s">
        <v>328</v>
      </c>
      <c r="E1683" s="159" t="s">
        <v>1</v>
      </c>
      <c r="F1683" s="160" t="s">
        <v>2420</v>
      </c>
      <c r="H1683" s="161">
        <v>32.590000000000003</v>
      </c>
      <c r="I1683" s="162"/>
      <c r="L1683" s="157"/>
      <c r="M1683" s="163"/>
      <c r="T1683" s="164"/>
      <c r="AT1683" s="159" t="s">
        <v>328</v>
      </c>
      <c r="AU1683" s="159" t="s">
        <v>88</v>
      </c>
      <c r="AV1683" s="12" t="s">
        <v>88</v>
      </c>
      <c r="AW1683" s="12" t="s">
        <v>31</v>
      </c>
      <c r="AX1683" s="12" t="s">
        <v>76</v>
      </c>
      <c r="AY1683" s="159" t="s">
        <v>317</v>
      </c>
    </row>
    <row r="1684" spans="2:65" s="13" customFormat="1" ht="10">
      <c r="B1684" s="165"/>
      <c r="D1684" s="158" t="s">
        <v>328</v>
      </c>
      <c r="E1684" s="166" t="s">
        <v>1</v>
      </c>
      <c r="F1684" s="167" t="s">
        <v>331</v>
      </c>
      <c r="H1684" s="168">
        <v>32.590000000000003</v>
      </c>
      <c r="I1684" s="169"/>
      <c r="L1684" s="165"/>
      <c r="M1684" s="170"/>
      <c r="T1684" s="171"/>
      <c r="AT1684" s="166" t="s">
        <v>328</v>
      </c>
      <c r="AU1684" s="166" t="s">
        <v>88</v>
      </c>
      <c r="AV1684" s="13" t="s">
        <v>92</v>
      </c>
      <c r="AW1684" s="13" t="s">
        <v>31</v>
      </c>
      <c r="AX1684" s="13" t="s">
        <v>76</v>
      </c>
      <c r="AY1684" s="166" t="s">
        <v>317</v>
      </c>
    </row>
    <row r="1685" spans="2:65" s="14" customFormat="1" ht="10">
      <c r="B1685" s="172"/>
      <c r="D1685" s="158" t="s">
        <v>328</v>
      </c>
      <c r="E1685" s="173" t="s">
        <v>1</v>
      </c>
      <c r="F1685" s="174" t="s">
        <v>332</v>
      </c>
      <c r="H1685" s="175">
        <v>32.590000000000003</v>
      </c>
      <c r="I1685" s="176"/>
      <c r="L1685" s="172"/>
      <c r="M1685" s="177"/>
      <c r="T1685" s="178"/>
      <c r="AT1685" s="173" t="s">
        <v>328</v>
      </c>
      <c r="AU1685" s="173" t="s">
        <v>88</v>
      </c>
      <c r="AV1685" s="14" t="s">
        <v>323</v>
      </c>
      <c r="AW1685" s="14" t="s">
        <v>31</v>
      </c>
      <c r="AX1685" s="14" t="s">
        <v>83</v>
      </c>
      <c r="AY1685" s="173" t="s">
        <v>317</v>
      </c>
    </row>
    <row r="1686" spans="2:65" s="1" customFormat="1" ht="16.5" customHeight="1">
      <c r="B1686" s="142"/>
      <c r="C1686" s="179" t="s">
        <v>2421</v>
      </c>
      <c r="D1686" s="179" t="s">
        <v>454</v>
      </c>
      <c r="E1686" s="180" t="s">
        <v>2422</v>
      </c>
      <c r="F1686" s="181" t="s">
        <v>2423</v>
      </c>
      <c r="G1686" s="182" t="s">
        <v>467</v>
      </c>
      <c r="H1686" s="183">
        <v>260.72000000000003</v>
      </c>
      <c r="I1686" s="184"/>
      <c r="J1686" s="185">
        <f>ROUND(I1686*H1686,2)</f>
        <v>0</v>
      </c>
      <c r="K1686" s="186"/>
      <c r="L1686" s="187"/>
      <c r="M1686" s="188" t="s">
        <v>1</v>
      </c>
      <c r="N1686" s="189" t="s">
        <v>42</v>
      </c>
      <c r="P1686" s="153">
        <f>O1686*H1686</f>
        <v>0</v>
      </c>
      <c r="Q1686" s="153">
        <v>2.0000000000000001E-4</v>
      </c>
      <c r="R1686" s="153">
        <f>Q1686*H1686</f>
        <v>5.214400000000001E-2</v>
      </c>
      <c r="S1686" s="153">
        <v>0</v>
      </c>
      <c r="T1686" s="154">
        <f>S1686*H1686</f>
        <v>0</v>
      </c>
      <c r="AR1686" s="155" t="s">
        <v>481</v>
      </c>
      <c r="AT1686" s="155" t="s">
        <v>454</v>
      </c>
      <c r="AU1686" s="155" t="s">
        <v>88</v>
      </c>
      <c r="AY1686" s="16" t="s">
        <v>317</v>
      </c>
      <c r="BE1686" s="156">
        <f>IF(N1686="základná",J1686,0)</f>
        <v>0</v>
      </c>
      <c r="BF1686" s="156">
        <f>IF(N1686="znížená",J1686,0)</f>
        <v>0</v>
      </c>
      <c r="BG1686" s="156">
        <f>IF(N1686="zákl. prenesená",J1686,0)</f>
        <v>0</v>
      </c>
      <c r="BH1686" s="156">
        <f>IF(N1686="zníž. prenesená",J1686,0)</f>
        <v>0</v>
      </c>
      <c r="BI1686" s="156">
        <f>IF(N1686="nulová",J1686,0)</f>
        <v>0</v>
      </c>
      <c r="BJ1686" s="16" t="s">
        <v>88</v>
      </c>
      <c r="BK1686" s="156">
        <f>ROUND(I1686*H1686,2)</f>
        <v>0</v>
      </c>
      <c r="BL1686" s="16" t="s">
        <v>396</v>
      </c>
      <c r="BM1686" s="155" t="s">
        <v>2424</v>
      </c>
    </row>
    <row r="1687" spans="2:65" s="1" customFormat="1" ht="16.5" customHeight="1">
      <c r="B1687" s="142"/>
      <c r="C1687" s="179" t="s">
        <v>2425</v>
      </c>
      <c r="D1687" s="179" t="s">
        <v>454</v>
      </c>
      <c r="E1687" s="180" t="s">
        <v>2426</v>
      </c>
      <c r="F1687" s="181" t="s">
        <v>2427</v>
      </c>
      <c r="G1687" s="182" t="s">
        <v>444</v>
      </c>
      <c r="H1687" s="183">
        <v>8.1479999999999997</v>
      </c>
      <c r="I1687" s="184"/>
      <c r="J1687" s="185">
        <f>ROUND(I1687*H1687,2)</f>
        <v>0</v>
      </c>
      <c r="K1687" s="186"/>
      <c r="L1687" s="187"/>
      <c r="M1687" s="188" t="s">
        <v>1</v>
      </c>
      <c r="N1687" s="189" t="s">
        <v>42</v>
      </c>
      <c r="P1687" s="153">
        <f>O1687*H1687</f>
        <v>0</v>
      </c>
      <c r="Q1687" s="153">
        <v>1.0999999999999999E-2</v>
      </c>
      <c r="R1687" s="153">
        <f>Q1687*H1687</f>
        <v>8.9627999999999985E-2</v>
      </c>
      <c r="S1687" s="153">
        <v>0</v>
      </c>
      <c r="T1687" s="154">
        <f>S1687*H1687</f>
        <v>0</v>
      </c>
      <c r="AR1687" s="155" t="s">
        <v>481</v>
      </c>
      <c r="AT1687" s="155" t="s">
        <v>454</v>
      </c>
      <c r="AU1687" s="155" t="s">
        <v>88</v>
      </c>
      <c r="AY1687" s="16" t="s">
        <v>317</v>
      </c>
      <c r="BE1687" s="156">
        <f>IF(N1687="základná",J1687,0)</f>
        <v>0</v>
      </c>
      <c r="BF1687" s="156">
        <f>IF(N1687="znížená",J1687,0)</f>
        <v>0</v>
      </c>
      <c r="BG1687" s="156">
        <f>IF(N1687="zákl. prenesená",J1687,0)</f>
        <v>0</v>
      </c>
      <c r="BH1687" s="156">
        <f>IF(N1687="zníž. prenesená",J1687,0)</f>
        <v>0</v>
      </c>
      <c r="BI1687" s="156">
        <f>IF(N1687="nulová",J1687,0)</f>
        <v>0</v>
      </c>
      <c r="BJ1687" s="16" t="s">
        <v>88</v>
      </c>
      <c r="BK1687" s="156">
        <f>ROUND(I1687*H1687,2)</f>
        <v>0</v>
      </c>
      <c r="BL1687" s="16" t="s">
        <v>396</v>
      </c>
      <c r="BM1687" s="155" t="s">
        <v>2428</v>
      </c>
    </row>
    <row r="1688" spans="2:65" s="1" customFormat="1" ht="37.75" customHeight="1">
      <c r="B1688" s="142"/>
      <c r="C1688" s="143" t="s">
        <v>2429</v>
      </c>
      <c r="D1688" s="143" t="s">
        <v>319</v>
      </c>
      <c r="E1688" s="144" t="s">
        <v>2430</v>
      </c>
      <c r="F1688" s="145" t="s">
        <v>2431</v>
      </c>
      <c r="G1688" s="146" t="s">
        <v>484</v>
      </c>
      <c r="H1688" s="147">
        <v>87.77</v>
      </c>
      <c r="I1688" s="148"/>
      <c r="J1688" s="149">
        <f>ROUND(I1688*H1688,2)</f>
        <v>0</v>
      </c>
      <c r="K1688" s="150"/>
      <c r="L1688" s="31"/>
      <c r="M1688" s="151" t="s">
        <v>1</v>
      </c>
      <c r="N1688" s="152" t="s">
        <v>42</v>
      </c>
      <c r="P1688" s="153">
        <f>O1688*H1688</f>
        <v>0</v>
      </c>
      <c r="Q1688" s="153">
        <v>3.0000000000000001E-5</v>
      </c>
      <c r="R1688" s="153">
        <f>Q1688*H1688</f>
        <v>2.6330999999999998E-3</v>
      </c>
      <c r="S1688" s="153">
        <v>0</v>
      </c>
      <c r="T1688" s="154">
        <f>S1688*H1688</f>
        <v>0</v>
      </c>
      <c r="AR1688" s="155" t="s">
        <v>396</v>
      </c>
      <c r="AT1688" s="155" t="s">
        <v>319</v>
      </c>
      <c r="AU1688" s="155" t="s">
        <v>88</v>
      </c>
      <c r="AY1688" s="16" t="s">
        <v>317</v>
      </c>
      <c r="BE1688" s="156">
        <f>IF(N1688="základná",J1688,0)</f>
        <v>0</v>
      </c>
      <c r="BF1688" s="156">
        <f>IF(N1688="znížená",J1688,0)</f>
        <v>0</v>
      </c>
      <c r="BG1688" s="156">
        <f>IF(N1688="zákl. prenesená",J1688,0)</f>
        <v>0</v>
      </c>
      <c r="BH1688" s="156">
        <f>IF(N1688="zníž. prenesená",J1688,0)</f>
        <v>0</v>
      </c>
      <c r="BI1688" s="156">
        <f>IF(N1688="nulová",J1688,0)</f>
        <v>0</v>
      </c>
      <c r="BJ1688" s="16" t="s">
        <v>88</v>
      </c>
      <c r="BK1688" s="156">
        <f>ROUND(I1688*H1688,2)</f>
        <v>0</v>
      </c>
      <c r="BL1688" s="16" t="s">
        <v>396</v>
      </c>
      <c r="BM1688" s="155" t="s">
        <v>2432</v>
      </c>
    </row>
    <row r="1689" spans="2:65" s="12" customFormat="1" ht="10">
      <c r="B1689" s="157"/>
      <c r="D1689" s="158" t="s">
        <v>328</v>
      </c>
      <c r="E1689" s="159" t="s">
        <v>1</v>
      </c>
      <c r="F1689" s="160" t="s">
        <v>2433</v>
      </c>
      <c r="H1689" s="161">
        <v>28</v>
      </c>
      <c r="I1689" s="162"/>
      <c r="L1689" s="157"/>
      <c r="M1689" s="163"/>
      <c r="T1689" s="164"/>
      <c r="AT1689" s="159" t="s">
        <v>328</v>
      </c>
      <c r="AU1689" s="159" t="s">
        <v>88</v>
      </c>
      <c r="AV1689" s="12" t="s">
        <v>88</v>
      </c>
      <c r="AW1689" s="12" t="s">
        <v>31</v>
      </c>
      <c r="AX1689" s="12" t="s">
        <v>76</v>
      </c>
      <c r="AY1689" s="159" t="s">
        <v>317</v>
      </c>
    </row>
    <row r="1690" spans="2:65" s="12" customFormat="1" ht="10">
      <c r="B1690" s="157"/>
      <c r="D1690" s="158" t="s">
        <v>328</v>
      </c>
      <c r="E1690" s="159" t="s">
        <v>1</v>
      </c>
      <c r="F1690" s="160" t="s">
        <v>2434</v>
      </c>
      <c r="H1690" s="161">
        <v>7.28</v>
      </c>
      <c r="I1690" s="162"/>
      <c r="L1690" s="157"/>
      <c r="M1690" s="163"/>
      <c r="T1690" s="164"/>
      <c r="AT1690" s="159" t="s">
        <v>328</v>
      </c>
      <c r="AU1690" s="159" t="s">
        <v>88</v>
      </c>
      <c r="AV1690" s="12" t="s">
        <v>88</v>
      </c>
      <c r="AW1690" s="12" t="s">
        <v>31</v>
      </c>
      <c r="AX1690" s="12" t="s">
        <v>76</v>
      </c>
      <c r="AY1690" s="159" t="s">
        <v>317</v>
      </c>
    </row>
    <row r="1691" spans="2:65" s="12" customFormat="1" ht="10">
      <c r="B1691" s="157"/>
      <c r="D1691" s="158" t="s">
        <v>328</v>
      </c>
      <c r="E1691" s="159" t="s">
        <v>1</v>
      </c>
      <c r="F1691" s="160" t="s">
        <v>2435</v>
      </c>
      <c r="H1691" s="161">
        <v>7.28</v>
      </c>
      <c r="I1691" s="162"/>
      <c r="L1691" s="157"/>
      <c r="M1691" s="163"/>
      <c r="T1691" s="164"/>
      <c r="AT1691" s="159" t="s">
        <v>328</v>
      </c>
      <c r="AU1691" s="159" t="s">
        <v>88</v>
      </c>
      <c r="AV1691" s="12" t="s">
        <v>88</v>
      </c>
      <c r="AW1691" s="12" t="s">
        <v>31</v>
      </c>
      <c r="AX1691" s="12" t="s">
        <v>76</v>
      </c>
      <c r="AY1691" s="159" t="s">
        <v>317</v>
      </c>
    </row>
    <row r="1692" spans="2:65" s="12" customFormat="1" ht="10">
      <c r="B1692" s="157"/>
      <c r="D1692" s="158" t="s">
        <v>328</v>
      </c>
      <c r="E1692" s="159" t="s">
        <v>1</v>
      </c>
      <c r="F1692" s="160" t="s">
        <v>2436</v>
      </c>
      <c r="H1692" s="161">
        <v>45.21</v>
      </c>
      <c r="I1692" s="162"/>
      <c r="L1692" s="157"/>
      <c r="M1692" s="163"/>
      <c r="T1692" s="164"/>
      <c r="AT1692" s="159" t="s">
        <v>328</v>
      </c>
      <c r="AU1692" s="159" t="s">
        <v>88</v>
      </c>
      <c r="AV1692" s="12" t="s">
        <v>88</v>
      </c>
      <c r="AW1692" s="12" t="s">
        <v>31</v>
      </c>
      <c r="AX1692" s="12" t="s">
        <v>76</v>
      </c>
      <c r="AY1692" s="159" t="s">
        <v>317</v>
      </c>
    </row>
    <row r="1693" spans="2:65" s="13" customFormat="1" ht="10">
      <c r="B1693" s="165"/>
      <c r="D1693" s="158" t="s">
        <v>328</v>
      </c>
      <c r="E1693" s="166" t="s">
        <v>1</v>
      </c>
      <c r="F1693" s="167" t="s">
        <v>331</v>
      </c>
      <c r="H1693" s="168">
        <v>87.77</v>
      </c>
      <c r="I1693" s="169"/>
      <c r="L1693" s="165"/>
      <c r="M1693" s="170"/>
      <c r="T1693" s="171"/>
      <c r="AT1693" s="166" t="s">
        <v>328</v>
      </c>
      <c r="AU1693" s="166" t="s">
        <v>88</v>
      </c>
      <c r="AV1693" s="13" t="s">
        <v>92</v>
      </c>
      <c r="AW1693" s="13" t="s">
        <v>31</v>
      </c>
      <c r="AX1693" s="13" t="s">
        <v>76</v>
      </c>
      <c r="AY1693" s="166" t="s">
        <v>317</v>
      </c>
    </row>
    <row r="1694" spans="2:65" s="14" customFormat="1" ht="10">
      <c r="B1694" s="172"/>
      <c r="D1694" s="158" t="s">
        <v>328</v>
      </c>
      <c r="E1694" s="173" t="s">
        <v>1</v>
      </c>
      <c r="F1694" s="174" t="s">
        <v>332</v>
      </c>
      <c r="H1694" s="175">
        <v>87.77</v>
      </c>
      <c r="I1694" s="176"/>
      <c r="L1694" s="172"/>
      <c r="M1694" s="177"/>
      <c r="T1694" s="178"/>
      <c r="AT1694" s="173" t="s">
        <v>328</v>
      </c>
      <c r="AU1694" s="173" t="s">
        <v>88</v>
      </c>
      <c r="AV1694" s="14" t="s">
        <v>323</v>
      </c>
      <c r="AW1694" s="14" t="s">
        <v>31</v>
      </c>
      <c r="AX1694" s="14" t="s">
        <v>83</v>
      </c>
      <c r="AY1694" s="173" t="s">
        <v>317</v>
      </c>
    </row>
    <row r="1695" spans="2:65" s="1" customFormat="1" ht="16.5" customHeight="1">
      <c r="B1695" s="142"/>
      <c r="C1695" s="179" t="s">
        <v>2437</v>
      </c>
      <c r="D1695" s="179" t="s">
        <v>454</v>
      </c>
      <c r="E1695" s="180" t="s">
        <v>2422</v>
      </c>
      <c r="F1695" s="181" t="s">
        <v>2423</v>
      </c>
      <c r="G1695" s="182" t="s">
        <v>467</v>
      </c>
      <c r="H1695" s="183">
        <v>702.16</v>
      </c>
      <c r="I1695" s="184"/>
      <c r="J1695" s="185">
        <f>ROUND(I1695*H1695,2)</f>
        <v>0</v>
      </c>
      <c r="K1695" s="186"/>
      <c r="L1695" s="187"/>
      <c r="M1695" s="188" t="s">
        <v>1</v>
      </c>
      <c r="N1695" s="189" t="s">
        <v>42</v>
      </c>
      <c r="P1695" s="153">
        <f>O1695*H1695</f>
        <v>0</v>
      </c>
      <c r="Q1695" s="153">
        <v>2.0000000000000001E-4</v>
      </c>
      <c r="R1695" s="153">
        <f>Q1695*H1695</f>
        <v>0.140432</v>
      </c>
      <c r="S1695" s="153">
        <v>0</v>
      </c>
      <c r="T1695" s="154">
        <f>S1695*H1695</f>
        <v>0</v>
      </c>
      <c r="AR1695" s="155" t="s">
        <v>481</v>
      </c>
      <c r="AT1695" s="155" t="s">
        <v>454</v>
      </c>
      <c r="AU1695" s="155" t="s">
        <v>88</v>
      </c>
      <c r="AY1695" s="16" t="s">
        <v>317</v>
      </c>
      <c r="BE1695" s="156">
        <f>IF(N1695="základná",J1695,0)</f>
        <v>0</v>
      </c>
      <c r="BF1695" s="156">
        <f>IF(N1695="znížená",J1695,0)</f>
        <v>0</v>
      </c>
      <c r="BG1695" s="156">
        <f>IF(N1695="zákl. prenesená",J1695,0)</f>
        <v>0</v>
      </c>
      <c r="BH1695" s="156">
        <f>IF(N1695="zníž. prenesená",J1695,0)</f>
        <v>0</v>
      </c>
      <c r="BI1695" s="156">
        <f>IF(N1695="nulová",J1695,0)</f>
        <v>0</v>
      </c>
      <c r="BJ1695" s="16" t="s">
        <v>88</v>
      </c>
      <c r="BK1695" s="156">
        <f>ROUND(I1695*H1695,2)</f>
        <v>0</v>
      </c>
      <c r="BL1695" s="16" t="s">
        <v>396</v>
      </c>
      <c r="BM1695" s="155" t="s">
        <v>2438</v>
      </c>
    </row>
    <row r="1696" spans="2:65" s="1" customFormat="1" ht="16.5" customHeight="1">
      <c r="B1696" s="142"/>
      <c r="C1696" s="179" t="s">
        <v>2439</v>
      </c>
      <c r="D1696" s="179" t="s">
        <v>454</v>
      </c>
      <c r="E1696" s="180" t="s">
        <v>2426</v>
      </c>
      <c r="F1696" s="181" t="s">
        <v>2427</v>
      </c>
      <c r="G1696" s="182" t="s">
        <v>444</v>
      </c>
      <c r="H1696" s="183">
        <v>35.985999999999997</v>
      </c>
      <c r="I1696" s="184"/>
      <c r="J1696" s="185">
        <f>ROUND(I1696*H1696,2)</f>
        <v>0</v>
      </c>
      <c r="K1696" s="186"/>
      <c r="L1696" s="187"/>
      <c r="M1696" s="188" t="s">
        <v>1</v>
      </c>
      <c r="N1696" s="189" t="s">
        <v>42</v>
      </c>
      <c r="P1696" s="153">
        <f>O1696*H1696</f>
        <v>0</v>
      </c>
      <c r="Q1696" s="153">
        <v>1.0999999999999999E-2</v>
      </c>
      <c r="R1696" s="153">
        <f>Q1696*H1696</f>
        <v>0.39584599999999992</v>
      </c>
      <c r="S1696" s="153">
        <v>0</v>
      </c>
      <c r="T1696" s="154">
        <f>S1696*H1696</f>
        <v>0</v>
      </c>
      <c r="AR1696" s="155" t="s">
        <v>481</v>
      </c>
      <c r="AT1696" s="155" t="s">
        <v>454</v>
      </c>
      <c r="AU1696" s="155" t="s">
        <v>88</v>
      </c>
      <c r="AY1696" s="16" t="s">
        <v>317</v>
      </c>
      <c r="BE1696" s="156">
        <f>IF(N1696="základná",J1696,0)</f>
        <v>0</v>
      </c>
      <c r="BF1696" s="156">
        <f>IF(N1696="znížená",J1696,0)</f>
        <v>0</v>
      </c>
      <c r="BG1696" s="156">
        <f>IF(N1696="zákl. prenesená",J1696,0)</f>
        <v>0</v>
      </c>
      <c r="BH1696" s="156">
        <f>IF(N1696="zníž. prenesená",J1696,0)</f>
        <v>0</v>
      </c>
      <c r="BI1696" s="156">
        <f>IF(N1696="nulová",J1696,0)</f>
        <v>0</v>
      </c>
      <c r="BJ1696" s="16" t="s">
        <v>88</v>
      </c>
      <c r="BK1696" s="156">
        <f>ROUND(I1696*H1696,2)</f>
        <v>0</v>
      </c>
      <c r="BL1696" s="16" t="s">
        <v>396</v>
      </c>
      <c r="BM1696" s="155" t="s">
        <v>2440</v>
      </c>
    </row>
    <row r="1697" spans="2:65" s="1" customFormat="1" ht="37.75" customHeight="1">
      <c r="B1697" s="142"/>
      <c r="C1697" s="143" t="s">
        <v>2441</v>
      </c>
      <c r="D1697" s="143" t="s">
        <v>319</v>
      </c>
      <c r="E1697" s="144" t="s">
        <v>2442</v>
      </c>
      <c r="F1697" s="145" t="s">
        <v>2443</v>
      </c>
      <c r="G1697" s="146" t="s">
        <v>484</v>
      </c>
      <c r="H1697" s="147">
        <v>503.82</v>
      </c>
      <c r="I1697" s="148"/>
      <c r="J1697" s="149">
        <f>ROUND(I1697*H1697,2)</f>
        <v>0</v>
      </c>
      <c r="K1697" s="150"/>
      <c r="L1697" s="31"/>
      <c r="M1697" s="151" t="s">
        <v>1</v>
      </c>
      <c r="N1697" s="152" t="s">
        <v>42</v>
      </c>
      <c r="P1697" s="153">
        <f>O1697*H1697</f>
        <v>0</v>
      </c>
      <c r="Q1697" s="153">
        <v>3.294E-5</v>
      </c>
      <c r="R1697" s="153">
        <f>Q1697*H1697</f>
        <v>1.6595830799999999E-2</v>
      </c>
      <c r="S1697" s="153">
        <v>0</v>
      </c>
      <c r="T1697" s="154">
        <f>S1697*H1697</f>
        <v>0</v>
      </c>
      <c r="AR1697" s="155" t="s">
        <v>396</v>
      </c>
      <c r="AT1697" s="155" t="s">
        <v>319</v>
      </c>
      <c r="AU1697" s="155" t="s">
        <v>88</v>
      </c>
      <c r="AY1697" s="16" t="s">
        <v>317</v>
      </c>
      <c r="BE1697" s="156">
        <f>IF(N1697="základná",J1697,0)</f>
        <v>0</v>
      </c>
      <c r="BF1697" s="156">
        <f>IF(N1697="znížená",J1697,0)</f>
        <v>0</v>
      </c>
      <c r="BG1697" s="156">
        <f>IF(N1697="zákl. prenesená",J1697,0)</f>
        <v>0</v>
      </c>
      <c r="BH1697" s="156">
        <f>IF(N1697="zníž. prenesená",J1697,0)</f>
        <v>0</v>
      </c>
      <c r="BI1697" s="156">
        <f>IF(N1697="nulová",J1697,0)</f>
        <v>0</v>
      </c>
      <c r="BJ1697" s="16" t="s">
        <v>88</v>
      </c>
      <c r="BK1697" s="156">
        <f>ROUND(I1697*H1697,2)</f>
        <v>0</v>
      </c>
      <c r="BL1697" s="16" t="s">
        <v>396</v>
      </c>
      <c r="BM1697" s="155" t="s">
        <v>2444</v>
      </c>
    </row>
    <row r="1698" spans="2:65" s="12" customFormat="1" ht="10">
      <c r="B1698" s="157"/>
      <c r="D1698" s="158" t="s">
        <v>328</v>
      </c>
      <c r="E1698" s="159" t="s">
        <v>1</v>
      </c>
      <c r="F1698" s="160" t="s">
        <v>2445</v>
      </c>
      <c r="H1698" s="161">
        <v>363.98</v>
      </c>
      <c r="I1698" s="162"/>
      <c r="L1698" s="157"/>
      <c r="M1698" s="163"/>
      <c r="T1698" s="164"/>
      <c r="AT1698" s="159" t="s">
        <v>328</v>
      </c>
      <c r="AU1698" s="159" t="s">
        <v>88</v>
      </c>
      <c r="AV1698" s="12" t="s">
        <v>88</v>
      </c>
      <c r="AW1698" s="12" t="s">
        <v>31</v>
      </c>
      <c r="AX1698" s="12" t="s">
        <v>76</v>
      </c>
      <c r="AY1698" s="159" t="s">
        <v>317</v>
      </c>
    </row>
    <row r="1699" spans="2:65" s="12" customFormat="1" ht="10">
      <c r="B1699" s="157"/>
      <c r="D1699" s="158" t="s">
        <v>328</v>
      </c>
      <c r="E1699" s="159" t="s">
        <v>1</v>
      </c>
      <c r="F1699" s="160" t="s">
        <v>2446</v>
      </c>
      <c r="H1699" s="161">
        <v>139.84</v>
      </c>
      <c r="I1699" s="162"/>
      <c r="L1699" s="157"/>
      <c r="M1699" s="163"/>
      <c r="T1699" s="164"/>
      <c r="AT1699" s="159" t="s">
        <v>328</v>
      </c>
      <c r="AU1699" s="159" t="s">
        <v>88</v>
      </c>
      <c r="AV1699" s="12" t="s">
        <v>88</v>
      </c>
      <c r="AW1699" s="12" t="s">
        <v>31</v>
      </c>
      <c r="AX1699" s="12" t="s">
        <v>76</v>
      </c>
      <c r="AY1699" s="159" t="s">
        <v>317</v>
      </c>
    </row>
    <row r="1700" spans="2:65" s="13" customFormat="1" ht="10">
      <c r="B1700" s="165"/>
      <c r="D1700" s="158" t="s">
        <v>328</v>
      </c>
      <c r="E1700" s="166" t="s">
        <v>1</v>
      </c>
      <c r="F1700" s="167" t="s">
        <v>331</v>
      </c>
      <c r="H1700" s="168">
        <v>503.82</v>
      </c>
      <c r="I1700" s="169"/>
      <c r="L1700" s="165"/>
      <c r="M1700" s="170"/>
      <c r="T1700" s="171"/>
      <c r="AT1700" s="166" t="s">
        <v>328</v>
      </c>
      <c r="AU1700" s="166" t="s">
        <v>88</v>
      </c>
      <c r="AV1700" s="13" t="s">
        <v>92</v>
      </c>
      <c r="AW1700" s="13" t="s">
        <v>31</v>
      </c>
      <c r="AX1700" s="13" t="s">
        <v>76</v>
      </c>
      <c r="AY1700" s="166" t="s">
        <v>317</v>
      </c>
    </row>
    <row r="1701" spans="2:65" s="14" customFormat="1" ht="10">
      <c r="B1701" s="172"/>
      <c r="D1701" s="158" t="s">
        <v>328</v>
      </c>
      <c r="E1701" s="173" t="s">
        <v>1</v>
      </c>
      <c r="F1701" s="174" t="s">
        <v>332</v>
      </c>
      <c r="H1701" s="175">
        <v>503.82</v>
      </c>
      <c r="I1701" s="176"/>
      <c r="L1701" s="172"/>
      <c r="M1701" s="177"/>
      <c r="T1701" s="178"/>
      <c r="AT1701" s="173" t="s">
        <v>328</v>
      </c>
      <c r="AU1701" s="173" t="s">
        <v>88</v>
      </c>
      <c r="AV1701" s="14" t="s">
        <v>323</v>
      </c>
      <c r="AW1701" s="14" t="s">
        <v>31</v>
      </c>
      <c r="AX1701" s="14" t="s">
        <v>83</v>
      </c>
      <c r="AY1701" s="173" t="s">
        <v>317</v>
      </c>
    </row>
    <row r="1702" spans="2:65" s="1" customFormat="1" ht="16.5" customHeight="1">
      <c r="B1702" s="142"/>
      <c r="C1702" s="179" t="s">
        <v>1534</v>
      </c>
      <c r="D1702" s="179" t="s">
        <v>454</v>
      </c>
      <c r="E1702" s="180" t="s">
        <v>2422</v>
      </c>
      <c r="F1702" s="181" t="s">
        <v>2423</v>
      </c>
      <c r="G1702" s="182" t="s">
        <v>467</v>
      </c>
      <c r="H1702" s="183">
        <v>4030.56</v>
      </c>
      <c r="I1702" s="184"/>
      <c r="J1702" s="185">
        <f>ROUND(I1702*H1702,2)</f>
        <v>0</v>
      </c>
      <c r="K1702" s="186"/>
      <c r="L1702" s="187"/>
      <c r="M1702" s="188" t="s">
        <v>1</v>
      </c>
      <c r="N1702" s="189" t="s">
        <v>42</v>
      </c>
      <c r="P1702" s="153">
        <f>O1702*H1702</f>
        <v>0</v>
      </c>
      <c r="Q1702" s="153">
        <v>2.0000000000000001E-4</v>
      </c>
      <c r="R1702" s="153">
        <f>Q1702*H1702</f>
        <v>0.80611200000000005</v>
      </c>
      <c r="S1702" s="153">
        <v>0</v>
      </c>
      <c r="T1702" s="154">
        <f>S1702*H1702</f>
        <v>0</v>
      </c>
      <c r="AR1702" s="155" t="s">
        <v>481</v>
      </c>
      <c r="AT1702" s="155" t="s">
        <v>454</v>
      </c>
      <c r="AU1702" s="155" t="s">
        <v>88</v>
      </c>
      <c r="AY1702" s="16" t="s">
        <v>317</v>
      </c>
      <c r="BE1702" s="156">
        <f>IF(N1702="základná",J1702,0)</f>
        <v>0</v>
      </c>
      <c r="BF1702" s="156">
        <f>IF(N1702="znížená",J1702,0)</f>
        <v>0</v>
      </c>
      <c r="BG1702" s="156">
        <f>IF(N1702="zákl. prenesená",J1702,0)</f>
        <v>0</v>
      </c>
      <c r="BH1702" s="156">
        <f>IF(N1702="zníž. prenesená",J1702,0)</f>
        <v>0</v>
      </c>
      <c r="BI1702" s="156">
        <f>IF(N1702="nulová",J1702,0)</f>
        <v>0</v>
      </c>
      <c r="BJ1702" s="16" t="s">
        <v>88</v>
      </c>
      <c r="BK1702" s="156">
        <f>ROUND(I1702*H1702,2)</f>
        <v>0</v>
      </c>
      <c r="BL1702" s="16" t="s">
        <v>396</v>
      </c>
      <c r="BM1702" s="155" t="s">
        <v>2447</v>
      </c>
    </row>
    <row r="1703" spans="2:65" s="1" customFormat="1" ht="16.5" customHeight="1">
      <c r="B1703" s="142"/>
      <c r="C1703" s="179" t="s">
        <v>2448</v>
      </c>
      <c r="D1703" s="179" t="s">
        <v>454</v>
      </c>
      <c r="E1703" s="180" t="s">
        <v>2426</v>
      </c>
      <c r="F1703" s="181" t="s">
        <v>2427</v>
      </c>
      <c r="G1703" s="182" t="s">
        <v>444</v>
      </c>
      <c r="H1703" s="183">
        <v>312.36799999999999</v>
      </c>
      <c r="I1703" s="184"/>
      <c r="J1703" s="185">
        <f>ROUND(I1703*H1703,2)</f>
        <v>0</v>
      </c>
      <c r="K1703" s="186"/>
      <c r="L1703" s="187"/>
      <c r="M1703" s="188" t="s">
        <v>1</v>
      </c>
      <c r="N1703" s="189" t="s">
        <v>42</v>
      </c>
      <c r="P1703" s="153">
        <f>O1703*H1703</f>
        <v>0</v>
      </c>
      <c r="Q1703" s="153">
        <v>1.0999999999999999E-2</v>
      </c>
      <c r="R1703" s="153">
        <f>Q1703*H1703</f>
        <v>3.4360479999999995</v>
      </c>
      <c r="S1703" s="153">
        <v>0</v>
      </c>
      <c r="T1703" s="154">
        <f>S1703*H1703</f>
        <v>0</v>
      </c>
      <c r="AR1703" s="155" t="s">
        <v>481</v>
      </c>
      <c r="AT1703" s="155" t="s">
        <v>454</v>
      </c>
      <c r="AU1703" s="155" t="s">
        <v>88</v>
      </c>
      <c r="AY1703" s="16" t="s">
        <v>317</v>
      </c>
      <c r="BE1703" s="156">
        <f>IF(N1703="základná",J1703,0)</f>
        <v>0</v>
      </c>
      <c r="BF1703" s="156">
        <f>IF(N1703="znížená",J1703,0)</f>
        <v>0</v>
      </c>
      <c r="BG1703" s="156">
        <f>IF(N1703="zákl. prenesená",J1703,0)</f>
        <v>0</v>
      </c>
      <c r="BH1703" s="156">
        <f>IF(N1703="zníž. prenesená",J1703,0)</f>
        <v>0</v>
      </c>
      <c r="BI1703" s="156">
        <f>IF(N1703="nulová",J1703,0)</f>
        <v>0</v>
      </c>
      <c r="BJ1703" s="16" t="s">
        <v>88</v>
      </c>
      <c r="BK1703" s="156">
        <f>ROUND(I1703*H1703,2)</f>
        <v>0</v>
      </c>
      <c r="BL1703" s="16" t="s">
        <v>396</v>
      </c>
      <c r="BM1703" s="155" t="s">
        <v>2449</v>
      </c>
    </row>
    <row r="1704" spans="2:65" s="1" customFormat="1" ht="24.15" customHeight="1">
      <c r="B1704" s="142"/>
      <c r="C1704" s="143" t="s">
        <v>1528</v>
      </c>
      <c r="D1704" s="143" t="s">
        <v>319</v>
      </c>
      <c r="E1704" s="144" t="s">
        <v>2450</v>
      </c>
      <c r="F1704" s="145" t="s">
        <v>2451</v>
      </c>
      <c r="G1704" s="146" t="s">
        <v>439</v>
      </c>
      <c r="H1704" s="147">
        <v>53.323999999999998</v>
      </c>
      <c r="I1704" s="148"/>
      <c r="J1704" s="149">
        <f>ROUND(I1704*H1704,2)</f>
        <v>0</v>
      </c>
      <c r="K1704" s="150"/>
      <c r="L1704" s="31"/>
      <c r="M1704" s="151" t="s">
        <v>1</v>
      </c>
      <c r="N1704" s="152" t="s">
        <v>42</v>
      </c>
      <c r="P1704" s="153">
        <f>O1704*H1704</f>
        <v>0</v>
      </c>
      <c r="Q1704" s="153">
        <v>0</v>
      </c>
      <c r="R1704" s="153">
        <f>Q1704*H1704</f>
        <v>0</v>
      </c>
      <c r="S1704" s="153">
        <v>0</v>
      </c>
      <c r="T1704" s="154">
        <f>S1704*H1704</f>
        <v>0</v>
      </c>
      <c r="AR1704" s="155" t="s">
        <v>396</v>
      </c>
      <c r="AT1704" s="155" t="s">
        <v>319</v>
      </c>
      <c r="AU1704" s="155" t="s">
        <v>88</v>
      </c>
      <c r="AY1704" s="16" t="s">
        <v>317</v>
      </c>
      <c r="BE1704" s="156">
        <f>IF(N1704="základná",J1704,0)</f>
        <v>0</v>
      </c>
      <c r="BF1704" s="156">
        <f>IF(N1704="znížená",J1704,0)</f>
        <v>0</v>
      </c>
      <c r="BG1704" s="156">
        <f>IF(N1704="zákl. prenesená",J1704,0)</f>
        <v>0</v>
      </c>
      <c r="BH1704" s="156">
        <f>IF(N1704="zníž. prenesená",J1704,0)</f>
        <v>0</v>
      </c>
      <c r="BI1704" s="156">
        <f>IF(N1704="nulová",J1704,0)</f>
        <v>0</v>
      </c>
      <c r="BJ1704" s="16" t="s">
        <v>88</v>
      </c>
      <c r="BK1704" s="156">
        <f>ROUND(I1704*H1704,2)</f>
        <v>0</v>
      </c>
      <c r="BL1704" s="16" t="s">
        <v>396</v>
      </c>
      <c r="BM1704" s="155" t="s">
        <v>2452</v>
      </c>
    </row>
    <row r="1705" spans="2:65" s="11" customFormat="1" ht="22.75" customHeight="1">
      <c r="B1705" s="130"/>
      <c r="D1705" s="131" t="s">
        <v>75</v>
      </c>
      <c r="E1705" s="140" t="s">
        <v>2453</v>
      </c>
      <c r="F1705" s="140" t="s">
        <v>2454</v>
      </c>
      <c r="I1705" s="133"/>
      <c r="J1705" s="141">
        <f>BK1705</f>
        <v>0</v>
      </c>
      <c r="L1705" s="130"/>
      <c r="M1705" s="135"/>
      <c r="P1705" s="136">
        <f>SUM(P1706:P2164)</f>
        <v>0</v>
      </c>
      <c r="R1705" s="136">
        <f>SUM(R1706:R2164)</f>
        <v>184.35948667000002</v>
      </c>
      <c r="T1705" s="137">
        <f>SUM(T1706:T2164)</f>
        <v>0</v>
      </c>
      <c r="AR1705" s="131" t="s">
        <v>88</v>
      </c>
      <c r="AT1705" s="138" t="s">
        <v>75</v>
      </c>
      <c r="AU1705" s="138" t="s">
        <v>83</v>
      </c>
      <c r="AY1705" s="131" t="s">
        <v>317</v>
      </c>
      <c r="BK1705" s="139">
        <f>SUM(BK1706:BK2164)</f>
        <v>0</v>
      </c>
    </row>
    <row r="1706" spans="2:65" s="1" customFormat="1" ht="33" customHeight="1">
      <c r="B1706" s="142"/>
      <c r="C1706" s="143" t="s">
        <v>2455</v>
      </c>
      <c r="D1706" s="143" t="s">
        <v>319</v>
      </c>
      <c r="E1706" s="144" t="s">
        <v>2456</v>
      </c>
      <c r="F1706" s="145" t="s">
        <v>2457</v>
      </c>
      <c r="G1706" s="146" t="s">
        <v>444</v>
      </c>
      <c r="H1706" s="147">
        <v>241.04</v>
      </c>
      <c r="I1706" s="148"/>
      <c r="J1706" s="149">
        <f>ROUND(I1706*H1706,2)</f>
        <v>0</v>
      </c>
      <c r="K1706" s="150"/>
      <c r="L1706" s="31"/>
      <c r="M1706" s="151" t="s">
        <v>1</v>
      </c>
      <c r="N1706" s="152" t="s">
        <v>42</v>
      </c>
      <c r="P1706" s="153">
        <f>O1706*H1706</f>
        <v>0</v>
      </c>
      <c r="Q1706" s="153">
        <v>2.9999999999999997E-4</v>
      </c>
      <c r="R1706" s="153">
        <f>Q1706*H1706</f>
        <v>7.2311999999999987E-2</v>
      </c>
      <c r="S1706" s="153">
        <v>0</v>
      </c>
      <c r="T1706" s="154">
        <f>S1706*H1706</f>
        <v>0</v>
      </c>
      <c r="AR1706" s="155" t="s">
        <v>396</v>
      </c>
      <c r="AT1706" s="155" t="s">
        <v>319</v>
      </c>
      <c r="AU1706" s="155" t="s">
        <v>88</v>
      </c>
      <c r="AY1706" s="16" t="s">
        <v>317</v>
      </c>
      <c r="BE1706" s="156">
        <f>IF(N1706="základná",J1706,0)</f>
        <v>0</v>
      </c>
      <c r="BF1706" s="156">
        <f>IF(N1706="znížená",J1706,0)</f>
        <v>0</v>
      </c>
      <c r="BG1706" s="156">
        <f>IF(N1706="zákl. prenesená",J1706,0)</f>
        <v>0</v>
      </c>
      <c r="BH1706" s="156">
        <f>IF(N1706="zníž. prenesená",J1706,0)</f>
        <v>0</v>
      </c>
      <c r="BI1706" s="156">
        <f>IF(N1706="nulová",J1706,0)</f>
        <v>0</v>
      </c>
      <c r="BJ1706" s="16" t="s">
        <v>88</v>
      </c>
      <c r="BK1706" s="156">
        <f>ROUND(I1706*H1706,2)</f>
        <v>0</v>
      </c>
      <c r="BL1706" s="16" t="s">
        <v>396</v>
      </c>
      <c r="BM1706" s="155" t="s">
        <v>2458</v>
      </c>
    </row>
    <row r="1707" spans="2:65" s="12" customFormat="1" ht="10">
      <c r="B1707" s="157"/>
      <c r="D1707" s="158" t="s">
        <v>328</v>
      </c>
      <c r="E1707" s="159" t="s">
        <v>1</v>
      </c>
      <c r="F1707" s="160" t="s">
        <v>2459</v>
      </c>
      <c r="H1707" s="161">
        <v>241.04</v>
      </c>
      <c r="I1707" s="162"/>
      <c r="L1707" s="157"/>
      <c r="M1707" s="163"/>
      <c r="T1707" s="164"/>
      <c r="AT1707" s="159" t="s">
        <v>328</v>
      </c>
      <c r="AU1707" s="159" t="s">
        <v>88</v>
      </c>
      <c r="AV1707" s="12" t="s">
        <v>88</v>
      </c>
      <c r="AW1707" s="12" t="s">
        <v>31</v>
      </c>
      <c r="AX1707" s="12" t="s">
        <v>76</v>
      </c>
      <c r="AY1707" s="159" t="s">
        <v>317</v>
      </c>
    </row>
    <row r="1708" spans="2:65" s="13" customFormat="1" ht="10">
      <c r="B1708" s="165"/>
      <c r="D1708" s="158" t="s">
        <v>328</v>
      </c>
      <c r="E1708" s="166" t="s">
        <v>1</v>
      </c>
      <c r="F1708" s="167" t="s">
        <v>2460</v>
      </c>
      <c r="H1708" s="168">
        <v>241.04</v>
      </c>
      <c r="I1708" s="169"/>
      <c r="L1708" s="165"/>
      <c r="M1708" s="170"/>
      <c r="T1708" s="171"/>
      <c r="AT1708" s="166" t="s">
        <v>328</v>
      </c>
      <c r="AU1708" s="166" t="s">
        <v>88</v>
      </c>
      <c r="AV1708" s="13" t="s">
        <v>92</v>
      </c>
      <c r="AW1708" s="13" t="s">
        <v>31</v>
      </c>
      <c r="AX1708" s="13" t="s">
        <v>76</v>
      </c>
      <c r="AY1708" s="166" t="s">
        <v>317</v>
      </c>
    </row>
    <row r="1709" spans="2:65" s="14" customFormat="1" ht="10">
      <c r="B1709" s="172"/>
      <c r="D1709" s="158" t="s">
        <v>328</v>
      </c>
      <c r="E1709" s="173" t="s">
        <v>1</v>
      </c>
      <c r="F1709" s="174" t="s">
        <v>332</v>
      </c>
      <c r="H1709" s="175">
        <v>241.04</v>
      </c>
      <c r="I1709" s="176"/>
      <c r="L1709" s="172"/>
      <c r="M1709" s="177"/>
      <c r="T1709" s="178"/>
      <c r="AT1709" s="173" t="s">
        <v>328</v>
      </c>
      <c r="AU1709" s="173" t="s">
        <v>88</v>
      </c>
      <c r="AV1709" s="14" t="s">
        <v>323</v>
      </c>
      <c r="AW1709" s="14" t="s">
        <v>31</v>
      </c>
      <c r="AX1709" s="14" t="s">
        <v>83</v>
      </c>
      <c r="AY1709" s="173" t="s">
        <v>317</v>
      </c>
    </row>
    <row r="1710" spans="2:65" s="1" customFormat="1" ht="33" customHeight="1">
      <c r="B1710" s="142"/>
      <c r="C1710" s="179" t="s">
        <v>2461</v>
      </c>
      <c r="D1710" s="179" t="s">
        <v>454</v>
      </c>
      <c r="E1710" s="180" t="s">
        <v>2462</v>
      </c>
      <c r="F1710" s="181" t="s">
        <v>2463</v>
      </c>
      <c r="G1710" s="182" t="s">
        <v>444</v>
      </c>
      <c r="H1710" s="183">
        <v>245.86099999999999</v>
      </c>
      <c r="I1710" s="184"/>
      <c r="J1710" s="185">
        <f>ROUND(I1710*H1710,2)</f>
        <v>0</v>
      </c>
      <c r="K1710" s="186"/>
      <c r="L1710" s="187"/>
      <c r="M1710" s="188" t="s">
        <v>1</v>
      </c>
      <c r="N1710" s="189" t="s">
        <v>42</v>
      </c>
      <c r="P1710" s="153">
        <f>O1710*H1710</f>
        <v>0</v>
      </c>
      <c r="Q1710" s="153">
        <v>1.44E-2</v>
      </c>
      <c r="R1710" s="153">
        <f>Q1710*H1710</f>
        <v>3.5403983999999999</v>
      </c>
      <c r="S1710" s="153">
        <v>0</v>
      </c>
      <c r="T1710" s="154">
        <f>S1710*H1710</f>
        <v>0</v>
      </c>
      <c r="AR1710" s="155" t="s">
        <v>481</v>
      </c>
      <c r="AT1710" s="155" t="s">
        <v>454</v>
      </c>
      <c r="AU1710" s="155" t="s">
        <v>88</v>
      </c>
      <c r="AY1710" s="16" t="s">
        <v>317</v>
      </c>
      <c r="BE1710" s="156">
        <f>IF(N1710="základná",J1710,0)</f>
        <v>0</v>
      </c>
      <c r="BF1710" s="156">
        <f>IF(N1710="znížená",J1710,0)</f>
        <v>0</v>
      </c>
      <c r="BG1710" s="156">
        <f>IF(N1710="zákl. prenesená",J1710,0)</f>
        <v>0</v>
      </c>
      <c r="BH1710" s="156">
        <f>IF(N1710="zníž. prenesená",J1710,0)</f>
        <v>0</v>
      </c>
      <c r="BI1710" s="156">
        <f>IF(N1710="nulová",J1710,0)</f>
        <v>0</v>
      </c>
      <c r="BJ1710" s="16" t="s">
        <v>88</v>
      </c>
      <c r="BK1710" s="156">
        <f>ROUND(I1710*H1710,2)</f>
        <v>0</v>
      </c>
      <c r="BL1710" s="16" t="s">
        <v>396</v>
      </c>
      <c r="BM1710" s="155" t="s">
        <v>2464</v>
      </c>
    </row>
    <row r="1711" spans="2:65" s="12" customFormat="1" ht="10">
      <c r="B1711" s="157"/>
      <c r="D1711" s="158" t="s">
        <v>328</v>
      </c>
      <c r="F1711" s="160" t="s">
        <v>2465</v>
      </c>
      <c r="H1711" s="161">
        <v>245.86099999999999</v>
      </c>
      <c r="I1711" s="162"/>
      <c r="L1711" s="157"/>
      <c r="M1711" s="163"/>
      <c r="T1711" s="164"/>
      <c r="AT1711" s="159" t="s">
        <v>328</v>
      </c>
      <c r="AU1711" s="159" t="s">
        <v>88</v>
      </c>
      <c r="AV1711" s="12" t="s">
        <v>88</v>
      </c>
      <c r="AW1711" s="12" t="s">
        <v>3</v>
      </c>
      <c r="AX1711" s="12" t="s">
        <v>83</v>
      </c>
      <c r="AY1711" s="159" t="s">
        <v>317</v>
      </c>
    </row>
    <row r="1712" spans="2:65" s="1" customFormat="1" ht="24.15" customHeight="1">
      <c r="B1712" s="142"/>
      <c r="C1712" s="143" t="s">
        <v>2466</v>
      </c>
      <c r="D1712" s="143" t="s">
        <v>319</v>
      </c>
      <c r="E1712" s="144" t="s">
        <v>2467</v>
      </c>
      <c r="F1712" s="145" t="s">
        <v>2468</v>
      </c>
      <c r="G1712" s="146" t="s">
        <v>444</v>
      </c>
      <c r="H1712" s="147">
        <v>77.819999999999993</v>
      </c>
      <c r="I1712" s="148"/>
      <c r="J1712" s="149">
        <f>ROUND(I1712*H1712,2)</f>
        <v>0</v>
      </c>
      <c r="K1712" s="150"/>
      <c r="L1712" s="31"/>
      <c r="M1712" s="151" t="s">
        <v>1</v>
      </c>
      <c r="N1712" s="152" t="s">
        <v>42</v>
      </c>
      <c r="P1712" s="153">
        <f>O1712*H1712</f>
        <v>0</v>
      </c>
      <c r="Q1712" s="153">
        <v>5.0000000000000001E-3</v>
      </c>
      <c r="R1712" s="153">
        <f>Q1712*H1712</f>
        <v>0.3891</v>
      </c>
      <c r="S1712" s="153">
        <v>0</v>
      </c>
      <c r="T1712" s="154">
        <f>S1712*H1712</f>
        <v>0</v>
      </c>
      <c r="AR1712" s="155" t="s">
        <v>396</v>
      </c>
      <c r="AT1712" s="155" t="s">
        <v>319</v>
      </c>
      <c r="AU1712" s="155" t="s">
        <v>88</v>
      </c>
      <c r="AY1712" s="16" t="s">
        <v>317</v>
      </c>
      <c r="BE1712" s="156">
        <f>IF(N1712="základná",J1712,0)</f>
        <v>0</v>
      </c>
      <c r="BF1712" s="156">
        <f>IF(N1712="znížená",J1712,0)</f>
        <v>0</v>
      </c>
      <c r="BG1712" s="156">
        <f>IF(N1712="zákl. prenesená",J1712,0)</f>
        <v>0</v>
      </c>
      <c r="BH1712" s="156">
        <f>IF(N1712="zníž. prenesená",J1712,0)</f>
        <v>0</v>
      </c>
      <c r="BI1712" s="156">
        <f>IF(N1712="nulová",J1712,0)</f>
        <v>0</v>
      </c>
      <c r="BJ1712" s="16" t="s">
        <v>88</v>
      </c>
      <c r="BK1712" s="156">
        <f>ROUND(I1712*H1712,2)</f>
        <v>0</v>
      </c>
      <c r="BL1712" s="16" t="s">
        <v>396</v>
      </c>
      <c r="BM1712" s="155" t="s">
        <v>2469</v>
      </c>
    </row>
    <row r="1713" spans="2:65" s="12" customFormat="1" ht="10">
      <c r="B1713" s="157"/>
      <c r="D1713" s="158" t="s">
        <v>328</v>
      </c>
      <c r="E1713" s="159" t="s">
        <v>1</v>
      </c>
      <c r="F1713" s="160" t="s">
        <v>2470</v>
      </c>
      <c r="H1713" s="161">
        <v>77.819999999999993</v>
      </c>
      <c r="I1713" s="162"/>
      <c r="L1713" s="157"/>
      <c r="M1713" s="163"/>
      <c r="T1713" s="164"/>
      <c r="AT1713" s="159" t="s">
        <v>328</v>
      </c>
      <c r="AU1713" s="159" t="s">
        <v>88</v>
      </c>
      <c r="AV1713" s="12" t="s">
        <v>88</v>
      </c>
      <c r="AW1713" s="12" t="s">
        <v>31</v>
      </c>
      <c r="AX1713" s="12" t="s">
        <v>76</v>
      </c>
      <c r="AY1713" s="159" t="s">
        <v>317</v>
      </c>
    </row>
    <row r="1714" spans="2:65" s="13" customFormat="1" ht="10">
      <c r="B1714" s="165"/>
      <c r="D1714" s="158" t="s">
        <v>328</v>
      </c>
      <c r="E1714" s="166" t="s">
        <v>1</v>
      </c>
      <c r="F1714" s="167" t="s">
        <v>331</v>
      </c>
      <c r="H1714" s="168">
        <v>77.819999999999993</v>
      </c>
      <c r="I1714" s="169"/>
      <c r="L1714" s="165"/>
      <c r="M1714" s="170"/>
      <c r="T1714" s="171"/>
      <c r="AT1714" s="166" t="s">
        <v>328</v>
      </c>
      <c r="AU1714" s="166" t="s">
        <v>88</v>
      </c>
      <c r="AV1714" s="13" t="s">
        <v>92</v>
      </c>
      <c r="AW1714" s="13" t="s">
        <v>31</v>
      </c>
      <c r="AX1714" s="13" t="s">
        <v>76</v>
      </c>
      <c r="AY1714" s="166" t="s">
        <v>317</v>
      </c>
    </row>
    <row r="1715" spans="2:65" s="14" customFormat="1" ht="10">
      <c r="B1715" s="172"/>
      <c r="D1715" s="158" t="s">
        <v>328</v>
      </c>
      <c r="E1715" s="173" t="s">
        <v>1</v>
      </c>
      <c r="F1715" s="174" t="s">
        <v>332</v>
      </c>
      <c r="H1715" s="175">
        <v>77.819999999999993</v>
      </c>
      <c r="I1715" s="176"/>
      <c r="L1715" s="172"/>
      <c r="M1715" s="177"/>
      <c r="T1715" s="178"/>
      <c r="AT1715" s="173" t="s">
        <v>328</v>
      </c>
      <c r="AU1715" s="173" t="s">
        <v>88</v>
      </c>
      <c r="AV1715" s="14" t="s">
        <v>323</v>
      </c>
      <c r="AW1715" s="14" t="s">
        <v>31</v>
      </c>
      <c r="AX1715" s="14" t="s">
        <v>83</v>
      </c>
      <c r="AY1715" s="173" t="s">
        <v>317</v>
      </c>
    </row>
    <row r="1716" spans="2:65" s="1" customFormat="1" ht="49" customHeight="1">
      <c r="B1716" s="142"/>
      <c r="C1716" s="179" t="s">
        <v>2471</v>
      </c>
      <c r="D1716" s="179" t="s">
        <v>454</v>
      </c>
      <c r="E1716" s="180" t="s">
        <v>2472</v>
      </c>
      <c r="F1716" s="181" t="s">
        <v>2473</v>
      </c>
      <c r="G1716" s="182" t="s">
        <v>444</v>
      </c>
      <c r="H1716" s="183">
        <v>79.376000000000005</v>
      </c>
      <c r="I1716" s="184"/>
      <c r="J1716" s="185">
        <f>ROUND(I1716*H1716,2)</f>
        <v>0</v>
      </c>
      <c r="K1716" s="186"/>
      <c r="L1716" s="187"/>
      <c r="M1716" s="188" t="s">
        <v>1</v>
      </c>
      <c r="N1716" s="189" t="s">
        <v>42</v>
      </c>
      <c r="P1716" s="153">
        <f>O1716*H1716</f>
        <v>0</v>
      </c>
      <c r="Q1716" s="153">
        <v>0</v>
      </c>
      <c r="R1716" s="153">
        <f>Q1716*H1716</f>
        <v>0</v>
      </c>
      <c r="S1716" s="153">
        <v>0</v>
      </c>
      <c r="T1716" s="154">
        <f>S1716*H1716</f>
        <v>0</v>
      </c>
      <c r="AR1716" s="155" t="s">
        <v>481</v>
      </c>
      <c r="AT1716" s="155" t="s">
        <v>454</v>
      </c>
      <c r="AU1716" s="155" t="s">
        <v>88</v>
      </c>
      <c r="AY1716" s="16" t="s">
        <v>317</v>
      </c>
      <c r="BE1716" s="156">
        <f>IF(N1716="základná",J1716,0)</f>
        <v>0</v>
      </c>
      <c r="BF1716" s="156">
        <f>IF(N1716="znížená",J1716,0)</f>
        <v>0</v>
      </c>
      <c r="BG1716" s="156">
        <f>IF(N1716="zákl. prenesená",J1716,0)</f>
        <v>0</v>
      </c>
      <c r="BH1716" s="156">
        <f>IF(N1716="zníž. prenesená",J1716,0)</f>
        <v>0</v>
      </c>
      <c r="BI1716" s="156">
        <f>IF(N1716="nulová",J1716,0)</f>
        <v>0</v>
      </c>
      <c r="BJ1716" s="16" t="s">
        <v>88</v>
      </c>
      <c r="BK1716" s="156">
        <f>ROUND(I1716*H1716,2)</f>
        <v>0</v>
      </c>
      <c r="BL1716" s="16" t="s">
        <v>396</v>
      </c>
      <c r="BM1716" s="155" t="s">
        <v>2474</v>
      </c>
    </row>
    <row r="1717" spans="2:65" s="1" customFormat="1" ht="18">
      <c r="B1717" s="31"/>
      <c r="D1717" s="158" t="s">
        <v>597</v>
      </c>
      <c r="F1717" s="195" t="s">
        <v>2475</v>
      </c>
      <c r="I1717" s="196"/>
      <c r="L1717" s="31"/>
      <c r="M1717" s="197"/>
      <c r="T1717" s="58"/>
      <c r="AT1717" s="16" t="s">
        <v>597</v>
      </c>
      <c r="AU1717" s="16" t="s">
        <v>88</v>
      </c>
    </row>
    <row r="1718" spans="2:65" s="12" customFormat="1" ht="10">
      <c r="B1718" s="157"/>
      <c r="D1718" s="158" t="s">
        <v>328</v>
      </c>
      <c r="F1718" s="160" t="s">
        <v>2476</v>
      </c>
      <c r="H1718" s="161">
        <v>79.376000000000005</v>
      </c>
      <c r="I1718" s="162"/>
      <c r="L1718" s="157"/>
      <c r="M1718" s="163"/>
      <c r="T1718" s="164"/>
      <c r="AT1718" s="159" t="s">
        <v>328</v>
      </c>
      <c r="AU1718" s="159" t="s">
        <v>88</v>
      </c>
      <c r="AV1718" s="12" t="s">
        <v>88</v>
      </c>
      <c r="AW1718" s="12" t="s">
        <v>3</v>
      </c>
      <c r="AX1718" s="12" t="s">
        <v>83</v>
      </c>
      <c r="AY1718" s="159" t="s">
        <v>317</v>
      </c>
    </row>
    <row r="1719" spans="2:65" s="1" customFormat="1" ht="49" customHeight="1">
      <c r="B1719" s="142"/>
      <c r="C1719" s="143" t="s">
        <v>2477</v>
      </c>
      <c r="D1719" s="143" t="s">
        <v>319</v>
      </c>
      <c r="E1719" s="144" t="s">
        <v>2478</v>
      </c>
      <c r="F1719" s="145" t="s">
        <v>2479</v>
      </c>
      <c r="G1719" s="146" t="s">
        <v>444</v>
      </c>
      <c r="H1719" s="147">
        <v>7694.8109999999997</v>
      </c>
      <c r="I1719" s="148"/>
      <c r="J1719" s="149">
        <f>ROUND(I1719*H1719,2)</f>
        <v>0</v>
      </c>
      <c r="K1719" s="150"/>
      <c r="L1719" s="31"/>
      <c r="M1719" s="151" t="s">
        <v>1</v>
      </c>
      <c r="N1719" s="152" t="s">
        <v>42</v>
      </c>
      <c r="P1719" s="153">
        <f>O1719*H1719</f>
        <v>0</v>
      </c>
      <c r="Q1719" s="153">
        <v>0</v>
      </c>
      <c r="R1719" s="153">
        <f>Q1719*H1719</f>
        <v>0</v>
      </c>
      <c r="S1719" s="153">
        <v>0</v>
      </c>
      <c r="T1719" s="154">
        <f>S1719*H1719</f>
        <v>0</v>
      </c>
      <c r="AR1719" s="155" t="s">
        <v>396</v>
      </c>
      <c r="AT1719" s="155" t="s">
        <v>319</v>
      </c>
      <c r="AU1719" s="155" t="s">
        <v>88</v>
      </c>
      <c r="AY1719" s="16" t="s">
        <v>317</v>
      </c>
      <c r="BE1719" s="156">
        <f>IF(N1719="základná",J1719,0)</f>
        <v>0</v>
      </c>
      <c r="BF1719" s="156">
        <f>IF(N1719="znížená",J1719,0)</f>
        <v>0</v>
      </c>
      <c r="BG1719" s="156">
        <f>IF(N1719="zákl. prenesená",J1719,0)</f>
        <v>0</v>
      </c>
      <c r="BH1719" s="156">
        <f>IF(N1719="zníž. prenesená",J1719,0)</f>
        <v>0</v>
      </c>
      <c r="BI1719" s="156">
        <f>IF(N1719="nulová",J1719,0)</f>
        <v>0</v>
      </c>
      <c r="BJ1719" s="16" t="s">
        <v>88</v>
      </c>
      <c r="BK1719" s="156">
        <f>ROUND(I1719*H1719,2)</f>
        <v>0</v>
      </c>
      <c r="BL1719" s="16" t="s">
        <v>396</v>
      </c>
      <c r="BM1719" s="155" t="s">
        <v>2480</v>
      </c>
    </row>
    <row r="1720" spans="2:65" s="12" customFormat="1" ht="10">
      <c r="B1720" s="157"/>
      <c r="D1720" s="158" t="s">
        <v>328</v>
      </c>
      <c r="E1720" s="159" t="s">
        <v>1</v>
      </c>
      <c r="F1720" s="160" t="s">
        <v>1965</v>
      </c>
      <c r="H1720" s="161">
        <v>965.35</v>
      </c>
      <c r="I1720" s="162"/>
      <c r="L1720" s="157"/>
      <c r="M1720" s="163"/>
      <c r="T1720" s="164"/>
      <c r="AT1720" s="159" t="s">
        <v>328</v>
      </c>
      <c r="AU1720" s="159" t="s">
        <v>88</v>
      </c>
      <c r="AV1720" s="12" t="s">
        <v>88</v>
      </c>
      <c r="AW1720" s="12" t="s">
        <v>31</v>
      </c>
      <c r="AX1720" s="12" t="s">
        <v>76</v>
      </c>
      <c r="AY1720" s="159" t="s">
        <v>317</v>
      </c>
    </row>
    <row r="1721" spans="2:65" s="12" customFormat="1" ht="10">
      <c r="B1721" s="157"/>
      <c r="D1721" s="158" t="s">
        <v>328</v>
      </c>
      <c r="E1721" s="159" t="s">
        <v>1</v>
      </c>
      <c r="F1721" s="160" t="s">
        <v>1966</v>
      </c>
      <c r="H1721" s="161">
        <v>486.66</v>
      </c>
      <c r="I1721" s="162"/>
      <c r="L1721" s="157"/>
      <c r="M1721" s="163"/>
      <c r="T1721" s="164"/>
      <c r="AT1721" s="159" t="s">
        <v>328</v>
      </c>
      <c r="AU1721" s="159" t="s">
        <v>88</v>
      </c>
      <c r="AV1721" s="12" t="s">
        <v>88</v>
      </c>
      <c r="AW1721" s="12" t="s">
        <v>31</v>
      </c>
      <c r="AX1721" s="12" t="s">
        <v>76</v>
      </c>
      <c r="AY1721" s="159" t="s">
        <v>317</v>
      </c>
    </row>
    <row r="1722" spans="2:65" s="13" customFormat="1" ht="10">
      <c r="B1722" s="165"/>
      <c r="D1722" s="158" t="s">
        <v>328</v>
      </c>
      <c r="E1722" s="166" t="s">
        <v>1</v>
      </c>
      <c r="F1722" s="167" t="s">
        <v>1967</v>
      </c>
      <c r="H1722" s="168">
        <v>1452.01</v>
      </c>
      <c r="I1722" s="169"/>
      <c r="L1722" s="165"/>
      <c r="M1722" s="170"/>
      <c r="T1722" s="171"/>
      <c r="AT1722" s="166" t="s">
        <v>328</v>
      </c>
      <c r="AU1722" s="166" t="s">
        <v>88</v>
      </c>
      <c r="AV1722" s="13" t="s">
        <v>92</v>
      </c>
      <c r="AW1722" s="13" t="s">
        <v>31</v>
      </c>
      <c r="AX1722" s="13" t="s">
        <v>76</v>
      </c>
      <c r="AY1722" s="166" t="s">
        <v>317</v>
      </c>
    </row>
    <row r="1723" spans="2:65" s="12" customFormat="1" ht="10">
      <c r="B1723" s="157"/>
      <c r="D1723" s="158" t="s">
        <v>328</v>
      </c>
      <c r="E1723" s="159" t="s">
        <v>1</v>
      </c>
      <c r="F1723" s="160" t="s">
        <v>1971</v>
      </c>
      <c r="H1723" s="161">
        <v>3.17</v>
      </c>
      <c r="I1723" s="162"/>
      <c r="L1723" s="157"/>
      <c r="M1723" s="163"/>
      <c r="T1723" s="164"/>
      <c r="AT1723" s="159" t="s">
        <v>328</v>
      </c>
      <c r="AU1723" s="159" t="s">
        <v>88</v>
      </c>
      <c r="AV1723" s="12" t="s">
        <v>88</v>
      </c>
      <c r="AW1723" s="12" t="s">
        <v>31</v>
      </c>
      <c r="AX1723" s="12" t="s">
        <v>76</v>
      </c>
      <c r="AY1723" s="159" t="s">
        <v>317</v>
      </c>
    </row>
    <row r="1724" spans="2:65" s="12" customFormat="1" ht="10">
      <c r="B1724" s="157"/>
      <c r="D1724" s="158" t="s">
        <v>328</v>
      </c>
      <c r="E1724" s="159" t="s">
        <v>1</v>
      </c>
      <c r="F1724" s="160" t="s">
        <v>1972</v>
      </c>
      <c r="H1724" s="161">
        <v>17.16</v>
      </c>
      <c r="I1724" s="162"/>
      <c r="L1724" s="157"/>
      <c r="M1724" s="163"/>
      <c r="T1724" s="164"/>
      <c r="AT1724" s="159" t="s">
        <v>328</v>
      </c>
      <c r="AU1724" s="159" t="s">
        <v>88</v>
      </c>
      <c r="AV1724" s="12" t="s">
        <v>88</v>
      </c>
      <c r="AW1724" s="12" t="s">
        <v>31</v>
      </c>
      <c r="AX1724" s="12" t="s">
        <v>76</v>
      </c>
      <c r="AY1724" s="159" t="s">
        <v>317</v>
      </c>
    </row>
    <row r="1725" spans="2:65" s="12" customFormat="1" ht="10">
      <c r="B1725" s="157"/>
      <c r="D1725" s="158" t="s">
        <v>328</v>
      </c>
      <c r="E1725" s="159" t="s">
        <v>1</v>
      </c>
      <c r="F1725" s="160" t="s">
        <v>1973</v>
      </c>
      <c r="H1725" s="161">
        <v>27.65</v>
      </c>
      <c r="I1725" s="162"/>
      <c r="L1725" s="157"/>
      <c r="M1725" s="163"/>
      <c r="T1725" s="164"/>
      <c r="AT1725" s="159" t="s">
        <v>328</v>
      </c>
      <c r="AU1725" s="159" t="s">
        <v>88</v>
      </c>
      <c r="AV1725" s="12" t="s">
        <v>88</v>
      </c>
      <c r="AW1725" s="12" t="s">
        <v>31</v>
      </c>
      <c r="AX1725" s="12" t="s">
        <v>76</v>
      </c>
      <c r="AY1725" s="159" t="s">
        <v>317</v>
      </c>
    </row>
    <row r="1726" spans="2:65" s="12" customFormat="1" ht="10">
      <c r="B1726" s="157"/>
      <c r="D1726" s="158" t="s">
        <v>328</v>
      </c>
      <c r="E1726" s="159" t="s">
        <v>1</v>
      </c>
      <c r="F1726" s="160" t="s">
        <v>1974</v>
      </c>
      <c r="H1726" s="161">
        <v>94.73</v>
      </c>
      <c r="I1726" s="162"/>
      <c r="L1726" s="157"/>
      <c r="M1726" s="163"/>
      <c r="T1726" s="164"/>
      <c r="AT1726" s="159" t="s">
        <v>328</v>
      </c>
      <c r="AU1726" s="159" t="s">
        <v>88</v>
      </c>
      <c r="AV1726" s="12" t="s">
        <v>88</v>
      </c>
      <c r="AW1726" s="12" t="s">
        <v>31</v>
      </c>
      <c r="AX1726" s="12" t="s">
        <v>76</v>
      </c>
      <c r="AY1726" s="159" t="s">
        <v>317</v>
      </c>
    </row>
    <row r="1727" spans="2:65" s="12" customFormat="1" ht="10">
      <c r="B1727" s="157"/>
      <c r="D1727" s="158" t="s">
        <v>328</v>
      </c>
      <c r="E1727" s="159" t="s">
        <v>1</v>
      </c>
      <c r="F1727" s="160" t="s">
        <v>1975</v>
      </c>
      <c r="H1727" s="161">
        <v>64.28</v>
      </c>
      <c r="I1727" s="162"/>
      <c r="L1727" s="157"/>
      <c r="M1727" s="163"/>
      <c r="T1727" s="164"/>
      <c r="AT1727" s="159" t="s">
        <v>328</v>
      </c>
      <c r="AU1727" s="159" t="s">
        <v>88</v>
      </c>
      <c r="AV1727" s="12" t="s">
        <v>88</v>
      </c>
      <c r="AW1727" s="12" t="s">
        <v>31</v>
      </c>
      <c r="AX1727" s="12" t="s">
        <v>76</v>
      </c>
      <c r="AY1727" s="159" t="s">
        <v>317</v>
      </c>
    </row>
    <row r="1728" spans="2:65" s="13" customFormat="1" ht="10">
      <c r="B1728" s="165"/>
      <c r="D1728" s="158" t="s">
        <v>328</v>
      </c>
      <c r="E1728" s="166" t="s">
        <v>1</v>
      </c>
      <c r="F1728" s="167" t="s">
        <v>1976</v>
      </c>
      <c r="H1728" s="168">
        <v>206.99</v>
      </c>
      <c r="I1728" s="169"/>
      <c r="L1728" s="165"/>
      <c r="M1728" s="170"/>
      <c r="T1728" s="171"/>
      <c r="AT1728" s="166" t="s">
        <v>328</v>
      </c>
      <c r="AU1728" s="166" t="s">
        <v>88</v>
      </c>
      <c r="AV1728" s="13" t="s">
        <v>92</v>
      </c>
      <c r="AW1728" s="13" t="s">
        <v>31</v>
      </c>
      <c r="AX1728" s="13" t="s">
        <v>76</v>
      </c>
      <c r="AY1728" s="166" t="s">
        <v>317</v>
      </c>
    </row>
    <row r="1729" spans="2:51" s="12" customFormat="1" ht="20">
      <c r="B1729" s="157"/>
      <c r="D1729" s="158" t="s">
        <v>328</v>
      </c>
      <c r="E1729" s="159" t="s">
        <v>1</v>
      </c>
      <c r="F1729" s="160" t="s">
        <v>1977</v>
      </c>
      <c r="H1729" s="161">
        <v>166.82</v>
      </c>
      <c r="I1729" s="162"/>
      <c r="L1729" s="157"/>
      <c r="M1729" s="163"/>
      <c r="T1729" s="164"/>
      <c r="AT1729" s="159" t="s">
        <v>328</v>
      </c>
      <c r="AU1729" s="159" t="s">
        <v>88</v>
      </c>
      <c r="AV1729" s="12" t="s">
        <v>88</v>
      </c>
      <c r="AW1729" s="12" t="s">
        <v>31</v>
      </c>
      <c r="AX1729" s="12" t="s">
        <v>76</v>
      </c>
      <c r="AY1729" s="159" t="s">
        <v>317</v>
      </c>
    </row>
    <row r="1730" spans="2:51" s="12" customFormat="1" ht="10">
      <c r="B1730" s="157"/>
      <c r="D1730" s="158" t="s">
        <v>328</v>
      </c>
      <c r="E1730" s="159" t="s">
        <v>1</v>
      </c>
      <c r="F1730" s="160" t="s">
        <v>1978</v>
      </c>
      <c r="H1730" s="161">
        <v>16.95</v>
      </c>
      <c r="I1730" s="162"/>
      <c r="L1730" s="157"/>
      <c r="M1730" s="163"/>
      <c r="T1730" s="164"/>
      <c r="AT1730" s="159" t="s">
        <v>328</v>
      </c>
      <c r="AU1730" s="159" t="s">
        <v>88</v>
      </c>
      <c r="AV1730" s="12" t="s">
        <v>88</v>
      </c>
      <c r="AW1730" s="12" t="s">
        <v>31</v>
      </c>
      <c r="AX1730" s="12" t="s">
        <v>76</v>
      </c>
      <c r="AY1730" s="159" t="s">
        <v>317</v>
      </c>
    </row>
    <row r="1731" spans="2:51" s="13" customFormat="1" ht="10">
      <c r="B1731" s="165"/>
      <c r="D1731" s="158" t="s">
        <v>328</v>
      </c>
      <c r="E1731" s="166" t="s">
        <v>1</v>
      </c>
      <c r="F1731" s="167" t="s">
        <v>1979</v>
      </c>
      <c r="H1731" s="168">
        <v>183.76999999999998</v>
      </c>
      <c r="I1731" s="169"/>
      <c r="L1731" s="165"/>
      <c r="M1731" s="170"/>
      <c r="T1731" s="171"/>
      <c r="AT1731" s="166" t="s">
        <v>328</v>
      </c>
      <c r="AU1731" s="166" t="s">
        <v>88</v>
      </c>
      <c r="AV1731" s="13" t="s">
        <v>92</v>
      </c>
      <c r="AW1731" s="13" t="s">
        <v>31</v>
      </c>
      <c r="AX1731" s="13" t="s">
        <v>76</v>
      </c>
      <c r="AY1731" s="166" t="s">
        <v>317</v>
      </c>
    </row>
    <row r="1732" spans="2:51" s="12" customFormat="1" ht="10">
      <c r="B1732" s="157"/>
      <c r="D1732" s="158" t="s">
        <v>328</v>
      </c>
      <c r="E1732" s="159" t="s">
        <v>1</v>
      </c>
      <c r="F1732" s="160" t="s">
        <v>1980</v>
      </c>
      <c r="H1732" s="161">
        <v>74.27</v>
      </c>
      <c r="I1732" s="162"/>
      <c r="L1732" s="157"/>
      <c r="M1732" s="163"/>
      <c r="T1732" s="164"/>
      <c r="AT1732" s="159" t="s">
        <v>328</v>
      </c>
      <c r="AU1732" s="159" t="s">
        <v>88</v>
      </c>
      <c r="AV1732" s="12" t="s">
        <v>88</v>
      </c>
      <c r="AW1732" s="12" t="s">
        <v>31</v>
      </c>
      <c r="AX1732" s="12" t="s">
        <v>76</v>
      </c>
      <c r="AY1732" s="159" t="s">
        <v>317</v>
      </c>
    </row>
    <row r="1733" spans="2:51" s="12" customFormat="1" ht="10">
      <c r="B1733" s="157"/>
      <c r="D1733" s="158" t="s">
        <v>328</v>
      </c>
      <c r="E1733" s="159" t="s">
        <v>1</v>
      </c>
      <c r="F1733" s="160" t="s">
        <v>1981</v>
      </c>
      <c r="H1733" s="161">
        <v>25.38</v>
      </c>
      <c r="I1733" s="162"/>
      <c r="L1733" s="157"/>
      <c r="M1733" s="163"/>
      <c r="T1733" s="164"/>
      <c r="AT1733" s="159" t="s">
        <v>328</v>
      </c>
      <c r="AU1733" s="159" t="s">
        <v>88</v>
      </c>
      <c r="AV1733" s="12" t="s">
        <v>88</v>
      </c>
      <c r="AW1733" s="12" t="s">
        <v>31</v>
      </c>
      <c r="AX1733" s="12" t="s">
        <v>76</v>
      </c>
      <c r="AY1733" s="159" t="s">
        <v>317</v>
      </c>
    </row>
    <row r="1734" spans="2:51" s="13" customFormat="1" ht="10">
      <c r="B1734" s="165"/>
      <c r="D1734" s="158" t="s">
        <v>328</v>
      </c>
      <c r="E1734" s="166" t="s">
        <v>1</v>
      </c>
      <c r="F1734" s="167" t="s">
        <v>1982</v>
      </c>
      <c r="H1734" s="168">
        <v>99.649999999999991</v>
      </c>
      <c r="I1734" s="169"/>
      <c r="L1734" s="165"/>
      <c r="M1734" s="170"/>
      <c r="T1734" s="171"/>
      <c r="AT1734" s="166" t="s">
        <v>328</v>
      </c>
      <c r="AU1734" s="166" t="s">
        <v>88</v>
      </c>
      <c r="AV1734" s="13" t="s">
        <v>92</v>
      </c>
      <c r="AW1734" s="13" t="s">
        <v>31</v>
      </c>
      <c r="AX1734" s="13" t="s">
        <v>76</v>
      </c>
      <c r="AY1734" s="166" t="s">
        <v>317</v>
      </c>
    </row>
    <row r="1735" spans="2:51" s="12" customFormat="1" ht="10">
      <c r="B1735" s="157"/>
      <c r="D1735" s="158" t="s">
        <v>328</v>
      </c>
      <c r="E1735" s="159" t="s">
        <v>1</v>
      </c>
      <c r="F1735" s="160" t="s">
        <v>1983</v>
      </c>
      <c r="H1735" s="161">
        <v>27.85</v>
      </c>
      <c r="I1735" s="162"/>
      <c r="L1735" s="157"/>
      <c r="M1735" s="163"/>
      <c r="T1735" s="164"/>
      <c r="AT1735" s="159" t="s">
        <v>328</v>
      </c>
      <c r="AU1735" s="159" t="s">
        <v>88</v>
      </c>
      <c r="AV1735" s="12" t="s">
        <v>88</v>
      </c>
      <c r="AW1735" s="12" t="s">
        <v>31</v>
      </c>
      <c r="AX1735" s="12" t="s">
        <v>76</v>
      </c>
      <c r="AY1735" s="159" t="s">
        <v>317</v>
      </c>
    </row>
    <row r="1736" spans="2:51" s="13" customFormat="1" ht="10">
      <c r="B1736" s="165"/>
      <c r="D1736" s="158" t="s">
        <v>328</v>
      </c>
      <c r="E1736" s="166" t="s">
        <v>1</v>
      </c>
      <c r="F1736" s="167" t="s">
        <v>1984</v>
      </c>
      <c r="H1736" s="168">
        <v>27.85</v>
      </c>
      <c r="I1736" s="169"/>
      <c r="L1736" s="165"/>
      <c r="M1736" s="170"/>
      <c r="T1736" s="171"/>
      <c r="AT1736" s="166" t="s">
        <v>328</v>
      </c>
      <c r="AU1736" s="166" t="s">
        <v>88</v>
      </c>
      <c r="AV1736" s="13" t="s">
        <v>92</v>
      </c>
      <c r="AW1736" s="13" t="s">
        <v>31</v>
      </c>
      <c r="AX1736" s="13" t="s">
        <v>76</v>
      </c>
      <c r="AY1736" s="166" t="s">
        <v>317</v>
      </c>
    </row>
    <row r="1737" spans="2:51" s="12" customFormat="1" ht="10">
      <c r="B1737" s="157"/>
      <c r="D1737" s="158" t="s">
        <v>328</v>
      </c>
      <c r="E1737" s="159" t="s">
        <v>1</v>
      </c>
      <c r="F1737" s="160" t="s">
        <v>1985</v>
      </c>
      <c r="H1737" s="161">
        <v>1174.9000000000001</v>
      </c>
      <c r="I1737" s="162"/>
      <c r="L1737" s="157"/>
      <c r="M1737" s="163"/>
      <c r="T1737" s="164"/>
      <c r="AT1737" s="159" t="s">
        <v>328</v>
      </c>
      <c r="AU1737" s="159" t="s">
        <v>88</v>
      </c>
      <c r="AV1737" s="12" t="s">
        <v>88</v>
      </c>
      <c r="AW1737" s="12" t="s">
        <v>31</v>
      </c>
      <c r="AX1737" s="12" t="s">
        <v>76</v>
      </c>
      <c r="AY1737" s="159" t="s">
        <v>317</v>
      </c>
    </row>
    <row r="1738" spans="2:51" s="12" customFormat="1" ht="10">
      <c r="B1738" s="157"/>
      <c r="D1738" s="158" t="s">
        <v>328</v>
      </c>
      <c r="E1738" s="159" t="s">
        <v>1</v>
      </c>
      <c r="F1738" s="160" t="s">
        <v>1986</v>
      </c>
      <c r="H1738" s="161">
        <v>1352.1</v>
      </c>
      <c r="I1738" s="162"/>
      <c r="L1738" s="157"/>
      <c r="M1738" s="163"/>
      <c r="T1738" s="164"/>
      <c r="AT1738" s="159" t="s">
        <v>328</v>
      </c>
      <c r="AU1738" s="159" t="s">
        <v>88</v>
      </c>
      <c r="AV1738" s="12" t="s">
        <v>88</v>
      </c>
      <c r="AW1738" s="12" t="s">
        <v>31</v>
      </c>
      <c r="AX1738" s="12" t="s">
        <v>76</v>
      </c>
      <c r="AY1738" s="159" t="s">
        <v>317</v>
      </c>
    </row>
    <row r="1739" spans="2:51" s="12" customFormat="1" ht="10">
      <c r="B1739" s="157"/>
      <c r="D1739" s="158" t="s">
        <v>328</v>
      </c>
      <c r="E1739" s="159" t="s">
        <v>1</v>
      </c>
      <c r="F1739" s="160" t="s">
        <v>1987</v>
      </c>
      <c r="H1739" s="161">
        <v>923.601</v>
      </c>
      <c r="I1739" s="162"/>
      <c r="L1739" s="157"/>
      <c r="M1739" s="163"/>
      <c r="T1739" s="164"/>
      <c r="AT1739" s="159" t="s">
        <v>328</v>
      </c>
      <c r="AU1739" s="159" t="s">
        <v>88</v>
      </c>
      <c r="AV1739" s="12" t="s">
        <v>88</v>
      </c>
      <c r="AW1739" s="12" t="s">
        <v>31</v>
      </c>
      <c r="AX1739" s="12" t="s">
        <v>76</v>
      </c>
      <c r="AY1739" s="159" t="s">
        <v>317</v>
      </c>
    </row>
    <row r="1740" spans="2:51" s="13" customFormat="1" ht="10">
      <c r="B1740" s="165"/>
      <c r="D1740" s="158" t="s">
        <v>328</v>
      </c>
      <c r="E1740" s="166" t="s">
        <v>1</v>
      </c>
      <c r="F1740" s="167" t="s">
        <v>2033</v>
      </c>
      <c r="H1740" s="168">
        <v>3450.6010000000001</v>
      </c>
      <c r="I1740" s="169"/>
      <c r="L1740" s="165"/>
      <c r="M1740" s="170"/>
      <c r="T1740" s="171"/>
      <c r="AT1740" s="166" t="s">
        <v>328</v>
      </c>
      <c r="AU1740" s="166" t="s">
        <v>88</v>
      </c>
      <c r="AV1740" s="13" t="s">
        <v>92</v>
      </c>
      <c r="AW1740" s="13" t="s">
        <v>31</v>
      </c>
      <c r="AX1740" s="13" t="s">
        <v>76</v>
      </c>
      <c r="AY1740" s="166" t="s">
        <v>317</v>
      </c>
    </row>
    <row r="1741" spans="2:51" s="12" customFormat="1" ht="10">
      <c r="B1741" s="157"/>
      <c r="D1741" s="158" t="s">
        <v>328</v>
      </c>
      <c r="E1741" s="159" t="s">
        <v>1</v>
      </c>
      <c r="F1741" s="160" t="s">
        <v>1990</v>
      </c>
      <c r="H1741" s="161">
        <v>258.58999999999997</v>
      </c>
      <c r="I1741" s="162"/>
      <c r="L1741" s="157"/>
      <c r="M1741" s="163"/>
      <c r="T1741" s="164"/>
      <c r="AT1741" s="159" t="s">
        <v>328</v>
      </c>
      <c r="AU1741" s="159" t="s">
        <v>88</v>
      </c>
      <c r="AV1741" s="12" t="s">
        <v>88</v>
      </c>
      <c r="AW1741" s="12" t="s">
        <v>31</v>
      </c>
      <c r="AX1741" s="12" t="s">
        <v>76</v>
      </c>
      <c r="AY1741" s="159" t="s">
        <v>317</v>
      </c>
    </row>
    <row r="1742" spans="2:51" s="12" customFormat="1" ht="10">
      <c r="B1742" s="157"/>
      <c r="D1742" s="158" t="s">
        <v>328</v>
      </c>
      <c r="E1742" s="159" t="s">
        <v>1</v>
      </c>
      <c r="F1742" s="160" t="s">
        <v>1991</v>
      </c>
      <c r="H1742" s="161">
        <v>568.41999999999996</v>
      </c>
      <c r="I1742" s="162"/>
      <c r="L1742" s="157"/>
      <c r="M1742" s="163"/>
      <c r="T1742" s="164"/>
      <c r="AT1742" s="159" t="s">
        <v>328</v>
      </c>
      <c r="AU1742" s="159" t="s">
        <v>88</v>
      </c>
      <c r="AV1742" s="12" t="s">
        <v>88</v>
      </c>
      <c r="AW1742" s="12" t="s">
        <v>31</v>
      </c>
      <c r="AX1742" s="12" t="s">
        <v>76</v>
      </c>
      <c r="AY1742" s="159" t="s">
        <v>317</v>
      </c>
    </row>
    <row r="1743" spans="2:51" s="12" customFormat="1" ht="10">
      <c r="B1743" s="157"/>
      <c r="D1743" s="158" t="s">
        <v>328</v>
      </c>
      <c r="E1743" s="159" t="s">
        <v>1</v>
      </c>
      <c r="F1743" s="160" t="s">
        <v>1992</v>
      </c>
      <c r="H1743" s="161">
        <v>583.11</v>
      </c>
      <c r="I1743" s="162"/>
      <c r="L1743" s="157"/>
      <c r="M1743" s="163"/>
      <c r="T1743" s="164"/>
      <c r="AT1743" s="159" t="s">
        <v>328</v>
      </c>
      <c r="AU1743" s="159" t="s">
        <v>88</v>
      </c>
      <c r="AV1743" s="12" t="s">
        <v>88</v>
      </c>
      <c r="AW1743" s="12" t="s">
        <v>31</v>
      </c>
      <c r="AX1743" s="12" t="s">
        <v>76</v>
      </c>
      <c r="AY1743" s="159" t="s">
        <v>317</v>
      </c>
    </row>
    <row r="1744" spans="2:51" s="13" customFormat="1" ht="10">
      <c r="B1744" s="165"/>
      <c r="D1744" s="158" t="s">
        <v>328</v>
      </c>
      <c r="E1744" s="166" t="s">
        <v>1</v>
      </c>
      <c r="F1744" s="167" t="s">
        <v>2034</v>
      </c>
      <c r="H1744" s="168">
        <v>1410.12</v>
      </c>
      <c r="I1744" s="169"/>
      <c r="L1744" s="165"/>
      <c r="M1744" s="170"/>
      <c r="T1744" s="171"/>
      <c r="AT1744" s="166" t="s">
        <v>328</v>
      </c>
      <c r="AU1744" s="166" t="s">
        <v>88</v>
      </c>
      <c r="AV1744" s="13" t="s">
        <v>92</v>
      </c>
      <c r="AW1744" s="13" t="s">
        <v>31</v>
      </c>
      <c r="AX1744" s="13" t="s">
        <v>76</v>
      </c>
      <c r="AY1744" s="166" t="s">
        <v>317</v>
      </c>
    </row>
    <row r="1745" spans="2:51" s="12" customFormat="1" ht="10">
      <c r="B1745" s="157"/>
      <c r="D1745" s="158" t="s">
        <v>328</v>
      </c>
      <c r="E1745" s="159" t="s">
        <v>1</v>
      </c>
      <c r="F1745" s="160" t="s">
        <v>2010</v>
      </c>
      <c r="H1745" s="161">
        <v>56.7</v>
      </c>
      <c r="I1745" s="162"/>
      <c r="L1745" s="157"/>
      <c r="M1745" s="163"/>
      <c r="T1745" s="164"/>
      <c r="AT1745" s="159" t="s">
        <v>328</v>
      </c>
      <c r="AU1745" s="159" t="s">
        <v>88</v>
      </c>
      <c r="AV1745" s="12" t="s">
        <v>88</v>
      </c>
      <c r="AW1745" s="12" t="s">
        <v>31</v>
      </c>
      <c r="AX1745" s="12" t="s">
        <v>76</v>
      </c>
      <c r="AY1745" s="159" t="s">
        <v>317</v>
      </c>
    </row>
    <row r="1746" spans="2:51" s="12" customFormat="1" ht="10">
      <c r="B1746" s="157"/>
      <c r="D1746" s="158" t="s">
        <v>328</v>
      </c>
      <c r="E1746" s="159" t="s">
        <v>1</v>
      </c>
      <c r="F1746" s="160" t="s">
        <v>2011</v>
      </c>
      <c r="H1746" s="161">
        <v>51.88</v>
      </c>
      <c r="I1746" s="162"/>
      <c r="L1746" s="157"/>
      <c r="M1746" s="163"/>
      <c r="T1746" s="164"/>
      <c r="AT1746" s="159" t="s">
        <v>328</v>
      </c>
      <c r="AU1746" s="159" t="s">
        <v>88</v>
      </c>
      <c r="AV1746" s="12" t="s">
        <v>88</v>
      </c>
      <c r="AW1746" s="12" t="s">
        <v>31</v>
      </c>
      <c r="AX1746" s="12" t="s">
        <v>76</v>
      </c>
      <c r="AY1746" s="159" t="s">
        <v>317</v>
      </c>
    </row>
    <row r="1747" spans="2:51" s="13" customFormat="1" ht="10">
      <c r="B1747" s="165"/>
      <c r="D1747" s="158" t="s">
        <v>328</v>
      </c>
      <c r="E1747" s="166" t="s">
        <v>1</v>
      </c>
      <c r="F1747" s="167" t="s">
        <v>2012</v>
      </c>
      <c r="H1747" s="168">
        <v>108.58000000000001</v>
      </c>
      <c r="I1747" s="169"/>
      <c r="L1747" s="165"/>
      <c r="M1747" s="170"/>
      <c r="T1747" s="171"/>
      <c r="AT1747" s="166" t="s">
        <v>328</v>
      </c>
      <c r="AU1747" s="166" t="s">
        <v>88</v>
      </c>
      <c r="AV1747" s="13" t="s">
        <v>92</v>
      </c>
      <c r="AW1747" s="13" t="s">
        <v>31</v>
      </c>
      <c r="AX1747" s="13" t="s">
        <v>76</v>
      </c>
      <c r="AY1747" s="166" t="s">
        <v>317</v>
      </c>
    </row>
    <row r="1748" spans="2:51" s="12" customFormat="1" ht="10">
      <c r="B1748" s="157"/>
      <c r="D1748" s="158" t="s">
        <v>328</v>
      </c>
      <c r="E1748" s="159" t="s">
        <v>1</v>
      </c>
      <c r="F1748" s="160" t="s">
        <v>2481</v>
      </c>
      <c r="H1748" s="161">
        <v>375.02</v>
      </c>
      <c r="I1748" s="162"/>
      <c r="L1748" s="157"/>
      <c r="M1748" s="163"/>
      <c r="T1748" s="164"/>
      <c r="AT1748" s="159" t="s">
        <v>328</v>
      </c>
      <c r="AU1748" s="159" t="s">
        <v>88</v>
      </c>
      <c r="AV1748" s="12" t="s">
        <v>88</v>
      </c>
      <c r="AW1748" s="12" t="s">
        <v>31</v>
      </c>
      <c r="AX1748" s="12" t="s">
        <v>76</v>
      </c>
      <c r="AY1748" s="159" t="s">
        <v>317</v>
      </c>
    </row>
    <row r="1749" spans="2:51" s="13" customFormat="1" ht="10">
      <c r="B1749" s="165"/>
      <c r="D1749" s="158" t="s">
        <v>328</v>
      </c>
      <c r="E1749" s="166" t="s">
        <v>1</v>
      </c>
      <c r="F1749" s="167" t="s">
        <v>1893</v>
      </c>
      <c r="H1749" s="168">
        <v>375.02</v>
      </c>
      <c r="I1749" s="169"/>
      <c r="L1749" s="165"/>
      <c r="M1749" s="170"/>
      <c r="T1749" s="171"/>
      <c r="AT1749" s="166" t="s">
        <v>328</v>
      </c>
      <c r="AU1749" s="166" t="s">
        <v>88</v>
      </c>
      <c r="AV1749" s="13" t="s">
        <v>92</v>
      </c>
      <c r="AW1749" s="13" t="s">
        <v>31</v>
      </c>
      <c r="AX1749" s="13" t="s">
        <v>76</v>
      </c>
      <c r="AY1749" s="166" t="s">
        <v>317</v>
      </c>
    </row>
    <row r="1750" spans="2:51" s="12" customFormat="1" ht="10">
      <c r="B1750" s="157"/>
      <c r="D1750" s="158" t="s">
        <v>328</v>
      </c>
      <c r="E1750" s="159" t="s">
        <v>1</v>
      </c>
      <c r="F1750" s="160" t="s">
        <v>1894</v>
      </c>
      <c r="H1750" s="161">
        <v>13.25</v>
      </c>
      <c r="I1750" s="162"/>
      <c r="L1750" s="157"/>
      <c r="M1750" s="163"/>
      <c r="T1750" s="164"/>
      <c r="AT1750" s="159" t="s">
        <v>328</v>
      </c>
      <c r="AU1750" s="159" t="s">
        <v>88</v>
      </c>
      <c r="AV1750" s="12" t="s">
        <v>88</v>
      </c>
      <c r="AW1750" s="12" t="s">
        <v>31</v>
      </c>
      <c r="AX1750" s="12" t="s">
        <v>76</v>
      </c>
      <c r="AY1750" s="159" t="s">
        <v>317</v>
      </c>
    </row>
    <row r="1751" spans="2:51" s="13" customFormat="1" ht="10">
      <c r="B1751" s="165"/>
      <c r="D1751" s="158" t="s">
        <v>328</v>
      </c>
      <c r="E1751" s="166" t="s">
        <v>1</v>
      </c>
      <c r="F1751" s="167" t="s">
        <v>1895</v>
      </c>
      <c r="H1751" s="168">
        <v>13.25</v>
      </c>
      <c r="I1751" s="169"/>
      <c r="L1751" s="165"/>
      <c r="M1751" s="170"/>
      <c r="T1751" s="171"/>
      <c r="AT1751" s="166" t="s">
        <v>328</v>
      </c>
      <c r="AU1751" s="166" t="s">
        <v>88</v>
      </c>
      <c r="AV1751" s="13" t="s">
        <v>92</v>
      </c>
      <c r="AW1751" s="13" t="s">
        <v>31</v>
      </c>
      <c r="AX1751" s="13" t="s">
        <v>76</v>
      </c>
      <c r="AY1751" s="166" t="s">
        <v>317</v>
      </c>
    </row>
    <row r="1752" spans="2:51" s="12" customFormat="1" ht="10">
      <c r="B1752" s="157"/>
      <c r="D1752" s="158" t="s">
        <v>328</v>
      </c>
      <c r="E1752" s="159" t="s">
        <v>1</v>
      </c>
      <c r="F1752" s="160" t="s">
        <v>2482</v>
      </c>
      <c r="H1752" s="161">
        <v>51.29</v>
      </c>
      <c r="I1752" s="162"/>
      <c r="L1752" s="157"/>
      <c r="M1752" s="163"/>
      <c r="T1752" s="164"/>
      <c r="AT1752" s="159" t="s">
        <v>328</v>
      </c>
      <c r="AU1752" s="159" t="s">
        <v>88</v>
      </c>
      <c r="AV1752" s="12" t="s">
        <v>88</v>
      </c>
      <c r="AW1752" s="12" t="s">
        <v>31</v>
      </c>
      <c r="AX1752" s="12" t="s">
        <v>76</v>
      </c>
      <c r="AY1752" s="159" t="s">
        <v>317</v>
      </c>
    </row>
    <row r="1753" spans="2:51" s="13" customFormat="1" ht="10">
      <c r="B1753" s="165"/>
      <c r="D1753" s="158" t="s">
        <v>328</v>
      </c>
      <c r="E1753" s="166" t="s">
        <v>1</v>
      </c>
      <c r="F1753" s="167" t="s">
        <v>1897</v>
      </c>
      <c r="H1753" s="168">
        <v>51.29</v>
      </c>
      <c r="I1753" s="169"/>
      <c r="L1753" s="165"/>
      <c r="M1753" s="170"/>
      <c r="T1753" s="171"/>
      <c r="AT1753" s="166" t="s">
        <v>328</v>
      </c>
      <c r="AU1753" s="166" t="s">
        <v>88</v>
      </c>
      <c r="AV1753" s="13" t="s">
        <v>92</v>
      </c>
      <c r="AW1753" s="13" t="s">
        <v>31</v>
      </c>
      <c r="AX1753" s="13" t="s">
        <v>76</v>
      </c>
      <c r="AY1753" s="166" t="s">
        <v>317</v>
      </c>
    </row>
    <row r="1754" spans="2:51" s="12" customFormat="1" ht="10">
      <c r="B1754" s="157"/>
      <c r="D1754" s="158" t="s">
        <v>328</v>
      </c>
      <c r="E1754" s="159" t="s">
        <v>1</v>
      </c>
      <c r="F1754" s="160" t="s">
        <v>2483</v>
      </c>
      <c r="H1754" s="161">
        <v>6.2</v>
      </c>
      <c r="I1754" s="162"/>
      <c r="L1754" s="157"/>
      <c r="M1754" s="163"/>
      <c r="T1754" s="164"/>
      <c r="AT1754" s="159" t="s">
        <v>328</v>
      </c>
      <c r="AU1754" s="159" t="s">
        <v>88</v>
      </c>
      <c r="AV1754" s="12" t="s">
        <v>88</v>
      </c>
      <c r="AW1754" s="12" t="s">
        <v>31</v>
      </c>
      <c r="AX1754" s="12" t="s">
        <v>76</v>
      </c>
      <c r="AY1754" s="159" t="s">
        <v>317</v>
      </c>
    </row>
    <row r="1755" spans="2:51" s="13" customFormat="1" ht="10">
      <c r="B1755" s="165"/>
      <c r="D1755" s="158" t="s">
        <v>328</v>
      </c>
      <c r="E1755" s="166" t="s">
        <v>1</v>
      </c>
      <c r="F1755" s="167" t="s">
        <v>1899</v>
      </c>
      <c r="H1755" s="168">
        <v>6.2</v>
      </c>
      <c r="I1755" s="169"/>
      <c r="L1755" s="165"/>
      <c r="M1755" s="170"/>
      <c r="T1755" s="171"/>
      <c r="AT1755" s="166" t="s">
        <v>328</v>
      </c>
      <c r="AU1755" s="166" t="s">
        <v>88</v>
      </c>
      <c r="AV1755" s="13" t="s">
        <v>92</v>
      </c>
      <c r="AW1755" s="13" t="s">
        <v>31</v>
      </c>
      <c r="AX1755" s="13" t="s">
        <v>76</v>
      </c>
      <c r="AY1755" s="166" t="s">
        <v>317</v>
      </c>
    </row>
    <row r="1756" spans="2:51" s="12" customFormat="1" ht="10">
      <c r="B1756" s="157"/>
      <c r="D1756" s="158" t="s">
        <v>328</v>
      </c>
      <c r="E1756" s="159" t="s">
        <v>1</v>
      </c>
      <c r="F1756" s="160" t="s">
        <v>2484</v>
      </c>
      <c r="H1756" s="161">
        <v>4.71</v>
      </c>
      <c r="I1756" s="162"/>
      <c r="L1756" s="157"/>
      <c r="M1756" s="163"/>
      <c r="T1756" s="164"/>
      <c r="AT1756" s="159" t="s">
        <v>328</v>
      </c>
      <c r="AU1756" s="159" t="s">
        <v>88</v>
      </c>
      <c r="AV1756" s="12" t="s">
        <v>88</v>
      </c>
      <c r="AW1756" s="12" t="s">
        <v>31</v>
      </c>
      <c r="AX1756" s="12" t="s">
        <v>76</v>
      </c>
      <c r="AY1756" s="159" t="s">
        <v>317</v>
      </c>
    </row>
    <row r="1757" spans="2:51" s="13" customFormat="1" ht="10">
      <c r="B1757" s="165"/>
      <c r="D1757" s="158" t="s">
        <v>328</v>
      </c>
      <c r="E1757" s="166" t="s">
        <v>1</v>
      </c>
      <c r="F1757" s="167" t="s">
        <v>1901</v>
      </c>
      <c r="H1757" s="168">
        <v>4.71</v>
      </c>
      <c r="I1757" s="169"/>
      <c r="L1757" s="165"/>
      <c r="M1757" s="170"/>
      <c r="T1757" s="171"/>
      <c r="AT1757" s="166" t="s">
        <v>328</v>
      </c>
      <c r="AU1757" s="166" t="s">
        <v>88</v>
      </c>
      <c r="AV1757" s="13" t="s">
        <v>92</v>
      </c>
      <c r="AW1757" s="13" t="s">
        <v>31</v>
      </c>
      <c r="AX1757" s="13" t="s">
        <v>76</v>
      </c>
      <c r="AY1757" s="166" t="s">
        <v>317</v>
      </c>
    </row>
    <row r="1758" spans="2:51" s="12" customFormat="1" ht="10">
      <c r="B1758" s="157"/>
      <c r="D1758" s="158" t="s">
        <v>328</v>
      </c>
      <c r="E1758" s="159" t="s">
        <v>1</v>
      </c>
      <c r="F1758" s="160" t="s">
        <v>2017</v>
      </c>
      <c r="H1758" s="161">
        <v>40.99</v>
      </c>
      <c r="I1758" s="162"/>
      <c r="L1758" s="157"/>
      <c r="M1758" s="163"/>
      <c r="T1758" s="164"/>
      <c r="AT1758" s="159" t="s">
        <v>328</v>
      </c>
      <c r="AU1758" s="159" t="s">
        <v>88</v>
      </c>
      <c r="AV1758" s="12" t="s">
        <v>88</v>
      </c>
      <c r="AW1758" s="12" t="s">
        <v>31</v>
      </c>
      <c r="AX1758" s="12" t="s">
        <v>76</v>
      </c>
      <c r="AY1758" s="159" t="s">
        <v>317</v>
      </c>
    </row>
    <row r="1759" spans="2:51" s="13" customFormat="1" ht="10">
      <c r="B1759" s="165"/>
      <c r="D1759" s="158" t="s">
        <v>328</v>
      </c>
      <c r="E1759" s="166" t="s">
        <v>1</v>
      </c>
      <c r="F1759" s="167" t="s">
        <v>2018</v>
      </c>
      <c r="H1759" s="168">
        <v>40.99</v>
      </c>
      <c r="I1759" s="169"/>
      <c r="L1759" s="165"/>
      <c r="M1759" s="170"/>
      <c r="T1759" s="171"/>
      <c r="AT1759" s="166" t="s">
        <v>328</v>
      </c>
      <c r="AU1759" s="166" t="s">
        <v>88</v>
      </c>
      <c r="AV1759" s="13" t="s">
        <v>92</v>
      </c>
      <c r="AW1759" s="13" t="s">
        <v>31</v>
      </c>
      <c r="AX1759" s="13" t="s">
        <v>76</v>
      </c>
      <c r="AY1759" s="166" t="s">
        <v>317</v>
      </c>
    </row>
    <row r="1760" spans="2:51" s="12" customFormat="1" ht="10">
      <c r="B1760" s="157"/>
      <c r="D1760" s="158" t="s">
        <v>328</v>
      </c>
      <c r="E1760" s="159" t="s">
        <v>1</v>
      </c>
      <c r="F1760" s="160" t="s">
        <v>1928</v>
      </c>
      <c r="H1760" s="161">
        <v>4.75</v>
      </c>
      <c r="I1760" s="162"/>
      <c r="L1760" s="157"/>
      <c r="M1760" s="163"/>
      <c r="T1760" s="164"/>
      <c r="AT1760" s="159" t="s">
        <v>328</v>
      </c>
      <c r="AU1760" s="159" t="s">
        <v>88</v>
      </c>
      <c r="AV1760" s="12" t="s">
        <v>88</v>
      </c>
      <c r="AW1760" s="12" t="s">
        <v>31</v>
      </c>
      <c r="AX1760" s="12" t="s">
        <v>76</v>
      </c>
      <c r="AY1760" s="159" t="s">
        <v>317</v>
      </c>
    </row>
    <row r="1761" spans="2:65" s="13" customFormat="1" ht="10">
      <c r="B1761" s="165"/>
      <c r="D1761" s="158" t="s">
        <v>328</v>
      </c>
      <c r="E1761" s="166" t="s">
        <v>1</v>
      </c>
      <c r="F1761" s="167" t="s">
        <v>1929</v>
      </c>
      <c r="H1761" s="168">
        <v>4.75</v>
      </c>
      <c r="I1761" s="169"/>
      <c r="L1761" s="165"/>
      <c r="M1761" s="170"/>
      <c r="T1761" s="171"/>
      <c r="AT1761" s="166" t="s">
        <v>328</v>
      </c>
      <c r="AU1761" s="166" t="s">
        <v>88</v>
      </c>
      <c r="AV1761" s="13" t="s">
        <v>92</v>
      </c>
      <c r="AW1761" s="13" t="s">
        <v>31</v>
      </c>
      <c r="AX1761" s="13" t="s">
        <v>76</v>
      </c>
      <c r="AY1761" s="166" t="s">
        <v>317</v>
      </c>
    </row>
    <row r="1762" spans="2:65" s="12" customFormat="1" ht="10">
      <c r="B1762" s="157"/>
      <c r="D1762" s="158" t="s">
        <v>328</v>
      </c>
      <c r="E1762" s="159" t="s">
        <v>1</v>
      </c>
      <c r="F1762" s="160" t="s">
        <v>2485</v>
      </c>
      <c r="H1762" s="161">
        <v>23.83</v>
      </c>
      <c r="I1762" s="162"/>
      <c r="L1762" s="157"/>
      <c r="M1762" s="163"/>
      <c r="T1762" s="164"/>
      <c r="AT1762" s="159" t="s">
        <v>328</v>
      </c>
      <c r="AU1762" s="159" t="s">
        <v>88</v>
      </c>
      <c r="AV1762" s="12" t="s">
        <v>88</v>
      </c>
      <c r="AW1762" s="12" t="s">
        <v>31</v>
      </c>
      <c r="AX1762" s="12" t="s">
        <v>76</v>
      </c>
      <c r="AY1762" s="159" t="s">
        <v>317</v>
      </c>
    </row>
    <row r="1763" spans="2:65" s="13" customFormat="1" ht="10">
      <c r="B1763" s="165"/>
      <c r="D1763" s="158" t="s">
        <v>328</v>
      </c>
      <c r="E1763" s="166" t="s">
        <v>1</v>
      </c>
      <c r="F1763" s="167" t="s">
        <v>2023</v>
      </c>
      <c r="H1763" s="168">
        <v>23.83</v>
      </c>
      <c r="I1763" s="169"/>
      <c r="L1763" s="165"/>
      <c r="M1763" s="170"/>
      <c r="T1763" s="171"/>
      <c r="AT1763" s="166" t="s">
        <v>328</v>
      </c>
      <c r="AU1763" s="166" t="s">
        <v>88</v>
      </c>
      <c r="AV1763" s="13" t="s">
        <v>92</v>
      </c>
      <c r="AW1763" s="13" t="s">
        <v>31</v>
      </c>
      <c r="AX1763" s="13" t="s">
        <v>76</v>
      </c>
      <c r="AY1763" s="166" t="s">
        <v>317</v>
      </c>
    </row>
    <row r="1764" spans="2:65" s="12" customFormat="1" ht="10">
      <c r="B1764" s="157"/>
      <c r="D1764" s="158" t="s">
        <v>328</v>
      </c>
      <c r="E1764" s="159" t="s">
        <v>1</v>
      </c>
      <c r="F1764" s="160" t="s">
        <v>2486</v>
      </c>
      <c r="H1764" s="161">
        <v>235.2</v>
      </c>
      <c r="I1764" s="162"/>
      <c r="L1764" s="157"/>
      <c r="M1764" s="163"/>
      <c r="T1764" s="164"/>
      <c r="AT1764" s="159" t="s">
        <v>328</v>
      </c>
      <c r="AU1764" s="159" t="s">
        <v>88</v>
      </c>
      <c r="AV1764" s="12" t="s">
        <v>88</v>
      </c>
      <c r="AW1764" s="12" t="s">
        <v>31</v>
      </c>
      <c r="AX1764" s="12" t="s">
        <v>76</v>
      </c>
      <c r="AY1764" s="159" t="s">
        <v>317</v>
      </c>
    </row>
    <row r="1765" spans="2:65" s="13" customFormat="1" ht="10">
      <c r="B1765" s="165"/>
      <c r="D1765" s="158" t="s">
        <v>328</v>
      </c>
      <c r="E1765" s="166" t="s">
        <v>1</v>
      </c>
      <c r="F1765" s="167" t="s">
        <v>2487</v>
      </c>
      <c r="H1765" s="168">
        <v>235.2</v>
      </c>
      <c r="I1765" s="169"/>
      <c r="L1765" s="165"/>
      <c r="M1765" s="170"/>
      <c r="T1765" s="171"/>
      <c r="AT1765" s="166" t="s">
        <v>328</v>
      </c>
      <c r="AU1765" s="166" t="s">
        <v>88</v>
      </c>
      <c r="AV1765" s="13" t="s">
        <v>92</v>
      </c>
      <c r="AW1765" s="13" t="s">
        <v>31</v>
      </c>
      <c r="AX1765" s="13" t="s">
        <v>76</v>
      </c>
      <c r="AY1765" s="166" t="s">
        <v>317</v>
      </c>
    </row>
    <row r="1766" spans="2:65" s="14" customFormat="1" ht="10">
      <c r="B1766" s="172"/>
      <c r="D1766" s="158" t="s">
        <v>328</v>
      </c>
      <c r="E1766" s="173" t="s">
        <v>1</v>
      </c>
      <c r="F1766" s="174" t="s">
        <v>332</v>
      </c>
      <c r="H1766" s="175">
        <v>7694.8109999999997</v>
      </c>
      <c r="I1766" s="176"/>
      <c r="L1766" s="172"/>
      <c r="M1766" s="177"/>
      <c r="T1766" s="178"/>
      <c r="AT1766" s="173" t="s">
        <v>328</v>
      </c>
      <c r="AU1766" s="173" t="s">
        <v>88</v>
      </c>
      <c r="AV1766" s="14" t="s">
        <v>323</v>
      </c>
      <c r="AW1766" s="14" t="s">
        <v>31</v>
      </c>
      <c r="AX1766" s="14" t="s">
        <v>83</v>
      </c>
      <c r="AY1766" s="173" t="s">
        <v>317</v>
      </c>
    </row>
    <row r="1767" spans="2:65" s="1" customFormat="1" ht="55.5" customHeight="1">
      <c r="B1767" s="142"/>
      <c r="C1767" s="179" t="s">
        <v>1527</v>
      </c>
      <c r="D1767" s="179" t="s">
        <v>454</v>
      </c>
      <c r="E1767" s="180" t="s">
        <v>2488</v>
      </c>
      <c r="F1767" s="181" t="s">
        <v>2489</v>
      </c>
      <c r="G1767" s="182" t="s">
        <v>444</v>
      </c>
      <c r="H1767" s="183">
        <v>5068.6869999999999</v>
      </c>
      <c r="I1767" s="184"/>
      <c r="J1767" s="185">
        <f>ROUND(I1767*H1767,2)</f>
        <v>0</v>
      </c>
      <c r="K1767" s="186"/>
      <c r="L1767" s="187"/>
      <c r="M1767" s="188" t="s">
        <v>1</v>
      </c>
      <c r="N1767" s="189" t="s">
        <v>42</v>
      </c>
      <c r="P1767" s="153">
        <f>O1767*H1767</f>
        <v>0</v>
      </c>
      <c r="Q1767" s="153">
        <v>1.4999999999999999E-4</v>
      </c>
      <c r="R1767" s="153">
        <f>Q1767*H1767</f>
        <v>0.76030304999999987</v>
      </c>
      <c r="S1767" s="153">
        <v>0</v>
      </c>
      <c r="T1767" s="154">
        <f>S1767*H1767</f>
        <v>0</v>
      </c>
      <c r="AR1767" s="155" t="s">
        <v>481</v>
      </c>
      <c r="AT1767" s="155" t="s">
        <v>454</v>
      </c>
      <c r="AU1767" s="155" t="s">
        <v>88</v>
      </c>
      <c r="AY1767" s="16" t="s">
        <v>317</v>
      </c>
      <c r="BE1767" s="156">
        <f>IF(N1767="základná",J1767,0)</f>
        <v>0</v>
      </c>
      <c r="BF1767" s="156">
        <f>IF(N1767="znížená",J1767,0)</f>
        <v>0</v>
      </c>
      <c r="BG1767" s="156">
        <f>IF(N1767="zákl. prenesená",J1767,0)</f>
        <v>0</v>
      </c>
      <c r="BH1767" s="156">
        <f>IF(N1767="zníž. prenesená",J1767,0)</f>
        <v>0</v>
      </c>
      <c r="BI1767" s="156">
        <f>IF(N1767="nulová",J1767,0)</f>
        <v>0</v>
      </c>
      <c r="BJ1767" s="16" t="s">
        <v>88</v>
      </c>
      <c r="BK1767" s="156">
        <f>ROUND(I1767*H1767,2)</f>
        <v>0</v>
      </c>
      <c r="BL1767" s="16" t="s">
        <v>396</v>
      </c>
      <c r="BM1767" s="155" t="s">
        <v>2490</v>
      </c>
    </row>
    <row r="1768" spans="2:65" s="12" customFormat="1" ht="10">
      <c r="B1768" s="157"/>
      <c r="D1768" s="158" t="s">
        <v>328</v>
      </c>
      <c r="E1768" s="159" t="s">
        <v>1</v>
      </c>
      <c r="F1768" s="160" t="s">
        <v>1985</v>
      </c>
      <c r="H1768" s="161">
        <v>1174.9000000000001</v>
      </c>
      <c r="I1768" s="162"/>
      <c r="L1768" s="157"/>
      <c r="M1768" s="163"/>
      <c r="T1768" s="164"/>
      <c r="AT1768" s="159" t="s">
        <v>328</v>
      </c>
      <c r="AU1768" s="159" t="s">
        <v>88</v>
      </c>
      <c r="AV1768" s="12" t="s">
        <v>88</v>
      </c>
      <c r="AW1768" s="12" t="s">
        <v>31</v>
      </c>
      <c r="AX1768" s="12" t="s">
        <v>76</v>
      </c>
      <c r="AY1768" s="159" t="s">
        <v>317</v>
      </c>
    </row>
    <row r="1769" spans="2:65" s="12" customFormat="1" ht="10">
      <c r="B1769" s="157"/>
      <c r="D1769" s="158" t="s">
        <v>328</v>
      </c>
      <c r="E1769" s="159" t="s">
        <v>1</v>
      </c>
      <c r="F1769" s="160" t="s">
        <v>1986</v>
      </c>
      <c r="H1769" s="161">
        <v>1352.1</v>
      </c>
      <c r="I1769" s="162"/>
      <c r="L1769" s="157"/>
      <c r="M1769" s="163"/>
      <c r="T1769" s="164"/>
      <c r="AT1769" s="159" t="s">
        <v>328</v>
      </c>
      <c r="AU1769" s="159" t="s">
        <v>88</v>
      </c>
      <c r="AV1769" s="12" t="s">
        <v>88</v>
      </c>
      <c r="AW1769" s="12" t="s">
        <v>31</v>
      </c>
      <c r="AX1769" s="12" t="s">
        <v>76</v>
      </c>
      <c r="AY1769" s="159" t="s">
        <v>317</v>
      </c>
    </row>
    <row r="1770" spans="2:65" s="12" customFormat="1" ht="10">
      <c r="B1770" s="157"/>
      <c r="D1770" s="158" t="s">
        <v>328</v>
      </c>
      <c r="E1770" s="159" t="s">
        <v>1</v>
      </c>
      <c r="F1770" s="160" t="s">
        <v>1987</v>
      </c>
      <c r="H1770" s="161">
        <v>923.601</v>
      </c>
      <c r="I1770" s="162"/>
      <c r="L1770" s="157"/>
      <c r="M1770" s="163"/>
      <c r="T1770" s="164"/>
      <c r="AT1770" s="159" t="s">
        <v>328</v>
      </c>
      <c r="AU1770" s="159" t="s">
        <v>88</v>
      </c>
      <c r="AV1770" s="12" t="s">
        <v>88</v>
      </c>
      <c r="AW1770" s="12" t="s">
        <v>31</v>
      </c>
      <c r="AX1770" s="12" t="s">
        <v>76</v>
      </c>
      <c r="AY1770" s="159" t="s">
        <v>317</v>
      </c>
    </row>
    <row r="1771" spans="2:65" s="13" customFormat="1" ht="10">
      <c r="B1771" s="165"/>
      <c r="D1771" s="158" t="s">
        <v>328</v>
      </c>
      <c r="E1771" s="166" t="s">
        <v>1</v>
      </c>
      <c r="F1771" s="167" t="s">
        <v>2033</v>
      </c>
      <c r="H1771" s="168">
        <v>3450.6010000000001</v>
      </c>
      <c r="I1771" s="169"/>
      <c r="L1771" s="165"/>
      <c r="M1771" s="170"/>
      <c r="T1771" s="171"/>
      <c r="AT1771" s="166" t="s">
        <v>328</v>
      </c>
      <c r="AU1771" s="166" t="s">
        <v>88</v>
      </c>
      <c r="AV1771" s="13" t="s">
        <v>92</v>
      </c>
      <c r="AW1771" s="13" t="s">
        <v>31</v>
      </c>
      <c r="AX1771" s="13" t="s">
        <v>76</v>
      </c>
      <c r="AY1771" s="166" t="s">
        <v>317</v>
      </c>
    </row>
    <row r="1772" spans="2:65" s="12" customFormat="1" ht="10">
      <c r="B1772" s="157"/>
      <c r="D1772" s="158" t="s">
        <v>328</v>
      </c>
      <c r="E1772" s="159" t="s">
        <v>1</v>
      </c>
      <c r="F1772" s="160" t="s">
        <v>1990</v>
      </c>
      <c r="H1772" s="161">
        <v>258.58999999999997</v>
      </c>
      <c r="I1772" s="162"/>
      <c r="L1772" s="157"/>
      <c r="M1772" s="163"/>
      <c r="T1772" s="164"/>
      <c r="AT1772" s="159" t="s">
        <v>328</v>
      </c>
      <c r="AU1772" s="159" t="s">
        <v>88</v>
      </c>
      <c r="AV1772" s="12" t="s">
        <v>88</v>
      </c>
      <c r="AW1772" s="12" t="s">
        <v>31</v>
      </c>
      <c r="AX1772" s="12" t="s">
        <v>76</v>
      </c>
      <c r="AY1772" s="159" t="s">
        <v>317</v>
      </c>
    </row>
    <row r="1773" spans="2:65" s="12" customFormat="1" ht="10">
      <c r="B1773" s="157"/>
      <c r="D1773" s="158" t="s">
        <v>328</v>
      </c>
      <c r="E1773" s="159" t="s">
        <v>1</v>
      </c>
      <c r="F1773" s="160" t="s">
        <v>1991</v>
      </c>
      <c r="H1773" s="161">
        <v>568.41999999999996</v>
      </c>
      <c r="I1773" s="162"/>
      <c r="L1773" s="157"/>
      <c r="M1773" s="163"/>
      <c r="T1773" s="164"/>
      <c r="AT1773" s="159" t="s">
        <v>328</v>
      </c>
      <c r="AU1773" s="159" t="s">
        <v>88</v>
      </c>
      <c r="AV1773" s="12" t="s">
        <v>88</v>
      </c>
      <c r="AW1773" s="12" t="s">
        <v>31</v>
      </c>
      <c r="AX1773" s="12" t="s">
        <v>76</v>
      </c>
      <c r="AY1773" s="159" t="s">
        <v>317</v>
      </c>
    </row>
    <row r="1774" spans="2:65" s="12" customFormat="1" ht="10">
      <c r="B1774" s="157"/>
      <c r="D1774" s="158" t="s">
        <v>328</v>
      </c>
      <c r="E1774" s="159" t="s">
        <v>1</v>
      </c>
      <c r="F1774" s="160" t="s">
        <v>1992</v>
      </c>
      <c r="H1774" s="161">
        <v>583.11</v>
      </c>
      <c r="I1774" s="162"/>
      <c r="L1774" s="157"/>
      <c r="M1774" s="163"/>
      <c r="T1774" s="164"/>
      <c r="AT1774" s="159" t="s">
        <v>328</v>
      </c>
      <c r="AU1774" s="159" t="s">
        <v>88</v>
      </c>
      <c r="AV1774" s="12" t="s">
        <v>88</v>
      </c>
      <c r="AW1774" s="12" t="s">
        <v>31</v>
      </c>
      <c r="AX1774" s="12" t="s">
        <v>76</v>
      </c>
      <c r="AY1774" s="159" t="s">
        <v>317</v>
      </c>
    </row>
    <row r="1775" spans="2:65" s="13" customFormat="1" ht="10">
      <c r="B1775" s="165"/>
      <c r="D1775" s="158" t="s">
        <v>328</v>
      </c>
      <c r="E1775" s="166" t="s">
        <v>1</v>
      </c>
      <c r="F1775" s="167" t="s">
        <v>2034</v>
      </c>
      <c r="H1775" s="168">
        <v>1410.12</v>
      </c>
      <c r="I1775" s="169"/>
      <c r="L1775" s="165"/>
      <c r="M1775" s="170"/>
      <c r="T1775" s="171"/>
      <c r="AT1775" s="166" t="s">
        <v>328</v>
      </c>
      <c r="AU1775" s="166" t="s">
        <v>88</v>
      </c>
      <c r="AV1775" s="13" t="s">
        <v>92</v>
      </c>
      <c r="AW1775" s="13" t="s">
        <v>31</v>
      </c>
      <c r="AX1775" s="13" t="s">
        <v>76</v>
      </c>
      <c r="AY1775" s="166" t="s">
        <v>317</v>
      </c>
    </row>
    <row r="1776" spans="2:65" s="12" customFormat="1" ht="10">
      <c r="B1776" s="157"/>
      <c r="D1776" s="158" t="s">
        <v>328</v>
      </c>
      <c r="E1776" s="159" t="s">
        <v>1</v>
      </c>
      <c r="F1776" s="160" t="s">
        <v>2010</v>
      </c>
      <c r="H1776" s="161">
        <v>56.7</v>
      </c>
      <c r="I1776" s="162"/>
      <c r="L1776" s="157"/>
      <c r="M1776" s="163"/>
      <c r="T1776" s="164"/>
      <c r="AT1776" s="159" t="s">
        <v>328</v>
      </c>
      <c r="AU1776" s="159" t="s">
        <v>88</v>
      </c>
      <c r="AV1776" s="12" t="s">
        <v>88</v>
      </c>
      <c r="AW1776" s="12" t="s">
        <v>31</v>
      </c>
      <c r="AX1776" s="12" t="s">
        <v>76</v>
      </c>
      <c r="AY1776" s="159" t="s">
        <v>317</v>
      </c>
    </row>
    <row r="1777" spans="2:65" s="12" customFormat="1" ht="10">
      <c r="B1777" s="157"/>
      <c r="D1777" s="158" t="s">
        <v>328</v>
      </c>
      <c r="E1777" s="159" t="s">
        <v>1</v>
      </c>
      <c r="F1777" s="160" t="s">
        <v>2011</v>
      </c>
      <c r="H1777" s="161">
        <v>51.88</v>
      </c>
      <c r="I1777" s="162"/>
      <c r="L1777" s="157"/>
      <c r="M1777" s="163"/>
      <c r="T1777" s="164"/>
      <c r="AT1777" s="159" t="s">
        <v>328</v>
      </c>
      <c r="AU1777" s="159" t="s">
        <v>88</v>
      </c>
      <c r="AV1777" s="12" t="s">
        <v>88</v>
      </c>
      <c r="AW1777" s="12" t="s">
        <v>31</v>
      </c>
      <c r="AX1777" s="12" t="s">
        <v>76</v>
      </c>
      <c r="AY1777" s="159" t="s">
        <v>317</v>
      </c>
    </row>
    <row r="1778" spans="2:65" s="13" customFormat="1" ht="10">
      <c r="B1778" s="165"/>
      <c r="D1778" s="158" t="s">
        <v>328</v>
      </c>
      <c r="E1778" s="166" t="s">
        <v>1</v>
      </c>
      <c r="F1778" s="167" t="s">
        <v>2012</v>
      </c>
      <c r="H1778" s="168">
        <v>108.58000000000001</v>
      </c>
      <c r="I1778" s="169"/>
      <c r="L1778" s="165"/>
      <c r="M1778" s="170"/>
      <c r="T1778" s="171"/>
      <c r="AT1778" s="166" t="s">
        <v>328</v>
      </c>
      <c r="AU1778" s="166" t="s">
        <v>88</v>
      </c>
      <c r="AV1778" s="13" t="s">
        <v>92</v>
      </c>
      <c r="AW1778" s="13" t="s">
        <v>31</v>
      </c>
      <c r="AX1778" s="13" t="s">
        <v>76</v>
      </c>
      <c r="AY1778" s="166" t="s">
        <v>317</v>
      </c>
    </row>
    <row r="1779" spans="2:65" s="14" customFormat="1" ht="10">
      <c r="B1779" s="172"/>
      <c r="D1779" s="158" t="s">
        <v>328</v>
      </c>
      <c r="E1779" s="173" t="s">
        <v>1</v>
      </c>
      <c r="F1779" s="174" t="s">
        <v>332</v>
      </c>
      <c r="H1779" s="175">
        <v>4969.3009999999995</v>
      </c>
      <c r="I1779" s="176"/>
      <c r="L1779" s="172"/>
      <c r="M1779" s="177"/>
      <c r="T1779" s="178"/>
      <c r="AT1779" s="173" t="s">
        <v>328</v>
      </c>
      <c r="AU1779" s="173" t="s">
        <v>88</v>
      </c>
      <c r="AV1779" s="14" t="s">
        <v>323</v>
      </c>
      <c r="AW1779" s="14" t="s">
        <v>31</v>
      </c>
      <c r="AX1779" s="14" t="s">
        <v>83</v>
      </c>
      <c r="AY1779" s="173" t="s">
        <v>317</v>
      </c>
    </row>
    <row r="1780" spans="2:65" s="12" customFormat="1" ht="10">
      <c r="B1780" s="157"/>
      <c r="D1780" s="158" t="s">
        <v>328</v>
      </c>
      <c r="F1780" s="160" t="s">
        <v>2491</v>
      </c>
      <c r="H1780" s="161">
        <v>5068.6869999999999</v>
      </c>
      <c r="I1780" s="162"/>
      <c r="L1780" s="157"/>
      <c r="M1780" s="163"/>
      <c r="T1780" s="164"/>
      <c r="AT1780" s="159" t="s">
        <v>328</v>
      </c>
      <c r="AU1780" s="159" t="s">
        <v>88</v>
      </c>
      <c r="AV1780" s="12" t="s">
        <v>88</v>
      </c>
      <c r="AW1780" s="12" t="s">
        <v>3</v>
      </c>
      <c r="AX1780" s="12" t="s">
        <v>83</v>
      </c>
      <c r="AY1780" s="159" t="s">
        <v>317</v>
      </c>
    </row>
    <row r="1781" spans="2:65" s="1" customFormat="1" ht="55.5" customHeight="1">
      <c r="B1781" s="142"/>
      <c r="C1781" s="179" t="s">
        <v>2492</v>
      </c>
      <c r="D1781" s="179" t="s">
        <v>454</v>
      </c>
      <c r="E1781" s="180" t="s">
        <v>2493</v>
      </c>
      <c r="F1781" s="181" t="s">
        <v>2494</v>
      </c>
      <c r="G1781" s="182" t="s">
        <v>444</v>
      </c>
      <c r="H1781" s="183">
        <v>450.13</v>
      </c>
      <c r="I1781" s="184"/>
      <c r="J1781" s="185">
        <f>ROUND(I1781*H1781,2)</f>
        <v>0</v>
      </c>
      <c r="K1781" s="186"/>
      <c r="L1781" s="187"/>
      <c r="M1781" s="188" t="s">
        <v>1</v>
      </c>
      <c r="N1781" s="189" t="s">
        <v>42</v>
      </c>
      <c r="P1781" s="153">
        <f>O1781*H1781</f>
        <v>0</v>
      </c>
      <c r="Q1781" s="153">
        <v>7.5000000000000002E-4</v>
      </c>
      <c r="R1781" s="153">
        <f>Q1781*H1781</f>
        <v>0.33759749999999999</v>
      </c>
      <c r="S1781" s="153">
        <v>0</v>
      </c>
      <c r="T1781" s="154">
        <f>S1781*H1781</f>
        <v>0</v>
      </c>
      <c r="AR1781" s="155" t="s">
        <v>481</v>
      </c>
      <c r="AT1781" s="155" t="s">
        <v>454</v>
      </c>
      <c r="AU1781" s="155" t="s">
        <v>88</v>
      </c>
      <c r="AY1781" s="16" t="s">
        <v>317</v>
      </c>
      <c r="BE1781" s="156">
        <f>IF(N1781="základná",J1781,0)</f>
        <v>0</v>
      </c>
      <c r="BF1781" s="156">
        <f>IF(N1781="znížená",J1781,0)</f>
        <v>0</v>
      </c>
      <c r="BG1781" s="156">
        <f>IF(N1781="zákl. prenesená",J1781,0)</f>
        <v>0</v>
      </c>
      <c r="BH1781" s="156">
        <f>IF(N1781="zníž. prenesená",J1781,0)</f>
        <v>0</v>
      </c>
      <c r="BI1781" s="156">
        <f>IF(N1781="nulová",J1781,0)</f>
        <v>0</v>
      </c>
      <c r="BJ1781" s="16" t="s">
        <v>88</v>
      </c>
      <c r="BK1781" s="156">
        <f>ROUND(I1781*H1781,2)</f>
        <v>0</v>
      </c>
      <c r="BL1781" s="16" t="s">
        <v>396</v>
      </c>
      <c r="BM1781" s="155" t="s">
        <v>2495</v>
      </c>
    </row>
    <row r="1782" spans="2:65" s="12" customFormat="1" ht="10">
      <c r="B1782" s="157"/>
      <c r="D1782" s="158" t="s">
        <v>328</v>
      </c>
      <c r="E1782" s="159" t="s">
        <v>1</v>
      </c>
      <c r="F1782" s="160" t="s">
        <v>2496</v>
      </c>
      <c r="H1782" s="161">
        <v>23.82</v>
      </c>
      <c r="I1782" s="162"/>
      <c r="L1782" s="157"/>
      <c r="M1782" s="163"/>
      <c r="T1782" s="164"/>
      <c r="AT1782" s="159" t="s">
        <v>328</v>
      </c>
      <c r="AU1782" s="159" t="s">
        <v>88</v>
      </c>
      <c r="AV1782" s="12" t="s">
        <v>88</v>
      </c>
      <c r="AW1782" s="12" t="s">
        <v>31</v>
      </c>
      <c r="AX1782" s="12" t="s">
        <v>76</v>
      </c>
      <c r="AY1782" s="159" t="s">
        <v>317</v>
      </c>
    </row>
    <row r="1783" spans="2:65" s="13" customFormat="1" ht="10">
      <c r="B1783" s="165"/>
      <c r="D1783" s="158" t="s">
        <v>328</v>
      </c>
      <c r="E1783" s="166" t="s">
        <v>1</v>
      </c>
      <c r="F1783" s="167" t="s">
        <v>2023</v>
      </c>
      <c r="H1783" s="168">
        <v>23.82</v>
      </c>
      <c r="I1783" s="169"/>
      <c r="L1783" s="165"/>
      <c r="M1783" s="170"/>
      <c r="T1783" s="171"/>
      <c r="AT1783" s="166" t="s">
        <v>328</v>
      </c>
      <c r="AU1783" s="166" t="s">
        <v>88</v>
      </c>
      <c r="AV1783" s="13" t="s">
        <v>92</v>
      </c>
      <c r="AW1783" s="13" t="s">
        <v>31</v>
      </c>
      <c r="AX1783" s="13" t="s">
        <v>76</v>
      </c>
      <c r="AY1783" s="166" t="s">
        <v>317</v>
      </c>
    </row>
    <row r="1784" spans="2:65" s="12" customFormat="1" ht="10">
      <c r="B1784" s="157"/>
      <c r="D1784" s="158" t="s">
        <v>328</v>
      </c>
      <c r="E1784" s="159" t="s">
        <v>1</v>
      </c>
      <c r="F1784" s="160" t="s">
        <v>2013</v>
      </c>
      <c r="H1784" s="161">
        <v>375.02</v>
      </c>
      <c r="I1784" s="162"/>
      <c r="L1784" s="157"/>
      <c r="M1784" s="163"/>
      <c r="T1784" s="164"/>
      <c r="AT1784" s="159" t="s">
        <v>328</v>
      </c>
      <c r="AU1784" s="159" t="s">
        <v>88</v>
      </c>
      <c r="AV1784" s="12" t="s">
        <v>88</v>
      </c>
      <c r="AW1784" s="12" t="s">
        <v>31</v>
      </c>
      <c r="AX1784" s="12" t="s">
        <v>76</v>
      </c>
      <c r="AY1784" s="159" t="s">
        <v>317</v>
      </c>
    </row>
    <row r="1785" spans="2:65" s="13" customFormat="1" ht="10">
      <c r="B1785" s="165"/>
      <c r="D1785" s="158" t="s">
        <v>328</v>
      </c>
      <c r="E1785" s="166" t="s">
        <v>1</v>
      </c>
      <c r="F1785" s="167" t="s">
        <v>1893</v>
      </c>
      <c r="H1785" s="168">
        <v>375.02</v>
      </c>
      <c r="I1785" s="169"/>
      <c r="L1785" s="165"/>
      <c r="M1785" s="170"/>
      <c r="T1785" s="171"/>
      <c r="AT1785" s="166" t="s">
        <v>328</v>
      </c>
      <c r="AU1785" s="166" t="s">
        <v>88</v>
      </c>
      <c r="AV1785" s="13" t="s">
        <v>92</v>
      </c>
      <c r="AW1785" s="13" t="s">
        <v>31</v>
      </c>
      <c r="AX1785" s="13" t="s">
        <v>76</v>
      </c>
      <c r="AY1785" s="166" t="s">
        <v>317</v>
      </c>
    </row>
    <row r="1786" spans="2:65" s="12" customFormat="1" ht="10">
      <c r="B1786" s="157"/>
      <c r="D1786" s="158" t="s">
        <v>328</v>
      </c>
      <c r="E1786" s="159" t="s">
        <v>1</v>
      </c>
      <c r="F1786" s="160" t="s">
        <v>2482</v>
      </c>
      <c r="H1786" s="161">
        <v>51.29</v>
      </c>
      <c r="I1786" s="162"/>
      <c r="L1786" s="157"/>
      <c r="M1786" s="163"/>
      <c r="T1786" s="164"/>
      <c r="AT1786" s="159" t="s">
        <v>328</v>
      </c>
      <c r="AU1786" s="159" t="s">
        <v>88</v>
      </c>
      <c r="AV1786" s="12" t="s">
        <v>88</v>
      </c>
      <c r="AW1786" s="12" t="s">
        <v>31</v>
      </c>
      <c r="AX1786" s="12" t="s">
        <v>76</v>
      </c>
      <c r="AY1786" s="159" t="s">
        <v>317</v>
      </c>
    </row>
    <row r="1787" spans="2:65" s="13" customFormat="1" ht="10">
      <c r="B1787" s="165"/>
      <c r="D1787" s="158" t="s">
        <v>328</v>
      </c>
      <c r="E1787" s="166" t="s">
        <v>1</v>
      </c>
      <c r="F1787" s="167" t="s">
        <v>1897</v>
      </c>
      <c r="H1787" s="168">
        <v>51.29</v>
      </c>
      <c r="I1787" s="169"/>
      <c r="L1787" s="165"/>
      <c r="M1787" s="170"/>
      <c r="T1787" s="171"/>
      <c r="AT1787" s="166" t="s">
        <v>328</v>
      </c>
      <c r="AU1787" s="166" t="s">
        <v>88</v>
      </c>
      <c r="AV1787" s="13" t="s">
        <v>92</v>
      </c>
      <c r="AW1787" s="13" t="s">
        <v>31</v>
      </c>
      <c r="AX1787" s="13" t="s">
        <v>76</v>
      </c>
      <c r="AY1787" s="166" t="s">
        <v>317</v>
      </c>
    </row>
    <row r="1788" spans="2:65" s="14" customFormat="1" ht="10">
      <c r="B1788" s="172"/>
      <c r="D1788" s="158" t="s">
        <v>328</v>
      </c>
      <c r="E1788" s="173" t="s">
        <v>1</v>
      </c>
      <c r="F1788" s="174" t="s">
        <v>332</v>
      </c>
      <c r="H1788" s="175">
        <v>450.13</v>
      </c>
      <c r="I1788" s="176"/>
      <c r="L1788" s="172"/>
      <c r="M1788" s="177"/>
      <c r="T1788" s="178"/>
      <c r="AT1788" s="173" t="s">
        <v>328</v>
      </c>
      <c r="AU1788" s="173" t="s">
        <v>88</v>
      </c>
      <c r="AV1788" s="14" t="s">
        <v>323</v>
      </c>
      <c r="AW1788" s="14" t="s">
        <v>31</v>
      </c>
      <c r="AX1788" s="14" t="s">
        <v>83</v>
      </c>
      <c r="AY1788" s="173" t="s">
        <v>317</v>
      </c>
    </row>
    <row r="1789" spans="2:65" s="1" customFormat="1" ht="55.5" customHeight="1">
      <c r="B1789" s="142"/>
      <c r="C1789" s="179" t="s">
        <v>2497</v>
      </c>
      <c r="D1789" s="179" t="s">
        <v>454</v>
      </c>
      <c r="E1789" s="180" t="s">
        <v>2498</v>
      </c>
      <c r="F1789" s="181" t="s">
        <v>2499</v>
      </c>
      <c r="G1789" s="182" t="s">
        <v>444</v>
      </c>
      <c r="H1789" s="183">
        <v>354.58300000000003</v>
      </c>
      <c r="I1789" s="184"/>
      <c r="J1789" s="185">
        <f>ROUND(I1789*H1789,2)</f>
        <v>0</v>
      </c>
      <c r="K1789" s="186"/>
      <c r="L1789" s="187"/>
      <c r="M1789" s="188" t="s">
        <v>1</v>
      </c>
      <c r="N1789" s="189" t="s">
        <v>42</v>
      </c>
      <c r="P1789" s="153">
        <f>O1789*H1789</f>
        <v>0</v>
      </c>
      <c r="Q1789" s="153">
        <v>8.9999999999999998E-4</v>
      </c>
      <c r="R1789" s="153">
        <f>Q1789*H1789</f>
        <v>0.31912470000000004</v>
      </c>
      <c r="S1789" s="153">
        <v>0</v>
      </c>
      <c r="T1789" s="154">
        <f>S1789*H1789</f>
        <v>0</v>
      </c>
      <c r="AR1789" s="155" t="s">
        <v>481</v>
      </c>
      <c r="AT1789" s="155" t="s">
        <v>454</v>
      </c>
      <c r="AU1789" s="155" t="s">
        <v>88</v>
      </c>
      <c r="AY1789" s="16" t="s">
        <v>317</v>
      </c>
      <c r="BE1789" s="156">
        <f>IF(N1789="základná",J1789,0)</f>
        <v>0</v>
      </c>
      <c r="BF1789" s="156">
        <f>IF(N1789="znížená",J1789,0)</f>
        <v>0</v>
      </c>
      <c r="BG1789" s="156">
        <f>IF(N1789="zákl. prenesená",J1789,0)</f>
        <v>0</v>
      </c>
      <c r="BH1789" s="156">
        <f>IF(N1789="zníž. prenesená",J1789,0)</f>
        <v>0</v>
      </c>
      <c r="BI1789" s="156">
        <f>IF(N1789="nulová",J1789,0)</f>
        <v>0</v>
      </c>
      <c r="BJ1789" s="16" t="s">
        <v>88</v>
      </c>
      <c r="BK1789" s="156">
        <f>ROUND(I1789*H1789,2)</f>
        <v>0</v>
      </c>
      <c r="BL1789" s="16" t="s">
        <v>396</v>
      </c>
      <c r="BM1789" s="155" t="s">
        <v>2500</v>
      </c>
    </row>
    <row r="1790" spans="2:65" s="12" customFormat="1" ht="10">
      <c r="B1790" s="157"/>
      <c r="D1790" s="158" t="s">
        <v>328</v>
      </c>
      <c r="E1790" s="159" t="s">
        <v>1</v>
      </c>
      <c r="F1790" s="160" t="s">
        <v>1971</v>
      </c>
      <c r="H1790" s="161">
        <v>3.17</v>
      </c>
      <c r="I1790" s="162"/>
      <c r="L1790" s="157"/>
      <c r="M1790" s="163"/>
      <c r="T1790" s="164"/>
      <c r="AT1790" s="159" t="s">
        <v>328</v>
      </c>
      <c r="AU1790" s="159" t="s">
        <v>88</v>
      </c>
      <c r="AV1790" s="12" t="s">
        <v>88</v>
      </c>
      <c r="AW1790" s="12" t="s">
        <v>31</v>
      </c>
      <c r="AX1790" s="12" t="s">
        <v>76</v>
      </c>
      <c r="AY1790" s="159" t="s">
        <v>317</v>
      </c>
    </row>
    <row r="1791" spans="2:65" s="12" customFormat="1" ht="10">
      <c r="B1791" s="157"/>
      <c r="D1791" s="158" t="s">
        <v>328</v>
      </c>
      <c r="E1791" s="159" t="s">
        <v>1</v>
      </c>
      <c r="F1791" s="160" t="s">
        <v>1972</v>
      </c>
      <c r="H1791" s="161">
        <v>17.16</v>
      </c>
      <c r="I1791" s="162"/>
      <c r="L1791" s="157"/>
      <c r="M1791" s="163"/>
      <c r="T1791" s="164"/>
      <c r="AT1791" s="159" t="s">
        <v>328</v>
      </c>
      <c r="AU1791" s="159" t="s">
        <v>88</v>
      </c>
      <c r="AV1791" s="12" t="s">
        <v>88</v>
      </c>
      <c r="AW1791" s="12" t="s">
        <v>31</v>
      </c>
      <c r="AX1791" s="12" t="s">
        <v>76</v>
      </c>
      <c r="AY1791" s="159" t="s">
        <v>317</v>
      </c>
    </row>
    <row r="1792" spans="2:65" s="12" customFormat="1" ht="10">
      <c r="B1792" s="157"/>
      <c r="D1792" s="158" t="s">
        <v>328</v>
      </c>
      <c r="E1792" s="159" t="s">
        <v>1</v>
      </c>
      <c r="F1792" s="160" t="s">
        <v>1973</v>
      </c>
      <c r="H1792" s="161">
        <v>27.65</v>
      </c>
      <c r="I1792" s="162"/>
      <c r="L1792" s="157"/>
      <c r="M1792" s="163"/>
      <c r="T1792" s="164"/>
      <c r="AT1792" s="159" t="s">
        <v>328</v>
      </c>
      <c r="AU1792" s="159" t="s">
        <v>88</v>
      </c>
      <c r="AV1792" s="12" t="s">
        <v>88</v>
      </c>
      <c r="AW1792" s="12" t="s">
        <v>31</v>
      </c>
      <c r="AX1792" s="12" t="s">
        <v>76</v>
      </c>
      <c r="AY1792" s="159" t="s">
        <v>317</v>
      </c>
    </row>
    <row r="1793" spans="2:65" s="12" customFormat="1" ht="10">
      <c r="B1793" s="157"/>
      <c r="D1793" s="158" t="s">
        <v>328</v>
      </c>
      <c r="E1793" s="159" t="s">
        <v>1</v>
      </c>
      <c r="F1793" s="160" t="s">
        <v>1974</v>
      </c>
      <c r="H1793" s="161">
        <v>94.73</v>
      </c>
      <c r="I1793" s="162"/>
      <c r="L1793" s="157"/>
      <c r="M1793" s="163"/>
      <c r="T1793" s="164"/>
      <c r="AT1793" s="159" t="s">
        <v>328</v>
      </c>
      <c r="AU1793" s="159" t="s">
        <v>88</v>
      </c>
      <c r="AV1793" s="12" t="s">
        <v>88</v>
      </c>
      <c r="AW1793" s="12" t="s">
        <v>31</v>
      </c>
      <c r="AX1793" s="12" t="s">
        <v>76</v>
      </c>
      <c r="AY1793" s="159" t="s">
        <v>317</v>
      </c>
    </row>
    <row r="1794" spans="2:65" s="12" customFormat="1" ht="10">
      <c r="B1794" s="157"/>
      <c r="D1794" s="158" t="s">
        <v>328</v>
      </c>
      <c r="E1794" s="159" t="s">
        <v>1</v>
      </c>
      <c r="F1794" s="160" t="s">
        <v>1975</v>
      </c>
      <c r="H1794" s="161">
        <v>64.28</v>
      </c>
      <c r="I1794" s="162"/>
      <c r="L1794" s="157"/>
      <c r="M1794" s="163"/>
      <c r="T1794" s="164"/>
      <c r="AT1794" s="159" t="s">
        <v>328</v>
      </c>
      <c r="AU1794" s="159" t="s">
        <v>88</v>
      </c>
      <c r="AV1794" s="12" t="s">
        <v>88</v>
      </c>
      <c r="AW1794" s="12" t="s">
        <v>31</v>
      </c>
      <c r="AX1794" s="12" t="s">
        <v>76</v>
      </c>
      <c r="AY1794" s="159" t="s">
        <v>317</v>
      </c>
    </row>
    <row r="1795" spans="2:65" s="13" customFormat="1" ht="10">
      <c r="B1795" s="165"/>
      <c r="D1795" s="158" t="s">
        <v>328</v>
      </c>
      <c r="E1795" s="166" t="s">
        <v>1</v>
      </c>
      <c r="F1795" s="167" t="s">
        <v>1976</v>
      </c>
      <c r="H1795" s="168">
        <v>206.99</v>
      </c>
      <c r="I1795" s="169"/>
      <c r="L1795" s="165"/>
      <c r="M1795" s="170"/>
      <c r="T1795" s="171"/>
      <c r="AT1795" s="166" t="s">
        <v>328</v>
      </c>
      <c r="AU1795" s="166" t="s">
        <v>88</v>
      </c>
      <c r="AV1795" s="13" t="s">
        <v>92</v>
      </c>
      <c r="AW1795" s="13" t="s">
        <v>31</v>
      </c>
      <c r="AX1795" s="13" t="s">
        <v>76</v>
      </c>
      <c r="AY1795" s="166" t="s">
        <v>317</v>
      </c>
    </row>
    <row r="1796" spans="2:65" s="12" customFormat="1" ht="10">
      <c r="B1796" s="157"/>
      <c r="D1796" s="158" t="s">
        <v>328</v>
      </c>
      <c r="E1796" s="159" t="s">
        <v>1</v>
      </c>
      <c r="F1796" s="160" t="s">
        <v>1980</v>
      </c>
      <c r="H1796" s="161">
        <v>74.27</v>
      </c>
      <c r="I1796" s="162"/>
      <c r="L1796" s="157"/>
      <c r="M1796" s="163"/>
      <c r="T1796" s="164"/>
      <c r="AT1796" s="159" t="s">
        <v>328</v>
      </c>
      <c r="AU1796" s="159" t="s">
        <v>88</v>
      </c>
      <c r="AV1796" s="12" t="s">
        <v>88</v>
      </c>
      <c r="AW1796" s="12" t="s">
        <v>31</v>
      </c>
      <c r="AX1796" s="12" t="s">
        <v>76</v>
      </c>
      <c r="AY1796" s="159" t="s">
        <v>317</v>
      </c>
    </row>
    <row r="1797" spans="2:65" s="12" customFormat="1" ht="10">
      <c r="B1797" s="157"/>
      <c r="D1797" s="158" t="s">
        <v>328</v>
      </c>
      <c r="E1797" s="159" t="s">
        <v>1</v>
      </c>
      <c r="F1797" s="160" t="s">
        <v>1981</v>
      </c>
      <c r="H1797" s="161">
        <v>25.38</v>
      </c>
      <c r="I1797" s="162"/>
      <c r="L1797" s="157"/>
      <c r="M1797" s="163"/>
      <c r="T1797" s="164"/>
      <c r="AT1797" s="159" t="s">
        <v>328</v>
      </c>
      <c r="AU1797" s="159" t="s">
        <v>88</v>
      </c>
      <c r="AV1797" s="12" t="s">
        <v>88</v>
      </c>
      <c r="AW1797" s="12" t="s">
        <v>31</v>
      </c>
      <c r="AX1797" s="12" t="s">
        <v>76</v>
      </c>
      <c r="AY1797" s="159" t="s">
        <v>317</v>
      </c>
    </row>
    <row r="1798" spans="2:65" s="13" customFormat="1" ht="10">
      <c r="B1798" s="165"/>
      <c r="D1798" s="158" t="s">
        <v>328</v>
      </c>
      <c r="E1798" s="166" t="s">
        <v>1</v>
      </c>
      <c r="F1798" s="167" t="s">
        <v>1982</v>
      </c>
      <c r="H1798" s="168">
        <v>99.649999999999991</v>
      </c>
      <c r="I1798" s="169"/>
      <c r="L1798" s="165"/>
      <c r="M1798" s="170"/>
      <c r="T1798" s="171"/>
      <c r="AT1798" s="166" t="s">
        <v>328</v>
      </c>
      <c r="AU1798" s="166" t="s">
        <v>88</v>
      </c>
      <c r="AV1798" s="13" t="s">
        <v>92</v>
      </c>
      <c r="AW1798" s="13" t="s">
        <v>31</v>
      </c>
      <c r="AX1798" s="13" t="s">
        <v>76</v>
      </c>
      <c r="AY1798" s="166" t="s">
        <v>317</v>
      </c>
    </row>
    <row r="1799" spans="2:65" s="12" customFormat="1" ht="10">
      <c r="B1799" s="157"/>
      <c r="D1799" s="158" t="s">
        <v>328</v>
      </c>
      <c r="E1799" s="159" t="s">
        <v>1</v>
      </c>
      <c r="F1799" s="160" t="s">
        <v>2017</v>
      </c>
      <c r="H1799" s="161">
        <v>40.99</v>
      </c>
      <c r="I1799" s="162"/>
      <c r="L1799" s="157"/>
      <c r="M1799" s="163"/>
      <c r="T1799" s="164"/>
      <c r="AT1799" s="159" t="s">
        <v>328</v>
      </c>
      <c r="AU1799" s="159" t="s">
        <v>88</v>
      </c>
      <c r="AV1799" s="12" t="s">
        <v>88</v>
      </c>
      <c r="AW1799" s="12" t="s">
        <v>31</v>
      </c>
      <c r="AX1799" s="12" t="s">
        <v>76</v>
      </c>
      <c r="AY1799" s="159" t="s">
        <v>317</v>
      </c>
    </row>
    <row r="1800" spans="2:65" s="13" customFormat="1" ht="10">
      <c r="B1800" s="165"/>
      <c r="D1800" s="158" t="s">
        <v>328</v>
      </c>
      <c r="E1800" s="166" t="s">
        <v>1</v>
      </c>
      <c r="F1800" s="167" t="s">
        <v>2018</v>
      </c>
      <c r="H1800" s="168">
        <v>40.99</v>
      </c>
      <c r="I1800" s="169"/>
      <c r="L1800" s="165"/>
      <c r="M1800" s="170"/>
      <c r="T1800" s="171"/>
      <c r="AT1800" s="166" t="s">
        <v>328</v>
      </c>
      <c r="AU1800" s="166" t="s">
        <v>88</v>
      </c>
      <c r="AV1800" s="13" t="s">
        <v>92</v>
      </c>
      <c r="AW1800" s="13" t="s">
        <v>31</v>
      </c>
      <c r="AX1800" s="13" t="s">
        <v>76</v>
      </c>
      <c r="AY1800" s="166" t="s">
        <v>317</v>
      </c>
    </row>
    <row r="1801" spans="2:65" s="14" customFormat="1" ht="10">
      <c r="B1801" s="172"/>
      <c r="D1801" s="158" t="s">
        <v>328</v>
      </c>
      <c r="E1801" s="173" t="s">
        <v>1</v>
      </c>
      <c r="F1801" s="174" t="s">
        <v>332</v>
      </c>
      <c r="H1801" s="175">
        <v>347.63</v>
      </c>
      <c r="I1801" s="176"/>
      <c r="L1801" s="172"/>
      <c r="M1801" s="177"/>
      <c r="T1801" s="178"/>
      <c r="AT1801" s="173" t="s">
        <v>328</v>
      </c>
      <c r="AU1801" s="173" t="s">
        <v>88</v>
      </c>
      <c r="AV1801" s="14" t="s">
        <v>323</v>
      </c>
      <c r="AW1801" s="14" t="s">
        <v>31</v>
      </c>
      <c r="AX1801" s="14" t="s">
        <v>83</v>
      </c>
      <c r="AY1801" s="173" t="s">
        <v>317</v>
      </c>
    </row>
    <row r="1802" spans="2:65" s="12" customFormat="1" ht="10">
      <c r="B1802" s="157"/>
      <c r="D1802" s="158" t="s">
        <v>328</v>
      </c>
      <c r="F1802" s="160" t="s">
        <v>2501</v>
      </c>
      <c r="H1802" s="161">
        <v>354.58300000000003</v>
      </c>
      <c r="I1802" s="162"/>
      <c r="L1802" s="157"/>
      <c r="M1802" s="163"/>
      <c r="T1802" s="164"/>
      <c r="AT1802" s="159" t="s">
        <v>328</v>
      </c>
      <c r="AU1802" s="159" t="s">
        <v>88</v>
      </c>
      <c r="AV1802" s="12" t="s">
        <v>88</v>
      </c>
      <c r="AW1802" s="12" t="s">
        <v>3</v>
      </c>
      <c r="AX1802" s="12" t="s">
        <v>83</v>
      </c>
      <c r="AY1802" s="159" t="s">
        <v>317</v>
      </c>
    </row>
    <row r="1803" spans="2:65" s="1" customFormat="1" ht="55.5" customHeight="1">
      <c r="B1803" s="142"/>
      <c r="C1803" s="179" t="s">
        <v>2502</v>
      </c>
      <c r="D1803" s="179" t="s">
        <v>454</v>
      </c>
      <c r="E1803" s="180" t="s">
        <v>2503</v>
      </c>
      <c r="F1803" s="181" t="s">
        <v>2504</v>
      </c>
      <c r="G1803" s="182" t="s">
        <v>444</v>
      </c>
      <c r="H1803" s="183">
        <v>1696.903</v>
      </c>
      <c r="I1803" s="184"/>
      <c r="J1803" s="185">
        <f>ROUND(I1803*H1803,2)</f>
        <v>0</v>
      </c>
      <c r="K1803" s="186"/>
      <c r="L1803" s="187"/>
      <c r="M1803" s="188" t="s">
        <v>1</v>
      </c>
      <c r="N1803" s="189" t="s">
        <v>42</v>
      </c>
      <c r="P1803" s="153">
        <f>O1803*H1803</f>
        <v>0</v>
      </c>
      <c r="Q1803" s="153">
        <v>1.0499999999999999E-3</v>
      </c>
      <c r="R1803" s="153">
        <f>Q1803*H1803</f>
        <v>1.7817481499999999</v>
      </c>
      <c r="S1803" s="153">
        <v>0</v>
      </c>
      <c r="T1803" s="154">
        <f>S1803*H1803</f>
        <v>0</v>
      </c>
      <c r="AR1803" s="155" t="s">
        <v>481</v>
      </c>
      <c r="AT1803" s="155" t="s">
        <v>454</v>
      </c>
      <c r="AU1803" s="155" t="s">
        <v>88</v>
      </c>
      <c r="AY1803" s="16" t="s">
        <v>317</v>
      </c>
      <c r="BE1803" s="156">
        <f>IF(N1803="základná",J1803,0)</f>
        <v>0</v>
      </c>
      <c r="BF1803" s="156">
        <f>IF(N1803="znížená",J1803,0)</f>
        <v>0</v>
      </c>
      <c r="BG1803" s="156">
        <f>IF(N1803="zákl. prenesená",J1803,0)</f>
        <v>0</v>
      </c>
      <c r="BH1803" s="156">
        <f>IF(N1803="zníž. prenesená",J1803,0)</f>
        <v>0</v>
      </c>
      <c r="BI1803" s="156">
        <f>IF(N1803="nulová",J1803,0)</f>
        <v>0</v>
      </c>
      <c r="BJ1803" s="16" t="s">
        <v>88</v>
      </c>
      <c r="BK1803" s="156">
        <f>ROUND(I1803*H1803,2)</f>
        <v>0</v>
      </c>
      <c r="BL1803" s="16" t="s">
        <v>396</v>
      </c>
      <c r="BM1803" s="155" t="s">
        <v>2505</v>
      </c>
    </row>
    <row r="1804" spans="2:65" s="12" customFormat="1" ht="10">
      <c r="B1804" s="157"/>
      <c r="D1804" s="158" t="s">
        <v>328</v>
      </c>
      <c r="E1804" s="159" t="s">
        <v>1</v>
      </c>
      <c r="F1804" s="160" t="s">
        <v>1965</v>
      </c>
      <c r="H1804" s="161">
        <v>965.35</v>
      </c>
      <c r="I1804" s="162"/>
      <c r="L1804" s="157"/>
      <c r="M1804" s="163"/>
      <c r="T1804" s="164"/>
      <c r="AT1804" s="159" t="s">
        <v>328</v>
      </c>
      <c r="AU1804" s="159" t="s">
        <v>88</v>
      </c>
      <c r="AV1804" s="12" t="s">
        <v>88</v>
      </c>
      <c r="AW1804" s="12" t="s">
        <v>31</v>
      </c>
      <c r="AX1804" s="12" t="s">
        <v>76</v>
      </c>
      <c r="AY1804" s="159" t="s">
        <v>317</v>
      </c>
    </row>
    <row r="1805" spans="2:65" s="12" customFormat="1" ht="10">
      <c r="B1805" s="157"/>
      <c r="D1805" s="158" t="s">
        <v>328</v>
      </c>
      <c r="E1805" s="159" t="s">
        <v>1</v>
      </c>
      <c r="F1805" s="160" t="s">
        <v>1966</v>
      </c>
      <c r="H1805" s="161">
        <v>486.66</v>
      </c>
      <c r="I1805" s="162"/>
      <c r="L1805" s="157"/>
      <c r="M1805" s="163"/>
      <c r="T1805" s="164"/>
      <c r="AT1805" s="159" t="s">
        <v>328</v>
      </c>
      <c r="AU1805" s="159" t="s">
        <v>88</v>
      </c>
      <c r="AV1805" s="12" t="s">
        <v>88</v>
      </c>
      <c r="AW1805" s="12" t="s">
        <v>31</v>
      </c>
      <c r="AX1805" s="12" t="s">
        <v>76</v>
      </c>
      <c r="AY1805" s="159" t="s">
        <v>317</v>
      </c>
    </row>
    <row r="1806" spans="2:65" s="13" customFormat="1" ht="10">
      <c r="B1806" s="165"/>
      <c r="D1806" s="158" t="s">
        <v>328</v>
      </c>
      <c r="E1806" s="166" t="s">
        <v>1</v>
      </c>
      <c r="F1806" s="167" t="s">
        <v>1967</v>
      </c>
      <c r="H1806" s="168">
        <v>1452.01</v>
      </c>
      <c r="I1806" s="169"/>
      <c r="L1806" s="165"/>
      <c r="M1806" s="170"/>
      <c r="T1806" s="171"/>
      <c r="AT1806" s="166" t="s">
        <v>328</v>
      </c>
      <c r="AU1806" s="166" t="s">
        <v>88</v>
      </c>
      <c r="AV1806" s="13" t="s">
        <v>92</v>
      </c>
      <c r="AW1806" s="13" t="s">
        <v>31</v>
      </c>
      <c r="AX1806" s="13" t="s">
        <v>76</v>
      </c>
      <c r="AY1806" s="166" t="s">
        <v>317</v>
      </c>
    </row>
    <row r="1807" spans="2:65" s="12" customFormat="1" ht="20">
      <c r="B1807" s="157"/>
      <c r="D1807" s="158" t="s">
        <v>328</v>
      </c>
      <c r="E1807" s="159" t="s">
        <v>1</v>
      </c>
      <c r="F1807" s="160" t="s">
        <v>1977</v>
      </c>
      <c r="H1807" s="161">
        <v>166.82</v>
      </c>
      <c r="I1807" s="162"/>
      <c r="L1807" s="157"/>
      <c r="M1807" s="163"/>
      <c r="T1807" s="164"/>
      <c r="AT1807" s="159" t="s">
        <v>328</v>
      </c>
      <c r="AU1807" s="159" t="s">
        <v>88</v>
      </c>
      <c r="AV1807" s="12" t="s">
        <v>88</v>
      </c>
      <c r="AW1807" s="12" t="s">
        <v>31</v>
      </c>
      <c r="AX1807" s="12" t="s">
        <v>76</v>
      </c>
      <c r="AY1807" s="159" t="s">
        <v>317</v>
      </c>
    </row>
    <row r="1808" spans="2:65" s="12" customFormat="1" ht="10">
      <c r="B1808" s="157"/>
      <c r="D1808" s="158" t="s">
        <v>328</v>
      </c>
      <c r="E1808" s="159" t="s">
        <v>1</v>
      </c>
      <c r="F1808" s="160" t="s">
        <v>1978</v>
      </c>
      <c r="H1808" s="161">
        <v>16.95</v>
      </c>
      <c r="I1808" s="162"/>
      <c r="L1808" s="157"/>
      <c r="M1808" s="163"/>
      <c r="T1808" s="164"/>
      <c r="AT1808" s="159" t="s">
        <v>328</v>
      </c>
      <c r="AU1808" s="159" t="s">
        <v>88</v>
      </c>
      <c r="AV1808" s="12" t="s">
        <v>88</v>
      </c>
      <c r="AW1808" s="12" t="s">
        <v>31</v>
      </c>
      <c r="AX1808" s="12" t="s">
        <v>76</v>
      </c>
      <c r="AY1808" s="159" t="s">
        <v>317</v>
      </c>
    </row>
    <row r="1809" spans="2:65" s="13" customFormat="1" ht="10">
      <c r="B1809" s="165"/>
      <c r="D1809" s="158" t="s">
        <v>328</v>
      </c>
      <c r="E1809" s="166" t="s">
        <v>1</v>
      </c>
      <c r="F1809" s="167" t="s">
        <v>1979</v>
      </c>
      <c r="H1809" s="168">
        <v>183.76999999999998</v>
      </c>
      <c r="I1809" s="169"/>
      <c r="L1809" s="165"/>
      <c r="M1809" s="170"/>
      <c r="T1809" s="171"/>
      <c r="AT1809" s="166" t="s">
        <v>328</v>
      </c>
      <c r="AU1809" s="166" t="s">
        <v>88</v>
      </c>
      <c r="AV1809" s="13" t="s">
        <v>92</v>
      </c>
      <c r="AW1809" s="13" t="s">
        <v>31</v>
      </c>
      <c r="AX1809" s="13" t="s">
        <v>76</v>
      </c>
      <c r="AY1809" s="166" t="s">
        <v>317</v>
      </c>
    </row>
    <row r="1810" spans="2:65" s="12" customFormat="1" ht="10">
      <c r="B1810" s="157"/>
      <c r="D1810" s="158" t="s">
        <v>328</v>
      </c>
      <c r="E1810" s="159" t="s">
        <v>1</v>
      </c>
      <c r="F1810" s="160" t="s">
        <v>1983</v>
      </c>
      <c r="H1810" s="161">
        <v>27.85</v>
      </c>
      <c r="I1810" s="162"/>
      <c r="L1810" s="157"/>
      <c r="M1810" s="163"/>
      <c r="T1810" s="164"/>
      <c r="AT1810" s="159" t="s">
        <v>328</v>
      </c>
      <c r="AU1810" s="159" t="s">
        <v>88</v>
      </c>
      <c r="AV1810" s="12" t="s">
        <v>88</v>
      </c>
      <c r="AW1810" s="12" t="s">
        <v>31</v>
      </c>
      <c r="AX1810" s="12" t="s">
        <v>76</v>
      </c>
      <c r="AY1810" s="159" t="s">
        <v>317</v>
      </c>
    </row>
    <row r="1811" spans="2:65" s="13" customFormat="1" ht="10">
      <c r="B1811" s="165"/>
      <c r="D1811" s="158" t="s">
        <v>328</v>
      </c>
      <c r="E1811" s="166" t="s">
        <v>1</v>
      </c>
      <c r="F1811" s="167" t="s">
        <v>1984</v>
      </c>
      <c r="H1811" s="168">
        <v>27.85</v>
      </c>
      <c r="I1811" s="169"/>
      <c r="L1811" s="165"/>
      <c r="M1811" s="170"/>
      <c r="T1811" s="171"/>
      <c r="AT1811" s="166" t="s">
        <v>328</v>
      </c>
      <c r="AU1811" s="166" t="s">
        <v>88</v>
      </c>
      <c r="AV1811" s="13" t="s">
        <v>92</v>
      </c>
      <c r="AW1811" s="13" t="s">
        <v>31</v>
      </c>
      <c r="AX1811" s="13" t="s">
        <v>76</v>
      </c>
      <c r="AY1811" s="166" t="s">
        <v>317</v>
      </c>
    </row>
    <row r="1812" spans="2:65" s="14" customFormat="1" ht="10">
      <c r="B1812" s="172"/>
      <c r="D1812" s="158" t="s">
        <v>328</v>
      </c>
      <c r="E1812" s="173" t="s">
        <v>1</v>
      </c>
      <c r="F1812" s="174" t="s">
        <v>332</v>
      </c>
      <c r="H1812" s="175">
        <v>1663.6299999999999</v>
      </c>
      <c r="I1812" s="176"/>
      <c r="L1812" s="172"/>
      <c r="M1812" s="177"/>
      <c r="T1812" s="178"/>
      <c r="AT1812" s="173" t="s">
        <v>328</v>
      </c>
      <c r="AU1812" s="173" t="s">
        <v>88</v>
      </c>
      <c r="AV1812" s="14" t="s">
        <v>323</v>
      </c>
      <c r="AW1812" s="14" t="s">
        <v>31</v>
      </c>
      <c r="AX1812" s="14" t="s">
        <v>83</v>
      </c>
      <c r="AY1812" s="173" t="s">
        <v>317</v>
      </c>
    </row>
    <row r="1813" spans="2:65" s="12" customFormat="1" ht="10">
      <c r="B1813" s="157"/>
      <c r="D1813" s="158" t="s">
        <v>328</v>
      </c>
      <c r="F1813" s="160" t="s">
        <v>2506</v>
      </c>
      <c r="H1813" s="161">
        <v>1696.903</v>
      </c>
      <c r="I1813" s="162"/>
      <c r="L1813" s="157"/>
      <c r="M1813" s="163"/>
      <c r="T1813" s="164"/>
      <c r="AT1813" s="159" t="s">
        <v>328</v>
      </c>
      <c r="AU1813" s="159" t="s">
        <v>88</v>
      </c>
      <c r="AV1813" s="12" t="s">
        <v>88</v>
      </c>
      <c r="AW1813" s="12" t="s">
        <v>3</v>
      </c>
      <c r="AX1813" s="12" t="s">
        <v>83</v>
      </c>
      <c r="AY1813" s="159" t="s">
        <v>317</v>
      </c>
    </row>
    <row r="1814" spans="2:65" s="1" customFormat="1" ht="55.5" customHeight="1">
      <c r="B1814" s="142"/>
      <c r="C1814" s="179" t="s">
        <v>2507</v>
      </c>
      <c r="D1814" s="179" t="s">
        <v>454</v>
      </c>
      <c r="E1814" s="180" t="s">
        <v>2508</v>
      </c>
      <c r="F1814" s="181" t="s">
        <v>2509</v>
      </c>
      <c r="G1814" s="182" t="s">
        <v>444</v>
      </c>
      <c r="H1814" s="183">
        <v>18</v>
      </c>
      <c r="I1814" s="184"/>
      <c r="J1814" s="185">
        <f>ROUND(I1814*H1814,2)</f>
        <v>0</v>
      </c>
      <c r="K1814" s="186"/>
      <c r="L1814" s="187"/>
      <c r="M1814" s="188" t="s">
        <v>1</v>
      </c>
      <c r="N1814" s="189" t="s">
        <v>42</v>
      </c>
      <c r="P1814" s="153">
        <f>O1814*H1814</f>
        <v>0</v>
      </c>
      <c r="Q1814" s="153">
        <v>1.5E-3</v>
      </c>
      <c r="R1814" s="153">
        <f>Q1814*H1814</f>
        <v>2.7E-2</v>
      </c>
      <c r="S1814" s="153">
        <v>0</v>
      </c>
      <c r="T1814" s="154">
        <f>S1814*H1814</f>
        <v>0</v>
      </c>
      <c r="AR1814" s="155" t="s">
        <v>481</v>
      </c>
      <c r="AT1814" s="155" t="s">
        <v>454</v>
      </c>
      <c r="AU1814" s="155" t="s">
        <v>88</v>
      </c>
      <c r="AY1814" s="16" t="s">
        <v>317</v>
      </c>
      <c r="BE1814" s="156">
        <f>IF(N1814="základná",J1814,0)</f>
        <v>0</v>
      </c>
      <c r="BF1814" s="156">
        <f>IF(N1814="znížená",J1814,0)</f>
        <v>0</v>
      </c>
      <c r="BG1814" s="156">
        <f>IF(N1814="zákl. prenesená",J1814,0)</f>
        <v>0</v>
      </c>
      <c r="BH1814" s="156">
        <f>IF(N1814="zníž. prenesená",J1814,0)</f>
        <v>0</v>
      </c>
      <c r="BI1814" s="156">
        <f>IF(N1814="nulová",J1814,0)</f>
        <v>0</v>
      </c>
      <c r="BJ1814" s="16" t="s">
        <v>88</v>
      </c>
      <c r="BK1814" s="156">
        <f>ROUND(I1814*H1814,2)</f>
        <v>0</v>
      </c>
      <c r="BL1814" s="16" t="s">
        <v>396</v>
      </c>
      <c r="BM1814" s="155" t="s">
        <v>2510</v>
      </c>
    </row>
    <row r="1815" spans="2:65" s="12" customFormat="1" ht="10">
      <c r="B1815" s="157"/>
      <c r="D1815" s="158" t="s">
        <v>328</v>
      </c>
      <c r="E1815" s="159" t="s">
        <v>1</v>
      </c>
      <c r="F1815" s="160" t="s">
        <v>1894</v>
      </c>
      <c r="H1815" s="161">
        <v>13.25</v>
      </c>
      <c r="I1815" s="162"/>
      <c r="L1815" s="157"/>
      <c r="M1815" s="163"/>
      <c r="T1815" s="164"/>
      <c r="AT1815" s="159" t="s">
        <v>328</v>
      </c>
      <c r="AU1815" s="159" t="s">
        <v>88</v>
      </c>
      <c r="AV1815" s="12" t="s">
        <v>88</v>
      </c>
      <c r="AW1815" s="12" t="s">
        <v>31</v>
      </c>
      <c r="AX1815" s="12" t="s">
        <v>76</v>
      </c>
      <c r="AY1815" s="159" t="s">
        <v>317</v>
      </c>
    </row>
    <row r="1816" spans="2:65" s="13" customFormat="1" ht="10">
      <c r="B1816" s="165"/>
      <c r="D1816" s="158" t="s">
        <v>328</v>
      </c>
      <c r="E1816" s="166" t="s">
        <v>1</v>
      </c>
      <c r="F1816" s="167" t="s">
        <v>1895</v>
      </c>
      <c r="H1816" s="168">
        <v>13.25</v>
      </c>
      <c r="I1816" s="169"/>
      <c r="L1816" s="165"/>
      <c r="M1816" s="170"/>
      <c r="T1816" s="171"/>
      <c r="AT1816" s="166" t="s">
        <v>328</v>
      </c>
      <c r="AU1816" s="166" t="s">
        <v>88</v>
      </c>
      <c r="AV1816" s="13" t="s">
        <v>92</v>
      </c>
      <c r="AW1816" s="13" t="s">
        <v>31</v>
      </c>
      <c r="AX1816" s="13" t="s">
        <v>76</v>
      </c>
      <c r="AY1816" s="166" t="s">
        <v>317</v>
      </c>
    </row>
    <row r="1817" spans="2:65" s="12" customFormat="1" ht="10">
      <c r="B1817" s="157"/>
      <c r="D1817" s="158" t="s">
        <v>328</v>
      </c>
      <c r="E1817" s="159" t="s">
        <v>1</v>
      </c>
      <c r="F1817" s="160" t="s">
        <v>1928</v>
      </c>
      <c r="H1817" s="161">
        <v>4.75</v>
      </c>
      <c r="I1817" s="162"/>
      <c r="L1817" s="157"/>
      <c r="M1817" s="163"/>
      <c r="T1817" s="164"/>
      <c r="AT1817" s="159" t="s">
        <v>328</v>
      </c>
      <c r="AU1817" s="159" t="s">
        <v>88</v>
      </c>
      <c r="AV1817" s="12" t="s">
        <v>88</v>
      </c>
      <c r="AW1817" s="12" t="s">
        <v>31</v>
      </c>
      <c r="AX1817" s="12" t="s">
        <v>76</v>
      </c>
      <c r="AY1817" s="159" t="s">
        <v>317</v>
      </c>
    </row>
    <row r="1818" spans="2:65" s="13" customFormat="1" ht="10">
      <c r="B1818" s="165"/>
      <c r="D1818" s="158" t="s">
        <v>328</v>
      </c>
      <c r="E1818" s="166" t="s">
        <v>1</v>
      </c>
      <c r="F1818" s="167" t="s">
        <v>1929</v>
      </c>
      <c r="H1818" s="168">
        <v>4.75</v>
      </c>
      <c r="I1818" s="169"/>
      <c r="L1818" s="165"/>
      <c r="M1818" s="170"/>
      <c r="T1818" s="171"/>
      <c r="AT1818" s="166" t="s">
        <v>328</v>
      </c>
      <c r="AU1818" s="166" t="s">
        <v>88</v>
      </c>
      <c r="AV1818" s="13" t="s">
        <v>92</v>
      </c>
      <c r="AW1818" s="13" t="s">
        <v>31</v>
      </c>
      <c r="AX1818" s="13" t="s">
        <v>76</v>
      </c>
      <c r="AY1818" s="166" t="s">
        <v>317</v>
      </c>
    </row>
    <row r="1819" spans="2:65" s="14" customFormat="1" ht="10">
      <c r="B1819" s="172"/>
      <c r="D1819" s="158" t="s">
        <v>328</v>
      </c>
      <c r="E1819" s="173" t="s">
        <v>1</v>
      </c>
      <c r="F1819" s="174" t="s">
        <v>332</v>
      </c>
      <c r="H1819" s="175">
        <v>18</v>
      </c>
      <c r="I1819" s="176"/>
      <c r="L1819" s="172"/>
      <c r="M1819" s="177"/>
      <c r="T1819" s="178"/>
      <c r="AT1819" s="173" t="s">
        <v>328</v>
      </c>
      <c r="AU1819" s="173" t="s">
        <v>88</v>
      </c>
      <c r="AV1819" s="14" t="s">
        <v>323</v>
      </c>
      <c r="AW1819" s="14" t="s">
        <v>31</v>
      </c>
      <c r="AX1819" s="14" t="s">
        <v>83</v>
      </c>
      <c r="AY1819" s="173" t="s">
        <v>317</v>
      </c>
    </row>
    <row r="1820" spans="2:65" s="1" customFormat="1" ht="49" customHeight="1">
      <c r="B1820" s="142"/>
      <c r="C1820" s="179" t="s">
        <v>2511</v>
      </c>
      <c r="D1820" s="179" t="s">
        <v>454</v>
      </c>
      <c r="E1820" s="180" t="s">
        <v>2512</v>
      </c>
      <c r="F1820" s="181" t="s">
        <v>2513</v>
      </c>
      <c r="G1820" s="182" t="s">
        <v>444</v>
      </c>
      <c r="H1820" s="183">
        <v>6.2</v>
      </c>
      <c r="I1820" s="184"/>
      <c r="J1820" s="185">
        <f>ROUND(I1820*H1820,2)</f>
        <v>0</v>
      </c>
      <c r="K1820" s="186"/>
      <c r="L1820" s="187"/>
      <c r="M1820" s="188" t="s">
        <v>1</v>
      </c>
      <c r="N1820" s="189" t="s">
        <v>42</v>
      </c>
      <c r="P1820" s="153">
        <f>O1820*H1820</f>
        <v>0</v>
      </c>
      <c r="Q1820" s="153">
        <v>1.5E-3</v>
      </c>
      <c r="R1820" s="153">
        <f>Q1820*H1820</f>
        <v>9.300000000000001E-3</v>
      </c>
      <c r="S1820" s="153">
        <v>0</v>
      </c>
      <c r="T1820" s="154">
        <f>S1820*H1820</f>
        <v>0</v>
      </c>
      <c r="AR1820" s="155" t="s">
        <v>481</v>
      </c>
      <c r="AT1820" s="155" t="s">
        <v>454</v>
      </c>
      <c r="AU1820" s="155" t="s">
        <v>88</v>
      </c>
      <c r="AY1820" s="16" t="s">
        <v>317</v>
      </c>
      <c r="BE1820" s="156">
        <f>IF(N1820="základná",J1820,0)</f>
        <v>0</v>
      </c>
      <c r="BF1820" s="156">
        <f>IF(N1820="znížená",J1820,0)</f>
        <v>0</v>
      </c>
      <c r="BG1820" s="156">
        <f>IF(N1820="zákl. prenesená",J1820,0)</f>
        <v>0</v>
      </c>
      <c r="BH1820" s="156">
        <f>IF(N1820="zníž. prenesená",J1820,0)</f>
        <v>0</v>
      </c>
      <c r="BI1820" s="156">
        <f>IF(N1820="nulová",J1820,0)</f>
        <v>0</v>
      </c>
      <c r="BJ1820" s="16" t="s">
        <v>88</v>
      </c>
      <c r="BK1820" s="156">
        <f>ROUND(I1820*H1820,2)</f>
        <v>0</v>
      </c>
      <c r="BL1820" s="16" t="s">
        <v>396</v>
      </c>
      <c r="BM1820" s="155" t="s">
        <v>2514</v>
      </c>
    </row>
    <row r="1821" spans="2:65" s="12" customFormat="1" ht="10">
      <c r="B1821" s="157"/>
      <c r="D1821" s="158" t="s">
        <v>328</v>
      </c>
      <c r="E1821" s="159" t="s">
        <v>1</v>
      </c>
      <c r="F1821" s="160" t="s">
        <v>2515</v>
      </c>
      <c r="H1821" s="161">
        <v>6.2</v>
      </c>
      <c r="I1821" s="162"/>
      <c r="L1821" s="157"/>
      <c r="M1821" s="163"/>
      <c r="T1821" s="164"/>
      <c r="AT1821" s="159" t="s">
        <v>328</v>
      </c>
      <c r="AU1821" s="159" t="s">
        <v>88</v>
      </c>
      <c r="AV1821" s="12" t="s">
        <v>88</v>
      </c>
      <c r="AW1821" s="12" t="s">
        <v>31</v>
      </c>
      <c r="AX1821" s="12" t="s">
        <v>76</v>
      </c>
      <c r="AY1821" s="159" t="s">
        <v>317</v>
      </c>
    </row>
    <row r="1822" spans="2:65" s="13" customFormat="1" ht="10">
      <c r="B1822" s="165"/>
      <c r="D1822" s="158" t="s">
        <v>328</v>
      </c>
      <c r="E1822" s="166" t="s">
        <v>1</v>
      </c>
      <c r="F1822" s="167" t="s">
        <v>1899</v>
      </c>
      <c r="H1822" s="168">
        <v>6.2</v>
      </c>
      <c r="I1822" s="169"/>
      <c r="L1822" s="165"/>
      <c r="M1822" s="170"/>
      <c r="T1822" s="171"/>
      <c r="AT1822" s="166" t="s">
        <v>328</v>
      </c>
      <c r="AU1822" s="166" t="s">
        <v>88</v>
      </c>
      <c r="AV1822" s="13" t="s">
        <v>92</v>
      </c>
      <c r="AW1822" s="13" t="s">
        <v>31</v>
      </c>
      <c r="AX1822" s="13" t="s">
        <v>76</v>
      </c>
      <c r="AY1822" s="166" t="s">
        <v>317</v>
      </c>
    </row>
    <row r="1823" spans="2:65" s="14" customFormat="1" ht="10">
      <c r="B1823" s="172"/>
      <c r="D1823" s="158" t="s">
        <v>328</v>
      </c>
      <c r="E1823" s="173" t="s">
        <v>1</v>
      </c>
      <c r="F1823" s="174" t="s">
        <v>332</v>
      </c>
      <c r="H1823" s="175">
        <v>6.2</v>
      </c>
      <c r="I1823" s="176"/>
      <c r="L1823" s="172"/>
      <c r="M1823" s="177"/>
      <c r="T1823" s="178"/>
      <c r="AT1823" s="173" t="s">
        <v>328</v>
      </c>
      <c r="AU1823" s="173" t="s">
        <v>88</v>
      </c>
      <c r="AV1823" s="14" t="s">
        <v>323</v>
      </c>
      <c r="AW1823" s="14" t="s">
        <v>31</v>
      </c>
      <c r="AX1823" s="14" t="s">
        <v>83</v>
      </c>
      <c r="AY1823" s="173" t="s">
        <v>317</v>
      </c>
    </row>
    <row r="1824" spans="2:65" s="1" customFormat="1" ht="37.75" customHeight="1">
      <c r="B1824" s="142"/>
      <c r="C1824" s="179" t="s">
        <v>2516</v>
      </c>
      <c r="D1824" s="179" t="s">
        <v>454</v>
      </c>
      <c r="E1824" s="180" t="s">
        <v>2517</v>
      </c>
      <c r="F1824" s="181" t="s">
        <v>2518</v>
      </c>
      <c r="G1824" s="182" t="s">
        <v>444</v>
      </c>
      <c r="H1824" s="183">
        <v>235.2</v>
      </c>
      <c r="I1824" s="184"/>
      <c r="J1824" s="185">
        <f>ROUND(I1824*H1824,2)</f>
        <v>0</v>
      </c>
      <c r="K1824" s="186"/>
      <c r="L1824" s="187"/>
      <c r="M1824" s="188" t="s">
        <v>1</v>
      </c>
      <c r="N1824" s="189" t="s">
        <v>42</v>
      </c>
      <c r="P1824" s="153">
        <f>O1824*H1824</f>
        <v>0</v>
      </c>
      <c r="Q1824" s="153">
        <v>1.65E-3</v>
      </c>
      <c r="R1824" s="153">
        <f>Q1824*H1824</f>
        <v>0.38807999999999998</v>
      </c>
      <c r="S1824" s="153">
        <v>0</v>
      </c>
      <c r="T1824" s="154">
        <f>S1824*H1824</f>
        <v>0</v>
      </c>
      <c r="AR1824" s="155" t="s">
        <v>481</v>
      </c>
      <c r="AT1824" s="155" t="s">
        <v>454</v>
      </c>
      <c r="AU1824" s="155" t="s">
        <v>88</v>
      </c>
      <c r="AY1824" s="16" t="s">
        <v>317</v>
      </c>
      <c r="BE1824" s="156">
        <f>IF(N1824="základná",J1824,0)</f>
        <v>0</v>
      </c>
      <c r="BF1824" s="156">
        <f>IF(N1824="znížená",J1824,0)</f>
        <v>0</v>
      </c>
      <c r="BG1824" s="156">
        <f>IF(N1824="zákl. prenesená",J1824,0)</f>
        <v>0</v>
      </c>
      <c r="BH1824" s="156">
        <f>IF(N1824="zníž. prenesená",J1824,0)</f>
        <v>0</v>
      </c>
      <c r="BI1824" s="156">
        <f>IF(N1824="nulová",J1824,0)</f>
        <v>0</v>
      </c>
      <c r="BJ1824" s="16" t="s">
        <v>88</v>
      </c>
      <c r="BK1824" s="156">
        <f>ROUND(I1824*H1824,2)</f>
        <v>0</v>
      </c>
      <c r="BL1824" s="16" t="s">
        <v>396</v>
      </c>
      <c r="BM1824" s="155" t="s">
        <v>2519</v>
      </c>
    </row>
    <row r="1825" spans="2:65" s="12" customFormat="1" ht="10">
      <c r="B1825" s="157"/>
      <c r="D1825" s="158" t="s">
        <v>328</v>
      </c>
      <c r="E1825" s="159" t="s">
        <v>1</v>
      </c>
      <c r="F1825" s="160" t="s">
        <v>1956</v>
      </c>
      <c r="H1825" s="161">
        <v>235.2</v>
      </c>
      <c r="I1825" s="162"/>
      <c r="L1825" s="157"/>
      <c r="M1825" s="163"/>
      <c r="T1825" s="164"/>
      <c r="AT1825" s="159" t="s">
        <v>328</v>
      </c>
      <c r="AU1825" s="159" t="s">
        <v>88</v>
      </c>
      <c r="AV1825" s="12" t="s">
        <v>88</v>
      </c>
      <c r="AW1825" s="12" t="s">
        <v>31</v>
      </c>
      <c r="AX1825" s="12" t="s">
        <v>76</v>
      </c>
      <c r="AY1825" s="159" t="s">
        <v>317</v>
      </c>
    </row>
    <row r="1826" spans="2:65" s="13" customFormat="1" ht="10">
      <c r="B1826" s="165"/>
      <c r="D1826" s="158" t="s">
        <v>328</v>
      </c>
      <c r="E1826" s="166" t="s">
        <v>1</v>
      </c>
      <c r="F1826" s="167" t="s">
        <v>1909</v>
      </c>
      <c r="H1826" s="168">
        <v>235.2</v>
      </c>
      <c r="I1826" s="169"/>
      <c r="L1826" s="165"/>
      <c r="M1826" s="170"/>
      <c r="T1826" s="171"/>
      <c r="AT1826" s="166" t="s">
        <v>328</v>
      </c>
      <c r="AU1826" s="166" t="s">
        <v>88</v>
      </c>
      <c r="AV1826" s="13" t="s">
        <v>92</v>
      </c>
      <c r="AW1826" s="13" t="s">
        <v>31</v>
      </c>
      <c r="AX1826" s="13" t="s">
        <v>76</v>
      </c>
      <c r="AY1826" s="166" t="s">
        <v>317</v>
      </c>
    </row>
    <row r="1827" spans="2:65" s="14" customFormat="1" ht="10">
      <c r="B1827" s="172"/>
      <c r="D1827" s="158" t="s">
        <v>328</v>
      </c>
      <c r="E1827" s="173" t="s">
        <v>1</v>
      </c>
      <c r="F1827" s="174" t="s">
        <v>332</v>
      </c>
      <c r="H1827" s="175">
        <v>235.2</v>
      </c>
      <c r="I1827" s="176"/>
      <c r="L1827" s="172"/>
      <c r="M1827" s="177"/>
      <c r="T1827" s="178"/>
      <c r="AT1827" s="173" t="s">
        <v>328</v>
      </c>
      <c r="AU1827" s="173" t="s">
        <v>88</v>
      </c>
      <c r="AV1827" s="14" t="s">
        <v>323</v>
      </c>
      <c r="AW1827" s="14" t="s">
        <v>31</v>
      </c>
      <c r="AX1827" s="14" t="s">
        <v>83</v>
      </c>
      <c r="AY1827" s="173" t="s">
        <v>317</v>
      </c>
    </row>
    <row r="1828" spans="2:65" s="1" customFormat="1" ht="44.25" customHeight="1">
      <c r="B1828" s="142"/>
      <c r="C1828" s="179" t="s">
        <v>1529</v>
      </c>
      <c r="D1828" s="179" t="s">
        <v>454</v>
      </c>
      <c r="E1828" s="180" t="s">
        <v>2520</v>
      </c>
      <c r="F1828" s="181" t="s">
        <v>2521</v>
      </c>
      <c r="G1828" s="182" t="s">
        <v>322</v>
      </c>
      <c r="H1828" s="183">
        <v>0.74199999999999999</v>
      </c>
      <c r="I1828" s="184"/>
      <c r="J1828" s="185">
        <f>ROUND(I1828*H1828,2)</f>
        <v>0</v>
      </c>
      <c r="K1828" s="186"/>
      <c r="L1828" s="187"/>
      <c r="M1828" s="188" t="s">
        <v>1</v>
      </c>
      <c r="N1828" s="189" t="s">
        <v>42</v>
      </c>
      <c r="P1828" s="153">
        <f>O1828*H1828</f>
        <v>0</v>
      </c>
      <c r="Q1828" s="153">
        <v>1.9E-2</v>
      </c>
      <c r="R1828" s="153">
        <f>Q1828*H1828</f>
        <v>1.4097999999999999E-2</v>
      </c>
      <c r="S1828" s="153">
        <v>0</v>
      </c>
      <c r="T1828" s="154">
        <f>S1828*H1828</f>
        <v>0</v>
      </c>
      <c r="AR1828" s="155" t="s">
        <v>481</v>
      </c>
      <c r="AT1828" s="155" t="s">
        <v>454</v>
      </c>
      <c r="AU1828" s="155" t="s">
        <v>88</v>
      </c>
      <c r="AY1828" s="16" t="s">
        <v>317</v>
      </c>
      <c r="BE1828" s="156">
        <f>IF(N1828="základná",J1828,0)</f>
        <v>0</v>
      </c>
      <c r="BF1828" s="156">
        <f>IF(N1828="znížená",J1828,0)</f>
        <v>0</v>
      </c>
      <c r="BG1828" s="156">
        <f>IF(N1828="zákl. prenesená",J1828,0)</f>
        <v>0</v>
      </c>
      <c r="BH1828" s="156">
        <f>IF(N1828="zníž. prenesená",J1828,0)</f>
        <v>0</v>
      </c>
      <c r="BI1828" s="156">
        <f>IF(N1828="nulová",J1828,0)</f>
        <v>0</v>
      </c>
      <c r="BJ1828" s="16" t="s">
        <v>88</v>
      </c>
      <c r="BK1828" s="156">
        <f>ROUND(I1828*H1828,2)</f>
        <v>0</v>
      </c>
      <c r="BL1828" s="16" t="s">
        <v>396</v>
      </c>
      <c r="BM1828" s="155" t="s">
        <v>2522</v>
      </c>
    </row>
    <row r="1829" spans="2:65" s="12" customFormat="1" ht="10">
      <c r="B1829" s="157"/>
      <c r="D1829" s="158" t="s">
        <v>328</v>
      </c>
      <c r="E1829" s="159" t="s">
        <v>1</v>
      </c>
      <c r="F1829" s="160" t="s">
        <v>2523</v>
      </c>
      <c r="H1829" s="161">
        <v>0.70699999999999996</v>
      </c>
      <c r="I1829" s="162"/>
      <c r="L1829" s="157"/>
      <c r="M1829" s="163"/>
      <c r="T1829" s="164"/>
      <c r="AT1829" s="159" t="s">
        <v>328</v>
      </c>
      <c r="AU1829" s="159" t="s">
        <v>88</v>
      </c>
      <c r="AV1829" s="12" t="s">
        <v>88</v>
      </c>
      <c r="AW1829" s="12" t="s">
        <v>31</v>
      </c>
      <c r="AX1829" s="12" t="s">
        <v>76</v>
      </c>
      <c r="AY1829" s="159" t="s">
        <v>317</v>
      </c>
    </row>
    <row r="1830" spans="2:65" s="13" customFormat="1" ht="10">
      <c r="B1830" s="165"/>
      <c r="D1830" s="158" t="s">
        <v>328</v>
      </c>
      <c r="E1830" s="166" t="s">
        <v>1</v>
      </c>
      <c r="F1830" s="167" t="s">
        <v>1901</v>
      </c>
      <c r="H1830" s="168">
        <v>0.70699999999999996</v>
      </c>
      <c r="I1830" s="169"/>
      <c r="L1830" s="165"/>
      <c r="M1830" s="170"/>
      <c r="T1830" s="171"/>
      <c r="AT1830" s="166" t="s">
        <v>328</v>
      </c>
      <c r="AU1830" s="166" t="s">
        <v>88</v>
      </c>
      <c r="AV1830" s="13" t="s">
        <v>92</v>
      </c>
      <c r="AW1830" s="13" t="s">
        <v>31</v>
      </c>
      <c r="AX1830" s="13" t="s">
        <v>76</v>
      </c>
      <c r="AY1830" s="166" t="s">
        <v>317</v>
      </c>
    </row>
    <row r="1831" spans="2:65" s="14" customFormat="1" ht="10">
      <c r="B1831" s="172"/>
      <c r="D1831" s="158" t="s">
        <v>328</v>
      </c>
      <c r="E1831" s="173" t="s">
        <v>1</v>
      </c>
      <c r="F1831" s="174" t="s">
        <v>332</v>
      </c>
      <c r="H1831" s="175">
        <v>0.70699999999999996</v>
      </c>
      <c r="I1831" s="176"/>
      <c r="L1831" s="172"/>
      <c r="M1831" s="177"/>
      <c r="T1831" s="178"/>
      <c r="AT1831" s="173" t="s">
        <v>328</v>
      </c>
      <c r="AU1831" s="173" t="s">
        <v>88</v>
      </c>
      <c r="AV1831" s="14" t="s">
        <v>323</v>
      </c>
      <c r="AW1831" s="14" t="s">
        <v>31</v>
      </c>
      <c r="AX1831" s="14" t="s">
        <v>83</v>
      </c>
      <c r="AY1831" s="173" t="s">
        <v>317</v>
      </c>
    </row>
    <row r="1832" spans="2:65" s="12" customFormat="1" ht="10">
      <c r="B1832" s="157"/>
      <c r="D1832" s="158" t="s">
        <v>328</v>
      </c>
      <c r="F1832" s="160" t="s">
        <v>2524</v>
      </c>
      <c r="H1832" s="161">
        <v>0.74199999999999999</v>
      </c>
      <c r="I1832" s="162"/>
      <c r="L1832" s="157"/>
      <c r="M1832" s="163"/>
      <c r="T1832" s="164"/>
      <c r="AT1832" s="159" t="s">
        <v>328</v>
      </c>
      <c r="AU1832" s="159" t="s">
        <v>88</v>
      </c>
      <c r="AV1832" s="12" t="s">
        <v>88</v>
      </c>
      <c r="AW1832" s="12" t="s">
        <v>3</v>
      </c>
      <c r="AX1832" s="12" t="s">
        <v>83</v>
      </c>
      <c r="AY1832" s="159" t="s">
        <v>317</v>
      </c>
    </row>
    <row r="1833" spans="2:65" s="1" customFormat="1" ht="49" customHeight="1">
      <c r="B1833" s="142"/>
      <c r="C1833" s="143" t="s">
        <v>2525</v>
      </c>
      <c r="D1833" s="143" t="s">
        <v>319</v>
      </c>
      <c r="E1833" s="144" t="s">
        <v>2526</v>
      </c>
      <c r="F1833" s="145" t="s">
        <v>2527</v>
      </c>
      <c r="G1833" s="146" t="s">
        <v>444</v>
      </c>
      <c r="H1833" s="147">
        <v>1068.92</v>
      </c>
      <c r="I1833" s="148"/>
      <c r="J1833" s="149">
        <f>ROUND(I1833*H1833,2)</f>
        <v>0</v>
      </c>
      <c r="K1833" s="150"/>
      <c r="L1833" s="31"/>
      <c r="M1833" s="151" t="s">
        <v>1</v>
      </c>
      <c r="N1833" s="152" t="s">
        <v>42</v>
      </c>
      <c r="P1833" s="153">
        <f>O1833*H1833</f>
        <v>0</v>
      </c>
      <c r="Q1833" s="153">
        <v>0</v>
      </c>
      <c r="R1833" s="153">
        <f>Q1833*H1833</f>
        <v>0</v>
      </c>
      <c r="S1833" s="153">
        <v>0</v>
      </c>
      <c r="T1833" s="154">
        <f>S1833*H1833</f>
        <v>0</v>
      </c>
      <c r="AR1833" s="155" t="s">
        <v>396</v>
      </c>
      <c r="AT1833" s="155" t="s">
        <v>319</v>
      </c>
      <c r="AU1833" s="155" t="s">
        <v>88</v>
      </c>
      <c r="AY1833" s="16" t="s">
        <v>317</v>
      </c>
      <c r="BE1833" s="156">
        <f>IF(N1833="základná",J1833,0)</f>
        <v>0</v>
      </c>
      <c r="BF1833" s="156">
        <f>IF(N1833="znížená",J1833,0)</f>
        <v>0</v>
      </c>
      <c r="BG1833" s="156">
        <f>IF(N1833="zákl. prenesená",J1833,0)</f>
        <v>0</v>
      </c>
      <c r="BH1833" s="156">
        <f>IF(N1833="zníž. prenesená",J1833,0)</f>
        <v>0</v>
      </c>
      <c r="BI1833" s="156">
        <f>IF(N1833="nulová",J1833,0)</f>
        <v>0</v>
      </c>
      <c r="BJ1833" s="16" t="s">
        <v>88</v>
      </c>
      <c r="BK1833" s="156">
        <f>ROUND(I1833*H1833,2)</f>
        <v>0</v>
      </c>
      <c r="BL1833" s="16" t="s">
        <v>396</v>
      </c>
      <c r="BM1833" s="155" t="s">
        <v>2528</v>
      </c>
    </row>
    <row r="1834" spans="2:65" s="12" customFormat="1" ht="10">
      <c r="B1834" s="157"/>
      <c r="D1834" s="158" t="s">
        <v>328</v>
      </c>
      <c r="E1834" s="159" t="s">
        <v>1</v>
      </c>
      <c r="F1834" s="160" t="s">
        <v>1968</v>
      </c>
      <c r="H1834" s="161">
        <v>6</v>
      </c>
      <c r="I1834" s="162"/>
      <c r="L1834" s="157"/>
      <c r="M1834" s="163"/>
      <c r="T1834" s="164"/>
      <c r="AT1834" s="159" t="s">
        <v>328</v>
      </c>
      <c r="AU1834" s="159" t="s">
        <v>88</v>
      </c>
      <c r="AV1834" s="12" t="s">
        <v>88</v>
      </c>
      <c r="AW1834" s="12" t="s">
        <v>31</v>
      </c>
      <c r="AX1834" s="12" t="s">
        <v>76</v>
      </c>
      <c r="AY1834" s="159" t="s">
        <v>317</v>
      </c>
    </row>
    <row r="1835" spans="2:65" s="12" customFormat="1" ht="10">
      <c r="B1835" s="157"/>
      <c r="D1835" s="158" t="s">
        <v>328</v>
      </c>
      <c r="E1835" s="159" t="s">
        <v>1</v>
      </c>
      <c r="F1835" s="160" t="s">
        <v>2032</v>
      </c>
      <c r="H1835" s="161">
        <v>4.37</v>
      </c>
      <c r="I1835" s="162"/>
      <c r="L1835" s="157"/>
      <c r="M1835" s="163"/>
      <c r="T1835" s="164"/>
      <c r="AT1835" s="159" t="s">
        <v>328</v>
      </c>
      <c r="AU1835" s="159" t="s">
        <v>88</v>
      </c>
      <c r="AV1835" s="12" t="s">
        <v>88</v>
      </c>
      <c r="AW1835" s="12" t="s">
        <v>31</v>
      </c>
      <c r="AX1835" s="12" t="s">
        <v>76</v>
      </c>
      <c r="AY1835" s="159" t="s">
        <v>317</v>
      </c>
    </row>
    <row r="1836" spans="2:65" s="13" customFormat="1" ht="10">
      <c r="B1836" s="165"/>
      <c r="D1836" s="158" t="s">
        <v>328</v>
      </c>
      <c r="E1836" s="166" t="s">
        <v>1</v>
      </c>
      <c r="F1836" s="167" t="s">
        <v>1970</v>
      </c>
      <c r="H1836" s="168">
        <v>10.370000000000001</v>
      </c>
      <c r="I1836" s="169"/>
      <c r="L1836" s="165"/>
      <c r="M1836" s="170"/>
      <c r="T1836" s="171"/>
      <c r="AT1836" s="166" t="s">
        <v>328</v>
      </c>
      <c r="AU1836" s="166" t="s">
        <v>88</v>
      </c>
      <c r="AV1836" s="13" t="s">
        <v>92</v>
      </c>
      <c r="AW1836" s="13" t="s">
        <v>31</v>
      </c>
      <c r="AX1836" s="13" t="s">
        <v>76</v>
      </c>
      <c r="AY1836" s="166" t="s">
        <v>317</v>
      </c>
    </row>
    <row r="1837" spans="2:65" s="12" customFormat="1" ht="10">
      <c r="B1837" s="157"/>
      <c r="D1837" s="158" t="s">
        <v>328</v>
      </c>
      <c r="E1837" s="159" t="s">
        <v>1</v>
      </c>
      <c r="F1837" s="160" t="s">
        <v>1933</v>
      </c>
      <c r="H1837" s="161">
        <v>46.86</v>
      </c>
      <c r="I1837" s="162"/>
      <c r="L1837" s="157"/>
      <c r="M1837" s="163"/>
      <c r="T1837" s="164"/>
      <c r="AT1837" s="159" t="s">
        <v>328</v>
      </c>
      <c r="AU1837" s="159" t="s">
        <v>88</v>
      </c>
      <c r="AV1837" s="12" t="s">
        <v>88</v>
      </c>
      <c r="AW1837" s="12" t="s">
        <v>31</v>
      </c>
      <c r="AX1837" s="12" t="s">
        <v>76</v>
      </c>
      <c r="AY1837" s="159" t="s">
        <v>317</v>
      </c>
    </row>
    <row r="1838" spans="2:65" s="12" customFormat="1" ht="10">
      <c r="B1838" s="157"/>
      <c r="D1838" s="158" t="s">
        <v>328</v>
      </c>
      <c r="E1838" s="159" t="s">
        <v>1</v>
      </c>
      <c r="F1838" s="160" t="s">
        <v>1934</v>
      </c>
      <c r="H1838" s="161">
        <v>4.24</v>
      </c>
      <c r="I1838" s="162"/>
      <c r="L1838" s="157"/>
      <c r="M1838" s="163"/>
      <c r="T1838" s="164"/>
      <c r="AT1838" s="159" t="s">
        <v>328</v>
      </c>
      <c r="AU1838" s="159" t="s">
        <v>88</v>
      </c>
      <c r="AV1838" s="12" t="s">
        <v>88</v>
      </c>
      <c r="AW1838" s="12" t="s">
        <v>31</v>
      </c>
      <c r="AX1838" s="12" t="s">
        <v>76</v>
      </c>
      <c r="AY1838" s="159" t="s">
        <v>317</v>
      </c>
    </row>
    <row r="1839" spans="2:65" s="12" customFormat="1" ht="10">
      <c r="B1839" s="157"/>
      <c r="D1839" s="158" t="s">
        <v>328</v>
      </c>
      <c r="E1839" s="159" t="s">
        <v>1</v>
      </c>
      <c r="F1839" s="160" t="s">
        <v>1935</v>
      </c>
      <c r="H1839" s="161">
        <v>38.770000000000003</v>
      </c>
      <c r="I1839" s="162"/>
      <c r="L1839" s="157"/>
      <c r="M1839" s="163"/>
      <c r="T1839" s="164"/>
      <c r="AT1839" s="159" t="s">
        <v>328</v>
      </c>
      <c r="AU1839" s="159" t="s">
        <v>88</v>
      </c>
      <c r="AV1839" s="12" t="s">
        <v>88</v>
      </c>
      <c r="AW1839" s="12" t="s">
        <v>31</v>
      </c>
      <c r="AX1839" s="12" t="s">
        <v>76</v>
      </c>
      <c r="AY1839" s="159" t="s">
        <v>317</v>
      </c>
    </row>
    <row r="1840" spans="2:65" s="13" customFormat="1" ht="10">
      <c r="B1840" s="165"/>
      <c r="D1840" s="158" t="s">
        <v>328</v>
      </c>
      <c r="E1840" s="166" t="s">
        <v>1</v>
      </c>
      <c r="F1840" s="167" t="s">
        <v>2529</v>
      </c>
      <c r="H1840" s="168">
        <v>89.87</v>
      </c>
      <c r="I1840" s="169"/>
      <c r="L1840" s="165"/>
      <c r="M1840" s="170"/>
      <c r="T1840" s="171"/>
      <c r="AT1840" s="166" t="s">
        <v>328</v>
      </c>
      <c r="AU1840" s="166" t="s">
        <v>88</v>
      </c>
      <c r="AV1840" s="13" t="s">
        <v>92</v>
      </c>
      <c r="AW1840" s="13" t="s">
        <v>31</v>
      </c>
      <c r="AX1840" s="13" t="s">
        <v>76</v>
      </c>
      <c r="AY1840" s="166" t="s">
        <v>317</v>
      </c>
    </row>
    <row r="1841" spans="2:51" s="12" customFormat="1" ht="10">
      <c r="B1841" s="157"/>
      <c r="D1841" s="158" t="s">
        <v>328</v>
      </c>
      <c r="E1841" s="159" t="s">
        <v>1</v>
      </c>
      <c r="F1841" s="160" t="s">
        <v>1937</v>
      </c>
      <c r="H1841" s="161">
        <v>11.4</v>
      </c>
      <c r="I1841" s="162"/>
      <c r="L1841" s="157"/>
      <c r="M1841" s="163"/>
      <c r="T1841" s="164"/>
      <c r="AT1841" s="159" t="s">
        <v>328</v>
      </c>
      <c r="AU1841" s="159" t="s">
        <v>88</v>
      </c>
      <c r="AV1841" s="12" t="s">
        <v>88</v>
      </c>
      <c r="AW1841" s="12" t="s">
        <v>31</v>
      </c>
      <c r="AX1841" s="12" t="s">
        <v>76</v>
      </c>
      <c r="AY1841" s="159" t="s">
        <v>317</v>
      </c>
    </row>
    <row r="1842" spans="2:51" s="13" customFormat="1" ht="10">
      <c r="B1842" s="165"/>
      <c r="D1842" s="158" t="s">
        <v>328</v>
      </c>
      <c r="E1842" s="166" t="s">
        <v>1</v>
      </c>
      <c r="F1842" s="167" t="s">
        <v>1938</v>
      </c>
      <c r="H1842" s="168">
        <v>11.4</v>
      </c>
      <c r="I1842" s="169"/>
      <c r="L1842" s="165"/>
      <c r="M1842" s="170"/>
      <c r="T1842" s="171"/>
      <c r="AT1842" s="166" t="s">
        <v>328</v>
      </c>
      <c r="AU1842" s="166" t="s">
        <v>88</v>
      </c>
      <c r="AV1842" s="13" t="s">
        <v>92</v>
      </c>
      <c r="AW1842" s="13" t="s">
        <v>31</v>
      </c>
      <c r="AX1842" s="13" t="s">
        <v>76</v>
      </c>
      <c r="AY1842" s="166" t="s">
        <v>317</v>
      </c>
    </row>
    <row r="1843" spans="2:51" s="12" customFormat="1" ht="10">
      <c r="B1843" s="157"/>
      <c r="D1843" s="158" t="s">
        <v>328</v>
      </c>
      <c r="E1843" s="159" t="s">
        <v>1</v>
      </c>
      <c r="F1843" s="160" t="s">
        <v>1939</v>
      </c>
      <c r="H1843" s="161">
        <v>28.29</v>
      </c>
      <c r="I1843" s="162"/>
      <c r="L1843" s="157"/>
      <c r="M1843" s="163"/>
      <c r="T1843" s="164"/>
      <c r="AT1843" s="159" t="s">
        <v>328</v>
      </c>
      <c r="AU1843" s="159" t="s">
        <v>88</v>
      </c>
      <c r="AV1843" s="12" t="s">
        <v>88</v>
      </c>
      <c r="AW1843" s="12" t="s">
        <v>31</v>
      </c>
      <c r="AX1843" s="12" t="s">
        <v>76</v>
      </c>
      <c r="AY1843" s="159" t="s">
        <v>317</v>
      </c>
    </row>
    <row r="1844" spans="2:51" s="13" customFormat="1" ht="10">
      <c r="B1844" s="165"/>
      <c r="D1844" s="158" t="s">
        <v>328</v>
      </c>
      <c r="E1844" s="166" t="s">
        <v>1</v>
      </c>
      <c r="F1844" s="167" t="s">
        <v>1940</v>
      </c>
      <c r="H1844" s="168">
        <v>28.29</v>
      </c>
      <c r="I1844" s="169"/>
      <c r="L1844" s="165"/>
      <c r="M1844" s="170"/>
      <c r="T1844" s="171"/>
      <c r="AT1844" s="166" t="s">
        <v>328</v>
      </c>
      <c r="AU1844" s="166" t="s">
        <v>88</v>
      </c>
      <c r="AV1844" s="13" t="s">
        <v>92</v>
      </c>
      <c r="AW1844" s="13" t="s">
        <v>31</v>
      </c>
      <c r="AX1844" s="13" t="s">
        <v>76</v>
      </c>
      <c r="AY1844" s="166" t="s">
        <v>317</v>
      </c>
    </row>
    <row r="1845" spans="2:51" s="12" customFormat="1" ht="10">
      <c r="B1845" s="157"/>
      <c r="D1845" s="158" t="s">
        <v>328</v>
      </c>
      <c r="E1845" s="159" t="s">
        <v>1</v>
      </c>
      <c r="F1845" s="160" t="s">
        <v>1941</v>
      </c>
      <c r="H1845" s="161">
        <v>241.71</v>
      </c>
      <c r="I1845" s="162"/>
      <c r="L1845" s="157"/>
      <c r="M1845" s="163"/>
      <c r="T1845" s="164"/>
      <c r="AT1845" s="159" t="s">
        <v>328</v>
      </c>
      <c r="AU1845" s="159" t="s">
        <v>88</v>
      </c>
      <c r="AV1845" s="12" t="s">
        <v>88</v>
      </c>
      <c r="AW1845" s="12" t="s">
        <v>31</v>
      </c>
      <c r="AX1845" s="12" t="s">
        <v>76</v>
      </c>
      <c r="AY1845" s="159" t="s">
        <v>317</v>
      </c>
    </row>
    <row r="1846" spans="2:51" s="13" customFormat="1" ht="10">
      <c r="B1846" s="165"/>
      <c r="D1846" s="158" t="s">
        <v>328</v>
      </c>
      <c r="E1846" s="166" t="s">
        <v>1</v>
      </c>
      <c r="F1846" s="167" t="s">
        <v>1891</v>
      </c>
      <c r="H1846" s="168">
        <v>241.71</v>
      </c>
      <c r="I1846" s="169"/>
      <c r="L1846" s="165"/>
      <c r="M1846" s="170"/>
      <c r="T1846" s="171"/>
      <c r="AT1846" s="166" t="s">
        <v>328</v>
      </c>
      <c r="AU1846" s="166" t="s">
        <v>88</v>
      </c>
      <c r="AV1846" s="13" t="s">
        <v>92</v>
      </c>
      <c r="AW1846" s="13" t="s">
        <v>31</v>
      </c>
      <c r="AX1846" s="13" t="s">
        <v>76</v>
      </c>
      <c r="AY1846" s="166" t="s">
        <v>317</v>
      </c>
    </row>
    <row r="1847" spans="2:51" s="12" customFormat="1" ht="10">
      <c r="B1847" s="157"/>
      <c r="D1847" s="158" t="s">
        <v>328</v>
      </c>
      <c r="E1847" s="159" t="s">
        <v>1</v>
      </c>
      <c r="F1847" s="160" t="s">
        <v>1942</v>
      </c>
      <c r="H1847" s="161">
        <v>38.99</v>
      </c>
      <c r="I1847" s="162"/>
      <c r="L1847" s="157"/>
      <c r="M1847" s="163"/>
      <c r="T1847" s="164"/>
      <c r="AT1847" s="159" t="s">
        <v>328</v>
      </c>
      <c r="AU1847" s="159" t="s">
        <v>88</v>
      </c>
      <c r="AV1847" s="12" t="s">
        <v>88</v>
      </c>
      <c r="AW1847" s="12" t="s">
        <v>31</v>
      </c>
      <c r="AX1847" s="12" t="s">
        <v>76</v>
      </c>
      <c r="AY1847" s="159" t="s">
        <v>317</v>
      </c>
    </row>
    <row r="1848" spans="2:51" s="12" customFormat="1" ht="10">
      <c r="B1848" s="157"/>
      <c r="D1848" s="158" t="s">
        <v>328</v>
      </c>
      <c r="E1848" s="159" t="s">
        <v>1</v>
      </c>
      <c r="F1848" s="160" t="s">
        <v>1943</v>
      </c>
      <c r="H1848" s="161">
        <v>66.36</v>
      </c>
      <c r="I1848" s="162"/>
      <c r="L1848" s="157"/>
      <c r="M1848" s="163"/>
      <c r="T1848" s="164"/>
      <c r="AT1848" s="159" t="s">
        <v>328</v>
      </c>
      <c r="AU1848" s="159" t="s">
        <v>88</v>
      </c>
      <c r="AV1848" s="12" t="s">
        <v>88</v>
      </c>
      <c r="AW1848" s="12" t="s">
        <v>31</v>
      </c>
      <c r="AX1848" s="12" t="s">
        <v>76</v>
      </c>
      <c r="AY1848" s="159" t="s">
        <v>317</v>
      </c>
    </row>
    <row r="1849" spans="2:51" s="12" customFormat="1" ht="10">
      <c r="B1849" s="157"/>
      <c r="D1849" s="158" t="s">
        <v>328</v>
      </c>
      <c r="E1849" s="159" t="s">
        <v>1</v>
      </c>
      <c r="F1849" s="160" t="s">
        <v>1944</v>
      </c>
      <c r="H1849" s="161">
        <v>13.23</v>
      </c>
      <c r="I1849" s="162"/>
      <c r="L1849" s="157"/>
      <c r="M1849" s="163"/>
      <c r="T1849" s="164"/>
      <c r="AT1849" s="159" t="s">
        <v>328</v>
      </c>
      <c r="AU1849" s="159" t="s">
        <v>88</v>
      </c>
      <c r="AV1849" s="12" t="s">
        <v>88</v>
      </c>
      <c r="AW1849" s="12" t="s">
        <v>31</v>
      </c>
      <c r="AX1849" s="12" t="s">
        <v>76</v>
      </c>
      <c r="AY1849" s="159" t="s">
        <v>317</v>
      </c>
    </row>
    <row r="1850" spans="2:51" s="13" customFormat="1" ht="10">
      <c r="B1850" s="165"/>
      <c r="D1850" s="158" t="s">
        <v>328</v>
      </c>
      <c r="E1850" s="166" t="s">
        <v>1</v>
      </c>
      <c r="F1850" s="167" t="s">
        <v>1945</v>
      </c>
      <c r="H1850" s="168">
        <v>118.58</v>
      </c>
      <c r="I1850" s="169"/>
      <c r="L1850" s="165"/>
      <c r="M1850" s="170"/>
      <c r="T1850" s="171"/>
      <c r="AT1850" s="166" t="s">
        <v>328</v>
      </c>
      <c r="AU1850" s="166" t="s">
        <v>88</v>
      </c>
      <c r="AV1850" s="13" t="s">
        <v>92</v>
      </c>
      <c r="AW1850" s="13" t="s">
        <v>31</v>
      </c>
      <c r="AX1850" s="13" t="s">
        <v>76</v>
      </c>
      <c r="AY1850" s="166" t="s">
        <v>317</v>
      </c>
    </row>
    <row r="1851" spans="2:51" s="12" customFormat="1" ht="10">
      <c r="B1851" s="157"/>
      <c r="D1851" s="158" t="s">
        <v>328</v>
      </c>
      <c r="E1851" s="159" t="s">
        <v>1</v>
      </c>
      <c r="F1851" s="160" t="s">
        <v>1994</v>
      </c>
      <c r="H1851" s="161">
        <v>431.4</v>
      </c>
      <c r="I1851" s="162"/>
      <c r="L1851" s="157"/>
      <c r="M1851" s="163"/>
      <c r="T1851" s="164"/>
      <c r="AT1851" s="159" t="s">
        <v>328</v>
      </c>
      <c r="AU1851" s="159" t="s">
        <v>88</v>
      </c>
      <c r="AV1851" s="12" t="s">
        <v>88</v>
      </c>
      <c r="AW1851" s="12" t="s">
        <v>31</v>
      </c>
      <c r="AX1851" s="12" t="s">
        <v>76</v>
      </c>
      <c r="AY1851" s="159" t="s">
        <v>317</v>
      </c>
    </row>
    <row r="1852" spans="2:51" s="13" customFormat="1" ht="10">
      <c r="B1852" s="165"/>
      <c r="D1852" s="158" t="s">
        <v>328</v>
      </c>
      <c r="E1852" s="166" t="s">
        <v>1</v>
      </c>
      <c r="F1852" s="167" t="s">
        <v>1947</v>
      </c>
      <c r="H1852" s="168">
        <v>431.4</v>
      </c>
      <c r="I1852" s="169"/>
      <c r="L1852" s="165"/>
      <c r="M1852" s="170"/>
      <c r="T1852" s="171"/>
      <c r="AT1852" s="166" t="s">
        <v>328</v>
      </c>
      <c r="AU1852" s="166" t="s">
        <v>88</v>
      </c>
      <c r="AV1852" s="13" t="s">
        <v>92</v>
      </c>
      <c r="AW1852" s="13" t="s">
        <v>31</v>
      </c>
      <c r="AX1852" s="13" t="s">
        <v>76</v>
      </c>
      <c r="AY1852" s="166" t="s">
        <v>317</v>
      </c>
    </row>
    <row r="1853" spans="2:51" s="12" customFormat="1" ht="10">
      <c r="B1853" s="157"/>
      <c r="D1853" s="158" t="s">
        <v>328</v>
      </c>
      <c r="E1853" s="159" t="s">
        <v>1</v>
      </c>
      <c r="F1853" s="160" t="s">
        <v>1996</v>
      </c>
      <c r="H1853" s="161">
        <v>12.17</v>
      </c>
      <c r="I1853" s="162"/>
      <c r="L1853" s="157"/>
      <c r="M1853" s="163"/>
      <c r="T1853" s="164"/>
      <c r="AT1853" s="159" t="s">
        <v>328</v>
      </c>
      <c r="AU1853" s="159" t="s">
        <v>88</v>
      </c>
      <c r="AV1853" s="12" t="s">
        <v>88</v>
      </c>
      <c r="AW1853" s="12" t="s">
        <v>31</v>
      </c>
      <c r="AX1853" s="12" t="s">
        <v>76</v>
      </c>
      <c r="AY1853" s="159" t="s">
        <v>317</v>
      </c>
    </row>
    <row r="1854" spans="2:51" s="13" customFormat="1" ht="10">
      <c r="B1854" s="165"/>
      <c r="D1854" s="158" t="s">
        <v>328</v>
      </c>
      <c r="E1854" s="166" t="s">
        <v>1</v>
      </c>
      <c r="F1854" s="167" t="s">
        <v>1949</v>
      </c>
      <c r="H1854" s="168">
        <v>12.17</v>
      </c>
      <c r="I1854" s="169"/>
      <c r="L1854" s="165"/>
      <c r="M1854" s="170"/>
      <c r="T1854" s="171"/>
      <c r="AT1854" s="166" t="s">
        <v>328</v>
      </c>
      <c r="AU1854" s="166" t="s">
        <v>88</v>
      </c>
      <c r="AV1854" s="13" t="s">
        <v>92</v>
      </c>
      <c r="AW1854" s="13" t="s">
        <v>31</v>
      </c>
      <c r="AX1854" s="13" t="s">
        <v>76</v>
      </c>
      <c r="AY1854" s="166" t="s">
        <v>317</v>
      </c>
    </row>
    <row r="1855" spans="2:51" s="12" customFormat="1" ht="10">
      <c r="B1855" s="157"/>
      <c r="D1855" s="158" t="s">
        <v>328</v>
      </c>
      <c r="E1855" s="159" t="s">
        <v>1</v>
      </c>
      <c r="F1855" s="160" t="s">
        <v>1950</v>
      </c>
      <c r="H1855" s="161">
        <v>4.62</v>
      </c>
      <c r="I1855" s="162"/>
      <c r="L1855" s="157"/>
      <c r="M1855" s="163"/>
      <c r="T1855" s="164"/>
      <c r="AT1855" s="159" t="s">
        <v>328</v>
      </c>
      <c r="AU1855" s="159" t="s">
        <v>88</v>
      </c>
      <c r="AV1855" s="12" t="s">
        <v>88</v>
      </c>
      <c r="AW1855" s="12" t="s">
        <v>31</v>
      </c>
      <c r="AX1855" s="12" t="s">
        <v>76</v>
      </c>
      <c r="AY1855" s="159" t="s">
        <v>317</v>
      </c>
    </row>
    <row r="1856" spans="2:51" s="12" customFormat="1" ht="10">
      <c r="B1856" s="157"/>
      <c r="D1856" s="158" t="s">
        <v>328</v>
      </c>
      <c r="E1856" s="159" t="s">
        <v>1</v>
      </c>
      <c r="F1856" s="160" t="s">
        <v>1951</v>
      </c>
      <c r="H1856" s="161">
        <v>13.7</v>
      </c>
      <c r="I1856" s="162"/>
      <c r="L1856" s="157"/>
      <c r="M1856" s="163"/>
      <c r="T1856" s="164"/>
      <c r="AT1856" s="159" t="s">
        <v>328</v>
      </c>
      <c r="AU1856" s="159" t="s">
        <v>88</v>
      </c>
      <c r="AV1856" s="12" t="s">
        <v>88</v>
      </c>
      <c r="AW1856" s="12" t="s">
        <v>31</v>
      </c>
      <c r="AX1856" s="12" t="s">
        <v>76</v>
      </c>
      <c r="AY1856" s="159" t="s">
        <v>317</v>
      </c>
    </row>
    <row r="1857" spans="2:51" s="12" customFormat="1" ht="10">
      <c r="B1857" s="157"/>
      <c r="D1857" s="158" t="s">
        <v>328</v>
      </c>
      <c r="E1857" s="159" t="s">
        <v>1</v>
      </c>
      <c r="F1857" s="160" t="s">
        <v>1952</v>
      </c>
      <c r="H1857" s="161">
        <v>22.93</v>
      </c>
      <c r="I1857" s="162"/>
      <c r="L1857" s="157"/>
      <c r="M1857" s="163"/>
      <c r="T1857" s="164"/>
      <c r="AT1857" s="159" t="s">
        <v>328</v>
      </c>
      <c r="AU1857" s="159" t="s">
        <v>88</v>
      </c>
      <c r="AV1857" s="12" t="s">
        <v>88</v>
      </c>
      <c r="AW1857" s="12" t="s">
        <v>31</v>
      </c>
      <c r="AX1857" s="12" t="s">
        <v>76</v>
      </c>
      <c r="AY1857" s="159" t="s">
        <v>317</v>
      </c>
    </row>
    <row r="1858" spans="2:51" s="13" customFormat="1" ht="10">
      <c r="B1858" s="165"/>
      <c r="D1858" s="158" t="s">
        <v>328</v>
      </c>
      <c r="E1858" s="166" t="s">
        <v>1</v>
      </c>
      <c r="F1858" s="167" t="s">
        <v>1953</v>
      </c>
      <c r="H1858" s="168">
        <v>41.25</v>
      </c>
      <c r="I1858" s="169"/>
      <c r="L1858" s="165"/>
      <c r="M1858" s="170"/>
      <c r="T1858" s="171"/>
      <c r="AT1858" s="166" t="s">
        <v>328</v>
      </c>
      <c r="AU1858" s="166" t="s">
        <v>88</v>
      </c>
      <c r="AV1858" s="13" t="s">
        <v>92</v>
      </c>
      <c r="AW1858" s="13" t="s">
        <v>31</v>
      </c>
      <c r="AX1858" s="13" t="s">
        <v>76</v>
      </c>
      <c r="AY1858" s="166" t="s">
        <v>317</v>
      </c>
    </row>
    <row r="1859" spans="2:51" s="12" customFormat="1" ht="10">
      <c r="B1859" s="157"/>
      <c r="D1859" s="158" t="s">
        <v>328</v>
      </c>
      <c r="E1859" s="159" t="s">
        <v>1</v>
      </c>
      <c r="F1859" s="160" t="s">
        <v>1955</v>
      </c>
      <c r="H1859" s="161">
        <v>15.84</v>
      </c>
      <c r="I1859" s="162"/>
      <c r="L1859" s="157"/>
      <c r="M1859" s="163"/>
      <c r="T1859" s="164"/>
      <c r="AT1859" s="159" t="s">
        <v>328</v>
      </c>
      <c r="AU1859" s="159" t="s">
        <v>88</v>
      </c>
      <c r="AV1859" s="12" t="s">
        <v>88</v>
      </c>
      <c r="AW1859" s="12" t="s">
        <v>31</v>
      </c>
      <c r="AX1859" s="12" t="s">
        <v>76</v>
      </c>
      <c r="AY1859" s="159" t="s">
        <v>317</v>
      </c>
    </row>
    <row r="1860" spans="2:51" s="13" customFormat="1" ht="10">
      <c r="B1860" s="165"/>
      <c r="D1860" s="158" t="s">
        <v>328</v>
      </c>
      <c r="E1860" s="166" t="s">
        <v>1</v>
      </c>
      <c r="F1860" s="167" t="s">
        <v>1907</v>
      </c>
      <c r="H1860" s="168">
        <v>15.84</v>
      </c>
      <c r="I1860" s="169"/>
      <c r="L1860" s="165"/>
      <c r="M1860" s="170"/>
      <c r="T1860" s="171"/>
      <c r="AT1860" s="166" t="s">
        <v>328</v>
      </c>
      <c r="AU1860" s="166" t="s">
        <v>88</v>
      </c>
      <c r="AV1860" s="13" t="s">
        <v>92</v>
      </c>
      <c r="AW1860" s="13" t="s">
        <v>31</v>
      </c>
      <c r="AX1860" s="13" t="s">
        <v>76</v>
      </c>
      <c r="AY1860" s="166" t="s">
        <v>317</v>
      </c>
    </row>
    <row r="1861" spans="2:51" s="12" customFormat="1" ht="10">
      <c r="B1861" s="157"/>
      <c r="D1861" s="158" t="s">
        <v>328</v>
      </c>
      <c r="E1861" s="159" t="s">
        <v>1</v>
      </c>
      <c r="F1861" s="160" t="s">
        <v>1894</v>
      </c>
      <c r="H1861" s="161">
        <v>13.25</v>
      </c>
      <c r="I1861" s="162"/>
      <c r="L1861" s="157"/>
      <c r="M1861" s="163"/>
      <c r="T1861" s="164"/>
      <c r="AT1861" s="159" t="s">
        <v>328</v>
      </c>
      <c r="AU1861" s="159" t="s">
        <v>88</v>
      </c>
      <c r="AV1861" s="12" t="s">
        <v>88</v>
      </c>
      <c r="AW1861" s="12" t="s">
        <v>31</v>
      </c>
      <c r="AX1861" s="12" t="s">
        <v>76</v>
      </c>
      <c r="AY1861" s="159" t="s">
        <v>317</v>
      </c>
    </row>
    <row r="1862" spans="2:51" s="13" customFormat="1" ht="10">
      <c r="B1862" s="165"/>
      <c r="D1862" s="158" t="s">
        <v>328</v>
      </c>
      <c r="E1862" s="166" t="s">
        <v>1</v>
      </c>
      <c r="F1862" s="167" t="s">
        <v>1895</v>
      </c>
      <c r="H1862" s="168">
        <v>13.25</v>
      </c>
      <c r="I1862" s="169"/>
      <c r="L1862" s="165"/>
      <c r="M1862" s="170"/>
      <c r="T1862" s="171"/>
      <c r="AT1862" s="166" t="s">
        <v>328</v>
      </c>
      <c r="AU1862" s="166" t="s">
        <v>88</v>
      </c>
      <c r="AV1862" s="13" t="s">
        <v>92</v>
      </c>
      <c r="AW1862" s="13" t="s">
        <v>31</v>
      </c>
      <c r="AX1862" s="13" t="s">
        <v>76</v>
      </c>
      <c r="AY1862" s="166" t="s">
        <v>317</v>
      </c>
    </row>
    <row r="1863" spans="2:51" s="12" customFormat="1" ht="10">
      <c r="B1863" s="157"/>
      <c r="D1863" s="158" t="s">
        <v>328</v>
      </c>
      <c r="E1863" s="159" t="s">
        <v>1</v>
      </c>
      <c r="F1863" s="160" t="s">
        <v>1898</v>
      </c>
      <c r="H1863" s="161">
        <v>6.2</v>
      </c>
      <c r="I1863" s="162"/>
      <c r="L1863" s="157"/>
      <c r="M1863" s="163"/>
      <c r="T1863" s="164"/>
      <c r="AT1863" s="159" t="s">
        <v>328</v>
      </c>
      <c r="AU1863" s="159" t="s">
        <v>88</v>
      </c>
      <c r="AV1863" s="12" t="s">
        <v>88</v>
      </c>
      <c r="AW1863" s="12" t="s">
        <v>31</v>
      </c>
      <c r="AX1863" s="12" t="s">
        <v>76</v>
      </c>
      <c r="AY1863" s="159" t="s">
        <v>317</v>
      </c>
    </row>
    <row r="1864" spans="2:51" s="13" customFormat="1" ht="10">
      <c r="B1864" s="165"/>
      <c r="D1864" s="158" t="s">
        <v>328</v>
      </c>
      <c r="E1864" s="166" t="s">
        <v>1</v>
      </c>
      <c r="F1864" s="167" t="s">
        <v>1899</v>
      </c>
      <c r="H1864" s="168">
        <v>6.2</v>
      </c>
      <c r="I1864" s="169"/>
      <c r="L1864" s="165"/>
      <c r="M1864" s="170"/>
      <c r="T1864" s="171"/>
      <c r="AT1864" s="166" t="s">
        <v>328</v>
      </c>
      <c r="AU1864" s="166" t="s">
        <v>88</v>
      </c>
      <c r="AV1864" s="13" t="s">
        <v>92</v>
      </c>
      <c r="AW1864" s="13" t="s">
        <v>31</v>
      </c>
      <c r="AX1864" s="13" t="s">
        <v>76</v>
      </c>
      <c r="AY1864" s="166" t="s">
        <v>317</v>
      </c>
    </row>
    <row r="1865" spans="2:51" s="12" customFormat="1" ht="10">
      <c r="B1865" s="157"/>
      <c r="D1865" s="158" t="s">
        <v>328</v>
      </c>
      <c r="E1865" s="159" t="s">
        <v>1</v>
      </c>
      <c r="F1865" s="160" t="s">
        <v>2530</v>
      </c>
      <c r="H1865" s="161">
        <v>7.45</v>
      </c>
      <c r="I1865" s="162"/>
      <c r="L1865" s="157"/>
      <c r="M1865" s="163"/>
      <c r="T1865" s="164"/>
      <c r="AT1865" s="159" t="s">
        <v>328</v>
      </c>
      <c r="AU1865" s="159" t="s">
        <v>88</v>
      </c>
      <c r="AV1865" s="12" t="s">
        <v>88</v>
      </c>
      <c r="AW1865" s="12" t="s">
        <v>31</v>
      </c>
      <c r="AX1865" s="12" t="s">
        <v>76</v>
      </c>
      <c r="AY1865" s="159" t="s">
        <v>317</v>
      </c>
    </row>
    <row r="1866" spans="2:51" s="13" customFormat="1" ht="10">
      <c r="B1866" s="165"/>
      <c r="D1866" s="158" t="s">
        <v>328</v>
      </c>
      <c r="E1866" s="166" t="s">
        <v>1</v>
      </c>
      <c r="F1866" s="167" t="s">
        <v>1929</v>
      </c>
      <c r="H1866" s="168">
        <v>7.45</v>
      </c>
      <c r="I1866" s="169"/>
      <c r="L1866" s="165"/>
      <c r="M1866" s="170"/>
      <c r="T1866" s="171"/>
      <c r="AT1866" s="166" t="s">
        <v>328</v>
      </c>
      <c r="AU1866" s="166" t="s">
        <v>88</v>
      </c>
      <c r="AV1866" s="13" t="s">
        <v>92</v>
      </c>
      <c r="AW1866" s="13" t="s">
        <v>31</v>
      </c>
      <c r="AX1866" s="13" t="s">
        <v>76</v>
      </c>
      <c r="AY1866" s="166" t="s">
        <v>317</v>
      </c>
    </row>
    <row r="1867" spans="2:51" s="12" customFormat="1" ht="10">
      <c r="B1867" s="157"/>
      <c r="D1867" s="158" t="s">
        <v>328</v>
      </c>
      <c r="E1867" s="159" t="s">
        <v>1</v>
      </c>
      <c r="F1867" s="160" t="s">
        <v>2531</v>
      </c>
      <c r="H1867" s="161">
        <v>10.88</v>
      </c>
      <c r="I1867" s="162"/>
      <c r="L1867" s="157"/>
      <c r="M1867" s="163"/>
      <c r="T1867" s="164"/>
      <c r="AT1867" s="159" t="s">
        <v>328</v>
      </c>
      <c r="AU1867" s="159" t="s">
        <v>88</v>
      </c>
      <c r="AV1867" s="12" t="s">
        <v>88</v>
      </c>
      <c r="AW1867" s="12" t="s">
        <v>31</v>
      </c>
      <c r="AX1867" s="12" t="s">
        <v>76</v>
      </c>
      <c r="AY1867" s="159" t="s">
        <v>317</v>
      </c>
    </row>
    <row r="1868" spans="2:51" s="13" customFormat="1" ht="10">
      <c r="B1868" s="165"/>
      <c r="D1868" s="158" t="s">
        <v>328</v>
      </c>
      <c r="E1868" s="166" t="s">
        <v>1</v>
      </c>
      <c r="F1868" s="167" t="s">
        <v>1931</v>
      </c>
      <c r="H1868" s="168">
        <v>10.88</v>
      </c>
      <c r="I1868" s="169"/>
      <c r="L1868" s="165"/>
      <c r="M1868" s="170"/>
      <c r="T1868" s="171"/>
      <c r="AT1868" s="166" t="s">
        <v>328</v>
      </c>
      <c r="AU1868" s="166" t="s">
        <v>88</v>
      </c>
      <c r="AV1868" s="13" t="s">
        <v>92</v>
      </c>
      <c r="AW1868" s="13" t="s">
        <v>31</v>
      </c>
      <c r="AX1868" s="13" t="s">
        <v>76</v>
      </c>
      <c r="AY1868" s="166" t="s">
        <v>317</v>
      </c>
    </row>
    <row r="1869" spans="2:51" s="12" customFormat="1" ht="10">
      <c r="B1869" s="157"/>
      <c r="D1869" s="158" t="s">
        <v>328</v>
      </c>
      <c r="E1869" s="159" t="s">
        <v>1</v>
      </c>
      <c r="F1869" s="160" t="s">
        <v>1932</v>
      </c>
      <c r="H1869" s="161">
        <v>21.13</v>
      </c>
      <c r="I1869" s="162"/>
      <c r="L1869" s="157"/>
      <c r="M1869" s="163"/>
      <c r="T1869" s="164"/>
      <c r="AT1869" s="159" t="s">
        <v>328</v>
      </c>
      <c r="AU1869" s="159" t="s">
        <v>88</v>
      </c>
      <c r="AV1869" s="12" t="s">
        <v>88</v>
      </c>
      <c r="AW1869" s="12" t="s">
        <v>31</v>
      </c>
      <c r="AX1869" s="12" t="s">
        <v>76</v>
      </c>
      <c r="AY1869" s="159" t="s">
        <v>317</v>
      </c>
    </row>
    <row r="1870" spans="2:51" s="13" customFormat="1" ht="10">
      <c r="B1870" s="165"/>
      <c r="D1870" s="158" t="s">
        <v>328</v>
      </c>
      <c r="E1870" s="166" t="s">
        <v>1</v>
      </c>
      <c r="F1870" s="167" t="s">
        <v>1903</v>
      </c>
      <c r="H1870" s="168">
        <v>21.13</v>
      </c>
      <c r="I1870" s="169"/>
      <c r="L1870" s="165"/>
      <c r="M1870" s="170"/>
      <c r="T1870" s="171"/>
      <c r="AT1870" s="166" t="s">
        <v>328</v>
      </c>
      <c r="AU1870" s="166" t="s">
        <v>88</v>
      </c>
      <c r="AV1870" s="13" t="s">
        <v>92</v>
      </c>
      <c r="AW1870" s="13" t="s">
        <v>31</v>
      </c>
      <c r="AX1870" s="13" t="s">
        <v>76</v>
      </c>
      <c r="AY1870" s="166" t="s">
        <v>317</v>
      </c>
    </row>
    <row r="1871" spans="2:51" s="12" customFormat="1" ht="10">
      <c r="B1871" s="157"/>
      <c r="D1871" s="158" t="s">
        <v>328</v>
      </c>
      <c r="E1871" s="159" t="s">
        <v>1</v>
      </c>
      <c r="F1871" s="160" t="s">
        <v>2532</v>
      </c>
      <c r="H1871" s="161">
        <v>9.1300000000000008</v>
      </c>
      <c r="I1871" s="162"/>
      <c r="L1871" s="157"/>
      <c r="M1871" s="163"/>
      <c r="T1871" s="164"/>
      <c r="AT1871" s="159" t="s">
        <v>328</v>
      </c>
      <c r="AU1871" s="159" t="s">
        <v>88</v>
      </c>
      <c r="AV1871" s="12" t="s">
        <v>88</v>
      </c>
      <c r="AW1871" s="12" t="s">
        <v>31</v>
      </c>
      <c r="AX1871" s="12" t="s">
        <v>76</v>
      </c>
      <c r="AY1871" s="159" t="s">
        <v>317</v>
      </c>
    </row>
    <row r="1872" spans="2:51" s="13" customFormat="1" ht="10">
      <c r="B1872" s="165"/>
      <c r="D1872" s="158" t="s">
        <v>328</v>
      </c>
      <c r="E1872" s="166" t="s">
        <v>1</v>
      </c>
      <c r="F1872" s="167" t="s">
        <v>1905</v>
      </c>
      <c r="H1872" s="168">
        <v>9.1300000000000008</v>
      </c>
      <c r="I1872" s="169"/>
      <c r="L1872" s="165"/>
      <c r="M1872" s="170"/>
      <c r="T1872" s="171"/>
      <c r="AT1872" s="166" t="s">
        <v>328</v>
      </c>
      <c r="AU1872" s="166" t="s">
        <v>88</v>
      </c>
      <c r="AV1872" s="13" t="s">
        <v>92</v>
      </c>
      <c r="AW1872" s="13" t="s">
        <v>31</v>
      </c>
      <c r="AX1872" s="13" t="s">
        <v>76</v>
      </c>
      <c r="AY1872" s="166" t="s">
        <v>317</v>
      </c>
    </row>
    <row r="1873" spans="2:65" s="14" customFormat="1" ht="10">
      <c r="B1873" s="172"/>
      <c r="D1873" s="158" t="s">
        <v>328</v>
      </c>
      <c r="E1873" s="173" t="s">
        <v>1</v>
      </c>
      <c r="F1873" s="174" t="s">
        <v>332</v>
      </c>
      <c r="H1873" s="175">
        <v>1068.9200000000003</v>
      </c>
      <c r="I1873" s="176"/>
      <c r="L1873" s="172"/>
      <c r="M1873" s="177"/>
      <c r="T1873" s="178"/>
      <c r="AT1873" s="173" t="s">
        <v>328</v>
      </c>
      <c r="AU1873" s="173" t="s">
        <v>88</v>
      </c>
      <c r="AV1873" s="14" t="s">
        <v>323</v>
      </c>
      <c r="AW1873" s="14" t="s">
        <v>31</v>
      </c>
      <c r="AX1873" s="14" t="s">
        <v>83</v>
      </c>
      <c r="AY1873" s="173" t="s">
        <v>317</v>
      </c>
    </row>
    <row r="1874" spans="2:65" s="1" customFormat="1" ht="55.5" customHeight="1">
      <c r="B1874" s="142"/>
      <c r="C1874" s="179" t="s">
        <v>2533</v>
      </c>
      <c r="D1874" s="179" t="s">
        <v>454</v>
      </c>
      <c r="E1874" s="180" t="s">
        <v>2534</v>
      </c>
      <c r="F1874" s="181" t="s">
        <v>2535</v>
      </c>
      <c r="G1874" s="182" t="s">
        <v>444</v>
      </c>
      <c r="H1874" s="183">
        <v>70.644999999999996</v>
      </c>
      <c r="I1874" s="184"/>
      <c r="J1874" s="185">
        <f>ROUND(I1874*H1874,2)</f>
        <v>0</v>
      </c>
      <c r="K1874" s="186"/>
      <c r="L1874" s="187"/>
      <c r="M1874" s="188" t="s">
        <v>1</v>
      </c>
      <c r="N1874" s="189" t="s">
        <v>42</v>
      </c>
      <c r="P1874" s="153">
        <f>O1874*H1874</f>
        <v>0</v>
      </c>
      <c r="Q1874" s="153">
        <v>2.9999999999999997E-4</v>
      </c>
      <c r="R1874" s="153">
        <f>Q1874*H1874</f>
        <v>2.1193499999999997E-2</v>
      </c>
      <c r="S1874" s="153">
        <v>0</v>
      </c>
      <c r="T1874" s="154">
        <f>S1874*H1874</f>
        <v>0</v>
      </c>
      <c r="AR1874" s="155" t="s">
        <v>481</v>
      </c>
      <c r="AT1874" s="155" t="s">
        <v>454</v>
      </c>
      <c r="AU1874" s="155" t="s">
        <v>88</v>
      </c>
      <c r="AY1874" s="16" t="s">
        <v>317</v>
      </c>
      <c r="BE1874" s="156">
        <f>IF(N1874="základná",J1874,0)</f>
        <v>0</v>
      </c>
      <c r="BF1874" s="156">
        <f>IF(N1874="znížená",J1874,0)</f>
        <v>0</v>
      </c>
      <c r="BG1874" s="156">
        <f>IF(N1874="zákl. prenesená",J1874,0)</f>
        <v>0</v>
      </c>
      <c r="BH1874" s="156">
        <f>IF(N1874="zníž. prenesená",J1874,0)</f>
        <v>0</v>
      </c>
      <c r="BI1874" s="156">
        <f>IF(N1874="nulová",J1874,0)</f>
        <v>0</v>
      </c>
      <c r="BJ1874" s="16" t="s">
        <v>88</v>
      </c>
      <c r="BK1874" s="156">
        <f>ROUND(I1874*H1874,2)</f>
        <v>0</v>
      </c>
      <c r="BL1874" s="16" t="s">
        <v>396</v>
      </c>
      <c r="BM1874" s="155" t="s">
        <v>2536</v>
      </c>
    </row>
    <row r="1875" spans="2:65" s="12" customFormat="1" ht="10">
      <c r="B1875" s="157"/>
      <c r="D1875" s="158" t="s">
        <v>328</v>
      </c>
      <c r="E1875" s="159" t="s">
        <v>1</v>
      </c>
      <c r="F1875" s="160" t="s">
        <v>1996</v>
      </c>
      <c r="H1875" s="161">
        <v>12.17</v>
      </c>
      <c r="I1875" s="162"/>
      <c r="L1875" s="157"/>
      <c r="M1875" s="163"/>
      <c r="T1875" s="164"/>
      <c r="AT1875" s="159" t="s">
        <v>328</v>
      </c>
      <c r="AU1875" s="159" t="s">
        <v>88</v>
      </c>
      <c r="AV1875" s="12" t="s">
        <v>88</v>
      </c>
      <c r="AW1875" s="12" t="s">
        <v>31</v>
      </c>
      <c r="AX1875" s="12" t="s">
        <v>76</v>
      </c>
      <c r="AY1875" s="159" t="s">
        <v>317</v>
      </c>
    </row>
    <row r="1876" spans="2:65" s="13" customFormat="1" ht="10">
      <c r="B1876" s="165"/>
      <c r="D1876" s="158" t="s">
        <v>328</v>
      </c>
      <c r="E1876" s="166" t="s">
        <v>1</v>
      </c>
      <c r="F1876" s="167" t="s">
        <v>1949</v>
      </c>
      <c r="H1876" s="168">
        <v>12.17</v>
      </c>
      <c r="I1876" s="169"/>
      <c r="L1876" s="165"/>
      <c r="M1876" s="170"/>
      <c r="T1876" s="171"/>
      <c r="AT1876" s="166" t="s">
        <v>328</v>
      </c>
      <c r="AU1876" s="166" t="s">
        <v>88</v>
      </c>
      <c r="AV1876" s="13" t="s">
        <v>92</v>
      </c>
      <c r="AW1876" s="13" t="s">
        <v>31</v>
      </c>
      <c r="AX1876" s="13" t="s">
        <v>76</v>
      </c>
      <c r="AY1876" s="166" t="s">
        <v>317</v>
      </c>
    </row>
    <row r="1877" spans="2:65" s="12" customFormat="1" ht="10">
      <c r="B1877" s="157"/>
      <c r="D1877" s="158" t="s">
        <v>328</v>
      </c>
      <c r="E1877" s="159" t="s">
        <v>1</v>
      </c>
      <c r="F1877" s="160" t="s">
        <v>1950</v>
      </c>
      <c r="H1877" s="161">
        <v>4.62</v>
      </c>
      <c r="I1877" s="162"/>
      <c r="L1877" s="157"/>
      <c r="M1877" s="163"/>
      <c r="T1877" s="164"/>
      <c r="AT1877" s="159" t="s">
        <v>328</v>
      </c>
      <c r="AU1877" s="159" t="s">
        <v>88</v>
      </c>
      <c r="AV1877" s="12" t="s">
        <v>88</v>
      </c>
      <c r="AW1877" s="12" t="s">
        <v>31</v>
      </c>
      <c r="AX1877" s="12" t="s">
        <v>76</v>
      </c>
      <c r="AY1877" s="159" t="s">
        <v>317</v>
      </c>
    </row>
    <row r="1878" spans="2:65" s="12" customFormat="1" ht="10">
      <c r="B1878" s="157"/>
      <c r="D1878" s="158" t="s">
        <v>328</v>
      </c>
      <c r="E1878" s="159" t="s">
        <v>1</v>
      </c>
      <c r="F1878" s="160" t="s">
        <v>1951</v>
      </c>
      <c r="H1878" s="161">
        <v>13.7</v>
      </c>
      <c r="I1878" s="162"/>
      <c r="L1878" s="157"/>
      <c r="M1878" s="163"/>
      <c r="T1878" s="164"/>
      <c r="AT1878" s="159" t="s">
        <v>328</v>
      </c>
      <c r="AU1878" s="159" t="s">
        <v>88</v>
      </c>
      <c r="AV1878" s="12" t="s">
        <v>88</v>
      </c>
      <c r="AW1878" s="12" t="s">
        <v>31</v>
      </c>
      <c r="AX1878" s="12" t="s">
        <v>76</v>
      </c>
      <c r="AY1878" s="159" t="s">
        <v>317</v>
      </c>
    </row>
    <row r="1879" spans="2:65" s="12" customFormat="1" ht="10">
      <c r="B1879" s="157"/>
      <c r="D1879" s="158" t="s">
        <v>328</v>
      </c>
      <c r="E1879" s="159" t="s">
        <v>1</v>
      </c>
      <c r="F1879" s="160" t="s">
        <v>1952</v>
      </c>
      <c r="H1879" s="161">
        <v>22.93</v>
      </c>
      <c r="I1879" s="162"/>
      <c r="L1879" s="157"/>
      <c r="M1879" s="163"/>
      <c r="T1879" s="164"/>
      <c r="AT1879" s="159" t="s">
        <v>328</v>
      </c>
      <c r="AU1879" s="159" t="s">
        <v>88</v>
      </c>
      <c r="AV1879" s="12" t="s">
        <v>88</v>
      </c>
      <c r="AW1879" s="12" t="s">
        <v>31</v>
      </c>
      <c r="AX1879" s="12" t="s">
        <v>76</v>
      </c>
      <c r="AY1879" s="159" t="s">
        <v>317</v>
      </c>
    </row>
    <row r="1880" spans="2:65" s="13" customFormat="1" ht="10">
      <c r="B1880" s="165"/>
      <c r="D1880" s="158" t="s">
        <v>328</v>
      </c>
      <c r="E1880" s="166" t="s">
        <v>1</v>
      </c>
      <c r="F1880" s="167" t="s">
        <v>1953</v>
      </c>
      <c r="H1880" s="168">
        <v>41.25</v>
      </c>
      <c r="I1880" s="169"/>
      <c r="L1880" s="165"/>
      <c r="M1880" s="170"/>
      <c r="T1880" s="171"/>
      <c r="AT1880" s="166" t="s">
        <v>328</v>
      </c>
      <c r="AU1880" s="166" t="s">
        <v>88</v>
      </c>
      <c r="AV1880" s="13" t="s">
        <v>92</v>
      </c>
      <c r="AW1880" s="13" t="s">
        <v>31</v>
      </c>
      <c r="AX1880" s="13" t="s">
        <v>76</v>
      </c>
      <c r="AY1880" s="166" t="s">
        <v>317</v>
      </c>
    </row>
    <row r="1881" spans="2:65" s="12" customFormat="1" ht="10">
      <c r="B1881" s="157"/>
      <c r="D1881" s="158" t="s">
        <v>328</v>
      </c>
      <c r="E1881" s="159" t="s">
        <v>1</v>
      </c>
      <c r="F1881" s="160" t="s">
        <v>1955</v>
      </c>
      <c r="H1881" s="161">
        <v>15.84</v>
      </c>
      <c r="I1881" s="162"/>
      <c r="L1881" s="157"/>
      <c r="M1881" s="163"/>
      <c r="T1881" s="164"/>
      <c r="AT1881" s="159" t="s">
        <v>328</v>
      </c>
      <c r="AU1881" s="159" t="s">
        <v>88</v>
      </c>
      <c r="AV1881" s="12" t="s">
        <v>88</v>
      </c>
      <c r="AW1881" s="12" t="s">
        <v>31</v>
      </c>
      <c r="AX1881" s="12" t="s">
        <v>76</v>
      </c>
      <c r="AY1881" s="159" t="s">
        <v>317</v>
      </c>
    </row>
    <row r="1882" spans="2:65" s="13" customFormat="1" ht="10">
      <c r="B1882" s="165"/>
      <c r="D1882" s="158" t="s">
        <v>328</v>
      </c>
      <c r="E1882" s="166" t="s">
        <v>1</v>
      </c>
      <c r="F1882" s="167" t="s">
        <v>1907</v>
      </c>
      <c r="H1882" s="168">
        <v>15.84</v>
      </c>
      <c r="I1882" s="169"/>
      <c r="L1882" s="165"/>
      <c r="M1882" s="170"/>
      <c r="T1882" s="171"/>
      <c r="AT1882" s="166" t="s">
        <v>328</v>
      </c>
      <c r="AU1882" s="166" t="s">
        <v>88</v>
      </c>
      <c r="AV1882" s="13" t="s">
        <v>92</v>
      </c>
      <c r="AW1882" s="13" t="s">
        <v>31</v>
      </c>
      <c r="AX1882" s="13" t="s">
        <v>76</v>
      </c>
      <c r="AY1882" s="166" t="s">
        <v>317</v>
      </c>
    </row>
    <row r="1883" spans="2:65" s="14" customFormat="1" ht="10">
      <c r="B1883" s="172"/>
      <c r="D1883" s="158" t="s">
        <v>328</v>
      </c>
      <c r="E1883" s="173" t="s">
        <v>1</v>
      </c>
      <c r="F1883" s="174" t="s">
        <v>332</v>
      </c>
      <c r="H1883" s="175">
        <v>69.260000000000005</v>
      </c>
      <c r="I1883" s="176"/>
      <c r="L1883" s="172"/>
      <c r="M1883" s="177"/>
      <c r="T1883" s="178"/>
      <c r="AT1883" s="173" t="s">
        <v>328</v>
      </c>
      <c r="AU1883" s="173" t="s">
        <v>88</v>
      </c>
      <c r="AV1883" s="14" t="s">
        <v>323</v>
      </c>
      <c r="AW1883" s="14" t="s">
        <v>31</v>
      </c>
      <c r="AX1883" s="14" t="s">
        <v>83</v>
      </c>
      <c r="AY1883" s="173" t="s">
        <v>317</v>
      </c>
    </row>
    <row r="1884" spans="2:65" s="12" customFormat="1" ht="10">
      <c r="B1884" s="157"/>
      <c r="D1884" s="158" t="s">
        <v>328</v>
      </c>
      <c r="F1884" s="160" t="s">
        <v>2537</v>
      </c>
      <c r="H1884" s="161">
        <v>70.644999999999996</v>
      </c>
      <c r="I1884" s="162"/>
      <c r="L1884" s="157"/>
      <c r="M1884" s="163"/>
      <c r="T1884" s="164"/>
      <c r="AT1884" s="159" t="s">
        <v>328</v>
      </c>
      <c r="AU1884" s="159" t="s">
        <v>88</v>
      </c>
      <c r="AV1884" s="12" t="s">
        <v>88</v>
      </c>
      <c r="AW1884" s="12" t="s">
        <v>3</v>
      </c>
      <c r="AX1884" s="12" t="s">
        <v>83</v>
      </c>
      <c r="AY1884" s="159" t="s">
        <v>317</v>
      </c>
    </row>
    <row r="1885" spans="2:65" s="1" customFormat="1" ht="49" customHeight="1">
      <c r="B1885" s="142"/>
      <c r="C1885" s="179" t="s">
        <v>2538</v>
      </c>
      <c r="D1885" s="179" t="s">
        <v>454</v>
      </c>
      <c r="E1885" s="180" t="s">
        <v>2539</v>
      </c>
      <c r="F1885" s="181" t="s">
        <v>2540</v>
      </c>
      <c r="G1885" s="182" t="s">
        <v>444</v>
      </c>
      <c r="H1885" s="183">
        <v>11.098000000000001</v>
      </c>
      <c r="I1885" s="184"/>
      <c r="J1885" s="185">
        <f>ROUND(I1885*H1885,2)</f>
        <v>0</v>
      </c>
      <c r="K1885" s="186"/>
      <c r="L1885" s="187"/>
      <c r="M1885" s="188" t="s">
        <v>1</v>
      </c>
      <c r="N1885" s="189" t="s">
        <v>42</v>
      </c>
      <c r="P1885" s="153">
        <f>O1885*H1885</f>
        <v>0</v>
      </c>
      <c r="Q1885" s="153">
        <v>2.9999999999999997E-4</v>
      </c>
      <c r="R1885" s="153">
        <f>Q1885*H1885</f>
        <v>3.3293999999999997E-3</v>
      </c>
      <c r="S1885" s="153">
        <v>0</v>
      </c>
      <c r="T1885" s="154">
        <f>S1885*H1885</f>
        <v>0</v>
      </c>
      <c r="AR1885" s="155" t="s">
        <v>481</v>
      </c>
      <c r="AT1885" s="155" t="s">
        <v>454</v>
      </c>
      <c r="AU1885" s="155" t="s">
        <v>88</v>
      </c>
      <c r="AY1885" s="16" t="s">
        <v>317</v>
      </c>
      <c r="BE1885" s="156">
        <f>IF(N1885="základná",J1885,0)</f>
        <v>0</v>
      </c>
      <c r="BF1885" s="156">
        <f>IF(N1885="znížená",J1885,0)</f>
        <v>0</v>
      </c>
      <c r="BG1885" s="156">
        <f>IF(N1885="zákl. prenesená",J1885,0)</f>
        <v>0</v>
      </c>
      <c r="BH1885" s="156">
        <f>IF(N1885="zníž. prenesená",J1885,0)</f>
        <v>0</v>
      </c>
      <c r="BI1885" s="156">
        <f>IF(N1885="nulová",J1885,0)</f>
        <v>0</v>
      </c>
      <c r="BJ1885" s="16" t="s">
        <v>88</v>
      </c>
      <c r="BK1885" s="156">
        <f>ROUND(I1885*H1885,2)</f>
        <v>0</v>
      </c>
      <c r="BL1885" s="16" t="s">
        <v>396</v>
      </c>
      <c r="BM1885" s="155" t="s">
        <v>2541</v>
      </c>
    </row>
    <row r="1886" spans="2:65" s="12" customFormat="1" ht="10">
      <c r="B1886" s="157"/>
      <c r="D1886" s="158" t="s">
        <v>328</v>
      </c>
      <c r="E1886" s="159" t="s">
        <v>1</v>
      </c>
      <c r="F1886" s="160" t="s">
        <v>1930</v>
      </c>
      <c r="H1886" s="161">
        <v>10.88</v>
      </c>
      <c r="I1886" s="162"/>
      <c r="L1886" s="157"/>
      <c r="M1886" s="163"/>
      <c r="T1886" s="164"/>
      <c r="AT1886" s="159" t="s">
        <v>328</v>
      </c>
      <c r="AU1886" s="159" t="s">
        <v>88</v>
      </c>
      <c r="AV1886" s="12" t="s">
        <v>88</v>
      </c>
      <c r="AW1886" s="12" t="s">
        <v>31</v>
      </c>
      <c r="AX1886" s="12" t="s">
        <v>76</v>
      </c>
      <c r="AY1886" s="159" t="s">
        <v>317</v>
      </c>
    </row>
    <row r="1887" spans="2:65" s="13" customFormat="1" ht="10">
      <c r="B1887" s="165"/>
      <c r="D1887" s="158" t="s">
        <v>328</v>
      </c>
      <c r="E1887" s="166" t="s">
        <v>1</v>
      </c>
      <c r="F1887" s="167" t="s">
        <v>1931</v>
      </c>
      <c r="H1887" s="168">
        <v>10.88</v>
      </c>
      <c r="I1887" s="169"/>
      <c r="L1887" s="165"/>
      <c r="M1887" s="170"/>
      <c r="T1887" s="171"/>
      <c r="AT1887" s="166" t="s">
        <v>328</v>
      </c>
      <c r="AU1887" s="166" t="s">
        <v>88</v>
      </c>
      <c r="AV1887" s="13" t="s">
        <v>92</v>
      </c>
      <c r="AW1887" s="13" t="s">
        <v>31</v>
      </c>
      <c r="AX1887" s="13" t="s">
        <v>76</v>
      </c>
      <c r="AY1887" s="166" t="s">
        <v>317</v>
      </c>
    </row>
    <row r="1888" spans="2:65" s="14" customFormat="1" ht="10">
      <c r="B1888" s="172"/>
      <c r="D1888" s="158" t="s">
        <v>328</v>
      </c>
      <c r="E1888" s="173" t="s">
        <v>1</v>
      </c>
      <c r="F1888" s="174" t="s">
        <v>332</v>
      </c>
      <c r="H1888" s="175">
        <v>10.88</v>
      </c>
      <c r="I1888" s="176"/>
      <c r="L1888" s="172"/>
      <c r="M1888" s="177"/>
      <c r="T1888" s="178"/>
      <c r="AT1888" s="173" t="s">
        <v>328</v>
      </c>
      <c r="AU1888" s="173" t="s">
        <v>88</v>
      </c>
      <c r="AV1888" s="14" t="s">
        <v>323</v>
      </c>
      <c r="AW1888" s="14" t="s">
        <v>31</v>
      </c>
      <c r="AX1888" s="14" t="s">
        <v>83</v>
      </c>
      <c r="AY1888" s="173" t="s">
        <v>317</v>
      </c>
    </row>
    <row r="1889" spans="2:65" s="12" customFormat="1" ht="10">
      <c r="B1889" s="157"/>
      <c r="D1889" s="158" t="s">
        <v>328</v>
      </c>
      <c r="F1889" s="160" t="s">
        <v>2542</v>
      </c>
      <c r="H1889" s="161">
        <v>11.098000000000001</v>
      </c>
      <c r="I1889" s="162"/>
      <c r="L1889" s="157"/>
      <c r="M1889" s="163"/>
      <c r="T1889" s="164"/>
      <c r="AT1889" s="159" t="s">
        <v>328</v>
      </c>
      <c r="AU1889" s="159" t="s">
        <v>88</v>
      </c>
      <c r="AV1889" s="12" t="s">
        <v>88</v>
      </c>
      <c r="AW1889" s="12" t="s">
        <v>3</v>
      </c>
      <c r="AX1889" s="12" t="s">
        <v>83</v>
      </c>
      <c r="AY1889" s="159" t="s">
        <v>317</v>
      </c>
    </row>
    <row r="1890" spans="2:65" s="1" customFormat="1" ht="55.5" customHeight="1">
      <c r="B1890" s="142"/>
      <c r="C1890" s="179" t="s">
        <v>2543</v>
      </c>
      <c r="D1890" s="179" t="s">
        <v>454</v>
      </c>
      <c r="E1890" s="180" t="s">
        <v>2544</v>
      </c>
      <c r="F1890" s="181" t="s">
        <v>2545</v>
      </c>
      <c r="G1890" s="182" t="s">
        <v>444</v>
      </c>
      <c r="H1890" s="183">
        <v>560.98</v>
      </c>
      <c r="I1890" s="184"/>
      <c r="J1890" s="185">
        <f>ROUND(I1890*H1890,2)</f>
        <v>0</v>
      </c>
      <c r="K1890" s="186"/>
      <c r="L1890" s="187"/>
      <c r="M1890" s="188" t="s">
        <v>1</v>
      </c>
      <c r="N1890" s="189" t="s">
        <v>42</v>
      </c>
      <c r="P1890" s="153">
        <f>O1890*H1890</f>
        <v>0</v>
      </c>
      <c r="Q1890" s="153">
        <v>4.4999999999999999E-4</v>
      </c>
      <c r="R1890" s="153">
        <f>Q1890*H1890</f>
        <v>0.25244100000000003</v>
      </c>
      <c r="S1890" s="153">
        <v>0</v>
      </c>
      <c r="T1890" s="154">
        <f>S1890*H1890</f>
        <v>0</v>
      </c>
      <c r="AR1890" s="155" t="s">
        <v>481</v>
      </c>
      <c r="AT1890" s="155" t="s">
        <v>454</v>
      </c>
      <c r="AU1890" s="155" t="s">
        <v>88</v>
      </c>
      <c r="AY1890" s="16" t="s">
        <v>317</v>
      </c>
      <c r="BE1890" s="156">
        <f>IF(N1890="základná",J1890,0)</f>
        <v>0</v>
      </c>
      <c r="BF1890" s="156">
        <f>IF(N1890="znížená",J1890,0)</f>
        <v>0</v>
      </c>
      <c r="BG1890" s="156">
        <f>IF(N1890="zákl. prenesená",J1890,0)</f>
        <v>0</v>
      </c>
      <c r="BH1890" s="156">
        <f>IF(N1890="zníž. prenesená",J1890,0)</f>
        <v>0</v>
      </c>
      <c r="BI1890" s="156">
        <f>IF(N1890="nulová",J1890,0)</f>
        <v>0</v>
      </c>
      <c r="BJ1890" s="16" t="s">
        <v>88</v>
      </c>
      <c r="BK1890" s="156">
        <f>ROUND(I1890*H1890,2)</f>
        <v>0</v>
      </c>
      <c r="BL1890" s="16" t="s">
        <v>396</v>
      </c>
      <c r="BM1890" s="155" t="s">
        <v>2546</v>
      </c>
    </row>
    <row r="1891" spans="2:65" s="12" customFormat="1" ht="10">
      <c r="B1891" s="157"/>
      <c r="D1891" s="158" t="s">
        <v>328</v>
      </c>
      <c r="E1891" s="159" t="s">
        <v>1</v>
      </c>
      <c r="F1891" s="160" t="s">
        <v>1942</v>
      </c>
      <c r="H1891" s="161">
        <v>38.99</v>
      </c>
      <c r="I1891" s="162"/>
      <c r="L1891" s="157"/>
      <c r="M1891" s="163"/>
      <c r="T1891" s="164"/>
      <c r="AT1891" s="159" t="s">
        <v>328</v>
      </c>
      <c r="AU1891" s="159" t="s">
        <v>88</v>
      </c>
      <c r="AV1891" s="12" t="s">
        <v>88</v>
      </c>
      <c r="AW1891" s="12" t="s">
        <v>31</v>
      </c>
      <c r="AX1891" s="12" t="s">
        <v>76</v>
      </c>
      <c r="AY1891" s="159" t="s">
        <v>317</v>
      </c>
    </row>
    <row r="1892" spans="2:65" s="12" customFormat="1" ht="10">
      <c r="B1892" s="157"/>
      <c r="D1892" s="158" t="s">
        <v>328</v>
      </c>
      <c r="E1892" s="159" t="s">
        <v>1</v>
      </c>
      <c r="F1892" s="160" t="s">
        <v>1943</v>
      </c>
      <c r="H1892" s="161">
        <v>66.36</v>
      </c>
      <c r="I1892" s="162"/>
      <c r="L1892" s="157"/>
      <c r="M1892" s="163"/>
      <c r="T1892" s="164"/>
      <c r="AT1892" s="159" t="s">
        <v>328</v>
      </c>
      <c r="AU1892" s="159" t="s">
        <v>88</v>
      </c>
      <c r="AV1892" s="12" t="s">
        <v>88</v>
      </c>
      <c r="AW1892" s="12" t="s">
        <v>31</v>
      </c>
      <c r="AX1892" s="12" t="s">
        <v>76</v>
      </c>
      <c r="AY1892" s="159" t="s">
        <v>317</v>
      </c>
    </row>
    <row r="1893" spans="2:65" s="12" customFormat="1" ht="10">
      <c r="B1893" s="157"/>
      <c r="D1893" s="158" t="s">
        <v>328</v>
      </c>
      <c r="E1893" s="159" t="s">
        <v>1</v>
      </c>
      <c r="F1893" s="160" t="s">
        <v>1944</v>
      </c>
      <c r="H1893" s="161">
        <v>13.23</v>
      </c>
      <c r="I1893" s="162"/>
      <c r="L1893" s="157"/>
      <c r="M1893" s="163"/>
      <c r="T1893" s="164"/>
      <c r="AT1893" s="159" t="s">
        <v>328</v>
      </c>
      <c r="AU1893" s="159" t="s">
        <v>88</v>
      </c>
      <c r="AV1893" s="12" t="s">
        <v>88</v>
      </c>
      <c r="AW1893" s="12" t="s">
        <v>31</v>
      </c>
      <c r="AX1893" s="12" t="s">
        <v>76</v>
      </c>
      <c r="AY1893" s="159" t="s">
        <v>317</v>
      </c>
    </row>
    <row r="1894" spans="2:65" s="13" customFormat="1" ht="10">
      <c r="B1894" s="165"/>
      <c r="D1894" s="158" t="s">
        <v>328</v>
      </c>
      <c r="E1894" s="166" t="s">
        <v>1</v>
      </c>
      <c r="F1894" s="167" t="s">
        <v>1945</v>
      </c>
      <c r="H1894" s="168">
        <v>118.58</v>
      </c>
      <c r="I1894" s="169"/>
      <c r="L1894" s="165"/>
      <c r="M1894" s="170"/>
      <c r="T1894" s="171"/>
      <c r="AT1894" s="166" t="s">
        <v>328</v>
      </c>
      <c r="AU1894" s="166" t="s">
        <v>88</v>
      </c>
      <c r="AV1894" s="13" t="s">
        <v>92</v>
      </c>
      <c r="AW1894" s="13" t="s">
        <v>31</v>
      </c>
      <c r="AX1894" s="13" t="s">
        <v>76</v>
      </c>
      <c r="AY1894" s="166" t="s">
        <v>317</v>
      </c>
    </row>
    <row r="1895" spans="2:65" s="12" customFormat="1" ht="10">
      <c r="B1895" s="157"/>
      <c r="D1895" s="158" t="s">
        <v>328</v>
      </c>
      <c r="E1895" s="159" t="s">
        <v>1</v>
      </c>
      <c r="F1895" s="160" t="s">
        <v>1994</v>
      </c>
      <c r="H1895" s="161">
        <v>431.4</v>
      </c>
      <c r="I1895" s="162"/>
      <c r="L1895" s="157"/>
      <c r="M1895" s="163"/>
      <c r="T1895" s="164"/>
      <c r="AT1895" s="159" t="s">
        <v>328</v>
      </c>
      <c r="AU1895" s="159" t="s">
        <v>88</v>
      </c>
      <c r="AV1895" s="12" t="s">
        <v>88</v>
      </c>
      <c r="AW1895" s="12" t="s">
        <v>31</v>
      </c>
      <c r="AX1895" s="12" t="s">
        <v>76</v>
      </c>
      <c r="AY1895" s="159" t="s">
        <v>317</v>
      </c>
    </row>
    <row r="1896" spans="2:65" s="13" customFormat="1" ht="10">
      <c r="B1896" s="165"/>
      <c r="D1896" s="158" t="s">
        <v>328</v>
      </c>
      <c r="E1896" s="166" t="s">
        <v>1</v>
      </c>
      <c r="F1896" s="167" t="s">
        <v>1947</v>
      </c>
      <c r="H1896" s="168">
        <v>431.4</v>
      </c>
      <c r="I1896" s="169"/>
      <c r="L1896" s="165"/>
      <c r="M1896" s="170"/>
      <c r="T1896" s="171"/>
      <c r="AT1896" s="166" t="s">
        <v>328</v>
      </c>
      <c r="AU1896" s="166" t="s">
        <v>88</v>
      </c>
      <c r="AV1896" s="13" t="s">
        <v>92</v>
      </c>
      <c r="AW1896" s="13" t="s">
        <v>31</v>
      </c>
      <c r="AX1896" s="13" t="s">
        <v>76</v>
      </c>
      <c r="AY1896" s="166" t="s">
        <v>317</v>
      </c>
    </row>
    <row r="1897" spans="2:65" s="14" customFormat="1" ht="10">
      <c r="B1897" s="172"/>
      <c r="D1897" s="158" t="s">
        <v>328</v>
      </c>
      <c r="E1897" s="173" t="s">
        <v>1</v>
      </c>
      <c r="F1897" s="174" t="s">
        <v>332</v>
      </c>
      <c r="H1897" s="175">
        <v>549.98</v>
      </c>
      <c r="I1897" s="176"/>
      <c r="L1897" s="172"/>
      <c r="M1897" s="177"/>
      <c r="T1897" s="178"/>
      <c r="AT1897" s="173" t="s">
        <v>328</v>
      </c>
      <c r="AU1897" s="173" t="s">
        <v>88</v>
      </c>
      <c r="AV1897" s="14" t="s">
        <v>323</v>
      </c>
      <c r="AW1897" s="14" t="s">
        <v>31</v>
      </c>
      <c r="AX1897" s="14" t="s">
        <v>83</v>
      </c>
      <c r="AY1897" s="173" t="s">
        <v>317</v>
      </c>
    </row>
    <row r="1898" spans="2:65" s="12" customFormat="1" ht="10">
      <c r="B1898" s="157"/>
      <c r="D1898" s="158" t="s">
        <v>328</v>
      </c>
      <c r="F1898" s="160" t="s">
        <v>2547</v>
      </c>
      <c r="H1898" s="161">
        <v>560.98</v>
      </c>
      <c r="I1898" s="162"/>
      <c r="L1898" s="157"/>
      <c r="M1898" s="163"/>
      <c r="T1898" s="164"/>
      <c r="AT1898" s="159" t="s">
        <v>328</v>
      </c>
      <c r="AU1898" s="159" t="s">
        <v>88</v>
      </c>
      <c r="AV1898" s="12" t="s">
        <v>88</v>
      </c>
      <c r="AW1898" s="12" t="s">
        <v>3</v>
      </c>
      <c r="AX1898" s="12" t="s">
        <v>83</v>
      </c>
      <c r="AY1898" s="159" t="s">
        <v>317</v>
      </c>
    </row>
    <row r="1899" spans="2:65" s="1" customFormat="1" ht="55.5" customHeight="1">
      <c r="B1899" s="142"/>
      <c r="C1899" s="179" t="s">
        <v>2548</v>
      </c>
      <c r="D1899" s="179" t="s">
        <v>454</v>
      </c>
      <c r="E1899" s="180" t="s">
        <v>2549</v>
      </c>
      <c r="F1899" s="181" t="s">
        <v>2550</v>
      </c>
      <c r="G1899" s="182" t="s">
        <v>444</v>
      </c>
      <c r="H1899" s="183">
        <v>289.649</v>
      </c>
      <c r="I1899" s="184"/>
      <c r="J1899" s="185">
        <f>ROUND(I1899*H1899,2)</f>
        <v>0</v>
      </c>
      <c r="K1899" s="186"/>
      <c r="L1899" s="187"/>
      <c r="M1899" s="188" t="s">
        <v>1</v>
      </c>
      <c r="N1899" s="189" t="s">
        <v>42</v>
      </c>
      <c r="P1899" s="153">
        <f>O1899*H1899</f>
        <v>0</v>
      </c>
      <c r="Q1899" s="153">
        <v>4.4999999999999999E-4</v>
      </c>
      <c r="R1899" s="153">
        <f>Q1899*H1899</f>
        <v>0.13034204999999999</v>
      </c>
      <c r="S1899" s="153">
        <v>0</v>
      </c>
      <c r="T1899" s="154">
        <f>S1899*H1899</f>
        <v>0</v>
      </c>
      <c r="AR1899" s="155" t="s">
        <v>481</v>
      </c>
      <c r="AT1899" s="155" t="s">
        <v>454</v>
      </c>
      <c r="AU1899" s="155" t="s">
        <v>88</v>
      </c>
      <c r="AY1899" s="16" t="s">
        <v>317</v>
      </c>
      <c r="BE1899" s="156">
        <f>IF(N1899="základná",J1899,0)</f>
        <v>0</v>
      </c>
      <c r="BF1899" s="156">
        <f>IF(N1899="znížená",J1899,0)</f>
        <v>0</v>
      </c>
      <c r="BG1899" s="156">
        <f>IF(N1899="zákl. prenesená",J1899,0)</f>
        <v>0</v>
      </c>
      <c r="BH1899" s="156">
        <f>IF(N1899="zníž. prenesená",J1899,0)</f>
        <v>0</v>
      </c>
      <c r="BI1899" s="156">
        <f>IF(N1899="nulová",J1899,0)</f>
        <v>0</v>
      </c>
      <c r="BJ1899" s="16" t="s">
        <v>88</v>
      </c>
      <c r="BK1899" s="156">
        <f>ROUND(I1899*H1899,2)</f>
        <v>0</v>
      </c>
      <c r="BL1899" s="16" t="s">
        <v>396</v>
      </c>
      <c r="BM1899" s="155" t="s">
        <v>2551</v>
      </c>
    </row>
    <row r="1900" spans="2:65" s="12" customFormat="1" ht="10">
      <c r="B1900" s="157"/>
      <c r="D1900" s="158" t="s">
        <v>328</v>
      </c>
      <c r="E1900" s="159" t="s">
        <v>1</v>
      </c>
      <c r="F1900" s="160" t="s">
        <v>1941</v>
      </c>
      <c r="H1900" s="161">
        <v>241.71</v>
      </c>
      <c r="I1900" s="162"/>
      <c r="L1900" s="157"/>
      <c r="M1900" s="163"/>
      <c r="T1900" s="164"/>
      <c r="AT1900" s="159" t="s">
        <v>328</v>
      </c>
      <c r="AU1900" s="159" t="s">
        <v>88</v>
      </c>
      <c r="AV1900" s="12" t="s">
        <v>88</v>
      </c>
      <c r="AW1900" s="12" t="s">
        <v>31</v>
      </c>
      <c r="AX1900" s="12" t="s">
        <v>76</v>
      </c>
      <c r="AY1900" s="159" t="s">
        <v>317</v>
      </c>
    </row>
    <row r="1901" spans="2:65" s="13" customFormat="1" ht="10">
      <c r="B1901" s="165"/>
      <c r="D1901" s="158" t="s">
        <v>328</v>
      </c>
      <c r="E1901" s="166" t="s">
        <v>1</v>
      </c>
      <c r="F1901" s="167" t="s">
        <v>1891</v>
      </c>
      <c r="H1901" s="168">
        <v>241.71</v>
      </c>
      <c r="I1901" s="169"/>
      <c r="L1901" s="165"/>
      <c r="M1901" s="170"/>
      <c r="T1901" s="171"/>
      <c r="AT1901" s="166" t="s">
        <v>328</v>
      </c>
      <c r="AU1901" s="166" t="s">
        <v>88</v>
      </c>
      <c r="AV1901" s="13" t="s">
        <v>92</v>
      </c>
      <c r="AW1901" s="13" t="s">
        <v>31</v>
      </c>
      <c r="AX1901" s="13" t="s">
        <v>76</v>
      </c>
      <c r="AY1901" s="166" t="s">
        <v>317</v>
      </c>
    </row>
    <row r="1902" spans="2:65" s="12" customFormat="1" ht="10">
      <c r="B1902" s="157"/>
      <c r="D1902" s="158" t="s">
        <v>328</v>
      </c>
      <c r="E1902" s="159" t="s">
        <v>1</v>
      </c>
      <c r="F1902" s="160" t="s">
        <v>1902</v>
      </c>
      <c r="H1902" s="161">
        <v>42.26</v>
      </c>
      <c r="I1902" s="162"/>
      <c r="L1902" s="157"/>
      <c r="M1902" s="163"/>
      <c r="T1902" s="164"/>
      <c r="AT1902" s="159" t="s">
        <v>328</v>
      </c>
      <c r="AU1902" s="159" t="s">
        <v>88</v>
      </c>
      <c r="AV1902" s="12" t="s">
        <v>88</v>
      </c>
      <c r="AW1902" s="12" t="s">
        <v>31</v>
      </c>
      <c r="AX1902" s="12" t="s">
        <v>76</v>
      </c>
      <c r="AY1902" s="159" t="s">
        <v>317</v>
      </c>
    </row>
    <row r="1903" spans="2:65" s="13" customFormat="1" ht="10">
      <c r="B1903" s="165"/>
      <c r="D1903" s="158" t="s">
        <v>328</v>
      </c>
      <c r="E1903" s="166" t="s">
        <v>1</v>
      </c>
      <c r="F1903" s="167" t="s">
        <v>1903</v>
      </c>
      <c r="H1903" s="168">
        <v>42.26</v>
      </c>
      <c r="I1903" s="169"/>
      <c r="L1903" s="165"/>
      <c r="M1903" s="170"/>
      <c r="T1903" s="171"/>
      <c r="AT1903" s="166" t="s">
        <v>328</v>
      </c>
      <c r="AU1903" s="166" t="s">
        <v>88</v>
      </c>
      <c r="AV1903" s="13" t="s">
        <v>92</v>
      </c>
      <c r="AW1903" s="13" t="s">
        <v>31</v>
      </c>
      <c r="AX1903" s="13" t="s">
        <v>76</v>
      </c>
      <c r="AY1903" s="166" t="s">
        <v>317</v>
      </c>
    </row>
    <row r="1904" spans="2:65" s="14" customFormat="1" ht="10">
      <c r="B1904" s="172"/>
      <c r="D1904" s="158" t="s">
        <v>328</v>
      </c>
      <c r="E1904" s="173" t="s">
        <v>1</v>
      </c>
      <c r="F1904" s="174" t="s">
        <v>332</v>
      </c>
      <c r="H1904" s="175">
        <v>283.97000000000003</v>
      </c>
      <c r="I1904" s="176"/>
      <c r="L1904" s="172"/>
      <c r="M1904" s="177"/>
      <c r="T1904" s="178"/>
      <c r="AT1904" s="173" t="s">
        <v>328</v>
      </c>
      <c r="AU1904" s="173" t="s">
        <v>88</v>
      </c>
      <c r="AV1904" s="14" t="s">
        <v>323</v>
      </c>
      <c r="AW1904" s="14" t="s">
        <v>31</v>
      </c>
      <c r="AX1904" s="14" t="s">
        <v>83</v>
      </c>
      <c r="AY1904" s="173" t="s">
        <v>317</v>
      </c>
    </row>
    <row r="1905" spans="2:65" s="12" customFormat="1" ht="10">
      <c r="B1905" s="157"/>
      <c r="D1905" s="158" t="s">
        <v>328</v>
      </c>
      <c r="F1905" s="160" t="s">
        <v>2552</v>
      </c>
      <c r="H1905" s="161">
        <v>289.649</v>
      </c>
      <c r="I1905" s="162"/>
      <c r="L1905" s="157"/>
      <c r="M1905" s="163"/>
      <c r="T1905" s="164"/>
      <c r="AT1905" s="159" t="s">
        <v>328</v>
      </c>
      <c r="AU1905" s="159" t="s">
        <v>88</v>
      </c>
      <c r="AV1905" s="12" t="s">
        <v>88</v>
      </c>
      <c r="AW1905" s="12" t="s">
        <v>3</v>
      </c>
      <c r="AX1905" s="12" t="s">
        <v>83</v>
      </c>
      <c r="AY1905" s="159" t="s">
        <v>317</v>
      </c>
    </row>
    <row r="1906" spans="2:65" s="1" customFormat="1" ht="49" customHeight="1">
      <c r="B1906" s="142"/>
      <c r="C1906" s="179" t="s">
        <v>2553</v>
      </c>
      <c r="D1906" s="179" t="s">
        <v>454</v>
      </c>
      <c r="E1906" s="180" t="s">
        <v>2554</v>
      </c>
      <c r="F1906" s="181" t="s">
        <v>2555</v>
      </c>
      <c r="G1906" s="182" t="s">
        <v>444</v>
      </c>
      <c r="H1906" s="183">
        <v>9.1300000000000008</v>
      </c>
      <c r="I1906" s="184"/>
      <c r="J1906" s="185">
        <f>ROUND(I1906*H1906,2)</f>
        <v>0</v>
      </c>
      <c r="K1906" s="186"/>
      <c r="L1906" s="187"/>
      <c r="M1906" s="188" t="s">
        <v>1</v>
      </c>
      <c r="N1906" s="189" t="s">
        <v>42</v>
      </c>
      <c r="P1906" s="153">
        <f>O1906*H1906</f>
        <v>0</v>
      </c>
      <c r="Q1906" s="153">
        <v>7.5000000000000002E-4</v>
      </c>
      <c r="R1906" s="153">
        <f>Q1906*H1906</f>
        <v>6.8475000000000012E-3</v>
      </c>
      <c r="S1906" s="153">
        <v>0</v>
      </c>
      <c r="T1906" s="154">
        <f>S1906*H1906</f>
        <v>0</v>
      </c>
      <c r="AR1906" s="155" t="s">
        <v>481</v>
      </c>
      <c r="AT1906" s="155" t="s">
        <v>454</v>
      </c>
      <c r="AU1906" s="155" t="s">
        <v>88</v>
      </c>
      <c r="AY1906" s="16" t="s">
        <v>317</v>
      </c>
      <c r="BE1906" s="156">
        <f>IF(N1906="základná",J1906,0)</f>
        <v>0</v>
      </c>
      <c r="BF1906" s="156">
        <f>IF(N1906="znížená",J1906,0)</f>
        <v>0</v>
      </c>
      <c r="BG1906" s="156">
        <f>IF(N1906="zákl. prenesená",J1906,0)</f>
        <v>0</v>
      </c>
      <c r="BH1906" s="156">
        <f>IF(N1906="zníž. prenesená",J1906,0)</f>
        <v>0</v>
      </c>
      <c r="BI1906" s="156">
        <f>IF(N1906="nulová",J1906,0)</f>
        <v>0</v>
      </c>
      <c r="BJ1906" s="16" t="s">
        <v>88</v>
      </c>
      <c r="BK1906" s="156">
        <f>ROUND(I1906*H1906,2)</f>
        <v>0</v>
      </c>
      <c r="BL1906" s="16" t="s">
        <v>396</v>
      </c>
      <c r="BM1906" s="155" t="s">
        <v>2556</v>
      </c>
    </row>
    <row r="1907" spans="2:65" s="12" customFormat="1" ht="10">
      <c r="B1907" s="157"/>
      <c r="D1907" s="158" t="s">
        <v>328</v>
      </c>
      <c r="E1907" s="159" t="s">
        <v>1</v>
      </c>
      <c r="F1907" s="160" t="s">
        <v>1904</v>
      </c>
      <c r="H1907" s="161">
        <v>9.1300000000000008</v>
      </c>
      <c r="I1907" s="162"/>
      <c r="L1907" s="157"/>
      <c r="M1907" s="163"/>
      <c r="T1907" s="164"/>
      <c r="AT1907" s="159" t="s">
        <v>328</v>
      </c>
      <c r="AU1907" s="159" t="s">
        <v>88</v>
      </c>
      <c r="AV1907" s="12" t="s">
        <v>88</v>
      </c>
      <c r="AW1907" s="12" t="s">
        <v>31</v>
      </c>
      <c r="AX1907" s="12" t="s">
        <v>76</v>
      </c>
      <c r="AY1907" s="159" t="s">
        <v>317</v>
      </c>
    </row>
    <row r="1908" spans="2:65" s="13" customFormat="1" ht="10">
      <c r="B1908" s="165"/>
      <c r="D1908" s="158" t="s">
        <v>328</v>
      </c>
      <c r="E1908" s="166" t="s">
        <v>1</v>
      </c>
      <c r="F1908" s="167" t="s">
        <v>1905</v>
      </c>
      <c r="H1908" s="168">
        <v>9.1300000000000008</v>
      </c>
      <c r="I1908" s="169"/>
      <c r="L1908" s="165"/>
      <c r="M1908" s="170"/>
      <c r="T1908" s="171"/>
      <c r="AT1908" s="166" t="s">
        <v>328</v>
      </c>
      <c r="AU1908" s="166" t="s">
        <v>88</v>
      </c>
      <c r="AV1908" s="13" t="s">
        <v>92</v>
      </c>
      <c r="AW1908" s="13" t="s">
        <v>31</v>
      </c>
      <c r="AX1908" s="13" t="s">
        <v>76</v>
      </c>
      <c r="AY1908" s="166" t="s">
        <v>317</v>
      </c>
    </row>
    <row r="1909" spans="2:65" s="14" customFormat="1" ht="10">
      <c r="B1909" s="172"/>
      <c r="D1909" s="158" t="s">
        <v>328</v>
      </c>
      <c r="E1909" s="173" t="s">
        <v>1</v>
      </c>
      <c r="F1909" s="174" t="s">
        <v>332</v>
      </c>
      <c r="H1909" s="175">
        <v>9.1300000000000008</v>
      </c>
      <c r="I1909" s="176"/>
      <c r="L1909" s="172"/>
      <c r="M1909" s="177"/>
      <c r="T1909" s="178"/>
      <c r="AT1909" s="173" t="s">
        <v>328</v>
      </c>
      <c r="AU1909" s="173" t="s">
        <v>88</v>
      </c>
      <c r="AV1909" s="14" t="s">
        <v>323</v>
      </c>
      <c r="AW1909" s="14" t="s">
        <v>31</v>
      </c>
      <c r="AX1909" s="14" t="s">
        <v>83</v>
      </c>
      <c r="AY1909" s="173" t="s">
        <v>317</v>
      </c>
    </row>
    <row r="1910" spans="2:65" s="1" customFormat="1" ht="55.5" customHeight="1">
      <c r="B1910" s="142"/>
      <c r="C1910" s="179" t="s">
        <v>2557</v>
      </c>
      <c r="D1910" s="179" t="s">
        <v>454</v>
      </c>
      <c r="E1910" s="180" t="s">
        <v>2558</v>
      </c>
      <c r="F1910" s="181" t="s">
        <v>2559</v>
      </c>
      <c r="G1910" s="182" t="s">
        <v>444</v>
      </c>
      <c r="H1910" s="183">
        <v>132.15100000000001</v>
      </c>
      <c r="I1910" s="184"/>
      <c r="J1910" s="185">
        <f>ROUND(I1910*H1910,2)</f>
        <v>0</v>
      </c>
      <c r="K1910" s="186"/>
      <c r="L1910" s="187"/>
      <c r="M1910" s="188" t="s">
        <v>1</v>
      </c>
      <c r="N1910" s="189" t="s">
        <v>42</v>
      </c>
      <c r="P1910" s="153">
        <f>O1910*H1910</f>
        <v>0</v>
      </c>
      <c r="Q1910" s="153">
        <v>1.1999999999999999E-3</v>
      </c>
      <c r="R1910" s="153">
        <f>Q1910*H1910</f>
        <v>0.15858120000000001</v>
      </c>
      <c r="S1910" s="153">
        <v>0</v>
      </c>
      <c r="T1910" s="154">
        <f>S1910*H1910</f>
        <v>0</v>
      </c>
      <c r="AR1910" s="155" t="s">
        <v>481</v>
      </c>
      <c r="AT1910" s="155" t="s">
        <v>454</v>
      </c>
      <c r="AU1910" s="155" t="s">
        <v>88</v>
      </c>
      <c r="AY1910" s="16" t="s">
        <v>317</v>
      </c>
      <c r="BE1910" s="156">
        <f>IF(N1910="základná",J1910,0)</f>
        <v>0</v>
      </c>
      <c r="BF1910" s="156">
        <f>IF(N1910="znížená",J1910,0)</f>
        <v>0</v>
      </c>
      <c r="BG1910" s="156">
        <f>IF(N1910="zákl. prenesená",J1910,0)</f>
        <v>0</v>
      </c>
      <c r="BH1910" s="156">
        <f>IF(N1910="zníž. prenesená",J1910,0)</f>
        <v>0</v>
      </c>
      <c r="BI1910" s="156">
        <f>IF(N1910="nulová",J1910,0)</f>
        <v>0</v>
      </c>
      <c r="BJ1910" s="16" t="s">
        <v>88</v>
      </c>
      <c r="BK1910" s="156">
        <f>ROUND(I1910*H1910,2)</f>
        <v>0</v>
      </c>
      <c r="BL1910" s="16" t="s">
        <v>396</v>
      </c>
      <c r="BM1910" s="155" t="s">
        <v>2560</v>
      </c>
    </row>
    <row r="1911" spans="2:65" s="12" customFormat="1" ht="10">
      <c r="B1911" s="157"/>
      <c r="D1911" s="158" t="s">
        <v>328</v>
      </c>
      <c r="E1911" s="159" t="s">
        <v>1</v>
      </c>
      <c r="F1911" s="160" t="s">
        <v>1933</v>
      </c>
      <c r="H1911" s="161">
        <v>46.86</v>
      </c>
      <c r="I1911" s="162"/>
      <c r="L1911" s="157"/>
      <c r="M1911" s="163"/>
      <c r="T1911" s="164"/>
      <c r="AT1911" s="159" t="s">
        <v>328</v>
      </c>
      <c r="AU1911" s="159" t="s">
        <v>88</v>
      </c>
      <c r="AV1911" s="12" t="s">
        <v>88</v>
      </c>
      <c r="AW1911" s="12" t="s">
        <v>31</v>
      </c>
      <c r="AX1911" s="12" t="s">
        <v>76</v>
      </c>
      <c r="AY1911" s="159" t="s">
        <v>317</v>
      </c>
    </row>
    <row r="1912" spans="2:65" s="12" customFormat="1" ht="10">
      <c r="B1912" s="157"/>
      <c r="D1912" s="158" t="s">
        <v>328</v>
      </c>
      <c r="E1912" s="159" t="s">
        <v>1</v>
      </c>
      <c r="F1912" s="160" t="s">
        <v>1934</v>
      </c>
      <c r="H1912" s="161">
        <v>4.24</v>
      </c>
      <c r="I1912" s="162"/>
      <c r="L1912" s="157"/>
      <c r="M1912" s="163"/>
      <c r="T1912" s="164"/>
      <c r="AT1912" s="159" t="s">
        <v>328</v>
      </c>
      <c r="AU1912" s="159" t="s">
        <v>88</v>
      </c>
      <c r="AV1912" s="12" t="s">
        <v>88</v>
      </c>
      <c r="AW1912" s="12" t="s">
        <v>31</v>
      </c>
      <c r="AX1912" s="12" t="s">
        <v>76</v>
      </c>
      <c r="AY1912" s="159" t="s">
        <v>317</v>
      </c>
    </row>
    <row r="1913" spans="2:65" s="12" customFormat="1" ht="10">
      <c r="B1913" s="157"/>
      <c r="D1913" s="158" t="s">
        <v>328</v>
      </c>
      <c r="E1913" s="159" t="s">
        <v>1</v>
      </c>
      <c r="F1913" s="160" t="s">
        <v>1935</v>
      </c>
      <c r="H1913" s="161">
        <v>38.770000000000003</v>
      </c>
      <c r="I1913" s="162"/>
      <c r="L1913" s="157"/>
      <c r="M1913" s="163"/>
      <c r="T1913" s="164"/>
      <c r="AT1913" s="159" t="s">
        <v>328</v>
      </c>
      <c r="AU1913" s="159" t="s">
        <v>88</v>
      </c>
      <c r="AV1913" s="12" t="s">
        <v>88</v>
      </c>
      <c r="AW1913" s="12" t="s">
        <v>31</v>
      </c>
      <c r="AX1913" s="12" t="s">
        <v>76</v>
      </c>
      <c r="AY1913" s="159" t="s">
        <v>317</v>
      </c>
    </row>
    <row r="1914" spans="2:65" s="13" customFormat="1" ht="10">
      <c r="B1914" s="165"/>
      <c r="D1914" s="158" t="s">
        <v>328</v>
      </c>
      <c r="E1914" s="166" t="s">
        <v>1</v>
      </c>
      <c r="F1914" s="167" t="s">
        <v>2529</v>
      </c>
      <c r="H1914" s="168">
        <v>89.87</v>
      </c>
      <c r="I1914" s="169"/>
      <c r="L1914" s="165"/>
      <c r="M1914" s="170"/>
      <c r="T1914" s="171"/>
      <c r="AT1914" s="166" t="s">
        <v>328</v>
      </c>
      <c r="AU1914" s="166" t="s">
        <v>88</v>
      </c>
      <c r="AV1914" s="13" t="s">
        <v>92</v>
      </c>
      <c r="AW1914" s="13" t="s">
        <v>31</v>
      </c>
      <c r="AX1914" s="13" t="s">
        <v>76</v>
      </c>
      <c r="AY1914" s="166" t="s">
        <v>317</v>
      </c>
    </row>
    <row r="1915" spans="2:65" s="12" customFormat="1" ht="10">
      <c r="B1915" s="157"/>
      <c r="D1915" s="158" t="s">
        <v>328</v>
      </c>
      <c r="E1915" s="159" t="s">
        <v>1</v>
      </c>
      <c r="F1915" s="160" t="s">
        <v>1937</v>
      </c>
      <c r="H1915" s="161">
        <v>11.4</v>
      </c>
      <c r="I1915" s="162"/>
      <c r="L1915" s="157"/>
      <c r="M1915" s="163"/>
      <c r="T1915" s="164"/>
      <c r="AT1915" s="159" t="s">
        <v>328</v>
      </c>
      <c r="AU1915" s="159" t="s">
        <v>88</v>
      </c>
      <c r="AV1915" s="12" t="s">
        <v>88</v>
      </c>
      <c r="AW1915" s="12" t="s">
        <v>31</v>
      </c>
      <c r="AX1915" s="12" t="s">
        <v>76</v>
      </c>
      <c r="AY1915" s="159" t="s">
        <v>317</v>
      </c>
    </row>
    <row r="1916" spans="2:65" s="13" customFormat="1" ht="10">
      <c r="B1916" s="165"/>
      <c r="D1916" s="158" t="s">
        <v>328</v>
      </c>
      <c r="E1916" s="166" t="s">
        <v>1</v>
      </c>
      <c r="F1916" s="167" t="s">
        <v>1938</v>
      </c>
      <c r="H1916" s="168">
        <v>11.4</v>
      </c>
      <c r="I1916" s="169"/>
      <c r="L1916" s="165"/>
      <c r="M1916" s="170"/>
      <c r="T1916" s="171"/>
      <c r="AT1916" s="166" t="s">
        <v>328</v>
      </c>
      <c r="AU1916" s="166" t="s">
        <v>88</v>
      </c>
      <c r="AV1916" s="13" t="s">
        <v>92</v>
      </c>
      <c r="AW1916" s="13" t="s">
        <v>31</v>
      </c>
      <c r="AX1916" s="13" t="s">
        <v>76</v>
      </c>
      <c r="AY1916" s="166" t="s">
        <v>317</v>
      </c>
    </row>
    <row r="1917" spans="2:65" s="12" customFormat="1" ht="10">
      <c r="B1917" s="157"/>
      <c r="D1917" s="158" t="s">
        <v>328</v>
      </c>
      <c r="E1917" s="159" t="s">
        <v>1</v>
      </c>
      <c r="F1917" s="160" t="s">
        <v>1939</v>
      </c>
      <c r="H1917" s="161">
        <v>28.29</v>
      </c>
      <c r="I1917" s="162"/>
      <c r="L1917" s="157"/>
      <c r="M1917" s="163"/>
      <c r="T1917" s="164"/>
      <c r="AT1917" s="159" t="s">
        <v>328</v>
      </c>
      <c r="AU1917" s="159" t="s">
        <v>88</v>
      </c>
      <c r="AV1917" s="12" t="s">
        <v>88</v>
      </c>
      <c r="AW1917" s="12" t="s">
        <v>31</v>
      </c>
      <c r="AX1917" s="12" t="s">
        <v>76</v>
      </c>
      <c r="AY1917" s="159" t="s">
        <v>317</v>
      </c>
    </row>
    <row r="1918" spans="2:65" s="13" customFormat="1" ht="10">
      <c r="B1918" s="165"/>
      <c r="D1918" s="158" t="s">
        <v>328</v>
      </c>
      <c r="E1918" s="166" t="s">
        <v>1</v>
      </c>
      <c r="F1918" s="167" t="s">
        <v>1940</v>
      </c>
      <c r="H1918" s="168">
        <v>28.29</v>
      </c>
      <c r="I1918" s="169"/>
      <c r="L1918" s="165"/>
      <c r="M1918" s="170"/>
      <c r="T1918" s="171"/>
      <c r="AT1918" s="166" t="s">
        <v>328</v>
      </c>
      <c r="AU1918" s="166" t="s">
        <v>88</v>
      </c>
      <c r="AV1918" s="13" t="s">
        <v>92</v>
      </c>
      <c r="AW1918" s="13" t="s">
        <v>31</v>
      </c>
      <c r="AX1918" s="13" t="s">
        <v>76</v>
      </c>
      <c r="AY1918" s="166" t="s">
        <v>317</v>
      </c>
    </row>
    <row r="1919" spans="2:65" s="14" customFormat="1" ht="10">
      <c r="B1919" s="172"/>
      <c r="D1919" s="158" t="s">
        <v>328</v>
      </c>
      <c r="E1919" s="173" t="s">
        <v>1</v>
      </c>
      <c r="F1919" s="174" t="s">
        <v>332</v>
      </c>
      <c r="H1919" s="175">
        <v>129.56</v>
      </c>
      <c r="I1919" s="176"/>
      <c r="L1919" s="172"/>
      <c r="M1919" s="177"/>
      <c r="T1919" s="178"/>
      <c r="AT1919" s="173" t="s">
        <v>328</v>
      </c>
      <c r="AU1919" s="173" t="s">
        <v>88</v>
      </c>
      <c r="AV1919" s="14" t="s">
        <v>323</v>
      </c>
      <c r="AW1919" s="14" t="s">
        <v>31</v>
      </c>
      <c r="AX1919" s="14" t="s">
        <v>83</v>
      </c>
      <c r="AY1919" s="173" t="s">
        <v>317</v>
      </c>
    </row>
    <row r="1920" spans="2:65" s="12" customFormat="1" ht="10">
      <c r="B1920" s="157"/>
      <c r="D1920" s="158" t="s">
        <v>328</v>
      </c>
      <c r="F1920" s="160" t="s">
        <v>2561</v>
      </c>
      <c r="H1920" s="161">
        <v>132.15100000000001</v>
      </c>
      <c r="I1920" s="162"/>
      <c r="L1920" s="157"/>
      <c r="M1920" s="163"/>
      <c r="T1920" s="164"/>
      <c r="AT1920" s="159" t="s">
        <v>328</v>
      </c>
      <c r="AU1920" s="159" t="s">
        <v>88</v>
      </c>
      <c r="AV1920" s="12" t="s">
        <v>88</v>
      </c>
      <c r="AW1920" s="12" t="s">
        <v>3</v>
      </c>
      <c r="AX1920" s="12" t="s">
        <v>83</v>
      </c>
      <c r="AY1920" s="159" t="s">
        <v>317</v>
      </c>
    </row>
    <row r="1921" spans="2:65" s="1" customFormat="1" ht="49" customHeight="1">
      <c r="B1921" s="142"/>
      <c r="C1921" s="179" t="s">
        <v>2562</v>
      </c>
      <c r="D1921" s="179" t="s">
        <v>454</v>
      </c>
      <c r="E1921" s="180" t="s">
        <v>2563</v>
      </c>
      <c r="F1921" s="181" t="s">
        <v>2564</v>
      </c>
      <c r="G1921" s="182" t="s">
        <v>444</v>
      </c>
      <c r="H1921" s="183">
        <v>54.121000000000002</v>
      </c>
      <c r="I1921" s="184"/>
      <c r="J1921" s="185">
        <f>ROUND(I1921*H1921,2)</f>
        <v>0</v>
      </c>
      <c r="K1921" s="186"/>
      <c r="L1921" s="187"/>
      <c r="M1921" s="188" t="s">
        <v>1</v>
      </c>
      <c r="N1921" s="189" t="s">
        <v>42</v>
      </c>
      <c r="P1921" s="153">
        <f>O1921*H1921</f>
        <v>0</v>
      </c>
      <c r="Q1921" s="153">
        <v>1.1999999999999999E-3</v>
      </c>
      <c r="R1921" s="153">
        <f>Q1921*H1921</f>
        <v>6.4945199999999995E-2</v>
      </c>
      <c r="S1921" s="153">
        <v>0</v>
      </c>
      <c r="T1921" s="154">
        <f>S1921*H1921</f>
        <v>0</v>
      </c>
      <c r="AR1921" s="155" t="s">
        <v>481</v>
      </c>
      <c r="AT1921" s="155" t="s">
        <v>454</v>
      </c>
      <c r="AU1921" s="155" t="s">
        <v>88</v>
      </c>
      <c r="AY1921" s="16" t="s">
        <v>317</v>
      </c>
      <c r="BE1921" s="156">
        <f>IF(N1921="základná",J1921,0)</f>
        <v>0</v>
      </c>
      <c r="BF1921" s="156">
        <f>IF(N1921="znížená",J1921,0)</f>
        <v>0</v>
      </c>
      <c r="BG1921" s="156">
        <f>IF(N1921="zákl. prenesená",J1921,0)</f>
        <v>0</v>
      </c>
      <c r="BH1921" s="156">
        <f>IF(N1921="zníž. prenesená",J1921,0)</f>
        <v>0</v>
      </c>
      <c r="BI1921" s="156">
        <f>IF(N1921="nulová",J1921,0)</f>
        <v>0</v>
      </c>
      <c r="BJ1921" s="16" t="s">
        <v>88</v>
      </c>
      <c r="BK1921" s="156">
        <f>ROUND(I1921*H1921,2)</f>
        <v>0</v>
      </c>
      <c r="BL1921" s="16" t="s">
        <v>396</v>
      </c>
      <c r="BM1921" s="155" t="s">
        <v>2565</v>
      </c>
    </row>
    <row r="1922" spans="2:65" s="12" customFormat="1" ht="10">
      <c r="B1922" s="157"/>
      <c r="D1922" s="158" t="s">
        <v>328</v>
      </c>
      <c r="E1922" s="159" t="s">
        <v>1</v>
      </c>
      <c r="F1922" s="160" t="s">
        <v>1933</v>
      </c>
      <c r="H1922" s="161">
        <v>46.86</v>
      </c>
      <c r="I1922" s="162"/>
      <c r="L1922" s="157"/>
      <c r="M1922" s="163"/>
      <c r="T1922" s="164"/>
      <c r="AT1922" s="159" t="s">
        <v>328</v>
      </c>
      <c r="AU1922" s="159" t="s">
        <v>88</v>
      </c>
      <c r="AV1922" s="12" t="s">
        <v>88</v>
      </c>
      <c r="AW1922" s="12" t="s">
        <v>31</v>
      </c>
      <c r="AX1922" s="12" t="s">
        <v>76</v>
      </c>
      <c r="AY1922" s="159" t="s">
        <v>317</v>
      </c>
    </row>
    <row r="1923" spans="2:65" s="12" customFormat="1" ht="10">
      <c r="B1923" s="157"/>
      <c r="D1923" s="158" t="s">
        <v>328</v>
      </c>
      <c r="E1923" s="159" t="s">
        <v>1</v>
      </c>
      <c r="F1923" s="160" t="s">
        <v>2483</v>
      </c>
      <c r="H1923" s="161">
        <v>6.2</v>
      </c>
      <c r="I1923" s="162"/>
      <c r="L1923" s="157"/>
      <c r="M1923" s="163"/>
      <c r="T1923" s="164"/>
      <c r="AT1923" s="159" t="s">
        <v>328</v>
      </c>
      <c r="AU1923" s="159" t="s">
        <v>88</v>
      </c>
      <c r="AV1923" s="12" t="s">
        <v>88</v>
      </c>
      <c r="AW1923" s="12" t="s">
        <v>31</v>
      </c>
      <c r="AX1923" s="12" t="s">
        <v>76</v>
      </c>
      <c r="AY1923" s="159" t="s">
        <v>317</v>
      </c>
    </row>
    <row r="1924" spans="2:65" s="13" customFormat="1" ht="10">
      <c r="B1924" s="165"/>
      <c r="D1924" s="158" t="s">
        <v>328</v>
      </c>
      <c r="E1924" s="166" t="s">
        <v>1</v>
      </c>
      <c r="F1924" s="167" t="s">
        <v>1899</v>
      </c>
      <c r="H1924" s="168">
        <v>53.06</v>
      </c>
      <c r="I1924" s="169"/>
      <c r="L1924" s="165"/>
      <c r="M1924" s="170"/>
      <c r="T1924" s="171"/>
      <c r="AT1924" s="166" t="s">
        <v>328</v>
      </c>
      <c r="AU1924" s="166" t="s">
        <v>88</v>
      </c>
      <c r="AV1924" s="13" t="s">
        <v>92</v>
      </c>
      <c r="AW1924" s="13" t="s">
        <v>31</v>
      </c>
      <c r="AX1924" s="13" t="s">
        <v>76</v>
      </c>
      <c r="AY1924" s="166" t="s">
        <v>317</v>
      </c>
    </row>
    <row r="1925" spans="2:65" s="14" customFormat="1" ht="10">
      <c r="B1925" s="172"/>
      <c r="D1925" s="158" t="s">
        <v>328</v>
      </c>
      <c r="E1925" s="173" t="s">
        <v>1</v>
      </c>
      <c r="F1925" s="174" t="s">
        <v>332</v>
      </c>
      <c r="H1925" s="175">
        <v>53.06</v>
      </c>
      <c r="I1925" s="176"/>
      <c r="L1925" s="172"/>
      <c r="M1925" s="177"/>
      <c r="T1925" s="178"/>
      <c r="AT1925" s="173" t="s">
        <v>328</v>
      </c>
      <c r="AU1925" s="173" t="s">
        <v>88</v>
      </c>
      <c r="AV1925" s="14" t="s">
        <v>323</v>
      </c>
      <c r="AW1925" s="14" t="s">
        <v>31</v>
      </c>
      <c r="AX1925" s="14" t="s">
        <v>83</v>
      </c>
      <c r="AY1925" s="173" t="s">
        <v>317</v>
      </c>
    </row>
    <row r="1926" spans="2:65" s="12" customFormat="1" ht="10">
      <c r="B1926" s="157"/>
      <c r="D1926" s="158" t="s">
        <v>328</v>
      </c>
      <c r="F1926" s="160" t="s">
        <v>2566</v>
      </c>
      <c r="H1926" s="161">
        <v>54.121000000000002</v>
      </c>
      <c r="I1926" s="162"/>
      <c r="L1926" s="157"/>
      <c r="M1926" s="163"/>
      <c r="T1926" s="164"/>
      <c r="AT1926" s="159" t="s">
        <v>328</v>
      </c>
      <c r="AU1926" s="159" t="s">
        <v>88</v>
      </c>
      <c r="AV1926" s="12" t="s">
        <v>88</v>
      </c>
      <c r="AW1926" s="12" t="s">
        <v>3</v>
      </c>
      <c r="AX1926" s="12" t="s">
        <v>83</v>
      </c>
      <c r="AY1926" s="159" t="s">
        <v>317</v>
      </c>
    </row>
    <row r="1927" spans="2:65" s="1" customFormat="1" ht="49" customHeight="1">
      <c r="B1927" s="142"/>
      <c r="C1927" s="179" t="s">
        <v>2567</v>
      </c>
      <c r="D1927" s="179" t="s">
        <v>454</v>
      </c>
      <c r="E1927" s="180" t="s">
        <v>2568</v>
      </c>
      <c r="F1927" s="181" t="s">
        <v>2569</v>
      </c>
      <c r="G1927" s="182" t="s">
        <v>444</v>
      </c>
      <c r="H1927" s="183">
        <v>10.577</v>
      </c>
      <c r="I1927" s="184"/>
      <c r="J1927" s="185">
        <f>ROUND(I1927*H1927,2)</f>
        <v>0</v>
      </c>
      <c r="K1927" s="186"/>
      <c r="L1927" s="187"/>
      <c r="M1927" s="188" t="s">
        <v>1</v>
      </c>
      <c r="N1927" s="189" t="s">
        <v>42</v>
      </c>
      <c r="P1927" s="153">
        <f>O1927*H1927</f>
        <v>0</v>
      </c>
      <c r="Q1927" s="153">
        <v>1.3500000000000001E-3</v>
      </c>
      <c r="R1927" s="153">
        <f>Q1927*H1927</f>
        <v>1.427895E-2</v>
      </c>
      <c r="S1927" s="153">
        <v>0</v>
      </c>
      <c r="T1927" s="154">
        <f>S1927*H1927</f>
        <v>0</v>
      </c>
      <c r="AR1927" s="155" t="s">
        <v>481</v>
      </c>
      <c r="AT1927" s="155" t="s">
        <v>454</v>
      </c>
      <c r="AU1927" s="155" t="s">
        <v>88</v>
      </c>
      <c r="AY1927" s="16" t="s">
        <v>317</v>
      </c>
      <c r="BE1927" s="156">
        <f>IF(N1927="základná",J1927,0)</f>
        <v>0</v>
      </c>
      <c r="BF1927" s="156">
        <f>IF(N1927="znížená",J1927,0)</f>
        <v>0</v>
      </c>
      <c r="BG1927" s="156">
        <f>IF(N1927="zákl. prenesená",J1927,0)</f>
        <v>0</v>
      </c>
      <c r="BH1927" s="156">
        <f>IF(N1927="zníž. prenesená",J1927,0)</f>
        <v>0</v>
      </c>
      <c r="BI1927" s="156">
        <f>IF(N1927="nulová",J1927,0)</f>
        <v>0</v>
      </c>
      <c r="BJ1927" s="16" t="s">
        <v>88</v>
      </c>
      <c r="BK1927" s="156">
        <f>ROUND(I1927*H1927,2)</f>
        <v>0</v>
      </c>
      <c r="BL1927" s="16" t="s">
        <v>396</v>
      </c>
      <c r="BM1927" s="155" t="s">
        <v>2570</v>
      </c>
    </row>
    <row r="1928" spans="2:65" s="12" customFormat="1" ht="10">
      <c r="B1928" s="157"/>
      <c r="D1928" s="158" t="s">
        <v>328</v>
      </c>
      <c r="E1928" s="159" t="s">
        <v>1</v>
      </c>
      <c r="F1928" s="160" t="s">
        <v>1968</v>
      </c>
      <c r="H1928" s="161">
        <v>6</v>
      </c>
      <c r="I1928" s="162"/>
      <c r="L1928" s="157"/>
      <c r="M1928" s="163"/>
      <c r="T1928" s="164"/>
      <c r="AT1928" s="159" t="s">
        <v>328</v>
      </c>
      <c r="AU1928" s="159" t="s">
        <v>88</v>
      </c>
      <c r="AV1928" s="12" t="s">
        <v>88</v>
      </c>
      <c r="AW1928" s="12" t="s">
        <v>31</v>
      </c>
      <c r="AX1928" s="12" t="s">
        <v>76</v>
      </c>
      <c r="AY1928" s="159" t="s">
        <v>317</v>
      </c>
    </row>
    <row r="1929" spans="2:65" s="12" customFormat="1" ht="10">
      <c r="B1929" s="157"/>
      <c r="D1929" s="158" t="s">
        <v>328</v>
      </c>
      <c r="E1929" s="159" t="s">
        <v>1</v>
      </c>
      <c r="F1929" s="160" t="s">
        <v>2032</v>
      </c>
      <c r="H1929" s="161">
        <v>4.37</v>
      </c>
      <c r="I1929" s="162"/>
      <c r="L1929" s="157"/>
      <c r="M1929" s="163"/>
      <c r="T1929" s="164"/>
      <c r="AT1929" s="159" t="s">
        <v>328</v>
      </c>
      <c r="AU1929" s="159" t="s">
        <v>88</v>
      </c>
      <c r="AV1929" s="12" t="s">
        <v>88</v>
      </c>
      <c r="AW1929" s="12" t="s">
        <v>31</v>
      </c>
      <c r="AX1929" s="12" t="s">
        <v>76</v>
      </c>
      <c r="AY1929" s="159" t="s">
        <v>317</v>
      </c>
    </row>
    <row r="1930" spans="2:65" s="13" customFormat="1" ht="10">
      <c r="B1930" s="165"/>
      <c r="D1930" s="158" t="s">
        <v>328</v>
      </c>
      <c r="E1930" s="166" t="s">
        <v>1</v>
      </c>
      <c r="F1930" s="167" t="s">
        <v>2571</v>
      </c>
      <c r="H1930" s="168">
        <v>10.370000000000001</v>
      </c>
      <c r="I1930" s="169"/>
      <c r="L1930" s="165"/>
      <c r="M1930" s="170"/>
      <c r="T1930" s="171"/>
      <c r="AT1930" s="166" t="s">
        <v>328</v>
      </c>
      <c r="AU1930" s="166" t="s">
        <v>88</v>
      </c>
      <c r="AV1930" s="13" t="s">
        <v>92</v>
      </c>
      <c r="AW1930" s="13" t="s">
        <v>31</v>
      </c>
      <c r="AX1930" s="13" t="s">
        <v>76</v>
      </c>
      <c r="AY1930" s="166" t="s">
        <v>317</v>
      </c>
    </row>
    <row r="1931" spans="2:65" s="14" customFormat="1" ht="10">
      <c r="B1931" s="172"/>
      <c r="D1931" s="158" t="s">
        <v>328</v>
      </c>
      <c r="E1931" s="173" t="s">
        <v>1</v>
      </c>
      <c r="F1931" s="174" t="s">
        <v>332</v>
      </c>
      <c r="H1931" s="175">
        <v>10.370000000000001</v>
      </c>
      <c r="I1931" s="176"/>
      <c r="L1931" s="172"/>
      <c r="M1931" s="177"/>
      <c r="T1931" s="178"/>
      <c r="AT1931" s="173" t="s">
        <v>328</v>
      </c>
      <c r="AU1931" s="173" t="s">
        <v>88</v>
      </c>
      <c r="AV1931" s="14" t="s">
        <v>323</v>
      </c>
      <c r="AW1931" s="14" t="s">
        <v>31</v>
      </c>
      <c r="AX1931" s="14" t="s">
        <v>83</v>
      </c>
      <c r="AY1931" s="173" t="s">
        <v>317</v>
      </c>
    </row>
    <row r="1932" spans="2:65" s="12" customFormat="1" ht="10">
      <c r="B1932" s="157"/>
      <c r="D1932" s="158" t="s">
        <v>328</v>
      </c>
      <c r="F1932" s="160" t="s">
        <v>2572</v>
      </c>
      <c r="H1932" s="161">
        <v>10.577</v>
      </c>
      <c r="I1932" s="162"/>
      <c r="L1932" s="157"/>
      <c r="M1932" s="163"/>
      <c r="T1932" s="164"/>
      <c r="AT1932" s="159" t="s">
        <v>328</v>
      </c>
      <c r="AU1932" s="159" t="s">
        <v>88</v>
      </c>
      <c r="AV1932" s="12" t="s">
        <v>88</v>
      </c>
      <c r="AW1932" s="12" t="s">
        <v>3</v>
      </c>
      <c r="AX1932" s="12" t="s">
        <v>83</v>
      </c>
      <c r="AY1932" s="159" t="s">
        <v>317</v>
      </c>
    </row>
    <row r="1933" spans="2:65" s="1" customFormat="1" ht="55.5" customHeight="1">
      <c r="B1933" s="142"/>
      <c r="C1933" s="179" t="s">
        <v>2573</v>
      </c>
      <c r="D1933" s="179" t="s">
        <v>454</v>
      </c>
      <c r="E1933" s="180" t="s">
        <v>2574</v>
      </c>
      <c r="F1933" s="181" t="s">
        <v>2575</v>
      </c>
      <c r="G1933" s="182" t="s">
        <v>444</v>
      </c>
      <c r="H1933" s="183">
        <v>13.515000000000001</v>
      </c>
      <c r="I1933" s="184"/>
      <c r="J1933" s="185">
        <f>ROUND(I1933*H1933,2)</f>
        <v>0</v>
      </c>
      <c r="K1933" s="186"/>
      <c r="L1933" s="187"/>
      <c r="M1933" s="188" t="s">
        <v>1</v>
      </c>
      <c r="N1933" s="189" t="s">
        <v>42</v>
      </c>
      <c r="P1933" s="153">
        <f>O1933*H1933</f>
        <v>0</v>
      </c>
      <c r="Q1933" s="153">
        <v>2.0999999999999999E-3</v>
      </c>
      <c r="R1933" s="153">
        <f>Q1933*H1933</f>
        <v>2.83815E-2</v>
      </c>
      <c r="S1933" s="153">
        <v>0</v>
      </c>
      <c r="T1933" s="154">
        <f>S1933*H1933</f>
        <v>0</v>
      </c>
      <c r="AR1933" s="155" t="s">
        <v>481</v>
      </c>
      <c r="AT1933" s="155" t="s">
        <v>454</v>
      </c>
      <c r="AU1933" s="155" t="s">
        <v>88</v>
      </c>
      <c r="AY1933" s="16" t="s">
        <v>317</v>
      </c>
      <c r="BE1933" s="156">
        <f>IF(N1933="základná",J1933,0)</f>
        <v>0</v>
      </c>
      <c r="BF1933" s="156">
        <f>IF(N1933="znížená",J1933,0)</f>
        <v>0</v>
      </c>
      <c r="BG1933" s="156">
        <f>IF(N1933="zákl. prenesená",J1933,0)</f>
        <v>0</v>
      </c>
      <c r="BH1933" s="156">
        <f>IF(N1933="zníž. prenesená",J1933,0)</f>
        <v>0</v>
      </c>
      <c r="BI1933" s="156">
        <f>IF(N1933="nulová",J1933,0)</f>
        <v>0</v>
      </c>
      <c r="BJ1933" s="16" t="s">
        <v>88</v>
      </c>
      <c r="BK1933" s="156">
        <f>ROUND(I1933*H1933,2)</f>
        <v>0</v>
      </c>
      <c r="BL1933" s="16" t="s">
        <v>396</v>
      </c>
      <c r="BM1933" s="155" t="s">
        <v>2576</v>
      </c>
    </row>
    <row r="1934" spans="2:65" s="12" customFormat="1" ht="10">
      <c r="B1934" s="157"/>
      <c r="D1934" s="158" t="s">
        <v>328</v>
      </c>
      <c r="E1934" s="159" t="s">
        <v>1</v>
      </c>
      <c r="F1934" s="160" t="s">
        <v>1894</v>
      </c>
      <c r="H1934" s="161">
        <v>13.25</v>
      </c>
      <c r="I1934" s="162"/>
      <c r="L1934" s="157"/>
      <c r="M1934" s="163"/>
      <c r="T1934" s="164"/>
      <c r="AT1934" s="159" t="s">
        <v>328</v>
      </c>
      <c r="AU1934" s="159" t="s">
        <v>88</v>
      </c>
      <c r="AV1934" s="12" t="s">
        <v>88</v>
      </c>
      <c r="AW1934" s="12" t="s">
        <v>31</v>
      </c>
      <c r="AX1934" s="12" t="s">
        <v>76</v>
      </c>
      <c r="AY1934" s="159" t="s">
        <v>317</v>
      </c>
    </row>
    <row r="1935" spans="2:65" s="13" customFormat="1" ht="10">
      <c r="B1935" s="165"/>
      <c r="D1935" s="158" t="s">
        <v>328</v>
      </c>
      <c r="E1935" s="166" t="s">
        <v>1</v>
      </c>
      <c r="F1935" s="167" t="s">
        <v>1895</v>
      </c>
      <c r="H1935" s="168">
        <v>13.25</v>
      </c>
      <c r="I1935" s="169"/>
      <c r="L1935" s="165"/>
      <c r="M1935" s="170"/>
      <c r="T1935" s="171"/>
      <c r="AT1935" s="166" t="s">
        <v>328</v>
      </c>
      <c r="AU1935" s="166" t="s">
        <v>88</v>
      </c>
      <c r="AV1935" s="13" t="s">
        <v>92</v>
      </c>
      <c r="AW1935" s="13" t="s">
        <v>31</v>
      </c>
      <c r="AX1935" s="13" t="s">
        <v>76</v>
      </c>
      <c r="AY1935" s="166" t="s">
        <v>317</v>
      </c>
    </row>
    <row r="1936" spans="2:65" s="14" customFormat="1" ht="10">
      <c r="B1936" s="172"/>
      <c r="D1936" s="158" t="s">
        <v>328</v>
      </c>
      <c r="E1936" s="173" t="s">
        <v>1</v>
      </c>
      <c r="F1936" s="174" t="s">
        <v>332</v>
      </c>
      <c r="H1936" s="175">
        <v>13.25</v>
      </c>
      <c r="I1936" s="176"/>
      <c r="L1936" s="172"/>
      <c r="M1936" s="177"/>
      <c r="T1936" s="178"/>
      <c r="AT1936" s="173" t="s">
        <v>328</v>
      </c>
      <c r="AU1936" s="173" t="s">
        <v>88</v>
      </c>
      <c r="AV1936" s="14" t="s">
        <v>323</v>
      </c>
      <c r="AW1936" s="14" t="s">
        <v>31</v>
      </c>
      <c r="AX1936" s="14" t="s">
        <v>83</v>
      </c>
      <c r="AY1936" s="173" t="s">
        <v>317</v>
      </c>
    </row>
    <row r="1937" spans="2:65" s="12" customFormat="1" ht="10">
      <c r="B1937" s="157"/>
      <c r="D1937" s="158" t="s">
        <v>328</v>
      </c>
      <c r="F1937" s="160" t="s">
        <v>2577</v>
      </c>
      <c r="H1937" s="161">
        <v>13.515000000000001</v>
      </c>
      <c r="I1937" s="162"/>
      <c r="L1937" s="157"/>
      <c r="M1937" s="163"/>
      <c r="T1937" s="164"/>
      <c r="AT1937" s="159" t="s">
        <v>328</v>
      </c>
      <c r="AU1937" s="159" t="s">
        <v>88</v>
      </c>
      <c r="AV1937" s="12" t="s">
        <v>88</v>
      </c>
      <c r="AW1937" s="12" t="s">
        <v>3</v>
      </c>
      <c r="AX1937" s="12" t="s">
        <v>83</v>
      </c>
      <c r="AY1937" s="159" t="s">
        <v>317</v>
      </c>
    </row>
    <row r="1938" spans="2:65" s="1" customFormat="1" ht="55.5" customHeight="1">
      <c r="B1938" s="142"/>
      <c r="C1938" s="179" t="s">
        <v>2578</v>
      </c>
      <c r="D1938" s="179" t="s">
        <v>454</v>
      </c>
      <c r="E1938" s="180" t="s">
        <v>2579</v>
      </c>
      <c r="F1938" s="181" t="s">
        <v>2580</v>
      </c>
      <c r="G1938" s="182" t="s">
        <v>444</v>
      </c>
      <c r="H1938" s="183">
        <v>7.5990000000000002</v>
      </c>
      <c r="I1938" s="184"/>
      <c r="J1938" s="185">
        <f>ROUND(I1938*H1938,2)</f>
        <v>0</v>
      </c>
      <c r="K1938" s="186"/>
      <c r="L1938" s="187"/>
      <c r="M1938" s="188" t="s">
        <v>1</v>
      </c>
      <c r="N1938" s="189" t="s">
        <v>42</v>
      </c>
      <c r="P1938" s="153">
        <f>O1938*H1938</f>
        <v>0</v>
      </c>
      <c r="Q1938" s="153">
        <v>2.3999999999999998E-3</v>
      </c>
      <c r="R1938" s="153">
        <f>Q1938*H1938</f>
        <v>1.82376E-2</v>
      </c>
      <c r="S1938" s="153">
        <v>0</v>
      </c>
      <c r="T1938" s="154">
        <f>S1938*H1938</f>
        <v>0</v>
      </c>
      <c r="AR1938" s="155" t="s">
        <v>481</v>
      </c>
      <c r="AT1938" s="155" t="s">
        <v>454</v>
      </c>
      <c r="AU1938" s="155" t="s">
        <v>88</v>
      </c>
      <c r="AY1938" s="16" t="s">
        <v>317</v>
      </c>
      <c r="BE1938" s="156">
        <f>IF(N1938="základná",J1938,0)</f>
        <v>0</v>
      </c>
      <c r="BF1938" s="156">
        <f>IF(N1938="znížená",J1938,0)</f>
        <v>0</v>
      </c>
      <c r="BG1938" s="156">
        <f>IF(N1938="zákl. prenesená",J1938,0)</f>
        <v>0</v>
      </c>
      <c r="BH1938" s="156">
        <f>IF(N1938="zníž. prenesená",J1938,0)</f>
        <v>0</v>
      </c>
      <c r="BI1938" s="156">
        <f>IF(N1938="nulová",J1938,0)</f>
        <v>0</v>
      </c>
      <c r="BJ1938" s="16" t="s">
        <v>88</v>
      </c>
      <c r="BK1938" s="156">
        <f>ROUND(I1938*H1938,2)</f>
        <v>0</v>
      </c>
      <c r="BL1938" s="16" t="s">
        <v>396</v>
      </c>
      <c r="BM1938" s="155" t="s">
        <v>2581</v>
      </c>
    </row>
    <row r="1939" spans="2:65" s="12" customFormat="1" ht="10">
      <c r="B1939" s="157"/>
      <c r="D1939" s="158" t="s">
        <v>328</v>
      </c>
      <c r="E1939" s="159" t="s">
        <v>1</v>
      </c>
      <c r="F1939" s="160" t="s">
        <v>2582</v>
      </c>
      <c r="H1939" s="161">
        <v>7.45</v>
      </c>
      <c r="I1939" s="162"/>
      <c r="L1939" s="157"/>
      <c r="M1939" s="163"/>
      <c r="T1939" s="164"/>
      <c r="AT1939" s="159" t="s">
        <v>328</v>
      </c>
      <c r="AU1939" s="159" t="s">
        <v>88</v>
      </c>
      <c r="AV1939" s="12" t="s">
        <v>88</v>
      </c>
      <c r="AW1939" s="12" t="s">
        <v>31</v>
      </c>
      <c r="AX1939" s="12" t="s">
        <v>76</v>
      </c>
      <c r="AY1939" s="159" t="s">
        <v>317</v>
      </c>
    </row>
    <row r="1940" spans="2:65" s="13" customFormat="1" ht="10">
      <c r="B1940" s="165"/>
      <c r="D1940" s="158" t="s">
        <v>328</v>
      </c>
      <c r="E1940" s="166" t="s">
        <v>1</v>
      </c>
      <c r="F1940" s="167" t="s">
        <v>1929</v>
      </c>
      <c r="H1940" s="168">
        <v>7.45</v>
      </c>
      <c r="I1940" s="169"/>
      <c r="L1940" s="165"/>
      <c r="M1940" s="170"/>
      <c r="T1940" s="171"/>
      <c r="AT1940" s="166" t="s">
        <v>328</v>
      </c>
      <c r="AU1940" s="166" t="s">
        <v>88</v>
      </c>
      <c r="AV1940" s="13" t="s">
        <v>92</v>
      </c>
      <c r="AW1940" s="13" t="s">
        <v>31</v>
      </c>
      <c r="AX1940" s="13" t="s">
        <v>76</v>
      </c>
      <c r="AY1940" s="166" t="s">
        <v>317</v>
      </c>
    </row>
    <row r="1941" spans="2:65" s="14" customFormat="1" ht="10">
      <c r="B1941" s="172"/>
      <c r="D1941" s="158" t="s">
        <v>328</v>
      </c>
      <c r="E1941" s="173" t="s">
        <v>1</v>
      </c>
      <c r="F1941" s="174" t="s">
        <v>332</v>
      </c>
      <c r="H1941" s="175">
        <v>7.45</v>
      </c>
      <c r="I1941" s="176"/>
      <c r="L1941" s="172"/>
      <c r="M1941" s="177"/>
      <c r="T1941" s="178"/>
      <c r="AT1941" s="173" t="s">
        <v>328</v>
      </c>
      <c r="AU1941" s="173" t="s">
        <v>88</v>
      </c>
      <c r="AV1941" s="14" t="s">
        <v>323</v>
      </c>
      <c r="AW1941" s="14" t="s">
        <v>31</v>
      </c>
      <c r="AX1941" s="14" t="s">
        <v>83</v>
      </c>
      <c r="AY1941" s="173" t="s">
        <v>317</v>
      </c>
    </row>
    <row r="1942" spans="2:65" s="12" customFormat="1" ht="10">
      <c r="B1942" s="157"/>
      <c r="D1942" s="158" t="s">
        <v>328</v>
      </c>
      <c r="F1942" s="160" t="s">
        <v>2583</v>
      </c>
      <c r="H1942" s="161">
        <v>7.5990000000000002</v>
      </c>
      <c r="I1942" s="162"/>
      <c r="L1942" s="157"/>
      <c r="M1942" s="163"/>
      <c r="T1942" s="164"/>
      <c r="AT1942" s="159" t="s">
        <v>328</v>
      </c>
      <c r="AU1942" s="159" t="s">
        <v>88</v>
      </c>
      <c r="AV1942" s="12" t="s">
        <v>88</v>
      </c>
      <c r="AW1942" s="12" t="s">
        <v>3</v>
      </c>
      <c r="AX1942" s="12" t="s">
        <v>83</v>
      </c>
      <c r="AY1942" s="159" t="s">
        <v>317</v>
      </c>
    </row>
    <row r="1943" spans="2:65" s="1" customFormat="1" ht="49" customHeight="1">
      <c r="B1943" s="142"/>
      <c r="C1943" s="179" t="s">
        <v>2584</v>
      </c>
      <c r="D1943" s="179" t="s">
        <v>454</v>
      </c>
      <c r="E1943" s="180" t="s">
        <v>2585</v>
      </c>
      <c r="F1943" s="181" t="s">
        <v>2586</v>
      </c>
      <c r="G1943" s="182" t="s">
        <v>444</v>
      </c>
      <c r="H1943" s="183">
        <v>1087.5440000000001</v>
      </c>
      <c r="I1943" s="184"/>
      <c r="J1943" s="185">
        <f>ROUND(I1943*H1943,2)</f>
        <v>0</v>
      </c>
      <c r="K1943" s="186"/>
      <c r="L1943" s="187"/>
      <c r="M1943" s="188" t="s">
        <v>1</v>
      </c>
      <c r="N1943" s="189" t="s">
        <v>42</v>
      </c>
      <c r="P1943" s="153">
        <f>O1943*H1943</f>
        <v>0</v>
      </c>
      <c r="Q1943" s="153">
        <v>2.9999999999999997E-4</v>
      </c>
      <c r="R1943" s="153">
        <f>Q1943*H1943</f>
        <v>0.32626319999999998</v>
      </c>
      <c r="S1943" s="153">
        <v>0</v>
      </c>
      <c r="T1943" s="154">
        <f>S1943*H1943</f>
        <v>0</v>
      </c>
      <c r="AR1943" s="155" t="s">
        <v>481</v>
      </c>
      <c r="AT1943" s="155" t="s">
        <v>454</v>
      </c>
      <c r="AU1943" s="155" t="s">
        <v>88</v>
      </c>
      <c r="AY1943" s="16" t="s">
        <v>317</v>
      </c>
      <c r="BE1943" s="156">
        <f>IF(N1943="základná",J1943,0)</f>
        <v>0</v>
      </c>
      <c r="BF1943" s="156">
        <f>IF(N1943="znížená",J1943,0)</f>
        <v>0</v>
      </c>
      <c r="BG1943" s="156">
        <f>IF(N1943="zákl. prenesená",J1943,0)</f>
        <v>0</v>
      </c>
      <c r="BH1943" s="156">
        <f>IF(N1943="zníž. prenesená",J1943,0)</f>
        <v>0</v>
      </c>
      <c r="BI1943" s="156">
        <f>IF(N1943="nulová",J1943,0)</f>
        <v>0</v>
      </c>
      <c r="BJ1943" s="16" t="s">
        <v>88</v>
      </c>
      <c r="BK1943" s="156">
        <f>ROUND(I1943*H1943,2)</f>
        <v>0</v>
      </c>
      <c r="BL1943" s="16" t="s">
        <v>396</v>
      </c>
      <c r="BM1943" s="155" t="s">
        <v>2587</v>
      </c>
    </row>
    <row r="1944" spans="2:65" s="12" customFormat="1" ht="10">
      <c r="B1944" s="157"/>
      <c r="D1944" s="158" t="s">
        <v>328</v>
      </c>
      <c r="E1944" s="159" t="s">
        <v>1</v>
      </c>
      <c r="F1944" s="160" t="s">
        <v>1968</v>
      </c>
      <c r="H1944" s="161">
        <v>6</v>
      </c>
      <c r="I1944" s="162"/>
      <c r="L1944" s="157"/>
      <c r="M1944" s="163"/>
      <c r="T1944" s="164"/>
      <c r="AT1944" s="159" t="s">
        <v>328</v>
      </c>
      <c r="AU1944" s="159" t="s">
        <v>88</v>
      </c>
      <c r="AV1944" s="12" t="s">
        <v>88</v>
      </c>
      <c r="AW1944" s="12" t="s">
        <v>31</v>
      </c>
      <c r="AX1944" s="12" t="s">
        <v>76</v>
      </c>
      <c r="AY1944" s="159" t="s">
        <v>317</v>
      </c>
    </row>
    <row r="1945" spans="2:65" s="12" customFormat="1" ht="10">
      <c r="B1945" s="157"/>
      <c r="D1945" s="158" t="s">
        <v>328</v>
      </c>
      <c r="E1945" s="159" t="s">
        <v>1</v>
      </c>
      <c r="F1945" s="160" t="s">
        <v>2032</v>
      </c>
      <c r="H1945" s="161">
        <v>4.37</v>
      </c>
      <c r="I1945" s="162"/>
      <c r="L1945" s="157"/>
      <c r="M1945" s="163"/>
      <c r="T1945" s="164"/>
      <c r="AT1945" s="159" t="s">
        <v>328</v>
      </c>
      <c r="AU1945" s="159" t="s">
        <v>88</v>
      </c>
      <c r="AV1945" s="12" t="s">
        <v>88</v>
      </c>
      <c r="AW1945" s="12" t="s">
        <v>31</v>
      </c>
      <c r="AX1945" s="12" t="s">
        <v>76</v>
      </c>
      <c r="AY1945" s="159" t="s">
        <v>317</v>
      </c>
    </row>
    <row r="1946" spans="2:65" s="13" customFormat="1" ht="10">
      <c r="B1946" s="165"/>
      <c r="D1946" s="158" t="s">
        <v>328</v>
      </c>
      <c r="E1946" s="166" t="s">
        <v>1</v>
      </c>
      <c r="F1946" s="167" t="s">
        <v>1970</v>
      </c>
      <c r="H1946" s="168">
        <v>10.370000000000001</v>
      </c>
      <c r="I1946" s="169"/>
      <c r="L1946" s="165"/>
      <c r="M1946" s="170"/>
      <c r="T1946" s="171"/>
      <c r="AT1946" s="166" t="s">
        <v>328</v>
      </c>
      <c r="AU1946" s="166" t="s">
        <v>88</v>
      </c>
      <c r="AV1946" s="13" t="s">
        <v>92</v>
      </c>
      <c r="AW1946" s="13" t="s">
        <v>31</v>
      </c>
      <c r="AX1946" s="13" t="s">
        <v>76</v>
      </c>
      <c r="AY1946" s="166" t="s">
        <v>317</v>
      </c>
    </row>
    <row r="1947" spans="2:65" s="12" customFormat="1" ht="10">
      <c r="B1947" s="157"/>
      <c r="D1947" s="158" t="s">
        <v>328</v>
      </c>
      <c r="E1947" s="159" t="s">
        <v>1</v>
      </c>
      <c r="F1947" s="160" t="s">
        <v>1933</v>
      </c>
      <c r="H1947" s="161">
        <v>46.86</v>
      </c>
      <c r="I1947" s="162"/>
      <c r="L1947" s="157"/>
      <c r="M1947" s="163"/>
      <c r="T1947" s="164"/>
      <c r="AT1947" s="159" t="s">
        <v>328</v>
      </c>
      <c r="AU1947" s="159" t="s">
        <v>88</v>
      </c>
      <c r="AV1947" s="12" t="s">
        <v>88</v>
      </c>
      <c r="AW1947" s="12" t="s">
        <v>31</v>
      </c>
      <c r="AX1947" s="12" t="s">
        <v>76</v>
      </c>
      <c r="AY1947" s="159" t="s">
        <v>317</v>
      </c>
    </row>
    <row r="1948" spans="2:65" s="12" customFormat="1" ht="10">
      <c r="B1948" s="157"/>
      <c r="D1948" s="158" t="s">
        <v>328</v>
      </c>
      <c r="E1948" s="159" t="s">
        <v>1</v>
      </c>
      <c r="F1948" s="160" t="s">
        <v>1934</v>
      </c>
      <c r="H1948" s="161">
        <v>4.24</v>
      </c>
      <c r="I1948" s="162"/>
      <c r="L1948" s="157"/>
      <c r="M1948" s="163"/>
      <c r="T1948" s="164"/>
      <c r="AT1948" s="159" t="s">
        <v>328</v>
      </c>
      <c r="AU1948" s="159" t="s">
        <v>88</v>
      </c>
      <c r="AV1948" s="12" t="s">
        <v>88</v>
      </c>
      <c r="AW1948" s="12" t="s">
        <v>31</v>
      </c>
      <c r="AX1948" s="12" t="s">
        <v>76</v>
      </c>
      <c r="AY1948" s="159" t="s">
        <v>317</v>
      </c>
    </row>
    <row r="1949" spans="2:65" s="12" customFormat="1" ht="10">
      <c r="B1949" s="157"/>
      <c r="D1949" s="158" t="s">
        <v>328</v>
      </c>
      <c r="E1949" s="159" t="s">
        <v>1</v>
      </c>
      <c r="F1949" s="160" t="s">
        <v>1935</v>
      </c>
      <c r="H1949" s="161">
        <v>38.770000000000003</v>
      </c>
      <c r="I1949" s="162"/>
      <c r="L1949" s="157"/>
      <c r="M1949" s="163"/>
      <c r="T1949" s="164"/>
      <c r="AT1949" s="159" t="s">
        <v>328</v>
      </c>
      <c r="AU1949" s="159" t="s">
        <v>88</v>
      </c>
      <c r="AV1949" s="12" t="s">
        <v>88</v>
      </c>
      <c r="AW1949" s="12" t="s">
        <v>31</v>
      </c>
      <c r="AX1949" s="12" t="s">
        <v>76</v>
      </c>
      <c r="AY1949" s="159" t="s">
        <v>317</v>
      </c>
    </row>
    <row r="1950" spans="2:65" s="13" customFormat="1" ht="10">
      <c r="B1950" s="165"/>
      <c r="D1950" s="158" t="s">
        <v>328</v>
      </c>
      <c r="E1950" s="166" t="s">
        <v>1</v>
      </c>
      <c r="F1950" s="167" t="s">
        <v>1936</v>
      </c>
      <c r="H1950" s="168">
        <v>89.87</v>
      </c>
      <c r="I1950" s="169"/>
      <c r="L1950" s="165"/>
      <c r="M1950" s="170"/>
      <c r="T1950" s="171"/>
      <c r="AT1950" s="166" t="s">
        <v>328</v>
      </c>
      <c r="AU1950" s="166" t="s">
        <v>88</v>
      </c>
      <c r="AV1950" s="13" t="s">
        <v>92</v>
      </c>
      <c r="AW1950" s="13" t="s">
        <v>31</v>
      </c>
      <c r="AX1950" s="13" t="s">
        <v>76</v>
      </c>
      <c r="AY1950" s="166" t="s">
        <v>317</v>
      </c>
    </row>
    <row r="1951" spans="2:65" s="12" customFormat="1" ht="10">
      <c r="B1951" s="157"/>
      <c r="D1951" s="158" t="s">
        <v>328</v>
      </c>
      <c r="E1951" s="159" t="s">
        <v>1</v>
      </c>
      <c r="F1951" s="160" t="s">
        <v>1937</v>
      </c>
      <c r="H1951" s="161">
        <v>11.4</v>
      </c>
      <c r="I1951" s="162"/>
      <c r="L1951" s="157"/>
      <c r="M1951" s="163"/>
      <c r="T1951" s="164"/>
      <c r="AT1951" s="159" t="s">
        <v>328</v>
      </c>
      <c r="AU1951" s="159" t="s">
        <v>88</v>
      </c>
      <c r="AV1951" s="12" t="s">
        <v>88</v>
      </c>
      <c r="AW1951" s="12" t="s">
        <v>31</v>
      </c>
      <c r="AX1951" s="12" t="s">
        <v>76</v>
      </c>
      <c r="AY1951" s="159" t="s">
        <v>317</v>
      </c>
    </row>
    <row r="1952" spans="2:65" s="13" customFormat="1" ht="10">
      <c r="B1952" s="165"/>
      <c r="D1952" s="158" t="s">
        <v>328</v>
      </c>
      <c r="E1952" s="166" t="s">
        <v>1</v>
      </c>
      <c r="F1952" s="167" t="s">
        <v>1938</v>
      </c>
      <c r="H1952" s="168">
        <v>11.4</v>
      </c>
      <c r="I1952" s="169"/>
      <c r="L1952" s="165"/>
      <c r="M1952" s="170"/>
      <c r="T1952" s="171"/>
      <c r="AT1952" s="166" t="s">
        <v>328</v>
      </c>
      <c r="AU1952" s="166" t="s">
        <v>88</v>
      </c>
      <c r="AV1952" s="13" t="s">
        <v>92</v>
      </c>
      <c r="AW1952" s="13" t="s">
        <v>31</v>
      </c>
      <c r="AX1952" s="13" t="s">
        <v>76</v>
      </c>
      <c r="AY1952" s="166" t="s">
        <v>317</v>
      </c>
    </row>
    <row r="1953" spans="2:51" s="12" customFormat="1" ht="10">
      <c r="B1953" s="157"/>
      <c r="D1953" s="158" t="s">
        <v>328</v>
      </c>
      <c r="E1953" s="159" t="s">
        <v>1</v>
      </c>
      <c r="F1953" s="160" t="s">
        <v>1939</v>
      </c>
      <c r="H1953" s="161">
        <v>28.29</v>
      </c>
      <c r="I1953" s="162"/>
      <c r="L1953" s="157"/>
      <c r="M1953" s="163"/>
      <c r="T1953" s="164"/>
      <c r="AT1953" s="159" t="s">
        <v>328</v>
      </c>
      <c r="AU1953" s="159" t="s">
        <v>88</v>
      </c>
      <c r="AV1953" s="12" t="s">
        <v>88</v>
      </c>
      <c r="AW1953" s="12" t="s">
        <v>31</v>
      </c>
      <c r="AX1953" s="12" t="s">
        <v>76</v>
      </c>
      <c r="AY1953" s="159" t="s">
        <v>317</v>
      </c>
    </row>
    <row r="1954" spans="2:51" s="13" customFormat="1" ht="10">
      <c r="B1954" s="165"/>
      <c r="D1954" s="158" t="s">
        <v>328</v>
      </c>
      <c r="E1954" s="166" t="s">
        <v>1</v>
      </c>
      <c r="F1954" s="167" t="s">
        <v>1940</v>
      </c>
      <c r="H1954" s="168">
        <v>28.29</v>
      </c>
      <c r="I1954" s="169"/>
      <c r="L1954" s="165"/>
      <c r="M1954" s="170"/>
      <c r="T1954" s="171"/>
      <c r="AT1954" s="166" t="s">
        <v>328</v>
      </c>
      <c r="AU1954" s="166" t="s">
        <v>88</v>
      </c>
      <c r="AV1954" s="13" t="s">
        <v>92</v>
      </c>
      <c r="AW1954" s="13" t="s">
        <v>31</v>
      </c>
      <c r="AX1954" s="13" t="s">
        <v>76</v>
      </c>
      <c r="AY1954" s="166" t="s">
        <v>317</v>
      </c>
    </row>
    <row r="1955" spans="2:51" s="12" customFormat="1" ht="10">
      <c r="B1955" s="157"/>
      <c r="D1955" s="158" t="s">
        <v>328</v>
      </c>
      <c r="E1955" s="159" t="s">
        <v>1</v>
      </c>
      <c r="F1955" s="160" t="s">
        <v>1941</v>
      </c>
      <c r="H1955" s="161">
        <v>241.71</v>
      </c>
      <c r="I1955" s="162"/>
      <c r="L1955" s="157"/>
      <c r="M1955" s="163"/>
      <c r="T1955" s="164"/>
      <c r="AT1955" s="159" t="s">
        <v>328</v>
      </c>
      <c r="AU1955" s="159" t="s">
        <v>88</v>
      </c>
      <c r="AV1955" s="12" t="s">
        <v>88</v>
      </c>
      <c r="AW1955" s="12" t="s">
        <v>31</v>
      </c>
      <c r="AX1955" s="12" t="s">
        <v>76</v>
      </c>
      <c r="AY1955" s="159" t="s">
        <v>317</v>
      </c>
    </row>
    <row r="1956" spans="2:51" s="13" customFormat="1" ht="10">
      <c r="B1956" s="165"/>
      <c r="D1956" s="158" t="s">
        <v>328</v>
      </c>
      <c r="E1956" s="166" t="s">
        <v>1</v>
      </c>
      <c r="F1956" s="167" t="s">
        <v>1891</v>
      </c>
      <c r="H1956" s="168">
        <v>241.71</v>
      </c>
      <c r="I1956" s="169"/>
      <c r="L1956" s="165"/>
      <c r="M1956" s="170"/>
      <c r="T1956" s="171"/>
      <c r="AT1956" s="166" t="s">
        <v>328</v>
      </c>
      <c r="AU1956" s="166" t="s">
        <v>88</v>
      </c>
      <c r="AV1956" s="13" t="s">
        <v>92</v>
      </c>
      <c r="AW1956" s="13" t="s">
        <v>31</v>
      </c>
      <c r="AX1956" s="13" t="s">
        <v>76</v>
      </c>
      <c r="AY1956" s="166" t="s">
        <v>317</v>
      </c>
    </row>
    <row r="1957" spans="2:51" s="12" customFormat="1" ht="10">
      <c r="B1957" s="157"/>
      <c r="D1957" s="158" t="s">
        <v>328</v>
      </c>
      <c r="E1957" s="159" t="s">
        <v>1</v>
      </c>
      <c r="F1957" s="160" t="s">
        <v>1942</v>
      </c>
      <c r="H1957" s="161">
        <v>38.99</v>
      </c>
      <c r="I1957" s="162"/>
      <c r="L1957" s="157"/>
      <c r="M1957" s="163"/>
      <c r="T1957" s="164"/>
      <c r="AT1957" s="159" t="s">
        <v>328</v>
      </c>
      <c r="AU1957" s="159" t="s">
        <v>88</v>
      </c>
      <c r="AV1957" s="12" t="s">
        <v>88</v>
      </c>
      <c r="AW1957" s="12" t="s">
        <v>31</v>
      </c>
      <c r="AX1957" s="12" t="s">
        <v>76</v>
      </c>
      <c r="AY1957" s="159" t="s">
        <v>317</v>
      </c>
    </row>
    <row r="1958" spans="2:51" s="12" customFormat="1" ht="10">
      <c r="B1958" s="157"/>
      <c r="D1958" s="158" t="s">
        <v>328</v>
      </c>
      <c r="E1958" s="159" t="s">
        <v>1</v>
      </c>
      <c r="F1958" s="160" t="s">
        <v>1943</v>
      </c>
      <c r="H1958" s="161">
        <v>66.36</v>
      </c>
      <c r="I1958" s="162"/>
      <c r="L1958" s="157"/>
      <c r="M1958" s="163"/>
      <c r="T1958" s="164"/>
      <c r="AT1958" s="159" t="s">
        <v>328</v>
      </c>
      <c r="AU1958" s="159" t="s">
        <v>88</v>
      </c>
      <c r="AV1958" s="12" t="s">
        <v>88</v>
      </c>
      <c r="AW1958" s="12" t="s">
        <v>31</v>
      </c>
      <c r="AX1958" s="12" t="s">
        <v>76</v>
      </c>
      <c r="AY1958" s="159" t="s">
        <v>317</v>
      </c>
    </row>
    <row r="1959" spans="2:51" s="12" customFormat="1" ht="10">
      <c r="B1959" s="157"/>
      <c r="D1959" s="158" t="s">
        <v>328</v>
      </c>
      <c r="E1959" s="159" t="s">
        <v>1</v>
      </c>
      <c r="F1959" s="160" t="s">
        <v>1944</v>
      </c>
      <c r="H1959" s="161">
        <v>13.23</v>
      </c>
      <c r="I1959" s="162"/>
      <c r="L1959" s="157"/>
      <c r="M1959" s="163"/>
      <c r="T1959" s="164"/>
      <c r="AT1959" s="159" t="s">
        <v>328</v>
      </c>
      <c r="AU1959" s="159" t="s">
        <v>88</v>
      </c>
      <c r="AV1959" s="12" t="s">
        <v>88</v>
      </c>
      <c r="AW1959" s="12" t="s">
        <v>31</v>
      </c>
      <c r="AX1959" s="12" t="s">
        <v>76</v>
      </c>
      <c r="AY1959" s="159" t="s">
        <v>317</v>
      </c>
    </row>
    <row r="1960" spans="2:51" s="13" customFormat="1" ht="10">
      <c r="B1960" s="165"/>
      <c r="D1960" s="158" t="s">
        <v>328</v>
      </c>
      <c r="E1960" s="166" t="s">
        <v>1</v>
      </c>
      <c r="F1960" s="167" t="s">
        <v>1945</v>
      </c>
      <c r="H1960" s="168">
        <v>118.58</v>
      </c>
      <c r="I1960" s="169"/>
      <c r="L1960" s="165"/>
      <c r="M1960" s="170"/>
      <c r="T1960" s="171"/>
      <c r="AT1960" s="166" t="s">
        <v>328</v>
      </c>
      <c r="AU1960" s="166" t="s">
        <v>88</v>
      </c>
      <c r="AV1960" s="13" t="s">
        <v>92</v>
      </c>
      <c r="AW1960" s="13" t="s">
        <v>31</v>
      </c>
      <c r="AX1960" s="13" t="s">
        <v>76</v>
      </c>
      <c r="AY1960" s="166" t="s">
        <v>317</v>
      </c>
    </row>
    <row r="1961" spans="2:51" s="12" customFormat="1" ht="10">
      <c r="B1961" s="157"/>
      <c r="D1961" s="158" t="s">
        <v>328</v>
      </c>
      <c r="E1961" s="159" t="s">
        <v>1</v>
      </c>
      <c r="F1961" s="160" t="s">
        <v>1994</v>
      </c>
      <c r="H1961" s="161">
        <v>431.4</v>
      </c>
      <c r="I1961" s="162"/>
      <c r="L1961" s="157"/>
      <c r="M1961" s="163"/>
      <c r="T1961" s="164"/>
      <c r="AT1961" s="159" t="s">
        <v>328</v>
      </c>
      <c r="AU1961" s="159" t="s">
        <v>88</v>
      </c>
      <c r="AV1961" s="12" t="s">
        <v>88</v>
      </c>
      <c r="AW1961" s="12" t="s">
        <v>31</v>
      </c>
      <c r="AX1961" s="12" t="s">
        <v>76</v>
      </c>
      <c r="AY1961" s="159" t="s">
        <v>317</v>
      </c>
    </row>
    <row r="1962" spans="2:51" s="13" customFormat="1" ht="10">
      <c r="B1962" s="165"/>
      <c r="D1962" s="158" t="s">
        <v>328</v>
      </c>
      <c r="E1962" s="166" t="s">
        <v>1</v>
      </c>
      <c r="F1962" s="167" t="s">
        <v>1947</v>
      </c>
      <c r="H1962" s="168">
        <v>431.4</v>
      </c>
      <c r="I1962" s="169"/>
      <c r="L1962" s="165"/>
      <c r="M1962" s="170"/>
      <c r="T1962" s="171"/>
      <c r="AT1962" s="166" t="s">
        <v>328</v>
      </c>
      <c r="AU1962" s="166" t="s">
        <v>88</v>
      </c>
      <c r="AV1962" s="13" t="s">
        <v>92</v>
      </c>
      <c r="AW1962" s="13" t="s">
        <v>31</v>
      </c>
      <c r="AX1962" s="13" t="s">
        <v>76</v>
      </c>
      <c r="AY1962" s="166" t="s">
        <v>317</v>
      </c>
    </row>
    <row r="1963" spans="2:51" s="12" customFormat="1" ht="10">
      <c r="B1963" s="157"/>
      <c r="D1963" s="158" t="s">
        <v>328</v>
      </c>
      <c r="E1963" s="159" t="s">
        <v>1</v>
      </c>
      <c r="F1963" s="160" t="s">
        <v>1996</v>
      </c>
      <c r="H1963" s="161">
        <v>12.17</v>
      </c>
      <c r="I1963" s="162"/>
      <c r="L1963" s="157"/>
      <c r="M1963" s="163"/>
      <c r="T1963" s="164"/>
      <c r="AT1963" s="159" t="s">
        <v>328</v>
      </c>
      <c r="AU1963" s="159" t="s">
        <v>88</v>
      </c>
      <c r="AV1963" s="12" t="s">
        <v>88</v>
      </c>
      <c r="AW1963" s="12" t="s">
        <v>31</v>
      </c>
      <c r="AX1963" s="12" t="s">
        <v>76</v>
      </c>
      <c r="AY1963" s="159" t="s">
        <v>317</v>
      </c>
    </row>
    <row r="1964" spans="2:51" s="13" customFormat="1" ht="10">
      <c r="B1964" s="165"/>
      <c r="D1964" s="158" t="s">
        <v>328</v>
      </c>
      <c r="E1964" s="166" t="s">
        <v>1</v>
      </c>
      <c r="F1964" s="167" t="s">
        <v>1949</v>
      </c>
      <c r="H1964" s="168">
        <v>12.17</v>
      </c>
      <c r="I1964" s="169"/>
      <c r="L1964" s="165"/>
      <c r="M1964" s="170"/>
      <c r="T1964" s="171"/>
      <c r="AT1964" s="166" t="s">
        <v>328</v>
      </c>
      <c r="AU1964" s="166" t="s">
        <v>88</v>
      </c>
      <c r="AV1964" s="13" t="s">
        <v>92</v>
      </c>
      <c r="AW1964" s="13" t="s">
        <v>31</v>
      </c>
      <c r="AX1964" s="13" t="s">
        <v>76</v>
      </c>
      <c r="AY1964" s="166" t="s">
        <v>317</v>
      </c>
    </row>
    <row r="1965" spans="2:51" s="12" customFormat="1" ht="10">
      <c r="B1965" s="157"/>
      <c r="D1965" s="158" t="s">
        <v>328</v>
      </c>
      <c r="E1965" s="159" t="s">
        <v>1</v>
      </c>
      <c r="F1965" s="160" t="s">
        <v>1950</v>
      </c>
      <c r="H1965" s="161">
        <v>4.62</v>
      </c>
      <c r="I1965" s="162"/>
      <c r="L1965" s="157"/>
      <c r="M1965" s="163"/>
      <c r="T1965" s="164"/>
      <c r="AT1965" s="159" t="s">
        <v>328</v>
      </c>
      <c r="AU1965" s="159" t="s">
        <v>88</v>
      </c>
      <c r="AV1965" s="12" t="s">
        <v>88</v>
      </c>
      <c r="AW1965" s="12" t="s">
        <v>31</v>
      </c>
      <c r="AX1965" s="12" t="s">
        <v>76</v>
      </c>
      <c r="AY1965" s="159" t="s">
        <v>317</v>
      </c>
    </row>
    <row r="1966" spans="2:51" s="12" customFormat="1" ht="10">
      <c r="B1966" s="157"/>
      <c r="D1966" s="158" t="s">
        <v>328</v>
      </c>
      <c r="E1966" s="159" t="s">
        <v>1</v>
      </c>
      <c r="F1966" s="160" t="s">
        <v>1951</v>
      </c>
      <c r="H1966" s="161">
        <v>13.7</v>
      </c>
      <c r="I1966" s="162"/>
      <c r="L1966" s="157"/>
      <c r="M1966" s="163"/>
      <c r="T1966" s="164"/>
      <c r="AT1966" s="159" t="s">
        <v>328</v>
      </c>
      <c r="AU1966" s="159" t="s">
        <v>88</v>
      </c>
      <c r="AV1966" s="12" t="s">
        <v>88</v>
      </c>
      <c r="AW1966" s="12" t="s">
        <v>31</v>
      </c>
      <c r="AX1966" s="12" t="s">
        <v>76</v>
      </c>
      <c r="AY1966" s="159" t="s">
        <v>317</v>
      </c>
    </row>
    <row r="1967" spans="2:51" s="12" customFormat="1" ht="10">
      <c r="B1967" s="157"/>
      <c r="D1967" s="158" t="s">
        <v>328</v>
      </c>
      <c r="E1967" s="159" t="s">
        <v>1</v>
      </c>
      <c r="F1967" s="160" t="s">
        <v>1952</v>
      </c>
      <c r="H1967" s="161">
        <v>22.93</v>
      </c>
      <c r="I1967" s="162"/>
      <c r="L1967" s="157"/>
      <c r="M1967" s="163"/>
      <c r="T1967" s="164"/>
      <c r="AT1967" s="159" t="s">
        <v>328</v>
      </c>
      <c r="AU1967" s="159" t="s">
        <v>88</v>
      </c>
      <c r="AV1967" s="12" t="s">
        <v>88</v>
      </c>
      <c r="AW1967" s="12" t="s">
        <v>31</v>
      </c>
      <c r="AX1967" s="12" t="s">
        <v>76</v>
      </c>
      <c r="AY1967" s="159" t="s">
        <v>317</v>
      </c>
    </row>
    <row r="1968" spans="2:51" s="13" customFormat="1" ht="10">
      <c r="B1968" s="165"/>
      <c r="D1968" s="158" t="s">
        <v>328</v>
      </c>
      <c r="E1968" s="166" t="s">
        <v>1</v>
      </c>
      <c r="F1968" s="167" t="s">
        <v>1953</v>
      </c>
      <c r="H1968" s="168">
        <v>41.25</v>
      </c>
      <c r="I1968" s="169"/>
      <c r="L1968" s="165"/>
      <c r="M1968" s="170"/>
      <c r="T1968" s="171"/>
      <c r="AT1968" s="166" t="s">
        <v>328</v>
      </c>
      <c r="AU1968" s="166" t="s">
        <v>88</v>
      </c>
      <c r="AV1968" s="13" t="s">
        <v>92</v>
      </c>
      <c r="AW1968" s="13" t="s">
        <v>31</v>
      </c>
      <c r="AX1968" s="13" t="s">
        <v>76</v>
      </c>
      <c r="AY1968" s="166" t="s">
        <v>317</v>
      </c>
    </row>
    <row r="1969" spans="2:51" s="12" customFormat="1" ht="10">
      <c r="B1969" s="157"/>
      <c r="D1969" s="158" t="s">
        <v>328</v>
      </c>
      <c r="E1969" s="159" t="s">
        <v>1</v>
      </c>
      <c r="F1969" s="160" t="s">
        <v>1955</v>
      </c>
      <c r="H1969" s="161">
        <v>15.84</v>
      </c>
      <c r="I1969" s="162"/>
      <c r="L1969" s="157"/>
      <c r="M1969" s="163"/>
      <c r="T1969" s="164"/>
      <c r="AT1969" s="159" t="s">
        <v>328</v>
      </c>
      <c r="AU1969" s="159" t="s">
        <v>88</v>
      </c>
      <c r="AV1969" s="12" t="s">
        <v>88</v>
      </c>
      <c r="AW1969" s="12" t="s">
        <v>31</v>
      </c>
      <c r="AX1969" s="12" t="s">
        <v>76</v>
      </c>
      <c r="AY1969" s="159" t="s">
        <v>317</v>
      </c>
    </row>
    <row r="1970" spans="2:51" s="13" customFormat="1" ht="10">
      <c r="B1970" s="165"/>
      <c r="D1970" s="158" t="s">
        <v>328</v>
      </c>
      <c r="E1970" s="166" t="s">
        <v>1</v>
      </c>
      <c r="F1970" s="167" t="s">
        <v>1907</v>
      </c>
      <c r="H1970" s="168">
        <v>15.84</v>
      </c>
      <c r="I1970" s="169"/>
      <c r="L1970" s="165"/>
      <c r="M1970" s="170"/>
      <c r="T1970" s="171"/>
      <c r="AT1970" s="166" t="s">
        <v>328</v>
      </c>
      <c r="AU1970" s="166" t="s">
        <v>88</v>
      </c>
      <c r="AV1970" s="13" t="s">
        <v>92</v>
      </c>
      <c r="AW1970" s="13" t="s">
        <v>31</v>
      </c>
      <c r="AX1970" s="13" t="s">
        <v>76</v>
      </c>
      <c r="AY1970" s="166" t="s">
        <v>317</v>
      </c>
    </row>
    <row r="1971" spans="2:51" s="12" customFormat="1" ht="10">
      <c r="B1971" s="157"/>
      <c r="D1971" s="158" t="s">
        <v>328</v>
      </c>
      <c r="E1971" s="159" t="s">
        <v>1</v>
      </c>
      <c r="F1971" s="160" t="s">
        <v>1894</v>
      </c>
      <c r="H1971" s="161">
        <v>13.25</v>
      </c>
      <c r="I1971" s="162"/>
      <c r="L1971" s="157"/>
      <c r="M1971" s="163"/>
      <c r="T1971" s="164"/>
      <c r="AT1971" s="159" t="s">
        <v>328</v>
      </c>
      <c r="AU1971" s="159" t="s">
        <v>88</v>
      </c>
      <c r="AV1971" s="12" t="s">
        <v>88</v>
      </c>
      <c r="AW1971" s="12" t="s">
        <v>31</v>
      </c>
      <c r="AX1971" s="12" t="s">
        <v>76</v>
      </c>
      <c r="AY1971" s="159" t="s">
        <v>317</v>
      </c>
    </row>
    <row r="1972" spans="2:51" s="13" customFormat="1" ht="10">
      <c r="B1972" s="165"/>
      <c r="D1972" s="158" t="s">
        <v>328</v>
      </c>
      <c r="E1972" s="166" t="s">
        <v>1</v>
      </c>
      <c r="F1972" s="167" t="s">
        <v>1895</v>
      </c>
      <c r="H1972" s="168">
        <v>13.25</v>
      </c>
      <c r="I1972" s="169"/>
      <c r="L1972" s="165"/>
      <c r="M1972" s="170"/>
      <c r="T1972" s="171"/>
      <c r="AT1972" s="166" t="s">
        <v>328</v>
      </c>
      <c r="AU1972" s="166" t="s">
        <v>88</v>
      </c>
      <c r="AV1972" s="13" t="s">
        <v>92</v>
      </c>
      <c r="AW1972" s="13" t="s">
        <v>31</v>
      </c>
      <c r="AX1972" s="13" t="s">
        <v>76</v>
      </c>
      <c r="AY1972" s="166" t="s">
        <v>317</v>
      </c>
    </row>
    <row r="1973" spans="2:51" s="12" customFormat="1" ht="10">
      <c r="B1973" s="157"/>
      <c r="D1973" s="158" t="s">
        <v>328</v>
      </c>
      <c r="E1973" s="159" t="s">
        <v>1</v>
      </c>
      <c r="F1973" s="160" t="s">
        <v>1898</v>
      </c>
      <c r="H1973" s="161">
        <v>6.2</v>
      </c>
      <c r="I1973" s="162"/>
      <c r="L1973" s="157"/>
      <c r="M1973" s="163"/>
      <c r="T1973" s="164"/>
      <c r="AT1973" s="159" t="s">
        <v>328</v>
      </c>
      <c r="AU1973" s="159" t="s">
        <v>88</v>
      </c>
      <c r="AV1973" s="12" t="s">
        <v>88</v>
      </c>
      <c r="AW1973" s="12" t="s">
        <v>31</v>
      </c>
      <c r="AX1973" s="12" t="s">
        <v>76</v>
      </c>
      <c r="AY1973" s="159" t="s">
        <v>317</v>
      </c>
    </row>
    <row r="1974" spans="2:51" s="13" customFormat="1" ht="10">
      <c r="B1974" s="165"/>
      <c r="D1974" s="158" t="s">
        <v>328</v>
      </c>
      <c r="E1974" s="166" t="s">
        <v>1</v>
      </c>
      <c r="F1974" s="167" t="s">
        <v>1899</v>
      </c>
      <c r="H1974" s="168">
        <v>6.2</v>
      </c>
      <c r="I1974" s="169"/>
      <c r="L1974" s="165"/>
      <c r="M1974" s="170"/>
      <c r="T1974" s="171"/>
      <c r="AT1974" s="166" t="s">
        <v>328</v>
      </c>
      <c r="AU1974" s="166" t="s">
        <v>88</v>
      </c>
      <c r="AV1974" s="13" t="s">
        <v>92</v>
      </c>
      <c r="AW1974" s="13" t="s">
        <v>31</v>
      </c>
      <c r="AX1974" s="13" t="s">
        <v>76</v>
      </c>
      <c r="AY1974" s="166" t="s">
        <v>317</v>
      </c>
    </row>
    <row r="1975" spans="2:51" s="12" customFormat="1" ht="10">
      <c r="B1975" s="157"/>
      <c r="D1975" s="158" t="s">
        <v>328</v>
      </c>
      <c r="E1975" s="159" t="s">
        <v>1</v>
      </c>
      <c r="F1975" s="160" t="s">
        <v>1928</v>
      </c>
      <c r="H1975" s="161">
        <v>4.75</v>
      </c>
      <c r="I1975" s="162"/>
      <c r="L1975" s="157"/>
      <c r="M1975" s="163"/>
      <c r="T1975" s="164"/>
      <c r="AT1975" s="159" t="s">
        <v>328</v>
      </c>
      <c r="AU1975" s="159" t="s">
        <v>88</v>
      </c>
      <c r="AV1975" s="12" t="s">
        <v>88</v>
      </c>
      <c r="AW1975" s="12" t="s">
        <v>31</v>
      </c>
      <c r="AX1975" s="12" t="s">
        <v>76</v>
      </c>
      <c r="AY1975" s="159" t="s">
        <v>317</v>
      </c>
    </row>
    <row r="1976" spans="2:51" s="13" customFormat="1" ht="10">
      <c r="B1976" s="165"/>
      <c r="D1976" s="158" t="s">
        <v>328</v>
      </c>
      <c r="E1976" s="166" t="s">
        <v>1</v>
      </c>
      <c r="F1976" s="167" t="s">
        <v>1929</v>
      </c>
      <c r="H1976" s="168">
        <v>4.75</v>
      </c>
      <c r="I1976" s="169"/>
      <c r="L1976" s="165"/>
      <c r="M1976" s="170"/>
      <c r="T1976" s="171"/>
      <c r="AT1976" s="166" t="s">
        <v>328</v>
      </c>
      <c r="AU1976" s="166" t="s">
        <v>88</v>
      </c>
      <c r="AV1976" s="13" t="s">
        <v>92</v>
      </c>
      <c r="AW1976" s="13" t="s">
        <v>31</v>
      </c>
      <c r="AX1976" s="13" t="s">
        <v>76</v>
      </c>
      <c r="AY1976" s="166" t="s">
        <v>317</v>
      </c>
    </row>
    <row r="1977" spans="2:51" s="12" customFormat="1" ht="10">
      <c r="B1977" s="157"/>
      <c r="D1977" s="158" t="s">
        <v>328</v>
      </c>
      <c r="E1977" s="159" t="s">
        <v>1</v>
      </c>
      <c r="F1977" s="160" t="s">
        <v>1930</v>
      </c>
      <c r="H1977" s="161">
        <v>10.88</v>
      </c>
      <c r="I1977" s="162"/>
      <c r="L1977" s="157"/>
      <c r="M1977" s="163"/>
      <c r="T1977" s="164"/>
      <c r="AT1977" s="159" t="s">
        <v>328</v>
      </c>
      <c r="AU1977" s="159" t="s">
        <v>88</v>
      </c>
      <c r="AV1977" s="12" t="s">
        <v>88</v>
      </c>
      <c r="AW1977" s="12" t="s">
        <v>31</v>
      </c>
      <c r="AX1977" s="12" t="s">
        <v>76</v>
      </c>
      <c r="AY1977" s="159" t="s">
        <v>317</v>
      </c>
    </row>
    <row r="1978" spans="2:51" s="13" customFormat="1" ht="10">
      <c r="B1978" s="165"/>
      <c r="D1978" s="158" t="s">
        <v>328</v>
      </c>
      <c r="E1978" s="166" t="s">
        <v>1</v>
      </c>
      <c r="F1978" s="167" t="s">
        <v>2272</v>
      </c>
      <c r="H1978" s="168">
        <v>10.88</v>
      </c>
      <c r="I1978" s="169"/>
      <c r="L1978" s="165"/>
      <c r="M1978" s="170"/>
      <c r="T1978" s="171"/>
      <c r="AT1978" s="166" t="s">
        <v>328</v>
      </c>
      <c r="AU1978" s="166" t="s">
        <v>88</v>
      </c>
      <c r="AV1978" s="13" t="s">
        <v>92</v>
      </c>
      <c r="AW1978" s="13" t="s">
        <v>31</v>
      </c>
      <c r="AX1978" s="13" t="s">
        <v>76</v>
      </c>
      <c r="AY1978" s="166" t="s">
        <v>317</v>
      </c>
    </row>
    <row r="1979" spans="2:51" s="12" customFormat="1" ht="10">
      <c r="B1979" s="157"/>
      <c r="D1979" s="158" t="s">
        <v>328</v>
      </c>
      <c r="E1979" s="159" t="s">
        <v>1</v>
      </c>
      <c r="F1979" s="160" t="s">
        <v>1932</v>
      </c>
      <c r="H1979" s="161">
        <v>21.13</v>
      </c>
      <c r="I1979" s="162"/>
      <c r="L1979" s="157"/>
      <c r="M1979" s="163"/>
      <c r="T1979" s="164"/>
      <c r="AT1979" s="159" t="s">
        <v>328</v>
      </c>
      <c r="AU1979" s="159" t="s">
        <v>88</v>
      </c>
      <c r="AV1979" s="12" t="s">
        <v>88</v>
      </c>
      <c r="AW1979" s="12" t="s">
        <v>31</v>
      </c>
      <c r="AX1979" s="12" t="s">
        <v>76</v>
      </c>
      <c r="AY1979" s="159" t="s">
        <v>317</v>
      </c>
    </row>
    <row r="1980" spans="2:51" s="13" customFormat="1" ht="10">
      <c r="B1980" s="165"/>
      <c r="D1980" s="158" t="s">
        <v>328</v>
      </c>
      <c r="E1980" s="166" t="s">
        <v>1</v>
      </c>
      <c r="F1980" s="167" t="s">
        <v>1903</v>
      </c>
      <c r="H1980" s="168">
        <v>21.13</v>
      </c>
      <c r="I1980" s="169"/>
      <c r="L1980" s="165"/>
      <c r="M1980" s="170"/>
      <c r="T1980" s="171"/>
      <c r="AT1980" s="166" t="s">
        <v>328</v>
      </c>
      <c r="AU1980" s="166" t="s">
        <v>88</v>
      </c>
      <c r="AV1980" s="13" t="s">
        <v>92</v>
      </c>
      <c r="AW1980" s="13" t="s">
        <v>31</v>
      </c>
      <c r="AX1980" s="13" t="s">
        <v>76</v>
      </c>
      <c r="AY1980" s="166" t="s">
        <v>317</v>
      </c>
    </row>
    <row r="1981" spans="2:51" s="12" customFormat="1" ht="10">
      <c r="B1981" s="157"/>
      <c r="D1981" s="158" t="s">
        <v>328</v>
      </c>
      <c r="E1981" s="159" t="s">
        <v>1</v>
      </c>
      <c r="F1981" s="160" t="s">
        <v>1904</v>
      </c>
      <c r="H1981" s="161">
        <v>9.1300000000000008</v>
      </c>
      <c r="I1981" s="162"/>
      <c r="L1981" s="157"/>
      <c r="M1981" s="163"/>
      <c r="T1981" s="164"/>
      <c r="AT1981" s="159" t="s">
        <v>328</v>
      </c>
      <c r="AU1981" s="159" t="s">
        <v>88</v>
      </c>
      <c r="AV1981" s="12" t="s">
        <v>88</v>
      </c>
      <c r="AW1981" s="12" t="s">
        <v>31</v>
      </c>
      <c r="AX1981" s="12" t="s">
        <v>76</v>
      </c>
      <c r="AY1981" s="159" t="s">
        <v>317</v>
      </c>
    </row>
    <row r="1982" spans="2:51" s="13" customFormat="1" ht="10">
      <c r="B1982" s="165"/>
      <c r="D1982" s="158" t="s">
        <v>328</v>
      </c>
      <c r="E1982" s="166" t="s">
        <v>1</v>
      </c>
      <c r="F1982" s="167" t="s">
        <v>1905</v>
      </c>
      <c r="H1982" s="168">
        <v>9.1300000000000008</v>
      </c>
      <c r="I1982" s="169"/>
      <c r="L1982" s="165"/>
      <c r="M1982" s="170"/>
      <c r="T1982" s="171"/>
      <c r="AT1982" s="166" t="s">
        <v>328</v>
      </c>
      <c r="AU1982" s="166" t="s">
        <v>88</v>
      </c>
      <c r="AV1982" s="13" t="s">
        <v>92</v>
      </c>
      <c r="AW1982" s="13" t="s">
        <v>31</v>
      </c>
      <c r="AX1982" s="13" t="s">
        <v>76</v>
      </c>
      <c r="AY1982" s="166" t="s">
        <v>317</v>
      </c>
    </row>
    <row r="1983" spans="2:51" s="14" customFormat="1" ht="10">
      <c r="B1983" s="172"/>
      <c r="D1983" s="158" t="s">
        <v>328</v>
      </c>
      <c r="E1983" s="173" t="s">
        <v>1</v>
      </c>
      <c r="F1983" s="174" t="s">
        <v>332</v>
      </c>
      <c r="H1983" s="175">
        <v>1066.2200000000003</v>
      </c>
      <c r="I1983" s="176"/>
      <c r="L1983" s="172"/>
      <c r="M1983" s="177"/>
      <c r="T1983" s="178"/>
      <c r="AT1983" s="173" t="s">
        <v>328</v>
      </c>
      <c r="AU1983" s="173" t="s">
        <v>88</v>
      </c>
      <c r="AV1983" s="14" t="s">
        <v>323</v>
      </c>
      <c r="AW1983" s="14" t="s">
        <v>31</v>
      </c>
      <c r="AX1983" s="14" t="s">
        <v>83</v>
      </c>
      <c r="AY1983" s="173" t="s">
        <v>317</v>
      </c>
    </row>
    <row r="1984" spans="2:51" s="12" customFormat="1" ht="10">
      <c r="B1984" s="157"/>
      <c r="D1984" s="158" t="s">
        <v>328</v>
      </c>
      <c r="F1984" s="160" t="s">
        <v>2588</v>
      </c>
      <c r="H1984" s="161">
        <v>1087.5440000000001</v>
      </c>
      <c r="I1984" s="162"/>
      <c r="L1984" s="157"/>
      <c r="M1984" s="163"/>
      <c r="T1984" s="164"/>
      <c r="AT1984" s="159" t="s">
        <v>328</v>
      </c>
      <c r="AU1984" s="159" t="s">
        <v>88</v>
      </c>
      <c r="AV1984" s="12" t="s">
        <v>88</v>
      </c>
      <c r="AW1984" s="12" t="s">
        <v>3</v>
      </c>
      <c r="AX1984" s="12" t="s">
        <v>83</v>
      </c>
      <c r="AY1984" s="159" t="s">
        <v>317</v>
      </c>
    </row>
    <row r="1985" spans="2:65" s="1" customFormat="1" ht="33" customHeight="1">
      <c r="B1985" s="142"/>
      <c r="C1985" s="179" t="s">
        <v>2589</v>
      </c>
      <c r="D1985" s="179" t="s">
        <v>454</v>
      </c>
      <c r="E1985" s="180" t="s">
        <v>2590</v>
      </c>
      <c r="F1985" s="181" t="s">
        <v>2591</v>
      </c>
      <c r="G1985" s="182" t="s">
        <v>444</v>
      </c>
      <c r="H1985" s="183">
        <v>246.54400000000001</v>
      </c>
      <c r="I1985" s="184"/>
      <c r="J1985" s="185">
        <f>ROUND(I1985*H1985,2)</f>
        <v>0</v>
      </c>
      <c r="K1985" s="186"/>
      <c r="L1985" s="187"/>
      <c r="M1985" s="188" t="s">
        <v>1</v>
      </c>
      <c r="N1985" s="189" t="s">
        <v>42</v>
      </c>
      <c r="P1985" s="153">
        <f>O1985*H1985</f>
        <v>0</v>
      </c>
      <c r="Q1985" s="153">
        <v>2.0000000000000001E-4</v>
      </c>
      <c r="R1985" s="153">
        <f>Q1985*H1985</f>
        <v>4.9308800000000007E-2</v>
      </c>
      <c r="S1985" s="153">
        <v>0</v>
      </c>
      <c r="T1985" s="154">
        <f>S1985*H1985</f>
        <v>0</v>
      </c>
      <c r="AR1985" s="155" t="s">
        <v>481</v>
      </c>
      <c r="AT1985" s="155" t="s">
        <v>454</v>
      </c>
      <c r="AU1985" s="155" t="s">
        <v>88</v>
      </c>
      <c r="AY1985" s="16" t="s">
        <v>317</v>
      </c>
      <c r="BE1985" s="156">
        <f>IF(N1985="základná",J1985,0)</f>
        <v>0</v>
      </c>
      <c r="BF1985" s="156">
        <f>IF(N1985="znížená",J1985,0)</f>
        <v>0</v>
      </c>
      <c r="BG1985" s="156">
        <f>IF(N1985="zákl. prenesená",J1985,0)</f>
        <v>0</v>
      </c>
      <c r="BH1985" s="156">
        <f>IF(N1985="zníž. prenesená",J1985,0)</f>
        <v>0</v>
      </c>
      <c r="BI1985" s="156">
        <f>IF(N1985="nulová",J1985,0)</f>
        <v>0</v>
      </c>
      <c r="BJ1985" s="16" t="s">
        <v>88</v>
      </c>
      <c r="BK1985" s="156">
        <f>ROUND(I1985*H1985,2)</f>
        <v>0</v>
      </c>
      <c r="BL1985" s="16" t="s">
        <v>396</v>
      </c>
      <c r="BM1985" s="155" t="s">
        <v>2592</v>
      </c>
    </row>
    <row r="1986" spans="2:65" s="12" customFormat="1" ht="10">
      <c r="B1986" s="157"/>
      <c r="D1986" s="158" t="s">
        <v>328</v>
      </c>
      <c r="E1986" s="159" t="s">
        <v>1</v>
      </c>
      <c r="F1986" s="160" t="s">
        <v>1941</v>
      </c>
      <c r="H1986" s="161">
        <v>241.71</v>
      </c>
      <c r="I1986" s="162"/>
      <c r="L1986" s="157"/>
      <c r="M1986" s="163"/>
      <c r="T1986" s="164"/>
      <c r="AT1986" s="159" t="s">
        <v>328</v>
      </c>
      <c r="AU1986" s="159" t="s">
        <v>88</v>
      </c>
      <c r="AV1986" s="12" t="s">
        <v>88</v>
      </c>
      <c r="AW1986" s="12" t="s">
        <v>31</v>
      </c>
      <c r="AX1986" s="12" t="s">
        <v>76</v>
      </c>
      <c r="AY1986" s="159" t="s">
        <v>317</v>
      </c>
    </row>
    <row r="1987" spans="2:65" s="13" customFormat="1" ht="10">
      <c r="B1987" s="165"/>
      <c r="D1987" s="158" t="s">
        <v>328</v>
      </c>
      <c r="E1987" s="166" t="s">
        <v>1</v>
      </c>
      <c r="F1987" s="167" t="s">
        <v>1891</v>
      </c>
      <c r="H1987" s="168">
        <v>241.71</v>
      </c>
      <c r="I1987" s="169"/>
      <c r="L1987" s="165"/>
      <c r="M1987" s="170"/>
      <c r="T1987" s="171"/>
      <c r="AT1987" s="166" t="s">
        <v>328</v>
      </c>
      <c r="AU1987" s="166" t="s">
        <v>88</v>
      </c>
      <c r="AV1987" s="13" t="s">
        <v>92</v>
      </c>
      <c r="AW1987" s="13" t="s">
        <v>31</v>
      </c>
      <c r="AX1987" s="13" t="s">
        <v>76</v>
      </c>
      <c r="AY1987" s="166" t="s">
        <v>317</v>
      </c>
    </row>
    <row r="1988" spans="2:65" s="14" customFormat="1" ht="10">
      <c r="B1988" s="172"/>
      <c r="D1988" s="158" t="s">
        <v>328</v>
      </c>
      <c r="E1988" s="173" t="s">
        <v>1</v>
      </c>
      <c r="F1988" s="174" t="s">
        <v>332</v>
      </c>
      <c r="H1988" s="175">
        <v>241.71</v>
      </c>
      <c r="I1988" s="176"/>
      <c r="L1988" s="172"/>
      <c r="M1988" s="177"/>
      <c r="T1988" s="178"/>
      <c r="AT1988" s="173" t="s">
        <v>328</v>
      </c>
      <c r="AU1988" s="173" t="s">
        <v>88</v>
      </c>
      <c r="AV1988" s="14" t="s">
        <v>323</v>
      </c>
      <c r="AW1988" s="14" t="s">
        <v>31</v>
      </c>
      <c r="AX1988" s="14" t="s">
        <v>83</v>
      </c>
      <c r="AY1988" s="173" t="s">
        <v>317</v>
      </c>
    </row>
    <row r="1989" spans="2:65" s="12" customFormat="1" ht="10">
      <c r="B1989" s="157"/>
      <c r="D1989" s="158" t="s">
        <v>328</v>
      </c>
      <c r="F1989" s="160" t="s">
        <v>2593</v>
      </c>
      <c r="H1989" s="161">
        <v>246.54400000000001</v>
      </c>
      <c r="I1989" s="162"/>
      <c r="L1989" s="157"/>
      <c r="M1989" s="163"/>
      <c r="T1989" s="164"/>
      <c r="AT1989" s="159" t="s">
        <v>328</v>
      </c>
      <c r="AU1989" s="159" t="s">
        <v>88</v>
      </c>
      <c r="AV1989" s="12" t="s">
        <v>88</v>
      </c>
      <c r="AW1989" s="12" t="s">
        <v>3</v>
      </c>
      <c r="AX1989" s="12" t="s">
        <v>83</v>
      </c>
      <c r="AY1989" s="159" t="s">
        <v>317</v>
      </c>
    </row>
    <row r="1990" spans="2:65" s="1" customFormat="1" ht="21.75" customHeight="1">
      <c r="B1990" s="142"/>
      <c r="C1990" s="143" t="s">
        <v>2594</v>
      </c>
      <c r="D1990" s="143" t="s">
        <v>319</v>
      </c>
      <c r="E1990" s="144" t="s">
        <v>2595</v>
      </c>
      <c r="F1990" s="145" t="s">
        <v>2596</v>
      </c>
      <c r="G1990" s="146" t="s">
        <v>444</v>
      </c>
      <c r="H1990" s="147">
        <v>351.99</v>
      </c>
      <c r="I1990" s="148"/>
      <c r="J1990" s="149">
        <f>ROUND(I1990*H1990,2)</f>
        <v>0</v>
      </c>
      <c r="K1990" s="150"/>
      <c r="L1990" s="31"/>
      <c r="M1990" s="151" t="s">
        <v>1</v>
      </c>
      <c r="N1990" s="152" t="s">
        <v>42</v>
      </c>
      <c r="P1990" s="153">
        <f>O1990*H1990</f>
        <v>0</v>
      </c>
      <c r="Q1990" s="153">
        <v>1.0000000000000001E-5</v>
      </c>
      <c r="R1990" s="153">
        <f>Q1990*H1990</f>
        <v>3.5199000000000003E-3</v>
      </c>
      <c r="S1990" s="153">
        <v>0</v>
      </c>
      <c r="T1990" s="154">
        <f>S1990*H1990</f>
        <v>0</v>
      </c>
      <c r="AR1990" s="155" t="s">
        <v>396</v>
      </c>
      <c r="AT1990" s="155" t="s">
        <v>319</v>
      </c>
      <c r="AU1990" s="155" t="s">
        <v>88</v>
      </c>
      <c r="AY1990" s="16" t="s">
        <v>317</v>
      </c>
      <c r="BE1990" s="156">
        <f>IF(N1990="základná",J1990,0)</f>
        <v>0</v>
      </c>
      <c r="BF1990" s="156">
        <f>IF(N1990="znížená",J1990,0)</f>
        <v>0</v>
      </c>
      <c r="BG1990" s="156">
        <f>IF(N1990="zákl. prenesená",J1990,0)</f>
        <v>0</v>
      </c>
      <c r="BH1990" s="156">
        <f>IF(N1990="zníž. prenesená",J1990,0)</f>
        <v>0</v>
      </c>
      <c r="BI1990" s="156">
        <f>IF(N1990="nulová",J1990,0)</f>
        <v>0</v>
      </c>
      <c r="BJ1990" s="16" t="s">
        <v>88</v>
      </c>
      <c r="BK1990" s="156">
        <f>ROUND(I1990*H1990,2)</f>
        <v>0</v>
      </c>
      <c r="BL1990" s="16" t="s">
        <v>396</v>
      </c>
      <c r="BM1990" s="155" t="s">
        <v>2597</v>
      </c>
    </row>
    <row r="1991" spans="2:65" s="12" customFormat="1" ht="10">
      <c r="B1991" s="157"/>
      <c r="D1991" s="158" t="s">
        <v>328</v>
      </c>
      <c r="E1991" s="159" t="s">
        <v>1</v>
      </c>
      <c r="F1991" s="160" t="s">
        <v>1762</v>
      </c>
      <c r="H1991" s="161">
        <v>318.58999999999997</v>
      </c>
      <c r="I1991" s="162"/>
      <c r="L1991" s="157"/>
      <c r="M1991" s="163"/>
      <c r="T1991" s="164"/>
      <c r="AT1991" s="159" t="s">
        <v>328</v>
      </c>
      <c r="AU1991" s="159" t="s">
        <v>88</v>
      </c>
      <c r="AV1991" s="12" t="s">
        <v>88</v>
      </c>
      <c r="AW1991" s="12" t="s">
        <v>31</v>
      </c>
      <c r="AX1991" s="12" t="s">
        <v>76</v>
      </c>
      <c r="AY1991" s="159" t="s">
        <v>317</v>
      </c>
    </row>
    <row r="1992" spans="2:65" s="13" customFormat="1" ht="10">
      <c r="B1992" s="165"/>
      <c r="D1992" s="158" t="s">
        <v>328</v>
      </c>
      <c r="E1992" s="166" t="s">
        <v>1</v>
      </c>
      <c r="F1992" s="167" t="s">
        <v>1763</v>
      </c>
      <c r="H1992" s="168">
        <v>318.58999999999997</v>
      </c>
      <c r="I1992" s="169"/>
      <c r="L1992" s="165"/>
      <c r="M1992" s="170"/>
      <c r="T1992" s="171"/>
      <c r="AT1992" s="166" t="s">
        <v>328</v>
      </c>
      <c r="AU1992" s="166" t="s">
        <v>88</v>
      </c>
      <c r="AV1992" s="13" t="s">
        <v>92</v>
      </c>
      <c r="AW1992" s="13" t="s">
        <v>31</v>
      </c>
      <c r="AX1992" s="13" t="s">
        <v>76</v>
      </c>
      <c r="AY1992" s="166" t="s">
        <v>317</v>
      </c>
    </row>
    <row r="1993" spans="2:65" s="12" customFormat="1" ht="10">
      <c r="B1993" s="157"/>
      <c r="D1993" s="158" t="s">
        <v>328</v>
      </c>
      <c r="E1993" s="159" t="s">
        <v>1</v>
      </c>
      <c r="F1993" s="160" t="s">
        <v>1764</v>
      </c>
      <c r="H1993" s="161">
        <v>28.02</v>
      </c>
      <c r="I1993" s="162"/>
      <c r="L1993" s="157"/>
      <c r="M1993" s="163"/>
      <c r="T1993" s="164"/>
      <c r="AT1993" s="159" t="s">
        <v>328</v>
      </c>
      <c r="AU1993" s="159" t="s">
        <v>88</v>
      </c>
      <c r="AV1993" s="12" t="s">
        <v>88</v>
      </c>
      <c r="AW1993" s="12" t="s">
        <v>31</v>
      </c>
      <c r="AX1993" s="12" t="s">
        <v>76</v>
      </c>
      <c r="AY1993" s="159" t="s">
        <v>317</v>
      </c>
    </row>
    <row r="1994" spans="2:65" s="13" customFormat="1" ht="10">
      <c r="B1994" s="165"/>
      <c r="D1994" s="158" t="s">
        <v>328</v>
      </c>
      <c r="E1994" s="166" t="s">
        <v>1</v>
      </c>
      <c r="F1994" s="167" t="s">
        <v>1765</v>
      </c>
      <c r="H1994" s="168">
        <v>28.02</v>
      </c>
      <c r="I1994" s="169"/>
      <c r="L1994" s="165"/>
      <c r="M1994" s="170"/>
      <c r="T1994" s="171"/>
      <c r="AT1994" s="166" t="s">
        <v>328</v>
      </c>
      <c r="AU1994" s="166" t="s">
        <v>88</v>
      </c>
      <c r="AV1994" s="13" t="s">
        <v>92</v>
      </c>
      <c r="AW1994" s="13" t="s">
        <v>31</v>
      </c>
      <c r="AX1994" s="13" t="s">
        <v>76</v>
      </c>
      <c r="AY1994" s="166" t="s">
        <v>317</v>
      </c>
    </row>
    <row r="1995" spans="2:65" s="12" customFormat="1" ht="10">
      <c r="B1995" s="157"/>
      <c r="D1995" s="158" t="s">
        <v>328</v>
      </c>
      <c r="E1995" s="159" t="s">
        <v>1</v>
      </c>
      <c r="F1995" s="160" t="s">
        <v>2253</v>
      </c>
      <c r="H1995" s="161">
        <v>5.38</v>
      </c>
      <c r="I1995" s="162"/>
      <c r="L1995" s="157"/>
      <c r="M1995" s="163"/>
      <c r="T1995" s="164"/>
      <c r="AT1995" s="159" t="s">
        <v>328</v>
      </c>
      <c r="AU1995" s="159" t="s">
        <v>88</v>
      </c>
      <c r="AV1995" s="12" t="s">
        <v>88</v>
      </c>
      <c r="AW1995" s="12" t="s">
        <v>31</v>
      </c>
      <c r="AX1995" s="12" t="s">
        <v>76</v>
      </c>
      <c r="AY1995" s="159" t="s">
        <v>317</v>
      </c>
    </row>
    <row r="1996" spans="2:65" s="13" customFormat="1" ht="10">
      <c r="B1996" s="165"/>
      <c r="D1996" s="158" t="s">
        <v>328</v>
      </c>
      <c r="E1996" s="166" t="s">
        <v>1</v>
      </c>
      <c r="F1996" s="167" t="s">
        <v>2254</v>
      </c>
      <c r="H1996" s="168">
        <v>5.38</v>
      </c>
      <c r="I1996" s="169"/>
      <c r="L1996" s="165"/>
      <c r="M1996" s="170"/>
      <c r="T1996" s="171"/>
      <c r="AT1996" s="166" t="s">
        <v>328</v>
      </c>
      <c r="AU1996" s="166" t="s">
        <v>88</v>
      </c>
      <c r="AV1996" s="13" t="s">
        <v>92</v>
      </c>
      <c r="AW1996" s="13" t="s">
        <v>31</v>
      </c>
      <c r="AX1996" s="13" t="s">
        <v>76</v>
      </c>
      <c r="AY1996" s="166" t="s">
        <v>317</v>
      </c>
    </row>
    <row r="1997" spans="2:65" s="14" customFormat="1" ht="10">
      <c r="B1997" s="172"/>
      <c r="D1997" s="158" t="s">
        <v>328</v>
      </c>
      <c r="E1997" s="173" t="s">
        <v>1</v>
      </c>
      <c r="F1997" s="174" t="s">
        <v>332</v>
      </c>
      <c r="H1997" s="175">
        <v>351.99</v>
      </c>
      <c r="I1997" s="176"/>
      <c r="L1997" s="172"/>
      <c r="M1997" s="177"/>
      <c r="T1997" s="178"/>
      <c r="AT1997" s="173" t="s">
        <v>328</v>
      </c>
      <c r="AU1997" s="173" t="s">
        <v>88</v>
      </c>
      <c r="AV1997" s="14" t="s">
        <v>323</v>
      </c>
      <c r="AW1997" s="14" t="s">
        <v>31</v>
      </c>
      <c r="AX1997" s="14" t="s">
        <v>83</v>
      </c>
      <c r="AY1997" s="173" t="s">
        <v>317</v>
      </c>
    </row>
    <row r="1998" spans="2:65" s="1" customFormat="1" ht="24.15" customHeight="1">
      <c r="B1998" s="142"/>
      <c r="C1998" s="179" t="s">
        <v>2598</v>
      </c>
      <c r="D1998" s="179" t="s">
        <v>454</v>
      </c>
      <c r="E1998" s="180" t="s">
        <v>2599</v>
      </c>
      <c r="F1998" s="181" t="s">
        <v>2600</v>
      </c>
      <c r="G1998" s="182" t="s">
        <v>444</v>
      </c>
      <c r="H1998" s="183">
        <v>404.78899999999999</v>
      </c>
      <c r="I1998" s="184"/>
      <c r="J1998" s="185">
        <f>ROUND(I1998*H1998,2)</f>
        <v>0</v>
      </c>
      <c r="K1998" s="186"/>
      <c r="L1998" s="187"/>
      <c r="M1998" s="188" t="s">
        <v>1</v>
      </c>
      <c r="N1998" s="189" t="s">
        <v>42</v>
      </c>
      <c r="P1998" s="153">
        <f>O1998*H1998</f>
        <v>0</v>
      </c>
      <c r="Q1998" s="153">
        <v>2.0000000000000001E-4</v>
      </c>
      <c r="R1998" s="153">
        <f>Q1998*H1998</f>
        <v>8.0957799999999996E-2</v>
      </c>
      <c r="S1998" s="153">
        <v>0</v>
      </c>
      <c r="T1998" s="154">
        <f>S1998*H1998</f>
        <v>0</v>
      </c>
      <c r="AR1998" s="155" t="s">
        <v>481</v>
      </c>
      <c r="AT1998" s="155" t="s">
        <v>454</v>
      </c>
      <c r="AU1998" s="155" t="s">
        <v>88</v>
      </c>
      <c r="AY1998" s="16" t="s">
        <v>317</v>
      </c>
      <c r="BE1998" s="156">
        <f>IF(N1998="základná",J1998,0)</f>
        <v>0</v>
      </c>
      <c r="BF1998" s="156">
        <f>IF(N1998="znížená",J1998,0)</f>
        <v>0</v>
      </c>
      <c r="BG1998" s="156">
        <f>IF(N1998="zákl. prenesená",J1998,0)</f>
        <v>0</v>
      </c>
      <c r="BH1998" s="156">
        <f>IF(N1998="zníž. prenesená",J1998,0)</f>
        <v>0</v>
      </c>
      <c r="BI1998" s="156">
        <f>IF(N1998="nulová",J1998,0)</f>
        <v>0</v>
      </c>
      <c r="BJ1998" s="16" t="s">
        <v>88</v>
      </c>
      <c r="BK1998" s="156">
        <f>ROUND(I1998*H1998,2)</f>
        <v>0</v>
      </c>
      <c r="BL1998" s="16" t="s">
        <v>396</v>
      </c>
      <c r="BM1998" s="155" t="s">
        <v>2601</v>
      </c>
    </row>
    <row r="1999" spans="2:65" s="12" customFormat="1" ht="10">
      <c r="B1999" s="157"/>
      <c r="D1999" s="158" t="s">
        <v>328</v>
      </c>
      <c r="E1999" s="159" t="s">
        <v>1</v>
      </c>
      <c r="F1999" s="160" t="s">
        <v>1762</v>
      </c>
      <c r="H1999" s="161">
        <v>318.58999999999997</v>
      </c>
      <c r="I1999" s="162"/>
      <c r="L1999" s="157"/>
      <c r="M1999" s="163"/>
      <c r="T1999" s="164"/>
      <c r="AT1999" s="159" t="s">
        <v>328</v>
      </c>
      <c r="AU1999" s="159" t="s">
        <v>88</v>
      </c>
      <c r="AV1999" s="12" t="s">
        <v>88</v>
      </c>
      <c r="AW1999" s="12" t="s">
        <v>31</v>
      </c>
      <c r="AX1999" s="12" t="s">
        <v>76</v>
      </c>
      <c r="AY1999" s="159" t="s">
        <v>317</v>
      </c>
    </row>
    <row r="2000" spans="2:65" s="13" customFormat="1" ht="10">
      <c r="B2000" s="165"/>
      <c r="D2000" s="158" t="s">
        <v>328</v>
      </c>
      <c r="E2000" s="166" t="s">
        <v>1</v>
      </c>
      <c r="F2000" s="167" t="s">
        <v>1763</v>
      </c>
      <c r="H2000" s="168">
        <v>318.58999999999997</v>
      </c>
      <c r="I2000" s="169"/>
      <c r="L2000" s="165"/>
      <c r="M2000" s="170"/>
      <c r="T2000" s="171"/>
      <c r="AT2000" s="166" t="s">
        <v>328</v>
      </c>
      <c r="AU2000" s="166" t="s">
        <v>88</v>
      </c>
      <c r="AV2000" s="13" t="s">
        <v>92</v>
      </c>
      <c r="AW2000" s="13" t="s">
        <v>31</v>
      </c>
      <c r="AX2000" s="13" t="s">
        <v>76</v>
      </c>
      <c r="AY2000" s="166" t="s">
        <v>317</v>
      </c>
    </row>
    <row r="2001" spans="2:65" s="12" customFormat="1" ht="10">
      <c r="B2001" s="157"/>
      <c r="D2001" s="158" t="s">
        <v>328</v>
      </c>
      <c r="E2001" s="159" t="s">
        <v>1</v>
      </c>
      <c r="F2001" s="160" t="s">
        <v>1764</v>
      </c>
      <c r="H2001" s="161">
        <v>28.02</v>
      </c>
      <c r="I2001" s="162"/>
      <c r="L2001" s="157"/>
      <c r="M2001" s="163"/>
      <c r="T2001" s="164"/>
      <c r="AT2001" s="159" t="s">
        <v>328</v>
      </c>
      <c r="AU2001" s="159" t="s">
        <v>88</v>
      </c>
      <c r="AV2001" s="12" t="s">
        <v>88</v>
      </c>
      <c r="AW2001" s="12" t="s">
        <v>31</v>
      </c>
      <c r="AX2001" s="12" t="s">
        <v>76</v>
      </c>
      <c r="AY2001" s="159" t="s">
        <v>317</v>
      </c>
    </row>
    <row r="2002" spans="2:65" s="13" customFormat="1" ht="10">
      <c r="B2002" s="165"/>
      <c r="D2002" s="158" t="s">
        <v>328</v>
      </c>
      <c r="E2002" s="166" t="s">
        <v>1</v>
      </c>
      <c r="F2002" s="167" t="s">
        <v>1765</v>
      </c>
      <c r="H2002" s="168">
        <v>28.02</v>
      </c>
      <c r="I2002" s="169"/>
      <c r="L2002" s="165"/>
      <c r="M2002" s="170"/>
      <c r="T2002" s="171"/>
      <c r="AT2002" s="166" t="s">
        <v>328</v>
      </c>
      <c r="AU2002" s="166" t="s">
        <v>88</v>
      </c>
      <c r="AV2002" s="13" t="s">
        <v>92</v>
      </c>
      <c r="AW2002" s="13" t="s">
        <v>31</v>
      </c>
      <c r="AX2002" s="13" t="s">
        <v>76</v>
      </c>
      <c r="AY2002" s="166" t="s">
        <v>317</v>
      </c>
    </row>
    <row r="2003" spans="2:65" s="12" customFormat="1" ht="10">
      <c r="B2003" s="157"/>
      <c r="D2003" s="158" t="s">
        <v>328</v>
      </c>
      <c r="E2003" s="159" t="s">
        <v>1</v>
      </c>
      <c r="F2003" s="160" t="s">
        <v>2253</v>
      </c>
      <c r="H2003" s="161">
        <v>5.38</v>
      </c>
      <c r="I2003" s="162"/>
      <c r="L2003" s="157"/>
      <c r="M2003" s="163"/>
      <c r="T2003" s="164"/>
      <c r="AT2003" s="159" t="s">
        <v>328</v>
      </c>
      <c r="AU2003" s="159" t="s">
        <v>88</v>
      </c>
      <c r="AV2003" s="12" t="s">
        <v>88</v>
      </c>
      <c r="AW2003" s="12" t="s">
        <v>31</v>
      </c>
      <c r="AX2003" s="12" t="s">
        <v>76</v>
      </c>
      <c r="AY2003" s="159" t="s">
        <v>317</v>
      </c>
    </row>
    <row r="2004" spans="2:65" s="13" customFormat="1" ht="10">
      <c r="B2004" s="165"/>
      <c r="D2004" s="158" t="s">
        <v>328</v>
      </c>
      <c r="E2004" s="166" t="s">
        <v>1</v>
      </c>
      <c r="F2004" s="167" t="s">
        <v>2254</v>
      </c>
      <c r="H2004" s="168">
        <v>5.38</v>
      </c>
      <c r="I2004" s="169"/>
      <c r="L2004" s="165"/>
      <c r="M2004" s="170"/>
      <c r="T2004" s="171"/>
      <c r="AT2004" s="166" t="s">
        <v>328</v>
      </c>
      <c r="AU2004" s="166" t="s">
        <v>88</v>
      </c>
      <c r="AV2004" s="13" t="s">
        <v>92</v>
      </c>
      <c r="AW2004" s="13" t="s">
        <v>31</v>
      </c>
      <c r="AX2004" s="13" t="s">
        <v>76</v>
      </c>
      <c r="AY2004" s="166" t="s">
        <v>317</v>
      </c>
    </row>
    <row r="2005" spans="2:65" s="14" customFormat="1" ht="10">
      <c r="B2005" s="172"/>
      <c r="D2005" s="158" t="s">
        <v>328</v>
      </c>
      <c r="E2005" s="173" t="s">
        <v>1</v>
      </c>
      <c r="F2005" s="174" t="s">
        <v>332</v>
      </c>
      <c r="H2005" s="175">
        <v>351.99</v>
      </c>
      <c r="I2005" s="176"/>
      <c r="L2005" s="172"/>
      <c r="M2005" s="177"/>
      <c r="T2005" s="178"/>
      <c r="AT2005" s="173" t="s">
        <v>328</v>
      </c>
      <c r="AU2005" s="173" t="s">
        <v>88</v>
      </c>
      <c r="AV2005" s="14" t="s">
        <v>323</v>
      </c>
      <c r="AW2005" s="14" t="s">
        <v>31</v>
      </c>
      <c r="AX2005" s="14" t="s">
        <v>83</v>
      </c>
      <c r="AY2005" s="173" t="s">
        <v>317</v>
      </c>
    </row>
    <row r="2006" spans="2:65" s="12" customFormat="1" ht="10">
      <c r="B2006" s="157"/>
      <c r="D2006" s="158" t="s">
        <v>328</v>
      </c>
      <c r="F2006" s="160" t="s">
        <v>2602</v>
      </c>
      <c r="H2006" s="161">
        <v>404.78899999999999</v>
      </c>
      <c r="I2006" s="162"/>
      <c r="L2006" s="157"/>
      <c r="M2006" s="163"/>
      <c r="T2006" s="164"/>
      <c r="AT2006" s="159" t="s">
        <v>328</v>
      </c>
      <c r="AU2006" s="159" t="s">
        <v>88</v>
      </c>
      <c r="AV2006" s="12" t="s">
        <v>88</v>
      </c>
      <c r="AW2006" s="12" t="s">
        <v>3</v>
      </c>
      <c r="AX2006" s="12" t="s">
        <v>83</v>
      </c>
      <c r="AY2006" s="159" t="s">
        <v>317</v>
      </c>
    </row>
    <row r="2007" spans="2:65" s="1" customFormat="1" ht="24.15" customHeight="1">
      <c r="B2007" s="142"/>
      <c r="C2007" s="143" t="s">
        <v>2603</v>
      </c>
      <c r="D2007" s="143" t="s">
        <v>319</v>
      </c>
      <c r="E2007" s="144" t="s">
        <v>2604</v>
      </c>
      <c r="F2007" s="145" t="s">
        <v>2605</v>
      </c>
      <c r="G2007" s="146" t="s">
        <v>444</v>
      </c>
      <c r="H2007" s="147">
        <v>195.15</v>
      </c>
      <c r="I2007" s="148"/>
      <c r="J2007" s="149">
        <f>ROUND(I2007*H2007,2)</f>
        <v>0</v>
      </c>
      <c r="K2007" s="150"/>
      <c r="L2007" s="31"/>
      <c r="M2007" s="151" t="s">
        <v>1</v>
      </c>
      <c r="N2007" s="152" t="s">
        <v>42</v>
      </c>
      <c r="P2007" s="153">
        <f>O2007*H2007</f>
        <v>0</v>
      </c>
      <c r="Q2007" s="153">
        <v>5.0000000000000001E-3</v>
      </c>
      <c r="R2007" s="153">
        <f>Q2007*H2007</f>
        <v>0.97575000000000001</v>
      </c>
      <c r="S2007" s="153">
        <v>0</v>
      </c>
      <c r="T2007" s="154">
        <f>S2007*H2007</f>
        <v>0</v>
      </c>
      <c r="AR2007" s="155" t="s">
        <v>396</v>
      </c>
      <c r="AT2007" s="155" t="s">
        <v>319</v>
      </c>
      <c r="AU2007" s="155" t="s">
        <v>88</v>
      </c>
      <c r="AY2007" s="16" t="s">
        <v>317</v>
      </c>
      <c r="BE2007" s="156">
        <f>IF(N2007="základná",J2007,0)</f>
        <v>0</v>
      </c>
      <c r="BF2007" s="156">
        <f>IF(N2007="znížená",J2007,0)</f>
        <v>0</v>
      </c>
      <c r="BG2007" s="156">
        <f>IF(N2007="zákl. prenesená",J2007,0)</f>
        <v>0</v>
      </c>
      <c r="BH2007" s="156">
        <f>IF(N2007="zníž. prenesená",J2007,0)</f>
        <v>0</v>
      </c>
      <c r="BI2007" s="156">
        <f>IF(N2007="nulová",J2007,0)</f>
        <v>0</v>
      </c>
      <c r="BJ2007" s="16" t="s">
        <v>88</v>
      </c>
      <c r="BK2007" s="156">
        <f>ROUND(I2007*H2007,2)</f>
        <v>0</v>
      </c>
      <c r="BL2007" s="16" t="s">
        <v>396</v>
      </c>
      <c r="BM2007" s="155" t="s">
        <v>2606</v>
      </c>
    </row>
    <row r="2008" spans="2:65" s="12" customFormat="1" ht="10">
      <c r="B2008" s="157"/>
      <c r="D2008" s="158" t="s">
        <v>328</v>
      </c>
      <c r="E2008" s="159" t="s">
        <v>1</v>
      </c>
      <c r="F2008" s="160" t="s">
        <v>2607</v>
      </c>
      <c r="H2008" s="161">
        <v>195.15</v>
      </c>
      <c r="I2008" s="162"/>
      <c r="L2008" s="157"/>
      <c r="M2008" s="163"/>
      <c r="T2008" s="164"/>
      <c r="AT2008" s="159" t="s">
        <v>328</v>
      </c>
      <c r="AU2008" s="159" t="s">
        <v>88</v>
      </c>
      <c r="AV2008" s="12" t="s">
        <v>88</v>
      </c>
      <c r="AW2008" s="12" t="s">
        <v>31</v>
      </c>
      <c r="AX2008" s="12" t="s">
        <v>76</v>
      </c>
      <c r="AY2008" s="159" t="s">
        <v>317</v>
      </c>
    </row>
    <row r="2009" spans="2:65" s="13" customFormat="1" ht="10">
      <c r="B2009" s="165"/>
      <c r="D2009" s="158" t="s">
        <v>328</v>
      </c>
      <c r="E2009" s="166" t="s">
        <v>1</v>
      </c>
      <c r="F2009" s="167" t="s">
        <v>331</v>
      </c>
      <c r="H2009" s="168">
        <v>195.15</v>
      </c>
      <c r="I2009" s="169"/>
      <c r="L2009" s="165"/>
      <c r="M2009" s="170"/>
      <c r="T2009" s="171"/>
      <c r="AT2009" s="166" t="s">
        <v>328</v>
      </c>
      <c r="AU2009" s="166" t="s">
        <v>88</v>
      </c>
      <c r="AV2009" s="13" t="s">
        <v>92</v>
      </c>
      <c r="AW2009" s="13" t="s">
        <v>31</v>
      </c>
      <c r="AX2009" s="13" t="s">
        <v>76</v>
      </c>
      <c r="AY2009" s="166" t="s">
        <v>317</v>
      </c>
    </row>
    <row r="2010" spans="2:65" s="14" customFormat="1" ht="10">
      <c r="B2010" s="172"/>
      <c r="D2010" s="158" t="s">
        <v>328</v>
      </c>
      <c r="E2010" s="173" t="s">
        <v>1</v>
      </c>
      <c r="F2010" s="174" t="s">
        <v>332</v>
      </c>
      <c r="H2010" s="175">
        <v>195.15</v>
      </c>
      <c r="I2010" s="176"/>
      <c r="L2010" s="172"/>
      <c r="M2010" s="177"/>
      <c r="T2010" s="178"/>
      <c r="AT2010" s="173" t="s">
        <v>328</v>
      </c>
      <c r="AU2010" s="173" t="s">
        <v>88</v>
      </c>
      <c r="AV2010" s="14" t="s">
        <v>323</v>
      </c>
      <c r="AW2010" s="14" t="s">
        <v>31</v>
      </c>
      <c r="AX2010" s="14" t="s">
        <v>83</v>
      </c>
      <c r="AY2010" s="173" t="s">
        <v>317</v>
      </c>
    </row>
    <row r="2011" spans="2:65" s="1" customFormat="1" ht="33" customHeight="1">
      <c r="B2011" s="142"/>
      <c r="C2011" s="179" t="s">
        <v>2608</v>
      </c>
      <c r="D2011" s="179" t="s">
        <v>454</v>
      </c>
      <c r="E2011" s="180" t="s">
        <v>2609</v>
      </c>
      <c r="F2011" s="181" t="s">
        <v>2610</v>
      </c>
      <c r="G2011" s="182" t="s">
        <v>444</v>
      </c>
      <c r="H2011" s="183">
        <v>199.053</v>
      </c>
      <c r="I2011" s="184"/>
      <c r="J2011" s="185">
        <f>ROUND(I2011*H2011,2)</f>
        <v>0</v>
      </c>
      <c r="K2011" s="186"/>
      <c r="L2011" s="187"/>
      <c r="M2011" s="188" t="s">
        <v>1</v>
      </c>
      <c r="N2011" s="189" t="s">
        <v>42</v>
      </c>
      <c r="P2011" s="153">
        <f>O2011*H2011</f>
        <v>0</v>
      </c>
      <c r="Q2011" s="153">
        <v>5.28E-3</v>
      </c>
      <c r="R2011" s="153">
        <f>Q2011*H2011</f>
        <v>1.05099984</v>
      </c>
      <c r="S2011" s="153">
        <v>0</v>
      </c>
      <c r="T2011" s="154">
        <f>S2011*H2011</f>
        <v>0</v>
      </c>
      <c r="AR2011" s="155" t="s">
        <v>481</v>
      </c>
      <c r="AT2011" s="155" t="s">
        <v>454</v>
      </c>
      <c r="AU2011" s="155" t="s">
        <v>88</v>
      </c>
      <c r="AY2011" s="16" t="s">
        <v>317</v>
      </c>
      <c r="BE2011" s="156">
        <f>IF(N2011="základná",J2011,0)</f>
        <v>0</v>
      </c>
      <c r="BF2011" s="156">
        <f>IF(N2011="znížená",J2011,0)</f>
        <v>0</v>
      </c>
      <c r="BG2011" s="156">
        <f>IF(N2011="zákl. prenesená",J2011,0)</f>
        <v>0</v>
      </c>
      <c r="BH2011" s="156">
        <f>IF(N2011="zníž. prenesená",J2011,0)</f>
        <v>0</v>
      </c>
      <c r="BI2011" s="156">
        <f>IF(N2011="nulová",J2011,0)</f>
        <v>0</v>
      </c>
      <c r="BJ2011" s="16" t="s">
        <v>88</v>
      </c>
      <c r="BK2011" s="156">
        <f>ROUND(I2011*H2011,2)</f>
        <v>0</v>
      </c>
      <c r="BL2011" s="16" t="s">
        <v>396</v>
      </c>
      <c r="BM2011" s="155" t="s">
        <v>2611</v>
      </c>
    </row>
    <row r="2012" spans="2:65" s="12" customFormat="1" ht="10">
      <c r="B2012" s="157"/>
      <c r="D2012" s="158" t="s">
        <v>328</v>
      </c>
      <c r="F2012" s="160" t="s">
        <v>2612</v>
      </c>
      <c r="H2012" s="161">
        <v>199.053</v>
      </c>
      <c r="I2012" s="162"/>
      <c r="L2012" s="157"/>
      <c r="M2012" s="163"/>
      <c r="T2012" s="164"/>
      <c r="AT2012" s="159" t="s">
        <v>328</v>
      </c>
      <c r="AU2012" s="159" t="s">
        <v>88</v>
      </c>
      <c r="AV2012" s="12" t="s">
        <v>88</v>
      </c>
      <c r="AW2012" s="12" t="s">
        <v>3</v>
      </c>
      <c r="AX2012" s="12" t="s">
        <v>83</v>
      </c>
      <c r="AY2012" s="159" t="s">
        <v>317</v>
      </c>
    </row>
    <row r="2013" spans="2:65" s="1" customFormat="1" ht="24.15" customHeight="1">
      <c r="B2013" s="142"/>
      <c r="C2013" s="143" t="s">
        <v>2613</v>
      </c>
      <c r="D2013" s="143" t="s">
        <v>319</v>
      </c>
      <c r="E2013" s="144" t="s">
        <v>2614</v>
      </c>
      <c r="F2013" s="145" t="s">
        <v>2615</v>
      </c>
      <c r="G2013" s="146" t="s">
        <v>444</v>
      </c>
      <c r="H2013" s="147">
        <v>27.143999999999998</v>
      </c>
      <c r="I2013" s="148"/>
      <c r="J2013" s="149">
        <f>ROUND(I2013*H2013,2)</f>
        <v>0</v>
      </c>
      <c r="K2013" s="150"/>
      <c r="L2013" s="31"/>
      <c r="M2013" s="151" t="s">
        <v>1</v>
      </c>
      <c r="N2013" s="152" t="s">
        <v>42</v>
      </c>
      <c r="P2013" s="153">
        <f>O2013*H2013</f>
        <v>0</v>
      </c>
      <c r="Q2013" s="153">
        <v>0</v>
      </c>
      <c r="R2013" s="153">
        <f>Q2013*H2013</f>
        <v>0</v>
      </c>
      <c r="S2013" s="153">
        <v>0</v>
      </c>
      <c r="T2013" s="154">
        <f>S2013*H2013</f>
        <v>0</v>
      </c>
      <c r="AR2013" s="155" t="s">
        <v>396</v>
      </c>
      <c r="AT2013" s="155" t="s">
        <v>319</v>
      </c>
      <c r="AU2013" s="155" t="s">
        <v>88</v>
      </c>
      <c r="AY2013" s="16" t="s">
        <v>317</v>
      </c>
      <c r="BE2013" s="156">
        <f>IF(N2013="základná",J2013,0)</f>
        <v>0</v>
      </c>
      <c r="BF2013" s="156">
        <f>IF(N2013="znížená",J2013,0)</f>
        <v>0</v>
      </c>
      <c r="BG2013" s="156">
        <f>IF(N2013="zákl. prenesená",J2013,0)</f>
        <v>0</v>
      </c>
      <c r="BH2013" s="156">
        <f>IF(N2013="zníž. prenesená",J2013,0)</f>
        <v>0</v>
      </c>
      <c r="BI2013" s="156">
        <f>IF(N2013="nulová",J2013,0)</f>
        <v>0</v>
      </c>
      <c r="BJ2013" s="16" t="s">
        <v>88</v>
      </c>
      <c r="BK2013" s="156">
        <f>ROUND(I2013*H2013,2)</f>
        <v>0</v>
      </c>
      <c r="BL2013" s="16" t="s">
        <v>396</v>
      </c>
      <c r="BM2013" s="155" t="s">
        <v>2616</v>
      </c>
    </row>
    <row r="2014" spans="2:65" s="12" customFormat="1" ht="10">
      <c r="B2014" s="157"/>
      <c r="D2014" s="158" t="s">
        <v>328</v>
      </c>
      <c r="E2014" s="159" t="s">
        <v>1</v>
      </c>
      <c r="F2014" s="160" t="s">
        <v>2617</v>
      </c>
      <c r="H2014" s="161">
        <v>27.143999999999998</v>
      </c>
      <c r="I2014" s="162"/>
      <c r="L2014" s="157"/>
      <c r="M2014" s="163"/>
      <c r="T2014" s="164"/>
      <c r="AT2014" s="159" t="s">
        <v>328</v>
      </c>
      <c r="AU2014" s="159" t="s">
        <v>88</v>
      </c>
      <c r="AV2014" s="12" t="s">
        <v>88</v>
      </c>
      <c r="AW2014" s="12" t="s">
        <v>31</v>
      </c>
      <c r="AX2014" s="12" t="s">
        <v>76</v>
      </c>
      <c r="AY2014" s="159" t="s">
        <v>317</v>
      </c>
    </row>
    <row r="2015" spans="2:65" s="13" customFormat="1" ht="10">
      <c r="B2015" s="165"/>
      <c r="D2015" s="158" t="s">
        <v>328</v>
      </c>
      <c r="E2015" s="166" t="s">
        <v>1</v>
      </c>
      <c r="F2015" s="167" t="s">
        <v>331</v>
      </c>
      <c r="H2015" s="168">
        <v>27.143999999999998</v>
      </c>
      <c r="I2015" s="169"/>
      <c r="L2015" s="165"/>
      <c r="M2015" s="170"/>
      <c r="T2015" s="171"/>
      <c r="AT2015" s="166" t="s">
        <v>328</v>
      </c>
      <c r="AU2015" s="166" t="s">
        <v>88</v>
      </c>
      <c r="AV2015" s="13" t="s">
        <v>92</v>
      </c>
      <c r="AW2015" s="13" t="s">
        <v>31</v>
      </c>
      <c r="AX2015" s="13" t="s">
        <v>76</v>
      </c>
      <c r="AY2015" s="166" t="s">
        <v>317</v>
      </c>
    </row>
    <row r="2016" spans="2:65" s="14" customFormat="1" ht="10">
      <c r="B2016" s="172"/>
      <c r="D2016" s="158" t="s">
        <v>328</v>
      </c>
      <c r="E2016" s="173" t="s">
        <v>1</v>
      </c>
      <c r="F2016" s="174" t="s">
        <v>332</v>
      </c>
      <c r="H2016" s="175">
        <v>27.143999999999998</v>
      </c>
      <c r="I2016" s="176"/>
      <c r="L2016" s="172"/>
      <c r="M2016" s="177"/>
      <c r="T2016" s="178"/>
      <c r="AT2016" s="173" t="s">
        <v>328</v>
      </c>
      <c r="AU2016" s="173" t="s">
        <v>88</v>
      </c>
      <c r="AV2016" s="14" t="s">
        <v>323</v>
      </c>
      <c r="AW2016" s="14" t="s">
        <v>31</v>
      </c>
      <c r="AX2016" s="14" t="s">
        <v>83</v>
      </c>
      <c r="AY2016" s="173" t="s">
        <v>317</v>
      </c>
    </row>
    <row r="2017" spans="2:65" s="1" customFormat="1" ht="24.15" customHeight="1">
      <c r="B2017" s="142"/>
      <c r="C2017" s="179" t="s">
        <v>2618</v>
      </c>
      <c r="D2017" s="179" t="s">
        <v>454</v>
      </c>
      <c r="E2017" s="180" t="s">
        <v>2619</v>
      </c>
      <c r="F2017" s="181" t="s">
        <v>2620</v>
      </c>
      <c r="G2017" s="182" t="s">
        <v>444</v>
      </c>
      <c r="H2017" s="183">
        <v>27.687000000000001</v>
      </c>
      <c r="I2017" s="184"/>
      <c r="J2017" s="185">
        <f>ROUND(I2017*H2017,2)</f>
        <v>0</v>
      </c>
      <c r="K2017" s="186"/>
      <c r="L2017" s="187"/>
      <c r="M2017" s="188" t="s">
        <v>1</v>
      </c>
      <c r="N2017" s="189" t="s">
        <v>42</v>
      </c>
      <c r="P2017" s="153">
        <f>O2017*H2017</f>
        <v>0</v>
      </c>
      <c r="Q2017" s="153">
        <v>5.4000000000000001E-4</v>
      </c>
      <c r="R2017" s="153">
        <f>Q2017*H2017</f>
        <v>1.4950980000000001E-2</v>
      </c>
      <c r="S2017" s="153">
        <v>0</v>
      </c>
      <c r="T2017" s="154">
        <f>S2017*H2017</f>
        <v>0</v>
      </c>
      <c r="AR2017" s="155" t="s">
        <v>481</v>
      </c>
      <c r="AT2017" s="155" t="s">
        <v>454</v>
      </c>
      <c r="AU2017" s="155" t="s">
        <v>88</v>
      </c>
      <c r="AY2017" s="16" t="s">
        <v>317</v>
      </c>
      <c r="BE2017" s="156">
        <f>IF(N2017="základná",J2017,0)</f>
        <v>0</v>
      </c>
      <c r="BF2017" s="156">
        <f>IF(N2017="znížená",J2017,0)</f>
        <v>0</v>
      </c>
      <c r="BG2017" s="156">
        <f>IF(N2017="zákl. prenesená",J2017,0)</f>
        <v>0</v>
      </c>
      <c r="BH2017" s="156">
        <f>IF(N2017="zníž. prenesená",J2017,0)</f>
        <v>0</v>
      </c>
      <c r="BI2017" s="156">
        <f>IF(N2017="nulová",J2017,0)</f>
        <v>0</v>
      </c>
      <c r="BJ2017" s="16" t="s">
        <v>88</v>
      </c>
      <c r="BK2017" s="156">
        <f>ROUND(I2017*H2017,2)</f>
        <v>0</v>
      </c>
      <c r="BL2017" s="16" t="s">
        <v>396</v>
      </c>
      <c r="BM2017" s="155" t="s">
        <v>2621</v>
      </c>
    </row>
    <row r="2018" spans="2:65" s="12" customFormat="1" ht="10">
      <c r="B2018" s="157"/>
      <c r="D2018" s="158" t="s">
        <v>328</v>
      </c>
      <c r="F2018" s="160" t="s">
        <v>2622</v>
      </c>
      <c r="H2018" s="161">
        <v>27.687000000000001</v>
      </c>
      <c r="I2018" s="162"/>
      <c r="L2018" s="157"/>
      <c r="M2018" s="163"/>
      <c r="T2018" s="164"/>
      <c r="AT2018" s="159" t="s">
        <v>328</v>
      </c>
      <c r="AU2018" s="159" t="s">
        <v>88</v>
      </c>
      <c r="AV2018" s="12" t="s">
        <v>88</v>
      </c>
      <c r="AW2018" s="12" t="s">
        <v>3</v>
      </c>
      <c r="AX2018" s="12" t="s">
        <v>83</v>
      </c>
      <c r="AY2018" s="159" t="s">
        <v>317</v>
      </c>
    </row>
    <row r="2019" spans="2:65" s="1" customFormat="1" ht="33" customHeight="1">
      <c r="B2019" s="142"/>
      <c r="C2019" s="143" t="s">
        <v>2623</v>
      </c>
      <c r="D2019" s="143" t="s">
        <v>319</v>
      </c>
      <c r="E2019" s="144" t="s">
        <v>2624</v>
      </c>
      <c r="F2019" s="145" t="s">
        <v>2625</v>
      </c>
      <c r="G2019" s="146" t="s">
        <v>444</v>
      </c>
      <c r="H2019" s="147">
        <v>294.95999999999998</v>
      </c>
      <c r="I2019" s="148"/>
      <c r="J2019" s="149">
        <f>ROUND(I2019*H2019,2)</f>
        <v>0</v>
      </c>
      <c r="K2019" s="150"/>
      <c r="L2019" s="31"/>
      <c r="M2019" s="151" t="s">
        <v>1</v>
      </c>
      <c r="N2019" s="152" t="s">
        <v>42</v>
      </c>
      <c r="P2019" s="153">
        <f>O2019*H2019</f>
        <v>0</v>
      </c>
      <c r="Q2019" s="153">
        <v>3.5000000000000001E-3</v>
      </c>
      <c r="R2019" s="153">
        <f>Q2019*H2019</f>
        <v>1.0323599999999999</v>
      </c>
      <c r="S2019" s="153">
        <v>0</v>
      </c>
      <c r="T2019" s="154">
        <f>S2019*H2019</f>
        <v>0</v>
      </c>
      <c r="AR2019" s="155" t="s">
        <v>396</v>
      </c>
      <c r="AT2019" s="155" t="s">
        <v>319</v>
      </c>
      <c r="AU2019" s="155" t="s">
        <v>88</v>
      </c>
      <c r="AY2019" s="16" t="s">
        <v>317</v>
      </c>
      <c r="BE2019" s="156">
        <f>IF(N2019="základná",J2019,0)</f>
        <v>0</v>
      </c>
      <c r="BF2019" s="156">
        <f>IF(N2019="znížená",J2019,0)</f>
        <v>0</v>
      </c>
      <c r="BG2019" s="156">
        <f>IF(N2019="zákl. prenesená",J2019,0)</f>
        <v>0</v>
      </c>
      <c r="BH2019" s="156">
        <f>IF(N2019="zníž. prenesená",J2019,0)</f>
        <v>0</v>
      </c>
      <c r="BI2019" s="156">
        <f>IF(N2019="nulová",J2019,0)</f>
        <v>0</v>
      </c>
      <c r="BJ2019" s="16" t="s">
        <v>88</v>
      </c>
      <c r="BK2019" s="156">
        <f>ROUND(I2019*H2019,2)</f>
        <v>0</v>
      </c>
      <c r="BL2019" s="16" t="s">
        <v>396</v>
      </c>
      <c r="BM2019" s="155" t="s">
        <v>2626</v>
      </c>
    </row>
    <row r="2020" spans="2:65" s="12" customFormat="1" ht="10">
      <c r="B2020" s="157"/>
      <c r="D2020" s="158" t="s">
        <v>328</v>
      </c>
      <c r="E2020" s="159" t="s">
        <v>1</v>
      </c>
      <c r="F2020" s="160" t="s">
        <v>2252</v>
      </c>
      <c r="H2020" s="161">
        <v>289.58</v>
      </c>
      <c r="I2020" s="162"/>
      <c r="L2020" s="157"/>
      <c r="M2020" s="163"/>
      <c r="T2020" s="164"/>
      <c r="AT2020" s="159" t="s">
        <v>328</v>
      </c>
      <c r="AU2020" s="159" t="s">
        <v>88</v>
      </c>
      <c r="AV2020" s="12" t="s">
        <v>88</v>
      </c>
      <c r="AW2020" s="12" t="s">
        <v>31</v>
      </c>
      <c r="AX2020" s="12" t="s">
        <v>76</v>
      </c>
      <c r="AY2020" s="159" t="s">
        <v>317</v>
      </c>
    </row>
    <row r="2021" spans="2:65" s="13" customFormat="1" ht="10">
      <c r="B2021" s="165"/>
      <c r="D2021" s="158" t="s">
        <v>328</v>
      </c>
      <c r="E2021" s="166" t="s">
        <v>1</v>
      </c>
      <c r="F2021" s="167" t="s">
        <v>2288</v>
      </c>
      <c r="H2021" s="168">
        <v>289.58</v>
      </c>
      <c r="I2021" s="169"/>
      <c r="L2021" s="165"/>
      <c r="M2021" s="170"/>
      <c r="T2021" s="171"/>
      <c r="AT2021" s="166" t="s">
        <v>328</v>
      </c>
      <c r="AU2021" s="166" t="s">
        <v>88</v>
      </c>
      <c r="AV2021" s="13" t="s">
        <v>92</v>
      </c>
      <c r="AW2021" s="13" t="s">
        <v>31</v>
      </c>
      <c r="AX2021" s="13" t="s">
        <v>76</v>
      </c>
      <c r="AY2021" s="166" t="s">
        <v>317</v>
      </c>
    </row>
    <row r="2022" spans="2:65" s="12" customFormat="1" ht="10">
      <c r="B2022" s="157"/>
      <c r="D2022" s="158" t="s">
        <v>328</v>
      </c>
      <c r="E2022" s="159" t="s">
        <v>1</v>
      </c>
      <c r="F2022" s="160" t="s">
        <v>2253</v>
      </c>
      <c r="H2022" s="161">
        <v>5.38</v>
      </c>
      <c r="I2022" s="162"/>
      <c r="L2022" s="157"/>
      <c r="M2022" s="163"/>
      <c r="T2022" s="164"/>
      <c r="AT2022" s="159" t="s">
        <v>328</v>
      </c>
      <c r="AU2022" s="159" t="s">
        <v>88</v>
      </c>
      <c r="AV2022" s="12" t="s">
        <v>88</v>
      </c>
      <c r="AW2022" s="12" t="s">
        <v>31</v>
      </c>
      <c r="AX2022" s="12" t="s">
        <v>76</v>
      </c>
      <c r="AY2022" s="159" t="s">
        <v>317</v>
      </c>
    </row>
    <row r="2023" spans="2:65" s="13" customFormat="1" ht="10">
      <c r="B2023" s="165"/>
      <c r="D2023" s="158" t="s">
        <v>328</v>
      </c>
      <c r="E2023" s="166" t="s">
        <v>1</v>
      </c>
      <c r="F2023" s="167" t="s">
        <v>2254</v>
      </c>
      <c r="H2023" s="168">
        <v>5.38</v>
      </c>
      <c r="I2023" s="169"/>
      <c r="L2023" s="165"/>
      <c r="M2023" s="170"/>
      <c r="T2023" s="171"/>
      <c r="AT2023" s="166" t="s">
        <v>328</v>
      </c>
      <c r="AU2023" s="166" t="s">
        <v>88</v>
      </c>
      <c r="AV2023" s="13" t="s">
        <v>92</v>
      </c>
      <c r="AW2023" s="13" t="s">
        <v>31</v>
      </c>
      <c r="AX2023" s="13" t="s">
        <v>76</v>
      </c>
      <c r="AY2023" s="166" t="s">
        <v>317</v>
      </c>
    </row>
    <row r="2024" spans="2:65" s="14" customFormat="1" ht="10">
      <c r="B2024" s="172"/>
      <c r="D2024" s="158" t="s">
        <v>328</v>
      </c>
      <c r="E2024" s="173" t="s">
        <v>1</v>
      </c>
      <c r="F2024" s="174" t="s">
        <v>332</v>
      </c>
      <c r="H2024" s="175">
        <v>294.95999999999998</v>
      </c>
      <c r="I2024" s="176"/>
      <c r="L2024" s="172"/>
      <c r="M2024" s="177"/>
      <c r="T2024" s="178"/>
      <c r="AT2024" s="173" t="s">
        <v>328</v>
      </c>
      <c r="AU2024" s="173" t="s">
        <v>88</v>
      </c>
      <c r="AV2024" s="14" t="s">
        <v>323</v>
      </c>
      <c r="AW2024" s="14" t="s">
        <v>31</v>
      </c>
      <c r="AX2024" s="14" t="s">
        <v>83</v>
      </c>
      <c r="AY2024" s="173" t="s">
        <v>317</v>
      </c>
    </row>
    <row r="2025" spans="2:65" s="1" customFormat="1" ht="24.15" customHeight="1">
      <c r="B2025" s="142"/>
      <c r="C2025" s="179" t="s">
        <v>2627</v>
      </c>
      <c r="D2025" s="179" t="s">
        <v>454</v>
      </c>
      <c r="E2025" s="180" t="s">
        <v>2628</v>
      </c>
      <c r="F2025" s="181" t="s">
        <v>2629</v>
      </c>
      <c r="G2025" s="182" t="s">
        <v>444</v>
      </c>
      <c r="H2025" s="183">
        <v>295.37200000000001</v>
      </c>
      <c r="I2025" s="184"/>
      <c r="J2025" s="185">
        <f>ROUND(I2025*H2025,2)</f>
        <v>0</v>
      </c>
      <c r="K2025" s="186"/>
      <c r="L2025" s="187"/>
      <c r="M2025" s="188" t="s">
        <v>1</v>
      </c>
      <c r="N2025" s="189" t="s">
        <v>42</v>
      </c>
      <c r="P2025" s="153">
        <f>O2025*H2025</f>
        <v>0</v>
      </c>
      <c r="Q2025" s="153">
        <v>3.3E-3</v>
      </c>
      <c r="R2025" s="153">
        <f>Q2025*H2025</f>
        <v>0.97472760000000003</v>
      </c>
      <c r="S2025" s="153">
        <v>0</v>
      </c>
      <c r="T2025" s="154">
        <f>S2025*H2025</f>
        <v>0</v>
      </c>
      <c r="AR2025" s="155" t="s">
        <v>481</v>
      </c>
      <c r="AT2025" s="155" t="s">
        <v>454</v>
      </c>
      <c r="AU2025" s="155" t="s">
        <v>88</v>
      </c>
      <c r="AY2025" s="16" t="s">
        <v>317</v>
      </c>
      <c r="BE2025" s="156">
        <f>IF(N2025="základná",J2025,0)</f>
        <v>0</v>
      </c>
      <c r="BF2025" s="156">
        <f>IF(N2025="znížená",J2025,0)</f>
        <v>0</v>
      </c>
      <c r="BG2025" s="156">
        <f>IF(N2025="zákl. prenesená",J2025,0)</f>
        <v>0</v>
      </c>
      <c r="BH2025" s="156">
        <f>IF(N2025="zníž. prenesená",J2025,0)</f>
        <v>0</v>
      </c>
      <c r="BI2025" s="156">
        <f>IF(N2025="nulová",J2025,0)</f>
        <v>0</v>
      </c>
      <c r="BJ2025" s="16" t="s">
        <v>88</v>
      </c>
      <c r="BK2025" s="156">
        <f>ROUND(I2025*H2025,2)</f>
        <v>0</v>
      </c>
      <c r="BL2025" s="16" t="s">
        <v>396</v>
      </c>
      <c r="BM2025" s="155" t="s">
        <v>2630</v>
      </c>
    </row>
    <row r="2026" spans="2:65" s="12" customFormat="1" ht="10">
      <c r="B2026" s="157"/>
      <c r="D2026" s="158" t="s">
        <v>328</v>
      </c>
      <c r="E2026" s="159" t="s">
        <v>1</v>
      </c>
      <c r="F2026" s="160" t="s">
        <v>2252</v>
      </c>
      <c r="H2026" s="161">
        <v>289.58</v>
      </c>
      <c r="I2026" s="162"/>
      <c r="L2026" s="157"/>
      <c r="M2026" s="163"/>
      <c r="T2026" s="164"/>
      <c r="AT2026" s="159" t="s">
        <v>328</v>
      </c>
      <c r="AU2026" s="159" t="s">
        <v>88</v>
      </c>
      <c r="AV2026" s="12" t="s">
        <v>88</v>
      </c>
      <c r="AW2026" s="12" t="s">
        <v>31</v>
      </c>
      <c r="AX2026" s="12" t="s">
        <v>76</v>
      </c>
      <c r="AY2026" s="159" t="s">
        <v>317</v>
      </c>
    </row>
    <row r="2027" spans="2:65" s="13" customFormat="1" ht="10">
      <c r="B2027" s="165"/>
      <c r="D2027" s="158" t="s">
        <v>328</v>
      </c>
      <c r="E2027" s="166" t="s">
        <v>1</v>
      </c>
      <c r="F2027" s="167" t="s">
        <v>2288</v>
      </c>
      <c r="H2027" s="168">
        <v>289.58</v>
      </c>
      <c r="I2027" s="169"/>
      <c r="L2027" s="165"/>
      <c r="M2027" s="170"/>
      <c r="T2027" s="171"/>
      <c r="AT2027" s="166" t="s">
        <v>328</v>
      </c>
      <c r="AU2027" s="166" t="s">
        <v>88</v>
      </c>
      <c r="AV2027" s="13" t="s">
        <v>92</v>
      </c>
      <c r="AW2027" s="13" t="s">
        <v>31</v>
      </c>
      <c r="AX2027" s="13" t="s">
        <v>76</v>
      </c>
      <c r="AY2027" s="166" t="s">
        <v>317</v>
      </c>
    </row>
    <row r="2028" spans="2:65" s="14" customFormat="1" ht="10">
      <c r="B2028" s="172"/>
      <c r="D2028" s="158" t="s">
        <v>328</v>
      </c>
      <c r="E2028" s="173" t="s">
        <v>1</v>
      </c>
      <c r="F2028" s="174" t="s">
        <v>332</v>
      </c>
      <c r="H2028" s="175">
        <v>289.58</v>
      </c>
      <c r="I2028" s="176"/>
      <c r="L2028" s="172"/>
      <c r="M2028" s="177"/>
      <c r="T2028" s="178"/>
      <c r="AT2028" s="173" t="s">
        <v>328</v>
      </c>
      <c r="AU2028" s="173" t="s">
        <v>88</v>
      </c>
      <c r="AV2028" s="14" t="s">
        <v>323</v>
      </c>
      <c r="AW2028" s="14" t="s">
        <v>31</v>
      </c>
      <c r="AX2028" s="14" t="s">
        <v>83</v>
      </c>
      <c r="AY2028" s="173" t="s">
        <v>317</v>
      </c>
    </row>
    <row r="2029" spans="2:65" s="12" customFormat="1" ht="10">
      <c r="B2029" s="157"/>
      <c r="D2029" s="158" t="s">
        <v>328</v>
      </c>
      <c r="F2029" s="160" t="s">
        <v>2631</v>
      </c>
      <c r="H2029" s="161">
        <v>295.37200000000001</v>
      </c>
      <c r="I2029" s="162"/>
      <c r="L2029" s="157"/>
      <c r="M2029" s="163"/>
      <c r="T2029" s="164"/>
      <c r="AT2029" s="159" t="s">
        <v>328</v>
      </c>
      <c r="AU2029" s="159" t="s">
        <v>88</v>
      </c>
      <c r="AV2029" s="12" t="s">
        <v>88</v>
      </c>
      <c r="AW2029" s="12" t="s">
        <v>3</v>
      </c>
      <c r="AX2029" s="12" t="s">
        <v>83</v>
      </c>
      <c r="AY2029" s="159" t="s">
        <v>317</v>
      </c>
    </row>
    <row r="2030" spans="2:65" s="1" customFormat="1" ht="24.15" customHeight="1">
      <c r="B2030" s="142"/>
      <c r="C2030" s="179" t="s">
        <v>2632</v>
      </c>
      <c r="D2030" s="179" t="s">
        <v>454</v>
      </c>
      <c r="E2030" s="180" t="s">
        <v>2633</v>
      </c>
      <c r="F2030" s="181" t="s">
        <v>2634</v>
      </c>
      <c r="G2030" s="182" t="s">
        <v>444</v>
      </c>
      <c r="H2030" s="183">
        <v>5.4880000000000004</v>
      </c>
      <c r="I2030" s="184"/>
      <c r="J2030" s="185">
        <f>ROUND(I2030*H2030,2)</f>
        <v>0</v>
      </c>
      <c r="K2030" s="186"/>
      <c r="L2030" s="187"/>
      <c r="M2030" s="188" t="s">
        <v>1</v>
      </c>
      <c r="N2030" s="189" t="s">
        <v>42</v>
      </c>
      <c r="P2030" s="153">
        <f>O2030*H2030</f>
        <v>0</v>
      </c>
      <c r="Q2030" s="153">
        <v>6.6E-3</v>
      </c>
      <c r="R2030" s="153">
        <f>Q2030*H2030</f>
        <v>3.6220800000000004E-2</v>
      </c>
      <c r="S2030" s="153">
        <v>0</v>
      </c>
      <c r="T2030" s="154">
        <f>S2030*H2030</f>
        <v>0</v>
      </c>
      <c r="AR2030" s="155" t="s">
        <v>481</v>
      </c>
      <c r="AT2030" s="155" t="s">
        <v>454</v>
      </c>
      <c r="AU2030" s="155" t="s">
        <v>88</v>
      </c>
      <c r="AY2030" s="16" t="s">
        <v>317</v>
      </c>
      <c r="BE2030" s="156">
        <f>IF(N2030="základná",J2030,0)</f>
        <v>0</v>
      </c>
      <c r="BF2030" s="156">
        <f>IF(N2030="znížená",J2030,0)</f>
        <v>0</v>
      </c>
      <c r="BG2030" s="156">
        <f>IF(N2030="zákl. prenesená",J2030,0)</f>
        <v>0</v>
      </c>
      <c r="BH2030" s="156">
        <f>IF(N2030="zníž. prenesená",J2030,0)</f>
        <v>0</v>
      </c>
      <c r="BI2030" s="156">
        <f>IF(N2030="nulová",J2030,0)</f>
        <v>0</v>
      </c>
      <c r="BJ2030" s="16" t="s">
        <v>88</v>
      </c>
      <c r="BK2030" s="156">
        <f>ROUND(I2030*H2030,2)</f>
        <v>0</v>
      </c>
      <c r="BL2030" s="16" t="s">
        <v>396</v>
      </c>
      <c r="BM2030" s="155" t="s">
        <v>2635</v>
      </c>
    </row>
    <row r="2031" spans="2:65" s="12" customFormat="1" ht="10">
      <c r="B2031" s="157"/>
      <c r="D2031" s="158" t="s">
        <v>328</v>
      </c>
      <c r="E2031" s="159" t="s">
        <v>1</v>
      </c>
      <c r="F2031" s="160" t="s">
        <v>2253</v>
      </c>
      <c r="H2031" s="161">
        <v>5.38</v>
      </c>
      <c r="I2031" s="162"/>
      <c r="L2031" s="157"/>
      <c r="M2031" s="163"/>
      <c r="T2031" s="164"/>
      <c r="AT2031" s="159" t="s">
        <v>328</v>
      </c>
      <c r="AU2031" s="159" t="s">
        <v>88</v>
      </c>
      <c r="AV2031" s="12" t="s">
        <v>88</v>
      </c>
      <c r="AW2031" s="12" t="s">
        <v>31</v>
      </c>
      <c r="AX2031" s="12" t="s">
        <v>76</v>
      </c>
      <c r="AY2031" s="159" t="s">
        <v>317</v>
      </c>
    </row>
    <row r="2032" spans="2:65" s="13" customFormat="1" ht="10">
      <c r="B2032" s="165"/>
      <c r="D2032" s="158" t="s">
        <v>328</v>
      </c>
      <c r="E2032" s="166" t="s">
        <v>1</v>
      </c>
      <c r="F2032" s="167" t="s">
        <v>2254</v>
      </c>
      <c r="H2032" s="168">
        <v>5.38</v>
      </c>
      <c r="I2032" s="169"/>
      <c r="L2032" s="165"/>
      <c r="M2032" s="170"/>
      <c r="T2032" s="171"/>
      <c r="AT2032" s="166" t="s">
        <v>328</v>
      </c>
      <c r="AU2032" s="166" t="s">
        <v>88</v>
      </c>
      <c r="AV2032" s="13" t="s">
        <v>92</v>
      </c>
      <c r="AW2032" s="13" t="s">
        <v>31</v>
      </c>
      <c r="AX2032" s="13" t="s">
        <v>76</v>
      </c>
      <c r="AY2032" s="166" t="s">
        <v>317</v>
      </c>
    </row>
    <row r="2033" spans="2:65" s="14" customFormat="1" ht="10">
      <c r="B2033" s="172"/>
      <c r="D2033" s="158" t="s">
        <v>328</v>
      </c>
      <c r="E2033" s="173" t="s">
        <v>1</v>
      </c>
      <c r="F2033" s="174" t="s">
        <v>332</v>
      </c>
      <c r="H2033" s="175">
        <v>5.38</v>
      </c>
      <c r="I2033" s="176"/>
      <c r="L2033" s="172"/>
      <c r="M2033" s="177"/>
      <c r="T2033" s="178"/>
      <c r="AT2033" s="173" t="s">
        <v>328</v>
      </c>
      <c r="AU2033" s="173" t="s">
        <v>88</v>
      </c>
      <c r="AV2033" s="14" t="s">
        <v>323</v>
      </c>
      <c r="AW2033" s="14" t="s">
        <v>31</v>
      </c>
      <c r="AX2033" s="14" t="s">
        <v>83</v>
      </c>
      <c r="AY2033" s="173" t="s">
        <v>317</v>
      </c>
    </row>
    <row r="2034" spans="2:65" s="12" customFormat="1" ht="10">
      <c r="B2034" s="157"/>
      <c r="D2034" s="158" t="s">
        <v>328</v>
      </c>
      <c r="F2034" s="160" t="s">
        <v>2636</v>
      </c>
      <c r="H2034" s="161">
        <v>5.4880000000000004</v>
      </c>
      <c r="I2034" s="162"/>
      <c r="L2034" s="157"/>
      <c r="M2034" s="163"/>
      <c r="T2034" s="164"/>
      <c r="AT2034" s="159" t="s">
        <v>328</v>
      </c>
      <c r="AU2034" s="159" t="s">
        <v>88</v>
      </c>
      <c r="AV2034" s="12" t="s">
        <v>88</v>
      </c>
      <c r="AW2034" s="12" t="s">
        <v>3</v>
      </c>
      <c r="AX2034" s="12" t="s">
        <v>83</v>
      </c>
      <c r="AY2034" s="159" t="s">
        <v>317</v>
      </c>
    </row>
    <row r="2035" spans="2:65" s="1" customFormat="1" ht="37.75" customHeight="1">
      <c r="B2035" s="142"/>
      <c r="C2035" s="143" t="s">
        <v>2637</v>
      </c>
      <c r="D2035" s="143" t="s">
        <v>319</v>
      </c>
      <c r="E2035" s="144" t="s">
        <v>2638</v>
      </c>
      <c r="F2035" s="145" t="s">
        <v>2639</v>
      </c>
      <c r="G2035" s="146" t="s">
        <v>444</v>
      </c>
      <c r="H2035" s="147">
        <v>2570.4899999999998</v>
      </c>
      <c r="I2035" s="148"/>
      <c r="J2035" s="149">
        <f>ROUND(I2035*H2035,2)</f>
        <v>0</v>
      </c>
      <c r="K2035" s="150"/>
      <c r="L2035" s="31"/>
      <c r="M2035" s="151" t="s">
        <v>1</v>
      </c>
      <c r="N2035" s="152" t="s">
        <v>42</v>
      </c>
      <c r="P2035" s="153">
        <f>O2035*H2035</f>
        <v>0</v>
      </c>
      <c r="Q2035" s="153">
        <v>1.2E-4</v>
      </c>
      <c r="R2035" s="153">
        <f>Q2035*H2035</f>
        <v>0.30845879999999998</v>
      </c>
      <c r="S2035" s="153">
        <v>0</v>
      </c>
      <c r="T2035" s="154">
        <f>S2035*H2035</f>
        <v>0</v>
      </c>
      <c r="AR2035" s="155" t="s">
        <v>396</v>
      </c>
      <c r="AT2035" s="155" t="s">
        <v>319</v>
      </c>
      <c r="AU2035" s="155" t="s">
        <v>88</v>
      </c>
      <c r="AY2035" s="16" t="s">
        <v>317</v>
      </c>
      <c r="BE2035" s="156">
        <f>IF(N2035="základná",J2035,0)</f>
        <v>0</v>
      </c>
      <c r="BF2035" s="156">
        <f>IF(N2035="znížená",J2035,0)</f>
        <v>0</v>
      </c>
      <c r="BG2035" s="156">
        <f>IF(N2035="zákl. prenesená",J2035,0)</f>
        <v>0</v>
      </c>
      <c r="BH2035" s="156">
        <f>IF(N2035="zníž. prenesená",J2035,0)</f>
        <v>0</v>
      </c>
      <c r="BI2035" s="156">
        <f>IF(N2035="nulová",J2035,0)</f>
        <v>0</v>
      </c>
      <c r="BJ2035" s="16" t="s">
        <v>88</v>
      </c>
      <c r="BK2035" s="156">
        <f>ROUND(I2035*H2035,2)</f>
        <v>0</v>
      </c>
      <c r="BL2035" s="16" t="s">
        <v>396</v>
      </c>
      <c r="BM2035" s="155" t="s">
        <v>2640</v>
      </c>
    </row>
    <row r="2036" spans="2:65" s="12" customFormat="1" ht="10">
      <c r="B2036" s="157"/>
      <c r="D2036" s="158" t="s">
        <v>328</v>
      </c>
      <c r="E2036" s="159" t="s">
        <v>1</v>
      </c>
      <c r="F2036" s="160" t="s">
        <v>2641</v>
      </c>
      <c r="H2036" s="161">
        <v>2002.91</v>
      </c>
      <c r="I2036" s="162"/>
      <c r="L2036" s="157"/>
      <c r="M2036" s="163"/>
      <c r="T2036" s="164"/>
      <c r="AT2036" s="159" t="s">
        <v>328</v>
      </c>
      <c r="AU2036" s="159" t="s">
        <v>88</v>
      </c>
      <c r="AV2036" s="12" t="s">
        <v>88</v>
      </c>
      <c r="AW2036" s="12" t="s">
        <v>31</v>
      </c>
      <c r="AX2036" s="12" t="s">
        <v>76</v>
      </c>
      <c r="AY2036" s="159" t="s">
        <v>317</v>
      </c>
    </row>
    <row r="2037" spans="2:65" s="13" customFormat="1" ht="10">
      <c r="B2037" s="165"/>
      <c r="D2037" s="158" t="s">
        <v>328</v>
      </c>
      <c r="E2037" s="166" t="s">
        <v>1</v>
      </c>
      <c r="F2037" s="167" t="s">
        <v>2642</v>
      </c>
      <c r="H2037" s="168">
        <v>2002.91</v>
      </c>
      <c r="I2037" s="169"/>
      <c r="L2037" s="165"/>
      <c r="M2037" s="170"/>
      <c r="T2037" s="171"/>
      <c r="AT2037" s="166" t="s">
        <v>328</v>
      </c>
      <c r="AU2037" s="166" t="s">
        <v>88</v>
      </c>
      <c r="AV2037" s="13" t="s">
        <v>92</v>
      </c>
      <c r="AW2037" s="13" t="s">
        <v>31</v>
      </c>
      <c r="AX2037" s="13" t="s">
        <v>76</v>
      </c>
      <c r="AY2037" s="166" t="s">
        <v>317</v>
      </c>
    </row>
    <row r="2038" spans="2:65" s="12" customFormat="1" ht="10">
      <c r="B2038" s="157"/>
      <c r="D2038" s="158" t="s">
        <v>328</v>
      </c>
      <c r="E2038" s="159" t="s">
        <v>1</v>
      </c>
      <c r="F2038" s="160" t="s">
        <v>2643</v>
      </c>
      <c r="H2038" s="161">
        <v>567.58000000000004</v>
      </c>
      <c r="I2038" s="162"/>
      <c r="L2038" s="157"/>
      <c r="M2038" s="163"/>
      <c r="T2038" s="164"/>
      <c r="AT2038" s="159" t="s">
        <v>328</v>
      </c>
      <c r="AU2038" s="159" t="s">
        <v>88</v>
      </c>
      <c r="AV2038" s="12" t="s">
        <v>88</v>
      </c>
      <c r="AW2038" s="12" t="s">
        <v>31</v>
      </c>
      <c r="AX2038" s="12" t="s">
        <v>76</v>
      </c>
      <c r="AY2038" s="159" t="s">
        <v>317</v>
      </c>
    </row>
    <row r="2039" spans="2:65" s="13" customFormat="1" ht="10">
      <c r="B2039" s="165"/>
      <c r="D2039" s="158" t="s">
        <v>328</v>
      </c>
      <c r="E2039" s="166" t="s">
        <v>1</v>
      </c>
      <c r="F2039" s="167" t="s">
        <v>2644</v>
      </c>
      <c r="H2039" s="168">
        <v>567.58000000000004</v>
      </c>
      <c r="I2039" s="169"/>
      <c r="L2039" s="165"/>
      <c r="M2039" s="170"/>
      <c r="T2039" s="171"/>
      <c r="AT2039" s="166" t="s">
        <v>328</v>
      </c>
      <c r="AU2039" s="166" t="s">
        <v>88</v>
      </c>
      <c r="AV2039" s="13" t="s">
        <v>92</v>
      </c>
      <c r="AW2039" s="13" t="s">
        <v>31</v>
      </c>
      <c r="AX2039" s="13" t="s">
        <v>76</v>
      </c>
      <c r="AY2039" s="166" t="s">
        <v>317</v>
      </c>
    </row>
    <row r="2040" spans="2:65" s="14" customFormat="1" ht="10">
      <c r="B2040" s="172"/>
      <c r="D2040" s="158" t="s">
        <v>328</v>
      </c>
      <c r="E2040" s="173" t="s">
        <v>1</v>
      </c>
      <c r="F2040" s="174" t="s">
        <v>332</v>
      </c>
      <c r="H2040" s="175">
        <v>2570.4900000000002</v>
      </c>
      <c r="I2040" s="176"/>
      <c r="L2040" s="172"/>
      <c r="M2040" s="177"/>
      <c r="T2040" s="178"/>
      <c r="AT2040" s="173" t="s">
        <v>328</v>
      </c>
      <c r="AU2040" s="173" t="s">
        <v>88</v>
      </c>
      <c r="AV2040" s="14" t="s">
        <v>323</v>
      </c>
      <c r="AW2040" s="14" t="s">
        <v>31</v>
      </c>
      <c r="AX2040" s="14" t="s">
        <v>83</v>
      </c>
      <c r="AY2040" s="173" t="s">
        <v>317</v>
      </c>
    </row>
    <row r="2041" spans="2:65" s="1" customFormat="1" ht="24.15" customHeight="1">
      <c r="B2041" s="142"/>
      <c r="C2041" s="179" t="s">
        <v>2645</v>
      </c>
      <c r="D2041" s="179" t="s">
        <v>454</v>
      </c>
      <c r="E2041" s="180" t="s">
        <v>2646</v>
      </c>
      <c r="F2041" s="181" t="s">
        <v>2647</v>
      </c>
      <c r="G2041" s="182" t="s">
        <v>444</v>
      </c>
      <c r="H2041" s="183">
        <v>2621.9</v>
      </c>
      <c r="I2041" s="184"/>
      <c r="J2041" s="185">
        <f>ROUND(I2041*H2041,2)</f>
        <v>0</v>
      </c>
      <c r="K2041" s="186"/>
      <c r="L2041" s="187"/>
      <c r="M2041" s="188" t="s">
        <v>1</v>
      </c>
      <c r="N2041" s="189" t="s">
        <v>42</v>
      </c>
      <c r="P2041" s="153">
        <f>O2041*H2041</f>
        <v>0</v>
      </c>
      <c r="Q2041" s="153">
        <v>1.7100000000000001E-2</v>
      </c>
      <c r="R2041" s="153">
        <f>Q2041*H2041</f>
        <v>44.834490000000002</v>
      </c>
      <c r="S2041" s="153">
        <v>0</v>
      </c>
      <c r="T2041" s="154">
        <f>S2041*H2041</f>
        <v>0</v>
      </c>
      <c r="AR2041" s="155" t="s">
        <v>481</v>
      </c>
      <c r="AT2041" s="155" t="s">
        <v>454</v>
      </c>
      <c r="AU2041" s="155" t="s">
        <v>88</v>
      </c>
      <c r="AY2041" s="16" t="s">
        <v>317</v>
      </c>
      <c r="BE2041" s="156">
        <f>IF(N2041="základná",J2041,0)</f>
        <v>0</v>
      </c>
      <c r="BF2041" s="156">
        <f>IF(N2041="znížená",J2041,0)</f>
        <v>0</v>
      </c>
      <c r="BG2041" s="156">
        <f>IF(N2041="zákl. prenesená",J2041,0)</f>
        <v>0</v>
      </c>
      <c r="BH2041" s="156">
        <f>IF(N2041="zníž. prenesená",J2041,0)</f>
        <v>0</v>
      </c>
      <c r="BI2041" s="156">
        <f>IF(N2041="nulová",J2041,0)</f>
        <v>0</v>
      </c>
      <c r="BJ2041" s="16" t="s">
        <v>88</v>
      </c>
      <c r="BK2041" s="156">
        <f>ROUND(I2041*H2041,2)</f>
        <v>0</v>
      </c>
      <c r="BL2041" s="16" t="s">
        <v>396</v>
      </c>
      <c r="BM2041" s="155" t="s">
        <v>2648</v>
      </c>
    </row>
    <row r="2042" spans="2:65" s="12" customFormat="1" ht="10">
      <c r="B2042" s="157"/>
      <c r="D2042" s="158" t="s">
        <v>328</v>
      </c>
      <c r="E2042" s="159" t="s">
        <v>1</v>
      </c>
      <c r="F2042" s="160" t="s">
        <v>2643</v>
      </c>
      <c r="H2042" s="161">
        <v>567.58000000000004</v>
      </c>
      <c r="I2042" s="162"/>
      <c r="L2042" s="157"/>
      <c r="M2042" s="163"/>
      <c r="T2042" s="164"/>
      <c r="AT2042" s="159" t="s">
        <v>328</v>
      </c>
      <c r="AU2042" s="159" t="s">
        <v>88</v>
      </c>
      <c r="AV2042" s="12" t="s">
        <v>88</v>
      </c>
      <c r="AW2042" s="12" t="s">
        <v>31</v>
      </c>
      <c r="AX2042" s="12" t="s">
        <v>76</v>
      </c>
      <c r="AY2042" s="159" t="s">
        <v>317</v>
      </c>
    </row>
    <row r="2043" spans="2:65" s="13" customFormat="1" ht="10">
      <c r="B2043" s="165"/>
      <c r="D2043" s="158" t="s">
        <v>328</v>
      </c>
      <c r="E2043" s="166" t="s">
        <v>1</v>
      </c>
      <c r="F2043" s="167" t="s">
        <v>2644</v>
      </c>
      <c r="H2043" s="168">
        <v>567.58000000000004</v>
      </c>
      <c r="I2043" s="169"/>
      <c r="L2043" s="165"/>
      <c r="M2043" s="170"/>
      <c r="T2043" s="171"/>
      <c r="AT2043" s="166" t="s">
        <v>328</v>
      </c>
      <c r="AU2043" s="166" t="s">
        <v>88</v>
      </c>
      <c r="AV2043" s="13" t="s">
        <v>92</v>
      </c>
      <c r="AW2043" s="13" t="s">
        <v>31</v>
      </c>
      <c r="AX2043" s="13" t="s">
        <v>76</v>
      </c>
      <c r="AY2043" s="166" t="s">
        <v>317</v>
      </c>
    </row>
    <row r="2044" spans="2:65" s="12" customFormat="1" ht="10">
      <c r="B2044" s="157"/>
      <c r="D2044" s="158" t="s">
        <v>328</v>
      </c>
      <c r="E2044" s="159" t="s">
        <v>1</v>
      </c>
      <c r="F2044" s="160" t="s">
        <v>2641</v>
      </c>
      <c r="H2044" s="161">
        <v>2002.91</v>
      </c>
      <c r="I2044" s="162"/>
      <c r="L2044" s="157"/>
      <c r="M2044" s="163"/>
      <c r="T2044" s="164"/>
      <c r="AT2044" s="159" t="s">
        <v>328</v>
      </c>
      <c r="AU2044" s="159" t="s">
        <v>88</v>
      </c>
      <c r="AV2044" s="12" t="s">
        <v>88</v>
      </c>
      <c r="AW2044" s="12" t="s">
        <v>31</v>
      </c>
      <c r="AX2044" s="12" t="s">
        <v>76</v>
      </c>
      <c r="AY2044" s="159" t="s">
        <v>317</v>
      </c>
    </row>
    <row r="2045" spans="2:65" s="13" customFormat="1" ht="10">
      <c r="B2045" s="165"/>
      <c r="D2045" s="158" t="s">
        <v>328</v>
      </c>
      <c r="E2045" s="166" t="s">
        <v>1</v>
      </c>
      <c r="F2045" s="167" t="s">
        <v>2642</v>
      </c>
      <c r="H2045" s="168">
        <v>2002.91</v>
      </c>
      <c r="I2045" s="169"/>
      <c r="L2045" s="165"/>
      <c r="M2045" s="170"/>
      <c r="T2045" s="171"/>
      <c r="AT2045" s="166" t="s">
        <v>328</v>
      </c>
      <c r="AU2045" s="166" t="s">
        <v>88</v>
      </c>
      <c r="AV2045" s="13" t="s">
        <v>92</v>
      </c>
      <c r="AW2045" s="13" t="s">
        <v>31</v>
      </c>
      <c r="AX2045" s="13" t="s">
        <v>76</v>
      </c>
      <c r="AY2045" s="166" t="s">
        <v>317</v>
      </c>
    </row>
    <row r="2046" spans="2:65" s="14" customFormat="1" ht="10">
      <c r="B2046" s="172"/>
      <c r="D2046" s="158" t="s">
        <v>328</v>
      </c>
      <c r="E2046" s="173" t="s">
        <v>1</v>
      </c>
      <c r="F2046" s="174" t="s">
        <v>332</v>
      </c>
      <c r="H2046" s="175">
        <v>2570.4900000000002</v>
      </c>
      <c r="I2046" s="176"/>
      <c r="L2046" s="172"/>
      <c r="M2046" s="177"/>
      <c r="T2046" s="178"/>
      <c r="AT2046" s="173" t="s">
        <v>328</v>
      </c>
      <c r="AU2046" s="173" t="s">
        <v>88</v>
      </c>
      <c r="AV2046" s="14" t="s">
        <v>323</v>
      </c>
      <c r="AW2046" s="14" t="s">
        <v>31</v>
      </c>
      <c r="AX2046" s="14" t="s">
        <v>83</v>
      </c>
      <c r="AY2046" s="173" t="s">
        <v>317</v>
      </c>
    </row>
    <row r="2047" spans="2:65" s="12" customFormat="1" ht="10">
      <c r="B2047" s="157"/>
      <c r="D2047" s="158" t="s">
        <v>328</v>
      </c>
      <c r="F2047" s="160" t="s">
        <v>2649</v>
      </c>
      <c r="H2047" s="161">
        <v>2621.9</v>
      </c>
      <c r="I2047" s="162"/>
      <c r="L2047" s="157"/>
      <c r="M2047" s="163"/>
      <c r="T2047" s="164"/>
      <c r="AT2047" s="159" t="s">
        <v>328</v>
      </c>
      <c r="AU2047" s="159" t="s">
        <v>88</v>
      </c>
      <c r="AV2047" s="12" t="s">
        <v>88</v>
      </c>
      <c r="AW2047" s="12" t="s">
        <v>3</v>
      </c>
      <c r="AX2047" s="12" t="s">
        <v>83</v>
      </c>
      <c r="AY2047" s="159" t="s">
        <v>317</v>
      </c>
    </row>
    <row r="2048" spans="2:65" s="1" customFormat="1" ht="37.75" customHeight="1">
      <c r="B2048" s="142"/>
      <c r="C2048" s="143" t="s">
        <v>2650</v>
      </c>
      <c r="D2048" s="143" t="s">
        <v>319</v>
      </c>
      <c r="E2048" s="144" t="s">
        <v>2651</v>
      </c>
      <c r="F2048" s="145" t="s">
        <v>2652</v>
      </c>
      <c r="G2048" s="146" t="s">
        <v>444</v>
      </c>
      <c r="H2048" s="147">
        <v>2570.4899999999998</v>
      </c>
      <c r="I2048" s="148"/>
      <c r="J2048" s="149">
        <f>ROUND(I2048*H2048,2)</f>
        <v>0</v>
      </c>
      <c r="K2048" s="150"/>
      <c r="L2048" s="31"/>
      <c r="M2048" s="151" t="s">
        <v>1</v>
      </c>
      <c r="N2048" s="152" t="s">
        <v>42</v>
      </c>
      <c r="P2048" s="153">
        <f>O2048*H2048</f>
        <v>0</v>
      </c>
      <c r="Q2048" s="153">
        <v>0</v>
      </c>
      <c r="R2048" s="153">
        <f>Q2048*H2048</f>
        <v>0</v>
      </c>
      <c r="S2048" s="153">
        <v>0</v>
      </c>
      <c r="T2048" s="154">
        <f>S2048*H2048</f>
        <v>0</v>
      </c>
      <c r="AR2048" s="155" t="s">
        <v>396</v>
      </c>
      <c r="AT2048" s="155" t="s">
        <v>319</v>
      </c>
      <c r="AU2048" s="155" t="s">
        <v>88</v>
      </c>
      <c r="AY2048" s="16" t="s">
        <v>317</v>
      </c>
      <c r="BE2048" s="156">
        <f>IF(N2048="základná",J2048,0)</f>
        <v>0</v>
      </c>
      <c r="BF2048" s="156">
        <f>IF(N2048="znížená",J2048,0)</f>
        <v>0</v>
      </c>
      <c r="BG2048" s="156">
        <f>IF(N2048="zákl. prenesená",J2048,0)</f>
        <v>0</v>
      </c>
      <c r="BH2048" s="156">
        <f>IF(N2048="zníž. prenesená",J2048,0)</f>
        <v>0</v>
      </c>
      <c r="BI2048" s="156">
        <f>IF(N2048="nulová",J2048,0)</f>
        <v>0</v>
      </c>
      <c r="BJ2048" s="16" t="s">
        <v>88</v>
      </c>
      <c r="BK2048" s="156">
        <f>ROUND(I2048*H2048,2)</f>
        <v>0</v>
      </c>
      <c r="BL2048" s="16" t="s">
        <v>396</v>
      </c>
      <c r="BM2048" s="155" t="s">
        <v>2653</v>
      </c>
    </row>
    <row r="2049" spans="2:65" s="12" customFormat="1" ht="10">
      <c r="B2049" s="157"/>
      <c r="D2049" s="158" t="s">
        <v>328</v>
      </c>
      <c r="E2049" s="159" t="s">
        <v>1</v>
      </c>
      <c r="F2049" s="160" t="s">
        <v>2643</v>
      </c>
      <c r="H2049" s="161">
        <v>567.58000000000004</v>
      </c>
      <c r="I2049" s="162"/>
      <c r="L2049" s="157"/>
      <c r="M2049" s="163"/>
      <c r="T2049" s="164"/>
      <c r="AT2049" s="159" t="s">
        <v>328</v>
      </c>
      <c r="AU2049" s="159" t="s">
        <v>88</v>
      </c>
      <c r="AV2049" s="12" t="s">
        <v>88</v>
      </c>
      <c r="AW2049" s="12" t="s">
        <v>31</v>
      </c>
      <c r="AX2049" s="12" t="s">
        <v>76</v>
      </c>
      <c r="AY2049" s="159" t="s">
        <v>317</v>
      </c>
    </row>
    <row r="2050" spans="2:65" s="13" customFormat="1" ht="10">
      <c r="B2050" s="165"/>
      <c r="D2050" s="158" t="s">
        <v>328</v>
      </c>
      <c r="E2050" s="166" t="s">
        <v>1</v>
      </c>
      <c r="F2050" s="167" t="s">
        <v>2644</v>
      </c>
      <c r="H2050" s="168">
        <v>567.58000000000004</v>
      </c>
      <c r="I2050" s="169"/>
      <c r="L2050" s="165"/>
      <c r="M2050" s="170"/>
      <c r="T2050" s="171"/>
      <c r="AT2050" s="166" t="s">
        <v>328</v>
      </c>
      <c r="AU2050" s="166" t="s">
        <v>88</v>
      </c>
      <c r="AV2050" s="13" t="s">
        <v>92</v>
      </c>
      <c r="AW2050" s="13" t="s">
        <v>31</v>
      </c>
      <c r="AX2050" s="13" t="s">
        <v>76</v>
      </c>
      <c r="AY2050" s="166" t="s">
        <v>317</v>
      </c>
    </row>
    <row r="2051" spans="2:65" s="12" customFormat="1" ht="10">
      <c r="B2051" s="157"/>
      <c r="D2051" s="158" t="s">
        <v>328</v>
      </c>
      <c r="E2051" s="159" t="s">
        <v>1</v>
      </c>
      <c r="F2051" s="160" t="s">
        <v>2641</v>
      </c>
      <c r="H2051" s="161">
        <v>2002.91</v>
      </c>
      <c r="I2051" s="162"/>
      <c r="L2051" s="157"/>
      <c r="M2051" s="163"/>
      <c r="T2051" s="164"/>
      <c r="AT2051" s="159" t="s">
        <v>328</v>
      </c>
      <c r="AU2051" s="159" t="s">
        <v>88</v>
      </c>
      <c r="AV2051" s="12" t="s">
        <v>88</v>
      </c>
      <c r="AW2051" s="12" t="s">
        <v>31</v>
      </c>
      <c r="AX2051" s="12" t="s">
        <v>76</v>
      </c>
      <c r="AY2051" s="159" t="s">
        <v>317</v>
      </c>
    </row>
    <row r="2052" spans="2:65" s="13" customFormat="1" ht="10">
      <c r="B2052" s="165"/>
      <c r="D2052" s="158" t="s">
        <v>328</v>
      </c>
      <c r="E2052" s="166" t="s">
        <v>1</v>
      </c>
      <c r="F2052" s="167" t="s">
        <v>2642</v>
      </c>
      <c r="H2052" s="168">
        <v>2002.91</v>
      </c>
      <c r="I2052" s="169"/>
      <c r="L2052" s="165"/>
      <c r="M2052" s="170"/>
      <c r="T2052" s="171"/>
      <c r="AT2052" s="166" t="s">
        <v>328</v>
      </c>
      <c r="AU2052" s="166" t="s">
        <v>88</v>
      </c>
      <c r="AV2052" s="13" t="s">
        <v>92</v>
      </c>
      <c r="AW2052" s="13" t="s">
        <v>31</v>
      </c>
      <c r="AX2052" s="13" t="s">
        <v>76</v>
      </c>
      <c r="AY2052" s="166" t="s">
        <v>317</v>
      </c>
    </row>
    <row r="2053" spans="2:65" s="14" customFormat="1" ht="10">
      <c r="B2053" s="172"/>
      <c r="D2053" s="158" t="s">
        <v>328</v>
      </c>
      <c r="E2053" s="173" t="s">
        <v>1</v>
      </c>
      <c r="F2053" s="174" t="s">
        <v>332</v>
      </c>
      <c r="H2053" s="175">
        <v>2570.4900000000002</v>
      </c>
      <c r="I2053" s="176"/>
      <c r="L2053" s="172"/>
      <c r="M2053" s="177"/>
      <c r="T2053" s="178"/>
      <c r="AT2053" s="173" t="s">
        <v>328</v>
      </c>
      <c r="AU2053" s="173" t="s">
        <v>88</v>
      </c>
      <c r="AV2053" s="14" t="s">
        <v>323</v>
      </c>
      <c r="AW2053" s="14" t="s">
        <v>31</v>
      </c>
      <c r="AX2053" s="14" t="s">
        <v>83</v>
      </c>
      <c r="AY2053" s="173" t="s">
        <v>317</v>
      </c>
    </row>
    <row r="2054" spans="2:65" s="1" customFormat="1" ht="24.15" customHeight="1">
      <c r="B2054" s="142"/>
      <c r="C2054" s="179" t="s">
        <v>2654</v>
      </c>
      <c r="D2054" s="179" t="s">
        <v>454</v>
      </c>
      <c r="E2054" s="180" t="s">
        <v>2655</v>
      </c>
      <c r="F2054" s="181" t="s">
        <v>2656</v>
      </c>
      <c r="G2054" s="182" t="s">
        <v>444</v>
      </c>
      <c r="H2054" s="183">
        <v>2042.9680000000001</v>
      </c>
      <c r="I2054" s="184"/>
      <c r="J2054" s="185">
        <f>ROUND(I2054*H2054,2)</f>
        <v>0</v>
      </c>
      <c r="K2054" s="186"/>
      <c r="L2054" s="187"/>
      <c r="M2054" s="188" t="s">
        <v>1</v>
      </c>
      <c r="N2054" s="189" t="s">
        <v>42</v>
      </c>
      <c r="P2054" s="153">
        <f>O2054*H2054</f>
        <v>0</v>
      </c>
      <c r="Q2054" s="153">
        <v>1.7000000000000001E-2</v>
      </c>
      <c r="R2054" s="153">
        <f>Q2054*H2054</f>
        <v>34.730456000000004</v>
      </c>
      <c r="S2054" s="153">
        <v>0</v>
      </c>
      <c r="T2054" s="154">
        <f>S2054*H2054</f>
        <v>0</v>
      </c>
      <c r="AR2054" s="155" t="s">
        <v>481</v>
      </c>
      <c r="AT2054" s="155" t="s">
        <v>454</v>
      </c>
      <c r="AU2054" s="155" t="s">
        <v>88</v>
      </c>
      <c r="AY2054" s="16" t="s">
        <v>317</v>
      </c>
      <c r="BE2054" s="156">
        <f>IF(N2054="základná",J2054,0)</f>
        <v>0</v>
      </c>
      <c r="BF2054" s="156">
        <f>IF(N2054="znížená",J2054,0)</f>
        <v>0</v>
      </c>
      <c r="BG2054" s="156">
        <f>IF(N2054="zákl. prenesená",J2054,0)</f>
        <v>0</v>
      </c>
      <c r="BH2054" s="156">
        <f>IF(N2054="zníž. prenesená",J2054,0)</f>
        <v>0</v>
      </c>
      <c r="BI2054" s="156">
        <f>IF(N2054="nulová",J2054,0)</f>
        <v>0</v>
      </c>
      <c r="BJ2054" s="16" t="s">
        <v>88</v>
      </c>
      <c r="BK2054" s="156">
        <f>ROUND(I2054*H2054,2)</f>
        <v>0</v>
      </c>
      <c r="BL2054" s="16" t="s">
        <v>396</v>
      </c>
      <c r="BM2054" s="155" t="s">
        <v>2657</v>
      </c>
    </row>
    <row r="2055" spans="2:65" s="12" customFormat="1" ht="10">
      <c r="B2055" s="157"/>
      <c r="D2055" s="158" t="s">
        <v>328</v>
      </c>
      <c r="E2055" s="159" t="s">
        <v>1</v>
      </c>
      <c r="F2055" s="160" t="s">
        <v>2641</v>
      </c>
      <c r="H2055" s="161">
        <v>2002.91</v>
      </c>
      <c r="I2055" s="162"/>
      <c r="L2055" s="157"/>
      <c r="M2055" s="163"/>
      <c r="T2055" s="164"/>
      <c r="AT2055" s="159" t="s">
        <v>328</v>
      </c>
      <c r="AU2055" s="159" t="s">
        <v>88</v>
      </c>
      <c r="AV2055" s="12" t="s">
        <v>88</v>
      </c>
      <c r="AW2055" s="12" t="s">
        <v>31</v>
      </c>
      <c r="AX2055" s="12" t="s">
        <v>76</v>
      </c>
      <c r="AY2055" s="159" t="s">
        <v>317</v>
      </c>
    </row>
    <row r="2056" spans="2:65" s="13" customFormat="1" ht="10">
      <c r="B2056" s="165"/>
      <c r="D2056" s="158" t="s">
        <v>328</v>
      </c>
      <c r="E2056" s="166" t="s">
        <v>1</v>
      </c>
      <c r="F2056" s="167" t="s">
        <v>2642</v>
      </c>
      <c r="H2056" s="168">
        <v>2002.91</v>
      </c>
      <c r="I2056" s="169"/>
      <c r="L2056" s="165"/>
      <c r="M2056" s="170"/>
      <c r="T2056" s="171"/>
      <c r="AT2056" s="166" t="s">
        <v>328</v>
      </c>
      <c r="AU2056" s="166" t="s">
        <v>88</v>
      </c>
      <c r="AV2056" s="13" t="s">
        <v>92</v>
      </c>
      <c r="AW2056" s="13" t="s">
        <v>31</v>
      </c>
      <c r="AX2056" s="13" t="s">
        <v>76</v>
      </c>
      <c r="AY2056" s="166" t="s">
        <v>317</v>
      </c>
    </row>
    <row r="2057" spans="2:65" s="14" customFormat="1" ht="10">
      <c r="B2057" s="172"/>
      <c r="D2057" s="158" t="s">
        <v>328</v>
      </c>
      <c r="E2057" s="173" t="s">
        <v>1</v>
      </c>
      <c r="F2057" s="174" t="s">
        <v>332</v>
      </c>
      <c r="H2057" s="175">
        <v>2002.91</v>
      </c>
      <c r="I2057" s="176"/>
      <c r="L2057" s="172"/>
      <c r="M2057" s="177"/>
      <c r="T2057" s="178"/>
      <c r="AT2057" s="173" t="s">
        <v>328</v>
      </c>
      <c r="AU2057" s="173" t="s">
        <v>88</v>
      </c>
      <c r="AV2057" s="14" t="s">
        <v>323</v>
      </c>
      <c r="AW2057" s="14" t="s">
        <v>31</v>
      </c>
      <c r="AX2057" s="14" t="s">
        <v>83</v>
      </c>
      <c r="AY2057" s="173" t="s">
        <v>317</v>
      </c>
    </row>
    <row r="2058" spans="2:65" s="12" customFormat="1" ht="10">
      <c r="B2058" s="157"/>
      <c r="D2058" s="158" t="s">
        <v>328</v>
      </c>
      <c r="F2058" s="160" t="s">
        <v>2658</v>
      </c>
      <c r="H2058" s="161">
        <v>2042.9680000000001</v>
      </c>
      <c r="I2058" s="162"/>
      <c r="L2058" s="157"/>
      <c r="M2058" s="163"/>
      <c r="T2058" s="164"/>
      <c r="AT2058" s="159" t="s">
        <v>328</v>
      </c>
      <c r="AU2058" s="159" t="s">
        <v>88</v>
      </c>
      <c r="AV2058" s="12" t="s">
        <v>88</v>
      </c>
      <c r="AW2058" s="12" t="s">
        <v>3</v>
      </c>
      <c r="AX2058" s="12" t="s">
        <v>83</v>
      </c>
      <c r="AY2058" s="159" t="s">
        <v>317</v>
      </c>
    </row>
    <row r="2059" spans="2:65" s="1" customFormat="1" ht="24.15" customHeight="1">
      <c r="B2059" s="142"/>
      <c r="C2059" s="179" t="s">
        <v>2659</v>
      </c>
      <c r="D2059" s="179" t="s">
        <v>454</v>
      </c>
      <c r="E2059" s="180" t="s">
        <v>2660</v>
      </c>
      <c r="F2059" s="181" t="s">
        <v>2661</v>
      </c>
      <c r="G2059" s="182" t="s">
        <v>444</v>
      </c>
      <c r="H2059" s="183">
        <v>578.93200000000002</v>
      </c>
      <c r="I2059" s="184"/>
      <c r="J2059" s="185">
        <f>ROUND(I2059*H2059,2)</f>
        <v>0</v>
      </c>
      <c r="K2059" s="186"/>
      <c r="L2059" s="187"/>
      <c r="M2059" s="188" t="s">
        <v>1</v>
      </c>
      <c r="N2059" s="189" t="s">
        <v>42</v>
      </c>
      <c r="P2059" s="153">
        <f>O2059*H2059</f>
        <v>0</v>
      </c>
      <c r="Q2059" s="153">
        <v>1.7000000000000001E-2</v>
      </c>
      <c r="R2059" s="153">
        <f>Q2059*H2059</f>
        <v>9.8418440000000018</v>
      </c>
      <c r="S2059" s="153">
        <v>0</v>
      </c>
      <c r="T2059" s="154">
        <f>S2059*H2059</f>
        <v>0</v>
      </c>
      <c r="AR2059" s="155" t="s">
        <v>481</v>
      </c>
      <c r="AT2059" s="155" t="s">
        <v>454</v>
      </c>
      <c r="AU2059" s="155" t="s">
        <v>88</v>
      </c>
      <c r="AY2059" s="16" t="s">
        <v>317</v>
      </c>
      <c r="BE2059" s="156">
        <f>IF(N2059="základná",J2059,0)</f>
        <v>0</v>
      </c>
      <c r="BF2059" s="156">
        <f>IF(N2059="znížená",J2059,0)</f>
        <v>0</v>
      </c>
      <c r="BG2059" s="156">
        <f>IF(N2059="zákl. prenesená",J2059,0)</f>
        <v>0</v>
      </c>
      <c r="BH2059" s="156">
        <f>IF(N2059="zníž. prenesená",J2059,0)</f>
        <v>0</v>
      </c>
      <c r="BI2059" s="156">
        <f>IF(N2059="nulová",J2059,0)</f>
        <v>0</v>
      </c>
      <c r="BJ2059" s="16" t="s">
        <v>88</v>
      </c>
      <c r="BK2059" s="156">
        <f>ROUND(I2059*H2059,2)</f>
        <v>0</v>
      </c>
      <c r="BL2059" s="16" t="s">
        <v>396</v>
      </c>
      <c r="BM2059" s="155" t="s">
        <v>2662</v>
      </c>
    </row>
    <row r="2060" spans="2:65" s="12" customFormat="1" ht="10">
      <c r="B2060" s="157"/>
      <c r="D2060" s="158" t="s">
        <v>328</v>
      </c>
      <c r="E2060" s="159" t="s">
        <v>1</v>
      </c>
      <c r="F2060" s="160" t="s">
        <v>2643</v>
      </c>
      <c r="H2060" s="161">
        <v>567.58000000000004</v>
      </c>
      <c r="I2060" s="162"/>
      <c r="L2060" s="157"/>
      <c r="M2060" s="163"/>
      <c r="T2060" s="164"/>
      <c r="AT2060" s="159" t="s">
        <v>328</v>
      </c>
      <c r="AU2060" s="159" t="s">
        <v>88</v>
      </c>
      <c r="AV2060" s="12" t="s">
        <v>88</v>
      </c>
      <c r="AW2060" s="12" t="s">
        <v>31</v>
      </c>
      <c r="AX2060" s="12" t="s">
        <v>76</v>
      </c>
      <c r="AY2060" s="159" t="s">
        <v>317</v>
      </c>
    </row>
    <row r="2061" spans="2:65" s="13" customFormat="1" ht="10">
      <c r="B2061" s="165"/>
      <c r="D2061" s="158" t="s">
        <v>328</v>
      </c>
      <c r="E2061" s="166" t="s">
        <v>1</v>
      </c>
      <c r="F2061" s="167" t="s">
        <v>2644</v>
      </c>
      <c r="H2061" s="168">
        <v>567.58000000000004</v>
      </c>
      <c r="I2061" s="169"/>
      <c r="L2061" s="165"/>
      <c r="M2061" s="170"/>
      <c r="T2061" s="171"/>
      <c r="AT2061" s="166" t="s">
        <v>328</v>
      </c>
      <c r="AU2061" s="166" t="s">
        <v>88</v>
      </c>
      <c r="AV2061" s="13" t="s">
        <v>92</v>
      </c>
      <c r="AW2061" s="13" t="s">
        <v>31</v>
      </c>
      <c r="AX2061" s="13" t="s">
        <v>76</v>
      </c>
      <c r="AY2061" s="166" t="s">
        <v>317</v>
      </c>
    </row>
    <row r="2062" spans="2:65" s="14" customFormat="1" ht="10">
      <c r="B2062" s="172"/>
      <c r="D2062" s="158" t="s">
        <v>328</v>
      </c>
      <c r="E2062" s="173" t="s">
        <v>1</v>
      </c>
      <c r="F2062" s="174" t="s">
        <v>332</v>
      </c>
      <c r="H2062" s="175">
        <v>567.58000000000004</v>
      </c>
      <c r="I2062" s="176"/>
      <c r="L2062" s="172"/>
      <c r="M2062" s="177"/>
      <c r="T2062" s="178"/>
      <c r="AT2062" s="173" t="s">
        <v>328</v>
      </c>
      <c r="AU2062" s="173" t="s">
        <v>88</v>
      </c>
      <c r="AV2062" s="14" t="s">
        <v>323</v>
      </c>
      <c r="AW2062" s="14" t="s">
        <v>31</v>
      </c>
      <c r="AX2062" s="14" t="s">
        <v>83</v>
      </c>
      <c r="AY2062" s="173" t="s">
        <v>317</v>
      </c>
    </row>
    <row r="2063" spans="2:65" s="12" customFormat="1" ht="10">
      <c r="B2063" s="157"/>
      <c r="D2063" s="158" t="s">
        <v>328</v>
      </c>
      <c r="F2063" s="160" t="s">
        <v>2663</v>
      </c>
      <c r="H2063" s="161">
        <v>578.93200000000002</v>
      </c>
      <c r="I2063" s="162"/>
      <c r="L2063" s="157"/>
      <c r="M2063" s="163"/>
      <c r="T2063" s="164"/>
      <c r="AT2063" s="159" t="s">
        <v>328</v>
      </c>
      <c r="AU2063" s="159" t="s">
        <v>88</v>
      </c>
      <c r="AV2063" s="12" t="s">
        <v>88</v>
      </c>
      <c r="AW2063" s="12" t="s">
        <v>3</v>
      </c>
      <c r="AX2063" s="12" t="s">
        <v>83</v>
      </c>
      <c r="AY2063" s="159" t="s">
        <v>317</v>
      </c>
    </row>
    <row r="2064" spans="2:65" s="1" customFormat="1" ht="37.75" customHeight="1">
      <c r="B2064" s="142"/>
      <c r="C2064" s="143" t="s">
        <v>2664</v>
      </c>
      <c r="D2064" s="143" t="s">
        <v>319</v>
      </c>
      <c r="E2064" s="144" t="s">
        <v>2665</v>
      </c>
      <c r="F2064" s="145" t="s">
        <v>2666</v>
      </c>
      <c r="G2064" s="146" t="s">
        <v>444</v>
      </c>
      <c r="H2064" s="147">
        <v>2570.4899999999998</v>
      </c>
      <c r="I2064" s="148"/>
      <c r="J2064" s="149">
        <f>ROUND(I2064*H2064,2)</f>
        <v>0</v>
      </c>
      <c r="K2064" s="150"/>
      <c r="L2064" s="31"/>
      <c r="M2064" s="151" t="s">
        <v>1</v>
      </c>
      <c r="N2064" s="152" t="s">
        <v>42</v>
      </c>
      <c r="P2064" s="153">
        <f>O2064*H2064</f>
        <v>0</v>
      </c>
      <c r="Q2064" s="153">
        <v>1.2E-4</v>
      </c>
      <c r="R2064" s="153">
        <f>Q2064*H2064</f>
        <v>0.30845879999999998</v>
      </c>
      <c r="S2064" s="153">
        <v>0</v>
      </c>
      <c r="T2064" s="154">
        <f>S2064*H2064</f>
        <v>0</v>
      </c>
      <c r="AR2064" s="155" t="s">
        <v>396</v>
      </c>
      <c r="AT2064" s="155" t="s">
        <v>319</v>
      </c>
      <c r="AU2064" s="155" t="s">
        <v>88</v>
      </c>
      <c r="AY2064" s="16" t="s">
        <v>317</v>
      </c>
      <c r="BE2064" s="156">
        <f>IF(N2064="základná",J2064,0)</f>
        <v>0</v>
      </c>
      <c r="BF2064" s="156">
        <f>IF(N2064="znížená",J2064,0)</f>
        <v>0</v>
      </c>
      <c r="BG2064" s="156">
        <f>IF(N2064="zákl. prenesená",J2064,0)</f>
        <v>0</v>
      </c>
      <c r="BH2064" s="156">
        <f>IF(N2064="zníž. prenesená",J2064,0)</f>
        <v>0</v>
      </c>
      <c r="BI2064" s="156">
        <f>IF(N2064="nulová",J2064,0)</f>
        <v>0</v>
      </c>
      <c r="BJ2064" s="16" t="s">
        <v>88</v>
      </c>
      <c r="BK2064" s="156">
        <f>ROUND(I2064*H2064,2)</f>
        <v>0</v>
      </c>
      <c r="BL2064" s="16" t="s">
        <v>396</v>
      </c>
      <c r="BM2064" s="155" t="s">
        <v>2667</v>
      </c>
    </row>
    <row r="2065" spans="2:65" s="12" customFormat="1" ht="10">
      <c r="B2065" s="157"/>
      <c r="D2065" s="158" t="s">
        <v>328</v>
      </c>
      <c r="E2065" s="159" t="s">
        <v>1</v>
      </c>
      <c r="F2065" s="160" t="s">
        <v>2643</v>
      </c>
      <c r="H2065" s="161">
        <v>567.58000000000004</v>
      </c>
      <c r="I2065" s="162"/>
      <c r="L2065" s="157"/>
      <c r="M2065" s="163"/>
      <c r="T2065" s="164"/>
      <c r="AT2065" s="159" t="s">
        <v>328</v>
      </c>
      <c r="AU2065" s="159" t="s">
        <v>88</v>
      </c>
      <c r="AV2065" s="12" t="s">
        <v>88</v>
      </c>
      <c r="AW2065" s="12" t="s">
        <v>31</v>
      </c>
      <c r="AX2065" s="12" t="s">
        <v>76</v>
      </c>
      <c r="AY2065" s="159" t="s">
        <v>317</v>
      </c>
    </row>
    <row r="2066" spans="2:65" s="13" customFormat="1" ht="10">
      <c r="B2066" s="165"/>
      <c r="D2066" s="158" t="s">
        <v>328</v>
      </c>
      <c r="E2066" s="166" t="s">
        <v>1</v>
      </c>
      <c r="F2066" s="167" t="s">
        <v>2644</v>
      </c>
      <c r="H2066" s="168">
        <v>567.58000000000004</v>
      </c>
      <c r="I2066" s="169"/>
      <c r="L2066" s="165"/>
      <c r="M2066" s="170"/>
      <c r="T2066" s="171"/>
      <c r="AT2066" s="166" t="s">
        <v>328</v>
      </c>
      <c r="AU2066" s="166" t="s">
        <v>88</v>
      </c>
      <c r="AV2066" s="13" t="s">
        <v>92</v>
      </c>
      <c r="AW2066" s="13" t="s">
        <v>31</v>
      </c>
      <c r="AX2066" s="13" t="s">
        <v>76</v>
      </c>
      <c r="AY2066" s="166" t="s">
        <v>317</v>
      </c>
    </row>
    <row r="2067" spans="2:65" s="12" customFormat="1" ht="10">
      <c r="B2067" s="157"/>
      <c r="D2067" s="158" t="s">
        <v>328</v>
      </c>
      <c r="E2067" s="159" t="s">
        <v>1</v>
      </c>
      <c r="F2067" s="160" t="s">
        <v>2641</v>
      </c>
      <c r="H2067" s="161">
        <v>2002.91</v>
      </c>
      <c r="I2067" s="162"/>
      <c r="L2067" s="157"/>
      <c r="M2067" s="163"/>
      <c r="T2067" s="164"/>
      <c r="AT2067" s="159" t="s">
        <v>328</v>
      </c>
      <c r="AU2067" s="159" t="s">
        <v>88</v>
      </c>
      <c r="AV2067" s="12" t="s">
        <v>88</v>
      </c>
      <c r="AW2067" s="12" t="s">
        <v>31</v>
      </c>
      <c r="AX2067" s="12" t="s">
        <v>76</v>
      </c>
      <c r="AY2067" s="159" t="s">
        <v>317</v>
      </c>
    </row>
    <row r="2068" spans="2:65" s="13" customFormat="1" ht="10">
      <c r="B2068" s="165"/>
      <c r="D2068" s="158" t="s">
        <v>328</v>
      </c>
      <c r="E2068" s="166" t="s">
        <v>1</v>
      </c>
      <c r="F2068" s="167" t="s">
        <v>2642</v>
      </c>
      <c r="H2068" s="168">
        <v>2002.91</v>
      </c>
      <c r="I2068" s="169"/>
      <c r="L2068" s="165"/>
      <c r="M2068" s="170"/>
      <c r="T2068" s="171"/>
      <c r="AT2068" s="166" t="s">
        <v>328</v>
      </c>
      <c r="AU2068" s="166" t="s">
        <v>88</v>
      </c>
      <c r="AV2068" s="13" t="s">
        <v>92</v>
      </c>
      <c r="AW2068" s="13" t="s">
        <v>31</v>
      </c>
      <c r="AX2068" s="13" t="s">
        <v>76</v>
      </c>
      <c r="AY2068" s="166" t="s">
        <v>317</v>
      </c>
    </row>
    <row r="2069" spans="2:65" s="14" customFormat="1" ht="10">
      <c r="B2069" s="172"/>
      <c r="D2069" s="158" t="s">
        <v>328</v>
      </c>
      <c r="E2069" s="173" t="s">
        <v>1</v>
      </c>
      <c r="F2069" s="174" t="s">
        <v>332</v>
      </c>
      <c r="H2069" s="175">
        <v>2570.4900000000002</v>
      </c>
      <c r="I2069" s="176"/>
      <c r="L2069" s="172"/>
      <c r="M2069" s="177"/>
      <c r="T2069" s="178"/>
      <c r="AT2069" s="173" t="s">
        <v>328</v>
      </c>
      <c r="AU2069" s="173" t="s">
        <v>88</v>
      </c>
      <c r="AV2069" s="14" t="s">
        <v>323</v>
      </c>
      <c r="AW2069" s="14" t="s">
        <v>31</v>
      </c>
      <c r="AX2069" s="14" t="s">
        <v>83</v>
      </c>
      <c r="AY2069" s="173" t="s">
        <v>317</v>
      </c>
    </row>
    <row r="2070" spans="2:65" s="1" customFormat="1" ht="24.15" customHeight="1">
      <c r="B2070" s="142"/>
      <c r="C2070" s="179" t="s">
        <v>2668</v>
      </c>
      <c r="D2070" s="179" t="s">
        <v>454</v>
      </c>
      <c r="E2070" s="180" t="s">
        <v>2669</v>
      </c>
      <c r="F2070" s="181" t="s">
        <v>2670</v>
      </c>
      <c r="G2070" s="182" t="s">
        <v>444</v>
      </c>
      <c r="H2070" s="183">
        <v>2042.9680000000001</v>
      </c>
      <c r="I2070" s="184"/>
      <c r="J2070" s="185">
        <f>ROUND(I2070*H2070,2)</f>
        <v>0</v>
      </c>
      <c r="K2070" s="186"/>
      <c r="L2070" s="187"/>
      <c r="M2070" s="188" t="s">
        <v>1</v>
      </c>
      <c r="N2070" s="189" t="s">
        <v>42</v>
      </c>
      <c r="P2070" s="153">
        <f>O2070*H2070</f>
        <v>0</v>
      </c>
      <c r="Q2070" s="153">
        <v>1.2E-2</v>
      </c>
      <c r="R2070" s="153">
        <f>Q2070*H2070</f>
        <v>24.515616000000001</v>
      </c>
      <c r="S2070" s="153">
        <v>0</v>
      </c>
      <c r="T2070" s="154">
        <f>S2070*H2070</f>
        <v>0</v>
      </c>
      <c r="AR2070" s="155" t="s">
        <v>481</v>
      </c>
      <c r="AT2070" s="155" t="s">
        <v>454</v>
      </c>
      <c r="AU2070" s="155" t="s">
        <v>88</v>
      </c>
      <c r="AY2070" s="16" t="s">
        <v>317</v>
      </c>
      <c r="BE2070" s="156">
        <f>IF(N2070="základná",J2070,0)</f>
        <v>0</v>
      </c>
      <c r="BF2070" s="156">
        <f>IF(N2070="znížená",J2070,0)</f>
        <v>0</v>
      </c>
      <c r="BG2070" s="156">
        <f>IF(N2070="zákl. prenesená",J2070,0)</f>
        <v>0</v>
      </c>
      <c r="BH2070" s="156">
        <f>IF(N2070="zníž. prenesená",J2070,0)</f>
        <v>0</v>
      </c>
      <c r="BI2070" s="156">
        <f>IF(N2070="nulová",J2070,0)</f>
        <v>0</v>
      </c>
      <c r="BJ2070" s="16" t="s">
        <v>88</v>
      </c>
      <c r="BK2070" s="156">
        <f>ROUND(I2070*H2070,2)</f>
        <v>0</v>
      </c>
      <c r="BL2070" s="16" t="s">
        <v>396</v>
      </c>
      <c r="BM2070" s="155" t="s">
        <v>2671</v>
      </c>
    </row>
    <row r="2071" spans="2:65" s="12" customFormat="1" ht="10">
      <c r="B2071" s="157"/>
      <c r="D2071" s="158" t="s">
        <v>328</v>
      </c>
      <c r="E2071" s="159" t="s">
        <v>1</v>
      </c>
      <c r="F2071" s="160" t="s">
        <v>2641</v>
      </c>
      <c r="H2071" s="161">
        <v>2002.91</v>
      </c>
      <c r="I2071" s="162"/>
      <c r="L2071" s="157"/>
      <c r="M2071" s="163"/>
      <c r="T2071" s="164"/>
      <c r="AT2071" s="159" t="s">
        <v>328</v>
      </c>
      <c r="AU2071" s="159" t="s">
        <v>88</v>
      </c>
      <c r="AV2071" s="12" t="s">
        <v>88</v>
      </c>
      <c r="AW2071" s="12" t="s">
        <v>31</v>
      </c>
      <c r="AX2071" s="12" t="s">
        <v>76</v>
      </c>
      <c r="AY2071" s="159" t="s">
        <v>317</v>
      </c>
    </row>
    <row r="2072" spans="2:65" s="13" customFormat="1" ht="10">
      <c r="B2072" s="165"/>
      <c r="D2072" s="158" t="s">
        <v>328</v>
      </c>
      <c r="E2072" s="166" t="s">
        <v>1</v>
      </c>
      <c r="F2072" s="167" t="s">
        <v>2642</v>
      </c>
      <c r="H2072" s="168">
        <v>2002.91</v>
      </c>
      <c r="I2072" s="169"/>
      <c r="L2072" s="165"/>
      <c r="M2072" s="170"/>
      <c r="T2072" s="171"/>
      <c r="AT2072" s="166" t="s">
        <v>328</v>
      </c>
      <c r="AU2072" s="166" t="s">
        <v>88</v>
      </c>
      <c r="AV2072" s="13" t="s">
        <v>92</v>
      </c>
      <c r="AW2072" s="13" t="s">
        <v>31</v>
      </c>
      <c r="AX2072" s="13" t="s">
        <v>76</v>
      </c>
      <c r="AY2072" s="166" t="s">
        <v>317</v>
      </c>
    </row>
    <row r="2073" spans="2:65" s="14" customFormat="1" ht="10">
      <c r="B2073" s="172"/>
      <c r="D2073" s="158" t="s">
        <v>328</v>
      </c>
      <c r="E2073" s="173" t="s">
        <v>1</v>
      </c>
      <c r="F2073" s="174" t="s">
        <v>332</v>
      </c>
      <c r="H2073" s="175">
        <v>2002.91</v>
      </c>
      <c r="I2073" s="176"/>
      <c r="L2073" s="172"/>
      <c r="M2073" s="177"/>
      <c r="T2073" s="178"/>
      <c r="AT2073" s="173" t="s">
        <v>328</v>
      </c>
      <c r="AU2073" s="173" t="s">
        <v>88</v>
      </c>
      <c r="AV2073" s="14" t="s">
        <v>323</v>
      </c>
      <c r="AW2073" s="14" t="s">
        <v>31</v>
      </c>
      <c r="AX2073" s="14" t="s">
        <v>83</v>
      </c>
      <c r="AY2073" s="173" t="s">
        <v>317</v>
      </c>
    </row>
    <row r="2074" spans="2:65" s="12" customFormat="1" ht="10">
      <c r="B2074" s="157"/>
      <c r="D2074" s="158" t="s">
        <v>328</v>
      </c>
      <c r="F2074" s="160" t="s">
        <v>2658</v>
      </c>
      <c r="H2074" s="161">
        <v>2042.9680000000001</v>
      </c>
      <c r="I2074" s="162"/>
      <c r="L2074" s="157"/>
      <c r="M2074" s="163"/>
      <c r="T2074" s="164"/>
      <c r="AT2074" s="159" t="s">
        <v>328</v>
      </c>
      <c r="AU2074" s="159" t="s">
        <v>88</v>
      </c>
      <c r="AV2074" s="12" t="s">
        <v>88</v>
      </c>
      <c r="AW2074" s="12" t="s">
        <v>3</v>
      </c>
      <c r="AX2074" s="12" t="s">
        <v>83</v>
      </c>
      <c r="AY2074" s="159" t="s">
        <v>317</v>
      </c>
    </row>
    <row r="2075" spans="2:65" s="1" customFormat="1" ht="24.15" customHeight="1">
      <c r="B2075" s="142"/>
      <c r="C2075" s="179" t="s">
        <v>2672</v>
      </c>
      <c r="D2075" s="179" t="s">
        <v>454</v>
      </c>
      <c r="E2075" s="180" t="s">
        <v>2673</v>
      </c>
      <c r="F2075" s="181" t="s">
        <v>2674</v>
      </c>
      <c r="G2075" s="182" t="s">
        <v>444</v>
      </c>
      <c r="H2075" s="183">
        <v>567.58000000000004</v>
      </c>
      <c r="I2075" s="184"/>
      <c r="J2075" s="185">
        <f>ROUND(I2075*H2075,2)</f>
        <v>0</v>
      </c>
      <c r="K2075" s="186"/>
      <c r="L2075" s="187"/>
      <c r="M2075" s="188" t="s">
        <v>1</v>
      </c>
      <c r="N2075" s="189" t="s">
        <v>42</v>
      </c>
      <c r="P2075" s="153">
        <f>O2075*H2075</f>
        <v>0</v>
      </c>
      <c r="Q2075" s="153">
        <v>0.01</v>
      </c>
      <c r="R2075" s="153">
        <f>Q2075*H2075</f>
        <v>5.6758000000000006</v>
      </c>
      <c r="S2075" s="153">
        <v>0</v>
      </c>
      <c r="T2075" s="154">
        <f>S2075*H2075</f>
        <v>0</v>
      </c>
      <c r="AR2075" s="155" t="s">
        <v>481</v>
      </c>
      <c r="AT2075" s="155" t="s">
        <v>454</v>
      </c>
      <c r="AU2075" s="155" t="s">
        <v>88</v>
      </c>
      <c r="AY2075" s="16" t="s">
        <v>317</v>
      </c>
      <c r="BE2075" s="156">
        <f>IF(N2075="základná",J2075,0)</f>
        <v>0</v>
      </c>
      <c r="BF2075" s="156">
        <f>IF(N2075="znížená",J2075,0)</f>
        <v>0</v>
      </c>
      <c r="BG2075" s="156">
        <f>IF(N2075="zákl. prenesená",J2075,0)</f>
        <v>0</v>
      </c>
      <c r="BH2075" s="156">
        <f>IF(N2075="zníž. prenesená",J2075,0)</f>
        <v>0</v>
      </c>
      <c r="BI2075" s="156">
        <f>IF(N2075="nulová",J2075,0)</f>
        <v>0</v>
      </c>
      <c r="BJ2075" s="16" t="s">
        <v>88</v>
      </c>
      <c r="BK2075" s="156">
        <f>ROUND(I2075*H2075,2)</f>
        <v>0</v>
      </c>
      <c r="BL2075" s="16" t="s">
        <v>396</v>
      </c>
      <c r="BM2075" s="155" t="s">
        <v>2675</v>
      </c>
    </row>
    <row r="2076" spans="2:65" s="12" customFormat="1" ht="10">
      <c r="B2076" s="157"/>
      <c r="D2076" s="158" t="s">
        <v>328</v>
      </c>
      <c r="E2076" s="159" t="s">
        <v>1</v>
      </c>
      <c r="F2076" s="160" t="s">
        <v>2643</v>
      </c>
      <c r="H2076" s="161">
        <v>567.58000000000004</v>
      </c>
      <c r="I2076" s="162"/>
      <c r="L2076" s="157"/>
      <c r="M2076" s="163"/>
      <c r="T2076" s="164"/>
      <c r="AT2076" s="159" t="s">
        <v>328</v>
      </c>
      <c r="AU2076" s="159" t="s">
        <v>88</v>
      </c>
      <c r="AV2076" s="12" t="s">
        <v>88</v>
      </c>
      <c r="AW2076" s="12" t="s">
        <v>31</v>
      </c>
      <c r="AX2076" s="12" t="s">
        <v>76</v>
      </c>
      <c r="AY2076" s="159" t="s">
        <v>317</v>
      </c>
    </row>
    <row r="2077" spans="2:65" s="13" customFormat="1" ht="10">
      <c r="B2077" s="165"/>
      <c r="D2077" s="158" t="s">
        <v>328</v>
      </c>
      <c r="E2077" s="166" t="s">
        <v>1</v>
      </c>
      <c r="F2077" s="167" t="s">
        <v>2644</v>
      </c>
      <c r="H2077" s="168">
        <v>567.58000000000004</v>
      </c>
      <c r="I2077" s="169"/>
      <c r="L2077" s="165"/>
      <c r="M2077" s="170"/>
      <c r="T2077" s="171"/>
      <c r="AT2077" s="166" t="s">
        <v>328</v>
      </c>
      <c r="AU2077" s="166" t="s">
        <v>88</v>
      </c>
      <c r="AV2077" s="13" t="s">
        <v>92</v>
      </c>
      <c r="AW2077" s="13" t="s">
        <v>31</v>
      </c>
      <c r="AX2077" s="13" t="s">
        <v>76</v>
      </c>
      <c r="AY2077" s="166" t="s">
        <v>317</v>
      </c>
    </row>
    <row r="2078" spans="2:65" s="14" customFormat="1" ht="10">
      <c r="B2078" s="172"/>
      <c r="D2078" s="158" t="s">
        <v>328</v>
      </c>
      <c r="E2078" s="173" t="s">
        <v>1</v>
      </c>
      <c r="F2078" s="174" t="s">
        <v>332</v>
      </c>
      <c r="H2078" s="175">
        <v>567.58000000000004</v>
      </c>
      <c r="I2078" s="176"/>
      <c r="L2078" s="172"/>
      <c r="M2078" s="177"/>
      <c r="T2078" s="178"/>
      <c r="AT2078" s="173" t="s">
        <v>328</v>
      </c>
      <c r="AU2078" s="173" t="s">
        <v>88</v>
      </c>
      <c r="AV2078" s="14" t="s">
        <v>323</v>
      </c>
      <c r="AW2078" s="14" t="s">
        <v>31</v>
      </c>
      <c r="AX2078" s="14" t="s">
        <v>83</v>
      </c>
      <c r="AY2078" s="173" t="s">
        <v>317</v>
      </c>
    </row>
    <row r="2079" spans="2:65" s="1" customFormat="1" ht="24.15" customHeight="1">
      <c r="B2079" s="142"/>
      <c r="C2079" s="179" t="s">
        <v>2676</v>
      </c>
      <c r="D2079" s="179" t="s">
        <v>454</v>
      </c>
      <c r="E2079" s="180" t="s">
        <v>2677</v>
      </c>
      <c r="F2079" s="181" t="s">
        <v>2678</v>
      </c>
      <c r="G2079" s="182" t="s">
        <v>444</v>
      </c>
      <c r="H2079" s="183">
        <v>2621.9</v>
      </c>
      <c r="I2079" s="184"/>
      <c r="J2079" s="185">
        <f>ROUND(I2079*H2079,2)</f>
        <v>0</v>
      </c>
      <c r="K2079" s="186"/>
      <c r="L2079" s="187"/>
      <c r="M2079" s="188" t="s">
        <v>1</v>
      </c>
      <c r="N2079" s="189" t="s">
        <v>42</v>
      </c>
      <c r="P2079" s="153">
        <f>O2079*H2079</f>
        <v>0</v>
      </c>
      <c r="Q2079" s="153">
        <v>1.2E-2</v>
      </c>
      <c r="R2079" s="153">
        <f>Q2079*H2079</f>
        <v>31.462800000000001</v>
      </c>
      <c r="S2079" s="153">
        <v>0</v>
      </c>
      <c r="T2079" s="154">
        <f>S2079*H2079</f>
        <v>0</v>
      </c>
      <c r="AR2079" s="155" t="s">
        <v>481</v>
      </c>
      <c r="AT2079" s="155" t="s">
        <v>454</v>
      </c>
      <c r="AU2079" s="155" t="s">
        <v>88</v>
      </c>
      <c r="AY2079" s="16" t="s">
        <v>317</v>
      </c>
      <c r="BE2079" s="156">
        <f>IF(N2079="základná",J2079,0)</f>
        <v>0</v>
      </c>
      <c r="BF2079" s="156">
        <f>IF(N2079="znížená",J2079,0)</f>
        <v>0</v>
      </c>
      <c r="BG2079" s="156">
        <f>IF(N2079="zákl. prenesená",J2079,0)</f>
        <v>0</v>
      </c>
      <c r="BH2079" s="156">
        <f>IF(N2079="zníž. prenesená",J2079,0)</f>
        <v>0</v>
      </c>
      <c r="BI2079" s="156">
        <f>IF(N2079="nulová",J2079,0)</f>
        <v>0</v>
      </c>
      <c r="BJ2079" s="16" t="s">
        <v>88</v>
      </c>
      <c r="BK2079" s="156">
        <f>ROUND(I2079*H2079,2)</f>
        <v>0</v>
      </c>
      <c r="BL2079" s="16" t="s">
        <v>396</v>
      </c>
      <c r="BM2079" s="155" t="s">
        <v>2679</v>
      </c>
    </row>
    <row r="2080" spans="2:65" s="12" customFormat="1" ht="10">
      <c r="B2080" s="157"/>
      <c r="D2080" s="158" t="s">
        <v>328</v>
      </c>
      <c r="E2080" s="159" t="s">
        <v>1</v>
      </c>
      <c r="F2080" s="160" t="s">
        <v>2641</v>
      </c>
      <c r="H2080" s="161">
        <v>2002.91</v>
      </c>
      <c r="I2080" s="162"/>
      <c r="L2080" s="157"/>
      <c r="M2080" s="163"/>
      <c r="T2080" s="164"/>
      <c r="AT2080" s="159" t="s">
        <v>328</v>
      </c>
      <c r="AU2080" s="159" t="s">
        <v>88</v>
      </c>
      <c r="AV2080" s="12" t="s">
        <v>88</v>
      </c>
      <c r="AW2080" s="12" t="s">
        <v>31</v>
      </c>
      <c r="AX2080" s="12" t="s">
        <v>76</v>
      </c>
      <c r="AY2080" s="159" t="s">
        <v>317</v>
      </c>
    </row>
    <row r="2081" spans="2:65" s="13" customFormat="1" ht="10">
      <c r="B2081" s="165"/>
      <c r="D2081" s="158" t="s">
        <v>328</v>
      </c>
      <c r="E2081" s="166" t="s">
        <v>1</v>
      </c>
      <c r="F2081" s="167" t="s">
        <v>2642</v>
      </c>
      <c r="H2081" s="168">
        <v>2002.91</v>
      </c>
      <c r="I2081" s="169"/>
      <c r="L2081" s="165"/>
      <c r="M2081" s="170"/>
      <c r="T2081" s="171"/>
      <c r="AT2081" s="166" t="s">
        <v>328</v>
      </c>
      <c r="AU2081" s="166" t="s">
        <v>88</v>
      </c>
      <c r="AV2081" s="13" t="s">
        <v>92</v>
      </c>
      <c r="AW2081" s="13" t="s">
        <v>31</v>
      </c>
      <c r="AX2081" s="13" t="s">
        <v>76</v>
      </c>
      <c r="AY2081" s="166" t="s">
        <v>317</v>
      </c>
    </row>
    <row r="2082" spans="2:65" s="12" customFormat="1" ht="10">
      <c r="B2082" s="157"/>
      <c r="D2082" s="158" t="s">
        <v>328</v>
      </c>
      <c r="E2082" s="159" t="s">
        <v>1</v>
      </c>
      <c r="F2082" s="160" t="s">
        <v>2643</v>
      </c>
      <c r="H2082" s="161">
        <v>567.58000000000004</v>
      </c>
      <c r="I2082" s="162"/>
      <c r="L2082" s="157"/>
      <c r="M2082" s="163"/>
      <c r="T2082" s="164"/>
      <c r="AT2082" s="159" t="s">
        <v>328</v>
      </c>
      <c r="AU2082" s="159" t="s">
        <v>88</v>
      </c>
      <c r="AV2082" s="12" t="s">
        <v>88</v>
      </c>
      <c r="AW2082" s="12" t="s">
        <v>31</v>
      </c>
      <c r="AX2082" s="12" t="s">
        <v>76</v>
      </c>
      <c r="AY2082" s="159" t="s">
        <v>317</v>
      </c>
    </row>
    <row r="2083" spans="2:65" s="13" customFormat="1" ht="10">
      <c r="B2083" s="165"/>
      <c r="D2083" s="158" t="s">
        <v>328</v>
      </c>
      <c r="E2083" s="166" t="s">
        <v>1</v>
      </c>
      <c r="F2083" s="167" t="s">
        <v>2644</v>
      </c>
      <c r="H2083" s="168">
        <v>567.58000000000004</v>
      </c>
      <c r="I2083" s="169"/>
      <c r="L2083" s="165"/>
      <c r="M2083" s="170"/>
      <c r="T2083" s="171"/>
      <c r="AT2083" s="166" t="s">
        <v>328</v>
      </c>
      <c r="AU2083" s="166" t="s">
        <v>88</v>
      </c>
      <c r="AV2083" s="13" t="s">
        <v>92</v>
      </c>
      <c r="AW2083" s="13" t="s">
        <v>31</v>
      </c>
      <c r="AX2083" s="13" t="s">
        <v>76</v>
      </c>
      <c r="AY2083" s="166" t="s">
        <v>317</v>
      </c>
    </row>
    <row r="2084" spans="2:65" s="14" customFormat="1" ht="10">
      <c r="B2084" s="172"/>
      <c r="D2084" s="158" t="s">
        <v>328</v>
      </c>
      <c r="E2084" s="173" t="s">
        <v>1</v>
      </c>
      <c r="F2084" s="174" t="s">
        <v>332</v>
      </c>
      <c r="H2084" s="175">
        <v>2570.4900000000002</v>
      </c>
      <c r="I2084" s="176"/>
      <c r="L2084" s="172"/>
      <c r="M2084" s="177"/>
      <c r="T2084" s="178"/>
      <c r="AT2084" s="173" t="s">
        <v>328</v>
      </c>
      <c r="AU2084" s="173" t="s">
        <v>88</v>
      </c>
      <c r="AV2084" s="14" t="s">
        <v>323</v>
      </c>
      <c r="AW2084" s="14" t="s">
        <v>31</v>
      </c>
      <c r="AX2084" s="14" t="s">
        <v>83</v>
      </c>
      <c r="AY2084" s="173" t="s">
        <v>317</v>
      </c>
    </row>
    <row r="2085" spans="2:65" s="12" customFormat="1" ht="10">
      <c r="B2085" s="157"/>
      <c r="D2085" s="158" t="s">
        <v>328</v>
      </c>
      <c r="F2085" s="160" t="s">
        <v>2649</v>
      </c>
      <c r="H2085" s="161">
        <v>2621.9</v>
      </c>
      <c r="I2085" s="162"/>
      <c r="L2085" s="157"/>
      <c r="M2085" s="163"/>
      <c r="T2085" s="164"/>
      <c r="AT2085" s="159" t="s">
        <v>328</v>
      </c>
      <c r="AU2085" s="159" t="s">
        <v>88</v>
      </c>
      <c r="AV2085" s="12" t="s">
        <v>88</v>
      </c>
      <c r="AW2085" s="12" t="s">
        <v>3</v>
      </c>
      <c r="AX2085" s="12" t="s">
        <v>83</v>
      </c>
      <c r="AY2085" s="159" t="s">
        <v>317</v>
      </c>
    </row>
    <row r="2086" spans="2:65" s="1" customFormat="1" ht="33" customHeight="1">
      <c r="B2086" s="142"/>
      <c r="C2086" s="143" t="s">
        <v>2680</v>
      </c>
      <c r="D2086" s="143" t="s">
        <v>319</v>
      </c>
      <c r="E2086" s="144" t="s">
        <v>2681</v>
      </c>
      <c r="F2086" s="145" t="s">
        <v>2682</v>
      </c>
      <c r="G2086" s="146" t="s">
        <v>444</v>
      </c>
      <c r="H2086" s="147">
        <v>159.71</v>
      </c>
      <c r="I2086" s="148"/>
      <c r="J2086" s="149">
        <f>ROUND(I2086*H2086,2)</f>
        <v>0</v>
      </c>
      <c r="K2086" s="150"/>
      <c r="L2086" s="31"/>
      <c r="M2086" s="151" t="s">
        <v>1</v>
      </c>
      <c r="N2086" s="152" t="s">
        <v>42</v>
      </c>
      <c r="P2086" s="153">
        <f>O2086*H2086</f>
        <v>0</v>
      </c>
      <c r="Q2086" s="153">
        <v>1.16E-3</v>
      </c>
      <c r="R2086" s="153">
        <f>Q2086*H2086</f>
        <v>0.1852636</v>
      </c>
      <c r="S2086" s="153">
        <v>0</v>
      </c>
      <c r="T2086" s="154">
        <f>S2086*H2086</f>
        <v>0</v>
      </c>
      <c r="AR2086" s="155" t="s">
        <v>396</v>
      </c>
      <c r="AT2086" s="155" t="s">
        <v>319</v>
      </c>
      <c r="AU2086" s="155" t="s">
        <v>88</v>
      </c>
      <c r="AY2086" s="16" t="s">
        <v>317</v>
      </c>
      <c r="BE2086" s="156">
        <f>IF(N2086="základná",J2086,0)</f>
        <v>0</v>
      </c>
      <c r="BF2086" s="156">
        <f>IF(N2086="znížená",J2086,0)</f>
        <v>0</v>
      </c>
      <c r="BG2086" s="156">
        <f>IF(N2086="zákl. prenesená",J2086,0)</f>
        <v>0</v>
      </c>
      <c r="BH2086" s="156">
        <f>IF(N2086="zníž. prenesená",J2086,0)</f>
        <v>0</v>
      </c>
      <c r="BI2086" s="156">
        <f>IF(N2086="nulová",J2086,0)</f>
        <v>0</v>
      </c>
      <c r="BJ2086" s="16" t="s">
        <v>88</v>
      </c>
      <c r="BK2086" s="156">
        <f>ROUND(I2086*H2086,2)</f>
        <v>0</v>
      </c>
      <c r="BL2086" s="16" t="s">
        <v>396</v>
      </c>
      <c r="BM2086" s="155" t="s">
        <v>2683</v>
      </c>
    </row>
    <row r="2087" spans="2:65" s="12" customFormat="1" ht="10">
      <c r="B2087" s="157"/>
      <c r="D2087" s="158" t="s">
        <v>328</v>
      </c>
      <c r="E2087" s="159" t="s">
        <v>1</v>
      </c>
      <c r="F2087" s="160" t="s">
        <v>2376</v>
      </c>
      <c r="H2087" s="161">
        <v>159.71</v>
      </c>
      <c r="I2087" s="162"/>
      <c r="L2087" s="157"/>
      <c r="M2087" s="163"/>
      <c r="T2087" s="164"/>
      <c r="AT2087" s="159" t="s">
        <v>328</v>
      </c>
      <c r="AU2087" s="159" t="s">
        <v>88</v>
      </c>
      <c r="AV2087" s="12" t="s">
        <v>88</v>
      </c>
      <c r="AW2087" s="12" t="s">
        <v>31</v>
      </c>
      <c r="AX2087" s="12" t="s">
        <v>76</v>
      </c>
      <c r="AY2087" s="159" t="s">
        <v>317</v>
      </c>
    </row>
    <row r="2088" spans="2:65" s="13" customFormat="1" ht="10">
      <c r="B2088" s="165"/>
      <c r="D2088" s="158" t="s">
        <v>328</v>
      </c>
      <c r="E2088" s="166" t="s">
        <v>1</v>
      </c>
      <c r="F2088" s="167" t="s">
        <v>1915</v>
      </c>
      <c r="H2088" s="168">
        <v>159.71</v>
      </c>
      <c r="I2088" s="169"/>
      <c r="L2088" s="165"/>
      <c r="M2088" s="170"/>
      <c r="T2088" s="171"/>
      <c r="AT2088" s="166" t="s">
        <v>328</v>
      </c>
      <c r="AU2088" s="166" t="s">
        <v>88</v>
      </c>
      <c r="AV2088" s="13" t="s">
        <v>92</v>
      </c>
      <c r="AW2088" s="13" t="s">
        <v>31</v>
      </c>
      <c r="AX2088" s="13" t="s">
        <v>76</v>
      </c>
      <c r="AY2088" s="166" t="s">
        <v>317</v>
      </c>
    </row>
    <row r="2089" spans="2:65" s="14" customFormat="1" ht="10">
      <c r="B2089" s="172"/>
      <c r="D2089" s="158" t="s">
        <v>328</v>
      </c>
      <c r="E2089" s="173" t="s">
        <v>1</v>
      </c>
      <c r="F2089" s="174" t="s">
        <v>332</v>
      </c>
      <c r="H2089" s="175">
        <v>159.71</v>
      </c>
      <c r="I2089" s="176"/>
      <c r="L2089" s="172"/>
      <c r="M2089" s="177"/>
      <c r="T2089" s="178"/>
      <c r="AT2089" s="173" t="s">
        <v>328</v>
      </c>
      <c r="AU2089" s="173" t="s">
        <v>88</v>
      </c>
      <c r="AV2089" s="14" t="s">
        <v>323</v>
      </c>
      <c r="AW2089" s="14" t="s">
        <v>31</v>
      </c>
      <c r="AX2089" s="14" t="s">
        <v>83</v>
      </c>
      <c r="AY2089" s="173" t="s">
        <v>317</v>
      </c>
    </row>
    <row r="2090" spans="2:65" s="1" customFormat="1" ht="37.75" customHeight="1">
      <c r="B2090" s="142"/>
      <c r="C2090" s="179" t="s">
        <v>2684</v>
      </c>
      <c r="D2090" s="179" t="s">
        <v>454</v>
      </c>
      <c r="E2090" s="180" t="s">
        <v>2685</v>
      </c>
      <c r="F2090" s="181" t="s">
        <v>2686</v>
      </c>
      <c r="G2090" s="182" t="s">
        <v>444</v>
      </c>
      <c r="H2090" s="183">
        <v>162.904</v>
      </c>
      <c r="I2090" s="184"/>
      <c r="J2090" s="185">
        <f>ROUND(I2090*H2090,2)</f>
        <v>0</v>
      </c>
      <c r="K2090" s="186"/>
      <c r="L2090" s="187"/>
      <c r="M2090" s="188" t="s">
        <v>1</v>
      </c>
      <c r="N2090" s="189" t="s">
        <v>42</v>
      </c>
      <c r="P2090" s="153">
        <f>O2090*H2090</f>
        <v>0</v>
      </c>
      <c r="Q2090" s="153">
        <v>0</v>
      </c>
      <c r="R2090" s="153">
        <f>Q2090*H2090</f>
        <v>0</v>
      </c>
      <c r="S2090" s="153">
        <v>0</v>
      </c>
      <c r="T2090" s="154">
        <f>S2090*H2090</f>
        <v>0</v>
      </c>
      <c r="AR2090" s="155" t="s">
        <v>481</v>
      </c>
      <c r="AT2090" s="155" t="s">
        <v>454</v>
      </c>
      <c r="AU2090" s="155" t="s">
        <v>88</v>
      </c>
      <c r="AY2090" s="16" t="s">
        <v>317</v>
      </c>
      <c r="BE2090" s="156">
        <f>IF(N2090="základná",J2090,0)</f>
        <v>0</v>
      </c>
      <c r="BF2090" s="156">
        <f>IF(N2090="znížená",J2090,0)</f>
        <v>0</v>
      </c>
      <c r="BG2090" s="156">
        <f>IF(N2090="zákl. prenesená",J2090,0)</f>
        <v>0</v>
      </c>
      <c r="BH2090" s="156">
        <f>IF(N2090="zníž. prenesená",J2090,0)</f>
        <v>0</v>
      </c>
      <c r="BI2090" s="156">
        <f>IF(N2090="nulová",J2090,0)</f>
        <v>0</v>
      </c>
      <c r="BJ2090" s="16" t="s">
        <v>88</v>
      </c>
      <c r="BK2090" s="156">
        <f>ROUND(I2090*H2090,2)</f>
        <v>0</v>
      </c>
      <c r="BL2090" s="16" t="s">
        <v>396</v>
      </c>
      <c r="BM2090" s="155" t="s">
        <v>2687</v>
      </c>
    </row>
    <row r="2091" spans="2:65" s="12" customFormat="1" ht="10">
      <c r="B2091" s="157"/>
      <c r="D2091" s="158" t="s">
        <v>328</v>
      </c>
      <c r="F2091" s="160" t="s">
        <v>2688</v>
      </c>
      <c r="H2091" s="161">
        <v>162.904</v>
      </c>
      <c r="I2091" s="162"/>
      <c r="L2091" s="157"/>
      <c r="M2091" s="163"/>
      <c r="T2091" s="164"/>
      <c r="AT2091" s="159" t="s">
        <v>328</v>
      </c>
      <c r="AU2091" s="159" t="s">
        <v>88</v>
      </c>
      <c r="AV2091" s="12" t="s">
        <v>88</v>
      </c>
      <c r="AW2091" s="12" t="s">
        <v>3</v>
      </c>
      <c r="AX2091" s="12" t="s">
        <v>83</v>
      </c>
      <c r="AY2091" s="159" t="s">
        <v>317</v>
      </c>
    </row>
    <row r="2092" spans="2:65" s="1" customFormat="1" ht="37.75" customHeight="1">
      <c r="B2092" s="142"/>
      <c r="C2092" s="143" t="s">
        <v>2689</v>
      </c>
      <c r="D2092" s="143" t="s">
        <v>319</v>
      </c>
      <c r="E2092" s="144" t="s">
        <v>2690</v>
      </c>
      <c r="F2092" s="145" t="s">
        <v>2691</v>
      </c>
      <c r="G2092" s="146" t="s">
        <v>444</v>
      </c>
      <c r="H2092" s="147">
        <v>204.84</v>
      </c>
      <c r="I2092" s="148"/>
      <c r="J2092" s="149">
        <f>ROUND(I2092*H2092,2)</f>
        <v>0</v>
      </c>
      <c r="K2092" s="150"/>
      <c r="L2092" s="31"/>
      <c r="M2092" s="151" t="s">
        <v>1</v>
      </c>
      <c r="N2092" s="152" t="s">
        <v>42</v>
      </c>
      <c r="P2092" s="153">
        <f>O2092*H2092</f>
        <v>0</v>
      </c>
      <c r="Q2092" s="153">
        <v>0</v>
      </c>
      <c r="R2092" s="153">
        <f>Q2092*H2092</f>
        <v>0</v>
      </c>
      <c r="S2092" s="153">
        <v>0</v>
      </c>
      <c r="T2092" s="154">
        <f>S2092*H2092</f>
        <v>0</v>
      </c>
      <c r="AR2092" s="155" t="s">
        <v>396</v>
      </c>
      <c r="AT2092" s="155" t="s">
        <v>319</v>
      </c>
      <c r="AU2092" s="155" t="s">
        <v>88</v>
      </c>
      <c r="AY2092" s="16" t="s">
        <v>317</v>
      </c>
      <c r="BE2092" s="156">
        <f>IF(N2092="základná",J2092,0)</f>
        <v>0</v>
      </c>
      <c r="BF2092" s="156">
        <f>IF(N2092="znížená",J2092,0)</f>
        <v>0</v>
      </c>
      <c r="BG2092" s="156">
        <f>IF(N2092="zákl. prenesená",J2092,0)</f>
        <v>0</v>
      </c>
      <c r="BH2092" s="156">
        <f>IF(N2092="zníž. prenesená",J2092,0)</f>
        <v>0</v>
      </c>
      <c r="BI2092" s="156">
        <f>IF(N2092="nulová",J2092,0)</f>
        <v>0</v>
      </c>
      <c r="BJ2092" s="16" t="s">
        <v>88</v>
      </c>
      <c r="BK2092" s="156">
        <f>ROUND(I2092*H2092,2)</f>
        <v>0</v>
      </c>
      <c r="BL2092" s="16" t="s">
        <v>396</v>
      </c>
      <c r="BM2092" s="155" t="s">
        <v>2692</v>
      </c>
    </row>
    <row r="2093" spans="2:65" s="12" customFormat="1" ht="10">
      <c r="B2093" s="157"/>
      <c r="D2093" s="158" t="s">
        <v>328</v>
      </c>
      <c r="E2093" s="159" t="s">
        <v>1</v>
      </c>
      <c r="F2093" s="160" t="s">
        <v>2693</v>
      </c>
      <c r="H2093" s="161">
        <v>45.13</v>
      </c>
      <c r="I2093" s="162"/>
      <c r="L2093" s="157"/>
      <c r="M2093" s="163"/>
      <c r="T2093" s="164"/>
      <c r="AT2093" s="159" t="s">
        <v>328</v>
      </c>
      <c r="AU2093" s="159" t="s">
        <v>88</v>
      </c>
      <c r="AV2093" s="12" t="s">
        <v>88</v>
      </c>
      <c r="AW2093" s="12" t="s">
        <v>31</v>
      </c>
      <c r="AX2093" s="12" t="s">
        <v>76</v>
      </c>
      <c r="AY2093" s="159" t="s">
        <v>317</v>
      </c>
    </row>
    <row r="2094" spans="2:65" s="13" customFormat="1" ht="10">
      <c r="B2094" s="165"/>
      <c r="D2094" s="158" t="s">
        <v>328</v>
      </c>
      <c r="E2094" s="166" t="s">
        <v>1</v>
      </c>
      <c r="F2094" s="167" t="s">
        <v>1921</v>
      </c>
      <c r="H2094" s="168">
        <v>45.13</v>
      </c>
      <c r="I2094" s="169"/>
      <c r="L2094" s="165"/>
      <c r="M2094" s="170"/>
      <c r="T2094" s="171"/>
      <c r="AT2094" s="166" t="s">
        <v>328</v>
      </c>
      <c r="AU2094" s="166" t="s">
        <v>88</v>
      </c>
      <c r="AV2094" s="13" t="s">
        <v>92</v>
      </c>
      <c r="AW2094" s="13" t="s">
        <v>31</v>
      </c>
      <c r="AX2094" s="13" t="s">
        <v>76</v>
      </c>
      <c r="AY2094" s="166" t="s">
        <v>317</v>
      </c>
    </row>
    <row r="2095" spans="2:65" s="12" customFormat="1" ht="10">
      <c r="B2095" s="157"/>
      <c r="D2095" s="158" t="s">
        <v>328</v>
      </c>
      <c r="E2095" s="159" t="s">
        <v>1</v>
      </c>
      <c r="F2095" s="160" t="s">
        <v>2376</v>
      </c>
      <c r="H2095" s="161">
        <v>159.71</v>
      </c>
      <c r="I2095" s="162"/>
      <c r="L2095" s="157"/>
      <c r="M2095" s="163"/>
      <c r="T2095" s="164"/>
      <c r="AT2095" s="159" t="s">
        <v>328</v>
      </c>
      <c r="AU2095" s="159" t="s">
        <v>88</v>
      </c>
      <c r="AV2095" s="12" t="s">
        <v>88</v>
      </c>
      <c r="AW2095" s="12" t="s">
        <v>31</v>
      </c>
      <c r="AX2095" s="12" t="s">
        <v>76</v>
      </c>
      <c r="AY2095" s="159" t="s">
        <v>317</v>
      </c>
    </row>
    <row r="2096" spans="2:65" s="13" customFormat="1" ht="10">
      <c r="B2096" s="165"/>
      <c r="D2096" s="158" t="s">
        <v>328</v>
      </c>
      <c r="E2096" s="166" t="s">
        <v>1</v>
      </c>
      <c r="F2096" s="167" t="s">
        <v>1915</v>
      </c>
      <c r="H2096" s="168">
        <v>159.71</v>
      </c>
      <c r="I2096" s="169"/>
      <c r="L2096" s="165"/>
      <c r="M2096" s="170"/>
      <c r="T2096" s="171"/>
      <c r="AT2096" s="166" t="s">
        <v>328</v>
      </c>
      <c r="AU2096" s="166" t="s">
        <v>88</v>
      </c>
      <c r="AV2096" s="13" t="s">
        <v>92</v>
      </c>
      <c r="AW2096" s="13" t="s">
        <v>31</v>
      </c>
      <c r="AX2096" s="13" t="s">
        <v>76</v>
      </c>
      <c r="AY2096" s="166" t="s">
        <v>317</v>
      </c>
    </row>
    <row r="2097" spans="2:65" s="14" customFormat="1" ht="10">
      <c r="B2097" s="172"/>
      <c r="D2097" s="158" t="s">
        <v>328</v>
      </c>
      <c r="E2097" s="173" t="s">
        <v>1</v>
      </c>
      <c r="F2097" s="174" t="s">
        <v>332</v>
      </c>
      <c r="H2097" s="175">
        <v>204.84</v>
      </c>
      <c r="I2097" s="176"/>
      <c r="L2097" s="172"/>
      <c r="M2097" s="177"/>
      <c r="T2097" s="178"/>
      <c r="AT2097" s="173" t="s">
        <v>328</v>
      </c>
      <c r="AU2097" s="173" t="s">
        <v>88</v>
      </c>
      <c r="AV2097" s="14" t="s">
        <v>323</v>
      </c>
      <c r="AW2097" s="14" t="s">
        <v>31</v>
      </c>
      <c r="AX2097" s="14" t="s">
        <v>83</v>
      </c>
      <c r="AY2097" s="173" t="s">
        <v>317</v>
      </c>
    </row>
    <row r="2098" spans="2:65" s="1" customFormat="1" ht="33" customHeight="1">
      <c r="B2098" s="142"/>
      <c r="C2098" s="179" t="s">
        <v>2694</v>
      </c>
      <c r="D2098" s="179" t="s">
        <v>454</v>
      </c>
      <c r="E2098" s="180" t="s">
        <v>2695</v>
      </c>
      <c r="F2098" s="181" t="s">
        <v>2696</v>
      </c>
      <c r="G2098" s="182" t="s">
        <v>322</v>
      </c>
      <c r="H2098" s="183">
        <v>16.149000000000001</v>
      </c>
      <c r="I2098" s="184"/>
      <c r="J2098" s="185">
        <f>ROUND(I2098*H2098,2)</f>
        <v>0</v>
      </c>
      <c r="K2098" s="186"/>
      <c r="L2098" s="187"/>
      <c r="M2098" s="188" t="s">
        <v>1</v>
      </c>
      <c r="N2098" s="189" t="s">
        <v>42</v>
      </c>
      <c r="P2098" s="153">
        <f>O2098*H2098</f>
        <v>0</v>
      </c>
      <c r="Q2098" s="153">
        <v>2.5000000000000001E-2</v>
      </c>
      <c r="R2098" s="153">
        <f>Q2098*H2098</f>
        <v>0.40372500000000006</v>
      </c>
      <c r="S2098" s="153">
        <v>0</v>
      </c>
      <c r="T2098" s="154">
        <f>S2098*H2098</f>
        <v>0</v>
      </c>
      <c r="AR2098" s="155" t="s">
        <v>481</v>
      </c>
      <c r="AT2098" s="155" t="s">
        <v>454</v>
      </c>
      <c r="AU2098" s="155" t="s">
        <v>88</v>
      </c>
      <c r="AY2098" s="16" t="s">
        <v>317</v>
      </c>
      <c r="BE2098" s="156">
        <f>IF(N2098="základná",J2098,0)</f>
        <v>0</v>
      </c>
      <c r="BF2098" s="156">
        <f>IF(N2098="znížená",J2098,0)</f>
        <v>0</v>
      </c>
      <c r="BG2098" s="156">
        <f>IF(N2098="zákl. prenesená",J2098,0)</f>
        <v>0</v>
      </c>
      <c r="BH2098" s="156">
        <f>IF(N2098="zníž. prenesená",J2098,0)</f>
        <v>0</v>
      </c>
      <c r="BI2098" s="156">
        <f>IF(N2098="nulová",J2098,0)</f>
        <v>0</v>
      </c>
      <c r="BJ2098" s="16" t="s">
        <v>88</v>
      </c>
      <c r="BK2098" s="156">
        <f>ROUND(I2098*H2098,2)</f>
        <v>0</v>
      </c>
      <c r="BL2098" s="16" t="s">
        <v>396</v>
      </c>
      <c r="BM2098" s="155" t="s">
        <v>2697</v>
      </c>
    </row>
    <row r="2099" spans="2:65" s="12" customFormat="1" ht="10">
      <c r="B2099" s="157"/>
      <c r="D2099" s="158" t="s">
        <v>328</v>
      </c>
      <c r="E2099" s="159" t="s">
        <v>1</v>
      </c>
      <c r="F2099" s="160" t="s">
        <v>2698</v>
      </c>
      <c r="H2099" s="161">
        <v>2.2570000000000001</v>
      </c>
      <c r="I2099" s="162"/>
      <c r="L2099" s="157"/>
      <c r="M2099" s="163"/>
      <c r="T2099" s="164"/>
      <c r="AT2099" s="159" t="s">
        <v>328</v>
      </c>
      <c r="AU2099" s="159" t="s">
        <v>88</v>
      </c>
      <c r="AV2099" s="12" t="s">
        <v>88</v>
      </c>
      <c r="AW2099" s="12" t="s">
        <v>31</v>
      </c>
      <c r="AX2099" s="12" t="s">
        <v>76</v>
      </c>
      <c r="AY2099" s="159" t="s">
        <v>317</v>
      </c>
    </row>
    <row r="2100" spans="2:65" s="13" customFormat="1" ht="10">
      <c r="B2100" s="165"/>
      <c r="D2100" s="158" t="s">
        <v>328</v>
      </c>
      <c r="E2100" s="166" t="s">
        <v>1</v>
      </c>
      <c r="F2100" s="167" t="s">
        <v>1921</v>
      </c>
      <c r="H2100" s="168">
        <v>2.2570000000000001</v>
      </c>
      <c r="I2100" s="169"/>
      <c r="L2100" s="165"/>
      <c r="M2100" s="170"/>
      <c r="T2100" s="171"/>
      <c r="AT2100" s="166" t="s">
        <v>328</v>
      </c>
      <c r="AU2100" s="166" t="s">
        <v>88</v>
      </c>
      <c r="AV2100" s="13" t="s">
        <v>92</v>
      </c>
      <c r="AW2100" s="13" t="s">
        <v>31</v>
      </c>
      <c r="AX2100" s="13" t="s">
        <v>76</v>
      </c>
      <c r="AY2100" s="166" t="s">
        <v>317</v>
      </c>
    </row>
    <row r="2101" spans="2:65" s="12" customFormat="1" ht="10">
      <c r="B2101" s="157"/>
      <c r="D2101" s="158" t="s">
        <v>328</v>
      </c>
      <c r="E2101" s="159" t="s">
        <v>1</v>
      </c>
      <c r="F2101" s="160" t="s">
        <v>2699</v>
      </c>
      <c r="H2101" s="161">
        <v>13.574999999999999</v>
      </c>
      <c r="I2101" s="162"/>
      <c r="L2101" s="157"/>
      <c r="M2101" s="163"/>
      <c r="T2101" s="164"/>
      <c r="AT2101" s="159" t="s">
        <v>328</v>
      </c>
      <c r="AU2101" s="159" t="s">
        <v>88</v>
      </c>
      <c r="AV2101" s="12" t="s">
        <v>88</v>
      </c>
      <c r="AW2101" s="12" t="s">
        <v>31</v>
      </c>
      <c r="AX2101" s="12" t="s">
        <v>76</v>
      </c>
      <c r="AY2101" s="159" t="s">
        <v>317</v>
      </c>
    </row>
    <row r="2102" spans="2:65" s="13" customFormat="1" ht="10">
      <c r="B2102" s="165"/>
      <c r="D2102" s="158" t="s">
        <v>328</v>
      </c>
      <c r="E2102" s="166" t="s">
        <v>1</v>
      </c>
      <c r="F2102" s="167" t="s">
        <v>1915</v>
      </c>
      <c r="H2102" s="168">
        <v>13.574999999999999</v>
      </c>
      <c r="I2102" s="169"/>
      <c r="L2102" s="165"/>
      <c r="M2102" s="170"/>
      <c r="T2102" s="171"/>
      <c r="AT2102" s="166" t="s">
        <v>328</v>
      </c>
      <c r="AU2102" s="166" t="s">
        <v>88</v>
      </c>
      <c r="AV2102" s="13" t="s">
        <v>92</v>
      </c>
      <c r="AW2102" s="13" t="s">
        <v>31</v>
      </c>
      <c r="AX2102" s="13" t="s">
        <v>76</v>
      </c>
      <c r="AY2102" s="166" t="s">
        <v>317</v>
      </c>
    </row>
    <row r="2103" spans="2:65" s="14" customFormat="1" ht="10">
      <c r="B2103" s="172"/>
      <c r="D2103" s="158" t="s">
        <v>328</v>
      </c>
      <c r="E2103" s="173" t="s">
        <v>1</v>
      </c>
      <c r="F2103" s="174" t="s">
        <v>332</v>
      </c>
      <c r="H2103" s="175">
        <v>15.831999999999999</v>
      </c>
      <c r="I2103" s="176"/>
      <c r="L2103" s="172"/>
      <c r="M2103" s="177"/>
      <c r="T2103" s="178"/>
      <c r="AT2103" s="173" t="s">
        <v>328</v>
      </c>
      <c r="AU2103" s="173" t="s">
        <v>88</v>
      </c>
      <c r="AV2103" s="14" t="s">
        <v>323</v>
      </c>
      <c r="AW2103" s="14" t="s">
        <v>31</v>
      </c>
      <c r="AX2103" s="14" t="s">
        <v>83</v>
      </c>
      <c r="AY2103" s="173" t="s">
        <v>317</v>
      </c>
    </row>
    <row r="2104" spans="2:65" s="12" customFormat="1" ht="10">
      <c r="B2104" s="157"/>
      <c r="D2104" s="158" t="s">
        <v>328</v>
      </c>
      <c r="F2104" s="160" t="s">
        <v>2700</v>
      </c>
      <c r="H2104" s="161">
        <v>16.149000000000001</v>
      </c>
      <c r="I2104" s="162"/>
      <c r="L2104" s="157"/>
      <c r="M2104" s="163"/>
      <c r="T2104" s="164"/>
      <c r="AT2104" s="159" t="s">
        <v>328</v>
      </c>
      <c r="AU2104" s="159" t="s">
        <v>88</v>
      </c>
      <c r="AV2104" s="12" t="s">
        <v>88</v>
      </c>
      <c r="AW2104" s="12" t="s">
        <v>3</v>
      </c>
      <c r="AX2104" s="12" t="s">
        <v>83</v>
      </c>
      <c r="AY2104" s="159" t="s">
        <v>317</v>
      </c>
    </row>
    <row r="2105" spans="2:65" s="1" customFormat="1" ht="37.75" customHeight="1">
      <c r="B2105" s="142"/>
      <c r="C2105" s="143" t="s">
        <v>2701</v>
      </c>
      <c r="D2105" s="143" t="s">
        <v>319</v>
      </c>
      <c r="E2105" s="144" t="s">
        <v>2702</v>
      </c>
      <c r="F2105" s="145" t="s">
        <v>2703</v>
      </c>
      <c r="G2105" s="146" t="s">
        <v>444</v>
      </c>
      <c r="H2105" s="147">
        <v>45.13</v>
      </c>
      <c r="I2105" s="148"/>
      <c r="J2105" s="149">
        <f>ROUND(I2105*H2105,2)</f>
        <v>0</v>
      </c>
      <c r="K2105" s="150"/>
      <c r="L2105" s="31"/>
      <c r="M2105" s="151" t="s">
        <v>1</v>
      </c>
      <c r="N2105" s="152" t="s">
        <v>42</v>
      </c>
      <c r="P2105" s="153">
        <f>O2105*H2105</f>
        <v>0</v>
      </c>
      <c r="Q2105" s="153">
        <v>1.2E-4</v>
      </c>
      <c r="R2105" s="153">
        <f>Q2105*H2105</f>
        <v>5.4156000000000004E-3</v>
      </c>
      <c r="S2105" s="153">
        <v>0</v>
      </c>
      <c r="T2105" s="154">
        <f>S2105*H2105</f>
        <v>0</v>
      </c>
      <c r="AR2105" s="155" t="s">
        <v>323</v>
      </c>
      <c r="AT2105" s="155" t="s">
        <v>319</v>
      </c>
      <c r="AU2105" s="155" t="s">
        <v>88</v>
      </c>
      <c r="AY2105" s="16" t="s">
        <v>317</v>
      </c>
      <c r="BE2105" s="156">
        <f>IF(N2105="základná",J2105,0)</f>
        <v>0</v>
      </c>
      <c r="BF2105" s="156">
        <f>IF(N2105="znížená",J2105,0)</f>
        <v>0</v>
      </c>
      <c r="BG2105" s="156">
        <f>IF(N2105="zákl. prenesená",J2105,0)</f>
        <v>0</v>
      </c>
      <c r="BH2105" s="156">
        <f>IF(N2105="zníž. prenesená",J2105,0)</f>
        <v>0</v>
      </c>
      <c r="BI2105" s="156">
        <f>IF(N2105="nulová",J2105,0)</f>
        <v>0</v>
      </c>
      <c r="BJ2105" s="16" t="s">
        <v>88</v>
      </c>
      <c r="BK2105" s="156">
        <f>ROUND(I2105*H2105,2)</f>
        <v>0</v>
      </c>
      <c r="BL2105" s="16" t="s">
        <v>323</v>
      </c>
      <c r="BM2105" s="155" t="s">
        <v>2704</v>
      </c>
    </row>
    <row r="2106" spans="2:65" s="12" customFormat="1" ht="10">
      <c r="B2106" s="157"/>
      <c r="D2106" s="158" t="s">
        <v>328</v>
      </c>
      <c r="E2106" s="159" t="s">
        <v>1</v>
      </c>
      <c r="F2106" s="160" t="s">
        <v>2693</v>
      </c>
      <c r="H2106" s="161">
        <v>45.13</v>
      </c>
      <c r="I2106" s="162"/>
      <c r="L2106" s="157"/>
      <c r="M2106" s="163"/>
      <c r="T2106" s="164"/>
      <c r="AT2106" s="159" t="s">
        <v>328</v>
      </c>
      <c r="AU2106" s="159" t="s">
        <v>88</v>
      </c>
      <c r="AV2106" s="12" t="s">
        <v>88</v>
      </c>
      <c r="AW2106" s="12" t="s">
        <v>31</v>
      </c>
      <c r="AX2106" s="12" t="s">
        <v>76</v>
      </c>
      <c r="AY2106" s="159" t="s">
        <v>317</v>
      </c>
    </row>
    <row r="2107" spans="2:65" s="13" customFormat="1" ht="10">
      <c r="B2107" s="165"/>
      <c r="D2107" s="158" t="s">
        <v>328</v>
      </c>
      <c r="E2107" s="166" t="s">
        <v>1</v>
      </c>
      <c r="F2107" s="167" t="s">
        <v>1921</v>
      </c>
      <c r="H2107" s="168">
        <v>45.13</v>
      </c>
      <c r="I2107" s="169"/>
      <c r="L2107" s="165"/>
      <c r="M2107" s="170"/>
      <c r="T2107" s="171"/>
      <c r="AT2107" s="166" t="s">
        <v>328</v>
      </c>
      <c r="AU2107" s="166" t="s">
        <v>88</v>
      </c>
      <c r="AV2107" s="13" t="s">
        <v>92</v>
      </c>
      <c r="AW2107" s="13" t="s">
        <v>31</v>
      </c>
      <c r="AX2107" s="13" t="s">
        <v>76</v>
      </c>
      <c r="AY2107" s="166" t="s">
        <v>317</v>
      </c>
    </row>
    <row r="2108" spans="2:65" s="14" customFormat="1" ht="10">
      <c r="B2108" s="172"/>
      <c r="D2108" s="158" t="s">
        <v>328</v>
      </c>
      <c r="E2108" s="173" t="s">
        <v>1</v>
      </c>
      <c r="F2108" s="174" t="s">
        <v>332</v>
      </c>
      <c r="H2108" s="175">
        <v>45.13</v>
      </c>
      <c r="I2108" s="176"/>
      <c r="L2108" s="172"/>
      <c r="M2108" s="177"/>
      <c r="T2108" s="178"/>
      <c r="AT2108" s="173" t="s">
        <v>328</v>
      </c>
      <c r="AU2108" s="173" t="s">
        <v>88</v>
      </c>
      <c r="AV2108" s="14" t="s">
        <v>323</v>
      </c>
      <c r="AW2108" s="14" t="s">
        <v>31</v>
      </c>
      <c r="AX2108" s="14" t="s">
        <v>83</v>
      </c>
      <c r="AY2108" s="173" t="s">
        <v>317</v>
      </c>
    </row>
    <row r="2109" spans="2:65" s="1" customFormat="1" ht="16.5" customHeight="1">
      <c r="B2109" s="142"/>
      <c r="C2109" s="179" t="s">
        <v>2705</v>
      </c>
      <c r="D2109" s="179" t="s">
        <v>454</v>
      </c>
      <c r="E2109" s="180" t="s">
        <v>2706</v>
      </c>
      <c r="F2109" s="181" t="s">
        <v>1</v>
      </c>
      <c r="G2109" s="182" t="s">
        <v>1</v>
      </c>
      <c r="H2109" s="183">
        <v>0</v>
      </c>
      <c r="I2109" s="184"/>
      <c r="J2109" s="185">
        <f>ROUND(I2109*H2109,2)</f>
        <v>0</v>
      </c>
      <c r="K2109" s="186"/>
      <c r="L2109" s="187"/>
      <c r="M2109" s="188" t="s">
        <v>1</v>
      </c>
      <c r="N2109" s="189" t="s">
        <v>42</v>
      </c>
      <c r="P2109" s="153">
        <f>O2109*H2109</f>
        <v>0</v>
      </c>
      <c r="Q2109" s="153">
        <v>3.5999999999999999E-3</v>
      </c>
      <c r="R2109" s="153">
        <f>Q2109*H2109</f>
        <v>0</v>
      </c>
      <c r="S2109" s="153">
        <v>0</v>
      </c>
      <c r="T2109" s="154">
        <f>S2109*H2109</f>
        <v>0</v>
      </c>
      <c r="AR2109" s="155" t="s">
        <v>356</v>
      </c>
      <c r="AT2109" s="155" t="s">
        <v>454</v>
      </c>
      <c r="AU2109" s="155" t="s">
        <v>88</v>
      </c>
      <c r="AY2109" s="16" t="s">
        <v>317</v>
      </c>
      <c r="BE2109" s="156">
        <f>IF(N2109="základná",J2109,0)</f>
        <v>0</v>
      </c>
      <c r="BF2109" s="156">
        <f>IF(N2109="znížená",J2109,0)</f>
        <v>0</v>
      </c>
      <c r="BG2109" s="156">
        <f>IF(N2109="zákl. prenesená",J2109,0)</f>
        <v>0</v>
      </c>
      <c r="BH2109" s="156">
        <f>IF(N2109="zníž. prenesená",J2109,0)</f>
        <v>0</v>
      </c>
      <c r="BI2109" s="156">
        <f>IF(N2109="nulová",J2109,0)</f>
        <v>0</v>
      </c>
      <c r="BJ2109" s="16" t="s">
        <v>88</v>
      </c>
      <c r="BK2109" s="156">
        <f>ROUND(I2109*H2109,2)</f>
        <v>0</v>
      </c>
      <c r="BL2109" s="16" t="s">
        <v>323</v>
      </c>
      <c r="BM2109" s="155" t="s">
        <v>2707</v>
      </c>
    </row>
    <row r="2110" spans="2:65" s="12" customFormat="1" ht="10">
      <c r="B2110" s="157"/>
      <c r="D2110" s="158" t="s">
        <v>328</v>
      </c>
      <c r="F2110" s="160" t="s">
        <v>2708</v>
      </c>
      <c r="H2110" s="161">
        <v>0</v>
      </c>
      <c r="I2110" s="162"/>
      <c r="L2110" s="157"/>
      <c r="M2110" s="163"/>
      <c r="T2110" s="164"/>
      <c r="AT2110" s="159" t="s">
        <v>328</v>
      </c>
      <c r="AU2110" s="159" t="s">
        <v>88</v>
      </c>
      <c r="AV2110" s="12" t="s">
        <v>88</v>
      </c>
      <c r="AW2110" s="12" t="s">
        <v>3</v>
      </c>
      <c r="AX2110" s="12" t="s">
        <v>83</v>
      </c>
      <c r="AY2110" s="159" t="s">
        <v>317</v>
      </c>
    </row>
    <row r="2111" spans="2:65" s="1" customFormat="1" ht="37.75" customHeight="1">
      <c r="B2111" s="142"/>
      <c r="C2111" s="179" t="s">
        <v>2709</v>
      </c>
      <c r="D2111" s="179" t="s">
        <v>454</v>
      </c>
      <c r="E2111" s="180" t="s">
        <v>2710</v>
      </c>
      <c r="F2111" s="181" t="s">
        <v>2711</v>
      </c>
      <c r="G2111" s="182" t="s">
        <v>444</v>
      </c>
      <c r="H2111" s="183">
        <v>45.13</v>
      </c>
      <c r="I2111" s="184"/>
      <c r="J2111" s="185">
        <f>ROUND(I2111*H2111,2)</f>
        <v>0</v>
      </c>
      <c r="K2111" s="186"/>
      <c r="L2111" s="187"/>
      <c r="M2111" s="188" t="s">
        <v>1</v>
      </c>
      <c r="N2111" s="189" t="s">
        <v>42</v>
      </c>
      <c r="P2111" s="153">
        <f>O2111*H2111</f>
        <v>0</v>
      </c>
      <c r="Q2111" s="153">
        <v>3.5999999999999999E-3</v>
      </c>
      <c r="R2111" s="153">
        <f>Q2111*H2111</f>
        <v>0.162468</v>
      </c>
      <c r="S2111" s="153">
        <v>0</v>
      </c>
      <c r="T2111" s="154">
        <f>S2111*H2111</f>
        <v>0</v>
      </c>
      <c r="AR2111" s="155" t="s">
        <v>356</v>
      </c>
      <c r="AT2111" s="155" t="s">
        <v>454</v>
      </c>
      <c r="AU2111" s="155" t="s">
        <v>88</v>
      </c>
      <c r="AY2111" s="16" t="s">
        <v>317</v>
      </c>
      <c r="BE2111" s="156">
        <f>IF(N2111="základná",J2111,0)</f>
        <v>0</v>
      </c>
      <c r="BF2111" s="156">
        <f>IF(N2111="znížená",J2111,0)</f>
        <v>0</v>
      </c>
      <c r="BG2111" s="156">
        <f>IF(N2111="zákl. prenesená",J2111,0)</f>
        <v>0</v>
      </c>
      <c r="BH2111" s="156">
        <f>IF(N2111="zníž. prenesená",J2111,0)</f>
        <v>0</v>
      </c>
      <c r="BI2111" s="156">
        <f>IF(N2111="nulová",J2111,0)</f>
        <v>0</v>
      </c>
      <c r="BJ2111" s="16" t="s">
        <v>88</v>
      </c>
      <c r="BK2111" s="156">
        <f>ROUND(I2111*H2111,2)</f>
        <v>0</v>
      </c>
      <c r="BL2111" s="16" t="s">
        <v>323</v>
      </c>
      <c r="BM2111" s="155" t="s">
        <v>2712</v>
      </c>
    </row>
    <row r="2112" spans="2:65" s="12" customFormat="1" ht="10">
      <c r="B2112" s="157"/>
      <c r="D2112" s="158" t="s">
        <v>328</v>
      </c>
      <c r="E2112" s="159" t="s">
        <v>1</v>
      </c>
      <c r="F2112" s="160" t="s">
        <v>2693</v>
      </c>
      <c r="H2112" s="161">
        <v>45.13</v>
      </c>
      <c r="I2112" s="162"/>
      <c r="L2112" s="157"/>
      <c r="M2112" s="163"/>
      <c r="T2112" s="164"/>
      <c r="AT2112" s="159" t="s">
        <v>328</v>
      </c>
      <c r="AU2112" s="159" t="s">
        <v>88</v>
      </c>
      <c r="AV2112" s="12" t="s">
        <v>88</v>
      </c>
      <c r="AW2112" s="12" t="s">
        <v>31</v>
      </c>
      <c r="AX2112" s="12" t="s">
        <v>76</v>
      </c>
      <c r="AY2112" s="159" t="s">
        <v>317</v>
      </c>
    </row>
    <row r="2113" spans="2:65" s="13" customFormat="1" ht="10">
      <c r="B2113" s="165"/>
      <c r="D2113" s="158" t="s">
        <v>328</v>
      </c>
      <c r="E2113" s="166" t="s">
        <v>1</v>
      </c>
      <c r="F2113" s="167" t="s">
        <v>1921</v>
      </c>
      <c r="H2113" s="168">
        <v>45.13</v>
      </c>
      <c r="I2113" s="169"/>
      <c r="L2113" s="165"/>
      <c r="M2113" s="170"/>
      <c r="T2113" s="171"/>
      <c r="AT2113" s="166" t="s">
        <v>328</v>
      </c>
      <c r="AU2113" s="166" t="s">
        <v>88</v>
      </c>
      <c r="AV2113" s="13" t="s">
        <v>92</v>
      </c>
      <c r="AW2113" s="13" t="s">
        <v>31</v>
      </c>
      <c r="AX2113" s="13" t="s">
        <v>76</v>
      </c>
      <c r="AY2113" s="166" t="s">
        <v>317</v>
      </c>
    </row>
    <row r="2114" spans="2:65" s="14" customFormat="1" ht="10">
      <c r="B2114" s="172"/>
      <c r="D2114" s="158" t="s">
        <v>328</v>
      </c>
      <c r="E2114" s="173" t="s">
        <v>1</v>
      </c>
      <c r="F2114" s="174" t="s">
        <v>332</v>
      </c>
      <c r="H2114" s="175">
        <v>45.13</v>
      </c>
      <c r="I2114" s="176"/>
      <c r="L2114" s="172"/>
      <c r="M2114" s="177"/>
      <c r="T2114" s="178"/>
      <c r="AT2114" s="173" t="s">
        <v>328</v>
      </c>
      <c r="AU2114" s="173" t="s">
        <v>88</v>
      </c>
      <c r="AV2114" s="14" t="s">
        <v>323</v>
      </c>
      <c r="AW2114" s="14" t="s">
        <v>31</v>
      </c>
      <c r="AX2114" s="14" t="s">
        <v>83</v>
      </c>
      <c r="AY2114" s="173" t="s">
        <v>317</v>
      </c>
    </row>
    <row r="2115" spans="2:65" s="1" customFormat="1" ht="37.75" customHeight="1">
      <c r="B2115" s="142"/>
      <c r="C2115" s="179" t="s">
        <v>2713</v>
      </c>
      <c r="D2115" s="179" t="s">
        <v>454</v>
      </c>
      <c r="E2115" s="180" t="s">
        <v>2714</v>
      </c>
      <c r="F2115" s="181" t="s">
        <v>2715</v>
      </c>
      <c r="G2115" s="182" t="s">
        <v>444</v>
      </c>
      <c r="H2115" s="183">
        <v>45.13</v>
      </c>
      <c r="I2115" s="184"/>
      <c r="J2115" s="185">
        <f>ROUND(I2115*H2115,2)</f>
        <v>0</v>
      </c>
      <c r="K2115" s="186"/>
      <c r="L2115" s="187"/>
      <c r="M2115" s="188" t="s">
        <v>1</v>
      </c>
      <c r="N2115" s="189" t="s">
        <v>42</v>
      </c>
      <c r="P2115" s="153">
        <f>O2115*H2115</f>
        <v>0</v>
      </c>
      <c r="Q2115" s="153">
        <v>3.5999999999999999E-3</v>
      </c>
      <c r="R2115" s="153">
        <f>Q2115*H2115</f>
        <v>0.162468</v>
      </c>
      <c r="S2115" s="153">
        <v>0</v>
      </c>
      <c r="T2115" s="154">
        <f>S2115*H2115</f>
        <v>0</v>
      </c>
      <c r="AR2115" s="155" t="s">
        <v>356</v>
      </c>
      <c r="AT2115" s="155" t="s">
        <v>454</v>
      </c>
      <c r="AU2115" s="155" t="s">
        <v>88</v>
      </c>
      <c r="AY2115" s="16" t="s">
        <v>317</v>
      </c>
      <c r="BE2115" s="156">
        <f>IF(N2115="základná",J2115,0)</f>
        <v>0</v>
      </c>
      <c r="BF2115" s="156">
        <f>IF(N2115="znížená",J2115,0)</f>
        <v>0</v>
      </c>
      <c r="BG2115" s="156">
        <f>IF(N2115="zákl. prenesená",J2115,0)</f>
        <v>0</v>
      </c>
      <c r="BH2115" s="156">
        <f>IF(N2115="zníž. prenesená",J2115,0)</f>
        <v>0</v>
      </c>
      <c r="BI2115" s="156">
        <f>IF(N2115="nulová",J2115,0)</f>
        <v>0</v>
      </c>
      <c r="BJ2115" s="16" t="s">
        <v>88</v>
      </c>
      <c r="BK2115" s="156">
        <f>ROUND(I2115*H2115,2)</f>
        <v>0</v>
      </c>
      <c r="BL2115" s="16" t="s">
        <v>323</v>
      </c>
      <c r="BM2115" s="155" t="s">
        <v>2716</v>
      </c>
    </row>
    <row r="2116" spans="2:65" s="12" customFormat="1" ht="10">
      <c r="B2116" s="157"/>
      <c r="D2116" s="158" t="s">
        <v>328</v>
      </c>
      <c r="E2116" s="159" t="s">
        <v>1</v>
      </c>
      <c r="F2116" s="160" t="s">
        <v>2693</v>
      </c>
      <c r="H2116" s="161">
        <v>45.13</v>
      </c>
      <c r="I2116" s="162"/>
      <c r="L2116" s="157"/>
      <c r="M2116" s="163"/>
      <c r="T2116" s="164"/>
      <c r="AT2116" s="159" t="s">
        <v>328</v>
      </c>
      <c r="AU2116" s="159" t="s">
        <v>88</v>
      </c>
      <c r="AV2116" s="12" t="s">
        <v>88</v>
      </c>
      <c r="AW2116" s="12" t="s">
        <v>31</v>
      </c>
      <c r="AX2116" s="12" t="s">
        <v>76</v>
      </c>
      <c r="AY2116" s="159" t="s">
        <v>317</v>
      </c>
    </row>
    <row r="2117" spans="2:65" s="13" customFormat="1" ht="10">
      <c r="B2117" s="165"/>
      <c r="D2117" s="158" t="s">
        <v>328</v>
      </c>
      <c r="E2117" s="166" t="s">
        <v>1</v>
      </c>
      <c r="F2117" s="167" t="s">
        <v>1921</v>
      </c>
      <c r="H2117" s="168">
        <v>45.13</v>
      </c>
      <c r="I2117" s="169"/>
      <c r="L2117" s="165"/>
      <c r="M2117" s="170"/>
      <c r="T2117" s="171"/>
      <c r="AT2117" s="166" t="s">
        <v>328</v>
      </c>
      <c r="AU2117" s="166" t="s">
        <v>88</v>
      </c>
      <c r="AV2117" s="13" t="s">
        <v>92</v>
      </c>
      <c r="AW2117" s="13" t="s">
        <v>31</v>
      </c>
      <c r="AX2117" s="13" t="s">
        <v>76</v>
      </c>
      <c r="AY2117" s="166" t="s">
        <v>317</v>
      </c>
    </row>
    <row r="2118" spans="2:65" s="14" customFormat="1" ht="10">
      <c r="B2118" s="172"/>
      <c r="D2118" s="158" t="s">
        <v>328</v>
      </c>
      <c r="E2118" s="173" t="s">
        <v>1</v>
      </c>
      <c r="F2118" s="174" t="s">
        <v>332</v>
      </c>
      <c r="H2118" s="175">
        <v>45.13</v>
      </c>
      <c r="I2118" s="176"/>
      <c r="L2118" s="172"/>
      <c r="M2118" s="177"/>
      <c r="T2118" s="178"/>
      <c r="AT2118" s="173" t="s">
        <v>328</v>
      </c>
      <c r="AU2118" s="173" t="s">
        <v>88</v>
      </c>
      <c r="AV2118" s="14" t="s">
        <v>323</v>
      </c>
      <c r="AW2118" s="14" t="s">
        <v>31</v>
      </c>
      <c r="AX2118" s="14" t="s">
        <v>83</v>
      </c>
      <c r="AY2118" s="173" t="s">
        <v>317</v>
      </c>
    </row>
    <row r="2119" spans="2:65" s="1" customFormat="1" ht="24.15" customHeight="1">
      <c r="B2119" s="142"/>
      <c r="C2119" s="143" t="s">
        <v>2717</v>
      </c>
      <c r="D2119" s="143" t="s">
        <v>319</v>
      </c>
      <c r="E2119" s="144" t="s">
        <v>2718</v>
      </c>
      <c r="F2119" s="145" t="s">
        <v>2719</v>
      </c>
      <c r="G2119" s="146" t="s">
        <v>444</v>
      </c>
      <c r="H2119" s="147">
        <v>25.69</v>
      </c>
      <c r="I2119" s="148"/>
      <c r="J2119" s="149">
        <f>ROUND(I2119*H2119,2)</f>
        <v>0</v>
      </c>
      <c r="K2119" s="150"/>
      <c r="L2119" s="31"/>
      <c r="M2119" s="151" t="s">
        <v>1</v>
      </c>
      <c r="N2119" s="152" t="s">
        <v>42</v>
      </c>
      <c r="P2119" s="153">
        <f>O2119*H2119</f>
        <v>0</v>
      </c>
      <c r="Q2119" s="153">
        <v>4.0000000000000001E-3</v>
      </c>
      <c r="R2119" s="153">
        <f>Q2119*H2119</f>
        <v>0.10276</v>
      </c>
      <c r="S2119" s="153">
        <v>0</v>
      </c>
      <c r="T2119" s="154">
        <f>S2119*H2119</f>
        <v>0</v>
      </c>
      <c r="AR2119" s="155" t="s">
        <v>396</v>
      </c>
      <c r="AT2119" s="155" t="s">
        <v>319</v>
      </c>
      <c r="AU2119" s="155" t="s">
        <v>88</v>
      </c>
      <c r="AY2119" s="16" t="s">
        <v>317</v>
      </c>
      <c r="BE2119" s="156">
        <f>IF(N2119="základná",J2119,0)</f>
        <v>0</v>
      </c>
      <c r="BF2119" s="156">
        <f>IF(N2119="znížená",J2119,0)</f>
        <v>0</v>
      </c>
      <c r="BG2119" s="156">
        <f>IF(N2119="zákl. prenesená",J2119,0)</f>
        <v>0</v>
      </c>
      <c r="BH2119" s="156">
        <f>IF(N2119="zníž. prenesená",J2119,0)</f>
        <v>0</v>
      </c>
      <c r="BI2119" s="156">
        <f>IF(N2119="nulová",J2119,0)</f>
        <v>0</v>
      </c>
      <c r="BJ2119" s="16" t="s">
        <v>88</v>
      </c>
      <c r="BK2119" s="156">
        <f>ROUND(I2119*H2119,2)</f>
        <v>0</v>
      </c>
      <c r="BL2119" s="16" t="s">
        <v>396</v>
      </c>
      <c r="BM2119" s="155" t="s">
        <v>2720</v>
      </c>
    </row>
    <row r="2120" spans="2:65" s="12" customFormat="1" ht="10">
      <c r="B2120" s="157"/>
      <c r="D2120" s="158" t="s">
        <v>328</v>
      </c>
      <c r="E2120" s="159" t="s">
        <v>1</v>
      </c>
      <c r="F2120" s="160" t="s">
        <v>2721</v>
      </c>
      <c r="H2120" s="161">
        <v>21.85</v>
      </c>
      <c r="I2120" s="162"/>
      <c r="L2120" s="157"/>
      <c r="M2120" s="163"/>
      <c r="T2120" s="164"/>
      <c r="AT2120" s="159" t="s">
        <v>328</v>
      </c>
      <c r="AU2120" s="159" t="s">
        <v>88</v>
      </c>
      <c r="AV2120" s="12" t="s">
        <v>88</v>
      </c>
      <c r="AW2120" s="12" t="s">
        <v>31</v>
      </c>
      <c r="AX2120" s="12" t="s">
        <v>76</v>
      </c>
      <c r="AY2120" s="159" t="s">
        <v>317</v>
      </c>
    </row>
    <row r="2121" spans="2:65" s="12" customFormat="1" ht="10">
      <c r="B2121" s="157"/>
      <c r="D2121" s="158" t="s">
        <v>328</v>
      </c>
      <c r="E2121" s="159" t="s">
        <v>1</v>
      </c>
      <c r="F2121" s="160" t="s">
        <v>2722</v>
      </c>
      <c r="H2121" s="161">
        <v>3.84</v>
      </c>
      <c r="I2121" s="162"/>
      <c r="L2121" s="157"/>
      <c r="M2121" s="163"/>
      <c r="T2121" s="164"/>
      <c r="AT2121" s="159" t="s">
        <v>328</v>
      </c>
      <c r="AU2121" s="159" t="s">
        <v>88</v>
      </c>
      <c r="AV2121" s="12" t="s">
        <v>88</v>
      </c>
      <c r="AW2121" s="12" t="s">
        <v>31</v>
      </c>
      <c r="AX2121" s="12" t="s">
        <v>76</v>
      </c>
      <c r="AY2121" s="159" t="s">
        <v>317</v>
      </c>
    </row>
    <row r="2122" spans="2:65" s="13" customFormat="1" ht="10">
      <c r="B2122" s="165"/>
      <c r="D2122" s="158" t="s">
        <v>328</v>
      </c>
      <c r="E2122" s="166" t="s">
        <v>1</v>
      </c>
      <c r="F2122" s="167" t="s">
        <v>331</v>
      </c>
      <c r="H2122" s="168">
        <v>25.69</v>
      </c>
      <c r="I2122" s="169"/>
      <c r="L2122" s="165"/>
      <c r="M2122" s="170"/>
      <c r="T2122" s="171"/>
      <c r="AT2122" s="166" t="s">
        <v>328</v>
      </c>
      <c r="AU2122" s="166" t="s">
        <v>88</v>
      </c>
      <c r="AV2122" s="13" t="s">
        <v>92</v>
      </c>
      <c r="AW2122" s="13" t="s">
        <v>31</v>
      </c>
      <c r="AX2122" s="13" t="s">
        <v>76</v>
      </c>
      <c r="AY2122" s="166" t="s">
        <v>317</v>
      </c>
    </row>
    <row r="2123" spans="2:65" s="14" customFormat="1" ht="10">
      <c r="B2123" s="172"/>
      <c r="D2123" s="158" t="s">
        <v>328</v>
      </c>
      <c r="E2123" s="173" t="s">
        <v>1</v>
      </c>
      <c r="F2123" s="174" t="s">
        <v>332</v>
      </c>
      <c r="H2123" s="175">
        <v>25.69</v>
      </c>
      <c r="I2123" s="176"/>
      <c r="L2123" s="172"/>
      <c r="M2123" s="177"/>
      <c r="T2123" s="178"/>
      <c r="AT2123" s="173" t="s">
        <v>328</v>
      </c>
      <c r="AU2123" s="173" t="s">
        <v>88</v>
      </c>
      <c r="AV2123" s="14" t="s">
        <v>323</v>
      </c>
      <c r="AW2123" s="14" t="s">
        <v>31</v>
      </c>
      <c r="AX2123" s="14" t="s">
        <v>83</v>
      </c>
      <c r="AY2123" s="173" t="s">
        <v>317</v>
      </c>
    </row>
    <row r="2124" spans="2:65" s="1" customFormat="1" ht="21.75" customHeight="1">
      <c r="B2124" s="142"/>
      <c r="C2124" s="179" t="s">
        <v>2723</v>
      </c>
      <c r="D2124" s="179" t="s">
        <v>454</v>
      </c>
      <c r="E2124" s="180" t="s">
        <v>2724</v>
      </c>
      <c r="F2124" s="181" t="s">
        <v>2725</v>
      </c>
      <c r="G2124" s="182" t="s">
        <v>444</v>
      </c>
      <c r="H2124" s="183">
        <v>22.286999999999999</v>
      </c>
      <c r="I2124" s="184"/>
      <c r="J2124" s="185">
        <f>ROUND(I2124*H2124,2)</f>
        <v>0</v>
      </c>
      <c r="K2124" s="186"/>
      <c r="L2124" s="187"/>
      <c r="M2124" s="188" t="s">
        <v>1</v>
      </c>
      <c r="N2124" s="189" t="s">
        <v>42</v>
      </c>
      <c r="P2124" s="153">
        <f>O2124*H2124</f>
        <v>0</v>
      </c>
      <c r="Q2124" s="153">
        <v>2.2499999999999998E-3</v>
      </c>
      <c r="R2124" s="153">
        <f>Q2124*H2124</f>
        <v>5.0145749999999996E-2</v>
      </c>
      <c r="S2124" s="153">
        <v>0</v>
      </c>
      <c r="T2124" s="154">
        <f>S2124*H2124</f>
        <v>0</v>
      </c>
      <c r="AR2124" s="155" t="s">
        <v>481</v>
      </c>
      <c r="AT2124" s="155" t="s">
        <v>454</v>
      </c>
      <c r="AU2124" s="155" t="s">
        <v>88</v>
      </c>
      <c r="AY2124" s="16" t="s">
        <v>317</v>
      </c>
      <c r="BE2124" s="156">
        <f>IF(N2124="základná",J2124,0)</f>
        <v>0</v>
      </c>
      <c r="BF2124" s="156">
        <f>IF(N2124="znížená",J2124,0)</f>
        <v>0</v>
      </c>
      <c r="BG2124" s="156">
        <f>IF(N2124="zákl. prenesená",J2124,0)</f>
        <v>0</v>
      </c>
      <c r="BH2124" s="156">
        <f>IF(N2124="zníž. prenesená",J2124,0)</f>
        <v>0</v>
      </c>
      <c r="BI2124" s="156">
        <f>IF(N2124="nulová",J2124,0)</f>
        <v>0</v>
      </c>
      <c r="BJ2124" s="16" t="s">
        <v>88</v>
      </c>
      <c r="BK2124" s="156">
        <f>ROUND(I2124*H2124,2)</f>
        <v>0</v>
      </c>
      <c r="BL2124" s="16" t="s">
        <v>396</v>
      </c>
      <c r="BM2124" s="155" t="s">
        <v>2726</v>
      </c>
    </row>
    <row r="2125" spans="2:65" s="12" customFormat="1" ht="10">
      <c r="B2125" s="157"/>
      <c r="D2125" s="158" t="s">
        <v>328</v>
      </c>
      <c r="E2125" s="159" t="s">
        <v>1</v>
      </c>
      <c r="F2125" s="160" t="s">
        <v>2721</v>
      </c>
      <c r="H2125" s="161">
        <v>21.85</v>
      </c>
      <c r="I2125" s="162"/>
      <c r="L2125" s="157"/>
      <c r="M2125" s="163"/>
      <c r="T2125" s="164"/>
      <c r="AT2125" s="159" t="s">
        <v>328</v>
      </c>
      <c r="AU2125" s="159" t="s">
        <v>88</v>
      </c>
      <c r="AV2125" s="12" t="s">
        <v>88</v>
      </c>
      <c r="AW2125" s="12" t="s">
        <v>31</v>
      </c>
      <c r="AX2125" s="12" t="s">
        <v>76</v>
      </c>
      <c r="AY2125" s="159" t="s">
        <v>317</v>
      </c>
    </row>
    <row r="2126" spans="2:65" s="13" customFormat="1" ht="10">
      <c r="B2126" s="165"/>
      <c r="D2126" s="158" t="s">
        <v>328</v>
      </c>
      <c r="E2126" s="166" t="s">
        <v>1</v>
      </c>
      <c r="F2126" s="167" t="s">
        <v>331</v>
      </c>
      <c r="H2126" s="168">
        <v>21.85</v>
      </c>
      <c r="I2126" s="169"/>
      <c r="L2126" s="165"/>
      <c r="M2126" s="170"/>
      <c r="T2126" s="171"/>
      <c r="AT2126" s="166" t="s">
        <v>328</v>
      </c>
      <c r="AU2126" s="166" t="s">
        <v>88</v>
      </c>
      <c r="AV2126" s="13" t="s">
        <v>92</v>
      </c>
      <c r="AW2126" s="13" t="s">
        <v>31</v>
      </c>
      <c r="AX2126" s="13" t="s">
        <v>76</v>
      </c>
      <c r="AY2126" s="166" t="s">
        <v>317</v>
      </c>
    </row>
    <row r="2127" spans="2:65" s="14" customFormat="1" ht="10">
      <c r="B2127" s="172"/>
      <c r="D2127" s="158" t="s">
        <v>328</v>
      </c>
      <c r="E2127" s="173" t="s">
        <v>1</v>
      </c>
      <c r="F2127" s="174" t="s">
        <v>332</v>
      </c>
      <c r="H2127" s="175">
        <v>21.85</v>
      </c>
      <c r="I2127" s="176"/>
      <c r="L2127" s="172"/>
      <c r="M2127" s="177"/>
      <c r="T2127" s="178"/>
      <c r="AT2127" s="173" t="s">
        <v>328</v>
      </c>
      <c r="AU2127" s="173" t="s">
        <v>88</v>
      </c>
      <c r="AV2127" s="14" t="s">
        <v>323</v>
      </c>
      <c r="AW2127" s="14" t="s">
        <v>31</v>
      </c>
      <c r="AX2127" s="14" t="s">
        <v>83</v>
      </c>
      <c r="AY2127" s="173" t="s">
        <v>317</v>
      </c>
    </row>
    <row r="2128" spans="2:65" s="12" customFormat="1" ht="10">
      <c r="B2128" s="157"/>
      <c r="D2128" s="158" t="s">
        <v>328</v>
      </c>
      <c r="F2128" s="160" t="s">
        <v>2727</v>
      </c>
      <c r="H2128" s="161">
        <v>22.286999999999999</v>
      </c>
      <c r="I2128" s="162"/>
      <c r="L2128" s="157"/>
      <c r="M2128" s="163"/>
      <c r="T2128" s="164"/>
      <c r="AT2128" s="159" t="s">
        <v>328</v>
      </c>
      <c r="AU2128" s="159" t="s">
        <v>88</v>
      </c>
      <c r="AV2128" s="12" t="s">
        <v>88</v>
      </c>
      <c r="AW2128" s="12" t="s">
        <v>3</v>
      </c>
      <c r="AX2128" s="12" t="s">
        <v>83</v>
      </c>
      <c r="AY2128" s="159" t="s">
        <v>317</v>
      </c>
    </row>
    <row r="2129" spans="2:65" s="1" customFormat="1" ht="16.5" customHeight="1">
      <c r="B2129" s="142"/>
      <c r="C2129" s="179" t="s">
        <v>2728</v>
      </c>
      <c r="D2129" s="179" t="s">
        <v>454</v>
      </c>
      <c r="E2129" s="180" t="s">
        <v>2729</v>
      </c>
      <c r="F2129" s="181" t="s">
        <v>1</v>
      </c>
      <c r="G2129" s="182" t="s">
        <v>1</v>
      </c>
      <c r="H2129" s="183">
        <v>0</v>
      </c>
      <c r="I2129" s="184"/>
      <c r="J2129" s="185">
        <f>ROUND(I2129*H2129,2)</f>
        <v>0</v>
      </c>
      <c r="K2129" s="186"/>
      <c r="L2129" s="187"/>
      <c r="M2129" s="188" t="s">
        <v>1</v>
      </c>
      <c r="N2129" s="189" t="s">
        <v>42</v>
      </c>
      <c r="P2129" s="153">
        <f>O2129*H2129</f>
        <v>0</v>
      </c>
      <c r="Q2129" s="153">
        <v>7.5000000000000002E-4</v>
      </c>
      <c r="R2129" s="153">
        <f>Q2129*H2129</f>
        <v>0</v>
      </c>
      <c r="S2129" s="153">
        <v>0</v>
      </c>
      <c r="T2129" s="154">
        <f>S2129*H2129</f>
        <v>0</v>
      </c>
      <c r="AR2129" s="155" t="s">
        <v>481</v>
      </c>
      <c r="AT2129" s="155" t="s">
        <v>454</v>
      </c>
      <c r="AU2129" s="155" t="s">
        <v>88</v>
      </c>
      <c r="AY2129" s="16" t="s">
        <v>317</v>
      </c>
      <c r="BE2129" s="156">
        <f>IF(N2129="základná",J2129,0)</f>
        <v>0</v>
      </c>
      <c r="BF2129" s="156">
        <f>IF(N2129="znížená",J2129,0)</f>
        <v>0</v>
      </c>
      <c r="BG2129" s="156">
        <f>IF(N2129="zákl. prenesená",J2129,0)</f>
        <v>0</v>
      </c>
      <c r="BH2129" s="156">
        <f>IF(N2129="zníž. prenesená",J2129,0)</f>
        <v>0</v>
      </c>
      <c r="BI2129" s="156">
        <f>IF(N2129="nulová",J2129,0)</f>
        <v>0</v>
      </c>
      <c r="BJ2129" s="16" t="s">
        <v>88</v>
      </c>
      <c r="BK2129" s="156">
        <f>ROUND(I2129*H2129,2)</f>
        <v>0</v>
      </c>
      <c r="BL2129" s="16" t="s">
        <v>396</v>
      </c>
      <c r="BM2129" s="155" t="s">
        <v>2730</v>
      </c>
    </row>
    <row r="2130" spans="2:65" s="1" customFormat="1" ht="21.75" customHeight="1">
      <c r="B2130" s="142"/>
      <c r="C2130" s="179" t="s">
        <v>2731</v>
      </c>
      <c r="D2130" s="179" t="s">
        <v>454</v>
      </c>
      <c r="E2130" s="180" t="s">
        <v>2732</v>
      </c>
      <c r="F2130" s="181" t="s">
        <v>2733</v>
      </c>
      <c r="G2130" s="182" t="s">
        <v>444</v>
      </c>
      <c r="H2130" s="183">
        <v>3.9169999999999998</v>
      </c>
      <c r="I2130" s="184"/>
      <c r="J2130" s="185">
        <f>ROUND(I2130*H2130,2)</f>
        <v>0</v>
      </c>
      <c r="K2130" s="186"/>
      <c r="L2130" s="187"/>
      <c r="M2130" s="188" t="s">
        <v>1</v>
      </c>
      <c r="N2130" s="189" t="s">
        <v>42</v>
      </c>
      <c r="P2130" s="153">
        <f>O2130*H2130</f>
        <v>0</v>
      </c>
      <c r="Q2130" s="153">
        <v>1.5E-3</v>
      </c>
      <c r="R2130" s="153">
        <f>Q2130*H2130</f>
        <v>5.8754999999999996E-3</v>
      </c>
      <c r="S2130" s="153">
        <v>0</v>
      </c>
      <c r="T2130" s="154">
        <f>S2130*H2130</f>
        <v>0</v>
      </c>
      <c r="AR2130" s="155" t="s">
        <v>481</v>
      </c>
      <c r="AT2130" s="155" t="s">
        <v>454</v>
      </c>
      <c r="AU2130" s="155" t="s">
        <v>88</v>
      </c>
      <c r="AY2130" s="16" t="s">
        <v>317</v>
      </c>
      <c r="BE2130" s="156">
        <f>IF(N2130="základná",J2130,0)</f>
        <v>0</v>
      </c>
      <c r="BF2130" s="156">
        <f>IF(N2130="znížená",J2130,0)</f>
        <v>0</v>
      </c>
      <c r="BG2130" s="156">
        <f>IF(N2130="zákl. prenesená",J2130,0)</f>
        <v>0</v>
      </c>
      <c r="BH2130" s="156">
        <f>IF(N2130="zníž. prenesená",J2130,0)</f>
        <v>0</v>
      </c>
      <c r="BI2130" s="156">
        <f>IF(N2130="nulová",J2130,0)</f>
        <v>0</v>
      </c>
      <c r="BJ2130" s="16" t="s">
        <v>88</v>
      </c>
      <c r="BK2130" s="156">
        <f>ROUND(I2130*H2130,2)</f>
        <v>0</v>
      </c>
      <c r="BL2130" s="16" t="s">
        <v>396</v>
      </c>
      <c r="BM2130" s="155" t="s">
        <v>2734</v>
      </c>
    </row>
    <row r="2131" spans="2:65" s="12" customFormat="1" ht="10">
      <c r="B2131" s="157"/>
      <c r="D2131" s="158" t="s">
        <v>328</v>
      </c>
      <c r="E2131" s="159" t="s">
        <v>1</v>
      </c>
      <c r="F2131" s="160" t="s">
        <v>2722</v>
      </c>
      <c r="H2131" s="161">
        <v>3.84</v>
      </c>
      <c r="I2131" s="162"/>
      <c r="L2131" s="157"/>
      <c r="M2131" s="163"/>
      <c r="T2131" s="164"/>
      <c r="AT2131" s="159" t="s">
        <v>328</v>
      </c>
      <c r="AU2131" s="159" t="s">
        <v>88</v>
      </c>
      <c r="AV2131" s="12" t="s">
        <v>88</v>
      </c>
      <c r="AW2131" s="12" t="s">
        <v>31</v>
      </c>
      <c r="AX2131" s="12" t="s">
        <v>76</v>
      </c>
      <c r="AY2131" s="159" t="s">
        <v>317</v>
      </c>
    </row>
    <row r="2132" spans="2:65" s="13" customFormat="1" ht="10">
      <c r="B2132" s="165"/>
      <c r="D2132" s="158" t="s">
        <v>328</v>
      </c>
      <c r="E2132" s="166" t="s">
        <v>1</v>
      </c>
      <c r="F2132" s="167" t="s">
        <v>331</v>
      </c>
      <c r="H2132" s="168">
        <v>3.84</v>
      </c>
      <c r="I2132" s="169"/>
      <c r="L2132" s="165"/>
      <c r="M2132" s="170"/>
      <c r="T2132" s="171"/>
      <c r="AT2132" s="166" t="s">
        <v>328</v>
      </c>
      <c r="AU2132" s="166" t="s">
        <v>88</v>
      </c>
      <c r="AV2132" s="13" t="s">
        <v>92</v>
      </c>
      <c r="AW2132" s="13" t="s">
        <v>31</v>
      </c>
      <c r="AX2132" s="13" t="s">
        <v>76</v>
      </c>
      <c r="AY2132" s="166" t="s">
        <v>317</v>
      </c>
    </row>
    <row r="2133" spans="2:65" s="14" customFormat="1" ht="10">
      <c r="B2133" s="172"/>
      <c r="D2133" s="158" t="s">
        <v>328</v>
      </c>
      <c r="E2133" s="173" t="s">
        <v>1</v>
      </c>
      <c r="F2133" s="174" t="s">
        <v>332</v>
      </c>
      <c r="H2133" s="175">
        <v>3.84</v>
      </c>
      <c r="I2133" s="176"/>
      <c r="L2133" s="172"/>
      <c r="M2133" s="177"/>
      <c r="T2133" s="178"/>
      <c r="AT2133" s="173" t="s">
        <v>328</v>
      </c>
      <c r="AU2133" s="173" t="s">
        <v>88</v>
      </c>
      <c r="AV2133" s="14" t="s">
        <v>323</v>
      </c>
      <c r="AW2133" s="14" t="s">
        <v>31</v>
      </c>
      <c r="AX2133" s="14" t="s">
        <v>83</v>
      </c>
      <c r="AY2133" s="173" t="s">
        <v>317</v>
      </c>
    </row>
    <row r="2134" spans="2:65" s="12" customFormat="1" ht="10">
      <c r="B2134" s="157"/>
      <c r="D2134" s="158" t="s">
        <v>328</v>
      </c>
      <c r="F2134" s="160" t="s">
        <v>2735</v>
      </c>
      <c r="H2134" s="161">
        <v>3.9169999999999998</v>
      </c>
      <c r="I2134" s="162"/>
      <c r="L2134" s="157"/>
      <c r="M2134" s="163"/>
      <c r="T2134" s="164"/>
      <c r="AT2134" s="159" t="s">
        <v>328</v>
      </c>
      <c r="AU2134" s="159" t="s">
        <v>88</v>
      </c>
      <c r="AV2134" s="12" t="s">
        <v>88</v>
      </c>
      <c r="AW2134" s="12" t="s">
        <v>3</v>
      </c>
      <c r="AX2134" s="12" t="s">
        <v>83</v>
      </c>
      <c r="AY2134" s="159" t="s">
        <v>317</v>
      </c>
    </row>
    <row r="2135" spans="2:65" s="1" customFormat="1" ht="24.15" customHeight="1">
      <c r="B2135" s="142"/>
      <c r="C2135" s="143" t="s">
        <v>2736</v>
      </c>
      <c r="D2135" s="143" t="s">
        <v>319</v>
      </c>
      <c r="E2135" s="144" t="s">
        <v>2737</v>
      </c>
      <c r="F2135" s="145" t="s">
        <v>2738</v>
      </c>
      <c r="G2135" s="146" t="s">
        <v>444</v>
      </c>
      <c r="H2135" s="147">
        <v>847.24199999999996</v>
      </c>
      <c r="I2135" s="148"/>
      <c r="J2135" s="149">
        <f>ROUND(I2135*H2135,2)</f>
        <v>0</v>
      </c>
      <c r="K2135" s="150"/>
      <c r="L2135" s="31"/>
      <c r="M2135" s="151" t="s">
        <v>1</v>
      </c>
      <c r="N2135" s="152" t="s">
        <v>42</v>
      </c>
      <c r="P2135" s="153">
        <f>O2135*H2135</f>
        <v>0</v>
      </c>
      <c r="Q2135" s="153">
        <v>4.0000000000000001E-3</v>
      </c>
      <c r="R2135" s="153">
        <f>Q2135*H2135</f>
        <v>3.3889679999999998</v>
      </c>
      <c r="S2135" s="153">
        <v>0</v>
      </c>
      <c r="T2135" s="154">
        <f>S2135*H2135</f>
        <v>0</v>
      </c>
      <c r="AR2135" s="155" t="s">
        <v>396</v>
      </c>
      <c r="AT2135" s="155" t="s">
        <v>319</v>
      </c>
      <c r="AU2135" s="155" t="s">
        <v>88</v>
      </c>
      <c r="AY2135" s="16" t="s">
        <v>317</v>
      </c>
      <c r="BE2135" s="156">
        <f>IF(N2135="základná",J2135,0)</f>
        <v>0</v>
      </c>
      <c r="BF2135" s="156">
        <f>IF(N2135="znížená",J2135,0)</f>
        <v>0</v>
      </c>
      <c r="BG2135" s="156">
        <f>IF(N2135="zákl. prenesená",J2135,0)</f>
        <v>0</v>
      </c>
      <c r="BH2135" s="156">
        <f>IF(N2135="zníž. prenesená",J2135,0)</f>
        <v>0</v>
      </c>
      <c r="BI2135" s="156">
        <f>IF(N2135="nulová",J2135,0)</f>
        <v>0</v>
      </c>
      <c r="BJ2135" s="16" t="s">
        <v>88</v>
      </c>
      <c r="BK2135" s="156">
        <f>ROUND(I2135*H2135,2)</f>
        <v>0</v>
      </c>
      <c r="BL2135" s="16" t="s">
        <v>396</v>
      </c>
      <c r="BM2135" s="155" t="s">
        <v>2739</v>
      </c>
    </row>
    <row r="2136" spans="2:65" s="12" customFormat="1" ht="10">
      <c r="B2136" s="157"/>
      <c r="D2136" s="158" t="s">
        <v>328</v>
      </c>
      <c r="E2136" s="159" t="s">
        <v>1</v>
      </c>
      <c r="F2136" s="160" t="s">
        <v>2740</v>
      </c>
      <c r="H2136" s="161">
        <v>109</v>
      </c>
      <c r="I2136" s="162"/>
      <c r="L2136" s="157"/>
      <c r="M2136" s="163"/>
      <c r="T2136" s="164"/>
      <c r="AT2136" s="159" t="s">
        <v>328</v>
      </c>
      <c r="AU2136" s="159" t="s">
        <v>88</v>
      </c>
      <c r="AV2136" s="12" t="s">
        <v>88</v>
      </c>
      <c r="AW2136" s="12" t="s">
        <v>31</v>
      </c>
      <c r="AX2136" s="12" t="s">
        <v>76</v>
      </c>
      <c r="AY2136" s="159" t="s">
        <v>317</v>
      </c>
    </row>
    <row r="2137" spans="2:65" s="12" customFormat="1" ht="10">
      <c r="B2137" s="157"/>
      <c r="D2137" s="158" t="s">
        <v>328</v>
      </c>
      <c r="E2137" s="159" t="s">
        <v>1</v>
      </c>
      <c r="F2137" s="160" t="s">
        <v>2741</v>
      </c>
      <c r="H2137" s="161">
        <v>21.968</v>
      </c>
      <c r="I2137" s="162"/>
      <c r="L2137" s="157"/>
      <c r="M2137" s="163"/>
      <c r="T2137" s="164"/>
      <c r="AT2137" s="159" t="s">
        <v>328</v>
      </c>
      <c r="AU2137" s="159" t="s">
        <v>88</v>
      </c>
      <c r="AV2137" s="12" t="s">
        <v>88</v>
      </c>
      <c r="AW2137" s="12" t="s">
        <v>31</v>
      </c>
      <c r="AX2137" s="12" t="s">
        <v>76</v>
      </c>
      <c r="AY2137" s="159" t="s">
        <v>317</v>
      </c>
    </row>
    <row r="2138" spans="2:65" s="12" customFormat="1" ht="10">
      <c r="B2138" s="157"/>
      <c r="D2138" s="158" t="s">
        <v>328</v>
      </c>
      <c r="E2138" s="159" t="s">
        <v>1</v>
      </c>
      <c r="F2138" s="160" t="s">
        <v>2742</v>
      </c>
      <c r="H2138" s="161">
        <v>639.322</v>
      </c>
      <c r="I2138" s="162"/>
      <c r="L2138" s="157"/>
      <c r="M2138" s="163"/>
      <c r="T2138" s="164"/>
      <c r="AT2138" s="159" t="s">
        <v>328</v>
      </c>
      <c r="AU2138" s="159" t="s">
        <v>88</v>
      </c>
      <c r="AV2138" s="12" t="s">
        <v>88</v>
      </c>
      <c r="AW2138" s="12" t="s">
        <v>31</v>
      </c>
      <c r="AX2138" s="12" t="s">
        <v>76</v>
      </c>
      <c r="AY2138" s="159" t="s">
        <v>317</v>
      </c>
    </row>
    <row r="2139" spans="2:65" s="12" customFormat="1" ht="10">
      <c r="B2139" s="157"/>
      <c r="D2139" s="158" t="s">
        <v>328</v>
      </c>
      <c r="E2139" s="159" t="s">
        <v>1</v>
      </c>
      <c r="F2139" s="160" t="s">
        <v>2743</v>
      </c>
      <c r="H2139" s="161">
        <v>76.951999999999998</v>
      </c>
      <c r="I2139" s="162"/>
      <c r="L2139" s="157"/>
      <c r="M2139" s="163"/>
      <c r="T2139" s="164"/>
      <c r="AT2139" s="159" t="s">
        <v>328</v>
      </c>
      <c r="AU2139" s="159" t="s">
        <v>88</v>
      </c>
      <c r="AV2139" s="12" t="s">
        <v>88</v>
      </c>
      <c r="AW2139" s="12" t="s">
        <v>31</v>
      </c>
      <c r="AX2139" s="12" t="s">
        <v>76</v>
      </c>
      <c r="AY2139" s="159" t="s">
        <v>317</v>
      </c>
    </row>
    <row r="2140" spans="2:65" s="13" customFormat="1" ht="10">
      <c r="B2140" s="165"/>
      <c r="D2140" s="158" t="s">
        <v>328</v>
      </c>
      <c r="E2140" s="166" t="s">
        <v>1</v>
      </c>
      <c r="F2140" s="167" t="s">
        <v>331</v>
      </c>
      <c r="H2140" s="168">
        <v>847.24199999999996</v>
      </c>
      <c r="I2140" s="169"/>
      <c r="L2140" s="165"/>
      <c r="M2140" s="170"/>
      <c r="T2140" s="171"/>
      <c r="AT2140" s="166" t="s">
        <v>328</v>
      </c>
      <c r="AU2140" s="166" t="s">
        <v>88</v>
      </c>
      <c r="AV2140" s="13" t="s">
        <v>92</v>
      </c>
      <c r="AW2140" s="13" t="s">
        <v>31</v>
      </c>
      <c r="AX2140" s="13" t="s">
        <v>76</v>
      </c>
      <c r="AY2140" s="166" t="s">
        <v>317</v>
      </c>
    </row>
    <row r="2141" spans="2:65" s="14" customFormat="1" ht="10">
      <c r="B2141" s="172"/>
      <c r="D2141" s="158" t="s">
        <v>328</v>
      </c>
      <c r="E2141" s="173" t="s">
        <v>1</v>
      </c>
      <c r="F2141" s="174" t="s">
        <v>332</v>
      </c>
      <c r="H2141" s="175">
        <v>847.24199999999996</v>
      </c>
      <c r="I2141" s="176"/>
      <c r="L2141" s="172"/>
      <c r="M2141" s="177"/>
      <c r="T2141" s="178"/>
      <c r="AT2141" s="173" t="s">
        <v>328</v>
      </c>
      <c r="AU2141" s="173" t="s">
        <v>88</v>
      </c>
      <c r="AV2141" s="14" t="s">
        <v>323</v>
      </c>
      <c r="AW2141" s="14" t="s">
        <v>31</v>
      </c>
      <c r="AX2141" s="14" t="s">
        <v>83</v>
      </c>
      <c r="AY2141" s="173" t="s">
        <v>317</v>
      </c>
    </row>
    <row r="2142" spans="2:65" s="1" customFormat="1" ht="24.15" customHeight="1">
      <c r="B2142" s="142"/>
      <c r="C2142" s="179" t="s">
        <v>2744</v>
      </c>
      <c r="D2142" s="179" t="s">
        <v>454</v>
      </c>
      <c r="E2142" s="180" t="s">
        <v>2745</v>
      </c>
      <c r="F2142" s="181" t="s">
        <v>2746</v>
      </c>
      <c r="G2142" s="182" t="s">
        <v>444</v>
      </c>
      <c r="H2142" s="183">
        <v>763.28800000000001</v>
      </c>
      <c r="I2142" s="184"/>
      <c r="J2142" s="185">
        <f>ROUND(I2142*H2142,2)</f>
        <v>0</v>
      </c>
      <c r="K2142" s="186"/>
      <c r="L2142" s="187"/>
      <c r="M2142" s="188" t="s">
        <v>1</v>
      </c>
      <c r="N2142" s="189" t="s">
        <v>42</v>
      </c>
      <c r="P2142" s="153">
        <f>O2142*H2142</f>
        <v>0</v>
      </c>
      <c r="Q2142" s="153">
        <v>1.4999999999999999E-2</v>
      </c>
      <c r="R2142" s="153">
        <f>Q2142*H2142</f>
        <v>11.44932</v>
      </c>
      <c r="S2142" s="153">
        <v>0</v>
      </c>
      <c r="T2142" s="154">
        <f>S2142*H2142</f>
        <v>0</v>
      </c>
      <c r="AR2142" s="155" t="s">
        <v>481</v>
      </c>
      <c r="AT2142" s="155" t="s">
        <v>454</v>
      </c>
      <c r="AU2142" s="155" t="s">
        <v>88</v>
      </c>
      <c r="AY2142" s="16" t="s">
        <v>317</v>
      </c>
      <c r="BE2142" s="156">
        <f>IF(N2142="základná",J2142,0)</f>
        <v>0</v>
      </c>
      <c r="BF2142" s="156">
        <f>IF(N2142="znížená",J2142,0)</f>
        <v>0</v>
      </c>
      <c r="BG2142" s="156">
        <f>IF(N2142="zákl. prenesená",J2142,0)</f>
        <v>0</v>
      </c>
      <c r="BH2142" s="156">
        <f>IF(N2142="zníž. prenesená",J2142,0)</f>
        <v>0</v>
      </c>
      <c r="BI2142" s="156">
        <f>IF(N2142="nulová",J2142,0)</f>
        <v>0</v>
      </c>
      <c r="BJ2142" s="16" t="s">
        <v>88</v>
      </c>
      <c r="BK2142" s="156">
        <f>ROUND(I2142*H2142,2)</f>
        <v>0</v>
      </c>
      <c r="BL2142" s="16" t="s">
        <v>396</v>
      </c>
      <c r="BM2142" s="155" t="s">
        <v>2747</v>
      </c>
    </row>
    <row r="2143" spans="2:65" s="12" customFormat="1" ht="10">
      <c r="B2143" s="157"/>
      <c r="D2143" s="158" t="s">
        <v>328</v>
      </c>
      <c r="E2143" s="159" t="s">
        <v>1</v>
      </c>
      <c r="F2143" s="160" t="s">
        <v>2740</v>
      </c>
      <c r="H2143" s="161">
        <v>109</v>
      </c>
      <c r="I2143" s="162"/>
      <c r="L2143" s="157"/>
      <c r="M2143" s="163"/>
      <c r="T2143" s="164"/>
      <c r="AT2143" s="159" t="s">
        <v>328</v>
      </c>
      <c r="AU2143" s="159" t="s">
        <v>88</v>
      </c>
      <c r="AV2143" s="12" t="s">
        <v>88</v>
      </c>
      <c r="AW2143" s="12" t="s">
        <v>31</v>
      </c>
      <c r="AX2143" s="12" t="s">
        <v>76</v>
      </c>
      <c r="AY2143" s="159" t="s">
        <v>317</v>
      </c>
    </row>
    <row r="2144" spans="2:65" s="12" customFormat="1" ht="10">
      <c r="B2144" s="157"/>
      <c r="D2144" s="158" t="s">
        <v>328</v>
      </c>
      <c r="E2144" s="159" t="s">
        <v>1</v>
      </c>
      <c r="F2144" s="160" t="s">
        <v>2742</v>
      </c>
      <c r="H2144" s="161">
        <v>639.322</v>
      </c>
      <c r="I2144" s="162"/>
      <c r="L2144" s="157"/>
      <c r="M2144" s="163"/>
      <c r="T2144" s="164"/>
      <c r="AT2144" s="159" t="s">
        <v>328</v>
      </c>
      <c r="AU2144" s="159" t="s">
        <v>88</v>
      </c>
      <c r="AV2144" s="12" t="s">
        <v>88</v>
      </c>
      <c r="AW2144" s="12" t="s">
        <v>31</v>
      </c>
      <c r="AX2144" s="12" t="s">
        <v>76</v>
      </c>
      <c r="AY2144" s="159" t="s">
        <v>317</v>
      </c>
    </row>
    <row r="2145" spans="2:65" s="13" customFormat="1" ht="10">
      <c r="B2145" s="165"/>
      <c r="D2145" s="158" t="s">
        <v>328</v>
      </c>
      <c r="E2145" s="166" t="s">
        <v>1</v>
      </c>
      <c r="F2145" s="167" t="s">
        <v>331</v>
      </c>
      <c r="H2145" s="168">
        <v>748.322</v>
      </c>
      <c r="I2145" s="169"/>
      <c r="L2145" s="165"/>
      <c r="M2145" s="170"/>
      <c r="T2145" s="171"/>
      <c r="AT2145" s="166" t="s">
        <v>328</v>
      </c>
      <c r="AU2145" s="166" t="s">
        <v>88</v>
      </c>
      <c r="AV2145" s="13" t="s">
        <v>92</v>
      </c>
      <c r="AW2145" s="13" t="s">
        <v>31</v>
      </c>
      <c r="AX2145" s="13" t="s">
        <v>76</v>
      </c>
      <c r="AY2145" s="166" t="s">
        <v>317</v>
      </c>
    </row>
    <row r="2146" spans="2:65" s="14" customFormat="1" ht="10">
      <c r="B2146" s="172"/>
      <c r="D2146" s="158" t="s">
        <v>328</v>
      </c>
      <c r="E2146" s="173" t="s">
        <v>1</v>
      </c>
      <c r="F2146" s="174" t="s">
        <v>332</v>
      </c>
      <c r="H2146" s="175">
        <v>748.322</v>
      </c>
      <c r="I2146" s="176"/>
      <c r="L2146" s="172"/>
      <c r="M2146" s="177"/>
      <c r="T2146" s="178"/>
      <c r="AT2146" s="173" t="s">
        <v>328</v>
      </c>
      <c r="AU2146" s="173" t="s">
        <v>88</v>
      </c>
      <c r="AV2146" s="14" t="s">
        <v>323</v>
      </c>
      <c r="AW2146" s="14" t="s">
        <v>31</v>
      </c>
      <c r="AX2146" s="14" t="s">
        <v>83</v>
      </c>
      <c r="AY2146" s="173" t="s">
        <v>317</v>
      </c>
    </row>
    <row r="2147" spans="2:65" s="12" customFormat="1" ht="10">
      <c r="B2147" s="157"/>
      <c r="D2147" s="158" t="s">
        <v>328</v>
      </c>
      <c r="F2147" s="160" t="s">
        <v>2748</v>
      </c>
      <c r="H2147" s="161">
        <v>763.28800000000001</v>
      </c>
      <c r="I2147" s="162"/>
      <c r="L2147" s="157"/>
      <c r="M2147" s="163"/>
      <c r="T2147" s="164"/>
      <c r="AT2147" s="159" t="s">
        <v>328</v>
      </c>
      <c r="AU2147" s="159" t="s">
        <v>88</v>
      </c>
      <c r="AV2147" s="12" t="s">
        <v>88</v>
      </c>
      <c r="AW2147" s="12" t="s">
        <v>3</v>
      </c>
      <c r="AX2147" s="12" t="s">
        <v>83</v>
      </c>
      <c r="AY2147" s="159" t="s">
        <v>317</v>
      </c>
    </row>
    <row r="2148" spans="2:65" s="1" customFormat="1" ht="24.15" customHeight="1">
      <c r="B2148" s="142"/>
      <c r="C2148" s="179" t="s">
        <v>2749</v>
      </c>
      <c r="D2148" s="179" t="s">
        <v>454</v>
      </c>
      <c r="E2148" s="180" t="s">
        <v>2750</v>
      </c>
      <c r="F2148" s="181" t="s">
        <v>2751</v>
      </c>
      <c r="G2148" s="182" t="s">
        <v>444</v>
      </c>
      <c r="H2148" s="183">
        <v>100.898</v>
      </c>
      <c r="I2148" s="184"/>
      <c r="J2148" s="185">
        <f>ROUND(I2148*H2148,2)</f>
        <v>0</v>
      </c>
      <c r="K2148" s="186"/>
      <c r="L2148" s="187"/>
      <c r="M2148" s="188" t="s">
        <v>1</v>
      </c>
      <c r="N2148" s="189" t="s">
        <v>42</v>
      </c>
      <c r="P2148" s="153">
        <f>O2148*H2148</f>
        <v>0</v>
      </c>
      <c r="Q2148" s="153">
        <v>0.01</v>
      </c>
      <c r="R2148" s="153">
        <f>Q2148*H2148</f>
        <v>1.00898</v>
      </c>
      <c r="S2148" s="153">
        <v>0</v>
      </c>
      <c r="T2148" s="154">
        <f>S2148*H2148</f>
        <v>0</v>
      </c>
      <c r="AR2148" s="155" t="s">
        <v>481</v>
      </c>
      <c r="AT2148" s="155" t="s">
        <v>454</v>
      </c>
      <c r="AU2148" s="155" t="s">
        <v>88</v>
      </c>
      <c r="AY2148" s="16" t="s">
        <v>317</v>
      </c>
      <c r="BE2148" s="156">
        <f>IF(N2148="základná",J2148,0)</f>
        <v>0</v>
      </c>
      <c r="BF2148" s="156">
        <f>IF(N2148="znížená",J2148,0)</f>
        <v>0</v>
      </c>
      <c r="BG2148" s="156">
        <f>IF(N2148="zákl. prenesená",J2148,0)</f>
        <v>0</v>
      </c>
      <c r="BH2148" s="156">
        <f>IF(N2148="zníž. prenesená",J2148,0)</f>
        <v>0</v>
      </c>
      <c r="BI2148" s="156">
        <f>IF(N2148="nulová",J2148,0)</f>
        <v>0</v>
      </c>
      <c r="BJ2148" s="16" t="s">
        <v>88</v>
      </c>
      <c r="BK2148" s="156">
        <f>ROUND(I2148*H2148,2)</f>
        <v>0</v>
      </c>
      <c r="BL2148" s="16" t="s">
        <v>396</v>
      </c>
      <c r="BM2148" s="155" t="s">
        <v>2752</v>
      </c>
    </row>
    <row r="2149" spans="2:65" s="12" customFormat="1" ht="10">
      <c r="B2149" s="157"/>
      <c r="D2149" s="158" t="s">
        <v>328</v>
      </c>
      <c r="E2149" s="159" t="s">
        <v>1</v>
      </c>
      <c r="F2149" s="160" t="s">
        <v>2741</v>
      </c>
      <c r="H2149" s="161">
        <v>21.968</v>
      </c>
      <c r="I2149" s="162"/>
      <c r="L2149" s="157"/>
      <c r="M2149" s="163"/>
      <c r="T2149" s="164"/>
      <c r="AT2149" s="159" t="s">
        <v>328</v>
      </c>
      <c r="AU2149" s="159" t="s">
        <v>88</v>
      </c>
      <c r="AV2149" s="12" t="s">
        <v>88</v>
      </c>
      <c r="AW2149" s="12" t="s">
        <v>31</v>
      </c>
      <c r="AX2149" s="12" t="s">
        <v>76</v>
      </c>
      <c r="AY2149" s="159" t="s">
        <v>317</v>
      </c>
    </row>
    <row r="2150" spans="2:65" s="12" customFormat="1" ht="10">
      <c r="B2150" s="157"/>
      <c r="D2150" s="158" t="s">
        <v>328</v>
      </c>
      <c r="E2150" s="159" t="s">
        <v>1</v>
      </c>
      <c r="F2150" s="160" t="s">
        <v>2743</v>
      </c>
      <c r="H2150" s="161">
        <v>76.951999999999998</v>
      </c>
      <c r="I2150" s="162"/>
      <c r="L2150" s="157"/>
      <c r="M2150" s="163"/>
      <c r="T2150" s="164"/>
      <c r="AT2150" s="159" t="s">
        <v>328</v>
      </c>
      <c r="AU2150" s="159" t="s">
        <v>88</v>
      </c>
      <c r="AV2150" s="12" t="s">
        <v>88</v>
      </c>
      <c r="AW2150" s="12" t="s">
        <v>31</v>
      </c>
      <c r="AX2150" s="12" t="s">
        <v>76</v>
      </c>
      <c r="AY2150" s="159" t="s">
        <v>317</v>
      </c>
    </row>
    <row r="2151" spans="2:65" s="13" customFormat="1" ht="10">
      <c r="B2151" s="165"/>
      <c r="D2151" s="158" t="s">
        <v>328</v>
      </c>
      <c r="E2151" s="166" t="s">
        <v>1</v>
      </c>
      <c r="F2151" s="167" t="s">
        <v>331</v>
      </c>
      <c r="H2151" s="168">
        <v>98.92</v>
      </c>
      <c r="I2151" s="169"/>
      <c r="L2151" s="165"/>
      <c r="M2151" s="170"/>
      <c r="T2151" s="171"/>
      <c r="AT2151" s="166" t="s">
        <v>328</v>
      </c>
      <c r="AU2151" s="166" t="s">
        <v>88</v>
      </c>
      <c r="AV2151" s="13" t="s">
        <v>92</v>
      </c>
      <c r="AW2151" s="13" t="s">
        <v>31</v>
      </c>
      <c r="AX2151" s="13" t="s">
        <v>76</v>
      </c>
      <c r="AY2151" s="166" t="s">
        <v>317</v>
      </c>
    </row>
    <row r="2152" spans="2:65" s="14" customFormat="1" ht="10">
      <c r="B2152" s="172"/>
      <c r="D2152" s="158" t="s">
        <v>328</v>
      </c>
      <c r="E2152" s="173" t="s">
        <v>1</v>
      </c>
      <c r="F2152" s="174" t="s">
        <v>332</v>
      </c>
      <c r="H2152" s="175">
        <v>98.92</v>
      </c>
      <c r="I2152" s="176"/>
      <c r="L2152" s="172"/>
      <c r="M2152" s="177"/>
      <c r="T2152" s="178"/>
      <c r="AT2152" s="173" t="s">
        <v>328</v>
      </c>
      <c r="AU2152" s="173" t="s">
        <v>88</v>
      </c>
      <c r="AV2152" s="14" t="s">
        <v>323</v>
      </c>
      <c r="AW2152" s="14" t="s">
        <v>31</v>
      </c>
      <c r="AX2152" s="14" t="s">
        <v>83</v>
      </c>
      <c r="AY2152" s="173" t="s">
        <v>317</v>
      </c>
    </row>
    <row r="2153" spans="2:65" s="12" customFormat="1" ht="10">
      <c r="B2153" s="157"/>
      <c r="D2153" s="158" t="s">
        <v>328</v>
      </c>
      <c r="F2153" s="160" t="s">
        <v>2753</v>
      </c>
      <c r="H2153" s="161">
        <v>100.898</v>
      </c>
      <c r="I2153" s="162"/>
      <c r="L2153" s="157"/>
      <c r="M2153" s="163"/>
      <c r="T2153" s="164"/>
      <c r="AT2153" s="159" t="s">
        <v>328</v>
      </c>
      <c r="AU2153" s="159" t="s">
        <v>88</v>
      </c>
      <c r="AV2153" s="12" t="s">
        <v>88</v>
      </c>
      <c r="AW2153" s="12" t="s">
        <v>3</v>
      </c>
      <c r="AX2153" s="12" t="s">
        <v>83</v>
      </c>
      <c r="AY2153" s="159" t="s">
        <v>317</v>
      </c>
    </row>
    <row r="2154" spans="2:65" s="1" customFormat="1" ht="24.15" customHeight="1">
      <c r="B2154" s="142"/>
      <c r="C2154" s="143" t="s">
        <v>651</v>
      </c>
      <c r="D2154" s="143" t="s">
        <v>319</v>
      </c>
      <c r="E2154" s="144" t="s">
        <v>2754</v>
      </c>
      <c r="F2154" s="145" t="s">
        <v>2755</v>
      </c>
      <c r="G2154" s="146" t="s">
        <v>444</v>
      </c>
      <c r="H2154" s="147">
        <v>638.54999999999995</v>
      </c>
      <c r="I2154" s="148"/>
      <c r="J2154" s="149">
        <f>ROUND(I2154*H2154,2)</f>
        <v>0</v>
      </c>
      <c r="K2154" s="150"/>
      <c r="L2154" s="31"/>
      <c r="M2154" s="151" t="s">
        <v>1</v>
      </c>
      <c r="N2154" s="152" t="s">
        <v>42</v>
      </c>
      <c r="P2154" s="153">
        <f>O2154*H2154</f>
        <v>0</v>
      </c>
      <c r="Q2154" s="153">
        <v>1E-4</v>
      </c>
      <c r="R2154" s="153">
        <f>Q2154*H2154</f>
        <v>6.3854999999999995E-2</v>
      </c>
      <c r="S2154" s="153">
        <v>0</v>
      </c>
      <c r="T2154" s="154">
        <f>S2154*H2154</f>
        <v>0</v>
      </c>
      <c r="AR2154" s="155" t="s">
        <v>396</v>
      </c>
      <c r="AT2154" s="155" t="s">
        <v>319</v>
      </c>
      <c r="AU2154" s="155" t="s">
        <v>88</v>
      </c>
      <c r="AY2154" s="16" t="s">
        <v>317</v>
      </c>
      <c r="BE2154" s="156">
        <f>IF(N2154="základná",J2154,0)</f>
        <v>0</v>
      </c>
      <c r="BF2154" s="156">
        <f>IF(N2154="znížená",J2154,0)</f>
        <v>0</v>
      </c>
      <c r="BG2154" s="156">
        <f>IF(N2154="zákl. prenesená",J2154,0)</f>
        <v>0</v>
      </c>
      <c r="BH2154" s="156">
        <f>IF(N2154="zníž. prenesená",J2154,0)</f>
        <v>0</v>
      </c>
      <c r="BI2154" s="156">
        <f>IF(N2154="nulová",J2154,0)</f>
        <v>0</v>
      </c>
      <c r="BJ2154" s="16" t="s">
        <v>88</v>
      </c>
      <c r="BK2154" s="156">
        <f>ROUND(I2154*H2154,2)</f>
        <v>0</v>
      </c>
      <c r="BL2154" s="16" t="s">
        <v>396</v>
      </c>
      <c r="BM2154" s="155" t="s">
        <v>2756</v>
      </c>
    </row>
    <row r="2155" spans="2:65" s="12" customFormat="1" ht="10">
      <c r="B2155" s="157"/>
      <c r="D2155" s="158" t="s">
        <v>328</v>
      </c>
      <c r="E2155" s="159" t="s">
        <v>1</v>
      </c>
      <c r="F2155" s="160" t="s">
        <v>2757</v>
      </c>
      <c r="H2155" s="161">
        <v>115.95</v>
      </c>
      <c r="I2155" s="162"/>
      <c r="L2155" s="157"/>
      <c r="M2155" s="163"/>
      <c r="T2155" s="164"/>
      <c r="AT2155" s="159" t="s">
        <v>328</v>
      </c>
      <c r="AU2155" s="159" t="s">
        <v>88</v>
      </c>
      <c r="AV2155" s="12" t="s">
        <v>88</v>
      </c>
      <c r="AW2155" s="12" t="s">
        <v>31</v>
      </c>
      <c r="AX2155" s="12" t="s">
        <v>76</v>
      </c>
      <c r="AY2155" s="159" t="s">
        <v>317</v>
      </c>
    </row>
    <row r="2156" spans="2:65" s="12" customFormat="1" ht="10">
      <c r="B2156" s="157"/>
      <c r="D2156" s="158" t="s">
        <v>328</v>
      </c>
      <c r="E2156" s="159" t="s">
        <v>1</v>
      </c>
      <c r="F2156" s="160" t="s">
        <v>2758</v>
      </c>
      <c r="H2156" s="161">
        <v>163.5</v>
      </c>
      <c r="I2156" s="162"/>
      <c r="L2156" s="157"/>
      <c r="M2156" s="163"/>
      <c r="T2156" s="164"/>
      <c r="AT2156" s="159" t="s">
        <v>328</v>
      </c>
      <c r="AU2156" s="159" t="s">
        <v>88</v>
      </c>
      <c r="AV2156" s="12" t="s">
        <v>88</v>
      </c>
      <c r="AW2156" s="12" t="s">
        <v>31</v>
      </c>
      <c r="AX2156" s="12" t="s">
        <v>76</v>
      </c>
      <c r="AY2156" s="159" t="s">
        <v>317</v>
      </c>
    </row>
    <row r="2157" spans="2:65" s="12" customFormat="1" ht="10">
      <c r="B2157" s="157"/>
      <c r="D2157" s="158" t="s">
        <v>328</v>
      </c>
      <c r="E2157" s="159" t="s">
        <v>1</v>
      </c>
      <c r="F2157" s="160" t="s">
        <v>2759</v>
      </c>
      <c r="H2157" s="161">
        <v>181.5</v>
      </c>
      <c r="I2157" s="162"/>
      <c r="L2157" s="157"/>
      <c r="M2157" s="163"/>
      <c r="T2157" s="164"/>
      <c r="AT2157" s="159" t="s">
        <v>328</v>
      </c>
      <c r="AU2157" s="159" t="s">
        <v>88</v>
      </c>
      <c r="AV2157" s="12" t="s">
        <v>88</v>
      </c>
      <c r="AW2157" s="12" t="s">
        <v>31</v>
      </c>
      <c r="AX2157" s="12" t="s">
        <v>76</v>
      </c>
      <c r="AY2157" s="159" t="s">
        <v>317</v>
      </c>
    </row>
    <row r="2158" spans="2:65" s="12" customFormat="1" ht="10">
      <c r="B2158" s="157"/>
      <c r="D2158" s="158" t="s">
        <v>328</v>
      </c>
      <c r="E2158" s="159" t="s">
        <v>1</v>
      </c>
      <c r="F2158" s="160" t="s">
        <v>2760</v>
      </c>
      <c r="H2158" s="161">
        <v>107.1</v>
      </c>
      <c r="I2158" s="162"/>
      <c r="L2158" s="157"/>
      <c r="M2158" s="163"/>
      <c r="T2158" s="164"/>
      <c r="AT2158" s="159" t="s">
        <v>328</v>
      </c>
      <c r="AU2158" s="159" t="s">
        <v>88</v>
      </c>
      <c r="AV2158" s="12" t="s">
        <v>88</v>
      </c>
      <c r="AW2158" s="12" t="s">
        <v>31</v>
      </c>
      <c r="AX2158" s="12" t="s">
        <v>76</v>
      </c>
      <c r="AY2158" s="159" t="s">
        <v>317</v>
      </c>
    </row>
    <row r="2159" spans="2:65" s="12" customFormat="1" ht="10">
      <c r="B2159" s="157"/>
      <c r="D2159" s="158" t="s">
        <v>328</v>
      </c>
      <c r="E2159" s="159" t="s">
        <v>1</v>
      </c>
      <c r="F2159" s="160" t="s">
        <v>2761</v>
      </c>
      <c r="H2159" s="161">
        <v>70.5</v>
      </c>
      <c r="I2159" s="162"/>
      <c r="L2159" s="157"/>
      <c r="M2159" s="163"/>
      <c r="T2159" s="164"/>
      <c r="AT2159" s="159" t="s">
        <v>328</v>
      </c>
      <c r="AU2159" s="159" t="s">
        <v>88</v>
      </c>
      <c r="AV2159" s="12" t="s">
        <v>88</v>
      </c>
      <c r="AW2159" s="12" t="s">
        <v>31</v>
      </c>
      <c r="AX2159" s="12" t="s">
        <v>76</v>
      </c>
      <c r="AY2159" s="159" t="s">
        <v>317</v>
      </c>
    </row>
    <row r="2160" spans="2:65" s="13" customFormat="1" ht="10">
      <c r="B2160" s="165"/>
      <c r="D2160" s="158" t="s">
        <v>328</v>
      </c>
      <c r="E2160" s="166" t="s">
        <v>1</v>
      </c>
      <c r="F2160" s="167" t="s">
        <v>2762</v>
      </c>
      <c r="H2160" s="168">
        <v>638.54999999999995</v>
      </c>
      <c r="I2160" s="169"/>
      <c r="L2160" s="165"/>
      <c r="M2160" s="170"/>
      <c r="T2160" s="171"/>
      <c r="AT2160" s="166" t="s">
        <v>328</v>
      </c>
      <c r="AU2160" s="166" t="s">
        <v>88</v>
      </c>
      <c r="AV2160" s="13" t="s">
        <v>92</v>
      </c>
      <c r="AW2160" s="13" t="s">
        <v>31</v>
      </c>
      <c r="AX2160" s="13" t="s">
        <v>76</v>
      </c>
      <c r="AY2160" s="166" t="s">
        <v>317</v>
      </c>
    </row>
    <row r="2161" spans="2:65" s="14" customFormat="1" ht="10">
      <c r="B2161" s="172"/>
      <c r="D2161" s="158" t="s">
        <v>328</v>
      </c>
      <c r="E2161" s="173" t="s">
        <v>1</v>
      </c>
      <c r="F2161" s="174" t="s">
        <v>332</v>
      </c>
      <c r="H2161" s="175">
        <v>638.54999999999995</v>
      </c>
      <c r="I2161" s="176"/>
      <c r="L2161" s="172"/>
      <c r="M2161" s="177"/>
      <c r="T2161" s="178"/>
      <c r="AT2161" s="173" t="s">
        <v>328</v>
      </c>
      <c r="AU2161" s="173" t="s">
        <v>88</v>
      </c>
      <c r="AV2161" s="14" t="s">
        <v>323</v>
      </c>
      <c r="AW2161" s="14" t="s">
        <v>31</v>
      </c>
      <c r="AX2161" s="14" t="s">
        <v>83</v>
      </c>
      <c r="AY2161" s="173" t="s">
        <v>317</v>
      </c>
    </row>
    <row r="2162" spans="2:65" s="1" customFormat="1" ht="24.15" customHeight="1">
      <c r="B2162" s="142"/>
      <c r="C2162" s="179" t="s">
        <v>2763</v>
      </c>
      <c r="D2162" s="179" t="s">
        <v>454</v>
      </c>
      <c r="E2162" s="180" t="s">
        <v>2764</v>
      </c>
      <c r="F2162" s="181" t="s">
        <v>2765</v>
      </c>
      <c r="G2162" s="182" t="s">
        <v>444</v>
      </c>
      <c r="H2162" s="183">
        <v>702.40499999999997</v>
      </c>
      <c r="I2162" s="184"/>
      <c r="J2162" s="185">
        <f>ROUND(I2162*H2162,2)</f>
        <v>0</v>
      </c>
      <c r="K2162" s="186"/>
      <c r="L2162" s="187"/>
      <c r="M2162" s="188" t="s">
        <v>1</v>
      </c>
      <c r="N2162" s="189" t="s">
        <v>42</v>
      </c>
      <c r="P2162" s="153">
        <f>O2162*H2162</f>
        <v>0</v>
      </c>
      <c r="Q2162" s="153">
        <v>4.0000000000000001E-3</v>
      </c>
      <c r="R2162" s="153">
        <f>Q2162*H2162</f>
        <v>2.8096199999999998</v>
      </c>
      <c r="S2162" s="153">
        <v>0</v>
      </c>
      <c r="T2162" s="154">
        <f>S2162*H2162</f>
        <v>0</v>
      </c>
      <c r="AR2162" s="155" t="s">
        <v>481</v>
      </c>
      <c r="AT2162" s="155" t="s">
        <v>454</v>
      </c>
      <c r="AU2162" s="155" t="s">
        <v>88</v>
      </c>
      <c r="AY2162" s="16" t="s">
        <v>317</v>
      </c>
      <c r="BE2162" s="156">
        <f>IF(N2162="základná",J2162,0)</f>
        <v>0</v>
      </c>
      <c r="BF2162" s="156">
        <f>IF(N2162="znížená",J2162,0)</f>
        <v>0</v>
      </c>
      <c r="BG2162" s="156">
        <f>IF(N2162="zákl. prenesená",J2162,0)</f>
        <v>0</v>
      </c>
      <c r="BH2162" s="156">
        <f>IF(N2162="zníž. prenesená",J2162,0)</f>
        <v>0</v>
      </c>
      <c r="BI2162" s="156">
        <f>IF(N2162="nulová",J2162,0)</f>
        <v>0</v>
      </c>
      <c r="BJ2162" s="16" t="s">
        <v>88</v>
      </c>
      <c r="BK2162" s="156">
        <f>ROUND(I2162*H2162,2)</f>
        <v>0</v>
      </c>
      <c r="BL2162" s="16" t="s">
        <v>396</v>
      </c>
      <c r="BM2162" s="155" t="s">
        <v>2766</v>
      </c>
    </row>
    <row r="2163" spans="2:65" s="12" customFormat="1" ht="10">
      <c r="B2163" s="157"/>
      <c r="D2163" s="158" t="s">
        <v>328</v>
      </c>
      <c r="F2163" s="160" t="s">
        <v>2767</v>
      </c>
      <c r="H2163" s="161">
        <v>702.40499999999997</v>
      </c>
      <c r="I2163" s="162"/>
      <c r="L2163" s="157"/>
      <c r="M2163" s="163"/>
      <c r="T2163" s="164"/>
      <c r="AT2163" s="159" t="s">
        <v>328</v>
      </c>
      <c r="AU2163" s="159" t="s">
        <v>88</v>
      </c>
      <c r="AV2163" s="12" t="s">
        <v>88</v>
      </c>
      <c r="AW2163" s="12" t="s">
        <v>3</v>
      </c>
      <c r="AX2163" s="12" t="s">
        <v>83</v>
      </c>
      <c r="AY2163" s="159" t="s">
        <v>317</v>
      </c>
    </row>
    <row r="2164" spans="2:65" s="1" customFormat="1" ht="24.15" customHeight="1">
      <c r="B2164" s="142"/>
      <c r="C2164" s="143" t="s">
        <v>2768</v>
      </c>
      <c r="D2164" s="143" t="s">
        <v>319</v>
      </c>
      <c r="E2164" s="144" t="s">
        <v>2769</v>
      </c>
      <c r="F2164" s="145" t="s">
        <v>2770</v>
      </c>
      <c r="G2164" s="146" t="s">
        <v>439</v>
      </c>
      <c r="H2164" s="147">
        <v>184.029</v>
      </c>
      <c r="I2164" s="148"/>
      <c r="J2164" s="149">
        <f>ROUND(I2164*H2164,2)</f>
        <v>0</v>
      </c>
      <c r="K2164" s="150"/>
      <c r="L2164" s="31"/>
      <c r="M2164" s="151" t="s">
        <v>1</v>
      </c>
      <c r="N2164" s="152" t="s">
        <v>42</v>
      </c>
      <c r="P2164" s="153">
        <f>O2164*H2164</f>
        <v>0</v>
      </c>
      <c r="Q2164" s="153">
        <v>0</v>
      </c>
      <c r="R2164" s="153">
        <f>Q2164*H2164</f>
        <v>0</v>
      </c>
      <c r="S2164" s="153">
        <v>0</v>
      </c>
      <c r="T2164" s="154">
        <f>S2164*H2164</f>
        <v>0</v>
      </c>
      <c r="AR2164" s="155" t="s">
        <v>396</v>
      </c>
      <c r="AT2164" s="155" t="s">
        <v>319</v>
      </c>
      <c r="AU2164" s="155" t="s">
        <v>88</v>
      </c>
      <c r="AY2164" s="16" t="s">
        <v>317</v>
      </c>
      <c r="BE2164" s="156">
        <f>IF(N2164="základná",J2164,0)</f>
        <v>0</v>
      </c>
      <c r="BF2164" s="156">
        <f>IF(N2164="znížená",J2164,0)</f>
        <v>0</v>
      </c>
      <c r="BG2164" s="156">
        <f>IF(N2164="zákl. prenesená",J2164,0)</f>
        <v>0</v>
      </c>
      <c r="BH2164" s="156">
        <f>IF(N2164="zníž. prenesená",J2164,0)</f>
        <v>0</v>
      </c>
      <c r="BI2164" s="156">
        <f>IF(N2164="nulová",J2164,0)</f>
        <v>0</v>
      </c>
      <c r="BJ2164" s="16" t="s">
        <v>88</v>
      </c>
      <c r="BK2164" s="156">
        <f>ROUND(I2164*H2164,2)</f>
        <v>0</v>
      </c>
      <c r="BL2164" s="16" t="s">
        <v>396</v>
      </c>
      <c r="BM2164" s="155" t="s">
        <v>2771</v>
      </c>
    </row>
    <row r="2165" spans="2:65" s="11" customFormat="1" ht="22.75" customHeight="1">
      <c r="B2165" s="130"/>
      <c r="D2165" s="131" t="s">
        <v>75</v>
      </c>
      <c r="E2165" s="140" t="s">
        <v>2772</v>
      </c>
      <c r="F2165" s="140" t="s">
        <v>2773</v>
      </c>
      <c r="I2165" s="133"/>
      <c r="J2165" s="141">
        <f>BK2165</f>
        <v>0</v>
      </c>
      <c r="L2165" s="130"/>
      <c r="M2165" s="135"/>
      <c r="P2165" s="136">
        <f>SUM(P2166:P2174)</f>
        <v>0</v>
      </c>
      <c r="R2165" s="136">
        <f>SUM(R2166:R2174)</f>
        <v>0.29360800000000004</v>
      </c>
      <c r="T2165" s="137">
        <f>SUM(T2166:T2174)</f>
        <v>0</v>
      </c>
      <c r="AR2165" s="131" t="s">
        <v>88</v>
      </c>
      <c r="AT2165" s="138" t="s">
        <v>75</v>
      </c>
      <c r="AU2165" s="138" t="s">
        <v>83</v>
      </c>
      <c r="AY2165" s="131" t="s">
        <v>317</v>
      </c>
      <c r="BK2165" s="139">
        <f>SUM(BK2166:BK2174)</f>
        <v>0</v>
      </c>
    </row>
    <row r="2166" spans="2:65" s="1" customFormat="1" ht="16.5" customHeight="1">
      <c r="B2166" s="142"/>
      <c r="C2166" s="143" t="s">
        <v>2774</v>
      </c>
      <c r="D2166" s="143" t="s">
        <v>319</v>
      </c>
      <c r="E2166" s="144" t="s">
        <v>2775</v>
      </c>
      <c r="F2166" s="145" t="s">
        <v>2776</v>
      </c>
      <c r="G2166" s="146" t="s">
        <v>444</v>
      </c>
      <c r="H2166" s="147">
        <v>599.20000000000005</v>
      </c>
      <c r="I2166" s="148"/>
      <c r="J2166" s="149">
        <f>ROUND(I2166*H2166,2)</f>
        <v>0</v>
      </c>
      <c r="K2166" s="150"/>
      <c r="L2166" s="31"/>
      <c r="M2166" s="151" t="s">
        <v>1</v>
      </c>
      <c r="N2166" s="152" t="s">
        <v>42</v>
      </c>
      <c r="P2166" s="153">
        <f>O2166*H2166</f>
        <v>0</v>
      </c>
      <c r="Q2166" s="153">
        <v>4.8999999999999998E-4</v>
      </c>
      <c r="R2166" s="153">
        <f>Q2166*H2166</f>
        <v>0.29360800000000004</v>
      </c>
      <c r="S2166" s="153">
        <v>0</v>
      </c>
      <c r="T2166" s="154">
        <f>S2166*H2166</f>
        <v>0</v>
      </c>
      <c r="AR2166" s="155" t="s">
        <v>396</v>
      </c>
      <c r="AT2166" s="155" t="s">
        <v>319</v>
      </c>
      <c r="AU2166" s="155" t="s">
        <v>88</v>
      </c>
      <c r="AY2166" s="16" t="s">
        <v>317</v>
      </c>
      <c r="BE2166" s="156">
        <f>IF(N2166="základná",J2166,0)</f>
        <v>0</v>
      </c>
      <c r="BF2166" s="156">
        <f>IF(N2166="znížená",J2166,0)</f>
        <v>0</v>
      </c>
      <c r="BG2166" s="156">
        <f>IF(N2166="zákl. prenesená",J2166,0)</f>
        <v>0</v>
      </c>
      <c r="BH2166" s="156">
        <f>IF(N2166="zníž. prenesená",J2166,0)</f>
        <v>0</v>
      </c>
      <c r="BI2166" s="156">
        <f>IF(N2166="nulová",J2166,0)</f>
        <v>0</v>
      </c>
      <c r="BJ2166" s="16" t="s">
        <v>88</v>
      </c>
      <c r="BK2166" s="156">
        <f>ROUND(I2166*H2166,2)</f>
        <v>0</v>
      </c>
      <c r="BL2166" s="16" t="s">
        <v>396</v>
      </c>
      <c r="BM2166" s="155" t="s">
        <v>2777</v>
      </c>
    </row>
    <row r="2167" spans="2:65" s="12" customFormat="1" ht="10">
      <c r="B2167" s="157"/>
      <c r="D2167" s="158" t="s">
        <v>328</v>
      </c>
      <c r="E2167" s="159" t="s">
        <v>1</v>
      </c>
      <c r="F2167" s="160" t="s">
        <v>2778</v>
      </c>
      <c r="H2167" s="161">
        <v>544</v>
      </c>
      <c r="I2167" s="162"/>
      <c r="L2167" s="157"/>
      <c r="M2167" s="163"/>
      <c r="T2167" s="164"/>
      <c r="AT2167" s="159" t="s">
        <v>328</v>
      </c>
      <c r="AU2167" s="159" t="s">
        <v>88</v>
      </c>
      <c r="AV2167" s="12" t="s">
        <v>88</v>
      </c>
      <c r="AW2167" s="12" t="s">
        <v>31</v>
      </c>
      <c r="AX2167" s="12" t="s">
        <v>76</v>
      </c>
      <c r="AY2167" s="159" t="s">
        <v>317</v>
      </c>
    </row>
    <row r="2168" spans="2:65" s="13" customFormat="1" ht="10">
      <c r="B2168" s="165"/>
      <c r="D2168" s="158" t="s">
        <v>328</v>
      </c>
      <c r="E2168" s="166" t="s">
        <v>1</v>
      </c>
      <c r="F2168" s="167" t="s">
        <v>2779</v>
      </c>
      <c r="H2168" s="168">
        <v>544</v>
      </c>
      <c r="I2168" s="169"/>
      <c r="L2168" s="165"/>
      <c r="M2168" s="170"/>
      <c r="T2168" s="171"/>
      <c r="AT2168" s="166" t="s">
        <v>328</v>
      </c>
      <c r="AU2168" s="166" t="s">
        <v>88</v>
      </c>
      <c r="AV2168" s="13" t="s">
        <v>92</v>
      </c>
      <c r="AW2168" s="13" t="s">
        <v>31</v>
      </c>
      <c r="AX2168" s="13" t="s">
        <v>76</v>
      </c>
      <c r="AY2168" s="166" t="s">
        <v>317</v>
      </c>
    </row>
    <row r="2169" spans="2:65" s="12" customFormat="1" ht="10">
      <c r="B2169" s="157"/>
      <c r="D2169" s="158" t="s">
        <v>328</v>
      </c>
      <c r="E2169" s="159" t="s">
        <v>1</v>
      </c>
      <c r="F2169" s="160" t="s">
        <v>2780</v>
      </c>
      <c r="H2169" s="161">
        <v>55.2</v>
      </c>
      <c r="I2169" s="162"/>
      <c r="L2169" s="157"/>
      <c r="M2169" s="163"/>
      <c r="T2169" s="164"/>
      <c r="AT2169" s="159" t="s">
        <v>328</v>
      </c>
      <c r="AU2169" s="159" t="s">
        <v>88</v>
      </c>
      <c r="AV2169" s="12" t="s">
        <v>88</v>
      </c>
      <c r="AW2169" s="12" t="s">
        <v>31</v>
      </c>
      <c r="AX2169" s="12" t="s">
        <v>76</v>
      </c>
      <c r="AY2169" s="159" t="s">
        <v>317</v>
      </c>
    </row>
    <row r="2170" spans="2:65" s="13" customFormat="1" ht="10">
      <c r="B2170" s="165"/>
      <c r="D2170" s="158" t="s">
        <v>328</v>
      </c>
      <c r="E2170" s="166" t="s">
        <v>1</v>
      </c>
      <c r="F2170" s="167" t="s">
        <v>2781</v>
      </c>
      <c r="H2170" s="168">
        <v>55.2</v>
      </c>
      <c r="I2170" s="169"/>
      <c r="L2170" s="165"/>
      <c r="M2170" s="170"/>
      <c r="T2170" s="171"/>
      <c r="AT2170" s="166" t="s">
        <v>328</v>
      </c>
      <c r="AU2170" s="166" t="s">
        <v>88</v>
      </c>
      <c r="AV2170" s="13" t="s">
        <v>92</v>
      </c>
      <c r="AW2170" s="13" t="s">
        <v>31</v>
      </c>
      <c r="AX2170" s="13" t="s">
        <v>76</v>
      </c>
      <c r="AY2170" s="166" t="s">
        <v>317</v>
      </c>
    </row>
    <row r="2171" spans="2:65" s="14" customFormat="1" ht="10">
      <c r="B2171" s="172"/>
      <c r="D2171" s="158" t="s">
        <v>328</v>
      </c>
      <c r="E2171" s="173" t="s">
        <v>1</v>
      </c>
      <c r="F2171" s="174" t="s">
        <v>332</v>
      </c>
      <c r="H2171" s="175">
        <v>599.20000000000005</v>
      </c>
      <c r="I2171" s="176"/>
      <c r="L2171" s="172"/>
      <c r="M2171" s="177"/>
      <c r="T2171" s="178"/>
      <c r="AT2171" s="173" t="s">
        <v>328</v>
      </c>
      <c r="AU2171" s="173" t="s">
        <v>88</v>
      </c>
      <c r="AV2171" s="14" t="s">
        <v>323</v>
      </c>
      <c r="AW2171" s="14" t="s">
        <v>31</v>
      </c>
      <c r="AX2171" s="14" t="s">
        <v>83</v>
      </c>
      <c r="AY2171" s="173" t="s">
        <v>317</v>
      </c>
    </row>
    <row r="2172" spans="2:65" s="1" customFormat="1" ht="24.15" customHeight="1">
      <c r="B2172" s="142"/>
      <c r="C2172" s="179" t="s">
        <v>2782</v>
      </c>
      <c r="D2172" s="179" t="s">
        <v>454</v>
      </c>
      <c r="E2172" s="180" t="s">
        <v>2783</v>
      </c>
      <c r="F2172" s="181" t="s">
        <v>2784</v>
      </c>
      <c r="G2172" s="182" t="s">
        <v>444</v>
      </c>
      <c r="H2172" s="183">
        <v>629.16</v>
      </c>
      <c r="I2172" s="184"/>
      <c r="J2172" s="185">
        <f>ROUND(I2172*H2172,2)</f>
        <v>0</v>
      </c>
      <c r="K2172" s="186"/>
      <c r="L2172" s="187"/>
      <c r="M2172" s="188" t="s">
        <v>1</v>
      </c>
      <c r="N2172" s="189" t="s">
        <v>42</v>
      </c>
      <c r="P2172" s="153">
        <f>O2172*H2172</f>
        <v>0</v>
      </c>
      <c r="Q2172" s="153">
        <v>0</v>
      </c>
      <c r="R2172" s="153">
        <f>Q2172*H2172</f>
        <v>0</v>
      </c>
      <c r="S2172" s="153">
        <v>0</v>
      </c>
      <c r="T2172" s="154">
        <f>S2172*H2172</f>
        <v>0</v>
      </c>
      <c r="AR2172" s="155" t="s">
        <v>481</v>
      </c>
      <c r="AT2172" s="155" t="s">
        <v>454</v>
      </c>
      <c r="AU2172" s="155" t="s">
        <v>88</v>
      </c>
      <c r="AY2172" s="16" t="s">
        <v>317</v>
      </c>
      <c r="BE2172" s="156">
        <f>IF(N2172="základná",J2172,0)</f>
        <v>0</v>
      </c>
      <c r="BF2172" s="156">
        <f>IF(N2172="znížená",J2172,0)</f>
        <v>0</v>
      </c>
      <c r="BG2172" s="156">
        <f>IF(N2172="zákl. prenesená",J2172,0)</f>
        <v>0</v>
      </c>
      <c r="BH2172" s="156">
        <f>IF(N2172="zníž. prenesená",J2172,0)</f>
        <v>0</v>
      </c>
      <c r="BI2172" s="156">
        <f>IF(N2172="nulová",J2172,0)</f>
        <v>0</v>
      </c>
      <c r="BJ2172" s="16" t="s">
        <v>88</v>
      </c>
      <c r="BK2172" s="156">
        <f>ROUND(I2172*H2172,2)</f>
        <v>0</v>
      </c>
      <c r="BL2172" s="16" t="s">
        <v>396</v>
      </c>
      <c r="BM2172" s="155" t="s">
        <v>2785</v>
      </c>
    </row>
    <row r="2173" spans="2:65" s="12" customFormat="1" ht="10">
      <c r="B2173" s="157"/>
      <c r="D2173" s="158" t="s">
        <v>328</v>
      </c>
      <c r="F2173" s="160" t="s">
        <v>2786</v>
      </c>
      <c r="H2173" s="161">
        <v>629.16</v>
      </c>
      <c r="I2173" s="162"/>
      <c r="L2173" s="157"/>
      <c r="M2173" s="163"/>
      <c r="T2173" s="164"/>
      <c r="AT2173" s="159" t="s">
        <v>328</v>
      </c>
      <c r="AU2173" s="159" t="s">
        <v>88</v>
      </c>
      <c r="AV2173" s="12" t="s">
        <v>88</v>
      </c>
      <c r="AW2173" s="12" t="s">
        <v>3</v>
      </c>
      <c r="AX2173" s="12" t="s">
        <v>83</v>
      </c>
      <c r="AY2173" s="159" t="s">
        <v>317</v>
      </c>
    </row>
    <row r="2174" spans="2:65" s="1" customFormat="1" ht="33" customHeight="1">
      <c r="B2174" s="142"/>
      <c r="C2174" s="143" t="s">
        <v>2787</v>
      </c>
      <c r="D2174" s="143" t="s">
        <v>319</v>
      </c>
      <c r="E2174" s="144" t="s">
        <v>2788</v>
      </c>
      <c r="F2174" s="145" t="s">
        <v>2789</v>
      </c>
      <c r="G2174" s="146" t="s">
        <v>639</v>
      </c>
      <c r="H2174" s="198"/>
      <c r="I2174" s="148"/>
      <c r="J2174" s="149">
        <f>ROUND(I2174*H2174,2)</f>
        <v>0</v>
      </c>
      <c r="K2174" s="150"/>
      <c r="L2174" s="31"/>
      <c r="M2174" s="151" t="s">
        <v>1</v>
      </c>
      <c r="N2174" s="152" t="s">
        <v>42</v>
      </c>
      <c r="P2174" s="153">
        <f>O2174*H2174</f>
        <v>0</v>
      </c>
      <c r="Q2174" s="153">
        <v>0</v>
      </c>
      <c r="R2174" s="153">
        <f>Q2174*H2174</f>
        <v>0</v>
      </c>
      <c r="S2174" s="153">
        <v>0</v>
      </c>
      <c r="T2174" s="154">
        <f>S2174*H2174</f>
        <v>0</v>
      </c>
      <c r="AR2174" s="155" t="s">
        <v>396</v>
      </c>
      <c r="AT2174" s="155" t="s">
        <v>319</v>
      </c>
      <c r="AU2174" s="155" t="s">
        <v>88</v>
      </c>
      <c r="AY2174" s="16" t="s">
        <v>317</v>
      </c>
      <c r="BE2174" s="156">
        <f>IF(N2174="základná",J2174,0)</f>
        <v>0</v>
      </c>
      <c r="BF2174" s="156">
        <f>IF(N2174="znížená",J2174,0)</f>
        <v>0</v>
      </c>
      <c r="BG2174" s="156">
        <f>IF(N2174="zákl. prenesená",J2174,0)</f>
        <v>0</v>
      </c>
      <c r="BH2174" s="156">
        <f>IF(N2174="zníž. prenesená",J2174,0)</f>
        <v>0</v>
      </c>
      <c r="BI2174" s="156">
        <f>IF(N2174="nulová",J2174,0)</f>
        <v>0</v>
      </c>
      <c r="BJ2174" s="16" t="s">
        <v>88</v>
      </c>
      <c r="BK2174" s="156">
        <f>ROUND(I2174*H2174,2)</f>
        <v>0</v>
      </c>
      <c r="BL2174" s="16" t="s">
        <v>396</v>
      </c>
      <c r="BM2174" s="155" t="s">
        <v>2790</v>
      </c>
    </row>
    <row r="2175" spans="2:65" s="11" customFormat="1" ht="22.75" customHeight="1">
      <c r="B2175" s="130"/>
      <c r="D2175" s="131" t="s">
        <v>75</v>
      </c>
      <c r="E2175" s="140" t="s">
        <v>2791</v>
      </c>
      <c r="F2175" s="140" t="s">
        <v>2792</v>
      </c>
      <c r="I2175" s="133"/>
      <c r="J2175" s="141">
        <f>BK2175</f>
        <v>0</v>
      </c>
      <c r="L2175" s="130"/>
      <c r="M2175" s="135"/>
      <c r="P2175" s="136">
        <f>SUM(P2176:P2214)</f>
        <v>0</v>
      </c>
      <c r="R2175" s="136">
        <f>SUM(R2176:R2214)</f>
        <v>1.3746799999999999</v>
      </c>
      <c r="T2175" s="137">
        <f>SUM(T2176:T2214)</f>
        <v>0</v>
      </c>
      <c r="AR2175" s="131" t="s">
        <v>88</v>
      </c>
      <c r="AT2175" s="138" t="s">
        <v>75</v>
      </c>
      <c r="AU2175" s="138" t="s">
        <v>83</v>
      </c>
      <c r="AY2175" s="131" t="s">
        <v>317</v>
      </c>
      <c r="BK2175" s="139">
        <f>SUM(BK2176:BK2214)</f>
        <v>0</v>
      </c>
    </row>
    <row r="2176" spans="2:65" s="1" customFormat="1" ht="16.5" customHeight="1">
      <c r="B2176" s="142"/>
      <c r="C2176" s="143" t="s">
        <v>2793</v>
      </c>
      <c r="D2176" s="143" t="s">
        <v>319</v>
      </c>
      <c r="E2176" s="144" t="s">
        <v>2794</v>
      </c>
      <c r="F2176" s="145" t="s">
        <v>2795</v>
      </c>
      <c r="G2176" s="146" t="s">
        <v>467</v>
      </c>
      <c r="H2176" s="147">
        <v>53</v>
      </c>
      <c r="I2176" s="148"/>
      <c r="J2176" s="149">
        <f>ROUND(I2176*H2176,2)</f>
        <v>0</v>
      </c>
      <c r="K2176" s="150"/>
      <c r="L2176" s="31"/>
      <c r="M2176" s="151" t="s">
        <v>1</v>
      </c>
      <c r="N2176" s="152" t="s">
        <v>42</v>
      </c>
      <c r="P2176" s="153">
        <f>O2176*H2176</f>
        <v>0</v>
      </c>
      <c r="Q2176" s="153">
        <v>0</v>
      </c>
      <c r="R2176" s="153">
        <f>Q2176*H2176</f>
        <v>0</v>
      </c>
      <c r="S2176" s="153">
        <v>0</v>
      </c>
      <c r="T2176" s="154">
        <f>S2176*H2176</f>
        <v>0</v>
      </c>
      <c r="AR2176" s="155" t="s">
        <v>396</v>
      </c>
      <c r="AT2176" s="155" t="s">
        <v>319</v>
      </c>
      <c r="AU2176" s="155" t="s">
        <v>88</v>
      </c>
      <c r="AY2176" s="16" t="s">
        <v>317</v>
      </c>
      <c r="BE2176" s="156">
        <f>IF(N2176="základná",J2176,0)</f>
        <v>0</v>
      </c>
      <c r="BF2176" s="156">
        <f>IF(N2176="znížená",J2176,0)</f>
        <v>0</v>
      </c>
      <c r="BG2176" s="156">
        <f>IF(N2176="zákl. prenesená",J2176,0)</f>
        <v>0</v>
      </c>
      <c r="BH2176" s="156">
        <f>IF(N2176="zníž. prenesená",J2176,0)</f>
        <v>0</v>
      </c>
      <c r="BI2176" s="156">
        <f>IF(N2176="nulová",J2176,0)</f>
        <v>0</v>
      </c>
      <c r="BJ2176" s="16" t="s">
        <v>88</v>
      </c>
      <c r="BK2176" s="156">
        <f>ROUND(I2176*H2176,2)</f>
        <v>0</v>
      </c>
      <c r="BL2176" s="16" t="s">
        <v>396</v>
      </c>
      <c r="BM2176" s="155" t="s">
        <v>2796</v>
      </c>
    </row>
    <row r="2177" spans="2:65" s="12" customFormat="1" ht="10">
      <c r="B2177" s="157"/>
      <c r="D2177" s="158" t="s">
        <v>328</v>
      </c>
      <c r="E2177" s="159" t="s">
        <v>1</v>
      </c>
      <c r="F2177" s="160" t="s">
        <v>2797</v>
      </c>
      <c r="H2177" s="161">
        <v>11</v>
      </c>
      <c r="I2177" s="162"/>
      <c r="L2177" s="157"/>
      <c r="M2177" s="163"/>
      <c r="T2177" s="164"/>
      <c r="AT2177" s="159" t="s">
        <v>328</v>
      </c>
      <c r="AU2177" s="159" t="s">
        <v>88</v>
      </c>
      <c r="AV2177" s="12" t="s">
        <v>88</v>
      </c>
      <c r="AW2177" s="12" t="s">
        <v>31</v>
      </c>
      <c r="AX2177" s="12" t="s">
        <v>76</v>
      </c>
      <c r="AY2177" s="159" t="s">
        <v>317</v>
      </c>
    </row>
    <row r="2178" spans="2:65" s="12" customFormat="1" ht="10">
      <c r="B2178" s="157"/>
      <c r="D2178" s="158" t="s">
        <v>328</v>
      </c>
      <c r="E2178" s="159" t="s">
        <v>1</v>
      </c>
      <c r="F2178" s="160" t="s">
        <v>2798</v>
      </c>
      <c r="H2178" s="161">
        <v>4</v>
      </c>
      <c r="I2178" s="162"/>
      <c r="L2178" s="157"/>
      <c r="M2178" s="163"/>
      <c r="T2178" s="164"/>
      <c r="AT2178" s="159" t="s">
        <v>328</v>
      </c>
      <c r="AU2178" s="159" t="s">
        <v>88</v>
      </c>
      <c r="AV2178" s="12" t="s">
        <v>88</v>
      </c>
      <c r="AW2178" s="12" t="s">
        <v>31</v>
      </c>
      <c r="AX2178" s="12" t="s">
        <v>76</v>
      </c>
      <c r="AY2178" s="159" t="s">
        <v>317</v>
      </c>
    </row>
    <row r="2179" spans="2:65" s="13" customFormat="1" ht="10">
      <c r="B2179" s="165"/>
      <c r="D2179" s="158" t="s">
        <v>328</v>
      </c>
      <c r="E2179" s="166" t="s">
        <v>1</v>
      </c>
      <c r="F2179" s="167" t="s">
        <v>1516</v>
      </c>
      <c r="H2179" s="168">
        <v>15</v>
      </c>
      <c r="I2179" s="169"/>
      <c r="L2179" s="165"/>
      <c r="M2179" s="170"/>
      <c r="T2179" s="171"/>
      <c r="AT2179" s="166" t="s">
        <v>328</v>
      </c>
      <c r="AU2179" s="166" t="s">
        <v>88</v>
      </c>
      <c r="AV2179" s="13" t="s">
        <v>92</v>
      </c>
      <c r="AW2179" s="13" t="s">
        <v>31</v>
      </c>
      <c r="AX2179" s="13" t="s">
        <v>76</v>
      </c>
      <c r="AY2179" s="166" t="s">
        <v>317</v>
      </c>
    </row>
    <row r="2180" spans="2:65" s="12" customFormat="1" ht="10">
      <c r="B2180" s="157"/>
      <c r="D2180" s="158" t="s">
        <v>328</v>
      </c>
      <c r="E2180" s="159" t="s">
        <v>1</v>
      </c>
      <c r="F2180" s="160" t="s">
        <v>2799</v>
      </c>
      <c r="H2180" s="161">
        <v>10</v>
      </c>
      <c r="I2180" s="162"/>
      <c r="L2180" s="157"/>
      <c r="M2180" s="163"/>
      <c r="T2180" s="164"/>
      <c r="AT2180" s="159" t="s">
        <v>328</v>
      </c>
      <c r="AU2180" s="159" t="s">
        <v>88</v>
      </c>
      <c r="AV2180" s="12" t="s">
        <v>88</v>
      </c>
      <c r="AW2180" s="12" t="s">
        <v>31</v>
      </c>
      <c r="AX2180" s="12" t="s">
        <v>76</v>
      </c>
      <c r="AY2180" s="159" t="s">
        <v>317</v>
      </c>
    </row>
    <row r="2181" spans="2:65" s="12" customFormat="1" ht="10">
      <c r="B2181" s="157"/>
      <c r="D2181" s="158" t="s">
        <v>328</v>
      </c>
      <c r="E2181" s="159" t="s">
        <v>1</v>
      </c>
      <c r="F2181" s="160" t="s">
        <v>2800</v>
      </c>
      <c r="H2181" s="161">
        <v>2</v>
      </c>
      <c r="I2181" s="162"/>
      <c r="L2181" s="157"/>
      <c r="M2181" s="163"/>
      <c r="T2181" s="164"/>
      <c r="AT2181" s="159" t="s">
        <v>328</v>
      </c>
      <c r="AU2181" s="159" t="s">
        <v>88</v>
      </c>
      <c r="AV2181" s="12" t="s">
        <v>88</v>
      </c>
      <c r="AW2181" s="12" t="s">
        <v>31</v>
      </c>
      <c r="AX2181" s="12" t="s">
        <v>76</v>
      </c>
      <c r="AY2181" s="159" t="s">
        <v>317</v>
      </c>
    </row>
    <row r="2182" spans="2:65" s="13" customFormat="1" ht="10">
      <c r="B2182" s="165"/>
      <c r="D2182" s="158" t="s">
        <v>328</v>
      </c>
      <c r="E2182" s="166" t="s">
        <v>1</v>
      </c>
      <c r="F2182" s="167" t="s">
        <v>1518</v>
      </c>
      <c r="H2182" s="168">
        <v>12</v>
      </c>
      <c r="I2182" s="169"/>
      <c r="L2182" s="165"/>
      <c r="M2182" s="170"/>
      <c r="T2182" s="171"/>
      <c r="AT2182" s="166" t="s">
        <v>328</v>
      </c>
      <c r="AU2182" s="166" t="s">
        <v>88</v>
      </c>
      <c r="AV2182" s="13" t="s">
        <v>92</v>
      </c>
      <c r="AW2182" s="13" t="s">
        <v>31</v>
      </c>
      <c r="AX2182" s="13" t="s">
        <v>76</v>
      </c>
      <c r="AY2182" s="166" t="s">
        <v>317</v>
      </c>
    </row>
    <row r="2183" spans="2:65" s="12" customFormat="1" ht="10">
      <c r="B2183" s="157"/>
      <c r="D2183" s="158" t="s">
        <v>328</v>
      </c>
      <c r="E2183" s="159" t="s">
        <v>1</v>
      </c>
      <c r="F2183" s="160" t="s">
        <v>2801</v>
      </c>
      <c r="H2183" s="161">
        <v>9</v>
      </c>
      <c r="I2183" s="162"/>
      <c r="L2183" s="157"/>
      <c r="M2183" s="163"/>
      <c r="T2183" s="164"/>
      <c r="AT2183" s="159" t="s">
        <v>328</v>
      </c>
      <c r="AU2183" s="159" t="s">
        <v>88</v>
      </c>
      <c r="AV2183" s="12" t="s">
        <v>88</v>
      </c>
      <c r="AW2183" s="12" t="s">
        <v>31</v>
      </c>
      <c r="AX2183" s="12" t="s">
        <v>76</v>
      </c>
      <c r="AY2183" s="159" t="s">
        <v>317</v>
      </c>
    </row>
    <row r="2184" spans="2:65" s="12" customFormat="1" ht="10">
      <c r="B2184" s="157"/>
      <c r="D2184" s="158" t="s">
        <v>328</v>
      </c>
      <c r="E2184" s="159" t="s">
        <v>1</v>
      </c>
      <c r="F2184" s="160" t="s">
        <v>2802</v>
      </c>
      <c r="H2184" s="161">
        <v>1</v>
      </c>
      <c r="I2184" s="162"/>
      <c r="L2184" s="157"/>
      <c r="M2184" s="163"/>
      <c r="T2184" s="164"/>
      <c r="AT2184" s="159" t="s">
        <v>328</v>
      </c>
      <c r="AU2184" s="159" t="s">
        <v>88</v>
      </c>
      <c r="AV2184" s="12" t="s">
        <v>88</v>
      </c>
      <c r="AW2184" s="12" t="s">
        <v>31</v>
      </c>
      <c r="AX2184" s="12" t="s">
        <v>76</v>
      </c>
      <c r="AY2184" s="159" t="s">
        <v>317</v>
      </c>
    </row>
    <row r="2185" spans="2:65" s="13" customFormat="1" ht="10">
      <c r="B2185" s="165"/>
      <c r="D2185" s="158" t="s">
        <v>328</v>
      </c>
      <c r="E2185" s="166" t="s">
        <v>1</v>
      </c>
      <c r="F2185" s="167" t="s">
        <v>1520</v>
      </c>
      <c r="H2185" s="168">
        <v>10</v>
      </c>
      <c r="I2185" s="169"/>
      <c r="L2185" s="165"/>
      <c r="M2185" s="170"/>
      <c r="T2185" s="171"/>
      <c r="AT2185" s="166" t="s">
        <v>328</v>
      </c>
      <c r="AU2185" s="166" t="s">
        <v>88</v>
      </c>
      <c r="AV2185" s="13" t="s">
        <v>92</v>
      </c>
      <c r="AW2185" s="13" t="s">
        <v>31</v>
      </c>
      <c r="AX2185" s="13" t="s">
        <v>76</v>
      </c>
      <c r="AY2185" s="166" t="s">
        <v>317</v>
      </c>
    </row>
    <row r="2186" spans="2:65" s="12" customFormat="1" ht="10">
      <c r="B2186" s="157"/>
      <c r="D2186" s="158" t="s">
        <v>328</v>
      </c>
      <c r="E2186" s="159" t="s">
        <v>1</v>
      </c>
      <c r="F2186" s="160" t="s">
        <v>2797</v>
      </c>
      <c r="H2186" s="161">
        <v>11</v>
      </c>
      <c r="I2186" s="162"/>
      <c r="L2186" s="157"/>
      <c r="M2186" s="163"/>
      <c r="T2186" s="164"/>
      <c r="AT2186" s="159" t="s">
        <v>328</v>
      </c>
      <c r="AU2186" s="159" t="s">
        <v>88</v>
      </c>
      <c r="AV2186" s="12" t="s">
        <v>88</v>
      </c>
      <c r="AW2186" s="12" t="s">
        <v>31</v>
      </c>
      <c r="AX2186" s="12" t="s">
        <v>76</v>
      </c>
      <c r="AY2186" s="159" t="s">
        <v>317</v>
      </c>
    </row>
    <row r="2187" spans="2:65" s="12" customFormat="1" ht="10">
      <c r="B2187" s="157"/>
      <c r="D2187" s="158" t="s">
        <v>328</v>
      </c>
      <c r="E2187" s="159" t="s">
        <v>1</v>
      </c>
      <c r="F2187" s="160" t="s">
        <v>2802</v>
      </c>
      <c r="H2187" s="161">
        <v>1</v>
      </c>
      <c r="I2187" s="162"/>
      <c r="L2187" s="157"/>
      <c r="M2187" s="163"/>
      <c r="T2187" s="164"/>
      <c r="AT2187" s="159" t="s">
        <v>328</v>
      </c>
      <c r="AU2187" s="159" t="s">
        <v>88</v>
      </c>
      <c r="AV2187" s="12" t="s">
        <v>88</v>
      </c>
      <c r="AW2187" s="12" t="s">
        <v>31</v>
      </c>
      <c r="AX2187" s="12" t="s">
        <v>76</v>
      </c>
      <c r="AY2187" s="159" t="s">
        <v>317</v>
      </c>
    </row>
    <row r="2188" spans="2:65" s="13" customFormat="1" ht="10">
      <c r="B2188" s="165"/>
      <c r="D2188" s="158" t="s">
        <v>328</v>
      </c>
      <c r="E2188" s="166" t="s">
        <v>1</v>
      </c>
      <c r="F2188" s="167" t="s">
        <v>2803</v>
      </c>
      <c r="H2188" s="168">
        <v>12</v>
      </c>
      <c r="I2188" s="169"/>
      <c r="L2188" s="165"/>
      <c r="M2188" s="170"/>
      <c r="T2188" s="171"/>
      <c r="AT2188" s="166" t="s">
        <v>328</v>
      </c>
      <c r="AU2188" s="166" t="s">
        <v>88</v>
      </c>
      <c r="AV2188" s="13" t="s">
        <v>92</v>
      </c>
      <c r="AW2188" s="13" t="s">
        <v>31</v>
      </c>
      <c r="AX2188" s="13" t="s">
        <v>76</v>
      </c>
      <c r="AY2188" s="166" t="s">
        <v>317</v>
      </c>
    </row>
    <row r="2189" spans="2:65" s="12" customFormat="1" ht="10">
      <c r="B2189" s="157"/>
      <c r="D2189" s="158" t="s">
        <v>328</v>
      </c>
      <c r="E2189" s="159" t="s">
        <v>1</v>
      </c>
      <c r="F2189" s="160" t="s">
        <v>2804</v>
      </c>
      <c r="H2189" s="161">
        <v>4</v>
      </c>
      <c r="I2189" s="162"/>
      <c r="L2189" s="157"/>
      <c r="M2189" s="163"/>
      <c r="T2189" s="164"/>
      <c r="AT2189" s="159" t="s">
        <v>328</v>
      </c>
      <c r="AU2189" s="159" t="s">
        <v>88</v>
      </c>
      <c r="AV2189" s="12" t="s">
        <v>88</v>
      </c>
      <c r="AW2189" s="12" t="s">
        <v>31</v>
      </c>
      <c r="AX2189" s="12" t="s">
        <v>76</v>
      </c>
      <c r="AY2189" s="159" t="s">
        <v>317</v>
      </c>
    </row>
    <row r="2190" spans="2:65" s="13" customFormat="1" ht="10">
      <c r="B2190" s="165"/>
      <c r="D2190" s="158" t="s">
        <v>328</v>
      </c>
      <c r="E2190" s="166" t="s">
        <v>1</v>
      </c>
      <c r="F2190" s="167" t="s">
        <v>2805</v>
      </c>
      <c r="H2190" s="168">
        <v>4</v>
      </c>
      <c r="I2190" s="169"/>
      <c r="L2190" s="165"/>
      <c r="M2190" s="170"/>
      <c r="T2190" s="171"/>
      <c r="AT2190" s="166" t="s">
        <v>328</v>
      </c>
      <c r="AU2190" s="166" t="s">
        <v>88</v>
      </c>
      <c r="AV2190" s="13" t="s">
        <v>92</v>
      </c>
      <c r="AW2190" s="13" t="s">
        <v>31</v>
      </c>
      <c r="AX2190" s="13" t="s">
        <v>76</v>
      </c>
      <c r="AY2190" s="166" t="s">
        <v>317</v>
      </c>
    </row>
    <row r="2191" spans="2:65" s="14" customFormat="1" ht="10">
      <c r="B2191" s="172"/>
      <c r="D2191" s="158" t="s">
        <v>328</v>
      </c>
      <c r="E2191" s="173" t="s">
        <v>1</v>
      </c>
      <c r="F2191" s="174" t="s">
        <v>332</v>
      </c>
      <c r="H2191" s="175">
        <v>53</v>
      </c>
      <c r="I2191" s="176"/>
      <c r="L2191" s="172"/>
      <c r="M2191" s="177"/>
      <c r="T2191" s="178"/>
      <c r="AT2191" s="173" t="s">
        <v>328</v>
      </c>
      <c r="AU2191" s="173" t="s">
        <v>88</v>
      </c>
      <c r="AV2191" s="14" t="s">
        <v>323</v>
      </c>
      <c r="AW2191" s="14" t="s">
        <v>31</v>
      </c>
      <c r="AX2191" s="14" t="s">
        <v>83</v>
      </c>
      <c r="AY2191" s="173" t="s">
        <v>317</v>
      </c>
    </row>
    <row r="2192" spans="2:65" s="1" customFormat="1" ht="21.75" customHeight="1">
      <c r="B2192" s="142"/>
      <c r="C2192" s="179" t="s">
        <v>2806</v>
      </c>
      <c r="D2192" s="179" t="s">
        <v>454</v>
      </c>
      <c r="E2192" s="180" t="s">
        <v>2807</v>
      </c>
      <c r="F2192" s="181" t="s">
        <v>2808</v>
      </c>
      <c r="G2192" s="182" t="s">
        <v>467</v>
      </c>
      <c r="H2192" s="183">
        <v>45</v>
      </c>
      <c r="I2192" s="184"/>
      <c r="J2192" s="185">
        <f>ROUND(I2192*H2192,2)</f>
        <v>0</v>
      </c>
      <c r="K2192" s="186"/>
      <c r="L2192" s="187"/>
      <c r="M2192" s="188" t="s">
        <v>1</v>
      </c>
      <c r="N2192" s="189" t="s">
        <v>42</v>
      </c>
      <c r="P2192" s="153">
        <f>O2192*H2192</f>
        <v>0</v>
      </c>
      <c r="Q2192" s="153">
        <v>2.1319999999999999E-2</v>
      </c>
      <c r="R2192" s="153">
        <f>Q2192*H2192</f>
        <v>0.95939999999999992</v>
      </c>
      <c r="S2192" s="153">
        <v>0</v>
      </c>
      <c r="T2192" s="154">
        <f>S2192*H2192</f>
        <v>0</v>
      </c>
      <c r="AR2192" s="155" t="s">
        <v>481</v>
      </c>
      <c r="AT2192" s="155" t="s">
        <v>454</v>
      </c>
      <c r="AU2192" s="155" t="s">
        <v>88</v>
      </c>
      <c r="AY2192" s="16" t="s">
        <v>317</v>
      </c>
      <c r="BE2192" s="156">
        <f>IF(N2192="základná",J2192,0)</f>
        <v>0</v>
      </c>
      <c r="BF2192" s="156">
        <f>IF(N2192="znížená",J2192,0)</f>
        <v>0</v>
      </c>
      <c r="BG2192" s="156">
        <f>IF(N2192="zákl. prenesená",J2192,0)</f>
        <v>0</v>
      </c>
      <c r="BH2192" s="156">
        <f>IF(N2192="zníž. prenesená",J2192,0)</f>
        <v>0</v>
      </c>
      <c r="BI2192" s="156">
        <f>IF(N2192="nulová",J2192,0)</f>
        <v>0</v>
      </c>
      <c r="BJ2192" s="16" t="s">
        <v>88</v>
      </c>
      <c r="BK2192" s="156">
        <f>ROUND(I2192*H2192,2)</f>
        <v>0</v>
      </c>
      <c r="BL2192" s="16" t="s">
        <v>396</v>
      </c>
      <c r="BM2192" s="155" t="s">
        <v>2809</v>
      </c>
    </row>
    <row r="2193" spans="2:65" s="12" customFormat="1" ht="10">
      <c r="B2193" s="157"/>
      <c r="D2193" s="158" t="s">
        <v>328</v>
      </c>
      <c r="E2193" s="159" t="s">
        <v>1</v>
      </c>
      <c r="F2193" s="160" t="s">
        <v>2797</v>
      </c>
      <c r="H2193" s="161">
        <v>11</v>
      </c>
      <c r="I2193" s="162"/>
      <c r="L2193" s="157"/>
      <c r="M2193" s="163"/>
      <c r="T2193" s="164"/>
      <c r="AT2193" s="159" t="s">
        <v>328</v>
      </c>
      <c r="AU2193" s="159" t="s">
        <v>88</v>
      </c>
      <c r="AV2193" s="12" t="s">
        <v>88</v>
      </c>
      <c r="AW2193" s="12" t="s">
        <v>31</v>
      </c>
      <c r="AX2193" s="12" t="s">
        <v>76</v>
      </c>
      <c r="AY2193" s="159" t="s">
        <v>317</v>
      </c>
    </row>
    <row r="2194" spans="2:65" s="13" customFormat="1" ht="10">
      <c r="B2194" s="165"/>
      <c r="D2194" s="158" t="s">
        <v>328</v>
      </c>
      <c r="E2194" s="166" t="s">
        <v>1</v>
      </c>
      <c r="F2194" s="167" t="s">
        <v>1516</v>
      </c>
      <c r="H2194" s="168">
        <v>11</v>
      </c>
      <c r="I2194" s="169"/>
      <c r="L2194" s="165"/>
      <c r="M2194" s="170"/>
      <c r="T2194" s="171"/>
      <c r="AT2194" s="166" t="s">
        <v>328</v>
      </c>
      <c r="AU2194" s="166" t="s">
        <v>88</v>
      </c>
      <c r="AV2194" s="13" t="s">
        <v>92</v>
      </c>
      <c r="AW2194" s="13" t="s">
        <v>31</v>
      </c>
      <c r="AX2194" s="13" t="s">
        <v>76</v>
      </c>
      <c r="AY2194" s="166" t="s">
        <v>317</v>
      </c>
    </row>
    <row r="2195" spans="2:65" s="12" customFormat="1" ht="10">
      <c r="B2195" s="157"/>
      <c r="D2195" s="158" t="s">
        <v>328</v>
      </c>
      <c r="E2195" s="159" t="s">
        <v>1</v>
      </c>
      <c r="F2195" s="160" t="s">
        <v>2799</v>
      </c>
      <c r="H2195" s="161">
        <v>10</v>
      </c>
      <c r="I2195" s="162"/>
      <c r="L2195" s="157"/>
      <c r="M2195" s="163"/>
      <c r="T2195" s="164"/>
      <c r="AT2195" s="159" t="s">
        <v>328</v>
      </c>
      <c r="AU2195" s="159" t="s">
        <v>88</v>
      </c>
      <c r="AV2195" s="12" t="s">
        <v>88</v>
      </c>
      <c r="AW2195" s="12" t="s">
        <v>31</v>
      </c>
      <c r="AX2195" s="12" t="s">
        <v>76</v>
      </c>
      <c r="AY2195" s="159" t="s">
        <v>317</v>
      </c>
    </row>
    <row r="2196" spans="2:65" s="13" customFormat="1" ht="10">
      <c r="B2196" s="165"/>
      <c r="D2196" s="158" t="s">
        <v>328</v>
      </c>
      <c r="E2196" s="166" t="s">
        <v>1</v>
      </c>
      <c r="F2196" s="167" t="s">
        <v>1518</v>
      </c>
      <c r="H2196" s="168">
        <v>10</v>
      </c>
      <c r="I2196" s="169"/>
      <c r="L2196" s="165"/>
      <c r="M2196" s="170"/>
      <c r="T2196" s="171"/>
      <c r="AT2196" s="166" t="s">
        <v>328</v>
      </c>
      <c r="AU2196" s="166" t="s">
        <v>88</v>
      </c>
      <c r="AV2196" s="13" t="s">
        <v>92</v>
      </c>
      <c r="AW2196" s="13" t="s">
        <v>31</v>
      </c>
      <c r="AX2196" s="13" t="s">
        <v>76</v>
      </c>
      <c r="AY2196" s="166" t="s">
        <v>317</v>
      </c>
    </row>
    <row r="2197" spans="2:65" s="12" customFormat="1" ht="10">
      <c r="B2197" s="157"/>
      <c r="D2197" s="158" t="s">
        <v>328</v>
      </c>
      <c r="E2197" s="159" t="s">
        <v>1</v>
      </c>
      <c r="F2197" s="160" t="s">
        <v>2801</v>
      </c>
      <c r="H2197" s="161">
        <v>9</v>
      </c>
      <c r="I2197" s="162"/>
      <c r="L2197" s="157"/>
      <c r="M2197" s="163"/>
      <c r="T2197" s="164"/>
      <c r="AT2197" s="159" t="s">
        <v>328</v>
      </c>
      <c r="AU2197" s="159" t="s">
        <v>88</v>
      </c>
      <c r="AV2197" s="12" t="s">
        <v>88</v>
      </c>
      <c r="AW2197" s="12" t="s">
        <v>31</v>
      </c>
      <c r="AX2197" s="12" t="s">
        <v>76</v>
      </c>
      <c r="AY2197" s="159" t="s">
        <v>317</v>
      </c>
    </row>
    <row r="2198" spans="2:65" s="13" customFormat="1" ht="10">
      <c r="B2198" s="165"/>
      <c r="D2198" s="158" t="s">
        <v>328</v>
      </c>
      <c r="E2198" s="166" t="s">
        <v>1</v>
      </c>
      <c r="F2198" s="167" t="s">
        <v>1520</v>
      </c>
      <c r="H2198" s="168">
        <v>9</v>
      </c>
      <c r="I2198" s="169"/>
      <c r="L2198" s="165"/>
      <c r="M2198" s="170"/>
      <c r="T2198" s="171"/>
      <c r="AT2198" s="166" t="s">
        <v>328</v>
      </c>
      <c r="AU2198" s="166" t="s">
        <v>88</v>
      </c>
      <c r="AV2198" s="13" t="s">
        <v>92</v>
      </c>
      <c r="AW2198" s="13" t="s">
        <v>31</v>
      </c>
      <c r="AX2198" s="13" t="s">
        <v>76</v>
      </c>
      <c r="AY2198" s="166" t="s">
        <v>317</v>
      </c>
    </row>
    <row r="2199" spans="2:65" s="12" customFormat="1" ht="10">
      <c r="B2199" s="157"/>
      <c r="D2199" s="158" t="s">
        <v>328</v>
      </c>
      <c r="E2199" s="159" t="s">
        <v>1</v>
      </c>
      <c r="F2199" s="160" t="s">
        <v>2797</v>
      </c>
      <c r="H2199" s="161">
        <v>11</v>
      </c>
      <c r="I2199" s="162"/>
      <c r="L2199" s="157"/>
      <c r="M2199" s="163"/>
      <c r="T2199" s="164"/>
      <c r="AT2199" s="159" t="s">
        <v>328</v>
      </c>
      <c r="AU2199" s="159" t="s">
        <v>88</v>
      </c>
      <c r="AV2199" s="12" t="s">
        <v>88</v>
      </c>
      <c r="AW2199" s="12" t="s">
        <v>31</v>
      </c>
      <c r="AX2199" s="12" t="s">
        <v>76</v>
      </c>
      <c r="AY2199" s="159" t="s">
        <v>317</v>
      </c>
    </row>
    <row r="2200" spans="2:65" s="13" customFormat="1" ht="10">
      <c r="B2200" s="165"/>
      <c r="D2200" s="158" t="s">
        <v>328</v>
      </c>
      <c r="E2200" s="166" t="s">
        <v>1</v>
      </c>
      <c r="F2200" s="167" t="s">
        <v>2803</v>
      </c>
      <c r="H2200" s="168">
        <v>11</v>
      </c>
      <c r="I2200" s="169"/>
      <c r="L2200" s="165"/>
      <c r="M2200" s="170"/>
      <c r="T2200" s="171"/>
      <c r="AT2200" s="166" t="s">
        <v>328</v>
      </c>
      <c r="AU2200" s="166" t="s">
        <v>88</v>
      </c>
      <c r="AV2200" s="13" t="s">
        <v>92</v>
      </c>
      <c r="AW2200" s="13" t="s">
        <v>31</v>
      </c>
      <c r="AX2200" s="13" t="s">
        <v>76</v>
      </c>
      <c r="AY2200" s="166" t="s">
        <v>317</v>
      </c>
    </row>
    <row r="2201" spans="2:65" s="12" customFormat="1" ht="10">
      <c r="B2201" s="157"/>
      <c r="D2201" s="158" t="s">
        <v>328</v>
      </c>
      <c r="E2201" s="159" t="s">
        <v>1</v>
      </c>
      <c r="F2201" s="160" t="s">
        <v>2804</v>
      </c>
      <c r="H2201" s="161">
        <v>4</v>
      </c>
      <c r="I2201" s="162"/>
      <c r="L2201" s="157"/>
      <c r="M2201" s="163"/>
      <c r="T2201" s="164"/>
      <c r="AT2201" s="159" t="s">
        <v>328</v>
      </c>
      <c r="AU2201" s="159" t="s">
        <v>88</v>
      </c>
      <c r="AV2201" s="12" t="s">
        <v>88</v>
      </c>
      <c r="AW2201" s="12" t="s">
        <v>31</v>
      </c>
      <c r="AX2201" s="12" t="s">
        <v>76</v>
      </c>
      <c r="AY2201" s="159" t="s">
        <v>317</v>
      </c>
    </row>
    <row r="2202" spans="2:65" s="13" customFormat="1" ht="10">
      <c r="B2202" s="165"/>
      <c r="D2202" s="158" t="s">
        <v>328</v>
      </c>
      <c r="E2202" s="166" t="s">
        <v>1</v>
      </c>
      <c r="F2202" s="167" t="s">
        <v>2805</v>
      </c>
      <c r="H2202" s="168">
        <v>4</v>
      </c>
      <c r="I2202" s="169"/>
      <c r="L2202" s="165"/>
      <c r="M2202" s="170"/>
      <c r="T2202" s="171"/>
      <c r="AT2202" s="166" t="s">
        <v>328</v>
      </c>
      <c r="AU2202" s="166" t="s">
        <v>88</v>
      </c>
      <c r="AV2202" s="13" t="s">
        <v>92</v>
      </c>
      <c r="AW2202" s="13" t="s">
        <v>31</v>
      </c>
      <c r="AX2202" s="13" t="s">
        <v>76</v>
      </c>
      <c r="AY2202" s="166" t="s">
        <v>317</v>
      </c>
    </row>
    <row r="2203" spans="2:65" s="14" customFormat="1" ht="10">
      <c r="B2203" s="172"/>
      <c r="D2203" s="158" t="s">
        <v>328</v>
      </c>
      <c r="E2203" s="173" t="s">
        <v>1</v>
      </c>
      <c r="F2203" s="174" t="s">
        <v>332</v>
      </c>
      <c r="H2203" s="175">
        <v>45</v>
      </c>
      <c r="I2203" s="176"/>
      <c r="L2203" s="172"/>
      <c r="M2203" s="177"/>
      <c r="T2203" s="178"/>
      <c r="AT2203" s="173" t="s">
        <v>328</v>
      </c>
      <c r="AU2203" s="173" t="s">
        <v>88</v>
      </c>
      <c r="AV2203" s="14" t="s">
        <v>323</v>
      </c>
      <c r="AW2203" s="14" t="s">
        <v>31</v>
      </c>
      <c r="AX2203" s="14" t="s">
        <v>83</v>
      </c>
      <c r="AY2203" s="173" t="s">
        <v>317</v>
      </c>
    </row>
    <row r="2204" spans="2:65" s="1" customFormat="1" ht="24.15" customHeight="1">
      <c r="B2204" s="142"/>
      <c r="C2204" s="179" t="s">
        <v>2810</v>
      </c>
      <c r="D2204" s="179" t="s">
        <v>454</v>
      </c>
      <c r="E2204" s="180" t="s">
        <v>2811</v>
      </c>
      <c r="F2204" s="181" t="s">
        <v>2812</v>
      </c>
      <c r="G2204" s="182" t="s">
        <v>467</v>
      </c>
      <c r="H2204" s="183">
        <v>8</v>
      </c>
      <c r="I2204" s="184"/>
      <c r="J2204" s="185">
        <f>ROUND(I2204*H2204,2)</f>
        <v>0</v>
      </c>
      <c r="K2204" s="186"/>
      <c r="L2204" s="187"/>
      <c r="M2204" s="188" t="s">
        <v>1</v>
      </c>
      <c r="N2204" s="189" t="s">
        <v>42</v>
      </c>
      <c r="P2204" s="153">
        <f>O2204*H2204</f>
        <v>0</v>
      </c>
      <c r="Q2204" s="153">
        <v>5.1909999999999998E-2</v>
      </c>
      <c r="R2204" s="153">
        <f>Q2204*H2204</f>
        <v>0.41527999999999998</v>
      </c>
      <c r="S2204" s="153">
        <v>0</v>
      </c>
      <c r="T2204" s="154">
        <f>S2204*H2204</f>
        <v>0</v>
      </c>
      <c r="AR2204" s="155" t="s">
        <v>481</v>
      </c>
      <c r="AT2204" s="155" t="s">
        <v>454</v>
      </c>
      <c r="AU2204" s="155" t="s">
        <v>88</v>
      </c>
      <c r="AY2204" s="16" t="s">
        <v>317</v>
      </c>
      <c r="BE2204" s="156">
        <f>IF(N2204="základná",J2204,0)</f>
        <v>0</v>
      </c>
      <c r="BF2204" s="156">
        <f>IF(N2204="znížená",J2204,0)</f>
        <v>0</v>
      </c>
      <c r="BG2204" s="156">
        <f>IF(N2204="zákl. prenesená",J2204,0)</f>
        <v>0</v>
      </c>
      <c r="BH2204" s="156">
        <f>IF(N2204="zníž. prenesená",J2204,0)</f>
        <v>0</v>
      </c>
      <c r="BI2204" s="156">
        <f>IF(N2204="nulová",J2204,0)</f>
        <v>0</v>
      </c>
      <c r="BJ2204" s="16" t="s">
        <v>88</v>
      </c>
      <c r="BK2204" s="156">
        <f>ROUND(I2204*H2204,2)</f>
        <v>0</v>
      </c>
      <c r="BL2204" s="16" t="s">
        <v>396</v>
      </c>
      <c r="BM2204" s="155" t="s">
        <v>2813</v>
      </c>
    </row>
    <row r="2205" spans="2:65" s="12" customFormat="1" ht="10">
      <c r="B2205" s="157"/>
      <c r="D2205" s="158" t="s">
        <v>328</v>
      </c>
      <c r="E2205" s="159" t="s">
        <v>1</v>
      </c>
      <c r="F2205" s="160" t="s">
        <v>2798</v>
      </c>
      <c r="H2205" s="161">
        <v>4</v>
      </c>
      <c r="I2205" s="162"/>
      <c r="L2205" s="157"/>
      <c r="M2205" s="163"/>
      <c r="T2205" s="164"/>
      <c r="AT2205" s="159" t="s">
        <v>328</v>
      </c>
      <c r="AU2205" s="159" t="s">
        <v>88</v>
      </c>
      <c r="AV2205" s="12" t="s">
        <v>88</v>
      </c>
      <c r="AW2205" s="12" t="s">
        <v>31</v>
      </c>
      <c r="AX2205" s="12" t="s">
        <v>76</v>
      </c>
      <c r="AY2205" s="159" t="s">
        <v>317</v>
      </c>
    </row>
    <row r="2206" spans="2:65" s="13" customFormat="1" ht="10">
      <c r="B2206" s="165"/>
      <c r="D2206" s="158" t="s">
        <v>328</v>
      </c>
      <c r="E2206" s="166" t="s">
        <v>1</v>
      </c>
      <c r="F2206" s="167" t="s">
        <v>1516</v>
      </c>
      <c r="H2206" s="168">
        <v>4</v>
      </c>
      <c r="I2206" s="169"/>
      <c r="L2206" s="165"/>
      <c r="M2206" s="170"/>
      <c r="T2206" s="171"/>
      <c r="AT2206" s="166" t="s">
        <v>328</v>
      </c>
      <c r="AU2206" s="166" t="s">
        <v>88</v>
      </c>
      <c r="AV2206" s="13" t="s">
        <v>92</v>
      </c>
      <c r="AW2206" s="13" t="s">
        <v>31</v>
      </c>
      <c r="AX2206" s="13" t="s">
        <v>76</v>
      </c>
      <c r="AY2206" s="166" t="s">
        <v>317</v>
      </c>
    </row>
    <row r="2207" spans="2:65" s="12" customFormat="1" ht="10">
      <c r="B2207" s="157"/>
      <c r="D2207" s="158" t="s">
        <v>328</v>
      </c>
      <c r="E2207" s="159" t="s">
        <v>1</v>
      </c>
      <c r="F2207" s="160" t="s">
        <v>2800</v>
      </c>
      <c r="H2207" s="161">
        <v>2</v>
      </c>
      <c r="I2207" s="162"/>
      <c r="L2207" s="157"/>
      <c r="M2207" s="163"/>
      <c r="T2207" s="164"/>
      <c r="AT2207" s="159" t="s">
        <v>328</v>
      </c>
      <c r="AU2207" s="159" t="s">
        <v>88</v>
      </c>
      <c r="AV2207" s="12" t="s">
        <v>88</v>
      </c>
      <c r="AW2207" s="12" t="s">
        <v>31</v>
      </c>
      <c r="AX2207" s="12" t="s">
        <v>76</v>
      </c>
      <c r="AY2207" s="159" t="s">
        <v>317</v>
      </c>
    </row>
    <row r="2208" spans="2:65" s="13" customFormat="1" ht="10">
      <c r="B2208" s="165"/>
      <c r="D2208" s="158" t="s">
        <v>328</v>
      </c>
      <c r="E2208" s="166" t="s">
        <v>1</v>
      </c>
      <c r="F2208" s="167" t="s">
        <v>1518</v>
      </c>
      <c r="H2208" s="168">
        <v>2</v>
      </c>
      <c r="I2208" s="169"/>
      <c r="L2208" s="165"/>
      <c r="M2208" s="170"/>
      <c r="T2208" s="171"/>
      <c r="AT2208" s="166" t="s">
        <v>328</v>
      </c>
      <c r="AU2208" s="166" t="s">
        <v>88</v>
      </c>
      <c r="AV2208" s="13" t="s">
        <v>92</v>
      </c>
      <c r="AW2208" s="13" t="s">
        <v>31</v>
      </c>
      <c r="AX2208" s="13" t="s">
        <v>76</v>
      </c>
      <c r="AY2208" s="166" t="s">
        <v>317</v>
      </c>
    </row>
    <row r="2209" spans="2:65" s="12" customFormat="1" ht="10">
      <c r="B2209" s="157"/>
      <c r="D2209" s="158" t="s">
        <v>328</v>
      </c>
      <c r="E2209" s="159" t="s">
        <v>1</v>
      </c>
      <c r="F2209" s="160" t="s">
        <v>2802</v>
      </c>
      <c r="H2209" s="161">
        <v>1</v>
      </c>
      <c r="I2209" s="162"/>
      <c r="L2209" s="157"/>
      <c r="M2209" s="163"/>
      <c r="T2209" s="164"/>
      <c r="AT2209" s="159" t="s">
        <v>328</v>
      </c>
      <c r="AU2209" s="159" t="s">
        <v>88</v>
      </c>
      <c r="AV2209" s="12" t="s">
        <v>88</v>
      </c>
      <c r="AW2209" s="12" t="s">
        <v>31</v>
      </c>
      <c r="AX2209" s="12" t="s">
        <v>76</v>
      </c>
      <c r="AY2209" s="159" t="s">
        <v>317</v>
      </c>
    </row>
    <row r="2210" spans="2:65" s="13" customFormat="1" ht="10">
      <c r="B2210" s="165"/>
      <c r="D2210" s="158" t="s">
        <v>328</v>
      </c>
      <c r="E2210" s="166" t="s">
        <v>1</v>
      </c>
      <c r="F2210" s="167" t="s">
        <v>1520</v>
      </c>
      <c r="H2210" s="168">
        <v>1</v>
      </c>
      <c r="I2210" s="169"/>
      <c r="L2210" s="165"/>
      <c r="M2210" s="170"/>
      <c r="T2210" s="171"/>
      <c r="AT2210" s="166" t="s">
        <v>328</v>
      </c>
      <c r="AU2210" s="166" t="s">
        <v>88</v>
      </c>
      <c r="AV2210" s="13" t="s">
        <v>92</v>
      </c>
      <c r="AW2210" s="13" t="s">
        <v>31</v>
      </c>
      <c r="AX2210" s="13" t="s">
        <v>76</v>
      </c>
      <c r="AY2210" s="166" t="s">
        <v>317</v>
      </c>
    </row>
    <row r="2211" spans="2:65" s="12" customFormat="1" ht="10">
      <c r="B2211" s="157"/>
      <c r="D2211" s="158" t="s">
        <v>328</v>
      </c>
      <c r="E2211" s="159" t="s">
        <v>1</v>
      </c>
      <c r="F2211" s="160" t="s">
        <v>2802</v>
      </c>
      <c r="H2211" s="161">
        <v>1</v>
      </c>
      <c r="I2211" s="162"/>
      <c r="L2211" s="157"/>
      <c r="M2211" s="163"/>
      <c r="T2211" s="164"/>
      <c r="AT2211" s="159" t="s">
        <v>328</v>
      </c>
      <c r="AU2211" s="159" t="s">
        <v>88</v>
      </c>
      <c r="AV2211" s="12" t="s">
        <v>88</v>
      </c>
      <c r="AW2211" s="12" t="s">
        <v>31</v>
      </c>
      <c r="AX2211" s="12" t="s">
        <v>76</v>
      </c>
      <c r="AY2211" s="159" t="s">
        <v>317</v>
      </c>
    </row>
    <row r="2212" spans="2:65" s="13" customFormat="1" ht="10">
      <c r="B2212" s="165"/>
      <c r="D2212" s="158" t="s">
        <v>328</v>
      </c>
      <c r="E2212" s="166" t="s">
        <v>1</v>
      </c>
      <c r="F2212" s="167" t="s">
        <v>2803</v>
      </c>
      <c r="H2212" s="168">
        <v>1</v>
      </c>
      <c r="I2212" s="169"/>
      <c r="L2212" s="165"/>
      <c r="M2212" s="170"/>
      <c r="T2212" s="171"/>
      <c r="AT2212" s="166" t="s">
        <v>328</v>
      </c>
      <c r="AU2212" s="166" t="s">
        <v>88</v>
      </c>
      <c r="AV2212" s="13" t="s">
        <v>92</v>
      </c>
      <c r="AW2212" s="13" t="s">
        <v>31</v>
      </c>
      <c r="AX2212" s="13" t="s">
        <v>76</v>
      </c>
      <c r="AY2212" s="166" t="s">
        <v>317</v>
      </c>
    </row>
    <row r="2213" spans="2:65" s="14" customFormat="1" ht="10">
      <c r="B2213" s="172"/>
      <c r="D2213" s="158" t="s">
        <v>328</v>
      </c>
      <c r="E2213" s="173" t="s">
        <v>1</v>
      </c>
      <c r="F2213" s="174" t="s">
        <v>332</v>
      </c>
      <c r="H2213" s="175">
        <v>8</v>
      </c>
      <c r="I2213" s="176"/>
      <c r="L2213" s="172"/>
      <c r="M2213" s="177"/>
      <c r="T2213" s="178"/>
      <c r="AT2213" s="173" t="s">
        <v>328</v>
      </c>
      <c r="AU2213" s="173" t="s">
        <v>88</v>
      </c>
      <c r="AV2213" s="14" t="s">
        <v>323</v>
      </c>
      <c r="AW2213" s="14" t="s">
        <v>31</v>
      </c>
      <c r="AX2213" s="14" t="s">
        <v>83</v>
      </c>
      <c r="AY2213" s="173" t="s">
        <v>317</v>
      </c>
    </row>
    <row r="2214" spans="2:65" s="1" customFormat="1" ht="24.15" customHeight="1">
      <c r="B2214" s="142"/>
      <c r="C2214" s="143" t="s">
        <v>2814</v>
      </c>
      <c r="D2214" s="143" t="s">
        <v>319</v>
      </c>
      <c r="E2214" s="144" t="s">
        <v>2815</v>
      </c>
      <c r="F2214" s="145" t="s">
        <v>2816</v>
      </c>
      <c r="G2214" s="146" t="s">
        <v>639</v>
      </c>
      <c r="H2214" s="198"/>
      <c r="I2214" s="148"/>
      <c r="J2214" s="149">
        <f>ROUND(I2214*H2214,2)</f>
        <v>0</v>
      </c>
      <c r="K2214" s="150"/>
      <c r="L2214" s="31"/>
      <c r="M2214" s="151" t="s">
        <v>1</v>
      </c>
      <c r="N2214" s="152" t="s">
        <v>42</v>
      </c>
      <c r="P2214" s="153">
        <f>O2214*H2214</f>
        <v>0</v>
      </c>
      <c r="Q2214" s="153">
        <v>0</v>
      </c>
      <c r="R2214" s="153">
        <f>Q2214*H2214</f>
        <v>0</v>
      </c>
      <c r="S2214" s="153">
        <v>0</v>
      </c>
      <c r="T2214" s="154">
        <f>S2214*H2214</f>
        <v>0</v>
      </c>
      <c r="AR2214" s="155" t="s">
        <v>396</v>
      </c>
      <c r="AT2214" s="155" t="s">
        <v>319</v>
      </c>
      <c r="AU2214" s="155" t="s">
        <v>88</v>
      </c>
      <c r="AY2214" s="16" t="s">
        <v>317</v>
      </c>
      <c r="BE2214" s="156">
        <f>IF(N2214="základná",J2214,0)</f>
        <v>0</v>
      </c>
      <c r="BF2214" s="156">
        <f>IF(N2214="znížená",J2214,0)</f>
        <v>0</v>
      </c>
      <c r="BG2214" s="156">
        <f>IF(N2214="zákl. prenesená",J2214,0)</f>
        <v>0</v>
      </c>
      <c r="BH2214" s="156">
        <f>IF(N2214="zníž. prenesená",J2214,0)</f>
        <v>0</v>
      </c>
      <c r="BI2214" s="156">
        <f>IF(N2214="nulová",J2214,0)</f>
        <v>0</v>
      </c>
      <c r="BJ2214" s="16" t="s">
        <v>88</v>
      </c>
      <c r="BK2214" s="156">
        <f>ROUND(I2214*H2214,2)</f>
        <v>0</v>
      </c>
      <c r="BL2214" s="16" t="s">
        <v>396</v>
      </c>
      <c r="BM2214" s="155" t="s">
        <v>2817</v>
      </c>
    </row>
    <row r="2215" spans="2:65" s="11" customFormat="1" ht="22.75" customHeight="1">
      <c r="B2215" s="130"/>
      <c r="D2215" s="131" t="s">
        <v>75</v>
      </c>
      <c r="E2215" s="140" t="s">
        <v>2818</v>
      </c>
      <c r="F2215" s="140" t="s">
        <v>2819</v>
      </c>
      <c r="I2215" s="133"/>
      <c r="J2215" s="141">
        <f>BK2215</f>
        <v>0</v>
      </c>
      <c r="L2215" s="130"/>
      <c r="M2215" s="135"/>
      <c r="P2215" s="136">
        <f>SUM(P2216:P2346)</f>
        <v>0</v>
      </c>
      <c r="R2215" s="136">
        <f>SUM(R2216:R2346)</f>
        <v>0.40090609999999999</v>
      </c>
      <c r="T2215" s="137">
        <f>SUM(T2216:T2346)</f>
        <v>0</v>
      </c>
      <c r="AR2215" s="131" t="s">
        <v>88</v>
      </c>
      <c r="AT2215" s="138" t="s">
        <v>75</v>
      </c>
      <c r="AU2215" s="138" t="s">
        <v>83</v>
      </c>
      <c r="AY2215" s="131" t="s">
        <v>317</v>
      </c>
      <c r="BK2215" s="139">
        <f>SUM(BK2216:BK2346)</f>
        <v>0</v>
      </c>
    </row>
    <row r="2216" spans="2:65" s="1" customFormat="1" ht="24.15" customHeight="1">
      <c r="B2216" s="142"/>
      <c r="C2216" s="143" t="s">
        <v>555</v>
      </c>
      <c r="D2216" s="143" t="s">
        <v>319</v>
      </c>
      <c r="E2216" s="144" t="s">
        <v>2820</v>
      </c>
      <c r="F2216" s="145" t="s">
        <v>2821</v>
      </c>
      <c r="G2216" s="146" t="s">
        <v>444</v>
      </c>
      <c r="H2216" s="147">
        <v>216.70599999999999</v>
      </c>
      <c r="I2216" s="148"/>
      <c r="J2216" s="149">
        <f>ROUND(I2216*H2216,2)</f>
        <v>0</v>
      </c>
      <c r="K2216" s="150"/>
      <c r="L2216" s="31"/>
      <c r="M2216" s="151" t="s">
        <v>1</v>
      </c>
      <c r="N2216" s="152" t="s">
        <v>42</v>
      </c>
      <c r="P2216" s="153">
        <f>O2216*H2216</f>
        <v>0</v>
      </c>
      <c r="Q2216" s="153">
        <v>1.8500000000000001E-3</v>
      </c>
      <c r="R2216" s="153">
        <f>Q2216*H2216</f>
        <v>0.40090609999999999</v>
      </c>
      <c r="S2216" s="153">
        <v>0</v>
      </c>
      <c r="T2216" s="154">
        <f>S2216*H2216</f>
        <v>0</v>
      </c>
      <c r="AR2216" s="155" t="s">
        <v>396</v>
      </c>
      <c r="AT2216" s="155" t="s">
        <v>319</v>
      </c>
      <c r="AU2216" s="155" t="s">
        <v>88</v>
      </c>
      <c r="AY2216" s="16" t="s">
        <v>317</v>
      </c>
      <c r="BE2216" s="156">
        <f>IF(N2216="základná",J2216,0)</f>
        <v>0</v>
      </c>
      <c r="BF2216" s="156">
        <f>IF(N2216="znížená",J2216,0)</f>
        <v>0</v>
      </c>
      <c r="BG2216" s="156">
        <f>IF(N2216="zákl. prenesená",J2216,0)</f>
        <v>0</v>
      </c>
      <c r="BH2216" s="156">
        <f>IF(N2216="zníž. prenesená",J2216,0)</f>
        <v>0</v>
      </c>
      <c r="BI2216" s="156">
        <f>IF(N2216="nulová",J2216,0)</f>
        <v>0</v>
      </c>
      <c r="BJ2216" s="16" t="s">
        <v>88</v>
      </c>
      <c r="BK2216" s="156">
        <f>ROUND(I2216*H2216,2)</f>
        <v>0</v>
      </c>
      <c r="BL2216" s="16" t="s">
        <v>396</v>
      </c>
      <c r="BM2216" s="155" t="s">
        <v>2822</v>
      </c>
    </row>
    <row r="2217" spans="2:65" s="12" customFormat="1" ht="10">
      <c r="B2217" s="157"/>
      <c r="D2217" s="158" t="s">
        <v>328</v>
      </c>
      <c r="E2217" s="159" t="s">
        <v>1</v>
      </c>
      <c r="F2217" s="160" t="s">
        <v>2823</v>
      </c>
      <c r="H2217" s="161">
        <v>4.5780000000000003</v>
      </c>
      <c r="I2217" s="162"/>
      <c r="L2217" s="157"/>
      <c r="M2217" s="163"/>
      <c r="T2217" s="164"/>
      <c r="AT2217" s="159" t="s">
        <v>328</v>
      </c>
      <c r="AU2217" s="159" t="s">
        <v>88</v>
      </c>
      <c r="AV2217" s="12" t="s">
        <v>88</v>
      </c>
      <c r="AW2217" s="12" t="s">
        <v>31</v>
      </c>
      <c r="AX2217" s="12" t="s">
        <v>76</v>
      </c>
      <c r="AY2217" s="159" t="s">
        <v>317</v>
      </c>
    </row>
    <row r="2218" spans="2:65" s="12" customFormat="1" ht="10">
      <c r="B2218" s="157"/>
      <c r="D2218" s="158" t="s">
        <v>328</v>
      </c>
      <c r="E2218" s="159" t="s">
        <v>1</v>
      </c>
      <c r="F2218" s="160" t="s">
        <v>2824</v>
      </c>
      <c r="H2218" s="161">
        <v>6.4580000000000002</v>
      </c>
      <c r="I2218" s="162"/>
      <c r="L2218" s="157"/>
      <c r="M2218" s="163"/>
      <c r="T2218" s="164"/>
      <c r="AT2218" s="159" t="s">
        <v>328</v>
      </c>
      <c r="AU2218" s="159" t="s">
        <v>88</v>
      </c>
      <c r="AV2218" s="12" t="s">
        <v>88</v>
      </c>
      <c r="AW2218" s="12" t="s">
        <v>31</v>
      </c>
      <c r="AX2218" s="12" t="s">
        <v>76</v>
      </c>
      <c r="AY2218" s="159" t="s">
        <v>317</v>
      </c>
    </row>
    <row r="2219" spans="2:65" s="12" customFormat="1" ht="10">
      <c r="B2219" s="157"/>
      <c r="D2219" s="158" t="s">
        <v>328</v>
      </c>
      <c r="E2219" s="159" t="s">
        <v>1</v>
      </c>
      <c r="F2219" s="160" t="s">
        <v>2825</v>
      </c>
      <c r="H2219" s="161">
        <v>12.285</v>
      </c>
      <c r="I2219" s="162"/>
      <c r="L2219" s="157"/>
      <c r="M2219" s="163"/>
      <c r="T2219" s="164"/>
      <c r="AT2219" s="159" t="s">
        <v>328</v>
      </c>
      <c r="AU2219" s="159" t="s">
        <v>88</v>
      </c>
      <c r="AV2219" s="12" t="s">
        <v>88</v>
      </c>
      <c r="AW2219" s="12" t="s">
        <v>31</v>
      </c>
      <c r="AX2219" s="12" t="s">
        <v>76</v>
      </c>
      <c r="AY2219" s="159" t="s">
        <v>317</v>
      </c>
    </row>
    <row r="2220" spans="2:65" s="12" customFormat="1" ht="10">
      <c r="B2220" s="157"/>
      <c r="D2220" s="158" t="s">
        <v>328</v>
      </c>
      <c r="E2220" s="159" t="s">
        <v>1</v>
      </c>
      <c r="F2220" s="160" t="s">
        <v>2826</v>
      </c>
      <c r="H2220" s="161">
        <v>13.818</v>
      </c>
      <c r="I2220" s="162"/>
      <c r="L2220" s="157"/>
      <c r="M2220" s="163"/>
      <c r="T2220" s="164"/>
      <c r="AT2220" s="159" t="s">
        <v>328</v>
      </c>
      <c r="AU2220" s="159" t="s">
        <v>88</v>
      </c>
      <c r="AV2220" s="12" t="s">
        <v>88</v>
      </c>
      <c r="AW2220" s="12" t="s">
        <v>31</v>
      </c>
      <c r="AX2220" s="12" t="s">
        <v>76</v>
      </c>
      <c r="AY2220" s="159" t="s">
        <v>317</v>
      </c>
    </row>
    <row r="2221" spans="2:65" s="12" customFormat="1" ht="10">
      <c r="B2221" s="157"/>
      <c r="D2221" s="158" t="s">
        <v>328</v>
      </c>
      <c r="E2221" s="159" t="s">
        <v>1</v>
      </c>
      <c r="F2221" s="160" t="s">
        <v>2827</v>
      </c>
      <c r="H2221" s="161">
        <v>2.835</v>
      </c>
      <c r="I2221" s="162"/>
      <c r="L2221" s="157"/>
      <c r="M2221" s="163"/>
      <c r="T2221" s="164"/>
      <c r="AT2221" s="159" t="s">
        <v>328</v>
      </c>
      <c r="AU2221" s="159" t="s">
        <v>88</v>
      </c>
      <c r="AV2221" s="12" t="s">
        <v>88</v>
      </c>
      <c r="AW2221" s="12" t="s">
        <v>31</v>
      </c>
      <c r="AX2221" s="12" t="s">
        <v>76</v>
      </c>
      <c r="AY2221" s="159" t="s">
        <v>317</v>
      </c>
    </row>
    <row r="2222" spans="2:65" s="12" customFormat="1" ht="10">
      <c r="B2222" s="157"/>
      <c r="D2222" s="158" t="s">
        <v>328</v>
      </c>
      <c r="E2222" s="159" t="s">
        <v>1</v>
      </c>
      <c r="F2222" s="160" t="s">
        <v>2828</v>
      </c>
      <c r="H2222" s="161">
        <v>25.094999999999999</v>
      </c>
      <c r="I2222" s="162"/>
      <c r="L2222" s="157"/>
      <c r="M2222" s="163"/>
      <c r="T2222" s="164"/>
      <c r="AT2222" s="159" t="s">
        <v>328</v>
      </c>
      <c r="AU2222" s="159" t="s">
        <v>88</v>
      </c>
      <c r="AV2222" s="12" t="s">
        <v>88</v>
      </c>
      <c r="AW2222" s="12" t="s">
        <v>31</v>
      </c>
      <c r="AX2222" s="12" t="s">
        <v>76</v>
      </c>
      <c r="AY2222" s="159" t="s">
        <v>317</v>
      </c>
    </row>
    <row r="2223" spans="2:65" s="13" customFormat="1" ht="10">
      <c r="B2223" s="165"/>
      <c r="D2223" s="158" t="s">
        <v>328</v>
      </c>
      <c r="E2223" s="166" t="s">
        <v>1</v>
      </c>
      <c r="F2223" s="167" t="s">
        <v>1248</v>
      </c>
      <c r="H2223" s="168">
        <v>65.069000000000003</v>
      </c>
      <c r="I2223" s="169"/>
      <c r="L2223" s="165"/>
      <c r="M2223" s="170"/>
      <c r="T2223" s="171"/>
      <c r="AT2223" s="166" t="s">
        <v>328</v>
      </c>
      <c r="AU2223" s="166" t="s">
        <v>88</v>
      </c>
      <c r="AV2223" s="13" t="s">
        <v>92</v>
      </c>
      <c r="AW2223" s="13" t="s">
        <v>31</v>
      </c>
      <c r="AX2223" s="13" t="s">
        <v>76</v>
      </c>
      <c r="AY2223" s="166" t="s">
        <v>317</v>
      </c>
    </row>
    <row r="2224" spans="2:65" s="12" customFormat="1" ht="10">
      <c r="B2224" s="157"/>
      <c r="D2224" s="158" t="s">
        <v>328</v>
      </c>
      <c r="E2224" s="159" t="s">
        <v>1</v>
      </c>
      <c r="F2224" s="160" t="s">
        <v>2829</v>
      </c>
      <c r="H2224" s="161">
        <v>6.9720000000000004</v>
      </c>
      <c r="I2224" s="162"/>
      <c r="L2224" s="157"/>
      <c r="M2224" s="163"/>
      <c r="T2224" s="164"/>
      <c r="AT2224" s="159" t="s">
        <v>328</v>
      </c>
      <c r="AU2224" s="159" t="s">
        <v>88</v>
      </c>
      <c r="AV2224" s="12" t="s">
        <v>88</v>
      </c>
      <c r="AW2224" s="12" t="s">
        <v>31</v>
      </c>
      <c r="AX2224" s="12" t="s">
        <v>76</v>
      </c>
      <c r="AY2224" s="159" t="s">
        <v>317</v>
      </c>
    </row>
    <row r="2225" spans="2:51" s="12" customFormat="1" ht="10">
      <c r="B2225" s="157"/>
      <c r="D2225" s="158" t="s">
        <v>328</v>
      </c>
      <c r="E2225" s="159" t="s">
        <v>1</v>
      </c>
      <c r="F2225" s="160" t="s">
        <v>2830</v>
      </c>
      <c r="H2225" s="161">
        <v>10.532</v>
      </c>
      <c r="I2225" s="162"/>
      <c r="L2225" s="157"/>
      <c r="M2225" s="163"/>
      <c r="T2225" s="164"/>
      <c r="AT2225" s="159" t="s">
        <v>328</v>
      </c>
      <c r="AU2225" s="159" t="s">
        <v>88</v>
      </c>
      <c r="AV2225" s="12" t="s">
        <v>88</v>
      </c>
      <c r="AW2225" s="12" t="s">
        <v>31</v>
      </c>
      <c r="AX2225" s="12" t="s">
        <v>76</v>
      </c>
      <c r="AY2225" s="159" t="s">
        <v>317</v>
      </c>
    </row>
    <row r="2226" spans="2:51" s="12" customFormat="1" ht="10">
      <c r="B2226" s="157"/>
      <c r="D2226" s="158" t="s">
        <v>328</v>
      </c>
      <c r="E2226" s="159" t="s">
        <v>1</v>
      </c>
      <c r="F2226" s="160" t="s">
        <v>2831</v>
      </c>
      <c r="H2226" s="161">
        <v>7.4029999999999996</v>
      </c>
      <c r="I2226" s="162"/>
      <c r="L2226" s="157"/>
      <c r="M2226" s="163"/>
      <c r="T2226" s="164"/>
      <c r="AT2226" s="159" t="s">
        <v>328</v>
      </c>
      <c r="AU2226" s="159" t="s">
        <v>88</v>
      </c>
      <c r="AV2226" s="12" t="s">
        <v>88</v>
      </c>
      <c r="AW2226" s="12" t="s">
        <v>31</v>
      </c>
      <c r="AX2226" s="12" t="s">
        <v>76</v>
      </c>
      <c r="AY2226" s="159" t="s">
        <v>317</v>
      </c>
    </row>
    <row r="2227" spans="2:51" s="12" customFormat="1" ht="10">
      <c r="B2227" s="157"/>
      <c r="D2227" s="158" t="s">
        <v>328</v>
      </c>
      <c r="E2227" s="159" t="s">
        <v>1</v>
      </c>
      <c r="F2227" s="160" t="s">
        <v>2832</v>
      </c>
      <c r="H2227" s="161">
        <v>10.952</v>
      </c>
      <c r="I2227" s="162"/>
      <c r="L2227" s="157"/>
      <c r="M2227" s="163"/>
      <c r="T2227" s="164"/>
      <c r="AT2227" s="159" t="s">
        <v>328</v>
      </c>
      <c r="AU2227" s="159" t="s">
        <v>88</v>
      </c>
      <c r="AV2227" s="12" t="s">
        <v>88</v>
      </c>
      <c r="AW2227" s="12" t="s">
        <v>31</v>
      </c>
      <c r="AX2227" s="12" t="s">
        <v>76</v>
      </c>
      <c r="AY2227" s="159" t="s">
        <v>317</v>
      </c>
    </row>
    <row r="2228" spans="2:51" s="12" customFormat="1" ht="10">
      <c r="B2228" s="157"/>
      <c r="D2228" s="158" t="s">
        <v>328</v>
      </c>
      <c r="E2228" s="159" t="s">
        <v>1</v>
      </c>
      <c r="F2228" s="160" t="s">
        <v>2833</v>
      </c>
      <c r="H2228" s="161">
        <v>6.7619999999999996</v>
      </c>
      <c r="I2228" s="162"/>
      <c r="L2228" s="157"/>
      <c r="M2228" s="163"/>
      <c r="T2228" s="164"/>
      <c r="AT2228" s="159" t="s">
        <v>328</v>
      </c>
      <c r="AU2228" s="159" t="s">
        <v>88</v>
      </c>
      <c r="AV2228" s="12" t="s">
        <v>88</v>
      </c>
      <c r="AW2228" s="12" t="s">
        <v>31</v>
      </c>
      <c r="AX2228" s="12" t="s">
        <v>76</v>
      </c>
      <c r="AY2228" s="159" t="s">
        <v>317</v>
      </c>
    </row>
    <row r="2229" spans="2:51" s="12" customFormat="1" ht="10">
      <c r="B2229" s="157"/>
      <c r="D2229" s="158" t="s">
        <v>328</v>
      </c>
      <c r="E2229" s="159" t="s">
        <v>1</v>
      </c>
      <c r="F2229" s="160" t="s">
        <v>2834</v>
      </c>
      <c r="H2229" s="161">
        <v>10.238</v>
      </c>
      <c r="I2229" s="162"/>
      <c r="L2229" s="157"/>
      <c r="M2229" s="163"/>
      <c r="T2229" s="164"/>
      <c r="AT2229" s="159" t="s">
        <v>328</v>
      </c>
      <c r="AU2229" s="159" t="s">
        <v>88</v>
      </c>
      <c r="AV2229" s="12" t="s">
        <v>88</v>
      </c>
      <c r="AW2229" s="12" t="s">
        <v>31</v>
      </c>
      <c r="AX2229" s="12" t="s">
        <v>76</v>
      </c>
      <c r="AY2229" s="159" t="s">
        <v>317</v>
      </c>
    </row>
    <row r="2230" spans="2:51" s="13" customFormat="1" ht="10">
      <c r="B2230" s="165"/>
      <c r="D2230" s="158" t="s">
        <v>328</v>
      </c>
      <c r="E2230" s="166" t="s">
        <v>1</v>
      </c>
      <c r="F2230" s="167" t="s">
        <v>1251</v>
      </c>
      <c r="H2230" s="168">
        <v>52.859000000000002</v>
      </c>
      <c r="I2230" s="169"/>
      <c r="L2230" s="165"/>
      <c r="M2230" s="170"/>
      <c r="T2230" s="171"/>
      <c r="AT2230" s="166" t="s">
        <v>328</v>
      </c>
      <c r="AU2230" s="166" t="s">
        <v>88</v>
      </c>
      <c r="AV2230" s="13" t="s">
        <v>92</v>
      </c>
      <c r="AW2230" s="13" t="s">
        <v>31</v>
      </c>
      <c r="AX2230" s="13" t="s">
        <v>76</v>
      </c>
      <c r="AY2230" s="166" t="s">
        <v>317</v>
      </c>
    </row>
    <row r="2231" spans="2:51" s="12" customFormat="1" ht="10">
      <c r="B2231" s="157"/>
      <c r="D2231" s="158" t="s">
        <v>328</v>
      </c>
      <c r="E2231" s="159" t="s">
        <v>1</v>
      </c>
      <c r="F2231" s="160" t="s">
        <v>2835</v>
      </c>
      <c r="H2231" s="161">
        <v>7.875</v>
      </c>
      <c r="I2231" s="162"/>
      <c r="L2231" s="157"/>
      <c r="M2231" s="163"/>
      <c r="T2231" s="164"/>
      <c r="AT2231" s="159" t="s">
        <v>328</v>
      </c>
      <c r="AU2231" s="159" t="s">
        <v>88</v>
      </c>
      <c r="AV2231" s="12" t="s">
        <v>88</v>
      </c>
      <c r="AW2231" s="12" t="s">
        <v>31</v>
      </c>
      <c r="AX2231" s="12" t="s">
        <v>76</v>
      </c>
      <c r="AY2231" s="159" t="s">
        <v>317</v>
      </c>
    </row>
    <row r="2232" spans="2:51" s="12" customFormat="1" ht="10">
      <c r="B2232" s="157"/>
      <c r="D2232" s="158" t="s">
        <v>328</v>
      </c>
      <c r="E2232" s="159" t="s">
        <v>1</v>
      </c>
      <c r="F2232" s="160" t="s">
        <v>2836</v>
      </c>
      <c r="H2232" s="161">
        <v>11.372</v>
      </c>
      <c r="I2232" s="162"/>
      <c r="L2232" s="157"/>
      <c r="M2232" s="163"/>
      <c r="T2232" s="164"/>
      <c r="AT2232" s="159" t="s">
        <v>328</v>
      </c>
      <c r="AU2232" s="159" t="s">
        <v>88</v>
      </c>
      <c r="AV2232" s="12" t="s">
        <v>88</v>
      </c>
      <c r="AW2232" s="12" t="s">
        <v>31</v>
      </c>
      <c r="AX2232" s="12" t="s">
        <v>76</v>
      </c>
      <c r="AY2232" s="159" t="s">
        <v>317</v>
      </c>
    </row>
    <row r="2233" spans="2:51" s="12" customFormat="1" ht="10">
      <c r="B2233" s="157"/>
      <c r="D2233" s="158" t="s">
        <v>328</v>
      </c>
      <c r="E2233" s="159" t="s">
        <v>1</v>
      </c>
      <c r="F2233" s="160" t="s">
        <v>2837</v>
      </c>
      <c r="H2233" s="161">
        <v>6.6890000000000001</v>
      </c>
      <c r="I2233" s="162"/>
      <c r="L2233" s="157"/>
      <c r="M2233" s="163"/>
      <c r="T2233" s="164"/>
      <c r="AT2233" s="159" t="s">
        <v>328</v>
      </c>
      <c r="AU2233" s="159" t="s">
        <v>88</v>
      </c>
      <c r="AV2233" s="12" t="s">
        <v>88</v>
      </c>
      <c r="AW2233" s="12" t="s">
        <v>31</v>
      </c>
      <c r="AX2233" s="12" t="s">
        <v>76</v>
      </c>
      <c r="AY2233" s="159" t="s">
        <v>317</v>
      </c>
    </row>
    <row r="2234" spans="2:51" s="12" customFormat="1" ht="10">
      <c r="B2234" s="157"/>
      <c r="D2234" s="158" t="s">
        <v>328</v>
      </c>
      <c r="E2234" s="159" t="s">
        <v>1</v>
      </c>
      <c r="F2234" s="160" t="s">
        <v>2838</v>
      </c>
      <c r="H2234" s="161">
        <v>12.337999999999999</v>
      </c>
      <c r="I2234" s="162"/>
      <c r="L2234" s="157"/>
      <c r="M2234" s="163"/>
      <c r="T2234" s="164"/>
      <c r="AT2234" s="159" t="s">
        <v>328</v>
      </c>
      <c r="AU2234" s="159" t="s">
        <v>88</v>
      </c>
      <c r="AV2234" s="12" t="s">
        <v>88</v>
      </c>
      <c r="AW2234" s="12" t="s">
        <v>31</v>
      </c>
      <c r="AX2234" s="12" t="s">
        <v>76</v>
      </c>
      <c r="AY2234" s="159" t="s">
        <v>317</v>
      </c>
    </row>
    <row r="2235" spans="2:51" s="13" customFormat="1" ht="10">
      <c r="B2235" s="165"/>
      <c r="D2235" s="158" t="s">
        <v>328</v>
      </c>
      <c r="E2235" s="166" t="s">
        <v>1</v>
      </c>
      <c r="F2235" s="167" t="s">
        <v>1238</v>
      </c>
      <c r="H2235" s="168">
        <v>38.274000000000001</v>
      </c>
      <c r="I2235" s="169"/>
      <c r="L2235" s="165"/>
      <c r="M2235" s="170"/>
      <c r="T2235" s="171"/>
      <c r="AT2235" s="166" t="s">
        <v>328</v>
      </c>
      <c r="AU2235" s="166" t="s">
        <v>88</v>
      </c>
      <c r="AV2235" s="13" t="s">
        <v>92</v>
      </c>
      <c r="AW2235" s="13" t="s">
        <v>31</v>
      </c>
      <c r="AX2235" s="13" t="s">
        <v>76</v>
      </c>
      <c r="AY2235" s="166" t="s">
        <v>317</v>
      </c>
    </row>
    <row r="2236" spans="2:51" s="12" customFormat="1" ht="10">
      <c r="B2236" s="157"/>
      <c r="D2236" s="158" t="s">
        <v>328</v>
      </c>
      <c r="E2236" s="159" t="s">
        <v>1</v>
      </c>
      <c r="F2236" s="160" t="s">
        <v>2839</v>
      </c>
      <c r="H2236" s="161">
        <v>2.625</v>
      </c>
      <c r="I2236" s="162"/>
      <c r="L2236" s="157"/>
      <c r="M2236" s="163"/>
      <c r="T2236" s="164"/>
      <c r="AT2236" s="159" t="s">
        <v>328</v>
      </c>
      <c r="AU2236" s="159" t="s">
        <v>88</v>
      </c>
      <c r="AV2236" s="12" t="s">
        <v>88</v>
      </c>
      <c r="AW2236" s="12" t="s">
        <v>31</v>
      </c>
      <c r="AX2236" s="12" t="s">
        <v>76</v>
      </c>
      <c r="AY2236" s="159" t="s">
        <v>317</v>
      </c>
    </row>
    <row r="2237" spans="2:51" s="12" customFormat="1" ht="10">
      <c r="B2237" s="157"/>
      <c r="D2237" s="158" t="s">
        <v>328</v>
      </c>
      <c r="E2237" s="159" t="s">
        <v>1</v>
      </c>
      <c r="F2237" s="160" t="s">
        <v>2840</v>
      </c>
      <c r="H2237" s="161">
        <v>2.625</v>
      </c>
      <c r="I2237" s="162"/>
      <c r="L2237" s="157"/>
      <c r="M2237" s="163"/>
      <c r="T2237" s="164"/>
      <c r="AT2237" s="159" t="s">
        <v>328</v>
      </c>
      <c r="AU2237" s="159" t="s">
        <v>88</v>
      </c>
      <c r="AV2237" s="12" t="s">
        <v>88</v>
      </c>
      <c r="AW2237" s="12" t="s">
        <v>31</v>
      </c>
      <c r="AX2237" s="12" t="s">
        <v>76</v>
      </c>
      <c r="AY2237" s="159" t="s">
        <v>317</v>
      </c>
    </row>
    <row r="2238" spans="2:51" s="12" customFormat="1" ht="10">
      <c r="B2238" s="157"/>
      <c r="D2238" s="158" t="s">
        <v>328</v>
      </c>
      <c r="E2238" s="159" t="s">
        <v>1</v>
      </c>
      <c r="F2238" s="160" t="s">
        <v>2841</v>
      </c>
      <c r="H2238" s="161">
        <v>6.7309999999999999</v>
      </c>
      <c r="I2238" s="162"/>
      <c r="L2238" s="157"/>
      <c r="M2238" s="163"/>
      <c r="T2238" s="164"/>
      <c r="AT2238" s="159" t="s">
        <v>328</v>
      </c>
      <c r="AU2238" s="159" t="s">
        <v>88</v>
      </c>
      <c r="AV2238" s="12" t="s">
        <v>88</v>
      </c>
      <c r="AW2238" s="12" t="s">
        <v>31</v>
      </c>
      <c r="AX2238" s="12" t="s">
        <v>76</v>
      </c>
      <c r="AY2238" s="159" t="s">
        <v>317</v>
      </c>
    </row>
    <row r="2239" spans="2:51" s="12" customFormat="1" ht="10">
      <c r="B2239" s="157"/>
      <c r="D2239" s="158" t="s">
        <v>328</v>
      </c>
      <c r="E2239" s="159" t="s">
        <v>1</v>
      </c>
      <c r="F2239" s="160" t="s">
        <v>2842</v>
      </c>
      <c r="H2239" s="161">
        <v>6.7519999999999998</v>
      </c>
      <c r="I2239" s="162"/>
      <c r="L2239" s="157"/>
      <c r="M2239" s="163"/>
      <c r="T2239" s="164"/>
      <c r="AT2239" s="159" t="s">
        <v>328</v>
      </c>
      <c r="AU2239" s="159" t="s">
        <v>88</v>
      </c>
      <c r="AV2239" s="12" t="s">
        <v>88</v>
      </c>
      <c r="AW2239" s="12" t="s">
        <v>31</v>
      </c>
      <c r="AX2239" s="12" t="s">
        <v>76</v>
      </c>
      <c r="AY2239" s="159" t="s">
        <v>317</v>
      </c>
    </row>
    <row r="2240" spans="2:51" s="12" customFormat="1" ht="10">
      <c r="B2240" s="157"/>
      <c r="D2240" s="158" t="s">
        <v>328</v>
      </c>
      <c r="E2240" s="159" t="s">
        <v>1</v>
      </c>
      <c r="F2240" s="160" t="s">
        <v>2843</v>
      </c>
      <c r="H2240" s="161">
        <v>8.39</v>
      </c>
      <c r="I2240" s="162"/>
      <c r="L2240" s="157"/>
      <c r="M2240" s="163"/>
      <c r="T2240" s="164"/>
      <c r="AT2240" s="159" t="s">
        <v>328</v>
      </c>
      <c r="AU2240" s="159" t="s">
        <v>88</v>
      </c>
      <c r="AV2240" s="12" t="s">
        <v>88</v>
      </c>
      <c r="AW2240" s="12" t="s">
        <v>31</v>
      </c>
      <c r="AX2240" s="12" t="s">
        <v>76</v>
      </c>
      <c r="AY2240" s="159" t="s">
        <v>317</v>
      </c>
    </row>
    <row r="2241" spans="2:65" s="12" customFormat="1" ht="10">
      <c r="B2241" s="157"/>
      <c r="D2241" s="158" t="s">
        <v>328</v>
      </c>
      <c r="E2241" s="159" t="s">
        <v>1</v>
      </c>
      <c r="F2241" s="160" t="s">
        <v>2844</v>
      </c>
      <c r="H2241" s="161">
        <v>10.301</v>
      </c>
      <c r="I2241" s="162"/>
      <c r="L2241" s="157"/>
      <c r="M2241" s="163"/>
      <c r="T2241" s="164"/>
      <c r="AT2241" s="159" t="s">
        <v>328</v>
      </c>
      <c r="AU2241" s="159" t="s">
        <v>88</v>
      </c>
      <c r="AV2241" s="12" t="s">
        <v>88</v>
      </c>
      <c r="AW2241" s="12" t="s">
        <v>31</v>
      </c>
      <c r="AX2241" s="12" t="s">
        <v>76</v>
      </c>
      <c r="AY2241" s="159" t="s">
        <v>317</v>
      </c>
    </row>
    <row r="2242" spans="2:65" s="12" customFormat="1" ht="10">
      <c r="B2242" s="157"/>
      <c r="D2242" s="158" t="s">
        <v>328</v>
      </c>
      <c r="E2242" s="159" t="s">
        <v>1</v>
      </c>
      <c r="F2242" s="160" t="s">
        <v>2845</v>
      </c>
      <c r="H2242" s="161">
        <v>12.863</v>
      </c>
      <c r="I2242" s="162"/>
      <c r="L2242" s="157"/>
      <c r="M2242" s="163"/>
      <c r="T2242" s="164"/>
      <c r="AT2242" s="159" t="s">
        <v>328</v>
      </c>
      <c r="AU2242" s="159" t="s">
        <v>88</v>
      </c>
      <c r="AV2242" s="12" t="s">
        <v>88</v>
      </c>
      <c r="AW2242" s="12" t="s">
        <v>31</v>
      </c>
      <c r="AX2242" s="12" t="s">
        <v>76</v>
      </c>
      <c r="AY2242" s="159" t="s">
        <v>317</v>
      </c>
    </row>
    <row r="2243" spans="2:65" s="12" customFormat="1" ht="10">
      <c r="B2243" s="157"/>
      <c r="D2243" s="158" t="s">
        <v>328</v>
      </c>
      <c r="E2243" s="159" t="s">
        <v>1</v>
      </c>
      <c r="F2243" s="160" t="s">
        <v>2846</v>
      </c>
      <c r="H2243" s="161">
        <v>10.217000000000001</v>
      </c>
      <c r="I2243" s="162"/>
      <c r="L2243" s="157"/>
      <c r="M2243" s="163"/>
      <c r="T2243" s="164"/>
      <c r="AT2243" s="159" t="s">
        <v>328</v>
      </c>
      <c r="AU2243" s="159" t="s">
        <v>88</v>
      </c>
      <c r="AV2243" s="12" t="s">
        <v>88</v>
      </c>
      <c r="AW2243" s="12" t="s">
        <v>31</v>
      </c>
      <c r="AX2243" s="12" t="s">
        <v>76</v>
      </c>
      <c r="AY2243" s="159" t="s">
        <v>317</v>
      </c>
    </row>
    <row r="2244" spans="2:65" s="13" customFormat="1" ht="10">
      <c r="B2244" s="165"/>
      <c r="D2244" s="158" t="s">
        <v>328</v>
      </c>
      <c r="E2244" s="166" t="s">
        <v>1</v>
      </c>
      <c r="F2244" s="167" t="s">
        <v>1240</v>
      </c>
      <c r="H2244" s="168">
        <v>60.503999999999998</v>
      </c>
      <c r="I2244" s="169"/>
      <c r="L2244" s="165"/>
      <c r="M2244" s="170"/>
      <c r="T2244" s="171"/>
      <c r="AT2244" s="166" t="s">
        <v>328</v>
      </c>
      <c r="AU2244" s="166" t="s">
        <v>88</v>
      </c>
      <c r="AV2244" s="13" t="s">
        <v>92</v>
      </c>
      <c r="AW2244" s="13" t="s">
        <v>31</v>
      </c>
      <c r="AX2244" s="13" t="s">
        <v>76</v>
      </c>
      <c r="AY2244" s="166" t="s">
        <v>317</v>
      </c>
    </row>
    <row r="2245" spans="2:65" s="14" customFormat="1" ht="10">
      <c r="B2245" s="172"/>
      <c r="D2245" s="158" t="s">
        <v>328</v>
      </c>
      <c r="E2245" s="173" t="s">
        <v>1</v>
      </c>
      <c r="F2245" s="174" t="s">
        <v>332</v>
      </c>
      <c r="H2245" s="175">
        <v>216.70599999999999</v>
      </c>
      <c r="I2245" s="176"/>
      <c r="L2245" s="172"/>
      <c r="M2245" s="177"/>
      <c r="T2245" s="178"/>
      <c r="AT2245" s="173" t="s">
        <v>328</v>
      </c>
      <c r="AU2245" s="173" t="s">
        <v>88</v>
      </c>
      <c r="AV2245" s="14" t="s">
        <v>323</v>
      </c>
      <c r="AW2245" s="14" t="s">
        <v>31</v>
      </c>
      <c r="AX2245" s="14" t="s">
        <v>83</v>
      </c>
      <c r="AY2245" s="173" t="s">
        <v>317</v>
      </c>
    </row>
    <row r="2246" spans="2:65" s="1" customFormat="1" ht="78" customHeight="1">
      <c r="B2246" s="142"/>
      <c r="C2246" s="179" t="s">
        <v>2847</v>
      </c>
      <c r="D2246" s="179" t="s">
        <v>454</v>
      </c>
      <c r="E2246" s="180" t="s">
        <v>2848</v>
      </c>
      <c r="F2246" s="181" t="s">
        <v>2849</v>
      </c>
      <c r="G2246" s="182" t="s">
        <v>444</v>
      </c>
      <c r="H2246" s="183">
        <v>4.5780000000000003</v>
      </c>
      <c r="I2246" s="184"/>
      <c r="J2246" s="185">
        <f>ROUND(I2246*H2246,2)</f>
        <v>0</v>
      </c>
      <c r="K2246" s="186"/>
      <c r="L2246" s="187"/>
      <c r="M2246" s="188" t="s">
        <v>1</v>
      </c>
      <c r="N2246" s="189" t="s">
        <v>42</v>
      </c>
      <c r="P2246" s="153">
        <f>O2246*H2246</f>
        <v>0</v>
      </c>
      <c r="Q2246" s="153">
        <v>0</v>
      </c>
      <c r="R2246" s="153">
        <f>Q2246*H2246</f>
        <v>0</v>
      </c>
      <c r="S2246" s="153">
        <v>0</v>
      </c>
      <c r="T2246" s="154">
        <f>S2246*H2246</f>
        <v>0</v>
      </c>
      <c r="AR2246" s="155" t="s">
        <v>481</v>
      </c>
      <c r="AT2246" s="155" t="s">
        <v>454</v>
      </c>
      <c r="AU2246" s="155" t="s">
        <v>88</v>
      </c>
      <c r="AY2246" s="16" t="s">
        <v>317</v>
      </c>
      <c r="BE2246" s="156">
        <f>IF(N2246="základná",J2246,0)</f>
        <v>0</v>
      </c>
      <c r="BF2246" s="156">
        <f>IF(N2246="znížená",J2246,0)</f>
        <v>0</v>
      </c>
      <c r="BG2246" s="156">
        <f>IF(N2246="zákl. prenesená",J2246,0)</f>
        <v>0</v>
      </c>
      <c r="BH2246" s="156">
        <f>IF(N2246="zníž. prenesená",J2246,0)</f>
        <v>0</v>
      </c>
      <c r="BI2246" s="156">
        <f>IF(N2246="nulová",J2246,0)</f>
        <v>0</v>
      </c>
      <c r="BJ2246" s="16" t="s">
        <v>88</v>
      </c>
      <c r="BK2246" s="156">
        <f>ROUND(I2246*H2246,2)</f>
        <v>0</v>
      </c>
      <c r="BL2246" s="16" t="s">
        <v>396</v>
      </c>
      <c r="BM2246" s="155" t="s">
        <v>2850</v>
      </c>
    </row>
    <row r="2247" spans="2:65" s="12" customFormat="1" ht="10">
      <c r="B2247" s="157"/>
      <c r="D2247" s="158" t="s">
        <v>328</v>
      </c>
      <c r="E2247" s="159" t="s">
        <v>1</v>
      </c>
      <c r="F2247" s="160" t="s">
        <v>2823</v>
      </c>
      <c r="H2247" s="161">
        <v>4.5780000000000003</v>
      </c>
      <c r="I2247" s="162"/>
      <c r="L2247" s="157"/>
      <c r="M2247" s="163"/>
      <c r="T2247" s="164"/>
      <c r="AT2247" s="159" t="s">
        <v>328</v>
      </c>
      <c r="AU2247" s="159" t="s">
        <v>88</v>
      </c>
      <c r="AV2247" s="12" t="s">
        <v>88</v>
      </c>
      <c r="AW2247" s="12" t="s">
        <v>31</v>
      </c>
      <c r="AX2247" s="12" t="s">
        <v>76</v>
      </c>
      <c r="AY2247" s="159" t="s">
        <v>317</v>
      </c>
    </row>
    <row r="2248" spans="2:65" s="13" customFormat="1" ht="10">
      <c r="B2248" s="165"/>
      <c r="D2248" s="158" t="s">
        <v>328</v>
      </c>
      <c r="E2248" s="166" t="s">
        <v>1</v>
      </c>
      <c r="F2248" s="167" t="s">
        <v>331</v>
      </c>
      <c r="H2248" s="168">
        <v>4.5780000000000003</v>
      </c>
      <c r="I2248" s="169"/>
      <c r="L2248" s="165"/>
      <c r="M2248" s="170"/>
      <c r="T2248" s="171"/>
      <c r="AT2248" s="166" t="s">
        <v>328</v>
      </c>
      <c r="AU2248" s="166" t="s">
        <v>88</v>
      </c>
      <c r="AV2248" s="13" t="s">
        <v>92</v>
      </c>
      <c r="AW2248" s="13" t="s">
        <v>31</v>
      </c>
      <c r="AX2248" s="13" t="s">
        <v>76</v>
      </c>
      <c r="AY2248" s="166" t="s">
        <v>317</v>
      </c>
    </row>
    <row r="2249" spans="2:65" s="14" customFormat="1" ht="10">
      <c r="B2249" s="172"/>
      <c r="D2249" s="158" t="s">
        <v>328</v>
      </c>
      <c r="E2249" s="173" t="s">
        <v>1</v>
      </c>
      <c r="F2249" s="174" t="s">
        <v>332</v>
      </c>
      <c r="H2249" s="175">
        <v>4.5780000000000003</v>
      </c>
      <c r="I2249" s="176"/>
      <c r="L2249" s="172"/>
      <c r="M2249" s="177"/>
      <c r="T2249" s="178"/>
      <c r="AT2249" s="173" t="s">
        <v>328</v>
      </c>
      <c r="AU2249" s="173" t="s">
        <v>88</v>
      </c>
      <c r="AV2249" s="14" t="s">
        <v>323</v>
      </c>
      <c r="AW2249" s="14" t="s">
        <v>31</v>
      </c>
      <c r="AX2249" s="14" t="s">
        <v>83</v>
      </c>
      <c r="AY2249" s="173" t="s">
        <v>317</v>
      </c>
    </row>
    <row r="2250" spans="2:65" s="1" customFormat="1" ht="78" customHeight="1">
      <c r="B2250" s="142"/>
      <c r="C2250" s="179" t="s">
        <v>2851</v>
      </c>
      <c r="D2250" s="179" t="s">
        <v>454</v>
      </c>
      <c r="E2250" s="180" t="s">
        <v>2852</v>
      </c>
      <c r="F2250" s="181" t="s">
        <v>2853</v>
      </c>
      <c r="G2250" s="182" t="s">
        <v>444</v>
      </c>
      <c r="H2250" s="183">
        <v>6.4580000000000002</v>
      </c>
      <c r="I2250" s="184"/>
      <c r="J2250" s="185">
        <f>ROUND(I2250*H2250,2)</f>
        <v>0</v>
      </c>
      <c r="K2250" s="186"/>
      <c r="L2250" s="187"/>
      <c r="M2250" s="188" t="s">
        <v>1</v>
      </c>
      <c r="N2250" s="189" t="s">
        <v>42</v>
      </c>
      <c r="P2250" s="153">
        <f>O2250*H2250</f>
        <v>0</v>
      </c>
      <c r="Q2250" s="153">
        <v>0</v>
      </c>
      <c r="R2250" s="153">
        <f>Q2250*H2250</f>
        <v>0</v>
      </c>
      <c r="S2250" s="153">
        <v>0</v>
      </c>
      <c r="T2250" s="154">
        <f>S2250*H2250</f>
        <v>0</v>
      </c>
      <c r="AR2250" s="155" t="s">
        <v>481</v>
      </c>
      <c r="AT2250" s="155" t="s">
        <v>454</v>
      </c>
      <c r="AU2250" s="155" t="s">
        <v>88</v>
      </c>
      <c r="AY2250" s="16" t="s">
        <v>317</v>
      </c>
      <c r="BE2250" s="156">
        <f>IF(N2250="základná",J2250,0)</f>
        <v>0</v>
      </c>
      <c r="BF2250" s="156">
        <f>IF(N2250="znížená",J2250,0)</f>
        <v>0</v>
      </c>
      <c r="BG2250" s="156">
        <f>IF(N2250="zákl. prenesená",J2250,0)</f>
        <v>0</v>
      </c>
      <c r="BH2250" s="156">
        <f>IF(N2250="zníž. prenesená",J2250,0)</f>
        <v>0</v>
      </c>
      <c r="BI2250" s="156">
        <f>IF(N2250="nulová",J2250,0)</f>
        <v>0</v>
      </c>
      <c r="BJ2250" s="16" t="s">
        <v>88</v>
      </c>
      <c r="BK2250" s="156">
        <f>ROUND(I2250*H2250,2)</f>
        <v>0</v>
      </c>
      <c r="BL2250" s="16" t="s">
        <v>396</v>
      </c>
      <c r="BM2250" s="155" t="s">
        <v>2854</v>
      </c>
    </row>
    <row r="2251" spans="2:65" s="12" customFormat="1" ht="10">
      <c r="B2251" s="157"/>
      <c r="D2251" s="158" t="s">
        <v>328</v>
      </c>
      <c r="E2251" s="159" t="s">
        <v>1</v>
      </c>
      <c r="F2251" s="160" t="s">
        <v>2824</v>
      </c>
      <c r="H2251" s="161">
        <v>6.4580000000000002</v>
      </c>
      <c r="I2251" s="162"/>
      <c r="L2251" s="157"/>
      <c r="M2251" s="163"/>
      <c r="T2251" s="164"/>
      <c r="AT2251" s="159" t="s">
        <v>328</v>
      </c>
      <c r="AU2251" s="159" t="s">
        <v>88</v>
      </c>
      <c r="AV2251" s="12" t="s">
        <v>88</v>
      </c>
      <c r="AW2251" s="12" t="s">
        <v>31</v>
      </c>
      <c r="AX2251" s="12" t="s">
        <v>76</v>
      </c>
      <c r="AY2251" s="159" t="s">
        <v>317</v>
      </c>
    </row>
    <row r="2252" spans="2:65" s="13" customFormat="1" ht="10">
      <c r="B2252" s="165"/>
      <c r="D2252" s="158" t="s">
        <v>328</v>
      </c>
      <c r="E2252" s="166" t="s">
        <v>1</v>
      </c>
      <c r="F2252" s="167" t="s">
        <v>331</v>
      </c>
      <c r="H2252" s="168">
        <v>6.4580000000000002</v>
      </c>
      <c r="I2252" s="169"/>
      <c r="L2252" s="165"/>
      <c r="M2252" s="170"/>
      <c r="T2252" s="171"/>
      <c r="AT2252" s="166" t="s">
        <v>328</v>
      </c>
      <c r="AU2252" s="166" t="s">
        <v>88</v>
      </c>
      <c r="AV2252" s="13" t="s">
        <v>92</v>
      </c>
      <c r="AW2252" s="13" t="s">
        <v>31</v>
      </c>
      <c r="AX2252" s="13" t="s">
        <v>76</v>
      </c>
      <c r="AY2252" s="166" t="s">
        <v>317</v>
      </c>
    </row>
    <row r="2253" spans="2:65" s="14" customFormat="1" ht="10">
      <c r="B2253" s="172"/>
      <c r="D2253" s="158" t="s">
        <v>328</v>
      </c>
      <c r="E2253" s="173" t="s">
        <v>1</v>
      </c>
      <c r="F2253" s="174" t="s">
        <v>332</v>
      </c>
      <c r="H2253" s="175">
        <v>6.4580000000000002</v>
      </c>
      <c r="I2253" s="176"/>
      <c r="L2253" s="172"/>
      <c r="M2253" s="177"/>
      <c r="T2253" s="178"/>
      <c r="AT2253" s="173" t="s">
        <v>328</v>
      </c>
      <c r="AU2253" s="173" t="s">
        <v>88</v>
      </c>
      <c r="AV2253" s="14" t="s">
        <v>323</v>
      </c>
      <c r="AW2253" s="14" t="s">
        <v>31</v>
      </c>
      <c r="AX2253" s="14" t="s">
        <v>83</v>
      </c>
      <c r="AY2253" s="173" t="s">
        <v>317</v>
      </c>
    </row>
    <row r="2254" spans="2:65" s="1" customFormat="1" ht="78" customHeight="1">
      <c r="B2254" s="142"/>
      <c r="C2254" s="179" t="s">
        <v>2855</v>
      </c>
      <c r="D2254" s="179" t="s">
        <v>454</v>
      </c>
      <c r="E2254" s="180" t="s">
        <v>2856</v>
      </c>
      <c r="F2254" s="181" t="s">
        <v>2857</v>
      </c>
      <c r="G2254" s="182" t="s">
        <v>444</v>
      </c>
      <c r="H2254" s="183">
        <v>6.1429999999999998</v>
      </c>
      <c r="I2254" s="184"/>
      <c r="J2254" s="185">
        <f>ROUND(I2254*H2254,2)</f>
        <v>0</v>
      </c>
      <c r="K2254" s="186"/>
      <c r="L2254" s="187"/>
      <c r="M2254" s="188" t="s">
        <v>1</v>
      </c>
      <c r="N2254" s="189" t="s">
        <v>42</v>
      </c>
      <c r="P2254" s="153">
        <f>O2254*H2254</f>
        <v>0</v>
      </c>
      <c r="Q2254" s="153">
        <v>0</v>
      </c>
      <c r="R2254" s="153">
        <f>Q2254*H2254</f>
        <v>0</v>
      </c>
      <c r="S2254" s="153">
        <v>0</v>
      </c>
      <c r="T2254" s="154">
        <f>S2254*H2254</f>
        <v>0</v>
      </c>
      <c r="AR2254" s="155" t="s">
        <v>481</v>
      </c>
      <c r="AT2254" s="155" t="s">
        <v>454</v>
      </c>
      <c r="AU2254" s="155" t="s">
        <v>88</v>
      </c>
      <c r="AY2254" s="16" t="s">
        <v>317</v>
      </c>
      <c r="BE2254" s="156">
        <f>IF(N2254="základná",J2254,0)</f>
        <v>0</v>
      </c>
      <c r="BF2254" s="156">
        <f>IF(N2254="znížená",J2254,0)</f>
        <v>0</v>
      </c>
      <c r="BG2254" s="156">
        <f>IF(N2254="zákl. prenesená",J2254,0)</f>
        <v>0</v>
      </c>
      <c r="BH2254" s="156">
        <f>IF(N2254="zníž. prenesená",J2254,0)</f>
        <v>0</v>
      </c>
      <c r="BI2254" s="156">
        <f>IF(N2254="nulová",J2254,0)</f>
        <v>0</v>
      </c>
      <c r="BJ2254" s="16" t="s">
        <v>88</v>
      </c>
      <c r="BK2254" s="156">
        <f>ROUND(I2254*H2254,2)</f>
        <v>0</v>
      </c>
      <c r="BL2254" s="16" t="s">
        <v>396</v>
      </c>
      <c r="BM2254" s="155" t="s">
        <v>2858</v>
      </c>
    </row>
    <row r="2255" spans="2:65" s="12" customFormat="1" ht="10">
      <c r="B2255" s="157"/>
      <c r="D2255" s="158" t="s">
        <v>328</v>
      </c>
      <c r="E2255" s="159" t="s">
        <v>1</v>
      </c>
      <c r="F2255" s="160" t="s">
        <v>2859</v>
      </c>
      <c r="H2255" s="161">
        <v>6.1429999999999998</v>
      </c>
      <c r="I2255" s="162"/>
      <c r="L2255" s="157"/>
      <c r="M2255" s="163"/>
      <c r="T2255" s="164"/>
      <c r="AT2255" s="159" t="s">
        <v>328</v>
      </c>
      <c r="AU2255" s="159" t="s">
        <v>88</v>
      </c>
      <c r="AV2255" s="12" t="s">
        <v>88</v>
      </c>
      <c r="AW2255" s="12" t="s">
        <v>31</v>
      </c>
      <c r="AX2255" s="12" t="s">
        <v>76</v>
      </c>
      <c r="AY2255" s="159" t="s">
        <v>317</v>
      </c>
    </row>
    <row r="2256" spans="2:65" s="13" customFormat="1" ht="10">
      <c r="B2256" s="165"/>
      <c r="D2256" s="158" t="s">
        <v>328</v>
      </c>
      <c r="E2256" s="166" t="s">
        <v>1</v>
      </c>
      <c r="F2256" s="167" t="s">
        <v>331</v>
      </c>
      <c r="H2256" s="168">
        <v>6.1429999999999998</v>
      </c>
      <c r="I2256" s="169"/>
      <c r="L2256" s="165"/>
      <c r="M2256" s="170"/>
      <c r="T2256" s="171"/>
      <c r="AT2256" s="166" t="s">
        <v>328</v>
      </c>
      <c r="AU2256" s="166" t="s">
        <v>88</v>
      </c>
      <c r="AV2256" s="13" t="s">
        <v>92</v>
      </c>
      <c r="AW2256" s="13" t="s">
        <v>31</v>
      </c>
      <c r="AX2256" s="13" t="s">
        <v>76</v>
      </c>
      <c r="AY2256" s="166" t="s">
        <v>317</v>
      </c>
    </row>
    <row r="2257" spans="2:65" s="14" customFormat="1" ht="10">
      <c r="B2257" s="172"/>
      <c r="D2257" s="158" t="s">
        <v>328</v>
      </c>
      <c r="E2257" s="173" t="s">
        <v>1</v>
      </c>
      <c r="F2257" s="174" t="s">
        <v>332</v>
      </c>
      <c r="H2257" s="175">
        <v>6.1429999999999998</v>
      </c>
      <c r="I2257" s="176"/>
      <c r="L2257" s="172"/>
      <c r="M2257" s="177"/>
      <c r="T2257" s="178"/>
      <c r="AT2257" s="173" t="s">
        <v>328</v>
      </c>
      <c r="AU2257" s="173" t="s">
        <v>88</v>
      </c>
      <c r="AV2257" s="14" t="s">
        <v>323</v>
      </c>
      <c r="AW2257" s="14" t="s">
        <v>31</v>
      </c>
      <c r="AX2257" s="14" t="s">
        <v>83</v>
      </c>
      <c r="AY2257" s="173" t="s">
        <v>317</v>
      </c>
    </row>
    <row r="2258" spans="2:65" s="1" customFormat="1" ht="78" customHeight="1">
      <c r="B2258" s="142"/>
      <c r="C2258" s="179" t="s">
        <v>2860</v>
      </c>
      <c r="D2258" s="179" t="s">
        <v>454</v>
      </c>
      <c r="E2258" s="180" t="s">
        <v>2861</v>
      </c>
      <c r="F2258" s="181" t="s">
        <v>2862</v>
      </c>
      <c r="G2258" s="182" t="s">
        <v>444</v>
      </c>
      <c r="H2258" s="183">
        <v>6.1429999999999998</v>
      </c>
      <c r="I2258" s="184"/>
      <c r="J2258" s="185">
        <f>ROUND(I2258*H2258,2)</f>
        <v>0</v>
      </c>
      <c r="K2258" s="186"/>
      <c r="L2258" s="187"/>
      <c r="M2258" s="188" t="s">
        <v>1</v>
      </c>
      <c r="N2258" s="189" t="s">
        <v>42</v>
      </c>
      <c r="P2258" s="153">
        <f>O2258*H2258</f>
        <v>0</v>
      </c>
      <c r="Q2258" s="153">
        <v>0</v>
      </c>
      <c r="R2258" s="153">
        <f>Q2258*H2258</f>
        <v>0</v>
      </c>
      <c r="S2258" s="153">
        <v>0</v>
      </c>
      <c r="T2258" s="154">
        <f>S2258*H2258</f>
        <v>0</v>
      </c>
      <c r="AR2258" s="155" t="s">
        <v>481</v>
      </c>
      <c r="AT2258" s="155" t="s">
        <v>454</v>
      </c>
      <c r="AU2258" s="155" t="s">
        <v>88</v>
      </c>
      <c r="AY2258" s="16" t="s">
        <v>317</v>
      </c>
      <c r="BE2258" s="156">
        <f>IF(N2258="základná",J2258,0)</f>
        <v>0</v>
      </c>
      <c r="BF2258" s="156">
        <f>IF(N2258="znížená",J2258,0)</f>
        <v>0</v>
      </c>
      <c r="BG2258" s="156">
        <f>IF(N2258="zákl. prenesená",J2258,0)</f>
        <v>0</v>
      </c>
      <c r="BH2258" s="156">
        <f>IF(N2258="zníž. prenesená",J2258,0)</f>
        <v>0</v>
      </c>
      <c r="BI2258" s="156">
        <f>IF(N2258="nulová",J2258,0)</f>
        <v>0</v>
      </c>
      <c r="BJ2258" s="16" t="s">
        <v>88</v>
      </c>
      <c r="BK2258" s="156">
        <f>ROUND(I2258*H2258,2)</f>
        <v>0</v>
      </c>
      <c r="BL2258" s="16" t="s">
        <v>396</v>
      </c>
      <c r="BM2258" s="155" t="s">
        <v>2863</v>
      </c>
    </row>
    <row r="2259" spans="2:65" s="12" customFormat="1" ht="10">
      <c r="B2259" s="157"/>
      <c r="D2259" s="158" t="s">
        <v>328</v>
      </c>
      <c r="E2259" s="159" t="s">
        <v>1</v>
      </c>
      <c r="F2259" s="160" t="s">
        <v>2864</v>
      </c>
      <c r="H2259" s="161">
        <v>6.1429999999999998</v>
      </c>
      <c r="I2259" s="162"/>
      <c r="L2259" s="157"/>
      <c r="M2259" s="163"/>
      <c r="T2259" s="164"/>
      <c r="AT2259" s="159" t="s">
        <v>328</v>
      </c>
      <c r="AU2259" s="159" t="s">
        <v>88</v>
      </c>
      <c r="AV2259" s="12" t="s">
        <v>88</v>
      </c>
      <c r="AW2259" s="12" t="s">
        <v>31</v>
      </c>
      <c r="AX2259" s="12" t="s">
        <v>76</v>
      </c>
      <c r="AY2259" s="159" t="s">
        <v>317</v>
      </c>
    </row>
    <row r="2260" spans="2:65" s="13" customFormat="1" ht="10">
      <c r="B2260" s="165"/>
      <c r="D2260" s="158" t="s">
        <v>328</v>
      </c>
      <c r="E2260" s="166" t="s">
        <v>1</v>
      </c>
      <c r="F2260" s="167" t="s">
        <v>331</v>
      </c>
      <c r="H2260" s="168">
        <v>6.1429999999999998</v>
      </c>
      <c r="I2260" s="169"/>
      <c r="L2260" s="165"/>
      <c r="M2260" s="170"/>
      <c r="T2260" s="171"/>
      <c r="AT2260" s="166" t="s">
        <v>328</v>
      </c>
      <c r="AU2260" s="166" t="s">
        <v>88</v>
      </c>
      <c r="AV2260" s="13" t="s">
        <v>92</v>
      </c>
      <c r="AW2260" s="13" t="s">
        <v>31</v>
      </c>
      <c r="AX2260" s="13" t="s">
        <v>76</v>
      </c>
      <c r="AY2260" s="166" t="s">
        <v>317</v>
      </c>
    </row>
    <row r="2261" spans="2:65" s="14" customFormat="1" ht="10">
      <c r="B2261" s="172"/>
      <c r="D2261" s="158" t="s">
        <v>328</v>
      </c>
      <c r="E2261" s="173" t="s">
        <v>1</v>
      </c>
      <c r="F2261" s="174" t="s">
        <v>332</v>
      </c>
      <c r="H2261" s="175">
        <v>6.1429999999999998</v>
      </c>
      <c r="I2261" s="176"/>
      <c r="L2261" s="172"/>
      <c r="M2261" s="177"/>
      <c r="T2261" s="178"/>
      <c r="AT2261" s="173" t="s">
        <v>328</v>
      </c>
      <c r="AU2261" s="173" t="s">
        <v>88</v>
      </c>
      <c r="AV2261" s="14" t="s">
        <v>323</v>
      </c>
      <c r="AW2261" s="14" t="s">
        <v>31</v>
      </c>
      <c r="AX2261" s="14" t="s">
        <v>83</v>
      </c>
      <c r="AY2261" s="173" t="s">
        <v>317</v>
      </c>
    </row>
    <row r="2262" spans="2:65" s="1" customFormat="1" ht="89.25" customHeight="1">
      <c r="B2262" s="142"/>
      <c r="C2262" s="179" t="s">
        <v>2865</v>
      </c>
      <c r="D2262" s="179" t="s">
        <v>454</v>
      </c>
      <c r="E2262" s="180" t="s">
        <v>2866</v>
      </c>
      <c r="F2262" s="181" t="s">
        <v>2867</v>
      </c>
      <c r="G2262" s="182" t="s">
        <v>444</v>
      </c>
      <c r="H2262" s="183">
        <v>13.818</v>
      </c>
      <c r="I2262" s="184"/>
      <c r="J2262" s="185">
        <f>ROUND(I2262*H2262,2)</f>
        <v>0</v>
      </c>
      <c r="K2262" s="186"/>
      <c r="L2262" s="187"/>
      <c r="M2262" s="188" t="s">
        <v>1</v>
      </c>
      <c r="N2262" s="189" t="s">
        <v>42</v>
      </c>
      <c r="P2262" s="153">
        <f>O2262*H2262</f>
        <v>0</v>
      </c>
      <c r="Q2262" s="153">
        <v>0</v>
      </c>
      <c r="R2262" s="153">
        <f>Q2262*H2262</f>
        <v>0</v>
      </c>
      <c r="S2262" s="153">
        <v>0</v>
      </c>
      <c r="T2262" s="154">
        <f>S2262*H2262</f>
        <v>0</v>
      </c>
      <c r="AR2262" s="155" t="s">
        <v>481</v>
      </c>
      <c r="AT2262" s="155" t="s">
        <v>454</v>
      </c>
      <c r="AU2262" s="155" t="s">
        <v>88</v>
      </c>
      <c r="AY2262" s="16" t="s">
        <v>317</v>
      </c>
      <c r="BE2262" s="156">
        <f>IF(N2262="základná",J2262,0)</f>
        <v>0</v>
      </c>
      <c r="BF2262" s="156">
        <f>IF(N2262="znížená",J2262,0)</f>
        <v>0</v>
      </c>
      <c r="BG2262" s="156">
        <f>IF(N2262="zákl. prenesená",J2262,0)</f>
        <v>0</v>
      </c>
      <c r="BH2262" s="156">
        <f>IF(N2262="zníž. prenesená",J2262,0)</f>
        <v>0</v>
      </c>
      <c r="BI2262" s="156">
        <f>IF(N2262="nulová",J2262,0)</f>
        <v>0</v>
      </c>
      <c r="BJ2262" s="16" t="s">
        <v>88</v>
      </c>
      <c r="BK2262" s="156">
        <f>ROUND(I2262*H2262,2)</f>
        <v>0</v>
      </c>
      <c r="BL2262" s="16" t="s">
        <v>396</v>
      </c>
      <c r="BM2262" s="155" t="s">
        <v>2868</v>
      </c>
    </row>
    <row r="2263" spans="2:65" s="12" customFormat="1" ht="10">
      <c r="B2263" s="157"/>
      <c r="D2263" s="158" t="s">
        <v>328</v>
      </c>
      <c r="E2263" s="159" t="s">
        <v>1</v>
      </c>
      <c r="F2263" s="160" t="s">
        <v>2826</v>
      </c>
      <c r="H2263" s="161">
        <v>13.818</v>
      </c>
      <c r="I2263" s="162"/>
      <c r="L2263" s="157"/>
      <c r="M2263" s="163"/>
      <c r="T2263" s="164"/>
      <c r="AT2263" s="159" t="s">
        <v>328</v>
      </c>
      <c r="AU2263" s="159" t="s">
        <v>88</v>
      </c>
      <c r="AV2263" s="12" t="s">
        <v>88</v>
      </c>
      <c r="AW2263" s="12" t="s">
        <v>31</v>
      </c>
      <c r="AX2263" s="12" t="s">
        <v>76</v>
      </c>
      <c r="AY2263" s="159" t="s">
        <v>317</v>
      </c>
    </row>
    <row r="2264" spans="2:65" s="13" customFormat="1" ht="10">
      <c r="B2264" s="165"/>
      <c r="D2264" s="158" t="s">
        <v>328</v>
      </c>
      <c r="E2264" s="166" t="s">
        <v>1</v>
      </c>
      <c r="F2264" s="167" t="s">
        <v>331</v>
      </c>
      <c r="H2264" s="168">
        <v>13.818</v>
      </c>
      <c r="I2264" s="169"/>
      <c r="L2264" s="165"/>
      <c r="M2264" s="170"/>
      <c r="T2264" s="171"/>
      <c r="AT2264" s="166" t="s">
        <v>328</v>
      </c>
      <c r="AU2264" s="166" t="s">
        <v>88</v>
      </c>
      <c r="AV2264" s="13" t="s">
        <v>92</v>
      </c>
      <c r="AW2264" s="13" t="s">
        <v>31</v>
      </c>
      <c r="AX2264" s="13" t="s">
        <v>76</v>
      </c>
      <c r="AY2264" s="166" t="s">
        <v>317</v>
      </c>
    </row>
    <row r="2265" spans="2:65" s="14" customFormat="1" ht="10">
      <c r="B2265" s="172"/>
      <c r="D2265" s="158" t="s">
        <v>328</v>
      </c>
      <c r="E2265" s="173" t="s">
        <v>1</v>
      </c>
      <c r="F2265" s="174" t="s">
        <v>332</v>
      </c>
      <c r="H2265" s="175">
        <v>13.818</v>
      </c>
      <c r="I2265" s="176"/>
      <c r="L2265" s="172"/>
      <c r="M2265" s="177"/>
      <c r="T2265" s="178"/>
      <c r="AT2265" s="173" t="s">
        <v>328</v>
      </c>
      <c r="AU2265" s="173" t="s">
        <v>88</v>
      </c>
      <c r="AV2265" s="14" t="s">
        <v>323</v>
      </c>
      <c r="AW2265" s="14" t="s">
        <v>31</v>
      </c>
      <c r="AX2265" s="14" t="s">
        <v>83</v>
      </c>
      <c r="AY2265" s="173" t="s">
        <v>317</v>
      </c>
    </row>
    <row r="2266" spans="2:65" s="1" customFormat="1" ht="78" customHeight="1">
      <c r="B2266" s="142"/>
      <c r="C2266" s="179" t="s">
        <v>831</v>
      </c>
      <c r="D2266" s="179" t="s">
        <v>454</v>
      </c>
      <c r="E2266" s="180" t="s">
        <v>2869</v>
      </c>
      <c r="F2266" s="181" t="s">
        <v>2870</v>
      </c>
      <c r="G2266" s="182" t="s">
        <v>444</v>
      </c>
      <c r="H2266" s="183">
        <v>2.835</v>
      </c>
      <c r="I2266" s="184"/>
      <c r="J2266" s="185">
        <f>ROUND(I2266*H2266,2)</f>
        <v>0</v>
      </c>
      <c r="K2266" s="186"/>
      <c r="L2266" s="187"/>
      <c r="M2266" s="188" t="s">
        <v>1</v>
      </c>
      <c r="N2266" s="189" t="s">
        <v>42</v>
      </c>
      <c r="P2266" s="153">
        <f>O2266*H2266</f>
        <v>0</v>
      </c>
      <c r="Q2266" s="153">
        <v>0</v>
      </c>
      <c r="R2266" s="153">
        <f>Q2266*H2266</f>
        <v>0</v>
      </c>
      <c r="S2266" s="153">
        <v>0</v>
      </c>
      <c r="T2266" s="154">
        <f>S2266*H2266</f>
        <v>0</v>
      </c>
      <c r="AR2266" s="155" t="s">
        <v>481</v>
      </c>
      <c r="AT2266" s="155" t="s">
        <v>454</v>
      </c>
      <c r="AU2266" s="155" t="s">
        <v>88</v>
      </c>
      <c r="AY2266" s="16" t="s">
        <v>317</v>
      </c>
      <c r="BE2266" s="156">
        <f>IF(N2266="základná",J2266,0)</f>
        <v>0</v>
      </c>
      <c r="BF2266" s="156">
        <f>IF(N2266="znížená",J2266,0)</f>
        <v>0</v>
      </c>
      <c r="BG2266" s="156">
        <f>IF(N2266="zákl. prenesená",J2266,0)</f>
        <v>0</v>
      </c>
      <c r="BH2266" s="156">
        <f>IF(N2266="zníž. prenesená",J2266,0)</f>
        <v>0</v>
      </c>
      <c r="BI2266" s="156">
        <f>IF(N2266="nulová",J2266,0)</f>
        <v>0</v>
      </c>
      <c r="BJ2266" s="16" t="s">
        <v>88</v>
      </c>
      <c r="BK2266" s="156">
        <f>ROUND(I2266*H2266,2)</f>
        <v>0</v>
      </c>
      <c r="BL2266" s="16" t="s">
        <v>396</v>
      </c>
      <c r="BM2266" s="155" t="s">
        <v>2871</v>
      </c>
    </row>
    <row r="2267" spans="2:65" s="12" customFormat="1" ht="10">
      <c r="B2267" s="157"/>
      <c r="D2267" s="158" t="s">
        <v>328</v>
      </c>
      <c r="E2267" s="159" t="s">
        <v>1</v>
      </c>
      <c r="F2267" s="160" t="s">
        <v>2827</v>
      </c>
      <c r="H2267" s="161">
        <v>2.835</v>
      </c>
      <c r="I2267" s="162"/>
      <c r="L2267" s="157"/>
      <c r="M2267" s="163"/>
      <c r="T2267" s="164"/>
      <c r="AT2267" s="159" t="s">
        <v>328</v>
      </c>
      <c r="AU2267" s="159" t="s">
        <v>88</v>
      </c>
      <c r="AV2267" s="12" t="s">
        <v>88</v>
      </c>
      <c r="AW2267" s="12" t="s">
        <v>31</v>
      </c>
      <c r="AX2267" s="12" t="s">
        <v>76</v>
      </c>
      <c r="AY2267" s="159" t="s">
        <v>317</v>
      </c>
    </row>
    <row r="2268" spans="2:65" s="13" customFormat="1" ht="10">
      <c r="B2268" s="165"/>
      <c r="D2268" s="158" t="s">
        <v>328</v>
      </c>
      <c r="E2268" s="166" t="s">
        <v>1</v>
      </c>
      <c r="F2268" s="167" t="s">
        <v>331</v>
      </c>
      <c r="H2268" s="168">
        <v>2.835</v>
      </c>
      <c r="I2268" s="169"/>
      <c r="L2268" s="165"/>
      <c r="M2268" s="170"/>
      <c r="T2268" s="171"/>
      <c r="AT2268" s="166" t="s">
        <v>328</v>
      </c>
      <c r="AU2268" s="166" t="s">
        <v>88</v>
      </c>
      <c r="AV2268" s="13" t="s">
        <v>92</v>
      </c>
      <c r="AW2268" s="13" t="s">
        <v>31</v>
      </c>
      <c r="AX2268" s="13" t="s">
        <v>76</v>
      </c>
      <c r="AY2268" s="166" t="s">
        <v>317</v>
      </c>
    </row>
    <row r="2269" spans="2:65" s="14" customFormat="1" ht="10">
      <c r="B2269" s="172"/>
      <c r="D2269" s="158" t="s">
        <v>328</v>
      </c>
      <c r="E2269" s="173" t="s">
        <v>1</v>
      </c>
      <c r="F2269" s="174" t="s">
        <v>332</v>
      </c>
      <c r="H2269" s="175">
        <v>2.835</v>
      </c>
      <c r="I2269" s="176"/>
      <c r="L2269" s="172"/>
      <c r="M2269" s="177"/>
      <c r="T2269" s="178"/>
      <c r="AT2269" s="173" t="s">
        <v>328</v>
      </c>
      <c r="AU2269" s="173" t="s">
        <v>88</v>
      </c>
      <c r="AV2269" s="14" t="s">
        <v>323</v>
      </c>
      <c r="AW2269" s="14" t="s">
        <v>31</v>
      </c>
      <c r="AX2269" s="14" t="s">
        <v>83</v>
      </c>
      <c r="AY2269" s="173" t="s">
        <v>317</v>
      </c>
    </row>
    <row r="2270" spans="2:65" s="1" customFormat="1" ht="78" customHeight="1">
      <c r="B2270" s="142"/>
      <c r="C2270" s="179" t="s">
        <v>2872</v>
      </c>
      <c r="D2270" s="179" t="s">
        <v>454</v>
      </c>
      <c r="E2270" s="180" t="s">
        <v>2873</v>
      </c>
      <c r="F2270" s="181" t="s">
        <v>2874</v>
      </c>
      <c r="G2270" s="182" t="s">
        <v>444</v>
      </c>
      <c r="H2270" s="183">
        <v>25.094999999999999</v>
      </c>
      <c r="I2270" s="184"/>
      <c r="J2270" s="185">
        <f>ROUND(I2270*H2270,2)</f>
        <v>0</v>
      </c>
      <c r="K2270" s="186"/>
      <c r="L2270" s="187"/>
      <c r="M2270" s="188" t="s">
        <v>1</v>
      </c>
      <c r="N2270" s="189" t="s">
        <v>42</v>
      </c>
      <c r="P2270" s="153">
        <f>O2270*H2270</f>
        <v>0</v>
      </c>
      <c r="Q2270" s="153">
        <v>0</v>
      </c>
      <c r="R2270" s="153">
        <f>Q2270*H2270</f>
        <v>0</v>
      </c>
      <c r="S2270" s="153">
        <v>0</v>
      </c>
      <c r="T2270" s="154">
        <f>S2270*H2270</f>
        <v>0</v>
      </c>
      <c r="AR2270" s="155" t="s">
        <v>481</v>
      </c>
      <c r="AT2270" s="155" t="s">
        <v>454</v>
      </c>
      <c r="AU2270" s="155" t="s">
        <v>88</v>
      </c>
      <c r="AY2270" s="16" t="s">
        <v>317</v>
      </c>
      <c r="BE2270" s="156">
        <f>IF(N2270="základná",J2270,0)</f>
        <v>0</v>
      </c>
      <c r="BF2270" s="156">
        <f>IF(N2270="znížená",J2270,0)</f>
        <v>0</v>
      </c>
      <c r="BG2270" s="156">
        <f>IF(N2270="zákl. prenesená",J2270,0)</f>
        <v>0</v>
      </c>
      <c r="BH2270" s="156">
        <f>IF(N2270="zníž. prenesená",J2270,0)</f>
        <v>0</v>
      </c>
      <c r="BI2270" s="156">
        <f>IF(N2270="nulová",J2270,0)</f>
        <v>0</v>
      </c>
      <c r="BJ2270" s="16" t="s">
        <v>88</v>
      </c>
      <c r="BK2270" s="156">
        <f>ROUND(I2270*H2270,2)</f>
        <v>0</v>
      </c>
      <c r="BL2270" s="16" t="s">
        <v>396</v>
      </c>
      <c r="BM2270" s="155" t="s">
        <v>2875</v>
      </c>
    </row>
    <row r="2271" spans="2:65" s="12" customFormat="1" ht="10">
      <c r="B2271" s="157"/>
      <c r="D2271" s="158" t="s">
        <v>328</v>
      </c>
      <c r="E2271" s="159" t="s">
        <v>1</v>
      </c>
      <c r="F2271" s="160" t="s">
        <v>2828</v>
      </c>
      <c r="H2271" s="161">
        <v>25.094999999999999</v>
      </c>
      <c r="I2271" s="162"/>
      <c r="L2271" s="157"/>
      <c r="M2271" s="163"/>
      <c r="T2271" s="164"/>
      <c r="AT2271" s="159" t="s">
        <v>328</v>
      </c>
      <c r="AU2271" s="159" t="s">
        <v>88</v>
      </c>
      <c r="AV2271" s="12" t="s">
        <v>88</v>
      </c>
      <c r="AW2271" s="12" t="s">
        <v>31</v>
      </c>
      <c r="AX2271" s="12" t="s">
        <v>76</v>
      </c>
      <c r="AY2271" s="159" t="s">
        <v>317</v>
      </c>
    </row>
    <row r="2272" spans="2:65" s="13" customFormat="1" ht="10">
      <c r="B2272" s="165"/>
      <c r="D2272" s="158" t="s">
        <v>328</v>
      </c>
      <c r="E2272" s="166" t="s">
        <v>1</v>
      </c>
      <c r="F2272" s="167" t="s">
        <v>331</v>
      </c>
      <c r="H2272" s="168">
        <v>25.094999999999999</v>
      </c>
      <c r="I2272" s="169"/>
      <c r="L2272" s="165"/>
      <c r="M2272" s="170"/>
      <c r="T2272" s="171"/>
      <c r="AT2272" s="166" t="s">
        <v>328</v>
      </c>
      <c r="AU2272" s="166" t="s">
        <v>88</v>
      </c>
      <c r="AV2272" s="13" t="s">
        <v>92</v>
      </c>
      <c r="AW2272" s="13" t="s">
        <v>31</v>
      </c>
      <c r="AX2272" s="13" t="s">
        <v>76</v>
      </c>
      <c r="AY2272" s="166" t="s">
        <v>317</v>
      </c>
    </row>
    <row r="2273" spans="2:65" s="14" customFormat="1" ht="10">
      <c r="B2273" s="172"/>
      <c r="D2273" s="158" t="s">
        <v>328</v>
      </c>
      <c r="E2273" s="173" t="s">
        <v>1</v>
      </c>
      <c r="F2273" s="174" t="s">
        <v>332</v>
      </c>
      <c r="H2273" s="175">
        <v>25.094999999999999</v>
      </c>
      <c r="I2273" s="176"/>
      <c r="L2273" s="172"/>
      <c r="M2273" s="177"/>
      <c r="T2273" s="178"/>
      <c r="AT2273" s="173" t="s">
        <v>328</v>
      </c>
      <c r="AU2273" s="173" t="s">
        <v>88</v>
      </c>
      <c r="AV2273" s="14" t="s">
        <v>323</v>
      </c>
      <c r="AW2273" s="14" t="s">
        <v>31</v>
      </c>
      <c r="AX2273" s="14" t="s">
        <v>83</v>
      </c>
      <c r="AY2273" s="173" t="s">
        <v>317</v>
      </c>
    </row>
    <row r="2274" spans="2:65" s="1" customFormat="1" ht="78" customHeight="1">
      <c r="B2274" s="142"/>
      <c r="C2274" s="179" t="s">
        <v>2876</v>
      </c>
      <c r="D2274" s="179" t="s">
        <v>454</v>
      </c>
      <c r="E2274" s="180" t="s">
        <v>2877</v>
      </c>
      <c r="F2274" s="181" t="s">
        <v>2878</v>
      </c>
      <c r="G2274" s="182" t="s">
        <v>444</v>
      </c>
      <c r="H2274" s="183">
        <v>6.9720000000000004</v>
      </c>
      <c r="I2274" s="184"/>
      <c r="J2274" s="185">
        <f>ROUND(I2274*H2274,2)</f>
        <v>0</v>
      </c>
      <c r="K2274" s="186"/>
      <c r="L2274" s="187"/>
      <c r="M2274" s="188" t="s">
        <v>1</v>
      </c>
      <c r="N2274" s="189" t="s">
        <v>42</v>
      </c>
      <c r="P2274" s="153">
        <f>O2274*H2274</f>
        <v>0</v>
      </c>
      <c r="Q2274" s="153">
        <v>0</v>
      </c>
      <c r="R2274" s="153">
        <f>Q2274*H2274</f>
        <v>0</v>
      </c>
      <c r="S2274" s="153">
        <v>0</v>
      </c>
      <c r="T2274" s="154">
        <f>S2274*H2274</f>
        <v>0</v>
      </c>
      <c r="AR2274" s="155" t="s">
        <v>481</v>
      </c>
      <c r="AT2274" s="155" t="s">
        <v>454</v>
      </c>
      <c r="AU2274" s="155" t="s">
        <v>88</v>
      </c>
      <c r="AY2274" s="16" t="s">
        <v>317</v>
      </c>
      <c r="BE2274" s="156">
        <f>IF(N2274="základná",J2274,0)</f>
        <v>0</v>
      </c>
      <c r="BF2274" s="156">
        <f>IF(N2274="znížená",J2274,0)</f>
        <v>0</v>
      </c>
      <c r="BG2274" s="156">
        <f>IF(N2274="zákl. prenesená",J2274,0)</f>
        <v>0</v>
      </c>
      <c r="BH2274" s="156">
        <f>IF(N2274="zníž. prenesená",J2274,0)</f>
        <v>0</v>
      </c>
      <c r="BI2274" s="156">
        <f>IF(N2274="nulová",J2274,0)</f>
        <v>0</v>
      </c>
      <c r="BJ2274" s="16" t="s">
        <v>88</v>
      </c>
      <c r="BK2274" s="156">
        <f>ROUND(I2274*H2274,2)</f>
        <v>0</v>
      </c>
      <c r="BL2274" s="16" t="s">
        <v>396</v>
      </c>
      <c r="BM2274" s="155" t="s">
        <v>2879</v>
      </c>
    </row>
    <row r="2275" spans="2:65" s="12" customFormat="1" ht="10">
      <c r="B2275" s="157"/>
      <c r="D2275" s="158" t="s">
        <v>328</v>
      </c>
      <c r="E2275" s="159" t="s">
        <v>1</v>
      </c>
      <c r="F2275" s="160" t="s">
        <v>2829</v>
      </c>
      <c r="H2275" s="161">
        <v>6.9720000000000004</v>
      </c>
      <c r="I2275" s="162"/>
      <c r="L2275" s="157"/>
      <c r="M2275" s="163"/>
      <c r="T2275" s="164"/>
      <c r="AT2275" s="159" t="s">
        <v>328</v>
      </c>
      <c r="AU2275" s="159" t="s">
        <v>88</v>
      </c>
      <c r="AV2275" s="12" t="s">
        <v>88</v>
      </c>
      <c r="AW2275" s="12" t="s">
        <v>31</v>
      </c>
      <c r="AX2275" s="12" t="s">
        <v>76</v>
      </c>
      <c r="AY2275" s="159" t="s">
        <v>317</v>
      </c>
    </row>
    <row r="2276" spans="2:65" s="13" customFormat="1" ht="10">
      <c r="B2276" s="165"/>
      <c r="D2276" s="158" t="s">
        <v>328</v>
      </c>
      <c r="E2276" s="166" t="s">
        <v>1</v>
      </c>
      <c r="F2276" s="167" t="s">
        <v>331</v>
      </c>
      <c r="H2276" s="168">
        <v>6.9720000000000004</v>
      </c>
      <c r="I2276" s="169"/>
      <c r="L2276" s="165"/>
      <c r="M2276" s="170"/>
      <c r="T2276" s="171"/>
      <c r="AT2276" s="166" t="s">
        <v>328</v>
      </c>
      <c r="AU2276" s="166" t="s">
        <v>88</v>
      </c>
      <c r="AV2276" s="13" t="s">
        <v>92</v>
      </c>
      <c r="AW2276" s="13" t="s">
        <v>31</v>
      </c>
      <c r="AX2276" s="13" t="s">
        <v>76</v>
      </c>
      <c r="AY2276" s="166" t="s">
        <v>317</v>
      </c>
    </row>
    <row r="2277" spans="2:65" s="14" customFormat="1" ht="10">
      <c r="B2277" s="172"/>
      <c r="D2277" s="158" t="s">
        <v>328</v>
      </c>
      <c r="E2277" s="173" t="s">
        <v>1</v>
      </c>
      <c r="F2277" s="174" t="s">
        <v>332</v>
      </c>
      <c r="H2277" s="175">
        <v>6.9720000000000004</v>
      </c>
      <c r="I2277" s="176"/>
      <c r="L2277" s="172"/>
      <c r="M2277" s="177"/>
      <c r="T2277" s="178"/>
      <c r="AT2277" s="173" t="s">
        <v>328</v>
      </c>
      <c r="AU2277" s="173" t="s">
        <v>88</v>
      </c>
      <c r="AV2277" s="14" t="s">
        <v>323</v>
      </c>
      <c r="AW2277" s="14" t="s">
        <v>31</v>
      </c>
      <c r="AX2277" s="14" t="s">
        <v>83</v>
      </c>
      <c r="AY2277" s="173" t="s">
        <v>317</v>
      </c>
    </row>
    <row r="2278" spans="2:65" s="1" customFormat="1" ht="90" customHeight="1">
      <c r="B2278" s="142"/>
      <c r="C2278" s="179" t="s">
        <v>2880</v>
      </c>
      <c r="D2278" s="179" t="s">
        <v>454</v>
      </c>
      <c r="E2278" s="180" t="s">
        <v>2881</v>
      </c>
      <c r="F2278" s="181" t="s">
        <v>2882</v>
      </c>
      <c r="G2278" s="182" t="s">
        <v>444</v>
      </c>
      <c r="H2278" s="183">
        <v>10.532</v>
      </c>
      <c r="I2278" s="184"/>
      <c r="J2278" s="185">
        <f>ROUND(I2278*H2278,2)</f>
        <v>0</v>
      </c>
      <c r="K2278" s="186"/>
      <c r="L2278" s="187"/>
      <c r="M2278" s="188" t="s">
        <v>1</v>
      </c>
      <c r="N2278" s="189" t="s">
        <v>42</v>
      </c>
      <c r="P2278" s="153">
        <f>O2278*H2278</f>
        <v>0</v>
      </c>
      <c r="Q2278" s="153">
        <v>0</v>
      </c>
      <c r="R2278" s="153">
        <f>Q2278*H2278</f>
        <v>0</v>
      </c>
      <c r="S2278" s="153">
        <v>0</v>
      </c>
      <c r="T2278" s="154">
        <f>S2278*H2278</f>
        <v>0</v>
      </c>
      <c r="AR2278" s="155" t="s">
        <v>481</v>
      </c>
      <c r="AT2278" s="155" t="s">
        <v>454</v>
      </c>
      <c r="AU2278" s="155" t="s">
        <v>88</v>
      </c>
      <c r="AY2278" s="16" t="s">
        <v>317</v>
      </c>
      <c r="BE2278" s="156">
        <f>IF(N2278="základná",J2278,0)</f>
        <v>0</v>
      </c>
      <c r="BF2278" s="156">
        <f>IF(N2278="znížená",J2278,0)</f>
        <v>0</v>
      </c>
      <c r="BG2278" s="156">
        <f>IF(N2278="zákl. prenesená",J2278,0)</f>
        <v>0</v>
      </c>
      <c r="BH2278" s="156">
        <f>IF(N2278="zníž. prenesená",J2278,0)</f>
        <v>0</v>
      </c>
      <c r="BI2278" s="156">
        <f>IF(N2278="nulová",J2278,0)</f>
        <v>0</v>
      </c>
      <c r="BJ2278" s="16" t="s">
        <v>88</v>
      </c>
      <c r="BK2278" s="156">
        <f>ROUND(I2278*H2278,2)</f>
        <v>0</v>
      </c>
      <c r="BL2278" s="16" t="s">
        <v>396</v>
      </c>
      <c r="BM2278" s="155" t="s">
        <v>2883</v>
      </c>
    </row>
    <row r="2279" spans="2:65" s="12" customFormat="1" ht="10">
      <c r="B2279" s="157"/>
      <c r="D2279" s="158" t="s">
        <v>328</v>
      </c>
      <c r="E2279" s="159" t="s">
        <v>1</v>
      </c>
      <c r="F2279" s="160" t="s">
        <v>2830</v>
      </c>
      <c r="H2279" s="161">
        <v>10.532</v>
      </c>
      <c r="I2279" s="162"/>
      <c r="L2279" s="157"/>
      <c r="M2279" s="163"/>
      <c r="T2279" s="164"/>
      <c r="AT2279" s="159" t="s">
        <v>328</v>
      </c>
      <c r="AU2279" s="159" t="s">
        <v>88</v>
      </c>
      <c r="AV2279" s="12" t="s">
        <v>88</v>
      </c>
      <c r="AW2279" s="12" t="s">
        <v>31</v>
      </c>
      <c r="AX2279" s="12" t="s">
        <v>76</v>
      </c>
      <c r="AY2279" s="159" t="s">
        <v>317</v>
      </c>
    </row>
    <row r="2280" spans="2:65" s="13" customFormat="1" ht="10">
      <c r="B2280" s="165"/>
      <c r="D2280" s="158" t="s">
        <v>328</v>
      </c>
      <c r="E2280" s="166" t="s">
        <v>1</v>
      </c>
      <c r="F2280" s="167" t="s">
        <v>331</v>
      </c>
      <c r="H2280" s="168">
        <v>10.532</v>
      </c>
      <c r="I2280" s="169"/>
      <c r="L2280" s="165"/>
      <c r="M2280" s="170"/>
      <c r="T2280" s="171"/>
      <c r="AT2280" s="166" t="s">
        <v>328</v>
      </c>
      <c r="AU2280" s="166" t="s">
        <v>88</v>
      </c>
      <c r="AV2280" s="13" t="s">
        <v>92</v>
      </c>
      <c r="AW2280" s="13" t="s">
        <v>31</v>
      </c>
      <c r="AX2280" s="13" t="s">
        <v>76</v>
      </c>
      <c r="AY2280" s="166" t="s">
        <v>317</v>
      </c>
    </row>
    <row r="2281" spans="2:65" s="14" customFormat="1" ht="10">
      <c r="B2281" s="172"/>
      <c r="D2281" s="158" t="s">
        <v>328</v>
      </c>
      <c r="E2281" s="173" t="s">
        <v>1</v>
      </c>
      <c r="F2281" s="174" t="s">
        <v>332</v>
      </c>
      <c r="H2281" s="175">
        <v>10.532</v>
      </c>
      <c r="I2281" s="176"/>
      <c r="L2281" s="172"/>
      <c r="M2281" s="177"/>
      <c r="T2281" s="178"/>
      <c r="AT2281" s="173" t="s">
        <v>328</v>
      </c>
      <c r="AU2281" s="173" t="s">
        <v>88</v>
      </c>
      <c r="AV2281" s="14" t="s">
        <v>323</v>
      </c>
      <c r="AW2281" s="14" t="s">
        <v>31</v>
      </c>
      <c r="AX2281" s="14" t="s">
        <v>83</v>
      </c>
      <c r="AY2281" s="173" t="s">
        <v>317</v>
      </c>
    </row>
    <row r="2282" spans="2:65" s="1" customFormat="1" ht="78" customHeight="1">
      <c r="B2282" s="142"/>
      <c r="C2282" s="179" t="s">
        <v>1557</v>
      </c>
      <c r="D2282" s="179" t="s">
        <v>454</v>
      </c>
      <c r="E2282" s="180" t="s">
        <v>2884</v>
      </c>
      <c r="F2282" s="181" t="s">
        <v>2885</v>
      </c>
      <c r="G2282" s="182" t="s">
        <v>444</v>
      </c>
      <c r="H2282" s="183">
        <v>7.4029999999999996</v>
      </c>
      <c r="I2282" s="184"/>
      <c r="J2282" s="185">
        <f>ROUND(I2282*H2282,2)</f>
        <v>0</v>
      </c>
      <c r="K2282" s="186"/>
      <c r="L2282" s="187"/>
      <c r="M2282" s="188" t="s">
        <v>1</v>
      </c>
      <c r="N2282" s="189" t="s">
        <v>42</v>
      </c>
      <c r="P2282" s="153">
        <f>O2282*H2282</f>
        <v>0</v>
      </c>
      <c r="Q2282" s="153">
        <v>0</v>
      </c>
      <c r="R2282" s="153">
        <f>Q2282*H2282</f>
        <v>0</v>
      </c>
      <c r="S2282" s="153">
        <v>0</v>
      </c>
      <c r="T2282" s="154">
        <f>S2282*H2282</f>
        <v>0</v>
      </c>
      <c r="AR2282" s="155" t="s">
        <v>481</v>
      </c>
      <c r="AT2282" s="155" t="s">
        <v>454</v>
      </c>
      <c r="AU2282" s="155" t="s">
        <v>88</v>
      </c>
      <c r="AY2282" s="16" t="s">
        <v>317</v>
      </c>
      <c r="BE2282" s="156">
        <f>IF(N2282="základná",J2282,0)</f>
        <v>0</v>
      </c>
      <c r="BF2282" s="156">
        <f>IF(N2282="znížená",J2282,0)</f>
        <v>0</v>
      </c>
      <c r="BG2282" s="156">
        <f>IF(N2282="zákl. prenesená",J2282,0)</f>
        <v>0</v>
      </c>
      <c r="BH2282" s="156">
        <f>IF(N2282="zníž. prenesená",J2282,0)</f>
        <v>0</v>
      </c>
      <c r="BI2282" s="156">
        <f>IF(N2282="nulová",J2282,0)</f>
        <v>0</v>
      </c>
      <c r="BJ2282" s="16" t="s">
        <v>88</v>
      </c>
      <c r="BK2282" s="156">
        <f>ROUND(I2282*H2282,2)</f>
        <v>0</v>
      </c>
      <c r="BL2282" s="16" t="s">
        <v>396</v>
      </c>
      <c r="BM2282" s="155" t="s">
        <v>2886</v>
      </c>
    </row>
    <row r="2283" spans="2:65" s="12" customFormat="1" ht="10">
      <c r="B2283" s="157"/>
      <c r="D2283" s="158" t="s">
        <v>328</v>
      </c>
      <c r="E2283" s="159" t="s">
        <v>1</v>
      </c>
      <c r="F2283" s="160" t="s">
        <v>2831</v>
      </c>
      <c r="H2283" s="161">
        <v>7.4029999999999996</v>
      </c>
      <c r="I2283" s="162"/>
      <c r="L2283" s="157"/>
      <c r="M2283" s="163"/>
      <c r="T2283" s="164"/>
      <c r="AT2283" s="159" t="s">
        <v>328</v>
      </c>
      <c r="AU2283" s="159" t="s">
        <v>88</v>
      </c>
      <c r="AV2283" s="12" t="s">
        <v>88</v>
      </c>
      <c r="AW2283" s="12" t="s">
        <v>31</v>
      </c>
      <c r="AX2283" s="12" t="s">
        <v>76</v>
      </c>
      <c r="AY2283" s="159" t="s">
        <v>317</v>
      </c>
    </row>
    <row r="2284" spans="2:65" s="13" customFormat="1" ht="10">
      <c r="B2284" s="165"/>
      <c r="D2284" s="158" t="s">
        <v>328</v>
      </c>
      <c r="E2284" s="166" t="s">
        <v>1</v>
      </c>
      <c r="F2284" s="167" t="s">
        <v>331</v>
      </c>
      <c r="H2284" s="168">
        <v>7.4029999999999996</v>
      </c>
      <c r="I2284" s="169"/>
      <c r="L2284" s="165"/>
      <c r="M2284" s="170"/>
      <c r="T2284" s="171"/>
      <c r="AT2284" s="166" t="s">
        <v>328</v>
      </c>
      <c r="AU2284" s="166" t="s">
        <v>88</v>
      </c>
      <c r="AV2284" s="13" t="s">
        <v>92</v>
      </c>
      <c r="AW2284" s="13" t="s">
        <v>31</v>
      </c>
      <c r="AX2284" s="13" t="s">
        <v>76</v>
      </c>
      <c r="AY2284" s="166" t="s">
        <v>317</v>
      </c>
    </row>
    <row r="2285" spans="2:65" s="14" customFormat="1" ht="10">
      <c r="B2285" s="172"/>
      <c r="D2285" s="158" t="s">
        <v>328</v>
      </c>
      <c r="E2285" s="173" t="s">
        <v>1</v>
      </c>
      <c r="F2285" s="174" t="s">
        <v>332</v>
      </c>
      <c r="H2285" s="175">
        <v>7.4029999999999996</v>
      </c>
      <c r="I2285" s="176"/>
      <c r="L2285" s="172"/>
      <c r="M2285" s="177"/>
      <c r="T2285" s="178"/>
      <c r="AT2285" s="173" t="s">
        <v>328</v>
      </c>
      <c r="AU2285" s="173" t="s">
        <v>88</v>
      </c>
      <c r="AV2285" s="14" t="s">
        <v>323</v>
      </c>
      <c r="AW2285" s="14" t="s">
        <v>31</v>
      </c>
      <c r="AX2285" s="14" t="s">
        <v>83</v>
      </c>
      <c r="AY2285" s="173" t="s">
        <v>317</v>
      </c>
    </row>
    <row r="2286" spans="2:65" s="1" customFormat="1" ht="78" customHeight="1">
      <c r="B2286" s="142"/>
      <c r="C2286" s="179" t="s">
        <v>2887</v>
      </c>
      <c r="D2286" s="179" t="s">
        <v>454</v>
      </c>
      <c r="E2286" s="180" t="s">
        <v>2888</v>
      </c>
      <c r="F2286" s="181" t="s">
        <v>2889</v>
      </c>
      <c r="G2286" s="182" t="s">
        <v>444</v>
      </c>
      <c r="H2286" s="183">
        <v>10.952</v>
      </c>
      <c r="I2286" s="184"/>
      <c r="J2286" s="185">
        <f>ROUND(I2286*H2286,2)</f>
        <v>0</v>
      </c>
      <c r="K2286" s="186"/>
      <c r="L2286" s="187"/>
      <c r="M2286" s="188" t="s">
        <v>1</v>
      </c>
      <c r="N2286" s="189" t="s">
        <v>42</v>
      </c>
      <c r="P2286" s="153">
        <f>O2286*H2286</f>
        <v>0</v>
      </c>
      <c r="Q2286" s="153">
        <v>0</v>
      </c>
      <c r="R2286" s="153">
        <f>Q2286*H2286</f>
        <v>0</v>
      </c>
      <c r="S2286" s="153">
        <v>0</v>
      </c>
      <c r="T2286" s="154">
        <f>S2286*H2286</f>
        <v>0</v>
      </c>
      <c r="AR2286" s="155" t="s">
        <v>481</v>
      </c>
      <c r="AT2286" s="155" t="s">
        <v>454</v>
      </c>
      <c r="AU2286" s="155" t="s">
        <v>88</v>
      </c>
      <c r="AY2286" s="16" t="s">
        <v>317</v>
      </c>
      <c r="BE2286" s="156">
        <f>IF(N2286="základná",J2286,0)</f>
        <v>0</v>
      </c>
      <c r="BF2286" s="156">
        <f>IF(N2286="znížená",J2286,0)</f>
        <v>0</v>
      </c>
      <c r="BG2286" s="156">
        <f>IF(N2286="zákl. prenesená",J2286,0)</f>
        <v>0</v>
      </c>
      <c r="BH2286" s="156">
        <f>IF(N2286="zníž. prenesená",J2286,0)</f>
        <v>0</v>
      </c>
      <c r="BI2286" s="156">
        <f>IF(N2286="nulová",J2286,0)</f>
        <v>0</v>
      </c>
      <c r="BJ2286" s="16" t="s">
        <v>88</v>
      </c>
      <c r="BK2286" s="156">
        <f>ROUND(I2286*H2286,2)</f>
        <v>0</v>
      </c>
      <c r="BL2286" s="16" t="s">
        <v>396</v>
      </c>
      <c r="BM2286" s="155" t="s">
        <v>2890</v>
      </c>
    </row>
    <row r="2287" spans="2:65" s="12" customFormat="1" ht="10">
      <c r="B2287" s="157"/>
      <c r="D2287" s="158" t="s">
        <v>328</v>
      </c>
      <c r="E2287" s="159" t="s">
        <v>1</v>
      </c>
      <c r="F2287" s="160" t="s">
        <v>2832</v>
      </c>
      <c r="H2287" s="161">
        <v>10.952</v>
      </c>
      <c r="I2287" s="162"/>
      <c r="L2287" s="157"/>
      <c r="M2287" s="163"/>
      <c r="T2287" s="164"/>
      <c r="AT2287" s="159" t="s">
        <v>328</v>
      </c>
      <c r="AU2287" s="159" t="s">
        <v>88</v>
      </c>
      <c r="AV2287" s="12" t="s">
        <v>88</v>
      </c>
      <c r="AW2287" s="12" t="s">
        <v>31</v>
      </c>
      <c r="AX2287" s="12" t="s">
        <v>76</v>
      </c>
      <c r="AY2287" s="159" t="s">
        <v>317</v>
      </c>
    </row>
    <row r="2288" spans="2:65" s="13" customFormat="1" ht="10">
      <c r="B2288" s="165"/>
      <c r="D2288" s="158" t="s">
        <v>328</v>
      </c>
      <c r="E2288" s="166" t="s">
        <v>1</v>
      </c>
      <c r="F2288" s="167" t="s">
        <v>331</v>
      </c>
      <c r="H2288" s="168">
        <v>10.952</v>
      </c>
      <c r="I2288" s="169"/>
      <c r="L2288" s="165"/>
      <c r="M2288" s="170"/>
      <c r="T2288" s="171"/>
      <c r="AT2288" s="166" t="s">
        <v>328</v>
      </c>
      <c r="AU2288" s="166" t="s">
        <v>88</v>
      </c>
      <c r="AV2288" s="13" t="s">
        <v>92</v>
      </c>
      <c r="AW2288" s="13" t="s">
        <v>31</v>
      </c>
      <c r="AX2288" s="13" t="s">
        <v>76</v>
      </c>
      <c r="AY2288" s="166" t="s">
        <v>317</v>
      </c>
    </row>
    <row r="2289" spans="2:65" s="14" customFormat="1" ht="10">
      <c r="B2289" s="172"/>
      <c r="D2289" s="158" t="s">
        <v>328</v>
      </c>
      <c r="E2289" s="173" t="s">
        <v>1</v>
      </c>
      <c r="F2289" s="174" t="s">
        <v>332</v>
      </c>
      <c r="H2289" s="175">
        <v>10.952</v>
      </c>
      <c r="I2289" s="176"/>
      <c r="L2289" s="172"/>
      <c r="M2289" s="177"/>
      <c r="T2289" s="178"/>
      <c r="AT2289" s="173" t="s">
        <v>328</v>
      </c>
      <c r="AU2289" s="173" t="s">
        <v>88</v>
      </c>
      <c r="AV2289" s="14" t="s">
        <v>323</v>
      </c>
      <c r="AW2289" s="14" t="s">
        <v>31</v>
      </c>
      <c r="AX2289" s="14" t="s">
        <v>83</v>
      </c>
      <c r="AY2289" s="173" t="s">
        <v>317</v>
      </c>
    </row>
    <row r="2290" spans="2:65" s="1" customFormat="1" ht="78" customHeight="1">
      <c r="B2290" s="142"/>
      <c r="C2290" s="179" t="s">
        <v>2891</v>
      </c>
      <c r="D2290" s="179" t="s">
        <v>454</v>
      </c>
      <c r="E2290" s="180" t="s">
        <v>2892</v>
      </c>
      <c r="F2290" s="181" t="s">
        <v>2893</v>
      </c>
      <c r="G2290" s="182" t="s">
        <v>444</v>
      </c>
      <c r="H2290" s="183">
        <v>6.7619999999999996</v>
      </c>
      <c r="I2290" s="184"/>
      <c r="J2290" s="185">
        <f>ROUND(I2290*H2290,2)</f>
        <v>0</v>
      </c>
      <c r="K2290" s="186"/>
      <c r="L2290" s="187"/>
      <c r="M2290" s="188" t="s">
        <v>1</v>
      </c>
      <c r="N2290" s="189" t="s">
        <v>42</v>
      </c>
      <c r="P2290" s="153">
        <f>O2290*H2290</f>
        <v>0</v>
      </c>
      <c r="Q2290" s="153">
        <v>0</v>
      </c>
      <c r="R2290" s="153">
        <f>Q2290*H2290</f>
        <v>0</v>
      </c>
      <c r="S2290" s="153">
        <v>0</v>
      </c>
      <c r="T2290" s="154">
        <f>S2290*H2290</f>
        <v>0</v>
      </c>
      <c r="AR2290" s="155" t="s">
        <v>481</v>
      </c>
      <c r="AT2290" s="155" t="s">
        <v>454</v>
      </c>
      <c r="AU2290" s="155" t="s">
        <v>88</v>
      </c>
      <c r="AY2290" s="16" t="s">
        <v>317</v>
      </c>
      <c r="BE2290" s="156">
        <f>IF(N2290="základná",J2290,0)</f>
        <v>0</v>
      </c>
      <c r="BF2290" s="156">
        <f>IF(N2290="znížená",J2290,0)</f>
        <v>0</v>
      </c>
      <c r="BG2290" s="156">
        <f>IF(N2290="zákl. prenesená",J2290,0)</f>
        <v>0</v>
      </c>
      <c r="BH2290" s="156">
        <f>IF(N2290="zníž. prenesená",J2290,0)</f>
        <v>0</v>
      </c>
      <c r="BI2290" s="156">
        <f>IF(N2290="nulová",J2290,0)</f>
        <v>0</v>
      </c>
      <c r="BJ2290" s="16" t="s">
        <v>88</v>
      </c>
      <c r="BK2290" s="156">
        <f>ROUND(I2290*H2290,2)</f>
        <v>0</v>
      </c>
      <c r="BL2290" s="16" t="s">
        <v>396</v>
      </c>
      <c r="BM2290" s="155" t="s">
        <v>2894</v>
      </c>
    </row>
    <row r="2291" spans="2:65" s="12" customFormat="1" ht="10">
      <c r="B2291" s="157"/>
      <c r="D2291" s="158" t="s">
        <v>328</v>
      </c>
      <c r="E2291" s="159" t="s">
        <v>1</v>
      </c>
      <c r="F2291" s="160" t="s">
        <v>2833</v>
      </c>
      <c r="H2291" s="161">
        <v>6.7619999999999996</v>
      </c>
      <c r="I2291" s="162"/>
      <c r="L2291" s="157"/>
      <c r="M2291" s="163"/>
      <c r="T2291" s="164"/>
      <c r="AT2291" s="159" t="s">
        <v>328</v>
      </c>
      <c r="AU2291" s="159" t="s">
        <v>88</v>
      </c>
      <c r="AV2291" s="12" t="s">
        <v>88</v>
      </c>
      <c r="AW2291" s="12" t="s">
        <v>31</v>
      </c>
      <c r="AX2291" s="12" t="s">
        <v>76</v>
      </c>
      <c r="AY2291" s="159" t="s">
        <v>317</v>
      </c>
    </row>
    <row r="2292" spans="2:65" s="13" customFormat="1" ht="10">
      <c r="B2292" s="165"/>
      <c r="D2292" s="158" t="s">
        <v>328</v>
      </c>
      <c r="E2292" s="166" t="s">
        <v>1</v>
      </c>
      <c r="F2292" s="167" t="s">
        <v>331</v>
      </c>
      <c r="H2292" s="168">
        <v>6.7619999999999996</v>
      </c>
      <c r="I2292" s="169"/>
      <c r="L2292" s="165"/>
      <c r="M2292" s="170"/>
      <c r="T2292" s="171"/>
      <c r="AT2292" s="166" t="s">
        <v>328</v>
      </c>
      <c r="AU2292" s="166" t="s">
        <v>88</v>
      </c>
      <c r="AV2292" s="13" t="s">
        <v>92</v>
      </c>
      <c r="AW2292" s="13" t="s">
        <v>31</v>
      </c>
      <c r="AX2292" s="13" t="s">
        <v>76</v>
      </c>
      <c r="AY2292" s="166" t="s">
        <v>317</v>
      </c>
    </row>
    <row r="2293" spans="2:65" s="14" customFormat="1" ht="10">
      <c r="B2293" s="172"/>
      <c r="D2293" s="158" t="s">
        <v>328</v>
      </c>
      <c r="E2293" s="173" t="s">
        <v>1</v>
      </c>
      <c r="F2293" s="174" t="s">
        <v>332</v>
      </c>
      <c r="H2293" s="175">
        <v>6.7619999999999996</v>
      </c>
      <c r="I2293" s="176"/>
      <c r="L2293" s="172"/>
      <c r="M2293" s="177"/>
      <c r="T2293" s="178"/>
      <c r="AT2293" s="173" t="s">
        <v>328</v>
      </c>
      <c r="AU2293" s="173" t="s">
        <v>88</v>
      </c>
      <c r="AV2293" s="14" t="s">
        <v>323</v>
      </c>
      <c r="AW2293" s="14" t="s">
        <v>31</v>
      </c>
      <c r="AX2293" s="14" t="s">
        <v>83</v>
      </c>
      <c r="AY2293" s="173" t="s">
        <v>317</v>
      </c>
    </row>
    <row r="2294" spans="2:65" s="1" customFormat="1" ht="90" customHeight="1">
      <c r="B2294" s="142"/>
      <c r="C2294" s="179" t="s">
        <v>2895</v>
      </c>
      <c r="D2294" s="179" t="s">
        <v>454</v>
      </c>
      <c r="E2294" s="180" t="s">
        <v>2896</v>
      </c>
      <c r="F2294" s="181" t="s">
        <v>2897</v>
      </c>
      <c r="G2294" s="182" t="s">
        <v>444</v>
      </c>
      <c r="H2294" s="183">
        <v>10.238</v>
      </c>
      <c r="I2294" s="184"/>
      <c r="J2294" s="185">
        <f>ROUND(I2294*H2294,2)</f>
        <v>0</v>
      </c>
      <c r="K2294" s="186"/>
      <c r="L2294" s="187"/>
      <c r="M2294" s="188" t="s">
        <v>1</v>
      </c>
      <c r="N2294" s="189" t="s">
        <v>42</v>
      </c>
      <c r="P2294" s="153">
        <f>O2294*H2294</f>
        <v>0</v>
      </c>
      <c r="Q2294" s="153">
        <v>0</v>
      </c>
      <c r="R2294" s="153">
        <f>Q2294*H2294</f>
        <v>0</v>
      </c>
      <c r="S2294" s="153">
        <v>0</v>
      </c>
      <c r="T2294" s="154">
        <f>S2294*H2294</f>
        <v>0</v>
      </c>
      <c r="AR2294" s="155" t="s">
        <v>481</v>
      </c>
      <c r="AT2294" s="155" t="s">
        <v>454</v>
      </c>
      <c r="AU2294" s="155" t="s">
        <v>88</v>
      </c>
      <c r="AY2294" s="16" t="s">
        <v>317</v>
      </c>
      <c r="BE2294" s="156">
        <f>IF(N2294="základná",J2294,0)</f>
        <v>0</v>
      </c>
      <c r="BF2294" s="156">
        <f>IF(N2294="znížená",J2294,0)</f>
        <v>0</v>
      </c>
      <c r="BG2294" s="156">
        <f>IF(N2294="zákl. prenesená",J2294,0)</f>
        <v>0</v>
      </c>
      <c r="BH2294" s="156">
        <f>IF(N2294="zníž. prenesená",J2294,0)</f>
        <v>0</v>
      </c>
      <c r="BI2294" s="156">
        <f>IF(N2294="nulová",J2294,0)</f>
        <v>0</v>
      </c>
      <c r="BJ2294" s="16" t="s">
        <v>88</v>
      </c>
      <c r="BK2294" s="156">
        <f>ROUND(I2294*H2294,2)</f>
        <v>0</v>
      </c>
      <c r="BL2294" s="16" t="s">
        <v>396</v>
      </c>
      <c r="BM2294" s="155" t="s">
        <v>2898</v>
      </c>
    </row>
    <row r="2295" spans="2:65" s="12" customFormat="1" ht="10">
      <c r="B2295" s="157"/>
      <c r="D2295" s="158" t="s">
        <v>328</v>
      </c>
      <c r="E2295" s="159" t="s">
        <v>1</v>
      </c>
      <c r="F2295" s="160" t="s">
        <v>2834</v>
      </c>
      <c r="H2295" s="161">
        <v>10.238</v>
      </c>
      <c r="I2295" s="162"/>
      <c r="L2295" s="157"/>
      <c r="M2295" s="163"/>
      <c r="T2295" s="164"/>
      <c r="AT2295" s="159" t="s">
        <v>328</v>
      </c>
      <c r="AU2295" s="159" t="s">
        <v>88</v>
      </c>
      <c r="AV2295" s="12" t="s">
        <v>88</v>
      </c>
      <c r="AW2295" s="12" t="s">
        <v>31</v>
      </c>
      <c r="AX2295" s="12" t="s">
        <v>76</v>
      </c>
      <c r="AY2295" s="159" t="s">
        <v>317</v>
      </c>
    </row>
    <row r="2296" spans="2:65" s="13" customFormat="1" ht="10">
      <c r="B2296" s="165"/>
      <c r="D2296" s="158" t="s">
        <v>328</v>
      </c>
      <c r="E2296" s="166" t="s">
        <v>1</v>
      </c>
      <c r="F2296" s="167" t="s">
        <v>331</v>
      </c>
      <c r="H2296" s="168">
        <v>10.238</v>
      </c>
      <c r="I2296" s="169"/>
      <c r="L2296" s="165"/>
      <c r="M2296" s="170"/>
      <c r="T2296" s="171"/>
      <c r="AT2296" s="166" t="s">
        <v>328</v>
      </c>
      <c r="AU2296" s="166" t="s">
        <v>88</v>
      </c>
      <c r="AV2296" s="13" t="s">
        <v>92</v>
      </c>
      <c r="AW2296" s="13" t="s">
        <v>31</v>
      </c>
      <c r="AX2296" s="13" t="s">
        <v>76</v>
      </c>
      <c r="AY2296" s="166" t="s">
        <v>317</v>
      </c>
    </row>
    <row r="2297" spans="2:65" s="14" customFormat="1" ht="10">
      <c r="B2297" s="172"/>
      <c r="D2297" s="158" t="s">
        <v>328</v>
      </c>
      <c r="E2297" s="173" t="s">
        <v>1</v>
      </c>
      <c r="F2297" s="174" t="s">
        <v>332</v>
      </c>
      <c r="H2297" s="175">
        <v>10.238</v>
      </c>
      <c r="I2297" s="176"/>
      <c r="L2297" s="172"/>
      <c r="M2297" s="177"/>
      <c r="T2297" s="178"/>
      <c r="AT2297" s="173" t="s">
        <v>328</v>
      </c>
      <c r="AU2297" s="173" t="s">
        <v>88</v>
      </c>
      <c r="AV2297" s="14" t="s">
        <v>323</v>
      </c>
      <c r="AW2297" s="14" t="s">
        <v>31</v>
      </c>
      <c r="AX2297" s="14" t="s">
        <v>83</v>
      </c>
      <c r="AY2297" s="173" t="s">
        <v>317</v>
      </c>
    </row>
    <row r="2298" spans="2:65" s="1" customFormat="1" ht="78" customHeight="1">
      <c r="B2298" s="142"/>
      <c r="C2298" s="179" t="s">
        <v>2899</v>
      </c>
      <c r="D2298" s="179" t="s">
        <v>454</v>
      </c>
      <c r="E2298" s="180" t="s">
        <v>2900</v>
      </c>
      <c r="F2298" s="181" t="s">
        <v>2901</v>
      </c>
      <c r="G2298" s="182" t="s">
        <v>444</v>
      </c>
      <c r="H2298" s="183">
        <v>7.875</v>
      </c>
      <c r="I2298" s="184"/>
      <c r="J2298" s="185">
        <f>ROUND(I2298*H2298,2)</f>
        <v>0</v>
      </c>
      <c r="K2298" s="186"/>
      <c r="L2298" s="187"/>
      <c r="M2298" s="188" t="s">
        <v>1</v>
      </c>
      <c r="N2298" s="189" t="s">
        <v>42</v>
      </c>
      <c r="P2298" s="153">
        <f>O2298*H2298</f>
        <v>0</v>
      </c>
      <c r="Q2298" s="153">
        <v>0</v>
      </c>
      <c r="R2298" s="153">
        <f>Q2298*H2298</f>
        <v>0</v>
      </c>
      <c r="S2298" s="153">
        <v>0</v>
      </c>
      <c r="T2298" s="154">
        <f>S2298*H2298</f>
        <v>0</v>
      </c>
      <c r="AR2298" s="155" t="s">
        <v>481</v>
      </c>
      <c r="AT2298" s="155" t="s">
        <v>454</v>
      </c>
      <c r="AU2298" s="155" t="s">
        <v>88</v>
      </c>
      <c r="AY2298" s="16" t="s">
        <v>317</v>
      </c>
      <c r="BE2298" s="156">
        <f>IF(N2298="základná",J2298,0)</f>
        <v>0</v>
      </c>
      <c r="BF2298" s="156">
        <f>IF(N2298="znížená",J2298,0)</f>
        <v>0</v>
      </c>
      <c r="BG2298" s="156">
        <f>IF(N2298="zákl. prenesená",J2298,0)</f>
        <v>0</v>
      </c>
      <c r="BH2298" s="156">
        <f>IF(N2298="zníž. prenesená",J2298,0)</f>
        <v>0</v>
      </c>
      <c r="BI2298" s="156">
        <f>IF(N2298="nulová",J2298,0)</f>
        <v>0</v>
      </c>
      <c r="BJ2298" s="16" t="s">
        <v>88</v>
      </c>
      <c r="BK2298" s="156">
        <f>ROUND(I2298*H2298,2)</f>
        <v>0</v>
      </c>
      <c r="BL2298" s="16" t="s">
        <v>396</v>
      </c>
      <c r="BM2298" s="155" t="s">
        <v>2902</v>
      </c>
    </row>
    <row r="2299" spans="2:65" s="12" customFormat="1" ht="10">
      <c r="B2299" s="157"/>
      <c r="D2299" s="158" t="s">
        <v>328</v>
      </c>
      <c r="E2299" s="159" t="s">
        <v>1</v>
      </c>
      <c r="F2299" s="160" t="s">
        <v>2835</v>
      </c>
      <c r="H2299" s="161">
        <v>7.875</v>
      </c>
      <c r="I2299" s="162"/>
      <c r="L2299" s="157"/>
      <c r="M2299" s="163"/>
      <c r="T2299" s="164"/>
      <c r="AT2299" s="159" t="s">
        <v>328</v>
      </c>
      <c r="AU2299" s="159" t="s">
        <v>88</v>
      </c>
      <c r="AV2299" s="12" t="s">
        <v>88</v>
      </c>
      <c r="AW2299" s="12" t="s">
        <v>31</v>
      </c>
      <c r="AX2299" s="12" t="s">
        <v>76</v>
      </c>
      <c r="AY2299" s="159" t="s">
        <v>317</v>
      </c>
    </row>
    <row r="2300" spans="2:65" s="13" customFormat="1" ht="10">
      <c r="B2300" s="165"/>
      <c r="D2300" s="158" t="s">
        <v>328</v>
      </c>
      <c r="E2300" s="166" t="s">
        <v>1</v>
      </c>
      <c r="F2300" s="167" t="s">
        <v>331</v>
      </c>
      <c r="H2300" s="168">
        <v>7.875</v>
      </c>
      <c r="I2300" s="169"/>
      <c r="L2300" s="165"/>
      <c r="M2300" s="170"/>
      <c r="T2300" s="171"/>
      <c r="AT2300" s="166" t="s">
        <v>328</v>
      </c>
      <c r="AU2300" s="166" t="s">
        <v>88</v>
      </c>
      <c r="AV2300" s="13" t="s">
        <v>92</v>
      </c>
      <c r="AW2300" s="13" t="s">
        <v>31</v>
      </c>
      <c r="AX2300" s="13" t="s">
        <v>76</v>
      </c>
      <c r="AY2300" s="166" t="s">
        <v>317</v>
      </c>
    </row>
    <row r="2301" spans="2:65" s="14" customFormat="1" ht="10">
      <c r="B2301" s="172"/>
      <c r="D2301" s="158" t="s">
        <v>328</v>
      </c>
      <c r="E2301" s="173" t="s">
        <v>1</v>
      </c>
      <c r="F2301" s="174" t="s">
        <v>332</v>
      </c>
      <c r="H2301" s="175">
        <v>7.875</v>
      </c>
      <c r="I2301" s="176"/>
      <c r="L2301" s="172"/>
      <c r="M2301" s="177"/>
      <c r="T2301" s="178"/>
      <c r="AT2301" s="173" t="s">
        <v>328</v>
      </c>
      <c r="AU2301" s="173" t="s">
        <v>88</v>
      </c>
      <c r="AV2301" s="14" t="s">
        <v>323</v>
      </c>
      <c r="AW2301" s="14" t="s">
        <v>31</v>
      </c>
      <c r="AX2301" s="14" t="s">
        <v>83</v>
      </c>
      <c r="AY2301" s="173" t="s">
        <v>317</v>
      </c>
    </row>
    <row r="2302" spans="2:65" s="1" customFormat="1" ht="78" customHeight="1">
      <c r="B2302" s="142"/>
      <c r="C2302" s="179" t="s">
        <v>2903</v>
      </c>
      <c r="D2302" s="179" t="s">
        <v>454</v>
      </c>
      <c r="E2302" s="180" t="s">
        <v>2904</v>
      </c>
      <c r="F2302" s="181" t="s">
        <v>2905</v>
      </c>
      <c r="G2302" s="182" t="s">
        <v>444</v>
      </c>
      <c r="H2302" s="183">
        <v>11.372</v>
      </c>
      <c r="I2302" s="184"/>
      <c r="J2302" s="185">
        <f>ROUND(I2302*H2302,2)</f>
        <v>0</v>
      </c>
      <c r="K2302" s="186"/>
      <c r="L2302" s="187"/>
      <c r="M2302" s="188" t="s">
        <v>1</v>
      </c>
      <c r="N2302" s="189" t="s">
        <v>42</v>
      </c>
      <c r="P2302" s="153">
        <f>O2302*H2302</f>
        <v>0</v>
      </c>
      <c r="Q2302" s="153">
        <v>0</v>
      </c>
      <c r="R2302" s="153">
        <f>Q2302*H2302</f>
        <v>0</v>
      </c>
      <c r="S2302" s="153">
        <v>0</v>
      </c>
      <c r="T2302" s="154">
        <f>S2302*H2302</f>
        <v>0</v>
      </c>
      <c r="AR2302" s="155" t="s">
        <v>481</v>
      </c>
      <c r="AT2302" s="155" t="s">
        <v>454</v>
      </c>
      <c r="AU2302" s="155" t="s">
        <v>88</v>
      </c>
      <c r="AY2302" s="16" t="s">
        <v>317</v>
      </c>
      <c r="BE2302" s="156">
        <f>IF(N2302="základná",J2302,0)</f>
        <v>0</v>
      </c>
      <c r="BF2302" s="156">
        <f>IF(N2302="znížená",J2302,0)</f>
        <v>0</v>
      </c>
      <c r="BG2302" s="156">
        <f>IF(N2302="zákl. prenesená",J2302,0)</f>
        <v>0</v>
      </c>
      <c r="BH2302" s="156">
        <f>IF(N2302="zníž. prenesená",J2302,0)</f>
        <v>0</v>
      </c>
      <c r="BI2302" s="156">
        <f>IF(N2302="nulová",J2302,0)</f>
        <v>0</v>
      </c>
      <c r="BJ2302" s="16" t="s">
        <v>88</v>
      </c>
      <c r="BK2302" s="156">
        <f>ROUND(I2302*H2302,2)</f>
        <v>0</v>
      </c>
      <c r="BL2302" s="16" t="s">
        <v>396</v>
      </c>
      <c r="BM2302" s="155" t="s">
        <v>2906</v>
      </c>
    </row>
    <row r="2303" spans="2:65" s="12" customFormat="1" ht="10">
      <c r="B2303" s="157"/>
      <c r="D2303" s="158" t="s">
        <v>328</v>
      </c>
      <c r="E2303" s="159" t="s">
        <v>1</v>
      </c>
      <c r="F2303" s="160" t="s">
        <v>2836</v>
      </c>
      <c r="H2303" s="161">
        <v>11.372</v>
      </c>
      <c r="I2303" s="162"/>
      <c r="L2303" s="157"/>
      <c r="M2303" s="163"/>
      <c r="T2303" s="164"/>
      <c r="AT2303" s="159" t="s">
        <v>328</v>
      </c>
      <c r="AU2303" s="159" t="s">
        <v>88</v>
      </c>
      <c r="AV2303" s="12" t="s">
        <v>88</v>
      </c>
      <c r="AW2303" s="12" t="s">
        <v>31</v>
      </c>
      <c r="AX2303" s="12" t="s">
        <v>76</v>
      </c>
      <c r="AY2303" s="159" t="s">
        <v>317</v>
      </c>
    </row>
    <row r="2304" spans="2:65" s="13" customFormat="1" ht="10">
      <c r="B2304" s="165"/>
      <c r="D2304" s="158" t="s">
        <v>328</v>
      </c>
      <c r="E2304" s="166" t="s">
        <v>1</v>
      </c>
      <c r="F2304" s="167" t="s">
        <v>331</v>
      </c>
      <c r="H2304" s="168">
        <v>11.372</v>
      </c>
      <c r="I2304" s="169"/>
      <c r="L2304" s="165"/>
      <c r="M2304" s="170"/>
      <c r="T2304" s="171"/>
      <c r="AT2304" s="166" t="s">
        <v>328</v>
      </c>
      <c r="AU2304" s="166" t="s">
        <v>88</v>
      </c>
      <c r="AV2304" s="13" t="s">
        <v>92</v>
      </c>
      <c r="AW2304" s="13" t="s">
        <v>31</v>
      </c>
      <c r="AX2304" s="13" t="s">
        <v>76</v>
      </c>
      <c r="AY2304" s="166" t="s">
        <v>317</v>
      </c>
    </row>
    <row r="2305" spans="2:65" s="14" customFormat="1" ht="10">
      <c r="B2305" s="172"/>
      <c r="D2305" s="158" t="s">
        <v>328</v>
      </c>
      <c r="E2305" s="173" t="s">
        <v>1</v>
      </c>
      <c r="F2305" s="174" t="s">
        <v>332</v>
      </c>
      <c r="H2305" s="175">
        <v>11.372</v>
      </c>
      <c r="I2305" s="176"/>
      <c r="L2305" s="172"/>
      <c r="M2305" s="177"/>
      <c r="T2305" s="178"/>
      <c r="AT2305" s="173" t="s">
        <v>328</v>
      </c>
      <c r="AU2305" s="173" t="s">
        <v>88</v>
      </c>
      <c r="AV2305" s="14" t="s">
        <v>323</v>
      </c>
      <c r="AW2305" s="14" t="s">
        <v>31</v>
      </c>
      <c r="AX2305" s="14" t="s">
        <v>83</v>
      </c>
      <c r="AY2305" s="173" t="s">
        <v>317</v>
      </c>
    </row>
    <row r="2306" spans="2:65" s="1" customFormat="1" ht="78" customHeight="1">
      <c r="B2306" s="142"/>
      <c r="C2306" s="179" t="s">
        <v>2907</v>
      </c>
      <c r="D2306" s="179" t="s">
        <v>454</v>
      </c>
      <c r="E2306" s="180" t="s">
        <v>2908</v>
      </c>
      <c r="F2306" s="181" t="s">
        <v>2909</v>
      </c>
      <c r="G2306" s="182" t="s">
        <v>444</v>
      </c>
      <c r="H2306" s="183">
        <v>6.6890000000000001</v>
      </c>
      <c r="I2306" s="184"/>
      <c r="J2306" s="185">
        <f>ROUND(I2306*H2306,2)</f>
        <v>0</v>
      </c>
      <c r="K2306" s="186"/>
      <c r="L2306" s="187"/>
      <c r="M2306" s="188" t="s">
        <v>1</v>
      </c>
      <c r="N2306" s="189" t="s">
        <v>42</v>
      </c>
      <c r="P2306" s="153">
        <f>O2306*H2306</f>
        <v>0</v>
      </c>
      <c r="Q2306" s="153">
        <v>0</v>
      </c>
      <c r="R2306" s="153">
        <f>Q2306*H2306</f>
        <v>0</v>
      </c>
      <c r="S2306" s="153">
        <v>0</v>
      </c>
      <c r="T2306" s="154">
        <f>S2306*H2306</f>
        <v>0</v>
      </c>
      <c r="AR2306" s="155" t="s">
        <v>481</v>
      </c>
      <c r="AT2306" s="155" t="s">
        <v>454</v>
      </c>
      <c r="AU2306" s="155" t="s">
        <v>88</v>
      </c>
      <c r="AY2306" s="16" t="s">
        <v>317</v>
      </c>
      <c r="BE2306" s="156">
        <f>IF(N2306="základná",J2306,0)</f>
        <v>0</v>
      </c>
      <c r="BF2306" s="156">
        <f>IF(N2306="znížená",J2306,0)</f>
        <v>0</v>
      </c>
      <c r="BG2306" s="156">
        <f>IF(N2306="zákl. prenesená",J2306,0)</f>
        <v>0</v>
      </c>
      <c r="BH2306" s="156">
        <f>IF(N2306="zníž. prenesená",J2306,0)</f>
        <v>0</v>
      </c>
      <c r="BI2306" s="156">
        <f>IF(N2306="nulová",J2306,0)</f>
        <v>0</v>
      </c>
      <c r="BJ2306" s="16" t="s">
        <v>88</v>
      </c>
      <c r="BK2306" s="156">
        <f>ROUND(I2306*H2306,2)</f>
        <v>0</v>
      </c>
      <c r="BL2306" s="16" t="s">
        <v>396</v>
      </c>
      <c r="BM2306" s="155" t="s">
        <v>2910</v>
      </c>
    </row>
    <row r="2307" spans="2:65" s="12" customFormat="1" ht="10">
      <c r="B2307" s="157"/>
      <c r="D2307" s="158" t="s">
        <v>328</v>
      </c>
      <c r="E2307" s="159" t="s">
        <v>1</v>
      </c>
      <c r="F2307" s="160" t="s">
        <v>2837</v>
      </c>
      <c r="H2307" s="161">
        <v>6.6890000000000001</v>
      </c>
      <c r="I2307" s="162"/>
      <c r="L2307" s="157"/>
      <c r="M2307" s="163"/>
      <c r="T2307" s="164"/>
      <c r="AT2307" s="159" t="s">
        <v>328</v>
      </c>
      <c r="AU2307" s="159" t="s">
        <v>88</v>
      </c>
      <c r="AV2307" s="12" t="s">
        <v>88</v>
      </c>
      <c r="AW2307" s="12" t="s">
        <v>31</v>
      </c>
      <c r="AX2307" s="12" t="s">
        <v>76</v>
      </c>
      <c r="AY2307" s="159" t="s">
        <v>317</v>
      </c>
    </row>
    <row r="2308" spans="2:65" s="13" customFormat="1" ht="10">
      <c r="B2308" s="165"/>
      <c r="D2308" s="158" t="s">
        <v>328</v>
      </c>
      <c r="E2308" s="166" t="s">
        <v>1</v>
      </c>
      <c r="F2308" s="167" t="s">
        <v>331</v>
      </c>
      <c r="H2308" s="168">
        <v>6.6890000000000001</v>
      </c>
      <c r="I2308" s="169"/>
      <c r="L2308" s="165"/>
      <c r="M2308" s="170"/>
      <c r="T2308" s="171"/>
      <c r="AT2308" s="166" t="s">
        <v>328</v>
      </c>
      <c r="AU2308" s="166" t="s">
        <v>88</v>
      </c>
      <c r="AV2308" s="13" t="s">
        <v>92</v>
      </c>
      <c r="AW2308" s="13" t="s">
        <v>31</v>
      </c>
      <c r="AX2308" s="13" t="s">
        <v>76</v>
      </c>
      <c r="AY2308" s="166" t="s">
        <v>317</v>
      </c>
    </row>
    <row r="2309" spans="2:65" s="14" customFormat="1" ht="10">
      <c r="B2309" s="172"/>
      <c r="D2309" s="158" t="s">
        <v>328</v>
      </c>
      <c r="E2309" s="173" t="s">
        <v>1</v>
      </c>
      <c r="F2309" s="174" t="s">
        <v>332</v>
      </c>
      <c r="H2309" s="175">
        <v>6.6890000000000001</v>
      </c>
      <c r="I2309" s="176"/>
      <c r="L2309" s="172"/>
      <c r="M2309" s="177"/>
      <c r="T2309" s="178"/>
      <c r="AT2309" s="173" t="s">
        <v>328</v>
      </c>
      <c r="AU2309" s="173" t="s">
        <v>88</v>
      </c>
      <c r="AV2309" s="14" t="s">
        <v>323</v>
      </c>
      <c r="AW2309" s="14" t="s">
        <v>31</v>
      </c>
      <c r="AX2309" s="14" t="s">
        <v>83</v>
      </c>
      <c r="AY2309" s="173" t="s">
        <v>317</v>
      </c>
    </row>
    <row r="2310" spans="2:65" s="1" customFormat="1" ht="90" customHeight="1">
      <c r="B2310" s="142"/>
      <c r="C2310" s="179" t="s">
        <v>2911</v>
      </c>
      <c r="D2310" s="179" t="s">
        <v>454</v>
      </c>
      <c r="E2310" s="180" t="s">
        <v>2912</v>
      </c>
      <c r="F2310" s="181" t="s">
        <v>2913</v>
      </c>
      <c r="G2310" s="182" t="s">
        <v>444</v>
      </c>
      <c r="H2310" s="183">
        <v>12.337999999999999</v>
      </c>
      <c r="I2310" s="184"/>
      <c r="J2310" s="185">
        <f>ROUND(I2310*H2310,2)</f>
        <v>0</v>
      </c>
      <c r="K2310" s="186"/>
      <c r="L2310" s="187"/>
      <c r="M2310" s="188" t="s">
        <v>1</v>
      </c>
      <c r="N2310" s="189" t="s">
        <v>42</v>
      </c>
      <c r="P2310" s="153">
        <f>O2310*H2310</f>
        <v>0</v>
      </c>
      <c r="Q2310" s="153">
        <v>0</v>
      </c>
      <c r="R2310" s="153">
        <f>Q2310*H2310</f>
        <v>0</v>
      </c>
      <c r="S2310" s="153">
        <v>0</v>
      </c>
      <c r="T2310" s="154">
        <f>S2310*H2310</f>
        <v>0</v>
      </c>
      <c r="AR2310" s="155" t="s">
        <v>481</v>
      </c>
      <c r="AT2310" s="155" t="s">
        <v>454</v>
      </c>
      <c r="AU2310" s="155" t="s">
        <v>88</v>
      </c>
      <c r="AY2310" s="16" t="s">
        <v>317</v>
      </c>
      <c r="BE2310" s="156">
        <f>IF(N2310="základná",J2310,0)</f>
        <v>0</v>
      </c>
      <c r="BF2310" s="156">
        <f>IF(N2310="znížená",J2310,0)</f>
        <v>0</v>
      </c>
      <c r="BG2310" s="156">
        <f>IF(N2310="zákl. prenesená",J2310,0)</f>
        <v>0</v>
      </c>
      <c r="BH2310" s="156">
        <f>IF(N2310="zníž. prenesená",J2310,0)</f>
        <v>0</v>
      </c>
      <c r="BI2310" s="156">
        <f>IF(N2310="nulová",J2310,0)</f>
        <v>0</v>
      </c>
      <c r="BJ2310" s="16" t="s">
        <v>88</v>
      </c>
      <c r="BK2310" s="156">
        <f>ROUND(I2310*H2310,2)</f>
        <v>0</v>
      </c>
      <c r="BL2310" s="16" t="s">
        <v>396</v>
      </c>
      <c r="BM2310" s="155" t="s">
        <v>2914</v>
      </c>
    </row>
    <row r="2311" spans="2:65" s="12" customFormat="1" ht="10">
      <c r="B2311" s="157"/>
      <c r="D2311" s="158" t="s">
        <v>328</v>
      </c>
      <c r="E2311" s="159" t="s">
        <v>1</v>
      </c>
      <c r="F2311" s="160" t="s">
        <v>2838</v>
      </c>
      <c r="H2311" s="161">
        <v>12.337999999999999</v>
      </c>
      <c r="I2311" s="162"/>
      <c r="L2311" s="157"/>
      <c r="M2311" s="163"/>
      <c r="T2311" s="164"/>
      <c r="AT2311" s="159" t="s">
        <v>328</v>
      </c>
      <c r="AU2311" s="159" t="s">
        <v>88</v>
      </c>
      <c r="AV2311" s="12" t="s">
        <v>88</v>
      </c>
      <c r="AW2311" s="12" t="s">
        <v>31</v>
      </c>
      <c r="AX2311" s="12" t="s">
        <v>76</v>
      </c>
      <c r="AY2311" s="159" t="s">
        <v>317</v>
      </c>
    </row>
    <row r="2312" spans="2:65" s="13" customFormat="1" ht="10">
      <c r="B2312" s="165"/>
      <c r="D2312" s="158" t="s">
        <v>328</v>
      </c>
      <c r="E2312" s="166" t="s">
        <v>1</v>
      </c>
      <c r="F2312" s="167" t="s">
        <v>331</v>
      </c>
      <c r="H2312" s="168">
        <v>12.337999999999999</v>
      </c>
      <c r="I2312" s="169"/>
      <c r="L2312" s="165"/>
      <c r="M2312" s="170"/>
      <c r="T2312" s="171"/>
      <c r="AT2312" s="166" t="s">
        <v>328</v>
      </c>
      <c r="AU2312" s="166" t="s">
        <v>88</v>
      </c>
      <c r="AV2312" s="13" t="s">
        <v>92</v>
      </c>
      <c r="AW2312" s="13" t="s">
        <v>31</v>
      </c>
      <c r="AX2312" s="13" t="s">
        <v>76</v>
      </c>
      <c r="AY2312" s="166" t="s">
        <v>317</v>
      </c>
    </row>
    <row r="2313" spans="2:65" s="14" customFormat="1" ht="10">
      <c r="B2313" s="172"/>
      <c r="D2313" s="158" t="s">
        <v>328</v>
      </c>
      <c r="E2313" s="173" t="s">
        <v>1</v>
      </c>
      <c r="F2313" s="174" t="s">
        <v>332</v>
      </c>
      <c r="H2313" s="175">
        <v>12.337999999999999</v>
      </c>
      <c r="I2313" s="176"/>
      <c r="L2313" s="172"/>
      <c r="M2313" s="177"/>
      <c r="T2313" s="178"/>
      <c r="AT2313" s="173" t="s">
        <v>328</v>
      </c>
      <c r="AU2313" s="173" t="s">
        <v>88</v>
      </c>
      <c r="AV2313" s="14" t="s">
        <v>323</v>
      </c>
      <c r="AW2313" s="14" t="s">
        <v>31</v>
      </c>
      <c r="AX2313" s="14" t="s">
        <v>83</v>
      </c>
      <c r="AY2313" s="173" t="s">
        <v>317</v>
      </c>
    </row>
    <row r="2314" spans="2:65" s="1" customFormat="1" ht="66.75" customHeight="1">
      <c r="B2314" s="142"/>
      <c r="C2314" s="179" t="s">
        <v>2915</v>
      </c>
      <c r="D2314" s="179" t="s">
        <v>454</v>
      </c>
      <c r="E2314" s="180" t="s">
        <v>2916</v>
      </c>
      <c r="F2314" s="181" t="s">
        <v>2917</v>
      </c>
      <c r="G2314" s="182" t="s">
        <v>444</v>
      </c>
      <c r="H2314" s="183">
        <v>2.625</v>
      </c>
      <c r="I2314" s="184"/>
      <c r="J2314" s="185">
        <f>ROUND(I2314*H2314,2)</f>
        <v>0</v>
      </c>
      <c r="K2314" s="186"/>
      <c r="L2314" s="187"/>
      <c r="M2314" s="188" t="s">
        <v>1</v>
      </c>
      <c r="N2314" s="189" t="s">
        <v>42</v>
      </c>
      <c r="P2314" s="153">
        <f>O2314*H2314</f>
        <v>0</v>
      </c>
      <c r="Q2314" s="153">
        <v>0</v>
      </c>
      <c r="R2314" s="153">
        <f>Q2314*H2314</f>
        <v>0</v>
      </c>
      <c r="S2314" s="153">
        <v>0</v>
      </c>
      <c r="T2314" s="154">
        <f>S2314*H2314</f>
        <v>0</v>
      </c>
      <c r="AR2314" s="155" t="s">
        <v>481</v>
      </c>
      <c r="AT2314" s="155" t="s">
        <v>454</v>
      </c>
      <c r="AU2314" s="155" t="s">
        <v>88</v>
      </c>
      <c r="AY2314" s="16" t="s">
        <v>317</v>
      </c>
      <c r="BE2314" s="156">
        <f>IF(N2314="základná",J2314,0)</f>
        <v>0</v>
      </c>
      <c r="BF2314" s="156">
        <f>IF(N2314="znížená",J2314,0)</f>
        <v>0</v>
      </c>
      <c r="BG2314" s="156">
        <f>IF(N2314="zákl. prenesená",J2314,0)</f>
        <v>0</v>
      </c>
      <c r="BH2314" s="156">
        <f>IF(N2314="zníž. prenesená",J2314,0)</f>
        <v>0</v>
      </c>
      <c r="BI2314" s="156">
        <f>IF(N2314="nulová",J2314,0)</f>
        <v>0</v>
      </c>
      <c r="BJ2314" s="16" t="s">
        <v>88</v>
      </c>
      <c r="BK2314" s="156">
        <f>ROUND(I2314*H2314,2)</f>
        <v>0</v>
      </c>
      <c r="BL2314" s="16" t="s">
        <v>396</v>
      </c>
      <c r="BM2314" s="155" t="s">
        <v>2918</v>
      </c>
    </row>
    <row r="2315" spans="2:65" s="12" customFormat="1" ht="10">
      <c r="B2315" s="157"/>
      <c r="D2315" s="158" t="s">
        <v>328</v>
      </c>
      <c r="E2315" s="159" t="s">
        <v>1</v>
      </c>
      <c r="F2315" s="160" t="s">
        <v>2839</v>
      </c>
      <c r="H2315" s="161">
        <v>2.625</v>
      </c>
      <c r="I2315" s="162"/>
      <c r="L2315" s="157"/>
      <c r="M2315" s="163"/>
      <c r="T2315" s="164"/>
      <c r="AT2315" s="159" t="s">
        <v>328</v>
      </c>
      <c r="AU2315" s="159" t="s">
        <v>88</v>
      </c>
      <c r="AV2315" s="12" t="s">
        <v>88</v>
      </c>
      <c r="AW2315" s="12" t="s">
        <v>31</v>
      </c>
      <c r="AX2315" s="12" t="s">
        <v>76</v>
      </c>
      <c r="AY2315" s="159" t="s">
        <v>317</v>
      </c>
    </row>
    <row r="2316" spans="2:65" s="13" customFormat="1" ht="10">
      <c r="B2316" s="165"/>
      <c r="D2316" s="158" t="s">
        <v>328</v>
      </c>
      <c r="E2316" s="166" t="s">
        <v>1</v>
      </c>
      <c r="F2316" s="167" t="s">
        <v>331</v>
      </c>
      <c r="H2316" s="168">
        <v>2.625</v>
      </c>
      <c r="I2316" s="169"/>
      <c r="L2316" s="165"/>
      <c r="M2316" s="170"/>
      <c r="T2316" s="171"/>
      <c r="AT2316" s="166" t="s">
        <v>328</v>
      </c>
      <c r="AU2316" s="166" t="s">
        <v>88</v>
      </c>
      <c r="AV2316" s="13" t="s">
        <v>92</v>
      </c>
      <c r="AW2316" s="13" t="s">
        <v>31</v>
      </c>
      <c r="AX2316" s="13" t="s">
        <v>76</v>
      </c>
      <c r="AY2316" s="166" t="s">
        <v>317</v>
      </c>
    </row>
    <row r="2317" spans="2:65" s="14" customFormat="1" ht="10">
      <c r="B2317" s="172"/>
      <c r="D2317" s="158" t="s">
        <v>328</v>
      </c>
      <c r="E2317" s="173" t="s">
        <v>1</v>
      </c>
      <c r="F2317" s="174" t="s">
        <v>332</v>
      </c>
      <c r="H2317" s="175">
        <v>2.625</v>
      </c>
      <c r="I2317" s="176"/>
      <c r="L2317" s="172"/>
      <c r="M2317" s="177"/>
      <c r="T2317" s="178"/>
      <c r="AT2317" s="173" t="s">
        <v>328</v>
      </c>
      <c r="AU2317" s="173" t="s">
        <v>88</v>
      </c>
      <c r="AV2317" s="14" t="s">
        <v>323</v>
      </c>
      <c r="AW2317" s="14" t="s">
        <v>31</v>
      </c>
      <c r="AX2317" s="14" t="s">
        <v>83</v>
      </c>
      <c r="AY2317" s="173" t="s">
        <v>317</v>
      </c>
    </row>
    <row r="2318" spans="2:65" s="1" customFormat="1" ht="66.75" customHeight="1">
      <c r="B2318" s="142"/>
      <c r="C2318" s="179" t="s">
        <v>2919</v>
      </c>
      <c r="D2318" s="179" t="s">
        <v>454</v>
      </c>
      <c r="E2318" s="180" t="s">
        <v>2920</v>
      </c>
      <c r="F2318" s="181" t="s">
        <v>2921</v>
      </c>
      <c r="G2318" s="182" t="s">
        <v>444</v>
      </c>
      <c r="H2318" s="183">
        <v>2.573</v>
      </c>
      <c r="I2318" s="184"/>
      <c r="J2318" s="185">
        <f>ROUND(I2318*H2318,2)</f>
        <v>0</v>
      </c>
      <c r="K2318" s="186"/>
      <c r="L2318" s="187"/>
      <c r="M2318" s="188" t="s">
        <v>1</v>
      </c>
      <c r="N2318" s="189" t="s">
        <v>42</v>
      </c>
      <c r="P2318" s="153">
        <f>O2318*H2318</f>
        <v>0</v>
      </c>
      <c r="Q2318" s="153">
        <v>0</v>
      </c>
      <c r="R2318" s="153">
        <f>Q2318*H2318</f>
        <v>0</v>
      </c>
      <c r="S2318" s="153">
        <v>0</v>
      </c>
      <c r="T2318" s="154">
        <f>S2318*H2318</f>
        <v>0</v>
      </c>
      <c r="AR2318" s="155" t="s">
        <v>481</v>
      </c>
      <c r="AT2318" s="155" t="s">
        <v>454</v>
      </c>
      <c r="AU2318" s="155" t="s">
        <v>88</v>
      </c>
      <c r="AY2318" s="16" t="s">
        <v>317</v>
      </c>
      <c r="BE2318" s="156">
        <f>IF(N2318="základná",J2318,0)</f>
        <v>0</v>
      </c>
      <c r="BF2318" s="156">
        <f>IF(N2318="znížená",J2318,0)</f>
        <v>0</v>
      </c>
      <c r="BG2318" s="156">
        <f>IF(N2318="zákl. prenesená",J2318,0)</f>
        <v>0</v>
      </c>
      <c r="BH2318" s="156">
        <f>IF(N2318="zníž. prenesená",J2318,0)</f>
        <v>0</v>
      </c>
      <c r="BI2318" s="156">
        <f>IF(N2318="nulová",J2318,0)</f>
        <v>0</v>
      </c>
      <c r="BJ2318" s="16" t="s">
        <v>88</v>
      </c>
      <c r="BK2318" s="156">
        <f>ROUND(I2318*H2318,2)</f>
        <v>0</v>
      </c>
      <c r="BL2318" s="16" t="s">
        <v>396</v>
      </c>
      <c r="BM2318" s="155" t="s">
        <v>2922</v>
      </c>
    </row>
    <row r="2319" spans="2:65" s="12" customFormat="1" ht="10">
      <c r="B2319" s="157"/>
      <c r="D2319" s="158" t="s">
        <v>328</v>
      </c>
      <c r="E2319" s="159" t="s">
        <v>1</v>
      </c>
      <c r="F2319" s="160" t="s">
        <v>2923</v>
      </c>
      <c r="H2319" s="161">
        <v>2.573</v>
      </c>
      <c r="I2319" s="162"/>
      <c r="L2319" s="157"/>
      <c r="M2319" s="163"/>
      <c r="T2319" s="164"/>
      <c r="AT2319" s="159" t="s">
        <v>328</v>
      </c>
      <c r="AU2319" s="159" t="s">
        <v>88</v>
      </c>
      <c r="AV2319" s="12" t="s">
        <v>88</v>
      </c>
      <c r="AW2319" s="12" t="s">
        <v>31</v>
      </c>
      <c r="AX2319" s="12" t="s">
        <v>76</v>
      </c>
      <c r="AY2319" s="159" t="s">
        <v>317</v>
      </c>
    </row>
    <row r="2320" spans="2:65" s="13" customFormat="1" ht="10">
      <c r="B2320" s="165"/>
      <c r="D2320" s="158" t="s">
        <v>328</v>
      </c>
      <c r="E2320" s="166" t="s">
        <v>1</v>
      </c>
      <c r="F2320" s="167" t="s">
        <v>331</v>
      </c>
      <c r="H2320" s="168">
        <v>2.573</v>
      </c>
      <c r="I2320" s="169"/>
      <c r="L2320" s="165"/>
      <c r="M2320" s="170"/>
      <c r="T2320" s="171"/>
      <c r="AT2320" s="166" t="s">
        <v>328</v>
      </c>
      <c r="AU2320" s="166" t="s">
        <v>88</v>
      </c>
      <c r="AV2320" s="13" t="s">
        <v>92</v>
      </c>
      <c r="AW2320" s="13" t="s">
        <v>31</v>
      </c>
      <c r="AX2320" s="13" t="s">
        <v>76</v>
      </c>
      <c r="AY2320" s="166" t="s">
        <v>317</v>
      </c>
    </row>
    <row r="2321" spans="2:65" s="14" customFormat="1" ht="10">
      <c r="B2321" s="172"/>
      <c r="D2321" s="158" t="s">
        <v>328</v>
      </c>
      <c r="E2321" s="173" t="s">
        <v>1</v>
      </c>
      <c r="F2321" s="174" t="s">
        <v>332</v>
      </c>
      <c r="H2321" s="175">
        <v>2.573</v>
      </c>
      <c r="I2321" s="176"/>
      <c r="L2321" s="172"/>
      <c r="M2321" s="177"/>
      <c r="T2321" s="178"/>
      <c r="AT2321" s="173" t="s">
        <v>328</v>
      </c>
      <c r="AU2321" s="173" t="s">
        <v>88</v>
      </c>
      <c r="AV2321" s="14" t="s">
        <v>323</v>
      </c>
      <c r="AW2321" s="14" t="s">
        <v>31</v>
      </c>
      <c r="AX2321" s="14" t="s">
        <v>83</v>
      </c>
      <c r="AY2321" s="173" t="s">
        <v>317</v>
      </c>
    </row>
    <row r="2322" spans="2:65" s="1" customFormat="1" ht="78" customHeight="1">
      <c r="B2322" s="142"/>
      <c r="C2322" s="179" t="s">
        <v>710</v>
      </c>
      <c r="D2322" s="179" t="s">
        <v>454</v>
      </c>
      <c r="E2322" s="180" t="s">
        <v>2924</v>
      </c>
      <c r="F2322" s="181" t="s">
        <v>2925</v>
      </c>
      <c r="G2322" s="182" t="s">
        <v>444</v>
      </c>
      <c r="H2322" s="183">
        <v>6.7309999999999999</v>
      </c>
      <c r="I2322" s="184"/>
      <c r="J2322" s="185">
        <f>ROUND(I2322*H2322,2)</f>
        <v>0</v>
      </c>
      <c r="K2322" s="186"/>
      <c r="L2322" s="187"/>
      <c r="M2322" s="188" t="s">
        <v>1</v>
      </c>
      <c r="N2322" s="189" t="s">
        <v>42</v>
      </c>
      <c r="P2322" s="153">
        <f>O2322*H2322</f>
        <v>0</v>
      </c>
      <c r="Q2322" s="153">
        <v>0</v>
      </c>
      <c r="R2322" s="153">
        <f>Q2322*H2322</f>
        <v>0</v>
      </c>
      <c r="S2322" s="153">
        <v>0</v>
      </c>
      <c r="T2322" s="154">
        <f>S2322*H2322</f>
        <v>0</v>
      </c>
      <c r="AR2322" s="155" t="s">
        <v>481</v>
      </c>
      <c r="AT2322" s="155" t="s">
        <v>454</v>
      </c>
      <c r="AU2322" s="155" t="s">
        <v>88</v>
      </c>
      <c r="AY2322" s="16" t="s">
        <v>317</v>
      </c>
      <c r="BE2322" s="156">
        <f>IF(N2322="základná",J2322,0)</f>
        <v>0</v>
      </c>
      <c r="BF2322" s="156">
        <f>IF(N2322="znížená",J2322,0)</f>
        <v>0</v>
      </c>
      <c r="BG2322" s="156">
        <f>IF(N2322="zákl. prenesená",J2322,0)</f>
        <v>0</v>
      </c>
      <c r="BH2322" s="156">
        <f>IF(N2322="zníž. prenesená",J2322,0)</f>
        <v>0</v>
      </c>
      <c r="BI2322" s="156">
        <f>IF(N2322="nulová",J2322,0)</f>
        <v>0</v>
      </c>
      <c r="BJ2322" s="16" t="s">
        <v>88</v>
      </c>
      <c r="BK2322" s="156">
        <f>ROUND(I2322*H2322,2)</f>
        <v>0</v>
      </c>
      <c r="BL2322" s="16" t="s">
        <v>396</v>
      </c>
      <c r="BM2322" s="155" t="s">
        <v>2926</v>
      </c>
    </row>
    <row r="2323" spans="2:65" s="12" customFormat="1" ht="10">
      <c r="B2323" s="157"/>
      <c r="D2323" s="158" t="s">
        <v>328</v>
      </c>
      <c r="E2323" s="159" t="s">
        <v>1</v>
      </c>
      <c r="F2323" s="160" t="s">
        <v>2841</v>
      </c>
      <c r="H2323" s="161">
        <v>6.7309999999999999</v>
      </c>
      <c r="I2323" s="162"/>
      <c r="L2323" s="157"/>
      <c r="M2323" s="163"/>
      <c r="T2323" s="164"/>
      <c r="AT2323" s="159" t="s">
        <v>328</v>
      </c>
      <c r="AU2323" s="159" t="s">
        <v>88</v>
      </c>
      <c r="AV2323" s="12" t="s">
        <v>88</v>
      </c>
      <c r="AW2323" s="12" t="s">
        <v>31</v>
      </c>
      <c r="AX2323" s="12" t="s">
        <v>76</v>
      </c>
      <c r="AY2323" s="159" t="s">
        <v>317</v>
      </c>
    </row>
    <row r="2324" spans="2:65" s="13" customFormat="1" ht="10">
      <c r="B2324" s="165"/>
      <c r="D2324" s="158" t="s">
        <v>328</v>
      </c>
      <c r="E2324" s="166" t="s">
        <v>1</v>
      </c>
      <c r="F2324" s="167" t="s">
        <v>331</v>
      </c>
      <c r="H2324" s="168">
        <v>6.7309999999999999</v>
      </c>
      <c r="I2324" s="169"/>
      <c r="L2324" s="165"/>
      <c r="M2324" s="170"/>
      <c r="T2324" s="171"/>
      <c r="AT2324" s="166" t="s">
        <v>328</v>
      </c>
      <c r="AU2324" s="166" t="s">
        <v>88</v>
      </c>
      <c r="AV2324" s="13" t="s">
        <v>92</v>
      </c>
      <c r="AW2324" s="13" t="s">
        <v>31</v>
      </c>
      <c r="AX2324" s="13" t="s">
        <v>76</v>
      </c>
      <c r="AY2324" s="166" t="s">
        <v>317</v>
      </c>
    </row>
    <row r="2325" spans="2:65" s="14" customFormat="1" ht="10">
      <c r="B2325" s="172"/>
      <c r="D2325" s="158" t="s">
        <v>328</v>
      </c>
      <c r="E2325" s="173" t="s">
        <v>1</v>
      </c>
      <c r="F2325" s="174" t="s">
        <v>332</v>
      </c>
      <c r="H2325" s="175">
        <v>6.7309999999999999</v>
      </c>
      <c r="I2325" s="176"/>
      <c r="L2325" s="172"/>
      <c r="M2325" s="177"/>
      <c r="T2325" s="178"/>
      <c r="AT2325" s="173" t="s">
        <v>328</v>
      </c>
      <c r="AU2325" s="173" t="s">
        <v>88</v>
      </c>
      <c r="AV2325" s="14" t="s">
        <v>323</v>
      </c>
      <c r="AW2325" s="14" t="s">
        <v>31</v>
      </c>
      <c r="AX2325" s="14" t="s">
        <v>83</v>
      </c>
      <c r="AY2325" s="173" t="s">
        <v>317</v>
      </c>
    </row>
    <row r="2326" spans="2:65" s="1" customFormat="1" ht="78" customHeight="1">
      <c r="B2326" s="142"/>
      <c r="C2326" s="179" t="s">
        <v>2927</v>
      </c>
      <c r="D2326" s="179" t="s">
        <v>454</v>
      </c>
      <c r="E2326" s="180" t="s">
        <v>2928</v>
      </c>
      <c r="F2326" s="181" t="s">
        <v>2929</v>
      </c>
      <c r="G2326" s="182" t="s">
        <v>444</v>
      </c>
      <c r="H2326" s="183">
        <v>6.7519999999999998</v>
      </c>
      <c r="I2326" s="184"/>
      <c r="J2326" s="185">
        <f>ROUND(I2326*H2326,2)</f>
        <v>0</v>
      </c>
      <c r="K2326" s="186"/>
      <c r="L2326" s="187"/>
      <c r="M2326" s="188" t="s">
        <v>1</v>
      </c>
      <c r="N2326" s="189" t="s">
        <v>42</v>
      </c>
      <c r="P2326" s="153">
        <f>O2326*H2326</f>
        <v>0</v>
      </c>
      <c r="Q2326" s="153">
        <v>0</v>
      </c>
      <c r="R2326" s="153">
        <f>Q2326*H2326</f>
        <v>0</v>
      </c>
      <c r="S2326" s="153">
        <v>0</v>
      </c>
      <c r="T2326" s="154">
        <f>S2326*H2326</f>
        <v>0</v>
      </c>
      <c r="AR2326" s="155" t="s">
        <v>481</v>
      </c>
      <c r="AT2326" s="155" t="s">
        <v>454</v>
      </c>
      <c r="AU2326" s="155" t="s">
        <v>88</v>
      </c>
      <c r="AY2326" s="16" t="s">
        <v>317</v>
      </c>
      <c r="BE2326" s="156">
        <f>IF(N2326="základná",J2326,0)</f>
        <v>0</v>
      </c>
      <c r="BF2326" s="156">
        <f>IF(N2326="znížená",J2326,0)</f>
        <v>0</v>
      </c>
      <c r="BG2326" s="156">
        <f>IF(N2326="zákl. prenesená",J2326,0)</f>
        <v>0</v>
      </c>
      <c r="BH2326" s="156">
        <f>IF(N2326="zníž. prenesená",J2326,0)</f>
        <v>0</v>
      </c>
      <c r="BI2326" s="156">
        <f>IF(N2326="nulová",J2326,0)</f>
        <v>0</v>
      </c>
      <c r="BJ2326" s="16" t="s">
        <v>88</v>
      </c>
      <c r="BK2326" s="156">
        <f>ROUND(I2326*H2326,2)</f>
        <v>0</v>
      </c>
      <c r="BL2326" s="16" t="s">
        <v>396</v>
      </c>
      <c r="BM2326" s="155" t="s">
        <v>2930</v>
      </c>
    </row>
    <row r="2327" spans="2:65" s="12" customFormat="1" ht="10">
      <c r="B2327" s="157"/>
      <c r="D2327" s="158" t="s">
        <v>328</v>
      </c>
      <c r="E2327" s="159" t="s">
        <v>1</v>
      </c>
      <c r="F2327" s="160" t="s">
        <v>2842</v>
      </c>
      <c r="H2327" s="161">
        <v>6.7519999999999998</v>
      </c>
      <c r="I2327" s="162"/>
      <c r="L2327" s="157"/>
      <c r="M2327" s="163"/>
      <c r="T2327" s="164"/>
      <c r="AT2327" s="159" t="s">
        <v>328</v>
      </c>
      <c r="AU2327" s="159" t="s">
        <v>88</v>
      </c>
      <c r="AV2327" s="12" t="s">
        <v>88</v>
      </c>
      <c r="AW2327" s="12" t="s">
        <v>31</v>
      </c>
      <c r="AX2327" s="12" t="s">
        <v>76</v>
      </c>
      <c r="AY2327" s="159" t="s">
        <v>317</v>
      </c>
    </row>
    <row r="2328" spans="2:65" s="13" customFormat="1" ht="10">
      <c r="B2328" s="165"/>
      <c r="D2328" s="158" t="s">
        <v>328</v>
      </c>
      <c r="E2328" s="166" t="s">
        <v>1</v>
      </c>
      <c r="F2328" s="167" t="s">
        <v>331</v>
      </c>
      <c r="H2328" s="168">
        <v>6.7519999999999998</v>
      </c>
      <c r="I2328" s="169"/>
      <c r="L2328" s="165"/>
      <c r="M2328" s="170"/>
      <c r="T2328" s="171"/>
      <c r="AT2328" s="166" t="s">
        <v>328</v>
      </c>
      <c r="AU2328" s="166" t="s">
        <v>88</v>
      </c>
      <c r="AV2328" s="13" t="s">
        <v>92</v>
      </c>
      <c r="AW2328" s="13" t="s">
        <v>31</v>
      </c>
      <c r="AX2328" s="13" t="s">
        <v>76</v>
      </c>
      <c r="AY2328" s="166" t="s">
        <v>317</v>
      </c>
    </row>
    <row r="2329" spans="2:65" s="14" customFormat="1" ht="10">
      <c r="B2329" s="172"/>
      <c r="D2329" s="158" t="s">
        <v>328</v>
      </c>
      <c r="E2329" s="173" t="s">
        <v>1</v>
      </c>
      <c r="F2329" s="174" t="s">
        <v>332</v>
      </c>
      <c r="H2329" s="175">
        <v>6.7519999999999998</v>
      </c>
      <c r="I2329" s="176"/>
      <c r="L2329" s="172"/>
      <c r="M2329" s="177"/>
      <c r="T2329" s="178"/>
      <c r="AT2329" s="173" t="s">
        <v>328</v>
      </c>
      <c r="AU2329" s="173" t="s">
        <v>88</v>
      </c>
      <c r="AV2329" s="14" t="s">
        <v>323</v>
      </c>
      <c r="AW2329" s="14" t="s">
        <v>31</v>
      </c>
      <c r="AX2329" s="14" t="s">
        <v>83</v>
      </c>
      <c r="AY2329" s="173" t="s">
        <v>317</v>
      </c>
    </row>
    <row r="2330" spans="2:65" s="1" customFormat="1" ht="90" customHeight="1">
      <c r="B2330" s="142"/>
      <c r="C2330" s="179" t="s">
        <v>658</v>
      </c>
      <c r="D2330" s="179" t="s">
        <v>454</v>
      </c>
      <c r="E2330" s="180" t="s">
        <v>2931</v>
      </c>
      <c r="F2330" s="181" t="s">
        <v>2932</v>
      </c>
      <c r="G2330" s="182" t="s">
        <v>444</v>
      </c>
      <c r="H2330" s="183">
        <v>8.39</v>
      </c>
      <c r="I2330" s="184"/>
      <c r="J2330" s="185">
        <f>ROUND(I2330*H2330,2)</f>
        <v>0</v>
      </c>
      <c r="K2330" s="186"/>
      <c r="L2330" s="187"/>
      <c r="M2330" s="188" t="s">
        <v>1</v>
      </c>
      <c r="N2330" s="189" t="s">
        <v>42</v>
      </c>
      <c r="P2330" s="153">
        <f>O2330*H2330</f>
        <v>0</v>
      </c>
      <c r="Q2330" s="153">
        <v>0</v>
      </c>
      <c r="R2330" s="153">
        <f>Q2330*H2330</f>
        <v>0</v>
      </c>
      <c r="S2330" s="153">
        <v>0</v>
      </c>
      <c r="T2330" s="154">
        <f>S2330*H2330</f>
        <v>0</v>
      </c>
      <c r="AR2330" s="155" t="s">
        <v>481</v>
      </c>
      <c r="AT2330" s="155" t="s">
        <v>454</v>
      </c>
      <c r="AU2330" s="155" t="s">
        <v>88</v>
      </c>
      <c r="AY2330" s="16" t="s">
        <v>317</v>
      </c>
      <c r="BE2330" s="156">
        <f>IF(N2330="základná",J2330,0)</f>
        <v>0</v>
      </c>
      <c r="BF2330" s="156">
        <f>IF(N2330="znížená",J2330,0)</f>
        <v>0</v>
      </c>
      <c r="BG2330" s="156">
        <f>IF(N2330="zákl. prenesená",J2330,0)</f>
        <v>0</v>
      </c>
      <c r="BH2330" s="156">
        <f>IF(N2330="zníž. prenesená",J2330,0)</f>
        <v>0</v>
      </c>
      <c r="BI2330" s="156">
        <f>IF(N2330="nulová",J2330,0)</f>
        <v>0</v>
      </c>
      <c r="BJ2330" s="16" t="s">
        <v>88</v>
      </c>
      <c r="BK2330" s="156">
        <f>ROUND(I2330*H2330,2)</f>
        <v>0</v>
      </c>
      <c r="BL2330" s="16" t="s">
        <v>396</v>
      </c>
      <c r="BM2330" s="155" t="s">
        <v>2933</v>
      </c>
    </row>
    <row r="2331" spans="2:65" s="12" customFormat="1" ht="10">
      <c r="B2331" s="157"/>
      <c r="D2331" s="158" t="s">
        <v>328</v>
      </c>
      <c r="E2331" s="159" t="s">
        <v>1</v>
      </c>
      <c r="F2331" s="160" t="s">
        <v>2843</v>
      </c>
      <c r="H2331" s="161">
        <v>8.39</v>
      </c>
      <c r="I2331" s="162"/>
      <c r="L2331" s="157"/>
      <c r="M2331" s="163"/>
      <c r="T2331" s="164"/>
      <c r="AT2331" s="159" t="s">
        <v>328</v>
      </c>
      <c r="AU2331" s="159" t="s">
        <v>88</v>
      </c>
      <c r="AV2331" s="12" t="s">
        <v>88</v>
      </c>
      <c r="AW2331" s="12" t="s">
        <v>31</v>
      </c>
      <c r="AX2331" s="12" t="s">
        <v>76</v>
      </c>
      <c r="AY2331" s="159" t="s">
        <v>317</v>
      </c>
    </row>
    <row r="2332" spans="2:65" s="13" customFormat="1" ht="10">
      <c r="B2332" s="165"/>
      <c r="D2332" s="158" t="s">
        <v>328</v>
      </c>
      <c r="E2332" s="166" t="s">
        <v>1</v>
      </c>
      <c r="F2332" s="167" t="s">
        <v>331</v>
      </c>
      <c r="H2332" s="168">
        <v>8.39</v>
      </c>
      <c r="I2332" s="169"/>
      <c r="L2332" s="165"/>
      <c r="M2332" s="170"/>
      <c r="T2332" s="171"/>
      <c r="AT2332" s="166" t="s">
        <v>328</v>
      </c>
      <c r="AU2332" s="166" t="s">
        <v>88</v>
      </c>
      <c r="AV2332" s="13" t="s">
        <v>92</v>
      </c>
      <c r="AW2332" s="13" t="s">
        <v>31</v>
      </c>
      <c r="AX2332" s="13" t="s">
        <v>76</v>
      </c>
      <c r="AY2332" s="166" t="s">
        <v>317</v>
      </c>
    </row>
    <row r="2333" spans="2:65" s="14" customFormat="1" ht="10">
      <c r="B2333" s="172"/>
      <c r="D2333" s="158" t="s">
        <v>328</v>
      </c>
      <c r="E2333" s="173" t="s">
        <v>1</v>
      </c>
      <c r="F2333" s="174" t="s">
        <v>332</v>
      </c>
      <c r="H2333" s="175">
        <v>8.39</v>
      </c>
      <c r="I2333" s="176"/>
      <c r="L2333" s="172"/>
      <c r="M2333" s="177"/>
      <c r="T2333" s="178"/>
      <c r="AT2333" s="173" t="s">
        <v>328</v>
      </c>
      <c r="AU2333" s="173" t="s">
        <v>88</v>
      </c>
      <c r="AV2333" s="14" t="s">
        <v>323</v>
      </c>
      <c r="AW2333" s="14" t="s">
        <v>31</v>
      </c>
      <c r="AX2333" s="14" t="s">
        <v>83</v>
      </c>
      <c r="AY2333" s="173" t="s">
        <v>317</v>
      </c>
    </row>
    <row r="2334" spans="2:65" s="1" customFormat="1" ht="78" customHeight="1">
      <c r="B2334" s="142"/>
      <c r="C2334" s="179" t="s">
        <v>2934</v>
      </c>
      <c r="D2334" s="179" t="s">
        <v>454</v>
      </c>
      <c r="E2334" s="180" t="s">
        <v>2935</v>
      </c>
      <c r="F2334" s="181" t="s">
        <v>2936</v>
      </c>
      <c r="G2334" s="182" t="s">
        <v>444</v>
      </c>
      <c r="H2334" s="183">
        <v>10.301</v>
      </c>
      <c r="I2334" s="184"/>
      <c r="J2334" s="185">
        <f>ROUND(I2334*H2334,2)</f>
        <v>0</v>
      </c>
      <c r="K2334" s="186"/>
      <c r="L2334" s="187"/>
      <c r="M2334" s="188" t="s">
        <v>1</v>
      </c>
      <c r="N2334" s="189" t="s">
        <v>42</v>
      </c>
      <c r="P2334" s="153">
        <f>O2334*H2334</f>
        <v>0</v>
      </c>
      <c r="Q2334" s="153">
        <v>0</v>
      </c>
      <c r="R2334" s="153">
        <f>Q2334*H2334</f>
        <v>0</v>
      </c>
      <c r="S2334" s="153">
        <v>0</v>
      </c>
      <c r="T2334" s="154">
        <f>S2334*H2334</f>
        <v>0</v>
      </c>
      <c r="AR2334" s="155" t="s">
        <v>481</v>
      </c>
      <c r="AT2334" s="155" t="s">
        <v>454</v>
      </c>
      <c r="AU2334" s="155" t="s">
        <v>88</v>
      </c>
      <c r="AY2334" s="16" t="s">
        <v>317</v>
      </c>
      <c r="BE2334" s="156">
        <f>IF(N2334="základná",J2334,0)</f>
        <v>0</v>
      </c>
      <c r="BF2334" s="156">
        <f>IF(N2334="znížená",J2334,0)</f>
        <v>0</v>
      </c>
      <c r="BG2334" s="156">
        <f>IF(N2334="zákl. prenesená",J2334,0)</f>
        <v>0</v>
      </c>
      <c r="BH2334" s="156">
        <f>IF(N2334="zníž. prenesená",J2334,0)</f>
        <v>0</v>
      </c>
      <c r="BI2334" s="156">
        <f>IF(N2334="nulová",J2334,0)</f>
        <v>0</v>
      </c>
      <c r="BJ2334" s="16" t="s">
        <v>88</v>
      </c>
      <c r="BK2334" s="156">
        <f>ROUND(I2334*H2334,2)</f>
        <v>0</v>
      </c>
      <c r="BL2334" s="16" t="s">
        <v>396</v>
      </c>
      <c r="BM2334" s="155" t="s">
        <v>2937</v>
      </c>
    </row>
    <row r="2335" spans="2:65" s="12" customFormat="1" ht="10">
      <c r="B2335" s="157"/>
      <c r="D2335" s="158" t="s">
        <v>328</v>
      </c>
      <c r="E2335" s="159" t="s">
        <v>1</v>
      </c>
      <c r="F2335" s="160" t="s">
        <v>2844</v>
      </c>
      <c r="H2335" s="161">
        <v>10.301</v>
      </c>
      <c r="I2335" s="162"/>
      <c r="L2335" s="157"/>
      <c r="M2335" s="163"/>
      <c r="T2335" s="164"/>
      <c r="AT2335" s="159" t="s">
        <v>328</v>
      </c>
      <c r="AU2335" s="159" t="s">
        <v>88</v>
      </c>
      <c r="AV2335" s="12" t="s">
        <v>88</v>
      </c>
      <c r="AW2335" s="12" t="s">
        <v>31</v>
      </c>
      <c r="AX2335" s="12" t="s">
        <v>76</v>
      </c>
      <c r="AY2335" s="159" t="s">
        <v>317</v>
      </c>
    </row>
    <row r="2336" spans="2:65" s="13" customFormat="1" ht="10">
      <c r="B2336" s="165"/>
      <c r="D2336" s="158" t="s">
        <v>328</v>
      </c>
      <c r="E2336" s="166" t="s">
        <v>1</v>
      </c>
      <c r="F2336" s="167" t="s">
        <v>331</v>
      </c>
      <c r="H2336" s="168">
        <v>10.301</v>
      </c>
      <c r="I2336" s="169"/>
      <c r="L2336" s="165"/>
      <c r="M2336" s="170"/>
      <c r="T2336" s="171"/>
      <c r="AT2336" s="166" t="s">
        <v>328</v>
      </c>
      <c r="AU2336" s="166" t="s">
        <v>88</v>
      </c>
      <c r="AV2336" s="13" t="s">
        <v>92</v>
      </c>
      <c r="AW2336" s="13" t="s">
        <v>31</v>
      </c>
      <c r="AX2336" s="13" t="s">
        <v>76</v>
      </c>
      <c r="AY2336" s="166" t="s">
        <v>317</v>
      </c>
    </row>
    <row r="2337" spans="2:65" s="14" customFormat="1" ht="10">
      <c r="B2337" s="172"/>
      <c r="D2337" s="158" t="s">
        <v>328</v>
      </c>
      <c r="E2337" s="173" t="s">
        <v>1</v>
      </c>
      <c r="F2337" s="174" t="s">
        <v>332</v>
      </c>
      <c r="H2337" s="175">
        <v>10.301</v>
      </c>
      <c r="I2337" s="176"/>
      <c r="L2337" s="172"/>
      <c r="M2337" s="177"/>
      <c r="T2337" s="178"/>
      <c r="AT2337" s="173" t="s">
        <v>328</v>
      </c>
      <c r="AU2337" s="173" t="s">
        <v>88</v>
      </c>
      <c r="AV2337" s="14" t="s">
        <v>323</v>
      </c>
      <c r="AW2337" s="14" t="s">
        <v>31</v>
      </c>
      <c r="AX2337" s="14" t="s">
        <v>83</v>
      </c>
      <c r="AY2337" s="173" t="s">
        <v>317</v>
      </c>
    </row>
    <row r="2338" spans="2:65" s="1" customFormat="1" ht="78" customHeight="1">
      <c r="B2338" s="142"/>
      <c r="C2338" s="179" t="s">
        <v>2938</v>
      </c>
      <c r="D2338" s="179" t="s">
        <v>454</v>
      </c>
      <c r="E2338" s="180" t="s">
        <v>2939</v>
      </c>
      <c r="F2338" s="181" t="s">
        <v>2940</v>
      </c>
      <c r="G2338" s="182" t="s">
        <v>444</v>
      </c>
      <c r="H2338" s="183">
        <v>12.863</v>
      </c>
      <c r="I2338" s="184"/>
      <c r="J2338" s="185">
        <f>ROUND(I2338*H2338,2)</f>
        <v>0</v>
      </c>
      <c r="K2338" s="186"/>
      <c r="L2338" s="187"/>
      <c r="M2338" s="188" t="s">
        <v>1</v>
      </c>
      <c r="N2338" s="189" t="s">
        <v>42</v>
      </c>
      <c r="P2338" s="153">
        <f>O2338*H2338</f>
        <v>0</v>
      </c>
      <c r="Q2338" s="153">
        <v>0</v>
      </c>
      <c r="R2338" s="153">
        <f>Q2338*H2338</f>
        <v>0</v>
      </c>
      <c r="S2338" s="153">
        <v>0</v>
      </c>
      <c r="T2338" s="154">
        <f>S2338*H2338</f>
        <v>0</v>
      </c>
      <c r="AR2338" s="155" t="s">
        <v>481</v>
      </c>
      <c r="AT2338" s="155" t="s">
        <v>454</v>
      </c>
      <c r="AU2338" s="155" t="s">
        <v>88</v>
      </c>
      <c r="AY2338" s="16" t="s">
        <v>317</v>
      </c>
      <c r="BE2338" s="156">
        <f>IF(N2338="základná",J2338,0)</f>
        <v>0</v>
      </c>
      <c r="BF2338" s="156">
        <f>IF(N2338="znížená",J2338,0)</f>
        <v>0</v>
      </c>
      <c r="BG2338" s="156">
        <f>IF(N2338="zákl. prenesená",J2338,0)</f>
        <v>0</v>
      </c>
      <c r="BH2338" s="156">
        <f>IF(N2338="zníž. prenesená",J2338,0)</f>
        <v>0</v>
      </c>
      <c r="BI2338" s="156">
        <f>IF(N2338="nulová",J2338,0)</f>
        <v>0</v>
      </c>
      <c r="BJ2338" s="16" t="s">
        <v>88</v>
      </c>
      <c r="BK2338" s="156">
        <f>ROUND(I2338*H2338,2)</f>
        <v>0</v>
      </c>
      <c r="BL2338" s="16" t="s">
        <v>396</v>
      </c>
      <c r="BM2338" s="155" t="s">
        <v>2941</v>
      </c>
    </row>
    <row r="2339" spans="2:65" s="12" customFormat="1" ht="10">
      <c r="B2339" s="157"/>
      <c r="D2339" s="158" t="s">
        <v>328</v>
      </c>
      <c r="E2339" s="159" t="s">
        <v>1</v>
      </c>
      <c r="F2339" s="160" t="s">
        <v>2845</v>
      </c>
      <c r="H2339" s="161">
        <v>12.863</v>
      </c>
      <c r="I2339" s="162"/>
      <c r="L2339" s="157"/>
      <c r="M2339" s="163"/>
      <c r="T2339" s="164"/>
      <c r="AT2339" s="159" t="s">
        <v>328</v>
      </c>
      <c r="AU2339" s="159" t="s">
        <v>88</v>
      </c>
      <c r="AV2339" s="12" t="s">
        <v>88</v>
      </c>
      <c r="AW2339" s="12" t="s">
        <v>31</v>
      </c>
      <c r="AX2339" s="12" t="s">
        <v>76</v>
      </c>
      <c r="AY2339" s="159" t="s">
        <v>317</v>
      </c>
    </row>
    <row r="2340" spans="2:65" s="13" customFormat="1" ht="10">
      <c r="B2340" s="165"/>
      <c r="D2340" s="158" t="s">
        <v>328</v>
      </c>
      <c r="E2340" s="166" t="s">
        <v>1</v>
      </c>
      <c r="F2340" s="167" t="s">
        <v>331</v>
      </c>
      <c r="H2340" s="168">
        <v>12.863</v>
      </c>
      <c r="I2340" s="169"/>
      <c r="L2340" s="165"/>
      <c r="M2340" s="170"/>
      <c r="T2340" s="171"/>
      <c r="AT2340" s="166" t="s">
        <v>328</v>
      </c>
      <c r="AU2340" s="166" t="s">
        <v>88</v>
      </c>
      <c r="AV2340" s="13" t="s">
        <v>92</v>
      </c>
      <c r="AW2340" s="13" t="s">
        <v>31</v>
      </c>
      <c r="AX2340" s="13" t="s">
        <v>76</v>
      </c>
      <c r="AY2340" s="166" t="s">
        <v>317</v>
      </c>
    </row>
    <row r="2341" spans="2:65" s="14" customFormat="1" ht="10">
      <c r="B2341" s="172"/>
      <c r="D2341" s="158" t="s">
        <v>328</v>
      </c>
      <c r="E2341" s="173" t="s">
        <v>1</v>
      </c>
      <c r="F2341" s="174" t="s">
        <v>332</v>
      </c>
      <c r="H2341" s="175">
        <v>12.863</v>
      </c>
      <c r="I2341" s="176"/>
      <c r="L2341" s="172"/>
      <c r="M2341" s="177"/>
      <c r="T2341" s="178"/>
      <c r="AT2341" s="173" t="s">
        <v>328</v>
      </c>
      <c r="AU2341" s="173" t="s">
        <v>88</v>
      </c>
      <c r="AV2341" s="14" t="s">
        <v>323</v>
      </c>
      <c r="AW2341" s="14" t="s">
        <v>31</v>
      </c>
      <c r="AX2341" s="14" t="s">
        <v>83</v>
      </c>
      <c r="AY2341" s="173" t="s">
        <v>317</v>
      </c>
    </row>
    <row r="2342" spans="2:65" s="1" customFormat="1" ht="78" customHeight="1">
      <c r="B2342" s="142"/>
      <c r="C2342" s="179" t="s">
        <v>2942</v>
      </c>
      <c r="D2342" s="179" t="s">
        <v>454</v>
      </c>
      <c r="E2342" s="180" t="s">
        <v>2943</v>
      </c>
      <c r="F2342" s="181" t="s">
        <v>2944</v>
      </c>
      <c r="G2342" s="182" t="s">
        <v>444</v>
      </c>
      <c r="H2342" s="183">
        <v>10.217000000000001</v>
      </c>
      <c r="I2342" s="184"/>
      <c r="J2342" s="185">
        <f>ROUND(I2342*H2342,2)</f>
        <v>0</v>
      </c>
      <c r="K2342" s="186"/>
      <c r="L2342" s="187"/>
      <c r="M2342" s="188" t="s">
        <v>1</v>
      </c>
      <c r="N2342" s="189" t="s">
        <v>42</v>
      </c>
      <c r="P2342" s="153">
        <f>O2342*H2342</f>
        <v>0</v>
      </c>
      <c r="Q2342" s="153">
        <v>0</v>
      </c>
      <c r="R2342" s="153">
        <f>Q2342*H2342</f>
        <v>0</v>
      </c>
      <c r="S2342" s="153">
        <v>0</v>
      </c>
      <c r="T2342" s="154">
        <f>S2342*H2342</f>
        <v>0</v>
      </c>
      <c r="AR2342" s="155" t="s">
        <v>481</v>
      </c>
      <c r="AT2342" s="155" t="s">
        <v>454</v>
      </c>
      <c r="AU2342" s="155" t="s">
        <v>88</v>
      </c>
      <c r="AY2342" s="16" t="s">
        <v>317</v>
      </c>
      <c r="BE2342" s="156">
        <f>IF(N2342="základná",J2342,0)</f>
        <v>0</v>
      </c>
      <c r="BF2342" s="156">
        <f>IF(N2342="znížená",J2342,0)</f>
        <v>0</v>
      </c>
      <c r="BG2342" s="156">
        <f>IF(N2342="zákl. prenesená",J2342,0)</f>
        <v>0</v>
      </c>
      <c r="BH2342" s="156">
        <f>IF(N2342="zníž. prenesená",J2342,0)</f>
        <v>0</v>
      </c>
      <c r="BI2342" s="156">
        <f>IF(N2342="nulová",J2342,0)</f>
        <v>0</v>
      </c>
      <c r="BJ2342" s="16" t="s">
        <v>88</v>
      </c>
      <c r="BK2342" s="156">
        <f>ROUND(I2342*H2342,2)</f>
        <v>0</v>
      </c>
      <c r="BL2342" s="16" t="s">
        <v>396</v>
      </c>
      <c r="BM2342" s="155" t="s">
        <v>2945</v>
      </c>
    </row>
    <row r="2343" spans="2:65" s="12" customFormat="1" ht="10">
      <c r="B2343" s="157"/>
      <c r="D2343" s="158" t="s">
        <v>328</v>
      </c>
      <c r="E2343" s="159" t="s">
        <v>1</v>
      </c>
      <c r="F2343" s="160" t="s">
        <v>2846</v>
      </c>
      <c r="H2343" s="161">
        <v>10.217000000000001</v>
      </c>
      <c r="I2343" s="162"/>
      <c r="L2343" s="157"/>
      <c r="M2343" s="163"/>
      <c r="T2343" s="164"/>
      <c r="AT2343" s="159" t="s">
        <v>328</v>
      </c>
      <c r="AU2343" s="159" t="s">
        <v>88</v>
      </c>
      <c r="AV2343" s="12" t="s">
        <v>88</v>
      </c>
      <c r="AW2343" s="12" t="s">
        <v>31</v>
      </c>
      <c r="AX2343" s="12" t="s">
        <v>76</v>
      </c>
      <c r="AY2343" s="159" t="s">
        <v>317</v>
      </c>
    </row>
    <row r="2344" spans="2:65" s="13" customFormat="1" ht="10">
      <c r="B2344" s="165"/>
      <c r="D2344" s="158" t="s">
        <v>328</v>
      </c>
      <c r="E2344" s="166" t="s">
        <v>1</v>
      </c>
      <c r="F2344" s="167" t="s">
        <v>331</v>
      </c>
      <c r="H2344" s="168">
        <v>10.217000000000001</v>
      </c>
      <c r="I2344" s="169"/>
      <c r="L2344" s="165"/>
      <c r="M2344" s="170"/>
      <c r="T2344" s="171"/>
      <c r="AT2344" s="166" t="s">
        <v>328</v>
      </c>
      <c r="AU2344" s="166" t="s">
        <v>88</v>
      </c>
      <c r="AV2344" s="13" t="s">
        <v>92</v>
      </c>
      <c r="AW2344" s="13" t="s">
        <v>31</v>
      </c>
      <c r="AX2344" s="13" t="s">
        <v>76</v>
      </c>
      <c r="AY2344" s="166" t="s">
        <v>317</v>
      </c>
    </row>
    <row r="2345" spans="2:65" s="14" customFormat="1" ht="10">
      <c r="B2345" s="172"/>
      <c r="D2345" s="158" t="s">
        <v>328</v>
      </c>
      <c r="E2345" s="173" t="s">
        <v>1</v>
      </c>
      <c r="F2345" s="174" t="s">
        <v>332</v>
      </c>
      <c r="H2345" s="175">
        <v>10.217000000000001</v>
      </c>
      <c r="I2345" s="176"/>
      <c r="L2345" s="172"/>
      <c r="M2345" s="177"/>
      <c r="T2345" s="178"/>
      <c r="AT2345" s="173" t="s">
        <v>328</v>
      </c>
      <c r="AU2345" s="173" t="s">
        <v>88</v>
      </c>
      <c r="AV2345" s="14" t="s">
        <v>323</v>
      </c>
      <c r="AW2345" s="14" t="s">
        <v>31</v>
      </c>
      <c r="AX2345" s="14" t="s">
        <v>83</v>
      </c>
      <c r="AY2345" s="173" t="s">
        <v>317</v>
      </c>
    </row>
    <row r="2346" spans="2:65" s="1" customFormat="1" ht="24.15" customHeight="1">
      <c r="B2346" s="142"/>
      <c r="C2346" s="143" t="s">
        <v>2946</v>
      </c>
      <c r="D2346" s="143" t="s">
        <v>319</v>
      </c>
      <c r="E2346" s="144" t="s">
        <v>2947</v>
      </c>
      <c r="F2346" s="145" t="s">
        <v>2948</v>
      </c>
      <c r="G2346" s="146" t="s">
        <v>639</v>
      </c>
      <c r="H2346" s="198"/>
      <c r="I2346" s="148"/>
      <c r="J2346" s="149">
        <f>ROUND(I2346*H2346,2)</f>
        <v>0</v>
      </c>
      <c r="K2346" s="150"/>
      <c r="L2346" s="31"/>
      <c r="M2346" s="151" t="s">
        <v>1</v>
      </c>
      <c r="N2346" s="152" t="s">
        <v>42</v>
      </c>
      <c r="P2346" s="153">
        <f>O2346*H2346</f>
        <v>0</v>
      </c>
      <c r="Q2346" s="153">
        <v>0</v>
      </c>
      <c r="R2346" s="153">
        <f>Q2346*H2346</f>
        <v>0</v>
      </c>
      <c r="S2346" s="153">
        <v>0</v>
      </c>
      <c r="T2346" s="154">
        <f>S2346*H2346</f>
        <v>0</v>
      </c>
      <c r="AR2346" s="155" t="s">
        <v>396</v>
      </c>
      <c r="AT2346" s="155" t="s">
        <v>319</v>
      </c>
      <c r="AU2346" s="155" t="s">
        <v>88</v>
      </c>
      <c r="AY2346" s="16" t="s">
        <v>317</v>
      </c>
      <c r="BE2346" s="156">
        <f>IF(N2346="základná",J2346,0)</f>
        <v>0</v>
      </c>
      <c r="BF2346" s="156">
        <f>IF(N2346="znížená",J2346,0)</f>
        <v>0</v>
      </c>
      <c r="BG2346" s="156">
        <f>IF(N2346="zákl. prenesená",J2346,0)</f>
        <v>0</v>
      </c>
      <c r="BH2346" s="156">
        <f>IF(N2346="zníž. prenesená",J2346,0)</f>
        <v>0</v>
      </c>
      <c r="BI2346" s="156">
        <f>IF(N2346="nulová",J2346,0)</f>
        <v>0</v>
      </c>
      <c r="BJ2346" s="16" t="s">
        <v>88</v>
      </c>
      <c r="BK2346" s="156">
        <f>ROUND(I2346*H2346,2)</f>
        <v>0</v>
      </c>
      <c r="BL2346" s="16" t="s">
        <v>396</v>
      </c>
      <c r="BM2346" s="155" t="s">
        <v>2949</v>
      </c>
    </row>
    <row r="2347" spans="2:65" s="11" customFormat="1" ht="22.75" customHeight="1">
      <c r="B2347" s="130"/>
      <c r="D2347" s="131" t="s">
        <v>75</v>
      </c>
      <c r="E2347" s="140" t="s">
        <v>2950</v>
      </c>
      <c r="F2347" s="140" t="s">
        <v>2951</v>
      </c>
      <c r="I2347" s="133"/>
      <c r="J2347" s="141">
        <f>BK2347</f>
        <v>0</v>
      </c>
      <c r="L2347" s="130"/>
      <c r="M2347" s="135"/>
      <c r="P2347" s="136">
        <f>SUM(P2348:P2787)</f>
        <v>0</v>
      </c>
      <c r="R2347" s="136">
        <f>SUM(R2348:R2787)</f>
        <v>604.20175097684</v>
      </c>
      <c r="T2347" s="137">
        <f>SUM(T2348:T2787)</f>
        <v>0</v>
      </c>
      <c r="AR2347" s="131" t="s">
        <v>88</v>
      </c>
      <c r="AT2347" s="138" t="s">
        <v>75</v>
      </c>
      <c r="AU2347" s="138" t="s">
        <v>83</v>
      </c>
      <c r="AY2347" s="131" t="s">
        <v>317</v>
      </c>
      <c r="BK2347" s="139">
        <f>SUM(BK2348:BK2787)</f>
        <v>0</v>
      </c>
    </row>
    <row r="2348" spans="2:65" s="1" customFormat="1" ht="37.75" customHeight="1">
      <c r="B2348" s="142"/>
      <c r="C2348" s="143" t="s">
        <v>2952</v>
      </c>
      <c r="D2348" s="199" t="s">
        <v>319</v>
      </c>
      <c r="E2348" s="144" t="s">
        <v>2953</v>
      </c>
      <c r="F2348" s="145" t="s">
        <v>2954</v>
      </c>
      <c r="G2348" s="146" t="s">
        <v>444</v>
      </c>
      <c r="H2348" s="147">
        <v>153.11000000000001</v>
      </c>
      <c r="I2348" s="148"/>
      <c r="J2348" s="149">
        <f>ROUND(I2348*H2348,2)</f>
        <v>0</v>
      </c>
      <c r="K2348" s="150"/>
      <c r="L2348" s="31"/>
      <c r="M2348" s="151" t="s">
        <v>1</v>
      </c>
      <c r="N2348" s="152" t="s">
        <v>42</v>
      </c>
      <c r="P2348" s="153">
        <f>O2348*H2348</f>
        <v>0</v>
      </c>
      <c r="Q2348" s="153">
        <v>3.1252340000000003E-2</v>
      </c>
      <c r="R2348" s="153">
        <f>Q2348*H2348</f>
        <v>4.7850457774000006</v>
      </c>
      <c r="S2348" s="153">
        <v>0</v>
      </c>
      <c r="T2348" s="154">
        <f>S2348*H2348</f>
        <v>0</v>
      </c>
      <c r="AR2348" s="155" t="s">
        <v>396</v>
      </c>
      <c r="AT2348" s="155" t="s">
        <v>319</v>
      </c>
      <c r="AU2348" s="155" t="s">
        <v>88</v>
      </c>
      <c r="AY2348" s="16" t="s">
        <v>317</v>
      </c>
      <c r="BE2348" s="156">
        <f>IF(N2348="základná",J2348,0)</f>
        <v>0</v>
      </c>
      <c r="BF2348" s="156">
        <f>IF(N2348="znížená",J2348,0)</f>
        <v>0</v>
      </c>
      <c r="BG2348" s="156">
        <f>IF(N2348="zákl. prenesená",J2348,0)</f>
        <v>0</v>
      </c>
      <c r="BH2348" s="156">
        <f>IF(N2348="zníž. prenesená",J2348,0)</f>
        <v>0</v>
      </c>
      <c r="BI2348" s="156">
        <f>IF(N2348="nulová",J2348,0)</f>
        <v>0</v>
      </c>
      <c r="BJ2348" s="16" t="s">
        <v>88</v>
      </c>
      <c r="BK2348" s="156">
        <f>ROUND(I2348*H2348,2)</f>
        <v>0</v>
      </c>
      <c r="BL2348" s="16" t="s">
        <v>396</v>
      </c>
      <c r="BM2348" s="155" t="s">
        <v>2955</v>
      </c>
    </row>
    <row r="2349" spans="2:65" s="12" customFormat="1" ht="10">
      <c r="B2349" s="157"/>
      <c r="D2349" s="158" t="s">
        <v>328</v>
      </c>
      <c r="E2349" s="159" t="s">
        <v>1</v>
      </c>
      <c r="F2349" s="160" t="s">
        <v>2956</v>
      </c>
      <c r="H2349" s="161">
        <v>19.79</v>
      </c>
      <c r="I2349" s="162"/>
      <c r="L2349" s="157"/>
      <c r="M2349" s="163"/>
      <c r="T2349" s="164"/>
      <c r="AT2349" s="159" t="s">
        <v>328</v>
      </c>
      <c r="AU2349" s="159" t="s">
        <v>88</v>
      </c>
      <c r="AV2349" s="12" t="s">
        <v>88</v>
      </c>
      <c r="AW2349" s="12" t="s">
        <v>31</v>
      </c>
      <c r="AX2349" s="12" t="s">
        <v>76</v>
      </c>
      <c r="AY2349" s="159" t="s">
        <v>317</v>
      </c>
    </row>
    <row r="2350" spans="2:65" s="12" customFormat="1" ht="10">
      <c r="B2350" s="157"/>
      <c r="D2350" s="158" t="s">
        <v>328</v>
      </c>
      <c r="E2350" s="159" t="s">
        <v>1</v>
      </c>
      <c r="F2350" s="160" t="s">
        <v>2957</v>
      </c>
      <c r="H2350" s="161">
        <v>33.22</v>
      </c>
      <c r="I2350" s="162"/>
      <c r="L2350" s="157"/>
      <c r="M2350" s="163"/>
      <c r="T2350" s="164"/>
      <c r="AT2350" s="159" t="s">
        <v>328</v>
      </c>
      <c r="AU2350" s="159" t="s">
        <v>88</v>
      </c>
      <c r="AV2350" s="12" t="s">
        <v>88</v>
      </c>
      <c r="AW2350" s="12" t="s">
        <v>31</v>
      </c>
      <c r="AX2350" s="12" t="s">
        <v>76</v>
      </c>
      <c r="AY2350" s="159" t="s">
        <v>317</v>
      </c>
    </row>
    <row r="2351" spans="2:65" s="12" customFormat="1" ht="10">
      <c r="B2351" s="157"/>
      <c r="D2351" s="158" t="s">
        <v>328</v>
      </c>
      <c r="E2351" s="159" t="s">
        <v>1</v>
      </c>
      <c r="F2351" s="160" t="s">
        <v>2958</v>
      </c>
      <c r="H2351" s="161">
        <v>38.909999999999997</v>
      </c>
      <c r="I2351" s="162"/>
      <c r="L2351" s="157"/>
      <c r="M2351" s="163"/>
      <c r="T2351" s="164"/>
      <c r="AT2351" s="159" t="s">
        <v>328</v>
      </c>
      <c r="AU2351" s="159" t="s">
        <v>88</v>
      </c>
      <c r="AV2351" s="12" t="s">
        <v>88</v>
      </c>
      <c r="AW2351" s="12" t="s">
        <v>31</v>
      </c>
      <c r="AX2351" s="12" t="s">
        <v>76</v>
      </c>
      <c r="AY2351" s="159" t="s">
        <v>317</v>
      </c>
    </row>
    <row r="2352" spans="2:65" s="12" customFormat="1" ht="10">
      <c r="B2352" s="157"/>
      <c r="D2352" s="158" t="s">
        <v>328</v>
      </c>
      <c r="E2352" s="159" t="s">
        <v>1</v>
      </c>
      <c r="F2352" s="160" t="s">
        <v>2959</v>
      </c>
      <c r="H2352" s="161">
        <v>61.19</v>
      </c>
      <c r="I2352" s="162"/>
      <c r="L2352" s="157"/>
      <c r="M2352" s="163"/>
      <c r="T2352" s="164"/>
      <c r="AT2352" s="159" t="s">
        <v>328</v>
      </c>
      <c r="AU2352" s="159" t="s">
        <v>88</v>
      </c>
      <c r="AV2352" s="12" t="s">
        <v>88</v>
      </c>
      <c r="AW2352" s="12" t="s">
        <v>31</v>
      </c>
      <c r="AX2352" s="12" t="s">
        <v>76</v>
      </c>
      <c r="AY2352" s="159" t="s">
        <v>317</v>
      </c>
    </row>
    <row r="2353" spans="2:65" s="13" customFormat="1" ht="10">
      <c r="B2353" s="165"/>
      <c r="D2353" s="158" t="s">
        <v>328</v>
      </c>
      <c r="E2353" s="166" t="s">
        <v>1</v>
      </c>
      <c r="F2353" s="167" t="s">
        <v>331</v>
      </c>
      <c r="H2353" s="168">
        <v>153.10999999999999</v>
      </c>
      <c r="I2353" s="169"/>
      <c r="L2353" s="165"/>
      <c r="M2353" s="170"/>
      <c r="T2353" s="171"/>
      <c r="AT2353" s="166" t="s">
        <v>328</v>
      </c>
      <c r="AU2353" s="166" t="s">
        <v>88</v>
      </c>
      <c r="AV2353" s="13" t="s">
        <v>92</v>
      </c>
      <c r="AW2353" s="13" t="s">
        <v>31</v>
      </c>
      <c r="AX2353" s="13" t="s">
        <v>76</v>
      </c>
      <c r="AY2353" s="166" t="s">
        <v>317</v>
      </c>
    </row>
    <row r="2354" spans="2:65" s="14" customFormat="1" ht="10">
      <c r="B2354" s="172"/>
      <c r="D2354" s="158" t="s">
        <v>328</v>
      </c>
      <c r="E2354" s="173" t="s">
        <v>1</v>
      </c>
      <c r="F2354" s="174" t="s">
        <v>332</v>
      </c>
      <c r="H2354" s="175">
        <v>153.10999999999999</v>
      </c>
      <c r="I2354" s="176"/>
      <c r="L2354" s="172"/>
      <c r="M2354" s="177"/>
      <c r="T2354" s="178"/>
      <c r="AT2354" s="173" t="s">
        <v>328</v>
      </c>
      <c r="AU2354" s="173" t="s">
        <v>88</v>
      </c>
      <c r="AV2354" s="14" t="s">
        <v>323</v>
      </c>
      <c r="AW2354" s="14" t="s">
        <v>31</v>
      </c>
      <c r="AX2354" s="14" t="s">
        <v>83</v>
      </c>
      <c r="AY2354" s="173" t="s">
        <v>317</v>
      </c>
    </row>
    <row r="2355" spans="2:65" s="1" customFormat="1" ht="37.75" customHeight="1">
      <c r="B2355" s="142"/>
      <c r="C2355" s="143" t="s">
        <v>1556</v>
      </c>
      <c r="D2355" s="143" t="s">
        <v>319</v>
      </c>
      <c r="E2355" s="144" t="s">
        <v>2960</v>
      </c>
      <c r="F2355" s="145" t="s">
        <v>2961</v>
      </c>
      <c r="G2355" s="146" t="s">
        <v>444</v>
      </c>
      <c r="H2355" s="147">
        <v>41.17</v>
      </c>
      <c r="I2355" s="148"/>
      <c r="J2355" s="149">
        <f>ROUND(I2355*H2355,2)</f>
        <v>0</v>
      </c>
      <c r="K2355" s="150"/>
      <c r="L2355" s="31"/>
      <c r="M2355" s="151" t="s">
        <v>1</v>
      </c>
      <c r="N2355" s="152" t="s">
        <v>42</v>
      </c>
      <c r="P2355" s="153">
        <f>O2355*H2355</f>
        <v>0</v>
      </c>
      <c r="Q2355" s="153">
        <v>6.3441139999999993E-2</v>
      </c>
      <c r="R2355" s="153">
        <f>Q2355*H2355</f>
        <v>2.6118717337999997</v>
      </c>
      <c r="S2355" s="153">
        <v>0</v>
      </c>
      <c r="T2355" s="154">
        <f>S2355*H2355</f>
        <v>0</v>
      </c>
      <c r="AR2355" s="155" t="s">
        <v>396</v>
      </c>
      <c r="AT2355" s="155" t="s">
        <v>319</v>
      </c>
      <c r="AU2355" s="155" t="s">
        <v>88</v>
      </c>
      <c r="AY2355" s="16" t="s">
        <v>317</v>
      </c>
      <c r="BE2355" s="156">
        <f>IF(N2355="základná",J2355,0)</f>
        <v>0</v>
      </c>
      <c r="BF2355" s="156">
        <f>IF(N2355="znížená",J2355,0)</f>
        <v>0</v>
      </c>
      <c r="BG2355" s="156">
        <f>IF(N2355="zákl. prenesená",J2355,0)</f>
        <v>0</v>
      </c>
      <c r="BH2355" s="156">
        <f>IF(N2355="zníž. prenesená",J2355,0)</f>
        <v>0</v>
      </c>
      <c r="BI2355" s="156">
        <f>IF(N2355="nulová",J2355,0)</f>
        <v>0</v>
      </c>
      <c r="BJ2355" s="16" t="s">
        <v>88</v>
      </c>
      <c r="BK2355" s="156">
        <f>ROUND(I2355*H2355,2)</f>
        <v>0</v>
      </c>
      <c r="BL2355" s="16" t="s">
        <v>396</v>
      </c>
      <c r="BM2355" s="155" t="s">
        <v>2962</v>
      </c>
    </row>
    <row r="2356" spans="2:65" s="1" customFormat="1" ht="49" customHeight="1">
      <c r="B2356" s="142"/>
      <c r="C2356" s="143" t="s">
        <v>2963</v>
      </c>
      <c r="D2356" s="143" t="s">
        <v>319</v>
      </c>
      <c r="E2356" s="144" t="s">
        <v>2964</v>
      </c>
      <c r="F2356" s="145" t="s">
        <v>2965</v>
      </c>
      <c r="G2356" s="146" t="s">
        <v>444</v>
      </c>
      <c r="H2356" s="147">
        <v>164.93</v>
      </c>
      <c r="I2356" s="148"/>
      <c r="J2356" s="149">
        <f>ROUND(I2356*H2356,2)</f>
        <v>0</v>
      </c>
      <c r="K2356" s="150"/>
      <c r="L2356" s="31"/>
      <c r="M2356" s="151" t="s">
        <v>1</v>
      </c>
      <c r="N2356" s="152" t="s">
        <v>42</v>
      </c>
      <c r="P2356" s="153">
        <f>O2356*H2356</f>
        <v>0</v>
      </c>
      <c r="Q2356" s="153">
        <v>4.2941140000000003E-2</v>
      </c>
      <c r="R2356" s="153">
        <f>Q2356*H2356</f>
        <v>7.0822822202000006</v>
      </c>
      <c r="S2356" s="153">
        <v>0</v>
      </c>
      <c r="T2356" s="154">
        <f>S2356*H2356</f>
        <v>0</v>
      </c>
      <c r="AR2356" s="155" t="s">
        <v>396</v>
      </c>
      <c r="AT2356" s="155" t="s">
        <v>319</v>
      </c>
      <c r="AU2356" s="155" t="s">
        <v>88</v>
      </c>
      <c r="AY2356" s="16" t="s">
        <v>317</v>
      </c>
      <c r="BE2356" s="156">
        <f>IF(N2356="základná",J2356,0)</f>
        <v>0</v>
      </c>
      <c r="BF2356" s="156">
        <f>IF(N2356="znížená",J2356,0)</f>
        <v>0</v>
      </c>
      <c r="BG2356" s="156">
        <f>IF(N2356="zákl. prenesená",J2356,0)</f>
        <v>0</v>
      </c>
      <c r="BH2356" s="156">
        <f>IF(N2356="zníž. prenesená",J2356,0)</f>
        <v>0</v>
      </c>
      <c r="BI2356" s="156">
        <f>IF(N2356="nulová",J2356,0)</f>
        <v>0</v>
      </c>
      <c r="BJ2356" s="16" t="s">
        <v>88</v>
      </c>
      <c r="BK2356" s="156">
        <f>ROUND(I2356*H2356,2)</f>
        <v>0</v>
      </c>
      <c r="BL2356" s="16" t="s">
        <v>396</v>
      </c>
      <c r="BM2356" s="155" t="s">
        <v>2966</v>
      </c>
    </row>
    <row r="2357" spans="2:65" s="12" customFormat="1" ht="10">
      <c r="B2357" s="157"/>
      <c r="D2357" s="158" t="s">
        <v>328</v>
      </c>
      <c r="E2357" s="159" t="s">
        <v>1</v>
      </c>
      <c r="F2357" s="160" t="s">
        <v>2967</v>
      </c>
      <c r="H2357" s="161">
        <v>85.13</v>
      </c>
      <c r="I2357" s="162"/>
      <c r="L2357" s="157"/>
      <c r="M2357" s="163"/>
      <c r="T2357" s="164"/>
      <c r="AT2357" s="159" t="s">
        <v>328</v>
      </c>
      <c r="AU2357" s="159" t="s">
        <v>88</v>
      </c>
      <c r="AV2357" s="12" t="s">
        <v>88</v>
      </c>
      <c r="AW2357" s="12" t="s">
        <v>31</v>
      </c>
      <c r="AX2357" s="12" t="s">
        <v>76</v>
      </c>
      <c r="AY2357" s="159" t="s">
        <v>317</v>
      </c>
    </row>
    <row r="2358" spans="2:65" s="12" customFormat="1" ht="10">
      <c r="B2358" s="157"/>
      <c r="D2358" s="158" t="s">
        <v>328</v>
      </c>
      <c r="E2358" s="159" t="s">
        <v>1</v>
      </c>
      <c r="F2358" s="160" t="s">
        <v>2968</v>
      </c>
      <c r="H2358" s="161">
        <v>53.62</v>
      </c>
      <c r="I2358" s="162"/>
      <c r="L2358" s="157"/>
      <c r="M2358" s="163"/>
      <c r="T2358" s="164"/>
      <c r="AT2358" s="159" t="s">
        <v>328</v>
      </c>
      <c r="AU2358" s="159" t="s">
        <v>88</v>
      </c>
      <c r="AV2358" s="12" t="s">
        <v>88</v>
      </c>
      <c r="AW2358" s="12" t="s">
        <v>31</v>
      </c>
      <c r="AX2358" s="12" t="s">
        <v>76</v>
      </c>
      <c r="AY2358" s="159" t="s">
        <v>317</v>
      </c>
    </row>
    <row r="2359" spans="2:65" s="12" customFormat="1" ht="10">
      <c r="B2359" s="157"/>
      <c r="D2359" s="158" t="s">
        <v>328</v>
      </c>
      <c r="E2359" s="159" t="s">
        <v>1</v>
      </c>
      <c r="F2359" s="160" t="s">
        <v>2969</v>
      </c>
      <c r="H2359" s="161">
        <v>26.18</v>
      </c>
      <c r="I2359" s="162"/>
      <c r="L2359" s="157"/>
      <c r="M2359" s="163"/>
      <c r="T2359" s="164"/>
      <c r="AT2359" s="159" t="s">
        <v>328</v>
      </c>
      <c r="AU2359" s="159" t="s">
        <v>88</v>
      </c>
      <c r="AV2359" s="12" t="s">
        <v>88</v>
      </c>
      <c r="AW2359" s="12" t="s">
        <v>31</v>
      </c>
      <c r="AX2359" s="12" t="s">
        <v>76</v>
      </c>
      <c r="AY2359" s="159" t="s">
        <v>317</v>
      </c>
    </row>
    <row r="2360" spans="2:65" s="13" customFormat="1" ht="10">
      <c r="B2360" s="165"/>
      <c r="D2360" s="158" t="s">
        <v>328</v>
      </c>
      <c r="E2360" s="166" t="s">
        <v>1</v>
      </c>
      <c r="F2360" s="167" t="s">
        <v>331</v>
      </c>
      <c r="H2360" s="168">
        <v>164.93</v>
      </c>
      <c r="I2360" s="169"/>
      <c r="L2360" s="165"/>
      <c r="M2360" s="170"/>
      <c r="T2360" s="171"/>
      <c r="AT2360" s="166" t="s">
        <v>328</v>
      </c>
      <c r="AU2360" s="166" t="s">
        <v>88</v>
      </c>
      <c r="AV2360" s="13" t="s">
        <v>92</v>
      </c>
      <c r="AW2360" s="13" t="s">
        <v>31</v>
      </c>
      <c r="AX2360" s="13" t="s">
        <v>76</v>
      </c>
      <c r="AY2360" s="166" t="s">
        <v>317</v>
      </c>
    </row>
    <row r="2361" spans="2:65" s="14" customFormat="1" ht="10">
      <c r="B2361" s="172"/>
      <c r="D2361" s="158" t="s">
        <v>328</v>
      </c>
      <c r="E2361" s="173" t="s">
        <v>1</v>
      </c>
      <c r="F2361" s="174" t="s">
        <v>332</v>
      </c>
      <c r="H2361" s="175">
        <v>164.93</v>
      </c>
      <c r="I2361" s="176"/>
      <c r="L2361" s="172"/>
      <c r="M2361" s="177"/>
      <c r="T2361" s="178"/>
      <c r="AT2361" s="173" t="s">
        <v>328</v>
      </c>
      <c r="AU2361" s="173" t="s">
        <v>88</v>
      </c>
      <c r="AV2361" s="14" t="s">
        <v>323</v>
      </c>
      <c r="AW2361" s="14" t="s">
        <v>31</v>
      </c>
      <c r="AX2361" s="14" t="s">
        <v>83</v>
      </c>
      <c r="AY2361" s="173" t="s">
        <v>317</v>
      </c>
    </row>
    <row r="2362" spans="2:65" s="1" customFormat="1" ht="55.5" customHeight="1">
      <c r="B2362" s="142"/>
      <c r="C2362" s="143" t="s">
        <v>2970</v>
      </c>
      <c r="D2362" s="143" t="s">
        <v>319</v>
      </c>
      <c r="E2362" s="144" t="s">
        <v>2971</v>
      </c>
      <c r="F2362" s="145" t="s">
        <v>2972</v>
      </c>
      <c r="G2362" s="146" t="s">
        <v>444</v>
      </c>
      <c r="H2362" s="147">
        <v>131.63</v>
      </c>
      <c r="I2362" s="148"/>
      <c r="J2362" s="149">
        <f>ROUND(I2362*H2362,2)</f>
        <v>0</v>
      </c>
      <c r="K2362" s="150"/>
      <c r="L2362" s="31"/>
      <c r="M2362" s="151" t="s">
        <v>1</v>
      </c>
      <c r="N2362" s="152" t="s">
        <v>42</v>
      </c>
      <c r="P2362" s="153">
        <f>O2362*H2362</f>
        <v>0</v>
      </c>
      <c r="Q2362" s="153">
        <v>4.3571140000000001E-2</v>
      </c>
      <c r="R2362" s="153">
        <f>Q2362*H2362</f>
        <v>5.7352691582000004</v>
      </c>
      <c r="S2362" s="153">
        <v>0</v>
      </c>
      <c r="T2362" s="154">
        <f>S2362*H2362</f>
        <v>0</v>
      </c>
      <c r="AR2362" s="155" t="s">
        <v>396</v>
      </c>
      <c r="AT2362" s="155" t="s">
        <v>319</v>
      </c>
      <c r="AU2362" s="155" t="s">
        <v>88</v>
      </c>
      <c r="AY2362" s="16" t="s">
        <v>317</v>
      </c>
      <c r="BE2362" s="156">
        <f>IF(N2362="základná",J2362,0)</f>
        <v>0</v>
      </c>
      <c r="BF2362" s="156">
        <f>IF(N2362="znížená",J2362,0)</f>
        <v>0</v>
      </c>
      <c r="BG2362" s="156">
        <f>IF(N2362="zákl. prenesená",J2362,0)</f>
        <v>0</v>
      </c>
      <c r="BH2362" s="156">
        <f>IF(N2362="zníž. prenesená",J2362,0)</f>
        <v>0</v>
      </c>
      <c r="BI2362" s="156">
        <f>IF(N2362="nulová",J2362,0)</f>
        <v>0</v>
      </c>
      <c r="BJ2362" s="16" t="s">
        <v>88</v>
      </c>
      <c r="BK2362" s="156">
        <f>ROUND(I2362*H2362,2)</f>
        <v>0</v>
      </c>
      <c r="BL2362" s="16" t="s">
        <v>396</v>
      </c>
      <c r="BM2362" s="155" t="s">
        <v>2973</v>
      </c>
    </row>
    <row r="2363" spans="2:65" s="12" customFormat="1" ht="10">
      <c r="B2363" s="157"/>
      <c r="D2363" s="158" t="s">
        <v>328</v>
      </c>
      <c r="E2363" s="159" t="s">
        <v>1</v>
      </c>
      <c r="F2363" s="160" t="s">
        <v>2974</v>
      </c>
      <c r="H2363" s="161">
        <v>7.76</v>
      </c>
      <c r="I2363" s="162"/>
      <c r="L2363" s="157"/>
      <c r="M2363" s="163"/>
      <c r="T2363" s="164"/>
      <c r="AT2363" s="159" t="s">
        <v>328</v>
      </c>
      <c r="AU2363" s="159" t="s">
        <v>88</v>
      </c>
      <c r="AV2363" s="12" t="s">
        <v>88</v>
      </c>
      <c r="AW2363" s="12" t="s">
        <v>31</v>
      </c>
      <c r="AX2363" s="12" t="s">
        <v>76</v>
      </c>
      <c r="AY2363" s="159" t="s">
        <v>317</v>
      </c>
    </row>
    <row r="2364" spans="2:65" s="12" customFormat="1" ht="10">
      <c r="B2364" s="157"/>
      <c r="D2364" s="158" t="s">
        <v>328</v>
      </c>
      <c r="E2364" s="159" t="s">
        <v>1</v>
      </c>
      <c r="F2364" s="160" t="s">
        <v>2975</v>
      </c>
      <c r="H2364" s="161">
        <v>13.97</v>
      </c>
      <c r="I2364" s="162"/>
      <c r="L2364" s="157"/>
      <c r="M2364" s="163"/>
      <c r="T2364" s="164"/>
      <c r="AT2364" s="159" t="s">
        <v>328</v>
      </c>
      <c r="AU2364" s="159" t="s">
        <v>88</v>
      </c>
      <c r="AV2364" s="12" t="s">
        <v>88</v>
      </c>
      <c r="AW2364" s="12" t="s">
        <v>31</v>
      </c>
      <c r="AX2364" s="12" t="s">
        <v>76</v>
      </c>
      <c r="AY2364" s="159" t="s">
        <v>317</v>
      </c>
    </row>
    <row r="2365" spans="2:65" s="12" customFormat="1" ht="10">
      <c r="B2365" s="157"/>
      <c r="D2365" s="158" t="s">
        <v>328</v>
      </c>
      <c r="E2365" s="159" t="s">
        <v>1</v>
      </c>
      <c r="F2365" s="160" t="s">
        <v>2976</v>
      </c>
      <c r="H2365" s="161">
        <v>65.52</v>
      </c>
      <c r="I2365" s="162"/>
      <c r="L2365" s="157"/>
      <c r="M2365" s="163"/>
      <c r="T2365" s="164"/>
      <c r="AT2365" s="159" t="s">
        <v>328</v>
      </c>
      <c r="AU2365" s="159" t="s">
        <v>88</v>
      </c>
      <c r="AV2365" s="12" t="s">
        <v>88</v>
      </c>
      <c r="AW2365" s="12" t="s">
        <v>31</v>
      </c>
      <c r="AX2365" s="12" t="s">
        <v>76</v>
      </c>
      <c r="AY2365" s="159" t="s">
        <v>317</v>
      </c>
    </row>
    <row r="2366" spans="2:65" s="12" customFormat="1" ht="10">
      <c r="B2366" s="157"/>
      <c r="D2366" s="158" t="s">
        <v>328</v>
      </c>
      <c r="E2366" s="159" t="s">
        <v>1</v>
      </c>
      <c r="F2366" s="160" t="s">
        <v>2977</v>
      </c>
      <c r="H2366" s="161">
        <v>44.38</v>
      </c>
      <c r="I2366" s="162"/>
      <c r="L2366" s="157"/>
      <c r="M2366" s="163"/>
      <c r="T2366" s="164"/>
      <c r="AT2366" s="159" t="s">
        <v>328</v>
      </c>
      <c r="AU2366" s="159" t="s">
        <v>88</v>
      </c>
      <c r="AV2366" s="12" t="s">
        <v>88</v>
      </c>
      <c r="AW2366" s="12" t="s">
        <v>31</v>
      </c>
      <c r="AX2366" s="12" t="s">
        <v>76</v>
      </c>
      <c r="AY2366" s="159" t="s">
        <v>317</v>
      </c>
    </row>
    <row r="2367" spans="2:65" s="13" customFormat="1" ht="10">
      <c r="B2367" s="165"/>
      <c r="D2367" s="158" t="s">
        <v>328</v>
      </c>
      <c r="E2367" s="166" t="s">
        <v>1</v>
      </c>
      <c r="F2367" s="167" t="s">
        <v>331</v>
      </c>
      <c r="H2367" s="168">
        <v>131.63</v>
      </c>
      <c r="I2367" s="169"/>
      <c r="L2367" s="165"/>
      <c r="M2367" s="170"/>
      <c r="T2367" s="171"/>
      <c r="AT2367" s="166" t="s">
        <v>328</v>
      </c>
      <c r="AU2367" s="166" t="s">
        <v>88</v>
      </c>
      <c r="AV2367" s="13" t="s">
        <v>92</v>
      </c>
      <c r="AW2367" s="13" t="s">
        <v>31</v>
      </c>
      <c r="AX2367" s="13" t="s">
        <v>76</v>
      </c>
      <c r="AY2367" s="166" t="s">
        <v>317</v>
      </c>
    </row>
    <row r="2368" spans="2:65" s="14" customFormat="1" ht="10">
      <c r="B2368" s="172"/>
      <c r="D2368" s="158" t="s">
        <v>328</v>
      </c>
      <c r="E2368" s="173" t="s">
        <v>1</v>
      </c>
      <c r="F2368" s="174" t="s">
        <v>332</v>
      </c>
      <c r="H2368" s="175">
        <v>131.63</v>
      </c>
      <c r="I2368" s="176"/>
      <c r="L2368" s="172"/>
      <c r="M2368" s="177"/>
      <c r="T2368" s="178"/>
      <c r="AT2368" s="173" t="s">
        <v>328</v>
      </c>
      <c r="AU2368" s="173" t="s">
        <v>88</v>
      </c>
      <c r="AV2368" s="14" t="s">
        <v>323</v>
      </c>
      <c r="AW2368" s="14" t="s">
        <v>31</v>
      </c>
      <c r="AX2368" s="14" t="s">
        <v>83</v>
      </c>
      <c r="AY2368" s="173" t="s">
        <v>317</v>
      </c>
    </row>
    <row r="2369" spans="2:65" s="1" customFormat="1" ht="55.5" customHeight="1">
      <c r="B2369" s="142"/>
      <c r="C2369" s="143" t="s">
        <v>2978</v>
      </c>
      <c r="D2369" s="143" t="s">
        <v>319</v>
      </c>
      <c r="E2369" s="144" t="s">
        <v>2979</v>
      </c>
      <c r="F2369" s="145" t="s">
        <v>2980</v>
      </c>
      <c r="G2369" s="146" t="s">
        <v>444</v>
      </c>
      <c r="H2369" s="147">
        <v>50.37</v>
      </c>
      <c r="I2369" s="148"/>
      <c r="J2369" s="149">
        <f>ROUND(I2369*H2369,2)</f>
        <v>0</v>
      </c>
      <c r="K2369" s="150"/>
      <c r="L2369" s="31"/>
      <c r="M2369" s="151" t="s">
        <v>1</v>
      </c>
      <c r="N2369" s="152" t="s">
        <v>42</v>
      </c>
      <c r="P2369" s="153">
        <f>O2369*H2369</f>
        <v>0</v>
      </c>
      <c r="Q2369" s="153">
        <v>4.3571140000000001E-2</v>
      </c>
      <c r="R2369" s="153">
        <f>Q2369*H2369</f>
        <v>2.1946783218000001</v>
      </c>
      <c r="S2369" s="153">
        <v>0</v>
      </c>
      <c r="T2369" s="154">
        <f>S2369*H2369</f>
        <v>0</v>
      </c>
      <c r="AR2369" s="155" t="s">
        <v>396</v>
      </c>
      <c r="AT2369" s="155" t="s">
        <v>319</v>
      </c>
      <c r="AU2369" s="155" t="s">
        <v>88</v>
      </c>
      <c r="AY2369" s="16" t="s">
        <v>317</v>
      </c>
      <c r="BE2369" s="156">
        <f>IF(N2369="základná",J2369,0)</f>
        <v>0</v>
      </c>
      <c r="BF2369" s="156">
        <f>IF(N2369="znížená",J2369,0)</f>
        <v>0</v>
      </c>
      <c r="BG2369" s="156">
        <f>IF(N2369="zákl. prenesená",J2369,0)</f>
        <v>0</v>
      </c>
      <c r="BH2369" s="156">
        <f>IF(N2369="zníž. prenesená",J2369,0)</f>
        <v>0</v>
      </c>
      <c r="BI2369" s="156">
        <f>IF(N2369="nulová",J2369,0)</f>
        <v>0</v>
      </c>
      <c r="BJ2369" s="16" t="s">
        <v>88</v>
      </c>
      <c r="BK2369" s="156">
        <f>ROUND(I2369*H2369,2)</f>
        <v>0</v>
      </c>
      <c r="BL2369" s="16" t="s">
        <v>396</v>
      </c>
      <c r="BM2369" s="155" t="s">
        <v>2981</v>
      </c>
    </row>
    <row r="2370" spans="2:65" s="12" customFormat="1" ht="10">
      <c r="B2370" s="157"/>
      <c r="D2370" s="158" t="s">
        <v>328</v>
      </c>
      <c r="E2370" s="159" t="s">
        <v>1</v>
      </c>
      <c r="F2370" s="160" t="s">
        <v>2982</v>
      </c>
      <c r="H2370" s="161">
        <v>18.09</v>
      </c>
      <c r="I2370" s="162"/>
      <c r="L2370" s="157"/>
      <c r="M2370" s="163"/>
      <c r="T2370" s="164"/>
      <c r="AT2370" s="159" t="s">
        <v>328</v>
      </c>
      <c r="AU2370" s="159" t="s">
        <v>88</v>
      </c>
      <c r="AV2370" s="12" t="s">
        <v>88</v>
      </c>
      <c r="AW2370" s="12" t="s">
        <v>31</v>
      </c>
      <c r="AX2370" s="12" t="s">
        <v>76</v>
      </c>
      <c r="AY2370" s="159" t="s">
        <v>317</v>
      </c>
    </row>
    <row r="2371" spans="2:65" s="12" customFormat="1" ht="10">
      <c r="B2371" s="157"/>
      <c r="D2371" s="158" t="s">
        <v>328</v>
      </c>
      <c r="E2371" s="159" t="s">
        <v>1</v>
      </c>
      <c r="F2371" s="160" t="s">
        <v>2983</v>
      </c>
      <c r="H2371" s="161">
        <v>24.97</v>
      </c>
      <c r="I2371" s="162"/>
      <c r="L2371" s="157"/>
      <c r="M2371" s="163"/>
      <c r="T2371" s="164"/>
      <c r="AT2371" s="159" t="s">
        <v>328</v>
      </c>
      <c r="AU2371" s="159" t="s">
        <v>88</v>
      </c>
      <c r="AV2371" s="12" t="s">
        <v>88</v>
      </c>
      <c r="AW2371" s="12" t="s">
        <v>31</v>
      </c>
      <c r="AX2371" s="12" t="s">
        <v>76</v>
      </c>
      <c r="AY2371" s="159" t="s">
        <v>317</v>
      </c>
    </row>
    <row r="2372" spans="2:65" s="12" customFormat="1" ht="10">
      <c r="B2372" s="157"/>
      <c r="D2372" s="158" t="s">
        <v>328</v>
      </c>
      <c r="E2372" s="159" t="s">
        <v>1</v>
      </c>
      <c r="F2372" s="160" t="s">
        <v>2984</v>
      </c>
      <c r="H2372" s="161">
        <v>7.31</v>
      </c>
      <c r="I2372" s="162"/>
      <c r="L2372" s="157"/>
      <c r="M2372" s="163"/>
      <c r="T2372" s="164"/>
      <c r="AT2372" s="159" t="s">
        <v>328</v>
      </c>
      <c r="AU2372" s="159" t="s">
        <v>88</v>
      </c>
      <c r="AV2372" s="12" t="s">
        <v>88</v>
      </c>
      <c r="AW2372" s="12" t="s">
        <v>31</v>
      </c>
      <c r="AX2372" s="12" t="s">
        <v>76</v>
      </c>
      <c r="AY2372" s="159" t="s">
        <v>317</v>
      </c>
    </row>
    <row r="2373" spans="2:65" s="13" customFormat="1" ht="10">
      <c r="B2373" s="165"/>
      <c r="D2373" s="158" t="s">
        <v>328</v>
      </c>
      <c r="E2373" s="166" t="s">
        <v>1</v>
      </c>
      <c r="F2373" s="167" t="s">
        <v>331</v>
      </c>
      <c r="H2373" s="168">
        <v>50.370000000000005</v>
      </c>
      <c r="I2373" s="169"/>
      <c r="L2373" s="165"/>
      <c r="M2373" s="170"/>
      <c r="T2373" s="171"/>
      <c r="AT2373" s="166" t="s">
        <v>328</v>
      </c>
      <c r="AU2373" s="166" t="s">
        <v>88</v>
      </c>
      <c r="AV2373" s="13" t="s">
        <v>92</v>
      </c>
      <c r="AW2373" s="13" t="s">
        <v>31</v>
      </c>
      <c r="AX2373" s="13" t="s">
        <v>76</v>
      </c>
      <c r="AY2373" s="166" t="s">
        <v>317</v>
      </c>
    </row>
    <row r="2374" spans="2:65" s="14" customFormat="1" ht="10">
      <c r="B2374" s="172"/>
      <c r="D2374" s="158" t="s">
        <v>328</v>
      </c>
      <c r="E2374" s="173" t="s">
        <v>1</v>
      </c>
      <c r="F2374" s="174" t="s">
        <v>332</v>
      </c>
      <c r="H2374" s="175">
        <v>50.370000000000005</v>
      </c>
      <c r="I2374" s="176"/>
      <c r="L2374" s="172"/>
      <c r="M2374" s="177"/>
      <c r="T2374" s="178"/>
      <c r="AT2374" s="173" t="s">
        <v>328</v>
      </c>
      <c r="AU2374" s="173" t="s">
        <v>88</v>
      </c>
      <c r="AV2374" s="14" t="s">
        <v>323</v>
      </c>
      <c r="AW2374" s="14" t="s">
        <v>31</v>
      </c>
      <c r="AX2374" s="14" t="s">
        <v>83</v>
      </c>
      <c r="AY2374" s="173" t="s">
        <v>317</v>
      </c>
    </row>
    <row r="2375" spans="2:65" s="1" customFormat="1" ht="37.75" customHeight="1">
      <c r="B2375" s="142"/>
      <c r="C2375" s="143" t="s">
        <v>2985</v>
      </c>
      <c r="D2375" s="143" t="s">
        <v>319</v>
      </c>
      <c r="E2375" s="144" t="s">
        <v>2986</v>
      </c>
      <c r="F2375" s="145" t="s">
        <v>2987</v>
      </c>
      <c r="G2375" s="146" t="s">
        <v>444</v>
      </c>
      <c r="H2375" s="147">
        <v>11.58</v>
      </c>
      <c r="I2375" s="148"/>
      <c r="J2375" s="149">
        <f>ROUND(I2375*H2375,2)</f>
        <v>0</v>
      </c>
      <c r="K2375" s="150"/>
      <c r="L2375" s="31"/>
      <c r="M2375" s="151" t="s">
        <v>1</v>
      </c>
      <c r="N2375" s="152" t="s">
        <v>42</v>
      </c>
      <c r="P2375" s="153">
        <f>O2375*H2375</f>
        <v>0</v>
      </c>
      <c r="Q2375" s="153">
        <v>2.2919999999999999E-2</v>
      </c>
      <c r="R2375" s="153">
        <f>Q2375*H2375</f>
        <v>0.26541359999999997</v>
      </c>
      <c r="S2375" s="153">
        <v>0</v>
      </c>
      <c r="T2375" s="154">
        <f>S2375*H2375</f>
        <v>0</v>
      </c>
      <c r="AR2375" s="155" t="s">
        <v>396</v>
      </c>
      <c r="AT2375" s="155" t="s">
        <v>319</v>
      </c>
      <c r="AU2375" s="155" t="s">
        <v>88</v>
      </c>
      <c r="AY2375" s="16" t="s">
        <v>317</v>
      </c>
      <c r="BE2375" s="156">
        <f>IF(N2375="základná",J2375,0)</f>
        <v>0</v>
      </c>
      <c r="BF2375" s="156">
        <f>IF(N2375="znížená",J2375,0)</f>
        <v>0</v>
      </c>
      <c r="BG2375" s="156">
        <f>IF(N2375="zákl. prenesená",J2375,0)</f>
        <v>0</v>
      </c>
      <c r="BH2375" s="156">
        <f>IF(N2375="zníž. prenesená",J2375,0)</f>
        <v>0</v>
      </c>
      <c r="BI2375" s="156">
        <f>IF(N2375="nulová",J2375,0)</f>
        <v>0</v>
      </c>
      <c r="BJ2375" s="16" t="s">
        <v>88</v>
      </c>
      <c r="BK2375" s="156">
        <f>ROUND(I2375*H2375,2)</f>
        <v>0</v>
      </c>
      <c r="BL2375" s="16" t="s">
        <v>396</v>
      </c>
      <c r="BM2375" s="155" t="s">
        <v>2988</v>
      </c>
    </row>
    <row r="2376" spans="2:65" s="12" customFormat="1" ht="10">
      <c r="B2376" s="157"/>
      <c r="D2376" s="158" t="s">
        <v>328</v>
      </c>
      <c r="E2376" s="159" t="s">
        <v>1</v>
      </c>
      <c r="F2376" s="160" t="s">
        <v>2989</v>
      </c>
      <c r="H2376" s="161">
        <v>2.66</v>
      </c>
      <c r="I2376" s="162"/>
      <c r="L2376" s="157"/>
      <c r="M2376" s="163"/>
      <c r="T2376" s="164"/>
      <c r="AT2376" s="159" t="s">
        <v>328</v>
      </c>
      <c r="AU2376" s="159" t="s">
        <v>88</v>
      </c>
      <c r="AV2376" s="12" t="s">
        <v>88</v>
      </c>
      <c r="AW2376" s="12" t="s">
        <v>31</v>
      </c>
      <c r="AX2376" s="12" t="s">
        <v>76</v>
      </c>
      <c r="AY2376" s="159" t="s">
        <v>317</v>
      </c>
    </row>
    <row r="2377" spans="2:65" s="12" customFormat="1" ht="10">
      <c r="B2377" s="157"/>
      <c r="D2377" s="158" t="s">
        <v>328</v>
      </c>
      <c r="E2377" s="159" t="s">
        <v>1</v>
      </c>
      <c r="F2377" s="160" t="s">
        <v>2990</v>
      </c>
      <c r="H2377" s="161">
        <v>1.88</v>
      </c>
      <c r="I2377" s="162"/>
      <c r="L2377" s="157"/>
      <c r="M2377" s="163"/>
      <c r="T2377" s="164"/>
      <c r="AT2377" s="159" t="s">
        <v>328</v>
      </c>
      <c r="AU2377" s="159" t="s">
        <v>88</v>
      </c>
      <c r="AV2377" s="12" t="s">
        <v>88</v>
      </c>
      <c r="AW2377" s="12" t="s">
        <v>31</v>
      </c>
      <c r="AX2377" s="12" t="s">
        <v>76</v>
      </c>
      <c r="AY2377" s="159" t="s">
        <v>317</v>
      </c>
    </row>
    <row r="2378" spans="2:65" s="12" customFormat="1" ht="10">
      <c r="B2378" s="157"/>
      <c r="D2378" s="158" t="s">
        <v>328</v>
      </c>
      <c r="E2378" s="159" t="s">
        <v>1</v>
      </c>
      <c r="F2378" s="160" t="s">
        <v>2991</v>
      </c>
      <c r="H2378" s="161">
        <v>7.04</v>
      </c>
      <c r="I2378" s="162"/>
      <c r="L2378" s="157"/>
      <c r="M2378" s="163"/>
      <c r="T2378" s="164"/>
      <c r="AT2378" s="159" t="s">
        <v>328</v>
      </c>
      <c r="AU2378" s="159" t="s">
        <v>88</v>
      </c>
      <c r="AV2378" s="12" t="s">
        <v>88</v>
      </c>
      <c r="AW2378" s="12" t="s">
        <v>31</v>
      </c>
      <c r="AX2378" s="12" t="s">
        <v>76</v>
      </c>
      <c r="AY2378" s="159" t="s">
        <v>317</v>
      </c>
    </row>
    <row r="2379" spans="2:65" s="13" customFormat="1" ht="10">
      <c r="B2379" s="165"/>
      <c r="D2379" s="158" t="s">
        <v>328</v>
      </c>
      <c r="E2379" s="166" t="s">
        <v>1</v>
      </c>
      <c r="F2379" s="167" t="s">
        <v>331</v>
      </c>
      <c r="H2379" s="168">
        <v>11.58</v>
      </c>
      <c r="I2379" s="169"/>
      <c r="L2379" s="165"/>
      <c r="M2379" s="170"/>
      <c r="T2379" s="171"/>
      <c r="AT2379" s="166" t="s">
        <v>328</v>
      </c>
      <c r="AU2379" s="166" t="s">
        <v>88</v>
      </c>
      <c r="AV2379" s="13" t="s">
        <v>92</v>
      </c>
      <c r="AW2379" s="13" t="s">
        <v>31</v>
      </c>
      <c r="AX2379" s="13" t="s">
        <v>76</v>
      </c>
      <c r="AY2379" s="166" t="s">
        <v>317</v>
      </c>
    </row>
    <row r="2380" spans="2:65" s="14" customFormat="1" ht="10">
      <c r="B2380" s="172"/>
      <c r="D2380" s="158" t="s">
        <v>328</v>
      </c>
      <c r="E2380" s="173" t="s">
        <v>1</v>
      </c>
      <c r="F2380" s="174" t="s">
        <v>332</v>
      </c>
      <c r="H2380" s="175">
        <v>11.58</v>
      </c>
      <c r="I2380" s="176"/>
      <c r="L2380" s="172"/>
      <c r="M2380" s="177"/>
      <c r="T2380" s="178"/>
      <c r="AT2380" s="173" t="s">
        <v>328</v>
      </c>
      <c r="AU2380" s="173" t="s">
        <v>88</v>
      </c>
      <c r="AV2380" s="14" t="s">
        <v>323</v>
      </c>
      <c r="AW2380" s="14" t="s">
        <v>31</v>
      </c>
      <c r="AX2380" s="14" t="s">
        <v>83</v>
      </c>
      <c r="AY2380" s="173" t="s">
        <v>317</v>
      </c>
    </row>
    <row r="2381" spans="2:65" s="1" customFormat="1" ht="37.75" customHeight="1">
      <c r="B2381" s="142"/>
      <c r="C2381" s="143" t="s">
        <v>2992</v>
      </c>
      <c r="D2381" s="143" t="s">
        <v>319</v>
      </c>
      <c r="E2381" s="144" t="s">
        <v>2993</v>
      </c>
      <c r="F2381" s="145" t="s">
        <v>2994</v>
      </c>
      <c r="G2381" s="146" t="s">
        <v>444</v>
      </c>
      <c r="H2381" s="147">
        <v>226.14</v>
      </c>
      <c r="I2381" s="148"/>
      <c r="J2381" s="149">
        <f>ROUND(I2381*H2381,2)</f>
        <v>0</v>
      </c>
      <c r="K2381" s="150"/>
      <c r="L2381" s="31"/>
      <c r="M2381" s="151" t="s">
        <v>1</v>
      </c>
      <c r="N2381" s="152" t="s">
        <v>42</v>
      </c>
      <c r="P2381" s="153">
        <f>O2381*H2381</f>
        <v>0</v>
      </c>
      <c r="Q2381" s="153">
        <v>4.2450000000000002E-2</v>
      </c>
      <c r="R2381" s="153">
        <f>Q2381*H2381</f>
        <v>9.5996430000000004</v>
      </c>
      <c r="S2381" s="153">
        <v>0</v>
      </c>
      <c r="T2381" s="154">
        <f>S2381*H2381</f>
        <v>0</v>
      </c>
      <c r="AR2381" s="155" t="s">
        <v>396</v>
      </c>
      <c r="AT2381" s="155" t="s">
        <v>319</v>
      </c>
      <c r="AU2381" s="155" t="s">
        <v>88</v>
      </c>
      <c r="AY2381" s="16" t="s">
        <v>317</v>
      </c>
      <c r="BE2381" s="156">
        <f>IF(N2381="základná",J2381,0)</f>
        <v>0</v>
      </c>
      <c r="BF2381" s="156">
        <f>IF(N2381="znížená",J2381,0)</f>
        <v>0</v>
      </c>
      <c r="BG2381" s="156">
        <f>IF(N2381="zákl. prenesená",J2381,0)</f>
        <v>0</v>
      </c>
      <c r="BH2381" s="156">
        <f>IF(N2381="zníž. prenesená",J2381,0)</f>
        <v>0</v>
      </c>
      <c r="BI2381" s="156">
        <f>IF(N2381="nulová",J2381,0)</f>
        <v>0</v>
      </c>
      <c r="BJ2381" s="16" t="s">
        <v>88</v>
      </c>
      <c r="BK2381" s="156">
        <f>ROUND(I2381*H2381,2)</f>
        <v>0</v>
      </c>
      <c r="BL2381" s="16" t="s">
        <v>396</v>
      </c>
      <c r="BM2381" s="155" t="s">
        <v>2995</v>
      </c>
    </row>
    <row r="2382" spans="2:65" s="12" customFormat="1" ht="10">
      <c r="B2382" s="157"/>
      <c r="D2382" s="158" t="s">
        <v>328</v>
      </c>
      <c r="E2382" s="159" t="s">
        <v>1</v>
      </c>
      <c r="F2382" s="160" t="s">
        <v>2996</v>
      </c>
      <c r="H2382" s="161">
        <v>25.9</v>
      </c>
      <c r="I2382" s="162"/>
      <c r="L2382" s="157"/>
      <c r="M2382" s="163"/>
      <c r="T2382" s="164"/>
      <c r="AT2382" s="159" t="s">
        <v>328</v>
      </c>
      <c r="AU2382" s="159" t="s">
        <v>88</v>
      </c>
      <c r="AV2382" s="12" t="s">
        <v>88</v>
      </c>
      <c r="AW2382" s="12" t="s">
        <v>31</v>
      </c>
      <c r="AX2382" s="12" t="s">
        <v>76</v>
      </c>
      <c r="AY2382" s="159" t="s">
        <v>317</v>
      </c>
    </row>
    <row r="2383" spans="2:65" s="12" customFormat="1" ht="10">
      <c r="B2383" s="157"/>
      <c r="D2383" s="158" t="s">
        <v>328</v>
      </c>
      <c r="E2383" s="159" t="s">
        <v>1</v>
      </c>
      <c r="F2383" s="160" t="s">
        <v>2997</v>
      </c>
      <c r="H2383" s="161">
        <v>85.87</v>
      </c>
      <c r="I2383" s="162"/>
      <c r="L2383" s="157"/>
      <c r="M2383" s="163"/>
      <c r="T2383" s="164"/>
      <c r="AT2383" s="159" t="s">
        <v>328</v>
      </c>
      <c r="AU2383" s="159" t="s">
        <v>88</v>
      </c>
      <c r="AV2383" s="12" t="s">
        <v>88</v>
      </c>
      <c r="AW2383" s="12" t="s">
        <v>31</v>
      </c>
      <c r="AX2383" s="12" t="s">
        <v>76</v>
      </c>
      <c r="AY2383" s="159" t="s">
        <v>317</v>
      </c>
    </row>
    <row r="2384" spans="2:65" s="12" customFormat="1" ht="10">
      <c r="B2384" s="157"/>
      <c r="D2384" s="158" t="s">
        <v>328</v>
      </c>
      <c r="E2384" s="159" t="s">
        <v>1</v>
      </c>
      <c r="F2384" s="160" t="s">
        <v>2998</v>
      </c>
      <c r="H2384" s="161">
        <v>81.28</v>
      </c>
      <c r="I2384" s="162"/>
      <c r="L2384" s="157"/>
      <c r="M2384" s="163"/>
      <c r="T2384" s="164"/>
      <c r="AT2384" s="159" t="s">
        <v>328</v>
      </c>
      <c r="AU2384" s="159" t="s">
        <v>88</v>
      </c>
      <c r="AV2384" s="12" t="s">
        <v>88</v>
      </c>
      <c r="AW2384" s="12" t="s">
        <v>31</v>
      </c>
      <c r="AX2384" s="12" t="s">
        <v>76</v>
      </c>
      <c r="AY2384" s="159" t="s">
        <v>317</v>
      </c>
    </row>
    <row r="2385" spans="2:65" s="12" customFormat="1" ht="10">
      <c r="B2385" s="157"/>
      <c r="D2385" s="158" t="s">
        <v>328</v>
      </c>
      <c r="E2385" s="159" t="s">
        <v>1</v>
      </c>
      <c r="F2385" s="160" t="s">
        <v>2999</v>
      </c>
      <c r="H2385" s="161">
        <v>33.090000000000003</v>
      </c>
      <c r="I2385" s="162"/>
      <c r="L2385" s="157"/>
      <c r="M2385" s="163"/>
      <c r="T2385" s="164"/>
      <c r="AT2385" s="159" t="s">
        <v>328</v>
      </c>
      <c r="AU2385" s="159" t="s">
        <v>88</v>
      </c>
      <c r="AV2385" s="12" t="s">
        <v>88</v>
      </c>
      <c r="AW2385" s="12" t="s">
        <v>31</v>
      </c>
      <c r="AX2385" s="12" t="s">
        <v>76</v>
      </c>
      <c r="AY2385" s="159" t="s">
        <v>317</v>
      </c>
    </row>
    <row r="2386" spans="2:65" s="13" customFormat="1" ht="10">
      <c r="B2386" s="165"/>
      <c r="D2386" s="158" t="s">
        <v>328</v>
      </c>
      <c r="E2386" s="166" t="s">
        <v>1</v>
      </c>
      <c r="F2386" s="167" t="s">
        <v>331</v>
      </c>
      <c r="H2386" s="168">
        <v>226.14000000000001</v>
      </c>
      <c r="I2386" s="169"/>
      <c r="L2386" s="165"/>
      <c r="M2386" s="170"/>
      <c r="T2386" s="171"/>
      <c r="AT2386" s="166" t="s">
        <v>328</v>
      </c>
      <c r="AU2386" s="166" t="s">
        <v>88</v>
      </c>
      <c r="AV2386" s="13" t="s">
        <v>92</v>
      </c>
      <c r="AW2386" s="13" t="s">
        <v>31</v>
      </c>
      <c r="AX2386" s="13" t="s">
        <v>76</v>
      </c>
      <c r="AY2386" s="166" t="s">
        <v>317</v>
      </c>
    </row>
    <row r="2387" spans="2:65" s="14" customFormat="1" ht="10">
      <c r="B2387" s="172"/>
      <c r="D2387" s="158" t="s">
        <v>328</v>
      </c>
      <c r="E2387" s="173" t="s">
        <v>1</v>
      </c>
      <c r="F2387" s="174" t="s">
        <v>332</v>
      </c>
      <c r="H2387" s="175">
        <v>226.14000000000001</v>
      </c>
      <c r="I2387" s="176"/>
      <c r="L2387" s="172"/>
      <c r="M2387" s="177"/>
      <c r="T2387" s="178"/>
      <c r="AT2387" s="173" t="s">
        <v>328</v>
      </c>
      <c r="AU2387" s="173" t="s">
        <v>88</v>
      </c>
      <c r="AV2387" s="14" t="s">
        <v>323</v>
      </c>
      <c r="AW2387" s="14" t="s">
        <v>31</v>
      </c>
      <c r="AX2387" s="14" t="s">
        <v>83</v>
      </c>
      <c r="AY2387" s="173" t="s">
        <v>317</v>
      </c>
    </row>
    <row r="2388" spans="2:65" s="1" customFormat="1" ht="37.75" customHeight="1">
      <c r="B2388" s="142"/>
      <c r="C2388" s="143" t="s">
        <v>3000</v>
      </c>
      <c r="D2388" s="143" t="s">
        <v>319</v>
      </c>
      <c r="E2388" s="144" t="s">
        <v>3001</v>
      </c>
      <c r="F2388" s="145" t="s">
        <v>3002</v>
      </c>
      <c r="G2388" s="146" t="s">
        <v>444</v>
      </c>
      <c r="H2388" s="147">
        <v>209.09</v>
      </c>
      <c r="I2388" s="148"/>
      <c r="J2388" s="149">
        <f>ROUND(I2388*H2388,2)</f>
        <v>0</v>
      </c>
      <c r="K2388" s="150"/>
      <c r="L2388" s="31"/>
      <c r="M2388" s="151" t="s">
        <v>1</v>
      </c>
      <c r="N2388" s="152" t="s">
        <v>42</v>
      </c>
      <c r="P2388" s="153">
        <f>O2388*H2388</f>
        <v>0</v>
      </c>
      <c r="Q2388" s="153">
        <v>5.5747119999999997E-2</v>
      </c>
      <c r="R2388" s="153">
        <f>Q2388*H2388</f>
        <v>11.6561653208</v>
      </c>
      <c r="S2388" s="153">
        <v>0</v>
      </c>
      <c r="T2388" s="154">
        <f>S2388*H2388</f>
        <v>0</v>
      </c>
      <c r="AR2388" s="155" t="s">
        <v>396</v>
      </c>
      <c r="AT2388" s="155" t="s">
        <v>319</v>
      </c>
      <c r="AU2388" s="155" t="s">
        <v>88</v>
      </c>
      <c r="AY2388" s="16" t="s">
        <v>317</v>
      </c>
      <c r="BE2388" s="156">
        <f>IF(N2388="základná",J2388,0)</f>
        <v>0</v>
      </c>
      <c r="BF2388" s="156">
        <f>IF(N2388="znížená",J2388,0)</f>
        <v>0</v>
      </c>
      <c r="BG2388" s="156">
        <f>IF(N2388="zákl. prenesená",J2388,0)</f>
        <v>0</v>
      </c>
      <c r="BH2388" s="156">
        <f>IF(N2388="zníž. prenesená",J2388,0)</f>
        <v>0</v>
      </c>
      <c r="BI2388" s="156">
        <f>IF(N2388="nulová",J2388,0)</f>
        <v>0</v>
      </c>
      <c r="BJ2388" s="16" t="s">
        <v>88</v>
      </c>
      <c r="BK2388" s="156">
        <f>ROUND(I2388*H2388,2)</f>
        <v>0</v>
      </c>
      <c r="BL2388" s="16" t="s">
        <v>396</v>
      </c>
      <c r="BM2388" s="155" t="s">
        <v>3003</v>
      </c>
    </row>
    <row r="2389" spans="2:65" s="12" customFormat="1" ht="10">
      <c r="B2389" s="157"/>
      <c r="D2389" s="158" t="s">
        <v>328</v>
      </c>
      <c r="E2389" s="159" t="s">
        <v>1</v>
      </c>
      <c r="F2389" s="160" t="s">
        <v>3004</v>
      </c>
      <c r="H2389" s="161">
        <v>209.09</v>
      </c>
      <c r="I2389" s="162"/>
      <c r="L2389" s="157"/>
      <c r="M2389" s="163"/>
      <c r="T2389" s="164"/>
      <c r="AT2389" s="159" t="s">
        <v>328</v>
      </c>
      <c r="AU2389" s="159" t="s">
        <v>88</v>
      </c>
      <c r="AV2389" s="12" t="s">
        <v>88</v>
      </c>
      <c r="AW2389" s="12" t="s">
        <v>31</v>
      </c>
      <c r="AX2389" s="12" t="s">
        <v>76</v>
      </c>
      <c r="AY2389" s="159" t="s">
        <v>317</v>
      </c>
    </row>
    <row r="2390" spans="2:65" s="13" customFormat="1" ht="10">
      <c r="B2390" s="165"/>
      <c r="D2390" s="158" t="s">
        <v>328</v>
      </c>
      <c r="E2390" s="166" t="s">
        <v>1</v>
      </c>
      <c r="F2390" s="167" t="s">
        <v>331</v>
      </c>
      <c r="H2390" s="168">
        <v>209.09</v>
      </c>
      <c r="I2390" s="169"/>
      <c r="L2390" s="165"/>
      <c r="M2390" s="170"/>
      <c r="T2390" s="171"/>
      <c r="AT2390" s="166" t="s">
        <v>328</v>
      </c>
      <c r="AU2390" s="166" t="s">
        <v>88</v>
      </c>
      <c r="AV2390" s="13" t="s">
        <v>92</v>
      </c>
      <c r="AW2390" s="13" t="s">
        <v>31</v>
      </c>
      <c r="AX2390" s="13" t="s">
        <v>76</v>
      </c>
      <c r="AY2390" s="166" t="s">
        <v>317</v>
      </c>
    </row>
    <row r="2391" spans="2:65" s="14" customFormat="1" ht="10">
      <c r="B2391" s="172"/>
      <c r="D2391" s="158" t="s">
        <v>328</v>
      </c>
      <c r="E2391" s="173" t="s">
        <v>1</v>
      </c>
      <c r="F2391" s="174" t="s">
        <v>332</v>
      </c>
      <c r="H2391" s="175">
        <v>209.09</v>
      </c>
      <c r="I2391" s="176"/>
      <c r="L2391" s="172"/>
      <c r="M2391" s="177"/>
      <c r="T2391" s="178"/>
      <c r="AT2391" s="173" t="s">
        <v>328</v>
      </c>
      <c r="AU2391" s="173" t="s">
        <v>88</v>
      </c>
      <c r="AV2391" s="14" t="s">
        <v>323</v>
      </c>
      <c r="AW2391" s="14" t="s">
        <v>31</v>
      </c>
      <c r="AX2391" s="14" t="s">
        <v>83</v>
      </c>
      <c r="AY2391" s="173" t="s">
        <v>317</v>
      </c>
    </row>
    <row r="2392" spans="2:65" s="1" customFormat="1" ht="37.75" customHeight="1">
      <c r="B2392" s="142"/>
      <c r="C2392" s="143" t="s">
        <v>3005</v>
      </c>
      <c r="D2392" s="143" t="s">
        <v>319</v>
      </c>
      <c r="E2392" s="144" t="s">
        <v>3006</v>
      </c>
      <c r="F2392" s="145" t="s">
        <v>3007</v>
      </c>
      <c r="G2392" s="146" t="s">
        <v>444</v>
      </c>
      <c r="H2392" s="147">
        <v>5368.18</v>
      </c>
      <c r="I2392" s="148"/>
      <c r="J2392" s="149">
        <f>ROUND(I2392*H2392,2)</f>
        <v>0</v>
      </c>
      <c r="K2392" s="150"/>
      <c r="L2392" s="31"/>
      <c r="M2392" s="151" t="s">
        <v>1</v>
      </c>
      <c r="N2392" s="152" t="s">
        <v>42</v>
      </c>
      <c r="P2392" s="153">
        <f>O2392*H2392</f>
        <v>0</v>
      </c>
      <c r="Q2392" s="153">
        <v>4.3150000000000001E-2</v>
      </c>
      <c r="R2392" s="153">
        <f>Q2392*H2392</f>
        <v>231.63696700000003</v>
      </c>
      <c r="S2392" s="153">
        <v>0</v>
      </c>
      <c r="T2392" s="154">
        <f>S2392*H2392</f>
        <v>0</v>
      </c>
      <c r="AR2392" s="155" t="s">
        <v>396</v>
      </c>
      <c r="AT2392" s="155" t="s">
        <v>319</v>
      </c>
      <c r="AU2392" s="155" t="s">
        <v>88</v>
      </c>
      <c r="AY2392" s="16" t="s">
        <v>317</v>
      </c>
      <c r="BE2392" s="156">
        <f>IF(N2392="základná",J2392,0)</f>
        <v>0</v>
      </c>
      <c r="BF2392" s="156">
        <f>IF(N2392="znížená",J2392,0)</f>
        <v>0</v>
      </c>
      <c r="BG2392" s="156">
        <f>IF(N2392="zákl. prenesená",J2392,0)</f>
        <v>0</v>
      </c>
      <c r="BH2392" s="156">
        <f>IF(N2392="zníž. prenesená",J2392,0)</f>
        <v>0</v>
      </c>
      <c r="BI2392" s="156">
        <f>IF(N2392="nulová",J2392,0)</f>
        <v>0</v>
      </c>
      <c r="BJ2392" s="16" t="s">
        <v>88</v>
      </c>
      <c r="BK2392" s="156">
        <f>ROUND(I2392*H2392,2)</f>
        <v>0</v>
      </c>
      <c r="BL2392" s="16" t="s">
        <v>396</v>
      </c>
      <c r="BM2392" s="155" t="s">
        <v>3008</v>
      </c>
    </row>
    <row r="2393" spans="2:65" s="12" customFormat="1" ht="10">
      <c r="B2393" s="157"/>
      <c r="D2393" s="158" t="s">
        <v>328</v>
      </c>
      <c r="E2393" s="159" t="s">
        <v>1</v>
      </c>
      <c r="F2393" s="160" t="s">
        <v>3009</v>
      </c>
      <c r="H2393" s="161">
        <v>887.03</v>
      </c>
      <c r="I2393" s="162"/>
      <c r="L2393" s="157"/>
      <c r="M2393" s="163"/>
      <c r="T2393" s="164"/>
      <c r="AT2393" s="159" t="s">
        <v>328</v>
      </c>
      <c r="AU2393" s="159" t="s">
        <v>88</v>
      </c>
      <c r="AV2393" s="12" t="s">
        <v>88</v>
      </c>
      <c r="AW2393" s="12" t="s">
        <v>31</v>
      </c>
      <c r="AX2393" s="12" t="s">
        <v>76</v>
      </c>
      <c r="AY2393" s="159" t="s">
        <v>317</v>
      </c>
    </row>
    <row r="2394" spans="2:65" s="12" customFormat="1" ht="10">
      <c r="B2394" s="157"/>
      <c r="D2394" s="158" t="s">
        <v>328</v>
      </c>
      <c r="E2394" s="159" t="s">
        <v>1</v>
      </c>
      <c r="F2394" s="160" t="s">
        <v>3010</v>
      </c>
      <c r="H2394" s="161">
        <v>1343.12</v>
      </c>
      <c r="I2394" s="162"/>
      <c r="L2394" s="157"/>
      <c r="M2394" s="163"/>
      <c r="T2394" s="164"/>
      <c r="AT2394" s="159" t="s">
        <v>328</v>
      </c>
      <c r="AU2394" s="159" t="s">
        <v>88</v>
      </c>
      <c r="AV2394" s="12" t="s">
        <v>88</v>
      </c>
      <c r="AW2394" s="12" t="s">
        <v>31</v>
      </c>
      <c r="AX2394" s="12" t="s">
        <v>76</v>
      </c>
      <c r="AY2394" s="159" t="s">
        <v>317</v>
      </c>
    </row>
    <row r="2395" spans="2:65" s="12" customFormat="1" ht="10">
      <c r="B2395" s="157"/>
      <c r="D2395" s="158" t="s">
        <v>328</v>
      </c>
      <c r="E2395" s="159" t="s">
        <v>1</v>
      </c>
      <c r="F2395" s="160" t="s">
        <v>3011</v>
      </c>
      <c r="H2395" s="161">
        <v>1561.54</v>
      </c>
      <c r="I2395" s="162"/>
      <c r="L2395" s="157"/>
      <c r="M2395" s="163"/>
      <c r="T2395" s="164"/>
      <c r="AT2395" s="159" t="s">
        <v>328</v>
      </c>
      <c r="AU2395" s="159" t="s">
        <v>88</v>
      </c>
      <c r="AV2395" s="12" t="s">
        <v>88</v>
      </c>
      <c r="AW2395" s="12" t="s">
        <v>31</v>
      </c>
      <c r="AX2395" s="12" t="s">
        <v>76</v>
      </c>
      <c r="AY2395" s="159" t="s">
        <v>317</v>
      </c>
    </row>
    <row r="2396" spans="2:65" s="12" customFormat="1" ht="10">
      <c r="B2396" s="157"/>
      <c r="D2396" s="158" t="s">
        <v>328</v>
      </c>
      <c r="E2396" s="159" t="s">
        <v>1</v>
      </c>
      <c r="F2396" s="160" t="s">
        <v>3012</v>
      </c>
      <c r="H2396" s="161">
        <v>1409.88</v>
      </c>
      <c r="I2396" s="162"/>
      <c r="L2396" s="157"/>
      <c r="M2396" s="163"/>
      <c r="T2396" s="164"/>
      <c r="AT2396" s="159" t="s">
        <v>328</v>
      </c>
      <c r="AU2396" s="159" t="s">
        <v>88</v>
      </c>
      <c r="AV2396" s="12" t="s">
        <v>88</v>
      </c>
      <c r="AW2396" s="12" t="s">
        <v>31</v>
      </c>
      <c r="AX2396" s="12" t="s">
        <v>76</v>
      </c>
      <c r="AY2396" s="159" t="s">
        <v>317</v>
      </c>
    </row>
    <row r="2397" spans="2:65" s="12" customFormat="1" ht="10">
      <c r="B2397" s="157"/>
      <c r="D2397" s="158" t="s">
        <v>328</v>
      </c>
      <c r="E2397" s="159" t="s">
        <v>1</v>
      </c>
      <c r="F2397" s="160" t="s">
        <v>3013</v>
      </c>
      <c r="H2397" s="161">
        <v>166.61</v>
      </c>
      <c r="I2397" s="162"/>
      <c r="L2397" s="157"/>
      <c r="M2397" s="163"/>
      <c r="T2397" s="164"/>
      <c r="AT2397" s="159" t="s">
        <v>328</v>
      </c>
      <c r="AU2397" s="159" t="s">
        <v>88</v>
      </c>
      <c r="AV2397" s="12" t="s">
        <v>88</v>
      </c>
      <c r="AW2397" s="12" t="s">
        <v>31</v>
      </c>
      <c r="AX2397" s="12" t="s">
        <v>76</v>
      </c>
      <c r="AY2397" s="159" t="s">
        <v>317</v>
      </c>
    </row>
    <row r="2398" spans="2:65" s="13" customFormat="1" ht="10">
      <c r="B2398" s="165"/>
      <c r="D2398" s="158" t="s">
        <v>328</v>
      </c>
      <c r="E2398" s="166" t="s">
        <v>1</v>
      </c>
      <c r="F2398" s="167" t="s">
        <v>331</v>
      </c>
      <c r="H2398" s="168">
        <v>5368.1799999999994</v>
      </c>
      <c r="I2398" s="169"/>
      <c r="L2398" s="165"/>
      <c r="M2398" s="170"/>
      <c r="T2398" s="171"/>
      <c r="AT2398" s="166" t="s">
        <v>328</v>
      </c>
      <c r="AU2398" s="166" t="s">
        <v>88</v>
      </c>
      <c r="AV2398" s="13" t="s">
        <v>92</v>
      </c>
      <c r="AW2398" s="13" t="s">
        <v>31</v>
      </c>
      <c r="AX2398" s="13" t="s">
        <v>76</v>
      </c>
      <c r="AY2398" s="166" t="s">
        <v>317</v>
      </c>
    </row>
    <row r="2399" spans="2:65" s="14" customFormat="1" ht="10">
      <c r="B2399" s="172"/>
      <c r="D2399" s="158" t="s">
        <v>328</v>
      </c>
      <c r="E2399" s="173" t="s">
        <v>1</v>
      </c>
      <c r="F2399" s="174" t="s">
        <v>332</v>
      </c>
      <c r="H2399" s="175">
        <v>5368.1799999999994</v>
      </c>
      <c r="I2399" s="176"/>
      <c r="L2399" s="172"/>
      <c r="M2399" s="177"/>
      <c r="T2399" s="178"/>
      <c r="AT2399" s="173" t="s">
        <v>328</v>
      </c>
      <c r="AU2399" s="173" t="s">
        <v>88</v>
      </c>
      <c r="AV2399" s="14" t="s">
        <v>323</v>
      </c>
      <c r="AW2399" s="14" t="s">
        <v>31</v>
      </c>
      <c r="AX2399" s="14" t="s">
        <v>83</v>
      </c>
      <c r="AY2399" s="173" t="s">
        <v>317</v>
      </c>
    </row>
    <row r="2400" spans="2:65" s="1" customFormat="1" ht="49" customHeight="1">
      <c r="B2400" s="142"/>
      <c r="C2400" s="143" t="s">
        <v>3014</v>
      </c>
      <c r="D2400" s="143" t="s">
        <v>319</v>
      </c>
      <c r="E2400" s="144" t="s">
        <v>3015</v>
      </c>
      <c r="F2400" s="145" t="s">
        <v>3016</v>
      </c>
      <c r="G2400" s="146" t="s">
        <v>444</v>
      </c>
      <c r="H2400" s="147">
        <v>274.29000000000002</v>
      </c>
      <c r="I2400" s="148"/>
      <c r="J2400" s="149">
        <f>ROUND(I2400*H2400,2)</f>
        <v>0</v>
      </c>
      <c r="K2400" s="150"/>
      <c r="L2400" s="31"/>
      <c r="M2400" s="151" t="s">
        <v>1</v>
      </c>
      <c r="N2400" s="152" t="s">
        <v>42</v>
      </c>
      <c r="P2400" s="153">
        <f>O2400*H2400</f>
        <v>0</v>
      </c>
      <c r="Q2400" s="153">
        <v>4.3150000000000001E-2</v>
      </c>
      <c r="R2400" s="153">
        <f>Q2400*H2400</f>
        <v>11.835613500000001</v>
      </c>
      <c r="S2400" s="153">
        <v>0</v>
      </c>
      <c r="T2400" s="154">
        <f>S2400*H2400</f>
        <v>0</v>
      </c>
      <c r="AR2400" s="155" t="s">
        <v>396</v>
      </c>
      <c r="AT2400" s="155" t="s">
        <v>319</v>
      </c>
      <c r="AU2400" s="155" t="s">
        <v>88</v>
      </c>
      <c r="AY2400" s="16" t="s">
        <v>317</v>
      </c>
      <c r="BE2400" s="156">
        <f>IF(N2400="základná",J2400,0)</f>
        <v>0</v>
      </c>
      <c r="BF2400" s="156">
        <f>IF(N2400="znížená",J2400,0)</f>
        <v>0</v>
      </c>
      <c r="BG2400" s="156">
        <f>IF(N2400="zákl. prenesená",J2400,0)</f>
        <v>0</v>
      </c>
      <c r="BH2400" s="156">
        <f>IF(N2400="zníž. prenesená",J2400,0)</f>
        <v>0</v>
      </c>
      <c r="BI2400" s="156">
        <f>IF(N2400="nulová",J2400,0)</f>
        <v>0</v>
      </c>
      <c r="BJ2400" s="16" t="s">
        <v>88</v>
      </c>
      <c r="BK2400" s="156">
        <f>ROUND(I2400*H2400,2)</f>
        <v>0</v>
      </c>
      <c r="BL2400" s="16" t="s">
        <v>396</v>
      </c>
      <c r="BM2400" s="155" t="s">
        <v>3017</v>
      </c>
    </row>
    <row r="2401" spans="2:65" s="12" customFormat="1" ht="10">
      <c r="B2401" s="157"/>
      <c r="D2401" s="158" t="s">
        <v>328</v>
      </c>
      <c r="E2401" s="159" t="s">
        <v>1</v>
      </c>
      <c r="F2401" s="160" t="s">
        <v>3018</v>
      </c>
      <c r="H2401" s="161">
        <v>4.72</v>
      </c>
      <c r="I2401" s="162"/>
      <c r="L2401" s="157"/>
      <c r="M2401" s="163"/>
      <c r="T2401" s="164"/>
      <c r="AT2401" s="159" t="s">
        <v>328</v>
      </c>
      <c r="AU2401" s="159" t="s">
        <v>88</v>
      </c>
      <c r="AV2401" s="12" t="s">
        <v>88</v>
      </c>
      <c r="AW2401" s="12" t="s">
        <v>31</v>
      </c>
      <c r="AX2401" s="12" t="s">
        <v>76</v>
      </c>
      <c r="AY2401" s="159" t="s">
        <v>317</v>
      </c>
    </row>
    <row r="2402" spans="2:65" s="12" customFormat="1" ht="10">
      <c r="B2402" s="157"/>
      <c r="D2402" s="158" t="s">
        <v>328</v>
      </c>
      <c r="E2402" s="159" t="s">
        <v>1</v>
      </c>
      <c r="F2402" s="160" t="s">
        <v>3019</v>
      </c>
      <c r="H2402" s="161">
        <v>29.76</v>
      </c>
      <c r="I2402" s="162"/>
      <c r="L2402" s="157"/>
      <c r="M2402" s="163"/>
      <c r="T2402" s="164"/>
      <c r="AT2402" s="159" t="s">
        <v>328</v>
      </c>
      <c r="AU2402" s="159" t="s">
        <v>88</v>
      </c>
      <c r="AV2402" s="12" t="s">
        <v>88</v>
      </c>
      <c r="AW2402" s="12" t="s">
        <v>31</v>
      </c>
      <c r="AX2402" s="12" t="s">
        <v>76</v>
      </c>
      <c r="AY2402" s="159" t="s">
        <v>317</v>
      </c>
    </row>
    <row r="2403" spans="2:65" s="12" customFormat="1" ht="10">
      <c r="B2403" s="157"/>
      <c r="D2403" s="158" t="s">
        <v>328</v>
      </c>
      <c r="E2403" s="159" t="s">
        <v>1</v>
      </c>
      <c r="F2403" s="160" t="s">
        <v>3020</v>
      </c>
      <c r="H2403" s="161">
        <v>189.03</v>
      </c>
      <c r="I2403" s="162"/>
      <c r="L2403" s="157"/>
      <c r="M2403" s="163"/>
      <c r="T2403" s="164"/>
      <c r="AT2403" s="159" t="s">
        <v>328</v>
      </c>
      <c r="AU2403" s="159" t="s">
        <v>88</v>
      </c>
      <c r="AV2403" s="12" t="s">
        <v>88</v>
      </c>
      <c r="AW2403" s="12" t="s">
        <v>31</v>
      </c>
      <c r="AX2403" s="12" t="s">
        <v>76</v>
      </c>
      <c r="AY2403" s="159" t="s">
        <v>317</v>
      </c>
    </row>
    <row r="2404" spans="2:65" s="12" customFormat="1" ht="10">
      <c r="B2404" s="157"/>
      <c r="D2404" s="158" t="s">
        <v>328</v>
      </c>
      <c r="E2404" s="159" t="s">
        <v>1</v>
      </c>
      <c r="F2404" s="160" t="s">
        <v>3021</v>
      </c>
      <c r="H2404" s="161">
        <v>50.78</v>
      </c>
      <c r="I2404" s="162"/>
      <c r="L2404" s="157"/>
      <c r="M2404" s="163"/>
      <c r="T2404" s="164"/>
      <c r="AT2404" s="159" t="s">
        <v>328</v>
      </c>
      <c r="AU2404" s="159" t="s">
        <v>88</v>
      </c>
      <c r="AV2404" s="12" t="s">
        <v>88</v>
      </c>
      <c r="AW2404" s="12" t="s">
        <v>31</v>
      </c>
      <c r="AX2404" s="12" t="s">
        <v>76</v>
      </c>
      <c r="AY2404" s="159" t="s">
        <v>317</v>
      </c>
    </row>
    <row r="2405" spans="2:65" s="13" customFormat="1" ht="10">
      <c r="B2405" s="165"/>
      <c r="D2405" s="158" t="s">
        <v>328</v>
      </c>
      <c r="E2405" s="166" t="s">
        <v>1</v>
      </c>
      <c r="F2405" s="167" t="s">
        <v>331</v>
      </c>
      <c r="H2405" s="168">
        <v>274.28999999999996</v>
      </c>
      <c r="I2405" s="169"/>
      <c r="L2405" s="165"/>
      <c r="M2405" s="170"/>
      <c r="T2405" s="171"/>
      <c r="AT2405" s="166" t="s">
        <v>328</v>
      </c>
      <c r="AU2405" s="166" t="s">
        <v>88</v>
      </c>
      <c r="AV2405" s="13" t="s">
        <v>92</v>
      </c>
      <c r="AW2405" s="13" t="s">
        <v>31</v>
      </c>
      <c r="AX2405" s="13" t="s">
        <v>76</v>
      </c>
      <c r="AY2405" s="166" t="s">
        <v>317</v>
      </c>
    </row>
    <row r="2406" spans="2:65" s="14" customFormat="1" ht="10">
      <c r="B2406" s="172"/>
      <c r="D2406" s="158" t="s">
        <v>328</v>
      </c>
      <c r="E2406" s="173" t="s">
        <v>1</v>
      </c>
      <c r="F2406" s="174" t="s">
        <v>332</v>
      </c>
      <c r="H2406" s="175">
        <v>274.28999999999996</v>
      </c>
      <c r="I2406" s="176"/>
      <c r="L2406" s="172"/>
      <c r="M2406" s="177"/>
      <c r="T2406" s="178"/>
      <c r="AT2406" s="173" t="s">
        <v>328</v>
      </c>
      <c r="AU2406" s="173" t="s">
        <v>88</v>
      </c>
      <c r="AV2406" s="14" t="s">
        <v>323</v>
      </c>
      <c r="AW2406" s="14" t="s">
        <v>31</v>
      </c>
      <c r="AX2406" s="14" t="s">
        <v>83</v>
      </c>
      <c r="AY2406" s="173" t="s">
        <v>317</v>
      </c>
    </row>
    <row r="2407" spans="2:65" s="1" customFormat="1" ht="49" customHeight="1">
      <c r="B2407" s="142"/>
      <c r="C2407" s="143" t="s">
        <v>3022</v>
      </c>
      <c r="D2407" s="143" t="s">
        <v>319</v>
      </c>
      <c r="E2407" s="144" t="s">
        <v>3023</v>
      </c>
      <c r="F2407" s="145" t="s">
        <v>3024</v>
      </c>
      <c r="G2407" s="146" t="s">
        <v>444</v>
      </c>
      <c r="H2407" s="147">
        <v>98.54</v>
      </c>
      <c r="I2407" s="148"/>
      <c r="J2407" s="149">
        <f>ROUND(I2407*H2407,2)</f>
        <v>0</v>
      </c>
      <c r="K2407" s="150"/>
      <c r="L2407" s="31"/>
      <c r="M2407" s="151" t="s">
        <v>1</v>
      </c>
      <c r="N2407" s="152" t="s">
        <v>42</v>
      </c>
      <c r="P2407" s="153">
        <f>O2407*H2407</f>
        <v>0</v>
      </c>
      <c r="Q2407" s="153">
        <v>6.5197119999999997E-2</v>
      </c>
      <c r="R2407" s="153">
        <f>Q2407*H2407</f>
        <v>6.4245242048</v>
      </c>
      <c r="S2407" s="153">
        <v>0</v>
      </c>
      <c r="T2407" s="154">
        <f>S2407*H2407</f>
        <v>0</v>
      </c>
      <c r="AR2407" s="155" t="s">
        <v>396</v>
      </c>
      <c r="AT2407" s="155" t="s">
        <v>319</v>
      </c>
      <c r="AU2407" s="155" t="s">
        <v>88</v>
      </c>
      <c r="AY2407" s="16" t="s">
        <v>317</v>
      </c>
      <c r="BE2407" s="156">
        <f>IF(N2407="základná",J2407,0)</f>
        <v>0</v>
      </c>
      <c r="BF2407" s="156">
        <f>IF(N2407="znížená",J2407,0)</f>
        <v>0</v>
      </c>
      <c r="BG2407" s="156">
        <f>IF(N2407="zákl. prenesená",J2407,0)</f>
        <v>0</v>
      </c>
      <c r="BH2407" s="156">
        <f>IF(N2407="zníž. prenesená",J2407,0)</f>
        <v>0</v>
      </c>
      <c r="BI2407" s="156">
        <f>IF(N2407="nulová",J2407,0)</f>
        <v>0</v>
      </c>
      <c r="BJ2407" s="16" t="s">
        <v>88</v>
      </c>
      <c r="BK2407" s="156">
        <f>ROUND(I2407*H2407,2)</f>
        <v>0</v>
      </c>
      <c r="BL2407" s="16" t="s">
        <v>396</v>
      </c>
      <c r="BM2407" s="155" t="s">
        <v>3025</v>
      </c>
    </row>
    <row r="2408" spans="2:65" s="12" customFormat="1" ht="10">
      <c r="B2408" s="157"/>
      <c r="D2408" s="158" t="s">
        <v>328</v>
      </c>
      <c r="E2408" s="159" t="s">
        <v>1</v>
      </c>
      <c r="F2408" s="160" t="s">
        <v>3026</v>
      </c>
      <c r="H2408" s="161">
        <v>98.54</v>
      </c>
      <c r="I2408" s="162"/>
      <c r="L2408" s="157"/>
      <c r="M2408" s="163"/>
      <c r="T2408" s="164"/>
      <c r="AT2408" s="159" t="s">
        <v>328</v>
      </c>
      <c r="AU2408" s="159" t="s">
        <v>88</v>
      </c>
      <c r="AV2408" s="12" t="s">
        <v>88</v>
      </c>
      <c r="AW2408" s="12" t="s">
        <v>31</v>
      </c>
      <c r="AX2408" s="12" t="s">
        <v>76</v>
      </c>
      <c r="AY2408" s="159" t="s">
        <v>317</v>
      </c>
    </row>
    <row r="2409" spans="2:65" s="13" customFormat="1" ht="10">
      <c r="B2409" s="165"/>
      <c r="D2409" s="158" t="s">
        <v>328</v>
      </c>
      <c r="E2409" s="166" t="s">
        <v>1</v>
      </c>
      <c r="F2409" s="167" t="s">
        <v>331</v>
      </c>
      <c r="H2409" s="168">
        <v>98.54</v>
      </c>
      <c r="I2409" s="169"/>
      <c r="L2409" s="165"/>
      <c r="M2409" s="170"/>
      <c r="T2409" s="171"/>
      <c r="AT2409" s="166" t="s">
        <v>328</v>
      </c>
      <c r="AU2409" s="166" t="s">
        <v>88</v>
      </c>
      <c r="AV2409" s="13" t="s">
        <v>92</v>
      </c>
      <c r="AW2409" s="13" t="s">
        <v>31</v>
      </c>
      <c r="AX2409" s="13" t="s">
        <v>76</v>
      </c>
      <c r="AY2409" s="166" t="s">
        <v>317</v>
      </c>
    </row>
    <row r="2410" spans="2:65" s="14" customFormat="1" ht="10">
      <c r="B2410" s="172"/>
      <c r="D2410" s="158" t="s">
        <v>328</v>
      </c>
      <c r="E2410" s="173" t="s">
        <v>1</v>
      </c>
      <c r="F2410" s="174" t="s">
        <v>332</v>
      </c>
      <c r="H2410" s="175">
        <v>98.54</v>
      </c>
      <c r="I2410" s="176"/>
      <c r="L2410" s="172"/>
      <c r="M2410" s="177"/>
      <c r="T2410" s="178"/>
      <c r="AT2410" s="173" t="s">
        <v>328</v>
      </c>
      <c r="AU2410" s="173" t="s">
        <v>88</v>
      </c>
      <c r="AV2410" s="14" t="s">
        <v>323</v>
      </c>
      <c r="AW2410" s="14" t="s">
        <v>31</v>
      </c>
      <c r="AX2410" s="14" t="s">
        <v>83</v>
      </c>
      <c r="AY2410" s="173" t="s">
        <v>317</v>
      </c>
    </row>
    <row r="2411" spans="2:65" s="1" customFormat="1" ht="44.25" customHeight="1">
      <c r="B2411" s="142"/>
      <c r="C2411" s="143" t="s">
        <v>3027</v>
      </c>
      <c r="D2411" s="143" t="s">
        <v>319</v>
      </c>
      <c r="E2411" s="144" t="s">
        <v>3028</v>
      </c>
      <c r="F2411" s="145" t="s">
        <v>3029</v>
      </c>
      <c r="G2411" s="146" t="s">
        <v>444</v>
      </c>
      <c r="H2411" s="147">
        <v>368.82</v>
      </c>
      <c r="I2411" s="148"/>
      <c r="J2411" s="149">
        <f>ROUND(I2411*H2411,2)</f>
        <v>0</v>
      </c>
      <c r="K2411" s="150"/>
      <c r="L2411" s="31"/>
      <c r="M2411" s="151" t="s">
        <v>1</v>
      </c>
      <c r="N2411" s="152" t="s">
        <v>42</v>
      </c>
      <c r="P2411" s="153">
        <f>O2411*H2411</f>
        <v>0</v>
      </c>
      <c r="Q2411" s="153">
        <v>4.9450000000000001E-2</v>
      </c>
      <c r="R2411" s="153">
        <f>Q2411*H2411</f>
        <v>18.238149</v>
      </c>
      <c r="S2411" s="153">
        <v>0</v>
      </c>
      <c r="T2411" s="154">
        <f>S2411*H2411</f>
        <v>0</v>
      </c>
      <c r="AR2411" s="155" t="s">
        <v>396</v>
      </c>
      <c r="AT2411" s="155" t="s">
        <v>319</v>
      </c>
      <c r="AU2411" s="155" t="s">
        <v>88</v>
      </c>
      <c r="AY2411" s="16" t="s">
        <v>317</v>
      </c>
      <c r="BE2411" s="156">
        <f>IF(N2411="základná",J2411,0)</f>
        <v>0</v>
      </c>
      <c r="BF2411" s="156">
        <f>IF(N2411="znížená",J2411,0)</f>
        <v>0</v>
      </c>
      <c r="BG2411" s="156">
        <f>IF(N2411="zákl. prenesená",J2411,0)</f>
        <v>0</v>
      </c>
      <c r="BH2411" s="156">
        <f>IF(N2411="zníž. prenesená",J2411,0)</f>
        <v>0</v>
      </c>
      <c r="BI2411" s="156">
        <f>IF(N2411="nulová",J2411,0)</f>
        <v>0</v>
      </c>
      <c r="BJ2411" s="16" t="s">
        <v>88</v>
      </c>
      <c r="BK2411" s="156">
        <f>ROUND(I2411*H2411,2)</f>
        <v>0</v>
      </c>
      <c r="BL2411" s="16" t="s">
        <v>396</v>
      </c>
      <c r="BM2411" s="155" t="s">
        <v>3030</v>
      </c>
    </row>
    <row r="2412" spans="2:65" s="12" customFormat="1" ht="10">
      <c r="B2412" s="157"/>
      <c r="D2412" s="158" t="s">
        <v>328</v>
      </c>
      <c r="E2412" s="159" t="s">
        <v>1</v>
      </c>
      <c r="F2412" s="160" t="s">
        <v>3031</v>
      </c>
      <c r="H2412" s="161">
        <v>88.4</v>
      </c>
      <c r="I2412" s="162"/>
      <c r="L2412" s="157"/>
      <c r="M2412" s="163"/>
      <c r="T2412" s="164"/>
      <c r="AT2412" s="159" t="s">
        <v>328</v>
      </c>
      <c r="AU2412" s="159" t="s">
        <v>88</v>
      </c>
      <c r="AV2412" s="12" t="s">
        <v>88</v>
      </c>
      <c r="AW2412" s="12" t="s">
        <v>31</v>
      </c>
      <c r="AX2412" s="12" t="s">
        <v>76</v>
      </c>
      <c r="AY2412" s="159" t="s">
        <v>317</v>
      </c>
    </row>
    <row r="2413" spans="2:65" s="12" customFormat="1" ht="10">
      <c r="B2413" s="157"/>
      <c r="D2413" s="158" t="s">
        <v>328</v>
      </c>
      <c r="E2413" s="159" t="s">
        <v>1</v>
      </c>
      <c r="F2413" s="160" t="s">
        <v>3032</v>
      </c>
      <c r="H2413" s="161">
        <v>192.16</v>
      </c>
      <c r="I2413" s="162"/>
      <c r="L2413" s="157"/>
      <c r="M2413" s="163"/>
      <c r="T2413" s="164"/>
      <c r="AT2413" s="159" t="s">
        <v>328</v>
      </c>
      <c r="AU2413" s="159" t="s">
        <v>88</v>
      </c>
      <c r="AV2413" s="12" t="s">
        <v>88</v>
      </c>
      <c r="AW2413" s="12" t="s">
        <v>31</v>
      </c>
      <c r="AX2413" s="12" t="s">
        <v>76</v>
      </c>
      <c r="AY2413" s="159" t="s">
        <v>317</v>
      </c>
    </row>
    <row r="2414" spans="2:65" s="12" customFormat="1" ht="10">
      <c r="B2414" s="157"/>
      <c r="D2414" s="158" t="s">
        <v>328</v>
      </c>
      <c r="E2414" s="159" t="s">
        <v>1</v>
      </c>
      <c r="F2414" s="160" t="s">
        <v>3033</v>
      </c>
      <c r="H2414" s="161">
        <v>88.26</v>
      </c>
      <c r="I2414" s="162"/>
      <c r="L2414" s="157"/>
      <c r="M2414" s="163"/>
      <c r="T2414" s="164"/>
      <c r="AT2414" s="159" t="s">
        <v>328</v>
      </c>
      <c r="AU2414" s="159" t="s">
        <v>88</v>
      </c>
      <c r="AV2414" s="12" t="s">
        <v>88</v>
      </c>
      <c r="AW2414" s="12" t="s">
        <v>31</v>
      </c>
      <c r="AX2414" s="12" t="s">
        <v>76</v>
      </c>
      <c r="AY2414" s="159" t="s">
        <v>317</v>
      </c>
    </row>
    <row r="2415" spans="2:65" s="13" customFormat="1" ht="10">
      <c r="B2415" s="165"/>
      <c r="D2415" s="158" t="s">
        <v>328</v>
      </c>
      <c r="E2415" s="166" t="s">
        <v>1</v>
      </c>
      <c r="F2415" s="167" t="s">
        <v>331</v>
      </c>
      <c r="H2415" s="168">
        <v>368.82</v>
      </c>
      <c r="I2415" s="169"/>
      <c r="L2415" s="165"/>
      <c r="M2415" s="170"/>
      <c r="T2415" s="171"/>
      <c r="AT2415" s="166" t="s">
        <v>328</v>
      </c>
      <c r="AU2415" s="166" t="s">
        <v>88</v>
      </c>
      <c r="AV2415" s="13" t="s">
        <v>92</v>
      </c>
      <c r="AW2415" s="13" t="s">
        <v>31</v>
      </c>
      <c r="AX2415" s="13" t="s">
        <v>76</v>
      </c>
      <c r="AY2415" s="166" t="s">
        <v>317</v>
      </c>
    </row>
    <row r="2416" spans="2:65" s="14" customFormat="1" ht="10">
      <c r="B2416" s="172"/>
      <c r="D2416" s="158" t="s">
        <v>328</v>
      </c>
      <c r="E2416" s="173" t="s">
        <v>1</v>
      </c>
      <c r="F2416" s="174" t="s">
        <v>332</v>
      </c>
      <c r="H2416" s="175">
        <v>368.82</v>
      </c>
      <c r="I2416" s="176"/>
      <c r="L2416" s="172"/>
      <c r="M2416" s="177"/>
      <c r="T2416" s="178"/>
      <c r="AT2416" s="173" t="s">
        <v>328</v>
      </c>
      <c r="AU2416" s="173" t="s">
        <v>88</v>
      </c>
      <c r="AV2416" s="14" t="s">
        <v>323</v>
      </c>
      <c r="AW2416" s="14" t="s">
        <v>31</v>
      </c>
      <c r="AX2416" s="14" t="s">
        <v>83</v>
      </c>
      <c r="AY2416" s="173" t="s">
        <v>317</v>
      </c>
    </row>
    <row r="2417" spans="2:65" s="1" customFormat="1" ht="37.75" customHeight="1">
      <c r="B2417" s="142"/>
      <c r="C2417" s="143" t="s">
        <v>3034</v>
      </c>
      <c r="D2417" s="143" t="s">
        <v>319</v>
      </c>
      <c r="E2417" s="144" t="s">
        <v>3035</v>
      </c>
      <c r="F2417" s="145" t="s">
        <v>3036</v>
      </c>
      <c r="G2417" s="146" t="s">
        <v>444</v>
      </c>
      <c r="H2417" s="147">
        <v>36.380000000000003</v>
      </c>
      <c r="I2417" s="148"/>
      <c r="J2417" s="149">
        <f>ROUND(I2417*H2417,2)</f>
        <v>0</v>
      </c>
      <c r="K2417" s="150"/>
      <c r="L2417" s="31"/>
      <c r="M2417" s="151" t="s">
        <v>1</v>
      </c>
      <c r="N2417" s="152" t="s">
        <v>42</v>
      </c>
      <c r="P2417" s="153">
        <f>O2417*H2417</f>
        <v>0</v>
      </c>
      <c r="Q2417" s="153">
        <v>4.3075120000000001E-2</v>
      </c>
      <c r="R2417" s="153">
        <f>Q2417*H2417</f>
        <v>1.5670728656000001</v>
      </c>
      <c r="S2417" s="153">
        <v>0</v>
      </c>
      <c r="T2417" s="154">
        <f>S2417*H2417</f>
        <v>0</v>
      </c>
      <c r="AR2417" s="155" t="s">
        <v>396</v>
      </c>
      <c r="AT2417" s="155" t="s">
        <v>319</v>
      </c>
      <c r="AU2417" s="155" t="s">
        <v>88</v>
      </c>
      <c r="AY2417" s="16" t="s">
        <v>317</v>
      </c>
      <c r="BE2417" s="156">
        <f>IF(N2417="základná",J2417,0)</f>
        <v>0</v>
      </c>
      <c r="BF2417" s="156">
        <f>IF(N2417="znížená",J2417,0)</f>
        <v>0</v>
      </c>
      <c r="BG2417" s="156">
        <f>IF(N2417="zákl. prenesená",J2417,0)</f>
        <v>0</v>
      </c>
      <c r="BH2417" s="156">
        <f>IF(N2417="zníž. prenesená",J2417,0)</f>
        <v>0</v>
      </c>
      <c r="BI2417" s="156">
        <f>IF(N2417="nulová",J2417,0)</f>
        <v>0</v>
      </c>
      <c r="BJ2417" s="16" t="s">
        <v>88</v>
      </c>
      <c r="BK2417" s="156">
        <f>ROUND(I2417*H2417,2)</f>
        <v>0</v>
      </c>
      <c r="BL2417" s="16" t="s">
        <v>396</v>
      </c>
      <c r="BM2417" s="155" t="s">
        <v>3037</v>
      </c>
    </row>
    <row r="2418" spans="2:65" s="12" customFormat="1" ht="10">
      <c r="B2418" s="157"/>
      <c r="D2418" s="158" t="s">
        <v>328</v>
      </c>
      <c r="E2418" s="159" t="s">
        <v>1</v>
      </c>
      <c r="F2418" s="160" t="s">
        <v>3038</v>
      </c>
      <c r="H2418" s="161">
        <v>9.2799999999999994</v>
      </c>
      <c r="I2418" s="162"/>
      <c r="L2418" s="157"/>
      <c r="M2418" s="163"/>
      <c r="T2418" s="164"/>
      <c r="AT2418" s="159" t="s">
        <v>328</v>
      </c>
      <c r="AU2418" s="159" t="s">
        <v>88</v>
      </c>
      <c r="AV2418" s="12" t="s">
        <v>88</v>
      </c>
      <c r="AW2418" s="12" t="s">
        <v>31</v>
      </c>
      <c r="AX2418" s="12" t="s">
        <v>76</v>
      </c>
      <c r="AY2418" s="159" t="s">
        <v>317</v>
      </c>
    </row>
    <row r="2419" spans="2:65" s="12" customFormat="1" ht="10">
      <c r="B2419" s="157"/>
      <c r="D2419" s="158" t="s">
        <v>328</v>
      </c>
      <c r="E2419" s="159" t="s">
        <v>1</v>
      </c>
      <c r="F2419" s="160" t="s">
        <v>3039</v>
      </c>
      <c r="H2419" s="161">
        <v>10.88</v>
      </c>
      <c r="I2419" s="162"/>
      <c r="L2419" s="157"/>
      <c r="M2419" s="163"/>
      <c r="T2419" s="164"/>
      <c r="AT2419" s="159" t="s">
        <v>328</v>
      </c>
      <c r="AU2419" s="159" t="s">
        <v>88</v>
      </c>
      <c r="AV2419" s="12" t="s">
        <v>88</v>
      </c>
      <c r="AW2419" s="12" t="s">
        <v>31</v>
      </c>
      <c r="AX2419" s="12" t="s">
        <v>76</v>
      </c>
      <c r="AY2419" s="159" t="s">
        <v>317</v>
      </c>
    </row>
    <row r="2420" spans="2:65" s="12" customFormat="1" ht="10">
      <c r="B2420" s="157"/>
      <c r="D2420" s="158" t="s">
        <v>328</v>
      </c>
      <c r="E2420" s="159" t="s">
        <v>1</v>
      </c>
      <c r="F2420" s="160" t="s">
        <v>3040</v>
      </c>
      <c r="H2420" s="161">
        <v>16.22</v>
      </c>
      <c r="I2420" s="162"/>
      <c r="L2420" s="157"/>
      <c r="M2420" s="163"/>
      <c r="T2420" s="164"/>
      <c r="AT2420" s="159" t="s">
        <v>328</v>
      </c>
      <c r="AU2420" s="159" t="s">
        <v>88</v>
      </c>
      <c r="AV2420" s="12" t="s">
        <v>88</v>
      </c>
      <c r="AW2420" s="12" t="s">
        <v>31</v>
      </c>
      <c r="AX2420" s="12" t="s">
        <v>76</v>
      </c>
      <c r="AY2420" s="159" t="s">
        <v>317</v>
      </c>
    </row>
    <row r="2421" spans="2:65" s="13" customFormat="1" ht="10">
      <c r="B2421" s="165"/>
      <c r="D2421" s="158" t="s">
        <v>328</v>
      </c>
      <c r="E2421" s="166" t="s">
        <v>1</v>
      </c>
      <c r="F2421" s="167" t="s">
        <v>331</v>
      </c>
      <c r="H2421" s="168">
        <v>36.379999999999995</v>
      </c>
      <c r="I2421" s="169"/>
      <c r="L2421" s="165"/>
      <c r="M2421" s="170"/>
      <c r="T2421" s="171"/>
      <c r="AT2421" s="166" t="s">
        <v>328</v>
      </c>
      <c r="AU2421" s="166" t="s">
        <v>88</v>
      </c>
      <c r="AV2421" s="13" t="s">
        <v>92</v>
      </c>
      <c r="AW2421" s="13" t="s">
        <v>31</v>
      </c>
      <c r="AX2421" s="13" t="s">
        <v>76</v>
      </c>
      <c r="AY2421" s="166" t="s">
        <v>317</v>
      </c>
    </row>
    <row r="2422" spans="2:65" s="14" customFormat="1" ht="10">
      <c r="B2422" s="172"/>
      <c r="D2422" s="158" t="s">
        <v>328</v>
      </c>
      <c r="E2422" s="173" t="s">
        <v>1</v>
      </c>
      <c r="F2422" s="174" t="s">
        <v>332</v>
      </c>
      <c r="H2422" s="175">
        <v>36.379999999999995</v>
      </c>
      <c r="I2422" s="176"/>
      <c r="L2422" s="172"/>
      <c r="M2422" s="177"/>
      <c r="T2422" s="178"/>
      <c r="AT2422" s="173" t="s">
        <v>328</v>
      </c>
      <c r="AU2422" s="173" t="s">
        <v>88</v>
      </c>
      <c r="AV2422" s="14" t="s">
        <v>323</v>
      </c>
      <c r="AW2422" s="14" t="s">
        <v>31</v>
      </c>
      <c r="AX2422" s="14" t="s">
        <v>83</v>
      </c>
      <c r="AY2422" s="173" t="s">
        <v>317</v>
      </c>
    </row>
    <row r="2423" spans="2:65" s="1" customFormat="1" ht="37.75" customHeight="1">
      <c r="B2423" s="142"/>
      <c r="C2423" s="143" t="s">
        <v>3041</v>
      </c>
      <c r="D2423" s="143" t="s">
        <v>319</v>
      </c>
      <c r="E2423" s="144" t="s">
        <v>3042</v>
      </c>
      <c r="F2423" s="145" t="s">
        <v>3043</v>
      </c>
      <c r="G2423" s="146" t="s">
        <v>444</v>
      </c>
      <c r="H2423" s="147">
        <v>83.13</v>
      </c>
      <c r="I2423" s="148"/>
      <c r="J2423" s="149">
        <f>ROUND(I2423*H2423,2)</f>
        <v>0</v>
      </c>
      <c r="K2423" s="150"/>
      <c r="L2423" s="31"/>
      <c r="M2423" s="151" t="s">
        <v>1</v>
      </c>
      <c r="N2423" s="152" t="s">
        <v>42</v>
      </c>
      <c r="P2423" s="153">
        <f>O2423*H2423</f>
        <v>0</v>
      </c>
      <c r="Q2423" s="153">
        <v>4.3709999999999999E-2</v>
      </c>
      <c r="R2423" s="153">
        <f>Q2423*H2423</f>
        <v>3.6336122999999998</v>
      </c>
      <c r="S2423" s="153">
        <v>0</v>
      </c>
      <c r="T2423" s="154">
        <f>S2423*H2423</f>
        <v>0</v>
      </c>
      <c r="AR2423" s="155" t="s">
        <v>396</v>
      </c>
      <c r="AT2423" s="155" t="s">
        <v>319</v>
      </c>
      <c r="AU2423" s="155" t="s">
        <v>88</v>
      </c>
      <c r="AY2423" s="16" t="s">
        <v>317</v>
      </c>
      <c r="BE2423" s="156">
        <f>IF(N2423="základná",J2423,0)</f>
        <v>0</v>
      </c>
      <c r="BF2423" s="156">
        <f>IF(N2423="znížená",J2423,0)</f>
        <v>0</v>
      </c>
      <c r="BG2423" s="156">
        <f>IF(N2423="zákl. prenesená",J2423,0)</f>
        <v>0</v>
      </c>
      <c r="BH2423" s="156">
        <f>IF(N2423="zníž. prenesená",J2423,0)</f>
        <v>0</v>
      </c>
      <c r="BI2423" s="156">
        <f>IF(N2423="nulová",J2423,0)</f>
        <v>0</v>
      </c>
      <c r="BJ2423" s="16" t="s">
        <v>88</v>
      </c>
      <c r="BK2423" s="156">
        <f>ROUND(I2423*H2423,2)</f>
        <v>0</v>
      </c>
      <c r="BL2423" s="16" t="s">
        <v>396</v>
      </c>
      <c r="BM2423" s="155" t="s">
        <v>3044</v>
      </c>
    </row>
    <row r="2424" spans="2:65" s="12" customFormat="1" ht="10">
      <c r="B2424" s="157"/>
      <c r="D2424" s="158" t="s">
        <v>328</v>
      </c>
      <c r="E2424" s="159" t="s">
        <v>1</v>
      </c>
      <c r="F2424" s="160" t="s">
        <v>3045</v>
      </c>
      <c r="H2424" s="161">
        <v>28.59</v>
      </c>
      <c r="I2424" s="162"/>
      <c r="L2424" s="157"/>
      <c r="M2424" s="163"/>
      <c r="T2424" s="164"/>
      <c r="AT2424" s="159" t="s">
        <v>328</v>
      </c>
      <c r="AU2424" s="159" t="s">
        <v>88</v>
      </c>
      <c r="AV2424" s="12" t="s">
        <v>88</v>
      </c>
      <c r="AW2424" s="12" t="s">
        <v>31</v>
      </c>
      <c r="AX2424" s="12" t="s">
        <v>76</v>
      </c>
      <c r="AY2424" s="159" t="s">
        <v>317</v>
      </c>
    </row>
    <row r="2425" spans="2:65" s="12" customFormat="1" ht="10">
      <c r="B2425" s="157"/>
      <c r="D2425" s="158" t="s">
        <v>328</v>
      </c>
      <c r="E2425" s="159" t="s">
        <v>1</v>
      </c>
      <c r="F2425" s="160" t="s">
        <v>3046</v>
      </c>
      <c r="H2425" s="161">
        <v>54.54</v>
      </c>
      <c r="I2425" s="162"/>
      <c r="L2425" s="157"/>
      <c r="M2425" s="163"/>
      <c r="T2425" s="164"/>
      <c r="AT2425" s="159" t="s">
        <v>328</v>
      </c>
      <c r="AU2425" s="159" t="s">
        <v>88</v>
      </c>
      <c r="AV2425" s="12" t="s">
        <v>88</v>
      </c>
      <c r="AW2425" s="12" t="s">
        <v>31</v>
      </c>
      <c r="AX2425" s="12" t="s">
        <v>76</v>
      </c>
      <c r="AY2425" s="159" t="s">
        <v>317</v>
      </c>
    </row>
    <row r="2426" spans="2:65" s="13" customFormat="1" ht="10">
      <c r="B2426" s="165"/>
      <c r="D2426" s="158" t="s">
        <v>328</v>
      </c>
      <c r="E2426" s="166" t="s">
        <v>1</v>
      </c>
      <c r="F2426" s="167" t="s">
        <v>331</v>
      </c>
      <c r="H2426" s="168">
        <v>83.13</v>
      </c>
      <c r="I2426" s="169"/>
      <c r="L2426" s="165"/>
      <c r="M2426" s="170"/>
      <c r="T2426" s="171"/>
      <c r="AT2426" s="166" t="s">
        <v>328</v>
      </c>
      <c r="AU2426" s="166" t="s">
        <v>88</v>
      </c>
      <c r="AV2426" s="13" t="s">
        <v>92</v>
      </c>
      <c r="AW2426" s="13" t="s">
        <v>31</v>
      </c>
      <c r="AX2426" s="13" t="s">
        <v>76</v>
      </c>
      <c r="AY2426" s="166" t="s">
        <v>317</v>
      </c>
    </row>
    <row r="2427" spans="2:65" s="14" customFormat="1" ht="10">
      <c r="B2427" s="172"/>
      <c r="D2427" s="158" t="s">
        <v>328</v>
      </c>
      <c r="E2427" s="173" t="s">
        <v>1</v>
      </c>
      <c r="F2427" s="174" t="s">
        <v>332</v>
      </c>
      <c r="H2427" s="175">
        <v>83.13</v>
      </c>
      <c r="I2427" s="176"/>
      <c r="L2427" s="172"/>
      <c r="M2427" s="177"/>
      <c r="T2427" s="178"/>
      <c r="AT2427" s="173" t="s">
        <v>328</v>
      </c>
      <c r="AU2427" s="173" t="s">
        <v>88</v>
      </c>
      <c r="AV2427" s="14" t="s">
        <v>323</v>
      </c>
      <c r="AW2427" s="14" t="s">
        <v>31</v>
      </c>
      <c r="AX2427" s="14" t="s">
        <v>83</v>
      </c>
      <c r="AY2427" s="173" t="s">
        <v>317</v>
      </c>
    </row>
    <row r="2428" spans="2:65" s="1" customFormat="1" ht="44.25" customHeight="1">
      <c r="B2428" s="142"/>
      <c r="C2428" s="143" t="s">
        <v>3047</v>
      </c>
      <c r="D2428" s="143" t="s">
        <v>319</v>
      </c>
      <c r="E2428" s="144" t="s">
        <v>3048</v>
      </c>
      <c r="F2428" s="145" t="s">
        <v>3049</v>
      </c>
      <c r="G2428" s="146" t="s">
        <v>444</v>
      </c>
      <c r="H2428" s="147">
        <v>13.51</v>
      </c>
      <c r="I2428" s="148"/>
      <c r="J2428" s="149">
        <f>ROUND(I2428*H2428,2)</f>
        <v>0</v>
      </c>
      <c r="K2428" s="150"/>
      <c r="L2428" s="31"/>
      <c r="M2428" s="151" t="s">
        <v>1</v>
      </c>
      <c r="N2428" s="152" t="s">
        <v>42</v>
      </c>
      <c r="P2428" s="153">
        <f>O2428*H2428</f>
        <v>0</v>
      </c>
      <c r="Q2428" s="153">
        <v>4.4407120000000001E-2</v>
      </c>
      <c r="R2428" s="153">
        <f>Q2428*H2428</f>
        <v>0.59994019119999997</v>
      </c>
      <c r="S2428" s="153">
        <v>0</v>
      </c>
      <c r="T2428" s="154">
        <f>S2428*H2428</f>
        <v>0</v>
      </c>
      <c r="AR2428" s="155" t="s">
        <v>396</v>
      </c>
      <c r="AT2428" s="155" t="s">
        <v>319</v>
      </c>
      <c r="AU2428" s="155" t="s">
        <v>88</v>
      </c>
      <c r="AY2428" s="16" t="s">
        <v>317</v>
      </c>
      <c r="BE2428" s="156">
        <f>IF(N2428="základná",J2428,0)</f>
        <v>0</v>
      </c>
      <c r="BF2428" s="156">
        <f>IF(N2428="znížená",J2428,0)</f>
        <v>0</v>
      </c>
      <c r="BG2428" s="156">
        <f>IF(N2428="zákl. prenesená",J2428,0)</f>
        <v>0</v>
      </c>
      <c r="BH2428" s="156">
        <f>IF(N2428="zníž. prenesená",J2428,0)</f>
        <v>0</v>
      </c>
      <c r="BI2428" s="156">
        <f>IF(N2428="nulová",J2428,0)</f>
        <v>0</v>
      </c>
      <c r="BJ2428" s="16" t="s">
        <v>88</v>
      </c>
      <c r="BK2428" s="156">
        <f>ROUND(I2428*H2428,2)</f>
        <v>0</v>
      </c>
      <c r="BL2428" s="16" t="s">
        <v>396</v>
      </c>
      <c r="BM2428" s="155" t="s">
        <v>3050</v>
      </c>
    </row>
    <row r="2429" spans="2:65" s="1" customFormat="1" ht="49" customHeight="1">
      <c r="B2429" s="142"/>
      <c r="C2429" s="143" t="s">
        <v>3051</v>
      </c>
      <c r="D2429" s="143" t="s">
        <v>319</v>
      </c>
      <c r="E2429" s="144" t="s">
        <v>3052</v>
      </c>
      <c r="F2429" s="145" t="s">
        <v>3053</v>
      </c>
      <c r="G2429" s="146" t="s">
        <v>444</v>
      </c>
      <c r="H2429" s="147">
        <v>2777.04</v>
      </c>
      <c r="I2429" s="148"/>
      <c r="J2429" s="149">
        <f>ROUND(I2429*H2429,2)</f>
        <v>0</v>
      </c>
      <c r="K2429" s="150"/>
      <c r="L2429" s="31"/>
      <c r="M2429" s="151" t="s">
        <v>1</v>
      </c>
      <c r="N2429" s="152" t="s">
        <v>42</v>
      </c>
      <c r="P2429" s="153">
        <f>O2429*H2429</f>
        <v>0</v>
      </c>
      <c r="Q2429" s="153">
        <v>4.3777120000000003E-2</v>
      </c>
      <c r="R2429" s="153">
        <f>Q2429*H2429</f>
        <v>121.5708133248</v>
      </c>
      <c r="S2429" s="153">
        <v>0</v>
      </c>
      <c r="T2429" s="154">
        <f>S2429*H2429</f>
        <v>0</v>
      </c>
      <c r="AR2429" s="155" t="s">
        <v>396</v>
      </c>
      <c r="AT2429" s="155" t="s">
        <v>319</v>
      </c>
      <c r="AU2429" s="155" t="s">
        <v>88</v>
      </c>
      <c r="AY2429" s="16" t="s">
        <v>317</v>
      </c>
      <c r="BE2429" s="156">
        <f>IF(N2429="základná",J2429,0)</f>
        <v>0</v>
      </c>
      <c r="BF2429" s="156">
        <f>IF(N2429="znížená",J2429,0)</f>
        <v>0</v>
      </c>
      <c r="BG2429" s="156">
        <f>IF(N2429="zákl. prenesená",J2429,0)</f>
        <v>0</v>
      </c>
      <c r="BH2429" s="156">
        <f>IF(N2429="zníž. prenesená",J2429,0)</f>
        <v>0</v>
      </c>
      <c r="BI2429" s="156">
        <f>IF(N2429="nulová",J2429,0)</f>
        <v>0</v>
      </c>
      <c r="BJ2429" s="16" t="s">
        <v>88</v>
      </c>
      <c r="BK2429" s="156">
        <f>ROUND(I2429*H2429,2)</f>
        <v>0</v>
      </c>
      <c r="BL2429" s="16" t="s">
        <v>396</v>
      </c>
      <c r="BM2429" s="155" t="s">
        <v>3054</v>
      </c>
    </row>
    <row r="2430" spans="2:65" s="12" customFormat="1" ht="10">
      <c r="B2430" s="157"/>
      <c r="D2430" s="158" t="s">
        <v>328</v>
      </c>
      <c r="E2430" s="159" t="s">
        <v>1</v>
      </c>
      <c r="F2430" s="160" t="s">
        <v>3055</v>
      </c>
      <c r="H2430" s="161">
        <v>377.58</v>
      </c>
      <c r="I2430" s="162"/>
      <c r="L2430" s="157"/>
      <c r="M2430" s="163"/>
      <c r="T2430" s="164"/>
      <c r="AT2430" s="159" t="s">
        <v>328</v>
      </c>
      <c r="AU2430" s="159" t="s">
        <v>88</v>
      </c>
      <c r="AV2430" s="12" t="s">
        <v>88</v>
      </c>
      <c r="AW2430" s="12" t="s">
        <v>31</v>
      </c>
      <c r="AX2430" s="12" t="s">
        <v>76</v>
      </c>
      <c r="AY2430" s="159" t="s">
        <v>317</v>
      </c>
    </row>
    <row r="2431" spans="2:65" s="12" customFormat="1" ht="10">
      <c r="B2431" s="157"/>
      <c r="D2431" s="158" t="s">
        <v>328</v>
      </c>
      <c r="E2431" s="159" t="s">
        <v>1</v>
      </c>
      <c r="F2431" s="160" t="s">
        <v>3056</v>
      </c>
      <c r="H2431" s="161">
        <v>1144.79</v>
      </c>
      <c r="I2431" s="162"/>
      <c r="L2431" s="157"/>
      <c r="M2431" s="163"/>
      <c r="T2431" s="164"/>
      <c r="AT2431" s="159" t="s">
        <v>328</v>
      </c>
      <c r="AU2431" s="159" t="s">
        <v>88</v>
      </c>
      <c r="AV2431" s="12" t="s">
        <v>88</v>
      </c>
      <c r="AW2431" s="12" t="s">
        <v>31</v>
      </c>
      <c r="AX2431" s="12" t="s">
        <v>76</v>
      </c>
      <c r="AY2431" s="159" t="s">
        <v>317</v>
      </c>
    </row>
    <row r="2432" spans="2:65" s="12" customFormat="1" ht="10">
      <c r="B2432" s="157"/>
      <c r="D2432" s="158" t="s">
        <v>328</v>
      </c>
      <c r="E2432" s="159" t="s">
        <v>1</v>
      </c>
      <c r="F2432" s="160" t="s">
        <v>3057</v>
      </c>
      <c r="H2432" s="161">
        <v>724.19</v>
      </c>
      <c r="I2432" s="162"/>
      <c r="L2432" s="157"/>
      <c r="M2432" s="163"/>
      <c r="T2432" s="164"/>
      <c r="AT2432" s="159" t="s">
        <v>328</v>
      </c>
      <c r="AU2432" s="159" t="s">
        <v>88</v>
      </c>
      <c r="AV2432" s="12" t="s">
        <v>88</v>
      </c>
      <c r="AW2432" s="12" t="s">
        <v>31</v>
      </c>
      <c r="AX2432" s="12" t="s">
        <v>76</v>
      </c>
      <c r="AY2432" s="159" t="s">
        <v>317</v>
      </c>
    </row>
    <row r="2433" spans="2:65" s="12" customFormat="1" ht="10">
      <c r="B2433" s="157"/>
      <c r="D2433" s="158" t="s">
        <v>328</v>
      </c>
      <c r="E2433" s="159" t="s">
        <v>1</v>
      </c>
      <c r="F2433" s="160" t="s">
        <v>3058</v>
      </c>
      <c r="H2433" s="161">
        <v>530.48</v>
      </c>
      <c r="I2433" s="162"/>
      <c r="L2433" s="157"/>
      <c r="M2433" s="163"/>
      <c r="T2433" s="164"/>
      <c r="AT2433" s="159" t="s">
        <v>328</v>
      </c>
      <c r="AU2433" s="159" t="s">
        <v>88</v>
      </c>
      <c r="AV2433" s="12" t="s">
        <v>88</v>
      </c>
      <c r="AW2433" s="12" t="s">
        <v>31</v>
      </c>
      <c r="AX2433" s="12" t="s">
        <v>76</v>
      </c>
      <c r="AY2433" s="159" t="s">
        <v>317</v>
      </c>
    </row>
    <row r="2434" spans="2:65" s="13" customFormat="1" ht="10">
      <c r="B2434" s="165"/>
      <c r="D2434" s="158" t="s">
        <v>328</v>
      </c>
      <c r="E2434" s="166" t="s">
        <v>1</v>
      </c>
      <c r="F2434" s="167" t="s">
        <v>331</v>
      </c>
      <c r="H2434" s="168">
        <v>2777.04</v>
      </c>
      <c r="I2434" s="169"/>
      <c r="L2434" s="165"/>
      <c r="M2434" s="170"/>
      <c r="T2434" s="171"/>
      <c r="AT2434" s="166" t="s">
        <v>328</v>
      </c>
      <c r="AU2434" s="166" t="s">
        <v>88</v>
      </c>
      <c r="AV2434" s="13" t="s">
        <v>92</v>
      </c>
      <c r="AW2434" s="13" t="s">
        <v>31</v>
      </c>
      <c r="AX2434" s="13" t="s">
        <v>76</v>
      </c>
      <c r="AY2434" s="166" t="s">
        <v>317</v>
      </c>
    </row>
    <row r="2435" spans="2:65" s="14" customFormat="1" ht="10">
      <c r="B2435" s="172"/>
      <c r="D2435" s="158" t="s">
        <v>328</v>
      </c>
      <c r="E2435" s="173" t="s">
        <v>1</v>
      </c>
      <c r="F2435" s="174" t="s">
        <v>332</v>
      </c>
      <c r="H2435" s="175">
        <v>2777.04</v>
      </c>
      <c r="I2435" s="176"/>
      <c r="L2435" s="172"/>
      <c r="M2435" s="177"/>
      <c r="T2435" s="178"/>
      <c r="AT2435" s="173" t="s">
        <v>328</v>
      </c>
      <c r="AU2435" s="173" t="s">
        <v>88</v>
      </c>
      <c r="AV2435" s="14" t="s">
        <v>323</v>
      </c>
      <c r="AW2435" s="14" t="s">
        <v>31</v>
      </c>
      <c r="AX2435" s="14" t="s">
        <v>83</v>
      </c>
      <c r="AY2435" s="173" t="s">
        <v>317</v>
      </c>
    </row>
    <row r="2436" spans="2:65" s="1" customFormat="1" ht="44.25" customHeight="1">
      <c r="B2436" s="142"/>
      <c r="C2436" s="143" t="s">
        <v>3059</v>
      </c>
      <c r="D2436" s="143" t="s">
        <v>319</v>
      </c>
      <c r="E2436" s="144" t="s">
        <v>3060</v>
      </c>
      <c r="F2436" s="145" t="s">
        <v>3061</v>
      </c>
      <c r="G2436" s="146" t="s">
        <v>444</v>
      </c>
      <c r="H2436" s="147">
        <v>286.58999999999997</v>
      </c>
      <c r="I2436" s="148"/>
      <c r="J2436" s="149">
        <f>ROUND(I2436*H2436,2)</f>
        <v>0</v>
      </c>
      <c r="K2436" s="150"/>
      <c r="L2436" s="31"/>
      <c r="M2436" s="151" t="s">
        <v>1</v>
      </c>
      <c r="N2436" s="152" t="s">
        <v>42</v>
      </c>
      <c r="P2436" s="153">
        <f>O2436*H2436</f>
        <v>0</v>
      </c>
      <c r="Q2436" s="153">
        <v>4.4409999999999998E-2</v>
      </c>
      <c r="R2436" s="153">
        <f>Q2436*H2436</f>
        <v>12.727461899999998</v>
      </c>
      <c r="S2436" s="153">
        <v>0</v>
      </c>
      <c r="T2436" s="154">
        <f>S2436*H2436</f>
        <v>0</v>
      </c>
      <c r="AR2436" s="155" t="s">
        <v>396</v>
      </c>
      <c r="AT2436" s="155" t="s">
        <v>319</v>
      </c>
      <c r="AU2436" s="155" t="s">
        <v>88</v>
      </c>
      <c r="AY2436" s="16" t="s">
        <v>317</v>
      </c>
      <c r="BE2436" s="156">
        <f>IF(N2436="základná",J2436,0)</f>
        <v>0</v>
      </c>
      <c r="BF2436" s="156">
        <f>IF(N2436="znížená",J2436,0)</f>
        <v>0</v>
      </c>
      <c r="BG2436" s="156">
        <f>IF(N2436="zákl. prenesená",J2436,0)</f>
        <v>0</v>
      </c>
      <c r="BH2436" s="156">
        <f>IF(N2436="zníž. prenesená",J2436,0)</f>
        <v>0</v>
      </c>
      <c r="BI2436" s="156">
        <f>IF(N2436="nulová",J2436,0)</f>
        <v>0</v>
      </c>
      <c r="BJ2436" s="16" t="s">
        <v>88</v>
      </c>
      <c r="BK2436" s="156">
        <f>ROUND(I2436*H2436,2)</f>
        <v>0</v>
      </c>
      <c r="BL2436" s="16" t="s">
        <v>396</v>
      </c>
      <c r="BM2436" s="155" t="s">
        <v>3062</v>
      </c>
    </row>
    <row r="2437" spans="2:65" s="12" customFormat="1" ht="10">
      <c r="B2437" s="157"/>
      <c r="D2437" s="158" t="s">
        <v>328</v>
      </c>
      <c r="E2437" s="159" t="s">
        <v>1</v>
      </c>
      <c r="F2437" s="160" t="s">
        <v>3063</v>
      </c>
      <c r="H2437" s="161">
        <v>67.19</v>
      </c>
      <c r="I2437" s="162"/>
      <c r="L2437" s="157"/>
      <c r="M2437" s="163"/>
      <c r="T2437" s="164"/>
      <c r="AT2437" s="159" t="s">
        <v>328</v>
      </c>
      <c r="AU2437" s="159" t="s">
        <v>88</v>
      </c>
      <c r="AV2437" s="12" t="s">
        <v>88</v>
      </c>
      <c r="AW2437" s="12" t="s">
        <v>31</v>
      </c>
      <c r="AX2437" s="12" t="s">
        <v>76</v>
      </c>
      <c r="AY2437" s="159" t="s">
        <v>317</v>
      </c>
    </row>
    <row r="2438" spans="2:65" s="12" customFormat="1" ht="10">
      <c r="B2438" s="157"/>
      <c r="D2438" s="158" t="s">
        <v>328</v>
      </c>
      <c r="E2438" s="159" t="s">
        <v>1</v>
      </c>
      <c r="F2438" s="160" t="s">
        <v>3064</v>
      </c>
      <c r="H2438" s="161">
        <v>59.84</v>
      </c>
      <c r="I2438" s="162"/>
      <c r="L2438" s="157"/>
      <c r="M2438" s="163"/>
      <c r="T2438" s="164"/>
      <c r="AT2438" s="159" t="s">
        <v>328</v>
      </c>
      <c r="AU2438" s="159" t="s">
        <v>88</v>
      </c>
      <c r="AV2438" s="12" t="s">
        <v>88</v>
      </c>
      <c r="AW2438" s="12" t="s">
        <v>31</v>
      </c>
      <c r="AX2438" s="12" t="s">
        <v>76</v>
      </c>
      <c r="AY2438" s="159" t="s">
        <v>317</v>
      </c>
    </row>
    <row r="2439" spans="2:65" s="12" customFormat="1" ht="10">
      <c r="B2439" s="157"/>
      <c r="D2439" s="158" t="s">
        <v>328</v>
      </c>
      <c r="E2439" s="159" t="s">
        <v>1</v>
      </c>
      <c r="F2439" s="160" t="s">
        <v>3065</v>
      </c>
      <c r="H2439" s="161">
        <v>86.17</v>
      </c>
      <c r="I2439" s="162"/>
      <c r="L2439" s="157"/>
      <c r="M2439" s="163"/>
      <c r="T2439" s="164"/>
      <c r="AT2439" s="159" t="s">
        <v>328</v>
      </c>
      <c r="AU2439" s="159" t="s">
        <v>88</v>
      </c>
      <c r="AV2439" s="12" t="s">
        <v>88</v>
      </c>
      <c r="AW2439" s="12" t="s">
        <v>31</v>
      </c>
      <c r="AX2439" s="12" t="s">
        <v>76</v>
      </c>
      <c r="AY2439" s="159" t="s">
        <v>317</v>
      </c>
    </row>
    <row r="2440" spans="2:65" s="12" customFormat="1" ht="10">
      <c r="B2440" s="157"/>
      <c r="D2440" s="158" t="s">
        <v>328</v>
      </c>
      <c r="E2440" s="159" t="s">
        <v>1</v>
      </c>
      <c r="F2440" s="160" t="s">
        <v>3066</v>
      </c>
      <c r="H2440" s="161">
        <v>73.39</v>
      </c>
      <c r="I2440" s="162"/>
      <c r="L2440" s="157"/>
      <c r="M2440" s="163"/>
      <c r="T2440" s="164"/>
      <c r="AT2440" s="159" t="s">
        <v>328</v>
      </c>
      <c r="AU2440" s="159" t="s">
        <v>88</v>
      </c>
      <c r="AV2440" s="12" t="s">
        <v>88</v>
      </c>
      <c r="AW2440" s="12" t="s">
        <v>31</v>
      </c>
      <c r="AX2440" s="12" t="s">
        <v>76</v>
      </c>
      <c r="AY2440" s="159" t="s">
        <v>317</v>
      </c>
    </row>
    <row r="2441" spans="2:65" s="13" customFormat="1" ht="10">
      <c r="B2441" s="165"/>
      <c r="D2441" s="158" t="s">
        <v>328</v>
      </c>
      <c r="E2441" s="166" t="s">
        <v>1</v>
      </c>
      <c r="F2441" s="167" t="s">
        <v>331</v>
      </c>
      <c r="H2441" s="168">
        <v>286.58999999999997</v>
      </c>
      <c r="I2441" s="169"/>
      <c r="L2441" s="165"/>
      <c r="M2441" s="170"/>
      <c r="T2441" s="171"/>
      <c r="AT2441" s="166" t="s">
        <v>328</v>
      </c>
      <c r="AU2441" s="166" t="s">
        <v>88</v>
      </c>
      <c r="AV2441" s="13" t="s">
        <v>92</v>
      </c>
      <c r="AW2441" s="13" t="s">
        <v>31</v>
      </c>
      <c r="AX2441" s="13" t="s">
        <v>76</v>
      </c>
      <c r="AY2441" s="166" t="s">
        <v>317</v>
      </c>
    </row>
    <row r="2442" spans="2:65" s="14" customFormat="1" ht="10">
      <c r="B2442" s="172"/>
      <c r="D2442" s="158" t="s">
        <v>328</v>
      </c>
      <c r="E2442" s="173" t="s">
        <v>1</v>
      </c>
      <c r="F2442" s="174" t="s">
        <v>332</v>
      </c>
      <c r="H2442" s="175">
        <v>286.58999999999997</v>
      </c>
      <c r="I2442" s="176"/>
      <c r="L2442" s="172"/>
      <c r="M2442" s="177"/>
      <c r="T2442" s="178"/>
      <c r="AT2442" s="173" t="s">
        <v>328</v>
      </c>
      <c r="AU2442" s="173" t="s">
        <v>88</v>
      </c>
      <c r="AV2442" s="14" t="s">
        <v>323</v>
      </c>
      <c r="AW2442" s="14" t="s">
        <v>31</v>
      </c>
      <c r="AX2442" s="14" t="s">
        <v>83</v>
      </c>
      <c r="AY2442" s="173" t="s">
        <v>317</v>
      </c>
    </row>
    <row r="2443" spans="2:65" s="1" customFormat="1" ht="24.15" customHeight="1">
      <c r="B2443" s="142"/>
      <c r="C2443" s="143" t="s">
        <v>1562</v>
      </c>
      <c r="D2443" s="143" t="s">
        <v>319</v>
      </c>
      <c r="E2443" s="144" t="s">
        <v>3067</v>
      </c>
      <c r="F2443" s="145" t="s">
        <v>3068</v>
      </c>
      <c r="G2443" s="146" t="s">
        <v>484</v>
      </c>
      <c r="H2443" s="147">
        <v>590.08000000000004</v>
      </c>
      <c r="I2443" s="148"/>
      <c r="J2443" s="149">
        <f>ROUND(I2443*H2443,2)</f>
        <v>0</v>
      </c>
      <c r="K2443" s="150"/>
      <c r="L2443" s="31"/>
      <c r="M2443" s="151" t="s">
        <v>1</v>
      </c>
      <c r="N2443" s="152" t="s">
        <v>42</v>
      </c>
      <c r="P2443" s="153">
        <f>O2443*H2443</f>
        <v>0</v>
      </c>
      <c r="Q2443" s="153">
        <v>1.4870000000000001E-4</v>
      </c>
      <c r="R2443" s="153">
        <f>Q2443*H2443</f>
        <v>8.7744896000000017E-2</v>
      </c>
      <c r="S2443" s="153">
        <v>0</v>
      </c>
      <c r="T2443" s="154">
        <f>S2443*H2443</f>
        <v>0</v>
      </c>
      <c r="AR2443" s="155" t="s">
        <v>396</v>
      </c>
      <c r="AT2443" s="155" t="s">
        <v>319</v>
      </c>
      <c r="AU2443" s="155" t="s">
        <v>88</v>
      </c>
      <c r="AY2443" s="16" t="s">
        <v>317</v>
      </c>
      <c r="BE2443" s="156">
        <f>IF(N2443="základná",J2443,0)</f>
        <v>0</v>
      </c>
      <c r="BF2443" s="156">
        <f>IF(N2443="znížená",J2443,0)</f>
        <v>0</v>
      </c>
      <c r="BG2443" s="156">
        <f>IF(N2443="zákl. prenesená",J2443,0)</f>
        <v>0</v>
      </c>
      <c r="BH2443" s="156">
        <f>IF(N2443="zníž. prenesená",J2443,0)</f>
        <v>0</v>
      </c>
      <c r="BI2443" s="156">
        <f>IF(N2443="nulová",J2443,0)</f>
        <v>0</v>
      </c>
      <c r="BJ2443" s="16" t="s">
        <v>88</v>
      </c>
      <c r="BK2443" s="156">
        <f>ROUND(I2443*H2443,2)</f>
        <v>0</v>
      </c>
      <c r="BL2443" s="16" t="s">
        <v>396</v>
      </c>
      <c r="BM2443" s="155" t="s">
        <v>3069</v>
      </c>
    </row>
    <row r="2444" spans="2:65" s="12" customFormat="1" ht="10">
      <c r="B2444" s="157"/>
      <c r="D2444" s="158" t="s">
        <v>328</v>
      </c>
      <c r="E2444" s="159" t="s">
        <v>1</v>
      </c>
      <c r="F2444" s="160" t="s">
        <v>3070</v>
      </c>
      <c r="H2444" s="161">
        <v>147</v>
      </c>
      <c r="I2444" s="162"/>
      <c r="L2444" s="157"/>
      <c r="M2444" s="163"/>
      <c r="T2444" s="164"/>
      <c r="AT2444" s="159" t="s">
        <v>328</v>
      </c>
      <c r="AU2444" s="159" t="s">
        <v>88</v>
      </c>
      <c r="AV2444" s="12" t="s">
        <v>88</v>
      </c>
      <c r="AW2444" s="12" t="s">
        <v>31</v>
      </c>
      <c r="AX2444" s="12" t="s">
        <v>76</v>
      </c>
      <c r="AY2444" s="159" t="s">
        <v>317</v>
      </c>
    </row>
    <row r="2445" spans="2:65" s="12" customFormat="1" ht="10">
      <c r="B2445" s="157"/>
      <c r="D2445" s="158" t="s">
        <v>328</v>
      </c>
      <c r="E2445" s="159" t="s">
        <v>1</v>
      </c>
      <c r="F2445" s="160" t="s">
        <v>3071</v>
      </c>
      <c r="H2445" s="161">
        <v>122.08</v>
      </c>
      <c r="I2445" s="162"/>
      <c r="L2445" s="157"/>
      <c r="M2445" s="163"/>
      <c r="T2445" s="164"/>
      <c r="AT2445" s="159" t="s">
        <v>328</v>
      </c>
      <c r="AU2445" s="159" t="s">
        <v>88</v>
      </c>
      <c r="AV2445" s="12" t="s">
        <v>88</v>
      </c>
      <c r="AW2445" s="12" t="s">
        <v>31</v>
      </c>
      <c r="AX2445" s="12" t="s">
        <v>76</v>
      </c>
      <c r="AY2445" s="159" t="s">
        <v>317</v>
      </c>
    </row>
    <row r="2446" spans="2:65" s="12" customFormat="1" ht="10">
      <c r="B2446" s="157"/>
      <c r="D2446" s="158" t="s">
        <v>328</v>
      </c>
      <c r="E2446" s="159" t="s">
        <v>1</v>
      </c>
      <c r="F2446" s="160" t="s">
        <v>3072</v>
      </c>
      <c r="H2446" s="161">
        <v>321</v>
      </c>
      <c r="I2446" s="162"/>
      <c r="L2446" s="157"/>
      <c r="M2446" s="163"/>
      <c r="T2446" s="164"/>
      <c r="AT2446" s="159" t="s">
        <v>328</v>
      </c>
      <c r="AU2446" s="159" t="s">
        <v>88</v>
      </c>
      <c r="AV2446" s="12" t="s">
        <v>88</v>
      </c>
      <c r="AW2446" s="12" t="s">
        <v>31</v>
      </c>
      <c r="AX2446" s="12" t="s">
        <v>76</v>
      </c>
      <c r="AY2446" s="159" t="s">
        <v>317</v>
      </c>
    </row>
    <row r="2447" spans="2:65" s="13" customFormat="1" ht="10">
      <c r="B2447" s="165"/>
      <c r="D2447" s="158" t="s">
        <v>328</v>
      </c>
      <c r="E2447" s="166" t="s">
        <v>1</v>
      </c>
      <c r="F2447" s="167" t="s">
        <v>331</v>
      </c>
      <c r="H2447" s="168">
        <v>590.08000000000004</v>
      </c>
      <c r="I2447" s="169"/>
      <c r="L2447" s="165"/>
      <c r="M2447" s="170"/>
      <c r="T2447" s="171"/>
      <c r="AT2447" s="166" t="s">
        <v>328</v>
      </c>
      <c r="AU2447" s="166" t="s">
        <v>88</v>
      </c>
      <c r="AV2447" s="13" t="s">
        <v>92</v>
      </c>
      <c r="AW2447" s="13" t="s">
        <v>31</v>
      </c>
      <c r="AX2447" s="13" t="s">
        <v>76</v>
      </c>
      <c r="AY2447" s="166" t="s">
        <v>317</v>
      </c>
    </row>
    <row r="2448" spans="2:65" s="14" customFormat="1" ht="10">
      <c r="B2448" s="172"/>
      <c r="D2448" s="158" t="s">
        <v>328</v>
      </c>
      <c r="E2448" s="173" t="s">
        <v>1</v>
      </c>
      <c r="F2448" s="174" t="s">
        <v>332</v>
      </c>
      <c r="H2448" s="175">
        <v>590.08000000000004</v>
      </c>
      <c r="I2448" s="176"/>
      <c r="L2448" s="172"/>
      <c r="M2448" s="177"/>
      <c r="T2448" s="178"/>
      <c r="AT2448" s="173" t="s">
        <v>328</v>
      </c>
      <c r="AU2448" s="173" t="s">
        <v>88</v>
      </c>
      <c r="AV2448" s="14" t="s">
        <v>323</v>
      </c>
      <c r="AW2448" s="14" t="s">
        <v>31</v>
      </c>
      <c r="AX2448" s="14" t="s">
        <v>83</v>
      </c>
      <c r="AY2448" s="173" t="s">
        <v>317</v>
      </c>
    </row>
    <row r="2449" spans="2:65" s="1" customFormat="1" ht="44.25" customHeight="1">
      <c r="B2449" s="142"/>
      <c r="C2449" s="179" t="s">
        <v>3073</v>
      </c>
      <c r="D2449" s="179" t="s">
        <v>454</v>
      </c>
      <c r="E2449" s="180" t="s">
        <v>3074</v>
      </c>
      <c r="F2449" s="181" t="s">
        <v>3075</v>
      </c>
      <c r="G2449" s="182" t="s">
        <v>467</v>
      </c>
      <c r="H2449" s="183">
        <v>147</v>
      </c>
      <c r="I2449" s="184"/>
      <c r="J2449" s="185">
        <f>ROUND(I2449*H2449,2)</f>
        <v>0</v>
      </c>
      <c r="K2449" s="186"/>
      <c r="L2449" s="187"/>
      <c r="M2449" s="188" t="s">
        <v>1</v>
      </c>
      <c r="N2449" s="189" t="s">
        <v>42</v>
      </c>
      <c r="P2449" s="153">
        <f>O2449*H2449</f>
        <v>0</v>
      </c>
      <c r="Q2449" s="153">
        <v>0</v>
      </c>
      <c r="R2449" s="153">
        <f>Q2449*H2449</f>
        <v>0</v>
      </c>
      <c r="S2449" s="153">
        <v>0</v>
      </c>
      <c r="T2449" s="154">
        <f>S2449*H2449</f>
        <v>0</v>
      </c>
      <c r="AR2449" s="155" t="s">
        <v>481</v>
      </c>
      <c r="AT2449" s="155" t="s">
        <v>454</v>
      </c>
      <c r="AU2449" s="155" t="s">
        <v>88</v>
      </c>
      <c r="AY2449" s="16" t="s">
        <v>317</v>
      </c>
      <c r="BE2449" s="156">
        <f>IF(N2449="základná",J2449,0)</f>
        <v>0</v>
      </c>
      <c r="BF2449" s="156">
        <f>IF(N2449="znížená",J2449,0)</f>
        <v>0</v>
      </c>
      <c r="BG2449" s="156">
        <f>IF(N2449="zákl. prenesená",J2449,0)</f>
        <v>0</v>
      </c>
      <c r="BH2449" s="156">
        <f>IF(N2449="zníž. prenesená",J2449,0)</f>
        <v>0</v>
      </c>
      <c r="BI2449" s="156">
        <f>IF(N2449="nulová",J2449,0)</f>
        <v>0</v>
      </c>
      <c r="BJ2449" s="16" t="s">
        <v>88</v>
      </c>
      <c r="BK2449" s="156">
        <f>ROUND(I2449*H2449,2)</f>
        <v>0</v>
      </c>
      <c r="BL2449" s="16" t="s">
        <v>396</v>
      </c>
      <c r="BM2449" s="155" t="s">
        <v>3076</v>
      </c>
    </row>
    <row r="2450" spans="2:65" s="1" customFormat="1" ht="44.25" customHeight="1">
      <c r="B2450" s="142"/>
      <c r="C2450" s="179" t="s">
        <v>3077</v>
      </c>
      <c r="D2450" s="179" t="s">
        <v>454</v>
      </c>
      <c r="E2450" s="180" t="s">
        <v>3078</v>
      </c>
      <c r="F2450" s="181" t="s">
        <v>3079</v>
      </c>
      <c r="G2450" s="182" t="s">
        <v>467</v>
      </c>
      <c r="H2450" s="183">
        <v>56</v>
      </c>
      <c r="I2450" s="184"/>
      <c r="J2450" s="185">
        <f>ROUND(I2450*H2450,2)</f>
        <v>0</v>
      </c>
      <c r="K2450" s="186"/>
      <c r="L2450" s="187"/>
      <c r="M2450" s="188" t="s">
        <v>1</v>
      </c>
      <c r="N2450" s="189" t="s">
        <v>42</v>
      </c>
      <c r="P2450" s="153">
        <f>O2450*H2450</f>
        <v>0</v>
      </c>
      <c r="Q2450" s="153">
        <v>0</v>
      </c>
      <c r="R2450" s="153">
        <f>Q2450*H2450</f>
        <v>0</v>
      </c>
      <c r="S2450" s="153">
        <v>0</v>
      </c>
      <c r="T2450" s="154">
        <f>S2450*H2450</f>
        <v>0</v>
      </c>
      <c r="AR2450" s="155" t="s">
        <v>481</v>
      </c>
      <c r="AT2450" s="155" t="s">
        <v>454</v>
      </c>
      <c r="AU2450" s="155" t="s">
        <v>88</v>
      </c>
      <c r="AY2450" s="16" t="s">
        <v>317</v>
      </c>
      <c r="BE2450" s="156">
        <f>IF(N2450="základná",J2450,0)</f>
        <v>0</v>
      </c>
      <c r="BF2450" s="156">
        <f>IF(N2450="znížená",J2450,0)</f>
        <v>0</v>
      </c>
      <c r="BG2450" s="156">
        <f>IF(N2450="zákl. prenesená",J2450,0)</f>
        <v>0</v>
      </c>
      <c r="BH2450" s="156">
        <f>IF(N2450="zníž. prenesená",J2450,0)</f>
        <v>0</v>
      </c>
      <c r="BI2450" s="156">
        <f>IF(N2450="nulová",J2450,0)</f>
        <v>0</v>
      </c>
      <c r="BJ2450" s="16" t="s">
        <v>88</v>
      </c>
      <c r="BK2450" s="156">
        <f>ROUND(I2450*H2450,2)</f>
        <v>0</v>
      </c>
      <c r="BL2450" s="16" t="s">
        <v>396</v>
      </c>
      <c r="BM2450" s="155" t="s">
        <v>3080</v>
      </c>
    </row>
    <row r="2451" spans="2:65" s="1" customFormat="1" ht="44.25" customHeight="1">
      <c r="B2451" s="142"/>
      <c r="C2451" s="179" t="s">
        <v>3081</v>
      </c>
      <c r="D2451" s="179" t="s">
        <v>454</v>
      </c>
      <c r="E2451" s="180" t="s">
        <v>3082</v>
      </c>
      <c r="F2451" s="181" t="s">
        <v>3083</v>
      </c>
      <c r="G2451" s="182" t="s">
        <v>467</v>
      </c>
      <c r="H2451" s="183">
        <v>107</v>
      </c>
      <c r="I2451" s="184"/>
      <c r="J2451" s="185">
        <f>ROUND(I2451*H2451,2)</f>
        <v>0</v>
      </c>
      <c r="K2451" s="186"/>
      <c r="L2451" s="187"/>
      <c r="M2451" s="188" t="s">
        <v>1</v>
      </c>
      <c r="N2451" s="189" t="s">
        <v>42</v>
      </c>
      <c r="P2451" s="153">
        <f>O2451*H2451</f>
        <v>0</v>
      </c>
      <c r="Q2451" s="153">
        <v>0</v>
      </c>
      <c r="R2451" s="153">
        <f>Q2451*H2451</f>
        <v>0</v>
      </c>
      <c r="S2451" s="153">
        <v>0</v>
      </c>
      <c r="T2451" s="154">
        <f>S2451*H2451</f>
        <v>0</v>
      </c>
      <c r="AR2451" s="155" t="s">
        <v>481</v>
      </c>
      <c r="AT2451" s="155" t="s">
        <v>454</v>
      </c>
      <c r="AU2451" s="155" t="s">
        <v>88</v>
      </c>
      <c r="AY2451" s="16" t="s">
        <v>317</v>
      </c>
      <c r="BE2451" s="156">
        <f>IF(N2451="základná",J2451,0)</f>
        <v>0</v>
      </c>
      <c r="BF2451" s="156">
        <f>IF(N2451="znížená",J2451,0)</f>
        <v>0</v>
      </c>
      <c r="BG2451" s="156">
        <f>IF(N2451="zákl. prenesená",J2451,0)</f>
        <v>0</v>
      </c>
      <c r="BH2451" s="156">
        <f>IF(N2451="zníž. prenesená",J2451,0)</f>
        <v>0</v>
      </c>
      <c r="BI2451" s="156">
        <f>IF(N2451="nulová",J2451,0)</f>
        <v>0</v>
      </c>
      <c r="BJ2451" s="16" t="s">
        <v>88</v>
      </c>
      <c r="BK2451" s="156">
        <f>ROUND(I2451*H2451,2)</f>
        <v>0</v>
      </c>
      <c r="BL2451" s="16" t="s">
        <v>396</v>
      </c>
      <c r="BM2451" s="155" t="s">
        <v>3084</v>
      </c>
    </row>
    <row r="2452" spans="2:65" s="1" customFormat="1" ht="37.75" customHeight="1">
      <c r="B2452" s="142"/>
      <c r="C2452" s="143" t="s">
        <v>3085</v>
      </c>
      <c r="D2452" s="143" t="s">
        <v>319</v>
      </c>
      <c r="E2452" s="144" t="s">
        <v>3086</v>
      </c>
      <c r="F2452" s="145" t="s">
        <v>3087</v>
      </c>
      <c r="G2452" s="146" t="s">
        <v>444</v>
      </c>
      <c r="H2452" s="147">
        <v>103.7</v>
      </c>
      <c r="I2452" s="148"/>
      <c r="J2452" s="149">
        <f>ROUND(I2452*H2452,2)</f>
        <v>0</v>
      </c>
      <c r="K2452" s="150"/>
      <c r="L2452" s="31"/>
      <c r="M2452" s="151" t="s">
        <v>1</v>
      </c>
      <c r="N2452" s="152" t="s">
        <v>42</v>
      </c>
      <c r="P2452" s="153">
        <f>O2452*H2452</f>
        <v>0</v>
      </c>
      <c r="Q2452" s="153">
        <v>2.2071940000000002E-2</v>
      </c>
      <c r="R2452" s="153">
        <f>Q2452*H2452</f>
        <v>2.2888601780000002</v>
      </c>
      <c r="S2452" s="153">
        <v>0</v>
      </c>
      <c r="T2452" s="154">
        <f>S2452*H2452</f>
        <v>0</v>
      </c>
      <c r="AR2452" s="155" t="s">
        <v>396</v>
      </c>
      <c r="AT2452" s="155" t="s">
        <v>319</v>
      </c>
      <c r="AU2452" s="155" t="s">
        <v>88</v>
      </c>
      <c r="AY2452" s="16" t="s">
        <v>317</v>
      </c>
      <c r="BE2452" s="156">
        <f>IF(N2452="základná",J2452,0)</f>
        <v>0</v>
      </c>
      <c r="BF2452" s="156">
        <f>IF(N2452="znížená",J2452,0)</f>
        <v>0</v>
      </c>
      <c r="BG2452" s="156">
        <f>IF(N2452="zákl. prenesená",J2452,0)</f>
        <v>0</v>
      </c>
      <c r="BH2452" s="156">
        <f>IF(N2452="zníž. prenesená",J2452,0)</f>
        <v>0</v>
      </c>
      <c r="BI2452" s="156">
        <f>IF(N2452="nulová",J2452,0)</f>
        <v>0</v>
      </c>
      <c r="BJ2452" s="16" t="s">
        <v>88</v>
      </c>
      <c r="BK2452" s="156">
        <f>ROUND(I2452*H2452,2)</f>
        <v>0</v>
      </c>
      <c r="BL2452" s="16" t="s">
        <v>396</v>
      </c>
      <c r="BM2452" s="155" t="s">
        <v>3088</v>
      </c>
    </row>
    <row r="2453" spans="2:65" s="12" customFormat="1" ht="10">
      <c r="B2453" s="157"/>
      <c r="D2453" s="158" t="s">
        <v>328</v>
      </c>
      <c r="E2453" s="159" t="s">
        <v>1</v>
      </c>
      <c r="F2453" s="160" t="s">
        <v>3089</v>
      </c>
      <c r="H2453" s="161">
        <v>22.46</v>
      </c>
      <c r="I2453" s="162"/>
      <c r="L2453" s="157"/>
      <c r="M2453" s="163"/>
      <c r="T2453" s="164"/>
      <c r="AT2453" s="159" t="s">
        <v>328</v>
      </c>
      <c r="AU2453" s="159" t="s">
        <v>88</v>
      </c>
      <c r="AV2453" s="12" t="s">
        <v>88</v>
      </c>
      <c r="AW2453" s="12" t="s">
        <v>31</v>
      </c>
      <c r="AX2453" s="12" t="s">
        <v>76</v>
      </c>
      <c r="AY2453" s="159" t="s">
        <v>317</v>
      </c>
    </row>
    <row r="2454" spans="2:65" s="12" customFormat="1" ht="10">
      <c r="B2454" s="157"/>
      <c r="D2454" s="158" t="s">
        <v>328</v>
      </c>
      <c r="E2454" s="159" t="s">
        <v>1</v>
      </c>
      <c r="F2454" s="160" t="s">
        <v>3090</v>
      </c>
      <c r="H2454" s="161">
        <v>3.59</v>
      </c>
      <c r="I2454" s="162"/>
      <c r="L2454" s="157"/>
      <c r="M2454" s="163"/>
      <c r="T2454" s="164"/>
      <c r="AT2454" s="159" t="s">
        <v>328</v>
      </c>
      <c r="AU2454" s="159" t="s">
        <v>88</v>
      </c>
      <c r="AV2454" s="12" t="s">
        <v>88</v>
      </c>
      <c r="AW2454" s="12" t="s">
        <v>31</v>
      </c>
      <c r="AX2454" s="12" t="s">
        <v>76</v>
      </c>
      <c r="AY2454" s="159" t="s">
        <v>317</v>
      </c>
    </row>
    <row r="2455" spans="2:65" s="12" customFormat="1" ht="10">
      <c r="B2455" s="157"/>
      <c r="D2455" s="158" t="s">
        <v>328</v>
      </c>
      <c r="E2455" s="159" t="s">
        <v>1</v>
      </c>
      <c r="F2455" s="160" t="s">
        <v>3091</v>
      </c>
      <c r="H2455" s="161">
        <v>56.09</v>
      </c>
      <c r="I2455" s="162"/>
      <c r="L2455" s="157"/>
      <c r="M2455" s="163"/>
      <c r="T2455" s="164"/>
      <c r="AT2455" s="159" t="s">
        <v>328</v>
      </c>
      <c r="AU2455" s="159" t="s">
        <v>88</v>
      </c>
      <c r="AV2455" s="12" t="s">
        <v>88</v>
      </c>
      <c r="AW2455" s="12" t="s">
        <v>31</v>
      </c>
      <c r="AX2455" s="12" t="s">
        <v>76</v>
      </c>
      <c r="AY2455" s="159" t="s">
        <v>317</v>
      </c>
    </row>
    <row r="2456" spans="2:65" s="12" customFormat="1" ht="10">
      <c r="B2456" s="157"/>
      <c r="D2456" s="158" t="s">
        <v>328</v>
      </c>
      <c r="E2456" s="159" t="s">
        <v>1</v>
      </c>
      <c r="F2456" s="160" t="s">
        <v>3092</v>
      </c>
      <c r="H2456" s="161">
        <v>21.56</v>
      </c>
      <c r="I2456" s="162"/>
      <c r="L2456" s="157"/>
      <c r="M2456" s="163"/>
      <c r="T2456" s="164"/>
      <c r="AT2456" s="159" t="s">
        <v>328</v>
      </c>
      <c r="AU2456" s="159" t="s">
        <v>88</v>
      </c>
      <c r="AV2456" s="12" t="s">
        <v>88</v>
      </c>
      <c r="AW2456" s="12" t="s">
        <v>31</v>
      </c>
      <c r="AX2456" s="12" t="s">
        <v>76</v>
      </c>
      <c r="AY2456" s="159" t="s">
        <v>317</v>
      </c>
    </row>
    <row r="2457" spans="2:65" s="13" customFormat="1" ht="10">
      <c r="B2457" s="165"/>
      <c r="D2457" s="158" t="s">
        <v>328</v>
      </c>
      <c r="E2457" s="166" t="s">
        <v>1</v>
      </c>
      <c r="F2457" s="167" t="s">
        <v>331</v>
      </c>
      <c r="H2457" s="168">
        <v>103.7</v>
      </c>
      <c r="I2457" s="169"/>
      <c r="L2457" s="165"/>
      <c r="M2457" s="170"/>
      <c r="T2457" s="171"/>
      <c r="AT2457" s="166" t="s">
        <v>328</v>
      </c>
      <c r="AU2457" s="166" t="s">
        <v>88</v>
      </c>
      <c r="AV2457" s="13" t="s">
        <v>92</v>
      </c>
      <c r="AW2457" s="13" t="s">
        <v>31</v>
      </c>
      <c r="AX2457" s="13" t="s">
        <v>76</v>
      </c>
      <c r="AY2457" s="166" t="s">
        <v>317</v>
      </c>
    </row>
    <row r="2458" spans="2:65" s="14" customFormat="1" ht="10">
      <c r="B2458" s="172"/>
      <c r="D2458" s="158" t="s">
        <v>328</v>
      </c>
      <c r="E2458" s="173" t="s">
        <v>1</v>
      </c>
      <c r="F2458" s="174" t="s">
        <v>332</v>
      </c>
      <c r="H2458" s="175">
        <v>103.7</v>
      </c>
      <c r="I2458" s="176"/>
      <c r="L2458" s="172"/>
      <c r="M2458" s="177"/>
      <c r="T2458" s="178"/>
      <c r="AT2458" s="173" t="s">
        <v>328</v>
      </c>
      <c r="AU2458" s="173" t="s">
        <v>88</v>
      </c>
      <c r="AV2458" s="14" t="s">
        <v>323</v>
      </c>
      <c r="AW2458" s="14" t="s">
        <v>31</v>
      </c>
      <c r="AX2458" s="14" t="s">
        <v>83</v>
      </c>
      <c r="AY2458" s="173" t="s">
        <v>317</v>
      </c>
    </row>
    <row r="2459" spans="2:65" s="1" customFormat="1" ht="37.75" customHeight="1">
      <c r="B2459" s="142"/>
      <c r="C2459" s="143" t="s">
        <v>3093</v>
      </c>
      <c r="D2459" s="143" t="s">
        <v>319</v>
      </c>
      <c r="E2459" s="144" t="s">
        <v>3094</v>
      </c>
      <c r="F2459" s="145" t="s">
        <v>3095</v>
      </c>
      <c r="G2459" s="146" t="s">
        <v>444</v>
      </c>
      <c r="H2459" s="147">
        <v>49.61</v>
      </c>
      <c r="I2459" s="148"/>
      <c r="J2459" s="149">
        <f>ROUND(I2459*H2459,2)</f>
        <v>0</v>
      </c>
      <c r="K2459" s="150"/>
      <c r="L2459" s="31"/>
      <c r="M2459" s="151" t="s">
        <v>1</v>
      </c>
      <c r="N2459" s="152" t="s">
        <v>42</v>
      </c>
      <c r="P2459" s="153">
        <f>O2459*H2459</f>
        <v>0</v>
      </c>
      <c r="Q2459" s="153">
        <v>2.3970000000000002E-2</v>
      </c>
      <c r="R2459" s="153">
        <f>Q2459*H2459</f>
        <v>1.1891517</v>
      </c>
      <c r="S2459" s="153">
        <v>0</v>
      </c>
      <c r="T2459" s="154">
        <f>S2459*H2459</f>
        <v>0</v>
      </c>
      <c r="AR2459" s="155" t="s">
        <v>396</v>
      </c>
      <c r="AT2459" s="155" t="s">
        <v>319</v>
      </c>
      <c r="AU2459" s="155" t="s">
        <v>88</v>
      </c>
      <c r="AY2459" s="16" t="s">
        <v>317</v>
      </c>
      <c r="BE2459" s="156">
        <f>IF(N2459="základná",J2459,0)</f>
        <v>0</v>
      </c>
      <c r="BF2459" s="156">
        <f>IF(N2459="znížená",J2459,0)</f>
        <v>0</v>
      </c>
      <c r="BG2459" s="156">
        <f>IF(N2459="zákl. prenesená",J2459,0)</f>
        <v>0</v>
      </c>
      <c r="BH2459" s="156">
        <f>IF(N2459="zníž. prenesená",J2459,0)</f>
        <v>0</v>
      </c>
      <c r="BI2459" s="156">
        <f>IF(N2459="nulová",J2459,0)</f>
        <v>0</v>
      </c>
      <c r="BJ2459" s="16" t="s">
        <v>88</v>
      </c>
      <c r="BK2459" s="156">
        <f>ROUND(I2459*H2459,2)</f>
        <v>0</v>
      </c>
      <c r="BL2459" s="16" t="s">
        <v>396</v>
      </c>
      <c r="BM2459" s="155" t="s">
        <v>3096</v>
      </c>
    </row>
    <row r="2460" spans="2:65" s="12" customFormat="1" ht="10">
      <c r="B2460" s="157"/>
      <c r="D2460" s="158" t="s">
        <v>328</v>
      </c>
      <c r="E2460" s="159" t="s">
        <v>1</v>
      </c>
      <c r="F2460" s="160" t="s">
        <v>3097</v>
      </c>
      <c r="H2460" s="161">
        <v>11.74</v>
      </c>
      <c r="I2460" s="162"/>
      <c r="L2460" s="157"/>
      <c r="M2460" s="163"/>
      <c r="T2460" s="164"/>
      <c r="AT2460" s="159" t="s">
        <v>328</v>
      </c>
      <c r="AU2460" s="159" t="s">
        <v>88</v>
      </c>
      <c r="AV2460" s="12" t="s">
        <v>88</v>
      </c>
      <c r="AW2460" s="12" t="s">
        <v>31</v>
      </c>
      <c r="AX2460" s="12" t="s">
        <v>76</v>
      </c>
      <c r="AY2460" s="159" t="s">
        <v>317</v>
      </c>
    </row>
    <row r="2461" spans="2:65" s="12" customFormat="1" ht="10">
      <c r="B2461" s="157"/>
      <c r="D2461" s="158" t="s">
        <v>328</v>
      </c>
      <c r="E2461" s="159" t="s">
        <v>1</v>
      </c>
      <c r="F2461" s="160" t="s">
        <v>3098</v>
      </c>
      <c r="H2461" s="161">
        <v>31.13</v>
      </c>
      <c r="I2461" s="162"/>
      <c r="L2461" s="157"/>
      <c r="M2461" s="163"/>
      <c r="T2461" s="164"/>
      <c r="AT2461" s="159" t="s">
        <v>328</v>
      </c>
      <c r="AU2461" s="159" t="s">
        <v>88</v>
      </c>
      <c r="AV2461" s="12" t="s">
        <v>88</v>
      </c>
      <c r="AW2461" s="12" t="s">
        <v>31</v>
      </c>
      <c r="AX2461" s="12" t="s">
        <v>76</v>
      </c>
      <c r="AY2461" s="159" t="s">
        <v>317</v>
      </c>
    </row>
    <row r="2462" spans="2:65" s="12" customFormat="1" ht="10">
      <c r="B2462" s="157"/>
      <c r="D2462" s="158" t="s">
        <v>328</v>
      </c>
      <c r="E2462" s="159" t="s">
        <v>1</v>
      </c>
      <c r="F2462" s="160" t="s">
        <v>3099</v>
      </c>
      <c r="H2462" s="161">
        <v>4.49</v>
      </c>
      <c r="I2462" s="162"/>
      <c r="L2462" s="157"/>
      <c r="M2462" s="163"/>
      <c r="T2462" s="164"/>
      <c r="AT2462" s="159" t="s">
        <v>328</v>
      </c>
      <c r="AU2462" s="159" t="s">
        <v>88</v>
      </c>
      <c r="AV2462" s="12" t="s">
        <v>88</v>
      </c>
      <c r="AW2462" s="12" t="s">
        <v>31</v>
      </c>
      <c r="AX2462" s="12" t="s">
        <v>76</v>
      </c>
      <c r="AY2462" s="159" t="s">
        <v>317</v>
      </c>
    </row>
    <row r="2463" spans="2:65" s="12" customFormat="1" ht="10">
      <c r="B2463" s="157"/>
      <c r="D2463" s="158" t="s">
        <v>328</v>
      </c>
      <c r="E2463" s="159" t="s">
        <v>1</v>
      </c>
      <c r="F2463" s="160" t="s">
        <v>3100</v>
      </c>
      <c r="H2463" s="161">
        <v>2.25</v>
      </c>
      <c r="I2463" s="162"/>
      <c r="L2463" s="157"/>
      <c r="M2463" s="163"/>
      <c r="T2463" s="164"/>
      <c r="AT2463" s="159" t="s">
        <v>328</v>
      </c>
      <c r="AU2463" s="159" t="s">
        <v>88</v>
      </c>
      <c r="AV2463" s="12" t="s">
        <v>88</v>
      </c>
      <c r="AW2463" s="12" t="s">
        <v>31</v>
      </c>
      <c r="AX2463" s="12" t="s">
        <v>76</v>
      </c>
      <c r="AY2463" s="159" t="s">
        <v>317</v>
      </c>
    </row>
    <row r="2464" spans="2:65" s="13" customFormat="1" ht="10">
      <c r="B2464" s="165"/>
      <c r="D2464" s="158" t="s">
        <v>328</v>
      </c>
      <c r="E2464" s="166" t="s">
        <v>1</v>
      </c>
      <c r="F2464" s="167" t="s">
        <v>331</v>
      </c>
      <c r="H2464" s="168">
        <v>49.61</v>
      </c>
      <c r="I2464" s="169"/>
      <c r="L2464" s="165"/>
      <c r="M2464" s="170"/>
      <c r="T2464" s="171"/>
      <c r="AT2464" s="166" t="s">
        <v>328</v>
      </c>
      <c r="AU2464" s="166" t="s">
        <v>88</v>
      </c>
      <c r="AV2464" s="13" t="s">
        <v>92</v>
      </c>
      <c r="AW2464" s="13" t="s">
        <v>31</v>
      </c>
      <c r="AX2464" s="13" t="s">
        <v>76</v>
      </c>
      <c r="AY2464" s="166" t="s">
        <v>317</v>
      </c>
    </row>
    <row r="2465" spans="2:65" s="14" customFormat="1" ht="10">
      <c r="B2465" s="172"/>
      <c r="D2465" s="158" t="s">
        <v>328</v>
      </c>
      <c r="E2465" s="173" t="s">
        <v>1</v>
      </c>
      <c r="F2465" s="174" t="s">
        <v>332</v>
      </c>
      <c r="H2465" s="175">
        <v>49.61</v>
      </c>
      <c r="I2465" s="176"/>
      <c r="L2465" s="172"/>
      <c r="M2465" s="177"/>
      <c r="T2465" s="178"/>
      <c r="AT2465" s="173" t="s">
        <v>328</v>
      </c>
      <c r="AU2465" s="173" t="s">
        <v>88</v>
      </c>
      <c r="AV2465" s="14" t="s">
        <v>323</v>
      </c>
      <c r="AW2465" s="14" t="s">
        <v>31</v>
      </c>
      <c r="AX2465" s="14" t="s">
        <v>83</v>
      </c>
      <c r="AY2465" s="173" t="s">
        <v>317</v>
      </c>
    </row>
    <row r="2466" spans="2:65" s="1" customFormat="1" ht="37.75" customHeight="1">
      <c r="B2466" s="142"/>
      <c r="C2466" s="143" t="s">
        <v>3101</v>
      </c>
      <c r="D2466" s="143" t="s">
        <v>319</v>
      </c>
      <c r="E2466" s="144" t="s">
        <v>3102</v>
      </c>
      <c r="F2466" s="145" t="s">
        <v>3103</v>
      </c>
      <c r="G2466" s="146" t="s">
        <v>444</v>
      </c>
      <c r="H2466" s="147">
        <v>443.72</v>
      </c>
      <c r="I2466" s="148"/>
      <c r="J2466" s="149">
        <f>ROUND(I2466*H2466,2)</f>
        <v>0</v>
      </c>
      <c r="K2466" s="150"/>
      <c r="L2466" s="31"/>
      <c r="M2466" s="151" t="s">
        <v>1</v>
      </c>
      <c r="N2466" s="152" t="s">
        <v>42</v>
      </c>
      <c r="P2466" s="153">
        <f>O2466*H2466</f>
        <v>0</v>
      </c>
      <c r="Q2466" s="153">
        <v>2.2373939999999998E-2</v>
      </c>
      <c r="R2466" s="153">
        <f>Q2466*H2466</f>
        <v>9.9277646567999991</v>
      </c>
      <c r="S2466" s="153">
        <v>0</v>
      </c>
      <c r="T2466" s="154">
        <f>S2466*H2466</f>
        <v>0</v>
      </c>
      <c r="AR2466" s="155" t="s">
        <v>396</v>
      </c>
      <c r="AT2466" s="155" t="s">
        <v>319</v>
      </c>
      <c r="AU2466" s="155" t="s">
        <v>88</v>
      </c>
      <c r="AY2466" s="16" t="s">
        <v>317</v>
      </c>
      <c r="BE2466" s="156">
        <f>IF(N2466="základná",J2466,0)</f>
        <v>0</v>
      </c>
      <c r="BF2466" s="156">
        <f>IF(N2466="znížená",J2466,0)</f>
        <v>0</v>
      </c>
      <c r="BG2466" s="156">
        <f>IF(N2466="zákl. prenesená",J2466,0)</f>
        <v>0</v>
      </c>
      <c r="BH2466" s="156">
        <f>IF(N2466="zníž. prenesená",J2466,0)</f>
        <v>0</v>
      </c>
      <c r="BI2466" s="156">
        <f>IF(N2466="nulová",J2466,0)</f>
        <v>0</v>
      </c>
      <c r="BJ2466" s="16" t="s">
        <v>88</v>
      </c>
      <c r="BK2466" s="156">
        <f>ROUND(I2466*H2466,2)</f>
        <v>0</v>
      </c>
      <c r="BL2466" s="16" t="s">
        <v>396</v>
      </c>
      <c r="BM2466" s="155" t="s">
        <v>3104</v>
      </c>
    </row>
    <row r="2467" spans="2:65" s="12" customFormat="1" ht="10">
      <c r="B2467" s="157"/>
      <c r="D2467" s="158" t="s">
        <v>328</v>
      </c>
      <c r="E2467" s="159" t="s">
        <v>1</v>
      </c>
      <c r="F2467" s="160" t="s">
        <v>3105</v>
      </c>
      <c r="H2467" s="161">
        <v>64.77</v>
      </c>
      <c r="I2467" s="162"/>
      <c r="L2467" s="157"/>
      <c r="M2467" s="163"/>
      <c r="T2467" s="164"/>
      <c r="AT2467" s="159" t="s">
        <v>328</v>
      </c>
      <c r="AU2467" s="159" t="s">
        <v>88</v>
      </c>
      <c r="AV2467" s="12" t="s">
        <v>88</v>
      </c>
      <c r="AW2467" s="12" t="s">
        <v>31</v>
      </c>
      <c r="AX2467" s="12" t="s">
        <v>76</v>
      </c>
      <c r="AY2467" s="159" t="s">
        <v>317</v>
      </c>
    </row>
    <row r="2468" spans="2:65" s="12" customFormat="1" ht="10">
      <c r="B2468" s="157"/>
      <c r="D2468" s="158" t="s">
        <v>328</v>
      </c>
      <c r="E2468" s="159" t="s">
        <v>1</v>
      </c>
      <c r="F2468" s="160" t="s">
        <v>3106</v>
      </c>
      <c r="H2468" s="161">
        <v>157.27000000000001</v>
      </c>
      <c r="I2468" s="162"/>
      <c r="L2468" s="157"/>
      <c r="M2468" s="163"/>
      <c r="T2468" s="164"/>
      <c r="AT2468" s="159" t="s">
        <v>328</v>
      </c>
      <c r="AU2468" s="159" t="s">
        <v>88</v>
      </c>
      <c r="AV2468" s="12" t="s">
        <v>88</v>
      </c>
      <c r="AW2468" s="12" t="s">
        <v>31</v>
      </c>
      <c r="AX2468" s="12" t="s">
        <v>76</v>
      </c>
      <c r="AY2468" s="159" t="s">
        <v>317</v>
      </c>
    </row>
    <row r="2469" spans="2:65" s="12" customFormat="1" ht="10">
      <c r="B2469" s="157"/>
      <c r="D2469" s="158" t="s">
        <v>328</v>
      </c>
      <c r="E2469" s="159" t="s">
        <v>1</v>
      </c>
      <c r="F2469" s="160" t="s">
        <v>3107</v>
      </c>
      <c r="H2469" s="161">
        <v>148.85</v>
      </c>
      <c r="I2469" s="162"/>
      <c r="L2469" s="157"/>
      <c r="M2469" s="163"/>
      <c r="T2469" s="164"/>
      <c r="AT2469" s="159" t="s">
        <v>328</v>
      </c>
      <c r="AU2469" s="159" t="s">
        <v>88</v>
      </c>
      <c r="AV2469" s="12" t="s">
        <v>88</v>
      </c>
      <c r="AW2469" s="12" t="s">
        <v>31</v>
      </c>
      <c r="AX2469" s="12" t="s">
        <v>76</v>
      </c>
      <c r="AY2469" s="159" t="s">
        <v>317</v>
      </c>
    </row>
    <row r="2470" spans="2:65" s="12" customFormat="1" ht="10">
      <c r="B2470" s="157"/>
      <c r="D2470" s="158" t="s">
        <v>328</v>
      </c>
      <c r="E2470" s="159" t="s">
        <v>1</v>
      </c>
      <c r="F2470" s="160" t="s">
        <v>3108</v>
      </c>
      <c r="H2470" s="161">
        <v>63.63</v>
      </c>
      <c r="I2470" s="162"/>
      <c r="L2470" s="157"/>
      <c r="M2470" s="163"/>
      <c r="T2470" s="164"/>
      <c r="AT2470" s="159" t="s">
        <v>328</v>
      </c>
      <c r="AU2470" s="159" t="s">
        <v>88</v>
      </c>
      <c r="AV2470" s="12" t="s">
        <v>88</v>
      </c>
      <c r="AW2470" s="12" t="s">
        <v>31</v>
      </c>
      <c r="AX2470" s="12" t="s">
        <v>76</v>
      </c>
      <c r="AY2470" s="159" t="s">
        <v>317</v>
      </c>
    </row>
    <row r="2471" spans="2:65" s="13" customFormat="1" ht="10">
      <c r="B2471" s="165"/>
      <c r="D2471" s="158" t="s">
        <v>328</v>
      </c>
      <c r="E2471" s="166" t="s">
        <v>1</v>
      </c>
      <c r="F2471" s="167" t="s">
        <v>331</v>
      </c>
      <c r="H2471" s="168">
        <v>434.52</v>
      </c>
      <c r="I2471" s="169"/>
      <c r="L2471" s="165"/>
      <c r="M2471" s="170"/>
      <c r="T2471" s="171"/>
      <c r="AT2471" s="166" t="s">
        <v>328</v>
      </c>
      <c r="AU2471" s="166" t="s">
        <v>88</v>
      </c>
      <c r="AV2471" s="13" t="s">
        <v>92</v>
      </c>
      <c r="AW2471" s="13" t="s">
        <v>31</v>
      </c>
      <c r="AX2471" s="13" t="s">
        <v>76</v>
      </c>
      <c r="AY2471" s="166" t="s">
        <v>317</v>
      </c>
    </row>
    <row r="2472" spans="2:65" s="12" customFormat="1" ht="10">
      <c r="B2472" s="157"/>
      <c r="D2472" s="158" t="s">
        <v>328</v>
      </c>
      <c r="E2472" s="159" t="s">
        <v>1</v>
      </c>
      <c r="F2472" s="160" t="s">
        <v>3109</v>
      </c>
      <c r="H2472" s="161">
        <v>9.1999999999999993</v>
      </c>
      <c r="I2472" s="162"/>
      <c r="L2472" s="157"/>
      <c r="M2472" s="163"/>
      <c r="T2472" s="164"/>
      <c r="AT2472" s="159" t="s">
        <v>328</v>
      </c>
      <c r="AU2472" s="159" t="s">
        <v>88</v>
      </c>
      <c r="AV2472" s="12" t="s">
        <v>88</v>
      </c>
      <c r="AW2472" s="12" t="s">
        <v>31</v>
      </c>
      <c r="AX2472" s="12" t="s">
        <v>76</v>
      </c>
      <c r="AY2472" s="159" t="s">
        <v>317</v>
      </c>
    </row>
    <row r="2473" spans="2:65" s="13" customFormat="1" ht="10">
      <c r="B2473" s="165"/>
      <c r="D2473" s="158" t="s">
        <v>328</v>
      </c>
      <c r="E2473" s="166" t="s">
        <v>1</v>
      </c>
      <c r="F2473" s="167" t="s">
        <v>3110</v>
      </c>
      <c r="H2473" s="168">
        <v>9.1999999999999993</v>
      </c>
      <c r="I2473" s="169"/>
      <c r="L2473" s="165"/>
      <c r="M2473" s="170"/>
      <c r="T2473" s="171"/>
      <c r="AT2473" s="166" t="s">
        <v>328</v>
      </c>
      <c r="AU2473" s="166" t="s">
        <v>88</v>
      </c>
      <c r="AV2473" s="13" t="s">
        <v>92</v>
      </c>
      <c r="AW2473" s="13" t="s">
        <v>31</v>
      </c>
      <c r="AX2473" s="13" t="s">
        <v>76</v>
      </c>
      <c r="AY2473" s="166" t="s">
        <v>317</v>
      </c>
    </row>
    <row r="2474" spans="2:65" s="14" customFormat="1" ht="10">
      <c r="B2474" s="172"/>
      <c r="D2474" s="158" t="s">
        <v>328</v>
      </c>
      <c r="E2474" s="173" t="s">
        <v>1</v>
      </c>
      <c r="F2474" s="174" t="s">
        <v>332</v>
      </c>
      <c r="H2474" s="175">
        <v>443.71999999999997</v>
      </c>
      <c r="I2474" s="176"/>
      <c r="L2474" s="172"/>
      <c r="M2474" s="177"/>
      <c r="T2474" s="178"/>
      <c r="AT2474" s="173" t="s">
        <v>328</v>
      </c>
      <c r="AU2474" s="173" t="s">
        <v>88</v>
      </c>
      <c r="AV2474" s="14" t="s">
        <v>323</v>
      </c>
      <c r="AW2474" s="14" t="s">
        <v>31</v>
      </c>
      <c r="AX2474" s="14" t="s">
        <v>83</v>
      </c>
      <c r="AY2474" s="173" t="s">
        <v>317</v>
      </c>
    </row>
    <row r="2475" spans="2:65" s="1" customFormat="1" ht="37.75" customHeight="1">
      <c r="B2475" s="142"/>
      <c r="C2475" s="143" t="s">
        <v>3111</v>
      </c>
      <c r="D2475" s="143" t="s">
        <v>319</v>
      </c>
      <c r="E2475" s="144" t="s">
        <v>3112</v>
      </c>
      <c r="F2475" s="145" t="s">
        <v>3113</v>
      </c>
      <c r="G2475" s="146" t="s">
        <v>444</v>
      </c>
      <c r="H2475" s="147">
        <v>254.98</v>
      </c>
      <c r="I2475" s="148"/>
      <c r="J2475" s="149">
        <f>ROUND(I2475*H2475,2)</f>
        <v>0</v>
      </c>
      <c r="K2475" s="150"/>
      <c r="L2475" s="31"/>
      <c r="M2475" s="151" t="s">
        <v>1</v>
      </c>
      <c r="N2475" s="152" t="s">
        <v>42</v>
      </c>
      <c r="P2475" s="153">
        <f>O2475*H2475</f>
        <v>0</v>
      </c>
      <c r="Q2475" s="153">
        <v>2.46E-2</v>
      </c>
      <c r="R2475" s="153">
        <f>Q2475*H2475</f>
        <v>6.2725080000000002</v>
      </c>
      <c r="S2475" s="153">
        <v>0</v>
      </c>
      <c r="T2475" s="154">
        <f>S2475*H2475</f>
        <v>0</v>
      </c>
      <c r="AR2475" s="155" t="s">
        <v>396</v>
      </c>
      <c r="AT2475" s="155" t="s">
        <v>319</v>
      </c>
      <c r="AU2475" s="155" t="s">
        <v>88</v>
      </c>
      <c r="AY2475" s="16" t="s">
        <v>317</v>
      </c>
      <c r="BE2475" s="156">
        <f>IF(N2475="základná",J2475,0)</f>
        <v>0</v>
      </c>
      <c r="BF2475" s="156">
        <f>IF(N2475="znížená",J2475,0)</f>
        <v>0</v>
      </c>
      <c r="BG2475" s="156">
        <f>IF(N2475="zákl. prenesená",J2475,0)</f>
        <v>0</v>
      </c>
      <c r="BH2475" s="156">
        <f>IF(N2475="zníž. prenesená",J2475,0)</f>
        <v>0</v>
      </c>
      <c r="BI2475" s="156">
        <f>IF(N2475="nulová",J2475,0)</f>
        <v>0</v>
      </c>
      <c r="BJ2475" s="16" t="s">
        <v>88</v>
      </c>
      <c r="BK2475" s="156">
        <f>ROUND(I2475*H2475,2)</f>
        <v>0</v>
      </c>
      <c r="BL2475" s="16" t="s">
        <v>396</v>
      </c>
      <c r="BM2475" s="155" t="s">
        <v>3114</v>
      </c>
    </row>
    <row r="2476" spans="2:65" s="12" customFormat="1" ht="10">
      <c r="B2476" s="157"/>
      <c r="D2476" s="158" t="s">
        <v>328</v>
      </c>
      <c r="E2476" s="159" t="s">
        <v>1</v>
      </c>
      <c r="F2476" s="160" t="s">
        <v>3115</v>
      </c>
      <c r="H2476" s="161">
        <v>26.17</v>
      </c>
      <c r="I2476" s="162"/>
      <c r="L2476" s="157"/>
      <c r="M2476" s="163"/>
      <c r="T2476" s="164"/>
      <c r="AT2476" s="159" t="s">
        <v>328</v>
      </c>
      <c r="AU2476" s="159" t="s">
        <v>88</v>
      </c>
      <c r="AV2476" s="12" t="s">
        <v>88</v>
      </c>
      <c r="AW2476" s="12" t="s">
        <v>31</v>
      </c>
      <c r="AX2476" s="12" t="s">
        <v>76</v>
      </c>
      <c r="AY2476" s="159" t="s">
        <v>317</v>
      </c>
    </row>
    <row r="2477" spans="2:65" s="12" customFormat="1" ht="10">
      <c r="B2477" s="157"/>
      <c r="D2477" s="158" t="s">
        <v>328</v>
      </c>
      <c r="E2477" s="159" t="s">
        <v>1</v>
      </c>
      <c r="F2477" s="160" t="s">
        <v>3116</v>
      </c>
      <c r="H2477" s="161">
        <v>109.73</v>
      </c>
      <c r="I2477" s="162"/>
      <c r="L2477" s="157"/>
      <c r="M2477" s="163"/>
      <c r="T2477" s="164"/>
      <c r="AT2477" s="159" t="s">
        <v>328</v>
      </c>
      <c r="AU2477" s="159" t="s">
        <v>88</v>
      </c>
      <c r="AV2477" s="12" t="s">
        <v>88</v>
      </c>
      <c r="AW2477" s="12" t="s">
        <v>31</v>
      </c>
      <c r="AX2477" s="12" t="s">
        <v>76</v>
      </c>
      <c r="AY2477" s="159" t="s">
        <v>317</v>
      </c>
    </row>
    <row r="2478" spans="2:65" s="12" customFormat="1" ht="10">
      <c r="B2478" s="157"/>
      <c r="D2478" s="158" t="s">
        <v>328</v>
      </c>
      <c r="E2478" s="159" t="s">
        <v>1</v>
      </c>
      <c r="F2478" s="160" t="s">
        <v>3117</v>
      </c>
      <c r="H2478" s="161">
        <v>95.63</v>
      </c>
      <c r="I2478" s="162"/>
      <c r="L2478" s="157"/>
      <c r="M2478" s="163"/>
      <c r="T2478" s="164"/>
      <c r="AT2478" s="159" t="s">
        <v>328</v>
      </c>
      <c r="AU2478" s="159" t="s">
        <v>88</v>
      </c>
      <c r="AV2478" s="12" t="s">
        <v>88</v>
      </c>
      <c r="AW2478" s="12" t="s">
        <v>31</v>
      </c>
      <c r="AX2478" s="12" t="s">
        <v>76</v>
      </c>
      <c r="AY2478" s="159" t="s">
        <v>317</v>
      </c>
    </row>
    <row r="2479" spans="2:65" s="12" customFormat="1" ht="10">
      <c r="B2479" s="157"/>
      <c r="D2479" s="158" t="s">
        <v>328</v>
      </c>
      <c r="E2479" s="159" t="s">
        <v>1</v>
      </c>
      <c r="F2479" s="160" t="s">
        <v>3118</v>
      </c>
      <c r="H2479" s="161">
        <v>23.45</v>
      </c>
      <c r="I2479" s="162"/>
      <c r="L2479" s="157"/>
      <c r="M2479" s="163"/>
      <c r="T2479" s="164"/>
      <c r="AT2479" s="159" t="s">
        <v>328</v>
      </c>
      <c r="AU2479" s="159" t="s">
        <v>88</v>
      </c>
      <c r="AV2479" s="12" t="s">
        <v>88</v>
      </c>
      <c r="AW2479" s="12" t="s">
        <v>31</v>
      </c>
      <c r="AX2479" s="12" t="s">
        <v>76</v>
      </c>
      <c r="AY2479" s="159" t="s">
        <v>317</v>
      </c>
    </row>
    <row r="2480" spans="2:65" s="13" customFormat="1" ht="10">
      <c r="B2480" s="165"/>
      <c r="D2480" s="158" t="s">
        <v>328</v>
      </c>
      <c r="E2480" s="166" t="s">
        <v>1</v>
      </c>
      <c r="F2480" s="167" t="s">
        <v>331</v>
      </c>
      <c r="H2480" s="168">
        <v>254.98</v>
      </c>
      <c r="I2480" s="169"/>
      <c r="L2480" s="165"/>
      <c r="M2480" s="170"/>
      <c r="T2480" s="171"/>
      <c r="AT2480" s="166" t="s">
        <v>328</v>
      </c>
      <c r="AU2480" s="166" t="s">
        <v>88</v>
      </c>
      <c r="AV2480" s="13" t="s">
        <v>92</v>
      </c>
      <c r="AW2480" s="13" t="s">
        <v>31</v>
      </c>
      <c r="AX2480" s="13" t="s">
        <v>76</v>
      </c>
      <c r="AY2480" s="166" t="s">
        <v>317</v>
      </c>
    </row>
    <row r="2481" spans="2:65" s="14" customFormat="1" ht="10">
      <c r="B2481" s="172"/>
      <c r="D2481" s="158" t="s">
        <v>328</v>
      </c>
      <c r="E2481" s="173" t="s">
        <v>1</v>
      </c>
      <c r="F2481" s="174" t="s">
        <v>332</v>
      </c>
      <c r="H2481" s="175">
        <v>254.98</v>
      </c>
      <c r="I2481" s="176"/>
      <c r="L2481" s="172"/>
      <c r="M2481" s="177"/>
      <c r="T2481" s="178"/>
      <c r="AT2481" s="173" t="s">
        <v>328</v>
      </c>
      <c r="AU2481" s="173" t="s">
        <v>88</v>
      </c>
      <c r="AV2481" s="14" t="s">
        <v>323</v>
      </c>
      <c r="AW2481" s="14" t="s">
        <v>31</v>
      </c>
      <c r="AX2481" s="14" t="s">
        <v>83</v>
      </c>
      <c r="AY2481" s="173" t="s">
        <v>317</v>
      </c>
    </row>
    <row r="2482" spans="2:65" s="1" customFormat="1" ht="37.75" customHeight="1">
      <c r="B2482" s="142"/>
      <c r="C2482" s="143" t="s">
        <v>3119</v>
      </c>
      <c r="D2482" s="143" t="s">
        <v>319</v>
      </c>
      <c r="E2482" s="144" t="s">
        <v>3120</v>
      </c>
      <c r="F2482" s="145" t="s">
        <v>3121</v>
      </c>
      <c r="G2482" s="146" t="s">
        <v>444</v>
      </c>
      <c r="H2482" s="147">
        <v>562.32000000000005</v>
      </c>
      <c r="I2482" s="148"/>
      <c r="J2482" s="149">
        <f>ROUND(I2482*H2482,2)</f>
        <v>0</v>
      </c>
      <c r="K2482" s="150"/>
      <c r="L2482" s="31"/>
      <c r="M2482" s="151" t="s">
        <v>1</v>
      </c>
      <c r="N2482" s="152" t="s">
        <v>42</v>
      </c>
      <c r="P2482" s="153">
        <f>O2482*H2482</f>
        <v>0</v>
      </c>
      <c r="Q2482" s="153">
        <v>2.300394E-2</v>
      </c>
      <c r="R2482" s="153">
        <f>Q2482*H2482</f>
        <v>12.935575540800002</v>
      </c>
      <c r="S2482" s="153">
        <v>0</v>
      </c>
      <c r="T2482" s="154">
        <f>S2482*H2482</f>
        <v>0</v>
      </c>
      <c r="AR2482" s="155" t="s">
        <v>396</v>
      </c>
      <c r="AT2482" s="155" t="s">
        <v>319</v>
      </c>
      <c r="AU2482" s="155" t="s">
        <v>88</v>
      </c>
      <c r="AY2482" s="16" t="s">
        <v>317</v>
      </c>
      <c r="BE2482" s="156">
        <f>IF(N2482="základná",J2482,0)</f>
        <v>0</v>
      </c>
      <c r="BF2482" s="156">
        <f>IF(N2482="znížená",J2482,0)</f>
        <v>0</v>
      </c>
      <c r="BG2482" s="156">
        <f>IF(N2482="zákl. prenesená",J2482,0)</f>
        <v>0</v>
      </c>
      <c r="BH2482" s="156">
        <f>IF(N2482="zníž. prenesená",J2482,0)</f>
        <v>0</v>
      </c>
      <c r="BI2482" s="156">
        <f>IF(N2482="nulová",J2482,0)</f>
        <v>0</v>
      </c>
      <c r="BJ2482" s="16" t="s">
        <v>88</v>
      </c>
      <c r="BK2482" s="156">
        <f>ROUND(I2482*H2482,2)</f>
        <v>0</v>
      </c>
      <c r="BL2482" s="16" t="s">
        <v>396</v>
      </c>
      <c r="BM2482" s="155" t="s">
        <v>3122</v>
      </c>
    </row>
    <row r="2483" spans="2:65" s="12" customFormat="1" ht="10">
      <c r="B2483" s="157"/>
      <c r="D2483" s="158" t="s">
        <v>328</v>
      </c>
      <c r="E2483" s="159" t="s">
        <v>1</v>
      </c>
      <c r="F2483" s="160" t="s">
        <v>3123</v>
      </c>
      <c r="H2483" s="161">
        <v>89.46</v>
      </c>
      <c r="I2483" s="162"/>
      <c r="L2483" s="157"/>
      <c r="M2483" s="163"/>
      <c r="T2483" s="164"/>
      <c r="AT2483" s="159" t="s">
        <v>328</v>
      </c>
      <c r="AU2483" s="159" t="s">
        <v>88</v>
      </c>
      <c r="AV2483" s="12" t="s">
        <v>88</v>
      </c>
      <c r="AW2483" s="12" t="s">
        <v>31</v>
      </c>
      <c r="AX2483" s="12" t="s">
        <v>76</v>
      </c>
      <c r="AY2483" s="159" t="s">
        <v>317</v>
      </c>
    </row>
    <row r="2484" spans="2:65" s="12" customFormat="1" ht="10">
      <c r="B2484" s="157"/>
      <c r="D2484" s="158" t="s">
        <v>328</v>
      </c>
      <c r="E2484" s="159" t="s">
        <v>1</v>
      </c>
      <c r="F2484" s="160" t="s">
        <v>3124</v>
      </c>
      <c r="H2484" s="161">
        <v>151.41999999999999</v>
      </c>
      <c r="I2484" s="162"/>
      <c r="L2484" s="157"/>
      <c r="M2484" s="163"/>
      <c r="T2484" s="164"/>
      <c r="AT2484" s="159" t="s">
        <v>328</v>
      </c>
      <c r="AU2484" s="159" t="s">
        <v>88</v>
      </c>
      <c r="AV2484" s="12" t="s">
        <v>88</v>
      </c>
      <c r="AW2484" s="12" t="s">
        <v>31</v>
      </c>
      <c r="AX2484" s="12" t="s">
        <v>76</v>
      </c>
      <c r="AY2484" s="159" t="s">
        <v>317</v>
      </c>
    </row>
    <row r="2485" spans="2:65" s="12" customFormat="1" ht="10">
      <c r="B2485" s="157"/>
      <c r="D2485" s="158" t="s">
        <v>328</v>
      </c>
      <c r="E2485" s="159" t="s">
        <v>1</v>
      </c>
      <c r="F2485" s="160" t="s">
        <v>3125</v>
      </c>
      <c r="H2485" s="161">
        <v>149.01</v>
      </c>
      <c r="I2485" s="162"/>
      <c r="L2485" s="157"/>
      <c r="M2485" s="163"/>
      <c r="T2485" s="164"/>
      <c r="AT2485" s="159" t="s">
        <v>328</v>
      </c>
      <c r="AU2485" s="159" t="s">
        <v>88</v>
      </c>
      <c r="AV2485" s="12" t="s">
        <v>88</v>
      </c>
      <c r="AW2485" s="12" t="s">
        <v>31</v>
      </c>
      <c r="AX2485" s="12" t="s">
        <v>76</v>
      </c>
      <c r="AY2485" s="159" t="s">
        <v>317</v>
      </c>
    </row>
    <row r="2486" spans="2:65" s="12" customFormat="1" ht="10">
      <c r="B2486" s="157"/>
      <c r="D2486" s="158" t="s">
        <v>328</v>
      </c>
      <c r="E2486" s="159" t="s">
        <v>1</v>
      </c>
      <c r="F2486" s="160" t="s">
        <v>3126</v>
      </c>
      <c r="H2486" s="161">
        <v>172.43</v>
      </c>
      <c r="I2486" s="162"/>
      <c r="L2486" s="157"/>
      <c r="M2486" s="163"/>
      <c r="T2486" s="164"/>
      <c r="AT2486" s="159" t="s">
        <v>328</v>
      </c>
      <c r="AU2486" s="159" t="s">
        <v>88</v>
      </c>
      <c r="AV2486" s="12" t="s">
        <v>88</v>
      </c>
      <c r="AW2486" s="12" t="s">
        <v>31</v>
      </c>
      <c r="AX2486" s="12" t="s">
        <v>76</v>
      </c>
      <c r="AY2486" s="159" t="s">
        <v>317</v>
      </c>
    </row>
    <row r="2487" spans="2:65" s="13" customFormat="1" ht="10">
      <c r="B2487" s="165"/>
      <c r="D2487" s="158" t="s">
        <v>328</v>
      </c>
      <c r="E2487" s="166" t="s">
        <v>1</v>
      </c>
      <c r="F2487" s="167" t="s">
        <v>331</v>
      </c>
      <c r="H2487" s="168">
        <v>562.31999999999994</v>
      </c>
      <c r="I2487" s="169"/>
      <c r="L2487" s="165"/>
      <c r="M2487" s="170"/>
      <c r="T2487" s="171"/>
      <c r="AT2487" s="166" t="s">
        <v>328</v>
      </c>
      <c r="AU2487" s="166" t="s">
        <v>88</v>
      </c>
      <c r="AV2487" s="13" t="s">
        <v>92</v>
      </c>
      <c r="AW2487" s="13" t="s">
        <v>31</v>
      </c>
      <c r="AX2487" s="13" t="s">
        <v>76</v>
      </c>
      <c r="AY2487" s="166" t="s">
        <v>317</v>
      </c>
    </row>
    <row r="2488" spans="2:65" s="14" customFormat="1" ht="10">
      <c r="B2488" s="172"/>
      <c r="D2488" s="158" t="s">
        <v>328</v>
      </c>
      <c r="E2488" s="173" t="s">
        <v>1</v>
      </c>
      <c r="F2488" s="174" t="s">
        <v>332</v>
      </c>
      <c r="H2488" s="175">
        <v>562.31999999999994</v>
      </c>
      <c r="I2488" s="176"/>
      <c r="L2488" s="172"/>
      <c r="M2488" s="177"/>
      <c r="T2488" s="178"/>
      <c r="AT2488" s="173" t="s">
        <v>328</v>
      </c>
      <c r="AU2488" s="173" t="s">
        <v>88</v>
      </c>
      <c r="AV2488" s="14" t="s">
        <v>323</v>
      </c>
      <c r="AW2488" s="14" t="s">
        <v>31</v>
      </c>
      <c r="AX2488" s="14" t="s">
        <v>83</v>
      </c>
      <c r="AY2488" s="173" t="s">
        <v>317</v>
      </c>
    </row>
    <row r="2489" spans="2:65" s="1" customFormat="1" ht="24.15" customHeight="1">
      <c r="B2489" s="142"/>
      <c r="C2489" s="143" t="s">
        <v>3127</v>
      </c>
      <c r="D2489" s="143" t="s">
        <v>319</v>
      </c>
      <c r="E2489" s="144" t="s">
        <v>3128</v>
      </c>
      <c r="F2489" s="145" t="s">
        <v>3129</v>
      </c>
      <c r="G2489" s="146" t="s">
        <v>444</v>
      </c>
      <c r="H2489" s="147">
        <v>625.85</v>
      </c>
      <c r="I2489" s="148"/>
      <c r="J2489" s="149">
        <f>ROUND(I2489*H2489,2)</f>
        <v>0</v>
      </c>
      <c r="K2489" s="150"/>
      <c r="L2489" s="31"/>
      <c r="M2489" s="151" t="s">
        <v>1</v>
      </c>
      <c r="N2489" s="152" t="s">
        <v>42</v>
      </c>
      <c r="P2489" s="153">
        <f>O2489*H2489</f>
        <v>0</v>
      </c>
      <c r="Q2489" s="153">
        <v>1.3849999999999999E-2</v>
      </c>
      <c r="R2489" s="153">
        <f>Q2489*H2489</f>
        <v>8.6680224999999993</v>
      </c>
      <c r="S2489" s="153">
        <v>0</v>
      </c>
      <c r="T2489" s="154">
        <f>S2489*H2489</f>
        <v>0</v>
      </c>
      <c r="AR2489" s="155" t="s">
        <v>396</v>
      </c>
      <c r="AT2489" s="155" t="s">
        <v>319</v>
      </c>
      <c r="AU2489" s="155" t="s">
        <v>88</v>
      </c>
      <c r="AY2489" s="16" t="s">
        <v>317</v>
      </c>
      <c r="BE2489" s="156">
        <f>IF(N2489="základná",J2489,0)</f>
        <v>0</v>
      </c>
      <c r="BF2489" s="156">
        <f>IF(N2489="znížená",J2489,0)</f>
        <v>0</v>
      </c>
      <c r="BG2489" s="156">
        <f>IF(N2489="zákl. prenesená",J2489,0)</f>
        <v>0</v>
      </c>
      <c r="BH2489" s="156">
        <f>IF(N2489="zníž. prenesená",J2489,0)</f>
        <v>0</v>
      </c>
      <c r="BI2489" s="156">
        <f>IF(N2489="nulová",J2489,0)</f>
        <v>0</v>
      </c>
      <c r="BJ2489" s="16" t="s">
        <v>88</v>
      </c>
      <c r="BK2489" s="156">
        <f>ROUND(I2489*H2489,2)</f>
        <v>0</v>
      </c>
      <c r="BL2489" s="16" t="s">
        <v>396</v>
      </c>
      <c r="BM2489" s="155" t="s">
        <v>3130</v>
      </c>
    </row>
    <row r="2490" spans="2:65" s="12" customFormat="1" ht="10">
      <c r="B2490" s="157"/>
      <c r="D2490" s="158" t="s">
        <v>328</v>
      </c>
      <c r="E2490" s="159" t="s">
        <v>1</v>
      </c>
      <c r="F2490" s="160" t="s">
        <v>3131</v>
      </c>
      <c r="H2490" s="161">
        <v>101.54</v>
      </c>
      <c r="I2490" s="162"/>
      <c r="L2490" s="157"/>
      <c r="M2490" s="163"/>
      <c r="T2490" s="164"/>
      <c r="AT2490" s="159" t="s">
        <v>328</v>
      </c>
      <c r="AU2490" s="159" t="s">
        <v>88</v>
      </c>
      <c r="AV2490" s="12" t="s">
        <v>88</v>
      </c>
      <c r="AW2490" s="12" t="s">
        <v>31</v>
      </c>
      <c r="AX2490" s="12" t="s">
        <v>76</v>
      </c>
      <c r="AY2490" s="159" t="s">
        <v>317</v>
      </c>
    </row>
    <row r="2491" spans="2:65" s="12" customFormat="1" ht="10">
      <c r="B2491" s="157"/>
      <c r="D2491" s="158" t="s">
        <v>328</v>
      </c>
      <c r="E2491" s="159" t="s">
        <v>1</v>
      </c>
      <c r="F2491" s="160" t="s">
        <v>3132</v>
      </c>
      <c r="H2491" s="161">
        <v>125.15</v>
      </c>
      <c r="I2491" s="162"/>
      <c r="L2491" s="157"/>
      <c r="M2491" s="163"/>
      <c r="T2491" s="164"/>
      <c r="AT2491" s="159" t="s">
        <v>328</v>
      </c>
      <c r="AU2491" s="159" t="s">
        <v>88</v>
      </c>
      <c r="AV2491" s="12" t="s">
        <v>88</v>
      </c>
      <c r="AW2491" s="12" t="s">
        <v>31</v>
      </c>
      <c r="AX2491" s="12" t="s">
        <v>76</v>
      </c>
      <c r="AY2491" s="159" t="s">
        <v>317</v>
      </c>
    </row>
    <row r="2492" spans="2:65" s="12" customFormat="1" ht="10">
      <c r="B2492" s="157"/>
      <c r="D2492" s="158" t="s">
        <v>328</v>
      </c>
      <c r="E2492" s="159" t="s">
        <v>1</v>
      </c>
      <c r="F2492" s="160" t="s">
        <v>3133</v>
      </c>
      <c r="H2492" s="161">
        <v>117.6</v>
      </c>
      <c r="I2492" s="162"/>
      <c r="L2492" s="157"/>
      <c r="M2492" s="163"/>
      <c r="T2492" s="164"/>
      <c r="AT2492" s="159" t="s">
        <v>328</v>
      </c>
      <c r="AU2492" s="159" t="s">
        <v>88</v>
      </c>
      <c r="AV2492" s="12" t="s">
        <v>88</v>
      </c>
      <c r="AW2492" s="12" t="s">
        <v>31</v>
      </c>
      <c r="AX2492" s="12" t="s">
        <v>76</v>
      </c>
      <c r="AY2492" s="159" t="s">
        <v>317</v>
      </c>
    </row>
    <row r="2493" spans="2:65" s="12" customFormat="1" ht="10">
      <c r="B2493" s="157"/>
      <c r="D2493" s="158" t="s">
        <v>328</v>
      </c>
      <c r="E2493" s="159" t="s">
        <v>1</v>
      </c>
      <c r="F2493" s="160" t="s">
        <v>3134</v>
      </c>
      <c r="H2493" s="161">
        <v>72.25</v>
      </c>
      <c r="I2493" s="162"/>
      <c r="L2493" s="157"/>
      <c r="M2493" s="163"/>
      <c r="T2493" s="164"/>
      <c r="AT2493" s="159" t="s">
        <v>328</v>
      </c>
      <c r="AU2493" s="159" t="s">
        <v>88</v>
      </c>
      <c r="AV2493" s="12" t="s">
        <v>88</v>
      </c>
      <c r="AW2493" s="12" t="s">
        <v>31</v>
      </c>
      <c r="AX2493" s="12" t="s">
        <v>76</v>
      </c>
      <c r="AY2493" s="159" t="s">
        <v>317</v>
      </c>
    </row>
    <row r="2494" spans="2:65" s="13" customFormat="1" ht="10">
      <c r="B2494" s="165"/>
      <c r="D2494" s="158" t="s">
        <v>328</v>
      </c>
      <c r="E2494" s="166" t="s">
        <v>1</v>
      </c>
      <c r="F2494" s="167" t="s">
        <v>331</v>
      </c>
      <c r="H2494" s="168">
        <v>416.53999999999996</v>
      </c>
      <c r="I2494" s="169"/>
      <c r="L2494" s="165"/>
      <c r="M2494" s="170"/>
      <c r="T2494" s="171"/>
      <c r="AT2494" s="166" t="s">
        <v>328</v>
      </c>
      <c r="AU2494" s="166" t="s">
        <v>88</v>
      </c>
      <c r="AV2494" s="13" t="s">
        <v>92</v>
      </c>
      <c r="AW2494" s="13" t="s">
        <v>31</v>
      </c>
      <c r="AX2494" s="13" t="s">
        <v>76</v>
      </c>
      <c r="AY2494" s="166" t="s">
        <v>317</v>
      </c>
    </row>
    <row r="2495" spans="2:65" s="12" customFormat="1" ht="10">
      <c r="B2495" s="157"/>
      <c r="D2495" s="158" t="s">
        <v>328</v>
      </c>
      <c r="E2495" s="159" t="s">
        <v>1</v>
      </c>
      <c r="F2495" s="160" t="s">
        <v>3135</v>
      </c>
      <c r="H2495" s="161">
        <v>44.85</v>
      </c>
      <c r="I2495" s="162"/>
      <c r="L2495" s="157"/>
      <c r="M2495" s="163"/>
      <c r="T2495" s="164"/>
      <c r="AT2495" s="159" t="s">
        <v>328</v>
      </c>
      <c r="AU2495" s="159" t="s">
        <v>88</v>
      </c>
      <c r="AV2495" s="12" t="s">
        <v>88</v>
      </c>
      <c r="AW2495" s="12" t="s">
        <v>31</v>
      </c>
      <c r="AX2495" s="12" t="s">
        <v>76</v>
      </c>
      <c r="AY2495" s="159" t="s">
        <v>317</v>
      </c>
    </row>
    <row r="2496" spans="2:65" s="12" customFormat="1" ht="10">
      <c r="B2496" s="157"/>
      <c r="D2496" s="158" t="s">
        <v>328</v>
      </c>
      <c r="E2496" s="159" t="s">
        <v>1</v>
      </c>
      <c r="F2496" s="160" t="s">
        <v>3136</v>
      </c>
      <c r="H2496" s="161">
        <v>81.75</v>
      </c>
      <c r="I2496" s="162"/>
      <c r="L2496" s="157"/>
      <c r="M2496" s="163"/>
      <c r="T2496" s="164"/>
      <c r="AT2496" s="159" t="s">
        <v>328</v>
      </c>
      <c r="AU2496" s="159" t="s">
        <v>88</v>
      </c>
      <c r="AV2496" s="12" t="s">
        <v>88</v>
      </c>
      <c r="AW2496" s="12" t="s">
        <v>31</v>
      </c>
      <c r="AX2496" s="12" t="s">
        <v>76</v>
      </c>
      <c r="AY2496" s="159" t="s">
        <v>317</v>
      </c>
    </row>
    <row r="2497" spans="2:65" s="12" customFormat="1" ht="10">
      <c r="B2497" s="157"/>
      <c r="D2497" s="158" t="s">
        <v>328</v>
      </c>
      <c r="E2497" s="159" t="s">
        <v>1</v>
      </c>
      <c r="F2497" s="160" t="s">
        <v>3137</v>
      </c>
      <c r="H2497" s="161">
        <v>53.3</v>
      </c>
      <c r="I2497" s="162"/>
      <c r="L2497" s="157"/>
      <c r="M2497" s="163"/>
      <c r="T2497" s="164"/>
      <c r="AT2497" s="159" t="s">
        <v>328</v>
      </c>
      <c r="AU2497" s="159" t="s">
        <v>88</v>
      </c>
      <c r="AV2497" s="12" t="s">
        <v>88</v>
      </c>
      <c r="AW2497" s="12" t="s">
        <v>31</v>
      </c>
      <c r="AX2497" s="12" t="s">
        <v>76</v>
      </c>
      <c r="AY2497" s="159" t="s">
        <v>317</v>
      </c>
    </row>
    <row r="2498" spans="2:65" s="12" customFormat="1" ht="10">
      <c r="B2498" s="157"/>
      <c r="D2498" s="158" t="s">
        <v>328</v>
      </c>
      <c r="E2498" s="159" t="s">
        <v>1</v>
      </c>
      <c r="F2498" s="160" t="s">
        <v>3138</v>
      </c>
      <c r="H2498" s="161">
        <v>29.41</v>
      </c>
      <c r="I2498" s="162"/>
      <c r="L2498" s="157"/>
      <c r="M2498" s="163"/>
      <c r="T2498" s="164"/>
      <c r="AT2498" s="159" t="s">
        <v>328</v>
      </c>
      <c r="AU2498" s="159" t="s">
        <v>88</v>
      </c>
      <c r="AV2498" s="12" t="s">
        <v>88</v>
      </c>
      <c r="AW2498" s="12" t="s">
        <v>31</v>
      </c>
      <c r="AX2498" s="12" t="s">
        <v>76</v>
      </c>
      <c r="AY2498" s="159" t="s">
        <v>317</v>
      </c>
    </row>
    <row r="2499" spans="2:65" s="13" customFormat="1" ht="10">
      <c r="B2499" s="165"/>
      <c r="D2499" s="158" t="s">
        <v>328</v>
      </c>
      <c r="E2499" s="166" t="s">
        <v>1</v>
      </c>
      <c r="F2499" s="167" t="s">
        <v>3139</v>
      </c>
      <c r="H2499" s="168">
        <v>209.30999999999997</v>
      </c>
      <c r="I2499" s="169"/>
      <c r="L2499" s="165"/>
      <c r="M2499" s="170"/>
      <c r="T2499" s="171"/>
      <c r="AT2499" s="166" t="s">
        <v>328</v>
      </c>
      <c r="AU2499" s="166" t="s">
        <v>88</v>
      </c>
      <c r="AV2499" s="13" t="s">
        <v>92</v>
      </c>
      <c r="AW2499" s="13" t="s">
        <v>31</v>
      </c>
      <c r="AX2499" s="13" t="s">
        <v>76</v>
      </c>
      <c r="AY2499" s="166" t="s">
        <v>317</v>
      </c>
    </row>
    <row r="2500" spans="2:65" s="14" customFormat="1" ht="10">
      <c r="B2500" s="172"/>
      <c r="D2500" s="158" t="s">
        <v>328</v>
      </c>
      <c r="E2500" s="173" t="s">
        <v>1</v>
      </c>
      <c r="F2500" s="174" t="s">
        <v>332</v>
      </c>
      <c r="H2500" s="175">
        <v>625.84999999999991</v>
      </c>
      <c r="I2500" s="176"/>
      <c r="L2500" s="172"/>
      <c r="M2500" s="177"/>
      <c r="T2500" s="178"/>
      <c r="AT2500" s="173" t="s">
        <v>328</v>
      </c>
      <c r="AU2500" s="173" t="s">
        <v>88</v>
      </c>
      <c r="AV2500" s="14" t="s">
        <v>323</v>
      </c>
      <c r="AW2500" s="14" t="s">
        <v>31</v>
      </c>
      <c r="AX2500" s="14" t="s">
        <v>83</v>
      </c>
      <c r="AY2500" s="173" t="s">
        <v>317</v>
      </c>
    </row>
    <row r="2501" spans="2:65" s="1" customFormat="1" ht="24.15" customHeight="1">
      <c r="B2501" s="142"/>
      <c r="C2501" s="143" t="s">
        <v>3140</v>
      </c>
      <c r="D2501" s="143" t="s">
        <v>319</v>
      </c>
      <c r="E2501" s="144" t="s">
        <v>3141</v>
      </c>
      <c r="F2501" s="145" t="s">
        <v>3142</v>
      </c>
      <c r="G2501" s="146" t="s">
        <v>444</v>
      </c>
      <c r="H2501" s="147">
        <v>11.94</v>
      </c>
      <c r="I2501" s="148"/>
      <c r="J2501" s="149">
        <f>ROUND(I2501*H2501,2)</f>
        <v>0</v>
      </c>
      <c r="K2501" s="150"/>
      <c r="L2501" s="31"/>
      <c r="M2501" s="151" t="s">
        <v>1</v>
      </c>
      <c r="N2501" s="152" t="s">
        <v>42</v>
      </c>
      <c r="P2501" s="153">
        <f>O2501*H2501</f>
        <v>0</v>
      </c>
      <c r="Q2501" s="153">
        <v>1.417E-2</v>
      </c>
      <c r="R2501" s="153">
        <f>Q2501*H2501</f>
        <v>0.1691898</v>
      </c>
      <c r="S2501" s="153">
        <v>0</v>
      </c>
      <c r="T2501" s="154">
        <f>S2501*H2501</f>
        <v>0</v>
      </c>
      <c r="AR2501" s="155" t="s">
        <v>396</v>
      </c>
      <c r="AT2501" s="155" t="s">
        <v>319</v>
      </c>
      <c r="AU2501" s="155" t="s">
        <v>88</v>
      </c>
      <c r="AY2501" s="16" t="s">
        <v>317</v>
      </c>
      <c r="BE2501" s="156">
        <f>IF(N2501="základná",J2501,0)</f>
        <v>0</v>
      </c>
      <c r="BF2501" s="156">
        <f>IF(N2501="znížená",J2501,0)</f>
        <v>0</v>
      </c>
      <c r="BG2501" s="156">
        <f>IF(N2501="zákl. prenesená",J2501,0)</f>
        <v>0</v>
      </c>
      <c r="BH2501" s="156">
        <f>IF(N2501="zníž. prenesená",J2501,0)</f>
        <v>0</v>
      </c>
      <c r="BI2501" s="156">
        <f>IF(N2501="nulová",J2501,0)</f>
        <v>0</v>
      </c>
      <c r="BJ2501" s="16" t="s">
        <v>88</v>
      </c>
      <c r="BK2501" s="156">
        <f>ROUND(I2501*H2501,2)</f>
        <v>0</v>
      </c>
      <c r="BL2501" s="16" t="s">
        <v>396</v>
      </c>
      <c r="BM2501" s="155" t="s">
        <v>3143</v>
      </c>
    </row>
    <row r="2502" spans="2:65" s="12" customFormat="1" ht="10">
      <c r="B2502" s="157"/>
      <c r="D2502" s="158" t="s">
        <v>328</v>
      </c>
      <c r="E2502" s="159" t="s">
        <v>1</v>
      </c>
      <c r="F2502" s="160" t="s">
        <v>3144</v>
      </c>
      <c r="H2502" s="161">
        <v>1.1499999999999999</v>
      </c>
      <c r="I2502" s="162"/>
      <c r="L2502" s="157"/>
      <c r="M2502" s="163"/>
      <c r="T2502" s="164"/>
      <c r="AT2502" s="159" t="s">
        <v>328</v>
      </c>
      <c r="AU2502" s="159" t="s">
        <v>88</v>
      </c>
      <c r="AV2502" s="12" t="s">
        <v>88</v>
      </c>
      <c r="AW2502" s="12" t="s">
        <v>31</v>
      </c>
      <c r="AX2502" s="12" t="s">
        <v>76</v>
      </c>
      <c r="AY2502" s="159" t="s">
        <v>317</v>
      </c>
    </row>
    <row r="2503" spans="2:65" s="12" customFormat="1" ht="10">
      <c r="B2503" s="157"/>
      <c r="D2503" s="158" t="s">
        <v>328</v>
      </c>
      <c r="E2503" s="159" t="s">
        <v>1</v>
      </c>
      <c r="F2503" s="160" t="s">
        <v>3145</v>
      </c>
      <c r="H2503" s="161">
        <v>4.24</v>
      </c>
      <c r="I2503" s="162"/>
      <c r="L2503" s="157"/>
      <c r="M2503" s="163"/>
      <c r="T2503" s="164"/>
      <c r="AT2503" s="159" t="s">
        <v>328</v>
      </c>
      <c r="AU2503" s="159" t="s">
        <v>88</v>
      </c>
      <c r="AV2503" s="12" t="s">
        <v>88</v>
      </c>
      <c r="AW2503" s="12" t="s">
        <v>31</v>
      </c>
      <c r="AX2503" s="12" t="s">
        <v>76</v>
      </c>
      <c r="AY2503" s="159" t="s">
        <v>317</v>
      </c>
    </row>
    <row r="2504" spans="2:65" s="12" customFormat="1" ht="10">
      <c r="B2504" s="157"/>
      <c r="D2504" s="158" t="s">
        <v>328</v>
      </c>
      <c r="E2504" s="159" t="s">
        <v>1</v>
      </c>
      <c r="F2504" s="160" t="s">
        <v>3146</v>
      </c>
      <c r="H2504" s="161">
        <v>2.94</v>
      </c>
      <c r="I2504" s="162"/>
      <c r="L2504" s="157"/>
      <c r="M2504" s="163"/>
      <c r="T2504" s="164"/>
      <c r="AT2504" s="159" t="s">
        <v>328</v>
      </c>
      <c r="AU2504" s="159" t="s">
        <v>88</v>
      </c>
      <c r="AV2504" s="12" t="s">
        <v>88</v>
      </c>
      <c r="AW2504" s="12" t="s">
        <v>31</v>
      </c>
      <c r="AX2504" s="12" t="s">
        <v>76</v>
      </c>
      <c r="AY2504" s="159" t="s">
        <v>317</v>
      </c>
    </row>
    <row r="2505" spans="2:65" s="12" customFormat="1" ht="10">
      <c r="B2505" s="157"/>
      <c r="D2505" s="158" t="s">
        <v>328</v>
      </c>
      <c r="E2505" s="159" t="s">
        <v>1</v>
      </c>
      <c r="F2505" s="160" t="s">
        <v>3147</v>
      </c>
      <c r="H2505" s="161">
        <v>3.61</v>
      </c>
      <c r="I2505" s="162"/>
      <c r="L2505" s="157"/>
      <c r="M2505" s="163"/>
      <c r="T2505" s="164"/>
      <c r="AT2505" s="159" t="s">
        <v>328</v>
      </c>
      <c r="AU2505" s="159" t="s">
        <v>88</v>
      </c>
      <c r="AV2505" s="12" t="s">
        <v>88</v>
      </c>
      <c r="AW2505" s="12" t="s">
        <v>31</v>
      </c>
      <c r="AX2505" s="12" t="s">
        <v>76</v>
      </c>
      <c r="AY2505" s="159" t="s">
        <v>317</v>
      </c>
    </row>
    <row r="2506" spans="2:65" s="13" customFormat="1" ht="10">
      <c r="B2506" s="165"/>
      <c r="D2506" s="158" t="s">
        <v>328</v>
      </c>
      <c r="E2506" s="166" t="s">
        <v>1</v>
      </c>
      <c r="F2506" s="167" t="s">
        <v>331</v>
      </c>
      <c r="H2506" s="168">
        <v>11.94</v>
      </c>
      <c r="I2506" s="169"/>
      <c r="L2506" s="165"/>
      <c r="M2506" s="170"/>
      <c r="T2506" s="171"/>
      <c r="AT2506" s="166" t="s">
        <v>328</v>
      </c>
      <c r="AU2506" s="166" t="s">
        <v>88</v>
      </c>
      <c r="AV2506" s="13" t="s">
        <v>92</v>
      </c>
      <c r="AW2506" s="13" t="s">
        <v>31</v>
      </c>
      <c r="AX2506" s="13" t="s">
        <v>76</v>
      </c>
      <c r="AY2506" s="166" t="s">
        <v>317</v>
      </c>
    </row>
    <row r="2507" spans="2:65" s="14" customFormat="1" ht="10">
      <c r="B2507" s="172"/>
      <c r="D2507" s="158" t="s">
        <v>328</v>
      </c>
      <c r="E2507" s="173" t="s">
        <v>1</v>
      </c>
      <c r="F2507" s="174" t="s">
        <v>332</v>
      </c>
      <c r="H2507" s="175">
        <v>11.94</v>
      </c>
      <c r="I2507" s="176"/>
      <c r="L2507" s="172"/>
      <c r="M2507" s="177"/>
      <c r="T2507" s="178"/>
      <c r="AT2507" s="173" t="s">
        <v>328</v>
      </c>
      <c r="AU2507" s="173" t="s">
        <v>88</v>
      </c>
      <c r="AV2507" s="14" t="s">
        <v>323</v>
      </c>
      <c r="AW2507" s="14" t="s">
        <v>31</v>
      </c>
      <c r="AX2507" s="14" t="s">
        <v>83</v>
      </c>
      <c r="AY2507" s="173" t="s">
        <v>317</v>
      </c>
    </row>
    <row r="2508" spans="2:65" s="1" customFormat="1" ht="44.25" customHeight="1">
      <c r="B2508" s="142"/>
      <c r="C2508" s="143" t="s">
        <v>3148</v>
      </c>
      <c r="D2508" s="143" t="s">
        <v>319</v>
      </c>
      <c r="E2508" s="144" t="s">
        <v>3149</v>
      </c>
      <c r="F2508" s="145" t="s">
        <v>3150</v>
      </c>
      <c r="G2508" s="146" t="s">
        <v>444</v>
      </c>
      <c r="H2508" s="147">
        <v>2855.4389999999999</v>
      </c>
      <c r="I2508" s="148"/>
      <c r="J2508" s="149">
        <f>ROUND(I2508*H2508,2)</f>
        <v>0</v>
      </c>
      <c r="K2508" s="150"/>
      <c r="L2508" s="31"/>
      <c r="M2508" s="151" t="s">
        <v>1</v>
      </c>
      <c r="N2508" s="152" t="s">
        <v>42</v>
      </c>
      <c r="P2508" s="153">
        <f>O2508*H2508</f>
        <v>0</v>
      </c>
      <c r="Q2508" s="153">
        <v>2.0678160000000001E-2</v>
      </c>
      <c r="R2508" s="153">
        <f>Q2508*H2508</f>
        <v>59.045224512239997</v>
      </c>
      <c r="S2508" s="153">
        <v>0</v>
      </c>
      <c r="T2508" s="154">
        <f>S2508*H2508</f>
        <v>0</v>
      </c>
      <c r="AR2508" s="155" t="s">
        <v>396</v>
      </c>
      <c r="AT2508" s="155" t="s">
        <v>319</v>
      </c>
      <c r="AU2508" s="155" t="s">
        <v>88</v>
      </c>
      <c r="AY2508" s="16" t="s">
        <v>317</v>
      </c>
      <c r="BE2508" s="156">
        <f>IF(N2508="základná",J2508,0)</f>
        <v>0</v>
      </c>
      <c r="BF2508" s="156">
        <f>IF(N2508="znížená",J2508,0)</f>
        <v>0</v>
      </c>
      <c r="BG2508" s="156">
        <f>IF(N2508="zákl. prenesená",J2508,0)</f>
        <v>0</v>
      </c>
      <c r="BH2508" s="156">
        <f>IF(N2508="zníž. prenesená",J2508,0)</f>
        <v>0</v>
      </c>
      <c r="BI2508" s="156">
        <f>IF(N2508="nulová",J2508,0)</f>
        <v>0</v>
      </c>
      <c r="BJ2508" s="16" t="s">
        <v>88</v>
      </c>
      <c r="BK2508" s="156">
        <f>ROUND(I2508*H2508,2)</f>
        <v>0</v>
      </c>
      <c r="BL2508" s="16" t="s">
        <v>396</v>
      </c>
      <c r="BM2508" s="155" t="s">
        <v>3151</v>
      </c>
    </row>
    <row r="2509" spans="2:65" s="12" customFormat="1" ht="10">
      <c r="B2509" s="157"/>
      <c r="D2509" s="158" t="s">
        <v>328</v>
      </c>
      <c r="E2509" s="159" t="s">
        <v>1</v>
      </c>
      <c r="F2509" s="160" t="s">
        <v>3152</v>
      </c>
      <c r="H2509" s="161">
        <v>448.87</v>
      </c>
      <c r="I2509" s="162"/>
      <c r="L2509" s="157"/>
      <c r="M2509" s="163"/>
      <c r="T2509" s="164"/>
      <c r="AT2509" s="159" t="s">
        <v>328</v>
      </c>
      <c r="AU2509" s="159" t="s">
        <v>88</v>
      </c>
      <c r="AV2509" s="12" t="s">
        <v>88</v>
      </c>
      <c r="AW2509" s="12" t="s">
        <v>31</v>
      </c>
      <c r="AX2509" s="12" t="s">
        <v>76</v>
      </c>
      <c r="AY2509" s="159" t="s">
        <v>317</v>
      </c>
    </row>
    <row r="2510" spans="2:65" s="12" customFormat="1" ht="10">
      <c r="B2510" s="157"/>
      <c r="D2510" s="158" t="s">
        <v>328</v>
      </c>
      <c r="E2510" s="159" t="s">
        <v>1</v>
      </c>
      <c r="F2510" s="160" t="s">
        <v>3153</v>
      </c>
      <c r="H2510" s="161">
        <v>784.41</v>
      </c>
      <c r="I2510" s="162"/>
      <c r="L2510" s="157"/>
      <c r="M2510" s="163"/>
      <c r="T2510" s="164"/>
      <c r="AT2510" s="159" t="s">
        <v>328</v>
      </c>
      <c r="AU2510" s="159" t="s">
        <v>88</v>
      </c>
      <c r="AV2510" s="12" t="s">
        <v>88</v>
      </c>
      <c r="AW2510" s="12" t="s">
        <v>31</v>
      </c>
      <c r="AX2510" s="12" t="s">
        <v>76</v>
      </c>
      <c r="AY2510" s="159" t="s">
        <v>317</v>
      </c>
    </row>
    <row r="2511" spans="2:65" s="12" customFormat="1" ht="10">
      <c r="B2511" s="157"/>
      <c r="D2511" s="158" t="s">
        <v>328</v>
      </c>
      <c r="E2511" s="159" t="s">
        <v>1</v>
      </c>
      <c r="F2511" s="160" t="s">
        <v>3154</v>
      </c>
      <c r="H2511" s="161">
        <v>830.19899999999996</v>
      </c>
      <c r="I2511" s="162"/>
      <c r="L2511" s="157"/>
      <c r="M2511" s="163"/>
      <c r="T2511" s="164"/>
      <c r="AT2511" s="159" t="s">
        <v>328</v>
      </c>
      <c r="AU2511" s="159" t="s">
        <v>88</v>
      </c>
      <c r="AV2511" s="12" t="s">
        <v>88</v>
      </c>
      <c r="AW2511" s="12" t="s">
        <v>31</v>
      </c>
      <c r="AX2511" s="12" t="s">
        <v>76</v>
      </c>
      <c r="AY2511" s="159" t="s">
        <v>317</v>
      </c>
    </row>
    <row r="2512" spans="2:65" s="12" customFormat="1" ht="10">
      <c r="B2512" s="157"/>
      <c r="D2512" s="158" t="s">
        <v>328</v>
      </c>
      <c r="E2512" s="159" t="s">
        <v>1</v>
      </c>
      <c r="F2512" s="160" t="s">
        <v>3155</v>
      </c>
      <c r="H2512" s="161">
        <v>791.96</v>
      </c>
      <c r="I2512" s="162"/>
      <c r="L2512" s="157"/>
      <c r="M2512" s="163"/>
      <c r="T2512" s="164"/>
      <c r="AT2512" s="159" t="s">
        <v>328</v>
      </c>
      <c r="AU2512" s="159" t="s">
        <v>88</v>
      </c>
      <c r="AV2512" s="12" t="s">
        <v>88</v>
      </c>
      <c r="AW2512" s="12" t="s">
        <v>31</v>
      </c>
      <c r="AX2512" s="12" t="s">
        <v>76</v>
      </c>
      <c r="AY2512" s="159" t="s">
        <v>317</v>
      </c>
    </row>
    <row r="2513" spans="2:65" s="13" customFormat="1" ht="10">
      <c r="B2513" s="165"/>
      <c r="D2513" s="158" t="s">
        <v>328</v>
      </c>
      <c r="E2513" s="166" t="s">
        <v>1</v>
      </c>
      <c r="F2513" s="167" t="s">
        <v>331</v>
      </c>
      <c r="H2513" s="168">
        <v>2855.4389999999999</v>
      </c>
      <c r="I2513" s="169"/>
      <c r="L2513" s="165"/>
      <c r="M2513" s="170"/>
      <c r="T2513" s="171"/>
      <c r="AT2513" s="166" t="s">
        <v>328</v>
      </c>
      <c r="AU2513" s="166" t="s">
        <v>88</v>
      </c>
      <c r="AV2513" s="13" t="s">
        <v>92</v>
      </c>
      <c r="AW2513" s="13" t="s">
        <v>31</v>
      </c>
      <c r="AX2513" s="13" t="s">
        <v>76</v>
      </c>
      <c r="AY2513" s="166" t="s">
        <v>317</v>
      </c>
    </row>
    <row r="2514" spans="2:65" s="14" customFormat="1" ht="10">
      <c r="B2514" s="172"/>
      <c r="D2514" s="158" t="s">
        <v>328</v>
      </c>
      <c r="E2514" s="173" t="s">
        <v>1</v>
      </c>
      <c r="F2514" s="174" t="s">
        <v>332</v>
      </c>
      <c r="H2514" s="175">
        <v>2855.4389999999999</v>
      </c>
      <c r="I2514" s="176"/>
      <c r="L2514" s="172"/>
      <c r="M2514" s="177"/>
      <c r="T2514" s="178"/>
      <c r="AT2514" s="173" t="s">
        <v>328</v>
      </c>
      <c r="AU2514" s="173" t="s">
        <v>88</v>
      </c>
      <c r="AV2514" s="14" t="s">
        <v>323</v>
      </c>
      <c r="AW2514" s="14" t="s">
        <v>31</v>
      </c>
      <c r="AX2514" s="14" t="s">
        <v>83</v>
      </c>
      <c r="AY2514" s="173" t="s">
        <v>317</v>
      </c>
    </row>
    <row r="2515" spans="2:65" s="1" customFormat="1" ht="44.25" customHeight="1">
      <c r="B2515" s="142"/>
      <c r="C2515" s="143" t="s">
        <v>3156</v>
      </c>
      <c r="D2515" s="143" t="s">
        <v>319</v>
      </c>
      <c r="E2515" s="144" t="s">
        <v>3157</v>
      </c>
      <c r="F2515" s="145" t="s">
        <v>3158</v>
      </c>
      <c r="G2515" s="146" t="s">
        <v>444</v>
      </c>
      <c r="H2515" s="147">
        <v>9.4600000000000009</v>
      </c>
      <c r="I2515" s="148"/>
      <c r="J2515" s="149">
        <f>ROUND(I2515*H2515,2)</f>
        <v>0</v>
      </c>
      <c r="K2515" s="150"/>
      <c r="L2515" s="31"/>
      <c r="M2515" s="151" t="s">
        <v>1</v>
      </c>
      <c r="N2515" s="152" t="s">
        <v>42</v>
      </c>
      <c r="P2515" s="153">
        <f>O2515*H2515</f>
        <v>0</v>
      </c>
      <c r="Q2515" s="153">
        <v>2.130816E-2</v>
      </c>
      <c r="R2515" s="153">
        <f>Q2515*H2515</f>
        <v>0.20157519360000001</v>
      </c>
      <c r="S2515" s="153">
        <v>0</v>
      </c>
      <c r="T2515" s="154">
        <f>S2515*H2515</f>
        <v>0</v>
      </c>
      <c r="AR2515" s="155" t="s">
        <v>396</v>
      </c>
      <c r="AT2515" s="155" t="s">
        <v>319</v>
      </c>
      <c r="AU2515" s="155" t="s">
        <v>88</v>
      </c>
      <c r="AY2515" s="16" t="s">
        <v>317</v>
      </c>
      <c r="BE2515" s="156">
        <f>IF(N2515="základná",J2515,0)</f>
        <v>0</v>
      </c>
      <c r="BF2515" s="156">
        <f>IF(N2515="znížená",J2515,0)</f>
        <v>0</v>
      </c>
      <c r="BG2515" s="156">
        <f>IF(N2515="zákl. prenesená",J2515,0)</f>
        <v>0</v>
      </c>
      <c r="BH2515" s="156">
        <f>IF(N2515="zníž. prenesená",J2515,0)</f>
        <v>0</v>
      </c>
      <c r="BI2515" s="156">
        <f>IF(N2515="nulová",J2515,0)</f>
        <v>0</v>
      </c>
      <c r="BJ2515" s="16" t="s">
        <v>88</v>
      </c>
      <c r="BK2515" s="156">
        <f>ROUND(I2515*H2515,2)</f>
        <v>0</v>
      </c>
      <c r="BL2515" s="16" t="s">
        <v>396</v>
      </c>
      <c r="BM2515" s="155" t="s">
        <v>3159</v>
      </c>
    </row>
    <row r="2516" spans="2:65" s="12" customFormat="1" ht="10">
      <c r="B2516" s="157"/>
      <c r="D2516" s="158" t="s">
        <v>328</v>
      </c>
      <c r="E2516" s="159" t="s">
        <v>1</v>
      </c>
      <c r="F2516" s="160" t="s">
        <v>3160</v>
      </c>
      <c r="H2516" s="161">
        <v>9.16</v>
      </c>
      <c r="I2516" s="162"/>
      <c r="L2516" s="157"/>
      <c r="M2516" s="163"/>
      <c r="T2516" s="164"/>
      <c r="AT2516" s="159" t="s">
        <v>328</v>
      </c>
      <c r="AU2516" s="159" t="s">
        <v>88</v>
      </c>
      <c r="AV2516" s="12" t="s">
        <v>88</v>
      </c>
      <c r="AW2516" s="12" t="s">
        <v>31</v>
      </c>
      <c r="AX2516" s="12" t="s">
        <v>76</v>
      </c>
      <c r="AY2516" s="159" t="s">
        <v>317</v>
      </c>
    </row>
    <row r="2517" spans="2:65" s="12" customFormat="1" ht="10">
      <c r="B2517" s="157"/>
      <c r="D2517" s="158" t="s">
        <v>328</v>
      </c>
      <c r="E2517" s="159" t="s">
        <v>1</v>
      </c>
      <c r="F2517" s="160" t="s">
        <v>3161</v>
      </c>
      <c r="H2517" s="161">
        <v>0.3</v>
      </c>
      <c r="I2517" s="162"/>
      <c r="L2517" s="157"/>
      <c r="M2517" s="163"/>
      <c r="T2517" s="164"/>
      <c r="AT2517" s="159" t="s">
        <v>328</v>
      </c>
      <c r="AU2517" s="159" t="s">
        <v>88</v>
      </c>
      <c r="AV2517" s="12" t="s">
        <v>88</v>
      </c>
      <c r="AW2517" s="12" t="s">
        <v>31</v>
      </c>
      <c r="AX2517" s="12" t="s">
        <v>76</v>
      </c>
      <c r="AY2517" s="159" t="s">
        <v>317</v>
      </c>
    </row>
    <row r="2518" spans="2:65" s="13" customFormat="1" ht="10">
      <c r="B2518" s="165"/>
      <c r="D2518" s="158" t="s">
        <v>328</v>
      </c>
      <c r="E2518" s="166" t="s">
        <v>1</v>
      </c>
      <c r="F2518" s="167" t="s">
        <v>331</v>
      </c>
      <c r="H2518" s="168">
        <v>9.4600000000000009</v>
      </c>
      <c r="I2518" s="169"/>
      <c r="L2518" s="165"/>
      <c r="M2518" s="170"/>
      <c r="T2518" s="171"/>
      <c r="AT2518" s="166" t="s">
        <v>328</v>
      </c>
      <c r="AU2518" s="166" t="s">
        <v>88</v>
      </c>
      <c r="AV2518" s="13" t="s">
        <v>92</v>
      </c>
      <c r="AW2518" s="13" t="s">
        <v>31</v>
      </c>
      <c r="AX2518" s="13" t="s">
        <v>76</v>
      </c>
      <c r="AY2518" s="166" t="s">
        <v>317</v>
      </c>
    </row>
    <row r="2519" spans="2:65" s="14" customFormat="1" ht="10">
      <c r="B2519" s="172"/>
      <c r="D2519" s="158" t="s">
        <v>328</v>
      </c>
      <c r="E2519" s="173" t="s">
        <v>1</v>
      </c>
      <c r="F2519" s="174" t="s">
        <v>332</v>
      </c>
      <c r="H2519" s="175">
        <v>9.4600000000000009</v>
      </c>
      <c r="I2519" s="176"/>
      <c r="L2519" s="172"/>
      <c r="M2519" s="177"/>
      <c r="T2519" s="178"/>
      <c r="AT2519" s="173" t="s">
        <v>328</v>
      </c>
      <c r="AU2519" s="173" t="s">
        <v>88</v>
      </c>
      <c r="AV2519" s="14" t="s">
        <v>323</v>
      </c>
      <c r="AW2519" s="14" t="s">
        <v>31</v>
      </c>
      <c r="AX2519" s="14" t="s">
        <v>83</v>
      </c>
      <c r="AY2519" s="173" t="s">
        <v>317</v>
      </c>
    </row>
    <row r="2520" spans="2:65" s="1" customFormat="1" ht="37.75" customHeight="1">
      <c r="B2520" s="142"/>
      <c r="C2520" s="143" t="s">
        <v>3162</v>
      </c>
      <c r="D2520" s="143" t="s">
        <v>319</v>
      </c>
      <c r="E2520" s="144" t="s">
        <v>3163</v>
      </c>
      <c r="F2520" s="145" t="s">
        <v>3164</v>
      </c>
      <c r="G2520" s="146" t="s">
        <v>444</v>
      </c>
      <c r="H2520" s="147">
        <v>120.39</v>
      </c>
      <c r="I2520" s="148"/>
      <c r="J2520" s="149">
        <f>ROUND(I2520*H2520,2)</f>
        <v>0</v>
      </c>
      <c r="K2520" s="150"/>
      <c r="L2520" s="31"/>
      <c r="M2520" s="151" t="s">
        <v>1</v>
      </c>
      <c r="N2520" s="152" t="s">
        <v>42</v>
      </c>
      <c r="P2520" s="153">
        <f>O2520*H2520</f>
        <v>0</v>
      </c>
      <c r="Q2520" s="153">
        <v>3.5190159999999998E-2</v>
      </c>
      <c r="R2520" s="153">
        <f>Q2520*H2520</f>
        <v>4.2365433624</v>
      </c>
      <c r="S2520" s="153">
        <v>0</v>
      </c>
      <c r="T2520" s="154">
        <f>S2520*H2520</f>
        <v>0</v>
      </c>
      <c r="AR2520" s="155" t="s">
        <v>396</v>
      </c>
      <c r="AT2520" s="155" t="s">
        <v>319</v>
      </c>
      <c r="AU2520" s="155" t="s">
        <v>88</v>
      </c>
      <c r="AY2520" s="16" t="s">
        <v>317</v>
      </c>
      <c r="BE2520" s="156">
        <f>IF(N2520="základná",J2520,0)</f>
        <v>0</v>
      </c>
      <c r="BF2520" s="156">
        <f>IF(N2520="znížená",J2520,0)</f>
        <v>0</v>
      </c>
      <c r="BG2520" s="156">
        <f>IF(N2520="zákl. prenesená",J2520,0)</f>
        <v>0</v>
      </c>
      <c r="BH2520" s="156">
        <f>IF(N2520="zníž. prenesená",J2520,0)</f>
        <v>0</v>
      </c>
      <c r="BI2520" s="156">
        <f>IF(N2520="nulová",J2520,0)</f>
        <v>0</v>
      </c>
      <c r="BJ2520" s="16" t="s">
        <v>88</v>
      </c>
      <c r="BK2520" s="156">
        <f>ROUND(I2520*H2520,2)</f>
        <v>0</v>
      </c>
      <c r="BL2520" s="16" t="s">
        <v>396</v>
      </c>
      <c r="BM2520" s="155" t="s">
        <v>3165</v>
      </c>
    </row>
    <row r="2521" spans="2:65" s="12" customFormat="1" ht="10">
      <c r="B2521" s="157"/>
      <c r="D2521" s="158" t="s">
        <v>328</v>
      </c>
      <c r="E2521" s="159" t="s">
        <v>1</v>
      </c>
      <c r="F2521" s="160" t="s">
        <v>3166</v>
      </c>
      <c r="H2521" s="161">
        <v>10.9</v>
      </c>
      <c r="I2521" s="162"/>
      <c r="L2521" s="157"/>
      <c r="M2521" s="163"/>
      <c r="T2521" s="164"/>
      <c r="AT2521" s="159" t="s">
        <v>328</v>
      </c>
      <c r="AU2521" s="159" t="s">
        <v>88</v>
      </c>
      <c r="AV2521" s="12" t="s">
        <v>88</v>
      </c>
      <c r="AW2521" s="12" t="s">
        <v>31</v>
      </c>
      <c r="AX2521" s="12" t="s">
        <v>76</v>
      </c>
      <c r="AY2521" s="159" t="s">
        <v>317</v>
      </c>
    </row>
    <row r="2522" spans="2:65" s="12" customFormat="1" ht="10">
      <c r="B2522" s="157"/>
      <c r="D2522" s="158" t="s">
        <v>328</v>
      </c>
      <c r="E2522" s="159" t="s">
        <v>1</v>
      </c>
      <c r="F2522" s="160" t="s">
        <v>3167</v>
      </c>
      <c r="H2522" s="161">
        <v>45</v>
      </c>
      <c r="I2522" s="162"/>
      <c r="L2522" s="157"/>
      <c r="M2522" s="163"/>
      <c r="T2522" s="164"/>
      <c r="AT2522" s="159" t="s">
        <v>328</v>
      </c>
      <c r="AU2522" s="159" t="s">
        <v>88</v>
      </c>
      <c r="AV2522" s="12" t="s">
        <v>88</v>
      </c>
      <c r="AW2522" s="12" t="s">
        <v>31</v>
      </c>
      <c r="AX2522" s="12" t="s">
        <v>76</v>
      </c>
      <c r="AY2522" s="159" t="s">
        <v>317</v>
      </c>
    </row>
    <row r="2523" spans="2:65" s="12" customFormat="1" ht="10">
      <c r="B2523" s="157"/>
      <c r="D2523" s="158" t="s">
        <v>328</v>
      </c>
      <c r="E2523" s="159" t="s">
        <v>1</v>
      </c>
      <c r="F2523" s="160" t="s">
        <v>3168</v>
      </c>
      <c r="H2523" s="161">
        <v>64.489999999999995</v>
      </c>
      <c r="I2523" s="162"/>
      <c r="L2523" s="157"/>
      <c r="M2523" s="163"/>
      <c r="T2523" s="164"/>
      <c r="AT2523" s="159" t="s">
        <v>328</v>
      </c>
      <c r="AU2523" s="159" t="s">
        <v>88</v>
      </c>
      <c r="AV2523" s="12" t="s">
        <v>88</v>
      </c>
      <c r="AW2523" s="12" t="s">
        <v>31</v>
      </c>
      <c r="AX2523" s="12" t="s">
        <v>76</v>
      </c>
      <c r="AY2523" s="159" t="s">
        <v>317</v>
      </c>
    </row>
    <row r="2524" spans="2:65" s="13" customFormat="1" ht="10">
      <c r="B2524" s="165"/>
      <c r="D2524" s="158" t="s">
        <v>328</v>
      </c>
      <c r="E2524" s="166" t="s">
        <v>1</v>
      </c>
      <c r="F2524" s="167" t="s">
        <v>331</v>
      </c>
      <c r="H2524" s="168">
        <v>120.38999999999999</v>
      </c>
      <c r="I2524" s="169"/>
      <c r="L2524" s="165"/>
      <c r="M2524" s="170"/>
      <c r="T2524" s="171"/>
      <c r="AT2524" s="166" t="s">
        <v>328</v>
      </c>
      <c r="AU2524" s="166" t="s">
        <v>88</v>
      </c>
      <c r="AV2524" s="13" t="s">
        <v>92</v>
      </c>
      <c r="AW2524" s="13" t="s">
        <v>31</v>
      </c>
      <c r="AX2524" s="13" t="s">
        <v>76</v>
      </c>
      <c r="AY2524" s="166" t="s">
        <v>317</v>
      </c>
    </row>
    <row r="2525" spans="2:65" s="14" customFormat="1" ht="10">
      <c r="B2525" s="172"/>
      <c r="D2525" s="158" t="s">
        <v>328</v>
      </c>
      <c r="E2525" s="173" t="s">
        <v>1</v>
      </c>
      <c r="F2525" s="174" t="s">
        <v>332</v>
      </c>
      <c r="H2525" s="175">
        <v>120.38999999999999</v>
      </c>
      <c r="I2525" s="176"/>
      <c r="L2525" s="172"/>
      <c r="M2525" s="177"/>
      <c r="T2525" s="178"/>
      <c r="AT2525" s="173" t="s">
        <v>328</v>
      </c>
      <c r="AU2525" s="173" t="s">
        <v>88</v>
      </c>
      <c r="AV2525" s="14" t="s">
        <v>323</v>
      </c>
      <c r="AW2525" s="14" t="s">
        <v>31</v>
      </c>
      <c r="AX2525" s="14" t="s">
        <v>83</v>
      </c>
      <c r="AY2525" s="173" t="s">
        <v>317</v>
      </c>
    </row>
    <row r="2526" spans="2:65" s="1" customFormat="1" ht="37.75" customHeight="1">
      <c r="B2526" s="142"/>
      <c r="C2526" s="143" t="s">
        <v>3169</v>
      </c>
      <c r="D2526" s="143" t="s">
        <v>319</v>
      </c>
      <c r="E2526" s="144" t="s">
        <v>3170</v>
      </c>
      <c r="F2526" s="145" t="s">
        <v>3171</v>
      </c>
      <c r="G2526" s="146" t="s">
        <v>444</v>
      </c>
      <c r="H2526" s="147">
        <v>206.56</v>
      </c>
      <c r="I2526" s="148"/>
      <c r="J2526" s="149">
        <f>ROUND(I2526*H2526,2)</f>
        <v>0</v>
      </c>
      <c r="K2526" s="150"/>
      <c r="L2526" s="31"/>
      <c r="M2526" s="151" t="s">
        <v>1</v>
      </c>
      <c r="N2526" s="152" t="s">
        <v>42</v>
      </c>
      <c r="P2526" s="153">
        <f>O2526*H2526</f>
        <v>0</v>
      </c>
      <c r="Q2526" s="153">
        <v>4.9365159999999998E-2</v>
      </c>
      <c r="R2526" s="153">
        <f>Q2526*H2526</f>
        <v>10.196867449599999</v>
      </c>
      <c r="S2526" s="153">
        <v>0</v>
      </c>
      <c r="T2526" s="154">
        <f>S2526*H2526</f>
        <v>0</v>
      </c>
      <c r="AR2526" s="155" t="s">
        <v>396</v>
      </c>
      <c r="AT2526" s="155" t="s">
        <v>319</v>
      </c>
      <c r="AU2526" s="155" t="s">
        <v>88</v>
      </c>
      <c r="AY2526" s="16" t="s">
        <v>317</v>
      </c>
      <c r="BE2526" s="156">
        <f>IF(N2526="základná",J2526,0)</f>
        <v>0</v>
      </c>
      <c r="BF2526" s="156">
        <f>IF(N2526="znížená",J2526,0)</f>
        <v>0</v>
      </c>
      <c r="BG2526" s="156">
        <f>IF(N2526="zákl. prenesená",J2526,0)</f>
        <v>0</v>
      </c>
      <c r="BH2526" s="156">
        <f>IF(N2526="zníž. prenesená",J2526,0)</f>
        <v>0</v>
      </c>
      <c r="BI2526" s="156">
        <f>IF(N2526="nulová",J2526,0)</f>
        <v>0</v>
      </c>
      <c r="BJ2526" s="16" t="s">
        <v>88</v>
      </c>
      <c r="BK2526" s="156">
        <f>ROUND(I2526*H2526,2)</f>
        <v>0</v>
      </c>
      <c r="BL2526" s="16" t="s">
        <v>396</v>
      </c>
      <c r="BM2526" s="155" t="s">
        <v>3172</v>
      </c>
    </row>
    <row r="2527" spans="2:65" s="12" customFormat="1" ht="10">
      <c r="B2527" s="157"/>
      <c r="D2527" s="158" t="s">
        <v>328</v>
      </c>
      <c r="E2527" s="159" t="s">
        <v>1</v>
      </c>
      <c r="F2527" s="160" t="s">
        <v>3173</v>
      </c>
      <c r="H2527" s="161">
        <v>78.59</v>
      </c>
      <c r="I2527" s="162"/>
      <c r="L2527" s="157"/>
      <c r="M2527" s="163"/>
      <c r="T2527" s="164"/>
      <c r="AT2527" s="159" t="s">
        <v>328</v>
      </c>
      <c r="AU2527" s="159" t="s">
        <v>88</v>
      </c>
      <c r="AV2527" s="12" t="s">
        <v>88</v>
      </c>
      <c r="AW2527" s="12" t="s">
        <v>31</v>
      </c>
      <c r="AX2527" s="12" t="s">
        <v>76</v>
      </c>
      <c r="AY2527" s="159" t="s">
        <v>317</v>
      </c>
    </row>
    <row r="2528" spans="2:65" s="12" customFormat="1" ht="10">
      <c r="B2528" s="157"/>
      <c r="D2528" s="158" t="s">
        <v>328</v>
      </c>
      <c r="E2528" s="159" t="s">
        <v>1</v>
      </c>
      <c r="F2528" s="160" t="s">
        <v>3174</v>
      </c>
      <c r="H2528" s="161">
        <v>127.97</v>
      </c>
      <c r="I2528" s="162"/>
      <c r="L2528" s="157"/>
      <c r="M2528" s="163"/>
      <c r="T2528" s="164"/>
      <c r="AT2528" s="159" t="s">
        <v>328</v>
      </c>
      <c r="AU2528" s="159" t="s">
        <v>88</v>
      </c>
      <c r="AV2528" s="12" t="s">
        <v>88</v>
      </c>
      <c r="AW2528" s="12" t="s">
        <v>31</v>
      </c>
      <c r="AX2528" s="12" t="s">
        <v>76</v>
      </c>
      <c r="AY2528" s="159" t="s">
        <v>317</v>
      </c>
    </row>
    <row r="2529" spans="2:65" s="13" customFormat="1" ht="10">
      <c r="B2529" s="165"/>
      <c r="D2529" s="158" t="s">
        <v>328</v>
      </c>
      <c r="E2529" s="166" t="s">
        <v>1</v>
      </c>
      <c r="F2529" s="167" t="s">
        <v>331</v>
      </c>
      <c r="H2529" s="168">
        <v>206.56</v>
      </c>
      <c r="I2529" s="169"/>
      <c r="L2529" s="165"/>
      <c r="M2529" s="170"/>
      <c r="T2529" s="171"/>
      <c r="AT2529" s="166" t="s">
        <v>328</v>
      </c>
      <c r="AU2529" s="166" t="s">
        <v>88</v>
      </c>
      <c r="AV2529" s="13" t="s">
        <v>92</v>
      </c>
      <c r="AW2529" s="13" t="s">
        <v>31</v>
      </c>
      <c r="AX2529" s="13" t="s">
        <v>76</v>
      </c>
      <c r="AY2529" s="166" t="s">
        <v>317</v>
      </c>
    </row>
    <row r="2530" spans="2:65" s="14" customFormat="1" ht="10">
      <c r="B2530" s="172"/>
      <c r="D2530" s="158" t="s">
        <v>328</v>
      </c>
      <c r="E2530" s="173" t="s">
        <v>1</v>
      </c>
      <c r="F2530" s="174" t="s">
        <v>332</v>
      </c>
      <c r="H2530" s="175">
        <v>206.56</v>
      </c>
      <c r="I2530" s="176"/>
      <c r="L2530" s="172"/>
      <c r="M2530" s="177"/>
      <c r="T2530" s="178"/>
      <c r="AT2530" s="173" t="s">
        <v>328</v>
      </c>
      <c r="AU2530" s="173" t="s">
        <v>88</v>
      </c>
      <c r="AV2530" s="14" t="s">
        <v>323</v>
      </c>
      <c r="AW2530" s="14" t="s">
        <v>31</v>
      </c>
      <c r="AX2530" s="14" t="s">
        <v>83</v>
      </c>
      <c r="AY2530" s="173" t="s">
        <v>317</v>
      </c>
    </row>
    <row r="2531" spans="2:65" s="1" customFormat="1" ht="62.75" customHeight="1">
      <c r="B2531" s="142"/>
      <c r="C2531" s="143" t="s">
        <v>3175</v>
      </c>
      <c r="D2531" s="143" t="s">
        <v>319</v>
      </c>
      <c r="E2531" s="144" t="s">
        <v>3176</v>
      </c>
      <c r="F2531" s="145" t="s">
        <v>3177</v>
      </c>
      <c r="G2531" s="146" t="s">
        <v>444</v>
      </c>
      <c r="H2531" s="147">
        <v>3845.87</v>
      </c>
      <c r="I2531" s="148"/>
      <c r="J2531" s="149">
        <f>ROUND(I2531*H2531,2)</f>
        <v>0</v>
      </c>
      <c r="K2531" s="150"/>
      <c r="L2531" s="31"/>
      <c r="M2531" s="151" t="s">
        <v>1</v>
      </c>
      <c r="N2531" s="152" t="s">
        <v>42</v>
      </c>
      <c r="P2531" s="153">
        <f>O2531*H2531</f>
        <v>0</v>
      </c>
      <c r="Q2531" s="153">
        <v>1.1632400000000001E-3</v>
      </c>
      <c r="R2531" s="153">
        <f>Q2531*H2531</f>
        <v>4.4736698188000004</v>
      </c>
      <c r="S2531" s="153">
        <v>0</v>
      </c>
      <c r="T2531" s="154">
        <f>S2531*H2531</f>
        <v>0</v>
      </c>
      <c r="AR2531" s="155" t="s">
        <v>396</v>
      </c>
      <c r="AT2531" s="155" t="s">
        <v>319</v>
      </c>
      <c r="AU2531" s="155" t="s">
        <v>88</v>
      </c>
      <c r="AY2531" s="16" t="s">
        <v>317</v>
      </c>
      <c r="BE2531" s="156">
        <f>IF(N2531="základná",J2531,0)</f>
        <v>0</v>
      </c>
      <c r="BF2531" s="156">
        <f>IF(N2531="znížená",J2531,0)</f>
        <v>0</v>
      </c>
      <c r="BG2531" s="156">
        <f>IF(N2531="zákl. prenesená",J2531,0)</f>
        <v>0</v>
      </c>
      <c r="BH2531" s="156">
        <f>IF(N2531="zníž. prenesená",J2531,0)</f>
        <v>0</v>
      </c>
      <c r="BI2531" s="156">
        <f>IF(N2531="nulová",J2531,0)</f>
        <v>0</v>
      </c>
      <c r="BJ2531" s="16" t="s">
        <v>88</v>
      </c>
      <c r="BK2531" s="156">
        <f>ROUND(I2531*H2531,2)</f>
        <v>0</v>
      </c>
      <c r="BL2531" s="16" t="s">
        <v>396</v>
      </c>
      <c r="BM2531" s="155" t="s">
        <v>3178</v>
      </c>
    </row>
    <row r="2532" spans="2:65" s="12" customFormat="1" ht="10">
      <c r="B2532" s="157"/>
      <c r="D2532" s="158" t="s">
        <v>328</v>
      </c>
      <c r="E2532" s="159" t="s">
        <v>1</v>
      </c>
      <c r="F2532" s="160" t="s">
        <v>3179</v>
      </c>
      <c r="H2532" s="161">
        <v>630.84</v>
      </c>
      <c r="I2532" s="162"/>
      <c r="L2532" s="157"/>
      <c r="M2532" s="163"/>
      <c r="T2532" s="164"/>
      <c r="AT2532" s="159" t="s">
        <v>328</v>
      </c>
      <c r="AU2532" s="159" t="s">
        <v>88</v>
      </c>
      <c r="AV2532" s="12" t="s">
        <v>88</v>
      </c>
      <c r="AW2532" s="12" t="s">
        <v>31</v>
      </c>
      <c r="AX2532" s="12" t="s">
        <v>76</v>
      </c>
      <c r="AY2532" s="159" t="s">
        <v>317</v>
      </c>
    </row>
    <row r="2533" spans="2:65" s="13" customFormat="1" ht="10">
      <c r="B2533" s="165"/>
      <c r="D2533" s="158" t="s">
        <v>328</v>
      </c>
      <c r="E2533" s="166" t="s">
        <v>1</v>
      </c>
      <c r="F2533" s="167" t="s">
        <v>1248</v>
      </c>
      <c r="H2533" s="168">
        <v>630.84</v>
      </c>
      <c r="I2533" s="169"/>
      <c r="L2533" s="165"/>
      <c r="M2533" s="170"/>
      <c r="T2533" s="171"/>
      <c r="AT2533" s="166" t="s">
        <v>328</v>
      </c>
      <c r="AU2533" s="166" t="s">
        <v>88</v>
      </c>
      <c r="AV2533" s="13" t="s">
        <v>92</v>
      </c>
      <c r="AW2533" s="13" t="s">
        <v>31</v>
      </c>
      <c r="AX2533" s="13" t="s">
        <v>76</v>
      </c>
      <c r="AY2533" s="166" t="s">
        <v>317</v>
      </c>
    </row>
    <row r="2534" spans="2:65" s="12" customFormat="1" ht="10">
      <c r="B2534" s="157"/>
      <c r="D2534" s="158" t="s">
        <v>328</v>
      </c>
      <c r="E2534" s="159" t="s">
        <v>1</v>
      </c>
      <c r="F2534" s="160" t="s">
        <v>3180</v>
      </c>
      <c r="H2534" s="161">
        <v>1093.19</v>
      </c>
      <c r="I2534" s="162"/>
      <c r="L2534" s="157"/>
      <c r="M2534" s="163"/>
      <c r="T2534" s="164"/>
      <c r="AT2534" s="159" t="s">
        <v>328</v>
      </c>
      <c r="AU2534" s="159" t="s">
        <v>88</v>
      </c>
      <c r="AV2534" s="12" t="s">
        <v>88</v>
      </c>
      <c r="AW2534" s="12" t="s">
        <v>31</v>
      </c>
      <c r="AX2534" s="12" t="s">
        <v>76</v>
      </c>
      <c r="AY2534" s="159" t="s">
        <v>317</v>
      </c>
    </row>
    <row r="2535" spans="2:65" s="13" customFormat="1" ht="10">
      <c r="B2535" s="165"/>
      <c r="D2535" s="158" t="s">
        <v>328</v>
      </c>
      <c r="E2535" s="166" t="s">
        <v>1</v>
      </c>
      <c r="F2535" s="167" t="s">
        <v>1251</v>
      </c>
      <c r="H2535" s="168">
        <v>1093.19</v>
      </c>
      <c r="I2535" s="169"/>
      <c r="L2535" s="165"/>
      <c r="M2535" s="170"/>
      <c r="T2535" s="171"/>
      <c r="AT2535" s="166" t="s">
        <v>328</v>
      </c>
      <c r="AU2535" s="166" t="s">
        <v>88</v>
      </c>
      <c r="AV2535" s="13" t="s">
        <v>92</v>
      </c>
      <c r="AW2535" s="13" t="s">
        <v>31</v>
      </c>
      <c r="AX2535" s="13" t="s">
        <v>76</v>
      </c>
      <c r="AY2535" s="166" t="s">
        <v>317</v>
      </c>
    </row>
    <row r="2536" spans="2:65" s="12" customFormat="1" ht="10">
      <c r="B2536" s="157"/>
      <c r="D2536" s="158" t="s">
        <v>328</v>
      </c>
      <c r="E2536" s="159" t="s">
        <v>1</v>
      </c>
      <c r="F2536" s="160" t="s">
        <v>3181</v>
      </c>
      <c r="H2536" s="161">
        <v>1287.48</v>
      </c>
      <c r="I2536" s="162"/>
      <c r="L2536" s="157"/>
      <c r="M2536" s="163"/>
      <c r="T2536" s="164"/>
      <c r="AT2536" s="159" t="s">
        <v>328</v>
      </c>
      <c r="AU2536" s="159" t="s">
        <v>88</v>
      </c>
      <c r="AV2536" s="12" t="s">
        <v>88</v>
      </c>
      <c r="AW2536" s="12" t="s">
        <v>31</v>
      </c>
      <c r="AX2536" s="12" t="s">
        <v>76</v>
      </c>
      <c r="AY2536" s="159" t="s">
        <v>317</v>
      </c>
    </row>
    <row r="2537" spans="2:65" s="13" customFormat="1" ht="10">
      <c r="B2537" s="165"/>
      <c r="D2537" s="158" t="s">
        <v>328</v>
      </c>
      <c r="E2537" s="166" t="s">
        <v>1</v>
      </c>
      <c r="F2537" s="167" t="s">
        <v>3182</v>
      </c>
      <c r="H2537" s="168">
        <v>1287.48</v>
      </c>
      <c r="I2537" s="169"/>
      <c r="L2537" s="165"/>
      <c r="M2537" s="170"/>
      <c r="T2537" s="171"/>
      <c r="AT2537" s="166" t="s">
        <v>328</v>
      </c>
      <c r="AU2537" s="166" t="s">
        <v>88</v>
      </c>
      <c r="AV2537" s="13" t="s">
        <v>92</v>
      </c>
      <c r="AW2537" s="13" t="s">
        <v>31</v>
      </c>
      <c r="AX2537" s="13" t="s">
        <v>76</v>
      </c>
      <c r="AY2537" s="166" t="s">
        <v>317</v>
      </c>
    </row>
    <row r="2538" spans="2:65" s="12" customFormat="1" ht="10">
      <c r="B2538" s="157"/>
      <c r="D2538" s="158" t="s">
        <v>328</v>
      </c>
      <c r="E2538" s="159" t="s">
        <v>1</v>
      </c>
      <c r="F2538" s="160" t="s">
        <v>3183</v>
      </c>
      <c r="H2538" s="161">
        <v>834.36</v>
      </c>
      <c r="I2538" s="162"/>
      <c r="L2538" s="157"/>
      <c r="M2538" s="163"/>
      <c r="T2538" s="164"/>
      <c r="AT2538" s="159" t="s">
        <v>328</v>
      </c>
      <c r="AU2538" s="159" t="s">
        <v>88</v>
      </c>
      <c r="AV2538" s="12" t="s">
        <v>88</v>
      </c>
      <c r="AW2538" s="12" t="s">
        <v>31</v>
      </c>
      <c r="AX2538" s="12" t="s">
        <v>76</v>
      </c>
      <c r="AY2538" s="159" t="s">
        <v>317</v>
      </c>
    </row>
    <row r="2539" spans="2:65" s="13" customFormat="1" ht="10">
      <c r="B2539" s="165"/>
      <c r="D2539" s="158" t="s">
        <v>328</v>
      </c>
      <c r="E2539" s="166" t="s">
        <v>1</v>
      </c>
      <c r="F2539" s="167" t="s">
        <v>3184</v>
      </c>
      <c r="H2539" s="168">
        <v>834.36</v>
      </c>
      <c r="I2539" s="169"/>
      <c r="L2539" s="165"/>
      <c r="M2539" s="170"/>
      <c r="T2539" s="171"/>
      <c r="AT2539" s="166" t="s">
        <v>328</v>
      </c>
      <c r="AU2539" s="166" t="s">
        <v>88</v>
      </c>
      <c r="AV2539" s="13" t="s">
        <v>92</v>
      </c>
      <c r="AW2539" s="13" t="s">
        <v>31</v>
      </c>
      <c r="AX2539" s="13" t="s">
        <v>76</v>
      </c>
      <c r="AY2539" s="166" t="s">
        <v>317</v>
      </c>
    </row>
    <row r="2540" spans="2:65" s="14" customFormat="1" ht="10">
      <c r="B2540" s="172"/>
      <c r="D2540" s="158" t="s">
        <v>328</v>
      </c>
      <c r="E2540" s="173" t="s">
        <v>1</v>
      </c>
      <c r="F2540" s="174" t="s">
        <v>332</v>
      </c>
      <c r="H2540" s="175">
        <v>3845.8700000000003</v>
      </c>
      <c r="I2540" s="176"/>
      <c r="L2540" s="172"/>
      <c r="M2540" s="177"/>
      <c r="T2540" s="178"/>
      <c r="AT2540" s="173" t="s">
        <v>328</v>
      </c>
      <c r="AU2540" s="173" t="s">
        <v>88</v>
      </c>
      <c r="AV2540" s="14" t="s">
        <v>323</v>
      </c>
      <c r="AW2540" s="14" t="s">
        <v>31</v>
      </c>
      <c r="AX2540" s="14" t="s">
        <v>83</v>
      </c>
      <c r="AY2540" s="173" t="s">
        <v>317</v>
      </c>
    </row>
    <row r="2541" spans="2:65" s="1" customFormat="1" ht="62.75" customHeight="1">
      <c r="B2541" s="142"/>
      <c r="C2541" s="143" t="s">
        <v>3185</v>
      </c>
      <c r="D2541" s="143" t="s">
        <v>319</v>
      </c>
      <c r="E2541" s="144" t="s">
        <v>3186</v>
      </c>
      <c r="F2541" s="145" t="s">
        <v>3187</v>
      </c>
      <c r="G2541" s="146" t="s">
        <v>444</v>
      </c>
      <c r="H2541" s="147">
        <v>525.76</v>
      </c>
      <c r="I2541" s="148"/>
      <c r="J2541" s="149">
        <f>ROUND(I2541*H2541,2)</f>
        <v>0</v>
      </c>
      <c r="K2541" s="150"/>
      <c r="L2541" s="31"/>
      <c r="M2541" s="151" t="s">
        <v>1</v>
      </c>
      <c r="N2541" s="152" t="s">
        <v>42</v>
      </c>
      <c r="P2541" s="153">
        <f>O2541*H2541</f>
        <v>0</v>
      </c>
      <c r="Q2541" s="153">
        <v>1.16E-3</v>
      </c>
      <c r="R2541" s="153">
        <f>Q2541*H2541</f>
        <v>0.60988160000000002</v>
      </c>
      <c r="S2541" s="153">
        <v>0</v>
      </c>
      <c r="T2541" s="154">
        <f>S2541*H2541</f>
        <v>0</v>
      </c>
      <c r="AR2541" s="155" t="s">
        <v>396</v>
      </c>
      <c r="AT2541" s="155" t="s">
        <v>319</v>
      </c>
      <c r="AU2541" s="155" t="s">
        <v>88</v>
      </c>
      <c r="AY2541" s="16" t="s">
        <v>317</v>
      </c>
      <c r="BE2541" s="156">
        <f>IF(N2541="základná",J2541,0)</f>
        <v>0</v>
      </c>
      <c r="BF2541" s="156">
        <f>IF(N2541="znížená",J2541,0)</f>
        <v>0</v>
      </c>
      <c r="BG2541" s="156">
        <f>IF(N2541="zákl. prenesená",J2541,0)</f>
        <v>0</v>
      </c>
      <c r="BH2541" s="156">
        <f>IF(N2541="zníž. prenesená",J2541,0)</f>
        <v>0</v>
      </c>
      <c r="BI2541" s="156">
        <f>IF(N2541="nulová",J2541,0)</f>
        <v>0</v>
      </c>
      <c r="BJ2541" s="16" t="s">
        <v>88</v>
      </c>
      <c r="BK2541" s="156">
        <f>ROUND(I2541*H2541,2)</f>
        <v>0</v>
      </c>
      <c r="BL2541" s="16" t="s">
        <v>396</v>
      </c>
      <c r="BM2541" s="155" t="s">
        <v>3188</v>
      </c>
    </row>
    <row r="2542" spans="2:65" s="12" customFormat="1" ht="10">
      <c r="B2542" s="157"/>
      <c r="D2542" s="158" t="s">
        <v>328</v>
      </c>
      <c r="E2542" s="159" t="s">
        <v>1</v>
      </c>
      <c r="F2542" s="160" t="s">
        <v>3189</v>
      </c>
      <c r="H2542" s="161">
        <v>235.75</v>
      </c>
      <c r="I2542" s="162"/>
      <c r="L2542" s="157"/>
      <c r="M2542" s="163"/>
      <c r="T2542" s="164"/>
      <c r="AT2542" s="159" t="s">
        <v>328</v>
      </c>
      <c r="AU2542" s="159" t="s">
        <v>88</v>
      </c>
      <c r="AV2542" s="12" t="s">
        <v>88</v>
      </c>
      <c r="AW2542" s="12" t="s">
        <v>31</v>
      </c>
      <c r="AX2542" s="12" t="s">
        <v>76</v>
      </c>
      <c r="AY2542" s="159" t="s">
        <v>317</v>
      </c>
    </row>
    <row r="2543" spans="2:65" s="12" customFormat="1" ht="10">
      <c r="B2543" s="157"/>
      <c r="D2543" s="158" t="s">
        <v>328</v>
      </c>
      <c r="E2543" s="159" t="s">
        <v>1</v>
      </c>
      <c r="F2543" s="160" t="s">
        <v>3190</v>
      </c>
      <c r="H2543" s="161">
        <v>153.56</v>
      </c>
      <c r="I2543" s="162"/>
      <c r="L2543" s="157"/>
      <c r="M2543" s="163"/>
      <c r="T2543" s="164"/>
      <c r="AT2543" s="159" t="s">
        <v>328</v>
      </c>
      <c r="AU2543" s="159" t="s">
        <v>88</v>
      </c>
      <c r="AV2543" s="12" t="s">
        <v>88</v>
      </c>
      <c r="AW2543" s="12" t="s">
        <v>31</v>
      </c>
      <c r="AX2543" s="12" t="s">
        <v>76</v>
      </c>
      <c r="AY2543" s="159" t="s">
        <v>317</v>
      </c>
    </row>
    <row r="2544" spans="2:65" s="12" customFormat="1" ht="10">
      <c r="B2544" s="157"/>
      <c r="D2544" s="158" t="s">
        <v>328</v>
      </c>
      <c r="E2544" s="159" t="s">
        <v>1</v>
      </c>
      <c r="F2544" s="160" t="s">
        <v>3191</v>
      </c>
      <c r="H2544" s="161">
        <v>52.67</v>
      </c>
      <c r="I2544" s="162"/>
      <c r="L2544" s="157"/>
      <c r="M2544" s="163"/>
      <c r="T2544" s="164"/>
      <c r="AT2544" s="159" t="s">
        <v>328</v>
      </c>
      <c r="AU2544" s="159" t="s">
        <v>88</v>
      </c>
      <c r="AV2544" s="12" t="s">
        <v>88</v>
      </c>
      <c r="AW2544" s="12" t="s">
        <v>31</v>
      </c>
      <c r="AX2544" s="12" t="s">
        <v>76</v>
      </c>
      <c r="AY2544" s="159" t="s">
        <v>317</v>
      </c>
    </row>
    <row r="2545" spans="2:65" s="12" customFormat="1" ht="10">
      <c r="B2545" s="157"/>
      <c r="D2545" s="158" t="s">
        <v>328</v>
      </c>
      <c r="E2545" s="159" t="s">
        <v>1</v>
      </c>
      <c r="F2545" s="160" t="s">
        <v>3192</v>
      </c>
      <c r="H2545" s="161">
        <v>83.78</v>
      </c>
      <c r="I2545" s="162"/>
      <c r="L2545" s="157"/>
      <c r="M2545" s="163"/>
      <c r="T2545" s="164"/>
      <c r="AT2545" s="159" t="s">
        <v>328</v>
      </c>
      <c r="AU2545" s="159" t="s">
        <v>88</v>
      </c>
      <c r="AV2545" s="12" t="s">
        <v>88</v>
      </c>
      <c r="AW2545" s="12" t="s">
        <v>31</v>
      </c>
      <c r="AX2545" s="12" t="s">
        <v>76</v>
      </c>
      <c r="AY2545" s="159" t="s">
        <v>317</v>
      </c>
    </row>
    <row r="2546" spans="2:65" s="13" customFormat="1" ht="10">
      <c r="B2546" s="165"/>
      <c r="D2546" s="158" t="s">
        <v>328</v>
      </c>
      <c r="E2546" s="166" t="s">
        <v>1</v>
      </c>
      <c r="F2546" s="167" t="s">
        <v>331</v>
      </c>
      <c r="H2546" s="168">
        <v>525.76</v>
      </c>
      <c r="I2546" s="169"/>
      <c r="L2546" s="165"/>
      <c r="M2546" s="170"/>
      <c r="T2546" s="171"/>
      <c r="AT2546" s="166" t="s">
        <v>328</v>
      </c>
      <c r="AU2546" s="166" t="s">
        <v>88</v>
      </c>
      <c r="AV2546" s="13" t="s">
        <v>92</v>
      </c>
      <c r="AW2546" s="13" t="s">
        <v>31</v>
      </c>
      <c r="AX2546" s="13" t="s">
        <v>76</v>
      </c>
      <c r="AY2546" s="166" t="s">
        <v>317</v>
      </c>
    </row>
    <row r="2547" spans="2:65" s="14" customFormat="1" ht="10">
      <c r="B2547" s="172"/>
      <c r="D2547" s="158" t="s">
        <v>328</v>
      </c>
      <c r="E2547" s="173" t="s">
        <v>1</v>
      </c>
      <c r="F2547" s="174" t="s">
        <v>332</v>
      </c>
      <c r="H2547" s="175">
        <v>525.76</v>
      </c>
      <c r="I2547" s="176"/>
      <c r="L2547" s="172"/>
      <c r="M2547" s="177"/>
      <c r="T2547" s="178"/>
      <c r="AT2547" s="173" t="s">
        <v>328</v>
      </c>
      <c r="AU2547" s="173" t="s">
        <v>88</v>
      </c>
      <c r="AV2547" s="14" t="s">
        <v>323</v>
      </c>
      <c r="AW2547" s="14" t="s">
        <v>31</v>
      </c>
      <c r="AX2547" s="14" t="s">
        <v>83</v>
      </c>
      <c r="AY2547" s="173" t="s">
        <v>317</v>
      </c>
    </row>
    <row r="2548" spans="2:65" s="1" customFormat="1" ht="66.75" customHeight="1">
      <c r="B2548" s="142"/>
      <c r="C2548" s="143" t="s">
        <v>3193</v>
      </c>
      <c r="D2548" s="143" t="s">
        <v>319</v>
      </c>
      <c r="E2548" s="144" t="s">
        <v>3194</v>
      </c>
      <c r="F2548" s="145" t="s">
        <v>3195</v>
      </c>
      <c r="G2548" s="146" t="s">
        <v>444</v>
      </c>
      <c r="H2548" s="147">
        <v>620.77</v>
      </c>
      <c r="I2548" s="148"/>
      <c r="J2548" s="149">
        <f>ROUND(I2548*H2548,2)</f>
        <v>0</v>
      </c>
      <c r="K2548" s="150"/>
      <c r="L2548" s="31"/>
      <c r="M2548" s="151" t="s">
        <v>1</v>
      </c>
      <c r="N2548" s="152" t="s">
        <v>42</v>
      </c>
      <c r="P2548" s="153">
        <f>O2548*H2548</f>
        <v>0</v>
      </c>
      <c r="Q2548" s="153">
        <v>1.16E-3</v>
      </c>
      <c r="R2548" s="153">
        <f>Q2548*H2548</f>
        <v>0.72009319999999999</v>
      </c>
      <c r="S2548" s="153">
        <v>0</v>
      </c>
      <c r="T2548" s="154">
        <f>S2548*H2548</f>
        <v>0</v>
      </c>
      <c r="AR2548" s="155" t="s">
        <v>396</v>
      </c>
      <c r="AT2548" s="155" t="s">
        <v>319</v>
      </c>
      <c r="AU2548" s="155" t="s">
        <v>88</v>
      </c>
      <c r="AY2548" s="16" t="s">
        <v>317</v>
      </c>
      <c r="BE2548" s="156">
        <f>IF(N2548="základná",J2548,0)</f>
        <v>0</v>
      </c>
      <c r="BF2548" s="156">
        <f>IF(N2548="znížená",J2548,0)</f>
        <v>0</v>
      </c>
      <c r="BG2548" s="156">
        <f>IF(N2548="zákl. prenesená",J2548,0)</f>
        <v>0</v>
      </c>
      <c r="BH2548" s="156">
        <f>IF(N2548="zníž. prenesená",J2548,0)</f>
        <v>0</v>
      </c>
      <c r="BI2548" s="156">
        <f>IF(N2548="nulová",J2548,0)</f>
        <v>0</v>
      </c>
      <c r="BJ2548" s="16" t="s">
        <v>88</v>
      </c>
      <c r="BK2548" s="156">
        <f>ROUND(I2548*H2548,2)</f>
        <v>0</v>
      </c>
      <c r="BL2548" s="16" t="s">
        <v>396</v>
      </c>
      <c r="BM2548" s="155" t="s">
        <v>3196</v>
      </c>
    </row>
    <row r="2549" spans="2:65" s="12" customFormat="1" ht="10">
      <c r="B2549" s="157"/>
      <c r="D2549" s="158" t="s">
        <v>328</v>
      </c>
      <c r="E2549" s="159" t="s">
        <v>1</v>
      </c>
      <c r="F2549" s="160" t="s">
        <v>3197</v>
      </c>
      <c r="H2549" s="161">
        <v>152.28</v>
      </c>
      <c r="I2549" s="162"/>
      <c r="L2549" s="157"/>
      <c r="M2549" s="163"/>
      <c r="T2549" s="164"/>
      <c r="AT2549" s="159" t="s">
        <v>328</v>
      </c>
      <c r="AU2549" s="159" t="s">
        <v>88</v>
      </c>
      <c r="AV2549" s="12" t="s">
        <v>88</v>
      </c>
      <c r="AW2549" s="12" t="s">
        <v>31</v>
      </c>
      <c r="AX2549" s="12" t="s">
        <v>76</v>
      </c>
      <c r="AY2549" s="159" t="s">
        <v>317</v>
      </c>
    </row>
    <row r="2550" spans="2:65" s="12" customFormat="1" ht="10">
      <c r="B2550" s="157"/>
      <c r="D2550" s="158" t="s">
        <v>328</v>
      </c>
      <c r="E2550" s="159" t="s">
        <v>1</v>
      </c>
      <c r="F2550" s="160" t="s">
        <v>3198</v>
      </c>
      <c r="H2550" s="161">
        <v>190.22</v>
      </c>
      <c r="I2550" s="162"/>
      <c r="L2550" s="157"/>
      <c r="M2550" s="163"/>
      <c r="T2550" s="164"/>
      <c r="AT2550" s="159" t="s">
        <v>328</v>
      </c>
      <c r="AU2550" s="159" t="s">
        <v>88</v>
      </c>
      <c r="AV2550" s="12" t="s">
        <v>88</v>
      </c>
      <c r="AW2550" s="12" t="s">
        <v>31</v>
      </c>
      <c r="AX2550" s="12" t="s">
        <v>76</v>
      </c>
      <c r="AY2550" s="159" t="s">
        <v>317</v>
      </c>
    </row>
    <row r="2551" spans="2:65" s="12" customFormat="1" ht="10">
      <c r="B2551" s="157"/>
      <c r="D2551" s="158" t="s">
        <v>328</v>
      </c>
      <c r="E2551" s="159" t="s">
        <v>1</v>
      </c>
      <c r="F2551" s="160" t="s">
        <v>3199</v>
      </c>
      <c r="H2551" s="161">
        <v>119.98</v>
      </c>
      <c r="I2551" s="162"/>
      <c r="L2551" s="157"/>
      <c r="M2551" s="163"/>
      <c r="T2551" s="164"/>
      <c r="AT2551" s="159" t="s">
        <v>328</v>
      </c>
      <c r="AU2551" s="159" t="s">
        <v>88</v>
      </c>
      <c r="AV2551" s="12" t="s">
        <v>88</v>
      </c>
      <c r="AW2551" s="12" t="s">
        <v>31</v>
      </c>
      <c r="AX2551" s="12" t="s">
        <v>76</v>
      </c>
      <c r="AY2551" s="159" t="s">
        <v>317</v>
      </c>
    </row>
    <row r="2552" spans="2:65" s="12" customFormat="1" ht="10">
      <c r="B2552" s="157"/>
      <c r="D2552" s="158" t="s">
        <v>328</v>
      </c>
      <c r="E2552" s="159" t="s">
        <v>1</v>
      </c>
      <c r="F2552" s="160" t="s">
        <v>3200</v>
      </c>
      <c r="H2552" s="161">
        <v>158.29</v>
      </c>
      <c r="I2552" s="162"/>
      <c r="L2552" s="157"/>
      <c r="M2552" s="163"/>
      <c r="T2552" s="164"/>
      <c r="AT2552" s="159" t="s">
        <v>328</v>
      </c>
      <c r="AU2552" s="159" t="s">
        <v>88</v>
      </c>
      <c r="AV2552" s="12" t="s">
        <v>88</v>
      </c>
      <c r="AW2552" s="12" t="s">
        <v>31</v>
      </c>
      <c r="AX2552" s="12" t="s">
        <v>76</v>
      </c>
      <c r="AY2552" s="159" t="s">
        <v>317</v>
      </c>
    </row>
    <row r="2553" spans="2:65" s="13" customFormat="1" ht="10">
      <c r="B2553" s="165"/>
      <c r="D2553" s="158" t="s">
        <v>328</v>
      </c>
      <c r="E2553" s="166" t="s">
        <v>1</v>
      </c>
      <c r="F2553" s="167" t="s">
        <v>331</v>
      </c>
      <c r="H2553" s="168">
        <v>620.77</v>
      </c>
      <c r="I2553" s="169"/>
      <c r="L2553" s="165"/>
      <c r="M2553" s="170"/>
      <c r="T2553" s="171"/>
      <c r="AT2553" s="166" t="s">
        <v>328</v>
      </c>
      <c r="AU2553" s="166" t="s">
        <v>88</v>
      </c>
      <c r="AV2553" s="13" t="s">
        <v>92</v>
      </c>
      <c r="AW2553" s="13" t="s">
        <v>31</v>
      </c>
      <c r="AX2553" s="13" t="s">
        <v>76</v>
      </c>
      <c r="AY2553" s="166" t="s">
        <v>317</v>
      </c>
    </row>
    <row r="2554" spans="2:65" s="14" customFormat="1" ht="10">
      <c r="B2554" s="172"/>
      <c r="D2554" s="158" t="s">
        <v>328</v>
      </c>
      <c r="E2554" s="173" t="s">
        <v>1</v>
      </c>
      <c r="F2554" s="174" t="s">
        <v>332</v>
      </c>
      <c r="H2554" s="175">
        <v>620.77</v>
      </c>
      <c r="I2554" s="176"/>
      <c r="L2554" s="172"/>
      <c r="M2554" s="177"/>
      <c r="T2554" s="178"/>
      <c r="AT2554" s="173" t="s">
        <v>328</v>
      </c>
      <c r="AU2554" s="173" t="s">
        <v>88</v>
      </c>
      <c r="AV2554" s="14" t="s">
        <v>323</v>
      </c>
      <c r="AW2554" s="14" t="s">
        <v>31</v>
      </c>
      <c r="AX2554" s="14" t="s">
        <v>83</v>
      </c>
      <c r="AY2554" s="173" t="s">
        <v>317</v>
      </c>
    </row>
    <row r="2555" spans="2:65" s="1" customFormat="1" ht="66.75" customHeight="1">
      <c r="B2555" s="142"/>
      <c r="C2555" s="143" t="s">
        <v>3201</v>
      </c>
      <c r="D2555" s="143" t="s">
        <v>319</v>
      </c>
      <c r="E2555" s="144" t="s">
        <v>3202</v>
      </c>
      <c r="F2555" s="145" t="s">
        <v>3203</v>
      </c>
      <c r="G2555" s="146" t="s">
        <v>444</v>
      </c>
      <c r="H2555" s="147">
        <v>422.29</v>
      </c>
      <c r="I2555" s="148"/>
      <c r="J2555" s="149">
        <f>ROUND(I2555*H2555,2)</f>
        <v>0</v>
      </c>
      <c r="K2555" s="150"/>
      <c r="L2555" s="31"/>
      <c r="M2555" s="151" t="s">
        <v>1</v>
      </c>
      <c r="N2555" s="152" t="s">
        <v>42</v>
      </c>
      <c r="P2555" s="153">
        <f>O2555*H2555</f>
        <v>0</v>
      </c>
      <c r="Q2555" s="153">
        <v>1.16E-3</v>
      </c>
      <c r="R2555" s="153">
        <f>Q2555*H2555</f>
        <v>0.48985640000000003</v>
      </c>
      <c r="S2555" s="153">
        <v>0</v>
      </c>
      <c r="T2555" s="154">
        <f>S2555*H2555</f>
        <v>0</v>
      </c>
      <c r="AR2555" s="155" t="s">
        <v>396</v>
      </c>
      <c r="AT2555" s="155" t="s">
        <v>319</v>
      </c>
      <c r="AU2555" s="155" t="s">
        <v>88</v>
      </c>
      <c r="AY2555" s="16" t="s">
        <v>317</v>
      </c>
      <c r="BE2555" s="156">
        <f>IF(N2555="základná",J2555,0)</f>
        <v>0</v>
      </c>
      <c r="BF2555" s="156">
        <f>IF(N2555="znížená",J2555,0)</f>
        <v>0</v>
      </c>
      <c r="BG2555" s="156">
        <f>IF(N2555="zákl. prenesená",J2555,0)</f>
        <v>0</v>
      </c>
      <c r="BH2555" s="156">
        <f>IF(N2555="zníž. prenesená",J2555,0)</f>
        <v>0</v>
      </c>
      <c r="BI2555" s="156">
        <f>IF(N2555="nulová",J2555,0)</f>
        <v>0</v>
      </c>
      <c r="BJ2555" s="16" t="s">
        <v>88</v>
      </c>
      <c r="BK2555" s="156">
        <f>ROUND(I2555*H2555,2)</f>
        <v>0</v>
      </c>
      <c r="BL2555" s="16" t="s">
        <v>396</v>
      </c>
      <c r="BM2555" s="155" t="s">
        <v>3204</v>
      </c>
    </row>
    <row r="2556" spans="2:65" s="12" customFormat="1" ht="10">
      <c r="B2556" s="157"/>
      <c r="D2556" s="158" t="s">
        <v>328</v>
      </c>
      <c r="E2556" s="159" t="s">
        <v>1</v>
      </c>
      <c r="F2556" s="160" t="s">
        <v>3205</v>
      </c>
      <c r="H2556" s="161">
        <v>422.29</v>
      </c>
      <c r="I2556" s="162"/>
      <c r="L2556" s="157"/>
      <c r="M2556" s="163"/>
      <c r="T2556" s="164"/>
      <c r="AT2556" s="159" t="s">
        <v>328</v>
      </c>
      <c r="AU2556" s="159" t="s">
        <v>88</v>
      </c>
      <c r="AV2556" s="12" t="s">
        <v>88</v>
      </c>
      <c r="AW2556" s="12" t="s">
        <v>31</v>
      </c>
      <c r="AX2556" s="12" t="s">
        <v>76</v>
      </c>
      <c r="AY2556" s="159" t="s">
        <v>317</v>
      </c>
    </row>
    <row r="2557" spans="2:65" s="13" customFormat="1" ht="10">
      <c r="B2557" s="165"/>
      <c r="D2557" s="158" t="s">
        <v>328</v>
      </c>
      <c r="E2557" s="166" t="s">
        <v>1</v>
      </c>
      <c r="F2557" s="167" t="s">
        <v>1240</v>
      </c>
      <c r="H2557" s="168">
        <v>422.29</v>
      </c>
      <c r="I2557" s="169"/>
      <c r="L2557" s="165"/>
      <c r="M2557" s="170"/>
      <c r="T2557" s="171"/>
      <c r="AT2557" s="166" t="s">
        <v>328</v>
      </c>
      <c r="AU2557" s="166" t="s">
        <v>88</v>
      </c>
      <c r="AV2557" s="13" t="s">
        <v>92</v>
      </c>
      <c r="AW2557" s="13" t="s">
        <v>31</v>
      </c>
      <c r="AX2557" s="13" t="s">
        <v>76</v>
      </c>
      <c r="AY2557" s="166" t="s">
        <v>317</v>
      </c>
    </row>
    <row r="2558" spans="2:65" s="14" customFormat="1" ht="10">
      <c r="B2558" s="172"/>
      <c r="D2558" s="158" t="s">
        <v>328</v>
      </c>
      <c r="E2558" s="173" t="s">
        <v>1</v>
      </c>
      <c r="F2558" s="174" t="s">
        <v>332</v>
      </c>
      <c r="H2558" s="175">
        <v>422.29</v>
      </c>
      <c r="I2558" s="176"/>
      <c r="L2558" s="172"/>
      <c r="M2558" s="177"/>
      <c r="T2558" s="178"/>
      <c r="AT2558" s="173" t="s">
        <v>328</v>
      </c>
      <c r="AU2558" s="173" t="s">
        <v>88</v>
      </c>
      <c r="AV2558" s="14" t="s">
        <v>323</v>
      </c>
      <c r="AW2558" s="14" t="s">
        <v>31</v>
      </c>
      <c r="AX2558" s="14" t="s">
        <v>83</v>
      </c>
      <c r="AY2558" s="173" t="s">
        <v>317</v>
      </c>
    </row>
    <row r="2559" spans="2:65" s="1" customFormat="1" ht="66.75" customHeight="1">
      <c r="B2559" s="142"/>
      <c r="C2559" s="143" t="s">
        <v>3206</v>
      </c>
      <c r="D2559" s="143" t="s">
        <v>319</v>
      </c>
      <c r="E2559" s="144" t="s">
        <v>3207</v>
      </c>
      <c r="F2559" s="145" t="s">
        <v>3208</v>
      </c>
      <c r="G2559" s="146" t="s">
        <v>444</v>
      </c>
      <c r="H2559" s="147">
        <v>1010.31</v>
      </c>
      <c r="I2559" s="148"/>
      <c r="J2559" s="149">
        <f>ROUND(I2559*H2559,2)</f>
        <v>0</v>
      </c>
      <c r="K2559" s="150"/>
      <c r="L2559" s="31"/>
      <c r="M2559" s="151" t="s">
        <v>1</v>
      </c>
      <c r="N2559" s="152" t="s">
        <v>42</v>
      </c>
      <c r="P2559" s="153">
        <f>O2559*H2559</f>
        <v>0</v>
      </c>
      <c r="Q2559" s="153">
        <v>9.6000000000000002E-4</v>
      </c>
      <c r="R2559" s="153">
        <f>Q2559*H2559</f>
        <v>0.96989760000000003</v>
      </c>
      <c r="S2559" s="153">
        <v>0</v>
      </c>
      <c r="T2559" s="154">
        <f>S2559*H2559</f>
        <v>0</v>
      </c>
      <c r="AR2559" s="155" t="s">
        <v>396</v>
      </c>
      <c r="AT2559" s="155" t="s">
        <v>319</v>
      </c>
      <c r="AU2559" s="155" t="s">
        <v>88</v>
      </c>
      <c r="AY2559" s="16" t="s">
        <v>317</v>
      </c>
      <c r="BE2559" s="156">
        <f>IF(N2559="základná",J2559,0)</f>
        <v>0</v>
      </c>
      <c r="BF2559" s="156">
        <f>IF(N2559="znížená",J2559,0)</f>
        <v>0</v>
      </c>
      <c r="BG2559" s="156">
        <f>IF(N2559="zákl. prenesená",J2559,0)</f>
        <v>0</v>
      </c>
      <c r="BH2559" s="156">
        <f>IF(N2559="zníž. prenesená",J2559,0)</f>
        <v>0</v>
      </c>
      <c r="BI2559" s="156">
        <f>IF(N2559="nulová",J2559,0)</f>
        <v>0</v>
      </c>
      <c r="BJ2559" s="16" t="s">
        <v>88</v>
      </c>
      <c r="BK2559" s="156">
        <f>ROUND(I2559*H2559,2)</f>
        <v>0</v>
      </c>
      <c r="BL2559" s="16" t="s">
        <v>396</v>
      </c>
      <c r="BM2559" s="155" t="s">
        <v>3209</v>
      </c>
    </row>
    <row r="2560" spans="2:65" s="12" customFormat="1" ht="10">
      <c r="B2560" s="157"/>
      <c r="D2560" s="158" t="s">
        <v>328</v>
      </c>
      <c r="E2560" s="159" t="s">
        <v>1</v>
      </c>
      <c r="F2560" s="160" t="s">
        <v>3210</v>
      </c>
      <c r="H2560" s="161">
        <v>511.83</v>
      </c>
      <c r="I2560" s="162"/>
      <c r="L2560" s="157"/>
      <c r="M2560" s="163"/>
      <c r="T2560" s="164"/>
      <c r="AT2560" s="159" t="s">
        <v>328</v>
      </c>
      <c r="AU2560" s="159" t="s">
        <v>88</v>
      </c>
      <c r="AV2560" s="12" t="s">
        <v>88</v>
      </c>
      <c r="AW2560" s="12" t="s">
        <v>31</v>
      </c>
      <c r="AX2560" s="12" t="s">
        <v>76</v>
      </c>
      <c r="AY2560" s="159" t="s">
        <v>317</v>
      </c>
    </row>
    <row r="2561" spans="2:65" s="13" customFormat="1" ht="10">
      <c r="B2561" s="165"/>
      <c r="D2561" s="158" t="s">
        <v>328</v>
      </c>
      <c r="E2561" s="166" t="s">
        <v>1</v>
      </c>
      <c r="F2561" s="167" t="s">
        <v>1251</v>
      </c>
      <c r="H2561" s="168">
        <v>511.83</v>
      </c>
      <c r="I2561" s="169"/>
      <c r="L2561" s="165"/>
      <c r="M2561" s="170"/>
      <c r="T2561" s="171"/>
      <c r="AT2561" s="166" t="s">
        <v>328</v>
      </c>
      <c r="AU2561" s="166" t="s">
        <v>88</v>
      </c>
      <c r="AV2561" s="13" t="s">
        <v>92</v>
      </c>
      <c r="AW2561" s="13" t="s">
        <v>31</v>
      </c>
      <c r="AX2561" s="13" t="s">
        <v>76</v>
      </c>
      <c r="AY2561" s="166" t="s">
        <v>317</v>
      </c>
    </row>
    <row r="2562" spans="2:65" s="12" customFormat="1" ht="10">
      <c r="B2562" s="157"/>
      <c r="D2562" s="158" t="s">
        <v>328</v>
      </c>
      <c r="E2562" s="159" t="s">
        <v>1</v>
      </c>
      <c r="F2562" s="160" t="s">
        <v>3211</v>
      </c>
      <c r="H2562" s="161">
        <v>498.48</v>
      </c>
      <c r="I2562" s="162"/>
      <c r="L2562" s="157"/>
      <c r="M2562" s="163"/>
      <c r="T2562" s="164"/>
      <c r="AT2562" s="159" t="s">
        <v>328</v>
      </c>
      <c r="AU2562" s="159" t="s">
        <v>88</v>
      </c>
      <c r="AV2562" s="12" t="s">
        <v>88</v>
      </c>
      <c r="AW2562" s="12" t="s">
        <v>31</v>
      </c>
      <c r="AX2562" s="12" t="s">
        <v>76</v>
      </c>
      <c r="AY2562" s="159" t="s">
        <v>317</v>
      </c>
    </row>
    <row r="2563" spans="2:65" s="13" customFormat="1" ht="10">
      <c r="B2563" s="165"/>
      <c r="D2563" s="158" t="s">
        <v>328</v>
      </c>
      <c r="E2563" s="166" t="s">
        <v>1</v>
      </c>
      <c r="F2563" s="167" t="s">
        <v>3182</v>
      </c>
      <c r="H2563" s="168">
        <v>498.48</v>
      </c>
      <c r="I2563" s="169"/>
      <c r="L2563" s="165"/>
      <c r="M2563" s="170"/>
      <c r="T2563" s="171"/>
      <c r="AT2563" s="166" t="s">
        <v>328</v>
      </c>
      <c r="AU2563" s="166" t="s">
        <v>88</v>
      </c>
      <c r="AV2563" s="13" t="s">
        <v>92</v>
      </c>
      <c r="AW2563" s="13" t="s">
        <v>31</v>
      </c>
      <c r="AX2563" s="13" t="s">
        <v>76</v>
      </c>
      <c r="AY2563" s="166" t="s">
        <v>317</v>
      </c>
    </row>
    <row r="2564" spans="2:65" s="14" customFormat="1" ht="10">
      <c r="B2564" s="172"/>
      <c r="D2564" s="158" t="s">
        <v>328</v>
      </c>
      <c r="E2564" s="173" t="s">
        <v>1</v>
      </c>
      <c r="F2564" s="174" t="s">
        <v>332</v>
      </c>
      <c r="H2564" s="175">
        <v>1010.31</v>
      </c>
      <c r="I2564" s="176"/>
      <c r="L2564" s="172"/>
      <c r="M2564" s="177"/>
      <c r="T2564" s="178"/>
      <c r="AT2564" s="173" t="s">
        <v>328</v>
      </c>
      <c r="AU2564" s="173" t="s">
        <v>88</v>
      </c>
      <c r="AV2564" s="14" t="s">
        <v>323</v>
      </c>
      <c r="AW2564" s="14" t="s">
        <v>31</v>
      </c>
      <c r="AX2564" s="14" t="s">
        <v>83</v>
      </c>
      <c r="AY2564" s="173" t="s">
        <v>317</v>
      </c>
    </row>
    <row r="2565" spans="2:65" s="1" customFormat="1" ht="66.75" customHeight="1">
      <c r="B2565" s="142"/>
      <c r="C2565" s="143" t="s">
        <v>3212</v>
      </c>
      <c r="D2565" s="143" t="s">
        <v>319</v>
      </c>
      <c r="E2565" s="144" t="s">
        <v>3213</v>
      </c>
      <c r="F2565" s="145" t="s">
        <v>3214</v>
      </c>
      <c r="G2565" s="146" t="s">
        <v>444</v>
      </c>
      <c r="H2565" s="147">
        <v>730.53</v>
      </c>
      <c r="I2565" s="148"/>
      <c r="J2565" s="149">
        <f>ROUND(I2565*H2565,2)</f>
        <v>0</v>
      </c>
      <c r="K2565" s="150"/>
      <c r="L2565" s="31"/>
      <c r="M2565" s="151" t="s">
        <v>1</v>
      </c>
      <c r="N2565" s="152" t="s">
        <v>42</v>
      </c>
      <c r="P2565" s="153">
        <f>O2565*H2565</f>
        <v>0</v>
      </c>
      <c r="Q2565" s="153">
        <v>1.128E-2</v>
      </c>
      <c r="R2565" s="153">
        <f>Q2565*H2565</f>
        <v>8.2403783999999991</v>
      </c>
      <c r="S2565" s="153">
        <v>0</v>
      </c>
      <c r="T2565" s="154">
        <f>S2565*H2565</f>
        <v>0</v>
      </c>
      <c r="AR2565" s="155" t="s">
        <v>396</v>
      </c>
      <c r="AT2565" s="155" t="s">
        <v>319</v>
      </c>
      <c r="AU2565" s="155" t="s">
        <v>88</v>
      </c>
      <c r="AY2565" s="16" t="s">
        <v>317</v>
      </c>
      <c r="BE2565" s="156">
        <f>IF(N2565="základná",J2565,0)</f>
        <v>0</v>
      </c>
      <c r="BF2565" s="156">
        <f>IF(N2565="znížená",J2565,0)</f>
        <v>0</v>
      </c>
      <c r="BG2565" s="156">
        <f>IF(N2565="zákl. prenesená",J2565,0)</f>
        <v>0</v>
      </c>
      <c r="BH2565" s="156">
        <f>IF(N2565="zníž. prenesená",J2565,0)</f>
        <v>0</v>
      </c>
      <c r="BI2565" s="156">
        <f>IF(N2565="nulová",J2565,0)</f>
        <v>0</v>
      </c>
      <c r="BJ2565" s="16" t="s">
        <v>88</v>
      </c>
      <c r="BK2565" s="156">
        <f>ROUND(I2565*H2565,2)</f>
        <v>0</v>
      </c>
      <c r="BL2565" s="16" t="s">
        <v>396</v>
      </c>
      <c r="BM2565" s="155" t="s">
        <v>3215</v>
      </c>
    </row>
    <row r="2566" spans="2:65" s="12" customFormat="1" ht="10">
      <c r="B2566" s="157"/>
      <c r="D2566" s="158" t="s">
        <v>328</v>
      </c>
      <c r="E2566" s="159" t="s">
        <v>1</v>
      </c>
      <c r="F2566" s="160" t="s">
        <v>3216</v>
      </c>
      <c r="H2566" s="161">
        <v>221.8</v>
      </c>
      <c r="I2566" s="162"/>
      <c r="L2566" s="157"/>
      <c r="M2566" s="163"/>
      <c r="T2566" s="164"/>
      <c r="AT2566" s="159" t="s">
        <v>328</v>
      </c>
      <c r="AU2566" s="159" t="s">
        <v>88</v>
      </c>
      <c r="AV2566" s="12" t="s">
        <v>88</v>
      </c>
      <c r="AW2566" s="12" t="s">
        <v>31</v>
      </c>
      <c r="AX2566" s="12" t="s">
        <v>76</v>
      </c>
      <c r="AY2566" s="159" t="s">
        <v>317</v>
      </c>
    </row>
    <row r="2567" spans="2:65" s="12" customFormat="1" ht="10">
      <c r="B2567" s="157"/>
      <c r="D2567" s="158" t="s">
        <v>328</v>
      </c>
      <c r="E2567" s="159" t="s">
        <v>1</v>
      </c>
      <c r="F2567" s="160" t="s">
        <v>3217</v>
      </c>
      <c r="H2567" s="161">
        <v>148.41</v>
      </c>
      <c r="I2567" s="162"/>
      <c r="L2567" s="157"/>
      <c r="M2567" s="163"/>
      <c r="T2567" s="164"/>
      <c r="AT2567" s="159" t="s">
        <v>328</v>
      </c>
      <c r="AU2567" s="159" t="s">
        <v>88</v>
      </c>
      <c r="AV2567" s="12" t="s">
        <v>88</v>
      </c>
      <c r="AW2567" s="12" t="s">
        <v>31</v>
      </c>
      <c r="AX2567" s="12" t="s">
        <v>76</v>
      </c>
      <c r="AY2567" s="159" t="s">
        <v>317</v>
      </c>
    </row>
    <row r="2568" spans="2:65" s="12" customFormat="1" ht="10">
      <c r="B2568" s="157"/>
      <c r="D2568" s="158" t="s">
        <v>328</v>
      </c>
      <c r="E2568" s="159" t="s">
        <v>1</v>
      </c>
      <c r="F2568" s="160" t="s">
        <v>3218</v>
      </c>
      <c r="H2568" s="161">
        <v>162.44999999999999</v>
      </c>
      <c r="I2568" s="162"/>
      <c r="L2568" s="157"/>
      <c r="M2568" s="163"/>
      <c r="T2568" s="164"/>
      <c r="AT2568" s="159" t="s">
        <v>328</v>
      </c>
      <c r="AU2568" s="159" t="s">
        <v>88</v>
      </c>
      <c r="AV2568" s="12" t="s">
        <v>88</v>
      </c>
      <c r="AW2568" s="12" t="s">
        <v>31</v>
      </c>
      <c r="AX2568" s="12" t="s">
        <v>76</v>
      </c>
      <c r="AY2568" s="159" t="s">
        <v>317</v>
      </c>
    </row>
    <row r="2569" spans="2:65" s="12" customFormat="1" ht="10">
      <c r="B2569" s="157"/>
      <c r="D2569" s="158" t="s">
        <v>328</v>
      </c>
      <c r="E2569" s="159" t="s">
        <v>1</v>
      </c>
      <c r="F2569" s="160" t="s">
        <v>3219</v>
      </c>
      <c r="H2569" s="161">
        <v>197.87</v>
      </c>
      <c r="I2569" s="162"/>
      <c r="L2569" s="157"/>
      <c r="M2569" s="163"/>
      <c r="T2569" s="164"/>
      <c r="AT2569" s="159" t="s">
        <v>328</v>
      </c>
      <c r="AU2569" s="159" t="s">
        <v>88</v>
      </c>
      <c r="AV2569" s="12" t="s">
        <v>88</v>
      </c>
      <c r="AW2569" s="12" t="s">
        <v>31</v>
      </c>
      <c r="AX2569" s="12" t="s">
        <v>76</v>
      </c>
      <c r="AY2569" s="159" t="s">
        <v>317</v>
      </c>
    </row>
    <row r="2570" spans="2:65" s="13" customFormat="1" ht="10">
      <c r="B2570" s="165"/>
      <c r="D2570" s="158" t="s">
        <v>328</v>
      </c>
      <c r="E2570" s="166" t="s">
        <v>1</v>
      </c>
      <c r="F2570" s="167" t="s">
        <v>331</v>
      </c>
      <c r="H2570" s="168">
        <v>730.53000000000009</v>
      </c>
      <c r="I2570" s="169"/>
      <c r="L2570" s="165"/>
      <c r="M2570" s="170"/>
      <c r="T2570" s="171"/>
      <c r="AT2570" s="166" t="s">
        <v>328</v>
      </c>
      <c r="AU2570" s="166" t="s">
        <v>88</v>
      </c>
      <c r="AV2570" s="13" t="s">
        <v>92</v>
      </c>
      <c r="AW2570" s="13" t="s">
        <v>31</v>
      </c>
      <c r="AX2570" s="13" t="s">
        <v>76</v>
      </c>
      <c r="AY2570" s="166" t="s">
        <v>317</v>
      </c>
    </row>
    <row r="2571" spans="2:65" s="14" customFormat="1" ht="10">
      <c r="B2571" s="172"/>
      <c r="D2571" s="158" t="s">
        <v>328</v>
      </c>
      <c r="E2571" s="173" t="s">
        <v>1</v>
      </c>
      <c r="F2571" s="174" t="s">
        <v>332</v>
      </c>
      <c r="H2571" s="175">
        <v>730.53000000000009</v>
      </c>
      <c r="I2571" s="176"/>
      <c r="L2571" s="172"/>
      <c r="M2571" s="177"/>
      <c r="T2571" s="178"/>
      <c r="AT2571" s="173" t="s">
        <v>328</v>
      </c>
      <c r="AU2571" s="173" t="s">
        <v>88</v>
      </c>
      <c r="AV2571" s="14" t="s">
        <v>323</v>
      </c>
      <c r="AW2571" s="14" t="s">
        <v>31</v>
      </c>
      <c r="AX2571" s="14" t="s">
        <v>83</v>
      </c>
      <c r="AY2571" s="173" t="s">
        <v>317</v>
      </c>
    </row>
    <row r="2572" spans="2:65" s="1" customFormat="1" ht="37.75" customHeight="1">
      <c r="B2572" s="142"/>
      <c r="C2572" s="143" t="s">
        <v>3220</v>
      </c>
      <c r="D2572" s="143" t="s">
        <v>319</v>
      </c>
      <c r="E2572" s="144" t="s">
        <v>3221</v>
      </c>
      <c r="F2572" s="145" t="s">
        <v>3222</v>
      </c>
      <c r="G2572" s="146" t="s">
        <v>444</v>
      </c>
      <c r="H2572" s="147">
        <v>2.5</v>
      </c>
      <c r="I2572" s="148"/>
      <c r="J2572" s="149">
        <f>ROUND(I2572*H2572,2)</f>
        <v>0</v>
      </c>
      <c r="K2572" s="150"/>
      <c r="L2572" s="31"/>
      <c r="M2572" s="151" t="s">
        <v>1</v>
      </c>
      <c r="N2572" s="152" t="s">
        <v>42</v>
      </c>
      <c r="P2572" s="153">
        <f>O2572*H2572</f>
        <v>0</v>
      </c>
      <c r="Q2572" s="153">
        <v>1.1864299999999999E-2</v>
      </c>
      <c r="R2572" s="153">
        <f>Q2572*H2572</f>
        <v>2.966075E-2</v>
      </c>
      <c r="S2572" s="153">
        <v>0</v>
      </c>
      <c r="T2572" s="154">
        <f>S2572*H2572</f>
        <v>0</v>
      </c>
      <c r="AR2572" s="155" t="s">
        <v>396</v>
      </c>
      <c r="AT2572" s="155" t="s">
        <v>319</v>
      </c>
      <c r="AU2572" s="155" t="s">
        <v>88</v>
      </c>
      <c r="AY2572" s="16" t="s">
        <v>317</v>
      </c>
      <c r="BE2572" s="156">
        <f>IF(N2572="základná",J2572,0)</f>
        <v>0</v>
      </c>
      <c r="BF2572" s="156">
        <f>IF(N2572="znížená",J2572,0)</f>
        <v>0</v>
      </c>
      <c r="BG2572" s="156">
        <f>IF(N2572="zákl. prenesená",J2572,0)</f>
        <v>0</v>
      </c>
      <c r="BH2572" s="156">
        <f>IF(N2572="zníž. prenesená",J2572,0)</f>
        <v>0</v>
      </c>
      <c r="BI2572" s="156">
        <f>IF(N2572="nulová",J2572,0)</f>
        <v>0</v>
      </c>
      <c r="BJ2572" s="16" t="s">
        <v>88</v>
      </c>
      <c r="BK2572" s="156">
        <f>ROUND(I2572*H2572,2)</f>
        <v>0</v>
      </c>
      <c r="BL2572" s="16" t="s">
        <v>396</v>
      </c>
      <c r="BM2572" s="155" t="s">
        <v>3223</v>
      </c>
    </row>
    <row r="2573" spans="2:65" s="1" customFormat="1" ht="37.75" customHeight="1">
      <c r="B2573" s="142"/>
      <c r="C2573" s="143" t="s">
        <v>3224</v>
      </c>
      <c r="D2573" s="143" t="s">
        <v>319</v>
      </c>
      <c r="E2573" s="144" t="s">
        <v>3225</v>
      </c>
      <c r="F2573" s="145" t="s">
        <v>3226</v>
      </c>
      <c r="G2573" s="146" t="s">
        <v>444</v>
      </c>
      <c r="H2573" s="147">
        <v>55</v>
      </c>
      <c r="I2573" s="148"/>
      <c r="J2573" s="149">
        <f>ROUND(I2573*H2573,2)</f>
        <v>0</v>
      </c>
      <c r="K2573" s="150"/>
      <c r="L2573" s="31"/>
      <c r="M2573" s="151" t="s">
        <v>1</v>
      </c>
      <c r="N2573" s="152" t="s">
        <v>42</v>
      </c>
      <c r="P2573" s="153">
        <f>O2573*H2573</f>
        <v>0</v>
      </c>
      <c r="Q2573" s="153">
        <v>1.1860000000000001E-2</v>
      </c>
      <c r="R2573" s="153">
        <f>Q2573*H2573</f>
        <v>0.65229999999999999</v>
      </c>
      <c r="S2573" s="153">
        <v>0</v>
      </c>
      <c r="T2573" s="154">
        <f>S2573*H2573</f>
        <v>0</v>
      </c>
      <c r="AR2573" s="155" t="s">
        <v>396</v>
      </c>
      <c r="AT2573" s="155" t="s">
        <v>319</v>
      </c>
      <c r="AU2573" s="155" t="s">
        <v>88</v>
      </c>
      <c r="AY2573" s="16" t="s">
        <v>317</v>
      </c>
      <c r="BE2573" s="156">
        <f>IF(N2573="základná",J2573,0)</f>
        <v>0</v>
      </c>
      <c r="BF2573" s="156">
        <f>IF(N2573="znížená",J2573,0)</f>
        <v>0</v>
      </c>
      <c r="BG2573" s="156">
        <f>IF(N2573="zákl. prenesená",J2573,0)</f>
        <v>0</v>
      </c>
      <c r="BH2573" s="156">
        <f>IF(N2573="zníž. prenesená",J2573,0)</f>
        <v>0</v>
      </c>
      <c r="BI2573" s="156">
        <f>IF(N2573="nulová",J2573,0)</f>
        <v>0</v>
      </c>
      <c r="BJ2573" s="16" t="s">
        <v>88</v>
      </c>
      <c r="BK2573" s="156">
        <f>ROUND(I2573*H2573,2)</f>
        <v>0</v>
      </c>
      <c r="BL2573" s="16" t="s">
        <v>396</v>
      </c>
      <c r="BM2573" s="155" t="s">
        <v>3227</v>
      </c>
    </row>
    <row r="2574" spans="2:65" s="12" customFormat="1" ht="10">
      <c r="B2574" s="157"/>
      <c r="D2574" s="158" t="s">
        <v>328</v>
      </c>
      <c r="E2574" s="159" t="s">
        <v>1</v>
      </c>
      <c r="F2574" s="160" t="s">
        <v>3228</v>
      </c>
      <c r="H2574" s="161">
        <v>25.86</v>
      </c>
      <c r="I2574" s="162"/>
      <c r="L2574" s="157"/>
      <c r="M2574" s="163"/>
      <c r="T2574" s="164"/>
      <c r="AT2574" s="159" t="s">
        <v>328</v>
      </c>
      <c r="AU2574" s="159" t="s">
        <v>88</v>
      </c>
      <c r="AV2574" s="12" t="s">
        <v>88</v>
      </c>
      <c r="AW2574" s="12" t="s">
        <v>31</v>
      </c>
      <c r="AX2574" s="12" t="s">
        <v>76</v>
      </c>
      <c r="AY2574" s="159" t="s">
        <v>317</v>
      </c>
    </row>
    <row r="2575" spans="2:65" s="12" customFormat="1" ht="10">
      <c r="B2575" s="157"/>
      <c r="D2575" s="158" t="s">
        <v>328</v>
      </c>
      <c r="E2575" s="159" t="s">
        <v>1</v>
      </c>
      <c r="F2575" s="160" t="s">
        <v>3229</v>
      </c>
      <c r="H2575" s="161">
        <v>28.43</v>
      </c>
      <c r="I2575" s="162"/>
      <c r="L2575" s="157"/>
      <c r="M2575" s="163"/>
      <c r="T2575" s="164"/>
      <c r="AT2575" s="159" t="s">
        <v>328</v>
      </c>
      <c r="AU2575" s="159" t="s">
        <v>88</v>
      </c>
      <c r="AV2575" s="12" t="s">
        <v>88</v>
      </c>
      <c r="AW2575" s="12" t="s">
        <v>31</v>
      </c>
      <c r="AX2575" s="12" t="s">
        <v>76</v>
      </c>
      <c r="AY2575" s="159" t="s">
        <v>317</v>
      </c>
    </row>
    <row r="2576" spans="2:65" s="12" customFormat="1" ht="10">
      <c r="B2576" s="157"/>
      <c r="D2576" s="158" t="s">
        <v>328</v>
      </c>
      <c r="E2576" s="159" t="s">
        <v>1</v>
      </c>
      <c r="F2576" s="160" t="s">
        <v>3230</v>
      </c>
      <c r="H2576" s="161">
        <v>0.71</v>
      </c>
      <c r="I2576" s="162"/>
      <c r="L2576" s="157"/>
      <c r="M2576" s="163"/>
      <c r="T2576" s="164"/>
      <c r="AT2576" s="159" t="s">
        <v>328</v>
      </c>
      <c r="AU2576" s="159" t="s">
        <v>88</v>
      </c>
      <c r="AV2576" s="12" t="s">
        <v>88</v>
      </c>
      <c r="AW2576" s="12" t="s">
        <v>31</v>
      </c>
      <c r="AX2576" s="12" t="s">
        <v>76</v>
      </c>
      <c r="AY2576" s="159" t="s">
        <v>317</v>
      </c>
    </row>
    <row r="2577" spans="2:65" s="13" customFormat="1" ht="10">
      <c r="B2577" s="165"/>
      <c r="D2577" s="158" t="s">
        <v>328</v>
      </c>
      <c r="E2577" s="166" t="s">
        <v>1</v>
      </c>
      <c r="F2577" s="167" t="s">
        <v>331</v>
      </c>
      <c r="H2577" s="168">
        <v>55</v>
      </c>
      <c r="I2577" s="169"/>
      <c r="L2577" s="165"/>
      <c r="M2577" s="170"/>
      <c r="T2577" s="171"/>
      <c r="AT2577" s="166" t="s">
        <v>328</v>
      </c>
      <c r="AU2577" s="166" t="s">
        <v>88</v>
      </c>
      <c r="AV2577" s="13" t="s">
        <v>92</v>
      </c>
      <c r="AW2577" s="13" t="s">
        <v>31</v>
      </c>
      <c r="AX2577" s="13" t="s">
        <v>76</v>
      </c>
      <c r="AY2577" s="166" t="s">
        <v>317</v>
      </c>
    </row>
    <row r="2578" spans="2:65" s="14" customFormat="1" ht="10">
      <c r="B2578" s="172"/>
      <c r="D2578" s="158" t="s">
        <v>328</v>
      </c>
      <c r="E2578" s="173" t="s">
        <v>1</v>
      </c>
      <c r="F2578" s="174" t="s">
        <v>332</v>
      </c>
      <c r="H2578" s="175">
        <v>55</v>
      </c>
      <c r="I2578" s="176"/>
      <c r="L2578" s="172"/>
      <c r="M2578" s="177"/>
      <c r="T2578" s="178"/>
      <c r="AT2578" s="173" t="s">
        <v>328</v>
      </c>
      <c r="AU2578" s="173" t="s">
        <v>88</v>
      </c>
      <c r="AV2578" s="14" t="s">
        <v>323</v>
      </c>
      <c r="AW2578" s="14" t="s">
        <v>31</v>
      </c>
      <c r="AX2578" s="14" t="s">
        <v>83</v>
      </c>
      <c r="AY2578" s="173" t="s">
        <v>317</v>
      </c>
    </row>
    <row r="2579" spans="2:65" s="1" customFormat="1" ht="37.75" customHeight="1">
      <c r="B2579" s="142"/>
      <c r="C2579" s="143" t="s">
        <v>3231</v>
      </c>
      <c r="D2579" s="143" t="s">
        <v>319</v>
      </c>
      <c r="E2579" s="144" t="s">
        <v>3232</v>
      </c>
      <c r="F2579" s="145" t="s">
        <v>3233</v>
      </c>
      <c r="G2579" s="146" t="s">
        <v>444</v>
      </c>
      <c r="H2579" s="147">
        <v>241.05</v>
      </c>
      <c r="I2579" s="148"/>
      <c r="J2579" s="149">
        <f>ROUND(I2579*H2579,2)</f>
        <v>0</v>
      </c>
      <c r="K2579" s="150"/>
      <c r="L2579" s="31"/>
      <c r="M2579" s="151" t="s">
        <v>1</v>
      </c>
      <c r="N2579" s="152" t="s">
        <v>42</v>
      </c>
      <c r="P2579" s="153">
        <f>O2579*H2579</f>
        <v>0</v>
      </c>
      <c r="Q2579" s="153">
        <v>1.3440000000000001E-2</v>
      </c>
      <c r="R2579" s="153">
        <f>Q2579*H2579</f>
        <v>3.2397120000000004</v>
      </c>
      <c r="S2579" s="153">
        <v>0</v>
      </c>
      <c r="T2579" s="154">
        <f>S2579*H2579</f>
        <v>0</v>
      </c>
      <c r="AR2579" s="155" t="s">
        <v>396</v>
      </c>
      <c r="AT2579" s="155" t="s">
        <v>319</v>
      </c>
      <c r="AU2579" s="155" t="s">
        <v>88</v>
      </c>
      <c r="AY2579" s="16" t="s">
        <v>317</v>
      </c>
      <c r="BE2579" s="156">
        <f>IF(N2579="základná",J2579,0)</f>
        <v>0</v>
      </c>
      <c r="BF2579" s="156">
        <f>IF(N2579="znížená",J2579,0)</f>
        <v>0</v>
      </c>
      <c r="BG2579" s="156">
        <f>IF(N2579="zákl. prenesená",J2579,0)</f>
        <v>0</v>
      </c>
      <c r="BH2579" s="156">
        <f>IF(N2579="zníž. prenesená",J2579,0)</f>
        <v>0</v>
      </c>
      <c r="BI2579" s="156">
        <f>IF(N2579="nulová",J2579,0)</f>
        <v>0</v>
      </c>
      <c r="BJ2579" s="16" t="s">
        <v>88</v>
      </c>
      <c r="BK2579" s="156">
        <f>ROUND(I2579*H2579,2)</f>
        <v>0</v>
      </c>
      <c r="BL2579" s="16" t="s">
        <v>396</v>
      </c>
      <c r="BM2579" s="155" t="s">
        <v>3234</v>
      </c>
    </row>
    <row r="2580" spans="2:65" s="12" customFormat="1" ht="10">
      <c r="B2580" s="157"/>
      <c r="D2580" s="158" t="s">
        <v>328</v>
      </c>
      <c r="E2580" s="159" t="s">
        <v>1</v>
      </c>
      <c r="F2580" s="160" t="s">
        <v>3235</v>
      </c>
      <c r="H2580" s="161">
        <v>241.05</v>
      </c>
      <c r="I2580" s="162"/>
      <c r="L2580" s="157"/>
      <c r="M2580" s="163"/>
      <c r="T2580" s="164"/>
      <c r="AT2580" s="159" t="s">
        <v>328</v>
      </c>
      <c r="AU2580" s="159" t="s">
        <v>88</v>
      </c>
      <c r="AV2580" s="12" t="s">
        <v>88</v>
      </c>
      <c r="AW2580" s="12" t="s">
        <v>31</v>
      </c>
      <c r="AX2580" s="12" t="s">
        <v>76</v>
      </c>
      <c r="AY2580" s="159" t="s">
        <v>317</v>
      </c>
    </row>
    <row r="2581" spans="2:65" s="13" customFormat="1" ht="10">
      <c r="B2581" s="165"/>
      <c r="D2581" s="158" t="s">
        <v>328</v>
      </c>
      <c r="E2581" s="166" t="s">
        <v>1</v>
      </c>
      <c r="F2581" s="167" t="s">
        <v>3236</v>
      </c>
      <c r="H2581" s="168">
        <v>241.05</v>
      </c>
      <c r="I2581" s="169"/>
      <c r="L2581" s="165"/>
      <c r="M2581" s="170"/>
      <c r="T2581" s="171"/>
      <c r="AT2581" s="166" t="s">
        <v>328</v>
      </c>
      <c r="AU2581" s="166" t="s">
        <v>88</v>
      </c>
      <c r="AV2581" s="13" t="s">
        <v>92</v>
      </c>
      <c r="AW2581" s="13" t="s">
        <v>31</v>
      </c>
      <c r="AX2581" s="13" t="s">
        <v>76</v>
      </c>
      <c r="AY2581" s="166" t="s">
        <v>317</v>
      </c>
    </row>
    <row r="2582" spans="2:65" s="14" customFormat="1" ht="10">
      <c r="B2582" s="172"/>
      <c r="D2582" s="158" t="s">
        <v>328</v>
      </c>
      <c r="E2582" s="173" t="s">
        <v>1</v>
      </c>
      <c r="F2582" s="174" t="s">
        <v>332</v>
      </c>
      <c r="H2582" s="175">
        <v>241.05</v>
      </c>
      <c r="I2582" s="176"/>
      <c r="L2582" s="172"/>
      <c r="M2582" s="177"/>
      <c r="T2582" s="178"/>
      <c r="AT2582" s="173" t="s">
        <v>328</v>
      </c>
      <c r="AU2582" s="173" t="s">
        <v>88</v>
      </c>
      <c r="AV2582" s="14" t="s">
        <v>323</v>
      </c>
      <c r="AW2582" s="14" t="s">
        <v>31</v>
      </c>
      <c r="AX2582" s="14" t="s">
        <v>83</v>
      </c>
      <c r="AY2582" s="173" t="s">
        <v>317</v>
      </c>
    </row>
    <row r="2583" spans="2:65" s="1" customFormat="1" ht="44.25" customHeight="1">
      <c r="B2583" s="142"/>
      <c r="C2583" s="143" t="s">
        <v>3237</v>
      </c>
      <c r="D2583" s="143" t="s">
        <v>319</v>
      </c>
      <c r="E2583" s="144" t="s">
        <v>3238</v>
      </c>
      <c r="F2583" s="145" t="s">
        <v>3239</v>
      </c>
      <c r="G2583" s="146" t="s">
        <v>444</v>
      </c>
      <c r="H2583" s="147">
        <v>277.13</v>
      </c>
      <c r="I2583" s="148"/>
      <c r="J2583" s="149">
        <f>ROUND(I2583*H2583,2)</f>
        <v>0</v>
      </c>
      <c r="K2583" s="150"/>
      <c r="L2583" s="31"/>
      <c r="M2583" s="151" t="s">
        <v>1</v>
      </c>
      <c r="N2583" s="152" t="s">
        <v>42</v>
      </c>
      <c r="P2583" s="153">
        <f>O2583*H2583</f>
        <v>0</v>
      </c>
      <c r="Q2583" s="153">
        <v>2.555E-2</v>
      </c>
      <c r="R2583" s="153">
        <f>Q2583*H2583</f>
        <v>7.0806715000000002</v>
      </c>
      <c r="S2583" s="153">
        <v>0</v>
      </c>
      <c r="T2583" s="154">
        <f>S2583*H2583</f>
        <v>0</v>
      </c>
      <c r="AR2583" s="155" t="s">
        <v>396</v>
      </c>
      <c r="AT2583" s="155" t="s">
        <v>319</v>
      </c>
      <c r="AU2583" s="155" t="s">
        <v>88</v>
      </c>
      <c r="AY2583" s="16" t="s">
        <v>317</v>
      </c>
      <c r="BE2583" s="156">
        <f>IF(N2583="základná",J2583,0)</f>
        <v>0</v>
      </c>
      <c r="BF2583" s="156">
        <f>IF(N2583="znížená",J2583,0)</f>
        <v>0</v>
      </c>
      <c r="BG2583" s="156">
        <f>IF(N2583="zákl. prenesená",J2583,0)</f>
        <v>0</v>
      </c>
      <c r="BH2583" s="156">
        <f>IF(N2583="zníž. prenesená",J2583,0)</f>
        <v>0</v>
      </c>
      <c r="BI2583" s="156">
        <f>IF(N2583="nulová",J2583,0)</f>
        <v>0</v>
      </c>
      <c r="BJ2583" s="16" t="s">
        <v>88</v>
      </c>
      <c r="BK2583" s="156">
        <f>ROUND(I2583*H2583,2)</f>
        <v>0</v>
      </c>
      <c r="BL2583" s="16" t="s">
        <v>396</v>
      </c>
      <c r="BM2583" s="155" t="s">
        <v>3240</v>
      </c>
    </row>
    <row r="2584" spans="2:65" s="12" customFormat="1" ht="10">
      <c r="B2584" s="157"/>
      <c r="D2584" s="158" t="s">
        <v>328</v>
      </c>
      <c r="E2584" s="159" t="s">
        <v>1</v>
      </c>
      <c r="F2584" s="160" t="s">
        <v>3241</v>
      </c>
      <c r="H2584" s="161">
        <v>123.38</v>
      </c>
      <c r="I2584" s="162"/>
      <c r="L2584" s="157"/>
      <c r="M2584" s="163"/>
      <c r="T2584" s="164"/>
      <c r="AT2584" s="159" t="s">
        <v>328</v>
      </c>
      <c r="AU2584" s="159" t="s">
        <v>88</v>
      </c>
      <c r="AV2584" s="12" t="s">
        <v>88</v>
      </c>
      <c r="AW2584" s="12" t="s">
        <v>31</v>
      </c>
      <c r="AX2584" s="12" t="s">
        <v>76</v>
      </c>
      <c r="AY2584" s="159" t="s">
        <v>317</v>
      </c>
    </row>
    <row r="2585" spans="2:65" s="13" customFormat="1" ht="10">
      <c r="B2585" s="165"/>
      <c r="D2585" s="158" t="s">
        <v>328</v>
      </c>
      <c r="E2585" s="166" t="s">
        <v>1</v>
      </c>
      <c r="F2585" s="167" t="s">
        <v>3242</v>
      </c>
      <c r="H2585" s="168">
        <v>123.38</v>
      </c>
      <c r="I2585" s="169"/>
      <c r="L2585" s="165"/>
      <c r="M2585" s="170"/>
      <c r="T2585" s="171"/>
      <c r="AT2585" s="166" t="s">
        <v>328</v>
      </c>
      <c r="AU2585" s="166" t="s">
        <v>88</v>
      </c>
      <c r="AV2585" s="13" t="s">
        <v>92</v>
      </c>
      <c r="AW2585" s="13" t="s">
        <v>31</v>
      </c>
      <c r="AX2585" s="13" t="s">
        <v>76</v>
      </c>
      <c r="AY2585" s="166" t="s">
        <v>317</v>
      </c>
    </row>
    <row r="2586" spans="2:65" s="12" customFormat="1" ht="10">
      <c r="B2586" s="157"/>
      <c r="D2586" s="158" t="s">
        <v>328</v>
      </c>
      <c r="E2586" s="159" t="s">
        <v>1</v>
      </c>
      <c r="F2586" s="160" t="s">
        <v>3243</v>
      </c>
      <c r="H2586" s="161">
        <v>59.92</v>
      </c>
      <c r="I2586" s="162"/>
      <c r="L2586" s="157"/>
      <c r="M2586" s="163"/>
      <c r="T2586" s="164"/>
      <c r="AT2586" s="159" t="s">
        <v>328</v>
      </c>
      <c r="AU2586" s="159" t="s">
        <v>88</v>
      </c>
      <c r="AV2586" s="12" t="s">
        <v>88</v>
      </c>
      <c r="AW2586" s="12" t="s">
        <v>31</v>
      </c>
      <c r="AX2586" s="12" t="s">
        <v>76</v>
      </c>
      <c r="AY2586" s="159" t="s">
        <v>317</v>
      </c>
    </row>
    <row r="2587" spans="2:65" s="13" customFormat="1" ht="10">
      <c r="B2587" s="165"/>
      <c r="D2587" s="158" t="s">
        <v>328</v>
      </c>
      <c r="E2587" s="166" t="s">
        <v>1</v>
      </c>
      <c r="F2587" s="167" t="s">
        <v>1251</v>
      </c>
      <c r="H2587" s="168">
        <v>59.92</v>
      </c>
      <c r="I2587" s="169"/>
      <c r="L2587" s="165"/>
      <c r="M2587" s="170"/>
      <c r="T2587" s="171"/>
      <c r="AT2587" s="166" t="s">
        <v>328</v>
      </c>
      <c r="AU2587" s="166" t="s">
        <v>88</v>
      </c>
      <c r="AV2587" s="13" t="s">
        <v>92</v>
      </c>
      <c r="AW2587" s="13" t="s">
        <v>31</v>
      </c>
      <c r="AX2587" s="13" t="s">
        <v>76</v>
      </c>
      <c r="AY2587" s="166" t="s">
        <v>317</v>
      </c>
    </row>
    <row r="2588" spans="2:65" s="12" customFormat="1" ht="10">
      <c r="B2588" s="157"/>
      <c r="D2588" s="158" t="s">
        <v>328</v>
      </c>
      <c r="E2588" s="159" t="s">
        <v>1</v>
      </c>
      <c r="F2588" s="160" t="s">
        <v>3244</v>
      </c>
      <c r="H2588" s="161">
        <v>38.97</v>
      </c>
      <c r="I2588" s="162"/>
      <c r="L2588" s="157"/>
      <c r="M2588" s="163"/>
      <c r="T2588" s="164"/>
      <c r="AT2588" s="159" t="s">
        <v>328</v>
      </c>
      <c r="AU2588" s="159" t="s">
        <v>88</v>
      </c>
      <c r="AV2588" s="12" t="s">
        <v>88</v>
      </c>
      <c r="AW2588" s="12" t="s">
        <v>31</v>
      </c>
      <c r="AX2588" s="12" t="s">
        <v>76</v>
      </c>
      <c r="AY2588" s="159" t="s">
        <v>317</v>
      </c>
    </row>
    <row r="2589" spans="2:65" s="13" customFormat="1" ht="10">
      <c r="B2589" s="165"/>
      <c r="D2589" s="158" t="s">
        <v>328</v>
      </c>
      <c r="E2589" s="166" t="s">
        <v>1</v>
      </c>
      <c r="F2589" s="167" t="s">
        <v>3182</v>
      </c>
      <c r="H2589" s="168">
        <v>38.97</v>
      </c>
      <c r="I2589" s="169"/>
      <c r="L2589" s="165"/>
      <c r="M2589" s="170"/>
      <c r="T2589" s="171"/>
      <c r="AT2589" s="166" t="s">
        <v>328</v>
      </c>
      <c r="AU2589" s="166" t="s">
        <v>88</v>
      </c>
      <c r="AV2589" s="13" t="s">
        <v>92</v>
      </c>
      <c r="AW2589" s="13" t="s">
        <v>31</v>
      </c>
      <c r="AX2589" s="13" t="s">
        <v>76</v>
      </c>
      <c r="AY2589" s="166" t="s">
        <v>317</v>
      </c>
    </row>
    <row r="2590" spans="2:65" s="12" customFormat="1" ht="10">
      <c r="B2590" s="157"/>
      <c r="D2590" s="158" t="s">
        <v>328</v>
      </c>
      <c r="E2590" s="159" t="s">
        <v>1</v>
      </c>
      <c r="F2590" s="160" t="s">
        <v>3245</v>
      </c>
      <c r="H2590" s="161">
        <v>54.86</v>
      </c>
      <c r="I2590" s="162"/>
      <c r="L2590" s="157"/>
      <c r="M2590" s="163"/>
      <c r="T2590" s="164"/>
      <c r="AT2590" s="159" t="s">
        <v>328</v>
      </c>
      <c r="AU2590" s="159" t="s">
        <v>88</v>
      </c>
      <c r="AV2590" s="12" t="s">
        <v>88</v>
      </c>
      <c r="AW2590" s="12" t="s">
        <v>31</v>
      </c>
      <c r="AX2590" s="12" t="s">
        <v>76</v>
      </c>
      <c r="AY2590" s="159" t="s">
        <v>317</v>
      </c>
    </row>
    <row r="2591" spans="2:65" s="13" customFormat="1" ht="10">
      <c r="B2591" s="165"/>
      <c r="D2591" s="158" t="s">
        <v>328</v>
      </c>
      <c r="E2591" s="166" t="s">
        <v>1</v>
      </c>
      <c r="F2591" s="167" t="s">
        <v>3184</v>
      </c>
      <c r="H2591" s="168">
        <v>54.86</v>
      </c>
      <c r="I2591" s="169"/>
      <c r="L2591" s="165"/>
      <c r="M2591" s="170"/>
      <c r="T2591" s="171"/>
      <c r="AT2591" s="166" t="s">
        <v>328</v>
      </c>
      <c r="AU2591" s="166" t="s">
        <v>88</v>
      </c>
      <c r="AV2591" s="13" t="s">
        <v>92</v>
      </c>
      <c r="AW2591" s="13" t="s">
        <v>31</v>
      </c>
      <c r="AX2591" s="13" t="s">
        <v>76</v>
      </c>
      <c r="AY2591" s="166" t="s">
        <v>317</v>
      </c>
    </row>
    <row r="2592" spans="2:65" s="14" customFormat="1" ht="10">
      <c r="B2592" s="172"/>
      <c r="D2592" s="158" t="s">
        <v>328</v>
      </c>
      <c r="E2592" s="173" t="s">
        <v>1</v>
      </c>
      <c r="F2592" s="174" t="s">
        <v>332</v>
      </c>
      <c r="H2592" s="175">
        <v>277.13</v>
      </c>
      <c r="I2592" s="176"/>
      <c r="L2592" s="172"/>
      <c r="M2592" s="177"/>
      <c r="T2592" s="178"/>
      <c r="AT2592" s="173" t="s">
        <v>328</v>
      </c>
      <c r="AU2592" s="173" t="s">
        <v>88</v>
      </c>
      <c r="AV2592" s="14" t="s">
        <v>323</v>
      </c>
      <c r="AW2592" s="14" t="s">
        <v>31</v>
      </c>
      <c r="AX2592" s="14" t="s">
        <v>83</v>
      </c>
      <c r="AY2592" s="173" t="s">
        <v>317</v>
      </c>
    </row>
    <row r="2593" spans="2:65" s="1" customFormat="1" ht="44.25" customHeight="1">
      <c r="B2593" s="142"/>
      <c r="C2593" s="143" t="s">
        <v>3246</v>
      </c>
      <c r="D2593" s="143" t="s">
        <v>319</v>
      </c>
      <c r="E2593" s="144" t="s">
        <v>3247</v>
      </c>
      <c r="F2593" s="145" t="s">
        <v>3248</v>
      </c>
      <c r="G2593" s="146" t="s">
        <v>444</v>
      </c>
      <c r="H2593" s="147">
        <v>26.1</v>
      </c>
      <c r="I2593" s="148"/>
      <c r="J2593" s="149">
        <f>ROUND(I2593*H2593,2)</f>
        <v>0</v>
      </c>
      <c r="K2593" s="150"/>
      <c r="L2593" s="31"/>
      <c r="M2593" s="151" t="s">
        <v>1</v>
      </c>
      <c r="N2593" s="152" t="s">
        <v>42</v>
      </c>
      <c r="P2593" s="153">
        <f>O2593*H2593</f>
        <v>0</v>
      </c>
      <c r="Q2593" s="153">
        <v>2.555E-2</v>
      </c>
      <c r="R2593" s="153">
        <f>Q2593*H2593</f>
        <v>0.66685499999999998</v>
      </c>
      <c r="S2593" s="153">
        <v>0</v>
      </c>
      <c r="T2593" s="154">
        <f>S2593*H2593</f>
        <v>0</v>
      </c>
      <c r="AR2593" s="155" t="s">
        <v>396</v>
      </c>
      <c r="AT2593" s="155" t="s">
        <v>319</v>
      </c>
      <c r="AU2593" s="155" t="s">
        <v>88</v>
      </c>
      <c r="AY2593" s="16" t="s">
        <v>317</v>
      </c>
      <c r="BE2593" s="156">
        <f>IF(N2593="základná",J2593,0)</f>
        <v>0</v>
      </c>
      <c r="BF2593" s="156">
        <f>IF(N2593="znížená",J2593,0)</f>
        <v>0</v>
      </c>
      <c r="BG2593" s="156">
        <f>IF(N2593="zákl. prenesená",J2593,0)</f>
        <v>0</v>
      </c>
      <c r="BH2593" s="156">
        <f>IF(N2593="zníž. prenesená",J2593,0)</f>
        <v>0</v>
      </c>
      <c r="BI2593" s="156">
        <f>IF(N2593="nulová",J2593,0)</f>
        <v>0</v>
      </c>
      <c r="BJ2593" s="16" t="s">
        <v>88</v>
      </c>
      <c r="BK2593" s="156">
        <f>ROUND(I2593*H2593,2)</f>
        <v>0</v>
      </c>
      <c r="BL2593" s="16" t="s">
        <v>396</v>
      </c>
      <c r="BM2593" s="155" t="s">
        <v>3249</v>
      </c>
    </row>
    <row r="2594" spans="2:65" s="12" customFormat="1" ht="10">
      <c r="B2594" s="157"/>
      <c r="D2594" s="158" t="s">
        <v>328</v>
      </c>
      <c r="E2594" s="159" t="s">
        <v>1</v>
      </c>
      <c r="F2594" s="160" t="s">
        <v>3250</v>
      </c>
      <c r="H2594" s="161">
        <v>26.1</v>
      </c>
      <c r="I2594" s="162"/>
      <c r="L2594" s="157"/>
      <c r="M2594" s="163"/>
      <c r="T2594" s="164"/>
      <c r="AT2594" s="159" t="s">
        <v>328</v>
      </c>
      <c r="AU2594" s="159" t="s">
        <v>88</v>
      </c>
      <c r="AV2594" s="12" t="s">
        <v>88</v>
      </c>
      <c r="AW2594" s="12" t="s">
        <v>31</v>
      </c>
      <c r="AX2594" s="12" t="s">
        <v>76</v>
      </c>
      <c r="AY2594" s="159" t="s">
        <v>317</v>
      </c>
    </row>
    <row r="2595" spans="2:65" s="13" customFormat="1" ht="10">
      <c r="B2595" s="165"/>
      <c r="D2595" s="158" t="s">
        <v>328</v>
      </c>
      <c r="E2595" s="166" t="s">
        <v>1</v>
      </c>
      <c r="F2595" s="167" t="s">
        <v>1248</v>
      </c>
      <c r="H2595" s="168">
        <v>26.1</v>
      </c>
      <c r="I2595" s="169"/>
      <c r="L2595" s="165"/>
      <c r="M2595" s="170"/>
      <c r="T2595" s="171"/>
      <c r="AT2595" s="166" t="s">
        <v>328</v>
      </c>
      <c r="AU2595" s="166" t="s">
        <v>88</v>
      </c>
      <c r="AV2595" s="13" t="s">
        <v>92</v>
      </c>
      <c r="AW2595" s="13" t="s">
        <v>31</v>
      </c>
      <c r="AX2595" s="13" t="s">
        <v>76</v>
      </c>
      <c r="AY2595" s="166" t="s">
        <v>317</v>
      </c>
    </row>
    <row r="2596" spans="2:65" s="14" customFormat="1" ht="10">
      <c r="B2596" s="172"/>
      <c r="D2596" s="158" t="s">
        <v>328</v>
      </c>
      <c r="E2596" s="173" t="s">
        <v>1</v>
      </c>
      <c r="F2596" s="174" t="s">
        <v>332</v>
      </c>
      <c r="H2596" s="175">
        <v>26.1</v>
      </c>
      <c r="I2596" s="176"/>
      <c r="L2596" s="172"/>
      <c r="M2596" s="177"/>
      <c r="T2596" s="178"/>
      <c r="AT2596" s="173" t="s">
        <v>328</v>
      </c>
      <c r="AU2596" s="173" t="s">
        <v>88</v>
      </c>
      <c r="AV2596" s="14" t="s">
        <v>323</v>
      </c>
      <c r="AW2596" s="14" t="s">
        <v>31</v>
      </c>
      <c r="AX2596" s="14" t="s">
        <v>83</v>
      </c>
      <c r="AY2596" s="173" t="s">
        <v>317</v>
      </c>
    </row>
    <row r="2597" spans="2:65" s="1" customFormat="1" ht="44.25" customHeight="1">
      <c r="B2597" s="142"/>
      <c r="C2597" s="143" t="s">
        <v>3251</v>
      </c>
      <c r="D2597" s="143" t="s">
        <v>319</v>
      </c>
      <c r="E2597" s="144" t="s">
        <v>3252</v>
      </c>
      <c r="F2597" s="145" t="s">
        <v>3253</v>
      </c>
      <c r="G2597" s="146" t="s">
        <v>444</v>
      </c>
      <c r="H2597" s="147">
        <v>16.07</v>
      </c>
      <c r="I2597" s="148"/>
      <c r="J2597" s="149">
        <f>ROUND(I2597*H2597,2)</f>
        <v>0</v>
      </c>
      <c r="K2597" s="150"/>
      <c r="L2597" s="31"/>
      <c r="M2597" s="151" t="s">
        <v>1</v>
      </c>
      <c r="N2597" s="152" t="s">
        <v>42</v>
      </c>
      <c r="P2597" s="153">
        <f>O2597*H2597</f>
        <v>0</v>
      </c>
      <c r="Q2597" s="153">
        <v>2.555E-2</v>
      </c>
      <c r="R2597" s="153">
        <f>Q2597*H2597</f>
        <v>0.41058850000000002</v>
      </c>
      <c r="S2597" s="153">
        <v>0</v>
      </c>
      <c r="T2597" s="154">
        <f>S2597*H2597</f>
        <v>0</v>
      </c>
      <c r="AR2597" s="155" t="s">
        <v>396</v>
      </c>
      <c r="AT2597" s="155" t="s">
        <v>319</v>
      </c>
      <c r="AU2597" s="155" t="s">
        <v>88</v>
      </c>
      <c r="AY2597" s="16" t="s">
        <v>317</v>
      </c>
      <c r="BE2597" s="156">
        <f>IF(N2597="základná",J2597,0)</f>
        <v>0</v>
      </c>
      <c r="BF2597" s="156">
        <f>IF(N2597="znížená",J2597,0)</f>
        <v>0</v>
      </c>
      <c r="BG2597" s="156">
        <f>IF(N2597="zákl. prenesená",J2597,0)</f>
        <v>0</v>
      </c>
      <c r="BH2597" s="156">
        <f>IF(N2597="zníž. prenesená",J2597,0)</f>
        <v>0</v>
      </c>
      <c r="BI2597" s="156">
        <f>IF(N2597="nulová",J2597,0)</f>
        <v>0</v>
      </c>
      <c r="BJ2597" s="16" t="s">
        <v>88</v>
      </c>
      <c r="BK2597" s="156">
        <f>ROUND(I2597*H2597,2)</f>
        <v>0</v>
      </c>
      <c r="BL2597" s="16" t="s">
        <v>396</v>
      </c>
      <c r="BM2597" s="155" t="s">
        <v>3254</v>
      </c>
    </row>
    <row r="2598" spans="2:65" s="12" customFormat="1" ht="10">
      <c r="B2598" s="157"/>
      <c r="D2598" s="158" t="s">
        <v>328</v>
      </c>
      <c r="E2598" s="159" t="s">
        <v>1</v>
      </c>
      <c r="F2598" s="160" t="s">
        <v>3255</v>
      </c>
      <c r="H2598" s="161">
        <v>16.07</v>
      </c>
      <c r="I2598" s="162"/>
      <c r="L2598" s="157"/>
      <c r="M2598" s="163"/>
      <c r="T2598" s="164"/>
      <c r="AT2598" s="159" t="s">
        <v>328</v>
      </c>
      <c r="AU2598" s="159" t="s">
        <v>88</v>
      </c>
      <c r="AV2598" s="12" t="s">
        <v>88</v>
      </c>
      <c r="AW2598" s="12" t="s">
        <v>31</v>
      </c>
      <c r="AX2598" s="12" t="s">
        <v>76</v>
      </c>
      <c r="AY2598" s="159" t="s">
        <v>317</v>
      </c>
    </row>
    <row r="2599" spans="2:65" s="13" customFormat="1" ht="10">
      <c r="B2599" s="165"/>
      <c r="D2599" s="158" t="s">
        <v>328</v>
      </c>
      <c r="E2599" s="166" t="s">
        <v>1</v>
      </c>
      <c r="F2599" s="167" t="s">
        <v>1251</v>
      </c>
      <c r="H2599" s="168">
        <v>16.07</v>
      </c>
      <c r="I2599" s="169"/>
      <c r="L2599" s="165"/>
      <c r="M2599" s="170"/>
      <c r="T2599" s="171"/>
      <c r="AT2599" s="166" t="s">
        <v>328</v>
      </c>
      <c r="AU2599" s="166" t="s">
        <v>88</v>
      </c>
      <c r="AV2599" s="13" t="s">
        <v>92</v>
      </c>
      <c r="AW2599" s="13" t="s">
        <v>31</v>
      </c>
      <c r="AX2599" s="13" t="s">
        <v>76</v>
      </c>
      <c r="AY2599" s="166" t="s">
        <v>317</v>
      </c>
    </row>
    <row r="2600" spans="2:65" s="14" customFormat="1" ht="10">
      <c r="B2600" s="172"/>
      <c r="D2600" s="158" t="s">
        <v>328</v>
      </c>
      <c r="E2600" s="173" t="s">
        <v>1</v>
      </c>
      <c r="F2600" s="174" t="s">
        <v>332</v>
      </c>
      <c r="H2600" s="175">
        <v>16.07</v>
      </c>
      <c r="I2600" s="176"/>
      <c r="L2600" s="172"/>
      <c r="M2600" s="177"/>
      <c r="T2600" s="178"/>
      <c r="AT2600" s="173" t="s">
        <v>328</v>
      </c>
      <c r="AU2600" s="173" t="s">
        <v>88</v>
      </c>
      <c r="AV2600" s="14" t="s">
        <v>323</v>
      </c>
      <c r="AW2600" s="14" t="s">
        <v>31</v>
      </c>
      <c r="AX2600" s="14" t="s">
        <v>83</v>
      </c>
      <c r="AY2600" s="173" t="s">
        <v>317</v>
      </c>
    </row>
    <row r="2601" spans="2:65" s="1" customFormat="1" ht="44.25" customHeight="1">
      <c r="B2601" s="142"/>
      <c r="C2601" s="143" t="s">
        <v>3256</v>
      </c>
      <c r="D2601" s="143" t="s">
        <v>319</v>
      </c>
      <c r="E2601" s="144" t="s">
        <v>3257</v>
      </c>
      <c r="F2601" s="145" t="s">
        <v>3258</v>
      </c>
      <c r="G2601" s="146" t="s">
        <v>444</v>
      </c>
      <c r="H2601" s="147">
        <v>53.4</v>
      </c>
      <c r="I2601" s="148"/>
      <c r="J2601" s="149">
        <f>ROUND(I2601*H2601,2)</f>
        <v>0</v>
      </c>
      <c r="K2601" s="150"/>
      <c r="L2601" s="31"/>
      <c r="M2601" s="151" t="s">
        <v>1</v>
      </c>
      <c r="N2601" s="152" t="s">
        <v>42</v>
      </c>
      <c r="P2601" s="153">
        <f>O2601*H2601</f>
        <v>0</v>
      </c>
      <c r="Q2601" s="153">
        <v>2.555E-2</v>
      </c>
      <c r="R2601" s="153">
        <f>Q2601*H2601</f>
        <v>1.3643699999999999</v>
      </c>
      <c r="S2601" s="153">
        <v>0</v>
      </c>
      <c r="T2601" s="154">
        <f>S2601*H2601</f>
        <v>0</v>
      </c>
      <c r="AR2601" s="155" t="s">
        <v>396</v>
      </c>
      <c r="AT2601" s="155" t="s">
        <v>319</v>
      </c>
      <c r="AU2601" s="155" t="s">
        <v>88</v>
      </c>
      <c r="AY2601" s="16" t="s">
        <v>317</v>
      </c>
      <c r="BE2601" s="156">
        <f>IF(N2601="základná",J2601,0)</f>
        <v>0</v>
      </c>
      <c r="BF2601" s="156">
        <f>IF(N2601="znížená",J2601,0)</f>
        <v>0</v>
      </c>
      <c r="BG2601" s="156">
        <f>IF(N2601="zákl. prenesená",J2601,0)</f>
        <v>0</v>
      </c>
      <c r="BH2601" s="156">
        <f>IF(N2601="zníž. prenesená",J2601,0)</f>
        <v>0</v>
      </c>
      <c r="BI2601" s="156">
        <f>IF(N2601="nulová",J2601,0)</f>
        <v>0</v>
      </c>
      <c r="BJ2601" s="16" t="s">
        <v>88</v>
      </c>
      <c r="BK2601" s="156">
        <f>ROUND(I2601*H2601,2)</f>
        <v>0</v>
      </c>
      <c r="BL2601" s="16" t="s">
        <v>396</v>
      </c>
      <c r="BM2601" s="155" t="s">
        <v>3259</v>
      </c>
    </row>
    <row r="2602" spans="2:65" s="12" customFormat="1" ht="10">
      <c r="B2602" s="157"/>
      <c r="D2602" s="158" t="s">
        <v>328</v>
      </c>
      <c r="E2602" s="159" t="s">
        <v>1</v>
      </c>
      <c r="F2602" s="160" t="s">
        <v>3260</v>
      </c>
      <c r="H2602" s="161">
        <v>53.4</v>
      </c>
      <c r="I2602" s="162"/>
      <c r="L2602" s="157"/>
      <c r="M2602" s="163"/>
      <c r="T2602" s="164"/>
      <c r="AT2602" s="159" t="s">
        <v>328</v>
      </c>
      <c r="AU2602" s="159" t="s">
        <v>88</v>
      </c>
      <c r="AV2602" s="12" t="s">
        <v>88</v>
      </c>
      <c r="AW2602" s="12" t="s">
        <v>31</v>
      </c>
      <c r="AX2602" s="12" t="s">
        <v>76</v>
      </c>
      <c r="AY2602" s="159" t="s">
        <v>317</v>
      </c>
    </row>
    <row r="2603" spans="2:65" s="13" customFormat="1" ht="10">
      <c r="B2603" s="165"/>
      <c r="D2603" s="158" t="s">
        <v>328</v>
      </c>
      <c r="E2603" s="166" t="s">
        <v>1</v>
      </c>
      <c r="F2603" s="167" t="s">
        <v>1238</v>
      </c>
      <c r="H2603" s="168">
        <v>53.4</v>
      </c>
      <c r="I2603" s="169"/>
      <c r="L2603" s="165"/>
      <c r="M2603" s="170"/>
      <c r="T2603" s="171"/>
      <c r="AT2603" s="166" t="s">
        <v>328</v>
      </c>
      <c r="AU2603" s="166" t="s">
        <v>88</v>
      </c>
      <c r="AV2603" s="13" t="s">
        <v>92</v>
      </c>
      <c r="AW2603" s="13" t="s">
        <v>31</v>
      </c>
      <c r="AX2603" s="13" t="s">
        <v>76</v>
      </c>
      <c r="AY2603" s="166" t="s">
        <v>317</v>
      </c>
    </row>
    <row r="2604" spans="2:65" s="14" customFormat="1" ht="10">
      <c r="B2604" s="172"/>
      <c r="D2604" s="158" t="s">
        <v>328</v>
      </c>
      <c r="E2604" s="173" t="s">
        <v>1</v>
      </c>
      <c r="F2604" s="174" t="s">
        <v>332</v>
      </c>
      <c r="H2604" s="175">
        <v>53.4</v>
      </c>
      <c r="I2604" s="176"/>
      <c r="L2604" s="172"/>
      <c r="M2604" s="177"/>
      <c r="T2604" s="178"/>
      <c r="AT2604" s="173" t="s">
        <v>328</v>
      </c>
      <c r="AU2604" s="173" t="s">
        <v>88</v>
      </c>
      <c r="AV2604" s="14" t="s">
        <v>323</v>
      </c>
      <c r="AW2604" s="14" t="s">
        <v>31</v>
      </c>
      <c r="AX2604" s="14" t="s">
        <v>83</v>
      </c>
      <c r="AY2604" s="173" t="s">
        <v>317</v>
      </c>
    </row>
    <row r="2605" spans="2:65" s="1" customFormat="1" ht="44.25" customHeight="1">
      <c r="B2605" s="142"/>
      <c r="C2605" s="143" t="s">
        <v>3261</v>
      </c>
      <c r="D2605" s="143" t="s">
        <v>319</v>
      </c>
      <c r="E2605" s="144" t="s">
        <v>3262</v>
      </c>
      <c r="F2605" s="145" t="s">
        <v>3263</v>
      </c>
      <c r="G2605" s="146" t="s">
        <v>444</v>
      </c>
      <c r="H2605" s="147">
        <v>31.91</v>
      </c>
      <c r="I2605" s="148"/>
      <c r="J2605" s="149">
        <f>ROUND(I2605*H2605,2)</f>
        <v>0</v>
      </c>
      <c r="K2605" s="150"/>
      <c r="L2605" s="31"/>
      <c r="M2605" s="151" t="s">
        <v>1</v>
      </c>
      <c r="N2605" s="152" t="s">
        <v>42</v>
      </c>
      <c r="P2605" s="153">
        <f>O2605*H2605</f>
        <v>0</v>
      </c>
      <c r="Q2605" s="153">
        <v>2.555E-2</v>
      </c>
      <c r="R2605" s="153">
        <f>Q2605*H2605</f>
        <v>0.81530049999999998</v>
      </c>
      <c r="S2605" s="153">
        <v>0</v>
      </c>
      <c r="T2605" s="154">
        <f>S2605*H2605</f>
        <v>0</v>
      </c>
      <c r="AR2605" s="155" t="s">
        <v>396</v>
      </c>
      <c r="AT2605" s="155" t="s">
        <v>319</v>
      </c>
      <c r="AU2605" s="155" t="s">
        <v>88</v>
      </c>
      <c r="AY2605" s="16" t="s">
        <v>317</v>
      </c>
      <c r="BE2605" s="156">
        <f>IF(N2605="základná",J2605,0)</f>
        <v>0</v>
      </c>
      <c r="BF2605" s="156">
        <f>IF(N2605="znížená",J2605,0)</f>
        <v>0</v>
      </c>
      <c r="BG2605" s="156">
        <f>IF(N2605="zákl. prenesená",J2605,0)</f>
        <v>0</v>
      </c>
      <c r="BH2605" s="156">
        <f>IF(N2605="zníž. prenesená",J2605,0)</f>
        <v>0</v>
      </c>
      <c r="BI2605" s="156">
        <f>IF(N2605="nulová",J2605,0)</f>
        <v>0</v>
      </c>
      <c r="BJ2605" s="16" t="s">
        <v>88</v>
      </c>
      <c r="BK2605" s="156">
        <f>ROUND(I2605*H2605,2)</f>
        <v>0</v>
      </c>
      <c r="BL2605" s="16" t="s">
        <v>396</v>
      </c>
      <c r="BM2605" s="155" t="s">
        <v>3264</v>
      </c>
    </row>
    <row r="2606" spans="2:65" s="12" customFormat="1" ht="10">
      <c r="B2606" s="157"/>
      <c r="D2606" s="158" t="s">
        <v>328</v>
      </c>
      <c r="E2606" s="159" t="s">
        <v>1</v>
      </c>
      <c r="F2606" s="160" t="s">
        <v>3265</v>
      </c>
      <c r="H2606" s="161">
        <v>31.91</v>
      </c>
      <c r="I2606" s="162"/>
      <c r="L2606" s="157"/>
      <c r="M2606" s="163"/>
      <c r="T2606" s="164"/>
      <c r="AT2606" s="159" t="s">
        <v>328</v>
      </c>
      <c r="AU2606" s="159" t="s">
        <v>88</v>
      </c>
      <c r="AV2606" s="12" t="s">
        <v>88</v>
      </c>
      <c r="AW2606" s="12" t="s">
        <v>31</v>
      </c>
      <c r="AX2606" s="12" t="s">
        <v>76</v>
      </c>
      <c r="AY2606" s="159" t="s">
        <v>317</v>
      </c>
    </row>
    <row r="2607" spans="2:65" s="13" customFormat="1" ht="10">
      <c r="B2607" s="165"/>
      <c r="D2607" s="158" t="s">
        <v>328</v>
      </c>
      <c r="E2607" s="166" t="s">
        <v>1</v>
      </c>
      <c r="F2607" s="167" t="s">
        <v>1240</v>
      </c>
      <c r="H2607" s="168">
        <v>31.91</v>
      </c>
      <c r="I2607" s="169"/>
      <c r="L2607" s="165"/>
      <c r="M2607" s="170"/>
      <c r="T2607" s="171"/>
      <c r="AT2607" s="166" t="s">
        <v>328</v>
      </c>
      <c r="AU2607" s="166" t="s">
        <v>88</v>
      </c>
      <c r="AV2607" s="13" t="s">
        <v>92</v>
      </c>
      <c r="AW2607" s="13" t="s">
        <v>31</v>
      </c>
      <c r="AX2607" s="13" t="s">
        <v>76</v>
      </c>
      <c r="AY2607" s="166" t="s">
        <v>317</v>
      </c>
    </row>
    <row r="2608" spans="2:65" s="14" customFormat="1" ht="10">
      <c r="B2608" s="172"/>
      <c r="D2608" s="158" t="s">
        <v>328</v>
      </c>
      <c r="E2608" s="173" t="s">
        <v>1</v>
      </c>
      <c r="F2608" s="174" t="s">
        <v>332</v>
      </c>
      <c r="H2608" s="175">
        <v>31.91</v>
      </c>
      <c r="I2608" s="176"/>
      <c r="L2608" s="172"/>
      <c r="M2608" s="177"/>
      <c r="T2608" s="178"/>
      <c r="AT2608" s="173" t="s">
        <v>328</v>
      </c>
      <c r="AU2608" s="173" t="s">
        <v>88</v>
      </c>
      <c r="AV2608" s="14" t="s">
        <v>323</v>
      </c>
      <c r="AW2608" s="14" t="s">
        <v>31</v>
      </c>
      <c r="AX2608" s="14" t="s">
        <v>83</v>
      </c>
      <c r="AY2608" s="173" t="s">
        <v>317</v>
      </c>
    </row>
    <row r="2609" spans="2:65" s="1" customFormat="1" ht="44.25" customHeight="1">
      <c r="B2609" s="142"/>
      <c r="C2609" s="143" t="s">
        <v>3266</v>
      </c>
      <c r="D2609" s="143" t="s">
        <v>319</v>
      </c>
      <c r="E2609" s="144" t="s">
        <v>3267</v>
      </c>
      <c r="F2609" s="145" t="s">
        <v>3268</v>
      </c>
      <c r="G2609" s="146" t="s">
        <v>444</v>
      </c>
      <c r="H2609" s="147">
        <v>40.99</v>
      </c>
      <c r="I2609" s="148"/>
      <c r="J2609" s="149">
        <f>ROUND(I2609*H2609,2)</f>
        <v>0</v>
      </c>
      <c r="K2609" s="150"/>
      <c r="L2609" s="31"/>
      <c r="M2609" s="151" t="s">
        <v>1</v>
      </c>
      <c r="N2609" s="152" t="s">
        <v>42</v>
      </c>
      <c r="P2609" s="153">
        <f>O2609*H2609</f>
        <v>0</v>
      </c>
      <c r="Q2609" s="153">
        <v>2.555E-2</v>
      </c>
      <c r="R2609" s="153">
        <f>Q2609*H2609</f>
        <v>1.0472945</v>
      </c>
      <c r="S2609" s="153">
        <v>0</v>
      </c>
      <c r="T2609" s="154">
        <f>S2609*H2609</f>
        <v>0</v>
      </c>
      <c r="AR2609" s="155" t="s">
        <v>396</v>
      </c>
      <c r="AT2609" s="155" t="s">
        <v>319</v>
      </c>
      <c r="AU2609" s="155" t="s">
        <v>88</v>
      </c>
      <c r="AY2609" s="16" t="s">
        <v>317</v>
      </c>
      <c r="BE2609" s="156">
        <f>IF(N2609="základná",J2609,0)</f>
        <v>0</v>
      </c>
      <c r="BF2609" s="156">
        <f>IF(N2609="znížená",J2609,0)</f>
        <v>0</v>
      </c>
      <c r="BG2609" s="156">
        <f>IF(N2609="zákl. prenesená",J2609,0)</f>
        <v>0</v>
      </c>
      <c r="BH2609" s="156">
        <f>IF(N2609="zníž. prenesená",J2609,0)</f>
        <v>0</v>
      </c>
      <c r="BI2609" s="156">
        <f>IF(N2609="nulová",J2609,0)</f>
        <v>0</v>
      </c>
      <c r="BJ2609" s="16" t="s">
        <v>88</v>
      </c>
      <c r="BK2609" s="156">
        <f>ROUND(I2609*H2609,2)</f>
        <v>0</v>
      </c>
      <c r="BL2609" s="16" t="s">
        <v>396</v>
      </c>
      <c r="BM2609" s="155" t="s">
        <v>3269</v>
      </c>
    </row>
    <row r="2610" spans="2:65" s="12" customFormat="1" ht="10">
      <c r="B2610" s="157"/>
      <c r="D2610" s="158" t="s">
        <v>328</v>
      </c>
      <c r="E2610" s="159" t="s">
        <v>1</v>
      </c>
      <c r="F2610" s="160" t="s">
        <v>3270</v>
      </c>
      <c r="H2610" s="161">
        <v>40.99</v>
      </c>
      <c r="I2610" s="162"/>
      <c r="L2610" s="157"/>
      <c r="M2610" s="163"/>
      <c r="T2610" s="164"/>
      <c r="AT2610" s="159" t="s">
        <v>328</v>
      </c>
      <c r="AU2610" s="159" t="s">
        <v>88</v>
      </c>
      <c r="AV2610" s="12" t="s">
        <v>88</v>
      </c>
      <c r="AW2610" s="12" t="s">
        <v>31</v>
      </c>
      <c r="AX2610" s="12" t="s">
        <v>76</v>
      </c>
      <c r="AY2610" s="159" t="s">
        <v>317</v>
      </c>
    </row>
    <row r="2611" spans="2:65" s="13" customFormat="1" ht="10">
      <c r="B2611" s="165"/>
      <c r="D2611" s="158" t="s">
        <v>328</v>
      </c>
      <c r="E2611" s="166" t="s">
        <v>1</v>
      </c>
      <c r="F2611" s="167" t="s">
        <v>1242</v>
      </c>
      <c r="H2611" s="168">
        <v>40.99</v>
      </c>
      <c r="I2611" s="169"/>
      <c r="L2611" s="165"/>
      <c r="M2611" s="170"/>
      <c r="T2611" s="171"/>
      <c r="AT2611" s="166" t="s">
        <v>328</v>
      </c>
      <c r="AU2611" s="166" t="s">
        <v>88</v>
      </c>
      <c r="AV2611" s="13" t="s">
        <v>92</v>
      </c>
      <c r="AW2611" s="13" t="s">
        <v>31</v>
      </c>
      <c r="AX2611" s="13" t="s">
        <v>76</v>
      </c>
      <c r="AY2611" s="166" t="s">
        <v>317</v>
      </c>
    </row>
    <row r="2612" spans="2:65" s="14" customFormat="1" ht="10">
      <c r="B2612" s="172"/>
      <c r="D2612" s="158" t="s">
        <v>328</v>
      </c>
      <c r="E2612" s="173" t="s">
        <v>1</v>
      </c>
      <c r="F2612" s="174" t="s">
        <v>332</v>
      </c>
      <c r="H2612" s="175">
        <v>40.99</v>
      </c>
      <c r="I2612" s="176"/>
      <c r="L2612" s="172"/>
      <c r="M2612" s="177"/>
      <c r="T2612" s="178"/>
      <c r="AT2612" s="173" t="s">
        <v>328</v>
      </c>
      <c r="AU2612" s="173" t="s">
        <v>88</v>
      </c>
      <c r="AV2612" s="14" t="s">
        <v>323</v>
      </c>
      <c r="AW2612" s="14" t="s">
        <v>31</v>
      </c>
      <c r="AX2612" s="14" t="s">
        <v>83</v>
      </c>
      <c r="AY2612" s="173" t="s">
        <v>317</v>
      </c>
    </row>
    <row r="2613" spans="2:65" s="1" customFormat="1" ht="33" customHeight="1">
      <c r="B2613" s="142"/>
      <c r="C2613" s="143" t="s">
        <v>3271</v>
      </c>
      <c r="D2613" s="143" t="s">
        <v>319</v>
      </c>
      <c r="E2613" s="144" t="s">
        <v>3272</v>
      </c>
      <c r="F2613" s="145" t="s">
        <v>3273</v>
      </c>
      <c r="G2613" s="146" t="s">
        <v>467</v>
      </c>
      <c r="H2613" s="147">
        <v>1</v>
      </c>
      <c r="I2613" s="148"/>
      <c r="J2613" s="149">
        <f>ROUND(I2613*H2613,2)</f>
        <v>0</v>
      </c>
      <c r="K2613" s="150"/>
      <c r="L2613" s="31"/>
      <c r="M2613" s="151" t="s">
        <v>1</v>
      </c>
      <c r="N2613" s="152" t="s">
        <v>42</v>
      </c>
      <c r="P2613" s="153">
        <f>O2613*H2613</f>
        <v>0</v>
      </c>
      <c r="Q2613" s="153">
        <v>1.2279999999999999E-2</v>
      </c>
      <c r="R2613" s="153">
        <f>Q2613*H2613</f>
        <v>1.2279999999999999E-2</v>
      </c>
      <c r="S2613" s="153">
        <v>0</v>
      </c>
      <c r="T2613" s="154">
        <f>S2613*H2613</f>
        <v>0</v>
      </c>
      <c r="AR2613" s="155" t="s">
        <v>396</v>
      </c>
      <c r="AT2613" s="155" t="s">
        <v>319</v>
      </c>
      <c r="AU2613" s="155" t="s">
        <v>88</v>
      </c>
      <c r="AY2613" s="16" t="s">
        <v>317</v>
      </c>
      <c r="BE2613" s="156">
        <f>IF(N2613="základná",J2613,0)</f>
        <v>0</v>
      </c>
      <c r="BF2613" s="156">
        <f>IF(N2613="znížená",J2613,0)</f>
        <v>0</v>
      </c>
      <c r="BG2613" s="156">
        <f>IF(N2613="zákl. prenesená",J2613,0)</f>
        <v>0</v>
      </c>
      <c r="BH2613" s="156">
        <f>IF(N2613="zníž. prenesená",J2613,0)</f>
        <v>0</v>
      </c>
      <c r="BI2613" s="156">
        <f>IF(N2613="nulová",J2613,0)</f>
        <v>0</v>
      </c>
      <c r="BJ2613" s="16" t="s">
        <v>88</v>
      </c>
      <c r="BK2613" s="156">
        <f>ROUND(I2613*H2613,2)</f>
        <v>0</v>
      </c>
      <c r="BL2613" s="16" t="s">
        <v>396</v>
      </c>
      <c r="BM2613" s="155" t="s">
        <v>3274</v>
      </c>
    </row>
    <row r="2614" spans="2:65" s="12" customFormat="1" ht="10">
      <c r="B2614" s="157"/>
      <c r="D2614" s="158" t="s">
        <v>328</v>
      </c>
      <c r="E2614" s="159" t="s">
        <v>1</v>
      </c>
      <c r="F2614" s="160" t="s">
        <v>83</v>
      </c>
      <c r="H2614" s="161">
        <v>1</v>
      </c>
      <c r="I2614" s="162"/>
      <c r="L2614" s="157"/>
      <c r="M2614" s="163"/>
      <c r="T2614" s="164"/>
      <c r="AT2614" s="159" t="s">
        <v>328</v>
      </c>
      <c r="AU2614" s="159" t="s">
        <v>88</v>
      </c>
      <c r="AV2614" s="12" t="s">
        <v>88</v>
      </c>
      <c r="AW2614" s="12" t="s">
        <v>31</v>
      </c>
      <c r="AX2614" s="12" t="s">
        <v>76</v>
      </c>
      <c r="AY2614" s="159" t="s">
        <v>317</v>
      </c>
    </row>
    <row r="2615" spans="2:65" s="13" customFormat="1" ht="10">
      <c r="B2615" s="165"/>
      <c r="D2615" s="158" t="s">
        <v>328</v>
      </c>
      <c r="E2615" s="166" t="s">
        <v>1</v>
      </c>
      <c r="F2615" s="167" t="s">
        <v>331</v>
      </c>
      <c r="H2615" s="168">
        <v>1</v>
      </c>
      <c r="I2615" s="169"/>
      <c r="L2615" s="165"/>
      <c r="M2615" s="170"/>
      <c r="T2615" s="171"/>
      <c r="AT2615" s="166" t="s">
        <v>328</v>
      </c>
      <c r="AU2615" s="166" t="s">
        <v>88</v>
      </c>
      <c r="AV2615" s="13" t="s">
        <v>92</v>
      </c>
      <c r="AW2615" s="13" t="s">
        <v>31</v>
      </c>
      <c r="AX2615" s="13" t="s">
        <v>76</v>
      </c>
      <c r="AY2615" s="166" t="s">
        <v>317</v>
      </c>
    </row>
    <row r="2616" spans="2:65" s="14" customFormat="1" ht="10">
      <c r="B2616" s="172"/>
      <c r="D2616" s="158" t="s">
        <v>328</v>
      </c>
      <c r="E2616" s="173" t="s">
        <v>1</v>
      </c>
      <c r="F2616" s="174" t="s">
        <v>332</v>
      </c>
      <c r="H2616" s="175">
        <v>1</v>
      </c>
      <c r="I2616" s="176"/>
      <c r="L2616" s="172"/>
      <c r="M2616" s="177"/>
      <c r="T2616" s="178"/>
      <c r="AT2616" s="173" t="s">
        <v>328</v>
      </c>
      <c r="AU2616" s="173" t="s">
        <v>88</v>
      </c>
      <c r="AV2616" s="14" t="s">
        <v>323</v>
      </c>
      <c r="AW2616" s="14" t="s">
        <v>31</v>
      </c>
      <c r="AX2616" s="14" t="s">
        <v>83</v>
      </c>
      <c r="AY2616" s="173" t="s">
        <v>317</v>
      </c>
    </row>
    <row r="2617" spans="2:65" s="1" customFormat="1" ht="33" customHeight="1">
      <c r="B2617" s="142"/>
      <c r="C2617" s="143" t="s">
        <v>3275</v>
      </c>
      <c r="D2617" s="199" t="s">
        <v>319</v>
      </c>
      <c r="E2617" s="144" t="s">
        <v>3276</v>
      </c>
      <c r="F2617" s="145" t="s">
        <v>3277</v>
      </c>
      <c r="G2617" s="146" t="s">
        <v>467</v>
      </c>
      <c r="H2617" s="147">
        <v>25</v>
      </c>
      <c r="I2617" s="148"/>
      <c r="J2617" s="149">
        <f>ROUND(I2617*H2617,2)</f>
        <v>0</v>
      </c>
      <c r="K2617" s="150"/>
      <c r="L2617" s="31"/>
      <c r="M2617" s="151" t="s">
        <v>1</v>
      </c>
      <c r="N2617" s="152" t="s">
        <v>42</v>
      </c>
      <c r="P2617" s="153">
        <f>O2617*H2617</f>
        <v>0</v>
      </c>
      <c r="Q2617" s="153">
        <v>1.2279999999999999E-2</v>
      </c>
      <c r="R2617" s="153">
        <f>Q2617*H2617</f>
        <v>0.307</v>
      </c>
      <c r="S2617" s="153">
        <v>0</v>
      </c>
      <c r="T2617" s="154">
        <f>S2617*H2617</f>
        <v>0</v>
      </c>
      <c r="AR2617" s="155" t="s">
        <v>396</v>
      </c>
      <c r="AT2617" s="155" t="s">
        <v>319</v>
      </c>
      <c r="AU2617" s="155" t="s">
        <v>88</v>
      </c>
      <c r="AY2617" s="16" t="s">
        <v>317</v>
      </c>
      <c r="BE2617" s="156">
        <f>IF(N2617="základná",J2617,0)</f>
        <v>0</v>
      </c>
      <c r="BF2617" s="156">
        <f>IF(N2617="znížená",J2617,0)</f>
        <v>0</v>
      </c>
      <c r="BG2617" s="156">
        <f>IF(N2617="zákl. prenesená",J2617,0)</f>
        <v>0</v>
      </c>
      <c r="BH2617" s="156">
        <f>IF(N2617="zníž. prenesená",J2617,0)</f>
        <v>0</v>
      </c>
      <c r="BI2617" s="156">
        <f>IF(N2617="nulová",J2617,0)</f>
        <v>0</v>
      </c>
      <c r="BJ2617" s="16" t="s">
        <v>88</v>
      </c>
      <c r="BK2617" s="156">
        <f>ROUND(I2617*H2617,2)</f>
        <v>0</v>
      </c>
      <c r="BL2617" s="16" t="s">
        <v>396</v>
      </c>
      <c r="BM2617" s="155" t="s">
        <v>3278</v>
      </c>
    </row>
    <row r="2618" spans="2:65" s="12" customFormat="1" ht="10">
      <c r="B2618" s="157"/>
      <c r="D2618" s="158" t="s">
        <v>328</v>
      </c>
      <c r="E2618" s="159" t="s">
        <v>1</v>
      </c>
      <c r="F2618" s="160" t="s">
        <v>3279</v>
      </c>
      <c r="H2618" s="161">
        <v>25</v>
      </c>
      <c r="I2618" s="162"/>
      <c r="L2618" s="157"/>
      <c r="M2618" s="163"/>
      <c r="T2618" s="164"/>
      <c r="AT2618" s="159" t="s">
        <v>328</v>
      </c>
      <c r="AU2618" s="159" t="s">
        <v>88</v>
      </c>
      <c r="AV2618" s="12" t="s">
        <v>88</v>
      </c>
      <c r="AW2618" s="12" t="s">
        <v>31</v>
      </c>
      <c r="AX2618" s="12" t="s">
        <v>76</v>
      </c>
      <c r="AY2618" s="159" t="s">
        <v>317</v>
      </c>
    </row>
    <row r="2619" spans="2:65" s="13" customFormat="1" ht="10">
      <c r="B2619" s="165"/>
      <c r="D2619" s="158" t="s">
        <v>328</v>
      </c>
      <c r="E2619" s="166" t="s">
        <v>1</v>
      </c>
      <c r="F2619" s="167" t="s">
        <v>331</v>
      </c>
      <c r="H2619" s="168">
        <v>25</v>
      </c>
      <c r="I2619" s="169"/>
      <c r="L2619" s="165"/>
      <c r="M2619" s="170"/>
      <c r="T2619" s="171"/>
      <c r="AT2619" s="166" t="s">
        <v>328</v>
      </c>
      <c r="AU2619" s="166" t="s">
        <v>88</v>
      </c>
      <c r="AV2619" s="13" t="s">
        <v>92</v>
      </c>
      <c r="AW2619" s="13" t="s">
        <v>31</v>
      </c>
      <c r="AX2619" s="13" t="s">
        <v>76</v>
      </c>
      <c r="AY2619" s="166" t="s">
        <v>317</v>
      </c>
    </row>
    <row r="2620" spans="2:65" s="14" customFormat="1" ht="10">
      <c r="B2620" s="172"/>
      <c r="D2620" s="158" t="s">
        <v>328</v>
      </c>
      <c r="E2620" s="173" t="s">
        <v>1</v>
      </c>
      <c r="F2620" s="174" t="s">
        <v>332</v>
      </c>
      <c r="H2620" s="175">
        <v>25</v>
      </c>
      <c r="I2620" s="176"/>
      <c r="L2620" s="172"/>
      <c r="M2620" s="177"/>
      <c r="T2620" s="178"/>
      <c r="AT2620" s="173" t="s">
        <v>328</v>
      </c>
      <c r="AU2620" s="173" t="s">
        <v>88</v>
      </c>
      <c r="AV2620" s="14" t="s">
        <v>323</v>
      </c>
      <c r="AW2620" s="14" t="s">
        <v>31</v>
      </c>
      <c r="AX2620" s="14" t="s">
        <v>83</v>
      </c>
      <c r="AY2620" s="173" t="s">
        <v>317</v>
      </c>
    </row>
    <row r="2621" spans="2:65" s="1" customFormat="1" ht="33" customHeight="1">
      <c r="B2621" s="142"/>
      <c r="C2621" s="143" t="s">
        <v>3280</v>
      </c>
      <c r="D2621" s="143" t="s">
        <v>319</v>
      </c>
      <c r="E2621" s="144" t="s">
        <v>3281</v>
      </c>
      <c r="F2621" s="145" t="s">
        <v>3282</v>
      </c>
      <c r="G2621" s="146" t="s">
        <v>467</v>
      </c>
      <c r="H2621" s="147">
        <v>30</v>
      </c>
      <c r="I2621" s="148"/>
      <c r="J2621" s="149">
        <f>ROUND(I2621*H2621,2)</f>
        <v>0</v>
      </c>
      <c r="K2621" s="150"/>
      <c r="L2621" s="31"/>
      <c r="M2621" s="151" t="s">
        <v>1</v>
      </c>
      <c r="N2621" s="152" t="s">
        <v>42</v>
      </c>
      <c r="P2621" s="153">
        <f>O2621*H2621</f>
        <v>0</v>
      </c>
      <c r="Q2621" s="153">
        <v>1.6330000000000001E-2</v>
      </c>
      <c r="R2621" s="153">
        <f>Q2621*H2621</f>
        <v>0.4899</v>
      </c>
      <c r="S2621" s="153">
        <v>0</v>
      </c>
      <c r="T2621" s="154">
        <f>S2621*H2621</f>
        <v>0</v>
      </c>
      <c r="AR2621" s="155" t="s">
        <v>396</v>
      </c>
      <c r="AT2621" s="155" t="s">
        <v>319</v>
      </c>
      <c r="AU2621" s="155" t="s">
        <v>88</v>
      </c>
      <c r="AY2621" s="16" t="s">
        <v>317</v>
      </c>
      <c r="BE2621" s="156">
        <f>IF(N2621="základná",J2621,0)</f>
        <v>0</v>
      </c>
      <c r="BF2621" s="156">
        <f>IF(N2621="znížená",J2621,0)</f>
        <v>0</v>
      </c>
      <c r="BG2621" s="156">
        <f>IF(N2621="zákl. prenesená",J2621,0)</f>
        <v>0</v>
      </c>
      <c r="BH2621" s="156">
        <f>IF(N2621="zníž. prenesená",J2621,0)</f>
        <v>0</v>
      </c>
      <c r="BI2621" s="156">
        <f>IF(N2621="nulová",J2621,0)</f>
        <v>0</v>
      </c>
      <c r="BJ2621" s="16" t="s">
        <v>88</v>
      </c>
      <c r="BK2621" s="156">
        <f>ROUND(I2621*H2621,2)</f>
        <v>0</v>
      </c>
      <c r="BL2621" s="16" t="s">
        <v>396</v>
      </c>
      <c r="BM2621" s="155" t="s">
        <v>3283</v>
      </c>
    </row>
    <row r="2622" spans="2:65" s="12" customFormat="1" ht="10">
      <c r="B2622" s="157"/>
      <c r="D2622" s="158" t="s">
        <v>328</v>
      </c>
      <c r="E2622" s="159" t="s">
        <v>1</v>
      </c>
      <c r="F2622" s="160" t="s">
        <v>3284</v>
      </c>
      <c r="H2622" s="161">
        <v>30</v>
      </c>
      <c r="I2622" s="162"/>
      <c r="L2622" s="157"/>
      <c r="M2622" s="163"/>
      <c r="T2622" s="164"/>
      <c r="AT2622" s="159" t="s">
        <v>328</v>
      </c>
      <c r="AU2622" s="159" t="s">
        <v>88</v>
      </c>
      <c r="AV2622" s="12" t="s">
        <v>88</v>
      </c>
      <c r="AW2622" s="12" t="s">
        <v>31</v>
      </c>
      <c r="AX2622" s="12" t="s">
        <v>76</v>
      </c>
      <c r="AY2622" s="159" t="s">
        <v>317</v>
      </c>
    </row>
    <row r="2623" spans="2:65" s="13" customFormat="1" ht="10">
      <c r="B2623" s="165"/>
      <c r="D2623" s="158" t="s">
        <v>328</v>
      </c>
      <c r="E2623" s="166" t="s">
        <v>1</v>
      </c>
      <c r="F2623" s="167" t="s">
        <v>331</v>
      </c>
      <c r="H2623" s="168">
        <v>30</v>
      </c>
      <c r="I2623" s="169"/>
      <c r="L2623" s="165"/>
      <c r="M2623" s="170"/>
      <c r="T2623" s="171"/>
      <c r="AT2623" s="166" t="s">
        <v>328</v>
      </c>
      <c r="AU2623" s="166" t="s">
        <v>88</v>
      </c>
      <c r="AV2623" s="13" t="s">
        <v>92</v>
      </c>
      <c r="AW2623" s="13" t="s">
        <v>31</v>
      </c>
      <c r="AX2623" s="13" t="s">
        <v>76</v>
      </c>
      <c r="AY2623" s="166" t="s">
        <v>317</v>
      </c>
    </row>
    <row r="2624" spans="2:65" s="14" customFormat="1" ht="10">
      <c r="B2624" s="172"/>
      <c r="D2624" s="158" t="s">
        <v>328</v>
      </c>
      <c r="E2624" s="173" t="s">
        <v>1</v>
      </c>
      <c r="F2624" s="174" t="s">
        <v>332</v>
      </c>
      <c r="H2624" s="175">
        <v>30</v>
      </c>
      <c r="I2624" s="176"/>
      <c r="L2624" s="172"/>
      <c r="M2624" s="177"/>
      <c r="T2624" s="178"/>
      <c r="AT2624" s="173" t="s">
        <v>328</v>
      </c>
      <c r="AU2624" s="173" t="s">
        <v>88</v>
      </c>
      <c r="AV2624" s="14" t="s">
        <v>323</v>
      </c>
      <c r="AW2624" s="14" t="s">
        <v>31</v>
      </c>
      <c r="AX2624" s="14" t="s">
        <v>83</v>
      </c>
      <c r="AY2624" s="173" t="s">
        <v>317</v>
      </c>
    </row>
    <row r="2625" spans="2:65" s="1" customFormat="1" ht="24.15" customHeight="1">
      <c r="B2625" s="142"/>
      <c r="C2625" s="143" t="s">
        <v>3285</v>
      </c>
      <c r="D2625" s="143" t="s">
        <v>319</v>
      </c>
      <c r="E2625" s="144" t="s">
        <v>3286</v>
      </c>
      <c r="F2625" s="145" t="s">
        <v>1</v>
      </c>
      <c r="G2625" s="146" t="s">
        <v>1</v>
      </c>
      <c r="H2625" s="147">
        <v>0</v>
      </c>
      <c r="I2625" s="148"/>
      <c r="J2625" s="149">
        <f>ROUND(I2625*H2625,2)</f>
        <v>0</v>
      </c>
      <c r="K2625" s="150"/>
      <c r="L2625" s="31"/>
      <c r="M2625" s="151" t="s">
        <v>1</v>
      </c>
      <c r="N2625" s="152" t="s">
        <v>42</v>
      </c>
      <c r="P2625" s="153">
        <f>O2625*H2625</f>
        <v>0</v>
      </c>
      <c r="Q2625" s="153">
        <v>1.6328760000000001E-2</v>
      </c>
      <c r="R2625" s="153">
        <f>Q2625*H2625</f>
        <v>0</v>
      </c>
      <c r="S2625" s="153">
        <v>0</v>
      </c>
      <c r="T2625" s="154">
        <f>S2625*H2625</f>
        <v>0</v>
      </c>
      <c r="AR2625" s="155" t="s">
        <v>396</v>
      </c>
      <c r="AT2625" s="155" t="s">
        <v>319</v>
      </c>
      <c r="AU2625" s="155" t="s">
        <v>88</v>
      </c>
      <c r="AY2625" s="16" t="s">
        <v>317</v>
      </c>
      <c r="BE2625" s="156">
        <f>IF(N2625="základná",J2625,0)</f>
        <v>0</v>
      </c>
      <c r="BF2625" s="156">
        <f>IF(N2625="znížená",J2625,0)</f>
        <v>0</v>
      </c>
      <c r="BG2625" s="156">
        <f>IF(N2625="zákl. prenesená",J2625,0)</f>
        <v>0</v>
      </c>
      <c r="BH2625" s="156">
        <f>IF(N2625="zníž. prenesená",J2625,0)</f>
        <v>0</v>
      </c>
      <c r="BI2625" s="156">
        <f>IF(N2625="nulová",J2625,0)</f>
        <v>0</v>
      </c>
      <c r="BJ2625" s="16" t="s">
        <v>88</v>
      </c>
      <c r="BK2625" s="156">
        <f>ROUND(I2625*H2625,2)</f>
        <v>0</v>
      </c>
      <c r="BL2625" s="16" t="s">
        <v>396</v>
      </c>
      <c r="BM2625" s="155" t="s">
        <v>3287</v>
      </c>
    </row>
    <row r="2626" spans="2:65" s="1" customFormat="1" ht="33" customHeight="1">
      <c r="B2626" s="142"/>
      <c r="C2626" s="143" t="s">
        <v>3288</v>
      </c>
      <c r="D2626" s="143" t="s">
        <v>319</v>
      </c>
      <c r="E2626" s="144" t="s">
        <v>3289</v>
      </c>
      <c r="F2626" s="145" t="s">
        <v>3290</v>
      </c>
      <c r="G2626" s="146" t="s">
        <v>467</v>
      </c>
      <c r="H2626" s="147">
        <v>13</v>
      </c>
      <c r="I2626" s="148"/>
      <c r="J2626" s="149">
        <f>ROUND(I2626*H2626,2)</f>
        <v>0</v>
      </c>
      <c r="K2626" s="150"/>
      <c r="L2626" s="31"/>
      <c r="M2626" s="151" t="s">
        <v>1</v>
      </c>
      <c r="N2626" s="152" t="s">
        <v>42</v>
      </c>
      <c r="P2626" s="153">
        <f>O2626*H2626</f>
        <v>0</v>
      </c>
      <c r="Q2626" s="153">
        <v>1.6330000000000001E-2</v>
      </c>
      <c r="R2626" s="153">
        <f>Q2626*H2626</f>
        <v>0.21229000000000001</v>
      </c>
      <c r="S2626" s="153">
        <v>0</v>
      </c>
      <c r="T2626" s="154">
        <f>S2626*H2626</f>
        <v>0</v>
      </c>
      <c r="AR2626" s="155" t="s">
        <v>396</v>
      </c>
      <c r="AT2626" s="155" t="s">
        <v>319</v>
      </c>
      <c r="AU2626" s="155" t="s">
        <v>88</v>
      </c>
      <c r="AY2626" s="16" t="s">
        <v>317</v>
      </c>
      <c r="BE2626" s="156">
        <f>IF(N2626="základná",J2626,0)</f>
        <v>0</v>
      </c>
      <c r="BF2626" s="156">
        <f>IF(N2626="znížená",J2626,0)</f>
        <v>0</v>
      </c>
      <c r="BG2626" s="156">
        <f>IF(N2626="zákl. prenesená",J2626,0)</f>
        <v>0</v>
      </c>
      <c r="BH2626" s="156">
        <f>IF(N2626="zníž. prenesená",J2626,0)</f>
        <v>0</v>
      </c>
      <c r="BI2626" s="156">
        <f>IF(N2626="nulová",J2626,0)</f>
        <v>0</v>
      </c>
      <c r="BJ2626" s="16" t="s">
        <v>88</v>
      </c>
      <c r="BK2626" s="156">
        <f>ROUND(I2626*H2626,2)</f>
        <v>0</v>
      </c>
      <c r="BL2626" s="16" t="s">
        <v>396</v>
      </c>
      <c r="BM2626" s="155" t="s">
        <v>3291</v>
      </c>
    </row>
    <row r="2627" spans="2:65" s="12" customFormat="1" ht="10">
      <c r="B2627" s="157"/>
      <c r="D2627" s="158" t="s">
        <v>328</v>
      </c>
      <c r="E2627" s="159" t="s">
        <v>1</v>
      </c>
      <c r="F2627" s="160" t="s">
        <v>381</v>
      </c>
      <c r="H2627" s="161">
        <v>13</v>
      </c>
      <c r="I2627" s="162"/>
      <c r="L2627" s="157"/>
      <c r="M2627" s="163"/>
      <c r="T2627" s="164"/>
      <c r="AT2627" s="159" t="s">
        <v>328</v>
      </c>
      <c r="AU2627" s="159" t="s">
        <v>88</v>
      </c>
      <c r="AV2627" s="12" t="s">
        <v>88</v>
      </c>
      <c r="AW2627" s="12" t="s">
        <v>31</v>
      </c>
      <c r="AX2627" s="12" t="s">
        <v>76</v>
      </c>
      <c r="AY2627" s="159" t="s">
        <v>317</v>
      </c>
    </row>
    <row r="2628" spans="2:65" s="13" customFormat="1" ht="10">
      <c r="B2628" s="165"/>
      <c r="D2628" s="158" t="s">
        <v>328</v>
      </c>
      <c r="E2628" s="166" t="s">
        <v>1</v>
      </c>
      <c r="F2628" s="167" t="s">
        <v>331</v>
      </c>
      <c r="H2628" s="168">
        <v>13</v>
      </c>
      <c r="I2628" s="169"/>
      <c r="L2628" s="165"/>
      <c r="M2628" s="170"/>
      <c r="T2628" s="171"/>
      <c r="AT2628" s="166" t="s">
        <v>328</v>
      </c>
      <c r="AU2628" s="166" t="s">
        <v>88</v>
      </c>
      <c r="AV2628" s="13" t="s">
        <v>92</v>
      </c>
      <c r="AW2628" s="13" t="s">
        <v>31</v>
      </c>
      <c r="AX2628" s="13" t="s">
        <v>76</v>
      </c>
      <c r="AY2628" s="166" t="s">
        <v>317</v>
      </c>
    </row>
    <row r="2629" spans="2:65" s="14" customFormat="1" ht="10">
      <c r="B2629" s="172"/>
      <c r="D2629" s="158" t="s">
        <v>328</v>
      </c>
      <c r="E2629" s="173" t="s">
        <v>1</v>
      </c>
      <c r="F2629" s="174" t="s">
        <v>332</v>
      </c>
      <c r="H2629" s="175">
        <v>13</v>
      </c>
      <c r="I2629" s="176"/>
      <c r="L2629" s="172"/>
      <c r="M2629" s="177"/>
      <c r="T2629" s="178"/>
      <c r="AT2629" s="173" t="s">
        <v>328</v>
      </c>
      <c r="AU2629" s="173" t="s">
        <v>88</v>
      </c>
      <c r="AV2629" s="14" t="s">
        <v>323</v>
      </c>
      <c r="AW2629" s="14" t="s">
        <v>31</v>
      </c>
      <c r="AX2629" s="14" t="s">
        <v>83</v>
      </c>
      <c r="AY2629" s="173" t="s">
        <v>317</v>
      </c>
    </row>
    <row r="2630" spans="2:65" s="1" customFormat="1" ht="24.15" customHeight="1">
      <c r="B2630" s="142"/>
      <c r="C2630" s="143" t="s">
        <v>3292</v>
      </c>
      <c r="D2630" s="143" t="s">
        <v>319</v>
      </c>
      <c r="E2630" s="144" t="s">
        <v>3293</v>
      </c>
      <c r="F2630" s="145" t="s">
        <v>3294</v>
      </c>
      <c r="G2630" s="146" t="s">
        <v>467</v>
      </c>
      <c r="H2630" s="147">
        <v>290</v>
      </c>
      <c r="I2630" s="148"/>
      <c r="J2630" s="149">
        <f>ROUND(I2630*H2630,2)</f>
        <v>0</v>
      </c>
      <c r="K2630" s="150"/>
      <c r="L2630" s="31"/>
      <c r="M2630" s="151" t="s">
        <v>1</v>
      </c>
      <c r="N2630" s="152" t="s">
        <v>42</v>
      </c>
      <c r="P2630" s="153">
        <f>O2630*H2630</f>
        <v>0</v>
      </c>
      <c r="Q2630" s="153">
        <v>2.9999999999999997E-4</v>
      </c>
      <c r="R2630" s="153">
        <f>Q2630*H2630</f>
        <v>8.6999999999999994E-2</v>
      </c>
      <c r="S2630" s="153">
        <v>0</v>
      </c>
      <c r="T2630" s="154">
        <f>S2630*H2630</f>
        <v>0</v>
      </c>
      <c r="AR2630" s="155" t="s">
        <v>396</v>
      </c>
      <c r="AT2630" s="155" t="s">
        <v>319</v>
      </c>
      <c r="AU2630" s="155" t="s">
        <v>88</v>
      </c>
      <c r="AY2630" s="16" t="s">
        <v>317</v>
      </c>
      <c r="BE2630" s="156">
        <f>IF(N2630="základná",J2630,0)</f>
        <v>0</v>
      </c>
      <c r="BF2630" s="156">
        <f>IF(N2630="znížená",J2630,0)</f>
        <v>0</v>
      </c>
      <c r="BG2630" s="156">
        <f>IF(N2630="zákl. prenesená",J2630,0)</f>
        <v>0</v>
      </c>
      <c r="BH2630" s="156">
        <f>IF(N2630="zníž. prenesená",J2630,0)</f>
        <v>0</v>
      </c>
      <c r="BI2630" s="156">
        <f>IF(N2630="nulová",J2630,0)</f>
        <v>0</v>
      </c>
      <c r="BJ2630" s="16" t="s">
        <v>88</v>
      </c>
      <c r="BK2630" s="156">
        <f>ROUND(I2630*H2630,2)</f>
        <v>0</v>
      </c>
      <c r="BL2630" s="16" t="s">
        <v>396</v>
      </c>
      <c r="BM2630" s="155" t="s">
        <v>3295</v>
      </c>
    </row>
    <row r="2631" spans="2:65" s="12" customFormat="1" ht="10">
      <c r="B2631" s="157"/>
      <c r="D2631" s="158" t="s">
        <v>328</v>
      </c>
      <c r="E2631" s="159" t="s">
        <v>1</v>
      </c>
      <c r="F2631" s="160" t="s">
        <v>3296</v>
      </c>
      <c r="H2631" s="161">
        <v>1</v>
      </c>
      <c r="I2631" s="162"/>
      <c r="L2631" s="157"/>
      <c r="M2631" s="163"/>
      <c r="T2631" s="164"/>
      <c r="AT2631" s="159" t="s">
        <v>328</v>
      </c>
      <c r="AU2631" s="159" t="s">
        <v>88</v>
      </c>
      <c r="AV2631" s="12" t="s">
        <v>88</v>
      </c>
      <c r="AW2631" s="12" t="s">
        <v>31</v>
      </c>
      <c r="AX2631" s="12" t="s">
        <v>76</v>
      </c>
      <c r="AY2631" s="159" t="s">
        <v>317</v>
      </c>
    </row>
    <row r="2632" spans="2:65" s="12" customFormat="1" ht="10">
      <c r="B2632" s="157"/>
      <c r="D2632" s="158" t="s">
        <v>328</v>
      </c>
      <c r="E2632" s="159" t="s">
        <v>1</v>
      </c>
      <c r="F2632" s="160" t="s">
        <v>3297</v>
      </c>
      <c r="H2632" s="161">
        <v>4</v>
      </c>
      <c r="I2632" s="162"/>
      <c r="L2632" s="157"/>
      <c r="M2632" s="163"/>
      <c r="T2632" s="164"/>
      <c r="AT2632" s="159" t="s">
        <v>328</v>
      </c>
      <c r="AU2632" s="159" t="s">
        <v>88</v>
      </c>
      <c r="AV2632" s="12" t="s">
        <v>88</v>
      </c>
      <c r="AW2632" s="12" t="s">
        <v>31</v>
      </c>
      <c r="AX2632" s="12" t="s">
        <v>76</v>
      </c>
      <c r="AY2632" s="159" t="s">
        <v>317</v>
      </c>
    </row>
    <row r="2633" spans="2:65" s="12" customFormat="1" ht="10">
      <c r="B2633" s="157"/>
      <c r="D2633" s="158" t="s">
        <v>328</v>
      </c>
      <c r="E2633" s="159" t="s">
        <v>1</v>
      </c>
      <c r="F2633" s="160" t="s">
        <v>3298</v>
      </c>
      <c r="H2633" s="161">
        <v>4</v>
      </c>
      <c r="I2633" s="162"/>
      <c r="L2633" s="157"/>
      <c r="M2633" s="163"/>
      <c r="T2633" s="164"/>
      <c r="AT2633" s="159" t="s">
        <v>328</v>
      </c>
      <c r="AU2633" s="159" t="s">
        <v>88</v>
      </c>
      <c r="AV2633" s="12" t="s">
        <v>88</v>
      </c>
      <c r="AW2633" s="12" t="s">
        <v>31</v>
      </c>
      <c r="AX2633" s="12" t="s">
        <v>76</v>
      </c>
      <c r="AY2633" s="159" t="s">
        <v>317</v>
      </c>
    </row>
    <row r="2634" spans="2:65" s="12" customFormat="1" ht="10">
      <c r="B2634" s="157"/>
      <c r="D2634" s="158" t="s">
        <v>328</v>
      </c>
      <c r="E2634" s="159" t="s">
        <v>1</v>
      </c>
      <c r="F2634" s="160" t="s">
        <v>3299</v>
      </c>
      <c r="H2634" s="161">
        <v>1</v>
      </c>
      <c r="I2634" s="162"/>
      <c r="L2634" s="157"/>
      <c r="M2634" s="163"/>
      <c r="T2634" s="164"/>
      <c r="AT2634" s="159" t="s">
        <v>328</v>
      </c>
      <c r="AU2634" s="159" t="s">
        <v>88</v>
      </c>
      <c r="AV2634" s="12" t="s">
        <v>88</v>
      </c>
      <c r="AW2634" s="12" t="s">
        <v>31</v>
      </c>
      <c r="AX2634" s="12" t="s">
        <v>76</v>
      </c>
      <c r="AY2634" s="159" t="s">
        <v>317</v>
      </c>
    </row>
    <row r="2635" spans="2:65" s="12" customFormat="1" ht="10">
      <c r="B2635" s="157"/>
      <c r="D2635" s="158" t="s">
        <v>328</v>
      </c>
      <c r="E2635" s="159" t="s">
        <v>1</v>
      </c>
      <c r="F2635" s="160" t="s">
        <v>3300</v>
      </c>
      <c r="H2635" s="161">
        <v>2</v>
      </c>
      <c r="I2635" s="162"/>
      <c r="L2635" s="157"/>
      <c r="M2635" s="163"/>
      <c r="T2635" s="164"/>
      <c r="AT2635" s="159" t="s">
        <v>328</v>
      </c>
      <c r="AU2635" s="159" t="s">
        <v>88</v>
      </c>
      <c r="AV2635" s="12" t="s">
        <v>88</v>
      </c>
      <c r="AW2635" s="12" t="s">
        <v>31</v>
      </c>
      <c r="AX2635" s="12" t="s">
        <v>76</v>
      </c>
      <c r="AY2635" s="159" t="s">
        <v>317</v>
      </c>
    </row>
    <row r="2636" spans="2:65" s="12" customFormat="1" ht="10">
      <c r="B2636" s="157"/>
      <c r="D2636" s="158" t="s">
        <v>328</v>
      </c>
      <c r="E2636" s="159" t="s">
        <v>1</v>
      </c>
      <c r="F2636" s="160" t="s">
        <v>3301</v>
      </c>
      <c r="H2636" s="161">
        <v>1</v>
      </c>
      <c r="I2636" s="162"/>
      <c r="L2636" s="157"/>
      <c r="M2636" s="163"/>
      <c r="T2636" s="164"/>
      <c r="AT2636" s="159" t="s">
        <v>328</v>
      </c>
      <c r="AU2636" s="159" t="s">
        <v>88</v>
      </c>
      <c r="AV2636" s="12" t="s">
        <v>88</v>
      </c>
      <c r="AW2636" s="12" t="s">
        <v>31</v>
      </c>
      <c r="AX2636" s="12" t="s">
        <v>76</v>
      </c>
      <c r="AY2636" s="159" t="s">
        <v>317</v>
      </c>
    </row>
    <row r="2637" spans="2:65" s="12" customFormat="1" ht="10">
      <c r="B2637" s="157"/>
      <c r="D2637" s="158" t="s">
        <v>328</v>
      </c>
      <c r="E2637" s="159" t="s">
        <v>1</v>
      </c>
      <c r="F2637" s="160" t="s">
        <v>3302</v>
      </c>
      <c r="H2637" s="161">
        <v>2</v>
      </c>
      <c r="I2637" s="162"/>
      <c r="L2637" s="157"/>
      <c r="M2637" s="163"/>
      <c r="T2637" s="164"/>
      <c r="AT2637" s="159" t="s">
        <v>328</v>
      </c>
      <c r="AU2637" s="159" t="s">
        <v>88</v>
      </c>
      <c r="AV2637" s="12" t="s">
        <v>88</v>
      </c>
      <c r="AW2637" s="12" t="s">
        <v>31</v>
      </c>
      <c r="AX2637" s="12" t="s">
        <v>76</v>
      </c>
      <c r="AY2637" s="159" t="s">
        <v>317</v>
      </c>
    </row>
    <row r="2638" spans="2:65" s="12" customFormat="1" ht="10">
      <c r="B2638" s="157"/>
      <c r="D2638" s="158" t="s">
        <v>328</v>
      </c>
      <c r="E2638" s="159" t="s">
        <v>1</v>
      </c>
      <c r="F2638" s="160" t="s">
        <v>3303</v>
      </c>
      <c r="H2638" s="161">
        <v>1</v>
      </c>
      <c r="I2638" s="162"/>
      <c r="L2638" s="157"/>
      <c r="M2638" s="163"/>
      <c r="T2638" s="164"/>
      <c r="AT2638" s="159" t="s">
        <v>328</v>
      </c>
      <c r="AU2638" s="159" t="s">
        <v>88</v>
      </c>
      <c r="AV2638" s="12" t="s">
        <v>88</v>
      </c>
      <c r="AW2638" s="12" t="s">
        <v>31</v>
      </c>
      <c r="AX2638" s="12" t="s">
        <v>76</v>
      </c>
      <c r="AY2638" s="159" t="s">
        <v>317</v>
      </c>
    </row>
    <row r="2639" spans="2:65" s="12" customFormat="1" ht="10">
      <c r="B2639" s="157"/>
      <c r="D2639" s="158" t="s">
        <v>328</v>
      </c>
      <c r="E2639" s="159" t="s">
        <v>1</v>
      </c>
      <c r="F2639" s="160" t="s">
        <v>3304</v>
      </c>
      <c r="H2639" s="161">
        <v>4</v>
      </c>
      <c r="I2639" s="162"/>
      <c r="L2639" s="157"/>
      <c r="M2639" s="163"/>
      <c r="T2639" s="164"/>
      <c r="AT2639" s="159" t="s">
        <v>328</v>
      </c>
      <c r="AU2639" s="159" t="s">
        <v>88</v>
      </c>
      <c r="AV2639" s="12" t="s">
        <v>88</v>
      </c>
      <c r="AW2639" s="12" t="s">
        <v>31</v>
      </c>
      <c r="AX2639" s="12" t="s">
        <v>76</v>
      </c>
      <c r="AY2639" s="159" t="s">
        <v>317</v>
      </c>
    </row>
    <row r="2640" spans="2:65" s="12" customFormat="1" ht="10">
      <c r="B2640" s="157"/>
      <c r="D2640" s="158" t="s">
        <v>328</v>
      </c>
      <c r="E2640" s="159" t="s">
        <v>1</v>
      </c>
      <c r="F2640" s="160" t="s">
        <v>3305</v>
      </c>
      <c r="H2640" s="161">
        <v>2</v>
      </c>
      <c r="I2640" s="162"/>
      <c r="L2640" s="157"/>
      <c r="M2640" s="163"/>
      <c r="T2640" s="164"/>
      <c r="AT2640" s="159" t="s">
        <v>328</v>
      </c>
      <c r="AU2640" s="159" t="s">
        <v>88</v>
      </c>
      <c r="AV2640" s="12" t="s">
        <v>88</v>
      </c>
      <c r="AW2640" s="12" t="s">
        <v>31</v>
      </c>
      <c r="AX2640" s="12" t="s">
        <v>76</v>
      </c>
      <c r="AY2640" s="159" t="s">
        <v>317</v>
      </c>
    </row>
    <row r="2641" spans="2:51" s="12" customFormat="1" ht="10">
      <c r="B2641" s="157"/>
      <c r="D2641" s="158" t="s">
        <v>328</v>
      </c>
      <c r="E2641" s="159" t="s">
        <v>1</v>
      </c>
      <c r="F2641" s="160" t="s">
        <v>3306</v>
      </c>
      <c r="H2641" s="161">
        <v>5</v>
      </c>
      <c r="I2641" s="162"/>
      <c r="L2641" s="157"/>
      <c r="M2641" s="163"/>
      <c r="T2641" s="164"/>
      <c r="AT2641" s="159" t="s">
        <v>328</v>
      </c>
      <c r="AU2641" s="159" t="s">
        <v>88</v>
      </c>
      <c r="AV2641" s="12" t="s">
        <v>88</v>
      </c>
      <c r="AW2641" s="12" t="s">
        <v>31</v>
      </c>
      <c r="AX2641" s="12" t="s">
        <v>76</v>
      </c>
      <c r="AY2641" s="159" t="s">
        <v>317</v>
      </c>
    </row>
    <row r="2642" spans="2:51" s="12" customFormat="1" ht="10">
      <c r="B2642" s="157"/>
      <c r="D2642" s="158" t="s">
        <v>328</v>
      </c>
      <c r="E2642" s="159" t="s">
        <v>1</v>
      </c>
      <c r="F2642" s="160" t="s">
        <v>3307</v>
      </c>
      <c r="H2642" s="161">
        <v>2</v>
      </c>
      <c r="I2642" s="162"/>
      <c r="L2642" s="157"/>
      <c r="M2642" s="163"/>
      <c r="T2642" s="164"/>
      <c r="AT2642" s="159" t="s">
        <v>328</v>
      </c>
      <c r="AU2642" s="159" t="s">
        <v>88</v>
      </c>
      <c r="AV2642" s="12" t="s">
        <v>88</v>
      </c>
      <c r="AW2642" s="12" t="s">
        <v>31</v>
      </c>
      <c r="AX2642" s="12" t="s">
        <v>76</v>
      </c>
      <c r="AY2642" s="159" t="s">
        <v>317</v>
      </c>
    </row>
    <row r="2643" spans="2:51" s="12" customFormat="1" ht="10">
      <c r="B2643" s="157"/>
      <c r="D2643" s="158" t="s">
        <v>328</v>
      </c>
      <c r="E2643" s="159" t="s">
        <v>1</v>
      </c>
      <c r="F2643" s="160" t="s">
        <v>3308</v>
      </c>
      <c r="H2643" s="161">
        <v>2</v>
      </c>
      <c r="I2643" s="162"/>
      <c r="L2643" s="157"/>
      <c r="M2643" s="163"/>
      <c r="T2643" s="164"/>
      <c r="AT2643" s="159" t="s">
        <v>328</v>
      </c>
      <c r="AU2643" s="159" t="s">
        <v>88</v>
      </c>
      <c r="AV2643" s="12" t="s">
        <v>88</v>
      </c>
      <c r="AW2643" s="12" t="s">
        <v>31</v>
      </c>
      <c r="AX2643" s="12" t="s">
        <v>76</v>
      </c>
      <c r="AY2643" s="159" t="s">
        <v>317</v>
      </c>
    </row>
    <row r="2644" spans="2:51" s="13" customFormat="1" ht="10">
      <c r="B2644" s="165"/>
      <c r="D2644" s="158" t="s">
        <v>328</v>
      </c>
      <c r="E2644" s="166" t="s">
        <v>1</v>
      </c>
      <c r="F2644" s="167" t="s">
        <v>3309</v>
      </c>
      <c r="H2644" s="168">
        <v>31</v>
      </c>
      <c r="I2644" s="169"/>
      <c r="L2644" s="165"/>
      <c r="M2644" s="170"/>
      <c r="T2644" s="171"/>
      <c r="AT2644" s="166" t="s">
        <v>328</v>
      </c>
      <c r="AU2644" s="166" t="s">
        <v>88</v>
      </c>
      <c r="AV2644" s="13" t="s">
        <v>92</v>
      </c>
      <c r="AW2644" s="13" t="s">
        <v>31</v>
      </c>
      <c r="AX2644" s="13" t="s">
        <v>76</v>
      </c>
      <c r="AY2644" s="166" t="s">
        <v>317</v>
      </c>
    </row>
    <row r="2645" spans="2:51" s="12" customFormat="1" ht="10">
      <c r="B2645" s="157"/>
      <c r="D2645" s="158" t="s">
        <v>328</v>
      </c>
      <c r="E2645" s="159" t="s">
        <v>1</v>
      </c>
      <c r="F2645" s="160" t="s">
        <v>3310</v>
      </c>
      <c r="H2645" s="161">
        <v>34</v>
      </c>
      <c r="I2645" s="162"/>
      <c r="L2645" s="157"/>
      <c r="M2645" s="163"/>
      <c r="T2645" s="164"/>
      <c r="AT2645" s="159" t="s">
        <v>328</v>
      </c>
      <c r="AU2645" s="159" t="s">
        <v>88</v>
      </c>
      <c r="AV2645" s="12" t="s">
        <v>88</v>
      </c>
      <c r="AW2645" s="12" t="s">
        <v>31</v>
      </c>
      <c r="AX2645" s="12" t="s">
        <v>76</v>
      </c>
      <c r="AY2645" s="159" t="s">
        <v>317</v>
      </c>
    </row>
    <row r="2646" spans="2:51" s="12" customFormat="1" ht="10">
      <c r="B2646" s="157"/>
      <c r="D2646" s="158" t="s">
        <v>328</v>
      </c>
      <c r="E2646" s="159" t="s">
        <v>1</v>
      </c>
      <c r="F2646" s="160" t="s">
        <v>3311</v>
      </c>
      <c r="H2646" s="161">
        <v>42</v>
      </c>
      <c r="I2646" s="162"/>
      <c r="L2646" s="157"/>
      <c r="M2646" s="163"/>
      <c r="T2646" s="164"/>
      <c r="AT2646" s="159" t="s">
        <v>328</v>
      </c>
      <c r="AU2646" s="159" t="s">
        <v>88</v>
      </c>
      <c r="AV2646" s="12" t="s">
        <v>88</v>
      </c>
      <c r="AW2646" s="12" t="s">
        <v>31</v>
      </c>
      <c r="AX2646" s="12" t="s">
        <v>76</v>
      </c>
      <c r="AY2646" s="159" t="s">
        <v>317</v>
      </c>
    </row>
    <row r="2647" spans="2:51" s="12" customFormat="1" ht="10">
      <c r="B2647" s="157"/>
      <c r="D2647" s="158" t="s">
        <v>328</v>
      </c>
      <c r="E2647" s="159" t="s">
        <v>1</v>
      </c>
      <c r="F2647" s="160" t="s">
        <v>3312</v>
      </c>
      <c r="H2647" s="161">
        <v>3</v>
      </c>
      <c r="I2647" s="162"/>
      <c r="L2647" s="157"/>
      <c r="M2647" s="163"/>
      <c r="T2647" s="164"/>
      <c r="AT2647" s="159" t="s">
        <v>328</v>
      </c>
      <c r="AU2647" s="159" t="s">
        <v>88</v>
      </c>
      <c r="AV2647" s="12" t="s">
        <v>88</v>
      </c>
      <c r="AW2647" s="12" t="s">
        <v>31</v>
      </c>
      <c r="AX2647" s="12" t="s">
        <v>76</v>
      </c>
      <c r="AY2647" s="159" t="s">
        <v>317</v>
      </c>
    </row>
    <row r="2648" spans="2:51" s="12" customFormat="1" ht="10">
      <c r="B2648" s="157"/>
      <c r="D2648" s="158" t="s">
        <v>328</v>
      </c>
      <c r="E2648" s="159" t="s">
        <v>1</v>
      </c>
      <c r="F2648" s="160" t="s">
        <v>3313</v>
      </c>
      <c r="H2648" s="161">
        <v>2</v>
      </c>
      <c r="I2648" s="162"/>
      <c r="L2648" s="157"/>
      <c r="M2648" s="163"/>
      <c r="T2648" s="164"/>
      <c r="AT2648" s="159" t="s">
        <v>328</v>
      </c>
      <c r="AU2648" s="159" t="s">
        <v>88</v>
      </c>
      <c r="AV2648" s="12" t="s">
        <v>88</v>
      </c>
      <c r="AW2648" s="12" t="s">
        <v>31</v>
      </c>
      <c r="AX2648" s="12" t="s">
        <v>76</v>
      </c>
      <c r="AY2648" s="159" t="s">
        <v>317</v>
      </c>
    </row>
    <row r="2649" spans="2:51" s="12" customFormat="1" ht="10">
      <c r="B2649" s="157"/>
      <c r="D2649" s="158" t="s">
        <v>328</v>
      </c>
      <c r="E2649" s="159" t="s">
        <v>1</v>
      </c>
      <c r="F2649" s="160" t="s">
        <v>3314</v>
      </c>
      <c r="H2649" s="161">
        <v>4</v>
      </c>
      <c r="I2649" s="162"/>
      <c r="L2649" s="157"/>
      <c r="M2649" s="163"/>
      <c r="T2649" s="164"/>
      <c r="AT2649" s="159" t="s">
        <v>328</v>
      </c>
      <c r="AU2649" s="159" t="s">
        <v>88</v>
      </c>
      <c r="AV2649" s="12" t="s">
        <v>88</v>
      </c>
      <c r="AW2649" s="12" t="s">
        <v>31</v>
      </c>
      <c r="AX2649" s="12" t="s">
        <v>76</v>
      </c>
      <c r="AY2649" s="159" t="s">
        <v>317</v>
      </c>
    </row>
    <row r="2650" spans="2:51" s="12" customFormat="1" ht="10">
      <c r="B2650" s="157"/>
      <c r="D2650" s="158" t="s">
        <v>328</v>
      </c>
      <c r="E2650" s="159" t="s">
        <v>1</v>
      </c>
      <c r="F2650" s="160" t="s">
        <v>3315</v>
      </c>
      <c r="H2650" s="161">
        <v>119</v>
      </c>
      <c r="I2650" s="162"/>
      <c r="L2650" s="157"/>
      <c r="M2650" s="163"/>
      <c r="T2650" s="164"/>
      <c r="AT2650" s="159" t="s">
        <v>328</v>
      </c>
      <c r="AU2650" s="159" t="s">
        <v>88</v>
      </c>
      <c r="AV2650" s="12" t="s">
        <v>88</v>
      </c>
      <c r="AW2650" s="12" t="s">
        <v>31</v>
      </c>
      <c r="AX2650" s="12" t="s">
        <v>76</v>
      </c>
      <c r="AY2650" s="159" t="s">
        <v>317</v>
      </c>
    </row>
    <row r="2651" spans="2:51" s="12" customFormat="1" ht="10">
      <c r="B2651" s="157"/>
      <c r="D2651" s="158" t="s">
        <v>328</v>
      </c>
      <c r="E2651" s="159" t="s">
        <v>1</v>
      </c>
      <c r="F2651" s="160" t="s">
        <v>3316</v>
      </c>
      <c r="H2651" s="161">
        <v>33</v>
      </c>
      <c r="I2651" s="162"/>
      <c r="L2651" s="157"/>
      <c r="M2651" s="163"/>
      <c r="T2651" s="164"/>
      <c r="AT2651" s="159" t="s">
        <v>328</v>
      </c>
      <c r="AU2651" s="159" t="s">
        <v>88</v>
      </c>
      <c r="AV2651" s="12" t="s">
        <v>88</v>
      </c>
      <c r="AW2651" s="12" t="s">
        <v>31</v>
      </c>
      <c r="AX2651" s="12" t="s">
        <v>76</v>
      </c>
      <c r="AY2651" s="159" t="s">
        <v>317</v>
      </c>
    </row>
    <row r="2652" spans="2:51" s="12" customFormat="1" ht="10">
      <c r="B2652" s="157"/>
      <c r="D2652" s="158" t="s">
        <v>328</v>
      </c>
      <c r="E2652" s="159" t="s">
        <v>1</v>
      </c>
      <c r="F2652" s="160" t="s">
        <v>3317</v>
      </c>
      <c r="H2652" s="161">
        <v>5</v>
      </c>
      <c r="I2652" s="162"/>
      <c r="L2652" s="157"/>
      <c r="M2652" s="163"/>
      <c r="T2652" s="164"/>
      <c r="AT2652" s="159" t="s">
        <v>328</v>
      </c>
      <c r="AU2652" s="159" t="s">
        <v>88</v>
      </c>
      <c r="AV2652" s="12" t="s">
        <v>88</v>
      </c>
      <c r="AW2652" s="12" t="s">
        <v>31</v>
      </c>
      <c r="AX2652" s="12" t="s">
        <v>76</v>
      </c>
      <c r="AY2652" s="159" t="s">
        <v>317</v>
      </c>
    </row>
    <row r="2653" spans="2:51" s="12" customFormat="1" ht="10">
      <c r="B2653" s="157"/>
      <c r="D2653" s="158" t="s">
        <v>328</v>
      </c>
      <c r="E2653" s="159" t="s">
        <v>1</v>
      </c>
      <c r="F2653" s="160" t="s">
        <v>3318</v>
      </c>
      <c r="H2653" s="161">
        <v>9</v>
      </c>
      <c r="I2653" s="162"/>
      <c r="L2653" s="157"/>
      <c r="M2653" s="163"/>
      <c r="T2653" s="164"/>
      <c r="AT2653" s="159" t="s">
        <v>328</v>
      </c>
      <c r="AU2653" s="159" t="s">
        <v>88</v>
      </c>
      <c r="AV2653" s="12" t="s">
        <v>88</v>
      </c>
      <c r="AW2653" s="12" t="s">
        <v>31</v>
      </c>
      <c r="AX2653" s="12" t="s">
        <v>76</v>
      </c>
      <c r="AY2653" s="159" t="s">
        <v>317</v>
      </c>
    </row>
    <row r="2654" spans="2:51" s="12" customFormat="1" ht="10">
      <c r="B2654" s="157"/>
      <c r="D2654" s="158" t="s">
        <v>328</v>
      </c>
      <c r="E2654" s="159" t="s">
        <v>1</v>
      </c>
      <c r="F2654" s="160" t="s">
        <v>3319</v>
      </c>
      <c r="H2654" s="161">
        <v>3</v>
      </c>
      <c r="I2654" s="162"/>
      <c r="L2654" s="157"/>
      <c r="M2654" s="163"/>
      <c r="T2654" s="164"/>
      <c r="AT2654" s="159" t="s">
        <v>328</v>
      </c>
      <c r="AU2654" s="159" t="s">
        <v>88</v>
      </c>
      <c r="AV2654" s="12" t="s">
        <v>88</v>
      </c>
      <c r="AW2654" s="12" t="s">
        <v>31</v>
      </c>
      <c r="AX2654" s="12" t="s">
        <v>76</v>
      </c>
      <c r="AY2654" s="159" t="s">
        <v>317</v>
      </c>
    </row>
    <row r="2655" spans="2:51" s="12" customFormat="1" ht="10">
      <c r="B2655" s="157"/>
      <c r="D2655" s="158" t="s">
        <v>328</v>
      </c>
      <c r="E2655" s="159" t="s">
        <v>1</v>
      </c>
      <c r="F2655" s="160" t="s">
        <v>3320</v>
      </c>
      <c r="H2655" s="161">
        <v>4</v>
      </c>
      <c r="I2655" s="162"/>
      <c r="L2655" s="157"/>
      <c r="M2655" s="163"/>
      <c r="T2655" s="164"/>
      <c r="AT2655" s="159" t="s">
        <v>328</v>
      </c>
      <c r="AU2655" s="159" t="s">
        <v>88</v>
      </c>
      <c r="AV2655" s="12" t="s">
        <v>88</v>
      </c>
      <c r="AW2655" s="12" t="s">
        <v>31</v>
      </c>
      <c r="AX2655" s="12" t="s">
        <v>76</v>
      </c>
      <c r="AY2655" s="159" t="s">
        <v>317</v>
      </c>
    </row>
    <row r="2656" spans="2:51" s="12" customFormat="1" ht="10">
      <c r="B2656" s="157"/>
      <c r="D2656" s="158" t="s">
        <v>328</v>
      </c>
      <c r="E2656" s="159" t="s">
        <v>1</v>
      </c>
      <c r="F2656" s="160" t="s">
        <v>3321</v>
      </c>
      <c r="H2656" s="161">
        <v>1</v>
      </c>
      <c r="I2656" s="162"/>
      <c r="L2656" s="157"/>
      <c r="M2656" s="163"/>
      <c r="T2656" s="164"/>
      <c r="AT2656" s="159" t="s">
        <v>328</v>
      </c>
      <c r="AU2656" s="159" t="s">
        <v>88</v>
      </c>
      <c r="AV2656" s="12" t="s">
        <v>88</v>
      </c>
      <c r="AW2656" s="12" t="s">
        <v>31</v>
      </c>
      <c r="AX2656" s="12" t="s">
        <v>76</v>
      </c>
      <c r="AY2656" s="159" t="s">
        <v>317</v>
      </c>
    </row>
    <row r="2657" spans="2:65" s="13" customFormat="1" ht="10">
      <c r="B2657" s="165"/>
      <c r="D2657" s="158" t="s">
        <v>328</v>
      </c>
      <c r="E2657" s="166" t="s">
        <v>1</v>
      </c>
      <c r="F2657" s="167" t="s">
        <v>3322</v>
      </c>
      <c r="H2657" s="168">
        <v>259</v>
      </c>
      <c r="I2657" s="169"/>
      <c r="L2657" s="165"/>
      <c r="M2657" s="170"/>
      <c r="T2657" s="171"/>
      <c r="AT2657" s="166" t="s">
        <v>328</v>
      </c>
      <c r="AU2657" s="166" t="s">
        <v>88</v>
      </c>
      <c r="AV2657" s="13" t="s">
        <v>92</v>
      </c>
      <c r="AW2657" s="13" t="s">
        <v>31</v>
      </c>
      <c r="AX2657" s="13" t="s">
        <v>76</v>
      </c>
      <c r="AY2657" s="166" t="s">
        <v>317</v>
      </c>
    </row>
    <row r="2658" spans="2:65" s="14" customFormat="1" ht="10">
      <c r="B2658" s="172"/>
      <c r="D2658" s="158" t="s">
        <v>328</v>
      </c>
      <c r="E2658" s="173" t="s">
        <v>1</v>
      </c>
      <c r="F2658" s="174" t="s">
        <v>332</v>
      </c>
      <c r="H2658" s="175">
        <v>290</v>
      </c>
      <c r="I2658" s="176"/>
      <c r="L2658" s="172"/>
      <c r="M2658" s="177"/>
      <c r="T2658" s="178"/>
      <c r="AT2658" s="173" t="s">
        <v>328</v>
      </c>
      <c r="AU2658" s="173" t="s">
        <v>88</v>
      </c>
      <c r="AV2658" s="14" t="s">
        <v>323</v>
      </c>
      <c r="AW2658" s="14" t="s">
        <v>31</v>
      </c>
      <c r="AX2658" s="14" t="s">
        <v>83</v>
      </c>
      <c r="AY2658" s="173" t="s">
        <v>317</v>
      </c>
    </row>
    <row r="2659" spans="2:65" s="1" customFormat="1" ht="24.15" customHeight="1">
      <c r="B2659" s="142"/>
      <c r="C2659" s="179" t="s">
        <v>3323</v>
      </c>
      <c r="D2659" s="179" t="s">
        <v>454</v>
      </c>
      <c r="E2659" s="180" t="s">
        <v>3324</v>
      </c>
      <c r="F2659" s="181" t="s">
        <v>3325</v>
      </c>
      <c r="G2659" s="182" t="s">
        <v>467</v>
      </c>
      <c r="H2659" s="183">
        <v>31</v>
      </c>
      <c r="I2659" s="184"/>
      <c r="J2659" s="185">
        <f>ROUND(I2659*H2659,2)</f>
        <v>0</v>
      </c>
      <c r="K2659" s="186"/>
      <c r="L2659" s="187"/>
      <c r="M2659" s="188" t="s">
        <v>1</v>
      </c>
      <c r="N2659" s="189" t="s">
        <v>42</v>
      </c>
      <c r="P2659" s="153">
        <f>O2659*H2659</f>
        <v>0</v>
      </c>
      <c r="Q2659" s="153">
        <v>1.0999999999999999E-2</v>
      </c>
      <c r="R2659" s="153">
        <f>Q2659*H2659</f>
        <v>0.34099999999999997</v>
      </c>
      <c r="S2659" s="153">
        <v>0</v>
      </c>
      <c r="T2659" s="154">
        <f>S2659*H2659</f>
        <v>0</v>
      </c>
      <c r="AR2659" s="155" t="s">
        <v>481</v>
      </c>
      <c r="AT2659" s="155" t="s">
        <v>454</v>
      </c>
      <c r="AU2659" s="155" t="s">
        <v>88</v>
      </c>
      <c r="AY2659" s="16" t="s">
        <v>317</v>
      </c>
      <c r="BE2659" s="156">
        <f>IF(N2659="základná",J2659,0)</f>
        <v>0</v>
      </c>
      <c r="BF2659" s="156">
        <f>IF(N2659="znížená",J2659,0)</f>
        <v>0</v>
      </c>
      <c r="BG2659" s="156">
        <f>IF(N2659="zákl. prenesená",J2659,0)</f>
        <v>0</v>
      </c>
      <c r="BH2659" s="156">
        <f>IF(N2659="zníž. prenesená",J2659,0)</f>
        <v>0</v>
      </c>
      <c r="BI2659" s="156">
        <f>IF(N2659="nulová",J2659,0)</f>
        <v>0</v>
      </c>
      <c r="BJ2659" s="16" t="s">
        <v>88</v>
      </c>
      <c r="BK2659" s="156">
        <f>ROUND(I2659*H2659,2)</f>
        <v>0</v>
      </c>
      <c r="BL2659" s="16" t="s">
        <v>396</v>
      </c>
      <c r="BM2659" s="155" t="s">
        <v>3326</v>
      </c>
    </row>
    <row r="2660" spans="2:65" s="12" customFormat="1" ht="10">
      <c r="B2660" s="157"/>
      <c r="D2660" s="158" t="s">
        <v>328</v>
      </c>
      <c r="E2660" s="159" t="s">
        <v>1</v>
      </c>
      <c r="F2660" s="160" t="s">
        <v>3296</v>
      </c>
      <c r="H2660" s="161">
        <v>1</v>
      </c>
      <c r="I2660" s="162"/>
      <c r="L2660" s="157"/>
      <c r="M2660" s="163"/>
      <c r="T2660" s="164"/>
      <c r="AT2660" s="159" t="s">
        <v>328</v>
      </c>
      <c r="AU2660" s="159" t="s">
        <v>88</v>
      </c>
      <c r="AV2660" s="12" t="s">
        <v>88</v>
      </c>
      <c r="AW2660" s="12" t="s">
        <v>31</v>
      </c>
      <c r="AX2660" s="12" t="s">
        <v>76</v>
      </c>
      <c r="AY2660" s="159" t="s">
        <v>317</v>
      </c>
    </row>
    <row r="2661" spans="2:65" s="12" customFormat="1" ht="10">
      <c r="B2661" s="157"/>
      <c r="D2661" s="158" t="s">
        <v>328</v>
      </c>
      <c r="E2661" s="159" t="s">
        <v>1</v>
      </c>
      <c r="F2661" s="160" t="s">
        <v>3297</v>
      </c>
      <c r="H2661" s="161">
        <v>4</v>
      </c>
      <c r="I2661" s="162"/>
      <c r="L2661" s="157"/>
      <c r="M2661" s="163"/>
      <c r="T2661" s="164"/>
      <c r="AT2661" s="159" t="s">
        <v>328</v>
      </c>
      <c r="AU2661" s="159" t="s">
        <v>88</v>
      </c>
      <c r="AV2661" s="12" t="s">
        <v>88</v>
      </c>
      <c r="AW2661" s="12" t="s">
        <v>31</v>
      </c>
      <c r="AX2661" s="12" t="s">
        <v>76</v>
      </c>
      <c r="AY2661" s="159" t="s">
        <v>317</v>
      </c>
    </row>
    <row r="2662" spans="2:65" s="12" customFormat="1" ht="10">
      <c r="B2662" s="157"/>
      <c r="D2662" s="158" t="s">
        <v>328</v>
      </c>
      <c r="E2662" s="159" t="s">
        <v>1</v>
      </c>
      <c r="F2662" s="160" t="s">
        <v>3298</v>
      </c>
      <c r="H2662" s="161">
        <v>4</v>
      </c>
      <c r="I2662" s="162"/>
      <c r="L2662" s="157"/>
      <c r="M2662" s="163"/>
      <c r="T2662" s="164"/>
      <c r="AT2662" s="159" t="s">
        <v>328</v>
      </c>
      <c r="AU2662" s="159" t="s">
        <v>88</v>
      </c>
      <c r="AV2662" s="12" t="s">
        <v>88</v>
      </c>
      <c r="AW2662" s="12" t="s">
        <v>31</v>
      </c>
      <c r="AX2662" s="12" t="s">
        <v>76</v>
      </c>
      <c r="AY2662" s="159" t="s">
        <v>317</v>
      </c>
    </row>
    <row r="2663" spans="2:65" s="12" customFormat="1" ht="10">
      <c r="B2663" s="157"/>
      <c r="D2663" s="158" t="s">
        <v>328</v>
      </c>
      <c r="E2663" s="159" t="s">
        <v>1</v>
      </c>
      <c r="F2663" s="160" t="s">
        <v>3299</v>
      </c>
      <c r="H2663" s="161">
        <v>1</v>
      </c>
      <c r="I2663" s="162"/>
      <c r="L2663" s="157"/>
      <c r="M2663" s="163"/>
      <c r="T2663" s="164"/>
      <c r="AT2663" s="159" t="s">
        <v>328</v>
      </c>
      <c r="AU2663" s="159" t="s">
        <v>88</v>
      </c>
      <c r="AV2663" s="12" t="s">
        <v>88</v>
      </c>
      <c r="AW2663" s="12" t="s">
        <v>31</v>
      </c>
      <c r="AX2663" s="12" t="s">
        <v>76</v>
      </c>
      <c r="AY2663" s="159" t="s">
        <v>317</v>
      </c>
    </row>
    <row r="2664" spans="2:65" s="12" customFormat="1" ht="10">
      <c r="B2664" s="157"/>
      <c r="D2664" s="158" t="s">
        <v>328</v>
      </c>
      <c r="E2664" s="159" t="s">
        <v>1</v>
      </c>
      <c r="F2664" s="160" t="s">
        <v>3300</v>
      </c>
      <c r="H2664" s="161">
        <v>2</v>
      </c>
      <c r="I2664" s="162"/>
      <c r="L2664" s="157"/>
      <c r="M2664" s="163"/>
      <c r="T2664" s="164"/>
      <c r="AT2664" s="159" t="s">
        <v>328</v>
      </c>
      <c r="AU2664" s="159" t="s">
        <v>88</v>
      </c>
      <c r="AV2664" s="12" t="s">
        <v>88</v>
      </c>
      <c r="AW2664" s="12" t="s">
        <v>31</v>
      </c>
      <c r="AX2664" s="12" t="s">
        <v>76</v>
      </c>
      <c r="AY2664" s="159" t="s">
        <v>317</v>
      </c>
    </row>
    <row r="2665" spans="2:65" s="12" customFormat="1" ht="10">
      <c r="B2665" s="157"/>
      <c r="D2665" s="158" t="s">
        <v>328</v>
      </c>
      <c r="E2665" s="159" t="s">
        <v>1</v>
      </c>
      <c r="F2665" s="160" t="s">
        <v>3301</v>
      </c>
      <c r="H2665" s="161">
        <v>1</v>
      </c>
      <c r="I2665" s="162"/>
      <c r="L2665" s="157"/>
      <c r="M2665" s="163"/>
      <c r="T2665" s="164"/>
      <c r="AT2665" s="159" t="s">
        <v>328</v>
      </c>
      <c r="AU2665" s="159" t="s">
        <v>88</v>
      </c>
      <c r="AV2665" s="12" t="s">
        <v>88</v>
      </c>
      <c r="AW2665" s="12" t="s">
        <v>31</v>
      </c>
      <c r="AX2665" s="12" t="s">
        <v>76</v>
      </c>
      <c r="AY2665" s="159" t="s">
        <v>317</v>
      </c>
    </row>
    <row r="2666" spans="2:65" s="12" customFormat="1" ht="10">
      <c r="B2666" s="157"/>
      <c r="D2666" s="158" t="s">
        <v>328</v>
      </c>
      <c r="E2666" s="159" t="s">
        <v>1</v>
      </c>
      <c r="F2666" s="160" t="s">
        <v>3302</v>
      </c>
      <c r="H2666" s="161">
        <v>2</v>
      </c>
      <c r="I2666" s="162"/>
      <c r="L2666" s="157"/>
      <c r="M2666" s="163"/>
      <c r="T2666" s="164"/>
      <c r="AT2666" s="159" t="s">
        <v>328</v>
      </c>
      <c r="AU2666" s="159" t="s">
        <v>88</v>
      </c>
      <c r="AV2666" s="12" t="s">
        <v>88</v>
      </c>
      <c r="AW2666" s="12" t="s">
        <v>31</v>
      </c>
      <c r="AX2666" s="12" t="s">
        <v>76</v>
      </c>
      <c r="AY2666" s="159" t="s">
        <v>317</v>
      </c>
    </row>
    <row r="2667" spans="2:65" s="12" customFormat="1" ht="10">
      <c r="B2667" s="157"/>
      <c r="D2667" s="158" t="s">
        <v>328</v>
      </c>
      <c r="E2667" s="159" t="s">
        <v>1</v>
      </c>
      <c r="F2667" s="160" t="s">
        <v>3303</v>
      </c>
      <c r="H2667" s="161">
        <v>1</v>
      </c>
      <c r="I2667" s="162"/>
      <c r="L2667" s="157"/>
      <c r="M2667" s="163"/>
      <c r="T2667" s="164"/>
      <c r="AT2667" s="159" t="s">
        <v>328</v>
      </c>
      <c r="AU2667" s="159" t="s">
        <v>88</v>
      </c>
      <c r="AV2667" s="12" t="s">
        <v>88</v>
      </c>
      <c r="AW2667" s="12" t="s">
        <v>31</v>
      </c>
      <c r="AX2667" s="12" t="s">
        <v>76</v>
      </c>
      <c r="AY2667" s="159" t="s">
        <v>317</v>
      </c>
    </row>
    <row r="2668" spans="2:65" s="12" customFormat="1" ht="10">
      <c r="B2668" s="157"/>
      <c r="D2668" s="158" t="s">
        <v>328</v>
      </c>
      <c r="E2668" s="159" t="s">
        <v>1</v>
      </c>
      <c r="F2668" s="160" t="s">
        <v>3304</v>
      </c>
      <c r="H2668" s="161">
        <v>4</v>
      </c>
      <c r="I2668" s="162"/>
      <c r="L2668" s="157"/>
      <c r="M2668" s="163"/>
      <c r="T2668" s="164"/>
      <c r="AT2668" s="159" t="s">
        <v>328</v>
      </c>
      <c r="AU2668" s="159" t="s">
        <v>88</v>
      </c>
      <c r="AV2668" s="12" t="s">
        <v>88</v>
      </c>
      <c r="AW2668" s="12" t="s">
        <v>31</v>
      </c>
      <c r="AX2668" s="12" t="s">
        <v>76</v>
      </c>
      <c r="AY2668" s="159" t="s">
        <v>317</v>
      </c>
    </row>
    <row r="2669" spans="2:65" s="12" customFormat="1" ht="10">
      <c r="B2669" s="157"/>
      <c r="D2669" s="158" t="s">
        <v>328</v>
      </c>
      <c r="E2669" s="159" t="s">
        <v>1</v>
      </c>
      <c r="F2669" s="160" t="s">
        <v>3305</v>
      </c>
      <c r="H2669" s="161">
        <v>2</v>
      </c>
      <c r="I2669" s="162"/>
      <c r="L2669" s="157"/>
      <c r="M2669" s="163"/>
      <c r="T2669" s="164"/>
      <c r="AT2669" s="159" t="s">
        <v>328</v>
      </c>
      <c r="AU2669" s="159" t="s">
        <v>88</v>
      </c>
      <c r="AV2669" s="12" t="s">
        <v>88</v>
      </c>
      <c r="AW2669" s="12" t="s">
        <v>31</v>
      </c>
      <c r="AX2669" s="12" t="s">
        <v>76</v>
      </c>
      <c r="AY2669" s="159" t="s">
        <v>317</v>
      </c>
    </row>
    <row r="2670" spans="2:65" s="12" customFormat="1" ht="10">
      <c r="B2670" s="157"/>
      <c r="D2670" s="158" t="s">
        <v>328</v>
      </c>
      <c r="E2670" s="159" t="s">
        <v>1</v>
      </c>
      <c r="F2670" s="160" t="s">
        <v>3306</v>
      </c>
      <c r="H2670" s="161">
        <v>5</v>
      </c>
      <c r="I2670" s="162"/>
      <c r="L2670" s="157"/>
      <c r="M2670" s="163"/>
      <c r="T2670" s="164"/>
      <c r="AT2670" s="159" t="s">
        <v>328</v>
      </c>
      <c r="AU2670" s="159" t="s">
        <v>88</v>
      </c>
      <c r="AV2670" s="12" t="s">
        <v>88</v>
      </c>
      <c r="AW2670" s="12" t="s">
        <v>31</v>
      </c>
      <c r="AX2670" s="12" t="s">
        <v>76</v>
      </c>
      <c r="AY2670" s="159" t="s">
        <v>317</v>
      </c>
    </row>
    <row r="2671" spans="2:65" s="12" customFormat="1" ht="10">
      <c r="B2671" s="157"/>
      <c r="D2671" s="158" t="s">
        <v>328</v>
      </c>
      <c r="E2671" s="159" t="s">
        <v>1</v>
      </c>
      <c r="F2671" s="160" t="s">
        <v>3307</v>
      </c>
      <c r="H2671" s="161">
        <v>2</v>
      </c>
      <c r="I2671" s="162"/>
      <c r="L2671" s="157"/>
      <c r="M2671" s="163"/>
      <c r="T2671" s="164"/>
      <c r="AT2671" s="159" t="s">
        <v>328</v>
      </c>
      <c r="AU2671" s="159" t="s">
        <v>88</v>
      </c>
      <c r="AV2671" s="12" t="s">
        <v>88</v>
      </c>
      <c r="AW2671" s="12" t="s">
        <v>31</v>
      </c>
      <c r="AX2671" s="12" t="s">
        <v>76</v>
      </c>
      <c r="AY2671" s="159" t="s">
        <v>317</v>
      </c>
    </row>
    <row r="2672" spans="2:65" s="12" customFormat="1" ht="10">
      <c r="B2672" s="157"/>
      <c r="D2672" s="158" t="s">
        <v>328</v>
      </c>
      <c r="E2672" s="159" t="s">
        <v>1</v>
      </c>
      <c r="F2672" s="160" t="s">
        <v>3308</v>
      </c>
      <c r="H2672" s="161">
        <v>2</v>
      </c>
      <c r="I2672" s="162"/>
      <c r="L2672" s="157"/>
      <c r="M2672" s="163"/>
      <c r="T2672" s="164"/>
      <c r="AT2672" s="159" t="s">
        <v>328</v>
      </c>
      <c r="AU2672" s="159" t="s">
        <v>88</v>
      </c>
      <c r="AV2672" s="12" t="s">
        <v>88</v>
      </c>
      <c r="AW2672" s="12" t="s">
        <v>31</v>
      </c>
      <c r="AX2672" s="12" t="s">
        <v>76</v>
      </c>
      <c r="AY2672" s="159" t="s">
        <v>317</v>
      </c>
    </row>
    <row r="2673" spans="2:65" s="13" customFormat="1" ht="10">
      <c r="B2673" s="165"/>
      <c r="D2673" s="158" t="s">
        <v>328</v>
      </c>
      <c r="E2673" s="166" t="s">
        <v>1</v>
      </c>
      <c r="F2673" s="167" t="s">
        <v>3309</v>
      </c>
      <c r="H2673" s="168">
        <v>31</v>
      </c>
      <c r="I2673" s="169"/>
      <c r="L2673" s="165"/>
      <c r="M2673" s="170"/>
      <c r="T2673" s="171"/>
      <c r="AT2673" s="166" t="s">
        <v>328</v>
      </c>
      <c r="AU2673" s="166" t="s">
        <v>88</v>
      </c>
      <c r="AV2673" s="13" t="s">
        <v>92</v>
      </c>
      <c r="AW2673" s="13" t="s">
        <v>31</v>
      </c>
      <c r="AX2673" s="13" t="s">
        <v>76</v>
      </c>
      <c r="AY2673" s="166" t="s">
        <v>317</v>
      </c>
    </row>
    <row r="2674" spans="2:65" s="14" customFormat="1" ht="10">
      <c r="B2674" s="172"/>
      <c r="D2674" s="158" t="s">
        <v>328</v>
      </c>
      <c r="E2674" s="173" t="s">
        <v>1</v>
      </c>
      <c r="F2674" s="174" t="s">
        <v>332</v>
      </c>
      <c r="H2674" s="175">
        <v>31</v>
      </c>
      <c r="I2674" s="176"/>
      <c r="L2674" s="172"/>
      <c r="M2674" s="177"/>
      <c r="T2674" s="178"/>
      <c r="AT2674" s="173" t="s">
        <v>328</v>
      </c>
      <c r="AU2674" s="173" t="s">
        <v>88</v>
      </c>
      <c r="AV2674" s="14" t="s">
        <v>323</v>
      </c>
      <c r="AW2674" s="14" t="s">
        <v>31</v>
      </c>
      <c r="AX2674" s="14" t="s">
        <v>83</v>
      </c>
      <c r="AY2674" s="173" t="s">
        <v>317</v>
      </c>
    </row>
    <row r="2675" spans="2:65" s="1" customFormat="1" ht="24.15" customHeight="1">
      <c r="B2675" s="142"/>
      <c r="C2675" s="179" t="s">
        <v>3327</v>
      </c>
      <c r="D2675" s="179" t="s">
        <v>454</v>
      </c>
      <c r="E2675" s="180" t="s">
        <v>3328</v>
      </c>
      <c r="F2675" s="181" t="s">
        <v>3329</v>
      </c>
      <c r="G2675" s="182" t="s">
        <v>467</v>
      </c>
      <c r="H2675" s="183">
        <v>259</v>
      </c>
      <c r="I2675" s="184"/>
      <c r="J2675" s="185">
        <f>ROUND(I2675*H2675,2)</f>
        <v>0</v>
      </c>
      <c r="K2675" s="186"/>
      <c r="L2675" s="187"/>
      <c r="M2675" s="188" t="s">
        <v>1</v>
      </c>
      <c r="N2675" s="189" t="s">
        <v>42</v>
      </c>
      <c r="P2675" s="153">
        <f>O2675*H2675</f>
        <v>0</v>
      </c>
      <c r="Q2675" s="153">
        <v>1.4999999999999999E-2</v>
      </c>
      <c r="R2675" s="153">
        <f>Q2675*H2675</f>
        <v>3.8849999999999998</v>
      </c>
      <c r="S2675" s="153">
        <v>0</v>
      </c>
      <c r="T2675" s="154">
        <f>S2675*H2675</f>
        <v>0</v>
      </c>
      <c r="AR2675" s="155" t="s">
        <v>481</v>
      </c>
      <c r="AT2675" s="155" t="s">
        <v>454</v>
      </c>
      <c r="AU2675" s="155" t="s">
        <v>88</v>
      </c>
      <c r="AY2675" s="16" t="s">
        <v>317</v>
      </c>
      <c r="BE2675" s="156">
        <f>IF(N2675="základná",J2675,0)</f>
        <v>0</v>
      </c>
      <c r="BF2675" s="156">
        <f>IF(N2675="znížená",J2675,0)</f>
        <v>0</v>
      </c>
      <c r="BG2675" s="156">
        <f>IF(N2675="zákl. prenesená",J2675,0)</f>
        <v>0</v>
      </c>
      <c r="BH2675" s="156">
        <f>IF(N2675="zníž. prenesená",J2675,0)</f>
        <v>0</v>
      </c>
      <c r="BI2675" s="156">
        <f>IF(N2675="nulová",J2675,0)</f>
        <v>0</v>
      </c>
      <c r="BJ2675" s="16" t="s">
        <v>88</v>
      </c>
      <c r="BK2675" s="156">
        <f>ROUND(I2675*H2675,2)</f>
        <v>0</v>
      </c>
      <c r="BL2675" s="16" t="s">
        <v>396</v>
      </c>
      <c r="BM2675" s="155" t="s">
        <v>3330</v>
      </c>
    </row>
    <row r="2676" spans="2:65" s="12" customFormat="1" ht="10">
      <c r="B2676" s="157"/>
      <c r="D2676" s="158" t="s">
        <v>328</v>
      </c>
      <c r="E2676" s="159" t="s">
        <v>1</v>
      </c>
      <c r="F2676" s="160" t="s">
        <v>3310</v>
      </c>
      <c r="H2676" s="161">
        <v>34</v>
      </c>
      <c r="I2676" s="162"/>
      <c r="L2676" s="157"/>
      <c r="M2676" s="163"/>
      <c r="T2676" s="164"/>
      <c r="AT2676" s="159" t="s">
        <v>328</v>
      </c>
      <c r="AU2676" s="159" t="s">
        <v>88</v>
      </c>
      <c r="AV2676" s="12" t="s">
        <v>88</v>
      </c>
      <c r="AW2676" s="12" t="s">
        <v>31</v>
      </c>
      <c r="AX2676" s="12" t="s">
        <v>76</v>
      </c>
      <c r="AY2676" s="159" t="s">
        <v>317</v>
      </c>
    </row>
    <row r="2677" spans="2:65" s="12" customFormat="1" ht="10">
      <c r="B2677" s="157"/>
      <c r="D2677" s="158" t="s">
        <v>328</v>
      </c>
      <c r="E2677" s="159" t="s">
        <v>1</v>
      </c>
      <c r="F2677" s="160" t="s">
        <v>3311</v>
      </c>
      <c r="H2677" s="161">
        <v>42</v>
      </c>
      <c r="I2677" s="162"/>
      <c r="L2677" s="157"/>
      <c r="M2677" s="163"/>
      <c r="T2677" s="164"/>
      <c r="AT2677" s="159" t="s">
        <v>328</v>
      </c>
      <c r="AU2677" s="159" t="s">
        <v>88</v>
      </c>
      <c r="AV2677" s="12" t="s">
        <v>88</v>
      </c>
      <c r="AW2677" s="12" t="s">
        <v>31</v>
      </c>
      <c r="AX2677" s="12" t="s">
        <v>76</v>
      </c>
      <c r="AY2677" s="159" t="s">
        <v>317</v>
      </c>
    </row>
    <row r="2678" spans="2:65" s="12" customFormat="1" ht="10">
      <c r="B2678" s="157"/>
      <c r="D2678" s="158" t="s">
        <v>328</v>
      </c>
      <c r="E2678" s="159" t="s">
        <v>1</v>
      </c>
      <c r="F2678" s="160" t="s">
        <v>3312</v>
      </c>
      <c r="H2678" s="161">
        <v>3</v>
      </c>
      <c r="I2678" s="162"/>
      <c r="L2678" s="157"/>
      <c r="M2678" s="163"/>
      <c r="T2678" s="164"/>
      <c r="AT2678" s="159" t="s">
        <v>328</v>
      </c>
      <c r="AU2678" s="159" t="s">
        <v>88</v>
      </c>
      <c r="AV2678" s="12" t="s">
        <v>88</v>
      </c>
      <c r="AW2678" s="12" t="s">
        <v>31</v>
      </c>
      <c r="AX2678" s="12" t="s">
        <v>76</v>
      </c>
      <c r="AY2678" s="159" t="s">
        <v>317</v>
      </c>
    </row>
    <row r="2679" spans="2:65" s="12" customFormat="1" ht="10">
      <c r="B2679" s="157"/>
      <c r="D2679" s="158" t="s">
        <v>328</v>
      </c>
      <c r="E2679" s="159" t="s">
        <v>1</v>
      </c>
      <c r="F2679" s="160" t="s">
        <v>3313</v>
      </c>
      <c r="H2679" s="161">
        <v>2</v>
      </c>
      <c r="I2679" s="162"/>
      <c r="L2679" s="157"/>
      <c r="M2679" s="163"/>
      <c r="T2679" s="164"/>
      <c r="AT2679" s="159" t="s">
        <v>328</v>
      </c>
      <c r="AU2679" s="159" t="s">
        <v>88</v>
      </c>
      <c r="AV2679" s="12" t="s">
        <v>88</v>
      </c>
      <c r="AW2679" s="12" t="s">
        <v>31</v>
      </c>
      <c r="AX2679" s="12" t="s">
        <v>76</v>
      </c>
      <c r="AY2679" s="159" t="s">
        <v>317</v>
      </c>
    </row>
    <row r="2680" spans="2:65" s="12" customFormat="1" ht="10">
      <c r="B2680" s="157"/>
      <c r="D2680" s="158" t="s">
        <v>328</v>
      </c>
      <c r="E2680" s="159" t="s">
        <v>1</v>
      </c>
      <c r="F2680" s="160" t="s">
        <v>3314</v>
      </c>
      <c r="H2680" s="161">
        <v>4</v>
      </c>
      <c r="I2680" s="162"/>
      <c r="L2680" s="157"/>
      <c r="M2680" s="163"/>
      <c r="T2680" s="164"/>
      <c r="AT2680" s="159" t="s">
        <v>328</v>
      </c>
      <c r="AU2680" s="159" t="s">
        <v>88</v>
      </c>
      <c r="AV2680" s="12" t="s">
        <v>88</v>
      </c>
      <c r="AW2680" s="12" t="s">
        <v>31</v>
      </c>
      <c r="AX2680" s="12" t="s">
        <v>76</v>
      </c>
      <c r="AY2680" s="159" t="s">
        <v>317</v>
      </c>
    </row>
    <row r="2681" spans="2:65" s="12" customFormat="1" ht="10">
      <c r="B2681" s="157"/>
      <c r="D2681" s="158" t="s">
        <v>328</v>
      </c>
      <c r="E2681" s="159" t="s">
        <v>1</v>
      </c>
      <c r="F2681" s="160" t="s">
        <v>3315</v>
      </c>
      <c r="H2681" s="161">
        <v>119</v>
      </c>
      <c r="I2681" s="162"/>
      <c r="L2681" s="157"/>
      <c r="M2681" s="163"/>
      <c r="T2681" s="164"/>
      <c r="AT2681" s="159" t="s">
        <v>328</v>
      </c>
      <c r="AU2681" s="159" t="s">
        <v>88</v>
      </c>
      <c r="AV2681" s="12" t="s">
        <v>88</v>
      </c>
      <c r="AW2681" s="12" t="s">
        <v>31</v>
      </c>
      <c r="AX2681" s="12" t="s">
        <v>76</v>
      </c>
      <c r="AY2681" s="159" t="s">
        <v>317</v>
      </c>
    </row>
    <row r="2682" spans="2:65" s="12" customFormat="1" ht="10">
      <c r="B2682" s="157"/>
      <c r="D2682" s="158" t="s">
        <v>328</v>
      </c>
      <c r="E2682" s="159" t="s">
        <v>1</v>
      </c>
      <c r="F2682" s="160" t="s">
        <v>3316</v>
      </c>
      <c r="H2682" s="161">
        <v>33</v>
      </c>
      <c r="I2682" s="162"/>
      <c r="L2682" s="157"/>
      <c r="M2682" s="163"/>
      <c r="T2682" s="164"/>
      <c r="AT2682" s="159" t="s">
        <v>328</v>
      </c>
      <c r="AU2682" s="159" t="s">
        <v>88</v>
      </c>
      <c r="AV2682" s="12" t="s">
        <v>88</v>
      </c>
      <c r="AW2682" s="12" t="s">
        <v>31</v>
      </c>
      <c r="AX2682" s="12" t="s">
        <v>76</v>
      </c>
      <c r="AY2682" s="159" t="s">
        <v>317</v>
      </c>
    </row>
    <row r="2683" spans="2:65" s="12" customFormat="1" ht="10">
      <c r="B2683" s="157"/>
      <c r="D2683" s="158" t="s">
        <v>328</v>
      </c>
      <c r="E2683" s="159" t="s">
        <v>1</v>
      </c>
      <c r="F2683" s="160" t="s">
        <v>3317</v>
      </c>
      <c r="H2683" s="161">
        <v>5</v>
      </c>
      <c r="I2683" s="162"/>
      <c r="L2683" s="157"/>
      <c r="M2683" s="163"/>
      <c r="T2683" s="164"/>
      <c r="AT2683" s="159" t="s">
        <v>328</v>
      </c>
      <c r="AU2683" s="159" t="s">
        <v>88</v>
      </c>
      <c r="AV2683" s="12" t="s">
        <v>88</v>
      </c>
      <c r="AW2683" s="12" t="s">
        <v>31</v>
      </c>
      <c r="AX2683" s="12" t="s">
        <v>76</v>
      </c>
      <c r="AY2683" s="159" t="s">
        <v>317</v>
      </c>
    </row>
    <row r="2684" spans="2:65" s="12" customFormat="1" ht="10">
      <c r="B2684" s="157"/>
      <c r="D2684" s="158" t="s">
        <v>328</v>
      </c>
      <c r="E2684" s="159" t="s">
        <v>1</v>
      </c>
      <c r="F2684" s="160" t="s">
        <v>3318</v>
      </c>
      <c r="H2684" s="161">
        <v>9</v>
      </c>
      <c r="I2684" s="162"/>
      <c r="L2684" s="157"/>
      <c r="M2684" s="163"/>
      <c r="T2684" s="164"/>
      <c r="AT2684" s="159" t="s">
        <v>328</v>
      </c>
      <c r="AU2684" s="159" t="s">
        <v>88</v>
      </c>
      <c r="AV2684" s="12" t="s">
        <v>88</v>
      </c>
      <c r="AW2684" s="12" t="s">
        <v>31</v>
      </c>
      <c r="AX2684" s="12" t="s">
        <v>76</v>
      </c>
      <c r="AY2684" s="159" t="s">
        <v>317</v>
      </c>
    </row>
    <row r="2685" spans="2:65" s="12" customFormat="1" ht="10">
      <c r="B2685" s="157"/>
      <c r="D2685" s="158" t="s">
        <v>328</v>
      </c>
      <c r="E2685" s="159" t="s">
        <v>1</v>
      </c>
      <c r="F2685" s="160" t="s">
        <v>3319</v>
      </c>
      <c r="H2685" s="161">
        <v>3</v>
      </c>
      <c r="I2685" s="162"/>
      <c r="L2685" s="157"/>
      <c r="M2685" s="163"/>
      <c r="T2685" s="164"/>
      <c r="AT2685" s="159" t="s">
        <v>328</v>
      </c>
      <c r="AU2685" s="159" t="s">
        <v>88</v>
      </c>
      <c r="AV2685" s="12" t="s">
        <v>88</v>
      </c>
      <c r="AW2685" s="12" t="s">
        <v>31</v>
      </c>
      <c r="AX2685" s="12" t="s">
        <v>76</v>
      </c>
      <c r="AY2685" s="159" t="s">
        <v>317</v>
      </c>
    </row>
    <row r="2686" spans="2:65" s="12" customFormat="1" ht="10">
      <c r="B2686" s="157"/>
      <c r="D2686" s="158" t="s">
        <v>328</v>
      </c>
      <c r="E2686" s="159" t="s">
        <v>1</v>
      </c>
      <c r="F2686" s="160" t="s">
        <v>3320</v>
      </c>
      <c r="H2686" s="161">
        <v>4</v>
      </c>
      <c r="I2686" s="162"/>
      <c r="L2686" s="157"/>
      <c r="M2686" s="163"/>
      <c r="T2686" s="164"/>
      <c r="AT2686" s="159" t="s">
        <v>328</v>
      </c>
      <c r="AU2686" s="159" t="s">
        <v>88</v>
      </c>
      <c r="AV2686" s="12" t="s">
        <v>88</v>
      </c>
      <c r="AW2686" s="12" t="s">
        <v>31</v>
      </c>
      <c r="AX2686" s="12" t="s">
        <v>76</v>
      </c>
      <c r="AY2686" s="159" t="s">
        <v>317</v>
      </c>
    </row>
    <row r="2687" spans="2:65" s="12" customFormat="1" ht="10">
      <c r="B2687" s="157"/>
      <c r="D2687" s="158" t="s">
        <v>328</v>
      </c>
      <c r="E2687" s="159" t="s">
        <v>1</v>
      </c>
      <c r="F2687" s="160" t="s">
        <v>3321</v>
      </c>
      <c r="H2687" s="161">
        <v>1</v>
      </c>
      <c r="I2687" s="162"/>
      <c r="L2687" s="157"/>
      <c r="M2687" s="163"/>
      <c r="T2687" s="164"/>
      <c r="AT2687" s="159" t="s">
        <v>328</v>
      </c>
      <c r="AU2687" s="159" t="s">
        <v>88</v>
      </c>
      <c r="AV2687" s="12" t="s">
        <v>88</v>
      </c>
      <c r="AW2687" s="12" t="s">
        <v>31</v>
      </c>
      <c r="AX2687" s="12" t="s">
        <v>76</v>
      </c>
      <c r="AY2687" s="159" t="s">
        <v>317</v>
      </c>
    </row>
    <row r="2688" spans="2:65" s="13" customFormat="1" ht="10">
      <c r="B2688" s="165"/>
      <c r="D2688" s="158" t="s">
        <v>328</v>
      </c>
      <c r="E2688" s="166" t="s">
        <v>1</v>
      </c>
      <c r="F2688" s="167" t="s">
        <v>3322</v>
      </c>
      <c r="H2688" s="168">
        <v>259</v>
      </c>
      <c r="I2688" s="169"/>
      <c r="L2688" s="165"/>
      <c r="M2688" s="170"/>
      <c r="T2688" s="171"/>
      <c r="AT2688" s="166" t="s">
        <v>328</v>
      </c>
      <c r="AU2688" s="166" t="s">
        <v>88</v>
      </c>
      <c r="AV2688" s="13" t="s">
        <v>92</v>
      </c>
      <c r="AW2688" s="13" t="s">
        <v>31</v>
      </c>
      <c r="AX2688" s="13" t="s">
        <v>76</v>
      </c>
      <c r="AY2688" s="166" t="s">
        <v>317</v>
      </c>
    </row>
    <row r="2689" spans="2:65" s="14" customFormat="1" ht="10">
      <c r="B2689" s="172"/>
      <c r="D2689" s="158" t="s">
        <v>328</v>
      </c>
      <c r="E2689" s="173" t="s">
        <v>1</v>
      </c>
      <c r="F2689" s="174" t="s">
        <v>332</v>
      </c>
      <c r="H2689" s="175">
        <v>259</v>
      </c>
      <c r="I2689" s="176"/>
      <c r="L2689" s="172"/>
      <c r="M2689" s="177"/>
      <c r="T2689" s="178"/>
      <c r="AT2689" s="173" t="s">
        <v>328</v>
      </c>
      <c r="AU2689" s="173" t="s">
        <v>88</v>
      </c>
      <c r="AV2689" s="14" t="s">
        <v>323</v>
      </c>
      <c r="AW2689" s="14" t="s">
        <v>31</v>
      </c>
      <c r="AX2689" s="14" t="s">
        <v>83</v>
      </c>
      <c r="AY2689" s="173" t="s">
        <v>317</v>
      </c>
    </row>
    <row r="2690" spans="2:65" s="1" customFormat="1" ht="24.15" customHeight="1">
      <c r="B2690" s="142"/>
      <c r="C2690" s="143" t="s">
        <v>3331</v>
      </c>
      <c r="D2690" s="143" t="s">
        <v>319</v>
      </c>
      <c r="E2690" s="144" t="s">
        <v>3332</v>
      </c>
      <c r="F2690" s="145" t="s">
        <v>3333</v>
      </c>
      <c r="G2690" s="146" t="s">
        <v>467</v>
      </c>
      <c r="H2690" s="147">
        <v>44</v>
      </c>
      <c r="I2690" s="148"/>
      <c r="J2690" s="149">
        <f>ROUND(I2690*H2690,2)</f>
        <v>0</v>
      </c>
      <c r="K2690" s="150"/>
      <c r="L2690" s="31"/>
      <c r="M2690" s="151" t="s">
        <v>1</v>
      </c>
      <c r="N2690" s="152" t="s">
        <v>42</v>
      </c>
      <c r="P2690" s="153">
        <f>O2690*H2690</f>
        <v>0</v>
      </c>
      <c r="Q2690" s="153">
        <v>2.9999999999999997E-4</v>
      </c>
      <c r="R2690" s="153">
        <f>Q2690*H2690</f>
        <v>1.3199999999999998E-2</v>
      </c>
      <c r="S2690" s="153">
        <v>0</v>
      </c>
      <c r="T2690" s="154">
        <f>S2690*H2690</f>
        <v>0</v>
      </c>
      <c r="AR2690" s="155" t="s">
        <v>396</v>
      </c>
      <c r="AT2690" s="155" t="s">
        <v>319</v>
      </c>
      <c r="AU2690" s="155" t="s">
        <v>88</v>
      </c>
      <c r="AY2690" s="16" t="s">
        <v>317</v>
      </c>
      <c r="BE2690" s="156">
        <f>IF(N2690="základná",J2690,0)</f>
        <v>0</v>
      </c>
      <c r="BF2690" s="156">
        <f>IF(N2690="znížená",J2690,0)</f>
        <v>0</v>
      </c>
      <c r="BG2690" s="156">
        <f>IF(N2690="zákl. prenesená",J2690,0)</f>
        <v>0</v>
      </c>
      <c r="BH2690" s="156">
        <f>IF(N2690="zníž. prenesená",J2690,0)</f>
        <v>0</v>
      </c>
      <c r="BI2690" s="156">
        <f>IF(N2690="nulová",J2690,0)</f>
        <v>0</v>
      </c>
      <c r="BJ2690" s="16" t="s">
        <v>88</v>
      </c>
      <c r="BK2690" s="156">
        <f>ROUND(I2690*H2690,2)</f>
        <v>0</v>
      </c>
      <c r="BL2690" s="16" t="s">
        <v>396</v>
      </c>
      <c r="BM2690" s="155" t="s">
        <v>3334</v>
      </c>
    </row>
    <row r="2691" spans="2:65" s="12" customFormat="1" ht="10">
      <c r="B2691" s="157"/>
      <c r="D2691" s="158" t="s">
        <v>328</v>
      </c>
      <c r="E2691" s="159" t="s">
        <v>1</v>
      </c>
      <c r="F2691" s="160" t="s">
        <v>3335</v>
      </c>
      <c r="H2691" s="161">
        <v>1</v>
      </c>
      <c r="I2691" s="162"/>
      <c r="L2691" s="157"/>
      <c r="M2691" s="163"/>
      <c r="T2691" s="164"/>
      <c r="AT2691" s="159" t="s">
        <v>328</v>
      </c>
      <c r="AU2691" s="159" t="s">
        <v>88</v>
      </c>
      <c r="AV2691" s="12" t="s">
        <v>88</v>
      </c>
      <c r="AW2691" s="12" t="s">
        <v>31</v>
      </c>
      <c r="AX2691" s="12" t="s">
        <v>76</v>
      </c>
      <c r="AY2691" s="159" t="s">
        <v>317</v>
      </c>
    </row>
    <row r="2692" spans="2:65" s="12" customFormat="1" ht="10">
      <c r="B2692" s="157"/>
      <c r="D2692" s="158" t="s">
        <v>328</v>
      </c>
      <c r="E2692" s="159" t="s">
        <v>1</v>
      </c>
      <c r="F2692" s="160" t="s">
        <v>3336</v>
      </c>
      <c r="H2692" s="161">
        <v>2</v>
      </c>
      <c r="I2692" s="162"/>
      <c r="L2692" s="157"/>
      <c r="M2692" s="163"/>
      <c r="T2692" s="164"/>
      <c r="AT2692" s="159" t="s">
        <v>328</v>
      </c>
      <c r="AU2692" s="159" t="s">
        <v>88</v>
      </c>
      <c r="AV2692" s="12" t="s">
        <v>88</v>
      </c>
      <c r="AW2692" s="12" t="s">
        <v>31</v>
      </c>
      <c r="AX2692" s="12" t="s">
        <v>76</v>
      </c>
      <c r="AY2692" s="159" t="s">
        <v>317</v>
      </c>
    </row>
    <row r="2693" spans="2:65" s="12" customFormat="1" ht="10">
      <c r="B2693" s="157"/>
      <c r="D2693" s="158" t="s">
        <v>328</v>
      </c>
      <c r="E2693" s="159" t="s">
        <v>1</v>
      </c>
      <c r="F2693" s="160" t="s">
        <v>3337</v>
      </c>
      <c r="H2693" s="161">
        <v>2</v>
      </c>
      <c r="I2693" s="162"/>
      <c r="L2693" s="157"/>
      <c r="M2693" s="163"/>
      <c r="T2693" s="164"/>
      <c r="AT2693" s="159" t="s">
        <v>328</v>
      </c>
      <c r="AU2693" s="159" t="s">
        <v>88</v>
      </c>
      <c r="AV2693" s="12" t="s">
        <v>88</v>
      </c>
      <c r="AW2693" s="12" t="s">
        <v>31</v>
      </c>
      <c r="AX2693" s="12" t="s">
        <v>76</v>
      </c>
      <c r="AY2693" s="159" t="s">
        <v>317</v>
      </c>
    </row>
    <row r="2694" spans="2:65" s="12" customFormat="1" ht="10">
      <c r="B2694" s="157"/>
      <c r="D2694" s="158" t="s">
        <v>328</v>
      </c>
      <c r="E2694" s="159" t="s">
        <v>1</v>
      </c>
      <c r="F2694" s="160" t="s">
        <v>3338</v>
      </c>
      <c r="H2694" s="161">
        <v>2</v>
      </c>
      <c r="I2694" s="162"/>
      <c r="L2694" s="157"/>
      <c r="M2694" s="163"/>
      <c r="T2694" s="164"/>
      <c r="AT2694" s="159" t="s">
        <v>328</v>
      </c>
      <c r="AU2694" s="159" t="s">
        <v>88</v>
      </c>
      <c r="AV2694" s="12" t="s">
        <v>88</v>
      </c>
      <c r="AW2694" s="12" t="s">
        <v>31</v>
      </c>
      <c r="AX2694" s="12" t="s">
        <v>76</v>
      </c>
      <c r="AY2694" s="159" t="s">
        <v>317</v>
      </c>
    </row>
    <row r="2695" spans="2:65" s="13" customFormat="1" ht="10">
      <c r="B2695" s="165"/>
      <c r="D2695" s="158" t="s">
        <v>328</v>
      </c>
      <c r="E2695" s="166" t="s">
        <v>1</v>
      </c>
      <c r="F2695" s="167" t="s">
        <v>3339</v>
      </c>
      <c r="H2695" s="168">
        <v>7</v>
      </c>
      <c r="I2695" s="169"/>
      <c r="L2695" s="165"/>
      <c r="M2695" s="170"/>
      <c r="T2695" s="171"/>
      <c r="AT2695" s="166" t="s">
        <v>328</v>
      </c>
      <c r="AU2695" s="166" t="s">
        <v>88</v>
      </c>
      <c r="AV2695" s="13" t="s">
        <v>92</v>
      </c>
      <c r="AW2695" s="13" t="s">
        <v>31</v>
      </c>
      <c r="AX2695" s="13" t="s">
        <v>76</v>
      </c>
      <c r="AY2695" s="166" t="s">
        <v>317</v>
      </c>
    </row>
    <row r="2696" spans="2:65" s="12" customFormat="1" ht="10">
      <c r="B2696" s="157"/>
      <c r="D2696" s="158" t="s">
        <v>328</v>
      </c>
      <c r="E2696" s="159" t="s">
        <v>1</v>
      </c>
      <c r="F2696" s="160" t="s">
        <v>3340</v>
      </c>
      <c r="H2696" s="161">
        <v>14</v>
      </c>
      <c r="I2696" s="162"/>
      <c r="L2696" s="157"/>
      <c r="M2696" s="163"/>
      <c r="T2696" s="164"/>
      <c r="AT2696" s="159" t="s">
        <v>328</v>
      </c>
      <c r="AU2696" s="159" t="s">
        <v>88</v>
      </c>
      <c r="AV2696" s="12" t="s">
        <v>88</v>
      </c>
      <c r="AW2696" s="12" t="s">
        <v>31</v>
      </c>
      <c r="AX2696" s="12" t="s">
        <v>76</v>
      </c>
      <c r="AY2696" s="159" t="s">
        <v>317</v>
      </c>
    </row>
    <row r="2697" spans="2:65" s="12" customFormat="1" ht="10">
      <c r="B2697" s="157"/>
      <c r="D2697" s="158" t="s">
        <v>328</v>
      </c>
      <c r="E2697" s="159" t="s">
        <v>1</v>
      </c>
      <c r="F2697" s="160" t="s">
        <v>3341</v>
      </c>
      <c r="H2697" s="161">
        <v>1</v>
      </c>
      <c r="I2697" s="162"/>
      <c r="L2697" s="157"/>
      <c r="M2697" s="163"/>
      <c r="T2697" s="164"/>
      <c r="AT2697" s="159" t="s">
        <v>328</v>
      </c>
      <c r="AU2697" s="159" t="s">
        <v>88</v>
      </c>
      <c r="AV2697" s="12" t="s">
        <v>88</v>
      </c>
      <c r="AW2697" s="12" t="s">
        <v>31</v>
      </c>
      <c r="AX2697" s="12" t="s">
        <v>76</v>
      </c>
      <c r="AY2697" s="159" t="s">
        <v>317</v>
      </c>
    </row>
    <row r="2698" spans="2:65" s="12" customFormat="1" ht="10">
      <c r="B2698" s="157"/>
      <c r="D2698" s="158" t="s">
        <v>328</v>
      </c>
      <c r="E2698" s="159" t="s">
        <v>1</v>
      </c>
      <c r="F2698" s="160" t="s">
        <v>3342</v>
      </c>
      <c r="H2698" s="161">
        <v>4</v>
      </c>
      <c r="I2698" s="162"/>
      <c r="L2698" s="157"/>
      <c r="M2698" s="163"/>
      <c r="T2698" s="164"/>
      <c r="AT2698" s="159" t="s">
        <v>328</v>
      </c>
      <c r="AU2698" s="159" t="s">
        <v>88</v>
      </c>
      <c r="AV2698" s="12" t="s">
        <v>88</v>
      </c>
      <c r="AW2698" s="12" t="s">
        <v>31</v>
      </c>
      <c r="AX2698" s="12" t="s">
        <v>76</v>
      </c>
      <c r="AY2698" s="159" t="s">
        <v>317</v>
      </c>
    </row>
    <row r="2699" spans="2:65" s="12" customFormat="1" ht="10">
      <c r="B2699" s="157"/>
      <c r="D2699" s="158" t="s">
        <v>328</v>
      </c>
      <c r="E2699" s="159" t="s">
        <v>1</v>
      </c>
      <c r="F2699" s="160" t="s">
        <v>3343</v>
      </c>
      <c r="H2699" s="161">
        <v>1</v>
      </c>
      <c r="I2699" s="162"/>
      <c r="L2699" s="157"/>
      <c r="M2699" s="163"/>
      <c r="T2699" s="164"/>
      <c r="AT2699" s="159" t="s">
        <v>328</v>
      </c>
      <c r="AU2699" s="159" t="s">
        <v>88</v>
      </c>
      <c r="AV2699" s="12" t="s">
        <v>88</v>
      </c>
      <c r="AW2699" s="12" t="s">
        <v>31</v>
      </c>
      <c r="AX2699" s="12" t="s">
        <v>76</v>
      </c>
      <c r="AY2699" s="159" t="s">
        <v>317</v>
      </c>
    </row>
    <row r="2700" spans="2:65" s="12" customFormat="1" ht="10">
      <c r="B2700" s="157"/>
      <c r="D2700" s="158" t="s">
        <v>328</v>
      </c>
      <c r="E2700" s="159" t="s">
        <v>1</v>
      </c>
      <c r="F2700" s="160" t="s">
        <v>3344</v>
      </c>
      <c r="H2700" s="161">
        <v>3</v>
      </c>
      <c r="I2700" s="162"/>
      <c r="L2700" s="157"/>
      <c r="M2700" s="163"/>
      <c r="T2700" s="164"/>
      <c r="AT2700" s="159" t="s">
        <v>328</v>
      </c>
      <c r="AU2700" s="159" t="s">
        <v>88</v>
      </c>
      <c r="AV2700" s="12" t="s">
        <v>88</v>
      </c>
      <c r="AW2700" s="12" t="s">
        <v>31</v>
      </c>
      <c r="AX2700" s="12" t="s">
        <v>76</v>
      </c>
      <c r="AY2700" s="159" t="s">
        <v>317</v>
      </c>
    </row>
    <row r="2701" spans="2:65" s="12" customFormat="1" ht="10">
      <c r="B2701" s="157"/>
      <c r="D2701" s="158" t="s">
        <v>328</v>
      </c>
      <c r="E2701" s="159" t="s">
        <v>1</v>
      </c>
      <c r="F2701" s="160" t="s">
        <v>3345</v>
      </c>
      <c r="H2701" s="161">
        <v>1</v>
      </c>
      <c r="I2701" s="162"/>
      <c r="L2701" s="157"/>
      <c r="M2701" s="163"/>
      <c r="T2701" s="164"/>
      <c r="AT2701" s="159" t="s">
        <v>328</v>
      </c>
      <c r="AU2701" s="159" t="s">
        <v>88</v>
      </c>
      <c r="AV2701" s="12" t="s">
        <v>88</v>
      </c>
      <c r="AW2701" s="12" t="s">
        <v>31</v>
      </c>
      <c r="AX2701" s="12" t="s">
        <v>76</v>
      </c>
      <c r="AY2701" s="159" t="s">
        <v>317</v>
      </c>
    </row>
    <row r="2702" spans="2:65" s="12" customFormat="1" ht="10">
      <c r="B2702" s="157"/>
      <c r="D2702" s="158" t="s">
        <v>328</v>
      </c>
      <c r="E2702" s="159" t="s">
        <v>1</v>
      </c>
      <c r="F2702" s="160" t="s">
        <v>3346</v>
      </c>
      <c r="H2702" s="161">
        <v>1</v>
      </c>
      <c r="I2702" s="162"/>
      <c r="L2702" s="157"/>
      <c r="M2702" s="163"/>
      <c r="T2702" s="164"/>
      <c r="AT2702" s="159" t="s">
        <v>328</v>
      </c>
      <c r="AU2702" s="159" t="s">
        <v>88</v>
      </c>
      <c r="AV2702" s="12" t="s">
        <v>88</v>
      </c>
      <c r="AW2702" s="12" t="s">
        <v>31</v>
      </c>
      <c r="AX2702" s="12" t="s">
        <v>76</v>
      </c>
      <c r="AY2702" s="159" t="s">
        <v>317</v>
      </c>
    </row>
    <row r="2703" spans="2:65" s="12" customFormat="1" ht="10">
      <c r="B2703" s="157"/>
      <c r="D2703" s="158" t="s">
        <v>328</v>
      </c>
      <c r="E2703" s="159" t="s">
        <v>1</v>
      </c>
      <c r="F2703" s="160" t="s">
        <v>3347</v>
      </c>
      <c r="H2703" s="161">
        <v>1</v>
      </c>
      <c r="I2703" s="162"/>
      <c r="L2703" s="157"/>
      <c r="M2703" s="163"/>
      <c r="T2703" s="164"/>
      <c r="AT2703" s="159" t="s">
        <v>328</v>
      </c>
      <c r="AU2703" s="159" t="s">
        <v>88</v>
      </c>
      <c r="AV2703" s="12" t="s">
        <v>88</v>
      </c>
      <c r="AW2703" s="12" t="s">
        <v>31</v>
      </c>
      <c r="AX2703" s="12" t="s">
        <v>76</v>
      </c>
      <c r="AY2703" s="159" t="s">
        <v>317</v>
      </c>
    </row>
    <row r="2704" spans="2:65" s="12" customFormat="1" ht="10">
      <c r="B2704" s="157"/>
      <c r="D2704" s="158" t="s">
        <v>328</v>
      </c>
      <c r="E2704" s="159" t="s">
        <v>1</v>
      </c>
      <c r="F2704" s="160" t="s">
        <v>3348</v>
      </c>
      <c r="H2704" s="161">
        <v>3</v>
      </c>
      <c r="I2704" s="162"/>
      <c r="L2704" s="157"/>
      <c r="M2704" s="163"/>
      <c r="T2704" s="164"/>
      <c r="AT2704" s="159" t="s">
        <v>328</v>
      </c>
      <c r="AU2704" s="159" t="s">
        <v>88</v>
      </c>
      <c r="AV2704" s="12" t="s">
        <v>88</v>
      </c>
      <c r="AW2704" s="12" t="s">
        <v>31</v>
      </c>
      <c r="AX2704" s="12" t="s">
        <v>76</v>
      </c>
      <c r="AY2704" s="159" t="s">
        <v>317</v>
      </c>
    </row>
    <row r="2705" spans="2:65" s="12" customFormat="1" ht="10">
      <c r="B2705" s="157"/>
      <c r="D2705" s="158" t="s">
        <v>328</v>
      </c>
      <c r="E2705" s="159" t="s">
        <v>1</v>
      </c>
      <c r="F2705" s="160" t="s">
        <v>3349</v>
      </c>
      <c r="H2705" s="161">
        <v>2</v>
      </c>
      <c r="I2705" s="162"/>
      <c r="L2705" s="157"/>
      <c r="M2705" s="163"/>
      <c r="T2705" s="164"/>
      <c r="AT2705" s="159" t="s">
        <v>328</v>
      </c>
      <c r="AU2705" s="159" t="s">
        <v>88</v>
      </c>
      <c r="AV2705" s="12" t="s">
        <v>88</v>
      </c>
      <c r="AW2705" s="12" t="s">
        <v>31</v>
      </c>
      <c r="AX2705" s="12" t="s">
        <v>76</v>
      </c>
      <c r="AY2705" s="159" t="s">
        <v>317</v>
      </c>
    </row>
    <row r="2706" spans="2:65" s="12" customFormat="1" ht="10">
      <c r="B2706" s="157"/>
      <c r="D2706" s="158" t="s">
        <v>328</v>
      </c>
      <c r="E2706" s="159" t="s">
        <v>1</v>
      </c>
      <c r="F2706" s="160" t="s">
        <v>3350</v>
      </c>
      <c r="H2706" s="161">
        <v>1</v>
      </c>
      <c r="I2706" s="162"/>
      <c r="L2706" s="157"/>
      <c r="M2706" s="163"/>
      <c r="T2706" s="164"/>
      <c r="AT2706" s="159" t="s">
        <v>328</v>
      </c>
      <c r="AU2706" s="159" t="s">
        <v>88</v>
      </c>
      <c r="AV2706" s="12" t="s">
        <v>88</v>
      </c>
      <c r="AW2706" s="12" t="s">
        <v>31</v>
      </c>
      <c r="AX2706" s="12" t="s">
        <v>76</v>
      </c>
      <c r="AY2706" s="159" t="s">
        <v>317</v>
      </c>
    </row>
    <row r="2707" spans="2:65" s="12" customFormat="1" ht="10">
      <c r="B2707" s="157"/>
      <c r="D2707" s="158" t="s">
        <v>328</v>
      </c>
      <c r="E2707" s="159" t="s">
        <v>1</v>
      </c>
      <c r="F2707" s="160" t="s">
        <v>3351</v>
      </c>
      <c r="H2707" s="161">
        <v>5</v>
      </c>
      <c r="I2707" s="162"/>
      <c r="L2707" s="157"/>
      <c r="M2707" s="163"/>
      <c r="T2707" s="164"/>
      <c r="AT2707" s="159" t="s">
        <v>328</v>
      </c>
      <c r="AU2707" s="159" t="s">
        <v>88</v>
      </c>
      <c r="AV2707" s="12" t="s">
        <v>88</v>
      </c>
      <c r="AW2707" s="12" t="s">
        <v>31</v>
      </c>
      <c r="AX2707" s="12" t="s">
        <v>76</v>
      </c>
      <c r="AY2707" s="159" t="s">
        <v>317</v>
      </c>
    </row>
    <row r="2708" spans="2:65" s="13" customFormat="1" ht="10">
      <c r="B2708" s="165"/>
      <c r="D2708" s="158" t="s">
        <v>328</v>
      </c>
      <c r="E2708" s="166" t="s">
        <v>1</v>
      </c>
      <c r="F2708" s="167" t="s">
        <v>3352</v>
      </c>
      <c r="H2708" s="168">
        <v>37</v>
      </c>
      <c r="I2708" s="169"/>
      <c r="L2708" s="165"/>
      <c r="M2708" s="170"/>
      <c r="T2708" s="171"/>
      <c r="AT2708" s="166" t="s">
        <v>328</v>
      </c>
      <c r="AU2708" s="166" t="s">
        <v>88</v>
      </c>
      <c r="AV2708" s="13" t="s">
        <v>92</v>
      </c>
      <c r="AW2708" s="13" t="s">
        <v>31</v>
      </c>
      <c r="AX2708" s="13" t="s">
        <v>76</v>
      </c>
      <c r="AY2708" s="166" t="s">
        <v>317</v>
      </c>
    </row>
    <row r="2709" spans="2:65" s="14" customFormat="1" ht="10">
      <c r="B2709" s="172"/>
      <c r="D2709" s="158" t="s">
        <v>328</v>
      </c>
      <c r="E2709" s="173" t="s">
        <v>1</v>
      </c>
      <c r="F2709" s="174" t="s">
        <v>332</v>
      </c>
      <c r="H2709" s="175">
        <v>44</v>
      </c>
      <c r="I2709" s="176"/>
      <c r="L2709" s="172"/>
      <c r="M2709" s="177"/>
      <c r="T2709" s="178"/>
      <c r="AT2709" s="173" t="s">
        <v>328</v>
      </c>
      <c r="AU2709" s="173" t="s">
        <v>88</v>
      </c>
      <c r="AV2709" s="14" t="s">
        <v>323</v>
      </c>
      <c r="AW2709" s="14" t="s">
        <v>31</v>
      </c>
      <c r="AX2709" s="14" t="s">
        <v>83</v>
      </c>
      <c r="AY2709" s="173" t="s">
        <v>317</v>
      </c>
    </row>
    <row r="2710" spans="2:65" s="1" customFormat="1" ht="24.15" customHeight="1">
      <c r="B2710" s="142"/>
      <c r="C2710" s="179" t="s">
        <v>3353</v>
      </c>
      <c r="D2710" s="179" t="s">
        <v>454</v>
      </c>
      <c r="E2710" s="180" t="s">
        <v>3354</v>
      </c>
      <c r="F2710" s="181" t="s">
        <v>3355</v>
      </c>
      <c r="G2710" s="182" t="s">
        <v>467</v>
      </c>
      <c r="H2710" s="183">
        <v>7</v>
      </c>
      <c r="I2710" s="184"/>
      <c r="J2710" s="185">
        <f>ROUND(I2710*H2710,2)</f>
        <v>0</v>
      </c>
      <c r="K2710" s="186"/>
      <c r="L2710" s="187"/>
      <c r="M2710" s="188" t="s">
        <v>1</v>
      </c>
      <c r="N2710" s="189" t="s">
        <v>42</v>
      </c>
      <c r="P2710" s="153">
        <f>O2710*H2710</f>
        <v>0</v>
      </c>
      <c r="Q2710" s="153">
        <v>1.4999999999999999E-2</v>
      </c>
      <c r="R2710" s="153">
        <f>Q2710*H2710</f>
        <v>0.105</v>
      </c>
      <c r="S2710" s="153">
        <v>0</v>
      </c>
      <c r="T2710" s="154">
        <f>S2710*H2710</f>
        <v>0</v>
      </c>
      <c r="AR2710" s="155" t="s">
        <v>481</v>
      </c>
      <c r="AT2710" s="155" t="s">
        <v>454</v>
      </c>
      <c r="AU2710" s="155" t="s">
        <v>88</v>
      </c>
      <c r="AY2710" s="16" t="s">
        <v>317</v>
      </c>
      <c r="BE2710" s="156">
        <f>IF(N2710="základná",J2710,0)</f>
        <v>0</v>
      </c>
      <c r="BF2710" s="156">
        <f>IF(N2710="znížená",J2710,0)</f>
        <v>0</v>
      </c>
      <c r="BG2710" s="156">
        <f>IF(N2710="zákl. prenesená",J2710,0)</f>
        <v>0</v>
      </c>
      <c r="BH2710" s="156">
        <f>IF(N2710="zníž. prenesená",J2710,0)</f>
        <v>0</v>
      </c>
      <c r="BI2710" s="156">
        <f>IF(N2710="nulová",J2710,0)</f>
        <v>0</v>
      </c>
      <c r="BJ2710" s="16" t="s">
        <v>88</v>
      </c>
      <c r="BK2710" s="156">
        <f>ROUND(I2710*H2710,2)</f>
        <v>0</v>
      </c>
      <c r="BL2710" s="16" t="s">
        <v>396</v>
      </c>
      <c r="BM2710" s="155" t="s">
        <v>3356</v>
      </c>
    </row>
    <row r="2711" spans="2:65" s="1" customFormat="1" ht="18">
      <c r="B2711" s="31"/>
      <c r="D2711" s="158" t="s">
        <v>597</v>
      </c>
      <c r="F2711" s="195" t="s">
        <v>3357</v>
      </c>
      <c r="I2711" s="196"/>
      <c r="L2711" s="31"/>
      <c r="M2711" s="197"/>
      <c r="T2711" s="58"/>
      <c r="AT2711" s="16" t="s">
        <v>597</v>
      </c>
      <c r="AU2711" s="16" t="s">
        <v>88</v>
      </c>
    </row>
    <row r="2712" spans="2:65" s="12" customFormat="1" ht="10">
      <c r="B2712" s="157"/>
      <c r="D2712" s="158" t="s">
        <v>328</v>
      </c>
      <c r="E2712" s="159" t="s">
        <v>1</v>
      </c>
      <c r="F2712" s="160" t="s">
        <v>3335</v>
      </c>
      <c r="H2712" s="161">
        <v>1</v>
      </c>
      <c r="I2712" s="162"/>
      <c r="L2712" s="157"/>
      <c r="M2712" s="163"/>
      <c r="T2712" s="164"/>
      <c r="AT2712" s="159" t="s">
        <v>328</v>
      </c>
      <c r="AU2712" s="159" t="s">
        <v>88</v>
      </c>
      <c r="AV2712" s="12" t="s">
        <v>88</v>
      </c>
      <c r="AW2712" s="12" t="s">
        <v>31</v>
      </c>
      <c r="AX2712" s="12" t="s">
        <v>76</v>
      </c>
      <c r="AY2712" s="159" t="s">
        <v>317</v>
      </c>
    </row>
    <row r="2713" spans="2:65" s="12" customFormat="1" ht="10">
      <c r="B2713" s="157"/>
      <c r="D2713" s="158" t="s">
        <v>328</v>
      </c>
      <c r="E2713" s="159" t="s">
        <v>1</v>
      </c>
      <c r="F2713" s="160" t="s">
        <v>3336</v>
      </c>
      <c r="H2713" s="161">
        <v>2</v>
      </c>
      <c r="I2713" s="162"/>
      <c r="L2713" s="157"/>
      <c r="M2713" s="163"/>
      <c r="T2713" s="164"/>
      <c r="AT2713" s="159" t="s">
        <v>328</v>
      </c>
      <c r="AU2713" s="159" t="s">
        <v>88</v>
      </c>
      <c r="AV2713" s="12" t="s">
        <v>88</v>
      </c>
      <c r="AW2713" s="12" t="s">
        <v>31</v>
      </c>
      <c r="AX2713" s="12" t="s">
        <v>76</v>
      </c>
      <c r="AY2713" s="159" t="s">
        <v>317</v>
      </c>
    </row>
    <row r="2714" spans="2:65" s="12" customFormat="1" ht="10">
      <c r="B2714" s="157"/>
      <c r="D2714" s="158" t="s">
        <v>328</v>
      </c>
      <c r="E2714" s="159" t="s">
        <v>1</v>
      </c>
      <c r="F2714" s="160" t="s">
        <v>3337</v>
      </c>
      <c r="H2714" s="161">
        <v>2</v>
      </c>
      <c r="I2714" s="162"/>
      <c r="L2714" s="157"/>
      <c r="M2714" s="163"/>
      <c r="T2714" s="164"/>
      <c r="AT2714" s="159" t="s">
        <v>328</v>
      </c>
      <c r="AU2714" s="159" t="s">
        <v>88</v>
      </c>
      <c r="AV2714" s="12" t="s">
        <v>88</v>
      </c>
      <c r="AW2714" s="12" t="s">
        <v>31</v>
      </c>
      <c r="AX2714" s="12" t="s">
        <v>76</v>
      </c>
      <c r="AY2714" s="159" t="s">
        <v>317</v>
      </c>
    </row>
    <row r="2715" spans="2:65" s="12" customFormat="1" ht="10">
      <c r="B2715" s="157"/>
      <c r="D2715" s="158" t="s">
        <v>328</v>
      </c>
      <c r="E2715" s="159" t="s">
        <v>1</v>
      </c>
      <c r="F2715" s="160" t="s">
        <v>3338</v>
      </c>
      <c r="H2715" s="161">
        <v>2</v>
      </c>
      <c r="I2715" s="162"/>
      <c r="L2715" s="157"/>
      <c r="M2715" s="163"/>
      <c r="T2715" s="164"/>
      <c r="AT2715" s="159" t="s">
        <v>328</v>
      </c>
      <c r="AU2715" s="159" t="s">
        <v>88</v>
      </c>
      <c r="AV2715" s="12" t="s">
        <v>88</v>
      </c>
      <c r="AW2715" s="12" t="s">
        <v>31</v>
      </c>
      <c r="AX2715" s="12" t="s">
        <v>76</v>
      </c>
      <c r="AY2715" s="159" t="s">
        <v>317</v>
      </c>
    </row>
    <row r="2716" spans="2:65" s="13" customFormat="1" ht="10">
      <c r="B2716" s="165"/>
      <c r="D2716" s="158" t="s">
        <v>328</v>
      </c>
      <c r="E2716" s="166" t="s">
        <v>1</v>
      </c>
      <c r="F2716" s="167" t="s">
        <v>3339</v>
      </c>
      <c r="H2716" s="168">
        <v>7</v>
      </c>
      <c r="I2716" s="169"/>
      <c r="L2716" s="165"/>
      <c r="M2716" s="170"/>
      <c r="T2716" s="171"/>
      <c r="AT2716" s="166" t="s">
        <v>328</v>
      </c>
      <c r="AU2716" s="166" t="s">
        <v>88</v>
      </c>
      <c r="AV2716" s="13" t="s">
        <v>92</v>
      </c>
      <c r="AW2716" s="13" t="s">
        <v>31</v>
      </c>
      <c r="AX2716" s="13" t="s">
        <v>76</v>
      </c>
      <c r="AY2716" s="166" t="s">
        <v>317</v>
      </c>
    </row>
    <row r="2717" spans="2:65" s="14" customFormat="1" ht="10">
      <c r="B2717" s="172"/>
      <c r="D2717" s="158" t="s">
        <v>328</v>
      </c>
      <c r="E2717" s="173" t="s">
        <v>1</v>
      </c>
      <c r="F2717" s="174" t="s">
        <v>332</v>
      </c>
      <c r="H2717" s="175">
        <v>7</v>
      </c>
      <c r="I2717" s="176"/>
      <c r="L2717" s="172"/>
      <c r="M2717" s="177"/>
      <c r="T2717" s="178"/>
      <c r="AT2717" s="173" t="s">
        <v>328</v>
      </c>
      <c r="AU2717" s="173" t="s">
        <v>88</v>
      </c>
      <c r="AV2717" s="14" t="s">
        <v>323</v>
      </c>
      <c r="AW2717" s="14" t="s">
        <v>31</v>
      </c>
      <c r="AX2717" s="14" t="s">
        <v>83</v>
      </c>
      <c r="AY2717" s="173" t="s">
        <v>317</v>
      </c>
    </row>
    <row r="2718" spans="2:65" s="1" customFormat="1" ht="24.15" customHeight="1">
      <c r="B2718" s="142"/>
      <c r="C2718" s="179" t="s">
        <v>3358</v>
      </c>
      <c r="D2718" s="179" t="s">
        <v>454</v>
      </c>
      <c r="E2718" s="180" t="s">
        <v>3359</v>
      </c>
      <c r="F2718" s="181" t="s">
        <v>3360</v>
      </c>
      <c r="G2718" s="182" t="s">
        <v>467</v>
      </c>
      <c r="H2718" s="183">
        <v>37</v>
      </c>
      <c r="I2718" s="184"/>
      <c r="J2718" s="185">
        <f>ROUND(I2718*H2718,2)</f>
        <v>0</v>
      </c>
      <c r="K2718" s="186"/>
      <c r="L2718" s="187"/>
      <c r="M2718" s="188" t="s">
        <v>1</v>
      </c>
      <c r="N2718" s="189" t="s">
        <v>42</v>
      </c>
      <c r="P2718" s="153">
        <f>O2718*H2718</f>
        <v>0</v>
      </c>
      <c r="Q2718" s="153">
        <v>1.4999999999999999E-2</v>
      </c>
      <c r="R2718" s="153">
        <f>Q2718*H2718</f>
        <v>0.55499999999999994</v>
      </c>
      <c r="S2718" s="153">
        <v>0</v>
      </c>
      <c r="T2718" s="154">
        <f>S2718*H2718</f>
        <v>0</v>
      </c>
      <c r="AR2718" s="155" t="s">
        <v>481</v>
      </c>
      <c r="AT2718" s="155" t="s">
        <v>454</v>
      </c>
      <c r="AU2718" s="155" t="s">
        <v>88</v>
      </c>
      <c r="AY2718" s="16" t="s">
        <v>317</v>
      </c>
      <c r="BE2718" s="156">
        <f>IF(N2718="základná",J2718,0)</f>
        <v>0</v>
      </c>
      <c r="BF2718" s="156">
        <f>IF(N2718="znížená",J2718,0)</f>
        <v>0</v>
      </c>
      <c r="BG2718" s="156">
        <f>IF(N2718="zákl. prenesená",J2718,0)</f>
        <v>0</v>
      </c>
      <c r="BH2718" s="156">
        <f>IF(N2718="zníž. prenesená",J2718,0)</f>
        <v>0</v>
      </c>
      <c r="BI2718" s="156">
        <f>IF(N2718="nulová",J2718,0)</f>
        <v>0</v>
      </c>
      <c r="BJ2718" s="16" t="s">
        <v>88</v>
      </c>
      <c r="BK2718" s="156">
        <f>ROUND(I2718*H2718,2)</f>
        <v>0</v>
      </c>
      <c r="BL2718" s="16" t="s">
        <v>396</v>
      </c>
      <c r="BM2718" s="155" t="s">
        <v>3361</v>
      </c>
    </row>
    <row r="2719" spans="2:65" s="12" customFormat="1" ht="10">
      <c r="B2719" s="157"/>
      <c r="D2719" s="158" t="s">
        <v>328</v>
      </c>
      <c r="E2719" s="159" t="s">
        <v>1</v>
      </c>
      <c r="F2719" s="160" t="s">
        <v>3340</v>
      </c>
      <c r="H2719" s="161">
        <v>14</v>
      </c>
      <c r="I2719" s="162"/>
      <c r="L2719" s="157"/>
      <c r="M2719" s="163"/>
      <c r="T2719" s="164"/>
      <c r="AT2719" s="159" t="s">
        <v>328</v>
      </c>
      <c r="AU2719" s="159" t="s">
        <v>88</v>
      </c>
      <c r="AV2719" s="12" t="s">
        <v>88</v>
      </c>
      <c r="AW2719" s="12" t="s">
        <v>31</v>
      </c>
      <c r="AX2719" s="12" t="s">
        <v>76</v>
      </c>
      <c r="AY2719" s="159" t="s">
        <v>317</v>
      </c>
    </row>
    <row r="2720" spans="2:65" s="12" customFormat="1" ht="10">
      <c r="B2720" s="157"/>
      <c r="D2720" s="158" t="s">
        <v>328</v>
      </c>
      <c r="E2720" s="159" t="s">
        <v>1</v>
      </c>
      <c r="F2720" s="160" t="s">
        <v>3341</v>
      </c>
      <c r="H2720" s="161">
        <v>1</v>
      </c>
      <c r="I2720" s="162"/>
      <c r="L2720" s="157"/>
      <c r="M2720" s="163"/>
      <c r="T2720" s="164"/>
      <c r="AT2720" s="159" t="s">
        <v>328</v>
      </c>
      <c r="AU2720" s="159" t="s">
        <v>88</v>
      </c>
      <c r="AV2720" s="12" t="s">
        <v>88</v>
      </c>
      <c r="AW2720" s="12" t="s">
        <v>31</v>
      </c>
      <c r="AX2720" s="12" t="s">
        <v>76</v>
      </c>
      <c r="AY2720" s="159" t="s">
        <v>317</v>
      </c>
    </row>
    <row r="2721" spans="2:65" s="12" customFormat="1" ht="10">
      <c r="B2721" s="157"/>
      <c r="D2721" s="158" t="s">
        <v>328</v>
      </c>
      <c r="E2721" s="159" t="s">
        <v>1</v>
      </c>
      <c r="F2721" s="160" t="s">
        <v>3342</v>
      </c>
      <c r="H2721" s="161">
        <v>4</v>
      </c>
      <c r="I2721" s="162"/>
      <c r="L2721" s="157"/>
      <c r="M2721" s="163"/>
      <c r="T2721" s="164"/>
      <c r="AT2721" s="159" t="s">
        <v>328</v>
      </c>
      <c r="AU2721" s="159" t="s">
        <v>88</v>
      </c>
      <c r="AV2721" s="12" t="s">
        <v>88</v>
      </c>
      <c r="AW2721" s="12" t="s">
        <v>31</v>
      </c>
      <c r="AX2721" s="12" t="s">
        <v>76</v>
      </c>
      <c r="AY2721" s="159" t="s">
        <v>317</v>
      </c>
    </row>
    <row r="2722" spans="2:65" s="12" customFormat="1" ht="10">
      <c r="B2722" s="157"/>
      <c r="D2722" s="158" t="s">
        <v>328</v>
      </c>
      <c r="E2722" s="159" t="s">
        <v>1</v>
      </c>
      <c r="F2722" s="160" t="s">
        <v>3343</v>
      </c>
      <c r="H2722" s="161">
        <v>1</v>
      </c>
      <c r="I2722" s="162"/>
      <c r="L2722" s="157"/>
      <c r="M2722" s="163"/>
      <c r="T2722" s="164"/>
      <c r="AT2722" s="159" t="s">
        <v>328</v>
      </c>
      <c r="AU2722" s="159" t="s">
        <v>88</v>
      </c>
      <c r="AV2722" s="12" t="s">
        <v>88</v>
      </c>
      <c r="AW2722" s="12" t="s">
        <v>31</v>
      </c>
      <c r="AX2722" s="12" t="s">
        <v>76</v>
      </c>
      <c r="AY2722" s="159" t="s">
        <v>317</v>
      </c>
    </row>
    <row r="2723" spans="2:65" s="12" customFormat="1" ht="10">
      <c r="B2723" s="157"/>
      <c r="D2723" s="158" t="s">
        <v>328</v>
      </c>
      <c r="E2723" s="159" t="s">
        <v>1</v>
      </c>
      <c r="F2723" s="160" t="s">
        <v>3344</v>
      </c>
      <c r="H2723" s="161">
        <v>3</v>
      </c>
      <c r="I2723" s="162"/>
      <c r="L2723" s="157"/>
      <c r="M2723" s="163"/>
      <c r="T2723" s="164"/>
      <c r="AT2723" s="159" t="s">
        <v>328</v>
      </c>
      <c r="AU2723" s="159" t="s">
        <v>88</v>
      </c>
      <c r="AV2723" s="12" t="s">
        <v>88</v>
      </c>
      <c r="AW2723" s="12" t="s">
        <v>31</v>
      </c>
      <c r="AX2723" s="12" t="s">
        <v>76</v>
      </c>
      <c r="AY2723" s="159" t="s">
        <v>317</v>
      </c>
    </row>
    <row r="2724" spans="2:65" s="12" customFormat="1" ht="10">
      <c r="B2724" s="157"/>
      <c r="D2724" s="158" t="s">
        <v>328</v>
      </c>
      <c r="E2724" s="159" t="s">
        <v>1</v>
      </c>
      <c r="F2724" s="160" t="s">
        <v>3345</v>
      </c>
      <c r="H2724" s="161">
        <v>1</v>
      </c>
      <c r="I2724" s="162"/>
      <c r="L2724" s="157"/>
      <c r="M2724" s="163"/>
      <c r="T2724" s="164"/>
      <c r="AT2724" s="159" t="s">
        <v>328</v>
      </c>
      <c r="AU2724" s="159" t="s">
        <v>88</v>
      </c>
      <c r="AV2724" s="12" t="s">
        <v>88</v>
      </c>
      <c r="AW2724" s="12" t="s">
        <v>31</v>
      </c>
      <c r="AX2724" s="12" t="s">
        <v>76</v>
      </c>
      <c r="AY2724" s="159" t="s">
        <v>317</v>
      </c>
    </row>
    <row r="2725" spans="2:65" s="12" customFormat="1" ht="10">
      <c r="B2725" s="157"/>
      <c r="D2725" s="158" t="s">
        <v>328</v>
      </c>
      <c r="E2725" s="159" t="s">
        <v>1</v>
      </c>
      <c r="F2725" s="160" t="s">
        <v>3346</v>
      </c>
      <c r="H2725" s="161">
        <v>1</v>
      </c>
      <c r="I2725" s="162"/>
      <c r="L2725" s="157"/>
      <c r="M2725" s="163"/>
      <c r="T2725" s="164"/>
      <c r="AT2725" s="159" t="s">
        <v>328</v>
      </c>
      <c r="AU2725" s="159" t="s">
        <v>88</v>
      </c>
      <c r="AV2725" s="12" t="s">
        <v>88</v>
      </c>
      <c r="AW2725" s="12" t="s">
        <v>31</v>
      </c>
      <c r="AX2725" s="12" t="s">
        <v>76</v>
      </c>
      <c r="AY2725" s="159" t="s">
        <v>317</v>
      </c>
    </row>
    <row r="2726" spans="2:65" s="12" customFormat="1" ht="10">
      <c r="B2726" s="157"/>
      <c r="D2726" s="158" t="s">
        <v>328</v>
      </c>
      <c r="E2726" s="159" t="s">
        <v>1</v>
      </c>
      <c r="F2726" s="160" t="s">
        <v>3347</v>
      </c>
      <c r="H2726" s="161">
        <v>1</v>
      </c>
      <c r="I2726" s="162"/>
      <c r="L2726" s="157"/>
      <c r="M2726" s="163"/>
      <c r="T2726" s="164"/>
      <c r="AT2726" s="159" t="s">
        <v>328</v>
      </c>
      <c r="AU2726" s="159" t="s">
        <v>88</v>
      </c>
      <c r="AV2726" s="12" t="s">
        <v>88</v>
      </c>
      <c r="AW2726" s="12" t="s">
        <v>31</v>
      </c>
      <c r="AX2726" s="12" t="s">
        <v>76</v>
      </c>
      <c r="AY2726" s="159" t="s">
        <v>317</v>
      </c>
    </row>
    <row r="2727" spans="2:65" s="12" customFormat="1" ht="10">
      <c r="B2727" s="157"/>
      <c r="D2727" s="158" t="s">
        <v>328</v>
      </c>
      <c r="E2727" s="159" t="s">
        <v>1</v>
      </c>
      <c r="F2727" s="160" t="s">
        <v>3348</v>
      </c>
      <c r="H2727" s="161">
        <v>3</v>
      </c>
      <c r="I2727" s="162"/>
      <c r="L2727" s="157"/>
      <c r="M2727" s="163"/>
      <c r="T2727" s="164"/>
      <c r="AT2727" s="159" t="s">
        <v>328</v>
      </c>
      <c r="AU2727" s="159" t="s">
        <v>88</v>
      </c>
      <c r="AV2727" s="12" t="s">
        <v>88</v>
      </c>
      <c r="AW2727" s="12" t="s">
        <v>31</v>
      </c>
      <c r="AX2727" s="12" t="s">
        <v>76</v>
      </c>
      <c r="AY2727" s="159" t="s">
        <v>317</v>
      </c>
    </row>
    <row r="2728" spans="2:65" s="12" customFormat="1" ht="10">
      <c r="B2728" s="157"/>
      <c r="D2728" s="158" t="s">
        <v>328</v>
      </c>
      <c r="E2728" s="159" t="s">
        <v>1</v>
      </c>
      <c r="F2728" s="160" t="s">
        <v>3349</v>
      </c>
      <c r="H2728" s="161">
        <v>2</v>
      </c>
      <c r="I2728" s="162"/>
      <c r="L2728" s="157"/>
      <c r="M2728" s="163"/>
      <c r="T2728" s="164"/>
      <c r="AT2728" s="159" t="s">
        <v>328</v>
      </c>
      <c r="AU2728" s="159" t="s">
        <v>88</v>
      </c>
      <c r="AV2728" s="12" t="s">
        <v>88</v>
      </c>
      <c r="AW2728" s="12" t="s">
        <v>31</v>
      </c>
      <c r="AX2728" s="12" t="s">
        <v>76</v>
      </c>
      <c r="AY2728" s="159" t="s">
        <v>317</v>
      </c>
    </row>
    <row r="2729" spans="2:65" s="12" customFormat="1" ht="10">
      <c r="B2729" s="157"/>
      <c r="D2729" s="158" t="s">
        <v>328</v>
      </c>
      <c r="E2729" s="159" t="s">
        <v>1</v>
      </c>
      <c r="F2729" s="160" t="s">
        <v>3350</v>
      </c>
      <c r="H2729" s="161">
        <v>1</v>
      </c>
      <c r="I2729" s="162"/>
      <c r="L2729" s="157"/>
      <c r="M2729" s="163"/>
      <c r="T2729" s="164"/>
      <c r="AT2729" s="159" t="s">
        <v>328</v>
      </c>
      <c r="AU2729" s="159" t="s">
        <v>88</v>
      </c>
      <c r="AV2729" s="12" t="s">
        <v>88</v>
      </c>
      <c r="AW2729" s="12" t="s">
        <v>31</v>
      </c>
      <c r="AX2729" s="12" t="s">
        <v>76</v>
      </c>
      <c r="AY2729" s="159" t="s">
        <v>317</v>
      </c>
    </row>
    <row r="2730" spans="2:65" s="12" customFormat="1" ht="10">
      <c r="B2730" s="157"/>
      <c r="D2730" s="158" t="s">
        <v>328</v>
      </c>
      <c r="E2730" s="159" t="s">
        <v>1</v>
      </c>
      <c r="F2730" s="160" t="s">
        <v>3351</v>
      </c>
      <c r="H2730" s="161">
        <v>5</v>
      </c>
      <c r="I2730" s="162"/>
      <c r="L2730" s="157"/>
      <c r="M2730" s="163"/>
      <c r="T2730" s="164"/>
      <c r="AT2730" s="159" t="s">
        <v>328</v>
      </c>
      <c r="AU2730" s="159" t="s">
        <v>88</v>
      </c>
      <c r="AV2730" s="12" t="s">
        <v>88</v>
      </c>
      <c r="AW2730" s="12" t="s">
        <v>31</v>
      </c>
      <c r="AX2730" s="12" t="s">
        <v>76</v>
      </c>
      <c r="AY2730" s="159" t="s">
        <v>317</v>
      </c>
    </row>
    <row r="2731" spans="2:65" s="13" customFormat="1" ht="10">
      <c r="B2731" s="165"/>
      <c r="D2731" s="158" t="s">
        <v>328</v>
      </c>
      <c r="E2731" s="166" t="s">
        <v>1</v>
      </c>
      <c r="F2731" s="167" t="s">
        <v>3352</v>
      </c>
      <c r="H2731" s="168">
        <v>37</v>
      </c>
      <c r="I2731" s="169"/>
      <c r="L2731" s="165"/>
      <c r="M2731" s="170"/>
      <c r="T2731" s="171"/>
      <c r="AT2731" s="166" t="s">
        <v>328</v>
      </c>
      <c r="AU2731" s="166" t="s">
        <v>88</v>
      </c>
      <c r="AV2731" s="13" t="s">
        <v>92</v>
      </c>
      <c r="AW2731" s="13" t="s">
        <v>31</v>
      </c>
      <c r="AX2731" s="13" t="s">
        <v>76</v>
      </c>
      <c r="AY2731" s="166" t="s">
        <v>317</v>
      </c>
    </row>
    <row r="2732" spans="2:65" s="14" customFormat="1" ht="10">
      <c r="B2732" s="172"/>
      <c r="D2732" s="158" t="s">
        <v>328</v>
      </c>
      <c r="E2732" s="173" t="s">
        <v>1</v>
      </c>
      <c r="F2732" s="174" t="s">
        <v>332</v>
      </c>
      <c r="H2732" s="175">
        <v>37</v>
      </c>
      <c r="I2732" s="176"/>
      <c r="L2732" s="172"/>
      <c r="M2732" s="177"/>
      <c r="T2732" s="178"/>
      <c r="AT2732" s="173" t="s">
        <v>328</v>
      </c>
      <c r="AU2732" s="173" t="s">
        <v>88</v>
      </c>
      <c r="AV2732" s="14" t="s">
        <v>323</v>
      </c>
      <c r="AW2732" s="14" t="s">
        <v>31</v>
      </c>
      <c r="AX2732" s="14" t="s">
        <v>83</v>
      </c>
      <c r="AY2732" s="173" t="s">
        <v>317</v>
      </c>
    </row>
    <row r="2733" spans="2:65" s="1" customFormat="1" ht="49" customHeight="1">
      <c r="B2733" s="142"/>
      <c r="C2733" s="143" t="s">
        <v>3362</v>
      </c>
      <c r="D2733" s="143" t="s">
        <v>319</v>
      </c>
      <c r="E2733" s="144" t="s">
        <v>3363</v>
      </c>
      <c r="F2733" s="145" t="s">
        <v>3364</v>
      </c>
      <c r="G2733" s="146" t="s">
        <v>484</v>
      </c>
      <c r="H2733" s="147">
        <v>179.2</v>
      </c>
      <c r="I2733" s="148"/>
      <c r="J2733" s="149">
        <f>ROUND(I2733*H2733,2)</f>
        <v>0</v>
      </c>
      <c r="K2733" s="150"/>
      <c r="L2733" s="31"/>
      <c r="M2733" s="151" t="s">
        <v>1</v>
      </c>
      <c r="N2733" s="152" t="s">
        <v>42</v>
      </c>
      <c r="P2733" s="153">
        <f>O2733*H2733</f>
        <v>0</v>
      </c>
      <c r="Q2733" s="153">
        <v>0</v>
      </c>
      <c r="R2733" s="153">
        <f>Q2733*H2733</f>
        <v>0</v>
      </c>
      <c r="S2733" s="153">
        <v>0</v>
      </c>
      <c r="T2733" s="154">
        <f>S2733*H2733</f>
        <v>0</v>
      </c>
      <c r="AR2733" s="155" t="s">
        <v>396</v>
      </c>
      <c r="AT2733" s="155" t="s">
        <v>319</v>
      </c>
      <c r="AU2733" s="155" t="s">
        <v>88</v>
      </c>
      <c r="AY2733" s="16" t="s">
        <v>317</v>
      </c>
      <c r="BE2733" s="156">
        <f>IF(N2733="základná",J2733,0)</f>
        <v>0</v>
      </c>
      <c r="BF2733" s="156">
        <f>IF(N2733="znížená",J2733,0)</f>
        <v>0</v>
      </c>
      <c r="BG2733" s="156">
        <f>IF(N2733="zákl. prenesená",J2733,0)</f>
        <v>0</v>
      </c>
      <c r="BH2733" s="156">
        <f>IF(N2733="zníž. prenesená",J2733,0)</f>
        <v>0</v>
      </c>
      <c r="BI2733" s="156">
        <f>IF(N2733="nulová",J2733,0)</f>
        <v>0</v>
      </c>
      <c r="BJ2733" s="16" t="s">
        <v>88</v>
      </c>
      <c r="BK2733" s="156">
        <f>ROUND(I2733*H2733,2)</f>
        <v>0</v>
      </c>
      <c r="BL2733" s="16" t="s">
        <v>396</v>
      </c>
      <c r="BM2733" s="155" t="s">
        <v>3365</v>
      </c>
    </row>
    <row r="2734" spans="2:65" s="12" customFormat="1" ht="10">
      <c r="B2734" s="157"/>
      <c r="D2734" s="158" t="s">
        <v>328</v>
      </c>
      <c r="E2734" s="159" t="s">
        <v>1</v>
      </c>
      <c r="F2734" s="160" t="s">
        <v>3366</v>
      </c>
      <c r="H2734" s="161">
        <v>105.2</v>
      </c>
      <c r="I2734" s="162"/>
      <c r="L2734" s="157"/>
      <c r="M2734" s="163"/>
      <c r="T2734" s="164"/>
      <c r="AT2734" s="159" t="s">
        <v>328</v>
      </c>
      <c r="AU2734" s="159" t="s">
        <v>88</v>
      </c>
      <c r="AV2734" s="12" t="s">
        <v>88</v>
      </c>
      <c r="AW2734" s="12" t="s">
        <v>31</v>
      </c>
      <c r="AX2734" s="12" t="s">
        <v>76</v>
      </c>
      <c r="AY2734" s="159" t="s">
        <v>317</v>
      </c>
    </row>
    <row r="2735" spans="2:65" s="12" customFormat="1" ht="10">
      <c r="B2735" s="157"/>
      <c r="D2735" s="158" t="s">
        <v>328</v>
      </c>
      <c r="E2735" s="159" t="s">
        <v>1</v>
      </c>
      <c r="F2735" s="160" t="s">
        <v>3367</v>
      </c>
      <c r="H2735" s="161">
        <v>42.17</v>
      </c>
      <c r="I2735" s="162"/>
      <c r="L2735" s="157"/>
      <c r="M2735" s="163"/>
      <c r="T2735" s="164"/>
      <c r="AT2735" s="159" t="s">
        <v>328</v>
      </c>
      <c r="AU2735" s="159" t="s">
        <v>88</v>
      </c>
      <c r="AV2735" s="12" t="s">
        <v>88</v>
      </c>
      <c r="AW2735" s="12" t="s">
        <v>31</v>
      </c>
      <c r="AX2735" s="12" t="s">
        <v>76</v>
      </c>
      <c r="AY2735" s="159" t="s">
        <v>317</v>
      </c>
    </row>
    <row r="2736" spans="2:65" s="12" customFormat="1" ht="10">
      <c r="B2736" s="157"/>
      <c r="D2736" s="158" t="s">
        <v>328</v>
      </c>
      <c r="E2736" s="159" t="s">
        <v>1</v>
      </c>
      <c r="F2736" s="160" t="s">
        <v>3368</v>
      </c>
      <c r="H2736" s="161">
        <v>31.83</v>
      </c>
      <c r="I2736" s="162"/>
      <c r="L2736" s="157"/>
      <c r="M2736" s="163"/>
      <c r="T2736" s="164"/>
      <c r="AT2736" s="159" t="s">
        <v>328</v>
      </c>
      <c r="AU2736" s="159" t="s">
        <v>88</v>
      </c>
      <c r="AV2736" s="12" t="s">
        <v>88</v>
      </c>
      <c r="AW2736" s="12" t="s">
        <v>31</v>
      </c>
      <c r="AX2736" s="12" t="s">
        <v>76</v>
      </c>
      <c r="AY2736" s="159" t="s">
        <v>317</v>
      </c>
    </row>
    <row r="2737" spans="2:65" s="13" customFormat="1" ht="10">
      <c r="B2737" s="165"/>
      <c r="D2737" s="158" t="s">
        <v>328</v>
      </c>
      <c r="E2737" s="166" t="s">
        <v>1</v>
      </c>
      <c r="F2737" s="167" t="s">
        <v>331</v>
      </c>
      <c r="H2737" s="168">
        <v>179.2</v>
      </c>
      <c r="I2737" s="169"/>
      <c r="L2737" s="165"/>
      <c r="M2737" s="170"/>
      <c r="T2737" s="171"/>
      <c r="AT2737" s="166" t="s">
        <v>328</v>
      </c>
      <c r="AU2737" s="166" t="s">
        <v>88</v>
      </c>
      <c r="AV2737" s="13" t="s">
        <v>92</v>
      </c>
      <c r="AW2737" s="13" t="s">
        <v>31</v>
      </c>
      <c r="AX2737" s="13" t="s">
        <v>76</v>
      </c>
      <c r="AY2737" s="166" t="s">
        <v>317</v>
      </c>
    </row>
    <row r="2738" spans="2:65" s="14" customFormat="1" ht="10">
      <c r="B2738" s="172"/>
      <c r="D2738" s="158" t="s">
        <v>328</v>
      </c>
      <c r="E2738" s="173" t="s">
        <v>1</v>
      </c>
      <c r="F2738" s="174" t="s">
        <v>332</v>
      </c>
      <c r="H2738" s="175">
        <v>179.2</v>
      </c>
      <c r="I2738" s="176"/>
      <c r="L2738" s="172"/>
      <c r="M2738" s="177"/>
      <c r="T2738" s="178"/>
      <c r="AT2738" s="173" t="s">
        <v>328</v>
      </c>
      <c r="AU2738" s="173" t="s">
        <v>88</v>
      </c>
      <c r="AV2738" s="14" t="s">
        <v>323</v>
      </c>
      <c r="AW2738" s="14" t="s">
        <v>31</v>
      </c>
      <c r="AX2738" s="14" t="s">
        <v>83</v>
      </c>
      <c r="AY2738" s="173" t="s">
        <v>317</v>
      </c>
    </row>
    <row r="2739" spans="2:65" s="1" customFormat="1" ht="49" customHeight="1">
      <c r="B2739" s="142"/>
      <c r="C2739" s="143" t="s">
        <v>3369</v>
      </c>
      <c r="D2739" s="143" t="s">
        <v>319</v>
      </c>
      <c r="E2739" s="144" t="s">
        <v>3370</v>
      </c>
      <c r="F2739" s="145" t="s">
        <v>3371</v>
      </c>
      <c r="G2739" s="146" t="s">
        <v>484</v>
      </c>
      <c r="H2739" s="147">
        <v>399.56</v>
      </c>
      <c r="I2739" s="148"/>
      <c r="J2739" s="149">
        <f>ROUND(I2739*H2739,2)</f>
        <v>0</v>
      </c>
      <c r="K2739" s="150"/>
      <c r="L2739" s="31"/>
      <c r="M2739" s="151" t="s">
        <v>1</v>
      </c>
      <c r="N2739" s="152" t="s">
        <v>42</v>
      </c>
      <c r="P2739" s="153">
        <f>O2739*H2739</f>
        <v>0</v>
      </c>
      <c r="Q2739" s="153">
        <v>0</v>
      </c>
      <c r="R2739" s="153">
        <f>Q2739*H2739</f>
        <v>0</v>
      </c>
      <c r="S2739" s="153">
        <v>0</v>
      </c>
      <c r="T2739" s="154">
        <f>S2739*H2739</f>
        <v>0</v>
      </c>
      <c r="AR2739" s="155" t="s">
        <v>396</v>
      </c>
      <c r="AT2739" s="155" t="s">
        <v>319</v>
      </c>
      <c r="AU2739" s="155" t="s">
        <v>88</v>
      </c>
      <c r="AY2739" s="16" t="s">
        <v>317</v>
      </c>
      <c r="BE2739" s="156">
        <f>IF(N2739="základná",J2739,0)</f>
        <v>0</v>
      </c>
      <c r="BF2739" s="156">
        <f>IF(N2739="znížená",J2739,0)</f>
        <v>0</v>
      </c>
      <c r="BG2739" s="156">
        <f>IF(N2739="zákl. prenesená",J2739,0)</f>
        <v>0</v>
      </c>
      <c r="BH2739" s="156">
        <f>IF(N2739="zníž. prenesená",J2739,0)</f>
        <v>0</v>
      </c>
      <c r="BI2739" s="156">
        <f>IF(N2739="nulová",J2739,0)</f>
        <v>0</v>
      </c>
      <c r="BJ2739" s="16" t="s">
        <v>88</v>
      </c>
      <c r="BK2739" s="156">
        <f>ROUND(I2739*H2739,2)</f>
        <v>0</v>
      </c>
      <c r="BL2739" s="16" t="s">
        <v>396</v>
      </c>
      <c r="BM2739" s="155" t="s">
        <v>3372</v>
      </c>
    </row>
    <row r="2740" spans="2:65" s="12" customFormat="1" ht="10">
      <c r="B2740" s="157"/>
      <c r="D2740" s="158" t="s">
        <v>328</v>
      </c>
      <c r="E2740" s="159" t="s">
        <v>1</v>
      </c>
      <c r="F2740" s="160" t="s">
        <v>3373</v>
      </c>
      <c r="H2740" s="161">
        <v>24.15</v>
      </c>
      <c r="I2740" s="162"/>
      <c r="L2740" s="157"/>
      <c r="M2740" s="163"/>
      <c r="T2740" s="164"/>
      <c r="AT2740" s="159" t="s">
        <v>328</v>
      </c>
      <c r="AU2740" s="159" t="s">
        <v>88</v>
      </c>
      <c r="AV2740" s="12" t="s">
        <v>88</v>
      </c>
      <c r="AW2740" s="12" t="s">
        <v>31</v>
      </c>
      <c r="AX2740" s="12" t="s">
        <v>76</v>
      </c>
      <c r="AY2740" s="159" t="s">
        <v>317</v>
      </c>
    </row>
    <row r="2741" spans="2:65" s="12" customFormat="1" ht="10">
      <c r="B2741" s="157"/>
      <c r="D2741" s="158" t="s">
        <v>328</v>
      </c>
      <c r="E2741" s="159" t="s">
        <v>1</v>
      </c>
      <c r="F2741" s="160" t="s">
        <v>3374</v>
      </c>
      <c r="H2741" s="161">
        <v>161</v>
      </c>
      <c r="I2741" s="162"/>
      <c r="L2741" s="157"/>
      <c r="M2741" s="163"/>
      <c r="T2741" s="164"/>
      <c r="AT2741" s="159" t="s">
        <v>328</v>
      </c>
      <c r="AU2741" s="159" t="s">
        <v>88</v>
      </c>
      <c r="AV2741" s="12" t="s">
        <v>88</v>
      </c>
      <c r="AW2741" s="12" t="s">
        <v>31</v>
      </c>
      <c r="AX2741" s="12" t="s">
        <v>76</v>
      </c>
      <c r="AY2741" s="159" t="s">
        <v>317</v>
      </c>
    </row>
    <row r="2742" spans="2:65" s="12" customFormat="1" ht="10">
      <c r="B2742" s="157"/>
      <c r="D2742" s="158" t="s">
        <v>328</v>
      </c>
      <c r="E2742" s="159" t="s">
        <v>1</v>
      </c>
      <c r="F2742" s="160" t="s">
        <v>3375</v>
      </c>
      <c r="H2742" s="161">
        <v>155.43</v>
      </c>
      <c r="I2742" s="162"/>
      <c r="L2742" s="157"/>
      <c r="M2742" s="163"/>
      <c r="T2742" s="164"/>
      <c r="AT2742" s="159" t="s">
        <v>328</v>
      </c>
      <c r="AU2742" s="159" t="s">
        <v>88</v>
      </c>
      <c r="AV2742" s="12" t="s">
        <v>88</v>
      </c>
      <c r="AW2742" s="12" t="s">
        <v>31</v>
      </c>
      <c r="AX2742" s="12" t="s">
        <v>76</v>
      </c>
      <c r="AY2742" s="159" t="s">
        <v>317</v>
      </c>
    </row>
    <row r="2743" spans="2:65" s="12" customFormat="1" ht="10">
      <c r="B2743" s="157"/>
      <c r="D2743" s="158" t="s">
        <v>328</v>
      </c>
      <c r="E2743" s="159" t="s">
        <v>1</v>
      </c>
      <c r="F2743" s="160" t="s">
        <v>3376</v>
      </c>
      <c r="H2743" s="161">
        <v>58.98</v>
      </c>
      <c r="I2743" s="162"/>
      <c r="L2743" s="157"/>
      <c r="M2743" s="163"/>
      <c r="T2743" s="164"/>
      <c r="AT2743" s="159" t="s">
        <v>328</v>
      </c>
      <c r="AU2743" s="159" t="s">
        <v>88</v>
      </c>
      <c r="AV2743" s="12" t="s">
        <v>88</v>
      </c>
      <c r="AW2743" s="12" t="s">
        <v>31</v>
      </c>
      <c r="AX2743" s="12" t="s">
        <v>76</v>
      </c>
      <c r="AY2743" s="159" t="s">
        <v>317</v>
      </c>
    </row>
    <row r="2744" spans="2:65" s="13" customFormat="1" ht="10">
      <c r="B2744" s="165"/>
      <c r="D2744" s="158" t="s">
        <v>328</v>
      </c>
      <c r="E2744" s="166" t="s">
        <v>1</v>
      </c>
      <c r="F2744" s="167" t="s">
        <v>331</v>
      </c>
      <c r="H2744" s="168">
        <v>399.56</v>
      </c>
      <c r="I2744" s="169"/>
      <c r="L2744" s="165"/>
      <c r="M2744" s="170"/>
      <c r="T2744" s="171"/>
      <c r="AT2744" s="166" t="s">
        <v>328</v>
      </c>
      <c r="AU2744" s="166" t="s">
        <v>88</v>
      </c>
      <c r="AV2744" s="13" t="s">
        <v>92</v>
      </c>
      <c r="AW2744" s="13" t="s">
        <v>31</v>
      </c>
      <c r="AX2744" s="13" t="s">
        <v>76</v>
      </c>
      <c r="AY2744" s="166" t="s">
        <v>317</v>
      </c>
    </row>
    <row r="2745" spans="2:65" s="14" customFormat="1" ht="10">
      <c r="B2745" s="172"/>
      <c r="D2745" s="158" t="s">
        <v>328</v>
      </c>
      <c r="E2745" s="173" t="s">
        <v>1</v>
      </c>
      <c r="F2745" s="174" t="s">
        <v>332</v>
      </c>
      <c r="H2745" s="175">
        <v>399.56</v>
      </c>
      <c r="I2745" s="176"/>
      <c r="L2745" s="172"/>
      <c r="M2745" s="177"/>
      <c r="T2745" s="178"/>
      <c r="AT2745" s="173" t="s">
        <v>328</v>
      </c>
      <c r="AU2745" s="173" t="s">
        <v>88</v>
      </c>
      <c r="AV2745" s="14" t="s">
        <v>323</v>
      </c>
      <c r="AW2745" s="14" t="s">
        <v>31</v>
      </c>
      <c r="AX2745" s="14" t="s">
        <v>83</v>
      </c>
      <c r="AY2745" s="173" t="s">
        <v>317</v>
      </c>
    </row>
    <row r="2746" spans="2:65" s="1" customFormat="1" ht="49" customHeight="1">
      <c r="B2746" s="142"/>
      <c r="C2746" s="143" t="s">
        <v>3377</v>
      </c>
      <c r="D2746" s="143" t="s">
        <v>319</v>
      </c>
      <c r="E2746" s="144" t="s">
        <v>3378</v>
      </c>
      <c r="F2746" s="145" t="s">
        <v>3379</v>
      </c>
      <c r="G2746" s="146" t="s">
        <v>484</v>
      </c>
      <c r="H2746" s="147">
        <v>187.47</v>
      </c>
      <c r="I2746" s="148"/>
      <c r="J2746" s="149">
        <f>ROUND(I2746*H2746,2)</f>
        <v>0</v>
      </c>
      <c r="K2746" s="150"/>
      <c r="L2746" s="31"/>
      <c r="M2746" s="151" t="s">
        <v>1</v>
      </c>
      <c r="N2746" s="152" t="s">
        <v>42</v>
      </c>
      <c r="P2746" s="153">
        <f>O2746*H2746</f>
        <v>0</v>
      </c>
      <c r="Q2746" s="153">
        <v>0</v>
      </c>
      <c r="R2746" s="153">
        <f>Q2746*H2746</f>
        <v>0</v>
      </c>
      <c r="S2746" s="153">
        <v>0</v>
      </c>
      <c r="T2746" s="154">
        <f>S2746*H2746</f>
        <v>0</v>
      </c>
      <c r="AR2746" s="155" t="s">
        <v>396</v>
      </c>
      <c r="AT2746" s="155" t="s">
        <v>319</v>
      </c>
      <c r="AU2746" s="155" t="s">
        <v>88</v>
      </c>
      <c r="AY2746" s="16" t="s">
        <v>317</v>
      </c>
      <c r="BE2746" s="156">
        <f>IF(N2746="základná",J2746,0)</f>
        <v>0</v>
      </c>
      <c r="BF2746" s="156">
        <f>IF(N2746="znížená",J2746,0)</f>
        <v>0</v>
      </c>
      <c r="BG2746" s="156">
        <f>IF(N2746="zákl. prenesená",J2746,0)</f>
        <v>0</v>
      </c>
      <c r="BH2746" s="156">
        <f>IF(N2746="zníž. prenesená",J2746,0)</f>
        <v>0</v>
      </c>
      <c r="BI2746" s="156">
        <f>IF(N2746="nulová",J2746,0)</f>
        <v>0</v>
      </c>
      <c r="BJ2746" s="16" t="s">
        <v>88</v>
      </c>
      <c r="BK2746" s="156">
        <f>ROUND(I2746*H2746,2)</f>
        <v>0</v>
      </c>
      <c r="BL2746" s="16" t="s">
        <v>396</v>
      </c>
      <c r="BM2746" s="155" t="s">
        <v>3380</v>
      </c>
    </row>
    <row r="2747" spans="2:65" s="12" customFormat="1" ht="10">
      <c r="B2747" s="157"/>
      <c r="D2747" s="158" t="s">
        <v>328</v>
      </c>
      <c r="E2747" s="159" t="s">
        <v>1</v>
      </c>
      <c r="F2747" s="160" t="s">
        <v>3381</v>
      </c>
      <c r="H2747" s="161">
        <v>15.85</v>
      </c>
      <c r="I2747" s="162"/>
      <c r="L2747" s="157"/>
      <c r="M2747" s="163"/>
      <c r="T2747" s="164"/>
      <c r="AT2747" s="159" t="s">
        <v>328</v>
      </c>
      <c r="AU2747" s="159" t="s">
        <v>88</v>
      </c>
      <c r="AV2747" s="12" t="s">
        <v>88</v>
      </c>
      <c r="AW2747" s="12" t="s">
        <v>31</v>
      </c>
      <c r="AX2747" s="12" t="s">
        <v>76</v>
      </c>
      <c r="AY2747" s="159" t="s">
        <v>317</v>
      </c>
    </row>
    <row r="2748" spans="2:65" s="12" customFormat="1" ht="10">
      <c r="B2748" s="157"/>
      <c r="D2748" s="158" t="s">
        <v>328</v>
      </c>
      <c r="E2748" s="159" t="s">
        <v>1</v>
      </c>
      <c r="F2748" s="160" t="s">
        <v>3382</v>
      </c>
      <c r="H2748" s="161">
        <v>33.56</v>
      </c>
      <c r="I2748" s="162"/>
      <c r="L2748" s="157"/>
      <c r="M2748" s="163"/>
      <c r="T2748" s="164"/>
      <c r="AT2748" s="159" t="s">
        <v>328</v>
      </c>
      <c r="AU2748" s="159" t="s">
        <v>88</v>
      </c>
      <c r="AV2748" s="12" t="s">
        <v>88</v>
      </c>
      <c r="AW2748" s="12" t="s">
        <v>31</v>
      </c>
      <c r="AX2748" s="12" t="s">
        <v>76</v>
      </c>
      <c r="AY2748" s="159" t="s">
        <v>317</v>
      </c>
    </row>
    <row r="2749" spans="2:65" s="12" customFormat="1" ht="10">
      <c r="B2749" s="157"/>
      <c r="D2749" s="158" t="s">
        <v>328</v>
      </c>
      <c r="E2749" s="159" t="s">
        <v>1</v>
      </c>
      <c r="F2749" s="160" t="s">
        <v>3383</v>
      </c>
      <c r="H2749" s="161">
        <v>93.61</v>
      </c>
      <c r="I2749" s="162"/>
      <c r="L2749" s="157"/>
      <c r="M2749" s="163"/>
      <c r="T2749" s="164"/>
      <c r="AT2749" s="159" t="s">
        <v>328</v>
      </c>
      <c r="AU2749" s="159" t="s">
        <v>88</v>
      </c>
      <c r="AV2749" s="12" t="s">
        <v>88</v>
      </c>
      <c r="AW2749" s="12" t="s">
        <v>31</v>
      </c>
      <c r="AX2749" s="12" t="s">
        <v>76</v>
      </c>
      <c r="AY2749" s="159" t="s">
        <v>317</v>
      </c>
    </row>
    <row r="2750" spans="2:65" s="12" customFormat="1" ht="10">
      <c r="B2750" s="157"/>
      <c r="D2750" s="158" t="s">
        <v>328</v>
      </c>
      <c r="E2750" s="159" t="s">
        <v>1</v>
      </c>
      <c r="F2750" s="160" t="s">
        <v>3384</v>
      </c>
      <c r="H2750" s="161">
        <v>44.45</v>
      </c>
      <c r="I2750" s="162"/>
      <c r="L2750" s="157"/>
      <c r="M2750" s="163"/>
      <c r="T2750" s="164"/>
      <c r="AT2750" s="159" t="s">
        <v>328</v>
      </c>
      <c r="AU2750" s="159" t="s">
        <v>88</v>
      </c>
      <c r="AV2750" s="12" t="s">
        <v>88</v>
      </c>
      <c r="AW2750" s="12" t="s">
        <v>31</v>
      </c>
      <c r="AX2750" s="12" t="s">
        <v>76</v>
      </c>
      <c r="AY2750" s="159" t="s">
        <v>317</v>
      </c>
    </row>
    <row r="2751" spans="2:65" s="13" customFormat="1" ht="10">
      <c r="B2751" s="165"/>
      <c r="D2751" s="158" t="s">
        <v>328</v>
      </c>
      <c r="E2751" s="166" t="s">
        <v>1</v>
      </c>
      <c r="F2751" s="167" t="s">
        <v>331</v>
      </c>
      <c r="H2751" s="168">
        <v>187.47</v>
      </c>
      <c r="I2751" s="169"/>
      <c r="L2751" s="165"/>
      <c r="M2751" s="170"/>
      <c r="T2751" s="171"/>
      <c r="AT2751" s="166" t="s">
        <v>328</v>
      </c>
      <c r="AU2751" s="166" t="s">
        <v>88</v>
      </c>
      <c r="AV2751" s="13" t="s">
        <v>92</v>
      </c>
      <c r="AW2751" s="13" t="s">
        <v>31</v>
      </c>
      <c r="AX2751" s="13" t="s">
        <v>76</v>
      </c>
      <c r="AY2751" s="166" t="s">
        <v>317</v>
      </c>
    </row>
    <row r="2752" spans="2:65" s="14" customFormat="1" ht="10">
      <c r="B2752" s="172"/>
      <c r="D2752" s="158" t="s">
        <v>328</v>
      </c>
      <c r="E2752" s="173" t="s">
        <v>1</v>
      </c>
      <c r="F2752" s="174" t="s">
        <v>332</v>
      </c>
      <c r="H2752" s="175">
        <v>187.47</v>
      </c>
      <c r="I2752" s="176"/>
      <c r="L2752" s="172"/>
      <c r="M2752" s="177"/>
      <c r="T2752" s="178"/>
      <c r="AT2752" s="173" t="s">
        <v>328</v>
      </c>
      <c r="AU2752" s="173" t="s">
        <v>88</v>
      </c>
      <c r="AV2752" s="14" t="s">
        <v>323</v>
      </c>
      <c r="AW2752" s="14" t="s">
        <v>31</v>
      </c>
      <c r="AX2752" s="14" t="s">
        <v>83</v>
      </c>
      <c r="AY2752" s="173" t="s">
        <v>317</v>
      </c>
    </row>
    <row r="2753" spans="2:65" s="1" customFormat="1" ht="49" customHeight="1">
      <c r="B2753" s="142"/>
      <c r="C2753" s="143" t="s">
        <v>3385</v>
      </c>
      <c r="D2753" s="143" t="s">
        <v>319</v>
      </c>
      <c r="E2753" s="144" t="s">
        <v>3386</v>
      </c>
      <c r="F2753" s="145" t="s">
        <v>3387</v>
      </c>
      <c r="G2753" s="146" t="s">
        <v>484</v>
      </c>
      <c r="H2753" s="147">
        <v>15.69</v>
      </c>
      <c r="I2753" s="148"/>
      <c r="J2753" s="149">
        <f>ROUND(I2753*H2753,2)</f>
        <v>0</v>
      </c>
      <c r="K2753" s="150"/>
      <c r="L2753" s="31"/>
      <c r="M2753" s="151" t="s">
        <v>1</v>
      </c>
      <c r="N2753" s="152" t="s">
        <v>42</v>
      </c>
      <c r="P2753" s="153">
        <f>O2753*H2753</f>
        <v>0</v>
      </c>
      <c r="Q2753" s="153">
        <v>0</v>
      </c>
      <c r="R2753" s="153">
        <f>Q2753*H2753</f>
        <v>0</v>
      </c>
      <c r="S2753" s="153">
        <v>0</v>
      </c>
      <c r="T2753" s="154">
        <f>S2753*H2753</f>
        <v>0</v>
      </c>
      <c r="AR2753" s="155" t="s">
        <v>396</v>
      </c>
      <c r="AT2753" s="155" t="s">
        <v>319</v>
      </c>
      <c r="AU2753" s="155" t="s">
        <v>88</v>
      </c>
      <c r="AY2753" s="16" t="s">
        <v>317</v>
      </c>
      <c r="BE2753" s="156">
        <f>IF(N2753="základná",J2753,0)</f>
        <v>0</v>
      </c>
      <c r="BF2753" s="156">
        <f>IF(N2753="znížená",J2753,0)</f>
        <v>0</v>
      </c>
      <c r="BG2753" s="156">
        <f>IF(N2753="zákl. prenesená",J2753,0)</f>
        <v>0</v>
      </c>
      <c r="BH2753" s="156">
        <f>IF(N2753="zníž. prenesená",J2753,0)</f>
        <v>0</v>
      </c>
      <c r="BI2753" s="156">
        <f>IF(N2753="nulová",J2753,0)</f>
        <v>0</v>
      </c>
      <c r="BJ2753" s="16" t="s">
        <v>88</v>
      </c>
      <c r="BK2753" s="156">
        <f>ROUND(I2753*H2753,2)</f>
        <v>0</v>
      </c>
      <c r="BL2753" s="16" t="s">
        <v>396</v>
      </c>
      <c r="BM2753" s="155" t="s">
        <v>3388</v>
      </c>
    </row>
    <row r="2754" spans="2:65" s="12" customFormat="1" ht="10">
      <c r="B2754" s="157"/>
      <c r="D2754" s="158" t="s">
        <v>328</v>
      </c>
      <c r="E2754" s="159" t="s">
        <v>1</v>
      </c>
      <c r="F2754" s="160" t="s">
        <v>3389</v>
      </c>
      <c r="H2754" s="161">
        <v>3.2</v>
      </c>
      <c r="I2754" s="162"/>
      <c r="L2754" s="157"/>
      <c r="M2754" s="163"/>
      <c r="T2754" s="164"/>
      <c r="AT2754" s="159" t="s">
        <v>328</v>
      </c>
      <c r="AU2754" s="159" t="s">
        <v>88</v>
      </c>
      <c r="AV2754" s="12" t="s">
        <v>88</v>
      </c>
      <c r="AW2754" s="12" t="s">
        <v>31</v>
      </c>
      <c r="AX2754" s="12" t="s">
        <v>76</v>
      </c>
      <c r="AY2754" s="159" t="s">
        <v>317</v>
      </c>
    </row>
    <row r="2755" spans="2:65" s="12" customFormat="1" ht="10">
      <c r="B2755" s="157"/>
      <c r="D2755" s="158" t="s">
        <v>328</v>
      </c>
      <c r="E2755" s="159" t="s">
        <v>1</v>
      </c>
      <c r="F2755" s="160" t="s">
        <v>3390</v>
      </c>
      <c r="H2755" s="161">
        <v>5.26</v>
      </c>
      <c r="I2755" s="162"/>
      <c r="L2755" s="157"/>
      <c r="M2755" s="163"/>
      <c r="T2755" s="164"/>
      <c r="AT2755" s="159" t="s">
        <v>328</v>
      </c>
      <c r="AU2755" s="159" t="s">
        <v>88</v>
      </c>
      <c r="AV2755" s="12" t="s">
        <v>88</v>
      </c>
      <c r="AW2755" s="12" t="s">
        <v>31</v>
      </c>
      <c r="AX2755" s="12" t="s">
        <v>76</v>
      </c>
      <c r="AY2755" s="159" t="s">
        <v>317</v>
      </c>
    </row>
    <row r="2756" spans="2:65" s="12" customFormat="1" ht="10">
      <c r="B2756" s="157"/>
      <c r="D2756" s="158" t="s">
        <v>328</v>
      </c>
      <c r="E2756" s="159" t="s">
        <v>1</v>
      </c>
      <c r="F2756" s="160" t="s">
        <v>3391</v>
      </c>
      <c r="H2756" s="161">
        <v>2.4700000000000002</v>
      </c>
      <c r="I2756" s="162"/>
      <c r="L2756" s="157"/>
      <c r="M2756" s="163"/>
      <c r="T2756" s="164"/>
      <c r="AT2756" s="159" t="s">
        <v>328</v>
      </c>
      <c r="AU2756" s="159" t="s">
        <v>88</v>
      </c>
      <c r="AV2756" s="12" t="s">
        <v>88</v>
      </c>
      <c r="AW2756" s="12" t="s">
        <v>31</v>
      </c>
      <c r="AX2756" s="12" t="s">
        <v>76</v>
      </c>
      <c r="AY2756" s="159" t="s">
        <v>317</v>
      </c>
    </row>
    <row r="2757" spans="2:65" s="12" customFormat="1" ht="10">
      <c r="B2757" s="157"/>
      <c r="D2757" s="158" t="s">
        <v>328</v>
      </c>
      <c r="E2757" s="159" t="s">
        <v>1</v>
      </c>
      <c r="F2757" s="160" t="s">
        <v>3392</v>
      </c>
      <c r="H2757" s="161">
        <v>3.96</v>
      </c>
      <c r="I2757" s="162"/>
      <c r="L2757" s="157"/>
      <c r="M2757" s="163"/>
      <c r="T2757" s="164"/>
      <c r="AT2757" s="159" t="s">
        <v>328</v>
      </c>
      <c r="AU2757" s="159" t="s">
        <v>88</v>
      </c>
      <c r="AV2757" s="12" t="s">
        <v>88</v>
      </c>
      <c r="AW2757" s="12" t="s">
        <v>31</v>
      </c>
      <c r="AX2757" s="12" t="s">
        <v>76</v>
      </c>
      <c r="AY2757" s="159" t="s">
        <v>317</v>
      </c>
    </row>
    <row r="2758" spans="2:65" s="12" customFormat="1" ht="10">
      <c r="B2758" s="157"/>
      <c r="D2758" s="158" t="s">
        <v>328</v>
      </c>
      <c r="E2758" s="159" t="s">
        <v>1</v>
      </c>
      <c r="F2758" s="160" t="s">
        <v>3393</v>
      </c>
      <c r="H2758" s="161">
        <v>0.8</v>
      </c>
      <c r="I2758" s="162"/>
      <c r="L2758" s="157"/>
      <c r="M2758" s="163"/>
      <c r="T2758" s="164"/>
      <c r="AT2758" s="159" t="s">
        <v>328</v>
      </c>
      <c r="AU2758" s="159" t="s">
        <v>88</v>
      </c>
      <c r="AV2758" s="12" t="s">
        <v>88</v>
      </c>
      <c r="AW2758" s="12" t="s">
        <v>31</v>
      </c>
      <c r="AX2758" s="12" t="s">
        <v>76</v>
      </c>
      <c r="AY2758" s="159" t="s">
        <v>317</v>
      </c>
    </row>
    <row r="2759" spans="2:65" s="13" customFormat="1" ht="10">
      <c r="B2759" s="165"/>
      <c r="D2759" s="158" t="s">
        <v>328</v>
      </c>
      <c r="E2759" s="166" t="s">
        <v>1</v>
      </c>
      <c r="F2759" s="167" t="s">
        <v>331</v>
      </c>
      <c r="H2759" s="168">
        <v>15.69</v>
      </c>
      <c r="I2759" s="169"/>
      <c r="L2759" s="165"/>
      <c r="M2759" s="170"/>
      <c r="T2759" s="171"/>
      <c r="AT2759" s="166" t="s">
        <v>328</v>
      </c>
      <c r="AU2759" s="166" t="s">
        <v>88</v>
      </c>
      <c r="AV2759" s="13" t="s">
        <v>92</v>
      </c>
      <c r="AW2759" s="13" t="s">
        <v>31</v>
      </c>
      <c r="AX2759" s="13" t="s">
        <v>76</v>
      </c>
      <c r="AY2759" s="166" t="s">
        <v>317</v>
      </c>
    </row>
    <row r="2760" spans="2:65" s="14" customFormat="1" ht="10">
      <c r="B2760" s="172"/>
      <c r="D2760" s="158" t="s">
        <v>328</v>
      </c>
      <c r="E2760" s="173" t="s">
        <v>1</v>
      </c>
      <c r="F2760" s="174" t="s">
        <v>332</v>
      </c>
      <c r="H2760" s="175">
        <v>15.69</v>
      </c>
      <c r="I2760" s="176"/>
      <c r="L2760" s="172"/>
      <c r="M2760" s="177"/>
      <c r="T2760" s="178"/>
      <c r="AT2760" s="173" t="s">
        <v>328</v>
      </c>
      <c r="AU2760" s="173" t="s">
        <v>88</v>
      </c>
      <c r="AV2760" s="14" t="s">
        <v>323</v>
      </c>
      <c r="AW2760" s="14" t="s">
        <v>31</v>
      </c>
      <c r="AX2760" s="14" t="s">
        <v>83</v>
      </c>
      <c r="AY2760" s="173" t="s">
        <v>317</v>
      </c>
    </row>
    <row r="2761" spans="2:65" s="1" customFormat="1" ht="49" customHeight="1">
      <c r="B2761" s="142"/>
      <c r="C2761" s="143" t="s">
        <v>3394</v>
      </c>
      <c r="D2761" s="143" t="s">
        <v>319</v>
      </c>
      <c r="E2761" s="144" t="s">
        <v>3395</v>
      </c>
      <c r="F2761" s="145" t="s">
        <v>3396</v>
      </c>
      <c r="G2761" s="146" t="s">
        <v>484</v>
      </c>
      <c r="H2761" s="147">
        <v>14.76</v>
      </c>
      <c r="I2761" s="148"/>
      <c r="J2761" s="149">
        <f>ROUND(I2761*H2761,2)</f>
        <v>0</v>
      </c>
      <c r="K2761" s="150"/>
      <c r="L2761" s="31"/>
      <c r="M2761" s="151" t="s">
        <v>1</v>
      </c>
      <c r="N2761" s="152" t="s">
        <v>42</v>
      </c>
      <c r="P2761" s="153">
        <f>O2761*H2761</f>
        <v>0</v>
      </c>
      <c r="Q2761" s="153">
        <v>0</v>
      </c>
      <c r="R2761" s="153">
        <f>Q2761*H2761</f>
        <v>0</v>
      </c>
      <c r="S2761" s="153">
        <v>0</v>
      </c>
      <c r="T2761" s="154">
        <f>S2761*H2761</f>
        <v>0</v>
      </c>
      <c r="AR2761" s="155" t="s">
        <v>396</v>
      </c>
      <c r="AT2761" s="155" t="s">
        <v>319</v>
      </c>
      <c r="AU2761" s="155" t="s">
        <v>88</v>
      </c>
      <c r="AY2761" s="16" t="s">
        <v>317</v>
      </c>
      <c r="BE2761" s="156">
        <f>IF(N2761="základná",J2761,0)</f>
        <v>0</v>
      </c>
      <c r="BF2761" s="156">
        <f>IF(N2761="znížená",J2761,0)</f>
        <v>0</v>
      </c>
      <c r="BG2761" s="156">
        <f>IF(N2761="zákl. prenesená",J2761,0)</f>
        <v>0</v>
      </c>
      <c r="BH2761" s="156">
        <f>IF(N2761="zníž. prenesená",J2761,0)</f>
        <v>0</v>
      </c>
      <c r="BI2761" s="156">
        <f>IF(N2761="nulová",J2761,0)</f>
        <v>0</v>
      </c>
      <c r="BJ2761" s="16" t="s">
        <v>88</v>
      </c>
      <c r="BK2761" s="156">
        <f>ROUND(I2761*H2761,2)</f>
        <v>0</v>
      </c>
      <c r="BL2761" s="16" t="s">
        <v>396</v>
      </c>
      <c r="BM2761" s="155" t="s">
        <v>3397</v>
      </c>
    </row>
    <row r="2762" spans="2:65" s="12" customFormat="1" ht="10">
      <c r="B2762" s="157"/>
      <c r="D2762" s="158" t="s">
        <v>328</v>
      </c>
      <c r="E2762" s="159" t="s">
        <v>1</v>
      </c>
      <c r="F2762" s="160" t="s">
        <v>3398</v>
      </c>
      <c r="H2762" s="161">
        <v>7.28</v>
      </c>
      <c r="I2762" s="162"/>
      <c r="L2762" s="157"/>
      <c r="M2762" s="163"/>
      <c r="T2762" s="164"/>
      <c r="AT2762" s="159" t="s">
        <v>328</v>
      </c>
      <c r="AU2762" s="159" t="s">
        <v>88</v>
      </c>
      <c r="AV2762" s="12" t="s">
        <v>88</v>
      </c>
      <c r="AW2762" s="12" t="s">
        <v>31</v>
      </c>
      <c r="AX2762" s="12" t="s">
        <v>76</v>
      </c>
      <c r="AY2762" s="159" t="s">
        <v>317</v>
      </c>
    </row>
    <row r="2763" spans="2:65" s="12" customFormat="1" ht="10">
      <c r="B2763" s="157"/>
      <c r="D2763" s="158" t="s">
        <v>328</v>
      </c>
      <c r="E2763" s="159" t="s">
        <v>1</v>
      </c>
      <c r="F2763" s="160" t="s">
        <v>3399</v>
      </c>
      <c r="H2763" s="161">
        <v>6.86</v>
      </c>
      <c r="I2763" s="162"/>
      <c r="L2763" s="157"/>
      <c r="M2763" s="163"/>
      <c r="T2763" s="164"/>
      <c r="AT2763" s="159" t="s">
        <v>328</v>
      </c>
      <c r="AU2763" s="159" t="s">
        <v>88</v>
      </c>
      <c r="AV2763" s="12" t="s">
        <v>88</v>
      </c>
      <c r="AW2763" s="12" t="s">
        <v>31</v>
      </c>
      <c r="AX2763" s="12" t="s">
        <v>76</v>
      </c>
      <c r="AY2763" s="159" t="s">
        <v>317</v>
      </c>
    </row>
    <row r="2764" spans="2:65" s="12" customFormat="1" ht="10">
      <c r="B2764" s="157"/>
      <c r="D2764" s="158" t="s">
        <v>328</v>
      </c>
      <c r="E2764" s="159" t="s">
        <v>1</v>
      </c>
      <c r="F2764" s="160" t="s">
        <v>3400</v>
      </c>
      <c r="H2764" s="161">
        <v>0.62</v>
      </c>
      <c r="I2764" s="162"/>
      <c r="L2764" s="157"/>
      <c r="M2764" s="163"/>
      <c r="T2764" s="164"/>
      <c r="AT2764" s="159" t="s">
        <v>328</v>
      </c>
      <c r="AU2764" s="159" t="s">
        <v>88</v>
      </c>
      <c r="AV2764" s="12" t="s">
        <v>88</v>
      </c>
      <c r="AW2764" s="12" t="s">
        <v>31</v>
      </c>
      <c r="AX2764" s="12" t="s">
        <v>76</v>
      </c>
      <c r="AY2764" s="159" t="s">
        <v>317</v>
      </c>
    </row>
    <row r="2765" spans="2:65" s="13" customFormat="1" ht="10">
      <c r="B2765" s="165"/>
      <c r="D2765" s="158" t="s">
        <v>328</v>
      </c>
      <c r="E2765" s="166" t="s">
        <v>1</v>
      </c>
      <c r="F2765" s="167" t="s">
        <v>331</v>
      </c>
      <c r="H2765" s="168">
        <v>14.76</v>
      </c>
      <c r="I2765" s="169"/>
      <c r="L2765" s="165"/>
      <c r="M2765" s="170"/>
      <c r="T2765" s="171"/>
      <c r="AT2765" s="166" t="s">
        <v>328</v>
      </c>
      <c r="AU2765" s="166" t="s">
        <v>88</v>
      </c>
      <c r="AV2765" s="13" t="s">
        <v>92</v>
      </c>
      <c r="AW2765" s="13" t="s">
        <v>31</v>
      </c>
      <c r="AX2765" s="13" t="s">
        <v>76</v>
      </c>
      <c r="AY2765" s="166" t="s">
        <v>317</v>
      </c>
    </row>
    <row r="2766" spans="2:65" s="14" customFormat="1" ht="10">
      <c r="B2766" s="172"/>
      <c r="D2766" s="158" t="s">
        <v>328</v>
      </c>
      <c r="E2766" s="173" t="s">
        <v>1</v>
      </c>
      <c r="F2766" s="174" t="s">
        <v>332</v>
      </c>
      <c r="H2766" s="175">
        <v>14.76</v>
      </c>
      <c r="I2766" s="176"/>
      <c r="L2766" s="172"/>
      <c r="M2766" s="177"/>
      <c r="T2766" s="178"/>
      <c r="AT2766" s="173" t="s">
        <v>328</v>
      </c>
      <c r="AU2766" s="173" t="s">
        <v>88</v>
      </c>
      <c r="AV2766" s="14" t="s">
        <v>323</v>
      </c>
      <c r="AW2766" s="14" t="s">
        <v>31</v>
      </c>
      <c r="AX2766" s="14" t="s">
        <v>83</v>
      </c>
      <c r="AY2766" s="173" t="s">
        <v>317</v>
      </c>
    </row>
    <row r="2767" spans="2:65" s="1" customFormat="1" ht="44.25" customHeight="1">
      <c r="B2767" s="142"/>
      <c r="C2767" s="143" t="s">
        <v>3401</v>
      </c>
      <c r="D2767" s="143" t="s">
        <v>319</v>
      </c>
      <c r="E2767" s="144" t="s">
        <v>3402</v>
      </c>
      <c r="F2767" s="145" t="s">
        <v>3403</v>
      </c>
      <c r="G2767" s="146" t="s">
        <v>484</v>
      </c>
      <c r="H2767" s="147">
        <v>153.32</v>
      </c>
      <c r="I2767" s="148"/>
      <c r="J2767" s="149">
        <f>ROUND(I2767*H2767,2)</f>
        <v>0</v>
      </c>
      <c r="K2767" s="150"/>
      <c r="L2767" s="31"/>
      <c r="M2767" s="151" t="s">
        <v>1</v>
      </c>
      <c r="N2767" s="152" t="s">
        <v>42</v>
      </c>
      <c r="P2767" s="153">
        <f>O2767*H2767</f>
        <v>0</v>
      </c>
      <c r="Q2767" s="153">
        <v>0</v>
      </c>
      <c r="R2767" s="153">
        <f>Q2767*H2767</f>
        <v>0</v>
      </c>
      <c r="S2767" s="153">
        <v>0</v>
      </c>
      <c r="T2767" s="154">
        <f>S2767*H2767</f>
        <v>0</v>
      </c>
      <c r="AR2767" s="155" t="s">
        <v>396</v>
      </c>
      <c r="AT2767" s="155" t="s">
        <v>319</v>
      </c>
      <c r="AU2767" s="155" t="s">
        <v>88</v>
      </c>
      <c r="AY2767" s="16" t="s">
        <v>317</v>
      </c>
      <c r="BE2767" s="156">
        <f>IF(N2767="základná",J2767,0)</f>
        <v>0</v>
      </c>
      <c r="BF2767" s="156">
        <f>IF(N2767="znížená",J2767,0)</f>
        <v>0</v>
      </c>
      <c r="BG2767" s="156">
        <f>IF(N2767="zákl. prenesená",J2767,0)</f>
        <v>0</v>
      </c>
      <c r="BH2767" s="156">
        <f>IF(N2767="zníž. prenesená",J2767,0)</f>
        <v>0</v>
      </c>
      <c r="BI2767" s="156">
        <f>IF(N2767="nulová",J2767,0)</f>
        <v>0</v>
      </c>
      <c r="BJ2767" s="16" t="s">
        <v>88</v>
      </c>
      <c r="BK2767" s="156">
        <f>ROUND(I2767*H2767,2)</f>
        <v>0</v>
      </c>
      <c r="BL2767" s="16" t="s">
        <v>396</v>
      </c>
      <c r="BM2767" s="155" t="s">
        <v>3404</v>
      </c>
    </row>
    <row r="2768" spans="2:65" s="12" customFormat="1" ht="10">
      <c r="B2768" s="157"/>
      <c r="D2768" s="158" t="s">
        <v>328</v>
      </c>
      <c r="E2768" s="159" t="s">
        <v>1</v>
      </c>
      <c r="F2768" s="160" t="s">
        <v>3405</v>
      </c>
      <c r="H2768" s="161">
        <v>32.950000000000003</v>
      </c>
      <c r="I2768" s="162"/>
      <c r="L2768" s="157"/>
      <c r="M2768" s="163"/>
      <c r="T2768" s="164"/>
      <c r="AT2768" s="159" t="s">
        <v>328</v>
      </c>
      <c r="AU2768" s="159" t="s">
        <v>88</v>
      </c>
      <c r="AV2768" s="12" t="s">
        <v>88</v>
      </c>
      <c r="AW2768" s="12" t="s">
        <v>31</v>
      </c>
      <c r="AX2768" s="12" t="s">
        <v>76</v>
      </c>
      <c r="AY2768" s="159" t="s">
        <v>317</v>
      </c>
    </row>
    <row r="2769" spans="2:65" s="12" customFormat="1" ht="10">
      <c r="B2769" s="157"/>
      <c r="D2769" s="158" t="s">
        <v>328</v>
      </c>
      <c r="E2769" s="159" t="s">
        <v>1</v>
      </c>
      <c r="F2769" s="160" t="s">
        <v>3406</v>
      </c>
      <c r="H2769" s="161">
        <v>44.29</v>
      </c>
      <c r="I2769" s="162"/>
      <c r="L2769" s="157"/>
      <c r="M2769" s="163"/>
      <c r="T2769" s="164"/>
      <c r="AT2769" s="159" t="s">
        <v>328</v>
      </c>
      <c r="AU2769" s="159" t="s">
        <v>88</v>
      </c>
      <c r="AV2769" s="12" t="s">
        <v>88</v>
      </c>
      <c r="AW2769" s="12" t="s">
        <v>31</v>
      </c>
      <c r="AX2769" s="12" t="s">
        <v>76</v>
      </c>
      <c r="AY2769" s="159" t="s">
        <v>317</v>
      </c>
    </row>
    <row r="2770" spans="2:65" s="12" customFormat="1" ht="10">
      <c r="B2770" s="157"/>
      <c r="D2770" s="158" t="s">
        <v>328</v>
      </c>
      <c r="E2770" s="159" t="s">
        <v>1</v>
      </c>
      <c r="F2770" s="160" t="s">
        <v>3407</v>
      </c>
      <c r="H2770" s="161">
        <v>39.049999999999997</v>
      </c>
      <c r="I2770" s="162"/>
      <c r="L2770" s="157"/>
      <c r="M2770" s="163"/>
      <c r="T2770" s="164"/>
      <c r="AT2770" s="159" t="s">
        <v>328</v>
      </c>
      <c r="AU2770" s="159" t="s">
        <v>88</v>
      </c>
      <c r="AV2770" s="12" t="s">
        <v>88</v>
      </c>
      <c r="AW2770" s="12" t="s">
        <v>31</v>
      </c>
      <c r="AX2770" s="12" t="s">
        <v>76</v>
      </c>
      <c r="AY2770" s="159" t="s">
        <v>317</v>
      </c>
    </row>
    <row r="2771" spans="2:65" s="12" customFormat="1" ht="10">
      <c r="B2771" s="157"/>
      <c r="D2771" s="158" t="s">
        <v>328</v>
      </c>
      <c r="E2771" s="159" t="s">
        <v>1</v>
      </c>
      <c r="F2771" s="160" t="s">
        <v>3408</v>
      </c>
      <c r="H2771" s="161">
        <v>37.03</v>
      </c>
      <c r="I2771" s="162"/>
      <c r="L2771" s="157"/>
      <c r="M2771" s="163"/>
      <c r="T2771" s="164"/>
      <c r="AT2771" s="159" t="s">
        <v>328</v>
      </c>
      <c r="AU2771" s="159" t="s">
        <v>88</v>
      </c>
      <c r="AV2771" s="12" t="s">
        <v>88</v>
      </c>
      <c r="AW2771" s="12" t="s">
        <v>31</v>
      </c>
      <c r="AX2771" s="12" t="s">
        <v>76</v>
      </c>
      <c r="AY2771" s="159" t="s">
        <v>317</v>
      </c>
    </row>
    <row r="2772" spans="2:65" s="13" customFormat="1" ht="10">
      <c r="B2772" s="165"/>
      <c r="D2772" s="158" t="s">
        <v>328</v>
      </c>
      <c r="E2772" s="166" t="s">
        <v>1</v>
      </c>
      <c r="F2772" s="167" t="s">
        <v>331</v>
      </c>
      <c r="H2772" s="168">
        <v>153.32</v>
      </c>
      <c r="I2772" s="169"/>
      <c r="L2772" s="165"/>
      <c r="M2772" s="170"/>
      <c r="T2772" s="171"/>
      <c r="AT2772" s="166" t="s">
        <v>328</v>
      </c>
      <c r="AU2772" s="166" t="s">
        <v>88</v>
      </c>
      <c r="AV2772" s="13" t="s">
        <v>92</v>
      </c>
      <c r="AW2772" s="13" t="s">
        <v>31</v>
      </c>
      <c r="AX2772" s="13" t="s">
        <v>76</v>
      </c>
      <c r="AY2772" s="166" t="s">
        <v>317</v>
      </c>
    </row>
    <row r="2773" spans="2:65" s="14" customFormat="1" ht="10">
      <c r="B2773" s="172"/>
      <c r="D2773" s="158" t="s">
        <v>328</v>
      </c>
      <c r="E2773" s="173" t="s">
        <v>1</v>
      </c>
      <c r="F2773" s="174" t="s">
        <v>332</v>
      </c>
      <c r="H2773" s="175">
        <v>153.32</v>
      </c>
      <c r="I2773" s="176"/>
      <c r="L2773" s="172"/>
      <c r="M2773" s="177"/>
      <c r="T2773" s="178"/>
      <c r="AT2773" s="173" t="s">
        <v>328</v>
      </c>
      <c r="AU2773" s="173" t="s">
        <v>88</v>
      </c>
      <c r="AV2773" s="14" t="s">
        <v>323</v>
      </c>
      <c r="AW2773" s="14" t="s">
        <v>31</v>
      </c>
      <c r="AX2773" s="14" t="s">
        <v>83</v>
      </c>
      <c r="AY2773" s="173" t="s">
        <v>317</v>
      </c>
    </row>
    <row r="2774" spans="2:65" s="1" customFormat="1" ht="33" customHeight="1">
      <c r="B2774" s="142"/>
      <c r="C2774" s="143" t="s">
        <v>3409</v>
      </c>
      <c r="D2774" s="143" t="s">
        <v>319</v>
      </c>
      <c r="E2774" s="144" t="s">
        <v>3410</v>
      </c>
      <c r="F2774" s="145" t="s">
        <v>3411</v>
      </c>
      <c r="G2774" s="146" t="s">
        <v>484</v>
      </c>
      <c r="H2774" s="147">
        <v>82.31</v>
      </c>
      <c r="I2774" s="148"/>
      <c r="J2774" s="149">
        <f>ROUND(I2774*H2774,2)</f>
        <v>0</v>
      </c>
      <c r="K2774" s="150"/>
      <c r="L2774" s="31"/>
      <c r="M2774" s="151" t="s">
        <v>1</v>
      </c>
      <c r="N2774" s="152" t="s">
        <v>42</v>
      </c>
      <c r="P2774" s="153">
        <f>O2774*H2774</f>
        <v>0</v>
      </c>
      <c r="Q2774" s="153">
        <v>0</v>
      </c>
      <c r="R2774" s="153">
        <f>Q2774*H2774</f>
        <v>0</v>
      </c>
      <c r="S2774" s="153">
        <v>0</v>
      </c>
      <c r="T2774" s="154">
        <f>S2774*H2774</f>
        <v>0</v>
      </c>
      <c r="AR2774" s="155" t="s">
        <v>396</v>
      </c>
      <c r="AT2774" s="155" t="s">
        <v>319</v>
      </c>
      <c r="AU2774" s="155" t="s">
        <v>88</v>
      </c>
      <c r="AY2774" s="16" t="s">
        <v>317</v>
      </c>
      <c r="BE2774" s="156">
        <f>IF(N2774="základná",J2774,0)</f>
        <v>0</v>
      </c>
      <c r="BF2774" s="156">
        <f>IF(N2774="znížená",J2774,0)</f>
        <v>0</v>
      </c>
      <c r="BG2774" s="156">
        <f>IF(N2774="zákl. prenesená",J2774,0)</f>
        <v>0</v>
      </c>
      <c r="BH2774" s="156">
        <f>IF(N2774="zníž. prenesená",J2774,0)</f>
        <v>0</v>
      </c>
      <c r="BI2774" s="156">
        <f>IF(N2774="nulová",J2774,0)</f>
        <v>0</v>
      </c>
      <c r="BJ2774" s="16" t="s">
        <v>88</v>
      </c>
      <c r="BK2774" s="156">
        <f>ROUND(I2774*H2774,2)</f>
        <v>0</v>
      </c>
      <c r="BL2774" s="16" t="s">
        <v>396</v>
      </c>
      <c r="BM2774" s="155" t="s">
        <v>3412</v>
      </c>
    </row>
    <row r="2775" spans="2:65" s="12" customFormat="1" ht="10">
      <c r="B2775" s="157"/>
      <c r="D2775" s="158" t="s">
        <v>328</v>
      </c>
      <c r="E2775" s="159" t="s">
        <v>1</v>
      </c>
      <c r="F2775" s="160" t="s">
        <v>3413</v>
      </c>
      <c r="H2775" s="161">
        <v>11.3</v>
      </c>
      <c r="I2775" s="162"/>
      <c r="L2775" s="157"/>
      <c r="M2775" s="163"/>
      <c r="T2775" s="164"/>
      <c r="AT2775" s="159" t="s">
        <v>328</v>
      </c>
      <c r="AU2775" s="159" t="s">
        <v>88</v>
      </c>
      <c r="AV2775" s="12" t="s">
        <v>88</v>
      </c>
      <c r="AW2775" s="12" t="s">
        <v>31</v>
      </c>
      <c r="AX2775" s="12" t="s">
        <v>76</v>
      </c>
      <c r="AY2775" s="159" t="s">
        <v>317</v>
      </c>
    </row>
    <row r="2776" spans="2:65" s="12" customFormat="1" ht="10">
      <c r="B2776" s="157"/>
      <c r="D2776" s="158" t="s">
        <v>328</v>
      </c>
      <c r="E2776" s="159" t="s">
        <v>1</v>
      </c>
      <c r="F2776" s="160" t="s">
        <v>3414</v>
      </c>
      <c r="H2776" s="161">
        <v>23.94</v>
      </c>
      <c r="I2776" s="162"/>
      <c r="L2776" s="157"/>
      <c r="M2776" s="163"/>
      <c r="T2776" s="164"/>
      <c r="AT2776" s="159" t="s">
        <v>328</v>
      </c>
      <c r="AU2776" s="159" t="s">
        <v>88</v>
      </c>
      <c r="AV2776" s="12" t="s">
        <v>88</v>
      </c>
      <c r="AW2776" s="12" t="s">
        <v>31</v>
      </c>
      <c r="AX2776" s="12" t="s">
        <v>76</v>
      </c>
      <c r="AY2776" s="159" t="s">
        <v>317</v>
      </c>
    </row>
    <row r="2777" spans="2:65" s="12" customFormat="1" ht="10">
      <c r="B2777" s="157"/>
      <c r="D2777" s="158" t="s">
        <v>328</v>
      </c>
      <c r="E2777" s="159" t="s">
        <v>1</v>
      </c>
      <c r="F2777" s="160" t="s">
        <v>3415</v>
      </c>
      <c r="H2777" s="161">
        <v>23.5</v>
      </c>
      <c r="I2777" s="162"/>
      <c r="L2777" s="157"/>
      <c r="M2777" s="163"/>
      <c r="T2777" s="164"/>
      <c r="AT2777" s="159" t="s">
        <v>328</v>
      </c>
      <c r="AU2777" s="159" t="s">
        <v>88</v>
      </c>
      <c r="AV2777" s="12" t="s">
        <v>88</v>
      </c>
      <c r="AW2777" s="12" t="s">
        <v>31</v>
      </c>
      <c r="AX2777" s="12" t="s">
        <v>76</v>
      </c>
      <c r="AY2777" s="159" t="s">
        <v>317</v>
      </c>
    </row>
    <row r="2778" spans="2:65" s="12" customFormat="1" ht="10">
      <c r="B2778" s="157"/>
      <c r="D2778" s="158" t="s">
        <v>328</v>
      </c>
      <c r="E2778" s="159" t="s">
        <v>1</v>
      </c>
      <c r="F2778" s="160" t="s">
        <v>3416</v>
      </c>
      <c r="H2778" s="161">
        <v>23.57</v>
      </c>
      <c r="I2778" s="162"/>
      <c r="L2778" s="157"/>
      <c r="M2778" s="163"/>
      <c r="T2778" s="164"/>
      <c r="AT2778" s="159" t="s">
        <v>328</v>
      </c>
      <c r="AU2778" s="159" t="s">
        <v>88</v>
      </c>
      <c r="AV2778" s="12" t="s">
        <v>88</v>
      </c>
      <c r="AW2778" s="12" t="s">
        <v>31</v>
      </c>
      <c r="AX2778" s="12" t="s">
        <v>76</v>
      </c>
      <c r="AY2778" s="159" t="s">
        <v>317</v>
      </c>
    </row>
    <row r="2779" spans="2:65" s="13" customFormat="1" ht="10">
      <c r="B2779" s="165"/>
      <c r="D2779" s="158" t="s">
        <v>328</v>
      </c>
      <c r="E2779" s="166" t="s">
        <v>1</v>
      </c>
      <c r="F2779" s="167" t="s">
        <v>331</v>
      </c>
      <c r="H2779" s="168">
        <v>82.31</v>
      </c>
      <c r="I2779" s="169"/>
      <c r="L2779" s="165"/>
      <c r="M2779" s="170"/>
      <c r="T2779" s="171"/>
      <c r="AT2779" s="166" t="s">
        <v>328</v>
      </c>
      <c r="AU2779" s="166" t="s">
        <v>88</v>
      </c>
      <c r="AV2779" s="13" t="s">
        <v>92</v>
      </c>
      <c r="AW2779" s="13" t="s">
        <v>31</v>
      </c>
      <c r="AX2779" s="13" t="s">
        <v>76</v>
      </c>
      <c r="AY2779" s="166" t="s">
        <v>317</v>
      </c>
    </row>
    <row r="2780" spans="2:65" s="14" customFormat="1" ht="10">
      <c r="B2780" s="172"/>
      <c r="D2780" s="158" t="s">
        <v>328</v>
      </c>
      <c r="E2780" s="173" t="s">
        <v>1</v>
      </c>
      <c r="F2780" s="174" t="s">
        <v>332</v>
      </c>
      <c r="H2780" s="175">
        <v>82.31</v>
      </c>
      <c r="I2780" s="176"/>
      <c r="L2780" s="172"/>
      <c r="M2780" s="177"/>
      <c r="T2780" s="178"/>
      <c r="AT2780" s="173" t="s">
        <v>328</v>
      </c>
      <c r="AU2780" s="173" t="s">
        <v>88</v>
      </c>
      <c r="AV2780" s="14" t="s">
        <v>323</v>
      </c>
      <c r="AW2780" s="14" t="s">
        <v>31</v>
      </c>
      <c r="AX2780" s="14" t="s">
        <v>83</v>
      </c>
      <c r="AY2780" s="173" t="s">
        <v>317</v>
      </c>
    </row>
    <row r="2781" spans="2:65" s="1" customFormat="1" ht="44.25" customHeight="1">
      <c r="B2781" s="142"/>
      <c r="C2781" s="143" t="s">
        <v>3417</v>
      </c>
      <c r="D2781" s="143" t="s">
        <v>319</v>
      </c>
      <c r="E2781" s="144" t="s">
        <v>3418</v>
      </c>
      <c r="F2781" s="145" t="s">
        <v>3419</v>
      </c>
      <c r="G2781" s="146" t="s">
        <v>484</v>
      </c>
      <c r="H2781" s="147">
        <v>6.86</v>
      </c>
      <c r="I2781" s="148"/>
      <c r="J2781" s="149">
        <f>ROUND(I2781*H2781,2)</f>
        <v>0</v>
      </c>
      <c r="K2781" s="150"/>
      <c r="L2781" s="31"/>
      <c r="M2781" s="151" t="s">
        <v>1</v>
      </c>
      <c r="N2781" s="152" t="s">
        <v>42</v>
      </c>
      <c r="P2781" s="153">
        <f>O2781*H2781</f>
        <v>0</v>
      </c>
      <c r="Q2781" s="153">
        <v>0</v>
      </c>
      <c r="R2781" s="153">
        <f>Q2781*H2781</f>
        <v>0</v>
      </c>
      <c r="S2781" s="153">
        <v>0</v>
      </c>
      <c r="T2781" s="154">
        <f>S2781*H2781</f>
        <v>0</v>
      </c>
      <c r="AR2781" s="155" t="s">
        <v>396</v>
      </c>
      <c r="AT2781" s="155" t="s">
        <v>319</v>
      </c>
      <c r="AU2781" s="155" t="s">
        <v>88</v>
      </c>
      <c r="AY2781" s="16" t="s">
        <v>317</v>
      </c>
      <c r="BE2781" s="156">
        <f>IF(N2781="základná",J2781,0)</f>
        <v>0</v>
      </c>
      <c r="BF2781" s="156">
        <f>IF(N2781="znížená",J2781,0)</f>
        <v>0</v>
      </c>
      <c r="BG2781" s="156">
        <f>IF(N2781="zákl. prenesená",J2781,0)</f>
        <v>0</v>
      </c>
      <c r="BH2781" s="156">
        <f>IF(N2781="zníž. prenesená",J2781,0)</f>
        <v>0</v>
      </c>
      <c r="BI2781" s="156">
        <f>IF(N2781="nulová",J2781,0)</f>
        <v>0</v>
      </c>
      <c r="BJ2781" s="16" t="s">
        <v>88</v>
      </c>
      <c r="BK2781" s="156">
        <f>ROUND(I2781*H2781,2)</f>
        <v>0</v>
      </c>
      <c r="BL2781" s="16" t="s">
        <v>396</v>
      </c>
      <c r="BM2781" s="155" t="s">
        <v>3420</v>
      </c>
    </row>
    <row r="2782" spans="2:65" s="12" customFormat="1" ht="10">
      <c r="B2782" s="157"/>
      <c r="D2782" s="158" t="s">
        <v>328</v>
      </c>
      <c r="E2782" s="159" t="s">
        <v>1</v>
      </c>
      <c r="F2782" s="160" t="s">
        <v>3421</v>
      </c>
      <c r="H2782" s="161">
        <v>1.4</v>
      </c>
      <c r="I2782" s="162"/>
      <c r="L2782" s="157"/>
      <c r="M2782" s="163"/>
      <c r="T2782" s="164"/>
      <c r="AT2782" s="159" t="s">
        <v>328</v>
      </c>
      <c r="AU2782" s="159" t="s">
        <v>88</v>
      </c>
      <c r="AV2782" s="12" t="s">
        <v>88</v>
      </c>
      <c r="AW2782" s="12" t="s">
        <v>31</v>
      </c>
      <c r="AX2782" s="12" t="s">
        <v>76</v>
      </c>
      <c r="AY2782" s="159" t="s">
        <v>317</v>
      </c>
    </row>
    <row r="2783" spans="2:65" s="12" customFormat="1" ht="10">
      <c r="B2783" s="157"/>
      <c r="D2783" s="158" t="s">
        <v>328</v>
      </c>
      <c r="E2783" s="159" t="s">
        <v>1</v>
      </c>
      <c r="F2783" s="160" t="s">
        <v>3422</v>
      </c>
      <c r="H2783" s="161">
        <v>3.7</v>
      </c>
      <c r="I2783" s="162"/>
      <c r="L2783" s="157"/>
      <c r="M2783" s="163"/>
      <c r="T2783" s="164"/>
      <c r="AT2783" s="159" t="s">
        <v>328</v>
      </c>
      <c r="AU2783" s="159" t="s">
        <v>88</v>
      </c>
      <c r="AV2783" s="12" t="s">
        <v>88</v>
      </c>
      <c r="AW2783" s="12" t="s">
        <v>31</v>
      </c>
      <c r="AX2783" s="12" t="s">
        <v>76</v>
      </c>
      <c r="AY2783" s="159" t="s">
        <v>317</v>
      </c>
    </row>
    <row r="2784" spans="2:65" s="12" customFormat="1" ht="10">
      <c r="B2784" s="157"/>
      <c r="D2784" s="158" t="s">
        <v>328</v>
      </c>
      <c r="E2784" s="159" t="s">
        <v>1</v>
      </c>
      <c r="F2784" s="160" t="s">
        <v>3423</v>
      </c>
      <c r="H2784" s="161">
        <v>1.76</v>
      </c>
      <c r="I2784" s="162"/>
      <c r="L2784" s="157"/>
      <c r="M2784" s="163"/>
      <c r="T2784" s="164"/>
      <c r="AT2784" s="159" t="s">
        <v>328</v>
      </c>
      <c r="AU2784" s="159" t="s">
        <v>88</v>
      </c>
      <c r="AV2784" s="12" t="s">
        <v>88</v>
      </c>
      <c r="AW2784" s="12" t="s">
        <v>31</v>
      </c>
      <c r="AX2784" s="12" t="s">
        <v>76</v>
      </c>
      <c r="AY2784" s="159" t="s">
        <v>317</v>
      </c>
    </row>
    <row r="2785" spans="2:65" s="13" customFormat="1" ht="10">
      <c r="B2785" s="165"/>
      <c r="D2785" s="158" t="s">
        <v>328</v>
      </c>
      <c r="E2785" s="166" t="s">
        <v>1</v>
      </c>
      <c r="F2785" s="167" t="s">
        <v>331</v>
      </c>
      <c r="H2785" s="168">
        <v>6.86</v>
      </c>
      <c r="I2785" s="169"/>
      <c r="L2785" s="165"/>
      <c r="M2785" s="170"/>
      <c r="T2785" s="171"/>
      <c r="AT2785" s="166" t="s">
        <v>328</v>
      </c>
      <c r="AU2785" s="166" t="s">
        <v>88</v>
      </c>
      <c r="AV2785" s="13" t="s">
        <v>92</v>
      </c>
      <c r="AW2785" s="13" t="s">
        <v>31</v>
      </c>
      <c r="AX2785" s="13" t="s">
        <v>76</v>
      </c>
      <c r="AY2785" s="166" t="s">
        <v>317</v>
      </c>
    </row>
    <row r="2786" spans="2:65" s="14" customFormat="1" ht="10">
      <c r="B2786" s="172"/>
      <c r="D2786" s="158" t="s">
        <v>328</v>
      </c>
      <c r="E2786" s="173" t="s">
        <v>1</v>
      </c>
      <c r="F2786" s="174" t="s">
        <v>332</v>
      </c>
      <c r="H2786" s="175">
        <v>6.86</v>
      </c>
      <c r="I2786" s="176"/>
      <c r="L2786" s="172"/>
      <c r="M2786" s="177"/>
      <c r="T2786" s="178"/>
      <c r="AT2786" s="173" t="s">
        <v>328</v>
      </c>
      <c r="AU2786" s="173" t="s">
        <v>88</v>
      </c>
      <c r="AV2786" s="14" t="s">
        <v>323</v>
      </c>
      <c r="AW2786" s="14" t="s">
        <v>31</v>
      </c>
      <c r="AX2786" s="14" t="s">
        <v>83</v>
      </c>
      <c r="AY2786" s="173" t="s">
        <v>317</v>
      </c>
    </row>
    <row r="2787" spans="2:65" s="1" customFormat="1" ht="24.15" customHeight="1">
      <c r="B2787" s="142"/>
      <c r="C2787" s="143" t="s">
        <v>3424</v>
      </c>
      <c r="D2787" s="143" t="s">
        <v>319</v>
      </c>
      <c r="E2787" s="144" t="s">
        <v>3425</v>
      </c>
      <c r="F2787" s="145" t="s">
        <v>3426</v>
      </c>
      <c r="G2787" s="146" t="s">
        <v>439</v>
      </c>
      <c r="H2787" s="147">
        <v>604.202</v>
      </c>
      <c r="I2787" s="148"/>
      <c r="J2787" s="149">
        <f>ROUND(I2787*H2787,2)</f>
        <v>0</v>
      </c>
      <c r="K2787" s="150"/>
      <c r="L2787" s="31"/>
      <c r="M2787" s="151" t="s">
        <v>1</v>
      </c>
      <c r="N2787" s="152" t="s">
        <v>42</v>
      </c>
      <c r="P2787" s="153">
        <f>O2787*H2787</f>
        <v>0</v>
      </c>
      <c r="Q2787" s="153">
        <v>0</v>
      </c>
      <c r="R2787" s="153">
        <f>Q2787*H2787</f>
        <v>0</v>
      </c>
      <c r="S2787" s="153">
        <v>0</v>
      </c>
      <c r="T2787" s="154">
        <f>S2787*H2787</f>
        <v>0</v>
      </c>
      <c r="AR2787" s="155" t="s">
        <v>396</v>
      </c>
      <c r="AT2787" s="155" t="s">
        <v>319</v>
      </c>
      <c r="AU2787" s="155" t="s">
        <v>88</v>
      </c>
      <c r="AY2787" s="16" t="s">
        <v>317</v>
      </c>
      <c r="BE2787" s="156">
        <f>IF(N2787="základná",J2787,0)</f>
        <v>0</v>
      </c>
      <c r="BF2787" s="156">
        <f>IF(N2787="znížená",J2787,0)</f>
        <v>0</v>
      </c>
      <c r="BG2787" s="156">
        <f>IF(N2787="zákl. prenesená",J2787,0)</f>
        <v>0</v>
      </c>
      <c r="BH2787" s="156">
        <f>IF(N2787="zníž. prenesená",J2787,0)</f>
        <v>0</v>
      </c>
      <c r="BI2787" s="156">
        <f>IF(N2787="nulová",J2787,0)</f>
        <v>0</v>
      </c>
      <c r="BJ2787" s="16" t="s">
        <v>88</v>
      </c>
      <c r="BK2787" s="156">
        <f>ROUND(I2787*H2787,2)</f>
        <v>0</v>
      </c>
      <c r="BL2787" s="16" t="s">
        <v>396</v>
      </c>
      <c r="BM2787" s="155" t="s">
        <v>3427</v>
      </c>
    </row>
    <row r="2788" spans="2:65" s="11" customFormat="1" ht="22.75" customHeight="1">
      <c r="B2788" s="130"/>
      <c r="D2788" s="131" t="s">
        <v>75</v>
      </c>
      <c r="E2788" s="140" t="s">
        <v>3428</v>
      </c>
      <c r="F2788" s="140" t="s">
        <v>3429</v>
      </c>
      <c r="I2788" s="133"/>
      <c r="J2788" s="141">
        <f>BK2788</f>
        <v>0</v>
      </c>
      <c r="L2788" s="130"/>
      <c r="M2788" s="135"/>
      <c r="P2788" s="136">
        <f>SUM(P2789:P2810)</f>
        <v>0</v>
      </c>
      <c r="R2788" s="136">
        <f>SUM(R2789:R2810)</f>
        <v>4.4550278520999997</v>
      </c>
      <c r="T2788" s="137">
        <f>SUM(T2789:T2810)</f>
        <v>0</v>
      </c>
      <c r="AR2788" s="131" t="s">
        <v>88</v>
      </c>
      <c r="AT2788" s="138" t="s">
        <v>75</v>
      </c>
      <c r="AU2788" s="138" t="s">
        <v>83</v>
      </c>
      <c r="AY2788" s="131" t="s">
        <v>317</v>
      </c>
      <c r="BK2788" s="139">
        <f>SUM(BK2789:BK2810)</f>
        <v>0</v>
      </c>
    </row>
    <row r="2789" spans="2:65" s="1" customFormat="1" ht="24.15" customHeight="1">
      <c r="B2789" s="142"/>
      <c r="C2789" s="143" t="s">
        <v>3430</v>
      </c>
      <c r="D2789" s="143" t="s">
        <v>319</v>
      </c>
      <c r="E2789" s="144" t="s">
        <v>3431</v>
      </c>
      <c r="F2789" s="145" t="s">
        <v>3432</v>
      </c>
      <c r="G2789" s="146" t="s">
        <v>484</v>
      </c>
      <c r="H2789" s="147">
        <v>32.590000000000003</v>
      </c>
      <c r="I2789" s="148"/>
      <c r="J2789" s="149">
        <f>ROUND(I2789*H2789,2)</f>
        <v>0</v>
      </c>
      <c r="K2789" s="150"/>
      <c r="L2789" s="31"/>
      <c r="M2789" s="151" t="s">
        <v>1</v>
      </c>
      <c r="N2789" s="152" t="s">
        <v>42</v>
      </c>
      <c r="P2789" s="153">
        <f>O2789*H2789</f>
        <v>0</v>
      </c>
      <c r="Q2789" s="153">
        <v>4.1638999999999999E-3</v>
      </c>
      <c r="R2789" s="153">
        <f>Q2789*H2789</f>
        <v>0.135701501</v>
      </c>
      <c r="S2789" s="153">
        <v>0</v>
      </c>
      <c r="T2789" s="154">
        <f>S2789*H2789</f>
        <v>0</v>
      </c>
      <c r="AR2789" s="155" t="s">
        <v>396</v>
      </c>
      <c r="AT2789" s="155" t="s">
        <v>319</v>
      </c>
      <c r="AU2789" s="155" t="s">
        <v>88</v>
      </c>
      <c r="AY2789" s="16" t="s">
        <v>317</v>
      </c>
      <c r="BE2789" s="156">
        <f>IF(N2789="základná",J2789,0)</f>
        <v>0</v>
      </c>
      <c r="BF2789" s="156">
        <f>IF(N2789="znížená",J2789,0)</f>
        <v>0</v>
      </c>
      <c r="BG2789" s="156">
        <f>IF(N2789="zákl. prenesená",J2789,0)</f>
        <v>0</v>
      </c>
      <c r="BH2789" s="156">
        <f>IF(N2789="zníž. prenesená",J2789,0)</f>
        <v>0</v>
      </c>
      <c r="BI2789" s="156">
        <f>IF(N2789="nulová",J2789,0)</f>
        <v>0</v>
      </c>
      <c r="BJ2789" s="16" t="s">
        <v>88</v>
      </c>
      <c r="BK2789" s="156">
        <f>ROUND(I2789*H2789,2)</f>
        <v>0</v>
      </c>
      <c r="BL2789" s="16" t="s">
        <v>396</v>
      </c>
      <c r="BM2789" s="155" t="s">
        <v>3433</v>
      </c>
    </row>
    <row r="2790" spans="2:65" s="1" customFormat="1" ht="24.15" customHeight="1">
      <c r="B2790" s="142"/>
      <c r="C2790" s="143" t="s">
        <v>3434</v>
      </c>
      <c r="D2790" s="143" t="s">
        <v>319</v>
      </c>
      <c r="E2790" s="144" t="s">
        <v>3435</v>
      </c>
      <c r="F2790" s="145" t="s">
        <v>3436</v>
      </c>
      <c r="G2790" s="146" t="s">
        <v>484</v>
      </c>
      <c r="H2790" s="147">
        <v>7.28</v>
      </c>
      <c r="I2790" s="148"/>
      <c r="J2790" s="149">
        <f>ROUND(I2790*H2790,2)</f>
        <v>0</v>
      </c>
      <c r="K2790" s="150"/>
      <c r="L2790" s="31"/>
      <c r="M2790" s="151" t="s">
        <v>1</v>
      </c>
      <c r="N2790" s="152" t="s">
        <v>42</v>
      </c>
      <c r="P2790" s="153">
        <f>O2790*H2790</f>
        <v>0</v>
      </c>
      <c r="Q2790" s="153">
        <v>5.4910999999999996E-3</v>
      </c>
      <c r="R2790" s="153">
        <f>Q2790*H2790</f>
        <v>3.9975207999999998E-2</v>
      </c>
      <c r="S2790" s="153">
        <v>0</v>
      </c>
      <c r="T2790" s="154">
        <f>S2790*H2790</f>
        <v>0</v>
      </c>
      <c r="AR2790" s="155" t="s">
        <v>396</v>
      </c>
      <c r="AT2790" s="155" t="s">
        <v>319</v>
      </c>
      <c r="AU2790" s="155" t="s">
        <v>88</v>
      </c>
      <c r="AY2790" s="16" t="s">
        <v>317</v>
      </c>
      <c r="BE2790" s="156">
        <f>IF(N2790="základná",J2790,0)</f>
        <v>0</v>
      </c>
      <c r="BF2790" s="156">
        <f>IF(N2790="znížená",J2790,0)</f>
        <v>0</v>
      </c>
      <c r="BG2790" s="156">
        <f>IF(N2790="zákl. prenesená",J2790,0)</f>
        <v>0</v>
      </c>
      <c r="BH2790" s="156">
        <f>IF(N2790="zníž. prenesená",J2790,0)</f>
        <v>0</v>
      </c>
      <c r="BI2790" s="156">
        <f>IF(N2790="nulová",J2790,0)</f>
        <v>0</v>
      </c>
      <c r="BJ2790" s="16" t="s">
        <v>88</v>
      </c>
      <c r="BK2790" s="156">
        <f>ROUND(I2790*H2790,2)</f>
        <v>0</v>
      </c>
      <c r="BL2790" s="16" t="s">
        <v>396</v>
      </c>
      <c r="BM2790" s="155" t="s">
        <v>3437</v>
      </c>
    </row>
    <row r="2791" spans="2:65" s="1" customFormat="1" ht="24.15" customHeight="1">
      <c r="B2791" s="142"/>
      <c r="C2791" s="143" t="s">
        <v>3438</v>
      </c>
      <c r="D2791" s="143" t="s">
        <v>319</v>
      </c>
      <c r="E2791" s="144" t="s">
        <v>3439</v>
      </c>
      <c r="F2791" s="145" t="s">
        <v>3440</v>
      </c>
      <c r="G2791" s="146" t="s">
        <v>484</v>
      </c>
      <c r="H2791" s="147">
        <v>7.28</v>
      </c>
      <c r="I2791" s="148"/>
      <c r="J2791" s="149">
        <f>ROUND(I2791*H2791,2)</f>
        <v>0</v>
      </c>
      <c r="K2791" s="150"/>
      <c r="L2791" s="31"/>
      <c r="M2791" s="151" t="s">
        <v>1</v>
      </c>
      <c r="N2791" s="152" t="s">
        <v>42</v>
      </c>
      <c r="P2791" s="153">
        <f>O2791*H2791</f>
        <v>0</v>
      </c>
      <c r="Q2791" s="153">
        <v>8.3199999999999993E-3</v>
      </c>
      <c r="R2791" s="153">
        <f>Q2791*H2791</f>
        <v>6.0569599999999994E-2</v>
      </c>
      <c r="S2791" s="153">
        <v>0</v>
      </c>
      <c r="T2791" s="154">
        <f>S2791*H2791</f>
        <v>0</v>
      </c>
      <c r="AR2791" s="155" t="s">
        <v>396</v>
      </c>
      <c r="AT2791" s="155" t="s">
        <v>319</v>
      </c>
      <c r="AU2791" s="155" t="s">
        <v>88</v>
      </c>
      <c r="AY2791" s="16" t="s">
        <v>317</v>
      </c>
      <c r="BE2791" s="156">
        <f>IF(N2791="základná",J2791,0)</f>
        <v>0</v>
      </c>
      <c r="BF2791" s="156">
        <f>IF(N2791="znížená",J2791,0)</f>
        <v>0</v>
      </c>
      <c r="BG2791" s="156">
        <f>IF(N2791="zákl. prenesená",J2791,0)</f>
        <v>0</v>
      </c>
      <c r="BH2791" s="156">
        <f>IF(N2791="zníž. prenesená",J2791,0)</f>
        <v>0</v>
      </c>
      <c r="BI2791" s="156">
        <f>IF(N2791="nulová",J2791,0)</f>
        <v>0</v>
      </c>
      <c r="BJ2791" s="16" t="s">
        <v>88</v>
      </c>
      <c r="BK2791" s="156">
        <f>ROUND(I2791*H2791,2)</f>
        <v>0</v>
      </c>
      <c r="BL2791" s="16" t="s">
        <v>396</v>
      </c>
      <c r="BM2791" s="155" t="s">
        <v>3441</v>
      </c>
    </row>
    <row r="2792" spans="2:65" s="1" customFormat="1" ht="24.15" customHeight="1">
      <c r="B2792" s="142"/>
      <c r="C2792" s="143" t="s">
        <v>3442</v>
      </c>
      <c r="D2792" s="143" t="s">
        <v>319</v>
      </c>
      <c r="E2792" s="144" t="s">
        <v>3443</v>
      </c>
      <c r="F2792" s="145" t="s">
        <v>3444</v>
      </c>
      <c r="G2792" s="146" t="s">
        <v>484</v>
      </c>
      <c r="H2792" s="147">
        <v>45.23</v>
      </c>
      <c r="I2792" s="148"/>
      <c r="J2792" s="149">
        <f>ROUND(I2792*H2792,2)</f>
        <v>0</v>
      </c>
      <c r="K2792" s="150"/>
      <c r="L2792" s="31"/>
      <c r="M2792" s="151" t="s">
        <v>1</v>
      </c>
      <c r="N2792" s="152" t="s">
        <v>42</v>
      </c>
      <c r="P2792" s="153">
        <f>O2792*H2792</f>
        <v>0</v>
      </c>
      <c r="Q2792" s="153">
        <v>2.2649499999999999E-3</v>
      </c>
      <c r="R2792" s="153">
        <f>Q2792*H2792</f>
        <v>0.10244368849999999</v>
      </c>
      <c r="S2792" s="153">
        <v>0</v>
      </c>
      <c r="T2792" s="154">
        <f>S2792*H2792</f>
        <v>0</v>
      </c>
      <c r="AR2792" s="155" t="s">
        <v>396</v>
      </c>
      <c r="AT2792" s="155" t="s">
        <v>319</v>
      </c>
      <c r="AU2792" s="155" t="s">
        <v>88</v>
      </c>
      <c r="AY2792" s="16" t="s">
        <v>317</v>
      </c>
      <c r="BE2792" s="156">
        <f>IF(N2792="základná",J2792,0)</f>
        <v>0</v>
      </c>
      <c r="BF2792" s="156">
        <f>IF(N2792="znížená",J2792,0)</f>
        <v>0</v>
      </c>
      <c r="BG2792" s="156">
        <f>IF(N2792="zákl. prenesená",J2792,0)</f>
        <v>0</v>
      </c>
      <c r="BH2792" s="156">
        <f>IF(N2792="zníž. prenesená",J2792,0)</f>
        <v>0</v>
      </c>
      <c r="BI2792" s="156">
        <f>IF(N2792="nulová",J2792,0)</f>
        <v>0</v>
      </c>
      <c r="BJ2792" s="16" t="s">
        <v>88</v>
      </c>
      <c r="BK2792" s="156">
        <f>ROUND(I2792*H2792,2)</f>
        <v>0</v>
      </c>
      <c r="BL2792" s="16" t="s">
        <v>396</v>
      </c>
      <c r="BM2792" s="155" t="s">
        <v>3445</v>
      </c>
    </row>
    <row r="2793" spans="2:65" s="12" customFormat="1" ht="10">
      <c r="B2793" s="157"/>
      <c r="D2793" s="158" t="s">
        <v>328</v>
      </c>
      <c r="E2793" s="159" t="s">
        <v>1</v>
      </c>
      <c r="F2793" s="160" t="s">
        <v>3446</v>
      </c>
      <c r="H2793" s="161">
        <v>12.45</v>
      </c>
      <c r="I2793" s="162"/>
      <c r="L2793" s="157"/>
      <c r="M2793" s="163"/>
      <c r="T2793" s="164"/>
      <c r="AT2793" s="159" t="s">
        <v>328</v>
      </c>
      <c r="AU2793" s="159" t="s">
        <v>88</v>
      </c>
      <c r="AV2793" s="12" t="s">
        <v>88</v>
      </c>
      <c r="AW2793" s="12" t="s">
        <v>31</v>
      </c>
      <c r="AX2793" s="12" t="s">
        <v>76</v>
      </c>
      <c r="AY2793" s="159" t="s">
        <v>317</v>
      </c>
    </row>
    <row r="2794" spans="2:65" s="12" customFormat="1" ht="10">
      <c r="B2794" s="157"/>
      <c r="D2794" s="158" t="s">
        <v>328</v>
      </c>
      <c r="E2794" s="159" t="s">
        <v>1</v>
      </c>
      <c r="F2794" s="160" t="s">
        <v>3447</v>
      </c>
      <c r="H2794" s="161">
        <v>24.36</v>
      </c>
      <c r="I2794" s="162"/>
      <c r="L2794" s="157"/>
      <c r="M2794" s="163"/>
      <c r="T2794" s="164"/>
      <c r="AT2794" s="159" t="s">
        <v>328</v>
      </c>
      <c r="AU2794" s="159" t="s">
        <v>88</v>
      </c>
      <c r="AV2794" s="12" t="s">
        <v>88</v>
      </c>
      <c r="AW2794" s="12" t="s">
        <v>31</v>
      </c>
      <c r="AX2794" s="12" t="s">
        <v>76</v>
      </c>
      <c r="AY2794" s="159" t="s">
        <v>317</v>
      </c>
    </row>
    <row r="2795" spans="2:65" s="12" customFormat="1" ht="10">
      <c r="B2795" s="157"/>
      <c r="D2795" s="158" t="s">
        <v>328</v>
      </c>
      <c r="E2795" s="159" t="s">
        <v>1</v>
      </c>
      <c r="F2795" s="160" t="s">
        <v>3448</v>
      </c>
      <c r="H2795" s="161">
        <v>8.42</v>
      </c>
      <c r="I2795" s="162"/>
      <c r="L2795" s="157"/>
      <c r="M2795" s="163"/>
      <c r="T2795" s="164"/>
      <c r="AT2795" s="159" t="s">
        <v>328</v>
      </c>
      <c r="AU2795" s="159" t="s">
        <v>88</v>
      </c>
      <c r="AV2795" s="12" t="s">
        <v>88</v>
      </c>
      <c r="AW2795" s="12" t="s">
        <v>31</v>
      </c>
      <c r="AX2795" s="12" t="s">
        <v>76</v>
      </c>
      <c r="AY2795" s="159" t="s">
        <v>317</v>
      </c>
    </row>
    <row r="2796" spans="2:65" s="13" customFormat="1" ht="10">
      <c r="B2796" s="165"/>
      <c r="D2796" s="158" t="s">
        <v>328</v>
      </c>
      <c r="E2796" s="166" t="s">
        <v>1</v>
      </c>
      <c r="F2796" s="167" t="s">
        <v>331</v>
      </c>
      <c r="H2796" s="168">
        <v>45.23</v>
      </c>
      <c r="I2796" s="169"/>
      <c r="L2796" s="165"/>
      <c r="M2796" s="170"/>
      <c r="T2796" s="171"/>
      <c r="AT2796" s="166" t="s">
        <v>328</v>
      </c>
      <c r="AU2796" s="166" t="s">
        <v>88</v>
      </c>
      <c r="AV2796" s="13" t="s">
        <v>92</v>
      </c>
      <c r="AW2796" s="13" t="s">
        <v>31</v>
      </c>
      <c r="AX2796" s="13" t="s">
        <v>76</v>
      </c>
      <c r="AY2796" s="166" t="s">
        <v>317</v>
      </c>
    </row>
    <row r="2797" spans="2:65" s="14" customFormat="1" ht="10">
      <c r="B2797" s="172"/>
      <c r="D2797" s="158" t="s">
        <v>328</v>
      </c>
      <c r="E2797" s="173" t="s">
        <v>1</v>
      </c>
      <c r="F2797" s="174" t="s">
        <v>332</v>
      </c>
      <c r="H2797" s="175">
        <v>45.23</v>
      </c>
      <c r="I2797" s="176"/>
      <c r="L2797" s="172"/>
      <c r="M2797" s="177"/>
      <c r="T2797" s="178"/>
      <c r="AT2797" s="173" t="s">
        <v>328</v>
      </c>
      <c r="AU2797" s="173" t="s">
        <v>88</v>
      </c>
      <c r="AV2797" s="14" t="s">
        <v>323</v>
      </c>
      <c r="AW2797" s="14" t="s">
        <v>31</v>
      </c>
      <c r="AX2797" s="14" t="s">
        <v>83</v>
      </c>
      <c r="AY2797" s="173" t="s">
        <v>317</v>
      </c>
    </row>
    <row r="2798" spans="2:65" s="1" customFormat="1" ht="33" customHeight="1">
      <c r="B2798" s="142"/>
      <c r="C2798" s="143" t="s">
        <v>3449</v>
      </c>
      <c r="D2798" s="143" t="s">
        <v>319</v>
      </c>
      <c r="E2798" s="144" t="s">
        <v>3450</v>
      </c>
      <c r="F2798" s="145" t="s">
        <v>3451</v>
      </c>
      <c r="G2798" s="146" t="s">
        <v>484</v>
      </c>
      <c r="H2798" s="147">
        <v>165.21</v>
      </c>
      <c r="I2798" s="148"/>
      <c r="J2798" s="149">
        <f t="shared" ref="J2798:J2810" si="0">ROUND(I2798*H2798,2)</f>
        <v>0</v>
      </c>
      <c r="K2798" s="150"/>
      <c r="L2798" s="31"/>
      <c r="M2798" s="151" t="s">
        <v>1</v>
      </c>
      <c r="N2798" s="152" t="s">
        <v>42</v>
      </c>
      <c r="P2798" s="153">
        <f t="shared" ref="P2798:P2810" si="1">O2798*H2798</f>
        <v>0</v>
      </c>
      <c r="Q2798" s="153">
        <v>1.0263500000000001E-3</v>
      </c>
      <c r="R2798" s="153">
        <f t="shared" ref="R2798:R2810" si="2">Q2798*H2798</f>
        <v>0.16956328350000002</v>
      </c>
      <c r="S2798" s="153">
        <v>0</v>
      </c>
      <c r="T2798" s="154">
        <f t="shared" ref="T2798:T2810" si="3">S2798*H2798</f>
        <v>0</v>
      </c>
      <c r="AR2798" s="155" t="s">
        <v>323</v>
      </c>
      <c r="AT2798" s="155" t="s">
        <v>319</v>
      </c>
      <c r="AU2798" s="155" t="s">
        <v>88</v>
      </c>
      <c r="AY2798" s="16" t="s">
        <v>317</v>
      </c>
      <c r="BE2798" s="156">
        <f t="shared" ref="BE2798:BE2810" si="4">IF(N2798="základná",J2798,0)</f>
        <v>0</v>
      </c>
      <c r="BF2798" s="156">
        <f t="shared" ref="BF2798:BF2810" si="5">IF(N2798="znížená",J2798,0)</f>
        <v>0</v>
      </c>
      <c r="BG2798" s="156">
        <f t="shared" ref="BG2798:BG2810" si="6">IF(N2798="zákl. prenesená",J2798,0)</f>
        <v>0</v>
      </c>
      <c r="BH2798" s="156">
        <f t="shared" ref="BH2798:BH2810" si="7">IF(N2798="zníž. prenesená",J2798,0)</f>
        <v>0</v>
      </c>
      <c r="BI2798" s="156">
        <f t="shared" ref="BI2798:BI2810" si="8">IF(N2798="nulová",J2798,0)</f>
        <v>0</v>
      </c>
      <c r="BJ2798" s="16" t="s">
        <v>88</v>
      </c>
      <c r="BK2798" s="156">
        <f t="shared" ref="BK2798:BK2810" si="9">ROUND(I2798*H2798,2)</f>
        <v>0</v>
      </c>
      <c r="BL2798" s="16" t="s">
        <v>323</v>
      </c>
      <c r="BM2798" s="155" t="s">
        <v>3452</v>
      </c>
    </row>
    <row r="2799" spans="2:65" s="1" customFormat="1" ht="33" customHeight="1">
      <c r="B2799" s="142"/>
      <c r="C2799" s="143" t="s">
        <v>3453</v>
      </c>
      <c r="D2799" s="143" t="s">
        <v>319</v>
      </c>
      <c r="E2799" s="144" t="s">
        <v>3454</v>
      </c>
      <c r="F2799" s="145" t="s">
        <v>3455</v>
      </c>
      <c r="G2799" s="146" t="s">
        <v>484</v>
      </c>
      <c r="H2799" s="147">
        <v>165.21</v>
      </c>
      <c r="I2799" s="148"/>
      <c r="J2799" s="149">
        <f t="shared" si="0"/>
        <v>0</v>
      </c>
      <c r="K2799" s="150"/>
      <c r="L2799" s="31"/>
      <c r="M2799" s="151" t="s">
        <v>1</v>
      </c>
      <c r="N2799" s="152" t="s">
        <v>42</v>
      </c>
      <c r="P2799" s="153">
        <f t="shared" si="1"/>
        <v>0</v>
      </c>
      <c r="Q2799" s="153">
        <v>1.0263500000000001E-3</v>
      </c>
      <c r="R2799" s="153">
        <f t="shared" si="2"/>
        <v>0.16956328350000002</v>
      </c>
      <c r="S2799" s="153">
        <v>0</v>
      </c>
      <c r="T2799" s="154">
        <f t="shared" si="3"/>
        <v>0</v>
      </c>
      <c r="AR2799" s="155" t="s">
        <v>323</v>
      </c>
      <c r="AT2799" s="155" t="s">
        <v>319</v>
      </c>
      <c r="AU2799" s="155" t="s">
        <v>88</v>
      </c>
      <c r="AY2799" s="16" t="s">
        <v>317</v>
      </c>
      <c r="BE2799" s="156">
        <f t="shared" si="4"/>
        <v>0</v>
      </c>
      <c r="BF2799" s="156">
        <f t="shared" si="5"/>
        <v>0</v>
      </c>
      <c r="BG2799" s="156">
        <f t="shared" si="6"/>
        <v>0</v>
      </c>
      <c r="BH2799" s="156">
        <f t="shared" si="7"/>
        <v>0</v>
      </c>
      <c r="BI2799" s="156">
        <f t="shared" si="8"/>
        <v>0</v>
      </c>
      <c r="BJ2799" s="16" t="s">
        <v>88</v>
      </c>
      <c r="BK2799" s="156">
        <f t="shared" si="9"/>
        <v>0</v>
      </c>
      <c r="BL2799" s="16" t="s">
        <v>323</v>
      </c>
      <c r="BM2799" s="155" t="s">
        <v>3456</v>
      </c>
    </row>
    <row r="2800" spans="2:65" s="1" customFormat="1" ht="33" customHeight="1">
      <c r="B2800" s="142"/>
      <c r="C2800" s="143" t="s">
        <v>3457</v>
      </c>
      <c r="D2800" s="143" t="s">
        <v>319</v>
      </c>
      <c r="E2800" s="144" t="s">
        <v>3458</v>
      </c>
      <c r="F2800" s="145" t="s">
        <v>3459</v>
      </c>
      <c r="G2800" s="146" t="s">
        <v>484</v>
      </c>
      <c r="H2800" s="147">
        <v>184.64</v>
      </c>
      <c r="I2800" s="148"/>
      <c r="J2800" s="149">
        <f t="shared" si="0"/>
        <v>0</v>
      </c>
      <c r="K2800" s="150"/>
      <c r="L2800" s="31"/>
      <c r="M2800" s="151" t="s">
        <v>1</v>
      </c>
      <c r="N2800" s="152" t="s">
        <v>42</v>
      </c>
      <c r="P2800" s="153">
        <f t="shared" si="1"/>
        <v>0</v>
      </c>
      <c r="Q2800" s="153">
        <v>1.0263500000000001E-3</v>
      </c>
      <c r="R2800" s="153">
        <f t="shared" si="2"/>
        <v>0.18950526400000001</v>
      </c>
      <c r="S2800" s="153">
        <v>0</v>
      </c>
      <c r="T2800" s="154">
        <f t="shared" si="3"/>
        <v>0</v>
      </c>
      <c r="AR2800" s="155" t="s">
        <v>323</v>
      </c>
      <c r="AT2800" s="155" t="s">
        <v>319</v>
      </c>
      <c r="AU2800" s="155" t="s">
        <v>88</v>
      </c>
      <c r="AY2800" s="16" t="s">
        <v>317</v>
      </c>
      <c r="BE2800" s="156">
        <f t="shared" si="4"/>
        <v>0</v>
      </c>
      <c r="BF2800" s="156">
        <f t="shared" si="5"/>
        <v>0</v>
      </c>
      <c r="BG2800" s="156">
        <f t="shared" si="6"/>
        <v>0</v>
      </c>
      <c r="BH2800" s="156">
        <f t="shared" si="7"/>
        <v>0</v>
      </c>
      <c r="BI2800" s="156">
        <f t="shared" si="8"/>
        <v>0</v>
      </c>
      <c r="BJ2800" s="16" t="s">
        <v>88</v>
      </c>
      <c r="BK2800" s="156">
        <f t="shared" si="9"/>
        <v>0</v>
      </c>
      <c r="BL2800" s="16" t="s">
        <v>323</v>
      </c>
      <c r="BM2800" s="155" t="s">
        <v>3460</v>
      </c>
    </row>
    <row r="2801" spans="2:65" s="1" customFormat="1" ht="33" customHeight="1">
      <c r="B2801" s="142"/>
      <c r="C2801" s="143" t="s">
        <v>3461</v>
      </c>
      <c r="D2801" s="143" t="s">
        <v>319</v>
      </c>
      <c r="E2801" s="144" t="s">
        <v>3462</v>
      </c>
      <c r="F2801" s="145" t="s">
        <v>3463</v>
      </c>
      <c r="G2801" s="146" t="s">
        <v>484</v>
      </c>
      <c r="H2801" s="147">
        <v>184.64</v>
      </c>
      <c r="I2801" s="148"/>
      <c r="J2801" s="149">
        <f t="shared" si="0"/>
        <v>0</v>
      </c>
      <c r="K2801" s="150"/>
      <c r="L2801" s="31"/>
      <c r="M2801" s="151" t="s">
        <v>1</v>
      </c>
      <c r="N2801" s="152" t="s">
        <v>42</v>
      </c>
      <c r="P2801" s="153">
        <f t="shared" si="1"/>
        <v>0</v>
      </c>
      <c r="Q2801" s="153">
        <v>1.0263500000000001E-3</v>
      </c>
      <c r="R2801" s="153">
        <f t="shared" si="2"/>
        <v>0.18950526400000001</v>
      </c>
      <c r="S2801" s="153">
        <v>0</v>
      </c>
      <c r="T2801" s="154">
        <f t="shared" si="3"/>
        <v>0</v>
      </c>
      <c r="AR2801" s="155" t="s">
        <v>323</v>
      </c>
      <c r="AT2801" s="155" t="s">
        <v>319</v>
      </c>
      <c r="AU2801" s="155" t="s">
        <v>88</v>
      </c>
      <c r="AY2801" s="16" t="s">
        <v>317</v>
      </c>
      <c r="BE2801" s="156">
        <f t="shared" si="4"/>
        <v>0</v>
      </c>
      <c r="BF2801" s="156">
        <f t="shared" si="5"/>
        <v>0</v>
      </c>
      <c r="BG2801" s="156">
        <f t="shared" si="6"/>
        <v>0</v>
      </c>
      <c r="BH2801" s="156">
        <f t="shared" si="7"/>
        <v>0</v>
      </c>
      <c r="BI2801" s="156">
        <f t="shared" si="8"/>
        <v>0</v>
      </c>
      <c r="BJ2801" s="16" t="s">
        <v>88</v>
      </c>
      <c r="BK2801" s="156">
        <f t="shared" si="9"/>
        <v>0</v>
      </c>
      <c r="BL2801" s="16" t="s">
        <v>323</v>
      </c>
      <c r="BM2801" s="155" t="s">
        <v>3464</v>
      </c>
    </row>
    <row r="2802" spans="2:65" s="1" customFormat="1" ht="33" customHeight="1">
      <c r="B2802" s="142"/>
      <c r="C2802" s="143" t="s">
        <v>3465</v>
      </c>
      <c r="D2802" s="143" t="s">
        <v>319</v>
      </c>
      <c r="E2802" s="144" t="s">
        <v>3466</v>
      </c>
      <c r="F2802" s="145" t="s">
        <v>3467</v>
      </c>
      <c r="G2802" s="146" t="s">
        <v>484</v>
      </c>
      <c r="H2802" s="147">
        <v>184.96</v>
      </c>
      <c r="I2802" s="148"/>
      <c r="J2802" s="149">
        <f t="shared" si="0"/>
        <v>0</v>
      </c>
      <c r="K2802" s="150"/>
      <c r="L2802" s="31"/>
      <c r="M2802" s="151" t="s">
        <v>1</v>
      </c>
      <c r="N2802" s="152" t="s">
        <v>42</v>
      </c>
      <c r="P2802" s="153">
        <f t="shared" si="1"/>
        <v>0</v>
      </c>
      <c r="Q2802" s="153">
        <v>1.0263500000000001E-3</v>
      </c>
      <c r="R2802" s="153">
        <f t="shared" si="2"/>
        <v>0.18983369600000002</v>
      </c>
      <c r="S2802" s="153">
        <v>0</v>
      </c>
      <c r="T2802" s="154">
        <f t="shared" si="3"/>
        <v>0</v>
      </c>
      <c r="AR2802" s="155" t="s">
        <v>323</v>
      </c>
      <c r="AT2802" s="155" t="s">
        <v>319</v>
      </c>
      <c r="AU2802" s="155" t="s">
        <v>88</v>
      </c>
      <c r="AY2802" s="16" t="s">
        <v>317</v>
      </c>
      <c r="BE2802" s="156">
        <f t="shared" si="4"/>
        <v>0</v>
      </c>
      <c r="BF2802" s="156">
        <f t="shared" si="5"/>
        <v>0</v>
      </c>
      <c r="BG2802" s="156">
        <f t="shared" si="6"/>
        <v>0</v>
      </c>
      <c r="BH2802" s="156">
        <f t="shared" si="7"/>
        <v>0</v>
      </c>
      <c r="BI2802" s="156">
        <f t="shared" si="8"/>
        <v>0</v>
      </c>
      <c r="BJ2802" s="16" t="s">
        <v>88</v>
      </c>
      <c r="BK2802" s="156">
        <f t="shared" si="9"/>
        <v>0</v>
      </c>
      <c r="BL2802" s="16" t="s">
        <v>323</v>
      </c>
      <c r="BM2802" s="155" t="s">
        <v>3468</v>
      </c>
    </row>
    <row r="2803" spans="2:65" s="1" customFormat="1" ht="24.15" customHeight="1">
      <c r="B2803" s="142"/>
      <c r="C2803" s="143" t="s">
        <v>3469</v>
      </c>
      <c r="D2803" s="143" t="s">
        <v>319</v>
      </c>
      <c r="E2803" s="144" t="s">
        <v>3470</v>
      </c>
      <c r="F2803" s="145" t="s">
        <v>3471</v>
      </c>
      <c r="G2803" s="146" t="s">
        <v>484</v>
      </c>
      <c r="H2803" s="147">
        <v>184.96</v>
      </c>
      <c r="I2803" s="148"/>
      <c r="J2803" s="149">
        <f t="shared" si="0"/>
        <v>0</v>
      </c>
      <c r="K2803" s="150"/>
      <c r="L2803" s="31"/>
      <c r="M2803" s="151" t="s">
        <v>1</v>
      </c>
      <c r="N2803" s="152" t="s">
        <v>42</v>
      </c>
      <c r="P2803" s="153">
        <f t="shared" si="1"/>
        <v>0</v>
      </c>
      <c r="Q2803" s="153">
        <v>1.0263500000000001E-3</v>
      </c>
      <c r="R2803" s="153">
        <f t="shared" si="2"/>
        <v>0.18983369600000002</v>
      </c>
      <c r="S2803" s="153">
        <v>0</v>
      </c>
      <c r="T2803" s="154">
        <f t="shared" si="3"/>
        <v>0</v>
      </c>
      <c r="AR2803" s="155" t="s">
        <v>323</v>
      </c>
      <c r="AT2803" s="155" t="s">
        <v>319</v>
      </c>
      <c r="AU2803" s="155" t="s">
        <v>88</v>
      </c>
      <c r="AY2803" s="16" t="s">
        <v>317</v>
      </c>
      <c r="BE2803" s="156">
        <f t="shared" si="4"/>
        <v>0</v>
      </c>
      <c r="BF2803" s="156">
        <f t="shared" si="5"/>
        <v>0</v>
      </c>
      <c r="BG2803" s="156">
        <f t="shared" si="6"/>
        <v>0</v>
      </c>
      <c r="BH2803" s="156">
        <f t="shared" si="7"/>
        <v>0</v>
      </c>
      <c r="BI2803" s="156">
        <f t="shared" si="8"/>
        <v>0</v>
      </c>
      <c r="BJ2803" s="16" t="s">
        <v>88</v>
      </c>
      <c r="BK2803" s="156">
        <f t="shared" si="9"/>
        <v>0</v>
      </c>
      <c r="BL2803" s="16" t="s">
        <v>323</v>
      </c>
      <c r="BM2803" s="155" t="s">
        <v>3472</v>
      </c>
    </row>
    <row r="2804" spans="2:65" s="1" customFormat="1" ht="33" customHeight="1">
      <c r="B2804" s="142"/>
      <c r="C2804" s="143" t="s">
        <v>3473</v>
      </c>
      <c r="D2804" s="143" t="s">
        <v>319</v>
      </c>
      <c r="E2804" s="144" t="s">
        <v>3474</v>
      </c>
      <c r="F2804" s="145" t="s">
        <v>3475</v>
      </c>
      <c r="G2804" s="146" t="s">
        <v>484</v>
      </c>
      <c r="H2804" s="147">
        <v>271.44</v>
      </c>
      <c r="I2804" s="148"/>
      <c r="J2804" s="149">
        <f t="shared" si="0"/>
        <v>0</v>
      </c>
      <c r="K2804" s="150"/>
      <c r="L2804" s="31"/>
      <c r="M2804" s="151" t="s">
        <v>1</v>
      </c>
      <c r="N2804" s="152" t="s">
        <v>42</v>
      </c>
      <c r="P2804" s="153">
        <f t="shared" si="1"/>
        <v>0</v>
      </c>
      <c r="Q2804" s="153">
        <v>1.0263500000000001E-3</v>
      </c>
      <c r="R2804" s="153">
        <f t="shared" si="2"/>
        <v>0.27859244400000005</v>
      </c>
      <c r="S2804" s="153">
        <v>0</v>
      </c>
      <c r="T2804" s="154">
        <f t="shared" si="3"/>
        <v>0</v>
      </c>
      <c r="AR2804" s="155" t="s">
        <v>323</v>
      </c>
      <c r="AT2804" s="155" t="s">
        <v>319</v>
      </c>
      <c r="AU2804" s="155" t="s">
        <v>88</v>
      </c>
      <c r="AY2804" s="16" t="s">
        <v>317</v>
      </c>
      <c r="BE2804" s="156">
        <f t="shared" si="4"/>
        <v>0</v>
      </c>
      <c r="BF2804" s="156">
        <f t="shared" si="5"/>
        <v>0</v>
      </c>
      <c r="BG2804" s="156">
        <f t="shared" si="6"/>
        <v>0</v>
      </c>
      <c r="BH2804" s="156">
        <f t="shared" si="7"/>
        <v>0</v>
      </c>
      <c r="BI2804" s="156">
        <f t="shared" si="8"/>
        <v>0</v>
      </c>
      <c r="BJ2804" s="16" t="s">
        <v>88</v>
      </c>
      <c r="BK2804" s="156">
        <f t="shared" si="9"/>
        <v>0</v>
      </c>
      <c r="BL2804" s="16" t="s">
        <v>323</v>
      </c>
      <c r="BM2804" s="155" t="s">
        <v>3476</v>
      </c>
    </row>
    <row r="2805" spans="2:65" s="1" customFormat="1" ht="33" customHeight="1">
      <c r="B2805" s="142"/>
      <c r="C2805" s="143" t="s">
        <v>3477</v>
      </c>
      <c r="D2805" s="143" t="s">
        <v>319</v>
      </c>
      <c r="E2805" s="144" t="s">
        <v>3478</v>
      </c>
      <c r="F2805" s="145" t="s">
        <v>3479</v>
      </c>
      <c r="G2805" s="146" t="s">
        <v>484</v>
      </c>
      <c r="H2805" s="147">
        <v>11.26</v>
      </c>
      <c r="I2805" s="148"/>
      <c r="J2805" s="149">
        <f t="shared" si="0"/>
        <v>0</v>
      </c>
      <c r="K2805" s="150"/>
      <c r="L2805" s="31"/>
      <c r="M2805" s="151" t="s">
        <v>1</v>
      </c>
      <c r="N2805" s="152" t="s">
        <v>42</v>
      </c>
      <c r="P2805" s="153">
        <f t="shared" si="1"/>
        <v>0</v>
      </c>
      <c r="Q2805" s="153">
        <v>1.0263500000000001E-3</v>
      </c>
      <c r="R2805" s="153">
        <f t="shared" si="2"/>
        <v>1.1556701000000001E-2</v>
      </c>
      <c r="S2805" s="153">
        <v>0</v>
      </c>
      <c r="T2805" s="154">
        <f t="shared" si="3"/>
        <v>0</v>
      </c>
      <c r="AR2805" s="155" t="s">
        <v>323</v>
      </c>
      <c r="AT2805" s="155" t="s">
        <v>319</v>
      </c>
      <c r="AU2805" s="155" t="s">
        <v>88</v>
      </c>
      <c r="AY2805" s="16" t="s">
        <v>317</v>
      </c>
      <c r="BE2805" s="156">
        <f t="shared" si="4"/>
        <v>0</v>
      </c>
      <c r="BF2805" s="156">
        <f t="shared" si="5"/>
        <v>0</v>
      </c>
      <c r="BG2805" s="156">
        <f t="shared" si="6"/>
        <v>0</v>
      </c>
      <c r="BH2805" s="156">
        <f t="shared" si="7"/>
        <v>0</v>
      </c>
      <c r="BI2805" s="156">
        <f t="shared" si="8"/>
        <v>0</v>
      </c>
      <c r="BJ2805" s="16" t="s">
        <v>88</v>
      </c>
      <c r="BK2805" s="156">
        <f t="shared" si="9"/>
        <v>0</v>
      </c>
      <c r="BL2805" s="16" t="s">
        <v>323</v>
      </c>
      <c r="BM2805" s="155" t="s">
        <v>3480</v>
      </c>
    </row>
    <row r="2806" spans="2:65" s="1" customFormat="1" ht="24.15" customHeight="1">
      <c r="B2806" s="142"/>
      <c r="C2806" s="143" t="s">
        <v>3481</v>
      </c>
      <c r="D2806" s="143" t="s">
        <v>319</v>
      </c>
      <c r="E2806" s="144" t="s">
        <v>3482</v>
      </c>
      <c r="F2806" s="145" t="s">
        <v>3483</v>
      </c>
      <c r="G2806" s="146" t="s">
        <v>484</v>
      </c>
      <c r="H2806" s="147">
        <v>90.84</v>
      </c>
      <c r="I2806" s="148"/>
      <c r="J2806" s="149">
        <f t="shared" si="0"/>
        <v>0</v>
      </c>
      <c r="K2806" s="150"/>
      <c r="L2806" s="31"/>
      <c r="M2806" s="151" t="s">
        <v>1</v>
      </c>
      <c r="N2806" s="152" t="s">
        <v>42</v>
      </c>
      <c r="P2806" s="153">
        <f t="shared" si="1"/>
        <v>0</v>
      </c>
      <c r="Q2806" s="153">
        <v>1.3247700000000001E-3</v>
      </c>
      <c r="R2806" s="153">
        <f t="shared" si="2"/>
        <v>0.12034210680000001</v>
      </c>
      <c r="S2806" s="153">
        <v>0</v>
      </c>
      <c r="T2806" s="154">
        <f t="shared" si="3"/>
        <v>0</v>
      </c>
      <c r="AR2806" s="155" t="s">
        <v>396</v>
      </c>
      <c r="AT2806" s="155" t="s">
        <v>319</v>
      </c>
      <c r="AU2806" s="155" t="s">
        <v>88</v>
      </c>
      <c r="AY2806" s="16" t="s">
        <v>317</v>
      </c>
      <c r="BE2806" s="156">
        <f t="shared" si="4"/>
        <v>0</v>
      </c>
      <c r="BF2806" s="156">
        <f t="shared" si="5"/>
        <v>0</v>
      </c>
      <c r="BG2806" s="156">
        <f t="shared" si="6"/>
        <v>0</v>
      </c>
      <c r="BH2806" s="156">
        <f t="shared" si="7"/>
        <v>0</v>
      </c>
      <c r="BI2806" s="156">
        <f t="shared" si="8"/>
        <v>0</v>
      </c>
      <c r="BJ2806" s="16" t="s">
        <v>88</v>
      </c>
      <c r="BK2806" s="156">
        <f t="shared" si="9"/>
        <v>0</v>
      </c>
      <c r="BL2806" s="16" t="s">
        <v>396</v>
      </c>
      <c r="BM2806" s="155" t="s">
        <v>3484</v>
      </c>
    </row>
    <row r="2807" spans="2:65" s="1" customFormat="1" ht="33" customHeight="1">
      <c r="B2807" s="142"/>
      <c r="C2807" s="143" t="s">
        <v>3485</v>
      </c>
      <c r="D2807" s="143" t="s">
        <v>319</v>
      </c>
      <c r="E2807" s="144" t="s">
        <v>3486</v>
      </c>
      <c r="F2807" s="145" t="s">
        <v>3487</v>
      </c>
      <c r="G2807" s="146" t="s">
        <v>484</v>
      </c>
      <c r="H2807" s="147">
        <v>139.84</v>
      </c>
      <c r="I2807" s="148"/>
      <c r="J2807" s="149">
        <f t="shared" si="0"/>
        <v>0</v>
      </c>
      <c r="K2807" s="150"/>
      <c r="L2807" s="31"/>
      <c r="M2807" s="151" t="s">
        <v>1</v>
      </c>
      <c r="N2807" s="152" t="s">
        <v>42</v>
      </c>
      <c r="P2807" s="153">
        <f t="shared" si="1"/>
        <v>0</v>
      </c>
      <c r="Q2807" s="153">
        <v>4.2927699999999996E-3</v>
      </c>
      <c r="R2807" s="153">
        <f t="shared" si="2"/>
        <v>0.60030095679999995</v>
      </c>
      <c r="S2807" s="153">
        <v>0</v>
      </c>
      <c r="T2807" s="154">
        <f t="shared" si="3"/>
        <v>0</v>
      </c>
      <c r="AR2807" s="155" t="s">
        <v>396</v>
      </c>
      <c r="AT2807" s="155" t="s">
        <v>319</v>
      </c>
      <c r="AU2807" s="155" t="s">
        <v>88</v>
      </c>
      <c r="AY2807" s="16" t="s">
        <v>317</v>
      </c>
      <c r="BE2807" s="156">
        <f t="shared" si="4"/>
        <v>0</v>
      </c>
      <c r="BF2807" s="156">
        <f t="shared" si="5"/>
        <v>0</v>
      </c>
      <c r="BG2807" s="156">
        <f t="shared" si="6"/>
        <v>0</v>
      </c>
      <c r="BH2807" s="156">
        <f t="shared" si="7"/>
        <v>0</v>
      </c>
      <c r="BI2807" s="156">
        <f t="shared" si="8"/>
        <v>0</v>
      </c>
      <c r="BJ2807" s="16" t="s">
        <v>88</v>
      </c>
      <c r="BK2807" s="156">
        <f t="shared" si="9"/>
        <v>0</v>
      </c>
      <c r="BL2807" s="16" t="s">
        <v>396</v>
      </c>
      <c r="BM2807" s="155" t="s">
        <v>3488</v>
      </c>
    </row>
    <row r="2808" spans="2:65" s="1" customFormat="1" ht="33" customHeight="1">
      <c r="B2808" s="142"/>
      <c r="C2808" s="143" t="s">
        <v>3489</v>
      </c>
      <c r="D2808" s="143" t="s">
        <v>319</v>
      </c>
      <c r="E2808" s="144" t="s">
        <v>3490</v>
      </c>
      <c r="F2808" s="145" t="s">
        <v>3491</v>
      </c>
      <c r="G2808" s="146" t="s">
        <v>484</v>
      </c>
      <c r="H2808" s="147">
        <v>363.98</v>
      </c>
      <c r="I2808" s="148"/>
      <c r="J2808" s="149">
        <f t="shared" si="0"/>
        <v>0</v>
      </c>
      <c r="K2808" s="150"/>
      <c r="L2808" s="31"/>
      <c r="M2808" s="151" t="s">
        <v>1</v>
      </c>
      <c r="N2808" s="152" t="s">
        <v>42</v>
      </c>
      <c r="P2808" s="153">
        <f t="shared" si="1"/>
        <v>0</v>
      </c>
      <c r="Q2808" s="153">
        <v>5.1220500000000004E-3</v>
      </c>
      <c r="R2808" s="153">
        <f t="shared" si="2"/>
        <v>1.8643237590000001</v>
      </c>
      <c r="S2808" s="153">
        <v>0</v>
      </c>
      <c r="T2808" s="154">
        <f t="shared" si="3"/>
        <v>0</v>
      </c>
      <c r="AR2808" s="155" t="s">
        <v>396</v>
      </c>
      <c r="AT2808" s="155" t="s">
        <v>319</v>
      </c>
      <c r="AU2808" s="155" t="s">
        <v>88</v>
      </c>
      <c r="AY2808" s="16" t="s">
        <v>317</v>
      </c>
      <c r="BE2808" s="156">
        <f t="shared" si="4"/>
        <v>0</v>
      </c>
      <c r="BF2808" s="156">
        <f t="shared" si="5"/>
        <v>0</v>
      </c>
      <c r="BG2808" s="156">
        <f t="shared" si="6"/>
        <v>0</v>
      </c>
      <c r="BH2808" s="156">
        <f t="shared" si="7"/>
        <v>0</v>
      </c>
      <c r="BI2808" s="156">
        <f t="shared" si="8"/>
        <v>0</v>
      </c>
      <c r="BJ2808" s="16" t="s">
        <v>88</v>
      </c>
      <c r="BK2808" s="156">
        <f t="shared" si="9"/>
        <v>0</v>
      </c>
      <c r="BL2808" s="16" t="s">
        <v>396</v>
      </c>
      <c r="BM2808" s="155" t="s">
        <v>3492</v>
      </c>
    </row>
    <row r="2809" spans="2:65" s="1" customFormat="1" ht="33" customHeight="1">
      <c r="B2809" s="142"/>
      <c r="C2809" s="143" t="s">
        <v>3493</v>
      </c>
      <c r="D2809" s="143" t="s">
        <v>319</v>
      </c>
      <c r="E2809" s="144" t="s">
        <v>3494</v>
      </c>
      <c r="F2809" s="145" t="s">
        <v>3495</v>
      </c>
      <c r="G2809" s="146" t="s">
        <v>484</v>
      </c>
      <c r="H2809" s="147">
        <v>28</v>
      </c>
      <c r="I2809" s="148"/>
      <c r="J2809" s="149">
        <f t="shared" si="0"/>
        <v>0</v>
      </c>
      <c r="K2809" s="150"/>
      <c r="L2809" s="31"/>
      <c r="M2809" s="151" t="s">
        <v>1</v>
      </c>
      <c r="N2809" s="152" t="s">
        <v>42</v>
      </c>
      <c r="P2809" s="153">
        <f t="shared" si="1"/>
        <v>0</v>
      </c>
      <c r="Q2809" s="153">
        <v>5.1220500000000004E-3</v>
      </c>
      <c r="R2809" s="153">
        <f t="shared" si="2"/>
        <v>0.1434174</v>
      </c>
      <c r="S2809" s="153">
        <v>0</v>
      </c>
      <c r="T2809" s="154">
        <f t="shared" si="3"/>
        <v>0</v>
      </c>
      <c r="AR2809" s="155" t="s">
        <v>396</v>
      </c>
      <c r="AT2809" s="155" t="s">
        <v>319</v>
      </c>
      <c r="AU2809" s="155" t="s">
        <v>88</v>
      </c>
      <c r="AY2809" s="16" t="s">
        <v>317</v>
      </c>
      <c r="BE2809" s="156">
        <f t="shared" si="4"/>
        <v>0</v>
      </c>
      <c r="BF2809" s="156">
        <f t="shared" si="5"/>
        <v>0</v>
      </c>
      <c r="BG2809" s="156">
        <f t="shared" si="6"/>
        <v>0</v>
      </c>
      <c r="BH2809" s="156">
        <f t="shared" si="7"/>
        <v>0</v>
      </c>
      <c r="BI2809" s="156">
        <f t="shared" si="8"/>
        <v>0</v>
      </c>
      <c r="BJ2809" s="16" t="s">
        <v>88</v>
      </c>
      <c r="BK2809" s="156">
        <f t="shared" si="9"/>
        <v>0</v>
      </c>
      <c r="BL2809" s="16" t="s">
        <v>396</v>
      </c>
      <c r="BM2809" s="155" t="s">
        <v>3496</v>
      </c>
    </row>
    <row r="2810" spans="2:65" s="1" customFormat="1" ht="24.15" customHeight="1">
      <c r="B2810" s="142"/>
      <c r="C2810" s="143" t="s">
        <v>3497</v>
      </c>
      <c r="D2810" s="143" t="s">
        <v>319</v>
      </c>
      <c r="E2810" s="144" t="s">
        <v>3498</v>
      </c>
      <c r="F2810" s="145" t="s">
        <v>3499</v>
      </c>
      <c r="G2810" s="146" t="s">
        <v>439</v>
      </c>
      <c r="H2810" s="147">
        <v>3.0670000000000002</v>
      </c>
      <c r="I2810" s="148"/>
      <c r="J2810" s="149">
        <f t="shared" si="0"/>
        <v>0</v>
      </c>
      <c r="K2810" s="150"/>
      <c r="L2810" s="31"/>
      <c r="M2810" s="151" t="s">
        <v>1</v>
      </c>
      <c r="N2810" s="152" t="s">
        <v>42</v>
      </c>
      <c r="P2810" s="153">
        <f t="shared" si="1"/>
        <v>0</v>
      </c>
      <c r="Q2810" s="153">
        <v>0</v>
      </c>
      <c r="R2810" s="153">
        <f t="shared" si="2"/>
        <v>0</v>
      </c>
      <c r="S2810" s="153">
        <v>0</v>
      </c>
      <c r="T2810" s="154">
        <f t="shared" si="3"/>
        <v>0</v>
      </c>
      <c r="AR2810" s="155" t="s">
        <v>396</v>
      </c>
      <c r="AT2810" s="155" t="s">
        <v>319</v>
      </c>
      <c r="AU2810" s="155" t="s">
        <v>88</v>
      </c>
      <c r="AY2810" s="16" t="s">
        <v>317</v>
      </c>
      <c r="BE2810" s="156">
        <f t="shared" si="4"/>
        <v>0</v>
      </c>
      <c r="BF2810" s="156">
        <f t="shared" si="5"/>
        <v>0</v>
      </c>
      <c r="BG2810" s="156">
        <f t="shared" si="6"/>
        <v>0</v>
      </c>
      <c r="BH2810" s="156">
        <f t="shared" si="7"/>
        <v>0</v>
      </c>
      <c r="BI2810" s="156">
        <f t="shared" si="8"/>
        <v>0</v>
      </c>
      <c r="BJ2810" s="16" t="s">
        <v>88</v>
      </c>
      <c r="BK2810" s="156">
        <f t="shared" si="9"/>
        <v>0</v>
      </c>
      <c r="BL2810" s="16" t="s">
        <v>396</v>
      </c>
      <c r="BM2810" s="155" t="s">
        <v>3500</v>
      </c>
    </row>
    <row r="2811" spans="2:65" s="11" customFormat="1" ht="22.75" customHeight="1">
      <c r="B2811" s="130"/>
      <c r="D2811" s="131" t="s">
        <v>75</v>
      </c>
      <c r="E2811" s="140" t="s">
        <v>3501</v>
      </c>
      <c r="F2811" s="140" t="s">
        <v>3502</v>
      </c>
      <c r="I2811" s="133"/>
      <c r="J2811" s="141">
        <f>BK2811</f>
        <v>0</v>
      </c>
      <c r="L2811" s="130"/>
      <c r="M2811" s="135"/>
      <c r="P2811" s="136">
        <f>SUM(P2812:P3260)</f>
        <v>0</v>
      </c>
      <c r="R2811" s="136">
        <f>SUM(R2812:R3260)</f>
        <v>7.9258152448000452</v>
      </c>
      <c r="T2811" s="137">
        <f>SUM(T2812:T3260)</f>
        <v>0</v>
      </c>
      <c r="AR2811" s="131" t="s">
        <v>88</v>
      </c>
      <c r="AT2811" s="138" t="s">
        <v>75</v>
      </c>
      <c r="AU2811" s="138" t="s">
        <v>83</v>
      </c>
      <c r="AY2811" s="131" t="s">
        <v>317</v>
      </c>
      <c r="BK2811" s="139">
        <f>SUM(BK2812:BK3260)</f>
        <v>0</v>
      </c>
    </row>
    <row r="2812" spans="2:65" s="1" customFormat="1" ht="16.5" customHeight="1">
      <c r="B2812" s="142"/>
      <c r="C2812" s="143" t="s">
        <v>3503</v>
      </c>
      <c r="D2812" s="143" t="s">
        <v>319</v>
      </c>
      <c r="E2812" s="144" t="s">
        <v>3504</v>
      </c>
      <c r="F2812" s="145" t="s">
        <v>3505</v>
      </c>
      <c r="G2812" s="146" t="s">
        <v>444</v>
      </c>
      <c r="H2812" s="147">
        <v>1292.912</v>
      </c>
      <c r="I2812" s="148"/>
      <c r="J2812" s="149">
        <f>ROUND(I2812*H2812,2)</f>
        <v>0</v>
      </c>
      <c r="K2812" s="150"/>
      <c r="L2812" s="31"/>
      <c r="M2812" s="151" t="s">
        <v>1</v>
      </c>
      <c r="N2812" s="152" t="s">
        <v>42</v>
      </c>
      <c r="P2812" s="153">
        <f>O2812*H2812</f>
        <v>0</v>
      </c>
      <c r="Q2812" s="153">
        <v>3.0000000000000001E-5</v>
      </c>
      <c r="R2812" s="153">
        <f>Q2812*H2812</f>
        <v>3.878736E-2</v>
      </c>
      <c r="S2812" s="153">
        <v>0</v>
      </c>
      <c r="T2812" s="154">
        <f>S2812*H2812</f>
        <v>0</v>
      </c>
      <c r="AR2812" s="155" t="s">
        <v>396</v>
      </c>
      <c r="AT2812" s="155" t="s">
        <v>319</v>
      </c>
      <c r="AU2812" s="155" t="s">
        <v>88</v>
      </c>
      <c r="AY2812" s="16" t="s">
        <v>317</v>
      </c>
      <c r="BE2812" s="156">
        <f>IF(N2812="základná",J2812,0)</f>
        <v>0</v>
      </c>
      <c r="BF2812" s="156">
        <f>IF(N2812="znížená",J2812,0)</f>
        <v>0</v>
      </c>
      <c r="BG2812" s="156">
        <f>IF(N2812="zákl. prenesená",J2812,0)</f>
        <v>0</v>
      </c>
      <c r="BH2812" s="156">
        <f>IF(N2812="zníž. prenesená",J2812,0)</f>
        <v>0</v>
      </c>
      <c r="BI2812" s="156">
        <f>IF(N2812="nulová",J2812,0)</f>
        <v>0</v>
      </c>
      <c r="BJ2812" s="16" t="s">
        <v>88</v>
      </c>
      <c r="BK2812" s="156">
        <f>ROUND(I2812*H2812,2)</f>
        <v>0</v>
      </c>
      <c r="BL2812" s="16" t="s">
        <v>396</v>
      </c>
      <c r="BM2812" s="155" t="s">
        <v>3506</v>
      </c>
    </row>
    <row r="2813" spans="2:65" s="12" customFormat="1" ht="10">
      <c r="B2813" s="157"/>
      <c r="D2813" s="158" t="s">
        <v>328</v>
      </c>
      <c r="E2813" s="159" t="s">
        <v>1</v>
      </c>
      <c r="F2813" s="160" t="s">
        <v>3507</v>
      </c>
      <c r="H2813" s="161">
        <v>602.78399999999999</v>
      </c>
      <c r="I2813" s="162"/>
      <c r="L2813" s="157"/>
      <c r="M2813" s="163"/>
      <c r="T2813" s="164"/>
      <c r="AT2813" s="159" t="s">
        <v>328</v>
      </c>
      <c r="AU2813" s="159" t="s">
        <v>88</v>
      </c>
      <c r="AV2813" s="12" t="s">
        <v>88</v>
      </c>
      <c r="AW2813" s="12" t="s">
        <v>31</v>
      </c>
      <c r="AX2813" s="12" t="s">
        <v>76</v>
      </c>
      <c r="AY2813" s="159" t="s">
        <v>317</v>
      </c>
    </row>
    <row r="2814" spans="2:65" s="13" customFormat="1" ht="10">
      <c r="B2814" s="165"/>
      <c r="D2814" s="158" t="s">
        <v>328</v>
      </c>
      <c r="E2814" s="166" t="s">
        <v>1</v>
      </c>
      <c r="F2814" s="167" t="s">
        <v>3508</v>
      </c>
      <c r="H2814" s="168">
        <v>602.78399999999999</v>
      </c>
      <c r="I2814" s="169"/>
      <c r="L2814" s="165"/>
      <c r="M2814" s="170"/>
      <c r="T2814" s="171"/>
      <c r="AT2814" s="166" t="s">
        <v>328</v>
      </c>
      <c r="AU2814" s="166" t="s">
        <v>88</v>
      </c>
      <c r="AV2814" s="13" t="s">
        <v>92</v>
      </c>
      <c r="AW2814" s="13" t="s">
        <v>31</v>
      </c>
      <c r="AX2814" s="13" t="s">
        <v>76</v>
      </c>
      <c r="AY2814" s="166" t="s">
        <v>317</v>
      </c>
    </row>
    <row r="2815" spans="2:65" s="12" customFormat="1" ht="10">
      <c r="B2815" s="157"/>
      <c r="D2815" s="158" t="s">
        <v>328</v>
      </c>
      <c r="E2815" s="159" t="s">
        <v>1</v>
      </c>
      <c r="F2815" s="160" t="s">
        <v>3509</v>
      </c>
      <c r="H2815" s="161">
        <v>69.552000000000007</v>
      </c>
      <c r="I2815" s="162"/>
      <c r="L2815" s="157"/>
      <c r="M2815" s="163"/>
      <c r="T2815" s="164"/>
      <c r="AT2815" s="159" t="s">
        <v>328</v>
      </c>
      <c r="AU2815" s="159" t="s">
        <v>88</v>
      </c>
      <c r="AV2815" s="12" t="s">
        <v>88</v>
      </c>
      <c r="AW2815" s="12" t="s">
        <v>31</v>
      </c>
      <c r="AX2815" s="12" t="s">
        <v>76</v>
      </c>
      <c r="AY2815" s="159" t="s">
        <v>317</v>
      </c>
    </row>
    <row r="2816" spans="2:65" s="13" customFormat="1" ht="10">
      <c r="B2816" s="165"/>
      <c r="D2816" s="158" t="s">
        <v>328</v>
      </c>
      <c r="E2816" s="166" t="s">
        <v>1</v>
      </c>
      <c r="F2816" s="167" t="s">
        <v>3510</v>
      </c>
      <c r="H2816" s="168">
        <v>69.552000000000007</v>
      </c>
      <c r="I2816" s="169"/>
      <c r="L2816" s="165"/>
      <c r="M2816" s="170"/>
      <c r="T2816" s="171"/>
      <c r="AT2816" s="166" t="s">
        <v>328</v>
      </c>
      <c r="AU2816" s="166" t="s">
        <v>88</v>
      </c>
      <c r="AV2816" s="13" t="s">
        <v>92</v>
      </c>
      <c r="AW2816" s="13" t="s">
        <v>31</v>
      </c>
      <c r="AX2816" s="13" t="s">
        <v>76</v>
      </c>
      <c r="AY2816" s="166" t="s">
        <v>317</v>
      </c>
    </row>
    <row r="2817" spans="2:65" s="12" customFormat="1" ht="10">
      <c r="B2817" s="157"/>
      <c r="D2817" s="158" t="s">
        <v>328</v>
      </c>
      <c r="E2817" s="159" t="s">
        <v>1</v>
      </c>
      <c r="F2817" s="160" t="s">
        <v>3511</v>
      </c>
      <c r="H2817" s="161">
        <v>399.92399999999998</v>
      </c>
      <c r="I2817" s="162"/>
      <c r="L2817" s="157"/>
      <c r="M2817" s="163"/>
      <c r="T2817" s="164"/>
      <c r="AT2817" s="159" t="s">
        <v>328</v>
      </c>
      <c r="AU2817" s="159" t="s">
        <v>88</v>
      </c>
      <c r="AV2817" s="12" t="s">
        <v>88</v>
      </c>
      <c r="AW2817" s="12" t="s">
        <v>31</v>
      </c>
      <c r="AX2817" s="12" t="s">
        <v>76</v>
      </c>
      <c r="AY2817" s="159" t="s">
        <v>317</v>
      </c>
    </row>
    <row r="2818" spans="2:65" s="12" customFormat="1" ht="10">
      <c r="B2818" s="157"/>
      <c r="D2818" s="158" t="s">
        <v>328</v>
      </c>
      <c r="E2818" s="159" t="s">
        <v>1</v>
      </c>
      <c r="F2818" s="160" t="s">
        <v>3512</v>
      </c>
      <c r="H2818" s="161">
        <v>2.1</v>
      </c>
      <c r="I2818" s="162"/>
      <c r="L2818" s="157"/>
      <c r="M2818" s="163"/>
      <c r="T2818" s="164"/>
      <c r="AT2818" s="159" t="s">
        <v>328</v>
      </c>
      <c r="AU2818" s="159" t="s">
        <v>88</v>
      </c>
      <c r="AV2818" s="12" t="s">
        <v>88</v>
      </c>
      <c r="AW2818" s="12" t="s">
        <v>31</v>
      </c>
      <c r="AX2818" s="12" t="s">
        <v>76</v>
      </c>
      <c r="AY2818" s="159" t="s">
        <v>317</v>
      </c>
    </row>
    <row r="2819" spans="2:65" s="12" customFormat="1" ht="10">
      <c r="B2819" s="157"/>
      <c r="D2819" s="158" t="s">
        <v>328</v>
      </c>
      <c r="E2819" s="159" t="s">
        <v>1</v>
      </c>
      <c r="F2819" s="160" t="s">
        <v>3513</v>
      </c>
      <c r="H2819" s="161">
        <v>2.0499999999999998</v>
      </c>
      <c r="I2819" s="162"/>
      <c r="L2819" s="157"/>
      <c r="M2819" s="163"/>
      <c r="T2819" s="164"/>
      <c r="AT2819" s="159" t="s">
        <v>328</v>
      </c>
      <c r="AU2819" s="159" t="s">
        <v>88</v>
      </c>
      <c r="AV2819" s="12" t="s">
        <v>88</v>
      </c>
      <c r="AW2819" s="12" t="s">
        <v>31</v>
      </c>
      <c r="AX2819" s="12" t="s">
        <v>76</v>
      </c>
      <c r="AY2819" s="159" t="s">
        <v>317</v>
      </c>
    </row>
    <row r="2820" spans="2:65" s="12" customFormat="1" ht="10">
      <c r="B2820" s="157"/>
      <c r="D2820" s="158" t="s">
        <v>328</v>
      </c>
      <c r="E2820" s="159" t="s">
        <v>1</v>
      </c>
      <c r="F2820" s="160" t="s">
        <v>3514</v>
      </c>
      <c r="H2820" s="161">
        <v>2.0499999999999998</v>
      </c>
      <c r="I2820" s="162"/>
      <c r="L2820" s="157"/>
      <c r="M2820" s="163"/>
      <c r="T2820" s="164"/>
      <c r="AT2820" s="159" t="s">
        <v>328</v>
      </c>
      <c r="AU2820" s="159" t="s">
        <v>88</v>
      </c>
      <c r="AV2820" s="12" t="s">
        <v>88</v>
      </c>
      <c r="AW2820" s="12" t="s">
        <v>31</v>
      </c>
      <c r="AX2820" s="12" t="s">
        <v>76</v>
      </c>
      <c r="AY2820" s="159" t="s">
        <v>317</v>
      </c>
    </row>
    <row r="2821" spans="2:65" s="12" customFormat="1" ht="10">
      <c r="B2821" s="157"/>
      <c r="D2821" s="158" t="s">
        <v>328</v>
      </c>
      <c r="E2821" s="159" t="s">
        <v>1</v>
      </c>
      <c r="F2821" s="160" t="s">
        <v>3515</v>
      </c>
      <c r="H2821" s="161">
        <v>162.28800000000001</v>
      </c>
      <c r="I2821" s="162"/>
      <c r="L2821" s="157"/>
      <c r="M2821" s="163"/>
      <c r="T2821" s="164"/>
      <c r="AT2821" s="159" t="s">
        <v>328</v>
      </c>
      <c r="AU2821" s="159" t="s">
        <v>88</v>
      </c>
      <c r="AV2821" s="12" t="s">
        <v>88</v>
      </c>
      <c r="AW2821" s="12" t="s">
        <v>31</v>
      </c>
      <c r="AX2821" s="12" t="s">
        <v>76</v>
      </c>
      <c r="AY2821" s="159" t="s">
        <v>317</v>
      </c>
    </row>
    <row r="2822" spans="2:65" s="12" customFormat="1" ht="10">
      <c r="B2822" s="157"/>
      <c r="D2822" s="158" t="s">
        <v>328</v>
      </c>
      <c r="E2822" s="159" t="s">
        <v>1</v>
      </c>
      <c r="F2822" s="160" t="s">
        <v>3516</v>
      </c>
      <c r="H2822" s="161">
        <v>23.184000000000001</v>
      </c>
      <c r="I2822" s="162"/>
      <c r="L2822" s="157"/>
      <c r="M2822" s="163"/>
      <c r="T2822" s="164"/>
      <c r="AT2822" s="159" t="s">
        <v>328</v>
      </c>
      <c r="AU2822" s="159" t="s">
        <v>88</v>
      </c>
      <c r="AV2822" s="12" t="s">
        <v>88</v>
      </c>
      <c r="AW2822" s="12" t="s">
        <v>31</v>
      </c>
      <c r="AX2822" s="12" t="s">
        <v>76</v>
      </c>
      <c r="AY2822" s="159" t="s">
        <v>317</v>
      </c>
    </row>
    <row r="2823" spans="2:65" s="12" customFormat="1" ht="10">
      <c r="B2823" s="157"/>
      <c r="D2823" s="158" t="s">
        <v>328</v>
      </c>
      <c r="E2823" s="159" t="s">
        <v>1</v>
      </c>
      <c r="F2823" s="160" t="s">
        <v>3517</v>
      </c>
      <c r="H2823" s="161">
        <v>28.98</v>
      </c>
      <c r="I2823" s="162"/>
      <c r="L2823" s="157"/>
      <c r="M2823" s="163"/>
      <c r="T2823" s="164"/>
      <c r="AT2823" s="159" t="s">
        <v>328</v>
      </c>
      <c r="AU2823" s="159" t="s">
        <v>88</v>
      </c>
      <c r="AV2823" s="12" t="s">
        <v>88</v>
      </c>
      <c r="AW2823" s="12" t="s">
        <v>31</v>
      </c>
      <c r="AX2823" s="12" t="s">
        <v>76</v>
      </c>
      <c r="AY2823" s="159" t="s">
        <v>317</v>
      </c>
    </row>
    <row r="2824" spans="2:65" s="13" customFormat="1" ht="10">
      <c r="B2824" s="165"/>
      <c r="D2824" s="158" t="s">
        <v>328</v>
      </c>
      <c r="E2824" s="166" t="s">
        <v>1</v>
      </c>
      <c r="F2824" s="167" t="s">
        <v>3518</v>
      </c>
      <c r="H2824" s="168">
        <v>620.57600000000002</v>
      </c>
      <c r="I2824" s="169"/>
      <c r="L2824" s="165"/>
      <c r="M2824" s="170"/>
      <c r="T2824" s="171"/>
      <c r="AT2824" s="166" t="s">
        <v>328</v>
      </c>
      <c r="AU2824" s="166" t="s">
        <v>88</v>
      </c>
      <c r="AV2824" s="13" t="s">
        <v>92</v>
      </c>
      <c r="AW2824" s="13" t="s">
        <v>31</v>
      </c>
      <c r="AX2824" s="13" t="s">
        <v>76</v>
      </c>
      <c r="AY2824" s="166" t="s">
        <v>317</v>
      </c>
    </row>
    <row r="2825" spans="2:65" s="14" customFormat="1" ht="10">
      <c r="B2825" s="172"/>
      <c r="D2825" s="158" t="s">
        <v>328</v>
      </c>
      <c r="E2825" s="173" t="s">
        <v>1</v>
      </c>
      <c r="F2825" s="174" t="s">
        <v>332</v>
      </c>
      <c r="H2825" s="175">
        <v>1292.9119999999998</v>
      </c>
      <c r="I2825" s="176"/>
      <c r="L2825" s="172"/>
      <c r="M2825" s="177"/>
      <c r="T2825" s="178"/>
      <c r="AT2825" s="173" t="s">
        <v>328</v>
      </c>
      <c r="AU2825" s="173" t="s">
        <v>88</v>
      </c>
      <c r="AV2825" s="14" t="s">
        <v>323</v>
      </c>
      <c r="AW2825" s="14" t="s">
        <v>31</v>
      </c>
      <c r="AX2825" s="14" t="s">
        <v>83</v>
      </c>
      <c r="AY2825" s="173" t="s">
        <v>317</v>
      </c>
    </row>
    <row r="2826" spans="2:65" s="1" customFormat="1" ht="16.5" customHeight="1">
      <c r="B2826" s="142"/>
      <c r="C2826" s="179" t="s">
        <v>3519</v>
      </c>
      <c r="D2826" s="179" t="s">
        <v>454</v>
      </c>
      <c r="E2826" s="180" t="s">
        <v>3520</v>
      </c>
      <c r="F2826" s="181" t="s">
        <v>3521</v>
      </c>
      <c r="G2826" s="182" t="s">
        <v>444</v>
      </c>
      <c r="H2826" s="183">
        <v>663.06200000000001</v>
      </c>
      <c r="I2826" s="184"/>
      <c r="J2826" s="185">
        <f>ROUND(I2826*H2826,2)</f>
        <v>0</v>
      </c>
      <c r="K2826" s="186"/>
      <c r="L2826" s="187"/>
      <c r="M2826" s="188" t="s">
        <v>1</v>
      </c>
      <c r="N2826" s="189" t="s">
        <v>42</v>
      </c>
      <c r="P2826" s="153">
        <f>O2826*H2826</f>
        <v>0</v>
      </c>
      <c r="Q2826" s="153">
        <v>0</v>
      </c>
      <c r="R2826" s="153">
        <f>Q2826*H2826</f>
        <v>0</v>
      </c>
      <c r="S2826" s="153">
        <v>0</v>
      </c>
      <c r="T2826" s="154">
        <f>S2826*H2826</f>
        <v>0</v>
      </c>
      <c r="AR2826" s="155" t="s">
        <v>481</v>
      </c>
      <c r="AT2826" s="155" t="s">
        <v>454</v>
      </c>
      <c r="AU2826" s="155" t="s">
        <v>88</v>
      </c>
      <c r="AY2826" s="16" t="s">
        <v>317</v>
      </c>
      <c r="BE2826" s="156">
        <f>IF(N2826="základná",J2826,0)</f>
        <v>0</v>
      </c>
      <c r="BF2826" s="156">
        <f>IF(N2826="znížená",J2826,0)</f>
        <v>0</v>
      </c>
      <c r="BG2826" s="156">
        <f>IF(N2826="zákl. prenesená",J2826,0)</f>
        <v>0</v>
      </c>
      <c r="BH2826" s="156">
        <f>IF(N2826="zníž. prenesená",J2826,0)</f>
        <v>0</v>
      </c>
      <c r="BI2826" s="156">
        <f>IF(N2826="nulová",J2826,0)</f>
        <v>0</v>
      </c>
      <c r="BJ2826" s="16" t="s">
        <v>88</v>
      </c>
      <c r="BK2826" s="156">
        <f>ROUND(I2826*H2826,2)</f>
        <v>0</v>
      </c>
      <c r="BL2826" s="16" t="s">
        <v>396</v>
      </c>
      <c r="BM2826" s="155" t="s">
        <v>3522</v>
      </c>
    </row>
    <row r="2827" spans="2:65" s="12" customFormat="1" ht="10">
      <c r="B2827" s="157"/>
      <c r="D2827" s="158" t="s">
        <v>328</v>
      </c>
      <c r="E2827" s="159" t="s">
        <v>1</v>
      </c>
      <c r="F2827" s="160" t="s">
        <v>3507</v>
      </c>
      <c r="H2827" s="161">
        <v>602.78399999999999</v>
      </c>
      <c r="I2827" s="162"/>
      <c r="L2827" s="157"/>
      <c r="M2827" s="163"/>
      <c r="T2827" s="164"/>
      <c r="AT2827" s="159" t="s">
        <v>328</v>
      </c>
      <c r="AU2827" s="159" t="s">
        <v>88</v>
      </c>
      <c r="AV2827" s="12" t="s">
        <v>88</v>
      </c>
      <c r="AW2827" s="12" t="s">
        <v>31</v>
      </c>
      <c r="AX2827" s="12" t="s">
        <v>76</v>
      </c>
      <c r="AY2827" s="159" t="s">
        <v>317</v>
      </c>
    </row>
    <row r="2828" spans="2:65" s="13" customFormat="1" ht="10">
      <c r="B2828" s="165"/>
      <c r="D2828" s="158" t="s">
        <v>328</v>
      </c>
      <c r="E2828" s="166" t="s">
        <v>1</v>
      </c>
      <c r="F2828" s="167" t="s">
        <v>3508</v>
      </c>
      <c r="H2828" s="168">
        <v>602.78399999999999</v>
      </c>
      <c r="I2828" s="169"/>
      <c r="L2828" s="165"/>
      <c r="M2828" s="170"/>
      <c r="T2828" s="171"/>
      <c r="AT2828" s="166" t="s">
        <v>328</v>
      </c>
      <c r="AU2828" s="166" t="s">
        <v>88</v>
      </c>
      <c r="AV2828" s="13" t="s">
        <v>92</v>
      </c>
      <c r="AW2828" s="13" t="s">
        <v>31</v>
      </c>
      <c r="AX2828" s="13" t="s">
        <v>76</v>
      </c>
      <c r="AY2828" s="166" t="s">
        <v>317</v>
      </c>
    </row>
    <row r="2829" spans="2:65" s="14" customFormat="1" ht="10">
      <c r="B2829" s="172"/>
      <c r="D2829" s="158" t="s">
        <v>328</v>
      </c>
      <c r="E2829" s="173" t="s">
        <v>1</v>
      </c>
      <c r="F2829" s="174" t="s">
        <v>332</v>
      </c>
      <c r="H2829" s="175">
        <v>602.78399999999999</v>
      </c>
      <c r="I2829" s="176"/>
      <c r="L2829" s="172"/>
      <c r="M2829" s="177"/>
      <c r="T2829" s="178"/>
      <c r="AT2829" s="173" t="s">
        <v>328</v>
      </c>
      <c r="AU2829" s="173" t="s">
        <v>88</v>
      </c>
      <c r="AV2829" s="14" t="s">
        <v>323</v>
      </c>
      <c r="AW2829" s="14" t="s">
        <v>31</v>
      </c>
      <c r="AX2829" s="14" t="s">
        <v>83</v>
      </c>
      <c r="AY2829" s="173" t="s">
        <v>317</v>
      </c>
    </row>
    <row r="2830" spans="2:65" s="12" customFormat="1" ht="10">
      <c r="B2830" s="157"/>
      <c r="D2830" s="158" t="s">
        <v>328</v>
      </c>
      <c r="F2830" s="160" t="s">
        <v>3523</v>
      </c>
      <c r="H2830" s="161">
        <v>663.06200000000001</v>
      </c>
      <c r="I2830" s="162"/>
      <c r="L2830" s="157"/>
      <c r="M2830" s="163"/>
      <c r="T2830" s="164"/>
      <c r="AT2830" s="159" t="s">
        <v>328</v>
      </c>
      <c r="AU2830" s="159" t="s">
        <v>88</v>
      </c>
      <c r="AV2830" s="12" t="s">
        <v>88</v>
      </c>
      <c r="AW2830" s="12" t="s">
        <v>3</v>
      </c>
      <c r="AX2830" s="12" t="s">
        <v>83</v>
      </c>
      <c r="AY2830" s="159" t="s">
        <v>317</v>
      </c>
    </row>
    <row r="2831" spans="2:65" s="1" customFormat="1" ht="16.5" customHeight="1">
      <c r="B2831" s="142"/>
      <c r="C2831" s="179" t="s">
        <v>3524</v>
      </c>
      <c r="D2831" s="179" t="s">
        <v>454</v>
      </c>
      <c r="E2831" s="180" t="s">
        <v>3525</v>
      </c>
      <c r="F2831" s="181" t="s">
        <v>3526</v>
      </c>
      <c r="G2831" s="182" t="s">
        <v>444</v>
      </c>
      <c r="H2831" s="183">
        <v>76.507000000000005</v>
      </c>
      <c r="I2831" s="184"/>
      <c r="J2831" s="185">
        <f>ROUND(I2831*H2831,2)</f>
        <v>0</v>
      </c>
      <c r="K2831" s="186"/>
      <c r="L2831" s="187"/>
      <c r="M2831" s="188" t="s">
        <v>1</v>
      </c>
      <c r="N2831" s="189" t="s">
        <v>42</v>
      </c>
      <c r="P2831" s="153">
        <f>O2831*H2831</f>
        <v>0</v>
      </c>
      <c r="Q2831" s="153">
        <v>0</v>
      </c>
      <c r="R2831" s="153">
        <f>Q2831*H2831</f>
        <v>0</v>
      </c>
      <c r="S2831" s="153">
        <v>0</v>
      </c>
      <c r="T2831" s="154">
        <f>S2831*H2831</f>
        <v>0</v>
      </c>
      <c r="AR2831" s="155" t="s">
        <v>481</v>
      </c>
      <c r="AT2831" s="155" t="s">
        <v>454</v>
      </c>
      <c r="AU2831" s="155" t="s">
        <v>88</v>
      </c>
      <c r="AY2831" s="16" t="s">
        <v>317</v>
      </c>
      <c r="BE2831" s="156">
        <f>IF(N2831="základná",J2831,0)</f>
        <v>0</v>
      </c>
      <c r="BF2831" s="156">
        <f>IF(N2831="znížená",J2831,0)</f>
        <v>0</v>
      </c>
      <c r="BG2831" s="156">
        <f>IF(N2831="zákl. prenesená",J2831,0)</f>
        <v>0</v>
      </c>
      <c r="BH2831" s="156">
        <f>IF(N2831="zníž. prenesená",J2831,0)</f>
        <v>0</v>
      </c>
      <c r="BI2831" s="156">
        <f>IF(N2831="nulová",J2831,0)</f>
        <v>0</v>
      </c>
      <c r="BJ2831" s="16" t="s">
        <v>88</v>
      </c>
      <c r="BK2831" s="156">
        <f>ROUND(I2831*H2831,2)</f>
        <v>0</v>
      </c>
      <c r="BL2831" s="16" t="s">
        <v>396</v>
      </c>
      <c r="BM2831" s="155" t="s">
        <v>3527</v>
      </c>
    </row>
    <row r="2832" spans="2:65" s="12" customFormat="1" ht="10">
      <c r="B2832" s="157"/>
      <c r="D2832" s="158" t="s">
        <v>328</v>
      </c>
      <c r="E2832" s="159" t="s">
        <v>1</v>
      </c>
      <c r="F2832" s="160" t="s">
        <v>3509</v>
      </c>
      <c r="H2832" s="161">
        <v>69.552000000000007</v>
      </c>
      <c r="I2832" s="162"/>
      <c r="L2832" s="157"/>
      <c r="M2832" s="163"/>
      <c r="T2832" s="164"/>
      <c r="AT2832" s="159" t="s">
        <v>328</v>
      </c>
      <c r="AU2832" s="159" t="s">
        <v>88</v>
      </c>
      <c r="AV2832" s="12" t="s">
        <v>88</v>
      </c>
      <c r="AW2832" s="12" t="s">
        <v>31</v>
      </c>
      <c r="AX2832" s="12" t="s">
        <v>76</v>
      </c>
      <c r="AY2832" s="159" t="s">
        <v>317</v>
      </c>
    </row>
    <row r="2833" spans="2:65" s="13" customFormat="1" ht="10">
      <c r="B2833" s="165"/>
      <c r="D2833" s="158" t="s">
        <v>328</v>
      </c>
      <c r="E2833" s="166" t="s">
        <v>1</v>
      </c>
      <c r="F2833" s="167" t="s">
        <v>3510</v>
      </c>
      <c r="H2833" s="168">
        <v>69.552000000000007</v>
      </c>
      <c r="I2833" s="169"/>
      <c r="L2833" s="165"/>
      <c r="M2833" s="170"/>
      <c r="T2833" s="171"/>
      <c r="AT2833" s="166" t="s">
        <v>328</v>
      </c>
      <c r="AU2833" s="166" t="s">
        <v>88</v>
      </c>
      <c r="AV2833" s="13" t="s">
        <v>92</v>
      </c>
      <c r="AW2833" s="13" t="s">
        <v>31</v>
      </c>
      <c r="AX2833" s="13" t="s">
        <v>76</v>
      </c>
      <c r="AY2833" s="166" t="s">
        <v>317</v>
      </c>
    </row>
    <row r="2834" spans="2:65" s="14" customFormat="1" ht="10">
      <c r="B2834" s="172"/>
      <c r="D2834" s="158" t="s">
        <v>328</v>
      </c>
      <c r="E2834" s="173" t="s">
        <v>1</v>
      </c>
      <c r="F2834" s="174" t="s">
        <v>332</v>
      </c>
      <c r="H2834" s="175">
        <v>69.552000000000007</v>
      </c>
      <c r="I2834" s="176"/>
      <c r="L2834" s="172"/>
      <c r="M2834" s="177"/>
      <c r="T2834" s="178"/>
      <c r="AT2834" s="173" t="s">
        <v>328</v>
      </c>
      <c r="AU2834" s="173" t="s">
        <v>88</v>
      </c>
      <c r="AV2834" s="14" t="s">
        <v>323</v>
      </c>
      <c r="AW2834" s="14" t="s">
        <v>31</v>
      </c>
      <c r="AX2834" s="14" t="s">
        <v>83</v>
      </c>
      <c r="AY2834" s="173" t="s">
        <v>317</v>
      </c>
    </row>
    <row r="2835" spans="2:65" s="12" customFormat="1" ht="10">
      <c r="B2835" s="157"/>
      <c r="D2835" s="158" t="s">
        <v>328</v>
      </c>
      <c r="F2835" s="160" t="s">
        <v>3528</v>
      </c>
      <c r="H2835" s="161">
        <v>76.507000000000005</v>
      </c>
      <c r="I2835" s="162"/>
      <c r="L2835" s="157"/>
      <c r="M2835" s="163"/>
      <c r="T2835" s="164"/>
      <c r="AT2835" s="159" t="s">
        <v>328</v>
      </c>
      <c r="AU2835" s="159" t="s">
        <v>88</v>
      </c>
      <c r="AV2835" s="12" t="s">
        <v>88</v>
      </c>
      <c r="AW2835" s="12" t="s">
        <v>3</v>
      </c>
      <c r="AX2835" s="12" t="s">
        <v>83</v>
      </c>
      <c r="AY2835" s="159" t="s">
        <v>317</v>
      </c>
    </row>
    <row r="2836" spans="2:65" s="1" customFormat="1" ht="16.5" customHeight="1">
      <c r="B2836" s="142"/>
      <c r="C2836" s="179" t="s">
        <v>3529</v>
      </c>
      <c r="D2836" s="179" t="s">
        <v>454</v>
      </c>
      <c r="E2836" s="180" t="s">
        <v>3530</v>
      </c>
      <c r="F2836" s="181" t="s">
        <v>3531</v>
      </c>
      <c r="G2836" s="182" t="s">
        <v>444</v>
      </c>
      <c r="H2836" s="183">
        <v>682.63400000000001</v>
      </c>
      <c r="I2836" s="184"/>
      <c r="J2836" s="185">
        <f>ROUND(I2836*H2836,2)</f>
        <v>0</v>
      </c>
      <c r="K2836" s="186"/>
      <c r="L2836" s="187"/>
      <c r="M2836" s="188" t="s">
        <v>1</v>
      </c>
      <c r="N2836" s="189" t="s">
        <v>42</v>
      </c>
      <c r="P2836" s="153">
        <f>O2836*H2836</f>
        <v>0</v>
      </c>
      <c r="Q2836" s="153">
        <v>0</v>
      </c>
      <c r="R2836" s="153">
        <f>Q2836*H2836</f>
        <v>0</v>
      </c>
      <c r="S2836" s="153">
        <v>0</v>
      </c>
      <c r="T2836" s="154">
        <f>S2836*H2836</f>
        <v>0</v>
      </c>
      <c r="AR2836" s="155" t="s">
        <v>481</v>
      </c>
      <c r="AT2836" s="155" t="s">
        <v>454</v>
      </c>
      <c r="AU2836" s="155" t="s">
        <v>88</v>
      </c>
      <c r="AY2836" s="16" t="s">
        <v>317</v>
      </c>
      <c r="BE2836" s="156">
        <f>IF(N2836="základná",J2836,0)</f>
        <v>0</v>
      </c>
      <c r="BF2836" s="156">
        <f>IF(N2836="znížená",J2836,0)</f>
        <v>0</v>
      </c>
      <c r="BG2836" s="156">
        <f>IF(N2836="zákl. prenesená",J2836,0)</f>
        <v>0</v>
      </c>
      <c r="BH2836" s="156">
        <f>IF(N2836="zníž. prenesená",J2836,0)</f>
        <v>0</v>
      </c>
      <c r="BI2836" s="156">
        <f>IF(N2836="nulová",J2836,0)</f>
        <v>0</v>
      </c>
      <c r="BJ2836" s="16" t="s">
        <v>88</v>
      </c>
      <c r="BK2836" s="156">
        <f>ROUND(I2836*H2836,2)</f>
        <v>0</v>
      </c>
      <c r="BL2836" s="16" t="s">
        <v>396</v>
      </c>
      <c r="BM2836" s="155" t="s">
        <v>3532</v>
      </c>
    </row>
    <row r="2837" spans="2:65" s="12" customFormat="1" ht="10">
      <c r="B2837" s="157"/>
      <c r="D2837" s="158" t="s">
        <v>328</v>
      </c>
      <c r="E2837" s="159" t="s">
        <v>1</v>
      </c>
      <c r="F2837" s="160" t="s">
        <v>3511</v>
      </c>
      <c r="H2837" s="161">
        <v>399.92399999999998</v>
      </c>
      <c r="I2837" s="162"/>
      <c r="L2837" s="157"/>
      <c r="M2837" s="163"/>
      <c r="T2837" s="164"/>
      <c r="AT2837" s="159" t="s">
        <v>328</v>
      </c>
      <c r="AU2837" s="159" t="s">
        <v>88</v>
      </c>
      <c r="AV2837" s="12" t="s">
        <v>88</v>
      </c>
      <c r="AW2837" s="12" t="s">
        <v>31</v>
      </c>
      <c r="AX2837" s="12" t="s">
        <v>76</v>
      </c>
      <c r="AY2837" s="159" t="s">
        <v>317</v>
      </c>
    </row>
    <row r="2838" spans="2:65" s="12" customFormat="1" ht="10">
      <c r="B2838" s="157"/>
      <c r="D2838" s="158" t="s">
        <v>328</v>
      </c>
      <c r="E2838" s="159" t="s">
        <v>1</v>
      </c>
      <c r="F2838" s="160" t="s">
        <v>3512</v>
      </c>
      <c r="H2838" s="161">
        <v>2.1</v>
      </c>
      <c r="I2838" s="162"/>
      <c r="L2838" s="157"/>
      <c r="M2838" s="163"/>
      <c r="T2838" s="164"/>
      <c r="AT2838" s="159" t="s">
        <v>328</v>
      </c>
      <c r="AU2838" s="159" t="s">
        <v>88</v>
      </c>
      <c r="AV2838" s="12" t="s">
        <v>88</v>
      </c>
      <c r="AW2838" s="12" t="s">
        <v>31</v>
      </c>
      <c r="AX2838" s="12" t="s">
        <v>76</v>
      </c>
      <c r="AY2838" s="159" t="s">
        <v>317</v>
      </c>
    </row>
    <row r="2839" spans="2:65" s="12" customFormat="1" ht="10">
      <c r="B2839" s="157"/>
      <c r="D2839" s="158" t="s">
        <v>328</v>
      </c>
      <c r="E2839" s="159" t="s">
        <v>1</v>
      </c>
      <c r="F2839" s="160" t="s">
        <v>3513</v>
      </c>
      <c r="H2839" s="161">
        <v>2.0499999999999998</v>
      </c>
      <c r="I2839" s="162"/>
      <c r="L2839" s="157"/>
      <c r="M2839" s="163"/>
      <c r="T2839" s="164"/>
      <c r="AT2839" s="159" t="s">
        <v>328</v>
      </c>
      <c r="AU2839" s="159" t="s">
        <v>88</v>
      </c>
      <c r="AV2839" s="12" t="s">
        <v>88</v>
      </c>
      <c r="AW2839" s="12" t="s">
        <v>31</v>
      </c>
      <c r="AX2839" s="12" t="s">
        <v>76</v>
      </c>
      <c r="AY2839" s="159" t="s">
        <v>317</v>
      </c>
    </row>
    <row r="2840" spans="2:65" s="12" customFormat="1" ht="10">
      <c r="B2840" s="157"/>
      <c r="D2840" s="158" t="s">
        <v>328</v>
      </c>
      <c r="E2840" s="159" t="s">
        <v>1</v>
      </c>
      <c r="F2840" s="160" t="s">
        <v>3514</v>
      </c>
      <c r="H2840" s="161">
        <v>2.0499999999999998</v>
      </c>
      <c r="I2840" s="162"/>
      <c r="L2840" s="157"/>
      <c r="M2840" s="163"/>
      <c r="T2840" s="164"/>
      <c r="AT2840" s="159" t="s">
        <v>328</v>
      </c>
      <c r="AU2840" s="159" t="s">
        <v>88</v>
      </c>
      <c r="AV2840" s="12" t="s">
        <v>88</v>
      </c>
      <c r="AW2840" s="12" t="s">
        <v>31</v>
      </c>
      <c r="AX2840" s="12" t="s">
        <v>76</v>
      </c>
      <c r="AY2840" s="159" t="s">
        <v>317</v>
      </c>
    </row>
    <row r="2841" spans="2:65" s="12" customFormat="1" ht="10">
      <c r="B2841" s="157"/>
      <c r="D2841" s="158" t="s">
        <v>328</v>
      </c>
      <c r="E2841" s="159" t="s">
        <v>1</v>
      </c>
      <c r="F2841" s="160" t="s">
        <v>3515</v>
      </c>
      <c r="H2841" s="161">
        <v>162.28800000000001</v>
      </c>
      <c r="I2841" s="162"/>
      <c r="L2841" s="157"/>
      <c r="M2841" s="163"/>
      <c r="T2841" s="164"/>
      <c r="AT2841" s="159" t="s">
        <v>328</v>
      </c>
      <c r="AU2841" s="159" t="s">
        <v>88</v>
      </c>
      <c r="AV2841" s="12" t="s">
        <v>88</v>
      </c>
      <c r="AW2841" s="12" t="s">
        <v>31</v>
      </c>
      <c r="AX2841" s="12" t="s">
        <v>76</v>
      </c>
      <c r="AY2841" s="159" t="s">
        <v>317</v>
      </c>
    </row>
    <row r="2842" spans="2:65" s="12" customFormat="1" ht="10">
      <c r="B2842" s="157"/>
      <c r="D2842" s="158" t="s">
        <v>328</v>
      </c>
      <c r="E2842" s="159" t="s">
        <v>1</v>
      </c>
      <c r="F2842" s="160" t="s">
        <v>3516</v>
      </c>
      <c r="H2842" s="161">
        <v>23.184000000000001</v>
      </c>
      <c r="I2842" s="162"/>
      <c r="L2842" s="157"/>
      <c r="M2842" s="163"/>
      <c r="T2842" s="164"/>
      <c r="AT2842" s="159" t="s">
        <v>328</v>
      </c>
      <c r="AU2842" s="159" t="s">
        <v>88</v>
      </c>
      <c r="AV2842" s="12" t="s">
        <v>88</v>
      </c>
      <c r="AW2842" s="12" t="s">
        <v>31</v>
      </c>
      <c r="AX2842" s="12" t="s">
        <v>76</v>
      </c>
      <c r="AY2842" s="159" t="s">
        <v>317</v>
      </c>
    </row>
    <row r="2843" spans="2:65" s="12" customFormat="1" ht="10">
      <c r="B2843" s="157"/>
      <c r="D2843" s="158" t="s">
        <v>328</v>
      </c>
      <c r="E2843" s="159" t="s">
        <v>1</v>
      </c>
      <c r="F2843" s="160" t="s">
        <v>3517</v>
      </c>
      <c r="H2843" s="161">
        <v>28.98</v>
      </c>
      <c r="I2843" s="162"/>
      <c r="L2843" s="157"/>
      <c r="M2843" s="163"/>
      <c r="T2843" s="164"/>
      <c r="AT2843" s="159" t="s">
        <v>328</v>
      </c>
      <c r="AU2843" s="159" t="s">
        <v>88</v>
      </c>
      <c r="AV2843" s="12" t="s">
        <v>88</v>
      </c>
      <c r="AW2843" s="12" t="s">
        <v>31</v>
      </c>
      <c r="AX2843" s="12" t="s">
        <v>76</v>
      </c>
      <c r="AY2843" s="159" t="s">
        <v>317</v>
      </c>
    </row>
    <row r="2844" spans="2:65" s="13" customFormat="1" ht="10">
      <c r="B2844" s="165"/>
      <c r="D2844" s="158" t="s">
        <v>328</v>
      </c>
      <c r="E2844" s="166" t="s">
        <v>1</v>
      </c>
      <c r="F2844" s="167" t="s">
        <v>3518</v>
      </c>
      <c r="H2844" s="168">
        <v>620.57600000000002</v>
      </c>
      <c r="I2844" s="169"/>
      <c r="L2844" s="165"/>
      <c r="M2844" s="170"/>
      <c r="T2844" s="171"/>
      <c r="AT2844" s="166" t="s">
        <v>328</v>
      </c>
      <c r="AU2844" s="166" t="s">
        <v>88</v>
      </c>
      <c r="AV2844" s="13" t="s">
        <v>92</v>
      </c>
      <c r="AW2844" s="13" t="s">
        <v>31</v>
      </c>
      <c r="AX2844" s="13" t="s">
        <v>76</v>
      </c>
      <c r="AY2844" s="166" t="s">
        <v>317</v>
      </c>
    </row>
    <row r="2845" spans="2:65" s="14" customFormat="1" ht="10">
      <c r="B2845" s="172"/>
      <c r="D2845" s="158" t="s">
        <v>328</v>
      </c>
      <c r="E2845" s="173" t="s">
        <v>1</v>
      </c>
      <c r="F2845" s="174" t="s">
        <v>332</v>
      </c>
      <c r="H2845" s="175">
        <v>620.57600000000002</v>
      </c>
      <c r="I2845" s="176"/>
      <c r="L2845" s="172"/>
      <c r="M2845" s="177"/>
      <c r="T2845" s="178"/>
      <c r="AT2845" s="173" t="s">
        <v>328</v>
      </c>
      <c r="AU2845" s="173" t="s">
        <v>88</v>
      </c>
      <c r="AV2845" s="14" t="s">
        <v>323</v>
      </c>
      <c r="AW2845" s="14" t="s">
        <v>31</v>
      </c>
      <c r="AX2845" s="14" t="s">
        <v>83</v>
      </c>
      <c r="AY2845" s="173" t="s">
        <v>317</v>
      </c>
    </row>
    <row r="2846" spans="2:65" s="12" customFormat="1" ht="10">
      <c r="B2846" s="157"/>
      <c r="D2846" s="158" t="s">
        <v>328</v>
      </c>
      <c r="F2846" s="160" t="s">
        <v>3533</v>
      </c>
      <c r="H2846" s="161">
        <v>682.63400000000001</v>
      </c>
      <c r="I2846" s="162"/>
      <c r="L2846" s="157"/>
      <c r="M2846" s="163"/>
      <c r="T2846" s="164"/>
      <c r="AT2846" s="159" t="s">
        <v>328</v>
      </c>
      <c r="AU2846" s="159" t="s">
        <v>88</v>
      </c>
      <c r="AV2846" s="12" t="s">
        <v>88</v>
      </c>
      <c r="AW2846" s="12" t="s">
        <v>3</v>
      </c>
      <c r="AX2846" s="12" t="s">
        <v>83</v>
      </c>
      <c r="AY2846" s="159" t="s">
        <v>317</v>
      </c>
    </row>
    <row r="2847" spans="2:65" s="1" customFormat="1" ht="24.15" customHeight="1">
      <c r="B2847" s="142"/>
      <c r="C2847" s="143" t="s">
        <v>3534</v>
      </c>
      <c r="D2847" s="200" t="s">
        <v>319</v>
      </c>
      <c r="E2847" s="144" t="s">
        <v>3535</v>
      </c>
      <c r="F2847" s="145" t="s">
        <v>3536</v>
      </c>
      <c r="G2847" s="146" t="s">
        <v>444</v>
      </c>
      <c r="H2847" s="147">
        <v>16.68</v>
      </c>
      <c r="I2847" s="148"/>
      <c r="J2847" s="149">
        <f>ROUND(I2847*H2847,2)</f>
        <v>0</v>
      </c>
      <c r="K2847" s="150"/>
      <c r="L2847" s="31"/>
      <c r="M2847" s="151" t="s">
        <v>1</v>
      </c>
      <c r="N2847" s="152" t="s">
        <v>42</v>
      </c>
      <c r="P2847" s="153">
        <f>O2847*H2847</f>
        <v>0</v>
      </c>
      <c r="Q2847" s="153">
        <v>2.1359999999999999E-5</v>
      </c>
      <c r="R2847" s="153">
        <f>Q2847*H2847</f>
        <v>3.5628479999999995E-4</v>
      </c>
      <c r="S2847" s="153">
        <v>0</v>
      </c>
      <c r="T2847" s="154">
        <f>S2847*H2847</f>
        <v>0</v>
      </c>
      <c r="AR2847" s="155" t="s">
        <v>396</v>
      </c>
      <c r="AT2847" s="155" t="s">
        <v>319</v>
      </c>
      <c r="AU2847" s="155" t="s">
        <v>88</v>
      </c>
      <c r="AY2847" s="16" t="s">
        <v>317</v>
      </c>
      <c r="BE2847" s="156">
        <f>IF(N2847="základná",J2847,0)</f>
        <v>0</v>
      </c>
      <c r="BF2847" s="156">
        <f>IF(N2847="znížená",J2847,0)</f>
        <v>0</v>
      </c>
      <c r="BG2847" s="156">
        <f>IF(N2847="zákl. prenesená",J2847,0)</f>
        <v>0</v>
      </c>
      <c r="BH2847" s="156">
        <f>IF(N2847="zníž. prenesená",J2847,0)</f>
        <v>0</v>
      </c>
      <c r="BI2847" s="156">
        <f>IF(N2847="nulová",J2847,0)</f>
        <v>0</v>
      </c>
      <c r="BJ2847" s="16" t="s">
        <v>88</v>
      </c>
      <c r="BK2847" s="156">
        <f>ROUND(I2847*H2847,2)</f>
        <v>0</v>
      </c>
      <c r="BL2847" s="16" t="s">
        <v>396</v>
      </c>
      <c r="BM2847" s="155" t="s">
        <v>3537</v>
      </c>
    </row>
    <row r="2848" spans="2:65" s="12" customFormat="1" ht="10">
      <c r="B2848" s="157"/>
      <c r="D2848" s="158" t="s">
        <v>328</v>
      </c>
      <c r="E2848" s="159" t="s">
        <v>1</v>
      </c>
      <c r="F2848" s="160" t="s">
        <v>3538</v>
      </c>
      <c r="H2848" s="161">
        <v>1.2</v>
      </c>
      <c r="I2848" s="162"/>
      <c r="L2848" s="157"/>
      <c r="M2848" s="163"/>
      <c r="T2848" s="164"/>
      <c r="AT2848" s="159" t="s">
        <v>328</v>
      </c>
      <c r="AU2848" s="159" t="s">
        <v>88</v>
      </c>
      <c r="AV2848" s="12" t="s">
        <v>88</v>
      </c>
      <c r="AW2848" s="12" t="s">
        <v>31</v>
      </c>
      <c r="AX2848" s="12" t="s">
        <v>76</v>
      </c>
      <c r="AY2848" s="159" t="s">
        <v>317</v>
      </c>
    </row>
    <row r="2849" spans="2:65" s="12" customFormat="1" ht="10">
      <c r="B2849" s="157"/>
      <c r="D2849" s="158" t="s">
        <v>328</v>
      </c>
      <c r="E2849" s="159" t="s">
        <v>1</v>
      </c>
      <c r="F2849" s="160" t="s">
        <v>3539</v>
      </c>
      <c r="H2849" s="161">
        <v>2.64</v>
      </c>
      <c r="I2849" s="162"/>
      <c r="L2849" s="157"/>
      <c r="M2849" s="163"/>
      <c r="T2849" s="164"/>
      <c r="AT2849" s="159" t="s">
        <v>328</v>
      </c>
      <c r="AU2849" s="159" t="s">
        <v>88</v>
      </c>
      <c r="AV2849" s="12" t="s">
        <v>88</v>
      </c>
      <c r="AW2849" s="12" t="s">
        <v>31</v>
      </c>
      <c r="AX2849" s="12" t="s">
        <v>76</v>
      </c>
      <c r="AY2849" s="159" t="s">
        <v>317</v>
      </c>
    </row>
    <row r="2850" spans="2:65" s="12" customFormat="1" ht="10">
      <c r="B2850" s="157"/>
      <c r="D2850" s="158" t="s">
        <v>328</v>
      </c>
      <c r="E2850" s="159" t="s">
        <v>1</v>
      </c>
      <c r="F2850" s="160" t="s">
        <v>3540</v>
      </c>
      <c r="H2850" s="161">
        <v>1.56</v>
      </c>
      <c r="I2850" s="162"/>
      <c r="L2850" s="157"/>
      <c r="M2850" s="163"/>
      <c r="T2850" s="164"/>
      <c r="AT2850" s="159" t="s">
        <v>328</v>
      </c>
      <c r="AU2850" s="159" t="s">
        <v>88</v>
      </c>
      <c r="AV2850" s="12" t="s">
        <v>88</v>
      </c>
      <c r="AW2850" s="12" t="s">
        <v>31</v>
      </c>
      <c r="AX2850" s="12" t="s">
        <v>76</v>
      </c>
      <c r="AY2850" s="159" t="s">
        <v>317</v>
      </c>
    </row>
    <row r="2851" spans="2:65" s="12" customFormat="1" ht="10">
      <c r="B2851" s="157"/>
      <c r="D2851" s="158" t="s">
        <v>328</v>
      </c>
      <c r="E2851" s="159" t="s">
        <v>1</v>
      </c>
      <c r="F2851" s="160" t="s">
        <v>3541</v>
      </c>
      <c r="H2851" s="161">
        <v>9.24</v>
      </c>
      <c r="I2851" s="162"/>
      <c r="L2851" s="157"/>
      <c r="M2851" s="163"/>
      <c r="T2851" s="164"/>
      <c r="AT2851" s="159" t="s">
        <v>328</v>
      </c>
      <c r="AU2851" s="159" t="s">
        <v>88</v>
      </c>
      <c r="AV2851" s="12" t="s">
        <v>88</v>
      </c>
      <c r="AW2851" s="12" t="s">
        <v>31</v>
      </c>
      <c r="AX2851" s="12" t="s">
        <v>76</v>
      </c>
      <c r="AY2851" s="159" t="s">
        <v>317</v>
      </c>
    </row>
    <row r="2852" spans="2:65" s="12" customFormat="1" ht="10">
      <c r="B2852" s="157"/>
      <c r="D2852" s="158" t="s">
        <v>328</v>
      </c>
      <c r="E2852" s="159" t="s">
        <v>1</v>
      </c>
      <c r="F2852" s="160" t="s">
        <v>3542</v>
      </c>
      <c r="H2852" s="161">
        <v>0.96</v>
      </c>
      <c r="I2852" s="162"/>
      <c r="L2852" s="157"/>
      <c r="M2852" s="163"/>
      <c r="T2852" s="164"/>
      <c r="AT2852" s="159" t="s">
        <v>328</v>
      </c>
      <c r="AU2852" s="159" t="s">
        <v>88</v>
      </c>
      <c r="AV2852" s="12" t="s">
        <v>88</v>
      </c>
      <c r="AW2852" s="12" t="s">
        <v>31</v>
      </c>
      <c r="AX2852" s="12" t="s">
        <v>76</v>
      </c>
      <c r="AY2852" s="159" t="s">
        <v>317</v>
      </c>
    </row>
    <row r="2853" spans="2:65" s="12" customFormat="1" ht="10">
      <c r="B2853" s="157"/>
      <c r="D2853" s="158" t="s">
        <v>328</v>
      </c>
      <c r="E2853" s="159" t="s">
        <v>1</v>
      </c>
      <c r="F2853" s="160" t="s">
        <v>3543</v>
      </c>
      <c r="H2853" s="161">
        <v>1.08</v>
      </c>
      <c r="I2853" s="162"/>
      <c r="L2853" s="157"/>
      <c r="M2853" s="163"/>
      <c r="T2853" s="164"/>
      <c r="AT2853" s="159" t="s">
        <v>328</v>
      </c>
      <c r="AU2853" s="159" t="s">
        <v>88</v>
      </c>
      <c r="AV2853" s="12" t="s">
        <v>88</v>
      </c>
      <c r="AW2853" s="12" t="s">
        <v>31</v>
      </c>
      <c r="AX2853" s="12" t="s">
        <v>76</v>
      </c>
      <c r="AY2853" s="159" t="s">
        <v>317</v>
      </c>
    </row>
    <row r="2854" spans="2:65" s="13" customFormat="1" ht="10">
      <c r="B2854" s="165"/>
      <c r="D2854" s="158" t="s">
        <v>328</v>
      </c>
      <c r="E2854" s="166" t="s">
        <v>1</v>
      </c>
      <c r="F2854" s="167" t="s">
        <v>331</v>
      </c>
      <c r="H2854" s="168">
        <v>16.68</v>
      </c>
      <c r="I2854" s="169"/>
      <c r="L2854" s="165"/>
      <c r="M2854" s="170"/>
      <c r="T2854" s="171"/>
      <c r="AT2854" s="166" t="s">
        <v>328</v>
      </c>
      <c r="AU2854" s="166" t="s">
        <v>88</v>
      </c>
      <c r="AV2854" s="13" t="s">
        <v>92</v>
      </c>
      <c r="AW2854" s="13" t="s">
        <v>31</v>
      </c>
      <c r="AX2854" s="13" t="s">
        <v>76</v>
      </c>
      <c r="AY2854" s="166" t="s">
        <v>317</v>
      </c>
    </row>
    <row r="2855" spans="2:65" s="14" customFormat="1" ht="10">
      <c r="B2855" s="172"/>
      <c r="D2855" s="158" t="s">
        <v>328</v>
      </c>
      <c r="E2855" s="173" t="s">
        <v>1</v>
      </c>
      <c r="F2855" s="174" t="s">
        <v>332</v>
      </c>
      <c r="H2855" s="175">
        <v>16.68</v>
      </c>
      <c r="I2855" s="176"/>
      <c r="L2855" s="172"/>
      <c r="M2855" s="177"/>
      <c r="T2855" s="178"/>
      <c r="AT2855" s="173" t="s">
        <v>328</v>
      </c>
      <c r="AU2855" s="173" t="s">
        <v>88</v>
      </c>
      <c r="AV2855" s="14" t="s">
        <v>323</v>
      </c>
      <c r="AW2855" s="14" t="s">
        <v>31</v>
      </c>
      <c r="AX2855" s="14" t="s">
        <v>83</v>
      </c>
      <c r="AY2855" s="173" t="s">
        <v>317</v>
      </c>
    </row>
    <row r="2856" spans="2:65" s="1" customFormat="1" ht="37.75" customHeight="1">
      <c r="B2856" s="142"/>
      <c r="C2856" s="179" t="s">
        <v>3544</v>
      </c>
      <c r="D2856" s="201" t="s">
        <v>454</v>
      </c>
      <c r="E2856" s="180" t="s">
        <v>3545</v>
      </c>
      <c r="F2856" s="181" t="s">
        <v>3546</v>
      </c>
      <c r="G2856" s="182" t="s">
        <v>444</v>
      </c>
      <c r="H2856" s="183">
        <v>1.32</v>
      </c>
      <c r="I2856" s="184"/>
      <c r="J2856" s="185">
        <f>ROUND(I2856*H2856,2)</f>
        <v>0</v>
      </c>
      <c r="K2856" s="186"/>
      <c r="L2856" s="187"/>
      <c r="M2856" s="188" t="s">
        <v>1</v>
      </c>
      <c r="N2856" s="189" t="s">
        <v>42</v>
      </c>
      <c r="P2856" s="153">
        <f>O2856*H2856</f>
        <v>0</v>
      </c>
      <c r="Q2856" s="153">
        <v>1.17E-2</v>
      </c>
      <c r="R2856" s="153">
        <f>Q2856*H2856</f>
        <v>1.5444000000000001E-2</v>
      </c>
      <c r="S2856" s="153">
        <v>0</v>
      </c>
      <c r="T2856" s="154">
        <f>S2856*H2856</f>
        <v>0</v>
      </c>
      <c r="AR2856" s="155" t="s">
        <v>481</v>
      </c>
      <c r="AT2856" s="155" t="s">
        <v>454</v>
      </c>
      <c r="AU2856" s="155" t="s">
        <v>88</v>
      </c>
      <c r="AY2856" s="16" t="s">
        <v>317</v>
      </c>
      <c r="BE2856" s="156">
        <f>IF(N2856="základná",J2856,0)</f>
        <v>0</v>
      </c>
      <c r="BF2856" s="156">
        <f>IF(N2856="znížená",J2856,0)</f>
        <v>0</v>
      </c>
      <c r="BG2856" s="156">
        <f>IF(N2856="zákl. prenesená",J2856,0)</f>
        <v>0</v>
      </c>
      <c r="BH2856" s="156">
        <f>IF(N2856="zníž. prenesená",J2856,0)</f>
        <v>0</v>
      </c>
      <c r="BI2856" s="156">
        <f>IF(N2856="nulová",J2856,0)</f>
        <v>0</v>
      </c>
      <c r="BJ2856" s="16" t="s">
        <v>88</v>
      </c>
      <c r="BK2856" s="156">
        <f>ROUND(I2856*H2856,2)</f>
        <v>0</v>
      </c>
      <c r="BL2856" s="16" t="s">
        <v>396</v>
      </c>
      <c r="BM2856" s="155" t="s">
        <v>3547</v>
      </c>
    </row>
    <row r="2857" spans="2:65" s="12" customFormat="1" ht="10">
      <c r="B2857" s="157"/>
      <c r="D2857" s="158" t="s">
        <v>328</v>
      </c>
      <c r="E2857" s="159" t="s">
        <v>1</v>
      </c>
      <c r="F2857" s="160" t="s">
        <v>3548</v>
      </c>
      <c r="H2857" s="161">
        <v>1.2</v>
      </c>
      <c r="I2857" s="162"/>
      <c r="L2857" s="157"/>
      <c r="M2857" s="163"/>
      <c r="T2857" s="164"/>
      <c r="AT2857" s="159" t="s">
        <v>328</v>
      </c>
      <c r="AU2857" s="159" t="s">
        <v>88</v>
      </c>
      <c r="AV2857" s="12" t="s">
        <v>88</v>
      </c>
      <c r="AW2857" s="12" t="s">
        <v>31</v>
      </c>
      <c r="AX2857" s="12" t="s">
        <v>76</v>
      </c>
      <c r="AY2857" s="159" t="s">
        <v>317</v>
      </c>
    </row>
    <row r="2858" spans="2:65" s="13" customFormat="1" ht="10">
      <c r="B2858" s="165"/>
      <c r="D2858" s="158" t="s">
        <v>328</v>
      </c>
      <c r="E2858" s="166" t="s">
        <v>1</v>
      </c>
      <c r="F2858" s="167" t="s">
        <v>331</v>
      </c>
      <c r="H2858" s="168">
        <v>1.2</v>
      </c>
      <c r="I2858" s="169"/>
      <c r="L2858" s="165"/>
      <c r="M2858" s="170"/>
      <c r="T2858" s="171"/>
      <c r="AT2858" s="166" t="s">
        <v>328</v>
      </c>
      <c r="AU2858" s="166" t="s">
        <v>88</v>
      </c>
      <c r="AV2858" s="13" t="s">
        <v>92</v>
      </c>
      <c r="AW2858" s="13" t="s">
        <v>31</v>
      </c>
      <c r="AX2858" s="13" t="s">
        <v>76</v>
      </c>
      <c r="AY2858" s="166" t="s">
        <v>317</v>
      </c>
    </row>
    <row r="2859" spans="2:65" s="14" customFormat="1" ht="10">
      <c r="B2859" s="172"/>
      <c r="D2859" s="158" t="s">
        <v>328</v>
      </c>
      <c r="E2859" s="173" t="s">
        <v>1</v>
      </c>
      <c r="F2859" s="174" t="s">
        <v>332</v>
      </c>
      <c r="H2859" s="175">
        <v>1.2</v>
      </c>
      <c r="I2859" s="176"/>
      <c r="L2859" s="172"/>
      <c r="M2859" s="177"/>
      <c r="T2859" s="178"/>
      <c r="AT2859" s="173" t="s">
        <v>328</v>
      </c>
      <c r="AU2859" s="173" t="s">
        <v>88</v>
      </c>
      <c r="AV2859" s="14" t="s">
        <v>323</v>
      </c>
      <c r="AW2859" s="14" t="s">
        <v>31</v>
      </c>
      <c r="AX2859" s="14" t="s">
        <v>83</v>
      </c>
      <c r="AY2859" s="173" t="s">
        <v>317</v>
      </c>
    </row>
    <row r="2860" spans="2:65" s="12" customFormat="1" ht="10">
      <c r="B2860" s="157"/>
      <c r="D2860" s="158" t="s">
        <v>328</v>
      </c>
      <c r="F2860" s="160" t="s">
        <v>3549</v>
      </c>
      <c r="H2860" s="161">
        <v>1.32</v>
      </c>
      <c r="I2860" s="162"/>
      <c r="L2860" s="157"/>
      <c r="M2860" s="163"/>
      <c r="T2860" s="164"/>
      <c r="AT2860" s="159" t="s">
        <v>328</v>
      </c>
      <c r="AU2860" s="159" t="s">
        <v>88</v>
      </c>
      <c r="AV2860" s="12" t="s">
        <v>88</v>
      </c>
      <c r="AW2860" s="12" t="s">
        <v>3</v>
      </c>
      <c r="AX2860" s="12" t="s">
        <v>83</v>
      </c>
      <c r="AY2860" s="159" t="s">
        <v>317</v>
      </c>
    </row>
    <row r="2861" spans="2:65" s="1" customFormat="1" ht="37.75" customHeight="1">
      <c r="B2861" s="142"/>
      <c r="C2861" s="179" t="s">
        <v>3550</v>
      </c>
      <c r="D2861" s="201" t="s">
        <v>454</v>
      </c>
      <c r="E2861" s="180" t="s">
        <v>3551</v>
      </c>
      <c r="F2861" s="181" t="s">
        <v>3552</v>
      </c>
      <c r="G2861" s="182" t="s">
        <v>444</v>
      </c>
      <c r="H2861" s="183">
        <v>2.9039999999999999</v>
      </c>
      <c r="I2861" s="184"/>
      <c r="J2861" s="185">
        <f>ROUND(I2861*H2861,2)</f>
        <v>0</v>
      </c>
      <c r="K2861" s="186"/>
      <c r="L2861" s="187"/>
      <c r="M2861" s="188" t="s">
        <v>1</v>
      </c>
      <c r="N2861" s="189" t="s">
        <v>42</v>
      </c>
      <c r="P2861" s="153">
        <f>O2861*H2861</f>
        <v>0</v>
      </c>
      <c r="Q2861" s="153">
        <v>1.17E-2</v>
      </c>
      <c r="R2861" s="153">
        <f>Q2861*H2861</f>
        <v>3.3976800000000001E-2</v>
      </c>
      <c r="S2861" s="153">
        <v>0</v>
      </c>
      <c r="T2861" s="154">
        <f>S2861*H2861</f>
        <v>0</v>
      </c>
      <c r="AR2861" s="155" t="s">
        <v>481</v>
      </c>
      <c r="AT2861" s="155" t="s">
        <v>454</v>
      </c>
      <c r="AU2861" s="155" t="s">
        <v>88</v>
      </c>
      <c r="AY2861" s="16" t="s">
        <v>317</v>
      </c>
      <c r="BE2861" s="156">
        <f>IF(N2861="základná",J2861,0)</f>
        <v>0</v>
      </c>
      <c r="BF2861" s="156">
        <f>IF(N2861="znížená",J2861,0)</f>
        <v>0</v>
      </c>
      <c r="BG2861" s="156">
        <f>IF(N2861="zákl. prenesená",J2861,0)</f>
        <v>0</v>
      </c>
      <c r="BH2861" s="156">
        <f>IF(N2861="zníž. prenesená",J2861,0)</f>
        <v>0</v>
      </c>
      <c r="BI2861" s="156">
        <f>IF(N2861="nulová",J2861,0)</f>
        <v>0</v>
      </c>
      <c r="BJ2861" s="16" t="s">
        <v>88</v>
      </c>
      <c r="BK2861" s="156">
        <f>ROUND(I2861*H2861,2)</f>
        <v>0</v>
      </c>
      <c r="BL2861" s="16" t="s">
        <v>396</v>
      </c>
      <c r="BM2861" s="155" t="s">
        <v>3553</v>
      </c>
    </row>
    <row r="2862" spans="2:65" s="12" customFormat="1" ht="10">
      <c r="B2862" s="157"/>
      <c r="D2862" s="158" t="s">
        <v>328</v>
      </c>
      <c r="E2862" s="159" t="s">
        <v>1</v>
      </c>
      <c r="F2862" s="160" t="s">
        <v>3554</v>
      </c>
      <c r="H2862" s="161">
        <v>2.64</v>
      </c>
      <c r="I2862" s="162"/>
      <c r="L2862" s="157"/>
      <c r="M2862" s="163"/>
      <c r="T2862" s="164"/>
      <c r="AT2862" s="159" t="s">
        <v>328</v>
      </c>
      <c r="AU2862" s="159" t="s">
        <v>88</v>
      </c>
      <c r="AV2862" s="12" t="s">
        <v>88</v>
      </c>
      <c r="AW2862" s="12" t="s">
        <v>31</v>
      </c>
      <c r="AX2862" s="12" t="s">
        <v>76</v>
      </c>
      <c r="AY2862" s="159" t="s">
        <v>317</v>
      </c>
    </row>
    <row r="2863" spans="2:65" s="13" customFormat="1" ht="10">
      <c r="B2863" s="165"/>
      <c r="D2863" s="158" t="s">
        <v>328</v>
      </c>
      <c r="E2863" s="166" t="s">
        <v>1</v>
      </c>
      <c r="F2863" s="167" t="s">
        <v>331</v>
      </c>
      <c r="H2863" s="168">
        <v>2.64</v>
      </c>
      <c r="I2863" s="169"/>
      <c r="L2863" s="165"/>
      <c r="M2863" s="170"/>
      <c r="T2863" s="171"/>
      <c r="AT2863" s="166" t="s">
        <v>328</v>
      </c>
      <c r="AU2863" s="166" t="s">
        <v>88</v>
      </c>
      <c r="AV2863" s="13" t="s">
        <v>92</v>
      </c>
      <c r="AW2863" s="13" t="s">
        <v>31</v>
      </c>
      <c r="AX2863" s="13" t="s">
        <v>76</v>
      </c>
      <c r="AY2863" s="166" t="s">
        <v>317</v>
      </c>
    </row>
    <row r="2864" spans="2:65" s="14" customFormat="1" ht="10">
      <c r="B2864" s="172"/>
      <c r="D2864" s="158" t="s">
        <v>328</v>
      </c>
      <c r="E2864" s="173" t="s">
        <v>1</v>
      </c>
      <c r="F2864" s="174" t="s">
        <v>332</v>
      </c>
      <c r="H2864" s="175">
        <v>2.64</v>
      </c>
      <c r="I2864" s="176"/>
      <c r="L2864" s="172"/>
      <c r="M2864" s="177"/>
      <c r="T2864" s="178"/>
      <c r="AT2864" s="173" t="s">
        <v>328</v>
      </c>
      <c r="AU2864" s="173" t="s">
        <v>88</v>
      </c>
      <c r="AV2864" s="14" t="s">
        <v>323</v>
      </c>
      <c r="AW2864" s="14" t="s">
        <v>31</v>
      </c>
      <c r="AX2864" s="14" t="s">
        <v>83</v>
      </c>
      <c r="AY2864" s="173" t="s">
        <v>317</v>
      </c>
    </row>
    <row r="2865" spans="2:65" s="12" customFormat="1" ht="10">
      <c r="B2865" s="157"/>
      <c r="D2865" s="158" t="s">
        <v>328</v>
      </c>
      <c r="F2865" s="160" t="s">
        <v>3555</v>
      </c>
      <c r="H2865" s="161">
        <v>2.9039999999999999</v>
      </c>
      <c r="I2865" s="162"/>
      <c r="L2865" s="157"/>
      <c r="M2865" s="163"/>
      <c r="T2865" s="164"/>
      <c r="AT2865" s="159" t="s">
        <v>328</v>
      </c>
      <c r="AU2865" s="159" t="s">
        <v>88</v>
      </c>
      <c r="AV2865" s="12" t="s">
        <v>88</v>
      </c>
      <c r="AW2865" s="12" t="s">
        <v>3</v>
      </c>
      <c r="AX2865" s="12" t="s">
        <v>83</v>
      </c>
      <c r="AY2865" s="159" t="s">
        <v>317</v>
      </c>
    </row>
    <row r="2866" spans="2:65" s="1" customFormat="1" ht="37.75" customHeight="1">
      <c r="B2866" s="142"/>
      <c r="C2866" s="179" t="s">
        <v>3556</v>
      </c>
      <c r="D2866" s="201" t="s">
        <v>454</v>
      </c>
      <c r="E2866" s="180" t="s">
        <v>3557</v>
      </c>
      <c r="F2866" s="181" t="s">
        <v>3558</v>
      </c>
      <c r="G2866" s="182" t="s">
        <v>444</v>
      </c>
      <c r="H2866" s="183">
        <v>1.716</v>
      </c>
      <c r="I2866" s="184"/>
      <c r="J2866" s="185">
        <f>ROUND(I2866*H2866,2)</f>
        <v>0</v>
      </c>
      <c r="K2866" s="186"/>
      <c r="L2866" s="187"/>
      <c r="M2866" s="188" t="s">
        <v>1</v>
      </c>
      <c r="N2866" s="189" t="s">
        <v>42</v>
      </c>
      <c r="P2866" s="153">
        <f>O2866*H2866</f>
        <v>0</v>
      </c>
      <c r="Q2866" s="153">
        <v>1.17E-2</v>
      </c>
      <c r="R2866" s="153">
        <f>Q2866*H2866</f>
        <v>2.00772E-2</v>
      </c>
      <c r="S2866" s="153">
        <v>0</v>
      </c>
      <c r="T2866" s="154">
        <f>S2866*H2866</f>
        <v>0</v>
      </c>
      <c r="AR2866" s="155" t="s">
        <v>481</v>
      </c>
      <c r="AT2866" s="155" t="s">
        <v>454</v>
      </c>
      <c r="AU2866" s="155" t="s">
        <v>88</v>
      </c>
      <c r="AY2866" s="16" t="s">
        <v>317</v>
      </c>
      <c r="BE2866" s="156">
        <f>IF(N2866="základná",J2866,0)</f>
        <v>0</v>
      </c>
      <c r="BF2866" s="156">
        <f>IF(N2866="znížená",J2866,0)</f>
        <v>0</v>
      </c>
      <c r="BG2866" s="156">
        <f>IF(N2866="zákl. prenesená",J2866,0)</f>
        <v>0</v>
      </c>
      <c r="BH2866" s="156">
        <f>IF(N2866="zníž. prenesená",J2866,0)</f>
        <v>0</v>
      </c>
      <c r="BI2866" s="156">
        <f>IF(N2866="nulová",J2866,0)</f>
        <v>0</v>
      </c>
      <c r="BJ2866" s="16" t="s">
        <v>88</v>
      </c>
      <c r="BK2866" s="156">
        <f>ROUND(I2866*H2866,2)</f>
        <v>0</v>
      </c>
      <c r="BL2866" s="16" t="s">
        <v>396</v>
      </c>
      <c r="BM2866" s="155" t="s">
        <v>3559</v>
      </c>
    </row>
    <row r="2867" spans="2:65" s="12" customFormat="1" ht="10">
      <c r="B2867" s="157"/>
      <c r="D2867" s="158" t="s">
        <v>328</v>
      </c>
      <c r="E2867" s="159" t="s">
        <v>1</v>
      </c>
      <c r="F2867" s="160" t="s">
        <v>3560</v>
      </c>
      <c r="H2867" s="161">
        <v>1.56</v>
      </c>
      <c r="I2867" s="162"/>
      <c r="L2867" s="157"/>
      <c r="M2867" s="163"/>
      <c r="T2867" s="164"/>
      <c r="AT2867" s="159" t="s">
        <v>328</v>
      </c>
      <c r="AU2867" s="159" t="s">
        <v>88</v>
      </c>
      <c r="AV2867" s="12" t="s">
        <v>88</v>
      </c>
      <c r="AW2867" s="12" t="s">
        <v>31</v>
      </c>
      <c r="AX2867" s="12" t="s">
        <v>76</v>
      </c>
      <c r="AY2867" s="159" t="s">
        <v>317</v>
      </c>
    </row>
    <row r="2868" spans="2:65" s="13" customFormat="1" ht="10">
      <c r="B2868" s="165"/>
      <c r="D2868" s="158" t="s">
        <v>328</v>
      </c>
      <c r="E2868" s="166" t="s">
        <v>1</v>
      </c>
      <c r="F2868" s="167" t="s">
        <v>331</v>
      </c>
      <c r="H2868" s="168">
        <v>1.56</v>
      </c>
      <c r="I2868" s="169"/>
      <c r="L2868" s="165"/>
      <c r="M2868" s="170"/>
      <c r="T2868" s="171"/>
      <c r="AT2868" s="166" t="s">
        <v>328</v>
      </c>
      <c r="AU2868" s="166" t="s">
        <v>88</v>
      </c>
      <c r="AV2868" s="13" t="s">
        <v>92</v>
      </c>
      <c r="AW2868" s="13" t="s">
        <v>31</v>
      </c>
      <c r="AX2868" s="13" t="s">
        <v>76</v>
      </c>
      <c r="AY2868" s="166" t="s">
        <v>317</v>
      </c>
    </row>
    <row r="2869" spans="2:65" s="14" customFormat="1" ht="10">
      <c r="B2869" s="172"/>
      <c r="D2869" s="158" t="s">
        <v>328</v>
      </c>
      <c r="E2869" s="173" t="s">
        <v>1</v>
      </c>
      <c r="F2869" s="174" t="s">
        <v>332</v>
      </c>
      <c r="H2869" s="175">
        <v>1.56</v>
      </c>
      <c r="I2869" s="176"/>
      <c r="L2869" s="172"/>
      <c r="M2869" s="177"/>
      <c r="T2869" s="178"/>
      <c r="AT2869" s="173" t="s">
        <v>328</v>
      </c>
      <c r="AU2869" s="173" t="s">
        <v>88</v>
      </c>
      <c r="AV2869" s="14" t="s">
        <v>323</v>
      </c>
      <c r="AW2869" s="14" t="s">
        <v>31</v>
      </c>
      <c r="AX2869" s="14" t="s">
        <v>83</v>
      </c>
      <c r="AY2869" s="173" t="s">
        <v>317</v>
      </c>
    </row>
    <row r="2870" spans="2:65" s="12" customFormat="1" ht="10">
      <c r="B2870" s="157"/>
      <c r="D2870" s="158" t="s">
        <v>328</v>
      </c>
      <c r="F2870" s="160" t="s">
        <v>3561</v>
      </c>
      <c r="H2870" s="161">
        <v>1.716</v>
      </c>
      <c r="I2870" s="162"/>
      <c r="L2870" s="157"/>
      <c r="M2870" s="163"/>
      <c r="T2870" s="164"/>
      <c r="AT2870" s="159" t="s">
        <v>328</v>
      </c>
      <c r="AU2870" s="159" t="s">
        <v>88</v>
      </c>
      <c r="AV2870" s="12" t="s">
        <v>88</v>
      </c>
      <c r="AW2870" s="12" t="s">
        <v>3</v>
      </c>
      <c r="AX2870" s="12" t="s">
        <v>83</v>
      </c>
      <c r="AY2870" s="159" t="s">
        <v>317</v>
      </c>
    </row>
    <row r="2871" spans="2:65" s="1" customFormat="1" ht="37.75" customHeight="1">
      <c r="B2871" s="142"/>
      <c r="C2871" s="179" t="s">
        <v>3562</v>
      </c>
      <c r="D2871" s="201" t="s">
        <v>454</v>
      </c>
      <c r="E2871" s="180" t="s">
        <v>3563</v>
      </c>
      <c r="F2871" s="181" t="s">
        <v>3564</v>
      </c>
      <c r="G2871" s="182" t="s">
        <v>444</v>
      </c>
      <c r="H2871" s="183">
        <v>10.164</v>
      </c>
      <c r="I2871" s="184"/>
      <c r="J2871" s="185">
        <f>ROUND(I2871*H2871,2)</f>
        <v>0</v>
      </c>
      <c r="K2871" s="186"/>
      <c r="L2871" s="187"/>
      <c r="M2871" s="188" t="s">
        <v>1</v>
      </c>
      <c r="N2871" s="189" t="s">
        <v>42</v>
      </c>
      <c r="P2871" s="153">
        <f>O2871*H2871</f>
        <v>0</v>
      </c>
      <c r="Q2871" s="153">
        <v>1.17E-2</v>
      </c>
      <c r="R2871" s="153">
        <f>Q2871*H2871</f>
        <v>0.11891880000000001</v>
      </c>
      <c r="S2871" s="153">
        <v>0</v>
      </c>
      <c r="T2871" s="154">
        <f>S2871*H2871</f>
        <v>0</v>
      </c>
      <c r="AR2871" s="155" t="s">
        <v>481</v>
      </c>
      <c r="AT2871" s="155" t="s">
        <v>454</v>
      </c>
      <c r="AU2871" s="155" t="s">
        <v>88</v>
      </c>
      <c r="AY2871" s="16" t="s">
        <v>317</v>
      </c>
      <c r="BE2871" s="156">
        <f>IF(N2871="základná",J2871,0)</f>
        <v>0</v>
      </c>
      <c r="BF2871" s="156">
        <f>IF(N2871="znížená",J2871,0)</f>
        <v>0</v>
      </c>
      <c r="BG2871" s="156">
        <f>IF(N2871="zákl. prenesená",J2871,0)</f>
        <v>0</v>
      </c>
      <c r="BH2871" s="156">
        <f>IF(N2871="zníž. prenesená",J2871,0)</f>
        <v>0</v>
      </c>
      <c r="BI2871" s="156">
        <f>IF(N2871="nulová",J2871,0)</f>
        <v>0</v>
      </c>
      <c r="BJ2871" s="16" t="s">
        <v>88</v>
      </c>
      <c r="BK2871" s="156">
        <f>ROUND(I2871*H2871,2)</f>
        <v>0</v>
      </c>
      <c r="BL2871" s="16" t="s">
        <v>396</v>
      </c>
      <c r="BM2871" s="155" t="s">
        <v>3565</v>
      </c>
    </row>
    <row r="2872" spans="2:65" s="12" customFormat="1" ht="10">
      <c r="B2872" s="157"/>
      <c r="D2872" s="158" t="s">
        <v>328</v>
      </c>
      <c r="E2872" s="159" t="s">
        <v>1</v>
      </c>
      <c r="F2872" s="160" t="s">
        <v>3566</v>
      </c>
      <c r="H2872" s="161">
        <v>9.24</v>
      </c>
      <c r="I2872" s="162"/>
      <c r="L2872" s="157"/>
      <c r="M2872" s="163"/>
      <c r="T2872" s="164"/>
      <c r="AT2872" s="159" t="s">
        <v>328</v>
      </c>
      <c r="AU2872" s="159" t="s">
        <v>88</v>
      </c>
      <c r="AV2872" s="12" t="s">
        <v>88</v>
      </c>
      <c r="AW2872" s="12" t="s">
        <v>31</v>
      </c>
      <c r="AX2872" s="12" t="s">
        <v>76</v>
      </c>
      <c r="AY2872" s="159" t="s">
        <v>317</v>
      </c>
    </row>
    <row r="2873" spans="2:65" s="13" customFormat="1" ht="10">
      <c r="B2873" s="165"/>
      <c r="D2873" s="158" t="s">
        <v>328</v>
      </c>
      <c r="E2873" s="166" t="s">
        <v>1</v>
      </c>
      <c r="F2873" s="167" t="s">
        <v>331</v>
      </c>
      <c r="H2873" s="168">
        <v>9.24</v>
      </c>
      <c r="I2873" s="169"/>
      <c r="L2873" s="165"/>
      <c r="M2873" s="170"/>
      <c r="T2873" s="171"/>
      <c r="AT2873" s="166" t="s">
        <v>328</v>
      </c>
      <c r="AU2873" s="166" t="s">
        <v>88</v>
      </c>
      <c r="AV2873" s="13" t="s">
        <v>92</v>
      </c>
      <c r="AW2873" s="13" t="s">
        <v>31</v>
      </c>
      <c r="AX2873" s="13" t="s">
        <v>76</v>
      </c>
      <c r="AY2873" s="166" t="s">
        <v>317</v>
      </c>
    </row>
    <row r="2874" spans="2:65" s="14" customFormat="1" ht="10">
      <c r="B2874" s="172"/>
      <c r="D2874" s="158" t="s">
        <v>328</v>
      </c>
      <c r="E2874" s="173" t="s">
        <v>1</v>
      </c>
      <c r="F2874" s="174" t="s">
        <v>332</v>
      </c>
      <c r="H2874" s="175">
        <v>9.24</v>
      </c>
      <c r="I2874" s="176"/>
      <c r="L2874" s="172"/>
      <c r="M2874" s="177"/>
      <c r="T2874" s="178"/>
      <c r="AT2874" s="173" t="s">
        <v>328</v>
      </c>
      <c r="AU2874" s="173" t="s">
        <v>88</v>
      </c>
      <c r="AV2874" s="14" t="s">
        <v>323</v>
      </c>
      <c r="AW2874" s="14" t="s">
        <v>31</v>
      </c>
      <c r="AX2874" s="14" t="s">
        <v>83</v>
      </c>
      <c r="AY2874" s="173" t="s">
        <v>317</v>
      </c>
    </row>
    <row r="2875" spans="2:65" s="12" customFormat="1" ht="10">
      <c r="B2875" s="157"/>
      <c r="D2875" s="158" t="s">
        <v>328</v>
      </c>
      <c r="F2875" s="160" t="s">
        <v>3567</v>
      </c>
      <c r="H2875" s="161">
        <v>10.164</v>
      </c>
      <c r="I2875" s="162"/>
      <c r="L2875" s="157"/>
      <c r="M2875" s="163"/>
      <c r="T2875" s="164"/>
      <c r="AT2875" s="159" t="s">
        <v>328</v>
      </c>
      <c r="AU2875" s="159" t="s">
        <v>88</v>
      </c>
      <c r="AV2875" s="12" t="s">
        <v>88</v>
      </c>
      <c r="AW2875" s="12" t="s">
        <v>3</v>
      </c>
      <c r="AX2875" s="12" t="s">
        <v>83</v>
      </c>
      <c r="AY2875" s="159" t="s">
        <v>317</v>
      </c>
    </row>
    <row r="2876" spans="2:65" s="1" customFormat="1" ht="37.75" customHeight="1">
      <c r="B2876" s="142"/>
      <c r="C2876" s="179" t="s">
        <v>3568</v>
      </c>
      <c r="D2876" s="201" t="s">
        <v>454</v>
      </c>
      <c r="E2876" s="180" t="s">
        <v>3569</v>
      </c>
      <c r="F2876" s="181" t="s">
        <v>3570</v>
      </c>
      <c r="G2876" s="182" t="s">
        <v>444</v>
      </c>
      <c r="H2876" s="183">
        <v>1.056</v>
      </c>
      <c r="I2876" s="184"/>
      <c r="J2876" s="185">
        <f>ROUND(I2876*H2876,2)</f>
        <v>0</v>
      </c>
      <c r="K2876" s="186"/>
      <c r="L2876" s="187"/>
      <c r="M2876" s="188" t="s">
        <v>1</v>
      </c>
      <c r="N2876" s="189" t="s">
        <v>42</v>
      </c>
      <c r="P2876" s="153">
        <f>O2876*H2876</f>
        <v>0</v>
      </c>
      <c r="Q2876" s="153">
        <v>1.17E-2</v>
      </c>
      <c r="R2876" s="153">
        <f>Q2876*H2876</f>
        <v>1.23552E-2</v>
      </c>
      <c r="S2876" s="153">
        <v>0</v>
      </c>
      <c r="T2876" s="154">
        <f>S2876*H2876</f>
        <v>0</v>
      </c>
      <c r="AR2876" s="155" t="s">
        <v>481</v>
      </c>
      <c r="AT2876" s="155" t="s">
        <v>454</v>
      </c>
      <c r="AU2876" s="155" t="s">
        <v>88</v>
      </c>
      <c r="AY2876" s="16" t="s">
        <v>317</v>
      </c>
      <c r="BE2876" s="156">
        <f>IF(N2876="základná",J2876,0)</f>
        <v>0</v>
      </c>
      <c r="BF2876" s="156">
        <f>IF(N2876="znížená",J2876,0)</f>
        <v>0</v>
      </c>
      <c r="BG2876" s="156">
        <f>IF(N2876="zákl. prenesená",J2876,0)</f>
        <v>0</v>
      </c>
      <c r="BH2876" s="156">
        <f>IF(N2876="zníž. prenesená",J2876,0)</f>
        <v>0</v>
      </c>
      <c r="BI2876" s="156">
        <f>IF(N2876="nulová",J2876,0)</f>
        <v>0</v>
      </c>
      <c r="BJ2876" s="16" t="s">
        <v>88</v>
      </c>
      <c r="BK2876" s="156">
        <f>ROUND(I2876*H2876,2)</f>
        <v>0</v>
      </c>
      <c r="BL2876" s="16" t="s">
        <v>396</v>
      </c>
      <c r="BM2876" s="155" t="s">
        <v>3571</v>
      </c>
    </row>
    <row r="2877" spans="2:65" s="12" customFormat="1" ht="10">
      <c r="B2877" s="157"/>
      <c r="D2877" s="158" t="s">
        <v>328</v>
      </c>
      <c r="E2877" s="159" t="s">
        <v>1</v>
      </c>
      <c r="F2877" s="160" t="s">
        <v>3572</v>
      </c>
      <c r="H2877" s="161">
        <v>0.96</v>
      </c>
      <c r="I2877" s="162"/>
      <c r="L2877" s="157"/>
      <c r="M2877" s="163"/>
      <c r="T2877" s="164"/>
      <c r="AT2877" s="159" t="s">
        <v>328</v>
      </c>
      <c r="AU2877" s="159" t="s">
        <v>88</v>
      </c>
      <c r="AV2877" s="12" t="s">
        <v>88</v>
      </c>
      <c r="AW2877" s="12" t="s">
        <v>31</v>
      </c>
      <c r="AX2877" s="12" t="s">
        <v>76</v>
      </c>
      <c r="AY2877" s="159" t="s">
        <v>317</v>
      </c>
    </row>
    <row r="2878" spans="2:65" s="13" customFormat="1" ht="10">
      <c r="B2878" s="165"/>
      <c r="D2878" s="158" t="s">
        <v>328</v>
      </c>
      <c r="E2878" s="166" t="s">
        <v>1</v>
      </c>
      <c r="F2878" s="167" t="s">
        <v>331</v>
      </c>
      <c r="H2878" s="168">
        <v>0.96</v>
      </c>
      <c r="I2878" s="169"/>
      <c r="L2878" s="165"/>
      <c r="M2878" s="170"/>
      <c r="T2878" s="171"/>
      <c r="AT2878" s="166" t="s">
        <v>328</v>
      </c>
      <c r="AU2878" s="166" t="s">
        <v>88</v>
      </c>
      <c r="AV2878" s="13" t="s">
        <v>92</v>
      </c>
      <c r="AW2878" s="13" t="s">
        <v>31</v>
      </c>
      <c r="AX2878" s="13" t="s">
        <v>76</v>
      </c>
      <c r="AY2878" s="166" t="s">
        <v>317</v>
      </c>
    </row>
    <row r="2879" spans="2:65" s="14" customFormat="1" ht="10">
      <c r="B2879" s="172"/>
      <c r="D2879" s="158" t="s">
        <v>328</v>
      </c>
      <c r="E2879" s="173" t="s">
        <v>1</v>
      </c>
      <c r="F2879" s="174" t="s">
        <v>332</v>
      </c>
      <c r="H2879" s="175">
        <v>0.96</v>
      </c>
      <c r="I2879" s="176"/>
      <c r="L2879" s="172"/>
      <c r="M2879" s="177"/>
      <c r="T2879" s="178"/>
      <c r="AT2879" s="173" t="s">
        <v>328</v>
      </c>
      <c r="AU2879" s="173" t="s">
        <v>88</v>
      </c>
      <c r="AV2879" s="14" t="s">
        <v>323</v>
      </c>
      <c r="AW2879" s="14" t="s">
        <v>31</v>
      </c>
      <c r="AX2879" s="14" t="s">
        <v>83</v>
      </c>
      <c r="AY2879" s="173" t="s">
        <v>317</v>
      </c>
    </row>
    <row r="2880" spans="2:65" s="12" customFormat="1" ht="10">
      <c r="B2880" s="157"/>
      <c r="D2880" s="158" t="s">
        <v>328</v>
      </c>
      <c r="F2880" s="160" t="s">
        <v>3573</v>
      </c>
      <c r="H2880" s="161">
        <v>1.056</v>
      </c>
      <c r="I2880" s="162"/>
      <c r="L2880" s="157"/>
      <c r="M2880" s="163"/>
      <c r="T2880" s="164"/>
      <c r="AT2880" s="159" t="s">
        <v>328</v>
      </c>
      <c r="AU2880" s="159" t="s">
        <v>88</v>
      </c>
      <c r="AV2880" s="12" t="s">
        <v>88</v>
      </c>
      <c r="AW2880" s="12" t="s">
        <v>3</v>
      </c>
      <c r="AX2880" s="12" t="s">
        <v>83</v>
      </c>
      <c r="AY2880" s="159" t="s">
        <v>317</v>
      </c>
    </row>
    <row r="2881" spans="2:65" s="1" customFormat="1" ht="37.75" customHeight="1">
      <c r="B2881" s="142"/>
      <c r="C2881" s="179" t="s">
        <v>3574</v>
      </c>
      <c r="D2881" s="201" t="s">
        <v>454</v>
      </c>
      <c r="E2881" s="180" t="s">
        <v>3575</v>
      </c>
      <c r="F2881" s="181" t="s">
        <v>3576</v>
      </c>
      <c r="G2881" s="182" t="s">
        <v>444</v>
      </c>
      <c r="H2881" s="183">
        <v>1.1879999999999999</v>
      </c>
      <c r="I2881" s="184"/>
      <c r="J2881" s="185">
        <f>ROUND(I2881*H2881,2)</f>
        <v>0</v>
      </c>
      <c r="K2881" s="186"/>
      <c r="L2881" s="187"/>
      <c r="M2881" s="188" t="s">
        <v>1</v>
      </c>
      <c r="N2881" s="189" t="s">
        <v>42</v>
      </c>
      <c r="P2881" s="153">
        <f>O2881*H2881</f>
        <v>0</v>
      </c>
      <c r="Q2881" s="153">
        <v>1.17E-2</v>
      </c>
      <c r="R2881" s="153">
        <f>Q2881*H2881</f>
        <v>1.38996E-2</v>
      </c>
      <c r="S2881" s="153">
        <v>0</v>
      </c>
      <c r="T2881" s="154">
        <f>S2881*H2881</f>
        <v>0</v>
      </c>
      <c r="AR2881" s="155" t="s">
        <v>481</v>
      </c>
      <c r="AT2881" s="155" t="s">
        <v>454</v>
      </c>
      <c r="AU2881" s="155" t="s">
        <v>88</v>
      </c>
      <c r="AY2881" s="16" t="s">
        <v>317</v>
      </c>
      <c r="BE2881" s="156">
        <f>IF(N2881="základná",J2881,0)</f>
        <v>0</v>
      </c>
      <c r="BF2881" s="156">
        <f>IF(N2881="znížená",J2881,0)</f>
        <v>0</v>
      </c>
      <c r="BG2881" s="156">
        <f>IF(N2881="zákl. prenesená",J2881,0)</f>
        <v>0</v>
      </c>
      <c r="BH2881" s="156">
        <f>IF(N2881="zníž. prenesená",J2881,0)</f>
        <v>0</v>
      </c>
      <c r="BI2881" s="156">
        <f>IF(N2881="nulová",J2881,0)</f>
        <v>0</v>
      </c>
      <c r="BJ2881" s="16" t="s">
        <v>88</v>
      </c>
      <c r="BK2881" s="156">
        <f>ROUND(I2881*H2881,2)</f>
        <v>0</v>
      </c>
      <c r="BL2881" s="16" t="s">
        <v>396</v>
      </c>
      <c r="BM2881" s="155" t="s">
        <v>3577</v>
      </c>
    </row>
    <row r="2882" spans="2:65" s="12" customFormat="1" ht="10">
      <c r="B2882" s="157"/>
      <c r="D2882" s="158" t="s">
        <v>328</v>
      </c>
      <c r="E2882" s="159" t="s">
        <v>1</v>
      </c>
      <c r="F2882" s="160" t="s">
        <v>3578</v>
      </c>
      <c r="H2882" s="161">
        <v>1.08</v>
      </c>
      <c r="I2882" s="162"/>
      <c r="L2882" s="157"/>
      <c r="M2882" s="163"/>
      <c r="T2882" s="164"/>
      <c r="AT2882" s="159" t="s">
        <v>328</v>
      </c>
      <c r="AU2882" s="159" t="s">
        <v>88</v>
      </c>
      <c r="AV2882" s="12" t="s">
        <v>88</v>
      </c>
      <c r="AW2882" s="12" t="s">
        <v>31</v>
      </c>
      <c r="AX2882" s="12" t="s">
        <v>76</v>
      </c>
      <c r="AY2882" s="159" t="s">
        <v>317</v>
      </c>
    </row>
    <row r="2883" spans="2:65" s="13" customFormat="1" ht="10">
      <c r="B2883" s="165"/>
      <c r="D2883" s="158" t="s">
        <v>328</v>
      </c>
      <c r="E2883" s="166" t="s">
        <v>1</v>
      </c>
      <c r="F2883" s="167" t="s">
        <v>331</v>
      </c>
      <c r="H2883" s="168">
        <v>1.08</v>
      </c>
      <c r="I2883" s="169"/>
      <c r="L2883" s="165"/>
      <c r="M2883" s="170"/>
      <c r="T2883" s="171"/>
      <c r="AT2883" s="166" t="s">
        <v>328</v>
      </c>
      <c r="AU2883" s="166" t="s">
        <v>88</v>
      </c>
      <c r="AV2883" s="13" t="s">
        <v>92</v>
      </c>
      <c r="AW2883" s="13" t="s">
        <v>31</v>
      </c>
      <c r="AX2883" s="13" t="s">
        <v>76</v>
      </c>
      <c r="AY2883" s="166" t="s">
        <v>317</v>
      </c>
    </row>
    <row r="2884" spans="2:65" s="14" customFormat="1" ht="10">
      <c r="B2884" s="172"/>
      <c r="D2884" s="158" t="s">
        <v>328</v>
      </c>
      <c r="E2884" s="173" t="s">
        <v>1</v>
      </c>
      <c r="F2884" s="174" t="s">
        <v>332</v>
      </c>
      <c r="H2884" s="175">
        <v>1.08</v>
      </c>
      <c r="I2884" s="176"/>
      <c r="L2884" s="172"/>
      <c r="M2884" s="177"/>
      <c r="T2884" s="178"/>
      <c r="AT2884" s="173" t="s">
        <v>328</v>
      </c>
      <c r="AU2884" s="173" t="s">
        <v>88</v>
      </c>
      <c r="AV2884" s="14" t="s">
        <v>323</v>
      </c>
      <c r="AW2884" s="14" t="s">
        <v>31</v>
      </c>
      <c r="AX2884" s="14" t="s">
        <v>83</v>
      </c>
      <c r="AY2884" s="173" t="s">
        <v>317</v>
      </c>
    </row>
    <row r="2885" spans="2:65" s="12" customFormat="1" ht="10">
      <c r="B2885" s="157"/>
      <c r="D2885" s="158" t="s">
        <v>328</v>
      </c>
      <c r="F2885" s="160" t="s">
        <v>3579</v>
      </c>
      <c r="H2885" s="161">
        <v>1.1879999999999999</v>
      </c>
      <c r="I2885" s="162"/>
      <c r="L2885" s="157"/>
      <c r="M2885" s="163"/>
      <c r="T2885" s="164"/>
      <c r="AT2885" s="159" t="s">
        <v>328</v>
      </c>
      <c r="AU2885" s="159" t="s">
        <v>88</v>
      </c>
      <c r="AV2885" s="12" t="s">
        <v>88</v>
      </c>
      <c r="AW2885" s="12" t="s">
        <v>3</v>
      </c>
      <c r="AX2885" s="12" t="s">
        <v>83</v>
      </c>
      <c r="AY2885" s="159" t="s">
        <v>317</v>
      </c>
    </row>
    <row r="2886" spans="2:65" s="1" customFormat="1" ht="33" customHeight="1">
      <c r="B2886" s="142"/>
      <c r="C2886" s="143" t="s">
        <v>3580</v>
      </c>
      <c r="D2886" s="199" t="s">
        <v>319</v>
      </c>
      <c r="E2886" s="144" t="s">
        <v>3581</v>
      </c>
      <c r="F2886" s="145" t="s">
        <v>3582</v>
      </c>
      <c r="G2886" s="146" t="s">
        <v>467</v>
      </c>
      <c r="H2886" s="147">
        <v>261</v>
      </c>
      <c r="I2886" s="148"/>
      <c r="J2886" s="149">
        <f>ROUND(I2886*H2886,2)</f>
        <v>0</v>
      </c>
      <c r="K2886" s="150"/>
      <c r="L2886" s="31"/>
      <c r="M2886" s="151" t="s">
        <v>1</v>
      </c>
      <c r="N2886" s="152" t="s">
        <v>42</v>
      </c>
      <c r="P2886" s="153">
        <f>O2886*H2886</f>
        <v>0</v>
      </c>
      <c r="Q2886" s="153">
        <v>0</v>
      </c>
      <c r="R2886" s="153">
        <f>Q2886*H2886</f>
        <v>0</v>
      </c>
      <c r="S2886" s="153">
        <v>0</v>
      </c>
      <c r="T2886" s="154">
        <f>S2886*H2886</f>
        <v>0</v>
      </c>
      <c r="AR2886" s="155" t="s">
        <v>396</v>
      </c>
      <c r="AT2886" s="155" t="s">
        <v>319</v>
      </c>
      <c r="AU2886" s="155" t="s">
        <v>88</v>
      </c>
      <c r="AY2886" s="16" t="s">
        <v>317</v>
      </c>
      <c r="BE2886" s="156">
        <f>IF(N2886="základná",J2886,0)</f>
        <v>0</v>
      </c>
      <c r="BF2886" s="156">
        <f>IF(N2886="znížená",J2886,0)</f>
        <v>0</v>
      </c>
      <c r="BG2886" s="156">
        <f>IF(N2886="zákl. prenesená",J2886,0)</f>
        <v>0</v>
      </c>
      <c r="BH2886" s="156">
        <f>IF(N2886="zníž. prenesená",J2886,0)</f>
        <v>0</v>
      </c>
      <c r="BI2886" s="156">
        <f>IF(N2886="nulová",J2886,0)</f>
        <v>0</v>
      </c>
      <c r="BJ2886" s="16" t="s">
        <v>88</v>
      </c>
      <c r="BK2886" s="156">
        <f>ROUND(I2886*H2886,2)</f>
        <v>0</v>
      </c>
      <c r="BL2886" s="16" t="s">
        <v>396</v>
      </c>
      <c r="BM2886" s="155" t="s">
        <v>3583</v>
      </c>
    </row>
    <row r="2887" spans="2:65" s="12" customFormat="1" ht="10">
      <c r="B2887" s="157"/>
      <c r="D2887" s="158" t="s">
        <v>328</v>
      </c>
      <c r="E2887" s="159" t="s">
        <v>1</v>
      </c>
      <c r="F2887" s="160" t="s">
        <v>3310</v>
      </c>
      <c r="H2887" s="161">
        <v>34</v>
      </c>
      <c r="I2887" s="162"/>
      <c r="L2887" s="157"/>
      <c r="M2887" s="163"/>
      <c r="T2887" s="164"/>
      <c r="AT2887" s="159" t="s">
        <v>328</v>
      </c>
      <c r="AU2887" s="159" t="s">
        <v>88</v>
      </c>
      <c r="AV2887" s="12" t="s">
        <v>88</v>
      </c>
      <c r="AW2887" s="12" t="s">
        <v>31</v>
      </c>
      <c r="AX2887" s="12" t="s">
        <v>76</v>
      </c>
      <c r="AY2887" s="159" t="s">
        <v>317</v>
      </c>
    </row>
    <row r="2888" spans="2:65" s="12" customFormat="1" ht="10">
      <c r="B2888" s="157"/>
      <c r="D2888" s="158" t="s">
        <v>328</v>
      </c>
      <c r="E2888" s="159" t="s">
        <v>1</v>
      </c>
      <c r="F2888" s="160" t="s">
        <v>3311</v>
      </c>
      <c r="H2888" s="161">
        <v>42</v>
      </c>
      <c r="I2888" s="162"/>
      <c r="L2888" s="157"/>
      <c r="M2888" s="163"/>
      <c r="T2888" s="164"/>
      <c r="AT2888" s="159" t="s">
        <v>328</v>
      </c>
      <c r="AU2888" s="159" t="s">
        <v>88</v>
      </c>
      <c r="AV2888" s="12" t="s">
        <v>88</v>
      </c>
      <c r="AW2888" s="12" t="s">
        <v>31</v>
      </c>
      <c r="AX2888" s="12" t="s">
        <v>76</v>
      </c>
      <c r="AY2888" s="159" t="s">
        <v>317</v>
      </c>
    </row>
    <row r="2889" spans="2:65" s="12" customFormat="1" ht="10">
      <c r="B2889" s="157"/>
      <c r="D2889" s="158" t="s">
        <v>328</v>
      </c>
      <c r="E2889" s="159" t="s">
        <v>1</v>
      </c>
      <c r="F2889" s="160" t="s">
        <v>3312</v>
      </c>
      <c r="H2889" s="161">
        <v>3</v>
      </c>
      <c r="I2889" s="162"/>
      <c r="L2889" s="157"/>
      <c r="M2889" s="163"/>
      <c r="T2889" s="164"/>
      <c r="AT2889" s="159" t="s">
        <v>328</v>
      </c>
      <c r="AU2889" s="159" t="s">
        <v>88</v>
      </c>
      <c r="AV2889" s="12" t="s">
        <v>88</v>
      </c>
      <c r="AW2889" s="12" t="s">
        <v>31</v>
      </c>
      <c r="AX2889" s="12" t="s">
        <v>76</v>
      </c>
      <c r="AY2889" s="159" t="s">
        <v>317</v>
      </c>
    </row>
    <row r="2890" spans="2:65" s="12" customFormat="1" ht="10">
      <c r="B2890" s="157"/>
      <c r="D2890" s="158" t="s">
        <v>328</v>
      </c>
      <c r="E2890" s="159" t="s">
        <v>1</v>
      </c>
      <c r="F2890" s="160" t="s">
        <v>3313</v>
      </c>
      <c r="H2890" s="161">
        <v>2</v>
      </c>
      <c r="I2890" s="162"/>
      <c r="L2890" s="157"/>
      <c r="M2890" s="163"/>
      <c r="T2890" s="164"/>
      <c r="AT2890" s="159" t="s">
        <v>328</v>
      </c>
      <c r="AU2890" s="159" t="s">
        <v>88</v>
      </c>
      <c r="AV2890" s="12" t="s">
        <v>88</v>
      </c>
      <c r="AW2890" s="12" t="s">
        <v>31</v>
      </c>
      <c r="AX2890" s="12" t="s">
        <v>76</v>
      </c>
      <c r="AY2890" s="159" t="s">
        <v>317</v>
      </c>
    </row>
    <row r="2891" spans="2:65" s="12" customFormat="1" ht="10">
      <c r="B2891" s="157"/>
      <c r="D2891" s="158" t="s">
        <v>328</v>
      </c>
      <c r="E2891" s="159" t="s">
        <v>1</v>
      </c>
      <c r="F2891" s="160" t="s">
        <v>3314</v>
      </c>
      <c r="H2891" s="161">
        <v>4</v>
      </c>
      <c r="I2891" s="162"/>
      <c r="L2891" s="157"/>
      <c r="M2891" s="163"/>
      <c r="T2891" s="164"/>
      <c r="AT2891" s="159" t="s">
        <v>328</v>
      </c>
      <c r="AU2891" s="159" t="s">
        <v>88</v>
      </c>
      <c r="AV2891" s="12" t="s">
        <v>88</v>
      </c>
      <c r="AW2891" s="12" t="s">
        <v>31</v>
      </c>
      <c r="AX2891" s="12" t="s">
        <v>76</v>
      </c>
      <c r="AY2891" s="159" t="s">
        <v>317</v>
      </c>
    </row>
    <row r="2892" spans="2:65" s="12" customFormat="1" ht="10">
      <c r="B2892" s="157"/>
      <c r="D2892" s="158" t="s">
        <v>328</v>
      </c>
      <c r="E2892" s="159" t="s">
        <v>1</v>
      </c>
      <c r="F2892" s="160" t="s">
        <v>3315</v>
      </c>
      <c r="H2892" s="161">
        <v>119</v>
      </c>
      <c r="I2892" s="162"/>
      <c r="L2892" s="157"/>
      <c r="M2892" s="163"/>
      <c r="T2892" s="164"/>
      <c r="AT2892" s="159" t="s">
        <v>328</v>
      </c>
      <c r="AU2892" s="159" t="s">
        <v>88</v>
      </c>
      <c r="AV2892" s="12" t="s">
        <v>88</v>
      </c>
      <c r="AW2892" s="12" t="s">
        <v>31</v>
      </c>
      <c r="AX2892" s="12" t="s">
        <v>76</v>
      </c>
      <c r="AY2892" s="159" t="s">
        <v>317</v>
      </c>
    </row>
    <row r="2893" spans="2:65" s="12" customFormat="1" ht="10">
      <c r="B2893" s="157"/>
      <c r="D2893" s="158" t="s">
        <v>328</v>
      </c>
      <c r="E2893" s="159" t="s">
        <v>1</v>
      </c>
      <c r="F2893" s="160" t="s">
        <v>3316</v>
      </c>
      <c r="H2893" s="161">
        <v>33</v>
      </c>
      <c r="I2893" s="162"/>
      <c r="L2893" s="157"/>
      <c r="M2893" s="163"/>
      <c r="T2893" s="164"/>
      <c r="AT2893" s="159" t="s">
        <v>328</v>
      </c>
      <c r="AU2893" s="159" t="s">
        <v>88</v>
      </c>
      <c r="AV2893" s="12" t="s">
        <v>88</v>
      </c>
      <c r="AW2893" s="12" t="s">
        <v>31</v>
      </c>
      <c r="AX2893" s="12" t="s">
        <v>76</v>
      </c>
      <c r="AY2893" s="159" t="s">
        <v>317</v>
      </c>
    </row>
    <row r="2894" spans="2:65" s="12" customFormat="1" ht="10">
      <c r="B2894" s="157"/>
      <c r="D2894" s="158" t="s">
        <v>328</v>
      </c>
      <c r="E2894" s="159" t="s">
        <v>1</v>
      </c>
      <c r="F2894" s="160" t="s">
        <v>3317</v>
      </c>
      <c r="H2894" s="161">
        <v>5</v>
      </c>
      <c r="I2894" s="162"/>
      <c r="L2894" s="157"/>
      <c r="M2894" s="163"/>
      <c r="T2894" s="164"/>
      <c r="AT2894" s="159" t="s">
        <v>328</v>
      </c>
      <c r="AU2894" s="159" t="s">
        <v>88</v>
      </c>
      <c r="AV2894" s="12" t="s">
        <v>88</v>
      </c>
      <c r="AW2894" s="12" t="s">
        <v>31</v>
      </c>
      <c r="AX2894" s="12" t="s">
        <v>76</v>
      </c>
      <c r="AY2894" s="159" t="s">
        <v>317</v>
      </c>
    </row>
    <row r="2895" spans="2:65" s="12" customFormat="1" ht="10">
      <c r="B2895" s="157"/>
      <c r="D2895" s="158" t="s">
        <v>328</v>
      </c>
      <c r="E2895" s="159" t="s">
        <v>1</v>
      </c>
      <c r="F2895" s="160" t="s">
        <v>3318</v>
      </c>
      <c r="H2895" s="161">
        <v>9</v>
      </c>
      <c r="I2895" s="162"/>
      <c r="L2895" s="157"/>
      <c r="M2895" s="163"/>
      <c r="T2895" s="164"/>
      <c r="AT2895" s="159" t="s">
        <v>328</v>
      </c>
      <c r="AU2895" s="159" t="s">
        <v>88</v>
      </c>
      <c r="AV2895" s="12" t="s">
        <v>88</v>
      </c>
      <c r="AW2895" s="12" t="s">
        <v>31</v>
      </c>
      <c r="AX2895" s="12" t="s">
        <v>76</v>
      </c>
      <c r="AY2895" s="159" t="s">
        <v>317</v>
      </c>
    </row>
    <row r="2896" spans="2:65" s="12" customFormat="1" ht="10">
      <c r="B2896" s="157"/>
      <c r="D2896" s="158" t="s">
        <v>328</v>
      </c>
      <c r="E2896" s="159" t="s">
        <v>1</v>
      </c>
      <c r="F2896" s="160" t="s">
        <v>3319</v>
      </c>
      <c r="H2896" s="161">
        <v>3</v>
      </c>
      <c r="I2896" s="162"/>
      <c r="L2896" s="157"/>
      <c r="M2896" s="163"/>
      <c r="T2896" s="164"/>
      <c r="AT2896" s="159" t="s">
        <v>328</v>
      </c>
      <c r="AU2896" s="159" t="s">
        <v>88</v>
      </c>
      <c r="AV2896" s="12" t="s">
        <v>88</v>
      </c>
      <c r="AW2896" s="12" t="s">
        <v>31</v>
      </c>
      <c r="AX2896" s="12" t="s">
        <v>76</v>
      </c>
      <c r="AY2896" s="159" t="s">
        <v>317</v>
      </c>
    </row>
    <row r="2897" spans="2:65" s="12" customFormat="1" ht="10">
      <c r="B2897" s="157"/>
      <c r="D2897" s="158" t="s">
        <v>328</v>
      </c>
      <c r="E2897" s="159" t="s">
        <v>1</v>
      </c>
      <c r="F2897" s="160" t="s">
        <v>3320</v>
      </c>
      <c r="H2897" s="161">
        <v>4</v>
      </c>
      <c r="I2897" s="162"/>
      <c r="L2897" s="157"/>
      <c r="M2897" s="163"/>
      <c r="T2897" s="164"/>
      <c r="AT2897" s="159" t="s">
        <v>328</v>
      </c>
      <c r="AU2897" s="159" t="s">
        <v>88</v>
      </c>
      <c r="AV2897" s="12" t="s">
        <v>88</v>
      </c>
      <c r="AW2897" s="12" t="s">
        <v>31</v>
      </c>
      <c r="AX2897" s="12" t="s">
        <v>76</v>
      </c>
      <c r="AY2897" s="159" t="s">
        <v>317</v>
      </c>
    </row>
    <row r="2898" spans="2:65" s="12" customFormat="1" ht="10">
      <c r="B2898" s="157"/>
      <c r="D2898" s="158" t="s">
        <v>328</v>
      </c>
      <c r="E2898" s="159" t="s">
        <v>1</v>
      </c>
      <c r="F2898" s="160" t="s">
        <v>3321</v>
      </c>
      <c r="H2898" s="161">
        <v>1</v>
      </c>
      <c r="I2898" s="162"/>
      <c r="L2898" s="157"/>
      <c r="M2898" s="163"/>
      <c r="T2898" s="164"/>
      <c r="AT2898" s="159" t="s">
        <v>328</v>
      </c>
      <c r="AU2898" s="159" t="s">
        <v>88</v>
      </c>
      <c r="AV2898" s="12" t="s">
        <v>88</v>
      </c>
      <c r="AW2898" s="12" t="s">
        <v>31</v>
      </c>
      <c r="AX2898" s="12" t="s">
        <v>76</v>
      </c>
      <c r="AY2898" s="159" t="s">
        <v>317</v>
      </c>
    </row>
    <row r="2899" spans="2:65" s="12" customFormat="1" ht="10">
      <c r="B2899" s="157"/>
      <c r="D2899" s="158" t="s">
        <v>328</v>
      </c>
      <c r="E2899" s="159" t="s">
        <v>1</v>
      </c>
      <c r="F2899" s="160" t="s">
        <v>3584</v>
      </c>
      <c r="H2899" s="161">
        <v>2</v>
      </c>
      <c r="I2899" s="162"/>
      <c r="L2899" s="157"/>
      <c r="M2899" s="163"/>
      <c r="T2899" s="164"/>
      <c r="AT2899" s="159" t="s">
        <v>328</v>
      </c>
      <c r="AU2899" s="159" t="s">
        <v>88</v>
      </c>
      <c r="AV2899" s="12" t="s">
        <v>88</v>
      </c>
      <c r="AW2899" s="12" t="s">
        <v>31</v>
      </c>
      <c r="AX2899" s="12" t="s">
        <v>76</v>
      </c>
      <c r="AY2899" s="159" t="s">
        <v>317</v>
      </c>
    </row>
    <row r="2900" spans="2:65" s="13" customFormat="1" ht="10">
      <c r="B2900" s="165"/>
      <c r="D2900" s="158" t="s">
        <v>328</v>
      </c>
      <c r="E2900" s="166" t="s">
        <v>1</v>
      </c>
      <c r="F2900" s="167" t="s">
        <v>3322</v>
      </c>
      <c r="H2900" s="168">
        <v>261</v>
      </c>
      <c r="I2900" s="169"/>
      <c r="L2900" s="165"/>
      <c r="M2900" s="170"/>
      <c r="T2900" s="171"/>
      <c r="AT2900" s="166" t="s">
        <v>328</v>
      </c>
      <c r="AU2900" s="166" t="s">
        <v>88</v>
      </c>
      <c r="AV2900" s="13" t="s">
        <v>92</v>
      </c>
      <c r="AW2900" s="13" t="s">
        <v>31</v>
      </c>
      <c r="AX2900" s="13" t="s">
        <v>76</v>
      </c>
      <c r="AY2900" s="166" t="s">
        <v>317</v>
      </c>
    </row>
    <row r="2901" spans="2:65" s="14" customFormat="1" ht="10">
      <c r="B2901" s="172"/>
      <c r="D2901" s="158" t="s">
        <v>328</v>
      </c>
      <c r="E2901" s="173" t="s">
        <v>1</v>
      </c>
      <c r="F2901" s="174" t="s">
        <v>332</v>
      </c>
      <c r="H2901" s="175">
        <v>261</v>
      </c>
      <c r="I2901" s="176"/>
      <c r="L2901" s="172"/>
      <c r="M2901" s="177"/>
      <c r="T2901" s="178"/>
      <c r="AT2901" s="173" t="s">
        <v>328</v>
      </c>
      <c r="AU2901" s="173" t="s">
        <v>88</v>
      </c>
      <c r="AV2901" s="14" t="s">
        <v>323</v>
      </c>
      <c r="AW2901" s="14" t="s">
        <v>31</v>
      </c>
      <c r="AX2901" s="14" t="s">
        <v>83</v>
      </c>
      <c r="AY2901" s="173" t="s">
        <v>317</v>
      </c>
    </row>
    <row r="2902" spans="2:65" s="1" customFormat="1" ht="16.5" customHeight="1">
      <c r="B2902" s="142"/>
      <c r="C2902" s="179" t="s">
        <v>3585</v>
      </c>
      <c r="D2902" s="202" t="s">
        <v>454</v>
      </c>
      <c r="E2902" s="180" t="s">
        <v>3586</v>
      </c>
      <c r="F2902" s="181" t="s">
        <v>3587</v>
      </c>
      <c r="G2902" s="182" t="s">
        <v>467</v>
      </c>
      <c r="H2902" s="183">
        <v>261</v>
      </c>
      <c r="I2902" s="184"/>
      <c r="J2902" s="185">
        <f t="shared" ref="J2902:J2965" si="10">ROUND(I2902*H2902,2)</f>
        <v>0</v>
      </c>
      <c r="K2902" s="186"/>
      <c r="L2902" s="187"/>
      <c r="M2902" s="188" t="s">
        <v>1</v>
      </c>
      <c r="N2902" s="189" t="s">
        <v>42</v>
      </c>
      <c r="P2902" s="153">
        <f t="shared" ref="P2902:P2965" si="11">O2902*H2902</f>
        <v>0</v>
      </c>
      <c r="Q2902" s="153">
        <v>1E-3</v>
      </c>
      <c r="R2902" s="153">
        <f t="shared" ref="R2902:R2965" si="12">Q2902*H2902</f>
        <v>0.26100000000000001</v>
      </c>
      <c r="S2902" s="153">
        <v>0</v>
      </c>
      <c r="T2902" s="154">
        <f t="shared" ref="T2902:T2965" si="13">S2902*H2902</f>
        <v>0</v>
      </c>
      <c r="AR2902" s="155" t="s">
        <v>481</v>
      </c>
      <c r="AT2902" s="155" t="s">
        <v>454</v>
      </c>
      <c r="AU2902" s="155" t="s">
        <v>88</v>
      </c>
      <c r="AY2902" s="16" t="s">
        <v>317</v>
      </c>
      <c r="BE2902" s="156">
        <f t="shared" ref="BE2902:BE2965" si="14">IF(N2902="základná",J2902,0)</f>
        <v>0</v>
      </c>
      <c r="BF2902" s="156">
        <f t="shared" ref="BF2902:BF2965" si="15">IF(N2902="znížená",J2902,0)</f>
        <v>0</v>
      </c>
      <c r="BG2902" s="156">
        <f t="shared" ref="BG2902:BG2965" si="16">IF(N2902="zákl. prenesená",J2902,0)</f>
        <v>0</v>
      </c>
      <c r="BH2902" s="156">
        <f t="shared" ref="BH2902:BH2965" si="17">IF(N2902="zníž. prenesená",J2902,0)</f>
        <v>0</v>
      </c>
      <c r="BI2902" s="156">
        <f t="shared" ref="BI2902:BI2965" si="18">IF(N2902="nulová",J2902,0)</f>
        <v>0</v>
      </c>
      <c r="BJ2902" s="16" t="s">
        <v>88</v>
      </c>
      <c r="BK2902" s="156">
        <f t="shared" ref="BK2902:BK2965" si="19">ROUND(I2902*H2902,2)</f>
        <v>0</v>
      </c>
      <c r="BL2902" s="16" t="s">
        <v>396</v>
      </c>
      <c r="BM2902" s="155" t="s">
        <v>3588</v>
      </c>
    </row>
    <row r="2903" spans="2:65" s="1" customFormat="1" ht="24.15" customHeight="1">
      <c r="B2903" s="142"/>
      <c r="C2903" s="179" t="s">
        <v>3589</v>
      </c>
      <c r="D2903" s="203" t="s">
        <v>454</v>
      </c>
      <c r="E2903" s="180" t="s">
        <v>3590</v>
      </c>
      <c r="F2903" s="181" t="s">
        <v>3591</v>
      </c>
      <c r="G2903" s="182" t="s">
        <v>467</v>
      </c>
      <c r="H2903" s="183">
        <v>1</v>
      </c>
      <c r="I2903" s="184"/>
      <c r="J2903" s="185">
        <f t="shared" si="10"/>
        <v>0</v>
      </c>
      <c r="K2903" s="186"/>
      <c r="L2903" s="187"/>
      <c r="M2903" s="188" t="s">
        <v>1</v>
      </c>
      <c r="N2903" s="189" t="s">
        <v>42</v>
      </c>
      <c r="P2903" s="153">
        <f t="shared" si="11"/>
        <v>0</v>
      </c>
      <c r="Q2903" s="153">
        <v>2.5000000000000001E-2</v>
      </c>
      <c r="R2903" s="153">
        <f t="shared" si="12"/>
        <v>2.5000000000000001E-2</v>
      </c>
      <c r="S2903" s="153">
        <v>0</v>
      </c>
      <c r="T2903" s="154">
        <f t="shared" si="13"/>
        <v>0</v>
      </c>
      <c r="AR2903" s="155" t="s">
        <v>481</v>
      </c>
      <c r="AT2903" s="155" t="s">
        <v>454</v>
      </c>
      <c r="AU2903" s="155" t="s">
        <v>88</v>
      </c>
      <c r="AY2903" s="16" t="s">
        <v>317</v>
      </c>
      <c r="BE2903" s="156">
        <f t="shared" si="14"/>
        <v>0</v>
      </c>
      <c r="BF2903" s="156">
        <f t="shared" si="15"/>
        <v>0</v>
      </c>
      <c r="BG2903" s="156">
        <f t="shared" si="16"/>
        <v>0</v>
      </c>
      <c r="BH2903" s="156">
        <f t="shared" si="17"/>
        <v>0</v>
      </c>
      <c r="BI2903" s="156">
        <f t="shared" si="18"/>
        <v>0</v>
      </c>
      <c r="BJ2903" s="16" t="s">
        <v>88</v>
      </c>
      <c r="BK2903" s="156">
        <f t="shared" si="19"/>
        <v>0</v>
      </c>
      <c r="BL2903" s="16" t="s">
        <v>396</v>
      </c>
      <c r="BM2903" s="155" t="s">
        <v>3592</v>
      </c>
    </row>
    <row r="2904" spans="2:65" s="1" customFormat="1" ht="24.15" customHeight="1">
      <c r="B2904" s="142"/>
      <c r="C2904" s="179" t="s">
        <v>3593</v>
      </c>
      <c r="D2904" s="201" t="s">
        <v>454</v>
      </c>
      <c r="E2904" s="180" t="s">
        <v>3594</v>
      </c>
      <c r="F2904" s="181" t="s">
        <v>3595</v>
      </c>
      <c r="G2904" s="182" t="s">
        <v>467</v>
      </c>
      <c r="H2904" s="183">
        <v>1</v>
      </c>
      <c r="I2904" s="184"/>
      <c r="J2904" s="185">
        <f t="shared" si="10"/>
        <v>0</v>
      </c>
      <c r="K2904" s="186"/>
      <c r="L2904" s="187"/>
      <c r="M2904" s="188" t="s">
        <v>1</v>
      </c>
      <c r="N2904" s="189" t="s">
        <v>42</v>
      </c>
      <c r="P2904" s="153">
        <f t="shared" si="11"/>
        <v>0</v>
      </c>
      <c r="Q2904" s="153">
        <v>2.5000000000000001E-2</v>
      </c>
      <c r="R2904" s="153">
        <f t="shared" si="12"/>
        <v>2.5000000000000001E-2</v>
      </c>
      <c r="S2904" s="153">
        <v>0</v>
      </c>
      <c r="T2904" s="154">
        <f t="shared" si="13"/>
        <v>0</v>
      </c>
      <c r="AR2904" s="155" t="s">
        <v>481</v>
      </c>
      <c r="AT2904" s="155" t="s">
        <v>454</v>
      </c>
      <c r="AU2904" s="155" t="s">
        <v>88</v>
      </c>
      <c r="AY2904" s="16" t="s">
        <v>317</v>
      </c>
      <c r="BE2904" s="156">
        <f t="shared" si="14"/>
        <v>0</v>
      </c>
      <c r="BF2904" s="156">
        <f t="shared" si="15"/>
        <v>0</v>
      </c>
      <c r="BG2904" s="156">
        <f t="shared" si="16"/>
        <v>0</v>
      </c>
      <c r="BH2904" s="156">
        <f t="shared" si="17"/>
        <v>0</v>
      </c>
      <c r="BI2904" s="156">
        <f t="shared" si="18"/>
        <v>0</v>
      </c>
      <c r="BJ2904" s="16" t="s">
        <v>88</v>
      </c>
      <c r="BK2904" s="156">
        <f t="shared" si="19"/>
        <v>0</v>
      </c>
      <c r="BL2904" s="16" t="s">
        <v>396</v>
      </c>
      <c r="BM2904" s="155" t="s">
        <v>3596</v>
      </c>
    </row>
    <row r="2905" spans="2:65" s="1" customFormat="1" ht="24.15" customHeight="1">
      <c r="B2905" s="142"/>
      <c r="C2905" s="179" t="s">
        <v>3597</v>
      </c>
      <c r="D2905" s="201" t="s">
        <v>454</v>
      </c>
      <c r="E2905" s="180" t="s">
        <v>3598</v>
      </c>
      <c r="F2905" s="181" t="s">
        <v>3599</v>
      </c>
      <c r="G2905" s="182" t="s">
        <v>467</v>
      </c>
      <c r="H2905" s="183">
        <v>1</v>
      </c>
      <c r="I2905" s="184"/>
      <c r="J2905" s="185">
        <f t="shared" si="10"/>
        <v>0</v>
      </c>
      <c r="K2905" s="186"/>
      <c r="L2905" s="187"/>
      <c r="M2905" s="188" t="s">
        <v>1</v>
      </c>
      <c r="N2905" s="189" t="s">
        <v>42</v>
      </c>
      <c r="P2905" s="153">
        <f t="shared" si="11"/>
        <v>0</v>
      </c>
      <c r="Q2905" s="153">
        <v>2.5000000000000001E-2</v>
      </c>
      <c r="R2905" s="153">
        <f t="shared" si="12"/>
        <v>2.5000000000000001E-2</v>
      </c>
      <c r="S2905" s="153">
        <v>0</v>
      </c>
      <c r="T2905" s="154">
        <f t="shared" si="13"/>
        <v>0</v>
      </c>
      <c r="AR2905" s="155" t="s">
        <v>481</v>
      </c>
      <c r="AT2905" s="155" t="s">
        <v>454</v>
      </c>
      <c r="AU2905" s="155" t="s">
        <v>88</v>
      </c>
      <c r="AY2905" s="16" t="s">
        <v>317</v>
      </c>
      <c r="BE2905" s="156">
        <f t="shared" si="14"/>
        <v>0</v>
      </c>
      <c r="BF2905" s="156">
        <f t="shared" si="15"/>
        <v>0</v>
      </c>
      <c r="BG2905" s="156">
        <f t="shared" si="16"/>
        <v>0</v>
      </c>
      <c r="BH2905" s="156">
        <f t="shared" si="17"/>
        <v>0</v>
      </c>
      <c r="BI2905" s="156">
        <f t="shared" si="18"/>
        <v>0</v>
      </c>
      <c r="BJ2905" s="16" t="s">
        <v>88</v>
      </c>
      <c r="BK2905" s="156">
        <f t="shared" si="19"/>
        <v>0</v>
      </c>
      <c r="BL2905" s="16" t="s">
        <v>396</v>
      </c>
      <c r="BM2905" s="155" t="s">
        <v>3600</v>
      </c>
    </row>
    <row r="2906" spans="2:65" s="1" customFormat="1" ht="24.15" customHeight="1">
      <c r="B2906" s="142"/>
      <c r="C2906" s="179" t="s">
        <v>3601</v>
      </c>
      <c r="D2906" s="201" t="s">
        <v>454</v>
      </c>
      <c r="E2906" s="180" t="s">
        <v>3602</v>
      </c>
      <c r="F2906" s="181" t="s">
        <v>3603</v>
      </c>
      <c r="G2906" s="182" t="s">
        <v>467</v>
      </c>
      <c r="H2906" s="183">
        <v>1</v>
      </c>
      <c r="I2906" s="184"/>
      <c r="J2906" s="185">
        <f t="shared" si="10"/>
        <v>0</v>
      </c>
      <c r="K2906" s="186"/>
      <c r="L2906" s="187"/>
      <c r="M2906" s="188" t="s">
        <v>1</v>
      </c>
      <c r="N2906" s="189" t="s">
        <v>42</v>
      </c>
      <c r="P2906" s="153">
        <f t="shared" si="11"/>
        <v>0</v>
      </c>
      <c r="Q2906" s="153">
        <v>2.5000000000000001E-2</v>
      </c>
      <c r="R2906" s="153">
        <f t="shared" si="12"/>
        <v>2.5000000000000001E-2</v>
      </c>
      <c r="S2906" s="153">
        <v>0</v>
      </c>
      <c r="T2906" s="154">
        <f t="shared" si="13"/>
        <v>0</v>
      </c>
      <c r="AR2906" s="155" t="s">
        <v>481</v>
      </c>
      <c r="AT2906" s="155" t="s">
        <v>454</v>
      </c>
      <c r="AU2906" s="155" t="s">
        <v>88</v>
      </c>
      <c r="AY2906" s="16" t="s">
        <v>317</v>
      </c>
      <c r="BE2906" s="156">
        <f t="shared" si="14"/>
        <v>0</v>
      </c>
      <c r="BF2906" s="156">
        <f t="shared" si="15"/>
        <v>0</v>
      </c>
      <c r="BG2906" s="156">
        <f t="shared" si="16"/>
        <v>0</v>
      </c>
      <c r="BH2906" s="156">
        <f t="shared" si="17"/>
        <v>0</v>
      </c>
      <c r="BI2906" s="156">
        <f t="shared" si="18"/>
        <v>0</v>
      </c>
      <c r="BJ2906" s="16" t="s">
        <v>88</v>
      </c>
      <c r="BK2906" s="156">
        <f t="shared" si="19"/>
        <v>0</v>
      </c>
      <c r="BL2906" s="16" t="s">
        <v>396</v>
      </c>
      <c r="BM2906" s="155" t="s">
        <v>3604</v>
      </c>
    </row>
    <row r="2907" spans="2:65" s="1" customFormat="1" ht="24.15" customHeight="1">
      <c r="B2907" s="142"/>
      <c r="C2907" s="179" t="s">
        <v>3605</v>
      </c>
      <c r="D2907" s="201" t="s">
        <v>454</v>
      </c>
      <c r="E2907" s="180" t="s">
        <v>3606</v>
      </c>
      <c r="F2907" s="181" t="s">
        <v>3607</v>
      </c>
      <c r="G2907" s="182" t="s">
        <v>467</v>
      </c>
      <c r="H2907" s="183">
        <v>1</v>
      </c>
      <c r="I2907" s="184"/>
      <c r="J2907" s="185">
        <f t="shared" si="10"/>
        <v>0</v>
      </c>
      <c r="K2907" s="186"/>
      <c r="L2907" s="187"/>
      <c r="M2907" s="188" t="s">
        <v>1</v>
      </c>
      <c r="N2907" s="189" t="s">
        <v>42</v>
      </c>
      <c r="P2907" s="153">
        <f t="shared" si="11"/>
        <v>0</v>
      </c>
      <c r="Q2907" s="153">
        <v>2.5000000000000001E-2</v>
      </c>
      <c r="R2907" s="153">
        <f t="shared" si="12"/>
        <v>2.5000000000000001E-2</v>
      </c>
      <c r="S2907" s="153">
        <v>0</v>
      </c>
      <c r="T2907" s="154">
        <f t="shared" si="13"/>
        <v>0</v>
      </c>
      <c r="AR2907" s="155" t="s">
        <v>481</v>
      </c>
      <c r="AT2907" s="155" t="s">
        <v>454</v>
      </c>
      <c r="AU2907" s="155" t="s">
        <v>88</v>
      </c>
      <c r="AY2907" s="16" t="s">
        <v>317</v>
      </c>
      <c r="BE2907" s="156">
        <f t="shared" si="14"/>
        <v>0</v>
      </c>
      <c r="BF2907" s="156">
        <f t="shared" si="15"/>
        <v>0</v>
      </c>
      <c r="BG2907" s="156">
        <f t="shared" si="16"/>
        <v>0</v>
      </c>
      <c r="BH2907" s="156">
        <f t="shared" si="17"/>
        <v>0</v>
      </c>
      <c r="BI2907" s="156">
        <f t="shared" si="18"/>
        <v>0</v>
      </c>
      <c r="BJ2907" s="16" t="s">
        <v>88</v>
      </c>
      <c r="BK2907" s="156">
        <f t="shared" si="19"/>
        <v>0</v>
      </c>
      <c r="BL2907" s="16" t="s">
        <v>396</v>
      </c>
      <c r="BM2907" s="155" t="s">
        <v>3608</v>
      </c>
    </row>
    <row r="2908" spans="2:65" s="1" customFormat="1" ht="24.15" customHeight="1">
      <c r="B2908" s="142"/>
      <c r="C2908" s="179" t="s">
        <v>3609</v>
      </c>
      <c r="D2908" s="201" t="s">
        <v>454</v>
      </c>
      <c r="E2908" s="180" t="s">
        <v>3610</v>
      </c>
      <c r="F2908" s="181" t="s">
        <v>3611</v>
      </c>
      <c r="G2908" s="182" t="s">
        <v>467</v>
      </c>
      <c r="H2908" s="183">
        <v>1</v>
      </c>
      <c r="I2908" s="184"/>
      <c r="J2908" s="185">
        <f t="shared" si="10"/>
        <v>0</v>
      </c>
      <c r="K2908" s="186"/>
      <c r="L2908" s="187"/>
      <c r="M2908" s="188" t="s">
        <v>1</v>
      </c>
      <c r="N2908" s="189" t="s">
        <v>42</v>
      </c>
      <c r="P2908" s="153">
        <f t="shared" si="11"/>
        <v>0</v>
      </c>
      <c r="Q2908" s="153">
        <v>2.5000000000000001E-2</v>
      </c>
      <c r="R2908" s="153">
        <f t="shared" si="12"/>
        <v>2.5000000000000001E-2</v>
      </c>
      <c r="S2908" s="153">
        <v>0</v>
      </c>
      <c r="T2908" s="154">
        <f t="shared" si="13"/>
        <v>0</v>
      </c>
      <c r="AR2908" s="155" t="s">
        <v>481</v>
      </c>
      <c r="AT2908" s="155" t="s">
        <v>454</v>
      </c>
      <c r="AU2908" s="155" t="s">
        <v>88</v>
      </c>
      <c r="AY2908" s="16" t="s">
        <v>317</v>
      </c>
      <c r="BE2908" s="156">
        <f t="shared" si="14"/>
        <v>0</v>
      </c>
      <c r="BF2908" s="156">
        <f t="shared" si="15"/>
        <v>0</v>
      </c>
      <c r="BG2908" s="156">
        <f t="shared" si="16"/>
        <v>0</v>
      </c>
      <c r="BH2908" s="156">
        <f t="shared" si="17"/>
        <v>0</v>
      </c>
      <c r="BI2908" s="156">
        <f t="shared" si="18"/>
        <v>0</v>
      </c>
      <c r="BJ2908" s="16" t="s">
        <v>88</v>
      </c>
      <c r="BK2908" s="156">
        <f t="shared" si="19"/>
        <v>0</v>
      </c>
      <c r="BL2908" s="16" t="s">
        <v>396</v>
      </c>
      <c r="BM2908" s="155" t="s">
        <v>3612</v>
      </c>
    </row>
    <row r="2909" spans="2:65" s="1" customFormat="1" ht="24.15" customHeight="1">
      <c r="B2909" s="142"/>
      <c r="C2909" s="179" t="s">
        <v>3613</v>
      </c>
      <c r="D2909" s="201" t="s">
        <v>454</v>
      </c>
      <c r="E2909" s="180" t="s">
        <v>3614</v>
      </c>
      <c r="F2909" s="181" t="s">
        <v>3615</v>
      </c>
      <c r="G2909" s="182" t="s">
        <v>467</v>
      </c>
      <c r="H2909" s="183">
        <v>1</v>
      </c>
      <c r="I2909" s="184"/>
      <c r="J2909" s="185">
        <f t="shared" si="10"/>
        <v>0</v>
      </c>
      <c r="K2909" s="186"/>
      <c r="L2909" s="187"/>
      <c r="M2909" s="188" t="s">
        <v>1</v>
      </c>
      <c r="N2909" s="189" t="s">
        <v>42</v>
      </c>
      <c r="P2909" s="153">
        <f t="shared" si="11"/>
        <v>0</v>
      </c>
      <c r="Q2909" s="153">
        <v>2.5000000000000001E-2</v>
      </c>
      <c r="R2909" s="153">
        <f t="shared" si="12"/>
        <v>2.5000000000000001E-2</v>
      </c>
      <c r="S2909" s="153">
        <v>0</v>
      </c>
      <c r="T2909" s="154">
        <f t="shared" si="13"/>
        <v>0</v>
      </c>
      <c r="AR2909" s="155" t="s">
        <v>481</v>
      </c>
      <c r="AT2909" s="155" t="s">
        <v>454</v>
      </c>
      <c r="AU2909" s="155" t="s">
        <v>88</v>
      </c>
      <c r="AY2909" s="16" t="s">
        <v>317</v>
      </c>
      <c r="BE2909" s="156">
        <f t="shared" si="14"/>
        <v>0</v>
      </c>
      <c r="BF2909" s="156">
        <f t="shared" si="15"/>
        <v>0</v>
      </c>
      <c r="BG2909" s="156">
        <f t="shared" si="16"/>
        <v>0</v>
      </c>
      <c r="BH2909" s="156">
        <f t="shared" si="17"/>
        <v>0</v>
      </c>
      <c r="BI2909" s="156">
        <f t="shared" si="18"/>
        <v>0</v>
      </c>
      <c r="BJ2909" s="16" t="s">
        <v>88</v>
      </c>
      <c r="BK2909" s="156">
        <f t="shared" si="19"/>
        <v>0</v>
      </c>
      <c r="BL2909" s="16" t="s">
        <v>396</v>
      </c>
      <c r="BM2909" s="155" t="s">
        <v>3616</v>
      </c>
    </row>
    <row r="2910" spans="2:65" s="1" customFormat="1" ht="24.15" customHeight="1">
      <c r="B2910" s="142"/>
      <c r="C2910" s="179" t="s">
        <v>3617</v>
      </c>
      <c r="D2910" s="201" t="s">
        <v>454</v>
      </c>
      <c r="E2910" s="180" t="s">
        <v>3618</v>
      </c>
      <c r="F2910" s="181" t="s">
        <v>3619</v>
      </c>
      <c r="G2910" s="182" t="s">
        <v>467</v>
      </c>
      <c r="H2910" s="183">
        <v>1</v>
      </c>
      <c r="I2910" s="184"/>
      <c r="J2910" s="185">
        <f t="shared" si="10"/>
        <v>0</v>
      </c>
      <c r="K2910" s="186"/>
      <c r="L2910" s="187"/>
      <c r="M2910" s="188" t="s">
        <v>1</v>
      </c>
      <c r="N2910" s="189" t="s">
        <v>42</v>
      </c>
      <c r="P2910" s="153">
        <f t="shared" si="11"/>
        <v>0</v>
      </c>
      <c r="Q2910" s="153">
        <v>2.5000000000000001E-2</v>
      </c>
      <c r="R2910" s="153">
        <f t="shared" si="12"/>
        <v>2.5000000000000001E-2</v>
      </c>
      <c r="S2910" s="153">
        <v>0</v>
      </c>
      <c r="T2910" s="154">
        <f t="shared" si="13"/>
        <v>0</v>
      </c>
      <c r="AR2910" s="155" t="s">
        <v>481</v>
      </c>
      <c r="AT2910" s="155" t="s">
        <v>454</v>
      </c>
      <c r="AU2910" s="155" t="s">
        <v>88</v>
      </c>
      <c r="AY2910" s="16" t="s">
        <v>317</v>
      </c>
      <c r="BE2910" s="156">
        <f t="shared" si="14"/>
        <v>0</v>
      </c>
      <c r="BF2910" s="156">
        <f t="shared" si="15"/>
        <v>0</v>
      </c>
      <c r="BG2910" s="156">
        <f t="shared" si="16"/>
        <v>0</v>
      </c>
      <c r="BH2910" s="156">
        <f t="shared" si="17"/>
        <v>0</v>
      </c>
      <c r="BI2910" s="156">
        <f t="shared" si="18"/>
        <v>0</v>
      </c>
      <c r="BJ2910" s="16" t="s">
        <v>88</v>
      </c>
      <c r="BK2910" s="156">
        <f t="shared" si="19"/>
        <v>0</v>
      </c>
      <c r="BL2910" s="16" t="s">
        <v>396</v>
      </c>
      <c r="BM2910" s="155" t="s">
        <v>3620</v>
      </c>
    </row>
    <row r="2911" spans="2:65" s="1" customFormat="1" ht="24.15" customHeight="1">
      <c r="B2911" s="142"/>
      <c r="C2911" s="179" t="s">
        <v>3621</v>
      </c>
      <c r="D2911" s="201" t="s">
        <v>454</v>
      </c>
      <c r="E2911" s="180" t="s">
        <v>3622</v>
      </c>
      <c r="F2911" s="181" t="s">
        <v>3623</v>
      </c>
      <c r="G2911" s="182" t="s">
        <v>467</v>
      </c>
      <c r="H2911" s="183">
        <v>1</v>
      </c>
      <c r="I2911" s="184"/>
      <c r="J2911" s="185">
        <f t="shared" si="10"/>
        <v>0</v>
      </c>
      <c r="K2911" s="186"/>
      <c r="L2911" s="187"/>
      <c r="M2911" s="188" t="s">
        <v>1</v>
      </c>
      <c r="N2911" s="189" t="s">
        <v>42</v>
      </c>
      <c r="P2911" s="153">
        <f t="shared" si="11"/>
        <v>0</v>
      </c>
      <c r="Q2911" s="153">
        <v>2.5000000000000001E-2</v>
      </c>
      <c r="R2911" s="153">
        <f t="shared" si="12"/>
        <v>2.5000000000000001E-2</v>
      </c>
      <c r="S2911" s="153">
        <v>0</v>
      </c>
      <c r="T2911" s="154">
        <f t="shared" si="13"/>
        <v>0</v>
      </c>
      <c r="AR2911" s="155" t="s">
        <v>481</v>
      </c>
      <c r="AT2911" s="155" t="s">
        <v>454</v>
      </c>
      <c r="AU2911" s="155" t="s">
        <v>88</v>
      </c>
      <c r="AY2911" s="16" t="s">
        <v>317</v>
      </c>
      <c r="BE2911" s="156">
        <f t="shared" si="14"/>
        <v>0</v>
      </c>
      <c r="BF2911" s="156">
        <f t="shared" si="15"/>
        <v>0</v>
      </c>
      <c r="BG2911" s="156">
        <f t="shared" si="16"/>
        <v>0</v>
      </c>
      <c r="BH2911" s="156">
        <f t="shared" si="17"/>
        <v>0</v>
      </c>
      <c r="BI2911" s="156">
        <f t="shared" si="18"/>
        <v>0</v>
      </c>
      <c r="BJ2911" s="16" t="s">
        <v>88</v>
      </c>
      <c r="BK2911" s="156">
        <f t="shared" si="19"/>
        <v>0</v>
      </c>
      <c r="BL2911" s="16" t="s">
        <v>396</v>
      </c>
      <c r="BM2911" s="155" t="s">
        <v>3624</v>
      </c>
    </row>
    <row r="2912" spans="2:65" s="1" customFormat="1" ht="24.15" customHeight="1">
      <c r="B2912" s="142"/>
      <c r="C2912" s="179" t="s">
        <v>3625</v>
      </c>
      <c r="D2912" s="201" t="s">
        <v>454</v>
      </c>
      <c r="E2912" s="180" t="s">
        <v>3626</v>
      </c>
      <c r="F2912" s="181" t="s">
        <v>3627</v>
      </c>
      <c r="G2912" s="182" t="s">
        <v>467</v>
      </c>
      <c r="H2912" s="183">
        <v>1</v>
      </c>
      <c r="I2912" s="184"/>
      <c r="J2912" s="185">
        <f t="shared" si="10"/>
        <v>0</v>
      </c>
      <c r="K2912" s="186"/>
      <c r="L2912" s="187"/>
      <c r="M2912" s="188" t="s">
        <v>1</v>
      </c>
      <c r="N2912" s="189" t="s">
        <v>42</v>
      </c>
      <c r="P2912" s="153">
        <f t="shared" si="11"/>
        <v>0</v>
      </c>
      <c r="Q2912" s="153">
        <v>2.5000000000000001E-2</v>
      </c>
      <c r="R2912" s="153">
        <f t="shared" si="12"/>
        <v>2.5000000000000001E-2</v>
      </c>
      <c r="S2912" s="153">
        <v>0</v>
      </c>
      <c r="T2912" s="154">
        <f t="shared" si="13"/>
        <v>0</v>
      </c>
      <c r="AR2912" s="155" t="s">
        <v>481</v>
      </c>
      <c r="AT2912" s="155" t="s">
        <v>454</v>
      </c>
      <c r="AU2912" s="155" t="s">
        <v>88</v>
      </c>
      <c r="AY2912" s="16" t="s">
        <v>317</v>
      </c>
      <c r="BE2912" s="156">
        <f t="shared" si="14"/>
        <v>0</v>
      </c>
      <c r="BF2912" s="156">
        <f t="shared" si="15"/>
        <v>0</v>
      </c>
      <c r="BG2912" s="156">
        <f t="shared" si="16"/>
        <v>0</v>
      </c>
      <c r="BH2912" s="156">
        <f t="shared" si="17"/>
        <v>0</v>
      </c>
      <c r="BI2912" s="156">
        <f t="shared" si="18"/>
        <v>0</v>
      </c>
      <c r="BJ2912" s="16" t="s">
        <v>88</v>
      </c>
      <c r="BK2912" s="156">
        <f t="shared" si="19"/>
        <v>0</v>
      </c>
      <c r="BL2912" s="16" t="s">
        <v>396</v>
      </c>
      <c r="BM2912" s="155" t="s">
        <v>3628</v>
      </c>
    </row>
    <row r="2913" spans="2:65" s="1" customFormat="1" ht="24.15" customHeight="1">
      <c r="B2913" s="142"/>
      <c r="C2913" s="179" t="s">
        <v>3629</v>
      </c>
      <c r="D2913" s="201" t="s">
        <v>454</v>
      </c>
      <c r="E2913" s="180" t="s">
        <v>3630</v>
      </c>
      <c r="F2913" s="181" t="s">
        <v>3631</v>
      </c>
      <c r="G2913" s="182" t="s">
        <v>467</v>
      </c>
      <c r="H2913" s="183">
        <v>1</v>
      </c>
      <c r="I2913" s="184"/>
      <c r="J2913" s="185">
        <f t="shared" si="10"/>
        <v>0</v>
      </c>
      <c r="K2913" s="186"/>
      <c r="L2913" s="187"/>
      <c r="M2913" s="188" t="s">
        <v>1</v>
      </c>
      <c r="N2913" s="189" t="s">
        <v>42</v>
      </c>
      <c r="P2913" s="153">
        <f t="shared" si="11"/>
        <v>0</v>
      </c>
      <c r="Q2913" s="153">
        <v>2.5000000000000001E-2</v>
      </c>
      <c r="R2913" s="153">
        <f t="shared" si="12"/>
        <v>2.5000000000000001E-2</v>
      </c>
      <c r="S2913" s="153">
        <v>0</v>
      </c>
      <c r="T2913" s="154">
        <f t="shared" si="13"/>
        <v>0</v>
      </c>
      <c r="AR2913" s="155" t="s">
        <v>481</v>
      </c>
      <c r="AT2913" s="155" t="s">
        <v>454</v>
      </c>
      <c r="AU2913" s="155" t="s">
        <v>88</v>
      </c>
      <c r="AY2913" s="16" t="s">
        <v>317</v>
      </c>
      <c r="BE2913" s="156">
        <f t="shared" si="14"/>
        <v>0</v>
      </c>
      <c r="BF2913" s="156">
        <f t="shared" si="15"/>
        <v>0</v>
      </c>
      <c r="BG2913" s="156">
        <f t="shared" si="16"/>
        <v>0</v>
      </c>
      <c r="BH2913" s="156">
        <f t="shared" si="17"/>
        <v>0</v>
      </c>
      <c r="BI2913" s="156">
        <f t="shared" si="18"/>
        <v>0</v>
      </c>
      <c r="BJ2913" s="16" t="s">
        <v>88</v>
      </c>
      <c r="BK2913" s="156">
        <f t="shared" si="19"/>
        <v>0</v>
      </c>
      <c r="BL2913" s="16" t="s">
        <v>396</v>
      </c>
      <c r="BM2913" s="155" t="s">
        <v>3632</v>
      </c>
    </row>
    <row r="2914" spans="2:65" s="1" customFormat="1" ht="24.15" customHeight="1">
      <c r="B2914" s="142"/>
      <c r="C2914" s="179" t="s">
        <v>3633</v>
      </c>
      <c r="D2914" s="201" t="s">
        <v>454</v>
      </c>
      <c r="E2914" s="180" t="s">
        <v>3634</v>
      </c>
      <c r="F2914" s="181" t="s">
        <v>3635</v>
      </c>
      <c r="G2914" s="182" t="s">
        <v>467</v>
      </c>
      <c r="H2914" s="183">
        <v>1</v>
      </c>
      <c r="I2914" s="184"/>
      <c r="J2914" s="185">
        <f t="shared" si="10"/>
        <v>0</v>
      </c>
      <c r="K2914" s="186"/>
      <c r="L2914" s="187"/>
      <c r="M2914" s="188" t="s">
        <v>1</v>
      </c>
      <c r="N2914" s="189" t="s">
        <v>42</v>
      </c>
      <c r="P2914" s="153">
        <f t="shared" si="11"/>
        <v>0</v>
      </c>
      <c r="Q2914" s="153">
        <v>2.5000000000000001E-2</v>
      </c>
      <c r="R2914" s="153">
        <f t="shared" si="12"/>
        <v>2.5000000000000001E-2</v>
      </c>
      <c r="S2914" s="153">
        <v>0</v>
      </c>
      <c r="T2914" s="154">
        <f t="shared" si="13"/>
        <v>0</v>
      </c>
      <c r="AR2914" s="155" t="s">
        <v>481</v>
      </c>
      <c r="AT2914" s="155" t="s">
        <v>454</v>
      </c>
      <c r="AU2914" s="155" t="s">
        <v>88</v>
      </c>
      <c r="AY2914" s="16" t="s">
        <v>317</v>
      </c>
      <c r="BE2914" s="156">
        <f t="shared" si="14"/>
        <v>0</v>
      </c>
      <c r="BF2914" s="156">
        <f t="shared" si="15"/>
        <v>0</v>
      </c>
      <c r="BG2914" s="156">
        <f t="shared" si="16"/>
        <v>0</v>
      </c>
      <c r="BH2914" s="156">
        <f t="shared" si="17"/>
        <v>0</v>
      </c>
      <c r="BI2914" s="156">
        <f t="shared" si="18"/>
        <v>0</v>
      </c>
      <c r="BJ2914" s="16" t="s">
        <v>88</v>
      </c>
      <c r="BK2914" s="156">
        <f t="shared" si="19"/>
        <v>0</v>
      </c>
      <c r="BL2914" s="16" t="s">
        <v>396</v>
      </c>
      <c r="BM2914" s="155" t="s">
        <v>3636</v>
      </c>
    </row>
    <row r="2915" spans="2:65" s="1" customFormat="1" ht="24.15" customHeight="1">
      <c r="B2915" s="142"/>
      <c r="C2915" s="179" t="s">
        <v>3637</v>
      </c>
      <c r="D2915" s="201" t="s">
        <v>454</v>
      </c>
      <c r="E2915" s="180" t="s">
        <v>3638</v>
      </c>
      <c r="F2915" s="181" t="s">
        <v>3639</v>
      </c>
      <c r="G2915" s="182" t="s">
        <v>467</v>
      </c>
      <c r="H2915" s="183">
        <v>1</v>
      </c>
      <c r="I2915" s="184"/>
      <c r="J2915" s="185">
        <f t="shared" si="10"/>
        <v>0</v>
      </c>
      <c r="K2915" s="186"/>
      <c r="L2915" s="187"/>
      <c r="M2915" s="188" t="s">
        <v>1</v>
      </c>
      <c r="N2915" s="189" t="s">
        <v>42</v>
      </c>
      <c r="P2915" s="153">
        <f t="shared" si="11"/>
        <v>0</v>
      </c>
      <c r="Q2915" s="153">
        <v>2.5000000000000001E-2</v>
      </c>
      <c r="R2915" s="153">
        <f t="shared" si="12"/>
        <v>2.5000000000000001E-2</v>
      </c>
      <c r="S2915" s="153">
        <v>0</v>
      </c>
      <c r="T2915" s="154">
        <f t="shared" si="13"/>
        <v>0</v>
      </c>
      <c r="AR2915" s="155" t="s">
        <v>481</v>
      </c>
      <c r="AT2915" s="155" t="s">
        <v>454</v>
      </c>
      <c r="AU2915" s="155" t="s">
        <v>88</v>
      </c>
      <c r="AY2915" s="16" t="s">
        <v>317</v>
      </c>
      <c r="BE2915" s="156">
        <f t="shared" si="14"/>
        <v>0</v>
      </c>
      <c r="BF2915" s="156">
        <f t="shared" si="15"/>
        <v>0</v>
      </c>
      <c r="BG2915" s="156">
        <f t="shared" si="16"/>
        <v>0</v>
      </c>
      <c r="BH2915" s="156">
        <f t="shared" si="17"/>
        <v>0</v>
      </c>
      <c r="BI2915" s="156">
        <f t="shared" si="18"/>
        <v>0</v>
      </c>
      <c r="BJ2915" s="16" t="s">
        <v>88</v>
      </c>
      <c r="BK2915" s="156">
        <f t="shared" si="19"/>
        <v>0</v>
      </c>
      <c r="BL2915" s="16" t="s">
        <v>396</v>
      </c>
      <c r="BM2915" s="155" t="s">
        <v>3640</v>
      </c>
    </row>
    <row r="2916" spans="2:65" s="1" customFormat="1" ht="24.15" customHeight="1">
      <c r="B2916" s="142"/>
      <c r="C2916" s="179" t="s">
        <v>3641</v>
      </c>
      <c r="D2916" s="201" t="s">
        <v>454</v>
      </c>
      <c r="E2916" s="180" t="s">
        <v>3642</v>
      </c>
      <c r="F2916" s="181" t="s">
        <v>3643</v>
      </c>
      <c r="G2916" s="182" t="s">
        <v>467</v>
      </c>
      <c r="H2916" s="183">
        <v>1</v>
      </c>
      <c r="I2916" s="184"/>
      <c r="J2916" s="185">
        <f t="shared" si="10"/>
        <v>0</v>
      </c>
      <c r="K2916" s="186"/>
      <c r="L2916" s="187"/>
      <c r="M2916" s="188" t="s">
        <v>1</v>
      </c>
      <c r="N2916" s="189" t="s">
        <v>42</v>
      </c>
      <c r="P2916" s="153">
        <f t="shared" si="11"/>
        <v>0</v>
      </c>
      <c r="Q2916" s="153">
        <v>2.5000000000000001E-2</v>
      </c>
      <c r="R2916" s="153">
        <f t="shared" si="12"/>
        <v>2.5000000000000001E-2</v>
      </c>
      <c r="S2916" s="153">
        <v>0</v>
      </c>
      <c r="T2916" s="154">
        <f t="shared" si="13"/>
        <v>0</v>
      </c>
      <c r="AR2916" s="155" t="s">
        <v>481</v>
      </c>
      <c r="AT2916" s="155" t="s">
        <v>454</v>
      </c>
      <c r="AU2916" s="155" t="s">
        <v>88</v>
      </c>
      <c r="AY2916" s="16" t="s">
        <v>317</v>
      </c>
      <c r="BE2916" s="156">
        <f t="shared" si="14"/>
        <v>0</v>
      </c>
      <c r="BF2916" s="156">
        <f t="shared" si="15"/>
        <v>0</v>
      </c>
      <c r="BG2916" s="156">
        <f t="shared" si="16"/>
        <v>0</v>
      </c>
      <c r="BH2916" s="156">
        <f t="shared" si="17"/>
        <v>0</v>
      </c>
      <c r="BI2916" s="156">
        <f t="shared" si="18"/>
        <v>0</v>
      </c>
      <c r="BJ2916" s="16" t="s">
        <v>88</v>
      </c>
      <c r="BK2916" s="156">
        <f t="shared" si="19"/>
        <v>0</v>
      </c>
      <c r="BL2916" s="16" t="s">
        <v>396</v>
      </c>
      <c r="BM2916" s="155" t="s">
        <v>3644</v>
      </c>
    </row>
    <row r="2917" spans="2:65" s="1" customFormat="1" ht="24.15" customHeight="1">
      <c r="B2917" s="142"/>
      <c r="C2917" s="179" t="s">
        <v>3645</v>
      </c>
      <c r="D2917" s="201" t="s">
        <v>454</v>
      </c>
      <c r="E2917" s="180" t="s">
        <v>3646</v>
      </c>
      <c r="F2917" s="181" t="s">
        <v>3647</v>
      </c>
      <c r="G2917" s="182" t="s">
        <v>467</v>
      </c>
      <c r="H2917" s="183">
        <v>1</v>
      </c>
      <c r="I2917" s="184"/>
      <c r="J2917" s="185">
        <f t="shared" si="10"/>
        <v>0</v>
      </c>
      <c r="K2917" s="186"/>
      <c r="L2917" s="187"/>
      <c r="M2917" s="188" t="s">
        <v>1</v>
      </c>
      <c r="N2917" s="189" t="s">
        <v>42</v>
      </c>
      <c r="P2917" s="153">
        <f t="shared" si="11"/>
        <v>0</v>
      </c>
      <c r="Q2917" s="153">
        <v>2.5000000000000001E-2</v>
      </c>
      <c r="R2917" s="153">
        <f t="shared" si="12"/>
        <v>2.5000000000000001E-2</v>
      </c>
      <c r="S2917" s="153">
        <v>0</v>
      </c>
      <c r="T2917" s="154">
        <f t="shared" si="13"/>
        <v>0</v>
      </c>
      <c r="AR2917" s="155" t="s">
        <v>481</v>
      </c>
      <c r="AT2917" s="155" t="s">
        <v>454</v>
      </c>
      <c r="AU2917" s="155" t="s">
        <v>88</v>
      </c>
      <c r="AY2917" s="16" t="s">
        <v>317</v>
      </c>
      <c r="BE2917" s="156">
        <f t="shared" si="14"/>
        <v>0</v>
      </c>
      <c r="BF2917" s="156">
        <f t="shared" si="15"/>
        <v>0</v>
      </c>
      <c r="BG2917" s="156">
        <f t="shared" si="16"/>
        <v>0</v>
      </c>
      <c r="BH2917" s="156">
        <f t="shared" si="17"/>
        <v>0</v>
      </c>
      <c r="BI2917" s="156">
        <f t="shared" si="18"/>
        <v>0</v>
      </c>
      <c r="BJ2917" s="16" t="s">
        <v>88</v>
      </c>
      <c r="BK2917" s="156">
        <f t="shared" si="19"/>
        <v>0</v>
      </c>
      <c r="BL2917" s="16" t="s">
        <v>396</v>
      </c>
      <c r="BM2917" s="155" t="s">
        <v>3648</v>
      </c>
    </row>
    <row r="2918" spans="2:65" s="1" customFormat="1" ht="24.15" customHeight="1">
      <c r="B2918" s="142"/>
      <c r="C2918" s="179" t="s">
        <v>3649</v>
      </c>
      <c r="D2918" s="201" t="s">
        <v>454</v>
      </c>
      <c r="E2918" s="180" t="s">
        <v>3650</v>
      </c>
      <c r="F2918" s="181" t="s">
        <v>3651</v>
      </c>
      <c r="G2918" s="182" t="s">
        <v>467</v>
      </c>
      <c r="H2918" s="183">
        <v>1</v>
      </c>
      <c r="I2918" s="184"/>
      <c r="J2918" s="185">
        <f t="shared" si="10"/>
        <v>0</v>
      </c>
      <c r="K2918" s="186"/>
      <c r="L2918" s="187"/>
      <c r="M2918" s="188" t="s">
        <v>1</v>
      </c>
      <c r="N2918" s="189" t="s">
        <v>42</v>
      </c>
      <c r="P2918" s="153">
        <f t="shared" si="11"/>
        <v>0</v>
      </c>
      <c r="Q2918" s="153">
        <v>2.5000000000000001E-2</v>
      </c>
      <c r="R2918" s="153">
        <f t="shared" si="12"/>
        <v>2.5000000000000001E-2</v>
      </c>
      <c r="S2918" s="153">
        <v>0</v>
      </c>
      <c r="T2918" s="154">
        <f t="shared" si="13"/>
        <v>0</v>
      </c>
      <c r="AR2918" s="155" t="s">
        <v>481</v>
      </c>
      <c r="AT2918" s="155" t="s">
        <v>454</v>
      </c>
      <c r="AU2918" s="155" t="s">
        <v>88</v>
      </c>
      <c r="AY2918" s="16" t="s">
        <v>317</v>
      </c>
      <c r="BE2918" s="156">
        <f t="shared" si="14"/>
        <v>0</v>
      </c>
      <c r="BF2918" s="156">
        <f t="shared" si="15"/>
        <v>0</v>
      </c>
      <c r="BG2918" s="156">
        <f t="shared" si="16"/>
        <v>0</v>
      </c>
      <c r="BH2918" s="156">
        <f t="shared" si="17"/>
        <v>0</v>
      </c>
      <c r="BI2918" s="156">
        <f t="shared" si="18"/>
        <v>0</v>
      </c>
      <c r="BJ2918" s="16" t="s">
        <v>88</v>
      </c>
      <c r="BK2918" s="156">
        <f t="shared" si="19"/>
        <v>0</v>
      </c>
      <c r="BL2918" s="16" t="s">
        <v>396</v>
      </c>
      <c r="BM2918" s="155" t="s">
        <v>3652</v>
      </c>
    </row>
    <row r="2919" spans="2:65" s="1" customFormat="1" ht="24.15" customHeight="1">
      <c r="B2919" s="142"/>
      <c r="C2919" s="179" t="s">
        <v>3653</v>
      </c>
      <c r="D2919" s="201" t="s">
        <v>454</v>
      </c>
      <c r="E2919" s="180" t="s">
        <v>3654</v>
      </c>
      <c r="F2919" s="181" t="s">
        <v>3655</v>
      </c>
      <c r="G2919" s="182" t="s">
        <v>467</v>
      </c>
      <c r="H2919" s="183">
        <v>1</v>
      </c>
      <c r="I2919" s="184"/>
      <c r="J2919" s="185">
        <f t="shared" si="10"/>
        <v>0</v>
      </c>
      <c r="K2919" s="186"/>
      <c r="L2919" s="187"/>
      <c r="M2919" s="188" t="s">
        <v>1</v>
      </c>
      <c r="N2919" s="189" t="s">
        <v>42</v>
      </c>
      <c r="P2919" s="153">
        <f t="shared" si="11"/>
        <v>0</v>
      </c>
      <c r="Q2919" s="153">
        <v>2.5000000000000001E-2</v>
      </c>
      <c r="R2919" s="153">
        <f t="shared" si="12"/>
        <v>2.5000000000000001E-2</v>
      </c>
      <c r="S2919" s="153">
        <v>0</v>
      </c>
      <c r="T2919" s="154">
        <f t="shared" si="13"/>
        <v>0</v>
      </c>
      <c r="AR2919" s="155" t="s">
        <v>481</v>
      </c>
      <c r="AT2919" s="155" t="s">
        <v>454</v>
      </c>
      <c r="AU2919" s="155" t="s">
        <v>88</v>
      </c>
      <c r="AY2919" s="16" t="s">
        <v>317</v>
      </c>
      <c r="BE2919" s="156">
        <f t="shared" si="14"/>
        <v>0</v>
      </c>
      <c r="BF2919" s="156">
        <f t="shared" si="15"/>
        <v>0</v>
      </c>
      <c r="BG2919" s="156">
        <f t="shared" si="16"/>
        <v>0</v>
      </c>
      <c r="BH2919" s="156">
        <f t="shared" si="17"/>
        <v>0</v>
      </c>
      <c r="BI2919" s="156">
        <f t="shared" si="18"/>
        <v>0</v>
      </c>
      <c r="BJ2919" s="16" t="s">
        <v>88</v>
      </c>
      <c r="BK2919" s="156">
        <f t="shared" si="19"/>
        <v>0</v>
      </c>
      <c r="BL2919" s="16" t="s">
        <v>396</v>
      </c>
      <c r="BM2919" s="155" t="s">
        <v>3656</v>
      </c>
    </row>
    <row r="2920" spans="2:65" s="1" customFormat="1" ht="24.15" customHeight="1">
      <c r="B2920" s="142"/>
      <c r="C2920" s="179" t="s">
        <v>3657</v>
      </c>
      <c r="D2920" s="201" t="s">
        <v>454</v>
      </c>
      <c r="E2920" s="180" t="s">
        <v>3658</v>
      </c>
      <c r="F2920" s="181" t="s">
        <v>3659</v>
      </c>
      <c r="G2920" s="182" t="s">
        <v>467</v>
      </c>
      <c r="H2920" s="183">
        <v>1</v>
      </c>
      <c r="I2920" s="184"/>
      <c r="J2920" s="185">
        <f t="shared" si="10"/>
        <v>0</v>
      </c>
      <c r="K2920" s="186"/>
      <c r="L2920" s="187"/>
      <c r="M2920" s="188" t="s">
        <v>1</v>
      </c>
      <c r="N2920" s="189" t="s">
        <v>42</v>
      </c>
      <c r="P2920" s="153">
        <f t="shared" si="11"/>
        <v>0</v>
      </c>
      <c r="Q2920" s="153">
        <v>2.5000000000000001E-2</v>
      </c>
      <c r="R2920" s="153">
        <f t="shared" si="12"/>
        <v>2.5000000000000001E-2</v>
      </c>
      <c r="S2920" s="153">
        <v>0</v>
      </c>
      <c r="T2920" s="154">
        <f t="shared" si="13"/>
        <v>0</v>
      </c>
      <c r="AR2920" s="155" t="s">
        <v>481</v>
      </c>
      <c r="AT2920" s="155" t="s">
        <v>454</v>
      </c>
      <c r="AU2920" s="155" t="s">
        <v>88</v>
      </c>
      <c r="AY2920" s="16" t="s">
        <v>317</v>
      </c>
      <c r="BE2920" s="156">
        <f t="shared" si="14"/>
        <v>0</v>
      </c>
      <c r="BF2920" s="156">
        <f t="shared" si="15"/>
        <v>0</v>
      </c>
      <c r="BG2920" s="156">
        <f t="shared" si="16"/>
        <v>0</v>
      </c>
      <c r="BH2920" s="156">
        <f t="shared" si="17"/>
        <v>0</v>
      </c>
      <c r="BI2920" s="156">
        <f t="shared" si="18"/>
        <v>0</v>
      </c>
      <c r="BJ2920" s="16" t="s">
        <v>88</v>
      </c>
      <c r="BK2920" s="156">
        <f t="shared" si="19"/>
        <v>0</v>
      </c>
      <c r="BL2920" s="16" t="s">
        <v>396</v>
      </c>
      <c r="BM2920" s="155" t="s">
        <v>3660</v>
      </c>
    </row>
    <row r="2921" spans="2:65" s="1" customFormat="1" ht="24.15" customHeight="1">
      <c r="B2921" s="142"/>
      <c r="C2921" s="179" t="s">
        <v>3661</v>
      </c>
      <c r="D2921" s="201" t="s">
        <v>454</v>
      </c>
      <c r="E2921" s="180" t="s">
        <v>3662</v>
      </c>
      <c r="F2921" s="181" t="s">
        <v>3663</v>
      </c>
      <c r="G2921" s="182" t="s">
        <v>467</v>
      </c>
      <c r="H2921" s="183">
        <v>1</v>
      </c>
      <c r="I2921" s="184"/>
      <c r="J2921" s="185">
        <f t="shared" si="10"/>
        <v>0</v>
      </c>
      <c r="K2921" s="186"/>
      <c r="L2921" s="187"/>
      <c r="M2921" s="188" t="s">
        <v>1</v>
      </c>
      <c r="N2921" s="189" t="s">
        <v>42</v>
      </c>
      <c r="P2921" s="153">
        <f t="shared" si="11"/>
        <v>0</v>
      </c>
      <c r="Q2921" s="153">
        <v>2.5000000000000001E-2</v>
      </c>
      <c r="R2921" s="153">
        <f t="shared" si="12"/>
        <v>2.5000000000000001E-2</v>
      </c>
      <c r="S2921" s="153">
        <v>0</v>
      </c>
      <c r="T2921" s="154">
        <f t="shared" si="13"/>
        <v>0</v>
      </c>
      <c r="AR2921" s="155" t="s">
        <v>481</v>
      </c>
      <c r="AT2921" s="155" t="s">
        <v>454</v>
      </c>
      <c r="AU2921" s="155" t="s">
        <v>88</v>
      </c>
      <c r="AY2921" s="16" t="s">
        <v>317</v>
      </c>
      <c r="BE2921" s="156">
        <f t="shared" si="14"/>
        <v>0</v>
      </c>
      <c r="BF2921" s="156">
        <f t="shared" si="15"/>
        <v>0</v>
      </c>
      <c r="BG2921" s="156">
        <f t="shared" si="16"/>
        <v>0</v>
      </c>
      <c r="BH2921" s="156">
        <f t="shared" si="17"/>
        <v>0</v>
      </c>
      <c r="BI2921" s="156">
        <f t="shared" si="18"/>
        <v>0</v>
      </c>
      <c r="BJ2921" s="16" t="s">
        <v>88</v>
      </c>
      <c r="BK2921" s="156">
        <f t="shared" si="19"/>
        <v>0</v>
      </c>
      <c r="BL2921" s="16" t="s">
        <v>396</v>
      </c>
      <c r="BM2921" s="155" t="s">
        <v>3664</v>
      </c>
    </row>
    <row r="2922" spans="2:65" s="1" customFormat="1" ht="24.15" customHeight="1">
      <c r="B2922" s="142"/>
      <c r="C2922" s="179" t="s">
        <v>3665</v>
      </c>
      <c r="D2922" s="201" t="s">
        <v>454</v>
      </c>
      <c r="E2922" s="180" t="s">
        <v>3666</v>
      </c>
      <c r="F2922" s="181" t="s">
        <v>3667</v>
      </c>
      <c r="G2922" s="182" t="s">
        <v>467</v>
      </c>
      <c r="H2922" s="183">
        <v>1</v>
      </c>
      <c r="I2922" s="184"/>
      <c r="J2922" s="185">
        <f t="shared" si="10"/>
        <v>0</v>
      </c>
      <c r="K2922" s="186"/>
      <c r="L2922" s="187"/>
      <c r="M2922" s="188" t="s">
        <v>1</v>
      </c>
      <c r="N2922" s="189" t="s">
        <v>42</v>
      </c>
      <c r="P2922" s="153">
        <f t="shared" si="11"/>
        <v>0</v>
      </c>
      <c r="Q2922" s="153">
        <v>2.5000000000000001E-2</v>
      </c>
      <c r="R2922" s="153">
        <f t="shared" si="12"/>
        <v>2.5000000000000001E-2</v>
      </c>
      <c r="S2922" s="153">
        <v>0</v>
      </c>
      <c r="T2922" s="154">
        <f t="shared" si="13"/>
        <v>0</v>
      </c>
      <c r="AR2922" s="155" t="s">
        <v>481</v>
      </c>
      <c r="AT2922" s="155" t="s">
        <v>454</v>
      </c>
      <c r="AU2922" s="155" t="s">
        <v>88</v>
      </c>
      <c r="AY2922" s="16" t="s">
        <v>317</v>
      </c>
      <c r="BE2922" s="156">
        <f t="shared" si="14"/>
        <v>0</v>
      </c>
      <c r="BF2922" s="156">
        <f t="shared" si="15"/>
        <v>0</v>
      </c>
      <c r="BG2922" s="156">
        <f t="shared" si="16"/>
        <v>0</v>
      </c>
      <c r="BH2922" s="156">
        <f t="shared" si="17"/>
        <v>0</v>
      </c>
      <c r="BI2922" s="156">
        <f t="shared" si="18"/>
        <v>0</v>
      </c>
      <c r="BJ2922" s="16" t="s">
        <v>88</v>
      </c>
      <c r="BK2922" s="156">
        <f t="shared" si="19"/>
        <v>0</v>
      </c>
      <c r="BL2922" s="16" t="s">
        <v>396</v>
      </c>
      <c r="BM2922" s="155" t="s">
        <v>3668</v>
      </c>
    </row>
    <row r="2923" spans="2:65" s="1" customFormat="1" ht="24.15" customHeight="1">
      <c r="B2923" s="142"/>
      <c r="C2923" s="179" t="s">
        <v>3669</v>
      </c>
      <c r="D2923" s="201" t="s">
        <v>454</v>
      </c>
      <c r="E2923" s="180" t="s">
        <v>3670</v>
      </c>
      <c r="F2923" s="181" t="s">
        <v>3671</v>
      </c>
      <c r="G2923" s="182" t="s">
        <v>467</v>
      </c>
      <c r="H2923" s="183">
        <v>1</v>
      </c>
      <c r="I2923" s="184"/>
      <c r="J2923" s="185">
        <f t="shared" si="10"/>
        <v>0</v>
      </c>
      <c r="K2923" s="186"/>
      <c r="L2923" s="187"/>
      <c r="M2923" s="188" t="s">
        <v>1</v>
      </c>
      <c r="N2923" s="189" t="s">
        <v>42</v>
      </c>
      <c r="P2923" s="153">
        <f t="shared" si="11"/>
        <v>0</v>
      </c>
      <c r="Q2923" s="153">
        <v>2.5000000000000001E-2</v>
      </c>
      <c r="R2923" s="153">
        <f t="shared" si="12"/>
        <v>2.5000000000000001E-2</v>
      </c>
      <c r="S2923" s="153">
        <v>0</v>
      </c>
      <c r="T2923" s="154">
        <f t="shared" si="13"/>
        <v>0</v>
      </c>
      <c r="AR2923" s="155" t="s">
        <v>481</v>
      </c>
      <c r="AT2923" s="155" t="s">
        <v>454</v>
      </c>
      <c r="AU2923" s="155" t="s">
        <v>88</v>
      </c>
      <c r="AY2923" s="16" t="s">
        <v>317</v>
      </c>
      <c r="BE2923" s="156">
        <f t="shared" si="14"/>
        <v>0</v>
      </c>
      <c r="BF2923" s="156">
        <f t="shared" si="15"/>
        <v>0</v>
      </c>
      <c r="BG2923" s="156">
        <f t="shared" si="16"/>
        <v>0</v>
      </c>
      <c r="BH2923" s="156">
        <f t="shared" si="17"/>
        <v>0</v>
      </c>
      <c r="BI2923" s="156">
        <f t="shared" si="18"/>
        <v>0</v>
      </c>
      <c r="BJ2923" s="16" t="s">
        <v>88</v>
      </c>
      <c r="BK2923" s="156">
        <f t="shared" si="19"/>
        <v>0</v>
      </c>
      <c r="BL2923" s="16" t="s">
        <v>396</v>
      </c>
      <c r="BM2923" s="155" t="s">
        <v>3672</v>
      </c>
    </row>
    <row r="2924" spans="2:65" s="1" customFormat="1" ht="24.15" customHeight="1">
      <c r="B2924" s="142"/>
      <c r="C2924" s="179" t="s">
        <v>3673</v>
      </c>
      <c r="D2924" s="201" t="s">
        <v>454</v>
      </c>
      <c r="E2924" s="180" t="s">
        <v>3674</v>
      </c>
      <c r="F2924" s="181" t="s">
        <v>3675</v>
      </c>
      <c r="G2924" s="182" t="s">
        <v>467</v>
      </c>
      <c r="H2924" s="183">
        <v>1</v>
      </c>
      <c r="I2924" s="184"/>
      <c r="J2924" s="185">
        <f t="shared" si="10"/>
        <v>0</v>
      </c>
      <c r="K2924" s="186"/>
      <c r="L2924" s="187"/>
      <c r="M2924" s="188" t="s">
        <v>1</v>
      </c>
      <c r="N2924" s="189" t="s">
        <v>42</v>
      </c>
      <c r="P2924" s="153">
        <f t="shared" si="11"/>
        <v>0</v>
      </c>
      <c r="Q2924" s="153">
        <v>2.5000000000000001E-2</v>
      </c>
      <c r="R2924" s="153">
        <f t="shared" si="12"/>
        <v>2.5000000000000001E-2</v>
      </c>
      <c r="S2924" s="153">
        <v>0</v>
      </c>
      <c r="T2924" s="154">
        <f t="shared" si="13"/>
        <v>0</v>
      </c>
      <c r="AR2924" s="155" t="s">
        <v>481</v>
      </c>
      <c r="AT2924" s="155" t="s">
        <v>454</v>
      </c>
      <c r="AU2924" s="155" t="s">
        <v>88</v>
      </c>
      <c r="AY2924" s="16" t="s">
        <v>317</v>
      </c>
      <c r="BE2924" s="156">
        <f t="shared" si="14"/>
        <v>0</v>
      </c>
      <c r="BF2924" s="156">
        <f t="shared" si="15"/>
        <v>0</v>
      </c>
      <c r="BG2924" s="156">
        <f t="shared" si="16"/>
        <v>0</v>
      </c>
      <c r="BH2924" s="156">
        <f t="shared" si="17"/>
        <v>0</v>
      </c>
      <c r="BI2924" s="156">
        <f t="shared" si="18"/>
        <v>0</v>
      </c>
      <c r="BJ2924" s="16" t="s">
        <v>88</v>
      </c>
      <c r="BK2924" s="156">
        <f t="shared" si="19"/>
        <v>0</v>
      </c>
      <c r="BL2924" s="16" t="s">
        <v>396</v>
      </c>
      <c r="BM2924" s="155" t="s">
        <v>3676</v>
      </c>
    </row>
    <row r="2925" spans="2:65" s="1" customFormat="1" ht="24.15" customHeight="1">
      <c r="B2925" s="142"/>
      <c r="C2925" s="179" t="s">
        <v>3677</v>
      </c>
      <c r="D2925" s="201" t="s">
        <v>454</v>
      </c>
      <c r="E2925" s="180" t="s">
        <v>3678</v>
      </c>
      <c r="F2925" s="181" t="s">
        <v>3679</v>
      </c>
      <c r="G2925" s="182" t="s">
        <v>467</v>
      </c>
      <c r="H2925" s="183">
        <v>1</v>
      </c>
      <c r="I2925" s="184"/>
      <c r="J2925" s="185">
        <f t="shared" si="10"/>
        <v>0</v>
      </c>
      <c r="K2925" s="186"/>
      <c r="L2925" s="187"/>
      <c r="M2925" s="188" t="s">
        <v>1</v>
      </c>
      <c r="N2925" s="189" t="s">
        <v>42</v>
      </c>
      <c r="P2925" s="153">
        <f t="shared" si="11"/>
        <v>0</v>
      </c>
      <c r="Q2925" s="153">
        <v>2.5000000000000001E-2</v>
      </c>
      <c r="R2925" s="153">
        <f t="shared" si="12"/>
        <v>2.5000000000000001E-2</v>
      </c>
      <c r="S2925" s="153">
        <v>0</v>
      </c>
      <c r="T2925" s="154">
        <f t="shared" si="13"/>
        <v>0</v>
      </c>
      <c r="AR2925" s="155" t="s">
        <v>481</v>
      </c>
      <c r="AT2925" s="155" t="s">
        <v>454</v>
      </c>
      <c r="AU2925" s="155" t="s">
        <v>88</v>
      </c>
      <c r="AY2925" s="16" t="s">
        <v>317</v>
      </c>
      <c r="BE2925" s="156">
        <f t="shared" si="14"/>
        <v>0</v>
      </c>
      <c r="BF2925" s="156">
        <f t="shared" si="15"/>
        <v>0</v>
      </c>
      <c r="BG2925" s="156">
        <f t="shared" si="16"/>
        <v>0</v>
      </c>
      <c r="BH2925" s="156">
        <f t="shared" si="17"/>
        <v>0</v>
      </c>
      <c r="BI2925" s="156">
        <f t="shared" si="18"/>
        <v>0</v>
      </c>
      <c r="BJ2925" s="16" t="s">
        <v>88</v>
      </c>
      <c r="BK2925" s="156">
        <f t="shared" si="19"/>
        <v>0</v>
      </c>
      <c r="BL2925" s="16" t="s">
        <v>396</v>
      </c>
      <c r="BM2925" s="155" t="s">
        <v>3680</v>
      </c>
    </row>
    <row r="2926" spans="2:65" s="1" customFormat="1" ht="24.15" customHeight="1">
      <c r="B2926" s="142"/>
      <c r="C2926" s="179" t="s">
        <v>3681</v>
      </c>
      <c r="D2926" s="201" t="s">
        <v>454</v>
      </c>
      <c r="E2926" s="180" t="s">
        <v>3682</v>
      </c>
      <c r="F2926" s="181" t="s">
        <v>3683</v>
      </c>
      <c r="G2926" s="182" t="s">
        <v>467</v>
      </c>
      <c r="H2926" s="183">
        <v>1</v>
      </c>
      <c r="I2926" s="184"/>
      <c r="J2926" s="185">
        <f t="shared" si="10"/>
        <v>0</v>
      </c>
      <c r="K2926" s="186"/>
      <c r="L2926" s="187"/>
      <c r="M2926" s="188" t="s">
        <v>1</v>
      </c>
      <c r="N2926" s="189" t="s">
        <v>42</v>
      </c>
      <c r="P2926" s="153">
        <f t="shared" si="11"/>
        <v>0</v>
      </c>
      <c r="Q2926" s="153">
        <v>2.5000000000000001E-2</v>
      </c>
      <c r="R2926" s="153">
        <f t="shared" si="12"/>
        <v>2.5000000000000001E-2</v>
      </c>
      <c r="S2926" s="153">
        <v>0</v>
      </c>
      <c r="T2926" s="154">
        <f t="shared" si="13"/>
        <v>0</v>
      </c>
      <c r="AR2926" s="155" t="s">
        <v>481</v>
      </c>
      <c r="AT2926" s="155" t="s">
        <v>454</v>
      </c>
      <c r="AU2926" s="155" t="s">
        <v>88</v>
      </c>
      <c r="AY2926" s="16" t="s">
        <v>317</v>
      </c>
      <c r="BE2926" s="156">
        <f t="shared" si="14"/>
        <v>0</v>
      </c>
      <c r="BF2926" s="156">
        <f t="shared" si="15"/>
        <v>0</v>
      </c>
      <c r="BG2926" s="156">
        <f t="shared" si="16"/>
        <v>0</v>
      </c>
      <c r="BH2926" s="156">
        <f t="shared" si="17"/>
        <v>0</v>
      </c>
      <c r="BI2926" s="156">
        <f t="shared" si="18"/>
        <v>0</v>
      </c>
      <c r="BJ2926" s="16" t="s">
        <v>88</v>
      </c>
      <c r="BK2926" s="156">
        <f t="shared" si="19"/>
        <v>0</v>
      </c>
      <c r="BL2926" s="16" t="s">
        <v>396</v>
      </c>
      <c r="BM2926" s="155" t="s">
        <v>3684</v>
      </c>
    </row>
    <row r="2927" spans="2:65" s="1" customFormat="1" ht="24.15" customHeight="1">
      <c r="B2927" s="142"/>
      <c r="C2927" s="179" t="s">
        <v>3685</v>
      </c>
      <c r="D2927" s="201" t="s">
        <v>454</v>
      </c>
      <c r="E2927" s="180" t="s">
        <v>3686</v>
      </c>
      <c r="F2927" s="181" t="s">
        <v>3687</v>
      </c>
      <c r="G2927" s="182" t="s">
        <v>467</v>
      </c>
      <c r="H2927" s="183">
        <v>1</v>
      </c>
      <c r="I2927" s="184"/>
      <c r="J2927" s="185">
        <f t="shared" si="10"/>
        <v>0</v>
      </c>
      <c r="K2927" s="186"/>
      <c r="L2927" s="187"/>
      <c r="M2927" s="188" t="s">
        <v>1</v>
      </c>
      <c r="N2927" s="189" t="s">
        <v>42</v>
      </c>
      <c r="P2927" s="153">
        <f t="shared" si="11"/>
        <v>0</v>
      </c>
      <c r="Q2927" s="153">
        <v>2.5000000000000001E-2</v>
      </c>
      <c r="R2927" s="153">
        <f t="shared" si="12"/>
        <v>2.5000000000000001E-2</v>
      </c>
      <c r="S2927" s="153">
        <v>0</v>
      </c>
      <c r="T2927" s="154">
        <f t="shared" si="13"/>
        <v>0</v>
      </c>
      <c r="AR2927" s="155" t="s">
        <v>481</v>
      </c>
      <c r="AT2927" s="155" t="s">
        <v>454</v>
      </c>
      <c r="AU2927" s="155" t="s">
        <v>88</v>
      </c>
      <c r="AY2927" s="16" t="s">
        <v>317</v>
      </c>
      <c r="BE2927" s="156">
        <f t="shared" si="14"/>
        <v>0</v>
      </c>
      <c r="BF2927" s="156">
        <f t="shared" si="15"/>
        <v>0</v>
      </c>
      <c r="BG2927" s="156">
        <f t="shared" si="16"/>
        <v>0</v>
      </c>
      <c r="BH2927" s="156">
        <f t="shared" si="17"/>
        <v>0</v>
      </c>
      <c r="BI2927" s="156">
        <f t="shared" si="18"/>
        <v>0</v>
      </c>
      <c r="BJ2927" s="16" t="s">
        <v>88</v>
      </c>
      <c r="BK2927" s="156">
        <f t="shared" si="19"/>
        <v>0</v>
      </c>
      <c r="BL2927" s="16" t="s">
        <v>396</v>
      </c>
      <c r="BM2927" s="155" t="s">
        <v>3688</v>
      </c>
    </row>
    <row r="2928" spans="2:65" s="1" customFormat="1" ht="24.15" customHeight="1">
      <c r="B2928" s="142"/>
      <c r="C2928" s="179" t="s">
        <v>3689</v>
      </c>
      <c r="D2928" s="201" t="s">
        <v>454</v>
      </c>
      <c r="E2928" s="180" t="s">
        <v>3690</v>
      </c>
      <c r="F2928" s="181" t="s">
        <v>3691</v>
      </c>
      <c r="G2928" s="182" t="s">
        <v>467</v>
      </c>
      <c r="H2928" s="183">
        <v>1</v>
      </c>
      <c r="I2928" s="184"/>
      <c r="J2928" s="185">
        <f t="shared" si="10"/>
        <v>0</v>
      </c>
      <c r="K2928" s="186"/>
      <c r="L2928" s="187"/>
      <c r="M2928" s="188" t="s">
        <v>1</v>
      </c>
      <c r="N2928" s="189" t="s">
        <v>42</v>
      </c>
      <c r="P2928" s="153">
        <f t="shared" si="11"/>
        <v>0</v>
      </c>
      <c r="Q2928" s="153">
        <v>2.5000000000000001E-2</v>
      </c>
      <c r="R2928" s="153">
        <f t="shared" si="12"/>
        <v>2.5000000000000001E-2</v>
      </c>
      <c r="S2928" s="153">
        <v>0</v>
      </c>
      <c r="T2928" s="154">
        <f t="shared" si="13"/>
        <v>0</v>
      </c>
      <c r="AR2928" s="155" t="s">
        <v>481</v>
      </c>
      <c r="AT2928" s="155" t="s">
        <v>454</v>
      </c>
      <c r="AU2928" s="155" t="s">
        <v>88</v>
      </c>
      <c r="AY2928" s="16" t="s">
        <v>317</v>
      </c>
      <c r="BE2928" s="156">
        <f t="shared" si="14"/>
        <v>0</v>
      </c>
      <c r="BF2928" s="156">
        <f t="shared" si="15"/>
        <v>0</v>
      </c>
      <c r="BG2928" s="156">
        <f t="shared" si="16"/>
        <v>0</v>
      </c>
      <c r="BH2928" s="156">
        <f t="shared" si="17"/>
        <v>0</v>
      </c>
      <c r="BI2928" s="156">
        <f t="shared" si="18"/>
        <v>0</v>
      </c>
      <c r="BJ2928" s="16" t="s">
        <v>88</v>
      </c>
      <c r="BK2928" s="156">
        <f t="shared" si="19"/>
        <v>0</v>
      </c>
      <c r="BL2928" s="16" t="s">
        <v>396</v>
      </c>
      <c r="BM2928" s="155" t="s">
        <v>3692</v>
      </c>
    </row>
    <row r="2929" spans="2:65" s="1" customFormat="1" ht="24.15" customHeight="1">
      <c r="B2929" s="142"/>
      <c r="C2929" s="179" t="s">
        <v>3693</v>
      </c>
      <c r="D2929" s="201" t="s">
        <v>454</v>
      </c>
      <c r="E2929" s="180" t="s">
        <v>3694</v>
      </c>
      <c r="F2929" s="181" t="s">
        <v>3695</v>
      </c>
      <c r="G2929" s="182" t="s">
        <v>467</v>
      </c>
      <c r="H2929" s="183">
        <v>1</v>
      </c>
      <c r="I2929" s="184"/>
      <c r="J2929" s="185">
        <f t="shared" si="10"/>
        <v>0</v>
      </c>
      <c r="K2929" s="186"/>
      <c r="L2929" s="187"/>
      <c r="M2929" s="188" t="s">
        <v>1</v>
      </c>
      <c r="N2929" s="189" t="s">
        <v>42</v>
      </c>
      <c r="P2929" s="153">
        <f t="shared" si="11"/>
        <v>0</v>
      </c>
      <c r="Q2929" s="153">
        <v>2.5000000000000001E-2</v>
      </c>
      <c r="R2929" s="153">
        <f t="shared" si="12"/>
        <v>2.5000000000000001E-2</v>
      </c>
      <c r="S2929" s="153">
        <v>0</v>
      </c>
      <c r="T2929" s="154">
        <f t="shared" si="13"/>
        <v>0</v>
      </c>
      <c r="AR2929" s="155" t="s">
        <v>481</v>
      </c>
      <c r="AT2929" s="155" t="s">
        <v>454</v>
      </c>
      <c r="AU2929" s="155" t="s">
        <v>88</v>
      </c>
      <c r="AY2929" s="16" t="s">
        <v>317</v>
      </c>
      <c r="BE2929" s="156">
        <f t="shared" si="14"/>
        <v>0</v>
      </c>
      <c r="BF2929" s="156">
        <f t="shared" si="15"/>
        <v>0</v>
      </c>
      <c r="BG2929" s="156">
        <f t="shared" si="16"/>
        <v>0</v>
      </c>
      <c r="BH2929" s="156">
        <f t="shared" si="17"/>
        <v>0</v>
      </c>
      <c r="BI2929" s="156">
        <f t="shared" si="18"/>
        <v>0</v>
      </c>
      <c r="BJ2929" s="16" t="s">
        <v>88</v>
      </c>
      <c r="BK2929" s="156">
        <f t="shared" si="19"/>
        <v>0</v>
      </c>
      <c r="BL2929" s="16" t="s">
        <v>396</v>
      </c>
      <c r="BM2929" s="155" t="s">
        <v>3696</v>
      </c>
    </row>
    <row r="2930" spans="2:65" s="1" customFormat="1" ht="24.15" customHeight="1">
      <c r="B2930" s="142"/>
      <c r="C2930" s="179" t="s">
        <v>3697</v>
      </c>
      <c r="D2930" s="201" t="s">
        <v>454</v>
      </c>
      <c r="E2930" s="180" t="s">
        <v>3698</v>
      </c>
      <c r="F2930" s="181" t="s">
        <v>3699</v>
      </c>
      <c r="G2930" s="182" t="s">
        <v>467</v>
      </c>
      <c r="H2930" s="183">
        <v>1</v>
      </c>
      <c r="I2930" s="184"/>
      <c r="J2930" s="185">
        <f t="shared" si="10"/>
        <v>0</v>
      </c>
      <c r="K2930" s="186"/>
      <c r="L2930" s="187"/>
      <c r="M2930" s="188" t="s">
        <v>1</v>
      </c>
      <c r="N2930" s="189" t="s">
        <v>42</v>
      </c>
      <c r="P2930" s="153">
        <f t="shared" si="11"/>
        <v>0</v>
      </c>
      <c r="Q2930" s="153">
        <v>2.5000000000000001E-2</v>
      </c>
      <c r="R2930" s="153">
        <f t="shared" si="12"/>
        <v>2.5000000000000001E-2</v>
      </c>
      <c r="S2930" s="153">
        <v>0</v>
      </c>
      <c r="T2930" s="154">
        <f t="shared" si="13"/>
        <v>0</v>
      </c>
      <c r="AR2930" s="155" t="s">
        <v>481</v>
      </c>
      <c r="AT2930" s="155" t="s">
        <v>454</v>
      </c>
      <c r="AU2930" s="155" t="s">
        <v>88</v>
      </c>
      <c r="AY2930" s="16" t="s">
        <v>317</v>
      </c>
      <c r="BE2930" s="156">
        <f t="shared" si="14"/>
        <v>0</v>
      </c>
      <c r="BF2930" s="156">
        <f t="shared" si="15"/>
        <v>0</v>
      </c>
      <c r="BG2930" s="156">
        <f t="shared" si="16"/>
        <v>0</v>
      </c>
      <c r="BH2930" s="156">
        <f t="shared" si="17"/>
        <v>0</v>
      </c>
      <c r="BI2930" s="156">
        <f t="shared" si="18"/>
        <v>0</v>
      </c>
      <c r="BJ2930" s="16" t="s">
        <v>88</v>
      </c>
      <c r="BK2930" s="156">
        <f t="shared" si="19"/>
        <v>0</v>
      </c>
      <c r="BL2930" s="16" t="s">
        <v>396</v>
      </c>
      <c r="BM2930" s="155" t="s">
        <v>3700</v>
      </c>
    </row>
    <row r="2931" spans="2:65" s="1" customFormat="1" ht="24.15" customHeight="1">
      <c r="B2931" s="142"/>
      <c r="C2931" s="179" t="s">
        <v>3701</v>
      </c>
      <c r="D2931" s="201" t="s">
        <v>454</v>
      </c>
      <c r="E2931" s="180" t="s">
        <v>3702</v>
      </c>
      <c r="F2931" s="181" t="s">
        <v>3703</v>
      </c>
      <c r="G2931" s="182" t="s">
        <v>467</v>
      </c>
      <c r="H2931" s="183">
        <v>1</v>
      </c>
      <c r="I2931" s="184"/>
      <c r="J2931" s="185">
        <f t="shared" si="10"/>
        <v>0</v>
      </c>
      <c r="K2931" s="186"/>
      <c r="L2931" s="187"/>
      <c r="M2931" s="188" t="s">
        <v>1</v>
      </c>
      <c r="N2931" s="189" t="s">
        <v>42</v>
      </c>
      <c r="P2931" s="153">
        <f t="shared" si="11"/>
        <v>0</v>
      </c>
      <c r="Q2931" s="153">
        <v>2.5000000000000001E-2</v>
      </c>
      <c r="R2931" s="153">
        <f t="shared" si="12"/>
        <v>2.5000000000000001E-2</v>
      </c>
      <c r="S2931" s="153">
        <v>0</v>
      </c>
      <c r="T2931" s="154">
        <f t="shared" si="13"/>
        <v>0</v>
      </c>
      <c r="AR2931" s="155" t="s">
        <v>481</v>
      </c>
      <c r="AT2931" s="155" t="s">
        <v>454</v>
      </c>
      <c r="AU2931" s="155" t="s">
        <v>88</v>
      </c>
      <c r="AY2931" s="16" t="s">
        <v>317</v>
      </c>
      <c r="BE2931" s="156">
        <f t="shared" si="14"/>
        <v>0</v>
      </c>
      <c r="BF2931" s="156">
        <f t="shared" si="15"/>
        <v>0</v>
      </c>
      <c r="BG2931" s="156">
        <f t="shared" si="16"/>
        <v>0</v>
      </c>
      <c r="BH2931" s="156">
        <f t="shared" si="17"/>
        <v>0</v>
      </c>
      <c r="BI2931" s="156">
        <f t="shared" si="18"/>
        <v>0</v>
      </c>
      <c r="BJ2931" s="16" t="s">
        <v>88</v>
      </c>
      <c r="BK2931" s="156">
        <f t="shared" si="19"/>
        <v>0</v>
      </c>
      <c r="BL2931" s="16" t="s">
        <v>396</v>
      </c>
      <c r="BM2931" s="155" t="s">
        <v>3704</v>
      </c>
    </row>
    <row r="2932" spans="2:65" s="1" customFormat="1" ht="24.15" customHeight="1">
      <c r="B2932" s="142"/>
      <c r="C2932" s="179" t="s">
        <v>3705</v>
      </c>
      <c r="D2932" s="201" t="s">
        <v>454</v>
      </c>
      <c r="E2932" s="180" t="s">
        <v>3706</v>
      </c>
      <c r="F2932" s="181" t="s">
        <v>3707</v>
      </c>
      <c r="G2932" s="182" t="s">
        <v>467</v>
      </c>
      <c r="H2932" s="183">
        <v>1</v>
      </c>
      <c r="I2932" s="184"/>
      <c r="J2932" s="185">
        <f t="shared" si="10"/>
        <v>0</v>
      </c>
      <c r="K2932" s="186"/>
      <c r="L2932" s="187"/>
      <c r="M2932" s="188" t="s">
        <v>1</v>
      </c>
      <c r="N2932" s="189" t="s">
        <v>42</v>
      </c>
      <c r="P2932" s="153">
        <f t="shared" si="11"/>
        <v>0</v>
      </c>
      <c r="Q2932" s="153">
        <v>2.5000000000000001E-2</v>
      </c>
      <c r="R2932" s="153">
        <f t="shared" si="12"/>
        <v>2.5000000000000001E-2</v>
      </c>
      <c r="S2932" s="153">
        <v>0</v>
      </c>
      <c r="T2932" s="154">
        <f t="shared" si="13"/>
        <v>0</v>
      </c>
      <c r="AR2932" s="155" t="s">
        <v>481</v>
      </c>
      <c r="AT2932" s="155" t="s">
        <v>454</v>
      </c>
      <c r="AU2932" s="155" t="s">
        <v>88</v>
      </c>
      <c r="AY2932" s="16" t="s">
        <v>317</v>
      </c>
      <c r="BE2932" s="156">
        <f t="shared" si="14"/>
        <v>0</v>
      </c>
      <c r="BF2932" s="156">
        <f t="shared" si="15"/>
        <v>0</v>
      </c>
      <c r="BG2932" s="156">
        <f t="shared" si="16"/>
        <v>0</v>
      </c>
      <c r="BH2932" s="156">
        <f t="shared" si="17"/>
        <v>0</v>
      </c>
      <c r="BI2932" s="156">
        <f t="shared" si="18"/>
        <v>0</v>
      </c>
      <c r="BJ2932" s="16" t="s">
        <v>88</v>
      </c>
      <c r="BK2932" s="156">
        <f t="shared" si="19"/>
        <v>0</v>
      </c>
      <c r="BL2932" s="16" t="s">
        <v>396</v>
      </c>
      <c r="BM2932" s="155" t="s">
        <v>3708</v>
      </c>
    </row>
    <row r="2933" spans="2:65" s="1" customFormat="1" ht="24.15" customHeight="1">
      <c r="B2933" s="142"/>
      <c r="C2933" s="179" t="s">
        <v>3709</v>
      </c>
      <c r="D2933" s="201" t="s">
        <v>454</v>
      </c>
      <c r="E2933" s="180" t="s">
        <v>3710</v>
      </c>
      <c r="F2933" s="181" t="s">
        <v>3711</v>
      </c>
      <c r="G2933" s="182" t="s">
        <v>467</v>
      </c>
      <c r="H2933" s="183">
        <v>1</v>
      </c>
      <c r="I2933" s="184"/>
      <c r="J2933" s="185">
        <f t="shared" si="10"/>
        <v>0</v>
      </c>
      <c r="K2933" s="186"/>
      <c r="L2933" s="187"/>
      <c r="M2933" s="188" t="s">
        <v>1</v>
      </c>
      <c r="N2933" s="189" t="s">
        <v>42</v>
      </c>
      <c r="P2933" s="153">
        <f t="shared" si="11"/>
        <v>0</v>
      </c>
      <c r="Q2933" s="153">
        <v>2.5000000000000001E-2</v>
      </c>
      <c r="R2933" s="153">
        <f t="shared" si="12"/>
        <v>2.5000000000000001E-2</v>
      </c>
      <c r="S2933" s="153">
        <v>0</v>
      </c>
      <c r="T2933" s="154">
        <f t="shared" si="13"/>
        <v>0</v>
      </c>
      <c r="AR2933" s="155" t="s">
        <v>481</v>
      </c>
      <c r="AT2933" s="155" t="s">
        <v>454</v>
      </c>
      <c r="AU2933" s="155" t="s">
        <v>88</v>
      </c>
      <c r="AY2933" s="16" t="s">
        <v>317</v>
      </c>
      <c r="BE2933" s="156">
        <f t="shared" si="14"/>
        <v>0</v>
      </c>
      <c r="BF2933" s="156">
        <f t="shared" si="15"/>
        <v>0</v>
      </c>
      <c r="BG2933" s="156">
        <f t="shared" si="16"/>
        <v>0</v>
      </c>
      <c r="BH2933" s="156">
        <f t="shared" si="17"/>
        <v>0</v>
      </c>
      <c r="BI2933" s="156">
        <f t="shared" si="18"/>
        <v>0</v>
      </c>
      <c r="BJ2933" s="16" t="s">
        <v>88</v>
      </c>
      <c r="BK2933" s="156">
        <f t="shared" si="19"/>
        <v>0</v>
      </c>
      <c r="BL2933" s="16" t="s">
        <v>396</v>
      </c>
      <c r="BM2933" s="155" t="s">
        <v>3712</v>
      </c>
    </row>
    <row r="2934" spans="2:65" s="1" customFormat="1" ht="24.15" customHeight="1">
      <c r="B2934" s="142"/>
      <c r="C2934" s="179" t="s">
        <v>3713</v>
      </c>
      <c r="D2934" s="201" t="s">
        <v>454</v>
      </c>
      <c r="E2934" s="180" t="s">
        <v>3714</v>
      </c>
      <c r="F2934" s="181" t="s">
        <v>3715</v>
      </c>
      <c r="G2934" s="182" t="s">
        <v>467</v>
      </c>
      <c r="H2934" s="183">
        <v>1</v>
      </c>
      <c r="I2934" s="184"/>
      <c r="J2934" s="185">
        <f t="shared" si="10"/>
        <v>0</v>
      </c>
      <c r="K2934" s="186"/>
      <c r="L2934" s="187"/>
      <c r="M2934" s="188" t="s">
        <v>1</v>
      </c>
      <c r="N2934" s="189" t="s">
        <v>42</v>
      </c>
      <c r="P2934" s="153">
        <f t="shared" si="11"/>
        <v>0</v>
      </c>
      <c r="Q2934" s="153">
        <v>2.5000000000000001E-2</v>
      </c>
      <c r="R2934" s="153">
        <f t="shared" si="12"/>
        <v>2.5000000000000001E-2</v>
      </c>
      <c r="S2934" s="153">
        <v>0</v>
      </c>
      <c r="T2934" s="154">
        <f t="shared" si="13"/>
        <v>0</v>
      </c>
      <c r="AR2934" s="155" t="s">
        <v>481</v>
      </c>
      <c r="AT2934" s="155" t="s">
        <v>454</v>
      </c>
      <c r="AU2934" s="155" t="s">
        <v>88</v>
      </c>
      <c r="AY2934" s="16" t="s">
        <v>317</v>
      </c>
      <c r="BE2934" s="156">
        <f t="shared" si="14"/>
        <v>0</v>
      </c>
      <c r="BF2934" s="156">
        <f t="shared" si="15"/>
        <v>0</v>
      </c>
      <c r="BG2934" s="156">
        <f t="shared" si="16"/>
        <v>0</v>
      </c>
      <c r="BH2934" s="156">
        <f t="shared" si="17"/>
        <v>0</v>
      </c>
      <c r="BI2934" s="156">
        <f t="shared" si="18"/>
        <v>0</v>
      </c>
      <c r="BJ2934" s="16" t="s">
        <v>88</v>
      </c>
      <c r="BK2934" s="156">
        <f t="shared" si="19"/>
        <v>0</v>
      </c>
      <c r="BL2934" s="16" t="s">
        <v>396</v>
      </c>
      <c r="BM2934" s="155" t="s">
        <v>3716</v>
      </c>
    </row>
    <row r="2935" spans="2:65" s="1" customFormat="1" ht="24.15" customHeight="1">
      <c r="B2935" s="142"/>
      <c r="C2935" s="179" t="s">
        <v>3717</v>
      </c>
      <c r="D2935" s="201" t="s">
        <v>454</v>
      </c>
      <c r="E2935" s="180" t="s">
        <v>3718</v>
      </c>
      <c r="F2935" s="181" t="s">
        <v>3719</v>
      </c>
      <c r="G2935" s="182" t="s">
        <v>467</v>
      </c>
      <c r="H2935" s="183">
        <v>1</v>
      </c>
      <c r="I2935" s="184"/>
      <c r="J2935" s="185">
        <f t="shared" si="10"/>
        <v>0</v>
      </c>
      <c r="K2935" s="186"/>
      <c r="L2935" s="187"/>
      <c r="M2935" s="188" t="s">
        <v>1</v>
      </c>
      <c r="N2935" s="189" t="s">
        <v>42</v>
      </c>
      <c r="P2935" s="153">
        <f t="shared" si="11"/>
        <v>0</v>
      </c>
      <c r="Q2935" s="153">
        <v>2.5000000000000001E-2</v>
      </c>
      <c r="R2935" s="153">
        <f t="shared" si="12"/>
        <v>2.5000000000000001E-2</v>
      </c>
      <c r="S2935" s="153">
        <v>0</v>
      </c>
      <c r="T2935" s="154">
        <f t="shared" si="13"/>
        <v>0</v>
      </c>
      <c r="AR2935" s="155" t="s">
        <v>481</v>
      </c>
      <c r="AT2935" s="155" t="s">
        <v>454</v>
      </c>
      <c r="AU2935" s="155" t="s">
        <v>88</v>
      </c>
      <c r="AY2935" s="16" t="s">
        <v>317</v>
      </c>
      <c r="BE2935" s="156">
        <f t="shared" si="14"/>
        <v>0</v>
      </c>
      <c r="BF2935" s="156">
        <f t="shared" si="15"/>
        <v>0</v>
      </c>
      <c r="BG2935" s="156">
        <f t="shared" si="16"/>
        <v>0</v>
      </c>
      <c r="BH2935" s="156">
        <f t="shared" si="17"/>
        <v>0</v>
      </c>
      <c r="BI2935" s="156">
        <f t="shared" si="18"/>
        <v>0</v>
      </c>
      <c r="BJ2935" s="16" t="s">
        <v>88</v>
      </c>
      <c r="BK2935" s="156">
        <f t="shared" si="19"/>
        <v>0</v>
      </c>
      <c r="BL2935" s="16" t="s">
        <v>396</v>
      </c>
      <c r="BM2935" s="155" t="s">
        <v>3720</v>
      </c>
    </row>
    <row r="2936" spans="2:65" s="1" customFormat="1" ht="24.15" customHeight="1">
      <c r="B2936" s="142"/>
      <c r="C2936" s="179" t="s">
        <v>3721</v>
      </c>
      <c r="D2936" s="201" t="s">
        <v>454</v>
      </c>
      <c r="E2936" s="180" t="s">
        <v>3722</v>
      </c>
      <c r="F2936" s="181" t="s">
        <v>3723</v>
      </c>
      <c r="G2936" s="182" t="s">
        <v>467</v>
      </c>
      <c r="H2936" s="183">
        <v>1</v>
      </c>
      <c r="I2936" s="184"/>
      <c r="J2936" s="185">
        <f t="shared" si="10"/>
        <v>0</v>
      </c>
      <c r="K2936" s="186"/>
      <c r="L2936" s="187"/>
      <c r="M2936" s="188" t="s">
        <v>1</v>
      </c>
      <c r="N2936" s="189" t="s">
        <v>42</v>
      </c>
      <c r="P2936" s="153">
        <f t="shared" si="11"/>
        <v>0</v>
      </c>
      <c r="Q2936" s="153">
        <v>2.5000000000000001E-2</v>
      </c>
      <c r="R2936" s="153">
        <f t="shared" si="12"/>
        <v>2.5000000000000001E-2</v>
      </c>
      <c r="S2936" s="153">
        <v>0</v>
      </c>
      <c r="T2936" s="154">
        <f t="shared" si="13"/>
        <v>0</v>
      </c>
      <c r="AR2936" s="155" t="s">
        <v>481</v>
      </c>
      <c r="AT2936" s="155" t="s">
        <v>454</v>
      </c>
      <c r="AU2936" s="155" t="s">
        <v>88</v>
      </c>
      <c r="AY2936" s="16" t="s">
        <v>317</v>
      </c>
      <c r="BE2936" s="156">
        <f t="shared" si="14"/>
        <v>0</v>
      </c>
      <c r="BF2936" s="156">
        <f t="shared" si="15"/>
        <v>0</v>
      </c>
      <c r="BG2936" s="156">
        <f t="shared" si="16"/>
        <v>0</v>
      </c>
      <c r="BH2936" s="156">
        <f t="shared" si="17"/>
        <v>0</v>
      </c>
      <c r="BI2936" s="156">
        <f t="shared" si="18"/>
        <v>0</v>
      </c>
      <c r="BJ2936" s="16" t="s">
        <v>88</v>
      </c>
      <c r="BK2936" s="156">
        <f t="shared" si="19"/>
        <v>0</v>
      </c>
      <c r="BL2936" s="16" t="s">
        <v>396</v>
      </c>
      <c r="BM2936" s="155" t="s">
        <v>3724</v>
      </c>
    </row>
    <row r="2937" spans="2:65" s="1" customFormat="1" ht="24.15" customHeight="1">
      <c r="B2937" s="142"/>
      <c r="C2937" s="179" t="s">
        <v>3725</v>
      </c>
      <c r="D2937" s="203" t="s">
        <v>454</v>
      </c>
      <c r="E2937" s="180" t="s">
        <v>3726</v>
      </c>
      <c r="F2937" s="181" t="s">
        <v>3727</v>
      </c>
      <c r="G2937" s="182" t="s">
        <v>467</v>
      </c>
      <c r="H2937" s="183">
        <v>1</v>
      </c>
      <c r="I2937" s="184"/>
      <c r="J2937" s="185">
        <f t="shared" si="10"/>
        <v>0</v>
      </c>
      <c r="K2937" s="186"/>
      <c r="L2937" s="187"/>
      <c r="M2937" s="188" t="s">
        <v>1</v>
      </c>
      <c r="N2937" s="189" t="s">
        <v>42</v>
      </c>
      <c r="P2937" s="153">
        <f t="shared" si="11"/>
        <v>0</v>
      </c>
      <c r="Q2937" s="153">
        <v>2.5000000000000001E-2</v>
      </c>
      <c r="R2937" s="153">
        <f t="shared" si="12"/>
        <v>2.5000000000000001E-2</v>
      </c>
      <c r="S2937" s="153">
        <v>0</v>
      </c>
      <c r="T2937" s="154">
        <f t="shared" si="13"/>
        <v>0</v>
      </c>
      <c r="AR2937" s="155" t="s">
        <v>481</v>
      </c>
      <c r="AT2937" s="155" t="s">
        <v>454</v>
      </c>
      <c r="AU2937" s="155" t="s">
        <v>88</v>
      </c>
      <c r="AY2937" s="16" t="s">
        <v>317</v>
      </c>
      <c r="BE2937" s="156">
        <f t="shared" si="14"/>
        <v>0</v>
      </c>
      <c r="BF2937" s="156">
        <f t="shared" si="15"/>
        <v>0</v>
      </c>
      <c r="BG2937" s="156">
        <f t="shared" si="16"/>
        <v>0</v>
      </c>
      <c r="BH2937" s="156">
        <f t="shared" si="17"/>
        <v>0</v>
      </c>
      <c r="BI2937" s="156">
        <f t="shared" si="18"/>
        <v>0</v>
      </c>
      <c r="BJ2937" s="16" t="s">
        <v>88</v>
      </c>
      <c r="BK2937" s="156">
        <f t="shared" si="19"/>
        <v>0</v>
      </c>
      <c r="BL2937" s="16" t="s">
        <v>396</v>
      </c>
      <c r="BM2937" s="155" t="s">
        <v>3728</v>
      </c>
    </row>
    <row r="2938" spans="2:65" s="1" customFormat="1" ht="24.15" customHeight="1">
      <c r="B2938" s="142"/>
      <c r="C2938" s="179" t="s">
        <v>3729</v>
      </c>
      <c r="D2938" s="201" t="s">
        <v>454</v>
      </c>
      <c r="E2938" s="180" t="s">
        <v>3730</v>
      </c>
      <c r="F2938" s="181" t="s">
        <v>3731</v>
      </c>
      <c r="G2938" s="182" t="s">
        <v>467</v>
      </c>
      <c r="H2938" s="183">
        <v>1</v>
      </c>
      <c r="I2938" s="184"/>
      <c r="J2938" s="185">
        <f t="shared" si="10"/>
        <v>0</v>
      </c>
      <c r="K2938" s="186"/>
      <c r="L2938" s="187"/>
      <c r="M2938" s="188" t="s">
        <v>1</v>
      </c>
      <c r="N2938" s="189" t="s">
        <v>42</v>
      </c>
      <c r="P2938" s="153">
        <f t="shared" si="11"/>
        <v>0</v>
      </c>
      <c r="Q2938" s="153">
        <v>2.5000000000000001E-2</v>
      </c>
      <c r="R2938" s="153">
        <f t="shared" si="12"/>
        <v>2.5000000000000001E-2</v>
      </c>
      <c r="S2938" s="153">
        <v>0</v>
      </c>
      <c r="T2938" s="154">
        <f t="shared" si="13"/>
        <v>0</v>
      </c>
      <c r="AR2938" s="155" t="s">
        <v>481</v>
      </c>
      <c r="AT2938" s="155" t="s">
        <v>454</v>
      </c>
      <c r="AU2938" s="155" t="s">
        <v>88</v>
      </c>
      <c r="AY2938" s="16" t="s">
        <v>317</v>
      </c>
      <c r="BE2938" s="156">
        <f t="shared" si="14"/>
        <v>0</v>
      </c>
      <c r="BF2938" s="156">
        <f t="shared" si="15"/>
        <v>0</v>
      </c>
      <c r="BG2938" s="156">
        <f t="shared" si="16"/>
        <v>0</v>
      </c>
      <c r="BH2938" s="156">
        <f t="shared" si="17"/>
        <v>0</v>
      </c>
      <c r="BI2938" s="156">
        <f t="shared" si="18"/>
        <v>0</v>
      </c>
      <c r="BJ2938" s="16" t="s">
        <v>88</v>
      </c>
      <c r="BK2938" s="156">
        <f t="shared" si="19"/>
        <v>0</v>
      </c>
      <c r="BL2938" s="16" t="s">
        <v>396</v>
      </c>
      <c r="BM2938" s="155" t="s">
        <v>3732</v>
      </c>
    </row>
    <row r="2939" spans="2:65" s="1" customFormat="1" ht="24.15" customHeight="1">
      <c r="B2939" s="142"/>
      <c r="C2939" s="179" t="s">
        <v>3733</v>
      </c>
      <c r="D2939" s="201" t="s">
        <v>454</v>
      </c>
      <c r="E2939" s="180" t="s">
        <v>3734</v>
      </c>
      <c r="F2939" s="181" t="s">
        <v>3735</v>
      </c>
      <c r="G2939" s="182" t="s">
        <v>467</v>
      </c>
      <c r="H2939" s="183">
        <v>1</v>
      </c>
      <c r="I2939" s="184"/>
      <c r="J2939" s="185">
        <f t="shared" si="10"/>
        <v>0</v>
      </c>
      <c r="K2939" s="186"/>
      <c r="L2939" s="187"/>
      <c r="M2939" s="188" t="s">
        <v>1</v>
      </c>
      <c r="N2939" s="189" t="s">
        <v>42</v>
      </c>
      <c r="P2939" s="153">
        <f t="shared" si="11"/>
        <v>0</v>
      </c>
      <c r="Q2939" s="153">
        <v>2.5000000000000001E-2</v>
      </c>
      <c r="R2939" s="153">
        <f t="shared" si="12"/>
        <v>2.5000000000000001E-2</v>
      </c>
      <c r="S2939" s="153">
        <v>0</v>
      </c>
      <c r="T2939" s="154">
        <f t="shared" si="13"/>
        <v>0</v>
      </c>
      <c r="AR2939" s="155" t="s">
        <v>481</v>
      </c>
      <c r="AT2939" s="155" t="s">
        <v>454</v>
      </c>
      <c r="AU2939" s="155" t="s">
        <v>88</v>
      </c>
      <c r="AY2939" s="16" t="s">
        <v>317</v>
      </c>
      <c r="BE2939" s="156">
        <f t="shared" si="14"/>
        <v>0</v>
      </c>
      <c r="BF2939" s="156">
        <f t="shared" si="15"/>
        <v>0</v>
      </c>
      <c r="BG2939" s="156">
        <f t="shared" si="16"/>
        <v>0</v>
      </c>
      <c r="BH2939" s="156">
        <f t="shared" si="17"/>
        <v>0</v>
      </c>
      <c r="BI2939" s="156">
        <f t="shared" si="18"/>
        <v>0</v>
      </c>
      <c r="BJ2939" s="16" t="s">
        <v>88</v>
      </c>
      <c r="BK2939" s="156">
        <f t="shared" si="19"/>
        <v>0</v>
      </c>
      <c r="BL2939" s="16" t="s">
        <v>396</v>
      </c>
      <c r="BM2939" s="155" t="s">
        <v>3736</v>
      </c>
    </row>
    <row r="2940" spans="2:65" s="1" customFormat="1" ht="24.15" customHeight="1">
      <c r="B2940" s="142"/>
      <c r="C2940" s="179" t="s">
        <v>3737</v>
      </c>
      <c r="D2940" s="201" t="s">
        <v>454</v>
      </c>
      <c r="E2940" s="180" t="s">
        <v>3738</v>
      </c>
      <c r="F2940" s="181" t="s">
        <v>3739</v>
      </c>
      <c r="G2940" s="182" t="s">
        <v>467</v>
      </c>
      <c r="H2940" s="183">
        <v>1</v>
      </c>
      <c r="I2940" s="184"/>
      <c r="J2940" s="185">
        <f t="shared" si="10"/>
        <v>0</v>
      </c>
      <c r="K2940" s="186"/>
      <c r="L2940" s="187"/>
      <c r="M2940" s="188" t="s">
        <v>1</v>
      </c>
      <c r="N2940" s="189" t="s">
        <v>42</v>
      </c>
      <c r="P2940" s="153">
        <f t="shared" si="11"/>
        <v>0</v>
      </c>
      <c r="Q2940" s="153">
        <v>2.5000000000000001E-2</v>
      </c>
      <c r="R2940" s="153">
        <f t="shared" si="12"/>
        <v>2.5000000000000001E-2</v>
      </c>
      <c r="S2940" s="153">
        <v>0</v>
      </c>
      <c r="T2940" s="154">
        <f t="shared" si="13"/>
        <v>0</v>
      </c>
      <c r="AR2940" s="155" t="s">
        <v>481</v>
      </c>
      <c r="AT2940" s="155" t="s">
        <v>454</v>
      </c>
      <c r="AU2940" s="155" t="s">
        <v>88</v>
      </c>
      <c r="AY2940" s="16" t="s">
        <v>317</v>
      </c>
      <c r="BE2940" s="156">
        <f t="shared" si="14"/>
        <v>0</v>
      </c>
      <c r="BF2940" s="156">
        <f t="shared" si="15"/>
        <v>0</v>
      </c>
      <c r="BG2940" s="156">
        <f t="shared" si="16"/>
        <v>0</v>
      </c>
      <c r="BH2940" s="156">
        <f t="shared" si="17"/>
        <v>0</v>
      </c>
      <c r="BI2940" s="156">
        <f t="shared" si="18"/>
        <v>0</v>
      </c>
      <c r="BJ2940" s="16" t="s">
        <v>88</v>
      </c>
      <c r="BK2940" s="156">
        <f t="shared" si="19"/>
        <v>0</v>
      </c>
      <c r="BL2940" s="16" t="s">
        <v>396</v>
      </c>
      <c r="BM2940" s="155" t="s">
        <v>3740</v>
      </c>
    </row>
    <row r="2941" spans="2:65" s="1" customFormat="1" ht="24.15" customHeight="1">
      <c r="B2941" s="142"/>
      <c r="C2941" s="179" t="s">
        <v>3741</v>
      </c>
      <c r="D2941" s="201" t="s">
        <v>454</v>
      </c>
      <c r="E2941" s="180" t="s">
        <v>3742</v>
      </c>
      <c r="F2941" s="181" t="s">
        <v>3743</v>
      </c>
      <c r="G2941" s="182" t="s">
        <v>467</v>
      </c>
      <c r="H2941" s="183">
        <v>1</v>
      </c>
      <c r="I2941" s="184"/>
      <c r="J2941" s="185">
        <f t="shared" si="10"/>
        <v>0</v>
      </c>
      <c r="K2941" s="186"/>
      <c r="L2941" s="187"/>
      <c r="M2941" s="188" t="s">
        <v>1</v>
      </c>
      <c r="N2941" s="189" t="s">
        <v>42</v>
      </c>
      <c r="P2941" s="153">
        <f t="shared" si="11"/>
        <v>0</v>
      </c>
      <c r="Q2941" s="153">
        <v>2.5000000000000001E-2</v>
      </c>
      <c r="R2941" s="153">
        <f t="shared" si="12"/>
        <v>2.5000000000000001E-2</v>
      </c>
      <c r="S2941" s="153">
        <v>0</v>
      </c>
      <c r="T2941" s="154">
        <f t="shared" si="13"/>
        <v>0</v>
      </c>
      <c r="AR2941" s="155" t="s">
        <v>481</v>
      </c>
      <c r="AT2941" s="155" t="s">
        <v>454</v>
      </c>
      <c r="AU2941" s="155" t="s">
        <v>88</v>
      </c>
      <c r="AY2941" s="16" t="s">
        <v>317</v>
      </c>
      <c r="BE2941" s="156">
        <f t="shared" si="14"/>
        <v>0</v>
      </c>
      <c r="BF2941" s="156">
        <f t="shared" si="15"/>
        <v>0</v>
      </c>
      <c r="BG2941" s="156">
        <f t="shared" si="16"/>
        <v>0</v>
      </c>
      <c r="BH2941" s="156">
        <f t="shared" si="17"/>
        <v>0</v>
      </c>
      <c r="BI2941" s="156">
        <f t="shared" si="18"/>
        <v>0</v>
      </c>
      <c r="BJ2941" s="16" t="s">
        <v>88</v>
      </c>
      <c r="BK2941" s="156">
        <f t="shared" si="19"/>
        <v>0</v>
      </c>
      <c r="BL2941" s="16" t="s">
        <v>396</v>
      </c>
      <c r="BM2941" s="155" t="s">
        <v>3744</v>
      </c>
    </row>
    <row r="2942" spans="2:65" s="1" customFormat="1" ht="24.15" customHeight="1">
      <c r="B2942" s="142"/>
      <c r="C2942" s="179" t="s">
        <v>3745</v>
      </c>
      <c r="D2942" s="201" t="s">
        <v>454</v>
      </c>
      <c r="E2942" s="180" t="s">
        <v>3746</v>
      </c>
      <c r="F2942" s="181" t="s">
        <v>3747</v>
      </c>
      <c r="G2942" s="182" t="s">
        <v>467</v>
      </c>
      <c r="H2942" s="183">
        <v>1</v>
      </c>
      <c r="I2942" s="184"/>
      <c r="J2942" s="185">
        <f t="shared" si="10"/>
        <v>0</v>
      </c>
      <c r="K2942" s="186"/>
      <c r="L2942" s="187"/>
      <c r="M2942" s="188" t="s">
        <v>1</v>
      </c>
      <c r="N2942" s="189" t="s">
        <v>42</v>
      </c>
      <c r="P2942" s="153">
        <f t="shared" si="11"/>
        <v>0</v>
      </c>
      <c r="Q2942" s="153">
        <v>2.5000000000000001E-2</v>
      </c>
      <c r="R2942" s="153">
        <f t="shared" si="12"/>
        <v>2.5000000000000001E-2</v>
      </c>
      <c r="S2942" s="153">
        <v>0</v>
      </c>
      <c r="T2942" s="154">
        <f t="shared" si="13"/>
        <v>0</v>
      </c>
      <c r="AR2942" s="155" t="s">
        <v>481</v>
      </c>
      <c r="AT2942" s="155" t="s">
        <v>454</v>
      </c>
      <c r="AU2942" s="155" t="s">
        <v>88</v>
      </c>
      <c r="AY2942" s="16" t="s">
        <v>317</v>
      </c>
      <c r="BE2942" s="156">
        <f t="shared" si="14"/>
        <v>0</v>
      </c>
      <c r="BF2942" s="156">
        <f t="shared" si="15"/>
        <v>0</v>
      </c>
      <c r="BG2942" s="156">
        <f t="shared" si="16"/>
        <v>0</v>
      </c>
      <c r="BH2942" s="156">
        <f t="shared" si="17"/>
        <v>0</v>
      </c>
      <c r="BI2942" s="156">
        <f t="shared" si="18"/>
        <v>0</v>
      </c>
      <c r="BJ2942" s="16" t="s">
        <v>88</v>
      </c>
      <c r="BK2942" s="156">
        <f t="shared" si="19"/>
        <v>0</v>
      </c>
      <c r="BL2942" s="16" t="s">
        <v>396</v>
      </c>
      <c r="BM2942" s="155" t="s">
        <v>3748</v>
      </c>
    </row>
    <row r="2943" spans="2:65" s="1" customFormat="1" ht="24.15" customHeight="1">
      <c r="B2943" s="142"/>
      <c r="C2943" s="179" t="s">
        <v>3749</v>
      </c>
      <c r="D2943" s="201" t="s">
        <v>454</v>
      </c>
      <c r="E2943" s="180" t="s">
        <v>3750</v>
      </c>
      <c r="F2943" s="181" t="s">
        <v>3751</v>
      </c>
      <c r="G2943" s="182" t="s">
        <v>467</v>
      </c>
      <c r="H2943" s="183">
        <v>1</v>
      </c>
      <c r="I2943" s="184"/>
      <c r="J2943" s="185">
        <f t="shared" si="10"/>
        <v>0</v>
      </c>
      <c r="K2943" s="186"/>
      <c r="L2943" s="187"/>
      <c r="M2943" s="188" t="s">
        <v>1</v>
      </c>
      <c r="N2943" s="189" t="s">
        <v>42</v>
      </c>
      <c r="P2943" s="153">
        <f t="shared" si="11"/>
        <v>0</v>
      </c>
      <c r="Q2943" s="153">
        <v>2.5000000000000001E-2</v>
      </c>
      <c r="R2943" s="153">
        <f t="shared" si="12"/>
        <v>2.5000000000000001E-2</v>
      </c>
      <c r="S2943" s="153">
        <v>0</v>
      </c>
      <c r="T2943" s="154">
        <f t="shared" si="13"/>
        <v>0</v>
      </c>
      <c r="AR2943" s="155" t="s">
        <v>481</v>
      </c>
      <c r="AT2943" s="155" t="s">
        <v>454</v>
      </c>
      <c r="AU2943" s="155" t="s">
        <v>88</v>
      </c>
      <c r="AY2943" s="16" t="s">
        <v>317</v>
      </c>
      <c r="BE2943" s="156">
        <f t="shared" si="14"/>
        <v>0</v>
      </c>
      <c r="BF2943" s="156">
        <f t="shared" si="15"/>
        <v>0</v>
      </c>
      <c r="BG2943" s="156">
        <f t="shared" si="16"/>
        <v>0</v>
      </c>
      <c r="BH2943" s="156">
        <f t="shared" si="17"/>
        <v>0</v>
      </c>
      <c r="BI2943" s="156">
        <f t="shared" si="18"/>
        <v>0</v>
      </c>
      <c r="BJ2943" s="16" t="s">
        <v>88</v>
      </c>
      <c r="BK2943" s="156">
        <f t="shared" si="19"/>
        <v>0</v>
      </c>
      <c r="BL2943" s="16" t="s">
        <v>396</v>
      </c>
      <c r="BM2943" s="155" t="s">
        <v>3752</v>
      </c>
    </row>
    <row r="2944" spans="2:65" s="1" customFormat="1" ht="24.15" customHeight="1">
      <c r="B2944" s="142"/>
      <c r="C2944" s="179" t="s">
        <v>3753</v>
      </c>
      <c r="D2944" s="201" t="s">
        <v>454</v>
      </c>
      <c r="E2944" s="180" t="s">
        <v>3754</v>
      </c>
      <c r="F2944" s="181" t="s">
        <v>3755</v>
      </c>
      <c r="G2944" s="182" t="s">
        <v>467</v>
      </c>
      <c r="H2944" s="183">
        <v>1</v>
      </c>
      <c r="I2944" s="184"/>
      <c r="J2944" s="185">
        <f t="shared" si="10"/>
        <v>0</v>
      </c>
      <c r="K2944" s="186"/>
      <c r="L2944" s="187"/>
      <c r="M2944" s="188" t="s">
        <v>1</v>
      </c>
      <c r="N2944" s="189" t="s">
        <v>42</v>
      </c>
      <c r="P2944" s="153">
        <f t="shared" si="11"/>
        <v>0</v>
      </c>
      <c r="Q2944" s="153">
        <v>2.5000000000000001E-2</v>
      </c>
      <c r="R2944" s="153">
        <f t="shared" si="12"/>
        <v>2.5000000000000001E-2</v>
      </c>
      <c r="S2944" s="153">
        <v>0</v>
      </c>
      <c r="T2944" s="154">
        <f t="shared" si="13"/>
        <v>0</v>
      </c>
      <c r="AR2944" s="155" t="s">
        <v>481</v>
      </c>
      <c r="AT2944" s="155" t="s">
        <v>454</v>
      </c>
      <c r="AU2944" s="155" t="s">
        <v>88</v>
      </c>
      <c r="AY2944" s="16" t="s">
        <v>317</v>
      </c>
      <c r="BE2944" s="156">
        <f t="shared" si="14"/>
        <v>0</v>
      </c>
      <c r="BF2944" s="156">
        <f t="shared" si="15"/>
        <v>0</v>
      </c>
      <c r="BG2944" s="156">
        <f t="shared" si="16"/>
        <v>0</v>
      </c>
      <c r="BH2944" s="156">
        <f t="shared" si="17"/>
        <v>0</v>
      </c>
      <c r="BI2944" s="156">
        <f t="shared" si="18"/>
        <v>0</v>
      </c>
      <c r="BJ2944" s="16" t="s">
        <v>88</v>
      </c>
      <c r="BK2944" s="156">
        <f t="shared" si="19"/>
        <v>0</v>
      </c>
      <c r="BL2944" s="16" t="s">
        <v>396</v>
      </c>
      <c r="BM2944" s="155" t="s">
        <v>3756</v>
      </c>
    </row>
    <row r="2945" spans="2:65" s="1" customFormat="1" ht="24.15" customHeight="1">
      <c r="B2945" s="142"/>
      <c r="C2945" s="179" t="s">
        <v>3757</v>
      </c>
      <c r="D2945" s="201" t="s">
        <v>454</v>
      </c>
      <c r="E2945" s="180" t="s">
        <v>3758</v>
      </c>
      <c r="F2945" s="181" t="s">
        <v>3759</v>
      </c>
      <c r="G2945" s="182" t="s">
        <v>467</v>
      </c>
      <c r="H2945" s="183">
        <v>1</v>
      </c>
      <c r="I2945" s="184"/>
      <c r="J2945" s="185">
        <f t="shared" si="10"/>
        <v>0</v>
      </c>
      <c r="K2945" s="186"/>
      <c r="L2945" s="187"/>
      <c r="M2945" s="188" t="s">
        <v>1</v>
      </c>
      <c r="N2945" s="189" t="s">
        <v>42</v>
      </c>
      <c r="P2945" s="153">
        <f t="shared" si="11"/>
        <v>0</v>
      </c>
      <c r="Q2945" s="153">
        <v>2.5000000000000001E-2</v>
      </c>
      <c r="R2945" s="153">
        <f t="shared" si="12"/>
        <v>2.5000000000000001E-2</v>
      </c>
      <c r="S2945" s="153">
        <v>0</v>
      </c>
      <c r="T2945" s="154">
        <f t="shared" si="13"/>
        <v>0</v>
      </c>
      <c r="AR2945" s="155" t="s">
        <v>481</v>
      </c>
      <c r="AT2945" s="155" t="s">
        <v>454</v>
      </c>
      <c r="AU2945" s="155" t="s">
        <v>88</v>
      </c>
      <c r="AY2945" s="16" t="s">
        <v>317</v>
      </c>
      <c r="BE2945" s="156">
        <f t="shared" si="14"/>
        <v>0</v>
      </c>
      <c r="BF2945" s="156">
        <f t="shared" si="15"/>
        <v>0</v>
      </c>
      <c r="BG2945" s="156">
        <f t="shared" si="16"/>
        <v>0</v>
      </c>
      <c r="BH2945" s="156">
        <f t="shared" si="17"/>
        <v>0</v>
      </c>
      <c r="BI2945" s="156">
        <f t="shared" si="18"/>
        <v>0</v>
      </c>
      <c r="BJ2945" s="16" t="s">
        <v>88</v>
      </c>
      <c r="BK2945" s="156">
        <f t="shared" si="19"/>
        <v>0</v>
      </c>
      <c r="BL2945" s="16" t="s">
        <v>396</v>
      </c>
      <c r="BM2945" s="155" t="s">
        <v>3760</v>
      </c>
    </row>
    <row r="2946" spans="2:65" s="1" customFormat="1" ht="24.15" customHeight="1">
      <c r="B2946" s="142"/>
      <c r="C2946" s="179" t="s">
        <v>3761</v>
      </c>
      <c r="D2946" s="201" t="s">
        <v>454</v>
      </c>
      <c r="E2946" s="180" t="s">
        <v>3762</v>
      </c>
      <c r="F2946" s="181" t="s">
        <v>3763</v>
      </c>
      <c r="G2946" s="182" t="s">
        <v>467</v>
      </c>
      <c r="H2946" s="183">
        <v>1</v>
      </c>
      <c r="I2946" s="184"/>
      <c r="J2946" s="185">
        <f t="shared" si="10"/>
        <v>0</v>
      </c>
      <c r="K2946" s="186"/>
      <c r="L2946" s="187"/>
      <c r="M2946" s="188" t="s">
        <v>1</v>
      </c>
      <c r="N2946" s="189" t="s">
        <v>42</v>
      </c>
      <c r="P2946" s="153">
        <f t="shared" si="11"/>
        <v>0</v>
      </c>
      <c r="Q2946" s="153">
        <v>2.5000000000000001E-2</v>
      </c>
      <c r="R2946" s="153">
        <f t="shared" si="12"/>
        <v>2.5000000000000001E-2</v>
      </c>
      <c r="S2946" s="153">
        <v>0</v>
      </c>
      <c r="T2946" s="154">
        <f t="shared" si="13"/>
        <v>0</v>
      </c>
      <c r="AR2946" s="155" t="s">
        <v>481</v>
      </c>
      <c r="AT2946" s="155" t="s">
        <v>454</v>
      </c>
      <c r="AU2946" s="155" t="s">
        <v>88</v>
      </c>
      <c r="AY2946" s="16" t="s">
        <v>317</v>
      </c>
      <c r="BE2946" s="156">
        <f t="shared" si="14"/>
        <v>0</v>
      </c>
      <c r="BF2946" s="156">
        <f t="shared" si="15"/>
        <v>0</v>
      </c>
      <c r="BG2946" s="156">
        <f t="shared" si="16"/>
        <v>0</v>
      </c>
      <c r="BH2946" s="156">
        <f t="shared" si="17"/>
        <v>0</v>
      </c>
      <c r="BI2946" s="156">
        <f t="shared" si="18"/>
        <v>0</v>
      </c>
      <c r="BJ2946" s="16" t="s">
        <v>88</v>
      </c>
      <c r="BK2946" s="156">
        <f t="shared" si="19"/>
        <v>0</v>
      </c>
      <c r="BL2946" s="16" t="s">
        <v>396</v>
      </c>
      <c r="BM2946" s="155" t="s">
        <v>3764</v>
      </c>
    </row>
    <row r="2947" spans="2:65" s="1" customFormat="1" ht="24.15" customHeight="1">
      <c r="B2947" s="142"/>
      <c r="C2947" s="179" t="s">
        <v>3765</v>
      </c>
      <c r="D2947" s="201" t="s">
        <v>454</v>
      </c>
      <c r="E2947" s="180" t="s">
        <v>3766</v>
      </c>
      <c r="F2947" s="181" t="s">
        <v>3767</v>
      </c>
      <c r="G2947" s="182" t="s">
        <v>467</v>
      </c>
      <c r="H2947" s="183">
        <v>1</v>
      </c>
      <c r="I2947" s="184"/>
      <c r="J2947" s="185">
        <f t="shared" si="10"/>
        <v>0</v>
      </c>
      <c r="K2947" s="186"/>
      <c r="L2947" s="187"/>
      <c r="M2947" s="188" t="s">
        <v>1</v>
      </c>
      <c r="N2947" s="189" t="s">
        <v>42</v>
      </c>
      <c r="P2947" s="153">
        <f t="shared" si="11"/>
        <v>0</v>
      </c>
      <c r="Q2947" s="153">
        <v>2.5000000000000001E-2</v>
      </c>
      <c r="R2947" s="153">
        <f t="shared" si="12"/>
        <v>2.5000000000000001E-2</v>
      </c>
      <c r="S2947" s="153">
        <v>0</v>
      </c>
      <c r="T2947" s="154">
        <f t="shared" si="13"/>
        <v>0</v>
      </c>
      <c r="AR2947" s="155" t="s">
        <v>481</v>
      </c>
      <c r="AT2947" s="155" t="s">
        <v>454</v>
      </c>
      <c r="AU2947" s="155" t="s">
        <v>88</v>
      </c>
      <c r="AY2947" s="16" t="s">
        <v>317</v>
      </c>
      <c r="BE2947" s="156">
        <f t="shared" si="14"/>
        <v>0</v>
      </c>
      <c r="BF2947" s="156">
        <f t="shared" si="15"/>
        <v>0</v>
      </c>
      <c r="BG2947" s="156">
        <f t="shared" si="16"/>
        <v>0</v>
      </c>
      <c r="BH2947" s="156">
        <f t="shared" si="17"/>
        <v>0</v>
      </c>
      <c r="BI2947" s="156">
        <f t="shared" si="18"/>
        <v>0</v>
      </c>
      <c r="BJ2947" s="16" t="s">
        <v>88</v>
      </c>
      <c r="BK2947" s="156">
        <f t="shared" si="19"/>
        <v>0</v>
      </c>
      <c r="BL2947" s="16" t="s">
        <v>396</v>
      </c>
      <c r="BM2947" s="155" t="s">
        <v>3768</v>
      </c>
    </row>
    <row r="2948" spans="2:65" s="1" customFormat="1" ht="24.15" customHeight="1">
      <c r="B2948" s="142"/>
      <c r="C2948" s="179" t="s">
        <v>3769</v>
      </c>
      <c r="D2948" s="201" t="s">
        <v>454</v>
      </c>
      <c r="E2948" s="180" t="s">
        <v>3770</v>
      </c>
      <c r="F2948" s="181" t="s">
        <v>3771</v>
      </c>
      <c r="G2948" s="182" t="s">
        <v>467</v>
      </c>
      <c r="H2948" s="183">
        <v>1</v>
      </c>
      <c r="I2948" s="184"/>
      <c r="J2948" s="185">
        <f t="shared" si="10"/>
        <v>0</v>
      </c>
      <c r="K2948" s="186"/>
      <c r="L2948" s="187"/>
      <c r="M2948" s="188" t="s">
        <v>1</v>
      </c>
      <c r="N2948" s="189" t="s">
        <v>42</v>
      </c>
      <c r="P2948" s="153">
        <f t="shared" si="11"/>
        <v>0</v>
      </c>
      <c r="Q2948" s="153">
        <v>2.5000000000000001E-2</v>
      </c>
      <c r="R2948" s="153">
        <f t="shared" si="12"/>
        <v>2.5000000000000001E-2</v>
      </c>
      <c r="S2948" s="153">
        <v>0</v>
      </c>
      <c r="T2948" s="154">
        <f t="shared" si="13"/>
        <v>0</v>
      </c>
      <c r="AR2948" s="155" t="s">
        <v>481</v>
      </c>
      <c r="AT2948" s="155" t="s">
        <v>454</v>
      </c>
      <c r="AU2948" s="155" t="s">
        <v>88</v>
      </c>
      <c r="AY2948" s="16" t="s">
        <v>317</v>
      </c>
      <c r="BE2948" s="156">
        <f t="shared" si="14"/>
        <v>0</v>
      </c>
      <c r="BF2948" s="156">
        <f t="shared" si="15"/>
        <v>0</v>
      </c>
      <c r="BG2948" s="156">
        <f t="shared" si="16"/>
        <v>0</v>
      </c>
      <c r="BH2948" s="156">
        <f t="shared" si="17"/>
        <v>0</v>
      </c>
      <c r="BI2948" s="156">
        <f t="shared" si="18"/>
        <v>0</v>
      </c>
      <c r="BJ2948" s="16" t="s">
        <v>88</v>
      </c>
      <c r="BK2948" s="156">
        <f t="shared" si="19"/>
        <v>0</v>
      </c>
      <c r="BL2948" s="16" t="s">
        <v>396</v>
      </c>
      <c r="BM2948" s="155" t="s">
        <v>3772</v>
      </c>
    </row>
    <row r="2949" spans="2:65" s="1" customFormat="1" ht="24.15" customHeight="1">
      <c r="B2949" s="142"/>
      <c r="C2949" s="179" t="s">
        <v>3773</v>
      </c>
      <c r="D2949" s="201" t="s">
        <v>454</v>
      </c>
      <c r="E2949" s="180" t="s">
        <v>3774</v>
      </c>
      <c r="F2949" s="181" t="s">
        <v>3775</v>
      </c>
      <c r="G2949" s="182" t="s">
        <v>467</v>
      </c>
      <c r="H2949" s="183">
        <v>1</v>
      </c>
      <c r="I2949" s="184"/>
      <c r="J2949" s="185">
        <f t="shared" si="10"/>
        <v>0</v>
      </c>
      <c r="K2949" s="186"/>
      <c r="L2949" s="187"/>
      <c r="M2949" s="188" t="s">
        <v>1</v>
      </c>
      <c r="N2949" s="189" t="s">
        <v>42</v>
      </c>
      <c r="P2949" s="153">
        <f t="shared" si="11"/>
        <v>0</v>
      </c>
      <c r="Q2949" s="153">
        <v>2.5000000000000001E-2</v>
      </c>
      <c r="R2949" s="153">
        <f t="shared" si="12"/>
        <v>2.5000000000000001E-2</v>
      </c>
      <c r="S2949" s="153">
        <v>0</v>
      </c>
      <c r="T2949" s="154">
        <f t="shared" si="13"/>
        <v>0</v>
      </c>
      <c r="AR2949" s="155" t="s">
        <v>481</v>
      </c>
      <c r="AT2949" s="155" t="s">
        <v>454</v>
      </c>
      <c r="AU2949" s="155" t="s">
        <v>88</v>
      </c>
      <c r="AY2949" s="16" t="s">
        <v>317</v>
      </c>
      <c r="BE2949" s="156">
        <f t="shared" si="14"/>
        <v>0</v>
      </c>
      <c r="BF2949" s="156">
        <f t="shared" si="15"/>
        <v>0</v>
      </c>
      <c r="BG2949" s="156">
        <f t="shared" si="16"/>
        <v>0</v>
      </c>
      <c r="BH2949" s="156">
        <f t="shared" si="17"/>
        <v>0</v>
      </c>
      <c r="BI2949" s="156">
        <f t="shared" si="18"/>
        <v>0</v>
      </c>
      <c r="BJ2949" s="16" t="s">
        <v>88</v>
      </c>
      <c r="BK2949" s="156">
        <f t="shared" si="19"/>
        <v>0</v>
      </c>
      <c r="BL2949" s="16" t="s">
        <v>396</v>
      </c>
      <c r="BM2949" s="155" t="s">
        <v>3776</v>
      </c>
    </row>
    <row r="2950" spans="2:65" s="1" customFormat="1" ht="24.15" customHeight="1">
      <c r="B2950" s="142"/>
      <c r="C2950" s="179" t="s">
        <v>3777</v>
      </c>
      <c r="D2950" s="201" t="s">
        <v>454</v>
      </c>
      <c r="E2950" s="180" t="s">
        <v>3778</v>
      </c>
      <c r="F2950" s="181" t="s">
        <v>3779</v>
      </c>
      <c r="G2950" s="182" t="s">
        <v>467</v>
      </c>
      <c r="H2950" s="183">
        <v>1</v>
      </c>
      <c r="I2950" s="184"/>
      <c r="J2950" s="185">
        <f t="shared" si="10"/>
        <v>0</v>
      </c>
      <c r="K2950" s="186"/>
      <c r="L2950" s="187"/>
      <c r="M2950" s="188" t="s">
        <v>1</v>
      </c>
      <c r="N2950" s="189" t="s">
        <v>42</v>
      </c>
      <c r="P2950" s="153">
        <f t="shared" si="11"/>
        <v>0</v>
      </c>
      <c r="Q2950" s="153">
        <v>2.5000000000000001E-2</v>
      </c>
      <c r="R2950" s="153">
        <f t="shared" si="12"/>
        <v>2.5000000000000001E-2</v>
      </c>
      <c r="S2950" s="153">
        <v>0</v>
      </c>
      <c r="T2950" s="154">
        <f t="shared" si="13"/>
        <v>0</v>
      </c>
      <c r="AR2950" s="155" t="s">
        <v>481</v>
      </c>
      <c r="AT2950" s="155" t="s">
        <v>454</v>
      </c>
      <c r="AU2950" s="155" t="s">
        <v>88</v>
      </c>
      <c r="AY2950" s="16" t="s">
        <v>317</v>
      </c>
      <c r="BE2950" s="156">
        <f t="shared" si="14"/>
        <v>0</v>
      </c>
      <c r="BF2950" s="156">
        <f t="shared" si="15"/>
        <v>0</v>
      </c>
      <c r="BG2950" s="156">
        <f t="shared" si="16"/>
        <v>0</v>
      </c>
      <c r="BH2950" s="156">
        <f t="shared" si="17"/>
        <v>0</v>
      </c>
      <c r="BI2950" s="156">
        <f t="shared" si="18"/>
        <v>0</v>
      </c>
      <c r="BJ2950" s="16" t="s">
        <v>88</v>
      </c>
      <c r="BK2950" s="156">
        <f t="shared" si="19"/>
        <v>0</v>
      </c>
      <c r="BL2950" s="16" t="s">
        <v>396</v>
      </c>
      <c r="BM2950" s="155" t="s">
        <v>3780</v>
      </c>
    </row>
    <row r="2951" spans="2:65" s="1" customFormat="1" ht="24.15" customHeight="1">
      <c r="B2951" s="142"/>
      <c r="C2951" s="179" t="s">
        <v>3781</v>
      </c>
      <c r="D2951" s="201" t="s">
        <v>454</v>
      </c>
      <c r="E2951" s="180" t="s">
        <v>3782</v>
      </c>
      <c r="F2951" s="181" t="s">
        <v>3783</v>
      </c>
      <c r="G2951" s="182" t="s">
        <v>467</v>
      </c>
      <c r="H2951" s="183">
        <v>1</v>
      </c>
      <c r="I2951" s="184"/>
      <c r="J2951" s="185">
        <f t="shared" si="10"/>
        <v>0</v>
      </c>
      <c r="K2951" s="186"/>
      <c r="L2951" s="187"/>
      <c r="M2951" s="188" t="s">
        <v>1</v>
      </c>
      <c r="N2951" s="189" t="s">
        <v>42</v>
      </c>
      <c r="P2951" s="153">
        <f t="shared" si="11"/>
        <v>0</v>
      </c>
      <c r="Q2951" s="153">
        <v>2.5000000000000001E-2</v>
      </c>
      <c r="R2951" s="153">
        <f t="shared" si="12"/>
        <v>2.5000000000000001E-2</v>
      </c>
      <c r="S2951" s="153">
        <v>0</v>
      </c>
      <c r="T2951" s="154">
        <f t="shared" si="13"/>
        <v>0</v>
      </c>
      <c r="AR2951" s="155" t="s">
        <v>481</v>
      </c>
      <c r="AT2951" s="155" t="s">
        <v>454</v>
      </c>
      <c r="AU2951" s="155" t="s">
        <v>88</v>
      </c>
      <c r="AY2951" s="16" t="s">
        <v>317</v>
      </c>
      <c r="BE2951" s="156">
        <f t="shared" si="14"/>
        <v>0</v>
      </c>
      <c r="BF2951" s="156">
        <f t="shared" si="15"/>
        <v>0</v>
      </c>
      <c r="BG2951" s="156">
        <f t="shared" si="16"/>
        <v>0</v>
      </c>
      <c r="BH2951" s="156">
        <f t="shared" si="17"/>
        <v>0</v>
      </c>
      <c r="BI2951" s="156">
        <f t="shared" si="18"/>
        <v>0</v>
      </c>
      <c r="BJ2951" s="16" t="s">
        <v>88</v>
      </c>
      <c r="BK2951" s="156">
        <f t="shared" si="19"/>
        <v>0</v>
      </c>
      <c r="BL2951" s="16" t="s">
        <v>396</v>
      </c>
      <c r="BM2951" s="155" t="s">
        <v>3784</v>
      </c>
    </row>
    <row r="2952" spans="2:65" s="1" customFormat="1" ht="24.15" customHeight="1">
      <c r="B2952" s="142"/>
      <c r="C2952" s="179" t="s">
        <v>3785</v>
      </c>
      <c r="D2952" s="201" t="s">
        <v>454</v>
      </c>
      <c r="E2952" s="180" t="s">
        <v>3786</v>
      </c>
      <c r="F2952" s="181" t="s">
        <v>3787</v>
      </c>
      <c r="G2952" s="182" t="s">
        <v>467</v>
      </c>
      <c r="H2952" s="183">
        <v>1</v>
      </c>
      <c r="I2952" s="184"/>
      <c r="J2952" s="185">
        <f t="shared" si="10"/>
        <v>0</v>
      </c>
      <c r="K2952" s="186"/>
      <c r="L2952" s="187"/>
      <c r="M2952" s="188" t="s">
        <v>1</v>
      </c>
      <c r="N2952" s="189" t="s">
        <v>42</v>
      </c>
      <c r="P2952" s="153">
        <f t="shared" si="11"/>
        <v>0</v>
      </c>
      <c r="Q2952" s="153">
        <v>2.5000000000000001E-2</v>
      </c>
      <c r="R2952" s="153">
        <f t="shared" si="12"/>
        <v>2.5000000000000001E-2</v>
      </c>
      <c r="S2952" s="153">
        <v>0</v>
      </c>
      <c r="T2952" s="154">
        <f t="shared" si="13"/>
        <v>0</v>
      </c>
      <c r="AR2952" s="155" t="s">
        <v>481</v>
      </c>
      <c r="AT2952" s="155" t="s">
        <v>454</v>
      </c>
      <c r="AU2952" s="155" t="s">
        <v>88</v>
      </c>
      <c r="AY2952" s="16" t="s">
        <v>317</v>
      </c>
      <c r="BE2952" s="156">
        <f t="shared" si="14"/>
        <v>0</v>
      </c>
      <c r="BF2952" s="156">
        <f t="shared" si="15"/>
        <v>0</v>
      </c>
      <c r="BG2952" s="156">
        <f t="shared" si="16"/>
        <v>0</v>
      </c>
      <c r="BH2952" s="156">
        <f t="shared" si="17"/>
        <v>0</v>
      </c>
      <c r="BI2952" s="156">
        <f t="shared" si="18"/>
        <v>0</v>
      </c>
      <c r="BJ2952" s="16" t="s">
        <v>88</v>
      </c>
      <c r="BK2952" s="156">
        <f t="shared" si="19"/>
        <v>0</v>
      </c>
      <c r="BL2952" s="16" t="s">
        <v>396</v>
      </c>
      <c r="BM2952" s="155" t="s">
        <v>3788</v>
      </c>
    </row>
    <row r="2953" spans="2:65" s="1" customFormat="1" ht="24.15" customHeight="1">
      <c r="B2953" s="142"/>
      <c r="C2953" s="179" t="s">
        <v>3789</v>
      </c>
      <c r="D2953" s="201" t="s">
        <v>454</v>
      </c>
      <c r="E2953" s="180" t="s">
        <v>3790</v>
      </c>
      <c r="F2953" s="181" t="s">
        <v>3791</v>
      </c>
      <c r="G2953" s="182" t="s">
        <v>467</v>
      </c>
      <c r="H2953" s="183">
        <v>1</v>
      </c>
      <c r="I2953" s="184"/>
      <c r="J2953" s="185">
        <f t="shared" si="10"/>
        <v>0</v>
      </c>
      <c r="K2953" s="186"/>
      <c r="L2953" s="187"/>
      <c r="M2953" s="188" t="s">
        <v>1</v>
      </c>
      <c r="N2953" s="189" t="s">
        <v>42</v>
      </c>
      <c r="P2953" s="153">
        <f t="shared" si="11"/>
        <v>0</v>
      </c>
      <c r="Q2953" s="153">
        <v>2.5000000000000001E-2</v>
      </c>
      <c r="R2953" s="153">
        <f t="shared" si="12"/>
        <v>2.5000000000000001E-2</v>
      </c>
      <c r="S2953" s="153">
        <v>0</v>
      </c>
      <c r="T2953" s="154">
        <f t="shared" si="13"/>
        <v>0</v>
      </c>
      <c r="AR2953" s="155" t="s">
        <v>481</v>
      </c>
      <c r="AT2953" s="155" t="s">
        <v>454</v>
      </c>
      <c r="AU2953" s="155" t="s">
        <v>88</v>
      </c>
      <c r="AY2953" s="16" t="s">
        <v>317</v>
      </c>
      <c r="BE2953" s="156">
        <f t="shared" si="14"/>
        <v>0</v>
      </c>
      <c r="BF2953" s="156">
        <f t="shared" si="15"/>
        <v>0</v>
      </c>
      <c r="BG2953" s="156">
        <f t="shared" si="16"/>
        <v>0</v>
      </c>
      <c r="BH2953" s="156">
        <f t="shared" si="17"/>
        <v>0</v>
      </c>
      <c r="BI2953" s="156">
        <f t="shared" si="18"/>
        <v>0</v>
      </c>
      <c r="BJ2953" s="16" t="s">
        <v>88</v>
      </c>
      <c r="BK2953" s="156">
        <f t="shared" si="19"/>
        <v>0</v>
      </c>
      <c r="BL2953" s="16" t="s">
        <v>396</v>
      </c>
      <c r="BM2953" s="155" t="s">
        <v>3792</v>
      </c>
    </row>
    <row r="2954" spans="2:65" s="1" customFormat="1" ht="24.15" customHeight="1">
      <c r="B2954" s="142"/>
      <c r="C2954" s="179" t="s">
        <v>3793</v>
      </c>
      <c r="D2954" s="201" t="s">
        <v>454</v>
      </c>
      <c r="E2954" s="180" t="s">
        <v>3794</v>
      </c>
      <c r="F2954" s="181" t="s">
        <v>3795</v>
      </c>
      <c r="G2954" s="182" t="s">
        <v>467</v>
      </c>
      <c r="H2954" s="183">
        <v>1</v>
      </c>
      <c r="I2954" s="184"/>
      <c r="J2954" s="185">
        <f t="shared" si="10"/>
        <v>0</v>
      </c>
      <c r="K2954" s="186"/>
      <c r="L2954" s="187"/>
      <c r="M2954" s="188" t="s">
        <v>1</v>
      </c>
      <c r="N2954" s="189" t="s">
        <v>42</v>
      </c>
      <c r="P2954" s="153">
        <f t="shared" si="11"/>
        <v>0</v>
      </c>
      <c r="Q2954" s="153">
        <v>2.5000000000000001E-2</v>
      </c>
      <c r="R2954" s="153">
        <f t="shared" si="12"/>
        <v>2.5000000000000001E-2</v>
      </c>
      <c r="S2954" s="153">
        <v>0</v>
      </c>
      <c r="T2954" s="154">
        <f t="shared" si="13"/>
        <v>0</v>
      </c>
      <c r="AR2954" s="155" t="s">
        <v>481</v>
      </c>
      <c r="AT2954" s="155" t="s">
        <v>454</v>
      </c>
      <c r="AU2954" s="155" t="s">
        <v>88</v>
      </c>
      <c r="AY2954" s="16" t="s">
        <v>317</v>
      </c>
      <c r="BE2954" s="156">
        <f t="shared" si="14"/>
        <v>0</v>
      </c>
      <c r="BF2954" s="156">
        <f t="shared" si="15"/>
        <v>0</v>
      </c>
      <c r="BG2954" s="156">
        <f t="shared" si="16"/>
        <v>0</v>
      </c>
      <c r="BH2954" s="156">
        <f t="shared" si="17"/>
        <v>0</v>
      </c>
      <c r="BI2954" s="156">
        <f t="shared" si="18"/>
        <v>0</v>
      </c>
      <c r="BJ2954" s="16" t="s">
        <v>88</v>
      </c>
      <c r="BK2954" s="156">
        <f t="shared" si="19"/>
        <v>0</v>
      </c>
      <c r="BL2954" s="16" t="s">
        <v>396</v>
      </c>
      <c r="BM2954" s="155" t="s">
        <v>3796</v>
      </c>
    </row>
    <row r="2955" spans="2:65" s="1" customFormat="1" ht="24.15" customHeight="1">
      <c r="B2955" s="142"/>
      <c r="C2955" s="179" t="s">
        <v>3797</v>
      </c>
      <c r="D2955" s="201" t="s">
        <v>454</v>
      </c>
      <c r="E2955" s="180" t="s">
        <v>3798</v>
      </c>
      <c r="F2955" s="181" t="s">
        <v>3799</v>
      </c>
      <c r="G2955" s="182" t="s">
        <v>467</v>
      </c>
      <c r="H2955" s="183">
        <v>1</v>
      </c>
      <c r="I2955" s="184"/>
      <c r="J2955" s="185">
        <f t="shared" si="10"/>
        <v>0</v>
      </c>
      <c r="K2955" s="186"/>
      <c r="L2955" s="187"/>
      <c r="M2955" s="188" t="s">
        <v>1</v>
      </c>
      <c r="N2955" s="189" t="s">
        <v>42</v>
      </c>
      <c r="P2955" s="153">
        <f t="shared" si="11"/>
        <v>0</v>
      </c>
      <c r="Q2955" s="153">
        <v>2.5000000000000001E-2</v>
      </c>
      <c r="R2955" s="153">
        <f t="shared" si="12"/>
        <v>2.5000000000000001E-2</v>
      </c>
      <c r="S2955" s="153">
        <v>0</v>
      </c>
      <c r="T2955" s="154">
        <f t="shared" si="13"/>
        <v>0</v>
      </c>
      <c r="AR2955" s="155" t="s">
        <v>481</v>
      </c>
      <c r="AT2955" s="155" t="s">
        <v>454</v>
      </c>
      <c r="AU2955" s="155" t="s">
        <v>88</v>
      </c>
      <c r="AY2955" s="16" t="s">
        <v>317</v>
      </c>
      <c r="BE2955" s="156">
        <f t="shared" si="14"/>
        <v>0</v>
      </c>
      <c r="BF2955" s="156">
        <f t="shared" si="15"/>
        <v>0</v>
      </c>
      <c r="BG2955" s="156">
        <f t="shared" si="16"/>
        <v>0</v>
      </c>
      <c r="BH2955" s="156">
        <f t="shared" si="17"/>
        <v>0</v>
      </c>
      <c r="BI2955" s="156">
        <f t="shared" si="18"/>
        <v>0</v>
      </c>
      <c r="BJ2955" s="16" t="s">
        <v>88</v>
      </c>
      <c r="BK2955" s="156">
        <f t="shared" si="19"/>
        <v>0</v>
      </c>
      <c r="BL2955" s="16" t="s">
        <v>396</v>
      </c>
      <c r="BM2955" s="155" t="s">
        <v>3800</v>
      </c>
    </row>
    <row r="2956" spans="2:65" s="1" customFormat="1" ht="24.15" customHeight="1">
      <c r="B2956" s="142"/>
      <c r="C2956" s="179" t="s">
        <v>3801</v>
      </c>
      <c r="D2956" s="201" t="s">
        <v>454</v>
      </c>
      <c r="E2956" s="180" t="s">
        <v>3802</v>
      </c>
      <c r="F2956" s="181" t="s">
        <v>3803</v>
      </c>
      <c r="G2956" s="182" t="s">
        <v>467</v>
      </c>
      <c r="H2956" s="183">
        <v>1</v>
      </c>
      <c r="I2956" s="184"/>
      <c r="J2956" s="185">
        <f t="shared" si="10"/>
        <v>0</v>
      </c>
      <c r="K2956" s="186"/>
      <c r="L2956" s="187"/>
      <c r="M2956" s="188" t="s">
        <v>1</v>
      </c>
      <c r="N2956" s="189" t="s">
        <v>42</v>
      </c>
      <c r="P2956" s="153">
        <f t="shared" si="11"/>
        <v>0</v>
      </c>
      <c r="Q2956" s="153">
        <v>2.5000000000000001E-2</v>
      </c>
      <c r="R2956" s="153">
        <f t="shared" si="12"/>
        <v>2.5000000000000001E-2</v>
      </c>
      <c r="S2956" s="153">
        <v>0</v>
      </c>
      <c r="T2956" s="154">
        <f t="shared" si="13"/>
        <v>0</v>
      </c>
      <c r="AR2956" s="155" t="s">
        <v>481</v>
      </c>
      <c r="AT2956" s="155" t="s">
        <v>454</v>
      </c>
      <c r="AU2956" s="155" t="s">
        <v>88</v>
      </c>
      <c r="AY2956" s="16" t="s">
        <v>317</v>
      </c>
      <c r="BE2956" s="156">
        <f t="shared" si="14"/>
        <v>0</v>
      </c>
      <c r="BF2956" s="156">
        <f t="shared" si="15"/>
        <v>0</v>
      </c>
      <c r="BG2956" s="156">
        <f t="shared" si="16"/>
        <v>0</v>
      </c>
      <c r="BH2956" s="156">
        <f t="shared" si="17"/>
        <v>0</v>
      </c>
      <c r="BI2956" s="156">
        <f t="shared" si="18"/>
        <v>0</v>
      </c>
      <c r="BJ2956" s="16" t="s">
        <v>88</v>
      </c>
      <c r="BK2956" s="156">
        <f t="shared" si="19"/>
        <v>0</v>
      </c>
      <c r="BL2956" s="16" t="s">
        <v>396</v>
      </c>
      <c r="BM2956" s="155" t="s">
        <v>3804</v>
      </c>
    </row>
    <row r="2957" spans="2:65" s="1" customFormat="1" ht="24.15" customHeight="1">
      <c r="B2957" s="142"/>
      <c r="C2957" s="179" t="s">
        <v>3805</v>
      </c>
      <c r="D2957" s="201" t="s">
        <v>454</v>
      </c>
      <c r="E2957" s="180" t="s">
        <v>3806</v>
      </c>
      <c r="F2957" s="181" t="s">
        <v>3807</v>
      </c>
      <c r="G2957" s="182" t="s">
        <v>467</v>
      </c>
      <c r="H2957" s="183">
        <v>1</v>
      </c>
      <c r="I2957" s="184"/>
      <c r="J2957" s="185">
        <f t="shared" si="10"/>
        <v>0</v>
      </c>
      <c r="K2957" s="186"/>
      <c r="L2957" s="187"/>
      <c r="M2957" s="188" t="s">
        <v>1</v>
      </c>
      <c r="N2957" s="189" t="s">
        <v>42</v>
      </c>
      <c r="P2957" s="153">
        <f t="shared" si="11"/>
        <v>0</v>
      </c>
      <c r="Q2957" s="153">
        <v>2.5000000000000001E-2</v>
      </c>
      <c r="R2957" s="153">
        <f t="shared" si="12"/>
        <v>2.5000000000000001E-2</v>
      </c>
      <c r="S2957" s="153">
        <v>0</v>
      </c>
      <c r="T2957" s="154">
        <f t="shared" si="13"/>
        <v>0</v>
      </c>
      <c r="AR2957" s="155" t="s">
        <v>481</v>
      </c>
      <c r="AT2957" s="155" t="s">
        <v>454</v>
      </c>
      <c r="AU2957" s="155" t="s">
        <v>88</v>
      </c>
      <c r="AY2957" s="16" t="s">
        <v>317</v>
      </c>
      <c r="BE2957" s="156">
        <f t="shared" si="14"/>
        <v>0</v>
      </c>
      <c r="BF2957" s="156">
        <f t="shared" si="15"/>
        <v>0</v>
      </c>
      <c r="BG2957" s="156">
        <f t="shared" si="16"/>
        <v>0</v>
      </c>
      <c r="BH2957" s="156">
        <f t="shared" si="17"/>
        <v>0</v>
      </c>
      <c r="BI2957" s="156">
        <f t="shared" si="18"/>
        <v>0</v>
      </c>
      <c r="BJ2957" s="16" t="s">
        <v>88</v>
      </c>
      <c r="BK2957" s="156">
        <f t="shared" si="19"/>
        <v>0</v>
      </c>
      <c r="BL2957" s="16" t="s">
        <v>396</v>
      </c>
      <c r="BM2957" s="155" t="s">
        <v>3808</v>
      </c>
    </row>
    <row r="2958" spans="2:65" s="1" customFormat="1" ht="24.15" customHeight="1">
      <c r="B2958" s="142"/>
      <c r="C2958" s="179" t="s">
        <v>3809</v>
      </c>
      <c r="D2958" s="201" t="s">
        <v>454</v>
      </c>
      <c r="E2958" s="180" t="s">
        <v>3810</v>
      </c>
      <c r="F2958" s="181" t="s">
        <v>3811</v>
      </c>
      <c r="G2958" s="182" t="s">
        <v>467</v>
      </c>
      <c r="H2958" s="183">
        <v>1</v>
      </c>
      <c r="I2958" s="184"/>
      <c r="J2958" s="185">
        <f t="shared" si="10"/>
        <v>0</v>
      </c>
      <c r="K2958" s="186"/>
      <c r="L2958" s="187"/>
      <c r="M2958" s="188" t="s">
        <v>1</v>
      </c>
      <c r="N2958" s="189" t="s">
        <v>42</v>
      </c>
      <c r="P2958" s="153">
        <f t="shared" si="11"/>
        <v>0</v>
      </c>
      <c r="Q2958" s="153">
        <v>2.5000000000000001E-2</v>
      </c>
      <c r="R2958" s="153">
        <f t="shared" si="12"/>
        <v>2.5000000000000001E-2</v>
      </c>
      <c r="S2958" s="153">
        <v>0</v>
      </c>
      <c r="T2958" s="154">
        <f t="shared" si="13"/>
        <v>0</v>
      </c>
      <c r="AR2958" s="155" t="s">
        <v>481</v>
      </c>
      <c r="AT2958" s="155" t="s">
        <v>454</v>
      </c>
      <c r="AU2958" s="155" t="s">
        <v>88</v>
      </c>
      <c r="AY2958" s="16" t="s">
        <v>317</v>
      </c>
      <c r="BE2958" s="156">
        <f t="shared" si="14"/>
        <v>0</v>
      </c>
      <c r="BF2958" s="156">
        <f t="shared" si="15"/>
        <v>0</v>
      </c>
      <c r="BG2958" s="156">
        <f t="shared" si="16"/>
        <v>0</v>
      </c>
      <c r="BH2958" s="156">
        <f t="shared" si="17"/>
        <v>0</v>
      </c>
      <c r="BI2958" s="156">
        <f t="shared" si="18"/>
        <v>0</v>
      </c>
      <c r="BJ2958" s="16" t="s">
        <v>88</v>
      </c>
      <c r="BK2958" s="156">
        <f t="shared" si="19"/>
        <v>0</v>
      </c>
      <c r="BL2958" s="16" t="s">
        <v>396</v>
      </c>
      <c r="BM2958" s="155" t="s">
        <v>3812</v>
      </c>
    </row>
    <row r="2959" spans="2:65" s="1" customFormat="1" ht="24.15" customHeight="1">
      <c r="B2959" s="142"/>
      <c r="C2959" s="179" t="s">
        <v>3813</v>
      </c>
      <c r="D2959" s="201" t="s">
        <v>454</v>
      </c>
      <c r="E2959" s="180" t="s">
        <v>3814</v>
      </c>
      <c r="F2959" s="181" t="s">
        <v>3815</v>
      </c>
      <c r="G2959" s="182" t="s">
        <v>467</v>
      </c>
      <c r="H2959" s="183">
        <v>1</v>
      </c>
      <c r="I2959" s="184"/>
      <c r="J2959" s="185">
        <f t="shared" si="10"/>
        <v>0</v>
      </c>
      <c r="K2959" s="186"/>
      <c r="L2959" s="187"/>
      <c r="M2959" s="188" t="s">
        <v>1</v>
      </c>
      <c r="N2959" s="189" t="s">
        <v>42</v>
      </c>
      <c r="P2959" s="153">
        <f t="shared" si="11"/>
        <v>0</v>
      </c>
      <c r="Q2959" s="153">
        <v>2.5000000000000001E-2</v>
      </c>
      <c r="R2959" s="153">
        <f t="shared" si="12"/>
        <v>2.5000000000000001E-2</v>
      </c>
      <c r="S2959" s="153">
        <v>0</v>
      </c>
      <c r="T2959" s="154">
        <f t="shared" si="13"/>
        <v>0</v>
      </c>
      <c r="AR2959" s="155" t="s">
        <v>481</v>
      </c>
      <c r="AT2959" s="155" t="s">
        <v>454</v>
      </c>
      <c r="AU2959" s="155" t="s">
        <v>88</v>
      </c>
      <c r="AY2959" s="16" t="s">
        <v>317</v>
      </c>
      <c r="BE2959" s="156">
        <f t="shared" si="14"/>
        <v>0</v>
      </c>
      <c r="BF2959" s="156">
        <f t="shared" si="15"/>
        <v>0</v>
      </c>
      <c r="BG2959" s="156">
        <f t="shared" si="16"/>
        <v>0</v>
      </c>
      <c r="BH2959" s="156">
        <f t="shared" si="17"/>
        <v>0</v>
      </c>
      <c r="BI2959" s="156">
        <f t="shared" si="18"/>
        <v>0</v>
      </c>
      <c r="BJ2959" s="16" t="s">
        <v>88</v>
      </c>
      <c r="BK2959" s="156">
        <f t="shared" si="19"/>
        <v>0</v>
      </c>
      <c r="BL2959" s="16" t="s">
        <v>396</v>
      </c>
      <c r="BM2959" s="155" t="s">
        <v>3816</v>
      </c>
    </row>
    <row r="2960" spans="2:65" s="1" customFormat="1" ht="24.15" customHeight="1">
      <c r="B2960" s="142"/>
      <c r="C2960" s="179" t="s">
        <v>3817</v>
      </c>
      <c r="D2960" s="201" t="s">
        <v>454</v>
      </c>
      <c r="E2960" s="180" t="s">
        <v>3818</v>
      </c>
      <c r="F2960" s="181" t="s">
        <v>3819</v>
      </c>
      <c r="G2960" s="182" t="s">
        <v>467</v>
      </c>
      <c r="H2960" s="183">
        <v>1</v>
      </c>
      <c r="I2960" s="184"/>
      <c r="J2960" s="185">
        <f t="shared" si="10"/>
        <v>0</v>
      </c>
      <c r="K2960" s="186"/>
      <c r="L2960" s="187"/>
      <c r="M2960" s="188" t="s">
        <v>1</v>
      </c>
      <c r="N2960" s="189" t="s">
        <v>42</v>
      </c>
      <c r="P2960" s="153">
        <f t="shared" si="11"/>
        <v>0</v>
      </c>
      <c r="Q2960" s="153">
        <v>2.5000000000000001E-2</v>
      </c>
      <c r="R2960" s="153">
        <f t="shared" si="12"/>
        <v>2.5000000000000001E-2</v>
      </c>
      <c r="S2960" s="153">
        <v>0</v>
      </c>
      <c r="T2960" s="154">
        <f t="shared" si="13"/>
        <v>0</v>
      </c>
      <c r="AR2960" s="155" t="s">
        <v>481</v>
      </c>
      <c r="AT2960" s="155" t="s">
        <v>454</v>
      </c>
      <c r="AU2960" s="155" t="s">
        <v>88</v>
      </c>
      <c r="AY2960" s="16" t="s">
        <v>317</v>
      </c>
      <c r="BE2960" s="156">
        <f t="shared" si="14"/>
        <v>0</v>
      </c>
      <c r="BF2960" s="156">
        <f t="shared" si="15"/>
        <v>0</v>
      </c>
      <c r="BG2960" s="156">
        <f t="shared" si="16"/>
        <v>0</v>
      </c>
      <c r="BH2960" s="156">
        <f t="shared" si="17"/>
        <v>0</v>
      </c>
      <c r="BI2960" s="156">
        <f t="shared" si="18"/>
        <v>0</v>
      </c>
      <c r="BJ2960" s="16" t="s">
        <v>88</v>
      </c>
      <c r="BK2960" s="156">
        <f t="shared" si="19"/>
        <v>0</v>
      </c>
      <c r="BL2960" s="16" t="s">
        <v>396</v>
      </c>
      <c r="BM2960" s="155" t="s">
        <v>3820</v>
      </c>
    </row>
    <row r="2961" spans="2:65" s="1" customFormat="1" ht="24.15" customHeight="1">
      <c r="B2961" s="142"/>
      <c r="C2961" s="179" t="s">
        <v>3821</v>
      </c>
      <c r="D2961" s="201" t="s">
        <v>454</v>
      </c>
      <c r="E2961" s="180" t="s">
        <v>3822</v>
      </c>
      <c r="F2961" s="181" t="s">
        <v>3823</v>
      </c>
      <c r="G2961" s="182" t="s">
        <v>467</v>
      </c>
      <c r="H2961" s="183">
        <v>1</v>
      </c>
      <c r="I2961" s="184"/>
      <c r="J2961" s="185">
        <f t="shared" si="10"/>
        <v>0</v>
      </c>
      <c r="K2961" s="186"/>
      <c r="L2961" s="187"/>
      <c r="M2961" s="188" t="s">
        <v>1</v>
      </c>
      <c r="N2961" s="189" t="s">
        <v>42</v>
      </c>
      <c r="P2961" s="153">
        <f t="shared" si="11"/>
        <v>0</v>
      </c>
      <c r="Q2961" s="153">
        <v>2.5000000000000001E-2</v>
      </c>
      <c r="R2961" s="153">
        <f t="shared" si="12"/>
        <v>2.5000000000000001E-2</v>
      </c>
      <c r="S2961" s="153">
        <v>0</v>
      </c>
      <c r="T2961" s="154">
        <f t="shared" si="13"/>
        <v>0</v>
      </c>
      <c r="AR2961" s="155" t="s">
        <v>481</v>
      </c>
      <c r="AT2961" s="155" t="s">
        <v>454</v>
      </c>
      <c r="AU2961" s="155" t="s">
        <v>88</v>
      </c>
      <c r="AY2961" s="16" t="s">
        <v>317</v>
      </c>
      <c r="BE2961" s="156">
        <f t="shared" si="14"/>
        <v>0</v>
      </c>
      <c r="BF2961" s="156">
        <f t="shared" si="15"/>
        <v>0</v>
      </c>
      <c r="BG2961" s="156">
        <f t="shared" si="16"/>
        <v>0</v>
      </c>
      <c r="BH2961" s="156">
        <f t="shared" si="17"/>
        <v>0</v>
      </c>
      <c r="BI2961" s="156">
        <f t="shared" si="18"/>
        <v>0</v>
      </c>
      <c r="BJ2961" s="16" t="s">
        <v>88</v>
      </c>
      <c r="BK2961" s="156">
        <f t="shared" si="19"/>
        <v>0</v>
      </c>
      <c r="BL2961" s="16" t="s">
        <v>396</v>
      </c>
      <c r="BM2961" s="155" t="s">
        <v>3824</v>
      </c>
    </row>
    <row r="2962" spans="2:65" s="1" customFormat="1" ht="24.15" customHeight="1">
      <c r="B2962" s="142"/>
      <c r="C2962" s="179" t="s">
        <v>3825</v>
      </c>
      <c r="D2962" s="201" t="s">
        <v>454</v>
      </c>
      <c r="E2962" s="180" t="s">
        <v>3826</v>
      </c>
      <c r="F2962" s="181" t="s">
        <v>3827</v>
      </c>
      <c r="G2962" s="182" t="s">
        <v>467</v>
      </c>
      <c r="H2962" s="183">
        <v>1</v>
      </c>
      <c r="I2962" s="184"/>
      <c r="J2962" s="185">
        <f t="shared" si="10"/>
        <v>0</v>
      </c>
      <c r="K2962" s="186"/>
      <c r="L2962" s="187"/>
      <c r="M2962" s="188" t="s">
        <v>1</v>
      </c>
      <c r="N2962" s="189" t="s">
        <v>42</v>
      </c>
      <c r="P2962" s="153">
        <f t="shared" si="11"/>
        <v>0</v>
      </c>
      <c r="Q2962" s="153">
        <v>2.5000000000000001E-2</v>
      </c>
      <c r="R2962" s="153">
        <f t="shared" si="12"/>
        <v>2.5000000000000001E-2</v>
      </c>
      <c r="S2962" s="153">
        <v>0</v>
      </c>
      <c r="T2962" s="154">
        <f t="shared" si="13"/>
        <v>0</v>
      </c>
      <c r="AR2962" s="155" t="s">
        <v>481</v>
      </c>
      <c r="AT2962" s="155" t="s">
        <v>454</v>
      </c>
      <c r="AU2962" s="155" t="s">
        <v>88</v>
      </c>
      <c r="AY2962" s="16" t="s">
        <v>317</v>
      </c>
      <c r="BE2962" s="156">
        <f t="shared" si="14"/>
        <v>0</v>
      </c>
      <c r="BF2962" s="156">
        <f t="shared" si="15"/>
        <v>0</v>
      </c>
      <c r="BG2962" s="156">
        <f t="shared" si="16"/>
        <v>0</v>
      </c>
      <c r="BH2962" s="156">
        <f t="shared" si="17"/>
        <v>0</v>
      </c>
      <c r="BI2962" s="156">
        <f t="shared" si="18"/>
        <v>0</v>
      </c>
      <c r="BJ2962" s="16" t="s">
        <v>88</v>
      </c>
      <c r="BK2962" s="156">
        <f t="shared" si="19"/>
        <v>0</v>
      </c>
      <c r="BL2962" s="16" t="s">
        <v>396</v>
      </c>
      <c r="BM2962" s="155" t="s">
        <v>3828</v>
      </c>
    </row>
    <row r="2963" spans="2:65" s="1" customFormat="1" ht="24.15" customHeight="1">
      <c r="B2963" s="142"/>
      <c r="C2963" s="179" t="s">
        <v>3829</v>
      </c>
      <c r="D2963" s="201" t="s">
        <v>454</v>
      </c>
      <c r="E2963" s="180" t="s">
        <v>3830</v>
      </c>
      <c r="F2963" s="181" t="s">
        <v>3831</v>
      </c>
      <c r="G2963" s="182" t="s">
        <v>467</v>
      </c>
      <c r="H2963" s="183">
        <v>1</v>
      </c>
      <c r="I2963" s="184"/>
      <c r="J2963" s="185">
        <f t="shared" si="10"/>
        <v>0</v>
      </c>
      <c r="K2963" s="186"/>
      <c r="L2963" s="187"/>
      <c r="M2963" s="188" t="s">
        <v>1</v>
      </c>
      <c r="N2963" s="189" t="s">
        <v>42</v>
      </c>
      <c r="P2963" s="153">
        <f t="shared" si="11"/>
        <v>0</v>
      </c>
      <c r="Q2963" s="153">
        <v>2.5000000000000001E-2</v>
      </c>
      <c r="R2963" s="153">
        <f t="shared" si="12"/>
        <v>2.5000000000000001E-2</v>
      </c>
      <c r="S2963" s="153">
        <v>0</v>
      </c>
      <c r="T2963" s="154">
        <f t="shared" si="13"/>
        <v>0</v>
      </c>
      <c r="AR2963" s="155" t="s">
        <v>481</v>
      </c>
      <c r="AT2963" s="155" t="s">
        <v>454</v>
      </c>
      <c r="AU2963" s="155" t="s">
        <v>88</v>
      </c>
      <c r="AY2963" s="16" t="s">
        <v>317</v>
      </c>
      <c r="BE2963" s="156">
        <f t="shared" si="14"/>
        <v>0</v>
      </c>
      <c r="BF2963" s="156">
        <f t="shared" si="15"/>
        <v>0</v>
      </c>
      <c r="BG2963" s="156">
        <f t="shared" si="16"/>
        <v>0</v>
      </c>
      <c r="BH2963" s="156">
        <f t="shared" si="17"/>
        <v>0</v>
      </c>
      <c r="BI2963" s="156">
        <f t="shared" si="18"/>
        <v>0</v>
      </c>
      <c r="BJ2963" s="16" t="s">
        <v>88</v>
      </c>
      <c r="BK2963" s="156">
        <f t="shared" si="19"/>
        <v>0</v>
      </c>
      <c r="BL2963" s="16" t="s">
        <v>396</v>
      </c>
      <c r="BM2963" s="155" t="s">
        <v>3832</v>
      </c>
    </row>
    <row r="2964" spans="2:65" s="1" customFormat="1" ht="24.15" customHeight="1">
      <c r="B2964" s="142"/>
      <c r="C2964" s="179" t="s">
        <v>3833</v>
      </c>
      <c r="D2964" s="201" t="s">
        <v>454</v>
      </c>
      <c r="E2964" s="180" t="s">
        <v>3834</v>
      </c>
      <c r="F2964" s="181" t="s">
        <v>3835</v>
      </c>
      <c r="G2964" s="182" t="s">
        <v>467</v>
      </c>
      <c r="H2964" s="183">
        <v>1</v>
      </c>
      <c r="I2964" s="184"/>
      <c r="J2964" s="185">
        <f t="shared" si="10"/>
        <v>0</v>
      </c>
      <c r="K2964" s="186"/>
      <c r="L2964" s="187"/>
      <c r="M2964" s="188" t="s">
        <v>1</v>
      </c>
      <c r="N2964" s="189" t="s">
        <v>42</v>
      </c>
      <c r="P2964" s="153">
        <f t="shared" si="11"/>
        <v>0</v>
      </c>
      <c r="Q2964" s="153">
        <v>2.5000000000000001E-2</v>
      </c>
      <c r="R2964" s="153">
        <f t="shared" si="12"/>
        <v>2.5000000000000001E-2</v>
      </c>
      <c r="S2964" s="153">
        <v>0</v>
      </c>
      <c r="T2964" s="154">
        <f t="shared" si="13"/>
        <v>0</v>
      </c>
      <c r="AR2964" s="155" t="s">
        <v>481</v>
      </c>
      <c r="AT2964" s="155" t="s">
        <v>454</v>
      </c>
      <c r="AU2964" s="155" t="s">
        <v>88</v>
      </c>
      <c r="AY2964" s="16" t="s">
        <v>317</v>
      </c>
      <c r="BE2964" s="156">
        <f t="shared" si="14"/>
        <v>0</v>
      </c>
      <c r="BF2964" s="156">
        <f t="shared" si="15"/>
        <v>0</v>
      </c>
      <c r="BG2964" s="156">
        <f t="shared" si="16"/>
        <v>0</v>
      </c>
      <c r="BH2964" s="156">
        <f t="shared" si="17"/>
        <v>0</v>
      </c>
      <c r="BI2964" s="156">
        <f t="shared" si="18"/>
        <v>0</v>
      </c>
      <c r="BJ2964" s="16" t="s">
        <v>88</v>
      </c>
      <c r="BK2964" s="156">
        <f t="shared" si="19"/>
        <v>0</v>
      </c>
      <c r="BL2964" s="16" t="s">
        <v>396</v>
      </c>
      <c r="BM2964" s="155" t="s">
        <v>3836</v>
      </c>
    </row>
    <row r="2965" spans="2:65" s="1" customFormat="1" ht="24.15" customHeight="1">
      <c r="B2965" s="142"/>
      <c r="C2965" s="179" t="s">
        <v>3837</v>
      </c>
      <c r="D2965" s="201" t="s">
        <v>454</v>
      </c>
      <c r="E2965" s="180" t="s">
        <v>3838</v>
      </c>
      <c r="F2965" s="181" t="s">
        <v>3839</v>
      </c>
      <c r="G2965" s="182" t="s">
        <v>467</v>
      </c>
      <c r="H2965" s="183">
        <v>1</v>
      </c>
      <c r="I2965" s="184"/>
      <c r="J2965" s="185">
        <f t="shared" si="10"/>
        <v>0</v>
      </c>
      <c r="K2965" s="186"/>
      <c r="L2965" s="187"/>
      <c r="M2965" s="188" t="s">
        <v>1</v>
      </c>
      <c r="N2965" s="189" t="s">
        <v>42</v>
      </c>
      <c r="P2965" s="153">
        <f t="shared" si="11"/>
        <v>0</v>
      </c>
      <c r="Q2965" s="153">
        <v>2.5000000000000001E-2</v>
      </c>
      <c r="R2965" s="153">
        <f t="shared" si="12"/>
        <v>2.5000000000000001E-2</v>
      </c>
      <c r="S2965" s="153">
        <v>0</v>
      </c>
      <c r="T2965" s="154">
        <f t="shared" si="13"/>
        <v>0</v>
      </c>
      <c r="AR2965" s="155" t="s">
        <v>481</v>
      </c>
      <c r="AT2965" s="155" t="s">
        <v>454</v>
      </c>
      <c r="AU2965" s="155" t="s">
        <v>88</v>
      </c>
      <c r="AY2965" s="16" t="s">
        <v>317</v>
      </c>
      <c r="BE2965" s="156">
        <f t="shared" si="14"/>
        <v>0</v>
      </c>
      <c r="BF2965" s="156">
        <f t="shared" si="15"/>
        <v>0</v>
      </c>
      <c r="BG2965" s="156">
        <f t="shared" si="16"/>
        <v>0</v>
      </c>
      <c r="BH2965" s="156">
        <f t="shared" si="17"/>
        <v>0</v>
      </c>
      <c r="BI2965" s="156">
        <f t="shared" si="18"/>
        <v>0</v>
      </c>
      <c r="BJ2965" s="16" t="s">
        <v>88</v>
      </c>
      <c r="BK2965" s="156">
        <f t="shared" si="19"/>
        <v>0</v>
      </c>
      <c r="BL2965" s="16" t="s">
        <v>396</v>
      </c>
      <c r="BM2965" s="155" t="s">
        <v>3840</v>
      </c>
    </row>
    <row r="2966" spans="2:65" s="1" customFormat="1" ht="24.15" customHeight="1">
      <c r="B2966" s="142"/>
      <c r="C2966" s="179" t="s">
        <v>3841</v>
      </c>
      <c r="D2966" s="201" t="s">
        <v>454</v>
      </c>
      <c r="E2966" s="180" t="s">
        <v>3842</v>
      </c>
      <c r="F2966" s="181" t="s">
        <v>3843</v>
      </c>
      <c r="G2966" s="182" t="s">
        <v>467</v>
      </c>
      <c r="H2966" s="183">
        <v>1</v>
      </c>
      <c r="I2966" s="184"/>
      <c r="J2966" s="185">
        <f t="shared" ref="J2966:J3029" si="20">ROUND(I2966*H2966,2)</f>
        <v>0</v>
      </c>
      <c r="K2966" s="186"/>
      <c r="L2966" s="187"/>
      <c r="M2966" s="188" t="s">
        <v>1</v>
      </c>
      <c r="N2966" s="189" t="s">
        <v>42</v>
      </c>
      <c r="P2966" s="153">
        <f t="shared" ref="P2966:P3029" si="21">O2966*H2966</f>
        <v>0</v>
      </c>
      <c r="Q2966" s="153">
        <v>2.5000000000000001E-2</v>
      </c>
      <c r="R2966" s="153">
        <f t="shared" ref="R2966:R3029" si="22">Q2966*H2966</f>
        <v>2.5000000000000001E-2</v>
      </c>
      <c r="S2966" s="153">
        <v>0</v>
      </c>
      <c r="T2966" s="154">
        <f t="shared" ref="T2966:T3029" si="23">S2966*H2966</f>
        <v>0</v>
      </c>
      <c r="AR2966" s="155" t="s">
        <v>481</v>
      </c>
      <c r="AT2966" s="155" t="s">
        <v>454</v>
      </c>
      <c r="AU2966" s="155" t="s">
        <v>88</v>
      </c>
      <c r="AY2966" s="16" t="s">
        <v>317</v>
      </c>
      <c r="BE2966" s="156">
        <f t="shared" ref="BE2966:BE3029" si="24">IF(N2966="základná",J2966,0)</f>
        <v>0</v>
      </c>
      <c r="BF2966" s="156">
        <f t="shared" ref="BF2966:BF3029" si="25">IF(N2966="znížená",J2966,0)</f>
        <v>0</v>
      </c>
      <c r="BG2966" s="156">
        <f t="shared" ref="BG2966:BG3029" si="26">IF(N2966="zákl. prenesená",J2966,0)</f>
        <v>0</v>
      </c>
      <c r="BH2966" s="156">
        <f t="shared" ref="BH2966:BH3029" si="27">IF(N2966="zníž. prenesená",J2966,0)</f>
        <v>0</v>
      </c>
      <c r="BI2966" s="156">
        <f t="shared" ref="BI2966:BI3029" si="28">IF(N2966="nulová",J2966,0)</f>
        <v>0</v>
      </c>
      <c r="BJ2966" s="16" t="s">
        <v>88</v>
      </c>
      <c r="BK2966" s="156">
        <f t="shared" ref="BK2966:BK3029" si="29">ROUND(I2966*H2966,2)</f>
        <v>0</v>
      </c>
      <c r="BL2966" s="16" t="s">
        <v>396</v>
      </c>
      <c r="BM2966" s="155" t="s">
        <v>3844</v>
      </c>
    </row>
    <row r="2967" spans="2:65" s="1" customFormat="1" ht="24.15" customHeight="1">
      <c r="B2967" s="142"/>
      <c r="C2967" s="179" t="s">
        <v>3845</v>
      </c>
      <c r="D2967" s="201" t="s">
        <v>454</v>
      </c>
      <c r="E2967" s="180" t="s">
        <v>3846</v>
      </c>
      <c r="F2967" s="181" t="s">
        <v>3847</v>
      </c>
      <c r="G2967" s="182" t="s">
        <v>467</v>
      </c>
      <c r="H2967" s="183">
        <v>1</v>
      </c>
      <c r="I2967" s="184"/>
      <c r="J2967" s="185">
        <f t="shared" si="20"/>
        <v>0</v>
      </c>
      <c r="K2967" s="186"/>
      <c r="L2967" s="187"/>
      <c r="M2967" s="188" t="s">
        <v>1</v>
      </c>
      <c r="N2967" s="189" t="s">
        <v>42</v>
      </c>
      <c r="P2967" s="153">
        <f t="shared" si="21"/>
        <v>0</v>
      </c>
      <c r="Q2967" s="153">
        <v>2.5000000000000001E-2</v>
      </c>
      <c r="R2967" s="153">
        <f t="shared" si="22"/>
        <v>2.5000000000000001E-2</v>
      </c>
      <c r="S2967" s="153">
        <v>0</v>
      </c>
      <c r="T2967" s="154">
        <f t="shared" si="23"/>
        <v>0</v>
      </c>
      <c r="AR2967" s="155" t="s">
        <v>481</v>
      </c>
      <c r="AT2967" s="155" t="s">
        <v>454</v>
      </c>
      <c r="AU2967" s="155" t="s">
        <v>88</v>
      </c>
      <c r="AY2967" s="16" t="s">
        <v>317</v>
      </c>
      <c r="BE2967" s="156">
        <f t="shared" si="24"/>
        <v>0</v>
      </c>
      <c r="BF2967" s="156">
        <f t="shared" si="25"/>
        <v>0</v>
      </c>
      <c r="BG2967" s="156">
        <f t="shared" si="26"/>
        <v>0</v>
      </c>
      <c r="BH2967" s="156">
        <f t="shared" si="27"/>
        <v>0</v>
      </c>
      <c r="BI2967" s="156">
        <f t="shared" si="28"/>
        <v>0</v>
      </c>
      <c r="BJ2967" s="16" t="s">
        <v>88</v>
      </c>
      <c r="BK2967" s="156">
        <f t="shared" si="29"/>
        <v>0</v>
      </c>
      <c r="BL2967" s="16" t="s">
        <v>396</v>
      </c>
      <c r="BM2967" s="155" t="s">
        <v>3848</v>
      </c>
    </row>
    <row r="2968" spans="2:65" s="1" customFormat="1" ht="24.15" customHeight="1">
      <c r="B2968" s="142"/>
      <c r="C2968" s="179" t="s">
        <v>3849</v>
      </c>
      <c r="D2968" s="201" t="s">
        <v>454</v>
      </c>
      <c r="E2968" s="180" t="s">
        <v>3850</v>
      </c>
      <c r="F2968" s="181" t="s">
        <v>3851</v>
      </c>
      <c r="G2968" s="182" t="s">
        <v>467</v>
      </c>
      <c r="H2968" s="183">
        <v>1</v>
      </c>
      <c r="I2968" s="184"/>
      <c r="J2968" s="185">
        <f t="shared" si="20"/>
        <v>0</v>
      </c>
      <c r="K2968" s="186"/>
      <c r="L2968" s="187"/>
      <c r="M2968" s="188" t="s">
        <v>1</v>
      </c>
      <c r="N2968" s="189" t="s">
        <v>42</v>
      </c>
      <c r="P2968" s="153">
        <f t="shared" si="21"/>
        <v>0</v>
      </c>
      <c r="Q2968" s="153">
        <v>2.5000000000000001E-2</v>
      </c>
      <c r="R2968" s="153">
        <f t="shared" si="22"/>
        <v>2.5000000000000001E-2</v>
      </c>
      <c r="S2968" s="153">
        <v>0</v>
      </c>
      <c r="T2968" s="154">
        <f t="shared" si="23"/>
        <v>0</v>
      </c>
      <c r="AR2968" s="155" t="s">
        <v>481</v>
      </c>
      <c r="AT2968" s="155" t="s">
        <v>454</v>
      </c>
      <c r="AU2968" s="155" t="s">
        <v>88</v>
      </c>
      <c r="AY2968" s="16" t="s">
        <v>317</v>
      </c>
      <c r="BE2968" s="156">
        <f t="shared" si="24"/>
        <v>0</v>
      </c>
      <c r="BF2968" s="156">
        <f t="shared" si="25"/>
        <v>0</v>
      </c>
      <c r="BG2968" s="156">
        <f t="shared" si="26"/>
        <v>0</v>
      </c>
      <c r="BH2968" s="156">
        <f t="shared" si="27"/>
        <v>0</v>
      </c>
      <c r="BI2968" s="156">
        <f t="shared" si="28"/>
        <v>0</v>
      </c>
      <c r="BJ2968" s="16" t="s">
        <v>88</v>
      </c>
      <c r="BK2968" s="156">
        <f t="shared" si="29"/>
        <v>0</v>
      </c>
      <c r="BL2968" s="16" t="s">
        <v>396</v>
      </c>
      <c r="BM2968" s="155" t="s">
        <v>3852</v>
      </c>
    </row>
    <row r="2969" spans="2:65" s="1" customFormat="1" ht="24.15" customHeight="1">
      <c r="B2969" s="142"/>
      <c r="C2969" s="179" t="s">
        <v>3853</v>
      </c>
      <c r="D2969" s="201" t="s">
        <v>454</v>
      </c>
      <c r="E2969" s="180" t="s">
        <v>3854</v>
      </c>
      <c r="F2969" s="181" t="s">
        <v>3855</v>
      </c>
      <c r="G2969" s="182" t="s">
        <v>467</v>
      </c>
      <c r="H2969" s="183">
        <v>1</v>
      </c>
      <c r="I2969" s="184"/>
      <c r="J2969" s="185">
        <f t="shared" si="20"/>
        <v>0</v>
      </c>
      <c r="K2969" s="186"/>
      <c r="L2969" s="187"/>
      <c r="M2969" s="188" t="s">
        <v>1</v>
      </c>
      <c r="N2969" s="189" t="s">
        <v>42</v>
      </c>
      <c r="P2969" s="153">
        <f t="shared" si="21"/>
        <v>0</v>
      </c>
      <c r="Q2969" s="153">
        <v>2.5000000000000001E-2</v>
      </c>
      <c r="R2969" s="153">
        <f t="shared" si="22"/>
        <v>2.5000000000000001E-2</v>
      </c>
      <c r="S2969" s="153">
        <v>0</v>
      </c>
      <c r="T2969" s="154">
        <f t="shared" si="23"/>
        <v>0</v>
      </c>
      <c r="AR2969" s="155" t="s">
        <v>481</v>
      </c>
      <c r="AT2969" s="155" t="s">
        <v>454</v>
      </c>
      <c r="AU2969" s="155" t="s">
        <v>88</v>
      </c>
      <c r="AY2969" s="16" t="s">
        <v>317</v>
      </c>
      <c r="BE2969" s="156">
        <f t="shared" si="24"/>
        <v>0</v>
      </c>
      <c r="BF2969" s="156">
        <f t="shared" si="25"/>
        <v>0</v>
      </c>
      <c r="BG2969" s="156">
        <f t="shared" si="26"/>
        <v>0</v>
      </c>
      <c r="BH2969" s="156">
        <f t="shared" si="27"/>
        <v>0</v>
      </c>
      <c r="BI2969" s="156">
        <f t="shared" si="28"/>
        <v>0</v>
      </c>
      <c r="BJ2969" s="16" t="s">
        <v>88</v>
      </c>
      <c r="BK2969" s="156">
        <f t="shared" si="29"/>
        <v>0</v>
      </c>
      <c r="BL2969" s="16" t="s">
        <v>396</v>
      </c>
      <c r="BM2969" s="155" t="s">
        <v>3856</v>
      </c>
    </row>
    <row r="2970" spans="2:65" s="1" customFormat="1" ht="24.15" customHeight="1">
      <c r="B2970" s="142"/>
      <c r="C2970" s="179" t="s">
        <v>3857</v>
      </c>
      <c r="D2970" s="201" t="s">
        <v>454</v>
      </c>
      <c r="E2970" s="180" t="s">
        <v>3858</v>
      </c>
      <c r="F2970" s="181" t="s">
        <v>3859</v>
      </c>
      <c r="G2970" s="182" t="s">
        <v>467</v>
      </c>
      <c r="H2970" s="183">
        <v>1</v>
      </c>
      <c r="I2970" s="184"/>
      <c r="J2970" s="185">
        <f t="shared" si="20"/>
        <v>0</v>
      </c>
      <c r="K2970" s="186"/>
      <c r="L2970" s="187"/>
      <c r="M2970" s="188" t="s">
        <v>1</v>
      </c>
      <c r="N2970" s="189" t="s">
        <v>42</v>
      </c>
      <c r="P2970" s="153">
        <f t="shared" si="21"/>
        <v>0</v>
      </c>
      <c r="Q2970" s="153">
        <v>2.5000000000000001E-2</v>
      </c>
      <c r="R2970" s="153">
        <f t="shared" si="22"/>
        <v>2.5000000000000001E-2</v>
      </c>
      <c r="S2970" s="153">
        <v>0</v>
      </c>
      <c r="T2970" s="154">
        <f t="shared" si="23"/>
        <v>0</v>
      </c>
      <c r="AR2970" s="155" t="s">
        <v>481</v>
      </c>
      <c r="AT2970" s="155" t="s">
        <v>454</v>
      </c>
      <c r="AU2970" s="155" t="s">
        <v>88</v>
      </c>
      <c r="AY2970" s="16" t="s">
        <v>317</v>
      </c>
      <c r="BE2970" s="156">
        <f t="shared" si="24"/>
        <v>0</v>
      </c>
      <c r="BF2970" s="156">
        <f t="shared" si="25"/>
        <v>0</v>
      </c>
      <c r="BG2970" s="156">
        <f t="shared" si="26"/>
        <v>0</v>
      </c>
      <c r="BH2970" s="156">
        <f t="shared" si="27"/>
        <v>0</v>
      </c>
      <c r="BI2970" s="156">
        <f t="shared" si="28"/>
        <v>0</v>
      </c>
      <c r="BJ2970" s="16" t="s">
        <v>88</v>
      </c>
      <c r="BK2970" s="156">
        <f t="shared" si="29"/>
        <v>0</v>
      </c>
      <c r="BL2970" s="16" t="s">
        <v>396</v>
      </c>
      <c r="BM2970" s="155" t="s">
        <v>3860</v>
      </c>
    </row>
    <row r="2971" spans="2:65" s="1" customFormat="1" ht="24.15" customHeight="1">
      <c r="B2971" s="142"/>
      <c r="C2971" s="179" t="s">
        <v>3861</v>
      </c>
      <c r="D2971" s="201" t="s">
        <v>454</v>
      </c>
      <c r="E2971" s="180" t="s">
        <v>3862</v>
      </c>
      <c r="F2971" s="181" t="s">
        <v>3863</v>
      </c>
      <c r="G2971" s="182" t="s">
        <v>467</v>
      </c>
      <c r="H2971" s="183">
        <v>1</v>
      </c>
      <c r="I2971" s="184"/>
      <c r="J2971" s="185">
        <f t="shared" si="20"/>
        <v>0</v>
      </c>
      <c r="K2971" s="186"/>
      <c r="L2971" s="187"/>
      <c r="M2971" s="188" t="s">
        <v>1</v>
      </c>
      <c r="N2971" s="189" t="s">
        <v>42</v>
      </c>
      <c r="P2971" s="153">
        <f t="shared" si="21"/>
        <v>0</v>
      </c>
      <c r="Q2971" s="153">
        <v>2.5000000000000001E-2</v>
      </c>
      <c r="R2971" s="153">
        <f t="shared" si="22"/>
        <v>2.5000000000000001E-2</v>
      </c>
      <c r="S2971" s="153">
        <v>0</v>
      </c>
      <c r="T2971" s="154">
        <f t="shared" si="23"/>
        <v>0</v>
      </c>
      <c r="AR2971" s="155" t="s">
        <v>481</v>
      </c>
      <c r="AT2971" s="155" t="s">
        <v>454</v>
      </c>
      <c r="AU2971" s="155" t="s">
        <v>88</v>
      </c>
      <c r="AY2971" s="16" t="s">
        <v>317</v>
      </c>
      <c r="BE2971" s="156">
        <f t="shared" si="24"/>
        <v>0</v>
      </c>
      <c r="BF2971" s="156">
        <f t="shared" si="25"/>
        <v>0</v>
      </c>
      <c r="BG2971" s="156">
        <f t="shared" si="26"/>
        <v>0</v>
      </c>
      <c r="BH2971" s="156">
        <f t="shared" si="27"/>
        <v>0</v>
      </c>
      <c r="BI2971" s="156">
        <f t="shared" si="28"/>
        <v>0</v>
      </c>
      <c r="BJ2971" s="16" t="s">
        <v>88</v>
      </c>
      <c r="BK2971" s="156">
        <f t="shared" si="29"/>
        <v>0</v>
      </c>
      <c r="BL2971" s="16" t="s">
        <v>396</v>
      </c>
      <c r="BM2971" s="155" t="s">
        <v>3864</v>
      </c>
    </row>
    <row r="2972" spans="2:65" s="1" customFormat="1" ht="24.15" customHeight="1">
      <c r="B2972" s="142"/>
      <c r="C2972" s="179" t="s">
        <v>3865</v>
      </c>
      <c r="D2972" s="201" t="s">
        <v>454</v>
      </c>
      <c r="E2972" s="180" t="s">
        <v>3866</v>
      </c>
      <c r="F2972" s="181" t="s">
        <v>3867</v>
      </c>
      <c r="G2972" s="182" t="s">
        <v>467</v>
      </c>
      <c r="H2972" s="183">
        <v>1</v>
      </c>
      <c r="I2972" s="184"/>
      <c r="J2972" s="185">
        <f t="shared" si="20"/>
        <v>0</v>
      </c>
      <c r="K2972" s="186"/>
      <c r="L2972" s="187"/>
      <c r="M2972" s="188" t="s">
        <v>1</v>
      </c>
      <c r="N2972" s="189" t="s">
        <v>42</v>
      </c>
      <c r="P2972" s="153">
        <f t="shared" si="21"/>
        <v>0</v>
      </c>
      <c r="Q2972" s="153">
        <v>2.5000000000000001E-2</v>
      </c>
      <c r="R2972" s="153">
        <f t="shared" si="22"/>
        <v>2.5000000000000001E-2</v>
      </c>
      <c r="S2972" s="153">
        <v>0</v>
      </c>
      <c r="T2972" s="154">
        <f t="shared" si="23"/>
        <v>0</v>
      </c>
      <c r="AR2972" s="155" t="s">
        <v>481</v>
      </c>
      <c r="AT2972" s="155" t="s">
        <v>454</v>
      </c>
      <c r="AU2972" s="155" t="s">
        <v>88</v>
      </c>
      <c r="AY2972" s="16" t="s">
        <v>317</v>
      </c>
      <c r="BE2972" s="156">
        <f t="shared" si="24"/>
        <v>0</v>
      </c>
      <c r="BF2972" s="156">
        <f t="shared" si="25"/>
        <v>0</v>
      </c>
      <c r="BG2972" s="156">
        <f t="shared" si="26"/>
        <v>0</v>
      </c>
      <c r="BH2972" s="156">
        <f t="shared" si="27"/>
        <v>0</v>
      </c>
      <c r="BI2972" s="156">
        <f t="shared" si="28"/>
        <v>0</v>
      </c>
      <c r="BJ2972" s="16" t="s">
        <v>88</v>
      </c>
      <c r="BK2972" s="156">
        <f t="shared" si="29"/>
        <v>0</v>
      </c>
      <c r="BL2972" s="16" t="s">
        <v>396</v>
      </c>
      <c r="BM2972" s="155" t="s">
        <v>3868</v>
      </c>
    </row>
    <row r="2973" spans="2:65" s="1" customFormat="1" ht="24.15" customHeight="1">
      <c r="B2973" s="142"/>
      <c r="C2973" s="179" t="s">
        <v>3869</v>
      </c>
      <c r="D2973" s="201" t="s">
        <v>454</v>
      </c>
      <c r="E2973" s="180" t="s">
        <v>3870</v>
      </c>
      <c r="F2973" s="181" t="s">
        <v>3871</v>
      </c>
      <c r="G2973" s="182" t="s">
        <v>467</v>
      </c>
      <c r="H2973" s="183">
        <v>1</v>
      </c>
      <c r="I2973" s="184"/>
      <c r="J2973" s="185">
        <f t="shared" si="20"/>
        <v>0</v>
      </c>
      <c r="K2973" s="186"/>
      <c r="L2973" s="187"/>
      <c r="M2973" s="188" t="s">
        <v>1</v>
      </c>
      <c r="N2973" s="189" t="s">
        <v>42</v>
      </c>
      <c r="P2973" s="153">
        <f t="shared" si="21"/>
        <v>0</v>
      </c>
      <c r="Q2973" s="153">
        <v>2.5000000000000001E-2</v>
      </c>
      <c r="R2973" s="153">
        <f t="shared" si="22"/>
        <v>2.5000000000000001E-2</v>
      </c>
      <c r="S2973" s="153">
        <v>0</v>
      </c>
      <c r="T2973" s="154">
        <f t="shared" si="23"/>
        <v>0</v>
      </c>
      <c r="AR2973" s="155" t="s">
        <v>481</v>
      </c>
      <c r="AT2973" s="155" t="s">
        <v>454</v>
      </c>
      <c r="AU2973" s="155" t="s">
        <v>88</v>
      </c>
      <c r="AY2973" s="16" t="s">
        <v>317</v>
      </c>
      <c r="BE2973" s="156">
        <f t="shared" si="24"/>
        <v>0</v>
      </c>
      <c r="BF2973" s="156">
        <f t="shared" si="25"/>
        <v>0</v>
      </c>
      <c r="BG2973" s="156">
        <f t="shared" si="26"/>
        <v>0</v>
      </c>
      <c r="BH2973" s="156">
        <f t="shared" si="27"/>
        <v>0</v>
      </c>
      <c r="BI2973" s="156">
        <f t="shared" si="28"/>
        <v>0</v>
      </c>
      <c r="BJ2973" s="16" t="s">
        <v>88</v>
      </c>
      <c r="BK2973" s="156">
        <f t="shared" si="29"/>
        <v>0</v>
      </c>
      <c r="BL2973" s="16" t="s">
        <v>396</v>
      </c>
      <c r="BM2973" s="155" t="s">
        <v>3872</v>
      </c>
    </row>
    <row r="2974" spans="2:65" s="1" customFormat="1" ht="24.15" customHeight="1">
      <c r="B2974" s="142"/>
      <c r="C2974" s="179" t="s">
        <v>3873</v>
      </c>
      <c r="D2974" s="201" t="s">
        <v>454</v>
      </c>
      <c r="E2974" s="180" t="s">
        <v>3874</v>
      </c>
      <c r="F2974" s="181" t="s">
        <v>3875</v>
      </c>
      <c r="G2974" s="182" t="s">
        <v>467</v>
      </c>
      <c r="H2974" s="183">
        <v>1</v>
      </c>
      <c r="I2974" s="184"/>
      <c r="J2974" s="185">
        <f t="shared" si="20"/>
        <v>0</v>
      </c>
      <c r="K2974" s="186"/>
      <c r="L2974" s="187"/>
      <c r="M2974" s="188" t="s">
        <v>1</v>
      </c>
      <c r="N2974" s="189" t="s">
        <v>42</v>
      </c>
      <c r="P2974" s="153">
        <f t="shared" si="21"/>
        <v>0</v>
      </c>
      <c r="Q2974" s="153">
        <v>2.5000000000000001E-2</v>
      </c>
      <c r="R2974" s="153">
        <f t="shared" si="22"/>
        <v>2.5000000000000001E-2</v>
      </c>
      <c r="S2974" s="153">
        <v>0</v>
      </c>
      <c r="T2974" s="154">
        <f t="shared" si="23"/>
        <v>0</v>
      </c>
      <c r="AR2974" s="155" t="s">
        <v>481</v>
      </c>
      <c r="AT2974" s="155" t="s">
        <v>454</v>
      </c>
      <c r="AU2974" s="155" t="s">
        <v>88</v>
      </c>
      <c r="AY2974" s="16" t="s">
        <v>317</v>
      </c>
      <c r="BE2974" s="156">
        <f t="shared" si="24"/>
        <v>0</v>
      </c>
      <c r="BF2974" s="156">
        <f t="shared" si="25"/>
        <v>0</v>
      </c>
      <c r="BG2974" s="156">
        <f t="shared" si="26"/>
        <v>0</v>
      </c>
      <c r="BH2974" s="156">
        <f t="shared" si="27"/>
        <v>0</v>
      </c>
      <c r="BI2974" s="156">
        <f t="shared" si="28"/>
        <v>0</v>
      </c>
      <c r="BJ2974" s="16" t="s">
        <v>88</v>
      </c>
      <c r="BK2974" s="156">
        <f t="shared" si="29"/>
        <v>0</v>
      </c>
      <c r="BL2974" s="16" t="s">
        <v>396</v>
      </c>
      <c r="BM2974" s="155" t="s">
        <v>3876</v>
      </c>
    </row>
    <row r="2975" spans="2:65" s="1" customFormat="1" ht="24.15" customHeight="1">
      <c r="B2975" s="142"/>
      <c r="C2975" s="179" t="s">
        <v>3877</v>
      </c>
      <c r="D2975" s="201" t="s">
        <v>454</v>
      </c>
      <c r="E2975" s="180" t="s">
        <v>3878</v>
      </c>
      <c r="F2975" s="181" t="s">
        <v>3879</v>
      </c>
      <c r="G2975" s="182" t="s">
        <v>467</v>
      </c>
      <c r="H2975" s="183">
        <v>1</v>
      </c>
      <c r="I2975" s="184"/>
      <c r="J2975" s="185">
        <f t="shared" si="20"/>
        <v>0</v>
      </c>
      <c r="K2975" s="186"/>
      <c r="L2975" s="187"/>
      <c r="M2975" s="188" t="s">
        <v>1</v>
      </c>
      <c r="N2975" s="189" t="s">
        <v>42</v>
      </c>
      <c r="P2975" s="153">
        <f t="shared" si="21"/>
        <v>0</v>
      </c>
      <c r="Q2975" s="153">
        <v>2.5000000000000001E-2</v>
      </c>
      <c r="R2975" s="153">
        <f t="shared" si="22"/>
        <v>2.5000000000000001E-2</v>
      </c>
      <c r="S2975" s="153">
        <v>0</v>
      </c>
      <c r="T2975" s="154">
        <f t="shared" si="23"/>
        <v>0</v>
      </c>
      <c r="AR2975" s="155" t="s">
        <v>481</v>
      </c>
      <c r="AT2975" s="155" t="s">
        <v>454</v>
      </c>
      <c r="AU2975" s="155" t="s">
        <v>88</v>
      </c>
      <c r="AY2975" s="16" t="s">
        <v>317</v>
      </c>
      <c r="BE2975" s="156">
        <f t="shared" si="24"/>
        <v>0</v>
      </c>
      <c r="BF2975" s="156">
        <f t="shared" si="25"/>
        <v>0</v>
      </c>
      <c r="BG2975" s="156">
        <f t="shared" si="26"/>
        <v>0</v>
      </c>
      <c r="BH2975" s="156">
        <f t="shared" si="27"/>
        <v>0</v>
      </c>
      <c r="BI2975" s="156">
        <f t="shared" si="28"/>
        <v>0</v>
      </c>
      <c r="BJ2975" s="16" t="s">
        <v>88</v>
      </c>
      <c r="BK2975" s="156">
        <f t="shared" si="29"/>
        <v>0</v>
      </c>
      <c r="BL2975" s="16" t="s">
        <v>396</v>
      </c>
      <c r="BM2975" s="155" t="s">
        <v>3880</v>
      </c>
    </row>
    <row r="2976" spans="2:65" s="1" customFormat="1" ht="24.15" customHeight="1">
      <c r="B2976" s="142"/>
      <c r="C2976" s="179" t="s">
        <v>3881</v>
      </c>
      <c r="D2976" s="201" t="s">
        <v>454</v>
      </c>
      <c r="E2976" s="180" t="s">
        <v>3882</v>
      </c>
      <c r="F2976" s="181" t="s">
        <v>3883</v>
      </c>
      <c r="G2976" s="182" t="s">
        <v>467</v>
      </c>
      <c r="H2976" s="183">
        <v>1</v>
      </c>
      <c r="I2976" s="184"/>
      <c r="J2976" s="185">
        <f t="shared" si="20"/>
        <v>0</v>
      </c>
      <c r="K2976" s="186"/>
      <c r="L2976" s="187"/>
      <c r="M2976" s="188" t="s">
        <v>1</v>
      </c>
      <c r="N2976" s="189" t="s">
        <v>42</v>
      </c>
      <c r="P2976" s="153">
        <f t="shared" si="21"/>
        <v>0</v>
      </c>
      <c r="Q2976" s="153">
        <v>2.5000000000000001E-2</v>
      </c>
      <c r="R2976" s="153">
        <f t="shared" si="22"/>
        <v>2.5000000000000001E-2</v>
      </c>
      <c r="S2976" s="153">
        <v>0</v>
      </c>
      <c r="T2976" s="154">
        <f t="shared" si="23"/>
        <v>0</v>
      </c>
      <c r="AR2976" s="155" t="s">
        <v>481</v>
      </c>
      <c r="AT2976" s="155" t="s">
        <v>454</v>
      </c>
      <c r="AU2976" s="155" t="s">
        <v>88</v>
      </c>
      <c r="AY2976" s="16" t="s">
        <v>317</v>
      </c>
      <c r="BE2976" s="156">
        <f t="shared" si="24"/>
        <v>0</v>
      </c>
      <c r="BF2976" s="156">
        <f t="shared" si="25"/>
        <v>0</v>
      </c>
      <c r="BG2976" s="156">
        <f t="shared" si="26"/>
        <v>0</v>
      </c>
      <c r="BH2976" s="156">
        <f t="shared" si="27"/>
        <v>0</v>
      </c>
      <c r="BI2976" s="156">
        <f t="shared" si="28"/>
        <v>0</v>
      </c>
      <c r="BJ2976" s="16" t="s">
        <v>88</v>
      </c>
      <c r="BK2976" s="156">
        <f t="shared" si="29"/>
        <v>0</v>
      </c>
      <c r="BL2976" s="16" t="s">
        <v>396</v>
      </c>
      <c r="BM2976" s="155" t="s">
        <v>3884</v>
      </c>
    </row>
    <row r="2977" spans="2:65" s="1" customFormat="1" ht="24.15" customHeight="1">
      <c r="B2977" s="142"/>
      <c r="C2977" s="179" t="s">
        <v>3885</v>
      </c>
      <c r="D2977" s="201" t="s">
        <v>454</v>
      </c>
      <c r="E2977" s="180" t="s">
        <v>3886</v>
      </c>
      <c r="F2977" s="181" t="s">
        <v>3887</v>
      </c>
      <c r="G2977" s="182" t="s">
        <v>467</v>
      </c>
      <c r="H2977" s="183">
        <v>1</v>
      </c>
      <c r="I2977" s="184"/>
      <c r="J2977" s="185">
        <f t="shared" si="20"/>
        <v>0</v>
      </c>
      <c r="K2977" s="186"/>
      <c r="L2977" s="187"/>
      <c r="M2977" s="188" t="s">
        <v>1</v>
      </c>
      <c r="N2977" s="189" t="s">
        <v>42</v>
      </c>
      <c r="P2977" s="153">
        <f t="shared" si="21"/>
        <v>0</v>
      </c>
      <c r="Q2977" s="153">
        <v>2.5000000000000001E-2</v>
      </c>
      <c r="R2977" s="153">
        <f t="shared" si="22"/>
        <v>2.5000000000000001E-2</v>
      </c>
      <c r="S2977" s="153">
        <v>0</v>
      </c>
      <c r="T2977" s="154">
        <f t="shared" si="23"/>
        <v>0</v>
      </c>
      <c r="AR2977" s="155" t="s">
        <v>481</v>
      </c>
      <c r="AT2977" s="155" t="s">
        <v>454</v>
      </c>
      <c r="AU2977" s="155" t="s">
        <v>88</v>
      </c>
      <c r="AY2977" s="16" t="s">
        <v>317</v>
      </c>
      <c r="BE2977" s="156">
        <f t="shared" si="24"/>
        <v>0</v>
      </c>
      <c r="BF2977" s="156">
        <f t="shared" si="25"/>
        <v>0</v>
      </c>
      <c r="BG2977" s="156">
        <f t="shared" si="26"/>
        <v>0</v>
      </c>
      <c r="BH2977" s="156">
        <f t="shared" si="27"/>
        <v>0</v>
      </c>
      <c r="BI2977" s="156">
        <f t="shared" si="28"/>
        <v>0</v>
      </c>
      <c r="BJ2977" s="16" t="s">
        <v>88</v>
      </c>
      <c r="BK2977" s="156">
        <f t="shared" si="29"/>
        <v>0</v>
      </c>
      <c r="BL2977" s="16" t="s">
        <v>396</v>
      </c>
      <c r="BM2977" s="155" t="s">
        <v>3888</v>
      </c>
    </row>
    <row r="2978" spans="2:65" s="1" customFormat="1" ht="24.15" customHeight="1">
      <c r="B2978" s="142"/>
      <c r="C2978" s="179" t="s">
        <v>3889</v>
      </c>
      <c r="D2978" s="201" t="s">
        <v>454</v>
      </c>
      <c r="E2978" s="180" t="s">
        <v>3890</v>
      </c>
      <c r="F2978" s="181" t="s">
        <v>3891</v>
      </c>
      <c r="G2978" s="182" t="s">
        <v>467</v>
      </c>
      <c r="H2978" s="183">
        <v>1</v>
      </c>
      <c r="I2978" s="184"/>
      <c r="J2978" s="185">
        <f t="shared" si="20"/>
        <v>0</v>
      </c>
      <c r="K2978" s="186"/>
      <c r="L2978" s="187"/>
      <c r="M2978" s="188" t="s">
        <v>1</v>
      </c>
      <c r="N2978" s="189" t="s">
        <v>42</v>
      </c>
      <c r="P2978" s="153">
        <f t="shared" si="21"/>
        <v>0</v>
      </c>
      <c r="Q2978" s="153">
        <v>2.5000000000000001E-2</v>
      </c>
      <c r="R2978" s="153">
        <f t="shared" si="22"/>
        <v>2.5000000000000001E-2</v>
      </c>
      <c r="S2978" s="153">
        <v>0</v>
      </c>
      <c r="T2978" s="154">
        <f t="shared" si="23"/>
        <v>0</v>
      </c>
      <c r="AR2978" s="155" t="s">
        <v>481</v>
      </c>
      <c r="AT2978" s="155" t="s">
        <v>454</v>
      </c>
      <c r="AU2978" s="155" t="s">
        <v>88</v>
      </c>
      <c r="AY2978" s="16" t="s">
        <v>317</v>
      </c>
      <c r="BE2978" s="156">
        <f t="shared" si="24"/>
        <v>0</v>
      </c>
      <c r="BF2978" s="156">
        <f t="shared" si="25"/>
        <v>0</v>
      </c>
      <c r="BG2978" s="156">
        <f t="shared" si="26"/>
        <v>0</v>
      </c>
      <c r="BH2978" s="156">
        <f t="shared" si="27"/>
        <v>0</v>
      </c>
      <c r="BI2978" s="156">
        <f t="shared" si="28"/>
        <v>0</v>
      </c>
      <c r="BJ2978" s="16" t="s">
        <v>88</v>
      </c>
      <c r="BK2978" s="156">
        <f t="shared" si="29"/>
        <v>0</v>
      </c>
      <c r="BL2978" s="16" t="s">
        <v>396</v>
      </c>
      <c r="BM2978" s="155" t="s">
        <v>3892</v>
      </c>
    </row>
    <row r="2979" spans="2:65" s="1" customFormat="1" ht="33" customHeight="1">
      <c r="B2979" s="142"/>
      <c r="C2979" s="179" t="s">
        <v>3893</v>
      </c>
      <c r="D2979" s="203" t="s">
        <v>454</v>
      </c>
      <c r="E2979" s="180" t="s">
        <v>3894</v>
      </c>
      <c r="F2979" s="181" t="s">
        <v>3895</v>
      </c>
      <c r="G2979" s="182" t="s">
        <v>467</v>
      </c>
      <c r="H2979" s="183">
        <v>1</v>
      </c>
      <c r="I2979" s="184"/>
      <c r="J2979" s="185">
        <f t="shared" si="20"/>
        <v>0</v>
      </c>
      <c r="K2979" s="186"/>
      <c r="L2979" s="187"/>
      <c r="M2979" s="188" t="s">
        <v>1</v>
      </c>
      <c r="N2979" s="189" t="s">
        <v>42</v>
      </c>
      <c r="P2979" s="153">
        <f t="shared" si="21"/>
        <v>0</v>
      </c>
      <c r="Q2979" s="153">
        <v>2.5000000000000001E-2</v>
      </c>
      <c r="R2979" s="153">
        <f t="shared" si="22"/>
        <v>2.5000000000000001E-2</v>
      </c>
      <c r="S2979" s="153">
        <v>0</v>
      </c>
      <c r="T2979" s="154">
        <f t="shared" si="23"/>
        <v>0</v>
      </c>
      <c r="AR2979" s="155" t="s">
        <v>481</v>
      </c>
      <c r="AT2979" s="155" t="s">
        <v>454</v>
      </c>
      <c r="AU2979" s="155" t="s">
        <v>88</v>
      </c>
      <c r="AY2979" s="16" t="s">
        <v>317</v>
      </c>
      <c r="BE2979" s="156">
        <f t="shared" si="24"/>
        <v>0</v>
      </c>
      <c r="BF2979" s="156">
        <f t="shared" si="25"/>
        <v>0</v>
      </c>
      <c r="BG2979" s="156">
        <f t="shared" si="26"/>
        <v>0</v>
      </c>
      <c r="BH2979" s="156">
        <f t="shared" si="27"/>
        <v>0</v>
      </c>
      <c r="BI2979" s="156">
        <f t="shared" si="28"/>
        <v>0</v>
      </c>
      <c r="BJ2979" s="16" t="s">
        <v>88</v>
      </c>
      <c r="BK2979" s="156">
        <f t="shared" si="29"/>
        <v>0</v>
      </c>
      <c r="BL2979" s="16" t="s">
        <v>396</v>
      </c>
      <c r="BM2979" s="155" t="s">
        <v>3896</v>
      </c>
    </row>
    <row r="2980" spans="2:65" s="1" customFormat="1" ht="33" customHeight="1">
      <c r="B2980" s="142"/>
      <c r="C2980" s="179" t="s">
        <v>3897</v>
      </c>
      <c r="D2980" s="201" t="s">
        <v>454</v>
      </c>
      <c r="E2980" s="180" t="s">
        <v>3898</v>
      </c>
      <c r="F2980" s="181" t="s">
        <v>3899</v>
      </c>
      <c r="G2980" s="182" t="s">
        <v>467</v>
      </c>
      <c r="H2980" s="183">
        <v>1</v>
      </c>
      <c r="I2980" s="184"/>
      <c r="J2980" s="185">
        <f t="shared" si="20"/>
        <v>0</v>
      </c>
      <c r="K2980" s="186"/>
      <c r="L2980" s="187"/>
      <c r="M2980" s="188" t="s">
        <v>1</v>
      </c>
      <c r="N2980" s="189" t="s">
        <v>42</v>
      </c>
      <c r="P2980" s="153">
        <f t="shared" si="21"/>
        <v>0</v>
      </c>
      <c r="Q2980" s="153">
        <v>2.5000000000000001E-2</v>
      </c>
      <c r="R2980" s="153">
        <f t="shared" si="22"/>
        <v>2.5000000000000001E-2</v>
      </c>
      <c r="S2980" s="153">
        <v>0</v>
      </c>
      <c r="T2980" s="154">
        <f t="shared" si="23"/>
        <v>0</v>
      </c>
      <c r="AR2980" s="155" t="s">
        <v>481</v>
      </c>
      <c r="AT2980" s="155" t="s">
        <v>454</v>
      </c>
      <c r="AU2980" s="155" t="s">
        <v>88</v>
      </c>
      <c r="AY2980" s="16" t="s">
        <v>317</v>
      </c>
      <c r="BE2980" s="156">
        <f t="shared" si="24"/>
        <v>0</v>
      </c>
      <c r="BF2980" s="156">
        <f t="shared" si="25"/>
        <v>0</v>
      </c>
      <c r="BG2980" s="156">
        <f t="shared" si="26"/>
        <v>0</v>
      </c>
      <c r="BH2980" s="156">
        <f t="shared" si="27"/>
        <v>0</v>
      </c>
      <c r="BI2980" s="156">
        <f t="shared" si="28"/>
        <v>0</v>
      </c>
      <c r="BJ2980" s="16" t="s">
        <v>88</v>
      </c>
      <c r="BK2980" s="156">
        <f t="shared" si="29"/>
        <v>0</v>
      </c>
      <c r="BL2980" s="16" t="s">
        <v>396</v>
      </c>
      <c r="BM2980" s="155" t="s">
        <v>3900</v>
      </c>
    </row>
    <row r="2981" spans="2:65" s="1" customFormat="1" ht="33" customHeight="1">
      <c r="B2981" s="142"/>
      <c r="C2981" s="179" t="s">
        <v>3901</v>
      </c>
      <c r="D2981" s="201" t="s">
        <v>454</v>
      </c>
      <c r="E2981" s="180" t="s">
        <v>3902</v>
      </c>
      <c r="F2981" s="181" t="s">
        <v>3903</v>
      </c>
      <c r="G2981" s="182" t="s">
        <v>467</v>
      </c>
      <c r="H2981" s="183">
        <v>1</v>
      </c>
      <c r="I2981" s="184"/>
      <c r="J2981" s="185">
        <f t="shared" si="20"/>
        <v>0</v>
      </c>
      <c r="K2981" s="186"/>
      <c r="L2981" s="187"/>
      <c r="M2981" s="188" t="s">
        <v>1</v>
      </c>
      <c r="N2981" s="189" t="s">
        <v>42</v>
      </c>
      <c r="P2981" s="153">
        <f t="shared" si="21"/>
        <v>0</v>
      </c>
      <c r="Q2981" s="153">
        <v>2.5000000000000001E-2</v>
      </c>
      <c r="R2981" s="153">
        <f t="shared" si="22"/>
        <v>2.5000000000000001E-2</v>
      </c>
      <c r="S2981" s="153">
        <v>0</v>
      </c>
      <c r="T2981" s="154">
        <f t="shared" si="23"/>
        <v>0</v>
      </c>
      <c r="AR2981" s="155" t="s">
        <v>481</v>
      </c>
      <c r="AT2981" s="155" t="s">
        <v>454</v>
      </c>
      <c r="AU2981" s="155" t="s">
        <v>88</v>
      </c>
      <c r="AY2981" s="16" t="s">
        <v>317</v>
      </c>
      <c r="BE2981" s="156">
        <f t="shared" si="24"/>
        <v>0</v>
      </c>
      <c r="BF2981" s="156">
        <f t="shared" si="25"/>
        <v>0</v>
      </c>
      <c r="BG2981" s="156">
        <f t="shared" si="26"/>
        <v>0</v>
      </c>
      <c r="BH2981" s="156">
        <f t="shared" si="27"/>
        <v>0</v>
      </c>
      <c r="BI2981" s="156">
        <f t="shared" si="28"/>
        <v>0</v>
      </c>
      <c r="BJ2981" s="16" t="s">
        <v>88</v>
      </c>
      <c r="BK2981" s="156">
        <f t="shared" si="29"/>
        <v>0</v>
      </c>
      <c r="BL2981" s="16" t="s">
        <v>396</v>
      </c>
      <c r="BM2981" s="155" t="s">
        <v>3904</v>
      </c>
    </row>
    <row r="2982" spans="2:65" s="1" customFormat="1" ht="24.15" customHeight="1">
      <c r="B2982" s="142"/>
      <c r="C2982" s="179" t="s">
        <v>3905</v>
      </c>
      <c r="D2982" s="203" t="s">
        <v>454</v>
      </c>
      <c r="E2982" s="180" t="s">
        <v>3906</v>
      </c>
      <c r="F2982" s="181" t="s">
        <v>3907</v>
      </c>
      <c r="G2982" s="182" t="s">
        <v>467</v>
      </c>
      <c r="H2982" s="183">
        <v>1</v>
      </c>
      <c r="I2982" s="184"/>
      <c r="J2982" s="185">
        <f t="shared" si="20"/>
        <v>0</v>
      </c>
      <c r="K2982" s="186"/>
      <c r="L2982" s="187"/>
      <c r="M2982" s="188" t="s">
        <v>1</v>
      </c>
      <c r="N2982" s="189" t="s">
        <v>42</v>
      </c>
      <c r="P2982" s="153">
        <f t="shared" si="21"/>
        <v>0</v>
      </c>
      <c r="Q2982" s="153">
        <v>2.5000000000000001E-2</v>
      </c>
      <c r="R2982" s="153">
        <f t="shared" si="22"/>
        <v>2.5000000000000001E-2</v>
      </c>
      <c r="S2982" s="153">
        <v>0</v>
      </c>
      <c r="T2982" s="154">
        <f t="shared" si="23"/>
        <v>0</v>
      </c>
      <c r="AR2982" s="155" t="s">
        <v>481</v>
      </c>
      <c r="AT2982" s="155" t="s">
        <v>454</v>
      </c>
      <c r="AU2982" s="155" t="s">
        <v>88</v>
      </c>
      <c r="AY2982" s="16" t="s">
        <v>317</v>
      </c>
      <c r="BE2982" s="156">
        <f t="shared" si="24"/>
        <v>0</v>
      </c>
      <c r="BF2982" s="156">
        <f t="shared" si="25"/>
        <v>0</v>
      </c>
      <c r="BG2982" s="156">
        <f t="shared" si="26"/>
        <v>0</v>
      </c>
      <c r="BH2982" s="156">
        <f t="shared" si="27"/>
        <v>0</v>
      </c>
      <c r="BI2982" s="156">
        <f t="shared" si="28"/>
        <v>0</v>
      </c>
      <c r="BJ2982" s="16" t="s">
        <v>88</v>
      </c>
      <c r="BK2982" s="156">
        <f t="shared" si="29"/>
        <v>0</v>
      </c>
      <c r="BL2982" s="16" t="s">
        <v>396</v>
      </c>
      <c r="BM2982" s="155" t="s">
        <v>3908</v>
      </c>
    </row>
    <row r="2983" spans="2:65" s="1" customFormat="1" ht="24.15" customHeight="1">
      <c r="B2983" s="142"/>
      <c r="C2983" s="179" t="s">
        <v>3909</v>
      </c>
      <c r="D2983" s="201" t="s">
        <v>454</v>
      </c>
      <c r="E2983" s="180" t="s">
        <v>3910</v>
      </c>
      <c r="F2983" s="181" t="s">
        <v>3911</v>
      </c>
      <c r="G2983" s="182" t="s">
        <v>467</v>
      </c>
      <c r="H2983" s="183">
        <v>1</v>
      </c>
      <c r="I2983" s="184"/>
      <c r="J2983" s="185">
        <f t="shared" si="20"/>
        <v>0</v>
      </c>
      <c r="K2983" s="186"/>
      <c r="L2983" s="187"/>
      <c r="M2983" s="188" t="s">
        <v>1</v>
      </c>
      <c r="N2983" s="189" t="s">
        <v>42</v>
      </c>
      <c r="P2983" s="153">
        <f t="shared" si="21"/>
        <v>0</v>
      </c>
      <c r="Q2983" s="153">
        <v>2.5000000000000001E-2</v>
      </c>
      <c r="R2983" s="153">
        <f t="shared" si="22"/>
        <v>2.5000000000000001E-2</v>
      </c>
      <c r="S2983" s="153">
        <v>0</v>
      </c>
      <c r="T2983" s="154">
        <f t="shared" si="23"/>
        <v>0</v>
      </c>
      <c r="AR2983" s="155" t="s">
        <v>481</v>
      </c>
      <c r="AT2983" s="155" t="s">
        <v>454</v>
      </c>
      <c r="AU2983" s="155" t="s">
        <v>88</v>
      </c>
      <c r="AY2983" s="16" t="s">
        <v>317</v>
      </c>
      <c r="BE2983" s="156">
        <f t="shared" si="24"/>
        <v>0</v>
      </c>
      <c r="BF2983" s="156">
        <f t="shared" si="25"/>
        <v>0</v>
      </c>
      <c r="BG2983" s="156">
        <f t="shared" si="26"/>
        <v>0</v>
      </c>
      <c r="BH2983" s="156">
        <f t="shared" si="27"/>
        <v>0</v>
      </c>
      <c r="BI2983" s="156">
        <f t="shared" si="28"/>
        <v>0</v>
      </c>
      <c r="BJ2983" s="16" t="s">
        <v>88</v>
      </c>
      <c r="BK2983" s="156">
        <f t="shared" si="29"/>
        <v>0</v>
      </c>
      <c r="BL2983" s="16" t="s">
        <v>396</v>
      </c>
      <c r="BM2983" s="155" t="s">
        <v>3912</v>
      </c>
    </row>
    <row r="2984" spans="2:65" s="1" customFormat="1" ht="33" customHeight="1">
      <c r="B2984" s="142"/>
      <c r="C2984" s="179" t="s">
        <v>3913</v>
      </c>
      <c r="D2984" s="203" t="s">
        <v>454</v>
      </c>
      <c r="E2984" s="180" t="s">
        <v>3914</v>
      </c>
      <c r="F2984" s="181" t="s">
        <v>3915</v>
      </c>
      <c r="G2984" s="182" t="s">
        <v>467</v>
      </c>
      <c r="H2984" s="183">
        <v>1</v>
      </c>
      <c r="I2984" s="184"/>
      <c r="J2984" s="185">
        <f t="shared" si="20"/>
        <v>0</v>
      </c>
      <c r="K2984" s="186"/>
      <c r="L2984" s="187"/>
      <c r="M2984" s="188" t="s">
        <v>1</v>
      </c>
      <c r="N2984" s="189" t="s">
        <v>42</v>
      </c>
      <c r="P2984" s="153">
        <f t="shared" si="21"/>
        <v>0</v>
      </c>
      <c r="Q2984" s="153">
        <v>2.5000000000000001E-2</v>
      </c>
      <c r="R2984" s="153">
        <f t="shared" si="22"/>
        <v>2.5000000000000001E-2</v>
      </c>
      <c r="S2984" s="153">
        <v>0</v>
      </c>
      <c r="T2984" s="154">
        <f t="shared" si="23"/>
        <v>0</v>
      </c>
      <c r="AR2984" s="155" t="s">
        <v>481</v>
      </c>
      <c r="AT2984" s="155" t="s">
        <v>454</v>
      </c>
      <c r="AU2984" s="155" t="s">
        <v>88</v>
      </c>
      <c r="AY2984" s="16" t="s">
        <v>317</v>
      </c>
      <c r="BE2984" s="156">
        <f t="shared" si="24"/>
        <v>0</v>
      </c>
      <c r="BF2984" s="156">
        <f t="shared" si="25"/>
        <v>0</v>
      </c>
      <c r="BG2984" s="156">
        <f t="shared" si="26"/>
        <v>0</v>
      </c>
      <c r="BH2984" s="156">
        <f t="shared" si="27"/>
        <v>0</v>
      </c>
      <c r="BI2984" s="156">
        <f t="shared" si="28"/>
        <v>0</v>
      </c>
      <c r="BJ2984" s="16" t="s">
        <v>88</v>
      </c>
      <c r="BK2984" s="156">
        <f t="shared" si="29"/>
        <v>0</v>
      </c>
      <c r="BL2984" s="16" t="s">
        <v>396</v>
      </c>
      <c r="BM2984" s="155" t="s">
        <v>3916</v>
      </c>
    </row>
    <row r="2985" spans="2:65" s="1" customFormat="1" ht="33" customHeight="1">
      <c r="B2985" s="142"/>
      <c r="C2985" s="179" t="s">
        <v>3917</v>
      </c>
      <c r="D2985" s="201" t="s">
        <v>454</v>
      </c>
      <c r="E2985" s="180" t="s">
        <v>3918</v>
      </c>
      <c r="F2985" s="181" t="s">
        <v>3919</v>
      </c>
      <c r="G2985" s="182" t="s">
        <v>467</v>
      </c>
      <c r="H2985" s="183">
        <v>1</v>
      </c>
      <c r="I2985" s="184"/>
      <c r="J2985" s="185">
        <f t="shared" si="20"/>
        <v>0</v>
      </c>
      <c r="K2985" s="186"/>
      <c r="L2985" s="187"/>
      <c r="M2985" s="188" t="s">
        <v>1</v>
      </c>
      <c r="N2985" s="189" t="s">
        <v>42</v>
      </c>
      <c r="P2985" s="153">
        <f t="shared" si="21"/>
        <v>0</v>
      </c>
      <c r="Q2985" s="153">
        <v>2.5000000000000001E-2</v>
      </c>
      <c r="R2985" s="153">
        <f t="shared" si="22"/>
        <v>2.5000000000000001E-2</v>
      </c>
      <c r="S2985" s="153">
        <v>0</v>
      </c>
      <c r="T2985" s="154">
        <f t="shared" si="23"/>
        <v>0</v>
      </c>
      <c r="AR2985" s="155" t="s">
        <v>481</v>
      </c>
      <c r="AT2985" s="155" t="s">
        <v>454</v>
      </c>
      <c r="AU2985" s="155" t="s">
        <v>88</v>
      </c>
      <c r="AY2985" s="16" t="s">
        <v>317</v>
      </c>
      <c r="BE2985" s="156">
        <f t="shared" si="24"/>
        <v>0</v>
      </c>
      <c r="BF2985" s="156">
        <f t="shared" si="25"/>
        <v>0</v>
      </c>
      <c r="BG2985" s="156">
        <f t="shared" si="26"/>
        <v>0</v>
      </c>
      <c r="BH2985" s="156">
        <f t="shared" si="27"/>
        <v>0</v>
      </c>
      <c r="BI2985" s="156">
        <f t="shared" si="28"/>
        <v>0</v>
      </c>
      <c r="BJ2985" s="16" t="s">
        <v>88</v>
      </c>
      <c r="BK2985" s="156">
        <f t="shared" si="29"/>
        <v>0</v>
      </c>
      <c r="BL2985" s="16" t="s">
        <v>396</v>
      </c>
      <c r="BM2985" s="155" t="s">
        <v>3920</v>
      </c>
    </row>
    <row r="2986" spans="2:65" s="1" customFormat="1" ht="33" customHeight="1">
      <c r="B2986" s="142"/>
      <c r="C2986" s="179" t="s">
        <v>3921</v>
      </c>
      <c r="D2986" s="201" t="s">
        <v>454</v>
      </c>
      <c r="E2986" s="180" t="s">
        <v>3922</v>
      </c>
      <c r="F2986" s="181" t="s">
        <v>3923</v>
      </c>
      <c r="G2986" s="182" t="s">
        <v>467</v>
      </c>
      <c r="H2986" s="183">
        <v>1</v>
      </c>
      <c r="I2986" s="184"/>
      <c r="J2986" s="185">
        <f t="shared" si="20"/>
        <v>0</v>
      </c>
      <c r="K2986" s="186"/>
      <c r="L2986" s="187"/>
      <c r="M2986" s="188" t="s">
        <v>1</v>
      </c>
      <c r="N2986" s="189" t="s">
        <v>42</v>
      </c>
      <c r="P2986" s="153">
        <f t="shared" si="21"/>
        <v>0</v>
      </c>
      <c r="Q2986" s="153">
        <v>2.5000000000000001E-2</v>
      </c>
      <c r="R2986" s="153">
        <f t="shared" si="22"/>
        <v>2.5000000000000001E-2</v>
      </c>
      <c r="S2986" s="153">
        <v>0</v>
      </c>
      <c r="T2986" s="154">
        <f t="shared" si="23"/>
        <v>0</v>
      </c>
      <c r="AR2986" s="155" t="s">
        <v>481</v>
      </c>
      <c r="AT2986" s="155" t="s">
        <v>454</v>
      </c>
      <c r="AU2986" s="155" t="s">
        <v>88</v>
      </c>
      <c r="AY2986" s="16" t="s">
        <v>317</v>
      </c>
      <c r="BE2986" s="156">
        <f t="shared" si="24"/>
        <v>0</v>
      </c>
      <c r="BF2986" s="156">
        <f t="shared" si="25"/>
        <v>0</v>
      </c>
      <c r="BG2986" s="156">
        <f t="shared" si="26"/>
        <v>0</v>
      </c>
      <c r="BH2986" s="156">
        <f t="shared" si="27"/>
        <v>0</v>
      </c>
      <c r="BI2986" s="156">
        <f t="shared" si="28"/>
        <v>0</v>
      </c>
      <c r="BJ2986" s="16" t="s">
        <v>88</v>
      </c>
      <c r="BK2986" s="156">
        <f t="shared" si="29"/>
        <v>0</v>
      </c>
      <c r="BL2986" s="16" t="s">
        <v>396</v>
      </c>
      <c r="BM2986" s="155" t="s">
        <v>3924</v>
      </c>
    </row>
    <row r="2987" spans="2:65" s="1" customFormat="1" ht="33" customHeight="1">
      <c r="B2987" s="142"/>
      <c r="C2987" s="179" t="s">
        <v>3925</v>
      </c>
      <c r="D2987" s="201" t="s">
        <v>454</v>
      </c>
      <c r="E2987" s="180" t="s">
        <v>3926</v>
      </c>
      <c r="F2987" s="181" t="s">
        <v>3927</v>
      </c>
      <c r="G2987" s="182" t="s">
        <v>467</v>
      </c>
      <c r="H2987" s="183">
        <v>1</v>
      </c>
      <c r="I2987" s="184"/>
      <c r="J2987" s="185">
        <f t="shared" si="20"/>
        <v>0</v>
      </c>
      <c r="K2987" s="186"/>
      <c r="L2987" s="187"/>
      <c r="M2987" s="188" t="s">
        <v>1</v>
      </c>
      <c r="N2987" s="189" t="s">
        <v>42</v>
      </c>
      <c r="P2987" s="153">
        <f t="shared" si="21"/>
        <v>0</v>
      </c>
      <c r="Q2987" s="153">
        <v>2.5000000000000001E-2</v>
      </c>
      <c r="R2987" s="153">
        <f t="shared" si="22"/>
        <v>2.5000000000000001E-2</v>
      </c>
      <c r="S2987" s="153">
        <v>0</v>
      </c>
      <c r="T2987" s="154">
        <f t="shared" si="23"/>
        <v>0</v>
      </c>
      <c r="AR2987" s="155" t="s">
        <v>481</v>
      </c>
      <c r="AT2987" s="155" t="s">
        <v>454</v>
      </c>
      <c r="AU2987" s="155" t="s">
        <v>88</v>
      </c>
      <c r="AY2987" s="16" t="s">
        <v>317</v>
      </c>
      <c r="BE2987" s="156">
        <f t="shared" si="24"/>
        <v>0</v>
      </c>
      <c r="BF2987" s="156">
        <f t="shared" si="25"/>
        <v>0</v>
      </c>
      <c r="BG2987" s="156">
        <f t="shared" si="26"/>
        <v>0</v>
      </c>
      <c r="BH2987" s="156">
        <f t="shared" si="27"/>
        <v>0</v>
      </c>
      <c r="BI2987" s="156">
        <f t="shared" si="28"/>
        <v>0</v>
      </c>
      <c r="BJ2987" s="16" t="s">
        <v>88</v>
      </c>
      <c r="BK2987" s="156">
        <f t="shared" si="29"/>
        <v>0</v>
      </c>
      <c r="BL2987" s="16" t="s">
        <v>396</v>
      </c>
      <c r="BM2987" s="155" t="s">
        <v>3928</v>
      </c>
    </row>
    <row r="2988" spans="2:65" s="1" customFormat="1" ht="24.15" customHeight="1">
      <c r="B2988" s="142"/>
      <c r="C2988" s="179" t="s">
        <v>3929</v>
      </c>
      <c r="D2988" s="203" t="s">
        <v>454</v>
      </c>
      <c r="E2988" s="180" t="s">
        <v>3930</v>
      </c>
      <c r="F2988" s="181" t="s">
        <v>3931</v>
      </c>
      <c r="G2988" s="182" t="s">
        <v>467</v>
      </c>
      <c r="H2988" s="183">
        <v>1</v>
      </c>
      <c r="I2988" s="184"/>
      <c r="J2988" s="185">
        <f t="shared" si="20"/>
        <v>0</v>
      </c>
      <c r="K2988" s="186"/>
      <c r="L2988" s="187"/>
      <c r="M2988" s="188" t="s">
        <v>1</v>
      </c>
      <c r="N2988" s="189" t="s">
        <v>42</v>
      </c>
      <c r="P2988" s="153">
        <f t="shared" si="21"/>
        <v>0</v>
      </c>
      <c r="Q2988" s="153">
        <v>2.5000000000000001E-2</v>
      </c>
      <c r="R2988" s="153">
        <f t="shared" si="22"/>
        <v>2.5000000000000001E-2</v>
      </c>
      <c r="S2988" s="153">
        <v>0</v>
      </c>
      <c r="T2988" s="154">
        <f t="shared" si="23"/>
        <v>0</v>
      </c>
      <c r="AR2988" s="155" t="s">
        <v>481</v>
      </c>
      <c r="AT2988" s="155" t="s">
        <v>454</v>
      </c>
      <c r="AU2988" s="155" t="s">
        <v>88</v>
      </c>
      <c r="AY2988" s="16" t="s">
        <v>317</v>
      </c>
      <c r="BE2988" s="156">
        <f t="shared" si="24"/>
        <v>0</v>
      </c>
      <c r="BF2988" s="156">
        <f t="shared" si="25"/>
        <v>0</v>
      </c>
      <c r="BG2988" s="156">
        <f t="shared" si="26"/>
        <v>0</v>
      </c>
      <c r="BH2988" s="156">
        <f t="shared" si="27"/>
        <v>0</v>
      </c>
      <c r="BI2988" s="156">
        <f t="shared" si="28"/>
        <v>0</v>
      </c>
      <c r="BJ2988" s="16" t="s">
        <v>88</v>
      </c>
      <c r="BK2988" s="156">
        <f t="shared" si="29"/>
        <v>0</v>
      </c>
      <c r="BL2988" s="16" t="s">
        <v>396</v>
      </c>
      <c r="BM2988" s="155" t="s">
        <v>3932</v>
      </c>
    </row>
    <row r="2989" spans="2:65" s="1" customFormat="1" ht="24.15" customHeight="1">
      <c r="B2989" s="142"/>
      <c r="C2989" s="179" t="s">
        <v>3933</v>
      </c>
      <c r="D2989" s="201" t="s">
        <v>454</v>
      </c>
      <c r="E2989" s="180" t="s">
        <v>3934</v>
      </c>
      <c r="F2989" s="181" t="s">
        <v>3935</v>
      </c>
      <c r="G2989" s="182" t="s">
        <v>467</v>
      </c>
      <c r="H2989" s="183">
        <v>1</v>
      </c>
      <c r="I2989" s="184"/>
      <c r="J2989" s="185">
        <f t="shared" si="20"/>
        <v>0</v>
      </c>
      <c r="K2989" s="186"/>
      <c r="L2989" s="187"/>
      <c r="M2989" s="188" t="s">
        <v>1</v>
      </c>
      <c r="N2989" s="189" t="s">
        <v>42</v>
      </c>
      <c r="P2989" s="153">
        <f t="shared" si="21"/>
        <v>0</v>
      </c>
      <c r="Q2989" s="153">
        <v>2.5000000000000001E-2</v>
      </c>
      <c r="R2989" s="153">
        <f t="shared" si="22"/>
        <v>2.5000000000000001E-2</v>
      </c>
      <c r="S2989" s="153">
        <v>0</v>
      </c>
      <c r="T2989" s="154">
        <f t="shared" si="23"/>
        <v>0</v>
      </c>
      <c r="AR2989" s="155" t="s">
        <v>481</v>
      </c>
      <c r="AT2989" s="155" t="s">
        <v>454</v>
      </c>
      <c r="AU2989" s="155" t="s">
        <v>88</v>
      </c>
      <c r="AY2989" s="16" t="s">
        <v>317</v>
      </c>
      <c r="BE2989" s="156">
        <f t="shared" si="24"/>
        <v>0</v>
      </c>
      <c r="BF2989" s="156">
        <f t="shared" si="25"/>
        <v>0</v>
      </c>
      <c r="BG2989" s="156">
        <f t="shared" si="26"/>
        <v>0</v>
      </c>
      <c r="BH2989" s="156">
        <f t="shared" si="27"/>
        <v>0</v>
      </c>
      <c r="BI2989" s="156">
        <f t="shared" si="28"/>
        <v>0</v>
      </c>
      <c r="BJ2989" s="16" t="s">
        <v>88</v>
      </c>
      <c r="BK2989" s="156">
        <f t="shared" si="29"/>
        <v>0</v>
      </c>
      <c r="BL2989" s="16" t="s">
        <v>396</v>
      </c>
      <c r="BM2989" s="155" t="s">
        <v>3936</v>
      </c>
    </row>
    <row r="2990" spans="2:65" s="1" customFormat="1" ht="24.15" customHeight="1">
      <c r="B2990" s="142"/>
      <c r="C2990" s="179" t="s">
        <v>3937</v>
      </c>
      <c r="D2990" s="201" t="s">
        <v>454</v>
      </c>
      <c r="E2990" s="180" t="s">
        <v>3938</v>
      </c>
      <c r="F2990" s="181" t="s">
        <v>3939</v>
      </c>
      <c r="G2990" s="182" t="s">
        <v>467</v>
      </c>
      <c r="H2990" s="183">
        <v>1</v>
      </c>
      <c r="I2990" s="184"/>
      <c r="J2990" s="185">
        <f t="shared" si="20"/>
        <v>0</v>
      </c>
      <c r="K2990" s="186"/>
      <c r="L2990" s="187"/>
      <c r="M2990" s="188" t="s">
        <v>1</v>
      </c>
      <c r="N2990" s="189" t="s">
        <v>42</v>
      </c>
      <c r="P2990" s="153">
        <f t="shared" si="21"/>
        <v>0</v>
      </c>
      <c r="Q2990" s="153">
        <v>2.5000000000000001E-2</v>
      </c>
      <c r="R2990" s="153">
        <f t="shared" si="22"/>
        <v>2.5000000000000001E-2</v>
      </c>
      <c r="S2990" s="153">
        <v>0</v>
      </c>
      <c r="T2990" s="154">
        <f t="shared" si="23"/>
        <v>0</v>
      </c>
      <c r="AR2990" s="155" t="s">
        <v>481</v>
      </c>
      <c r="AT2990" s="155" t="s">
        <v>454</v>
      </c>
      <c r="AU2990" s="155" t="s">
        <v>88</v>
      </c>
      <c r="AY2990" s="16" t="s">
        <v>317</v>
      </c>
      <c r="BE2990" s="156">
        <f t="shared" si="24"/>
        <v>0</v>
      </c>
      <c r="BF2990" s="156">
        <f t="shared" si="25"/>
        <v>0</v>
      </c>
      <c r="BG2990" s="156">
        <f t="shared" si="26"/>
        <v>0</v>
      </c>
      <c r="BH2990" s="156">
        <f t="shared" si="27"/>
        <v>0</v>
      </c>
      <c r="BI2990" s="156">
        <f t="shared" si="28"/>
        <v>0</v>
      </c>
      <c r="BJ2990" s="16" t="s">
        <v>88</v>
      </c>
      <c r="BK2990" s="156">
        <f t="shared" si="29"/>
        <v>0</v>
      </c>
      <c r="BL2990" s="16" t="s">
        <v>396</v>
      </c>
      <c r="BM2990" s="155" t="s">
        <v>3940</v>
      </c>
    </row>
    <row r="2991" spans="2:65" s="1" customFormat="1" ht="24.15" customHeight="1">
      <c r="B2991" s="142"/>
      <c r="C2991" s="179" t="s">
        <v>3941</v>
      </c>
      <c r="D2991" s="201" t="s">
        <v>454</v>
      </c>
      <c r="E2991" s="180" t="s">
        <v>3942</v>
      </c>
      <c r="F2991" s="181" t="s">
        <v>3943</v>
      </c>
      <c r="G2991" s="182" t="s">
        <v>467</v>
      </c>
      <c r="H2991" s="183">
        <v>1</v>
      </c>
      <c r="I2991" s="184"/>
      <c r="J2991" s="185">
        <f t="shared" si="20"/>
        <v>0</v>
      </c>
      <c r="K2991" s="186"/>
      <c r="L2991" s="187"/>
      <c r="M2991" s="188" t="s">
        <v>1</v>
      </c>
      <c r="N2991" s="189" t="s">
        <v>42</v>
      </c>
      <c r="P2991" s="153">
        <f t="shared" si="21"/>
        <v>0</v>
      </c>
      <c r="Q2991" s="153">
        <v>2.5000000000000001E-2</v>
      </c>
      <c r="R2991" s="153">
        <f t="shared" si="22"/>
        <v>2.5000000000000001E-2</v>
      </c>
      <c r="S2991" s="153">
        <v>0</v>
      </c>
      <c r="T2991" s="154">
        <f t="shared" si="23"/>
        <v>0</v>
      </c>
      <c r="AR2991" s="155" t="s">
        <v>481</v>
      </c>
      <c r="AT2991" s="155" t="s">
        <v>454</v>
      </c>
      <c r="AU2991" s="155" t="s">
        <v>88</v>
      </c>
      <c r="AY2991" s="16" t="s">
        <v>317</v>
      </c>
      <c r="BE2991" s="156">
        <f t="shared" si="24"/>
        <v>0</v>
      </c>
      <c r="BF2991" s="156">
        <f t="shared" si="25"/>
        <v>0</v>
      </c>
      <c r="BG2991" s="156">
        <f t="shared" si="26"/>
        <v>0</v>
      </c>
      <c r="BH2991" s="156">
        <f t="shared" si="27"/>
        <v>0</v>
      </c>
      <c r="BI2991" s="156">
        <f t="shared" si="28"/>
        <v>0</v>
      </c>
      <c r="BJ2991" s="16" t="s">
        <v>88</v>
      </c>
      <c r="BK2991" s="156">
        <f t="shared" si="29"/>
        <v>0</v>
      </c>
      <c r="BL2991" s="16" t="s">
        <v>396</v>
      </c>
      <c r="BM2991" s="155" t="s">
        <v>3944</v>
      </c>
    </row>
    <row r="2992" spans="2:65" s="1" customFormat="1" ht="24.15" customHeight="1">
      <c r="B2992" s="142"/>
      <c r="C2992" s="179" t="s">
        <v>3945</v>
      </c>
      <c r="D2992" s="201" t="s">
        <v>454</v>
      </c>
      <c r="E2992" s="180" t="s">
        <v>3946</v>
      </c>
      <c r="F2992" s="181" t="s">
        <v>3947</v>
      </c>
      <c r="G2992" s="182" t="s">
        <v>467</v>
      </c>
      <c r="H2992" s="183">
        <v>1</v>
      </c>
      <c r="I2992" s="184"/>
      <c r="J2992" s="185">
        <f t="shared" si="20"/>
        <v>0</v>
      </c>
      <c r="K2992" s="186"/>
      <c r="L2992" s="187"/>
      <c r="M2992" s="188" t="s">
        <v>1</v>
      </c>
      <c r="N2992" s="189" t="s">
        <v>42</v>
      </c>
      <c r="P2992" s="153">
        <f t="shared" si="21"/>
        <v>0</v>
      </c>
      <c r="Q2992" s="153">
        <v>2.5000000000000001E-2</v>
      </c>
      <c r="R2992" s="153">
        <f t="shared" si="22"/>
        <v>2.5000000000000001E-2</v>
      </c>
      <c r="S2992" s="153">
        <v>0</v>
      </c>
      <c r="T2992" s="154">
        <f t="shared" si="23"/>
        <v>0</v>
      </c>
      <c r="AR2992" s="155" t="s">
        <v>481</v>
      </c>
      <c r="AT2992" s="155" t="s">
        <v>454</v>
      </c>
      <c r="AU2992" s="155" t="s">
        <v>88</v>
      </c>
      <c r="AY2992" s="16" t="s">
        <v>317</v>
      </c>
      <c r="BE2992" s="156">
        <f t="shared" si="24"/>
        <v>0</v>
      </c>
      <c r="BF2992" s="156">
        <f t="shared" si="25"/>
        <v>0</v>
      </c>
      <c r="BG2992" s="156">
        <f t="shared" si="26"/>
        <v>0</v>
      </c>
      <c r="BH2992" s="156">
        <f t="shared" si="27"/>
        <v>0</v>
      </c>
      <c r="BI2992" s="156">
        <f t="shared" si="28"/>
        <v>0</v>
      </c>
      <c r="BJ2992" s="16" t="s">
        <v>88</v>
      </c>
      <c r="BK2992" s="156">
        <f t="shared" si="29"/>
        <v>0</v>
      </c>
      <c r="BL2992" s="16" t="s">
        <v>396</v>
      </c>
      <c r="BM2992" s="155" t="s">
        <v>3948</v>
      </c>
    </row>
    <row r="2993" spans="2:65" s="1" customFormat="1" ht="24.15" customHeight="1">
      <c r="B2993" s="142"/>
      <c r="C2993" s="179" t="s">
        <v>3949</v>
      </c>
      <c r="D2993" s="201" t="s">
        <v>454</v>
      </c>
      <c r="E2993" s="180" t="s">
        <v>3950</v>
      </c>
      <c r="F2993" s="181" t="s">
        <v>3951</v>
      </c>
      <c r="G2993" s="182" t="s">
        <v>467</v>
      </c>
      <c r="H2993" s="183">
        <v>1</v>
      </c>
      <c r="I2993" s="184"/>
      <c r="J2993" s="185">
        <f t="shared" si="20"/>
        <v>0</v>
      </c>
      <c r="K2993" s="186"/>
      <c r="L2993" s="187"/>
      <c r="M2993" s="188" t="s">
        <v>1</v>
      </c>
      <c r="N2993" s="189" t="s">
        <v>42</v>
      </c>
      <c r="P2993" s="153">
        <f t="shared" si="21"/>
        <v>0</v>
      </c>
      <c r="Q2993" s="153">
        <v>2.5000000000000001E-2</v>
      </c>
      <c r="R2993" s="153">
        <f t="shared" si="22"/>
        <v>2.5000000000000001E-2</v>
      </c>
      <c r="S2993" s="153">
        <v>0</v>
      </c>
      <c r="T2993" s="154">
        <f t="shared" si="23"/>
        <v>0</v>
      </c>
      <c r="AR2993" s="155" t="s">
        <v>481</v>
      </c>
      <c r="AT2993" s="155" t="s">
        <v>454</v>
      </c>
      <c r="AU2993" s="155" t="s">
        <v>88</v>
      </c>
      <c r="AY2993" s="16" t="s">
        <v>317</v>
      </c>
      <c r="BE2993" s="156">
        <f t="shared" si="24"/>
        <v>0</v>
      </c>
      <c r="BF2993" s="156">
        <f t="shared" si="25"/>
        <v>0</v>
      </c>
      <c r="BG2993" s="156">
        <f t="shared" si="26"/>
        <v>0</v>
      </c>
      <c r="BH2993" s="156">
        <f t="shared" si="27"/>
        <v>0</v>
      </c>
      <c r="BI2993" s="156">
        <f t="shared" si="28"/>
        <v>0</v>
      </c>
      <c r="BJ2993" s="16" t="s">
        <v>88</v>
      </c>
      <c r="BK2993" s="156">
        <f t="shared" si="29"/>
        <v>0</v>
      </c>
      <c r="BL2993" s="16" t="s">
        <v>396</v>
      </c>
      <c r="BM2993" s="155" t="s">
        <v>3952</v>
      </c>
    </row>
    <row r="2994" spans="2:65" s="1" customFormat="1" ht="24.15" customHeight="1">
      <c r="B2994" s="142"/>
      <c r="C2994" s="179" t="s">
        <v>3953</v>
      </c>
      <c r="D2994" s="201" t="s">
        <v>454</v>
      </c>
      <c r="E2994" s="180" t="s">
        <v>3954</v>
      </c>
      <c r="F2994" s="181" t="s">
        <v>3955</v>
      </c>
      <c r="G2994" s="182" t="s">
        <v>467</v>
      </c>
      <c r="H2994" s="183">
        <v>1</v>
      </c>
      <c r="I2994" s="184"/>
      <c r="J2994" s="185">
        <f t="shared" si="20"/>
        <v>0</v>
      </c>
      <c r="K2994" s="186"/>
      <c r="L2994" s="187"/>
      <c r="M2994" s="188" t="s">
        <v>1</v>
      </c>
      <c r="N2994" s="189" t="s">
        <v>42</v>
      </c>
      <c r="P2994" s="153">
        <f t="shared" si="21"/>
        <v>0</v>
      </c>
      <c r="Q2994" s="153">
        <v>2.5000000000000001E-2</v>
      </c>
      <c r="R2994" s="153">
        <f t="shared" si="22"/>
        <v>2.5000000000000001E-2</v>
      </c>
      <c r="S2994" s="153">
        <v>0</v>
      </c>
      <c r="T2994" s="154">
        <f t="shared" si="23"/>
        <v>0</v>
      </c>
      <c r="AR2994" s="155" t="s">
        <v>481</v>
      </c>
      <c r="AT2994" s="155" t="s">
        <v>454</v>
      </c>
      <c r="AU2994" s="155" t="s">
        <v>88</v>
      </c>
      <c r="AY2994" s="16" t="s">
        <v>317</v>
      </c>
      <c r="BE2994" s="156">
        <f t="shared" si="24"/>
        <v>0</v>
      </c>
      <c r="BF2994" s="156">
        <f t="shared" si="25"/>
        <v>0</v>
      </c>
      <c r="BG2994" s="156">
        <f t="shared" si="26"/>
        <v>0</v>
      </c>
      <c r="BH2994" s="156">
        <f t="shared" si="27"/>
        <v>0</v>
      </c>
      <c r="BI2994" s="156">
        <f t="shared" si="28"/>
        <v>0</v>
      </c>
      <c r="BJ2994" s="16" t="s">
        <v>88</v>
      </c>
      <c r="BK2994" s="156">
        <f t="shared" si="29"/>
        <v>0</v>
      </c>
      <c r="BL2994" s="16" t="s">
        <v>396</v>
      </c>
      <c r="BM2994" s="155" t="s">
        <v>3956</v>
      </c>
    </row>
    <row r="2995" spans="2:65" s="1" customFormat="1" ht="24.15" customHeight="1">
      <c r="B2995" s="142"/>
      <c r="C2995" s="179" t="s">
        <v>3957</v>
      </c>
      <c r="D2995" s="201" t="s">
        <v>454</v>
      </c>
      <c r="E2995" s="180" t="s">
        <v>3958</v>
      </c>
      <c r="F2995" s="181" t="s">
        <v>3959</v>
      </c>
      <c r="G2995" s="182" t="s">
        <v>467</v>
      </c>
      <c r="H2995" s="183">
        <v>1</v>
      </c>
      <c r="I2995" s="184"/>
      <c r="J2995" s="185">
        <f t="shared" si="20"/>
        <v>0</v>
      </c>
      <c r="K2995" s="186"/>
      <c r="L2995" s="187"/>
      <c r="M2995" s="188" t="s">
        <v>1</v>
      </c>
      <c r="N2995" s="189" t="s">
        <v>42</v>
      </c>
      <c r="P2995" s="153">
        <f t="shared" si="21"/>
        <v>0</v>
      </c>
      <c r="Q2995" s="153">
        <v>2.5000000000000001E-2</v>
      </c>
      <c r="R2995" s="153">
        <f t="shared" si="22"/>
        <v>2.5000000000000001E-2</v>
      </c>
      <c r="S2995" s="153">
        <v>0</v>
      </c>
      <c r="T2995" s="154">
        <f t="shared" si="23"/>
        <v>0</v>
      </c>
      <c r="AR2995" s="155" t="s">
        <v>481</v>
      </c>
      <c r="AT2995" s="155" t="s">
        <v>454</v>
      </c>
      <c r="AU2995" s="155" t="s">
        <v>88</v>
      </c>
      <c r="AY2995" s="16" t="s">
        <v>317</v>
      </c>
      <c r="BE2995" s="156">
        <f t="shared" si="24"/>
        <v>0</v>
      </c>
      <c r="BF2995" s="156">
        <f t="shared" si="25"/>
        <v>0</v>
      </c>
      <c r="BG2995" s="156">
        <f t="shared" si="26"/>
        <v>0</v>
      </c>
      <c r="BH2995" s="156">
        <f t="shared" si="27"/>
        <v>0</v>
      </c>
      <c r="BI2995" s="156">
        <f t="shared" si="28"/>
        <v>0</v>
      </c>
      <c r="BJ2995" s="16" t="s">
        <v>88</v>
      </c>
      <c r="BK2995" s="156">
        <f t="shared" si="29"/>
        <v>0</v>
      </c>
      <c r="BL2995" s="16" t="s">
        <v>396</v>
      </c>
      <c r="BM2995" s="155" t="s">
        <v>3960</v>
      </c>
    </row>
    <row r="2996" spans="2:65" s="1" customFormat="1" ht="24.15" customHeight="1">
      <c r="B2996" s="142"/>
      <c r="C2996" s="179" t="s">
        <v>3961</v>
      </c>
      <c r="D2996" s="201" t="s">
        <v>454</v>
      </c>
      <c r="E2996" s="180" t="s">
        <v>3962</v>
      </c>
      <c r="F2996" s="181" t="s">
        <v>3963</v>
      </c>
      <c r="G2996" s="182" t="s">
        <v>467</v>
      </c>
      <c r="H2996" s="183">
        <v>1</v>
      </c>
      <c r="I2996" s="184"/>
      <c r="J2996" s="185">
        <f t="shared" si="20"/>
        <v>0</v>
      </c>
      <c r="K2996" s="186"/>
      <c r="L2996" s="187"/>
      <c r="M2996" s="188" t="s">
        <v>1</v>
      </c>
      <c r="N2996" s="189" t="s">
        <v>42</v>
      </c>
      <c r="P2996" s="153">
        <f t="shared" si="21"/>
        <v>0</v>
      </c>
      <c r="Q2996" s="153">
        <v>2.5000000000000001E-2</v>
      </c>
      <c r="R2996" s="153">
        <f t="shared" si="22"/>
        <v>2.5000000000000001E-2</v>
      </c>
      <c r="S2996" s="153">
        <v>0</v>
      </c>
      <c r="T2996" s="154">
        <f t="shared" si="23"/>
        <v>0</v>
      </c>
      <c r="AR2996" s="155" t="s">
        <v>481</v>
      </c>
      <c r="AT2996" s="155" t="s">
        <v>454</v>
      </c>
      <c r="AU2996" s="155" t="s">
        <v>88</v>
      </c>
      <c r="AY2996" s="16" t="s">
        <v>317</v>
      </c>
      <c r="BE2996" s="156">
        <f t="shared" si="24"/>
        <v>0</v>
      </c>
      <c r="BF2996" s="156">
        <f t="shared" si="25"/>
        <v>0</v>
      </c>
      <c r="BG2996" s="156">
        <f t="shared" si="26"/>
        <v>0</v>
      </c>
      <c r="BH2996" s="156">
        <f t="shared" si="27"/>
        <v>0</v>
      </c>
      <c r="BI2996" s="156">
        <f t="shared" si="28"/>
        <v>0</v>
      </c>
      <c r="BJ2996" s="16" t="s">
        <v>88</v>
      </c>
      <c r="BK2996" s="156">
        <f t="shared" si="29"/>
        <v>0</v>
      </c>
      <c r="BL2996" s="16" t="s">
        <v>396</v>
      </c>
      <c r="BM2996" s="155" t="s">
        <v>3964</v>
      </c>
    </row>
    <row r="2997" spans="2:65" s="1" customFormat="1" ht="24.15" customHeight="1">
      <c r="B2997" s="142"/>
      <c r="C2997" s="179" t="s">
        <v>3965</v>
      </c>
      <c r="D2997" s="201" t="s">
        <v>454</v>
      </c>
      <c r="E2997" s="180" t="s">
        <v>3966</v>
      </c>
      <c r="F2997" s="181" t="s">
        <v>3967</v>
      </c>
      <c r="G2997" s="182" t="s">
        <v>467</v>
      </c>
      <c r="H2997" s="183">
        <v>1</v>
      </c>
      <c r="I2997" s="184"/>
      <c r="J2997" s="185">
        <f t="shared" si="20"/>
        <v>0</v>
      </c>
      <c r="K2997" s="186"/>
      <c r="L2997" s="187"/>
      <c r="M2997" s="188" t="s">
        <v>1</v>
      </c>
      <c r="N2997" s="189" t="s">
        <v>42</v>
      </c>
      <c r="P2997" s="153">
        <f t="shared" si="21"/>
        <v>0</v>
      </c>
      <c r="Q2997" s="153">
        <v>2.5000000000000001E-2</v>
      </c>
      <c r="R2997" s="153">
        <f t="shared" si="22"/>
        <v>2.5000000000000001E-2</v>
      </c>
      <c r="S2997" s="153">
        <v>0</v>
      </c>
      <c r="T2997" s="154">
        <f t="shared" si="23"/>
        <v>0</v>
      </c>
      <c r="AR2997" s="155" t="s">
        <v>481</v>
      </c>
      <c r="AT2997" s="155" t="s">
        <v>454</v>
      </c>
      <c r="AU2997" s="155" t="s">
        <v>88</v>
      </c>
      <c r="AY2997" s="16" t="s">
        <v>317</v>
      </c>
      <c r="BE2997" s="156">
        <f t="shared" si="24"/>
        <v>0</v>
      </c>
      <c r="BF2997" s="156">
        <f t="shared" si="25"/>
        <v>0</v>
      </c>
      <c r="BG2997" s="156">
        <f t="shared" si="26"/>
        <v>0</v>
      </c>
      <c r="BH2997" s="156">
        <f t="shared" si="27"/>
        <v>0</v>
      </c>
      <c r="BI2997" s="156">
        <f t="shared" si="28"/>
        <v>0</v>
      </c>
      <c r="BJ2997" s="16" t="s">
        <v>88</v>
      </c>
      <c r="BK2997" s="156">
        <f t="shared" si="29"/>
        <v>0</v>
      </c>
      <c r="BL2997" s="16" t="s">
        <v>396</v>
      </c>
      <c r="BM2997" s="155" t="s">
        <v>3968</v>
      </c>
    </row>
    <row r="2998" spans="2:65" s="1" customFormat="1" ht="24.15" customHeight="1">
      <c r="B2998" s="142"/>
      <c r="C2998" s="179" t="s">
        <v>3969</v>
      </c>
      <c r="D2998" s="201" t="s">
        <v>454</v>
      </c>
      <c r="E2998" s="180" t="s">
        <v>3970</v>
      </c>
      <c r="F2998" s="181" t="s">
        <v>3971</v>
      </c>
      <c r="G2998" s="182" t="s">
        <v>467</v>
      </c>
      <c r="H2998" s="183">
        <v>1</v>
      </c>
      <c r="I2998" s="184"/>
      <c r="J2998" s="185">
        <f t="shared" si="20"/>
        <v>0</v>
      </c>
      <c r="K2998" s="186"/>
      <c r="L2998" s="187"/>
      <c r="M2998" s="188" t="s">
        <v>1</v>
      </c>
      <c r="N2998" s="189" t="s">
        <v>42</v>
      </c>
      <c r="P2998" s="153">
        <f t="shared" si="21"/>
        <v>0</v>
      </c>
      <c r="Q2998" s="153">
        <v>2.5000000000000001E-2</v>
      </c>
      <c r="R2998" s="153">
        <f t="shared" si="22"/>
        <v>2.5000000000000001E-2</v>
      </c>
      <c r="S2998" s="153">
        <v>0</v>
      </c>
      <c r="T2998" s="154">
        <f t="shared" si="23"/>
        <v>0</v>
      </c>
      <c r="AR2998" s="155" t="s">
        <v>481</v>
      </c>
      <c r="AT2998" s="155" t="s">
        <v>454</v>
      </c>
      <c r="AU2998" s="155" t="s">
        <v>88</v>
      </c>
      <c r="AY2998" s="16" t="s">
        <v>317</v>
      </c>
      <c r="BE2998" s="156">
        <f t="shared" si="24"/>
        <v>0</v>
      </c>
      <c r="BF2998" s="156">
        <f t="shared" si="25"/>
        <v>0</v>
      </c>
      <c r="BG2998" s="156">
        <f t="shared" si="26"/>
        <v>0</v>
      </c>
      <c r="BH2998" s="156">
        <f t="shared" si="27"/>
        <v>0</v>
      </c>
      <c r="BI2998" s="156">
        <f t="shared" si="28"/>
        <v>0</v>
      </c>
      <c r="BJ2998" s="16" t="s">
        <v>88</v>
      </c>
      <c r="BK2998" s="156">
        <f t="shared" si="29"/>
        <v>0</v>
      </c>
      <c r="BL2998" s="16" t="s">
        <v>396</v>
      </c>
      <c r="BM2998" s="155" t="s">
        <v>3972</v>
      </c>
    </row>
    <row r="2999" spans="2:65" s="1" customFormat="1" ht="24.15" customHeight="1">
      <c r="B2999" s="142"/>
      <c r="C2999" s="179" t="s">
        <v>3973</v>
      </c>
      <c r="D2999" s="201" t="s">
        <v>454</v>
      </c>
      <c r="E2999" s="180" t="s">
        <v>3974</v>
      </c>
      <c r="F2999" s="181" t="s">
        <v>3975</v>
      </c>
      <c r="G2999" s="182" t="s">
        <v>467</v>
      </c>
      <c r="H2999" s="183">
        <v>1</v>
      </c>
      <c r="I2999" s="184"/>
      <c r="J2999" s="185">
        <f t="shared" si="20"/>
        <v>0</v>
      </c>
      <c r="K2999" s="186"/>
      <c r="L2999" s="187"/>
      <c r="M2999" s="188" t="s">
        <v>1</v>
      </c>
      <c r="N2999" s="189" t="s">
        <v>42</v>
      </c>
      <c r="P2999" s="153">
        <f t="shared" si="21"/>
        <v>0</v>
      </c>
      <c r="Q2999" s="153">
        <v>2.5000000000000001E-2</v>
      </c>
      <c r="R2999" s="153">
        <f t="shared" si="22"/>
        <v>2.5000000000000001E-2</v>
      </c>
      <c r="S2999" s="153">
        <v>0</v>
      </c>
      <c r="T2999" s="154">
        <f t="shared" si="23"/>
        <v>0</v>
      </c>
      <c r="AR2999" s="155" t="s">
        <v>481</v>
      </c>
      <c r="AT2999" s="155" t="s">
        <v>454</v>
      </c>
      <c r="AU2999" s="155" t="s">
        <v>88</v>
      </c>
      <c r="AY2999" s="16" t="s">
        <v>317</v>
      </c>
      <c r="BE2999" s="156">
        <f t="shared" si="24"/>
        <v>0</v>
      </c>
      <c r="BF2999" s="156">
        <f t="shared" si="25"/>
        <v>0</v>
      </c>
      <c r="BG2999" s="156">
        <f t="shared" si="26"/>
        <v>0</v>
      </c>
      <c r="BH2999" s="156">
        <f t="shared" si="27"/>
        <v>0</v>
      </c>
      <c r="BI2999" s="156">
        <f t="shared" si="28"/>
        <v>0</v>
      </c>
      <c r="BJ2999" s="16" t="s">
        <v>88</v>
      </c>
      <c r="BK2999" s="156">
        <f t="shared" si="29"/>
        <v>0</v>
      </c>
      <c r="BL2999" s="16" t="s">
        <v>396</v>
      </c>
      <c r="BM2999" s="155" t="s">
        <v>3976</v>
      </c>
    </row>
    <row r="3000" spans="2:65" s="1" customFormat="1" ht="24.15" customHeight="1">
      <c r="B3000" s="142"/>
      <c r="C3000" s="179" t="s">
        <v>3977</v>
      </c>
      <c r="D3000" s="201" t="s">
        <v>454</v>
      </c>
      <c r="E3000" s="180" t="s">
        <v>3978</v>
      </c>
      <c r="F3000" s="181" t="s">
        <v>3979</v>
      </c>
      <c r="G3000" s="182" t="s">
        <v>467</v>
      </c>
      <c r="H3000" s="183">
        <v>1</v>
      </c>
      <c r="I3000" s="184"/>
      <c r="J3000" s="185">
        <f t="shared" si="20"/>
        <v>0</v>
      </c>
      <c r="K3000" s="186"/>
      <c r="L3000" s="187"/>
      <c r="M3000" s="188" t="s">
        <v>1</v>
      </c>
      <c r="N3000" s="189" t="s">
        <v>42</v>
      </c>
      <c r="P3000" s="153">
        <f t="shared" si="21"/>
        <v>0</v>
      </c>
      <c r="Q3000" s="153">
        <v>2.5000000000000001E-2</v>
      </c>
      <c r="R3000" s="153">
        <f t="shared" si="22"/>
        <v>2.5000000000000001E-2</v>
      </c>
      <c r="S3000" s="153">
        <v>0</v>
      </c>
      <c r="T3000" s="154">
        <f t="shared" si="23"/>
        <v>0</v>
      </c>
      <c r="AR3000" s="155" t="s">
        <v>481</v>
      </c>
      <c r="AT3000" s="155" t="s">
        <v>454</v>
      </c>
      <c r="AU3000" s="155" t="s">
        <v>88</v>
      </c>
      <c r="AY3000" s="16" t="s">
        <v>317</v>
      </c>
      <c r="BE3000" s="156">
        <f t="shared" si="24"/>
        <v>0</v>
      </c>
      <c r="BF3000" s="156">
        <f t="shared" si="25"/>
        <v>0</v>
      </c>
      <c r="BG3000" s="156">
        <f t="shared" si="26"/>
        <v>0</v>
      </c>
      <c r="BH3000" s="156">
        <f t="shared" si="27"/>
        <v>0</v>
      </c>
      <c r="BI3000" s="156">
        <f t="shared" si="28"/>
        <v>0</v>
      </c>
      <c r="BJ3000" s="16" t="s">
        <v>88</v>
      </c>
      <c r="BK3000" s="156">
        <f t="shared" si="29"/>
        <v>0</v>
      </c>
      <c r="BL3000" s="16" t="s">
        <v>396</v>
      </c>
      <c r="BM3000" s="155" t="s">
        <v>3980</v>
      </c>
    </row>
    <row r="3001" spans="2:65" s="1" customFormat="1" ht="24.15" customHeight="1">
      <c r="B3001" s="142"/>
      <c r="C3001" s="179" t="s">
        <v>3981</v>
      </c>
      <c r="D3001" s="201" t="s">
        <v>454</v>
      </c>
      <c r="E3001" s="180" t="s">
        <v>3982</v>
      </c>
      <c r="F3001" s="181" t="s">
        <v>3983</v>
      </c>
      <c r="G3001" s="182" t="s">
        <v>467</v>
      </c>
      <c r="H3001" s="183">
        <v>1</v>
      </c>
      <c r="I3001" s="184"/>
      <c r="J3001" s="185">
        <f t="shared" si="20"/>
        <v>0</v>
      </c>
      <c r="K3001" s="186"/>
      <c r="L3001" s="187"/>
      <c r="M3001" s="188" t="s">
        <v>1</v>
      </c>
      <c r="N3001" s="189" t="s">
        <v>42</v>
      </c>
      <c r="P3001" s="153">
        <f t="shared" si="21"/>
        <v>0</v>
      </c>
      <c r="Q3001" s="153">
        <v>2.5000000000000001E-2</v>
      </c>
      <c r="R3001" s="153">
        <f t="shared" si="22"/>
        <v>2.5000000000000001E-2</v>
      </c>
      <c r="S3001" s="153">
        <v>0</v>
      </c>
      <c r="T3001" s="154">
        <f t="shared" si="23"/>
        <v>0</v>
      </c>
      <c r="AR3001" s="155" t="s">
        <v>481</v>
      </c>
      <c r="AT3001" s="155" t="s">
        <v>454</v>
      </c>
      <c r="AU3001" s="155" t="s">
        <v>88</v>
      </c>
      <c r="AY3001" s="16" t="s">
        <v>317</v>
      </c>
      <c r="BE3001" s="156">
        <f t="shared" si="24"/>
        <v>0</v>
      </c>
      <c r="BF3001" s="156">
        <f t="shared" si="25"/>
        <v>0</v>
      </c>
      <c r="BG3001" s="156">
        <f t="shared" si="26"/>
        <v>0</v>
      </c>
      <c r="BH3001" s="156">
        <f t="shared" si="27"/>
        <v>0</v>
      </c>
      <c r="BI3001" s="156">
        <f t="shared" si="28"/>
        <v>0</v>
      </c>
      <c r="BJ3001" s="16" t="s">
        <v>88</v>
      </c>
      <c r="BK3001" s="156">
        <f t="shared" si="29"/>
        <v>0</v>
      </c>
      <c r="BL3001" s="16" t="s">
        <v>396</v>
      </c>
      <c r="BM3001" s="155" t="s">
        <v>3984</v>
      </c>
    </row>
    <row r="3002" spans="2:65" s="1" customFormat="1" ht="24.15" customHeight="1">
      <c r="B3002" s="142"/>
      <c r="C3002" s="179" t="s">
        <v>3985</v>
      </c>
      <c r="D3002" s="201" t="s">
        <v>454</v>
      </c>
      <c r="E3002" s="180" t="s">
        <v>3986</v>
      </c>
      <c r="F3002" s="181" t="s">
        <v>3987</v>
      </c>
      <c r="G3002" s="182" t="s">
        <v>467</v>
      </c>
      <c r="H3002" s="183">
        <v>1</v>
      </c>
      <c r="I3002" s="184"/>
      <c r="J3002" s="185">
        <f t="shared" si="20"/>
        <v>0</v>
      </c>
      <c r="K3002" s="186"/>
      <c r="L3002" s="187"/>
      <c r="M3002" s="188" t="s">
        <v>1</v>
      </c>
      <c r="N3002" s="189" t="s">
        <v>42</v>
      </c>
      <c r="P3002" s="153">
        <f t="shared" si="21"/>
        <v>0</v>
      </c>
      <c r="Q3002" s="153">
        <v>2.5000000000000001E-2</v>
      </c>
      <c r="R3002" s="153">
        <f t="shared" si="22"/>
        <v>2.5000000000000001E-2</v>
      </c>
      <c r="S3002" s="153">
        <v>0</v>
      </c>
      <c r="T3002" s="154">
        <f t="shared" si="23"/>
        <v>0</v>
      </c>
      <c r="AR3002" s="155" t="s">
        <v>481</v>
      </c>
      <c r="AT3002" s="155" t="s">
        <v>454</v>
      </c>
      <c r="AU3002" s="155" t="s">
        <v>88</v>
      </c>
      <c r="AY3002" s="16" t="s">
        <v>317</v>
      </c>
      <c r="BE3002" s="156">
        <f t="shared" si="24"/>
        <v>0</v>
      </c>
      <c r="BF3002" s="156">
        <f t="shared" si="25"/>
        <v>0</v>
      </c>
      <c r="BG3002" s="156">
        <f t="shared" si="26"/>
        <v>0</v>
      </c>
      <c r="BH3002" s="156">
        <f t="shared" si="27"/>
        <v>0</v>
      </c>
      <c r="BI3002" s="156">
        <f t="shared" si="28"/>
        <v>0</v>
      </c>
      <c r="BJ3002" s="16" t="s">
        <v>88</v>
      </c>
      <c r="BK3002" s="156">
        <f t="shared" si="29"/>
        <v>0</v>
      </c>
      <c r="BL3002" s="16" t="s">
        <v>396</v>
      </c>
      <c r="BM3002" s="155" t="s">
        <v>3988</v>
      </c>
    </row>
    <row r="3003" spans="2:65" s="1" customFormat="1" ht="24.15" customHeight="1">
      <c r="B3003" s="142"/>
      <c r="C3003" s="179" t="s">
        <v>3989</v>
      </c>
      <c r="D3003" s="201" t="s">
        <v>454</v>
      </c>
      <c r="E3003" s="180" t="s">
        <v>3990</v>
      </c>
      <c r="F3003" s="181" t="s">
        <v>3991</v>
      </c>
      <c r="G3003" s="182" t="s">
        <v>467</v>
      </c>
      <c r="H3003" s="183">
        <v>1</v>
      </c>
      <c r="I3003" s="184"/>
      <c r="J3003" s="185">
        <f t="shared" si="20"/>
        <v>0</v>
      </c>
      <c r="K3003" s="186"/>
      <c r="L3003" s="187"/>
      <c r="M3003" s="188" t="s">
        <v>1</v>
      </c>
      <c r="N3003" s="189" t="s">
        <v>42</v>
      </c>
      <c r="P3003" s="153">
        <f t="shared" si="21"/>
        <v>0</v>
      </c>
      <c r="Q3003" s="153">
        <v>2.5000000000000001E-2</v>
      </c>
      <c r="R3003" s="153">
        <f t="shared" si="22"/>
        <v>2.5000000000000001E-2</v>
      </c>
      <c r="S3003" s="153">
        <v>0</v>
      </c>
      <c r="T3003" s="154">
        <f t="shared" si="23"/>
        <v>0</v>
      </c>
      <c r="AR3003" s="155" t="s">
        <v>481</v>
      </c>
      <c r="AT3003" s="155" t="s">
        <v>454</v>
      </c>
      <c r="AU3003" s="155" t="s">
        <v>88</v>
      </c>
      <c r="AY3003" s="16" t="s">
        <v>317</v>
      </c>
      <c r="BE3003" s="156">
        <f t="shared" si="24"/>
        <v>0</v>
      </c>
      <c r="BF3003" s="156">
        <f t="shared" si="25"/>
        <v>0</v>
      </c>
      <c r="BG3003" s="156">
        <f t="shared" si="26"/>
        <v>0</v>
      </c>
      <c r="BH3003" s="156">
        <f t="shared" si="27"/>
        <v>0</v>
      </c>
      <c r="BI3003" s="156">
        <f t="shared" si="28"/>
        <v>0</v>
      </c>
      <c r="BJ3003" s="16" t="s">
        <v>88</v>
      </c>
      <c r="BK3003" s="156">
        <f t="shared" si="29"/>
        <v>0</v>
      </c>
      <c r="BL3003" s="16" t="s">
        <v>396</v>
      </c>
      <c r="BM3003" s="155" t="s">
        <v>3992</v>
      </c>
    </row>
    <row r="3004" spans="2:65" s="1" customFormat="1" ht="24.15" customHeight="1">
      <c r="B3004" s="142"/>
      <c r="C3004" s="179" t="s">
        <v>3993</v>
      </c>
      <c r="D3004" s="201" t="s">
        <v>454</v>
      </c>
      <c r="E3004" s="180" t="s">
        <v>3994</v>
      </c>
      <c r="F3004" s="181" t="s">
        <v>3995</v>
      </c>
      <c r="G3004" s="182" t="s">
        <v>467</v>
      </c>
      <c r="H3004" s="183">
        <v>1</v>
      </c>
      <c r="I3004" s="184"/>
      <c r="J3004" s="185">
        <f t="shared" si="20"/>
        <v>0</v>
      </c>
      <c r="K3004" s="186"/>
      <c r="L3004" s="187"/>
      <c r="M3004" s="188" t="s">
        <v>1</v>
      </c>
      <c r="N3004" s="189" t="s">
        <v>42</v>
      </c>
      <c r="P3004" s="153">
        <f t="shared" si="21"/>
        <v>0</v>
      </c>
      <c r="Q3004" s="153">
        <v>2.5000000000000001E-2</v>
      </c>
      <c r="R3004" s="153">
        <f t="shared" si="22"/>
        <v>2.5000000000000001E-2</v>
      </c>
      <c r="S3004" s="153">
        <v>0</v>
      </c>
      <c r="T3004" s="154">
        <f t="shared" si="23"/>
        <v>0</v>
      </c>
      <c r="AR3004" s="155" t="s">
        <v>481</v>
      </c>
      <c r="AT3004" s="155" t="s">
        <v>454</v>
      </c>
      <c r="AU3004" s="155" t="s">
        <v>88</v>
      </c>
      <c r="AY3004" s="16" t="s">
        <v>317</v>
      </c>
      <c r="BE3004" s="156">
        <f t="shared" si="24"/>
        <v>0</v>
      </c>
      <c r="BF3004" s="156">
        <f t="shared" si="25"/>
        <v>0</v>
      </c>
      <c r="BG3004" s="156">
        <f t="shared" si="26"/>
        <v>0</v>
      </c>
      <c r="BH3004" s="156">
        <f t="shared" si="27"/>
        <v>0</v>
      </c>
      <c r="BI3004" s="156">
        <f t="shared" si="28"/>
        <v>0</v>
      </c>
      <c r="BJ3004" s="16" t="s">
        <v>88</v>
      </c>
      <c r="BK3004" s="156">
        <f t="shared" si="29"/>
        <v>0</v>
      </c>
      <c r="BL3004" s="16" t="s">
        <v>396</v>
      </c>
      <c r="BM3004" s="155" t="s">
        <v>3996</v>
      </c>
    </row>
    <row r="3005" spans="2:65" s="1" customFormat="1" ht="24.15" customHeight="1">
      <c r="B3005" s="142"/>
      <c r="C3005" s="179" t="s">
        <v>3997</v>
      </c>
      <c r="D3005" s="201" t="s">
        <v>454</v>
      </c>
      <c r="E3005" s="180" t="s">
        <v>3998</v>
      </c>
      <c r="F3005" s="181" t="s">
        <v>3999</v>
      </c>
      <c r="G3005" s="182" t="s">
        <v>467</v>
      </c>
      <c r="H3005" s="183">
        <v>1</v>
      </c>
      <c r="I3005" s="184"/>
      <c r="J3005" s="185">
        <f t="shared" si="20"/>
        <v>0</v>
      </c>
      <c r="K3005" s="186"/>
      <c r="L3005" s="187"/>
      <c r="M3005" s="188" t="s">
        <v>1</v>
      </c>
      <c r="N3005" s="189" t="s">
        <v>42</v>
      </c>
      <c r="P3005" s="153">
        <f t="shared" si="21"/>
        <v>0</v>
      </c>
      <c r="Q3005" s="153">
        <v>2.5000000000000001E-2</v>
      </c>
      <c r="R3005" s="153">
        <f t="shared" si="22"/>
        <v>2.5000000000000001E-2</v>
      </c>
      <c r="S3005" s="153">
        <v>0</v>
      </c>
      <c r="T3005" s="154">
        <f t="shared" si="23"/>
        <v>0</v>
      </c>
      <c r="AR3005" s="155" t="s">
        <v>481</v>
      </c>
      <c r="AT3005" s="155" t="s">
        <v>454</v>
      </c>
      <c r="AU3005" s="155" t="s">
        <v>88</v>
      </c>
      <c r="AY3005" s="16" t="s">
        <v>317</v>
      </c>
      <c r="BE3005" s="156">
        <f t="shared" si="24"/>
        <v>0</v>
      </c>
      <c r="BF3005" s="156">
        <f t="shared" si="25"/>
        <v>0</v>
      </c>
      <c r="BG3005" s="156">
        <f t="shared" si="26"/>
        <v>0</v>
      </c>
      <c r="BH3005" s="156">
        <f t="shared" si="27"/>
        <v>0</v>
      </c>
      <c r="BI3005" s="156">
        <f t="shared" si="28"/>
        <v>0</v>
      </c>
      <c r="BJ3005" s="16" t="s">
        <v>88</v>
      </c>
      <c r="BK3005" s="156">
        <f t="shared" si="29"/>
        <v>0</v>
      </c>
      <c r="BL3005" s="16" t="s">
        <v>396</v>
      </c>
      <c r="BM3005" s="155" t="s">
        <v>4000</v>
      </c>
    </row>
    <row r="3006" spans="2:65" s="1" customFormat="1" ht="24.15" customHeight="1">
      <c r="B3006" s="142"/>
      <c r="C3006" s="179" t="s">
        <v>4001</v>
      </c>
      <c r="D3006" s="201" t="s">
        <v>454</v>
      </c>
      <c r="E3006" s="180" t="s">
        <v>4002</v>
      </c>
      <c r="F3006" s="181" t="s">
        <v>4003</v>
      </c>
      <c r="G3006" s="182" t="s">
        <v>467</v>
      </c>
      <c r="H3006" s="183">
        <v>1</v>
      </c>
      <c r="I3006" s="184"/>
      <c r="J3006" s="185">
        <f t="shared" si="20"/>
        <v>0</v>
      </c>
      <c r="K3006" s="186"/>
      <c r="L3006" s="187"/>
      <c r="M3006" s="188" t="s">
        <v>1</v>
      </c>
      <c r="N3006" s="189" t="s">
        <v>42</v>
      </c>
      <c r="P3006" s="153">
        <f t="shared" si="21"/>
        <v>0</v>
      </c>
      <c r="Q3006" s="153">
        <v>2.5000000000000001E-2</v>
      </c>
      <c r="R3006" s="153">
        <f t="shared" si="22"/>
        <v>2.5000000000000001E-2</v>
      </c>
      <c r="S3006" s="153">
        <v>0</v>
      </c>
      <c r="T3006" s="154">
        <f t="shared" si="23"/>
        <v>0</v>
      </c>
      <c r="AR3006" s="155" t="s">
        <v>481</v>
      </c>
      <c r="AT3006" s="155" t="s">
        <v>454</v>
      </c>
      <c r="AU3006" s="155" t="s">
        <v>88</v>
      </c>
      <c r="AY3006" s="16" t="s">
        <v>317</v>
      </c>
      <c r="BE3006" s="156">
        <f t="shared" si="24"/>
        <v>0</v>
      </c>
      <c r="BF3006" s="156">
        <f t="shared" si="25"/>
        <v>0</v>
      </c>
      <c r="BG3006" s="156">
        <f t="shared" si="26"/>
        <v>0</v>
      </c>
      <c r="BH3006" s="156">
        <f t="shared" si="27"/>
        <v>0</v>
      </c>
      <c r="BI3006" s="156">
        <f t="shared" si="28"/>
        <v>0</v>
      </c>
      <c r="BJ3006" s="16" t="s">
        <v>88</v>
      </c>
      <c r="BK3006" s="156">
        <f t="shared" si="29"/>
        <v>0</v>
      </c>
      <c r="BL3006" s="16" t="s">
        <v>396</v>
      </c>
      <c r="BM3006" s="155" t="s">
        <v>4004</v>
      </c>
    </row>
    <row r="3007" spans="2:65" s="1" customFormat="1" ht="24.15" customHeight="1">
      <c r="B3007" s="142"/>
      <c r="C3007" s="179" t="s">
        <v>4005</v>
      </c>
      <c r="D3007" s="201" t="s">
        <v>454</v>
      </c>
      <c r="E3007" s="180" t="s">
        <v>4006</v>
      </c>
      <c r="F3007" s="181" t="s">
        <v>4007</v>
      </c>
      <c r="G3007" s="182" t="s">
        <v>467</v>
      </c>
      <c r="H3007" s="183">
        <v>1</v>
      </c>
      <c r="I3007" s="184"/>
      <c r="J3007" s="185">
        <f t="shared" si="20"/>
        <v>0</v>
      </c>
      <c r="K3007" s="186"/>
      <c r="L3007" s="187"/>
      <c r="M3007" s="188" t="s">
        <v>1</v>
      </c>
      <c r="N3007" s="189" t="s">
        <v>42</v>
      </c>
      <c r="P3007" s="153">
        <f t="shared" si="21"/>
        <v>0</v>
      </c>
      <c r="Q3007" s="153">
        <v>2.5000000000000001E-2</v>
      </c>
      <c r="R3007" s="153">
        <f t="shared" si="22"/>
        <v>2.5000000000000001E-2</v>
      </c>
      <c r="S3007" s="153">
        <v>0</v>
      </c>
      <c r="T3007" s="154">
        <f t="shared" si="23"/>
        <v>0</v>
      </c>
      <c r="AR3007" s="155" t="s">
        <v>481</v>
      </c>
      <c r="AT3007" s="155" t="s">
        <v>454</v>
      </c>
      <c r="AU3007" s="155" t="s">
        <v>88</v>
      </c>
      <c r="AY3007" s="16" t="s">
        <v>317</v>
      </c>
      <c r="BE3007" s="156">
        <f t="shared" si="24"/>
        <v>0</v>
      </c>
      <c r="BF3007" s="156">
        <f t="shared" si="25"/>
        <v>0</v>
      </c>
      <c r="BG3007" s="156">
        <f t="shared" si="26"/>
        <v>0</v>
      </c>
      <c r="BH3007" s="156">
        <f t="shared" si="27"/>
        <v>0</v>
      </c>
      <c r="BI3007" s="156">
        <f t="shared" si="28"/>
        <v>0</v>
      </c>
      <c r="BJ3007" s="16" t="s">
        <v>88</v>
      </c>
      <c r="BK3007" s="156">
        <f t="shared" si="29"/>
        <v>0</v>
      </c>
      <c r="BL3007" s="16" t="s">
        <v>396</v>
      </c>
      <c r="BM3007" s="155" t="s">
        <v>4008</v>
      </c>
    </row>
    <row r="3008" spans="2:65" s="1" customFormat="1" ht="24.15" customHeight="1">
      <c r="B3008" s="142"/>
      <c r="C3008" s="179" t="s">
        <v>505</v>
      </c>
      <c r="D3008" s="201" t="s">
        <v>454</v>
      </c>
      <c r="E3008" s="180" t="s">
        <v>4009</v>
      </c>
      <c r="F3008" s="181" t="s">
        <v>4010</v>
      </c>
      <c r="G3008" s="182" t="s">
        <v>467</v>
      </c>
      <c r="H3008" s="183">
        <v>1</v>
      </c>
      <c r="I3008" s="184"/>
      <c r="J3008" s="185">
        <f t="shared" si="20"/>
        <v>0</v>
      </c>
      <c r="K3008" s="186"/>
      <c r="L3008" s="187"/>
      <c r="M3008" s="188" t="s">
        <v>1</v>
      </c>
      <c r="N3008" s="189" t="s">
        <v>42</v>
      </c>
      <c r="P3008" s="153">
        <f t="shared" si="21"/>
        <v>0</v>
      </c>
      <c r="Q3008" s="153">
        <v>2.5000000000000001E-2</v>
      </c>
      <c r="R3008" s="153">
        <f t="shared" si="22"/>
        <v>2.5000000000000001E-2</v>
      </c>
      <c r="S3008" s="153">
        <v>0</v>
      </c>
      <c r="T3008" s="154">
        <f t="shared" si="23"/>
        <v>0</v>
      </c>
      <c r="AR3008" s="155" t="s">
        <v>481</v>
      </c>
      <c r="AT3008" s="155" t="s">
        <v>454</v>
      </c>
      <c r="AU3008" s="155" t="s">
        <v>88</v>
      </c>
      <c r="AY3008" s="16" t="s">
        <v>317</v>
      </c>
      <c r="BE3008" s="156">
        <f t="shared" si="24"/>
        <v>0</v>
      </c>
      <c r="BF3008" s="156">
        <f t="shared" si="25"/>
        <v>0</v>
      </c>
      <c r="BG3008" s="156">
        <f t="shared" si="26"/>
        <v>0</v>
      </c>
      <c r="BH3008" s="156">
        <f t="shared" si="27"/>
        <v>0</v>
      </c>
      <c r="BI3008" s="156">
        <f t="shared" si="28"/>
        <v>0</v>
      </c>
      <c r="BJ3008" s="16" t="s">
        <v>88</v>
      </c>
      <c r="BK3008" s="156">
        <f t="shared" si="29"/>
        <v>0</v>
      </c>
      <c r="BL3008" s="16" t="s">
        <v>396</v>
      </c>
      <c r="BM3008" s="155" t="s">
        <v>4011</v>
      </c>
    </row>
    <row r="3009" spans="2:65" s="1" customFormat="1" ht="24.15" customHeight="1">
      <c r="B3009" s="142"/>
      <c r="C3009" s="179" t="s">
        <v>4012</v>
      </c>
      <c r="D3009" s="201" t="s">
        <v>454</v>
      </c>
      <c r="E3009" s="180" t="s">
        <v>4013</v>
      </c>
      <c r="F3009" s="181" t="s">
        <v>4014</v>
      </c>
      <c r="G3009" s="182" t="s">
        <v>467</v>
      </c>
      <c r="H3009" s="183">
        <v>1</v>
      </c>
      <c r="I3009" s="184"/>
      <c r="J3009" s="185">
        <f t="shared" si="20"/>
        <v>0</v>
      </c>
      <c r="K3009" s="186"/>
      <c r="L3009" s="187"/>
      <c r="M3009" s="188" t="s">
        <v>1</v>
      </c>
      <c r="N3009" s="189" t="s">
        <v>42</v>
      </c>
      <c r="P3009" s="153">
        <f t="shared" si="21"/>
        <v>0</v>
      </c>
      <c r="Q3009" s="153">
        <v>2.5000000000000001E-2</v>
      </c>
      <c r="R3009" s="153">
        <f t="shared" si="22"/>
        <v>2.5000000000000001E-2</v>
      </c>
      <c r="S3009" s="153">
        <v>0</v>
      </c>
      <c r="T3009" s="154">
        <f t="shared" si="23"/>
        <v>0</v>
      </c>
      <c r="AR3009" s="155" t="s">
        <v>481</v>
      </c>
      <c r="AT3009" s="155" t="s">
        <v>454</v>
      </c>
      <c r="AU3009" s="155" t="s">
        <v>88</v>
      </c>
      <c r="AY3009" s="16" t="s">
        <v>317</v>
      </c>
      <c r="BE3009" s="156">
        <f t="shared" si="24"/>
        <v>0</v>
      </c>
      <c r="BF3009" s="156">
        <f t="shared" si="25"/>
        <v>0</v>
      </c>
      <c r="BG3009" s="156">
        <f t="shared" si="26"/>
        <v>0</v>
      </c>
      <c r="BH3009" s="156">
        <f t="shared" si="27"/>
        <v>0</v>
      </c>
      <c r="BI3009" s="156">
        <f t="shared" si="28"/>
        <v>0</v>
      </c>
      <c r="BJ3009" s="16" t="s">
        <v>88</v>
      </c>
      <c r="BK3009" s="156">
        <f t="shared" si="29"/>
        <v>0</v>
      </c>
      <c r="BL3009" s="16" t="s">
        <v>396</v>
      </c>
      <c r="BM3009" s="155" t="s">
        <v>4015</v>
      </c>
    </row>
    <row r="3010" spans="2:65" s="1" customFormat="1" ht="24.15" customHeight="1">
      <c r="B3010" s="142"/>
      <c r="C3010" s="179" t="s">
        <v>4016</v>
      </c>
      <c r="D3010" s="201" t="s">
        <v>454</v>
      </c>
      <c r="E3010" s="180" t="s">
        <v>4017</v>
      </c>
      <c r="F3010" s="181" t="s">
        <v>4018</v>
      </c>
      <c r="G3010" s="182" t="s">
        <v>467</v>
      </c>
      <c r="H3010" s="183">
        <v>1</v>
      </c>
      <c r="I3010" s="184"/>
      <c r="J3010" s="185">
        <f t="shared" si="20"/>
        <v>0</v>
      </c>
      <c r="K3010" s="186"/>
      <c r="L3010" s="187"/>
      <c r="M3010" s="188" t="s">
        <v>1</v>
      </c>
      <c r="N3010" s="189" t="s">
        <v>42</v>
      </c>
      <c r="P3010" s="153">
        <f t="shared" si="21"/>
        <v>0</v>
      </c>
      <c r="Q3010" s="153">
        <v>2.5000000000000001E-2</v>
      </c>
      <c r="R3010" s="153">
        <f t="shared" si="22"/>
        <v>2.5000000000000001E-2</v>
      </c>
      <c r="S3010" s="153">
        <v>0</v>
      </c>
      <c r="T3010" s="154">
        <f t="shared" si="23"/>
        <v>0</v>
      </c>
      <c r="AR3010" s="155" t="s">
        <v>481</v>
      </c>
      <c r="AT3010" s="155" t="s">
        <v>454</v>
      </c>
      <c r="AU3010" s="155" t="s">
        <v>88</v>
      </c>
      <c r="AY3010" s="16" t="s">
        <v>317</v>
      </c>
      <c r="BE3010" s="156">
        <f t="shared" si="24"/>
        <v>0</v>
      </c>
      <c r="BF3010" s="156">
        <f t="shared" si="25"/>
        <v>0</v>
      </c>
      <c r="BG3010" s="156">
        <f t="shared" si="26"/>
        <v>0</v>
      </c>
      <c r="BH3010" s="156">
        <f t="shared" si="27"/>
        <v>0</v>
      </c>
      <c r="BI3010" s="156">
        <f t="shared" si="28"/>
        <v>0</v>
      </c>
      <c r="BJ3010" s="16" t="s">
        <v>88</v>
      </c>
      <c r="BK3010" s="156">
        <f t="shared" si="29"/>
        <v>0</v>
      </c>
      <c r="BL3010" s="16" t="s">
        <v>396</v>
      </c>
      <c r="BM3010" s="155" t="s">
        <v>4019</v>
      </c>
    </row>
    <row r="3011" spans="2:65" s="1" customFormat="1" ht="24.15" customHeight="1">
      <c r="B3011" s="142"/>
      <c r="C3011" s="179" t="s">
        <v>4020</v>
      </c>
      <c r="D3011" s="201" t="s">
        <v>454</v>
      </c>
      <c r="E3011" s="180" t="s">
        <v>4021</v>
      </c>
      <c r="F3011" s="181" t="s">
        <v>4022</v>
      </c>
      <c r="G3011" s="182" t="s">
        <v>467</v>
      </c>
      <c r="H3011" s="183">
        <v>1</v>
      </c>
      <c r="I3011" s="184"/>
      <c r="J3011" s="185">
        <f t="shared" si="20"/>
        <v>0</v>
      </c>
      <c r="K3011" s="186"/>
      <c r="L3011" s="187"/>
      <c r="M3011" s="188" t="s">
        <v>1</v>
      </c>
      <c r="N3011" s="189" t="s">
        <v>42</v>
      </c>
      <c r="P3011" s="153">
        <f t="shared" si="21"/>
        <v>0</v>
      </c>
      <c r="Q3011" s="153">
        <v>2.5000000000000001E-2</v>
      </c>
      <c r="R3011" s="153">
        <f t="shared" si="22"/>
        <v>2.5000000000000001E-2</v>
      </c>
      <c r="S3011" s="153">
        <v>0</v>
      </c>
      <c r="T3011" s="154">
        <f t="shared" si="23"/>
        <v>0</v>
      </c>
      <c r="AR3011" s="155" t="s">
        <v>481</v>
      </c>
      <c r="AT3011" s="155" t="s">
        <v>454</v>
      </c>
      <c r="AU3011" s="155" t="s">
        <v>88</v>
      </c>
      <c r="AY3011" s="16" t="s">
        <v>317</v>
      </c>
      <c r="BE3011" s="156">
        <f t="shared" si="24"/>
        <v>0</v>
      </c>
      <c r="BF3011" s="156">
        <f t="shared" si="25"/>
        <v>0</v>
      </c>
      <c r="BG3011" s="156">
        <f t="shared" si="26"/>
        <v>0</v>
      </c>
      <c r="BH3011" s="156">
        <f t="shared" si="27"/>
        <v>0</v>
      </c>
      <c r="BI3011" s="156">
        <f t="shared" si="28"/>
        <v>0</v>
      </c>
      <c r="BJ3011" s="16" t="s">
        <v>88</v>
      </c>
      <c r="BK3011" s="156">
        <f t="shared" si="29"/>
        <v>0</v>
      </c>
      <c r="BL3011" s="16" t="s">
        <v>396</v>
      </c>
      <c r="BM3011" s="155" t="s">
        <v>4023</v>
      </c>
    </row>
    <row r="3012" spans="2:65" s="1" customFormat="1" ht="24.15" customHeight="1">
      <c r="B3012" s="142"/>
      <c r="C3012" s="179" t="s">
        <v>4024</v>
      </c>
      <c r="D3012" s="201" t="s">
        <v>454</v>
      </c>
      <c r="E3012" s="180" t="s">
        <v>4025</v>
      </c>
      <c r="F3012" s="181" t="s">
        <v>4026</v>
      </c>
      <c r="G3012" s="182" t="s">
        <v>467</v>
      </c>
      <c r="H3012" s="183">
        <v>1</v>
      </c>
      <c r="I3012" s="184"/>
      <c r="J3012" s="185">
        <f t="shared" si="20"/>
        <v>0</v>
      </c>
      <c r="K3012" s="186"/>
      <c r="L3012" s="187"/>
      <c r="M3012" s="188" t="s">
        <v>1</v>
      </c>
      <c r="N3012" s="189" t="s">
        <v>42</v>
      </c>
      <c r="P3012" s="153">
        <f t="shared" si="21"/>
        <v>0</v>
      </c>
      <c r="Q3012" s="153">
        <v>2.5000000000000001E-2</v>
      </c>
      <c r="R3012" s="153">
        <f t="shared" si="22"/>
        <v>2.5000000000000001E-2</v>
      </c>
      <c r="S3012" s="153">
        <v>0</v>
      </c>
      <c r="T3012" s="154">
        <f t="shared" si="23"/>
        <v>0</v>
      </c>
      <c r="AR3012" s="155" t="s">
        <v>481</v>
      </c>
      <c r="AT3012" s="155" t="s">
        <v>454</v>
      </c>
      <c r="AU3012" s="155" t="s">
        <v>88</v>
      </c>
      <c r="AY3012" s="16" t="s">
        <v>317</v>
      </c>
      <c r="BE3012" s="156">
        <f t="shared" si="24"/>
        <v>0</v>
      </c>
      <c r="BF3012" s="156">
        <f t="shared" si="25"/>
        <v>0</v>
      </c>
      <c r="BG3012" s="156">
        <f t="shared" si="26"/>
        <v>0</v>
      </c>
      <c r="BH3012" s="156">
        <f t="shared" si="27"/>
        <v>0</v>
      </c>
      <c r="BI3012" s="156">
        <f t="shared" si="28"/>
        <v>0</v>
      </c>
      <c r="BJ3012" s="16" t="s">
        <v>88</v>
      </c>
      <c r="BK3012" s="156">
        <f t="shared" si="29"/>
        <v>0</v>
      </c>
      <c r="BL3012" s="16" t="s">
        <v>396</v>
      </c>
      <c r="BM3012" s="155" t="s">
        <v>4027</v>
      </c>
    </row>
    <row r="3013" spans="2:65" s="1" customFormat="1" ht="24.15" customHeight="1">
      <c r="B3013" s="142"/>
      <c r="C3013" s="179" t="s">
        <v>4028</v>
      </c>
      <c r="D3013" s="201" t="s">
        <v>454</v>
      </c>
      <c r="E3013" s="180" t="s">
        <v>4029</v>
      </c>
      <c r="F3013" s="181" t="s">
        <v>4030</v>
      </c>
      <c r="G3013" s="182" t="s">
        <v>467</v>
      </c>
      <c r="H3013" s="183">
        <v>1</v>
      </c>
      <c r="I3013" s="184"/>
      <c r="J3013" s="185">
        <f t="shared" si="20"/>
        <v>0</v>
      </c>
      <c r="K3013" s="186"/>
      <c r="L3013" s="187"/>
      <c r="M3013" s="188" t="s">
        <v>1</v>
      </c>
      <c r="N3013" s="189" t="s">
        <v>42</v>
      </c>
      <c r="P3013" s="153">
        <f t="shared" si="21"/>
        <v>0</v>
      </c>
      <c r="Q3013" s="153">
        <v>2.5000000000000001E-2</v>
      </c>
      <c r="R3013" s="153">
        <f t="shared" si="22"/>
        <v>2.5000000000000001E-2</v>
      </c>
      <c r="S3013" s="153">
        <v>0</v>
      </c>
      <c r="T3013" s="154">
        <f t="shared" si="23"/>
        <v>0</v>
      </c>
      <c r="AR3013" s="155" t="s">
        <v>481</v>
      </c>
      <c r="AT3013" s="155" t="s">
        <v>454</v>
      </c>
      <c r="AU3013" s="155" t="s">
        <v>88</v>
      </c>
      <c r="AY3013" s="16" t="s">
        <v>317</v>
      </c>
      <c r="BE3013" s="156">
        <f t="shared" si="24"/>
        <v>0</v>
      </c>
      <c r="BF3013" s="156">
        <f t="shared" si="25"/>
        <v>0</v>
      </c>
      <c r="BG3013" s="156">
        <f t="shared" si="26"/>
        <v>0</v>
      </c>
      <c r="BH3013" s="156">
        <f t="shared" si="27"/>
        <v>0</v>
      </c>
      <c r="BI3013" s="156">
        <f t="shared" si="28"/>
        <v>0</v>
      </c>
      <c r="BJ3013" s="16" t="s">
        <v>88</v>
      </c>
      <c r="BK3013" s="156">
        <f t="shared" si="29"/>
        <v>0</v>
      </c>
      <c r="BL3013" s="16" t="s">
        <v>396</v>
      </c>
      <c r="BM3013" s="155" t="s">
        <v>4031</v>
      </c>
    </row>
    <row r="3014" spans="2:65" s="1" customFormat="1" ht="24.15" customHeight="1">
      <c r="B3014" s="142"/>
      <c r="C3014" s="179" t="s">
        <v>4032</v>
      </c>
      <c r="D3014" s="201" t="s">
        <v>454</v>
      </c>
      <c r="E3014" s="180" t="s">
        <v>4033</v>
      </c>
      <c r="F3014" s="181" t="s">
        <v>4034</v>
      </c>
      <c r="G3014" s="182" t="s">
        <v>467</v>
      </c>
      <c r="H3014" s="183">
        <v>1</v>
      </c>
      <c r="I3014" s="184"/>
      <c r="J3014" s="185">
        <f t="shared" si="20"/>
        <v>0</v>
      </c>
      <c r="K3014" s="186"/>
      <c r="L3014" s="187"/>
      <c r="M3014" s="188" t="s">
        <v>1</v>
      </c>
      <c r="N3014" s="189" t="s">
        <v>42</v>
      </c>
      <c r="P3014" s="153">
        <f t="shared" si="21"/>
        <v>0</v>
      </c>
      <c r="Q3014" s="153">
        <v>2.5000000000000001E-2</v>
      </c>
      <c r="R3014" s="153">
        <f t="shared" si="22"/>
        <v>2.5000000000000001E-2</v>
      </c>
      <c r="S3014" s="153">
        <v>0</v>
      </c>
      <c r="T3014" s="154">
        <f t="shared" si="23"/>
        <v>0</v>
      </c>
      <c r="AR3014" s="155" t="s">
        <v>481</v>
      </c>
      <c r="AT3014" s="155" t="s">
        <v>454</v>
      </c>
      <c r="AU3014" s="155" t="s">
        <v>88</v>
      </c>
      <c r="AY3014" s="16" t="s">
        <v>317</v>
      </c>
      <c r="BE3014" s="156">
        <f t="shared" si="24"/>
        <v>0</v>
      </c>
      <c r="BF3014" s="156">
        <f t="shared" si="25"/>
        <v>0</v>
      </c>
      <c r="BG3014" s="156">
        <f t="shared" si="26"/>
        <v>0</v>
      </c>
      <c r="BH3014" s="156">
        <f t="shared" si="27"/>
        <v>0</v>
      </c>
      <c r="BI3014" s="156">
        <f t="shared" si="28"/>
        <v>0</v>
      </c>
      <c r="BJ3014" s="16" t="s">
        <v>88</v>
      </c>
      <c r="BK3014" s="156">
        <f t="shared" si="29"/>
        <v>0</v>
      </c>
      <c r="BL3014" s="16" t="s">
        <v>396</v>
      </c>
      <c r="BM3014" s="155" t="s">
        <v>4035</v>
      </c>
    </row>
    <row r="3015" spans="2:65" s="1" customFormat="1" ht="24.15" customHeight="1">
      <c r="B3015" s="142"/>
      <c r="C3015" s="179" t="s">
        <v>4036</v>
      </c>
      <c r="D3015" s="201" t="s">
        <v>454</v>
      </c>
      <c r="E3015" s="180" t="s">
        <v>4037</v>
      </c>
      <c r="F3015" s="181" t="s">
        <v>4038</v>
      </c>
      <c r="G3015" s="182" t="s">
        <v>467</v>
      </c>
      <c r="H3015" s="183">
        <v>1</v>
      </c>
      <c r="I3015" s="184"/>
      <c r="J3015" s="185">
        <f t="shared" si="20"/>
        <v>0</v>
      </c>
      <c r="K3015" s="186"/>
      <c r="L3015" s="187"/>
      <c r="M3015" s="188" t="s">
        <v>1</v>
      </c>
      <c r="N3015" s="189" t="s">
        <v>42</v>
      </c>
      <c r="P3015" s="153">
        <f t="shared" si="21"/>
        <v>0</v>
      </c>
      <c r="Q3015" s="153">
        <v>2.5000000000000001E-2</v>
      </c>
      <c r="R3015" s="153">
        <f t="shared" si="22"/>
        <v>2.5000000000000001E-2</v>
      </c>
      <c r="S3015" s="153">
        <v>0</v>
      </c>
      <c r="T3015" s="154">
        <f t="shared" si="23"/>
        <v>0</v>
      </c>
      <c r="AR3015" s="155" t="s">
        <v>481</v>
      </c>
      <c r="AT3015" s="155" t="s">
        <v>454</v>
      </c>
      <c r="AU3015" s="155" t="s">
        <v>88</v>
      </c>
      <c r="AY3015" s="16" t="s">
        <v>317</v>
      </c>
      <c r="BE3015" s="156">
        <f t="shared" si="24"/>
        <v>0</v>
      </c>
      <c r="BF3015" s="156">
        <f t="shared" si="25"/>
        <v>0</v>
      </c>
      <c r="BG3015" s="156">
        <f t="shared" si="26"/>
        <v>0</v>
      </c>
      <c r="BH3015" s="156">
        <f t="shared" si="27"/>
        <v>0</v>
      </c>
      <c r="BI3015" s="156">
        <f t="shared" si="28"/>
        <v>0</v>
      </c>
      <c r="BJ3015" s="16" t="s">
        <v>88</v>
      </c>
      <c r="BK3015" s="156">
        <f t="shared" si="29"/>
        <v>0</v>
      </c>
      <c r="BL3015" s="16" t="s">
        <v>396</v>
      </c>
      <c r="BM3015" s="155" t="s">
        <v>4039</v>
      </c>
    </row>
    <row r="3016" spans="2:65" s="1" customFormat="1" ht="24.15" customHeight="1">
      <c r="B3016" s="142"/>
      <c r="C3016" s="179" t="s">
        <v>4040</v>
      </c>
      <c r="D3016" s="201" t="s">
        <v>454</v>
      </c>
      <c r="E3016" s="180" t="s">
        <v>4041</v>
      </c>
      <c r="F3016" s="181" t="s">
        <v>4042</v>
      </c>
      <c r="G3016" s="182" t="s">
        <v>467</v>
      </c>
      <c r="H3016" s="183">
        <v>1</v>
      </c>
      <c r="I3016" s="184"/>
      <c r="J3016" s="185">
        <f t="shared" si="20"/>
        <v>0</v>
      </c>
      <c r="K3016" s="186"/>
      <c r="L3016" s="187"/>
      <c r="M3016" s="188" t="s">
        <v>1</v>
      </c>
      <c r="N3016" s="189" t="s">
        <v>42</v>
      </c>
      <c r="P3016" s="153">
        <f t="shared" si="21"/>
        <v>0</v>
      </c>
      <c r="Q3016" s="153">
        <v>2.5000000000000001E-2</v>
      </c>
      <c r="R3016" s="153">
        <f t="shared" si="22"/>
        <v>2.5000000000000001E-2</v>
      </c>
      <c r="S3016" s="153">
        <v>0</v>
      </c>
      <c r="T3016" s="154">
        <f t="shared" si="23"/>
        <v>0</v>
      </c>
      <c r="AR3016" s="155" t="s">
        <v>481</v>
      </c>
      <c r="AT3016" s="155" t="s">
        <v>454</v>
      </c>
      <c r="AU3016" s="155" t="s">
        <v>88</v>
      </c>
      <c r="AY3016" s="16" t="s">
        <v>317</v>
      </c>
      <c r="BE3016" s="156">
        <f t="shared" si="24"/>
        <v>0</v>
      </c>
      <c r="BF3016" s="156">
        <f t="shared" si="25"/>
        <v>0</v>
      </c>
      <c r="BG3016" s="156">
        <f t="shared" si="26"/>
        <v>0</v>
      </c>
      <c r="BH3016" s="156">
        <f t="shared" si="27"/>
        <v>0</v>
      </c>
      <c r="BI3016" s="156">
        <f t="shared" si="28"/>
        <v>0</v>
      </c>
      <c r="BJ3016" s="16" t="s">
        <v>88</v>
      </c>
      <c r="BK3016" s="156">
        <f t="shared" si="29"/>
        <v>0</v>
      </c>
      <c r="BL3016" s="16" t="s">
        <v>396</v>
      </c>
      <c r="BM3016" s="155" t="s">
        <v>4043</v>
      </c>
    </row>
    <row r="3017" spans="2:65" s="1" customFormat="1" ht="24.15" customHeight="1">
      <c r="B3017" s="142"/>
      <c r="C3017" s="179" t="s">
        <v>4044</v>
      </c>
      <c r="D3017" s="201" t="s">
        <v>454</v>
      </c>
      <c r="E3017" s="180" t="s">
        <v>4045</v>
      </c>
      <c r="F3017" s="181" t="s">
        <v>4046</v>
      </c>
      <c r="G3017" s="182" t="s">
        <v>467</v>
      </c>
      <c r="H3017" s="183">
        <v>1</v>
      </c>
      <c r="I3017" s="184"/>
      <c r="J3017" s="185">
        <f t="shared" si="20"/>
        <v>0</v>
      </c>
      <c r="K3017" s="186"/>
      <c r="L3017" s="187"/>
      <c r="M3017" s="188" t="s">
        <v>1</v>
      </c>
      <c r="N3017" s="189" t="s">
        <v>42</v>
      </c>
      <c r="P3017" s="153">
        <f t="shared" si="21"/>
        <v>0</v>
      </c>
      <c r="Q3017" s="153">
        <v>2.5000000000000001E-2</v>
      </c>
      <c r="R3017" s="153">
        <f t="shared" si="22"/>
        <v>2.5000000000000001E-2</v>
      </c>
      <c r="S3017" s="153">
        <v>0</v>
      </c>
      <c r="T3017" s="154">
        <f t="shared" si="23"/>
        <v>0</v>
      </c>
      <c r="AR3017" s="155" t="s">
        <v>481</v>
      </c>
      <c r="AT3017" s="155" t="s">
        <v>454</v>
      </c>
      <c r="AU3017" s="155" t="s">
        <v>88</v>
      </c>
      <c r="AY3017" s="16" t="s">
        <v>317</v>
      </c>
      <c r="BE3017" s="156">
        <f t="shared" si="24"/>
        <v>0</v>
      </c>
      <c r="BF3017" s="156">
        <f t="shared" si="25"/>
        <v>0</v>
      </c>
      <c r="BG3017" s="156">
        <f t="shared" si="26"/>
        <v>0</v>
      </c>
      <c r="BH3017" s="156">
        <f t="shared" si="27"/>
        <v>0</v>
      </c>
      <c r="BI3017" s="156">
        <f t="shared" si="28"/>
        <v>0</v>
      </c>
      <c r="BJ3017" s="16" t="s">
        <v>88</v>
      </c>
      <c r="BK3017" s="156">
        <f t="shared" si="29"/>
        <v>0</v>
      </c>
      <c r="BL3017" s="16" t="s">
        <v>396</v>
      </c>
      <c r="BM3017" s="155" t="s">
        <v>4047</v>
      </c>
    </row>
    <row r="3018" spans="2:65" s="1" customFormat="1" ht="24.15" customHeight="1">
      <c r="B3018" s="142"/>
      <c r="C3018" s="179" t="s">
        <v>4048</v>
      </c>
      <c r="D3018" s="201" t="s">
        <v>454</v>
      </c>
      <c r="E3018" s="180" t="s">
        <v>4049</v>
      </c>
      <c r="F3018" s="181" t="s">
        <v>4050</v>
      </c>
      <c r="G3018" s="182" t="s">
        <v>467</v>
      </c>
      <c r="H3018" s="183">
        <v>1</v>
      </c>
      <c r="I3018" s="184"/>
      <c r="J3018" s="185">
        <f t="shared" si="20"/>
        <v>0</v>
      </c>
      <c r="K3018" s="186"/>
      <c r="L3018" s="187"/>
      <c r="M3018" s="188" t="s">
        <v>1</v>
      </c>
      <c r="N3018" s="189" t="s">
        <v>42</v>
      </c>
      <c r="P3018" s="153">
        <f t="shared" si="21"/>
        <v>0</v>
      </c>
      <c r="Q3018" s="153">
        <v>2.5000000000000001E-2</v>
      </c>
      <c r="R3018" s="153">
        <f t="shared" si="22"/>
        <v>2.5000000000000001E-2</v>
      </c>
      <c r="S3018" s="153">
        <v>0</v>
      </c>
      <c r="T3018" s="154">
        <f t="shared" si="23"/>
        <v>0</v>
      </c>
      <c r="AR3018" s="155" t="s">
        <v>481</v>
      </c>
      <c r="AT3018" s="155" t="s">
        <v>454</v>
      </c>
      <c r="AU3018" s="155" t="s">
        <v>88</v>
      </c>
      <c r="AY3018" s="16" t="s">
        <v>317</v>
      </c>
      <c r="BE3018" s="156">
        <f t="shared" si="24"/>
        <v>0</v>
      </c>
      <c r="BF3018" s="156">
        <f t="shared" si="25"/>
        <v>0</v>
      </c>
      <c r="BG3018" s="156">
        <f t="shared" si="26"/>
        <v>0</v>
      </c>
      <c r="BH3018" s="156">
        <f t="shared" si="27"/>
        <v>0</v>
      </c>
      <c r="BI3018" s="156">
        <f t="shared" si="28"/>
        <v>0</v>
      </c>
      <c r="BJ3018" s="16" t="s">
        <v>88</v>
      </c>
      <c r="BK3018" s="156">
        <f t="shared" si="29"/>
        <v>0</v>
      </c>
      <c r="BL3018" s="16" t="s">
        <v>396</v>
      </c>
      <c r="BM3018" s="155" t="s">
        <v>4051</v>
      </c>
    </row>
    <row r="3019" spans="2:65" s="1" customFormat="1" ht="24.15" customHeight="1">
      <c r="B3019" s="142"/>
      <c r="C3019" s="179" t="s">
        <v>4052</v>
      </c>
      <c r="D3019" s="201" t="s">
        <v>454</v>
      </c>
      <c r="E3019" s="180" t="s">
        <v>4053</v>
      </c>
      <c r="F3019" s="181" t="s">
        <v>4054</v>
      </c>
      <c r="G3019" s="182" t="s">
        <v>467</v>
      </c>
      <c r="H3019" s="183">
        <v>1</v>
      </c>
      <c r="I3019" s="184"/>
      <c r="J3019" s="185">
        <f t="shared" si="20"/>
        <v>0</v>
      </c>
      <c r="K3019" s="186"/>
      <c r="L3019" s="187"/>
      <c r="M3019" s="188" t="s">
        <v>1</v>
      </c>
      <c r="N3019" s="189" t="s">
        <v>42</v>
      </c>
      <c r="P3019" s="153">
        <f t="shared" si="21"/>
        <v>0</v>
      </c>
      <c r="Q3019" s="153">
        <v>2.5000000000000001E-2</v>
      </c>
      <c r="R3019" s="153">
        <f t="shared" si="22"/>
        <v>2.5000000000000001E-2</v>
      </c>
      <c r="S3019" s="153">
        <v>0</v>
      </c>
      <c r="T3019" s="154">
        <f t="shared" si="23"/>
        <v>0</v>
      </c>
      <c r="AR3019" s="155" t="s">
        <v>481</v>
      </c>
      <c r="AT3019" s="155" t="s">
        <v>454</v>
      </c>
      <c r="AU3019" s="155" t="s">
        <v>88</v>
      </c>
      <c r="AY3019" s="16" t="s">
        <v>317</v>
      </c>
      <c r="BE3019" s="156">
        <f t="shared" si="24"/>
        <v>0</v>
      </c>
      <c r="BF3019" s="156">
        <f t="shared" si="25"/>
        <v>0</v>
      </c>
      <c r="BG3019" s="156">
        <f t="shared" si="26"/>
        <v>0</v>
      </c>
      <c r="BH3019" s="156">
        <f t="shared" si="27"/>
        <v>0</v>
      </c>
      <c r="BI3019" s="156">
        <f t="shared" si="28"/>
        <v>0</v>
      </c>
      <c r="BJ3019" s="16" t="s">
        <v>88</v>
      </c>
      <c r="BK3019" s="156">
        <f t="shared" si="29"/>
        <v>0</v>
      </c>
      <c r="BL3019" s="16" t="s">
        <v>396</v>
      </c>
      <c r="BM3019" s="155" t="s">
        <v>4055</v>
      </c>
    </row>
    <row r="3020" spans="2:65" s="1" customFormat="1" ht="24.15" customHeight="1">
      <c r="B3020" s="142"/>
      <c r="C3020" s="179" t="s">
        <v>4056</v>
      </c>
      <c r="D3020" s="201" t="s">
        <v>454</v>
      </c>
      <c r="E3020" s="180" t="s">
        <v>4057</v>
      </c>
      <c r="F3020" s="181" t="s">
        <v>4058</v>
      </c>
      <c r="G3020" s="182" t="s">
        <v>467</v>
      </c>
      <c r="H3020" s="183">
        <v>1</v>
      </c>
      <c r="I3020" s="184"/>
      <c r="J3020" s="185">
        <f t="shared" si="20"/>
        <v>0</v>
      </c>
      <c r="K3020" s="186"/>
      <c r="L3020" s="187"/>
      <c r="M3020" s="188" t="s">
        <v>1</v>
      </c>
      <c r="N3020" s="189" t="s">
        <v>42</v>
      </c>
      <c r="P3020" s="153">
        <f t="shared" si="21"/>
        <v>0</v>
      </c>
      <c r="Q3020" s="153">
        <v>2.5000000000000001E-2</v>
      </c>
      <c r="R3020" s="153">
        <f t="shared" si="22"/>
        <v>2.5000000000000001E-2</v>
      </c>
      <c r="S3020" s="153">
        <v>0</v>
      </c>
      <c r="T3020" s="154">
        <f t="shared" si="23"/>
        <v>0</v>
      </c>
      <c r="AR3020" s="155" t="s">
        <v>481</v>
      </c>
      <c r="AT3020" s="155" t="s">
        <v>454</v>
      </c>
      <c r="AU3020" s="155" t="s">
        <v>88</v>
      </c>
      <c r="AY3020" s="16" t="s">
        <v>317</v>
      </c>
      <c r="BE3020" s="156">
        <f t="shared" si="24"/>
        <v>0</v>
      </c>
      <c r="BF3020" s="156">
        <f t="shared" si="25"/>
        <v>0</v>
      </c>
      <c r="BG3020" s="156">
        <f t="shared" si="26"/>
        <v>0</v>
      </c>
      <c r="BH3020" s="156">
        <f t="shared" si="27"/>
        <v>0</v>
      </c>
      <c r="BI3020" s="156">
        <f t="shared" si="28"/>
        <v>0</v>
      </c>
      <c r="BJ3020" s="16" t="s">
        <v>88</v>
      </c>
      <c r="BK3020" s="156">
        <f t="shared" si="29"/>
        <v>0</v>
      </c>
      <c r="BL3020" s="16" t="s">
        <v>396</v>
      </c>
      <c r="BM3020" s="155" t="s">
        <v>4059</v>
      </c>
    </row>
    <row r="3021" spans="2:65" s="1" customFormat="1" ht="24.15" customHeight="1">
      <c r="B3021" s="142"/>
      <c r="C3021" s="179" t="s">
        <v>4060</v>
      </c>
      <c r="D3021" s="201" t="s">
        <v>454</v>
      </c>
      <c r="E3021" s="180" t="s">
        <v>4061</v>
      </c>
      <c r="F3021" s="181" t="s">
        <v>4062</v>
      </c>
      <c r="G3021" s="182" t="s">
        <v>467</v>
      </c>
      <c r="H3021" s="183">
        <v>1</v>
      </c>
      <c r="I3021" s="184"/>
      <c r="J3021" s="185">
        <f t="shared" si="20"/>
        <v>0</v>
      </c>
      <c r="K3021" s="186"/>
      <c r="L3021" s="187"/>
      <c r="M3021" s="188" t="s">
        <v>1</v>
      </c>
      <c r="N3021" s="189" t="s">
        <v>42</v>
      </c>
      <c r="P3021" s="153">
        <f t="shared" si="21"/>
        <v>0</v>
      </c>
      <c r="Q3021" s="153">
        <v>2.5000000000000001E-2</v>
      </c>
      <c r="R3021" s="153">
        <f t="shared" si="22"/>
        <v>2.5000000000000001E-2</v>
      </c>
      <c r="S3021" s="153">
        <v>0</v>
      </c>
      <c r="T3021" s="154">
        <f t="shared" si="23"/>
        <v>0</v>
      </c>
      <c r="AR3021" s="155" t="s">
        <v>481</v>
      </c>
      <c r="AT3021" s="155" t="s">
        <v>454</v>
      </c>
      <c r="AU3021" s="155" t="s">
        <v>88</v>
      </c>
      <c r="AY3021" s="16" t="s">
        <v>317</v>
      </c>
      <c r="BE3021" s="156">
        <f t="shared" si="24"/>
        <v>0</v>
      </c>
      <c r="BF3021" s="156">
        <f t="shared" si="25"/>
        <v>0</v>
      </c>
      <c r="BG3021" s="156">
        <f t="shared" si="26"/>
        <v>0</v>
      </c>
      <c r="BH3021" s="156">
        <f t="shared" si="27"/>
        <v>0</v>
      </c>
      <c r="BI3021" s="156">
        <f t="shared" si="28"/>
        <v>0</v>
      </c>
      <c r="BJ3021" s="16" t="s">
        <v>88</v>
      </c>
      <c r="BK3021" s="156">
        <f t="shared" si="29"/>
        <v>0</v>
      </c>
      <c r="BL3021" s="16" t="s">
        <v>396</v>
      </c>
      <c r="BM3021" s="155" t="s">
        <v>4063</v>
      </c>
    </row>
    <row r="3022" spans="2:65" s="1" customFormat="1" ht="24.15" customHeight="1">
      <c r="B3022" s="142"/>
      <c r="C3022" s="179" t="s">
        <v>4064</v>
      </c>
      <c r="D3022" s="201" t="s">
        <v>454</v>
      </c>
      <c r="E3022" s="180" t="s">
        <v>4065</v>
      </c>
      <c r="F3022" s="181" t="s">
        <v>4066</v>
      </c>
      <c r="G3022" s="182" t="s">
        <v>467</v>
      </c>
      <c r="H3022" s="183">
        <v>1</v>
      </c>
      <c r="I3022" s="184"/>
      <c r="J3022" s="185">
        <f t="shared" si="20"/>
        <v>0</v>
      </c>
      <c r="K3022" s="186"/>
      <c r="L3022" s="187"/>
      <c r="M3022" s="188" t="s">
        <v>1</v>
      </c>
      <c r="N3022" s="189" t="s">
        <v>42</v>
      </c>
      <c r="P3022" s="153">
        <f t="shared" si="21"/>
        <v>0</v>
      </c>
      <c r="Q3022" s="153">
        <v>2.5000000000000001E-2</v>
      </c>
      <c r="R3022" s="153">
        <f t="shared" si="22"/>
        <v>2.5000000000000001E-2</v>
      </c>
      <c r="S3022" s="153">
        <v>0</v>
      </c>
      <c r="T3022" s="154">
        <f t="shared" si="23"/>
        <v>0</v>
      </c>
      <c r="AR3022" s="155" t="s">
        <v>481</v>
      </c>
      <c r="AT3022" s="155" t="s">
        <v>454</v>
      </c>
      <c r="AU3022" s="155" t="s">
        <v>88</v>
      </c>
      <c r="AY3022" s="16" t="s">
        <v>317</v>
      </c>
      <c r="BE3022" s="156">
        <f t="shared" si="24"/>
        <v>0</v>
      </c>
      <c r="BF3022" s="156">
        <f t="shared" si="25"/>
        <v>0</v>
      </c>
      <c r="BG3022" s="156">
        <f t="shared" si="26"/>
        <v>0</v>
      </c>
      <c r="BH3022" s="156">
        <f t="shared" si="27"/>
        <v>0</v>
      </c>
      <c r="BI3022" s="156">
        <f t="shared" si="28"/>
        <v>0</v>
      </c>
      <c r="BJ3022" s="16" t="s">
        <v>88</v>
      </c>
      <c r="BK3022" s="156">
        <f t="shared" si="29"/>
        <v>0</v>
      </c>
      <c r="BL3022" s="16" t="s">
        <v>396</v>
      </c>
      <c r="BM3022" s="155" t="s">
        <v>4067</v>
      </c>
    </row>
    <row r="3023" spans="2:65" s="1" customFormat="1" ht="24.15" customHeight="1">
      <c r="B3023" s="142"/>
      <c r="C3023" s="179" t="s">
        <v>4068</v>
      </c>
      <c r="D3023" s="201" t="s">
        <v>454</v>
      </c>
      <c r="E3023" s="180" t="s">
        <v>4069</v>
      </c>
      <c r="F3023" s="181" t="s">
        <v>4070</v>
      </c>
      <c r="G3023" s="182" t="s">
        <v>467</v>
      </c>
      <c r="H3023" s="183">
        <v>1</v>
      </c>
      <c r="I3023" s="184"/>
      <c r="J3023" s="185">
        <f t="shared" si="20"/>
        <v>0</v>
      </c>
      <c r="K3023" s="186"/>
      <c r="L3023" s="187"/>
      <c r="M3023" s="188" t="s">
        <v>1</v>
      </c>
      <c r="N3023" s="189" t="s">
        <v>42</v>
      </c>
      <c r="P3023" s="153">
        <f t="shared" si="21"/>
        <v>0</v>
      </c>
      <c r="Q3023" s="153">
        <v>2.5000000000000001E-2</v>
      </c>
      <c r="R3023" s="153">
        <f t="shared" si="22"/>
        <v>2.5000000000000001E-2</v>
      </c>
      <c r="S3023" s="153">
        <v>0</v>
      </c>
      <c r="T3023" s="154">
        <f t="shared" si="23"/>
        <v>0</v>
      </c>
      <c r="AR3023" s="155" t="s">
        <v>481</v>
      </c>
      <c r="AT3023" s="155" t="s">
        <v>454</v>
      </c>
      <c r="AU3023" s="155" t="s">
        <v>88</v>
      </c>
      <c r="AY3023" s="16" t="s">
        <v>317</v>
      </c>
      <c r="BE3023" s="156">
        <f t="shared" si="24"/>
        <v>0</v>
      </c>
      <c r="BF3023" s="156">
        <f t="shared" si="25"/>
        <v>0</v>
      </c>
      <c r="BG3023" s="156">
        <f t="shared" si="26"/>
        <v>0</v>
      </c>
      <c r="BH3023" s="156">
        <f t="shared" si="27"/>
        <v>0</v>
      </c>
      <c r="BI3023" s="156">
        <f t="shared" si="28"/>
        <v>0</v>
      </c>
      <c r="BJ3023" s="16" t="s">
        <v>88</v>
      </c>
      <c r="BK3023" s="156">
        <f t="shared" si="29"/>
        <v>0</v>
      </c>
      <c r="BL3023" s="16" t="s">
        <v>396</v>
      </c>
      <c r="BM3023" s="155" t="s">
        <v>4071</v>
      </c>
    </row>
    <row r="3024" spans="2:65" s="1" customFormat="1" ht="24.15" customHeight="1">
      <c r="B3024" s="142"/>
      <c r="C3024" s="179" t="s">
        <v>4072</v>
      </c>
      <c r="D3024" s="201" t="s">
        <v>454</v>
      </c>
      <c r="E3024" s="180" t="s">
        <v>4073</v>
      </c>
      <c r="F3024" s="181" t="s">
        <v>4074</v>
      </c>
      <c r="G3024" s="182" t="s">
        <v>467</v>
      </c>
      <c r="H3024" s="183">
        <v>1</v>
      </c>
      <c r="I3024" s="184"/>
      <c r="J3024" s="185">
        <f t="shared" si="20"/>
        <v>0</v>
      </c>
      <c r="K3024" s="186"/>
      <c r="L3024" s="187"/>
      <c r="M3024" s="188" t="s">
        <v>1</v>
      </c>
      <c r="N3024" s="189" t="s">
        <v>42</v>
      </c>
      <c r="P3024" s="153">
        <f t="shared" si="21"/>
        <v>0</v>
      </c>
      <c r="Q3024" s="153">
        <v>2.5000000000000001E-2</v>
      </c>
      <c r="R3024" s="153">
        <f t="shared" si="22"/>
        <v>2.5000000000000001E-2</v>
      </c>
      <c r="S3024" s="153">
        <v>0</v>
      </c>
      <c r="T3024" s="154">
        <f t="shared" si="23"/>
        <v>0</v>
      </c>
      <c r="AR3024" s="155" t="s">
        <v>481</v>
      </c>
      <c r="AT3024" s="155" t="s">
        <v>454</v>
      </c>
      <c r="AU3024" s="155" t="s">
        <v>88</v>
      </c>
      <c r="AY3024" s="16" t="s">
        <v>317</v>
      </c>
      <c r="BE3024" s="156">
        <f t="shared" si="24"/>
        <v>0</v>
      </c>
      <c r="BF3024" s="156">
        <f t="shared" si="25"/>
        <v>0</v>
      </c>
      <c r="BG3024" s="156">
        <f t="shared" si="26"/>
        <v>0</v>
      </c>
      <c r="BH3024" s="156">
        <f t="shared" si="27"/>
        <v>0</v>
      </c>
      <c r="BI3024" s="156">
        <f t="shared" si="28"/>
        <v>0</v>
      </c>
      <c r="BJ3024" s="16" t="s">
        <v>88</v>
      </c>
      <c r="BK3024" s="156">
        <f t="shared" si="29"/>
        <v>0</v>
      </c>
      <c r="BL3024" s="16" t="s">
        <v>396</v>
      </c>
      <c r="BM3024" s="155" t="s">
        <v>4075</v>
      </c>
    </row>
    <row r="3025" spans="2:65" s="1" customFormat="1" ht="24.15" customHeight="1">
      <c r="B3025" s="142"/>
      <c r="C3025" s="179" t="s">
        <v>4076</v>
      </c>
      <c r="D3025" s="201" t="s">
        <v>454</v>
      </c>
      <c r="E3025" s="180" t="s">
        <v>4077</v>
      </c>
      <c r="F3025" s="181" t="s">
        <v>4078</v>
      </c>
      <c r="G3025" s="182" t="s">
        <v>467</v>
      </c>
      <c r="H3025" s="183">
        <v>1</v>
      </c>
      <c r="I3025" s="184"/>
      <c r="J3025" s="185">
        <f t="shared" si="20"/>
        <v>0</v>
      </c>
      <c r="K3025" s="186"/>
      <c r="L3025" s="187"/>
      <c r="M3025" s="188" t="s">
        <v>1</v>
      </c>
      <c r="N3025" s="189" t="s">
        <v>42</v>
      </c>
      <c r="P3025" s="153">
        <f t="shared" si="21"/>
        <v>0</v>
      </c>
      <c r="Q3025" s="153">
        <v>2.5000000000000001E-2</v>
      </c>
      <c r="R3025" s="153">
        <f t="shared" si="22"/>
        <v>2.5000000000000001E-2</v>
      </c>
      <c r="S3025" s="153">
        <v>0</v>
      </c>
      <c r="T3025" s="154">
        <f t="shared" si="23"/>
        <v>0</v>
      </c>
      <c r="AR3025" s="155" t="s">
        <v>481</v>
      </c>
      <c r="AT3025" s="155" t="s">
        <v>454</v>
      </c>
      <c r="AU3025" s="155" t="s">
        <v>88</v>
      </c>
      <c r="AY3025" s="16" t="s">
        <v>317</v>
      </c>
      <c r="BE3025" s="156">
        <f t="shared" si="24"/>
        <v>0</v>
      </c>
      <c r="BF3025" s="156">
        <f t="shared" si="25"/>
        <v>0</v>
      </c>
      <c r="BG3025" s="156">
        <f t="shared" si="26"/>
        <v>0</v>
      </c>
      <c r="BH3025" s="156">
        <f t="shared" si="27"/>
        <v>0</v>
      </c>
      <c r="BI3025" s="156">
        <f t="shared" si="28"/>
        <v>0</v>
      </c>
      <c r="BJ3025" s="16" t="s">
        <v>88</v>
      </c>
      <c r="BK3025" s="156">
        <f t="shared" si="29"/>
        <v>0</v>
      </c>
      <c r="BL3025" s="16" t="s">
        <v>396</v>
      </c>
      <c r="BM3025" s="155" t="s">
        <v>4079</v>
      </c>
    </row>
    <row r="3026" spans="2:65" s="1" customFormat="1" ht="24.15" customHeight="1">
      <c r="B3026" s="142"/>
      <c r="C3026" s="179" t="s">
        <v>4080</v>
      </c>
      <c r="D3026" s="201" t="s">
        <v>454</v>
      </c>
      <c r="E3026" s="180" t="s">
        <v>4081</v>
      </c>
      <c r="F3026" s="181" t="s">
        <v>4082</v>
      </c>
      <c r="G3026" s="182" t="s">
        <v>467</v>
      </c>
      <c r="H3026" s="183">
        <v>1</v>
      </c>
      <c r="I3026" s="184"/>
      <c r="J3026" s="185">
        <f t="shared" si="20"/>
        <v>0</v>
      </c>
      <c r="K3026" s="186"/>
      <c r="L3026" s="187"/>
      <c r="M3026" s="188" t="s">
        <v>1</v>
      </c>
      <c r="N3026" s="189" t="s">
        <v>42</v>
      </c>
      <c r="P3026" s="153">
        <f t="shared" si="21"/>
        <v>0</v>
      </c>
      <c r="Q3026" s="153">
        <v>2.5000000000000001E-2</v>
      </c>
      <c r="R3026" s="153">
        <f t="shared" si="22"/>
        <v>2.5000000000000001E-2</v>
      </c>
      <c r="S3026" s="153">
        <v>0</v>
      </c>
      <c r="T3026" s="154">
        <f t="shared" si="23"/>
        <v>0</v>
      </c>
      <c r="AR3026" s="155" t="s">
        <v>481</v>
      </c>
      <c r="AT3026" s="155" t="s">
        <v>454</v>
      </c>
      <c r="AU3026" s="155" t="s">
        <v>88</v>
      </c>
      <c r="AY3026" s="16" t="s">
        <v>317</v>
      </c>
      <c r="BE3026" s="156">
        <f t="shared" si="24"/>
        <v>0</v>
      </c>
      <c r="BF3026" s="156">
        <f t="shared" si="25"/>
        <v>0</v>
      </c>
      <c r="BG3026" s="156">
        <f t="shared" si="26"/>
        <v>0</v>
      </c>
      <c r="BH3026" s="156">
        <f t="shared" si="27"/>
        <v>0</v>
      </c>
      <c r="BI3026" s="156">
        <f t="shared" si="28"/>
        <v>0</v>
      </c>
      <c r="BJ3026" s="16" t="s">
        <v>88</v>
      </c>
      <c r="BK3026" s="156">
        <f t="shared" si="29"/>
        <v>0</v>
      </c>
      <c r="BL3026" s="16" t="s">
        <v>396</v>
      </c>
      <c r="BM3026" s="155" t="s">
        <v>4083</v>
      </c>
    </row>
    <row r="3027" spans="2:65" s="1" customFormat="1" ht="24.15" customHeight="1">
      <c r="B3027" s="142"/>
      <c r="C3027" s="179" t="s">
        <v>4084</v>
      </c>
      <c r="D3027" s="201" t="s">
        <v>454</v>
      </c>
      <c r="E3027" s="180" t="s">
        <v>4085</v>
      </c>
      <c r="F3027" s="181" t="s">
        <v>4086</v>
      </c>
      <c r="G3027" s="182" t="s">
        <v>467</v>
      </c>
      <c r="H3027" s="183">
        <v>1</v>
      </c>
      <c r="I3027" s="184"/>
      <c r="J3027" s="185">
        <f t="shared" si="20"/>
        <v>0</v>
      </c>
      <c r="K3027" s="186"/>
      <c r="L3027" s="187"/>
      <c r="M3027" s="188" t="s">
        <v>1</v>
      </c>
      <c r="N3027" s="189" t="s">
        <v>42</v>
      </c>
      <c r="P3027" s="153">
        <f t="shared" si="21"/>
        <v>0</v>
      </c>
      <c r="Q3027" s="153">
        <v>2.5000000000000001E-2</v>
      </c>
      <c r="R3027" s="153">
        <f t="shared" si="22"/>
        <v>2.5000000000000001E-2</v>
      </c>
      <c r="S3027" s="153">
        <v>0</v>
      </c>
      <c r="T3027" s="154">
        <f t="shared" si="23"/>
        <v>0</v>
      </c>
      <c r="AR3027" s="155" t="s">
        <v>481</v>
      </c>
      <c r="AT3027" s="155" t="s">
        <v>454</v>
      </c>
      <c r="AU3027" s="155" t="s">
        <v>88</v>
      </c>
      <c r="AY3027" s="16" t="s">
        <v>317</v>
      </c>
      <c r="BE3027" s="156">
        <f t="shared" si="24"/>
        <v>0</v>
      </c>
      <c r="BF3027" s="156">
        <f t="shared" si="25"/>
        <v>0</v>
      </c>
      <c r="BG3027" s="156">
        <f t="shared" si="26"/>
        <v>0</v>
      </c>
      <c r="BH3027" s="156">
        <f t="shared" si="27"/>
        <v>0</v>
      </c>
      <c r="BI3027" s="156">
        <f t="shared" si="28"/>
        <v>0</v>
      </c>
      <c r="BJ3027" s="16" t="s">
        <v>88</v>
      </c>
      <c r="BK3027" s="156">
        <f t="shared" si="29"/>
        <v>0</v>
      </c>
      <c r="BL3027" s="16" t="s">
        <v>396</v>
      </c>
      <c r="BM3027" s="155" t="s">
        <v>4087</v>
      </c>
    </row>
    <row r="3028" spans="2:65" s="1" customFormat="1" ht="24.15" customHeight="1">
      <c r="B3028" s="142"/>
      <c r="C3028" s="179" t="s">
        <v>4088</v>
      </c>
      <c r="D3028" s="201" t="s">
        <v>454</v>
      </c>
      <c r="E3028" s="180" t="s">
        <v>4089</v>
      </c>
      <c r="F3028" s="181" t="s">
        <v>4090</v>
      </c>
      <c r="G3028" s="182" t="s">
        <v>467</v>
      </c>
      <c r="H3028" s="183">
        <v>1</v>
      </c>
      <c r="I3028" s="184"/>
      <c r="J3028" s="185">
        <f t="shared" si="20"/>
        <v>0</v>
      </c>
      <c r="K3028" s="186"/>
      <c r="L3028" s="187"/>
      <c r="M3028" s="188" t="s">
        <v>1</v>
      </c>
      <c r="N3028" s="189" t="s">
        <v>42</v>
      </c>
      <c r="P3028" s="153">
        <f t="shared" si="21"/>
        <v>0</v>
      </c>
      <c r="Q3028" s="153">
        <v>2.5000000000000001E-2</v>
      </c>
      <c r="R3028" s="153">
        <f t="shared" si="22"/>
        <v>2.5000000000000001E-2</v>
      </c>
      <c r="S3028" s="153">
        <v>0</v>
      </c>
      <c r="T3028" s="154">
        <f t="shared" si="23"/>
        <v>0</v>
      </c>
      <c r="AR3028" s="155" t="s">
        <v>481</v>
      </c>
      <c r="AT3028" s="155" t="s">
        <v>454</v>
      </c>
      <c r="AU3028" s="155" t="s">
        <v>88</v>
      </c>
      <c r="AY3028" s="16" t="s">
        <v>317</v>
      </c>
      <c r="BE3028" s="156">
        <f t="shared" si="24"/>
        <v>0</v>
      </c>
      <c r="BF3028" s="156">
        <f t="shared" si="25"/>
        <v>0</v>
      </c>
      <c r="BG3028" s="156">
        <f t="shared" si="26"/>
        <v>0</v>
      </c>
      <c r="BH3028" s="156">
        <f t="shared" si="27"/>
        <v>0</v>
      </c>
      <c r="BI3028" s="156">
        <f t="shared" si="28"/>
        <v>0</v>
      </c>
      <c r="BJ3028" s="16" t="s">
        <v>88</v>
      </c>
      <c r="BK3028" s="156">
        <f t="shared" si="29"/>
        <v>0</v>
      </c>
      <c r="BL3028" s="16" t="s">
        <v>396</v>
      </c>
      <c r="BM3028" s="155" t="s">
        <v>4091</v>
      </c>
    </row>
    <row r="3029" spans="2:65" s="1" customFormat="1" ht="24.15" customHeight="1">
      <c r="B3029" s="142"/>
      <c r="C3029" s="179" t="s">
        <v>4092</v>
      </c>
      <c r="D3029" s="201" t="s">
        <v>454</v>
      </c>
      <c r="E3029" s="180" t="s">
        <v>4093</v>
      </c>
      <c r="F3029" s="181" t="s">
        <v>4094</v>
      </c>
      <c r="G3029" s="182" t="s">
        <v>467</v>
      </c>
      <c r="H3029" s="183">
        <v>1</v>
      </c>
      <c r="I3029" s="184"/>
      <c r="J3029" s="185">
        <f t="shared" si="20"/>
        <v>0</v>
      </c>
      <c r="K3029" s="186"/>
      <c r="L3029" s="187"/>
      <c r="M3029" s="188" t="s">
        <v>1</v>
      </c>
      <c r="N3029" s="189" t="s">
        <v>42</v>
      </c>
      <c r="P3029" s="153">
        <f t="shared" si="21"/>
        <v>0</v>
      </c>
      <c r="Q3029" s="153">
        <v>2.5000000000000001E-2</v>
      </c>
      <c r="R3029" s="153">
        <f t="shared" si="22"/>
        <v>2.5000000000000001E-2</v>
      </c>
      <c r="S3029" s="153">
        <v>0</v>
      </c>
      <c r="T3029" s="154">
        <f t="shared" si="23"/>
        <v>0</v>
      </c>
      <c r="AR3029" s="155" t="s">
        <v>481</v>
      </c>
      <c r="AT3029" s="155" t="s">
        <v>454</v>
      </c>
      <c r="AU3029" s="155" t="s">
        <v>88</v>
      </c>
      <c r="AY3029" s="16" t="s">
        <v>317</v>
      </c>
      <c r="BE3029" s="156">
        <f t="shared" si="24"/>
        <v>0</v>
      </c>
      <c r="BF3029" s="156">
        <f t="shared" si="25"/>
        <v>0</v>
      </c>
      <c r="BG3029" s="156">
        <f t="shared" si="26"/>
        <v>0</v>
      </c>
      <c r="BH3029" s="156">
        <f t="shared" si="27"/>
        <v>0</v>
      </c>
      <c r="BI3029" s="156">
        <f t="shared" si="28"/>
        <v>0</v>
      </c>
      <c r="BJ3029" s="16" t="s">
        <v>88</v>
      </c>
      <c r="BK3029" s="156">
        <f t="shared" si="29"/>
        <v>0</v>
      </c>
      <c r="BL3029" s="16" t="s">
        <v>396</v>
      </c>
      <c r="BM3029" s="155" t="s">
        <v>4095</v>
      </c>
    </row>
    <row r="3030" spans="2:65" s="1" customFormat="1" ht="24.15" customHeight="1">
      <c r="B3030" s="142"/>
      <c r="C3030" s="179" t="s">
        <v>4096</v>
      </c>
      <c r="D3030" s="201" t="s">
        <v>454</v>
      </c>
      <c r="E3030" s="180" t="s">
        <v>4097</v>
      </c>
      <c r="F3030" s="181" t="s">
        <v>4098</v>
      </c>
      <c r="G3030" s="182" t="s">
        <v>467</v>
      </c>
      <c r="H3030" s="183">
        <v>1</v>
      </c>
      <c r="I3030" s="184"/>
      <c r="J3030" s="185">
        <f t="shared" ref="J3030:J3093" si="30">ROUND(I3030*H3030,2)</f>
        <v>0</v>
      </c>
      <c r="K3030" s="186"/>
      <c r="L3030" s="187"/>
      <c r="M3030" s="188" t="s">
        <v>1</v>
      </c>
      <c r="N3030" s="189" t="s">
        <v>42</v>
      </c>
      <c r="P3030" s="153">
        <f t="shared" ref="P3030:P3093" si="31">O3030*H3030</f>
        <v>0</v>
      </c>
      <c r="Q3030" s="153">
        <v>2.5000000000000001E-2</v>
      </c>
      <c r="R3030" s="153">
        <f t="shared" ref="R3030:R3093" si="32">Q3030*H3030</f>
        <v>2.5000000000000001E-2</v>
      </c>
      <c r="S3030" s="153">
        <v>0</v>
      </c>
      <c r="T3030" s="154">
        <f t="shared" ref="T3030:T3093" si="33">S3030*H3030</f>
        <v>0</v>
      </c>
      <c r="AR3030" s="155" t="s">
        <v>481</v>
      </c>
      <c r="AT3030" s="155" t="s">
        <v>454</v>
      </c>
      <c r="AU3030" s="155" t="s">
        <v>88</v>
      </c>
      <c r="AY3030" s="16" t="s">
        <v>317</v>
      </c>
      <c r="BE3030" s="156">
        <f t="shared" ref="BE3030:BE3093" si="34">IF(N3030="základná",J3030,0)</f>
        <v>0</v>
      </c>
      <c r="BF3030" s="156">
        <f t="shared" ref="BF3030:BF3093" si="35">IF(N3030="znížená",J3030,0)</f>
        <v>0</v>
      </c>
      <c r="BG3030" s="156">
        <f t="shared" ref="BG3030:BG3093" si="36">IF(N3030="zákl. prenesená",J3030,0)</f>
        <v>0</v>
      </c>
      <c r="BH3030" s="156">
        <f t="shared" ref="BH3030:BH3093" si="37">IF(N3030="zníž. prenesená",J3030,0)</f>
        <v>0</v>
      </c>
      <c r="BI3030" s="156">
        <f t="shared" ref="BI3030:BI3093" si="38">IF(N3030="nulová",J3030,0)</f>
        <v>0</v>
      </c>
      <c r="BJ3030" s="16" t="s">
        <v>88</v>
      </c>
      <c r="BK3030" s="156">
        <f t="shared" ref="BK3030:BK3093" si="39">ROUND(I3030*H3030,2)</f>
        <v>0</v>
      </c>
      <c r="BL3030" s="16" t="s">
        <v>396</v>
      </c>
      <c r="BM3030" s="155" t="s">
        <v>4099</v>
      </c>
    </row>
    <row r="3031" spans="2:65" s="1" customFormat="1" ht="24.15" customHeight="1">
      <c r="B3031" s="142"/>
      <c r="C3031" s="179" t="s">
        <v>4100</v>
      </c>
      <c r="D3031" s="201" t="s">
        <v>454</v>
      </c>
      <c r="E3031" s="180" t="s">
        <v>4101</v>
      </c>
      <c r="F3031" s="181" t="s">
        <v>4102</v>
      </c>
      <c r="G3031" s="182" t="s">
        <v>467</v>
      </c>
      <c r="H3031" s="183">
        <v>1</v>
      </c>
      <c r="I3031" s="184"/>
      <c r="J3031" s="185">
        <f t="shared" si="30"/>
        <v>0</v>
      </c>
      <c r="K3031" s="186"/>
      <c r="L3031" s="187"/>
      <c r="M3031" s="188" t="s">
        <v>1</v>
      </c>
      <c r="N3031" s="189" t="s">
        <v>42</v>
      </c>
      <c r="P3031" s="153">
        <f t="shared" si="31"/>
        <v>0</v>
      </c>
      <c r="Q3031" s="153">
        <v>2.5000000000000001E-2</v>
      </c>
      <c r="R3031" s="153">
        <f t="shared" si="32"/>
        <v>2.5000000000000001E-2</v>
      </c>
      <c r="S3031" s="153">
        <v>0</v>
      </c>
      <c r="T3031" s="154">
        <f t="shared" si="33"/>
        <v>0</v>
      </c>
      <c r="AR3031" s="155" t="s">
        <v>481</v>
      </c>
      <c r="AT3031" s="155" t="s">
        <v>454</v>
      </c>
      <c r="AU3031" s="155" t="s">
        <v>88</v>
      </c>
      <c r="AY3031" s="16" t="s">
        <v>317</v>
      </c>
      <c r="BE3031" s="156">
        <f t="shared" si="34"/>
        <v>0</v>
      </c>
      <c r="BF3031" s="156">
        <f t="shared" si="35"/>
        <v>0</v>
      </c>
      <c r="BG3031" s="156">
        <f t="shared" si="36"/>
        <v>0</v>
      </c>
      <c r="BH3031" s="156">
        <f t="shared" si="37"/>
        <v>0</v>
      </c>
      <c r="BI3031" s="156">
        <f t="shared" si="38"/>
        <v>0</v>
      </c>
      <c r="BJ3031" s="16" t="s">
        <v>88</v>
      </c>
      <c r="BK3031" s="156">
        <f t="shared" si="39"/>
        <v>0</v>
      </c>
      <c r="BL3031" s="16" t="s">
        <v>396</v>
      </c>
      <c r="BM3031" s="155" t="s">
        <v>4103</v>
      </c>
    </row>
    <row r="3032" spans="2:65" s="1" customFormat="1" ht="24.15" customHeight="1">
      <c r="B3032" s="142"/>
      <c r="C3032" s="179" t="s">
        <v>4104</v>
      </c>
      <c r="D3032" s="201" t="s">
        <v>454</v>
      </c>
      <c r="E3032" s="180" t="s">
        <v>4105</v>
      </c>
      <c r="F3032" s="181" t="s">
        <v>4106</v>
      </c>
      <c r="G3032" s="182" t="s">
        <v>467</v>
      </c>
      <c r="H3032" s="183">
        <v>1</v>
      </c>
      <c r="I3032" s="184"/>
      <c r="J3032" s="185">
        <f t="shared" si="30"/>
        <v>0</v>
      </c>
      <c r="K3032" s="186"/>
      <c r="L3032" s="187"/>
      <c r="M3032" s="188" t="s">
        <v>1</v>
      </c>
      <c r="N3032" s="189" t="s">
        <v>42</v>
      </c>
      <c r="P3032" s="153">
        <f t="shared" si="31"/>
        <v>0</v>
      </c>
      <c r="Q3032" s="153">
        <v>2.5000000000000001E-2</v>
      </c>
      <c r="R3032" s="153">
        <f t="shared" si="32"/>
        <v>2.5000000000000001E-2</v>
      </c>
      <c r="S3032" s="153">
        <v>0</v>
      </c>
      <c r="T3032" s="154">
        <f t="shared" si="33"/>
        <v>0</v>
      </c>
      <c r="AR3032" s="155" t="s">
        <v>481</v>
      </c>
      <c r="AT3032" s="155" t="s">
        <v>454</v>
      </c>
      <c r="AU3032" s="155" t="s">
        <v>88</v>
      </c>
      <c r="AY3032" s="16" t="s">
        <v>317</v>
      </c>
      <c r="BE3032" s="156">
        <f t="shared" si="34"/>
        <v>0</v>
      </c>
      <c r="BF3032" s="156">
        <f t="shared" si="35"/>
        <v>0</v>
      </c>
      <c r="BG3032" s="156">
        <f t="shared" si="36"/>
        <v>0</v>
      </c>
      <c r="BH3032" s="156">
        <f t="shared" si="37"/>
        <v>0</v>
      </c>
      <c r="BI3032" s="156">
        <f t="shared" si="38"/>
        <v>0</v>
      </c>
      <c r="BJ3032" s="16" t="s">
        <v>88</v>
      </c>
      <c r="BK3032" s="156">
        <f t="shared" si="39"/>
        <v>0</v>
      </c>
      <c r="BL3032" s="16" t="s">
        <v>396</v>
      </c>
      <c r="BM3032" s="155" t="s">
        <v>4107</v>
      </c>
    </row>
    <row r="3033" spans="2:65" s="1" customFormat="1" ht="24.15" customHeight="1">
      <c r="B3033" s="142"/>
      <c r="C3033" s="179" t="s">
        <v>4108</v>
      </c>
      <c r="D3033" s="201" t="s">
        <v>454</v>
      </c>
      <c r="E3033" s="180" t="s">
        <v>4109</v>
      </c>
      <c r="F3033" s="181" t="s">
        <v>4110</v>
      </c>
      <c r="G3033" s="182" t="s">
        <v>467</v>
      </c>
      <c r="H3033" s="183">
        <v>1</v>
      </c>
      <c r="I3033" s="184"/>
      <c r="J3033" s="185">
        <f t="shared" si="30"/>
        <v>0</v>
      </c>
      <c r="K3033" s="186"/>
      <c r="L3033" s="187"/>
      <c r="M3033" s="188" t="s">
        <v>1</v>
      </c>
      <c r="N3033" s="189" t="s">
        <v>42</v>
      </c>
      <c r="P3033" s="153">
        <f t="shared" si="31"/>
        <v>0</v>
      </c>
      <c r="Q3033" s="153">
        <v>2.5000000000000001E-2</v>
      </c>
      <c r="R3033" s="153">
        <f t="shared" si="32"/>
        <v>2.5000000000000001E-2</v>
      </c>
      <c r="S3033" s="153">
        <v>0</v>
      </c>
      <c r="T3033" s="154">
        <f t="shared" si="33"/>
        <v>0</v>
      </c>
      <c r="AR3033" s="155" t="s">
        <v>481</v>
      </c>
      <c r="AT3033" s="155" t="s">
        <v>454</v>
      </c>
      <c r="AU3033" s="155" t="s">
        <v>88</v>
      </c>
      <c r="AY3033" s="16" t="s">
        <v>317</v>
      </c>
      <c r="BE3033" s="156">
        <f t="shared" si="34"/>
        <v>0</v>
      </c>
      <c r="BF3033" s="156">
        <f t="shared" si="35"/>
        <v>0</v>
      </c>
      <c r="BG3033" s="156">
        <f t="shared" si="36"/>
        <v>0</v>
      </c>
      <c r="BH3033" s="156">
        <f t="shared" si="37"/>
        <v>0</v>
      </c>
      <c r="BI3033" s="156">
        <f t="shared" si="38"/>
        <v>0</v>
      </c>
      <c r="BJ3033" s="16" t="s">
        <v>88</v>
      </c>
      <c r="BK3033" s="156">
        <f t="shared" si="39"/>
        <v>0</v>
      </c>
      <c r="BL3033" s="16" t="s">
        <v>396</v>
      </c>
      <c r="BM3033" s="155" t="s">
        <v>4111</v>
      </c>
    </row>
    <row r="3034" spans="2:65" s="1" customFormat="1" ht="24.15" customHeight="1">
      <c r="B3034" s="142"/>
      <c r="C3034" s="179" t="s">
        <v>4112</v>
      </c>
      <c r="D3034" s="201" t="s">
        <v>454</v>
      </c>
      <c r="E3034" s="180" t="s">
        <v>4113</v>
      </c>
      <c r="F3034" s="181" t="s">
        <v>4114</v>
      </c>
      <c r="G3034" s="182" t="s">
        <v>467</v>
      </c>
      <c r="H3034" s="183">
        <v>1</v>
      </c>
      <c r="I3034" s="184"/>
      <c r="J3034" s="185">
        <f t="shared" si="30"/>
        <v>0</v>
      </c>
      <c r="K3034" s="186"/>
      <c r="L3034" s="187"/>
      <c r="M3034" s="188" t="s">
        <v>1</v>
      </c>
      <c r="N3034" s="189" t="s">
        <v>42</v>
      </c>
      <c r="P3034" s="153">
        <f t="shared" si="31"/>
        <v>0</v>
      </c>
      <c r="Q3034" s="153">
        <v>2.5000000000000001E-2</v>
      </c>
      <c r="R3034" s="153">
        <f t="shared" si="32"/>
        <v>2.5000000000000001E-2</v>
      </c>
      <c r="S3034" s="153">
        <v>0</v>
      </c>
      <c r="T3034" s="154">
        <f t="shared" si="33"/>
        <v>0</v>
      </c>
      <c r="AR3034" s="155" t="s">
        <v>481</v>
      </c>
      <c r="AT3034" s="155" t="s">
        <v>454</v>
      </c>
      <c r="AU3034" s="155" t="s">
        <v>88</v>
      </c>
      <c r="AY3034" s="16" t="s">
        <v>317</v>
      </c>
      <c r="BE3034" s="156">
        <f t="shared" si="34"/>
        <v>0</v>
      </c>
      <c r="BF3034" s="156">
        <f t="shared" si="35"/>
        <v>0</v>
      </c>
      <c r="BG3034" s="156">
        <f t="shared" si="36"/>
        <v>0</v>
      </c>
      <c r="BH3034" s="156">
        <f t="shared" si="37"/>
        <v>0</v>
      </c>
      <c r="BI3034" s="156">
        <f t="shared" si="38"/>
        <v>0</v>
      </c>
      <c r="BJ3034" s="16" t="s">
        <v>88</v>
      </c>
      <c r="BK3034" s="156">
        <f t="shared" si="39"/>
        <v>0</v>
      </c>
      <c r="BL3034" s="16" t="s">
        <v>396</v>
      </c>
      <c r="BM3034" s="155" t="s">
        <v>4115</v>
      </c>
    </row>
    <row r="3035" spans="2:65" s="1" customFormat="1" ht="24.15" customHeight="1">
      <c r="B3035" s="142"/>
      <c r="C3035" s="179" t="s">
        <v>4116</v>
      </c>
      <c r="D3035" s="201" t="s">
        <v>454</v>
      </c>
      <c r="E3035" s="180" t="s">
        <v>4117</v>
      </c>
      <c r="F3035" s="181" t="s">
        <v>4118</v>
      </c>
      <c r="G3035" s="182" t="s">
        <v>467</v>
      </c>
      <c r="H3035" s="183">
        <v>1</v>
      </c>
      <c r="I3035" s="184"/>
      <c r="J3035" s="185">
        <f t="shared" si="30"/>
        <v>0</v>
      </c>
      <c r="K3035" s="186"/>
      <c r="L3035" s="187"/>
      <c r="M3035" s="188" t="s">
        <v>1</v>
      </c>
      <c r="N3035" s="189" t="s">
        <v>42</v>
      </c>
      <c r="P3035" s="153">
        <f t="shared" si="31"/>
        <v>0</v>
      </c>
      <c r="Q3035" s="153">
        <v>2.5000000000000001E-2</v>
      </c>
      <c r="R3035" s="153">
        <f t="shared" si="32"/>
        <v>2.5000000000000001E-2</v>
      </c>
      <c r="S3035" s="153">
        <v>0</v>
      </c>
      <c r="T3035" s="154">
        <f t="shared" si="33"/>
        <v>0</v>
      </c>
      <c r="AR3035" s="155" t="s">
        <v>481</v>
      </c>
      <c r="AT3035" s="155" t="s">
        <v>454</v>
      </c>
      <c r="AU3035" s="155" t="s">
        <v>88</v>
      </c>
      <c r="AY3035" s="16" t="s">
        <v>317</v>
      </c>
      <c r="BE3035" s="156">
        <f t="shared" si="34"/>
        <v>0</v>
      </c>
      <c r="BF3035" s="156">
        <f t="shared" si="35"/>
        <v>0</v>
      </c>
      <c r="BG3035" s="156">
        <f t="shared" si="36"/>
        <v>0</v>
      </c>
      <c r="BH3035" s="156">
        <f t="shared" si="37"/>
        <v>0</v>
      </c>
      <c r="BI3035" s="156">
        <f t="shared" si="38"/>
        <v>0</v>
      </c>
      <c r="BJ3035" s="16" t="s">
        <v>88</v>
      </c>
      <c r="BK3035" s="156">
        <f t="shared" si="39"/>
        <v>0</v>
      </c>
      <c r="BL3035" s="16" t="s">
        <v>396</v>
      </c>
      <c r="BM3035" s="155" t="s">
        <v>4119</v>
      </c>
    </row>
    <row r="3036" spans="2:65" s="1" customFormat="1" ht="24.15" customHeight="1">
      <c r="B3036" s="142"/>
      <c r="C3036" s="179" t="s">
        <v>4120</v>
      </c>
      <c r="D3036" s="201" t="s">
        <v>454</v>
      </c>
      <c r="E3036" s="180" t="s">
        <v>4121</v>
      </c>
      <c r="F3036" s="181" t="s">
        <v>4122</v>
      </c>
      <c r="G3036" s="182" t="s">
        <v>467</v>
      </c>
      <c r="H3036" s="183">
        <v>1</v>
      </c>
      <c r="I3036" s="184"/>
      <c r="J3036" s="185">
        <f t="shared" si="30"/>
        <v>0</v>
      </c>
      <c r="K3036" s="186"/>
      <c r="L3036" s="187"/>
      <c r="M3036" s="188" t="s">
        <v>1</v>
      </c>
      <c r="N3036" s="189" t="s">
        <v>42</v>
      </c>
      <c r="P3036" s="153">
        <f t="shared" si="31"/>
        <v>0</v>
      </c>
      <c r="Q3036" s="153">
        <v>2.5000000000000001E-2</v>
      </c>
      <c r="R3036" s="153">
        <f t="shared" si="32"/>
        <v>2.5000000000000001E-2</v>
      </c>
      <c r="S3036" s="153">
        <v>0</v>
      </c>
      <c r="T3036" s="154">
        <f t="shared" si="33"/>
        <v>0</v>
      </c>
      <c r="AR3036" s="155" t="s">
        <v>481</v>
      </c>
      <c r="AT3036" s="155" t="s">
        <v>454</v>
      </c>
      <c r="AU3036" s="155" t="s">
        <v>88</v>
      </c>
      <c r="AY3036" s="16" t="s">
        <v>317</v>
      </c>
      <c r="BE3036" s="156">
        <f t="shared" si="34"/>
        <v>0</v>
      </c>
      <c r="BF3036" s="156">
        <f t="shared" si="35"/>
        <v>0</v>
      </c>
      <c r="BG3036" s="156">
        <f t="shared" si="36"/>
        <v>0</v>
      </c>
      <c r="BH3036" s="156">
        <f t="shared" si="37"/>
        <v>0</v>
      </c>
      <c r="BI3036" s="156">
        <f t="shared" si="38"/>
        <v>0</v>
      </c>
      <c r="BJ3036" s="16" t="s">
        <v>88</v>
      </c>
      <c r="BK3036" s="156">
        <f t="shared" si="39"/>
        <v>0</v>
      </c>
      <c r="BL3036" s="16" t="s">
        <v>396</v>
      </c>
      <c r="BM3036" s="155" t="s">
        <v>4123</v>
      </c>
    </row>
    <row r="3037" spans="2:65" s="1" customFormat="1" ht="24.15" customHeight="1">
      <c r="B3037" s="142"/>
      <c r="C3037" s="179" t="s">
        <v>4124</v>
      </c>
      <c r="D3037" s="201" t="s">
        <v>454</v>
      </c>
      <c r="E3037" s="180" t="s">
        <v>4125</v>
      </c>
      <c r="F3037" s="181" t="s">
        <v>4126</v>
      </c>
      <c r="G3037" s="182" t="s">
        <v>467</v>
      </c>
      <c r="H3037" s="183">
        <v>1</v>
      </c>
      <c r="I3037" s="184"/>
      <c r="J3037" s="185">
        <f t="shared" si="30"/>
        <v>0</v>
      </c>
      <c r="K3037" s="186"/>
      <c r="L3037" s="187"/>
      <c r="M3037" s="188" t="s">
        <v>1</v>
      </c>
      <c r="N3037" s="189" t="s">
        <v>42</v>
      </c>
      <c r="P3037" s="153">
        <f t="shared" si="31"/>
        <v>0</v>
      </c>
      <c r="Q3037" s="153">
        <v>2.5000000000000001E-2</v>
      </c>
      <c r="R3037" s="153">
        <f t="shared" si="32"/>
        <v>2.5000000000000001E-2</v>
      </c>
      <c r="S3037" s="153">
        <v>0</v>
      </c>
      <c r="T3037" s="154">
        <f t="shared" si="33"/>
        <v>0</v>
      </c>
      <c r="AR3037" s="155" t="s">
        <v>481</v>
      </c>
      <c r="AT3037" s="155" t="s">
        <v>454</v>
      </c>
      <c r="AU3037" s="155" t="s">
        <v>88</v>
      </c>
      <c r="AY3037" s="16" t="s">
        <v>317</v>
      </c>
      <c r="BE3037" s="156">
        <f t="shared" si="34"/>
        <v>0</v>
      </c>
      <c r="BF3037" s="156">
        <f t="shared" si="35"/>
        <v>0</v>
      </c>
      <c r="BG3037" s="156">
        <f t="shared" si="36"/>
        <v>0</v>
      </c>
      <c r="BH3037" s="156">
        <f t="shared" si="37"/>
        <v>0</v>
      </c>
      <c r="BI3037" s="156">
        <f t="shared" si="38"/>
        <v>0</v>
      </c>
      <c r="BJ3037" s="16" t="s">
        <v>88</v>
      </c>
      <c r="BK3037" s="156">
        <f t="shared" si="39"/>
        <v>0</v>
      </c>
      <c r="BL3037" s="16" t="s">
        <v>396</v>
      </c>
      <c r="BM3037" s="155" t="s">
        <v>4127</v>
      </c>
    </row>
    <row r="3038" spans="2:65" s="1" customFormat="1" ht="24.15" customHeight="1">
      <c r="B3038" s="142"/>
      <c r="C3038" s="179" t="s">
        <v>4128</v>
      </c>
      <c r="D3038" s="201" t="s">
        <v>454</v>
      </c>
      <c r="E3038" s="180" t="s">
        <v>4129</v>
      </c>
      <c r="F3038" s="181" t="s">
        <v>4130</v>
      </c>
      <c r="G3038" s="182" t="s">
        <v>467</v>
      </c>
      <c r="H3038" s="183">
        <v>1</v>
      </c>
      <c r="I3038" s="184"/>
      <c r="J3038" s="185">
        <f t="shared" si="30"/>
        <v>0</v>
      </c>
      <c r="K3038" s="186"/>
      <c r="L3038" s="187"/>
      <c r="M3038" s="188" t="s">
        <v>1</v>
      </c>
      <c r="N3038" s="189" t="s">
        <v>42</v>
      </c>
      <c r="P3038" s="153">
        <f t="shared" si="31"/>
        <v>0</v>
      </c>
      <c r="Q3038" s="153">
        <v>2.5000000000000001E-2</v>
      </c>
      <c r="R3038" s="153">
        <f t="shared" si="32"/>
        <v>2.5000000000000001E-2</v>
      </c>
      <c r="S3038" s="153">
        <v>0</v>
      </c>
      <c r="T3038" s="154">
        <f t="shared" si="33"/>
        <v>0</v>
      </c>
      <c r="AR3038" s="155" t="s">
        <v>481</v>
      </c>
      <c r="AT3038" s="155" t="s">
        <v>454</v>
      </c>
      <c r="AU3038" s="155" t="s">
        <v>88</v>
      </c>
      <c r="AY3038" s="16" t="s">
        <v>317</v>
      </c>
      <c r="BE3038" s="156">
        <f t="shared" si="34"/>
        <v>0</v>
      </c>
      <c r="BF3038" s="156">
        <f t="shared" si="35"/>
        <v>0</v>
      </c>
      <c r="BG3038" s="156">
        <f t="shared" si="36"/>
        <v>0</v>
      </c>
      <c r="BH3038" s="156">
        <f t="shared" si="37"/>
        <v>0</v>
      </c>
      <c r="BI3038" s="156">
        <f t="shared" si="38"/>
        <v>0</v>
      </c>
      <c r="BJ3038" s="16" t="s">
        <v>88</v>
      </c>
      <c r="BK3038" s="156">
        <f t="shared" si="39"/>
        <v>0</v>
      </c>
      <c r="BL3038" s="16" t="s">
        <v>396</v>
      </c>
      <c r="BM3038" s="155" t="s">
        <v>4131</v>
      </c>
    </row>
    <row r="3039" spans="2:65" s="1" customFormat="1" ht="24.15" customHeight="1">
      <c r="B3039" s="142"/>
      <c r="C3039" s="179" t="s">
        <v>4132</v>
      </c>
      <c r="D3039" s="201" t="s">
        <v>454</v>
      </c>
      <c r="E3039" s="180" t="s">
        <v>4133</v>
      </c>
      <c r="F3039" s="181" t="s">
        <v>4134</v>
      </c>
      <c r="G3039" s="182" t="s">
        <v>467</v>
      </c>
      <c r="H3039" s="183">
        <v>1</v>
      </c>
      <c r="I3039" s="184"/>
      <c r="J3039" s="185">
        <f t="shared" si="30"/>
        <v>0</v>
      </c>
      <c r="K3039" s="186"/>
      <c r="L3039" s="187"/>
      <c r="M3039" s="188" t="s">
        <v>1</v>
      </c>
      <c r="N3039" s="189" t="s">
        <v>42</v>
      </c>
      <c r="P3039" s="153">
        <f t="shared" si="31"/>
        <v>0</v>
      </c>
      <c r="Q3039" s="153">
        <v>2.5000000000000001E-2</v>
      </c>
      <c r="R3039" s="153">
        <f t="shared" si="32"/>
        <v>2.5000000000000001E-2</v>
      </c>
      <c r="S3039" s="153">
        <v>0</v>
      </c>
      <c r="T3039" s="154">
        <f t="shared" si="33"/>
        <v>0</v>
      </c>
      <c r="AR3039" s="155" t="s">
        <v>481</v>
      </c>
      <c r="AT3039" s="155" t="s">
        <v>454</v>
      </c>
      <c r="AU3039" s="155" t="s">
        <v>88</v>
      </c>
      <c r="AY3039" s="16" t="s">
        <v>317</v>
      </c>
      <c r="BE3039" s="156">
        <f t="shared" si="34"/>
        <v>0</v>
      </c>
      <c r="BF3039" s="156">
        <f t="shared" si="35"/>
        <v>0</v>
      </c>
      <c r="BG3039" s="156">
        <f t="shared" si="36"/>
        <v>0</v>
      </c>
      <c r="BH3039" s="156">
        <f t="shared" si="37"/>
        <v>0</v>
      </c>
      <c r="BI3039" s="156">
        <f t="shared" si="38"/>
        <v>0</v>
      </c>
      <c r="BJ3039" s="16" t="s">
        <v>88</v>
      </c>
      <c r="BK3039" s="156">
        <f t="shared" si="39"/>
        <v>0</v>
      </c>
      <c r="BL3039" s="16" t="s">
        <v>396</v>
      </c>
      <c r="BM3039" s="155" t="s">
        <v>4135</v>
      </c>
    </row>
    <row r="3040" spans="2:65" s="1" customFormat="1" ht="24.15" customHeight="1">
      <c r="B3040" s="142"/>
      <c r="C3040" s="179" t="s">
        <v>4136</v>
      </c>
      <c r="D3040" s="201" t="s">
        <v>454</v>
      </c>
      <c r="E3040" s="180" t="s">
        <v>4137</v>
      </c>
      <c r="F3040" s="181" t="s">
        <v>4138</v>
      </c>
      <c r="G3040" s="182" t="s">
        <v>467</v>
      </c>
      <c r="H3040" s="183">
        <v>1</v>
      </c>
      <c r="I3040" s="184"/>
      <c r="J3040" s="185">
        <f t="shared" si="30"/>
        <v>0</v>
      </c>
      <c r="K3040" s="186"/>
      <c r="L3040" s="187"/>
      <c r="M3040" s="188" t="s">
        <v>1</v>
      </c>
      <c r="N3040" s="189" t="s">
        <v>42</v>
      </c>
      <c r="P3040" s="153">
        <f t="shared" si="31"/>
        <v>0</v>
      </c>
      <c r="Q3040" s="153">
        <v>2.5000000000000001E-2</v>
      </c>
      <c r="R3040" s="153">
        <f t="shared" si="32"/>
        <v>2.5000000000000001E-2</v>
      </c>
      <c r="S3040" s="153">
        <v>0</v>
      </c>
      <c r="T3040" s="154">
        <f t="shared" si="33"/>
        <v>0</v>
      </c>
      <c r="AR3040" s="155" t="s">
        <v>481</v>
      </c>
      <c r="AT3040" s="155" t="s">
        <v>454</v>
      </c>
      <c r="AU3040" s="155" t="s">
        <v>88</v>
      </c>
      <c r="AY3040" s="16" t="s">
        <v>317</v>
      </c>
      <c r="BE3040" s="156">
        <f t="shared" si="34"/>
        <v>0</v>
      </c>
      <c r="BF3040" s="156">
        <f t="shared" si="35"/>
        <v>0</v>
      </c>
      <c r="BG3040" s="156">
        <f t="shared" si="36"/>
        <v>0</v>
      </c>
      <c r="BH3040" s="156">
        <f t="shared" si="37"/>
        <v>0</v>
      </c>
      <c r="BI3040" s="156">
        <f t="shared" si="38"/>
        <v>0</v>
      </c>
      <c r="BJ3040" s="16" t="s">
        <v>88</v>
      </c>
      <c r="BK3040" s="156">
        <f t="shared" si="39"/>
        <v>0</v>
      </c>
      <c r="BL3040" s="16" t="s">
        <v>396</v>
      </c>
      <c r="BM3040" s="155" t="s">
        <v>4139</v>
      </c>
    </row>
    <row r="3041" spans="2:65" s="1" customFormat="1" ht="24.15" customHeight="1">
      <c r="B3041" s="142"/>
      <c r="C3041" s="179" t="s">
        <v>4140</v>
      </c>
      <c r="D3041" s="201" t="s">
        <v>454</v>
      </c>
      <c r="E3041" s="180" t="s">
        <v>4141</v>
      </c>
      <c r="F3041" s="181" t="s">
        <v>4142</v>
      </c>
      <c r="G3041" s="182" t="s">
        <v>467</v>
      </c>
      <c r="H3041" s="183">
        <v>1</v>
      </c>
      <c r="I3041" s="184"/>
      <c r="J3041" s="185">
        <f t="shared" si="30"/>
        <v>0</v>
      </c>
      <c r="K3041" s="186"/>
      <c r="L3041" s="187"/>
      <c r="M3041" s="188" t="s">
        <v>1</v>
      </c>
      <c r="N3041" s="189" t="s">
        <v>42</v>
      </c>
      <c r="P3041" s="153">
        <f t="shared" si="31"/>
        <v>0</v>
      </c>
      <c r="Q3041" s="153">
        <v>2.5000000000000001E-2</v>
      </c>
      <c r="R3041" s="153">
        <f t="shared" si="32"/>
        <v>2.5000000000000001E-2</v>
      </c>
      <c r="S3041" s="153">
        <v>0</v>
      </c>
      <c r="T3041" s="154">
        <f t="shared" si="33"/>
        <v>0</v>
      </c>
      <c r="AR3041" s="155" t="s">
        <v>481</v>
      </c>
      <c r="AT3041" s="155" t="s">
        <v>454</v>
      </c>
      <c r="AU3041" s="155" t="s">
        <v>88</v>
      </c>
      <c r="AY3041" s="16" t="s">
        <v>317</v>
      </c>
      <c r="BE3041" s="156">
        <f t="shared" si="34"/>
        <v>0</v>
      </c>
      <c r="BF3041" s="156">
        <f t="shared" si="35"/>
        <v>0</v>
      </c>
      <c r="BG3041" s="156">
        <f t="shared" si="36"/>
        <v>0</v>
      </c>
      <c r="BH3041" s="156">
        <f t="shared" si="37"/>
        <v>0</v>
      </c>
      <c r="BI3041" s="156">
        <f t="shared" si="38"/>
        <v>0</v>
      </c>
      <c r="BJ3041" s="16" t="s">
        <v>88</v>
      </c>
      <c r="BK3041" s="156">
        <f t="shared" si="39"/>
        <v>0</v>
      </c>
      <c r="BL3041" s="16" t="s">
        <v>396</v>
      </c>
      <c r="BM3041" s="155" t="s">
        <v>4143</v>
      </c>
    </row>
    <row r="3042" spans="2:65" s="1" customFormat="1" ht="24.15" customHeight="1">
      <c r="B3042" s="142"/>
      <c r="C3042" s="179" t="s">
        <v>4144</v>
      </c>
      <c r="D3042" s="201" t="s">
        <v>454</v>
      </c>
      <c r="E3042" s="180" t="s">
        <v>4145</v>
      </c>
      <c r="F3042" s="181" t="s">
        <v>4146</v>
      </c>
      <c r="G3042" s="182" t="s">
        <v>467</v>
      </c>
      <c r="H3042" s="183">
        <v>1</v>
      </c>
      <c r="I3042" s="184"/>
      <c r="J3042" s="185">
        <f t="shared" si="30"/>
        <v>0</v>
      </c>
      <c r="K3042" s="186"/>
      <c r="L3042" s="187"/>
      <c r="M3042" s="188" t="s">
        <v>1</v>
      </c>
      <c r="N3042" s="189" t="s">
        <v>42</v>
      </c>
      <c r="P3042" s="153">
        <f t="shared" si="31"/>
        <v>0</v>
      </c>
      <c r="Q3042" s="153">
        <v>2.5000000000000001E-2</v>
      </c>
      <c r="R3042" s="153">
        <f t="shared" si="32"/>
        <v>2.5000000000000001E-2</v>
      </c>
      <c r="S3042" s="153">
        <v>0</v>
      </c>
      <c r="T3042" s="154">
        <f t="shared" si="33"/>
        <v>0</v>
      </c>
      <c r="AR3042" s="155" t="s">
        <v>481</v>
      </c>
      <c r="AT3042" s="155" t="s">
        <v>454</v>
      </c>
      <c r="AU3042" s="155" t="s">
        <v>88</v>
      </c>
      <c r="AY3042" s="16" t="s">
        <v>317</v>
      </c>
      <c r="BE3042" s="156">
        <f t="shared" si="34"/>
        <v>0</v>
      </c>
      <c r="BF3042" s="156">
        <f t="shared" si="35"/>
        <v>0</v>
      </c>
      <c r="BG3042" s="156">
        <f t="shared" si="36"/>
        <v>0</v>
      </c>
      <c r="BH3042" s="156">
        <f t="shared" si="37"/>
        <v>0</v>
      </c>
      <c r="BI3042" s="156">
        <f t="shared" si="38"/>
        <v>0</v>
      </c>
      <c r="BJ3042" s="16" t="s">
        <v>88</v>
      </c>
      <c r="BK3042" s="156">
        <f t="shared" si="39"/>
        <v>0</v>
      </c>
      <c r="BL3042" s="16" t="s">
        <v>396</v>
      </c>
      <c r="BM3042" s="155" t="s">
        <v>4147</v>
      </c>
    </row>
    <row r="3043" spans="2:65" s="1" customFormat="1" ht="24.15" customHeight="1">
      <c r="B3043" s="142"/>
      <c r="C3043" s="179" t="s">
        <v>4148</v>
      </c>
      <c r="D3043" s="201" t="s">
        <v>454</v>
      </c>
      <c r="E3043" s="180" t="s">
        <v>4149</v>
      </c>
      <c r="F3043" s="181" t="s">
        <v>4150</v>
      </c>
      <c r="G3043" s="182" t="s">
        <v>467</v>
      </c>
      <c r="H3043" s="183">
        <v>1</v>
      </c>
      <c r="I3043" s="184"/>
      <c r="J3043" s="185">
        <f t="shared" si="30"/>
        <v>0</v>
      </c>
      <c r="K3043" s="186"/>
      <c r="L3043" s="187"/>
      <c r="M3043" s="188" t="s">
        <v>1</v>
      </c>
      <c r="N3043" s="189" t="s">
        <v>42</v>
      </c>
      <c r="P3043" s="153">
        <f t="shared" si="31"/>
        <v>0</v>
      </c>
      <c r="Q3043" s="153">
        <v>2.5000000000000001E-2</v>
      </c>
      <c r="R3043" s="153">
        <f t="shared" si="32"/>
        <v>2.5000000000000001E-2</v>
      </c>
      <c r="S3043" s="153">
        <v>0</v>
      </c>
      <c r="T3043" s="154">
        <f t="shared" si="33"/>
        <v>0</v>
      </c>
      <c r="AR3043" s="155" t="s">
        <v>481</v>
      </c>
      <c r="AT3043" s="155" t="s">
        <v>454</v>
      </c>
      <c r="AU3043" s="155" t="s">
        <v>88</v>
      </c>
      <c r="AY3043" s="16" t="s">
        <v>317</v>
      </c>
      <c r="BE3043" s="156">
        <f t="shared" si="34"/>
        <v>0</v>
      </c>
      <c r="BF3043" s="156">
        <f t="shared" si="35"/>
        <v>0</v>
      </c>
      <c r="BG3043" s="156">
        <f t="shared" si="36"/>
        <v>0</v>
      </c>
      <c r="BH3043" s="156">
        <f t="shared" si="37"/>
        <v>0</v>
      </c>
      <c r="BI3043" s="156">
        <f t="shared" si="38"/>
        <v>0</v>
      </c>
      <c r="BJ3043" s="16" t="s">
        <v>88</v>
      </c>
      <c r="BK3043" s="156">
        <f t="shared" si="39"/>
        <v>0</v>
      </c>
      <c r="BL3043" s="16" t="s">
        <v>396</v>
      </c>
      <c r="BM3043" s="155" t="s">
        <v>4151</v>
      </c>
    </row>
    <row r="3044" spans="2:65" s="1" customFormat="1" ht="24.15" customHeight="1">
      <c r="B3044" s="142"/>
      <c r="C3044" s="179" t="s">
        <v>4152</v>
      </c>
      <c r="D3044" s="201" t="s">
        <v>454</v>
      </c>
      <c r="E3044" s="180" t="s">
        <v>4153</v>
      </c>
      <c r="F3044" s="181" t="s">
        <v>4154</v>
      </c>
      <c r="G3044" s="182" t="s">
        <v>467</v>
      </c>
      <c r="H3044" s="183">
        <v>1</v>
      </c>
      <c r="I3044" s="184"/>
      <c r="J3044" s="185">
        <f t="shared" si="30"/>
        <v>0</v>
      </c>
      <c r="K3044" s="186"/>
      <c r="L3044" s="187"/>
      <c r="M3044" s="188" t="s">
        <v>1</v>
      </c>
      <c r="N3044" s="189" t="s">
        <v>42</v>
      </c>
      <c r="P3044" s="153">
        <f t="shared" si="31"/>
        <v>0</v>
      </c>
      <c r="Q3044" s="153">
        <v>2.5000000000000001E-2</v>
      </c>
      <c r="R3044" s="153">
        <f t="shared" si="32"/>
        <v>2.5000000000000001E-2</v>
      </c>
      <c r="S3044" s="153">
        <v>0</v>
      </c>
      <c r="T3044" s="154">
        <f t="shared" si="33"/>
        <v>0</v>
      </c>
      <c r="AR3044" s="155" t="s">
        <v>481</v>
      </c>
      <c r="AT3044" s="155" t="s">
        <v>454</v>
      </c>
      <c r="AU3044" s="155" t="s">
        <v>88</v>
      </c>
      <c r="AY3044" s="16" t="s">
        <v>317</v>
      </c>
      <c r="BE3044" s="156">
        <f t="shared" si="34"/>
        <v>0</v>
      </c>
      <c r="BF3044" s="156">
        <f t="shared" si="35"/>
        <v>0</v>
      </c>
      <c r="BG3044" s="156">
        <f t="shared" si="36"/>
        <v>0</v>
      </c>
      <c r="BH3044" s="156">
        <f t="shared" si="37"/>
        <v>0</v>
      </c>
      <c r="BI3044" s="156">
        <f t="shared" si="38"/>
        <v>0</v>
      </c>
      <c r="BJ3044" s="16" t="s">
        <v>88</v>
      </c>
      <c r="BK3044" s="156">
        <f t="shared" si="39"/>
        <v>0</v>
      </c>
      <c r="BL3044" s="16" t="s">
        <v>396</v>
      </c>
      <c r="BM3044" s="155" t="s">
        <v>4155</v>
      </c>
    </row>
    <row r="3045" spans="2:65" s="1" customFormat="1" ht="24.15" customHeight="1">
      <c r="B3045" s="142"/>
      <c r="C3045" s="179" t="s">
        <v>4156</v>
      </c>
      <c r="D3045" s="201" t="s">
        <v>454</v>
      </c>
      <c r="E3045" s="180" t="s">
        <v>4157</v>
      </c>
      <c r="F3045" s="181" t="s">
        <v>4158</v>
      </c>
      <c r="G3045" s="182" t="s">
        <v>467</v>
      </c>
      <c r="H3045" s="183">
        <v>1</v>
      </c>
      <c r="I3045" s="184"/>
      <c r="J3045" s="185">
        <f t="shared" si="30"/>
        <v>0</v>
      </c>
      <c r="K3045" s="186"/>
      <c r="L3045" s="187"/>
      <c r="M3045" s="188" t="s">
        <v>1</v>
      </c>
      <c r="N3045" s="189" t="s">
        <v>42</v>
      </c>
      <c r="P3045" s="153">
        <f t="shared" si="31"/>
        <v>0</v>
      </c>
      <c r="Q3045" s="153">
        <v>2.5000000000000001E-2</v>
      </c>
      <c r="R3045" s="153">
        <f t="shared" si="32"/>
        <v>2.5000000000000001E-2</v>
      </c>
      <c r="S3045" s="153">
        <v>0</v>
      </c>
      <c r="T3045" s="154">
        <f t="shared" si="33"/>
        <v>0</v>
      </c>
      <c r="AR3045" s="155" t="s">
        <v>481</v>
      </c>
      <c r="AT3045" s="155" t="s">
        <v>454</v>
      </c>
      <c r="AU3045" s="155" t="s">
        <v>88</v>
      </c>
      <c r="AY3045" s="16" t="s">
        <v>317</v>
      </c>
      <c r="BE3045" s="156">
        <f t="shared" si="34"/>
        <v>0</v>
      </c>
      <c r="BF3045" s="156">
        <f t="shared" si="35"/>
        <v>0</v>
      </c>
      <c r="BG3045" s="156">
        <f t="shared" si="36"/>
        <v>0</v>
      </c>
      <c r="BH3045" s="156">
        <f t="shared" si="37"/>
        <v>0</v>
      </c>
      <c r="BI3045" s="156">
        <f t="shared" si="38"/>
        <v>0</v>
      </c>
      <c r="BJ3045" s="16" t="s">
        <v>88</v>
      </c>
      <c r="BK3045" s="156">
        <f t="shared" si="39"/>
        <v>0</v>
      </c>
      <c r="BL3045" s="16" t="s">
        <v>396</v>
      </c>
      <c r="BM3045" s="155" t="s">
        <v>4159</v>
      </c>
    </row>
    <row r="3046" spans="2:65" s="1" customFormat="1" ht="24.15" customHeight="1">
      <c r="B3046" s="142"/>
      <c r="C3046" s="179" t="s">
        <v>4160</v>
      </c>
      <c r="D3046" s="201" t="s">
        <v>454</v>
      </c>
      <c r="E3046" s="180" t="s">
        <v>4161</v>
      </c>
      <c r="F3046" s="181" t="s">
        <v>4162</v>
      </c>
      <c r="G3046" s="182" t="s">
        <v>467</v>
      </c>
      <c r="H3046" s="183">
        <v>1</v>
      </c>
      <c r="I3046" s="184"/>
      <c r="J3046" s="185">
        <f t="shared" si="30"/>
        <v>0</v>
      </c>
      <c r="K3046" s="186"/>
      <c r="L3046" s="187"/>
      <c r="M3046" s="188" t="s">
        <v>1</v>
      </c>
      <c r="N3046" s="189" t="s">
        <v>42</v>
      </c>
      <c r="P3046" s="153">
        <f t="shared" si="31"/>
        <v>0</v>
      </c>
      <c r="Q3046" s="153">
        <v>2.5000000000000001E-2</v>
      </c>
      <c r="R3046" s="153">
        <f t="shared" si="32"/>
        <v>2.5000000000000001E-2</v>
      </c>
      <c r="S3046" s="153">
        <v>0</v>
      </c>
      <c r="T3046" s="154">
        <f t="shared" si="33"/>
        <v>0</v>
      </c>
      <c r="AR3046" s="155" t="s">
        <v>481</v>
      </c>
      <c r="AT3046" s="155" t="s">
        <v>454</v>
      </c>
      <c r="AU3046" s="155" t="s">
        <v>88</v>
      </c>
      <c r="AY3046" s="16" t="s">
        <v>317</v>
      </c>
      <c r="BE3046" s="156">
        <f t="shared" si="34"/>
        <v>0</v>
      </c>
      <c r="BF3046" s="156">
        <f t="shared" si="35"/>
        <v>0</v>
      </c>
      <c r="BG3046" s="156">
        <f t="shared" si="36"/>
        <v>0</v>
      </c>
      <c r="BH3046" s="156">
        <f t="shared" si="37"/>
        <v>0</v>
      </c>
      <c r="BI3046" s="156">
        <f t="shared" si="38"/>
        <v>0</v>
      </c>
      <c r="BJ3046" s="16" t="s">
        <v>88</v>
      </c>
      <c r="BK3046" s="156">
        <f t="shared" si="39"/>
        <v>0</v>
      </c>
      <c r="BL3046" s="16" t="s">
        <v>396</v>
      </c>
      <c r="BM3046" s="155" t="s">
        <v>4163</v>
      </c>
    </row>
    <row r="3047" spans="2:65" s="1" customFormat="1" ht="24.15" customHeight="1">
      <c r="B3047" s="142"/>
      <c r="C3047" s="179" t="s">
        <v>4164</v>
      </c>
      <c r="D3047" s="201" t="s">
        <v>454</v>
      </c>
      <c r="E3047" s="180" t="s">
        <v>4165</v>
      </c>
      <c r="F3047" s="181" t="s">
        <v>4166</v>
      </c>
      <c r="G3047" s="182" t="s">
        <v>467</v>
      </c>
      <c r="H3047" s="183">
        <v>1</v>
      </c>
      <c r="I3047" s="184"/>
      <c r="J3047" s="185">
        <f t="shared" si="30"/>
        <v>0</v>
      </c>
      <c r="K3047" s="186"/>
      <c r="L3047" s="187"/>
      <c r="M3047" s="188" t="s">
        <v>1</v>
      </c>
      <c r="N3047" s="189" t="s">
        <v>42</v>
      </c>
      <c r="P3047" s="153">
        <f t="shared" si="31"/>
        <v>0</v>
      </c>
      <c r="Q3047" s="153">
        <v>2.5000000000000001E-2</v>
      </c>
      <c r="R3047" s="153">
        <f t="shared" si="32"/>
        <v>2.5000000000000001E-2</v>
      </c>
      <c r="S3047" s="153">
        <v>0</v>
      </c>
      <c r="T3047" s="154">
        <f t="shared" si="33"/>
        <v>0</v>
      </c>
      <c r="AR3047" s="155" t="s">
        <v>481</v>
      </c>
      <c r="AT3047" s="155" t="s">
        <v>454</v>
      </c>
      <c r="AU3047" s="155" t="s">
        <v>88</v>
      </c>
      <c r="AY3047" s="16" t="s">
        <v>317</v>
      </c>
      <c r="BE3047" s="156">
        <f t="shared" si="34"/>
        <v>0</v>
      </c>
      <c r="BF3047" s="156">
        <f t="shared" si="35"/>
        <v>0</v>
      </c>
      <c r="BG3047" s="156">
        <f t="shared" si="36"/>
        <v>0</v>
      </c>
      <c r="BH3047" s="156">
        <f t="shared" si="37"/>
        <v>0</v>
      </c>
      <c r="BI3047" s="156">
        <f t="shared" si="38"/>
        <v>0</v>
      </c>
      <c r="BJ3047" s="16" t="s">
        <v>88</v>
      </c>
      <c r="BK3047" s="156">
        <f t="shared" si="39"/>
        <v>0</v>
      </c>
      <c r="BL3047" s="16" t="s">
        <v>396</v>
      </c>
      <c r="BM3047" s="155" t="s">
        <v>4167</v>
      </c>
    </row>
    <row r="3048" spans="2:65" s="1" customFormat="1" ht="24.15" customHeight="1">
      <c r="B3048" s="142"/>
      <c r="C3048" s="179" t="s">
        <v>4168</v>
      </c>
      <c r="D3048" s="201" t="s">
        <v>454</v>
      </c>
      <c r="E3048" s="180" t="s">
        <v>4169</v>
      </c>
      <c r="F3048" s="181" t="s">
        <v>4170</v>
      </c>
      <c r="G3048" s="182" t="s">
        <v>467</v>
      </c>
      <c r="H3048" s="183">
        <v>1</v>
      </c>
      <c r="I3048" s="184"/>
      <c r="J3048" s="185">
        <f t="shared" si="30"/>
        <v>0</v>
      </c>
      <c r="K3048" s="186"/>
      <c r="L3048" s="187"/>
      <c r="M3048" s="188" t="s">
        <v>1</v>
      </c>
      <c r="N3048" s="189" t="s">
        <v>42</v>
      </c>
      <c r="P3048" s="153">
        <f t="shared" si="31"/>
        <v>0</v>
      </c>
      <c r="Q3048" s="153">
        <v>2.5000000000000001E-2</v>
      </c>
      <c r="R3048" s="153">
        <f t="shared" si="32"/>
        <v>2.5000000000000001E-2</v>
      </c>
      <c r="S3048" s="153">
        <v>0</v>
      </c>
      <c r="T3048" s="154">
        <f t="shared" si="33"/>
        <v>0</v>
      </c>
      <c r="AR3048" s="155" t="s">
        <v>481</v>
      </c>
      <c r="AT3048" s="155" t="s">
        <v>454</v>
      </c>
      <c r="AU3048" s="155" t="s">
        <v>88</v>
      </c>
      <c r="AY3048" s="16" t="s">
        <v>317</v>
      </c>
      <c r="BE3048" s="156">
        <f t="shared" si="34"/>
        <v>0</v>
      </c>
      <c r="BF3048" s="156">
        <f t="shared" si="35"/>
        <v>0</v>
      </c>
      <c r="BG3048" s="156">
        <f t="shared" si="36"/>
        <v>0</v>
      </c>
      <c r="BH3048" s="156">
        <f t="shared" si="37"/>
        <v>0</v>
      </c>
      <c r="BI3048" s="156">
        <f t="shared" si="38"/>
        <v>0</v>
      </c>
      <c r="BJ3048" s="16" t="s">
        <v>88</v>
      </c>
      <c r="BK3048" s="156">
        <f t="shared" si="39"/>
        <v>0</v>
      </c>
      <c r="BL3048" s="16" t="s">
        <v>396</v>
      </c>
      <c r="BM3048" s="155" t="s">
        <v>4171</v>
      </c>
    </row>
    <row r="3049" spans="2:65" s="1" customFormat="1" ht="24.15" customHeight="1">
      <c r="B3049" s="142"/>
      <c r="C3049" s="179" t="s">
        <v>4172</v>
      </c>
      <c r="D3049" s="201" t="s">
        <v>454</v>
      </c>
      <c r="E3049" s="180" t="s">
        <v>4173</v>
      </c>
      <c r="F3049" s="181" t="s">
        <v>4174</v>
      </c>
      <c r="G3049" s="182" t="s">
        <v>467</v>
      </c>
      <c r="H3049" s="183">
        <v>1</v>
      </c>
      <c r="I3049" s="184"/>
      <c r="J3049" s="185">
        <f t="shared" si="30"/>
        <v>0</v>
      </c>
      <c r="K3049" s="186"/>
      <c r="L3049" s="187"/>
      <c r="M3049" s="188" t="s">
        <v>1</v>
      </c>
      <c r="N3049" s="189" t="s">
        <v>42</v>
      </c>
      <c r="P3049" s="153">
        <f t="shared" si="31"/>
        <v>0</v>
      </c>
      <c r="Q3049" s="153">
        <v>2.5000000000000001E-2</v>
      </c>
      <c r="R3049" s="153">
        <f t="shared" si="32"/>
        <v>2.5000000000000001E-2</v>
      </c>
      <c r="S3049" s="153">
        <v>0</v>
      </c>
      <c r="T3049" s="154">
        <f t="shared" si="33"/>
        <v>0</v>
      </c>
      <c r="AR3049" s="155" t="s">
        <v>481</v>
      </c>
      <c r="AT3049" s="155" t="s">
        <v>454</v>
      </c>
      <c r="AU3049" s="155" t="s">
        <v>88</v>
      </c>
      <c r="AY3049" s="16" t="s">
        <v>317</v>
      </c>
      <c r="BE3049" s="156">
        <f t="shared" si="34"/>
        <v>0</v>
      </c>
      <c r="BF3049" s="156">
        <f t="shared" si="35"/>
        <v>0</v>
      </c>
      <c r="BG3049" s="156">
        <f t="shared" si="36"/>
        <v>0</v>
      </c>
      <c r="BH3049" s="156">
        <f t="shared" si="37"/>
        <v>0</v>
      </c>
      <c r="BI3049" s="156">
        <f t="shared" si="38"/>
        <v>0</v>
      </c>
      <c r="BJ3049" s="16" t="s">
        <v>88</v>
      </c>
      <c r="BK3049" s="156">
        <f t="shared" si="39"/>
        <v>0</v>
      </c>
      <c r="BL3049" s="16" t="s">
        <v>396</v>
      </c>
      <c r="BM3049" s="155" t="s">
        <v>4175</v>
      </c>
    </row>
    <row r="3050" spans="2:65" s="1" customFormat="1" ht="24.15" customHeight="1">
      <c r="B3050" s="142"/>
      <c r="C3050" s="179" t="s">
        <v>4176</v>
      </c>
      <c r="D3050" s="201" t="s">
        <v>454</v>
      </c>
      <c r="E3050" s="180" t="s">
        <v>4177</v>
      </c>
      <c r="F3050" s="181" t="s">
        <v>4178</v>
      </c>
      <c r="G3050" s="182" t="s">
        <v>467</v>
      </c>
      <c r="H3050" s="183">
        <v>1</v>
      </c>
      <c r="I3050" s="184"/>
      <c r="J3050" s="185">
        <f t="shared" si="30"/>
        <v>0</v>
      </c>
      <c r="K3050" s="186"/>
      <c r="L3050" s="187"/>
      <c r="M3050" s="188" t="s">
        <v>1</v>
      </c>
      <c r="N3050" s="189" t="s">
        <v>42</v>
      </c>
      <c r="P3050" s="153">
        <f t="shared" si="31"/>
        <v>0</v>
      </c>
      <c r="Q3050" s="153">
        <v>2.5000000000000001E-2</v>
      </c>
      <c r="R3050" s="153">
        <f t="shared" si="32"/>
        <v>2.5000000000000001E-2</v>
      </c>
      <c r="S3050" s="153">
        <v>0</v>
      </c>
      <c r="T3050" s="154">
        <f t="shared" si="33"/>
        <v>0</v>
      </c>
      <c r="AR3050" s="155" t="s">
        <v>481</v>
      </c>
      <c r="AT3050" s="155" t="s">
        <v>454</v>
      </c>
      <c r="AU3050" s="155" t="s">
        <v>88</v>
      </c>
      <c r="AY3050" s="16" t="s">
        <v>317</v>
      </c>
      <c r="BE3050" s="156">
        <f t="shared" si="34"/>
        <v>0</v>
      </c>
      <c r="BF3050" s="156">
        <f t="shared" si="35"/>
        <v>0</v>
      </c>
      <c r="BG3050" s="156">
        <f t="shared" si="36"/>
        <v>0</v>
      </c>
      <c r="BH3050" s="156">
        <f t="shared" si="37"/>
        <v>0</v>
      </c>
      <c r="BI3050" s="156">
        <f t="shared" si="38"/>
        <v>0</v>
      </c>
      <c r="BJ3050" s="16" t="s">
        <v>88</v>
      </c>
      <c r="BK3050" s="156">
        <f t="shared" si="39"/>
        <v>0</v>
      </c>
      <c r="BL3050" s="16" t="s">
        <v>396</v>
      </c>
      <c r="BM3050" s="155" t="s">
        <v>4179</v>
      </c>
    </row>
    <row r="3051" spans="2:65" s="1" customFormat="1" ht="24.15" customHeight="1">
      <c r="B3051" s="142"/>
      <c r="C3051" s="179" t="s">
        <v>4180</v>
      </c>
      <c r="D3051" s="201" t="s">
        <v>454</v>
      </c>
      <c r="E3051" s="180" t="s">
        <v>4181</v>
      </c>
      <c r="F3051" s="181" t="s">
        <v>4182</v>
      </c>
      <c r="G3051" s="182" t="s">
        <v>467</v>
      </c>
      <c r="H3051" s="183">
        <v>1</v>
      </c>
      <c r="I3051" s="184"/>
      <c r="J3051" s="185">
        <f t="shared" si="30"/>
        <v>0</v>
      </c>
      <c r="K3051" s="186"/>
      <c r="L3051" s="187"/>
      <c r="M3051" s="188" t="s">
        <v>1</v>
      </c>
      <c r="N3051" s="189" t="s">
        <v>42</v>
      </c>
      <c r="P3051" s="153">
        <f t="shared" si="31"/>
        <v>0</v>
      </c>
      <c r="Q3051" s="153">
        <v>2.5000000000000001E-2</v>
      </c>
      <c r="R3051" s="153">
        <f t="shared" si="32"/>
        <v>2.5000000000000001E-2</v>
      </c>
      <c r="S3051" s="153">
        <v>0</v>
      </c>
      <c r="T3051" s="154">
        <f t="shared" si="33"/>
        <v>0</v>
      </c>
      <c r="AR3051" s="155" t="s">
        <v>481</v>
      </c>
      <c r="AT3051" s="155" t="s">
        <v>454</v>
      </c>
      <c r="AU3051" s="155" t="s">
        <v>88</v>
      </c>
      <c r="AY3051" s="16" t="s">
        <v>317</v>
      </c>
      <c r="BE3051" s="156">
        <f t="shared" si="34"/>
        <v>0</v>
      </c>
      <c r="BF3051" s="156">
        <f t="shared" si="35"/>
        <v>0</v>
      </c>
      <c r="BG3051" s="156">
        <f t="shared" si="36"/>
        <v>0</v>
      </c>
      <c r="BH3051" s="156">
        <f t="shared" si="37"/>
        <v>0</v>
      </c>
      <c r="BI3051" s="156">
        <f t="shared" si="38"/>
        <v>0</v>
      </c>
      <c r="BJ3051" s="16" t="s">
        <v>88</v>
      </c>
      <c r="BK3051" s="156">
        <f t="shared" si="39"/>
        <v>0</v>
      </c>
      <c r="BL3051" s="16" t="s">
        <v>396</v>
      </c>
      <c r="BM3051" s="155" t="s">
        <v>4183</v>
      </c>
    </row>
    <row r="3052" spans="2:65" s="1" customFormat="1" ht="24.15" customHeight="1">
      <c r="B3052" s="142"/>
      <c r="C3052" s="179" t="s">
        <v>4184</v>
      </c>
      <c r="D3052" s="201" t="s">
        <v>454</v>
      </c>
      <c r="E3052" s="180" t="s">
        <v>4185</v>
      </c>
      <c r="F3052" s="181" t="s">
        <v>4186</v>
      </c>
      <c r="G3052" s="182" t="s">
        <v>467</v>
      </c>
      <c r="H3052" s="183">
        <v>1</v>
      </c>
      <c r="I3052" s="184"/>
      <c r="J3052" s="185">
        <f t="shared" si="30"/>
        <v>0</v>
      </c>
      <c r="K3052" s="186"/>
      <c r="L3052" s="187"/>
      <c r="M3052" s="188" t="s">
        <v>1</v>
      </c>
      <c r="N3052" s="189" t="s">
        <v>42</v>
      </c>
      <c r="P3052" s="153">
        <f t="shared" si="31"/>
        <v>0</v>
      </c>
      <c r="Q3052" s="153">
        <v>2.5000000000000001E-2</v>
      </c>
      <c r="R3052" s="153">
        <f t="shared" si="32"/>
        <v>2.5000000000000001E-2</v>
      </c>
      <c r="S3052" s="153">
        <v>0</v>
      </c>
      <c r="T3052" s="154">
        <f t="shared" si="33"/>
        <v>0</v>
      </c>
      <c r="AR3052" s="155" t="s">
        <v>481</v>
      </c>
      <c r="AT3052" s="155" t="s">
        <v>454</v>
      </c>
      <c r="AU3052" s="155" t="s">
        <v>88</v>
      </c>
      <c r="AY3052" s="16" t="s">
        <v>317</v>
      </c>
      <c r="BE3052" s="156">
        <f t="shared" si="34"/>
        <v>0</v>
      </c>
      <c r="BF3052" s="156">
        <f t="shared" si="35"/>
        <v>0</v>
      </c>
      <c r="BG3052" s="156">
        <f t="shared" si="36"/>
        <v>0</v>
      </c>
      <c r="BH3052" s="156">
        <f t="shared" si="37"/>
        <v>0</v>
      </c>
      <c r="BI3052" s="156">
        <f t="shared" si="38"/>
        <v>0</v>
      </c>
      <c r="BJ3052" s="16" t="s">
        <v>88</v>
      </c>
      <c r="BK3052" s="156">
        <f t="shared" si="39"/>
        <v>0</v>
      </c>
      <c r="BL3052" s="16" t="s">
        <v>396</v>
      </c>
      <c r="BM3052" s="155" t="s">
        <v>4187</v>
      </c>
    </row>
    <row r="3053" spans="2:65" s="1" customFormat="1" ht="24.15" customHeight="1">
      <c r="B3053" s="142"/>
      <c r="C3053" s="179" t="s">
        <v>4188</v>
      </c>
      <c r="D3053" s="201" t="s">
        <v>454</v>
      </c>
      <c r="E3053" s="180" t="s">
        <v>4189</v>
      </c>
      <c r="F3053" s="181" t="s">
        <v>4190</v>
      </c>
      <c r="G3053" s="182" t="s">
        <v>467</v>
      </c>
      <c r="H3053" s="183">
        <v>1</v>
      </c>
      <c r="I3053" s="184"/>
      <c r="J3053" s="185">
        <f t="shared" si="30"/>
        <v>0</v>
      </c>
      <c r="K3053" s="186"/>
      <c r="L3053" s="187"/>
      <c r="M3053" s="188" t="s">
        <v>1</v>
      </c>
      <c r="N3053" s="189" t="s">
        <v>42</v>
      </c>
      <c r="P3053" s="153">
        <f t="shared" si="31"/>
        <v>0</v>
      </c>
      <c r="Q3053" s="153">
        <v>2.5000000000000001E-2</v>
      </c>
      <c r="R3053" s="153">
        <f t="shared" si="32"/>
        <v>2.5000000000000001E-2</v>
      </c>
      <c r="S3053" s="153">
        <v>0</v>
      </c>
      <c r="T3053" s="154">
        <f t="shared" si="33"/>
        <v>0</v>
      </c>
      <c r="AR3053" s="155" t="s">
        <v>481</v>
      </c>
      <c r="AT3053" s="155" t="s">
        <v>454</v>
      </c>
      <c r="AU3053" s="155" t="s">
        <v>88</v>
      </c>
      <c r="AY3053" s="16" t="s">
        <v>317</v>
      </c>
      <c r="BE3053" s="156">
        <f t="shared" si="34"/>
        <v>0</v>
      </c>
      <c r="BF3053" s="156">
        <f t="shared" si="35"/>
        <v>0</v>
      </c>
      <c r="BG3053" s="156">
        <f t="shared" si="36"/>
        <v>0</v>
      </c>
      <c r="BH3053" s="156">
        <f t="shared" si="37"/>
        <v>0</v>
      </c>
      <c r="BI3053" s="156">
        <f t="shared" si="38"/>
        <v>0</v>
      </c>
      <c r="BJ3053" s="16" t="s">
        <v>88</v>
      </c>
      <c r="BK3053" s="156">
        <f t="shared" si="39"/>
        <v>0</v>
      </c>
      <c r="BL3053" s="16" t="s">
        <v>396</v>
      </c>
      <c r="BM3053" s="155" t="s">
        <v>4191</v>
      </c>
    </row>
    <row r="3054" spans="2:65" s="1" customFormat="1" ht="24.15" customHeight="1">
      <c r="B3054" s="142"/>
      <c r="C3054" s="179" t="s">
        <v>4192</v>
      </c>
      <c r="D3054" s="201" t="s">
        <v>454</v>
      </c>
      <c r="E3054" s="180" t="s">
        <v>4193</v>
      </c>
      <c r="F3054" s="181" t="s">
        <v>4194</v>
      </c>
      <c r="G3054" s="182" t="s">
        <v>467</v>
      </c>
      <c r="H3054" s="183">
        <v>1</v>
      </c>
      <c r="I3054" s="184"/>
      <c r="J3054" s="185">
        <f t="shared" si="30"/>
        <v>0</v>
      </c>
      <c r="K3054" s="186"/>
      <c r="L3054" s="187"/>
      <c r="M3054" s="188" t="s">
        <v>1</v>
      </c>
      <c r="N3054" s="189" t="s">
        <v>42</v>
      </c>
      <c r="P3054" s="153">
        <f t="shared" si="31"/>
        <v>0</v>
      </c>
      <c r="Q3054" s="153">
        <v>2.5000000000000001E-2</v>
      </c>
      <c r="R3054" s="153">
        <f t="shared" si="32"/>
        <v>2.5000000000000001E-2</v>
      </c>
      <c r="S3054" s="153">
        <v>0</v>
      </c>
      <c r="T3054" s="154">
        <f t="shared" si="33"/>
        <v>0</v>
      </c>
      <c r="AR3054" s="155" t="s">
        <v>481</v>
      </c>
      <c r="AT3054" s="155" t="s">
        <v>454</v>
      </c>
      <c r="AU3054" s="155" t="s">
        <v>88</v>
      </c>
      <c r="AY3054" s="16" t="s">
        <v>317</v>
      </c>
      <c r="BE3054" s="156">
        <f t="shared" si="34"/>
        <v>0</v>
      </c>
      <c r="BF3054" s="156">
        <f t="shared" si="35"/>
        <v>0</v>
      </c>
      <c r="BG3054" s="156">
        <f t="shared" si="36"/>
        <v>0</v>
      </c>
      <c r="BH3054" s="156">
        <f t="shared" si="37"/>
        <v>0</v>
      </c>
      <c r="BI3054" s="156">
        <f t="shared" si="38"/>
        <v>0</v>
      </c>
      <c r="BJ3054" s="16" t="s">
        <v>88</v>
      </c>
      <c r="BK3054" s="156">
        <f t="shared" si="39"/>
        <v>0</v>
      </c>
      <c r="BL3054" s="16" t="s">
        <v>396</v>
      </c>
      <c r="BM3054" s="155" t="s">
        <v>4195</v>
      </c>
    </row>
    <row r="3055" spans="2:65" s="1" customFormat="1" ht="24.15" customHeight="1">
      <c r="B3055" s="142"/>
      <c r="C3055" s="179" t="s">
        <v>4196</v>
      </c>
      <c r="D3055" s="201" t="s">
        <v>454</v>
      </c>
      <c r="E3055" s="180" t="s">
        <v>4197</v>
      </c>
      <c r="F3055" s="181" t="s">
        <v>4198</v>
      </c>
      <c r="G3055" s="182" t="s">
        <v>467</v>
      </c>
      <c r="H3055" s="183">
        <v>1</v>
      </c>
      <c r="I3055" s="184"/>
      <c r="J3055" s="185">
        <f t="shared" si="30"/>
        <v>0</v>
      </c>
      <c r="K3055" s="186"/>
      <c r="L3055" s="187"/>
      <c r="M3055" s="188" t="s">
        <v>1</v>
      </c>
      <c r="N3055" s="189" t="s">
        <v>42</v>
      </c>
      <c r="P3055" s="153">
        <f t="shared" si="31"/>
        <v>0</v>
      </c>
      <c r="Q3055" s="153">
        <v>2.5000000000000001E-2</v>
      </c>
      <c r="R3055" s="153">
        <f t="shared" si="32"/>
        <v>2.5000000000000001E-2</v>
      </c>
      <c r="S3055" s="153">
        <v>0</v>
      </c>
      <c r="T3055" s="154">
        <f t="shared" si="33"/>
        <v>0</v>
      </c>
      <c r="AR3055" s="155" t="s">
        <v>481</v>
      </c>
      <c r="AT3055" s="155" t="s">
        <v>454</v>
      </c>
      <c r="AU3055" s="155" t="s">
        <v>88</v>
      </c>
      <c r="AY3055" s="16" t="s">
        <v>317</v>
      </c>
      <c r="BE3055" s="156">
        <f t="shared" si="34"/>
        <v>0</v>
      </c>
      <c r="BF3055" s="156">
        <f t="shared" si="35"/>
        <v>0</v>
      </c>
      <c r="BG3055" s="156">
        <f t="shared" si="36"/>
        <v>0</v>
      </c>
      <c r="BH3055" s="156">
        <f t="shared" si="37"/>
        <v>0</v>
      </c>
      <c r="BI3055" s="156">
        <f t="shared" si="38"/>
        <v>0</v>
      </c>
      <c r="BJ3055" s="16" t="s">
        <v>88</v>
      </c>
      <c r="BK3055" s="156">
        <f t="shared" si="39"/>
        <v>0</v>
      </c>
      <c r="BL3055" s="16" t="s">
        <v>396</v>
      </c>
      <c r="BM3055" s="155" t="s">
        <v>4199</v>
      </c>
    </row>
    <row r="3056" spans="2:65" s="1" customFormat="1" ht="24.15" customHeight="1">
      <c r="B3056" s="142"/>
      <c r="C3056" s="179" t="s">
        <v>4200</v>
      </c>
      <c r="D3056" s="201" t="s">
        <v>454</v>
      </c>
      <c r="E3056" s="180" t="s">
        <v>4201</v>
      </c>
      <c r="F3056" s="181" t="s">
        <v>4202</v>
      </c>
      <c r="G3056" s="182" t="s">
        <v>467</v>
      </c>
      <c r="H3056" s="183">
        <v>1</v>
      </c>
      <c r="I3056" s="184"/>
      <c r="J3056" s="185">
        <f t="shared" si="30"/>
        <v>0</v>
      </c>
      <c r="K3056" s="186"/>
      <c r="L3056" s="187"/>
      <c r="M3056" s="188" t="s">
        <v>1</v>
      </c>
      <c r="N3056" s="189" t="s">
        <v>42</v>
      </c>
      <c r="P3056" s="153">
        <f t="shared" si="31"/>
        <v>0</v>
      </c>
      <c r="Q3056" s="153">
        <v>2.5000000000000001E-2</v>
      </c>
      <c r="R3056" s="153">
        <f t="shared" si="32"/>
        <v>2.5000000000000001E-2</v>
      </c>
      <c r="S3056" s="153">
        <v>0</v>
      </c>
      <c r="T3056" s="154">
        <f t="shared" si="33"/>
        <v>0</v>
      </c>
      <c r="AR3056" s="155" t="s">
        <v>481</v>
      </c>
      <c r="AT3056" s="155" t="s">
        <v>454</v>
      </c>
      <c r="AU3056" s="155" t="s">
        <v>88</v>
      </c>
      <c r="AY3056" s="16" t="s">
        <v>317</v>
      </c>
      <c r="BE3056" s="156">
        <f t="shared" si="34"/>
        <v>0</v>
      </c>
      <c r="BF3056" s="156">
        <f t="shared" si="35"/>
        <v>0</v>
      </c>
      <c r="BG3056" s="156">
        <f t="shared" si="36"/>
        <v>0</v>
      </c>
      <c r="BH3056" s="156">
        <f t="shared" si="37"/>
        <v>0</v>
      </c>
      <c r="BI3056" s="156">
        <f t="shared" si="38"/>
        <v>0</v>
      </c>
      <c r="BJ3056" s="16" t="s">
        <v>88</v>
      </c>
      <c r="BK3056" s="156">
        <f t="shared" si="39"/>
        <v>0</v>
      </c>
      <c r="BL3056" s="16" t="s">
        <v>396</v>
      </c>
      <c r="BM3056" s="155" t="s">
        <v>4203</v>
      </c>
    </row>
    <row r="3057" spans="2:65" s="1" customFormat="1" ht="24.15" customHeight="1">
      <c r="B3057" s="142"/>
      <c r="C3057" s="179" t="s">
        <v>4204</v>
      </c>
      <c r="D3057" s="201" t="s">
        <v>454</v>
      </c>
      <c r="E3057" s="180" t="s">
        <v>4205</v>
      </c>
      <c r="F3057" s="181" t="s">
        <v>4206</v>
      </c>
      <c r="G3057" s="182" t="s">
        <v>467</v>
      </c>
      <c r="H3057" s="183">
        <v>1</v>
      </c>
      <c r="I3057" s="184"/>
      <c r="J3057" s="185">
        <f t="shared" si="30"/>
        <v>0</v>
      </c>
      <c r="K3057" s="186"/>
      <c r="L3057" s="187"/>
      <c r="M3057" s="188" t="s">
        <v>1</v>
      </c>
      <c r="N3057" s="189" t="s">
        <v>42</v>
      </c>
      <c r="P3057" s="153">
        <f t="shared" si="31"/>
        <v>0</v>
      </c>
      <c r="Q3057" s="153">
        <v>2.5000000000000001E-2</v>
      </c>
      <c r="R3057" s="153">
        <f t="shared" si="32"/>
        <v>2.5000000000000001E-2</v>
      </c>
      <c r="S3057" s="153">
        <v>0</v>
      </c>
      <c r="T3057" s="154">
        <f t="shared" si="33"/>
        <v>0</v>
      </c>
      <c r="AR3057" s="155" t="s">
        <v>481</v>
      </c>
      <c r="AT3057" s="155" t="s">
        <v>454</v>
      </c>
      <c r="AU3057" s="155" t="s">
        <v>88</v>
      </c>
      <c r="AY3057" s="16" t="s">
        <v>317</v>
      </c>
      <c r="BE3057" s="156">
        <f t="shared" si="34"/>
        <v>0</v>
      </c>
      <c r="BF3057" s="156">
        <f t="shared" si="35"/>
        <v>0</v>
      </c>
      <c r="BG3057" s="156">
        <f t="shared" si="36"/>
        <v>0</v>
      </c>
      <c r="BH3057" s="156">
        <f t="shared" si="37"/>
        <v>0</v>
      </c>
      <c r="BI3057" s="156">
        <f t="shared" si="38"/>
        <v>0</v>
      </c>
      <c r="BJ3057" s="16" t="s">
        <v>88</v>
      </c>
      <c r="BK3057" s="156">
        <f t="shared" si="39"/>
        <v>0</v>
      </c>
      <c r="BL3057" s="16" t="s">
        <v>396</v>
      </c>
      <c r="BM3057" s="155" t="s">
        <v>4207</v>
      </c>
    </row>
    <row r="3058" spans="2:65" s="1" customFormat="1" ht="24.15" customHeight="1">
      <c r="B3058" s="142"/>
      <c r="C3058" s="179" t="s">
        <v>4208</v>
      </c>
      <c r="D3058" s="201" t="s">
        <v>454</v>
      </c>
      <c r="E3058" s="180" t="s">
        <v>4209</v>
      </c>
      <c r="F3058" s="181" t="s">
        <v>4210</v>
      </c>
      <c r="G3058" s="182" t="s">
        <v>467</v>
      </c>
      <c r="H3058" s="183">
        <v>1</v>
      </c>
      <c r="I3058" s="184"/>
      <c r="J3058" s="185">
        <f t="shared" si="30"/>
        <v>0</v>
      </c>
      <c r="K3058" s="186"/>
      <c r="L3058" s="187"/>
      <c r="M3058" s="188" t="s">
        <v>1</v>
      </c>
      <c r="N3058" s="189" t="s">
        <v>42</v>
      </c>
      <c r="P3058" s="153">
        <f t="shared" si="31"/>
        <v>0</v>
      </c>
      <c r="Q3058" s="153">
        <v>2.5000000000000001E-2</v>
      </c>
      <c r="R3058" s="153">
        <f t="shared" si="32"/>
        <v>2.5000000000000001E-2</v>
      </c>
      <c r="S3058" s="153">
        <v>0</v>
      </c>
      <c r="T3058" s="154">
        <f t="shared" si="33"/>
        <v>0</v>
      </c>
      <c r="AR3058" s="155" t="s">
        <v>481</v>
      </c>
      <c r="AT3058" s="155" t="s">
        <v>454</v>
      </c>
      <c r="AU3058" s="155" t="s">
        <v>88</v>
      </c>
      <c r="AY3058" s="16" t="s">
        <v>317</v>
      </c>
      <c r="BE3058" s="156">
        <f t="shared" si="34"/>
        <v>0</v>
      </c>
      <c r="BF3058" s="156">
        <f t="shared" si="35"/>
        <v>0</v>
      </c>
      <c r="BG3058" s="156">
        <f t="shared" si="36"/>
        <v>0</v>
      </c>
      <c r="BH3058" s="156">
        <f t="shared" si="37"/>
        <v>0</v>
      </c>
      <c r="BI3058" s="156">
        <f t="shared" si="38"/>
        <v>0</v>
      </c>
      <c r="BJ3058" s="16" t="s">
        <v>88</v>
      </c>
      <c r="BK3058" s="156">
        <f t="shared" si="39"/>
        <v>0</v>
      </c>
      <c r="BL3058" s="16" t="s">
        <v>396</v>
      </c>
      <c r="BM3058" s="155" t="s">
        <v>4211</v>
      </c>
    </row>
    <row r="3059" spans="2:65" s="1" customFormat="1" ht="24.15" customHeight="1">
      <c r="B3059" s="142"/>
      <c r="C3059" s="179" t="s">
        <v>4212</v>
      </c>
      <c r="D3059" s="201" t="s">
        <v>454</v>
      </c>
      <c r="E3059" s="180" t="s">
        <v>4213</v>
      </c>
      <c r="F3059" s="181" t="s">
        <v>4214</v>
      </c>
      <c r="G3059" s="182" t="s">
        <v>467</v>
      </c>
      <c r="H3059" s="183">
        <v>1</v>
      </c>
      <c r="I3059" s="184"/>
      <c r="J3059" s="185">
        <f t="shared" si="30"/>
        <v>0</v>
      </c>
      <c r="K3059" s="186"/>
      <c r="L3059" s="187"/>
      <c r="M3059" s="188" t="s">
        <v>1</v>
      </c>
      <c r="N3059" s="189" t="s">
        <v>42</v>
      </c>
      <c r="P3059" s="153">
        <f t="shared" si="31"/>
        <v>0</v>
      </c>
      <c r="Q3059" s="153">
        <v>2.5000000000000001E-2</v>
      </c>
      <c r="R3059" s="153">
        <f t="shared" si="32"/>
        <v>2.5000000000000001E-2</v>
      </c>
      <c r="S3059" s="153">
        <v>0</v>
      </c>
      <c r="T3059" s="154">
        <f t="shared" si="33"/>
        <v>0</v>
      </c>
      <c r="AR3059" s="155" t="s">
        <v>481</v>
      </c>
      <c r="AT3059" s="155" t="s">
        <v>454</v>
      </c>
      <c r="AU3059" s="155" t="s">
        <v>88</v>
      </c>
      <c r="AY3059" s="16" t="s">
        <v>317</v>
      </c>
      <c r="BE3059" s="156">
        <f t="shared" si="34"/>
        <v>0</v>
      </c>
      <c r="BF3059" s="156">
        <f t="shared" si="35"/>
        <v>0</v>
      </c>
      <c r="BG3059" s="156">
        <f t="shared" si="36"/>
        <v>0</v>
      </c>
      <c r="BH3059" s="156">
        <f t="shared" si="37"/>
        <v>0</v>
      </c>
      <c r="BI3059" s="156">
        <f t="shared" si="38"/>
        <v>0</v>
      </c>
      <c r="BJ3059" s="16" t="s">
        <v>88</v>
      </c>
      <c r="BK3059" s="156">
        <f t="shared" si="39"/>
        <v>0</v>
      </c>
      <c r="BL3059" s="16" t="s">
        <v>396</v>
      </c>
      <c r="BM3059" s="155" t="s">
        <v>4215</v>
      </c>
    </row>
    <row r="3060" spans="2:65" s="1" customFormat="1" ht="24.15" customHeight="1">
      <c r="B3060" s="142"/>
      <c r="C3060" s="179" t="s">
        <v>4216</v>
      </c>
      <c r="D3060" s="201" t="s">
        <v>454</v>
      </c>
      <c r="E3060" s="180" t="s">
        <v>4217</v>
      </c>
      <c r="F3060" s="181" t="s">
        <v>4218</v>
      </c>
      <c r="G3060" s="182" t="s">
        <v>467</v>
      </c>
      <c r="H3060" s="183">
        <v>1</v>
      </c>
      <c r="I3060" s="184"/>
      <c r="J3060" s="185">
        <f t="shared" si="30"/>
        <v>0</v>
      </c>
      <c r="K3060" s="186"/>
      <c r="L3060" s="187"/>
      <c r="M3060" s="188" t="s">
        <v>1</v>
      </c>
      <c r="N3060" s="189" t="s">
        <v>42</v>
      </c>
      <c r="P3060" s="153">
        <f t="shared" si="31"/>
        <v>0</v>
      </c>
      <c r="Q3060" s="153">
        <v>2.5000000000000001E-2</v>
      </c>
      <c r="R3060" s="153">
        <f t="shared" si="32"/>
        <v>2.5000000000000001E-2</v>
      </c>
      <c r="S3060" s="153">
        <v>0</v>
      </c>
      <c r="T3060" s="154">
        <f t="shared" si="33"/>
        <v>0</v>
      </c>
      <c r="AR3060" s="155" t="s">
        <v>481</v>
      </c>
      <c r="AT3060" s="155" t="s">
        <v>454</v>
      </c>
      <c r="AU3060" s="155" t="s">
        <v>88</v>
      </c>
      <c r="AY3060" s="16" t="s">
        <v>317</v>
      </c>
      <c r="BE3060" s="156">
        <f t="shared" si="34"/>
        <v>0</v>
      </c>
      <c r="BF3060" s="156">
        <f t="shared" si="35"/>
        <v>0</v>
      </c>
      <c r="BG3060" s="156">
        <f t="shared" si="36"/>
        <v>0</v>
      </c>
      <c r="BH3060" s="156">
        <f t="shared" si="37"/>
        <v>0</v>
      </c>
      <c r="BI3060" s="156">
        <f t="shared" si="38"/>
        <v>0</v>
      </c>
      <c r="BJ3060" s="16" t="s">
        <v>88</v>
      </c>
      <c r="BK3060" s="156">
        <f t="shared" si="39"/>
        <v>0</v>
      </c>
      <c r="BL3060" s="16" t="s">
        <v>396</v>
      </c>
      <c r="BM3060" s="155" t="s">
        <v>4219</v>
      </c>
    </row>
    <row r="3061" spans="2:65" s="1" customFormat="1" ht="24.15" customHeight="1">
      <c r="B3061" s="142"/>
      <c r="C3061" s="179" t="s">
        <v>4220</v>
      </c>
      <c r="D3061" s="201" t="s">
        <v>454</v>
      </c>
      <c r="E3061" s="180" t="s">
        <v>4221</v>
      </c>
      <c r="F3061" s="181" t="s">
        <v>4222</v>
      </c>
      <c r="G3061" s="182" t="s">
        <v>467</v>
      </c>
      <c r="H3061" s="183">
        <v>1</v>
      </c>
      <c r="I3061" s="184"/>
      <c r="J3061" s="185">
        <f t="shared" si="30"/>
        <v>0</v>
      </c>
      <c r="K3061" s="186"/>
      <c r="L3061" s="187"/>
      <c r="M3061" s="188" t="s">
        <v>1</v>
      </c>
      <c r="N3061" s="189" t="s">
        <v>42</v>
      </c>
      <c r="P3061" s="153">
        <f t="shared" si="31"/>
        <v>0</v>
      </c>
      <c r="Q3061" s="153">
        <v>2.5000000000000001E-2</v>
      </c>
      <c r="R3061" s="153">
        <f t="shared" si="32"/>
        <v>2.5000000000000001E-2</v>
      </c>
      <c r="S3061" s="153">
        <v>0</v>
      </c>
      <c r="T3061" s="154">
        <f t="shared" si="33"/>
        <v>0</v>
      </c>
      <c r="AR3061" s="155" t="s">
        <v>481</v>
      </c>
      <c r="AT3061" s="155" t="s">
        <v>454</v>
      </c>
      <c r="AU3061" s="155" t="s">
        <v>88</v>
      </c>
      <c r="AY3061" s="16" t="s">
        <v>317</v>
      </c>
      <c r="BE3061" s="156">
        <f t="shared" si="34"/>
        <v>0</v>
      </c>
      <c r="BF3061" s="156">
        <f t="shared" si="35"/>
        <v>0</v>
      </c>
      <c r="BG3061" s="156">
        <f t="shared" si="36"/>
        <v>0</v>
      </c>
      <c r="BH3061" s="156">
        <f t="shared" si="37"/>
        <v>0</v>
      </c>
      <c r="BI3061" s="156">
        <f t="shared" si="38"/>
        <v>0</v>
      </c>
      <c r="BJ3061" s="16" t="s">
        <v>88</v>
      </c>
      <c r="BK3061" s="156">
        <f t="shared" si="39"/>
        <v>0</v>
      </c>
      <c r="BL3061" s="16" t="s">
        <v>396</v>
      </c>
      <c r="BM3061" s="155" t="s">
        <v>4223</v>
      </c>
    </row>
    <row r="3062" spans="2:65" s="1" customFormat="1" ht="24.15" customHeight="1">
      <c r="B3062" s="142"/>
      <c r="C3062" s="179" t="s">
        <v>4224</v>
      </c>
      <c r="D3062" s="201" t="s">
        <v>454</v>
      </c>
      <c r="E3062" s="180" t="s">
        <v>4225</v>
      </c>
      <c r="F3062" s="181" t="s">
        <v>4226</v>
      </c>
      <c r="G3062" s="182" t="s">
        <v>467</v>
      </c>
      <c r="H3062" s="183">
        <v>1</v>
      </c>
      <c r="I3062" s="184"/>
      <c r="J3062" s="185">
        <f t="shared" si="30"/>
        <v>0</v>
      </c>
      <c r="K3062" s="186"/>
      <c r="L3062" s="187"/>
      <c r="M3062" s="188" t="s">
        <v>1</v>
      </c>
      <c r="N3062" s="189" t="s">
        <v>42</v>
      </c>
      <c r="P3062" s="153">
        <f t="shared" si="31"/>
        <v>0</v>
      </c>
      <c r="Q3062" s="153">
        <v>2.5000000000000001E-2</v>
      </c>
      <c r="R3062" s="153">
        <f t="shared" si="32"/>
        <v>2.5000000000000001E-2</v>
      </c>
      <c r="S3062" s="153">
        <v>0</v>
      </c>
      <c r="T3062" s="154">
        <f t="shared" si="33"/>
        <v>0</v>
      </c>
      <c r="AR3062" s="155" t="s">
        <v>481</v>
      </c>
      <c r="AT3062" s="155" t="s">
        <v>454</v>
      </c>
      <c r="AU3062" s="155" t="s">
        <v>88</v>
      </c>
      <c r="AY3062" s="16" t="s">
        <v>317</v>
      </c>
      <c r="BE3062" s="156">
        <f t="shared" si="34"/>
        <v>0</v>
      </c>
      <c r="BF3062" s="156">
        <f t="shared" si="35"/>
        <v>0</v>
      </c>
      <c r="BG3062" s="156">
        <f t="shared" si="36"/>
        <v>0</v>
      </c>
      <c r="BH3062" s="156">
        <f t="shared" si="37"/>
        <v>0</v>
      </c>
      <c r="BI3062" s="156">
        <f t="shared" si="38"/>
        <v>0</v>
      </c>
      <c r="BJ3062" s="16" t="s">
        <v>88</v>
      </c>
      <c r="BK3062" s="156">
        <f t="shared" si="39"/>
        <v>0</v>
      </c>
      <c r="BL3062" s="16" t="s">
        <v>396</v>
      </c>
      <c r="BM3062" s="155" t="s">
        <v>4227</v>
      </c>
    </row>
    <row r="3063" spans="2:65" s="1" customFormat="1" ht="24.15" customHeight="1">
      <c r="B3063" s="142"/>
      <c r="C3063" s="179" t="s">
        <v>4228</v>
      </c>
      <c r="D3063" s="201" t="s">
        <v>454</v>
      </c>
      <c r="E3063" s="180" t="s">
        <v>4229</v>
      </c>
      <c r="F3063" s="181" t="s">
        <v>4230</v>
      </c>
      <c r="G3063" s="182" t="s">
        <v>467</v>
      </c>
      <c r="H3063" s="183">
        <v>1</v>
      </c>
      <c r="I3063" s="184"/>
      <c r="J3063" s="185">
        <f t="shared" si="30"/>
        <v>0</v>
      </c>
      <c r="K3063" s="186"/>
      <c r="L3063" s="187"/>
      <c r="M3063" s="188" t="s">
        <v>1</v>
      </c>
      <c r="N3063" s="189" t="s">
        <v>42</v>
      </c>
      <c r="P3063" s="153">
        <f t="shared" si="31"/>
        <v>0</v>
      </c>
      <c r="Q3063" s="153">
        <v>2.5000000000000001E-2</v>
      </c>
      <c r="R3063" s="153">
        <f t="shared" si="32"/>
        <v>2.5000000000000001E-2</v>
      </c>
      <c r="S3063" s="153">
        <v>0</v>
      </c>
      <c r="T3063" s="154">
        <f t="shared" si="33"/>
        <v>0</v>
      </c>
      <c r="AR3063" s="155" t="s">
        <v>481</v>
      </c>
      <c r="AT3063" s="155" t="s">
        <v>454</v>
      </c>
      <c r="AU3063" s="155" t="s">
        <v>88</v>
      </c>
      <c r="AY3063" s="16" t="s">
        <v>317</v>
      </c>
      <c r="BE3063" s="156">
        <f t="shared" si="34"/>
        <v>0</v>
      </c>
      <c r="BF3063" s="156">
        <f t="shared" si="35"/>
        <v>0</v>
      </c>
      <c r="BG3063" s="156">
        <f t="shared" si="36"/>
        <v>0</v>
      </c>
      <c r="BH3063" s="156">
        <f t="shared" si="37"/>
        <v>0</v>
      </c>
      <c r="BI3063" s="156">
        <f t="shared" si="38"/>
        <v>0</v>
      </c>
      <c r="BJ3063" s="16" t="s">
        <v>88</v>
      </c>
      <c r="BK3063" s="156">
        <f t="shared" si="39"/>
        <v>0</v>
      </c>
      <c r="BL3063" s="16" t="s">
        <v>396</v>
      </c>
      <c r="BM3063" s="155" t="s">
        <v>4231</v>
      </c>
    </row>
    <row r="3064" spans="2:65" s="1" customFormat="1" ht="24.15" customHeight="1">
      <c r="B3064" s="142"/>
      <c r="C3064" s="179" t="s">
        <v>4232</v>
      </c>
      <c r="D3064" s="201" t="s">
        <v>454</v>
      </c>
      <c r="E3064" s="180" t="s">
        <v>4233</v>
      </c>
      <c r="F3064" s="181" t="s">
        <v>4234</v>
      </c>
      <c r="G3064" s="182" t="s">
        <v>467</v>
      </c>
      <c r="H3064" s="183">
        <v>1</v>
      </c>
      <c r="I3064" s="184"/>
      <c r="J3064" s="185">
        <f t="shared" si="30"/>
        <v>0</v>
      </c>
      <c r="K3064" s="186"/>
      <c r="L3064" s="187"/>
      <c r="M3064" s="188" t="s">
        <v>1</v>
      </c>
      <c r="N3064" s="189" t="s">
        <v>42</v>
      </c>
      <c r="P3064" s="153">
        <f t="shared" si="31"/>
        <v>0</v>
      </c>
      <c r="Q3064" s="153">
        <v>2.5000000000000001E-2</v>
      </c>
      <c r="R3064" s="153">
        <f t="shared" si="32"/>
        <v>2.5000000000000001E-2</v>
      </c>
      <c r="S3064" s="153">
        <v>0</v>
      </c>
      <c r="T3064" s="154">
        <f t="shared" si="33"/>
        <v>0</v>
      </c>
      <c r="AR3064" s="155" t="s">
        <v>481</v>
      </c>
      <c r="AT3064" s="155" t="s">
        <v>454</v>
      </c>
      <c r="AU3064" s="155" t="s">
        <v>88</v>
      </c>
      <c r="AY3064" s="16" t="s">
        <v>317</v>
      </c>
      <c r="BE3064" s="156">
        <f t="shared" si="34"/>
        <v>0</v>
      </c>
      <c r="BF3064" s="156">
        <f t="shared" si="35"/>
        <v>0</v>
      </c>
      <c r="BG3064" s="156">
        <f t="shared" si="36"/>
        <v>0</v>
      </c>
      <c r="BH3064" s="156">
        <f t="shared" si="37"/>
        <v>0</v>
      </c>
      <c r="BI3064" s="156">
        <f t="shared" si="38"/>
        <v>0</v>
      </c>
      <c r="BJ3064" s="16" t="s">
        <v>88</v>
      </c>
      <c r="BK3064" s="156">
        <f t="shared" si="39"/>
        <v>0</v>
      </c>
      <c r="BL3064" s="16" t="s">
        <v>396</v>
      </c>
      <c r="BM3064" s="155" t="s">
        <v>4235</v>
      </c>
    </row>
    <row r="3065" spans="2:65" s="1" customFormat="1" ht="24.15" customHeight="1">
      <c r="B3065" s="142"/>
      <c r="C3065" s="179" t="s">
        <v>4236</v>
      </c>
      <c r="D3065" s="201" t="s">
        <v>454</v>
      </c>
      <c r="E3065" s="180" t="s">
        <v>4237</v>
      </c>
      <c r="F3065" s="181" t="s">
        <v>4238</v>
      </c>
      <c r="G3065" s="182" t="s">
        <v>467</v>
      </c>
      <c r="H3065" s="183">
        <v>1</v>
      </c>
      <c r="I3065" s="184"/>
      <c r="J3065" s="185">
        <f t="shared" si="30"/>
        <v>0</v>
      </c>
      <c r="K3065" s="186"/>
      <c r="L3065" s="187"/>
      <c r="M3065" s="188" t="s">
        <v>1</v>
      </c>
      <c r="N3065" s="189" t="s">
        <v>42</v>
      </c>
      <c r="P3065" s="153">
        <f t="shared" si="31"/>
        <v>0</v>
      </c>
      <c r="Q3065" s="153">
        <v>2.5000000000000001E-2</v>
      </c>
      <c r="R3065" s="153">
        <f t="shared" si="32"/>
        <v>2.5000000000000001E-2</v>
      </c>
      <c r="S3065" s="153">
        <v>0</v>
      </c>
      <c r="T3065" s="154">
        <f t="shared" si="33"/>
        <v>0</v>
      </c>
      <c r="AR3065" s="155" t="s">
        <v>481</v>
      </c>
      <c r="AT3065" s="155" t="s">
        <v>454</v>
      </c>
      <c r="AU3065" s="155" t="s">
        <v>88</v>
      </c>
      <c r="AY3065" s="16" t="s">
        <v>317</v>
      </c>
      <c r="BE3065" s="156">
        <f t="shared" si="34"/>
        <v>0</v>
      </c>
      <c r="BF3065" s="156">
        <f t="shared" si="35"/>
        <v>0</v>
      </c>
      <c r="BG3065" s="156">
        <f t="shared" si="36"/>
        <v>0</v>
      </c>
      <c r="BH3065" s="156">
        <f t="shared" si="37"/>
        <v>0</v>
      </c>
      <c r="BI3065" s="156">
        <f t="shared" si="38"/>
        <v>0</v>
      </c>
      <c r="BJ3065" s="16" t="s">
        <v>88</v>
      </c>
      <c r="BK3065" s="156">
        <f t="shared" si="39"/>
        <v>0</v>
      </c>
      <c r="BL3065" s="16" t="s">
        <v>396</v>
      </c>
      <c r="BM3065" s="155" t="s">
        <v>4239</v>
      </c>
    </row>
    <row r="3066" spans="2:65" s="1" customFormat="1" ht="24.15" customHeight="1">
      <c r="B3066" s="142"/>
      <c r="C3066" s="179" t="s">
        <v>4240</v>
      </c>
      <c r="D3066" s="201" t="s">
        <v>454</v>
      </c>
      <c r="E3066" s="180" t="s">
        <v>4241</v>
      </c>
      <c r="F3066" s="181" t="s">
        <v>4242</v>
      </c>
      <c r="G3066" s="182" t="s">
        <v>467</v>
      </c>
      <c r="H3066" s="183">
        <v>1</v>
      </c>
      <c r="I3066" s="184"/>
      <c r="J3066" s="185">
        <f t="shared" si="30"/>
        <v>0</v>
      </c>
      <c r="K3066" s="186"/>
      <c r="L3066" s="187"/>
      <c r="M3066" s="188" t="s">
        <v>1</v>
      </c>
      <c r="N3066" s="189" t="s">
        <v>42</v>
      </c>
      <c r="P3066" s="153">
        <f t="shared" si="31"/>
        <v>0</v>
      </c>
      <c r="Q3066" s="153">
        <v>2.5000000000000001E-2</v>
      </c>
      <c r="R3066" s="153">
        <f t="shared" si="32"/>
        <v>2.5000000000000001E-2</v>
      </c>
      <c r="S3066" s="153">
        <v>0</v>
      </c>
      <c r="T3066" s="154">
        <f t="shared" si="33"/>
        <v>0</v>
      </c>
      <c r="AR3066" s="155" t="s">
        <v>481</v>
      </c>
      <c r="AT3066" s="155" t="s">
        <v>454</v>
      </c>
      <c r="AU3066" s="155" t="s">
        <v>88</v>
      </c>
      <c r="AY3066" s="16" t="s">
        <v>317</v>
      </c>
      <c r="BE3066" s="156">
        <f t="shared" si="34"/>
        <v>0</v>
      </c>
      <c r="BF3066" s="156">
        <f t="shared" si="35"/>
        <v>0</v>
      </c>
      <c r="BG3066" s="156">
        <f t="shared" si="36"/>
        <v>0</v>
      </c>
      <c r="BH3066" s="156">
        <f t="shared" si="37"/>
        <v>0</v>
      </c>
      <c r="BI3066" s="156">
        <f t="shared" si="38"/>
        <v>0</v>
      </c>
      <c r="BJ3066" s="16" t="s">
        <v>88</v>
      </c>
      <c r="BK3066" s="156">
        <f t="shared" si="39"/>
        <v>0</v>
      </c>
      <c r="BL3066" s="16" t="s">
        <v>396</v>
      </c>
      <c r="BM3066" s="155" t="s">
        <v>4243</v>
      </c>
    </row>
    <row r="3067" spans="2:65" s="1" customFormat="1" ht="24.15" customHeight="1">
      <c r="B3067" s="142"/>
      <c r="C3067" s="179" t="s">
        <v>4244</v>
      </c>
      <c r="D3067" s="201" t="s">
        <v>454</v>
      </c>
      <c r="E3067" s="180" t="s">
        <v>4245</v>
      </c>
      <c r="F3067" s="181" t="s">
        <v>4246</v>
      </c>
      <c r="G3067" s="182" t="s">
        <v>467</v>
      </c>
      <c r="H3067" s="183">
        <v>1</v>
      </c>
      <c r="I3067" s="184"/>
      <c r="J3067" s="185">
        <f t="shared" si="30"/>
        <v>0</v>
      </c>
      <c r="K3067" s="186"/>
      <c r="L3067" s="187"/>
      <c r="M3067" s="188" t="s">
        <v>1</v>
      </c>
      <c r="N3067" s="189" t="s">
        <v>42</v>
      </c>
      <c r="P3067" s="153">
        <f t="shared" si="31"/>
        <v>0</v>
      </c>
      <c r="Q3067" s="153">
        <v>2.5000000000000001E-2</v>
      </c>
      <c r="R3067" s="153">
        <f t="shared" si="32"/>
        <v>2.5000000000000001E-2</v>
      </c>
      <c r="S3067" s="153">
        <v>0</v>
      </c>
      <c r="T3067" s="154">
        <f t="shared" si="33"/>
        <v>0</v>
      </c>
      <c r="AR3067" s="155" t="s">
        <v>481</v>
      </c>
      <c r="AT3067" s="155" t="s">
        <v>454</v>
      </c>
      <c r="AU3067" s="155" t="s">
        <v>88</v>
      </c>
      <c r="AY3067" s="16" t="s">
        <v>317</v>
      </c>
      <c r="BE3067" s="156">
        <f t="shared" si="34"/>
        <v>0</v>
      </c>
      <c r="BF3067" s="156">
        <f t="shared" si="35"/>
        <v>0</v>
      </c>
      <c r="BG3067" s="156">
        <f t="shared" si="36"/>
        <v>0</v>
      </c>
      <c r="BH3067" s="156">
        <f t="shared" si="37"/>
        <v>0</v>
      </c>
      <c r="BI3067" s="156">
        <f t="shared" si="38"/>
        <v>0</v>
      </c>
      <c r="BJ3067" s="16" t="s">
        <v>88</v>
      </c>
      <c r="BK3067" s="156">
        <f t="shared" si="39"/>
        <v>0</v>
      </c>
      <c r="BL3067" s="16" t="s">
        <v>396</v>
      </c>
      <c r="BM3067" s="155" t="s">
        <v>4247</v>
      </c>
    </row>
    <row r="3068" spans="2:65" s="1" customFormat="1" ht="24.15" customHeight="1">
      <c r="B3068" s="142"/>
      <c r="C3068" s="179" t="s">
        <v>4248</v>
      </c>
      <c r="D3068" s="201" t="s">
        <v>454</v>
      </c>
      <c r="E3068" s="180" t="s">
        <v>4249</v>
      </c>
      <c r="F3068" s="181" t="s">
        <v>4250</v>
      </c>
      <c r="G3068" s="182" t="s">
        <v>467</v>
      </c>
      <c r="H3068" s="183">
        <v>1</v>
      </c>
      <c r="I3068" s="184"/>
      <c r="J3068" s="185">
        <f t="shared" si="30"/>
        <v>0</v>
      </c>
      <c r="K3068" s="186"/>
      <c r="L3068" s="187"/>
      <c r="M3068" s="188" t="s">
        <v>1</v>
      </c>
      <c r="N3068" s="189" t="s">
        <v>42</v>
      </c>
      <c r="P3068" s="153">
        <f t="shared" si="31"/>
        <v>0</v>
      </c>
      <c r="Q3068" s="153">
        <v>2.5000000000000001E-2</v>
      </c>
      <c r="R3068" s="153">
        <f t="shared" si="32"/>
        <v>2.5000000000000001E-2</v>
      </c>
      <c r="S3068" s="153">
        <v>0</v>
      </c>
      <c r="T3068" s="154">
        <f t="shared" si="33"/>
        <v>0</v>
      </c>
      <c r="AR3068" s="155" t="s">
        <v>481</v>
      </c>
      <c r="AT3068" s="155" t="s">
        <v>454</v>
      </c>
      <c r="AU3068" s="155" t="s">
        <v>88</v>
      </c>
      <c r="AY3068" s="16" t="s">
        <v>317</v>
      </c>
      <c r="BE3068" s="156">
        <f t="shared" si="34"/>
        <v>0</v>
      </c>
      <c r="BF3068" s="156">
        <f t="shared" si="35"/>
        <v>0</v>
      </c>
      <c r="BG3068" s="156">
        <f t="shared" si="36"/>
        <v>0</v>
      </c>
      <c r="BH3068" s="156">
        <f t="shared" si="37"/>
        <v>0</v>
      </c>
      <c r="BI3068" s="156">
        <f t="shared" si="38"/>
        <v>0</v>
      </c>
      <c r="BJ3068" s="16" t="s">
        <v>88</v>
      </c>
      <c r="BK3068" s="156">
        <f t="shared" si="39"/>
        <v>0</v>
      </c>
      <c r="BL3068" s="16" t="s">
        <v>396</v>
      </c>
      <c r="BM3068" s="155" t="s">
        <v>4251</v>
      </c>
    </row>
    <row r="3069" spans="2:65" s="1" customFormat="1" ht="24.15" customHeight="1">
      <c r="B3069" s="142"/>
      <c r="C3069" s="179" t="s">
        <v>4252</v>
      </c>
      <c r="D3069" s="201" t="s">
        <v>454</v>
      </c>
      <c r="E3069" s="180" t="s">
        <v>4253</v>
      </c>
      <c r="F3069" s="181" t="s">
        <v>4254</v>
      </c>
      <c r="G3069" s="182" t="s">
        <v>467</v>
      </c>
      <c r="H3069" s="183">
        <v>1</v>
      </c>
      <c r="I3069" s="184"/>
      <c r="J3069" s="185">
        <f t="shared" si="30"/>
        <v>0</v>
      </c>
      <c r="K3069" s="186"/>
      <c r="L3069" s="187"/>
      <c r="M3069" s="188" t="s">
        <v>1</v>
      </c>
      <c r="N3069" s="189" t="s">
        <v>42</v>
      </c>
      <c r="P3069" s="153">
        <f t="shared" si="31"/>
        <v>0</v>
      </c>
      <c r="Q3069" s="153">
        <v>2.5000000000000001E-2</v>
      </c>
      <c r="R3069" s="153">
        <f t="shared" si="32"/>
        <v>2.5000000000000001E-2</v>
      </c>
      <c r="S3069" s="153">
        <v>0</v>
      </c>
      <c r="T3069" s="154">
        <f t="shared" si="33"/>
        <v>0</v>
      </c>
      <c r="AR3069" s="155" t="s">
        <v>481</v>
      </c>
      <c r="AT3069" s="155" t="s">
        <v>454</v>
      </c>
      <c r="AU3069" s="155" t="s">
        <v>88</v>
      </c>
      <c r="AY3069" s="16" t="s">
        <v>317</v>
      </c>
      <c r="BE3069" s="156">
        <f t="shared" si="34"/>
        <v>0</v>
      </c>
      <c r="BF3069" s="156">
        <f t="shared" si="35"/>
        <v>0</v>
      </c>
      <c r="BG3069" s="156">
        <f t="shared" si="36"/>
        <v>0</v>
      </c>
      <c r="BH3069" s="156">
        <f t="shared" si="37"/>
        <v>0</v>
      </c>
      <c r="BI3069" s="156">
        <f t="shared" si="38"/>
        <v>0</v>
      </c>
      <c r="BJ3069" s="16" t="s">
        <v>88</v>
      </c>
      <c r="BK3069" s="156">
        <f t="shared" si="39"/>
        <v>0</v>
      </c>
      <c r="BL3069" s="16" t="s">
        <v>396</v>
      </c>
      <c r="BM3069" s="155" t="s">
        <v>4255</v>
      </c>
    </row>
    <row r="3070" spans="2:65" s="1" customFormat="1" ht="24.15" customHeight="1">
      <c r="B3070" s="142"/>
      <c r="C3070" s="179" t="s">
        <v>4256</v>
      </c>
      <c r="D3070" s="201" t="s">
        <v>454</v>
      </c>
      <c r="E3070" s="180" t="s">
        <v>4257</v>
      </c>
      <c r="F3070" s="181" t="s">
        <v>4258</v>
      </c>
      <c r="G3070" s="182" t="s">
        <v>467</v>
      </c>
      <c r="H3070" s="183">
        <v>1</v>
      </c>
      <c r="I3070" s="184"/>
      <c r="J3070" s="185">
        <f t="shared" si="30"/>
        <v>0</v>
      </c>
      <c r="K3070" s="186"/>
      <c r="L3070" s="187"/>
      <c r="M3070" s="188" t="s">
        <v>1</v>
      </c>
      <c r="N3070" s="189" t="s">
        <v>42</v>
      </c>
      <c r="P3070" s="153">
        <f t="shared" si="31"/>
        <v>0</v>
      </c>
      <c r="Q3070" s="153">
        <v>2.5000000000000001E-2</v>
      </c>
      <c r="R3070" s="153">
        <f t="shared" si="32"/>
        <v>2.5000000000000001E-2</v>
      </c>
      <c r="S3070" s="153">
        <v>0</v>
      </c>
      <c r="T3070" s="154">
        <f t="shared" si="33"/>
        <v>0</v>
      </c>
      <c r="AR3070" s="155" t="s">
        <v>481</v>
      </c>
      <c r="AT3070" s="155" t="s">
        <v>454</v>
      </c>
      <c r="AU3070" s="155" t="s">
        <v>88</v>
      </c>
      <c r="AY3070" s="16" t="s">
        <v>317</v>
      </c>
      <c r="BE3070" s="156">
        <f t="shared" si="34"/>
        <v>0</v>
      </c>
      <c r="BF3070" s="156">
        <f t="shared" si="35"/>
        <v>0</v>
      </c>
      <c r="BG3070" s="156">
        <f t="shared" si="36"/>
        <v>0</v>
      </c>
      <c r="BH3070" s="156">
        <f t="shared" si="37"/>
        <v>0</v>
      </c>
      <c r="BI3070" s="156">
        <f t="shared" si="38"/>
        <v>0</v>
      </c>
      <c r="BJ3070" s="16" t="s">
        <v>88</v>
      </c>
      <c r="BK3070" s="156">
        <f t="shared" si="39"/>
        <v>0</v>
      </c>
      <c r="BL3070" s="16" t="s">
        <v>396</v>
      </c>
      <c r="BM3070" s="155" t="s">
        <v>4259</v>
      </c>
    </row>
    <row r="3071" spans="2:65" s="1" customFormat="1" ht="24.15" customHeight="1">
      <c r="B3071" s="142"/>
      <c r="C3071" s="179" t="s">
        <v>4260</v>
      </c>
      <c r="D3071" s="201" t="s">
        <v>454</v>
      </c>
      <c r="E3071" s="180" t="s">
        <v>4261</v>
      </c>
      <c r="F3071" s="181" t="s">
        <v>4262</v>
      </c>
      <c r="G3071" s="182" t="s">
        <v>467</v>
      </c>
      <c r="H3071" s="183">
        <v>1</v>
      </c>
      <c r="I3071" s="184"/>
      <c r="J3071" s="185">
        <f t="shared" si="30"/>
        <v>0</v>
      </c>
      <c r="K3071" s="186"/>
      <c r="L3071" s="187"/>
      <c r="M3071" s="188" t="s">
        <v>1</v>
      </c>
      <c r="N3071" s="189" t="s">
        <v>42</v>
      </c>
      <c r="P3071" s="153">
        <f t="shared" si="31"/>
        <v>0</v>
      </c>
      <c r="Q3071" s="153">
        <v>2.5000000000000001E-2</v>
      </c>
      <c r="R3071" s="153">
        <f t="shared" si="32"/>
        <v>2.5000000000000001E-2</v>
      </c>
      <c r="S3071" s="153">
        <v>0</v>
      </c>
      <c r="T3071" s="154">
        <f t="shared" si="33"/>
        <v>0</v>
      </c>
      <c r="AR3071" s="155" t="s">
        <v>481</v>
      </c>
      <c r="AT3071" s="155" t="s">
        <v>454</v>
      </c>
      <c r="AU3071" s="155" t="s">
        <v>88</v>
      </c>
      <c r="AY3071" s="16" t="s">
        <v>317</v>
      </c>
      <c r="BE3071" s="156">
        <f t="shared" si="34"/>
        <v>0</v>
      </c>
      <c r="BF3071" s="156">
        <f t="shared" si="35"/>
        <v>0</v>
      </c>
      <c r="BG3071" s="156">
        <f t="shared" si="36"/>
        <v>0</v>
      </c>
      <c r="BH3071" s="156">
        <f t="shared" si="37"/>
        <v>0</v>
      </c>
      <c r="BI3071" s="156">
        <f t="shared" si="38"/>
        <v>0</v>
      </c>
      <c r="BJ3071" s="16" t="s">
        <v>88</v>
      </c>
      <c r="BK3071" s="156">
        <f t="shared" si="39"/>
        <v>0</v>
      </c>
      <c r="BL3071" s="16" t="s">
        <v>396</v>
      </c>
      <c r="BM3071" s="155" t="s">
        <v>4263</v>
      </c>
    </row>
    <row r="3072" spans="2:65" s="1" customFormat="1" ht="24.15" customHeight="1">
      <c r="B3072" s="142"/>
      <c r="C3072" s="179" t="s">
        <v>4264</v>
      </c>
      <c r="D3072" s="201" t="s">
        <v>454</v>
      </c>
      <c r="E3072" s="180" t="s">
        <v>4265</v>
      </c>
      <c r="F3072" s="181" t="s">
        <v>4266</v>
      </c>
      <c r="G3072" s="182" t="s">
        <v>467</v>
      </c>
      <c r="H3072" s="183">
        <v>1</v>
      </c>
      <c r="I3072" s="184"/>
      <c r="J3072" s="185">
        <f t="shared" si="30"/>
        <v>0</v>
      </c>
      <c r="K3072" s="186"/>
      <c r="L3072" s="187"/>
      <c r="M3072" s="188" t="s">
        <v>1</v>
      </c>
      <c r="N3072" s="189" t="s">
        <v>42</v>
      </c>
      <c r="P3072" s="153">
        <f t="shared" si="31"/>
        <v>0</v>
      </c>
      <c r="Q3072" s="153">
        <v>2.5000000000000001E-2</v>
      </c>
      <c r="R3072" s="153">
        <f t="shared" si="32"/>
        <v>2.5000000000000001E-2</v>
      </c>
      <c r="S3072" s="153">
        <v>0</v>
      </c>
      <c r="T3072" s="154">
        <f t="shared" si="33"/>
        <v>0</v>
      </c>
      <c r="AR3072" s="155" t="s">
        <v>481</v>
      </c>
      <c r="AT3072" s="155" t="s">
        <v>454</v>
      </c>
      <c r="AU3072" s="155" t="s">
        <v>88</v>
      </c>
      <c r="AY3072" s="16" t="s">
        <v>317</v>
      </c>
      <c r="BE3072" s="156">
        <f t="shared" si="34"/>
        <v>0</v>
      </c>
      <c r="BF3072" s="156">
        <f t="shared" si="35"/>
        <v>0</v>
      </c>
      <c r="BG3072" s="156">
        <f t="shared" si="36"/>
        <v>0</v>
      </c>
      <c r="BH3072" s="156">
        <f t="shared" si="37"/>
        <v>0</v>
      </c>
      <c r="BI3072" s="156">
        <f t="shared" si="38"/>
        <v>0</v>
      </c>
      <c r="BJ3072" s="16" t="s">
        <v>88</v>
      </c>
      <c r="BK3072" s="156">
        <f t="shared" si="39"/>
        <v>0</v>
      </c>
      <c r="BL3072" s="16" t="s">
        <v>396</v>
      </c>
      <c r="BM3072" s="155" t="s">
        <v>4267</v>
      </c>
    </row>
    <row r="3073" spans="2:65" s="1" customFormat="1" ht="24.15" customHeight="1">
      <c r="B3073" s="142"/>
      <c r="C3073" s="179" t="s">
        <v>4268</v>
      </c>
      <c r="D3073" s="201" t="s">
        <v>454</v>
      </c>
      <c r="E3073" s="180" t="s">
        <v>4269</v>
      </c>
      <c r="F3073" s="181" t="s">
        <v>4270</v>
      </c>
      <c r="G3073" s="182" t="s">
        <v>467</v>
      </c>
      <c r="H3073" s="183">
        <v>1</v>
      </c>
      <c r="I3073" s="184"/>
      <c r="J3073" s="185">
        <f t="shared" si="30"/>
        <v>0</v>
      </c>
      <c r="K3073" s="186"/>
      <c r="L3073" s="187"/>
      <c r="M3073" s="188" t="s">
        <v>1</v>
      </c>
      <c r="N3073" s="189" t="s">
        <v>42</v>
      </c>
      <c r="P3073" s="153">
        <f t="shared" si="31"/>
        <v>0</v>
      </c>
      <c r="Q3073" s="153">
        <v>2.5000000000000001E-2</v>
      </c>
      <c r="R3073" s="153">
        <f t="shared" si="32"/>
        <v>2.5000000000000001E-2</v>
      </c>
      <c r="S3073" s="153">
        <v>0</v>
      </c>
      <c r="T3073" s="154">
        <f t="shared" si="33"/>
        <v>0</v>
      </c>
      <c r="AR3073" s="155" t="s">
        <v>481</v>
      </c>
      <c r="AT3073" s="155" t="s">
        <v>454</v>
      </c>
      <c r="AU3073" s="155" t="s">
        <v>88</v>
      </c>
      <c r="AY3073" s="16" t="s">
        <v>317</v>
      </c>
      <c r="BE3073" s="156">
        <f t="shared" si="34"/>
        <v>0</v>
      </c>
      <c r="BF3073" s="156">
        <f t="shared" si="35"/>
        <v>0</v>
      </c>
      <c r="BG3073" s="156">
        <f t="shared" si="36"/>
        <v>0</v>
      </c>
      <c r="BH3073" s="156">
        <f t="shared" si="37"/>
        <v>0</v>
      </c>
      <c r="BI3073" s="156">
        <f t="shared" si="38"/>
        <v>0</v>
      </c>
      <c r="BJ3073" s="16" t="s">
        <v>88</v>
      </c>
      <c r="BK3073" s="156">
        <f t="shared" si="39"/>
        <v>0</v>
      </c>
      <c r="BL3073" s="16" t="s">
        <v>396</v>
      </c>
      <c r="BM3073" s="155" t="s">
        <v>4271</v>
      </c>
    </row>
    <row r="3074" spans="2:65" s="1" customFormat="1" ht="24.15" customHeight="1">
      <c r="B3074" s="142"/>
      <c r="C3074" s="179" t="s">
        <v>4272</v>
      </c>
      <c r="D3074" s="201" t="s">
        <v>454</v>
      </c>
      <c r="E3074" s="180" t="s">
        <v>4273</v>
      </c>
      <c r="F3074" s="181" t="s">
        <v>4274</v>
      </c>
      <c r="G3074" s="182" t="s">
        <v>467</v>
      </c>
      <c r="H3074" s="183">
        <v>1</v>
      </c>
      <c r="I3074" s="184"/>
      <c r="J3074" s="185">
        <f t="shared" si="30"/>
        <v>0</v>
      </c>
      <c r="K3074" s="186"/>
      <c r="L3074" s="187"/>
      <c r="M3074" s="188" t="s">
        <v>1</v>
      </c>
      <c r="N3074" s="189" t="s">
        <v>42</v>
      </c>
      <c r="P3074" s="153">
        <f t="shared" si="31"/>
        <v>0</v>
      </c>
      <c r="Q3074" s="153">
        <v>2.5000000000000001E-2</v>
      </c>
      <c r="R3074" s="153">
        <f t="shared" si="32"/>
        <v>2.5000000000000001E-2</v>
      </c>
      <c r="S3074" s="153">
        <v>0</v>
      </c>
      <c r="T3074" s="154">
        <f t="shared" si="33"/>
        <v>0</v>
      </c>
      <c r="AR3074" s="155" t="s">
        <v>481</v>
      </c>
      <c r="AT3074" s="155" t="s">
        <v>454</v>
      </c>
      <c r="AU3074" s="155" t="s">
        <v>88</v>
      </c>
      <c r="AY3074" s="16" t="s">
        <v>317</v>
      </c>
      <c r="BE3074" s="156">
        <f t="shared" si="34"/>
        <v>0</v>
      </c>
      <c r="BF3074" s="156">
        <f t="shared" si="35"/>
        <v>0</v>
      </c>
      <c r="BG3074" s="156">
        <f t="shared" si="36"/>
        <v>0</v>
      </c>
      <c r="BH3074" s="156">
        <f t="shared" si="37"/>
        <v>0</v>
      </c>
      <c r="BI3074" s="156">
        <f t="shared" si="38"/>
        <v>0</v>
      </c>
      <c r="BJ3074" s="16" t="s">
        <v>88</v>
      </c>
      <c r="BK3074" s="156">
        <f t="shared" si="39"/>
        <v>0</v>
      </c>
      <c r="BL3074" s="16" t="s">
        <v>396</v>
      </c>
      <c r="BM3074" s="155" t="s">
        <v>4275</v>
      </c>
    </row>
    <row r="3075" spans="2:65" s="1" customFormat="1" ht="24.15" customHeight="1">
      <c r="B3075" s="142"/>
      <c r="C3075" s="179" t="s">
        <v>4276</v>
      </c>
      <c r="D3075" s="201" t="s">
        <v>454</v>
      </c>
      <c r="E3075" s="180" t="s">
        <v>4277</v>
      </c>
      <c r="F3075" s="181" t="s">
        <v>4278</v>
      </c>
      <c r="G3075" s="182" t="s">
        <v>467</v>
      </c>
      <c r="H3075" s="183">
        <v>1</v>
      </c>
      <c r="I3075" s="184"/>
      <c r="J3075" s="185">
        <f t="shared" si="30"/>
        <v>0</v>
      </c>
      <c r="K3075" s="186"/>
      <c r="L3075" s="187"/>
      <c r="M3075" s="188" t="s">
        <v>1</v>
      </c>
      <c r="N3075" s="189" t="s">
        <v>42</v>
      </c>
      <c r="P3075" s="153">
        <f t="shared" si="31"/>
        <v>0</v>
      </c>
      <c r="Q3075" s="153">
        <v>2.5000000000000001E-2</v>
      </c>
      <c r="R3075" s="153">
        <f t="shared" si="32"/>
        <v>2.5000000000000001E-2</v>
      </c>
      <c r="S3075" s="153">
        <v>0</v>
      </c>
      <c r="T3075" s="154">
        <f t="shared" si="33"/>
        <v>0</v>
      </c>
      <c r="AR3075" s="155" t="s">
        <v>481</v>
      </c>
      <c r="AT3075" s="155" t="s">
        <v>454</v>
      </c>
      <c r="AU3075" s="155" t="s">
        <v>88</v>
      </c>
      <c r="AY3075" s="16" t="s">
        <v>317</v>
      </c>
      <c r="BE3075" s="156">
        <f t="shared" si="34"/>
        <v>0</v>
      </c>
      <c r="BF3075" s="156">
        <f t="shared" si="35"/>
        <v>0</v>
      </c>
      <c r="BG3075" s="156">
        <f t="shared" si="36"/>
        <v>0</v>
      </c>
      <c r="BH3075" s="156">
        <f t="shared" si="37"/>
        <v>0</v>
      </c>
      <c r="BI3075" s="156">
        <f t="shared" si="38"/>
        <v>0</v>
      </c>
      <c r="BJ3075" s="16" t="s">
        <v>88</v>
      </c>
      <c r="BK3075" s="156">
        <f t="shared" si="39"/>
        <v>0</v>
      </c>
      <c r="BL3075" s="16" t="s">
        <v>396</v>
      </c>
      <c r="BM3075" s="155" t="s">
        <v>4279</v>
      </c>
    </row>
    <row r="3076" spans="2:65" s="1" customFormat="1" ht="24.15" customHeight="1">
      <c r="B3076" s="142"/>
      <c r="C3076" s="179" t="s">
        <v>4280</v>
      </c>
      <c r="D3076" s="201" t="s">
        <v>454</v>
      </c>
      <c r="E3076" s="180" t="s">
        <v>4281</v>
      </c>
      <c r="F3076" s="181" t="s">
        <v>4282</v>
      </c>
      <c r="G3076" s="182" t="s">
        <v>467</v>
      </c>
      <c r="H3076" s="183">
        <v>1</v>
      </c>
      <c r="I3076" s="184"/>
      <c r="J3076" s="185">
        <f t="shared" si="30"/>
        <v>0</v>
      </c>
      <c r="K3076" s="186"/>
      <c r="L3076" s="187"/>
      <c r="M3076" s="188" t="s">
        <v>1</v>
      </c>
      <c r="N3076" s="189" t="s">
        <v>42</v>
      </c>
      <c r="P3076" s="153">
        <f t="shared" si="31"/>
        <v>0</v>
      </c>
      <c r="Q3076" s="153">
        <v>2.5000000000000001E-2</v>
      </c>
      <c r="R3076" s="153">
        <f t="shared" si="32"/>
        <v>2.5000000000000001E-2</v>
      </c>
      <c r="S3076" s="153">
        <v>0</v>
      </c>
      <c r="T3076" s="154">
        <f t="shared" si="33"/>
        <v>0</v>
      </c>
      <c r="AR3076" s="155" t="s">
        <v>481</v>
      </c>
      <c r="AT3076" s="155" t="s">
        <v>454</v>
      </c>
      <c r="AU3076" s="155" t="s">
        <v>88</v>
      </c>
      <c r="AY3076" s="16" t="s">
        <v>317</v>
      </c>
      <c r="BE3076" s="156">
        <f t="shared" si="34"/>
        <v>0</v>
      </c>
      <c r="BF3076" s="156">
        <f t="shared" si="35"/>
        <v>0</v>
      </c>
      <c r="BG3076" s="156">
        <f t="shared" si="36"/>
        <v>0</v>
      </c>
      <c r="BH3076" s="156">
        <f t="shared" si="37"/>
        <v>0</v>
      </c>
      <c r="BI3076" s="156">
        <f t="shared" si="38"/>
        <v>0</v>
      </c>
      <c r="BJ3076" s="16" t="s">
        <v>88</v>
      </c>
      <c r="BK3076" s="156">
        <f t="shared" si="39"/>
        <v>0</v>
      </c>
      <c r="BL3076" s="16" t="s">
        <v>396</v>
      </c>
      <c r="BM3076" s="155" t="s">
        <v>4283</v>
      </c>
    </row>
    <row r="3077" spans="2:65" s="1" customFormat="1" ht="24.15" customHeight="1">
      <c r="B3077" s="142"/>
      <c r="C3077" s="179" t="s">
        <v>4284</v>
      </c>
      <c r="D3077" s="201" t="s">
        <v>454</v>
      </c>
      <c r="E3077" s="180" t="s">
        <v>4285</v>
      </c>
      <c r="F3077" s="181" t="s">
        <v>4286</v>
      </c>
      <c r="G3077" s="182" t="s">
        <v>467</v>
      </c>
      <c r="H3077" s="183">
        <v>1</v>
      </c>
      <c r="I3077" s="184"/>
      <c r="J3077" s="185">
        <f t="shared" si="30"/>
        <v>0</v>
      </c>
      <c r="K3077" s="186"/>
      <c r="L3077" s="187"/>
      <c r="M3077" s="188" t="s">
        <v>1</v>
      </c>
      <c r="N3077" s="189" t="s">
        <v>42</v>
      </c>
      <c r="P3077" s="153">
        <f t="shared" si="31"/>
        <v>0</v>
      </c>
      <c r="Q3077" s="153">
        <v>2.5000000000000001E-2</v>
      </c>
      <c r="R3077" s="153">
        <f t="shared" si="32"/>
        <v>2.5000000000000001E-2</v>
      </c>
      <c r="S3077" s="153">
        <v>0</v>
      </c>
      <c r="T3077" s="154">
        <f t="shared" si="33"/>
        <v>0</v>
      </c>
      <c r="AR3077" s="155" t="s">
        <v>481</v>
      </c>
      <c r="AT3077" s="155" t="s">
        <v>454</v>
      </c>
      <c r="AU3077" s="155" t="s">
        <v>88</v>
      </c>
      <c r="AY3077" s="16" t="s">
        <v>317</v>
      </c>
      <c r="BE3077" s="156">
        <f t="shared" si="34"/>
        <v>0</v>
      </c>
      <c r="BF3077" s="156">
        <f t="shared" si="35"/>
        <v>0</v>
      </c>
      <c r="BG3077" s="156">
        <f t="shared" si="36"/>
        <v>0</v>
      </c>
      <c r="BH3077" s="156">
        <f t="shared" si="37"/>
        <v>0</v>
      </c>
      <c r="BI3077" s="156">
        <f t="shared" si="38"/>
        <v>0</v>
      </c>
      <c r="BJ3077" s="16" t="s">
        <v>88</v>
      </c>
      <c r="BK3077" s="156">
        <f t="shared" si="39"/>
        <v>0</v>
      </c>
      <c r="BL3077" s="16" t="s">
        <v>396</v>
      </c>
      <c r="BM3077" s="155" t="s">
        <v>4287</v>
      </c>
    </row>
    <row r="3078" spans="2:65" s="1" customFormat="1" ht="24.15" customHeight="1">
      <c r="B3078" s="142"/>
      <c r="C3078" s="179" t="s">
        <v>4288</v>
      </c>
      <c r="D3078" s="201" t="s">
        <v>454</v>
      </c>
      <c r="E3078" s="180" t="s">
        <v>4289</v>
      </c>
      <c r="F3078" s="181" t="s">
        <v>4290</v>
      </c>
      <c r="G3078" s="182" t="s">
        <v>467</v>
      </c>
      <c r="H3078" s="183">
        <v>1</v>
      </c>
      <c r="I3078" s="184"/>
      <c r="J3078" s="185">
        <f t="shared" si="30"/>
        <v>0</v>
      </c>
      <c r="K3078" s="186"/>
      <c r="L3078" s="187"/>
      <c r="M3078" s="188" t="s">
        <v>1</v>
      </c>
      <c r="N3078" s="189" t="s">
        <v>42</v>
      </c>
      <c r="P3078" s="153">
        <f t="shared" si="31"/>
        <v>0</v>
      </c>
      <c r="Q3078" s="153">
        <v>2.5000000000000001E-2</v>
      </c>
      <c r="R3078" s="153">
        <f t="shared" si="32"/>
        <v>2.5000000000000001E-2</v>
      </c>
      <c r="S3078" s="153">
        <v>0</v>
      </c>
      <c r="T3078" s="154">
        <f t="shared" si="33"/>
        <v>0</v>
      </c>
      <c r="AR3078" s="155" t="s">
        <v>481</v>
      </c>
      <c r="AT3078" s="155" t="s">
        <v>454</v>
      </c>
      <c r="AU3078" s="155" t="s">
        <v>88</v>
      </c>
      <c r="AY3078" s="16" t="s">
        <v>317</v>
      </c>
      <c r="BE3078" s="156">
        <f t="shared" si="34"/>
        <v>0</v>
      </c>
      <c r="BF3078" s="156">
        <f t="shared" si="35"/>
        <v>0</v>
      </c>
      <c r="BG3078" s="156">
        <f t="shared" si="36"/>
        <v>0</v>
      </c>
      <c r="BH3078" s="156">
        <f t="shared" si="37"/>
        <v>0</v>
      </c>
      <c r="BI3078" s="156">
        <f t="shared" si="38"/>
        <v>0</v>
      </c>
      <c r="BJ3078" s="16" t="s">
        <v>88</v>
      </c>
      <c r="BK3078" s="156">
        <f t="shared" si="39"/>
        <v>0</v>
      </c>
      <c r="BL3078" s="16" t="s">
        <v>396</v>
      </c>
      <c r="BM3078" s="155" t="s">
        <v>4291</v>
      </c>
    </row>
    <row r="3079" spans="2:65" s="1" customFormat="1" ht="24.15" customHeight="1">
      <c r="B3079" s="142"/>
      <c r="C3079" s="179" t="s">
        <v>4292</v>
      </c>
      <c r="D3079" s="201" t="s">
        <v>454</v>
      </c>
      <c r="E3079" s="180" t="s">
        <v>4293</v>
      </c>
      <c r="F3079" s="181" t="s">
        <v>4294</v>
      </c>
      <c r="G3079" s="182" t="s">
        <v>467</v>
      </c>
      <c r="H3079" s="183">
        <v>1</v>
      </c>
      <c r="I3079" s="184"/>
      <c r="J3079" s="185">
        <f t="shared" si="30"/>
        <v>0</v>
      </c>
      <c r="K3079" s="186"/>
      <c r="L3079" s="187"/>
      <c r="M3079" s="188" t="s">
        <v>1</v>
      </c>
      <c r="N3079" s="189" t="s">
        <v>42</v>
      </c>
      <c r="P3079" s="153">
        <f t="shared" si="31"/>
        <v>0</v>
      </c>
      <c r="Q3079" s="153">
        <v>2.5000000000000001E-2</v>
      </c>
      <c r="R3079" s="153">
        <f t="shared" si="32"/>
        <v>2.5000000000000001E-2</v>
      </c>
      <c r="S3079" s="153">
        <v>0</v>
      </c>
      <c r="T3079" s="154">
        <f t="shared" si="33"/>
        <v>0</v>
      </c>
      <c r="AR3079" s="155" t="s">
        <v>481</v>
      </c>
      <c r="AT3079" s="155" t="s">
        <v>454</v>
      </c>
      <c r="AU3079" s="155" t="s">
        <v>88</v>
      </c>
      <c r="AY3079" s="16" t="s">
        <v>317</v>
      </c>
      <c r="BE3079" s="156">
        <f t="shared" si="34"/>
        <v>0</v>
      </c>
      <c r="BF3079" s="156">
        <f t="shared" si="35"/>
        <v>0</v>
      </c>
      <c r="BG3079" s="156">
        <f t="shared" si="36"/>
        <v>0</v>
      </c>
      <c r="BH3079" s="156">
        <f t="shared" si="37"/>
        <v>0</v>
      </c>
      <c r="BI3079" s="156">
        <f t="shared" si="38"/>
        <v>0</v>
      </c>
      <c r="BJ3079" s="16" t="s">
        <v>88</v>
      </c>
      <c r="BK3079" s="156">
        <f t="shared" si="39"/>
        <v>0</v>
      </c>
      <c r="BL3079" s="16" t="s">
        <v>396</v>
      </c>
      <c r="BM3079" s="155" t="s">
        <v>4295</v>
      </c>
    </row>
    <row r="3080" spans="2:65" s="1" customFormat="1" ht="24.15" customHeight="1">
      <c r="B3080" s="142"/>
      <c r="C3080" s="179" t="s">
        <v>4296</v>
      </c>
      <c r="D3080" s="201" t="s">
        <v>454</v>
      </c>
      <c r="E3080" s="180" t="s">
        <v>4297</v>
      </c>
      <c r="F3080" s="181" t="s">
        <v>4298</v>
      </c>
      <c r="G3080" s="182" t="s">
        <v>467</v>
      </c>
      <c r="H3080" s="183">
        <v>1</v>
      </c>
      <c r="I3080" s="184"/>
      <c r="J3080" s="185">
        <f t="shared" si="30"/>
        <v>0</v>
      </c>
      <c r="K3080" s="186"/>
      <c r="L3080" s="187"/>
      <c r="M3080" s="188" t="s">
        <v>1</v>
      </c>
      <c r="N3080" s="189" t="s">
        <v>42</v>
      </c>
      <c r="P3080" s="153">
        <f t="shared" si="31"/>
        <v>0</v>
      </c>
      <c r="Q3080" s="153">
        <v>2.5000000000000001E-2</v>
      </c>
      <c r="R3080" s="153">
        <f t="shared" si="32"/>
        <v>2.5000000000000001E-2</v>
      </c>
      <c r="S3080" s="153">
        <v>0</v>
      </c>
      <c r="T3080" s="154">
        <f t="shared" si="33"/>
        <v>0</v>
      </c>
      <c r="AR3080" s="155" t="s">
        <v>481</v>
      </c>
      <c r="AT3080" s="155" t="s">
        <v>454</v>
      </c>
      <c r="AU3080" s="155" t="s">
        <v>88</v>
      </c>
      <c r="AY3080" s="16" t="s">
        <v>317</v>
      </c>
      <c r="BE3080" s="156">
        <f t="shared" si="34"/>
        <v>0</v>
      </c>
      <c r="BF3080" s="156">
        <f t="shared" si="35"/>
        <v>0</v>
      </c>
      <c r="BG3080" s="156">
        <f t="shared" si="36"/>
        <v>0</v>
      </c>
      <c r="BH3080" s="156">
        <f t="shared" si="37"/>
        <v>0</v>
      </c>
      <c r="BI3080" s="156">
        <f t="shared" si="38"/>
        <v>0</v>
      </c>
      <c r="BJ3080" s="16" t="s">
        <v>88</v>
      </c>
      <c r="BK3080" s="156">
        <f t="shared" si="39"/>
        <v>0</v>
      </c>
      <c r="BL3080" s="16" t="s">
        <v>396</v>
      </c>
      <c r="BM3080" s="155" t="s">
        <v>4299</v>
      </c>
    </row>
    <row r="3081" spans="2:65" s="1" customFormat="1" ht="24.15" customHeight="1">
      <c r="B3081" s="142"/>
      <c r="C3081" s="179" t="s">
        <v>4300</v>
      </c>
      <c r="D3081" s="201" t="s">
        <v>454</v>
      </c>
      <c r="E3081" s="180" t="s">
        <v>4301</v>
      </c>
      <c r="F3081" s="181" t="s">
        <v>4302</v>
      </c>
      <c r="G3081" s="182" t="s">
        <v>467</v>
      </c>
      <c r="H3081" s="183">
        <v>1</v>
      </c>
      <c r="I3081" s="184"/>
      <c r="J3081" s="185">
        <f t="shared" si="30"/>
        <v>0</v>
      </c>
      <c r="K3081" s="186"/>
      <c r="L3081" s="187"/>
      <c r="M3081" s="188" t="s">
        <v>1</v>
      </c>
      <c r="N3081" s="189" t="s">
        <v>42</v>
      </c>
      <c r="P3081" s="153">
        <f t="shared" si="31"/>
        <v>0</v>
      </c>
      <c r="Q3081" s="153">
        <v>2.5000000000000001E-2</v>
      </c>
      <c r="R3081" s="153">
        <f t="shared" si="32"/>
        <v>2.5000000000000001E-2</v>
      </c>
      <c r="S3081" s="153">
        <v>0</v>
      </c>
      <c r="T3081" s="154">
        <f t="shared" si="33"/>
        <v>0</v>
      </c>
      <c r="AR3081" s="155" t="s">
        <v>481</v>
      </c>
      <c r="AT3081" s="155" t="s">
        <v>454</v>
      </c>
      <c r="AU3081" s="155" t="s">
        <v>88</v>
      </c>
      <c r="AY3081" s="16" t="s">
        <v>317</v>
      </c>
      <c r="BE3081" s="156">
        <f t="shared" si="34"/>
        <v>0</v>
      </c>
      <c r="BF3081" s="156">
        <f t="shared" si="35"/>
        <v>0</v>
      </c>
      <c r="BG3081" s="156">
        <f t="shared" si="36"/>
        <v>0</v>
      </c>
      <c r="BH3081" s="156">
        <f t="shared" si="37"/>
        <v>0</v>
      </c>
      <c r="BI3081" s="156">
        <f t="shared" si="38"/>
        <v>0</v>
      </c>
      <c r="BJ3081" s="16" t="s">
        <v>88</v>
      </c>
      <c r="BK3081" s="156">
        <f t="shared" si="39"/>
        <v>0</v>
      </c>
      <c r="BL3081" s="16" t="s">
        <v>396</v>
      </c>
      <c r="BM3081" s="155" t="s">
        <v>4303</v>
      </c>
    </row>
    <row r="3082" spans="2:65" s="1" customFormat="1" ht="24.15" customHeight="1">
      <c r="B3082" s="142"/>
      <c r="C3082" s="179" t="s">
        <v>4304</v>
      </c>
      <c r="D3082" s="201" t="s">
        <v>454</v>
      </c>
      <c r="E3082" s="180" t="s">
        <v>4305</v>
      </c>
      <c r="F3082" s="181" t="s">
        <v>4306</v>
      </c>
      <c r="G3082" s="182" t="s">
        <v>467</v>
      </c>
      <c r="H3082" s="183">
        <v>1</v>
      </c>
      <c r="I3082" s="184"/>
      <c r="J3082" s="185">
        <f t="shared" si="30"/>
        <v>0</v>
      </c>
      <c r="K3082" s="186"/>
      <c r="L3082" s="187"/>
      <c r="M3082" s="188" t="s">
        <v>1</v>
      </c>
      <c r="N3082" s="189" t="s">
        <v>42</v>
      </c>
      <c r="P3082" s="153">
        <f t="shared" si="31"/>
        <v>0</v>
      </c>
      <c r="Q3082" s="153">
        <v>2.5000000000000001E-2</v>
      </c>
      <c r="R3082" s="153">
        <f t="shared" si="32"/>
        <v>2.5000000000000001E-2</v>
      </c>
      <c r="S3082" s="153">
        <v>0</v>
      </c>
      <c r="T3082" s="154">
        <f t="shared" si="33"/>
        <v>0</v>
      </c>
      <c r="AR3082" s="155" t="s">
        <v>481</v>
      </c>
      <c r="AT3082" s="155" t="s">
        <v>454</v>
      </c>
      <c r="AU3082" s="155" t="s">
        <v>88</v>
      </c>
      <c r="AY3082" s="16" t="s">
        <v>317</v>
      </c>
      <c r="BE3082" s="156">
        <f t="shared" si="34"/>
        <v>0</v>
      </c>
      <c r="BF3082" s="156">
        <f t="shared" si="35"/>
        <v>0</v>
      </c>
      <c r="BG3082" s="156">
        <f t="shared" si="36"/>
        <v>0</v>
      </c>
      <c r="BH3082" s="156">
        <f t="shared" si="37"/>
        <v>0</v>
      </c>
      <c r="BI3082" s="156">
        <f t="shared" si="38"/>
        <v>0</v>
      </c>
      <c r="BJ3082" s="16" t="s">
        <v>88</v>
      </c>
      <c r="BK3082" s="156">
        <f t="shared" si="39"/>
        <v>0</v>
      </c>
      <c r="BL3082" s="16" t="s">
        <v>396</v>
      </c>
      <c r="BM3082" s="155" t="s">
        <v>4307</v>
      </c>
    </row>
    <row r="3083" spans="2:65" s="1" customFormat="1" ht="24.15" customHeight="1">
      <c r="B3083" s="142"/>
      <c r="C3083" s="179" t="s">
        <v>4308</v>
      </c>
      <c r="D3083" s="201" t="s">
        <v>454</v>
      </c>
      <c r="E3083" s="180" t="s">
        <v>4309</v>
      </c>
      <c r="F3083" s="181" t="s">
        <v>4310</v>
      </c>
      <c r="G3083" s="182" t="s">
        <v>467</v>
      </c>
      <c r="H3083" s="183">
        <v>1</v>
      </c>
      <c r="I3083" s="184"/>
      <c r="J3083" s="185">
        <f t="shared" si="30"/>
        <v>0</v>
      </c>
      <c r="K3083" s="186"/>
      <c r="L3083" s="187"/>
      <c r="M3083" s="188" t="s">
        <v>1</v>
      </c>
      <c r="N3083" s="189" t="s">
        <v>42</v>
      </c>
      <c r="P3083" s="153">
        <f t="shared" si="31"/>
        <v>0</v>
      </c>
      <c r="Q3083" s="153">
        <v>2.5000000000000001E-2</v>
      </c>
      <c r="R3083" s="153">
        <f t="shared" si="32"/>
        <v>2.5000000000000001E-2</v>
      </c>
      <c r="S3083" s="153">
        <v>0</v>
      </c>
      <c r="T3083" s="154">
        <f t="shared" si="33"/>
        <v>0</v>
      </c>
      <c r="AR3083" s="155" t="s">
        <v>481</v>
      </c>
      <c r="AT3083" s="155" t="s">
        <v>454</v>
      </c>
      <c r="AU3083" s="155" t="s">
        <v>88</v>
      </c>
      <c r="AY3083" s="16" t="s">
        <v>317</v>
      </c>
      <c r="BE3083" s="156">
        <f t="shared" si="34"/>
        <v>0</v>
      </c>
      <c r="BF3083" s="156">
        <f t="shared" si="35"/>
        <v>0</v>
      </c>
      <c r="BG3083" s="156">
        <f t="shared" si="36"/>
        <v>0</v>
      </c>
      <c r="BH3083" s="156">
        <f t="shared" si="37"/>
        <v>0</v>
      </c>
      <c r="BI3083" s="156">
        <f t="shared" si="38"/>
        <v>0</v>
      </c>
      <c r="BJ3083" s="16" t="s">
        <v>88</v>
      </c>
      <c r="BK3083" s="156">
        <f t="shared" si="39"/>
        <v>0</v>
      </c>
      <c r="BL3083" s="16" t="s">
        <v>396</v>
      </c>
      <c r="BM3083" s="155" t="s">
        <v>4311</v>
      </c>
    </row>
    <row r="3084" spans="2:65" s="1" customFormat="1" ht="24.15" customHeight="1">
      <c r="B3084" s="142"/>
      <c r="C3084" s="179" t="s">
        <v>4312</v>
      </c>
      <c r="D3084" s="201" t="s">
        <v>454</v>
      </c>
      <c r="E3084" s="180" t="s">
        <v>4313</v>
      </c>
      <c r="F3084" s="181" t="s">
        <v>4314</v>
      </c>
      <c r="G3084" s="182" t="s">
        <v>467</v>
      </c>
      <c r="H3084" s="183">
        <v>1</v>
      </c>
      <c r="I3084" s="184"/>
      <c r="J3084" s="185">
        <f t="shared" si="30"/>
        <v>0</v>
      </c>
      <c r="K3084" s="186"/>
      <c r="L3084" s="187"/>
      <c r="M3084" s="188" t="s">
        <v>1</v>
      </c>
      <c r="N3084" s="189" t="s">
        <v>42</v>
      </c>
      <c r="P3084" s="153">
        <f t="shared" si="31"/>
        <v>0</v>
      </c>
      <c r="Q3084" s="153">
        <v>2.5000000000000001E-2</v>
      </c>
      <c r="R3084" s="153">
        <f t="shared" si="32"/>
        <v>2.5000000000000001E-2</v>
      </c>
      <c r="S3084" s="153">
        <v>0</v>
      </c>
      <c r="T3084" s="154">
        <f t="shared" si="33"/>
        <v>0</v>
      </c>
      <c r="AR3084" s="155" t="s">
        <v>481</v>
      </c>
      <c r="AT3084" s="155" t="s">
        <v>454</v>
      </c>
      <c r="AU3084" s="155" t="s">
        <v>88</v>
      </c>
      <c r="AY3084" s="16" t="s">
        <v>317</v>
      </c>
      <c r="BE3084" s="156">
        <f t="shared" si="34"/>
        <v>0</v>
      </c>
      <c r="BF3084" s="156">
        <f t="shared" si="35"/>
        <v>0</v>
      </c>
      <c r="BG3084" s="156">
        <f t="shared" si="36"/>
        <v>0</v>
      </c>
      <c r="BH3084" s="156">
        <f t="shared" si="37"/>
        <v>0</v>
      </c>
      <c r="BI3084" s="156">
        <f t="shared" si="38"/>
        <v>0</v>
      </c>
      <c r="BJ3084" s="16" t="s">
        <v>88</v>
      </c>
      <c r="BK3084" s="156">
        <f t="shared" si="39"/>
        <v>0</v>
      </c>
      <c r="BL3084" s="16" t="s">
        <v>396</v>
      </c>
      <c r="BM3084" s="155" t="s">
        <v>4315</v>
      </c>
    </row>
    <row r="3085" spans="2:65" s="1" customFormat="1" ht="24.15" customHeight="1">
      <c r="B3085" s="142"/>
      <c r="C3085" s="179" t="s">
        <v>4316</v>
      </c>
      <c r="D3085" s="201" t="s">
        <v>454</v>
      </c>
      <c r="E3085" s="180" t="s">
        <v>4317</v>
      </c>
      <c r="F3085" s="181" t="s">
        <v>4318</v>
      </c>
      <c r="G3085" s="182" t="s">
        <v>467</v>
      </c>
      <c r="H3085" s="183">
        <v>1</v>
      </c>
      <c r="I3085" s="184"/>
      <c r="J3085" s="185">
        <f t="shared" si="30"/>
        <v>0</v>
      </c>
      <c r="K3085" s="186"/>
      <c r="L3085" s="187"/>
      <c r="M3085" s="188" t="s">
        <v>1</v>
      </c>
      <c r="N3085" s="189" t="s">
        <v>42</v>
      </c>
      <c r="P3085" s="153">
        <f t="shared" si="31"/>
        <v>0</v>
      </c>
      <c r="Q3085" s="153">
        <v>2.5000000000000001E-2</v>
      </c>
      <c r="R3085" s="153">
        <f t="shared" si="32"/>
        <v>2.5000000000000001E-2</v>
      </c>
      <c r="S3085" s="153">
        <v>0</v>
      </c>
      <c r="T3085" s="154">
        <f t="shared" si="33"/>
        <v>0</v>
      </c>
      <c r="AR3085" s="155" t="s">
        <v>481</v>
      </c>
      <c r="AT3085" s="155" t="s">
        <v>454</v>
      </c>
      <c r="AU3085" s="155" t="s">
        <v>88</v>
      </c>
      <c r="AY3085" s="16" t="s">
        <v>317</v>
      </c>
      <c r="BE3085" s="156">
        <f t="shared" si="34"/>
        <v>0</v>
      </c>
      <c r="BF3085" s="156">
        <f t="shared" si="35"/>
        <v>0</v>
      </c>
      <c r="BG3085" s="156">
        <f t="shared" si="36"/>
        <v>0</v>
      </c>
      <c r="BH3085" s="156">
        <f t="shared" si="37"/>
        <v>0</v>
      </c>
      <c r="BI3085" s="156">
        <f t="shared" si="38"/>
        <v>0</v>
      </c>
      <c r="BJ3085" s="16" t="s">
        <v>88</v>
      </c>
      <c r="BK3085" s="156">
        <f t="shared" si="39"/>
        <v>0</v>
      </c>
      <c r="BL3085" s="16" t="s">
        <v>396</v>
      </c>
      <c r="BM3085" s="155" t="s">
        <v>4319</v>
      </c>
    </row>
    <row r="3086" spans="2:65" s="1" customFormat="1" ht="24.15" customHeight="1">
      <c r="B3086" s="142"/>
      <c r="C3086" s="179" t="s">
        <v>4320</v>
      </c>
      <c r="D3086" s="201" t="s">
        <v>454</v>
      </c>
      <c r="E3086" s="180" t="s">
        <v>4321</v>
      </c>
      <c r="F3086" s="181" t="s">
        <v>4322</v>
      </c>
      <c r="G3086" s="182" t="s">
        <v>467</v>
      </c>
      <c r="H3086" s="183">
        <v>1</v>
      </c>
      <c r="I3086" s="184"/>
      <c r="J3086" s="185">
        <f t="shared" si="30"/>
        <v>0</v>
      </c>
      <c r="K3086" s="186"/>
      <c r="L3086" s="187"/>
      <c r="M3086" s="188" t="s">
        <v>1</v>
      </c>
      <c r="N3086" s="189" t="s">
        <v>42</v>
      </c>
      <c r="P3086" s="153">
        <f t="shared" si="31"/>
        <v>0</v>
      </c>
      <c r="Q3086" s="153">
        <v>2.5000000000000001E-2</v>
      </c>
      <c r="R3086" s="153">
        <f t="shared" si="32"/>
        <v>2.5000000000000001E-2</v>
      </c>
      <c r="S3086" s="153">
        <v>0</v>
      </c>
      <c r="T3086" s="154">
        <f t="shared" si="33"/>
        <v>0</v>
      </c>
      <c r="AR3086" s="155" t="s">
        <v>481</v>
      </c>
      <c r="AT3086" s="155" t="s">
        <v>454</v>
      </c>
      <c r="AU3086" s="155" t="s">
        <v>88</v>
      </c>
      <c r="AY3086" s="16" t="s">
        <v>317</v>
      </c>
      <c r="BE3086" s="156">
        <f t="shared" si="34"/>
        <v>0</v>
      </c>
      <c r="BF3086" s="156">
        <f t="shared" si="35"/>
        <v>0</v>
      </c>
      <c r="BG3086" s="156">
        <f t="shared" si="36"/>
        <v>0</v>
      </c>
      <c r="BH3086" s="156">
        <f t="shared" si="37"/>
        <v>0</v>
      </c>
      <c r="BI3086" s="156">
        <f t="shared" si="38"/>
        <v>0</v>
      </c>
      <c r="BJ3086" s="16" t="s">
        <v>88</v>
      </c>
      <c r="BK3086" s="156">
        <f t="shared" si="39"/>
        <v>0</v>
      </c>
      <c r="BL3086" s="16" t="s">
        <v>396</v>
      </c>
      <c r="BM3086" s="155" t="s">
        <v>4323</v>
      </c>
    </row>
    <row r="3087" spans="2:65" s="1" customFormat="1" ht="24.15" customHeight="1">
      <c r="B3087" s="142"/>
      <c r="C3087" s="179" t="s">
        <v>4324</v>
      </c>
      <c r="D3087" s="201" t="s">
        <v>454</v>
      </c>
      <c r="E3087" s="180" t="s">
        <v>4325</v>
      </c>
      <c r="F3087" s="181" t="s">
        <v>4326</v>
      </c>
      <c r="G3087" s="182" t="s">
        <v>467</v>
      </c>
      <c r="H3087" s="183">
        <v>1</v>
      </c>
      <c r="I3087" s="184"/>
      <c r="J3087" s="185">
        <f t="shared" si="30"/>
        <v>0</v>
      </c>
      <c r="K3087" s="186"/>
      <c r="L3087" s="187"/>
      <c r="M3087" s="188" t="s">
        <v>1</v>
      </c>
      <c r="N3087" s="189" t="s">
        <v>42</v>
      </c>
      <c r="P3087" s="153">
        <f t="shared" si="31"/>
        <v>0</v>
      </c>
      <c r="Q3087" s="153">
        <v>2.5000000000000001E-2</v>
      </c>
      <c r="R3087" s="153">
        <f t="shared" si="32"/>
        <v>2.5000000000000001E-2</v>
      </c>
      <c r="S3087" s="153">
        <v>0</v>
      </c>
      <c r="T3087" s="154">
        <f t="shared" si="33"/>
        <v>0</v>
      </c>
      <c r="AR3087" s="155" t="s">
        <v>481</v>
      </c>
      <c r="AT3087" s="155" t="s">
        <v>454</v>
      </c>
      <c r="AU3087" s="155" t="s">
        <v>88</v>
      </c>
      <c r="AY3087" s="16" t="s">
        <v>317</v>
      </c>
      <c r="BE3087" s="156">
        <f t="shared" si="34"/>
        <v>0</v>
      </c>
      <c r="BF3087" s="156">
        <f t="shared" si="35"/>
        <v>0</v>
      </c>
      <c r="BG3087" s="156">
        <f t="shared" si="36"/>
        <v>0</v>
      </c>
      <c r="BH3087" s="156">
        <f t="shared" si="37"/>
        <v>0</v>
      </c>
      <c r="BI3087" s="156">
        <f t="shared" si="38"/>
        <v>0</v>
      </c>
      <c r="BJ3087" s="16" t="s">
        <v>88</v>
      </c>
      <c r="BK3087" s="156">
        <f t="shared" si="39"/>
        <v>0</v>
      </c>
      <c r="BL3087" s="16" t="s">
        <v>396</v>
      </c>
      <c r="BM3087" s="155" t="s">
        <v>4327</v>
      </c>
    </row>
    <row r="3088" spans="2:65" s="1" customFormat="1" ht="24.15" customHeight="1">
      <c r="B3088" s="142"/>
      <c r="C3088" s="179" t="s">
        <v>4328</v>
      </c>
      <c r="D3088" s="201" t="s">
        <v>454</v>
      </c>
      <c r="E3088" s="180" t="s">
        <v>4329</v>
      </c>
      <c r="F3088" s="181" t="s">
        <v>4330</v>
      </c>
      <c r="G3088" s="182" t="s">
        <v>467</v>
      </c>
      <c r="H3088" s="183">
        <v>1</v>
      </c>
      <c r="I3088" s="184"/>
      <c r="J3088" s="185">
        <f t="shared" si="30"/>
        <v>0</v>
      </c>
      <c r="K3088" s="186"/>
      <c r="L3088" s="187"/>
      <c r="M3088" s="188" t="s">
        <v>1</v>
      </c>
      <c r="N3088" s="189" t="s">
        <v>42</v>
      </c>
      <c r="P3088" s="153">
        <f t="shared" si="31"/>
        <v>0</v>
      </c>
      <c r="Q3088" s="153">
        <v>2.5000000000000001E-2</v>
      </c>
      <c r="R3088" s="153">
        <f t="shared" si="32"/>
        <v>2.5000000000000001E-2</v>
      </c>
      <c r="S3088" s="153">
        <v>0</v>
      </c>
      <c r="T3088" s="154">
        <f t="shared" si="33"/>
        <v>0</v>
      </c>
      <c r="AR3088" s="155" t="s">
        <v>481</v>
      </c>
      <c r="AT3088" s="155" t="s">
        <v>454</v>
      </c>
      <c r="AU3088" s="155" t="s">
        <v>88</v>
      </c>
      <c r="AY3088" s="16" t="s">
        <v>317</v>
      </c>
      <c r="BE3088" s="156">
        <f t="shared" si="34"/>
        <v>0</v>
      </c>
      <c r="BF3088" s="156">
        <f t="shared" si="35"/>
        <v>0</v>
      </c>
      <c r="BG3088" s="156">
        <f t="shared" si="36"/>
        <v>0</v>
      </c>
      <c r="BH3088" s="156">
        <f t="shared" si="37"/>
        <v>0</v>
      </c>
      <c r="BI3088" s="156">
        <f t="shared" si="38"/>
        <v>0</v>
      </c>
      <c r="BJ3088" s="16" t="s">
        <v>88</v>
      </c>
      <c r="BK3088" s="156">
        <f t="shared" si="39"/>
        <v>0</v>
      </c>
      <c r="BL3088" s="16" t="s">
        <v>396</v>
      </c>
      <c r="BM3088" s="155" t="s">
        <v>4331</v>
      </c>
    </row>
    <row r="3089" spans="2:65" s="1" customFormat="1" ht="24.15" customHeight="1">
      <c r="B3089" s="142"/>
      <c r="C3089" s="179" t="s">
        <v>4332</v>
      </c>
      <c r="D3089" s="201" t="s">
        <v>454</v>
      </c>
      <c r="E3089" s="180" t="s">
        <v>4333</v>
      </c>
      <c r="F3089" s="181" t="s">
        <v>4334</v>
      </c>
      <c r="G3089" s="182" t="s">
        <v>467</v>
      </c>
      <c r="H3089" s="183">
        <v>1</v>
      </c>
      <c r="I3089" s="184"/>
      <c r="J3089" s="185">
        <f t="shared" si="30"/>
        <v>0</v>
      </c>
      <c r="K3089" s="186"/>
      <c r="L3089" s="187"/>
      <c r="M3089" s="188" t="s">
        <v>1</v>
      </c>
      <c r="N3089" s="189" t="s">
        <v>42</v>
      </c>
      <c r="P3089" s="153">
        <f t="shared" si="31"/>
        <v>0</v>
      </c>
      <c r="Q3089" s="153">
        <v>2.5000000000000001E-2</v>
      </c>
      <c r="R3089" s="153">
        <f t="shared" si="32"/>
        <v>2.5000000000000001E-2</v>
      </c>
      <c r="S3089" s="153">
        <v>0</v>
      </c>
      <c r="T3089" s="154">
        <f t="shared" si="33"/>
        <v>0</v>
      </c>
      <c r="AR3089" s="155" t="s">
        <v>481</v>
      </c>
      <c r="AT3089" s="155" t="s">
        <v>454</v>
      </c>
      <c r="AU3089" s="155" t="s">
        <v>88</v>
      </c>
      <c r="AY3089" s="16" t="s">
        <v>317</v>
      </c>
      <c r="BE3089" s="156">
        <f t="shared" si="34"/>
        <v>0</v>
      </c>
      <c r="BF3089" s="156">
        <f t="shared" si="35"/>
        <v>0</v>
      </c>
      <c r="BG3089" s="156">
        <f t="shared" si="36"/>
        <v>0</v>
      </c>
      <c r="BH3089" s="156">
        <f t="shared" si="37"/>
        <v>0</v>
      </c>
      <c r="BI3089" s="156">
        <f t="shared" si="38"/>
        <v>0</v>
      </c>
      <c r="BJ3089" s="16" t="s">
        <v>88</v>
      </c>
      <c r="BK3089" s="156">
        <f t="shared" si="39"/>
        <v>0</v>
      </c>
      <c r="BL3089" s="16" t="s">
        <v>396</v>
      </c>
      <c r="BM3089" s="155" t="s">
        <v>4335</v>
      </c>
    </row>
    <row r="3090" spans="2:65" s="1" customFormat="1" ht="24.15" customHeight="1">
      <c r="B3090" s="142"/>
      <c r="C3090" s="179" t="s">
        <v>4336</v>
      </c>
      <c r="D3090" s="201" t="s">
        <v>454</v>
      </c>
      <c r="E3090" s="180" t="s">
        <v>4337</v>
      </c>
      <c r="F3090" s="181" t="s">
        <v>4338</v>
      </c>
      <c r="G3090" s="182" t="s">
        <v>467</v>
      </c>
      <c r="H3090" s="183">
        <v>1</v>
      </c>
      <c r="I3090" s="184"/>
      <c r="J3090" s="185">
        <f t="shared" si="30"/>
        <v>0</v>
      </c>
      <c r="K3090" s="186"/>
      <c r="L3090" s="187"/>
      <c r="M3090" s="188" t="s">
        <v>1</v>
      </c>
      <c r="N3090" s="189" t="s">
        <v>42</v>
      </c>
      <c r="P3090" s="153">
        <f t="shared" si="31"/>
        <v>0</v>
      </c>
      <c r="Q3090" s="153">
        <v>2.5000000000000001E-2</v>
      </c>
      <c r="R3090" s="153">
        <f t="shared" si="32"/>
        <v>2.5000000000000001E-2</v>
      </c>
      <c r="S3090" s="153">
        <v>0</v>
      </c>
      <c r="T3090" s="154">
        <f t="shared" si="33"/>
        <v>0</v>
      </c>
      <c r="AR3090" s="155" t="s">
        <v>481</v>
      </c>
      <c r="AT3090" s="155" t="s">
        <v>454</v>
      </c>
      <c r="AU3090" s="155" t="s">
        <v>88</v>
      </c>
      <c r="AY3090" s="16" t="s">
        <v>317</v>
      </c>
      <c r="BE3090" s="156">
        <f t="shared" si="34"/>
        <v>0</v>
      </c>
      <c r="BF3090" s="156">
        <f t="shared" si="35"/>
        <v>0</v>
      </c>
      <c r="BG3090" s="156">
        <f t="shared" si="36"/>
        <v>0</v>
      </c>
      <c r="BH3090" s="156">
        <f t="shared" si="37"/>
        <v>0</v>
      </c>
      <c r="BI3090" s="156">
        <f t="shared" si="38"/>
        <v>0</v>
      </c>
      <c r="BJ3090" s="16" t="s">
        <v>88</v>
      </c>
      <c r="BK3090" s="156">
        <f t="shared" si="39"/>
        <v>0</v>
      </c>
      <c r="BL3090" s="16" t="s">
        <v>396</v>
      </c>
      <c r="BM3090" s="155" t="s">
        <v>4339</v>
      </c>
    </row>
    <row r="3091" spans="2:65" s="1" customFormat="1" ht="24.15" customHeight="1">
      <c r="B3091" s="142"/>
      <c r="C3091" s="179" t="s">
        <v>4340</v>
      </c>
      <c r="D3091" s="201" t="s">
        <v>454</v>
      </c>
      <c r="E3091" s="180" t="s">
        <v>4341</v>
      </c>
      <c r="F3091" s="181" t="s">
        <v>4342</v>
      </c>
      <c r="G3091" s="182" t="s">
        <v>467</v>
      </c>
      <c r="H3091" s="183">
        <v>1</v>
      </c>
      <c r="I3091" s="184"/>
      <c r="J3091" s="185">
        <f t="shared" si="30"/>
        <v>0</v>
      </c>
      <c r="K3091" s="186"/>
      <c r="L3091" s="187"/>
      <c r="M3091" s="188" t="s">
        <v>1</v>
      </c>
      <c r="N3091" s="189" t="s">
        <v>42</v>
      </c>
      <c r="P3091" s="153">
        <f t="shared" si="31"/>
        <v>0</v>
      </c>
      <c r="Q3091" s="153">
        <v>2.5000000000000001E-2</v>
      </c>
      <c r="R3091" s="153">
        <f t="shared" si="32"/>
        <v>2.5000000000000001E-2</v>
      </c>
      <c r="S3091" s="153">
        <v>0</v>
      </c>
      <c r="T3091" s="154">
        <f t="shared" si="33"/>
        <v>0</v>
      </c>
      <c r="AR3091" s="155" t="s">
        <v>481</v>
      </c>
      <c r="AT3091" s="155" t="s">
        <v>454</v>
      </c>
      <c r="AU3091" s="155" t="s">
        <v>88</v>
      </c>
      <c r="AY3091" s="16" t="s">
        <v>317</v>
      </c>
      <c r="BE3091" s="156">
        <f t="shared" si="34"/>
        <v>0</v>
      </c>
      <c r="BF3091" s="156">
        <f t="shared" si="35"/>
        <v>0</v>
      </c>
      <c r="BG3091" s="156">
        <f t="shared" si="36"/>
        <v>0</v>
      </c>
      <c r="BH3091" s="156">
        <f t="shared" si="37"/>
        <v>0</v>
      </c>
      <c r="BI3091" s="156">
        <f t="shared" si="38"/>
        <v>0</v>
      </c>
      <c r="BJ3091" s="16" t="s">
        <v>88</v>
      </c>
      <c r="BK3091" s="156">
        <f t="shared" si="39"/>
        <v>0</v>
      </c>
      <c r="BL3091" s="16" t="s">
        <v>396</v>
      </c>
      <c r="BM3091" s="155" t="s">
        <v>4343</v>
      </c>
    </row>
    <row r="3092" spans="2:65" s="1" customFormat="1" ht="24.15" customHeight="1">
      <c r="B3092" s="142"/>
      <c r="C3092" s="179" t="s">
        <v>4344</v>
      </c>
      <c r="D3092" s="201" t="s">
        <v>454</v>
      </c>
      <c r="E3092" s="180" t="s">
        <v>4345</v>
      </c>
      <c r="F3092" s="181" t="s">
        <v>4346</v>
      </c>
      <c r="G3092" s="182" t="s">
        <v>467</v>
      </c>
      <c r="H3092" s="183">
        <v>1</v>
      </c>
      <c r="I3092" s="184"/>
      <c r="J3092" s="185">
        <f t="shared" si="30"/>
        <v>0</v>
      </c>
      <c r="K3092" s="186"/>
      <c r="L3092" s="187"/>
      <c r="M3092" s="188" t="s">
        <v>1</v>
      </c>
      <c r="N3092" s="189" t="s">
        <v>42</v>
      </c>
      <c r="P3092" s="153">
        <f t="shared" si="31"/>
        <v>0</v>
      </c>
      <c r="Q3092" s="153">
        <v>2.5000000000000001E-2</v>
      </c>
      <c r="R3092" s="153">
        <f t="shared" si="32"/>
        <v>2.5000000000000001E-2</v>
      </c>
      <c r="S3092" s="153">
        <v>0</v>
      </c>
      <c r="T3092" s="154">
        <f t="shared" si="33"/>
        <v>0</v>
      </c>
      <c r="AR3092" s="155" t="s">
        <v>481</v>
      </c>
      <c r="AT3092" s="155" t="s">
        <v>454</v>
      </c>
      <c r="AU3092" s="155" t="s">
        <v>88</v>
      </c>
      <c r="AY3092" s="16" t="s">
        <v>317</v>
      </c>
      <c r="BE3092" s="156">
        <f t="shared" si="34"/>
        <v>0</v>
      </c>
      <c r="BF3092" s="156">
        <f t="shared" si="35"/>
        <v>0</v>
      </c>
      <c r="BG3092" s="156">
        <f t="shared" si="36"/>
        <v>0</v>
      </c>
      <c r="BH3092" s="156">
        <f t="shared" si="37"/>
        <v>0</v>
      </c>
      <c r="BI3092" s="156">
        <f t="shared" si="38"/>
        <v>0</v>
      </c>
      <c r="BJ3092" s="16" t="s">
        <v>88</v>
      </c>
      <c r="BK3092" s="156">
        <f t="shared" si="39"/>
        <v>0</v>
      </c>
      <c r="BL3092" s="16" t="s">
        <v>396</v>
      </c>
      <c r="BM3092" s="155" t="s">
        <v>4347</v>
      </c>
    </row>
    <row r="3093" spans="2:65" s="1" customFormat="1" ht="24.15" customHeight="1">
      <c r="B3093" s="142"/>
      <c r="C3093" s="179" t="s">
        <v>4348</v>
      </c>
      <c r="D3093" s="201" t="s">
        <v>454</v>
      </c>
      <c r="E3093" s="180" t="s">
        <v>4349</v>
      </c>
      <c r="F3093" s="181" t="s">
        <v>4350</v>
      </c>
      <c r="G3093" s="182" t="s">
        <v>467</v>
      </c>
      <c r="H3093" s="183">
        <v>1</v>
      </c>
      <c r="I3093" s="184"/>
      <c r="J3093" s="185">
        <f t="shared" si="30"/>
        <v>0</v>
      </c>
      <c r="K3093" s="186"/>
      <c r="L3093" s="187"/>
      <c r="M3093" s="188" t="s">
        <v>1</v>
      </c>
      <c r="N3093" s="189" t="s">
        <v>42</v>
      </c>
      <c r="P3093" s="153">
        <f t="shared" si="31"/>
        <v>0</v>
      </c>
      <c r="Q3093" s="153">
        <v>2.5000000000000001E-2</v>
      </c>
      <c r="R3093" s="153">
        <f t="shared" si="32"/>
        <v>2.5000000000000001E-2</v>
      </c>
      <c r="S3093" s="153">
        <v>0</v>
      </c>
      <c r="T3093" s="154">
        <f t="shared" si="33"/>
        <v>0</v>
      </c>
      <c r="AR3093" s="155" t="s">
        <v>481</v>
      </c>
      <c r="AT3093" s="155" t="s">
        <v>454</v>
      </c>
      <c r="AU3093" s="155" t="s">
        <v>88</v>
      </c>
      <c r="AY3093" s="16" t="s">
        <v>317</v>
      </c>
      <c r="BE3093" s="156">
        <f t="shared" si="34"/>
        <v>0</v>
      </c>
      <c r="BF3093" s="156">
        <f t="shared" si="35"/>
        <v>0</v>
      </c>
      <c r="BG3093" s="156">
        <f t="shared" si="36"/>
        <v>0</v>
      </c>
      <c r="BH3093" s="156">
        <f t="shared" si="37"/>
        <v>0</v>
      </c>
      <c r="BI3093" s="156">
        <f t="shared" si="38"/>
        <v>0</v>
      </c>
      <c r="BJ3093" s="16" t="s">
        <v>88</v>
      </c>
      <c r="BK3093" s="156">
        <f t="shared" si="39"/>
        <v>0</v>
      </c>
      <c r="BL3093" s="16" t="s">
        <v>396</v>
      </c>
      <c r="BM3093" s="155" t="s">
        <v>4351</v>
      </c>
    </row>
    <row r="3094" spans="2:65" s="1" customFormat="1" ht="24.15" customHeight="1">
      <c r="B3094" s="142"/>
      <c r="C3094" s="179" t="s">
        <v>4352</v>
      </c>
      <c r="D3094" s="201" t="s">
        <v>454</v>
      </c>
      <c r="E3094" s="180" t="s">
        <v>4353</v>
      </c>
      <c r="F3094" s="181" t="s">
        <v>4354</v>
      </c>
      <c r="G3094" s="182" t="s">
        <v>467</v>
      </c>
      <c r="H3094" s="183">
        <v>1</v>
      </c>
      <c r="I3094" s="184"/>
      <c r="J3094" s="185">
        <f t="shared" ref="J3094:J3157" si="40">ROUND(I3094*H3094,2)</f>
        <v>0</v>
      </c>
      <c r="K3094" s="186"/>
      <c r="L3094" s="187"/>
      <c r="M3094" s="188" t="s">
        <v>1</v>
      </c>
      <c r="N3094" s="189" t="s">
        <v>42</v>
      </c>
      <c r="P3094" s="153">
        <f t="shared" ref="P3094:P3157" si="41">O3094*H3094</f>
        <v>0</v>
      </c>
      <c r="Q3094" s="153">
        <v>2.5000000000000001E-2</v>
      </c>
      <c r="R3094" s="153">
        <f t="shared" ref="R3094:R3157" si="42">Q3094*H3094</f>
        <v>2.5000000000000001E-2</v>
      </c>
      <c r="S3094" s="153">
        <v>0</v>
      </c>
      <c r="T3094" s="154">
        <f t="shared" ref="T3094:T3157" si="43">S3094*H3094</f>
        <v>0</v>
      </c>
      <c r="AR3094" s="155" t="s">
        <v>481</v>
      </c>
      <c r="AT3094" s="155" t="s">
        <v>454</v>
      </c>
      <c r="AU3094" s="155" t="s">
        <v>88</v>
      </c>
      <c r="AY3094" s="16" t="s">
        <v>317</v>
      </c>
      <c r="BE3094" s="156">
        <f t="shared" ref="BE3094:BE3157" si="44">IF(N3094="základná",J3094,0)</f>
        <v>0</v>
      </c>
      <c r="BF3094" s="156">
        <f t="shared" ref="BF3094:BF3157" si="45">IF(N3094="znížená",J3094,0)</f>
        <v>0</v>
      </c>
      <c r="BG3094" s="156">
        <f t="shared" ref="BG3094:BG3157" si="46">IF(N3094="zákl. prenesená",J3094,0)</f>
        <v>0</v>
      </c>
      <c r="BH3094" s="156">
        <f t="shared" ref="BH3094:BH3157" si="47">IF(N3094="zníž. prenesená",J3094,0)</f>
        <v>0</v>
      </c>
      <c r="BI3094" s="156">
        <f t="shared" ref="BI3094:BI3157" si="48">IF(N3094="nulová",J3094,0)</f>
        <v>0</v>
      </c>
      <c r="BJ3094" s="16" t="s">
        <v>88</v>
      </c>
      <c r="BK3094" s="156">
        <f t="shared" ref="BK3094:BK3157" si="49">ROUND(I3094*H3094,2)</f>
        <v>0</v>
      </c>
      <c r="BL3094" s="16" t="s">
        <v>396</v>
      </c>
      <c r="BM3094" s="155" t="s">
        <v>4355</v>
      </c>
    </row>
    <row r="3095" spans="2:65" s="1" customFormat="1" ht="24.15" customHeight="1">
      <c r="B3095" s="142"/>
      <c r="C3095" s="179" t="s">
        <v>4356</v>
      </c>
      <c r="D3095" s="201" t="s">
        <v>454</v>
      </c>
      <c r="E3095" s="180" t="s">
        <v>4357</v>
      </c>
      <c r="F3095" s="181" t="s">
        <v>4358</v>
      </c>
      <c r="G3095" s="182" t="s">
        <v>467</v>
      </c>
      <c r="H3095" s="183">
        <v>1</v>
      </c>
      <c r="I3095" s="184"/>
      <c r="J3095" s="185">
        <f t="shared" si="40"/>
        <v>0</v>
      </c>
      <c r="K3095" s="186"/>
      <c r="L3095" s="187"/>
      <c r="M3095" s="188" t="s">
        <v>1</v>
      </c>
      <c r="N3095" s="189" t="s">
        <v>42</v>
      </c>
      <c r="P3095" s="153">
        <f t="shared" si="41"/>
        <v>0</v>
      </c>
      <c r="Q3095" s="153">
        <v>2.5000000000000001E-2</v>
      </c>
      <c r="R3095" s="153">
        <f t="shared" si="42"/>
        <v>2.5000000000000001E-2</v>
      </c>
      <c r="S3095" s="153">
        <v>0</v>
      </c>
      <c r="T3095" s="154">
        <f t="shared" si="43"/>
        <v>0</v>
      </c>
      <c r="AR3095" s="155" t="s">
        <v>481</v>
      </c>
      <c r="AT3095" s="155" t="s">
        <v>454</v>
      </c>
      <c r="AU3095" s="155" t="s">
        <v>88</v>
      </c>
      <c r="AY3095" s="16" t="s">
        <v>317</v>
      </c>
      <c r="BE3095" s="156">
        <f t="shared" si="44"/>
        <v>0</v>
      </c>
      <c r="BF3095" s="156">
        <f t="shared" si="45"/>
        <v>0</v>
      </c>
      <c r="BG3095" s="156">
        <f t="shared" si="46"/>
        <v>0</v>
      </c>
      <c r="BH3095" s="156">
        <f t="shared" si="47"/>
        <v>0</v>
      </c>
      <c r="BI3095" s="156">
        <f t="shared" si="48"/>
        <v>0</v>
      </c>
      <c r="BJ3095" s="16" t="s">
        <v>88</v>
      </c>
      <c r="BK3095" s="156">
        <f t="shared" si="49"/>
        <v>0</v>
      </c>
      <c r="BL3095" s="16" t="s">
        <v>396</v>
      </c>
      <c r="BM3095" s="155" t="s">
        <v>4359</v>
      </c>
    </row>
    <row r="3096" spans="2:65" s="1" customFormat="1" ht="24.15" customHeight="1">
      <c r="B3096" s="142"/>
      <c r="C3096" s="179" t="s">
        <v>4360</v>
      </c>
      <c r="D3096" s="201" t="s">
        <v>454</v>
      </c>
      <c r="E3096" s="180" t="s">
        <v>4361</v>
      </c>
      <c r="F3096" s="181" t="s">
        <v>4362</v>
      </c>
      <c r="G3096" s="182" t="s">
        <v>467</v>
      </c>
      <c r="H3096" s="183">
        <v>1</v>
      </c>
      <c r="I3096" s="184"/>
      <c r="J3096" s="185">
        <f t="shared" si="40"/>
        <v>0</v>
      </c>
      <c r="K3096" s="186"/>
      <c r="L3096" s="187"/>
      <c r="M3096" s="188" t="s">
        <v>1</v>
      </c>
      <c r="N3096" s="189" t="s">
        <v>42</v>
      </c>
      <c r="P3096" s="153">
        <f t="shared" si="41"/>
        <v>0</v>
      </c>
      <c r="Q3096" s="153">
        <v>2.5000000000000001E-2</v>
      </c>
      <c r="R3096" s="153">
        <f t="shared" si="42"/>
        <v>2.5000000000000001E-2</v>
      </c>
      <c r="S3096" s="153">
        <v>0</v>
      </c>
      <c r="T3096" s="154">
        <f t="shared" si="43"/>
        <v>0</v>
      </c>
      <c r="AR3096" s="155" t="s">
        <v>481</v>
      </c>
      <c r="AT3096" s="155" t="s">
        <v>454</v>
      </c>
      <c r="AU3096" s="155" t="s">
        <v>88</v>
      </c>
      <c r="AY3096" s="16" t="s">
        <v>317</v>
      </c>
      <c r="BE3096" s="156">
        <f t="shared" si="44"/>
        <v>0</v>
      </c>
      <c r="BF3096" s="156">
        <f t="shared" si="45"/>
        <v>0</v>
      </c>
      <c r="BG3096" s="156">
        <f t="shared" si="46"/>
        <v>0</v>
      </c>
      <c r="BH3096" s="156">
        <f t="shared" si="47"/>
        <v>0</v>
      </c>
      <c r="BI3096" s="156">
        <f t="shared" si="48"/>
        <v>0</v>
      </c>
      <c r="BJ3096" s="16" t="s">
        <v>88</v>
      </c>
      <c r="BK3096" s="156">
        <f t="shared" si="49"/>
        <v>0</v>
      </c>
      <c r="BL3096" s="16" t="s">
        <v>396</v>
      </c>
      <c r="BM3096" s="155" t="s">
        <v>4363</v>
      </c>
    </row>
    <row r="3097" spans="2:65" s="1" customFormat="1" ht="24.15" customHeight="1">
      <c r="B3097" s="142"/>
      <c r="C3097" s="179" t="s">
        <v>4364</v>
      </c>
      <c r="D3097" s="201" t="s">
        <v>454</v>
      </c>
      <c r="E3097" s="180" t="s">
        <v>4365</v>
      </c>
      <c r="F3097" s="181" t="s">
        <v>4366</v>
      </c>
      <c r="G3097" s="182" t="s">
        <v>467</v>
      </c>
      <c r="H3097" s="183">
        <v>1</v>
      </c>
      <c r="I3097" s="184"/>
      <c r="J3097" s="185">
        <f t="shared" si="40"/>
        <v>0</v>
      </c>
      <c r="K3097" s="186"/>
      <c r="L3097" s="187"/>
      <c r="M3097" s="188" t="s">
        <v>1</v>
      </c>
      <c r="N3097" s="189" t="s">
        <v>42</v>
      </c>
      <c r="P3097" s="153">
        <f t="shared" si="41"/>
        <v>0</v>
      </c>
      <c r="Q3097" s="153">
        <v>2.5000000000000001E-2</v>
      </c>
      <c r="R3097" s="153">
        <f t="shared" si="42"/>
        <v>2.5000000000000001E-2</v>
      </c>
      <c r="S3097" s="153">
        <v>0</v>
      </c>
      <c r="T3097" s="154">
        <f t="shared" si="43"/>
        <v>0</v>
      </c>
      <c r="AR3097" s="155" t="s">
        <v>481</v>
      </c>
      <c r="AT3097" s="155" t="s">
        <v>454</v>
      </c>
      <c r="AU3097" s="155" t="s">
        <v>88</v>
      </c>
      <c r="AY3097" s="16" t="s">
        <v>317</v>
      </c>
      <c r="BE3097" s="156">
        <f t="shared" si="44"/>
        <v>0</v>
      </c>
      <c r="BF3097" s="156">
        <f t="shared" si="45"/>
        <v>0</v>
      </c>
      <c r="BG3097" s="156">
        <f t="shared" si="46"/>
        <v>0</v>
      </c>
      <c r="BH3097" s="156">
        <f t="shared" si="47"/>
        <v>0</v>
      </c>
      <c r="BI3097" s="156">
        <f t="shared" si="48"/>
        <v>0</v>
      </c>
      <c r="BJ3097" s="16" t="s">
        <v>88</v>
      </c>
      <c r="BK3097" s="156">
        <f t="shared" si="49"/>
        <v>0</v>
      </c>
      <c r="BL3097" s="16" t="s">
        <v>396</v>
      </c>
      <c r="BM3097" s="155" t="s">
        <v>4367</v>
      </c>
    </row>
    <row r="3098" spans="2:65" s="1" customFormat="1" ht="24.15" customHeight="1">
      <c r="B3098" s="142"/>
      <c r="C3098" s="179" t="s">
        <v>4368</v>
      </c>
      <c r="D3098" s="201" t="s">
        <v>454</v>
      </c>
      <c r="E3098" s="180" t="s">
        <v>4369</v>
      </c>
      <c r="F3098" s="181" t="s">
        <v>4370</v>
      </c>
      <c r="G3098" s="182" t="s">
        <v>467</v>
      </c>
      <c r="H3098" s="183">
        <v>1</v>
      </c>
      <c r="I3098" s="184"/>
      <c r="J3098" s="185">
        <f t="shared" si="40"/>
        <v>0</v>
      </c>
      <c r="K3098" s="186"/>
      <c r="L3098" s="187"/>
      <c r="M3098" s="188" t="s">
        <v>1</v>
      </c>
      <c r="N3098" s="189" t="s">
        <v>42</v>
      </c>
      <c r="P3098" s="153">
        <f t="shared" si="41"/>
        <v>0</v>
      </c>
      <c r="Q3098" s="153">
        <v>2.5000000000000001E-2</v>
      </c>
      <c r="R3098" s="153">
        <f t="shared" si="42"/>
        <v>2.5000000000000001E-2</v>
      </c>
      <c r="S3098" s="153">
        <v>0</v>
      </c>
      <c r="T3098" s="154">
        <f t="shared" si="43"/>
        <v>0</v>
      </c>
      <c r="AR3098" s="155" t="s">
        <v>481</v>
      </c>
      <c r="AT3098" s="155" t="s">
        <v>454</v>
      </c>
      <c r="AU3098" s="155" t="s">
        <v>88</v>
      </c>
      <c r="AY3098" s="16" t="s">
        <v>317</v>
      </c>
      <c r="BE3098" s="156">
        <f t="shared" si="44"/>
        <v>0</v>
      </c>
      <c r="BF3098" s="156">
        <f t="shared" si="45"/>
        <v>0</v>
      </c>
      <c r="BG3098" s="156">
        <f t="shared" si="46"/>
        <v>0</v>
      </c>
      <c r="BH3098" s="156">
        <f t="shared" si="47"/>
        <v>0</v>
      </c>
      <c r="BI3098" s="156">
        <f t="shared" si="48"/>
        <v>0</v>
      </c>
      <c r="BJ3098" s="16" t="s">
        <v>88</v>
      </c>
      <c r="BK3098" s="156">
        <f t="shared" si="49"/>
        <v>0</v>
      </c>
      <c r="BL3098" s="16" t="s">
        <v>396</v>
      </c>
      <c r="BM3098" s="155" t="s">
        <v>4371</v>
      </c>
    </row>
    <row r="3099" spans="2:65" s="1" customFormat="1" ht="24.15" customHeight="1">
      <c r="B3099" s="142"/>
      <c r="C3099" s="179" t="s">
        <v>4372</v>
      </c>
      <c r="D3099" s="201" t="s">
        <v>454</v>
      </c>
      <c r="E3099" s="180" t="s">
        <v>4373</v>
      </c>
      <c r="F3099" s="181" t="s">
        <v>4374</v>
      </c>
      <c r="G3099" s="182" t="s">
        <v>467</v>
      </c>
      <c r="H3099" s="183">
        <v>1</v>
      </c>
      <c r="I3099" s="184"/>
      <c r="J3099" s="185">
        <f t="shared" si="40"/>
        <v>0</v>
      </c>
      <c r="K3099" s="186"/>
      <c r="L3099" s="187"/>
      <c r="M3099" s="188" t="s">
        <v>1</v>
      </c>
      <c r="N3099" s="189" t="s">
        <v>42</v>
      </c>
      <c r="P3099" s="153">
        <f t="shared" si="41"/>
        <v>0</v>
      </c>
      <c r="Q3099" s="153">
        <v>2.5000000000000001E-2</v>
      </c>
      <c r="R3099" s="153">
        <f t="shared" si="42"/>
        <v>2.5000000000000001E-2</v>
      </c>
      <c r="S3099" s="153">
        <v>0</v>
      </c>
      <c r="T3099" s="154">
        <f t="shared" si="43"/>
        <v>0</v>
      </c>
      <c r="AR3099" s="155" t="s">
        <v>481</v>
      </c>
      <c r="AT3099" s="155" t="s">
        <v>454</v>
      </c>
      <c r="AU3099" s="155" t="s">
        <v>88</v>
      </c>
      <c r="AY3099" s="16" t="s">
        <v>317</v>
      </c>
      <c r="BE3099" s="156">
        <f t="shared" si="44"/>
        <v>0</v>
      </c>
      <c r="BF3099" s="156">
        <f t="shared" si="45"/>
        <v>0</v>
      </c>
      <c r="BG3099" s="156">
        <f t="shared" si="46"/>
        <v>0</v>
      </c>
      <c r="BH3099" s="156">
        <f t="shared" si="47"/>
        <v>0</v>
      </c>
      <c r="BI3099" s="156">
        <f t="shared" si="48"/>
        <v>0</v>
      </c>
      <c r="BJ3099" s="16" t="s">
        <v>88</v>
      </c>
      <c r="BK3099" s="156">
        <f t="shared" si="49"/>
        <v>0</v>
      </c>
      <c r="BL3099" s="16" t="s">
        <v>396</v>
      </c>
      <c r="BM3099" s="155" t="s">
        <v>4375</v>
      </c>
    </row>
    <row r="3100" spans="2:65" s="1" customFormat="1" ht="24.15" customHeight="1">
      <c r="B3100" s="142"/>
      <c r="C3100" s="179" t="s">
        <v>4376</v>
      </c>
      <c r="D3100" s="201" t="s">
        <v>454</v>
      </c>
      <c r="E3100" s="180" t="s">
        <v>4377</v>
      </c>
      <c r="F3100" s="181" t="s">
        <v>4378</v>
      </c>
      <c r="G3100" s="182" t="s">
        <v>467</v>
      </c>
      <c r="H3100" s="183">
        <v>1</v>
      </c>
      <c r="I3100" s="184"/>
      <c r="J3100" s="185">
        <f t="shared" si="40"/>
        <v>0</v>
      </c>
      <c r="K3100" s="186"/>
      <c r="L3100" s="187"/>
      <c r="M3100" s="188" t="s">
        <v>1</v>
      </c>
      <c r="N3100" s="189" t="s">
        <v>42</v>
      </c>
      <c r="P3100" s="153">
        <f t="shared" si="41"/>
        <v>0</v>
      </c>
      <c r="Q3100" s="153">
        <v>2.5000000000000001E-2</v>
      </c>
      <c r="R3100" s="153">
        <f t="shared" si="42"/>
        <v>2.5000000000000001E-2</v>
      </c>
      <c r="S3100" s="153">
        <v>0</v>
      </c>
      <c r="T3100" s="154">
        <f t="shared" si="43"/>
        <v>0</v>
      </c>
      <c r="AR3100" s="155" t="s">
        <v>481</v>
      </c>
      <c r="AT3100" s="155" t="s">
        <v>454</v>
      </c>
      <c r="AU3100" s="155" t="s">
        <v>88</v>
      </c>
      <c r="AY3100" s="16" t="s">
        <v>317</v>
      </c>
      <c r="BE3100" s="156">
        <f t="shared" si="44"/>
        <v>0</v>
      </c>
      <c r="BF3100" s="156">
        <f t="shared" si="45"/>
        <v>0</v>
      </c>
      <c r="BG3100" s="156">
        <f t="shared" si="46"/>
        <v>0</v>
      </c>
      <c r="BH3100" s="156">
        <f t="shared" si="47"/>
        <v>0</v>
      </c>
      <c r="BI3100" s="156">
        <f t="shared" si="48"/>
        <v>0</v>
      </c>
      <c r="BJ3100" s="16" t="s">
        <v>88</v>
      </c>
      <c r="BK3100" s="156">
        <f t="shared" si="49"/>
        <v>0</v>
      </c>
      <c r="BL3100" s="16" t="s">
        <v>396</v>
      </c>
      <c r="BM3100" s="155" t="s">
        <v>4379</v>
      </c>
    </row>
    <row r="3101" spans="2:65" s="1" customFormat="1" ht="24.15" customHeight="1">
      <c r="B3101" s="142"/>
      <c r="C3101" s="179" t="s">
        <v>4380</v>
      </c>
      <c r="D3101" s="201" t="s">
        <v>454</v>
      </c>
      <c r="E3101" s="180" t="s">
        <v>4381</v>
      </c>
      <c r="F3101" s="181" t="s">
        <v>4382</v>
      </c>
      <c r="G3101" s="182" t="s">
        <v>467</v>
      </c>
      <c r="H3101" s="183">
        <v>1</v>
      </c>
      <c r="I3101" s="184"/>
      <c r="J3101" s="185">
        <f t="shared" si="40"/>
        <v>0</v>
      </c>
      <c r="K3101" s="186"/>
      <c r="L3101" s="187"/>
      <c r="M3101" s="188" t="s">
        <v>1</v>
      </c>
      <c r="N3101" s="189" t="s">
        <v>42</v>
      </c>
      <c r="P3101" s="153">
        <f t="shared" si="41"/>
        <v>0</v>
      </c>
      <c r="Q3101" s="153">
        <v>2.5000000000000001E-2</v>
      </c>
      <c r="R3101" s="153">
        <f t="shared" si="42"/>
        <v>2.5000000000000001E-2</v>
      </c>
      <c r="S3101" s="153">
        <v>0</v>
      </c>
      <c r="T3101" s="154">
        <f t="shared" si="43"/>
        <v>0</v>
      </c>
      <c r="AR3101" s="155" t="s">
        <v>481</v>
      </c>
      <c r="AT3101" s="155" t="s">
        <v>454</v>
      </c>
      <c r="AU3101" s="155" t="s">
        <v>88</v>
      </c>
      <c r="AY3101" s="16" t="s">
        <v>317</v>
      </c>
      <c r="BE3101" s="156">
        <f t="shared" si="44"/>
        <v>0</v>
      </c>
      <c r="BF3101" s="156">
        <f t="shared" si="45"/>
        <v>0</v>
      </c>
      <c r="BG3101" s="156">
        <f t="shared" si="46"/>
        <v>0</v>
      </c>
      <c r="BH3101" s="156">
        <f t="shared" si="47"/>
        <v>0</v>
      </c>
      <c r="BI3101" s="156">
        <f t="shared" si="48"/>
        <v>0</v>
      </c>
      <c r="BJ3101" s="16" t="s">
        <v>88</v>
      </c>
      <c r="BK3101" s="156">
        <f t="shared" si="49"/>
        <v>0</v>
      </c>
      <c r="BL3101" s="16" t="s">
        <v>396</v>
      </c>
      <c r="BM3101" s="155" t="s">
        <v>4383</v>
      </c>
    </row>
    <row r="3102" spans="2:65" s="1" customFormat="1" ht="24.15" customHeight="1">
      <c r="B3102" s="142"/>
      <c r="C3102" s="179" t="s">
        <v>4384</v>
      </c>
      <c r="D3102" s="201" t="s">
        <v>454</v>
      </c>
      <c r="E3102" s="180" t="s">
        <v>4385</v>
      </c>
      <c r="F3102" s="181" t="s">
        <v>4386</v>
      </c>
      <c r="G3102" s="182" t="s">
        <v>467</v>
      </c>
      <c r="H3102" s="183">
        <v>1</v>
      </c>
      <c r="I3102" s="184"/>
      <c r="J3102" s="185">
        <f t="shared" si="40"/>
        <v>0</v>
      </c>
      <c r="K3102" s="186"/>
      <c r="L3102" s="187"/>
      <c r="M3102" s="188" t="s">
        <v>1</v>
      </c>
      <c r="N3102" s="189" t="s">
        <v>42</v>
      </c>
      <c r="P3102" s="153">
        <f t="shared" si="41"/>
        <v>0</v>
      </c>
      <c r="Q3102" s="153">
        <v>2.5000000000000001E-2</v>
      </c>
      <c r="R3102" s="153">
        <f t="shared" si="42"/>
        <v>2.5000000000000001E-2</v>
      </c>
      <c r="S3102" s="153">
        <v>0</v>
      </c>
      <c r="T3102" s="154">
        <f t="shared" si="43"/>
        <v>0</v>
      </c>
      <c r="AR3102" s="155" t="s">
        <v>481</v>
      </c>
      <c r="AT3102" s="155" t="s">
        <v>454</v>
      </c>
      <c r="AU3102" s="155" t="s">
        <v>88</v>
      </c>
      <c r="AY3102" s="16" t="s">
        <v>317</v>
      </c>
      <c r="BE3102" s="156">
        <f t="shared" si="44"/>
        <v>0</v>
      </c>
      <c r="BF3102" s="156">
        <f t="shared" si="45"/>
        <v>0</v>
      </c>
      <c r="BG3102" s="156">
        <f t="shared" si="46"/>
        <v>0</v>
      </c>
      <c r="BH3102" s="156">
        <f t="shared" si="47"/>
        <v>0</v>
      </c>
      <c r="BI3102" s="156">
        <f t="shared" si="48"/>
        <v>0</v>
      </c>
      <c r="BJ3102" s="16" t="s">
        <v>88</v>
      </c>
      <c r="BK3102" s="156">
        <f t="shared" si="49"/>
        <v>0</v>
      </c>
      <c r="BL3102" s="16" t="s">
        <v>396</v>
      </c>
      <c r="BM3102" s="155" t="s">
        <v>4387</v>
      </c>
    </row>
    <row r="3103" spans="2:65" s="1" customFormat="1" ht="24.15" customHeight="1">
      <c r="B3103" s="142"/>
      <c r="C3103" s="179" t="s">
        <v>4388</v>
      </c>
      <c r="D3103" s="201" t="s">
        <v>454</v>
      </c>
      <c r="E3103" s="180" t="s">
        <v>4389</v>
      </c>
      <c r="F3103" s="181" t="s">
        <v>4390</v>
      </c>
      <c r="G3103" s="182" t="s">
        <v>467</v>
      </c>
      <c r="H3103" s="183">
        <v>1</v>
      </c>
      <c r="I3103" s="184"/>
      <c r="J3103" s="185">
        <f t="shared" si="40"/>
        <v>0</v>
      </c>
      <c r="K3103" s="186"/>
      <c r="L3103" s="187"/>
      <c r="M3103" s="188" t="s">
        <v>1</v>
      </c>
      <c r="N3103" s="189" t="s">
        <v>42</v>
      </c>
      <c r="P3103" s="153">
        <f t="shared" si="41"/>
        <v>0</v>
      </c>
      <c r="Q3103" s="153">
        <v>2.5000000000000001E-2</v>
      </c>
      <c r="R3103" s="153">
        <f t="shared" si="42"/>
        <v>2.5000000000000001E-2</v>
      </c>
      <c r="S3103" s="153">
        <v>0</v>
      </c>
      <c r="T3103" s="154">
        <f t="shared" si="43"/>
        <v>0</v>
      </c>
      <c r="AR3103" s="155" t="s">
        <v>481</v>
      </c>
      <c r="AT3103" s="155" t="s">
        <v>454</v>
      </c>
      <c r="AU3103" s="155" t="s">
        <v>88</v>
      </c>
      <c r="AY3103" s="16" t="s">
        <v>317</v>
      </c>
      <c r="BE3103" s="156">
        <f t="shared" si="44"/>
        <v>0</v>
      </c>
      <c r="BF3103" s="156">
        <f t="shared" si="45"/>
        <v>0</v>
      </c>
      <c r="BG3103" s="156">
        <f t="shared" si="46"/>
        <v>0</v>
      </c>
      <c r="BH3103" s="156">
        <f t="shared" si="47"/>
        <v>0</v>
      </c>
      <c r="BI3103" s="156">
        <f t="shared" si="48"/>
        <v>0</v>
      </c>
      <c r="BJ3103" s="16" t="s">
        <v>88</v>
      </c>
      <c r="BK3103" s="156">
        <f t="shared" si="49"/>
        <v>0</v>
      </c>
      <c r="BL3103" s="16" t="s">
        <v>396</v>
      </c>
      <c r="BM3103" s="155" t="s">
        <v>4391</v>
      </c>
    </row>
    <row r="3104" spans="2:65" s="1" customFormat="1" ht="24.15" customHeight="1">
      <c r="B3104" s="142"/>
      <c r="C3104" s="179" t="s">
        <v>4392</v>
      </c>
      <c r="D3104" s="201" t="s">
        <v>454</v>
      </c>
      <c r="E3104" s="180" t="s">
        <v>4393</v>
      </c>
      <c r="F3104" s="181" t="s">
        <v>4394</v>
      </c>
      <c r="G3104" s="182" t="s">
        <v>467</v>
      </c>
      <c r="H3104" s="183">
        <v>1</v>
      </c>
      <c r="I3104" s="184"/>
      <c r="J3104" s="185">
        <f t="shared" si="40"/>
        <v>0</v>
      </c>
      <c r="K3104" s="186"/>
      <c r="L3104" s="187"/>
      <c r="M3104" s="188" t="s">
        <v>1</v>
      </c>
      <c r="N3104" s="189" t="s">
        <v>42</v>
      </c>
      <c r="P3104" s="153">
        <f t="shared" si="41"/>
        <v>0</v>
      </c>
      <c r="Q3104" s="153">
        <v>2.5000000000000001E-2</v>
      </c>
      <c r="R3104" s="153">
        <f t="shared" si="42"/>
        <v>2.5000000000000001E-2</v>
      </c>
      <c r="S3104" s="153">
        <v>0</v>
      </c>
      <c r="T3104" s="154">
        <f t="shared" si="43"/>
        <v>0</v>
      </c>
      <c r="AR3104" s="155" t="s">
        <v>481</v>
      </c>
      <c r="AT3104" s="155" t="s">
        <v>454</v>
      </c>
      <c r="AU3104" s="155" t="s">
        <v>88</v>
      </c>
      <c r="AY3104" s="16" t="s">
        <v>317</v>
      </c>
      <c r="BE3104" s="156">
        <f t="shared" si="44"/>
        <v>0</v>
      </c>
      <c r="BF3104" s="156">
        <f t="shared" si="45"/>
        <v>0</v>
      </c>
      <c r="BG3104" s="156">
        <f t="shared" si="46"/>
        <v>0</v>
      </c>
      <c r="BH3104" s="156">
        <f t="shared" si="47"/>
        <v>0</v>
      </c>
      <c r="BI3104" s="156">
        <f t="shared" si="48"/>
        <v>0</v>
      </c>
      <c r="BJ3104" s="16" t="s">
        <v>88</v>
      </c>
      <c r="BK3104" s="156">
        <f t="shared" si="49"/>
        <v>0</v>
      </c>
      <c r="BL3104" s="16" t="s">
        <v>396</v>
      </c>
      <c r="BM3104" s="155" t="s">
        <v>4395</v>
      </c>
    </row>
    <row r="3105" spans="2:65" s="1" customFormat="1" ht="24.15" customHeight="1">
      <c r="B3105" s="142"/>
      <c r="C3105" s="179" t="s">
        <v>4396</v>
      </c>
      <c r="D3105" s="201" t="s">
        <v>454</v>
      </c>
      <c r="E3105" s="180" t="s">
        <v>4397</v>
      </c>
      <c r="F3105" s="181" t="s">
        <v>4398</v>
      </c>
      <c r="G3105" s="182" t="s">
        <v>467</v>
      </c>
      <c r="H3105" s="183">
        <v>1</v>
      </c>
      <c r="I3105" s="184"/>
      <c r="J3105" s="185">
        <f t="shared" si="40"/>
        <v>0</v>
      </c>
      <c r="K3105" s="186"/>
      <c r="L3105" s="187"/>
      <c r="M3105" s="188" t="s">
        <v>1</v>
      </c>
      <c r="N3105" s="189" t="s">
        <v>42</v>
      </c>
      <c r="P3105" s="153">
        <f t="shared" si="41"/>
        <v>0</v>
      </c>
      <c r="Q3105" s="153">
        <v>2.5000000000000001E-2</v>
      </c>
      <c r="R3105" s="153">
        <f t="shared" si="42"/>
        <v>2.5000000000000001E-2</v>
      </c>
      <c r="S3105" s="153">
        <v>0</v>
      </c>
      <c r="T3105" s="154">
        <f t="shared" si="43"/>
        <v>0</v>
      </c>
      <c r="AR3105" s="155" t="s">
        <v>481</v>
      </c>
      <c r="AT3105" s="155" t="s">
        <v>454</v>
      </c>
      <c r="AU3105" s="155" t="s">
        <v>88</v>
      </c>
      <c r="AY3105" s="16" t="s">
        <v>317</v>
      </c>
      <c r="BE3105" s="156">
        <f t="shared" si="44"/>
        <v>0</v>
      </c>
      <c r="BF3105" s="156">
        <f t="shared" si="45"/>
        <v>0</v>
      </c>
      <c r="BG3105" s="156">
        <f t="shared" si="46"/>
        <v>0</v>
      </c>
      <c r="BH3105" s="156">
        <f t="shared" si="47"/>
        <v>0</v>
      </c>
      <c r="BI3105" s="156">
        <f t="shared" si="48"/>
        <v>0</v>
      </c>
      <c r="BJ3105" s="16" t="s">
        <v>88</v>
      </c>
      <c r="BK3105" s="156">
        <f t="shared" si="49"/>
        <v>0</v>
      </c>
      <c r="BL3105" s="16" t="s">
        <v>396</v>
      </c>
      <c r="BM3105" s="155" t="s">
        <v>4399</v>
      </c>
    </row>
    <row r="3106" spans="2:65" s="1" customFormat="1" ht="24.15" customHeight="1">
      <c r="B3106" s="142"/>
      <c r="C3106" s="179" t="s">
        <v>4400</v>
      </c>
      <c r="D3106" s="201" t="s">
        <v>454</v>
      </c>
      <c r="E3106" s="180" t="s">
        <v>4401</v>
      </c>
      <c r="F3106" s="181" t="s">
        <v>4402</v>
      </c>
      <c r="G3106" s="182" t="s">
        <v>467</v>
      </c>
      <c r="H3106" s="183">
        <v>1</v>
      </c>
      <c r="I3106" s="184"/>
      <c r="J3106" s="185">
        <f t="shared" si="40"/>
        <v>0</v>
      </c>
      <c r="K3106" s="186"/>
      <c r="L3106" s="187"/>
      <c r="M3106" s="188" t="s">
        <v>1</v>
      </c>
      <c r="N3106" s="189" t="s">
        <v>42</v>
      </c>
      <c r="P3106" s="153">
        <f t="shared" si="41"/>
        <v>0</v>
      </c>
      <c r="Q3106" s="153">
        <v>2.5000000000000001E-2</v>
      </c>
      <c r="R3106" s="153">
        <f t="shared" si="42"/>
        <v>2.5000000000000001E-2</v>
      </c>
      <c r="S3106" s="153">
        <v>0</v>
      </c>
      <c r="T3106" s="154">
        <f t="shared" si="43"/>
        <v>0</v>
      </c>
      <c r="AR3106" s="155" t="s">
        <v>481</v>
      </c>
      <c r="AT3106" s="155" t="s">
        <v>454</v>
      </c>
      <c r="AU3106" s="155" t="s">
        <v>88</v>
      </c>
      <c r="AY3106" s="16" t="s">
        <v>317</v>
      </c>
      <c r="BE3106" s="156">
        <f t="shared" si="44"/>
        <v>0</v>
      </c>
      <c r="BF3106" s="156">
        <f t="shared" si="45"/>
        <v>0</v>
      </c>
      <c r="BG3106" s="156">
        <f t="shared" si="46"/>
        <v>0</v>
      </c>
      <c r="BH3106" s="156">
        <f t="shared" si="47"/>
        <v>0</v>
      </c>
      <c r="BI3106" s="156">
        <f t="shared" si="48"/>
        <v>0</v>
      </c>
      <c r="BJ3106" s="16" t="s">
        <v>88</v>
      </c>
      <c r="BK3106" s="156">
        <f t="shared" si="49"/>
        <v>0</v>
      </c>
      <c r="BL3106" s="16" t="s">
        <v>396</v>
      </c>
      <c r="BM3106" s="155" t="s">
        <v>4403</v>
      </c>
    </row>
    <row r="3107" spans="2:65" s="1" customFormat="1" ht="24.15" customHeight="1">
      <c r="B3107" s="142"/>
      <c r="C3107" s="179" t="s">
        <v>4404</v>
      </c>
      <c r="D3107" s="203" t="s">
        <v>454</v>
      </c>
      <c r="E3107" s="180" t="s">
        <v>4405</v>
      </c>
      <c r="F3107" s="181" t="s">
        <v>4406</v>
      </c>
      <c r="G3107" s="182" t="s">
        <v>467</v>
      </c>
      <c r="H3107" s="183">
        <v>1</v>
      </c>
      <c r="I3107" s="184"/>
      <c r="J3107" s="185">
        <f t="shared" si="40"/>
        <v>0</v>
      </c>
      <c r="K3107" s="186"/>
      <c r="L3107" s="187"/>
      <c r="M3107" s="188" t="s">
        <v>1</v>
      </c>
      <c r="N3107" s="189" t="s">
        <v>42</v>
      </c>
      <c r="P3107" s="153">
        <f t="shared" si="41"/>
        <v>0</v>
      </c>
      <c r="Q3107" s="153">
        <v>2.5000000000000001E-2</v>
      </c>
      <c r="R3107" s="153">
        <f t="shared" si="42"/>
        <v>2.5000000000000001E-2</v>
      </c>
      <c r="S3107" s="153">
        <v>0</v>
      </c>
      <c r="T3107" s="154">
        <f t="shared" si="43"/>
        <v>0</v>
      </c>
      <c r="AR3107" s="155" t="s">
        <v>481</v>
      </c>
      <c r="AT3107" s="155" t="s">
        <v>454</v>
      </c>
      <c r="AU3107" s="155" t="s">
        <v>88</v>
      </c>
      <c r="AY3107" s="16" t="s">
        <v>317</v>
      </c>
      <c r="BE3107" s="156">
        <f t="shared" si="44"/>
        <v>0</v>
      </c>
      <c r="BF3107" s="156">
        <f t="shared" si="45"/>
        <v>0</v>
      </c>
      <c r="BG3107" s="156">
        <f t="shared" si="46"/>
        <v>0</v>
      </c>
      <c r="BH3107" s="156">
        <f t="shared" si="47"/>
        <v>0</v>
      </c>
      <c r="BI3107" s="156">
        <f t="shared" si="48"/>
        <v>0</v>
      </c>
      <c r="BJ3107" s="16" t="s">
        <v>88</v>
      </c>
      <c r="BK3107" s="156">
        <f t="shared" si="49"/>
        <v>0</v>
      </c>
      <c r="BL3107" s="16" t="s">
        <v>396</v>
      </c>
      <c r="BM3107" s="155" t="s">
        <v>4407</v>
      </c>
    </row>
    <row r="3108" spans="2:65" s="1" customFormat="1" ht="24.15" customHeight="1">
      <c r="B3108" s="142"/>
      <c r="C3108" s="179" t="s">
        <v>4408</v>
      </c>
      <c r="D3108" s="201" t="s">
        <v>454</v>
      </c>
      <c r="E3108" s="180" t="s">
        <v>4409</v>
      </c>
      <c r="F3108" s="181" t="s">
        <v>4410</v>
      </c>
      <c r="G3108" s="182" t="s">
        <v>467</v>
      </c>
      <c r="H3108" s="183">
        <v>1</v>
      </c>
      <c r="I3108" s="184"/>
      <c r="J3108" s="185">
        <f t="shared" si="40"/>
        <v>0</v>
      </c>
      <c r="K3108" s="186"/>
      <c r="L3108" s="187"/>
      <c r="M3108" s="188" t="s">
        <v>1</v>
      </c>
      <c r="N3108" s="189" t="s">
        <v>42</v>
      </c>
      <c r="P3108" s="153">
        <f t="shared" si="41"/>
        <v>0</v>
      </c>
      <c r="Q3108" s="153">
        <v>2.5000000000000001E-2</v>
      </c>
      <c r="R3108" s="153">
        <f t="shared" si="42"/>
        <v>2.5000000000000001E-2</v>
      </c>
      <c r="S3108" s="153">
        <v>0</v>
      </c>
      <c r="T3108" s="154">
        <f t="shared" si="43"/>
        <v>0</v>
      </c>
      <c r="AR3108" s="155" t="s">
        <v>481</v>
      </c>
      <c r="AT3108" s="155" t="s">
        <v>454</v>
      </c>
      <c r="AU3108" s="155" t="s">
        <v>88</v>
      </c>
      <c r="AY3108" s="16" t="s">
        <v>317</v>
      </c>
      <c r="BE3108" s="156">
        <f t="shared" si="44"/>
        <v>0</v>
      </c>
      <c r="BF3108" s="156">
        <f t="shared" si="45"/>
        <v>0</v>
      </c>
      <c r="BG3108" s="156">
        <f t="shared" si="46"/>
        <v>0</v>
      </c>
      <c r="BH3108" s="156">
        <f t="shared" si="47"/>
        <v>0</v>
      </c>
      <c r="BI3108" s="156">
        <f t="shared" si="48"/>
        <v>0</v>
      </c>
      <c r="BJ3108" s="16" t="s">
        <v>88</v>
      </c>
      <c r="BK3108" s="156">
        <f t="shared" si="49"/>
        <v>0</v>
      </c>
      <c r="BL3108" s="16" t="s">
        <v>396</v>
      </c>
      <c r="BM3108" s="155" t="s">
        <v>4411</v>
      </c>
    </row>
    <row r="3109" spans="2:65" s="1" customFormat="1" ht="24.15" customHeight="1">
      <c r="B3109" s="142"/>
      <c r="C3109" s="179" t="s">
        <v>4412</v>
      </c>
      <c r="D3109" s="201" t="s">
        <v>454</v>
      </c>
      <c r="E3109" s="180" t="s">
        <v>4413</v>
      </c>
      <c r="F3109" s="181" t="s">
        <v>4414</v>
      </c>
      <c r="G3109" s="182" t="s">
        <v>467</v>
      </c>
      <c r="H3109" s="183">
        <v>1</v>
      </c>
      <c r="I3109" s="184"/>
      <c r="J3109" s="185">
        <f t="shared" si="40"/>
        <v>0</v>
      </c>
      <c r="K3109" s="186"/>
      <c r="L3109" s="187"/>
      <c r="M3109" s="188" t="s">
        <v>1</v>
      </c>
      <c r="N3109" s="189" t="s">
        <v>42</v>
      </c>
      <c r="P3109" s="153">
        <f t="shared" si="41"/>
        <v>0</v>
      </c>
      <c r="Q3109" s="153">
        <v>2.5000000000000001E-2</v>
      </c>
      <c r="R3109" s="153">
        <f t="shared" si="42"/>
        <v>2.5000000000000001E-2</v>
      </c>
      <c r="S3109" s="153">
        <v>0</v>
      </c>
      <c r="T3109" s="154">
        <f t="shared" si="43"/>
        <v>0</v>
      </c>
      <c r="AR3109" s="155" t="s">
        <v>481</v>
      </c>
      <c r="AT3109" s="155" t="s">
        <v>454</v>
      </c>
      <c r="AU3109" s="155" t="s">
        <v>88</v>
      </c>
      <c r="AY3109" s="16" t="s">
        <v>317</v>
      </c>
      <c r="BE3109" s="156">
        <f t="shared" si="44"/>
        <v>0</v>
      </c>
      <c r="BF3109" s="156">
        <f t="shared" si="45"/>
        <v>0</v>
      </c>
      <c r="BG3109" s="156">
        <f t="shared" si="46"/>
        <v>0</v>
      </c>
      <c r="BH3109" s="156">
        <f t="shared" si="47"/>
        <v>0</v>
      </c>
      <c r="BI3109" s="156">
        <f t="shared" si="48"/>
        <v>0</v>
      </c>
      <c r="BJ3109" s="16" t="s">
        <v>88</v>
      </c>
      <c r="BK3109" s="156">
        <f t="shared" si="49"/>
        <v>0</v>
      </c>
      <c r="BL3109" s="16" t="s">
        <v>396</v>
      </c>
      <c r="BM3109" s="155" t="s">
        <v>4415</v>
      </c>
    </row>
    <row r="3110" spans="2:65" s="1" customFormat="1" ht="24.15" customHeight="1">
      <c r="B3110" s="142"/>
      <c r="C3110" s="179" t="s">
        <v>4416</v>
      </c>
      <c r="D3110" s="201" t="s">
        <v>454</v>
      </c>
      <c r="E3110" s="180" t="s">
        <v>4417</v>
      </c>
      <c r="F3110" s="181" t="s">
        <v>4418</v>
      </c>
      <c r="G3110" s="182" t="s">
        <v>467</v>
      </c>
      <c r="H3110" s="183">
        <v>1</v>
      </c>
      <c r="I3110" s="184"/>
      <c r="J3110" s="185">
        <f t="shared" si="40"/>
        <v>0</v>
      </c>
      <c r="K3110" s="186"/>
      <c r="L3110" s="187"/>
      <c r="M3110" s="188" t="s">
        <v>1</v>
      </c>
      <c r="N3110" s="189" t="s">
        <v>42</v>
      </c>
      <c r="P3110" s="153">
        <f t="shared" si="41"/>
        <v>0</v>
      </c>
      <c r="Q3110" s="153">
        <v>2.5000000000000001E-2</v>
      </c>
      <c r="R3110" s="153">
        <f t="shared" si="42"/>
        <v>2.5000000000000001E-2</v>
      </c>
      <c r="S3110" s="153">
        <v>0</v>
      </c>
      <c r="T3110" s="154">
        <f t="shared" si="43"/>
        <v>0</v>
      </c>
      <c r="AR3110" s="155" t="s">
        <v>481</v>
      </c>
      <c r="AT3110" s="155" t="s">
        <v>454</v>
      </c>
      <c r="AU3110" s="155" t="s">
        <v>88</v>
      </c>
      <c r="AY3110" s="16" t="s">
        <v>317</v>
      </c>
      <c r="BE3110" s="156">
        <f t="shared" si="44"/>
        <v>0</v>
      </c>
      <c r="BF3110" s="156">
        <f t="shared" si="45"/>
        <v>0</v>
      </c>
      <c r="BG3110" s="156">
        <f t="shared" si="46"/>
        <v>0</v>
      </c>
      <c r="BH3110" s="156">
        <f t="shared" si="47"/>
        <v>0</v>
      </c>
      <c r="BI3110" s="156">
        <f t="shared" si="48"/>
        <v>0</v>
      </c>
      <c r="BJ3110" s="16" t="s">
        <v>88</v>
      </c>
      <c r="BK3110" s="156">
        <f t="shared" si="49"/>
        <v>0</v>
      </c>
      <c r="BL3110" s="16" t="s">
        <v>396</v>
      </c>
      <c r="BM3110" s="155" t="s">
        <v>4419</v>
      </c>
    </row>
    <row r="3111" spans="2:65" s="1" customFormat="1" ht="24.15" customHeight="1">
      <c r="B3111" s="142"/>
      <c r="C3111" s="179" t="s">
        <v>4420</v>
      </c>
      <c r="D3111" s="201" t="s">
        <v>454</v>
      </c>
      <c r="E3111" s="180" t="s">
        <v>4421</v>
      </c>
      <c r="F3111" s="181" t="s">
        <v>4422</v>
      </c>
      <c r="G3111" s="182" t="s">
        <v>467</v>
      </c>
      <c r="H3111" s="183">
        <v>1</v>
      </c>
      <c r="I3111" s="184"/>
      <c r="J3111" s="185">
        <f t="shared" si="40"/>
        <v>0</v>
      </c>
      <c r="K3111" s="186"/>
      <c r="L3111" s="187"/>
      <c r="M3111" s="188" t="s">
        <v>1</v>
      </c>
      <c r="N3111" s="189" t="s">
        <v>42</v>
      </c>
      <c r="P3111" s="153">
        <f t="shared" si="41"/>
        <v>0</v>
      </c>
      <c r="Q3111" s="153">
        <v>2.5000000000000001E-2</v>
      </c>
      <c r="R3111" s="153">
        <f t="shared" si="42"/>
        <v>2.5000000000000001E-2</v>
      </c>
      <c r="S3111" s="153">
        <v>0</v>
      </c>
      <c r="T3111" s="154">
        <f t="shared" si="43"/>
        <v>0</v>
      </c>
      <c r="AR3111" s="155" t="s">
        <v>481</v>
      </c>
      <c r="AT3111" s="155" t="s">
        <v>454</v>
      </c>
      <c r="AU3111" s="155" t="s">
        <v>88</v>
      </c>
      <c r="AY3111" s="16" t="s">
        <v>317</v>
      </c>
      <c r="BE3111" s="156">
        <f t="shared" si="44"/>
        <v>0</v>
      </c>
      <c r="BF3111" s="156">
        <f t="shared" si="45"/>
        <v>0</v>
      </c>
      <c r="BG3111" s="156">
        <f t="shared" si="46"/>
        <v>0</v>
      </c>
      <c r="BH3111" s="156">
        <f t="shared" si="47"/>
        <v>0</v>
      </c>
      <c r="BI3111" s="156">
        <f t="shared" si="48"/>
        <v>0</v>
      </c>
      <c r="BJ3111" s="16" t="s">
        <v>88</v>
      </c>
      <c r="BK3111" s="156">
        <f t="shared" si="49"/>
        <v>0</v>
      </c>
      <c r="BL3111" s="16" t="s">
        <v>396</v>
      </c>
      <c r="BM3111" s="155" t="s">
        <v>4423</v>
      </c>
    </row>
    <row r="3112" spans="2:65" s="1" customFormat="1" ht="24.15" customHeight="1">
      <c r="B3112" s="142"/>
      <c r="C3112" s="179" t="s">
        <v>4424</v>
      </c>
      <c r="D3112" s="201" t="s">
        <v>454</v>
      </c>
      <c r="E3112" s="180" t="s">
        <v>4425</v>
      </c>
      <c r="F3112" s="181" t="s">
        <v>4426</v>
      </c>
      <c r="G3112" s="182" t="s">
        <v>467</v>
      </c>
      <c r="H3112" s="183">
        <v>1</v>
      </c>
      <c r="I3112" s="184"/>
      <c r="J3112" s="185">
        <f t="shared" si="40"/>
        <v>0</v>
      </c>
      <c r="K3112" s="186"/>
      <c r="L3112" s="187"/>
      <c r="M3112" s="188" t="s">
        <v>1</v>
      </c>
      <c r="N3112" s="189" t="s">
        <v>42</v>
      </c>
      <c r="P3112" s="153">
        <f t="shared" si="41"/>
        <v>0</v>
      </c>
      <c r="Q3112" s="153">
        <v>2.5000000000000001E-2</v>
      </c>
      <c r="R3112" s="153">
        <f t="shared" si="42"/>
        <v>2.5000000000000001E-2</v>
      </c>
      <c r="S3112" s="153">
        <v>0</v>
      </c>
      <c r="T3112" s="154">
        <f t="shared" si="43"/>
        <v>0</v>
      </c>
      <c r="AR3112" s="155" t="s">
        <v>481</v>
      </c>
      <c r="AT3112" s="155" t="s">
        <v>454</v>
      </c>
      <c r="AU3112" s="155" t="s">
        <v>88</v>
      </c>
      <c r="AY3112" s="16" t="s">
        <v>317</v>
      </c>
      <c r="BE3112" s="156">
        <f t="shared" si="44"/>
        <v>0</v>
      </c>
      <c r="BF3112" s="156">
        <f t="shared" si="45"/>
        <v>0</v>
      </c>
      <c r="BG3112" s="156">
        <f t="shared" si="46"/>
        <v>0</v>
      </c>
      <c r="BH3112" s="156">
        <f t="shared" si="47"/>
        <v>0</v>
      </c>
      <c r="BI3112" s="156">
        <f t="shared" si="48"/>
        <v>0</v>
      </c>
      <c r="BJ3112" s="16" t="s">
        <v>88</v>
      </c>
      <c r="BK3112" s="156">
        <f t="shared" si="49"/>
        <v>0</v>
      </c>
      <c r="BL3112" s="16" t="s">
        <v>396</v>
      </c>
      <c r="BM3112" s="155" t="s">
        <v>4427</v>
      </c>
    </row>
    <row r="3113" spans="2:65" s="1" customFormat="1" ht="24.15" customHeight="1">
      <c r="B3113" s="142"/>
      <c r="C3113" s="179" t="s">
        <v>4428</v>
      </c>
      <c r="D3113" s="201" t="s">
        <v>454</v>
      </c>
      <c r="E3113" s="180" t="s">
        <v>4429</v>
      </c>
      <c r="F3113" s="181" t="s">
        <v>4430</v>
      </c>
      <c r="G3113" s="182" t="s">
        <v>467</v>
      </c>
      <c r="H3113" s="183">
        <v>1</v>
      </c>
      <c r="I3113" s="184"/>
      <c r="J3113" s="185">
        <f t="shared" si="40"/>
        <v>0</v>
      </c>
      <c r="K3113" s="186"/>
      <c r="L3113" s="187"/>
      <c r="M3113" s="188" t="s">
        <v>1</v>
      </c>
      <c r="N3113" s="189" t="s">
        <v>42</v>
      </c>
      <c r="P3113" s="153">
        <f t="shared" si="41"/>
        <v>0</v>
      </c>
      <c r="Q3113" s="153">
        <v>2.5000000000000001E-2</v>
      </c>
      <c r="R3113" s="153">
        <f t="shared" si="42"/>
        <v>2.5000000000000001E-2</v>
      </c>
      <c r="S3113" s="153">
        <v>0</v>
      </c>
      <c r="T3113" s="154">
        <f t="shared" si="43"/>
        <v>0</v>
      </c>
      <c r="AR3113" s="155" t="s">
        <v>481</v>
      </c>
      <c r="AT3113" s="155" t="s">
        <v>454</v>
      </c>
      <c r="AU3113" s="155" t="s">
        <v>88</v>
      </c>
      <c r="AY3113" s="16" t="s">
        <v>317</v>
      </c>
      <c r="BE3113" s="156">
        <f t="shared" si="44"/>
        <v>0</v>
      </c>
      <c r="BF3113" s="156">
        <f t="shared" si="45"/>
        <v>0</v>
      </c>
      <c r="BG3113" s="156">
        <f t="shared" si="46"/>
        <v>0</v>
      </c>
      <c r="BH3113" s="156">
        <f t="shared" si="47"/>
        <v>0</v>
      </c>
      <c r="BI3113" s="156">
        <f t="shared" si="48"/>
        <v>0</v>
      </c>
      <c r="BJ3113" s="16" t="s">
        <v>88</v>
      </c>
      <c r="BK3113" s="156">
        <f t="shared" si="49"/>
        <v>0</v>
      </c>
      <c r="BL3113" s="16" t="s">
        <v>396</v>
      </c>
      <c r="BM3113" s="155" t="s">
        <v>4431</v>
      </c>
    </row>
    <row r="3114" spans="2:65" s="1" customFormat="1" ht="24.15" customHeight="1">
      <c r="B3114" s="142"/>
      <c r="C3114" s="179" t="s">
        <v>4432</v>
      </c>
      <c r="D3114" s="201" t="s">
        <v>454</v>
      </c>
      <c r="E3114" s="180" t="s">
        <v>4433</v>
      </c>
      <c r="F3114" s="181" t="s">
        <v>4434</v>
      </c>
      <c r="G3114" s="182" t="s">
        <v>467</v>
      </c>
      <c r="H3114" s="183">
        <v>1</v>
      </c>
      <c r="I3114" s="184"/>
      <c r="J3114" s="185">
        <f t="shared" si="40"/>
        <v>0</v>
      </c>
      <c r="K3114" s="186"/>
      <c r="L3114" s="187"/>
      <c r="M3114" s="188" t="s">
        <v>1</v>
      </c>
      <c r="N3114" s="189" t="s">
        <v>42</v>
      </c>
      <c r="P3114" s="153">
        <f t="shared" si="41"/>
        <v>0</v>
      </c>
      <c r="Q3114" s="153">
        <v>2.5000000000000001E-2</v>
      </c>
      <c r="R3114" s="153">
        <f t="shared" si="42"/>
        <v>2.5000000000000001E-2</v>
      </c>
      <c r="S3114" s="153">
        <v>0</v>
      </c>
      <c r="T3114" s="154">
        <f t="shared" si="43"/>
        <v>0</v>
      </c>
      <c r="AR3114" s="155" t="s">
        <v>481</v>
      </c>
      <c r="AT3114" s="155" t="s">
        <v>454</v>
      </c>
      <c r="AU3114" s="155" t="s">
        <v>88</v>
      </c>
      <c r="AY3114" s="16" t="s">
        <v>317</v>
      </c>
      <c r="BE3114" s="156">
        <f t="shared" si="44"/>
        <v>0</v>
      </c>
      <c r="BF3114" s="156">
        <f t="shared" si="45"/>
        <v>0</v>
      </c>
      <c r="BG3114" s="156">
        <f t="shared" si="46"/>
        <v>0</v>
      </c>
      <c r="BH3114" s="156">
        <f t="shared" si="47"/>
        <v>0</v>
      </c>
      <c r="BI3114" s="156">
        <f t="shared" si="48"/>
        <v>0</v>
      </c>
      <c r="BJ3114" s="16" t="s">
        <v>88</v>
      </c>
      <c r="BK3114" s="156">
        <f t="shared" si="49"/>
        <v>0</v>
      </c>
      <c r="BL3114" s="16" t="s">
        <v>396</v>
      </c>
      <c r="BM3114" s="155" t="s">
        <v>4435</v>
      </c>
    </row>
    <row r="3115" spans="2:65" s="1" customFormat="1" ht="24.15" customHeight="1">
      <c r="B3115" s="142"/>
      <c r="C3115" s="179" t="s">
        <v>4436</v>
      </c>
      <c r="D3115" s="201" t="s">
        <v>454</v>
      </c>
      <c r="E3115" s="180" t="s">
        <v>4437</v>
      </c>
      <c r="F3115" s="181" t="s">
        <v>4438</v>
      </c>
      <c r="G3115" s="182" t="s">
        <v>467</v>
      </c>
      <c r="H3115" s="183">
        <v>1</v>
      </c>
      <c r="I3115" s="184"/>
      <c r="J3115" s="185">
        <f t="shared" si="40"/>
        <v>0</v>
      </c>
      <c r="K3115" s="186"/>
      <c r="L3115" s="187"/>
      <c r="M3115" s="188" t="s">
        <v>1</v>
      </c>
      <c r="N3115" s="189" t="s">
        <v>42</v>
      </c>
      <c r="P3115" s="153">
        <f t="shared" si="41"/>
        <v>0</v>
      </c>
      <c r="Q3115" s="153">
        <v>2.5000000000000001E-2</v>
      </c>
      <c r="R3115" s="153">
        <f t="shared" si="42"/>
        <v>2.5000000000000001E-2</v>
      </c>
      <c r="S3115" s="153">
        <v>0</v>
      </c>
      <c r="T3115" s="154">
        <f t="shared" si="43"/>
        <v>0</v>
      </c>
      <c r="AR3115" s="155" t="s">
        <v>481</v>
      </c>
      <c r="AT3115" s="155" t="s">
        <v>454</v>
      </c>
      <c r="AU3115" s="155" t="s">
        <v>88</v>
      </c>
      <c r="AY3115" s="16" t="s">
        <v>317</v>
      </c>
      <c r="BE3115" s="156">
        <f t="shared" si="44"/>
        <v>0</v>
      </c>
      <c r="BF3115" s="156">
        <f t="shared" si="45"/>
        <v>0</v>
      </c>
      <c r="BG3115" s="156">
        <f t="shared" si="46"/>
        <v>0</v>
      </c>
      <c r="BH3115" s="156">
        <f t="shared" si="47"/>
        <v>0</v>
      </c>
      <c r="BI3115" s="156">
        <f t="shared" si="48"/>
        <v>0</v>
      </c>
      <c r="BJ3115" s="16" t="s">
        <v>88</v>
      </c>
      <c r="BK3115" s="156">
        <f t="shared" si="49"/>
        <v>0</v>
      </c>
      <c r="BL3115" s="16" t="s">
        <v>396</v>
      </c>
      <c r="BM3115" s="155" t="s">
        <v>4439</v>
      </c>
    </row>
    <row r="3116" spans="2:65" s="1" customFormat="1" ht="24.15" customHeight="1">
      <c r="B3116" s="142"/>
      <c r="C3116" s="179" t="s">
        <v>4440</v>
      </c>
      <c r="D3116" s="201" t="s">
        <v>454</v>
      </c>
      <c r="E3116" s="180" t="s">
        <v>4441</v>
      </c>
      <c r="F3116" s="181" t="s">
        <v>4442</v>
      </c>
      <c r="G3116" s="182" t="s">
        <v>467</v>
      </c>
      <c r="H3116" s="183">
        <v>1</v>
      </c>
      <c r="I3116" s="184"/>
      <c r="J3116" s="185">
        <f t="shared" si="40"/>
        <v>0</v>
      </c>
      <c r="K3116" s="186"/>
      <c r="L3116" s="187"/>
      <c r="M3116" s="188" t="s">
        <v>1</v>
      </c>
      <c r="N3116" s="189" t="s">
        <v>42</v>
      </c>
      <c r="P3116" s="153">
        <f t="shared" si="41"/>
        <v>0</v>
      </c>
      <c r="Q3116" s="153">
        <v>2.5000000000000001E-2</v>
      </c>
      <c r="R3116" s="153">
        <f t="shared" si="42"/>
        <v>2.5000000000000001E-2</v>
      </c>
      <c r="S3116" s="153">
        <v>0</v>
      </c>
      <c r="T3116" s="154">
        <f t="shared" si="43"/>
        <v>0</v>
      </c>
      <c r="AR3116" s="155" t="s">
        <v>481</v>
      </c>
      <c r="AT3116" s="155" t="s">
        <v>454</v>
      </c>
      <c r="AU3116" s="155" t="s">
        <v>88</v>
      </c>
      <c r="AY3116" s="16" t="s">
        <v>317</v>
      </c>
      <c r="BE3116" s="156">
        <f t="shared" si="44"/>
        <v>0</v>
      </c>
      <c r="BF3116" s="156">
        <f t="shared" si="45"/>
        <v>0</v>
      </c>
      <c r="BG3116" s="156">
        <f t="shared" si="46"/>
        <v>0</v>
      </c>
      <c r="BH3116" s="156">
        <f t="shared" si="47"/>
        <v>0</v>
      </c>
      <c r="BI3116" s="156">
        <f t="shared" si="48"/>
        <v>0</v>
      </c>
      <c r="BJ3116" s="16" t="s">
        <v>88</v>
      </c>
      <c r="BK3116" s="156">
        <f t="shared" si="49"/>
        <v>0</v>
      </c>
      <c r="BL3116" s="16" t="s">
        <v>396</v>
      </c>
      <c r="BM3116" s="155" t="s">
        <v>4443</v>
      </c>
    </row>
    <row r="3117" spans="2:65" s="1" customFormat="1" ht="24.15" customHeight="1">
      <c r="B3117" s="142"/>
      <c r="C3117" s="179" t="s">
        <v>4444</v>
      </c>
      <c r="D3117" s="201" t="s">
        <v>454</v>
      </c>
      <c r="E3117" s="180" t="s">
        <v>4445</v>
      </c>
      <c r="F3117" s="181" t="s">
        <v>4446</v>
      </c>
      <c r="G3117" s="182" t="s">
        <v>467</v>
      </c>
      <c r="H3117" s="183">
        <v>1</v>
      </c>
      <c r="I3117" s="184"/>
      <c r="J3117" s="185">
        <f t="shared" si="40"/>
        <v>0</v>
      </c>
      <c r="K3117" s="186"/>
      <c r="L3117" s="187"/>
      <c r="M3117" s="188" t="s">
        <v>1</v>
      </c>
      <c r="N3117" s="189" t="s">
        <v>42</v>
      </c>
      <c r="P3117" s="153">
        <f t="shared" si="41"/>
        <v>0</v>
      </c>
      <c r="Q3117" s="153">
        <v>2.5000000000000001E-2</v>
      </c>
      <c r="R3117" s="153">
        <f t="shared" si="42"/>
        <v>2.5000000000000001E-2</v>
      </c>
      <c r="S3117" s="153">
        <v>0</v>
      </c>
      <c r="T3117" s="154">
        <f t="shared" si="43"/>
        <v>0</v>
      </c>
      <c r="AR3117" s="155" t="s">
        <v>481</v>
      </c>
      <c r="AT3117" s="155" t="s">
        <v>454</v>
      </c>
      <c r="AU3117" s="155" t="s">
        <v>88</v>
      </c>
      <c r="AY3117" s="16" t="s">
        <v>317</v>
      </c>
      <c r="BE3117" s="156">
        <f t="shared" si="44"/>
        <v>0</v>
      </c>
      <c r="BF3117" s="156">
        <f t="shared" si="45"/>
        <v>0</v>
      </c>
      <c r="BG3117" s="156">
        <f t="shared" si="46"/>
        <v>0</v>
      </c>
      <c r="BH3117" s="156">
        <f t="shared" si="47"/>
        <v>0</v>
      </c>
      <c r="BI3117" s="156">
        <f t="shared" si="48"/>
        <v>0</v>
      </c>
      <c r="BJ3117" s="16" t="s">
        <v>88</v>
      </c>
      <c r="BK3117" s="156">
        <f t="shared" si="49"/>
        <v>0</v>
      </c>
      <c r="BL3117" s="16" t="s">
        <v>396</v>
      </c>
      <c r="BM3117" s="155" t="s">
        <v>4447</v>
      </c>
    </row>
    <row r="3118" spans="2:65" s="1" customFormat="1" ht="24.15" customHeight="1">
      <c r="B3118" s="142"/>
      <c r="C3118" s="179" t="s">
        <v>4448</v>
      </c>
      <c r="D3118" s="201" t="s">
        <v>454</v>
      </c>
      <c r="E3118" s="180" t="s">
        <v>4449</v>
      </c>
      <c r="F3118" s="181" t="s">
        <v>4450</v>
      </c>
      <c r="G3118" s="182" t="s">
        <v>467</v>
      </c>
      <c r="H3118" s="183">
        <v>1</v>
      </c>
      <c r="I3118" s="184"/>
      <c r="J3118" s="185">
        <f t="shared" si="40"/>
        <v>0</v>
      </c>
      <c r="K3118" s="186"/>
      <c r="L3118" s="187"/>
      <c r="M3118" s="188" t="s">
        <v>1</v>
      </c>
      <c r="N3118" s="189" t="s">
        <v>42</v>
      </c>
      <c r="P3118" s="153">
        <f t="shared" si="41"/>
        <v>0</v>
      </c>
      <c r="Q3118" s="153">
        <v>2.5000000000000001E-2</v>
      </c>
      <c r="R3118" s="153">
        <f t="shared" si="42"/>
        <v>2.5000000000000001E-2</v>
      </c>
      <c r="S3118" s="153">
        <v>0</v>
      </c>
      <c r="T3118" s="154">
        <f t="shared" si="43"/>
        <v>0</v>
      </c>
      <c r="AR3118" s="155" t="s">
        <v>481</v>
      </c>
      <c r="AT3118" s="155" t="s">
        <v>454</v>
      </c>
      <c r="AU3118" s="155" t="s">
        <v>88</v>
      </c>
      <c r="AY3118" s="16" t="s">
        <v>317</v>
      </c>
      <c r="BE3118" s="156">
        <f t="shared" si="44"/>
        <v>0</v>
      </c>
      <c r="BF3118" s="156">
        <f t="shared" si="45"/>
        <v>0</v>
      </c>
      <c r="BG3118" s="156">
        <f t="shared" si="46"/>
        <v>0</v>
      </c>
      <c r="BH3118" s="156">
        <f t="shared" si="47"/>
        <v>0</v>
      </c>
      <c r="BI3118" s="156">
        <f t="shared" si="48"/>
        <v>0</v>
      </c>
      <c r="BJ3118" s="16" t="s">
        <v>88</v>
      </c>
      <c r="BK3118" s="156">
        <f t="shared" si="49"/>
        <v>0</v>
      </c>
      <c r="BL3118" s="16" t="s">
        <v>396</v>
      </c>
      <c r="BM3118" s="155" t="s">
        <v>4451</v>
      </c>
    </row>
    <row r="3119" spans="2:65" s="1" customFormat="1" ht="24.15" customHeight="1">
      <c r="B3119" s="142"/>
      <c r="C3119" s="179" t="s">
        <v>4452</v>
      </c>
      <c r="D3119" s="201" t="s">
        <v>454</v>
      </c>
      <c r="E3119" s="180" t="s">
        <v>4453</v>
      </c>
      <c r="F3119" s="181" t="s">
        <v>4454</v>
      </c>
      <c r="G3119" s="182" t="s">
        <v>467</v>
      </c>
      <c r="H3119" s="183">
        <v>1</v>
      </c>
      <c r="I3119" s="184"/>
      <c r="J3119" s="185">
        <f t="shared" si="40"/>
        <v>0</v>
      </c>
      <c r="K3119" s="186"/>
      <c r="L3119" s="187"/>
      <c r="M3119" s="188" t="s">
        <v>1</v>
      </c>
      <c r="N3119" s="189" t="s">
        <v>42</v>
      </c>
      <c r="P3119" s="153">
        <f t="shared" si="41"/>
        <v>0</v>
      </c>
      <c r="Q3119" s="153">
        <v>2.5000000000000001E-2</v>
      </c>
      <c r="R3119" s="153">
        <f t="shared" si="42"/>
        <v>2.5000000000000001E-2</v>
      </c>
      <c r="S3119" s="153">
        <v>0</v>
      </c>
      <c r="T3119" s="154">
        <f t="shared" si="43"/>
        <v>0</v>
      </c>
      <c r="AR3119" s="155" t="s">
        <v>481</v>
      </c>
      <c r="AT3119" s="155" t="s">
        <v>454</v>
      </c>
      <c r="AU3119" s="155" t="s">
        <v>88</v>
      </c>
      <c r="AY3119" s="16" t="s">
        <v>317</v>
      </c>
      <c r="BE3119" s="156">
        <f t="shared" si="44"/>
        <v>0</v>
      </c>
      <c r="BF3119" s="156">
        <f t="shared" si="45"/>
        <v>0</v>
      </c>
      <c r="BG3119" s="156">
        <f t="shared" si="46"/>
        <v>0</v>
      </c>
      <c r="BH3119" s="156">
        <f t="shared" si="47"/>
        <v>0</v>
      </c>
      <c r="BI3119" s="156">
        <f t="shared" si="48"/>
        <v>0</v>
      </c>
      <c r="BJ3119" s="16" t="s">
        <v>88</v>
      </c>
      <c r="BK3119" s="156">
        <f t="shared" si="49"/>
        <v>0</v>
      </c>
      <c r="BL3119" s="16" t="s">
        <v>396</v>
      </c>
      <c r="BM3119" s="155" t="s">
        <v>4455</v>
      </c>
    </row>
    <row r="3120" spans="2:65" s="1" customFormat="1" ht="24.15" customHeight="1">
      <c r="B3120" s="142"/>
      <c r="C3120" s="179" t="s">
        <v>4456</v>
      </c>
      <c r="D3120" s="201" t="s">
        <v>454</v>
      </c>
      <c r="E3120" s="180" t="s">
        <v>4457</v>
      </c>
      <c r="F3120" s="181" t="s">
        <v>4458</v>
      </c>
      <c r="G3120" s="182" t="s">
        <v>467</v>
      </c>
      <c r="H3120" s="183">
        <v>1</v>
      </c>
      <c r="I3120" s="184"/>
      <c r="J3120" s="185">
        <f t="shared" si="40"/>
        <v>0</v>
      </c>
      <c r="K3120" s="186"/>
      <c r="L3120" s="187"/>
      <c r="M3120" s="188" t="s">
        <v>1</v>
      </c>
      <c r="N3120" s="189" t="s">
        <v>42</v>
      </c>
      <c r="P3120" s="153">
        <f t="shared" si="41"/>
        <v>0</v>
      </c>
      <c r="Q3120" s="153">
        <v>2.5000000000000001E-2</v>
      </c>
      <c r="R3120" s="153">
        <f t="shared" si="42"/>
        <v>2.5000000000000001E-2</v>
      </c>
      <c r="S3120" s="153">
        <v>0</v>
      </c>
      <c r="T3120" s="154">
        <f t="shared" si="43"/>
        <v>0</v>
      </c>
      <c r="AR3120" s="155" t="s">
        <v>481</v>
      </c>
      <c r="AT3120" s="155" t="s">
        <v>454</v>
      </c>
      <c r="AU3120" s="155" t="s">
        <v>88</v>
      </c>
      <c r="AY3120" s="16" t="s">
        <v>317</v>
      </c>
      <c r="BE3120" s="156">
        <f t="shared" si="44"/>
        <v>0</v>
      </c>
      <c r="BF3120" s="156">
        <f t="shared" si="45"/>
        <v>0</v>
      </c>
      <c r="BG3120" s="156">
        <f t="shared" si="46"/>
        <v>0</v>
      </c>
      <c r="BH3120" s="156">
        <f t="shared" si="47"/>
        <v>0</v>
      </c>
      <c r="BI3120" s="156">
        <f t="shared" si="48"/>
        <v>0</v>
      </c>
      <c r="BJ3120" s="16" t="s">
        <v>88</v>
      </c>
      <c r="BK3120" s="156">
        <f t="shared" si="49"/>
        <v>0</v>
      </c>
      <c r="BL3120" s="16" t="s">
        <v>396</v>
      </c>
      <c r="BM3120" s="155" t="s">
        <v>4459</v>
      </c>
    </row>
    <row r="3121" spans="2:65" s="1" customFormat="1" ht="24.15" customHeight="1">
      <c r="B3121" s="142"/>
      <c r="C3121" s="179" t="s">
        <v>4460</v>
      </c>
      <c r="D3121" s="201" t="s">
        <v>454</v>
      </c>
      <c r="E3121" s="180" t="s">
        <v>4461</v>
      </c>
      <c r="F3121" s="181" t="s">
        <v>4462</v>
      </c>
      <c r="G3121" s="182" t="s">
        <v>467</v>
      </c>
      <c r="H3121" s="183">
        <v>1</v>
      </c>
      <c r="I3121" s="184"/>
      <c r="J3121" s="185">
        <f t="shared" si="40"/>
        <v>0</v>
      </c>
      <c r="K3121" s="186"/>
      <c r="L3121" s="187"/>
      <c r="M3121" s="188" t="s">
        <v>1</v>
      </c>
      <c r="N3121" s="189" t="s">
        <v>42</v>
      </c>
      <c r="P3121" s="153">
        <f t="shared" si="41"/>
        <v>0</v>
      </c>
      <c r="Q3121" s="153">
        <v>2.5000000000000001E-2</v>
      </c>
      <c r="R3121" s="153">
        <f t="shared" si="42"/>
        <v>2.5000000000000001E-2</v>
      </c>
      <c r="S3121" s="153">
        <v>0</v>
      </c>
      <c r="T3121" s="154">
        <f t="shared" si="43"/>
        <v>0</v>
      </c>
      <c r="AR3121" s="155" t="s">
        <v>481</v>
      </c>
      <c r="AT3121" s="155" t="s">
        <v>454</v>
      </c>
      <c r="AU3121" s="155" t="s">
        <v>88</v>
      </c>
      <c r="AY3121" s="16" t="s">
        <v>317</v>
      </c>
      <c r="BE3121" s="156">
        <f t="shared" si="44"/>
        <v>0</v>
      </c>
      <c r="BF3121" s="156">
        <f t="shared" si="45"/>
        <v>0</v>
      </c>
      <c r="BG3121" s="156">
        <f t="shared" si="46"/>
        <v>0</v>
      </c>
      <c r="BH3121" s="156">
        <f t="shared" si="47"/>
        <v>0</v>
      </c>
      <c r="BI3121" s="156">
        <f t="shared" si="48"/>
        <v>0</v>
      </c>
      <c r="BJ3121" s="16" t="s">
        <v>88</v>
      </c>
      <c r="BK3121" s="156">
        <f t="shared" si="49"/>
        <v>0</v>
      </c>
      <c r="BL3121" s="16" t="s">
        <v>396</v>
      </c>
      <c r="BM3121" s="155" t="s">
        <v>4463</v>
      </c>
    </row>
    <row r="3122" spans="2:65" s="1" customFormat="1" ht="24.15" customHeight="1">
      <c r="B3122" s="142"/>
      <c r="C3122" s="179" t="s">
        <v>4464</v>
      </c>
      <c r="D3122" s="201" t="s">
        <v>454</v>
      </c>
      <c r="E3122" s="180" t="s">
        <v>4465</v>
      </c>
      <c r="F3122" s="181" t="s">
        <v>4466</v>
      </c>
      <c r="G3122" s="182" t="s">
        <v>467</v>
      </c>
      <c r="H3122" s="183">
        <v>1</v>
      </c>
      <c r="I3122" s="184"/>
      <c r="J3122" s="185">
        <f t="shared" si="40"/>
        <v>0</v>
      </c>
      <c r="K3122" s="186"/>
      <c r="L3122" s="187"/>
      <c r="M3122" s="188" t="s">
        <v>1</v>
      </c>
      <c r="N3122" s="189" t="s">
        <v>42</v>
      </c>
      <c r="P3122" s="153">
        <f t="shared" si="41"/>
        <v>0</v>
      </c>
      <c r="Q3122" s="153">
        <v>2.5000000000000001E-2</v>
      </c>
      <c r="R3122" s="153">
        <f t="shared" si="42"/>
        <v>2.5000000000000001E-2</v>
      </c>
      <c r="S3122" s="153">
        <v>0</v>
      </c>
      <c r="T3122" s="154">
        <f t="shared" si="43"/>
        <v>0</v>
      </c>
      <c r="AR3122" s="155" t="s">
        <v>481</v>
      </c>
      <c r="AT3122" s="155" t="s">
        <v>454</v>
      </c>
      <c r="AU3122" s="155" t="s">
        <v>88</v>
      </c>
      <c r="AY3122" s="16" t="s">
        <v>317</v>
      </c>
      <c r="BE3122" s="156">
        <f t="shared" si="44"/>
        <v>0</v>
      </c>
      <c r="BF3122" s="156">
        <f t="shared" si="45"/>
        <v>0</v>
      </c>
      <c r="BG3122" s="156">
        <f t="shared" si="46"/>
        <v>0</v>
      </c>
      <c r="BH3122" s="156">
        <f t="shared" si="47"/>
        <v>0</v>
      </c>
      <c r="BI3122" s="156">
        <f t="shared" si="48"/>
        <v>0</v>
      </c>
      <c r="BJ3122" s="16" t="s">
        <v>88</v>
      </c>
      <c r="BK3122" s="156">
        <f t="shared" si="49"/>
        <v>0</v>
      </c>
      <c r="BL3122" s="16" t="s">
        <v>396</v>
      </c>
      <c r="BM3122" s="155" t="s">
        <v>4467</v>
      </c>
    </row>
    <row r="3123" spans="2:65" s="1" customFormat="1" ht="24.15" customHeight="1">
      <c r="B3123" s="142"/>
      <c r="C3123" s="179" t="s">
        <v>4468</v>
      </c>
      <c r="D3123" s="201" t="s">
        <v>454</v>
      </c>
      <c r="E3123" s="180" t="s">
        <v>4469</v>
      </c>
      <c r="F3123" s="181" t="s">
        <v>4470</v>
      </c>
      <c r="G3123" s="182" t="s">
        <v>467</v>
      </c>
      <c r="H3123" s="183">
        <v>1</v>
      </c>
      <c r="I3123" s="184"/>
      <c r="J3123" s="185">
        <f t="shared" si="40"/>
        <v>0</v>
      </c>
      <c r="K3123" s="186"/>
      <c r="L3123" s="187"/>
      <c r="M3123" s="188" t="s">
        <v>1</v>
      </c>
      <c r="N3123" s="189" t="s">
        <v>42</v>
      </c>
      <c r="P3123" s="153">
        <f t="shared" si="41"/>
        <v>0</v>
      </c>
      <c r="Q3123" s="153">
        <v>2.5000000000000001E-2</v>
      </c>
      <c r="R3123" s="153">
        <f t="shared" si="42"/>
        <v>2.5000000000000001E-2</v>
      </c>
      <c r="S3123" s="153">
        <v>0</v>
      </c>
      <c r="T3123" s="154">
        <f t="shared" si="43"/>
        <v>0</v>
      </c>
      <c r="AR3123" s="155" t="s">
        <v>481</v>
      </c>
      <c r="AT3123" s="155" t="s">
        <v>454</v>
      </c>
      <c r="AU3123" s="155" t="s">
        <v>88</v>
      </c>
      <c r="AY3123" s="16" t="s">
        <v>317</v>
      </c>
      <c r="BE3123" s="156">
        <f t="shared" si="44"/>
        <v>0</v>
      </c>
      <c r="BF3123" s="156">
        <f t="shared" si="45"/>
        <v>0</v>
      </c>
      <c r="BG3123" s="156">
        <f t="shared" si="46"/>
        <v>0</v>
      </c>
      <c r="BH3123" s="156">
        <f t="shared" si="47"/>
        <v>0</v>
      </c>
      <c r="BI3123" s="156">
        <f t="shared" si="48"/>
        <v>0</v>
      </c>
      <c r="BJ3123" s="16" t="s">
        <v>88</v>
      </c>
      <c r="BK3123" s="156">
        <f t="shared" si="49"/>
        <v>0</v>
      </c>
      <c r="BL3123" s="16" t="s">
        <v>396</v>
      </c>
      <c r="BM3123" s="155" t="s">
        <v>4471</v>
      </c>
    </row>
    <row r="3124" spans="2:65" s="1" customFormat="1" ht="24.15" customHeight="1">
      <c r="B3124" s="142"/>
      <c r="C3124" s="179" t="s">
        <v>4472</v>
      </c>
      <c r="D3124" s="201" t="s">
        <v>454</v>
      </c>
      <c r="E3124" s="180" t="s">
        <v>4473</v>
      </c>
      <c r="F3124" s="181" t="s">
        <v>4474</v>
      </c>
      <c r="G3124" s="182" t="s">
        <v>467</v>
      </c>
      <c r="H3124" s="183">
        <v>1</v>
      </c>
      <c r="I3124" s="184"/>
      <c r="J3124" s="185">
        <f t="shared" si="40"/>
        <v>0</v>
      </c>
      <c r="K3124" s="186"/>
      <c r="L3124" s="187"/>
      <c r="M3124" s="188" t="s">
        <v>1</v>
      </c>
      <c r="N3124" s="189" t="s">
        <v>42</v>
      </c>
      <c r="P3124" s="153">
        <f t="shared" si="41"/>
        <v>0</v>
      </c>
      <c r="Q3124" s="153">
        <v>2.5000000000000001E-2</v>
      </c>
      <c r="R3124" s="153">
        <f t="shared" si="42"/>
        <v>2.5000000000000001E-2</v>
      </c>
      <c r="S3124" s="153">
        <v>0</v>
      </c>
      <c r="T3124" s="154">
        <f t="shared" si="43"/>
        <v>0</v>
      </c>
      <c r="AR3124" s="155" t="s">
        <v>481</v>
      </c>
      <c r="AT3124" s="155" t="s">
        <v>454</v>
      </c>
      <c r="AU3124" s="155" t="s">
        <v>88</v>
      </c>
      <c r="AY3124" s="16" t="s">
        <v>317</v>
      </c>
      <c r="BE3124" s="156">
        <f t="shared" si="44"/>
        <v>0</v>
      </c>
      <c r="BF3124" s="156">
        <f t="shared" si="45"/>
        <v>0</v>
      </c>
      <c r="BG3124" s="156">
        <f t="shared" si="46"/>
        <v>0</v>
      </c>
      <c r="BH3124" s="156">
        <f t="shared" si="47"/>
        <v>0</v>
      </c>
      <c r="BI3124" s="156">
        <f t="shared" si="48"/>
        <v>0</v>
      </c>
      <c r="BJ3124" s="16" t="s">
        <v>88</v>
      </c>
      <c r="BK3124" s="156">
        <f t="shared" si="49"/>
        <v>0</v>
      </c>
      <c r="BL3124" s="16" t="s">
        <v>396</v>
      </c>
      <c r="BM3124" s="155" t="s">
        <v>4475</v>
      </c>
    </row>
    <row r="3125" spans="2:65" s="1" customFormat="1" ht="24.15" customHeight="1">
      <c r="B3125" s="142"/>
      <c r="C3125" s="179" t="s">
        <v>4476</v>
      </c>
      <c r="D3125" s="201" t="s">
        <v>454</v>
      </c>
      <c r="E3125" s="180" t="s">
        <v>4477</v>
      </c>
      <c r="F3125" s="181" t="s">
        <v>4478</v>
      </c>
      <c r="G3125" s="182" t="s">
        <v>467</v>
      </c>
      <c r="H3125" s="183">
        <v>1</v>
      </c>
      <c r="I3125" s="184"/>
      <c r="J3125" s="185">
        <f t="shared" si="40"/>
        <v>0</v>
      </c>
      <c r="K3125" s="186"/>
      <c r="L3125" s="187"/>
      <c r="M3125" s="188" t="s">
        <v>1</v>
      </c>
      <c r="N3125" s="189" t="s">
        <v>42</v>
      </c>
      <c r="P3125" s="153">
        <f t="shared" si="41"/>
        <v>0</v>
      </c>
      <c r="Q3125" s="153">
        <v>2.5000000000000001E-2</v>
      </c>
      <c r="R3125" s="153">
        <f t="shared" si="42"/>
        <v>2.5000000000000001E-2</v>
      </c>
      <c r="S3125" s="153">
        <v>0</v>
      </c>
      <c r="T3125" s="154">
        <f t="shared" si="43"/>
        <v>0</v>
      </c>
      <c r="AR3125" s="155" t="s">
        <v>481</v>
      </c>
      <c r="AT3125" s="155" t="s">
        <v>454</v>
      </c>
      <c r="AU3125" s="155" t="s">
        <v>88</v>
      </c>
      <c r="AY3125" s="16" t="s">
        <v>317</v>
      </c>
      <c r="BE3125" s="156">
        <f t="shared" si="44"/>
        <v>0</v>
      </c>
      <c r="BF3125" s="156">
        <f t="shared" si="45"/>
        <v>0</v>
      </c>
      <c r="BG3125" s="156">
        <f t="shared" si="46"/>
        <v>0</v>
      </c>
      <c r="BH3125" s="156">
        <f t="shared" si="47"/>
        <v>0</v>
      </c>
      <c r="BI3125" s="156">
        <f t="shared" si="48"/>
        <v>0</v>
      </c>
      <c r="BJ3125" s="16" t="s">
        <v>88</v>
      </c>
      <c r="BK3125" s="156">
        <f t="shared" si="49"/>
        <v>0</v>
      </c>
      <c r="BL3125" s="16" t="s">
        <v>396</v>
      </c>
      <c r="BM3125" s="155" t="s">
        <v>4479</v>
      </c>
    </row>
    <row r="3126" spans="2:65" s="1" customFormat="1" ht="24.15" customHeight="1">
      <c r="B3126" s="142"/>
      <c r="C3126" s="179" t="s">
        <v>4480</v>
      </c>
      <c r="D3126" s="201" t="s">
        <v>454</v>
      </c>
      <c r="E3126" s="180" t="s">
        <v>4481</v>
      </c>
      <c r="F3126" s="181" t="s">
        <v>4482</v>
      </c>
      <c r="G3126" s="182" t="s">
        <v>467</v>
      </c>
      <c r="H3126" s="183">
        <v>1</v>
      </c>
      <c r="I3126" s="184"/>
      <c r="J3126" s="185">
        <f t="shared" si="40"/>
        <v>0</v>
      </c>
      <c r="K3126" s="186"/>
      <c r="L3126" s="187"/>
      <c r="M3126" s="188" t="s">
        <v>1</v>
      </c>
      <c r="N3126" s="189" t="s">
        <v>42</v>
      </c>
      <c r="P3126" s="153">
        <f t="shared" si="41"/>
        <v>0</v>
      </c>
      <c r="Q3126" s="153">
        <v>2.5000000000000001E-2</v>
      </c>
      <c r="R3126" s="153">
        <f t="shared" si="42"/>
        <v>2.5000000000000001E-2</v>
      </c>
      <c r="S3126" s="153">
        <v>0</v>
      </c>
      <c r="T3126" s="154">
        <f t="shared" si="43"/>
        <v>0</v>
      </c>
      <c r="AR3126" s="155" t="s">
        <v>481</v>
      </c>
      <c r="AT3126" s="155" t="s">
        <v>454</v>
      </c>
      <c r="AU3126" s="155" t="s">
        <v>88</v>
      </c>
      <c r="AY3126" s="16" t="s">
        <v>317</v>
      </c>
      <c r="BE3126" s="156">
        <f t="shared" si="44"/>
        <v>0</v>
      </c>
      <c r="BF3126" s="156">
        <f t="shared" si="45"/>
        <v>0</v>
      </c>
      <c r="BG3126" s="156">
        <f t="shared" si="46"/>
        <v>0</v>
      </c>
      <c r="BH3126" s="156">
        <f t="shared" si="47"/>
        <v>0</v>
      </c>
      <c r="BI3126" s="156">
        <f t="shared" si="48"/>
        <v>0</v>
      </c>
      <c r="BJ3126" s="16" t="s">
        <v>88</v>
      </c>
      <c r="BK3126" s="156">
        <f t="shared" si="49"/>
        <v>0</v>
      </c>
      <c r="BL3126" s="16" t="s">
        <v>396</v>
      </c>
      <c r="BM3126" s="155" t="s">
        <v>4483</v>
      </c>
    </row>
    <row r="3127" spans="2:65" s="1" customFormat="1" ht="24.15" customHeight="1">
      <c r="B3127" s="142"/>
      <c r="C3127" s="179" t="s">
        <v>4484</v>
      </c>
      <c r="D3127" s="201" t="s">
        <v>454</v>
      </c>
      <c r="E3127" s="180" t="s">
        <v>4485</v>
      </c>
      <c r="F3127" s="181" t="s">
        <v>4486</v>
      </c>
      <c r="G3127" s="182" t="s">
        <v>467</v>
      </c>
      <c r="H3127" s="183">
        <v>1</v>
      </c>
      <c r="I3127" s="184"/>
      <c r="J3127" s="185">
        <f t="shared" si="40"/>
        <v>0</v>
      </c>
      <c r="K3127" s="186"/>
      <c r="L3127" s="187"/>
      <c r="M3127" s="188" t="s">
        <v>1</v>
      </c>
      <c r="N3127" s="189" t="s">
        <v>42</v>
      </c>
      <c r="P3127" s="153">
        <f t="shared" si="41"/>
        <v>0</v>
      </c>
      <c r="Q3127" s="153">
        <v>2.5000000000000001E-2</v>
      </c>
      <c r="R3127" s="153">
        <f t="shared" si="42"/>
        <v>2.5000000000000001E-2</v>
      </c>
      <c r="S3127" s="153">
        <v>0</v>
      </c>
      <c r="T3127" s="154">
        <f t="shared" si="43"/>
        <v>0</v>
      </c>
      <c r="AR3127" s="155" t="s">
        <v>481</v>
      </c>
      <c r="AT3127" s="155" t="s">
        <v>454</v>
      </c>
      <c r="AU3127" s="155" t="s">
        <v>88</v>
      </c>
      <c r="AY3127" s="16" t="s">
        <v>317</v>
      </c>
      <c r="BE3127" s="156">
        <f t="shared" si="44"/>
        <v>0</v>
      </c>
      <c r="BF3127" s="156">
        <f t="shared" si="45"/>
        <v>0</v>
      </c>
      <c r="BG3127" s="156">
        <f t="shared" si="46"/>
        <v>0</v>
      </c>
      <c r="BH3127" s="156">
        <f t="shared" si="47"/>
        <v>0</v>
      </c>
      <c r="BI3127" s="156">
        <f t="shared" si="48"/>
        <v>0</v>
      </c>
      <c r="BJ3127" s="16" t="s">
        <v>88</v>
      </c>
      <c r="BK3127" s="156">
        <f t="shared" si="49"/>
        <v>0</v>
      </c>
      <c r="BL3127" s="16" t="s">
        <v>396</v>
      </c>
      <c r="BM3127" s="155" t="s">
        <v>4487</v>
      </c>
    </row>
    <row r="3128" spans="2:65" s="1" customFormat="1" ht="24.15" customHeight="1">
      <c r="B3128" s="142"/>
      <c r="C3128" s="179" t="s">
        <v>4488</v>
      </c>
      <c r="D3128" s="201" t="s">
        <v>454</v>
      </c>
      <c r="E3128" s="180" t="s">
        <v>4489</v>
      </c>
      <c r="F3128" s="181" t="s">
        <v>4490</v>
      </c>
      <c r="G3128" s="182" t="s">
        <v>467</v>
      </c>
      <c r="H3128" s="183">
        <v>1</v>
      </c>
      <c r="I3128" s="184"/>
      <c r="J3128" s="185">
        <f t="shared" si="40"/>
        <v>0</v>
      </c>
      <c r="K3128" s="186"/>
      <c r="L3128" s="187"/>
      <c r="M3128" s="188" t="s">
        <v>1</v>
      </c>
      <c r="N3128" s="189" t="s">
        <v>42</v>
      </c>
      <c r="P3128" s="153">
        <f t="shared" si="41"/>
        <v>0</v>
      </c>
      <c r="Q3128" s="153">
        <v>2.5000000000000001E-2</v>
      </c>
      <c r="R3128" s="153">
        <f t="shared" si="42"/>
        <v>2.5000000000000001E-2</v>
      </c>
      <c r="S3128" s="153">
        <v>0</v>
      </c>
      <c r="T3128" s="154">
        <f t="shared" si="43"/>
        <v>0</v>
      </c>
      <c r="AR3128" s="155" t="s">
        <v>481</v>
      </c>
      <c r="AT3128" s="155" t="s">
        <v>454</v>
      </c>
      <c r="AU3128" s="155" t="s">
        <v>88</v>
      </c>
      <c r="AY3128" s="16" t="s">
        <v>317</v>
      </c>
      <c r="BE3128" s="156">
        <f t="shared" si="44"/>
        <v>0</v>
      </c>
      <c r="BF3128" s="156">
        <f t="shared" si="45"/>
        <v>0</v>
      </c>
      <c r="BG3128" s="156">
        <f t="shared" si="46"/>
        <v>0</v>
      </c>
      <c r="BH3128" s="156">
        <f t="shared" si="47"/>
        <v>0</v>
      </c>
      <c r="BI3128" s="156">
        <f t="shared" si="48"/>
        <v>0</v>
      </c>
      <c r="BJ3128" s="16" t="s">
        <v>88</v>
      </c>
      <c r="BK3128" s="156">
        <f t="shared" si="49"/>
        <v>0</v>
      </c>
      <c r="BL3128" s="16" t="s">
        <v>396</v>
      </c>
      <c r="BM3128" s="155" t="s">
        <v>4491</v>
      </c>
    </row>
    <row r="3129" spans="2:65" s="1" customFormat="1" ht="24.15" customHeight="1">
      <c r="B3129" s="142"/>
      <c r="C3129" s="179" t="s">
        <v>4492</v>
      </c>
      <c r="D3129" s="201" t="s">
        <v>454</v>
      </c>
      <c r="E3129" s="180" t="s">
        <v>4493</v>
      </c>
      <c r="F3129" s="181" t="s">
        <v>4494</v>
      </c>
      <c r="G3129" s="182" t="s">
        <v>467</v>
      </c>
      <c r="H3129" s="183">
        <v>1</v>
      </c>
      <c r="I3129" s="184"/>
      <c r="J3129" s="185">
        <f t="shared" si="40"/>
        <v>0</v>
      </c>
      <c r="K3129" s="186"/>
      <c r="L3129" s="187"/>
      <c r="M3129" s="188" t="s">
        <v>1</v>
      </c>
      <c r="N3129" s="189" t="s">
        <v>42</v>
      </c>
      <c r="P3129" s="153">
        <f t="shared" si="41"/>
        <v>0</v>
      </c>
      <c r="Q3129" s="153">
        <v>2.5000000000000001E-2</v>
      </c>
      <c r="R3129" s="153">
        <f t="shared" si="42"/>
        <v>2.5000000000000001E-2</v>
      </c>
      <c r="S3129" s="153">
        <v>0</v>
      </c>
      <c r="T3129" s="154">
        <f t="shared" si="43"/>
        <v>0</v>
      </c>
      <c r="AR3129" s="155" t="s">
        <v>481</v>
      </c>
      <c r="AT3129" s="155" t="s">
        <v>454</v>
      </c>
      <c r="AU3129" s="155" t="s">
        <v>88</v>
      </c>
      <c r="AY3129" s="16" t="s">
        <v>317</v>
      </c>
      <c r="BE3129" s="156">
        <f t="shared" si="44"/>
        <v>0</v>
      </c>
      <c r="BF3129" s="156">
        <f t="shared" si="45"/>
        <v>0</v>
      </c>
      <c r="BG3129" s="156">
        <f t="shared" si="46"/>
        <v>0</v>
      </c>
      <c r="BH3129" s="156">
        <f t="shared" si="47"/>
        <v>0</v>
      </c>
      <c r="BI3129" s="156">
        <f t="shared" si="48"/>
        <v>0</v>
      </c>
      <c r="BJ3129" s="16" t="s">
        <v>88</v>
      </c>
      <c r="BK3129" s="156">
        <f t="shared" si="49"/>
        <v>0</v>
      </c>
      <c r="BL3129" s="16" t="s">
        <v>396</v>
      </c>
      <c r="BM3129" s="155" t="s">
        <v>4495</v>
      </c>
    </row>
    <row r="3130" spans="2:65" s="1" customFormat="1" ht="24.15" customHeight="1">
      <c r="B3130" s="142"/>
      <c r="C3130" s="179" t="s">
        <v>4496</v>
      </c>
      <c r="D3130" s="201" t="s">
        <v>454</v>
      </c>
      <c r="E3130" s="180" t="s">
        <v>4497</v>
      </c>
      <c r="F3130" s="181" t="s">
        <v>4498</v>
      </c>
      <c r="G3130" s="182" t="s">
        <v>467</v>
      </c>
      <c r="H3130" s="183">
        <v>1</v>
      </c>
      <c r="I3130" s="184"/>
      <c r="J3130" s="185">
        <f t="shared" si="40"/>
        <v>0</v>
      </c>
      <c r="K3130" s="186"/>
      <c r="L3130" s="187"/>
      <c r="M3130" s="188" t="s">
        <v>1</v>
      </c>
      <c r="N3130" s="189" t="s">
        <v>42</v>
      </c>
      <c r="P3130" s="153">
        <f t="shared" si="41"/>
        <v>0</v>
      </c>
      <c r="Q3130" s="153">
        <v>2.5000000000000001E-2</v>
      </c>
      <c r="R3130" s="153">
        <f t="shared" si="42"/>
        <v>2.5000000000000001E-2</v>
      </c>
      <c r="S3130" s="153">
        <v>0</v>
      </c>
      <c r="T3130" s="154">
        <f t="shared" si="43"/>
        <v>0</v>
      </c>
      <c r="AR3130" s="155" t="s">
        <v>481</v>
      </c>
      <c r="AT3130" s="155" t="s">
        <v>454</v>
      </c>
      <c r="AU3130" s="155" t="s">
        <v>88</v>
      </c>
      <c r="AY3130" s="16" t="s">
        <v>317</v>
      </c>
      <c r="BE3130" s="156">
        <f t="shared" si="44"/>
        <v>0</v>
      </c>
      <c r="BF3130" s="156">
        <f t="shared" si="45"/>
        <v>0</v>
      </c>
      <c r="BG3130" s="156">
        <f t="shared" si="46"/>
        <v>0</v>
      </c>
      <c r="BH3130" s="156">
        <f t="shared" si="47"/>
        <v>0</v>
      </c>
      <c r="BI3130" s="156">
        <f t="shared" si="48"/>
        <v>0</v>
      </c>
      <c r="BJ3130" s="16" t="s">
        <v>88</v>
      </c>
      <c r="BK3130" s="156">
        <f t="shared" si="49"/>
        <v>0</v>
      </c>
      <c r="BL3130" s="16" t="s">
        <v>396</v>
      </c>
      <c r="BM3130" s="155" t="s">
        <v>4499</v>
      </c>
    </row>
    <row r="3131" spans="2:65" s="1" customFormat="1" ht="24.15" customHeight="1">
      <c r="B3131" s="142"/>
      <c r="C3131" s="179" t="s">
        <v>4500</v>
      </c>
      <c r="D3131" s="201" t="s">
        <v>454</v>
      </c>
      <c r="E3131" s="180" t="s">
        <v>4501</v>
      </c>
      <c r="F3131" s="181" t="s">
        <v>4502</v>
      </c>
      <c r="G3131" s="182" t="s">
        <v>467</v>
      </c>
      <c r="H3131" s="183">
        <v>1</v>
      </c>
      <c r="I3131" s="184"/>
      <c r="J3131" s="185">
        <f t="shared" si="40"/>
        <v>0</v>
      </c>
      <c r="K3131" s="186"/>
      <c r="L3131" s="187"/>
      <c r="M3131" s="188" t="s">
        <v>1</v>
      </c>
      <c r="N3131" s="189" t="s">
        <v>42</v>
      </c>
      <c r="P3131" s="153">
        <f t="shared" si="41"/>
        <v>0</v>
      </c>
      <c r="Q3131" s="153">
        <v>2.5000000000000001E-2</v>
      </c>
      <c r="R3131" s="153">
        <f t="shared" si="42"/>
        <v>2.5000000000000001E-2</v>
      </c>
      <c r="S3131" s="153">
        <v>0</v>
      </c>
      <c r="T3131" s="154">
        <f t="shared" si="43"/>
        <v>0</v>
      </c>
      <c r="AR3131" s="155" t="s">
        <v>481</v>
      </c>
      <c r="AT3131" s="155" t="s">
        <v>454</v>
      </c>
      <c r="AU3131" s="155" t="s">
        <v>88</v>
      </c>
      <c r="AY3131" s="16" t="s">
        <v>317</v>
      </c>
      <c r="BE3131" s="156">
        <f t="shared" si="44"/>
        <v>0</v>
      </c>
      <c r="BF3131" s="156">
        <f t="shared" si="45"/>
        <v>0</v>
      </c>
      <c r="BG3131" s="156">
        <f t="shared" si="46"/>
        <v>0</v>
      </c>
      <c r="BH3131" s="156">
        <f t="shared" si="47"/>
        <v>0</v>
      </c>
      <c r="BI3131" s="156">
        <f t="shared" si="48"/>
        <v>0</v>
      </c>
      <c r="BJ3131" s="16" t="s">
        <v>88</v>
      </c>
      <c r="BK3131" s="156">
        <f t="shared" si="49"/>
        <v>0</v>
      </c>
      <c r="BL3131" s="16" t="s">
        <v>396</v>
      </c>
      <c r="BM3131" s="155" t="s">
        <v>4503</v>
      </c>
    </row>
    <row r="3132" spans="2:65" s="1" customFormat="1" ht="24.15" customHeight="1">
      <c r="B3132" s="142"/>
      <c r="C3132" s="179" t="s">
        <v>4504</v>
      </c>
      <c r="D3132" s="201" t="s">
        <v>454</v>
      </c>
      <c r="E3132" s="180" t="s">
        <v>4505</v>
      </c>
      <c r="F3132" s="181" t="s">
        <v>4506</v>
      </c>
      <c r="G3132" s="182" t="s">
        <v>467</v>
      </c>
      <c r="H3132" s="183">
        <v>1</v>
      </c>
      <c r="I3132" s="184"/>
      <c r="J3132" s="185">
        <f t="shared" si="40"/>
        <v>0</v>
      </c>
      <c r="K3132" s="186"/>
      <c r="L3132" s="187"/>
      <c r="M3132" s="188" t="s">
        <v>1</v>
      </c>
      <c r="N3132" s="189" t="s">
        <v>42</v>
      </c>
      <c r="P3132" s="153">
        <f t="shared" si="41"/>
        <v>0</v>
      </c>
      <c r="Q3132" s="153">
        <v>2.5000000000000001E-2</v>
      </c>
      <c r="R3132" s="153">
        <f t="shared" si="42"/>
        <v>2.5000000000000001E-2</v>
      </c>
      <c r="S3132" s="153">
        <v>0</v>
      </c>
      <c r="T3132" s="154">
        <f t="shared" si="43"/>
        <v>0</v>
      </c>
      <c r="AR3132" s="155" t="s">
        <v>481</v>
      </c>
      <c r="AT3132" s="155" t="s">
        <v>454</v>
      </c>
      <c r="AU3132" s="155" t="s">
        <v>88</v>
      </c>
      <c r="AY3132" s="16" t="s">
        <v>317</v>
      </c>
      <c r="BE3132" s="156">
        <f t="shared" si="44"/>
        <v>0</v>
      </c>
      <c r="BF3132" s="156">
        <f t="shared" si="45"/>
        <v>0</v>
      </c>
      <c r="BG3132" s="156">
        <f t="shared" si="46"/>
        <v>0</v>
      </c>
      <c r="BH3132" s="156">
        <f t="shared" si="47"/>
        <v>0</v>
      </c>
      <c r="BI3132" s="156">
        <f t="shared" si="48"/>
        <v>0</v>
      </c>
      <c r="BJ3132" s="16" t="s">
        <v>88</v>
      </c>
      <c r="BK3132" s="156">
        <f t="shared" si="49"/>
        <v>0</v>
      </c>
      <c r="BL3132" s="16" t="s">
        <v>396</v>
      </c>
      <c r="BM3132" s="155" t="s">
        <v>4507</v>
      </c>
    </row>
    <row r="3133" spans="2:65" s="1" customFormat="1" ht="24.15" customHeight="1">
      <c r="B3133" s="142"/>
      <c r="C3133" s="179" t="s">
        <v>4508</v>
      </c>
      <c r="D3133" s="201" t="s">
        <v>454</v>
      </c>
      <c r="E3133" s="180" t="s">
        <v>4509</v>
      </c>
      <c r="F3133" s="181" t="s">
        <v>4510</v>
      </c>
      <c r="G3133" s="182" t="s">
        <v>467</v>
      </c>
      <c r="H3133" s="183">
        <v>1</v>
      </c>
      <c r="I3133" s="184"/>
      <c r="J3133" s="185">
        <f t="shared" si="40"/>
        <v>0</v>
      </c>
      <c r="K3133" s="186"/>
      <c r="L3133" s="187"/>
      <c r="M3133" s="188" t="s">
        <v>1</v>
      </c>
      <c r="N3133" s="189" t="s">
        <v>42</v>
      </c>
      <c r="P3133" s="153">
        <f t="shared" si="41"/>
        <v>0</v>
      </c>
      <c r="Q3133" s="153">
        <v>2.5000000000000001E-2</v>
      </c>
      <c r="R3133" s="153">
        <f t="shared" si="42"/>
        <v>2.5000000000000001E-2</v>
      </c>
      <c r="S3133" s="153">
        <v>0</v>
      </c>
      <c r="T3133" s="154">
        <f t="shared" si="43"/>
        <v>0</v>
      </c>
      <c r="AR3133" s="155" t="s">
        <v>481</v>
      </c>
      <c r="AT3133" s="155" t="s">
        <v>454</v>
      </c>
      <c r="AU3133" s="155" t="s">
        <v>88</v>
      </c>
      <c r="AY3133" s="16" t="s">
        <v>317</v>
      </c>
      <c r="BE3133" s="156">
        <f t="shared" si="44"/>
        <v>0</v>
      </c>
      <c r="BF3133" s="156">
        <f t="shared" si="45"/>
        <v>0</v>
      </c>
      <c r="BG3133" s="156">
        <f t="shared" si="46"/>
        <v>0</v>
      </c>
      <c r="BH3133" s="156">
        <f t="shared" si="47"/>
        <v>0</v>
      </c>
      <c r="BI3133" s="156">
        <f t="shared" si="48"/>
        <v>0</v>
      </c>
      <c r="BJ3133" s="16" t="s">
        <v>88</v>
      </c>
      <c r="BK3133" s="156">
        <f t="shared" si="49"/>
        <v>0</v>
      </c>
      <c r="BL3133" s="16" t="s">
        <v>396</v>
      </c>
      <c r="BM3133" s="155" t="s">
        <v>4511</v>
      </c>
    </row>
    <row r="3134" spans="2:65" s="1" customFormat="1" ht="24.15" customHeight="1">
      <c r="B3134" s="142"/>
      <c r="C3134" s="179" t="s">
        <v>4512</v>
      </c>
      <c r="D3134" s="201" t="s">
        <v>454</v>
      </c>
      <c r="E3134" s="180" t="s">
        <v>4513</v>
      </c>
      <c r="F3134" s="181" t="s">
        <v>4514</v>
      </c>
      <c r="G3134" s="182" t="s">
        <v>467</v>
      </c>
      <c r="H3134" s="183">
        <v>1</v>
      </c>
      <c r="I3134" s="184"/>
      <c r="J3134" s="185">
        <f t="shared" si="40"/>
        <v>0</v>
      </c>
      <c r="K3134" s="186"/>
      <c r="L3134" s="187"/>
      <c r="M3134" s="188" t="s">
        <v>1</v>
      </c>
      <c r="N3134" s="189" t="s">
        <v>42</v>
      </c>
      <c r="P3134" s="153">
        <f t="shared" si="41"/>
        <v>0</v>
      </c>
      <c r="Q3134" s="153">
        <v>2.5000000000000001E-2</v>
      </c>
      <c r="R3134" s="153">
        <f t="shared" si="42"/>
        <v>2.5000000000000001E-2</v>
      </c>
      <c r="S3134" s="153">
        <v>0</v>
      </c>
      <c r="T3134" s="154">
        <f t="shared" si="43"/>
        <v>0</v>
      </c>
      <c r="AR3134" s="155" t="s">
        <v>481</v>
      </c>
      <c r="AT3134" s="155" t="s">
        <v>454</v>
      </c>
      <c r="AU3134" s="155" t="s">
        <v>88</v>
      </c>
      <c r="AY3134" s="16" t="s">
        <v>317</v>
      </c>
      <c r="BE3134" s="156">
        <f t="shared" si="44"/>
        <v>0</v>
      </c>
      <c r="BF3134" s="156">
        <f t="shared" si="45"/>
        <v>0</v>
      </c>
      <c r="BG3134" s="156">
        <f t="shared" si="46"/>
        <v>0</v>
      </c>
      <c r="BH3134" s="156">
        <f t="shared" si="47"/>
        <v>0</v>
      </c>
      <c r="BI3134" s="156">
        <f t="shared" si="48"/>
        <v>0</v>
      </c>
      <c r="BJ3134" s="16" t="s">
        <v>88</v>
      </c>
      <c r="BK3134" s="156">
        <f t="shared" si="49"/>
        <v>0</v>
      </c>
      <c r="BL3134" s="16" t="s">
        <v>396</v>
      </c>
      <c r="BM3134" s="155" t="s">
        <v>4515</v>
      </c>
    </row>
    <row r="3135" spans="2:65" s="1" customFormat="1" ht="24.15" customHeight="1">
      <c r="B3135" s="142"/>
      <c r="C3135" s="179" t="s">
        <v>4516</v>
      </c>
      <c r="D3135" s="201" t="s">
        <v>454</v>
      </c>
      <c r="E3135" s="180" t="s">
        <v>4517</v>
      </c>
      <c r="F3135" s="181" t="s">
        <v>4518</v>
      </c>
      <c r="G3135" s="182" t="s">
        <v>467</v>
      </c>
      <c r="H3135" s="183">
        <v>1</v>
      </c>
      <c r="I3135" s="184"/>
      <c r="J3135" s="185">
        <f t="shared" si="40"/>
        <v>0</v>
      </c>
      <c r="K3135" s="186"/>
      <c r="L3135" s="187"/>
      <c r="M3135" s="188" t="s">
        <v>1</v>
      </c>
      <c r="N3135" s="189" t="s">
        <v>42</v>
      </c>
      <c r="P3135" s="153">
        <f t="shared" si="41"/>
        <v>0</v>
      </c>
      <c r="Q3135" s="153">
        <v>2.5000000000000001E-2</v>
      </c>
      <c r="R3135" s="153">
        <f t="shared" si="42"/>
        <v>2.5000000000000001E-2</v>
      </c>
      <c r="S3135" s="153">
        <v>0</v>
      </c>
      <c r="T3135" s="154">
        <f t="shared" si="43"/>
        <v>0</v>
      </c>
      <c r="AR3135" s="155" t="s">
        <v>481</v>
      </c>
      <c r="AT3135" s="155" t="s">
        <v>454</v>
      </c>
      <c r="AU3135" s="155" t="s">
        <v>88</v>
      </c>
      <c r="AY3135" s="16" t="s">
        <v>317</v>
      </c>
      <c r="BE3135" s="156">
        <f t="shared" si="44"/>
        <v>0</v>
      </c>
      <c r="BF3135" s="156">
        <f t="shared" si="45"/>
        <v>0</v>
      </c>
      <c r="BG3135" s="156">
        <f t="shared" si="46"/>
        <v>0</v>
      </c>
      <c r="BH3135" s="156">
        <f t="shared" si="47"/>
        <v>0</v>
      </c>
      <c r="BI3135" s="156">
        <f t="shared" si="48"/>
        <v>0</v>
      </c>
      <c r="BJ3135" s="16" t="s">
        <v>88</v>
      </c>
      <c r="BK3135" s="156">
        <f t="shared" si="49"/>
        <v>0</v>
      </c>
      <c r="BL3135" s="16" t="s">
        <v>396</v>
      </c>
      <c r="BM3135" s="155" t="s">
        <v>4519</v>
      </c>
    </row>
    <row r="3136" spans="2:65" s="1" customFormat="1" ht="24.15" customHeight="1">
      <c r="B3136" s="142"/>
      <c r="C3136" s="179" t="s">
        <v>4520</v>
      </c>
      <c r="D3136" s="201" t="s">
        <v>454</v>
      </c>
      <c r="E3136" s="180" t="s">
        <v>4521</v>
      </c>
      <c r="F3136" s="181" t="s">
        <v>4522</v>
      </c>
      <c r="G3136" s="182" t="s">
        <v>467</v>
      </c>
      <c r="H3136" s="183">
        <v>1</v>
      </c>
      <c r="I3136" s="184"/>
      <c r="J3136" s="185">
        <f t="shared" si="40"/>
        <v>0</v>
      </c>
      <c r="K3136" s="186"/>
      <c r="L3136" s="187"/>
      <c r="M3136" s="188" t="s">
        <v>1</v>
      </c>
      <c r="N3136" s="189" t="s">
        <v>42</v>
      </c>
      <c r="P3136" s="153">
        <f t="shared" si="41"/>
        <v>0</v>
      </c>
      <c r="Q3136" s="153">
        <v>2.5000000000000001E-2</v>
      </c>
      <c r="R3136" s="153">
        <f t="shared" si="42"/>
        <v>2.5000000000000001E-2</v>
      </c>
      <c r="S3136" s="153">
        <v>0</v>
      </c>
      <c r="T3136" s="154">
        <f t="shared" si="43"/>
        <v>0</v>
      </c>
      <c r="AR3136" s="155" t="s">
        <v>481</v>
      </c>
      <c r="AT3136" s="155" t="s">
        <v>454</v>
      </c>
      <c r="AU3136" s="155" t="s">
        <v>88</v>
      </c>
      <c r="AY3136" s="16" t="s">
        <v>317</v>
      </c>
      <c r="BE3136" s="156">
        <f t="shared" si="44"/>
        <v>0</v>
      </c>
      <c r="BF3136" s="156">
        <f t="shared" si="45"/>
        <v>0</v>
      </c>
      <c r="BG3136" s="156">
        <f t="shared" si="46"/>
        <v>0</v>
      </c>
      <c r="BH3136" s="156">
        <f t="shared" si="47"/>
        <v>0</v>
      </c>
      <c r="BI3136" s="156">
        <f t="shared" si="48"/>
        <v>0</v>
      </c>
      <c r="BJ3136" s="16" t="s">
        <v>88</v>
      </c>
      <c r="BK3136" s="156">
        <f t="shared" si="49"/>
        <v>0</v>
      </c>
      <c r="BL3136" s="16" t="s">
        <v>396</v>
      </c>
      <c r="BM3136" s="155" t="s">
        <v>4523</v>
      </c>
    </row>
    <row r="3137" spans="2:65" s="1" customFormat="1" ht="24.15" customHeight="1">
      <c r="B3137" s="142"/>
      <c r="C3137" s="179" t="s">
        <v>4524</v>
      </c>
      <c r="D3137" s="201" t="s">
        <v>454</v>
      </c>
      <c r="E3137" s="180" t="s">
        <v>4525</v>
      </c>
      <c r="F3137" s="181" t="s">
        <v>4526</v>
      </c>
      <c r="G3137" s="182" t="s">
        <v>467</v>
      </c>
      <c r="H3137" s="183">
        <v>1</v>
      </c>
      <c r="I3137" s="184"/>
      <c r="J3137" s="185">
        <f t="shared" si="40"/>
        <v>0</v>
      </c>
      <c r="K3137" s="186"/>
      <c r="L3137" s="187"/>
      <c r="M3137" s="188" t="s">
        <v>1</v>
      </c>
      <c r="N3137" s="189" t="s">
        <v>42</v>
      </c>
      <c r="P3137" s="153">
        <f t="shared" si="41"/>
        <v>0</v>
      </c>
      <c r="Q3137" s="153">
        <v>2.5000000000000001E-2</v>
      </c>
      <c r="R3137" s="153">
        <f t="shared" si="42"/>
        <v>2.5000000000000001E-2</v>
      </c>
      <c r="S3137" s="153">
        <v>0</v>
      </c>
      <c r="T3137" s="154">
        <f t="shared" si="43"/>
        <v>0</v>
      </c>
      <c r="AR3137" s="155" t="s">
        <v>481</v>
      </c>
      <c r="AT3137" s="155" t="s">
        <v>454</v>
      </c>
      <c r="AU3137" s="155" t="s">
        <v>88</v>
      </c>
      <c r="AY3137" s="16" t="s">
        <v>317</v>
      </c>
      <c r="BE3137" s="156">
        <f t="shared" si="44"/>
        <v>0</v>
      </c>
      <c r="BF3137" s="156">
        <f t="shared" si="45"/>
        <v>0</v>
      </c>
      <c r="BG3137" s="156">
        <f t="shared" si="46"/>
        <v>0</v>
      </c>
      <c r="BH3137" s="156">
        <f t="shared" si="47"/>
        <v>0</v>
      </c>
      <c r="BI3137" s="156">
        <f t="shared" si="48"/>
        <v>0</v>
      </c>
      <c r="BJ3137" s="16" t="s">
        <v>88</v>
      </c>
      <c r="BK3137" s="156">
        <f t="shared" si="49"/>
        <v>0</v>
      </c>
      <c r="BL3137" s="16" t="s">
        <v>396</v>
      </c>
      <c r="BM3137" s="155" t="s">
        <v>4527</v>
      </c>
    </row>
    <row r="3138" spans="2:65" s="1" customFormat="1" ht="24.15" customHeight="1">
      <c r="B3138" s="142"/>
      <c r="C3138" s="179" t="s">
        <v>4528</v>
      </c>
      <c r="D3138" s="201" t="s">
        <v>454</v>
      </c>
      <c r="E3138" s="180" t="s">
        <v>4529</v>
      </c>
      <c r="F3138" s="181" t="s">
        <v>4530</v>
      </c>
      <c r="G3138" s="182" t="s">
        <v>467</v>
      </c>
      <c r="H3138" s="183">
        <v>1</v>
      </c>
      <c r="I3138" s="184"/>
      <c r="J3138" s="185">
        <f t="shared" si="40"/>
        <v>0</v>
      </c>
      <c r="K3138" s="186"/>
      <c r="L3138" s="187"/>
      <c r="M3138" s="188" t="s">
        <v>1</v>
      </c>
      <c r="N3138" s="189" t="s">
        <v>42</v>
      </c>
      <c r="P3138" s="153">
        <f t="shared" si="41"/>
        <v>0</v>
      </c>
      <c r="Q3138" s="153">
        <v>2.5000000000000001E-2</v>
      </c>
      <c r="R3138" s="153">
        <f t="shared" si="42"/>
        <v>2.5000000000000001E-2</v>
      </c>
      <c r="S3138" s="153">
        <v>0</v>
      </c>
      <c r="T3138" s="154">
        <f t="shared" si="43"/>
        <v>0</v>
      </c>
      <c r="AR3138" s="155" t="s">
        <v>481</v>
      </c>
      <c r="AT3138" s="155" t="s">
        <v>454</v>
      </c>
      <c r="AU3138" s="155" t="s">
        <v>88</v>
      </c>
      <c r="AY3138" s="16" t="s">
        <v>317</v>
      </c>
      <c r="BE3138" s="156">
        <f t="shared" si="44"/>
        <v>0</v>
      </c>
      <c r="BF3138" s="156">
        <f t="shared" si="45"/>
        <v>0</v>
      </c>
      <c r="BG3138" s="156">
        <f t="shared" si="46"/>
        <v>0</v>
      </c>
      <c r="BH3138" s="156">
        <f t="shared" si="47"/>
        <v>0</v>
      </c>
      <c r="BI3138" s="156">
        <f t="shared" si="48"/>
        <v>0</v>
      </c>
      <c r="BJ3138" s="16" t="s">
        <v>88</v>
      </c>
      <c r="BK3138" s="156">
        <f t="shared" si="49"/>
        <v>0</v>
      </c>
      <c r="BL3138" s="16" t="s">
        <v>396</v>
      </c>
      <c r="BM3138" s="155" t="s">
        <v>4531</v>
      </c>
    </row>
    <row r="3139" spans="2:65" s="1" customFormat="1" ht="24.15" customHeight="1">
      <c r="B3139" s="142"/>
      <c r="C3139" s="179" t="s">
        <v>4532</v>
      </c>
      <c r="D3139" s="201" t="s">
        <v>454</v>
      </c>
      <c r="E3139" s="180" t="s">
        <v>4533</v>
      </c>
      <c r="F3139" s="181" t="s">
        <v>4534</v>
      </c>
      <c r="G3139" s="182" t="s">
        <v>467</v>
      </c>
      <c r="H3139" s="183">
        <v>1</v>
      </c>
      <c r="I3139" s="184"/>
      <c r="J3139" s="185">
        <f t="shared" si="40"/>
        <v>0</v>
      </c>
      <c r="K3139" s="186"/>
      <c r="L3139" s="187"/>
      <c r="M3139" s="188" t="s">
        <v>1</v>
      </c>
      <c r="N3139" s="189" t="s">
        <v>42</v>
      </c>
      <c r="P3139" s="153">
        <f t="shared" si="41"/>
        <v>0</v>
      </c>
      <c r="Q3139" s="153">
        <v>2.5000000000000001E-2</v>
      </c>
      <c r="R3139" s="153">
        <f t="shared" si="42"/>
        <v>2.5000000000000001E-2</v>
      </c>
      <c r="S3139" s="153">
        <v>0</v>
      </c>
      <c r="T3139" s="154">
        <f t="shared" si="43"/>
        <v>0</v>
      </c>
      <c r="AR3139" s="155" t="s">
        <v>481</v>
      </c>
      <c r="AT3139" s="155" t="s">
        <v>454</v>
      </c>
      <c r="AU3139" s="155" t="s">
        <v>88</v>
      </c>
      <c r="AY3139" s="16" t="s">
        <v>317</v>
      </c>
      <c r="BE3139" s="156">
        <f t="shared" si="44"/>
        <v>0</v>
      </c>
      <c r="BF3139" s="156">
        <f t="shared" si="45"/>
        <v>0</v>
      </c>
      <c r="BG3139" s="156">
        <f t="shared" si="46"/>
        <v>0</v>
      </c>
      <c r="BH3139" s="156">
        <f t="shared" si="47"/>
        <v>0</v>
      </c>
      <c r="BI3139" s="156">
        <f t="shared" si="48"/>
        <v>0</v>
      </c>
      <c r="BJ3139" s="16" t="s">
        <v>88</v>
      </c>
      <c r="BK3139" s="156">
        <f t="shared" si="49"/>
        <v>0</v>
      </c>
      <c r="BL3139" s="16" t="s">
        <v>396</v>
      </c>
      <c r="BM3139" s="155" t="s">
        <v>4535</v>
      </c>
    </row>
    <row r="3140" spans="2:65" s="1" customFormat="1" ht="24.15" customHeight="1">
      <c r="B3140" s="142"/>
      <c r="C3140" s="179" t="s">
        <v>4536</v>
      </c>
      <c r="D3140" s="201" t="s">
        <v>454</v>
      </c>
      <c r="E3140" s="180" t="s">
        <v>4537</v>
      </c>
      <c r="F3140" s="181" t="s">
        <v>4538</v>
      </c>
      <c r="G3140" s="182" t="s">
        <v>467</v>
      </c>
      <c r="H3140" s="183">
        <v>1</v>
      </c>
      <c r="I3140" s="184"/>
      <c r="J3140" s="185">
        <f t="shared" si="40"/>
        <v>0</v>
      </c>
      <c r="K3140" s="186"/>
      <c r="L3140" s="187"/>
      <c r="M3140" s="188" t="s">
        <v>1</v>
      </c>
      <c r="N3140" s="189" t="s">
        <v>42</v>
      </c>
      <c r="P3140" s="153">
        <f t="shared" si="41"/>
        <v>0</v>
      </c>
      <c r="Q3140" s="153">
        <v>2.5000000000000001E-2</v>
      </c>
      <c r="R3140" s="153">
        <f t="shared" si="42"/>
        <v>2.5000000000000001E-2</v>
      </c>
      <c r="S3140" s="153">
        <v>0</v>
      </c>
      <c r="T3140" s="154">
        <f t="shared" si="43"/>
        <v>0</v>
      </c>
      <c r="AR3140" s="155" t="s">
        <v>481</v>
      </c>
      <c r="AT3140" s="155" t="s">
        <v>454</v>
      </c>
      <c r="AU3140" s="155" t="s">
        <v>88</v>
      </c>
      <c r="AY3140" s="16" t="s">
        <v>317</v>
      </c>
      <c r="BE3140" s="156">
        <f t="shared" si="44"/>
        <v>0</v>
      </c>
      <c r="BF3140" s="156">
        <f t="shared" si="45"/>
        <v>0</v>
      </c>
      <c r="BG3140" s="156">
        <f t="shared" si="46"/>
        <v>0</v>
      </c>
      <c r="BH3140" s="156">
        <f t="shared" si="47"/>
        <v>0</v>
      </c>
      <c r="BI3140" s="156">
        <f t="shared" si="48"/>
        <v>0</v>
      </c>
      <c r="BJ3140" s="16" t="s">
        <v>88</v>
      </c>
      <c r="BK3140" s="156">
        <f t="shared" si="49"/>
        <v>0</v>
      </c>
      <c r="BL3140" s="16" t="s">
        <v>396</v>
      </c>
      <c r="BM3140" s="155" t="s">
        <v>4539</v>
      </c>
    </row>
    <row r="3141" spans="2:65" s="1" customFormat="1" ht="24.15" customHeight="1">
      <c r="B3141" s="142"/>
      <c r="C3141" s="179" t="s">
        <v>4540</v>
      </c>
      <c r="D3141" s="201" t="s">
        <v>454</v>
      </c>
      <c r="E3141" s="180" t="s">
        <v>4541</v>
      </c>
      <c r="F3141" s="181" t="s">
        <v>4542</v>
      </c>
      <c r="G3141" s="182" t="s">
        <v>467</v>
      </c>
      <c r="H3141" s="183">
        <v>1</v>
      </c>
      <c r="I3141" s="184"/>
      <c r="J3141" s="185">
        <f t="shared" si="40"/>
        <v>0</v>
      </c>
      <c r="K3141" s="186"/>
      <c r="L3141" s="187"/>
      <c r="M3141" s="188" t="s">
        <v>1</v>
      </c>
      <c r="N3141" s="189" t="s">
        <v>42</v>
      </c>
      <c r="P3141" s="153">
        <f t="shared" si="41"/>
        <v>0</v>
      </c>
      <c r="Q3141" s="153">
        <v>2.5000000000000001E-2</v>
      </c>
      <c r="R3141" s="153">
        <f t="shared" si="42"/>
        <v>2.5000000000000001E-2</v>
      </c>
      <c r="S3141" s="153">
        <v>0</v>
      </c>
      <c r="T3141" s="154">
        <f t="shared" si="43"/>
        <v>0</v>
      </c>
      <c r="AR3141" s="155" t="s">
        <v>481</v>
      </c>
      <c r="AT3141" s="155" t="s">
        <v>454</v>
      </c>
      <c r="AU3141" s="155" t="s">
        <v>88</v>
      </c>
      <c r="AY3141" s="16" t="s">
        <v>317</v>
      </c>
      <c r="BE3141" s="156">
        <f t="shared" si="44"/>
        <v>0</v>
      </c>
      <c r="BF3141" s="156">
        <f t="shared" si="45"/>
        <v>0</v>
      </c>
      <c r="BG3141" s="156">
        <f t="shared" si="46"/>
        <v>0</v>
      </c>
      <c r="BH3141" s="156">
        <f t="shared" si="47"/>
        <v>0</v>
      </c>
      <c r="BI3141" s="156">
        <f t="shared" si="48"/>
        <v>0</v>
      </c>
      <c r="BJ3141" s="16" t="s">
        <v>88</v>
      </c>
      <c r="BK3141" s="156">
        <f t="shared" si="49"/>
        <v>0</v>
      </c>
      <c r="BL3141" s="16" t="s">
        <v>396</v>
      </c>
      <c r="BM3141" s="155" t="s">
        <v>4543</v>
      </c>
    </row>
    <row r="3142" spans="2:65" s="1" customFormat="1" ht="24.15" customHeight="1">
      <c r="B3142" s="142"/>
      <c r="C3142" s="179" t="s">
        <v>4544</v>
      </c>
      <c r="D3142" s="203" t="s">
        <v>454</v>
      </c>
      <c r="E3142" s="180" t="s">
        <v>4545</v>
      </c>
      <c r="F3142" s="181" t="s">
        <v>4546</v>
      </c>
      <c r="G3142" s="182" t="s">
        <v>467</v>
      </c>
      <c r="H3142" s="183">
        <v>1</v>
      </c>
      <c r="I3142" s="184"/>
      <c r="J3142" s="185">
        <f t="shared" si="40"/>
        <v>0</v>
      </c>
      <c r="K3142" s="186"/>
      <c r="L3142" s="187"/>
      <c r="M3142" s="188" t="s">
        <v>1</v>
      </c>
      <c r="N3142" s="189" t="s">
        <v>42</v>
      </c>
      <c r="P3142" s="153">
        <f t="shared" si="41"/>
        <v>0</v>
      </c>
      <c r="Q3142" s="153">
        <v>2.5000000000000001E-2</v>
      </c>
      <c r="R3142" s="153">
        <f t="shared" si="42"/>
        <v>2.5000000000000001E-2</v>
      </c>
      <c r="S3142" s="153">
        <v>0</v>
      </c>
      <c r="T3142" s="154">
        <f t="shared" si="43"/>
        <v>0</v>
      </c>
      <c r="AR3142" s="155" t="s">
        <v>481</v>
      </c>
      <c r="AT3142" s="155" t="s">
        <v>454</v>
      </c>
      <c r="AU3142" s="155" t="s">
        <v>88</v>
      </c>
      <c r="AY3142" s="16" t="s">
        <v>317</v>
      </c>
      <c r="BE3142" s="156">
        <f t="shared" si="44"/>
        <v>0</v>
      </c>
      <c r="BF3142" s="156">
        <f t="shared" si="45"/>
        <v>0</v>
      </c>
      <c r="BG3142" s="156">
        <f t="shared" si="46"/>
        <v>0</v>
      </c>
      <c r="BH3142" s="156">
        <f t="shared" si="47"/>
        <v>0</v>
      </c>
      <c r="BI3142" s="156">
        <f t="shared" si="48"/>
        <v>0</v>
      </c>
      <c r="BJ3142" s="16" t="s">
        <v>88</v>
      </c>
      <c r="BK3142" s="156">
        <f t="shared" si="49"/>
        <v>0</v>
      </c>
      <c r="BL3142" s="16" t="s">
        <v>396</v>
      </c>
      <c r="BM3142" s="155" t="s">
        <v>4547</v>
      </c>
    </row>
    <row r="3143" spans="2:65" s="1" customFormat="1" ht="24.15" customHeight="1">
      <c r="B3143" s="142"/>
      <c r="C3143" s="179" t="s">
        <v>4548</v>
      </c>
      <c r="D3143" s="201" t="s">
        <v>454</v>
      </c>
      <c r="E3143" s="180" t="s">
        <v>4549</v>
      </c>
      <c r="F3143" s="181" t="s">
        <v>4550</v>
      </c>
      <c r="G3143" s="182" t="s">
        <v>467</v>
      </c>
      <c r="H3143" s="183">
        <v>1</v>
      </c>
      <c r="I3143" s="184"/>
      <c r="J3143" s="185">
        <f t="shared" si="40"/>
        <v>0</v>
      </c>
      <c r="K3143" s="186"/>
      <c r="L3143" s="187"/>
      <c r="M3143" s="188" t="s">
        <v>1</v>
      </c>
      <c r="N3143" s="189" t="s">
        <v>42</v>
      </c>
      <c r="P3143" s="153">
        <f t="shared" si="41"/>
        <v>0</v>
      </c>
      <c r="Q3143" s="153">
        <v>2.5000000000000001E-2</v>
      </c>
      <c r="R3143" s="153">
        <f t="shared" si="42"/>
        <v>2.5000000000000001E-2</v>
      </c>
      <c r="S3143" s="153">
        <v>0</v>
      </c>
      <c r="T3143" s="154">
        <f t="shared" si="43"/>
        <v>0</v>
      </c>
      <c r="AR3143" s="155" t="s">
        <v>481</v>
      </c>
      <c r="AT3143" s="155" t="s">
        <v>454</v>
      </c>
      <c r="AU3143" s="155" t="s">
        <v>88</v>
      </c>
      <c r="AY3143" s="16" t="s">
        <v>317</v>
      </c>
      <c r="BE3143" s="156">
        <f t="shared" si="44"/>
        <v>0</v>
      </c>
      <c r="BF3143" s="156">
        <f t="shared" si="45"/>
        <v>0</v>
      </c>
      <c r="BG3143" s="156">
        <f t="shared" si="46"/>
        <v>0</v>
      </c>
      <c r="BH3143" s="156">
        <f t="shared" si="47"/>
        <v>0</v>
      </c>
      <c r="BI3143" s="156">
        <f t="shared" si="48"/>
        <v>0</v>
      </c>
      <c r="BJ3143" s="16" t="s">
        <v>88</v>
      </c>
      <c r="BK3143" s="156">
        <f t="shared" si="49"/>
        <v>0</v>
      </c>
      <c r="BL3143" s="16" t="s">
        <v>396</v>
      </c>
      <c r="BM3143" s="155" t="s">
        <v>4551</v>
      </c>
    </row>
    <row r="3144" spans="2:65" s="1" customFormat="1" ht="24.15" customHeight="1">
      <c r="B3144" s="142"/>
      <c r="C3144" s="179" t="s">
        <v>4552</v>
      </c>
      <c r="D3144" s="201" t="s">
        <v>454</v>
      </c>
      <c r="E3144" s="180" t="s">
        <v>4553</v>
      </c>
      <c r="F3144" s="181" t="s">
        <v>4554</v>
      </c>
      <c r="G3144" s="182" t="s">
        <v>467</v>
      </c>
      <c r="H3144" s="183">
        <v>1</v>
      </c>
      <c r="I3144" s="184"/>
      <c r="J3144" s="185">
        <f t="shared" si="40"/>
        <v>0</v>
      </c>
      <c r="K3144" s="186"/>
      <c r="L3144" s="187"/>
      <c r="M3144" s="188" t="s">
        <v>1</v>
      </c>
      <c r="N3144" s="189" t="s">
        <v>42</v>
      </c>
      <c r="P3144" s="153">
        <f t="shared" si="41"/>
        <v>0</v>
      </c>
      <c r="Q3144" s="153">
        <v>2.5000000000000001E-2</v>
      </c>
      <c r="R3144" s="153">
        <f t="shared" si="42"/>
        <v>2.5000000000000001E-2</v>
      </c>
      <c r="S3144" s="153">
        <v>0</v>
      </c>
      <c r="T3144" s="154">
        <f t="shared" si="43"/>
        <v>0</v>
      </c>
      <c r="AR3144" s="155" t="s">
        <v>481</v>
      </c>
      <c r="AT3144" s="155" t="s">
        <v>454</v>
      </c>
      <c r="AU3144" s="155" t="s">
        <v>88</v>
      </c>
      <c r="AY3144" s="16" t="s">
        <v>317</v>
      </c>
      <c r="BE3144" s="156">
        <f t="shared" si="44"/>
        <v>0</v>
      </c>
      <c r="BF3144" s="156">
        <f t="shared" si="45"/>
        <v>0</v>
      </c>
      <c r="BG3144" s="156">
        <f t="shared" si="46"/>
        <v>0</v>
      </c>
      <c r="BH3144" s="156">
        <f t="shared" si="47"/>
        <v>0</v>
      </c>
      <c r="BI3144" s="156">
        <f t="shared" si="48"/>
        <v>0</v>
      </c>
      <c r="BJ3144" s="16" t="s">
        <v>88</v>
      </c>
      <c r="BK3144" s="156">
        <f t="shared" si="49"/>
        <v>0</v>
      </c>
      <c r="BL3144" s="16" t="s">
        <v>396</v>
      </c>
      <c r="BM3144" s="155" t="s">
        <v>4555</v>
      </c>
    </row>
    <row r="3145" spans="2:65" s="1" customFormat="1" ht="24.15" customHeight="1">
      <c r="B3145" s="142"/>
      <c r="C3145" s="179" t="s">
        <v>4556</v>
      </c>
      <c r="D3145" s="201" t="s">
        <v>454</v>
      </c>
      <c r="E3145" s="180" t="s">
        <v>4557</v>
      </c>
      <c r="F3145" s="181" t="s">
        <v>4558</v>
      </c>
      <c r="G3145" s="182" t="s">
        <v>467</v>
      </c>
      <c r="H3145" s="183">
        <v>1</v>
      </c>
      <c r="I3145" s="184"/>
      <c r="J3145" s="185">
        <f t="shared" si="40"/>
        <v>0</v>
      </c>
      <c r="K3145" s="186"/>
      <c r="L3145" s="187"/>
      <c r="M3145" s="188" t="s">
        <v>1</v>
      </c>
      <c r="N3145" s="189" t="s">
        <v>42</v>
      </c>
      <c r="P3145" s="153">
        <f t="shared" si="41"/>
        <v>0</v>
      </c>
      <c r="Q3145" s="153">
        <v>2.5000000000000001E-2</v>
      </c>
      <c r="R3145" s="153">
        <f t="shared" si="42"/>
        <v>2.5000000000000001E-2</v>
      </c>
      <c r="S3145" s="153">
        <v>0</v>
      </c>
      <c r="T3145" s="154">
        <f t="shared" si="43"/>
        <v>0</v>
      </c>
      <c r="AR3145" s="155" t="s">
        <v>481</v>
      </c>
      <c r="AT3145" s="155" t="s">
        <v>454</v>
      </c>
      <c r="AU3145" s="155" t="s">
        <v>88</v>
      </c>
      <c r="AY3145" s="16" t="s">
        <v>317</v>
      </c>
      <c r="BE3145" s="156">
        <f t="shared" si="44"/>
        <v>0</v>
      </c>
      <c r="BF3145" s="156">
        <f t="shared" si="45"/>
        <v>0</v>
      </c>
      <c r="BG3145" s="156">
        <f t="shared" si="46"/>
        <v>0</v>
      </c>
      <c r="BH3145" s="156">
        <f t="shared" si="47"/>
        <v>0</v>
      </c>
      <c r="BI3145" s="156">
        <f t="shared" si="48"/>
        <v>0</v>
      </c>
      <c r="BJ3145" s="16" t="s">
        <v>88</v>
      </c>
      <c r="BK3145" s="156">
        <f t="shared" si="49"/>
        <v>0</v>
      </c>
      <c r="BL3145" s="16" t="s">
        <v>396</v>
      </c>
      <c r="BM3145" s="155" t="s">
        <v>4559</v>
      </c>
    </row>
    <row r="3146" spans="2:65" s="1" customFormat="1" ht="24.15" customHeight="1">
      <c r="B3146" s="142"/>
      <c r="C3146" s="179" t="s">
        <v>4560</v>
      </c>
      <c r="D3146" s="201" t="s">
        <v>454</v>
      </c>
      <c r="E3146" s="180" t="s">
        <v>4561</v>
      </c>
      <c r="F3146" s="181" t="s">
        <v>4562</v>
      </c>
      <c r="G3146" s="182" t="s">
        <v>467</v>
      </c>
      <c r="H3146" s="183">
        <v>1</v>
      </c>
      <c r="I3146" s="184"/>
      <c r="J3146" s="185">
        <f t="shared" si="40"/>
        <v>0</v>
      </c>
      <c r="K3146" s="186"/>
      <c r="L3146" s="187"/>
      <c r="M3146" s="188" t="s">
        <v>1</v>
      </c>
      <c r="N3146" s="189" t="s">
        <v>42</v>
      </c>
      <c r="P3146" s="153">
        <f t="shared" si="41"/>
        <v>0</v>
      </c>
      <c r="Q3146" s="153">
        <v>2.5000000000000001E-2</v>
      </c>
      <c r="R3146" s="153">
        <f t="shared" si="42"/>
        <v>2.5000000000000001E-2</v>
      </c>
      <c r="S3146" s="153">
        <v>0</v>
      </c>
      <c r="T3146" s="154">
        <f t="shared" si="43"/>
        <v>0</v>
      </c>
      <c r="AR3146" s="155" t="s">
        <v>481</v>
      </c>
      <c r="AT3146" s="155" t="s">
        <v>454</v>
      </c>
      <c r="AU3146" s="155" t="s">
        <v>88</v>
      </c>
      <c r="AY3146" s="16" t="s">
        <v>317</v>
      </c>
      <c r="BE3146" s="156">
        <f t="shared" si="44"/>
        <v>0</v>
      </c>
      <c r="BF3146" s="156">
        <f t="shared" si="45"/>
        <v>0</v>
      </c>
      <c r="BG3146" s="156">
        <f t="shared" si="46"/>
        <v>0</v>
      </c>
      <c r="BH3146" s="156">
        <f t="shared" si="47"/>
        <v>0</v>
      </c>
      <c r="BI3146" s="156">
        <f t="shared" si="48"/>
        <v>0</v>
      </c>
      <c r="BJ3146" s="16" t="s">
        <v>88</v>
      </c>
      <c r="BK3146" s="156">
        <f t="shared" si="49"/>
        <v>0</v>
      </c>
      <c r="BL3146" s="16" t="s">
        <v>396</v>
      </c>
      <c r="BM3146" s="155" t="s">
        <v>4563</v>
      </c>
    </row>
    <row r="3147" spans="2:65" s="1" customFormat="1" ht="24.15" customHeight="1">
      <c r="B3147" s="142"/>
      <c r="C3147" s="179" t="s">
        <v>4564</v>
      </c>
      <c r="D3147" s="203" t="s">
        <v>454</v>
      </c>
      <c r="E3147" s="180" t="s">
        <v>4565</v>
      </c>
      <c r="F3147" s="181" t="s">
        <v>4566</v>
      </c>
      <c r="G3147" s="182" t="s">
        <v>467</v>
      </c>
      <c r="H3147" s="183">
        <v>1</v>
      </c>
      <c r="I3147" s="184"/>
      <c r="J3147" s="185">
        <f t="shared" si="40"/>
        <v>0</v>
      </c>
      <c r="K3147" s="186"/>
      <c r="L3147" s="187"/>
      <c r="M3147" s="188" t="s">
        <v>1</v>
      </c>
      <c r="N3147" s="189" t="s">
        <v>42</v>
      </c>
      <c r="P3147" s="153">
        <f t="shared" si="41"/>
        <v>0</v>
      </c>
      <c r="Q3147" s="153">
        <v>2.5000000000000001E-2</v>
      </c>
      <c r="R3147" s="153">
        <f t="shared" si="42"/>
        <v>2.5000000000000001E-2</v>
      </c>
      <c r="S3147" s="153">
        <v>0</v>
      </c>
      <c r="T3147" s="154">
        <f t="shared" si="43"/>
        <v>0</v>
      </c>
      <c r="AR3147" s="155" t="s">
        <v>481</v>
      </c>
      <c r="AT3147" s="155" t="s">
        <v>454</v>
      </c>
      <c r="AU3147" s="155" t="s">
        <v>88</v>
      </c>
      <c r="AY3147" s="16" t="s">
        <v>317</v>
      </c>
      <c r="BE3147" s="156">
        <f t="shared" si="44"/>
        <v>0</v>
      </c>
      <c r="BF3147" s="156">
        <f t="shared" si="45"/>
        <v>0</v>
      </c>
      <c r="BG3147" s="156">
        <f t="shared" si="46"/>
        <v>0</v>
      </c>
      <c r="BH3147" s="156">
        <f t="shared" si="47"/>
        <v>0</v>
      </c>
      <c r="BI3147" s="156">
        <f t="shared" si="48"/>
        <v>0</v>
      </c>
      <c r="BJ3147" s="16" t="s">
        <v>88</v>
      </c>
      <c r="BK3147" s="156">
        <f t="shared" si="49"/>
        <v>0</v>
      </c>
      <c r="BL3147" s="16" t="s">
        <v>396</v>
      </c>
      <c r="BM3147" s="155" t="s">
        <v>4567</v>
      </c>
    </row>
    <row r="3148" spans="2:65" s="1" customFormat="1" ht="24.15" customHeight="1">
      <c r="B3148" s="142"/>
      <c r="C3148" s="179" t="s">
        <v>4568</v>
      </c>
      <c r="D3148" s="201" t="s">
        <v>454</v>
      </c>
      <c r="E3148" s="180" t="s">
        <v>4569</v>
      </c>
      <c r="F3148" s="181" t="s">
        <v>4570</v>
      </c>
      <c r="G3148" s="182" t="s">
        <v>467</v>
      </c>
      <c r="H3148" s="183">
        <v>1</v>
      </c>
      <c r="I3148" s="184"/>
      <c r="J3148" s="185">
        <f t="shared" si="40"/>
        <v>0</v>
      </c>
      <c r="K3148" s="186"/>
      <c r="L3148" s="187"/>
      <c r="M3148" s="188" t="s">
        <v>1</v>
      </c>
      <c r="N3148" s="189" t="s">
        <v>42</v>
      </c>
      <c r="P3148" s="153">
        <f t="shared" si="41"/>
        <v>0</v>
      </c>
      <c r="Q3148" s="153">
        <v>2.5000000000000001E-2</v>
      </c>
      <c r="R3148" s="153">
        <f t="shared" si="42"/>
        <v>2.5000000000000001E-2</v>
      </c>
      <c r="S3148" s="153">
        <v>0</v>
      </c>
      <c r="T3148" s="154">
        <f t="shared" si="43"/>
        <v>0</v>
      </c>
      <c r="AR3148" s="155" t="s">
        <v>481</v>
      </c>
      <c r="AT3148" s="155" t="s">
        <v>454</v>
      </c>
      <c r="AU3148" s="155" t="s">
        <v>88</v>
      </c>
      <c r="AY3148" s="16" t="s">
        <v>317</v>
      </c>
      <c r="BE3148" s="156">
        <f t="shared" si="44"/>
        <v>0</v>
      </c>
      <c r="BF3148" s="156">
        <f t="shared" si="45"/>
        <v>0</v>
      </c>
      <c r="BG3148" s="156">
        <f t="shared" si="46"/>
        <v>0</v>
      </c>
      <c r="BH3148" s="156">
        <f t="shared" si="47"/>
        <v>0</v>
      </c>
      <c r="BI3148" s="156">
        <f t="shared" si="48"/>
        <v>0</v>
      </c>
      <c r="BJ3148" s="16" t="s">
        <v>88</v>
      </c>
      <c r="BK3148" s="156">
        <f t="shared" si="49"/>
        <v>0</v>
      </c>
      <c r="BL3148" s="16" t="s">
        <v>396</v>
      </c>
      <c r="BM3148" s="155" t="s">
        <v>4571</v>
      </c>
    </row>
    <row r="3149" spans="2:65" s="1" customFormat="1" ht="24.15" customHeight="1">
      <c r="B3149" s="142"/>
      <c r="C3149" s="179" t="s">
        <v>4572</v>
      </c>
      <c r="D3149" s="201" t="s">
        <v>454</v>
      </c>
      <c r="E3149" s="180" t="s">
        <v>4573</v>
      </c>
      <c r="F3149" s="181" t="s">
        <v>4574</v>
      </c>
      <c r="G3149" s="182" t="s">
        <v>467</v>
      </c>
      <c r="H3149" s="183">
        <v>1</v>
      </c>
      <c r="I3149" s="184"/>
      <c r="J3149" s="185">
        <f t="shared" si="40"/>
        <v>0</v>
      </c>
      <c r="K3149" s="186"/>
      <c r="L3149" s="187"/>
      <c r="M3149" s="188" t="s">
        <v>1</v>
      </c>
      <c r="N3149" s="189" t="s">
        <v>42</v>
      </c>
      <c r="P3149" s="153">
        <f t="shared" si="41"/>
        <v>0</v>
      </c>
      <c r="Q3149" s="153">
        <v>2.5000000000000001E-2</v>
      </c>
      <c r="R3149" s="153">
        <f t="shared" si="42"/>
        <v>2.5000000000000001E-2</v>
      </c>
      <c r="S3149" s="153">
        <v>0</v>
      </c>
      <c r="T3149" s="154">
        <f t="shared" si="43"/>
        <v>0</v>
      </c>
      <c r="AR3149" s="155" t="s">
        <v>481</v>
      </c>
      <c r="AT3149" s="155" t="s">
        <v>454</v>
      </c>
      <c r="AU3149" s="155" t="s">
        <v>88</v>
      </c>
      <c r="AY3149" s="16" t="s">
        <v>317</v>
      </c>
      <c r="BE3149" s="156">
        <f t="shared" si="44"/>
        <v>0</v>
      </c>
      <c r="BF3149" s="156">
        <f t="shared" si="45"/>
        <v>0</v>
      </c>
      <c r="BG3149" s="156">
        <f t="shared" si="46"/>
        <v>0</v>
      </c>
      <c r="BH3149" s="156">
        <f t="shared" si="47"/>
        <v>0</v>
      </c>
      <c r="BI3149" s="156">
        <f t="shared" si="48"/>
        <v>0</v>
      </c>
      <c r="BJ3149" s="16" t="s">
        <v>88</v>
      </c>
      <c r="BK3149" s="156">
        <f t="shared" si="49"/>
        <v>0</v>
      </c>
      <c r="BL3149" s="16" t="s">
        <v>396</v>
      </c>
      <c r="BM3149" s="155" t="s">
        <v>4575</v>
      </c>
    </row>
    <row r="3150" spans="2:65" s="1" customFormat="1" ht="24.15" customHeight="1">
      <c r="B3150" s="142"/>
      <c r="C3150" s="179" t="s">
        <v>4576</v>
      </c>
      <c r="D3150" s="201" t="s">
        <v>454</v>
      </c>
      <c r="E3150" s="180" t="s">
        <v>4577</v>
      </c>
      <c r="F3150" s="181" t="s">
        <v>4578</v>
      </c>
      <c r="G3150" s="182" t="s">
        <v>467</v>
      </c>
      <c r="H3150" s="183">
        <v>1</v>
      </c>
      <c r="I3150" s="184"/>
      <c r="J3150" s="185">
        <f t="shared" si="40"/>
        <v>0</v>
      </c>
      <c r="K3150" s="186"/>
      <c r="L3150" s="187"/>
      <c r="M3150" s="188" t="s">
        <v>1</v>
      </c>
      <c r="N3150" s="189" t="s">
        <v>42</v>
      </c>
      <c r="P3150" s="153">
        <f t="shared" si="41"/>
        <v>0</v>
      </c>
      <c r="Q3150" s="153">
        <v>2.5000000000000001E-2</v>
      </c>
      <c r="R3150" s="153">
        <f t="shared" si="42"/>
        <v>2.5000000000000001E-2</v>
      </c>
      <c r="S3150" s="153">
        <v>0</v>
      </c>
      <c r="T3150" s="154">
        <f t="shared" si="43"/>
        <v>0</v>
      </c>
      <c r="AR3150" s="155" t="s">
        <v>481</v>
      </c>
      <c r="AT3150" s="155" t="s">
        <v>454</v>
      </c>
      <c r="AU3150" s="155" t="s">
        <v>88</v>
      </c>
      <c r="AY3150" s="16" t="s">
        <v>317</v>
      </c>
      <c r="BE3150" s="156">
        <f t="shared" si="44"/>
        <v>0</v>
      </c>
      <c r="BF3150" s="156">
        <f t="shared" si="45"/>
        <v>0</v>
      </c>
      <c r="BG3150" s="156">
        <f t="shared" si="46"/>
        <v>0</v>
      </c>
      <c r="BH3150" s="156">
        <f t="shared" si="47"/>
        <v>0</v>
      </c>
      <c r="BI3150" s="156">
        <f t="shared" si="48"/>
        <v>0</v>
      </c>
      <c r="BJ3150" s="16" t="s">
        <v>88</v>
      </c>
      <c r="BK3150" s="156">
        <f t="shared" si="49"/>
        <v>0</v>
      </c>
      <c r="BL3150" s="16" t="s">
        <v>396</v>
      </c>
      <c r="BM3150" s="155" t="s">
        <v>4579</v>
      </c>
    </row>
    <row r="3151" spans="2:65" s="1" customFormat="1" ht="24.15" customHeight="1">
      <c r="B3151" s="142"/>
      <c r="C3151" s="179" t="s">
        <v>4580</v>
      </c>
      <c r="D3151" s="201" t="s">
        <v>454</v>
      </c>
      <c r="E3151" s="180" t="s">
        <v>4581</v>
      </c>
      <c r="F3151" s="181" t="s">
        <v>4582</v>
      </c>
      <c r="G3151" s="182" t="s">
        <v>467</v>
      </c>
      <c r="H3151" s="183">
        <v>1</v>
      </c>
      <c r="I3151" s="184"/>
      <c r="J3151" s="185">
        <f t="shared" si="40"/>
        <v>0</v>
      </c>
      <c r="K3151" s="186"/>
      <c r="L3151" s="187"/>
      <c r="M3151" s="188" t="s">
        <v>1</v>
      </c>
      <c r="N3151" s="189" t="s">
        <v>42</v>
      </c>
      <c r="P3151" s="153">
        <f t="shared" si="41"/>
        <v>0</v>
      </c>
      <c r="Q3151" s="153">
        <v>2.5000000000000001E-2</v>
      </c>
      <c r="R3151" s="153">
        <f t="shared" si="42"/>
        <v>2.5000000000000001E-2</v>
      </c>
      <c r="S3151" s="153">
        <v>0</v>
      </c>
      <c r="T3151" s="154">
        <f t="shared" si="43"/>
        <v>0</v>
      </c>
      <c r="AR3151" s="155" t="s">
        <v>481</v>
      </c>
      <c r="AT3151" s="155" t="s">
        <v>454</v>
      </c>
      <c r="AU3151" s="155" t="s">
        <v>88</v>
      </c>
      <c r="AY3151" s="16" t="s">
        <v>317</v>
      </c>
      <c r="BE3151" s="156">
        <f t="shared" si="44"/>
        <v>0</v>
      </c>
      <c r="BF3151" s="156">
        <f t="shared" si="45"/>
        <v>0</v>
      </c>
      <c r="BG3151" s="156">
        <f t="shared" si="46"/>
        <v>0</v>
      </c>
      <c r="BH3151" s="156">
        <f t="shared" si="47"/>
        <v>0</v>
      </c>
      <c r="BI3151" s="156">
        <f t="shared" si="48"/>
        <v>0</v>
      </c>
      <c r="BJ3151" s="16" t="s">
        <v>88</v>
      </c>
      <c r="BK3151" s="156">
        <f t="shared" si="49"/>
        <v>0</v>
      </c>
      <c r="BL3151" s="16" t="s">
        <v>396</v>
      </c>
      <c r="BM3151" s="155" t="s">
        <v>4583</v>
      </c>
    </row>
    <row r="3152" spans="2:65" s="1" customFormat="1" ht="24.15" customHeight="1">
      <c r="B3152" s="142"/>
      <c r="C3152" s="179" t="s">
        <v>4584</v>
      </c>
      <c r="D3152" s="201" t="s">
        <v>454</v>
      </c>
      <c r="E3152" s="180" t="s">
        <v>4585</v>
      </c>
      <c r="F3152" s="181" t="s">
        <v>4586</v>
      </c>
      <c r="G3152" s="182" t="s">
        <v>467</v>
      </c>
      <c r="H3152" s="183">
        <v>1</v>
      </c>
      <c r="I3152" s="184"/>
      <c r="J3152" s="185">
        <f t="shared" si="40"/>
        <v>0</v>
      </c>
      <c r="K3152" s="186"/>
      <c r="L3152" s="187"/>
      <c r="M3152" s="188" t="s">
        <v>1</v>
      </c>
      <c r="N3152" s="189" t="s">
        <v>42</v>
      </c>
      <c r="P3152" s="153">
        <f t="shared" si="41"/>
        <v>0</v>
      </c>
      <c r="Q3152" s="153">
        <v>2.5000000000000001E-2</v>
      </c>
      <c r="R3152" s="153">
        <f t="shared" si="42"/>
        <v>2.5000000000000001E-2</v>
      </c>
      <c r="S3152" s="153">
        <v>0</v>
      </c>
      <c r="T3152" s="154">
        <f t="shared" si="43"/>
        <v>0</v>
      </c>
      <c r="AR3152" s="155" t="s">
        <v>481</v>
      </c>
      <c r="AT3152" s="155" t="s">
        <v>454</v>
      </c>
      <c r="AU3152" s="155" t="s">
        <v>88</v>
      </c>
      <c r="AY3152" s="16" t="s">
        <v>317</v>
      </c>
      <c r="BE3152" s="156">
        <f t="shared" si="44"/>
        <v>0</v>
      </c>
      <c r="BF3152" s="156">
        <f t="shared" si="45"/>
        <v>0</v>
      </c>
      <c r="BG3152" s="156">
        <f t="shared" si="46"/>
        <v>0</v>
      </c>
      <c r="BH3152" s="156">
        <f t="shared" si="47"/>
        <v>0</v>
      </c>
      <c r="BI3152" s="156">
        <f t="shared" si="48"/>
        <v>0</v>
      </c>
      <c r="BJ3152" s="16" t="s">
        <v>88</v>
      </c>
      <c r="BK3152" s="156">
        <f t="shared" si="49"/>
        <v>0</v>
      </c>
      <c r="BL3152" s="16" t="s">
        <v>396</v>
      </c>
      <c r="BM3152" s="155" t="s">
        <v>4587</v>
      </c>
    </row>
    <row r="3153" spans="2:65" s="1" customFormat="1" ht="24.15" customHeight="1">
      <c r="B3153" s="142"/>
      <c r="C3153" s="179" t="s">
        <v>4588</v>
      </c>
      <c r="D3153" s="201" t="s">
        <v>454</v>
      </c>
      <c r="E3153" s="180" t="s">
        <v>4589</v>
      </c>
      <c r="F3153" s="181" t="s">
        <v>4590</v>
      </c>
      <c r="G3153" s="182" t="s">
        <v>467</v>
      </c>
      <c r="H3153" s="183">
        <v>1</v>
      </c>
      <c r="I3153" s="184"/>
      <c r="J3153" s="185">
        <f t="shared" si="40"/>
        <v>0</v>
      </c>
      <c r="K3153" s="186"/>
      <c r="L3153" s="187"/>
      <c r="M3153" s="188" t="s">
        <v>1</v>
      </c>
      <c r="N3153" s="189" t="s">
        <v>42</v>
      </c>
      <c r="P3153" s="153">
        <f t="shared" si="41"/>
        <v>0</v>
      </c>
      <c r="Q3153" s="153">
        <v>2.5000000000000001E-2</v>
      </c>
      <c r="R3153" s="153">
        <f t="shared" si="42"/>
        <v>2.5000000000000001E-2</v>
      </c>
      <c r="S3153" s="153">
        <v>0</v>
      </c>
      <c r="T3153" s="154">
        <f t="shared" si="43"/>
        <v>0</v>
      </c>
      <c r="AR3153" s="155" t="s">
        <v>481</v>
      </c>
      <c r="AT3153" s="155" t="s">
        <v>454</v>
      </c>
      <c r="AU3153" s="155" t="s">
        <v>88</v>
      </c>
      <c r="AY3153" s="16" t="s">
        <v>317</v>
      </c>
      <c r="BE3153" s="156">
        <f t="shared" si="44"/>
        <v>0</v>
      </c>
      <c r="BF3153" s="156">
        <f t="shared" si="45"/>
        <v>0</v>
      </c>
      <c r="BG3153" s="156">
        <f t="shared" si="46"/>
        <v>0</v>
      </c>
      <c r="BH3153" s="156">
        <f t="shared" si="47"/>
        <v>0</v>
      </c>
      <c r="BI3153" s="156">
        <f t="shared" si="48"/>
        <v>0</v>
      </c>
      <c r="BJ3153" s="16" t="s">
        <v>88</v>
      </c>
      <c r="BK3153" s="156">
        <f t="shared" si="49"/>
        <v>0</v>
      </c>
      <c r="BL3153" s="16" t="s">
        <v>396</v>
      </c>
      <c r="BM3153" s="155" t="s">
        <v>4591</v>
      </c>
    </row>
    <row r="3154" spans="2:65" s="1" customFormat="1" ht="24.15" customHeight="1">
      <c r="B3154" s="142"/>
      <c r="C3154" s="179" t="s">
        <v>4592</v>
      </c>
      <c r="D3154" s="201" t="s">
        <v>454</v>
      </c>
      <c r="E3154" s="180" t="s">
        <v>4593</v>
      </c>
      <c r="F3154" s="181" t="s">
        <v>4594</v>
      </c>
      <c r="G3154" s="182" t="s">
        <v>467</v>
      </c>
      <c r="H3154" s="183">
        <v>1</v>
      </c>
      <c r="I3154" s="184"/>
      <c r="J3154" s="185">
        <f t="shared" si="40"/>
        <v>0</v>
      </c>
      <c r="K3154" s="186"/>
      <c r="L3154" s="187"/>
      <c r="M3154" s="188" t="s">
        <v>1</v>
      </c>
      <c r="N3154" s="189" t="s">
        <v>42</v>
      </c>
      <c r="P3154" s="153">
        <f t="shared" si="41"/>
        <v>0</v>
      </c>
      <c r="Q3154" s="153">
        <v>2.5000000000000001E-2</v>
      </c>
      <c r="R3154" s="153">
        <f t="shared" si="42"/>
        <v>2.5000000000000001E-2</v>
      </c>
      <c r="S3154" s="153">
        <v>0</v>
      </c>
      <c r="T3154" s="154">
        <f t="shared" si="43"/>
        <v>0</v>
      </c>
      <c r="AR3154" s="155" t="s">
        <v>481</v>
      </c>
      <c r="AT3154" s="155" t="s">
        <v>454</v>
      </c>
      <c r="AU3154" s="155" t="s">
        <v>88</v>
      </c>
      <c r="AY3154" s="16" t="s">
        <v>317</v>
      </c>
      <c r="BE3154" s="156">
        <f t="shared" si="44"/>
        <v>0</v>
      </c>
      <c r="BF3154" s="156">
        <f t="shared" si="45"/>
        <v>0</v>
      </c>
      <c r="BG3154" s="156">
        <f t="shared" si="46"/>
        <v>0</v>
      </c>
      <c r="BH3154" s="156">
        <f t="shared" si="47"/>
        <v>0</v>
      </c>
      <c r="BI3154" s="156">
        <f t="shared" si="48"/>
        <v>0</v>
      </c>
      <c r="BJ3154" s="16" t="s">
        <v>88</v>
      </c>
      <c r="BK3154" s="156">
        <f t="shared" si="49"/>
        <v>0</v>
      </c>
      <c r="BL3154" s="16" t="s">
        <v>396</v>
      </c>
      <c r="BM3154" s="155" t="s">
        <v>4595</v>
      </c>
    </row>
    <row r="3155" spans="2:65" s="1" customFormat="1" ht="24.15" customHeight="1">
      <c r="B3155" s="142"/>
      <c r="C3155" s="179" t="s">
        <v>4596</v>
      </c>
      <c r="D3155" s="201" t="s">
        <v>454</v>
      </c>
      <c r="E3155" s="180" t="s">
        <v>4597</v>
      </c>
      <c r="F3155" s="181" t="s">
        <v>4598</v>
      </c>
      <c r="G3155" s="182" t="s">
        <v>467</v>
      </c>
      <c r="H3155" s="183">
        <v>1</v>
      </c>
      <c r="I3155" s="184"/>
      <c r="J3155" s="185">
        <f t="shared" si="40"/>
        <v>0</v>
      </c>
      <c r="K3155" s="186"/>
      <c r="L3155" s="187"/>
      <c r="M3155" s="188" t="s">
        <v>1</v>
      </c>
      <c r="N3155" s="189" t="s">
        <v>42</v>
      </c>
      <c r="P3155" s="153">
        <f t="shared" si="41"/>
        <v>0</v>
      </c>
      <c r="Q3155" s="153">
        <v>2.5000000000000001E-2</v>
      </c>
      <c r="R3155" s="153">
        <f t="shared" si="42"/>
        <v>2.5000000000000001E-2</v>
      </c>
      <c r="S3155" s="153">
        <v>0</v>
      </c>
      <c r="T3155" s="154">
        <f t="shared" si="43"/>
        <v>0</v>
      </c>
      <c r="AR3155" s="155" t="s">
        <v>481</v>
      </c>
      <c r="AT3155" s="155" t="s">
        <v>454</v>
      </c>
      <c r="AU3155" s="155" t="s">
        <v>88</v>
      </c>
      <c r="AY3155" s="16" t="s">
        <v>317</v>
      </c>
      <c r="BE3155" s="156">
        <f t="shared" si="44"/>
        <v>0</v>
      </c>
      <c r="BF3155" s="156">
        <f t="shared" si="45"/>
        <v>0</v>
      </c>
      <c r="BG3155" s="156">
        <f t="shared" si="46"/>
        <v>0</v>
      </c>
      <c r="BH3155" s="156">
        <f t="shared" si="47"/>
        <v>0</v>
      </c>
      <c r="BI3155" s="156">
        <f t="shared" si="48"/>
        <v>0</v>
      </c>
      <c r="BJ3155" s="16" t="s">
        <v>88</v>
      </c>
      <c r="BK3155" s="156">
        <f t="shared" si="49"/>
        <v>0</v>
      </c>
      <c r="BL3155" s="16" t="s">
        <v>396</v>
      </c>
      <c r="BM3155" s="155" t="s">
        <v>4599</v>
      </c>
    </row>
    <row r="3156" spans="2:65" s="1" customFormat="1" ht="24.15" customHeight="1">
      <c r="B3156" s="142"/>
      <c r="C3156" s="179" t="s">
        <v>4600</v>
      </c>
      <c r="D3156" s="203" t="s">
        <v>454</v>
      </c>
      <c r="E3156" s="180" t="s">
        <v>4601</v>
      </c>
      <c r="F3156" s="181" t="s">
        <v>4602</v>
      </c>
      <c r="G3156" s="182" t="s">
        <v>467</v>
      </c>
      <c r="H3156" s="183">
        <v>1</v>
      </c>
      <c r="I3156" s="184"/>
      <c r="J3156" s="185">
        <f t="shared" si="40"/>
        <v>0</v>
      </c>
      <c r="K3156" s="186"/>
      <c r="L3156" s="187"/>
      <c r="M3156" s="188" t="s">
        <v>1</v>
      </c>
      <c r="N3156" s="189" t="s">
        <v>42</v>
      </c>
      <c r="P3156" s="153">
        <f t="shared" si="41"/>
        <v>0</v>
      </c>
      <c r="Q3156" s="153">
        <v>2.5000000000000001E-2</v>
      </c>
      <c r="R3156" s="153">
        <f t="shared" si="42"/>
        <v>2.5000000000000001E-2</v>
      </c>
      <c r="S3156" s="153">
        <v>0</v>
      </c>
      <c r="T3156" s="154">
        <f t="shared" si="43"/>
        <v>0</v>
      </c>
      <c r="AR3156" s="155" t="s">
        <v>481</v>
      </c>
      <c r="AT3156" s="155" t="s">
        <v>454</v>
      </c>
      <c r="AU3156" s="155" t="s">
        <v>88</v>
      </c>
      <c r="AY3156" s="16" t="s">
        <v>317</v>
      </c>
      <c r="BE3156" s="156">
        <f t="shared" si="44"/>
        <v>0</v>
      </c>
      <c r="BF3156" s="156">
        <f t="shared" si="45"/>
        <v>0</v>
      </c>
      <c r="BG3156" s="156">
        <f t="shared" si="46"/>
        <v>0</v>
      </c>
      <c r="BH3156" s="156">
        <f t="shared" si="47"/>
        <v>0</v>
      </c>
      <c r="BI3156" s="156">
        <f t="shared" si="48"/>
        <v>0</v>
      </c>
      <c r="BJ3156" s="16" t="s">
        <v>88</v>
      </c>
      <c r="BK3156" s="156">
        <f t="shared" si="49"/>
        <v>0</v>
      </c>
      <c r="BL3156" s="16" t="s">
        <v>396</v>
      </c>
      <c r="BM3156" s="155" t="s">
        <v>4603</v>
      </c>
    </row>
    <row r="3157" spans="2:65" s="1" customFormat="1" ht="24.15" customHeight="1">
      <c r="B3157" s="142"/>
      <c r="C3157" s="179" t="s">
        <v>4604</v>
      </c>
      <c r="D3157" s="201" t="s">
        <v>454</v>
      </c>
      <c r="E3157" s="180" t="s">
        <v>4605</v>
      </c>
      <c r="F3157" s="181" t="s">
        <v>4606</v>
      </c>
      <c r="G3157" s="182" t="s">
        <v>467</v>
      </c>
      <c r="H3157" s="183">
        <v>1</v>
      </c>
      <c r="I3157" s="184"/>
      <c r="J3157" s="185">
        <f t="shared" si="40"/>
        <v>0</v>
      </c>
      <c r="K3157" s="186"/>
      <c r="L3157" s="187"/>
      <c r="M3157" s="188" t="s">
        <v>1</v>
      </c>
      <c r="N3157" s="189" t="s">
        <v>42</v>
      </c>
      <c r="P3157" s="153">
        <f t="shared" si="41"/>
        <v>0</v>
      </c>
      <c r="Q3157" s="153">
        <v>2.5000000000000001E-2</v>
      </c>
      <c r="R3157" s="153">
        <f t="shared" si="42"/>
        <v>2.5000000000000001E-2</v>
      </c>
      <c r="S3157" s="153">
        <v>0</v>
      </c>
      <c r="T3157" s="154">
        <f t="shared" si="43"/>
        <v>0</v>
      </c>
      <c r="AR3157" s="155" t="s">
        <v>481</v>
      </c>
      <c r="AT3157" s="155" t="s">
        <v>454</v>
      </c>
      <c r="AU3157" s="155" t="s">
        <v>88</v>
      </c>
      <c r="AY3157" s="16" t="s">
        <v>317</v>
      </c>
      <c r="BE3157" s="156">
        <f t="shared" si="44"/>
        <v>0</v>
      </c>
      <c r="BF3157" s="156">
        <f t="shared" si="45"/>
        <v>0</v>
      </c>
      <c r="BG3157" s="156">
        <f t="shared" si="46"/>
        <v>0</v>
      </c>
      <c r="BH3157" s="156">
        <f t="shared" si="47"/>
        <v>0</v>
      </c>
      <c r="BI3157" s="156">
        <f t="shared" si="48"/>
        <v>0</v>
      </c>
      <c r="BJ3157" s="16" t="s">
        <v>88</v>
      </c>
      <c r="BK3157" s="156">
        <f t="shared" si="49"/>
        <v>0</v>
      </c>
      <c r="BL3157" s="16" t="s">
        <v>396</v>
      </c>
      <c r="BM3157" s="155" t="s">
        <v>4607</v>
      </c>
    </row>
    <row r="3158" spans="2:65" s="1" customFormat="1" ht="24.15" customHeight="1">
      <c r="B3158" s="142"/>
      <c r="C3158" s="179" t="s">
        <v>4608</v>
      </c>
      <c r="D3158" s="201" t="s">
        <v>454</v>
      </c>
      <c r="E3158" s="180" t="s">
        <v>4609</v>
      </c>
      <c r="F3158" s="181" t="s">
        <v>4610</v>
      </c>
      <c r="G3158" s="182" t="s">
        <v>467</v>
      </c>
      <c r="H3158" s="183">
        <v>1</v>
      </c>
      <c r="I3158" s="184"/>
      <c r="J3158" s="185">
        <f t="shared" ref="J3158:J3221" si="50">ROUND(I3158*H3158,2)</f>
        <v>0</v>
      </c>
      <c r="K3158" s="186"/>
      <c r="L3158" s="187"/>
      <c r="M3158" s="188" t="s">
        <v>1</v>
      </c>
      <c r="N3158" s="189" t="s">
        <v>42</v>
      </c>
      <c r="P3158" s="153">
        <f t="shared" ref="P3158:P3221" si="51">O3158*H3158</f>
        <v>0</v>
      </c>
      <c r="Q3158" s="153">
        <v>2.5000000000000001E-2</v>
      </c>
      <c r="R3158" s="153">
        <f t="shared" ref="R3158:R3221" si="52">Q3158*H3158</f>
        <v>2.5000000000000001E-2</v>
      </c>
      <c r="S3158" s="153">
        <v>0</v>
      </c>
      <c r="T3158" s="154">
        <f t="shared" ref="T3158:T3221" si="53">S3158*H3158</f>
        <v>0</v>
      </c>
      <c r="AR3158" s="155" t="s">
        <v>481</v>
      </c>
      <c r="AT3158" s="155" t="s">
        <v>454</v>
      </c>
      <c r="AU3158" s="155" t="s">
        <v>88</v>
      </c>
      <c r="AY3158" s="16" t="s">
        <v>317</v>
      </c>
      <c r="BE3158" s="156">
        <f t="shared" ref="BE3158:BE3164" si="54">IF(N3158="základná",J3158,0)</f>
        <v>0</v>
      </c>
      <c r="BF3158" s="156">
        <f t="shared" ref="BF3158:BF3164" si="55">IF(N3158="znížená",J3158,0)</f>
        <v>0</v>
      </c>
      <c r="BG3158" s="156">
        <f t="shared" ref="BG3158:BG3164" si="56">IF(N3158="zákl. prenesená",J3158,0)</f>
        <v>0</v>
      </c>
      <c r="BH3158" s="156">
        <f t="shared" ref="BH3158:BH3164" si="57">IF(N3158="zníž. prenesená",J3158,0)</f>
        <v>0</v>
      </c>
      <c r="BI3158" s="156">
        <f t="shared" ref="BI3158:BI3164" si="58">IF(N3158="nulová",J3158,0)</f>
        <v>0</v>
      </c>
      <c r="BJ3158" s="16" t="s">
        <v>88</v>
      </c>
      <c r="BK3158" s="156">
        <f t="shared" ref="BK3158:BK3164" si="59">ROUND(I3158*H3158,2)</f>
        <v>0</v>
      </c>
      <c r="BL3158" s="16" t="s">
        <v>396</v>
      </c>
      <c r="BM3158" s="155" t="s">
        <v>4611</v>
      </c>
    </row>
    <row r="3159" spans="2:65" s="1" customFormat="1" ht="24.15" customHeight="1">
      <c r="B3159" s="142"/>
      <c r="C3159" s="179" t="s">
        <v>4612</v>
      </c>
      <c r="D3159" s="203" t="s">
        <v>454</v>
      </c>
      <c r="E3159" s="180" t="s">
        <v>4613</v>
      </c>
      <c r="F3159" s="181" t="s">
        <v>4614</v>
      </c>
      <c r="G3159" s="182" t="s">
        <v>467</v>
      </c>
      <c r="H3159" s="183">
        <v>1</v>
      </c>
      <c r="I3159" s="184"/>
      <c r="J3159" s="185">
        <f t="shared" si="50"/>
        <v>0</v>
      </c>
      <c r="K3159" s="186"/>
      <c r="L3159" s="187"/>
      <c r="M3159" s="188" t="s">
        <v>1</v>
      </c>
      <c r="N3159" s="189" t="s">
        <v>42</v>
      </c>
      <c r="P3159" s="153">
        <f t="shared" si="51"/>
        <v>0</v>
      </c>
      <c r="Q3159" s="153">
        <v>2.5000000000000001E-2</v>
      </c>
      <c r="R3159" s="153">
        <f t="shared" si="52"/>
        <v>2.5000000000000001E-2</v>
      </c>
      <c r="S3159" s="153">
        <v>0</v>
      </c>
      <c r="T3159" s="154">
        <f t="shared" si="53"/>
        <v>0</v>
      </c>
      <c r="AR3159" s="155" t="s">
        <v>481</v>
      </c>
      <c r="AT3159" s="155" t="s">
        <v>454</v>
      </c>
      <c r="AU3159" s="155" t="s">
        <v>88</v>
      </c>
      <c r="AY3159" s="16" t="s">
        <v>317</v>
      </c>
      <c r="BE3159" s="156">
        <f t="shared" si="54"/>
        <v>0</v>
      </c>
      <c r="BF3159" s="156">
        <f t="shared" si="55"/>
        <v>0</v>
      </c>
      <c r="BG3159" s="156">
        <f t="shared" si="56"/>
        <v>0</v>
      </c>
      <c r="BH3159" s="156">
        <f t="shared" si="57"/>
        <v>0</v>
      </c>
      <c r="BI3159" s="156">
        <f t="shared" si="58"/>
        <v>0</v>
      </c>
      <c r="BJ3159" s="16" t="s">
        <v>88</v>
      </c>
      <c r="BK3159" s="156">
        <f t="shared" si="59"/>
        <v>0</v>
      </c>
      <c r="BL3159" s="16" t="s">
        <v>396</v>
      </c>
      <c r="BM3159" s="155" t="s">
        <v>4615</v>
      </c>
    </row>
    <row r="3160" spans="2:65" s="1" customFormat="1" ht="24.15" customHeight="1">
      <c r="B3160" s="142"/>
      <c r="C3160" s="179" t="s">
        <v>4616</v>
      </c>
      <c r="D3160" s="201" t="s">
        <v>454</v>
      </c>
      <c r="E3160" s="180" t="s">
        <v>4617</v>
      </c>
      <c r="F3160" s="181" t="s">
        <v>4618</v>
      </c>
      <c r="G3160" s="182" t="s">
        <v>467</v>
      </c>
      <c r="H3160" s="183">
        <v>1</v>
      </c>
      <c r="I3160" s="184"/>
      <c r="J3160" s="185">
        <f t="shared" si="50"/>
        <v>0</v>
      </c>
      <c r="K3160" s="186"/>
      <c r="L3160" s="187"/>
      <c r="M3160" s="188" t="s">
        <v>1</v>
      </c>
      <c r="N3160" s="189" t="s">
        <v>42</v>
      </c>
      <c r="P3160" s="153">
        <f t="shared" si="51"/>
        <v>0</v>
      </c>
      <c r="Q3160" s="153">
        <v>2.5000000000000001E-2</v>
      </c>
      <c r="R3160" s="153">
        <f t="shared" si="52"/>
        <v>2.5000000000000001E-2</v>
      </c>
      <c r="S3160" s="153">
        <v>0</v>
      </c>
      <c r="T3160" s="154">
        <f t="shared" si="53"/>
        <v>0</v>
      </c>
      <c r="AR3160" s="155" t="s">
        <v>481</v>
      </c>
      <c r="AT3160" s="155" t="s">
        <v>454</v>
      </c>
      <c r="AU3160" s="155" t="s">
        <v>88</v>
      </c>
      <c r="AY3160" s="16" t="s">
        <v>317</v>
      </c>
      <c r="BE3160" s="156">
        <f t="shared" si="54"/>
        <v>0</v>
      </c>
      <c r="BF3160" s="156">
        <f t="shared" si="55"/>
        <v>0</v>
      </c>
      <c r="BG3160" s="156">
        <f t="shared" si="56"/>
        <v>0</v>
      </c>
      <c r="BH3160" s="156">
        <f t="shared" si="57"/>
        <v>0</v>
      </c>
      <c r="BI3160" s="156">
        <f t="shared" si="58"/>
        <v>0</v>
      </c>
      <c r="BJ3160" s="16" t="s">
        <v>88</v>
      </c>
      <c r="BK3160" s="156">
        <f t="shared" si="59"/>
        <v>0</v>
      </c>
      <c r="BL3160" s="16" t="s">
        <v>396</v>
      </c>
      <c r="BM3160" s="155" t="s">
        <v>4619</v>
      </c>
    </row>
    <row r="3161" spans="2:65" s="1" customFormat="1" ht="24.15" customHeight="1">
      <c r="B3161" s="142"/>
      <c r="C3161" s="179" t="s">
        <v>4620</v>
      </c>
      <c r="D3161" s="201" t="s">
        <v>454</v>
      </c>
      <c r="E3161" s="180" t="s">
        <v>4621</v>
      </c>
      <c r="F3161" s="181" t="s">
        <v>4622</v>
      </c>
      <c r="G3161" s="182" t="s">
        <v>467</v>
      </c>
      <c r="H3161" s="183">
        <v>1</v>
      </c>
      <c r="I3161" s="184"/>
      <c r="J3161" s="185">
        <f t="shared" si="50"/>
        <v>0</v>
      </c>
      <c r="K3161" s="186"/>
      <c r="L3161" s="187"/>
      <c r="M3161" s="188" t="s">
        <v>1</v>
      </c>
      <c r="N3161" s="189" t="s">
        <v>42</v>
      </c>
      <c r="P3161" s="153">
        <f t="shared" si="51"/>
        <v>0</v>
      </c>
      <c r="Q3161" s="153">
        <v>2.5000000000000001E-2</v>
      </c>
      <c r="R3161" s="153">
        <f t="shared" si="52"/>
        <v>2.5000000000000001E-2</v>
      </c>
      <c r="S3161" s="153">
        <v>0</v>
      </c>
      <c r="T3161" s="154">
        <f t="shared" si="53"/>
        <v>0</v>
      </c>
      <c r="AR3161" s="155" t="s">
        <v>481</v>
      </c>
      <c r="AT3161" s="155" t="s">
        <v>454</v>
      </c>
      <c r="AU3161" s="155" t="s">
        <v>88</v>
      </c>
      <c r="AY3161" s="16" t="s">
        <v>317</v>
      </c>
      <c r="BE3161" s="156">
        <f t="shared" si="54"/>
        <v>0</v>
      </c>
      <c r="BF3161" s="156">
        <f t="shared" si="55"/>
        <v>0</v>
      </c>
      <c r="BG3161" s="156">
        <f t="shared" si="56"/>
        <v>0</v>
      </c>
      <c r="BH3161" s="156">
        <f t="shared" si="57"/>
        <v>0</v>
      </c>
      <c r="BI3161" s="156">
        <f t="shared" si="58"/>
        <v>0</v>
      </c>
      <c r="BJ3161" s="16" t="s">
        <v>88</v>
      </c>
      <c r="BK3161" s="156">
        <f t="shared" si="59"/>
        <v>0</v>
      </c>
      <c r="BL3161" s="16" t="s">
        <v>396</v>
      </c>
      <c r="BM3161" s="155" t="s">
        <v>4623</v>
      </c>
    </row>
    <row r="3162" spans="2:65" s="1" customFormat="1" ht="24.15" customHeight="1">
      <c r="B3162" s="142"/>
      <c r="C3162" s="179" t="s">
        <v>4624</v>
      </c>
      <c r="D3162" s="201" t="s">
        <v>454</v>
      </c>
      <c r="E3162" s="180" t="s">
        <v>4625</v>
      </c>
      <c r="F3162" s="181" t="s">
        <v>4626</v>
      </c>
      <c r="G3162" s="182" t="s">
        <v>467</v>
      </c>
      <c r="H3162" s="183">
        <v>1</v>
      </c>
      <c r="I3162" s="184"/>
      <c r="J3162" s="185">
        <f t="shared" si="50"/>
        <v>0</v>
      </c>
      <c r="K3162" s="186"/>
      <c r="L3162" s="187"/>
      <c r="M3162" s="188" t="s">
        <v>1</v>
      </c>
      <c r="N3162" s="189" t="s">
        <v>42</v>
      </c>
      <c r="P3162" s="153">
        <f t="shared" si="51"/>
        <v>0</v>
      </c>
      <c r="Q3162" s="153">
        <v>2.5000000000000001E-2</v>
      </c>
      <c r="R3162" s="153">
        <f t="shared" si="52"/>
        <v>2.5000000000000001E-2</v>
      </c>
      <c r="S3162" s="153">
        <v>0</v>
      </c>
      <c r="T3162" s="154">
        <f t="shared" si="53"/>
        <v>0</v>
      </c>
      <c r="AR3162" s="155" t="s">
        <v>481</v>
      </c>
      <c r="AT3162" s="155" t="s">
        <v>454</v>
      </c>
      <c r="AU3162" s="155" t="s">
        <v>88</v>
      </c>
      <c r="AY3162" s="16" t="s">
        <v>317</v>
      </c>
      <c r="BE3162" s="156">
        <f t="shared" si="54"/>
        <v>0</v>
      </c>
      <c r="BF3162" s="156">
        <f t="shared" si="55"/>
        <v>0</v>
      </c>
      <c r="BG3162" s="156">
        <f t="shared" si="56"/>
        <v>0</v>
      </c>
      <c r="BH3162" s="156">
        <f t="shared" si="57"/>
        <v>0</v>
      </c>
      <c r="BI3162" s="156">
        <f t="shared" si="58"/>
        <v>0</v>
      </c>
      <c r="BJ3162" s="16" t="s">
        <v>88</v>
      </c>
      <c r="BK3162" s="156">
        <f t="shared" si="59"/>
        <v>0</v>
      </c>
      <c r="BL3162" s="16" t="s">
        <v>396</v>
      </c>
      <c r="BM3162" s="155" t="s">
        <v>4627</v>
      </c>
    </row>
    <row r="3163" spans="2:65" s="1" customFormat="1" ht="24.15" customHeight="1">
      <c r="B3163" s="142"/>
      <c r="C3163" s="179" t="s">
        <v>4628</v>
      </c>
      <c r="D3163" s="204" t="s">
        <v>454</v>
      </c>
      <c r="E3163" s="180" t="s">
        <v>4629</v>
      </c>
      <c r="F3163" s="181" t="s">
        <v>4630</v>
      </c>
      <c r="G3163" s="182" t="s">
        <v>467</v>
      </c>
      <c r="H3163" s="183">
        <v>1</v>
      </c>
      <c r="I3163" s="184"/>
      <c r="J3163" s="185">
        <f t="shared" si="50"/>
        <v>0</v>
      </c>
      <c r="K3163" s="186"/>
      <c r="L3163" s="187"/>
      <c r="M3163" s="188" t="s">
        <v>1</v>
      </c>
      <c r="N3163" s="189" t="s">
        <v>42</v>
      </c>
      <c r="P3163" s="153">
        <f t="shared" si="51"/>
        <v>0</v>
      </c>
      <c r="Q3163" s="153">
        <v>2.5000000000000001E-2</v>
      </c>
      <c r="R3163" s="153">
        <f t="shared" si="52"/>
        <v>2.5000000000000001E-2</v>
      </c>
      <c r="S3163" s="153">
        <v>0</v>
      </c>
      <c r="T3163" s="154">
        <f t="shared" si="53"/>
        <v>0</v>
      </c>
      <c r="AR3163" s="155" t="s">
        <v>481</v>
      </c>
      <c r="AT3163" s="155" t="s">
        <v>454</v>
      </c>
      <c r="AU3163" s="155" t="s">
        <v>88</v>
      </c>
      <c r="AY3163" s="16" t="s">
        <v>317</v>
      </c>
      <c r="BE3163" s="156">
        <f t="shared" si="54"/>
        <v>0</v>
      </c>
      <c r="BF3163" s="156">
        <f t="shared" si="55"/>
        <v>0</v>
      </c>
      <c r="BG3163" s="156">
        <f t="shared" si="56"/>
        <v>0</v>
      </c>
      <c r="BH3163" s="156">
        <f t="shared" si="57"/>
        <v>0</v>
      </c>
      <c r="BI3163" s="156">
        <f t="shared" si="58"/>
        <v>0</v>
      </c>
      <c r="BJ3163" s="16" t="s">
        <v>88</v>
      </c>
      <c r="BK3163" s="156">
        <f t="shared" si="59"/>
        <v>0</v>
      </c>
      <c r="BL3163" s="16" t="s">
        <v>396</v>
      </c>
      <c r="BM3163" s="155" t="s">
        <v>4631</v>
      </c>
    </row>
    <row r="3164" spans="2:65" s="1" customFormat="1" ht="33" customHeight="1">
      <c r="B3164" s="142"/>
      <c r="C3164" s="143" t="s">
        <v>4632</v>
      </c>
      <c r="D3164" s="199" t="s">
        <v>319</v>
      </c>
      <c r="E3164" s="144" t="s">
        <v>4633</v>
      </c>
      <c r="F3164" s="145" t="s">
        <v>4634</v>
      </c>
      <c r="G3164" s="146" t="s">
        <v>467</v>
      </c>
      <c r="H3164" s="147">
        <v>36</v>
      </c>
      <c r="I3164" s="148"/>
      <c r="J3164" s="149">
        <f t="shared" si="50"/>
        <v>0</v>
      </c>
      <c r="K3164" s="150"/>
      <c r="L3164" s="31"/>
      <c r="M3164" s="151" t="s">
        <v>1</v>
      </c>
      <c r="N3164" s="152" t="s">
        <v>42</v>
      </c>
      <c r="P3164" s="153">
        <f t="shared" si="51"/>
        <v>0</v>
      </c>
      <c r="Q3164" s="153">
        <v>0</v>
      </c>
      <c r="R3164" s="153">
        <f t="shared" si="52"/>
        <v>0</v>
      </c>
      <c r="S3164" s="153">
        <v>0</v>
      </c>
      <c r="T3164" s="154">
        <f t="shared" si="53"/>
        <v>0</v>
      </c>
      <c r="AR3164" s="155" t="s">
        <v>396</v>
      </c>
      <c r="AT3164" s="155" t="s">
        <v>319</v>
      </c>
      <c r="AU3164" s="155" t="s">
        <v>88</v>
      </c>
      <c r="AY3164" s="16" t="s">
        <v>317</v>
      </c>
      <c r="BE3164" s="156">
        <f t="shared" si="54"/>
        <v>0</v>
      </c>
      <c r="BF3164" s="156">
        <f t="shared" si="55"/>
        <v>0</v>
      </c>
      <c r="BG3164" s="156">
        <f t="shared" si="56"/>
        <v>0</v>
      </c>
      <c r="BH3164" s="156">
        <f t="shared" si="57"/>
        <v>0</v>
      </c>
      <c r="BI3164" s="156">
        <f t="shared" si="58"/>
        <v>0</v>
      </c>
      <c r="BJ3164" s="16" t="s">
        <v>88</v>
      </c>
      <c r="BK3164" s="156">
        <f t="shared" si="59"/>
        <v>0</v>
      </c>
      <c r="BL3164" s="16" t="s">
        <v>396</v>
      </c>
      <c r="BM3164" s="155" t="s">
        <v>4635</v>
      </c>
    </row>
    <row r="3165" spans="2:65" s="12" customFormat="1" ht="10">
      <c r="B3165" s="157"/>
      <c r="D3165" s="158" t="s">
        <v>328</v>
      </c>
      <c r="E3165" s="159" t="s">
        <v>1</v>
      </c>
      <c r="F3165" s="160" t="s">
        <v>4636</v>
      </c>
      <c r="H3165" s="161">
        <v>13</v>
      </c>
      <c r="I3165" s="162"/>
      <c r="L3165" s="157"/>
      <c r="M3165" s="163"/>
      <c r="T3165" s="164"/>
      <c r="AT3165" s="159" t="s">
        <v>328</v>
      </c>
      <c r="AU3165" s="159" t="s">
        <v>88</v>
      </c>
      <c r="AV3165" s="12" t="s">
        <v>88</v>
      </c>
      <c r="AW3165" s="12" t="s">
        <v>31</v>
      </c>
      <c r="AX3165" s="12" t="s">
        <v>76</v>
      </c>
      <c r="AY3165" s="159" t="s">
        <v>317</v>
      </c>
    </row>
    <row r="3166" spans="2:65" s="12" customFormat="1" ht="10">
      <c r="B3166" s="157"/>
      <c r="D3166" s="158" t="s">
        <v>328</v>
      </c>
      <c r="E3166" s="159" t="s">
        <v>1</v>
      </c>
      <c r="F3166" s="160" t="s">
        <v>3341</v>
      </c>
      <c r="H3166" s="161">
        <v>1</v>
      </c>
      <c r="I3166" s="162"/>
      <c r="L3166" s="157"/>
      <c r="M3166" s="163"/>
      <c r="T3166" s="164"/>
      <c r="AT3166" s="159" t="s">
        <v>328</v>
      </c>
      <c r="AU3166" s="159" t="s">
        <v>88</v>
      </c>
      <c r="AV3166" s="12" t="s">
        <v>88</v>
      </c>
      <c r="AW3166" s="12" t="s">
        <v>31</v>
      </c>
      <c r="AX3166" s="12" t="s">
        <v>76</v>
      </c>
      <c r="AY3166" s="159" t="s">
        <v>317</v>
      </c>
    </row>
    <row r="3167" spans="2:65" s="12" customFormat="1" ht="10">
      <c r="B3167" s="157"/>
      <c r="D3167" s="158" t="s">
        <v>328</v>
      </c>
      <c r="E3167" s="159" t="s">
        <v>1</v>
      </c>
      <c r="F3167" s="160" t="s">
        <v>3342</v>
      </c>
      <c r="H3167" s="161">
        <v>4</v>
      </c>
      <c r="I3167" s="162"/>
      <c r="L3167" s="157"/>
      <c r="M3167" s="163"/>
      <c r="T3167" s="164"/>
      <c r="AT3167" s="159" t="s">
        <v>328</v>
      </c>
      <c r="AU3167" s="159" t="s">
        <v>88</v>
      </c>
      <c r="AV3167" s="12" t="s">
        <v>88</v>
      </c>
      <c r="AW3167" s="12" t="s">
        <v>31</v>
      </c>
      <c r="AX3167" s="12" t="s">
        <v>76</v>
      </c>
      <c r="AY3167" s="159" t="s">
        <v>317</v>
      </c>
    </row>
    <row r="3168" spans="2:65" s="12" customFormat="1" ht="10">
      <c r="B3168" s="157"/>
      <c r="D3168" s="158" t="s">
        <v>328</v>
      </c>
      <c r="E3168" s="159" t="s">
        <v>1</v>
      </c>
      <c r="F3168" s="160" t="s">
        <v>3343</v>
      </c>
      <c r="H3168" s="161">
        <v>1</v>
      </c>
      <c r="I3168" s="162"/>
      <c r="L3168" s="157"/>
      <c r="M3168" s="163"/>
      <c r="T3168" s="164"/>
      <c r="AT3168" s="159" t="s">
        <v>328</v>
      </c>
      <c r="AU3168" s="159" t="s">
        <v>88</v>
      </c>
      <c r="AV3168" s="12" t="s">
        <v>88</v>
      </c>
      <c r="AW3168" s="12" t="s">
        <v>31</v>
      </c>
      <c r="AX3168" s="12" t="s">
        <v>76</v>
      </c>
      <c r="AY3168" s="159" t="s">
        <v>317</v>
      </c>
    </row>
    <row r="3169" spans="2:65" s="12" customFormat="1" ht="10">
      <c r="B3169" s="157"/>
      <c r="D3169" s="158" t="s">
        <v>328</v>
      </c>
      <c r="E3169" s="159" t="s">
        <v>1</v>
      </c>
      <c r="F3169" s="160" t="s">
        <v>3344</v>
      </c>
      <c r="H3169" s="161">
        <v>3</v>
      </c>
      <c r="I3169" s="162"/>
      <c r="L3169" s="157"/>
      <c r="M3169" s="163"/>
      <c r="T3169" s="164"/>
      <c r="AT3169" s="159" t="s">
        <v>328</v>
      </c>
      <c r="AU3169" s="159" t="s">
        <v>88</v>
      </c>
      <c r="AV3169" s="12" t="s">
        <v>88</v>
      </c>
      <c r="AW3169" s="12" t="s">
        <v>31</v>
      </c>
      <c r="AX3169" s="12" t="s">
        <v>76</v>
      </c>
      <c r="AY3169" s="159" t="s">
        <v>317</v>
      </c>
    </row>
    <row r="3170" spans="2:65" s="12" customFormat="1" ht="10">
      <c r="B3170" s="157"/>
      <c r="D3170" s="158" t="s">
        <v>328</v>
      </c>
      <c r="E3170" s="159" t="s">
        <v>1</v>
      </c>
      <c r="F3170" s="160" t="s">
        <v>3345</v>
      </c>
      <c r="H3170" s="161">
        <v>1</v>
      </c>
      <c r="I3170" s="162"/>
      <c r="L3170" s="157"/>
      <c r="M3170" s="163"/>
      <c r="T3170" s="164"/>
      <c r="AT3170" s="159" t="s">
        <v>328</v>
      </c>
      <c r="AU3170" s="159" t="s">
        <v>88</v>
      </c>
      <c r="AV3170" s="12" t="s">
        <v>88</v>
      </c>
      <c r="AW3170" s="12" t="s">
        <v>31</v>
      </c>
      <c r="AX3170" s="12" t="s">
        <v>76</v>
      </c>
      <c r="AY3170" s="159" t="s">
        <v>317</v>
      </c>
    </row>
    <row r="3171" spans="2:65" s="12" customFormat="1" ht="10">
      <c r="B3171" s="157"/>
      <c r="D3171" s="158" t="s">
        <v>328</v>
      </c>
      <c r="E3171" s="159" t="s">
        <v>1</v>
      </c>
      <c r="F3171" s="160" t="s">
        <v>3346</v>
      </c>
      <c r="H3171" s="161">
        <v>1</v>
      </c>
      <c r="I3171" s="162"/>
      <c r="L3171" s="157"/>
      <c r="M3171" s="163"/>
      <c r="T3171" s="164"/>
      <c r="AT3171" s="159" t="s">
        <v>328</v>
      </c>
      <c r="AU3171" s="159" t="s">
        <v>88</v>
      </c>
      <c r="AV3171" s="12" t="s">
        <v>88</v>
      </c>
      <c r="AW3171" s="12" t="s">
        <v>31</v>
      </c>
      <c r="AX3171" s="12" t="s">
        <v>76</v>
      </c>
      <c r="AY3171" s="159" t="s">
        <v>317</v>
      </c>
    </row>
    <row r="3172" spans="2:65" s="12" customFormat="1" ht="10">
      <c r="B3172" s="157"/>
      <c r="D3172" s="158" t="s">
        <v>328</v>
      </c>
      <c r="E3172" s="159" t="s">
        <v>1</v>
      </c>
      <c r="F3172" s="160" t="s">
        <v>3347</v>
      </c>
      <c r="H3172" s="161">
        <v>1</v>
      </c>
      <c r="I3172" s="162"/>
      <c r="L3172" s="157"/>
      <c r="M3172" s="163"/>
      <c r="T3172" s="164"/>
      <c r="AT3172" s="159" t="s">
        <v>328</v>
      </c>
      <c r="AU3172" s="159" t="s">
        <v>88</v>
      </c>
      <c r="AV3172" s="12" t="s">
        <v>88</v>
      </c>
      <c r="AW3172" s="12" t="s">
        <v>31</v>
      </c>
      <c r="AX3172" s="12" t="s">
        <v>76</v>
      </c>
      <c r="AY3172" s="159" t="s">
        <v>317</v>
      </c>
    </row>
    <row r="3173" spans="2:65" s="12" customFormat="1" ht="10">
      <c r="B3173" s="157"/>
      <c r="D3173" s="158" t="s">
        <v>328</v>
      </c>
      <c r="E3173" s="159" t="s">
        <v>1</v>
      </c>
      <c r="F3173" s="160" t="s">
        <v>3348</v>
      </c>
      <c r="H3173" s="161">
        <v>3</v>
      </c>
      <c r="I3173" s="162"/>
      <c r="L3173" s="157"/>
      <c r="M3173" s="163"/>
      <c r="T3173" s="164"/>
      <c r="AT3173" s="159" t="s">
        <v>328</v>
      </c>
      <c r="AU3173" s="159" t="s">
        <v>88</v>
      </c>
      <c r="AV3173" s="12" t="s">
        <v>88</v>
      </c>
      <c r="AW3173" s="12" t="s">
        <v>31</v>
      </c>
      <c r="AX3173" s="12" t="s">
        <v>76</v>
      </c>
      <c r="AY3173" s="159" t="s">
        <v>317</v>
      </c>
    </row>
    <row r="3174" spans="2:65" s="12" customFormat="1" ht="10">
      <c r="B3174" s="157"/>
      <c r="D3174" s="158" t="s">
        <v>328</v>
      </c>
      <c r="E3174" s="159" t="s">
        <v>1</v>
      </c>
      <c r="F3174" s="160" t="s">
        <v>3349</v>
      </c>
      <c r="H3174" s="161">
        <v>2</v>
      </c>
      <c r="I3174" s="162"/>
      <c r="L3174" s="157"/>
      <c r="M3174" s="163"/>
      <c r="T3174" s="164"/>
      <c r="AT3174" s="159" t="s">
        <v>328</v>
      </c>
      <c r="AU3174" s="159" t="s">
        <v>88</v>
      </c>
      <c r="AV3174" s="12" t="s">
        <v>88</v>
      </c>
      <c r="AW3174" s="12" t="s">
        <v>31</v>
      </c>
      <c r="AX3174" s="12" t="s">
        <v>76</v>
      </c>
      <c r="AY3174" s="159" t="s">
        <v>317</v>
      </c>
    </row>
    <row r="3175" spans="2:65" s="12" customFormat="1" ht="10">
      <c r="B3175" s="157"/>
      <c r="D3175" s="158" t="s">
        <v>328</v>
      </c>
      <c r="E3175" s="159" t="s">
        <v>1</v>
      </c>
      <c r="F3175" s="160" t="s">
        <v>3350</v>
      </c>
      <c r="H3175" s="161">
        <v>1</v>
      </c>
      <c r="I3175" s="162"/>
      <c r="L3175" s="157"/>
      <c r="M3175" s="163"/>
      <c r="T3175" s="164"/>
      <c r="AT3175" s="159" t="s">
        <v>328</v>
      </c>
      <c r="AU3175" s="159" t="s">
        <v>88</v>
      </c>
      <c r="AV3175" s="12" t="s">
        <v>88</v>
      </c>
      <c r="AW3175" s="12" t="s">
        <v>31</v>
      </c>
      <c r="AX3175" s="12" t="s">
        <v>76</v>
      </c>
      <c r="AY3175" s="159" t="s">
        <v>317</v>
      </c>
    </row>
    <row r="3176" spans="2:65" s="12" customFormat="1" ht="10">
      <c r="B3176" s="157"/>
      <c r="D3176" s="158" t="s">
        <v>328</v>
      </c>
      <c r="E3176" s="159" t="s">
        <v>1</v>
      </c>
      <c r="F3176" s="160" t="s">
        <v>3351</v>
      </c>
      <c r="H3176" s="161">
        <v>5</v>
      </c>
      <c r="I3176" s="162"/>
      <c r="L3176" s="157"/>
      <c r="M3176" s="163"/>
      <c r="T3176" s="164"/>
      <c r="AT3176" s="159" t="s">
        <v>328</v>
      </c>
      <c r="AU3176" s="159" t="s">
        <v>88</v>
      </c>
      <c r="AV3176" s="12" t="s">
        <v>88</v>
      </c>
      <c r="AW3176" s="12" t="s">
        <v>31</v>
      </c>
      <c r="AX3176" s="12" t="s">
        <v>76</v>
      </c>
      <c r="AY3176" s="159" t="s">
        <v>317</v>
      </c>
    </row>
    <row r="3177" spans="2:65" s="13" customFormat="1" ht="10">
      <c r="B3177" s="165"/>
      <c r="D3177" s="158" t="s">
        <v>328</v>
      </c>
      <c r="E3177" s="166" t="s">
        <v>1</v>
      </c>
      <c r="F3177" s="167" t="s">
        <v>3352</v>
      </c>
      <c r="H3177" s="168">
        <v>36</v>
      </c>
      <c r="I3177" s="169"/>
      <c r="L3177" s="165"/>
      <c r="M3177" s="170"/>
      <c r="T3177" s="171"/>
      <c r="AT3177" s="166" t="s">
        <v>328</v>
      </c>
      <c r="AU3177" s="166" t="s">
        <v>88</v>
      </c>
      <c r="AV3177" s="13" t="s">
        <v>92</v>
      </c>
      <c r="AW3177" s="13" t="s">
        <v>31</v>
      </c>
      <c r="AX3177" s="13" t="s">
        <v>76</v>
      </c>
      <c r="AY3177" s="166" t="s">
        <v>317</v>
      </c>
    </row>
    <row r="3178" spans="2:65" s="14" customFormat="1" ht="10">
      <c r="B3178" s="172"/>
      <c r="D3178" s="158" t="s">
        <v>328</v>
      </c>
      <c r="E3178" s="173" t="s">
        <v>1</v>
      </c>
      <c r="F3178" s="174" t="s">
        <v>332</v>
      </c>
      <c r="H3178" s="175">
        <v>36</v>
      </c>
      <c r="I3178" s="176"/>
      <c r="L3178" s="172"/>
      <c r="M3178" s="177"/>
      <c r="T3178" s="178"/>
      <c r="AT3178" s="173" t="s">
        <v>328</v>
      </c>
      <c r="AU3178" s="173" t="s">
        <v>88</v>
      </c>
      <c r="AV3178" s="14" t="s">
        <v>323</v>
      </c>
      <c r="AW3178" s="14" t="s">
        <v>31</v>
      </c>
      <c r="AX3178" s="14" t="s">
        <v>83</v>
      </c>
      <c r="AY3178" s="173" t="s">
        <v>317</v>
      </c>
    </row>
    <row r="3179" spans="2:65" s="1" customFormat="1" ht="16.5" customHeight="1">
      <c r="B3179" s="142"/>
      <c r="C3179" s="179" t="s">
        <v>4637</v>
      </c>
      <c r="D3179" s="202" t="s">
        <v>454</v>
      </c>
      <c r="E3179" s="180" t="s">
        <v>3586</v>
      </c>
      <c r="F3179" s="181" t="s">
        <v>3587</v>
      </c>
      <c r="G3179" s="182" t="s">
        <v>467</v>
      </c>
      <c r="H3179" s="183">
        <v>36</v>
      </c>
      <c r="I3179" s="184"/>
      <c r="J3179" s="185">
        <f t="shared" ref="J3179:J3210" si="60">ROUND(I3179*H3179,2)</f>
        <v>0</v>
      </c>
      <c r="K3179" s="186"/>
      <c r="L3179" s="187"/>
      <c r="M3179" s="188" t="s">
        <v>1</v>
      </c>
      <c r="N3179" s="189" t="s">
        <v>42</v>
      </c>
      <c r="P3179" s="153">
        <f t="shared" ref="P3179:P3210" si="61">O3179*H3179</f>
        <v>0</v>
      </c>
      <c r="Q3179" s="153">
        <v>1E-3</v>
      </c>
      <c r="R3179" s="153">
        <f t="shared" ref="R3179:R3210" si="62">Q3179*H3179</f>
        <v>3.6000000000000004E-2</v>
      </c>
      <c r="S3179" s="153">
        <v>0</v>
      </c>
      <c r="T3179" s="154">
        <f t="shared" ref="T3179:T3210" si="63">S3179*H3179</f>
        <v>0</v>
      </c>
      <c r="AR3179" s="155" t="s">
        <v>481</v>
      </c>
      <c r="AT3179" s="155" t="s">
        <v>454</v>
      </c>
      <c r="AU3179" s="155" t="s">
        <v>88</v>
      </c>
      <c r="AY3179" s="16" t="s">
        <v>317</v>
      </c>
      <c r="BE3179" s="156">
        <f t="shared" ref="BE3179:BE3210" si="64">IF(N3179="základná",J3179,0)</f>
        <v>0</v>
      </c>
      <c r="BF3179" s="156">
        <f t="shared" ref="BF3179:BF3210" si="65">IF(N3179="znížená",J3179,0)</f>
        <v>0</v>
      </c>
      <c r="BG3179" s="156">
        <f t="shared" ref="BG3179:BG3210" si="66">IF(N3179="zákl. prenesená",J3179,0)</f>
        <v>0</v>
      </c>
      <c r="BH3179" s="156">
        <f t="shared" ref="BH3179:BH3210" si="67">IF(N3179="zníž. prenesená",J3179,0)</f>
        <v>0</v>
      </c>
      <c r="BI3179" s="156">
        <f t="shared" ref="BI3179:BI3210" si="68">IF(N3179="nulová",J3179,0)</f>
        <v>0</v>
      </c>
      <c r="BJ3179" s="16" t="s">
        <v>88</v>
      </c>
      <c r="BK3179" s="156">
        <f t="shared" ref="BK3179:BK3210" si="69">ROUND(I3179*H3179,2)</f>
        <v>0</v>
      </c>
      <c r="BL3179" s="16" t="s">
        <v>396</v>
      </c>
      <c r="BM3179" s="155" t="s">
        <v>4638</v>
      </c>
    </row>
    <row r="3180" spans="2:65" s="1" customFormat="1" ht="24.15" customHeight="1">
      <c r="B3180" s="142"/>
      <c r="C3180" s="179" t="s">
        <v>4639</v>
      </c>
      <c r="D3180" s="203" t="s">
        <v>454</v>
      </c>
      <c r="E3180" s="180" t="s">
        <v>4640</v>
      </c>
      <c r="F3180" s="181" t="s">
        <v>4641</v>
      </c>
      <c r="G3180" s="182" t="s">
        <v>467</v>
      </c>
      <c r="H3180" s="183">
        <v>1</v>
      </c>
      <c r="I3180" s="184"/>
      <c r="J3180" s="185">
        <f t="shared" si="60"/>
        <v>0</v>
      </c>
      <c r="K3180" s="186"/>
      <c r="L3180" s="187"/>
      <c r="M3180" s="188" t="s">
        <v>1</v>
      </c>
      <c r="N3180" s="189" t="s">
        <v>42</v>
      </c>
      <c r="P3180" s="153">
        <f t="shared" si="61"/>
        <v>0</v>
      </c>
      <c r="Q3180" s="153">
        <v>2.5000000000000001E-2</v>
      </c>
      <c r="R3180" s="153">
        <f t="shared" si="62"/>
        <v>2.5000000000000001E-2</v>
      </c>
      <c r="S3180" s="153">
        <v>0</v>
      </c>
      <c r="T3180" s="154">
        <f t="shared" si="63"/>
        <v>0</v>
      </c>
      <c r="AR3180" s="155" t="s">
        <v>481</v>
      </c>
      <c r="AT3180" s="155" t="s">
        <v>454</v>
      </c>
      <c r="AU3180" s="155" t="s">
        <v>88</v>
      </c>
      <c r="AY3180" s="16" t="s">
        <v>317</v>
      </c>
      <c r="BE3180" s="156">
        <f t="shared" si="64"/>
        <v>0</v>
      </c>
      <c r="BF3180" s="156">
        <f t="shared" si="65"/>
        <v>0</v>
      </c>
      <c r="BG3180" s="156">
        <f t="shared" si="66"/>
        <v>0</v>
      </c>
      <c r="BH3180" s="156">
        <f t="shared" si="67"/>
        <v>0</v>
      </c>
      <c r="BI3180" s="156">
        <f t="shared" si="68"/>
        <v>0</v>
      </c>
      <c r="BJ3180" s="16" t="s">
        <v>88</v>
      </c>
      <c r="BK3180" s="156">
        <f t="shared" si="69"/>
        <v>0</v>
      </c>
      <c r="BL3180" s="16" t="s">
        <v>396</v>
      </c>
      <c r="BM3180" s="155" t="s">
        <v>4642</v>
      </c>
    </row>
    <row r="3181" spans="2:65" s="1" customFormat="1" ht="24.15" customHeight="1">
      <c r="B3181" s="142"/>
      <c r="C3181" s="179" t="s">
        <v>4643</v>
      </c>
      <c r="D3181" s="201" t="s">
        <v>454</v>
      </c>
      <c r="E3181" s="180" t="s">
        <v>4644</v>
      </c>
      <c r="F3181" s="181" t="s">
        <v>4645</v>
      </c>
      <c r="G3181" s="182" t="s">
        <v>467</v>
      </c>
      <c r="H3181" s="183">
        <v>1</v>
      </c>
      <c r="I3181" s="184"/>
      <c r="J3181" s="185">
        <f t="shared" si="60"/>
        <v>0</v>
      </c>
      <c r="K3181" s="186"/>
      <c r="L3181" s="187"/>
      <c r="M3181" s="188" t="s">
        <v>1</v>
      </c>
      <c r="N3181" s="189" t="s">
        <v>42</v>
      </c>
      <c r="P3181" s="153">
        <f t="shared" si="61"/>
        <v>0</v>
      </c>
      <c r="Q3181" s="153">
        <v>2.5000000000000001E-2</v>
      </c>
      <c r="R3181" s="153">
        <f t="shared" si="62"/>
        <v>2.5000000000000001E-2</v>
      </c>
      <c r="S3181" s="153">
        <v>0</v>
      </c>
      <c r="T3181" s="154">
        <f t="shared" si="63"/>
        <v>0</v>
      </c>
      <c r="AR3181" s="155" t="s">
        <v>481</v>
      </c>
      <c r="AT3181" s="155" t="s">
        <v>454</v>
      </c>
      <c r="AU3181" s="155" t="s">
        <v>88</v>
      </c>
      <c r="AY3181" s="16" t="s">
        <v>317</v>
      </c>
      <c r="BE3181" s="156">
        <f t="shared" si="64"/>
        <v>0</v>
      </c>
      <c r="BF3181" s="156">
        <f t="shared" si="65"/>
        <v>0</v>
      </c>
      <c r="BG3181" s="156">
        <f t="shared" si="66"/>
        <v>0</v>
      </c>
      <c r="BH3181" s="156">
        <f t="shared" si="67"/>
        <v>0</v>
      </c>
      <c r="BI3181" s="156">
        <f t="shared" si="68"/>
        <v>0</v>
      </c>
      <c r="BJ3181" s="16" t="s">
        <v>88</v>
      </c>
      <c r="BK3181" s="156">
        <f t="shared" si="69"/>
        <v>0</v>
      </c>
      <c r="BL3181" s="16" t="s">
        <v>396</v>
      </c>
      <c r="BM3181" s="155" t="s">
        <v>4646</v>
      </c>
    </row>
    <row r="3182" spans="2:65" s="1" customFormat="1" ht="24.15" customHeight="1">
      <c r="B3182" s="142"/>
      <c r="C3182" s="179" t="s">
        <v>4647</v>
      </c>
      <c r="D3182" s="201" t="s">
        <v>454</v>
      </c>
      <c r="E3182" s="180" t="s">
        <v>4648</v>
      </c>
      <c r="F3182" s="181" t="s">
        <v>4649</v>
      </c>
      <c r="G3182" s="182" t="s">
        <v>467</v>
      </c>
      <c r="H3182" s="183">
        <v>1</v>
      </c>
      <c r="I3182" s="184"/>
      <c r="J3182" s="185">
        <f t="shared" si="60"/>
        <v>0</v>
      </c>
      <c r="K3182" s="186"/>
      <c r="L3182" s="187"/>
      <c r="M3182" s="188" t="s">
        <v>1</v>
      </c>
      <c r="N3182" s="189" t="s">
        <v>42</v>
      </c>
      <c r="P3182" s="153">
        <f t="shared" si="61"/>
        <v>0</v>
      </c>
      <c r="Q3182" s="153">
        <v>2.5000000000000001E-2</v>
      </c>
      <c r="R3182" s="153">
        <f t="shared" si="62"/>
        <v>2.5000000000000001E-2</v>
      </c>
      <c r="S3182" s="153">
        <v>0</v>
      </c>
      <c r="T3182" s="154">
        <f t="shared" si="63"/>
        <v>0</v>
      </c>
      <c r="AR3182" s="155" t="s">
        <v>481</v>
      </c>
      <c r="AT3182" s="155" t="s">
        <v>454</v>
      </c>
      <c r="AU3182" s="155" t="s">
        <v>88</v>
      </c>
      <c r="AY3182" s="16" t="s">
        <v>317</v>
      </c>
      <c r="BE3182" s="156">
        <f t="shared" si="64"/>
        <v>0</v>
      </c>
      <c r="BF3182" s="156">
        <f t="shared" si="65"/>
        <v>0</v>
      </c>
      <c r="BG3182" s="156">
        <f t="shared" si="66"/>
        <v>0</v>
      </c>
      <c r="BH3182" s="156">
        <f t="shared" si="67"/>
        <v>0</v>
      </c>
      <c r="BI3182" s="156">
        <f t="shared" si="68"/>
        <v>0</v>
      </c>
      <c r="BJ3182" s="16" t="s">
        <v>88</v>
      </c>
      <c r="BK3182" s="156">
        <f t="shared" si="69"/>
        <v>0</v>
      </c>
      <c r="BL3182" s="16" t="s">
        <v>396</v>
      </c>
      <c r="BM3182" s="155" t="s">
        <v>4650</v>
      </c>
    </row>
    <row r="3183" spans="2:65" s="1" customFormat="1" ht="24.15" customHeight="1">
      <c r="B3183" s="142"/>
      <c r="C3183" s="179" t="s">
        <v>4651</v>
      </c>
      <c r="D3183" s="201" t="s">
        <v>454</v>
      </c>
      <c r="E3183" s="180" t="s">
        <v>4652</v>
      </c>
      <c r="F3183" s="181" t="s">
        <v>4653</v>
      </c>
      <c r="G3183" s="182" t="s">
        <v>467</v>
      </c>
      <c r="H3183" s="183">
        <v>1</v>
      </c>
      <c r="I3183" s="184"/>
      <c r="J3183" s="185">
        <f t="shared" si="60"/>
        <v>0</v>
      </c>
      <c r="K3183" s="186"/>
      <c r="L3183" s="187"/>
      <c r="M3183" s="188" t="s">
        <v>1</v>
      </c>
      <c r="N3183" s="189" t="s">
        <v>42</v>
      </c>
      <c r="P3183" s="153">
        <f t="shared" si="61"/>
        <v>0</v>
      </c>
      <c r="Q3183" s="153">
        <v>2.5000000000000001E-2</v>
      </c>
      <c r="R3183" s="153">
        <f t="shared" si="62"/>
        <v>2.5000000000000001E-2</v>
      </c>
      <c r="S3183" s="153">
        <v>0</v>
      </c>
      <c r="T3183" s="154">
        <f t="shared" si="63"/>
        <v>0</v>
      </c>
      <c r="AR3183" s="155" t="s">
        <v>481</v>
      </c>
      <c r="AT3183" s="155" t="s">
        <v>454</v>
      </c>
      <c r="AU3183" s="155" t="s">
        <v>88</v>
      </c>
      <c r="AY3183" s="16" t="s">
        <v>317</v>
      </c>
      <c r="BE3183" s="156">
        <f t="shared" si="64"/>
        <v>0</v>
      </c>
      <c r="BF3183" s="156">
        <f t="shared" si="65"/>
        <v>0</v>
      </c>
      <c r="BG3183" s="156">
        <f t="shared" si="66"/>
        <v>0</v>
      </c>
      <c r="BH3183" s="156">
        <f t="shared" si="67"/>
        <v>0</v>
      </c>
      <c r="BI3183" s="156">
        <f t="shared" si="68"/>
        <v>0</v>
      </c>
      <c r="BJ3183" s="16" t="s">
        <v>88</v>
      </c>
      <c r="BK3183" s="156">
        <f t="shared" si="69"/>
        <v>0</v>
      </c>
      <c r="BL3183" s="16" t="s">
        <v>396</v>
      </c>
      <c r="BM3183" s="155" t="s">
        <v>4654</v>
      </c>
    </row>
    <row r="3184" spans="2:65" s="1" customFormat="1" ht="24.15" customHeight="1">
      <c r="B3184" s="142"/>
      <c r="C3184" s="179" t="s">
        <v>4655</v>
      </c>
      <c r="D3184" s="201" t="s">
        <v>454</v>
      </c>
      <c r="E3184" s="180" t="s">
        <v>4656</v>
      </c>
      <c r="F3184" s="181" t="s">
        <v>4657</v>
      </c>
      <c r="G3184" s="182" t="s">
        <v>467</v>
      </c>
      <c r="H3184" s="183">
        <v>1</v>
      </c>
      <c r="I3184" s="184"/>
      <c r="J3184" s="185">
        <f t="shared" si="60"/>
        <v>0</v>
      </c>
      <c r="K3184" s="186"/>
      <c r="L3184" s="187"/>
      <c r="M3184" s="188" t="s">
        <v>1</v>
      </c>
      <c r="N3184" s="189" t="s">
        <v>42</v>
      </c>
      <c r="P3184" s="153">
        <f t="shared" si="61"/>
        <v>0</v>
      </c>
      <c r="Q3184" s="153">
        <v>2.5000000000000001E-2</v>
      </c>
      <c r="R3184" s="153">
        <f t="shared" si="62"/>
        <v>2.5000000000000001E-2</v>
      </c>
      <c r="S3184" s="153">
        <v>0</v>
      </c>
      <c r="T3184" s="154">
        <f t="shared" si="63"/>
        <v>0</v>
      </c>
      <c r="AR3184" s="155" t="s">
        <v>481</v>
      </c>
      <c r="AT3184" s="155" t="s">
        <v>454</v>
      </c>
      <c r="AU3184" s="155" t="s">
        <v>88</v>
      </c>
      <c r="AY3184" s="16" t="s">
        <v>317</v>
      </c>
      <c r="BE3184" s="156">
        <f t="shared" si="64"/>
        <v>0</v>
      </c>
      <c r="BF3184" s="156">
        <f t="shared" si="65"/>
        <v>0</v>
      </c>
      <c r="BG3184" s="156">
        <f t="shared" si="66"/>
        <v>0</v>
      </c>
      <c r="BH3184" s="156">
        <f t="shared" si="67"/>
        <v>0</v>
      </c>
      <c r="BI3184" s="156">
        <f t="shared" si="68"/>
        <v>0</v>
      </c>
      <c r="BJ3184" s="16" t="s">
        <v>88</v>
      </c>
      <c r="BK3184" s="156">
        <f t="shared" si="69"/>
        <v>0</v>
      </c>
      <c r="BL3184" s="16" t="s">
        <v>396</v>
      </c>
      <c r="BM3184" s="155" t="s">
        <v>4658</v>
      </c>
    </row>
    <row r="3185" spans="2:65" s="1" customFormat="1" ht="24.15" customHeight="1">
      <c r="B3185" s="142"/>
      <c r="C3185" s="179" t="s">
        <v>4659</v>
      </c>
      <c r="D3185" s="201" t="s">
        <v>454</v>
      </c>
      <c r="E3185" s="180" t="s">
        <v>4660</v>
      </c>
      <c r="F3185" s="181" t="s">
        <v>4661</v>
      </c>
      <c r="G3185" s="182" t="s">
        <v>467</v>
      </c>
      <c r="H3185" s="183">
        <v>1</v>
      </c>
      <c r="I3185" s="184"/>
      <c r="J3185" s="185">
        <f t="shared" si="60"/>
        <v>0</v>
      </c>
      <c r="K3185" s="186"/>
      <c r="L3185" s="187"/>
      <c r="M3185" s="188" t="s">
        <v>1</v>
      </c>
      <c r="N3185" s="189" t="s">
        <v>42</v>
      </c>
      <c r="P3185" s="153">
        <f t="shared" si="61"/>
        <v>0</v>
      </c>
      <c r="Q3185" s="153">
        <v>2.5000000000000001E-2</v>
      </c>
      <c r="R3185" s="153">
        <f t="shared" si="62"/>
        <v>2.5000000000000001E-2</v>
      </c>
      <c r="S3185" s="153">
        <v>0</v>
      </c>
      <c r="T3185" s="154">
        <f t="shared" si="63"/>
        <v>0</v>
      </c>
      <c r="AR3185" s="155" t="s">
        <v>481</v>
      </c>
      <c r="AT3185" s="155" t="s">
        <v>454</v>
      </c>
      <c r="AU3185" s="155" t="s">
        <v>88</v>
      </c>
      <c r="AY3185" s="16" t="s">
        <v>317</v>
      </c>
      <c r="BE3185" s="156">
        <f t="shared" si="64"/>
        <v>0</v>
      </c>
      <c r="BF3185" s="156">
        <f t="shared" si="65"/>
        <v>0</v>
      </c>
      <c r="BG3185" s="156">
        <f t="shared" si="66"/>
        <v>0</v>
      </c>
      <c r="BH3185" s="156">
        <f t="shared" si="67"/>
        <v>0</v>
      </c>
      <c r="BI3185" s="156">
        <f t="shared" si="68"/>
        <v>0</v>
      </c>
      <c r="BJ3185" s="16" t="s">
        <v>88</v>
      </c>
      <c r="BK3185" s="156">
        <f t="shared" si="69"/>
        <v>0</v>
      </c>
      <c r="BL3185" s="16" t="s">
        <v>396</v>
      </c>
      <c r="BM3185" s="155" t="s">
        <v>4662</v>
      </c>
    </row>
    <row r="3186" spans="2:65" s="1" customFormat="1" ht="24.15" customHeight="1">
      <c r="B3186" s="142"/>
      <c r="C3186" s="179" t="s">
        <v>4663</v>
      </c>
      <c r="D3186" s="201" t="s">
        <v>454</v>
      </c>
      <c r="E3186" s="180" t="s">
        <v>4664</v>
      </c>
      <c r="F3186" s="181" t="s">
        <v>4665</v>
      </c>
      <c r="G3186" s="182" t="s">
        <v>467</v>
      </c>
      <c r="H3186" s="183">
        <v>1</v>
      </c>
      <c r="I3186" s="184"/>
      <c r="J3186" s="185">
        <f t="shared" si="60"/>
        <v>0</v>
      </c>
      <c r="K3186" s="186"/>
      <c r="L3186" s="187"/>
      <c r="M3186" s="188" t="s">
        <v>1</v>
      </c>
      <c r="N3186" s="189" t="s">
        <v>42</v>
      </c>
      <c r="P3186" s="153">
        <f t="shared" si="61"/>
        <v>0</v>
      </c>
      <c r="Q3186" s="153">
        <v>2.5000000000000001E-2</v>
      </c>
      <c r="R3186" s="153">
        <f t="shared" si="62"/>
        <v>2.5000000000000001E-2</v>
      </c>
      <c r="S3186" s="153">
        <v>0</v>
      </c>
      <c r="T3186" s="154">
        <f t="shared" si="63"/>
        <v>0</v>
      </c>
      <c r="AR3186" s="155" t="s">
        <v>481</v>
      </c>
      <c r="AT3186" s="155" t="s">
        <v>454</v>
      </c>
      <c r="AU3186" s="155" t="s">
        <v>88</v>
      </c>
      <c r="AY3186" s="16" t="s">
        <v>317</v>
      </c>
      <c r="BE3186" s="156">
        <f t="shared" si="64"/>
        <v>0</v>
      </c>
      <c r="BF3186" s="156">
        <f t="shared" si="65"/>
        <v>0</v>
      </c>
      <c r="BG3186" s="156">
        <f t="shared" si="66"/>
        <v>0</v>
      </c>
      <c r="BH3186" s="156">
        <f t="shared" si="67"/>
        <v>0</v>
      </c>
      <c r="BI3186" s="156">
        <f t="shared" si="68"/>
        <v>0</v>
      </c>
      <c r="BJ3186" s="16" t="s">
        <v>88</v>
      </c>
      <c r="BK3186" s="156">
        <f t="shared" si="69"/>
        <v>0</v>
      </c>
      <c r="BL3186" s="16" t="s">
        <v>396</v>
      </c>
      <c r="BM3186" s="155" t="s">
        <v>4666</v>
      </c>
    </row>
    <row r="3187" spans="2:65" s="1" customFormat="1" ht="24.15" customHeight="1">
      <c r="B3187" s="142"/>
      <c r="C3187" s="179" t="s">
        <v>4667</v>
      </c>
      <c r="D3187" s="201" t="s">
        <v>454</v>
      </c>
      <c r="E3187" s="180" t="s">
        <v>4668</v>
      </c>
      <c r="F3187" s="181" t="s">
        <v>4669</v>
      </c>
      <c r="G3187" s="182" t="s">
        <v>467</v>
      </c>
      <c r="H3187" s="183">
        <v>1</v>
      </c>
      <c r="I3187" s="184"/>
      <c r="J3187" s="185">
        <f t="shared" si="60"/>
        <v>0</v>
      </c>
      <c r="K3187" s="186"/>
      <c r="L3187" s="187"/>
      <c r="M3187" s="188" t="s">
        <v>1</v>
      </c>
      <c r="N3187" s="189" t="s">
        <v>42</v>
      </c>
      <c r="P3187" s="153">
        <f t="shared" si="61"/>
        <v>0</v>
      </c>
      <c r="Q3187" s="153">
        <v>2.5000000000000001E-2</v>
      </c>
      <c r="R3187" s="153">
        <f t="shared" si="62"/>
        <v>2.5000000000000001E-2</v>
      </c>
      <c r="S3187" s="153">
        <v>0</v>
      </c>
      <c r="T3187" s="154">
        <f t="shared" si="63"/>
        <v>0</v>
      </c>
      <c r="AR3187" s="155" t="s">
        <v>481</v>
      </c>
      <c r="AT3187" s="155" t="s">
        <v>454</v>
      </c>
      <c r="AU3187" s="155" t="s">
        <v>88</v>
      </c>
      <c r="AY3187" s="16" t="s">
        <v>317</v>
      </c>
      <c r="BE3187" s="156">
        <f t="shared" si="64"/>
        <v>0</v>
      </c>
      <c r="BF3187" s="156">
        <f t="shared" si="65"/>
        <v>0</v>
      </c>
      <c r="BG3187" s="156">
        <f t="shared" si="66"/>
        <v>0</v>
      </c>
      <c r="BH3187" s="156">
        <f t="shared" si="67"/>
        <v>0</v>
      </c>
      <c r="BI3187" s="156">
        <f t="shared" si="68"/>
        <v>0</v>
      </c>
      <c r="BJ3187" s="16" t="s">
        <v>88</v>
      </c>
      <c r="BK3187" s="156">
        <f t="shared" si="69"/>
        <v>0</v>
      </c>
      <c r="BL3187" s="16" t="s">
        <v>396</v>
      </c>
      <c r="BM3187" s="155" t="s">
        <v>4670</v>
      </c>
    </row>
    <row r="3188" spans="2:65" s="1" customFormat="1" ht="24.15" customHeight="1">
      <c r="B3188" s="142"/>
      <c r="C3188" s="179" t="s">
        <v>4671</v>
      </c>
      <c r="D3188" s="201" t="s">
        <v>454</v>
      </c>
      <c r="E3188" s="180" t="s">
        <v>4672</v>
      </c>
      <c r="F3188" s="181" t="s">
        <v>4673</v>
      </c>
      <c r="G3188" s="182" t="s">
        <v>467</v>
      </c>
      <c r="H3188" s="183">
        <v>1</v>
      </c>
      <c r="I3188" s="184"/>
      <c r="J3188" s="185">
        <f t="shared" si="60"/>
        <v>0</v>
      </c>
      <c r="K3188" s="186"/>
      <c r="L3188" s="187"/>
      <c r="M3188" s="188" t="s">
        <v>1</v>
      </c>
      <c r="N3188" s="189" t="s">
        <v>42</v>
      </c>
      <c r="P3188" s="153">
        <f t="shared" si="61"/>
        <v>0</v>
      </c>
      <c r="Q3188" s="153">
        <v>2.5000000000000001E-2</v>
      </c>
      <c r="R3188" s="153">
        <f t="shared" si="62"/>
        <v>2.5000000000000001E-2</v>
      </c>
      <c r="S3188" s="153">
        <v>0</v>
      </c>
      <c r="T3188" s="154">
        <f t="shared" si="63"/>
        <v>0</v>
      </c>
      <c r="AR3188" s="155" t="s">
        <v>481</v>
      </c>
      <c r="AT3188" s="155" t="s">
        <v>454</v>
      </c>
      <c r="AU3188" s="155" t="s">
        <v>88</v>
      </c>
      <c r="AY3188" s="16" t="s">
        <v>317</v>
      </c>
      <c r="BE3188" s="156">
        <f t="shared" si="64"/>
        <v>0</v>
      </c>
      <c r="BF3188" s="156">
        <f t="shared" si="65"/>
        <v>0</v>
      </c>
      <c r="BG3188" s="156">
        <f t="shared" si="66"/>
        <v>0</v>
      </c>
      <c r="BH3188" s="156">
        <f t="shared" si="67"/>
        <v>0</v>
      </c>
      <c r="BI3188" s="156">
        <f t="shared" si="68"/>
        <v>0</v>
      </c>
      <c r="BJ3188" s="16" t="s">
        <v>88</v>
      </c>
      <c r="BK3188" s="156">
        <f t="shared" si="69"/>
        <v>0</v>
      </c>
      <c r="BL3188" s="16" t="s">
        <v>396</v>
      </c>
      <c r="BM3188" s="155" t="s">
        <v>4674</v>
      </c>
    </row>
    <row r="3189" spans="2:65" s="1" customFormat="1" ht="24.15" customHeight="1">
      <c r="B3189" s="142"/>
      <c r="C3189" s="179" t="s">
        <v>4675</v>
      </c>
      <c r="D3189" s="201" t="s">
        <v>454</v>
      </c>
      <c r="E3189" s="180" t="s">
        <v>4676</v>
      </c>
      <c r="F3189" s="181" t="s">
        <v>4677</v>
      </c>
      <c r="G3189" s="182" t="s">
        <v>467</v>
      </c>
      <c r="H3189" s="183">
        <v>1</v>
      </c>
      <c r="I3189" s="184"/>
      <c r="J3189" s="185">
        <f t="shared" si="60"/>
        <v>0</v>
      </c>
      <c r="K3189" s="186"/>
      <c r="L3189" s="187"/>
      <c r="M3189" s="188" t="s">
        <v>1</v>
      </c>
      <c r="N3189" s="189" t="s">
        <v>42</v>
      </c>
      <c r="P3189" s="153">
        <f t="shared" si="61"/>
        <v>0</v>
      </c>
      <c r="Q3189" s="153">
        <v>2.5000000000000001E-2</v>
      </c>
      <c r="R3189" s="153">
        <f t="shared" si="62"/>
        <v>2.5000000000000001E-2</v>
      </c>
      <c r="S3189" s="153">
        <v>0</v>
      </c>
      <c r="T3189" s="154">
        <f t="shared" si="63"/>
        <v>0</v>
      </c>
      <c r="AR3189" s="155" t="s">
        <v>481</v>
      </c>
      <c r="AT3189" s="155" t="s">
        <v>454</v>
      </c>
      <c r="AU3189" s="155" t="s">
        <v>88</v>
      </c>
      <c r="AY3189" s="16" t="s">
        <v>317</v>
      </c>
      <c r="BE3189" s="156">
        <f t="shared" si="64"/>
        <v>0</v>
      </c>
      <c r="BF3189" s="156">
        <f t="shared" si="65"/>
        <v>0</v>
      </c>
      <c r="BG3189" s="156">
        <f t="shared" si="66"/>
        <v>0</v>
      </c>
      <c r="BH3189" s="156">
        <f t="shared" si="67"/>
        <v>0</v>
      </c>
      <c r="BI3189" s="156">
        <f t="shared" si="68"/>
        <v>0</v>
      </c>
      <c r="BJ3189" s="16" t="s">
        <v>88</v>
      </c>
      <c r="BK3189" s="156">
        <f t="shared" si="69"/>
        <v>0</v>
      </c>
      <c r="BL3189" s="16" t="s">
        <v>396</v>
      </c>
      <c r="BM3189" s="155" t="s">
        <v>4678</v>
      </c>
    </row>
    <row r="3190" spans="2:65" s="1" customFormat="1" ht="24.15" customHeight="1">
      <c r="B3190" s="142"/>
      <c r="C3190" s="179" t="s">
        <v>4679</v>
      </c>
      <c r="D3190" s="201" t="s">
        <v>454</v>
      </c>
      <c r="E3190" s="180" t="s">
        <v>4680</v>
      </c>
      <c r="F3190" s="181" t="s">
        <v>4681</v>
      </c>
      <c r="G3190" s="182" t="s">
        <v>467</v>
      </c>
      <c r="H3190" s="183">
        <v>1</v>
      </c>
      <c r="I3190" s="184"/>
      <c r="J3190" s="185">
        <f t="shared" si="60"/>
        <v>0</v>
      </c>
      <c r="K3190" s="186"/>
      <c r="L3190" s="187"/>
      <c r="M3190" s="188" t="s">
        <v>1</v>
      </c>
      <c r="N3190" s="189" t="s">
        <v>42</v>
      </c>
      <c r="P3190" s="153">
        <f t="shared" si="61"/>
        <v>0</v>
      </c>
      <c r="Q3190" s="153">
        <v>2.5000000000000001E-2</v>
      </c>
      <c r="R3190" s="153">
        <f t="shared" si="62"/>
        <v>2.5000000000000001E-2</v>
      </c>
      <c r="S3190" s="153">
        <v>0</v>
      </c>
      <c r="T3190" s="154">
        <f t="shared" si="63"/>
        <v>0</v>
      </c>
      <c r="AR3190" s="155" t="s">
        <v>481</v>
      </c>
      <c r="AT3190" s="155" t="s">
        <v>454</v>
      </c>
      <c r="AU3190" s="155" t="s">
        <v>88</v>
      </c>
      <c r="AY3190" s="16" t="s">
        <v>317</v>
      </c>
      <c r="BE3190" s="156">
        <f t="shared" si="64"/>
        <v>0</v>
      </c>
      <c r="BF3190" s="156">
        <f t="shared" si="65"/>
        <v>0</v>
      </c>
      <c r="BG3190" s="156">
        <f t="shared" si="66"/>
        <v>0</v>
      </c>
      <c r="BH3190" s="156">
        <f t="shared" si="67"/>
        <v>0</v>
      </c>
      <c r="BI3190" s="156">
        <f t="shared" si="68"/>
        <v>0</v>
      </c>
      <c r="BJ3190" s="16" t="s">
        <v>88</v>
      </c>
      <c r="BK3190" s="156">
        <f t="shared" si="69"/>
        <v>0</v>
      </c>
      <c r="BL3190" s="16" t="s">
        <v>396</v>
      </c>
      <c r="BM3190" s="155" t="s">
        <v>4682</v>
      </c>
    </row>
    <row r="3191" spans="2:65" s="1" customFormat="1" ht="24.15" customHeight="1">
      <c r="B3191" s="142"/>
      <c r="C3191" s="179" t="s">
        <v>4683</v>
      </c>
      <c r="D3191" s="201" t="s">
        <v>454</v>
      </c>
      <c r="E3191" s="180" t="s">
        <v>4684</v>
      </c>
      <c r="F3191" s="181" t="s">
        <v>4685</v>
      </c>
      <c r="G3191" s="182" t="s">
        <v>467</v>
      </c>
      <c r="H3191" s="183">
        <v>1</v>
      </c>
      <c r="I3191" s="184"/>
      <c r="J3191" s="185">
        <f t="shared" si="60"/>
        <v>0</v>
      </c>
      <c r="K3191" s="186"/>
      <c r="L3191" s="187"/>
      <c r="M3191" s="188" t="s">
        <v>1</v>
      </c>
      <c r="N3191" s="189" t="s">
        <v>42</v>
      </c>
      <c r="P3191" s="153">
        <f t="shared" si="61"/>
        <v>0</v>
      </c>
      <c r="Q3191" s="153">
        <v>2.5000000000000001E-2</v>
      </c>
      <c r="R3191" s="153">
        <f t="shared" si="62"/>
        <v>2.5000000000000001E-2</v>
      </c>
      <c r="S3191" s="153">
        <v>0</v>
      </c>
      <c r="T3191" s="154">
        <f t="shared" si="63"/>
        <v>0</v>
      </c>
      <c r="AR3191" s="155" t="s">
        <v>481</v>
      </c>
      <c r="AT3191" s="155" t="s">
        <v>454</v>
      </c>
      <c r="AU3191" s="155" t="s">
        <v>88</v>
      </c>
      <c r="AY3191" s="16" t="s">
        <v>317</v>
      </c>
      <c r="BE3191" s="156">
        <f t="shared" si="64"/>
        <v>0</v>
      </c>
      <c r="BF3191" s="156">
        <f t="shared" si="65"/>
        <v>0</v>
      </c>
      <c r="BG3191" s="156">
        <f t="shared" si="66"/>
        <v>0</v>
      </c>
      <c r="BH3191" s="156">
        <f t="shared" si="67"/>
        <v>0</v>
      </c>
      <c r="BI3191" s="156">
        <f t="shared" si="68"/>
        <v>0</v>
      </c>
      <c r="BJ3191" s="16" t="s">
        <v>88</v>
      </c>
      <c r="BK3191" s="156">
        <f t="shared" si="69"/>
        <v>0</v>
      </c>
      <c r="BL3191" s="16" t="s">
        <v>396</v>
      </c>
      <c r="BM3191" s="155" t="s">
        <v>4686</v>
      </c>
    </row>
    <row r="3192" spans="2:65" s="1" customFormat="1" ht="24.15" customHeight="1">
      <c r="B3192" s="142"/>
      <c r="C3192" s="179" t="s">
        <v>4687</v>
      </c>
      <c r="D3192" s="201" t="s">
        <v>454</v>
      </c>
      <c r="E3192" s="180" t="s">
        <v>4688</v>
      </c>
      <c r="F3192" s="181" t="s">
        <v>4689</v>
      </c>
      <c r="G3192" s="182" t="s">
        <v>467</v>
      </c>
      <c r="H3192" s="183">
        <v>1</v>
      </c>
      <c r="I3192" s="184"/>
      <c r="J3192" s="185">
        <f t="shared" si="60"/>
        <v>0</v>
      </c>
      <c r="K3192" s="186"/>
      <c r="L3192" s="187"/>
      <c r="M3192" s="188" t="s">
        <v>1</v>
      </c>
      <c r="N3192" s="189" t="s">
        <v>42</v>
      </c>
      <c r="P3192" s="153">
        <f t="shared" si="61"/>
        <v>0</v>
      </c>
      <c r="Q3192" s="153">
        <v>2.5000000000000001E-2</v>
      </c>
      <c r="R3192" s="153">
        <f t="shared" si="62"/>
        <v>2.5000000000000001E-2</v>
      </c>
      <c r="S3192" s="153">
        <v>0</v>
      </c>
      <c r="T3192" s="154">
        <f t="shared" si="63"/>
        <v>0</v>
      </c>
      <c r="AR3192" s="155" t="s">
        <v>481</v>
      </c>
      <c r="AT3192" s="155" t="s">
        <v>454</v>
      </c>
      <c r="AU3192" s="155" t="s">
        <v>88</v>
      </c>
      <c r="AY3192" s="16" t="s">
        <v>317</v>
      </c>
      <c r="BE3192" s="156">
        <f t="shared" si="64"/>
        <v>0</v>
      </c>
      <c r="BF3192" s="156">
        <f t="shared" si="65"/>
        <v>0</v>
      </c>
      <c r="BG3192" s="156">
        <f t="shared" si="66"/>
        <v>0</v>
      </c>
      <c r="BH3192" s="156">
        <f t="shared" si="67"/>
        <v>0</v>
      </c>
      <c r="BI3192" s="156">
        <f t="shared" si="68"/>
        <v>0</v>
      </c>
      <c r="BJ3192" s="16" t="s">
        <v>88</v>
      </c>
      <c r="BK3192" s="156">
        <f t="shared" si="69"/>
        <v>0</v>
      </c>
      <c r="BL3192" s="16" t="s">
        <v>396</v>
      </c>
      <c r="BM3192" s="155" t="s">
        <v>4690</v>
      </c>
    </row>
    <row r="3193" spans="2:65" s="1" customFormat="1" ht="24.15" customHeight="1">
      <c r="B3193" s="142"/>
      <c r="C3193" s="179" t="s">
        <v>4691</v>
      </c>
      <c r="D3193" s="204" t="s">
        <v>454</v>
      </c>
      <c r="E3193" s="180" t="s">
        <v>4692</v>
      </c>
      <c r="F3193" s="181" t="s">
        <v>4693</v>
      </c>
      <c r="G3193" s="182" t="s">
        <v>467</v>
      </c>
      <c r="H3193" s="183">
        <v>1</v>
      </c>
      <c r="I3193" s="184"/>
      <c r="J3193" s="185">
        <f t="shared" si="60"/>
        <v>0</v>
      </c>
      <c r="K3193" s="186"/>
      <c r="L3193" s="187"/>
      <c r="M3193" s="188" t="s">
        <v>1</v>
      </c>
      <c r="N3193" s="189" t="s">
        <v>42</v>
      </c>
      <c r="P3193" s="153">
        <f t="shared" si="61"/>
        <v>0</v>
      </c>
      <c r="Q3193" s="153">
        <v>2.5000000000000001E-2</v>
      </c>
      <c r="R3193" s="153">
        <f t="shared" si="62"/>
        <v>2.5000000000000001E-2</v>
      </c>
      <c r="S3193" s="153">
        <v>0</v>
      </c>
      <c r="T3193" s="154">
        <f t="shared" si="63"/>
        <v>0</v>
      </c>
      <c r="AR3193" s="155" t="s">
        <v>481</v>
      </c>
      <c r="AT3193" s="155" t="s">
        <v>454</v>
      </c>
      <c r="AU3193" s="155" t="s">
        <v>88</v>
      </c>
      <c r="AY3193" s="16" t="s">
        <v>317</v>
      </c>
      <c r="BE3193" s="156">
        <f t="shared" si="64"/>
        <v>0</v>
      </c>
      <c r="BF3193" s="156">
        <f t="shared" si="65"/>
        <v>0</v>
      </c>
      <c r="BG3193" s="156">
        <f t="shared" si="66"/>
        <v>0</v>
      </c>
      <c r="BH3193" s="156">
        <f t="shared" si="67"/>
        <v>0</v>
      </c>
      <c r="BI3193" s="156">
        <f t="shared" si="68"/>
        <v>0</v>
      </c>
      <c r="BJ3193" s="16" t="s">
        <v>88</v>
      </c>
      <c r="BK3193" s="156">
        <f t="shared" si="69"/>
        <v>0</v>
      </c>
      <c r="BL3193" s="16" t="s">
        <v>396</v>
      </c>
      <c r="BM3193" s="155" t="s">
        <v>4694</v>
      </c>
    </row>
    <row r="3194" spans="2:65" s="1" customFormat="1" ht="24.15" customHeight="1">
      <c r="B3194" s="142"/>
      <c r="C3194" s="179" t="s">
        <v>4695</v>
      </c>
      <c r="D3194" s="203" t="s">
        <v>454</v>
      </c>
      <c r="E3194" s="180" t="s">
        <v>4696</v>
      </c>
      <c r="F3194" s="181" t="s">
        <v>4697</v>
      </c>
      <c r="G3194" s="182" t="s">
        <v>467</v>
      </c>
      <c r="H3194" s="183">
        <v>1</v>
      </c>
      <c r="I3194" s="184"/>
      <c r="J3194" s="185">
        <f t="shared" si="60"/>
        <v>0</v>
      </c>
      <c r="K3194" s="186"/>
      <c r="L3194" s="187"/>
      <c r="M3194" s="188" t="s">
        <v>1</v>
      </c>
      <c r="N3194" s="189" t="s">
        <v>42</v>
      </c>
      <c r="P3194" s="153">
        <f t="shared" si="61"/>
        <v>0</v>
      </c>
      <c r="Q3194" s="153">
        <v>2.5000000000000001E-2</v>
      </c>
      <c r="R3194" s="153">
        <f t="shared" si="62"/>
        <v>2.5000000000000001E-2</v>
      </c>
      <c r="S3194" s="153">
        <v>0</v>
      </c>
      <c r="T3194" s="154">
        <f t="shared" si="63"/>
        <v>0</v>
      </c>
      <c r="AR3194" s="155" t="s">
        <v>481</v>
      </c>
      <c r="AT3194" s="155" t="s">
        <v>454</v>
      </c>
      <c r="AU3194" s="155" t="s">
        <v>88</v>
      </c>
      <c r="AY3194" s="16" t="s">
        <v>317</v>
      </c>
      <c r="BE3194" s="156">
        <f t="shared" si="64"/>
        <v>0</v>
      </c>
      <c r="BF3194" s="156">
        <f t="shared" si="65"/>
        <v>0</v>
      </c>
      <c r="BG3194" s="156">
        <f t="shared" si="66"/>
        <v>0</v>
      </c>
      <c r="BH3194" s="156">
        <f t="shared" si="67"/>
        <v>0</v>
      </c>
      <c r="BI3194" s="156">
        <f t="shared" si="68"/>
        <v>0</v>
      </c>
      <c r="BJ3194" s="16" t="s">
        <v>88</v>
      </c>
      <c r="BK3194" s="156">
        <f t="shared" si="69"/>
        <v>0</v>
      </c>
      <c r="BL3194" s="16" t="s">
        <v>396</v>
      </c>
      <c r="BM3194" s="155" t="s">
        <v>4698</v>
      </c>
    </row>
    <row r="3195" spans="2:65" s="1" customFormat="1" ht="24.15" customHeight="1">
      <c r="B3195" s="142"/>
      <c r="C3195" s="179" t="s">
        <v>4699</v>
      </c>
      <c r="D3195" s="201" t="s">
        <v>454</v>
      </c>
      <c r="E3195" s="180" t="s">
        <v>4700</v>
      </c>
      <c r="F3195" s="181" t="s">
        <v>4701</v>
      </c>
      <c r="G3195" s="182" t="s">
        <v>467</v>
      </c>
      <c r="H3195" s="183">
        <v>1</v>
      </c>
      <c r="I3195" s="184"/>
      <c r="J3195" s="185">
        <f t="shared" si="60"/>
        <v>0</v>
      </c>
      <c r="K3195" s="186"/>
      <c r="L3195" s="187"/>
      <c r="M3195" s="188" t="s">
        <v>1</v>
      </c>
      <c r="N3195" s="189" t="s">
        <v>42</v>
      </c>
      <c r="P3195" s="153">
        <f t="shared" si="61"/>
        <v>0</v>
      </c>
      <c r="Q3195" s="153">
        <v>2.5000000000000001E-2</v>
      </c>
      <c r="R3195" s="153">
        <f t="shared" si="62"/>
        <v>2.5000000000000001E-2</v>
      </c>
      <c r="S3195" s="153">
        <v>0</v>
      </c>
      <c r="T3195" s="154">
        <f t="shared" si="63"/>
        <v>0</v>
      </c>
      <c r="AR3195" s="155" t="s">
        <v>481</v>
      </c>
      <c r="AT3195" s="155" t="s">
        <v>454</v>
      </c>
      <c r="AU3195" s="155" t="s">
        <v>88</v>
      </c>
      <c r="AY3195" s="16" t="s">
        <v>317</v>
      </c>
      <c r="BE3195" s="156">
        <f t="shared" si="64"/>
        <v>0</v>
      </c>
      <c r="BF3195" s="156">
        <f t="shared" si="65"/>
        <v>0</v>
      </c>
      <c r="BG3195" s="156">
        <f t="shared" si="66"/>
        <v>0</v>
      </c>
      <c r="BH3195" s="156">
        <f t="shared" si="67"/>
        <v>0</v>
      </c>
      <c r="BI3195" s="156">
        <f t="shared" si="68"/>
        <v>0</v>
      </c>
      <c r="BJ3195" s="16" t="s">
        <v>88</v>
      </c>
      <c r="BK3195" s="156">
        <f t="shared" si="69"/>
        <v>0</v>
      </c>
      <c r="BL3195" s="16" t="s">
        <v>396</v>
      </c>
      <c r="BM3195" s="155" t="s">
        <v>4702</v>
      </c>
    </row>
    <row r="3196" spans="2:65" s="1" customFormat="1" ht="24.15" customHeight="1">
      <c r="B3196" s="142"/>
      <c r="C3196" s="179" t="s">
        <v>4703</v>
      </c>
      <c r="D3196" s="201" t="s">
        <v>454</v>
      </c>
      <c r="E3196" s="180" t="s">
        <v>4704</v>
      </c>
      <c r="F3196" s="181" t="s">
        <v>4705</v>
      </c>
      <c r="G3196" s="182" t="s">
        <v>467</v>
      </c>
      <c r="H3196" s="183">
        <v>1</v>
      </c>
      <c r="I3196" s="184"/>
      <c r="J3196" s="185">
        <f t="shared" si="60"/>
        <v>0</v>
      </c>
      <c r="K3196" s="186"/>
      <c r="L3196" s="187"/>
      <c r="M3196" s="188" t="s">
        <v>1</v>
      </c>
      <c r="N3196" s="189" t="s">
        <v>42</v>
      </c>
      <c r="P3196" s="153">
        <f t="shared" si="61"/>
        <v>0</v>
      </c>
      <c r="Q3196" s="153">
        <v>2.5000000000000001E-2</v>
      </c>
      <c r="R3196" s="153">
        <f t="shared" si="62"/>
        <v>2.5000000000000001E-2</v>
      </c>
      <c r="S3196" s="153">
        <v>0</v>
      </c>
      <c r="T3196" s="154">
        <f t="shared" si="63"/>
        <v>0</v>
      </c>
      <c r="AR3196" s="155" t="s">
        <v>481</v>
      </c>
      <c r="AT3196" s="155" t="s">
        <v>454</v>
      </c>
      <c r="AU3196" s="155" t="s">
        <v>88</v>
      </c>
      <c r="AY3196" s="16" t="s">
        <v>317</v>
      </c>
      <c r="BE3196" s="156">
        <f t="shared" si="64"/>
        <v>0</v>
      </c>
      <c r="BF3196" s="156">
        <f t="shared" si="65"/>
        <v>0</v>
      </c>
      <c r="BG3196" s="156">
        <f t="shared" si="66"/>
        <v>0</v>
      </c>
      <c r="BH3196" s="156">
        <f t="shared" si="67"/>
        <v>0</v>
      </c>
      <c r="BI3196" s="156">
        <f t="shared" si="68"/>
        <v>0</v>
      </c>
      <c r="BJ3196" s="16" t="s">
        <v>88</v>
      </c>
      <c r="BK3196" s="156">
        <f t="shared" si="69"/>
        <v>0</v>
      </c>
      <c r="BL3196" s="16" t="s">
        <v>396</v>
      </c>
      <c r="BM3196" s="155" t="s">
        <v>4706</v>
      </c>
    </row>
    <row r="3197" spans="2:65" s="1" customFormat="1" ht="24.15" customHeight="1">
      <c r="B3197" s="142"/>
      <c r="C3197" s="179" t="s">
        <v>4707</v>
      </c>
      <c r="D3197" s="201" t="s">
        <v>454</v>
      </c>
      <c r="E3197" s="180" t="s">
        <v>4708</v>
      </c>
      <c r="F3197" s="181" t="s">
        <v>4709</v>
      </c>
      <c r="G3197" s="182" t="s">
        <v>467</v>
      </c>
      <c r="H3197" s="183">
        <v>1</v>
      </c>
      <c r="I3197" s="184"/>
      <c r="J3197" s="185">
        <f t="shared" si="60"/>
        <v>0</v>
      </c>
      <c r="K3197" s="186"/>
      <c r="L3197" s="187"/>
      <c r="M3197" s="188" t="s">
        <v>1</v>
      </c>
      <c r="N3197" s="189" t="s">
        <v>42</v>
      </c>
      <c r="P3197" s="153">
        <f t="shared" si="61"/>
        <v>0</v>
      </c>
      <c r="Q3197" s="153">
        <v>2.5000000000000001E-2</v>
      </c>
      <c r="R3197" s="153">
        <f t="shared" si="62"/>
        <v>2.5000000000000001E-2</v>
      </c>
      <c r="S3197" s="153">
        <v>0</v>
      </c>
      <c r="T3197" s="154">
        <f t="shared" si="63"/>
        <v>0</v>
      </c>
      <c r="AR3197" s="155" t="s">
        <v>481</v>
      </c>
      <c r="AT3197" s="155" t="s">
        <v>454</v>
      </c>
      <c r="AU3197" s="155" t="s">
        <v>88</v>
      </c>
      <c r="AY3197" s="16" t="s">
        <v>317</v>
      </c>
      <c r="BE3197" s="156">
        <f t="shared" si="64"/>
        <v>0</v>
      </c>
      <c r="BF3197" s="156">
        <f t="shared" si="65"/>
        <v>0</v>
      </c>
      <c r="BG3197" s="156">
        <f t="shared" si="66"/>
        <v>0</v>
      </c>
      <c r="BH3197" s="156">
        <f t="shared" si="67"/>
        <v>0</v>
      </c>
      <c r="BI3197" s="156">
        <f t="shared" si="68"/>
        <v>0</v>
      </c>
      <c r="BJ3197" s="16" t="s">
        <v>88</v>
      </c>
      <c r="BK3197" s="156">
        <f t="shared" si="69"/>
        <v>0</v>
      </c>
      <c r="BL3197" s="16" t="s">
        <v>396</v>
      </c>
      <c r="BM3197" s="155" t="s">
        <v>4710</v>
      </c>
    </row>
    <row r="3198" spans="2:65" s="1" customFormat="1" ht="24.15" customHeight="1">
      <c r="B3198" s="142"/>
      <c r="C3198" s="179" t="s">
        <v>4711</v>
      </c>
      <c r="D3198" s="204" t="s">
        <v>454</v>
      </c>
      <c r="E3198" s="180" t="s">
        <v>4712</v>
      </c>
      <c r="F3198" s="181" t="s">
        <v>4713</v>
      </c>
      <c r="G3198" s="182" t="s">
        <v>467</v>
      </c>
      <c r="H3198" s="183">
        <v>1</v>
      </c>
      <c r="I3198" s="184"/>
      <c r="J3198" s="185">
        <f t="shared" si="60"/>
        <v>0</v>
      </c>
      <c r="K3198" s="186"/>
      <c r="L3198" s="187"/>
      <c r="M3198" s="188" t="s">
        <v>1</v>
      </c>
      <c r="N3198" s="189" t="s">
        <v>42</v>
      </c>
      <c r="P3198" s="153">
        <f t="shared" si="61"/>
        <v>0</v>
      </c>
      <c r="Q3198" s="153">
        <v>2.5000000000000001E-2</v>
      </c>
      <c r="R3198" s="153">
        <f t="shared" si="62"/>
        <v>2.5000000000000001E-2</v>
      </c>
      <c r="S3198" s="153">
        <v>0</v>
      </c>
      <c r="T3198" s="154">
        <f t="shared" si="63"/>
        <v>0</v>
      </c>
      <c r="AR3198" s="155" t="s">
        <v>481</v>
      </c>
      <c r="AT3198" s="155" t="s">
        <v>454</v>
      </c>
      <c r="AU3198" s="155" t="s">
        <v>88</v>
      </c>
      <c r="AY3198" s="16" t="s">
        <v>317</v>
      </c>
      <c r="BE3198" s="156">
        <f t="shared" si="64"/>
        <v>0</v>
      </c>
      <c r="BF3198" s="156">
        <f t="shared" si="65"/>
        <v>0</v>
      </c>
      <c r="BG3198" s="156">
        <f t="shared" si="66"/>
        <v>0</v>
      </c>
      <c r="BH3198" s="156">
        <f t="shared" si="67"/>
        <v>0</v>
      </c>
      <c r="BI3198" s="156">
        <f t="shared" si="68"/>
        <v>0</v>
      </c>
      <c r="BJ3198" s="16" t="s">
        <v>88</v>
      </c>
      <c r="BK3198" s="156">
        <f t="shared" si="69"/>
        <v>0</v>
      </c>
      <c r="BL3198" s="16" t="s">
        <v>396</v>
      </c>
      <c r="BM3198" s="155" t="s">
        <v>4714</v>
      </c>
    </row>
    <row r="3199" spans="2:65" s="1" customFormat="1" ht="24.15" customHeight="1">
      <c r="B3199" s="142"/>
      <c r="C3199" s="179" t="s">
        <v>4715</v>
      </c>
      <c r="D3199" s="203" t="s">
        <v>454</v>
      </c>
      <c r="E3199" s="180" t="s">
        <v>4716</v>
      </c>
      <c r="F3199" s="181" t="s">
        <v>4717</v>
      </c>
      <c r="G3199" s="182" t="s">
        <v>467</v>
      </c>
      <c r="H3199" s="183">
        <v>1</v>
      </c>
      <c r="I3199" s="184"/>
      <c r="J3199" s="185">
        <f t="shared" si="60"/>
        <v>0</v>
      </c>
      <c r="K3199" s="186"/>
      <c r="L3199" s="187"/>
      <c r="M3199" s="188" t="s">
        <v>1</v>
      </c>
      <c r="N3199" s="189" t="s">
        <v>42</v>
      </c>
      <c r="P3199" s="153">
        <f t="shared" si="61"/>
        <v>0</v>
      </c>
      <c r="Q3199" s="153">
        <v>2.5000000000000001E-2</v>
      </c>
      <c r="R3199" s="153">
        <f t="shared" si="62"/>
        <v>2.5000000000000001E-2</v>
      </c>
      <c r="S3199" s="153">
        <v>0</v>
      </c>
      <c r="T3199" s="154">
        <f t="shared" si="63"/>
        <v>0</v>
      </c>
      <c r="AR3199" s="155" t="s">
        <v>481</v>
      </c>
      <c r="AT3199" s="155" t="s">
        <v>454</v>
      </c>
      <c r="AU3199" s="155" t="s">
        <v>88</v>
      </c>
      <c r="AY3199" s="16" t="s">
        <v>317</v>
      </c>
      <c r="BE3199" s="156">
        <f t="shared" si="64"/>
        <v>0</v>
      </c>
      <c r="BF3199" s="156">
        <f t="shared" si="65"/>
        <v>0</v>
      </c>
      <c r="BG3199" s="156">
        <f t="shared" si="66"/>
        <v>0</v>
      </c>
      <c r="BH3199" s="156">
        <f t="shared" si="67"/>
        <v>0</v>
      </c>
      <c r="BI3199" s="156">
        <f t="shared" si="68"/>
        <v>0</v>
      </c>
      <c r="BJ3199" s="16" t="s">
        <v>88</v>
      </c>
      <c r="BK3199" s="156">
        <f t="shared" si="69"/>
        <v>0</v>
      </c>
      <c r="BL3199" s="16" t="s">
        <v>396</v>
      </c>
      <c r="BM3199" s="155" t="s">
        <v>4718</v>
      </c>
    </row>
    <row r="3200" spans="2:65" s="1" customFormat="1" ht="24.15" customHeight="1">
      <c r="B3200" s="142"/>
      <c r="C3200" s="179" t="s">
        <v>4719</v>
      </c>
      <c r="D3200" s="201" t="s">
        <v>454</v>
      </c>
      <c r="E3200" s="180" t="s">
        <v>4720</v>
      </c>
      <c r="F3200" s="181" t="s">
        <v>4721</v>
      </c>
      <c r="G3200" s="182" t="s">
        <v>467</v>
      </c>
      <c r="H3200" s="183">
        <v>1</v>
      </c>
      <c r="I3200" s="184"/>
      <c r="J3200" s="185">
        <f t="shared" si="60"/>
        <v>0</v>
      </c>
      <c r="K3200" s="186"/>
      <c r="L3200" s="187"/>
      <c r="M3200" s="188" t="s">
        <v>1</v>
      </c>
      <c r="N3200" s="189" t="s">
        <v>42</v>
      </c>
      <c r="P3200" s="153">
        <f t="shared" si="61"/>
        <v>0</v>
      </c>
      <c r="Q3200" s="153">
        <v>2.5000000000000001E-2</v>
      </c>
      <c r="R3200" s="153">
        <f t="shared" si="62"/>
        <v>2.5000000000000001E-2</v>
      </c>
      <c r="S3200" s="153">
        <v>0</v>
      </c>
      <c r="T3200" s="154">
        <f t="shared" si="63"/>
        <v>0</v>
      </c>
      <c r="AR3200" s="155" t="s">
        <v>481</v>
      </c>
      <c r="AT3200" s="155" t="s">
        <v>454</v>
      </c>
      <c r="AU3200" s="155" t="s">
        <v>88</v>
      </c>
      <c r="AY3200" s="16" t="s">
        <v>317</v>
      </c>
      <c r="BE3200" s="156">
        <f t="shared" si="64"/>
        <v>0</v>
      </c>
      <c r="BF3200" s="156">
        <f t="shared" si="65"/>
        <v>0</v>
      </c>
      <c r="BG3200" s="156">
        <f t="shared" si="66"/>
        <v>0</v>
      </c>
      <c r="BH3200" s="156">
        <f t="shared" si="67"/>
        <v>0</v>
      </c>
      <c r="BI3200" s="156">
        <f t="shared" si="68"/>
        <v>0</v>
      </c>
      <c r="BJ3200" s="16" t="s">
        <v>88</v>
      </c>
      <c r="BK3200" s="156">
        <f t="shared" si="69"/>
        <v>0</v>
      </c>
      <c r="BL3200" s="16" t="s">
        <v>396</v>
      </c>
      <c r="BM3200" s="155" t="s">
        <v>4722</v>
      </c>
    </row>
    <row r="3201" spans="2:65" s="1" customFormat="1" ht="24.15" customHeight="1">
      <c r="B3201" s="142"/>
      <c r="C3201" s="179" t="s">
        <v>4723</v>
      </c>
      <c r="D3201" s="201" t="s">
        <v>454</v>
      </c>
      <c r="E3201" s="180" t="s">
        <v>4724</v>
      </c>
      <c r="F3201" s="181" t="s">
        <v>4725</v>
      </c>
      <c r="G3201" s="182" t="s">
        <v>467</v>
      </c>
      <c r="H3201" s="183">
        <v>1</v>
      </c>
      <c r="I3201" s="184"/>
      <c r="J3201" s="185">
        <f t="shared" si="60"/>
        <v>0</v>
      </c>
      <c r="K3201" s="186"/>
      <c r="L3201" s="187"/>
      <c r="M3201" s="188" t="s">
        <v>1</v>
      </c>
      <c r="N3201" s="189" t="s">
        <v>42</v>
      </c>
      <c r="P3201" s="153">
        <f t="shared" si="61"/>
        <v>0</v>
      </c>
      <c r="Q3201" s="153">
        <v>2.5000000000000001E-2</v>
      </c>
      <c r="R3201" s="153">
        <f t="shared" si="62"/>
        <v>2.5000000000000001E-2</v>
      </c>
      <c r="S3201" s="153">
        <v>0</v>
      </c>
      <c r="T3201" s="154">
        <f t="shared" si="63"/>
        <v>0</v>
      </c>
      <c r="AR3201" s="155" t="s">
        <v>481</v>
      </c>
      <c r="AT3201" s="155" t="s">
        <v>454</v>
      </c>
      <c r="AU3201" s="155" t="s">
        <v>88</v>
      </c>
      <c r="AY3201" s="16" t="s">
        <v>317</v>
      </c>
      <c r="BE3201" s="156">
        <f t="shared" si="64"/>
        <v>0</v>
      </c>
      <c r="BF3201" s="156">
        <f t="shared" si="65"/>
        <v>0</v>
      </c>
      <c r="BG3201" s="156">
        <f t="shared" si="66"/>
        <v>0</v>
      </c>
      <c r="BH3201" s="156">
        <f t="shared" si="67"/>
        <v>0</v>
      </c>
      <c r="BI3201" s="156">
        <f t="shared" si="68"/>
        <v>0</v>
      </c>
      <c r="BJ3201" s="16" t="s">
        <v>88</v>
      </c>
      <c r="BK3201" s="156">
        <f t="shared" si="69"/>
        <v>0</v>
      </c>
      <c r="BL3201" s="16" t="s">
        <v>396</v>
      </c>
      <c r="BM3201" s="155" t="s">
        <v>4726</v>
      </c>
    </row>
    <row r="3202" spans="2:65" s="1" customFormat="1" ht="24.15" customHeight="1">
      <c r="B3202" s="142"/>
      <c r="C3202" s="179" t="s">
        <v>4727</v>
      </c>
      <c r="D3202" s="204" t="s">
        <v>454</v>
      </c>
      <c r="E3202" s="180" t="s">
        <v>4728</v>
      </c>
      <c r="F3202" s="181" t="s">
        <v>4729</v>
      </c>
      <c r="G3202" s="182" t="s">
        <v>467</v>
      </c>
      <c r="H3202" s="183">
        <v>1</v>
      </c>
      <c r="I3202" s="184"/>
      <c r="J3202" s="185">
        <f t="shared" si="60"/>
        <v>0</v>
      </c>
      <c r="K3202" s="186"/>
      <c r="L3202" s="187"/>
      <c r="M3202" s="188" t="s">
        <v>1</v>
      </c>
      <c r="N3202" s="189" t="s">
        <v>42</v>
      </c>
      <c r="P3202" s="153">
        <f t="shared" si="61"/>
        <v>0</v>
      </c>
      <c r="Q3202" s="153">
        <v>2.5000000000000001E-2</v>
      </c>
      <c r="R3202" s="153">
        <f t="shared" si="62"/>
        <v>2.5000000000000001E-2</v>
      </c>
      <c r="S3202" s="153">
        <v>0</v>
      </c>
      <c r="T3202" s="154">
        <f t="shared" si="63"/>
        <v>0</v>
      </c>
      <c r="AR3202" s="155" t="s">
        <v>481</v>
      </c>
      <c r="AT3202" s="155" t="s">
        <v>454</v>
      </c>
      <c r="AU3202" s="155" t="s">
        <v>88</v>
      </c>
      <c r="AY3202" s="16" t="s">
        <v>317</v>
      </c>
      <c r="BE3202" s="156">
        <f t="shared" si="64"/>
        <v>0</v>
      </c>
      <c r="BF3202" s="156">
        <f t="shared" si="65"/>
        <v>0</v>
      </c>
      <c r="BG3202" s="156">
        <f t="shared" si="66"/>
        <v>0</v>
      </c>
      <c r="BH3202" s="156">
        <f t="shared" si="67"/>
        <v>0</v>
      </c>
      <c r="BI3202" s="156">
        <f t="shared" si="68"/>
        <v>0</v>
      </c>
      <c r="BJ3202" s="16" t="s">
        <v>88</v>
      </c>
      <c r="BK3202" s="156">
        <f t="shared" si="69"/>
        <v>0</v>
      </c>
      <c r="BL3202" s="16" t="s">
        <v>396</v>
      </c>
      <c r="BM3202" s="155" t="s">
        <v>4730</v>
      </c>
    </row>
    <row r="3203" spans="2:65" s="1" customFormat="1" ht="37.75" customHeight="1">
      <c r="B3203" s="142"/>
      <c r="C3203" s="179" t="s">
        <v>4731</v>
      </c>
      <c r="D3203" s="204" t="s">
        <v>454</v>
      </c>
      <c r="E3203" s="180" t="s">
        <v>4732</v>
      </c>
      <c r="F3203" s="181" t="s">
        <v>4733</v>
      </c>
      <c r="G3203" s="182" t="s">
        <v>467</v>
      </c>
      <c r="H3203" s="183">
        <v>1</v>
      </c>
      <c r="I3203" s="184"/>
      <c r="J3203" s="185">
        <f t="shared" si="60"/>
        <v>0</v>
      </c>
      <c r="K3203" s="186"/>
      <c r="L3203" s="187"/>
      <c r="M3203" s="188" t="s">
        <v>1</v>
      </c>
      <c r="N3203" s="189" t="s">
        <v>42</v>
      </c>
      <c r="P3203" s="153">
        <f t="shared" si="61"/>
        <v>0</v>
      </c>
      <c r="Q3203" s="153">
        <v>2.5000000000000001E-2</v>
      </c>
      <c r="R3203" s="153">
        <f t="shared" si="62"/>
        <v>2.5000000000000001E-2</v>
      </c>
      <c r="S3203" s="153">
        <v>0</v>
      </c>
      <c r="T3203" s="154">
        <f t="shared" si="63"/>
        <v>0</v>
      </c>
      <c r="AR3203" s="155" t="s">
        <v>481</v>
      </c>
      <c r="AT3203" s="155" t="s">
        <v>454</v>
      </c>
      <c r="AU3203" s="155" t="s">
        <v>88</v>
      </c>
      <c r="AY3203" s="16" t="s">
        <v>317</v>
      </c>
      <c r="BE3203" s="156">
        <f t="shared" si="64"/>
        <v>0</v>
      </c>
      <c r="BF3203" s="156">
        <f t="shared" si="65"/>
        <v>0</v>
      </c>
      <c r="BG3203" s="156">
        <f t="shared" si="66"/>
        <v>0</v>
      </c>
      <c r="BH3203" s="156">
        <f t="shared" si="67"/>
        <v>0</v>
      </c>
      <c r="BI3203" s="156">
        <f t="shared" si="68"/>
        <v>0</v>
      </c>
      <c r="BJ3203" s="16" t="s">
        <v>88</v>
      </c>
      <c r="BK3203" s="156">
        <f t="shared" si="69"/>
        <v>0</v>
      </c>
      <c r="BL3203" s="16" t="s">
        <v>396</v>
      </c>
      <c r="BM3203" s="155" t="s">
        <v>4734</v>
      </c>
    </row>
    <row r="3204" spans="2:65" s="1" customFormat="1" ht="24.15" customHeight="1">
      <c r="B3204" s="142"/>
      <c r="C3204" s="179" t="s">
        <v>4735</v>
      </c>
      <c r="D3204" s="204" t="s">
        <v>454</v>
      </c>
      <c r="E3204" s="180" t="s">
        <v>4736</v>
      </c>
      <c r="F3204" s="181" t="s">
        <v>4737</v>
      </c>
      <c r="G3204" s="182" t="s">
        <v>467</v>
      </c>
      <c r="H3204" s="183">
        <v>1</v>
      </c>
      <c r="I3204" s="184"/>
      <c r="J3204" s="185">
        <f t="shared" si="60"/>
        <v>0</v>
      </c>
      <c r="K3204" s="186"/>
      <c r="L3204" s="187"/>
      <c r="M3204" s="188" t="s">
        <v>1</v>
      </c>
      <c r="N3204" s="189" t="s">
        <v>42</v>
      </c>
      <c r="P3204" s="153">
        <f t="shared" si="61"/>
        <v>0</v>
      </c>
      <c r="Q3204" s="153">
        <v>2.5000000000000001E-2</v>
      </c>
      <c r="R3204" s="153">
        <f t="shared" si="62"/>
        <v>2.5000000000000001E-2</v>
      </c>
      <c r="S3204" s="153">
        <v>0</v>
      </c>
      <c r="T3204" s="154">
        <f t="shared" si="63"/>
        <v>0</v>
      </c>
      <c r="AR3204" s="155" t="s">
        <v>481</v>
      </c>
      <c r="AT3204" s="155" t="s">
        <v>454</v>
      </c>
      <c r="AU3204" s="155" t="s">
        <v>88</v>
      </c>
      <c r="AY3204" s="16" t="s">
        <v>317</v>
      </c>
      <c r="BE3204" s="156">
        <f t="shared" si="64"/>
        <v>0</v>
      </c>
      <c r="BF3204" s="156">
        <f t="shared" si="65"/>
        <v>0</v>
      </c>
      <c r="BG3204" s="156">
        <f t="shared" si="66"/>
        <v>0</v>
      </c>
      <c r="BH3204" s="156">
        <f t="shared" si="67"/>
        <v>0</v>
      </c>
      <c r="BI3204" s="156">
        <f t="shared" si="68"/>
        <v>0</v>
      </c>
      <c r="BJ3204" s="16" t="s">
        <v>88</v>
      </c>
      <c r="BK3204" s="156">
        <f t="shared" si="69"/>
        <v>0</v>
      </c>
      <c r="BL3204" s="16" t="s">
        <v>396</v>
      </c>
      <c r="BM3204" s="155" t="s">
        <v>4738</v>
      </c>
    </row>
    <row r="3205" spans="2:65" s="1" customFormat="1" ht="24.15" customHeight="1">
      <c r="B3205" s="142"/>
      <c r="C3205" s="179" t="s">
        <v>4739</v>
      </c>
      <c r="D3205" s="203" t="s">
        <v>454</v>
      </c>
      <c r="E3205" s="180" t="s">
        <v>4740</v>
      </c>
      <c r="F3205" s="181" t="s">
        <v>4741</v>
      </c>
      <c r="G3205" s="182" t="s">
        <v>467</v>
      </c>
      <c r="H3205" s="183">
        <v>1</v>
      </c>
      <c r="I3205" s="184"/>
      <c r="J3205" s="185">
        <f t="shared" si="60"/>
        <v>0</v>
      </c>
      <c r="K3205" s="186"/>
      <c r="L3205" s="187"/>
      <c r="M3205" s="188" t="s">
        <v>1</v>
      </c>
      <c r="N3205" s="189" t="s">
        <v>42</v>
      </c>
      <c r="P3205" s="153">
        <f t="shared" si="61"/>
        <v>0</v>
      </c>
      <c r="Q3205" s="153">
        <v>2.5000000000000001E-2</v>
      </c>
      <c r="R3205" s="153">
        <f t="shared" si="62"/>
        <v>2.5000000000000001E-2</v>
      </c>
      <c r="S3205" s="153">
        <v>0</v>
      </c>
      <c r="T3205" s="154">
        <f t="shared" si="63"/>
        <v>0</v>
      </c>
      <c r="AR3205" s="155" t="s">
        <v>481</v>
      </c>
      <c r="AT3205" s="155" t="s">
        <v>454</v>
      </c>
      <c r="AU3205" s="155" t="s">
        <v>88</v>
      </c>
      <c r="AY3205" s="16" t="s">
        <v>317</v>
      </c>
      <c r="BE3205" s="156">
        <f t="shared" si="64"/>
        <v>0</v>
      </c>
      <c r="BF3205" s="156">
        <f t="shared" si="65"/>
        <v>0</v>
      </c>
      <c r="BG3205" s="156">
        <f t="shared" si="66"/>
        <v>0</v>
      </c>
      <c r="BH3205" s="156">
        <f t="shared" si="67"/>
        <v>0</v>
      </c>
      <c r="BI3205" s="156">
        <f t="shared" si="68"/>
        <v>0</v>
      </c>
      <c r="BJ3205" s="16" t="s">
        <v>88</v>
      </c>
      <c r="BK3205" s="156">
        <f t="shared" si="69"/>
        <v>0</v>
      </c>
      <c r="BL3205" s="16" t="s">
        <v>396</v>
      </c>
      <c r="BM3205" s="155" t="s">
        <v>4742</v>
      </c>
    </row>
    <row r="3206" spans="2:65" s="1" customFormat="1" ht="24.15" customHeight="1">
      <c r="B3206" s="142"/>
      <c r="C3206" s="179" t="s">
        <v>4743</v>
      </c>
      <c r="D3206" s="201" t="s">
        <v>454</v>
      </c>
      <c r="E3206" s="180" t="s">
        <v>4744</v>
      </c>
      <c r="F3206" s="181" t="s">
        <v>4745</v>
      </c>
      <c r="G3206" s="182" t="s">
        <v>467</v>
      </c>
      <c r="H3206" s="183">
        <v>1</v>
      </c>
      <c r="I3206" s="184"/>
      <c r="J3206" s="185">
        <f t="shared" si="60"/>
        <v>0</v>
      </c>
      <c r="K3206" s="186"/>
      <c r="L3206" s="187"/>
      <c r="M3206" s="188" t="s">
        <v>1</v>
      </c>
      <c r="N3206" s="189" t="s">
        <v>42</v>
      </c>
      <c r="P3206" s="153">
        <f t="shared" si="61"/>
        <v>0</v>
      </c>
      <c r="Q3206" s="153">
        <v>2.5000000000000001E-2</v>
      </c>
      <c r="R3206" s="153">
        <f t="shared" si="62"/>
        <v>2.5000000000000001E-2</v>
      </c>
      <c r="S3206" s="153">
        <v>0</v>
      </c>
      <c r="T3206" s="154">
        <f t="shared" si="63"/>
        <v>0</v>
      </c>
      <c r="AR3206" s="155" t="s">
        <v>481</v>
      </c>
      <c r="AT3206" s="155" t="s">
        <v>454</v>
      </c>
      <c r="AU3206" s="155" t="s">
        <v>88</v>
      </c>
      <c r="AY3206" s="16" t="s">
        <v>317</v>
      </c>
      <c r="BE3206" s="156">
        <f t="shared" si="64"/>
        <v>0</v>
      </c>
      <c r="BF3206" s="156">
        <f t="shared" si="65"/>
        <v>0</v>
      </c>
      <c r="BG3206" s="156">
        <f t="shared" si="66"/>
        <v>0</v>
      </c>
      <c r="BH3206" s="156">
        <f t="shared" si="67"/>
        <v>0</v>
      </c>
      <c r="BI3206" s="156">
        <f t="shared" si="68"/>
        <v>0</v>
      </c>
      <c r="BJ3206" s="16" t="s">
        <v>88</v>
      </c>
      <c r="BK3206" s="156">
        <f t="shared" si="69"/>
        <v>0</v>
      </c>
      <c r="BL3206" s="16" t="s">
        <v>396</v>
      </c>
      <c r="BM3206" s="155" t="s">
        <v>4746</v>
      </c>
    </row>
    <row r="3207" spans="2:65" s="1" customFormat="1" ht="24.15" customHeight="1">
      <c r="B3207" s="142"/>
      <c r="C3207" s="179" t="s">
        <v>4747</v>
      </c>
      <c r="D3207" s="201" t="s">
        <v>454</v>
      </c>
      <c r="E3207" s="180" t="s">
        <v>4748</v>
      </c>
      <c r="F3207" s="181" t="s">
        <v>4749</v>
      </c>
      <c r="G3207" s="182" t="s">
        <v>467</v>
      </c>
      <c r="H3207" s="183">
        <v>1</v>
      </c>
      <c r="I3207" s="184"/>
      <c r="J3207" s="185">
        <f t="shared" si="60"/>
        <v>0</v>
      </c>
      <c r="K3207" s="186"/>
      <c r="L3207" s="187"/>
      <c r="M3207" s="188" t="s">
        <v>1</v>
      </c>
      <c r="N3207" s="189" t="s">
        <v>42</v>
      </c>
      <c r="P3207" s="153">
        <f t="shared" si="61"/>
        <v>0</v>
      </c>
      <c r="Q3207" s="153">
        <v>2.5000000000000001E-2</v>
      </c>
      <c r="R3207" s="153">
        <f t="shared" si="62"/>
        <v>2.5000000000000001E-2</v>
      </c>
      <c r="S3207" s="153">
        <v>0</v>
      </c>
      <c r="T3207" s="154">
        <f t="shared" si="63"/>
        <v>0</v>
      </c>
      <c r="AR3207" s="155" t="s">
        <v>481</v>
      </c>
      <c r="AT3207" s="155" t="s">
        <v>454</v>
      </c>
      <c r="AU3207" s="155" t="s">
        <v>88</v>
      </c>
      <c r="AY3207" s="16" t="s">
        <v>317</v>
      </c>
      <c r="BE3207" s="156">
        <f t="shared" si="64"/>
        <v>0</v>
      </c>
      <c r="BF3207" s="156">
        <f t="shared" si="65"/>
        <v>0</v>
      </c>
      <c r="BG3207" s="156">
        <f t="shared" si="66"/>
        <v>0</v>
      </c>
      <c r="BH3207" s="156">
        <f t="shared" si="67"/>
        <v>0</v>
      </c>
      <c r="BI3207" s="156">
        <f t="shared" si="68"/>
        <v>0</v>
      </c>
      <c r="BJ3207" s="16" t="s">
        <v>88</v>
      </c>
      <c r="BK3207" s="156">
        <f t="shared" si="69"/>
        <v>0</v>
      </c>
      <c r="BL3207" s="16" t="s">
        <v>396</v>
      </c>
      <c r="BM3207" s="155" t="s">
        <v>4750</v>
      </c>
    </row>
    <row r="3208" spans="2:65" s="1" customFormat="1" ht="24.15" customHeight="1">
      <c r="B3208" s="142"/>
      <c r="C3208" s="179" t="s">
        <v>4751</v>
      </c>
      <c r="D3208" s="203" t="s">
        <v>454</v>
      </c>
      <c r="E3208" s="180" t="s">
        <v>4752</v>
      </c>
      <c r="F3208" s="181" t="s">
        <v>4753</v>
      </c>
      <c r="G3208" s="182" t="s">
        <v>467</v>
      </c>
      <c r="H3208" s="183">
        <v>1</v>
      </c>
      <c r="I3208" s="184"/>
      <c r="J3208" s="185">
        <f t="shared" si="60"/>
        <v>0</v>
      </c>
      <c r="K3208" s="186"/>
      <c r="L3208" s="187"/>
      <c r="M3208" s="188" t="s">
        <v>1</v>
      </c>
      <c r="N3208" s="189" t="s">
        <v>42</v>
      </c>
      <c r="P3208" s="153">
        <f t="shared" si="61"/>
        <v>0</v>
      </c>
      <c r="Q3208" s="153">
        <v>2.5000000000000001E-2</v>
      </c>
      <c r="R3208" s="153">
        <f t="shared" si="62"/>
        <v>2.5000000000000001E-2</v>
      </c>
      <c r="S3208" s="153">
        <v>0</v>
      </c>
      <c r="T3208" s="154">
        <f t="shared" si="63"/>
        <v>0</v>
      </c>
      <c r="AR3208" s="155" t="s">
        <v>481</v>
      </c>
      <c r="AT3208" s="155" t="s">
        <v>454</v>
      </c>
      <c r="AU3208" s="155" t="s">
        <v>88</v>
      </c>
      <c r="AY3208" s="16" t="s">
        <v>317</v>
      </c>
      <c r="BE3208" s="156">
        <f t="shared" si="64"/>
        <v>0</v>
      </c>
      <c r="BF3208" s="156">
        <f t="shared" si="65"/>
        <v>0</v>
      </c>
      <c r="BG3208" s="156">
        <f t="shared" si="66"/>
        <v>0</v>
      </c>
      <c r="BH3208" s="156">
        <f t="shared" si="67"/>
        <v>0</v>
      </c>
      <c r="BI3208" s="156">
        <f t="shared" si="68"/>
        <v>0</v>
      </c>
      <c r="BJ3208" s="16" t="s">
        <v>88</v>
      </c>
      <c r="BK3208" s="156">
        <f t="shared" si="69"/>
        <v>0</v>
      </c>
      <c r="BL3208" s="16" t="s">
        <v>396</v>
      </c>
      <c r="BM3208" s="155" t="s">
        <v>4754</v>
      </c>
    </row>
    <row r="3209" spans="2:65" s="1" customFormat="1" ht="24.15" customHeight="1">
      <c r="B3209" s="142"/>
      <c r="C3209" s="179" t="s">
        <v>4755</v>
      </c>
      <c r="D3209" s="201" t="s">
        <v>454</v>
      </c>
      <c r="E3209" s="180" t="s">
        <v>4756</v>
      </c>
      <c r="F3209" s="181" t="s">
        <v>4757</v>
      </c>
      <c r="G3209" s="182" t="s">
        <v>467</v>
      </c>
      <c r="H3209" s="183">
        <v>1</v>
      </c>
      <c r="I3209" s="184"/>
      <c r="J3209" s="185">
        <f t="shared" si="60"/>
        <v>0</v>
      </c>
      <c r="K3209" s="186"/>
      <c r="L3209" s="187"/>
      <c r="M3209" s="188" t="s">
        <v>1</v>
      </c>
      <c r="N3209" s="189" t="s">
        <v>42</v>
      </c>
      <c r="P3209" s="153">
        <f t="shared" si="61"/>
        <v>0</v>
      </c>
      <c r="Q3209" s="153">
        <v>2.5000000000000001E-2</v>
      </c>
      <c r="R3209" s="153">
        <f t="shared" si="62"/>
        <v>2.5000000000000001E-2</v>
      </c>
      <c r="S3209" s="153">
        <v>0</v>
      </c>
      <c r="T3209" s="154">
        <f t="shared" si="63"/>
        <v>0</v>
      </c>
      <c r="AR3209" s="155" t="s">
        <v>481</v>
      </c>
      <c r="AT3209" s="155" t="s">
        <v>454</v>
      </c>
      <c r="AU3209" s="155" t="s">
        <v>88</v>
      </c>
      <c r="AY3209" s="16" t="s">
        <v>317</v>
      </c>
      <c r="BE3209" s="156">
        <f t="shared" si="64"/>
        <v>0</v>
      </c>
      <c r="BF3209" s="156">
        <f t="shared" si="65"/>
        <v>0</v>
      </c>
      <c r="BG3209" s="156">
        <f t="shared" si="66"/>
        <v>0</v>
      </c>
      <c r="BH3209" s="156">
        <f t="shared" si="67"/>
        <v>0</v>
      </c>
      <c r="BI3209" s="156">
        <f t="shared" si="68"/>
        <v>0</v>
      </c>
      <c r="BJ3209" s="16" t="s">
        <v>88</v>
      </c>
      <c r="BK3209" s="156">
        <f t="shared" si="69"/>
        <v>0</v>
      </c>
      <c r="BL3209" s="16" t="s">
        <v>396</v>
      </c>
      <c r="BM3209" s="155" t="s">
        <v>4758</v>
      </c>
    </row>
    <row r="3210" spans="2:65" s="1" customFormat="1" ht="24.15" customHeight="1">
      <c r="B3210" s="142"/>
      <c r="C3210" s="179" t="s">
        <v>4759</v>
      </c>
      <c r="D3210" s="204" t="s">
        <v>454</v>
      </c>
      <c r="E3210" s="180" t="s">
        <v>4760</v>
      </c>
      <c r="F3210" s="181" t="s">
        <v>4761</v>
      </c>
      <c r="G3210" s="182" t="s">
        <v>467</v>
      </c>
      <c r="H3210" s="183">
        <v>1</v>
      </c>
      <c r="I3210" s="184"/>
      <c r="J3210" s="185">
        <f t="shared" si="60"/>
        <v>0</v>
      </c>
      <c r="K3210" s="186"/>
      <c r="L3210" s="187"/>
      <c r="M3210" s="188" t="s">
        <v>1</v>
      </c>
      <c r="N3210" s="189" t="s">
        <v>42</v>
      </c>
      <c r="P3210" s="153">
        <f t="shared" si="61"/>
        <v>0</v>
      </c>
      <c r="Q3210" s="153">
        <v>2.5000000000000001E-2</v>
      </c>
      <c r="R3210" s="153">
        <f t="shared" si="62"/>
        <v>2.5000000000000001E-2</v>
      </c>
      <c r="S3210" s="153">
        <v>0</v>
      </c>
      <c r="T3210" s="154">
        <f t="shared" si="63"/>
        <v>0</v>
      </c>
      <c r="AR3210" s="155" t="s">
        <v>481</v>
      </c>
      <c r="AT3210" s="155" t="s">
        <v>454</v>
      </c>
      <c r="AU3210" s="155" t="s">
        <v>88</v>
      </c>
      <c r="AY3210" s="16" t="s">
        <v>317</v>
      </c>
      <c r="BE3210" s="156">
        <f t="shared" si="64"/>
        <v>0</v>
      </c>
      <c r="BF3210" s="156">
        <f t="shared" si="65"/>
        <v>0</v>
      </c>
      <c r="BG3210" s="156">
        <f t="shared" si="66"/>
        <v>0</v>
      </c>
      <c r="BH3210" s="156">
        <f t="shared" si="67"/>
        <v>0</v>
      </c>
      <c r="BI3210" s="156">
        <f t="shared" si="68"/>
        <v>0</v>
      </c>
      <c r="BJ3210" s="16" t="s">
        <v>88</v>
      </c>
      <c r="BK3210" s="156">
        <f t="shared" si="69"/>
        <v>0</v>
      </c>
      <c r="BL3210" s="16" t="s">
        <v>396</v>
      </c>
      <c r="BM3210" s="155" t="s">
        <v>4762</v>
      </c>
    </row>
    <row r="3211" spans="2:65" s="1" customFormat="1" ht="24.15" customHeight="1">
      <c r="B3211" s="142"/>
      <c r="C3211" s="179" t="s">
        <v>4763</v>
      </c>
      <c r="D3211" s="205" t="s">
        <v>454</v>
      </c>
      <c r="E3211" s="180" t="s">
        <v>4764</v>
      </c>
      <c r="F3211" s="181" t="s">
        <v>1</v>
      </c>
      <c r="G3211" s="182" t="s">
        <v>1</v>
      </c>
      <c r="H3211" s="183">
        <v>0</v>
      </c>
      <c r="I3211" s="184"/>
      <c r="J3211" s="185">
        <f t="shared" ref="J3211:J3242" si="70">ROUND(I3211*H3211,2)</f>
        <v>0</v>
      </c>
      <c r="K3211" s="186"/>
      <c r="L3211" s="187"/>
      <c r="M3211" s="188" t="s">
        <v>1</v>
      </c>
      <c r="N3211" s="189" t="s">
        <v>42</v>
      </c>
      <c r="P3211" s="153">
        <f t="shared" ref="P3211:P3242" si="71">O3211*H3211</f>
        <v>0</v>
      </c>
      <c r="Q3211" s="153">
        <v>2.5000000000000001E-2</v>
      </c>
      <c r="R3211" s="153">
        <f t="shared" ref="R3211:R3242" si="72">Q3211*H3211</f>
        <v>0</v>
      </c>
      <c r="S3211" s="153">
        <v>0</v>
      </c>
      <c r="T3211" s="154">
        <f t="shared" ref="T3211:T3242" si="73">S3211*H3211</f>
        <v>0</v>
      </c>
      <c r="AR3211" s="155" t="s">
        <v>481</v>
      </c>
      <c r="AT3211" s="155" t="s">
        <v>454</v>
      </c>
      <c r="AU3211" s="155" t="s">
        <v>88</v>
      </c>
      <c r="AY3211" s="16" t="s">
        <v>317</v>
      </c>
      <c r="BE3211" s="156">
        <f t="shared" ref="BE3211:BE3242" si="74">IF(N3211="základná",J3211,0)</f>
        <v>0</v>
      </c>
      <c r="BF3211" s="156">
        <f t="shared" ref="BF3211:BF3242" si="75">IF(N3211="znížená",J3211,0)</f>
        <v>0</v>
      </c>
      <c r="BG3211" s="156">
        <f t="shared" ref="BG3211:BG3242" si="76">IF(N3211="zákl. prenesená",J3211,0)</f>
        <v>0</v>
      </c>
      <c r="BH3211" s="156">
        <f t="shared" ref="BH3211:BH3242" si="77">IF(N3211="zníž. prenesená",J3211,0)</f>
        <v>0</v>
      </c>
      <c r="BI3211" s="156">
        <f t="shared" ref="BI3211:BI3242" si="78">IF(N3211="nulová",J3211,0)</f>
        <v>0</v>
      </c>
      <c r="BJ3211" s="16" t="s">
        <v>88</v>
      </c>
      <c r="BK3211" s="156">
        <f t="shared" ref="BK3211:BK3242" si="79">ROUND(I3211*H3211,2)</f>
        <v>0</v>
      </c>
      <c r="BL3211" s="16" t="s">
        <v>396</v>
      </c>
      <c r="BM3211" s="155" t="s">
        <v>4765</v>
      </c>
    </row>
    <row r="3212" spans="2:65" s="1" customFormat="1" ht="24.15" customHeight="1">
      <c r="B3212" s="142"/>
      <c r="C3212" s="179" t="s">
        <v>4766</v>
      </c>
      <c r="D3212" s="201" t="s">
        <v>454</v>
      </c>
      <c r="E3212" s="180" t="s">
        <v>4767</v>
      </c>
      <c r="F3212" s="181" t="s">
        <v>4768</v>
      </c>
      <c r="G3212" s="182" t="s">
        <v>467</v>
      </c>
      <c r="H3212" s="183">
        <v>1</v>
      </c>
      <c r="I3212" s="184"/>
      <c r="J3212" s="185">
        <f t="shared" si="70"/>
        <v>0</v>
      </c>
      <c r="K3212" s="186"/>
      <c r="L3212" s="187"/>
      <c r="M3212" s="188" t="s">
        <v>1</v>
      </c>
      <c r="N3212" s="189" t="s">
        <v>42</v>
      </c>
      <c r="P3212" s="153">
        <f t="shared" si="71"/>
        <v>0</v>
      </c>
      <c r="Q3212" s="153">
        <v>2.5000000000000001E-2</v>
      </c>
      <c r="R3212" s="153">
        <f t="shared" si="72"/>
        <v>2.5000000000000001E-2</v>
      </c>
      <c r="S3212" s="153">
        <v>0</v>
      </c>
      <c r="T3212" s="154">
        <f t="shared" si="73"/>
        <v>0</v>
      </c>
      <c r="AR3212" s="155" t="s">
        <v>481</v>
      </c>
      <c r="AT3212" s="155" t="s">
        <v>454</v>
      </c>
      <c r="AU3212" s="155" t="s">
        <v>88</v>
      </c>
      <c r="AY3212" s="16" t="s">
        <v>317</v>
      </c>
      <c r="BE3212" s="156">
        <f t="shared" si="74"/>
        <v>0</v>
      </c>
      <c r="BF3212" s="156">
        <f t="shared" si="75"/>
        <v>0</v>
      </c>
      <c r="BG3212" s="156">
        <f t="shared" si="76"/>
        <v>0</v>
      </c>
      <c r="BH3212" s="156">
        <f t="shared" si="77"/>
        <v>0</v>
      </c>
      <c r="BI3212" s="156">
        <f t="shared" si="78"/>
        <v>0</v>
      </c>
      <c r="BJ3212" s="16" t="s">
        <v>88</v>
      </c>
      <c r="BK3212" s="156">
        <f t="shared" si="79"/>
        <v>0</v>
      </c>
      <c r="BL3212" s="16" t="s">
        <v>396</v>
      </c>
      <c r="BM3212" s="155" t="s">
        <v>4769</v>
      </c>
    </row>
    <row r="3213" spans="2:65" s="1" customFormat="1" ht="24.15" customHeight="1">
      <c r="B3213" s="142"/>
      <c r="C3213" s="179" t="s">
        <v>4770</v>
      </c>
      <c r="D3213" s="201" t="s">
        <v>454</v>
      </c>
      <c r="E3213" s="180" t="s">
        <v>4771</v>
      </c>
      <c r="F3213" s="181" t="s">
        <v>4772</v>
      </c>
      <c r="G3213" s="182" t="s">
        <v>467</v>
      </c>
      <c r="H3213" s="183">
        <v>1</v>
      </c>
      <c r="I3213" s="184"/>
      <c r="J3213" s="185">
        <f t="shared" si="70"/>
        <v>0</v>
      </c>
      <c r="K3213" s="186"/>
      <c r="L3213" s="187"/>
      <c r="M3213" s="188" t="s">
        <v>1</v>
      </c>
      <c r="N3213" s="189" t="s">
        <v>42</v>
      </c>
      <c r="P3213" s="153">
        <f t="shared" si="71"/>
        <v>0</v>
      </c>
      <c r="Q3213" s="153">
        <v>2.5000000000000001E-2</v>
      </c>
      <c r="R3213" s="153">
        <f t="shared" si="72"/>
        <v>2.5000000000000001E-2</v>
      </c>
      <c r="S3213" s="153">
        <v>0</v>
      </c>
      <c r="T3213" s="154">
        <f t="shared" si="73"/>
        <v>0</v>
      </c>
      <c r="AR3213" s="155" t="s">
        <v>481</v>
      </c>
      <c r="AT3213" s="155" t="s">
        <v>454</v>
      </c>
      <c r="AU3213" s="155" t="s">
        <v>88</v>
      </c>
      <c r="AY3213" s="16" t="s">
        <v>317</v>
      </c>
      <c r="BE3213" s="156">
        <f t="shared" si="74"/>
        <v>0</v>
      </c>
      <c r="BF3213" s="156">
        <f t="shared" si="75"/>
        <v>0</v>
      </c>
      <c r="BG3213" s="156">
        <f t="shared" si="76"/>
        <v>0</v>
      </c>
      <c r="BH3213" s="156">
        <f t="shared" si="77"/>
        <v>0</v>
      </c>
      <c r="BI3213" s="156">
        <f t="shared" si="78"/>
        <v>0</v>
      </c>
      <c r="BJ3213" s="16" t="s">
        <v>88</v>
      </c>
      <c r="BK3213" s="156">
        <f t="shared" si="79"/>
        <v>0</v>
      </c>
      <c r="BL3213" s="16" t="s">
        <v>396</v>
      </c>
      <c r="BM3213" s="155" t="s">
        <v>4773</v>
      </c>
    </row>
    <row r="3214" spans="2:65" s="1" customFormat="1" ht="24.15" customHeight="1">
      <c r="B3214" s="142"/>
      <c r="C3214" s="179" t="s">
        <v>4774</v>
      </c>
      <c r="D3214" s="201" t="s">
        <v>454</v>
      </c>
      <c r="E3214" s="180" t="s">
        <v>4775</v>
      </c>
      <c r="F3214" s="181" t="s">
        <v>4776</v>
      </c>
      <c r="G3214" s="182" t="s">
        <v>467</v>
      </c>
      <c r="H3214" s="183">
        <v>1</v>
      </c>
      <c r="I3214" s="184"/>
      <c r="J3214" s="185">
        <f t="shared" si="70"/>
        <v>0</v>
      </c>
      <c r="K3214" s="186"/>
      <c r="L3214" s="187"/>
      <c r="M3214" s="188" t="s">
        <v>1</v>
      </c>
      <c r="N3214" s="189" t="s">
        <v>42</v>
      </c>
      <c r="P3214" s="153">
        <f t="shared" si="71"/>
        <v>0</v>
      </c>
      <c r="Q3214" s="153">
        <v>2.5000000000000001E-2</v>
      </c>
      <c r="R3214" s="153">
        <f t="shared" si="72"/>
        <v>2.5000000000000001E-2</v>
      </c>
      <c r="S3214" s="153">
        <v>0</v>
      </c>
      <c r="T3214" s="154">
        <f t="shared" si="73"/>
        <v>0</v>
      </c>
      <c r="AR3214" s="155" t="s">
        <v>481</v>
      </c>
      <c r="AT3214" s="155" t="s">
        <v>454</v>
      </c>
      <c r="AU3214" s="155" t="s">
        <v>88</v>
      </c>
      <c r="AY3214" s="16" t="s">
        <v>317</v>
      </c>
      <c r="BE3214" s="156">
        <f t="shared" si="74"/>
        <v>0</v>
      </c>
      <c r="BF3214" s="156">
        <f t="shared" si="75"/>
        <v>0</v>
      </c>
      <c r="BG3214" s="156">
        <f t="shared" si="76"/>
        <v>0</v>
      </c>
      <c r="BH3214" s="156">
        <f t="shared" si="77"/>
        <v>0</v>
      </c>
      <c r="BI3214" s="156">
        <f t="shared" si="78"/>
        <v>0</v>
      </c>
      <c r="BJ3214" s="16" t="s">
        <v>88</v>
      </c>
      <c r="BK3214" s="156">
        <f t="shared" si="79"/>
        <v>0</v>
      </c>
      <c r="BL3214" s="16" t="s">
        <v>396</v>
      </c>
      <c r="BM3214" s="155" t="s">
        <v>4777</v>
      </c>
    </row>
    <row r="3215" spans="2:65" s="1" customFormat="1" ht="24.15" customHeight="1">
      <c r="B3215" s="142"/>
      <c r="C3215" s="143" t="s">
        <v>4778</v>
      </c>
      <c r="D3215" s="206" t="s">
        <v>319</v>
      </c>
      <c r="E3215" s="144" t="s">
        <v>4779</v>
      </c>
      <c r="F3215" s="145" t="s">
        <v>4780</v>
      </c>
      <c r="G3215" s="146" t="s">
        <v>467</v>
      </c>
      <c r="H3215" s="147">
        <v>1</v>
      </c>
      <c r="I3215" s="148"/>
      <c r="J3215" s="149">
        <f t="shared" si="70"/>
        <v>0</v>
      </c>
      <c r="K3215" s="150"/>
      <c r="L3215" s="31"/>
      <c r="M3215" s="151" t="s">
        <v>1</v>
      </c>
      <c r="N3215" s="152" t="s">
        <v>42</v>
      </c>
      <c r="P3215" s="153">
        <f t="shared" si="71"/>
        <v>0</v>
      </c>
      <c r="Q3215" s="153">
        <v>0</v>
      </c>
      <c r="R3215" s="153">
        <f t="shared" si="72"/>
        <v>0</v>
      </c>
      <c r="S3215" s="153">
        <v>0</v>
      </c>
      <c r="T3215" s="154">
        <f t="shared" si="73"/>
        <v>0</v>
      </c>
      <c r="AR3215" s="155" t="s">
        <v>396</v>
      </c>
      <c r="AT3215" s="155" t="s">
        <v>319</v>
      </c>
      <c r="AU3215" s="155" t="s">
        <v>88</v>
      </c>
      <c r="AY3215" s="16" t="s">
        <v>317</v>
      </c>
      <c r="BE3215" s="156">
        <f t="shared" si="74"/>
        <v>0</v>
      </c>
      <c r="BF3215" s="156">
        <f t="shared" si="75"/>
        <v>0</v>
      </c>
      <c r="BG3215" s="156">
        <f t="shared" si="76"/>
        <v>0</v>
      </c>
      <c r="BH3215" s="156">
        <f t="shared" si="77"/>
        <v>0</v>
      </c>
      <c r="BI3215" s="156">
        <f t="shared" si="78"/>
        <v>0</v>
      </c>
      <c r="BJ3215" s="16" t="s">
        <v>88</v>
      </c>
      <c r="BK3215" s="156">
        <f t="shared" si="79"/>
        <v>0</v>
      </c>
      <c r="BL3215" s="16" t="s">
        <v>396</v>
      </c>
      <c r="BM3215" s="155" t="s">
        <v>4781</v>
      </c>
    </row>
    <row r="3216" spans="2:65" s="1" customFormat="1" ht="24.15" customHeight="1">
      <c r="B3216" s="142"/>
      <c r="C3216" s="143" t="s">
        <v>4782</v>
      </c>
      <c r="D3216" s="200" t="s">
        <v>319</v>
      </c>
      <c r="E3216" s="144" t="s">
        <v>4783</v>
      </c>
      <c r="F3216" s="145" t="s">
        <v>4784</v>
      </c>
      <c r="G3216" s="146" t="s">
        <v>467</v>
      </c>
      <c r="H3216" s="147">
        <v>1</v>
      </c>
      <c r="I3216" s="148"/>
      <c r="J3216" s="149">
        <f t="shared" si="70"/>
        <v>0</v>
      </c>
      <c r="K3216" s="150"/>
      <c r="L3216" s="31"/>
      <c r="M3216" s="151" t="s">
        <v>1</v>
      </c>
      <c r="N3216" s="152" t="s">
        <v>42</v>
      </c>
      <c r="P3216" s="153">
        <f t="shared" si="71"/>
        <v>0</v>
      </c>
      <c r="Q3216" s="153">
        <v>0</v>
      </c>
      <c r="R3216" s="153">
        <f t="shared" si="72"/>
        <v>0</v>
      </c>
      <c r="S3216" s="153">
        <v>0</v>
      </c>
      <c r="T3216" s="154">
        <f t="shared" si="73"/>
        <v>0</v>
      </c>
      <c r="AR3216" s="155" t="s">
        <v>396</v>
      </c>
      <c r="AT3216" s="155" t="s">
        <v>319</v>
      </c>
      <c r="AU3216" s="155" t="s">
        <v>88</v>
      </c>
      <c r="AY3216" s="16" t="s">
        <v>317</v>
      </c>
      <c r="BE3216" s="156">
        <f t="shared" si="74"/>
        <v>0</v>
      </c>
      <c r="BF3216" s="156">
        <f t="shared" si="75"/>
        <v>0</v>
      </c>
      <c r="BG3216" s="156">
        <f t="shared" si="76"/>
        <v>0</v>
      </c>
      <c r="BH3216" s="156">
        <f t="shared" si="77"/>
        <v>0</v>
      </c>
      <c r="BI3216" s="156">
        <f t="shared" si="78"/>
        <v>0</v>
      </c>
      <c r="BJ3216" s="16" t="s">
        <v>88</v>
      </c>
      <c r="BK3216" s="156">
        <f t="shared" si="79"/>
        <v>0</v>
      </c>
      <c r="BL3216" s="16" t="s">
        <v>396</v>
      </c>
      <c r="BM3216" s="155" t="s">
        <v>4785</v>
      </c>
    </row>
    <row r="3217" spans="2:65" s="1" customFormat="1" ht="24.15" customHeight="1">
      <c r="B3217" s="142"/>
      <c r="C3217" s="143" t="s">
        <v>4786</v>
      </c>
      <c r="D3217" s="200" t="s">
        <v>319</v>
      </c>
      <c r="E3217" s="144" t="s">
        <v>4787</v>
      </c>
      <c r="F3217" s="145" t="s">
        <v>4788</v>
      </c>
      <c r="G3217" s="146" t="s">
        <v>467</v>
      </c>
      <c r="H3217" s="147">
        <v>1</v>
      </c>
      <c r="I3217" s="148"/>
      <c r="J3217" s="149">
        <f t="shared" si="70"/>
        <v>0</v>
      </c>
      <c r="K3217" s="150"/>
      <c r="L3217" s="31"/>
      <c r="M3217" s="151" t="s">
        <v>1</v>
      </c>
      <c r="N3217" s="152" t="s">
        <v>42</v>
      </c>
      <c r="P3217" s="153">
        <f t="shared" si="71"/>
        <v>0</v>
      </c>
      <c r="Q3217" s="153">
        <v>0</v>
      </c>
      <c r="R3217" s="153">
        <f t="shared" si="72"/>
        <v>0</v>
      </c>
      <c r="S3217" s="153">
        <v>0</v>
      </c>
      <c r="T3217" s="154">
        <f t="shared" si="73"/>
        <v>0</v>
      </c>
      <c r="AR3217" s="155" t="s">
        <v>396</v>
      </c>
      <c r="AT3217" s="155" t="s">
        <v>319</v>
      </c>
      <c r="AU3217" s="155" t="s">
        <v>88</v>
      </c>
      <c r="AY3217" s="16" t="s">
        <v>317</v>
      </c>
      <c r="BE3217" s="156">
        <f t="shared" si="74"/>
        <v>0</v>
      </c>
      <c r="BF3217" s="156">
        <f t="shared" si="75"/>
        <v>0</v>
      </c>
      <c r="BG3217" s="156">
        <f t="shared" si="76"/>
        <v>0</v>
      </c>
      <c r="BH3217" s="156">
        <f t="shared" si="77"/>
        <v>0</v>
      </c>
      <c r="BI3217" s="156">
        <f t="shared" si="78"/>
        <v>0</v>
      </c>
      <c r="BJ3217" s="16" t="s">
        <v>88</v>
      </c>
      <c r="BK3217" s="156">
        <f t="shared" si="79"/>
        <v>0</v>
      </c>
      <c r="BL3217" s="16" t="s">
        <v>396</v>
      </c>
      <c r="BM3217" s="155" t="s">
        <v>4789</v>
      </c>
    </row>
    <row r="3218" spans="2:65" s="1" customFormat="1" ht="24.15" customHeight="1">
      <c r="B3218" s="142"/>
      <c r="C3218" s="143" t="s">
        <v>4790</v>
      </c>
      <c r="D3218" s="200" t="s">
        <v>319</v>
      </c>
      <c r="E3218" s="144" t="s">
        <v>4791</v>
      </c>
      <c r="F3218" s="145" t="s">
        <v>4792</v>
      </c>
      <c r="G3218" s="146" t="s">
        <v>467</v>
      </c>
      <c r="H3218" s="147">
        <v>1</v>
      </c>
      <c r="I3218" s="148"/>
      <c r="J3218" s="149">
        <f t="shared" si="70"/>
        <v>0</v>
      </c>
      <c r="K3218" s="150"/>
      <c r="L3218" s="31"/>
      <c r="M3218" s="151" t="s">
        <v>1</v>
      </c>
      <c r="N3218" s="152" t="s">
        <v>42</v>
      </c>
      <c r="P3218" s="153">
        <f t="shared" si="71"/>
        <v>0</v>
      </c>
      <c r="Q3218" s="153">
        <v>0</v>
      </c>
      <c r="R3218" s="153">
        <f t="shared" si="72"/>
        <v>0</v>
      </c>
      <c r="S3218" s="153">
        <v>0</v>
      </c>
      <c r="T3218" s="154">
        <f t="shared" si="73"/>
        <v>0</v>
      </c>
      <c r="AR3218" s="155" t="s">
        <v>396</v>
      </c>
      <c r="AT3218" s="155" t="s">
        <v>319</v>
      </c>
      <c r="AU3218" s="155" t="s">
        <v>88</v>
      </c>
      <c r="AY3218" s="16" t="s">
        <v>317</v>
      </c>
      <c r="BE3218" s="156">
        <f t="shared" si="74"/>
        <v>0</v>
      </c>
      <c r="BF3218" s="156">
        <f t="shared" si="75"/>
        <v>0</v>
      </c>
      <c r="BG3218" s="156">
        <f t="shared" si="76"/>
        <v>0</v>
      </c>
      <c r="BH3218" s="156">
        <f t="shared" si="77"/>
        <v>0</v>
      </c>
      <c r="BI3218" s="156">
        <f t="shared" si="78"/>
        <v>0</v>
      </c>
      <c r="BJ3218" s="16" t="s">
        <v>88</v>
      </c>
      <c r="BK3218" s="156">
        <f t="shared" si="79"/>
        <v>0</v>
      </c>
      <c r="BL3218" s="16" t="s">
        <v>396</v>
      </c>
      <c r="BM3218" s="155" t="s">
        <v>4793</v>
      </c>
    </row>
    <row r="3219" spans="2:65" s="1" customFormat="1" ht="24.15" customHeight="1">
      <c r="B3219" s="142"/>
      <c r="C3219" s="143" t="s">
        <v>4794</v>
      </c>
      <c r="D3219" s="200" t="s">
        <v>319</v>
      </c>
      <c r="E3219" s="144" t="s">
        <v>4795</v>
      </c>
      <c r="F3219" s="145" t="s">
        <v>4796</v>
      </c>
      <c r="G3219" s="146" t="s">
        <v>467</v>
      </c>
      <c r="H3219" s="147">
        <v>1</v>
      </c>
      <c r="I3219" s="148"/>
      <c r="J3219" s="149">
        <f t="shared" si="70"/>
        <v>0</v>
      </c>
      <c r="K3219" s="150"/>
      <c r="L3219" s="31"/>
      <c r="M3219" s="151" t="s">
        <v>1</v>
      </c>
      <c r="N3219" s="152" t="s">
        <v>42</v>
      </c>
      <c r="P3219" s="153">
        <f t="shared" si="71"/>
        <v>0</v>
      </c>
      <c r="Q3219" s="153">
        <v>0</v>
      </c>
      <c r="R3219" s="153">
        <f t="shared" si="72"/>
        <v>0</v>
      </c>
      <c r="S3219" s="153">
        <v>0</v>
      </c>
      <c r="T3219" s="154">
        <f t="shared" si="73"/>
        <v>0</v>
      </c>
      <c r="AR3219" s="155" t="s">
        <v>396</v>
      </c>
      <c r="AT3219" s="155" t="s">
        <v>319</v>
      </c>
      <c r="AU3219" s="155" t="s">
        <v>88</v>
      </c>
      <c r="AY3219" s="16" t="s">
        <v>317</v>
      </c>
      <c r="BE3219" s="156">
        <f t="shared" si="74"/>
        <v>0</v>
      </c>
      <c r="BF3219" s="156">
        <f t="shared" si="75"/>
        <v>0</v>
      </c>
      <c r="BG3219" s="156">
        <f t="shared" si="76"/>
        <v>0</v>
      </c>
      <c r="BH3219" s="156">
        <f t="shared" si="77"/>
        <v>0</v>
      </c>
      <c r="BI3219" s="156">
        <f t="shared" si="78"/>
        <v>0</v>
      </c>
      <c r="BJ3219" s="16" t="s">
        <v>88</v>
      </c>
      <c r="BK3219" s="156">
        <f t="shared" si="79"/>
        <v>0</v>
      </c>
      <c r="BL3219" s="16" t="s">
        <v>396</v>
      </c>
      <c r="BM3219" s="155" t="s">
        <v>4797</v>
      </c>
    </row>
    <row r="3220" spans="2:65" s="1" customFormat="1" ht="24.15" customHeight="1">
      <c r="B3220" s="142"/>
      <c r="C3220" s="143" t="s">
        <v>4798</v>
      </c>
      <c r="D3220" s="200" t="s">
        <v>319</v>
      </c>
      <c r="E3220" s="144" t="s">
        <v>4799</v>
      </c>
      <c r="F3220" s="145" t="s">
        <v>4800</v>
      </c>
      <c r="G3220" s="146" t="s">
        <v>467</v>
      </c>
      <c r="H3220" s="147">
        <v>1</v>
      </c>
      <c r="I3220" s="148"/>
      <c r="J3220" s="149">
        <f t="shared" si="70"/>
        <v>0</v>
      </c>
      <c r="K3220" s="150"/>
      <c r="L3220" s="31"/>
      <c r="M3220" s="151" t="s">
        <v>1</v>
      </c>
      <c r="N3220" s="152" t="s">
        <v>42</v>
      </c>
      <c r="P3220" s="153">
        <f t="shared" si="71"/>
        <v>0</v>
      </c>
      <c r="Q3220" s="153">
        <v>0</v>
      </c>
      <c r="R3220" s="153">
        <f t="shared" si="72"/>
        <v>0</v>
      </c>
      <c r="S3220" s="153">
        <v>0</v>
      </c>
      <c r="T3220" s="154">
        <f t="shared" si="73"/>
        <v>0</v>
      </c>
      <c r="AR3220" s="155" t="s">
        <v>396</v>
      </c>
      <c r="AT3220" s="155" t="s">
        <v>319</v>
      </c>
      <c r="AU3220" s="155" t="s">
        <v>88</v>
      </c>
      <c r="AY3220" s="16" t="s">
        <v>317</v>
      </c>
      <c r="BE3220" s="156">
        <f t="shared" si="74"/>
        <v>0</v>
      </c>
      <c r="BF3220" s="156">
        <f t="shared" si="75"/>
        <v>0</v>
      </c>
      <c r="BG3220" s="156">
        <f t="shared" si="76"/>
        <v>0</v>
      </c>
      <c r="BH3220" s="156">
        <f t="shared" si="77"/>
        <v>0</v>
      </c>
      <c r="BI3220" s="156">
        <f t="shared" si="78"/>
        <v>0</v>
      </c>
      <c r="BJ3220" s="16" t="s">
        <v>88</v>
      </c>
      <c r="BK3220" s="156">
        <f t="shared" si="79"/>
        <v>0</v>
      </c>
      <c r="BL3220" s="16" t="s">
        <v>396</v>
      </c>
      <c r="BM3220" s="155" t="s">
        <v>4801</v>
      </c>
    </row>
    <row r="3221" spans="2:65" s="1" customFormat="1" ht="24.15" customHeight="1">
      <c r="B3221" s="142"/>
      <c r="C3221" s="143" t="s">
        <v>4802</v>
      </c>
      <c r="D3221" s="200" t="s">
        <v>319</v>
      </c>
      <c r="E3221" s="144" t="s">
        <v>4803</v>
      </c>
      <c r="F3221" s="145" t="s">
        <v>4804</v>
      </c>
      <c r="G3221" s="146" t="s">
        <v>467</v>
      </c>
      <c r="H3221" s="147">
        <v>1</v>
      </c>
      <c r="I3221" s="148"/>
      <c r="J3221" s="149">
        <f t="shared" si="70"/>
        <v>0</v>
      </c>
      <c r="K3221" s="150"/>
      <c r="L3221" s="31"/>
      <c r="M3221" s="151" t="s">
        <v>1</v>
      </c>
      <c r="N3221" s="152" t="s">
        <v>42</v>
      </c>
      <c r="P3221" s="153">
        <f t="shared" si="71"/>
        <v>0</v>
      </c>
      <c r="Q3221" s="153">
        <v>0</v>
      </c>
      <c r="R3221" s="153">
        <f t="shared" si="72"/>
        <v>0</v>
      </c>
      <c r="S3221" s="153">
        <v>0</v>
      </c>
      <c r="T3221" s="154">
        <f t="shared" si="73"/>
        <v>0</v>
      </c>
      <c r="AR3221" s="155" t="s">
        <v>396</v>
      </c>
      <c r="AT3221" s="155" t="s">
        <v>319</v>
      </c>
      <c r="AU3221" s="155" t="s">
        <v>88</v>
      </c>
      <c r="AY3221" s="16" t="s">
        <v>317</v>
      </c>
      <c r="BE3221" s="156">
        <f t="shared" si="74"/>
        <v>0</v>
      </c>
      <c r="BF3221" s="156">
        <f t="shared" si="75"/>
        <v>0</v>
      </c>
      <c r="BG3221" s="156">
        <f t="shared" si="76"/>
        <v>0</v>
      </c>
      <c r="BH3221" s="156">
        <f t="shared" si="77"/>
        <v>0</v>
      </c>
      <c r="BI3221" s="156">
        <f t="shared" si="78"/>
        <v>0</v>
      </c>
      <c r="BJ3221" s="16" t="s">
        <v>88</v>
      </c>
      <c r="BK3221" s="156">
        <f t="shared" si="79"/>
        <v>0</v>
      </c>
      <c r="BL3221" s="16" t="s">
        <v>396</v>
      </c>
      <c r="BM3221" s="155" t="s">
        <v>4805</v>
      </c>
    </row>
    <row r="3222" spans="2:65" s="1" customFormat="1" ht="24.15" customHeight="1">
      <c r="B3222" s="142"/>
      <c r="C3222" s="143" t="s">
        <v>4806</v>
      </c>
      <c r="D3222" s="200" t="s">
        <v>319</v>
      </c>
      <c r="E3222" s="144" t="s">
        <v>4807</v>
      </c>
      <c r="F3222" s="145" t="s">
        <v>4808</v>
      </c>
      <c r="G3222" s="146" t="s">
        <v>467</v>
      </c>
      <c r="H3222" s="147">
        <v>1</v>
      </c>
      <c r="I3222" s="148"/>
      <c r="J3222" s="149">
        <f t="shared" si="70"/>
        <v>0</v>
      </c>
      <c r="K3222" s="150"/>
      <c r="L3222" s="31"/>
      <c r="M3222" s="151" t="s">
        <v>1</v>
      </c>
      <c r="N3222" s="152" t="s">
        <v>42</v>
      </c>
      <c r="P3222" s="153">
        <f t="shared" si="71"/>
        <v>0</v>
      </c>
      <c r="Q3222" s="153">
        <v>0</v>
      </c>
      <c r="R3222" s="153">
        <f t="shared" si="72"/>
        <v>0</v>
      </c>
      <c r="S3222" s="153">
        <v>0</v>
      </c>
      <c r="T3222" s="154">
        <f t="shared" si="73"/>
        <v>0</v>
      </c>
      <c r="AR3222" s="155" t="s">
        <v>396</v>
      </c>
      <c r="AT3222" s="155" t="s">
        <v>319</v>
      </c>
      <c r="AU3222" s="155" t="s">
        <v>88</v>
      </c>
      <c r="AY3222" s="16" t="s">
        <v>317</v>
      </c>
      <c r="BE3222" s="156">
        <f t="shared" si="74"/>
        <v>0</v>
      </c>
      <c r="BF3222" s="156">
        <f t="shared" si="75"/>
        <v>0</v>
      </c>
      <c r="BG3222" s="156">
        <f t="shared" si="76"/>
        <v>0</v>
      </c>
      <c r="BH3222" s="156">
        <f t="shared" si="77"/>
        <v>0</v>
      </c>
      <c r="BI3222" s="156">
        <f t="shared" si="78"/>
        <v>0</v>
      </c>
      <c r="BJ3222" s="16" t="s">
        <v>88</v>
      </c>
      <c r="BK3222" s="156">
        <f t="shared" si="79"/>
        <v>0</v>
      </c>
      <c r="BL3222" s="16" t="s">
        <v>396</v>
      </c>
      <c r="BM3222" s="155" t="s">
        <v>4809</v>
      </c>
    </row>
    <row r="3223" spans="2:65" s="1" customFormat="1" ht="24.15" customHeight="1">
      <c r="B3223" s="142"/>
      <c r="C3223" s="143" t="s">
        <v>4810</v>
      </c>
      <c r="D3223" s="200" t="s">
        <v>319</v>
      </c>
      <c r="E3223" s="144" t="s">
        <v>4811</v>
      </c>
      <c r="F3223" s="145" t="s">
        <v>4812</v>
      </c>
      <c r="G3223" s="146" t="s">
        <v>467</v>
      </c>
      <c r="H3223" s="147">
        <v>1</v>
      </c>
      <c r="I3223" s="148"/>
      <c r="J3223" s="149">
        <f t="shared" si="70"/>
        <v>0</v>
      </c>
      <c r="K3223" s="150"/>
      <c r="L3223" s="31"/>
      <c r="M3223" s="151" t="s">
        <v>1</v>
      </c>
      <c r="N3223" s="152" t="s">
        <v>42</v>
      </c>
      <c r="P3223" s="153">
        <f t="shared" si="71"/>
        <v>0</v>
      </c>
      <c r="Q3223" s="153">
        <v>0</v>
      </c>
      <c r="R3223" s="153">
        <f t="shared" si="72"/>
        <v>0</v>
      </c>
      <c r="S3223" s="153">
        <v>0</v>
      </c>
      <c r="T3223" s="154">
        <f t="shared" si="73"/>
        <v>0</v>
      </c>
      <c r="AR3223" s="155" t="s">
        <v>396</v>
      </c>
      <c r="AT3223" s="155" t="s">
        <v>319</v>
      </c>
      <c r="AU3223" s="155" t="s">
        <v>88</v>
      </c>
      <c r="AY3223" s="16" t="s">
        <v>317</v>
      </c>
      <c r="BE3223" s="156">
        <f t="shared" si="74"/>
        <v>0</v>
      </c>
      <c r="BF3223" s="156">
        <f t="shared" si="75"/>
        <v>0</v>
      </c>
      <c r="BG3223" s="156">
        <f t="shared" si="76"/>
        <v>0</v>
      </c>
      <c r="BH3223" s="156">
        <f t="shared" si="77"/>
        <v>0</v>
      </c>
      <c r="BI3223" s="156">
        <f t="shared" si="78"/>
        <v>0</v>
      </c>
      <c r="BJ3223" s="16" t="s">
        <v>88</v>
      </c>
      <c r="BK3223" s="156">
        <f t="shared" si="79"/>
        <v>0</v>
      </c>
      <c r="BL3223" s="16" t="s">
        <v>396</v>
      </c>
      <c r="BM3223" s="155" t="s">
        <v>4813</v>
      </c>
    </row>
    <row r="3224" spans="2:65" s="1" customFormat="1" ht="24.15" customHeight="1">
      <c r="B3224" s="142"/>
      <c r="C3224" s="143" t="s">
        <v>4814</v>
      </c>
      <c r="D3224" s="200" t="s">
        <v>319</v>
      </c>
      <c r="E3224" s="144" t="s">
        <v>4815</v>
      </c>
      <c r="F3224" s="145" t="s">
        <v>4816</v>
      </c>
      <c r="G3224" s="146" t="s">
        <v>467</v>
      </c>
      <c r="H3224" s="147">
        <v>1</v>
      </c>
      <c r="I3224" s="148"/>
      <c r="J3224" s="149">
        <f t="shared" si="70"/>
        <v>0</v>
      </c>
      <c r="K3224" s="150"/>
      <c r="L3224" s="31"/>
      <c r="M3224" s="151" t="s">
        <v>1</v>
      </c>
      <c r="N3224" s="152" t="s">
        <v>42</v>
      </c>
      <c r="P3224" s="153">
        <f t="shared" si="71"/>
        <v>0</v>
      </c>
      <c r="Q3224" s="153">
        <v>0</v>
      </c>
      <c r="R3224" s="153">
        <f t="shared" si="72"/>
        <v>0</v>
      </c>
      <c r="S3224" s="153">
        <v>0</v>
      </c>
      <c r="T3224" s="154">
        <f t="shared" si="73"/>
        <v>0</v>
      </c>
      <c r="AR3224" s="155" t="s">
        <v>396</v>
      </c>
      <c r="AT3224" s="155" t="s">
        <v>319</v>
      </c>
      <c r="AU3224" s="155" t="s">
        <v>88</v>
      </c>
      <c r="AY3224" s="16" t="s">
        <v>317</v>
      </c>
      <c r="BE3224" s="156">
        <f t="shared" si="74"/>
        <v>0</v>
      </c>
      <c r="BF3224" s="156">
        <f t="shared" si="75"/>
        <v>0</v>
      </c>
      <c r="BG3224" s="156">
        <f t="shared" si="76"/>
        <v>0</v>
      </c>
      <c r="BH3224" s="156">
        <f t="shared" si="77"/>
        <v>0</v>
      </c>
      <c r="BI3224" s="156">
        <f t="shared" si="78"/>
        <v>0</v>
      </c>
      <c r="BJ3224" s="16" t="s">
        <v>88</v>
      </c>
      <c r="BK3224" s="156">
        <f t="shared" si="79"/>
        <v>0</v>
      </c>
      <c r="BL3224" s="16" t="s">
        <v>396</v>
      </c>
      <c r="BM3224" s="155" t="s">
        <v>4817</v>
      </c>
    </row>
    <row r="3225" spans="2:65" s="1" customFormat="1" ht="24.15" customHeight="1">
      <c r="B3225" s="142"/>
      <c r="C3225" s="143" t="s">
        <v>4818</v>
      </c>
      <c r="D3225" s="200" t="s">
        <v>319</v>
      </c>
      <c r="E3225" s="144" t="s">
        <v>4819</v>
      </c>
      <c r="F3225" s="145" t="s">
        <v>4820</v>
      </c>
      <c r="G3225" s="146" t="s">
        <v>467</v>
      </c>
      <c r="H3225" s="147">
        <v>1</v>
      </c>
      <c r="I3225" s="148"/>
      <c r="J3225" s="149">
        <f t="shared" si="70"/>
        <v>0</v>
      </c>
      <c r="K3225" s="150"/>
      <c r="L3225" s="31"/>
      <c r="M3225" s="151" t="s">
        <v>1</v>
      </c>
      <c r="N3225" s="152" t="s">
        <v>42</v>
      </c>
      <c r="P3225" s="153">
        <f t="shared" si="71"/>
        <v>0</v>
      </c>
      <c r="Q3225" s="153">
        <v>0</v>
      </c>
      <c r="R3225" s="153">
        <f t="shared" si="72"/>
        <v>0</v>
      </c>
      <c r="S3225" s="153">
        <v>0</v>
      </c>
      <c r="T3225" s="154">
        <f t="shared" si="73"/>
        <v>0</v>
      </c>
      <c r="AR3225" s="155" t="s">
        <v>396</v>
      </c>
      <c r="AT3225" s="155" t="s">
        <v>319</v>
      </c>
      <c r="AU3225" s="155" t="s">
        <v>88</v>
      </c>
      <c r="AY3225" s="16" t="s">
        <v>317</v>
      </c>
      <c r="BE3225" s="156">
        <f t="shared" si="74"/>
        <v>0</v>
      </c>
      <c r="BF3225" s="156">
        <f t="shared" si="75"/>
        <v>0</v>
      </c>
      <c r="BG3225" s="156">
        <f t="shared" si="76"/>
        <v>0</v>
      </c>
      <c r="BH3225" s="156">
        <f t="shared" si="77"/>
        <v>0</v>
      </c>
      <c r="BI3225" s="156">
        <f t="shared" si="78"/>
        <v>0</v>
      </c>
      <c r="BJ3225" s="16" t="s">
        <v>88</v>
      </c>
      <c r="BK3225" s="156">
        <f t="shared" si="79"/>
        <v>0</v>
      </c>
      <c r="BL3225" s="16" t="s">
        <v>396</v>
      </c>
      <c r="BM3225" s="155" t="s">
        <v>4821</v>
      </c>
    </row>
    <row r="3226" spans="2:65" s="1" customFormat="1" ht="24.15" customHeight="1">
      <c r="B3226" s="142"/>
      <c r="C3226" s="143" t="s">
        <v>4822</v>
      </c>
      <c r="D3226" s="200" t="s">
        <v>319</v>
      </c>
      <c r="E3226" s="144" t="s">
        <v>4823</v>
      </c>
      <c r="F3226" s="145" t="s">
        <v>4824</v>
      </c>
      <c r="G3226" s="146" t="s">
        <v>467</v>
      </c>
      <c r="H3226" s="147">
        <v>1</v>
      </c>
      <c r="I3226" s="148"/>
      <c r="J3226" s="149">
        <f t="shared" si="70"/>
        <v>0</v>
      </c>
      <c r="K3226" s="150"/>
      <c r="L3226" s="31"/>
      <c r="M3226" s="151" t="s">
        <v>1</v>
      </c>
      <c r="N3226" s="152" t="s">
        <v>42</v>
      </c>
      <c r="P3226" s="153">
        <f t="shared" si="71"/>
        <v>0</v>
      </c>
      <c r="Q3226" s="153">
        <v>0</v>
      </c>
      <c r="R3226" s="153">
        <f t="shared" si="72"/>
        <v>0</v>
      </c>
      <c r="S3226" s="153">
        <v>0</v>
      </c>
      <c r="T3226" s="154">
        <f t="shared" si="73"/>
        <v>0</v>
      </c>
      <c r="AR3226" s="155" t="s">
        <v>396</v>
      </c>
      <c r="AT3226" s="155" t="s">
        <v>319</v>
      </c>
      <c r="AU3226" s="155" t="s">
        <v>88</v>
      </c>
      <c r="AY3226" s="16" t="s">
        <v>317</v>
      </c>
      <c r="BE3226" s="156">
        <f t="shared" si="74"/>
        <v>0</v>
      </c>
      <c r="BF3226" s="156">
        <f t="shared" si="75"/>
        <v>0</v>
      </c>
      <c r="BG3226" s="156">
        <f t="shared" si="76"/>
        <v>0</v>
      </c>
      <c r="BH3226" s="156">
        <f t="shared" si="77"/>
        <v>0</v>
      </c>
      <c r="BI3226" s="156">
        <f t="shared" si="78"/>
        <v>0</v>
      </c>
      <c r="BJ3226" s="16" t="s">
        <v>88</v>
      </c>
      <c r="BK3226" s="156">
        <f t="shared" si="79"/>
        <v>0</v>
      </c>
      <c r="BL3226" s="16" t="s">
        <v>396</v>
      </c>
      <c r="BM3226" s="155" t="s">
        <v>4825</v>
      </c>
    </row>
    <row r="3227" spans="2:65" s="1" customFormat="1" ht="24.15" customHeight="1">
      <c r="B3227" s="142"/>
      <c r="C3227" s="143" t="s">
        <v>4826</v>
      </c>
      <c r="D3227" s="200" t="s">
        <v>319</v>
      </c>
      <c r="E3227" s="144" t="s">
        <v>4827</v>
      </c>
      <c r="F3227" s="145" t="s">
        <v>4828</v>
      </c>
      <c r="G3227" s="146" t="s">
        <v>467</v>
      </c>
      <c r="H3227" s="147">
        <v>1</v>
      </c>
      <c r="I3227" s="148"/>
      <c r="J3227" s="149">
        <f t="shared" si="70"/>
        <v>0</v>
      </c>
      <c r="K3227" s="150"/>
      <c r="L3227" s="31"/>
      <c r="M3227" s="151" t="s">
        <v>1</v>
      </c>
      <c r="N3227" s="152" t="s">
        <v>42</v>
      </c>
      <c r="P3227" s="153">
        <f t="shared" si="71"/>
        <v>0</v>
      </c>
      <c r="Q3227" s="153">
        <v>0</v>
      </c>
      <c r="R3227" s="153">
        <f t="shared" si="72"/>
        <v>0</v>
      </c>
      <c r="S3227" s="153">
        <v>0</v>
      </c>
      <c r="T3227" s="154">
        <f t="shared" si="73"/>
        <v>0</v>
      </c>
      <c r="AR3227" s="155" t="s">
        <v>396</v>
      </c>
      <c r="AT3227" s="155" t="s">
        <v>319</v>
      </c>
      <c r="AU3227" s="155" t="s">
        <v>88</v>
      </c>
      <c r="AY3227" s="16" t="s">
        <v>317</v>
      </c>
      <c r="BE3227" s="156">
        <f t="shared" si="74"/>
        <v>0</v>
      </c>
      <c r="BF3227" s="156">
        <f t="shared" si="75"/>
        <v>0</v>
      </c>
      <c r="BG3227" s="156">
        <f t="shared" si="76"/>
        <v>0</v>
      </c>
      <c r="BH3227" s="156">
        <f t="shared" si="77"/>
        <v>0</v>
      </c>
      <c r="BI3227" s="156">
        <f t="shared" si="78"/>
        <v>0</v>
      </c>
      <c r="BJ3227" s="16" t="s">
        <v>88</v>
      </c>
      <c r="BK3227" s="156">
        <f t="shared" si="79"/>
        <v>0</v>
      </c>
      <c r="BL3227" s="16" t="s">
        <v>396</v>
      </c>
      <c r="BM3227" s="155" t="s">
        <v>4829</v>
      </c>
    </row>
    <row r="3228" spans="2:65" s="1" customFormat="1" ht="24.15" customHeight="1">
      <c r="B3228" s="142"/>
      <c r="C3228" s="143" t="s">
        <v>4830</v>
      </c>
      <c r="D3228" s="200" t="s">
        <v>319</v>
      </c>
      <c r="E3228" s="144" t="s">
        <v>4831</v>
      </c>
      <c r="F3228" s="145" t="s">
        <v>4832</v>
      </c>
      <c r="G3228" s="146" t="s">
        <v>467</v>
      </c>
      <c r="H3228" s="147">
        <v>1</v>
      </c>
      <c r="I3228" s="148"/>
      <c r="J3228" s="149">
        <f t="shared" si="70"/>
        <v>0</v>
      </c>
      <c r="K3228" s="150"/>
      <c r="L3228" s="31"/>
      <c r="M3228" s="151" t="s">
        <v>1</v>
      </c>
      <c r="N3228" s="152" t="s">
        <v>42</v>
      </c>
      <c r="P3228" s="153">
        <f t="shared" si="71"/>
        <v>0</v>
      </c>
      <c r="Q3228" s="153">
        <v>0</v>
      </c>
      <c r="R3228" s="153">
        <f t="shared" si="72"/>
        <v>0</v>
      </c>
      <c r="S3228" s="153">
        <v>0</v>
      </c>
      <c r="T3228" s="154">
        <f t="shared" si="73"/>
        <v>0</v>
      </c>
      <c r="AR3228" s="155" t="s">
        <v>396</v>
      </c>
      <c r="AT3228" s="155" t="s">
        <v>319</v>
      </c>
      <c r="AU3228" s="155" t="s">
        <v>88</v>
      </c>
      <c r="AY3228" s="16" t="s">
        <v>317</v>
      </c>
      <c r="BE3228" s="156">
        <f t="shared" si="74"/>
        <v>0</v>
      </c>
      <c r="BF3228" s="156">
        <f t="shared" si="75"/>
        <v>0</v>
      </c>
      <c r="BG3228" s="156">
        <f t="shared" si="76"/>
        <v>0</v>
      </c>
      <c r="BH3228" s="156">
        <f t="shared" si="77"/>
        <v>0</v>
      </c>
      <c r="BI3228" s="156">
        <f t="shared" si="78"/>
        <v>0</v>
      </c>
      <c r="BJ3228" s="16" t="s">
        <v>88</v>
      </c>
      <c r="BK3228" s="156">
        <f t="shared" si="79"/>
        <v>0</v>
      </c>
      <c r="BL3228" s="16" t="s">
        <v>396</v>
      </c>
      <c r="BM3228" s="155" t="s">
        <v>4833</v>
      </c>
    </row>
    <row r="3229" spans="2:65" s="1" customFormat="1" ht="24.15" customHeight="1">
      <c r="B3229" s="142"/>
      <c r="C3229" s="143" t="s">
        <v>4834</v>
      </c>
      <c r="D3229" s="200" t="s">
        <v>319</v>
      </c>
      <c r="E3229" s="144" t="s">
        <v>4835</v>
      </c>
      <c r="F3229" s="145" t="s">
        <v>4836</v>
      </c>
      <c r="G3229" s="146" t="s">
        <v>467</v>
      </c>
      <c r="H3229" s="147">
        <v>1</v>
      </c>
      <c r="I3229" s="148"/>
      <c r="J3229" s="149">
        <f t="shared" si="70"/>
        <v>0</v>
      </c>
      <c r="K3229" s="150"/>
      <c r="L3229" s="31"/>
      <c r="M3229" s="151" t="s">
        <v>1</v>
      </c>
      <c r="N3229" s="152" t="s">
        <v>42</v>
      </c>
      <c r="P3229" s="153">
        <f t="shared" si="71"/>
        <v>0</v>
      </c>
      <c r="Q3229" s="153">
        <v>0</v>
      </c>
      <c r="R3229" s="153">
        <f t="shared" si="72"/>
        <v>0</v>
      </c>
      <c r="S3229" s="153">
        <v>0</v>
      </c>
      <c r="T3229" s="154">
        <f t="shared" si="73"/>
        <v>0</v>
      </c>
      <c r="AR3229" s="155" t="s">
        <v>396</v>
      </c>
      <c r="AT3229" s="155" t="s">
        <v>319</v>
      </c>
      <c r="AU3229" s="155" t="s">
        <v>88</v>
      </c>
      <c r="AY3229" s="16" t="s">
        <v>317</v>
      </c>
      <c r="BE3229" s="156">
        <f t="shared" si="74"/>
        <v>0</v>
      </c>
      <c r="BF3229" s="156">
        <f t="shared" si="75"/>
        <v>0</v>
      </c>
      <c r="BG3229" s="156">
        <f t="shared" si="76"/>
        <v>0</v>
      </c>
      <c r="BH3229" s="156">
        <f t="shared" si="77"/>
        <v>0</v>
      </c>
      <c r="BI3229" s="156">
        <f t="shared" si="78"/>
        <v>0</v>
      </c>
      <c r="BJ3229" s="16" t="s">
        <v>88</v>
      </c>
      <c r="BK3229" s="156">
        <f t="shared" si="79"/>
        <v>0</v>
      </c>
      <c r="BL3229" s="16" t="s">
        <v>396</v>
      </c>
      <c r="BM3229" s="155" t="s">
        <v>4837</v>
      </c>
    </row>
    <row r="3230" spans="2:65" s="1" customFormat="1" ht="24.15" customHeight="1">
      <c r="B3230" s="142"/>
      <c r="C3230" s="143" t="s">
        <v>4838</v>
      </c>
      <c r="D3230" s="200" t="s">
        <v>319</v>
      </c>
      <c r="E3230" s="144" t="s">
        <v>4839</v>
      </c>
      <c r="F3230" s="145" t="s">
        <v>4840</v>
      </c>
      <c r="G3230" s="146" t="s">
        <v>467</v>
      </c>
      <c r="H3230" s="147">
        <v>1</v>
      </c>
      <c r="I3230" s="148"/>
      <c r="J3230" s="149">
        <f t="shared" si="70"/>
        <v>0</v>
      </c>
      <c r="K3230" s="150"/>
      <c r="L3230" s="31"/>
      <c r="M3230" s="151" t="s">
        <v>1</v>
      </c>
      <c r="N3230" s="152" t="s">
        <v>42</v>
      </c>
      <c r="P3230" s="153">
        <f t="shared" si="71"/>
        <v>0</v>
      </c>
      <c r="Q3230" s="153">
        <v>0</v>
      </c>
      <c r="R3230" s="153">
        <f t="shared" si="72"/>
        <v>0</v>
      </c>
      <c r="S3230" s="153">
        <v>0</v>
      </c>
      <c r="T3230" s="154">
        <f t="shared" si="73"/>
        <v>0</v>
      </c>
      <c r="AR3230" s="155" t="s">
        <v>396</v>
      </c>
      <c r="AT3230" s="155" t="s">
        <v>319</v>
      </c>
      <c r="AU3230" s="155" t="s">
        <v>88</v>
      </c>
      <c r="AY3230" s="16" t="s">
        <v>317</v>
      </c>
      <c r="BE3230" s="156">
        <f t="shared" si="74"/>
        <v>0</v>
      </c>
      <c r="BF3230" s="156">
        <f t="shared" si="75"/>
        <v>0</v>
      </c>
      <c r="BG3230" s="156">
        <f t="shared" si="76"/>
        <v>0</v>
      </c>
      <c r="BH3230" s="156">
        <f t="shared" si="77"/>
        <v>0</v>
      </c>
      <c r="BI3230" s="156">
        <f t="shared" si="78"/>
        <v>0</v>
      </c>
      <c r="BJ3230" s="16" t="s">
        <v>88</v>
      </c>
      <c r="BK3230" s="156">
        <f t="shared" si="79"/>
        <v>0</v>
      </c>
      <c r="BL3230" s="16" t="s">
        <v>396</v>
      </c>
      <c r="BM3230" s="155" t="s">
        <v>4841</v>
      </c>
    </row>
    <row r="3231" spans="2:65" s="1" customFormat="1" ht="24.15" customHeight="1">
      <c r="B3231" s="142"/>
      <c r="C3231" s="143" t="s">
        <v>4842</v>
      </c>
      <c r="D3231" s="200" t="s">
        <v>319</v>
      </c>
      <c r="E3231" s="144" t="s">
        <v>4843</v>
      </c>
      <c r="F3231" s="145" t="s">
        <v>4844</v>
      </c>
      <c r="G3231" s="146" t="s">
        <v>467</v>
      </c>
      <c r="H3231" s="147">
        <v>1</v>
      </c>
      <c r="I3231" s="148"/>
      <c r="J3231" s="149">
        <f t="shared" si="70"/>
        <v>0</v>
      </c>
      <c r="K3231" s="150"/>
      <c r="L3231" s="31"/>
      <c r="M3231" s="151" t="s">
        <v>1</v>
      </c>
      <c r="N3231" s="152" t="s">
        <v>42</v>
      </c>
      <c r="P3231" s="153">
        <f t="shared" si="71"/>
        <v>0</v>
      </c>
      <c r="Q3231" s="153">
        <v>0</v>
      </c>
      <c r="R3231" s="153">
        <f t="shared" si="72"/>
        <v>0</v>
      </c>
      <c r="S3231" s="153">
        <v>0</v>
      </c>
      <c r="T3231" s="154">
        <f t="shared" si="73"/>
        <v>0</v>
      </c>
      <c r="AR3231" s="155" t="s">
        <v>396</v>
      </c>
      <c r="AT3231" s="155" t="s">
        <v>319</v>
      </c>
      <c r="AU3231" s="155" t="s">
        <v>88</v>
      </c>
      <c r="AY3231" s="16" t="s">
        <v>317</v>
      </c>
      <c r="BE3231" s="156">
        <f t="shared" si="74"/>
        <v>0</v>
      </c>
      <c r="BF3231" s="156">
        <f t="shared" si="75"/>
        <v>0</v>
      </c>
      <c r="BG3231" s="156">
        <f t="shared" si="76"/>
        <v>0</v>
      </c>
      <c r="BH3231" s="156">
        <f t="shared" si="77"/>
        <v>0</v>
      </c>
      <c r="BI3231" s="156">
        <f t="shared" si="78"/>
        <v>0</v>
      </c>
      <c r="BJ3231" s="16" t="s">
        <v>88</v>
      </c>
      <c r="BK3231" s="156">
        <f t="shared" si="79"/>
        <v>0</v>
      </c>
      <c r="BL3231" s="16" t="s">
        <v>396</v>
      </c>
      <c r="BM3231" s="155" t="s">
        <v>4845</v>
      </c>
    </row>
    <row r="3232" spans="2:65" s="1" customFormat="1" ht="24.15" customHeight="1">
      <c r="B3232" s="142"/>
      <c r="C3232" s="143" t="s">
        <v>4846</v>
      </c>
      <c r="D3232" s="200" t="s">
        <v>319</v>
      </c>
      <c r="E3232" s="144" t="s">
        <v>4847</v>
      </c>
      <c r="F3232" s="145" t="s">
        <v>4848</v>
      </c>
      <c r="G3232" s="146" t="s">
        <v>467</v>
      </c>
      <c r="H3232" s="147">
        <v>1</v>
      </c>
      <c r="I3232" s="148"/>
      <c r="J3232" s="149">
        <f t="shared" si="70"/>
        <v>0</v>
      </c>
      <c r="K3232" s="150"/>
      <c r="L3232" s="31"/>
      <c r="M3232" s="151" t="s">
        <v>1</v>
      </c>
      <c r="N3232" s="152" t="s">
        <v>42</v>
      </c>
      <c r="P3232" s="153">
        <f t="shared" si="71"/>
        <v>0</v>
      </c>
      <c r="Q3232" s="153">
        <v>0</v>
      </c>
      <c r="R3232" s="153">
        <f t="shared" si="72"/>
        <v>0</v>
      </c>
      <c r="S3232" s="153">
        <v>0</v>
      </c>
      <c r="T3232" s="154">
        <f t="shared" si="73"/>
        <v>0</v>
      </c>
      <c r="AR3232" s="155" t="s">
        <v>396</v>
      </c>
      <c r="AT3232" s="155" t="s">
        <v>319</v>
      </c>
      <c r="AU3232" s="155" t="s">
        <v>88</v>
      </c>
      <c r="AY3232" s="16" t="s">
        <v>317</v>
      </c>
      <c r="BE3232" s="156">
        <f t="shared" si="74"/>
        <v>0</v>
      </c>
      <c r="BF3232" s="156">
        <f t="shared" si="75"/>
        <v>0</v>
      </c>
      <c r="BG3232" s="156">
        <f t="shared" si="76"/>
        <v>0</v>
      </c>
      <c r="BH3232" s="156">
        <f t="shared" si="77"/>
        <v>0</v>
      </c>
      <c r="BI3232" s="156">
        <f t="shared" si="78"/>
        <v>0</v>
      </c>
      <c r="BJ3232" s="16" t="s">
        <v>88</v>
      </c>
      <c r="BK3232" s="156">
        <f t="shared" si="79"/>
        <v>0</v>
      </c>
      <c r="BL3232" s="16" t="s">
        <v>396</v>
      </c>
      <c r="BM3232" s="155" t="s">
        <v>4849</v>
      </c>
    </row>
    <row r="3233" spans="2:65" s="1" customFormat="1" ht="24.15" customHeight="1">
      <c r="B3233" s="142"/>
      <c r="C3233" s="143" t="s">
        <v>4850</v>
      </c>
      <c r="D3233" s="200" t="s">
        <v>319</v>
      </c>
      <c r="E3233" s="144" t="s">
        <v>4851</v>
      </c>
      <c r="F3233" s="145" t="s">
        <v>4852</v>
      </c>
      <c r="G3233" s="146" t="s">
        <v>467</v>
      </c>
      <c r="H3233" s="147">
        <v>1</v>
      </c>
      <c r="I3233" s="148"/>
      <c r="J3233" s="149">
        <f t="shared" si="70"/>
        <v>0</v>
      </c>
      <c r="K3233" s="150"/>
      <c r="L3233" s="31"/>
      <c r="M3233" s="151" t="s">
        <v>1</v>
      </c>
      <c r="N3233" s="152" t="s">
        <v>42</v>
      </c>
      <c r="P3233" s="153">
        <f t="shared" si="71"/>
        <v>0</v>
      </c>
      <c r="Q3233" s="153">
        <v>0</v>
      </c>
      <c r="R3233" s="153">
        <f t="shared" si="72"/>
        <v>0</v>
      </c>
      <c r="S3233" s="153">
        <v>0</v>
      </c>
      <c r="T3233" s="154">
        <f t="shared" si="73"/>
        <v>0</v>
      </c>
      <c r="AR3233" s="155" t="s">
        <v>396</v>
      </c>
      <c r="AT3233" s="155" t="s">
        <v>319</v>
      </c>
      <c r="AU3233" s="155" t="s">
        <v>88</v>
      </c>
      <c r="AY3233" s="16" t="s">
        <v>317</v>
      </c>
      <c r="BE3233" s="156">
        <f t="shared" si="74"/>
        <v>0</v>
      </c>
      <c r="BF3233" s="156">
        <f t="shared" si="75"/>
        <v>0</v>
      </c>
      <c r="BG3233" s="156">
        <f t="shared" si="76"/>
        <v>0</v>
      </c>
      <c r="BH3233" s="156">
        <f t="shared" si="77"/>
        <v>0</v>
      </c>
      <c r="BI3233" s="156">
        <f t="shared" si="78"/>
        <v>0</v>
      </c>
      <c r="BJ3233" s="16" t="s">
        <v>88</v>
      </c>
      <c r="BK3233" s="156">
        <f t="shared" si="79"/>
        <v>0</v>
      </c>
      <c r="BL3233" s="16" t="s">
        <v>396</v>
      </c>
      <c r="BM3233" s="155" t="s">
        <v>4853</v>
      </c>
    </row>
    <row r="3234" spans="2:65" s="1" customFormat="1" ht="24.15" customHeight="1">
      <c r="B3234" s="142"/>
      <c r="C3234" s="143" t="s">
        <v>4854</v>
      </c>
      <c r="D3234" s="200" t="s">
        <v>319</v>
      </c>
      <c r="E3234" s="144" t="s">
        <v>4855</v>
      </c>
      <c r="F3234" s="145" t="s">
        <v>4856</v>
      </c>
      <c r="G3234" s="146" t="s">
        <v>467</v>
      </c>
      <c r="H3234" s="147">
        <v>1</v>
      </c>
      <c r="I3234" s="148"/>
      <c r="J3234" s="149">
        <f t="shared" si="70"/>
        <v>0</v>
      </c>
      <c r="K3234" s="150"/>
      <c r="L3234" s="31"/>
      <c r="M3234" s="151" t="s">
        <v>1</v>
      </c>
      <c r="N3234" s="152" t="s">
        <v>42</v>
      </c>
      <c r="P3234" s="153">
        <f t="shared" si="71"/>
        <v>0</v>
      </c>
      <c r="Q3234" s="153">
        <v>0</v>
      </c>
      <c r="R3234" s="153">
        <f t="shared" si="72"/>
        <v>0</v>
      </c>
      <c r="S3234" s="153">
        <v>0</v>
      </c>
      <c r="T3234" s="154">
        <f t="shared" si="73"/>
        <v>0</v>
      </c>
      <c r="AR3234" s="155" t="s">
        <v>396</v>
      </c>
      <c r="AT3234" s="155" t="s">
        <v>319</v>
      </c>
      <c r="AU3234" s="155" t="s">
        <v>88</v>
      </c>
      <c r="AY3234" s="16" t="s">
        <v>317</v>
      </c>
      <c r="BE3234" s="156">
        <f t="shared" si="74"/>
        <v>0</v>
      </c>
      <c r="BF3234" s="156">
        <f t="shared" si="75"/>
        <v>0</v>
      </c>
      <c r="BG3234" s="156">
        <f t="shared" si="76"/>
        <v>0</v>
      </c>
      <c r="BH3234" s="156">
        <f t="shared" si="77"/>
        <v>0</v>
      </c>
      <c r="BI3234" s="156">
        <f t="shared" si="78"/>
        <v>0</v>
      </c>
      <c r="BJ3234" s="16" t="s">
        <v>88</v>
      </c>
      <c r="BK3234" s="156">
        <f t="shared" si="79"/>
        <v>0</v>
      </c>
      <c r="BL3234" s="16" t="s">
        <v>396</v>
      </c>
      <c r="BM3234" s="155" t="s">
        <v>4857</v>
      </c>
    </row>
    <row r="3235" spans="2:65" s="1" customFormat="1" ht="24.15" customHeight="1">
      <c r="B3235" s="142"/>
      <c r="C3235" s="143" t="s">
        <v>4858</v>
      </c>
      <c r="D3235" s="200" t="s">
        <v>319</v>
      </c>
      <c r="E3235" s="144" t="s">
        <v>4859</v>
      </c>
      <c r="F3235" s="145" t="s">
        <v>4860</v>
      </c>
      <c r="G3235" s="146" t="s">
        <v>467</v>
      </c>
      <c r="H3235" s="147">
        <v>1</v>
      </c>
      <c r="I3235" s="148"/>
      <c r="J3235" s="149">
        <f t="shared" si="70"/>
        <v>0</v>
      </c>
      <c r="K3235" s="150"/>
      <c r="L3235" s="31"/>
      <c r="M3235" s="151" t="s">
        <v>1</v>
      </c>
      <c r="N3235" s="152" t="s">
        <v>42</v>
      </c>
      <c r="P3235" s="153">
        <f t="shared" si="71"/>
        <v>0</v>
      </c>
      <c r="Q3235" s="153">
        <v>0</v>
      </c>
      <c r="R3235" s="153">
        <f t="shared" si="72"/>
        <v>0</v>
      </c>
      <c r="S3235" s="153">
        <v>0</v>
      </c>
      <c r="T3235" s="154">
        <f t="shared" si="73"/>
        <v>0</v>
      </c>
      <c r="AR3235" s="155" t="s">
        <v>396</v>
      </c>
      <c r="AT3235" s="155" t="s">
        <v>319</v>
      </c>
      <c r="AU3235" s="155" t="s">
        <v>88</v>
      </c>
      <c r="AY3235" s="16" t="s">
        <v>317</v>
      </c>
      <c r="BE3235" s="156">
        <f t="shared" si="74"/>
        <v>0</v>
      </c>
      <c r="BF3235" s="156">
        <f t="shared" si="75"/>
        <v>0</v>
      </c>
      <c r="BG3235" s="156">
        <f t="shared" si="76"/>
        <v>0</v>
      </c>
      <c r="BH3235" s="156">
        <f t="shared" si="77"/>
        <v>0</v>
      </c>
      <c r="BI3235" s="156">
        <f t="shared" si="78"/>
        <v>0</v>
      </c>
      <c r="BJ3235" s="16" t="s">
        <v>88</v>
      </c>
      <c r="BK3235" s="156">
        <f t="shared" si="79"/>
        <v>0</v>
      </c>
      <c r="BL3235" s="16" t="s">
        <v>396</v>
      </c>
      <c r="BM3235" s="155" t="s">
        <v>4861</v>
      </c>
    </row>
    <row r="3236" spans="2:65" s="1" customFormat="1" ht="24.15" customHeight="1">
      <c r="B3236" s="142"/>
      <c r="C3236" s="143" t="s">
        <v>4862</v>
      </c>
      <c r="D3236" s="200" t="s">
        <v>319</v>
      </c>
      <c r="E3236" s="144" t="s">
        <v>4863</v>
      </c>
      <c r="F3236" s="145" t="s">
        <v>4864</v>
      </c>
      <c r="G3236" s="146" t="s">
        <v>467</v>
      </c>
      <c r="H3236" s="147">
        <v>1</v>
      </c>
      <c r="I3236" s="148"/>
      <c r="J3236" s="149">
        <f t="shared" si="70"/>
        <v>0</v>
      </c>
      <c r="K3236" s="150"/>
      <c r="L3236" s="31"/>
      <c r="M3236" s="151" t="s">
        <v>1</v>
      </c>
      <c r="N3236" s="152" t="s">
        <v>42</v>
      </c>
      <c r="P3236" s="153">
        <f t="shared" si="71"/>
        <v>0</v>
      </c>
      <c r="Q3236" s="153">
        <v>0</v>
      </c>
      <c r="R3236" s="153">
        <f t="shared" si="72"/>
        <v>0</v>
      </c>
      <c r="S3236" s="153">
        <v>0</v>
      </c>
      <c r="T3236" s="154">
        <f t="shared" si="73"/>
        <v>0</v>
      </c>
      <c r="AR3236" s="155" t="s">
        <v>396</v>
      </c>
      <c r="AT3236" s="155" t="s">
        <v>319</v>
      </c>
      <c r="AU3236" s="155" t="s">
        <v>88</v>
      </c>
      <c r="AY3236" s="16" t="s">
        <v>317</v>
      </c>
      <c r="BE3236" s="156">
        <f t="shared" si="74"/>
        <v>0</v>
      </c>
      <c r="BF3236" s="156">
        <f t="shared" si="75"/>
        <v>0</v>
      </c>
      <c r="BG3236" s="156">
        <f t="shared" si="76"/>
        <v>0</v>
      </c>
      <c r="BH3236" s="156">
        <f t="shared" si="77"/>
        <v>0</v>
      </c>
      <c r="BI3236" s="156">
        <f t="shared" si="78"/>
        <v>0</v>
      </c>
      <c r="BJ3236" s="16" t="s">
        <v>88</v>
      </c>
      <c r="BK3236" s="156">
        <f t="shared" si="79"/>
        <v>0</v>
      </c>
      <c r="BL3236" s="16" t="s">
        <v>396</v>
      </c>
      <c r="BM3236" s="155" t="s">
        <v>4865</v>
      </c>
    </row>
    <row r="3237" spans="2:65" s="1" customFormat="1" ht="24.15" customHeight="1">
      <c r="B3237" s="142"/>
      <c r="C3237" s="143" t="s">
        <v>4866</v>
      </c>
      <c r="D3237" s="206" t="s">
        <v>319</v>
      </c>
      <c r="E3237" s="144" t="s">
        <v>4867</v>
      </c>
      <c r="F3237" s="145" t="s">
        <v>4868</v>
      </c>
      <c r="G3237" s="146" t="s">
        <v>467</v>
      </c>
      <c r="H3237" s="147">
        <v>1</v>
      </c>
      <c r="I3237" s="148"/>
      <c r="J3237" s="149">
        <f t="shared" si="70"/>
        <v>0</v>
      </c>
      <c r="K3237" s="150"/>
      <c r="L3237" s="31"/>
      <c r="M3237" s="151" t="s">
        <v>1</v>
      </c>
      <c r="N3237" s="152" t="s">
        <v>42</v>
      </c>
      <c r="P3237" s="153">
        <f t="shared" si="71"/>
        <v>0</v>
      </c>
      <c r="Q3237" s="153">
        <v>0</v>
      </c>
      <c r="R3237" s="153">
        <f t="shared" si="72"/>
        <v>0</v>
      </c>
      <c r="S3237" s="153">
        <v>0</v>
      </c>
      <c r="T3237" s="154">
        <f t="shared" si="73"/>
        <v>0</v>
      </c>
      <c r="AR3237" s="155" t="s">
        <v>396</v>
      </c>
      <c r="AT3237" s="155" t="s">
        <v>319</v>
      </c>
      <c r="AU3237" s="155" t="s">
        <v>88</v>
      </c>
      <c r="AY3237" s="16" t="s">
        <v>317</v>
      </c>
      <c r="BE3237" s="156">
        <f t="shared" si="74"/>
        <v>0</v>
      </c>
      <c r="BF3237" s="156">
        <f t="shared" si="75"/>
        <v>0</v>
      </c>
      <c r="BG3237" s="156">
        <f t="shared" si="76"/>
        <v>0</v>
      </c>
      <c r="BH3237" s="156">
        <f t="shared" si="77"/>
        <v>0</v>
      </c>
      <c r="BI3237" s="156">
        <f t="shared" si="78"/>
        <v>0</v>
      </c>
      <c r="BJ3237" s="16" t="s">
        <v>88</v>
      </c>
      <c r="BK3237" s="156">
        <f t="shared" si="79"/>
        <v>0</v>
      </c>
      <c r="BL3237" s="16" t="s">
        <v>396</v>
      </c>
      <c r="BM3237" s="155" t="s">
        <v>4869</v>
      </c>
    </row>
    <row r="3238" spans="2:65" s="1" customFormat="1" ht="24.15" customHeight="1">
      <c r="B3238" s="142"/>
      <c r="C3238" s="143" t="s">
        <v>4870</v>
      </c>
      <c r="D3238" s="200" t="s">
        <v>319</v>
      </c>
      <c r="E3238" s="144" t="s">
        <v>4871</v>
      </c>
      <c r="F3238" s="145" t="s">
        <v>4872</v>
      </c>
      <c r="G3238" s="146" t="s">
        <v>467</v>
      </c>
      <c r="H3238" s="147">
        <v>1</v>
      </c>
      <c r="I3238" s="148"/>
      <c r="J3238" s="149">
        <f t="shared" si="70"/>
        <v>0</v>
      </c>
      <c r="K3238" s="150"/>
      <c r="L3238" s="31"/>
      <c r="M3238" s="151" t="s">
        <v>1</v>
      </c>
      <c r="N3238" s="152" t="s">
        <v>42</v>
      </c>
      <c r="P3238" s="153">
        <f t="shared" si="71"/>
        <v>0</v>
      </c>
      <c r="Q3238" s="153">
        <v>0</v>
      </c>
      <c r="R3238" s="153">
        <f t="shared" si="72"/>
        <v>0</v>
      </c>
      <c r="S3238" s="153">
        <v>0</v>
      </c>
      <c r="T3238" s="154">
        <f t="shared" si="73"/>
        <v>0</v>
      </c>
      <c r="AR3238" s="155" t="s">
        <v>396</v>
      </c>
      <c r="AT3238" s="155" t="s">
        <v>319</v>
      </c>
      <c r="AU3238" s="155" t="s">
        <v>88</v>
      </c>
      <c r="AY3238" s="16" t="s">
        <v>317</v>
      </c>
      <c r="BE3238" s="156">
        <f t="shared" si="74"/>
        <v>0</v>
      </c>
      <c r="BF3238" s="156">
        <f t="shared" si="75"/>
        <v>0</v>
      </c>
      <c r="BG3238" s="156">
        <f t="shared" si="76"/>
        <v>0</v>
      </c>
      <c r="BH3238" s="156">
        <f t="shared" si="77"/>
        <v>0</v>
      </c>
      <c r="BI3238" s="156">
        <f t="shared" si="78"/>
        <v>0</v>
      </c>
      <c r="BJ3238" s="16" t="s">
        <v>88</v>
      </c>
      <c r="BK3238" s="156">
        <f t="shared" si="79"/>
        <v>0</v>
      </c>
      <c r="BL3238" s="16" t="s">
        <v>396</v>
      </c>
      <c r="BM3238" s="155" t="s">
        <v>4873</v>
      </c>
    </row>
    <row r="3239" spans="2:65" s="1" customFormat="1" ht="24.15" customHeight="1">
      <c r="B3239" s="142"/>
      <c r="C3239" s="143" t="s">
        <v>4874</v>
      </c>
      <c r="D3239" s="200" t="s">
        <v>319</v>
      </c>
      <c r="E3239" s="144" t="s">
        <v>4875</v>
      </c>
      <c r="F3239" s="145" t="s">
        <v>4876</v>
      </c>
      <c r="G3239" s="146" t="s">
        <v>467</v>
      </c>
      <c r="H3239" s="147">
        <v>1</v>
      </c>
      <c r="I3239" s="148"/>
      <c r="J3239" s="149">
        <f t="shared" si="70"/>
        <v>0</v>
      </c>
      <c r="K3239" s="150"/>
      <c r="L3239" s="31"/>
      <c r="M3239" s="151" t="s">
        <v>1</v>
      </c>
      <c r="N3239" s="152" t="s">
        <v>42</v>
      </c>
      <c r="P3239" s="153">
        <f t="shared" si="71"/>
        <v>0</v>
      </c>
      <c r="Q3239" s="153">
        <v>0</v>
      </c>
      <c r="R3239" s="153">
        <f t="shared" si="72"/>
        <v>0</v>
      </c>
      <c r="S3239" s="153">
        <v>0</v>
      </c>
      <c r="T3239" s="154">
        <f t="shared" si="73"/>
        <v>0</v>
      </c>
      <c r="AR3239" s="155" t="s">
        <v>396</v>
      </c>
      <c r="AT3239" s="155" t="s">
        <v>319</v>
      </c>
      <c r="AU3239" s="155" t="s">
        <v>88</v>
      </c>
      <c r="AY3239" s="16" t="s">
        <v>317</v>
      </c>
      <c r="BE3239" s="156">
        <f t="shared" si="74"/>
        <v>0</v>
      </c>
      <c r="BF3239" s="156">
        <f t="shared" si="75"/>
        <v>0</v>
      </c>
      <c r="BG3239" s="156">
        <f t="shared" si="76"/>
        <v>0</v>
      </c>
      <c r="BH3239" s="156">
        <f t="shared" si="77"/>
        <v>0</v>
      </c>
      <c r="BI3239" s="156">
        <f t="shared" si="78"/>
        <v>0</v>
      </c>
      <c r="BJ3239" s="16" t="s">
        <v>88</v>
      </c>
      <c r="BK3239" s="156">
        <f t="shared" si="79"/>
        <v>0</v>
      </c>
      <c r="BL3239" s="16" t="s">
        <v>396</v>
      </c>
      <c r="BM3239" s="155" t="s">
        <v>4877</v>
      </c>
    </row>
    <row r="3240" spans="2:65" s="1" customFormat="1" ht="24.15" customHeight="1">
      <c r="B3240" s="142"/>
      <c r="C3240" s="143" t="s">
        <v>4878</v>
      </c>
      <c r="D3240" s="200" t="s">
        <v>319</v>
      </c>
      <c r="E3240" s="144" t="s">
        <v>4879</v>
      </c>
      <c r="F3240" s="145" t="s">
        <v>4880</v>
      </c>
      <c r="G3240" s="146" t="s">
        <v>467</v>
      </c>
      <c r="H3240" s="147">
        <v>1</v>
      </c>
      <c r="I3240" s="148"/>
      <c r="J3240" s="149">
        <f t="shared" si="70"/>
        <v>0</v>
      </c>
      <c r="K3240" s="150"/>
      <c r="L3240" s="31"/>
      <c r="M3240" s="151" t="s">
        <v>1</v>
      </c>
      <c r="N3240" s="152" t="s">
        <v>42</v>
      </c>
      <c r="P3240" s="153">
        <f t="shared" si="71"/>
        <v>0</v>
      </c>
      <c r="Q3240" s="153">
        <v>0</v>
      </c>
      <c r="R3240" s="153">
        <f t="shared" si="72"/>
        <v>0</v>
      </c>
      <c r="S3240" s="153">
        <v>0</v>
      </c>
      <c r="T3240" s="154">
        <f t="shared" si="73"/>
        <v>0</v>
      </c>
      <c r="AR3240" s="155" t="s">
        <v>396</v>
      </c>
      <c r="AT3240" s="155" t="s">
        <v>319</v>
      </c>
      <c r="AU3240" s="155" t="s">
        <v>88</v>
      </c>
      <c r="AY3240" s="16" t="s">
        <v>317</v>
      </c>
      <c r="BE3240" s="156">
        <f t="shared" si="74"/>
        <v>0</v>
      </c>
      <c r="BF3240" s="156">
        <f t="shared" si="75"/>
        <v>0</v>
      </c>
      <c r="BG3240" s="156">
        <f t="shared" si="76"/>
        <v>0</v>
      </c>
      <c r="BH3240" s="156">
        <f t="shared" si="77"/>
        <v>0</v>
      </c>
      <c r="BI3240" s="156">
        <f t="shared" si="78"/>
        <v>0</v>
      </c>
      <c r="BJ3240" s="16" t="s">
        <v>88</v>
      </c>
      <c r="BK3240" s="156">
        <f t="shared" si="79"/>
        <v>0</v>
      </c>
      <c r="BL3240" s="16" t="s">
        <v>396</v>
      </c>
      <c r="BM3240" s="155" t="s">
        <v>4881</v>
      </c>
    </row>
    <row r="3241" spans="2:65" s="1" customFormat="1" ht="24.15" customHeight="1">
      <c r="B3241" s="142"/>
      <c r="C3241" s="143" t="s">
        <v>4882</v>
      </c>
      <c r="D3241" s="200" t="s">
        <v>319</v>
      </c>
      <c r="E3241" s="144" t="s">
        <v>4883</v>
      </c>
      <c r="F3241" s="145" t="s">
        <v>4884</v>
      </c>
      <c r="G3241" s="146" t="s">
        <v>467</v>
      </c>
      <c r="H3241" s="147">
        <v>1</v>
      </c>
      <c r="I3241" s="148"/>
      <c r="J3241" s="149">
        <f t="shared" si="70"/>
        <v>0</v>
      </c>
      <c r="K3241" s="150"/>
      <c r="L3241" s="31"/>
      <c r="M3241" s="151" t="s">
        <v>1</v>
      </c>
      <c r="N3241" s="152" t="s">
        <v>42</v>
      </c>
      <c r="P3241" s="153">
        <f t="shared" si="71"/>
        <v>0</v>
      </c>
      <c r="Q3241" s="153">
        <v>0</v>
      </c>
      <c r="R3241" s="153">
        <f t="shared" si="72"/>
        <v>0</v>
      </c>
      <c r="S3241" s="153">
        <v>0</v>
      </c>
      <c r="T3241" s="154">
        <f t="shared" si="73"/>
        <v>0</v>
      </c>
      <c r="AR3241" s="155" t="s">
        <v>396</v>
      </c>
      <c r="AT3241" s="155" t="s">
        <v>319</v>
      </c>
      <c r="AU3241" s="155" t="s">
        <v>88</v>
      </c>
      <c r="AY3241" s="16" t="s">
        <v>317</v>
      </c>
      <c r="BE3241" s="156">
        <f t="shared" si="74"/>
        <v>0</v>
      </c>
      <c r="BF3241" s="156">
        <f t="shared" si="75"/>
        <v>0</v>
      </c>
      <c r="BG3241" s="156">
        <f t="shared" si="76"/>
        <v>0</v>
      </c>
      <c r="BH3241" s="156">
        <f t="shared" si="77"/>
        <v>0</v>
      </c>
      <c r="BI3241" s="156">
        <f t="shared" si="78"/>
        <v>0</v>
      </c>
      <c r="BJ3241" s="16" t="s">
        <v>88</v>
      </c>
      <c r="BK3241" s="156">
        <f t="shared" si="79"/>
        <v>0</v>
      </c>
      <c r="BL3241" s="16" t="s">
        <v>396</v>
      </c>
      <c r="BM3241" s="155" t="s">
        <v>4885</v>
      </c>
    </row>
    <row r="3242" spans="2:65" s="1" customFormat="1" ht="24.15" customHeight="1">
      <c r="B3242" s="142"/>
      <c r="C3242" s="143" t="s">
        <v>4886</v>
      </c>
      <c r="D3242" s="200" t="s">
        <v>319</v>
      </c>
      <c r="E3242" s="144" t="s">
        <v>4887</v>
      </c>
      <c r="F3242" s="145" t="s">
        <v>4888</v>
      </c>
      <c r="G3242" s="146" t="s">
        <v>467</v>
      </c>
      <c r="H3242" s="147">
        <v>1</v>
      </c>
      <c r="I3242" s="148"/>
      <c r="J3242" s="149">
        <f t="shared" si="70"/>
        <v>0</v>
      </c>
      <c r="K3242" s="150"/>
      <c r="L3242" s="31"/>
      <c r="M3242" s="151" t="s">
        <v>1</v>
      </c>
      <c r="N3242" s="152" t="s">
        <v>42</v>
      </c>
      <c r="P3242" s="153">
        <f t="shared" si="71"/>
        <v>0</v>
      </c>
      <c r="Q3242" s="153">
        <v>0</v>
      </c>
      <c r="R3242" s="153">
        <f t="shared" si="72"/>
        <v>0</v>
      </c>
      <c r="S3242" s="153">
        <v>0</v>
      </c>
      <c r="T3242" s="154">
        <f t="shared" si="73"/>
        <v>0</v>
      </c>
      <c r="AR3242" s="155" t="s">
        <v>396</v>
      </c>
      <c r="AT3242" s="155" t="s">
        <v>319</v>
      </c>
      <c r="AU3242" s="155" t="s">
        <v>88</v>
      </c>
      <c r="AY3242" s="16" t="s">
        <v>317</v>
      </c>
      <c r="BE3242" s="156">
        <f t="shared" si="74"/>
        <v>0</v>
      </c>
      <c r="BF3242" s="156">
        <f t="shared" si="75"/>
        <v>0</v>
      </c>
      <c r="BG3242" s="156">
        <f t="shared" si="76"/>
        <v>0</v>
      </c>
      <c r="BH3242" s="156">
        <f t="shared" si="77"/>
        <v>0</v>
      </c>
      <c r="BI3242" s="156">
        <f t="shared" si="78"/>
        <v>0</v>
      </c>
      <c r="BJ3242" s="16" t="s">
        <v>88</v>
      </c>
      <c r="BK3242" s="156">
        <f t="shared" si="79"/>
        <v>0</v>
      </c>
      <c r="BL3242" s="16" t="s">
        <v>396</v>
      </c>
      <c r="BM3242" s="155" t="s">
        <v>4889</v>
      </c>
    </row>
    <row r="3243" spans="2:65" s="1" customFormat="1" ht="24.15" customHeight="1">
      <c r="B3243" s="142"/>
      <c r="C3243" s="143" t="s">
        <v>4890</v>
      </c>
      <c r="D3243" s="200" t="s">
        <v>319</v>
      </c>
      <c r="E3243" s="144" t="s">
        <v>4891</v>
      </c>
      <c r="F3243" s="145" t="s">
        <v>4892</v>
      </c>
      <c r="G3243" s="146" t="s">
        <v>467</v>
      </c>
      <c r="H3243" s="147">
        <v>1</v>
      </c>
      <c r="I3243" s="148"/>
      <c r="J3243" s="149">
        <f t="shared" ref="J3243:J3274" si="80">ROUND(I3243*H3243,2)</f>
        <v>0</v>
      </c>
      <c r="K3243" s="150"/>
      <c r="L3243" s="31"/>
      <c r="M3243" s="151" t="s">
        <v>1</v>
      </c>
      <c r="N3243" s="152" t="s">
        <v>42</v>
      </c>
      <c r="P3243" s="153">
        <f t="shared" ref="P3243:P3274" si="81">O3243*H3243</f>
        <v>0</v>
      </c>
      <c r="Q3243" s="153">
        <v>0</v>
      </c>
      <c r="R3243" s="153">
        <f t="shared" ref="R3243:R3274" si="82">Q3243*H3243</f>
        <v>0</v>
      </c>
      <c r="S3243" s="153">
        <v>0</v>
      </c>
      <c r="T3243" s="154">
        <f t="shared" ref="T3243:T3274" si="83">S3243*H3243</f>
        <v>0</v>
      </c>
      <c r="AR3243" s="155" t="s">
        <v>396</v>
      </c>
      <c r="AT3243" s="155" t="s">
        <v>319</v>
      </c>
      <c r="AU3243" s="155" t="s">
        <v>88</v>
      </c>
      <c r="AY3243" s="16" t="s">
        <v>317</v>
      </c>
      <c r="BE3243" s="156">
        <f t="shared" ref="BE3243:BE3260" si="84">IF(N3243="základná",J3243,0)</f>
        <v>0</v>
      </c>
      <c r="BF3243" s="156">
        <f t="shared" ref="BF3243:BF3260" si="85">IF(N3243="znížená",J3243,0)</f>
        <v>0</v>
      </c>
      <c r="BG3243" s="156">
        <f t="shared" ref="BG3243:BG3260" si="86">IF(N3243="zákl. prenesená",J3243,0)</f>
        <v>0</v>
      </c>
      <c r="BH3243" s="156">
        <f t="shared" ref="BH3243:BH3260" si="87">IF(N3243="zníž. prenesená",J3243,0)</f>
        <v>0</v>
      </c>
      <c r="BI3243" s="156">
        <f t="shared" ref="BI3243:BI3260" si="88">IF(N3243="nulová",J3243,0)</f>
        <v>0</v>
      </c>
      <c r="BJ3243" s="16" t="s">
        <v>88</v>
      </c>
      <c r="BK3243" s="156">
        <f t="shared" ref="BK3243:BK3260" si="89">ROUND(I3243*H3243,2)</f>
        <v>0</v>
      </c>
      <c r="BL3243" s="16" t="s">
        <v>396</v>
      </c>
      <c r="BM3243" s="155" t="s">
        <v>4893</v>
      </c>
    </row>
    <row r="3244" spans="2:65" s="1" customFormat="1" ht="24.15" customHeight="1">
      <c r="B3244" s="142"/>
      <c r="C3244" s="143" t="s">
        <v>4894</v>
      </c>
      <c r="D3244" s="200" t="s">
        <v>319</v>
      </c>
      <c r="E3244" s="144" t="s">
        <v>4895</v>
      </c>
      <c r="F3244" s="145" t="s">
        <v>4896</v>
      </c>
      <c r="G3244" s="146" t="s">
        <v>467</v>
      </c>
      <c r="H3244" s="147">
        <v>1</v>
      </c>
      <c r="I3244" s="148"/>
      <c r="J3244" s="149">
        <f t="shared" si="80"/>
        <v>0</v>
      </c>
      <c r="K3244" s="150"/>
      <c r="L3244" s="31"/>
      <c r="M3244" s="151" t="s">
        <v>1</v>
      </c>
      <c r="N3244" s="152" t="s">
        <v>42</v>
      </c>
      <c r="P3244" s="153">
        <f t="shared" si="81"/>
        <v>0</v>
      </c>
      <c r="Q3244" s="153">
        <v>0</v>
      </c>
      <c r="R3244" s="153">
        <f t="shared" si="82"/>
        <v>0</v>
      </c>
      <c r="S3244" s="153">
        <v>0</v>
      </c>
      <c r="T3244" s="154">
        <f t="shared" si="83"/>
        <v>0</v>
      </c>
      <c r="AR3244" s="155" t="s">
        <v>396</v>
      </c>
      <c r="AT3244" s="155" t="s">
        <v>319</v>
      </c>
      <c r="AU3244" s="155" t="s">
        <v>88</v>
      </c>
      <c r="AY3244" s="16" t="s">
        <v>317</v>
      </c>
      <c r="BE3244" s="156">
        <f t="shared" si="84"/>
        <v>0</v>
      </c>
      <c r="BF3244" s="156">
        <f t="shared" si="85"/>
        <v>0</v>
      </c>
      <c r="BG3244" s="156">
        <f t="shared" si="86"/>
        <v>0</v>
      </c>
      <c r="BH3244" s="156">
        <f t="shared" si="87"/>
        <v>0</v>
      </c>
      <c r="BI3244" s="156">
        <f t="shared" si="88"/>
        <v>0</v>
      </c>
      <c r="BJ3244" s="16" t="s">
        <v>88</v>
      </c>
      <c r="BK3244" s="156">
        <f t="shared" si="89"/>
        <v>0</v>
      </c>
      <c r="BL3244" s="16" t="s">
        <v>396</v>
      </c>
      <c r="BM3244" s="155" t="s">
        <v>4897</v>
      </c>
    </row>
    <row r="3245" spans="2:65" s="1" customFormat="1" ht="24.15" customHeight="1">
      <c r="B3245" s="142"/>
      <c r="C3245" s="143" t="s">
        <v>4898</v>
      </c>
      <c r="D3245" s="200" t="s">
        <v>319</v>
      </c>
      <c r="E3245" s="144" t="s">
        <v>4899</v>
      </c>
      <c r="F3245" s="145" t="s">
        <v>4900</v>
      </c>
      <c r="G3245" s="146" t="s">
        <v>467</v>
      </c>
      <c r="H3245" s="147">
        <v>1</v>
      </c>
      <c r="I3245" s="148"/>
      <c r="J3245" s="149">
        <f t="shared" si="80"/>
        <v>0</v>
      </c>
      <c r="K3245" s="150"/>
      <c r="L3245" s="31"/>
      <c r="M3245" s="151" t="s">
        <v>1</v>
      </c>
      <c r="N3245" s="152" t="s">
        <v>42</v>
      </c>
      <c r="P3245" s="153">
        <f t="shared" si="81"/>
        <v>0</v>
      </c>
      <c r="Q3245" s="153">
        <v>0</v>
      </c>
      <c r="R3245" s="153">
        <f t="shared" si="82"/>
        <v>0</v>
      </c>
      <c r="S3245" s="153">
        <v>0</v>
      </c>
      <c r="T3245" s="154">
        <f t="shared" si="83"/>
        <v>0</v>
      </c>
      <c r="AR3245" s="155" t="s">
        <v>396</v>
      </c>
      <c r="AT3245" s="155" t="s">
        <v>319</v>
      </c>
      <c r="AU3245" s="155" t="s">
        <v>88</v>
      </c>
      <c r="AY3245" s="16" t="s">
        <v>317</v>
      </c>
      <c r="BE3245" s="156">
        <f t="shared" si="84"/>
        <v>0</v>
      </c>
      <c r="BF3245" s="156">
        <f t="shared" si="85"/>
        <v>0</v>
      </c>
      <c r="BG3245" s="156">
        <f t="shared" si="86"/>
        <v>0</v>
      </c>
      <c r="BH3245" s="156">
        <f t="shared" si="87"/>
        <v>0</v>
      </c>
      <c r="BI3245" s="156">
        <f t="shared" si="88"/>
        <v>0</v>
      </c>
      <c r="BJ3245" s="16" t="s">
        <v>88</v>
      </c>
      <c r="BK3245" s="156">
        <f t="shared" si="89"/>
        <v>0</v>
      </c>
      <c r="BL3245" s="16" t="s">
        <v>396</v>
      </c>
      <c r="BM3245" s="155" t="s">
        <v>4901</v>
      </c>
    </row>
    <row r="3246" spans="2:65" s="1" customFormat="1" ht="24.15" customHeight="1">
      <c r="B3246" s="142"/>
      <c r="C3246" s="143" t="s">
        <v>4902</v>
      </c>
      <c r="D3246" s="200" t="s">
        <v>319</v>
      </c>
      <c r="E3246" s="144" t="s">
        <v>4903</v>
      </c>
      <c r="F3246" s="145" t="s">
        <v>4904</v>
      </c>
      <c r="G3246" s="146" t="s">
        <v>467</v>
      </c>
      <c r="H3246" s="147">
        <v>1</v>
      </c>
      <c r="I3246" s="148"/>
      <c r="J3246" s="149">
        <f t="shared" si="80"/>
        <v>0</v>
      </c>
      <c r="K3246" s="150"/>
      <c r="L3246" s="31"/>
      <c r="M3246" s="151" t="s">
        <v>1</v>
      </c>
      <c r="N3246" s="152" t="s">
        <v>42</v>
      </c>
      <c r="P3246" s="153">
        <f t="shared" si="81"/>
        <v>0</v>
      </c>
      <c r="Q3246" s="153">
        <v>0</v>
      </c>
      <c r="R3246" s="153">
        <f t="shared" si="82"/>
        <v>0</v>
      </c>
      <c r="S3246" s="153">
        <v>0</v>
      </c>
      <c r="T3246" s="154">
        <f t="shared" si="83"/>
        <v>0</v>
      </c>
      <c r="AR3246" s="155" t="s">
        <v>396</v>
      </c>
      <c r="AT3246" s="155" t="s">
        <v>319</v>
      </c>
      <c r="AU3246" s="155" t="s">
        <v>88</v>
      </c>
      <c r="AY3246" s="16" t="s">
        <v>317</v>
      </c>
      <c r="BE3246" s="156">
        <f t="shared" si="84"/>
        <v>0</v>
      </c>
      <c r="BF3246" s="156">
        <f t="shared" si="85"/>
        <v>0</v>
      </c>
      <c r="BG3246" s="156">
        <f t="shared" si="86"/>
        <v>0</v>
      </c>
      <c r="BH3246" s="156">
        <f t="shared" si="87"/>
        <v>0</v>
      </c>
      <c r="BI3246" s="156">
        <f t="shared" si="88"/>
        <v>0</v>
      </c>
      <c r="BJ3246" s="16" t="s">
        <v>88</v>
      </c>
      <c r="BK3246" s="156">
        <f t="shared" si="89"/>
        <v>0</v>
      </c>
      <c r="BL3246" s="16" t="s">
        <v>396</v>
      </c>
      <c r="BM3246" s="155" t="s">
        <v>4905</v>
      </c>
    </row>
    <row r="3247" spans="2:65" s="1" customFormat="1" ht="24.15" customHeight="1">
      <c r="B3247" s="142"/>
      <c r="C3247" s="143" t="s">
        <v>4906</v>
      </c>
      <c r="D3247" s="200" t="s">
        <v>319</v>
      </c>
      <c r="E3247" s="144" t="s">
        <v>4907</v>
      </c>
      <c r="F3247" s="145" t="s">
        <v>4908</v>
      </c>
      <c r="G3247" s="146" t="s">
        <v>467</v>
      </c>
      <c r="H3247" s="147">
        <v>1</v>
      </c>
      <c r="I3247" s="148"/>
      <c r="J3247" s="149">
        <f t="shared" si="80"/>
        <v>0</v>
      </c>
      <c r="K3247" s="150"/>
      <c r="L3247" s="31"/>
      <c r="M3247" s="151" t="s">
        <v>1</v>
      </c>
      <c r="N3247" s="152" t="s">
        <v>42</v>
      </c>
      <c r="P3247" s="153">
        <f t="shared" si="81"/>
        <v>0</v>
      </c>
      <c r="Q3247" s="153">
        <v>0</v>
      </c>
      <c r="R3247" s="153">
        <f t="shared" si="82"/>
        <v>0</v>
      </c>
      <c r="S3247" s="153">
        <v>0</v>
      </c>
      <c r="T3247" s="154">
        <f t="shared" si="83"/>
        <v>0</v>
      </c>
      <c r="AR3247" s="155" t="s">
        <v>396</v>
      </c>
      <c r="AT3247" s="155" t="s">
        <v>319</v>
      </c>
      <c r="AU3247" s="155" t="s">
        <v>88</v>
      </c>
      <c r="AY3247" s="16" t="s">
        <v>317</v>
      </c>
      <c r="BE3247" s="156">
        <f t="shared" si="84"/>
        <v>0</v>
      </c>
      <c r="BF3247" s="156">
        <f t="shared" si="85"/>
        <v>0</v>
      </c>
      <c r="BG3247" s="156">
        <f t="shared" si="86"/>
        <v>0</v>
      </c>
      <c r="BH3247" s="156">
        <f t="shared" si="87"/>
        <v>0</v>
      </c>
      <c r="BI3247" s="156">
        <f t="shared" si="88"/>
        <v>0</v>
      </c>
      <c r="BJ3247" s="16" t="s">
        <v>88</v>
      </c>
      <c r="BK3247" s="156">
        <f t="shared" si="89"/>
        <v>0</v>
      </c>
      <c r="BL3247" s="16" t="s">
        <v>396</v>
      </c>
      <c r="BM3247" s="155" t="s">
        <v>4909</v>
      </c>
    </row>
    <row r="3248" spans="2:65" s="1" customFormat="1" ht="24.15" customHeight="1">
      <c r="B3248" s="142"/>
      <c r="C3248" s="143" t="s">
        <v>4910</v>
      </c>
      <c r="D3248" s="200" t="s">
        <v>319</v>
      </c>
      <c r="E3248" s="144" t="s">
        <v>4911</v>
      </c>
      <c r="F3248" s="145" t="s">
        <v>4912</v>
      </c>
      <c r="G3248" s="146" t="s">
        <v>467</v>
      </c>
      <c r="H3248" s="147">
        <v>1</v>
      </c>
      <c r="I3248" s="148"/>
      <c r="J3248" s="149">
        <f t="shared" si="80"/>
        <v>0</v>
      </c>
      <c r="K3248" s="150"/>
      <c r="L3248" s="31"/>
      <c r="M3248" s="151" t="s">
        <v>1</v>
      </c>
      <c r="N3248" s="152" t="s">
        <v>42</v>
      </c>
      <c r="P3248" s="153">
        <f t="shared" si="81"/>
        <v>0</v>
      </c>
      <c r="Q3248" s="153">
        <v>0</v>
      </c>
      <c r="R3248" s="153">
        <f t="shared" si="82"/>
        <v>0</v>
      </c>
      <c r="S3248" s="153">
        <v>0</v>
      </c>
      <c r="T3248" s="154">
        <f t="shared" si="83"/>
        <v>0</v>
      </c>
      <c r="AR3248" s="155" t="s">
        <v>396</v>
      </c>
      <c r="AT3248" s="155" t="s">
        <v>319</v>
      </c>
      <c r="AU3248" s="155" t="s">
        <v>88</v>
      </c>
      <c r="AY3248" s="16" t="s">
        <v>317</v>
      </c>
      <c r="BE3248" s="156">
        <f t="shared" si="84"/>
        <v>0</v>
      </c>
      <c r="BF3248" s="156">
        <f t="shared" si="85"/>
        <v>0</v>
      </c>
      <c r="BG3248" s="156">
        <f t="shared" si="86"/>
        <v>0</v>
      </c>
      <c r="BH3248" s="156">
        <f t="shared" si="87"/>
        <v>0</v>
      </c>
      <c r="BI3248" s="156">
        <f t="shared" si="88"/>
        <v>0</v>
      </c>
      <c r="BJ3248" s="16" t="s">
        <v>88</v>
      </c>
      <c r="BK3248" s="156">
        <f t="shared" si="89"/>
        <v>0</v>
      </c>
      <c r="BL3248" s="16" t="s">
        <v>396</v>
      </c>
      <c r="BM3248" s="155" t="s">
        <v>4913</v>
      </c>
    </row>
    <row r="3249" spans="2:65" s="1" customFormat="1" ht="24.15" customHeight="1">
      <c r="B3249" s="142"/>
      <c r="C3249" s="143" t="s">
        <v>4914</v>
      </c>
      <c r="D3249" s="200" t="s">
        <v>319</v>
      </c>
      <c r="E3249" s="144" t="s">
        <v>4915</v>
      </c>
      <c r="F3249" s="145" t="s">
        <v>4916</v>
      </c>
      <c r="G3249" s="146" t="s">
        <v>467</v>
      </c>
      <c r="H3249" s="147">
        <v>1</v>
      </c>
      <c r="I3249" s="148"/>
      <c r="J3249" s="149">
        <f t="shared" si="80"/>
        <v>0</v>
      </c>
      <c r="K3249" s="150"/>
      <c r="L3249" s="31"/>
      <c r="M3249" s="151" t="s">
        <v>1</v>
      </c>
      <c r="N3249" s="152" t="s">
        <v>42</v>
      </c>
      <c r="P3249" s="153">
        <f t="shared" si="81"/>
        <v>0</v>
      </c>
      <c r="Q3249" s="153">
        <v>0</v>
      </c>
      <c r="R3249" s="153">
        <f t="shared" si="82"/>
        <v>0</v>
      </c>
      <c r="S3249" s="153">
        <v>0</v>
      </c>
      <c r="T3249" s="154">
        <f t="shared" si="83"/>
        <v>0</v>
      </c>
      <c r="AR3249" s="155" t="s">
        <v>396</v>
      </c>
      <c r="AT3249" s="155" t="s">
        <v>319</v>
      </c>
      <c r="AU3249" s="155" t="s">
        <v>88</v>
      </c>
      <c r="AY3249" s="16" t="s">
        <v>317</v>
      </c>
      <c r="BE3249" s="156">
        <f t="shared" si="84"/>
        <v>0</v>
      </c>
      <c r="BF3249" s="156">
        <f t="shared" si="85"/>
        <v>0</v>
      </c>
      <c r="BG3249" s="156">
        <f t="shared" si="86"/>
        <v>0</v>
      </c>
      <c r="BH3249" s="156">
        <f t="shared" si="87"/>
        <v>0</v>
      </c>
      <c r="BI3249" s="156">
        <f t="shared" si="88"/>
        <v>0</v>
      </c>
      <c r="BJ3249" s="16" t="s">
        <v>88</v>
      </c>
      <c r="BK3249" s="156">
        <f t="shared" si="89"/>
        <v>0</v>
      </c>
      <c r="BL3249" s="16" t="s">
        <v>396</v>
      </c>
      <c r="BM3249" s="155" t="s">
        <v>4917</v>
      </c>
    </row>
    <row r="3250" spans="2:65" s="1" customFormat="1" ht="24.15" customHeight="1">
      <c r="B3250" s="142"/>
      <c r="C3250" s="143" t="s">
        <v>4918</v>
      </c>
      <c r="D3250" s="200" t="s">
        <v>319</v>
      </c>
      <c r="E3250" s="144" t="s">
        <v>4919</v>
      </c>
      <c r="F3250" s="145" t="s">
        <v>4920</v>
      </c>
      <c r="G3250" s="146" t="s">
        <v>467</v>
      </c>
      <c r="H3250" s="147">
        <v>1</v>
      </c>
      <c r="I3250" s="148"/>
      <c r="J3250" s="149">
        <f t="shared" si="80"/>
        <v>0</v>
      </c>
      <c r="K3250" s="150"/>
      <c r="L3250" s="31"/>
      <c r="M3250" s="151" t="s">
        <v>1</v>
      </c>
      <c r="N3250" s="152" t="s">
        <v>42</v>
      </c>
      <c r="P3250" s="153">
        <f t="shared" si="81"/>
        <v>0</v>
      </c>
      <c r="Q3250" s="153">
        <v>0</v>
      </c>
      <c r="R3250" s="153">
        <f t="shared" si="82"/>
        <v>0</v>
      </c>
      <c r="S3250" s="153">
        <v>0</v>
      </c>
      <c r="T3250" s="154">
        <f t="shared" si="83"/>
        <v>0</v>
      </c>
      <c r="AR3250" s="155" t="s">
        <v>396</v>
      </c>
      <c r="AT3250" s="155" t="s">
        <v>319</v>
      </c>
      <c r="AU3250" s="155" t="s">
        <v>88</v>
      </c>
      <c r="AY3250" s="16" t="s">
        <v>317</v>
      </c>
      <c r="BE3250" s="156">
        <f t="shared" si="84"/>
        <v>0</v>
      </c>
      <c r="BF3250" s="156">
        <f t="shared" si="85"/>
        <v>0</v>
      </c>
      <c r="BG3250" s="156">
        <f t="shared" si="86"/>
        <v>0</v>
      </c>
      <c r="BH3250" s="156">
        <f t="shared" si="87"/>
        <v>0</v>
      </c>
      <c r="BI3250" s="156">
        <f t="shared" si="88"/>
        <v>0</v>
      </c>
      <c r="BJ3250" s="16" t="s">
        <v>88</v>
      </c>
      <c r="BK3250" s="156">
        <f t="shared" si="89"/>
        <v>0</v>
      </c>
      <c r="BL3250" s="16" t="s">
        <v>396</v>
      </c>
      <c r="BM3250" s="155" t="s">
        <v>4921</v>
      </c>
    </row>
    <row r="3251" spans="2:65" s="1" customFormat="1" ht="24.15" customHeight="1">
      <c r="B3251" s="142"/>
      <c r="C3251" s="143" t="s">
        <v>4922</v>
      </c>
      <c r="D3251" s="200" t="s">
        <v>319</v>
      </c>
      <c r="E3251" s="144" t="s">
        <v>4923</v>
      </c>
      <c r="F3251" s="145" t="s">
        <v>4924</v>
      </c>
      <c r="G3251" s="146" t="s">
        <v>467</v>
      </c>
      <c r="H3251" s="147">
        <v>1</v>
      </c>
      <c r="I3251" s="148"/>
      <c r="J3251" s="149">
        <f t="shared" si="80"/>
        <v>0</v>
      </c>
      <c r="K3251" s="150"/>
      <c r="L3251" s="31"/>
      <c r="M3251" s="151" t="s">
        <v>1</v>
      </c>
      <c r="N3251" s="152" t="s">
        <v>42</v>
      </c>
      <c r="P3251" s="153">
        <f t="shared" si="81"/>
        <v>0</v>
      </c>
      <c r="Q3251" s="153">
        <v>0</v>
      </c>
      <c r="R3251" s="153">
        <f t="shared" si="82"/>
        <v>0</v>
      </c>
      <c r="S3251" s="153">
        <v>0</v>
      </c>
      <c r="T3251" s="154">
        <f t="shared" si="83"/>
        <v>0</v>
      </c>
      <c r="AR3251" s="155" t="s">
        <v>396</v>
      </c>
      <c r="AT3251" s="155" t="s">
        <v>319</v>
      </c>
      <c r="AU3251" s="155" t="s">
        <v>88</v>
      </c>
      <c r="AY3251" s="16" t="s">
        <v>317</v>
      </c>
      <c r="BE3251" s="156">
        <f t="shared" si="84"/>
        <v>0</v>
      </c>
      <c r="BF3251" s="156">
        <f t="shared" si="85"/>
        <v>0</v>
      </c>
      <c r="BG3251" s="156">
        <f t="shared" si="86"/>
        <v>0</v>
      </c>
      <c r="BH3251" s="156">
        <f t="shared" si="87"/>
        <v>0</v>
      </c>
      <c r="BI3251" s="156">
        <f t="shared" si="88"/>
        <v>0</v>
      </c>
      <c r="BJ3251" s="16" t="s">
        <v>88</v>
      </c>
      <c r="BK3251" s="156">
        <f t="shared" si="89"/>
        <v>0</v>
      </c>
      <c r="BL3251" s="16" t="s">
        <v>396</v>
      </c>
      <c r="BM3251" s="155" t="s">
        <v>4925</v>
      </c>
    </row>
    <row r="3252" spans="2:65" s="1" customFormat="1" ht="24.15" customHeight="1">
      <c r="B3252" s="142"/>
      <c r="C3252" s="143" t="s">
        <v>4926</v>
      </c>
      <c r="D3252" s="200" t="s">
        <v>319</v>
      </c>
      <c r="E3252" s="144" t="s">
        <v>4927</v>
      </c>
      <c r="F3252" s="145" t="s">
        <v>4928</v>
      </c>
      <c r="G3252" s="146" t="s">
        <v>467</v>
      </c>
      <c r="H3252" s="147">
        <v>1</v>
      </c>
      <c r="I3252" s="148"/>
      <c r="J3252" s="149">
        <f t="shared" si="80"/>
        <v>0</v>
      </c>
      <c r="K3252" s="150"/>
      <c r="L3252" s="31"/>
      <c r="M3252" s="151" t="s">
        <v>1</v>
      </c>
      <c r="N3252" s="152" t="s">
        <v>42</v>
      </c>
      <c r="P3252" s="153">
        <f t="shared" si="81"/>
        <v>0</v>
      </c>
      <c r="Q3252" s="153">
        <v>0</v>
      </c>
      <c r="R3252" s="153">
        <f t="shared" si="82"/>
        <v>0</v>
      </c>
      <c r="S3252" s="153">
        <v>0</v>
      </c>
      <c r="T3252" s="154">
        <f t="shared" si="83"/>
        <v>0</v>
      </c>
      <c r="AR3252" s="155" t="s">
        <v>396</v>
      </c>
      <c r="AT3252" s="155" t="s">
        <v>319</v>
      </c>
      <c r="AU3252" s="155" t="s">
        <v>88</v>
      </c>
      <c r="AY3252" s="16" t="s">
        <v>317</v>
      </c>
      <c r="BE3252" s="156">
        <f t="shared" si="84"/>
        <v>0</v>
      </c>
      <c r="BF3252" s="156">
        <f t="shared" si="85"/>
        <v>0</v>
      </c>
      <c r="BG3252" s="156">
        <f t="shared" si="86"/>
        <v>0</v>
      </c>
      <c r="BH3252" s="156">
        <f t="shared" si="87"/>
        <v>0</v>
      </c>
      <c r="BI3252" s="156">
        <f t="shared" si="88"/>
        <v>0</v>
      </c>
      <c r="BJ3252" s="16" t="s">
        <v>88</v>
      </c>
      <c r="BK3252" s="156">
        <f t="shared" si="89"/>
        <v>0</v>
      </c>
      <c r="BL3252" s="16" t="s">
        <v>396</v>
      </c>
      <c r="BM3252" s="155" t="s">
        <v>4929</v>
      </c>
    </row>
    <row r="3253" spans="2:65" s="1" customFormat="1" ht="24.15" customHeight="1">
      <c r="B3253" s="142"/>
      <c r="C3253" s="143" t="s">
        <v>4930</v>
      </c>
      <c r="D3253" s="200" t="s">
        <v>319</v>
      </c>
      <c r="E3253" s="144" t="s">
        <v>4931</v>
      </c>
      <c r="F3253" s="145" t="s">
        <v>4932</v>
      </c>
      <c r="G3253" s="146" t="s">
        <v>467</v>
      </c>
      <c r="H3253" s="147">
        <v>1</v>
      </c>
      <c r="I3253" s="148"/>
      <c r="J3253" s="149">
        <f t="shared" si="80"/>
        <v>0</v>
      </c>
      <c r="K3253" s="150"/>
      <c r="L3253" s="31"/>
      <c r="M3253" s="151" t="s">
        <v>1</v>
      </c>
      <c r="N3253" s="152" t="s">
        <v>42</v>
      </c>
      <c r="P3253" s="153">
        <f t="shared" si="81"/>
        <v>0</v>
      </c>
      <c r="Q3253" s="153">
        <v>0</v>
      </c>
      <c r="R3253" s="153">
        <f t="shared" si="82"/>
        <v>0</v>
      </c>
      <c r="S3253" s="153">
        <v>0</v>
      </c>
      <c r="T3253" s="154">
        <f t="shared" si="83"/>
        <v>0</v>
      </c>
      <c r="AR3253" s="155" t="s">
        <v>396</v>
      </c>
      <c r="AT3253" s="155" t="s">
        <v>319</v>
      </c>
      <c r="AU3253" s="155" t="s">
        <v>88</v>
      </c>
      <c r="AY3253" s="16" t="s">
        <v>317</v>
      </c>
      <c r="BE3253" s="156">
        <f t="shared" si="84"/>
        <v>0</v>
      </c>
      <c r="BF3253" s="156">
        <f t="shared" si="85"/>
        <v>0</v>
      </c>
      <c r="BG3253" s="156">
        <f t="shared" si="86"/>
        <v>0</v>
      </c>
      <c r="BH3253" s="156">
        <f t="shared" si="87"/>
        <v>0</v>
      </c>
      <c r="BI3253" s="156">
        <f t="shared" si="88"/>
        <v>0</v>
      </c>
      <c r="BJ3253" s="16" t="s">
        <v>88</v>
      </c>
      <c r="BK3253" s="156">
        <f t="shared" si="89"/>
        <v>0</v>
      </c>
      <c r="BL3253" s="16" t="s">
        <v>396</v>
      </c>
      <c r="BM3253" s="155" t="s">
        <v>4933</v>
      </c>
    </row>
    <row r="3254" spans="2:65" s="1" customFormat="1" ht="24.15" customHeight="1">
      <c r="B3254" s="142"/>
      <c r="C3254" s="143" t="s">
        <v>4934</v>
      </c>
      <c r="D3254" s="200" t="s">
        <v>319</v>
      </c>
      <c r="E3254" s="144" t="s">
        <v>4935</v>
      </c>
      <c r="F3254" s="145" t="s">
        <v>4936</v>
      </c>
      <c r="G3254" s="146" t="s">
        <v>467</v>
      </c>
      <c r="H3254" s="147">
        <v>1</v>
      </c>
      <c r="I3254" s="148"/>
      <c r="J3254" s="149">
        <f t="shared" si="80"/>
        <v>0</v>
      </c>
      <c r="K3254" s="150"/>
      <c r="L3254" s="31"/>
      <c r="M3254" s="151" t="s">
        <v>1</v>
      </c>
      <c r="N3254" s="152" t="s">
        <v>42</v>
      </c>
      <c r="P3254" s="153">
        <f t="shared" si="81"/>
        <v>0</v>
      </c>
      <c r="Q3254" s="153">
        <v>0</v>
      </c>
      <c r="R3254" s="153">
        <f t="shared" si="82"/>
        <v>0</v>
      </c>
      <c r="S3254" s="153">
        <v>0</v>
      </c>
      <c r="T3254" s="154">
        <f t="shared" si="83"/>
        <v>0</v>
      </c>
      <c r="AR3254" s="155" t="s">
        <v>396</v>
      </c>
      <c r="AT3254" s="155" t="s">
        <v>319</v>
      </c>
      <c r="AU3254" s="155" t="s">
        <v>88</v>
      </c>
      <c r="AY3254" s="16" t="s">
        <v>317</v>
      </c>
      <c r="BE3254" s="156">
        <f t="shared" si="84"/>
        <v>0</v>
      </c>
      <c r="BF3254" s="156">
        <f t="shared" si="85"/>
        <v>0</v>
      </c>
      <c r="BG3254" s="156">
        <f t="shared" si="86"/>
        <v>0</v>
      </c>
      <c r="BH3254" s="156">
        <f t="shared" si="87"/>
        <v>0</v>
      </c>
      <c r="BI3254" s="156">
        <f t="shared" si="88"/>
        <v>0</v>
      </c>
      <c r="BJ3254" s="16" t="s">
        <v>88</v>
      </c>
      <c r="BK3254" s="156">
        <f t="shared" si="89"/>
        <v>0</v>
      </c>
      <c r="BL3254" s="16" t="s">
        <v>396</v>
      </c>
      <c r="BM3254" s="155" t="s">
        <v>4937</v>
      </c>
    </row>
    <row r="3255" spans="2:65" s="1" customFormat="1" ht="24.15" customHeight="1">
      <c r="B3255" s="142"/>
      <c r="C3255" s="143" t="s">
        <v>4938</v>
      </c>
      <c r="D3255" s="206" t="s">
        <v>319</v>
      </c>
      <c r="E3255" s="144" t="s">
        <v>4939</v>
      </c>
      <c r="F3255" s="145" t="s">
        <v>4940</v>
      </c>
      <c r="G3255" s="146" t="s">
        <v>467</v>
      </c>
      <c r="H3255" s="147">
        <v>1</v>
      </c>
      <c r="I3255" s="148"/>
      <c r="J3255" s="149">
        <f t="shared" si="80"/>
        <v>0</v>
      </c>
      <c r="K3255" s="150"/>
      <c r="L3255" s="31"/>
      <c r="M3255" s="151" t="s">
        <v>1</v>
      </c>
      <c r="N3255" s="152" t="s">
        <v>42</v>
      </c>
      <c r="P3255" s="153">
        <f t="shared" si="81"/>
        <v>0</v>
      </c>
      <c r="Q3255" s="153">
        <v>0</v>
      </c>
      <c r="R3255" s="153">
        <f t="shared" si="82"/>
        <v>0</v>
      </c>
      <c r="S3255" s="153">
        <v>0</v>
      </c>
      <c r="T3255" s="154">
        <f t="shared" si="83"/>
        <v>0</v>
      </c>
      <c r="AR3255" s="155" t="s">
        <v>396</v>
      </c>
      <c r="AT3255" s="155" t="s">
        <v>319</v>
      </c>
      <c r="AU3255" s="155" t="s">
        <v>88</v>
      </c>
      <c r="AY3255" s="16" t="s">
        <v>317</v>
      </c>
      <c r="BE3255" s="156">
        <f t="shared" si="84"/>
        <v>0</v>
      </c>
      <c r="BF3255" s="156">
        <f t="shared" si="85"/>
        <v>0</v>
      </c>
      <c r="BG3255" s="156">
        <f t="shared" si="86"/>
        <v>0</v>
      </c>
      <c r="BH3255" s="156">
        <f t="shared" si="87"/>
        <v>0</v>
      </c>
      <c r="BI3255" s="156">
        <f t="shared" si="88"/>
        <v>0</v>
      </c>
      <c r="BJ3255" s="16" t="s">
        <v>88</v>
      </c>
      <c r="BK3255" s="156">
        <f t="shared" si="89"/>
        <v>0</v>
      </c>
      <c r="BL3255" s="16" t="s">
        <v>396</v>
      </c>
      <c r="BM3255" s="155" t="s">
        <v>4941</v>
      </c>
    </row>
    <row r="3256" spans="2:65" s="1" customFormat="1" ht="24.15" customHeight="1">
      <c r="B3256" s="142"/>
      <c r="C3256" s="143" t="s">
        <v>4942</v>
      </c>
      <c r="D3256" s="200" t="s">
        <v>319</v>
      </c>
      <c r="E3256" s="144" t="s">
        <v>4943</v>
      </c>
      <c r="F3256" s="145" t="s">
        <v>4944</v>
      </c>
      <c r="G3256" s="146" t="s">
        <v>467</v>
      </c>
      <c r="H3256" s="147">
        <v>1</v>
      </c>
      <c r="I3256" s="148"/>
      <c r="J3256" s="149">
        <f t="shared" si="80"/>
        <v>0</v>
      </c>
      <c r="K3256" s="150"/>
      <c r="L3256" s="31"/>
      <c r="M3256" s="151" t="s">
        <v>1</v>
      </c>
      <c r="N3256" s="152" t="s">
        <v>42</v>
      </c>
      <c r="P3256" s="153">
        <f t="shared" si="81"/>
        <v>0</v>
      </c>
      <c r="Q3256" s="153">
        <v>0</v>
      </c>
      <c r="R3256" s="153">
        <f t="shared" si="82"/>
        <v>0</v>
      </c>
      <c r="S3256" s="153">
        <v>0</v>
      </c>
      <c r="T3256" s="154">
        <f t="shared" si="83"/>
        <v>0</v>
      </c>
      <c r="AR3256" s="155" t="s">
        <v>396</v>
      </c>
      <c r="AT3256" s="155" t="s">
        <v>319</v>
      </c>
      <c r="AU3256" s="155" t="s">
        <v>88</v>
      </c>
      <c r="AY3256" s="16" t="s">
        <v>317</v>
      </c>
      <c r="BE3256" s="156">
        <f t="shared" si="84"/>
        <v>0</v>
      </c>
      <c r="BF3256" s="156">
        <f t="shared" si="85"/>
        <v>0</v>
      </c>
      <c r="BG3256" s="156">
        <f t="shared" si="86"/>
        <v>0</v>
      </c>
      <c r="BH3256" s="156">
        <f t="shared" si="87"/>
        <v>0</v>
      </c>
      <c r="BI3256" s="156">
        <f t="shared" si="88"/>
        <v>0</v>
      </c>
      <c r="BJ3256" s="16" t="s">
        <v>88</v>
      </c>
      <c r="BK3256" s="156">
        <f t="shared" si="89"/>
        <v>0</v>
      </c>
      <c r="BL3256" s="16" t="s">
        <v>396</v>
      </c>
      <c r="BM3256" s="155" t="s">
        <v>4945</v>
      </c>
    </row>
    <row r="3257" spans="2:65" s="1" customFormat="1" ht="24.15" customHeight="1">
      <c r="B3257" s="142"/>
      <c r="C3257" s="143" t="s">
        <v>4946</v>
      </c>
      <c r="D3257" s="200" t="s">
        <v>319</v>
      </c>
      <c r="E3257" s="144" t="s">
        <v>4947</v>
      </c>
      <c r="F3257" s="145" t="s">
        <v>4948</v>
      </c>
      <c r="G3257" s="146" t="s">
        <v>467</v>
      </c>
      <c r="H3257" s="147">
        <v>1</v>
      </c>
      <c r="I3257" s="148"/>
      <c r="J3257" s="149">
        <f t="shared" si="80"/>
        <v>0</v>
      </c>
      <c r="K3257" s="150"/>
      <c r="L3257" s="31"/>
      <c r="M3257" s="151" t="s">
        <v>1</v>
      </c>
      <c r="N3257" s="152" t="s">
        <v>42</v>
      </c>
      <c r="P3257" s="153">
        <f t="shared" si="81"/>
        <v>0</v>
      </c>
      <c r="Q3257" s="153">
        <v>0</v>
      </c>
      <c r="R3257" s="153">
        <f t="shared" si="82"/>
        <v>0</v>
      </c>
      <c r="S3257" s="153">
        <v>0</v>
      </c>
      <c r="T3257" s="154">
        <f t="shared" si="83"/>
        <v>0</v>
      </c>
      <c r="AR3257" s="155" t="s">
        <v>396</v>
      </c>
      <c r="AT3257" s="155" t="s">
        <v>319</v>
      </c>
      <c r="AU3257" s="155" t="s">
        <v>88</v>
      </c>
      <c r="AY3257" s="16" t="s">
        <v>317</v>
      </c>
      <c r="BE3257" s="156">
        <f t="shared" si="84"/>
        <v>0</v>
      </c>
      <c r="BF3257" s="156">
        <f t="shared" si="85"/>
        <v>0</v>
      </c>
      <c r="BG3257" s="156">
        <f t="shared" si="86"/>
        <v>0</v>
      </c>
      <c r="BH3257" s="156">
        <f t="shared" si="87"/>
        <v>0</v>
      </c>
      <c r="BI3257" s="156">
        <f t="shared" si="88"/>
        <v>0</v>
      </c>
      <c r="BJ3257" s="16" t="s">
        <v>88</v>
      </c>
      <c r="BK3257" s="156">
        <f t="shared" si="89"/>
        <v>0</v>
      </c>
      <c r="BL3257" s="16" t="s">
        <v>396</v>
      </c>
      <c r="BM3257" s="155" t="s">
        <v>4949</v>
      </c>
    </row>
    <row r="3258" spans="2:65" s="1" customFormat="1" ht="24.15" customHeight="1">
      <c r="B3258" s="142"/>
      <c r="C3258" s="143" t="s">
        <v>4950</v>
      </c>
      <c r="D3258" s="207" t="s">
        <v>319</v>
      </c>
      <c r="E3258" s="144" t="s">
        <v>4951</v>
      </c>
      <c r="F3258" s="145" t="s">
        <v>4952</v>
      </c>
      <c r="G3258" s="146" t="s">
        <v>467</v>
      </c>
      <c r="H3258" s="147">
        <v>1</v>
      </c>
      <c r="I3258" s="148"/>
      <c r="J3258" s="149">
        <f t="shared" si="80"/>
        <v>0</v>
      </c>
      <c r="K3258" s="150"/>
      <c r="L3258" s="31"/>
      <c r="M3258" s="151" t="s">
        <v>1</v>
      </c>
      <c r="N3258" s="152" t="s">
        <v>42</v>
      </c>
      <c r="P3258" s="153">
        <f t="shared" si="81"/>
        <v>0</v>
      </c>
      <c r="Q3258" s="153">
        <v>0</v>
      </c>
      <c r="R3258" s="153">
        <f t="shared" si="82"/>
        <v>0</v>
      </c>
      <c r="S3258" s="153">
        <v>0</v>
      </c>
      <c r="T3258" s="154">
        <f t="shared" si="83"/>
        <v>0</v>
      </c>
      <c r="AR3258" s="155" t="s">
        <v>396</v>
      </c>
      <c r="AT3258" s="155" t="s">
        <v>319</v>
      </c>
      <c r="AU3258" s="155" t="s">
        <v>88</v>
      </c>
      <c r="AY3258" s="16" t="s">
        <v>317</v>
      </c>
      <c r="BE3258" s="156">
        <f t="shared" si="84"/>
        <v>0</v>
      </c>
      <c r="BF3258" s="156">
        <f t="shared" si="85"/>
        <v>0</v>
      </c>
      <c r="BG3258" s="156">
        <f t="shared" si="86"/>
        <v>0</v>
      </c>
      <c r="BH3258" s="156">
        <f t="shared" si="87"/>
        <v>0</v>
      </c>
      <c r="BI3258" s="156">
        <f t="shared" si="88"/>
        <v>0</v>
      </c>
      <c r="BJ3258" s="16" t="s">
        <v>88</v>
      </c>
      <c r="BK3258" s="156">
        <f t="shared" si="89"/>
        <v>0</v>
      </c>
      <c r="BL3258" s="16" t="s">
        <v>396</v>
      </c>
      <c r="BM3258" s="155" t="s">
        <v>4953</v>
      </c>
    </row>
    <row r="3259" spans="2:65" s="1" customFormat="1" ht="24.15" customHeight="1">
      <c r="B3259" s="142"/>
      <c r="C3259" s="143" t="s">
        <v>4954</v>
      </c>
      <c r="D3259" s="200" t="s">
        <v>319</v>
      </c>
      <c r="E3259" s="144" t="s">
        <v>4955</v>
      </c>
      <c r="F3259" s="145" t="s">
        <v>4956</v>
      </c>
      <c r="G3259" s="146" t="s">
        <v>467</v>
      </c>
      <c r="H3259" s="147">
        <v>1</v>
      </c>
      <c r="I3259" s="148"/>
      <c r="J3259" s="149">
        <f t="shared" si="80"/>
        <v>0</v>
      </c>
      <c r="K3259" s="150"/>
      <c r="L3259" s="31"/>
      <c r="M3259" s="151" t="s">
        <v>1</v>
      </c>
      <c r="N3259" s="152" t="s">
        <v>42</v>
      </c>
      <c r="P3259" s="153">
        <f t="shared" si="81"/>
        <v>0</v>
      </c>
      <c r="Q3259" s="153">
        <v>0</v>
      </c>
      <c r="R3259" s="153">
        <f t="shared" si="82"/>
        <v>0</v>
      </c>
      <c r="S3259" s="153">
        <v>0</v>
      </c>
      <c r="T3259" s="154">
        <f t="shared" si="83"/>
        <v>0</v>
      </c>
      <c r="AR3259" s="155" t="s">
        <v>396</v>
      </c>
      <c r="AT3259" s="155" t="s">
        <v>319</v>
      </c>
      <c r="AU3259" s="155" t="s">
        <v>88</v>
      </c>
      <c r="AY3259" s="16" t="s">
        <v>317</v>
      </c>
      <c r="BE3259" s="156">
        <f t="shared" si="84"/>
        <v>0</v>
      </c>
      <c r="BF3259" s="156">
        <f t="shared" si="85"/>
        <v>0</v>
      </c>
      <c r="BG3259" s="156">
        <f t="shared" si="86"/>
        <v>0</v>
      </c>
      <c r="BH3259" s="156">
        <f t="shared" si="87"/>
        <v>0</v>
      </c>
      <c r="BI3259" s="156">
        <f t="shared" si="88"/>
        <v>0</v>
      </c>
      <c r="BJ3259" s="16" t="s">
        <v>88</v>
      </c>
      <c r="BK3259" s="156">
        <f t="shared" si="89"/>
        <v>0</v>
      </c>
      <c r="BL3259" s="16" t="s">
        <v>396</v>
      </c>
      <c r="BM3259" s="155" t="s">
        <v>4957</v>
      </c>
    </row>
    <row r="3260" spans="2:65" s="1" customFormat="1" ht="24.15" customHeight="1">
      <c r="B3260" s="142"/>
      <c r="C3260" s="143" t="s">
        <v>4958</v>
      </c>
      <c r="D3260" s="143" t="s">
        <v>319</v>
      </c>
      <c r="E3260" s="144" t="s">
        <v>4959</v>
      </c>
      <c r="F3260" s="145" t="s">
        <v>4960</v>
      </c>
      <c r="G3260" s="146" t="s">
        <v>639</v>
      </c>
      <c r="H3260" s="198"/>
      <c r="I3260" s="148"/>
      <c r="J3260" s="149">
        <f t="shared" si="80"/>
        <v>0</v>
      </c>
      <c r="K3260" s="150"/>
      <c r="L3260" s="31"/>
      <c r="M3260" s="151" t="s">
        <v>1</v>
      </c>
      <c r="N3260" s="152" t="s">
        <v>42</v>
      </c>
      <c r="P3260" s="153">
        <f t="shared" si="81"/>
        <v>0</v>
      </c>
      <c r="Q3260" s="153">
        <v>0</v>
      </c>
      <c r="R3260" s="153">
        <f t="shared" si="82"/>
        <v>0</v>
      </c>
      <c r="S3260" s="153">
        <v>0</v>
      </c>
      <c r="T3260" s="154">
        <f t="shared" si="83"/>
        <v>0</v>
      </c>
      <c r="AR3260" s="155" t="s">
        <v>396</v>
      </c>
      <c r="AT3260" s="155" t="s">
        <v>319</v>
      </c>
      <c r="AU3260" s="155" t="s">
        <v>88</v>
      </c>
      <c r="AY3260" s="16" t="s">
        <v>317</v>
      </c>
      <c r="BE3260" s="156">
        <f t="shared" si="84"/>
        <v>0</v>
      </c>
      <c r="BF3260" s="156">
        <f t="shared" si="85"/>
        <v>0</v>
      </c>
      <c r="BG3260" s="156">
        <f t="shared" si="86"/>
        <v>0</v>
      </c>
      <c r="BH3260" s="156">
        <f t="shared" si="87"/>
        <v>0</v>
      </c>
      <c r="BI3260" s="156">
        <f t="shared" si="88"/>
        <v>0</v>
      </c>
      <c r="BJ3260" s="16" t="s">
        <v>88</v>
      </c>
      <c r="BK3260" s="156">
        <f t="shared" si="89"/>
        <v>0</v>
      </c>
      <c r="BL3260" s="16" t="s">
        <v>396</v>
      </c>
      <c r="BM3260" s="155" t="s">
        <v>4961</v>
      </c>
    </row>
    <row r="3261" spans="2:65" s="11" customFormat="1" ht="22.75" customHeight="1">
      <c r="B3261" s="130"/>
      <c r="D3261" s="131" t="s">
        <v>75</v>
      </c>
      <c r="E3261" s="140" t="s">
        <v>4962</v>
      </c>
      <c r="F3261" s="140" t="s">
        <v>4963</v>
      </c>
      <c r="I3261" s="133"/>
      <c r="J3261" s="141">
        <f>BK3261</f>
        <v>0</v>
      </c>
      <c r="L3261" s="130"/>
      <c r="M3261" s="135"/>
      <c r="P3261" s="136">
        <f>SUM(P3262:P4500)</f>
        <v>0</v>
      </c>
      <c r="R3261" s="136">
        <f>SUM(R3262:R4500)</f>
        <v>92.385463199749964</v>
      </c>
      <c r="T3261" s="137">
        <f>SUM(T3262:T4500)</f>
        <v>0</v>
      </c>
      <c r="AR3261" s="131" t="s">
        <v>88</v>
      </c>
      <c r="AT3261" s="138" t="s">
        <v>75</v>
      </c>
      <c r="AU3261" s="138" t="s">
        <v>83</v>
      </c>
      <c r="AY3261" s="131" t="s">
        <v>317</v>
      </c>
      <c r="BK3261" s="139">
        <f>SUM(BK3262:BK4500)</f>
        <v>0</v>
      </c>
    </row>
    <row r="3262" spans="2:65" s="1" customFormat="1" ht="24.15" customHeight="1">
      <c r="B3262" s="142"/>
      <c r="C3262" s="143" t="s">
        <v>4964</v>
      </c>
      <c r="D3262" s="206" t="s">
        <v>319</v>
      </c>
      <c r="E3262" s="144" t="s">
        <v>4965</v>
      </c>
      <c r="F3262" s="145" t="s">
        <v>4966</v>
      </c>
      <c r="G3262" s="146" t="s">
        <v>467</v>
      </c>
      <c r="H3262" s="147">
        <v>1</v>
      </c>
      <c r="I3262" s="148"/>
      <c r="J3262" s="149">
        <f t="shared" ref="J3262:J3273" si="90">ROUND(I3262*H3262,2)</f>
        <v>0</v>
      </c>
      <c r="K3262" s="150"/>
      <c r="L3262" s="31"/>
      <c r="M3262" s="151" t="s">
        <v>1</v>
      </c>
      <c r="N3262" s="152" t="s">
        <v>42</v>
      </c>
      <c r="P3262" s="153">
        <f t="shared" ref="P3262:P3273" si="91">O3262*H3262</f>
        <v>0</v>
      </c>
      <c r="Q3262" s="153">
        <v>0</v>
      </c>
      <c r="R3262" s="153">
        <f t="shared" ref="R3262:R3273" si="92">Q3262*H3262</f>
        <v>0</v>
      </c>
      <c r="S3262" s="153">
        <v>0</v>
      </c>
      <c r="T3262" s="154">
        <f t="shared" ref="T3262:T3273" si="93">S3262*H3262</f>
        <v>0</v>
      </c>
      <c r="AR3262" s="155" t="s">
        <v>396</v>
      </c>
      <c r="AT3262" s="155" t="s">
        <v>319</v>
      </c>
      <c r="AU3262" s="155" t="s">
        <v>88</v>
      </c>
      <c r="AY3262" s="16" t="s">
        <v>317</v>
      </c>
      <c r="BE3262" s="156">
        <f t="shared" ref="BE3262:BE3273" si="94">IF(N3262="základná",J3262,0)</f>
        <v>0</v>
      </c>
      <c r="BF3262" s="156">
        <f t="shared" ref="BF3262:BF3273" si="95">IF(N3262="znížená",J3262,0)</f>
        <v>0</v>
      </c>
      <c r="BG3262" s="156">
        <f t="shared" ref="BG3262:BG3273" si="96">IF(N3262="zákl. prenesená",J3262,0)</f>
        <v>0</v>
      </c>
      <c r="BH3262" s="156">
        <f t="shared" ref="BH3262:BH3273" si="97">IF(N3262="zníž. prenesená",J3262,0)</f>
        <v>0</v>
      </c>
      <c r="BI3262" s="156">
        <f t="shared" ref="BI3262:BI3273" si="98">IF(N3262="nulová",J3262,0)</f>
        <v>0</v>
      </c>
      <c r="BJ3262" s="16" t="s">
        <v>88</v>
      </c>
      <c r="BK3262" s="156">
        <f t="shared" ref="BK3262:BK3273" si="99">ROUND(I3262*H3262,2)</f>
        <v>0</v>
      </c>
      <c r="BL3262" s="16" t="s">
        <v>396</v>
      </c>
      <c r="BM3262" s="155" t="s">
        <v>4967</v>
      </c>
    </row>
    <row r="3263" spans="2:65" s="1" customFormat="1" ht="24.15" customHeight="1">
      <c r="B3263" s="142"/>
      <c r="C3263" s="143" t="s">
        <v>4968</v>
      </c>
      <c r="D3263" s="200" t="s">
        <v>319</v>
      </c>
      <c r="E3263" s="144" t="s">
        <v>4969</v>
      </c>
      <c r="F3263" s="145" t="s">
        <v>4970</v>
      </c>
      <c r="G3263" s="146" t="s">
        <v>467</v>
      </c>
      <c r="H3263" s="147">
        <v>1</v>
      </c>
      <c r="I3263" s="148"/>
      <c r="J3263" s="149">
        <f t="shared" si="90"/>
        <v>0</v>
      </c>
      <c r="K3263" s="150"/>
      <c r="L3263" s="31"/>
      <c r="M3263" s="151" t="s">
        <v>1</v>
      </c>
      <c r="N3263" s="152" t="s">
        <v>42</v>
      </c>
      <c r="P3263" s="153">
        <f t="shared" si="91"/>
        <v>0</v>
      </c>
      <c r="Q3263" s="153">
        <v>0</v>
      </c>
      <c r="R3263" s="153">
        <f t="shared" si="92"/>
        <v>0</v>
      </c>
      <c r="S3263" s="153">
        <v>0</v>
      </c>
      <c r="T3263" s="154">
        <f t="shared" si="93"/>
        <v>0</v>
      </c>
      <c r="AR3263" s="155" t="s">
        <v>396</v>
      </c>
      <c r="AT3263" s="155" t="s">
        <v>319</v>
      </c>
      <c r="AU3263" s="155" t="s">
        <v>88</v>
      </c>
      <c r="AY3263" s="16" t="s">
        <v>317</v>
      </c>
      <c r="BE3263" s="156">
        <f t="shared" si="94"/>
        <v>0</v>
      </c>
      <c r="BF3263" s="156">
        <f t="shared" si="95"/>
        <v>0</v>
      </c>
      <c r="BG3263" s="156">
        <f t="shared" si="96"/>
        <v>0</v>
      </c>
      <c r="BH3263" s="156">
        <f t="shared" si="97"/>
        <v>0</v>
      </c>
      <c r="BI3263" s="156">
        <f t="shared" si="98"/>
        <v>0</v>
      </c>
      <c r="BJ3263" s="16" t="s">
        <v>88</v>
      </c>
      <c r="BK3263" s="156">
        <f t="shared" si="99"/>
        <v>0</v>
      </c>
      <c r="BL3263" s="16" t="s">
        <v>396</v>
      </c>
      <c r="BM3263" s="155" t="s">
        <v>4971</v>
      </c>
    </row>
    <row r="3264" spans="2:65" s="1" customFormat="1" ht="24.15" customHeight="1">
      <c r="B3264" s="142"/>
      <c r="C3264" s="143" t="s">
        <v>4972</v>
      </c>
      <c r="D3264" s="200" t="s">
        <v>319</v>
      </c>
      <c r="E3264" s="144" t="s">
        <v>4973</v>
      </c>
      <c r="F3264" s="145" t="s">
        <v>4974</v>
      </c>
      <c r="G3264" s="146" t="s">
        <v>467</v>
      </c>
      <c r="H3264" s="147">
        <v>1</v>
      </c>
      <c r="I3264" s="148"/>
      <c r="J3264" s="149">
        <f t="shared" si="90"/>
        <v>0</v>
      </c>
      <c r="K3264" s="150"/>
      <c r="L3264" s="31"/>
      <c r="M3264" s="151" t="s">
        <v>1</v>
      </c>
      <c r="N3264" s="152" t="s">
        <v>42</v>
      </c>
      <c r="P3264" s="153">
        <f t="shared" si="91"/>
        <v>0</v>
      </c>
      <c r="Q3264" s="153">
        <v>0</v>
      </c>
      <c r="R3264" s="153">
        <f t="shared" si="92"/>
        <v>0</v>
      </c>
      <c r="S3264" s="153">
        <v>0</v>
      </c>
      <c r="T3264" s="154">
        <f t="shared" si="93"/>
        <v>0</v>
      </c>
      <c r="AR3264" s="155" t="s">
        <v>396</v>
      </c>
      <c r="AT3264" s="155" t="s">
        <v>319</v>
      </c>
      <c r="AU3264" s="155" t="s">
        <v>88</v>
      </c>
      <c r="AY3264" s="16" t="s">
        <v>317</v>
      </c>
      <c r="BE3264" s="156">
        <f t="shared" si="94"/>
        <v>0</v>
      </c>
      <c r="BF3264" s="156">
        <f t="shared" si="95"/>
        <v>0</v>
      </c>
      <c r="BG3264" s="156">
        <f t="shared" si="96"/>
        <v>0</v>
      </c>
      <c r="BH3264" s="156">
        <f t="shared" si="97"/>
        <v>0</v>
      </c>
      <c r="BI3264" s="156">
        <f t="shared" si="98"/>
        <v>0</v>
      </c>
      <c r="BJ3264" s="16" t="s">
        <v>88</v>
      </c>
      <c r="BK3264" s="156">
        <f t="shared" si="99"/>
        <v>0</v>
      </c>
      <c r="BL3264" s="16" t="s">
        <v>396</v>
      </c>
      <c r="BM3264" s="155" t="s">
        <v>4975</v>
      </c>
    </row>
    <row r="3265" spans="2:65" s="1" customFormat="1" ht="24.15" customHeight="1">
      <c r="B3265" s="142"/>
      <c r="C3265" s="143" t="s">
        <v>4976</v>
      </c>
      <c r="D3265" s="200" t="s">
        <v>319</v>
      </c>
      <c r="E3265" s="144" t="s">
        <v>4977</v>
      </c>
      <c r="F3265" s="145" t="s">
        <v>4978</v>
      </c>
      <c r="G3265" s="146" t="s">
        <v>467</v>
      </c>
      <c r="H3265" s="147">
        <v>1</v>
      </c>
      <c r="I3265" s="148"/>
      <c r="J3265" s="149">
        <f t="shared" si="90"/>
        <v>0</v>
      </c>
      <c r="K3265" s="150"/>
      <c r="L3265" s="31"/>
      <c r="M3265" s="151" t="s">
        <v>1</v>
      </c>
      <c r="N3265" s="152" t="s">
        <v>42</v>
      </c>
      <c r="P3265" s="153">
        <f t="shared" si="91"/>
        <v>0</v>
      </c>
      <c r="Q3265" s="153">
        <v>0</v>
      </c>
      <c r="R3265" s="153">
        <f t="shared" si="92"/>
        <v>0</v>
      </c>
      <c r="S3265" s="153">
        <v>0</v>
      </c>
      <c r="T3265" s="154">
        <f t="shared" si="93"/>
        <v>0</v>
      </c>
      <c r="AR3265" s="155" t="s">
        <v>396</v>
      </c>
      <c r="AT3265" s="155" t="s">
        <v>319</v>
      </c>
      <c r="AU3265" s="155" t="s">
        <v>88</v>
      </c>
      <c r="AY3265" s="16" t="s">
        <v>317</v>
      </c>
      <c r="BE3265" s="156">
        <f t="shared" si="94"/>
        <v>0</v>
      </c>
      <c r="BF3265" s="156">
        <f t="shared" si="95"/>
        <v>0</v>
      </c>
      <c r="BG3265" s="156">
        <f t="shared" si="96"/>
        <v>0</v>
      </c>
      <c r="BH3265" s="156">
        <f t="shared" si="97"/>
        <v>0</v>
      </c>
      <c r="BI3265" s="156">
        <f t="shared" si="98"/>
        <v>0</v>
      </c>
      <c r="BJ3265" s="16" t="s">
        <v>88</v>
      </c>
      <c r="BK3265" s="156">
        <f t="shared" si="99"/>
        <v>0</v>
      </c>
      <c r="BL3265" s="16" t="s">
        <v>396</v>
      </c>
      <c r="BM3265" s="155" t="s">
        <v>4979</v>
      </c>
    </row>
    <row r="3266" spans="2:65" s="1" customFormat="1" ht="24.15" customHeight="1">
      <c r="B3266" s="142"/>
      <c r="C3266" s="143" t="s">
        <v>4980</v>
      </c>
      <c r="D3266" s="200" t="s">
        <v>319</v>
      </c>
      <c r="E3266" s="144" t="s">
        <v>4981</v>
      </c>
      <c r="F3266" s="145" t="s">
        <v>4982</v>
      </c>
      <c r="G3266" s="146" t="s">
        <v>467</v>
      </c>
      <c r="H3266" s="147">
        <v>1</v>
      </c>
      <c r="I3266" s="148"/>
      <c r="J3266" s="149">
        <f t="shared" si="90"/>
        <v>0</v>
      </c>
      <c r="K3266" s="150"/>
      <c r="L3266" s="31"/>
      <c r="M3266" s="151" t="s">
        <v>1</v>
      </c>
      <c r="N3266" s="152" t="s">
        <v>42</v>
      </c>
      <c r="P3266" s="153">
        <f t="shared" si="91"/>
        <v>0</v>
      </c>
      <c r="Q3266" s="153">
        <v>0</v>
      </c>
      <c r="R3266" s="153">
        <f t="shared" si="92"/>
        <v>0</v>
      </c>
      <c r="S3266" s="153">
        <v>0</v>
      </c>
      <c r="T3266" s="154">
        <f t="shared" si="93"/>
        <v>0</v>
      </c>
      <c r="AR3266" s="155" t="s">
        <v>396</v>
      </c>
      <c r="AT3266" s="155" t="s">
        <v>319</v>
      </c>
      <c r="AU3266" s="155" t="s">
        <v>88</v>
      </c>
      <c r="AY3266" s="16" t="s">
        <v>317</v>
      </c>
      <c r="BE3266" s="156">
        <f t="shared" si="94"/>
        <v>0</v>
      </c>
      <c r="BF3266" s="156">
        <f t="shared" si="95"/>
        <v>0</v>
      </c>
      <c r="BG3266" s="156">
        <f t="shared" si="96"/>
        <v>0</v>
      </c>
      <c r="BH3266" s="156">
        <f t="shared" si="97"/>
        <v>0</v>
      </c>
      <c r="BI3266" s="156">
        <f t="shared" si="98"/>
        <v>0</v>
      </c>
      <c r="BJ3266" s="16" t="s">
        <v>88</v>
      </c>
      <c r="BK3266" s="156">
        <f t="shared" si="99"/>
        <v>0</v>
      </c>
      <c r="BL3266" s="16" t="s">
        <v>396</v>
      </c>
      <c r="BM3266" s="155" t="s">
        <v>4983</v>
      </c>
    </row>
    <row r="3267" spans="2:65" s="1" customFormat="1" ht="24.15" customHeight="1">
      <c r="B3267" s="142"/>
      <c r="C3267" s="143" t="s">
        <v>4984</v>
      </c>
      <c r="D3267" s="200" t="s">
        <v>319</v>
      </c>
      <c r="E3267" s="144" t="s">
        <v>4985</v>
      </c>
      <c r="F3267" s="145" t="s">
        <v>4986</v>
      </c>
      <c r="G3267" s="146" t="s">
        <v>467</v>
      </c>
      <c r="H3267" s="147">
        <v>1</v>
      </c>
      <c r="I3267" s="148"/>
      <c r="J3267" s="149">
        <f t="shared" si="90"/>
        <v>0</v>
      </c>
      <c r="K3267" s="150"/>
      <c r="L3267" s="31"/>
      <c r="M3267" s="151" t="s">
        <v>1</v>
      </c>
      <c r="N3267" s="152" t="s">
        <v>42</v>
      </c>
      <c r="P3267" s="153">
        <f t="shared" si="91"/>
        <v>0</v>
      </c>
      <c r="Q3267" s="153">
        <v>0</v>
      </c>
      <c r="R3267" s="153">
        <f t="shared" si="92"/>
        <v>0</v>
      </c>
      <c r="S3267" s="153">
        <v>0</v>
      </c>
      <c r="T3267" s="154">
        <f t="shared" si="93"/>
        <v>0</v>
      </c>
      <c r="AR3267" s="155" t="s">
        <v>396</v>
      </c>
      <c r="AT3267" s="155" t="s">
        <v>319</v>
      </c>
      <c r="AU3267" s="155" t="s">
        <v>88</v>
      </c>
      <c r="AY3267" s="16" t="s">
        <v>317</v>
      </c>
      <c r="BE3267" s="156">
        <f t="shared" si="94"/>
        <v>0</v>
      </c>
      <c r="BF3267" s="156">
        <f t="shared" si="95"/>
        <v>0</v>
      </c>
      <c r="BG3267" s="156">
        <f t="shared" si="96"/>
        <v>0</v>
      </c>
      <c r="BH3267" s="156">
        <f t="shared" si="97"/>
        <v>0</v>
      </c>
      <c r="BI3267" s="156">
        <f t="shared" si="98"/>
        <v>0</v>
      </c>
      <c r="BJ3267" s="16" t="s">
        <v>88</v>
      </c>
      <c r="BK3267" s="156">
        <f t="shared" si="99"/>
        <v>0</v>
      </c>
      <c r="BL3267" s="16" t="s">
        <v>396</v>
      </c>
      <c r="BM3267" s="155" t="s">
        <v>4987</v>
      </c>
    </row>
    <row r="3268" spans="2:65" s="1" customFormat="1" ht="24.15" customHeight="1">
      <c r="B3268" s="142"/>
      <c r="C3268" s="143" t="s">
        <v>4988</v>
      </c>
      <c r="D3268" s="200" t="s">
        <v>319</v>
      </c>
      <c r="E3268" s="144" t="s">
        <v>4989</v>
      </c>
      <c r="F3268" s="145" t="s">
        <v>4990</v>
      </c>
      <c r="G3268" s="146" t="s">
        <v>467</v>
      </c>
      <c r="H3268" s="147">
        <v>1</v>
      </c>
      <c r="I3268" s="148"/>
      <c r="J3268" s="149">
        <f t="shared" si="90"/>
        <v>0</v>
      </c>
      <c r="K3268" s="150"/>
      <c r="L3268" s="31"/>
      <c r="M3268" s="151" t="s">
        <v>1</v>
      </c>
      <c r="N3268" s="152" t="s">
        <v>42</v>
      </c>
      <c r="P3268" s="153">
        <f t="shared" si="91"/>
        <v>0</v>
      </c>
      <c r="Q3268" s="153">
        <v>0</v>
      </c>
      <c r="R3268" s="153">
        <f t="shared" si="92"/>
        <v>0</v>
      </c>
      <c r="S3268" s="153">
        <v>0</v>
      </c>
      <c r="T3268" s="154">
        <f t="shared" si="93"/>
        <v>0</v>
      </c>
      <c r="AR3268" s="155" t="s">
        <v>396</v>
      </c>
      <c r="AT3268" s="155" t="s">
        <v>319</v>
      </c>
      <c r="AU3268" s="155" t="s">
        <v>88</v>
      </c>
      <c r="AY3268" s="16" t="s">
        <v>317</v>
      </c>
      <c r="BE3268" s="156">
        <f t="shared" si="94"/>
        <v>0</v>
      </c>
      <c r="BF3268" s="156">
        <f t="shared" si="95"/>
        <v>0</v>
      </c>
      <c r="BG3268" s="156">
        <f t="shared" si="96"/>
        <v>0</v>
      </c>
      <c r="BH3268" s="156">
        <f t="shared" si="97"/>
        <v>0</v>
      </c>
      <c r="BI3268" s="156">
        <f t="shared" si="98"/>
        <v>0</v>
      </c>
      <c r="BJ3268" s="16" t="s">
        <v>88</v>
      </c>
      <c r="BK3268" s="156">
        <f t="shared" si="99"/>
        <v>0</v>
      </c>
      <c r="BL3268" s="16" t="s">
        <v>396</v>
      </c>
      <c r="BM3268" s="155" t="s">
        <v>4991</v>
      </c>
    </row>
    <row r="3269" spans="2:65" s="1" customFormat="1" ht="24.15" customHeight="1">
      <c r="B3269" s="142"/>
      <c r="C3269" s="143" t="s">
        <v>4992</v>
      </c>
      <c r="D3269" s="200" t="s">
        <v>319</v>
      </c>
      <c r="E3269" s="144" t="s">
        <v>4993</v>
      </c>
      <c r="F3269" s="145" t="s">
        <v>4994</v>
      </c>
      <c r="G3269" s="146" t="s">
        <v>467</v>
      </c>
      <c r="H3269" s="147">
        <v>1</v>
      </c>
      <c r="I3269" s="148"/>
      <c r="J3269" s="149">
        <f t="shared" si="90"/>
        <v>0</v>
      </c>
      <c r="K3269" s="150"/>
      <c r="L3269" s="31"/>
      <c r="M3269" s="151" t="s">
        <v>1</v>
      </c>
      <c r="N3269" s="152" t="s">
        <v>42</v>
      </c>
      <c r="P3269" s="153">
        <f t="shared" si="91"/>
        <v>0</v>
      </c>
      <c r="Q3269" s="153">
        <v>0</v>
      </c>
      <c r="R3269" s="153">
        <f t="shared" si="92"/>
        <v>0</v>
      </c>
      <c r="S3269" s="153">
        <v>0</v>
      </c>
      <c r="T3269" s="154">
        <f t="shared" si="93"/>
        <v>0</v>
      </c>
      <c r="AR3269" s="155" t="s">
        <v>396</v>
      </c>
      <c r="AT3269" s="155" t="s">
        <v>319</v>
      </c>
      <c r="AU3269" s="155" t="s">
        <v>88</v>
      </c>
      <c r="AY3269" s="16" t="s">
        <v>317</v>
      </c>
      <c r="BE3269" s="156">
        <f t="shared" si="94"/>
        <v>0</v>
      </c>
      <c r="BF3269" s="156">
        <f t="shared" si="95"/>
        <v>0</v>
      </c>
      <c r="BG3269" s="156">
        <f t="shared" si="96"/>
        <v>0</v>
      </c>
      <c r="BH3269" s="156">
        <f t="shared" si="97"/>
        <v>0</v>
      </c>
      <c r="BI3269" s="156">
        <f t="shared" si="98"/>
        <v>0</v>
      </c>
      <c r="BJ3269" s="16" t="s">
        <v>88</v>
      </c>
      <c r="BK3269" s="156">
        <f t="shared" si="99"/>
        <v>0</v>
      </c>
      <c r="BL3269" s="16" t="s">
        <v>396</v>
      </c>
      <c r="BM3269" s="155" t="s">
        <v>4995</v>
      </c>
    </row>
    <row r="3270" spans="2:65" s="1" customFormat="1" ht="24.15" customHeight="1">
      <c r="B3270" s="142"/>
      <c r="C3270" s="143" t="s">
        <v>4996</v>
      </c>
      <c r="D3270" s="200" t="s">
        <v>319</v>
      </c>
      <c r="E3270" s="144" t="s">
        <v>4997</v>
      </c>
      <c r="F3270" s="145" t="s">
        <v>4998</v>
      </c>
      <c r="G3270" s="146" t="s">
        <v>467</v>
      </c>
      <c r="H3270" s="147">
        <v>1</v>
      </c>
      <c r="I3270" s="148"/>
      <c r="J3270" s="149">
        <f t="shared" si="90"/>
        <v>0</v>
      </c>
      <c r="K3270" s="150"/>
      <c r="L3270" s="31"/>
      <c r="M3270" s="151" t="s">
        <v>1</v>
      </c>
      <c r="N3270" s="152" t="s">
        <v>42</v>
      </c>
      <c r="P3270" s="153">
        <f t="shared" si="91"/>
        <v>0</v>
      </c>
      <c r="Q3270" s="153">
        <v>0</v>
      </c>
      <c r="R3270" s="153">
        <f t="shared" si="92"/>
        <v>0</v>
      </c>
      <c r="S3270" s="153">
        <v>0</v>
      </c>
      <c r="T3270" s="154">
        <f t="shared" si="93"/>
        <v>0</v>
      </c>
      <c r="AR3270" s="155" t="s">
        <v>396</v>
      </c>
      <c r="AT3270" s="155" t="s">
        <v>319</v>
      </c>
      <c r="AU3270" s="155" t="s">
        <v>88</v>
      </c>
      <c r="AY3270" s="16" t="s">
        <v>317</v>
      </c>
      <c r="BE3270" s="156">
        <f t="shared" si="94"/>
        <v>0</v>
      </c>
      <c r="BF3270" s="156">
        <f t="shared" si="95"/>
        <v>0</v>
      </c>
      <c r="BG3270" s="156">
        <f t="shared" si="96"/>
        <v>0</v>
      </c>
      <c r="BH3270" s="156">
        <f t="shared" si="97"/>
        <v>0</v>
      </c>
      <c r="BI3270" s="156">
        <f t="shared" si="98"/>
        <v>0</v>
      </c>
      <c r="BJ3270" s="16" t="s">
        <v>88</v>
      </c>
      <c r="BK3270" s="156">
        <f t="shared" si="99"/>
        <v>0</v>
      </c>
      <c r="BL3270" s="16" t="s">
        <v>396</v>
      </c>
      <c r="BM3270" s="155" t="s">
        <v>4999</v>
      </c>
    </row>
    <row r="3271" spans="2:65" s="1" customFormat="1" ht="24.15" customHeight="1">
      <c r="B3271" s="142"/>
      <c r="C3271" s="143" t="s">
        <v>5000</v>
      </c>
      <c r="D3271" s="200" t="s">
        <v>319</v>
      </c>
      <c r="E3271" s="144" t="s">
        <v>5001</v>
      </c>
      <c r="F3271" s="145" t="s">
        <v>5002</v>
      </c>
      <c r="G3271" s="146" t="s">
        <v>467</v>
      </c>
      <c r="H3271" s="147">
        <v>1</v>
      </c>
      <c r="I3271" s="148"/>
      <c r="J3271" s="149">
        <f t="shared" si="90"/>
        <v>0</v>
      </c>
      <c r="K3271" s="150"/>
      <c r="L3271" s="31"/>
      <c r="M3271" s="151" t="s">
        <v>1</v>
      </c>
      <c r="N3271" s="152" t="s">
        <v>42</v>
      </c>
      <c r="P3271" s="153">
        <f t="shared" si="91"/>
        <v>0</v>
      </c>
      <c r="Q3271" s="153">
        <v>0</v>
      </c>
      <c r="R3271" s="153">
        <f t="shared" si="92"/>
        <v>0</v>
      </c>
      <c r="S3271" s="153">
        <v>0</v>
      </c>
      <c r="T3271" s="154">
        <f t="shared" si="93"/>
        <v>0</v>
      </c>
      <c r="AR3271" s="155" t="s">
        <v>396</v>
      </c>
      <c r="AT3271" s="155" t="s">
        <v>319</v>
      </c>
      <c r="AU3271" s="155" t="s">
        <v>88</v>
      </c>
      <c r="AY3271" s="16" t="s">
        <v>317</v>
      </c>
      <c r="BE3271" s="156">
        <f t="shared" si="94"/>
        <v>0</v>
      </c>
      <c r="BF3271" s="156">
        <f t="shared" si="95"/>
        <v>0</v>
      </c>
      <c r="BG3271" s="156">
        <f t="shared" si="96"/>
        <v>0</v>
      </c>
      <c r="BH3271" s="156">
        <f t="shared" si="97"/>
        <v>0</v>
      </c>
      <c r="BI3271" s="156">
        <f t="shared" si="98"/>
        <v>0</v>
      </c>
      <c r="BJ3271" s="16" t="s">
        <v>88</v>
      </c>
      <c r="BK3271" s="156">
        <f t="shared" si="99"/>
        <v>0</v>
      </c>
      <c r="BL3271" s="16" t="s">
        <v>396</v>
      </c>
      <c r="BM3271" s="155" t="s">
        <v>5003</v>
      </c>
    </row>
    <row r="3272" spans="2:65" s="1" customFormat="1" ht="24.15" customHeight="1">
      <c r="B3272" s="142"/>
      <c r="C3272" s="143" t="s">
        <v>5004</v>
      </c>
      <c r="D3272" s="200" t="s">
        <v>319</v>
      </c>
      <c r="E3272" s="144" t="s">
        <v>5005</v>
      </c>
      <c r="F3272" s="145" t="s">
        <v>5006</v>
      </c>
      <c r="G3272" s="146" t="s">
        <v>467</v>
      </c>
      <c r="H3272" s="147">
        <v>1</v>
      </c>
      <c r="I3272" s="148"/>
      <c r="J3272" s="149">
        <f t="shared" si="90"/>
        <v>0</v>
      </c>
      <c r="K3272" s="150"/>
      <c r="L3272" s="31"/>
      <c r="M3272" s="151" t="s">
        <v>1</v>
      </c>
      <c r="N3272" s="152" t="s">
        <v>42</v>
      </c>
      <c r="P3272" s="153">
        <f t="shared" si="91"/>
        <v>0</v>
      </c>
      <c r="Q3272" s="153">
        <v>0</v>
      </c>
      <c r="R3272" s="153">
        <f t="shared" si="92"/>
        <v>0</v>
      </c>
      <c r="S3272" s="153">
        <v>0</v>
      </c>
      <c r="T3272" s="154">
        <f t="shared" si="93"/>
        <v>0</v>
      </c>
      <c r="AR3272" s="155" t="s">
        <v>396</v>
      </c>
      <c r="AT3272" s="155" t="s">
        <v>319</v>
      </c>
      <c r="AU3272" s="155" t="s">
        <v>88</v>
      </c>
      <c r="AY3272" s="16" t="s">
        <v>317</v>
      </c>
      <c r="BE3272" s="156">
        <f t="shared" si="94"/>
        <v>0</v>
      </c>
      <c r="BF3272" s="156">
        <f t="shared" si="95"/>
        <v>0</v>
      </c>
      <c r="BG3272" s="156">
        <f t="shared" si="96"/>
        <v>0</v>
      </c>
      <c r="BH3272" s="156">
        <f t="shared" si="97"/>
        <v>0</v>
      </c>
      <c r="BI3272" s="156">
        <f t="shared" si="98"/>
        <v>0</v>
      </c>
      <c r="BJ3272" s="16" t="s">
        <v>88</v>
      </c>
      <c r="BK3272" s="156">
        <f t="shared" si="99"/>
        <v>0</v>
      </c>
      <c r="BL3272" s="16" t="s">
        <v>396</v>
      </c>
      <c r="BM3272" s="155" t="s">
        <v>5007</v>
      </c>
    </row>
    <row r="3273" spans="2:65" s="1" customFormat="1" ht="24.15" customHeight="1">
      <c r="B3273" s="142"/>
      <c r="C3273" s="143" t="s">
        <v>5008</v>
      </c>
      <c r="D3273" s="207" t="s">
        <v>319</v>
      </c>
      <c r="E3273" s="144" t="s">
        <v>5009</v>
      </c>
      <c r="F3273" s="145" t="s">
        <v>5010</v>
      </c>
      <c r="G3273" s="146" t="s">
        <v>467</v>
      </c>
      <c r="H3273" s="147">
        <v>1</v>
      </c>
      <c r="I3273" s="148"/>
      <c r="J3273" s="149">
        <f t="shared" si="90"/>
        <v>0</v>
      </c>
      <c r="K3273" s="150"/>
      <c r="L3273" s="31"/>
      <c r="M3273" s="151" t="s">
        <v>1</v>
      </c>
      <c r="N3273" s="152" t="s">
        <v>42</v>
      </c>
      <c r="P3273" s="153">
        <f t="shared" si="91"/>
        <v>0</v>
      </c>
      <c r="Q3273" s="153">
        <v>0</v>
      </c>
      <c r="R3273" s="153">
        <f t="shared" si="92"/>
        <v>0</v>
      </c>
      <c r="S3273" s="153">
        <v>0</v>
      </c>
      <c r="T3273" s="154">
        <f t="shared" si="93"/>
        <v>0</v>
      </c>
      <c r="AR3273" s="155" t="s">
        <v>396</v>
      </c>
      <c r="AT3273" s="155" t="s">
        <v>319</v>
      </c>
      <c r="AU3273" s="155" t="s">
        <v>88</v>
      </c>
      <c r="AY3273" s="16" t="s">
        <v>317</v>
      </c>
      <c r="BE3273" s="156">
        <f t="shared" si="94"/>
        <v>0</v>
      </c>
      <c r="BF3273" s="156">
        <f t="shared" si="95"/>
        <v>0</v>
      </c>
      <c r="BG3273" s="156">
        <f t="shared" si="96"/>
        <v>0</v>
      </c>
      <c r="BH3273" s="156">
        <f t="shared" si="97"/>
        <v>0</v>
      </c>
      <c r="BI3273" s="156">
        <f t="shared" si="98"/>
        <v>0</v>
      </c>
      <c r="BJ3273" s="16" t="s">
        <v>88</v>
      </c>
      <c r="BK3273" s="156">
        <f t="shared" si="99"/>
        <v>0</v>
      </c>
      <c r="BL3273" s="16" t="s">
        <v>396</v>
      </c>
      <c r="BM3273" s="155" t="s">
        <v>5011</v>
      </c>
    </row>
    <row r="3274" spans="2:65" s="12" customFormat="1" ht="10">
      <c r="B3274" s="157"/>
      <c r="D3274" s="158" t="s">
        <v>328</v>
      </c>
      <c r="E3274" s="159" t="s">
        <v>1</v>
      </c>
      <c r="F3274" s="160" t="s">
        <v>83</v>
      </c>
      <c r="H3274" s="161">
        <v>1</v>
      </c>
      <c r="I3274" s="162"/>
      <c r="L3274" s="157"/>
      <c r="M3274" s="163"/>
      <c r="T3274" s="164"/>
      <c r="AT3274" s="159" t="s">
        <v>328</v>
      </c>
      <c r="AU3274" s="159" t="s">
        <v>88</v>
      </c>
      <c r="AV3274" s="12" t="s">
        <v>88</v>
      </c>
      <c r="AW3274" s="12" t="s">
        <v>31</v>
      </c>
      <c r="AX3274" s="12" t="s">
        <v>76</v>
      </c>
      <c r="AY3274" s="159" t="s">
        <v>317</v>
      </c>
    </row>
    <row r="3275" spans="2:65" s="13" customFormat="1" ht="10">
      <c r="B3275" s="165"/>
      <c r="D3275" s="158" t="s">
        <v>328</v>
      </c>
      <c r="E3275" s="166" t="s">
        <v>1</v>
      </c>
      <c r="F3275" s="167" t="s">
        <v>331</v>
      </c>
      <c r="H3275" s="168">
        <v>1</v>
      </c>
      <c r="I3275" s="169"/>
      <c r="L3275" s="165"/>
      <c r="M3275" s="170"/>
      <c r="T3275" s="171"/>
      <c r="AT3275" s="166" t="s">
        <v>328</v>
      </c>
      <c r="AU3275" s="166" t="s">
        <v>88</v>
      </c>
      <c r="AV3275" s="13" t="s">
        <v>92</v>
      </c>
      <c r="AW3275" s="13" t="s">
        <v>31</v>
      </c>
      <c r="AX3275" s="13" t="s">
        <v>76</v>
      </c>
      <c r="AY3275" s="166" t="s">
        <v>317</v>
      </c>
    </row>
    <row r="3276" spans="2:65" s="14" customFormat="1" ht="10">
      <c r="B3276" s="172"/>
      <c r="D3276" s="158" t="s">
        <v>328</v>
      </c>
      <c r="E3276" s="173" t="s">
        <v>1</v>
      </c>
      <c r="F3276" s="174" t="s">
        <v>332</v>
      </c>
      <c r="H3276" s="175">
        <v>1</v>
      </c>
      <c r="I3276" s="176"/>
      <c r="L3276" s="172"/>
      <c r="M3276" s="177"/>
      <c r="T3276" s="178"/>
      <c r="AT3276" s="173" t="s">
        <v>328</v>
      </c>
      <c r="AU3276" s="173" t="s">
        <v>88</v>
      </c>
      <c r="AV3276" s="14" t="s">
        <v>323</v>
      </c>
      <c r="AW3276" s="14" t="s">
        <v>31</v>
      </c>
      <c r="AX3276" s="14" t="s">
        <v>83</v>
      </c>
      <c r="AY3276" s="173" t="s">
        <v>317</v>
      </c>
    </row>
    <row r="3277" spans="2:65" s="1" customFormat="1" ht="24.15" customHeight="1">
      <c r="B3277" s="142"/>
      <c r="C3277" s="143" t="s">
        <v>5012</v>
      </c>
      <c r="D3277" s="206" t="s">
        <v>319</v>
      </c>
      <c r="E3277" s="144" t="s">
        <v>5013</v>
      </c>
      <c r="F3277" s="145" t="s">
        <v>5014</v>
      </c>
      <c r="G3277" s="146" t="s">
        <v>467</v>
      </c>
      <c r="H3277" s="147">
        <v>1</v>
      </c>
      <c r="I3277" s="148"/>
      <c r="J3277" s="149">
        <f>ROUND(I3277*H3277,2)</f>
        <v>0</v>
      </c>
      <c r="K3277" s="150"/>
      <c r="L3277" s="31"/>
      <c r="M3277" s="151" t="s">
        <v>1</v>
      </c>
      <c r="N3277" s="152" t="s">
        <v>42</v>
      </c>
      <c r="P3277" s="153">
        <f>O3277*H3277</f>
        <v>0</v>
      </c>
      <c r="Q3277" s="153">
        <v>0</v>
      </c>
      <c r="R3277" s="153">
        <f>Q3277*H3277</f>
        <v>0</v>
      </c>
      <c r="S3277" s="153">
        <v>0</v>
      </c>
      <c r="T3277" s="154">
        <f>S3277*H3277</f>
        <v>0</v>
      </c>
      <c r="AR3277" s="155" t="s">
        <v>396</v>
      </c>
      <c r="AT3277" s="155" t="s">
        <v>319</v>
      </c>
      <c r="AU3277" s="155" t="s">
        <v>88</v>
      </c>
      <c r="AY3277" s="16" t="s">
        <v>317</v>
      </c>
      <c r="BE3277" s="156">
        <f>IF(N3277="základná",J3277,0)</f>
        <v>0</v>
      </c>
      <c r="BF3277" s="156">
        <f>IF(N3277="znížená",J3277,0)</f>
        <v>0</v>
      </c>
      <c r="BG3277" s="156">
        <f>IF(N3277="zákl. prenesená",J3277,0)</f>
        <v>0</v>
      </c>
      <c r="BH3277" s="156">
        <f>IF(N3277="zníž. prenesená",J3277,0)</f>
        <v>0</v>
      </c>
      <c r="BI3277" s="156">
        <f>IF(N3277="nulová",J3277,0)</f>
        <v>0</v>
      </c>
      <c r="BJ3277" s="16" t="s">
        <v>88</v>
      </c>
      <c r="BK3277" s="156">
        <f>ROUND(I3277*H3277,2)</f>
        <v>0</v>
      </c>
      <c r="BL3277" s="16" t="s">
        <v>396</v>
      </c>
      <c r="BM3277" s="155" t="s">
        <v>5015</v>
      </c>
    </row>
    <row r="3278" spans="2:65" s="12" customFormat="1" ht="10">
      <c r="B3278" s="157"/>
      <c r="D3278" s="158" t="s">
        <v>328</v>
      </c>
      <c r="E3278" s="159" t="s">
        <v>1</v>
      </c>
      <c r="F3278" s="160" t="s">
        <v>83</v>
      </c>
      <c r="H3278" s="161">
        <v>1</v>
      </c>
      <c r="I3278" s="162"/>
      <c r="L3278" s="157"/>
      <c r="M3278" s="163"/>
      <c r="T3278" s="164"/>
      <c r="AT3278" s="159" t="s">
        <v>328</v>
      </c>
      <c r="AU3278" s="159" t="s">
        <v>88</v>
      </c>
      <c r="AV3278" s="12" t="s">
        <v>88</v>
      </c>
      <c r="AW3278" s="12" t="s">
        <v>31</v>
      </c>
      <c r="AX3278" s="12" t="s">
        <v>76</v>
      </c>
      <c r="AY3278" s="159" t="s">
        <v>317</v>
      </c>
    </row>
    <row r="3279" spans="2:65" s="13" customFormat="1" ht="10">
      <c r="B3279" s="165"/>
      <c r="D3279" s="158" t="s">
        <v>328</v>
      </c>
      <c r="E3279" s="166" t="s">
        <v>1</v>
      </c>
      <c r="F3279" s="167" t="s">
        <v>331</v>
      </c>
      <c r="H3279" s="168">
        <v>1</v>
      </c>
      <c r="I3279" s="169"/>
      <c r="L3279" s="165"/>
      <c r="M3279" s="170"/>
      <c r="T3279" s="171"/>
      <c r="AT3279" s="166" t="s">
        <v>328</v>
      </c>
      <c r="AU3279" s="166" t="s">
        <v>88</v>
      </c>
      <c r="AV3279" s="13" t="s">
        <v>92</v>
      </c>
      <c r="AW3279" s="13" t="s">
        <v>31</v>
      </c>
      <c r="AX3279" s="13" t="s">
        <v>76</v>
      </c>
      <c r="AY3279" s="166" t="s">
        <v>317</v>
      </c>
    </row>
    <row r="3280" spans="2:65" s="14" customFormat="1" ht="10">
      <c r="B3280" s="172"/>
      <c r="D3280" s="158" t="s">
        <v>328</v>
      </c>
      <c r="E3280" s="173" t="s">
        <v>1</v>
      </c>
      <c r="F3280" s="174" t="s">
        <v>332</v>
      </c>
      <c r="H3280" s="175">
        <v>1</v>
      </c>
      <c r="I3280" s="176"/>
      <c r="L3280" s="172"/>
      <c r="M3280" s="177"/>
      <c r="T3280" s="178"/>
      <c r="AT3280" s="173" t="s">
        <v>328</v>
      </c>
      <c r="AU3280" s="173" t="s">
        <v>88</v>
      </c>
      <c r="AV3280" s="14" t="s">
        <v>323</v>
      </c>
      <c r="AW3280" s="14" t="s">
        <v>31</v>
      </c>
      <c r="AX3280" s="14" t="s">
        <v>83</v>
      </c>
      <c r="AY3280" s="173" t="s">
        <v>317</v>
      </c>
    </row>
    <row r="3281" spans="2:65" s="1" customFormat="1" ht="24.15" customHeight="1">
      <c r="B3281" s="142"/>
      <c r="C3281" s="143" t="s">
        <v>5016</v>
      </c>
      <c r="D3281" s="200" t="s">
        <v>319</v>
      </c>
      <c r="E3281" s="144" t="s">
        <v>5017</v>
      </c>
      <c r="F3281" s="145" t="s">
        <v>5018</v>
      </c>
      <c r="G3281" s="146" t="s">
        <v>467</v>
      </c>
      <c r="H3281" s="147">
        <v>1</v>
      </c>
      <c r="I3281" s="148"/>
      <c r="J3281" s="149">
        <f>ROUND(I3281*H3281,2)</f>
        <v>0</v>
      </c>
      <c r="K3281" s="150"/>
      <c r="L3281" s="31"/>
      <c r="M3281" s="151" t="s">
        <v>1</v>
      </c>
      <c r="N3281" s="152" t="s">
        <v>42</v>
      </c>
      <c r="P3281" s="153">
        <f>O3281*H3281</f>
        <v>0</v>
      </c>
      <c r="Q3281" s="153">
        <v>0</v>
      </c>
      <c r="R3281" s="153">
        <f>Q3281*H3281</f>
        <v>0</v>
      </c>
      <c r="S3281" s="153">
        <v>0</v>
      </c>
      <c r="T3281" s="154">
        <f>S3281*H3281</f>
        <v>0</v>
      </c>
      <c r="AR3281" s="155" t="s">
        <v>396</v>
      </c>
      <c r="AT3281" s="155" t="s">
        <v>319</v>
      </c>
      <c r="AU3281" s="155" t="s">
        <v>88</v>
      </c>
      <c r="AY3281" s="16" t="s">
        <v>317</v>
      </c>
      <c r="BE3281" s="156">
        <f>IF(N3281="základná",J3281,0)</f>
        <v>0</v>
      </c>
      <c r="BF3281" s="156">
        <f>IF(N3281="znížená",J3281,0)</f>
        <v>0</v>
      </c>
      <c r="BG3281" s="156">
        <f>IF(N3281="zákl. prenesená",J3281,0)</f>
        <v>0</v>
      </c>
      <c r="BH3281" s="156">
        <f>IF(N3281="zníž. prenesená",J3281,0)</f>
        <v>0</v>
      </c>
      <c r="BI3281" s="156">
        <f>IF(N3281="nulová",J3281,0)</f>
        <v>0</v>
      </c>
      <c r="BJ3281" s="16" t="s">
        <v>88</v>
      </c>
      <c r="BK3281" s="156">
        <f>ROUND(I3281*H3281,2)</f>
        <v>0</v>
      </c>
      <c r="BL3281" s="16" t="s">
        <v>396</v>
      </c>
      <c r="BM3281" s="155" t="s">
        <v>5019</v>
      </c>
    </row>
    <row r="3282" spans="2:65" s="12" customFormat="1" ht="10">
      <c r="B3282" s="157"/>
      <c r="D3282" s="158" t="s">
        <v>328</v>
      </c>
      <c r="E3282" s="159" t="s">
        <v>1</v>
      </c>
      <c r="F3282" s="160" t="s">
        <v>83</v>
      </c>
      <c r="H3282" s="161">
        <v>1</v>
      </c>
      <c r="I3282" s="162"/>
      <c r="L3282" s="157"/>
      <c r="M3282" s="163"/>
      <c r="T3282" s="164"/>
      <c r="AT3282" s="159" t="s">
        <v>328</v>
      </c>
      <c r="AU3282" s="159" t="s">
        <v>88</v>
      </c>
      <c r="AV3282" s="12" t="s">
        <v>88</v>
      </c>
      <c r="AW3282" s="12" t="s">
        <v>31</v>
      </c>
      <c r="AX3282" s="12" t="s">
        <v>76</v>
      </c>
      <c r="AY3282" s="159" t="s">
        <v>317</v>
      </c>
    </row>
    <row r="3283" spans="2:65" s="13" customFormat="1" ht="10">
      <c r="B3283" s="165"/>
      <c r="D3283" s="158" t="s">
        <v>328</v>
      </c>
      <c r="E3283" s="166" t="s">
        <v>1</v>
      </c>
      <c r="F3283" s="167" t="s">
        <v>331</v>
      </c>
      <c r="H3283" s="168">
        <v>1</v>
      </c>
      <c r="I3283" s="169"/>
      <c r="L3283" s="165"/>
      <c r="M3283" s="170"/>
      <c r="T3283" s="171"/>
      <c r="AT3283" s="166" t="s">
        <v>328</v>
      </c>
      <c r="AU3283" s="166" t="s">
        <v>88</v>
      </c>
      <c r="AV3283" s="13" t="s">
        <v>92</v>
      </c>
      <c r="AW3283" s="13" t="s">
        <v>31</v>
      </c>
      <c r="AX3283" s="13" t="s">
        <v>76</v>
      </c>
      <c r="AY3283" s="166" t="s">
        <v>317</v>
      </c>
    </row>
    <row r="3284" spans="2:65" s="14" customFormat="1" ht="10">
      <c r="B3284" s="172"/>
      <c r="D3284" s="158" t="s">
        <v>328</v>
      </c>
      <c r="E3284" s="173" t="s">
        <v>1</v>
      </c>
      <c r="F3284" s="174" t="s">
        <v>332</v>
      </c>
      <c r="H3284" s="175">
        <v>1</v>
      </c>
      <c r="I3284" s="176"/>
      <c r="L3284" s="172"/>
      <c r="M3284" s="177"/>
      <c r="T3284" s="178"/>
      <c r="AT3284" s="173" t="s">
        <v>328</v>
      </c>
      <c r="AU3284" s="173" t="s">
        <v>88</v>
      </c>
      <c r="AV3284" s="14" t="s">
        <v>323</v>
      </c>
      <c r="AW3284" s="14" t="s">
        <v>31</v>
      </c>
      <c r="AX3284" s="14" t="s">
        <v>83</v>
      </c>
      <c r="AY3284" s="173" t="s">
        <v>317</v>
      </c>
    </row>
    <row r="3285" spans="2:65" s="1" customFormat="1" ht="24.15" customHeight="1">
      <c r="B3285" s="142"/>
      <c r="C3285" s="143" t="s">
        <v>5020</v>
      </c>
      <c r="D3285" s="200" t="s">
        <v>319</v>
      </c>
      <c r="E3285" s="144" t="s">
        <v>5021</v>
      </c>
      <c r="F3285" s="145" t="s">
        <v>5022</v>
      </c>
      <c r="G3285" s="146" t="s">
        <v>467</v>
      </c>
      <c r="H3285" s="147">
        <v>1</v>
      </c>
      <c r="I3285" s="148"/>
      <c r="J3285" s="149">
        <f>ROUND(I3285*H3285,2)</f>
        <v>0</v>
      </c>
      <c r="K3285" s="150"/>
      <c r="L3285" s="31"/>
      <c r="M3285" s="151" t="s">
        <v>1</v>
      </c>
      <c r="N3285" s="152" t="s">
        <v>42</v>
      </c>
      <c r="P3285" s="153">
        <f>O3285*H3285</f>
        <v>0</v>
      </c>
      <c r="Q3285" s="153">
        <v>0</v>
      </c>
      <c r="R3285" s="153">
        <f>Q3285*H3285</f>
        <v>0</v>
      </c>
      <c r="S3285" s="153">
        <v>0</v>
      </c>
      <c r="T3285" s="154">
        <f>S3285*H3285</f>
        <v>0</v>
      </c>
      <c r="AR3285" s="155" t="s">
        <v>396</v>
      </c>
      <c r="AT3285" s="155" t="s">
        <v>319</v>
      </c>
      <c r="AU3285" s="155" t="s">
        <v>88</v>
      </c>
      <c r="AY3285" s="16" t="s">
        <v>317</v>
      </c>
      <c r="BE3285" s="156">
        <f>IF(N3285="základná",J3285,0)</f>
        <v>0</v>
      </c>
      <c r="BF3285" s="156">
        <f>IF(N3285="znížená",J3285,0)</f>
        <v>0</v>
      </c>
      <c r="BG3285" s="156">
        <f>IF(N3285="zákl. prenesená",J3285,0)</f>
        <v>0</v>
      </c>
      <c r="BH3285" s="156">
        <f>IF(N3285="zníž. prenesená",J3285,0)</f>
        <v>0</v>
      </c>
      <c r="BI3285" s="156">
        <f>IF(N3285="nulová",J3285,0)</f>
        <v>0</v>
      </c>
      <c r="BJ3285" s="16" t="s">
        <v>88</v>
      </c>
      <c r="BK3285" s="156">
        <f>ROUND(I3285*H3285,2)</f>
        <v>0</v>
      </c>
      <c r="BL3285" s="16" t="s">
        <v>396</v>
      </c>
      <c r="BM3285" s="155" t="s">
        <v>5023</v>
      </c>
    </row>
    <row r="3286" spans="2:65" s="12" customFormat="1" ht="10">
      <c r="B3286" s="157"/>
      <c r="D3286" s="158" t="s">
        <v>328</v>
      </c>
      <c r="E3286" s="159" t="s">
        <v>1</v>
      </c>
      <c r="F3286" s="160" t="s">
        <v>83</v>
      </c>
      <c r="H3286" s="161">
        <v>1</v>
      </c>
      <c r="I3286" s="162"/>
      <c r="L3286" s="157"/>
      <c r="M3286" s="163"/>
      <c r="T3286" s="164"/>
      <c r="AT3286" s="159" t="s">
        <v>328</v>
      </c>
      <c r="AU3286" s="159" t="s">
        <v>88</v>
      </c>
      <c r="AV3286" s="12" t="s">
        <v>88</v>
      </c>
      <c r="AW3286" s="12" t="s">
        <v>31</v>
      </c>
      <c r="AX3286" s="12" t="s">
        <v>76</v>
      </c>
      <c r="AY3286" s="159" t="s">
        <v>317</v>
      </c>
    </row>
    <row r="3287" spans="2:65" s="13" customFormat="1" ht="10">
      <c r="B3287" s="165"/>
      <c r="D3287" s="158" t="s">
        <v>328</v>
      </c>
      <c r="E3287" s="166" t="s">
        <v>1</v>
      </c>
      <c r="F3287" s="167" t="s">
        <v>331</v>
      </c>
      <c r="H3287" s="168">
        <v>1</v>
      </c>
      <c r="I3287" s="169"/>
      <c r="L3287" s="165"/>
      <c r="M3287" s="170"/>
      <c r="T3287" s="171"/>
      <c r="AT3287" s="166" t="s">
        <v>328</v>
      </c>
      <c r="AU3287" s="166" t="s">
        <v>88</v>
      </c>
      <c r="AV3287" s="13" t="s">
        <v>92</v>
      </c>
      <c r="AW3287" s="13" t="s">
        <v>31</v>
      </c>
      <c r="AX3287" s="13" t="s">
        <v>76</v>
      </c>
      <c r="AY3287" s="166" t="s">
        <v>317</v>
      </c>
    </row>
    <row r="3288" spans="2:65" s="14" customFormat="1" ht="10">
      <c r="B3288" s="172"/>
      <c r="D3288" s="158" t="s">
        <v>328</v>
      </c>
      <c r="E3288" s="173" t="s">
        <v>1</v>
      </c>
      <c r="F3288" s="174" t="s">
        <v>332</v>
      </c>
      <c r="H3288" s="175">
        <v>1</v>
      </c>
      <c r="I3288" s="176"/>
      <c r="L3288" s="172"/>
      <c r="M3288" s="177"/>
      <c r="T3288" s="178"/>
      <c r="AT3288" s="173" t="s">
        <v>328</v>
      </c>
      <c r="AU3288" s="173" t="s">
        <v>88</v>
      </c>
      <c r="AV3288" s="14" t="s">
        <v>323</v>
      </c>
      <c r="AW3288" s="14" t="s">
        <v>31</v>
      </c>
      <c r="AX3288" s="14" t="s">
        <v>83</v>
      </c>
      <c r="AY3288" s="173" t="s">
        <v>317</v>
      </c>
    </row>
    <row r="3289" spans="2:65" s="1" customFormat="1" ht="24.15" customHeight="1">
      <c r="B3289" s="142"/>
      <c r="C3289" s="143" t="s">
        <v>5024</v>
      </c>
      <c r="D3289" s="200" t="s">
        <v>319</v>
      </c>
      <c r="E3289" s="144" t="s">
        <v>5025</v>
      </c>
      <c r="F3289" s="145" t="s">
        <v>5026</v>
      </c>
      <c r="G3289" s="146" t="s">
        <v>467</v>
      </c>
      <c r="H3289" s="147">
        <v>1</v>
      </c>
      <c r="I3289" s="148"/>
      <c r="J3289" s="149">
        <f>ROUND(I3289*H3289,2)</f>
        <v>0</v>
      </c>
      <c r="K3289" s="150"/>
      <c r="L3289" s="31"/>
      <c r="M3289" s="151" t="s">
        <v>1</v>
      </c>
      <c r="N3289" s="152" t="s">
        <v>42</v>
      </c>
      <c r="P3289" s="153">
        <f>O3289*H3289</f>
        <v>0</v>
      </c>
      <c r="Q3289" s="153">
        <v>0</v>
      </c>
      <c r="R3289" s="153">
        <f>Q3289*H3289</f>
        <v>0</v>
      </c>
      <c r="S3289" s="153">
        <v>0</v>
      </c>
      <c r="T3289" s="154">
        <f>S3289*H3289</f>
        <v>0</v>
      </c>
      <c r="AR3289" s="155" t="s">
        <v>396</v>
      </c>
      <c r="AT3289" s="155" t="s">
        <v>319</v>
      </c>
      <c r="AU3289" s="155" t="s">
        <v>88</v>
      </c>
      <c r="AY3289" s="16" t="s">
        <v>317</v>
      </c>
      <c r="BE3289" s="156">
        <f>IF(N3289="základná",J3289,0)</f>
        <v>0</v>
      </c>
      <c r="BF3289" s="156">
        <f>IF(N3289="znížená",J3289,0)</f>
        <v>0</v>
      </c>
      <c r="BG3289" s="156">
        <f>IF(N3289="zákl. prenesená",J3289,0)</f>
        <v>0</v>
      </c>
      <c r="BH3289" s="156">
        <f>IF(N3289="zníž. prenesená",J3289,0)</f>
        <v>0</v>
      </c>
      <c r="BI3289" s="156">
        <f>IF(N3289="nulová",J3289,0)</f>
        <v>0</v>
      </c>
      <c r="BJ3289" s="16" t="s">
        <v>88</v>
      </c>
      <c r="BK3289" s="156">
        <f>ROUND(I3289*H3289,2)</f>
        <v>0</v>
      </c>
      <c r="BL3289" s="16" t="s">
        <v>396</v>
      </c>
      <c r="BM3289" s="155" t="s">
        <v>5027</v>
      </c>
    </row>
    <row r="3290" spans="2:65" s="12" customFormat="1" ht="10">
      <c r="B3290" s="157"/>
      <c r="D3290" s="158" t="s">
        <v>328</v>
      </c>
      <c r="E3290" s="159" t="s">
        <v>1</v>
      </c>
      <c r="F3290" s="160" t="s">
        <v>83</v>
      </c>
      <c r="H3290" s="161">
        <v>1</v>
      </c>
      <c r="I3290" s="162"/>
      <c r="L3290" s="157"/>
      <c r="M3290" s="163"/>
      <c r="T3290" s="164"/>
      <c r="AT3290" s="159" t="s">
        <v>328</v>
      </c>
      <c r="AU3290" s="159" t="s">
        <v>88</v>
      </c>
      <c r="AV3290" s="12" t="s">
        <v>88</v>
      </c>
      <c r="AW3290" s="12" t="s">
        <v>31</v>
      </c>
      <c r="AX3290" s="12" t="s">
        <v>76</v>
      </c>
      <c r="AY3290" s="159" t="s">
        <v>317</v>
      </c>
    </row>
    <row r="3291" spans="2:65" s="13" customFormat="1" ht="10">
      <c r="B3291" s="165"/>
      <c r="D3291" s="158" t="s">
        <v>328</v>
      </c>
      <c r="E3291" s="166" t="s">
        <v>1</v>
      </c>
      <c r="F3291" s="167" t="s">
        <v>331</v>
      </c>
      <c r="H3291" s="168">
        <v>1</v>
      </c>
      <c r="I3291" s="169"/>
      <c r="L3291" s="165"/>
      <c r="M3291" s="170"/>
      <c r="T3291" s="171"/>
      <c r="AT3291" s="166" t="s">
        <v>328</v>
      </c>
      <c r="AU3291" s="166" t="s">
        <v>88</v>
      </c>
      <c r="AV3291" s="13" t="s">
        <v>92</v>
      </c>
      <c r="AW3291" s="13" t="s">
        <v>31</v>
      </c>
      <c r="AX3291" s="13" t="s">
        <v>76</v>
      </c>
      <c r="AY3291" s="166" t="s">
        <v>317</v>
      </c>
    </row>
    <row r="3292" spans="2:65" s="14" customFormat="1" ht="10">
      <c r="B3292" s="172"/>
      <c r="D3292" s="158" t="s">
        <v>328</v>
      </c>
      <c r="E3292" s="173" t="s">
        <v>1</v>
      </c>
      <c r="F3292" s="174" t="s">
        <v>332</v>
      </c>
      <c r="H3292" s="175">
        <v>1</v>
      </c>
      <c r="I3292" s="176"/>
      <c r="L3292" s="172"/>
      <c r="M3292" s="177"/>
      <c r="T3292" s="178"/>
      <c r="AT3292" s="173" t="s">
        <v>328</v>
      </c>
      <c r="AU3292" s="173" t="s">
        <v>88</v>
      </c>
      <c r="AV3292" s="14" t="s">
        <v>323</v>
      </c>
      <c r="AW3292" s="14" t="s">
        <v>31</v>
      </c>
      <c r="AX3292" s="14" t="s">
        <v>83</v>
      </c>
      <c r="AY3292" s="173" t="s">
        <v>317</v>
      </c>
    </row>
    <row r="3293" spans="2:65" s="1" customFormat="1" ht="24.15" customHeight="1">
      <c r="B3293" s="142"/>
      <c r="C3293" s="143" t="s">
        <v>5028</v>
      </c>
      <c r="D3293" s="200" t="s">
        <v>319</v>
      </c>
      <c r="E3293" s="144" t="s">
        <v>5029</v>
      </c>
      <c r="F3293" s="145" t="s">
        <v>5030</v>
      </c>
      <c r="G3293" s="146" t="s">
        <v>467</v>
      </c>
      <c r="H3293" s="147">
        <v>1</v>
      </c>
      <c r="I3293" s="148"/>
      <c r="J3293" s="149">
        <f>ROUND(I3293*H3293,2)</f>
        <v>0</v>
      </c>
      <c r="K3293" s="150"/>
      <c r="L3293" s="31"/>
      <c r="M3293" s="151" t="s">
        <v>1</v>
      </c>
      <c r="N3293" s="152" t="s">
        <v>42</v>
      </c>
      <c r="P3293" s="153">
        <f>O3293*H3293</f>
        <v>0</v>
      </c>
      <c r="Q3293" s="153">
        <v>0</v>
      </c>
      <c r="R3293" s="153">
        <f>Q3293*H3293</f>
        <v>0</v>
      </c>
      <c r="S3293" s="153">
        <v>0</v>
      </c>
      <c r="T3293" s="154">
        <f>S3293*H3293</f>
        <v>0</v>
      </c>
      <c r="AR3293" s="155" t="s">
        <v>396</v>
      </c>
      <c r="AT3293" s="155" t="s">
        <v>319</v>
      </c>
      <c r="AU3293" s="155" t="s">
        <v>88</v>
      </c>
      <c r="AY3293" s="16" t="s">
        <v>317</v>
      </c>
      <c r="BE3293" s="156">
        <f>IF(N3293="základná",J3293,0)</f>
        <v>0</v>
      </c>
      <c r="BF3293" s="156">
        <f>IF(N3293="znížená",J3293,0)</f>
        <v>0</v>
      </c>
      <c r="BG3293" s="156">
        <f>IF(N3293="zákl. prenesená",J3293,0)</f>
        <v>0</v>
      </c>
      <c r="BH3293" s="156">
        <f>IF(N3293="zníž. prenesená",J3293,0)</f>
        <v>0</v>
      </c>
      <c r="BI3293" s="156">
        <f>IF(N3293="nulová",J3293,0)</f>
        <v>0</v>
      </c>
      <c r="BJ3293" s="16" t="s">
        <v>88</v>
      </c>
      <c r="BK3293" s="156">
        <f>ROUND(I3293*H3293,2)</f>
        <v>0</v>
      </c>
      <c r="BL3293" s="16" t="s">
        <v>396</v>
      </c>
      <c r="BM3293" s="155" t="s">
        <v>5031</v>
      </c>
    </row>
    <row r="3294" spans="2:65" s="12" customFormat="1" ht="10">
      <c r="B3294" s="157"/>
      <c r="D3294" s="158" t="s">
        <v>328</v>
      </c>
      <c r="E3294" s="159" t="s">
        <v>1</v>
      </c>
      <c r="F3294" s="160" t="s">
        <v>83</v>
      </c>
      <c r="H3294" s="161">
        <v>1</v>
      </c>
      <c r="I3294" s="162"/>
      <c r="L3294" s="157"/>
      <c r="M3294" s="163"/>
      <c r="T3294" s="164"/>
      <c r="AT3294" s="159" t="s">
        <v>328</v>
      </c>
      <c r="AU3294" s="159" t="s">
        <v>88</v>
      </c>
      <c r="AV3294" s="12" t="s">
        <v>88</v>
      </c>
      <c r="AW3294" s="12" t="s">
        <v>31</v>
      </c>
      <c r="AX3294" s="12" t="s">
        <v>76</v>
      </c>
      <c r="AY3294" s="159" t="s">
        <v>317</v>
      </c>
    </row>
    <row r="3295" spans="2:65" s="13" customFormat="1" ht="10">
      <c r="B3295" s="165"/>
      <c r="D3295" s="158" t="s">
        <v>328</v>
      </c>
      <c r="E3295" s="166" t="s">
        <v>1</v>
      </c>
      <c r="F3295" s="167" t="s">
        <v>331</v>
      </c>
      <c r="H3295" s="168">
        <v>1</v>
      </c>
      <c r="I3295" s="169"/>
      <c r="L3295" s="165"/>
      <c r="M3295" s="170"/>
      <c r="T3295" s="171"/>
      <c r="AT3295" s="166" t="s">
        <v>328</v>
      </c>
      <c r="AU3295" s="166" t="s">
        <v>88</v>
      </c>
      <c r="AV3295" s="13" t="s">
        <v>92</v>
      </c>
      <c r="AW3295" s="13" t="s">
        <v>31</v>
      </c>
      <c r="AX3295" s="13" t="s">
        <v>76</v>
      </c>
      <c r="AY3295" s="166" t="s">
        <v>317</v>
      </c>
    </row>
    <row r="3296" spans="2:65" s="14" customFormat="1" ht="10">
      <c r="B3296" s="172"/>
      <c r="D3296" s="158" t="s">
        <v>328</v>
      </c>
      <c r="E3296" s="173" t="s">
        <v>1</v>
      </c>
      <c r="F3296" s="174" t="s">
        <v>332</v>
      </c>
      <c r="H3296" s="175">
        <v>1</v>
      </c>
      <c r="I3296" s="176"/>
      <c r="L3296" s="172"/>
      <c r="M3296" s="177"/>
      <c r="T3296" s="178"/>
      <c r="AT3296" s="173" t="s">
        <v>328</v>
      </c>
      <c r="AU3296" s="173" t="s">
        <v>88</v>
      </c>
      <c r="AV3296" s="14" t="s">
        <v>323</v>
      </c>
      <c r="AW3296" s="14" t="s">
        <v>31</v>
      </c>
      <c r="AX3296" s="14" t="s">
        <v>83</v>
      </c>
      <c r="AY3296" s="173" t="s">
        <v>317</v>
      </c>
    </row>
    <row r="3297" spans="2:65" s="1" customFormat="1" ht="24.15" customHeight="1">
      <c r="B3297" s="142"/>
      <c r="C3297" s="143" t="s">
        <v>5032</v>
      </c>
      <c r="D3297" s="200" t="s">
        <v>319</v>
      </c>
      <c r="E3297" s="144" t="s">
        <v>5033</v>
      </c>
      <c r="F3297" s="145" t="s">
        <v>5034</v>
      </c>
      <c r="G3297" s="146" t="s">
        <v>467</v>
      </c>
      <c r="H3297" s="147">
        <v>1</v>
      </c>
      <c r="I3297" s="148"/>
      <c r="J3297" s="149">
        <f>ROUND(I3297*H3297,2)</f>
        <v>0</v>
      </c>
      <c r="K3297" s="150"/>
      <c r="L3297" s="31"/>
      <c r="M3297" s="151" t="s">
        <v>1</v>
      </c>
      <c r="N3297" s="152" t="s">
        <v>42</v>
      </c>
      <c r="P3297" s="153">
        <f>O3297*H3297</f>
        <v>0</v>
      </c>
      <c r="Q3297" s="153">
        <v>0</v>
      </c>
      <c r="R3297" s="153">
        <f>Q3297*H3297</f>
        <v>0</v>
      </c>
      <c r="S3297" s="153">
        <v>0</v>
      </c>
      <c r="T3297" s="154">
        <f>S3297*H3297</f>
        <v>0</v>
      </c>
      <c r="AR3297" s="155" t="s">
        <v>396</v>
      </c>
      <c r="AT3297" s="155" t="s">
        <v>319</v>
      </c>
      <c r="AU3297" s="155" t="s">
        <v>88</v>
      </c>
      <c r="AY3297" s="16" t="s">
        <v>317</v>
      </c>
      <c r="BE3297" s="156">
        <f>IF(N3297="základná",J3297,0)</f>
        <v>0</v>
      </c>
      <c r="BF3297" s="156">
        <f>IF(N3297="znížená",J3297,0)</f>
        <v>0</v>
      </c>
      <c r="BG3297" s="156">
        <f>IF(N3297="zákl. prenesená",J3297,0)</f>
        <v>0</v>
      </c>
      <c r="BH3297" s="156">
        <f>IF(N3297="zníž. prenesená",J3297,0)</f>
        <v>0</v>
      </c>
      <c r="BI3297" s="156">
        <f>IF(N3297="nulová",J3297,0)</f>
        <v>0</v>
      </c>
      <c r="BJ3297" s="16" t="s">
        <v>88</v>
      </c>
      <c r="BK3297" s="156">
        <f>ROUND(I3297*H3297,2)</f>
        <v>0</v>
      </c>
      <c r="BL3297" s="16" t="s">
        <v>396</v>
      </c>
      <c r="BM3297" s="155" t="s">
        <v>5035</v>
      </c>
    </row>
    <row r="3298" spans="2:65" s="12" customFormat="1" ht="10">
      <c r="B3298" s="157"/>
      <c r="D3298" s="158" t="s">
        <v>328</v>
      </c>
      <c r="E3298" s="159" t="s">
        <v>1</v>
      </c>
      <c r="F3298" s="160" t="s">
        <v>83</v>
      </c>
      <c r="H3298" s="161">
        <v>1</v>
      </c>
      <c r="I3298" s="162"/>
      <c r="L3298" s="157"/>
      <c r="M3298" s="163"/>
      <c r="T3298" s="164"/>
      <c r="AT3298" s="159" t="s">
        <v>328</v>
      </c>
      <c r="AU3298" s="159" t="s">
        <v>88</v>
      </c>
      <c r="AV3298" s="12" t="s">
        <v>88</v>
      </c>
      <c r="AW3298" s="12" t="s">
        <v>31</v>
      </c>
      <c r="AX3298" s="12" t="s">
        <v>76</v>
      </c>
      <c r="AY3298" s="159" t="s">
        <v>317</v>
      </c>
    </row>
    <row r="3299" spans="2:65" s="13" customFormat="1" ht="10">
      <c r="B3299" s="165"/>
      <c r="D3299" s="158" t="s">
        <v>328</v>
      </c>
      <c r="E3299" s="166" t="s">
        <v>1</v>
      </c>
      <c r="F3299" s="167" t="s">
        <v>331</v>
      </c>
      <c r="H3299" s="168">
        <v>1</v>
      </c>
      <c r="I3299" s="169"/>
      <c r="L3299" s="165"/>
      <c r="M3299" s="170"/>
      <c r="T3299" s="171"/>
      <c r="AT3299" s="166" t="s">
        <v>328</v>
      </c>
      <c r="AU3299" s="166" t="s">
        <v>88</v>
      </c>
      <c r="AV3299" s="13" t="s">
        <v>92</v>
      </c>
      <c r="AW3299" s="13" t="s">
        <v>31</v>
      </c>
      <c r="AX3299" s="13" t="s">
        <v>76</v>
      </c>
      <c r="AY3299" s="166" t="s">
        <v>317</v>
      </c>
    </row>
    <row r="3300" spans="2:65" s="14" customFormat="1" ht="10">
      <c r="B3300" s="172"/>
      <c r="D3300" s="158" t="s">
        <v>328</v>
      </c>
      <c r="E3300" s="173" t="s">
        <v>1</v>
      </c>
      <c r="F3300" s="174" t="s">
        <v>332</v>
      </c>
      <c r="H3300" s="175">
        <v>1</v>
      </c>
      <c r="I3300" s="176"/>
      <c r="L3300" s="172"/>
      <c r="M3300" s="177"/>
      <c r="T3300" s="178"/>
      <c r="AT3300" s="173" t="s">
        <v>328</v>
      </c>
      <c r="AU3300" s="173" t="s">
        <v>88</v>
      </c>
      <c r="AV3300" s="14" t="s">
        <v>323</v>
      </c>
      <c r="AW3300" s="14" t="s">
        <v>31</v>
      </c>
      <c r="AX3300" s="14" t="s">
        <v>83</v>
      </c>
      <c r="AY3300" s="173" t="s">
        <v>317</v>
      </c>
    </row>
    <row r="3301" spans="2:65" s="1" customFormat="1" ht="24.15" customHeight="1">
      <c r="B3301" s="142"/>
      <c r="C3301" s="143" t="s">
        <v>5036</v>
      </c>
      <c r="D3301" s="200" t="s">
        <v>319</v>
      </c>
      <c r="E3301" s="144" t="s">
        <v>5037</v>
      </c>
      <c r="F3301" s="145" t="s">
        <v>5038</v>
      </c>
      <c r="G3301" s="146" t="s">
        <v>467</v>
      </c>
      <c r="H3301" s="147">
        <v>1</v>
      </c>
      <c r="I3301" s="148"/>
      <c r="J3301" s="149">
        <f>ROUND(I3301*H3301,2)</f>
        <v>0</v>
      </c>
      <c r="K3301" s="150"/>
      <c r="L3301" s="31"/>
      <c r="M3301" s="151" t="s">
        <v>1</v>
      </c>
      <c r="N3301" s="152" t="s">
        <v>42</v>
      </c>
      <c r="P3301" s="153">
        <f>O3301*H3301</f>
        <v>0</v>
      </c>
      <c r="Q3301" s="153">
        <v>0</v>
      </c>
      <c r="R3301" s="153">
        <f>Q3301*H3301</f>
        <v>0</v>
      </c>
      <c r="S3301" s="153">
        <v>0</v>
      </c>
      <c r="T3301" s="154">
        <f>S3301*H3301</f>
        <v>0</v>
      </c>
      <c r="AR3301" s="155" t="s">
        <v>396</v>
      </c>
      <c r="AT3301" s="155" t="s">
        <v>319</v>
      </c>
      <c r="AU3301" s="155" t="s">
        <v>88</v>
      </c>
      <c r="AY3301" s="16" t="s">
        <v>317</v>
      </c>
      <c r="BE3301" s="156">
        <f>IF(N3301="základná",J3301,0)</f>
        <v>0</v>
      </c>
      <c r="BF3301" s="156">
        <f>IF(N3301="znížená",J3301,0)</f>
        <v>0</v>
      </c>
      <c r="BG3301" s="156">
        <f>IF(N3301="zákl. prenesená",J3301,0)</f>
        <v>0</v>
      </c>
      <c r="BH3301" s="156">
        <f>IF(N3301="zníž. prenesená",J3301,0)</f>
        <v>0</v>
      </c>
      <c r="BI3301" s="156">
        <f>IF(N3301="nulová",J3301,0)</f>
        <v>0</v>
      </c>
      <c r="BJ3301" s="16" t="s">
        <v>88</v>
      </c>
      <c r="BK3301" s="156">
        <f>ROUND(I3301*H3301,2)</f>
        <v>0</v>
      </c>
      <c r="BL3301" s="16" t="s">
        <v>396</v>
      </c>
      <c r="BM3301" s="155" t="s">
        <v>5039</v>
      </c>
    </row>
    <row r="3302" spans="2:65" s="12" customFormat="1" ht="10">
      <c r="B3302" s="157"/>
      <c r="D3302" s="158" t="s">
        <v>328</v>
      </c>
      <c r="E3302" s="159" t="s">
        <v>1</v>
      </c>
      <c r="F3302" s="160" t="s">
        <v>83</v>
      </c>
      <c r="H3302" s="161">
        <v>1</v>
      </c>
      <c r="I3302" s="162"/>
      <c r="L3302" s="157"/>
      <c r="M3302" s="163"/>
      <c r="T3302" s="164"/>
      <c r="AT3302" s="159" t="s">
        <v>328</v>
      </c>
      <c r="AU3302" s="159" t="s">
        <v>88</v>
      </c>
      <c r="AV3302" s="12" t="s">
        <v>88</v>
      </c>
      <c r="AW3302" s="12" t="s">
        <v>31</v>
      </c>
      <c r="AX3302" s="12" t="s">
        <v>76</v>
      </c>
      <c r="AY3302" s="159" t="s">
        <v>317</v>
      </c>
    </row>
    <row r="3303" spans="2:65" s="13" customFormat="1" ht="10">
      <c r="B3303" s="165"/>
      <c r="D3303" s="158" t="s">
        <v>328</v>
      </c>
      <c r="E3303" s="166" t="s">
        <v>1</v>
      </c>
      <c r="F3303" s="167" t="s">
        <v>331</v>
      </c>
      <c r="H3303" s="168">
        <v>1</v>
      </c>
      <c r="I3303" s="169"/>
      <c r="L3303" s="165"/>
      <c r="M3303" s="170"/>
      <c r="T3303" s="171"/>
      <c r="AT3303" s="166" t="s">
        <v>328</v>
      </c>
      <c r="AU3303" s="166" t="s">
        <v>88</v>
      </c>
      <c r="AV3303" s="13" t="s">
        <v>92</v>
      </c>
      <c r="AW3303" s="13" t="s">
        <v>31</v>
      </c>
      <c r="AX3303" s="13" t="s">
        <v>76</v>
      </c>
      <c r="AY3303" s="166" t="s">
        <v>317</v>
      </c>
    </row>
    <row r="3304" spans="2:65" s="14" customFormat="1" ht="10">
      <c r="B3304" s="172"/>
      <c r="D3304" s="158" t="s">
        <v>328</v>
      </c>
      <c r="E3304" s="173" t="s">
        <v>1</v>
      </c>
      <c r="F3304" s="174" t="s">
        <v>332</v>
      </c>
      <c r="H3304" s="175">
        <v>1</v>
      </c>
      <c r="I3304" s="176"/>
      <c r="L3304" s="172"/>
      <c r="M3304" s="177"/>
      <c r="T3304" s="178"/>
      <c r="AT3304" s="173" t="s">
        <v>328</v>
      </c>
      <c r="AU3304" s="173" t="s">
        <v>88</v>
      </c>
      <c r="AV3304" s="14" t="s">
        <v>323</v>
      </c>
      <c r="AW3304" s="14" t="s">
        <v>31</v>
      </c>
      <c r="AX3304" s="14" t="s">
        <v>83</v>
      </c>
      <c r="AY3304" s="173" t="s">
        <v>317</v>
      </c>
    </row>
    <row r="3305" spans="2:65" s="1" customFormat="1" ht="24.15" customHeight="1">
      <c r="B3305" s="142"/>
      <c r="C3305" s="143" t="s">
        <v>5040</v>
      </c>
      <c r="D3305" s="200" t="s">
        <v>319</v>
      </c>
      <c r="E3305" s="144" t="s">
        <v>5041</v>
      </c>
      <c r="F3305" s="145" t="s">
        <v>5042</v>
      </c>
      <c r="G3305" s="146" t="s">
        <v>467</v>
      </c>
      <c r="H3305" s="147">
        <v>1</v>
      </c>
      <c r="I3305" s="148"/>
      <c r="J3305" s="149">
        <f>ROUND(I3305*H3305,2)</f>
        <v>0</v>
      </c>
      <c r="K3305" s="150"/>
      <c r="L3305" s="31"/>
      <c r="M3305" s="151" t="s">
        <v>1</v>
      </c>
      <c r="N3305" s="152" t="s">
        <v>42</v>
      </c>
      <c r="P3305" s="153">
        <f>O3305*H3305</f>
        <v>0</v>
      </c>
      <c r="Q3305" s="153">
        <v>0</v>
      </c>
      <c r="R3305" s="153">
        <f>Q3305*H3305</f>
        <v>0</v>
      </c>
      <c r="S3305" s="153">
        <v>0</v>
      </c>
      <c r="T3305" s="154">
        <f>S3305*H3305</f>
        <v>0</v>
      </c>
      <c r="AR3305" s="155" t="s">
        <v>396</v>
      </c>
      <c r="AT3305" s="155" t="s">
        <v>319</v>
      </c>
      <c r="AU3305" s="155" t="s">
        <v>88</v>
      </c>
      <c r="AY3305" s="16" t="s">
        <v>317</v>
      </c>
      <c r="BE3305" s="156">
        <f>IF(N3305="základná",J3305,0)</f>
        <v>0</v>
      </c>
      <c r="BF3305" s="156">
        <f>IF(N3305="znížená",J3305,0)</f>
        <v>0</v>
      </c>
      <c r="BG3305" s="156">
        <f>IF(N3305="zákl. prenesená",J3305,0)</f>
        <v>0</v>
      </c>
      <c r="BH3305" s="156">
        <f>IF(N3305="zníž. prenesená",J3305,0)</f>
        <v>0</v>
      </c>
      <c r="BI3305" s="156">
        <f>IF(N3305="nulová",J3305,0)</f>
        <v>0</v>
      </c>
      <c r="BJ3305" s="16" t="s">
        <v>88</v>
      </c>
      <c r="BK3305" s="156">
        <f>ROUND(I3305*H3305,2)</f>
        <v>0</v>
      </c>
      <c r="BL3305" s="16" t="s">
        <v>396</v>
      </c>
      <c r="BM3305" s="155" t="s">
        <v>5043</v>
      </c>
    </row>
    <row r="3306" spans="2:65" s="12" customFormat="1" ht="10">
      <c r="B3306" s="157"/>
      <c r="D3306" s="158" t="s">
        <v>328</v>
      </c>
      <c r="E3306" s="159" t="s">
        <v>1</v>
      </c>
      <c r="F3306" s="160" t="s">
        <v>83</v>
      </c>
      <c r="H3306" s="161">
        <v>1</v>
      </c>
      <c r="I3306" s="162"/>
      <c r="L3306" s="157"/>
      <c r="M3306" s="163"/>
      <c r="T3306" s="164"/>
      <c r="AT3306" s="159" t="s">
        <v>328</v>
      </c>
      <c r="AU3306" s="159" t="s">
        <v>88</v>
      </c>
      <c r="AV3306" s="12" t="s">
        <v>88</v>
      </c>
      <c r="AW3306" s="12" t="s">
        <v>31</v>
      </c>
      <c r="AX3306" s="12" t="s">
        <v>76</v>
      </c>
      <c r="AY3306" s="159" t="s">
        <v>317</v>
      </c>
    </row>
    <row r="3307" spans="2:65" s="13" customFormat="1" ht="10">
      <c r="B3307" s="165"/>
      <c r="D3307" s="158" t="s">
        <v>328</v>
      </c>
      <c r="E3307" s="166" t="s">
        <v>1</v>
      </c>
      <c r="F3307" s="167" t="s">
        <v>331</v>
      </c>
      <c r="H3307" s="168">
        <v>1</v>
      </c>
      <c r="I3307" s="169"/>
      <c r="L3307" s="165"/>
      <c r="M3307" s="170"/>
      <c r="T3307" s="171"/>
      <c r="AT3307" s="166" t="s">
        <v>328</v>
      </c>
      <c r="AU3307" s="166" t="s">
        <v>88</v>
      </c>
      <c r="AV3307" s="13" t="s">
        <v>92</v>
      </c>
      <c r="AW3307" s="13" t="s">
        <v>31</v>
      </c>
      <c r="AX3307" s="13" t="s">
        <v>76</v>
      </c>
      <c r="AY3307" s="166" t="s">
        <v>317</v>
      </c>
    </row>
    <row r="3308" spans="2:65" s="14" customFormat="1" ht="10">
      <c r="B3308" s="172"/>
      <c r="D3308" s="158" t="s">
        <v>328</v>
      </c>
      <c r="E3308" s="173" t="s">
        <v>1</v>
      </c>
      <c r="F3308" s="174" t="s">
        <v>332</v>
      </c>
      <c r="H3308" s="175">
        <v>1</v>
      </c>
      <c r="I3308" s="176"/>
      <c r="L3308" s="172"/>
      <c r="M3308" s="177"/>
      <c r="T3308" s="178"/>
      <c r="AT3308" s="173" t="s">
        <v>328</v>
      </c>
      <c r="AU3308" s="173" t="s">
        <v>88</v>
      </c>
      <c r="AV3308" s="14" t="s">
        <v>323</v>
      </c>
      <c r="AW3308" s="14" t="s">
        <v>31</v>
      </c>
      <c r="AX3308" s="14" t="s">
        <v>83</v>
      </c>
      <c r="AY3308" s="173" t="s">
        <v>317</v>
      </c>
    </row>
    <row r="3309" spans="2:65" s="1" customFormat="1" ht="24.15" customHeight="1">
      <c r="B3309" s="142"/>
      <c r="C3309" s="143" t="s">
        <v>5044</v>
      </c>
      <c r="D3309" s="200" t="s">
        <v>319</v>
      </c>
      <c r="E3309" s="144" t="s">
        <v>5045</v>
      </c>
      <c r="F3309" s="145" t="s">
        <v>5046</v>
      </c>
      <c r="G3309" s="146" t="s">
        <v>467</v>
      </c>
      <c r="H3309" s="147">
        <v>1</v>
      </c>
      <c r="I3309" s="148"/>
      <c r="J3309" s="149">
        <f>ROUND(I3309*H3309,2)</f>
        <v>0</v>
      </c>
      <c r="K3309" s="150"/>
      <c r="L3309" s="31"/>
      <c r="M3309" s="151" t="s">
        <v>1</v>
      </c>
      <c r="N3309" s="152" t="s">
        <v>42</v>
      </c>
      <c r="P3309" s="153">
        <f>O3309*H3309</f>
        <v>0</v>
      </c>
      <c r="Q3309" s="153">
        <v>0</v>
      </c>
      <c r="R3309" s="153">
        <f>Q3309*H3309</f>
        <v>0</v>
      </c>
      <c r="S3309" s="153">
        <v>0</v>
      </c>
      <c r="T3309" s="154">
        <f>S3309*H3309</f>
        <v>0</v>
      </c>
      <c r="AR3309" s="155" t="s">
        <v>396</v>
      </c>
      <c r="AT3309" s="155" t="s">
        <v>319</v>
      </c>
      <c r="AU3309" s="155" t="s">
        <v>88</v>
      </c>
      <c r="AY3309" s="16" t="s">
        <v>317</v>
      </c>
      <c r="BE3309" s="156">
        <f>IF(N3309="základná",J3309,0)</f>
        <v>0</v>
      </c>
      <c r="BF3309" s="156">
        <f>IF(N3309="znížená",J3309,0)</f>
        <v>0</v>
      </c>
      <c r="BG3309" s="156">
        <f>IF(N3309="zákl. prenesená",J3309,0)</f>
        <v>0</v>
      </c>
      <c r="BH3309" s="156">
        <f>IF(N3309="zníž. prenesená",J3309,0)</f>
        <v>0</v>
      </c>
      <c r="BI3309" s="156">
        <f>IF(N3309="nulová",J3309,0)</f>
        <v>0</v>
      </c>
      <c r="BJ3309" s="16" t="s">
        <v>88</v>
      </c>
      <c r="BK3309" s="156">
        <f>ROUND(I3309*H3309,2)</f>
        <v>0</v>
      </c>
      <c r="BL3309" s="16" t="s">
        <v>396</v>
      </c>
      <c r="BM3309" s="155" t="s">
        <v>5047</v>
      </c>
    </row>
    <row r="3310" spans="2:65" s="12" customFormat="1" ht="10">
      <c r="B3310" s="157"/>
      <c r="D3310" s="158" t="s">
        <v>328</v>
      </c>
      <c r="E3310" s="159" t="s">
        <v>1</v>
      </c>
      <c r="F3310" s="160" t="s">
        <v>83</v>
      </c>
      <c r="H3310" s="161">
        <v>1</v>
      </c>
      <c r="I3310" s="162"/>
      <c r="L3310" s="157"/>
      <c r="M3310" s="163"/>
      <c r="T3310" s="164"/>
      <c r="AT3310" s="159" t="s">
        <v>328</v>
      </c>
      <c r="AU3310" s="159" t="s">
        <v>88</v>
      </c>
      <c r="AV3310" s="12" t="s">
        <v>88</v>
      </c>
      <c r="AW3310" s="12" t="s">
        <v>31</v>
      </c>
      <c r="AX3310" s="12" t="s">
        <v>76</v>
      </c>
      <c r="AY3310" s="159" t="s">
        <v>317</v>
      </c>
    </row>
    <row r="3311" spans="2:65" s="13" customFormat="1" ht="10">
      <c r="B3311" s="165"/>
      <c r="D3311" s="158" t="s">
        <v>328</v>
      </c>
      <c r="E3311" s="166" t="s">
        <v>1</v>
      </c>
      <c r="F3311" s="167" t="s">
        <v>331</v>
      </c>
      <c r="H3311" s="168">
        <v>1</v>
      </c>
      <c r="I3311" s="169"/>
      <c r="L3311" s="165"/>
      <c r="M3311" s="170"/>
      <c r="T3311" s="171"/>
      <c r="AT3311" s="166" t="s">
        <v>328</v>
      </c>
      <c r="AU3311" s="166" t="s">
        <v>88</v>
      </c>
      <c r="AV3311" s="13" t="s">
        <v>92</v>
      </c>
      <c r="AW3311" s="13" t="s">
        <v>31</v>
      </c>
      <c r="AX3311" s="13" t="s">
        <v>76</v>
      </c>
      <c r="AY3311" s="166" t="s">
        <v>317</v>
      </c>
    </row>
    <row r="3312" spans="2:65" s="14" customFormat="1" ht="10">
      <c r="B3312" s="172"/>
      <c r="D3312" s="158" t="s">
        <v>328</v>
      </c>
      <c r="E3312" s="173" t="s">
        <v>1</v>
      </c>
      <c r="F3312" s="174" t="s">
        <v>332</v>
      </c>
      <c r="H3312" s="175">
        <v>1</v>
      </c>
      <c r="I3312" s="176"/>
      <c r="L3312" s="172"/>
      <c r="M3312" s="177"/>
      <c r="T3312" s="178"/>
      <c r="AT3312" s="173" t="s">
        <v>328</v>
      </c>
      <c r="AU3312" s="173" t="s">
        <v>88</v>
      </c>
      <c r="AV3312" s="14" t="s">
        <v>323</v>
      </c>
      <c r="AW3312" s="14" t="s">
        <v>31</v>
      </c>
      <c r="AX3312" s="14" t="s">
        <v>83</v>
      </c>
      <c r="AY3312" s="173" t="s">
        <v>317</v>
      </c>
    </row>
    <row r="3313" spans="2:65" s="1" customFormat="1" ht="24.15" customHeight="1">
      <c r="B3313" s="142"/>
      <c r="C3313" s="143" t="s">
        <v>5048</v>
      </c>
      <c r="D3313" s="200" t="s">
        <v>319</v>
      </c>
      <c r="E3313" s="144" t="s">
        <v>5049</v>
      </c>
      <c r="F3313" s="145" t="s">
        <v>5050</v>
      </c>
      <c r="G3313" s="146" t="s">
        <v>467</v>
      </c>
      <c r="H3313" s="147">
        <v>1</v>
      </c>
      <c r="I3313" s="148"/>
      <c r="J3313" s="149">
        <f>ROUND(I3313*H3313,2)</f>
        <v>0</v>
      </c>
      <c r="K3313" s="150"/>
      <c r="L3313" s="31"/>
      <c r="M3313" s="151" t="s">
        <v>1</v>
      </c>
      <c r="N3313" s="152" t="s">
        <v>42</v>
      </c>
      <c r="P3313" s="153">
        <f>O3313*H3313</f>
        <v>0</v>
      </c>
      <c r="Q3313" s="153">
        <v>0</v>
      </c>
      <c r="R3313" s="153">
        <f>Q3313*H3313</f>
        <v>0</v>
      </c>
      <c r="S3313" s="153">
        <v>0</v>
      </c>
      <c r="T3313" s="154">
        <f>S3313*H3313</f>
        <v>0</v>
      </c>
      <c r="AR3313" s="155" t="s">
        <v>396</v>
      </c>
      <c r="AT3313" s="155" t="s">
        <v>319</v>
      </c>
      <c r="AU3313" s="155" t="s">
        <v>88</v>
      </c>
      <c r="AY3313" s="16" t="s">
        <v>317</v>
      </c>
      <c r="BE3313" s="156">
        <f>IF(N3313="základná",J3313,0)</f>
        <v>0</v>
      </c>
      <c r="BF3313" s="156">
        <f>IF(N3313="znížená",J3313,0)</f>
        <v>0</v>
      </c>
      <c r="BG3313" s="156">
        <f>IF(N3313="zákl. prenesená",J3313,0)</f>
        <v>0</v>
      </c>
      <c r="BH3313" s="156">
        <f>IF(N3313="zníž. prenesená",J3313,0)</f>
        <v>0</v>
      </c>
      <c r="BI3313" s="156">
        <f>IF(N3313="nulová",J3313,0)</f>
        <v>0</v>
      </c>
      <c r="BJ3313" s="16" t="s">
        <v>88</v>
      </c>
      <c r="BK3313" s="156">
        <f>ROUND(I3313*H3313,2)</f>
        <v>0</v>
      </c>
      <c r="BL3313" s="16" t="s">
        <v>396</v>
      </c>
      <c r="BM3313" s="155" t="s">
        <v>5051</v>
      </c>
    </row>
    <row r="3314" spans="2:65" s="12" customFormat="1" ht="10">
      <c r="B3314" s="157"/>
      <c r="D3314" s="158" t="s">
        <v>328</v>
      </c>
      <c r="E3314" s="159" t="s">
        <v>1</v>
      </c>
      <c r="F3314" s="160" t="s">
        <v>83</v>
      </c>
      <c r="H3314" s="161">
        <v>1</v>
      </c>
      <c r="I3314" s="162"/>
      <c r="L3314" s="157"/>
      <c r="M3314" s="163"/>
      <c r="T3314" s="164"/>
      <c r="AT3314" s="159" t="s">
        <v>328</v>
      </c>
      <c r="AU3314" s="159" t="s">
        <v>88</v>
      </c>
      <c r="AV3314" s="12" t="s">
        <v>88</v>
      </c>
      <c r="AW3314" s="12" t="s">
        <v>31</v>
      </c>
      <c r="AX3314" s="12" t="s">
        <v>76</v>
      </c>
      <c r="AY3314" s="159" t="s">
        <v>317</v>
      </c>
    </row>
    <row r="3315" spans="2:65" s="13" customFormat="1" ht="10">
      <c r="B3315" s="165"/>
      <c r="D3315" s="158" t="s">
        <v>328</v>
      </c>
      <c r="E3315" s="166" t="s">
        <v>1</v>
      </c>
      <c r="F3315" s="167" t="s">
        <v>331</v>
      </c>
      <c r="H3315" s="168">
        <v>1</v>
      </c>
      <c r="I3315" s="169"/>
      <c r="L3315" s="165"/>
      <c r="M3315" s="170"/>
      <c r="T3315" s="171"/>
      <c r="AT3315" s="166" t="s">
        <v>328</v>
      </c>
      <c r="AU3315" s="166" t="s">
        <v>88</v>
      </c>
      <c r="AV3315" s="13" t="s">
        <v>92</v>
      </c>
      <c r="AW3315" s="13" t="s">
        <v>31</v>
      </c>
      <c r="AX3315" s="13" t="s">
        <v>76</v>
      </c>
      <c r="AY3315" s="166" t="s">
        <v>317</v>
      </c>
    </row>
    <row r="3316" spans="2:65" s="14" customFormat="1" ht="10">
      <c r="B3316" s="172"/>
      <c r="D3316" s="158" t="s">
        <v>328</v>
      </c>
      <c r="E3316" s="173" t="s">
        <v>1</v>
      </c>
      <c r="F3316" s="174" t="s">
        <v>332</v>
      </c>
      <c r="H3316" s="175">
        <v>1</v>
      </c>
      <c r="I3316" s="176"/>
      <c r="L3316" s="172"/>
      <c r="M3316" s="177"/>
      <c r="T3316" s="178"/>
      <c r="AT3316" s="173" t="s">
        <v>328</v>
      </c>
      <c r="AU3316" s="173" t="s">
        <v>88</v>
      </c>
      <c r="AV3316" s="14" t="s">
        <v>323</v>
      </c>
      <c r="AW3316" s="14" t="s">
        <v>31</v>
      </c>
      <c r="AX3316" s="14" t="s">
        <v>83</v>
      </c>
      <c r="AY3316" s="173" t="s">
        <v>317</v>
      </c>
    </row>
    <row r="3317" spans="2:65" s="1" customFormat="1" ht="24.15" customHeight="1">
      <c r="B3317" s="142"/>
      <c r="C3317" s="143" t="s">
        <v>5052</v>
      </c>
      <c r="D3317" s="200" t="s">
        <v>319</v>
      </c>
      <c r="E3317" s="144" t="s">
        <v>5053</v>
      </c>
      <c r="F3317" s="145" t="s">
        <v>5054</v>
      </c>
      <c r="G3317" s="146" t="s">
        <v>467</v>
      </c>
      <c r="H3317" s="147">
        <v>1</v>
      </c>
      <c r="I3317" s="148"/>
      <c r="J3317" s="149">
        <f>ROUND(I3317*H3317,2)</f>
        <v>0</v>
      </c>
      <c r="K3317" s="150"/>
      <c r="L3317" s="31"/>
      <c r="M3317" s="151" t="s">
        <v>1</v>
      </c>
      <c r="N3317" s="152" t="s">
        <v>42</v>
      </c>
      <c r="P3317" s="153">
        <f>O3317*H3317</f>
        <v>0</v>
      </c>
      <c r="Q3317" s="153">
        <v>0</v>
      </c>
      <c r="R3317" s="153">
        <f>Q3317*H3317</f>
        <v>0</v>
      </c>
      <c r="S3317" s="153">
        <v>0</v>
      </c>
      <c r="T3317" s="154">
        <f>S3317*H3317</f>
        <v>0</v>
      </c>
      <c r="AR3317" s="155" t="s">
        <v>396</v>
      </c>
      <c r="AT3317" s="155" t="s">
        <v>319</v>
      </c>
      <c r="AU3317" s="155" t="s">
        <v>88</v>
      </c>
      <c r="AY3317" s="16" t="s">
        <v>317</v>
      </c>
      <c r="BE3317" s="156">
        <f>IF(N3317="základná",J3317,0)</f>
        <v>0</v>
      </c>
      <c r="BF3317" s="156">
        <f>IF(N3317="znížená",J3317,0)</f>
        <v>0</v>
      </c>
      <c r="BG3317" s="156">
        <f>IF(N3317="zákl. prenesená",J3317,0)</f>
        <v>0</v>
      </c>
      <c r="BH3317" s="156">
        <f>IF(N3317="zníž. prenesená",J3317,0)</f>
        <v>0</v>
      </c>
      <c r="BI3317" s="156">
        <f>IF(N3317="nulová",J3317,0)</f>
        <v>0</v>
      </c>
      <c r="BJ3317" s="16" t="s">
        <v>88</v>
      </c>
      <c r="BK3317" s="156">
        <f>ROUND(I3317*H3317,2)</f>
        <v>0</v>
      </c>
      <c r="BL3317" s="16" t="s">
        <v>396</v>
      </c>
      <c r="BM3317" s="155" t="s">
        <v>5055</v>
      </c>
    </row>
    <row r="3318" spans="2:65" s="12" customFormat="1" ht="10">
      <c r="B3318" s="157"/>
      <c r="D3318" s="158" t="s">
        <v>328</v>
      </c>
      <c r="E3318" s="159" t="s">
        <v>1</v>
      </c>
      <c r="F3318" s="160" t="s">
        <v>83</v>
      </c>
      <c r="H3318" s="161">
        <v>1</v>
      </c>
      <c r="I3318" s="162"/>
      <c r="L3318" s="157"/>
      <c r="M3318" s="163"/>
      <c r="T3318" s="164"/>
      <c r="AT3318" s="159" t="s">
        <v>328</v>
      </c>
      <c r="AU3318" s="159" t="s">
        <v>88</v>
      </c>
      <c r="AV3318" s="12" t="s">
        <v>88</v>
      </c>
      <c r="AW3318" s="12" t="s">
        <v>31</v>
      </c>
      <c r="AX3318" s="12" t="s">
        <v>76</v>
      </c>
      <c r="AY3318" s="159" t="s">
        <v>317</v>
      </c>
    </row>
    <row r="3319" spans="2:65" s="13" customFormat="1" ht="10">
      <c r="B3319" s="165"/>
      <c r="D3319" s="158" t="s">
        <v>328</v>
      </c>
      <c r="E3319" s="166" t="s">
        <v>1</v>
      </c>
      <c r="F3319" s="167" t="s">
        <v>331</v>
      </c>
      <c r="H3319" s="168">
        <v>1</v>
      </c>
      <c r="I3319" s="169"/>
      <c r="L3319" s="165"/>
      <c r="M3319" s="170"/>
      <c r="T3319" s="171"/>
      <c r="AT3319" s="166" t="s">
        <v>328</v>
      </c>
      <c r="AU3319" s="166" t="s">
        <v>88</v>
      </c>
      <c r="AV3319" s="13" t="s">
        <v>92</v>
      </c>
      <c r="AW3319" s="13" t="s">
        <v>31</v>
      </c>
      <c r="AX3319" s="13" t="s">
        <v>76</v>
      </c>
      <c r="AY3319" s="166" t="s">
        <v>317</v>
      </c>
    </row>
    <row r="3320" spans="2:65" s="14" customFormat="1" ht="10">
      <c r="B3320" s="172"/>
      <c r="D3320" s="158" t="s">
        <v>328</v>
      </c>
      <c r="E3320" s="173" t="s">
        <v>1</v>
      </c>
      <c r="F3320" s="174" t="s">
        <v>332</v>
      </c>
      <c r="H3320" s="175">
        <v>1</v>
      </c>
      <c r="I3320" s="176"/>
      <c r="L3320" s="172"/>
      <c r="M3320" s="177"/>
      <c r="T3320" s="178"/>
      <c r="AT3320" s="173" t="s">
        <v>328</v>
      </c>
      <c r="AU3320" s="173" t="s">
        <v>88</v>
      </c>
      <c r="AV3320" s="14" t="s">
        <v>323</v>
      </c>
      <c r="AW3320" s="14" t="s">
        <v>31</v>
      </c>
      <c r="AX3320" s="14" t="s">
        <v>83</v>
      </c>
      <c r="AY3320" s="173" t="s">
        <v>317</v>
      </c>
    </row>
    <row r="3321" spans="2:65" s="1" customFormat="1" ht="24.15" customHeight="1">
      <c r="B3321" s="142"/>
      <c r="C3321" s="143" t="s">
        <v>5056</v>
      </c>
      <c r="D3321" s="200" t="s">
        <v>319</v>
      </c>
      <c r="E3321" s="144" t="s">
        <v>5057</v>
      </c>
      <c r="F3321" s="145" t="s">
        <v>5058</v>
      </c>
      <c r="G3321" s="146" t="s">
        <v>467</v>
      </c>
      <c r="H3321" s="147">
        <v>1</v>
      </c>
      <c r="I3321" s="148"/>
      <c r="J3321" s="149">
        <f>ROUND(I3321*H3321,2)</f>
        <v>0</v>
      </c>
      <c r="K3321" s="150"/>
      <c r="L3321" s="31"/>
      <c r="M3321" s="151" t="s">
        <v>1</v>
      </c>
      <c r="N3321" s="152" t="s">
        <v>42</v>
      </c>
      <c r="P3321" s="153">
        <f>O3321*H3321</f>
        <v>0</v>
      </c>
      <c r="Q3321" s="153">
        <v>0</v>
      </c>
      <c r="R3321" s="153">
        <f>Q3321*H3321</f>
        <v>0</v>
      </c>
      <c r="S3321" s="153">
        <v>0</v>
      </c>
      <c r="T3321" s="154">
        <f>S3321*H3321</f>
        <v>0</v>
      </c>
      <c r="AR3321" s="155" t="s">
        <v>396</v>
      </c>
      <c r="AT3321" s="155" t="s">
        <v>319</v>
      </c>
      <c r="AU3321" s="155" t="s">
        <v>88</v>
      </c>
      <c r="AY3321" s="16" t="s">
        <v>317</v>
      </c>
      <c r="BE3321" s="156">
        <f>IF(N3321="základná",J3321,0)</f>
        <v>0</v>
      </c>
      <c r="BF3321" s="156">
        <f>IF(N3321="znížená",J3321,0)</f>
        <v>0</v>
      </c>
      <c r="BG3321" s="156">
        <f>IF(N3321="zákl. prenesená",J3321,0)</f>
        <v>0</v>
      </c>
      <c r="BH3321" s="156">
        <f>IF(N3321="zníž. prenesená",J3321,0)</f>
        <v>0</v>
      </c>
      <c r="BI3321" s="156">
        <f>IF(N3321="nulová",J3321,0)</f>
        <v>0</v>
      </c>
      <c r="BJ3321" s="16" t="s">
        <v>88</v>
      </c>
      <c r="BK3321" s="156">
        <f>ROUND(I3321*H3321,2)</f>
        <v>0</v>
      </c>
      <c r="BL3321" s="16" t="s">
        <v>396</v>
      </c>
      <c r="BM3321" s="155" t="s">
        <v>5059</v>
      </c>
    </row>
    <row r="3322" spans="2:65" s="12" customFormat="1" ht="10">
      <c r="B3322" s="157"/>
      <c r="D3322" s="158" t="s">
        <v>328</v>
      </c>
      <c r="E3322" s="159" t="s">
        <v>1</v>
      </c>
      <c r="F3322" s="160" t="s">
        <v>83</v>
      </c>
      <c r="H3322" s="161">
        <v>1</v>
      </c>
      <c r="I3322" s="162"/>
      <c r="L3322" s="157"/>
      <c r="M3322" s="163"/>
      <c r="T3322" s="164"/>
      <c r="AT3322" s="159" t="s">
        <v>328</v>
      </c>
      <c r="AU3322" s="159" t="s">
        <v>88</v>
      </c>
      <c r="AV3322" s="12" t="s">
        <v>88</v>
      </c>
      <c r="AW3322" s="12" t="s">
        <v>31</v>
      </c>
      <c r="AX3322" s="12" t="s">
        <v>76</v>
      </c>
      <c r="AY3322" s="159" t="s">
        <v>317</v>
      </c>
    </row>
    <row r="3323" spans="2:65" s="13" customFormat="1" ht="10">
      <c r="B3323" s="165"/>
      <c r="D3323" s="158" t="s">
        <v>328</v>
      </c>
      <c r="E3323" s="166" t="s">
        <v>1</v>
      </c>
      <c r="F3323" s="167" t="s">
        <v>331</v>
      </c>
      <c r="H3323" s="168">
        <v>1</v>
      </c>
      <c r="I3323" s="169"/>
      <c r="L3323" s="165"/>
      <c r="M3323" s="170"/>
      <c r="T3323" s="171"/>
      <c r="AT3323" s="166" t="s">
        <v>328</v>
      </c>
      <c r="AU3323" s="166" t="s">
        <v>88</v>
      </c>
      <c r="AV3323" s="13" t="s">
        <v>92</v>
      </c>
      <c r="AW3323" s="13" t="s">
        <v>31</v>
      </c>
      <c r="AX3323" s="13" t="s">
        <v>76</v>
      </c>
      <c r="AY3323" s="166" t="s">
        <v>317</v>
      </c>
    </row>
    <row r="3324" spans="2:65" s="14" customFormat="1" ht="10">
      <c r="B3324" s="172"/>
      <c r="D3324" s="158" t="s">
        <v>328</v>
      </c>
      <c r="E3324" s="173" t="s">
        <v>1</v>
      </c>
      <c r="F3324" s="174" t="s">
        <v>332</v>
      </c>
      <c r="H3324" s="175">
        <v>1</v>
      </c>
      <c r="I3324" s="176"/>
      <c r="L3324" s="172"/>
      <c r="M3324" s="177"/>
      <c r="T3324" s="178"/>
      <c r="AT3324" s="173" t="s">
        <v>328</v>
      </c>
      <c r="AU3324" s="173" t="s">
        <v>88</v>
      </c>
      <c r="AV3324" s="14" t="s">
        <v>323</v>
      </c>
      <c r="AW3324" s="14" t="s">
        <v>31</v>
      </c>
      <c r="AX3324" s="14" t="s">
        <v>83</v>
      </c>
      <c r="AY3324" s="173" t="s">
        <v>317</v>
      </c>
    </row>
    <row r="3325" spans="2:65" s="1" customFormat="1" ht="24.15" customHeight="1">
      <c r="B3325" s="142"/>
      <c r="C3325" s="143" t="s">
        <v>5060</v>
      </c>
      <c r="D3325" s="200" t="s">
        <v>319</v>
      </c>
      <c r="E3325" s="144" t="s">
        <v>5061</v>
      </c>
      <c r="F3325" s="145" t="s">
        <v>5062</v>
      </c>
      <c r="G3325" s="146" t="s">
        <v>467</v>
      </c>
      <c r="H3325" s="147">
        <v>1</v>
      </c>
      <c r="I3325" s="148"/>
      <c r="J3325" s="149">
        <f>ROUND(I3325*H3325,2)</f>
        <v>0</v>
      </c>
      <c r="K3325" s="150"/>
      <c r="L3325" s="31"/>
      <c r="M3325" s="151" t="s">
        <v>1</v>
      </c>
      <c r="N3325" s="152" t="s">
        <v>42</v>
      </c>
      <c r="P3325" s="153">
        <f>O3325*H3325</f>
        <v>0</v>
      </c>
      <c r="Q3325" s="153">
        <v>0</v>
      </c>
      <c r="R3325" s="153">
        <f>Q3325*H3325</f>
        <v>0</v>
      </c>
      <c r="S3325" s="153">
        <v>0</v>
      </c>
      <c r="T3325" s="154">
        <f>S3325*H3325</f>
        <v>0</v>
      </c>
      <c r="AR3325" s="155" t="s">
        <v>396</v>
      </c>
      <c r="AT3325" s="155" t="s">
        <v>319</v>
      </c>
      <c r="AU3325" s="155" t="s">
        <v>88</v>
      </c>
      <c r="AY3325" s="16" t="s">
        <v>317</v>
      </c>
      <c r="BE3325" s="156">
        <f>IF(N3325="základná",J3325,0)</f>
        <v>0</v>
      </c>
      <c r="BF3325" s="156">
        <f>IF(N3325="znížená",J3325,0)</f>
        <v>0</v>
      </c>
      <c r="BG3325" s="156">
        <f>IF(N3325="zákl. prenesená",J3325,0)</f>
        <v>0</v>
      </c>
      <c r="BH3325" s="156">
        <f>IF(N3325="zníž. prenesená",J3325,0)</f>
        <v>0</v>
      </c>
      <c r="BI3325" s="156">
        <f>IF(N3325="nulová",J3325,0)</f>
        <v>0</v>
      </c>
      <c r="BJ3325" s="16" t="s">
        <v>88</v>
      </c>
      <c r="BK3325" s="156">
        <f>ROUND(I3325*H3325,2)</f>
        <v>0</v>
      </c>
      <c r="BL3325" s="16" t="s">
        <v>396</v>
      </c>
      <c r="BM3325" s="155" t="s">
        <v>5063</v>
      </c>
    </row>
    <row r="3326" spans="2:65" s="12" customFormat="1" ht="10">
      <c r="B3326" s="157"/>
      <c r="D3326" s="158" t="s">
        <v>328</v>
      </c>
      <c r="E3326" s="159" t="s">
        <v>1</v>
      </c>
      <c r="F3326" s="160" t="s">
        <v>83</v>
      </c>
      <c r="H3326" s="161">
        <v>1</v>
      </c>
      <c r="I3326" s="162"/>
      <c r="L3326" s="157"/>
      <c r="M3326" s="163"/>
      <c r="T3326" s="164"/>
      <c r="AT3326" s="159" t="s">
        <v>328</v>
      </c>
      <c r="AU3326" s="159" t="s">
        <v>88</v>
      </c>
      <c r="AV3326" s="12" t="s">
        <v>88</v>
      </c>
      <c r="AW3326" s="12" t="s">
        <v>31</v>
      </c>
      <c r="AX3326" s="12" t="s">
        <v>76</v>
      </c>
      <c r="AY3326" s="159" t="s">
        <v>317</v>
      </c>
    </row>
    <row r="3327" spans="2:65" s="13" customFormat="1" ht="10">
      <c r="B3327" s="165"/>
      <c r="D3327" s="158" t="s">
        <v>328</v>
      </c>
      <c r="E3327" s="166" t="s">
        <v>1</v>
      </c>
      <c r="F3327" s="167" t="s">
        <v>331</v>
      </c>
      <c r="H3327" s="168">
        <v>1</v>
      </c>
      <c r="I3327" s="169"/>
      <c r="L3327" s="165"/>
      <c r="M3327" s="170"/>
      <c r="T3327" s="171"/>
      <c r="AT3327" s="166" t="s">
        <v>328</v>
      </c>
      <c r="AU3327" s="166" t="s">
        <v>88</v>
      </c>
      <c r="AV3327" s="13" t="s">
        <v>92</v>
      </c>
      <c r="AW3327" s="13" t="s">
        <v>31</v>
      </c>
      <c r="AX3327" s="13" t="s">
        <v>76</v>
      </c>
      <c r="AY3327" s="166" t="s">
        <v>317</v>
      </c>
    </row>
    <row r="3328" spans="2:65" s="14" customFormat="1" ht="10">
      <c r="B3328" s="172"/>
      <c r="D3328" s="158" t="s">
        <v>328</v>
      </c>
      <c r="E3328" s="173" t="s">
        <v>1</v>
      </c>
      <c r="F3328" s="174" t="s">
        <v>332</v>
      </c>
      <c r="H3328" s="175">
        <v>1</v>
      </c>
      <c r="I3328" s="176"/>
      <c r="L3328" s="172"/>
      <c r="M3328" s="177"/>
      <c r="T3328" s="178"/>
      <c r="AT3328" s="173" t="s">
        <v>328</v>
      </c>
      <c r="AU3328" s="173" t="s">
        <v>88</v>
      </c>
      <c r="AV3328" s="14" t="s">
        <v>323</v>
      </c>
      <c r="AW3328" s="14" t="s">
        <v>31</v>
      </c>
      <c r="AX3328" s="14" t="s">
        <v>83</v>
      </c>
      <c r="AY3328" s="173" t="s">
        <v>317</v>
      </c>
    </row>
    <row r="3329" spans="2:65" s="1" customFormat="1" ht="24.15" customHeight="1">
      <c r="B3329" s="142"/>
      <c r="C3329" s="143" t="s">
        <v>5064</v>
      </c>
      <c r="D3329" s="200" t="s">
        <v>319</v>
      </c>
      <c r="E3329" s="144" t="s">
        <v>5065</v>
      </c>
      <c r="F3329" s="145" t="s">
        <v>5066</v>
      </c>
      <c r="G3329" s="146" t="s">
        <v>467</v>
      </c>
      <c r="H3329" s="147">
        <v>1</v>
      </c>
      <c r="I3329" s="148"/>
      <c r="J3329" s="149">
        <f>ROUND(I3329*H3329,2)</f>
        <v>0</v>
      </c>
      <c r="K3329" s="150"/>
      <c r="L3329" s="31"/>
      <c r="M3329" s="151" t="s">
        <v>1</v>
      </c>
      <c r="N3329" s="152" t="s">
        <v>42</v>
      </c>
      <c r="P3329" s="153">
        <f>O3329*H3329</f>
        <v>0</v>
      </c>
      <c r="Q3329" s="153">
        <v>0</v>
      </c>
      <c r="R3329" s="153">
        <f>Q3329*H3329</f>
        <v>0</v>
      </c>
      <c r="S3329" s="153">
        <v>0</v>
      </c>
      <c r="T3329" s="154">
        <f>S3329*H3329</f>
        <v>0</v>
      </c>
      <c r="AR3329" s="155" t="s">
        <v>396</v>
      </c>
      <c r="AT3329" s="155" t="s">
        <v>319</v>
      </c>
      <c r="AU3329" s="155" t="s">
        <v>88</v>
      </c>
      <c r="AY3329" s="16" t="s">
        <v>317</v>
      </c>
      <c r="BE3329" s="156">
        <f>IF(N3329="základná",J3329,0)</f>
        <v>0</v>
      </c>
      <c r="BF3329" s="156">
        <f>IF(N3329="znížená",J3329,0)</f>
        <v>0</v>
      </c>
      <c r="BG3329" s="156">
        <f>IF(N3329="zákl. prenesená",J3329,0)</f>
        <v>0</v>
      </c>
      <c r="BH3329" s="156">
        <f>IF(N3329="zníž. prenesená",J3329,0)</f>
        <v>0</v>
      </c>
      <c r="BI3329" s="156">
        <f>IF(N3329="nulová",J3329,0)</f>
        <v>0</v>
      </c>
      <c r="BJ3329" s="16" t="s">
        <v>88</v>
      </c>
      <c r="BK3329" s="156">
        <f>ROUND(I3329*H3329,2)</f>
        <v>0</v>
      </c>
      <c r="BL3329" s="16" t="s">
        <v>396</v>
      </c>
      <c r="BM3329" s="155" t="s">
        <v>5067</v>
      </c>
    </row>
    <row r="3330" spans="2:65" s="12" customFormat="1" ht="10">
      <c r="B3330" s="157"/>
      <c r="D3330" s="158" t="s">
        <v>328</v>
      </c>
      <c r="E3330" s="159" t="s">
        <v>1</v>
      </c>
      <c r="F3330" s="160" t="s">
        <v>83</v>
      </c>
      <c r="H3330" s="161">
        <v>1</v>
      </c>
      <c r="I3330" s="162"/>
      <c r="L3330" s="157"/>
      <c r="M3330" s="163"/>
      <c r="T3330" s="164"/>
      <c r="AT3330" s="159" t="s">
        <v>328</v>
      </c>
      <c r="AU3330" s="159" t="s">
        <v>88</v>
      </c>
      <c r="AV3330" s="12" t="s">
        <v>88</v>
      </c>
      <c r="AW3330" s="12" t="s">
        <v>31</v>
      </c>
      <c r="AX3330" s="12" t="s">
        <v>76</v>
      </c>
      <c r="AY3330" s="159" t="s">
        <v>317</v>
      </c>
    </row>
    <row r="3331" spans="2:65" s="13" customFormat="1" ht="10">
      <c r="B3331" s="165"/>
      <c r="D3331" s="158" t="s">
        <v>328</v>
      </c>
      <c r="E3331" s="166" t="s">
        <v>1</v>
      </c>
      <c r="F3331" s="167" t="s">
        <v>331</v>
      </c>
      <c r="H3331" s="168">
        <v>1</v>
      </c>
      <c r="I3331" s="169"/>
      <c r="L3331" s="165"/>
      <c r="M3331" s="170"/>
      <c r="T3331" s="171"/>
      <c r="AT3331" s="166" t="s">
        <v>328</v>
      </c>
      <c r="AU3331" s="166" t="s">
        <v>88</v>
      </c>
      <c r="AV3331" s="13" t="s">
        <v>92</v>
      </c>
      <c r="AW3331" s="13" t="s">
        <v>31</v>
      </c>
      <c r="AX3331" s="13" t="s">
        <v>76</v>
      </c>
      <c r="AY3331" s="166" t="s">
        <v>317</v>
      </c>
    </row>
    <row r="3332" spans="2:65" s="14" customFormat="1" ht="10">
      <c r="B3332" s="172"/>
      <c r="D3332" s="158" t="s">
        <v>328</v>
      </c>
      <c r="E3332" s="173" t="s">
        <v>1</v>
      </c>
      <c r="F3332" s="174" t="s">
        <v>332</v>
      </c>
      <c r="H3332" s="175">
        <v>1</v>
      </c>
      <c r="I3332" s="176"/>
      <c r="L3332" s="172"/>
      <c r="M3332" s="177"/>
      <c r="T3332" s="178"/>
      <c r="AT3332" s="173" t="s">
        <v>328</v>
      </c>
      <c r="AU3332" s="173" t="s">
        <v>88</v>
      </c>
      <c r="AV3332" s="14" t="s">
        <v>323</v>
      </c>
      <c r="AW3332" s="14" t="s">
        <v>31</v>
      </c>
      <c r="AX3332" s="14" t="s">
        <v>83</v>
      </c>
      <c r="AY3332" s="173" t="s">
        <v>317</v>
      </c>
    </row>
    <row r="3333" spans="2:65" s="1" customFormat="1" ht="24.15" customHeight="1">
      <c r="B3333" s="142"/>
      <c r="C3333" s="143" t="s">
        <v>517</v>
      </c>
      <c r="D3333" s="200" t="s">
        <v>319</v>
      </c>
      <c r="E3333" s="144" t="s">
        <v>5068</v>
      </c>
      <c r="F3333" s="145" t="s">
        <v>5069</v>
      </c>
      <c r="G3333" s="146" t="s">
        <v>467</v>
      </c>
      <c r="H3333" s="147">
        <v>1</v>
      </c>
      <c r="I3333" s="148"/>
      <c r="J3333" s="149">
        <f>ROUND(I3333*H3333,2)</f>
        <v>0</v>
      </c>
      <c r="K3333" s="150"/>
      <c r="L3333" s="31"/>
      <c r="M3333" s="151" t="s">
        <v>1</v>
      </c>
      <c r="N3333" s="152" t="s">
        <v>42</v>
      </c>
      <c r="P3333" s="153">
        <f>O3333*H3333</f>
        <v>0</v>
      </c>
      <c r="Q3333" s="153">
        <v>0</v>
      </c>
      <c r="R3333" s="153">
        <f>Q3333*H3333</f>
        <v>0</v>
      </c>
      <c r="S3333" s="153">
        <v>0</v>
      </c>
      <c r="T3333" s="154">
        <f>S3333*H3333</f>
        <v>0</v>
      </c>
      <c r="AR3333" s="155" t="s">
        <v>396</v>
      </c>
      <c r="AT3333" s="155" t="s">
        <v>319</v>
      </c>
      <c r="AU3333" s="155" t="s">
        <v>88</v>
      </c>
      <c r="AY3333" s="16" t="s">
        <v>317</v>
      </c>
      <c r="BE3333" s="156">
        <f>IF(N3333="základná",J3333,0)</f>
        <v>0</v>
      </c>
      <c r="BF3333" s="156">
        <f>IF(N3333="znížená",J3333,0)</f>
        <v>0</v>
      </c>
      <c r="BG3333" s="156">
        <f>IF(N3333="zákl. prenesená",J3333,0)</f>
        <v>0</v>
      </c>
      <c r="BH3333" s="156">
        <f>IF(N3333="zníž. prenesená",J3333,0)</f>
        <v>0</v>
      </c>
      <c r="BI3333" s="156">
        <f>IF(N3333="nulová",J3333,0)</f>
        <v>0</v>
      </c>
      <c r="BJ3333" s="16" t="s">
        <v>88</v>
      </c>
      <c r="BK3333" s="156">
        <f>ROUND(I3333*H3333,2)</f>
        <v>0</v>
      </c>
      <c r="BL3333" s="16" t="s">
        <v>396</v>
      </c>
      <c r="BM3333" s="155" t="s">
        <v>5070</v>
      </c>
    </row>
    <row r="3334" spans="2:65" s="12" customFormat="1" ht="10">
      <c r="B3334" s="157"/>
      <c r="D3334" s="158" t="s">
        <v>328</v>
      </c>
      <c r="E3334" s="159" t="s">
        <v>1</v>
      </c>
      <c r="F3334" s="160" t="s">
        <v>83</v>
      </c>
      <c r="H3334" s="161">
        <v>1</v>
      </c>
      <c r="I3334" s="162"/>
      <c r="L3334" s="157"/>
      <c r="M3334" s="163"/>
      <c r="T3334" s="164"/>
      <c r="AT3334" s="159" t="s">
        <v>328</v>
      </c>
      <c r="AU3334" s="159" t="s">
        <v>88</v>
      </c>
      <c r="AV3334" s="12" t="s">
        <v>88</v>
      </c>
      <c r="AW3334" s="12" t="s">
        <v>31</v>
      </c>
      <c r="AX3334" s="12" t="s">
        <v>76</v>
      </c>
      <c r="AY3334" s="159" t="s">
        <v>317</v>
      </c>
    </row>
    <row r="3335" spans="2:65" s="13" customFormat="1" ht="10">
      <c r="B3335" s="165"/>
      <c r="D3335" s="158" t="s">
        <v>328</v>
      </c>
      <c r="E3335" s="166" t="s">
        <v>1</v>
      </c>
      <c r="F3335" s="167" t="s">
        <v>331</v>
      </c>
      <c r="H3335" s="168">
        <v>1</v>
      </c>
      <c r="I3335" s="169"/>
      <c r="L3335" s="165"/>
      <c r="M3335" s="170"/>
      <c r="T3335" s="171"/>
      <c r="AT3335" s="166" t="s">
        <v>328</v>
      </c>
      <c r="AU3335" s="166" t="s">
        <v>88</v>
      </c>
      <c r="AV3335" s="13" t="s">
        <v>92</v>
      </c>
      <c r="AW3335" s="13" t="s">
        <v>31</v>
      </c>
      <c r="AX3335" s="13" t="s">
        <v>76</v>
      </c>
      <c r="AY3335" s="166" t="s">
        <v>317</v>
      </c>
    </row>
    <row r="3336" spans="2:65" s="14" customFormat="1" ht="10">
      <c r="B3336" s="172"/>
      <c r="D3336" s="158" t="s">
        <v>328</v>
      </c>
      <c r="E3336" s="173" t="s">
        <v>1</v>
      </c>
      <c r="F3336" s="174" t="s">
        <v>332</v>
      </c>
      <c r="H3336" s="175">
        <v>1</v>
      </c>
      <c r="I3336" s="176"/>
      <c r="L3336" s="172"/>
      <c r="M3336" s="177"/>
      <c r="T3336" s="178"/>
      <c r="AT3336" s="173" t="s">
        <v>328</v>
      </c>
      <c r="AU3336" s="173" t="s">
        <v>88</v>
      </c>
      <c r="AV3336" s="14" t="s">
        <v>323</v>
      </c>
      <c r="AW3336" s="14" t="s">
        <v>31</v>
      </c>
      <c r="AX3336" s="14" t="s">
        <v>83</v>
      </c>
      <c r="AY3336" s="173" t="s">
        <v>317</v>
      </c>
    </row>
    <row r="3337" spans="2:65" s="1" customFormat="1" ht="24.15" customHeight="1">
      <c r="B3337" s="142"/>
      <c r="C3337" s="143" t="s">
        <v>5071</v>
      </c>
      <c r="D3337" s="200" t="s">
        <v>319</v>
      </c>
      <c r="E3337" s="144" t="s">
        <v>5072</v>
      </c>
      <c r="F3337" s="145" t="s">
        <v>5073</v>
      </c>
      <c r="G3337" s="146" t="s">
        <v>467</v>
      </c>
      <c r="H3337" s="147">
        <v>1</v>
      </c>
      <c r="I3337" s="148"/>
      <c r="J3337" s="149">
        <f>ROUND(I3337*H3337,2)</f>
        <v>0</v>
      </c>
      <c r="K3337" s="150"/>
      <c r="L3337" s="31"/>
      <c r="M3337" s="151" t="s">
        <v>1</v>
      </c>
      <c r="N3337" s="152" t="s">
        <v>42</v>
      </c>
      <c r="P3337" s="153">
        <f>O3337*H3337</f>
        <v>0</v>
      </c>
      <c r="Q3337" s="153">
        <v>0</v>
      </c>
      <c r="R3337" s="153">
        <f>Q3337*H3337</f>
        <v>0</v>
      </c>
      <c r="S3337" s="153">
        <v>0</v>
      </c>
      <c r="T3337" s="154">
        <f>S3337*H3337</f>
        <v>0</v>
      </c>
      <c r="AR3337" s="155" t="s">
        <v>396</v>
      </c>
      <c r="AT3337" s="155" t="s">
        <v>319</v>
      </c>
      <c r="AU3337" s="155" t="s">
        <v>88</v>
      </c>
      <c r="AY3337" s="16" t="s">
        <v>317</v>
      </c>
      <c r="BE3337" s="156">
        <f>IF(N3337="základná",J3337,0)</f>
        <v>0</v>
      </c>
      <c r="BF3337" s="156">
        <f>IF(N3337="znížená",J3337,0)</f>
        <v>0</v>
      </c>
      <c r="BG3337" s="156">
        <f>IF(N3337="zákl. prenesená",J3337,0)</f>
        <v>0</v>
      </c>
      <c r="BH3337" s="156">
        <f>IF(N3337="zníž. prenesená",J3337,0)</f>
        <v>0</v>
      </c>
      <c r="BI3337" s="156">
        <f>IF(N3337="nulová",J3337,0)</f>
        <v>0</v>
      </c>
      <c r="BJ3337" s="16" t="s">
        <v>88</v>
      </c>
      <c r="BK3337" s="156">
        <f>ROUND(I3337*H3337,2)</f>
        <v>0</v>
      </c>
      <c r="BL3337" s="16" t="s">
        <v>396</v>
      </c>
      <c r="BM3337" s="155" t="s">
        <v>5074</v>
      </c>
    </row>
    <row r="3338" spans="2:65" s="12" customFormat="1" ht="10">
      <c r="B3338" s="157"/>
      <c r="D3338" s="158" t="s">
        <v>328</v>
      </c>
      <c r="E3338" s="159" t="s">
        <v>1</v>
      </c>
      <c r="F3338" s="160" t="s">
        <v>83</v>
      </c>
      <c r="H3338" s="161">
        <v>1</v>
      </c>
      <c r="I3338" s="162"/>
      <c r="L3338" s="157"/>
      <c r="M3338" s="163"/>
      <c r="T3338" s="164"/>
      <c r="AT3338" s="159" t="s">
        <v>328</v>
      </c>
      <c r="AU3338" s="159" t="s">
        <v>88</v>
      </c>
      <c r="AV3338" s="12" t="s">
        <v>88</v>
      </c>
      <c r="AW3338" s="12" t="s">
        <v>31</v>
      </c>
      <c r="AX3338" s="12" t="s">
        <v>76</v>
      </c>
      <c r="AY3338" s="159" t="s">
        <v>317</v>
      </c>
    </row>
    <row r="3339" spans="2:65" s="13" customFormat="1" ht="10">
      <c r="B3339" s="165"/>
      <c r="D3339" s="158" t="s">
        <v>328</v>
      </c>
      <c r="E3339" s="166" t="s">
        <v>1</v>
      </c>
      <c r="F3339" s="167" t="s">
        <v>331</v>
      </c>
      <c r="H3339" s="168">
        <v>1</v>
      </c>
      <c r="I3339" s="169"/>
      <c r="L3339" s="165"/>
      <c r="M3339" s="170"/>
      <c r="T3339" s="171"/>
      <c r="AT3339" s="166" t="s">
        <v>328</v>
      </c>
      <c r="AU3339" s="166" t="s">
        <v>88</v>
      </c>
      <c r="AV3339" s="13" t="s">
        <v>92</v>
      </c>
      <c r="AW3339" s="13" t="s">
        <v>31</v>
      </c>
      <c r="AX3339" s="13" t="s">
        <v>76</v>
      </c>
      <c r="AY3339" s="166" t="s">
        <v>317</v>
      </c>
    </row>
    <row r="3340" spans="2:65" s="14" customFormat="1" ht="10">
      <c r="B3340" s="172"/>
      <c r="D3340" s="158" t="s">
        <v>328</v>
      </c>
      <c r="E3340" s="173" t="s">
        <v>1</v>
      </c>
      <c r="F3340" s="174" t="s">
        <v>332</v>
      </c>
      <c r="H3340" s="175">
        <v>1</v>
      </c>
      <c r="I3340" s="176"/>
      <c r="L3340" s="172"/>
      <c r="M3340" s="177"/>
      <c r="T3340" s="178"/>
      <c r="AT3340" s="173" t="s">
        <v>328</v>
      </c>
      <c r="AU3340" s="173" t="s">
        <v>88</v>
      </c>
      <c r="AV3340" s="14" t="s">
        <v>323</v>
      </c>
      <c r="AW3340" s="14" t="s">
        <v>31</v>
      </c>
      <c r="AX3340" s="14" t="s">
        <v>83</v>
      </c>
      <c r="AY3340" s="173" t="s">
        <v>317</v>
      </c>
    </row>
    <row r="3341" spans="2:65" s="1" customFormat="1" ht="24.15" customHeight="1">
      <c r="B3341" s="142"/>
      <c r="C3341" s="143" t="s">
        <v>5075</v>
      </c>
      <c r="D3341" s="200" t="s">
        <v>319</v>
      </c>
      <c r="E3341" s="144" t="s">
        <v>5076</v>
      </c>
      <c r="F3341" s="145" t="s">
        <v>5077</v>
      </c>
      <c r="G3341" s="146" t="s">
        <v>467</v>
      </c>
      <c r="H3341" s="147">
        <v>1</v>
      </c>
      <c r="I3341" s="148"/>
      <c r="J3341" s="149">
        <f>ROUND(I3341*H3341,2)</f>
        <v>0</v>
      </c>
      <c r="K3341" s="150"/>
      <c r="L3341" s="31"/>
      <c r="M3341" s="151" t="s">
        <v>1</v>
      </c>
      <c r="N3341" s="152" t="s">
        <v>42</v>
      </c>
      <c r="P3341" s="153">
        <f>O3341*H3341</f>
        <v>0</v>
      </c>
      <c r="Q3341" s="153">
        <v>0</v>
      </c>
      <c r="R3341" s="153">
        <f>Q3341*H3341</f>
        <v>0</v>
      </c>
      <c r="S3341" s="153">
        <v>0</v>
      </c>
      <c r="T3341" s="154">
        <f>S3341*H3341</f>
        <v>0</v>
      </c>
      <c r="AR3341" s="155" t="s">
        <v>396</v>
      </c>
      <c r="AT3341" s="155" t="s">
        <v>319</v>
      </c>
      <c r="AU3341" s="155" t="s">
        <v>88</v>
      </c>
      <c r="AY3341" s="16" t="s">
        <v>317</v>
      </c>
      <c r="BE3341" s="156">
        <f>IF(N3341="základná",J3341,0)</f>
        <v>0</v>
      </c>
      <c r="BF3341" s="156">
        <f>IF(N3341="znížená",J3341,0)</f>
        <v>0</v>
      </c>
      <c r="BG3341" s="156">
        <f>IF(N3341="zákl. prenesená",J3341,0)</f>
        <v>0</v>
      </c>
      <c r="BH3341" s="156">
        <f>IF(N3341="zníž. prenesená",J3341,0)</f>
        <v>0</v>
      </c>
      <c r="BI3341" s="156">
        <f>IF(N3341="nulová",J3341,0)</f>
        <v>0</v>
      </c>
      <c r="BJ3341" s="16" t="s">
        <v>88</v>
      </c>
      <c r="BK3341" s="156">
        <f>ROUND(I3341*H3341,2)</f>
        <v>0</v>
      </c>
      <c r="BL3341" s="16" t="s">
        <v>396</v>
      </c>
      <c r="BM3341" s="155" t="s">
        <v>5078</v>
      </c>
    </row>
    <row r="3342" spans="2:65" s="12" customFormat="1" ht="10">
      <c r="B3342" s="157"/>
      <c r="D3342" s="158" t="s">
        <v>328</v>
      </c>
      <c r="E3342" s="159" t="s">
        <v>1</v>
      </c>
      <c r="F3342" s="160" t="s">
        <v>83</v>
      </c>
      <c r="H3342" s="161">
        <v>1</v>
      </c>
      <c r="I3342" s="162"/>
      <c r="L3342" s="157"/>
      <c r="M3342" s="163"/>
      <c r="T3342" s="164"/>
      <c r="AT3342" s="159" t="s">
        <v>328</v>
      </c>
      <c r="AU3342" s="159" t="s">
        <v>88</v>
      </c>
      <c r="AV3342" s="12" t="s">
        <v>88</v>
      </c>
      <c r="AW3342" s="12" t="s">
        <v>31</v>
      </c>
      <c r="AX3342" s="12" t="s">
        <v>76</v>
      </c>
      <c r="AY3342" s="159" t="s">
        <v>317</v>
      </c>
    </row>
    <row r="3343" spans="2:65" s="13" customFormat="1" ht="10">
      <c r="B3343" s="165"/>
      <c r="D3343" s="158" t="s">
        <v>328</v>
      </c>
      <c r="E3343" s="166" t="s">
        <v>1</v>
      </c>
      <c r="F3343" s="167" t="s">
        <v>331</v>
      </c>
      <c r="H3343" s="168">
        <v>1</v>
      </c>
      <c r="I3343" s="169"/>
      <c r="L3343" s="165"/>
      <c r="M3343" s="170"/>
      <c r="T3343" s="171"/>
      <c r="AT3343" s="166" t="s">
        <v>328</v>
      </c>
      <c r="AU3343" s="166" t="s">
        <v>88</v>
      </c>
      <c r="AV3343" s="13" t="s">
        <v>92</v>
      </c>
      <c r="AW3343" s="13" t="s">
        <v>31</v>
      </c>
      <c r="AX3343" s="13" t="s">
        <v>76</v>
      </c>
      <c r="AY3343" s="166" t="s">
        <v>317</v>
      </c>
    </row>
    <row r="3344" spans="2:65" s="14" customFormat="1" ht="10">
      <c r="B3344" s="172"/>
      <c r="D3344" s="158" t="s">
        <v>328</v>
      </c>
      <c r="E3344" s="173" t="s">
        <v>1</v>
      </c>
      <c r="F3344" s="174" t="s">
        <v>332</v>
      </c>
      <c r="H3344" s="175">
        <v>1</v>
      </c>
      <c r="I3344" s="176"/>
      <c r="L3344" s="172"/>
      <c r="M3344" s="177"/>
      <c r="T3344" s="178"/>
      <c r="AT3344" s="173" t="s">
        <v>328</v>
      </c>
      <c r="AU3344" s="173" t="s">
        <v>88</v>
      </c>
      <c r="AV3344" s="14" t="s">
        <v>323</v>
      </c>
      <c r="AW3344" s="14" t="s">
        <v>31</v>
      </c>
      <c r="AX3344" s="14" t="s">
        <v>83</v>
      </c>
      <c r="AY3344" s="173" t="s">
        <v>317</v>
      </c>
    </row>
    <row r="3345" spans="2:65" s="1" customFormat="1" ht="24.15" customHeight="1">
      <c r="B3345" s="142"/>
      <c r="C3345" s="143" t="s">
        <v>5079</v>
      </c>
      <c r="D3345" s="200" t="s">
        <v>319</v>
      </c>
      <c r="E3345" s="144" t="s">
        <v>5080</v>
      </c>
      <c r="F3345" s="145" t="s">
        <v>5081</v>
      </c>
      <c r="G3345" s="146" t="s">
        <v>467</v>
      </c>
      <c r="H3345" s="147">
        <v>1</v>
      </c>
      <c r="I3345" s="148"/>
      <c r="J3345" s="149">
        <f>ROUND(I3345*H3345,2)</f>
        <v>0</v>
      </c>
      <c r="K3345" s="150"/>
      <c r="L3345" s="31"/>
      <c r="M3345" s="151" t="s">
        <v>1</v>
      </c>
      <c r="N3345" s="152" t="s">
        <v>42</v>
      </c>
      <c r="P3345" s="153">
        <f>O3345*H3345</f>
        <v>0</v>
      </c>
      <c r="Q3345" s="153">
        <v>0</v>
      </c>
      <c r="R3345" s="153">
        <f>Q3345*H3345</f>
        <v>0</v>
      </c>
      <c r="S3345" s="153">
        <v>0</v>
      </c>
      <c r="T3345" s="154">
        <f>S3345*H3345</f>
        <v>0</v>
      </c>
      <c r="AR3345" s="155" t="s">
        <v>396</v>
      </c>
      <c r="AT3345" s="155" t="s">
        <v>319</v>
      </c>
      <c r="AU3345" s="155" t="s">
        <v>88</v>
      </c>
      <c r="AY3345" s="16" t="s">
        <v>317</v>
      </c>
      <c r="BE3345" s="156">
        <f>IF(N3345="základná",J3345,0)</f>
        <v>0</v>
      </c>
      <c r="BF3345" s="156">
        <f>IF(N3345="znížená",J3345,0)</f>
        <v>0</v>
      </c>
      <c r="BG3345" s="156">
        <f>IF(N3345="zákl. prenesená",J3345,0)</f>
        <v>0</v>
      </c>
      <c r="BH3345" s="156">
        <f>IF(N3345="zníž. prenesená",J3345,0)</f>
        <v>0</v>
      </c>
      <c r="BI3345" s="156">
        <f>IF(N3345="nulová",J3345,0)</f>
        <v>0</v>
      </c>
      <c r="BJ3345" s="16" t="s">
        <v>88</v>
      </c>
      <c r="BK3345" s="156">
        <f>ROUND(I3345*H3345,2)</f>
        <v>0</v>
      </c>
      <c r="BL3345" s="16" t="s">
        <v>396</v>
      </c>
      <c r="BM3345" s="155" t="s">
        <v>5082</v>
      </c>
    </row>
    <row r="3346" spans="2:65" s="12" customFormat="1" ht="10">
      <c r="B3346" s="157"/>
      <c r="D3346" s="158" t="s">
        <v>328</v>
      </c>
      <c r="E3346" s="159" t="s">
        <v>1</v>
      </c>
      <c r="F3346" s="160" t="s">
        <v>83</v>
      </c>
      <c r="H3346" s="161">
        <v>1</v>
      </c>
      <c r="I3346" s="162"/>
      <c r="L3346" s="157"/>
      <c r="M3346" s="163"/>
      <c r="T3346" s="164"/>
      <c r="AT3346" s="159" t="s">
        <v>328</v>
      </c>
      <c r="AU3346" s="159" t="s">
        <v>88</v>
      </c>
      <c r="AV3346" s="12" t="s">
        <v>88</v>
      </c>
      <c r="AW3346" s="12" t="s">
        <v>31</v>
      </c>
      <c r="AX3346" s="12" t="s">
        <v>76</v>
      </c>
      <c r="AY3346" s="159" t="s">
        <v>317</v>
      </c>
    </row>
    <row r="3347" spans="2:65" s="13" customFormat="1" ht="10">
      <c r="B3347" s="165"/>
      <c r="D3347" s="158" t="s">
        <v>328</v>
      </c>
      <c r="E3347" s="166" t="s">
        <v>1</v>
      </c>
      <c r="F3347" s="167" t="s">
        <v>331</v>
      </c>
      <c r="H3347" s="168">
        <v>1</v>
      </c>
      <c r="I3347" s="169"/>
      <c r="L3347" s="165"/>
      <c r="M3347" s="170"/>
      <c r="T3347" s="171"/>
      <c r="AT3347" s="166" t="s">
        <v>328</v>
      </c>
      <c r="AU3347" s="166" t="s">
        <v>88</v>
      </c>
      <c r="AV3347" s="13" t="s">
        <v>92</v>
      </c>
      <c r="AW3347" s="13" t="s">
        <v>31</v>
      </c>
      <c r="AX3347" s="13" t="s">
        <v>76</v>
      </c>
      <c r="AY3347" s="166" t="s">
        <v>317</v>
      </c>
    </row>
    <row r="3348" spans="2:65" s="14" customFormat="1" ht="10">
      <c r="B3348" s="172"/>
      <c r="D3348" s="158" t="s">
        <v>328</v>
      </c>
      <c r="E3348" s="173" t="s">
        <v>1</v>
      </c>
      <c r="F3348" s="174" t="s">
        <v>332</v>
      </c>
      <c r="H3348" s="175">
        <v>1</v>
      </c>
      <c r="I3348" s="176"/>
      <c r="L3348" s="172"/>
      <c r="M3348" s="177"/>
      <c r="T3348" s="178"/>
      <c r="AT3348" s="173" t="s">
        <v>328</v>
      </c>
      <c r="AU3348" s="173" t="s">
        <v>88</v>
      </c>
      <c r="AV3348" s="14" t="s">
        <v>323</v>
      </c>
      <c r="AW3348" s="14" t="s">
        <v>31</v>
      </c>
      <c r="AX3348" s="14" t="s">
        <v>83</v>
      </c>
      <c r="AY3348" s="173" t="s">
        <v>317</v>
      </c>
    </row>
    <row r="3349" spans="2:65" s="1" customFormat="1" ht="24.15" customHeight="1">
      <c r="B3349" s="142"/>
      <c r="C3349" s="143" t="s">
        <v>5083</v>
      </c>
      <c r="D3349" s="200" t="s">
        <v>319</v>
      </c>
      <c r="E3349" s="144" t="s">
        <v>5084</v>
      </c>
      <c r="F3349" s="145" t="s">
        <v>5085</v>
      </c>
      <c r="G3349" s="146" t="s">
        <v>467</v>
      </c>
      <c r="H3349" s="147">
        <v>1</v>
      </c>
      <c r="I3349" s="148"/>
      <c r="J3349" s="149">
        <f>ROUND(I3349*H3349,2)</f>
        <v>0</v>
      </c>
      <c r="K3349" s="150"/>
      <c r="L3349" s="31"/>
      <c r="M3349" s="151" t="s">
        <v>1</v>
      </c>
      <c r="N3349" s="152" t="s">
        <v>42</v>
      </c>
      <c r="P3349" s="153">
        <f>O3349*H3349</f>
        <v>0</v>
      </c>
      <c r="Q3349" s="153">
        <v>0</v>
      </c>
      <c r="R3349" s="153">
        <f>Q3349*H3349</f>
        <v>0</v>
      </c>
      <c r="S3349" s="153">
        <v>0</v>
      </c>
      <c r="T3349" s="154">
        <f>S3349*H3349</f>
        <v>0</v>
      </c>
      <c r="AR3349" s="155" t="s">
        <v>396</v>
      </c>
      <c r="AT3349" s="155" t="s">
        <v>319</v>
      </c>
      <c r="AU3349" s="155" t="s">
        <v>88</v>
      </c>
      <c r="AY3349" s="16" t="s">
        <v>317</v>
      </c>
      <c r="BE3349" s="156">
        <f>IF(N3349="základná",J3349,0)</f>
        <v>0</v>
      </c>
      <c r="BF3349" s="156">
        <f>IF(N3349="znížená",J3349,0)</f>
        <v>0</v>
      </c>
      <c r="BG3349" s="156">
        <f>IF(N3349="zákl. prenesená",J3349,0)</f>
        <v>0</v>
      </c>
      <c r="BH3349" s="156">
        <f>IF(N3349="zníž. prenesená",J3349,0)</f>
        <v>0</v>
      </c>
      <c r="BI3349" s="156">
        <f>IF(N3349="nulová",J3349,0)</f>
        <v>0</v>
      </c>
      <c r="BJ3349" s="16" t="s">
        <v>88</v>
      </c>
      <c r="BK3349" s="156">
        <f>ROUND(I3349*H3349,2)</f>
        <v>0</v>
      </c>
      <c r="BL3349" s="16" t="s">
        <v>396</v>
      </c>
      <c r="BM3349" s="155" t="s">
        <v>5086</v>
      </c>
    </row>
    <row r="3350" spans="2:65" s="12" customFormat="1" ht="10">
      <c r="B3350" s="157"/>
      <c r="D3350" s="158" t="s">
        <v>328</v>
      </c>
      <c r="E3350" s="159" t="s">
        <v>1</v>
      </c>
      <c r="F3350" s="160" t="s">
        <v>83</v>
      </c>
      <c r="H3350" s="161">
        <v>1</v>
      </c>
      <c r="I3350" s="162"/>
      <c r="L3350" s="157"/>
      <c r="M3350" s="163"/>
      <c r="T3350" s="164"/>
      <c r="AT3350" s="159" t="s">
        <v>328</v>
      </c>
      <c r="AU3350" s="159" t="s">
        <v>88</v>
      </c>
      <c r="AV3350" s="12" t="s">
        <v>88</v>
      </c>
      <c r="AW3350" s="12" t="s">
        <v>31</v>
      </c>
      <c r="AX3350" s="12" t="s">
        <v>76</v>
      </c>
      <c r="AY3350" s="159" t="s">
        <v>317</v>
      </c>
    </row>
    <row r="3351" spans="2:65" s="13" customFormat="1" ht="10">
      <c r="B3351" s="165"/>
      <c r="D3351" s="158" t="s">
        <v>328</v>
      </c>
      <c r="E3351" s="166" t="s">
        <v>1</v>
      </c>
      <c r="F3351" s="167" t="s">
        <v>331</v>
      </c>
      <c r="H3351" s="168">
        <v>1</v>
      </c>
      <c r="I3351" s="169"/>
      <c r="L3351" s="165"/>
      <c r="M3351" s="170"/>
      <c r="T3351" s="171"/>
      <c r="AT3351" s="166" t="s">
        <v>328</v>
      </c>
      <c r="AU3351" s="166" t="s">
        <v>88</v>
      </c>
      <c r="AV3351" s="13" t="s">
        <v>92</v>
      </c>
      <c r="AW3351" s="13" t="s">
        <v>31</v>
      </c>
      <c r="AX3351" s="13" t="s">
        <v>76</v>
      </c>
      <c r="AY3351" s="166" t="s">
        <v>317</v>
      </c>
    </row>
    <row r="3352" spans="2:65" s="14" customFormat="1" ht="10">
      <c r="B3352" s="172"/>
      <c r="D3352" s="158" t="s">
        <v>328</v>
      </c>
      <c r="E3352" s="173" t="s">
        <v>1</v>
      </c>
      <c r="F3352" s="174" t="s">
        <v>332</v>
      </c>
      <c r="H3352" s="175">
        <v>1</v>
      </c>
      <c r="I3352" s="176"/>
      <c r="L3352" s="172"/>
      <c r="M3352" s="177"/>
      <c r="T3352" s="178"/>
      <c r="AT3352" s="173" t="s">
        <v>328</v>
      </c>
      <c r="AU3352" s="173" t="s">
        <v>88</v>
      </c>
      <c r="AV3352" s="14" t="s">
        <v>323</v>
      </c>
      <c r="AW3352" s="14" t="s">
        <v>31</v>
      </c>
      <c r="AX3352" s="14" t="s">
        <v>83</v>
      </c>
      <c r="AY3352" s="173" t="s">
        <v>317</v>
      </c>
    </row>
    <row r="3353" spans="2:65" s="1" customFormat="1" ht="24.15" customHeight="1">
      <c r="B3353" s="142"/>
      <c r="C3353" s="143" t="s">
        <v>5087</v>
      </c>
      <c r="D3353" s="200" t="s">
        <v>319</v>
      </c>
      <c r="E3353" s="144" t="s">
        <v>5088</v>
      </c>
      <c r="F3353" s="145" t="s">
        <v>5089</v>
      </c>
      <c r="G3353" s="146" t="s">
        <v>467</v>
      </c>
      <c r="H3353" s="147">
        <v>1</v>
      </c>
      <c r="I3353" s="148"/>
      <c r="J3353" s="149">
        <f>ROUND(I3353*H3353,2)</f>
        <v>0</v>
      </c>
      <c r="K3353" s="150"/>
      <c r="L3353" s="31"/>
      <c r="M3353" s="151" t="s">
        <v>1</v>
      </c>
      <c r="N3353" s="152" t="s">
        <v>42</v>
      </c>
      <c r="P3353" s="153">
        <f>O3353*H3353</f>
        <v>0</v>
      </c>
      <c r="Q3353" s="153">
        <v>0</v>
      </c>
      <c r="R3353" s="153">
        <f>Q3353*H3353</f>
        <v>0</v>
      </c>
      <c r="S3353" s="153">
        <v>0</v>
      </c>
      <c r="T3353" s="154">
        <f>S3353*H3353</f>
        <v>0</v>
      </c>
      <c r="AR3353" s="155" t="s">
        <v>396</v>
      </c>
      <c r="AT3353" s="155" t="s">
        <v>319</v>
      </c>
      <c r="AU3353" s="155" t="s">
        <v>88</v>
      </c>
      <c r="AY3353" s="16" t="s">
        <v>317</v>
      </c>
      <c r="BE3353" s="156">
        <f>IF(N3353="základná",J3353,0)</f>
        <v>0</v>
      </c>
      <c r="BF3353" s="156">
        <f>IF(N3353="znížená",J3353,0)</f>
        <v>0</v>
      </c>
      <c r="BG3353" s="156">
        <f>IF(N3353="zákl. prenesená",J3353,0)</f>
        <v>0</v>
      </c>
      <c r="BH3353" s="156">
        <f>IF(N3353="zníž. prenesená",J3353,0)</f>
        <v>0</v>
      </c>
      <c r="BI3353" s="156">
        <f>IF(N3353="nulová",J3353,0)</f>
        <v>0</v>
      </c>
      <c r="BJ3353" s="16" t="s">
        <v>88</v>
      </c>
      <c r="BK3353" s="156">
        <f>ROUND(I3353*H3353,2)</f>
        <v>0</v>
      </c>
      <c r="BL3353" s="16" t="s">
        <v>396</v>
      </c>
      <c r="BM3353" s="155" t="s">
        <v>5090</v>
      </c>
    </row>
    <row r="3354" spans="2:65" s="12" customFormat="1" ht="10">
      <c r="B3354" s="157"/>
      <c r="D3354" s="158" t="s">
        <v>328</v>
      </c>
      <c r="E3354" s="159" t="s">
        <v>1</v>
      </c>
      <c r="F3354" s="160" t="s">
        <v>83</v>
      </c>
      <c r="H3354" s="161">
        <v>1</v>
      </c>
      <c r="I3354" s="162"/>
      <c r="L3354" s="157"/>
      <c r="M3354" s="163"/>
      <c r="T3354" s="164"/>
      <c r="AT3354" s="159" t="s">
        <v>328</v>
      </c>
      <c r="AU3354" s="159" t="s">
        <v>88</v>
      </c>
      <c r="AV3354" s="12" t="s">
        <v>88</v>
      </c>
      <c r="AW3354" s="12" t="s">
        <v>31</v>
      </c>
      <c r="AX3354" s="12" t="s">
        <v>76</v>
      </c>
      <c r="AY3354" s="159" t="s">
        <v>317</v>
      </c>
    </row>
    <row r="3355" spans="2:65" s="13" customFormat="1" ht="10">
      <c r="B3355" s="165"/>
      <c r="D3355" s="158" t="s">
        <v>328</v>
      </c>
      <c r="E3355" s="166" t="s">
        <v>1</v>
      </c>
      <c r="F3355" s="167" t="s">
        <v>331</v>
      </c>
      <c r="H3355" s="168">
        <v>1</v>
      </c>
      <c r="I3355" s="169"/>
      <c r="L3355" s="165"/>
      <c r="M3355" s="170"/>
      <c r="T3355" s="171"/>
      <c r="AT3355" s="166" t="s">
        <v>328</v>
      </c>
      <c r="AU3355" s="166" t="s">
        <v>88</v>
      </c>
      <c r="AV3355" s="13" t="s">
        <v>92</v>
      </c>
      <c r="AW3355" s="13" t="s">
        <v>31</v>
      </c>
      <c r="AX3355" s="13" t="s">
        <v>76</v>
      </c>
      <c r="AY3355" s="166" t="s">
        <v>317</v>
      </c>
    </row>
    <row r="3356" spans="2:65" s="14" customFormat="1" ht="10">
      <c r="B3356" s="172"/>
      <c r="D3356" s="158" t="s">
        <v>328</v>
      </c>
      <c r="E3356" s="173" t="s">
        <v>1</v>
      </c>
      <c r="F3356" s="174" t="s">
        <v>332</v>
      </c>
      <c r="H3356" s="175">
        <v>1</v>
      </c>
      <c r="I3356" s="176"/>
      <c r="L3356" s="172"/>
      <c r="M3356" s="177"/>
      <c r="T3356" s="178"/>
      <c r="AT3356" s="173" t="s">
        <v>328</v>
      </c>
      <c r="AU3356" s="173" t="s">
        <v>88</v>
      </c>
      <c r="AV3356" s="14" t="s">
        <v>323</v>
      </c>
      <c r="AW3356" s="14" t="s">
        <v>31</v>
      </c>
      <c r="AX3356" s="14" t="s">
        <v>83</v>
      </c>
      <c r="AY3356" s="173" t="s">
        <v>317</v>
      </c>
    </row>
    <row r="3357" spans="2:65" s="1" customFormat="1" ht="24.15" customHeight="1">
      <c r="B3357" s="142"/>
      <c r="C3357" s="143" t="s">
        <v>5091</v>
      </c>
      <c r="D3357" s="200" t="s">
        <v>319</v>
      </c>
      <c r="E3357" s="144" t="s">
        <v>5092</v>
      </c>
      <c r="F3357" s="145" t="s">
        <v>5093</v>
      </c>
      <c r="G3357" s="146" t="s">
        <v>467</v>
      </c>
      <c r="H3357" s="147">
        <v>1</v>
      </c>
      <c r="I3357" s="148"/>
      <c r="J3357" s="149">
        <f>ROUND(I3357*H3357,2)</f>
        <v>0</v>
      </c>
      <c r="K3357" s="150"/>
      <c r="L3357" s="31"/>
      <c r="M3357" s="151" t="s">
        <v>1</v>
      </c>
      <c r="N3357" s="152" t="s">
        <v>42</v>
      </c>
      <c r="P3357" s="153">
        <f>O3357*H3357</f>
        <v>0</v>
      </c>
      <c r="Q3357" s="153">
        <v>0</v>
      </c>
      <c r="R3357" s="153">
        <f>Q3357*H3357</f>
        <v>0</v>
      </c>
      <c r="S3357" s="153">
        <v>0</v>
      </c>
      <c r="T3357" s="154">
        <f>S3357*H3357</f>
        <v>0</v>
      </c>
      <c r="AR3357" s="155" t="s">
        <v>396</v>
      </c>
      <c r="AT3357" s="155" t="s">
        <v>319</v>
      </c>
      <c r="AU3357" s="155" t="s">
        <v>88</v>
      </c>
      <c r="AY3357" s="16" t="s">
        <v>317</v>
      </c>
      <c r="BE3357" s="156">
        <f>IF(N3357="základná",J3357,0)</f>
        <v>0</v>
      </c>
      <c r="BF3357" s="156">
        <f>IF(N3357="znížená",J3357,0)</f>
        <v>0</v>
      </c>
      <c r="BG3357" s="156">
        <f>IF(N3357="zákl. prenesená",J3357,0)</f>
        <v>0</v>
      </c>
      <c r="BH3357" s="156">
        <f>IF(N3357="zníž. prenesená",J3357,0)</f>
        <v>0</v>
      </c>
      <c r="BI3357" s="156">
        <f>IF(N3357="nulová",J3357,0)</f>
        <v>0</v>
      </c>
      <c r="BJ3357" s="16" t="s">
        <v>88</v>
      </c>
      <c r="BK3357" s="156">
        <f>ROUND(I3357*H3357,2)</f>
        <v>0</v>
      </c>
      <c r="BL3357" s="16" t="s">
        <v>396</v>
      </c>
      <c r="BM3357" s="155" t="s">
        <v>5094</v>
      </c>
    </row>
    <row r="3358" spans="2:65" s="12" customFormat="1" ht="10">
      <c r="B3358" s="157"/>
      <c r="D3358" s="158" t="s">
        <v>328</v>
      </c>
      <c r="E3358" s="159" t="s">
        <v>1</v>
      </c>
      <c r="F3358" s="160" t="s">
        <v>83</v>
      </c>
      <c r="H3358" s="161">
        <v>1</v>
      </c>
      <c r="I3358" s="162"/>
      <c r="L3358" s="157"/>
      <c r="M3358" s="163"/>
      <c r="T3358" s="164"/>
      <c r="AT3358" s="159" t="s">
        <v>328</v>
      </c>
      <c r="AU3358" s="159" t="s">
        <v>88</v>
      </c>
      <c r="AV3358" s="12" t="s">
        <v>88</v>
      </c>
      <c r="AW3358" s="12" t="s">
        <v>31</v>
      </c>
      <c r="AX3358" s="12" t="s">
        <v>76</v>
      </c>
      <c r="AY3358" s="159" t="s">
        <v>317</v>
      </c>
    </row>
    <row r="3359" spans="2:65" s="13" customFormat="1" ht="10">
      <c r="B3359" s="165"/>
      <c r="D3359" s="158" t="s">
        <v>328</v>
      </c>
      <c r="E3359" s="166" t="s">
        <v>1</v>
      </c>
      <c r="F3359" s="167" t="s">
        <v>331</v>
      </c>
      <c r="H3359" s="168">
        <v>1</v>
      </c>
      <c r="I3359" s="169"/>
      <c r="L3359" s="165"/>
      <c r="M3359" s="170"/>
      <c r="T3359" s="171"/>
      <c r="AT3359" s="166" t="s">
        <v>328</v>
      </c>
      <c r="AU3359" s="166" t="s">
        <v>88</v>
      </c>
      <c r="AV3359" s="13" t="s">
        <v>92</v>
      </c>
      <c r="AW3359" s="13" t="s">
        <v>31</v>
      </c>
      <c r="AX3359" s="13" t="s">
        <v>76</v>
      </c>
      <c r="AY3359" s="166" t="s">
        <v>317</v>
      </c>
    </row>
    <row r="3360" spans="2:65" s="14" customFormat="1" ht="10">
      <c r="B3360" s="172"/>
      <c r="D3360" s="158" t="s">
        <v>328</v>
      </c>
      <c r="E3360" s="173" t="s">
        <v>1</v>
      </c>
      <c r="F3360" s="174" t="s">
        <v>332</v>
      </c>
      <c r="H3360" s="175">
        <v>1</v>
      </c>
      <c r="I3360" s="176"/>
      <c r="L3360" s="172"/>
      <c r="M3360" s="177"/>
      <c r="T3360" s="178"/>
      <c r="AT3360" s="173" t="s">
        <v>328</v>
      </c>
      <c r="AU3360" s="173" t="s">
        <v>88</v>
      </c>
      <c r="AV3360" s="14" t="s">
        <v>323</v>
      </c>
      <c r="AW3360" s="14" t="s">
        <v>31</v>
      </c>
      <c r="AX3360" s="14" t="s">
        <v>83</v>
      </c>
      <c r="AY3360" s="173" t="s">
        <v>317</v>
      </c>
    </row>
    <row r="3361" spans="2:65" s="1" customFormat="1" ht="24.15" customHeight="1">
      <c r="B3361" s="142"/>
      <c r="C3361" s="143" t="s">
        <v>5095</v>
      </c>
      <c r="D3361" s="200" t="s">
        <v>319</v>
      </c>
      <c r="E3361" s="144" t="s">
        <v>5096</v>
      </c>
      <c r="F3361" s="145" t="s">
        <v>5097</v>
      </c>
      <c r="G3361" s="146" t="s">
        <v>467</v>
      </c>
      <c r="H3361" s="147">
        <v>1</v>
      </c>
      <c r="I3361" s="148"/>
      <c r="J3361" s="149">
        <f>ROUND(I3361*H3361,2)</f>
        <v>0</v>
      </c>
      <c r="K3361" s="150"/>
      <c r="L3361" s="31"/>
      <c r="M3361" s="151" t="s">
        <v>1</v>
      </c>
      <c r="N3361" s="152" t="s">
        <v>42</v>
      </c>
      <c r="P3361" s="153">
        <f>O3361*H3361</f>
        <v>0</v>
      </c>
      <c r="Q3361" s="153">
        <v>0</v>
      </c>
      <c r="R3361" s="153">
        <f>Q3361*H3361</f>
        <v>0</v>
      </c>
      <c r="S3361" s="153">
        <v>0</v>
      </c>
      <c r="T3361" s="154">
        <f>S3361*H3361</f>
        <v>0</v>
      </c>
      <c r="AR3361" s="155" t="s">
        <v>396</v>
      </c>
      <c r="AT3361" s="155" t="s">
        <v>319</v>
      </c>
      <c r="AU3361" s="155" t="s">
        <v>88</v>
      </c>
      <c r="AY3361" s="16" t="s">
        <v>317</v>
      </c>
      <c r="BE3361" s="156">
        <f>IF(N3361="základná",J3361,0)</f>
        <v>0</v>
      </c>
      <c r="BF3361" s="156">
        <f>IF(N3361="znížená",J3361,0)</f>
        <v>0</v>
      </c>
      <c r="BG3361" s="156">
        <f>IF(N3361="zákl. prenesená",J3361,0)</f>
        <v>0</v>
      </c>
      <c r="BH3361" s="156">
        <f>IF(N3361="zníž. prenesená",J3361,0)</f>
        <v>0</v>
      </c>
      <c r="BI3361" s="156">
        <f>IF(N3361="nulová",J3361,0)</f>
        <v>0</v>
      </c>
      <c r="BJ3361" s="16" t="s">
        <v>88</v>
      </c>
      <c r="BK3361" s="156">
        <f>ROUND(I3361*H3361,2)</f>
        <v>0</v>
      </c>
      <c r="BL3361" s="16" t="s">
        <v>396</v>
      </c>
      <c r="BM3361" s="155" t="s">
        <v>5098</v>
      </c>
    </row>
    <row r="3362" spans="2:65" s="12" customFormat="1" ht="10">
      <c r="B3362" s="157"/>
      <c r="D3362" s="158" t="s">
        <v>328</v>
      </c>
      <c r="E3362" s="159" t="s">
        <v>1</v>
      </c>
      <c r="F3362" s="160" t="s">
        <v>83</v>
      </c>
      <c r="H3362" s="161">
        <v>1</v>
      </c>
      <c r="I3362" s="162"/>
      <c r="L3362" s="157"/>
      <c r="M3362" s="163"/>
      <c r="T3362" s="164"/>
      <c r="AT3362" s="159" t="s">
        <v>328</v>
      </c>
      <c r="AU3362" s="159" t="s">
        <v>88</v>
      </c>
      <c r="AV3362" s="12" t="s">
        <v>88</v>
      </c>
      <c r="AW3362" s="12" t="s">
        <v>31</v>
      </c>
      <c r="AX3362" s="12" t="s">
        <v>76</v>
      </c>
      <c r="AY3362" s="159" t="s">
        <v>317</v>
      </c>
    </row>
    <row r="3363" spans="2:65" s="13" customFormat="1" ht="10">
      <c r="B3363" s="165"/>
      <c r="D3363" s="158" t="s">
        <v>328</v>
      </c>
      <c r="E3363" s="166" t="s">
        <v>1</v>
      </c>
      <c r="F3363" s="167" t="s">
        <v>331</v>
      </c>
      <c r="H3363" s="168">
        <v>1</v>
      </c>
      <c r="I3363" s="169"/>
      <c r="L3363" s="165"/>
      <c r="M3363" s="170"/>
      <c r="T3363" s="171"/>
      <c r="AT3363" s="166" t="s">
        <v>328</v>
      </c>
      <c r="AU3363" s="166" t="s">
        <v>88</v>
      </c>
      <c r="AV3363" s="13" t="s">
        <v>92</v>
      </c>
      <c r="AW3363" s="13" t="s">
        <v>31</v>
      </c>
      <c r="AX3363" s="13" t="s">
        <v>76</v>
      </c>
      <c r="AY3363" s="166" t="s">
        <v>317</v>
      </c>
    </row>
    <row r="3364" spans="2:65" s="14" customFormat="1" ht="10">
      <c r="B3364" s="172"/>
      <c r="D3364" s="158" t="s">
        <v>328</v>
      </c>
      <c r="E3364" s="173" t="s">
        <v>1</v>
      </c>
      <c r="F3364" s="174" t="s">
        <v>332</v>
      </c>
      <c r="H3364" s="175">
        <v>1</v>
      </c>
      <c r="I3364" s="176"/>
      <c r="L3364" s="172"/>
      <c r="M3364" s="177"/>
      <c r="T3364" s="178"/>
      <c r="AT3364" s="173" t="s">
        <v>328</v>
      </c>
      <c r="AU3364" s="173" t="s">
        <v>88</v>
      </c>
      <c r="AV3364" s="14" t="s">
        <v>323</v>
      </c>
      <c r="AW3364" s="14" t="s">
        <v>31</v>
      </c>
      <c r="AX3364" s="14" t="s">
        <v>83</v>
      </c>
      <c r="AY3364" s="173" t="s">
        <v>317</v>
      </c>
    </row>
    <row r="3365" spans="2:65" s="1" customFormat="1" ht="24.15" customHeight="1">
      <c r="B3365" s="142"/>
      <c r="C3365" s="143" t="s">
        <v>5099</v>
      </c>
      <c r="D3365" s="200" t="s">
        <v>319</v>
      </c>
      <c r="E3365" s="144" t="s">
        <v>5100</v>
      </c>
      <c r="F3365" s="145" t="s">
        <v>5101</v>
      </c>
      <c r="G3365" s="146" t="s">
        <v>467</v>
      </c>
      <c r="H3365" s="147">
        <v>1</v>
      </c>
      <c r="I3365" s="148"/>
      <c r="J3365" s="149">
        <f>ROUND(I3365*H3365,2)</f>
        <v>0</v>
      </c>
      <c r="K3365" s="150"/>
      <c r="L3365" s="31"/>
      <c r="M3365" s="151" t="s">
        <v>1</v>
      </c>
      <c r="N3365" s="152" t="s">
        <v>42</v>
      </c>
      <c r="P3365" s="153">
        <f>O3365*H3365</f>
        <v>0</v>
      </c>
      <c r="Q3365" s="153">
        <v>0</v>
      </c>
      <c r="R3365" s="153">
        <f>Q3365*H3365</f>
        <v>0</v>
      </c>
      <c r="S3365" s="153">
        <v>0</v>
      </c>
      <c r="T3365" s="154">
        <f>S3365*H3365</f>
        <v>0</v>
      </c>
      <c r="AR3365" s="155" t="s">
        <v>396</v>
      </c>
      <c r="AT3365" s="155" t="s">
        <v>319</v>
      </c>
      <c r="AU3365" s="155" t="s">
        <v>88</v>
      </c>
      <c r="AY3365" s="16" t="s">
        <v>317</v>
      </c>
      <c r="BE3365" s="156">
        <f>IF(N3365="základná",J3365,0)</f>
        <v>0</v>
      </c>
      <c r="BF3365" s="156">
        <f>IF(N3365="znížená",J3365,0)</f>
        <v>0</v>
      </c>
      <c r="BG3365" s="156">
        <f>IF(N3365="zákl. prenesená",J3365,0)</f>
        <v>0</v>
      </c>
      <c r="BH3365" s="156">
        <f>IF(N3365="zníž. prenesená",J3365,0)</f>
        <v>0</v>
      </c>
      <c r="BI3365" s="156">
        <f>IF(N3365="nulová",J3365,0)</f>
        <v>0</v>
      </c>
      <c r="BJ3365" s="16" t="s">
        <v>88</v>
      </c>
      <c r="BK3365" s="156">
        <f>ROUND(I3365*H3365,2)</f>
        <v>0</v>
      </c>
      <c r="BL3365" s="16" t="s">
        <v>396</v>
      </c>
      <c r="BM3365" s="155" t="s">
        <v>5102</v>
      </c>
    </row>
    <row r="3366" spans="2:65" s="12" customFormat="1" ht="10">
      <c r="B3366" s="157"/>
      <c r="D3366" s="158" t="s">
        <v>328</v>
      </c>
      <c r="E3366" s="159" t="s">
        <v>1</v>
      </c>
      <c r="F3366" s="160" t="s">
        <v>83</v>
      </c>
      <c r="H3366" s="161">
        <v>1</v>
      </c>
      <c r="I3366" s="162"/>
      <c r="L3366" s="157"/>
      <c r="M3366" s="163"/>
      <c r="T3366" s="164"/>
      <c r="AT3366" s="159" t="s">
        <v>328</v>
      </c>
      <c r="AU3366" s="159" t="s">
        <v>88</v>
      </c>
      <c r="AV3366" s="12" t="s">
        <v>88</v>
      </c>
      <c r="AW3366" s="12" t="s">
        <v>31</v>
      </c>
      <c r="AX3366" s="12" t="s">
        <v>76</v>
      </c>
      <c r="AY3366" s="159" t="s">
        <v>317</v>
      </c>
    </row>
    <row r="3367" spans="2:65" s="13" customFormat="1" ht="10">
      <c r="B3367" s="165"/>
      <c r="D3367" s="158" t="s">
        <v>328</v>
      </c>
      <c r="E3367" s="166" t="s">
        <v>1</v>
      </c>
      <c r="F3367" s="167" t="s">
        <v>331</v>
      </c>
      <c r="H3367" s="168">
        <v>1</v>
      </c>
      <c r="I3367" s="169"/>
      <c r="L3367" s="165"/>
      <c r="M3367" s="170"/>
      <c r="T3367" s="171"/>
      <c r="AT3367" s="166" t="s">
        <v>328</v>
      </c>
      <c r="AU3367" s="166" t="s">
        <v>88</v>
      </c>
      <c r="AV3367" s="13" t="s">
        <v>92</v>
      </c>
      <c r="AW3367" s="13" t="s">
        <v>31</v>
      </c>
      <c r="AX3367" s="13" t="s">
        <v>76</v>
      </c>
      <c r="AY3367" s="166" t="s">
        <v>317</v>
      </c>
    </row>
    <row r="3368" spans="2:65" s="14" customFormat="1" ht="10">
      <c r="B3368" s="172"/>
      <c r="D3368" s="158" t="s">
        <v>328</v>
      </c>
      <c r="E3368" s="173" t="s">
        <v>1</v>
      </c>
      <c r="F3368" s="174" t="s">
        <v>332</v>
      </c>
      <c r="H3368" s="175">
        <v>1</v>
      </c>
      <c r="I3368" s="176"/>
      <c r="L3368" s="172"/>
      <c r="M3368" s="177"/>
      <c r="T3368" s="178"/>
      <c r="AT3368" s="173" t="s">
        <v>328</v>
      </c>
      <c r="AU3368" s="173" t="s">
        <v>88</v>
      </c>
      <c r="AV3368" s="14" t="s">
        <v>323</v>
      </c>
      <c r="AW3368" s="14" t="s">
        <v>31</v>
      </c>
      <c r="AX3368" s="14" t="s">
        <v>83</v>
      </c>
      <c r="AY3368" s="173" t="s">
        <v>317</v>
      </c>
    </row>
    <row r="3369" spans="2:65" s="1" customFormat="1" ht="24.15" customHeight="1">
      <c r="B3369" s="142"/>
      <c r="C3369" s="143" t="s">
        <v>5103</v>
      </c>
      <c r="D3369" s="200" t="s">
        <v>319</v>
      </c>
      <c r="E3369" s="144" t="s">
        <v>5104</v>
      </c>
      <c r="F3369" s="145" t="s">
        <v>5105</v>
      </c>
      <c r="G3369" s="146" t="s">
        <v>467</v>
      </c>
      <c r="H3369" s="147">
        <v>1</v>
      </c>
      <c r="I3369" s="148"/>
      <c r="J3369" s="149">
        <f>ROUND(I3369*H3369,2)</f>
        <v>0</v>
      </c>
      <c r="K3369" s="150"/>
      <c r="L3369" s="31"/>
      <c r="M3369" s="151" t="s">
        <v>1</v>
      </c>
      <c r="N3369" s="152" t="s">
        <v>42</v>
      </c>
      <c r="P3369" s="153">
        <f>O3369*H3369</f>
        <v>0</v>
      </c>
      <c r="Q3369" s="153">
        <v>0</v>
      </c>
      <c r="R3369" s="153">
        <f>Q3369*H3369</f>
        <v>0</v>
      </c>
      <c r="S3369" s="153">
        <v>0</v>
      </c>
      <c r="T3369" s="154">
        <f>S3369*H3369</f>
        <v>0</v>
      </c>
      <c r="AR3369" s="155" t="s">
        <v>396</v>
      </c>
      <c r="AT3369" s="155" t="s">
        <v>319</v>
      </c>
      <c r="AU3369" s="155" t="s">
        <v>88</v>
      </c>
      <c r="AY3369" s="16" t="s">
        <v>317</v>
      </c>
      <c r="BE3369" s="156">
        <f>IF(N3369="základná",J3369,0)</f>
        <v>0</v>
      </c>
      <c r="BF3369" s="156">
        <f>IF(N3369="znížená",J3369,0)</f>
        <v>0</v>
      </c>
      <c r="BG3369" s="156">
        <f>IF(N3369="zákl. prenesená",J3369,0)</f>
        <v>0</v>
      </c>
      <c r="BH3369" s="156">
        <f>IF(N3369="zníž. prenesená",J3369,0)</f>
        <v>0</v>
      </c>
      <c r="BI3369" s="156">
        <f>IF(N3369="nulová",J3369,0)</f>
        <v>0</v>
      </c>
      <c r="BJ3369" s="16" t="s">
        <v>88</v>
      </c>
      <c r="BK3369" s="156">
        <f>ROUND(I3369*H3369,2)</f>
        <v>0</v>
      </c>
      <c r="BL3369" s="16" t="s">
        <v>396</v>
      </c>
      <c r="BM3369" s="155" t="s">
        <v>5106</v>
      </c>
    </row>
    <row r="3370" spans="2:65" s="12" customFormat="1" ht="10">
      <c r="B3370" s="157"/>
      <c r="D3370" s="158" t="s">
        <v>328</v>
      </c>
      <c r="E3370" s="159" t="s">
        <v>1</v>
      </c>
      <c r="F3370" s="160" t="s">
        <v>83</v>
      </c>
      <c r="H3370" s="161">
        <v>1</v>
      </c>
      <c r="I3370" s="162"/>
      <c r="L3370" s="157"/>
      <c r="M3370" s="163"/>
      <c r="T3370" s="164"/>
      <c r="AT3370" s="159" t="s">
        <v>328</v>
      </c>
      <c r="AU3370" s="159" t="s">
        <v>88</v>
      </c>
      <c r="AV3370" s="12" t="s">
        <v>88</v>
      </c>
      <c r="AW3370" s="12" t="s">
        <v>31</v>
      </c>
      <c r="AX3370" s="12" t="s">
        <v>76</v>
      </c>
      <c r="AY3370" s="159" t="s">
        <v>317</v>
      </c>
    </row>
    <row r="3371" spans="2:65" s="13" customFormat="1" ht="10">
      <c r="B3371" s="165"/>
      <c r="D3371" s="158" t="s">
        <v>328</v>
      </c>
      <c r="E3371" s="166" t="s">
        <v>1</v>
      </c>
      <c r="F3371" s="167" t="s">
        <v>331</v>
      </c>
      <c r="H3371" s="168">
        <v>1</v>
      </c>
      <c r="I3371" s="169"/>
      <c r="L3371" s="165"/>
      <c r="M3371" s="170"/>
      <c r="T3371" s="171"/>
      <c r="AT3371" s="166" t="s">
        <v>328</v>
      </c>
      <c r="AU3371" s="166" t="s">
        <v>88</v>
      </c>
      <c r="AV3371" s="13" t="s">
        <v>92</v>
      </c>
      <c r="AW3371" s="13" t="s">
        <v>31</v>
      </c>
      <c r="AX3371" s="13" t="s">
        <v>76</v>
      </c>
      <c r="AY3371" s="166" t="s">
        <v>317</v>
      </c>
    </row>
    <row r="3372" spans="2:65" s="14" customFormat="1" ht="10">
      <c r="B3372" s="172"/>
      <c r="D3372" s="158" t="s">
        <v>328</v>
      </c>
      <c r="E3372" s="173" t="s">
        <v>1</v>
      </c>
      <c r="F3372" s="174" t="s">
        <v>332</v>
      </c>
      <c r="H3372" s="175">
        <v>1</v>
      </c>
      <c r="I3372" s="176"/>
      <c r="L3372" s="172"/>
      <c r="M3372" s="177"/>
      <c r="T3372" s="178"/>
      <c r="AT3372" s="173" t="s">
        <v>328</v>
      </c>
      <c r="AU3372" s="173" t="s">
        <v>88</v>
      </c>
      <c r="AV3372" s="14" t="s">
        <v>323</v>
      </c>
      <c r="AW3372" s="14" t="s">
        <v>31</v>
      </c>
      <c r="AX3372" s="14" t="s">
        <v>83</v>
      </c>
      <c r="AY3372" s="173" t="s">
        <v>317</v>
      </c>
    </row>
    <row r="3373" spans="2:65" s="1" customFormat="1" ht="24.15" customHeight="1">
      <c r="B3373" s="142"/>
      <c r="C3373" s="143" t="s">
        <v>5107</v>
      </c>
      <c r="D3373" s="200" t="s">
        <v>319</v>
      </c>
      <c r="E3373" s="144" t="s">
        <v>5108</v>
      </c>
      <c r="F3373" s="145" t="s">
        <v>5109</v>
      </c>
      <c r="G3373" s="146" t="s">
        <v>467</v>
      </c>
      <c r="H3373" s="147">
        <v>1</v>
      </c>
      <c r="I3373" s="148"/>
      <c r="J3373" s="149">
        <f>ROUND(I3373*H3373,2)</f>
        <v>0</v>
      </c>
      <c r="K3373" s="150"/>
      <c r="L3373" s="31"/>
      <c r="M3373" s="151" t="s">
        <v>1</v>
      </c>
      <c r="N3373" s="152" t="s">
        <v>42</v>
      </c>
      <c r="P3373" s="153">
        <f>O3373*H3373</f>
        <v>0</v>
      </c>
      <c r="Q3373" s="153">
        <v>0</v>
      </c>
      <c r="R3373" s="153">
        <f>Q3373*H3373</f>
        <v>0</v>
      </c>
      <c r="S3373" s="153">
        <v>0</v>
      </c>
      <c r="T3373" s="154">
        <f>S3373*H3373</f>
        <v>0</v>
      </c>
      <c r="AR3373" s="155" t="s">
        <v>396</v>
      </c>
      <c r="AT3373" s="155" t="s">
        <v>319</v>
      </c>
      <c r="AU3373" s="155" t="s">
        <v>88</v>
      </c>
      <c r="AY3373" s="16" t="s">
        <v>317</v>
      </c>
      <c r="BE3373" s="156">
        <f>IF(N3373="základná",J3373,0)</f>
        <v>0</v>
      </c>
      <c r="BF3373" s="156">
        <f>IF(N3373="znížená",J3373,0)</f>
        <v>0</v>
      </c>
      <c r="BG3373" s="156">
        <f>IF(N3373="zákl. prenesená",J3373,0)</f>
        <v>0</v>
      </c>
      <c r="BH3373" s="156">
        <f>IF(N3373="zníž. prenesená",J3373,0)</f>
        <v>0</v>
      </c>
      <c r="BI3373" s="156">
        <f>IF(N3373="nulová",J3373,0)</f>
        <v>0</v>
      </c>
      <c r="BJ3373" s="16" t="s">
        <v>88</v>
      </c>
      <c r="BK3373" s="156">
        <f>ROUND(I3373*H3373,2)</f>
        <v>0</v>
      </c>
      <c r="BL3373" s="16" t="s">
        <v>396</v>
      </c>
      <c r="BM3373" s="155" t="s">
        <v>5110</v>
      </c>
    </row>
    <row r="3374" spans="2:65" s="12" customFormat="1" ht="10">
      <c r="B3374" s="157"/>
      <c r="D3374" s="158" t="s">
        <v>328</v>
      </c>
      <c r="E3374" s="159" t="s">
        <v>1</v>
      </c>
      <c r="F3374" s="160" t="s">
        <v>83</v>
      </c>
      <c r="H3374" s="161">
        <v>1</v>
      </c>
      <c r="I3374" s="162"/>
      <c r="L3374" s="157"/>
      <c r="M3374" s="163"/>
      <c r="T3374" s="164"/>
      <c r="AT3374" s="159" t="s">
        <v>328</v>
      </c>
      <c r="AU3374" s="159" t="s">
        <v>88</v>
      </c>
      <c r="AV3374" s="12" t="s">
        <v>88</v>
      </c>
      <c r="AW3374" s="12" t="s">
        <v>31</v>
      </c>
      <c r="AX3374" s="12" t="s">
        <v>76</v>
      </c>
      <c r="AY3374" s="159" t="s">
        <v>317</v>
      </c>
    </row>
    <row r="3375" spans="2:65" s="13" customFormat="1" ht="10">
      <c r="B3375" s="165"/>
      <c r="D3375" s="158" t="s">
        <v>328</v>
      </c>
      <c r="E3375" s="166" t="s">
        <v>1</v>
      </c>
      <c r="F3375" s="167" t="s">
        <v>331</v>
      </c>
      <c r="H3375" s="168">
        <v>1</v>
      </c>
      <c r="I3375" s="169"/>
      <c r="L3375" s="165"/>
      <c r="M3375" s="170"/>
      <c r="T3375" s="171"/>
      <c r="AT3375" s="166" t="s">
        <v>328</v>
      </c>
      <c r="AU3375" s="166" t="s">
        <v>88</v>
      </c>
      <c r="AV3375" s="13" t="s">
        <v>92</v>
      </c>
      <c r="AW3375" s="13" t="s">
        <v>31</v>
      </c>
      <c r="AX3375" s="13" t="s">
        <v>76</v>
      </c>
      <c r="AY3375" s="166" t="s">
        <v>317</v>
      </c>
    </row>
    <row r="3376" spans="2:65" s="14" customFormat="1" ht="10">
      <c r="B3376" s="172"/>
      <c r="D3376" s="158" t="s">
        <v>328</v>
      </c>
      <c r="E3376" s="173" t="s">
        <v>1</v>
      </c>
      <c r="F3376" s="174" t="s">
        <v>332</v>
      </c>
      <c r="H3376" s="175">
        <v>1</v>
      </c>
      <c r="I3376" s="176"/>
      <c r="L3376" s="172"/>
      <c r="M3376" s="177"/>
      <c r="T3376" s="178"/>
      <c r="AT3376" s="173" t="s">
        <v>328</v>
      </c>
      <c r="AU3376" s="173" t="s">
        <v>88</v>
      </c>
      <c r="AV3376" s="14" t="s">
        <v>323</v>
      </c>
      <c r="AW3376" s="14" t="s">
        <v>31</v>
      </c>
      <c r="AX3376" s="14" t="s">
        <v>83</v>
      </c>
      <c r="AY3376" s="173" t="s">
        <v>317</v>
      </c>
    </row>
    <row r="3377" spans="2:65" s="1" customFormat="1" ht="24.15" customHeight="1">
      <c r="B3377" s="142"/>
      <c r="C3377" s="143" t="s">
        <v>5111</v>
      </c>
      <c r="D3377" s="200" t="s">
        <v>319</v>
      </c>
      <c r="E3377" s="144" t="s">
        <v>5112</v>
      </c>
      <c r="F3377" s="145" t="s">
        <v>5113</v>
      </c>
      <c r="G3377" s="146" t="s">
        <v>467</v>
      </c>
      <c r="H3377" s="147">
        <v>1</v>
      </c>
      <c r="I3377" s="148"/>
      <c r="J3377" s="149">
        <f>ROUND(I3377*H3377,2)</f>
        <v>0</v>
      </c>
      <c r="K3377" s="150"/>
      <c r="L3377" s="31"/>
      <c r="M3377" s="151" t="s">
        <v>1</v>
      </c>
      <c r="N3377" s="152" t="s">
        <v>42</v>
      </c>
      <c r="P3377" s="153">
        <f>O3377*H3377</f>
        <v>0</v>
      </c>
      <c r="Q3377" s="153">
        <v>0</v>
      </c>
      <c r="R3377" s="153">
        <f>Q3377*H3377</f>
        <v>0</v>
      </c>
      <c r="S3377" s="153">
        <v>0</v>
      </c>
      <c r="T3377" s="154">
        <f>S3377*H3377</f>
        <v>0</v>
      </c>
      <c r="AR3377" s="155" t="s">
        <v>396</v>
      </c>
      <c r="AT3377" s="155" t="s">
        <v>319</v>
      </c>
      <c r="AU3377" s="155" t="s">
        <v>88</v>
      </c>
      <c r="AY3377" s="16" t="s">
        <v>317</v>
      </c>
      <c r="BE3377" s="156">
        <f>IF(N3377="základná",J3377,0)</f>
        <v>0</v>
      </c>
      <c r="BF3377" s="156">
        <f>IF(N3377="znížená",J3377,0)</f>
        <v>0</v>
      </c>
      <c r="BG3377" s="156">
        <f>IF(N3377="zákl. prenesená",J3377,0)</f>
        <v>0</v>
      </c>
      <c r="BH3377" s="156">
        <f>IF(N3377="zníž. prenesená",J3377,0)</f>
        <v>0</v>
      </c>
      <c r="BI3377" s="156">
        <f>IF(N3377="nulová",J3377,0)</f>
        <v>0</v>
      </c>
      <c r="BJ3377" s="16" t="s">
        <v>88</v>
      </c>
      <c r="BK3377" s="156">
        <f>ROUND(I3377*H3377,2)</f>
        <v>0</v>
      </c>
      <c r="BL3377" s="16" t="s">
        <v>396</v>
      </c>
      <c r="BM3377" s="155" t="s">
        <v>5114</v>
      </c>
    </row>
    <row r="3378" spans="2:65" s="12" customFormat="1" ht="10">
      <c r="B3378" s="157"/>
      <c r="D3378" s="158" t="s">
        <v>328</v>
      </c>
      <c r="E3378" s="159" t="s">
        <v>1</v>
      </c>
      <c r="F3378" s="160" t="s">
        <v>83</v>
      </c>
      <c r="H3378" s="161">
        <v>1</v>
      </c>
      <c r="I3378" s="162"/>
      <c r="L3378" s="157"/>
      <c r="M3378" s="163"/>
      <c r="T3378" s="164"/>
      <c r="AT3378" s="159" t="s">
        <v>328</v>
      </c>
      <c r="AU3378" s="159" t="s">
        <v>88</v>
      </c>
      <c r="AV3378" s="12" t="s">
        <v>88</v>
      </c>
      <c r="AW3378" s="12" t="s">
        <v>31</v>
      </c>
      <c r="AX3378" s="12" t="s">
        <v>76</v>
      </c>
      <c r="AY3378" s="159" t="s">
        <v>317</v>
      </c>
    </row>
    <row r="3379" spans="2:65" s="13" customFormat="1" ht="10">
      <c r="B3379" s="165"/>
      <c r="D3379" s="158" t="s">
        <v>328</v>
      </c>
      <c r="E3379" s="166" t="s">
        <v>1</v>
      </c>
      <c r="F3379" s="167" t="s">
        <v>331</v>
      </c>
      <c r="H3379" s="168">
        <v>1</v>
      </c>
      <c r="I3379" s="169"/>
      <c r="L3379" s="165"/>
      <c r="M3379" s="170"/>
      <c r="T3379" s="171"/>
      <c r="AT3379" s="166" t="s">
        <v>328</v>
      </c>
      <c r="AU3379" s="166" t="s">
        <v>88</v>
      </c>
      <c r="AV3379" s="13" t="s">
        <v>92</v>
      </c>
      <c r="AW3379" s="13" t="s">
        <v>31</v>
      </c>
      <c r="AX3379" s="13" t="s">
        <v>76</v>
      </c>
      <c r="AY3379" s="166" t="s">
        <v>317</v>
      </c>
    </row>
    <row r="3380" spans="2:65" s="14" customFormat="1" ht="10">
      <c r="B3380" s="172"/>
      <c r="D3380" s="158" t="s">
        <v>328</v>
      </c>
      <c r="E3380" s="173" t="s">
        <v>1</v>
      </c>
      <c r="F3380" s="174" t="s">
        <v>332</v>
      </c>
      <c r="H3380" s="175">
        <v>1</v>
      </c>
      <c r="I3380" s="176"/>
      <c r="L3380" s="172"/>
      <c r="M3380" s="177"/>
      <c r="T3380" s="178"/>
      <c r="AT3380" s="173" t="s">
        <v>328</v>
      </c>
      <c r="AU3380" s="173" t="s">
        <v>88</v>
      </c>
      <c r="AV3380" s="14" t="s">
        <v>323</v>
      </c>
      <c r="AW3380" s="14" t="s">
        <v>31</v>
      </c>
      <c r="AX3380" s="14" t="s">
        <v>83</v>
      </c>
      <c r="AY3380" s="173" t="s">
        <v>317</v>
      </c>
    </row>
    <row r="3381" spans="2:65" s="1" customFormat="1" ht="24.15" customHeight="1">
      <c r="B3381" s="142"/>
      <c r="C3381" s="143" t="s">
        <v>5115</v>
      </c>
      <c r="D3381" s="200" t="s">
        <v>319</v>
      </c>
      <c r="E3381" s="144" t="s">
        <v>5116</v>
      </c>
      <c r="F3381" s="145" t="s">
        <v>5117</v>
      </c>
      <c r="G3381" s="146" t="s">
        <v>467</v>
      </c>
      <c r="H3381" s="147">
        <v>1</v>
      </c>
      <c r="I3381" s="148"/>
      <c r="J3381" s="149">
        <f>ROUND(I3381*H3381,2)</f>
        <v>0</v>
      </c>
      <c r="K3381" s="150"/>
      <c r="L3381" s="31"/>
      <c r="M3381" s="151" t="s">
        <v>1</v>
      </c>
      <c r="N3381" s="152" t="s">
        <v>42</v>
      </c>
      <c r="P3381" s="153">
        <f>O3381*H3381</f>
        <v>0</v>
      </c>
      <c r="Q3381" s="153">
        <v>0</v>
      </c>
      <c r="R3381" s="153">
        <f>Q3381*H3381</f>
        <v>0</v>
      </c>
      <c r="S3381" s="153">
        <v>0</v>
      </c>
      <c r="T3381" s="154">
        <f>S3381*H3381</f>
        <v>0</v>
      </c>
      <c r="AR3381" s="155" t="s">
        <v>396</v>
      </c>
      <c r="AT3381" s="155" t="s">
        <v>319</v>
      </c>
      <c r="AU3381" s="155" t="s">
        <v>88</v>
      </c>
      <c r="AY3381" s="16" t="s">
        <v>317</v>
      </c>
      <c r="BE3381" s="156">
        <f>IF(N3381="základná",J3381,0)</f>
        <v>0</v>
      </c>
      <c r="BF3381" s="156">
        <f>IF(N3381="znížená",J3381,0)</f>
        <v>0</v>
      </c>
      <c r="BG3381" s="156">
        <f>IF(N3381="zákl. prenesená",J3381,0)</f>
        <v>0</v>
      </c>
      <c r="BH3381" s="156">
        <f>IF(N3381="zníž. prenesená",J3381,0)</f>
        <v>0</v>
      </c>
      <c r="BI3381" s="156">
        <f>IF(N3381="nulová",J3381,0)</f>
        <v>0</v>
      </c>
      <c r="BJ3381" s="16" t="s">
        <v>88</v>
      </c>
      <c r="BK3381" s="156">
        <f>ROUND(I3381*H3381,2)</f>
        <v>0</v>
      </c>
      <c r="BL3381" s="16" t="s">
        <v>396</v>
      </c>
      <c r="BM3381" s="155" t="s">
        <v>5118</v>
      </c>
    </row>
    <row r="3382" spans="2:65" s="12" customFormat="1" ht="10">
      <c r="B3382" s="157"/>
      <c r="D3382" s="158" t="s">
        <v>328</v>
      </c>
      <c r="E3382" s="159" t="s">
        <v>1</v>
      </c>
      <c r="F3382" s="160" t="s">
        <v>83</v>
      </c>
      <c r="H3382" s="161">
        <v>1</v>
      </c>
      <c r="I3382" s="162"/>
      <c r="L3382" s="157"/>
      <c r="M3382" s="163"/>
      <c r="T3382" s="164"/>
      <c r="AT3382" s="159" t="s">
        <v>328</v>
      </c>
      <c r="AU3382" s="159" t="s">
        <v>88</v>
      </c>
      <c r="AV3382" s="12" t="s">
        <v>88</v>
      </c>
      <c r="AW3382" s="12" t="s">
        <v>31</v>
      </c>
      <c r="AX3382" s="12" t="s">
        <v>76</v>
      </c>
      <c r="AY3382" s="159" t="s">
        <v>317</v>
      </c>
    </row>
    <row r="3383" spans="2:65" s="13" customFormat="1" ht="10">
      <c r="B3383" s="165"/>
      <c r="D3383" s="158" t="s">
        <v>328</v>
      </c>
      <c r="E3383" s="166" t="s">
        <v>1</v>
      </c>
      <c r="F3383" s="167" t="s">
        <v>331</v>
      </c>
      <c r="H3383" s="168">
        <v>1</v>
      </c>
      <c r="I3383" s="169"/>
      <c r="L3383" s="165"/>
      <c r="M3383" s="170"/>
      <c r="T3383" s="171"/>
      <c r="AT3383" s="166" t="s">
        <v>328</v>
      </c>
      <c r="AU3383" s="166" t="s">
        <v>88</v>
      </c>
      <c r="AV3383" s="13" t="s">
        <v>92</v>
      </c>
      <c r="AW3383" s="13" t="s">
        <v>31</v>
      </c>
      <c r="AX3383" s="13" t="s">
        <v>76</v>
      </c>
      <c r="AY3383" s="166" t="s">
        <v>317</v>
      </c>
    </row>
    <row r="3384" spans="2:65" s="14" customFormat="1" ht="10">
      <c r="B3384" s="172"/>
      <c r="D3384" s="158" t="s">
        <v>328</v>
      </c>
      <c r="E3384" s="173" t="s">
        <v>1</v>
      </c>
      <c r="F3384" s="174" t="s">
        <v>332</v>
      </c>
      <c r="H3384" s="175">
        <v>1</v>
      </c>
      <c r="I3384" s="176"/>
      <c r="L3384" s="172"/>
      <c r="M3384" s="177"/>
      <c r="T3384" s="178"/>
      <c r="AT3384" s="173" t="s">
        <v>328</v>
      </c>
      <c r="AU3384" s="173" t="s">
        <v>88</v>
      </c>
      <c r="AV3384" s="14" t="s">
        <v>323</v>
      </c>
      <c r="AW3384" s="14" t="s">
        <v>31</v>
      </c>
      <c r="AX3384" s="14" t="s">
        <v>83</v>
      </c>
      <c r="AY3384" s="173" t="s">
        <v>317</v>
      </c>
    </row>
    <row r="3385" spans="2:65" s="1" customFormat="1" ht="24.15" customHeight="1">
      <c r="B3385" s="142"/>
      <c r="C3385" s="143" t="s">
        <v>5119</v>
      </c>
      <c r="D3385" s="200" t="s">
        <v>319</v>
      </c>
      <c r="E3385" s="144" t="s">
        <v>5120</v>
      </c>
      <c r="F3385" s="145" t="s">
        <v>5121</v>
      </c>
      <c r="G3385" s="146" t="s">
        <v>467</v>
      </c>
      <c r="H3385" s="147">
        <v>1</v>
      </c>
      <c r="I3385" s="148"/>
      <c r="J3385" s="149">
        <f>ROUND(I3385*H3385,2)</f>
        <v>0</v>
      </c>
      <c r="K3385" s="150"/>
      <c r="L3385" s="31"/>
      <c r="M3385" s="151" t="s">
        <v>1</v>
      </c>
      <c r="N3385" s="152" t="s">
        <v>42</v>
      </c>
      <c r="P3385" s="153">
        <f>O3385*H3385</f>
        <v>0</v>
      </c>
      <c r="Q3385" s="153">
        <v>0</v>
      </c>
      <c r="R3385" s="153">
        <f>Q3385*H3385</f>
        <v>0</v>
      </c>
      <c r="S3385" s="153">
        <v>0</v>
      </c>
      <c r="T3385" s="154">
        <f>S3385*H3385</f>
        <v>0</v>
      </c>
      <c r="AR3385" s="155" t="s">
        <v>396</v>
      </c>
      <c r="AT3385" s="155" t="s">
        <v>319</v>
      </c>
      <c r="AU3385" s="155" t="s">
        <v>88</v>
      </c>
      <c r="AY3385" s="16" t="s">
        <v>317</v>
      </c>
      <c r="BE3385" s="156">
        <f>IF(N3385="základná",J3385,0)</f>
        <v>0</v>
      </c>
      <c r="BF3385" s="156">
        <f>IF(N3385="znížená",J3385,0)</f>
        <v>0</v>
      </c>
      <c r="BG3385" s="156">
        <f>IF(N3385="zákl. prenesená",J3385,0)</f>
        <v>0</v>
      </c>
      <c r="BH3385" s="156">
        <f>IF(N3385="zníž. prenesená",J3385,0)</f>
        <v>0</v>
      </c>
      <c r="BI3385" s="156">
        <f>IF(N3385="nulová",J3385,0)</f>
        <v>0</v>
      </c>
      <c r="BJ3385" s="16" t="s">
        <v>88</v>
      </c>
      <c r="BK3385" s="156">
        <f>ROUND(I3385*H3385,2)</f>
        <v>0</v>
      </c>
      <c r="BL3385" s="16" t="s">
        <v>396</v>
      </c>
      <c r="BM3385" s="155" t="s">
        <v>5122</v>
      </c>
    </row>
    <row r="3386" spans="2:65" s="12" customFormat="1" ht="10">
      <c r="B3386" s="157"/>
      <c r="D3386" s="158" t="s">
        <v>328</v>
      </c>
      <c r="E3386" s="159" t="s">
        <v>1</v>
      </c>
      <c r="F3386" s="160" t="s">
        <v>83</v>
      </c>
      <c r="H3386" s="161">
        <v>1</v>
      </c>
      <c r="I3386" s="162"/>
      <c r="L3386" s="157"/>
      <c r="M3386" s="163"/>
      <c r="T3386" s="164"/>
      <c r="AT3386" s="159" t="s">
        <v>328</v>
      </c>
      <c r="AU3386" s="159" t="s">
        <v>88</v>
      </c>
      <c r="AV3386" s="12" t="s">
        <v>88</v>
      </c>
      <c r="AW3386" s="12" t="s">
        <v>31</v>
      </c>
      <c r="AX3386" s="12" t="s">
        <v>76</v>
      </c>
      <c r="AY3386" s="159" t="s">
        <v>317</v>
      </c>
    </row>
    <row r="3387" spans="2:65" s="13" customFormat="1" ht="10">
      <c r="B3387" s="165"/>
      <c r="D3387" s="158" t="s">
        <v>328</v>
      </c>
      <c r="E3387" s="166" t="s">
        <v>1</v>
      </c>
      <c r="F3387" s="167" t="s">
        <v>331</v>
      </c>
      <c r="H3387" s="168">
        <v>1</v>
      </c>
      <c r="I3387" s="169"/>
      <c r="L3387" s="165"/>
      <c r="M3387" s="170"/>
      <c r="T3387" s="171"/>
      <c r="AT3387" s="166" t="s">
        <v>328</v>
      </c>
      <c r="AU3387" s="166" t="s">
        <v>88</v>
      </c>
      <c r="AV3387" s="13" t="s">
        <v>92</v>
      </c>
      <c r="AW3387" s="13" t="s">
        <v>31</v>
      </c>
      <c r="AX3387" s="13" t="s">
        <v>76</v>
      </c>
      <c r="AY3387" s="166" t="s">
        <v>317</v>
      </c>
    </row>
    <row r="3388" spans="2:65" s="14" customFormat="1" ht="10">
      <c r="B3388" s="172"/>
      <c r="D3388" s="158" t="s">
        <v>328</v>
      </c>
      <c r="E3388" s="173" t="s">
        <v>1</v>
      </c>
      <c r="F3388" s="174" t="s">
        <v>332</v>
      </c>
      <c r="H3388" s="175">
        <v>1</v>
      </c>
      <c r="I3388" s="176"/>
      <c r="L3388" s="172"/>
      <c r="M3388" s="177"/>
      <c r="T3388" s="178"/>
      <c r="AT3388" s="173" t="s">
        <v>328</v>
      </c>
      <c r="AU3388" s="173" t="s">
        <v>88</v>
      </c>
      <c r="AV3388" s="14" t="s">
        <v>323</v>
      </c>
      <c r="AW3388" s="14" t="s">
        <v>31</v>
      </c>
      <c r="AX3388" s="14" t="s">
        <v>83</v>
      </c>
      <c r="AY3388" s="173" t="s">
        <v>317</v>
      </c>
    </row>
    <row r="3389" spans="2:65" s="1" customFormat="1" ht="24.15" customHeight="1">
      <c r="B3389" s="142"/>
      <c r="C3389" s="143" t="s">
        <v>5123</v>
      </c>
      <c r="D3389" s="200" t="s">
        <v>319</v>
      </c>
      <c r="E3389" s="144" t="s">
        <v>5124</v>
      </c>
      <c r="F3389" s="145" t="s">
        <v>5125</v>
      </c>
      <c r="G3389" s="146" t="s">
        <v>467</v>
      </c>
      <c r="H3389" s="147">
        <v>1</v>
      </c>
      <c r="I3389" s="148"/>
      <c r="J3389" s="149">
        <f>ROUND(I3389*H3389,2)</f>
        <v>0</v>
      </c>
      <c r="K3389" s="150"/>
      <c r="L3389" s="31"/>
      <c r="M3389" s="151" t="s">
        <v>1</v>
      </c>
      <c r="N3389" s="152" t="s">
        <v>42</v>
      </c>
      <c r="P3389" s="153">
        <f>O3389*H3389</f>
        <v>0</v>
      </c>
      <c r="Q3389" s="153">
        <v>0</v>
      </c>
      <c r="R3389" s="153">
        <f>Q3389*H3389</f>
        <v>0</v>
      </c>
      <c r="S3389" s="153">
        <v>0</v>
      </c>
      <c r="T3389" s="154">
        <f>S3389*H3389</f>
        <v>0</v>
      </c>
      <c r="AR3389" s="155" t="s">
        <v>396</v>
      </c>
      <c r="AT3389" s="155" t="s">
        <v>319</v>
      </c>
      <c r="AU3389" s="155" t="s">
        <v>88</v>
      </c>
      <c r="AY3389" s="16" t="s">
        <v>317</v>
      </c>
      <c r="BE3389" s="156">
        <f>IF(N3389="základná",J3389,0)</f>
        <v>0</v>
      </c>
      <c r="BF3389" s="156">
        <f>IF(N3389="znížená",J3389,0)</f>
        <v>0</v>
      </c>
      <c r="BG3389" s="156">
        <f>IF(N3389="zákl. prenesená",J3389,0)</f>
        <v>0</v>
      </c>
      <c r="BH3389" s="156">
        <f>IF(N3389="zníž. prenesená",J3389,0)</f>
        <v>0</v>
      </c>
      <c r="BI3389" s="156">
        <f>IF(N3389="nulová",J3389,0)</f>
        <v>0</v>
      </c>
      <c r="BJ3389" s="16" t="s">
        <v>88</v>
      </c>
      <c r="BK3389" s="156">
        <f>ROUND(I3389*H3389,2)</f>
        <v>0</v>
      </c>
      <c r="BL3389" s="16" t="s">
        <v>396</v>
      </c>
      <c r="BM3389" s="155" t="s">
        <v>5126</v>
      </c>
    </row>
    <row r="3390" spans="2:65" s="12" customFormat="1" ht="10">
      <c r="B3390" s="157"/>
      <c r="D3390" s="158" t="s">
        <v>328</v>
      </c>
      <c r="E3390" s="159" t="s">
        <v>1</v>
      </c>
      <c r="F3390" s="160" t="s">
        <v>83</v>
      </c>
      <c r="H3390" s="161">
        <v>1</v>
      </c>
      <c r="I3390" s="162"/>
      <c r="L3390" s="157"/>
      <c r="M3390" s="163"/>
      <c r="T3390" s="164"/>
      <c r="AT3390" s="159" t="s">
        <v>328</v>
      </c>
      <c r="AU3390" s="159" t="s">
        <v>88</v>
      </c>
      <c r="AV3390" s="12" t="s">
        <v>88</v>
      </c>
      <c r="AW3390" s="12" t="s">
        <v>31</v>
      </c>
      <c r="AX3390" s="12" t="s">
        <v>76</v>
      </c>
      <c r="AY3390" s="159" t="s">
        <v>317</v>
      </c>
    </row>
    <row r="3391" spans="2:65" s="13" customFormat="1" ht="10">
      <c r="B3391" s="165"/>
      <c r="D3391" s="158" t="s">
        <v>328</v>
      </c>
      <c r="E3391" s="166" t="s">
        <v>1</v>
      </c>
      <c r="F3391" s="167" t="s">
        <v>331</v>
      </c>
      <c r="H3391" s="168">
        <v>1</v>
      </c>
      <c r="I3391" s="169"/>
      <c r="L3391" s="165"/>
      <c r="M3391" s="170"/>
      <c r="T3391" s="171"/>
      <c r="AT3391" s="166" t="s">
        <v>328</v>
      </c>
      <c r="AU3391" s="166" t="s">
        <v>88</v>
      </c>
      <c r="AV3391" s="13" t="s">
        <v>92</v>
      </c>
      <c r="AW3391" s="13" t="s">
        <v>31</v>
      </c>
      <c r="AX3391" s="13" t="s">
        <v>76</v>
      </c>
      <c r="AY3391" s="166" t="s">
        <v>317</v>
      </c>
    </row>
    <row r="3392" spans="2:65" s="14" customFormat="1" ht="10">
      <c r="B3392" s="172"/>
      <c r="D3392" s="158" t="s">
        <v>328</v>
      </c>
      <c r="E3392" s="173" t="s">
        <v>1</v>
      </c>
      <c r="F3392" s="174" t="s">
        <v>332</v>
      </c>
      <c r="H3392" s="175">
        <v>1</v>
      </c>
      <c r="I3392" s="176"/>
      <c r="L3392" s="172"/>
      <c r="M3392" s="177"/>
      <c r="T3392" s="178"/>
      <c r="AT3392" s="173" t="s">
        <v>328</v>
      </c>
      <c r="AU3392" s="173" t="s">
        <v>88</v>
      </c>
      <c r="AV3392" s="14" t="s">
        <v>323</v>
      </c>
      <c r="AW3392" s="14" t="s">
        <v>31</v>
      </c>
      <c r="AX3392" s="14" t="s">
        <v>83</v>
      </c>
      <c r="AY3392" s="173" t="s">
        <v>317</v>
      </c>
    </row>
    <row r="3393" spans="2:65" s="1" customFormat="1" ht="24.15" customHeight="1">
      <c r="B3393" s="142"/>
      <c r="C3393" s="143" t="s">
        <v>5127</v>
      </c>
      <c r="D3393" s="200" t="s">
        <v>319</v>
      </c>
      <c r="E3393" s="144" t="s">
        <v>5128</v>
      </c>
      <c r="F3393" s="145" t="s">
        <v>5129</v>
      </c>
      <c r="G3393" s="146" t="s">
        <v>467</v>
      </c>
      <c r="H3393" s="147">
        <v>1</v>
      </c>
      <c r="I3393" s="148"/>
      <c r="J3393" s="149">
        <f>ROUND(I3393*H3393,2)</f>
        <v>0</v>
      </c>
      <c r="K3393" s="150"/>
      <c r="L3393" s="31"/>
      <c r="M3393" s="151" t="s">
        <v>1</v>
      </c>
      <c r="N3393" s="152" t="s">
        <v>42</v>
      </c>
      <c r="P3393" s="153">
        <f>O3393*H3393</f>
        <v>0</v>
      </c>
      <c r="Q3393" s="153">
        <v>0</v>
      </c>
      <c r="R3393" s="153">
        <f>Q3393*H3393</f>
        <v>0</v>
      </c>
      <c r="S3393" s="153">
        <v>0</v>
      </c>
      <c r="T3393" s="154">
        <f>S3393*H3393</f>
        <v>0</v>
      </c>
      <c r="AR3393" s="155" t="s">
        <v>396</v>
      </c>
      <c r="AT3393" s="155" t="s">
        <v>319</v>
      </c>
      <c r="AU3393" s="155" t="s">
        <v>88</v>
      </c>
      <c r="AY3393" s="16" t="s">
        <v>317</v>
      </c>
      <c r="BE3393" s="156">
        <f>IF(N3393="základná",J3393,0)</f>
        <v>0</v>
      </c>
      <c r="BF3393" s="156">
        <f>IF(N3393="znížená",J3393,0)</f>
        <v>0</v>
      </c>
      <c r="BG3393" s="156">
        <f>IF(N3393="zákl. prenesená",J3393,0)</f>
        <v>0</v>
      </c>
      <c r="BH3393" s="156">
        <f>IF(N3393="zníž. prenesená",J3393,0)</f>
        <v>0</v>
      </c>
      <c r="BI3393" s="156">
        <f>IF(N3393="nulová",J3393,0)</f>
        <v>0</v>
      </c>
      <c r="BJ3393" s="16" t="s">
        <v>88</v>
      </c>
      <c r="BK3393" s="156">
        <f>ROUND(I3393*H3393,2)</f>
        <v>0</v>
      </c>
      <c r="BL3393" s="16" t="s">
        <v>396</v>
      </c>
      <c r="BM3393" s="155" t="s">
        <v>5130</v>
      </c>
    </row>
    <row r="3394" spans="2:65" s="12" customFormat="1" ht="10">
      <c r="B3394" s="157"/>
      <c r="D3394" s="158" t="s">
        <v>328</v>
      </c>
      <c r="E3394" s="159" t="s">
        <v>1</v>
      </c>
      <c r="F3394" s="160" t="s">
        <v>83</v>
      </c>
      <c r="H3394" s="161">
        <v>1</v>
      </c>
      <c r="I3394" s="162"/>
      <c r="L3394" s="157"/>
      <c r="M3394" s="163"/>
      <c r="T3394" s="164"/>
      <c r="AT3394" s="159" t="s">
        <v>328</v>
      </c>
      <c r="AU3394" s="159" t="s">
        <v>88</v>
      </c>
      <c r="AV3394" s="12" t="s">
        <v>88</v>
      </c>
      <c r="AW3394" s="12" t="s">
        <v>31</v>
      </c>
      <c r="AX3394" s="12" t="s">
        <v>76</v>
      </c>
      <c r="AY3394" s="159" t="s">
        <v>317</v>
      </c>
    </row>
    <row r="3395" spans="2:65" s="13" customFormat="1" ht="10">
      <c r="B3395" s="165"/>
      <c r="D3395" s="158" t="s">
        <v>328</v>
      </c>
      <c r="E3395" s="166" t="s">
        <v>1</v>
      </c>
      <c r="F3395" s="167" t="s">
        <v>331</v>
      </c>
      <c r="H3395" s="168">
        <v>1</v>
      </c>
      <c r="I3395" s="169"/>
      <c r="L3395" s="165"/>
      <c r="M3395" s="170"/>
      <c r="T3395" s="171"/>
      <c r="AT3395" s="166" t="s">
        <v>328</v>
      </c>
      <c r="AU3395" s="166" t="s">
        <v>88</v>
      </c>
      <c r="AV3395" s="13" t="s">
        <v>92</v>
      </c>
      <c r="AW3395" s="13" t="s">
        <v>31</v>
      </c>
      <c r="AX3395" s="13" t="s">
        <v>76</v>
      </c>
      <c r="AY3395" s="166" t="s">
        <v>317</v>
      </c>
    </row>
    <row r="3396" spans="2:65" s="14" customFormat="1" ht="10">
      <c r="B3396" s="172"/>
      <c r="D3396" s="158" t="s">
        <v>328</v>
      </c>
      <c r="E3396" s="173" t="s">
        <v>1</v>
      </c>
      <c r="F3396" s="174" t="s">
        <v>332</v>
      </c>
      <c r="H3396" s="175">
        <v>1</v>
      </c>
      <c r="I3396" s="176"/>
      <c r="L3396" s="172"/>
      <c r="M3396" s="177"/>
      <c r="T3396" s="178"/>
      <c r="AT3396" s="173" t="s">
        <v>328</v>
      </c>
      <c r="AU3396" s="173" t="s">
        <v>88</v>
      </c>
      <c r="AV3396" s="14" t="s">
        <v>323</v>
      </c>
      <c r="AW3396" s="14" t="s">
        <v>31</v>
      </c>
      <c r="AX3396" s="14" t="s">
        <v>83</v>
      </c>
      <c r="AY3396" s="173" t="s">
        <v>317</v>
      </c>
    </row>
    <row r="3397" spans="2:65" s="1" customFormat="1" ht="24.15" customHeight="1">
      <c r="B3397" s="142"/>
      <c r="C3397" s="143" t="s">
        <v>5131</v>
      </c>
      <c r="D3397" s="200" t="s">
        <v>319</v>
      </c>
      <c r="E3397" s="144" t="s">
        <v>5132</v>
      </c>
      <c r="F3397" s="145" t="s">
        <v>5133</v>
      </c>
      <c r="G3397" s="146" t="s">
        <v>467</v>
      </c>
      <c r="H3397" s="147">
        <v>1</v>
      </c>
      <c r="I3397" s="148"/>
      <c r="J3397" s="149">
        <f>ROUND(I3397*H3397,2)</f>
        <v>0</v>
      </c>
      <c r="K3397" s="150"/>
      <c r="L3397" s="31"/>
      <c r="M3397" s="151" t="s">
        <v>1</v>
      </c>
      <c r="N3397" s="152" t="s">
        <v>42</v>
      </c>
      <c r="P3397" s="153">
        <f>O3397*H3397</f>
        <v>0</v>
      </c>
      <c r="Q3397" s="153">
        <v>0</v>
      </c>
      <c r="R3397" s="153">
        <f>Q3397*H3397</f>
        <v>0</v>
      </c>
      <c r="S3397" s="153">
        <v>0</v>
      </c>
      <c r="T3397" s="154">
        <f>S3397*H3397</f>
        <v>0</v>
      </c>
      <c r="AR3397" s="155" t="s">
        <v>396</v>
      </c>
      <c r="AT3397" s="155" t="s">
        <v>319</v>
      </c>
      <c r="AU3397" s="155" t="s">
        <v>88</v>
      </c>
      <c r="AY3397" s="16" t="s">
        <v>317</v>
      </c>
      <c r="BE3397" s="156">
        <f>IF(N3397="základná",J3397,0)</f>
        <v>0</v>
      </c>
      <c r="BF3397" s="156">
        <f>IF(N3397="znížená",J3397,0)</f>
        <v>0</v>
      </c>
      <c r="BG3397" s="156">
        <f>IF(N3397="zákl. prenesená",J3397,0)</f>
        <v>0</v>
      </c>
      <c r="BH3397" s="156">
        <f>IF(N3397="zníž. prenesená",J3397,0)</f>
        <v>0</v>
      </c>
      <c r="BI3397" s="156">
        <f>IF(N3397="nulová",J3397,0)</f>
        <v>0</v>
      </c>
      <c r="BJ3397" s="16" t="s">
        <v>88</v>
      </c>
      <c r="BK3397" s="156">
        <f>ROUND(I3397*H3397,2)</f>
        <v>0</v>
      </c>
      <c r="BL3397" s="16" t="s">
        <v>396</v>
      </c>
      <c r="BM3397" s="155" t="s">
        <v>5134</v>
      </c>
    </row>
    <row r="3398" spans="2:65" s="12" customFormat="1" ht="10">
      <c r="B3398" s="157"/>
      <c r="D3398" s="158" t="s">
        <v>328</v>
      </c>
      <c r="E3398" s="159" t="s">
        <v>1</v>
      </c>
      <c r="F3398" s="160" t="s">
        <v>83</v>
      </c>
      <c r="H3398" s="161">
        <v>1</v>
      </c>
      <c r="I3398" s="162"/>
      <c r="L3398" s="157"/>
      <c r="M3398" s="163"/>
      <c r="T3398" s="164"/>
      <c r="AT3398" s="159" t="s">
        <v>328</v>
      </c>
      <c r="AU3398" s="159" t="s">
        <v>88</v>
      </c>
      <c r="AV3398" s="12" t="s">
        <v>88</v>
      </c>
      <c r="AW3398" s="12" t="s">
        <v>31</v>
      </c>
      <c r="AX3398" s="12" t="s">
        <v>76</v>
      </c>
      <c r="AY3398" s="159" t="s">
        <v>317</v>
      </c>
    </row>
    <row r="3399" spans="2:65" s="13" customFormat="1" ht="10">
      <c r="B3399" s="165"/>
      <c r="D3399" s="158" t="s">
        <v>328</v>
      </c>
      <c r="E3399" s="166" t="s">
        <v>1</v>
      </c>
      <c r="F3399" s="167" t="s">
        <v>331</v>
      </c>
      <c r="H3399" s="168">
        <v>1</v>
      </c>
      <c r="I3399" s="169"/>
      <c r="L3399" s="165"/>
      <c r="M3399" s="170"/>
      <c r="T3399" s="171"/>
      <c r="AT3399" s="166" t="s">
        <v>328</v>
      </c>
      <c r="AU3399" s="166" t="s">
        <v>88</v>
      </c>
      <c r="AV3399" s="13" t="s">
        <v>92</v>
      </c>
      <c r="AW3399" s="13" t="s">
        <v>31</v>
      </c>
      <c r="AX3399" s="13" t="s">
        <v>76</v>
      </c>
      <c r="AY3399" s="166" t="s">
        <v>317</v>
      </c>
    </row>
    <row r="3400" spans="2:65" s="14" customFormat="1" ht="10">
      <c r="B3400" s="172"/>
      <c r="D3400" s="158" t="s">
        <v>328</v>
      </c>
      <c r="E3400" s="173" t="s">
        <v>1</v>
      </c>
      <c r="F3400" s="174" t="s">
        <v>332</v>
      </c>
      <c r="H3400" s="175">
        <v>1</v>
      </c>
      <c r="I3400" s="176"/>
      <c r="L3400" s="172"/>
      <c r="M3400" s="177"/>
      <c r="T3400" s="178"/>
      <c r="AT3400" s="173" t="s">
        <v>328</v>
      </c>
      <c r="AU3400" s="173" t="s">
        <v>88</v>
      </c>
      <c r="AV3400" s="14" t="s">
        <v>323</v>
      </c>
      <c r="AW3400" s="14" t="s">
        <v>31</v>
      </c>
      <c r="AX3400" s="14" t="s">
        <v>83</v>
      </c>
      <c r="AY3400" s="173" t="s">
        <v>317</v>
      </c>
    </row>
    <row r="3401" spans="2:65" s="1" customFormat="1" ht="24.15" customHeight="1">
      <c r="B3401" s="142"/>
      <c r="C3401" s="143" t="s">
        <v>5135</v>
      </c>
      <c r="D3401" s="206" t="s">
        <v>319</v>
      </c>
      <c r="E3401" s="144" t="s">
        <v>5136</v>
      </c>
      <c r="F3401" s="145" t="s">
        <v>5137</v>
      </c>
      <c r="G3401" s="146" t="s">
        <v>467</v>
      </c>
      <c r="H3401" s="147">
        <v>1</v>
      </c>
      <c r="I3401" s="148"/>
      <c r="J3401" s="149">
        <f t="shared" ref="J3401:J3428" si="100">ROUND(I3401*H3401,2)</f>
        <v>0</v>
      </c>
      <c r="K3401" s="150"/>
      <c r="L3401" s="31"/>
      <c r="M3401" s="151" t="s">
        <v>1</v>
      </c>
      <c r="N3401" s="152" t="s">
        <v>42</v>
      </c>
      <c r="P3401" s="153">
        <f t="shared" ref="P3401:P3428" si="101">O3401*H3401</f>
        <v>0</v>
      </c>
      <c r="Q3401" s="153">
        <v>0</v>
      </c>
      <c r="R3401" s="153">
        <f t="shared" ref="R3401:R3428" si="102">Q3401*H3401</f>
        <v>0</v>
      </c>
      <c r="S3401" s="153">
        <v>0</v>
      </c>
      <c r="T3401" s="154">
        <f t="shared" ref="T3401:T3428" si="103">S3401*H3401</f>
        <v>0</v>
      </c>
      <c r="AR3401" s="155" t="s">
        <v>396</v>
      </c>
      <c r="AT3401" s="155" t="s">
        <v>319</v>
      </c>
      <c r="AU3401" s="155" t="s">
        <v>88</v>
      </c>
      <c r="AY3401" s="16" t="s">
        <v>317</v>
      </c>
      <c r="BE3401" s="156">
        <f t="shared" ref="BE3401:BE3428" si="104">IF(N3401="základná",J3401,0)</f>
        <v>0</v>
      </c>
      <c r="BF3401" s="156">
        <f t="shared" ref="BF3401:BF3428" si="105">IF(N3401="znížená",J3401,0)</f>
        <v>0</v>
      </c>
      <c r="BG3401" s="156">
        <f t="shared" ref="BG3401:BG3428" si="106">IF(N3401="zákl. prenesená",J3401,0)</f>
        <v>0</v>
      </c>
      <c r="BH3401" s="156">
        <f t="shared" ref="BH3401:BH3428" si="107">IF(N3401="zníž. prenesená",J3401,0)</f>
        <v>0</v>
      </c>
      <c r="BI3401" s="156">
        <f t="shared" ref="BI3401:BI3428" si="108">IF(N3401="nulová",J3401,0)</f>
        <v>0</v>
      </c>
      <c r="BJ3401" s="16" t="s">
        <v>88</v>
      </c>
      <c r="BK3401" s="156">
        <f t="shared" ref="BK3401:BK3428" si="109">ROUND(I3401*H3401,2)</f>
        <v>0</v>
      </c>
      <c r="BL3401" s="16" t="s">
        <v>396</v>
      </c>
      <c r="BM3401" s="155" t="s">
        <v>5138</v>
      </c>
    </row>
    <row r="3402" spans="2:65" s="1" customFormat="1" ht="24.15" customHeight="1">
      <c r="B3402" s="142"/>
      <c r="C3402" s="143" t="s">
        <v>5139</v>
      </c>
      <c r="D3402" s="200" t="s">
        <v>319</v>
      </c>
      <c r="E3402" s="144" t="s">
        <v>5140</v>
      </c>
      <c r="F3402" s="145" t="s">
        <v>5141</v>
      </c>
      <c r="G3402" s="146" t="s">
        <v>467</v>
      </c>
      <c r="H3402" s="147">
        <v>1</v>
      </c>
      <c r="I3402" s="148"/>
      <c r="J3402" s="149">
        <f t="shared" si="100"/>
        <v>0</v>
      </c>
      <c r="K3402" s="150"/>
      <c r="L3402" s="31"/>
      <c r="M3402" s="151" t="s">
        <v>1</v>
      </c>
      <c r="N3402" s="152" t="s">
        <v>42</v>
      </c>
      <c r="P3402" s="153">
        <f t="shared" si="101"/>
        <v>0</v>
      </c>
      <c r="Q3402" s="153">
        <v>0</v>
      </c>
      <c r="R3402" s="153">
        <f t="shared" si="102"/>
        <v>0</v>
      </c>
      <c r="S3402" s="153">
        <v>0</v>
      </c>
      <c r="T3402" s="154">
        <f t="shared" si="103"/>
        <v>0</v>
      </c>
      <c r="AR3402" s="155" t="s">
        <v>396</v>
      </c>
      <c r="AT3402" s="155" t="s">
        <v>319</v>
      </c>
      <c r="AU3402" s="155" t="s">
        <v>88</v>
      </c>
      <c r="AY3402" s="16" t="s">
        <v>317</v>
      </c>
      <c r="BE3402" s="156">
        <f t="shared" si="104"/>
        <v>0</v>
      </c>
      <c r="BF3402" s="156">
        <f t="shared" si="105"/>
        <v>0</v>
      </c>
      <c r="BG3402" s="156">
        <f t="shared" si="106"/>
        <v>0</v>
      </c>
      <c r="BH3402" s="156">
        <f t="shared" si="107"/>
        <v>0</v>
      </c>
      <c r="BI3402" s="156">
        <f t="shared" si="108"/>
        <v>0</v>
      </c>
      <c r="BJ3402" s="16" t="s">
        <v>88</v>
      </c>
      <c r="BK3402" s="156">
        <f t="shared" si="109"/>
        <v>0</v>
      </c>
      <c r="BL3402" s="16" t="s">
        <v>396</v>
      </c>
      <c r="BM3402" s="155" t="s">
        <v>5142</v>
      </c>
    </row>
    <row r="3403" spans="2:65" s="1" customFormat="1" ht="24.15" customHeight="1">
      <c r="B3403" s="142"/>
      <c r="C3403" s="143" t="s">
        <v>5143</v>
      </c>
      <c r="D3403" s="200" t="s">
        <v>319</v>
      </c>
      <c r="E3403" s="144" t="s">
        <v>5144</v>
      </c>
      <c r="F3403" s="145" t="s">
        <v>5145</v>
      </c>
      <c r="G3403" s="146" t="s">
        <v>467</v>
      </c>
      <c r="H3403" s="147">
        <v>1</v>
      </c>
      <c r="I3403" s="148"/>
      <c r="J3403" s="149">
        <f t="shared" si="100"/>
        <v>0</v>
      </c>
      <c r="K3403" s="150"/>
      <c r="L3403" s="31"/>
      <c r="M3403" s="151" t="s">
        <v>1</v>
      </c>
      <c r="N3403" s="152" t="s">
        <v>42</v>
      </c>
      <c r="P3403" s="153">
        <f t="shared" si="101"/>
        <v>0</v>
      </c>
      <c r="Q3403" s="153">
        <v>0</v>
      </c>
      <c r="R3403" s="153">
        <f t="shared" si="102"/>
        <v>0</v>
      </c>
      <c r="S3403" s="153">
        <v>0</v>
      </c>
      <c r="T3403" s="154">
        <f t="shared" si="103"/>
        <v>0</v>
      </c>
      <c r="AR3403" s="155" t="s">
        <v>396</v>
      </c>
      <c r="AT3403" s="155" t="s">
        <v>319</v>
      </c>
      <c r="AU3403" s="155" t="s">
        <v>88</v>
      </c>
      <c r="AY3403" s="16" t="s">
        <v>317</v>
      </c>
      <c r="BE3403" s="156">
        <f t="shared" si="104"/>
        <v>0</v>
      </c>
      <c r="BF3403" s="156">
        <f t="shared" si="105"/>
        <v>0</v>
      </c>
      <c r="BG3403" s="156">
        <f t="shared" si="106"/>
        <v>0</v>
      </c>
      <c r="BH3403" s="156">
        <f t="shared" si="107"/>
        <v>0</v>
      </c>
      <c r="BI3403" s="156">
        <f t="shared" si="108"/>
        <v>0</v>
      </c>
      <c r="BJ3403" s="16" t="s">
        <v>88</v>
      </c>
      <c r="BK3403" s="156">
        <f t="shared" si="109"/>
        <v>0</v>
      </c>
      <c r="BL3403" s="16" t="s">
        <v>396</v>
      </c>
      <c r="BM3403" s="155" t="s">
        <v>5146</v>
      </c>
    </row>
    <row r="3404" spans="2:65" s="1" customFormat="1" ht="24.15" customHeight="1">
      <c r="B3404" s="142"/>
      <c r="C3404" s="143" t="s">
        <v>5147</v>
      </c>
      <c r="D3404" s="200" t="s">
        <v>319</v>
      </c>
      <c r="E3404" s="144" t="s">
        <v>5148</v>
      </c>
      <c r="F3404" s="145" t="s">
        <v>5149</v>
      </c>
      <c r="G3404" s="146" t="s">
        <v>467</v>
      </c>
      <c r="H3404" s="147">
        <v>1</v>
      </c>
      <c r="I3404" s="148"/>
      <c r="J3404" s="149">
        <f t="shared" si="100"/>
        <v>0</v>
      </c>
      <c r="K3404" s="150"/>
      <c r="L3404" s="31"/>
      <c r="M3404" s="151" t="s">
        <v>1</v>
      </c>
      <c r="N3404" s="152" t="s">
        <v>42</v>
      </c>
      <c r="P3404" s="153">
        <f t="shared" si="101"/>
        <v>0</v>
      </c>
      <c r="Q3404" s="153">
        <v>0</v>
      </c>
      <c r="R3404" s="153">
        <f t="shared" si="102"/>
        <v>0</v>
      </c>
      <c r="S3404" s="153">
        <v>0</v>
      </c>
      <c r="T3404" s="154">
        <f t="shared" si="103"/>
        <v>0</v>
      </c>
      <c r="AR3404" s="155" t="s">
        <v>396</v>
      </c>
      <c r="AT3404" s="155" t="s">
        <v>319</v>
      </c>
      <c r="AU3404" s="155" t="s">
        <v>88</v>
      </c>
      <c r="AY3404" s="16" t="s">
        <v>317</v>
      </c>
      <c r="BE3404" s="156">
        <f t="shared" si="104"/>
        <v>0</v>
      </c>
      <c r="BF3404" s="156">
        <f t="shared" si="105"/>
        <v>0</v>
      </c>
      <c r="BG3404" s="156">
        <f t="shared" si="106"/>
        <v>0</v>
      </c>
      <c r="BH3404" s="156">
        <f t="shared" si="107"/>
        <v>0</v>
      </c>
      <c r="BI3404" s="156">
        <f t="shared" si="108"/>
        <v>0</v>
      </c>
      <c r="BJ3404" s="16" t="s">
        <v>88</v>
      </c>
      <c r="BK3404" s="156">
        <f t="shared" si="109"/>
        <v>0</v>
      </c>
      <c r="BL3404" s="16" t="s">
        <v>396</v>
      </c>
      <c r="BM3404" s="155" t="s">
        <v>5150</v>
      </c>
    </row>
    <row r="3405" spans="2:65" s="1" customFormat="1" ht="24.15" customHeight="1">
      <c r="B3405" s="142"/>
      <c r="C3405" s="143" t="s">
        <v>5151</v>
      </c>
      <c r="D3405" s="200" t="s">
        <v>319</v>
      </c>
      <c r="E3405" s="144" t="s">
        <v>5152</v>
      </c>
      <c r="F3405" s="145" t="s">
        <v>5153</v>
      </c>
      <c r="G3405" s="146" t="s">
        <v>467</v>
      </c>
      <c r="H3405" s="147">
        <v>1</v>
      </c>
      <c r="I3405" s="148"/>
      <c r="J3405" s="149">
        <f t="shared" si="100"/>
        <v>0</v>
      </c>
      <c r="K3405" s="150"/>
      <c r="L3405" s="31"/>
      <c r="M3405" s="151" t="s">
        <v>1</v>
      </c>
      <c r="N3405" s="152" t="s">
        <v>42</v>
      </c>
      <c r="P3405" s="153">
        <f t="shared" si="101"/>
        <v>0</v>
      </c>
      <c r="Q3405" s="153">
        <v>0</v>
      </c>
      <c r="R3405" s="153">
        <f t="shared" si="102"/>
        <v>0</v>
      </c>
      <c r="S3405" s="153">
        <v>0</v>
      </c>
      <c r="T3405" s="154">
        <f t="shared" si="103"/>
        <v>0</v>
      </c>
      <c r="AR3405" s="155" t="s">
        <v>396</v>
      </c>
      <c r="AT3405" s="155" t="s">
        <v>319</v>
      </c>
      <c r="AU3405" s="155" t="s">
        <v>88</v>
      </c>
      <c r="AY3405" s="16" t="s">
        <v>317</v>
      </c>
      <c r="BE3405" s="156">
        <f t="shared" si="104"/>
        <v>0</v>
      </c>
      <c r="BF3405" s="156">
        <f t="shared" si="105"/>
        <v>0</v>
      </c>
      <c r="BG3405" s="156">
        <f t="shared" si="106"/>
        <v>0</v>
      </c>
      <c r="BH3405" s="156">
        <f t="shared" si="107"/>
        <v>0</v>
      </c>
      <c r="BI3405" s="156">
        <f t="shared" si="108"/>
        <v>0</v>
      </c>
      <c r="BJ3405" s="16" t="s">
        <v>88</v>
      </c>
      <c r="BK3405" s="156">
        <f t="shared" si="109"/>
        <v>0</v>
      </c>
      <c r="BL3405" s="16" t="s">
        <v>396</v>
      </c>
      <c r="BM3405" s="155" t="s">
        <v>5154</v>
      </c>
    </row>
    <row r="3406" spans="2:65" s="1" customFormat="1" ht="24.15" customHeight="1">
      <c r="B3406" s="142"/>
      <c r="C3406" s="143" t="s">
        <v>5155</v>
      </c>
      <c r="D3406" s="200" t="s">
        <v>319</v>
      </c>
      <c r="E3406" s="144" t="s">
        <v>5156</v>
      </c>
      <c r="F3406" s="145" t="s">
        <v>5157</v>
      </c>
      <c r="G3406" s="146" t="s">
        <v>467</v>
      </c>
      <c r="H3406" s="147">
        <v>1</v>
      </c>
      <c r="I3406" s="148"/>
      <c r="J3406" s="149">
        <f t="shared" si="100"/>
        <v>0</v>
      </c>
      <c r="K3406" s="150"/>
      <c r="L3406" s="31"/>
      <c r="M3406" s="151" t="s">
        <v>1</v>
      </c>
      <c r="N3406" s="152" t="s">
        <v>42</v>
      </c>
      <c r="P3406" s="153">
        <f t="shared" si="101"/>
        <v>0</v>
      </c>
      <c r="Q3406" s="153">
        <v>0</v>
      </c>
      <c r="R3406" s="153">
        <f t="shared" si="102"/>
        <v>0</v>
      </c>
      <c r="S3406" s="153">
        <v>0</v>
      </c>
      <c r="T3406" s="154">
        <f t="shared" si="103"/>
        <v>0</v>
      </c>
      <c r="AR3406" s="155" t="s">
        <v>396</v>
      </c>
      <c r="AT3406" s="155" t="s">
        <v>319</v>
      </c>
      <c r="AU3406" s="155" t="s">
        <v>88</v>
      </c>
      <c r="AY3406" s="16" t="s">
        <v>317</v>
      </c>
      <c r="BE3406" s="156">
        <f t="shared" si="104"/>
        <v>0</v>
      </c>
      <c r="BF3406" s="156">
        <f t="shared" si="105"/>
        <v>0</v>
      </c>
      <c r="BG3406" s="156">
        <f t="shared" si="106"/>
        <v>0</v>
      </c>
      <c r="BH3406" s="156">
        <f t="shared" si="107"/>
        <v>0</v>
      </c>
      <c r="BI3406" s="156">
        <f t="shared" si="108"/>
        <v>0</v>
      </c>
      <c r="BJ3406" s="16" t="s">
        <v>88</v>
      </c>
      <c r="BK3406" s="156">
        <f t="shared" si="109"/>
        <v>0</v>
      </c>
      <c r="BL3406" s="16" t="s">
        <v>396</v>
      </c>
      <c r="BM3406" s="155" t="s">
        <v>5158</v>
      </c>
    </row>
    <row r="3407" spans="2:65" s="1" customFormat="1" ht="24.15" customHeight="1">
      <c r="B3407" s="142"/>
      <c r="C3407" s="143" t="s">
        <v>5159</v>
      </c>
      <c r="D3407" s="200" t="s">
        <v>319</v>
      </c>
      <c r="E3407" s="144" t="s">
        <v>5160</v>
      </c>
      <c r="F3407" s="145" t="s">
        <v>5161</v>
      </c>
      <c r="G3407" s="146" t="s">
        <v>467</v>
      </c>
      <c r="H3407" s="147">
        <v>1</v>
      </c>
      <c r="I3407" s="148"/>
      <c r="J3407" s="149">
        <f t="shared" si="100"/>
        <v>0</v>
      </c>
      <c r="K3407" s="150"/>
      <c r="L3407" s="31"/>
      <c r="M3407" s="151" t="s">
        <v>1</v>
      </c>
      <c r="N3407" s="152" t="s">
        <v>42</v>
      </c>
      <c r="P3407" s="153">
        <f t="shared" si="101"/>
        <v>0</v>
      </c>
      <c r="Q3407" s="153">
        <v>0</v>
      </c>
      <c r="R3407" s="153">
        <f t="shared" si="102"/>
        <v>0</v>
      </c>
      <c r="S3407" s="153">
        <v>0</v>
      </c>
      <c r="T3407" s="154">
        <f t="shared" si="103"/>
        <v>0</v>
      </c>
      <c r="AR3407" s="155" t="s">
        <v>396</v>
      </c>
      <c r="AT3407" s="155" t="s">
        <v>319</v>
      </c>
      <c r="AU3407" s="155" t="s">
        <v>88</v>
      </c>
      <c r="AY3407" s="16" t="s">
        <v>317</v>
      </c>
      <c r="BE3407" s="156">
        <f t="shared" si="104"/>
        <v>0</v>
      </c>
      <c r="BF3407" s="156">
        <f t="shared" si="105"/>
        <v>0</v>
      </c>
      <c r="BG3407" s="156">
        <f t="shared" si="106"/>
        <v>0</v>
      </c>
      <c r="BH3407" s="156">
        <f t="shared" si="107"/>
        <v>0</v>
      </c>
      <c r="BI3407" s="156">
        <f t="shared" si="108"/>
        <v>0</v>
      </c>
      <c r="BJ3407" s="16" t="s">
        <v>88</v>
      </c>
      <c r="BK3407" s="156">
        <f t="shared" si="109"/>
        <v>0</v>
      </c>
      <c r="BL3407" s="16" t="s">
        <v>396</v>
      </c>
      <c r="BM3407" s="155" t="s">
        <v>5162</v>
      </c>
    </row>
    <row r="3408" spans="2:65" s="1" customFormat="1" ht="24.15" customHeight="1">
      <c r="B3408" s="142"/>
      <c r="C3408" s="143" t="s">
        <v>5163</v>
      </c>
      <c r="D3408" s="200" t="s">
        <v>319</v>
      </c>
      <c r="E3408" s="144" t="s">
        <v>5164</v>
      </c>
      <c r="F3408" s="145" t="s">
        <v>5165</v>
      </c>
      <c r="G3408" s="146" t="s">
        <v>467</v>
      </c>
      <c r="H3408" s="147">
        <v>1</v>
      </c>
      <c r="I3408" s="148"/>
      <c r="J3408" s="149">
        <f t="shared" si="100"/>
        <v>0</v>
      </c>
      <c r="K3408" s="150"/>
      <c r="L3408" s="31"/>
      <c r="M3408" s="151" t="s">
        <v>1</v>
      </c>
      <c r="N3408" s="152" t="s">
        <v>42</v>
      </c>
      <c r="P3408" s="153">
        <f t="shared" si="101"/>
        <v>0</v>
      </c>
      <c r="Q3408" s="153">
        <v>0</v>
      </c>
      <c r="R3408" s="153">
        <f t="shared" si="102"/>
        <v>0</v>
      </c>
      <c r="S3408" s="153">
        <v>0</v>
      </c>
      <c r="T3408" s="154">
        <f t="shared" si="103"/>
        <v>0</v>
      </c>
      <c r="AR3408" s="155" t="s">
        <v>396</v>
      </c>
      <c r="AT3408" s="155" t="s">
        <v>319</v>
      </c>
      <c r="AU3408" s="155" t="s">
        <v>88</v>
      </c>
      <c r="AY3408" s="16" t="s">
        <v>317</v>
      </c>
      <c r="BE3408" s="156">
        <f t="shared" si="104"/>
        <v>0</v>
      </c>
      <c r="BF3408" s="156">
        <f t="shared" si="105"/>
        <v>0</v>
      </c>
      <c r="BG3408" s="156">
        <f t="shared" si="106"/>
        <v>0</v>
      </c>
      <c r="BH3408" s="156">
        <f t="shared" si="107"/>
        <v>0</v>
      </c>
      <c r="BI3408" s="156">
        <f t="shared" si="108"/>
        <v>0</v>
      </c>
      <c r="BJ3408" s="16" t="s">
        <v>88</v>
      </c>
      <c r="BK3408" s="156">
        <f t="shared" si="109"/>
        <v>0</v>
      </c>
      <c r="BL3408" s="16" t="s">
        <v>396</v>
      </c>
      <c r="BM3408" s="155" t="s">
        <v>5166</v>
      </c>
    </row>
    <row r="3409" spans="2:65" s="1" customFormat="1" ht="24.15" customHeight="1">
      <c r="B3409" s="142"/>
      <c r="C3409" s="143" t="s">
        <v>5167</v>
      </c>
      <c r="D3409" s="200" t="s">
        <v>319</v>
      </c>
      <c r="E3409" s="144" t="s">
        <v>5168</v>
      </c>
      <c r="F3409" s="145" t="s">
        <v>5169</v>
      </c>
      <c r="G3409" s="146" t="s">
        <v>467</v>
      </c>
      <c r="H3409" s="147">
        <v>1</v>
      </c>
      <c r="I3409" s="148"/>
      <c r="J3409" s="149">
        <f t="shared" si="100"/>
        <v>0</v>
      </c>
      <c r="K3409" s="150"/>
      <c r="L3409" s="31"/>
      <c r="M3409" s="151" t="s">
        <v>1</v>
      </c>
      <c r="N3409" s="152" t="s">
        <v>42</v>
      </c>
      <c r="P3409" s="153">
        <f t="shared" si="101"/>
        <v>0</v>
      </c>
      <c r="Q3409" s="153">
        <v>0</v>
      </c>
      <c r="R3409" s="153">
        <f t="shared" si="102"/>
        <v>0</v>
      </c>
      <c r="S3409" s="153">
        <v>0</v>
      </c>
      <c r="T3409" s="154">
        <f t="shared" si="103"/>
        <v>0</v>
      </c>
      <c r="AR3409" s="155" t="s">
        <v>396</v>
      </c>
      <c r="AT3409" s="155" t="s">
        <v>319</v>
      </c>
      <c r="AU3409" s="155" t="s">
        <v>88</v>
      </c>
      <c r="AY3409" s="16" t="s">
        <v>317</v>
      </c>
      <c r="BE3409" s="156">
        <f t="shared" si="104"/>
        <v>0</v>
      </c>
      <c r="BF3409" s="156">
        <f t="shared" si="105"/>
        <v>0</v>
      </c>
      <c r="BG3409" s="156">
        <f t="shared" si="106"/>
        <v>0</v>
      </c>
      <c r="BH3409" s="156">
        <f t="shared" si="107"/>
        <v>0</v>
      </c>
      <c r="BI3409" s="156">
        <f t="shared" si="108"/>
        <v>0</v>
      </c>
      <c r="BJ3409" s="16" t="s">
        <v>88</v>
      </c>
      <c r="BK3409" s="156">
        <f t="shared" si="109"/>
        <v>0</v>
      </c>
      <c r="BL3409" s="16" t="s">
        <v>396</v>
      </c>
      <c r="BM3409" s="155" t="s">
        <v>5170</v>
      </c>
    </row>
    <row r="3410" spans="2:65" s="1" customFormat="1" ht="24.15" customHeight="1">
      <c r="B3410" s="142"/>
      <c r="C3410" s="143" t="s">
        <v>5171</v>
      </c>
      <c r="D3410" s="200" t="s">
        <v>319</v>
      </c>
      <c r="E3410" s="144" t="s">
        <v>5172</v>
      </c>
      <c r="F3410" s="145" t="s">
        <v>5173</v>
      </c>
      <c r="G3410" s="146" t="s">
        <v>467</v>
      </c>
      <c r="H3410" s="147">
        <v>1</v>
      </c>
      <c r="I3410" s="148"/>
      <c r="J3410" s="149">
        <f t="shared" si="100"/>
        <v>0</v>
      </c>
      <c r="K3410" s="150"/>
      <c r="L3410" s="31"/>
      <c r="M3410" s="151" t="s">
        <v>1</v>
      </c>
      <c r="N3410" s="152" t="s">
        <v>42</v>
      </c>
      <c r="P3410" s="153">
        <f t="shared" si="101"/>
        <v>0</v>
      </c>
      <c r="Q3410" s="153">
        <v>0</v>
      </c>
      <c r="R3410" s="153">
        <f t="shared" si="102"/>
        <v>0</v>
      </c>
      <c r="S3410" s="153">
        <v>0</v>
      </c>
      <c r="T3410" s="154">
        <f t="shared" si="103"/>
        <v>0</v>
      </c>
      <c r="AR3410" s="155" t="s">
        <v>396</v>
      </c>
      <c r="AT3410" s="155" t="s">
        <v>319</v>
      </c>
      <c r="AU3410" s="155" t="s">
        <v>88</v>
      </c>
      <c r="AY3410" s="16" t="s">
        <v>317</v>
      </c>
      <c r="BE3410" s="156">
        <f t="shared" si="104"/>
        <v>0</v>
      </c>
      <c r="BF3410" s="156">
        <f t="shared" si="105"/>
        <v>0</v>
      </c>
      <c r="BG3410" s="156">
        <f t="shared" si="106"/>
        <v>0</v>
      </c>
      <c r="BH3410" s="156">
        <f t="shared" si="107"/>
        <v>0</v>
      </c>
      <c r="BI3410" s="156">
        <f t="shared" si="108"/>
        <v>0</v>
      </c>
      <c r="BJ3410" s="16" t="s">
        <v>88</v>
      </c>
      <c r="BK3410" s="156">
        <f t="shared" si="109"/>
        <v>0</v>
      </c>
      <c r="BL3410" s="16" t="s">
        <v>396</v>
      </c>
      <c r="BM3410" s="155" t="s">
        <v>5174</v>
      </c>
    </row>
    <row r="3411" spans="2:65" s="1" customFormat="1" ht="24.15" customHeight="1">
      <c r="B3411" s="142"/>
      <c r="C3411" s="143" t="s">
        <v>5175</v>
      </c>
      <c r="D3411" s="200" t="s">
        <v>319</v>
      </c>
      <c r="E3411" s="144" t="s">
        <v>5176</v>
      </c>
      <c r="F3411" s="145" t="s">
        <v>5177</v>
      </c>
      <c r="G3411" s="146" t="s">
        <v>467</v>
      </c>
      <c r="H3411" s="147">
        <v>1</v>
      </c>
      <c r="I3411" s="148"/>
      <c r="J3411" s="149">
        <f t="shared" si="100"/>
        <v>0</v>
      </c>
      <c r="K3411" s="150"/>
      <c r="L3411" s="31"/>
      <c r="M3411" s="151" t="s">
        <v>1</v>
      </c>
      <c r="N3411" s="152" t="s">
        <v>42</v>
      </c>
      <c r="P3411" s="153">
        <f t="shared" si="101"/>
        <v>0</v>
      </c>
      <c r="Q3411" s="153">
        <v>0</v>
      </c>
      <c r="R3411" s="153">
        <f t="shared" si="102"/>
        <v>0</v>
      </c>
      <c r="S3411" s="153">
        <v>0</v>
      </c>
      <c r="T3411" s="154">
        <f t="shared" si="103"/>
        <v>0</v>
      </c>
      <c r="AR3411" s="155" t="s">
        <v>396</v>
      </c>
      <c r="AT3411" s="155" t="s">
        <v>319</v>
      </c>
      <c r="AU3411" s="155" t="s">
        <v>88</v>
      </c>
      <c r="AY3411" s="16" t="s">
        <v>317</v>
      </c>
      <c r="BE3411" s="156">
        <f t="shared" si="104"/>
        <v>0</v>
      </c>
      <c r="BF3411" s="156">
        <f t="shared" si="105"/>
        <v>0</v>
      </c>
      <c r="BG3411" s="156">
        <f t="shared" si="106"/>
        <v>0</v>
      </c>
      <c r="BH3411" s="156">
        <f t="shared" si="107"/>
        <v>0</v>
      </c>
      <c r="BI3411" s="156">
        <f t="shared" si="108"/>
        <v>0</v>
      </c>
      <c r="BJ3411" s="16" t="s">
        <v>88</v>
      </c>
      <c r="BK3411" s="156">
        <f t="shared" si="109"/>
        <v>0</v>
      </c>
      <c r="BL3411" s="16" t="s">
        <v>396</v>
      </c>
      <c r="BM3411" s="155" t="s">
        <v>5178</v>
      </c>
    </row>
    <row r="3412" spans="2:65" s="1" customFormat="1" ht="24.15" customHeight="1">
      <c r="B3412" s="142"/>
      <c r="C3412" s="143" t="s">
        <v>5179</v>
      </c>
      <c r="D3412" s="200" t="s">
        <v>319</v>
      </c>
      <c r="E3412" s="144" t="s">
        <v>5180</v>
      </c>
      <c r="F3412" s="145" t="s">
        <v>5145</v>
      </c>
      <c r="G3412" s="146" t="s">
        <v>467</v>
      </c>
      <c r="H3412" s="147">
        <v>1</v>
      </c>
      <c r="I3412" s="148"/>
      <c r="J3412" s="149">
        <f t="shared" si="100"/>
        <v>0</v>
      </c>
      <c r="K3412" s="150"/>
      <c r="L3412" s="31"/>
      <c r="M3412" s="151" t="s">
        <v>1</v>
      </c>
      <c r="N3412" s="152" t="s">
        <v>42</v>
      </c>
      <c r="P3412" s="153">
        <f t="shared" si="101"/>
        <v>0</v>
      </c>
      <c r="Q3412" s="153">
        <v>0</v>
      </c>
      <c r="R3412" s="153">
        <f t="shared" si="102"/>
        <v>0</v>
      </c>
      <c r="S3412" s="153">
        <v>0</v>
      </c>
      <c r="T3412" s="154">
        <f t="shared" si="103"/>
        <v>0</v>
      </c>
      <c r="AR3412" s="155" t="s">
        <v>396</v>
      </c>
      <c r="AT3412" s="155" t="s">
        <v>319</v>
      </c>
      <c r="AU3412" s="155" t="s">
        <v>88</v>
      </c>
      <c r="AY3412" s="16" t="s">
        <v>317</v>
      </c>
      <c r="BE3412" s="156">
        <f t="shared" si="104"/>
        <v>0</v>
      </c>
      <c r="BF3412" s="156">
        <f t="shared" si="105"/>
        <v>0</v>
      </c>
      <c r="BG3412" s="156">
        <f t="shared" si="106"/>
        <v>0</v>
      </c>
      <c r="BH3412" s="156">
        <f t="shared" si="107"/>
        <v>0</v>
      </c>
      <c r="BI3412" s="156">
        <f t="shared" si="108"/>
        <v>0</v>
      </c>
      <c r="BJ3412" s="16" t="s">
        <v>88</v>
      </c>
      <c r="BK3412" s="156">
        <f t="shared" si="109"/>
        <v>0</v>
      </c>
      <c r="BL3412" s="16" t="s">
        <v>396</v>
      </c>
      <c r="BM3412" s="155" t="s">
        <v>5181</v>
      </c>
    </row>
    <row r="3413" spans="2:65" s="1" customFormat="1" ht="24.15" customHeight="1">
      <c r="B3413" s="142"/>
      <c r="C3413" s="143" t="s">
        <v>5182</v>
      </c>
      <c r="D3413" s="200" t="s">
        <v>319</v>
      </c>
      <c r="E3413" s="144" t="s">
        <v>5183</v>
      </c>
      <c r="F3413" s="145" t="s">
        <v>5184</v>
      </c>
      <c r="G3413" s="146" t="s">
        <v>467</v>
      </c>
      <c r="H3413" s="147">
        <v>1</v>
      </c>
      <c r="I3413" s="148"/>
      <c r="J3413" s="149">
        <f t="shared" si="100"/>
        <v>0</v>
      </c>
      <c r="K3413" s="150"/>
      <c r="L3413" s="31"/>
      <c r="M3413" s="151" t="s">
        <v>1</v>
      </c>
      <c r="N3413" s="152" t="s">
        <v>42</v>
      </c>
      <c r="P3413" s="153">
        <f t="shared" si="101"/>
        <v>0</v>
      </c>
      <c r="Q3413" s="153">
        <v>0</v>
      </c>
      <c r="R3413" s="153">
        <f t="shared" si="102"/>
        <v>0</v>
      </c>
      <c r="S3413" s="153">
        <v>0</v>
      </c>
      <c r="T3413" s="154">
        <f t="shared" si="103"/>
        <v>0</v>
      </c>
      <c r="AR3413" s="155" t="s">
        <v>396</v>
      </c>
      <c r="AT3413" s="155" t="s">
        <v>319</v>
      </c>
      <c r="AU3413" s="155" t="s">
        <v>88</v>
      </c>
      <c r="AY3413" s="16" t="s">
        <v>317</v>
      </c>
      <c r="BE3413" s="156">
        <f t="shared" si="104"/>
        <v>0</v>
      </c>
      <c r="BF3413" s="156">
        <f t="shared" si="105"/>
        <v>0</v>
      </c>
      <c r="BG3413" s="156">
        <f t="shared" si="106"/>
        <v>0</v>
      </c>
      <c r="BH3413" s="156">
        <f t="shared" si="107"/>
        <v>0</v>
      </c>
      <c r="BI3413" s="156">
        <f t="shared" si="108"/>
        <v>0</v>
      </c>
      <c r="BJ3413" s="16" t="s">
        <v>88</v>
      </c>
      <c r="BK3413" s="156">
        <f t="shared" si="109"/>
        <v>0</v>
      </c>
      <c r="BL3413" s="16" t="s">
        <v>396</v>
      </c>
      <c r="BM3413" s="155" t="s">
        <v>5185</v>
      </c>
    </row>
    <row r="3414" spans="2:65" s="1" customFormat="1" ht="24.15" customHeight="1">
      <c r="B3414" s="142"/>
      <c r="C3414" s="143" t="s">
        <v>5186</v>
      </c>
      <c r="D3414" s="200" t="s">
        <v>319</v>
      </c>
      <c r="E3414" s="144" t="s">
        <v>5187</v>
      </c>
      <c r="F3414" s="145" t="s">
        <v>5188</v>
      </c>
      <c r="G3414" s="146" t="s">
        <v>467</v>
      </c>
      <c r="H3414" s="147">
        <v>1</v>
      </c>
      <c r="I3414" s="148"/>
      <c r="J3414" s="149">
        <f t="shared" si="100"/>
        <v>0</v>
      </c>
      <c r="K3414" s="150"/>
      <c r="L3414" s="31"/>
      <c r="M3414" s="151" t="s">
        <v>1</v>
      </c>
      <c r="N3414" s="152" t="s">
        <v>42</v>
      </c>
      <c r="P3414" s="153">
        <f t="shared" si="101"/>
        <v>0</v>
      </c>
      <c r="Q3414" s="153">
        <v>0</v>
      </c>
      <c r="R3414" s="153">
        <f t="shared" si="102"/>
        <v>0</v>
      </c>
      <c r="S3414" s="153">
        <v>0</v>
      </c>
      <c r="T3414" s="154">
        <f t="shared" si="103"/>
        <v>0</v>
      </c>
      <c r="AR3414" s="155" t="s">
        <v>396</v>
      </c>
      <c r="AT3414" s="155" t="s">
        <v>319</v>
      </c>
      <c r="AU3414" s="155" t="s">
        <v>88</v>
      </c>
      <c r="AY3414" s="16" t="s">
        <v>317</v>
      </c>
      <c r="BE3414" s="156">
        <f t="shared" si="104"/>
        <v>0</v>
      </c>
      <c r="BF3414" s="156">
        <f t="shared" si="105"/>
        <v>0</v>
      </c>
      <c r="BG3414" s="156">
        <f t="shared" si="106"/>
        <v>0</v>
      </c>
      <c r="BH3414" s="156">
        <f t="shared" si="107"/>
        <v>0</v>
      </c>
      <c r="BI3414" s="156">
        <f t="shared" si="108"/>
        <v>0</v>
      </c>
      <c r="BJ3414" s="16" t="s">
        <v>88</v>
      </c>
      <c r="BK3414" s="156">
        <f t="shared" si="109"/>
        <v>0</v>
      </c>
      <c r="BL3414" s="16" t="s">
        <v>396</v>
      </c>
      <c r="BM3414" s="155" t="s">
        <v>5189</v>
      </c>
    </row>
    <row r="3415" spans="2:65" s="1" customFormat="1" ht="24.15" customHeight="1">
      <c r="B3415" s="142"/>
      <c r="C3415" s="143" t="s">
        <v>5190</v>
      </c>
      <c r="D3415" s="200" t="s">
        <v>319</v>
      </c>
      <c r="E3415" s="144" t="s">
        <v>5191</v>
      </c>
      <c r="F3415" s="145" t="s">
        <v>5192</v>
      </c>
      <c r="G3415" s="146" t="s">
        <v>467</v>
      </c>
      <c r="H3415" s="147">
        <v>1</v>
      </c>
      <c r="I3415" s="148"/>
      <c r="J3415" s="149">
        <f t="shared" si="100"/>
        <v>0</v>
      </c>
      <c r="K3415" s="150"/>
      <c r="L3415" s="31"/>
      <c r="M3415" s="151" t="s">
        <v>1</v>
      </c>
      <c r="N3415" s="152" t="s">
        <v>42</v>
      </c>
      <c r="P3415" s="153">
        <f t="shared" si="101"/>
        <v>0</v>
      </c>
      <c r="Q3415" s="153">
        <v>0</v>
      </c>
      <c r="R3415" s="153">
        <f t="shared" si="102"/>
        <v>0</v>
      </c>
      <c r="S3415" s="153">
        <v>0</v>
      </c>
      <c r="T3415" s="154">
        <f t="shared" si="103"/>
        <v>0</v>
      </c>
      <c r="AR3415" s="155" t="s">
        <v>396</v>
      </c>
      <c r="AT3415" s="155" t="s">
        <v>319</v>
      </c>
      <c r="AU3415" s="155" t="s">
        <v>88</v>
      </c>
      <c r="AY3415" s="16" t="s">
        <v>317</v>
      </c>
      <c r="BE3415" s="156">
        <f t="shared" si="104"/>
        <v>0</v>
      </c>
      <c r="BF3415" s="156">
        <f t="shared" si="105"/>
        <v>0</v>
      </c>
      <c r="BG3415" s="156">
        <f t="shared" si="106"/>
        <v>0</v>
      </c>
      <c r="BH3415" s="156">
        <f t="shared" si="107"/>
        <v>0</v>
      </c>
      <c r="BI3415" s="156">
        <f t="shared" si="108"/>
        <v>0</v>
      </c>
      <c r="BJ3415" s="16" t="s">
        <v>88</v>
      </c>
      <c r="BK3415" s="156">
        <f t="shared" si="109"/>
        <v>0</v>
      </c>
      <c r="BL3415" s="16" t="s">
        <v>396</v>
      </c>
      <c r="BM3415" s="155" t="s">
        <v>5193</v>
      </c>
    </row>
    <row r="3416" spans="2:65" s="1" customFormat="1" ht="24.15" customHeight="1">
      <c r="B3416" s="142"/>
      <c r="C3416" s="143" t="s">
        <v>5194</v>
      </c>
      <c r="D3416" s="200" t="s">
        <v>319</v>
      </c>
      <c r="E3416" s="144" t="s">
        <v>5195</v>
      </c>
      <c r="F3416" s="145" t="s">
        <v>5196</v>
      </c>
      <c r="G3416" s="146" t="s">
        <v>467</v>
      </c>
      <c r="H3416" s="147">
        <v>1</v>
      </c>
      <c r="I3416" s="148"/>
      <c r="J3416" s="149">
        <f t="shared" si="100"/>
        <v>0</v>
      </c>
      <c r="K3416" s="150"/>
      <c r="L3416" s="31"/>
      <c r="M3416" s="151" t="s">
        <v>1</v>
      </c>
      <c r="N3416" s="152" t="s">
        <v>42</v>
      </c>
      <c r="P3416" s="153">
        <f t="shared" si="101"/>
        <v>0</v>
      </c>
      <c r="Q3416" s="153">
        <v>0</v>
      </c>
      <c r="R3416" s="153">
        <f t="shared" si="102"/>
        <v>0</v>
      </c>
      <c r="S3416" s="153">
        <v>0</v>
      </c>
      <c r="T3416" s="154">
        <f t="shared" si="103"/>
        <v>0</v>
      </c>
      <c r="AR3416" s="155" t="s">
        <v>396</v>
      </c>
      <c r="AT3416" s="155" t="s">
        <v>319</v>
      </c>
      <c r="AU3416" s="155" t="s">
        <v>88</v>
      </c>
      <c r="AY3416" s="16" t="s">
        <v>317</v>
      </c>
      <c r="BE3416" s="156">
        <f t="shared" si="104"/>
        <v>0</v>
      </c>
      <c r="BF3416" s="156">
        <f t="shared" si="105"/>
        <v>0</v>
      </c>
      <c r="BG3416" s="156">
        <f t="shared" si="106"/>
        <v>0</v>
      </c>
      <c r="BH3416" s="156">
        <f t="shared" si="107"/>
        <v>0</v>
      </c>
      <c r="BI3416" s="156">
        <f t="shared" si="108"/>
        <v>0</v>
      </c>
      <c r="BJ3416" s="16" t="s">
        <v>88</v>
      </c>
      <c r="BK3416" s="156">
        <f t="shared" si="109"/>
        <v>0</v>
      </c>
      <c r="BL3416" s="16" t="s">
        <v>396</v>
      </c>
      <c r="BM3416" s="155" t="s">
        <v>5197</v>
      </c>
    </row>
    <row r="3417" spans="2:65" s="1" customFormat="1" ht="24.15" customHeight="1">
      <c r="B3417" s="142"/>
      <c r="C3417" s="143" t="s">
        <v>5198</v>
      </c>
      <c r="D3417" s="200" t="s">
        <v>319</v>
      </c>
      <c r="E3417" s="144" t="s">
        <v>5199</v>
      </c>
      <c r="F3417" s="145" t="s">
        <v>5200</v>
      </c>
      <c r="G3417" s="146" t="s">
        <v>467</v>
      </c>
      <c r="H3417" s="147">
        <v>1</v>
      </c>
      <c r="I3417" s="148"/>
      <c r="J3417" s="149">
        <f t="shared" si="100"/>
        <v>0</v>
      </c>
      <c r="K3417" s="150"/>
      <c r="L3417" s="31"/>
      <c r="M3417" s="151" t="s">
        <v>1</v>
      </c>
      <c r="N3417" s="152" t="s">
        <v>42</v>
      </c>
      <c r="P3417" s="153">
        <f t="shared" si="101"/>
        <v>0</v>
      </c>
      <c r="Q3417" s="153">
        <v>0</v>
      </c>
      <c r="R3417" s="153">
        <f t="shared" si="102"/>
        <v>0</v>
      </c>
      <c r="S3417" s="153">
        <v>0</v>
      </c>
      <c r="T3417" s="154">
        <f t="shared" si="103"/>
        <v>0</v>
      </c>
      <c r="AR3417" s="155" t="s">
        <v>396</v>
      </c>
      <c r="AT3417" s="155" t="s">
        <v>319</v>
      </c>
      <c r="AU3417" s="155" t="s">
        <v>88</v>
      </c>
      <c r="AY3417" s="16" t="s">
        <v>317</v>
      </c>
      <c r="BE3417" s="156">
        <f t="shared" si="104"/>
        <v>0</v>
      </c>
      <c r="BF3417" s="156">
        <f t="shared" si="105"/>
        <v>0</v>
      </c>
      <c r="BG3417" s="156">
        <f t="shared" si="106"/>
        <v>0</v>
      </c>
      <c r="BH3417" s="156">
        <f t="shared" si="107"/>
        <v>0</v>
      </c>
      <c r="BI3417" s="156">
        <f t="shared" si="108"/>
        <v>0</v>
      </c>
      <c r="BJ3417" s="16" t="s">
        <v>88</v>
      </c>
      <c r="BK3417" s="156">
        <f t="shared" si="109"/>
        <v>0</v>
      </c>
      <c r="BL3417" s="16" t="s">
        <v>396</v>
      </c>
      <c r="BM3417" s="155" t="s">
        <v>5201</v>
      </c>
    </row>
    <row r="3418" spans="2:65" s="1" customFormat="1" ht="24.15" customHeight="1">
      <c r="B3418" s="142"/>
      <c r="C3418" s="143" t="s">
        <v>5202</v>
      </c>
      <c r="D3418" s="200" t="s">
        <v>319</v>
      </c>
      <c r="E3418" s="144" t="s">
        <v>5203</v>
      </c>
      <c r="F3418" s="145" t="s">
        <v>5204</v>
      </c>
      <c r="G3418" s="146" t="s">
        <v>467</v>
      </c>
      <c r="H3418" s="147">
        <v>1</v>
      </c>
      <c r="I3418" s="148"/>
      <c r="J3418" s="149">
        <f t="shared" si="100"/>
        <v>0</v>
      </c>
      <c r="K3418" s="150"/>
      <c r="L3418" s="31"/>
      <c r="M3418" s="151" t="s">
        <v>1</v>
      </c>
      <c r="N3418" s="152" t="s">
        <v>42</v>
      </c>
      <c r="P3418" s="153">
        <f t="shared" si="101"/>
        <v>0</v>
      </c>
      <c r="Q3418" s="153">
        <v>0</v>
      </c>
      <c r="R3418" s="153">
        <f t="shared" si="102"/>
        <v>0</v>
      </c>
      <c r="S3418" s="153">
        <v>0</v>
      </c>
      <c r="T3418" s="154">
        <f t="shared" si="103"/>
        <v>0</v>
      </c>
      <c r="AR3418" s="155" t="s">
        <v>396</v>
      </c>
      <c r="AT3418" s="155" t="s">
        <v>319</v>
      </c>
      <c r="AU3418" s="155" t="s">
        <v>88</v>
      </c>
      <c r="AY3418" s="16" t="s">
        <v>317</v>
      </c>
      <c r="BE3418" s="156">
        <f t="shared" si="104"/>
        <v>0</v>
      </c>
      <c r="BF3418" s="156">
        <f t="shared" si="105"/>
        <v>0</v>
      </c>
      <c r="BG3418" s="156">
        <f t="shared" si="106"/>
        <v>0</v>
      </c>
      <c r="BH3418" s="156">
        <f t="shared" si="107"/>
        <v>0</v>
      </c>
      <c r="BI3418" s="156">
        <f t="shared" si="108"/>
        <v>0</v>
      </c>
      <c r="BJ3418" s="16" t="s">
        <v>88</v>
      </c>
      <c r="BK3418" s="156">
        <f t="shared" si="109"/>
        <v>0</v>
      </c>
      <c r="BL3418" s="16" t="s">
        <v>396</v>
      </c>
      <c r="BM3418" s="155" t="s">
        <v>5205</v>
      </c>
    </row>
    <row r="3419" spans="2:65" s="1" customFormat="1" ht="24.15" customHeight="1">
      <c r="B3419" s="142"/>
      <c r="C3419" s="143" t="s">
        <v>5206</v>
      </c>
      <c r="D3419" s="200" t="s">
        <v>319</v>
      </c>
      <c r="E3419" s="144" t="s">
        <v>5207</v>
      </c>
      <c r="F3419" s="145" t="s">
        <v>5208</v>
      </c>
      <c r="G3419" s="146" t="s">
        <v>467</v>
      </c>
      <c r="H3419" s="147">
        <v>1</v>
      </c>
      <c r="I3419" s="148"/>
      <c r="J3419" s="149">
        <f t="shared" si="100"/>
        <v>0</v>
      </c>
      <c r="K3419" s="150"/>
      <c r="L3419" s="31"/>
      <c r="M3419" s="151" t="s">
        <v>1</v>
      </c>
      <c r="N3419" s="152" t="s">
        <v>42</v>
      </c>
      <c r="P3419" s="153">
        <f t="shared" si="101"/>
        <v>0</v>
      </c>
      <c r="Q3419" s="153">
        <v>0</v>
      </c>
      <c r="R3419" s="153">
        <f t="shared" si="102"/>
        <v>0</v>
      </c>
      <c r="S3419" s="153">
        <v>0</v>
      </c>
      <c r="T3419" s="154">
        <f t="shared" si="103"/>
        <v>0</v>
      </c>
      <c r="AR3419" s="155" t="s">
        <v>396</v>
      </c>
      <c r="AT3419" s="155" t="s">
        <v>319</v>
      </c>
      <c r="AU3419" s="155" t="s">
        <v>88</v>
      </c>
      <c r="AY3419" s="16" t="s">
        <v>317</v>
      </c>
      <c r="BE3419" s="156">
        <f t="shared" si="104"/>
        <v>0</v>
      </c>
      <c r="BF3419" s="156">
        <f t="shared" si="105"/>
        <v>0</v>
      </c>
      <c r="BG3419" s="156">
        <f t="shared" si="106"/>
        <v>0</v>
      </c>
      <c r="BH3419" s="156">
        <f t="shared" si="107"/>
        <v>0</v>
      </c>
      <c r="BI3419" s="156">
        <f t="shared" si="108"/>
        <v>0</v>
      </c>
      <c r="BJ3419" s="16" t="s">
        <v>88</v>
      </c>
      <c r="BK3419" s="156">
        <f t="shared" si="109"/>
        <v>0</v>
      </c>
      <c r="BL3419" s="16" t="s">
        <v>396</v>
      </c>
      <c r="BM3419" s="155" t="s">
        <v>5209</v>
      </c>
    </row>
    <row r="3420" spans="2:65" s="1" customFormat="1" ht="24.15" customHeight="1">
      <c r="B3420" s="142"/>
      <c r="C3420" s="143" t="s">
        <v>5210</v>
      </c>
      <c r="D3420" s="200" t="s">
        <v>319</v>
      </c>
      <c r="E3420" s="144" t="s">
        <v>5211</v>
      </c>
      <c r="F3420" s="145" t="s">
        <v>5212</v>
      </c>
      <c r="G3420" s="146" t="s">
        <v>467</v>
      </c>
      <c r="H3420" s="147">
        <v>1</v>
      </c>
      <c r="I3420" s="148"/>
      <c r="J3420" s="149">
        <f t="shared" si="100"/>
        <v>0</v>
      </c>
      <c r="K3420" s="150"/>
      <c r="L3420" s="31"/>
      <c r="M3420" s="151" t="s">
        <v>1</v>
      </c>
      <c r="N3420" s="152" t="s">
        <v>42</v>
      </c>
      <c r="P3420" s="153">
        <f t="shared" si="101"/>
        <v>0</v>
      </c>
      <c r="Q3420" s="153">
        <v>0</v>
      </c>
      <c r="R3420" s="153">
        <f t="shared" si="102"/>
        <v>0</v>
      </c>
      <c r="S3420" s="153">
        <v>0</v>
      </c>
      <c r="T3420" s="154">
        <f t="shared" si="103"/>
        <v>0</v>
      </c>
      <c r="AR3420" s="155" t="s">
        <v>396</v>
      </c>
      <c r="AT3420" s="155" t="s">
        <v>319</v>
      </c>
      <c r="AU3420" s="155" t="s">
        <v>88</v>
      </c>
      <c r="AY3420" s="16" t="s">
        <v>317</v>
      </c>
      <c r="BE3420" s="156">
        <f t="shared" si="104"/>
        <v>0</v>
      </c>
      <c r="BF3420" s="156">
        <f t="shared" si="105"/>
        <v>0</v>
      </c>
      <c r="BG3420" s="156">
        <f t="shared" si="106"/>
        <v>0</v>
      </c>
      <c r="BH3420" s="156">
        <f t="shared" si="107"/>
        <v>0</v>
      </c>
      <c r="BI3420" s="156">
        <f t="shared" si="108"/>
        <v>0</v>
      </c>
      <c r="BJ3420" s="16" t="s">
        <v>88</v>
      </c>
      <c r="BK3420" s="156">
        <f t="shared" si="109"/>
        <v>0</v>
      </c>
      <c r="BL3420" s="16" t="s">
        <v>396</v>
      </c>
      <c r="BM3420" s="155" t="s">
        <v>5213</v>
      </c>
    </row>
    <row r="3421" spans="2:65" s="1" customFormat="1" ht="24.15" customHeight="1">
      <c r="B3421" s="142"/>
      <c r="C3421" s="143" t="s">
        <v>5214</v>
      </c>
      <c r="D3421" s="200" t="s">
        <v>319</v>
      </c>
      <c r="E3421" s="144" t="s">
        <v>5215</v>
      </c>
      <c r="F3421" s="145" t="s">
        <v>5216</v>
      </c>
      <c r="G3421" s="146" t="s">
        <v>467</v>
      </c>
      <c r="H3421" s="147">
        <v>1</v>
      </c>
      <c r="I3421" s="148"/>
      <c r="J3421" s="149">
        <f t="shared" si="100"/>
        <v>0</v>
      </c>
      <c r="K3421" s="150"/>
      <c r="L3421" s="31"/>
      <c r="M3421" s="151" t="s">
        <v>1</v>
      </c>
      <c r="N3421" s="152" t="s">
        <v>42</v>
      </c>
      <c r="P3421" s="153">
        <f t="shared" si="101"/>
        <v>0</v>
      </c>
      <c r="Q3421" s="153">
        <v>0</v>
      </c>
      <c r="R3421" s="153">
        <f t="shared" si="102"/>
        <v>0</v>
      </c>
      <c r="S3421" s="153">
        <v>0</v>
      </c>
      <c r="T3421" s="154">
        <f t="shared" si="103"/>
        <v>0</v>
      </c>
      <c r="AR3421" s="155" t="s">
        <v>396</v>
      </c>
      <c r="AT3421" s="155" t="s">
        <v>319</v>
      </c>
      <c r="AU3421" s="155" t="s">
        <v>88</v>
      </c>
      <c r="AY3421" s="16" t="s">
        <v>317</v>
      </c>
      <c r="BE3421" s="156">
        <f t="shared" si="104"/>
        <v>0</v>
      </c>
      <c r="BF3421" s="156">
        <f t="shared" si="105"/>
        <v>0</v>
      </c>
      <c r="BG3421" s="156">
        <f t="shared" si="106"/>
        <v>0</v>
      </c>
      <c r="BH3421" s="156">
        <f t="shared" si="107"/>
        <v>0</v>
      </c>
      <c r="BI3421" s="156">
        <f t="shared" si="108"/>
        <v>0</v>
      </c>
      <c r="BJ3421" s="16" t="s">
        <v>88</v>
      </c>
      <c r="BK3421" s="156">
        <f t="shared" si="109"/>
        <v>0</v>
      </c>
      <c r="BL3421" s="16" t="s">
        <v>396</v>
      </c>
      <c r="BM3421" s="155" t="s">
        <v>5217</v>
      </c>
    </row>
    <row r="3422" spans="2:65" s="1" customFormat="1" ht="24.15" customHeight="1">
      <c r="B3422" s="142"/>
      <c r="C3422" s="143" t="s">
        <v>5218</v>
      </c>
      <c r="D3422" s="200" t="s">
        <v>319</v>
      </c>
      <c r="E3422" s="144" t="s">
        <v>5219</v>
      </c>
      <c r="F3422" s="145" t="s">
        <v>5220</v>
      </c>
      <c r="G3422" s="146" t="s">
        <v>467</v>
      </c>
      <c r="H3422" s="147">
        <v>1</v>
      </c>
      <c r="I3422" s="148"/>
      <c r="J3422" s="149">
        <f t="shared" si="100"/>
        <v>0</v>
      </c>
      <c r="K3422" s="150"/>
      <c r="L3422" s="31"/>
      <c r="M3422" s="151" t="s">
        <v>1</v>
      </c>
      <c r="N3422" s="152" t="s">
        <v>42</v>
      </c>
      <c r="P3422" s="153">
        <f t="shared" si="101"/>
        <v>0</v>
      </c>
      <c r="Q3422" s="153">
        <v>0</v>
      </c>
      <c r="R3422" s="153">
        <f t="shared" si="102"/>
        <v>0</v>
      </c>
      <c r="S3422" s="153">
        <v>0</v>
      </c>
      <c r="T3422" s="154">
        <f t="shared" si="103"/>
        <v>0</v>
      </c>
      <c r="AR3422" s="155" t="s">
        <v>396</v>
      </c>
      <c r="AT3422" s="155" t="s">
        <v>319</v>
      </c>
      <c r="AU3422" s="155" t="s">
        <v>88</v>
      </c>
      <c r="AY3422" s="16" t="s">
        <v>317</v>
      </c>
      <c r="BE3422" s="156">
        <f t="shared" si="104"/>
        <v>0</v>
      </c>
      <c r="BF3422" s="156">
        <f t="shared" si="105"/>
        <v>0</v>
      </c>
      <c r="BG3422" s="156">
        <f t="shared" si="106"/>
        <v>0</v>
      </c>
      <c r="BH3422" s="156">
        <f t="shared" si="107"/>
        <v>0</v>
      </c>
      <c r="BI3422" s="156">
        <f t="shared" si="108"/>
        <v>0</v>
      </c>
      <c r="BJ3422" s="16" t="s">
        <v>88</v>
      </c>
      <c r="BK3422" s="156">
        <f t="shared" si="109"/>
        <v>0</v>
      </c>
      <c r="BL3422" s="16" t="s">
        <v>396</v>
      </c>
      <c r="BM3422" s="155" t="s">
        <v>5221</v>
      </c>
    </row>
    <row r="3423" spans="2:65" s="1" customFormat="1" ht="24.15" customHeight="1">
      <c r="B3423" s="142"/>
      <c r="C3423" s="143" t="s">
        <v>5222</v>
      </c>
      <c r="D3423" s="200" t="s">
        <v>319</v>
      </c>
      <c r="E3423" s="144" t="s">
        <v>5223</v>
      </c>
      <c r="F3423" s="145" t="s">
        <v>5224</v>
      </c>
      <c r="G3423" s="146" t="s">
        <v>467</v>
      </c>
      <c r="H3423" s="147">
        <v>1</v>
      </c>
      <c r="I3423" s="148"/>
      <c r="J3423" s="149">
        <f t="shared" si="100"/>
        <v>0</v>
      </c>
      <c r="K3423" s="150"/>
      <c r="L3423" s="31"/>
      <c r="M3423" s="151" t="s">
        <v>1</v>
      </c>
      <c r="N3423" s="152" t="s">
        <v>42</v>
      </c>
      <c r="P3423" s="153">
        <f t="shared" si="101"/>
        <v>0</v>
      </c>
      <c r="Q3423" s="153">
        <v>0</v>
      </c>
      <c r="R3423" s="153">
        <f t="shared" si="102"/>
        <v>0</v>
      </c>
      <c r="S3423" s="153">
        <v>0</v>
      </c>
      <c r="T3423" s="154">
        <f t="shared" si="103"/>
        <v>0</v>
      </c>
      <c r="AR3423" s="155" t="s">
        <v>396</v>
      </c>
      <c r="AT3423" s="155" t="s">
        <v>319</v>
      </c>
      <c r="AU3423" s="155" t="s">
        <v>88</v>
      </c>
      <c r="AY3423" s="16" t="s">
        <v>317</v>
      </c>
      <c r="BE3423" s="156">
        <f t="shared" si="104"/>
        <v>0</v>
      </c>
      <c r="BF3423" s="156">
        <f t="shared" si="105"/>
        <v>0</v>
      </c>
      <c r="BG3423" s="156">
        <f t="shared" si="106"/>
        <v>0</v>
      </c>
      <c r="BH3423" s="156">
        <f t="shared" si="107"/>
        <v>0</v>
      </c>
      <c r="BI3423" s="156">
        <f t="shared" si="108"/>
        <v>0</v>
      </c>
      <c r="BJ3423" s="16" t="s">
        <v>88</v>
      </c>
      <c r="BK3423" s="156">
        <f t="shared" si="109"/>
        <v>0</v>
      </c>
      <c r="BL3423" s="16" t="s">
        <v>396</v>
      </c>
      <c r="BM3423" s="155" t="s">
        <v>5225</v>
      </c>
    </row>
    <row r="3424" spans="2:65" s="1" customFormat="1" ht="24.15" customHeight="1">
      <c r="B3424" s="142"/>
      <c r="C3424" s="143" t="s">
        <v>5226</v>
      </c>
      <c r="D3424" s="200" t="s">
        <v>319</v>
      </c>
      <c r="E3424" s="144" t="s">
        <v>5227</v>
      </c>
      <c r="F3424" s="145" t="s">
        <v>5228</v>
      </c>
      <c r="G3424" s="146" t="s">
        <v>467</v>
      </c>
      <c r="H3424" s="147">
        <v>1</v>
      </c>
      <c r="I3424" s="148"/>
      <c r="J3424" s="149">
        <f t="shared" si="100"/>
        <v>0</v>
      </c>
      <c r="K3424" s="150"/>
      <c r="L3424" s="31"/>
      <c r="M3424" s="151" t="s">
        <v>1</v>
      </c>
      <c r="N3424" s="152" t="s">
        <v>42</v>
      </c>
      <c r="P3424" s="153">
        <f t="shared" si="101"/>
        <v>0</v>
      </c>
      <c r="Q3424" s="153">
        <v>0</v>
      </c>
      <c r="R3424" s="153">
        <f t="shared" si="102"/>
        <v>0</v>
      </c>
      <c r="S3424" s="153">
        <v>0</v>
      </c>
      <c r="T3424" s="154">
        <f t="shared" si="103"/>
        <v>0</v>
      </c>
      <c r="AR3424" s="155" t="s">
        <v>396</v>
      </c>
      <c r="AT3424" s="155" t="s">
        <v>319</v>
      </c>
      <c r="AU3424" s="155" t="s">
        <v>88</v>
      </c>
      <c r="AY3424" s="16" t="s">
        <v>317</v>
      </c>
      <c r="BE3424" s="156">
        <f t="shared" si="104"/>
        <v>0</v>
      </c>
      <c r="BF3424" s="156">
        <f t="shared" si="105"/>
        <v>0</v>
      </c>
      <c r="BG3424" s="156">
        <f t="shared" si="106"/>
        <v>0</v>
      </c>
      <c r="BH3424" s="156">
        <f t="shared" si="107"/>
        <v>0</v>
      </c>
      <c r="BI3424" s="156">
        <f t="shared" si="108"/>
        <v>0</v>
      </c>
      <c r="BJ3424" s="16" t="s">
        <v>88</v>
      </c>
      <c r="BK3424" s="156">
        <f t="shared" si="109"/>
        <v>0</v>
      </c>
      <c r="BL3424" s="16" t="s">
        <v>396</v>
      </c>
      <c r="BM3424" s="155" t="s">
        <v>5229</v>
      </c>
    </row>
    <row r="3425" spans="2:65" s="1" customFormat="1" ht="24.15" customHeight="1">
      <c r="B3425" s="142"/>
      <c r="C3425" s="143" t="s">
        <v>5230</v>
      </c>
      <c r="D3425" s="200" t="s">
        <v>319</v>
      </c>
      <c r="E3425" s="144" t="s">
        <v>5231</v>
      </c>
      <c r="F3425" s="145" t="s">
        <v>5232</v>
      </c>
      <c r="G3425" s="146" t="s">
        <v>467</v>
      </c>
      <c r="H3425" s="147">
        <v>1</v>
      </c>
      <c r="I3425" s="148"/>
      <c r="J3425" s="149">
        <f t="shared" si="100"/>
        <v>0</v>
      </c>
      <c r="K3425" s="150"/>
      <c r="L3425" s="31"/>
      <c r="M3425" s="151" t="s">
        <v>1</v>
      </c>
      <c r="N3425" s="152" t="s">
        <v>42</v>
      </c>
      <c r="P3425" s="153">
        <f t="shared" si="101"/>
        <v>0</v>
      </c>
      <c r="Q3425" s="153">
        <v>0</v>
      </c>
      <c r="R3425" s="153">
        <f t="shared" si="102"/>
        <v>0</v>
      </c>
      <c r="S3425" s="153">
        <v>0</v>
      </c>
      <c r="T3425" s="154">
        <f t="shared" si="103"/>
        <v>0</v>
      </c>
      <c r="AR3425" s="155" t="s">
        <v>396</v>
      </c>
      <c r="AT3425" s="155" t="s">
        <v>319</v>
      </c>
      <c r="AU3425" s="155" t="s">
        <v>88</v>
      </c>
      <c r="AY3425" s="16" t="s">
        <v>317</v>
      </c>
      <c r="BE3425" s="156">
        <f t="shared" si="104"/>
        <v>0</v>
      </c>
      <c r="BF3425" s="156">
        <f t="shared" si="105"/>
        <v>0</v>
      </c>
      <c r="BG3425" s="156">
        <f t="shared" si="106"/>
        <v>0</v>
      </c>
      <c r="BH3425" s="156">
        <f t="shared" si="107"/>
        <v>0</v>
      </c>
      <c r="BI3425" s="156">
        <f t="shared" si="108"/>
        <v>0</v>
      </c>
      <c r="BJ3425" s="16" t="s">
        <v>88</v>
      </c>
      <c r="BK3425" s="156">
        <f t="shared" si="109"/>
        <v>0</v>
      </c>
      <c r="BL3425" s="16" t="s">
        <v>396</v>
      </c>
      <c r="BM3425" s="155" t="s">
        <v>5233</v>
      </c>
    </row>
    <row r="3426" spans="2:65" s="1" customFormat="1" ht="24.15" customHeight="1">
      <c r="B3426" s="142"/>
      <c r="C3426" s="143" t="s">
        <v>5234</v>
      </c>
      <c r="D3426" s="200" t="s">
        <v>319</v>
      </c>
      <c r="E3426" s="144" t="s">
        <v>5235</v>
      </c>
      <c r="F3426" s="145" t="s">
        <v>5236</v>
      </c>
      <c r="G3426" s="146" t="s">
        <v>467</v>
      </c>
      <c r="H3426" s="147">
        <v>1</v>
      </c>
      <c r="I3426" s="148"/>
      <c r="J3426" s="149">
        <f t="shared" si="100"/>
        <v>0</v>
      </c>
      <c r="K3426" s="150"/>
      <c r="L3426" s="31"/>
      <c r="M3426" s="151" t="s">
        <v>1</v>
      </c>
      <c r="N3426" s="152" t="s">
        <v>42</v>
      </c>
      <c r="P3426" s="153">
        <f t="shared" si="101"/>
        <v>0</v>
      </c>
      <c r="Q3426" s="153">
        <v>0</v>
      </c>
      <c r="R3426" s="153">
        <f t="shared" si="102"/>
        <v>0</v>
      </c>
      <c r="S3426" s="153">
        <v>0</v>
      </c>
      <c r="T3426" s="154">
        <f t="shared" si="103"/>
        <v>0</v>
      </c>
      <c r="AR3426" s="155" t="s">
        <v>396</v>
      </c>
      <c r="AT3426" s="155" t="s">
        <v>319</v>
      </c>
      <c r="AU3426" s="155" t="s">
        <v>88</v>
      </c>
      <c r="AY3426" s="16" t="s">
        <v>317</v>
      </c>
      <c r="BE3426" s="156">
        <f t="shared" si="104"/>
        <v>0</v>
      </c>
      <c r="BF3426" s="156">
        <f t="shared" si="105"/>
        <v>0</v>
      </c>
      <c r="BG3426" s="156">
        <f t="shared" si="106"/>
        <v>0</v>
      </c>
      <c r="BH3426" s="156">
        <f t="shared" si="107"/>
        <v>0</v>
      </c>
      <c r="BI3426" s="156">
        <f t="shared" si="108"/>
        <v>0</v>
      </c>
      <c r="BJ3426" s="16" t="s">
        <v>88</v>
      </c>
      <c r="BK3426" s="156">
        <f t="shared" si="109"/>
        <v>0</v>
      </c>
      <c r="BL3426" s="16" t="s">
        <v>396</v>
      </c>
      <c r="BM3426" s="155" t="s">
        <v>5237</v>
      </c>
    </row>
    <row r="3427" spans="2:65" s="1" customFormat="1" ht="24.15" customHeight="1">
      <c r="B3427" s="142"/>
      <c r="C3427" s="143" t="s">
        <v>5238</v>
      </c>
      <c r="D3427" s="200" t="s">
        <v>319</v>
      </c>
      <c r="E3427" s="144" t="s">
        <v>5239</v>
      </c>
      <c r="F3427" s="145" t="s">
        <v>5240</v>
      </c>
      <c r="G3427" s="146" t="s">
        <v>467</v>
      </c>
      <c r="H3427" s="147">
        <v>1</v>
      </c>
      <c r="I3427" s="148"/>
      <c r="J3427" s="149">
        <f t="shared" si="100"/>
        <v>0</v>
      </c>
      <c r="K3427" s="150"/>
      <c r="L3427" s="31"/>
      <c r="M3427" s="151" t="s">
        <v>1</v>
      </c>
      <c r="N3427" s="152" t="s">
        <v>42</v>
      </c>
      <c r="P3427" s="153">
        <f t="shared" si="101"/>
        <v>0</v>
      </c>
      <c r="Q3427" s="153">
        <v>0</v>
      </c>
      <c r="R3427" s="153">
        <f t="shared" si="102"/>
        <v>0</v>
      </c>
      <c r="S3427" s="153">
        <v>0</v>
      </c>
      <c r="T3427" s="154">
        <f t="shared" si="103"/>
        <v>0</v>
      </c>
      <c r="AR3427" s="155" t="s">
        <v>396</v>
      </c>
      <c r="AT3427" s="155" t="s">
        <v>319</v>
      </c>
      <c r="AU3427" s="155" t="s">
        <v>88</v>
      </c>
      <c r="AY3427" s="16" t="s">
        <v>317</v>
      </c>
      <c r="BE3427" s="156">
        <f t="shared" si="104"/>
        <v>0</v>
      </c>
      <c r="BF3427" s="156">
        <f t="shared" si="105"/>
        <v>0</v>
      </c>
      <c r="BG3427" s="156">
        <f t="shared" si="106"/>
        <v>0</v>
      </c>
      <c r="BH3427" s="156">
        <f t="shared" si="107"/>
        <v>0</v>
      </c>
      <c r="BI3427" s="156">
        <f t="shared" si="108"/>
        <v>0</v>
      </c>
      <c r="BJ3427" s="16" t="s">
        <v>88</v>
      </c>
      <c r="BK3427" s="156">
        <f t="shared" si="109"/>
        <v>0</v>
      </c>
      <c r="BL3427" s="16" t="s">
        <v>396</v>
      </c>
      <c r="BM3427" s="155" t="s">
        <v>5241</v>
      </c>
    </row>
    <row r="3428" spans="2:65" s="1" customFormat="1" ht="24.15" customHeight="1">
      <c r="B3428" s="142"/>
      <c r="C3428" s="143" t="s">
        <v>5242</v>
      </c>
      <c r="D3428" s="207" t="s">
        <v>319</v>
      </c>
      <c r="E3428" s="144" t="s">
        <v>5243</v>
      </c>
      <c r="F3428" s="145" t="s">
        <v>5244</v>
      </c>
      <c r="G3428" s="146" t="s">
        <v>467</v>
      </c>
      <c r="H3428" s="147">
        <v>1</v>
      </c>
      <c r="I3428" s="148"/>
      <c r="J3428" s="149">
        <f t="shared" si="100"/>
        <v>0</v>
      </c>
      <c r="K3428" s="150"/>
      <c r="L3428" s="31"/>
      <c r="M3428" s="151" t="s">
        <v>1</v>
      </c>
      <c r="N3428" s="152" t="s">
        <v>42</v>
      </c>
      <c r="P3428" s="153">
        <f t="shared" si="101"/>
        <v>0</v>
      </c>
      <c r="Q3428" s="153">
        <v>0</v>
      </c>
      <c r="R3428" s="153">
        <f t="shared" si="102"/>
        <v>0</v>
      </c>
      <c r="S3428" s="153">
        <v>0</v>
      </c>
      <c r="T3428" s="154">
        <f t="shared" si="103"/>
        <v>0</v>
      </c>
      <c r="AR3428" s="155" t="s">
        <v>396</v>
      </c>
      <c r="AT3428" s="155" t="s">
        <v>319</v>
      </c>
      <c r="AU3428" s="155" t="s">
        <v>88</v>
      </c>
      <c r="AY3428" s="16" t="s">
        <v>317</v>
      </c>
      <c r="BE3428" s="156">
        <f t="shared" si="104"/>
        <v>0</v>
      </c>
      <c r="BF3428" s="156">
        <f t="shared" si="105"/>
        <v>0</v>
      </c>
      <c r="BG3428" s="156">
        <f t="shared" si="106"/>
        <v>0</v>
      </c>
      <c r="BH3428" s="156">
        <f t="shared" si="107"/>
        <v>0</v>
      </c>
      <c r="BI3428" s="156">
        <f t="shared" si="108"/>
        <v>0</v>
      </c>
      <c r="BJ3428" s="16" t="s">
        <v>88</v>
      </c>
      <c r="BK3428" s="156">
        <f t="shared" si="109"/>
        <v>0</v>
      </c>
      <c r="BL3428" s="16" t="s">
        <v>396</v>
      </c>
      <c r="BM3428" s="155" t="s">
        <v>5245</v>
      </c>
    </row>
    <row r="3429" spans="2:65" s="12" customFormat="1" ht="10">
      <c r="B3429" s="157"/>
      <c r="D3429" s="158" t="s">
        <v>328</v>
      </c>
      <c r="E3429" s="159" t="s">
        <v>1</v>
      </c>
      <c r="F3429" s="160" t="s">
        <v>5246</v>
      </c>
      <c r="H3429" s="161">
        <v>1</v>
      </c>
      <c r="I3429" s="162"/>
      <c r="L3429" s="157"/>
      <c r="M3429" s="163"/>
      <c r="T3429" s="164"/>
      <c r="AT3429" s="159" t="s">
        <v>328</v>
      </c>
      <c r="AU3429" s="159" t="s">
        <v>88</v>
      </c>
      <c r="AV3429" s="12" t="s">
        <v>88</v>
      </c>
      <c r="AW3429" s="12" t="s">
        <v>31</v>
      </c>
      <c r="AX3429" s="12" t="s">
        <v>76</v>
      </c>
      <c r="AY3429" s="159" t="s">
        <v>317</v>
      </c>
    </row>
    <row r="3430" spans="2:65" s="13" customFormat="1" ht="10">
      <c r="B3430" s="165"/>
      <c r="D3430" s="158" t="s">
        <v>328</v>
      </c>
      <c r="E3430" s="166" t="s">
        <v>1</v>
      </c>
      <c r="F3430" s="167" t="s">
        <v>331</v>
      </c>
      <c r="H3430" s="168">
        <v>1</v>
      </c>
      <c r="I3430" s="169"/>
      <c r="L3430" s="165"/>
      <c r="M3430" s="170"/>
      <c r="T3430" s="171"/>
      <c r="AT3430" s="166" t="s">
        <v>328</v>
      </c>
      <c r="AU3430" s="166" t="s">
        <v>88</v>
      </c>
      <c r="AV3430" s="13" t="s">
        <v>92</v>
      </c>
      <c r="AW3430" s="13" t="s">
        <v>31</v>
      </c>
      <c r="AX3430" s="13" t="s">
        <v>76</v>
      </c>
      <c r="AY3430" s="166" t="s">
        <v>317</v>
      </c>
    </row>
    <row r="3431" spans="2:65" s="14" customFormat="1" ht="10">
      <c r="B3431" s="172"/>
      <c r="D3431" s="158" t="s">
        <v>328</v>
      </c>
      <c r="E3431" s="173" t="s">
        <v>1</v>
      </c>
      <c r="F3431" s="174" t="s">
        <v>332</v>
      </c>
      <c r="H3431" s="175">
        <v>1</v>
      </c>
      <c r="I3431" s="176"/>
      <c r="L3431" s="172"/>
      <c r="M3431" s="177"/>
      <c r="T3431" s="178"/>
      <c r="AT3431" s="173" t="s">
        <v>328</v>
      </c>
      <c r="AU3431" s="173" t="s">
        <v>88</v>
      </c>
      <c r="AV3431" s="14" t="s">
        <v>323</v>
      </c>
      <c r="AW3431" s="14" t="s">
        <v>31</v>
      </c>
      <c r="AX3431" s="14" t="s">
        <v>83</v>
      </c>
      <c r="AY3431" s="173" t="s">
        <v>317</v>
      </c>
    </row>
    <row r="3432" spans="2:65" s="1" customFormat="1" ht="37.75" customHeight="1">
      <c r="B3432" s="142"/>
      <c r="C3432" s="143" t="s">
        <v>5247</v>
      </c>
      <c r="D3432" s="206" t="s">
        <v>319</v>
      </c>
      <c r="E3432" s="144" t="s">
        <v>5248</v>
      </c>
      <c r="F3432" s="145" t="s">
        <v>5249</v>
      </c>
      <c r="G3432" s="146" t="s">
        <v>467</v>
      </c>
      <c r="H3432" s="147">
        <v>1</v>
      </c>
      <c r="I3432" s="148"/>
      <c r="J3432" s="149">
        <f>ROUND(I3432*H3432,2)</f>
        <v>0</v>
      </c>
      <c r="K3432" s="150"/>
      <c r="L3432" s="31"/>
      <c r="M3432" s="151" t="s">
        <v>1</v>
      </c>
      <c r="N3432" s="152" t="s">
        <v>42</v>
      </c>
      <c r="P3432" s="153">
        <f>O3432*H3432</f>
        <v>0</v>
      </c>
      <c r="Q3432" s="153">
        <v>0</v>
      </c>
      <c r="R3432" s="153">
        <f>Q3432*H3432</f>
        <v>0</v>
      </c>
      <c r="S3432" s="153">
        <v>0</v>
      </c>
      <c r="T3432" s="154">
        <f>S3432*H3432</f>
        <v>0</v>
      </c>
      <c r="AR3432" s="155" t="s">
        <v>396</v>
      </c>
      <c r="AT3432" s="155" t="s">
        <v>319</v>
      </c>
      <c r="AU3432" s="155" t="s">
        <v>88</v>
      </c>
      <c r="AY3432" s="16" t="s">
        <v>317</v>
      </c>
      <c r="BE3432" s="156">
        <f>IF(N3432="základná",J3432,0)</f>
        <v>0</v>
      </c>
      <c r="BF3432" s="156">
        <f>IF(N3432="znížená",J3432,0)</f>
        <v>0</v>
      </c>
      <c r="BG3432" s="156">
        <f>IF(N3432="zákl. prenesená",J3432,0)</f>
        <v>0</v>
      </c>
      <c r="BH3432" s="156">
        <f>IF(N3432="zníž. prenesená",J3432,0)</f>
        <v>0</v>
      </c>
      <c r="BI3432" s="156">
        <f>IF(N3432="nulová",J3432,0)</f>
        <v>0</v>
      </c>
      <c r="BJ3432" s="16" t="s">
        <v>88</v>
      </c>
      <c r="BK3432" s="156">
        <f>ROUND(I3432*H3432,2)</f>
        <v>0</v>
      </c>
      <c r="BL3432" s="16" t="s">
        <v>396</v>
      </c>
      <c r="BM3432" s="155" t="s">
        <v>5250</v>
      </c>
    </row>
    <row r="3433" spans="2:65" s="1" customFormat="1" ht="37.75" customHeight="1">
      <c r="B3433" s="142"/>
      <c r="C3433" s="143" t="s">
        <v>5251</v>
      </c>
      <c r="D3433" s="200" t="s">
        <v>319</v>
      </c>
      <c r="E3433" s="144" t="s">
        <v>5252</v>
      </c>
      <c r="F3433" s="145" t="s">
        <v>5253</v>
      </c>
      <c r="G3433" s="146" t="s">
        <v>467</v>
      </c>
      <c r="H3433" s="147">
        <v>1</v>
      </c>
      <c r="I3433" s="148"/>
      <c r="J3433" s="149">
        <f>ROUND(I3433*H3433,2)</f>
        <v>0</v>
      </c>
      <c r="K3433" s="150"/>
      <c r="L3433" s="31"/>
      <c r="M3433" s="151" t="s">
        <v>1</v>
      </c>
      <c r="N3433" s="152" t="s">
        <v>42</v>
      </c>
      <c r="P3433" s="153">
        <f>O3433*H3433</f>
        <v>0</v>
      </c>
      <c r="Q3433" s="153">
        <v>0</v>
      </c>
      <c r="R3433" s="153">
        <f>Q3433*H3433</f>
        <v>0</v>
      </c>
      <c r="S3433" s="153">
        <v>0</v>
      </c>
      <c r="T3433" s="154">
        <f>S3433*H3433</f>
        <v>0</v>
      </c>
      <c r="AR3433" s="155" t="s">
        <v>396</v>
      </c>
      <c r="AT3433" s="155" t="s">
        <v>319</v>
      </c>
      <c r="AU3433" s="155" t="s">
        <v>88</v>
      </c>
      <c r="AY3433" s="16" t="s">
        <v>317</v>
      </c>
      <c r="BE3433" s="156">
        <f>IF(N3433="základná",J3433,0)</f>
        <v>0</v>
      </c>
      <c r="BF3433" s="156">
        <f>IF(N3433="znížená",J3433,0)</f>
        <v>0</v>
      </c>
      <c r="BG3433" s="156">
        <f>IF(N3433="zákl. prenesená",J3433,0)</f>
        <v>0</v>
      </c>
      <c r="BH3433" s="156">
        <f>IF(N3433="zníž. prenesená",J3433,0)</f>
        <v>0</v>
      </c>
      <c r="BI3433" s="156">
        <f>IF(N3433="nulová",J3433,0)</f>
        <v>0</v>
      </c>
      <c r="BJ3433" s="16" t="s">
        <v>88</v>
      </c>
      <c r="BK3433" s="156">
        <f>ROUND(I3433*H3433,2)</f>
        <v>0</v>
      </c>
      <c r="BL3433" s="16" t="s">
        <v>396</v>
      </c>
      <c r="BM3433" s="155" t="s">
        <v>5254</v>
      </c>
    </row>
    <row r="3434" spans="2:65" s="1" customFormat="1" ht="37.75" customHeight="1">
      <c r="B3434" s="142"/>
      <c r="C3434" s="143" t="s">
        <v>5255</v>
      </c>
      <c r="D3434" s="200" t="s">
        <v>319</v>
      </c>
      <c r="E3434" s="144" t="s">
        <v>5256</v>
      </c>
      <c r="F3434" s="145" t="s">
        <v>5257</v>
      </c>
      <c r="G3434" s="146" t="s">
        <v>467</v>
      </c>
      <c r="H3434" s="147">
        <v>1</v>
      </c>
      <c r="I3434" s="148"/>
      <c r="J3434" s="149">
        <f>ROUND(I3434*H3434,2)</f>
        <v>0</v>
      </c>
      <c r="K3434" s="150"/>
      <c r="L3434" s="31"/>
      <c r="M3434" s="151" t="s">
        <v>1</v>
      </c>
      <c r="N3434" s="152" t="s">
        <v>42</v>
      </c>
      <c r="P3434" s="153">
        <f>O3434*H3434</f>
        <v>0</v>
      </c>
      <c r="Q3434" s="153">
        <v>0</v>
      </c>
      <c r="R3434" s="153">
        <f>Q3434*H3434</f>
        <v>0</v>
      </c>
      <c r="S3434" s="153">
        <v>0</v>
      </c>
      <c r="T3434" s="154">
        <f>S3434*H3434</f>
        <v>0</v>
      </c>
      <c r="AR3434" s="155" t="s">
        <v>396</v>
      </c>
      <c r="AT3434" s="155" t="s">
        <v>319</v>
      </c>
      <c r="AU3434" s="155" t="s">
        <v>88</v>
      </c>
      <c r="AY3434" s="16" t="s">
        <v>317</v>
      </c>
      <c r="BE3434" s="156">
        <f>IF(N3434="základná",J3434,0)</f>
        <v>0</v>
      </c>
      <c r="BF3434" s="156">
        <f>IF(N3434="znížená",J3434,0)</f>
        <v>0</v>
      </c>
      <c r="BG3434" s="156">
        <f>IF(N3434="zákl. prenesená",J3434,0)</f>
        <v>0</v>
      </c>
      <c r="BH3434" s="156">
        <f>IF(N3434="zníž. prenesená",J3434,0)</f>
        <v>0</v>
      </c>
      <c r="BI3434" s="156">
        <f>IF(N3434="nulová",J3434,0)</f>
        <v>0</v>
      </c>
      <c r="BJ3434" s="16" t="s">
        <v>88</v>
      </c>
      <c r="BK3434" s="156">
        <f>ROUND(I3434*H3434,2)</f>
        <v>0</v>
      </c>
      <c r="BL3434" s="16" t="s">
        <v>396</v>
      </c>
      <c r="BM3434" s="155" t="s">
        <v>5258</v>
      </c>
    </row>
    <row r="3435" spans="2:65" s="1" customFormat="1" ht="37.75" customHeight="1">
      <c r="B3435" s="142"/>
      <c r="C3435" s="143" t="s">
        <v>5259</v>
      </c>
      <c r="D3435" s="200" t="s">
        <v>319</v>
      </c>
      <c r="E3435" s="144" t="s">
        <v>5260</v>
      </c>
      <c r="F3435" s="145" t="s">
        <v>5261</v>
      </c>
      <c r="G3435" s="146" t="s">
        <v>467</v>
      </c>
      <c r="H3435" s="147">
        <v>1</v>
      </c>
      <c r="I3435" s="148"/>
      <c r="J3435" s="149">
        <f>ROUND(I3435*H3435,2)</f>
        <v>0</v>
      </c>
      <c r="K3435" s="150"/>
      <c r="L3435" s="31"/>
      <c r="M3435" s="151" t="s">
        <v>1</v>
      </c>
      <c r="N3435" s="152" t="s">
        <v>42</v>
      </c>
      <c r="P3435" s="153">
        <f>O3435*H3435</f>
        <v>0</v>
      </c>
      <c r="Q3435" s="153">
        <v>0</v>
      </c>
      <c r="R3435" s="153">
        <f>Q3435*H3435</f>
        <v>0</v>
      </c>
      <c r="S3435" s="153">
        <v>0</v>
      </c>
      <c r="T3435" s="154">
        <f>S3435*H3435</f>
        <v>0</v>
      </c>
      <c r="AR3435" s="155" t="s">
        <v>396</v>
      </c>
      <c r="AT3435" s="155" t="s">
        <v>319</v>
      </c>
      <c r="AU3435" s="155" t="s">
        <v>88</v>
      </c>
      <c r="AY3435" s="16" t="s">
        <v>317</v>
      </c>
      <c r="BE3435" s="156">
        <f>IF(N3435="základná",J3435,0)</f>
        <v>0</v>
      </c>
      <c r="BF3435" s="156">
        <f>IF(N3435="znížená",J3435,0)</f>
        <v>0</v>
      </c>
      <c r="BG3435" s="156">
        <f>IF(N3435="zákl. prenesená",J3435,0)</f>
        <v>0</v>
      </c>
      <c r="BH3435" s="156">
        <f>IF(N3435="zníž. prenesená",J3435,0)</f>
        <v>0</v>
      </c>
      <c r="BI3435" s="156">
        <f>IF(N3435="nulová",J3435,0)</f>
        <v>0</v>
      </c>
      <c r="BJ3435" s="16" t="s">
        <v>88</v>
      </c>
      <c r="BK3435" s="156">
        <f>ROUND(I3435*H3435,2)</f>
        <v>0</v>
      </c>
      <c r="BL3435" s="16" t="s">
        <v>396</v>
      </c>
      <c r="BM3435" s="155" t="s">
        <v>5262</v>
      </c>
    </row>
    <row r="3436" spans="2:65" s="1" customFormat="1" ht="24.15" customHeight="1">
      <c r="B3436" s="142"/>
      <c r="C3436" s="143" t="s">
        <v>5263</v>
      </c>
      <c r="D3436" s="206" t="s">
        <v>319</v>
      </c>
      <c r="E3436" s="144" t="s">
        <v>5264</v>
      </c>
      <c r="F3436" s="145" t="s">
        <v>5265</v>
      </c>
      <c r="G3436" s="146" t="s">
        <v>467</v>
      </c>
      <c r="H3436" s="147">
        <v>1</v>
      </c>
      <c r="I3436" s="148"/>
      <c r="J3436" s="149">
        <f>ROUND(I3436*H3436,2)</f>
        <v>0</v>
      </c>
      <c r="K3436" s="150"/>
      <c r="L3436" s="31"/>
      <c r="M3436" s="151" t="s">
        <v>1</v>
      </c>
      <c r="N3436" s="152" t="s">
        <v>42</v>
      </c>
      <c r="P3436" s="153">
        <f>O3436*H3436</f>
        <v>0</v>
      </c>
      <c r="Q3436" s="153">
        <v>0</v>
      </c>
      <c r="R3436" s="153">
        <f>Q3436*H3436</f>
        <v>0</v>
      </c>
      <c r="S3436" s="153">
        <v>0</v>
      </c>
      <c r="T3436" s="154">
        <f>S3436*H3436</f>
        <v>0</v>
      </c>
      <c r="AR3436" s="155" t="s">
        <v>396</v>
      </c>
      <c r="AT3436" s="155" t="s">
        <v>319</v>
      </c>
      <c r="AU3436" s="155" t="s">
        <v>88</v>
      </c>
      <c r="AY3436" s="16" t="s">
        <v>317</v>
      </c>
      <c r="BE3436" s="156">
        <f>IF(N3436="základná",J3436,0)</f>
        <v>0</v>
      </c>
      <c r="BF3436" s="156">
        <f>IF(N3436="znížená",J3436,0)</f>
        <v>0</v>
      </c>
      <c r="BG3436" s="156">
        <f>IF(N3436="zákl. prenesená",J3436,0)</f>
        <v>0</v>
      </c>
      <c r="BH3436" s="156">
        <f>IF(N3436="zníž. prenesená",J3436,0)</f>
        <v>0</v>
      </c>
      <c r="BI3436" s="156">
        <f>IF(N3436="nulová",J3436,0)</f>
        <v>0</v>
      </c>
      <c r="BJ3436" s="16" t="s">
        <v>88</v>
      </c>
      <c r="BK3436" s="156">
        <f>ROUND(I3436*H3436,2)</f>
        <v>0</v>
      </c>
      <c r="BL3436" s="16" t="s">
        <v>396</v>
      </c>
      <c r="BM3436" s="155" t="s">
        <v>5266</v>
      </c>
    </row>
    <row r="3437" spans="2:65" s="12" customFormat="1" ht="10">
      <c r="B3437" s="157"/>
      <c r="D3437" s="158" t="s">
        <v>328</v>
      </c>
      <c r="E3437" s="159" t="s">
        <v>1</v>
      </c>
      <c r="F3437" s="160" t="s">
        <v>83</v>
      </c>
      <c r="H3437" s="161">
        <v>1</v>
      </c>
      <c r="I3437" s="162"/>
      <c r="L3437" s="157"/>
      <c r="M3437" s="163"/>
      <c r="T3437" s="164"/>
      <c r="AT3437" s="159" t="s">
        <v>328</v>
      </c>
      <c r="AU3437" s="159" t="s">
        <v>88</v>
      </c>
      <c r="AV3437" s="12" t="s">
        <v>88</v>
      </c>
      <c r="AW3437" s="12" t="s">
        <v>31</v>
      </c>
      <c r="AX3437" s="12" t="s">
        <v>76</v>
      </c>
      <c r="AY3437" s="159" t="s">
        <v>317</v>
      </c>
    </row>
    <row r="3438" spans="2:65" s="13" customFormat="1" ht="10">
      <c r="B3438" s="165"/>
      <c r="D3438" s="158" t="s">
        <v>328</v>
      </c>
      <c r="E3438" s="166" t="s">
        <v>1</v>
      </c>
      <c r="F3438" s="167" t="s">
        <v>331</v>
      </c>
      <c r="H3438" s="168">
        <v>1</v>
      </c>
      <c r="I3438" s="169"/>
      <c r="L3438" s="165"/>
      <c r="M3438" s="170"/>
      <c r="T3438" s="171"/>
      <c r="AT3438" s="166" t="s">
        <v>328</v>
      </c>
      <c r="AU3438" s="166" t="s">
        <v>88</v>
      </c>
      <c r="AV3438" s="13" t="s">
        <v>92</v>
      </c>
      <c r="AW3438" s="13" t="s">
        <v>31</v>
      </c>
      <c r="AX3438" s="13" t="s">
        <v>76</v>
      </c>
      <c r="AY3438" s="166" t="s">
        <v>317</v>
      </c>
    </row>
    <row r="3439" spans="2:65" s="14" customFormat="1" ht="10">
      <c r="B3439" s="172"/>
      <c r="D3439" s="158" t="s">
        <v>328</v>
      </c>
      <c r="E3439" s="173" t="s">
        <v>1</v>
      </c>
      <c r="F3439" s="174" t="s">
        <v>332</v>
      </c>
      <c r="H3439" s="175">
        <v>1</v>
      </c>
      <c r="I3439" s="176"/>
      <c r="L3439" s="172"/>
      <c r="M3439" s="177"/>
      <c r="T3439" s="178"/>
      <c r="AT3439" s="173" t="s">
        <v>328</v>
      </c>
      <c r="AU3439" s="173" t="s">
        <v>88</v>
      </c>
      <c r="AV3439" s="14" t="s">
        <v>323</v>
      </c>
      <c r="AW3439" s="14" t="s">
        <v>31</v>
      </c>
      <c r="AX3439" s="14" t="s">
        <v>83</v>
      </c>
      <c r="AY3439" s="173" t="s">
        <v>317</v>
      </c>
    </row>
    <row r="3440" spans="2:65" s="1" customFormat="1" ht="24.15" customHeight="1">
      <c r="B3440" s="142"/>
      <c r="C3440" s="143" t="s">
        <v>5267</v>
      </c>
      <c r="D3440" s="200" t="s">
        <v>319</v>
      </c>
      <c r="E3440" s="144" t="s">
        <v>5268</v>
      </c>
      <c r="F3440" s="145" t="s">
        <v>5269</v>
      </c>
      <c r="G3440" s="146" t="s">
        <v>467</v>
      </c>
      <c r="H3440" s="147">
        <v>1</v>
      </c>
      <c r="I3440" s="148"/>
      <c r="J3440" s="149">
        <f>ROUND(I3440*H3440,2)</f>
        <v>0</v>
      </c>
      <c r="K3440" s="150"/>
      <c r="L3440" s="31"/>
      <c r="M3440" s="151" t="s">
        <v>1</v>
      </c>
      <c r="N3440" s="152" t="s">
        <v>42</v>
      </c>
      <c r="P3440" s="153">
        <f>O3440*H3440</f>
        <v>0</v>
      </c>
      <c r="Q3440" s="153">
        <v>0</v>
      </c>
      <c r="R3440" s="153">
        <f>Q3440*H3440</f>
        <v>0</v>
      </c>
      <c r="S3440" s="153">
        <v>0</v>
      </c>
      <c r="T3440" s="154">
        <f>S3440*H3440</f>
        <v>0</v>
      </c>
      <c r="AR3440" s="155" t="s">
        <v>396</v>
      </c>
      <c r="AT3440" s="155" t="s">
        <v>319</v>
      </c>
      <c r="AU3440" s="155" t="s">
        <v>88</v>
      </c>
      <c r="AY3440" s="16" t="s">
        <v>317</v>
      </c>
      <c r="BE3440" s="156">
        <f>IF(N3440="základná",J3440,0)</f>
        <v>0</v>
      </c>
      <c r="BF3440" s="156">
        <f>IF(N3440="znížená",J3440,0)</f>
        <v>0</v>
      </c>
      <c r="BG3440" s="156">
        <f>IF(N3440="zákl. prenesená",J3440,0)</f>
        <v>0</v>
      </c>
      <c r="BH3440" s="156">
        <f>IF(N3440="zníž. prenesená",J3440,0)</f>
        <v>0</v>
      </c>
      <c r="BI3440" s="156">
        <f>IF(N3440="nulová",J3440,0)</f>
        <v>0</v>
      </c>
      <c r="BJ3440" s="16" t="s">
        <v>88</v>
      </c>
      <c r="BK3440" s="156">
        <f>ROUND(I3440*H3440,2)</f>
        <v>0</v>
      </c>
      <c r="BL3440" s="16" t="s">
        <v>396</v>
      </c>
      <c r="BM3440" s="155" t="s">
        <v>5270</v>
      </c>
    </row>
    <row r="3441" spans="2:65" s="12" customFormat="1" ht="10">
      <c r="B3441" s="157"/>
      <c r="D3441" s="158" t="s">
        <v>328</v>
      </c>
      <c r="E3441" s="159" t="s">
        <v>1</v>
      </c>
      <c r="F3441" s="160" t="s">
        <v>83</v>
      </c>
      <c r="H3441" s="161">
        <v>1</v>
      </c>
      <c r="I3441" s="162"/>
      <c r="L3441" s="157"/>
      <c r="M3441" s="163"/>
      <c r="T3441" s="164"/>
      <c r="AT3441" s="159" t="s">
        <v>328</v>
      </c>
      <c r="AU3441" s="159" t="s">
        <v>88</v>
      </c>
      <c r="AV3441" s="12" t="s">
        <v>88</v>
      </c>
      <c r="AW3441" s="12" t="s">
        <v>31</v>
      </c>
      <c r="AX3441" s="12" t="s">
        <v>76</v>
      </c>
      <c r="AY3441" s="159" t="s">
        <v>317</v>
      </c>
    </row>
    <row r="3442" spans="2:65" s="13" customFormat="1" ht="10">
      <c r="B3442" s="165"/>
      <c r="D3442" s="158" t="s">
        <v>328</v>
      </c>
      <c r="E3442" s="166" t="s">
        <v>1</v>
      </c>
      <c r="F3442" s="167" t="s">
        <v>331</v>
      </c>
      <c r="H3442" s="168">
        <v>1</v>
      </c>
      <c r="I3442" s="169"/>
      <c r="L3442" s="165"/>
      <c r="M3442" s="170"/>
      <c r="T3442" s="171"/>
      <c r="AT3442" s="166" t="s">
        <v>328</v>
      </c>
      <c r="AU3442" s="166" t="s">
        <v>88</v>
      </c>
      <c r="AV3442" s="13" t="s">
        <v>92</v>
      </c>
      <c r="AW3442" s="13" t="s">
        <v>31</v>
      </c>
      <c r="AX3442" s="13" t="s">
        <v>76</v>
      </c>
      <c r="AY3442" s="166" t="s">
        <v>317</v>
      </c>
    </row>
    <row r="3443" spans="2:65" s="14" customFormat="1" ht="10">
      <c r="B3443" s="172"/>
      <c r="D3443" s="158" t="s">
        <v>328</v>
      </c>
      <c r="E3443" s="173" t="s">
        <v>1</v>
      </c>
      <c r="F3443" s="174" t="s">
        <v>332</v>
      </c>
      <c r="H3443" s="175">
        <v>1</v>
      </c>
      <c r="I3443" s="176"/>
      <c r="L3443" s="172"/>
      <c r="M3443" s="177"/>
      <c r="T3443" s="178"/>
      <c r="AT3443" s="173" t="s">
        <v>328</v>
      </c>
      <c r="AU3443" s="173" t="s">
        <v>88</v>
      </c>
      <c r="AV3443" s="14" t="s">
        <v>323</v>
      </c>
      <c r="AW3443" s="14" t="s">
        <v>31</v>
      </c>
      <c r="AX3443" s="14" t="s">
        <v>83</v>
      </c>
      <c r="AY3443" s="173" t="s">
        <v>317</v>
      </c>
    </row>
    <row r="3444" spans="2:65" s="1" customFormat="1" ht="24.15" customHeight="1">
      <c r="B3444" s="142"/>
      <c r="C3444" s="143" t="s">
        <v>5271</v>
      </c>
      <c r="D3444" s="200" t="s">
        <v>319</v>
      </c>
      <c r="E3444" s="144" t="s">
        <v>5272</v>
      </c>
      <c r="F3444" s="145" t="s">
        <v>5273</v>
      </c>
      <c r="G3444" s="146" t="s">
        <v>467</v>
      </c>
      <c r="H3444" s="147">
        <v>1</v>
      </c>
      <c r="I3444" s="148"/>
      <c r="J3444" s="149">
        <f>ROUND(I3444*H3444,2)</f>
        <v>0</v>
      </c>
      <c r="K3444" s="150"/>
      <c r="L3444" s="31"/>
      <c r="M3444" s="151" t="s">
        <v>1</v>
      </c>
      <c r="N3444" s="152" t="s">
        <v>42</v>
      </c>
      <c r="P3444" s="153">
        <f>O3444*H3444</f>
        <v>0</v>
      </c>
      <c r="Q3444" s="153">
        <v>0</v>
      </c>
      <c r="R3444" s="153">
        <f>Q3444*H3444</f>
        <v>0</v>
      </c>
      <c r="S3444" s="153">
        <v>0</v>
      </c>
      <c r="T3444" s="154">
        <f>S3444*H3444</f>
        <v>0</v>
      </c>
      <c r="AR3444" s="155" t="s">
        <v>396</v>
      </c>
      <c r="AT3444" s="155" t="s">
        <v>319</v>
      </c>
      <c r="AU3444" s="155" t="s">
        <v>88</v>
      </c>
      <c r="AY3444" s="16" t="s">
        <v>317</v>
      </c>
      <c r="BE3444" s="156">
        <f>IF(N3444="základná",J3444,0)</f>
        <v>0</v>
      </c>
      <c r="BF3444" s="156">
        <f>IF(N3444="znížená",J3444,0)</f>
        <v>0</v>
      </c>
      <c r="BG3444" s="156">
        <f>IF(N3444="zákl. prenesená",J3444,0)</f>
        <v>0</v>
      </c>
      <c r="BH3444" s="156">
        <f>IF(N3444="zníž. prenesená",J3444,0)</f>
        <v>0</v>
      </c>
      <c r="BI3444" s="156">
        <f>IF(N3444="nulová",J3444,0)</f>
        <v>0</v>
      </c>
      <c r="BJ3444" s="16" t="s">
        <v>88</v>
      </c>
      <c r="BK3444" s="156">
        <f>ROUND(I3444*H3444,2)</f>
        <v>0</v>
      </c>
      <c r="BL3444" s="16" t="s">
        <v>396</v>
      </c>
      <c r="BM3444" s="155" t="s">
        <v>5274</v>
      </c>
    </row>
    <row r="3445" spans="2:65" s="12" customFormat="1" ht="10">
      <c r="B3445" s="157"/>
      <c r="D3445" s="158" t="s">
        <v>328</v>
      </c>
      <c r="E3445" s="159" t="s">
        <v>1</v>
      </c>
      <c r="F3445" s="160" t="s">
        <v>83</v>
      </c>
      <c r="H3445" s="161">
        <v>1</v>
      </c>
      <c r="I3445" s="162"/>
      <c r="L3445" s="157"/>
      <c r="M3445" s="163"/>
      <c r="T3445" s="164"/>
      <c r="AT3445" s="159" t="s">
        <v>328</v>
      </c>
      <c r="AU3445" s="159" t="s">
        <v>88</v>
      </c>
      <c r="AV3445" s="12" t="s">
        <v>88</v>
      </c>
      <c r="AW3445" s="12" t="s">
        <v>31</v>
      </c>
      <c r="AX3445" s="12" t="s">
        <v>76</v>
      </c>
      <c r="AY3445" s="159" t="s">
        <v>317</v>
      </c>
    </row>
    <row r="3446" spans="2:65" s="13" customFormat="1" ht="10">
      <c r="B3446" s="165"/>
      <c r="D3446" s="158" t="s">
        <v>328</v>
      </c>
      <c r="E3446" s="166" t="s">
        <v>1</v>
      </c>
      <c r="F3446" s="167" t="s">
        <v>331</v>
      </c>
      <c r="H3446" s="168">
        <v>1</v>
      </c>
      <c r="I3446" s="169"/>
      <c r="L3446" s="165"/>
      <c r="M3446" s="170"/>
      <c r="T3446" s="171"/>
      <c r="AT3446" s="166" t="s">
        <v>328</v>
      </c>
      <c r="AU3446" s="166" t="s">
        <v>88</v>
      </c>
      <c r="AV3446" s="13" t="s">
        <v>92</v>
      </c>
      <c r="AW3446" s="13" t="s">
        <v>31</v>
      </c>
      <c r="AX3446" s="13" t="s">
        <v>76</v>
      </c>
      <c r="AY3446" s="166" t="s">
        <v>317</v>
      </c>
    </row>
    <row r="3447" spans="2:65" s="14" customFormat="1" ht="10">
      <c r="B3447" s="172"/>
      <c r="D3447" s="158" t="s">
        <v>328</v>
      </c>
      <c r="E3447" s="173" t="s">
        <v>1</v>
      </c>
      <c r="F3447" s="174" t="s">
        <v>332</v>
      </c>
      <c r="H3447" s="175">
        <v>1</v>
      </c>
      <c r="I3447" s="176"/>
      <c r="L3447" s="172"/>
      <c r="M3447" s="177"/>
      <c r="T3447" s="178"/>
      <c r="AT3447" s="173" t="s">
        <v>328</v>
      </c>
      <c r="AU3447" s="173" t="s">
        <v>88</v>
      </c>
      <c r="AV3447" s="14" t="s">
        <v>323</v>
      </c>
      <c r="AW3447" s="14" t="s">
        <v>31</v>
      </c>
      <c r="AX3447" s="14" t="s">
        <v>83</v>
      </c>
      <c r="AY3447" s="173" t="s">
        <v>317</v>
      </c>
    </row>
    <row r="3448" spans="2:65" s="1" customFormat="1" ht="24.15" customHeight="1">
      <c r="B3448" s="142"/>
      <c r="C3448" s="143" t="s">
        <v>5275</v>
      </c>
      <c r="D3448" s="200" t="s">
        <v>319</v>
      </c>
      <c r="E3448" s="144" t="s">
        <v>5276</v>
      </c>
      <c r="F3448" s="145" t="s">
        <v>5277</v>
      </c>
      <c r="G3448" s="146" t="s">
        <v>467</v>
      </c>
      <c r="H3448" s="147">
        <v>1</v>
      </c>
      <c r="I3448" s="148"/>
      <c r="J3448" s="149">
        <f>ROUND(I3448*H3448,2)</f>
        <v>0</v>
      </c>
      <c r="K3448" s="150"/>
      <c r="L3448" s="31"/>
      <c r="M3448" s="151" t="s">
        <v>1</v>
      </c>
      <c r="N3448" s="152" t="s">
        <v>42</v>
      </c>
      <c r="P3448" s="153">
        <f>O3448*H3448</f>
        <v>0</v>
      </c>
      <c r="Q3448" s="153">
        <v>0</v>
      </c>
      <c r="R3448" s="153">
        <f>Q3448*H3448</f>
        <v>0</v>
      </c>
      <c r="S3448" s="153">
        <v>0</v>
      </c>
      <c r="T3448" s="154">
        <f>S3448*H3448</f>
        <v>0</v>
      </c>
      <c r="AR3448" s="155" t="s">
        <v>396</v>
      </c>
      <c r="AT3448" s="155" t="s">
        <v>319</v>
      </c>
      <c r="AU3448" s="155" t="s">
        <v>88</v>
      </c>
      <c r="AY3448" s="16" t="s">
        <v>317</v>
      </c>
      <c r="BE3448" s="156">
        <f>IF(N3448="základná",J3448,0)</f>
        <v>0</v>
      </c>
      <c r="BF3448" s="156">
        <f>IF(N3448="znížená",J3448,0)</f>
        <v>0</v>
      </c>
      <c r="BG3448" s="156">
        <f>IF(N3448="zákl. prenesená",J3448,0)</f>
        <v>0</v>
      </c>
      <c r="BH3448" s="156">
        <f>IF(N3448="zníž. prenesená",J3448,0)</f>
        <v>0</v>
      </c>
      <c r="BI3448" s="156">
        <f>IF(N3448="nulová",J3448,0)</f>
        <v>0</v>
      </c>
      <c r="BJ3448" s="16" t="s">
        <v>88</v>
      </c>
      <c r="BK3448" s="156">
        <f>ROUND(I3448*H3448,2)</f>
        <v>0</v>
      </c>
      <c r="BL3448" s="16" t="s">
        <v>396</v>
      </c>
      <c r="BM3448" s="155" t="s">
        <v>5278</v>
      </c>
    </row>
    <row r="3449" spans="2:65" s="12" customFormat="1" ht="10">
      <c r="B3449" s="157"/>
      <c r="D3449" s="158" t="s">
        <v>328</v>
      </c>
      <c r="E3449" s="159" t="s">
        <v>1</v>
      </c>
      <c r="F3449" s="160" t="s">
        <v>83</v>
      </c>
      <c r="H3449" s="161">
        <v>1</v>
      </c>
      <c r="I3449" s="162"/>
      <c r="L3449" s="157"/>
      <c r="M3449" s="163"/>
      <c r="T3449" s="164"/>
      <c r="AT3449" s="159" t="s">
        <v>328</v>
      </c>
      <c r="AU3449" s="159" t="s">
        <v>88</v>
      </c>
      <c r="AV3449" s="12" t="s">
        <v>88</v>
      </c>
      <c r="AW3449" s="12" t="s">
        <v>31</v>
      </c>
      <c r="AX3449" s="12" t="s">
        <v>76</v>
      </c>
      <c r="AY3449" s="159" t="s">
        <v>317</v>
      </c>
    </row>
    <row r="3450" spans="2:65" s="13" customFormat="1" ht="10">
      <c r="B3450" s="165"/>
      <c r="D3450" s="158" t="s">
        <v>328</v>
      </c>
      <c r="E3450" s="166" t="s">
        <v>1</v>
      </c>
      <c r="F3450" s="167" t="s">
        <v>331</v>
      </c>
      <c r="H3450" s="168">
        <v>1</v>
      </c>
      <c r="I3450" s="169"/>
      <c r="L3450" s="165"/>
      <c r="M3450" s="170"/>
      <c r="T3450" s="171"/>
      <c r="AT3450" s="166" t="s">
        <v>328</v>
      </c>
      <c r="AU3450" s="166" t="s">
        <v>88</v>
      </c>
      <c r="AV3450" s="13" t="s">
        <v>92</v>
      </c>
      <c r="AW3450" s="13" t="s">
        <v>31</v>
      </c>
      <c r="AX3450" s="13" t="s">
        <v>76</v>
      </c>
      <c r="AY3450" s="166" t="s">
        <v>317</v>
      </c>
    </row>
    <row r="3451" spans="2:65" s="14" customFormat="1" ht="10">
      <c r="B3451" s="172"/>
      <c r="D3451" s="158" t="s">
        <v>328</v>
      </c>
      <c r="E3451" s="173" t="s">
        <v>1</v>
      </c>
      <c r="F3451" s="174" t="s">
        <v>332</v>
      </c>
      <c r="H3451" s="175">
        <v>1</v>
      </c>
      <c r="I3451" s="176"/>
      <c r="L3451" s="172"/>
      <c r="M3451" s="177"/>
      <c r="T3451" s="178"/>
      <c r="AT3451" s="173" t="s">
        <v>328</v>
      </c>
      <c r="AU3451" s="173" t="s">
        <v>88</v>
      </c>
      <c r="AV3451" s="14" t="s">
        <v>323</v>
      </c>
      <c r="AW3451" s="14" t="s">
        <v>31</v>
      </c>
      <c r="AX3451" s="14" t="s">
        <v>83</v>
      </c>
      <c r="AY3451" s="173" t="s">
        <v>317</v>
      </c>
    </row>
    <row r="3452" spans="2:65" s="1" customFormat="1" ht="24.15" customHeight="1">
      <c r="B3452" s="142"/>
      <c r="C3452" s="143" t="s">
        <v>5279</v>
      </c>
      <c r="D3452" s="200" t="s">
        <v>319</v>
      </c>
      <c r="E3452" s="144" t="s">
        <v>5280</v>
      </c>
      <c r="F3452" s="145" t="s">
        <v>5281</v>
      </c>
      <c r="G3452" s="146" t="s">
        <v>467</v>
      </c>
      <c r="H3452" s="147">
        <v>1</v>
      </c>
      <c r="I3452" s="148"/>
      <c r="J3452" s="149">
        <f>ROUND(I3452*H3452,2)</f>
        <v>0</v>
      </c>
      <c r="K3452" s="150"/>
      <c r="L3452" s="31"/>
      <c r="M3452" s="151" t="s">
        <v>1</v>
      </c>
      <c r="N3452" s="152" t="s">
        <v>42</v>
      </c>
      <c r="P3452" s="153">
        <f>O3452*H3452</f>
        <v>0</v>
      </c>
      <c r="Q3452" s="153">
        <v>0</v>
      </c>
      <c r="R3452" s="153">
        <f>Q3452*H3452</f>
        <v>0</v>
      </c>
      <c r="S3452" s="153">
        <v>0</v>
      </c>
      <c r="T3452" s="154">
        <f>S3452*H3452</f>
        <v>0</v>
      </c>
      <c r="AR3452" s="155" t="s">
        <v>396</v>
      </c>
      <c r="AT3452" s="155" t="s">
        <v>319</v>
      </c>
      <c r="AU3452" s="155" t="s">
        <v>88</v>
      </c>
      <c r="AY3452" s="16" t="s">
        <v>317</v>
      </c>
      <c r="BE3452" s="156">
        <f>IF(N3452="základná",J3452,0)</f>
        <v>0</v>
      </c>
      <c r="BF3452" s="156">
        <f>IF(N3452="znížená",J3452,0)</f>
        <v>0</v>
      </c>
      <c r="BG3452" s="156">
        <f>IF(N3452="zákl. prenesená",J3452,0)</f>
        <v>0</v>
      </c>
      <c r="BH3452" s="156">
        <f>IF(N3452="zníž. prenesená",J3452,0)</f>
        <v>0</v>
      </c>
      <c r="BI3452" s="156">
        <f>IF(N3452="nulová",J3452,0)</f>
        <v>0</v>
      </c>
      <c r="BJ3452" s="16" t="s">
        <v>88</v>
      </c>
      <c r="BK3452" s="156">
        <f>ROUND(I3452*H3452,2)</f>
        <v>0</v>
      </c>
      <c r="BL3452" s="16" t="s">
        <v>396</v>
      </c>
      <c r="BM3452" s="155" t="s">
        <v>5282</v>
      </c>
    </row>
    <row r="3453" spans="2:65" s="12" customFormat="1" ht="10">
      <c r="B3453" s="157"/>
      <c r="D3453" s="158" t="s">
        <v>328</v>
      </c>
      <c r="E3453" s="159" t="s">
        <v>1</v>
      </c>
      <c r="F3453" s="160" t="s">
        <v>83</v>
      </c>
      <c r="H3453" s="161">
        <v>1</v>
      </c>
      <c r="I3453" s="162"/>
      <c r="L3453" s="157"/>
      <c r="M3453" s="163"/>
      <c r="T3453" s="164"/>
      <c r="AT3453" s="159" t="s">
        <v>328</v>
      </c>
      <c r="AU3453" s="159" t="s">
        <v>88</v>
      </c>
      <c r="AV3453" s="12" t="s">
        <v>88</v>
      </c>
      <c r="AW3453" s="12" t="s">
        <v>31</v>
      </c>
      <c r="AX3453" s="12" t="s">
        <v>76</v>
      </c>
      <c r="AY3453" s="159" t="s">
        <v>317</v>
      </c>
    </row>
    <row r="3454" spans="2:65" s="13" customFormat="1" ht="10">
      <c r="B3454" s="165"/>
      <c r="D3454" s="158" t="s">
        <v>328</v>
      </c>
      <c r="E3454" s="166" t="s">
        <v>1</v>
      </c>
      <c r="F3454" s="167" t="s">
        <v>331</v>
      </c>
      <c r="H3454" s="168">
        <v>1</v>
      </c>
      <c r="I3454" s="169"/>
      <c r="L3454" s="165"/>
      <c r="M3454" s="170"/>
      <c r="T3454" s="171"/>
      <c r="AT3454" s="166" t="s">
        <v>328</v>
      </c>
      <c r="AU3454" s="166" t="s">
        <v>88</v>
      </c>
      <c r="AV3454" s="13" t="s">
        <v>92</v>
      </c>
      <c r="AW3454" s="13" t="s">
        <v>31</v>
      </c>
      <c r="AX3454" s="13" t="s">
        <v>76</v>
      </c>
      <c r="AY3454" s="166" t="s">
        <v>317</v>
      </c>
    </row>
    <row r="3455" spans="2:65" s="14" customFormat="1" ht="10">
      <c r="B3455" s="172"/>
      <c r="D3455" s="158" t="s">
        <v>328</v>
      </c>
      <c r="E3455" s="173" t="s">
        <v>1</v>
      </c>
      <c r="F3455" s="174" t="s">
        <v>332</v>
      </c>
      <c r="H3455" s="175">
        <v>1</v>
      </c>
      <c r="I3455" s="176"/>
      <c r="L3455" s="172"/>
      <c r="M3455" s="177"/>
      <c r="T3455" s="178"/>
      <c r="AT3455" s="173" t="s">
        <v>328</v>
      </c>
      <c r="AU3455" s="173" t="s">
        <v>88</v>
      </c>
      <c r="AV3455" s="14" t="s">
        <v>323</v>
      </c>
      <c r="AW3455" s="14" t="s">
        <v>31</v>
      </c>
      <c r="AX3455" s="14" t="s">
        <v>83</v>
      </c>
      <c r="AY3455" s="173" t="s">
        <v>317</v>
      </c>
    </row>
    <row r="3456" spans="2:65" s="1" customFormat="1" ht="24.15" customHeight="1">
      <c r="B3456" s="142"/>
      <c r="C3456" s="143" t="s">
        <v>5283</v>
      </c>
      <c r="D3456" s="200" t="s">
        <v>319</v>
      </c>
      <c r="E3456" s="144" t="s">
        <v>5284</v>
      </c>
      <c r="F3456" s="145" t="s">
        <v>5285</v>
      </c>
      <c r="G3456" s="146" t="s">
        <v>467</v>
      </c>
      <c r="H3456" s="147">
        <v>1</v>
      </c>
      <c r="I3456" s="148"/>
      <c r="J3456" s="149">
        <f>ROUND(I3456*H3456,2)</f>
        <v>0</v>
      </c>
      <c r="K3456" s="150"/>
      <c r="L3456" s="31"/>
      <c r="M3456" s="151" t="s">
        <v>1</v>
      </c>
      <c r="N3456" s="152" t="s">
        <v>42</v>
      </c>
      <c r="P3456" s="153">
        <f>O3456*H3456</f>
        <v>0</v>
      </c>
      <c r="Q3456" s="153">
        <v>0</v>
      </c>
      <c r="R3456" s="153">
        <f>Q3456*H3456</f>
        <v>0</v>
      </c>
      <c r="S3456" s="153">
        <v>0</v>
      </c>
      <c r="T3456" s="154">
        <f>S3456*H3456</f>
        <v>0</v>
      </c>
      <c r="AR3456" s="155" t="s">
        <v>396</v>
      </c>
      <c r="AT3456" s="155" t="s">
        <v>319</v>
      </c>
      <c r="AU3456" s="155" t="s">
        <v>88</v>
      </c>
      <c r="AY3456" s="16" t="s">
        <v>317</v>
      </c>
      <c r="BE3456" s="156">
        <f>IF(N3456="základná",J3456,0)</f>
        <v>0</v>
      </c>
      <c r="BF3456" s="156">
        <f>IF(N3456="znížená",J3456,0)</f>
        <v>0</v>
      </c>
      <c r="BG3456" s="156">
        <f>IF(N3456="zákl. prenesená",J3456,0)</f>
        <v>0</v>
      </c>
      <c r="BH3456" s="156">
        <f>IF(N3456="zníž. prenesená",J3456,0)</f>
        <v>0</v>
      </c>
      <c r="BI3456" s="156">
        <f>IF(N3456="nulová",J3456,0)</f>
        <v>0</v>
      </c>
      <c r="BJ3456" s="16" t="s">
        <v>88</v>
      </c>
      <c r="BK3456" s="156">
        <f>ROUND(I3456*H3456,2)</f>
        <v>0</v>
      </c>
      <c r="BL3456" s="16" t="s">
        <v>396</v>
      </c>
      <c r="BM3456" s="155" t="s">
        <v>5286</v>
      </c>
    </row>
    <row r="3457" spans="2:65" s="12" customFormat="1" ht="10">
      <c r="B3457" s="157"/>
      <c r="D3457" s="158" t="s">
        <v>328</v>
      </c>
      <c r="E3457" s="159" t="s">
        <v>1</v>
      </c>
      <c r="F3457" s="160" t="s">
        <v>83</v>
      </c>
      <c r="H3457" s="161">
        <v>1</v>
      </c>
      <c r="I3457" s="162"/>
      <c r="L3457" s="157"/>
      <c r="M3457" s="163"/>
      <c r="T3457" s="164"/>
      <c r="AT3457" s="159" t="s">
        <v>328</v>
      </c>
      <c r="AU3457" s="159" t="s">
        <v>88</v>
      </c>
      <c r="AV3457" s="12" t="s">
        <v>88</v>
      </c>
      <c r="AW3457" s="12" t="s">
        <v>31</v>
      </c>
      <c r="AX3457" s="12" t="s">
        <v>76</v>
      </c>
      <c r="AY3457" s="159" t="s">
        <v>317</v>
      </c>
    </row>
    <row r="3458" spans="2:65" s="13" customFormat="1" ht="10">
      <c r="B3458" s="165"/>
      <c r="D3458" s="158" t="s">
        <v>328</v>
      </c>
      <c r="E3458" s="166" t="s">
        <v>1</v>
      </c>
      <c r="F3458" s="167" t="s">
        <v>331</v>
      </c>
      <c r="H3458" s="168">
        <v>1</v>
      </c>
      <c r="I3458" s="169"/>
      <c r="L3458" s="165"/>
      <c r="M3458" s="170"/>
      <c r="T3458" s="171"/>
      <c r="AT3458" s="166" t="s">
        <v>328</v>
      </c>
      <c r="AU3458" s="166" t="s">
        <v>88</v>
      </c>
      <c r="AV3458" s="13" t="s">
        <v>92</v>
      </c>
      <c r="AW3458" s="13" t="s">
        <v>31</v>
      </c>
      <c r="AX3458" s="13" t="s">
        <v>76</v>
      </c>
      <c r="AY3458" s="166" t="s">
        <v>317</v>
      </c>
    </row>
    <row r="3459" spans="2:65" s="14" customFormat="1" ht="10">
      <c r="B3459" s="172"/>
      <c r="D3459" s="158" t="s">
        <v>328</v>
      </c>
      <c r="E3459" s="173" t="s">
        <v>1</v>
      </c>
      <c r="F3459" s="174" t="s">
        <v>332</v>
      </c>
      <c r="H3459" s="175">
        <v>1</v>
      </c>
      <c r="I3459" s="176"/>
      <c r="L3459" s="172"/>
      <c r="M3459" s="177"/>
      <c r="T3459" s="178"/>
      <c r="AT3459" s="173" t="s">
        <v>328</v>
      </c>
      <c r="AU3459" s="173" t="s">
        <v>88</v>
      </c>
      <c r="AV3459" s="14" t="s">
        <v>323</v>
      </c>
      <c r="AW3459" s="14" t="s">
        <v>31</v>
      </c>
      <c r="AX3459" s="14" t="s">
        <v>83</v>
      </c>
      <c r="AY3459" s="173" t="s">
        <v>317</v>
      </c>
    </row>
    <row r="3460" spans="2:65" s="1" customFormat="1" ht="24.15" customHeight="1">
      <c r="B3460" s="142"/>
      <c r="C3460" s="143" t="s">
        <v>5287</v>
      </c>
      <c r="D3460" s="200" t="s">
        <v>319</v>
      </c>
      <c r="E3460" s="144" t="s">
        <v>5288</v>
      </c>
      <c r="F3460" s="145" t="s">
        <v>5289</v>
      </c>
      <c r="G3460" s="146" t="s">
        <v>467</v>
      </c>
      <c r="H3460" s="147">
        <v>1</v>
      </c>
      <c r="I3460" s="148"/>
      <c r="J3460" s="149">
        <f>ROUND(I3460*H3460,2)</f>
        <v>0</v>
      </c>
      <c r="K3460" s="150"/>
      <c r="L3460" s="31"/>
      <c r="M3460" s="151" t="s">
        <v>1</v>
      </c>
      <c r="N3460" s="152" t="s">
        <v>42</v>
      </c>
      <c r="P3460" s="153">
        <f>O3460*H3460</f>
        <v>0</v>
      </c>
      <c r="Q3460" s="153">
        <v>0</v>
      </c>
      <c r="R3460" s="153">
        <f>Q3460*H3460</f>
        <v>0</v>
      </c>
      <c r="S3460" s="153">
        <v>0</v>
      </c>
      <c r="T3460" s="154">
        <f>S3460*H3460</f>
        <v>0</v>
      </c>
      <c r="AR3460" s="155" t="s">
        <v>396</v>
      </c>
      <c r="AT3460" s="155" t="s">
        <v>319</v>
      </c>
      <c r="AU3460" s="155" t="s">
        <v>88</v>
      </c>
      <c r="AY3460" s="16" t="s">
        <v>317</v>
      </c>
      <c r="BE3460" s="156">
        <f>IF(N3460="základná",J3460,0)</f>
        <v>0</v>
      </c>
      <c r="BF3460" s="156">
        <f>IF(N3460="znížená",J3460,0)</f>
        <v>0</v>
      </c>
      <c r="BG3460" s="156">
        <f>IF(N3460="zákl. prenesená",J3460,0)</f>
        <v>0</v>
      </c>
      <c r="BH3460" s="156">
        <f>IF(N3460="zníž. prenesená",J3460,0)</f>
        <v>0</v>
      </c>
      <c r="BI3460" s="156">
        <f>IF(N3460="nulová",J3460,0)</f>
        <v>0</v>
      </c>
      <c r="BJ3460" s="16" t="s">
        <v>88</v>
      </c>
      <c r="BK3460" s="156">
        <f>ROUND(I3460*H3460,2)</f>
        <v>0</v>
      </c>
      <c r="BL3460" s="16" t="s">
        <v>396</v>
      </c>
      <c r="BM3460" s="155" t="s">
        <v>5290</v>
      </c>
    </row>
    <row r="3461" spans="2:65" s="12" customFormat="1" ht="10">
      <c r="B3461" s="157"/>
      <c r="D3461" s="158" t="s">
        <v>328</v>
      </c>
      <c r="E3461" s="159" t="s">
        <v>1</v>
      </c>
      <c r="F3461" s="160" t="s">
        <v>83</v>
      </c>
      <c r="H3461" s="161">
        <v>1</v>
      </c>
      <c r="I3461" s="162"/>
      <c r="L3461" s="157"/>
      <c r="M3461" s="163"/>
      <c r="T3461" s="164"/>
      <c r="AT3461" s="159" t="s">
        <v>328</v>
      </c>
      <c r="AU3461" s="159" t="s">
        <v>88</v>
      </c>
      <c r="AV3461" s="12" t="s">
        <v>88</v>
      </c>
      <c r="AW3461" s="12" t="s">
        <v>31</v>
      </c>
      <c r="AX3461" s="12" t="s">
        <v>76</v>
      </c>
      <c r="AY3461" s="159" t="s">
        <v>317</v>
      </c>
    </row>
    <row r="3462" spans="2:65" s="13" customFormat="1" ht="10">
      <c r="B3462" s="165"/>
      <c r="D3462" s="158" t="s">
        <v>328</v>
      </c>
      <c r="E3462" s="166" t="s">
        <v>1</v>
      </c>
      <c r="F3462" s="167" t="s">
        <v>331</v>
      </c>
      <c r="H3462" s="168">
        <v>1</v>
      </c>
      <c r="I3462" s="169"/>
      <c r="L3462" s="165"/>
      <c r="M3462" s="170"/>
      <c r="T3462" s="171"/>
      <c r="AT3462" s="166" t="s">
        <v>328</v>
      </c>
      <c r="AU3462" s="166" t="s">
        <v>88</v>
      </c>
      <c r="AV3462" s="13" t="s">
        <v>92</v>
      </c>
      <c r="AW3462" s="13" t="s">
        <v>31</v>
      </c>
      <c r="AX3462" s="13" t="s">
        <v>76</v>
      </c>
      <c r="AY3462" s="166" t="s">
        <v>317</v>
      </c>
    </row>
    <row r="3463" spans="2:65" s="14" customFormat="1" ht="10">
      <c r="B3463" s="172"/>
      <c r="D3463" s="158" t="s">
        <v>328</v>
      </c>
      <c r="E3463" s="173" t="s">
        <v>1</v>
      </c>
      <c r="F3463" s="174" t="s">
        <v>332</v>
      </c>
      <c r="H3463" s="175">
        <v>1</v>
      </c>
      <c r="I3463" s="176"/>
      <c r="L3463" s="172"/>
      <c r="M3463" s="177"/>
      <c r="T3463" s="178"/>
      <c r="AT3463" s="173" t="s">
        <v>328</v>
      </c>
      <c r="AU3463" s="173" t="s">
        <v>88</v>
      </c>
      <c r="AV3463" s="14" t="s">
        <v>323</v>
      </c>
      <c r="AW3463" s="14" t="s">
        <v>31</v>
      </c>
      <c r="AX3463" s="14" t="s">
        <v>83</v>
      </c>
      <c r="AY3463" s="173" t="s">
        <v>317</v>
      </c>
    </row>
    <row r="3464" spans="2:65" s="1" customFormat="1" ht="24.15" customHeight="1">
      <c r="B3464" s="142"/>
      <c r="C3464" s="143" t="s">
        <v>5291</v>
      </c>
      <c r="D3464" s="200" t="s">
        <v>319</v>
      </c>
      <c r="E3464" s="144" t="s">
        <v>5292</v>
      </c>
      <c r="F3464" s="145" t="s">
        <v>5293</v>
      </c>
      <c r="G3464" s="146" t="s">
        <v>467</v>
      </c>
      <c r="H3464" s="147">
        <v>1</v>
      </c>
      <c r="I3464" s="148"/>
      <c r="J3464" s="149">
        <f>ROUND(I3464*H3464,2)</f>
        <v>0</v>
      </c>
      <c r="K3464" s="150"/>
      <c r="L3464" s="31"/>
      <c r="M3464" s="151" t="s">
        <v>1</v>
      </c>
      <c r="N3464" s="152" t="s">
        <v>42</v>
      </c>
      <c r="P3464" s="153">
        <f>O3464*H3464</f>
        <v>0</v>
      </c>
      <c r="Q3464" s="153">
        <v>0</v>
      </c>
      <c r="R3464" s="153">
        <f>Q3464*H3464</f>
        <v>0</v>
      </c>
      <c r="S3464" s="153">
        <v>0</v>
      </c>
      <c r="T3464" s="154">
        <f>S3464*H3464</f>
        <v>0</v>
      </c>
      <c r="AR3464" s="155" t="s">
        <v>396</v>
      </c>
      <c r="AT3464" s="155" t="s">
        <v>319</v>
      </c>
      <c r="AU3464" s="155" t="s">
        <v>88</v>
      </c>
      <c r="AY3464" s="16" t="s">
        <v>317</v>
      </c>
      <c r="BE3464" s="156">
        <f>IF(N3464="základná",J3464,0)</f>
        <v>0</v>
      </c>
      <c r="BF3464" s="156">
        <f>IF(N3464="znížená",J3464,0)</f>
        <v>0</v>
      </c>
      <c r="BG3464" s="156">
        <f>IF(N3464="zákl. prenesená",J3464,0)</f>
        <v>0</v>
      </c>
      <c r="BH3464" s="156">
        <f>IF(N3464="zníž. prenesená",J3464,0)</f>
        <v>0</v>
      </c>
      <c r="BI3464" s="156">
        <f>IF(N3464="nulová",J3464,0)</f>
        <v>0</v>
      </c>
      <c r="BJ3464" s="16" t="s">
        <v>88</v>
      </c>
      <c r="BK3464" s="156">
        <f>ROUND(I3464*H3464,2)</f>
        <v>0</v>
      </c>
      <c r="BL3464" s="16" t="s">
        <v>396</v>
      </c>
      <c r="BM3464" s="155" t="s">
        <v>5294</v>
      </c>
    </row>
    <row r="3465" spans="2:65" s="12" customFormat="1" ht="10">
      <c r="B3465" s="157"/>
      <c r="D3465" s="158" t="s">
        <v>328</v>
      </c>
      <c r="E3465" s="159" t="s">
        <v>1</v>
      </c>
      <c r="F3465" s="160" t="s">
        <v>83</v>
      </c>
      <c r="H3465" s="161">
        <v>1</v>
      </c>
      <c r="I3465" s="162"/>
      <c r="L3465" s="157"/>
      <c r="M3465" s="163"/>
      <c r="T3465" s="164"/>
      <c r="AT3465" s="159" t="s">
        <v>328</v>
      </c>
      <c r="AU3465" s="159" t="s">
        <v>88</v>
      </c>
      <c r="AV3465" s="12" t="s">
        <v>88</v>
      </c>
      <c r="AW3465" s="12" t="s">
        <v>31</v>
      </c>
      <c r="AX3465" s="12" t="s">
        <v>76</v>
      </c>
      <c r="AY3465" s="159" t="s">
        <v>317</v>
      </c>
    </row>
    <row r="3466" spans="2:65" s="13" customFormat="1" ht="10">
      <c r="B3466" s="165"/>
      <c r="D3466" s="158" t="s">
        <v>328</v>
      </c>
      <c r="E3466" s="166" t="s">
        <v>1</v>
      </c>
      <c r="F3466" s="167" t="s">
        <v>331</v>
      </c>
      <c r="H3466" s="168">
        <v>1</v>
      </c>
      <c r="I3466" s="169"/>
      <c r="L3466" s="165"/>
      <c r="M3466" s="170"/>
      <c r="T3466" s="171"/>
      <c r="AT3466" s="166" t="s">
        <v>328</v>
      </c>
      <c r="AU3466" s="166" t="s">
        <v>88</v>
      </c>
      <c r="AV3466" s="13" t="s">
        <v>92</v>
      </c>
      <c r="AW3466" s="13" t="s">
        <v>31</v>
      </c>
      <c r="AX3466" s="13" t="s">
        <v>76</v>
      </c>
      <c r="AY3466" s="166" t="s">
        <v>317</v>
      </c>
    </row>
    <row r="3467" spans="2:65" s="14" customFormat="1" ht="10">
      <c r="B3467" s="172"/>
      <c r="D3467" s="158" t="s">
        <v>328</v>
      </c>
      <c r="E3467" s="173" t="s">
        <v>1</v>
      </c>
      <c r="F3467" s="174" t="s">
        <v>332</v>
      </c>
      <c r="H3467" s="175">
        <v>1</v>
      </c>
      <c r="I3467" s="176"/>
      <c r="L3467" s="172"/>
      <c r="M3467" s="177"/>
      <c r="T3467" s="178"/>
      <c r="AT3467" s="173" t="s">
        <v>328</v>
      </c>
      <c r="AU3467" s="173" t="s">
        <v>88</v>
      </c>
      <c r="AV3467" s="14" t="s">
        <v>323</v>
      </c>
      <c r="AW3467" s="14" t="s">
        <v>31</v>
      </c>
      <c r="AX3467" s="14" t="s">
        <v>83</v>
      </c>
      <c r="AY3467" s="173" t="s">
        <v>317</v>
      </c>
    </row>
    <row r="3468" spans="2:65" s="1" customFormat="1" ht="24.15" customHeight="1">
      <c r="B3468" s="142"/>
      <c r="C3468" s="143" t="s">
        <v>5295</v>
      </c>
      <c r="D3468" s="200" t="s">
        <v>319</v>
      </c>
      <c r="E3468" s="144" t="s">
        <v>5296</v>
      </c>
      <c r="F3468" s="145" t="s">
        <v>5297</v>
      </c>
      <c r="G3468" s="146" t="s">
        <v>467</v>
      </c>
      <c r="H3468" s="147">
        <v>1</v>
      </c>
      <c r="I3468" s="148"/>
      <c r="J3468" s="149">
        <f>ROUND(I3468*H3468,2)</f>
        <v>0</v>
      </c>
      <c r="K3468" s="150"/>
      <c r="L3468" s="31"/>
      <c r="M3468" s="151" t="s">
        <v>1</v>
      </c>
      <c r="N3468" s="152" t="s">
        <v>42</v>
      </c>
      <c r="P3468" s="153">
        <f>O3468*H3468</f>
        <v>0</v>
      </c>
      <c r="Q3468" s="153">
        <v>0</v>
      </c>
      <c r="R3468" s="153">
        <f>Q3468*H3468</f>
        <v>0</v>
      </c>
      <c r="S3468" s="153">
        <v>0</v>
      </c>
      <c r="T3468" s="154">
        <f>S3468*H3468</f>
        <v>0</v>
      </c>
      <c r="AR3468" s="155" t="s">
        <v>396</v>
      </c>
      <c r="AT3468" s="155" t="s">
        <v>319</v>
      </c>
      <c r="AU3468" s="155" t="s">
        <v>88</v>
      </c>
      <c r="AY3468" s="16" t="s">
        <v>317</v>
      </c>
      <c r="BE3468" s="156">
        <f>IF(N3468="základná",J3468,0)</f>
        <v>0</v>
      </c>
      <c r="BF3468" s="156">
        <f>IF(N3468="znížená",J3468,0)</f>
        <v>0</v>
      </c>
      <c r="BG3468" s="156">
        <f>IF(N3468="zákl. prenesená",J3468,0)</f>
        <v>0</v>
      </c>
      <c r="BH3468" s="156">
        <f>IF(N3468="zníž. prenesená",J3468,0)</f>
        <v>0</v>
      </c>
      <c r="BI3468" s="156">
        <f>IF(N3468="nulová",J3468,0)</f>
        <v>0</v>
      </c>
      <c r="BJ3468" s="16" t="s">
        <v>88</v>
      </c>
      <c r="BK3468" s="156">
        <f>ROUND(I3468*H3468,2)</f>
        <v>0</v>
      </c>
      <c r="BL3468" s="16" t="s">
        <v>396</v>
      </c>
      <c r="BM3468" s="155" t="s">
        <v>5298</v>
      </c>
    </row>
    <row r="3469" spans="2:65" s="12" customFormat="1" ht="10">
      <c r="B3469" s="157"/>
      <c r="D3469" s="158" t="s">
        <v>328</v>
      </c>
      <c r="E3469" s="159" t="s">
        <v>1</v>
      </c>
      <c r="F3469" s="160" t="s">
        <v>83</v>
      </c>
      <c r="H3469" s="161">
        <v>1</v>
      </c>
      <c r="I3469" s="162"/>
      <c r="L3469" s="157"/>
      <c r="M3469" s="163"/>
      <c r="T3469" s="164"/>
      <c r="AT3469" s="159" t="s">
        <v>328</v>
      </c>
      <c r="AU3469" s="159" t="s">
        <v>88</v>
      </c>
      <c r="AV3469" s="12" t="s">
        <v>88</v>
      </c>
      <c r="AW3469" s="12" t="s">
        <v>31</v>
      </c>
      <c r="AX3469" s="12" t="s">
        <v>76</v>
      </c>
      <c r="AY3469" s="159" t="s">
        <v>317</v>
      </c>
    </row>
    <row r="3470" spans="2:65" s="13" customFormat="1" ht="10">
      <c r="B3470" s="165"/>
      <c r="D3470" s="158" t="s">
        <v>328</v>
      </c>
      <c r="E3470" s="166" t="s">
        <v>1</v>
      </c>
      <c r="F3470" s="167" t="s">
        <v>331</v>
      </c>
      <c r="H3470" s="168">
        <v>1</v>
      </c>
      <c r="I3470" s="169"/>
      <c r="L3470" s="165"/>
      <c r="M3470" s="170"/>
      <c r="T3470" s="171"/>
      <c r="AT3470" s="166" t="s">
        <v>328</v>
      </c>
      <c r="AU3470" s="166" t="s">
        <v>88</v>
      </c>
      <c r="AV3470" s="13" t="s">
        <v>92</v>
      </c>
      <c r="AW3470" s="13" t="s">
        <v>31</v>
      </c>
      <c r="AX3470" s="13" t="s">
        <v>76</v>
      </c>
      <c r="AY3470" s="166" t="s">
        <v>317</v>
      </c>
    </row>
    <row r="3471" spans="2:65" s="14" customFormat="1" ht="10">
      <c r="B3471" s="172"/>
      <c r="D3471" s="158" t="s">
        <v>328</v>
      </c>
      <c r="E3471" s="173" t="s">
        <v>1</v>
      </c>
      <c r="F3471" s="174" t="s">
        <v>332</v>
      </c>
      <c r="H3471" s="175">
        <v>1</v>
      </c>
      <c r="I3471" s="176"/>
      <c r="L3471" s="172"/>
      <c r="M3471" s="177"/>
      <c r="T3471" s="178"/>
      <c r="AT3471" s="173" t="s">
        <v>328</v>
      </c>
      <c r="AU3471" s="173" t="s">
        <v>88</v>
      </c>
      <c r="AV3471" s="14" t="s">
        <v>323</v>
      </c>
      <c r="AW3471" s="14" t="s">
        <v>31</v>
      </c>
      <c r="AX3471" s="14" t="s">
        <v>83</v>
      </c>
      <c r="AY3471" s="173" t="s">
        <v>317</v>
      </c>
    </row>
    <row r="3472" spans="2:65" s="1" customFormat="1" ht="24.15" customHeight="1">
      <c r="B3472" s="142"/>
      <c r="C3472" s="143" t="s">
        <v>5299</v>
      </c>
      <c r="D3472" s="200" t="s">
        <v>319</v>
      </c>
      <c r="E3472" s="144" t="s">
        <v>5300</v>
      </c>
      <c r="F3472" s="145" t="s">
        <v>5301</v>
      </c>
      <c r="G3472" s="146" t="s">
        <v>467</v>
      </c>
      <c r="H3472" s="147">
        <v>1</v>
      </c>
      <c r="I3472" s="148"/>
      <c r="J3472" s="149">
        <f>ROUND(I3472*H3472,2)</f>
        <v>0</v>
      </c>
      <c r="K3472" s="150"/>
      <c r="L3472" s="31"/>
      <c r="M3472" s="151" t="s">
        <v>1</v>
      </c>
      <c r="N3472" s="152" t="s">
        <v>42</v>
      </c>
      <c r="P3472" s="153">
        <f>O3472*H3472</f>
        <v>0</v>
      </c>
      <c r="Q3472" s="153">
        <v>0</v>
      </c>
      <c r="R3472" s="153">
        <f>Q3472*H3472</f>
        <v>0</v>
      </c>
      <c r="S3472" s="153">
        <v>0</v>
      </c>
      <c r="T3472" s="154">
        <f>S3472*H3472</f>
        <v>0</v>
      </c>
      <c r="AR3472" s="155" t="s">
        <v>396</v>
      </c>
      <c r="AT3472" s="155" t="s">
        <v>319</v>
      </c>
      <c r="AU3472" s="155" t="s">
        <v>88</v>
      </c>
      <c r="AY3472" s="16" t="s">
        <v>317</v>
      </c>
      <c r="BE3472" s="156">
        <f>IF(N3472="základná",J3472,0)</f>
        <v>0</v>
      </c>
      <c r="BF3472" s="156">
        <f>IF(N3472="znížená",J3472,0)</f>
        <v>0</v>
      </c>
      <c r="BG3472" s="156">
        <f>IF(N3472="zákl. prenesená",J3472,0)</f>
        <v>0</v>
      </c>
      <c r="BH3472" s="156">
        <f>IF(N3472="zníž. prenesená",J3472,0)</f>
        <v>0</v>
      </c>
      <c r="BI3472" s="156">
        <f>IF(N3472="nulová",J3472,0)</f>
        <v>0</v>
      </c>
      <c r="BJ3472" s="16" t="s">
        <v>88</v>
      </c>
      <c r="BK3472" s="156">
        <f>ROUND(I3472*H3472,2)</f>
        <v>0</v>
      </c>
      <c r="BL3472" s="16" t="s">
        <v>396</v>
      </c>
      <c r="BM3472" s="155" t="s">
        <v>5302</v>
      </c>
    </row>
    <row r="3473" spans="2:65" s="12" customFormat="1" ht="10">
      <c r="B3473" s="157"/>
      <c r="D3473" s="158" t="s">
        <v>328</v>
      </c>
      <c r="E3473" s="159" t="s">
        <v>1</v>
      </c>
      <c r="F3473" s="160" t="s">
        <v>83</v>
      </c>
      <c r="H3473" s="161">
        <v>1</v>
      </c>
      <c r="I3473" s="162"/>
      <c r="L3473" s="157"/>
      <c r="M3473" s="163"/>
      <c r="T3473" s="164"/>
      <c r="AT3473" s="159" t="s">
        <v>328</v>
      </c>
      <c r="AU3473" s="159" t="s">
        <v>88</v>
      </c>
      <c r="AV3473" s="12" t="s">
        <v>88</v>
      </c>
      <c r="AW3473" s="12" t="s">
        <v>31</v>
      </c>
      <c r="AX3473" s="12" t="s">
        <v>76</v>
      </c>
      <c r="AY3473" s="159" t="s">
        <v>317</v>
      </c>
    </row>
    <row r="3474" spans="2:65" s="13" customFormat="1" ht="10">
      <c r="B3474" s="165"/>
      <c r="D3474" s="158" t="s">
        <v>328</v>
      </c>
      <c r="E3474" s="166" t="s">
        <v>1</v>
      </c>
      <c r="F3474" s="167" t="s">
        <v>331</v>
      </c>
      <c r="H3474" s="168">
        <v>1</v>
      </c>
      <c r="I3474" s="169"/>
      <c r="L3474" s="165"/>
      <c r="M3474" s="170"/>
      <c r="T3474" s="171"/>
      <c r="AT3474" s="166" t="s">
        <v>328</v>
      </c>
      <c r="AU3474" s="166" t="s">
        <v>88</v>
      </c>
      <c r="AV3474" s="13" t="s">
        <v>92</v>
      </c>
      <c r="AW3474" s="13" t="s">
        <v>31</v>
      </c>
      <c r="AX3474" s="13" t="s">
        <v>76</v>
      </c>
      <c r="AY3474" s="166" t="s">
        <v>317</v>
      </c>
    </row>
    <row r="3475" spans="2:65" s="14" customFormat="1" ht="10">
      <c r="B3475" s="172"/>
      <c r="D3475" s="158" t="s">
        <v>328</v>
      </c>
      <c r="E3475" s="173" t="s">
        <v>1</v>
      </c>
      <c r="F3475" s="174" t="s">
        <v>332</v>
      </c>
      <c r="H3475" s="175">
        <v>1</v>
      </c>
      <c r="I3475" s="176"/>
      <c r="L3475" s="172"/>
      <c r="M3475" s="177"/>
      <c r="T3475" s="178"/>
      <c r="AT3475" s="173" t="s">
        <v>328</v>
      </c>
      <c r="AU3475" s="173" t="s">
        <v>88</v>
      </c>
      <c r="AV3475" s="14" t="s">
        <v>323</v>
      </c>
      <c r="AW3475" s="14" t="s">
        <v>31</v>
      </c>
      <c r="AX3475" s="14" t="s">
        <v>83</v>
      </c>
      <c r="AY3475" s="173" t="s">
        <v>317</v>
      </c>
    </row>
    <row r="3476" spans="2:65" s="1" customFormat="1" ht="24.15" customHeight="1">
      <c r="B3476" s="142"/>
      <c r="C3476" s="143" t="s">
        <v>5303</v>
      </c>
      <c r="D3476" s="200" t="s">
        <v>319</v>
      </c>
      <c r="E3476" s="144" t="s">
        <v>5304</v>
      </c>
      <c r="F3476" s="145" t="s">
        <v>5305</v>
      </c>
      <c r="G3476" s="146" t="s">
        <v>467</v>
      </c>
      <c r="H3476" s="147">
        <v>1</v>
      </c>
      <c r="I3476" s="148"/>
      <c r="J3476" s="149">
        <f>ROUND(I3476*H3476,2)</f>
        <v>0</v>
      </c>
      <c r="K3476" s="150"/>
      <c r="L3476" s="31"/>
      <c r="M3476" s="151" t="s">
        <v>1</v>
      </c>
      <c r="N3476" s="152" t="s">
        <v>42</v>
      </c>
      <c r="P3476" s="153">
        <f>O3476*H3476</f>
        <v>0</v>
      </c>
      <c r="Q3476" s="153">
        <v>0</v>
      </c>
      <c r="R3476" s="153">
        <f>Q3476*H3476</f>
        <v>0</v>
      </c>
      <c r="S3476" s="153">
        <v>0</v>
      </c>
      <c r="T3476" s="154">
        <f>S3476*H3476</f>
        <v>0</v>
      </c>
      <c r="AR3476" s="155" t="s">
        <v>396</v>
      </c>
      <c r="AT3476" s="155" t="s">
        <v>319</v>
      </c>
      <c r="AU3476" s="155" t="s">
        <v>88</v>
      </c>
      <c r="AY3476" s="16" t="s">
        <v>317</v>
      </c>
      <c r="BE3476" s="156">
        <f>IF(N3476="základná",J3476,0)</f>
        <v>0</v>
      </c>
      <c r="BF3476" s="156">
        <f>IF(N3476="znížená",J3476,0)</f>
        <v>0</v>
      </c>
      <c r="BG3476" s="156">
        <f>IF(N3476="zákl. prenesená",J3476,0)</f>
        <v>0</v>
      </c>
      <c r="BH3476" s="156">
        <f>IF(N3476="zníž. prenesená",J3476,0)</f>
        <v>0</v>
      </c>
      <c r="BI3476" s="156">
        <f>IF(N3476="nulová",J3476,0)</f>
        <v>0</v>
      </c>
      <c r="BJ3476" s="16" t="s">
        <v>88</v>
      </c>
      <c r="BK3476" s="156">
        <f>ROUND(I3476*H3476,2)</f>
        <v>0</v>
      </c>
      <c r="BL3476" s="16" t="s">
        <v>396</v>
      </c>
      <c r="BM3476" s="155" t="s">
        <v>5306</v>
      </c>
    </row>
    <row r="3477" spans="2:65" s="12" customFormat="1" ht="10">
      <c r="B3477" s="157"/>
      <c r="D3477" s="158" t="s">
        <v>328</v>
      </c>
      <c r="E3477" s="159" t="s">
        <v>1</v>
      </c>
      <c r="F3477" s="160" t="s">
        <v>83</v>
      </c>
      <c r="H3477" s="161">
        <v>1</v>
      </c>
      <c r="I3477" s="162"/>
      <c r="L3477" s="157"/>
      <c r="M3477" s="163"/>
      <c r="T3477" s="164"/>
      <c r="AT3477" s="159" t="s">
        <v>328</v>
      </c>
      <c r="AU3477" s="159" t="s">
        <v>88</v>
      </c>
      <c r="AV3477" s="12" t="s">
        <v>88</v>
      </c>
      <c r="AW3477" s="12" t="s">
        <v>31</v>
      </c>
      <c r="AX3477" s="12" t="s">
        <v>76</v>
      </c>
      <c r="AY3477" s="159" t="s">
        <v>317</v>
      </c>
    </row>
    <row r="3478" spans="2:65" s="13" customFormat="1" ht="10">
      <c r="B3478" s="165"/>
      <c r="D3478" s="158" t="s">
        <v>328</v>
      </c>
      <c r="E3478" s="166" t="s">
        <v>1</v>
      </c>
      <c r="F3478" s="167" t="s">
        <v>331</v>
      </c>
      <c r="H3478" s="168">
        <v>1</v>
      </c>
      <c r="I3478" s="169"/>
      <c r="L3478" s="165"/>
      <c r="M3478" s="170"/>
      <c r="T3478" s="171"/>
      <c r="AT3478" s="166" t="s">
        <v>328</v>
      </c>
      <c r="AU3478" s="166" t="s">
        <v>88</v>
      </c>
      <c r="AV3478" s="13" t="s">
        <v>92</v>
      </c>
      <c r="AW3478" s="13" t="s">
        <v>31</v>
      </c>
      <c r="AX3478" s="13" t="s">
        <v>76</v>
      </c>
      <c r="AY3478" s="166" t="s">
        <v>317</v>
      </c>
    </row>
    <row r="3479" spans="2:65" s="14" customFormat="1" ht="10">
      <c r="B3479" s="172"/>
      <c r="D3479" s="158" t="s">
        <v>328</v>
      </c>
      <c r="E3479" s="173" t="s">
        <v>1</v>
      </c>
      <c r="F3479" s="174" t="s">
        <v>332</v>
      </c>
      <c r="H3479" s="175">
        <v>1</v>
      </c>
      <c r="I3479" s="176"/>
      <c r="L3479" s="172"/>
      <c r="M3479" s="177"/>
      <c r="T3479" s="178"/>
      <c r="AT3479" s="173" t="s">
        <v>328</v>
      </c>
      <c r="AU3479" s="173" t="s">
        <v>88</v>
      </c>
      <c r="AV3479" s="14" t="s">
        <v>323</v>
      </c>
      <c r="AW3479" s="14" t="s">
        <v>31</v>
      </c>
      <c r="AX3479" s="14" t="s">
        <v>83</v>
      </c>
      <c r="AY3479" s="173" t="s">
        <v>317</v>
      </c>
    </row>
    <row r="3480" spans="2:65" s="1" customFormat="1" ht="24.15" customHeight="1">
      <c r="B3480" s="142"/>
      <c r="C3480" s="143" t="s">
        <v>5307</v>
      </c>
      <c r="D3480" s="200" t="s">
        <v>319</v>
      </c>
      <c r="E3480" s="144" t="s">
        <v>5308</v>
      </c>
      <c r="F3480" s="145" t="s">
        <v>5309</v>
      </c>
      <c r="G3480" s="146" t="s">
        <v>467</v>
      </c>
      <c r="H3480" s="147">
        <v>1</v>
      </c>
      <c r="I3480" s="148"/>
      <c r="J3480" s="149">
        <f>ROUND(I3480*H3480,2)</f>
        <v>0</v>
      </c>
      <c r="K3480" s="150"/>
      <c r="L3480" s="31"/>
      <c r="M3480" s="151" t="s">
        <v>1</v>
      </c>
      <c r="N3480" s="152" t="s">
        <v>42</v>
      </c>
      <c r="P3480" s="153">
        <f>O3480*H3480</f>
        <v>0</v>
      </c>
      <c r="Q3480" s="153">
        <v>0</v>
      </c>
      <c r="R3480" s="153">
        <f>Q3480*H3480</f>
        <v>0</v>
      </c>
      <c r="S3480" s="153">
        <v>0</v>
      </c>
      <c r="T3480" s="154">
        <f>S3480*H3480</f>
        <v>0</v>
      </c>
      <c r="AR3480" s="155" t="s">
        <v>396</v>
      </c>
      <c r="AT3480" s="155" t="s">
        <v>319</v>
      </c>
      <c r="AU3480" s="155" t="s">
        <v>88</v>
      </c>
      <c r="AY3480" s="16" t="s">
        <v>317</v>
      </c>
      <c r="BE3480" s="156">
        <f>IF(N3480="základná",J3480,0)</f>
        <v>0</v>
      </c>
      <c r="BF3480" s="156">
        <f>IF(N3480="znížená",J3480,0)</f>
        <v>0</v>
      </c>
      <c r="BG3480" s="156">
        <f>IF(N3480="zákl. prenesená",J3480,0)</f>
        <v>0</v>
      </c>
      <c r="BH3480" s="156">
        <f>IF(N3480="zníž. prenesená",J3480,0)</f>
        <v>0</v>
      </c>
      <c r="BI3480" s="156">
        <f>IF(N3480="nulová",J3480,0)</f>
        <v>0</v>
      </c>
      <c r="BJ3480" s="16" t="s">
        <v>88</v>
      </c>
      <c r="BK3480" s="156">
        <f>ROUND(I3480*H3480,2)</f>
        <v>0</v>
      </c>
      <c r="BL3480" s="16" t="s">
        <v>396</v>
      </c>
      <c r="BM3480" s="155" t="s">
        <v>5310</v>
      </c>
    </row>
    <row r="3481" spans="2:65" s="12" customFormat="1" ht="10">
      <c r="B3481" s="157"/>
      <c r="D3481" s="158" t="s">
        <v>328</v>
      </c>
      <c r="E3481" s="159" t="s">
        <v>1</v>
      </c>
      <c r="F3481" s="160" t="s">
        <v>83</v>
      </c>
      <c r="H3481" s="161">
        <v>1</v>
      </c>
      <c r="I3481" s="162"/>
      <c r="L3481" s="157"/>
      <c r="M3481" s="163"/>
      <c r="T3481" s="164"/>
      <c r="AT3481" s="159" t="s">
        <v>328</v>
      </c>
      <c r="AU3481" s="159" t="s">
        <v>88</v>
      </c>
      <c r="AV3481" s="12" t="s">
        <v>88</v>
      </c>
      <c r="AW3481" s="12" t="s">
        <v>31</v>
      </c>
      <c r="AX3481" s="12" t="s">
        <v>76</v>
      </c>
      <c r="AY3481" s="159" t="s">
        <v>317</v>
      </c>
    </row>
    <row r="3482" spans="2:65" s="13" customFormat="1" ht="10">
      <c r="B3482" s="165"/>
      <c r="D3482" s="158" t="s">
        <v>328</v>
      </c>
      <c r="E3482" s="166" t="s">
        <v>1</v>
      </c>
      <c r="F3482" s="167" t="s">
        <v>331</v>
      </c>
      <c r="H3482" s="168">
        <v>1</v>
      </c>
      <c r="I3482" s="169"/>
      <c r="L3482" s="165"/>
      <c r="M3482" s="170"/>
      <c r="T3482" s="171"/>
      <c r="AT3482" s="166" t="s">
        <v>328</v>
      </c>
      <c r="AU3482" s="166" t="s">
        <v>88</v>
      </c>
      <c r="AV3482" s="13" t="s">
        <v>92</v>
      </c>
      <c r="AW3482" s="13" t="s">
        <v>31</v>
      </c>
      <c r="AX3482" s="13" t="s">
        <v>76</v>
      </c>
      <c r="AY3482" s="166" t="s">
        <v>317</v>
      </c>
    </row>
    <row r="3483" spans="2:65" s="14" customFormat="1" ht="10">
      <c r="B3483" s="172"/>
      <c r="D3483" s="158" t="s">
        <v>328</v>
      </c>
      <c r="E3483" s="173" t="s">
        <v>1</v>
      </c>
      <c r="F3483" s="174" t="s">
        <v>332</v>
      </c>
      <c r="H3483" s="175">
        <v>1</v>
      </c>
      <c r="I3483" s="176"/>
      <c r="L3483" s="172"/>
      <c r="M3483" s="177"/>
      <c r="T3483" s="178"/>
      <c r="AT3483" s="173" t="s">
        <v>328</v>
      </c>
      <c r="AU3483" s="173" t="s">
        <v>88</v>
      </c>
      <c r="AV3483" s="14" t="s">
        <v>323</v>
      </c>
      <c r="AW3483" s="14" t="s">
        <v>31</v>
      </c>
      <c r="AX3483" s="14" t="s">
        <v>83</v>
      </c>
      <c r="AY3483" s="173" t="s">
        <v>317</v>
      </c>
    </row>
    <row r="3484" spans="2:65" s="1" customFormat="1" ht="24.15" customHeight="1">
      <c r="B3484" s="142"/>
      <c r="C3484" s="143" t="s">
        <v>5311</v>
      </c>
      <c r="D3484" s="200" t="s">
        <v>319</v>
      </c>
      <c r="E3484" s="144" t="s">
        <v>5312</v>
      </c>
      <c r="F3484" s="145" t="s">
        <v>5313</v>
      </c>
      <c r="G3484" s="146" t="s">
        <v>467</v>
      </c>
      <c r="H3484" s="147">
        <v>1</v>
      </c>
      <c r="I3484" s="148"/>
      <c r="J3484" s="149">
        <f>ROUND(I3484*H3484,2)</f>
        <v>0</v>
      </c>
      <c r="K3484" s="150"/>
      <c r="L3484" s="31"/>
      <c r="M3484" s="151" t="s">
        <v>1</v>
      </c>
      <c r="N3484" s="152" t="s">
        <v>42</v>
      </c>
      <c r="P3484" s="153">
        <f>O3484*H3484</f>
        <v>0</v>
      </c>
      <c r="Q3484" s="153">
        <v>0</v>
      </c>
      <c r="R3484" s="153">
        <f>Q3484*H3484</f>
        <v>0</v>
      </c>
      <c r="S3484" s="153">
        <v>0</v>
      </c>
      <c r="T3484" s="154">
        <f>S3484*H3484</f>
        <v>0</v>
      </c>
      <c r="AR3484" s="155" t="s">
        <v>396</v>
      </c>
      <c r="AT3484" s="155" t="s">
        <v>319</v>
      </c>
      <c r="AU3484" s="155" t="s">
        <v>88</v>
      </c>
      <c r="AY3484" s="16" t="s">
        <v>317</v>
      </c>
      <c r="BE3484" s="156">
        <f>IF(N3484="základná",J3484,0)</f>
        <v>0</v>
      </c>
      <c r="BF3484" s="156">
        <f>IF(N3484="znížená",J3484,0)</f>
        <v>0</v>
      </c>
      <c r="BG3484" s="156">
        <f>IF(N3484="zákl. prenesená",J3484,0)</f>
        <v>0</v>
      </c>
      <c r="BH3484" s="156">
        <f>IF(N3484="zníž. prenesená",J3484,0)</f>
        <v>0</v>
      </c>
      <c r="BI3484" s="156">
        <f>IF(N3484="nulová",J3484,0)</f>
        <v>0</v>
      </c>
      <c r="BJ3484" s="16" t="s">
        <v>88</v>
      </c>
      <c r="BK3484" s="156">
        <f>ROUND(I3484*H3484,2)</f>
        <v>0</v>
      </c>
      <c r="BL3484" s="16" t="s">
        <v>396</v>
      </c>
      <c r="BM3484" s="155" t="s">
        <v>5314</v>
      </c>
    </row>
    <row r="3485" spans="2:65" s="12" customFormat="1" ht="10">
      <c r="B3485" s="157"/>
      <c r="D3485" s="158" t="s">
        <v>328</v>
      </c>
      <c r="E3485" s="159" t="s">
        <v>1</v>
      </c>
      <c r="F3485" s="160" t="s">
        <v>83</v>
      </c>
      <c r="H3485" s="161">
        <v>1</v>
      </c>
      <c r="I3485" s="162"/>
      <c r="L3485" s="157"/>
      <c r="M3485" s="163"/>
      <c r="T3485" s="164"/>
      <c r="AT3485" s="159" t="s">
        <v>328</v>
      </c>
      <c r="AU3485" s="159" t="s">
        <v>88</v>
      </c>
      <c r="AV3485" s="12" t="s">
        <v>88</v>
      </c>
      <c r="AW3485" s="12" t="s">
        <v>31</v>
      </c>
      <c r="AX3485" s="12" t="s">
        <v>76</v>
      </c>
      <c r="AY3485" s="159" t="s">
        <v>317</v>
      </c>
    </row>
    <row r="3486" spans="2:65" s="13" customFormat="1" ht="10">
      <c r="B3486" s="165"/>
      <c r="D3486" s="158" t="s">
        <v>328</v>
      </c>
      <c r="E3486" s="166" t="s">
        <v>1</v>
      </c>
      <c r="F3486" s="167" t="s">
        <v>331</v>
      </c>
      <c r="H3486" s="168">
        <v>1</v>
      </c>
      <c r="I3486" s="169"/>
      <c r="L3486" s="165"/>
      <c r="M3486" s="170"/>
      <c r="T3486" s="171"/>
      <c r="AT3486" s="166" t="s">
        <v>328</v>
      </c>
      <c r="AU3486" s="166" t="s">
        <v>88</v>
      </c>
      <c r="AV3486" s="13" t="s">
        <v>92</v>
      </c>
      <c r="AW3486" s="13" t="s">
        <v>31</v>
      </c>
      <c r="AX3486" s="13" t="s">
        <v>76</v>
      </c>
      <c r="AY3486" s="166" t="s">
        <v>317</v>
      </c>
    </row>
    <row r="3487" spans="2:65" s="14" customFormat="1" ht="10">
      <c r="B3487" s="172"/>
      <c r="D3487" s="158" t="s">
        <v>328</v>
      </c>
      <c r="E3487" s="173" t="s">
        <v>1</v>
      </c>
      <c r="F3487" s="174" t="s">
        <v>332</v>
      </c>
      <c r="H3487" s="175">
        <v>1</v>
      </c>
      <c r="I3487" s="176"/>
      <c r="L3487" s="172"/>
      <c r="M3487" s="177"/>
      <c r="T3487" s="178"/>
      <c r="AT3487" s="173" t="s">
        <v>328</v>
      </c>
      <c r="AU3487" s="173" t="s">
        <v>88</v>
      </c>
      <c r="AV3487" s="14" t="s">
        <v>323</v>
      </c>
      <c r="AW3487" s="14" t="s">
        <v>31</v>
      </c>
      <c r="AX3487" s="14" t="s">
        <v>83</v>
      </c>
      <c r="AY3487" s="173" t="s">
        <v>317</v>
      </c>
    </row>
    <row r="3488" spans="2:65" s="1" customFormat="1" ht="24.15" customHeight="1">
      <c r="B3488" s="142"/>
      <c r="C3488" s="143" t="s">
        <v>5315</v>
      </c>
      <c r="D3488" s="200" t="s">
        <v>319</v>
      </c>
      <c r="E3488" s="144" t="s">
        <v>5316</v>
      </c>
      <c r="F3488" s="145" t="s">
        <v>5317</v>
      </c>
      <c r="G3488" s="146" t="s">
        <v>467</v>
      </c>
      <c r="H3488" s="147">
        <v>1</v>
      </c>
      <c r="I3488" s="148"/>
      <c r="J3488" s="149">
        <f>ROUND(I3488*H3488,2)</f>
        <v>0</v>
      </c>
      <c r="K3488" s="150"/>
      <c r="L3488" s="31"/>
      <c r="M3488" s="151" t="s">
        <v>1</v>
      </c>
      <c r="N3488" s="152" t="s">
        <v>42</v>
      </c>
      <c r="P3488" s="153">
        <f>O3488*H3488</f>
        <v>0</v>
      </c>
      <c r="Q3488" s="153">
        <v>0</v>
      </c>
      <c r="R3488" s="153">
        <f>Q3488*H3488</f>
        <v>0</v>
      </c>
      <c r="S3488" s="153">
        <v>0</v>
      </c>
      <c r="T3488" s="154">
        <f>S3488*H3488</f>
        <v>0</v>
      </c>
      <c r="AR3488" s="155" t="s">
        <v>396</v>
      </c>
      <c r="AT3488" s="155" t="s">
        <v>319</v>
      </c>
      <c r="AU3488" s="155" t="s">
        <v>88</v>
      </c>
      <c r="AY3488" s="16" t="s">
        <v>317</v>
      </c>
      <c r="BE3488" s="156">
        <f>IF(N3488="základná",J3488,0)</f>
        <v>0</v>
      </c>
      <c r="BF3488" s="156">
        <f>IF(N3488="znížená",J3488,0)</f>
        <v>0</v>
      </c>
      <c r="BG3488" s="156">
        <f>IF(N3488="zákl. prenesená",J3488,0)</f>
        <v>0</v>
      </c>
      <c r="BH3488" s="156">
        <f>IF(N3488="zníž. prenesená",J3488,0)</f>
        <v>0</v>
      </c>
      <c r="BI3488" s="156">
        <f>IF(N3488="nulová",J3488,0)</f>
        <v>0</v>
      </c>
      <c r="BJ3488" s="16" t="s">
        <v>88</v>
      </c>
      <c r="BK3488" s="156">
        <f>ROUND(I3488*H3488,2)</f>
        <v>0</v>
      </c>
      <c r="BL3488" s="16" t="s">
        <v>396</v>
      </c>
      <c r="BM3488" s="155" t="s">
        <v>5318</v>
      </c>
    </row>
    <row r="3489" spans="2:65" s="12" customFormat="1" ht="10">
      <c r="B3489" s="157"/>
      <c r="D3489" s="158" t="s">
        <v>328</v>
      </c>
      <c r="E3489" s="159" t="s">
        <v>1</v>
      </c>
      <c r="F3489" s="160" t="s">
        <v>83</v>
      </c>
      <c r="H3489" s="161">
        <v>1</v>
      </c>
      <c r="I3489" s="162"/>
      <c r="L3489" s="157"/>
      <c r="M3489" s="163"/>
      <c r="T3489" s="164"/>
      <c r="AT3489" s="159" t="s">
        <v>328</v>
      </c>
      <c r="AU3489" s="159" t="s">
        <v>88</v>
      </c>
      <c r="AV3489" s="12" t="s">
        <v>88</v>
      </c>
      <c r="AW3489" s="12" t="s">
        <v>31</v>
      </c>
      <c r="AX3489" s="12" t="s">
        <v>76</v>
      </c>
      <c r="AY3489" s="159" t="s">
        <v>317</v>
      </c>
    </row>
    <row r="3490" spans="2:65" s="13" customFormat="1" ht="10">
      <c r="B3490" s="165"/>
      <c r="D3490" s="158" t="s">
        <v>328</v>
      </c>
      <c r="E3490" s="166" t="s">
        <v>1</v>
      </c>
      <c r="F3490" s="167" t="s">
        <v>331</v>
      </c>
      <c r="H3490" s="168">
        <v>1</v>
      </c>
      <c r="I3490" s="169"/>
      <c r="L3490" s="165"/>
      <c r="M3490" s="170"/>
      <c r="T3490" s="171"/>
      <c r="AT3490" s="166" t="s">
        <v>328</v>
      </c>
      <c r="AU3490" s="166" t="s">
        <v>88</v>
      </c>
      <c r="AV3490" s="13" t="s">
        <v>92</v>
      </c>
      <c r="AW3490" s="13" t="s">
        <v>31</v>
      </c>
      <c r="AX3490" s="13" t="s">
        <v>76</v>
      </c>
      <c r="AY3490" s="166" t="s">
        <v>317</v>
      </c>
    </row>
    <row r="3491" spans="2:65" s="14" customFormat="1" ht="10">
      <c r="B3491" s="172"/>
      <c r="D3491" s="158" t="s">
        <v>328</v>
      </c>
      <c r="E3491" s="173" t="s">
        <v>1</v>
      </c>
      <c r="F3491" s="174" t="s">
        <v>332</v>
      </c>
      <c r="H3491" s="175">
        <v>1</v>
      </c>
      <c r="I3491" s="176"/>
      <c r="L3491" s="172"/>
      <c r="M3491" s="177"/>
      <c r="T3491" s="178"/>
      <c r="AT3491" s="173" t="s">
        <v>328</v>
      </c>
      <c r="AU3491" s="173" t="s">
        <v>88</v>
      </c>
      <c r="AV3491" s="14" t="s">
        <v>323</v>
      </c>
      <c r="AW3491" s="14" t="s">
        <v>31</v>
      </c>
      <c r="AX3491" s="14" t="s">
        <v>83</v>
      </c>
      <c r="AY3491" s="173" t="s">
        <v>317</v>
      </c>
    </row>
    <row r="3492" spans="2:65" s="1" customFormat="1" ht="24.15" customHeight="1">
      <c r="B3492" s="142"/>
      <c r="C3492" s="143" t="s">
        <v>5319</v>
      </c>
      <c r="D3492" s="200" t="s">
        <v>319</v>
      </c>
      <c r="E3492" s="144" t="s">
        <v>5320</v>
      </c>
      <c r="F3492" s="145" t="s">
        <v>5321</v>
      </c>
      <c r="G3492" s="146" t="s">
        <v>467</v>
      </c>
      <c r="H3492" s="147">
        <v>1</v>
      </c>
      <c r="I3492" s="148"/>
      <c r="J3492" s="149">
        <f>ROUND(I3492*H3492,2)</f>
        <v>0</v>
      </c>
      <c r="K3492" s="150"/>
      <c r="L3492" s="31"/>
      <c r="M3492" s="151" t="s">
        <v>1</v>
      </c>
      <c r="N3492" s="152" t="s">
        <v>42</v>
      </c>
      <c r="P3492" s="153">
        <f>O3492*H3492</f>
        <v>0</v>
      </c>
      <c r="Q3492" s="153">
        <v>0</v>
      </c>
      <c r="R3492" s="153">
        <f>Q3492*H3492</f>
        <v>0</v>
      </c>
      <c r="S3492" s="153">
        <v>0</v>
      </c>
      <c r="T3492" s="154">
        <f>S3492*H3492</f>
        <v>0</v>
      </c>
      <c r="AR3492" s="155" t="s">
        <v>396</v>
      </c>
      <c r="AT3492" s="155" t="s">
        <v>319</v>
      </c>
      <c r="AU3492" s="155" t="s">
        <v>88</v>
      </c>
      <c r="AY3492" s="16" t="s">
        <v>317</v>
      </c>
      <c r="BE3492" s="156">
        <f>IF(N3492="základná",J3492,0)</f>
        <v>0</v>
      </c>
      <c r="BF3492" s="156">
        <f>IF(N3492="znížená",J3492,0)</f>
        <v>0</v>
      </c>
      <c r="BG3492" s="156">
        <f>IF(N3492="zákl. prenesená",J3492,0)</f>
        <v>0</v>
      </c>
      <c r="BH3492" s="156">
        <f>IF(N3492="zníž. prenesená",J3492,0)</f>
        <v>0</v>
      </c>
      <c r="BI3492" s="156">
        <f>IF(N3492="nulová",J3492,0)</f>
        <v>0</v>
      </c>
      <c r="BJ3492" s="16" t="s">
        <v>88</v>
      </c>
      <c r="BK3492" s="156">
        <f>ROUND(I3492*H3492,2)</f>
        <v>0</v>
      </c>
      <c r="BL3492" s="16" t="s">
        <v>396</v>
      </c>
      <c r="BM3492" s="155" t="s">
        <v>5322</v>
      </c>
    </row>
    <row r="3493" spans="2:65" s="12" customFormat="1" ht="10">
      <c r="B3493" s="157"/>
      <c r="D3493" s="158" t="s">
        <v>328</v>
      </c>
      <c r="E3493" s="159" t="s">
        <v>1</v>
      </c>
      <c r="F3493" s="160" t="s">
        <v>83</v>
      </c>
      <c r="H3493" s="161">
        <v>1</v>
      </c>
      <c r="I3493" s="162"/>
      <c r="L3493" s="157"/>
      <c r="M3493" s="163"/>
      <c r="T3493" s="164"/>
      <c r="AT3493" s="159" t="s">
        <v>328</v>
      </c>
      <c r="AU3493" s="159" t="s">
        <v>88</v>
      </c>
      <c r="AV3493" s="12" t="s">
        <v>88</v>
      </c>
      <c r="AW3493" s="12" t="s">
        <v>31</v>
      </c>
      <c r="AX3493" s="12" t="s">
        <v>76</v>
      </c>
      <c r="AY3493" s="159" t="s">
        <v>317</v>
      </c>
    </row>
    <row r="3494" spans="2:65" s="13" customFormat="1" ht="10">
      <c r="B3494" s="165"/>
      <c r="D3494" s="158" t="s">
        <v>328</v>
      </c>
      <c r="E3494" s="166" t="s">
        <v>1</v>
      </c>
      <c r="F3494" s="167" t="s">
        <v>331</v>
      </c>
      <c r="H3494" s="168">
        <v>1</v>
      </c>
      <c r="I3494" s="169"/>
      <c r="L3494" s="165"/>
      <c r="M3494" s="170"/>
      <c r="T3494" s="171"/>
      <c r="AT3494" s="166" t="s">
        <v>328</v>
      </c>
      <c r="AU3494" s="166" t="s">
        <v>88</v>
      </c>
      <c r="AV3494" s="13" t="s">
        <v>92</v>
      </c>
      <c r="AW3494" s="13" t="s">
        <v>31</v>
      </c>
      <c r="AX3494" s="13" t="s">
        <v>76</v>
      </c>
      <c r="AY3494" s="166" t="s">
        <v>317</v>
      </c>
    </row>
    <row r="3495" spans="2:65" s="14" customFormat="1" ht="10">
      <c r="B3495" s="172"/>
      <c r="D3495" s="158" t="s">
        <v>328</v>
      </c>
      <c r="E3495" s="173" t="s">
        <v>1</v>
      </c>
      <c r="F3495" s="174" t="s">
        <v>332</v>
      </c>
      <c r="H3495" s="175">
        <v>1</v>
      </c>
      <c r="I3495" s="176"/>
      <c r="L3495" s="172"/>
      <c r="M3495" s="177"/>
      <c r="T3495" s="178"/>
      <c r="AT3495" s="173" t="s">
        <v>328</v>
      </c>
      <c r="AU3495" s="173" t="s">
        <v>88</v>
      </c>
      <c r="AV3495" s="14" t="s">
        <v>323</v>
      </c>
      <c r="AW3495" s="14" t="s">
        <v>31</v>
      </c>
      <c r="AX3495" s="14" t="s">
        <v>83</v>
      </c>
      <c r="AY3495" s="173" t="s">
        <v>317</v>
      </c>
    </row>
    <row r="3496" spans="2:65" s="1" customFormat="1" ht="24.15" customHeight="1">
      <c r="B3496" s="142"/>
      <c r="C3496" s="143" t="s">
        <v>5323</v>
      </c>
      <c r="D3496" s="200" t="s">
        <v>319</v>
      </c>
      <c r="E3496" s="144" t="s">
        <v>5324</v>
      </c>
      <c r="F3496" s="145" t="s">
        <v>5325</v>
      </c>
      <c r="G3496" s="146" t="s">
        <v>467</v>
      </c>
      <c r="H3496" s="147">
        <v>1</v>
      </c>
      <c r="I3496" s="148"/>
      <c r="J3496" s="149">
        <f>ROUND(I3496*H3496,2)</f>
        <v>0</v>
      </c>
      <c r="K3496" s="150"/>
      <c r="L3496" s="31"/>
      <c r="M3496" s="151" t="s">
        <v>1</v>
      </c>
      <c r="N3496" s="152" t="s">
        <v>42</v>
      </c>
      <c r="P3496" s="153">
        <f>O3496*H3496</f>
        <v>0</v>
      </c>
      <c r="Q3496" s="153">
        <v>0</v>
      </c>
      <c r="R3496" s="153">
        <f>Q3496*H3496</f>
        <v>0</v>
      </c>
      <c r="S3496" s="153">
        <v>0</v>
      </c>
      <c r="T3496" s="154">
        <f>S3496*H3496</f>
        <v>0</v>
      </c>
      <c r="AR3496" s="155" t="s">
        <v>396</v>
      </c>
      <c r="AT3496" s="155" t="s">
        <v>319</v>
      </c>
      <c r="AU3496" s="155" t="s">
        <v>88</v>
      </c>
      <c r="AY3496" s="16" t="s">
        <v>317</v>
      </c>
      <c r="BE3496" s="156">
        <f>IF(N3496="základná",J3496,0)</f>
        <v>0</v>
      </c>
      <c r="BF3496" s="156">
        <f>IF(N3496="znížená",J3496,0)</f>
        <v>0</v>
      </c>
      <c r="BG3496" s="156">
        <f>IF(N3496="zákl. prenesená",J3496,0)</f>
        <v>0</v>
      </c>
      <c r="BH3496" s="156">
        <f>IF(N3496="zníž. prenesená",J3496,0)</f>
        <v>0</v>
      </c>
      <c r="BI3496" s="156">
        <f>IF(N3496="nulová",J3496,0)</f>
        <v>0</v>
      </c>
      <c r="BJ3496" s="16" t="s">
        <v>88</v>
      </c>
      <c r="BK3496" s="156">
        <f>ROUND(I3496*H3496,2)</f>
        <v>0</v>
      </c>
      <c r="BL3496" s="16" t="s">
        <v>396</v>
      </c>
      <c r="BM3496" s="155" t="s">
        <v>5326</v>
      </c>
    </row>
    <row r="3497" spans="2:65" s="12" customFormat="1" ht="10">
      <c r="B3497" s="157"/>
      <c r="D3497" s="158" t="s">
        <v>328</v>
      </c>
      <c r="E3497" s="159" t="s">
        <v>1</v>
      </c>
      <c r="F3497" s="160" t="s">
        <v>83</v>
      </c>
      <c r="H3497" s="161">
        <v>1</v>
      </c>
      <c r="I3497" s="162"/>
      <c r="L3497" s="157"/>
      <c r="M3497" s="163"/>
      <c r="T3497" s="164"/>
      <c r="AT3497" s="159" t="s">
        <v>328</v>
      </c>
      <c r="AU3497" s="159" t="s">
        <v>88</v>
      </c>
      <c r="AV3497" s="12" t="s">
        <v>88</v>
      </c>
      <c r="AW3497" s="12" t="s">
        <v>31</v>
      </c>
      <c r="AX3497" s="12" t="s">
        <v>76</v>
      </c>
      <c r="AY3497" s="159" t="s">
        <v>317</v>
      </c>
    </row>
    <row r="3498" spans="2:65" s="13" customFormat="1" ht="10">
      <c r="B3498" s="165"/>
      <c r="D3498" s="158" t="s">
        <v>328</v>
      </c>
      <c r="E3498" s="166" t="s">
        <v>1</v>
      </c>
      <c r="F3498" s="167" t="s">
        <v>331</v>
      </c>
      <c r="H3498" s="168">
        <v>1</v>
      </c>
      <c r="I3498" s="169"/>
      <c r="L3498" s="165"/>
      <c r="M3498" s="170"/>
      <c r="T3498" s="171"/>
      <c r="AT3498" s="166" t="s">
        <v>328</v>
      </c>
      <c r="AU3498" s="166" t="s">
        <v>88</v>
      </c>
      <c r="AV3498" s="13" t="s">
        <v>92</v>
      </c>
      <c r="AW3498" s="13" t="s">
        <v>31</v>
      </c>
      <c r="AX3498" s="13" t="s">
        <v>76</v>
      </c>
      <c r="AY3498" s="166" t="s">
        <v>317</v>
      </c>
    </row>
    <row r="3499" spans="2:65" s="14" customFormat="1" ht="10">
      <c r="B3499" s="172"/>
      <c r="D3499" s="158" t="s">
        <v>328</v>
      </c>
      <c r="E3499" s="173" t="s">
        <v>1</v>
      </c>
      <c r="F3499" s="174" t="s">
        <v>332</v>
      </c>
      <c r="H3499" s="175">
        <v>1</v>
      </c>
      <c r="I3499" s="176"/>
      <c r="L3499" s="172"/>
      <c r="M3499" s="177"/>
      <c r="T3499" s="178"/>
      <c r="AT3499" s="173" t="s">
        <v>328</v>
      </c>
      <c r="AU3499" s="173" t="s">
        <v>88</v>
      </c>
      <c r="AV3499" s="14" t="s">
        <v>323</v>
      </c>
      <c r="AW3499" s="14" t="s">
        <v>31</v>
      </c>
      <c r="AX3499" s="14" t="s">
        <v>83</v>
      </c>
      <c r="AY3499" s="173" t="s">
        <v>317</v>
      </c>
    </row>
    <row r="3500" spans="2:65" s="1" customFormat="1" ht="24.15" customHeight="1">
      <c r="B3500" s="142"/>
      <c r="C3500" s="143" t="s">
        <v>5327</v>
      </c>
      <c r="D3500" s="200" t="s">
        <v>319</v>
      </c>
      <c r="E3500" s="144" t="s">
        <v>5328</v>
      </c>
      <c r="F3500" s="145" t="s">
        <v>5329</v>
      </c>
      <c r="G3500" s="146" t="s">
        <v>467</v>
      </c>
      <c r="H3500" s="147">
        <v>1</v>
      </c>
      <c r="I3500" s="148"/>
      <c r="J3500" s="149">
        <f>ROUND(I3500*H3500,2)</f>
        <v>0</v>
      </c>
      <c r="K3500" s="150"/>
      <c r="L3500" s="31"/>
      <c r="M3500" s="151" t="s">
        <v>1</v>
      </c>
      <c r="N3500" s="152" t="s">
        <v>42</v>
      </c>
      <c r="P3500" s="153">
        <f>O3500*H3500</f>
        <v>0</v>
      </c>
      <c r="Q3500" s="153">
        <v>0</v>
      </c>
      <c r="R3500" s="153">
        <f>Q3500*H3500</f>
        <v>0</v>
      </c>
      <c r="S3500" s="153">
        <v>0</v>
      </c>
      <c r="T3500" s="154">
        <f>S3500*H3500</f>
        <v>0</v>
      </c>
      <c r="AR3500" s="155" t="s">
        <v>396</v>
      </c>
      <c r="AT3500" s="155" t="s">
        <v>319</v>
      </c>
      <c r="AU3500" s="155" t="s">
        <v>88</v>
      </c>
      <c r="AY3500" s="16" t="s">
        <v>317</v>
      </c>
      <c r="BE3500" s="156">
        <f>IF(N3500="základná",J3500,0)</f>
        <v>0</v>
      </c>
      <c r="BF3500" s="156">
        <f>IF(N3500="znížená",J3500,0)</f>
        <v>0</v>
      </c>
      <c r="BG3500" s="156">
        <f>IF(N3500="zákl. prenesená",J3500,0)</f>
        <v>0</v>
      </c>
      <c r="BH3500" s="156">
        <f>IF(N3500="zníž. prenesená",J3500,0)</f>
        <v>0</v>
      </c>
      <c r="BI3500" s="156">
        <f>IF(N3500="nulová",J3500,0)</f>
        <v>0</v>
      </c>
      <c r="BJ3500" s="16" t="s">
        <v>88</v>
      </c>
      <c r="BK3500" s="156">
        <f>ROUND(I3500*H3500,2)</f>
        <v>0</v>
      </c>
      <c r="BL3500" s="16" t="s">
        <v>396</v>
      </c>
      <c r="BM3500" s="155" t="s">
        <v>5330</v>
      </c>
    </row>
    <row r="3501" spans="2:65" s="12" customFormat="1" ht="10">
      <c r="B3501" s="157"/>
      <c r="D3501" s="158" t="s">
        <v>328</v>
      </c>
      <c r="E3501" s="159" t="s">
        <v>1</v>
      </c>
      <c r="F3501" s="160" t="s">
        <v>83</v>
      </c>
      <c r="H3501" s="161">
        <v>1</v>
      </c>
      <c r="I3501" s="162"/>
      <c r="L3501" s="157"/>
      <c r="M3501" s="163"/>
      <c r="T3501" s="164"/>
      <c r="AT3501" s="159" t="s">
        <v>328</v>
      </c>
      <c r="AU3501" s="159" t="s">
        <v>88</v>
      </c>
      <c r="AV3501" s="12" t="s">
        <v>88</v>
      </c>
      <c r="AW3501" s="12" t="s">
        <v>31</v>
      </c>
      <c r="AX3501" s="12" t="s">
        <v>76</v>
      </c>
      <c r="AY3501" s="159" t="s">
        <v>317</v>
      </c>
    </row>
    <row r="3502" spans="2:65" s="13" customFormat="1" ht="10">
      <c r="B3502" s="165"/>
      <c r="D3502" s="158" t="s">
        <v>328</v>
      </c>
      <c r="E3502" s="166" t="s">
        <v>1</v>
      </c>
      <c r="F3502" s="167" t="s">
        <v>331</v>
      </c>
      <c r="H3502" s="168">
        <v>1</v>
      </c>
      <c r="I3502" s="169"/>
      <c r="L3502" s="165"/>
      <c r="M3502" s="170"/>
      <c r="T3502" s="171"/>
      <c r="AT3502" s="166" t="s">
        <v>328</v>
      </c>
      <c r="AU3502" s="166" t="s">
        <v>88</v>
      </c>
      <c r="AV3502" s="13" t="s">
        <v>92</v>
      </c>
      <c r="AW3502" s="13" t="s">
        <v>31</v>
      </c>
      <c r="AX3502" s="13" t="s">
        <v>76</v>
      </c>
      <c r="AY3502" s="166" t="s">
        <v>317</v>
      </c>
    </row>
    <row r="3503" spans="2:65" s="14" customFormat="1" ht="10">
      <c r="B3503" s="172"/>
      <c r="D3503" s="158" t="s">
        <v>328</v>
      </c>
      <c r="E3503" s="173" t="s">
        <v>1</v>
      </c>
      <c r="F3503" s="174" t="s">
        <v>332</v>
      </c>
      <c r="H3503" s="175">
        <v>1</v>
      </c>
      <c r="I3503" s="176"/>
      <c r="L3503" s="172"/>
      <c r="M3503" s="177"/>
      <c r="T3503" s="178"/>
      <c r="AT3503" s="173" t="s">
        <v>328</v>
      </c>
      <c r="AU3503" s="173" t="s">
        <v>88</v>
      </c>
      <c r="AV3503" s="14" t="s">
        <v>323</v>
      </c>
      <c r="AW3503" s="14" t="s">
        <v>31</v>
      </c>
      <c r="AX3503" s="14" t="s">
        <v>83</v>
      </c>
      <c r="AY3503" s="173" t="s">
        <v>317</v>
      </c>
    </row>
    <row r="3504" spans="2:65" s="1" customFormat="1" ht="24.15" customHeight="1">
      <c r="B3504" s="142"/>
      <c r="C3504" s="143" t="s">
        <v>5331</v>
      </c>
      <c r="D3504" s="200" t="s">
        <v>319</v>
      </c>
      <c r="E3504" s="144" t="s">
        <v>5332</v>
      </c>
      <c r="F3504" s="145" t="s">
        <v>5333</v>
      </c>
      <c r="G3504" s="146" t="s">
        <v>467</v>
      </c>
      <c r="H3504" s="147">
        <v>1</v>
      </c>
      <c r="I3504" s="148"/>
      <c r="J3504" s="149">
        <f>ROUND(I3504*H3504,2)</f>
        <v>0</v>
      </c>
      <c r="K3504" s="150"/>
      <c r="L3504" s="31"/>
      <c r="M3504" s="151" t="s">
        <v>1</v>
      </c>
      <c r="N3504" s="152" t="s">
        <v>42</v>
      </c>
      <c r="P3504" s="153">
        <f>O3504*H3504</f>
        <v>0</v>
      </c>
      <c r="Q3504" s="153">
        <v>0</v>
      </c>
      <c r="R3504" s="153">
        <f>Q3504*H3504</f>
        <v>0</v>
      </c>
      <c r="S3504" s="153">
        <v>0</v>
      </c>
      <c r="T3504" s="154">
        <f>S3504*H3504</f>
        <v>0</v>
      </c>
      <c r="AR3504" s="155" t="s">
        <v>396</v>
      </c>
      <c r="AT3504" s="155" t="s">
        <v>319</v>
      </c>
      <c r="AU3504" s="155" t="s">
        <v>88</v>
      </c>
      <c r="AY3504" s="16" t="s">
        <v>317</v>
      </c>
      <c r="BE3504" s="156">
        <f>IF(N3504="základná",J3504,0)</f>
        <v>0</v>
      </c>
      <c r="BF3504" s="156">
        <f>IF(N3504="znížená",J3504,0)</f>
        <v>0</v>
      </c>
      <c r="BG3504" s="156">
        <f>IF(N3504="zákl. prenesená",J3504,0)</f>
        <v>0</v>
      </c>
      <c r="BH3504" s="156">
        <f>IF(N3504="zníž. prenesená",J3504,0)</f>
        <v>0</v>
      </c>
      <c r="BI3504" s="156">
        <f>IF(N3504="nulová",J3504,0)</f>
        <v>0</v>
      </c>
      <c r="BJ3504" s="16" t="s">
        <v>88</v>
      </c>
      <c r="BK3504" s="156">
        <f>ROUND(I3504*H3504,2)</f>
        <v>0</v>
      </c>
      <c r="BL3504" s="16" t="s">
        <v>396</v>
      </c>
      <c r="BM3504" s="155" t="s">
        <v>5334</v>
      </c>
    </row>
    <row r="3505" spans="2:65" s="12" customFormat="1" ht="10">
      <c r="B3505" s="157"/>
      <c r="D3505" s="158" t="s">
        <v>328</v>
      </c>
      <c r="E3505" s="159" t="s">
        <v>1</v>
      </c>
      <c r="F3505" s="160" t="s">
        <v>83</v>
      </c>
      <c r="H3505" s="161">
        <v>1</v>
      </c>
      <c r="I3505" s="162"/>
      <c r="L3505" s="157"/>
      <c r="M3505" s="163"/>
      <c r="T3505" s="164"/>
      <c r="AT3505" s="159" t="s">
        <v>328</v>
      </c>
      <c r="AU3505" s="159" t="s">
        <v>88</v>
      </c>
      <c r="AV3505" s="12" t="s">
        <v>88</v>
      </c>
      <c r="AW3505" s="12" t="s">
        <v>31</v>
      </c>
      <c r="AX3505" s="12" t="s">
        <v>76</v>
      </c>
      <c r="AY3505" s="159" t="s">
        <v>317</v>
      </c>
    </row>
    <row r="3506" spans="2:65" s="13" customFormat="1" ht="10">
      <c r="B3506" s="165"/>
      <c r="D3506" s="158" t="s">
        <v>328</v>
      </c>
      <c r="E3506" s="166" t="s">
        <v>1</v>
      </c>
      <c r="F3506" s="167" t="s">
        <v>331</v>
      </c>
      <c r="H3506" s="168">
        <v>1</v>
      </c>
      <c r="I3506" s="169"/>
      <c r="L3506" s="165"/>
      <c r="M3506" s="170"/>
      <c r="T3506" s="171"/>
      <c r="AT3506" s="166" t="s">
        <v>328</v>
      </c>
      <c r="AU3506" s="166" t="s">
        <v>88</v>
      </c>
      <c r="AV3506" s="13" t="s">
        <v>92</v>
      </c>
      <c r="AW3506" s="13" t="s">
        <v>31</v>
      </c>
      <c r="AX3506" s="13" t="s">
        <v>76</v>
      </c>
      <c r="AY3506" s="166" t="s">
        <v>317</v>
      </c>
    </row>
    <row r="3507" spans="2:65" s="14" customFormat="1" ht="10">
      <c r="B3507" s="172"/>
      <c r="D3507" s="158" t="s">
        <v>328</v>
      </c>
      <c r="E3507" s="173" t="s">
        <v>1</v>
      </c>
      <c r="F3507" s="174" t="s">
        <v>332</v>
      </c>
      <c r="H3507" s="175">
        <v>1</v>
      </c>
      <c r="I3507" s="176"/>
      <c r="L3507" s="172"/>
      <c r="M3507" s="177"/>
      <c r="T3507" s="178"/>
      <c r="AT3507" s="173" t="s">
        <v>328</v>
      </c>
      <c r="AU3507" s="173" t="s">
        <v>88</v>
      </c>
      <c r="AV3507" s="14" t="s">
        <v>323</v>
      </c>
      <c r="AW3507" s="14" t="s">
        <v>31</v>
      </c>
      <c r="AX3507" s="14" t="s">
        <v>83</v>
      </c>
      <c r="AY3507" s="173" t="s">
        <v>317</v>
      </c>
    </row>
    <row r="3508" spans="2:65" s="1" customFormat="1" ht="24.15" customHeight="1">
      <c r="B3508" s="142"/>
      <c r="C3508" s="143" t="s">
        <v>5335</v>
      </c>
      <c r="D3508" s="200" t="s">
        <v>319</v>
      </c>
      <c r="E3508" s="144" t="s">
        <v>5336</v>
      </c>
      <c r="F3508" s="145" t="s">
        <v>5337</v>
      </c>
      <c r="G3508" s="146" t="s">
        <v>467</v>
      </c>
      <c r="H3508" s="147">
        <v>1</v>
      </c>
      <c r="I3508" s="148"/>
      <c r="J3508" s="149">
        <f>ROUND(I3508*H3508,2)</f>
        <v>0</v>
      </c>
      <c r="K3508" s="150"/>
      <c r="L3508" s="31"/>
      <c r="M3508" s="151" t="s">
        <v>1</v>
      </c>
      <c r="N3508" s="152" t="s">
        <v>42</v>
      </c>
      <c r="P3508" s="153">
        <f>O3508*H3508</f>
        <v>0</v>
      </c>
      <c r="Q3508" s="153">
        <v>0</v>
      </c>
      <c r="R3508" s="153">
        <f>Q3508*H3508</f>
        <v>0</v>
      </c>
      <c r="S3508" s="153">
        <v>0</v>
      </c>
      <c r="T3508" s="154">
        <f>S3508*H3508</f>
        <v>0</v>
      </c>
      <c r="AR3508" s="155" t="s">
        <v>396</v>
      </c>
      <c r="AT3508" s="155" t="s">
        <v>319</v>
      </c>
      <c r="AU3508" s="155" t="s">
        <v>88</v>
      </c>
      <c r="AY3508" s="16" t="s">
        <v>317</v>
      </c>
      <c r="BE3508" s="156">
        <f>IF(N3508="základná",J3508,0)</f>
        <v>0</v>
      </c>
      <c r="BF3508" s="156">
        <f>IF(N3508="znížená",J3508,0)</f>
        <v>0</v>
      </c>
      <c r="BG3508" s="156">
        <f>IF(N3508="zákl. prenesená",J3508,0)</f>
        <v>0</v>
      </c>
      <c r="BH3508" s="156">
        <f>IF(N3508="zníž. prenesená",J3508,0)</f>
        <v>0</v>
      </c>
      <c r="BI3508" s="156">
        <f>IF(N3508="nulová",J3508,0)</f>
        <v>0</v>
      </c>
      <c r="BJ3508" s="16" t="s">
        <v>88</v>
      </c>
      <c r="BK3508" s="156">
        <f>ROUND(I3508*H3508,2)</f>
        <v>0</v>
      </c>
      <c r="BL3508" s="16" t="s">
        <v>396</v>
      </c>
      <c r="BM3508" s="155" t="s">
        <v>5338</v>
      </c>
    </row>
    <row r="3509" spans="2:65" s="12" customFormat="1" ht="10">
      <c r="B3509" s="157"/>
      <c r="D3509" s="158" t="s">
        <v>328</v>
      </c>
      <c r="E3509" s="159" t="s">
        <v>1</v>
      </c>
      <c r="F3509" s="160" t="s">
        <v>83</v>
      </c>
      <c r="H3509" s="161">
        <v>1</v>
      </c>
      <c r="I3509" s="162"/>
      <c r="L3509" s="157"/>
      <c r="M3509" s="163"/>
      <c r="T3509" s="164"/>
      <c r="AT3509" s="159" t="s">
        <v>328</v>
      </c>
      <c r="AU3509" s="159" t="s">
        <v>88</v>
      </c>
      <c r="AV3509" s="12" t="s">
        <v>88</v>
      </c>
      <c r="AW3509" s="12" t="s">
        <v>31</v>
      </c>
      <c r="AX3509" s="12" t="s">
        <v>76</v>
      </c>
      <c r="AY3509" s="159" t="s">
        <v>317</v>
      </c>
    </row>
    <row r="3510" spans="2:65" s="13" customFormat="1" ht="10">
      <c r="B3510" s="165"/>
      <c r="D3510" s="158" t="s">
        <v>328</v>
      </c>
      <c r="E3510" s="166" t="s">
        <v>1</v>
      </c>
      <c r="F3510" s="167" t="s">
        <v>331</v>
      </c>
      <c r="H3510" s="168">
        <v>1</v>
      </c>
      <c r="I3510" s="169"/>
      <c r="L3510" s="165"/>
      <c r="M3510" s="170"/>
      <c r="T3510" s="171"/>
      <c r="AT3510" s="166" t="s">
        <v>328</v>
      </c>
      <c r="AU3510" s="166" t="s">
        <v>88</v>
      </c>
      <c r="AV3510" s="13" t="s">
        <v>92</v>
      </c>
      <c r="AW3510" s="13" t="s">
        <v>31</v>
      </c>
      <c r="AX3510" s="13" t="s">
        <v>76</v>
      </c>
      <c r="AY3510" s="166" t="s">
        <v>317</v>
      </c>
    </row>
    <row r="3511" spans="2:65" s="14" customFormat="1" ht="10">
      <c r="B3511" s="172"/>
      <c r="D3511" s="158" t="s">
        <v>328</v>
      </c>
      <c r="E3511" s="173" t="s">
        <v>1</v>
      </c>
      <c r="F3511" s="174" t="s">
        <v>332</v>
      </c>
      <c r="H3511" s="175">
        <v>1</v>
      </c>
      <c r="I3511" s="176"/>
      <c r="L3511" s="172"/>
      <c r="M3511" s="177"/>
      <c r="T3511" s="178"/>
      <c r="AT3511" s="173" t="s">
        <v>328</v>
      </c>
      <c r="AU3511" s="173" t="s">
        <v>88</v>
      </c>
      <c r="AV3511" s="14" t="s">
        <v>323</v>
      </c>
      <c r="AW3511" s="14" t="s">
        <v>31</v>
      </c>
      <c r="AX3511" s="14" t="s">
        <v>83</v>
      </c>
      <c r="AY3511" s="173" t="s">
        <v>317</v>
      </c>
    </row>
    <row r="3512" spans="2:65" s="1" customFormat="1" ht="24.15" customHeight="1">
      <c r="B3512" s="142"/>
      <c r="C3512" s="143" t="s">
        <v>5339</v>
      </c>
      <c r="D3512" s="200" t="s">
        <v>319</v>
      </c>
      <c r="E3512" s="144" t="s">
        <v>5340</v>
      </c>
      <c r="F3512" s="145" t="s">
        <v>5341</v>
      </c>
      <c r="G3512" s="146" t="s">
        <v>467</v>
      </c>
      <c r="H3512" s="147">
        <v>1</v>
      </c>
      <c r="I3512" s="148"/>
      <c r="J3512" s="149">
        <f>ROUND(I3512*H3512,2)</f>
        <v>0</v>
      </c>
      <c r="K3512" s="150"/>
      <c r="L3512" s="31"/>
      <c r="M3512" s="151" t="s">
        <v>1</v>
      </c>
      <c r="N3512" s="152" t="s">
        <v>42</v>
      </c>
      <c r="P3512" s="153">
        <f>O3512*H3512</f>
        <v>0</v>
      </c>
      <c r="Q3512" s="153">
        <v>0</v>
      </c>
      <c r="R3512" s="153">
        <f>Q3512*H3512</f>
        <v>0</v>
      </c>
      <c r="S3512" s="153">
        <v>0</v>
      </c>
      <c r="T3512" s="154">
        <f>S3512*H3512</f>
        <v>0</v>
      </c>
      <c r="AR3512" s="155" t="s">
        <v>396</v>
      </c>
      <c r="AT3512" s="155" t="s">
        <v>319</v>
      </c>
      <c r="AU3512" s="155" t="s">
        <v>88</v>
      </c>
      <c r="AY3512" s="16" t="s">
        <v>317</v>
      </c>
      <c r="BE3512" s="156">
        <f>IF(N3512="základná",J3512,0)</f>
        <v>0</v>
      </c>
      <c r="BF3512" s="156">
        <f>IF(N3512="znížená",J3512,0)</f>
        <v>0</v>
      </c>
      <c r="BG3512" s="156">
        <f>IF(N3512="zákl. prenesená",J3512,0)</f>
        <v>0</v>
      </c>
      <c r="BH3512" s="156">
        <f>IF(N3512="zníž. prenesená",J3512,0)</f>
        <v>0</v>
      </c>
      <c r="BI3512" s="156">
        <f>IF(N3512="nulová",J3512,0)</f>
        <v>0</v>
      </c>
      <c r="BJ3512" s="16" t="s">
        <v>88</v>
      </c>
      <c r="BK3512" s="156">
        <f>ROUND(I3512*H3512,2)</f>
        <v>0</v>
      </c>
      <c r="BL3512" s="16" t="s">
        <v>396</v>
      </c>
      <c r="BM3512" s="155" t="s">
        <v>5342</v>
      </c>
    </row>
    <row r="3513" spans="2:65" s="12" customFormat="1" ht="10">
      <c r="B3513" s="157"/>
      <c r="D3513" s="158" t="s">
        <v>328</v>
      </c>
      <c r="E3513" s="159" t="s">
        <v>1</v>
      </c>
      <c r="F3513" s="160" t="s">
        <v>83</v>
      </c>
      <c r="H3513" s="161">
        <v>1</v>
      </c>
      <c r="I3513" s="162"/>
      <c r="L3513" s="157"/>
      <c r="M3513" s="163"/>
      <c r="T3513" s="164"/>
      <c r="AT3513" s="159" t="s">
        <v>328</v>
      </c>
      <c r="AU3513" s="159" t="s">
        <v>88</v>
      </c>
      <c r="AV3513" s="12" t="s">
        <v>88</v>
      </c>
      <c r="AW3513" s="12" t="s">
        <v>31</v>
      </c>
      <c r="AX3513" s="12" t="s">
        <v>76</v>
      </c>
      <c r="AY3513" s="159" t="s">
        <v>317</v>
      </c>
    </row>
    <row r="3514" spans="2:65" s="13" customFormat="1" ht="10">
      <c r="B3514" s="165"/>
      <c r="D3514" s="158" t="s">
        <v>328</v>
      </c>
      <c r="E3514" s="166" t="s">
        <v>1</v>
      </c>
      <c r="F3514" s="167" t="s">
        <v>331</v>
      </c>
      <c r="H3514" s="168">
        <v>1</v>
      </c>
      <c r="I3514" s="169"/>
      <c r="L3514" s="165"/>
      <c r="M3514" s="170"/>
      <c r="T3514" s="171"/>
      <c r="AT3514" s="166" t="s">
        <v>328</v>
      </c>
      <c r="AU3514" s="166" t="s">
        <v>88</v>
      </c>
      <c r="AV3514" s="13" t="s">
        <v>92</v>
      </c>
      <c r="AW3514" s="13" t="s">
        <v>31</v>
      </c>
      <c r="AX3514" s="13" t="s">
        <v>76</v>
      </c>
      <c r="AY3514" s="166" t="s">
        <v>317</v>
      </c>
    </row>
    <row r="3515" spans="2:65" s="14" customFormat="1" ht="10">
      <c r="B3515" s="172"/>
      <c r="D3515" s="158" t="s">
        <v>328</v>
      </c>
      <c r="E3515" s="173" t="s">
        <v>1</v>
      </c>
      <c r="F3515" s="174" t="s">
        <v>332</v>
      </c>
      <c r="H3515" s="175">
        <v>1</v>
      </c>
      <c r="I3515" s="176"/>
      <c r="L3515" s="172"/>
      <c r="M3515" s="177"/>
      <c r="T3515" s="178"/>
      <c r="AT3515" s="173" t="s">
        <v>328</v>
      </c>
      <c r="AU3515" s="173" t="s">
        <v>88</v>
      </c>
      <c r="AV3515" s="14" t="s">
        <v>323</v>
      </c>
      <c r="AW3515" s="14" t="s">
        <v>31</v>
      </c>
      <c r="AX3515" s="14" t="s">
        <v>83</v>
      </c>
      <c r="AY3515" s="173" t="s">
        <v>317</v>
      </c>
    </row>
    <row r="3516" spans="2:65" s="1" customFormat="1" ht="24.15" customHeight="1">
      <c r="B3516" s="142"/>
      <c r="C3516" s="143" t="s">
        <v>5343</v>
      </c>
      <c r="D3516" s="200" t="s">
        <v>319</v>
      </c>
      <c r="E3516" s="144" t="s">
        <v>5344</v>
      </c>
      <c r="F3516" s="145" t="s">
        <v>5345</v>
      </c>
      <c r="G3516" s="146" t="s">
        <v>467</v>
      </c>
      <c r="H3516" s="147">
        <v>1</v>
      </c>
      <c r="I3516" s="148"/>
      <c r="J3516" s="149">
        <f>ROUND(I3516*H3516,2)</f>
        <v>0</v>
      </c>
      <c r="K3516" s="150"/>
      <c r="L3516" s="31"/>
      <c r="M3516" s="151" t="s">
        <v>1</v>
      </c>
      <c r="N3516" s="152" t="s">
        <v>42</v>
      </c>
      <c r="P3516" s="153">
        <f>O3516*H3516</f>
        <v>0</v>
      </c>
      <c r="Q3516" s="153">
        <v>0</v>
      </c>
      <c r="R3516" s="153">
        <f>Q3516*H3516</f>
        <v>0</v>
      </c>
      <c r="S3516" s="153">
        <v>0</v>
      </c>
      <c r="T3516" s="154">
        <f>S3516*H3516</f>
        <v>0</v>
      </c>
      <c r="AR3516" s="155" t="s">
        <v>396</v>
      </c>
      <c r="AT3516" s="155" t="s">
        <v>319</v>
      </c>
      <c r="AU3516" s="155" t="s">
        <v>88</v>
      </c>
      <c r="AY3516" s="16" t="s">
        <v>317</v>
      </c>
      <c r="BE3516" s="156">
        <f>IF(N3516="základná",J3516,0)</f>
        <v>0</v>
      </c>
      <c r="BF3516" s="156">
        <f>IF(N3516="znížená",J3516,0)</f>
        <v>0</v>
      </c>
      <c r="BG3516" s="156">
        <f>IF(N3516="zákl. prenesená",J3516,0)</f>
        <v>0</v>
      </c>
      <c r="BH3516" s="156">
        <f>IF(N3516="zníž. prenesená",J3516,0)</f>
        <v>0</v>
      </c>
      <c r="BI3516" s="156">
        <f>IF(N3516="nulová",J3516,0)</f>
        <v>0</v>
      </c>
      <c r="BJ3516" s="16" t="s">
        <v>88</v>
      </c>
      <c r="BK3516" s="156">
        <f>ROUND(I3516*H3516,2)</f>
        <v>0</v>
      </c>
      <c r="BL3516" s="16" t="s">
        <v>396</v>
      </c>
      <c r="BM3516" s="155" t="s">
        <v>5346</v>
      </c>
    </row>
    <row r="3517" spans="2:65" s="12" customFormat="1" ht="10">
      <c r="B3517" s="157"/>
      <c r="D3517" s="158" t="s">
        <v>328</v>
      </c>
      <c r="E3517" s="159" t="s">
        <v>1</v>
      </c>
      <c r="F3517" s="160" t="s">
        <v>83</v>
      </c>
      <c r="H3517" s="161">
        <v>1</v>
      </c>
      <c r="I3517" s="162"/>
      <c r="L3517" s="157"/>
      <c r="M3517" s="163"/>
      <c r="T3517" s="164"/>
      <c r="AT3517" s="159" t="s">
        <v>328</v>
      </c>
      <c r="AU3517" s="159" t="s">
        <v>88</v>
      </c>
      <c r="AV3517" s="12" t="s">
        <v>88</v>
      </c>
      <c r="AW3517" s="12" t="s">
        <v>31</v>
      </c>
      <c r="AX3517" s="12" t="s">
        <v>76</v>
      </c>
      <c r="AY3517" s="159" t="s">
        <v>317</v>
      </c>
    </row>
    <row r="3518" spans="2:65" s="13" customFormat="1" ht="10">
      <c r="B3518" s="165"/>
      <c r="D3518" s="158" t="s">
        <v>328</v>
      </c>
      <c r="E3518" s="166" t="s">
        <v>1</v>
      </c>
      <c r="F3518" s="167" t="s">
        <v>331</v>
      </c>
      <c r="H3518" s="168">
        <v>1</v>
      </c>
      <c r="I3518" s="169"/>
      <c r="L3518" s="165"/>
      <c r="M3518" s="170"/>
      <c r="T3518" s="171"/>
      <c r="AT3518" s="166" t="s">
        <v>328</v>
      </c>
      <c r="AU3518" s="166" t="s">
        <v>88</v>
      </c>
      <c r="AV3518" s="13" t="s">
        <v>92</v>
      </c>
      <c r="AW3518" s="13" t="s">
        <v>31</v>
      </c>
      <c r="AX3518" s="13" t="s">
        <v>76</v>
      </c>
      <c r="AY3518" s="166" t="s">
        <v>317</v>
      </c>
    </row>
    <row r="3519" spans="2:65" s="14" customFormat="1" ht="10">
      <c r="B3519" s="172"/>
      <c r="D3519" s="158" t="s">
        <v>328</v>
      </c>
      <c r="E3519" s="173" t="s">
        <v>1</v>
      </c>
      <c r="F3519" s="174" t="s">
        <v>332</v>
      </c>
      <c r="H3519" s="175">
        <v>1</v>
      </c>
      <c r="I3519" s="176"/>
      <c r="L3519" s="172"/>
      <c r="M3519" s="177"/>
      <c r="T3519" s="178"/>
      <c r="AT3519" s="173" t="s">
        <v>328</v>
      </c>
      <c r="AU3519" s="173" t="s">
        <v>88</v>
      </c>
      <c r="AV3519" s="14" t="s">
        <v>323</v>
      </c>
      <c r="AW3519" s="14" t="s">
        <v>31</v>
      </c>
      <c r="AX3519" s="14" t="s">
        <v>83</v>
      </c>
      <c r="AY3519" s="173" t="s">
        <v>317</v>
      </c>
    </row>
    <row r="3520" spans="2:65" s="1" customFormat="1" ht="24.15" customHeight="1">
      <c r="B3520" s="142"/>
      <c r="C3520" s="143" t="s">
        <v>5347</v>
      </c>
      <c r="D3520" s="200" t="s">
        <v>319</v>
      </c>
      <c r="E3520" s="144" t="s">
        <v>5348</v>
      </c>
      <c r="F3520" s="145" t="s">
        <v>5349</v>
      </c>
      <c r="G3520" s="146" t="s">
        <v>467</v>
      </c>
      <c r="H3520" s="147">
        <v>1</v>
      </c>
      <c r="I3520" s="148"/>
      <c r="J3520" s="149">
        <f>ROUND(I3520*H3520,2)</f>
        <v>0</v>
      </c>
      <c r="K3520" s="150"/>
      <c r="L3520" s="31"/>
      <c r="M3520" s="151" t="s">
        <v>1</v>
      </c>
      <c r="N3520" s="152" t="s">
        <v>42</v>
      </c>
      <c r="P3520" s="153">
        <f>O3520*H3520</f>
        <v>0</v>
      </c>
      <c r="Q3520" s="153">
        <v>0</v>
      </c>
      <c r="R3520" s="153">
        <f>Q3520*H3520</f>
        <v>0</v>
      </c>
      <c r="S3520" s="153">
        <v>0</v>
      </c>
      <c r="T3520" s="154">
        <f>S3520*H3520</f>
        <v>0</v>
      </c>
      <c r="AR3520" s="155" t="s">
        <v>396</v>
      </c>
      <c r="AT3520" s="155" t="s">
        <v>319</v>
      </c>
      <c r="AU3520" s="155" t="s">
        <v>88</v>
      </c>
      <c r="AY3520" s="16" t="s">
        <v>317</v>
      </c>
      <c r="BE3520" s="156">
        <f>IF(N3520="základná",J3520,0)</f>
        <v>0</v>
      </c>
      <c r="BF3520" s="156">
        <f>IF(N3520="znížená",J3520,0)</f>
        <v>0</v>
      </c>
      <c r="BG3520" s="156">
        <f>IF(N3520="zákl. prenesená",J3520,0)</f>
        <v>0</v>
      </c>
      <c r="BH3520" s="156">
        <f>IF(N3520="zníž. prenesená",J3520,0)</f>
        <v>0</v>
      </c>
      <c r="BI3520" s="156">
        <f>IF(N3520="nulová",J3520,0)</f>
        <v>0</v>
      </c>
      <c r="BJ3520" s="16" t="s">
        <v>88</v>
      </c>
      <c r="BK3520" s="156">
        <f>ROUND(I3520*H3520,2)</f>
        <v>0</v>
      </c>
      <c r="BL3520" s="16" t="s">
        <v>396</v>
      </c>
      <c r="BM3520" s="155" t="s">
        <v>5350</v>
      </c>
    </row>
    <row r="3521" spans="2:65" s="12" customFormat="1" ht="10">
      <c r="B3521" s="157"/>
      <c r="D3521" s="158" t="s">
        <v>328</v>
      </c>
      <c r="E3521" s="159" t="s">
        <v>1</v>
      </c>
      <c r="F3521" s="160" t="s">
        <v>83</v>
      </c>
      <c r="H3521" s="161">
        <v>1</v>
      </c>
      <c r="I3521" s="162"/>
      <c r="L3521" s="157"/>
      <c r="M3521" s="163"/>
      <c r="T3521" s="164"/>
      <c r="AT3521" s="159" t="s">
        <v>328</v>
      </c>
      <c r="AU3521" s="159" t="s">
        <v>88</v>
      </c>
      <c r="AV3521" s="12" t="s">
        <v>88</v>
      </c>
      <c r="AW3521" s="12" t="s">
        <v>31</v>
      </c>
      <c r="AX3521" s="12" t="s">
        <v>76</v>
      </c>
      <c r="AY3521" s="159" t="s">
        <v>317</v>
      </c>
    </row>
    <row r="3522" spans="2:65" s="13" customFormat="1" ht="10">
      <c r="B3522" s="165"/>
      <c r="D3522" s="158" t="s">
        <v>328</v>
      </c>
      <c r="E3522" s="166" t="s">
        <v>1</v>
      </c>
      <c r="F3522" s="167" t="s">
        <v>331</v>
      </c>
      <c r="H3522" s="168">
        <v>1</v>
      </c>
      <c r="I3522" s="169"/>
      <c r="L3522" s="165"/>
      <c r="M3522" s="170"/>
      <c r="T3522" s="171"/>
      <c r="AT3522" s="166" t="s">
        <v>328</v>
      </c>
      <c r="AU3522" s="166" t="s">
        <v>88</v>
      </c>
      <c r="AV3522" s="13" t="s">
        <v>92</v>
      </c>
      <c r="AW3522" s="13" t="s">
        <v>31</v>
      </c>
      <c r="AX3522" s="13" t="s">
        <v>76</v>
      </c>
      <c r="AY3522" s="166" t="s">
        <v>317</v>
      </c>
    </row>
    <row r="3523" spans="2:65" s="14" customFormat="1" ht="10">
      <c r="B3523" s="172"/>
      <c r="D3523" s="158" t="s">
        <v>328</v>
      </c>
      <c r="E3523" s="173" t="s">
        <v>1</v>
      </c>
      <c r="F3523" s="174" t="s">
        <v>332</v>
      </c>
      <c r="H3523" s="175">
        <v>1</v>
      </c>
      <c r="I3523" s="176"/>
      <c r="L3523" s="172"/>
      <c r="M3523" s="177"/>
      <c r="T3523" s="178"/>
      <c r="AT3523" s="173" t="s">
        <v>328</v>
      </c>
      <c r="AU3523" s="173" t="s">
        <v>88</v>
      </c>
      <c r="AV3523" s="14" t="s">
        <v>323</v>
      </c>
      <c r="AW3523" s="14" t="s">
        <v>31</v>
      </c>
      <c r="AX3523" s="14" t="s">
        <v>83</v>
      </c>
      <c r="AY3523" s="173" t="s">
        <v>317</v>
      </c>
    </row>
    <row r="3524" spans="2:65" s="1" customFormat="1" ht="24.15" customHeight="1">
      <c r="B3524" s="142"/>
      <c r="C3524" s="143" t="s">
        <v>5351</v>
      </c>
      <c r="D3524" s="200" t="s">
        <v>319</v>
      </c>
      <c r="E3524" s="144" t="s">
        <v>5352</v>
      </c>
      <c r="F3524" s="145" t="s">
        <v>5353</v>
      </c>
      <c r="G3524" s="146" t="s">
        <v>467</v>
      </c>
      <c r="H3524" s="147">
        <v>1</v>
      </c>
      <c r="I3524" s="148"/>
      <c r="J3524" s="149">
        <f>ROUND(I3524*H3524,2)</f>
        <v>0</v>
      </c>
      <c r="K3524" s="150"/>
      <c r="L3524" s="31"/>
      <c r="M3524" s="151" t="s">
        <v>1</v>
      </c>
      <c r="N3524" s="152" t="s">
        <v>42</v>
      </c>
      <c r="P3524" s="153">
        <f>O3524*H3524</f>
        <v>0</v>
      </c>
      <c r="Q3524" s="153">
        <v>0</v>
      </c>
      <c r="R3524" s="153">
        <f>Q3524*H3524</f>
        <v>0</v>
      </c>
      <c r="S3524" s="153">
        <v>0</v>
      </c>
      <c r="T3524" s="154">
        <f>S3524*H3524</f>
        <v>0</v>
      </c>
      <c r="AR3524" s="155" t="s">
        <v>396</v>
      </c>
      <c r="AT3524" s="155" t="s">
        <v>319</v>
      </c>
      <c r="AU3524" s="155" t="s">
        <v>88</v>
      </c>
      <c r="AY3524" s="16" t="s">
        <v>317</v>
      </c>
      <c r="BE3524" s="156">
        <f>IF(N3524="základná",J3524,0)</f>
        <v>0</v>
      </c>
      <c r="BF3524" s="156">
        <f>IF(N3524="znížená",J3524,0)</f>
        <v>0</v>
      </c>
      <c r="BG3524" s="156">
        <f>IF(N3524="zákl. prenesená",J3524,0)</f>
        <v>0</v>
      </c>
      <c r="BH3524" s="156">
        <f>IF(N3524="zníž. prenesená",J3524,0)</f>
        <v>0</v>
      </c>
      <c r="BI3524" s="156">
        <f>IF(N3524="nulová",J3524,0)</f>
        <v>0</v>
      </c>
      <c r="BJ3524" s="16" t="s">
        <v>88</v>
      </c>
      <c r="BK3524" s="156">
        <f>ROUND(I3524*H3524,2)</f>
        <v>0</v>
      </c>
      <c r="BL3524" s="16" t="s">
        <v>396</v>
      </c>
      <c r="BM3524" s="155" t="s">
        <v>5354</v>
      </c>
    </row>
    <row r="3525" spans="2:65" s="12" customFormat="1" ht="10">
      <c r="B3525" s="157"/>
      <c r="D3525" s="158" t="s">
        <v>328</v>
      </c>
      <c r="E3525" s="159" t="s">
        <v>1</v>
      </c>
      <c r="F3525" s="160" t="s">
        <v>83</v>
      </c>
      <c r="H3525" s="161">
        <v>1</v>
      </c>
      <c r="I3525" s="162"/>
      <c r="L3525" s="157"/>
      <c r="M3525" s="163"/>
      <c r="T3525" s="164"/>
      <c r="AT3525" s="159" t="s">
        <v>328</v>
      </c>
      <c r="AU3525" s="159" t="s">
        <v>88</v>
      </c>
      <c r="AV3525" s="12" t="s">
        <v>88</v>
      </c>
      <c r="AW3525" s="12" t="s">
        <v>31</v>
      </c>
      <c r="AX3525" s="12" t="s">
        <v>76</v>
      </c>
      <c r="AY3525" s="159" t="s">
        <v>317</v>
      </c>
    </row>
    <row r="3526" spans="2:65" s="13" customFormat="1" ht="10">
      <c r="B3526" s="165"/>
      <c r="D3526" s="158" t="s">
        <v>328</v>
      </c>
      <c r="E3526" s="166" t="s">
        <v>1</v>
      </c>
      <c r="F3526" s="167" t="s">
        <v>331</v>
      </c>
      <c r="H3526" s="168">
        <v>1</v>
      </c>
      <c r="I3526" s="169"/>
      <c r="L3526" s="165"/>
      <c r="M3526" s="170"/>
      <c r="T3526" s="171"/>
      <c r="AT3526" s="166" t="s">
        <v>328</v>
      </c>
      <c r="AU3526" s="166" t="s">
        <v>88</v>
      </c>
      <c r="AV3526" s="13" t="s">
        <v>92</v>
      </c>
      <c r="AW3526" s="13" t="s">
        <v>31</v>
      </c>
      <c r="AX3526" s="13" t="s">
        <v>76</v>
      </c>
      <c r="AY3526" s="166" t="s">
        <v>317</v>
      </c>
    </row>
    <row r="3527" spans="2:65" s="14" customFormat="1" ht="10">
      <c r="B3527" s="172"/>
      <c r="D3527" s="158" t="s">
        <v>328</v>
      </c>
      <c r="E3527" s="173" t="s">
        <v>1</v>
      </c>
      <c r="F3527" s="174" t="s">
        <v>332</v>
      </c>
      <c r="H3527" s="175">
        <v>1</v>
      </c>
      <c r="I3527" s="176"/>
      <c r="L3527" s="172"/>
      <c r="M3527" s="177"/>
      <c r="T3527" s="178"/>
      <c r="AT3527" s="173" t="s">
        <v>328</v>
      </c>
      <c r="AU3527" s="173" t="s">
        <v>88</v>
      </c>
      <c r="AV3527" s="14" t="s">
        <v>323</v>
      </c>
      <c r="AW3527" s="14" t="s">
        <v>31</v>
      </c>
      <c r="AX3527" s="14" t="s">
        <v>83</v>
      </c>
      <c r="AY3527" s="173" t="s">
        <v>317</v>
      </c>
    </row>
    <row r="3528" spans="2:65" s="1" customFormat="1" ht="24.15" customHeight="1">
      <c r="B3528" s="142"/>
      <c r="C3528" s="143" t="s">
        <v>5355</v>
      </c>
      <c r="D3528" s="200" t="s">
        <v>319</v>
      </c>
      <c r="E3528" s="144" t="s">
        <v>5356</v>
      </c>
      <c r="F3528" s="145" t="s">
        <v>5357</v>
      </c>
      <c r="G3528" s="146" t="s">
        <v>467</v>
      </c>
      <c r="H3528" s="147">
        <v>1</v>
      </c>
      <c r="I3528" s="148"/>
      <c r="J3528" s="149">
        <f>ROUND(I3528*H3528,2)</f>
        <v>0</v>
      </c>
      <c r="K3528" s="150"/>
      <c r="L3528" s="31"/>
      <c r="M3528" s="151" t="s">
        <v>1</v>
      </c>
      <c r="N3528" s="152" t="s">
        <v>42</v>
      </c>
      <c r="P3528" s="153">
        <f>O3528*H3528</f>
        <v>0</v>
      </c>
      <c r="Q3528" s="153">
        <v>0</v>
      </c>
      <c r="R3528" s="153">
        <f>Q3528*H3528</f>
        <v>0</v>
      </c>
      <c r="S3528" s="153">
        <v>0</v>
      </c>
      <c r="T3528" s="154">
        <f>S3528*H3528</f>
        <v>0</v>
      </c>
      <c r="AR3528" s="155" t="s">
        <v>396</v>
      </c>
      <c r="AT3528" s="155" t="s">
        <v>319</v>
      </c>
      <c r="AU3528" s="155" t="s">
        <v>88</v>
      </c>
      <c r="AY3528" s="16" t="s">
        <v>317</v>
      </c>
      <c r="BE3528" s="156">
        <f>IF(N3528="základná",J3528,0)</f>
        <v>0</v>
      </c>
      <c r="BF3528" s="156">
        <f>IF(N3528="znížená",J3528,0)</f>
        <v>0</v>
      </c>
      <c r="BG3528" s="156">
        <f>IF(N3528="zákl. prenesená",J3528,0)</f>
        <v>0</v>
      </c>
      <c r="BH3528" s="156">
        <f>IF(N3528="zníž. prenesená",J3528,0)</f>
        <v>0</v>
      </c>
      <c r="BI3528" s="156">
        <f>IF(N3528="nulová",J3528,0)</f>
        <v>0</v>
      </c>
      <c r="BJ3528" s="16" t="s">
        <v>88</v>
      </c>
      <c r="BK3528" s="156">
        <f>ROUND(I3528*H3528,2)</f>
        <v>0</v>
      </c>
      <c r="BL3528" s="16" t="s">
        <v>396</v>
      </c>
      <c r="BM3528" s="155" t="s">
        <v>5358</v>
      </c>
    </row>
    <row r="3529" spans="2:65" s="12" customFormat="1" ht="10">
      <c r="B3529" s="157"/>
      <c r="D3529" s="158" t="s">
        <v>328</v>
      </c>
      <c r="E3529" s="159" t="s">
        <v>1</v>
      </c>
      <c r="F3529" s="160" t="s">
        <v>83</v>
      </c>
      <c r="H3529" s="161">
        <v>1</v>
      </c>
      <c r="I3529" s="162"/>
      <c r="L3529" s="157"/>
      <c r="M3529" s="163"/>
      <c r="T3529" s="164"/>
      <c r="AT3529" s="159" t="s">
        <v>328</v>
      </c>
      <c r="AU3529" s="159" t="s">
        <v>88</v>
      </c>
      <c r="AV3529" s="12" t="s">
        <v>88</v>
      </c>
      <c r="AW3529" s="12" t="s">
        <v>31</v>
      </c>
      <c r="AX3529" s="12" t="s">
        <v>76</v>
      </c>
      <c r="AY3529" s="159" t="s">
        <v>317</v>
      </c>
    </row>
    <row r="3530" spans="2:65" s="13" customFormat="1" ht="10">
      <c r="B3530" s="165"/>
      <c r="D3530" s="158" t="s">
        <v>328</v>
      </c>
      <c r="E3530" s="166" t="s">
        <v>1</v>
      </c>
      <c r="F3530" s="167" t="s">
        <v>331</v>
      </c>
      <c r="H3530" s="168">
        <v>1</v>
      </c>
      <c r="I3530" s="169"/>
      <c r="L3530" s="165"/>
      <c r="M3530" s="170"/>
      <c r="T3530" s="171"/>
      <c r="AT3530" s="166" t="s">
        <v>328</v>
      </c>
      <c r="AU3530" s="166" t="s">
        <v>88</v>
      </c>
      <c r="AV3530" s="13" t="s">
        <v>92</v>
      </c>
      <c r="AW3530" s="13" t="s">
        <v>31</v>
      </c>
      <c r="AX3530" s="13" t="s">
        <v>76</v>
      </c>
      <c r="AY3530" s="166" t="s">
        <v>317</v>
      </c>
    </row>
    <row r="3531" spans="2:65" s="14" customFormat="1" ht="10">
      <c r="B3531" s="172"/>
      <c r="D3531" s="158" t="s">
        <v>328</v>
      </c>
      <c r="E3531" s="173" t="s">
        <v>1</v>
      </c>
      <c r="F3531" s="174" t="s">
        <v>332</v>
      </c>
      <c r="H3531" s="175">
        <v>1</v>
      </c>
      <c r="I3531" s="176"/>
      <c r="L3531" s="172"/>
      <c r="M3531" s="177"/>
      <c r="T3531" s="178"/>
      <c r="AT3531" s="173" t="s">
        <v>328</v>
      </c>
      <c r="AU3531" s="173" t="s">
        <v>88</v>
      </c>
      <c r="AV3531" s="14" t="s">
        <v>323</v>
      </c>
      <c r="AW3531" s="14" t="s">
        <v>31</v>
      </c>
      <c r="AX3531" s="14" t="s">
        <v>83</v>
      </c>
      <c r="AY3531" s="173" t="s">
        <v>317</v>
      </c>
    </row>
    <row r="3532" spans="2:65" s="1" customFormat="1" ht="24.15" customHeight="1">
      <c r="B3532" s="142"/>
      <c r="C3532" s="143" t="s">
        <v>5359</v>
      </c>
      <c r="D3532" s="200" t="s">
        <v>319</v>
      </c>
      <c r="E3532" s="144" t="s">
        <v>5360</v>
      </c>
      <c r="F3532" s="145" t="s">
        <v>5361</v>
      </c>
      <c r="G3532" s="146" t="s">
        <v>467</v>
      </c>
      <c r="H3532" s="147">
        <v>1</v>
      </c>
      <c r="I3532" s="148"/>
      <c r="J3532" s="149">
        <f>ROUND(I3532*H3532,2)</f>
        <v>0</v>
      </c>
      <c r="K3532" s="150"/>
      <c r="L3532" s="31"/>
      <c r="M3532" s="151" t="s">
        <v>1</v>
      </c>
      <c r="N3532" s="152" t="s">
        <v>42</v>
      </c>
      <c r="P3532" s="153">
        <f>O3532*H3532</f>
        <v>0</v>
      </c>
      <c r="Q3532" s="153">
        <v>0</v>
      </c>
      <c r="R3532" s="153">
        <f>Q3532*H3532</f>
        <v>0</v>
      </c>
      <c r="S3532" s="153">
        <v>0</v>
      </c>
      <c r="T3532" s="154">
        <f>S3532*H3532</f>
        <v>0</v>
      </c>
      <c r="AR3532" s="155" t="s">
        <v>396</v>
      </c>
      <c r="AT3532" s="155" t="s">
        <v>319</v>
      </c>
      <c r="AU3532" s="155" t="s">
        <v>88</v>
      </c>
      <c r="AY3532" s="16" t="s">
        <v>317</v>
      </c>
      <c r="BE3532" s="156">
        <f>IF(N3532="základná",J3532,0)</f>
        <v>0</v>
      </c>
      <c r="BF3532" s="156">
        <f>IF(N3532="znížená",J3532,0)</f>
        <v>0</v>
      </c>
      <c r="BG3532" s="156">
        <f>IF(N3532="zákl. prenesená",J3532,0)</f>
        <v>0</v>
      </c>
      <c r="BH3532" s="156">
        <f>IF(N3532="zníž. prenesená",J3532,0)</f>
        <v>0</v>
      </c>
      <c r="BI3532" s="156">
        <f>IF(N3532="nulová",J3532,0)</f>
        <v>0</v>
      </c>
      <c r="BJ3532" s="16" t="s">
        <v>88</v>
      </c>
      <c r="BK3532" s="156">
        <f>ROUND(I3532*H3532,2)</f>
        <v>0</v>
      </c>
      <c r="BL3532" s="16" t="s">
        <v>396</v>
      </c>
      <c r="BM3532" s="155" t="s">
        <v>5362</v>
      </c>
    </row>
    <row r="3533" spans="2:65" s="12" customFormat="1" ht="10">
      <c r="B3533" s="157"/>
      <c r="D3533" s="158" t="s">
        <v>328</v>
      </c>
      <c r="E3533" s="159" t="s">
        <v>1</v>
      </c>
      <c r="F3533" s="160" t="s">
        <v>83</v>
      </c>
      <c r="H3533" s="161">
        <v>1</v>
      </c>
      <c r="I3533" s="162"/>
      <c r="L3533" s="157"/>
      <c r="M3533" s="163"/>
      <c r="T3533" s="164"/>
      <c r="AT3533" s="159" t="s">
        <v>328</v>
      </c>
      <c r="AU3533" s="159" t="s">
        <v>88</v>
      </c>
      <c r="AV3533" s="12" t="s">
        <v>88</v>
      </c>
      <c r="AW3533" s="12" t="s">
        <v>31</v>
      </c>
      <c r="AX3533" s="12" t="s">
        <v>76</v>
      </c>
      <c r="AY3533" s="159" t="s">
        <v>317</v>
      </c>
    </row>
    <row r="3534" spans="2:65" s="13" customFormat="1" ht="10">
      <c r="B3534" s="165"/>
      <c r="D3534" s="158" t="s">
        <v>328</v>
      </c>
      <c r="E3534" s="166" t="s">
        <v>1</v>
      </c>
      <c r="F3534" s="167" t="s">
        <v>331</v>
      </c>
      <c r="H3534" s="168">
        <v>1</v>
      </c>
      <c r="I3534" s="169"/>
      <c r="L3534" s="165"/>
      <c r="M3534" s="170"/>
      <c r="T3534" s="171"/>
      <c r="AT3534" s="166" t="s">
        <v>328</v>
      </c>
      <c r="AU3534" s="166" t="s">
        <v>88</v>
      </c>
      <c r="AV3534" s="13" t="s">
        <v>92</v>
      </c>
      <c r="AW3534" s="13" t="s">
        <v>31</v>
      </c>
      <c r="AX3534" s="13" t="s">
        <v>76</v>
      </c>
      <c r="AY3534" s="166" t="s">
        <v>317</v>
      </c>
    </row>
    <row r="3535" spans="2:65" s="14" customFormat="1" ht="10">
      <c r="B3535" s="172"/>
      <c r="D3535" s="158" t="s">
        <v>328</v>
      </c>
      <c r="E3535" s="173" t="s">
        <v>1</v>
      </c>
      <c r="F3535" s="174" t="s">
        <v>332</v>
      </c>
      <c r="H3535" s="175">
        <v>1</v>
      </c>
      <c r="I3535" s="176"/>
      <c r="L3535" s="172"/>
      <c r="M3535" s="177"/>
      <c r="T3535" s="178"/>
      <c r="AT3535" s="173" t="s">
        <v>328</v>
      </c>
      <c r="AU3535" s="173" t="s">
        <v>88</v>
      </c>
      <c r="AV3535" s="14" t="s">
        <v>323</v>
      </c>
      <c r="AW3535" s="14" t="s">
        <v>31</v>
      </c>
      <c r="AX3535" s="14" t="s">
        <v>83</v>
      </c>
      <c r="AY3535" s="173" t="s">
        <v>317</v>
      </c>
    </row>
    <row r="3536" spans="2:65" s="1" customFormat="1" ht="24.15" customHeight="1">
      <c r="B3536" s="142"/>
      <c r="C3536" s="143" t="s">
        <v>5363</v>
      </c>
      <c r="D3536" s="200" t="s">
        <v>319</v>
      </c>
      <c r="E3536" s="144" t="s">
        <v>5364</v>
      </c>
      <c r="F3536" s="145" t="s">
        <v>5365</v>
      </c>
      <c r="G3536" s="146" t="s">
        <v>467</v>
      </c>
      <c r="H3536" s="147">
        <v>1</v>
      </c>
      <c r="I3536" s="148"/>
      <c r="J3536" s="149">
        <f>ROUND(I3536*H3536,2)</f>
        <v>0</v>
      </c>
      <c r="K3536" s="150"/>
      <c r="L3536" s="31"/>
      <c r="M3536" s="151" t="s">
        <v>1</v>
      </c>
      <c r="N3536" s="152" t="s">
        <v>42</v>
      </c>
      <c r="P3536" s="153">
        <f>O3536*H3536</f>
        <v>0</v>
      </c>
      <c r="Q3536" s="153">
        <v>0</v>
      </c>
      <c r="R3536" s="153">
        <f>Q3536*H3536</f>
        <v>0</v>
      </c>
      <c r="S3536" s="153">
        <v>0</v>
      </c>
      <c r="T3536" s="154">
        <f>S3536*H3536</f>
        <v>0</v>
      </c>
      <c r="AR3536" s="155" t="s">
        <v>396</v>
      </c>
      <c r="AT3536" s="155" t="s">
        <v>319</v>
      </c>
      <c r="AU3536" s="155" t="s">
        <v>88</v>
      </c>
      <c r="AY3536" s="16" t="s">
        <v>317</v>
      </c>
      <c r="BE3536" s="156">
        <f>IF(N3536="základná",J3536,0)</f>
        <v>0</v>
      </c>
      <c r="BF3536" s="156">
        <f>IF(N3536="znížená",J3536,0)</f>
        <v>0</v>
      </c>
      <c r="BG3536" s="156">
        <f>IF(N3536="zákl. prenesená",J3536,0)</f>
        <v>0</v>
      </c>
      <c r="BH3536" s="156">
        <f>IF(N3536="zníž. prenesená",J3536,0)</f>
        <v>0</v>
      </c>
      <c r="BI3536" s="156">
        <f>IF(N3536="nulová",J3536,0)</f>
        <v>0</v>
      </c>
      <c r="BJ3536" s="16" t="s">
        <v>88</v>
      </c>
      <c r="BK3536" s="156">
        <f>ROUND(I3536*H3536,2)</f>
        <v>0</v>
      </c>
      <c r="BL3536" s="16" t="s">
        <v>396</v>
      </c>
      <c r="BM3536" s="155" t="s">
        <v>5366</v>
      </c>
    </row>
    <row r="3537" spans="2:65" s="12" customFormat="1" ht="10">
      <c r="B3537" s="157"/>
      <c r="D3537" s="158" t="s">
        <v>328</v>
      </c>
      <c r="E3537" s="159" t="s">
        <v>1</v>
      </c>
      <c r="F3537" s="160" t="s">
        <v>83</v>
      </c>
      <c r="H3537" s="161">
        <v>1</v>
      </c>
      <c r="I3537" s="162"/>
      <c r="L3537" s="157"/>
      <c r="M3537" s="163"/>
      <c r="T3537" s="164"/>
      <c r="AT3537" s="159" t="s">
        <v>328</v>
      </c>
      <c r="AU3537" s="159" t="s">
        <v>88</v>
      </c>
      <c r="AV3537" s="12" t="s">
        <v>88</v>
      </c>
      <c r="AW3537" s="12" t="s">
        <v>31</v>
      </c>
      <c r="AX3537" s="12" t="s">
        <v>76</v>
      </c>
      <c r="AY3537" s="159" t="s">
        <v>317</v>
      </c>
    </row>
    <row r="3538" spans="2:65" s="13" customFormat="1" ht="10">
      <c r="B3538" s="165"/>
      <c r="D3538" s="158" t="s">
        <v>328</v>
      </c>
      <c r="E3538" s="166" t="s">
        <v>1</v>
      </c>
      <c r="F3538" s="167" t="s">
        <v>331</v>
      </c>
      <c r="H3538" s="168">
        <v>1</v>
      </c>
      <c r="I3538" s="169"/>
      <c r="L3538" s="165"/>
      <c r="M3538" s="170"/>
      <c r="T3538" s="171"/>
      <c r="AT3538" s="166" t="s">
        <v>328</v>
      </c>
      <c r="AU3538" s="166" t="s">
        <v>88</v>
      </c>
      <c r="AV3538" s="13" t="s">
        <v>92</v>
      </c>
      <c r="AW3538" s="13" t="s">
        <v>31</v>
      </c>
      <c r="AX3538" s="13" t="s">
        <v>76</v>
      </c>
      <c r="AY3538" s="166" t="s">
        <v>317</v>
      </c>
    </row>
    <row r="3539" spans="2:65" s="14" customFormat="1" ht="10">
      <c r="B3539" s="172"/>
      <c r="D3539" s="158" t="s">
        <v>328</v>
      </c>
      <c r="E3539" s="173" t="s">
        <v>1</v>
      </c>
      <c r="F3539" s="174" t="s">
        <v>332</v>
      </c>
      <c r="H3539" s="175">
        <v>1</v>
      </c>
      <c r="I3539" s="176"/>
      <c r="L3539" s="172"/>
      <c r="M3539" s="177"/>
      <c r="T3539" s="178"/>
      <c r="AT3539" s="173" t="s">
        <v>328</v>
      </c>
      <c r="AU3539" s="173" t="s">
        <v>88</v>
      </c>
      <c r="AV3539" s="14" t="s">
        <v>323</v>
      </c>
      <c r="AW3539" s="14" t="s">
        <v>31</v>
      </c>
      <c r="AX3539" s="14" t="s">
        <v>83</v>
      </c>
      <c r="AY3539" s="173" t="s">
        <v>317</v>
      </c>
    </row>
    <row r="3540" spans="2:65" s="1" customFormat="1" ht="24.15" customHeight="1">
      <c r="B3540" s="142"/>
      <c r="C3540" s="143" t="s">
        <v>5367</v>
      </c>
      <c r="D3540" s="200" t="s">
        <v>319</v>
      </c>
      <c r="E3540" s="144" t="s">
        <v>5368</v>
      </c>
      <c r="F3540" s="145" t="s">
        <v>5369</v>
      </c>
      <c r="G3540" s="146" t="s">
        <v>467</v>
      </c>
      <c r="H3540" s="147">
        <v>1</v>
      </c>
      <c r="I3540" s="148"/>
      <c r="J3540" s="149">
        <f>ROUND(I3540*H3540,2)</f>
        <v>0</v>
      </c>
      <c r="K3540" s="150"/>
      <c r="L3540" s="31"/>
      <c r="M3540" s="151" t="s">
        <v>1</v>
      </c>
      <c r="N3540" s="152" t="s">
        <v>42</v>
      </c>
      <c r="P3540" s="153">
        <f>O3540*H3540</f>
        <v>0</v>
      </c>
      <c r="Q3540" s="153">
        <v>0</v>
      </c>
      <c r="R3540" s="153">
        <f>Q3540*H3540</f>
        <v>0</v>
      </c>
      <c r="S3540" s="153">
        <v>0</v>
      </c>
      <c r="T3540" s="154">
        <f>S3540*H3540</f>
        <v>0</v>
      </c>
      <c r="AR3540" s="155" t="s">
        <v>396</v>
      </c>
      <c r="AT3540" s="155" t="s">
        <v>319</v>
      </c>
      <c r="AU3540" s="155" t="s">
        <v>88</v>
      </c>
      <c r="AY3540" s="16" t="s">
        <v>317</v>
      </c>
      <c r="BE3540" s="156">
        <f>IF(N3540="základná",J3540,0)</f>
        <v>0</v>
      </c>
      <c r="BF3540" s="156">
        <f>IF(N3540="znížená",J3540,0)</f>
        <v>0</v>
      </c>
      <c r="BG3540" s="156">
        <f>IF(N3540="zákl. prenesená",J3540,0)</f>
        <v>0</v>
      </c>
      <c r="BH3540" s="156">
        <f>IF(N3540="zníž. prenesená",J3540,0)</f>
        <v>0</v>
      </c>
      <c r="BI3540" s="156">
        <f>IF(N3540="nulová",J3540,0)</f>
        <v>0</v>
      </c>
      <c r="BJ3540" s="16" t="s">
        <v>88</v>
      </c>
      <c r="BK3540" s="156">
        <f>ROUND(I3540*H3540,2)</f>
        <v>0</v>
      </c>
      <c r="BL3540" s="16" t="s">
        <v>396</v>
      </c>
      <c r="BM3540" s="155" t="s">
        <v>5370</v>
      </c>
    </row>
    <row r="3541" spans="2:65" s="12" customFormat="1" ht="10">
      <c r="B3541" s="157"/>
      <c r="D3541" s="158" t="s">
        <v>328</v>
      </c>
      <c r="E3541" s="159" t="s">
        <v>1</v>
      </c>
      <c r="F3541" s="160" t="s">
        <v>83</v>
      </c>
      <c r="H3541" s="161">
        <v>1</v>
      </c>
      <c r="I3541" s="162"/>
      <c r="L3541" s="157"/>
      <c r="M3541" s="163"/>
      <c r="T3541" s="164"/>
      <c r="AT3541" s="159" t="s">
        <v>328</v>
      </c>
      <c r="AU3541" s="159" t="s">
        <v>88</v>
      </c>
      <c r="AV3541" s="12" t="s">
        <v>88</v>
      </c>
      <c r="AW3541" s="12" t="s">
        <v>31</v>
      </c>
      <c r="AX3541" s="12" t="s">
        <v>76</v>
      </c>
      <c r="AY3541" s="159" t="s">
        <v>317</v>
      </c>
    </row>
    <row r="3542" spans="2:65" s="13" customFormat="1" ht="10">
      <c r="B3542" s="165"/>
      <c r="D3542" s="158" t="s">
        <v>328</v>
      </c>
      <c r="E3542" s="166" t="s">
        <v>1</v>
      </c>
      <c r="F3542" s="167" t="s">
        <v>331</v>
      </c>
      <c r="H3542" s="168">
        <v>1</v>
      </c>
      <c r="I3542" s="169"/>
      <c r="L3542" s="165"/>
      <c r="M3542" s="170"/>
      <c r="T3542" s="171"/>
      <c r="AT3542" s="166" t="s">
        <v>328</v>
      </c>
      <c r="AU3542" s="166" t="s">
        <v>88</v>
      </c>
      <c r="AV3542" s="13" t="s">
        <v>92</v>
      </c>
      <c r="AW3542" s="13" t="s">
        <v>31</v>
      </c>
      <c r="AX3542" s="13" t="s">
        <v>76</v>
      </c>
      <c r="AY3542" s="166" t="s">
        <v>317</v>
      </c>
    </row>
    <row r="3543" spans="2:65" s="14" customFormat="1" ht="10">
      <c r="B3543" s="172"/>
      <c r="D3543" s="158" t="s">
        <v>328</v>
      </c>
      <c r="E3543" s="173" t="s">
        <v>1</v>
      </c>
      <c r="F3543" s="174" t="s">
        <v>332</v>
      </c>
      <c r="H3543" s="175">
        <v>1</v>
      </c>
      <c r="I3543" s="176"/>
      <c r="L3543" s="172"/>
      <c r="M3543" s="177"/>
      <c r="T3543" s="178"/>
      <c r="AT3543" s="173" t="s">
        <v>328</v>
      </c>
      <c r="AU3543" s="173" t="s">
        <v>88</v>
      </c>
      <c r="AV3543" s="14" t="s">
        <v>323</v>
      </c>
      <c r="AW3543" s="14" t="s">
        <v>31</v>
      </c>
      <c r="AX3543" s="14" t="s">
        <v>83</v>
      </c>
      <c r="AY3543" s="173" t="s">
        <v>317</v>
      </c>
    </row>
    <row r="3544" spans="2:65" s="1" customFormat="1" ht="24.15" customHeight="1">
      <c r="B3544" s="142"/>
      <c r="C3544" s="143" t="s">
        <v>5371</v>
      </c>
      <c r="D3544" s="200" t="s">
        <v>319</v>
      </c>
      <c r="E3544" s="144" t="s">
        <v>5372</v>
      </c>
      <c r="F3544" s="145" t="s">
        <v>5373</v>
      </c>
      <c r="G3544" s="146" t="s">
        <v>467</v>
      </c>
      <c r="H3544" s="147">
        <v>1</v>
      </c>
      <c r="I3544" s="148"/>
      <c r="J3544" s="149">
        <f>ROUND(I3544*H3544,2)</f>
        <v>0</v>
      </c>
      <c r="K3544" s="150"/>
      <c r="L3544" s="31"/>
      <c r="M3544" s="151" t="s">
        <v>1</v>
      </c>
      <c r="N3544" s="152" t="s">
        <v>42</v>
      </c>
      <c r="P3544" s="153">
        <f>O3544*H3544</f>
        <v>0</v>
      </c>
      <c r="Q3544" s="153">
        <v>0</v>
      </c>
      <c r="R3544" s="153">
        <f>Q3544*H3544</f>
        <v>0</v>
      </c>
      <c r="S3544" s="153">
        <v>0</v>
      </c>
      <c r="T3544" s="154">
        <f>S3544*H3544</f>
        <v>0</v>
      </c>
      <c r="AR3544" s="155" t="s">
        <v>396</v>
      </c>
      <c r="AT3544" s="155" t="s">
        <v>319</v>
      </c>
      <c r="AU3544" s="155" t="s">
        <v>88</v>
      </c>
      <c r="AY3544" s="16" t="s">
        <v>317</v>
      </c>
      <c r="BE3544" s="156">
        <f>IF(N3544="základná",J3544,0)</f>
        <v>0</v>
      </c>
      <c r="BF3544" s="156">
        <f>IF(N3544="znížená",J3544,0)</f>
        <v>0</v>
      </c>
      <c r="BG3544" s="156">
        <f>IF(N3544="zákl. prenesená",J3544,0)</f>
        <v>0</v>
      </c>
      <c r="BH3544" s="156">
        <f>IF(N3544="zníž. prenesená",J3544,0)</f>
        <v>0</v>
      </c>
      <c r="BI3544" s="156">
        <f>IF(N3544="nulová",J3544,0)</f>
        <v>0</v>
      </c>
      <c r="BJ3544" s="16" t="s">
        <v>88</v>
      </c>
      <c r="BK3544" s="156">
        <f>ROUND(I3544*H3544,2)</f>
        <v>0</v>
      </c>
      <c r="BL3544" s="16" t="s">
        <v>396</v>
      </c>
      <c r="BM3544" s="155" t="s">
        <v>5374</v>
      </c>
    </row>
    <row r="3545" spans="2:65" s="12" customFormat="1" ht="10">
      <c r="B3545" s="157"/>
      <c r="D3545" s="158" t="s">
        <v>328</v>
      </c>
      <c r="E3545" s="159" t="s">
        <v>1</v>
      </c>
      <c r="F3545" s="160" t="s">
        <v>83</v>
      </c>
      <c r="H3545" s="161">
        <v>1</v>
      </c>
      <c r="I3545" s="162"/>
      <c r="L3545" s="157"/>
      <c r="M3545" s="163"/>
      <c r="T3545" s="164"/>
      <c r="AT3545" s="159" t="s">
        <v>328</v>
      </c>
      <c r="AU3545" s="159" t="s">
        <v>88</v>
      </c>
      <c r="AV3545" s="12" t="s">
        <v>88</v>
      </c>
      <c r="AW3545" s="12" t="s">
        <v>31</v>
      </c>
      <c r="AX3545" s="12" t="s">
        <v>76</v>
      </c>
      <c r="AY3545" s="159" t="s">
        <v>317</v>
      </c>
    </row>
    <row r="3546" spans="2:65" s="13" customFormat="1" ht="10">
      <c r="B3546" s="165"/>
      <c r="D3546" s="158" t="s">
        <v>328</v>
      </c>
      <c r="E3546" s="166" t="s">
        <v>1</v>
      </c>
      <c r="F3546" s="167" t="s">
        <v>331</v>
      </c>
      <c r="H3546" s="168">
        <v>1</v>
      </c>
      <c r="I3546" s="169"/>
      <c r="L3546" s="165"/>
      <c r="M3546" s="170"/>
      <c r="T3546" s="171"/>
      <c r="AT3546" s="166" t="s">
        <v>328</v>
      </c>
      <c r="AU3546" s="166" t="s">
        <v>88</v>
      </c>
      <c r="AV3546" s="13" t="s">
        <v>92</v>
      </c>
      <c r="AW3546" s="13" t="s">
        <v>31</v>
      </c>
      <c r="AX3546" s="13" t="s">
        <v>76</v>
      </c>
      <c r="AY3546" s="166" t="s">
        <v>317</v>
      </c>
    </row>
    <row r="3547" spans="2:65" s="14" customFormat="1" ht="10">
      <c r="B3547" s="172"/>
      <c r="D3547" s="158" t="s">
        <v>328</v>
      </c>
      <c r="E3547" s="173" t="s">
        <v>1</v>
      </c>
      <c r="F3547" s="174" t="s">
        <v>332</v>
      </c>
      <c r="H3547" s="175">
        <v>1</v>
      </c>
      <c r="I3547" s="176"/>
      <c r="L3547" s="172"/>
      <c r="M3547" s="177"/>
      <c r="T3547" s="178"/>
      <c r="AT3547" s="173" t="s">
        <v>328</v>
      </c>
      <c r="AU3547" s="173" t="s">
        <v>88</v>
      </c>
      <c r="AV3547" s="14" t="s">
        <v>323</v>
      </c>
      <c r="AW3547" s="14" t="s">
        <v>31</v>
      </c>
      <c r="AX3547" s="14" t="s">
        <v>83</v>
      </c>
      <c r="AY3547" s="173" t="s">
        <v>317</v>
      </c>
    </row>
    <row r="3548" spans="2:65" s="1" customFormat="1" ht="24.15" customHeight="1">
      <c r="B3548" s="142"/>
      <c r="C3548" s="143" t="s">
        <v>5375</v>
      </c>
      <c r="D3548" s="200" t="s">
        <v>319</v>
      </c>
      <c r="E3548" s="144" t="s">
        <v>5376</v>
      </c>
      <c r="F3548" s="145" t="s">
        <v>5377</v>
      </c>
      <c r="G3548" s="146" t="s">
        <v>467</v>
      </c>
      <c r="H3548" s="147">
        <v>1</v>
      </c>
      <c r="I3548" s="148"/>
      <c r="J3548" s="149">
        <f>ROUND(I3548*H3548,2)</f>
        <v>0</v>
      </c>
      <c r="K3548" s="150"/>
      <c r="L3548" s="31"/>
      <c r="M3548" s="151" t="s">
        <v>1</v>
      </c>
      <c r="N3548" s="152" t="s">
        <v>42</v>
      </c>
      <c r="P3548" s="153">
        <f>O3548*H3548</f>
        <v>0</v>
      </c>
      <c r="Q3548" s="153">
        <v>0</v>
      </c>
      <c r="R3548" s="153">
        <f>Q3548*H3548</f>
        <v>0</v>
      </c>
      <c r="S3548" s="153">
        <v>0</v>
      </c>
      <c r="T3548" s="154">
        <f>S3548*H3548</f>
        <v>0</v>
      </c>
      <c r="AR3548" s="155" t="s">
        <v>396</v>
      </c>
      <c r="AT3548" s="155" t="s">
        <v>319</v>
      </c>
      <c r="AU3548" s="155" t="s">
        <v>88</v>
      </c>
      <c r="AY3548" s="16" t="s">
        <v>317</v>
      </c>
      <c r="BE3548" s="156">
        <f>IF(N3548="základná",J3548,0)</f>
        <v>0</v>
      </c>
      <c r="BF3548" s="156">
        <f>IF(N3548="znížená",J3548,0)</f>
        <v>0</v>
      </c>
      <c r="BG3548" s="156">
        <f>IF(N3548="zákl. prenesená",J3548,0)</f>
        <v>0</v>
      </c>
      <c r="BH3548" s="156">
        <f>IF(N3548="zníž. prenesená",J3548,0)</f>
        <v>0</v>
      </c>
      <c r="BI3548" s="156">
        <f>IF(N3548="nulová",J3548,0)</f>
        <v>0</v>
      </c>
      <c r="BJ3548" s="16" t="s">
        <v>88</v>
      </c>
      <c r="BK3548" s="156">
        <f>ROUND(I3548*H3548,2)</f>
        <v>0</v>
      </c>
      <c r="BL3548" s="16" t="s">
        <v>396</v>
      </c>
      <c r="BM3548" s="155" t="s">
        <v>5378</v>
      </c>
    </row>
    <row r="3549" spans="2:65" s="12" customFormat="1" ht="10">
      <c r="B3549" s="157"/>
      <c r="D3549" s="158" t="s">
        <v>328</v>
      </c>
      <c r="E3549" s="159" t="s">
        <v>1</v>
      </c>
      <c r="F3549" s="160" t="s">
        <v>83</v>
      </c>
      <c r="H3549" s="161">
        <v>1</v>
      </c>
      <c r="I3549" s="162"/>
      <c r="L3549" s="157"/>
      <c r="M3549" s="163"/>
      <c r="T3549" s="164"/>
      <c r="AT3549" s="159" t="s">
        <v>328</v>
      </c>
      <c r="AU3549" s="159" t="s">
        <v>88</v>
      </c>
      <c r="AV3549" s="12" t="s">
        <v>88</v>
      </c>
      <c r="AW3549" s="12" t="s">
        <v>31</v>
      </c>
      <c r="AX3549" s="12" t="s">
        <v>76</v>
      </c>
      <c r="AY3549" s="159" t="s">
        <v>317</v>
      </c>
    </row>
    <row r="3550" spans="2:65" s="13" customFormat="1" ht="10">
      <c r="B3550" s="165"/>
      <c r="D3550" s="158" t="s">
        <v>328</v>
      </c>
      <c r="E3550" s="166" t="s">
        <v>1</v>
      </c>
      <c r="F3550" s="167" t="s">
        <v>331</v>
      </c>
      <c r="H3550" s="168">
        <v>1</v>
      </c>
      <c r="I3550" s="169"/>
      <c r="L3550" s="165"/>
      <c r="M3550" s="170"/>
      <c r="T3550" s="171"/>
      <c r="AT3550" s="166" t="s">
        <v>328</v>
      </c>
      <c r="AU3550" s="166" t="s">
        <v>88</v>
      </c>
      <c r="AV3550" s="13" t="s">
        <v>92</v>
      </c>
      <c r="AW3550" s="13" t="s">
        <v>31</v>
      </c>
      <c r="AX3550" s="13" t="s">
        <v>76</v>
      </c>
      <c r="AY3550" s="166" t="s">
        <v>317</v>
      </c>
    </row>
    <row r="3551" spans="2:65" s="14" customFormat="1" ht="10">
      <c r="B3551" s="172"/>
      <c r="D3551" s="158" t="s">
        <v>328</v>
      </c>
      <c r="E3551" s="173" t="s">
        <v>1</v>
      </c>
      <c r="F3551" s="174" t="s">
        <v>332</v>
      </c>
      <c r="H3551" s="175">
        <v>1</v>
      </c>
      <c r="I3551" s="176"/>
      <c r="L3551" s="172"/>
      <c r="M3551" s="177"/>
      <c r="T3551" s="178"/>
      <c r="AT3551" s="173" t="s">
        <v>328</v>
      </c>
      <c r="AU3551" s="173" t="s">
        <v>88</v>
      </c>
      <c r="AV3551" s="14" t="s">
        <v>323</v>
      </c>
      <c r="AW3551" s="14" t="s">
        <v>31</v>
      </c>
      <c r="AX3551" s="14" t="s">
        <v>83</v>
      </c>
      <c r="AY3551" s="173" t="s">
        <v>317</v>
      </c>
    </row>
    <row r="3552" spans="2:65" s="1" customFormat="1" ht="24.15" customHeight="1">
      <c r="B3552" s="142"/>
      <c r="C3552" s="143" t="s">
        <v>5379</v>
      </c>
      <c r="D3552" s="200" t="s">
        <v>319</v>
      </c>
      <c r="E3552" s="144" t="s">
        <v>5380</v>
      </c>
      <c r="F3552" s="145" t="s">
        <v>5381</v>
      </c>
      <c r="G3552" s="146" t="s">
        <v>467</v>
      </c>
      <c r="H3552" s="147">
        <v>1</v>
      </c>
      <c r="I3552" s="148"/>
      <c r="J3552" s="149">
        <f>ROUND(I3552*H3552,2)</f>
        <v>0</v>
      </c>
      <c r="K3552" s="150"/>
      <c r="L3552" s="31"/>
      <c r="M3552" s="151" t="s">
        <v>1</v>
      </c>
      <c r="N3552" s="152" t="s">
        <v>42</v>
      </c>
      <c r="P3552" s="153">
        <f>O3552*H3552</f>
        <v>0</v>
      </c>
      <c r="Q3552" s="153">
        <v>0</v>
      </c>
      <c r="R3552" s="153">
        <f>Q3552*H3552</f>
        <v>0</v>
      </c>
      <c r="S3552" s="153">
        <v>0</v>
      </c>
      <c r="T3552" s="154">
        <f>S3552*H3552</f>
        <v>0</v>
      </c>
      <c r="AR3552" s="155" t="s">
        <v>396</v>
      </c>
      <c r="AT3552" s="155" t="s">
        <v>319</v>
      </c>
      <c r="AU3552" s="155" t="s">
        <v>88</v>
      </c>
      <c r="AY3552" s="16" t="s">
        <v>317</v>
      </c>
      <c r="BE3552" s="156">
        <f>IF(N3552="základná",J3552,0)</f>
        <v>0</v>
      </c>
      <c r="BF3552" s="156">
        <f>IF(N3552="znížená",J3552,0)</f>
        <v>0</v>
      </c>
      <c r="BG3552" s="156">
        <f>IF(N3552="zákl. prenesená",J3552,0)</f>
        <v>0</v>
      </c>
      <c r="BH3552" s="156">
        <f>IF(N3552="zníž. prenesená",J3552,0)</f>
        <v>0</v>
      </c>
      <c r="BI3552" s="156">
        <f>IF(N3552="nulová",J3552,0)</f>
        <v>0</v>
      </c>
      <c r="BJ3552" s="16" t="s">
        <v>88</v>
      </c>
      <c r="BK3552" s="156">
        <f>ROUND(I3552*H3552,2)</f>
        <v>0</v>
      </c>
      <c r="BL3552" s="16" t="s">
        <v>396</v>
      </c>
      <c r="BM3552" s="155" t="s">
        <v>5382</v>
      </c>
    </row>
    <row r="3553" spans="2:65" s="12" customFormat="1" ht="10">
      <c r="B3553" s="157"/>
      <c r="D3553" s="158" t="s">
        <v>328</v>
      </c>
      <c r="E3553" s="159" t="s">
        <v>1</v>
      </c>
      <c r="F3553" s="160" t="s">
        <v>83</v>
      </c>
      <c r="H3553" s="161">
        <v>1</v>
      </c>
      <c r="I3553" s="162"/>
      <c r="L3553" s="157"/>
      <c r="M3553" s="163"/>
      <c r="T3553" s="164"/>
      <c r="AT3553" s="159" t="s">
        <v>328</v>
      </c>
      <c r="AU3553" s="159" t="s">
        <v>88</v>
      </c>
      <c r="AV3553" s="12" t="s">
        <v>88</v>
      </c>
      <c r="AW3553" s="12" t="s">
        <v>31</v>
      </c>
      <c r="AX3553" s="12" t="s">
        <v>76</v>
      </c>
      <c r="AY3553" s="159" t="s">
        <v>317</v>
      </c>
    </row>
    <row r="3554" spans="2:65" s="13" customFormat="1" ht="10">
      <c r="B3554" s="165"/>
      <c r="D3554" s="158" t="s">
        <v>328</v>
      </c>
      <c r="E3554" s="166" t="s">
        <v>1</v>
      </c>
      <c r="F3554" s="167" t="s">
        <v>331</v>
      </c>
      <c r="H3554" s="168">
        <v>1</v>
      </c>
      <c r="I3554" s="169"/>
      <c r="L3554" s="165"/>
      <c r="M3554" s="170"/>
      <c r="T3554" s="171"/>
      <c r="AT3554" s="166" t="s">
        <v>328</v>
      </c>
      <c r="AU3554" s="166" t="s">
        <v>88</v>
      </c>
      <c r="AV3554" s="13" t="s">
        <v>92</v>
      </c>
      <c r="AW3554" s="13" t="s">
        <v>31</v>
      </c>
      <c r="AX3554" s="13" t="s">
        <v>76</v>
      </c>
      <c r="AY3554" s="166" t="s">
        <v>317</v>
      </c>
    </row>
    <row r="3555" spans="2:65" s="14" customFormat="1" ht="10">
      <c r="B3555" s="172"/>
      <c r="D3555" s="158" t="s">
        <v>328</v>
      </c>
      <c r="E3555" s="173" t="s">
        <v>1</v>
      </c>
      <c r="F3555" s="174" t="s">
        <v>332</v>
      </c>
      <c r="H3555" s="175">
        <v>1</v>
      </c>
      <c r="I3555" s="176"/>
      <c r="L3555" s="172"/>
      <c r="M3555" s="177"/>
      <c r="T3555" s="178"/>
      <c r="AT3555" s="173" t="s">
        <v>328</v>
      </c>
      <c r="AU3555" s="173" t="s">
        <v>88</v>
      </c>
      <c r="AV3555" s="14" t="s">
        <v>323</v>
      </c>
      <c r="AW3555" s="14" t="s">
        <v>31</v>
      </c>
      <c r="AX3555" s="14" t="s">
        <v>83</v>
      </c>
      <c r="AY3555" s="173" t="s">
        <v>317</v>
      </c>
    </row>
    <row r="3556" spans="2:65" s="1" customFormat="1" ht="24.15" customHeight="1">
      <c r="B3556" s="142"/>
      <c r="C3556" s="143" t="s">
        <v>5383</v>
      </c>
      <c r="D3556" s="200" t="s">
        <v>319</v>
      </c>
      <c r="E3556" s="144" t="s">
        <v>5384</v>
      </c>
      <c r="F3556" s="145" t="s">
        <v>5385</v>
      </c>
      <c r="G3556" s="146" t="s">
        <v>467</v>
      </c>
      <c r="H3556" s="147">
        <v>1</v>
      </c>
      <c r="I3556" s="148"/>
      <c r="J3556" s="149">
        <f>ROUND(I3556*H3556,2)</f>
        <v>0</v>
      </c>
      <c r="K3556" s="150"/>
      <c r="L3556" s="31"/>
      <c r="M3556" s="151" t="s">
        <v>1</v>
      </c>
      <c r="N3556" s="152" t="s">
        <v>42</v>
      </c>
      <c r="P3556" s="153">
        <f>O3556*H3556</f>
        <v>0</v>
      </c>
      <c r="Q3556" s="153">
        <v>0</v>
      </c>
      <c r="R3556" s="153">
        <f>Q3556*H3556</f>
        <v>0</v>
      </c>
      <c r="S3556" s="153">
        <v>0</v>
      </c>
      <c r="T3556" s="154">
        <f>S3556*H3556</f>
        <v>0</v>
      </c>
      <c r="AR3556" s="155" t="s">
        <v>396</v>
      </c>
      <c r="AT3556" s="155" t="s">
        <v>319</v>
      </c>
      <c r="AU3556" s="155" t="s">
        <v>88</v>
      </c>
      <c r="AY3556" s="16" t="s">
        <v>317</v>
      </c>
      <c r="BE3556" s="156">
        <f>IF(N3556="základná",J3556,0)</f>
        <v>0</v>
      </c>
      <c r="BF3556" s="156">
        <f>IF(N3556="znížená",J3556,0)</f>
        <v>0</v>
      </c>
      <c r="BG3556" s="156">
        <f>IF(N3556="zákl. prenesená",J3556,0)</f>
        <v>0</v>
      </c>
      <c r="BH3556" s="156">
        <f>IF(N3556="zníž. prenesená",J3556,0)</f>
        <v>0</v>
      </c>
      <c r="BI3556" s="156">
        <f>IF(N3556="nulová",J3556,0)</f>
        <v>0</v>
      </c>
      <c r="BJ3556" s="16" t="s">
        <v>88</v>
      </c>
      <c r="BK3556" s="156">
        <f>ROUND(I3556*H3556,2)</f>
        <v>0</v>
      </c>
      <c r="BL3556" s="16" t="s">
        <v>396</v>
      </c>
      <c r="BM3556" s="155" t="s">
        <v>5386</v>
      </c>
    </row>
    <row r="3557" spans="2:65" s="12" customFormat="1" ht="10">
      <c r="B3557" s="157"/>
      <c r="D3557" s="158" t="s">
        <v>328</v>
      </c>
      <c r="E3557" s="159" t="s">
        <v>1</v>
      </c>
      <c r="F3557" s="160" t="s">
        <v>83</v>
      </c>
      <c r="H3557" s="161">
        <v>1</v>
      </c>
      <c r="I3557" s="162"/>
      <c r="L3557" s="157"/>
      <c r="M3557" s="163"/>
      <c r="T3557" s="164"/>
      <c r="AT3557" s="159" t="s">
        <v>328</v>
      </c>
      <c r="AU3557" s="159" t="s">
        <v>88</v>
      </c>
      <c r="AV3557" s="12" t="s">
        <v>88</v>
      </c>
      <c r="AW3557" s="12" t="s">
        <v>31</v>
      </c>
      <c r="AX3557" s="12" t="s">
        <v>76</v>
      </c>
      <c r="AY3557" s="159" t="s">
        <v>317</v>
      </c>
    </row>
    <row r="3558" spans="2:65" s="13" customFormat="1" ht="10">
      <c r="B3558" s="165"/>
      <c r="D3558" s="158" t="s">
        <v>328</v>
      </c>
      <c r="E3558" s="166" t="s">
        <v>1</v>
      </c>
      <c r="F3558" s="167" t="s">
        <v>331</v>
      </c>
      <c r="H3558" s="168">
        <v>1</v>
      </c>
      <c r="I3558" s="169"/>
      <c r="L3558" s="165"/>
      <c r="M3558" s="170"/>
      <c r="T3558" s="171"/>
      <c r="AT3558" s="166" t="s">
        <v>328</v>
      </c>
      <c r="AU3558" s="166" t="s">
        <v>88</v>
      </c>
      <c r="AV3558" s="13" t="s">
        <v>92</v>
      </c>
      <c r="AW3558" s="13" t="s">
        <v>31</v>
      </c>
      <c r="AX3558" s="13" t="s">
        <v>76</v>
      </c>
      <c r="AY3558" s="166" t="s">
        <v>317</v>
      </c>
    </row>
    <row r="3559" spans="2:65" s="14" customFormat="1" ht="10">
      <c r="B3559" s="172"/>
      <c r="D3559" s="158" t="s">
        <v>328</v>
      </c>
      <c r="E3559" s="173" t="s">
        <v>1</v>
      </c>
      <c r="F3559" s="174" t="s">
        <v>332</v>
      </c>
      <c r="H3559" s="175">
        <v>1</v>
      </c>
      <c r="I3559" s="176"/>
      <c r="L3559" s="172"/>
      <c r="M3559" s="177"/>
      <c r="T3559" s="178"/>
      <c r="AT3559" s="173" t="s">
        <v>328</v>
      </c>
      <c r="AU3559" s="173" t="s">
        <v>88</v>
      </c>
      <c r="AV3559" s="14" t="s">
        <v>323</v>
      </c>
      <c r="AW3559" s="14" t="s">
        <v>31</v>
      </c>
      <c r="AX3559" s="14" t="s">
        <v>83</v>
      </c>
      <c r="AY3559" s="173" t="s">
        <v>317</v>
      </c>
    </row>
    <row r="3560" spans="2:65" s="1" customFormat="1" ht="24.15" customHeight="1">
      <c r="B3560" s="142"/>
      <c r="C3560" s="143" t="s">
        <v>5387</v>
      </c>
      <c r="D3560" s="200" t="s">
        <v>319</v>
      </c>
      <c r="E3560" s="144" t="s">
        <v>5388</v>
      </c>
      <c r="F3560" s="145" t="s">
        <v>5389</v>
      </c>
      <c r="G3560" s="146" t="s">
        <v>467</v>
      </c>
      <c r="H3560" s="147">
        <v>1</v>
      </c>
      <c r="I3560" s="148"/>
      <c r="J3560" s="149">
        <f>ROUND(I3560*H3560,2)</f>
        <v>0</v>
      </c>
      <c r="K3560" s="150"/>
      <c r="L3560" s="31"/>
      <c r="M3560" s="151" t="s">
        <v>1</v>
      </c>
      <c r="N3560" s="152" t="s">
        <v>42</v>
      </c>
      <c r="P3560" s="153">
        <f>O3560*H3560</f>
        <v>0</v>
      </c>
      <c r="Q3560" s="153">
        <v>0</v>
      </c>
      <c r="R3560" s="153">
        <f>Q3560*H3560</f>
        <v>0</v>
      </c>
      <c r="S3560" s="153">
        <v>0</v>
      </c>
      <c r="T3560" s="154">
        <f>S3560*H3560</f>
        <v>0</v>
      </c>
      <c r="AR3560" s="155" t="s">
        <v>396</v>
      </c>
      <c r="AT3560" s="155" t="s">
        <v>319</v>
      </c>
      <c r="AU3560" s="155" t="s">
        <v>88</v>
      </c>
      <c r="AY3560" s="16" t="s">
        <v>317</v>
      </c>
      <c r="BE3560" s="156">
        <f>IF(N3560="základná",J3560,0)</f>
        <v>0</v>
      </c>
      <c r="BF3560" s="156">
        <f>IF(N3560="znížená",J3560,0)</f>
        <v>0</v>
      </c>
      <c r="BG3560" s="156">
        <f>IF(N3560="zákl. prenesená",J3560,0)</f>
        <v>0</v>
      </c>
      <c r="BH3560" s="156">
        <f>IF(N3560="zníž. prenesená",J3560,0)</f>
        <v>0</v>
      </c>
      <c r="BI3560" s="156">
        <f>IF(N3560="nulová",J3560,0)</f>
        <v>0</v>
      </c>
      <c r="BJ3560" s="16" t="s">
        <v>88</v>
      </c>
      <c r="BK3560" s="156">
        <f>ROUND(I3560*H3560,2)</f>
        <v>0</v>
      </c>
      <c r="BL3560" s="16" t="s">
        <v>396</v>
      </c>
      <c r="BM3560" s="155" t="s">
        <v>5390</v>
      </c>
    </row>
    <row r="3561" spans="2:65" s="12" customFormat="1" ht="10">
      <c r="B3561" s="157"/>
      <c r="D3561" s="158" t="s">
        <v>328</v>
      </c>
      <c r="E3561" s="159" t="s">
        <v>1</v>
      </c>
      <c r="F3561" s="160" t="s">
        <v>83</v>
      </c>
      <c r="H3561" s="161">
        <v>1</v>
      </c>
      <c r="I3561" s="162"/>
      <c r="L3561" s="157"/>
      <c r="M3561" s="163"/>
      <c r="T3561" s="164"/>
      <c r="AT3561" s="159" t="s">
        <v>328</v>
      </c>
      <c r="AU3561" s="159" t="s">
        <v>88</v>
      </c>
      <c r="AV3561" s="12" t="s">
        <v>88</v>
      </c>
      <c r="AW3561" s="12" t="s">
        <v>31</v>
      </c>
      <c r="AX3561" s="12" t="s">
        <v>76</v>
      </c>
      <c r="AY3561" s="159" t="s">
        <v>317</v>
      </c>
    </row>
    <row r="3562" spans="2:65" s="13" customFormat="1" ht="10">
      <c r="B3562" s="165"/>
      <c r="D3562" s="158" t="s">
        <v>328</v>
      </c>
      <c r="E3562" s="166" t="s">
        <v>1</v>
      </c>
      <c r="F3562" s="167" t="s">
        <v>331</v>
      </c>
      <c r="H3562" s="168">
        <v>1</v>
      </c>
      <c r="I3562" s="169"/>
      <c r="L3562" s="165"/>
      <c r="M3562" s="170"/>
      <c r="T3562" s="171"/>
      <c r="AT3562" s="166" t="s">
        <v>328</v>
      </c>
      <c r="AU3562" s="166" t="s">
        <v>88</v>
      </c>
      <c r="AV3562" s="13" t="s">
        <v>92</v>
      </c>
      <c r="AW3562" s="13" t="s">
        <v>31</v>
      </c>
      <c r="AX3562" s="13" t="s">
        <v>76</v>
      </c>
      <c r="AY3562" s="166" t="s">
        <v>317</v>
      </c>
    </row>
    <row r="3563" spans="2:65" s="14" customFormat="1" ht="10">
      <c r="B3563" s="172"/>
      <c r="D3563" s="158" t="s">
        <v>328</v>
      </c>
      <c r="E3563" s="173" t="s">
        <v>1</v>
      </c>
      <c r="F3563" s="174" t="s">
        <v>332</v>
      </c>
      <c r="H3563" s="175">
        <v>1</v>
      </c>
      <c r="I3563" s="176"/>
      <c r="L3563" s="172"/>
      <c r="M3563" s="177"/>
      <c r="T3563" s="178"/>
      <c r="AT3563" s="173" t="s">
        <v>328</v>
      </c>
      <c r="AU3563" s="173" t="s">
        <v>88</v>
      </c>
      <c r="AV3563" s="14" t="s">
        <v>323</v>
      </c>
      <c r="AW3563" s="14" t="s">
        <v>31</v>
      </c>
      <c r="AX3563" s="14" t="s">
        <v>83</v>
      </c>
      <c r="AY3563" s="173" t="s">
        <v>317</v>
      </c>
    </row>
    <row r="3564" spans="2:65" s="1" customFormat="1" ht="24.15" customHeight="1">
      <c r="B3564" s="142"/>
      <c r="C3564" s="143" t="s">
        <v>5391</v>
      </c>
      <c r="D3564" s="200" t="s">
        <v>319</v>
      </c>
      <c r="E3564" s="144" t="s">
        <v>5392</v>
      </c>
      <c r="F3564" s="145" t="s">
        <v>5393</v>
      </c>
      <c r="G3564" s="146" t="s">
        <v>467</v>
      </c>
      <c r="H3564" s="147">
        <v>1</v>
      </c>
      <c r="I3564" s="148"/>
      <c r="J3564" s="149">
        <f>ROUND(I3564*H3564,2)</f>
        <v>0</v>
      </c>
      <c r="K3564" s="150"/>
      <c r="L3564" s="31"/>
      <c r="M3564" s="151" t="s">
        <v>1</v>
      </c>
      <c r="N3564" s="152" t="s">
        <v>42</v>
      </c>
      <c r="P3564" s="153">
        <f>O3564*H3564</f>
        <v>0</v>
      </c>
      <c r="Q3564" s="153">
        <v>0</v>
      </c>
      <c r="R3564" s="153">
        <f>Q3564*H3564</f>
        <v>0</v>
      </c>
      <c r="S3564" s="153">
        <v>0</v>
      </c>
      <c r="T3564" s="154">
        <f>S3564*H3564</f>
        <v>0</v>
      </c>
      <c r="AR3564" s="155" t="s">
        <v>396</v>
      </c>
      <c r="AT3564" s="155" t="s">
        <v>319</v>
      </c>
      <c r="AU3564" s="155" t="s">
        <v>88</v>
      </c>
      <c r="AY3564" s="16" t="s">
        <v>317</v>
      </c>
      <c r="BE3564" s="156">
        <f>IF(N3564="základná",J3564,0)</f>
        <v>0</v>
      </c>
      <c r="BF3564" s="156">
        <f>IF(N3564="znížená",J3564,0)</f>
        <v>0</v>
      </c>
      <c r="BG3564" s="156">
        <f>IF(N3564="zákl. prenesená",J3564,0)</f>
        <v>0</v>
      </c>
      <c r="BH3564" s="156">
        <f>IF(N3564="zníž. prenesená",J3564,0)</f>
        <v>0</v>
      </c>
      <c r="BI3564" s="156">
        <f>IF(N3564="nulová",J3564,0)</f>
        <v>0</v>
      </c>
      <c r="BJ3564" s="16" t="s">
        <v>88</v>
      </c>
      <c r="BK3564" s="156">
        <f>ROUND(I3564*H3564,2)</f>
        <v>0</v>
      </c>
      <c r="BL3564" s="16" t="s">
        <v>396</v>
      </c>
      <c r="BM3564" s="155" t="s">
        <v>5394</v>
      </c>
    </row>
    <row r="3565" spans="2:65" s="12" customFormat="1" ht="10">
      <c r="B3565" s="157"/>
      <c r="D3565" s="158" t="s">
        <v>328</v>
      </c>
      <c r="E3565" s="159" t="s">
        <v>1</v>
      </c>
      <c r="F3565" s="160" t="s">
        <v>83</v>
      </c>
      <c r="H3565" s="161">
        <v>1</v>
      </c>
      <c r="I3565" s="162"/>
      <c r="L3565" s="157"/>
      <c r="M3565" s="163"/>
      <c r="T3565" s="164"/>
      <c r="AT3565" s="159" t="s">
        <v>328</v>
      </c>
      <c r="AU3565" s="159" t="s">
        <v>88</v>
      </c>
      <c r="AV3565" s="12" t="s">
        <v>88</v>
      </c>
      <c r="AW3565" s="12" t="s">
        <v>31</v>
      </c>
      <c r="AX3565" s="12" t="s">
        <v>76</v>
      </c>
      <c r="AY3565" s="159" t="s">
        <v>317</v>
      </c>
    </row>
    <row r="3566" spans="2:65" s="13" customFormat="1" ht="10">
      <c r="B3566" s="165"/>
      <c r="D3566" s="158" t="s">
        <v>328</v>
      </c>
      <c r="E3566" s="166" t="s">
        <v>1</v>
      </c>
      <c r="F3566" s="167" t="s">
        <v>331</v>
      </c>
      <c r="H3566" s="168">
        <v>1</v>
      </c>
      <c r="I3566" s="169"/>
      <c r="L3566" s="165"/>
      <c r="M3566" s="170"/>
      <c r="T3566" s="171"/>
      <c r="AT3566" s="166" t="s">
        <v>328</v>
      </c>
      <c r="AU3566" s="166" t="s">
        <v>88</v>
      </c>
      <c r="AV3566" s="13" t="s">
        <v>92</v>
      </c>
      <c r="AW3566" s="13" t="s">
        <v>31</v>
      </c>
      <c r="AX3566" s="13" t="s">
        <v>76</v>
      </c>
      <c r="AY3566" s="166" t="s">
        <v>317</v>
      </c>
    </row>
    <row r="3567" spans="2:65" s="14" customFormat="1" ht="10">
      <c r="B3567" s="172"/>
      <c r="D3567" s="158" t="s">
        <v>328</v>
      </c>
      <c r="E3567" s="173" t="s">
        <v>1</v>
      </c>
      <c r="F3567" s="174" t="s">
        <v>332</v>
      </c>
      <c r="H3567" s="175">
        <v>1</v>
      </c>
      <c r="I3567" s="176"/>
      <c r="L3567" s="172"/>
      <c r="M3567" s="177"/>
      <c r="T3567" s="178"/>
      <c r="AT3567" s="173" t="s">
        <v>328</v>
      </c>
      <c r="AU3567" s="173" t="s">
        <v>88</v>
      </c>
      <c r="AV3567" s="14" t="s">
        <v>323</v>
      </c>
      <c r="AW3567" s="14" t="s">
        <v>31</v>
      </c>
      <c r="AX3567" s="14" t="s">
        <v>83</v>
      </c>
      <c r="AY3567" s="173" t="s">
        <v>317</v>
      </c>
    </row>
    <row r="3568" spans="2:65" s="1" customFormat="1" ht="24.15" customHeight="1">
      <c r="B3568" s="142"/>
      <c r="C3568" s="143" t="s">
        <v>5395</v>
      </c>
      <c r="D3568" s="206" t="s">
        <v>319</v>
      </c>
      <c r="E3568" s="144" t="s">
        <v>5396</v>
      </c>
      <c r="F3568" s="145" t="s">
        <v>5397</v>
      </c>
      <c r="G3568" s="146" t="s">
        <v>467</v>
      </c>
      <c r="H3568" s="147">
        <v>1</v>
      </c>
      <c r="I3568" s="148"/>
      <c r="J3568" s="149">
        <f t="shared" ref="J3568:J3585" si="110">ROUND(I3568*H3568,2)</f>
        <v>0</v>
      </c>
      <c r="K3568" s="150"/>
      <c r="L3568" s="31"/>
      <c r="M3568" s="151" t="s">
        <v>1</v>
      </c>
      <c r="N3568" s="152" t="s">
        <v>42</v>
      </c>
      <c r="P3568" s="153">
        <f t="shared" ref="P3568:P3585" si="111">O3568*H3568</f>
        <v>0</v>
      </c>
      <c r="Q3568" s="153">
        <v>0</v>
      </c>
      <c r="R3568" s="153">
        <f t="shared" ref="R3568:R3585" si="112">Q3568*H3568</f>
        <v>0</v>
      </c>
      <c r="S3568" s="153">
        <v>0</v>
      </c>
      <c r="T3568" s="154">
        <f t="shared" ref="T3568:T3585" si="113">S3568*H3568</f>
        <v>0</v>
      </c>
      <c r="AR3568" s="155" t="s">
        <v>396</v>
      </c>
      <c r="AT3568" s="155" t="s">
        <v>319</v>
      </c>
      <c r="AU3568" s="155" t="s">
        <v>88</v>
      </c>
      <c r="AY3568" s="16" t="s">
        <v>317</v>
      </c>
      <c r="BE3568" s="156">
        <f t="shared" ref="BE3568:BE3585" si="114">IF(N3568="základná",J3568,0)</f>
        <v>0</v>
      </c>
      <c r="BF3568" s="156">
        <f t="shared" ref="BF3568:BF3585" si="115">IF(N3568="znížená",J3568,0)</f>
        <v>0</v>
      </c>
      <c r="BG3568" s="156">
        <f t="shared" ref="BG3568:BG3585" si="116">IF(N3568="zákl. prenesená",J3568,0)</f>
        <v>0</v>
      </c>
      <c r="BH3568" s="156">
        <f t="shared" ref="BH3568:BH3585" si="117">IF(N3568="zníž. prenesená",J3568,0)</f>
        <v>0</v>
      </c>
      <c r="BI3568" s="156">
        <f t="shared" ref="BI3568:BI3585" si="118">IF(N3568="nulová",J3568,0)</f>
        <v>0</v>
      </c>
      <c r="BJ3568" s="16" t="s">
        <v>88</v>
      </c>
      <c r="BK3568" s="156">
        <f t="shared" ref="BK3568:BK3585" si="119">ROUND(I3568*H3568,2)</f>
        <v>0</v>
      </c>
      <c r="BL3568" s="16" t="s">
        <v>396</v>
      </c>
      <c r="BM3568" s="155" t="s">
        <v>5398</v>
      </c>
    </row>
    <row r="3569" spans="2:65" s="1" customFormat="1" ht="24.15" customHeight="1">
      <c r="B3569" s="142"/>
      <c r="C3569" s="143" t="s">
        <v>5399</v>
      </c>
      <c r="D3569" s="200" t="s">
        <v>319</v>
      </c>
      <c r="E3569" s="144" t="s">
        <v>5400</v>
      </c>
      <c r="F3569" s="145" t="s">
        <v>5401</v>
      </c>
      <c r="G3569" s="146" t="s">
        <v>467</v>
      </c>
      <c r="H3569" s="147">
        <v>1</v>
      </c>
      <c r="I3569" s="148"/>
      <c r="J3569" s="149">
        <f t="shared" si="110"/>
        <v>0</v>
      </c>
      <c r="K3569" s="150"/>
      <c r="L3569" s="31"/>
      <c r="M3569" s="151" t="s">
        <v>1</v>
      </c>
      <c r="N3569" s="152" t="s">
        <v>42</v>
      </c>
      <c r="P3569" s="153">
        <f t="shared" si="111"/>
        <v>0</v>
      </c>
      <c r="Q3569" s="153">
        <v>0</v>
      </c>
      <c r="R3569" s="153">
        <f t="shared" si="112"/>
        <v>0</v>
      </c>
      <c r="S3569" s="153">
        <v>0</v>
      </c>
      <c r="T3569" s="154">
        <f t="shared" si="113"/>
        <v>0</v>
      </c>
      <c r="AR3569" s="155" t="s">
        <v>396</v>
      </c>
      <c r="AT3569" s="155" t="s">
        <v>319</v>
      </c>
      <c r="AU3569" s="155" t="s">
        <v>88</v>
      </c>
      <c r="AY3569" s="16" t="s">
        <v>317</v>
      </c>
      <c r="BE3569" s="156">
        <f t="shared" si="114"/>
        <v>0</v>
      </c>
      <c r="BF3569" s="156">
        <f t="shared" si="115"/>
        <v>0</v>
      </c>
      <c r="BG3569" s="156">
        <f t="shared" si="116"/>
        <v>0</v>
      </c>
      <c r="BH3569" s="156">
        <f t="shared" si="117"/>
        <v>0</v>
      </c>
      <c r="BI3569" s="156">
        <f t="shared" si="118"/>
        <v>0</v>
      </c>
      <c r="BJ3569" s="16" t="s">
        <v>88</v>
      </c>
      <c r="BK3569" s="156">
        <f t="shared" si="119"/>
        <v>0</v>
      </c>
      <c r="BL3569" s="16" t="s">
        <v>396</v>
      </c>
      <c r="BM3569" s="155" t="s">
        <v>5402</v>
      </c>
    </row>
    <row r="3570" spans="2:65" s="1" customFormat="1" ht="24.15" customHeight="1">
      <c r="B3570" s="142"/>
      <c r="C3570" s="143" t="s">
        <v>5403</v>
      </c>
      <c r="D3570" s="200" t="s">
        <v>319</v>
      </c>
      <c r="E3570" s="144" t="s">
        <v>5404</v>
      </c>
      <c r="F3570" s="145" t="s">
        <v>5405</v>
      </c>
      <c r="G3570" s="146" t="s">
        <v>467</v>
      </c>
      <c r="H3570" s="147">
        <v>1</v>
      </c>
      <c r="I3570" s="148"/>
      <c r="J3570" s="149">
        <f t="shared" si="110"/>
        <v>0</v>
      </c>
      <c r="K3570" s="150"/>
      <c r="L3570" s="31"/>
      <c r="M3570" s="151" t="s">
        <v>1</v>
      </c>
      <c r="N3570" s="152" t="s">
        <v>42</v>
      </c>
      <c r="P3570" s="153">
        <f t="shared" si="111"/>
        <v>0</v>
      </c>
      <c r="Q3570" s="153">
        <v>0</v>
      </c>
      <c r="R3570" s="153">
        <f t="shared" si="112"/>
        <v>0</v>
      </c>
      <c r="S3570" s="153">
        <v>0</v>
      </c>
      <c r="T3570" s="154">
        <f t="shared" si="113"/>
        <v>0</v>
      </c>
      <c r="AR3570" s="155" t="s">
        <v>396</v>
      </c>
      <c r="AT3570" s="155" t="s">
        <v>319</v>
      </c>
      <c r="AU3570" s="155" t="s">
        <v>88</v>
      </c>
      <c r="AY3570" s="16" t="s">
        <v>317</v>
      </c>
      <c r="BE3570" s="156">
        <f t="shared" si="114"/>
        <v>0</v>
      </c>
      <c r="BF3570" s="156">
        <f t="shared" si="115"/>
        <v>0</v>
      </c>
      <c r="BG3570" s="156">
        <f t="shared" si="116"/>
        <v>0</v>
      </c>
      <c r="BH3570" s="156">
        <f t="shared" si="117"/>
        <v>0</v>
      </c>
      <c r="BI3570" s="156">
        <f t="shared" si="118"/>
        <v>0</v>
      </c>
      <c r="BJ3570" s="16" t="s">
        <v>88</v>
      </c>
      <c r="BK3570" s="156">
        <f t="shared" si="119"/>
        <v>0</v>
      </c>
      <c r="BL3570" s="16" t="s">
        <v>396</v>
      </c>
      <c r="BM3570" s="155" t="s">
        <v>5406</v>
      </c>
    </row>
    <row r="3571" spans="2:65" s="1" customFormat="1" ht="24.15" customHeight="1">
      <c r="B3571" s="142"/>
      <c r="C3571" s="143" t="s">
        <v>5407</v>
      </c>
      <c r="D3571" s="200" t="s">
        <v>319</v>
      </c>
      <c r="E3571" s="144" t="s">
        <v>5408</v>
      </c>
      <c r="F3571" s="145" t="s">
        <v>5409</v>
      </c>
      <c r="G3571" s="146" t="s">
        <v>467</v>
      </c>
      <c r="H3571" s="147">
        <v>1</v>
      </c>
      <c r="I3571" s="148"/>
      <c r="J3571" s="149">
        <f t="shared" si="110"/>
        <v>0</v>
      </c>
      <c r="K3571" s="150"/>
      <c r="L3571" s="31"/>
      <c r="M3571" s="151" t="s">
        <v>1</v>
      </c>
      <c r="N3571" s="152" t="s">
        <v>42</v>
      </c>
      <c r="P3571" s="153">
        <f t="shared" si="111"/>
        <v>0</v>
      </c>
      <c r="Q3571" s="153">
        <v>0</v>
      </c>
      <c r="R3571" s="153">
        <f t="shared" si="112"/>
        <v>0</v>
      </c>
      <c r="S3571" s="153">
        <v>0</v>
      </c>
      <c r="T3571" s="154">
        <f t="shared" si="113"/>
        <v>0</v>
      </c>
      <c r="AR3571" s="155" t="s">
        <v>396</v>
      </c>
      <c r="AT3571" s="155" t="s">
        <v>319</v>
      </c>
      <c r="AU3571" s="155" t="s">
        <v>88</v>
      </c>
      <c r="AY3571" s="16" t="s">
        <v>317</v>
      </c>
      <c r="BE3571" s="156">
        <f t="shared" si="114"/>
        <v>0</v>
      </c>
      <c r="BF3571" s="156">
        <f t="shared" si="115"/>
        <v>0</v>
      </c>
      <c r="BG3571" s="156">
        <f t="shared" si="116"/>
        <v>0</v>
      </c>
      <c r="BH3571" s="156">
        <f t="shared" si="117"/>
        <v>0</v>
      </c>
      <c r="BI3571" s="156">
        <f t="shared" si="118"/>
        <v>0</v>
      </c>
      <c r="BJ3571" s="16" t="s">
        <v>88</v>
      </c>
      <c r="BK3571" s="156">
        <f t="shared" si="119"/>
        <v>0</v>
      </c>
      <c r="BL3571" s="16" t="s">
        <v>396</v>
      </c>
      <c r="BM3571" s="155" t="s">
        <v>5410</v>
      </c>
    </row>
    <row r="3572" spans="2:65" s="1" customFormat="1" ht="24.15" customHeight="1">
      <c r="B3572" s="142"/>
      <c r="C3572" s="143" t="s">
        <v>5411</v>
      </c>
      <c r="D3572" s="200" t="s">
        <v>319</v>
      </c>
      <c r="E3572" s="144" t="s">
        <v>5412</v>
      </c>
      <c r="F3572" s="145" t="s">
        <v>5413</v>
      </c>
      <c r="G3572" s="146" t="s">
        <v>467</v>
      </c>
      <c r="H3572" s="147">
        <v>1</v>
      </c>
      <c r="I3572" s="148"/>
      <c r="J3572" s="149">
        <f t="shared" si="110"/>
        <v>0</v>
      </c>
      <c r="K3572" s="150"/>
      <c r="L3572" s="31"/>
      <c r="M3572" s="151" t="s">
        <v>1</v>
      </c>
      <c r="N3572" s="152" t="s">
        <v>42</v>
      </c>
      <c r="P3572" s="153">
        <f t="shared" si="111"/>
        <v>0</v>
      </c>
      <c r="Q3572" s="153">
        <v>0</v>
      </c>
      <c r="R3572" s="153">
        <f t="shared" si="112"/>
        <v>0</v>
      </c>
      <c r="S3572" s="153">
        <v>0</v>
      </c>
      <c r="T3572" s="154">
        <f t="shared" si="113"/>
        <v>0</v>
      </c>
      <c r="AR3572" s="155" t="s">
        <v>396</v>
      </c>
      <c r="AT3572" s="155" t="s">
        <v>319</v>
      </c>
      <c r="AU3572" s="155" t="s">
        <v>88</v>
      </c>
      <c r="AY3572" s="16" t="s">
        <v>317</v>
      </c>
      <c r="BE3572" s="156">
        <f t="shared" si="114"/>
        <v>0</v>
      </c>
      <c r="BF3572" s="156">
        <f t="shared" si="115"/>
        <v>0</v>
      </c>
      <c r="BG3572" s="156">
        <f t="shared" si="116"/>
        <v>0</v>
      </c>
      <c r="BH3572" s="156">
        <f t="shared" si="117"/>
        <v>0</v>
      </c>
      <c r="BI3572" s="156">
        <f t="shared" si="118"/>
        <v>0</v>
      </c>
      <c r="BJ3572" s="16" t="s">
        <v>88</v>
      </c>
      <c r="BK3572" s="156">
        <f t="shared" si="119"/>
        <v>0</v>
      </c>
      <c r="BL3572" s="16" t="s">
        <v>396</v>
      </c>
      <c r="BM3572" s="155" t="s">
        <v>5414</v>
      </c>
    </row>
    <row r="3573" spans="2:65" s="1" customFormat="1" ht="24.15" customHeight="1">
      <c r="B3573" s="142"/>
      <c r="C3573" s="143" t="s">
        <v>5415</v>
      </c>
      <c r="D3573" s="200" t="s">
        <v>319</v>
      </c>
      <c r="E3573" s="144" t="s">
        <v>5416</v>
      </c>
      <c r="F3573" s="145" t="s">
        <v>5417</v>
      </c>
      <c r="G3573" s="146" t="s">
        <v>467</v>
      </c>
      <c r="H3573" s="147">
        <v>1</v>
      </c>
      <c r="I3573" s="148"/>
      <c r="J3573" s="149">
        <f t="shared" si="110"/>
        <v>0</v>
      </c>
      <c r="K3573" s="150"/>
      <c r="L3573" s="31"/>
      <c r="M3573" s="151" t="s">
        <v>1</v>
      </c>
      <c r="N3573" s="152" t="s">
        <v>42</v>
      </c>
      <c r="P3573" s="153">
        <f t="shared" si="111"/>
        <v>0</v>
      </c>
      <c r="Q3573" s="153">
        <v>0</v>
      </c>
      <c r="R3573" s="153">
        <f t="shared" si="112"/>
        <v>0</v>
      </c>
      <c r="S3573" s="153">
        <v>0</v>
      </c>
      <c r="T3573" s="154">
        <f t="shared" si="113"/>
        <v>0</v>
      </c>
      <c r="AR3573" s="155" t="s">
        <v>396</v>
      </c>
      <c r="AT3573" s="155" t="s">
        <v>319</v>
      </c>
      <c r="AU3573" s="155" t="s">
        <v>88</v>
      </c>
      <c r="AY3573" s="16" t="s">
        <v>317</v>
      </c>
      <c r="BE3573" s="156">
        <f t="shared" si="114"/>
        <v>0</v>
      </c>
      <c r="BF3573" s="156">
        <f t="shared" si="115"/>
        <v>0</v>
      </c>
      <c r="BG3573" s="156">
        <f t="shared" si="116"/>
        <v>0</v>
      </c>
      <c r="BH3573" s="156">
        <f t="shared" si="117"/>
        <v>0</v>
      </c>
      <c r="BI3573" s="156">
        <f t="shared" si="118"/>
        <v>0</v>
      </c>
      <c r="BJ3573" s="16" t="s">
        <v>88</v>
      </c>
      <c r="BK3573" s="156">
        <f t="shared" si="119"/>
        <v>0</v>
      </c>
      <c r="BL3573" s="16" t="s">
        <v>396</v>
      </c>
      <c r="BM3573" s="155" t="s">
        <v>5418</v>
      </c>
    </row>
    <row r="3574" spans="2:65" s="1" customFormat="1" ht="24.15" customHeight="1">
      <c r="B3574" s="142"/>
      <c r="C3574" s="143" t="s">
        <v>5419</v>
      </c>
      <c r="D3574" s="200" t="s">
        <v>319</v>
      </c>
      <c r="E3574" s="144" t="s">
        <v>5420</v>
      </c>
      <c r="F3574" s="145" t="s">
        <v>5421</v>
      </c>
      <c r="G3574" s="146" t="s">
        <v>467</v>
      </c>
      <c r="H3574" s="147">
        <v>1</v>
      </c>
      <c r="I3574" s="148"/>
      <c r="J3574" s="149">
        <f t="shared" si="110"/>
        <v>0</v>
      </c>
      <c r="K3574" s="150"/>
      <c r="L3574" s="31"/>
      <c r="M3574" s="151" t="s">
        <v>1</v>
      </c>
      <c r="N3574" s="152" t="s">
        <v>42</v>
      </c>
      <c r="P3574" s="153">
        <f t="shared" si="111"/>
        <v>0</v>
      </c>
      <c r="Q3574" s="153">
        <v>0</v>
      </c>
      <c r="R3574" s="153">
        <f t="shared" si="112"/>
        <v>0</v>
      </c>
      <c r="S3574" s="153">
        <v>0</v>
      </c>
      <c r="T3574" s="154">
        <f t="shared" si="113"/>
        <v>0</v>
      </c>
      <c r="AR3574" s="155" t="s">
        <v>396</v>
      </c>
      <c r="AT3574" s="155" t="s">
        <v>319</v>
      </c>
      <c r="AU3574" s="155" t="s">
        <v>88</v>
      </c>
      <c r="AY3574" s="16" t="s">
        <v>317</v>
      </c>
      <c r="BE3574" s="156">
        <f t="shared" si="114"/>
        <v>0</v>
      </c>
      <c r="BF3574" s="156">
        <f t="shared" si="115"/>
        <v>0</v>
      </c>
      <c r="BG3574" s="156">
        <f t="shared" si="116"/>
        <v>0</v>
      </c>
      <c r="BH3574" s="156">
        <f t="shared" si="117"/>
        <v>0</v>
      </c>
      <c r="BI3574" s="156">
        <f t="shared" si="118"/>
        <v>0</v>
      </c>
      <c r="BJ3574" s="16" t="s">
        <v>88</v>
      </c>
      <c r="BK3574" s="156">
        <f t="shared" si="119"/>
        <v>0</v>
      </c>
      <c r="BL3574" s="16" t="s">
        <v>396</v>
      </c>
      <c r="BM3574" s="155" t="s">
        <v>5422</v>
      </c>
    </row>
    <row r="3575" spans="2:65" s="1" customFormat="1" ht="24.15" customHeight="1">
      <c r="B3575" s="142"/>
      <c r="C3575" s="143" t="s">
        <v>5423</v>
      </c>
      <c r="D3575" s="200" t="s">
        <v>319</v>
      </c>
      <c r="E3575" s="144" t="s">
        <v>5424</v>
      </c>
      <c r="F3575" s="145" t="s">
        <v>5425</v>
      </c>
      <c r="G3575" s="146" t="s">
        <v>467</v>
      </c>
      <c r="H3575" s="147">
        <v>1</v>
      </c>
      <c r="I3575" s="148"/>
      <c r="J3575" s="149">
        <f t="shared" si="110"/>
        <v>0</v>
      </c>
      <c r="K3575" s="150"/>
      <c r="L3575" s="31"/>
      <c r="M3575" s="151" t="s">
        <v>1</v>
      </c>
      <c r="N3575" s="152" t="s">
        <v>42</v>
      </c>
      <c r="P3575" s="153">
        <f t="shared" si="111"/>
        <v>0</v>
      </c>
      <c r="Q3575" s="153">
        <v>0</v>
      </c>
      <c r="R3575" s="153">
        <f t="shared" si="112"/>
        <v>0</v>
      </c>
      <c r="S3575" s="153">
        <v>0</v>
      </c>
      <c r="T3575" s="154">
        <f t="shared" si="113"/>
        <v>0</v>
      </c>
      <c r="AR3575" s="155" t="s">
        <v>396</v>
      </c>
      <c r="AT3575" s="155" t="s">
        <v>319</v>
      </c>
      <c r="AU3575" s="155" t="s">
        <v>88</v>
      </c>
      <c r="AY3575" s="16" t="s">
        <v>317</v>
      </c>
      <c r="BE3575" s="156">
        <f t="shared" si="114"/>
        <v>0</v>
      </c>
      <c r="BF3575" s="156">
        <f t="shared" si="115"/>
        <v>0</v>
      </c>
      <c r="BG3575" s="156">
        <f t="shared" si="116"/>
        <v>0</v>
      </c>
      <c r="BH3575" s="156">
        <f t="shared" si="117"/>
        <v>0</v>
      </c>
      <c r="BI3575" s="156">
        <f t="shared" si="118"/>
        <v>0</v>
      </c>
      <c r="BJ3575" s="16" t="s">
        <v>88</v>
      </c>
      <c r="BK3575" s="156">
        <f t="shared" si="119"/>
        <v>0</v>
      </c>
      <c r="BL3575" s="16" t="s">
        <v>396</v>
      </c>
      <c r="BM3575" s="155" t="s">
        <v>5426</v>
      </c>
    </row>
    <row r="3576" spans="2:65" s="1" customFormat="1" ht="24.15" customHeight="1">
      <c r="B3576" s="142"/>
      <c r="C3576" s="143" t="s">
        <v>5427</v>
      </c>
      <c r="D3576" s="200" t="s">
        <v>319</v>
      </c>
      <c r="E3576" s="144" t="s">
        <v>5428</v>
      </c>
      <c r="F3576" s="145" t="s">
        <v>5429</v>
      </c>
      <c r="G3576" s="146" t="s">
        <v>467</v>
      </c>
      <c r="H3576" s="147">
        <v>1</v>
      </c>
      <c r="I3576" s="148"/>
      <c r="J3576" s="149">
        <f t="shared" si="110"/>
        <v>0</v>
      </c>
      <c r="K3576" s="150"/>
      <c r="L3576" s="31"/>
      <c r="M3576" s="151" t="s">
        <v>1</v>
      </c>
      <c r="N3576" s="152" t="s">
        <v>42</v>
      </c>
      <c r="P3576" s="153">
        <f t="shared" si="111"/>
        <v>0</v>
      </c>
      <c r="Q3576" s="153">
        <v>0</v>
      </c>
      <c r="R3576" s="153">
        <f t="shared" si="112"/>
        <v>0</v>
      </c>
      <c r="S3576" s="153">
        <v>0</v>
      </c>
      <c r="T3576" s="154">
        <f t="shared" si="113"/>
        <v>0</v>
      </c>
      <c r="AR3576" s="155" t="s">
        <v>396</v>
      </c>
      <c r="AT3576" s="155" t="s">
        <v>319</v>
      </c>
      <c r="AU3576" s="155" t="s">
        <v>88</v>
      </c>
      <c r="AY3576" s="16" t="s">
        <v>317</v>
      </c>
      <c r="BE3576" s="156">
        <f t="shared" si="114"/>
        <v>0</v>
      </c>
      <c r="BF3576" s="156">
        <f t="shared" si="115"/>
        <v>0</v>
      </c>
      <c r="BG3576" s="156">
        <f t="shared" si="116"/>
        <v>0</v>
      </c>
      <c r="BH3576" s="156">
        <f t="shared" si="117"/>
        <v>0</v>
      </c>
      <c r="BI3576" s="156">
        <f t="shared" si="118"/>
        <v>0</v>
      </c>
      <c r="BJ3576" s="16" t="s">
        <v>88</v>
      </c>
      <c r="BK3576" s="156">
        <f t="shared" si="119"/>
        <v>0</v>
      </c>
      <c r="BL3576" s="16" t="s">
        <v>396</v>
      </c>
      <c r="BM3576" s="155" t="s">
        <v>5430</v>
      </c>
    </row>
    <row r="3577" spans="2:65" s="1" customFormat="1" ht="24.15" customHeight="1">
      <c r="B3577" s="142"/>
      <c r="C3577" s="143" t="s">
        <v>5431</v>
      </c>
      <c r="D3577" s="200" t="s">
        <v>319</v>
      </c>
      <c r="E3577" s="144" t="s">
        <v>5432</v>
      </c>
      <c r="F3577" s="145" t="s">
        <v>5433</v>
      </c>
      <c r="G3577" s="146" t="s">
        <v>467</v>
      </c>
      <c r="H3577" s="147">
        <v>1</v>
      </c>
      <c r="I3577" s="148"/>
      <c r="J3577" s="149">
        <f t="shared" si="110"/>
        <v>0</v>
      </c>
      <c r="K3577" s="150"/>
      <c r="L3577" s="31"/>
      <c r="M3577" s="151" t="s">
        <v>1</v>
      </c>
      <c r="N3577" s="152" t="s">
        <v>42</v>
      </c>
      <c r="P3577" s="153">
        <f t="shared" si="111"/>
        <v>0</v>
      </c>
      <c r="Q3577" s="153">
        <v>0</v>
      </c>
      <c r="R3577" s="153">
        <f t="shared" si="112"/>
        <v>0</v>
      </c>
      <c r="S3577" s="153">
        <v>0</v>
      </c>
      <c r="T3577" s="154">
        <f t="shared" si="113"/>
        <v>0</v>
      </c>
      <c r="AR3577" s="155" t="s">
        <v>396</v>
      </c>
      <c r="AT3577" s="155" t="s">
        <v>319</v>
      </c>
      <c r="AU3577" s="155" t="s">
        <v>88</v>
      </c>
      <c r="AY3577" s="16" t="s">
        <v>317</v>
      </c>
      <c r="BE3577" s="156">
        <f t="shared" si="114"/>
        <v>0</v>
      </c>
      <c r="BF3577" s="156">
        <f t="shared" si="115"/>
        <v>0</v>
      </c>
      <c r="BG3577" s="156">
        <f t="shared" si="116"/>
        <v>0</v>
      </c>
      <c r="BH3577" s="156">
        <f t="shared" si="117"/>
        <v>0</v>
      </c>
      <c r="BI3577" s="156">
        <f t="shared" si="118"/>
        <v>0</v>
      </c>
      <c r="BJ3577" s="16" t="s">
        <v>88</v>
      </c>
      <c r="BK3577" s="156">
        <f t="shared" si="119"/>
        <v>0</v>
      </c>
      <c r="BL3577" s="16" t="s">
        <v>396</v>
      </c>
      <c r="BM3577" s="155" t="s">
        <v>5434</v>
      </c>
    </row>
    <row r="3578" spans="2:65" s="1" customFormat="1" ht="24.15" customHeight="1">
      <c r="B3578" s="142"/>
      <c r="C3578" s="143" t="s">
        <v>5435</v>
      </c>
      <c r="D3578" s="206" t="s">
        <v>319</v>
      </c>
      <c r="E3578" s="144" t="s">
        <v>5436</v>
      </c>
      <c r="F3578" s="145" t="s">
        <v>5437</v>
      </c>
      <c r="G3578" s="146" t="s">
        <v>467</v>
      </c>
      <c r="H3578" s="147">
        <v>1</v>
      </c>
      <c r="I3578" s="148"/>
      <c r="J3578" s="149">
        <f t="shared" si="110"/>
        <v>0</v>
      </c>
      <c r="K3578" s="150"/>
      <c r="L3578" s="31"/>
      <c r="M3578" s="151" t="s">
        <v>1</v>
      </c>
      <c r="N3578" s="152" t="s">
        <v>42</v>
      </c>
      <c r="P3578" s="153">
        <f t="shared" si="111"/>
        <v>0</v>
      </c>
      <c r="Q3578" s="153">
        <v>0</v>
      </c>
      <c r="R3578" s="153">
        <f t="shared" si="112"/>
        <v>0</v>
      </c>
      <c r="S3578" s="153">
        <v>0</v>
      </c>
      <c r="T3578" s="154">
        <f t="shared" si="113"/>
        <v>0</v>
      </c>
      <c r="AR3578" s="155" t="s">
        <v>396</v>
      </c>
      <c r="AT3578" s="155" t="s">
        <v>319</v>
      </c>
      <c r="AU3578" s="155" t="s">
        <v>88</v>
      </c>
      <c r="AY3578" s="16" t="s">
        <v>317</v>
      </c>
      <c r="BE3578" s="156">
        <f t="shared" si="114"/>
        <v>0</v>
      </c>
      <c r="BF3578" s="156">
        <f t="shared" si="115"/>
        <v>0</v>
      </c>
      <c r="BG3578" s="156">
        <f t="shared" si="116"/>
        <v>0</v>
      </c>
      <c r="BH3578" s="156">
        <f t="shared" si="117"/>
        <v>0</v>
      </c>
      <c r="BI3578" s="156">
        <f t="shared" si="118"/>
        <v>0</v>
      </c>
      <c r="BJ3578" s="16" t="s">
        <v>88</v>
      </c>
      <c r="BK3578" s="156">
        <f t="shared" si="119"/>
        <v>0</v>
      </c>
      <c r="BL3578" s="16" t="s">
        <v>396</v>
      </c>
      <c r="BM3578" s="155" t="s">
        <v>5438</v>
      </c>
    </row>
    <row r="3579" spans="2:65" s="1" customFormat="1" ht="24.15" customHeight="1">
      <c r="B3579" s="142"/>
      <c r="C3579" s="143" t="s">
        <v>5439</v>
      </c>
      <c r="D3579" s="200" t="s">
        <v>319</v>
      </c>
      <c r="E3579" s="144" t="s">
        <v>5440</v>
      </c>
      <c r="F3579" s="145" t="s">
        <v>5441</v>
      </c>
      <c r="G3579" s="146" t="s">
        <v>467</v>
      </c>
      <c r="H3579" s="147">
        <v>1</v>
      </c>
      <c r="I3579" s="148"/>
      <c r="J3579" s="149">
        <f t="shared" si="110"/>
        <v>0</v>
      </c>
      <c r="K3579" s="150"/>
      <c r="L3579" s="31"/>
      <c r="M3579" s="151" t="s">
        <v>1</v>
      </c>
      <c r="N3579" s="152" t="s">
        <v>42</v>
      </c>
      <c r="P3579" s="153">
        <f t="shared" si="111"/>
        <v>0</v>
      </c>
      <c r="Q3579" s="153">
        <v>0</v>
      </c>
      <c r="R3579" s="153">
        <f t="shared" si="112"/>
        <v>0</v>
      </c>
      <c r="S3579" s="153">
        <v>0</v>
      </c>
      <c r="T3579" s="154">
        <f t="shared" si="113"/>
        <v>0</v>
      </c>
      <c r="AR3579" s="155" t="s">
        <v>396</v>
      </c>
      <c r="AT3579" s="155" t="s">
        <v>319</v>
      </c>
      <c r="AU3579" s="155" t="s">
        <v>88</v>
      </c>
      <c r="AY3579" s="16" t="s">
        <v>317</v>
      </c>
      <c r="BE3579" s="156">
        <f t="shared" si="114"/>
        <v>0</v>
      </c>
      <c r="BF3579" s="156">
        <f t="shared" si="115"/>
        <v>0</v>
      </c>
      <c r="BG3579" s="156">
        <f t="shared" si="116"/>
        <v>0</v>
      </c>
      <c r="BH3579" s="156">
        <f t="shared" si="117"/>
        <v>0</v>
      </c>
      <c r="BI3579" s="156">
        <f t="shared" si="118"/>
        <v>0</v>
      </c>
      <c r="BJ3579" s="16" t="s">
        <v>88</v>
      </c>
      <c r="BK3579" s="156">
        <f t="shared" si="119"/>
        <v>0</v>
      </c>
      <c r="BL3579" s="16" t="s">
        <v>396</v>
      </c>
      <c r="BM3579" s="155" t="s">
        <v>5442</v>
      </c>
    </row>
    <row r="3580" spans="2:65" s="1" customFormat="1" ht="24.15" customHeight="1">
      <c r="B3580" s="142"/>
      <c r="C3580" s="143" t="s">
        <v>5443</v>
      </c>
      <c r="D3580" s="206" t="s">
        <v>319</v>
      </c>
      <c r="E3580" s="144" t="s">
        <v>5444</v>
      </c>
      <c r="F3580" s="145" t="s">
        <v>5445</v>
      </c>
      <c r="G3580" s="146" t="s">
        <v>467</v>
      </c>
      <c r="H3580" s="147">
        <v>1</v>
      </c>
      <c r="I3580" s="148"/>
      <c r="J3580" s="149">
        <f t="shared" si="110"/>
        <v>0</v>
      </c>
      <c r="K3580" s="150"/>
      <c r="L3580" s="31"/>
      <c r="M3580" s="151" t="s">
        <v>1</v>
      </c>
      <c r="N3580" s="152" t="s">
        <v>42</v>
      </c>
      <c r="P3580" s="153">
        <f t="shared" si="111"/>
        <v>0</v>
      </c>
      <c r="Q3580" s="153">
        <v>0</v>
      </c>
      <c r="R3580" s="153">
        <f t="shared" si="112"/>
        <v>0</v>
      </c>
      <c r="S3580" s="153">
        <v>0</v>
      </c>
      <c r="T3580" s="154">
        <f t="shared" si="113"/>
        <v>0</v>
      </c>
      <c r="AR3580" s="155" t="s">
        <v>396</v>
      </c>
      <c r="AT3580" s="155" t="s">
        <v>319</v>
      </c>
      <c r="AU3580" s="155" t="s">
        <v>88</v>
      </c>
      <c r="AY3580" s="16" t="s">
        <v>317</v>
      </c>
      <c r="BE3580" s="156">
        <f t="shared" si="114"/>
        <v>0</v>
      </c>
      <c r="BF3580" s="156">
        <f t="shared" si="115"/>
        <v>0</v>
      </c>
      <c r="BG3580" s="156">
        <f t="shared" si="116"/>
        <v>0</v>
      </c>
      <c r="BH3580" s="156">
        <f t="shared" si="117"/>
        <v>0</v>
      </c>
      <c r="BI3580" s="156">
        <f t="shared" si="118"/>
        <v>0</v>
      </c>
      <c r="BJ3580" s="16" t="s">
        <v>88</v>
      </c>
      <c r="BK3580" s="156">
        <f t="shared" si="119"/>
        <v>0</v>
      </c>
      <c r="BL3580" s="16" t="s">
        <v>396</v>
      </c>
      <c r="BM3580" s="155" t="s">
        <v>5446</v>
      </c>
    </row>
    <row r="3581" spans="2:65" s="1" customFormat="1" ht="24.15" customHeight="1">
      <c r="B3581" s="142"/>
      <c r="C3581" s="143" t="s">
        <v>5447</v>
      </c>
      <c r="D3581" s="200" t="s">
        <v>319</v>
      </c>
      <c r="E3581" s="144" t="s">
        <v>5448</v>
      </c>
      <c r="F3581" s="145" t="s">
        <v>5449</v>
      </c>
      <c r="G3581" s="146" t="s">
        <v>467</v>
      </c>
      <c r="H3581" s="147">
        <v>1</v>
      </c>
      <c r="I3581" s="148"/>
      <c r="J3581" s="149">
        <f t="shared" si="110"/>
        <v>0</v>
      </c>
      <c r="K3581" s="150"/>
      <c r="L3581" s="31"/>
      <c r="M3581" s="151" t="s">
        <v>1</v>
      </c>
      <c r="N3581" s="152" t="s">
        <v>42</v>
      </c>
      <c r="P3581" s="153">
        <f t="shared" si="111"/>
        <v>0</v>
      </c>
      <c r="Q3581" s="153">
        <v>0</v>
      </c>
      <c r="R3581" s="153">
        <f t="shared" si="112"/>
        <v>0</v>
      </c>
      <c r="S3581" s="153">
        <v>0</v>
      </c>
      <c r="T3581" s="154">
        <f t="shared" si="113"/>
        <v>0</v>
      </c>
      <c r="AR3581" s="155" t="s">
        <v>396</v>
      </c>
      <c r="AT3581" s="155" t="s">
        <v>319</v>
      </c>
      <c r="AU3581" s="155" t="s">
        <v>88</v>
      </c>
      <c r="AY3581" s="16" t="s">
        <v>317</v>
      </c>
      <c r="BE3581" s="156">
        <f t="shared" si="114"/>
        <v>0</v>
      </c>
      <c r="BF3581" s="156">
        <f t="shared" si="115"/>
        <v>0</v>
      </c>
      <c r="BG3581" s="156">
        <f t="shared" si="116"/>
        <v>0</v>
      </c>
      <c r="BH3581" s="156">
        <f t="shared" si="117"/>
        <v>0</v>
      </c>
      <c r="BI3581" s="156">
        <f t="shared" si="118"/>
        <v>0</v>
      </c>
      <c r="BJ3581" s="16" t="s">
        <v>88</v>
      </c>
      <c r="BK3581" s="156">
        <f t="shared" si="119"/>
        <v>0</v>
      </c>
      <c r="BL3581" s="16" t="s">
        <v>396</v>
      </c>
      <c r="BM3581" s="155" t="s">
        <v>5450</v>
      </c>
    </row>
    <row r="3582" spans="2:65" s="1" customFormat="1" ht="24.15" customHeight="1">
      <c r="B3582" s="142"/>
      <c r="C3582" s="143" t="s">
        <v>5451</v>
      </c>
      <c r="D3582" s="200" t="s">
        <v>319</v>
      </c>
      <c r="E3582" s="144" t="s">
        <v>5452</v>
      </c>
      <c r="F3582" s="145" t="s">
        <v>5453</v>
      </c>
      <c r="G3582" s="146" t="s">
        <v>467</v>
      </c>
      <c r="H3582" s="147">
        <v>1</v>
      </c>
      <c r="I3582" s="148"/>
      <c r="J3582" s="149">
        <f t="shared" si="110"/>
        <v>0</v>
      </c>
      <c r="K3582" s="150"/>
      <c r="L3582" s="31"/>
      <c r="M3582" s="151" t="s">
        <v>1</v>
      </c>
      <c r="N3582" s="152" t="s">
        <v>42</v>
      </c>
      <c r="P3582" s="153">
        <f t="shared" si="111"/>
        <v>0</v>
      </c>
      <c r="Q3582" s="153">
        <v>0</v>
      </c>
      <c r="R3582" s="153">
        <f t="shared" si="112"/>
        <v>0</v>
      </c>
      <c r="S3582" s="153">
        <v>0</v>
      </c>
      <c r="T3582" s="154">
        <f t="shared" si="113"/>
        <v>0</v>
      </c>
      <c r="AR3582" s="155" t="s">
        <v>396</v>
      </c>
      <c r="AT3582" s="155" t="s">
        <v>319</v>
      </c>
      <c r="AU3582" s="155" t="s">
        <v>88</v>
      </c>
      <c r="AY3582" s="16" t="s">
        <v>317</v>
      </c>
      <c r="BE3582" s="156">
        <f t="shared" si="114"/>
        <v>0</v>
      </c>
      <c r="BF3582" s="156">
        <f t="shared" si="115"/>
        <v>0</v>
      </c>
      <c r="BG3582" s="156">
        <f t="shared" si="116"/>
        <v>0</v>
      </c>
      <c r="BH3582" s="156">
        <f t="shared" si="117"/>
        <v>0</v>
      </c>
      <c r="BI3582" s="156">
        <f t="shared" si="118"/>
        <v>0</v>
      </c>
      <c r="BJ3582" s="16" t="s">
        <v>88</v>
      </c>
      <c r="BK3582" s="156">
        <f t="shared" si="119"/>
        <v>0</v>
      </c>
      <c r="BL3582" s="16" t="s">
        <v>396</v>
      </c>
      <c r="BM3582" s="155" t="s">
        <v>5454</v>
      </c>
    </row>
    <row r="3583" spans="2:65" s="1" customFormat="1" ht="24.15" customHeight="1">
      <c r="B3583" s="142"/>
      <c r="C3583" s="143" t="s">
        <v>5455</v>
      </c>
      <c r="D3583" s="200" t="s">
        <v>319</v>
      </c>
      <c r="E3583" s="144" t="s">
        <v>5456</v>
      </c>
      <c r="F3583" s="145" t="s">
        <v>5457</v>
      </c>
      <c r="G3583" s="146" t="s">
        <v>467</v>
      </c>
      <c r="H3583" s="147">
        <v>1</v>
      </c>
      <c r="I3583" s="148"/>
      <c r="J3583" s="149">
        <f t="shared" si="110"/>
        <v>0</v>
      </c>
      <c r="K3583" s="150"/>
      <c r="L3583" s="31"/>
      <c r="M3583" s="151" t="s">
        <v>1</v>
      </c>
      <c r="N3583" s="152" t="s">
        <v>42</v>
      </c>
      <c r="P3583" s="153">
        <f t="shared" si="111"/>
        <v>0</v>
      </c>
      <c r="Q3583" s="153">
        <v>0</v>
      </c>
      <c r="R3583" s="153">
        <f t="shared" si="112"/>
        <v>0</v>
      </c>
      <c r="S3583" s="153">
        <v>0</v>
      </c>
      <c r="T3583" s="154">
        <f t="shared" si="113"/>
        <v>0</v>
      </c>
      <c r="AR3583" s="155" t="s">
        <v>396</v>
      </c>
      <c r="AT3583" s="155" t="s">
        <v>319</v>
      </c>
      <c r="AU3583" s="155" t="s">
        <v>88</v>
      </c>
      <c r="AY3583" s="16" t="s">
        <v>317</v>
      </c>
      <c r="BE3583" s="156">
        <f t="shared" si="114"/>
        <v>0</v>
      </c>
      <c r="BF3583" s="156">
        <f t="shared" si="115"/>
        <v>0</v>
      </c>
      <c r="BG3583" s="156">
        <f t="shared" si="116"/>
        <v>0</v>
      </c>
      <c r="BH3583" s="156">
        <f t="shared" si="117"/>
        <v>0</v>
      </c>
      <c r="BI3583" s="156">
        <f t="shared" si="118"/>
        <v>0</v>
      </c>
      <c r="BJ3583" s="16" t="s">
        <v>88</v>
      </c>
      <c r="BK3583" s="156">
        <f t="shared" si="119"/>
        <v>0</v>
      </c>
      <c r="BL3583" s="16" t="s">
        <v>396</v>
      </c>
      <c r="BM3583" s="155" t="s">
        <v>5458</v>
      </c>
    </row>
    <row r="3584" spans="2:65" s="1" customFormat="1" ht="24.15" customHeight="1">
      <c r="B3584" s="142"/>
      <c r="C3584" s="143" t="s">
        <v>5459</v>
      </c>
      <c r="D3584" s="200" t="s">
        <v>319</v>
      </c>
      <c r="E3584" s="144" t="s">
        <v>5460</v>
      </c>
      <c r="F3584" s="145" t="s">
        <v>5461</v>
      </c>
      <c r="G3584" s="146" t="s">
        <v>467</v>
      </c>
      <c r="H3584" s="147">
        <v>1</v>
      </c>
      <c r="I3584" s="148"/>
      <c r="J3584" s="149">
        <f t="shared" si="110"/>
        <v>0</v>
      </c>
      <c r="K3584" s="150"/>
      <c r="L3584" s="31"/>
      <c r="M3584" s="151" t="s">
        <v>1</v>
      </c>
      <c r="N3584" s="152" t="s">
        <v>42</v>
      </c>
      <c r="P3584" s="153">
        <f t="shared" si="111"/>
        <v>0</v>
      </c>
      <c r="Q3584" s="153">
        <v>0</v>
      </c>
      <c r="R3584" s="153">
        <f t="shared" si="112"/>
        <v>0</v>
      </c>
      <c r="S3584" s="153">
        <v>0</v>
      </c>
      <c r="T3584" s="154">
        <f t="shared" si="113"/>
        <v>0</v>
      </c>
      <c r="AR3584" s="155" t="s">
        <v>396</v>
      </c>
      <c r="AT3584" s="155" t="s">
        <v>319</v>
      </c>
      <c r="AU3584" s="155" t="s">
        <v>88</v>
      </c>
      <c r="AY3584" s="16" t="s">
        <v>317</v>
      </c>
      <c r="BE3584" s="156">
        <f t="shared" si="114"/>
        <v>0</v>
      </c>
      <c r="BF3584" s="156">
        <f t="shared" si="115"/>
        <v>0</v>
      </c>
      <c r="BG3584" s="156">
        <f t="shared" si="116"/>
        <v>0</v>
      </c>
      <c r="BH3584" s="156">
        <f t="shared" si="117"/>
        <v>0</v>
      </c>
      <c r="BI3584" s="156">
        <f t="shared" si="118"/>
        <v>0</v>
      </c>
      <c r="BJ3584" s="16" t="s">
        <v>88</v>
      </c>
      <c r="BK3584" s="156">
        <f t="shared" si="119"/>
        <v>0</v>
      </c>
      <c r="BL3584" s="16" t="s">
        <v>396</v>
      </c>
      <c r="BM3584" s="155" t="s">
        <v>5462</v>
      </c>
    </row>
    <row r="3585" spans="2:65" s="1" customFormat="1" ht="24.15" customHeight="1">
      <c r="B3585" s="142"/>
      <c r="C3585" s="143" t="s">
        <v>5463</v>
      </c>
      <c r="D3585" s="207" t="s">
        <v>319</v>
      </c>
      <c r="E3585" s="144" t="s">
        <v>5464</v>
      </c>
      <c r="F3585" s="145" t="s">
        <v>5465</v>
      </c>
      <c r="G3585" s="146" t="s">
        <v>467</v>
      </c>
      <c r="H3585" s="147">
        <v>1</v>
      </c>
      <c r="I3585" s="148"/>
      <c r="J3585" s="149">
        <f t="shared" si="110"/>
        <v>0</v>
      </c>
      <c r="K3585" s="150"/>
      <c r="L3585" s="31"/>
      <c r="M3585" s="151" t="s">
        <v>1</v>
      </c>
      <c r="N3585" s="152" t="s">
        <v>42</v>
      </c>
      <c r="P3585" s="153">
        <f t="shared" si="111"/>
        <v>0</v>
      </c>
      <c r="Q3585" s="153">
        <v>0</v>
      </c>
      <c r="R3585" s="153">
        <f t="shared" si="112"/>
        <v>0</v>
      </c>
      <c r="S3585" s="153">
        <v>0</v>
      </c>
      <c r="T3585" s="154">
        <f t="shared" si="113"/>
        <v>0</v>
      </c>
      <c r="AR3585" s="155" t="s">
        <v>396</v>
      </c>
      <c r="AT3585" s="155" t="s">
        <v>319</v>
      </c>
      <c r="AU3585" s="155" t="s">
        <v>88</v>
      </c>
      <c r="AY3585" s="16" t="s">
        <v>317</v>
      </c>
      <c r="BE3585" s="156">
        <f t="shared" si="114"/>
        <v>0</v>
      </c>
      <c r="BF3585" s="156">
        <f t="shared" si="115"/>
        <v>0</v>
      </c>
      <c r="BG3585" s="156">
        <f t="shared" si="116"/>
        <v>0</v>
      </c>
      <c r="BH3585" s="156">
        <f t="shared" si="117"/>
        <v>0</v>
      </c>
      <c r="BI3585" s="156">
        <f t="shared" si="118"/>
        <v>0</v>
      </c>
      <c r="BJ3585" s="16" t="s">
        <v>88</v>
      </c>
      <c r="BK3585" s="156">
        <f t="shared" si="119"/>
        <v>0</v>
      </c>
      <c r="BL3585" s="16" t="s">
        <v>396</v>
      </c>
      <c r="BM3585" s="155" t="s">
        <v>5466</v>
      </c>
    </row>
    <row r="3586" spans="2:65" s="12" customFormat="1" ht="10">
      <c r="B3586" s="157"/>
      <c r="D3586" s="158" t="s">
        <v>328</v>
      </c>
      <c r="E3586" s="159" t="s">
        <v>1</v>
      </c>
      <c r="F3586" s="160" t="s">
        <v>83</v>
      </c>
      <c r="H3586" s="161">
        <v>1</v>
      </c>
      <c r="I3586" s="162"/>
      <c r="L3586" s="157"/>
      <c r="M3586" s="163"/>
      <c r="T3586" s="164"/>
      <c r="AT3586" s="159" t="s">
        <v>328</v>
      </c>
      <c r="AU3586" s="159" t="s">
        <v>88</v>
      </c>
      <c r="AV3586" s="12" t="s">
        <v>88</v>
      </c>
      <c r="AW3586" s="12" t="s">
        <v>31</v>
      </c>
      <c r="AX3586" s="12" t="s">
        <v>76</v>
      </c>
      <c r="AY3586" s="159" t="s">
        <v>317</v>
      </c>
    </row>
    <row r="3587" spans="2:65" s="13" customFormat="1" ht="10">
      <c r="B3587" s="165"/>
      <c r="D3587" s="158" t="s">
        <v>328</v>
      </c>
      <c r="E3587" s="166" t="s">
        <v>1</v>
      </c>
      <c r="F3587" s="167" t="s">
        <v>331</v>
      </c>
      <c r="H3587" s="168">
        <v>1</v>
      </c>
      <c r="I3587" s="169"/>
      <c r="L3587" s="165"/>
      <c r="M3587" s="170"/>
      <c r="T3587" s="171"/>
      <c r="AT3587" s="166" t="s">
        <v>328</v>
      </c>
      <c r="AU3587" s="166" t="s">
        <v>88</v>
      </c>
      <c r="AV3587" s="13" t="s">
        <v>92</v>
      </c>
      <c r="AW3587" s="13" t="s">
        <v>31</v>
      </c>
      <c r="AX3587" s="13" t="s">
        <v>76</v>
      </c>
      <c r="AY3587" s="166" t="s">
        <v>317</v>
      </c>
    </row>
    <row r="3588" spans="2:65" s="14" customFormat="1" ht="10">
      <c r="B3588" s="172"/>
      <c r="D3588" s="158" t="s">
        <v>328</v>
      </c>
      <c r="E3588" s="173" t="s">
        <v>1</v>
      </c>
      <c r="F3588" s="174" t="s">
        <v>332</v>
      </c>
      <c r="H3588" s="175">
        <v>1</v>
      </c>
      <c r="I3588" s="176"/>
      <c r="L3588" s="172"/>
      <c r="M3588" s="177"/>
      <c r="T3588" s="178"/>
      <c r="AT3588" s="173" t="s">
        <v>328</v>
      </c>
      <c r="AU3588" s="173" t="s">
        <v>88</v>
      </c>
      <c r="AV3588" s="14" t="s">
        <v>323</v>
      </c>
      <c r="AW3588" s="14" t="s">
        <v>31</v>
      </c>
      <c r="AX3588" s="14" t="s">
        <v>83</v>
      </c>
      <c r="AY3588" s="173" t="s">
        <v>317</v>
      </c>
    </row>
    <row r="3589" spans="2:65" s="1" customFormat="1" ht="24.15" customHeight="1">
      <c r="B3589" s="142"/>
      <c r="C3589" s="143" t="s">
        <v>5467</v>
      </c>
      <c r="D3589" s="207" t="s">
        <v>319</v>
      </c>
      <c r="E3589" s="144" t="s">
        <v>5468</v>
      </c>
      <c r="F3589" s="145" t="s">
        <v>5469</v>
      </c>
      <c r="G3589" s="146" t="s">
        <v>467</v>
      </c>
      <c r="H3589" s="147">
        <v>1</v>
      </c>
      <c r="I3589" s="148"/>
      <c r="J3589" s="149">
        <f>ROUND(I3589*H3589,2)</f>
        <v>0</v>
      </c>
      <c r="K3589" s="150"/>
      <c r="L3589" s="31"/>
      <c r="M3589" s="151" t="s">
        <v>1</v>
      </c>
      <c r="N3589" s="152" t="s">
        <v>42</v>
      </c>
      <c r="P3589" s="153">
        <f>O3589*H3589</f>
        <v>0</v>
      </c>
      <c r="Q3589" s="153">
        <v>0</v>
      </c>
      <c r="R3589" s="153">
        <f>Q3589*H3589</f>
        <v>0</v>
      </c>
      <c r="S3589" s="153">
        <v>0</v>
      </c>
      <c r="T3589" s="154">
        <f>S3589*H3589</f>
        <v>0</v>
      </c>
      <c r="AR3589" s="155" t="s">
        <v>396</v>
      </c>
      <c r="AT3589" s="155" t="s">
        <v>319</v>
      </c>
      <c r="AU3589" s="155" t="s">
        <v>88</v>
      </c>
      <c r="AY3589" s="16" t="s">
        <v>317</v>
      </c>
      <c r="BE3589" s="156">
        <f>IF(N3589="základná",J3589,0)</f>
        <v>0</v>
      </c>
      <c r="BF3589" s="156">
        <f>IF(N3589="znížená",J3589,0)</f>
        <v>0</v>
      </c>
      <c r="BG3589" s="156">
        <f>IF(N3589="zákl. prenesená",J3589,0)</f>
        <v>0</v>
      </c>
      <c r="BH3589" s="156">
        <f>IF(N3589="zníž. prenesená",J3589,0)</f>
        <v>0</v>
      </c>
      <c r="BI3589" s="156">
        <f>IF(N3589="nulová",J3589,0)</f>
        <v>0</v>
      </c>
      <c r="BJ3589" s="16" t="s">
        <v>88</v>
      </c>
      <c r="BK3589" s="156">
        <f>ROUND(I3589*H3589,2)</f>
        <v>0</v>
      </c>
      <c r="BL3589" s="16" t="s">
        <v>396</v>
      </c>
      <c r="BM3589" s="155" t="s">
        <v>5470</v>
      </c>
    </row>
    <row r="3590" spans="2:65" s="12" customFormat="1" ht="10">
      <c r="B3590" s="157"/>
      <c r="D3590" s="158" t="s">
        <v>328</v>
      </c>
      <c r="E3590" s="159" t="s">
        <v>1</v>
      </c>
      <c r="F3590" s="160" t="s">
        <v>83</v>
      </c>
      <c r="H3590" s="161">
        <v>1</v>
      </c>
      <c r="I3590" s="162"/>
      <c r="L3590" s="157"/>
      <c r="M3590" s="163"/>
      <c r="T3590" s="164"/>
      <c r="AT3590" s="159" t="s">
        <v>328</v>
      </c>
      <c r="AU3590" s="159" t="s">
        <v>88</v>
      </c>
      <c r="AV3590" s="12" t="s">
        <v>88</v>
      </c>
      <c r="AW3590" s="12" t="s">
        <v>31</v>
      </c>
      <c r="AX3590" s="12" t="s">
        <v>76</v>
      </c>
      <c r="AY3590" s="159" t="s">
        <v>317</v>
      </c>
    </row>
    <row r="3591" spans="2:65" s="13" customFormat="1" ht="10">
      <c r="B3591" s="165"/>
      <c r="D3591" s="158" t="s">
        <v>328</v>
      </c>
      <c r="E3591" s="166" t="s">
        <v>1</v>
      </c>
      <c r="F3591" s="167" t="s">
        <v>331</v>
      </c>
      <c r="H3591" s="168">
        <v>1</v>
      </c>
      <c r="I3591" s="169"/>
      <c r="L3591" s="165"/>
      <c r="M3591" s="170"/>
      <c r="T3591" s="171"/>
      <c r="AT3591" s="166" t="s">
        <v>328</v>
      </c>
      <c r="AU3591" s="166" t="s">
        <v>88</v>
      </c>
      <c r="AV3591" s="13" t="s">
        <v>92</v>
      </c>
      <c r="AW3591" s="13" t="s">
        <v>31</v>
      </c>
      <c r="AX3591" s="13" t="s">
        <v>76</v>
      </c>
      <c r="AY3591" s="166" t="s">
        <v>317</v>
      </c>
    </row>
    <row r="3592" spans="2:65" s="14" customFormat="1" ht="10">
      <c r="B3592" s="172"/>
      <c r="D3592" s="158" t="s">
        <v>328</v>
      </c>
      <c r="E3592" s="173" t="s">
        <v>1</v>
      </c>
      <c r="F3592" s="174" t="s">
        <v>332</v>
      </c>
      <c r="H3592" s="175">
        <v>1</v>
      </c>
      <c r="I3592" s="176"/>
      <c r="L3592" s="172"/>
      <c r="M3592" s="177"/>
      <c r="T3592" s="178"/>
      <c r="AT3592" s="173" t="s">
        <v>328</v>
      </c>
      <c r="AU3592" s="173" t="s">
        <v>88</v>
      </c>
      <c r="AV3592" s="14" t="s">
        <v>323</v>
      </c>
      <c r="AW3592" s="14" t="s">
        <v>31</v>
      </c>
      <c r="AX3592" s="14" t="s">
        <v>83</v>
      </c>
      <c r="AY3592" s="173" t="s">
        <v>317</v>
      </c>
    </row>
    <row r="3593" spans="2:65" s="1" customFormat="1" ht="24.15" customHeight="1">
      <c r="B3593" s="142"/>
      <c r="C3593" s="143" t="s">
        <v>5471</v>
      </c>
      <c r="D3593" s="207" t="s">
        <v>319</v>
      </c>
      <c r="E3593" s="144" t="s">
        <v>5472</v>
      </c>
      <c r="F3593" s="145" t="s">
        <v>5473</v>
      </c>
      <c r="G3593" s="146" t="s">
        <v>467</v>
      </c>
      <c r="H3593" s="147">
        <v>1</v>
      </c>
      <c r="I3593" s="148"/>
      <c r="J3593" s="149">
        <f>ROUND(I3593*H3593,2)</f>
        <v>0</v>
      </c>
      <c r="K3593" s="150"/>
      <c r="L3593" s="31"/>
      <c r="M3593" s="151" t="s">
        <v>1</v>
      </c>
      <c r="N3593" s="152" t="s">
        <v>42</v>
      </c>
      <c r="P3593" s="153">
        <f>O3593*H3593</f>
        <v>0</v>
      </c>
      <c r="Q3593" s="153">
        <v>0</v>
      </c>
      <c r="R3593" s="153">
        <f>Q3593*H3593</f>
        <v>0</v>
      </c>
      <c r="S3593" s="153">
        <v>0</v>
      </c>
      <c r="T3593" s="154">
        <f>S3593*H3593</f>
        <v>0</v>
      </c>
      <c r="AR3593" s="155" t="s">
        <v>396</v>
      </c>
      <c r="AT3593" s="155" t="s">
        <v>319</v>
      </c>
      <c r="AU3593" s="155" t="s">
        <v>88</v>
      </c>
      <c r="AY3593" s="16" t="s">
        <v>317</v>
      </c>
      <c r="BE3593" s="156">
        <f>IF(N3593="základná",J3593,0)</f>
        <v>0</v>
      </c>
      <c r="BF3593" s="156">
        <f>IF(N3593="znížená",J3593,0)</f>
        <v>0</v>
      </c>
      <c r="BG3593" s="156">
        <f>IF(N3593="zákl. prenesená",J3593,0)</f>
        <v>0</v>
      </c>
      <c r="BH3593" s="156">
        <f>IF(N3593="zníž. prenesená",J3593,0)</f>
        <v>0</v>
      </c>
      <c r="BI3593" s="156">
        <f>IF(N3593="nulová",J3593,0)</f>
        <v>0</v>
      </c>
      <c r="BJ3593" s="16" t="s">
        <v>88</v>
      </c>
      <c r="BK3593" s="156">
        <f>ROUND(I3593*H3593,2)</f>
        <v>0</v>
      </c>
      <c r="BL3593" s="16" t="s">
        <v>396</v>
      </c>
      <c r="BM3593" s="155" t="s">
        <v>5474</v>
      </c>
    </row>
    <row r="3594" spans="2:65" s="12" customFormat="1" ht="10">
      <c r="B3594" s="157"/>
      <c r="D3594" s="158" t="s">
        <v>328</v>
      </c>
      <c r="E3594" s="159" t="s">
        <v>1</v>
      </c>
      <c r="F3594" s="160" t="s">
        <v>83</v>
      </c>
      <c r="H3594" s="161">
        <v>1</v>
      </c>
      <c r="I3594" s="162"/>
      <c r="L3594" s="157"/>
      <c r="M3594" s="163"/>
      <c r="T3594" s="164"/>
      <c r="AT3594" s="159" t="s">
        <v>328</v>
      </c>
      <c r="AU3594" s="159" t="s">
        <v>88</v>
      </c>
      <c r="AV3594" s="12" t="s">
        <v>88</v>
      </c>
      <c r="AW3594" s="12" t="s">
        <v>31</v>
      </c>
      <c r="AX3594" s="12" t="s">
        <v>76</v>
      </c>
      <c r="AY3594" s="159" t="s">
        <v>317</v>
      </c>
    </row>
    <row r="3595" spans="2:65" s="13" customFormat="1" ht="10">
      <c r="B3595" s="165"/>
      <c r="D3595" s="158" t="s">
        <v>328</v>
      </c>
      <c r="E3595" s="166" t="s">
        <v>1</v>
      </c>
      <c r="F3595" s="167" t="s">
        <v>331</v>
      </c>
      <c r="H3595" s="168">
        <v>1</v>
      </c>
      <c r="I3595" s="169"/>
      <c r="L3595" s="165"/>
      <c r="M3595" s="170"/>
      <c r="T3595" s="171"/>
      <c r="AT3595" s="166" t="s">
        <v>328</v>
      </c>
      <c r="AU3595" s="166" t="s">
        <v>88</v>
      </c>
      <c r="AV3595" s="13" t="s">
        <v>92</v>
      </c>
      <c r="AW3595" s="13" t="s">
        <v>31</v>
      </c>
      <c r="AX3595" s="13" t="s">
        <v>76</v>
      </c>
      <c r="AY3595" s="166" t="s">
        <v>317</v>
      </c>
    </row>
    <row r="3596" spans="2:65" s="14" customFormat="1" ht="10">
      <c r="B3596" s="172"/>
      <c r="D3596" s="158" t="s">
        <v>328</v>
      </c>
      <c r="E3596" s="173" t="s">
        <v>1</v>
      </c>
      <c r="F3596" s="174" t="s">
        <v>332</v>
      </c>
      <c r="H3596" s="175">
        <v>1</v>
      </c>
      <c r="I3596" s="176"/>
      <c r="L3596" s="172"/>
      <c r="M3596" s="177"/>
      <c r="T3596" s="178"/>
      <c r="AT3596" s="173" t="s">
        <v>328</v>
      </c>
      <c r="AU3596" s="173" t="s">
        <v>88</v>
      </c>
      <c r="AV3596" s="14" t="s">
        <v>323</v>
      </c>
      <c r="AW3596" s="14" t="s">
        <v>31</v>
      </c>
      <c r="AX3596" s="14" t="s">
        <v>83</v>
      </c>
      <c r="AY3596" s="173" t="s">
        <v>317</v>
      </c>
    </row>
    <row r="3597" spans="2:65" s="1" customFormat="1" ht="24.15" customHeight="1">
      <c r="B3597" s="142"/>
      <c r="C3597" s="143" t="s">
        <v>5475</v>
      </c>
      <c r="D3597" s="206" t="s">
        <v>319</v>
      </c>
      <c r="E3597" s="144" t="s">
        <v>5476</v>
      </c>
      <c r="F3597" s="145" t="s">
        <v>5477</v>
      </c>
      <c r="G3597" s="146" t="s">
        <v>467</v>
      </c>
      <c r="H3597" s="147">
        <v>1</v>
      </c>
      <c r="I3597" s="148"/>
      <c r="J3597" s="149">
        <f>ROUND(I3597*H3597,2)</f>
        <v>0</v>
      </c>
      <c r="K3597" s="150"/>
      <c r="L3597" s="31"/>
      <c r="M3597" s="151" t="s">
        <v>1</v>
      </c>
      <c r="N3597" s="152" t="s">
        <v>42</v>
      </c>
      <c r="P3597" s="153">
        <f>O3597*H3597</f>
        <v>0</v>
      </c>
      <c r="Q3597" s="153">
        <v>0</v>
      </c>
      <c r="R3597" s="153">
        <f>Q3597*H3597</f>
        <v>0</v>
      </c>
      <c r="S3597" s="153">
        <v>0</v>
      </c>
      <c r="T3597" s="154">
        <f>S3597*H3597</f>
        <v>0</v>
      </c>
      <c r="AR3597" s="155" t="s">
        <v>396</v>
      </c>
      <c r="AT3597" s="155" t="s">
        <v>319</v>
      </c>
      <c r="AU3597" s="155" t="s">
        <v>88</v>
      </c>
      <c r="AY3597" s="16" t="s">
        <v>317</v>
      </c>
      <c r="BE3597" s="156">
        <f>IF(N3597="základná",J3597,0)</f>
        <v>0</v>
      </c>
      <c r="BF3597" s="156">
        <f>IF(N3597="znížená",J3597,0)</f>
        <v>0</v>
      </c>
      <c r="BG3597" s="156">
        <f>IF(N3597="zákl. prenesená",J3597,0)</f>
        <v>0</v>
      </c>
      <c r="BH3597" s="156">
        <f>IF(N3597="zníž. prenesená",J3597,0)</f>
        <v>0</v>
      </c>
      <c r="BI3597" s="156">
        <f>IF(N3597="nulová",J3597,0)</f>
        <v>0</v>
      </c>
      <c r="BJ3597" s="16" t="s">
        <v>88</v>
      </c>
      <c r="BK3597" s="156">
        <f>ROUND(I3597*H3597,2)</f>
        <v>0</v>
      </c>
      <c r="BL3597" s="16" t="s">
        <v>396</v>
      </c>
      <c r="BM3597" s="155" t="s">
        <v>5478</v>
      </c>
    </row>
    <row r="3598" spans="2:65" s="12" customFormat="1" ht="10">
      <c r="B3598" s="157"/>
      <c r="D3598" s="158" t="s">
        <v>328</v>
      </c>
      <c r="E3598" s="159" t="s">
        <v>1</v>
      </c>
      <c r="F3598" s="160" t="s">
        <v>83</v>
      </c>
      <c r="H3598" s="161">
        <v>1</v>
      </c>
      <c r="I3598" s="162"/>
      <c r="L3598" s="157"/>
      <c r="M3598" s="163"/>
      <c r="T3598" s="164"/>
      <c r="AT3598" s="159" t="s">
        <v>328</v>
      </c>
      <c r="AU3598" s="159" t="s">
        <v>88</v>
      </c>
      <c r="AV3598" s="12" t="s">
        <v>88</v>
      </c>
      <c r="AW3598" s="12" t="s">
        <v>31</v>
      </c>
      <c r="AX3598" s="12" t="s">
        <v>76</v>
      </c>
      <c r="AY3598" s="159" t="s">
        <v>317</v>
      </c>
    </row>
    <row r="3599" spans="2:65" s="13" customFormat="1" ht="10">
      <c r="B3599" s="165"/>
      <c r="D3599" s="158" t="s">
        <v>328</v>
      </c>
      <c r="E3599" s="166" t="s">
        <v>1</v>
      </c>
      <c r="F3599" s="167" t="s">
        <v>331</v>
      </c>
      <c r="H3599" s="168">
        <v>1</v>
      </c>
      <c r="I3599" s="169"/>
      <c r="L3599" s="165"/>
      <c r="M3599" s="170"/>
      <c r="T3599" s="171"/>
      <c r="AT3599" s="166" t="s">
        <v>328</v>
      </c>
      <c r="AU3599" s="166" t="s">
        <v>88</v>
      </c>
      <c r="AV3599" s="13" t="s">
        <v>92</v>
      </c>
      <c r="AW3599" s="13" t="s">
        <v>31</v>
      </c>
      <c r="AX3599" s="13" t="s">
        <v>76</v>
      </c>
      <c r="AY3599" s="166" t="s">
        <v>317</v>
      </c>
    </row>
    <row r="3600" spans="2:65" s="14" customFormat="1" ht="10">
      <c r="B3600" s="172"/>
      <c r="D3600" s="158" t="s">
        <v>328</v>
      </c>
      <c r="E3600" s="173" t="s">
        <v>1</v>
      </c>
      <c r="F3600" s="174" t="s">
        <v>332</v>
      </c>
      <c r="H3600" s="175">
        <v>1</v>
      </c>
      <c r="I3600" s="176"/>
      <c r="L3600" s="172"/>
      <c r="M3600" s="177"/>
      <c r="T3600" s="178"/>
      <c r="AT3600" s="173" t="s">
        <v>328</v>
      </c>
      <c r="AU3600" s="173" t="s">
        <v>88</v>
      </c>
      <c r="AV3600" s="14" t="s">
        <v>323</v>
      </c>
      <c r="AW3600" s="14" t="s">
        <v>31</v>
      </c>
      <c r="AX3600" s="14" t="s">
        <v>83</v>
      </c>
      <c r="AY3600" s="173" t="s">
        <v>317</v>
      </c>
    </row>
    <row r="3601" spans="2:65" s="1" customFormat="1" ht="24.15" customHeight="1">
      <c r="B3601" s="142"/>
      <c r="C3601" s="143" t="s">
        <v>5479</v>
      </c>
      <c r="D3601" s="200" t="s">
        <v>319</v>
      </c>
      <c r="E3601" s="144" t="s">
        <v>5480</v>
      </c>
      <c r="F3601" s="145" t="s">
        <v>5481</v>
      </c>
      <c r="G3601" s="146" t="s">
        <v>467</v>
      </c>
      <c r="H3601" s="147">
        <v>1</v>
      </c>
      <c r="I3601" s="148"/>
      <c r="J3601" s="149">
        <f>ROUND(I3601*H3601,2)</f>
        <v>0</v>
      </c>
      <c r="K3601" s="150"/>
      <c r="L3601" s="31"/>
      <c r="M3601" s="151" t="s">
        <v>1</v>
      </c>
      <c r="N3601" s="152" t="s">
        <v>42</v>
      </c>
      <c r="P3601" s="153">
        <f>O3601*H3601</f>
        <v>0</v>
      </c>
      <c r="Q3601" s="153">
        <v>0</v>
      </c>
      <c r="R3601" s="153">
        <f>Q3601*H3601</f>
        <v>0</v>
      </c>
      <c r="S3601" s="153">
        <v>0</v>
      </c>
      <c r="T3601" s="154">
        <f>S3601*H3601</f>
        <v>0</v>
      </c>
      <c r="AR3601" s="155" t="s">
        <v>396</v>
      </c>
      <c r="AT3601" s="155" t="s">
        <v>319</v>
      </c>
      <c r="AU3601" s="155" t="s">
        <v>88</v>
      </c>
      <c r="AY3601" s="16" t="s">
        <v>317</v>
      </c>
      <c r="BE3601" s="156">
        <f>IF(N3601="základná",J3601,0)</f>
        <v>0</v>
      </c>
      <c r="BF3601" s="156">
        <f>IF(N3601="znížená",J3601,0)</f>
        <v>0</v>
      </c>
      <c r="BG3601" s="156">
        <f>IF(N3601="zákl. prenesená",J3601,0)</f>
        <v>0</v>
      </c>
      <c r="BH3601" s="156">
        <f>IF(N3601="zníž. prenesená",J3601,0)</f>
        <v>0</v>
      </c>
      <c r="BI3601" s="156">
        <f>IF(N3601="nulová",J3601,0)</f>
        <v>0</v>
      </c>
      <c r="BJ3601" s="16" t="s">
        <v>88</v>
      </c>
      <c r="BK3601" s="156">
        <f>ROUND(I3601*H3601,2)</f>
        <v>0</v>
      </c>
      <c r="BL3601" s="16" t="s">
        <v>396</v>
      </c>
      <c r="BM3601" s="155" t="s">
        <v>5482</v>
      </c>
    </row>
    <row r="3602" spans="2:65" s="12" customFormat="1" ht="10">
      <c r="B3602" s="157"/>
      <c r="D3602" s="158" t="s">
        <v>328</v>
      </c>
      <c r="E3602" s="159" t="s">
        <v>1</v>
      </c>
      <c r="F3602" s="160" t="s">
        <v>83</v>
      </c>
      <c r="H3602" s="161">
        <v>1</v>
      </c>
      <c r="I3602" s="162"/>
      <c r="L3602" s="157"/>
      <c r="M3602" s="163"/>
      <c r="T3602" s="164"/>
      <c r="AT3602" s="159" t="s">
        <v>328</v>
      </c>
      <c r="AU3602" s="159" t="s">
        <v>88</v>
      </c>
      <c r="AV3602" s="12" t="s">
        <v>88</v>
      </c>
      <c r="AW3602" s="12" t="s">
        <v>31</v>
      </c>
      <c r="AX3602" s="12" t="s">
        <v>76</v>
      </c>
      <c r="AY3602" s="159" t="s">
        <v>317</v>
      </c>
    </row>
    <row r="3603" spans="2:65" s="13" customFormat="1" ht="10">
      <c r="B3603" s="165"/>
      <c r="D3603" s="158" t="s">
        <v>328</v>
      </c>
      <c r="E3603" s="166" t="s">
        <v>1</v>
      </c>
      <c r="F3603" s="167" t="s">
        <v>331</v>
      </c>
      <c r="H3603" s="168">
        <v>1</v>
      </c>
      <c r="I3603" s="169"/>
      <c r="L3603" s="165"/>
      <c r="M3603" s="170"/>
      <c r="T3603" s="171"/>
      <c r="AT3603" s="166" t="s">
        <v>328</v>
      </c>
      <c r="AU3603" s="166" t="s">
        <v>88</v>
      </c>
      <c r="AV3603" s="13" t="s">
        <v>92</v>
      </c>
      <c r="AW3603" s="13" t="s">
        <v>31</v>
      </c>
      <c r="AX3603" s="13" t="s">
        <v>76</v>
      </c>
      <c r="AY3603" s="166" t="s">
        <v>317</v>
      </c>
    </row>
    <row r="3604" spans="2:65" s="14" customFormat="1" ht="10">
      <c r="B3604" s="172"/>
      <c r="D3604" s="158" t="s">
        <v>328</v>
      </c>
      <c r="E3604" s="173" t="s">
        <v>1</v>
      </c>
      <c r="F3604" s="174" t="s">
        <v>332</v>
      </c>
      <c r="H3604" s="175">
        <v>1</v>
      </c>
      <c r="I3604" s="176"/>
      <c r="L3604" s="172"/>
      <c r="M3604" s="177"/>
      <c r="T3604" s="178"/>
      <c r="AT3604" s="173" t="s">
        <v>328</v>
      </c>
      <c r="AU3604" s="173" t="s">
        <v>88</v>
      </c>
      <c r="AV3604" s="14" t="s">
        <v>323</v>
      </c>
      <c r="AW3604" s="14" t="s">
        <v>31</v>
      </c>
      <c r="AX3604" s="14" t="s">
        <v>83</v>
      </c>
      <c r="AY3604" s="173" t="s">
        <v>317</v>
      </c>
    </row>
    <row r="3605" spans="2:65" s="1" customFormat="1" ht="24.15" customHeight="1">
      <c r="B3605" s="142"/>
      <c r="C3605" s="143" t="s">
        <v>5483</v>
      </c>
      <c r="D3605" s="206" t="s">
        <v>319</v>
      </c>
      <c r="E3605" s="144" t="s">
        <v>5484</v>
      </c>
      <c r="F3605" s="145" t="s">
        <v>5485</v>
      </c>
      <c r="G3605" s="146" t="s">
        <v>467</v>
      </c>
      <c r="H3605" s="147">
        <v>1</v>
      </c>
      <c r="I3605" s="148"/>
      <c r="J3605" s="149">
        <f>ROUND(I3605*H3605,2)</f>
        <v>0</v>
      </c>
      <c r="K3605" s="150"/>
      <c r="L3605" s="31"/>
      <c r="M3605" s="151" t="s">
        <v>1</v>
      </c>
      <c r="N3605" s="152" t="s">
        <v>42</v>
      </c>
      <c r="P3605" s="153">
        <f>O3605*H3605</f>
        <v>0</v>
      </c>
      <c r="Q3605" s="153">
        <v>0</v>
      </c>
      <c r="R3605" s="153">
        <f>Q3605*H3605</f>
        <v>0</v>
      </c>
      <c r="S3605" s="153">
        <v>0</v>
      </c>
      <c r="T3605" s="154">
        <f>S3605*H3605</f>
        <v>0</v>
      </c>
      <c r="AR3605" s="155" t="s">
        <v>396</v>
      </c>
      <c r="AT3605" s="155" t="s">
        <v>319</v>
      </c>
      <c r="AU3605" s="155" t="s">
        <v>88</v>
      </c>
      <c r="AY3605" s="16" t="s">
        <v>317</v>
      </c>
      <c r="BE3605" s="156">
        <f>IF(N3605="základná",J3605,0)</f>
        <v>0</v>
      </c>
      <c r="BF3605" s="156">
        <f>IF(N3605="znížená",J3605,0)</f>
        <v>0</v>
      </c>
      <c r="BG3605" s="156">
        <f>IF(N3605="zákl. prenesená",J3605,0)</f>
        <v>0</v>
      </c>
      <c r="BH3605" s="156">
        <f>IF(N3605="zníž. prenesená",J3605,0)</f>
        <v>0</v>
      </c>
      <c r="BI3605" s="156">
        <f>IF(N3605="nulová",J3605,0)</f>
        <v>0</v>
      </c>
      <c r="BJ3605" s="16" t="s">
        <v>88</v>
      </c>
      <c r="BK3605" s="156">
        <f>ROUND(I3605*H3605,2)</f>
        <v>0</v>
      </c>
      <c r="BL3605" s="16" t="s">
        <v>396</v>
      </c>
      <c r="BM3605" s="155" t="s">
        <v>5486</v>
      </c>
    </row>
    <row r="3606" spans="2:65" s="12" customFormat="1" ht="10">
      <c r="B3606" s="157"/>
      <c r="D3606" s="158" t="s">
        <v>328</v>
      </c>
      <c r="E3606" s="159" t="s">
        <v>1</v>
      </c>
      <c r="F3606" s="160" t="s">
        <v>83</v>
      </c>
      <c r="H3606" s="161">
        <v>1</v>
      </c>
      <c r="I3606" s="162"/>
      <c r="L3606" s="157"/>
      <c r="M3606" s="163"/>
      <c r="T3606" s="164"/>
      <c r="AT3606" s="159" t="s">
        <v>328</v>
      </c>
      <c r="AU3606" s="159" t="s">
        <v>88</v>
      </c>
      <c r="AV3606" s="12" t="s">
        <v>88</v>
      </c>
      <c r="AW3606" s="12" t="s">
        <v>31</v>
      </c>
      <c r="AX3606" s="12" t="s">
        <v>76</v>
      </c>
      <c r="AY3606" s="159" t="s">
        <v>317</v>
      </c>
    </row>
    <row r="3607" spans="2:65" s="13" customFormat="1" ht="10">
      <c r="B3607" s="165"/>
      <c r="D3607" s="158" t="s">
        <v>328</v>
      </c>
      <c r="E3607" s="166" t="s">
        <v>1</v>
      </c>
      <c r="F3607" s="167" t="s">
        <v>331</v>
      </c>
      <c r="H3607" s="168">
        <v>1</v>
      </c>
      <c r="I3607" s="169"/>
      <c r="L3607" s="165"/>
      <c r="M3607" s="170"/>
      <c r="T3607" s="171"/>
      <c r="AT3607" s="166" t="s">
        <v>328</v>
      </c>
      <c r="AU3607" s="166" t="s">
        <v>88</v>
      </c>
      <c r="AV3607" s="13" t="s">
        <v>92</v>
      </c>
      <c r="AW3607" s="13" t="s">
        <v>31</v>
      </c>
      <c r="AX3607" s="13" t="s">
        <v>76</v>
      </c>
      <c r="AY3607" s="166" t="s">
        <v>317</v>
      </c>
    </row>
    <row r="3608" spans="2:65" s="14" customFormat="1" ht="10">
      <c r="B3608" s="172"/>
      <c r="D3608" s="158" t="s">
        <v>328</v>
      </c>
      <c r="E3608" s="173" t="s">
        <v>1</v>
      </c>
      <c r="F3608" s="174" t="s">
        <v>332</v>
      </c>
      <c r="H3608" s="175">
        <v>1</v>
      </c>
      <c r="I3608" s="176"/>
      <c r="L3608" s="172"/>
      <c r="M3608" s="177"/>
      <c r="T3608" s="178"/>
      <c r="AT3608" s="173" t="s">
        <v>328</v>
      </c>
      <c r="AU3608" s="173" t="s">
        <v>88</v>
      </c>
      <c r="AV3608" s="14" t="s">
        <v>323</v>
      </c>
      <c r="AW3608" s="14" t="s">
        <v>31</v>
      </c>
      <c r="AX3608" s="14" t="s">
        <v>83</v>
      </c>
      <c r="AY3608" s="173" t="s">
        <v>317</v>
      </c>
    </row>
    <row r="3609" spans="2:65" s="1" customFormat="1" ht="24.15" customHeight="1">
      <c r="B3609" s="142"/>
      <c r="C3609" s="143" t="s">
        <v>5487</v>
      </c>
      <c r="D3609" s="200" t="s">
        <v>319</v>
      </c>
      <c r="E3609" s="144" t="s">
        <v>5488</v>
      </c>
      <c r="F3609" s="145" t="s">
        <v>5489</v>
      </c>
      <c r="G3609" s="146" t="s">
        <v>467</v>
      </c>
      <c r="H3609" s="147">
        <v>1</v>
      </c>
      <c r="I3609" s="148"/>
      <c r="J3609" s="149">
        <f>ROUND(I3609*H3609,2)</f>
        <v>0</v>
      </c>
      <c r="K3609" s="150"/>
      <c r="L3609" s="31"/>
      <c r="M3609" s="151" t="s">
        <v>1</v>
      </c>
      <c r="N3609" s="152" t="s">
        <v>42</v>
      </c>
      <c r="P3609" s="153">
        <f>O3609*H3609</f>
        <v>0</v>
      </c>
      <c r="Q3609" s="153">
        <v>0</v>
      </c>
      <c r="R3609" s="153">
        <f>Q3609*H3609</f>
        <v>0</v>
      </c>
      <c r="S3609" s="153">
        <v>0</v>
      </c>
      <c r="T3609" s="154">
        <f>S3609*H3609</f>
        <v>0</v>
      </c>
      <c r="AR3609" s="155" t="s">
        <v>396</v>
      </c>
      <c r="AT3609" s="155" t="s">
        <v>319</v>
      </c>
      <c r="AU3609" s="155" t="s">
        <v>88</v>
      </c>
      <c r="AY3609" s="16" t="s">
        <v>317</v>
      </c>
      <c r="BE3609" s="156">
        <f>IF(N3609="základná",J3609,0)</f>
        <v>0</v>
      </c>
      <c r="BF3609" s="156">
        <f>IF(N3609="znížená",J3609,0)</f>
        <v>0</v>
      </c>
      <c r="BG3609" s="156">
        <f>IF(N3609="zákl. prenesená",J3609,0)</f>
        <v>0</v>
      </c>
      <c r="BH3609" s="156">
        <f>IF(N3609="zníž. prenesená",J3609,0)</f>
        <v>0</v>
      </c>
      <c r="BI3609" s="156">
        <f>IF(N3609="nulová",J3609,0)</f>
        <v>0</v>
      </c>
      <c r="BJ3609" s="16" t="s">
        <v>88</v>
      </c>
      <c r="BK3609" s="156">
        <f>ROUND(I3609*H3609,2)</f>
        <v>0</v>
      </c>
      <c r="BL3609" s="16" t="s">
        <v>396</v>
      </c>
      <c r="BM3609" s="155" t="s">
        <v>5490</v>
      </c>
    </row>
    <row r="3610" spans="2:65" s="12" customFormat="1" ht="10">
      <c r="B3610" s="157"/>
      <c r="D3610" s="158" t="s">
        <v>328</v>
      </c>
      <c r="E3610" s="159" t="s">
        <v>1</v>
      </c>
      <c r="F3610" s="160" t="s">
        <v>83</v>
      </c>
      <c r="H3610" s="161">
        <v>1</v>
      </c>
      <c r="I3610" s="162"/>
      <c r="L3610" s="157"/>
      <c r="M3610" s="163"/>
      <c r="T3610" s="164"/>
      <c r="AT3610" s="159" t="s">
        <v>328</v>
      </c>
      <c r="AU3610" s="159" t="s">
        <v>88</v>
      </c>
      <c r="AV3610" s="12" t="s">
        <v>88</v>
      </c>
      <c r="AW3610" s="12" t="s">
        <v>31</v>
      </c>
      <c r="AX3610" s="12" t="s">
        <v>76</v>
      </c>
      <c r="AY3610" s="159" t="s">
        <v>317</v>
      </c>
    </row>
    <row r="3611" spans="2:65" s="13" customFormat="1" ht="10">
      <c r="B3611" s="165"/>
      <c r="D3611" s="158" t="s">
        <v>328</v>
      </c>
      <c r="E3611" s="166" t="s">
        <v>1</v>
      </c>
      <c r="F3611" s="167" t="s">
        <v>331</v>
      </c>
      <c r="H3611" s="168">
        <v>1</v>
      </c>
      <c r="I3611" s="169"/>
      <c r="L3611" s="165"/>
      <c r="M3611" s="170"/>
      <c r="T3611" s="171"/>
      <c r="AT3611" s="166" t="s">
        <v>328</v>
      </c>
      <c r="AU3611" s="166" t="s">
        <v>88</v>
      </c>
      <c r="AV3611" s="13" t="s">
        <v>92</v>
      </c>
      <c r="AW3611" s="13" t="s">
        <v>31</v>
      </c>
      <c r="AX3611" s="13" t="s">
        <v>76</v>
      </c>
      <c r="AY3611" s="166" t="s">
        <v>317</v>
      </c>
    </row>
    <row r="3612" spans="2:65" s="14" customFormat="1" ht="10">
      <c r="B3612" s="172"/>
      <c r="D3612" s="158" t="s">
        <v>328</v>
      </c>
      <c r="E3612" s="173" t="s">
        <v>1</v>
      </c>
      <c r="F3612" s="174" t="s">
        <v>332</v>
      </c>
      <c r="H3612" s="175">
        <v>1</v>
      </c>
      <c r="I3612" s="176"/>
      <c r="L3612" s="172"/>
      <c r="M3612" s="177"/>
      <c r="T3612" s="178"/>
      <c r="AT3612" s="173" t="s">
        <v>328</v>
      </c>
      <c r="AU3612" s="173" t="s">
        <v>88</v>
      </c>
      <c r="AV3612" s="14" t="s">
        <v>323</v>
      </c>
      <c r="AW3612" s="14" t="s">
        <v>31</v>
      </c>
      <c r="AX3612" s="14" t="s">
        <v>83</v>
      </c>
      <c r="AY3612" s="173" t="s">
        <v>317</v>
      </c>
    </row>
    <row r="3613" spans="2:65" s="1" customFormat="1" ht="24.15" customHeight="1">
      <c r="B3613" s="142"/>
      <c r="C3613" s="143" t="s">
        <v>5491</v>
      </c>
      <c r="D3613" s="200" t="s">
        <v>319</v>
      </c>
      <c r="E3613" s="144" t="s">
        <v>5492</v>
      </c>
      <c r="F3613" s="145" t="s">
        <v>5493</v>
      </c>
      <c r="G3613" s="146" t="s">
        <v>467</v>
      </c>
      <c r="H3613" s="147">
        <v>1</v>
      </c>
      <c r="I3613" s="148"/>
      <c r="J3613" s="149">
        <f>ROUND(I3613*H3613,2)</f>
        <v>0</v>
      </c>
      <c r="K3613" s="150"/>
      <c r="L3613" s="31"/>
      <c r="M3613" s="151" t="s">
        <v>1</v>
      </c>
      <c r="N3613" s="152" t="s">
        <v>42</v>
      </c>
      <c r="P3613" s="153">
        <f>O3613*H3613</f>
        <v>0</v>
      </c>
      <c r="Q3613" s="153">
        <v>0</v>
      </c>
      <c r="R3613" s="153">
        <f>Q3613*H3613</f>
        <v>0</v>
      </c>
      <c r="S3613" s="153">
        <v>0</v>
      </c>
      <c r="T3613" s="154">
        <f>S3613*H3613</f>
        <v>0</v>
      </c>
      <c r="AR3613" s="155" t="s">
        <v>396</v>
      </c>
      <c r="AT3613" s="155" t="s">
        <v>319</v>
      </c>
      <c r="AU3613" s="155" t="s">
        <v>88</v>
      </c>
      <c r="AY3613" s="16" t="s">
        <v>317</v>
      </c>
      <c r="BE3613" s="156">
        <f>IF(N3613="základná",J3613,0)</f>
        <v>0</v>
      </c>
      <c r="BF3613" s="156">
        <f>IF(N3613="znížená",J3613,0)</f>
        <v>0</v>
      </c>
      <c r="BG3613" s="156">
        <f>IF(N3613="zákl. prenesená",J3613,0)</f>
        <v>0</v>
      </c>
      <c r="BH3613" s="156">
        <f>IF(N3613="zníž. prenesená",J3613,0)</f>
        <v>0</v>
      </c>
      <c r="BI3613" s="156">
        <f>IF(N3613="nulová",J3613,0)</f>
        <v>0</v>
      </c>
      <c r="BJ3613" s="16" t="s">
        <v>88</v>
      </c>
      <c r="BK3613" s="156">
        <f>ROUND(I3613*H3613,2)</f>
        <v>0</v>
      </c>
      <c r="BL3613" s="16" t="s">
        <v>396</v>
      </c>
      <c r="BM3613" s="155" t="s">
        <v>5494</v>
      </c>
    </row>
    <row r="3614" spans="2:65" s="12" customFormat="1" ht="10">
      <c r="B3614" s="157"/>
      <c r="D3614" s="158" t="s">
        <v>328</v>
      </c>
      <c r="E3614" s="159" t="s">
        <v>1</v>
      </c>
      <c r="F3614" s="160" t="s">
        <v>83</v>
      </c>
      <c r="H3614" s="161">
        <v>1</v>
      </c>
      <c r="I3614" s="162"/>
      <c r="L3614" s="157"/>
      <c r="M3614" s="163"/>
      <c r="T3614" s="164"/>
      <c r="AT3614" s="159" t="s">
        <v>328</v>
      </c>
      <c r="AU3614" s="159" t="s">
        <v>88</v>
      </c>
      <c r="AV3614" s="12" t="s">
        <v>88</v>
      </c>
      <c r="AW3614" s="12" t="s">
        <v>31</v>
      </c>
      <c r="AX3614" s="12" t="s">
        <v>76</v>
      </c>
      <c r="AY3614" s="159" t="s">
        <v>317</v>
      </c>
    </row>
    <row r="3615" spans="2:65" s="13" customFormat="1" ht="10">
      <c r="B3615" s="165"/>
      <c r="D3615" s="158" t="s">
        <v>328</v>
      </c>
      <c r="E3615" s="166" t="s">
        <v>1</v>
      </c>
      <c r="F3615" s="167" t="s">
        <v>331</v>
      </c>
      <c r="H3615" s="168">
        <v>1</v>
      </c>
      <c r="I3615" s="169"/>
      <c r="L3615" s="165"/>
      <c r="M3615" s="170"/>
      <c r="T3615" s="171"/>
      <c r="AT3615" s="166" t="s">
        <v>328</v>
      </c>
      <c r="AU3615" s="166" t="s">
        <v>88</v>
      </c>
      <c r="AV3615" s="13" t="s">
        <v>92</v>
      </c>
      <c r="AW3615" s="13" t="s">
        <v>31</v>
      </c>
      <c r="AX3615" s="13" t="s">
        <v>76</v>
      </c>
      <c r="AY3615" s="166" t="s">
        <v>317</v>
      </c>
    </row>
    <row r="3616" spans="2:65" s="14" customFormat="1" ht="10">
      <c r="B3616" s="172"/>
      <c r="D3616" s="158" t="s">
        <v>328</v>
      </c>
      <c r="E3616" s="173" t="s">
        <v>1</v>
      </c>
      <c r="F3616" s="174" t="s">
        <v>332</v>
      </c>
      <c r="H3616" s="175">
        <v>1</v>
      </c>
      <c r="I3616" s="176"/>
      <c r="L3616" s="172"/>
      <c r="M3616" s="177"/>
      <c r="T3616" s="178"/>
      <c r="AT3616" s="173" t="s">
        <v>328</v>
      </c>
      <c r="AU3616" s="173" t="s">
        <v>88</v>
      </c>
      <c r="AV3616" s="14" t="s">
        <v>323</v>
      </c>
      <c r="AW3616" s="14" t="s">
        <v>31</v>
      </c>
      <c r="AX3616" s="14" t="s">
        <v>83</v>
      </c>
      <c r="AY3616" s="173" t="s">
        <v>317</v>
      </c>
    </row>
    <row r="3617" spans="2:65" s="1" customFormat="1" ht="24.15" customHeight="1">
      <c r="B3617" s="142"/>
      <c r="C3617" s="143" t="s">
        <v>5495</v>
      </c>
      <c r="D3617" s="200" t="s">
        <v>319</v>
      </c>
      <c r="E3617" s="144" t="s">
        <v>5496</v>
      </c>
      <c r="F3617" s="145" t="s">
        <v>5497</v>
      </c>
      <c r="G3617" s="146" t="s">
        <v>467</v>
      </c>
      <c r="H3617" s="147">
        <v>1</v>
      </c>
      <c r="I3617" s="148"/>
      <c r="J3617" s="149">
        <f>ROUND(I3617*H3617,2)</f>
        <v>0</v>
      </c>
      <c r="K3617" s="150"/>
      <c r="L3617" s="31"/>
      <c r="M3617" s="151" t="s">
        <v>1</v>
      </c>
      <c r="N3617" s="152" t="s">
        <v>42</v>
      </c>
      <c r="P3617" s="153">
        <f>O3617*H3617</f>
        <v>0</v>
      </c>
      <c r="Q3617" s="153">
        <v>0</v>
      </c>
      <c r="R3617" s="153">
        <f>Q3617*H3617</f>
        <v>0</v>
      </c>
      <c r="S3617" s="153">
        <v>0</v>
      </c>
      <c r="T3617" s="154">
        <f>S3617*H3617</f>
        <v>0</v>
      </c>
      <c r="AR3617" s="155" t="s">
        <v>396</v>
      </c>
      <c r="AT3617" s="155" t="s">
        <v>319</v>
      </c>
      <c r="AU3617" s="155" t="s">
        <v>88</v>
      </c>
      <c r="AY3617" s="16" t="s">
        <v>317</v>
      </c>
      <c r="BE3617" s="156">
        <f>IF(N3617="základná",J3617,0)</f>
        <v>0</v>
      </c>
      <c r="BF3617" s="156">
        <f>IF(N3617="znížená",J3617,0)</f>
        <v>0</v>
      </c>
      <c r="BG3617" s="156">
        <f>IF(N3617="zákl. prenesená",J3617,0)</f>
        <v>0</v>
      </c>
      <c r="BH3617" s="156">
        <f>IF(N3617="zníž. prenesená",J3617,0)</f>
        <v>0</v>
      </c>
      <c r="BI3617" s="156">
        <f>IF(N3617="nulová",J3617,0)</f>
        <v>0</v>
      </c>
      <c r="BJ3617" s="16" t="s">
        <v>88</v>
      </c>
      <c r="BK3617" s="156">
        <f>ROUND(I3617*H3617,2)</f>
        <v>0</v>
      </c>
      <c r="BL3617" s="16" t="s">
        <v>396</v>
      </c>
      <c r="BM3617" s="155" t="s">
        <v>5498</v>
      </c>
    </row>
    <row r="3618" spans="2:65" s="12" customFormat="1" ht="10">
      <c r="B3618" s="157"/>
      <c r="D3618" s="158" t="s">
        <v>328</v>
      </c>
      <c r="E3618" s="159" t="s">
        <v>1</v>
      </c>
      <c r="F3618" s="160" t="s">
        <v>83</v>
      </c>
      <c r="H3618" s="161">
        <v>1</v>
      </c>
      <c r="I3618" s="162"/>
      <c r="L3618" s="157"/>
      <c r="M3618" s="163"/>
      <c r="T3618" s="164"/>
      <c r="AT3618" s="159" t="s">
        <v>328</v>
      </c>
      <c r="AU3618" s="159" t="s">
        <v>88</v>
      </c>
      <c r="AV3618" s="12" t="s">
        <v>88</v>
      </c>
      <c r="AW3618" s="12" t="s">
        <v>31</v>
      </c>
      <c r="AX3618" s="12" t="s">
        <v>76</v>
      </c>
      <c r="AY3618" s="159" t="s">
        <v>317</v>
      </c>
    </row>
    <row r="3619" spans="2:65" s="13" customFormat="1" ht="10">
      <c r="B3619" s="165"/>
      <c r="D3619" s="158" t="s">
        <v>328</v>
      </c>
      <c r="E3619" s="166" t="s">
        <v>1</v>
      </c>
      <c r="F3619" s="167" t="s">
        <v>331</v>
      </c>
      <c r="H3619" s="168">
        <v>1</v>
      </c>
      <c r="I3619" s="169"/>
      <c r="L3619" s="165"/>
      <c r="M3619" s="170"/>
      <c r="T3619" s="171"/>
      <c r="AT3619" s="166" t="s">
        <v>328</v>
      </c>
      <c r="AU3619" s="166" t="s">
        <v>88</v>
      </c>
      <c r="AV3619" s="13" t="s">
        <v>92</v>
      </c>
      <c r="AW3619" s="13" t="s">
        <v>31</v>
      </c>
      <c r="AX3619" s="13" t="s">
        <v>76</v>
      </c>
      <c r="AY3619" s="166" t="s">
        <v>317</v>
      </c>
    </row>
    <row r="3620" spans="2:65" s="14" customFormat="1" ht="10">
      <c r="B3620" s="172"/>
      <c r="D3620" s="158" t="s">
        <v>328</v>
      </c>
      <c r="E3620" s="173" t="s">
        <v>1</v>
      </c>
      <c r="F3620" s="174" t="s">
        <v>332</v>
      </c>
      <c r="H3620" s="175">
        <v>1</v>
      </c>
      <c r="I3620" s="176"/>
      <c r="L3620" s="172"/>
      <c r="M3620" s="177"/>
      <c r="T3620" s="178"/>
      <c r="AT3620" s="173" t="s">
        <v>328</v>
      </c>
      <c r="AU3620" s="173" t="s">
        <v>88</v>
      </c>
      <c r="AV3620" s="14" t="s">
        <v>323</v>
      </c>
      <c r="AW3620" s="14" t="s">
        <v>31</v>
      </c>
      <c r="AX3620" s="14" t="s">
        <v>83</v>
      </c>
      <c r="AY3620" s="173" t="s">
        <v>317</v>
      </c>
    </row>
    <row r="3621" spans="2:65" s="1" customFormat="1" ht="24.15" customHeight="1">
      <c r="B3621" s="142"/>
      <c r="C3621" s="143" t="s">
        <v>5499</v>
      </c>
      <c r="D3621" s="200" t="s">
        <v>319</v>
      </c>
      <c r="E3621" s="144" t="s">
        <v>5500</v>
      </c>
      <c r="F3621" s="145" t="s">
        <v>5501</v>
      </c>
      <c r="G3621" s="146" t="s">
        <v>467</v>
      </c>
      <c r="H3621" s="147">
        <v>1</v>
      </c>
      <c r="I3621" s="148"/>
      <c r="J3621" s="149">
        <f>ROUND(I3621*H3621,2)</f>
        <v>0</v>
      </c>
      <c r="K3621" s="150"/>
      <c r="L3621" s="31"/>
      <c r="M3621" s="151" t="s">
        <v>1</v>
      </c>
      <c r="N3621" s="152" t="s">
        <v>42</v>
      </c>
      <c r="P3621" s="153">
        <f>O3621*H3621</f>
        <v>0</v>
      </c>
      <c r="Q3621" s="153">
        <v>0</v>
      </c>
      <c r="R3621" s="153">
        <f>Q3621*H3621</f>
        <v>0</v>
      </c>
      <c r="S3621" s="153">
        <v>0</v>
      </c>
      <c r="T3621" s="154">
        <f>S3621*H3621</f>
        <v>0</v>
      </c>
      <c r="AR3621" s="155" t="s">
        <v>396</v>
      </c>
      <c r="AT3621" s="155" t="s">
        <v>319</v>
      </c>
      <c r="AU3621" s="155" t="s">
        <v>88</v>
      </c>
      <c r="AY3621" s="16" t="s">
        <v>317</v>
      </c>
      <c r="BE3621" s="156">
        <f>IF(N3621="základná",J3621,0)</f>
        <v>0</v>
      </c>
      <c r="BF3621" s="156">
        <f>IF(N3621="znížená",J3621,0)</f>
        <v>0</v>
      </c>
      <c r="BG3621" s="156">
        <f>IF(N3621="zákl. prenesená",J3621,0)</f>
        <v>0</v>
      </c>
      <c r="BH3621" s="156">
        <f>IF(N3621="zníž. prenesená",J3621,0)</f>
        <v>0</v>
      </c>
      <c r="BI3621" s="156">
        <f>IF(N3621="nulová",J3621,0)</f>
        <v>0</v>
      </c>
      <c r="BJ3621" s="16" t="s">
        <v>88</v>
      </c>
      <c r="BK3621" s="156">
        <f>ROUND(I3621*H3621,2)</f>
        <v>0</v>
      </c>
      <c r="BL3621" s="16" t="s">
        <v>396</v>
      </c>
      <c r="BM3621" s="155" t="s">
        <v>5502</v>
      </c>
    </row>
    <row r="3622" spans="2:65" s="12" customFormat="1" ht="10">
      <c r="B3622" s="157"/>
      <c r="D3622" s="158" t="s">
        <v>328</v>
      </c>
      <c r="E3622" s="159" t="s">
        <v>1</v>
      </c>
      <c r="F3622" s="160" t="s">
        <v>83</v>
      </c>
      <c r="H3622" s="161">
        <v>1</v>
      </c>
      <c r="I3622" s="162"/>
      <c r="L3622" s="157"/>
      <c r="M3622" s="163"/>
      <c r="T3622" s="164"/>
      <c r="AT3622" s="159" t="s">
        <v>328</v>
      </c>
      <c r="AU3622" s="159" t="s">
        <v>88</v>
      </c>
      <c r="AV3622" s="12" t="s">
        <v>88</v>
      </c>
      <c r="AW3622" s="12" t="s">
        <v>31</v>
      </c>
      <c r="AX3622" s="12" t="s">
        <v>76</v>
      </c>
      <c r="AY3622" s="159" t="s">
        <v>317</v>
      </c>
    </row>
    <row r="3623" spans="2:65" s="13" customFormat="1" ht="10">
      <c r="B3623" s="165"/>
      <c r="D3623" s="158" t="s">
        <v>328</v>
      </c>
      <c r="E3623" s="166" t="s">
        <v>1</v>
      </c>
      <c r="F3623" s="167" t="s">
        <v>331</v>
      </c>
      <c r="H3623" s="168">
        <v>1</v>
      </c>
      <c r="I3623" s="169"/>
      <c r="L3623" s="165"/>
      <c r="M3623" s="170"/>
      <c r="T3623" s="171"/>
      <c r="AT3623" s="166" t="s">
        <v>328</v>
      </c>
      <c r="AU3623" s="166" t="s">
        <v>88</v>
      </c>
      <c r="AV3623" s="13" t="s">
        <v>92</v>
      </c>
      <c r="AW3623" s="13" t="s">
        <v>31</v>
      </c>
      <c r="AX3623" s="13" t="s">
        <v>76</v>
      </c>
      <c r="AY3623" s="166" t="s">
        <v>317</v>
      </c>
    </row>
    <row r="3624" spans="2:65" s="14" customFormat="1" ht="10">
      <c r="B3624" s="172"/>
      <c r="D3624" s="158" t="s">
        <v>328</v>
      </c>
      <c r="E3624" s="173" t="s">
        <v>1</v>
      </c>
      <c r="F3624" s="174" t="s">
        <v>332</v>
      </c>
      <c r="H3624" s="175">
        <v>1</v>
      </c>
      <c r="I3624" s="176"/>
      <c r="L3624" s="172"/>
      <c r="M3624" s="177"/>
      <c r="T3624" s="178"/>
      <c r="AT3624" s="173" t="s">
        <v>328</v>
      </c>
      <c r="AU3624" s="173" t="s">
        <v>88</v>
      </c>
      <c r="AV3624" s="14" t="s">
        <v>323</v>
      </c>
      <c r="AW3624" s="14" t="s">
        <v>31</v>
      </c>
      <c r="AX3624" s="14" t="s">
        <v>83</v>
      </c>
      <c r="AY3624" s="173" t="s">
        <v>317</v>
      </c>
    </row>
    <row r="3625" spans="2:65" s="1" customFormat="1" ht="24.15" customHeight="1">
      <c r="B3625" s="142"/>
      <c r="C3625" s="143" t="s">
        <v>5503</v>
      </c>
      <c r="D3625" s="200" t="s">
        <v>319</v>
      </c>
      <c r="E3625" s="144" t="s">
        <v>5504</v>
      </c>
      <c r="F3625" s="145" t="s">
        <v>5505</v>
      </c>
      <c r="G3625" s="146" t="s">
        <v>467</v>
      </c>
      <c r="H3625" s="147">
        <v>1</v>
      </c>
      <c r="I3625" s="148"/>
      <c r="J3625" s="149">
        <f>ROUND(I3625*H3625,2)</f>
        <v>0</v>
      </c>
      <c r="K3625" s="150"/>
      <c r="L3625" s="31"/>
      <c r="M3625" s="151" t="s">
        <v>1</v>
      </c>
      <c r="N3625" s="152" t="s">
        <v>42</v>
      </c>
      <c r="P3625" s="153">
        <f>O3625*H3625</f>
        <v>0</v>
      </c>
      <c r="Q3625" s="153">
        <v>0</v>
      </c>
      <c r="R3625" s="153">
        <f>Q3625*H3625</f>
        <v>0</v>
      </c>
      <c r="S3625" s="153">
        <v>0</v>
      </c>
      <c r="T3625" s="154">
        <f>S3625*H3625</f>
        <v>0</v>
      </c>
      <c r="AR3625" s="155" t="s">
        <v>396</v>
      </c>
      <c r="AT3625" s="155" t="s">
        <v>319</v>
      </c>
      <c r="AU3625" s="155" t="s">
        <v>88</v>
      </c>
      <c r="AY3625" s="16" t="s">
        <v>317</v>
      </c>
      <c r="BE3625" s="156">
        <f>IF(N3625="základná",J3625,0)</f>
        <v>0</v>
      </c>
      <c r="BF3625" s="156">
        <f>IF(N3625="znížená",J3625,0)</f>
        <v>0</v>
      </c>
      <c r="BG3625" s="156">
        <f>IF(N3625="zákl. prenesená",J3625,0)</f>
        <v>0</v>
      </c>
      <c r="BH3625" s="156">
        <f>IF(N3625="zníž. prenesená",J3625,0)</f>
        <v>0</v>
      </c>
      <c r="BI3625" s="156">
        <f>IF(N3625="nulová",J3625,0)</f>
        <v>0</v>
      </c>
      <c r="BJ3625" s="16" t="s">
        <v>88</v>
      </c>
      <c r="BK3625" s="156">
        <f>ROUND(I3625*H3625,2)</f>
        <v>0</v>
      </c>
      <c r="BL3625" s="16" t="s">
        <v>396</v>
      </c>
      <c r="BM3625" s="155" t="s">
        <v>5506</v>
      </c>
    </row>
    <row r="3626" spans="2:65" s="12" customFormat="1" ht="10">
      <c r="B3626" s="157"/>
      <c r="D3626" s="158" t="s">
        <v>328</v>
      </c>
      <c r="E3626" s="159" t="s">
        <v>1</v>
      </c>
      <c r="F3626" s="160" t="s">
        <v>83</v>
      </c>
      <c r="H3626" s="161">
        <v>1</v>
      </c>
      <c r="I3626" s="162"/>
      <c r="L3626" s="157"/>
      <c r="M3626" s="163"/>
      <c r="T3626" s="164"/>
      <c r="AT3626" s="159" t="s">
        <v>328</v>
      </c>
      <c r="AU3626" s="159" t="s">
        <v>88</v>
      </c>
      <c r="AV3626" s="12" t="s">
        <v>88</v>
      </c>
      <c r="AW3626" s="12" t="s">
        <v>31</v>
      </c>
      <c r="AX3626" s="12" t="s">
        <v>76</v>
      </c>
      <c r="AY3626" s="159" t="s">
        <v>317</v>
      </c>
    </row>
    <row r="3627" spans="2:65" s="13" customFormat="1" ht="10">
      <c r="B3627" s="165"/>
      <c r="D3627" s="158" t="s">
        <v>328</v>
      </c>
      <c r="E3627" s="166" t="s">
        <v>1</v>
      </c>
      <c r="F3627" s="167" t="s">
        <v>331</v>
      </c>
      <c r="H3627" s="168">
        <v>1</v>
      </c>
      <c r="I3627" s="169"/>
      <c r="L3627" s="165"/>
      <c r="M3627" s="170"/>
      <c r="T3627" s="171"/>
      <c r="AT3627" s="166" t="s">
        <v>328</v>
      </c>
      <c r="AU3627" s="166" t="s">
        <v>88</v>
      </c>
      <c r="AV3627" s="13" t="s">
        <v>92</v>
      </c>
      <c r="AW3627" s="13" t="s">
        <v>31</v>
      </c>
      <c r="AX3627" s="13" t="s">
        <v>76</v>
      </c>
      <c r="AY3627" s="166" t="s">
        <v>317</v>
      </c>
    </row>
    <row r="3628" spans="2:65" s="14" customFormat="1" ht="10">
      <c r="B3628" s="172"/>
      <c r="D3628" s="158" t="s">
        <v>328</v>
      </c>
      <c r="E3628" s="173" t="s">
        <v>1</v>
      </c>
      <c r="F3628" s="174" t="s">
        <v>332</v>
      </c>
      <c r="H3628" s="175">
        <v>1</v>
      </c>
      <c r="I3628" s="176"/>
      <c r="L3628" s="172"/>
      <c r="M3628" s="177"/>
      <c r="T3628" s="178"/>
      <c r="AT3628" s="173" t="s">
        <v>328</v>
      </c>
      <c r="AU3628" s="173" t="s">
        <v>88</v>
      </c>
      <c r="AV3628" s="14" t="s">
        <v>323</v>
      </c>
      <c r="AW3628" s="14" t="s">
        <v>31</v>
      </c>
      <c r="AX3628" s="14" t="s">
        <v>83</v>
      </c>
      <c r="AY3628" s="173" t="s">
        <v>317</v>
      </c>
    </row>
    <row r="3629" spans="2:65" s="1" customFormat="1" ht="24.15" customHeight="1">
      <c r="B3629" s="142"/>
      <c r="C3629" s="143" t="s">
        <v>5507</v>
      </c>
      <c r="D3629" s="200" t="s">
        <v>319</v>
      </c>
      <c r="E3629" s="144" t="s">
        <v>5508</v>
      </c>
      <c r="F3629" s="145" t="s">
        <v>5509</v>
      </c>
      <c r="G3629" s="146" t="s">
        <v>467</v>
      </c>
      <c r="H3629" s="147">
        <v>1</v>
      </c>
      <c r="I3629" s="148"/>
      <c r="J3629" s="149">
        <f>ROUND(I3629*H3629,2)</f>
        <v>0</v>
      </c>
      <c r="K3629" s="150"/>
      <c r="L3629" s="31"/>
      <c r="M3629" s="151" t="s">
        <v>1</v>
      </c>
      <c r="N3629" s="152" t="s">
        <v>42</v>
      </c>
      <c r="P3629" s="153">
        <f>O3629*H3629</f>
        <v>0</v>
      </c>
      <c r="Q3629" s="153">
        <v>0</v>
      </c>
      <c r="R3629" s="153">
        <f>Q3629*H3629</f>
        <v>0</v>
      </c>
      <c r="S3629" s="153">
        <v>0</v>
      </c>
      <c r="T3629" s="154">
        <f>S3629*H3629</f>
        <v>0</v>
      </c>
      <c r="AR3629" s="155" t="s">
        <v>396</v>
      </c>
      <c r="AT3629" s="155" t="s">
        <v>319</v>
      </c>
      <c r="AU3629" s="155" t="s">
        <v>88</v>
      </c>
      <c r="AY3629" s="16" t="s">
        <v>317</v>
      </c>
      <c r="BE3629" s="156">
        <f>IF(N3629="základná",J3629,0)</f>
        <v>0</v>
      </c>
      <c r="BF3629" s="156">
        <f>IF(N3629="znížená",J3629,0)</f>
        <v>0</v>
      </c>
      <c r="BG3629" s="156">
        <f>IF(N3629="zákl. prenesená",J3629,0)</f>
        <v>0</v>
      </c>
      <c r="BH3629" s="156">
        <f>IF(N3629="zníž. prenesená",J3629,0)</f>
        <v>0</v>
      </c>
      <c r="BI3629" s="156">
        <f>IF(N3629="nulová",J3629,0)</f>
        <v>0</v>
      </c>
      <c r="BJ3629" s="16" t="s">
        <v>88</v>
      </c>
      <c r="BK3629" s="156">
        <f>ROUND(I3629*H3629,2)</f>
        <v>0</v>
      </c>
      <c r="BL3629" s="16" t="s">
        <v>396</v>
      </c>
      <c r="BM3629" s="155" t="s">
        <v>5510</v>
      </c>
    </row>
    <row r="3630" spans="2:65" s="12" customFormat="1" ht="10">
      <c r="B3630" s="157"/>
      <c r="D3630" s="158" t="s">
        <v>328</v>
      </c>
      <c r="E3630" s="159" t="s">
        <v>1</v>
      </c>
      <c r="F3630" s="160" t="s">
        <v>83</v>
      </c>
      <c r="H3630" s="161">
        <v>1</v>
      </c>
      <c r="I3630" s="162"/>
      <c r="L3630" s="157"/>
      <c r="M3630" s="163"/>
      <c r="T3630" s="164"/>
      <c r="AT3630" s="159" t="s">
        <v>328</v>
      </c>
      <c r="AU3630" s="159" t="s">
        <v>88</v>
      </c>
      <c r="AV3630" s="12" t="s">
        <v>88</v>
      </c>
      <c r="AW3630" s="12" t="s">
        <v>31</v>
      </c>
      <c r="AX3630" s="12" t="s">
        <v>76</v>
      </c>
      <c r="AY3630" s="159" t="s">
        <v>317</v>
      </c>
    </row>
    <row r="3631" spans="2:65" s="13" customFormat="1" ht="10">
      <c r="B3631" s="165"/>
      <c r="D3631" s="158" t="s">
        <v>328</v>
      </c>
      <c r="E3631" s="166" t="s">
        <v>1</v>
      </c>
      <c r="F3631" s="167" t="s">
        <v>331</v>
      </c>
      <c r="H3631" s="168">
        <v>1</v>
      </c>
      <c r="I3631" s="169"/>
      <c r="L3631" s="165"/>
      <c r="M3631" s="170"/>
      <c r="T3631" s="171"/>
      <c r="AT3631" s="166" t="s">
        <v>328</v>
      </c>
      <c r="AU3631" s="166" t="s">
        <v>88</v>
      </c>
      <c r="AV3631" s="13" t="s">
        <v>92</v>
      </c>
      <c r="AW3631" s="13" t="s">
        <v>31</v>
      </c>
      <c r="AX3631" s="13" t="s">
        <v>76</v>
      </c>
      <c r="AY3631" s="166" t="s">
        <v>317</v>
      </c>
    </row>
    <row r="3632" spans="2:65" s="14" customFormat="1" ht="10">
      <c r="B3632" s="172"/>
      <c r="D3632" s="158" t="s">
        <v>328</v>
      </c>
      <c r="E3632" s="173" t="s">
        <v>1</v>
      </c>
      <c r="F3632" s="174" t="s">
        <v>332</v>
      </c>
      <c r="H3632" s="175">
        <v>1</v>
      </c>
      <c r="I3632" s="176"/>
      <c r="L3632" s="172"/>
      <c r="M3632" s="177"/>
      <c r="T3632" s="178"/>
      <c r="AT3632" s="173" t="s">
        <v>328</v>
      </c>
      <c r="AU3632" s="173" t="s">
        <v>88</v>
      </c>
      <c r="AV3632" s="14" t="s">
        <v>323</v>
      </c>
      <c r="AW3632" s="14" t="s">
        <v>31</v>
      </c>
      <c r="AX3632" s="14" t="s">
        <v>83</v>
      </c>
      <c r="AY3632" s="173" t="s">
        <v>317</v>
      </c>
    </row>
    <row r="3633" spans="2:65" s="1" customFormat="1" ht="24.15" customHeight="1">
      <c r="B3633" s="142"/>
      <c r="C3633" s="143" t="s">
        <v>5511</v>
      </c>
      <c r="D3633" s="200" t="s">
        <v>319</v>
      </c>
      <c r="E3633" s="144" t="s">
        <v>5512</v>
      </c>
      <c r="F3633" s="145" t="s">
        <v>5513</v>
      </c>
      <c r="G3633" s="146" t="s">
        <v>467</v>
      </c>
      <c r="H3633" s="147">
        <v>1</v>
      </c>
      <c r="I3633" s="148"/>
      <c r="J3633" s="149">
        <f>ROUND(I3633*H3633,2)</f>
        <v>0</v>
      </c>
      <c r="K3633" s="150"/>
      <c r="L3633" s="31"/>
      <c r="M3633" s="151" t="s">
        <v>1</v>
      </c>
      <c r="N3633" s="152" t="s">
        <v>42</v>
      </c>
      <c r="P3633" s="153">
        <f>O3633*H3633</f>
        <v>0</v>
      </c>
      <c r="Q3633" s="153">
        <v>0</v>
      </c>
      <c r="R3633" s="153">
        <f>Q3633*H3633</f>
        <v>0</v>
      </c>
      <c r="S3633" s="153">
        <v>0</v>
      </c>
      <c r="T3633" s="154">
        <f>S3633*H3633</f>
        <v>0</v>
      </c>
      <c r="AR3633" s="155" t="s">
        <v>396</v>
      </c>
      <c r="AT3633" s="155" t="s">
        <v>319</v>
      </c>
      <c r="AU3633" s="155" t="s">
        <v>88</v>
      </c>
      <c r="AY3633" s="16" t="s">
        <v>317</v>
      </c>
      <c r="BE3633" s="156">
        <f>IF(N3633="základná",J3633,0)</f>
        <v>0</v>
      </c>
      <c r="BF3633" s="156">
        <f>IF(N3633="znížená",J3633,0)</f>
        <v>0</v>
      </c>
      <c r="BG3633" s="156">
        <f>IF(N3633="zákl. prenesená",J3633,0)</f>
        <v>0</v>
      </c>
      <c r="BH3633" s="156">
        <f>IF(N3633="zníž. prenesená",J3633,0)</f>
        <v>0</v>
      </c>
      <c r="BI3633" s="156">
        <f>IF(N3633="nulová",J3633,0)</f>
        <v>0</v>
      </c>
      <c r="BJ3633" s="16" t="s">
        <v>88</v>
      </c>
      <c r="BK3633" s="156">
        <f>ROUND(I3633*H3633,2)</f>
        <v>0</v>
      </c>
      <c r="BL3633" s="16" t="s">
        <v>396</v>
      </c>
      <c r="BM3633" s="155" t="s">
        <v>5514</v>
      </c>
    </row>
    <row r="3634" spans="2:65" s="12" customFormat="1" ht="10">
      <c r="B3634" s="157"/>
      <c r="D3634" s="158" t="s">
        <v>328</v>
      </c>
      <c r="E3634" s="159" t="s">
        <v>1</v>
      </c>
      <c r="F3634" s="160" t="s">
        <v>83</v>
      </c>
      <c r="H3634" s="161">
        <v>1</v>
      </c>
      <c r="I3634" s="162"/>
      <c r="L3634" s="157"/>
      <c r="M3634" s="163"/>
      <c r="T3634" s="164"/>
      <c r="AT3634" s="159" t="s">
        <v>328</v>
      </c>
      <c r="AU3634" s="159" t="s">
        <v>88</v>
      </c>
      <c r="AV3634" s="12" t="s">
        <v>88</v>
      </c>
      <c r="AW3634" s="12" t="s">
        <v>31</v>
      </c>
      <c r="AX3634" s="12" t="s">
        <v>76</v>
      </c>
      <c r="AY3634" s="159" t="s">
        <v>317</v>
      </c>
    </row>
    <row r="3635" spans="2:65" s="13" customFormat="1" ht="10">
      <c r="B3635" s="165"/>
      <c r="D3635" s="158" t="s">
        <v>328</v>
      </c>
      <c r="E3635" s="166" t="s">
        <v>1</v>
      </c>
      <c r="F3635" s="167" t="s">
        <v>331</v>
      </c>
      <c r="H3635" s="168">
        <v>1</v>
      </c>
      <c r="I3635" s="169"/>
      <c r="L3635" s="165"/>
      <c r="M3635" s="170"/>
      <c r="T3635" s="171"/>
      <c r="AT3635" s="166" t="s">
        <v>328</v>
      </c>
      <c r="AU3635" s="166" t="s">
        <v>88</v>
      </c>
      <c r="AV3635" s="13" t="s">
        <v>92</v>
      </c>
      <c r="AW3635" s="13" t="s">
        <v>31</v>
      </c>
      <c r="AX3635" s="13" t="s">
        <v>76</v>
      </c>
      <c r="AY3635" s="166" t="s">
        <v>317</v>
      </c>
    </row>
    <row r="3636" spans="2:65" s="14" customFormat="1" ht="10">
      <c r="B3636" s="172"/>
      <c r="D3636" s="158" t="s">
        <v>328</v>
      </c>
      <c r="E3636" s="173" t="s">
        <v>1</v>
      </c>
      <c r="F3636" s="174" t="s">
        <v>332</v>
      </c>
      <c r="H3636" s="175">
        <v>1</v>
      </c>
      <c r="I3636" s="176"/>
      <c r="L3636" s="172"/>
      <c r="M3636" s="177"/>
      <c r="T3636" s="178"/>
      <c r="AT3636" s="173" t="s">
        <v>328</v>
      </c>
      <c r="AU3636" s="173" t="s">
        <v>88</v>
      </c>
      <c r="AV3636" s="14" t="s">
        <v>323</v>
      </c>
      <c r="AW3636" s="14" t="s">
        <v>31</v>
      </c>
      <c r="AX3636" s="14" t="s">
        <v>83</v>
      </c>
      <c r="AY3636" s="173" t="s">
        <v>317</v>
      </c>
    </row>
    <row r="3637" spans="2:65" s="1" customFormat="1" ht="24.15" customHeight="1">
      <c r="B3637" s="142"/>
      <c r="C3637" s="143" t="s">
        <v>5515</v>
      </c>
      <c r="D3637" s="206" t="s">
        <v>319</v>
      </c>
      <c r="E3637" s="144" t="s">
        <v>5516</v>
      </c>
      <c r="F3637" s="145" t="s">
        <v>5517</v>
      </c>
      <c r="G3637" s="146" t="s">
        <v>467</v>
      </c>
      <c r="H3637" s="147">
        <v>1</v>
      </c>
      <c r="I3637" s="148"/>
      <c r="J3637" s="149">
        <f>ROUND(I3637*H3637,2)</f>
        <v>0</v>
      </c>
      <c r="K3637" s="150"/>
      <c r="L3637" s="31"/>
      <c r="M3637" s="151" t="s">
        <v>1</v>
      </c>
      <c r="N3637" s="152" t="s">
        <v>42</v>
      </c>
      <c r="P3637" s="153">
        <f>O3637*H3637</f>
        <v>0</v>
      </c>
      <c r="Q3637" s="153">
        <v>0</v>
      </c>
      <c r="R3637" s="153">
        <f>Q3637*H3637</f>
        <v>0</v>
      </c>
      <c r="S3637" s="153">
        <v>0</v>
      </c>
      <c r="T3637" s="154">
        <f>S3637*H3637</f>
        <v>0</v>
      </c>
      <c r="AR3637" s="155" t="s">
        <v>396</v>
      </c>
      <c r="AT3637" s="155" t="s">
        <v>319</v>
      </c>
      <c r="AU3637" s="155" t="s">
        <v>88</v>
      </c>
      <c r="AY3637" s="16" t="s">
        <v>317</v>
      </c>
      <c r="BE3637" s="156">
        <f>IF(N3637="základná",J3637,0)</f>
        <v>0</v>
      </c>
      <c r="BF3637" s="156">
        <f>IF(N3637="znížená",J3637,0)</f>
        <v>0</v>
      </c>
      <c r="BG3637" s="156">
        <f>IF(N3637="zákl. prenesená",J3637,0)</f>
        <v>0</v>
      </c>
      <c r="BH3637" s="156">
        <f>IF(N3637="zníž. prenesená",J3637,0)</f>
        <v>0</v>
      </c>
      <c r="BI3637" s="156">
        <f>IF(N3637="nulová",J3637,0)</f>
        <v>0</v>
      </c>
      <c r="BJ3637" s="16" t="s">
        <v>88</v>
      </c>
      <c r="BK3637" s="156">
        <f>ROUND(I3637*H3637,2)</f>
        <v>0</v>
      </c>
      <c r="BL3637" s="16" t="s">
        <v>396</v>
      </c>
      <c r="BM3637" s="155" t="s">
        <v>5518</v>
      </c>
    </row>
    <row r="3638" spans="2:65" s="12" customFormat="1" ht="10">
      <c r="B3638" s="157"/>
      <c r="D3638" s="158" t="s">
        <v>328</v>
      </c>
      <c r="E3638" s="159" t="s">
        <v>1</v>
      </c>
      <c r="F3638" s="160" t="s">
        <v>83</v>
      </c>
      <c r="H3638" s="161">
        <v>1</v>
      </c>
      <c r="I3638" s="162"/>
      <c r="L3638" s="157"/>
      <c r="M3638" s="163"/>
      <c r="T3638" s="164"/>
      <c r="AT3638" s="159" t="s">
        <v>328</v>
      </c>
      <c r="AU3638" s="159" t="s">
        <v>88</v>
      </c>
      <c r="AV3638" s="12" t="s">
        <v>88</v>
      </c>
      <c r="AW3638" s="12" t="s">
        <v>31</v>
      </c>
      <c r="AX3638" s="12" t="s">
        <v>76</v>
      </c>
      <c r="AY3638" s="159" t="s">
        <v>317</v>
      </c>
    </row>
    <row r="3639" spans="2:65" s="13" customFormat="1" ht="10">
      <c r="B3639" s="165"/>
      <c r="D3639" s="158" t="s">
        <v>328</v>
      </c>
      <c r="E3639" s="166" t="s">
        <v>1</v>
      </c>
      <c r="F3639" s="167" t="s">
        <v>331</v>
      </c>
      <c r="H3639" s="168">
        <v>1</v>
      </c>
      <c r="I3639" s="169"/>
      <c r="L3639" s="165"/>
      <c r="M3639" s="170"/>
      <c r="T3639" s="171"/>
      <c r="AT3639" s="166" t="s">
        <v>328</v>
      </c>
      <c r="AU3639" s="166" t="s">
        <v>88</v>
      </c>
      <c r="AV3639" s="13" t="s">
        <v>92</v>
      </c>
      <c r="AW3639" s="13" t="s">
        <v>31</v>
      </c>
      <c r="AX3639" s="13" t="s">
        <v>76</v>
      </c>
      <c r="AY3639" s="166" t="s">
        <v>317</v>
      </c>
    </row>
    <row r="3640" spans="2:65" s="14" customFormat="1" ht="10">
      <c r="B3640" s="172"/>
      <c r="D3640" s="158" t="s">
        <v>328</v>
      </c>
      <c r="E3640" s="173" t="s">
        <v>1</v>
      </c>
      <c r="F3640" s="174" t="s">
        <v>332</v>
      </c>
      <c r="H3640" s="175">
        <v>1</v>
      </c>
      <c r="I3640" s="176"/>
      <c r="L3640" s="172"/>
      <c r="M3640" s="177"/>
      <c r="T3640" s="178"/>
      <c r="AT3640" s="173" t="s">
        <v>328</v>
      </c>
      <c r="AU3640" s="173" t="s">
        <v>88</v>
      </c>
      <c r="AV3640" s="14" t="s">
        <v>323</v>
      </c>
      <c r="AW3640" s="14" t="s">
        <v>31</v>
      </c>
      <c r="AX3640" s="14" t="s">
        <v>83</v>
      </c>
      <c r="AY3640" s="173" t="s">
        <v>317</v>
      </c>
    </row>
    <row r="3641" spans="2:65" s="1" customFormat="1" ht="24.15" customHeight="1">
      <c r="B3641" s="142"/>
      <c r="C3641" s="143" t="s">
        <v>5519</v>
      </c>
      <c r="D3641" s="200" t="s">
        <v>319</v>
      </c>
      <c r="E3641" s="144" t="s">
        <v>5520</v>
      </c>
      <c r="F3641" s="145" t="s">
        <v>5521</v>
      </c>
      <c r="G3641" s="146" t="s">
        <v>467</v>
      </c>
      <c r="H3641" s="147">
        <v>1</v>
      </c>
      <c r="I3641" s="148"/>
      <c r="J3641" s="149">
        <f>ROUND(I3641*H3641,2)</f>
        <v>0</v>
      </c>
      <c r="K3641" s="150"/>
      <c r="L3641" s="31"/>
      <c r="M3641" s="151" t="s">
        <v>1</v>
      </c>
      <c r="N3641" s="152" t="s">
        <v>42</v>
      </c>
      <c r="P3641" s="153">
        <f>O3641*H3641</f>
        <v>0</v>
      </c>
      <c r="Q3641" s="153">
        <v>0</v>
      </c>
      <c r="R3641" s="153">
        <f>Q3641*H3641</f>
        <v>0</v>
      </c>
      <c r="S3641" s="153">
        <v>0</v>
      </c>
      <c r="T3641" s="154">
        <f>S3641*H3641</f>
        <v>0</v>
      </c>
      <c r="AR3641" s="155" t="s">
        <v>396</v>
      </c>
      <c r="AT3641" s="155" t="s">
        <v>319</v>
      </c>
      <c r="AU3641" s="155" t="s">
        <v>88</v>
      </c>
      <c r="AY3641" s="16" t="s">
        <v>317</v>
      </c>
      <c r="BE3641" s="156">
        <f>IF(N3641="základná",J3641,0)</f>
        <v>0</v>
      </c>
      <c r="BF3641" s="156">
        <f>IF(N3641="znížená",J3641,0)</f>
        <v>0</v>
      </c>
      <c r="BG3641" s="156">
        <f>IF(N3641="zákl. prenesená",J3641,0)</f>
        <v>0</v>
      </c>
      <c r="BH3641" s="156">
        <f>IF(N3641="zníž. prenesená",J3641,0)</f>
        <v>0</v>
      </c>
      <c r="BI3641" s="156">
        <f>IF(N3641="nulová",J3641,0)</f>
        <v>0</v>
      </c>
      <c r="BJ3641" s="16" t="s">
        <v>88</v>
      </c>
      <c r="BK3641" s="156">
        <f>ROUND(I3641*H3641,2)</f>
        <v>0</v>
      </c>
      <c r="BL3641" s="16" t="s">
        <v>396</v>
      </c>
      <c r="BM3641" s="155" t="s">
        <v>5522</v>
      </c>
    </row>
    <row r="3642" spans="2:65" s="12" customFormat="1" ht="10">
      <c r="B3642" s="157"/>
      <c r="D3642" s="158" t="s">
        <v>328</v>
      </c>
      <c r="E3642" s="159" t="s">
        <v>1</v>
      </c>
      <c r="F3642" s="160" t="s">
        <v>83</v>
      </c>
      <c r="H3642" s="161">
        <v>1</v>
      </c>
      <c r="I3642" s="162"/>
      <c r="L3642" s="157"/>
      <c r="M3642" s="163"/>
      <c r="T3642" s="164"/>
      <c r="AT3642" s="159" t="s">
        <v>328</v>
      </c>
      <c r="AU3642" s="159" t="s">
        <v>88</v>
      </c>
      <c r="AV3642" s="12" t="s">
        <v>88</v>
      </c>
      <c r="AW3642" s="12" t="s">
        <v>31</v>
      </c>
      <c r="AX3642" s="12" t="s">
        <v>76</v>
      </c>
      <c r="AY3642" s="159" t="s">
        <v>317</v>
      </c>
    </row>
    <row r="3643" spans="2:65" s="13" customFormat="1" ht="10">
      <c r="B3643" s="165"/>
      <c r="D3643" s="158" t="s">
        <v>328</v>
      </c>
      <c r="E3643" s="166" t="s">
        <v>1</v>
      </c>
      <c r="F3643" s="167" t="s">
        <v>331</v>
      </c>
      <c r="H3643" s="168">
        <v>1</v>
      </c>
      <c r="I3643" s="169"/>
      <c r="L3643" s="165"/>
      <c r="M3643" s="170"/>
      <c r="T3643" s="171"/>
      <c r="AT3643" s="166" t="s">
        <v>328</v>
      </c>
      <c r="AU3643" s="166" t="s">
        <v>88</v>
      </c>
      <c r="AV3643" s="13" t="s">
        <v>92</v>
      </c>
      <c r="AW3643" s="13" t="s">
        <v>31</v>
      </c>
      <c r="AX3643" s="13" t="s">
        <v>76</v>
      </c>
      <c r="AY3643" s="166" t="s">
        <v>317</v>
      </c>
    </row>
    <row r="3644" spans="2:65" s="14" customFormat="1" ht="10">
      <c r="B3644" s="172"/>
      <c r="D3644" s="158" t="s">
        <v>328</v>
      </c>
      <c r="E3644" s="173" t="s">
        <v>1</v>
      </c>
      <c r="F3644" s="174" t="s">
        <v>332</v>
      </c>
      <c r="H3644" s="175">
        <v>1</v>
      </c>
      <c r="I3644" s="176"/>
      <c r="L3644" s="172"/>
      <c r="M3644" s="177"/>
      <c r="T3644" s="178"/>
      <c r="AT3644" s="173" t="s">
        <v>328</v>
      </c>
      <c r="AU3644" s="173" t="s">
        <v>88</v>
      </c>
      <c r="AV3644" s="14" t="s">
        <v>323</v>
      </c>
      <c r="AW3644" s="14" t="s">
        <v>31</v>
      </c>
      <c r="AX3644" s="14" t="s">
        <v>83</v>
      </c>
      <c r="AY3644" s="173" t="s">
        <v>317</v>
      </c>
    </row>
    <row r="3645" spans="2:65" s="1" customFormat="1" ht="24.15" customHeight="1">
      <c r="B3645" s="142"/>
      <c r="C3645" s="143" t="s">
        <v>5523</v>
      </c>
      <c r="D3645" s="200" t="s">
        <v>319</v>
      </c>
      <c r="E3645" s="144" t="s">
        <v>5524</v>
      </c>
      <c r="F3645" s="145" t="s">
        <v>5525</v>
      </c>
      <c r="G3645" s="146" t="s">
        <v>467</v>
      </c>
      <c r="H3645" s="147">
        <v>1</v>
      </c>
      <c r="I3645" s="148"/>
      <c r="J3645" s="149">
        <f>ROUND(I3645*H3645,2)</f>
        <v>0</v>
      </c>
      <c r="K3645" s="150"/>
      <c r="L3645" s="31"/>
      <c r="M3645" s="151" t="s">
        <v>1</v>
      </c>
      <c r="N3645" s="152" t="s">
        <v>42</v>
      </c>
      <c r="P3645" s="153">
        <f>O3645*H3645</f>
        <v>0</v>
      </c>
      <c r="Q3645" s="153">
        <v>0</v>
      </c>
      <c r="R3645" s="153">
        <f>Q3645*H3645</f>
        <v>0</v>
      </c>
      <c r="S3645" s="153">
        <v>0</v>
      </c>
      <c r="T3645" s="154">
        <f>S3645*H3645</f>
        <v>0</v>
      </c>
      <c r="AR3645" s="155" t="s">
        <v>396</v>
      </c>
      <c r="AT3645" s="155" t="s">
        <v>319</v>
      </c>
      <c r="AU3645" s="155" t="s">
        <v>88</v>
      </c>
      <c r="AY3645" s="16" t="s">
        <v>317</v>
      </c>
      <c r="BE3645" s="156">
        <f>IF(N3645="základná",J3645,0)</f>
        <v>0</v>
      </c>
      <c r="BF3645" s="156">
        <f>IF(N3645="znížená",J3645,0)</f>
        <v>0</v>
      </c>
      <c r="BG3645" s="156">
        <f>IF(N3645="zákl. prenesená",J3645,0)</f>
        <v>0</v>
      </c>
      <c r="BH3645" s="156">
        <f>IF(N3645="zníž. prenesená",J3645,0)</f>
        <v>0</v>
      </c>
      <c r="BI3645" s="156">
        <f>IF(N3645="nulová",J3645,0)</f>
        <v>0</v>
      </c>
      <c r="BJ3645" s="16" t="s">
        <v>88</v>
      </c>
      <c r="BK3645" s="156">
        <f>ROUND(I3645*H3645,2)</f>
        <v>0</v>
      </c>
      <c r="BL3645" s="16" t="s">
        <v>396</v>
      </c>
      <c r="BM3645" s="155" t="s">
        <v>5526</v>
      </c>
    </row>
    <row r="3646" spans="2:65" s="12" customFormat="1" ht="10">
      <c r="B3646" s="157"/>
      <c r="D3646" s="158" t="s">
        <v>328</v>
      </c>
      <c r="E3646" s="159" t="s">
        <v>1</v>
      </c>
      <c r="F3646" s="160" t="s">
        <v>83</v>
      </c>
      <c r="H3646" s="161">
        <v>1</v>
      </c>
      <c r="I3646" s="162"/>
      <c r="L3646" s="157"/>
      <c r="M3646" s="163"/>
      <c r="T3646" s="164"/>
      <c r="AT3646" s="159" t="s">
        <v>328</v>
      </c>
      <c r="AU3646" s="159" t="s">
        <v>88</v>
      </c>
      <c r="AV3646" s="12" t="s">
        <v>88</v>
      </c>
      <c r="AW3646" s="12" t="s">
        <v>31</v>
      </c>
      <c r="AX3646" s="12" t="s">
        <v>76</v>
      </c>
      <c r="AY3646" s="159" t="s">
        <v>317</v>
      </c>
    </row>
    <row r="3647" spans="2:65" s="13" customFormat="1" ht="10">
      <c r="B3647" s="165"/>
      <c r="D3647" s="158" t="s">
        <v>328</v>
      </c>
      <c r="E3647" s="166" t="s">
        <v>1</v>
      </c>
      <c r="F3647" s="167" t="s">
        <v>331</v>
      </c>
      <c r="H3647" s="168">
        <v>1</v>
      </c>
      <c r="I3647" s="169"/>
      <c r="L3647" s="165"/>
      <c r="M3647" s="170"/>
      <c r="T3647" s="171"/>
      <c r="AT3647" s="166" t="s">
        <v>328</v>
      </c>
      <c r="AU3647" s="166" t="s">
        <v>88</v>
      </c>
      <c r="AV3647" s="13" t="s">
        <v>92</v>
      </c>
      <c r="AW3647" s="13" t="s">
        <v>31</v>
      </c>
      <c r="AX3647" s="13" t="s">
        <v>76</v>
      </c>
      <c r="AY3647" s="166" t="s">
        <v>317</v>
      </c>
    </row>
    <row r="3648" spans="2:65" s="14" customFormat="1" ht="10">
      <c r="B3648" s="172"/>
      <c r="D3648" s="158" t="s">
        <v>328</v>
      </c>
      <c r="E3648" s="173" t="s">
        <v>1</v>
      </c>
      <c r="F3648" s="174" t="s">
        <v>332</v>
      </c>
      <c r="H3648" s="175">
        <v>1</v>
      </c>
      <c r="I3648" s="176"/>
      <c r="L3648" s="172"/>
      <c r="M3648" s="177"/>
      <c r="T3648" s="178"/>
      <c r="AT3648" s="173" t="s">
        <v>328</v>
      </c>
      <c r="AU3648" s="173" t="s">
        <v>88</v>
      </c>
      <c r="AV3648" s="14" t="s">
        <v>323</v>
      </c>
      <c r="AW3648" s="14" t="s">
        <v>31</v>
      </c>
      <c r="AX3648" s="14" t="s">
        <v>83</v>
      </c>
      <c r="AY3648" s="173" t="s">
        <v>317</v>
      </c>
    </row>
    <row r="3649" spans="2:65" s="1" customFormat="1" ht="24.15" customHeight="1">
      <c r="B3649" s="142"/>
      <c r="C3649" s="143" t="s">
        <v>5527</v>
      </c>
      <c r="D3649" s="200" t="s">
        <v>319</v>
      </c>
      <c r="E3649" s="144" t="s">
        <v>5528</v>
      </c>
      <c r="F3649" s="145" t="s">
        <v>5529</v>
      </c>
      <c r="G3649" s="146" t="s">
        <v>467</v>
      </c>
      <c r="H3649" s="147">
        <v>1</v>
      </c>
      <c r="I3649" s="148"/>
      <c r="J3649" s="149">
        <f>ROUND(I3649*H3649,2)</f>
        <v>0</v>
      </c>
      <c r="K3649" s="150"/>
      <c r="L3649" s="31"/>
      <c r="M3649" s="151" t="s">
        <v>1</v>
      </c>
      <c r="N3649" s="152" t="s">
        <v>42</v>
      </c>
      <c r="P3649" s="153">
        <f>O3649*H3649</f>
        <v>0</v>
      </c>
      <c r="Q3649" s="153">
        <v>0</v>
      </c>
      <c r="R3649" s="153">
        <f>Q3649*H3649</f>
        <v>0</v>
      </c>
      <c r="S3649" s="153">
        <v>0</v>
      </c>
      <c r="T3649" s="154">
        <f>S3649*H3649</f>
        <v>0</v>
      </c>
      <c r="AR3649" s="155" t="s">
        <v>396</v>
      </c>
      <c r="AT3649" s="155" t="s">
        <v>319</v>
      </c>
      <c r="AU3649" s="155" t="s">
        <v>88</v>
      </c>
      <c r="AY3649" s="16" t="s">
        <v>317</v>
      </c>
      <c r="BE3649" s="156">
        <f>IF(N3649="základná",J3649,0)</f>
        <v>0</v>
      </c>
      <c r="BF3649" s="156">
        <f>IF(N3649="znížená",J3649,0)</f>
        <v>0</v>
      </c>
      <c r="BG3649" s="156">
        <f>IF(N3649="zákl. prenesená",J3649,0)</f>
        <v>0</v>
      </c>
      <c r="BH3649" s="156">
        <f>IF(N3649="zníž. prenesená",J3649,0)</f>
        <v>0</v>
      </c>
      <c r="BI3649" s="156">
        <f>IF(N3649="nulová",J3649,0)</f>
        <v>0</v>
      </c>
      <c r="BJ3649" s="16" t="s">
        <v>88</v>
      </c>
      <c r="BK3649" s="156">
        <f>ROUND(I3649*H3649,2)</f>
        <v>0</v>
      </c>
      <c r="BL3649" s="16" t="s">
        <v>396</v>
      </c>
      <c r="BM3649" s="155" t="s">
        <v>5530</v>
      </c>
    </row>
    <row r="3650" spans="2:65" s="12" customFormat="1" ht="10">
      <c r="B3650" s="157"/>
      <c r="D3650" s="158" t="s">
        <v>328</v>
      </c>
      <c r="E3650" s="159" t="s">
        <v>1</v>
      </c>
      <c r="F3650" s="160" t="s">
        <v>83</v>
      </c>
      <c r="H3650" s="161">
        <v>1</v>
      </c>
      <c r="I3650" s="162"/>
      <c r="L3650" s="157"/>
      <c r="M3650" s="163"/>
      <c r="T3650" s="164"/>
      <c r="AT3650" s="159" t="s">
        <v>328</v>
      </c>
      <c r="AU3650" s="159" t="s">
        <v>88</v>
      </c>
      <c r="AV3650" s="12" t="s">
        <v>88</v>
      </c>
      <c r="AW3650" s="12" t="s">
        <v>31</v>
      </c>
      <c r="AX3650" s="12" t="s">
        <v>76</v>
      </c>
      <c r="AY3650" s="159" t="s">
        <v>317</v>
      </c>
    </row>
    <row r="3651" spans="2:65" s="13" customFormat="1" ht="10">
      <c r="B3651" s="165"/>
      <c r="D3651" s="158" t="s">
        <v>328</v>
      </c>
      <c r="E3651" s="166" t="s">
        <v>1</v>
      </c>
      <c r="F3651" s="167" t="s">
        <v>331</v>
      </c>
      <c r="H3651" s="168">
        <v>1</v>
      </c>
      <c r="I3651" s="169"/>
      <c r="L3651" s="165"/>
      <c r="M3651" s="170"/>
      <c r="T3651" s="171"/>
      <c r="AT3651" s="166" t="s">
        <v>328</v>
      </c>
      <c r="AU3651" s="166" t="s">
        <v>88</v>
      </c>
      <c r="AV3651" s="13" t="s">
        <v>92</v>
      </c>
      <c r="AW3651" s="13" t="s">
        <v>31</v>
      </c>
      <c r="AX3651" s="13" t="s">
        <v>76</v>
      </c>
      <c r="AY3651" s="166" t="s">
        <v>317</v>
      </c>
    </row>
    <row r="3652" spans="2:65" s="14" customFormat="1" ht="10">
      <c r="B3652" s="172"/>
      <c r="D3652" s="158" t="s">
        <v>328</v>
      </c>
      <c r="E3652" s="173" t="s">
        <v>1</v>
      </c>
      <c r="F3652" s="174" t="s">
        <v>332</v>
      </c>
      <c r="H3652" s="175">
        <v>1</v>
      </c>
      <c r="I3652" s="176"/>
      <c r="L3652" s="172"/>
      <c r="M3652" s="177"/>
      <c r="T3652" s="178"/>
      <c r="AT3652" s="173" t="s">
        <v>328</v>
      </c>
      <c r="AU3652" s="173" t="s">
        <v>88</v>
      </c>
      <c r="AV3652" s="14" t="s">
        <v>323</v>
      </c>
      <c r="AW3652" s="14" t="s">
        <v>31</v>
      </c>
      <c r="AX3652" s="14" t="s">
        <v>83</v>
      </c>
      <c r="AY3652" s="173" t="s">
        <v>317</v>
      </c>
    </row>
    <row r="3653" spans="2:65" s="1" customFormat="1" ht="24.15" customHeight="1">
      <c r="B3653" s="142"/>
      <c r="C3653" s="143" t="s">
        <v>5531</v>
      </c>
      <c r="D3653" s="200" t="s">
        <v>319</v>
      </c>
      <c r="E3653" s="144" t="s">
        <v>5532</v>
      </c>
      <c r="F3653" s="145" t="s">
        <v>5533</v>
      </c>
      <c r="G3653" s="146" t="s">
        <v>467</v>
      </c>
      <c r="H3653" s="147">
        <v>1</v>
      </c>
      <c r="I3653" s="148"/>
      <c r="J3653" s="149">
        <f>ROUND(I3653*H3653,2)</f>
        <v>0</v>
      </c>
      <c r="K3653" s="150"/>
      <c r="L3653" s="31"/>
      <c r="M3653" s="151" t="s">
        <v>1</v>
      </c>
      <c r="N3653" s="152" t="s">
        <v>42</v>
      </c>
      <c r="P3653" s="153">
        <f>O3653*H3653</f>
        <v>0</v>
      </c>
      <c r="Q3653" s="153">
        <v>0</v>
      </c>
      <c r="R3653" s="153">
        <f>Q3653*H3653</f>
        <v>0</v>
      </c>
      <c r="S3653" s="153">
        <v>0</v>
      </c>
      <c r="T3653" s="154">
        <f>S3653*H3653</f>
        <v>0</v>
      </c>
      <c r="AR3653" s="155" t="s">
        <v>396</v>
      </c>
      <c r="AT3653" s="155" t="s">
        <v>319</v>
      </c>
      <c r="AU3653" s="155" t="s">
        <v>88</v>
      </c>
      <c r="AY3653" s="16" t="s">
        <v>317</v>
      </c>
      <c r="BE3653" s="156">
        <f>IF(N3653="základná",J3653,0)</f>
        <v>0</v>
      </c>
      <c r="BF3653" s="156">
        <f>IF(N3653="znížená",J3653,0)</f>
        <v>0</v>
      </c>
      <c r="BG3653" s="156">
        <f>IF(N3653="zákl. prenesená",J3653,0)</f>
        <v>0</v>
      </c>
      <c r="BH3653" s="156">
        <f>IF(N3653="zníž. prenesená",J3653,0)</f>
        <v>0</v>
      </c>
      <c r="BI3653" s="156">
        <f>IF(N3653="nulová",J3653,0)</f>
        <v>0</v>
      </c>
      <c r="BJ3653" s="16" t="s">
        <v>88</v>
      </c>
      <c r="BK3653" s="156">
        <f>ROUND(I3653*H3653,2)</f>
        <v>0</v>
      </c>
      <c r="BL3653" s="16" t="s">
        <v>396</v>
      </c>
      <c r="BM3653" s="155" t="s">
        <v>5534</v>
      </c>
    </row>
    <row r="3654" spans="2:65" s="12" customFormat="1" ht="10">
      <c r="B3654" s="157"/>
      <c r="D3654" s="158" t="s">
        <v>328</v>
      </c>
      <c r="E3654" s="159" t="s">
        <v>1</v>
      </c>
      <c r="F3654" s="160" t="s">
        <v>83</v>
      </c>
      <c r="H3654" s="161">
        <v>1</v>
      </c>
      <c r="I3654" s="162"/>
      <c r="L3654" s="157"/>
      <c r="M3654" s="163"/>
      <c r="T3654" s="164"/>
      <c r="AT3654" s="159" t="s">
        <v>328</v>
      </c>
      <c r="AU3654" s="159" t="s">
        <v>88</v>
      </c>
      <c r="AV3654" s="12" t="s">
        <v>88</v>
      </c>
      <c r="AW3654" s="12" t="s">
        <v>31</v>
      </c>
      <c r="AX3654" s="12" t="s">
        <v>76</v>
      </c>
      <c r="AY3654" s="159" t="s">
        <v>317</v>
      </c>
    </row>
    <row r="3655" spans="2:65" s="13" customFormat="1" ht="10">
      <c r="B3655" s="165"/>
      <c r="D3655" s="158" t="s">
        <v>328</v>
      </c>
      <c r="E3655" s="166" t="s">
        <v>1</v>
      </c>
      <c r="F3655" s="167" t="s">
        <v>331</v>
      </c>
      <c r="H3655" s="168">
        <v>1</v>
      </c>
      <c r="I3655" s="169"/>
      <c r="L3655" s="165"/>
      <c r="M3655" s="170"/>
      <c r="T3655" s="171"/>
      <c r="AT3655" s="166" t="s">
        <v>328</v>
      </c>
      <c r="AU3655" s="166" t="s">
        <v>88</v>
      </c>
      <c r="AV3655" s="13" t="s">
        <v>92</v>
      </c>
      <c r="AW3655" s="13" t="s">
        <v>31</v>
      </c>
      <c r="AX3655" s="13" t="s">
        <v>76</v>
      </c>
      <c r="AY3655" s="166" t="s">
        <v>317</v>
      </c>
    </row>
    <row r="3656" spans="2:65" s="14" customFormat="1" ht="10">
      <c r="B3656" s="172"/>
      <c r="D3656" s="158" t="s">
        <v>328</v>
      </c>
      <c r="E3656" s="173" t="s">
        <v>1</v>
      </c>
      <c r="F3656" s="174" t="s">
        <v>332</v>
      </c>
      <c r="H3656" s="175">
        <v>1</v>
      </c>
      <c r="I3656" s="176"/>
      <c r="L3656" s="172"/>
      <c r="M3656" s="177"/>
      <c r="T3656" s="178"/>
      <c r="AT3656" s="173" t="s">
        <v>328</v>
      </c>
      <c r="AU3656" s="173" t="s">
        <v>88</v>
      </c>
      <c r="AV3656" s="14" t="s">
        <v>323</v>
      </c>
      <c r="AW3656" s="14" t="s">
        <v>31</v>
      </c>
      <c r="AX3656" s="14" t="s">
        <v>83</v>
      </c>
      <c r="AY3656" s="173" t="s">
        <v>317</v>
      </c>
    </row>
    <row r="3657" spans="2:65" s="1" customFormat="1" ht="24.15" customHeight="1">
      <c r="B3657" s="142"/>
      <c r="C3657" s="143" t="s">
        <v>5535</v>
      </c>
      <c r="D3657" s="200" t="s">
        <v>319</v>
      </c>
      <c r="E3657" s="144" t="s">
        <v>5536</v>
      </c>
      <c r="F3657" s="145" t="s">
        <v>5537</v>
      </c>
      <c r="G3657" s="146" t="s">
        <v>467</v>
      </c>
      <c r="H3657" s="147">
        <v>1</v>
      </c>
      <c r="I3657" s="148"/>
      <c r="J3657" s="149">
        <f>ROUND(I3657*H3657,2)</f>
        <v>0</v>
      </c>
      <c r="K3657" s="150"/>
      <c r="L3657" s="31"/>
      <c r="M3657" s="151" t="s">
        <v>1</v>
      </c>
      <c r="N3657" s="152" t="s">
        <v>42</v>
      </c>
      <c r="P3657" s="153">
        <f>O3657*H3657</f>
        <v>0</v>
      </c>
      <c r="Q3657" s="153">
        <v>0</v>
      </c>
      <c r="R3657" s="153">
        <f>Q3657*H3657</f>
        <v>0</v>
      </c>
      <c r="S3657" s="153">
        <v>0</v>
      </c>
      <c r="T3657" s="154">
        <f>S3657*H3657</f>
        <v>0</v>
      </c>
      <c r="AR3657" s="155" t="s">
        <v>396</v>
      </c>
      <c r="AT3657" s="155" t="s">
        <v>319</v>
      </c>
      <c r="AU3657" s="155" t="s">
        <v>88</v>
      </c>
      <c r="AY3657" s="16" t="s">
        <v>317</v>
      </c>
      <c r="BE3657" s="156">
        <f>IF(N3657="základná",J3657,0)</f>
        <v>0</v>
      </c>
      <c r="BF3657" s="156">
        <f>IF(N3657="znížená",J3657,0)</f>
        <v>0</v>
      </c>
      <c r="BG3657" s="156">
        <f>IF(N3657="zákl. prenesená",J3657,0)</f>
        <v>0</v>
      </c>
      <c r="BH3657" s="156">
        <f>IF(N3657="zníž. prenesená",J3657,0)</f>
        <v>0</v>
      </c>
      <c r="BI3657" s="156">
        <f>IF(N3657="nulová",J3657,0)</f>
        <v>0</v>
      </c>
      <c r="BJ3657" s="16" t="s">
        <v>88</v>
      </c>
      <c r="BK3657" s="156">
        <f>ROUND(I3657*H3657,2)</f>
        <v>0</v>
      </c>
      <c r="BL3657" s="16" t="s">
        <v>396</v>
      </c>
      <c r="BM3657" s="155" t="s">
        <v>5538</v>
      </c>
    </row>
    <row r="3658" spans="2:65" s="12" customFormat="1" ht="10">
      <c r="B3658" s="157"/>
      <c r="D3658" s="158" t="s">
        <v>328</v>
      </c>
      <c r="E3658" s="159" t="s">
        <v>1</v>
      </c>
      <c r="F3658" s="160" t="s">
        <v>83</v>
      </c>
      <c r="H3658" s="161">
        <v>1</v>
      </c>
      <c r="I3658" s="162"/>
      <c r="L3658" s="157"/>
      <c r="M3658" s="163"/>
      <c r="T3658" s="164"/>
      <c r="AT3658" s="159" t="s">
        <v>328</v>
      </c>
      <c r="AU3658" s="159" t="s">
        <v>88</v>
      </c>
      <c r="AV3658" s="12" t="s">
        <v>88</v>
      </c>
      <c r="AW3658" s="12" t="s">
        <v>31</v>
      </c>
      <c r="AX3658" s="12" t="s">
        <v>76</v>
      </c>
      <c r="AY3658" s="159" t="s">
        <v>317</v>
      </c>
    </row>
    <row r="3659" spans="2:65" s="13" customFormat="1" ht="10">
      <c r="B3659" s="165"/>
      <c r="D3659" s="158" t="s">
        <v>328</v>
      </c>
      <c r="E3659" s="166" t="s">
        <v>1</v>
      </c>
      <c r="F3659" s="167" t="s">
        <v>331</v>
      </c>
      <c r="H3659" s="168">
        <v>1</v>
      </c>
      <c r="I3659" s="169"/>
      <c r="L3659" s="165"/>
      <c r="M3659" s="170"/>
      <c r="T3659" s="171"/>
      <c r="AT3659" s="166" t="s">
        <v>328</v>
      </c>
      <c r="AU3659" s="166" t="s">
        <v>88</v>
      </c>
      <c r="AV3659" s="13" t="s">
        <v>92</v>
      </c>
      <c r="AW3659" s="13" t="s">
        <v>31</v>
      </c>
      <c r="AX3659" s="13" t="s">
        <v>76</v>
      </c>
      <c r="AY3659" s="166" t="s">
        <v>317</v>
      </c>
    </row>
    <row r="3660" spans="2:65" s="14" customFormat="1" ht="10">
      <c r="B3660" s="172"/>
      <c r="D3660" s="158" t="s">
        <v>328</v>
      </c>
      <c r="E3660" s="173" t="s">
        <v>1</v>
      </c>
      <c r="F3660" s="174" t="s">
        <v>332</v>
      </c>
      <c r="H3660" s="175">
        <v>1</v>
      </c>
      <c r="I3660" s="176"/>
      <c r="L3660" s="172"/>
      <c r="M3660" s="177"/>
      <c r="T3660" s="178"/>
      <c r="AT3660" s="173" t="s">
        <v>328</v>
      </c>
      <c r="AU3660" s="173" t="s">
        <v>88</v>
      </c>
      <c r="AV3660" s="14" t="s">
        <v>323</v>
      </c>
      <c r="AW3660" s="14" t="s">
        <v>31</v>
      </c>
      <c r="AX3660" s="14" t="s">
        <v>83</v>
      </c>
      <c r="AY3660" s="173" t="s">
        <v>317</v>
      </c>
    </row>
    <row r="3661" spans="2:65" s="1" customFormat="1" ht="24.15" customHeight="1">
      <c r="B3661" s="142"/>
      <c r="C3661" s="143" t="s">
        <v>5539</v>
      </c>
      <c r="D3661" s="200" t="s">
        <v>319</v>
      </c>
      <c r="E3661" s="144" t="s">
        <v>5540</v>
      </c>
      <c r="F3661" s="145" t="s">
        <v>5541</v>
      </c>
      <c r="G3661" s="146" t="s">
        <v>467</v>
      </c>
      <c r="H3661" s="147">
        <v>1</v>
      </c>
      <c r="I3661" s="148"/>
      <c r="J3661" s="149">
        <f>ROUND(I3661*H3661,2)</f>
        <v>0</v>
      </c>
      <c r="K3661" s="150"/>
      <c r="L3661" s="31"/>
      <c r="M3661" s="151" t="s">
        <v>1</v>
      </c>
      <c r="N3661" s="152" t="s">
        <v>42</v>
      </c>
      <c r="P3661" s="153">
        <f>O3661*H3661</f>
        <v>0</v>
      </c>
      <c r="Q3661" s="153">
        <v>0</v>
      </c>
      <c r="R3661" s="153">
        <f>Q3661*H3661</f>
        <v>0</v>
      </c>
      <c r="S3661" s="153">
        <v>0</v>
      </c>
      <c r="T3661" s="154">
        <f>S3661*H3661</f>
        <v>0</v>
      </c>
      <c r="AR3661" s="155" t="s">
        <v>396</v>
      </c>
      <c r="AT3661" s="155" t="s">
        <v>319</v>
      </c>
      <c r="AU3661" s="155" t="s">
        <v>88</v>
      </c>
      <c r="AY3661" s="16" t="s">
        <v>317</v>
      </c>
      <c r="BE3661" s="156">
        <f>IF(N3661="základná",J3661,0)</f>
        <v>0</v>
      </c>
      <c r="BF3661" s="156">
        <f>IF(N3661="znížená",J3661,0)</f>
        <v>0</v>
      </c>
      <c r="BG3661" s="156">
        <f>IF(N3661="zákl. prenesená",J3661,0)</f>
        <v>0</v>
      </c>
      <c r="BH3661" s="156">
        <f>IF(N3661="zníž. prenesená",J3661,0)</f>
        <v>0</v>
      </c>
      <c r="BI3661" s="156">
        <f>IF(N3661="nulová",J3661,0)</f>
        <v>0</v>
      </c>
      <c r="BJ3661" s="16" t="s">
        <v>88</v>
      </c>
      <c r="BK3661" s="156">
        <f>ROUND(I3661*H3661,2)</f>
        <v>0</v>
      </c>
      <c r="BL3661" s="16" t="s">
        <v>396</v>
      </c>
      <c r="BM3661" s="155" t="s">
        <v>5542</v>
      </c>
    </row>
    <row r="3662" spans="2:65" s="12" customFormat="1" ht="10">
      <c r="B3662" s="157"/>
      <c r="D3662" s="158" t="s">
        <v>328</v>
      </c>
      <c r="E3662" s="159" t="s">
        <v>1</v>
      </c>
      <c r="F3662" s="160" t="s">
        <v>83</v>
      </c>
      <c r="H3662" s="161">
        <v>1</v>
      </c>
      <c r="I3662" s="162"/>
      <c r="L3662" s="157"/>
      <c r="M3662" s="163"/>
      <c r="T3662" s="164"/>
      <c r="AT3662" s="159" t="s">
        <v>328</v>
      </c>
      <c r="AU3662" s="159" t="s">
        <v>88</v>
      </c>
      <c r="AV3662" s="12" t="s">
        <v>88</v>
      </c>
      <c r="AW3662" s="12" t="s">
        <v>31</v>
      </c>
      <c r="AX3662" s="12" t="s">
        <v>76</v>
      </c>
      <c r="AY3662" s="159" t="s">
        <v>317</v>
      </c>
    </row>
    <row r="3663" spans="2:65" s="13" customFormat="1" ht="10">
      <c r="B3663" s="165"/>
      <c r="D3663" s="158" t="s">
        <v>328</v>
      </c>
      <c r="E3663" s="166" t="s">
        <v>1</v>
      </c>
      <c r="F3663" s="167" t="s">
        <v>331</v>
      </c>
      <c r="H3663" s="168">
        <v>1</v>
      </c>
      <c r="I3663" s="169"/>
      <c r="L3663" s="165"/>
      <c r="M3663" s="170"/>
      <c r="T3663" s="171"/>
      <c r="AT3663" s="166" t="s">
        <v>328</v>
      </c>
      <c r="AU3663" s="166" t="s">
        <v>88</v>
      </c>
      <c r="AV3663" s="13" t="s">
        <v>92</v>
      </c>
      <c r="AW3663" s="13" t="s">
        <v>31</v>
      </c>
      <c r="AX3663" s="13" t="s">
        <v>76</v>
      </c>
      <c r="AY3663" s="166" t="s">
        <v>317</v>
      </c>
    </row>
    <row r="3664" spans="2:65" s="14" customFormat="1" ht="10">
      <c r="B3664" s="172"/>
      <c r="D3664" s="158" t="s">
        <v>328</v>
      </c>
      <c r="E3664" s="173" t="s">
        <v>1</v>
      </c>
      <c r="F3664" s="174" t="s">
        <v>332</v>
      </c>
      <c r="H3664" s="175">
        <v>1</v>
      </c>
      <c r="I3664" s="176"/>
      <c r="L3664" s="172"/>
      <c r="M3664" s="177"/>
      <c r="T3664" s="178"/>
      <c r="AT3664" s="173" t="s">
        <v>328</v>
      </c>
      <c r="AU3664" s="173" t="s">
        <v>88</v>
      </c>
      <c r="AV3664" s="14" t="s">
        <v>323</v>
      </c>
      <c r="AW3664" s="14" t="s">
        <v>31</v>
      </c>
      <c r="AX3664" s="14" t="s">
        <v>83</v>
      </c>
      <c r="AY3664" s="173" t="s">
        <v>317</v>
      </c>
    </row>
    <row r="3665" spans="2:65" s="1" customFormat="1" ht="24.15" customHeight="1">
      <c r="B3665" s="142"/>
      <c r="C3665" s="143" t="s">
        <v>5543</v>
      </c>
      <c r="D3665" s="200" t="s">
        <v>319</v>
      </c>
      <c r="E3665" s="144" t="s">
        <v>5544</v>
      </c>
      <c r="F3665" s="145" t="s">
        <v>5545</v>
      </c>
      <c r="G3665" s="146" t="s">
        <v>467</v>
      </c>
      <c r="H3665" s="147">
        <v>1</v>
      </c>
      <c r="I3665" s="148"/>
      <c r="J3665" s="149">
        <f>ROUND(I3665*H3665,2)</f>
        <v>0</v>
      </c>
      <c r="K3665" s="150"/>
      <c r="L3665" s="31"/>
      <c r="M3665" s="151" t="s">
        <v>1</v>
      </c>
      <c r="N3665" s="152" t="s">
        <v>42</v>
      </c>
      <c r="P3665" s="153">
        <f>O3665*H3665</f>
        <v>0</v>
      </c>
      <c r="Q3665" s="153">
        <v>0</v>
      </c>
      <c r="R3665" s="153">
        <f>Q3665*H3665</f>
        <v>0</v>
      </c>
      <c r="S3665" s="153">
        <v>0</v>
      </c>
      <c r="T3665" s="154">
        <f>S3665*H3665</f>
        <v>0</v>
      </c>
      <c r="AR3665" s="155" t="s">
        <v>396</v>
      </c>
      <c r="AT3665" s="155" t="s">
        <v>319</v>
      </c>
      <c r="AU3665" s="155" t="s">
        <v>88</v>
      </c>
      <c r="AY3665" s="16" t="s">
        <v>317</v>
      </c>
      <c r="BE3665" s="156">
        <f>IF(N3665="základná",J3665,0)</f>
        <v>0</v>
      </c>
      <c r="BF3665" s="156">
        <f>IF(N3665="znížená",J3665,0)</f>
        <v>0</v>
      </c>
      <c r="BG3665" s="156">
        <f>IF(N3665="zákl. prenesená",J3665,0)</f>
        <v>0</v>
      </c>
      <c r="BH3665" s="156">
        <f>IF(N3665="zníž. prenesená",J3665,0)</f>
        <v>0</v>
      </c>
      <c r="BI3665" s="156">
        <f>IF(N3665="nulová",J3665,0)</f>
        <v>0</v>
      </c>
      <c r="BJ3665" s="16" t="s">
        <v>88</v>
      </c>
      <c r="BK3665" s="156">
        <f>ROUND(I3665*H3665,2)</f>
        <v>0</v>
      </c>
      <c r="BL3665" s="16" t="s">
        <v>396</v>
      </c>
      <c r="BM3665" s="155" t="s">
        <v>5546</v>
      </c>
    </row>
    <row r="3666" spans="2:65" s="12" customFormat="1" ht="10">
      <c r="B3666" s="157"/>
      <c r="D3666" s="158" t="s">
        <v>328</v>
      </c>
      <c r="E3666" s="159" t="s">
        <v>1</v>
      </c>
      <c r="F3666" s="160" t="s">
        <v>83</v>
      </c>
      <c r="H3666" s="161">
        <v>1</v>
      </c>
      <c r="I3666" s="162"/>
      <c r="L3666" s="157"/>
      <c r="M3666" s="163"/>
      <c r="T3666" s="164"/>
      <c r="AT3666" s="159" t="s">
        <v>328</v>
      </c>
      <c r="AU3666" s="159" t="s">
        <v>88</v>
      </c>
      <c r="AV3666" s="12" t="s">
        <v>88</v>
      </c>
      <c r="AW3666" s="12" t="s">
        <v>31</v>
      </c>
      <c r="AX3666" s="12" t="s">
        <v>76</v>
      </c>
      <c r="AY3666" s="159" t="s">
        <v>317</v>
      </c>
    </row>
    <row r="3667" spans="2:65" s="13" customFormat="1" ht="10">
      <c r="B3667" s="165"/>
      <c r="D3667" s="158" t="s">
        <v>328</v>
      </c>
      <c r="E3667" s="166" t="s">
        <v>1</v>
      </c>
      <c r="F3667" s="167" t="s">
        <v>331</v>
      </c>
      <c r="H3667" s="168">
        <v>1</v>
      </c>
      <c r="I3667" s="169"/>
      <c r="L3667" s="165"/>
      <c r="M3667" s="170"/>
      <c r="T3667" s="171"/>
      <c r="AT3667" s="166" t="s">
        <v>328</v>
      </c>
      <c r="AU3667" s="166" t="s">
        <v>88</v>
      </c>
      <c r="AV3667" s="13" t="s">
        <v>92</v>
      </c>
      <c r="AW3667" s="13" t="s">
        <v>31</v>
      </c>
      <c r="AX3667" s="13" t="s">
        <v>76</v>
      </c>
      <c r="AY3667" s="166" t="s">
        <v>317</v>
      </c>
    </row>
    <row r="3668" spans="2:65" s="14" customFormat="1" ht="10">
      <c r="B3668" s="172"/>
      <c r="D3668" s="158" t="s">
        <v>328</v>
      </c>
      <c r="E3668" s="173" t="s">
        <v>1</v>
      </c>
      <c r="F3668" s="174" t="s">
        <v>332</v>
      </c>
      <c r="H3668" s="175">
        <v>1</v>
      </c>
      <c r="I3668" s="176"/>
      <c r="L3668" s="172"/>
      <c r="M3668" s="177"/>
      <c r="T3668" s="178"/>
      <c r="AT3668" s="173" t="s">
        <v>328</v>
      </c>
      <c r="AU3668" s="173" t="s">
        <v>88</v>
      </c>
      <c r="AV3668" s="14" t="s">
        <v>323</v>
      </c>
      <c r="AW3668" s="14" t="s">
        <v>31</v>
      </c>
      <c r="AX3668" s="14" t="s">
        <v>83</v>
      </c>
      <c r="AY3668" s="173" t="s">
        <v>317</v>
      </c>
    </row>
    <row r="3669" spans="2:65" s="1" customFormat="1" ht="24.15" customHeight="1">
      <c r="B3669" s="142"/>
      <c r="C3669" s="143" t="s">
        <v>5547</v>
      </c>
      <c r="D3669" s="200" t="s">
        <v>319</v>
      </c>
      <c r="E3669" s="144" t="s">
        <v>5548</v>
      </c>
      <c r="F3669" s="145" t="s">
        <v>5549</v>
      </c>
      <c r="G3669" s="146" t="s">
        <v>467</v>
      </c>
      <c r="H3669" s="147">
        <v>1</v>
      </c>
      <c r="I3669" s="148"/>
      <c r="J3669" s="149">
        <f>ROUND(I3669*H3669,2)</f>
        <v>0</v>
      </c>
      <c r="K3669" s="150"/>
      <c r="L3669" s="31"/>
      <c r="M3669" s="151" t="s">
        <v>1</v>
      </c>
      <c r="N3669" s="152" t="s">
        <v>42</v>
      </c>
      <c r="P3669" s="153">
        <f>O3669*H3669</f>
        <v>0</v>
      </c>
      <c r="Q3669" s="153">
        <v>0</v>
      </c>
      <c r="R3669" s="153">
        <f>Q3669*H3669</f>
        <v>0</v>
      </c>
      <c r="S3669" s="153">
        <v>0</v>
      </c>
      <c r="T3669" s="154">
        <f>S3669*H3669</f>
        <v>0</v>
      </c>
      <c r="AR3669" s="155" t="s">
        <v>396</v>
      </c>
      <c r="AT3669" s="155" t="s">
        <v>319</v>
      </c>
      <c r="AU3669" s="155" t="s">
        <v>88</v>
      </c>
      <c r="AY3669" s="16" t="s">
        <v>317</v>
      </c>
      <c r="BE3669" s="156">
        <f>IF(N3669="základná",J3669,0)</f>
        <v>0</v>
      </c>
      <c r="BF3669" s="156">
        <f>IF(N3669="znížená",J3669,0)</f>
        <v>0</v>
      </c>
      <c r="BG3669" s="156">
        <f>IF(N3669="zákl. prenesená",J3669,0)</f>
        <v>0</v>
      </c>
      <c r="BH3669" s="156">
        <f>IF(N3669="zníž. prenesená",J3669,0)</f>
        <v>0</v>
      </c>
      <c r="BI3669" s="156">
        <f>IF(N3669="nulová",J3669,0)</f>
        <v>0</v>
      </c>
      <c r="BJ3669" s="16" t="s">
        <v>88</v>
      </c>
      <c r="BK3669" s="156">
        <f>ROUND(I3669*H3669,2)</f>
        <v>0</v>
      </c>
      <c r="BL3669" s="16" t="s">
        <v>396</v>
      </c>
      <c r="BM3669" s="155" t="s">
        <v>5550</v>
      </c>
    </row>
    <row r="3670" spans="2:65" s="12" customFormat="1" ht="10">
      <c r="B3670" s="157"/>
      <c r="D3670" s="158" t="s">
        <v>328</v>
      </c>
      <c r="E3670" s="159" t="s">
        <v>1</v>
      </c>
      <c r="F3670" s="160" t="s">
        <v>83</v>
      </c>
      <c r="H3670" s="161">
        <v>1</v>
      </c>
      <c r="I3670" s="162"/>
      <c r="L3670" s="157"/>
      <c r="M3670" s="163"/>
      <c r="T3670" s="164"/>
      <c r="AT3670" s="159" t="s">
        <v>328</v>
      </c>
      <c r="AU3670" s="159" t="s">
        <v>88</v>
      </c>
      <c r="AV3670" s="12" t="s">
        <v>88</v>
      </c>
      <c r="AW3670" s="12" t="s">
        <v>31</v>
      </c>
      <c r="AX3670" s="12" t="s">
        <v>76</v>
      </c>
      <c r="AY3670" s="159" t="s">
        <v>317</v>
      </c>
    </row>
    <row r="3671" spans="2:65" s="13" customFormat="1" ht="10">
      <c r="B3671" s="165"/>
      <c r="D3671" s="158" t="s">
        <v>328</v>
      </c>
      <c r="E3671" s="166" t="s">
        <v>1</v>
      </c>
      <c r="F3671" s="167" t="s">
        <v>331</v>
      </c>
      <c r="H3671" s="168">
        <v>1</v>
      </c>
      <c r="I3671" s="169"/>
      <c r="L3671" s="165"/>
      <c r="M3671" s="170"/>
      <c r="T3671" s="171"/>
      <c r="AT3671" s="166" t="s">
        <v>328</v>
      </c>
      <c r="AU3671" s="166" t="s">
        <v>88</v>
      </c>
      <c r="AV3671" s="13" t="s">
        <v>92</v>
      </c>
      <c r="AW3671" s="13" t="s">
        <v>31</v>
      </c>
      <c r="AX3671" s="13" t="s">
        <v>76</v>
      </c>
      <c r="AY3671" s="166" t="s">
        <v>317</v>
      </c>
    </row>
    <row r="3672" spans="2:65" s="14" customFormat="1" ht="10">
      <c r="B3672" s="172"/>
      <c r="D3672" s="158" t="s">
        <v>328</v>
      </c>
      <c r="E3672" s="173" t="s">
        <v>1</v>
      </c>
      <c r="F3672" s="174" t="s">
        <v>332</v>
      </c>
      <c r="H3672" s="175">
        <v>1</v>
      </c>
      <c r="I3672" s="176"/>
      <c r="L3672" s="172"/>
      <c r="M3672" s="177"/>
      <c r="T3672" s="178"/>
      <c r="AT3672" s="173" t="s">
        <v>328</v>
      </c>
      <c r="AU3672" s="173" t="s">
        <v>88</v>
      </c>
      <c r="AV3672" s="14" t="s">
        <v>323</v>
      </c>
      <c r="AW3672" s="14" t="s">
        <v>31</v>
      </c>
      <c r="AX3672" s="14" t="s">
        <v>83</v>
      </c>
      <c r="AY3672" s="173" t="s">
        <v>317</v>
      </c>
    </row>
    <row r="3673" spans="2:65" s="1" customFormat="1" ht="24.15" customHeight="1">
      <c r="B3673" s="142"/>
      <c r="C3673" s="143" t="s">
        <v>5551</v>
      </c>
      <c r="D3673" s="200" t="s">
        <v>319</v>
      </c>
      <c r="E3673" s="144" t="s">
        <v>5552</v>
      </c>
      <c r="F3673" s="145" t="s">
        <v>5553</v>
      </c>
      <c r="G3673" s="146" t="s">
        <v>467</v>
      </c>
      <c r="H3673" s="147">
        <v>1</v>
      </c>
      <c r="I3673" s="148"/>
      <c r="J3673" s="149">
        <f>ROUND(I3673*H3673,2)</f>
        <v>0</v>
      </c>
      <c r="K3673" s="150"/>
      <c r="L3673" s="31"/>
      <c r="M3673" s="151" t="s">
        <v>1</v>
      </c>
      <c r="N3673" s="152" t="s">
        <v>42</v>
      </c>
      <c r="P3673" s="153">
        <f>O3673*H3673</f>
        <v>0</v>
      </c>
      <c r="Q3673" s="153">
        <v>0</v>
      </c>
      <c r="R3673" s="153">
        <f>Q3673*H3673</f>
        <v>0</v>
      </c>
      <c r="S3673" s="153">
        <v>0</v>
      </c>
      <c r="T3673" s="154">
        <f>S3673*H3673</f>
        <v>0</v>
      </c>
      <c r="AR3673" s="155" t="s">
        <v>396</v>
      </c>
      <c r="AT3673" s="155" t="s">
        <v>319</v>
      </c>
      <c r="AU3673" s="155" t="s">
        <v>88</v>
      </c>
      <c r="AY3673" s="16" t="s">
        <v>317</v>
      </c>
      <c r="BE3673" s="156">
        <f>IF(N3673="základná",J3673,0)</f>
        <v>0</v>
      </c>
      <c r="BF3673" s="156">
        <f>IF(N3673="znížená",J3673,0)</f>
        <v>0</v>
      </c>
      <c r="BG3673" s="156">
        <f>IF(N3673="zákl. prenesená",J3673,0)</f>
        <v>0</v>
      </c>
      <c r="BH3673" s="156">
        <f>IF(N3673="zníž. prenesená",J3673,0)</f>
        <v>0</v>
      </c>
      <c r="BI3673" s="156">
        <f>IF(N3673="nulová",J3673,0)</f>
        <v>0</v>
      </c>
      <c r="BJ3673" s="16" t="s">
        <v>88</v>
      </c>
      <c r="BK3673" s="156">
        <f>ROUND(I3673*H3673,2)</f>
        <v>0</v>
      </c>
      <c r="BL3673" s="16" t="s">
        <v>396</v>
      </c>
      <c r="BM3673" s="155" t="s">
        <v>5554</v>
      </c>
    </row>
    <row r="3674" spans="2:65" s="12" customFormat="1" ht="10">
      <c r="B3674" s="157"/>
      <c r="D3674" s="158" t="s">
        <v>328</v>
      </c>
      <c r="E3674" s="159" t="s">
        <v>1</v>
      </c>
      <c r="F3674" s="160" t="s">
        <v>83</v>
      </c>
      <c r="H3674" s="161">
        <v>1</v>
      </c>
      <c r="I3674" s="162"/>
      <c r="L3674" s="157"/>
      <c r="M3674" s="163"/>
      <c r="T3674" s="164"/>
      <c r="AT3674" s="159" t="s">
        <v>328</v>
      </c>
      <c r="AU3674" s="159" t="s">
        <v>88</v>
      </c>
      <c r="AV3674" s="12" t="s">
        <v>88</v>
      </c>
      <c r="AW3674" s="12" t="s">
        <v>31</v>
      </c>
      <c r="AX3674" s="12" t="s">
        <v>76</v>
      </c>
      <c r="AY3674" s="159" t="s">
        <v>317</v>
      </c>
    </row>
    <row r="3675" spans="2:65" s="13" customFormat="1" ht="10">
      <c r="B3675" s="165"/>
      <c r="D3675" s="158" t="s">
        <v>328</v>
      </c>
      <c r="E3675" s="166" t="s">
        <v>1</v>
      </c>
      <c r="F3675" s="167" t="s">
        <v>331</v>
      </c>
      <c r="H3675" s="168">
        <v>1</v>
      </c>
      <c r="I3675" s="169"/>
      <c r="L3675" s="165"/>
      <c r="M3675" s="170"/>
      <c r="T3675" s="171"/>
      <c r="AT3675" s="166" t="s">
        <v>328</v>
      </c>
      <c r="AU3675" s="166" t="s">
        <v>88</v>
      </c>
      <c r="AV3675" s="13" t="s">
        <v>92</v>
      </c>
      <c r="AW3675" s="13" t="s">
        <v>31</v>
      </c>
      <c r="AX3675" s="13" t="s">
        <v>76</v>
      </c>
      <c r="AY3675" s="166" t="s">
        <v>317</v>
      </c>
    </row>
    <row r="3676" spans="2:65" s="14" customFormat="1" ht="10">
      <c r="B3676" s="172"/>
      <c r="D3676" s="158" t="s">
        <v>328</v>
      </c>
      <c r="E3676" s="173" t="s">
        <v>1</v>
      </c>
      <c r="F3676" s="174" t="s">
        <v>332</v>
      </c>
      <c r="H3676" s="175">
        <v>1</v>
      </c>
      <c r="I3676" s="176"/>
      <c r="L3676" s="172"/>
      <c r="M3676" s="177"/>
      <c r="T3676" s="178"/>
      <c r="AT3676" s="173" t="s">
        <v>328</v>
      </c>
      <c r="AU3676" s="173" t="s">
        <v>88</v>
      </c>
      <c r="AV3676" s="14" t="s">
        <v>323</v>
      </c>
      <c r="AW3676" s="14" t="s">
        <v>31</v>
      </c>
      <c r="AX3676" s="14" t="s">
        <v>83</v>
      </c>
      <c r="AY3676" s="173" t="s">
        <v>317</v>
      </c>
    </row>
    <row r="3677" spans="2:65" s="1" customFormat="1" ht="24.15" customHeight="1">
      <c r="B3677" s="142"/>
      <c r="C3677" s="143" t="s">
        <v>5555</v>
      </c>
      <c r="D3677" s="200" t="s">
        <v>319</v>
      </c>
      <c r="E3677" s="144" t="s">
        <v>5556</v>
      </c>
      <c r="F3677" s="145" t="s">
        <v>5557</v>
      </c>
      <c r="G3677" s="146" t="s">
        <v>467</v>
      </c>
      <c r="H3677" s="147">
        <v>1</v>
      </c>
      <c r="I3677" s="148"/>
      <c r="J3677" s="149">
        <f>ROUND(I3677*H3677,2)</f>
        <v>0</v>
      </c>
      <c r="K3677" s="150"/>
      <c r="L3677" s="31"/>
      <c r="M3677" s="151" t="s">
        <v>1</v>
      </c>
      <c r="N3677" s="152" t="s">
        <v>42</v>
      </c>
      <c r="P3677" s="153">
        <f>O3677*H3677</f>
        <v>0</v>
      </c>
      <c r="Q3677" s="153">
        <v>0</v>
      </c>
      <c r="R3677" s="153">
        <f>Q3677*H3677</f>
        <v>0</v>
      </c>
      <c r="S3677" s="153">
        <v>0</v>
      </c>
      <c r="T3677" s="154">
        <f>S3677*H3677</f>
        <v>0</v>
      </c>
      <c r="AR3677" s="155" t="s">
        <v>396</v>
      </c>
      <c r="AT3677" s="155" t="s">
        <v>319</v>
      </c>
      <c r="AU3677" s="155" t="s">
        <v>88</v>
      </c>
      <c r="AY3677" s="16" t="s">
        <v>317</v>
      </c>
      <c r="BE3677" s="156">
        <f>IF(N3677="základná",J3677,0)</f>
        <v>0</v>
      </c>
      <c r="BF3677" s="156">
        <f>IF(N3677="znížená",J3677,0)</f>
        <v>0</v>
      </c>
      <c r="BG3677" s="156">
        <f>IF(N3677="zákl. prenesená",J3677,0)</f>
        <v>0</v>
      </c>
      <c r="BH3677" s="156">
        <f>IF(N3677="zníž. prenesená",J3677,0)</f>
        <v>0</v>
      </c>
      <c r="BI3677" s="156">
        <f>IF(N3677="nulová",J3677,0)</f>
        <v>0</v>
      </c>
      <c r="BJ3677" s="16" t="s">
        <v>88</v>
      </c>
      <c r="BK3677" s="156">
        <f>ROUND(I3677*H3677,2)</f>
        <v>0</v>
      </c>
      <c r="BL3677" s="16" t="s">
        <v>396</v>
      </c>
      <c r="BM3677" s="155" t="s">
        <v>5558</v>
      </c>
    </row>
    <row r="3678" spans="2:65" s="12" customFormat="1" ht="10">
      <c r="B3678" s="157"/>
      <c r="D3678" s="158" t="s">
        <v>328</v>
      </c>
      <c r="E3678" s="159" t="s">
        <v>1</v>
      </c>
      <c r="F3678" s="160" t="s">
        <v>83</v>
      </c>
      <c r="H3678" s="161">
        <v>1</v>
      </c>
      <c r="I3678" s="162"/>
      <c r="L3678" s="157"/>
      <c r="M3678" s="163"/>
      <c r="T3678" s="164"/>
      <c r="AT3678" s="159" t="s">
        <v>328</v>
      </c>
      <c r="AU3678" s="159" t="s">
        <v>88</v>
      </c>
      <c r="AV3678" s="12" t="s">
        <v>88</v>
      </c>
      <c r="AW3678" s="12" t="s">
        <v>31</v>
      </c>
      <c r="AX3678" s="12" t="s">
        <v>76</v>
      </c>
      <c r="AY3678" s="159" t="s">
        <v>317</v>
      </c>
    </row>
    <row r="3679" spans="2:65" s="13" customFormat="1" ht="10">
      <c r="B3679" s="165"/>
      <c r="D3679" s="158" t="s">
        <v>328</v>
      </c>
      <c r="E3679" s="166" t="s">
        <v>1</v>
      </c>
      <c r="F3679" s="167" t="s">
        <v>331</v>
      </c>
      <c r="H3679" s="168">
        <v>1</v>
      </c>
      <c r="I3679" s="169"/>
      <c r="L3679" s="165"/>
      <c r="M3679" s="170"/>
      <c r="T3679" s="171"/>
      <c r="AT3679" s="166" t="s">
        <v>328</v>
      </c>
      <c r="AU3679" s="166" t="s">
        <v>88</v>
      </c>
      <c r="AV3679" s="13" t="s">
        <v>92</v>
      </c>
      <c r="AW3679" s="13" t="s">
        <v>31</v>
      </c>
      <c r="AX3679" s="13" t="s">
        <v>76</v>
      </c>
      <c r="AY3679" s="166" t="s">
        <v>317</v>
      </c>
    </row>
    <row r="3680" spans="2:65" s="14" customFormat="1" ht="10">
      <c r="B3680" s="172"/>
      <c r="D3680" s="158" t="s">
        <v>328</v>
      </c>
      <c r="E3680" s="173" t="s">
        <v>1</v>
      </c>
      <c r="F3680" s="174" t="s">
        <v>332</v>
      </c>
      <c r="H3680" s="175">
        <v>1</v>
      </c>
      <c r="I3680" s="176"/>
      <c r="L3680" s="172"/>
      <c r="M3680" s="177"/>
      <c r="T3680" s="178"/>
      <c r="AT3680" s="173" t="s">
        <v>328</v>
      </c>
      <c r="AU3680" s="173" t="s">
        <v>88</v>
      </c>
      <c r="AV3680" s="14" t="s">
        <v>323</v>
      </c>
      <c r="AW3680" s="14" t="s">
        <v>31</v>
      </c>
      <c r="AX3680" s="14" t="s">
        <v>83</v>
      </c>
      <c r="AY3680" s="173" t="s">
        <v>317</v>
      </c>
    </row>
    <row r="3681" spans="2:65" s="1" customFormat="1" ht="24.15" customHeight="1">
      <c r="B3681" s="142"/>
      <c r="C3681" s="143" t="s">
        <v>5559</v>
      </c>
      <c r="D3681" s="200" t="s">
        <v>319</v>
      </c>
      <c r="E3681" s="144" t="s">
        <v>5560</v>
      </c>
      <c r="F3681" s="145" t="s">
        <v>5561</v>
      </c>
      <c r="G3681" s="146" t="s">
        <v>467</v>
      </c>
      <c r="H3681" s="147">
        <v>1</v>
      </c>
      <c r="I3681" s="148"/>
      <c r="J3681" s="149">
        <f>ROUND(I3681*H3681,2)</f>
        <v>0</v>
      </c>
      <c r="K3681" s="150"/>
      <c r="L3681" s="31"/>
      <c r="M3681" s="151" t="s">
        <v>1</v>
      </c>
      <c r="N3681" s="152" t="s">
        <v>42</v>
      </c>
      <c r="P3681" s="153">
        <f>O3681*H3681</f>
        <v>0</v>
      </c>
      <c r="Q3681" s="153">
        <v>0</v>
      </c>
      <c r="R3681" s="153">
        <f>Q3681*H3681</f>
        <v>0</v>
      </c>
      <c r="S3681" s="153">
        <v>0</v>
      </c>
      <c r="T3681" s="154">
        <f>S3681*H3681</f>
        <v>0</v>
      </c>
      <c r="AR3681" s="155" t="s">
        <v>396</v>
      </c>
      <c r="AT3681" s="155" t="s">
        <v>319</v>
      </c>
      <c r="AU3681" s="155" t="s">
        <v>88</v>
      </c>
      <c r="AY3681" s="16" t="s">
        <v>317</v>
      </c>
      <c r="BE3681" s="156">
        <f>IF(N3681="základná",J3681,0)</f>
        <v>0</v>
      </c>
      <c r="BF3681" s="156">
        <f>IF(N3681="znížená",J3681,0)</f>
        <v>0</v>
      </c>
      <c r="BG3681" s="156">
        <f>IF(N3681="zákl. prenesená",J3681,0)</f>
        <v>0</v>
      </c>
      <c r="BH3681" s="156">
        <f>IF(N3681="zníž. prenesená",J3681,0)</f>
        <v>0</v>
      </c>
      <c r="BI3681" s="156">
        <f>IF(N3681="nulová",J3681,0)</f>
        <v>0</v>
      </c>
      <c r="BJ3681" s="16" t="s">
        <v>88</v>
      </c>
      <c r="BK3681" s="156">
        <f>ROUND(I3681*H3681,2)</f>
        <v>0</v>
      </c>
      <c r="BL3681" s="16" t="s">
        <v>396</v>
      </c>
      <c r="BM3681" s="155" t="s">
        <v>5562</v>
      </c>
    </row>
    <row r="3682" spans="2:65" s="12" customFormat="1" ht="10">
      <c r="B3682" s="157"/>
      <c r="D3682" s="158" t="s">
        <v>328</v>
      </c>
      <c r="E3682" s="159" t="s">
        <v>1</v>
      </c>
      <c r="F3682" s="160" t="s">
        <v>83</v>
      </c>
      <c r="H3682" s="161">
        <v>1</v>
      </c>
      <c r="I3682" s="162"/>
      <c r="L3682" s="157"/>
      <c r="M3682" s="163"/>
      <c r="T3682" s="164"/>
      <c r="AT3682" s="159" t="s">
        <v>328</v>
      </c>
      <c r="AU3682" s="159" t="s">
        <v>88</v>
      </c>
      <c r="AV3682" s="12" t="s">
        <v>88</v>
      </c>
      <c r="AW3682" s="12" t="s">
        <v>31</v>
      </c>
      <c r="AX3682" s="12" t="s">
        <v>76</v>
      </c>
      <c r="AY3682" s="159" t="s">
        <v>317</v>
      </c>
    </row>
    <row r="3683" spans="2:65" s="13" customFormat="1" ht="10">
      <c r="B3683" s="165"/>
      <c r="D3683" s="158" t="s">
        <v>328</v>
      </c>
      <c r="E3683" s="166" t="s">
        <v>1</v>
      </c>
      <c r="F3683" s="167" t="s">
        <v>331</v>
      </c>
      <c r="H3683" s="168">
        <v>1</v>
      </c>
      <c r="I3683" s="169"/>
      <c r="L3683" s="165"/>
      <c r="M3683" s="170"/>
      <c r="T3683" s="171"/>
      <c r="AT3683" s="166" t="s">
        <v>328</v>
      </c>
      <c r="AU3683" s="166" t="s">
        <v>88</v>
      </c>
      <c r="AV3683" s="13" t="s">
        <v>92</v>
      </c>
      <c r="AW3683" s="13" t="s">
        <v>31</v>
      </c>
      <c r="AX3683" s="13" t="s">
        <v>76</v>
      </c>
      <c r="AY3683" s="166" t="s">
        <v>317</v>
      </c>
    </row>
    <row r="3684" spans="2:65" s="14" customFormat="1" ht="10">
      <c r="B3684" s="172"/>
      <c r="D3684" s="158" t="s">
        <v>328</v>
      </c>
      <c r="E3684" s="173" t="s">
        <v>1</v>
      </c>
      <c r="F3684" s="174" t="s">
        <v>332</v>
      </c>
      <c r="H3684" s="175">
        <v>1</v>
      </c>
      <c r="I3684" s="176"/>
      <c r="L3684" s="172"/>
      <c r="M3684" s="177"/>
      <c r="T3684" s="178"/>
      <c r="AT3684" s="173" t="s">
        <v>328</v>
      </c>
      <c r="AU3684" s="173" t="s">
        <v>88</v>
      </c>
      <c r="AV3684" s="14" t="s">
        <v>323</v>
      </c>
      <c r="AW3684" s="14" t="s">
        <v>31</v>
      </c>
      <c r="AX3684" s="14" t="s">
        <v>83</v>
      </c>
      <c r="AY3684" s="173" t="s">
        <v>317</v>
      </c>
    </row>
    <row r="3685" spans="2:65" s="1" customFormat="1" ht="24.15" customHeight="1">
      <c r="B3685" s="142"/>
      <c r="C3685" s="143" t="s">
        <v>5563</v>
      </c>
      <c r="D3685" s="207" t="s">
        <v>319</v>
      </c>
      <c r="E3685" s="144" t="s">
        <v>5564</v>
      </c>
      <c r="F3685" s="145" t="s">
        <v>5565</v>
      </c>
      <c r="G3685" s="146" t="s">
        <v>467</v>
      </c>
      <c r="H3685" s="147">
        <v>1</v>
      </c>
      <c r="I3685" s="148"/>
      <c r="J3685" s="149">
        <f>ROUND(I3685*H3685,2)</f>
        <v>0</v>
      </c>
      <c r="K3685" s="150"/>
      <c r="L3685" s="31"/>
      <c r="M3685" s="151" t="s">
        <v>1</v>
      </c>
      <c r="N3685" s="152" t="s">
        <v>42</v>
      </c>
      <c r="P3685" s="153">
        <f>O3685*H3685</f>
        <v>0</v>
      </c>
      <c r="Q3685" s="153">
        <v>0</v>
      </c>
      <c r="R3685" s="153">
        <f>Q3685*H3685</f>
        <v>0</v>
      </c>
      <c r="S3685" s="153">
        <v>0</v>
      </c>
      <c r="T3685" s="154">
        <f>S3685*H3685</f>
        <v>0</v>
      </c>
      <c r="AR3685" s="155" t="s">
        <v>396</v>
      </c>
      <c r="AT3685" s="155" t="s">
        <v>319</v>
      </c>
      <c r="AU3685" s="155" t="s">
        <v>88</v>
      </c>
      <c r="AY3685" s="16" t="s">
        <v>317</v>
      </c>
      <c r="BE3685" s="156">
        <f>IF(N3685="základná",J3685,0)</f>
        <v>0</v>
      </c>
      <c r="BF3685" s="156">
        <f>IF(N3685="znížená",J3685,0)</f>
        <v>0</v>
      </c>
      <c r="BG3685" s="156">
        <f>IF(N3685="zákl. prenesená",J3685,0)</f>
        <v>0</v>
      </c>
      <c r="BH3685" s="156">
        <f>IF(N3685="zníž. prenesená",J3685,0)</f>
        <v>0</v>
      </c>
      <c r="BI3685" s="156">
        <f>IF(N3685="nulová",J3685,0)</f>
        <v>0</v>
      </c>
      <c r="BJ3685" s="16" t="s">
        <v>88</v>
      </c>
      <c r="BK3685" s="156">
        <f>ROUND(I3685*H3685,2)</f>
        <v>0</v>
      </c>
      <c r="BL3685" s="16" t="s">
        <v>396</v>
      </c>
      <c r="BM3685" s="155" t="s">
        <v>5566</v>
      </c>
    </row>
    <row r="3686" spans="2:65" s="12" customFormat="1" ht="10">
      <c r="B3686" s="157"/>
      <c r="D3686" s="158" t="s">
        <v>328</v>
      </c>
      <c r="E3686" s="159" t="s">
        <v>1</v>
      </c>
      <c r="F3686" s="160" t="s">
        <v>83</v>
      </c>
      <c r="H3686" s="161">
        <v>1</v>
      </c>
      <c r="I3686" s="162"/>
      <c r="L3686" s="157"/>
      <c r="M3686" s="163"/>
      <c r="T3686" s="164"/>
      <c r="AT3686" s="159" t="s">
        <v>328</v>
      </c>
      <c r="AU3686" s="159" t="s">
        <v>88</v>
      </c>
      <c r="AV3686" s="12" t="s">
        <v>88</v>
      </c>
      <c r="AW3686" s="12" t="s">
        <v>31</v>
      </c>
      <c r="AX3686" s="12" t="s">
        <v>76</v>
      </c>
      <c r="AY3686" s="159" t="s">
        <v>317</v>
      </c>
    </row>
    <row r="3687" spans="2:65" s="13" customFormat="1" ht="10">
      <c r="B3687" s="165"/>
      <c r="D3687" s="158" t="s">
        <v>328</v>
      </c>
      <c r="E3687" s="166" t="s">
        <v>1</v>
      </c>
      <c r="F3687" s="167" t="s">
        <v>331</v>
      </c>
      <c r="H3687" s="168">
        <v>1</v>
      </c>
      <c r="I3687" s="169"/>
      <c r="L3687" s="165"/>
      <c r="M3687" s="170"/>
      <c r="T3687" s="171"/>
      <c r="AT3687" s="166" t="s">
        <v>328</v>
      </c>
      <c r="AU3687" s="166" t="s">
        <v>88</v>
      </c>
      <c r="AV3687" s="13" t="s">
        <v>92</v>
      </c>
      <c r="AW3687" s="13" t="s">
        <v>31</v>
      </c>
      <c r="AX3687" s="13" t="s">
        <v>76</v>
      </c>
      <c r="AY3687" s="166" t="s">
        <v>317</v>
      </c>
    </row>
    <row r="3688" spans="2:65" s="14" customFormat="1" ht="10">
      <c r="B3688" s="172"/>
      <c r="D3688" s="158" t="s">
        <v>328</v>
      </c>
      <c r="E3688" s="173" t="s">
        <v>1</v>
      </c>
      <c r="F3688" s="174" t="s">
        <v>332</v>
      </c>
      <c r="H3688" s="175">
        <v>1</v>
      </c>
      <c r="I3688" s="176"/>
      <c r="L3688" s="172"/>
      <c r="M3688" s="177"/>
      <c r="T3688" s="178"/>
      <c r="AT3688" s="173" t="s">
        <v>328</v>
      </c>
      <c r="AU3688" s="173" t="s">
        <v>88</v>
      </c>
      <c r="AV3688" s="14" t="s">
        <v>323</v>
      </c>
      <c r="AW3688" s="14" t="s">
        <v>31</v>
      </c>
      <c r="AX3688" s="14" t="s">
        <v>83</v>
      </c>
      <c r="AY3688" s="173" t="s">
        <v>317</v>
      </c>
    </row>
    <row r="3689" spans="2:65" s="1" customFormat="1" ht="24.15" customHeight="1">
      <c r="B3689" s="142"/>
      <c r="C3689" s="143" t="s">
        <v>5567</v>
      </c>
      <c r="D3689" s="207" t="s">
        <v>319</v>
      </c>
      <c r="E3689" s="144" t="s">
        <v>5568</v>
      </c>
      <c r="F3689" s="145" t="s">
        <v>5569</v>
      </c>
      <c r="G3689" s="146" t="s">
        <v>467</v>
      </c>
      <c r="H3689" s="147">
        <v>1</v>
      </c>
      <c r="I3689" s="148"/>
      <c r="J3689" s="149">
        <f>ROUND(I3689*H3689,2)</f>
        <v>0</v>
      </c>
      <c r="K3689" s="150"/>
      <c r="L3689" s="31"/>
      <c r="M3689" s="151" t="s">
        <v>1</v>
      </c>
      <c r="N3689" s="152" t="s">
        <v>42</v>
      </c>
      <c r="P3689" s="153">
        <f>O3689*H3689</f>
        <v>0</v>
      </c>
      <c r="Q3689" s="153">
        <v>0</v>
      </c>
      <c r="R3689" s="153">
        <f>Q3689*H3689</f>
        <v>0</v>
      </c>
      <c r="S3689" s="153">
        <v>0</v>
      </c>
      <c r="T3689" s="154">
        <f>S3689*H3689</f>
        <v>0</v>
      </c>
      <c r="AR3689" s="155" t="s">
        <v>396</v>
      </c>
      <c r="AT3689" s="155" t="s">
        <v>319</v>
      </c>
      <c r="AU3689" s="155" t="s">
        <v>88</v>
      </c>
      <c r="AY3689" s="16" t="s">
        <v>317</v>
      </c>
      <c r="BE3689" s="156">
        <f>IF(N3689="základná",J3689,0)</f>
        <v>0</v>
      </c>
      <c r="BF3689" s="156">
        <f>IF(N3689="znížená",J3689,0)</f>
        <v>0</v>
      </c>
      <c r="BG3689" s="156">
        <f>IF(N3689="zákl. prenesená",J3689,0)</f>
        <v>0</v>
      </c>
      <c r="BH3689" s="156">
        <f>IF(N3689="zníž. prenesená",J3689,0)</f>
        <v>0</v>
      </c>
      <c r="BI3689" s="156">
        <f>IF(N3689="nulová",J3689,0)</f>
        <v>0</v>
      </c>
      <c r="BJ3689" s="16" t="s">
        <v>88</v>
      </c>
      <c r="BK3689" s="156">
        <f>ROUND(I3689*H3689,2)</f>
        <v>0</v>
      </c>
      <c r="BL3689" s="16" t="s">
        <v>396</v>
      </c>
      <c r="BM3689" s="155" t="s">
        <v>5570</v>
      </c>
    </row>
    <row r="3690" spans="2:65" s="12" customFormat="1" ht="10">
      <c r="B3690" s="157"/>
      <c r="D3690" s="158" t="s">
        <v>328</v>
      </c>
      <c r="E3690" s="159" t="s">
        <v>1</v>
      </c>
      <c r="F3690" s="160" t="s">
        <v>83</v>
      </c>
      <c r="H3690" s="161">
        <v>1</v>
      </c>
      <c r="I3690" s="162"/>
      <c r="L3690" s="157"/>
      <c r="M3690" s="163"/>
      <c r="T3690" s="164"/>
      <c r="AT3690" s="159" t="s">
        <v>328</v>
      </c>
      <c r="AU3690" s="159" t="s">
        <v>88</v>
      </c>
      <c r="AV3690" s="12" t="s">
        <v>88</v>
      </c>
      <c r="AW3690" s="12" t="s">
        <v>31</v>
      </c>
      <c r="AX3690" s="12" t="s">
        <v>76</v>
      </c>
      <c r="AY3690" s="159" t="s">
        <v>317</v>
      </c>
    </row>
    <row r="3691" spans="2:65" s="13" customFormat="1" ht="10">
      <c r="B3691" s="165"/>
      <c r="D3691" s="158" t="s">
        <v>328</v>
      </c>
      <c r="E3691" s="166" t="s">
        <v>1</v>
      </c>
      <c r="F3691" s="167" t="s">
        <v>331</v>
      </c>
      <c r="H3691" s="168">
        <v>1</v>
      </c>
      <c r="I3691" s="169"/>
      <c r="L3691" s="165"/>
      <c r="M3691" s="170"/>
      <c r="T3691" s="171"/>
      <c r="AT3691" s="166" t="s">
        <v>328</v>
      </c>
      <c r="AU3691" s="166" t="s">
        <v>88</v>
      </c>
      <c r="AV3691" s="13" t="s">
        <v>92</v>
      </c>
      <c r="AW3691" s="13" t="s">
        <v>31</v>
      </c>
      <c r="AX3691" s="13" t="s">
        <v>76</v>
      </c>
      <c r="AY3691" s="166" t="s">
        <v>317</v>
      </c>
    </row>
    <row r="3692" spans="2:65" s="14" customFormat="1" ht="10">
      <c r="B3692" s="172"/>
      <c r="D3692" s="158" t="s">
        <v>328</v>
      </c>
      <c r="E3692" s="173" t="s">
        <v>1</v>
      </c>
      <c r="F3692" s="174" t="s">
        <v>332</v>
      </c>
      <c r="H3692" s="175">
        <v>1</v>
      </c>
      <c r="I3692" s="176"/>
      <c r="L3692" s="172"/>
      <c r="M3692" s="177"/>
      <c r="T3692" s="178"/>
      <c r="AT3692" s="173" t="s">
        <v>328</v>
      </c>
      <c r="AU3692" s="173" t="s">
        <v>88</v>
      </c>
      <c r="AV3692" s="14" t="s">
        <v>323</v>
      </c>
      <c r="AW3692" s="14" t="s">
        <v>31</v>
      </c>
      <c r="AX3692" s="14" t="s">
        <v>83</v>
      </c>
      <c r="AY3692" s="173" t="s">
        <v>317</v>
      </c>
    </row>
    <row r="3693" spans="2:65" s="1" customFormat="1" ht="24.15" customHeight="1">
      <c r="B3693" s="142"/>
      <c r="C3693" s="143" t="s">
        <v>5571</v>
      </c>
      <c r="D3693" s="207" t="s">
        <v>319</v>
      </c>
      <c r="E3693" s="144" t="s">
        <v>5572</v>
      </c>
      <c r="F3693" s="145" t="s">
        <v>5573</v>
      </c>
      <c r="G3693" s="146" t="s">
        <v>467</v>
      </c>
      <c r="H3693" s="147">
        <v>1</v>
      </c>
      <c r="I3693" s="148"/>
      <c r="J3693" s="149">
        <f>ROUND(I3693*H3693,2)</f>
        <v>0</v>
      </c>
      <c r="K3693" s="150"/>
      <c r="L3693" s="31"/>
      <c r="M3693" s="151" t="s">
        <v>1</v>
      </c>
      <c r="N3693" s="152" t="s">
        <v>42</v>
      </c>
      <c r="P3693" s="153">
        <f>O3693*H3693</f>
        <v>0</v>
      </c>
      <c r="Q3693" s="153">
        <v>0</v>
      </c>
      <c r="R3693" s="153">
        <f>Q3693*H3693</f>
        <v>0</v>
      </c>
      <c r="S3693" s="153">
        <v>0</v>
      </c>
      <c r="T3693" s="154">
        <f>S3693*H3693</f>
        <v>0</v>
      </c>
      <c r="AR3693" s="155" t="s">
        <v>396</v>
      </c>
      <c r="AT3693" s="155" t="s">
        <v>319</v>
      </c>
      <c r="AU3693" s="155" t="s">
        <v>88</v>
      </c>
      <c r="AY3693" s="16" t="s">
        <v>317</v>
      </c>
      <c r="BE3693" s="156">
        <f>IF(N3693="základná",J3693,0)</f>
        <v>0</v>
      </c>
      <c r="BF3693" s="156">
        <f>IF(N3693="znížená",J3693,0)</f>
        <v>0</v>
      </c>
      <c r="BG3693" s="156">
        <f>IF(N3693="zákl. prenesená",J3693,0)</f>
        <v>0</v>
      </c>
      <c r="BH3693" s="156">
        <f>IF(N3693="zníž. prenesená",J3693,0)</f>
        <v>0</v>
      </c>
      <c r="BI3693" s="156">
        <f>IF(N3693="nulová",J3693,0)</f>
        <v>0</v>
      </c>
      <c r="BJ3693" s="16" t="s">
        <v>88</v>
      </c>
      <c r="BK3693" s="156">
        <f>ROUND(I3693*H3693,2)</f>
        <v>0</v>
      </c>
      <c r="BL3693" s="16" t="s">
        <v>396</v>
      </c>
      <c r="BM3693" s="155" t="s">
        <v>5574</v>
      </c>
    </row>
    <row r="3694" spans="2:65" s="12" customFormat="1" ht="10">
      <c r="B3694" s="157"/>
      <c r="D3694" s="158" t="s">
        <v>328</v>
      </c>
      <c r="E3694" s="159" t="s">
        <v>1</v>
      </c>
      <c r="F3694" s="160" t="s">
        <v>83</v>
      </c>
      <c r="H3694" s="161">
        <v>1</v>
      </c>
      <c r="I3694" s="162"/>
      <c r="L3694" s="157"/>
      <c r="M3694" s="163"/>
      <c r="T3694" s="164"/>
      <c r="AT3694" s="159" t="s">
        <v>328</v>
      </c>
      <c r="AU3694" s="159" t="s">
        <v>88</v>
      </c>
      <c r="AV3694" s="12" t="s">
        <v>88</v>
      </c>
      <c r="AW3694" s="12" t="s">
        <v>31</v>
      </c>
      <c r="AX3694" s="12" t="s">
        <v>76</v>
      </c>
      <c r="AY3694" s="159" t="s">
        <v>317</v>
      </c>
    </row>
    <row r="3695" spans="2:65" s="13" customFormat="1" ht="10">
      <c r="B3695" s="165"/>
      <c r="D3695" s="158" t="s">
        <v>328</v>
      </c>
      <c r="E3695" s="166" t="s">
        <v>1</v>
      </c>
      <c r="F3695" s="167" t="s">
        <v>331</v>
      </c>
      <c r="H3695" s="168">
        <v>1</v>
      </c>
      <c r="I3695" s="169"/>
      <c r="L3695" s="165"/>
      <c r="M3695" s="170"/>
      <c r="T3695" s="171"/>
      <c r="AT3695" s="166" t="s">
        <v>328</v>
      </c>
      <c r="AU3695" s="166" t="s">
        <v>88</v>
      </c>
      <c r="AV3695" s="13" t="s">
        <v>92</v>
      </c>
      <c r="AW3695" s="13" t="s">
        <v>31</v>
      </c>
      <c r="AX3695" s="13" t="s">
        <v>76</v>
      </c>
      <c r="AY3695" s="166" t="s">
        <v>317</v>
      </c>
    </row>
    <row r="3696" spans="2:65" s="14" customFormat="1" ht="10">
      <c r="B3696" s="172"/>
      <c r="D3696" s="158" t="s">
        <v>328</v>
      </c>
      <c r="E3696" s="173" t="s">
        <v>1</v>
      </c>
      <c r="F3696" s="174" t="s">
        <v>332</v>
      </c>
      <c r="H3696" s="175">
        <v>1</v>
      </c>
      <c r="I3696" s="176"/>
      <c r="L3696" s="172"/>
      <c r="M3696" s="177"/>
      <c r="T3696" s="178"/>
      <c r="AT3696" s="173" t="s">
        <v>328</v>
      </c>
      <c r="AU3696" s="173" t="s">
        <v>88</v>
      </c>
      <c r="AV3696" s="14" t="s">
        <v>323</v>
      </c>
      <c r="AW3696" s="14" t="s">
        <v>31</v>
      </c>
      <c r="AX3696" s="14" t="s">
        <v>83</v>
      </c>
      <c r="AY3696" s="173" t="s">
        <v>317</v>
      </c>
    </row>
    <row r="3697" spans="2:65" s="1" customFormat="1" ht="24.15" customHeight="1">
      <c r="B3697" s="142"/>
      <c r="C3697" s="143" t="s">
        <v>5575</v>
      </c>
      <c r="D3697" s="207" t="s">
        <v>319</v>
      </c>
      <c r="E3697" s="144" t="s">
        <v>5576</v>
      </c>
      <c r="F3697" s="145" t="s">
        <v>5577</v>
      </c>
      <c r="G3697" s="146" t="s">
        <v>467</v>
      </c>
      <c r="H3697" s="147">
        <v>1</v>
      </c>
      <c r="I3697" s="148"/>
      <c r="J3697" s="149">
        <f>ROUND(I3697*H3697,2)</f>
        <v>0</v>
      </c>
      <c r="K3697" s="150"/>
      <c r="L3697" s="31"/>
      <c r="M3697" s="151" t="s">
        <v>1</v>
      </c>
      <c r="N3697" s="152" t="s">
        <v>42</v>
      </c>
      <c r="P3697" s="153">
        <f>O3697*H3697</f>
        <v>0</v>
      </c>
      <c r="Q3697" s="153">
        <v>0</v>
      </c>
      <c r="R3697" s="153">
        <f>Q3697*H3697</f>
        <v>0</v>
      </c>
      <c r="S3697" s="153">
        <v>0</v>
      </c>
      <c r="T3697" s="154">
        <f>S3697*H3697</f>
        <v>0</v>
      </c>
      <c r="AR3697" s="155" t="s">
        <v>396</v>
      </c>
      <c r="AT3697" s="155" t="s">
        <v>319</v>
      </c>
      <c r="AU3697" s="155" t="s">
        <v>88</v>
      </c>
      <c r="AY3697" s="16" t="s">
        <v>317</v>
      </c>
      <c r="BE3697" s="156">
        <f>IF(N3697="základná",J3697,0)</f>
        <v>0</v>
      </c>
      <c r="BF3697" s="156">
        <f>IF(N3697="znížená",J3697,0)</f>
        <v>0</v>
      </c>
      <c r="BG3697" s="156">
        <f>IF(N3697="zákl. prenesená",J3697,0)</f>
        <v>0</v>
      </c>
      <c r="BH3697" s="156">
        <f>IF(N3697="zníž. prenesená",J3697,0)</f>
        <v>0</v>
      </c>
      <c r="BI3697" s="156">
        <f>IF(N3697="nulová",J3697,0)</f>
        <v>0</v>
      </c>
      <c r="BJ3697" s="16" t="s">
        <v>88</v>
      </c>
      <c r="BK3697" s="156">
        <f>ROUND(I3697*H3697,2)</f>
        <v>0</v>
      </c>
      <c r="BL3697" s="16" t="s">
        <v>396</v>
      </c>
      <c r="BM3697" s="155" t="s">
        <v>5578</v>
      </c>
    </row>
    <row r="3698" spans="2:65" s="12" customFormat="1" ht="10">
      <c r="B3698" s="157"/>
      <c r="D3698" s="158" t="s">
        <v>328</v>
      </c>
      <c r="E3698" s="159" t="s">
        <v>1</v>
      </c>
      <c r="F3698" s="160" t="s">
        <v>83</v>
      </c>
      <c r="H3698" s="161">
        <v>1</v>
      </c>
      <c r="I3698" s="162"/>
      <c r="L3698" s="157"/>
      <c r="M3698" s="163"/>
      <c r="T3698" s="164"/>
      <c r="AT3698" s="159" t="s">
        <v>328</v>
      </c>
      <c r="AU3698" s="159" t="s">
        <v>88</v>
      </c>
      <c r="AV3698" s="12" t="s">
        <v>88</v>
      </c>
      <c r="AW3698" s="12" t="s">
        <v>31</v>
      </c>
      <c r="AX3698" s="12" t="s">
        <v>76</v>
      </c>
      <c r="AY3698" s="159" t="s">
        <v>317</v>
      </c>
    </row>
    <row r="3699" spans="2:65" s="13" customFormat="1" ht="10">
      <c r="B3699" s="165"/>
      <c r="D3699" s="158" t="s">
        <v>328</v>
      </c>
      <c r="E3699" s="166" t="s">
        <v>1</v>
      </c>
      <c r="F3699" s="167" t="s">
        <v>331</v>
      </c>
      <c r="H3699" s="168">
        <v>1</v>
      </c>
      <c r="I3699" s="169"/>
      <c r="L3699" s="165"/>
      <c r="M3699" s="170"/>
      <c r="T3699" s="171"/>
      <c r="AT3699" s="166" t="s">
        <v>328</v>
      </c>
      <c r="AU3699" s="166" t="s">
        <v>88</v>
      </c>
      <c r="AV3699" s="13" t="s">
        <v>92</v>
      </c>
      <c r="AW3699" s="13" t="s">
        <v>31</v>
      </c>
      <c r="AX3699" s="13" t="s">
        <v>76</v>
      </c>
      <c r="AY3699" s="166" t="s">
        <v>317</v>
      </c>
    </row>
    <row r="3700" spans="2:65" s="14" customFormat="1" ht="10">
      <c r="B3700" s="172"/>
      <c r="D3700" s="158" t="s">
        <v>328</v>
      </c>
      <c r="E3700" s="173" t="s">
        <v>1</v>
      </c>
      <c r="F3700" s="174" t="s">
        <v>332</v>
      </c>
      <c r="H3700" s="175">
        <v>1</v>
      </c>
      <c r="I3700" s="176"/>
      <c r="L3700" s="172"/>
      <c r="M3700" s="177"/>
      <c r="T3700" s="178"/>
      <c r="AT3700" s="173" t="s">
        <v>328</v>
      </c>
      <c r="AU3700" s="173" t="s">
        <v>88</v>
      </c>
      <c r="AV3700" s="14" t="s">
        <v>323</v>
      </c>
      <c r="AW3700" s="14" t="s">
        <v>31</v>
      </c>
      <c r="AX3700" s="14" t="s">
        <v>83</v>
      </c>
      <c r="AY3700" s="173" t="s">
        <v>317</v>
      </c>
    </row>
    <row r="3701" spans="2:65" s="1" customFormat="1" ht="24.15" customHeight="1">
      <c r="B3701" s="142"/>
      <c r="C3701" s="143" t="s">
        <v>5579</v>
      </c>
      <c r="D3701" s="207" t="s">
        <v>319</v>
      </c>
      <c r="E3701" s="144" t="s">
        <v>5580</v>
      </c>
      <c r="F3701" s="145" t="s">
        <v>5581</v>
      </c>
      <c r="G3701" s="146" t="s">
        <v>467</v>
      </c>
      <c r="H3701" s="147">
        <v>1</v>
      </c>
      <c r="I3701" s="148"/>
      <c r="J3701" s="149">
        <f>ROUND(I3701*H3701,2)</f>
        <v>0</v>
      </c>
      <c r="K3701" s="150"/>
      <c r="L3701" s="31"/>
      <c r="M3701" s="151" t="s">
        <v>1</v>
      </c>
      <c r="N3701" s="152" t="s">
        <v>42</v>
      </c>
      <c r="P3701" s="153">
        <f>O3701*H3701</f>
        <v>0</v>
      </c>
      <c r="Q3701" s="153">
        <v>0</v>
      </c>
      <c r="R3701" s="153">
        <f>Q3701*H3701</f>
        <v>0</v>
      </c>
      <c r="S3701" s="153">
        <v>0</v>
      </c>
      <c r="T3701" s="154">
        <f>S3701*H3701</f>
        <v>0</v>
      </c>
      <c r="AR3701" s="155" t="s">
        <v>396</v>
      </c>
      <c r="AT3701" s="155" t="s">
        <v>319</v>
      </c>
      <c r="AU3701" s="155" t="s">
        <v>88</v>
      </c>
      <c r="AY3701" s="16" t="s">
        <v>317</v>
      </c>
      <c r="BE3701" s="156">
        <f>IF(N3701="základná",J3701,0)</f>
        <v>0</v>
      </c>
      <c r="BF3701" s="156">
        <f>IF(N3701="znížená",J3701,0)</f>
        <v>0</v>
      </c>
      <c r="BG3701" s="156">
        <f>IF(N3701="zákl. prenesená",J3701,0)</f>
        <v>0</v>
      </c>
      <c r="BH3701" s="156">
        <f>IF(N3701="zníž. prenesená",J3701,0)</f>
        <v>0</v>
      </c>
      <c r="BI3701" s="156">
        <f>IF(N3701="nulová",J3701,0)</f>
        <v>0</v>
      </c>
      <c r="BJ3701" s="16" t="s">
        <v>88</v>
      </c>
      <c r="BK3701" s="156">
        <f>ROUND(I3701*H3701,2)</f>
        <v>0</v>
      </c>
      <c r="BL3701" s="16" t="s">
        <v>396</v>
      </c>
      <c r="BM3701" s="155" t="s">
        <v>5582</v>
      </c>
    </row>
    <row r="3702" spans="2:65" s="12" customFormat="1" ht="10">
      <c r="B3702" s="157"/>
      <c r="D3702" s="158" t="s">
        <v>328</v>
      </c>
      <c r="E3702" s="159" t="s">
        <v>1</v>
      </c>
      <c r="F3702" s="160" t="s">
        <v>83</v>
      </c>
      <c r="H3702" s="161">
        <v>1</v>
      </c>
      <c r="I3702" s="162"/>
      <c r="L3702" s="157"/>
      <c r="M3702" s="163"/>
      <c r="T3702" s="164"/>
      <c r="AT3702" s="159" t="s">
        <v>328</v>
      </c>
      <c r="AU3702" s="159" t="s">
        <v>88</v>
      </c>
      <c r="AV3702" s="12" t="s">
        <v>88</v>
      </c>
      <c r="AW3702" s="12" t="s">
        <v>31</v>
      </c>
      <c r="AX3702" s="12" t="s">
        <v>76</v>
      </c>
      <c r="AY3702" s="159" t="s">
        <v>317</v>
      </c>
    </row>
    <row r="3703" spans="2:65" s="13" customFormat="1" ht="10">
      <c r="B3703" s="165"/>
      <c r="D3703" s="158" t="s">
        <v>328</v>
      </c>
      <c r="E3703" s="166" t="s">
        <v>1</v>
      </c>
      <c r="F3703" s="167" t="s">
        <v>331</v>
      </c>
      <c r="H3703" s="168">
        <v>1</v>
      </c>
      <c r="I3703" s="169"/>
      <c r="L3703" s="165"/>
      <c r="M3703" s="170"/>
      <c r="T3703" s="171"/>
      <c r="AT3703" s="166" t="s">
        <v>328</v>
      </c>
      <c r="AU3703" s="166" t="s">
        <v>88</v>
      </c>
      <c r="AV3703" s="13" t="s">
        <v>92</v>
      </c>
      <c r="AW3703" s="13" t="s">
        <v>31</v>
      </c>
      <c r="AX3703" s="13" t="s">
        <v>76</v>
      </c>
      <c r="AY3703" s="166" t="s">
        <v>317</v>
      </c>
    </row>
    <row r="3704" spans="2:65" s="14" customFormat="1" ht="10">
      <c r="B3704" s="172"/>
      <c r="D3704" s="158" t="s">
        <v>328</v>
      </c>
      <c r="E3704" s="173" t="s">
        <v>1</v>
      </c>
      <c r="F3704" s="174" t="s">
        <v>332</v>
      </c>
      <c r="H3704" s="175">
        <v>1</v>
      </c>
      <c r="I3704" s="176"/>
      <c r="L3704" s="172"/>
      <c r="M3704" s="177"/>
      <c r="T3704" s="178"/>
      <c r="AT3704" s="173" t="s">
        <v>328</v>
      </c>
      <c r="AU3704" s="173" t="s">
        <v>88</v>
      </c>
      <c r="AV3704" s="14" t="s">
        <v>323</v>
      </c>
      <c r="AW3704" s="14" t="s">
        <v>31</v>
      </c>
      <c r="AX3704" s="14" t="s">
        <v>83</v>
      </c>
      <c r="AY3704" s="173" t="s">
        <v>317</v>
      </c>
    </row>
    <row r="3705" spans="2:65" s="1" customFormat="1" ht="24.15" customHeight="1">
      <c r="B3705" s="142"/>
      <c r="C3705" s="143" t="s">
        <v>5583</v>
      </c>
      <c r="D3705" s="207" t="s">
        <v>319</v>
      </c>
      <c r="E3705" s="144" t="s">
        <v>5584</v>
      </c>
      <c r="F3705" s="145" t="s">
        <v>5585</v>
      </c>
      <c r="G3705" s="146" t="s">
        <v>467</v>
      </c>
      <c r="H3705" s="147">
        <v>1</v>
      </c>
      <c r="I3705" s="148"/>
      <c r="J3705" s="149">
        <f>ROUND(I3705*H3705,2)</f>
        <v>0</v>
      </c>
      <c r="K3705" s="150"/>
      <c r="L3705" s="31"/>
      <c r="M3705" s="151" t="s">
        <v>1</v>
      </c>
      <c r="N3705" s="152" t="s">
        <v>42</v>
      </c>
      <c r="P3705" s="153">
        <f>O3705*H3705</f>
        <v>0</v>
      </c>
      <c r="Q3705" s="153">
        <v>0</v>
      </c>
      <c r="R3705" s="153">
        <f>Q3705*H3705</f>
        <v>0</v>
      </c>
      <c r="S3705" s="153">
        <v>0</v>
      </c>
      <c r="T3705" s="154">
        <f>S3705*H3705</f>
        <v>0</v>
      </c>
      <c r="AR3705" s="155" t="s">
        <v>396</v>
      </c>
      <c r="AT3705" s="155" t="s">
        <v>319</v>
      </c>
      <c r="AU3705" s="155" t="s">
        <v>88</v>
      </c>
      <c r="AY3705" s="16" t="s">
        <v>317</v>
      </c>
      <c r="BE3705" s="156">
        <f>IF(N3705="základná",J3705,0)</f>
        <v>0</v>
      </c>
      <c r="BF3705" s="156">
        <f>IF(N3705="znížená",J3705,0)</f>
        <v>0</v>
      </c>
      <c r="BG3705" s="156">
        <f>IF(N3705="zákl. prenesená",J3705,0)</f>
        <v>0</v>
      </c>
      <c r="BH3705" s="156">
        <f>IF(N3705="zníž. prenesená",J3705,0)</f>
        <v>0</v>
      </c>
      <c r="BI3705" s="156">
        <f>IF(N3705="nulová",J3705,0)</f>
        <v>0</v>
      </c>
      <c r="BJ3705" s="16" t="s">
        <v>88</v>
      </c>
      <c r="BK3705" s="156">
        <f>ROUND(I3705*H3705,2)</f>
        <v>0</v>
      </c>
      <c r="BL3705" s="16" t="s">
        <v>396</v>
      </c>
      <c r="BM3705" s="155" t="s">
        <v>5586</v>
      </c>
    </row>
    <row r="3706" spans="2:65" s="12" customFormat="1" ht="10">
      <c r="B3706" s="157"/>
      <c r="D3706" s="158" t="s">
        <v>328</v>
      </c>
      <c r="E3706" s="159" t="s">
        <v>1</v>
      </c>
      <c r="F3706" s="160" t="s">
        <v>83</v>
      </c>
      <c r="H3706" s="161">
        <v>1</v>
      </c>
      <c r="I3706" s="162"/>
      <c r="L3706" s="157"/>
      <c r="M3706" s="163"/>
      <c r="T3706" s="164"/>
      <c r="AT3706" s="159" t="s">
        <v>328</v>
      </c>
      <c r="AU3706" s="159" t="s">
        <v>88</v>
      </c>
      <c r="AV3706" s="12" t="s">
        <v>88</v>
      </c>
      <c r="AW3706" s="12" t="s">
        <v>31</v>
      </c>
      <c r="AX3706" s="12" t="s">
        <v>76</v>
      </c>
      <c r="AY3706" s="159" t="s">
        <v>317</v>
      </c>
    </row>
    <row r="3707" spans="2:65" s="13" customFormat="1" ht="10">
      <c r="B3707" s="165"/>
      <c r="D3707" s="158" t="s">
        <v>328</v>
      </c>
      <c r="E3707" s="166" t="s">
        <v>1</v>
      </c>
      <c r="F3707" s="167" t="s">
        <v>331</v>
      </c>
      <c r="H3707" s="168">
        <v>1</v>
      </c>
      <c r="I3707" s="169"/>
      <c r="L3707" s="165"/>
      <c r="M3707" s="170"/>
      <c r="T3707" s="171"/>
      <c r="AT3707" s="166" t="s">
        <v>328</v>
      </c>
      <c r="AU3707" s="166" t="s">
        <v>88</v>
      </c>
      <c r="AV3707" s="13" t="s">
        <v>92</v>
      </c>
      <c r="AW3707" s="13" t="s">
        <v>31</v>
      </c>
      <c r="AX3707" s="13" t="s">
        <v>76</v>
      </c>
      <c r="AY3707" s="166" t="s">
        <v>317</v>
      </c>
    </row>
    <row r="3708" spans="2:65" s="14" customFormat="1" ht="10">
      <c r="B3708" s="172"/>
      <c r="D3708" s="158" t="s">
        <v>328</v>
      </c>
      <c r="E3708" s="173" t="s">
        <v>1</v>
      </c>
      <c r="F3708" s="174" t="s">
        <v>332</v>
      </c>
      <c r="H3708" s="175">
        <v>1</v>
      </c>
      <c r="I3708" s="176"/>
      <c r="L3708" s="172"/>
      <c r="M3708" s="177"/>
      <c r="T3708" s="178"/>
      <c r="AT3708" s="173" t="s">
        <v>328</v>
      </c>
      <c r="AU3708" s="173" t="s">
        <v>88</v>
      </c>
      <c r="AV3708" s="14" t="s">
        <v>323</v>
      </c>
      <c r="AW3708" s="14" t="s">
        <v>31</v>
      </c>
      <c r="AX3708" s="14" t="s">
        <v>83</v>
      </c>
      <c r="AY3708" s="173" t="s">
        <v>317</v>
      </c>
    </row>
    <row r="3709" spans="2:65" s="1" customFormat="1" ht="24.15" customHeight="1">
      <c r="B3709" s="142"/>
      <c r="C3709" s="143" t="s">
        <v>5587</v>
      </c>
      <c r="D3709" s="143" t="s">
        <v>319</v>
      </c>
      <c r="E3709" s="144" t="s">
        <v>5588</v>
      </c>
      <c r="F3709" s="145" t="s">
        <v>5589</v>
      </c>
      <c r="G3709" s="146" t="s">
        <v>484</v>
      </c>
      <c r="H3709" s="147">
        <v>455.5</v>
      </c>
      <c r="I3709" s="148"/>
      <c r="J3709" s="149">
        <f>ROUND(I3709*H3709,2)</f>
        <v>0</v>
      </c>
      <c r="K3709" s="150"/>
      <c r="L3709" s="31"/>
      <c r="M3709" s="151" t="s">
        <v>1</v>
      </c>
      <c r="N3709" s="152" t="s">
        <v>42</v>
      </c>
      <c r="P3709" s="153">
        <f>O3709*H3709</f>
        <v>0</v>
      </c>
      <c r="Q3709" s="153">
        <v>1.0000000000000001E-5</v>
      </c>
      <c r="R3709" s="153">
        <f>Q3709*H3709</f>
        <v>4.555E-3</v>
      </c>
      <c r="S3709" s="153">
        <v>0</v>
      </c>
      <c r="T3709" s="154">
        <f>S3709*H3709</f>
        <v>0</v>
      </c>
      <c r="AR3709" s="155" t="s">
        <v>396</v>
      </c>
      <c r="AT3709" s="155" t="s">
        <v>319</v>
      </c>
      <c r="AU3709" s="155" t="s">
        <v>88</v>
      </c>
      <c r="AY3709" s="16" t="s">
        <v>317</v>
      </c>
      <c r="BE3709" s="156">
        <f>IF(N3709="základná",J3709,0)</f>
        <v>0</v>
      </c>
      <c r="BF3709" s="156">
        <f>IF(N3709="znížená",J3709,0)</f>
        <v>0</v>
      </c>
      <c r="BG3709" s="156">
        <f>IF(N3709="zákl. prenesená",J3709,0)</f>
        <v>0</v>
      </c>
      <c r="BH3709" s="156">
        <f>IF(N3709="zníž. prenesená",J3709,0)</f>
        <v>0</v>
      </c>
      <c r="BI3709" s="156">
        <f>IF(N3709="nulová",J3709,0)</f>
        <v>0</v>
      </c>
      <c r="BJ3709" s="16" t="s">
        <v>88</v>
      </c>
      <c r="BK3709" s="156">
        <f>ROUND(I3709*H3709,2)</f>
        <v>0</v>
      </c>
      <c r="BL3709" s="16" t="s">
        <v>396</v>
      </c>
      <c r="BM3709" s="155" t="s">
        <v>5590</v>
      </c>
    </row>
    <row r="3710" spans="2:65" s="12" customFormat="1" ht="10">
      <c r="B3710" s="157"/>
      <c r="D3710" s="158" t="s">
        <v>328</v>
      </c>
      <c r="E3710" s="159" t="s">
        <v>1</v>
      </c>
      <c r="F3710" s="160" t="s">
        <v>5591</v>
      </c>
      <c r="H3710" s="161">
        <v>24.2</v>
      </c>
      <c r="I3710" s="162"/>
      <c r="L3710" s="157"/>
      <c r="M3710" s="163"/>
      <c r="T3710" s="164"/>
      <c r="AT3710" s="159" t="s">
        <v>328</v>
      </c>
      <c r="AU3710" s="159" t="s">
        <v>88</v>
      </c>
      <c r="AV3710" s="12" t="s">
        <v>88</v>
      </c>
      <c r="AW3710" s="12" t="s">
        <v>31</v>
      </c>
      <c r="AX3710" s="12" t="s">
        <v>76</v>
      </c>
      <c r="AY3710" s="159" t="s">
        <v>317</v>
      </c>
    </row>
    <row r="3711" spans="2:65" s="12" customFormat="1" ht="10">
      <c r="B3711" s="157"/>
      <c r="D3711" s="158" t="s">
        <v>328</v>
      </c>
      <c r="E3711" s="159" t="s">
        <v>1</v>
      </c>
      <c r="F3711" s="160" t="s">
        <v>5592</v>
      </c>
      <c r="H3711" s="161">
        <v>15.1</v>
      </c>
      <c r="I3711" s="162"/>
      <c r="L3711" s="157"/>
      <c r="M3711" s="163"/>
      <c r="T3711" s="164"/>
      <c r="AT3711" s="159" t="s">
        <v>328</v>
      </c>
      <c r="AU3711" s="159" t="s">
        <v>88</v>
      </c>
      <c r="AV3711" s="12" t="s">
        <v>88</v>
      </c>
      <c r="AW3711" s="12" t="s">
        <v>31</v>
      </c>
      <c r="AX3711" s="12" t="s">
        <v>76</v>
      </c>
      <c r="AY3711" s="159" t="s">
        <v>317</v>
      </c>
    </row>
    <row r="3712" spans="2:65" s="12" customFormat="1" ht="10">
      <c r="B3712" s="157"/>
      <c r="D3712" s="158" t="s">
        <v>328</v>
      </c>
      <c r="E3712" s="159" t="s">
        <v>1</v>
      </c>
      <c r="F3712" s="160" t="s">
        <v>5593</v>
      </c>
      <c r="H3712" s="161">
        <v>74.3</v>
      </c>
      <c r="I3712" s="162"/>
      <c r="L3712" s="157"/>
      <c r="M3712" s="163"/>
      <c r="T3712" s="164"/>
      <c r="AT3712" s="159" t="s">
        <v>328</v>
      </c>
      <c r="AU3712" s="159" t="s">
        <v>88</v>
      </c>
      <c r="AV3712" s="12" t="s">
        <v>88</v>
      </c>
      <c r="AW3712" s="12" t="s">
        <v>31</v>
      </c>
      <c r="AX3712" s="12" t="s">
        <v>76</v>
      </c>
      <c r="AY3712" s="159" t="s">
        <v>317</v>
      </c>
    </row>
    <row r="3713" spans="2:65" s="12" customFormat="1" ht="10">
      <c r="B3713" s="157"/>
      <c r="D3713" s="158" t="s">
        <v>328</v>
      </c>
      <c r="E3713" s="159" t="s">
        <v>1</v>
      </c>
      <c r="F3713" s="160" t="s">
        <v>5594</v>
      </c>
      <c r="H3713" s="161">
        <v>58.9</v>
      </c>
      <c r="I3713" s="162"/>
      <c r="L3713" s="157"/>
      <c r="M3713" s="163"/>
      <c r="T3713" s="164"/>
      <c r="AT3713" s="159" t="s">
        <v>328</v>
      </c>
      <c r="AU3713" s="159" t="s">
        <v>88</v>
      </c>
      <c r="AV3713" s="12" t="s">
        <v>88</v>
      </c>
      <c r="AW3713" s="12" t="s">
        <v>31</v>
      </c>
      <c r="AX3713" s="12" t="s">
        <v>76</v>
      </c>
      <c r="AY3713" s="159" t="s">
        <v>317</v>
      </c>
    </row>
    <row r="3714" spans="2:65" s="13" customFormat="1" ht="10">
      <c r="B3714" s="165"/>
      <c r="D3714" s="158" t="s">
        <v>328</v>
      </c>
      <c r="E3714" s="166" t="s">
        <v>1</v>
      </c>
      <c r="F3714" s="167" t="s">
        <v>5595</v>
      </c>
      <c r="H3714" s="168">
        <v>172.5</v>
      </c>
      <c r="I3714" s="169"/>
      <c r="L3714" s="165"/>
      <c r="M3714" s="170"/>
      <c r="T3714" s="171"/>
      <c r="AT3714" s="166" t="s">
        <v>328</v>
      </c>
      <c r="AU3714" s="166" t="s">
        <v>88</v>
      </c>
      <c r="AV3714" s="13" t="s">
        <v>92</v>
      </c>
      <c r="AW3714" s="13" t="s">
        <v>31</v>
      </c>
      <c r="AX3714" s="13" t="s">
        <v>76</v>
      </c>
      <c r="AY3714" s="166" t="s">
        <v>317</v>
      </c>
    </row>
    <row r="3715" spans="2:65" s="12" customFormat="1" ht="10">
      <c r="B3715" s="157"/>
      <c r="D3715" s="158" t="s">
        <v>328</v>
      </c>
      <c r="E3715" s="159" t="s">
        <v>1</v>
      </c>
      <c r="F3715" s="160" t="s">
        <v>5596</v>
      </c>
      <c r="H3715" s="161">
        <v>191.7</v>
      </c>
      <c r="I3715" s="162"/>
      <c r="L3715" s="157"/>
      <c r="M3715" s="163"/>
      <c r="T3715" s="164"/>
      <c r="AT3715" s="159" t="s">
        <v>328</v>
      </c>
      <c r="AU3715" s="159" t="s">
        <v>88</v>
      </c>
      <c r="AV3715" s="12" t="s">
        <v>88</v>
      </c>
      <c r="AW3715" s="12" t="s">
        <v>31</v>
      </c>
      <c r="AX3715" s="12" t="s">
        <v>76</v>
      </c>
      <c r="AY3715" s="159" t="s">
        <v>317</v>
      </c>
    </row>
    <row r="3716" spans="2:65" s="12" customFormat="1" ht="10">
      <c r="B3716" s="157"/>
      <c r="D3716" s="158" t="s">
        <v>328</v>
      </c>
      <c r="E3716" s="159" t="s">
        <v>1</v>
      </c>
      <c r="F3716" s="160" t="s">
        <v>5597</v>
      </c>
      <c r="H3716" s="161">
        <v>91.3</v>
      </c>
      <c r="I3716" s="162"/>
      <c r="L3716" s="157"/>
      <c r="M3716" s="163"/>
      <c r="T3716" s="164"/>
      <c r="AT3716" s="159" t="s">
        <v>328</v>
      </c>
      <c r="AU3716" s="159" t="s">
        <v>88</v>
      </c>
      <c r="AV3716" s="12" t="s">
        <v>88</v>
      </c>
      <c r="AW3716" s="12" t="s">
        <v>31</v>
      </c>
      <c r="AX3716" s="12" t="s">
        <v>76</v>
      </c>
      <c r="AY3716" s="159" t="s">
        <v>317</v>
      </c>
    </row>
    <row r="3717" spans="2:65" s="13" customFormat="1" ht="10">
      <c r="B3717" s="165"/>
      <c r="D3717" s="158" t="s">
        <v>328</v>
      </c>
      <c r="E3717" s="166" t="s">
        <v>1</v>
      </c>
      <c r="F3717" s="167" t="s">
        <v>5598</v>
      </c>
      <c r="H3717" s="168">
        <v>283</v>
      </c>
      <c r="I3717" s="169"/>
      <c r="L3717" s="165"/>
      <c r="M3717" s="170"/>
      <c r="T3717" s="171"/>
      <c r="AT3717" s="166" t="s">
        <v>328</v>
      </c>
      <c r="AU3717" s="166" t="s">
        <v>88</v>
      </c>
      <c r="AV3717" s="13" t="s">
        <v>92</v>
      </c>
      <c r="AW3717" s="13" t="s">
        <v>31</v>
      </c>
      <c r="AX3717" s="13" t="s">
        <v>76</v>
      </c>
      <c r="AY3717" s="166" t="s">
        <v>317</v>
      </c>
    </row>
    <row r="3718" spans="2:65" s="14" customFormat="1" ht="10">
      <c r="B3718" s="172"/>
      <c r="D3718" s="158" t="s">
        <v>328</v>
      </c>
      <c r="E3718" s="173" t="s">
        <v>1</v>
      </c>
      <c r="F3718" s="174" t="s">
        <v>332</v>
      </c>
      <c r="H3718" s="175">
        <v>455.5</v>
      </c>
      <c r="I3718" s="176"/>
      <c r="L3718" s="172"/>
      <c r="M3718" s="177"/>
      <c r="T3718" s="178"/>
      <c r="AT3718" s="173" t="s">
        <v>328</v>
      </c>
      <c r="AU3718" s="173" t="s">
        <v>88</v>
      </c>
      <c r="AV3718" s="14" t="s">
        <v>323</v>
      </c>
      <c r="AW3718" s="14" t="s">
        <v>31</v>
      </c>
      <c r="AX3718" s="14" t="s">
        <v>83</v>
      </c>
      <c r="AY3718" s="173" t="s">
        <v>317</v>
      </c>
    </row>
    <row r="3719" spans="2:65" s="1" customFormat="1" ht="37.75" customHeight="1">
      <c r="B3719" s="142"/>
      <c r="C3719" s="179" t="s">
        <v>5599</v>
      </c>
      <c r="D3719" s="179" t="s">
        <v>454</v>
      </c>
      <c r="E3719" s="180" t="s">
        <v>5600</v>
      </c>
      <c r="F3719" s="181" t="s">
        <v>5601</v>
      </c>
      <c r="G3719" s="182" t="s">
        <v>484</v>
      </c>
      <c r="H3719" s="183">
        <v>77.5</v>
      </c>
      <c r="I3719" s="184"/>
      <c r="J3719" s="185">
        <f>ROUND(I3719*H3719,2)</f>
        <v>0</v>
      </c>
      <c r="K3719" s="186"/>
      <c r="L3719" s="187"/>
      <c r="M3719" s="188" t="s">
        <v>1</v>
      </c>
      <c r="N3719" s="189" t="s">
        <v>42</v>
      </c>
      <c r="P3719" s="153">
        <f>O3719*H3719</f>
        <v>0</v>
      </c>
      <c r="Q3719" s="153">
        <v>1.5E-3</v>
      </c>
      <c r="R3719" s="153">
        <f>Q3719*H3719</f>
        <v>0.11625000000000001</v>
      </c>
      <c r="S3719" s="153">
        <v>0</v>
      </c>
      <c r="T3719" s="154">
        <f>S3719*H3719</f>
        <v>0</v>
      </c>
      <c r="AR3719" s="155" t="s">
        <v>481</v>
      </c>
      <c r="AT3719" s="155" t="s">
        <v>454</v>
      </c>
      <c r="AU3719" s="155" t="s">
        <v>88</v>
      </c>
      <c r="AY3719" s="16" t="s">
        <v>317</v>
      </c>
      <c r="BE3719" s="156">
        <f>IF(N3719="základná",J3719,0)</f>
        <v>0</v>
      </c>
      <c r="BF3719" s="156">
        <f>IF(N3719="znížená",J3719,0)</f>
        <v>0</v>
      </c>
      <c r="BG3719" s="156">
        <f>IF(N3719="zákl. prenesená",J3719,0)</f>
        <v>0</v>
      </c>
      <c r="BH3719" s="156">
        <f>IF(N3719="zníž. prenesená",J3719,0)</f>
        <v>0</v>
      </c>
      <c r="BI3719" s="156">
        <f>IF(N3719="nulová",J3719,0)</f>
        <v>0</v>
      </c>
      <c r="BJ3719" s="16" t="s">
        <v>88</v>
      </c>
      <c r="BK3719" s="156">
        <f>ROUND(I3719*H3719,2)</f>
        <v>0</v>
      </c>
      <c r="BL3719" s="16" t="s">
        <v>396</v>
      </c>
      <c r="BM3719" s="155" t="s">
        <v>5602</v>
      </c>
    </row>
    <row r="3720" spans="2:65" s="12" customFormat="1" ht="10">
      <c r="B3720" s="157"/>
      <c r="D3720" s="158" t="s">
        <v>328</v>
      </c>
      <c r="E3720" s="159" t="s">
        <v>1</v>
      </c>
      <c r="F3720" s="160" t="s">
        <v>5603</v>
      </c>
      <c r="H3720" s="161">
        <v>24.2</v>
      </c>
      <c r="I3720" s="162"/>
      <c r="L3720" s="157"/>
      <c r="M3720" s="163"/>
      <c r="T3720" s="164"/>
      <c r="AT3720" s="159" t="s">
        <v>328</v>
      </c>
      <c r="AU3720" s="159" t="s">
        <v>88</v>
      </c>
      <c r="AV3720" s="12" t="s">
        <v>88</v>
      </c>
      <c r="AW3720" s="12" t="s">
        <v>31</v>
      </c>
      <c r="AX3720" s="12" t="s">
        <v>76</v>
      </c>
      <c r="AY3720" s="159" t="s">
        <v>317</v>
      </c>
    </row>
    <row r="3721" spans="2:65" s="12" customFormat="1" ht="10">
      <c r="B3721" s="157"/>
      <c r="D3721" s="158" t="s">
        <v>328</v>
      </c>
      <c r="E3721" s="159" t="s">
        <v>1</v>
      </c>
      <c r="F3721" s="160" t="s">
        <v>5604</v>
      </c>
      <c r="H3721" s="161">
        <v>15.1</v>
      </c>
      <c r="I3721" s="162"/>
      <c r="L3721" s="157"/>
      <c r="M3721" s="163"/>
      <c r="T3721" s="164"/>
      <c r="AT3721" s="159" t="s">
        <v>328</v>
      </c>
      <c r="AU3721" s="159" t="s">
        <v>88</v>
      </c>
      <c r="AV3721" s="12" t="s">
        <v>88</v>
      </c>
      <c r="AW3721" s="12" t="s">
        <v>31</v>
      </c>
      <c r="AX3721" s="12" t="s">
        <v>76</v>
      </c>
      <c r="AY3721" s="159" t="s">
        <v>317</v>
      </c>
    </row>
    <row r="3722" spans="2:65" s="12" customFormat="1" ht="10">
      <c r="B3722" s="157"/>
      <c r="D3722" s="158" t="s">
        <v>328</v>
      </c>
      <c r="E3722" s="159" t="s">
        <v>1</v>
      </c>
      <c r="F3722" s="160" t="s">
        <v>5605</v>
      </c>
      <c r="H3722" s="161">
        <v>22</v>
      </c>
      <c r="I3722" s="162"/>
      <c r="L3722" s="157"/>
      <c r="M3722" s="163"/>
      <c r="T3722" s="164"/>
      <c r="AT3722" s="159" t="s">
        <v>328</v>
      </c>
      <c r="AU3722" s="159" t="s">
        <v>88</v>
      </c>
      <c r="AV3722" s="12" t="s">
        <v>88</v>
      </c>
      <c r="AW3722" s="12" t="s">
        <v>31</v>
      </c>
      <c r="AX3722" s="12" t="s">
        <v>76</v>
      </c>
      <c r="AY3722" s="159" t="s">
        <v>317</v>
      </c>
    </row>
    <row r="3723" spans="2:65" s="12" customFormat="1" ht="10">
      <c r="B3723" s="157"/>
      <c r="D3723" s="158" t="s">
        <v>328</v>
      </c>
      <c r="E3723" s="159" t="s">
        <v>1</v>
      </c>
      <c r="F3723" s="160" t="s">
        <v>5606</v>
      </c>
      <c r="H3723" s="161">
        <v>16.2</v>
      </c>
      <c r="I3723" s="162"/>
      <c r="L3723" s="157"/>
      <c r="M3723" s="163"/>
      <c r="T3723" s="164"/>
      <c r="AT3723" s="159" t="s">
        <v>328</v>
      </c>
      <c r="AU3723" s="159" t="s">
        <v>88</v>
      </c>
      <c r="AV3723" s="12" t="s">
        <v>88</v>
      </c>
      <c r="AW3723" s="12" t="s">
        <v>31</v>
      </c>
      <c r="AX3723" s="12" t="s">
        <v>76</v>
      </c>
      <c r="AY3723" s="159" t="s">
        <v>317</v>
      </c>
    </row>
    <row r="3724" spans="2:65" s="13" customFormat="1" ht="10">
      <c r="B3724" s="165"/>
      <c r="D3724" s="158" t="s">
        <v>328</v>
      </c>
      <c r="E3724" s="166" t="s">
        <v>1</v>
      </c>
      <c r="F3724" s="167" t="s">
        <v>5607</v>
      </c>
      <c r="H3724" s="168">
        <v>77.5</v>
      </c>
      <c r="I3724" s="169"/>
      <c r="L3724" s="165"/>
      <c r="M3724" s="170"/>
      <c r="T3724" s="171"/>
      <c r="AT3724" s="166" t="s">
        <v>328</v>
      </c>
      <c r="AU3724" s="166" t="s">
        <v>88</v>
      </c>
      <c r="AV3724" s="13" t="s">
        <v>92</v>
      </c>
      <c r="AW3724" s="13" t="s">
        <v>31</v>
      </c>
      <c r="AX3724" s="13" t="s">
        <v>76</v>
      </c>
      <c r="AY3724" s="166" t="s">
        <v>317</v>
      </c>
    </row>
    <row r="3725" spans="2:65" s="14" customFormat="1" ht="10">
      <c r="B3725" s="172"/>
      <c r="D3725" s="158" t="s">
        <v>328</v>
      </c>
      <c r="E3725" s="173" t="s">
        <v>1</v>
      </c>
      <c r="F3725" s="174" t="s">
        <v>332</v>
      </c>
      <c r="H3725" s="175">
        <v>77.5</v>
      </c>
      <c r="I3725" s="176"/>
      <c r="L3725" s="172"/>
      <c r="M3725" s="177"/>
      <c r="T3725" s="178"/>
      <c r="AT3725" s="173" t="s">
        <v>328</v>
      </c>
      <c r="AU3725" s="173" t="s">
        <v>88</v>
      </c>
      <c r="AV3725" s="14" t="s">
        <v>323</v>
      </c>
      <c r="AW3725" s="14" t="s">
        <v>31</v>
      </c>
      <c r="AX3725" s="14" t="s">
        <v>83</v>
      </c>
      <c r="AY3725" s="173" t="s">
        <v>317</v>
      </c>
    </row>
    <row r="3726" spans="2:65" s="1" customFormat="1" ht="37.75" customHeight="1">
      <c r="B3726" s="142"/>
      <c r="C3726" s="179" t="s">
        <v>5608</v>
      </c>
      <c r="D3726" s="179" t="s">
        <v>454</v>
      </c>
      <c r="E3726" s="180" t="s">
        <v>5609</v>
      </c>
      <c r="F3726" s="181" t="s">
        <v>5610</v>
      </c>
      <c r="G3726" s="182" t="s">
        <v>484</v>
      </c>
      <c r="H3726" s="183">
        <v>52.3</v>
      </c>
      <c r="I3726" s="184"/>
      <c r="J3726" s="185">
        <f>ROUND(I3726*H3726,2)</f>
        <v>0</v>
      </c>
      <c r="K3726" s="186"/>
      <c r="L3726" s="187"/>
      <c r="M3726" s="188" t="s">
        <v>1</v>
      </c>
      <c r="N3726" s="189" t="s">
        <v>42</v>
      </c>
      <c r="P3726" s="153">
        <f>O3726*H3726</f>
        <v>0</v>
      </c>
      <c r="Q3726" s="153">
        <v>1.5E-3</v>
      </c>
      <c r="R3726" s="153">
        <f>Q3726*H3726</f>
        <v>7.8449999999999992E-2</v>
      </c>
      <c r="S3726" s="153">
        <v>0</v>
      </c>
      <c r="T3726" s="154">
        <f>S3726*H3726</f>
        <v>0</v>
      </c>
      <c r="AR3726" s="155" t="s">
        <v>481</v>
      </c>
      <c r="AT3726" s="155" t="s">
        <v>454</v>
      </c>
      <c r="AU3726" s="155" t="s">
        <v>88</v>
      </c>
      <c r="AY3726" s="16" t="s">
        <v>317</v>
      </c>
      <c r="BE3726" s="156">
        <f>IF(N3726="základná",J3726,0)</f>
        <v>0</v>
      </c>
      <c r="BF3726" s="156">
        <f>IF(N3726="znížená",J3726,0)</f>
        <v>0</v>
      </c>
      <c r="BG3726" s="156">
        <f>IF(N3726="zákl. prenesená",J3726,0)</f>
        <v>0</v>
      </c>
      <c r="BH3726" s="156">
        <f>IF(N3726="zníž. prenesená",J3726,0)</f>
        <v>0</v>
      </c>
      <c r="BI3726" s="156">
        <f>IF(N3726="nulová",J3726,0)</f>
        <v>0</v>
      </c>
      <c r="BJ3726" s="16" t="s">
        <v>88</v>
      </c>
      <c r="BK3726" s="156">
        <f>ROUND(I3726*H3726,2)</f>
        <v>0</v>
      </c>
      <c r="BL3726" s="16" t="s">
        <v>396</v>
      </c>
      <c r="BM3726" s="155" t="s">
        <v>5611</v>
      </c>
    </row>
    <row r="3727" spans="2:65" s="1" customFormat="1" ht="37.75" customHeight="1">
      <c r="B3727" s="142"/>
      <c r="C3727" s="179" t="s">
        <v>5612</v>
      </c>
      <c r="D3727" s="179" t="s">
        <v>454</v>
      </c>
      <c r="E3727" s="180" t="s">
        <v>5613</v>
      </c>
      <c r="F3727" s="181" t="s">
        <v>5614</v>
      </c>
      <c r="G3727" s="182" t="s">
        <v>484</v>
      </c>
      <c r="H3727" s="183">
        <v>42.7</v>
      </c>
      <c r="I3727" s="184"/>
      <c r="J3727" s="185">
        <f>ROUND(I3727*H3727,2)</f>
        <v>0</v>
      </c>
      <c r="K3727" s="186"/>
      <c r="L3727" s="187"/>
      <c r="M3727" s="188" t="s">
        <v>1</v>
      </c>
      <c r="N3727" s="189" t="s">
        <v>42</v>
      </c>
      <c r="P3727" s="153">
        <f>O3727*H3727</f>
        <v>0</v>
      </c>
      <c r="Q3727" s="153">
        <v>1.5E-3</v>
      </c>
      <c r="R3727" s="153">
        <f>Q3727*H3727</f>
        <v>6.405000000000001E-2</v>
      </c>
      <c r="S3727" s="153">
        <v>0</v>
      </c>
      <c r="T3727" s="154">
        <f>S3727*H3727</f>
        <v>0</v>
      </c>
      <c r="AR3727" s="155" t="s">
        <v>481</v>
      </c>
      <c r="AT3727" s="155" t="s">
        <v>454</v>
      </c>
      <c r="AU3727" s="155" t="s">
        <v>88</v>
      </c>
      <c r="AY3727" s="16" t="s">
        <v>317</v>
      </c>
      <c r="BE3727" s="156">
        <f>IF(N3727="základná",J3727,0)</f>
        <v>0</v>
      </c>
      <c r="BF3727" s="156">
        <f>IF(N3727="znížená",J3727,0)</f>
        <v>0</v>
      </c>
      <c r="BG3727" s="156">
        <f>IF(N3727="zákl. prenesená",J3727,0)</f>
        <v>0</v>
      </c>
      <c r="BH3727" s="156">
        <f>IF(N3727="zníž. prenesená",J3727,0)</f>
        <v>0</v>
      </c>
      <c r="BI3727" s="156">
        <f>IF(N3727="nulová",J3727,0)</f>
        <v>0</v>
      </c>
      <c r="BJ3727" s="16" t="s">
        <v>88</v>
      </c>
      <c r="BK3727" s="156">
        <f>ROUND(I3727*H3727,2)</f>
        <v>0</v>
      </c>
      <c r="BL3727" s="16" t="s">
        <v>396</v>
      </c>
      <c r="BM3727" s="155" t="s">
        <v>5615</v>
      </c>
    </row>
    <row r="3728" spans="2:65" s="1" customFormat="1" ht="37.75" customHeight="1">
      <c r="B3728" s="142"/>
      <c r="C3728" s="179" t="s">
        <v>5616</v>
      </c>
      <c r="D3728" s="179" t="s">
        <v>454</v>
      </c>
      <c r="E3728" s="180" t="s">
        <v>5617</v>
      </c>
      <c r="F3728" s="181" t="s">
        <v>5618</v>
      </c>
      <c r="G3728" s="182" t="s">
        <v>484</v>
      </c>
      <c r="H3728" s="183">
        <v>191.7</v>
      </c>
      <c r="I3728" s="184"/>
      <c r="J3728" s="185">
        <f>ROUND(I3728*H3728,2)</f>
        <v>0</v>
      </c>
      <c r="K3728" s="186"/>
      <c r="L3728" s="187"/>
      <c r="M3728" s="188" t="s">
        <v>1</v>
      </c>
      <c r="N3728" s="189" t="s">
        <v>42</v>
      </c>
      <c r="P3728" s="153">
        <f>O3728*H3728</f>
        <v>0</v>
      </c>
      <c r="Q3728" s="153">
        <v>1.5E-3</v>
      </c>
      <c r="R3728" s="153">
        <f>Q3728*H3728</f>
        <v>0.28754999999999997</v>
      </c>
      <c r="S3728" s="153">
        <v>0</v>
      </c>
      <c r="T3728" s="154">
        <f>S3728*H3728</f>
        <v>0</v>
      </c>
      <c r="AR3728" s="155" t="s">
        <v>481</v>
      </c>
      <c r="AT3728" s="155" t="s">
        <v>454</v>
      </c>
      <c r="AU3728" s="155" t="s">
        <v>88</v>
      </c>
      <c r="AY3728" s="16" t="s">
        <v>317</v>
      </c>
      <c r="BE3728" s="156">
        <f>IF(N3728="základná",J3728,0)</f>
        <v>0</v>
      </c>
      <c r="BF3728" s="156">
        <f>IF(N3728="znížená",J3728,0)</f>
        <v>0</v>
      </c>
      <c r="BG3728" s="156">
        <f>IF(N3728="zákl. prenesená",J3728,0)</f>
        <v>0</v>
      </c>
      <c r="BH3728" s="156">
        <f>IF(N3728="zníž. prenesená",J3728,0)</f>
        <v>0</v>
      </c>
      <c r="BI3728" s="156">
        <f>IF(N3728="nulová",J3728,0)</f>
        <v>0</v>
      </c>
      <c r="BJ3728" s="16" t="s">
        <v>88</v>
      </c>
      <c r="BK3728" s="156">
        <f>ROUND(I3728*H3728,2)</f>
        <v>0</v>
      </c>
      <c r="BL3728" s="16" t="s">
        <v>396</v>
      </c>
      <c r="BM3728" s="155" t="s">
        <v>5619</v>
      </c>
    </row>
    <row r="3729" spans="2:65" s="1" customFormat="1" ht="37.75" customHeight="1">
      <c r="B3729" s="142"/>
      <c r="C3729" s="179" t="s">
        <v>5620</v>
      </c>
      <c r="D3729" s="179" t="s">
        <v>454</v>
      </c>
      <c r="E3729" s="180" t="s">
        <v>5621</v>
      </c>
      <c r="F3729" s="181" t="s">
        <v>5622</v>
      </c>
      <c r="G3729" s="182" t="s">
        <v>484</v>
      </c>
      <c r="H3729" s="183">
        <v>91.3</v>
      </c>
      <c r="I3729" s="184"/>
      <c r="J3729" s="185">
        <f>ROUND(I3729*H3729,2)</f>
        <v>0</v>
      </c>
      <c r="K3729" s="186"/>
      <c r="L3729" s="187"/>
      <c r="M3729" s="188" t="s">
        <v>1</v>
      </c>
      <c r="N3729" s="189" t="s">
        <v>42</v>
      </c>
      <c r="P3729" s="153">
        <f>O3729*H3729</f>
        <v>0</v>
      </c>
      <c r="Q3729" s="153">
        <v>1.5E-3</v>
      </c>
      <c r="R3729" s="153">
        <f>Q3729*H3729</f>
        <v>0.13694999999999999</v>
      </c>
      <c r="S3729" s="153">
        <v>0</v>
      </c>
      <c r="T3729" s="154">
        <f>S3729*H3729</f>
        <v>0</v>
      </c>
      <c r="AR3729" s="155" t="s">
        <v>481</v>
      </c>
      <c r="AT3729" s="155" t="s">
        <v>454</v>
      </c>
      <c r="AU3729" s="155" t="s">
        <v>88</v>
      </c>
      <c r="AY3729" s="16" t="s">
        <v>317</v>
      </c>
      <c r="BE3729" s="156">
        <f>IF(N3729="základná",J3729,0)</f>
        <v>0</v>
      </c>
      <c r="BF3729" s="156">
        <f>IF(N3729="znížená",J3729,0)</f>
        <v>0</v>
      </c>
      <c r="BG3729" s="156">
        <f>IF(N3729="zákl. prenesená",J3729,0)</f>
        <v>0</v>
      </c>
      <c r="BH3729" s="156">
        <f>IF(N3729="zníž. prenesená",J3729,0)</f>
        <v>0</v>
      </c>
      <c r="BI3729" s="156">
        <f>IF(N3729="nulová",J3729,0)</f>
        <v>0</v>
      </c>
      <c r="BJ3729" s="16" t="s">
        <v>88</v>
      </c>
      <c r="BK3729" s="156">
        <f>ROUND(I3729*H3729,2)</f>
        <v>0</v>
      </c>
      <c r="BL3729" s="16" t="s">
        <v>396</v>
      </c>
      <c r="BM3729" s="155" t="s">
        <v>5623</v>
      </c>
    </row>
    <row r="3730" spans="2:65" s="1" customFormat="1" ht="24.15" customHeight="1">
      <c r="B3730" s="142"/>
      <c r="C3730" s="143" t="s">
        <v>5624</v>
      </c>
      <c r="D3730" s="143" t="s">
        <v>319</v>
      </c>
      <c r="E3730" s="144" t="s">
        <v>5625</v>
      </c>
      <c r="F3730" s="145" t="s">
        <v>5626</v>
      </c>
      <c r="G3730" s="146" t="s">
        <v>484</v>
      </c>
      <c r="H3730" s="147">
        <v>79.567999999999998</v>
      </c>
      <c r="I3730" s="148"/>
      <c r="J3730" s="149">
        <f>ROUND(I3730*H3730,2)</f>
        <v>0</v>
      </c>
      <c r="K3730" s="150"/>
      <c r="L3730" s="31"/>
      <c r="M3730" s="151" t="s">
        <v>1</v>
      </c>
      <c r="N3730" s="152" t="s">
        <v>42</v>
      </c>
      <c r="P3730" s="153">
        <f>O3730*H3730</f>
        <v>0</v>
      </c>
      <c r="Q3730" s="153">
        <v>0</v>
      </c>
      <c r="R3730" s="153">
        <f>Q3730*H3730</f>
        <v>0</v>
      </c>
      <c r="S3730" s="153">
        <v>0</v>
      </c>
      <c r="T3730" s="154">
        <f>S3730*H3730</f>
        <v>0</v>
      </c>
      <c r="AR3730" s="155" t="s">
        <v>396</v>
      </c>
      <c r="AT3730" s="155" t="s">
        <v>319</v>
      </c>
      <c r="AU3730" s="155" t="s">
        <v>88</v>
      </c>
      <c r="AY3730" s="16" t="s">
        <v>317</v>
      </c>
      <c r="BE3730" s="156">
        <f>IF(N3730="základná",J3730,0)</f>
        <v>0</v>
      </c>
      <c r="BF3730" s="156">
        <f>IF(N3730="znížená",J3730,0)</f>
        <v>0</v>
      </c>
      <c r="BG3730" s="156">
        <f>IF(N3730="zákl. prenesená",J3730,0)</f>
        <v>0</v>
      </c>
      <c r="BH3730" s="156">
        <f>IF(N3730="zníž. prenesená",J3730,0)</f>
        <v>0</v>
      </c>
      <c r="BI3730" s="156">
        <f>IF(N3730="nulová",J3730,0)</f>
        <v>0</v>
      </c>
      <c r="BJ3730" s="16" t="s">
        <v>88</v>
      </c>
      <c r="BK3730" s="156">
        <f>ROUND(I3730*H3730,2)</f>
        <v>0</v>
      </c>
      <c r="BL3730" s="16" t="s">
        <v>396</v>
      </c>
      <c r="BM3730" s="155" t="s">
        <v>5627</v>
      </c>
    </row>
    <row r="3731" spans="2:65" s="12" customFormat="1" ht="10">
      <c r="B3731" s="157"/>
      <c r="D3731" s="158" t="s">
        <v>328</v>
      </c>
      <c r="E3731" s="159" t="s">
        <v>1</v>
      </c>
      <c r="F3731" s="160" t="s">
        <v>5628</v>
      </c>
      <c r="H3731" s="161">
        <v>15.2</v>
      </c>
      <c r="I3731" s="162"/>
      <c r="L3731" s="157"/>
      <c r="M3731" s="163"/>
      <c r="T3731" s="164"/>
      <c r="AT3731" s="159" t="s">
        <v>328</v>
      </c>
      <c r="AU3731" s="159" t="s">
        <v>88</v>
      </c>
      <c r="AV3731" s="12" t="s">
        <v>88</v>
      </c>
      <c r="AW3731" s="12" t="s">
        <v>31</v>
      </c>
      <c r="AX3731" s="12" t="s">
        <v>76</v>
      </c>
      <c r="AY3731" s="159" t="s">
        <v>317</v>
      </c>
    </row>
    <row r="3732" spans="2:65" s="12" customFormat="1" ht="10">
      <c r="B3732" s="157"/>
      <c r="D3732" s="158" t="s">
        <v>328</v>
      </c>
      <c r="E3732" s="159" t="s">
        <v>1</v>
      </c>
      <c r="F3732" s="160" t="s">
        <v>5629</v>
      </c>
      <c r="H3732" s="161">
        <v>1.55</v>
      </c>
      <c r="I3732" s="162"/>
      <c r="L3732" s="157"/>
      <c r="M3732" s="163"/>
      <c r="T3732" s="164"/>
      <c r="AT3732" s="159" t="s">
        <v>328</v>
      </c>
      <c r="AU3732" s="159" t="s">
        <v>88</v>
      </c>
      <c r="AV3732" s="12" t="s">
        <v>88</v>
      </c>
      <c r="AW3732" s="12" t="s">
        <v>31</v>
      </c>
      <c r="AX3732" s="12" t="s">
        <v>76</v>
      </c>
      <c r="AY3732" s="159" t="s">
        <v>317</v>
      </c>
    </row>
    <row r="3733" spans="2:65" s="12" customFormat="1" ht="10">
      <c r="B3733" s="157"/>
      <c r="D3733" s="158" t="s">
        <v>328</v>
      </c>
      <c r="E3733" s="159" t="s">
        <v>1</v>
      </c>
      <c r="F3733" s="160" t="s">
        <v>5630</v>
      </c>
      <c r="H3733" s="161">
        <v>3.1</v>
      </c>
      <c r="I3733" s="162"/>
      <c r="L3733" s="157"/>
      <c r="M3733" s="163"/>
      <c r="T3733" s="164"/>
      <c r="AT3733" s="159" t="s">
        <v>328</v>
      </c>
      <c r="AU3733" s="159" t="s">
        <v>88</v>
      </c>
      <c r="AV3733" s="12" t="s">
        <v>88</v>
      </c>
      <c r="AW3733" s="12" t="s">
        <v>31</v>
      </c>
      <c r="AX3733" s="12" t="s">
        <v>76</v>
      </c>
      <c r="AY3733" s="159" t="s">
        <v>317</v>
      </c>
    </row>
    <row r="3734" spans="2:65" s="12" customFormat="1" ht="10">
      <c r="B3734" s="157"/>
      <c r="D3734" s="158" t="s">
        <v>328</v>
      </c>
      <c r="E3734" s="159" t="s">
        <v>1</v>
      </c>
      <c r="F3734" s="160" t="s">
        <v>5631</v>
      </c>
      <c r="H3734" s="161">
        <v>1.44</v>
      </c>
      <c r="I3734" s="162"/>
      <c r="L3734" s="157"/>
      <c r="M3734" s="163"/>
      <c r="T3734" s="164"/>
      <c r="AT3734" s="159" t="s">
        <v>328</v>
      </c>
      <c r="AU3734" s="159" t="s">
        <v>88</v>
      </c>
      <c r="AV3734" s="12" t="s">
        <v>88</v>
      </c>
      <c r="AW3734" s="12" t="s">
        <v>31</v>
      </c>
      <c r="AX3734" s="12" t="s">
        <v>76</v>
      </c>
      <c r="AY3734" s="159" t="s">
        <v>317</v>
      </c>
    </row>
    <row r="3735" spans="2:65" s="12" customFormat="1" ht="10">
      <c r="B3735" s="157"/>
      <c r="D3735" s="158" t="s">
        <v>328</v>
      </c>
      <c r="E3735" s="159" t="s">
        <v>1</v>
      </c>
      <c r="F3735" s="160" t="s">
        <v>5632</v>
      </c>
      <c r="H3735" s="161">
        <v>6.4</v>
      </c>
      <c r="I3735" s="162"/>
      <c r="L3735" s="157"/>
      <c r="M3735" s="163"/>
      <c r="T3735" s="164"/>
      <c r="AT3735" s="159" t="s">
        <v>328</v>
      </c>
      <c r="AU3735" s="159" t="s">
        <v>88</v>
      </c>
      <c r="AV3735" s="12" t="s">
        <v>88</v>
      </c>
      <c r="AW3735" s="12" t="s">
        <v>31</v>
      </c>
      <c r="AX3735" s="12" t="s">
        <v>76</v>
      </c>
      <c r="AY3735" s="159" t="s">
        <v>317</v>
      </c>
    </row>
    <row r="3736" spans="2:65" s="12" customFormat="1" ht="10">
      <c r="B3736" s="157"/>
      <c r="D3736" s="158" t="s">
        <v>328</v>
      </c>
      <c r="E3736" s="159" t="s">
        <v>1</v>
      </c>
      <c r="F3736" s="160" t="s">
        <v>5633</v>
      </c>
      <c r="H3736" s="161">
        <v>1.72</v>
      </c>
      <c r="I3736" s="162"/>
      <c r="L3736" s="157"/>
      <c r="M3736" s="163"/>
      <c r="T3736" s="164"/>
      <c r="AT3736" s="159" t="s">
        <v>328</v>
      </c>
      <c r="AU3736" s="159" t="s">
        <v>88</v>
      </c>
      <c r="AV3736" s="12" t="s">
        <v>88</v>
      </c>
      <c r="AW3736" s="12" t="s">
        <v>31</v>
      </c>
      <c r="AX3736" s="12" t="s">
        <v>76</v>
      </c>
      <c r="AY3736" s="159" t="s">
        <v>317</v>
      </c>
    </row>
    <row r="3737" spans="2:65" s="13" customFormat="1" ht="10">
      <c r="B3737" s="165"/>
      <c r="D3737" s="158" t="s">
        <v>328</v>
      </c>
      <c r="E3737" s="166" t="s">
        <v>1</v>
      </c>
      <c r="F3737" s="167" t="s">
        <v>5634</v>
      </c>
      <c r="H3737" s="168">
        <v>29.41</v>
      </c>
      <c r="I3737" s="169"/>
      <c r="L3737" s="165"/>
      <c r="M3737" s="170"/>
      <c r="T3737" s="171"/>
      <c r="AT3737" s="166" t="s">
        <v>328</v>
      </c>
      <c r="AU3737" s="166" t="s">
        <v>88</v>
      </c>
      <c r="AV3737" s="13" t="s">
        <v>92</v>
      </c>
      <c r="AW3737" s="13" t="s">
        <v>31</v>
      </c>
      <c r="AX3737" s="13" t="s">
        <v>76</v>
      </c>
      <c r="AY3737" s="166" t="s">
        <v>317</v>
      </c>
    </row>
    <row r="3738" spans="2:65" s="12" customFormat="1" ht="10">
      <c r="B3738" s="157"/>
      <c r="D3738" s="158" t="s">
        <v>328</v>
      </c>
      <c r="E3738" s="159" t="s">
        <v>1</v>
      </c>
      <c r="F3738" s="160" t="s">
        <v>5635</v>
      </c>
      <c r="H3738" s="161">
        <v>3.2050000000000001</v>
      </c>
      <c r="I3738" s="162"/>
      <c r="L3738" s="157"/>
      <c r="M3738" s="163"/>
      <c r="T3738" s="164"/>
      <c r="AT3738" s="159" t="s">
        <v>328</v>
      </c>
      <c r="AU3738" s="159" t="s">
        <v>88</v>
      </c>
      <c r="AV3738" s="12" t="s">
        <v>88</v>
      </c>
      <c r="AW3738" s="12" t="s">
        <v>31</v>
      </c>
      <c r="AX3738" s="12" t="s">
        <v>76</v>
      </c>
      <c r="AY3738" s="159" t="s">
        <v>317</v>
      </c>
    </row>
    <row r="3739" spans="2:65" s="12" customFormat="1" ht="10">
      <c r="B3739" s="157"/>
      <c r="D3739" s="158" t="s">
        <v>328</v>
      </c>
      <c r="E3739" s="159" t="s">
        <v>1</v>
      </c>
      <c r="F3739" s="160" t="s">
        <v>5636</v>
      </c>
      <c r="H3739" s="161">
        <v>18.125</v>
      </c>
      <c r="I3739" s="162"/>
      <c r="L3739" s="157"/>
      <c r="M3739" s="163"/>
      <c r="T3739" s="164"/>
      <c r="AT3739" s="159" t="s">
        <v>328</v>
      </c>
      <c r="AU3739" s="159" t="s">
        <v>88</v>
      </c>
      <c r="AV3739" s="12" t="s">
        <v>88</v>
      </c>
      <c r="AW3739" s="12" t="s">
        <v>31</v>
      </c>
      <c r="AX3739" s="12" t="s">
        <v>76</v>
      </c>
      <c r="AY3739" s="159" t="s">
        <v>317</v>
      </c>
    </row>
    <row r="3740" spans="2:65" s="12" customFormat="1" ht="10">
      <c r="B3740" s="157"/>
      <c r="D3740" s="158" t="s">
        <v>328</v>
      </c>
      <c r="E3740" s="159" t="s">
        <v>1</v>
      </c>
      <c r="F3740" s="160" t="s">
        <v>5637</v>
      </c>
      <c r="H3740" s="161">
        <v>1.7350000000000001</v>
      </c>
      <c r="I3740" s="162"/>
      <c r="L3740" s="157"/>
      <c r="M3740" s="163"/>
      <c r="T3740" s="164"/>
      <c r="AT3740" s="159" t="s">
        <v>328</v>
      </c>
      <c r="AU3740" s="159" t="s">
        <v>88</v>
      </c>
      <c r="AV3740" s="12" t="s">
        <v>88</v>
      </c>
      <c r="AW3740" s="12" t="s">
        <v>31</v>
      </c>
      <c r="AX3740" s="12" t="s">
        <v>76</v>
      </c>
      <c r="AY3740" s="159" t="s">
        <v>317</v>
      </c>
    </row>
    <row r="3741" spans="2:65" s="13" customFormat="1" ht="10">
      <c r="B3741" s="165"/>
      <c r="D3741" s="158" t="s">
        <v>328</v>
      </c>
      <c r="E3741" s="166" t="s">
        <v>1</v>
      </c>
      <c r="F3741" s="167" t="s">
        <v>5638</v>
      </c>
      <c r="H3741" s="168">
        <v>23.065000000000001</v>
      </c>
      <c r="I3741" s="169"/>
      <c r="L3741" s="165"/>
      <c r="M3741" s="170"/>
      <c r="T3741" s="171"/>
      <c r="AT3741" s="166" t="s">
        <v>328</v>
      </c>
      <c r="AU3741" s="166" t="s">
        <v>88</v>
      </c>
      <c r="AV3741" s="13" t="s">
        <v>92</v>
      </c>
      <c r="AW3741" s="13" t="s">
        <v>31</v>
      </c>
      <c r="AX3741" s="13" t="s">
        <v>76</v>
      </c>
      <c r="AY3741" s="166" t="s">
        <v>317</v>
      </c>
    </row>
    <row r="3742" spans="2:65" s="12" customFormat="1" ht="10">
      <c r="B3742" s="157"/>
      <c r="D3742" s="158" t="s">
        <v>328</v>
      </c>
      <c r="E3742" s="159" t="s">
        <v>1</v>
      </c>
      <c r="F3742" s="160" t="s">
        <v>5639</v>
      </c>
      <c r="H3742" s="161">
        <v>14.5</v>
      </c>
      <c r="I3742" s="162"/>
      <c r="L3742" s="157"/>
      <c r="M3742" s="163"/>
      <c r="T3742" s="164"/>
      <c r="AT3742" s="159" t="s">
        <v>328</v>
      </c>
      <c r="AU3742" s="159" t="s">
        <v>88</v>
      </c>
      <c r="AV3742" s="12" t="s">
        <v>88</v>
      </c>
      <c r="AW3742" s="12" t="s">
        <v>31</v>
      </c>
      <c r="AX3742" s="12" t="s">
        <v>76</v>
      </c>
      <c r="AY3742" s="159" t="s">
        <v>317</v>
      </c>
    </row>
    <row r="3743" spans="2:65" s="12" customFormat="1" ht="10">
      <c r="B3743" s="157"/>
      <c r="D3743" s="158" t="s">
        <v>328</v>
      </c>
      <c r="E3743" s="159" t="s">
        <v>1</v>
      </c>
      <c r="F3743" s="160" t="s">
        <v>5640</v>
      </c>
      <c r="H3743" s="161">
        <v>1.7350000000000001</v>
      </c>
      <c r="I3743" s="162"/>
      <c r="L3743" s="157"/>
      <c r="M3743" s="163"/>
      <c r="T3743" s="164"/>
      <c r="AT3743" s="159" t="s">
        <v>328</v>
      </c>
      <c r="AU3743" s="159" t="s">
        <v>88</v>
      </c>
      <c r="AV3743" s="12" t="s">
        <v>88</v>
      </c>
      <c r="AW3743" s="12" t="s">
        <v>31</v>
      </c>
      <c r="AX3743" s="12" t="s">
        <v>76</v>
      </c>
      <c r="AY3743" s="159" t="s">
        <v>317</v>
      </c>
    </row>
    <row r="3744" spans="2:65" s="13" customFormat="1" ht="10">
      <c r="B3744" s="165"/>
      <c r="D3744" s="158" t="s">
        <v>328</v>
      </c>
      <c r="E3744" s="166" t="s">
        <v>1</v>
      </c>
      <c r="F3744" s="167" t="s">
        <v>5641</v>
      </c>
      <c r="H3744" s="168">
        <v>16.234999999999999</v>
      </c>
      <c r="I3744" s="169"/>
      <c r="L3744" s="165"/>
      <c r="M3744" s="170"/>
      <c r="T3744" s="171"/>
      <c r="AT3744" s="166" t="s">
        <v>328</v>
      </c>
      <c r="AU3744" s="166" t="s">
        <v>88</v>
      </c>
      <c r="AV3744" s="13" t="s">
        <v>92</v>
      </c>
      <c r="AW3744" s="13" t="s">
        <v>31</v>
      </c>
      <c r="AX3744" s="13" t="s">
        <v>76</v>
      </c>
      <c r="AY3744" s="166" t="s">
        <v>317</v>
      </c>
    </row>
    <row r="3745" spans="2:65" s="12" customFormat="1" ht="10">
      <c r="B3745" s="157"/>
      <c r="D3745" s="158" t="s">
        <v>328</v>
      </c>
      <c r="E3745" s="159" t="s">
        <v>1</v>
      </c>
      <c r="F3745" s="160" t="s">
        <v>5642</v>
      </c>
      <c r="H3745" s="161">
        <v>8.2200000000000006</v>
      </c>
      <c r="I3745" s="162"/>
      <c r="L3745" s="157"/>
      <c r="M3745" s="163"/>
      <c r="T3745" s="164"/>
      <c r="AT3745" s="159" t="s">
        <v>328</v>
      </c>
      <c r="AU3745" s="159" t="s">
        <v>88</v>
      </c>
      <c r="AV3745" s="12" t="s">
        <v>88</v>
      </c>
      <c r="AW3745" s="12" t="s">
        <v>31</v>
      </c>
      <c r="AX3745" s="12" t="s">
        <v>76</v>
      </c>
      <c r="AY3745" s="159" t="s">
        <v>317</v>
      </c>
    </row>
    <row r="3746" spans="2:65" s="13" customFormat="1" ht="10">
      <c r="B3746" s="165"/>
      <c r="D3746" s="158" t="s">
        <v>328</v>
      </c>
      <c r="E3746" s="166" t="s">
        <v>1</v>
      </c>
      <c r="F3746" s="167" t="s">
        <v>5643</v>
      </c>
      <c r="H3746" s="168">
        <v>8.2200000000000006</v>
      </c>
      <c r="I3746" s="169"/>
      <c r="L3746" s="165"/>
      <c r="M3746" s="170"/>
      <c r="T3746" s="171"/>
      <c r="AT3746" s="166" t="s">
        <v>328</v>
      </c>
      <c r="AU3746" s="166" t="s">
        <v>88</v>
      </c>
      <c r="AV3746" s="13" t="s">
        <v>92</v>
      </c>
      <c r="AW3746" s="13" t="s">
        <v>31</v>
      </c>
      <c r="AX3746" s="13" t="s">
        <v>76</v>
      </c>
      <c r="AY3746" s="166" t="s">
        <v>317</v>
      </c>
    </row>
    <row r="3747" spans="2:65" s="12" customFormat="1" ht="10">
      <c r="B3747" s="157"/>
      <c r="D3747" s="158" t="s">
        <v>328</v>
      </c>
      <c r="E3747" s="159" t="s">
        <v>1</v>
      </c>
      <c r="F3747" s="160" t="s">
        <v>5644</v>
      </c>
      <c r="H3747" s="161">
        <v>2.6379999999999999</v>
      </c>
      <c r="I3747" s="162"/>
      <c r="L3747" s="157"/>
      <c r="M3747" s="163"/>
      <c r="T3747" s="164"/>
      <c r="AT3747" s="159" t="s">
        <v>328</v>
      </c>
      <c r="AU3747" s="159" t="s">
        <v>88</v>
      </c>
      <c r="AV3747" s="12" t="s">
        <v>88</v>
      </c>
      <c r="AW3747" s="12" t="s">
        <v>31</v>
      </c>
      <c r="AX3747" s="12" t="s">
        <v>76</v>
      </c>
      <c r="AY3747" s="159" t="s">
        <v>317</v>
      </c>
    </row>
    <row r="3748" spans="2:65" s="13" customFormat="1" ht="10">
      <c r="B3748" s="165"/>
      <c r="D3748" s="158" t="s">
        <v>328</v>
      </c>
      <c r="E3748" s="166" t="s">
        <v>1</v>
      </c>
      <c r="F3748" s="167" t="s">
        <v>5645</v>
      </c>
      <c r="H3748" s="168">
        <v>2.6379999999999999</v>
      </c>
      <c r="I3748" s="169"/>
      <c r="L3748" s="165"/>
      <c r="M3748" s="170"/>
      <c r="T3748" s="171"/>
      <c r="AT3748" s="166" t="s">
        <v>328</v>
      </c>
      <c r="AU3748" s="166" t="s">
        <v>88</v>
      </c>
      <c r="AV3748" s="13" t="s">
        <v>92</v>
      </c>
      <c r="AW3748" s="13" t="s">
        <v>31</v>
      </c>
      <c r="AX3748" s="13" t="s">
        <v>76</v>
      </c>
      <c r="AY3748" s="166" t="s">
        <v>317</v>
      </c>
    </row>
    <row r="3749" spans="2:65" s="14" customFormat="1" ht="10">
      <c r="B3749" s="172"/>
      <c r="D3749" s="158" t="s">
        <v>328</v>
      </c>
      <c r="E3749" s="173" t="s">
        <v>1</v>
      </c>
      <c r="F3749" s="174" t="s">
        <v>332</v>
      </c>
      <c r="H3749" s="175">
        <v>79.567999999999998</v>
      </c>
      <c r="I3749" s="176"/>
      <c r="L3749" s="172"/>
      <c r="M3749" s="177"/>
      <c r="T3749" s="178"/>
      <c r="AT3749" s="173" t="s">
        <v>328</v>
      </c>
      <c r="AU3749" s="173" t="s">
        <v>88</v>
      </c>
      <c r="AV3749" s="14" t="s">
        <v>323</v>
      </c>
      <c r="AW3749" s="14" t="s">
        <v>31</v>
      </c>
      <c r="AX3749" s="14" t="s">
        <v>83</v>
      </c>
      <c r="AY3749" s="173" t="s">
        <v>317</v>
      </c>
    </row>
    <row r="3750" spans="2:65" s="1" customFormat="1" ht="16.5" customHeight="1">
      <c r="B3750" s="142"/>
      <c r="C3750" s="143" t="s">
        <v>5646</v>
      </c>
      <c r="D3750" s="143" t="s">
        <v>319</v>
      </c>
      <c r="E3750" s="144" t="s">
        <v>5647</v>
      </c>
      <c r="F3750" s="145" t="s">
        <v>5648</v>
      </c>
      <c r="G3750" s="146" t="s">
        <v>484</v>
      </c>
      <c r="H3750" s="147">
        <v>211.89599999999999</v>
      </c>
      <c r="I3750" s="148"/>
      <c r="J3750" s="149">
        <f>ROUND(I3750*H3750,2)</f>
        <v>0</v>
      </c>
      <c r="K3750" s="150"/>
      <c r="L3750" s="31"/>
      <c r="M3750" s="151" t="s">
        <v>1</v>
      </c>
      <c r="N3750" s="152" t="s">
        <v>42</v>
      </c>
      <c r="P3750" s="153">
        <f>O3750*H3750</f>
        <v>0</v>
      </c>
      <c r="Q3750" s="153">
        <v>1.7240000000000001E-3</v>
      </c>
      <c r="R3750" s="153">
        <f>Q3750*H3750</f>
        <v>0.36530870399999998</v>
      </c>
      <c r="S3750" s="153">
        <v>0</v>
      </c>
      <c r="T3750" s="154">
        <f>S3750*H3750</f>
        <v>0</v>
      </c>
      <c r="AR3750" s="155" t="s">
        <v>396</v>
      </c>
      <c r="AT3750" s="155" t="s">
        <v>319</v>
      </c>
      <c r="AU3750" s="155" t="s">
        <v>88</v>
      </c>
      <c r="AY3750" s="16" t="s">
        <v>317</v>
      </c>
      <c r="BE3750" s="156">
        <f>IF(N3750="základná",J3750,0)</f>
        <v>0</v>
      </c>
      <c r="BF3750" s="156">
        <f>IF(N3750="znížená",J3750,0)</f>
        <v>0</v>
      </c>
      <c r="BG3750" s="156">
        <f>IF(N3750="zákl. prenesená",J3750,0)</f>
        <v>0</v>
      </c>
      <c r="BH3750" s="156">
        <f>IF(N3750="zníž. prenesená",J3750,0)</f>
        <v>0</v>
      </c>
      <c r="BI3750" s="156">
        <f>IF(N3750="nulová",J3750,0)</f>
        <v>0</v>
      </c>
      <c r="BJ3750" s="16" t="s">
        <v>88</v>
      </c>
      <c r="BK3750" s="156">
        <f>ROUND(I3750*H3750,2)</f>
        <v>0</v>
      </c>
      <c r="BL3750" s="16" t="s">
        <v>396</v>
      </c>
      <c r="BM3750" s="155" t="s">
        <v>5649</v>
      </c>
    </row>
    <row r="3751" spans="2:65" s="12" customFormat="1" ht="10">
      <c r="B3751" s="157"/>
      <c r="D3751" s="158" t="s">
        <v>328</v>
      </c>
      <c r="E3751" s="159" t="s">
        <v>1</v>
      </c>
      <c r="F3751" s="160" t="s">
        <v>5650</v>
      </c>
      <c r="H3751" s="161">
        <v>7.3920000000000003</v>
      </c>
      <c r="I3751" s="162"/>
      <c r="L3751" s="157"/>
      <c r="M3751" s="163"/>
      <c r="T3751" s="164"/>
      <c r="AT3751" s="159" t="s">
        <v>328</v>
      </c>
      <c r="AU3751" s="159" t="s">
        <v>88</v>
      </c>
      <c r="AV3751" s="12" t="s">
        <v>88</v>
      </c>
      <c r="AW3751" s="12" t="s">
        <v>31</v>
      </c>
      <c r="AX3751" s="12" t="s">
        <v>76</v>
      </c>
      <c r="AY3751" s="159" t="s">
        <v>317</v>
      </c>
    </row>
    <row r="3752" spans="2:65" s="12" customFormat="1" ht="10">
      <c r="B3752" s="157"/>
      <c r="D3752" s="158" t="s">
        <v>328</v>
      </c>
      <c r="E3752" s="159" t="s">
        <v>1</v>
      </c>
      <c r="F3752" s="160" t="s">
        <v>5651</v>
      </c>
      <c r="H3752" s="161">
        <v>7.4390000000000001</v>
      </c>
      <c r="I3752" s="162"/>
      <c r="L3752" s="157"/>
      <c r="M3752" s="163"/>
      <c r="T3752" s="164"/>
      <c r="AT3752" s="159" t="s">
        <v>328</v>
      </c>
      <c r="AU3752" s="159" t="s">
        <v>88</v>
      </c>
      <c r="AV3752" s="12" t="s">
        <v>88</v>
      </c>
      <c r="AW3752" s="12" t="s">
        <v>31</v>
      </c>
      <c r="AX3752" s="12" t="s">
        <v>76</v>
      </c>
      <c r="AY3752" s="159" t="s">
        <v>317</v>
      </c>
    </row>
    <row r="3753" spans="2:65" s="12" customFormat="1" ht="10">
      <c r="B3753" s="157"/>
      <c r="D3753" s="158" t="s">
        <v>328</v>
      </c>
      <c r="E3753" s="159" t="s">
        <v>1</v>
      </c>
      <c r="F3753" s="160" t="s">
        <v>5652</v>
      </c>
      <c r="H3753" s="161">
        <v>7.444</v>
      </c>
      <c r="I3753" s="162"/>
      <c r="L3753" s="157"/>
      <c r="M3753" s="163"/>
      <c r="T3753" s="164"/>
      <c r="AT3753" s="159" t="s">
        <v>328</v>
      </c>
      <c r="AU3753" s="159" t="s">
        <v>88</v>
      </c>
      <c r="AV3753" s="12" t="s">
        <v>88</v>
      </c>
      <c r="AW3753" s="12" t="s">
        <v>31</v>
      </c>
      <c r="AX3753" s="12" t="s">
        <v>76</v>
      </c>
      <c r="AY3753" s="159" t="s">
        <v>317</v>
      </c>
    </row>
    <row r="3754" spans="2:65" s="12" customFormat="1" ht="10">
      <c r="B3754" s="157"/>
      <c r="D3754" s="158" t="s">
        <v>328</v>
      </c>
      <c r="E3754" s="159" t="s">
        <v>1</v>
      </c>
      <c r="F3754" s="160" t="s">
        <v>5653</v>
      </c>
      <c r="H3754" s="161">
        <v>9.0510000000000002</v>
      </c>
      <c r="I3754" s="162"/>
      <c r="L3754" s="157"/>
      <c r="M3754" s="163"/>
      <c r="T3754" s="164"/>
      <c r="AT3754" s="159" t="s">
        <v>328</v>
      </c>
      <c r="AU3754" s="159" t="s">
        <v>88</v>
      </c>
      <c r="AV3754" s="12" t="s">
        <v>88</v>
      </c>
      <c r="AW3754" s="12" t="s">
        <v>31</v>
      </c>
      <c r="AX3754" s="12" t="s">
        <v>76</v>
      </c>
      <c r="AY3754" s="159" t="s">
        <v>317</v>
      </c>
    </row>
    <row r="3755" spans="2:65" s="12" customFormat="1" ht="10">
      <c r="B3755" s="157"/>
      <c r="D3755" s="158" t="s">
        <v>328</v>
      </c>
      <c r="E3755" s="159" t="s">
        <v>1</v>
      </c>
      <c r="F3755" s="160" t="s">
        <v>5654</v>
      </c>
      <c r="H3755" s="161">
        <v>16.933</v>
      </c>
      <c r="I3755" s="162"/>
      <c r="L3755" s="157"/>
      <c r="M3755" s="163"/>
      <c r="T3755" s="164"/>
      <c r="AT3755" s="159" t="s">
        <v>328</v>
      </c>
      <c r="AU3755" s="159" t="s">
        <v>88</v>
      </c>
      <c r="AV3755" s="12" t="s">
        <v>88</v>
      </c>
      <c r="AW3755" s="12" t="s">
        <v>31</v>
      </c>
      <c r="AX3755" s="12" t="s">
        <v>76</v>
      </c>
      <c r="AY3755" s="159" t="s">
        <v>317</v>
      </c>
    </row>
    <row r="3756" spans="2:65" s="12" customFormat="1" ht="10">
      <c r="B3756" s="157"/>
      <c r="D3756" s="158" t="s">
        <v>328</v>
      </c>
      <c r="E3756" s="159" t="s">
        <v>1</v>
      </c>
      <c r="F3756" s="160" t="s">
        <v>5655</v>
      </c>
      <c r="H3756" s="161">
        <v>17.256</v>
      </c>
      <c r="I3756" s="162"/>
      <c r="L3756" s="157"/>
      <c r="M3756" s="163"/>
      <c r="T3756" s="164"/>
      <c r="AT3756" s="159" t="s">
        <v>328</v>
      </c>
      <c r="AU3756" s="159" t="s">
        <v>88</v>
      </c>
      <c r="AV3756" s="12" t="s">
        <v>88</v>
      </c>
      <c r="AW3756" s="12" t="s">
        <v>31</v>
      </c>
      <c r="AX3756" s="12" t="s">
        <v>76</v>
      </c>
      <c r="AY3756" s="159" t="s">
        <v>317</v>
      </c>
    </row>
    <row r="3757" spans="2:65" s="12" customFormat="1" ht="10">
      <c r="B3757" s="157"/>
      <c r="D3757" s="158" t="s">
        <v>328</v>
      </c>
      <c r="E3757" s="159" t="s">
        <v>1</v>
      </c>
      <c r="F3757" s="160" t="s">
        <v>5656</v>
      </c>
      <c r="H3757" s="161">
        <v>17.256</v>
      </c>
      <c r="I3757" s="162"/>
      <c r="L3757" s="157"/>
      <c r="M3757" s="163"/>
      <c r="T3757" s="164"/>
      <c r="AT3757" s="159" t="s">
        <v>328</v>
      </c>
      <c r="AU3757" s="159" t="s">
        <v>88</v>
      </c>
      <c r="AV3757" s="12" t="s">
        <v>88</v>
      </c>
      <c r="AW3757" s="12" t="s">
        <v>31</v>
      </c>
      <c r="AX3757" s="12" t="s">
        <v>76</v>
      </c>
      <c r="AY3757" s="159" t="s">
        <v>317</v>
      </c>
    </row>
    <row r="3758" spans="2:65" s="12" customFormat="1" ht="10">
      <c r="B3758" s="157"/>
      <c r="D3758" s="158" t="s">
        <v>328</v>
      </c>
      <c r="E3758" s="159" t="s">
        <v>1</v>
      </c>
      <c r="F3758" s="160" t="s">
        <v>5657</v>
      </c>
      <c r="H3758" s="161">
        <v>14.496</v>
      </c>
      <c r="I3758" s="162"/>
      <c r="L3758" s="157"/>
      <c r="M3758" s="163"/>
      <c r="T3758" s="164"/>
      <c r="AT3758" s="159" t="s">
        <v>328</v>
      </c>
      <c r="AU3758" s="159" t="s">
        <v>88</v>
      </c>
      <c r="AV3758" s="12" t="s">
        <v>88</v>
      </c>
      <c r="AW3758" s="12" t="s">
        <v>31</v>
      </c>
      <c r="AX3758" s="12" t="s">
        <v>76</v>
      </c>
      <c r="AY3758" s="159" t="s">
        <v>317</v>
      </c>
    </row>
    <row r="3759" spans="2:65" s="12" customFormat="1" ht="10">
      <c r="B3759" s="157"/>
      <c r="D3759" s="158" t="s">
        <v>328</v>
      </c>
      <c r="E3759" s="159" t="s">
        <v>1</v>
      </c>
      <c r="F3759" s="160" t="s">
        <v>5658</v>
      </c>
      <c r="H3759" s="161">
        <v>25.105</v>
      </c>
      <c r="I3759" s="162"/>
      <c r="L3759" s="157"/>
      <c r="M3759" s="163"/>
      <c r="T3759" s="164"/>
      <c r="AT3759" s="159" t="s">
        <v>328</v>
      </c>
      <c r="AU3759" s="159" t="s">
        <v>88</v>
      </c>
      <c r="AV3759" s="12" t="s">
        <v>88</v>
      </c>
      <c r="AW3759" s="12" t="s">
        <v>31</v>
      </c>
      <c r="AX3759" s="12" t="s">
        <v>76</v>
      </c>
      <c r="AY3759" s="159" t="s">
        <v>317</v>
      </c>
    </row>
    <row r="3760" spans="2:65" s="12" customFormat="1" ht="10">
      <c r="B3760" s="157"/>
      <c r="D3760" s="158" t="s">
        <v>328</v>
      </c>
      <c r="E3760" s="159" t="s">
        <v>1</v>
      </c>
      <c r="F3760" s="160" t="s">
        <v>5659</v>
      </c>
      <c r="H3760" s="161">
        <v>14.866</v>
      </c>
      <c r="I3760" s="162"/>
      <c r="L3760" s="157"/>
      <c r="M3760" s="163"/>
      <c r="T3760" s="164"/>
      <c r="AT3760" s="159" t="s">
        <v>328</v>
      </c>
      <c r="AU3760" s="159" t="s">
        <v>88</v>
      </c>
      <c r="AV3760" s="12" t="s">
        <v>88</v>
      </c>
      <c r="AW3760" s="12" t="s">
        <v>31</v>
      </c>
      <c r="AX3760" s="12" t="s">
        <v>76</v>
      </c>
      <c r="AY3760" s="159" t="s">
        <v>317</v>
      </c>
    </row>
    <row r="3761" spans="2:65" s="12" customFormat="1" ht="10">
      <c r="B3761" s="157"/>
      <c r="D3761" s="158" t="s">
        <v>328</v>
      </c>
      <c r="E3761" s="159" t="s">
        <v>1</v>
      </c>
      <c r="F3761" s="160" t="s">
        <v>5660</v>
      </c>
      <c r="H3761" s="161">
        <v>29.853999999999999</v>
      </c>
      <c r="I3761" s="162"/>
      <c r="L3761" s="157"/>
      <c r="M3761" s="163"/>
      <c r="T3761" s="164"/>
      <c r="AT3761" s="159" t="s">
        <v>328</v>
      </c>
      <c r="AU3761" s="159" t="s">
        <v>88</v>
      </c>
      <c r="AV3761" s="12" t="s">
        <v>88</v>
      </c>
      <c r="AW3761" s="12" t="s">
        <v>31</v>
      </c>
      <c r="AX3761" s="12" t="s">
        <v>76</v>
      </c>
      <c r="AY3761" s="159" t="s">
        <v>317</v>
      </c>
    </row>
    <row r="3762" spans="2:65" s="12" customFormat="1" ht="10">
      <c r="B3762" s="157"/>
      <c r="D3762" s="158" t="s">
        <v>328</v>
      </c>
      <c r="E3762" s="159" t="s">
        <v>1</v>
      </c>
      <c r="F3762" s="160" t="s">
        <v>5661</v>
      </c>
      <c r="H3762" s="161">
        <v>17.710999999999999</v>
      </c>
      <c r="I3762" s="162"/>
      <c r="L3762" s="157"/>
      <c r="M3762" s="163"/>
      <c r="T3762" s="164"/>
      <c r="AT3762" s="159" t="s">
        <v>328</v>
      </c>
      <c r="AU3762" s="159" t="s">
        <v>88</v>
      </c>
      <c r="AV3762" s="12" t="s">
        <v>88</v>
      </c>
      <c r="AW3762" s="12" t="s">
        <v>31</v>
      </c>
      <c r="AX3762" s="12" t="s">
        <v>76</v>
      </c>
      <c r="AY3762" s="159" t="s">
        <v>317</v>
      </c>
    </row>
    <row r="3763" spans="2:65" s="12" customFormat="1" ht="10">
      <c r="B3763" s="157"/>
      <c r="D3763" s="158" t="s">
        <v>328</v>
      </c>
      <c r="E3763" s="159" t="s">
        <v>1</v>
      </c>
      <c r="F3763" s="160" t="s">
        <v>5662</v>
      </c>
      <c r="H3763" s="161">
        <v>6.1609999999999996</v>
      </c>
      <c r="I3763" s="162"/>
      <c r="L3763" s="157"/>
      <c r="M3763" s="163"/>
      <c r="T3763" s="164"/>
      <c r="AT3763" s="159" t="s">
        <v>328</v>
      </c>
      <c r="AU3763" s="159" t="s">
        <v>88</v>
      </c>
      <c r="AV3763" s="12" t="s">
        <v>88</v>
      </c>
      <c r="AW3763" s="12" t="s">
        <v>31</v>
      </c>
      <c r="AX3763" s="12" t="s">
        <v>76</v>
      </c>
      <c r="AY3763" s="159" t="s">
        <v>317</v>
      </c>
    </row>
    <row r="3764" spans="2:65" s="12" customFormat="1" ht="10">
      <c r="B3764" s="157"/>
      <c r="D3764" s="158" t="s">
        <v>328</v>
      </c>
      <c r="E3764" s="159" t="s">
        <v>1</v>
      </c>
      <c r="F3764" s="160" t="s">
        <v>5663</v>
      </c>
      <c r="H3764" s="161">
        <v>6.3890000000000002</v>
      </c>
      <c r="I3764" s="162"/>
      <c r="L3764" s="157"/>
      <c r="M3764" s="163"/>
      <c r="T3764" s="164"/>
      <c r="AT3764" s="159" t="s">
        <v>328</v>
      </c>
      <c r="AU3764" s="159" t="s">
        <v>88</v>
      </c>
      <c r="AV3764" s="12" t="s">
        <v>88</v>
      </c>
      <c r="AW3764" s="12" t="s">
        <v>31</v>
      </c>
      <c r="AX3764" s="12" t="s">
        <v>76</v>
      </c>
      <c r="AY3764" s="159" t="s">
        <v>317</v>
      </c>
    </row>
    <row r="3765" spans="2:65" s="12" customFormat="1" ht="10">
      <c r="B3765" s="157"/>
      <c r="D3765" s="158" t="s">
        <v>328</v>
      </c>
      <c r="E3765" s="159" t="s">
        <v>1</v>
      </c>
      <c r="F3765" s="160" t="s">
        <v>5664</v>
      </c>
      <c r="H3765" s="161">
        <v>14.542999999999999</v>
      </c>
      <c r="I3765" s="162"/>
      <c r="L3765" s="157"/>
      <c r="M3765" s="163"/>
      <c r="T3765" s="164"/>
      <c r="AT3765" s="159" t="s">
        <v>328</v>
      </c>
      <c r="AU3765" s="159" t="s">
        <v>88</v>
      </c>
      <c r="AV3765" s="12" t="s">
        <v>88</v>
      </c>
      <c r="AW3765" s="12" t="s">
        <v>31</v>
      </c>
      <c r="AX3765" s="12" t="s">
        <v>76</v>
      </c>
      <c r="AY3765" s="159" t="s">
        <v>317</v>
      </c>
    </row>
    <row r="3766" spans="2:65" s="13" customFormat="1" ht="10">
      <c r="B3766" s="165"/>
      <c r="D3766" s="158" t="s">
        <v>328</v>
      </c>
      <c r="E3766" s="166" t="s">
        <v>1</v>
      </c>
      <c r="F3766" s="167" t="s">
        <v>331</v>
      </c>
      <c r="H3766" s="168">
        <v>211.89599999999999</v>
      </c>
      <c r="I3766" s="169"/>
      <c r="L3766" s="165"/>
      <c r="M3766" s="170"/>
      <c r="T3766" s="171"/>
      <c r="AT3766" s="166" t="s">
        <v>328</v>
      </c>
      <c r="AU3766" s="166" t="s">
        <v>88</v>
      </c>
      <c r="AV3766" s="13" t="s">
        <v>92</v>
      </c>
      <c r="AW3766" s="13" t="s">
        <v>31</v>
      </c>
      <c r="AX3766" s="13" t="s">
        <v>76</v>
      </c>
      <c r="AY3766" s="166" t="s">
        <v>317</v>
      </c>
    </row>
    <row r="3767" spans="2:65" s="14" customFormat="1" ht="10">
      <c r="B3767" s="172"/>
      <c r="D3767" s="158" t="s">
        <v>328</v>
      </c>
      <c r="E3767" s="173" t="s">
        <v>1</v>
      </c>
      <c r="F3767" s="174" t="s">
        <v>332</v>
      </c>
      <c r="H3767" s="175">
        <v>211.89599999999999</v>
      </c>
      <c r="I3767" s="176"/>
      <c r="L3767" s="172"/>
      <c r="M3767" s="177"/>
      <c r="T3767" s="178"/>
      <c r="AT3767" s="173" t="s">
        <v>328</v>
      </c>
      <c r="AU3767" s="173" t="s">
        <v>88</v>
      </c>
      <c r="AV3767" s="14" t="s">
        <v>323</v>
      </c>
      <c r="AW3767" s="14" t="s">
        <v>31</v>
      </c>
      <c r="AX3767" s="14" t="s">
        <v>83</v>
      </c>
      <c r="AY3767" s="173" t="s">
        <v>317</v>
      </c>
    </row>
    <row r="3768" spans="2:65" s="1" customFormat="1" ht="24.15" customHeight="1">
      <c r="B3768" s="142"/>
      <c r="C3768" s="179" t="s">
        <v>5665</v>
      </c>
      <c r="D3768" s="179" t="s">
        <v>454</v>
      </c>
      <c r="E3768" s="180" t="s">
        <v>5666</v>
      </c>
      <c r="F3768" s="181" t="s">
        <v>5667</v>
      </c>
      <c r="G3768" s="182" t="s">
        <v>467</v>
      </c>
      <c r="H3768" s="183">
        <v>15</v>
      </c>
      <c r="I3768" s="184"/>
      <c r="J3768" s="185">
        <f>ROUND(I3768*H3768,2)</f>
        <v>0</v>
      </c>
      <c r="K3768" s="186"/>
      <c r="L3768" s="187"/>
      <c r="M3768" s="188" t="s">
        <v>1</v>
      </c>
      <c r="N3768" s="189" t="s">
        <v>42</v>
      </c>
      <c r="P3768" s="153">
        <f>O3768*H3768</f>
        <v>0</v>
      </c>
      <c r="Q3768" s="153">
        <v>0</v>
      </c>
      <c r="R3768" s="153">
        <f>Q3768*H3768</f>
        <v>0</v>
      </c>
      <c r="S3768" s="153">
        <v>0</v>
      </c>
      <c r="T3768" s="154">
        <f>S3768*H3768</f>
        <v>0</v>
      </c>
      <c r="AR3768" s="155" t="s">
        <v>481</v>
      </c>
      <c r="AT3768" s="155" t="s">
        <v>454</v>
      </c>
      <c r="AU3768" s="155" t="s">
        <v>88</v>
      </c>
      <c r="AY3768" s="16" t="s">
        <v>317</v>
      </c>
      <c r="BE3768" s="156">
        <f>IF(N3768="základná",J3768,0)</f>
        <v>0</v>
      </c>
      <c r="BF3768" s="156">
        <f>IF(N3768="znížená",J3768,0)</f>
        <v>0</v>
      </c>
      <c r="BG3768" s="156">
        <f>IF(N3768="zákl. prenesená",J3768,0)</f>
        <v>0</v>
      </c>
      <c r="BH3768" s="156">
        <f>IF(N3768="zníž. prenesená",J3768,0)</f>
        <v>0</v>
      </c>
      <c r="BI3768" s="156">
        <f>IF(N3768="nulová",J3768,0)</f>
        <v>0</v>
      </c>
      <c r="BJ3768" s="16" t="s">
        <v>88</v>
      </c>
      <c r="BK3768" s="156">
        <f>ROUND(I3768*H3768,2)</f>
        <v>0</v>
      </c>
      <c r="BL3768" s="16" t="s">
        <v>396</v>
      </c>
      <c r="BM3768" s="155" t="s">
        <v>5668</v>
      </c>
    </row>
    <row r="3769" spans="2:65" s="1" customFormat="1" ht="24.15" customHeight="1">
      <c r="B3769" s="142"/>
      <c r="C3769" s="179" t="s">
        <v>5669</v>
      </c>
      <c r="D3769" s="179" t="s">
        <v>454</v>
      </c>
      <c r="E3769" s="180" t="s">
        <v>5670</v>
      </c>
      <c r="F3769" s="181" t="s">
        <v>5671</v>
      </c>
      <c r="G3769" s="182" t="s">
        <v>467</v>
      </c>
      <c r="H3769" s="183">
        <v>15</v>
      </c>
      <c r="I3769" s="184"/>
      <c r="J3769" s="185">
        <f>ROUND(I3769*H3769,2)</f>
        <v>0</v>
      </c>
      <c r="K3769" s="186"/>
      <c r="L3769" s="187"/>
      <c r="M3769" s="188" t="s">
        <v>1</v>
      </c>
      <c r="N3769" s="189" t="s">
        <v>42</v>
      </c>
      <c r="P3769" s="153">
        <f>O3769*H3769</f>
        <v>0</v>
      </c>
      <c r="Q3769" s="153">
        <v>0</v>
      </c>
      <c r="R3769" s="153">
        <f>Q3769*H3769</f>
        <v>0</v>
      </c>
      <c r="S3769" s="153">
        <v>0</v>
      </c>
      <c r="T3769" s="154">
        <f>S3769*H3769</f>
        <v>0</v>
      </c>
      <c r="AR3769" s="155" t="s">
        <v>481</v>
      </c>
      <c r="AT3769" s="155" t="s">
        <v>454</v>
      </c>
      <c r="AU3769" s="155" t="s">
        <v>88</v>
      </c>
      <c r="AY3769" s="16" t="s">
        <v>317</v>
      </c>
      <c r="BE3769" s="156">
        <f>IF(N3769="základná",J3769,0)</f>
        <v>0</v>
      </c>
      <c r="BF3769" s="156">
        <f>IF(N3769="znížená",J3769,0)</f>
        <v>0</v>
      </c>
      <c r="BG3769" s="156">
        <f>IF(N3769="zákl. prenesená",J3769,0)</f>
        <v>0</v>
      </c>
      <c r="BH3769" s="156">
        <f>IF(N3769="zníž. prenesená",J3769,0)</f>
        <v>0</v>
      </c>
      <c r="BI3769" s="156">
        <f>IF(N3769="nulová",J3769,0)</f>
        <v>0</v>
      </c>
      <c r="BJ3769" s="16" t="s">
        <v>88</v>
      </c>
      <c r="BK3769" s="156">
        <f>ROUND(I3769*H3769,2)</f>
        <v>0</v>
      </c>
      <c r="BL3769" s="16" t="s">
        <v>396</v>
      </c>
      <c r="BM3769" s="155" t="s">
        <v>5672</v>
      </c>
    </row>
    <row r="3770" spans="2:65" s="1" customFormat="1" ht="24.15" customHeight="1">
      <c r="B3770" s="142"/>
      <c r="C3770" s="179" t="s">
        <v>5673</v>
      </c>
      <c r="D3770" s="179" t="s">
        <v>454</v>
      </c>
      <c r="E3770" s="180" t="s">
        <v>5674</v>
      </c>
      <c r="F3770" s="181" t="s">
        <v>5675</v>
      </c>
      <c r="G3770" s="182" t="s">
        <v>467</v>
      </c>
      <c r="H3770" s="183">
        <v>15</v>
      </c>
      <c r="I3770" s="184"/>
      <c r="J3770" s="185">
        <f>ROUND(I3770*H3770,2)</f>
        <v>0</v>
      </c>
      <c r="K3770" s="186"/>
      <c r="L3770" s="187"/>
      <c r="M3770" s="188" t="s">
        <v>1</v>
      </c>
      <c r="N3770" s="189" t="s">
        <v>42</v>
      </c>
      <c r="P3770" s="153">
        <f>O3770*H3770</f>
        <v>0</v>
      </c>
      <c r="Q3770" s="153">
        <v>0</v>
      </c>
      <c r="R3770" s="153">
        <f>Q3770*H3770</f>
        <v>0</v>
      </c>
      <c r="S3770" s="153">
        <v>0</v>
      </c>
      <c r="T3770" s="154">
        <f>S3770*H3770</f>
        <v>0</v>
      </c>
      <c r="AR3770" s="155" t="s">
        <v>481</v>
      </c>
      <c r="AT3770" s="155" t="s">
        <v>454</v>
      </c>
      <c r="AU3770" s="155" t="s">
        <v>88</v>
      </c>
      <c r="AY3770" s="16" t="s">
        <v>317</v>
      </c>
      <c r="BE3770" s="156">
        <f>IF(N3770="základná",J3770,0)</f>
        <v>0</v>
      </c>
      <c r="BF3770" s="156">
        <f>IF(N3770="znížená",J3770,0)</f>
        <v>0</v>
      </c>
      <c r="BG3770" s="156">
        <f>IF(N3770="zákl. prenesená",J3770,0)</f>
        <v>0</v>
      </c>
      <c r="BH3770" s="156">
        <f>IF(N3770="zníž. prenesená",J3770,0)</f>
        <v>0</v>
      </c>
      <c r="BI3770" s="156">
        <f>IF(N3770="nulová",J3770,0)</f>
        <v>0</v>
      </c>
      <c r="BJ3770" s="16" t="s">
        <v>88</v>
      </c>
      <c r="BK3770" s="156">
        <f>ROUND(I3770*H3770,2)</f>
        <v>0</v>
      </c>
      <c r="BL3770" s="16" t="s">
        <v>396</v>
      </c>
      <c r="BM3770" s="155" t="s">
        <v>5676</v>
      </c>
    </row>
    <row r="3771" spans="2:65" s="1" customFormat="1" ht="24.15" customHeight="1">
      <c r="B3771" s="142"/>
      <c r="C3771" s="179" t="s">
        <v>5677</v>
      </c>
      <c r="D3771" s="179" t="s">
        <v>454</v>
      </c>
      <c r="E3771" s="180" t="s">
        <v>5678</v>
      </c>
      <c r="F3771" s="181" t="s">
        <v>5679</v>
      </c>
      <c r="G3771" s="182" t="s">
        <v>467</v>
      </c>
      <c r="H3771" s="183">
        <v>15</v>
      </c>
      <c r="I3771" s="184"/>
      <c r="J3771" s="185">
        <f>ROUND(I3771*H3771,2)</f>
        <v>0</v>
      </c>
      <c r="K3771" s="186"/>
      <c r="L3771" s="187"/>
      <c r="M3771" s="188" t="s">
        <v>1</v>
      </c>
      <c r="N3771" s="189" t="s">
        <v>42</v>
      </c>
      <c r="P3771" s="153">
        <f>O3771*H3771</f>
        <v>0</v>
      </c>
      <c r="Q3771" s="153">
        <v>0</v>
      </c>
      <c r="R3771" s="153">
        <f>Q3771*H3771</f>
        <v>0</v>
      </c>
      <c r="S3771" s="153">
        <v>0</v>
      </c>
      <c r="T3771" s="154">
        <f>S3771*H3771</f>
        <v>0</v>
      </c>
      <c r="AR3771" s="155" t="s">
        <v>481</v>
      </c>
      <c r="AT3771" s="155" t="s">
        <v>454</v>
      </c>
      <c r="AU3771" s="155" t="s">
        <v>88</v>
      </c>
      <c r="AY3771" s="16" t="s">
        <v>317</v>
      </c>
      <c r="BE3771" s="156">
        <f>IF(N3771="základná",J3771,0)</f>
        <v>0</v>
      </c>
      <c r="BF3771" s="156">
        <f>IF(N3771="znížená",J3771,0)</f>
        <v>0</v>
      </c>
      <c r="BG3771" s="156">
        <f>IF(N3771="zákl. prenesená",J3771,0)</f>
        <v>0</v>
      </c>
      <c r="BH3771" s="156">
        <f>IF(N3771="zníž. prenesená",J3771,0)</f>
        <v>0</v>
      </c>
      <c r="BI3771" s="156">
        <f>IF(N3771="nulová",J3771,0)</f>
        <v>0</v>
      </c>
      <c r="BJ3771" s="16" t="s">
        <v>88</v>
      </c>
      <c r="BK3771" s="156">
        <f>ROUND(I3771*H3771,2)</f>
        <v>0</v>
      </c>
      <c r="BL3771" s="16" t="s">
        <v>396</v>
      </c>
      <c r="BM3771" s="155" t="s">
        <v>5680</v>
      </c>
    </row>
    <row r="3772" spans="2:65" s="1" customFormat="1" ht="24.15" customHeight="1">
      <c r="B3772" s="142"/>
      <c r="C3772" s="179" t="s">
        <v>5681</v>
      </c>
      <c r="D3772" s="179" t="s">
        <v>454</v>
      </c>
      <c r="E3772" s="180" t="s">
        <v>5682</v>
      </c>
      <c r="F3772" s="181" t="s">
        <v>5683</v>
      </c>
      <c r="G3772" s="182" t="s">
        <v>467</v>
      </c>
      <c r="H3772" s="183">
        <v>62</v>
      </c>
      <c r="I3772" s="184"/>
      <c r="J3772" s="185">
        <f>ROUND(I3772*H3772,2)</f>
        <v>0</v>
      </c>
      <c r="K3772" s="186"/>
      <c r="L3772" s="187"/>
      <c r="M3772" s="188" t="s">
        <v>1</v>
      </c>
      <c r="N3772" s="189" t="s">
        <v>42</v>
      </c>
      <c r="P3772" s="153">
        <f>O3772*H3772</f>
        <v>0</v>
      </c>
      <c r="Q3772" s="153">
        <v>0</v>
      </c>
      <c r="R3772" s="153">
        <f>Q3772*H3772</f>
        <v>0</v>
      </c>
      <c r="S3772" s="153">
        <v>0</v>
      </c>
      <c r="T3772" s="154">
        <f>S3772*H3772</f>
        <v>0</v>
      </c>
      <c r="AR3772" s="155" t="s">
        <v>481</v>
      </c>
      <c r="AT3772" s="155" t="s">
        <v>454</v>
      </c>
      <c r="AU3772" s="155" t="s">
        <v>88</v>
      </c>
      <c r="AY3772" s="16" t="s">
        <v>317</v>
      </c>
      <c r="BE3772" s="156">
        <f>IF(N3772="základná",J3772,0)</f>
        <v>0</v>
      </c>
      <c r="BF3772" s="156">
        <f>IF(N3772="znížená",J3772,0)</f>
        <v>0</v>
      </c>
      <c r="BG3772" s="156">
        <f>IF(N3772="zákl. prenesená",J3772,0)</f>
        <v>0</v>
      </c>
      <c r="BH3772" s="156">
        <f>IF(N3772="zníž. prenesená",J3772,0)</f>
        <v>0</v>
      </c>
      <c r="BI3772" s="156">
        <f>IF(N3772="nulová",J3772,0)</f>
        <v>0</v>
      </c>
      <c r="BJ3772" s="16" t="s">
        <v>88</v>
      </c>
      <c r="BK3772" s="156">
        <f>ROUND(I3772*H3772,2)</f>
        <v>0</v>
      </c>
      <c r="BL3772" s="16" t="s">
        <v>396</v>
      </c>
      <c r="BM3772" s="155" t="s">
        <v>5684</v>
      </c>
    </row>
    <row r="3773" spans="2:65" s="12" customFormat="1" ht="10">
      <c r="B3773" s="157"/>
      <c r="D3773" s="158" t="s">
        <v>328</v>
      </c>
      <c r="E3773" s="159" t="s">
        <v>1</v>
      </c>
      <c r="F3773" s="160" t="s">
        <v>712</v>
      </c>
      <c r="H3773" s="161">
        <v>39</v>
      </c>
      <c r="I3773" s="162"/>
      <c r="L3773" s="157"/>
      <c r="M3773" s="163"/>
      <c r="T3773" s="164"/>
      <c r="AT3773" s="159" t="s">
        <v>328</v>
      </c>
      <c r="AU3773" s="159" t="s">
        <v>88</v>
      </c>
      <c r="AV3773" s="12" t="s">
        <v>88</v>
      </c>
      <c r="AW3773" s="12" t="s">
        <v>31</v>
      </c>
      <c r="AX3773" s="12" t="s">
        <v>76</v>
      </c>
      <c r="AY3773" s="159" t="s">
        <v>317</v>
      </c>
    </row>
    <row r="3774" spans="2:65" s="12" customFormat="1" ht="10">
      <c r="B3774" s="157"/>
      <c r="D3774" s="158" t="s">
        <v>328</v>
      </c>
      <c r="E3774" s="159" t="s">
        <v>1</v>
      </c>
      <c r="F3774" s="160" t="s">
        <v>436</v>
      </c>
      <c r="H3774" s="161">
        <v>23</v>
      </c>
      <c r="I3774" s="162"/>
      <c r="L3774" s="157"/>
      <c r="M3774" s="163"/>
      <c r="T3774" s="164"/>
      <c r="AT3774" s="159" t="s">
        <v>328</v>
      </c>
      <c r="AU3774" s="159" t="s">
        <v>88</v>
      </c>
      <c r="AV3774" s="12" t="s">
        <v>88</v>
      </c>
      <c r="AW3774" s="12" t="s">
        <v>31</v>
      </c>
      <c r="AX3774" s="12" t="s">
        <v>76</v>
      </c>
      <c r="AY3774" s="159" t="s">
        <v>317</v>
      </c>
    </row>
    <row r="3775" spans="2:65" s="13" customFormat="1" ht="10">
      <c r="B3775" s="165"/>
      <c r="D3775" s="158" t="s">
        <v>328</v>
      </c>
      <c r="E3775" s="166" t="s">
        <v>1</v>
      </c>
      <c r="F3775" s="167" t="s">
        <v>331</v>
      </c>
      <c r="H3775" s="168">
        <v>62</v>
      </c>
      <c r="I3775" s="169"/>
      <c r="L3775" s="165"/>
      <c r="M3775" s="170"/>
      <c r="T3775" s="171"/>
      <c r="AT3775" s="166" t="s">
        <v>328</v>
      </c>
      <c r="AU3775" s="166" t="s">
        <v>88</v>
      </c>
      <c r="AV3775" s="13" t="s">
        <v>92</v>
      </c>
      <c r="AW3775" s="13" t="s">
        <v>31</v>
      </c>
      <c r="AX3775" s="13" t="s">
        <v>76</v>
      </c>
      <c r="AY3775" s="166" t="s">
        <v>317</v>
      </c>
    </row>
    <row r="3776" spans="2:65" s="14" customFormat="1" ht="10">
      <c r="B3776" s="172"/>
      <c r="D3776" s="158" t="s">
        <v>328</v>
      </c>
      <c r="E3776" s="173" t="s">
        <v>1</v>
      </c>
      <c r="F3776" s="174" t="s">
        <v>332</v>
      </c>
      <c r="H3776" s="175">
        <v>62</v>
      </c>
      <c r="I3776" s="176"/>
      <c r="L3776" s="172"/>
      <c r="M3776" s="177"/>
      <c r="T3776" s="178"/>
      <c r="AT3776" s="173" t="s">
        <v>328</v>
      </c>
      <c r="AU3776" s="173" t="s">
        <v>88</v>
      </c>
      <c r="AV3776" s="14" t="s">
        <v>323</v>
      </c>
      <c r="AW3776" s="14" t="s">
        <v>31</v>
      </c>
      <c r="AX3776" s="14" t="s">
        <v>83</v>
      </c>
      <c r="AY3776" s="173" t="s">
        <v>317</v>
      </c>
    </row>
    <row r="3777" spans="2:65" s="1" customFormat="1" ht="24.15" customHeight="1">
      <c r="B3777" s="142"/>
      <c r="C3777" s="179" t="s">
        <v>5685</v>
      </c>
      <c r="D3777" s="179" t="s">
        <v>454</v>
      </c>
      <c r="E3777" s="180" t="s">
        <v>5686</v>
      </c>
      <c r="F3777" s="181" t="s">
        <v>5687</v>
      </c>
      <c r="G3777" s="182" t="s">
        <v>484</v>
      </c>
      <c r="H3777" s="183">
        <v>7.3920000000000003</v>
      </c>
      <c r="I3777" s="184"/>
      <c r="J3777" s="185">
        <f t="shared" ref="J3777:J3792" si="120">ROUND(I3777*H3777,2)</f>
        <v>0</v>
      </c>
      <c r="K3777" s="186"/>
      <c r="L3777" s="187"/>
      <c r="M3777" s="188" t="s">
        <v>1</v>
      </c>
      <c r="N3777" s="189" t="s">
        <v>42</v>
      </c>
      <c r="P3777" s="153">
        <f t="shared" ref="P3777:P3792" si="121">O3777*H3777</f>
        <v>0</v>
      </c>
      <c r="Q3777" s="153">
        <v>1.1999999999999999E-3</v>
      </c>
      <c r="R3777" s="153">
        <f t="shared" ref="R3777:R3792" si="122">Q3777*H3777</f>
        <v>8.8704000000000005E-3</v>
      </c>
      <c r="S3777" s="153">
        <v>0</v>
      </c>
      <c r="T3777" s="154">
        <f t="shared" ref="T3777:T3792" si="123">S3777*H3777</f>
        <v>0</v>
      </c>
      <c r="AR3777" s="155" t="s">
        <v>481</v>
      </c>
      <c r="AT3777" s="155" t="s">
        <v>454</v>
      </c>
      <c r="AU3777" s="155" t="s">
        <v>88</v>
      </c>
      <c r="AY3777" s="16" t="s">
        <v>317</v>
      </c>
      <c r="BE3777" s="156">
        <f t="shared" ref="BE3777:BE3792" si="124">IF(N3777="základná",J3777,0)</f>
        <v>0</v>
      </c>
      <c r="BF3777" s="156">
        <f t="shared" ref="BF3777:BF3792" si="125">IF(N3777="znížená",J3777,0)</f>
        <v>0</v>
      </c>
      <c r="BG3777" s="156">
        <f t="shared" ref="BG3777:BG3792" si="126">IF(N3777="zákl. prenesená",J3777,0)</f>
        <v>0</v>
      </c>
      <c r="BH3777" s="156">
        <f t="shared" ref="BH3777:BH3792" si="127">IF(N3777="zníž. prenesená",J3777,0)</f>
        <v>0</v>
      </c>
      <c r="BI3777" s="156">
        <f t="shared" ref="BI3777:BI3792" si="128">IF(N3777="nulová",J3777,0)</f>
        <v>0</v>
      </c>
      <c r="BJ3777" s="16" t="s">
        <v>88</v>
      </c>
      <c r="BK3777" s="156">
        <f t="shared" ref="BK3777:BK3792" si="129">ROUND(I3777*H3777,2)</f>
        <v>0</v>
      </c>
      <c r="BL3777" s="16" t="s">
        <v>396</v>
      </c>
      <c r="BM3777" s="155" t="s">
        <v>5688</v>
      </c>
    </row>
    <row r="3778" spans="2:65" s="1" customFormat="1" ht="24.15" customHeight="1">
      <c r="B3778" s="142"/>
      <c r="C3778" s="179" t="s">
        <v>5689</v>
      </c>
      <c r="D3778" s="179" t="s">
        <v>454</v>
      </c>
      <c r="E3778" s="180" t="s">
        <v>5690</v>
      </c>
      <c r="F3778" s="181" t="s">
        <v>5691</v>
      </c>
      <c r="G3778" s="182" t="s">
        <v>484</v>
      </c>
      <c r="H3778" s="183">
        <v>7.4390000000000001</v>
      </c>
      <c r="I3778" s="184"/>
      <c r="J3778" s="185">
        <f t="shared" si="120"/>
        <v>0</v>
      </c>
      <c r="K3778" s="186"/>
      <c r="L3778" s="187"/>
      <c r="M3778" s="188" t="s">
        <v>1</v>
      </c>
      <c r="N3778" s="189" t="s">
        <v>42</v>
      </c>
      <c r="P3778" s="153">
        <f t="shared" si="121"/>
        <v>0</v>
      </c>
      <c r="Q3778" s="153">
        <v>1.1999999999999999E-3</v>
      </c>
      <c r="R3778" s="153">
        <f t="shared" si="122"/>
        <v>8.9267999999999986E-3</v>
      </c>
      <c r="S3778" s="153">
        <v>0</v>
      </c>
      <c r="T3778" s="154">
        <f t="shared" si="123"/>
        <v>0</v>
      </c>
      <c r="AR3778" s="155" t="s">
        <v>481</v>
      </c>
      <c r="AT3778" s="155" t="s">
        <v>454</v>
      </c>
      <c r="AU3778" s="155" t="s">
        <v>88</v>
      </c>
      <c r="AY3778" s="16" t="s">
        <v>317</v>
      </c>
      <c r="BE3778" s="156">
        <f t="shared" si="124"/>
        <v>0</v>
      </c>
      <c r="BF3778" s="156">
        <f t="shared" si="125"/>
        <v>0</v>
      </c>
      <c r="BG3778" s="156">
        <f t="shared" si="126"/>
        <v>0</v>
      </c>
      <c r="BH3778" s="156">
        <f t="shared" si="127"/>
        <v>0</v>
      </c>
      <c r="BI3778" s="156">
        <f t="shared" si="128"/>
        <v>0</v>
      </c>
      <c r="BJ3778" s="16" t="s">
        <v>88</v>
      </c>
      <c r="BK3778" s="156">
        <f t="shared" si="129"/>
        <v>0</v>
      </c>
      <c r="BL3778" s="16" t="s">
        <v>396</v>
      </c>
      <c r="BM3778" s="155" t="s">
        <v>5692</v>
      </c>
    </row>
    <row r="3779" spans="2:65" s="1" customFormat="1" ht="24.15" customHeight="1">
      <c r="B3779" s="142"/>
      <c r="C3779" s="179" t="s">
        <v>5693</v>
      </c>
      <c r="D3779" s="179" t="s">
        <v>454</v>
      </c>
      <c r="E3779" s="180" t="s">
        <v>5694</v>
      </c>
      <c r="F3779" s="181" t="s">
        <v>5695</v>
      </c>
      <c r="G3779" s="182" t="s">
        <v>484</v>
      </c>
      <c r="H3779" s="183">
        <v>7.444</v>
      </c>
      <c r="I3779" s="184"/>
      <c r="J3779" s="185">
        <f t="shared" si="120"/>
        <v>0</v>
      </c>
      <c r="K3779" s="186"/>
      <c r="L3779" s="187"/>
      <c r="M3779" s="188" t="s">
        <v>1</v>
      </c>
      <c r="N3779" s="189" t="s">
        <v>42</v>
      </c>
      <c r="P3779" s="153">
        <f t="shared" si="121"/>
        <v>0</v>
      </c>
      <c r="Q3779" s="153">
        <v>1.1999999999999999E-3</v>
      </c>
      <c r="R3779" s="153">
        <f t="shared" si="122"/>
        <v>8.9327999999999994E-3</v>
      </c>
      <c r="S3779" s="153">
        <v>0</v>
      </c>
      <c r="T3779" s="154">
        <f t="shared" si="123"/>
        <v>0</v>
      </c>
      <c r="AR3779" s="155" t="s">
        <v>481</v>
      </c>
      <c r="AT3779" s="155" t="s">
        <v>454</v>
      </c>
      <c r="AU3779" s="155" t="s">
        <v>88</v>
      </c>
      <c r="AY3779" s="16" t="s">
        <v>317</v>
      </c>
      <c r="BE3779" s="156">
        <f t="shared" si="124"/>
        <v>0</v>
      </c>
      <c r="BF3779" s="156">
        <f t="shared" si="125"/>
        <v>0</v>
      </c>
      <c r="BG3779" s="156">
        <f t="shared" si="126"/>
        <v>0</v>
      </c>
      <c r="BH3779" s="156">
        <f t="shared" si="127"/>
        <v>0</v>
      </c>
      <c r="BI3779" s="156">
        <f t="shared" si="128"/>
        <v>0</v>
      </c>
      <c r="BJ3779" s="16" t="s">
        <v>88</v>
      </c>
      <c r="BK3779" s="156">
        <f t="shared" si="129"/>
        <v>0</v>
      </c>
      <c r="BL3779" s="16" t="s">
        <v>396</v>
      </c>
      <c r="BM3779" s="155" t="s">
        <v>5696</v>
      </c>
    </row>
    <row r="3780" spans="2:65" s="1" customFormat="1" ht="24.15" customHeight="1">
      <c r="B3780" s="142"/>
      <c r="C3780" s="179" t="s">
        <v>5697</v>
      </c>
      <c r="D3780" s="179" t="s">
        <v>454</v>
      </c>
      <c r="E3780" s="180" t="s">
        <v>5698</v>
      </c>
      <c r="F3780" s="181" t="s">
        <v>5699</v>
      </c>
      <c r="G3780" s="182" t="s">
        <v>484</v>
      </c>
      <c r="H3780" s="183">
        <v>9.0510000000000002</v>
      </c>
      <c r="I3780" s="184"/>
      <c r="J3780" s="185">
        <f t="shared" si="120"/>
        <v>0</v>
      </c>
      <c r="K3780" s="186"/>
      <c r="L3780" s="187"/>
      <c r="M3780" s="188" t="s">
        <v>1</v>
      </c>
      <c r="N3780" s="189" t="s">
        <v>42</v>
      </c>
      <c r="P3780" s="153">
        <f t="shared" si="121"/>
        <v>0</v>
      </c>
      <c r="Q3780" s="153">
        <v>1.1999999999999999E-3</v>
      </c>
      <c r="R3780" s="153">
        <f t="shared" si="122"/>
        <v>1.08612E-2</v>
      </c>
      <c r="S3780" s="153">
        <v>0</v>
      </c>
      <c r="T3780" s="154">
        <f t="shared" si="123"/>
        <v>0</v>
      </c>
      <c r="AR3780" s="155" t="s">
        <v>481</v>
      </c>
      <c r="AT3780" s="155" t="s">
        <v>454</v>
      </c>
      <c r="AU3780" s="155" t="s">
        <v>88</v>
      </c>
      <c r="AY3780" s="16" t="s">
        <v>317</v>
      </c>
      <c r="BE3780" s="156">
        <f t="shared" si="124"/>
        <v>0</v>
      </c>
      <c r="BF3780" s="156">
        <f t="shared" si="125"/>
        <v>0</v>
      </c>
      <c r="BG3780" s="156">
        <f t="shared" si="126"/>
        <v>0</v>
      </c>
      <c r="BH3780" s="156">
        <f t="shared" si="127"/>
        <v>0</v>
      </c>
      <c r="BI3780" s="156">
        <f t="shared" si="128"/>
        <v>0</v>
      </c>
      <c r="BJ3780" s="16" t="s">
        <v>88</v>
      </c>
      <c r="BK3780" s="156">
        <f t="shared" si="129"/>
        <v>0</v>
      </c>
      <c r="BL3780" s="16" t="s">
        <v>396</v>
      </c>
      <c r="BM3780" s="155" t="s">
        <v>5700</v>
      </c>
    </row>
    <row r="3781" spans="2:65" s="1" customFormat="1" ht="24.15" customHeight="1">
      <c r="B3781" s="142"/>
      <c r="C3781" s="179" t="s">
        <v>5701</v>
      </c>
      <c r="D3781" s="179" t="s">
        <v>454</v>
      </c>
      <c r="E3781" s="180" t="s">
        <v>5702</v>
      </c>
      <c r="F3781" s="181" t="s">
        <v>5703</v>
      </c>
      <c r="G3781" s="182" t="s">
        <v>484</v>
      </c>
      <c r="H3781" s="183">
        <v>16.933</v>
      </c>
      <c r="I3781" s="184"/>
      <c r="J3781" s="185">
        <f t="shared" si="120"/>
        <v>0</v>
      </c>
      <c r="K3781" s="186"/>
      <c r="L3781" s="187"/>
      <c r="M3781" s="188" t="s">
        <v>1</v>
      </c>
      <c r="N3781" s="189" t="s">
        <v>42</v>
      </c>
      <c r="P3781" s="153">
        <f t="shared" si="121"/>
        <v>0</v>
      </c>
      <c r="Q3781" s="153">
        <v>1.1999999999999999E-3</v>
      </c>
      <c r="R3781" s="153">
        <f t="shared" si="122"/>
        <v>2.0319599999999997E-2</v>
      </c>
      <c r="S3781" s="153">
        <v>0</v>
      </c>
      <c r="T3781" s="154">
        <f t="shared" si="123"/>
        <v>0</v>
      </c>
      <c r="AR3781" s="155" t="s">
        <v>481</v>
      </c>
      <c r="AT3781" s="155" t="s">
        <v>454</v>
      </c>
      <c r="AU3781" s="155" t="s">
        <v>88</v>
      </c>
      <c r="AY3781" s="16" t="s">
        <v>317</v>
      </c>
      <c r="BE3781" s="156">
        <f t="shared" si="124"/>
        <v>0</v>
      </c>
      <c r="BF3781" s="156">
        <f t="shared" si="125"/>
        <v>0</v>
      </c>
      <c r="BG3781" s="156">
        <f t="shared" si="126"/>
        <v>0</v>
      </c>
      <c r="BH3781" s="156">
        <f t="shared" si="127"/>
        <v>0</v>
      </c>
      <c r="BI3781" s="156">
        <f t="shared" si="128"/>
        <v>0</v>
      </c>
      <c r="BJ3781" s="16" t="s">
        <v>88</v>
      </c>
      <c r="BK3781" s="156">
        <f t="shared" si="129"/>
        <v>0</v>
      </c>
      <c r="BL3781" s="16" t="s">
        <v>396</v>
      </c>
      <c r="BM3781" s="155" t="s">
        <v>5704</v>
      </c>
    </row>
    <row r="3782" spans="2:65" s="1" customFormat="1" ht="24.15" customHeight="1">
      <c r="B3782" s="142"/>
      <c r="C3782" s="179" t="s">
        <v>5705</v>
      </c>
      <c r="D3782" s="179" t="s">
        <v>454</v>
      </c>
      <c r="E3782" s="180" t="s">
        <v>5706</v>
      </c>
      <c r="F3782" s="181" t="s">
        <v>5707</v>
      </c>
      <c r="G3782" s="182" t="s">
        <v>484</v>
      </c>
      <c r="H3782" s="183">
        <v>17.256</v>
      </c>
      <c r="I3782" s="184"/>
      <c r="J3782" s="185">
        <f t="shared" si="120"/>
        <v>0</v>
      </c>
      <c r="K3782" s="186"/>
      <c r="L3782" s="187"/>
      <c r="M3782" s="188" t="s">
        <v>1</v>
      </c>
      <c r="N3782" s="189" t="s">
        <v>42</v>
      </c>
      <c r="P3782" s="153">
        <f t="shared" si="121"/>
        <v>0</v>
      </c>
      <c r="Q3782" s="153">
        <v>1.1999999999999999E-3</v>
      </c>
      <c r="R3782" s="153">
        <f t="shared" si="122"/>
        <v>2.0707199999999999E-2</v>
      </c>
      <c r="S3782" s="153">
        <v>0</v>
      </c>
      <c r="T3782" s="154">
        <f t="shared" si="123"/>
        <v>0</v>
      </c>
      <c r="AR3782" s="155" t="s">
        <v>481</v>
      </c>
      <c r="AT3782" s="155" t="s">
        <v>454</v>
      </c>
      <c r="AU3782" s="155" t="s">
        <v>88</v>
      </c>
      <c r="AY3782" s="16" t="s">
        <v>317</v>
      </c>
      <c r="BE3782" s="156">
        <f t="shared" si="124"/>
        <v>0</v>
      </c>
      <c r="BF3782" s="156">
        <f t="shared" si="125"/>
        <v>0</v>
      </c>
      <c r="BG3782" s="156">
        <f t="shared" si="126"/>
        <v>0</v>
      </c>
      <c r="BH3782" s="156">
        <f t="shared" si="127"/>
        <v>0</v>
      </c>
      <c r="BI3782" s="156">
        <f t="shared" si="128"/>
        <v>0</v>
      </c>
      <c r="BJ3782" s="16" t="s">
        <v>88</v>
      </c>
      <c r="BK3782" s="156">
        <f t="shared" si="129"/>
        <v>0</v>
      </c>
      <c r="BL3782" s="16" t="s">
        <v>396</v>
      </c>
      <c r="BM3782" s="155" t="s">
        <v>5708</v>
      </c>
    </row>
    <row r="3783" spans="2:65" s="1" customFormat="1" ht="24.15" customHeight="1">
      <c r="B3783" s="142"/>
      <c r="C3783" s="179" t="s">
        <v>5709</v>
      </c>
      <c r="D3783" s="179" t="s">
        <v>454</v>
      </c>
      <c r="E3783" s="180" t="s">
        <v>5710</v>
      </c>
      <c r="F3783" s="181" t="s">
        <v>5711</v>
      </c>
      <c r="G3783" s="182" t="s">
        <v>484</v>
      </c>
      <c r="H3783" s="183">
        <v>17.256</v>
      </c>
      <c r="I3783" s="184"/>
      <c r="J3783" s="185">
        <f t="shared" si="120"/>
        <v>0</v>
      </c>
      <c r="K3783" s="186"/>
      <c r="L3783" s="187"/>
      <c r="M3783" s="188" t="s">
        <v>1</v>
      </c>
      <c r="N3783" s="189" t="s">
        <v>42</v>
      </c>
      <c r="P3783" s="153">
        <f t="shared" si="121"/>
        <v>0</v>
      </c>
      <c r="Q3783" s="153">
        <v>1.1999999999999999E-3</v>
      </c>
      <c r="R3783" s="153">
        <f t="shared" si="122"/>
        <v>2.0707199999999999E-2</v>
      </c>
      <c r="S3783" s="153">
        <v>0</v>
      </c>
      <c r="T3783" s="154">
        <f t="shared" si="123"/>
        <v>0</v>
      </c>
      <c r="AR3783" s="155" t="s">
        <v>481</v>
      </c>
      <c r="AT3783" s="155" t="s">
        <v>454</v>
      </c>
      <c r="AU3783" s="155" t="s">
        <v>88</v>
      </c>
      <c r="AY3783" s="16" t="s">
        <v>317</v>
      </c>
      <c r="BE3783" s="156">
        <f t="shared" si="124"/>
        <v>0</v>
      </c>
      <c r="BF3783" s="156">
        <f t="shared" si="125"/>
        <v>0</v>
      </c>
      <c r="BG3783" s="156">
        <f t="shared" si="126"/>
        <v>0</v>
      </c>
      <c r="BH3783" s="156">
        <f t="shared" si="127"/>
        <v>0</v>
      </c>
      <c r="BI3783" s="156">
        <f t="shared" si="128"/>
        <v>0</v>
      </c>
      <c r="BJ3783" s="16" t="s">
        <v>88</v>
      </c>
      <c r="BK3783" s="156">
        <f t="shared" si="129"/>
        <v>0</v>
      </c>
      <c r="BL3783" s="16" t="s">
        <v>396</v>
      </c>
      <c r="BM3783" s="155" t="s">
        <v>5712</v>
      </c>
    </row>
    <row r="3784" spans="2:65" s="1" customFormat="1" ht="24.15" customHeight="1">
      <c r="B3784" s="142"/>
      <c r="C3784" s="179" t="s">
        <v>5713</v>
      </c>
      <c r="D3784" s="179" t="s">
        <v>454</v>
      </c>
      <c r="E3784" s="180" t="s">
        <v>5714</v>
      </c>
      <c r="F3784" s="181" t="s">
        <v>5715</v>
      </c>
      <c r="G3784" s="182" t="s">
        <v>484</v>
      </c>
      <c r="H3784" s="183">
        <v>17.495999999999999</v>
      </c>
      <c r="I3784" s="184"/>
      <c r="J3784" s="185">
        <f t="shared" si="120"/>
        <v>0</v>
      </c>
      <c r="K3784" s="186"/>
      <c r="L3784" s="187"/>
      <c r="M3784" s="188" t="s">
        <v>1</v>
      </c>
      <c r="N3784" s="189" t="s">
        <v>42</v>
      </c>
      <c r="P3784" s="153">
        <f t="shared" si="121"/>
        <v>0</v>
      </c>
      <c r="Q3784" s="153">
        <v>1.1999999999999999E-3</v>
      </c>
      <c r="R3784" s="153">
        <f t="shared" si="122"/>
        <v>2.0995199999999995E-2</v>
      </c>
      <c r="S3784" s="153">
        <v>0</v>
      </c>
      <c r="T3784" s="154">
        <f t="shared" si="123"/>
        <v>0</v>
      </c>
      <c r="AR3784" s="155" t="s">
        <v>481</v>
      </c>
      <c r="AT3784" s="155" t="s">
        <v>454</v>
      </c>
      <c r="AU3784" s="155" t="s">
        <v>88</v>
      </c>
      <c r="AY3784" s="16" t="s">
        <v>317</v>
      </c>
      <c r="BE3784" s="156">
        <f t="shared" si="124"/>
        <v>0</v>
      </c>
      <c r="BF3784" s="156">
        <f t="shared" si="125"/>
        <v>0</v>
      </c>
      <c r="BG3784" s="156">
        <f t="shared" si="126"/>
        <v>0</v>
      </c>
      <c r="BH3784" s="156">
        <f t="shared" si="127"/>
        <v>0</v>
      </c>
      <c r="BI3784" s="156">
        <f t="shared" si="128"/>
        <v>0</v>
      </c>
      <c r="BJ3784" s="16" t="s">
        <v>88</v>
      </c>
      <c r="BK3784" s="156">
        <f t="shared" si="129"/>
        <v>0</v>
      </c>
      <c r="BL3784" s="16" t="s">
        <v>396</v>
      </c>
      <c r="BM3784" s="155" t="s">
        <v>5716</v>
      </c>
    </row>
    <row r="3785" spans="2:65" s="1" customFormat="1" ht="24.15" customHeight="1">
      <c r="B3785" s="142"/>
      <c r="C3785" s="179" t="s">
        <v>5717</v>
      </c>
      <c r="D3785" s="179" t="s">
        <v>454</v>
      </c>
      <c r="E3785" s="180" t="s">
        <v>5718</v>
      </c>
      <c r="F3785" s="181" t="s">
        <v>5719</v>
      </c>
      <c r="G3785" s="182" t="s">
        <v>484</v>
      </c>
      <c r="H3785" s="183">
        <v>25.105</v>
      </c>
      <c r="I3785" s="184"/>
      <c r="J3785" s="185">
        <f t="shared" si="120"/>
        <v>0</v>
      </c>
      <c r="K3785" s="186"/>
      <c r="L3785" s="187"/>
      <c r="M3785" s="188" t="s">
        <v>1</v>
      </c>
      <c r="N3785" s="189" t="s">
        <v>42</v>
      </c>
      <c r="P3785" s="153">
        <f t="shared" si="121"/>
        <v>0</v>
      </c>
      <c r="Q3785" s="153">
        <v>1.1999999999999999E-3</v>
      </c>
      <c r="R3785" s="153">
        <f t="shared" si="122"/>
        <v>3.0125999999999997E-2</v>
      </c>
      <c r="S3785" s="153">
        <v>0</v>
      </c>
      <c r="T3785" s="154">
        <f t="shared" si="123"/>
        <v>0</v>
      </c>
      <c r="AR3785" s="155" t="s">
        <v>481</v>
      </c>
      <c r="AT3785" s="155" t="s">
        <v>454</v>
      </c>
      <c r="AU3785" s="155" t="s">
        <v>88</v>
      </c>
      <c r="AY3785" s="16" t="s">
        <v>317</v>
      </c>
      <c r="BE3785" s="156">
        <f t="shared" si="124"/>
        <v>0</v>
      </c>
      <c r="BF3785" s="156">
        <f t="shared" si="125"/>
        <v>0</v>
      </c>
      <c r="BG3785" s="156">
        <f t="shared" si="126"/>
        <v>0</v>
      </c>
      <c r="BH3785" s="156">
        <f t="shared" si="127"/>
        <v>0</v>
      </c>
      <c r="BI3785" s="156">
        <f t="shared" si="128"/>
        <v>0</v>
      </c>
      <c r="BJ3785" s="16" t="s">
        <v>88</v>
      </c>
      <c r="BK3785" s="156">
        <f t="shared" si="129"/>
        <v>0</v>
      </c>
      <c r="BL3785" s="16" t="s">
        <v>396</v>
      </c>
      <c r="BM3785" s="155" t="s">
        <v>5720</v>
      </c>
    </row>
    <row r="3786" spans="2:65" s="1" customFormat="1" ht="24.15" customHeight="1">
      <c r="B3786" s="142"/>
      <c r="C3786" s="179" t="s">
        <v>5721</v>
      </c>
      <c r="D3786" s="179" t="s">
        <v>454</v>
      </c>
      <c r="E3786" s="180" t="s">
        <v>5722</v>
      </c>
      <c r="F3786" s="181" t="s">
        <v>5723</v>
      </c>
      <c r="G3786" s="182" t="s">
        <v>484</v>
      </c>
      <c r="H3786" s="183">
        <v>14.885999999999999</v>
      </c>
      <c r="I3786" s="184"/>
      <c r="J3786" s="185">
        <f t="shared" si="120"/>
        <v>0</v>
      </c>
      <c r="K3786" s="186"/>
      <c r="L3786" s="187"/>
      <c r="M3786" s="188" t="s">
        <v>1</v>
      </c>
      <c r="N3786" s="189" t="s">
        <v>42</v>
      </c>
      <c r="P3786" s="153">
        <f t="shared" si="121"/>
        <v>0</v>
      </c>
      <c r="Q3786" s="153">
        <v>1.1999999999999999E-3</v>
      </c>
      <c r="R3786" s="153">
        <f t="shared" si="122"/>
        <v>1.7863199999999999E-2</v>
      </c>
      <c r="S3786" s="153">
        <v>0</v>
      </c>
      <c r="T3786" s="154">
        <f t="shared" si="123"/>
        <v>0</v>
      </c>
      <c r="AR3786" s="155" t="s">
        <v>481</v>
      </c>
      <c r="AT3786" s="155" t="s">
        <v>454</v>
      </c>
      <c r="AU3786" s="155" t="s">
        <v>88</v>
      </c>
      <c r="AY3786" s="16" t="s">
        <v>317</v>
      </c>
      <c r="BE3786" s="156">
        <f t="shared" si="124"/>
        <v>0</v>
      </c>
      <c r="BF3786" s="156">
        <f t="shared" si="125"/>
        <v>0</v>
      </c>
      <c r="BG3786" s="156">
        <f t="shared" si="126"/>
        <v>0</v>
      </c>
      <c r="BH3786" s="156">
        <f t="shared" si="127"/>
        <v>0</v>
      </c>
      <c r="BI3786" s="156">
        <f t="shared" si="128"/>
        <v>0</v>
      </c>
      <c r="BJ3786" s="16" t="s">
        <v>88</v>
      </c>
      <c r="BK3786" s="156">
        <f t="shared" si="129"/>
        <v>0</v>
      </c>
      <c r="BL3786" s="16" t="s">
        <v>396</v>
      </c>
      <c r="BM3786" s="155" t="s">
        <v>5724</v>
      </c>
    </row>
    <row r="3787" spans="2:65" s="1" customFormat="1" ht="24.15" customHeight="1">
      <c r="B3787" s="142"/>
      <c r="C3787" s="179" t="s">
        <v>5725</v>
      </c>
      <c r="D3787" s="179" t="s">
        <v>454</v>
      </c>
      <c r="E3787" s="180" t="s">
        <v>5726</v>
      </c>
      <c r="F3787" s="181" t="s">
        <v>5727</v>
      </c>
      <c r="G3787" s="182" t="s">
        <v>484</v>
      </c>
      <c r="H3787" s="183">
        <v>29.853999999999999</v>
      </c>
      <c r="I3787" s="184"/>
      <c r="J3787" s="185">
        <f t="shared" si="120"/>
        <v>0</v>
      </c>
      <c r="K3787" s="186"/>
      <c r="L3787" s="187"/>
      <c r="M3787" s="188" t="s">
        <v>1</v>
      </c>
      <c r="N3787" s="189" t="s">
        <v>42</v>
      </c>
      <c r="P3787" s="153">
        <f t="shared" si="121"/>
        <v>0</v>
      </c>
      <c r="Q3787" s="153">
        <v>1.1999999999999999E-3</v>
      </c>
      <c r="R3787" s="153">
        <f t="shared" si="122"/>
        <v>3.5824799999999997E-2</v>
      </c>
      <c r="S3787" s="153">
        <v>0</v>
      </c>
      <c r="T3787" s="154">
        <f t="shared" si="123"/>
        <v>0</v>
      </c>
      <c r="AR3787" s="155" t="s">
        <v>481</v>
      </c>
      <c r="AT3787" s="155" t="s">
        <v>454</v>
      </c>
      <c r="AU3787" s="155" t="s">
        <v>88</v>
      </c>
      <c r="AY3787" s="16" t="s">
        <v>317</v>
      </c>
      <c r="BE3787" s="156">
        <f t="shared" si="124"/>
        <v>0</v>
      </c>
      <c r="BF3787" s="156">
        <f t="shared" si="125"/>
        <v>0</v>
      </c>
      <c r="BG3787" s="156">
        <f t="shared" si="126"/>
        <v>0</v>
      </c>
      <c r="BH3787" s="156">
        <f t="shared" si="127"/>
        <v>0</v>
      </c>
      <c r="BI3787" s="156">
        <f t="shared" si="128"/>
        <v>0</v>
      </c>
      <c r="BJ3787" s="16" t="s">
        <v>88</v>
      </c>
      <c r="BK3787" s="156">
        <f t="shared" si="129"/>
        <v>0</v>
      </c>
      <c r="BL3787" s="16" t="s">
        <v>396</v>
      </c>
      <c r="BM3787" s="155" t="s">
        <v>5728</v>
      </c>
    </row>
    <row r="3788" spans="2:65" s="1" customFormat="1" ht="24.15" customHeight="1">
      <c r="B3788" s="142"/>
      <c r="C3788" s="179" t="s">
        <v>5729</v>
      </c>
      <c r="D3788" s="179" t="s">
        <v>454</v>
      </c>
      <c r="E3788" s="180" t="s">
        <v>5730</v>
      </c>
      <c r="F3788" s="181" t="s">
        <v>5719</v>
      </c>
      <c r="G3788" s="182" t="s">
        <v>484</v>
      </c>
      <c r="H3788" s="183">
        <v>17.710999999999999</v>
      </c>
      <c r="I3788" s="184"/>
      <c r="J3788" s="185">
        <f t="shared" si="120"/>
        <v>0</v>
      </c>
      <c r="K3788" s="186"/>
      <c r="L3788" s="187"/>
      <c r="M3788" s="188" t="s">
        <v>1</v>
      </c>
      <c r="N3788" s="189" t="s">
        <v>42</v>
      </c>
      <c r="P3788" s="153">
        <f t="shared" si="121"/>
        <v>0</v>
      </c>
      <c r="Q3788" s="153">
        <v>1.1999999999999999E-3</v>
      </c>
      <c r="R3788" s="153">
        <f t="shared" si="122"/>
        <v>2.1253199999999996E-2</v>
      </c>
      <c r="S3788" s="153">
        <v>0</v>
      </c>
      <c r="T3788" s="154">
        <f t="shared" si="123"/>
        <v>0</v>
      </c>
      <c r="AR3788" s="155" t="s">
        <v>481</v>
      </c>
      <c r="AT3788" s="155" t="s">
        <v>454</v>
      </c>
      <c r="AU3788" s="155" t="s">
        <v>88</v>
      </c>
      <c r="AY3788" s="16" t="s">
        <v>317</v>
      </c>
      <c r="BE3788" s="156">
        <f t="shared" si="124"/>
        <v>0</v>
      </c>
      <c r="BF3788" s="156">
        <f t="shared" si="125"/>
        <v>0</v>
      </c>
      <c r="BG3788" s="156">
        <f t="shared" si="126"/>
        <v>0</v>
      </c>
      <c r="BH3788" s="156">
        <f t="shared" si="127"/>
        <v>0</v>
      </c>
      <c r="BI3788" s="156">
        <f t="shared" si="128"/>
        <v>0</v>
      </c>
      <c r="BJ3788" s="16" t="s">
        <v>88</v>
      </c>
      <c r="BK3788" s="156">
        <f t="shared" si="129"/>
        <v>0</v>
      </c>
      <c r="BL3788" s="16" t="s">
        <v>396</v>
      </c>
      <c r="BM3788" s="155" t="s">
        <v>5731</v>
      </c>
    </row>
    <row r="3789" spans="2:65" s="1" customFormat="1" ht="24.15" customHeight="1">
      <c r="B3789" s="142"/>
      <c r="C3789" s="179" t="s">
        <v>5732</v>
      </c>
      <c r="D3789" s="179" t="s">
        <v>454</v>
      </c>
      <c r="E3789" s="180" t="s">
        <v>5733</v>
      </c>
      <c r="F3789" s="181" t="s">
        <v>5723</v>
      </c>
      <c r="G3789" s="182" t="s">
        <v>484</v>
      </c>
      <c r="H3789" s="183">
        <v>6.1609999999999996</v>
      </c>
      <c r="I3789" s="184"/>
      <c r="J3789" s="185">
        <f t="shared" si="120"/>
        <v>0</v>
      </c>
      <c r="K3789" s="186"/>
      <c r="L3789" s="187"/>
      <c r="M3789" s="188" t="s">
        <v>1</v>
      </c>
      <c r="N3789" s="189" t="s">
        <v>42</v>
      </c>
      <c r="P3789" s="153">
        <f t="shared" si="121"/>
        <v>0</v>
      </c>
      <c r="Q3789" s="153">
        <v>1.1999999999999999E-3</v>
      </c>
      <c r="R3789" s="153">
        <f t="shared" si="122"/>
        <v>7.3931999999999991E-3</v>
      </c>
      <c r="S3789" s="153">
        <v>0</v>
      </c>
      <c r="T3789" s="154">
        <f t="shared" si="123"/>
        <v>0</v>
      </c>
      <c r="AR3789" s="155" t="s">
        <v>481</v>
      </c>
      <c r="AT3789" s="155" t="s">
        <v>454</v>
      </c>
      <c r="AU3789" s="155" t="s">
        <v>88</v>
      </c>
      <c r="AY3789" s="16" t="s">
        <v>317</v>
      </c>
      <c r="BE3789" s="156">
        <f t="shared" si="124"/>
        <v>0</v>
      </c>
      <c r="BF3789" s="156">
        <f t="shared" si="125"/>
        <v>0</v>
      </c>
      <c r="BG3789" s="156">
        <f t="shared" si="126"/>
        <v>0</v>
      </c>
      <c r="BH3789" s="156">
        <f t="shared" si="127"/>
        <v>0</v>
      </c>
      <c r="BI3789" s="156">
        <f t="shared" si="128"/>
        <v>0</v>
      </c>
      <c r="BJ3789" s="16" t="s">
        <v>88</v>
      </c>
      <c r="BK3789" s="156">
        <f t="shared" si="129"/>
        <v>0</v>
      </c>
      <c r="BL3789" s="16" t="s">
        <v>396</v>
      </c>
      <c r="BM3789" s="155" t="s">
        <v>5734</v>
      </c>
    </row>
    <row r="3790" spans="2:65" s="1" customFormat="1" ht="24.15" customHeight="1">
      <c r="B3790" s="142"/>
      <c r="C3790" s="179" t="s">
        <v>5735</v>
      </c>
      <c r="D3790" s="179" t="s">
        <v>454</v>
      </c>
      <c r="E3790" s="180" t="s">
        <v>5736</v>
      </c>
      <c r="F3790" s="181" t="s">
        <v>5727</v>
      </c>
      <c r="G3790" s="182" t="s">
        <v>484</v>
      </c>
      <c r="H3790" s="183">
        <v>6.3890000000000002</v>
      </c>
      <c r="I3790" s="184"/>
      <c r="J3790" s="185">
        <f t="shared" si="120"/>
        <v>0</v>
      </c>
      <c r="K3790" s="186"/>
      <c r="L3790" s="187"/>
      <c r="M3790" s="188" t="s">
        <v>1</v>
      </c>
      <c r="N3790" s="189" t="s">
        <v>42</v>
      </c>
      <c r="P3790" s="153">
        <f t="shared" si="121"/>
        <v>0</v>
      </c>
      <c r="Q3790" s="153">
        <v>1.1999999999999999E-3</v>
      </c>
      <c r="R3790" s="153">
        <f t="shared" si="122"/>
        <v>7.6667999999999997E-3</v>
      </c>
      <c r="S3790" s="153">
        <v>0</v>
      </c>
      <c r="T3790" s="154">
        <f t="shared" si="123"/>
        <v>0</v>
      </c>
      <c r="AR3790" s="155" t="s">
        <v>481</v>
      </c>
      <c r="AT3790" s="155" t="s">
        <v>454</v>
      </c>
      <c r="AU3790" s="155" t="s">
        <v>88</v>
      </c>
      <c r="AY3790" s="16" t="s">
        <v>317</v>
      </c>
      <c r="BE3790" s="156">
        <f t="shared" si="124"/>
        <v>0</v>
      </c>
      <c r="BF3790" s="156">
        <f t="shared" si="125"/>
        <v>0</v>
      </c>
      <c r="BG3790" s="156">
        <f t="shared" si="126"/>
        <v>0</v>
      </c>
      <c r="BH3790" s="156">
        <f t="shared" si="127"/>
        <v>0</v>
      </c>
      <c r="BI3790" s="156">
        <f t="shared" si="128"/>
        <v>0</v>
      </c>
      <c r="BJ3790" s="16" t="s">
        <v>88</v>
      </c>
      <c r="BK3790" s="156">
        <f t="shared" si="129"/>
        <v>0</v>
      </c>
      <c r="BL3790" s="16" t="s">
        <v>396</v>
      </c>
      <c r="BM3790" s="155" t="s">
        <v>5737</v>
      </c>
    </row>
    <row r="3791" spans="2:65" s="1" customFormat="1" ht="24.15" customHeight="1">
      <c r="B3791" s="142"/>
      <c r="C3791" s="179" t="s">
        <v>5738</v>
      </c>
      <c r="D3791" s="179" t="s">
        <v>454</v>
      </c>
      <c r="E3791" s="180" t="s">
        <v>5739</v>
      </c>
      <c r="F3791" s="181" t="s">
        <v>5740</v>
      </c>
      <c r="G3791" s="182" t="s">
        <v>484</v>
      </c>
      <c r="H3791" s="183">
        <v>14.542999999999999</v>
      </c>
      <c r="I3791" s="184"/>
      <c r="J3791" s="185">
        <f t="shared" si="120"/>
        <v>0</v>
      </c>
      <c r="K3791" s="186"/>
      <c r="L3791" s="187"/>
      <c r="M3791" s="188" t="s">
        <v>1</v>
      </c>
      <c r="N3791" s="189" t="s">
        <v>42</v>
      </c>
      <c r="P3791" s="153">
        <f t="shared" si="121"/>
        <v>0</v>
      </c>
      <c r="Q3791" s="153">
        <v>1.1999999999999999E-3</v>
      </c>
      <c r="R3791" s="153">
        <f t="shared" si="122"/>
        <v>1.7451599999999998E-2</v>
      </c>
      <c r="S3791" s="153">
        <v>0</v>
      </c>
      <c r="T3791" s="154">
        <f t="shared" si="123"/>
        <v>0</v>
      </c>
      <c r="AR3791" s="155" t="s">
        <v>481</v>
      </c>
      <c r="AT3791" s="155" t="s">
        <v>454</v>
      </c>
      <c r="AU3791" s="155" t="s">
        <v>88</v>
      </c>
      <c r="AY3791" s="16" t="s">
        <v>317</v>
      </c>
      <c r="BE3791" s="156">
        <f t="shared" si="124"/>
        <v>0</v>
      </c>
      <c r="BF3791" s="156">
        <f t="shared" si="125"/>
        <v>0</v>
      </c>
      <c r="BG3791" s="156">
        <f t="shared" si="126"/>
        <v>0</v>
      </c>
      <c r="BH3791" s="156">
        <f t="shared" si="127"/>
        <v>0</v>
      </c>
      <c r="BI3791" s="156">
        <f t="shared" si="128"/>
        <v>0</v>
      </c>
      <c r="BJ3791" s="16" t="s">
        <v>88</v>
      </c>
      <c r="BK3791" s="156">
        <f t="shared" si="129"/>
        <v>0</v>
      </c>
      <c r="BL3791" s="16" t="s">
        <v>396</v>
      </c>
      <c r="BM3791" s="155" t="s">
        <v>5741</v>
      </c>
    </row>
    <row r="3792" spans="2:65" s="1" customFormat="1" ht="24.15" customHeight="1">
      <c r="B3792" s="142"/>
      <c r="C3792" s="143" t="s">
        <v>5742</v>
      </c>
      <c r="D3792" s="143" t="s">
        <v>319</v>
      </c>
      <c r="E3792" s="144" t="s">
        <v>5743</v>
      </c>
      <c r="F3792" s="145" t="s">
        <v>5744</v>
      </c>
      <c r="G3792" s="146" t="s">
        <v>444</v>
      </c>
      <c r="H3792" s="147">
        <v>52.28</v>
      </c>
      <c r="I3792" s="148"/>
      <c r="J3792" s="149">
        <f t="shared" si="120"/>
        <v>0</v>
      </c>
      <c r="K3792" s="150"/>
      <c r="L3792" s="31"/>
      <c r="M3792" s="151" t="s">
        <v>1</v>
      </c>
      <c r="N3792" s="152" t="s">
        <v>42</v>
      </c>
      <c r="P3792" s="153">
        <f t="shared" si="121"/>
        <v>0</v>
      </c>
      <c r="Q3792" s="153">
        <v>0</v>
      </c>
      <c r="R3792" s="153">
        <f t="shared" si="122"/>
        <v>0</v>
      </c>
      <c r="S3792" s="153">
        <v>0</v>
      </c>
      <c r="T3792" s="154">
        <f t="shared" si="123"/>
        <v>0</v>
      </c>
      <c r="AR3792" s="155" t="s">
        <v>396</v>
      </c>
      <c r="AT3792" s="155" t="s">
        <v>319</v>
      </c>
      <c r="AU3792" s="155" t="s">
        <v>88</v>
      </c>
      <c r="AY3792" s="16" t="s">
        <v>317</v>
      </c>
      <c r="BE3792" s="156">
        <f t="shared" si="124"/>
        <v>0</v>
      </c>
      <c r="BF3792" s="156">
        <f t="shared" si="125"/>
        <v>0</v>
      </c>
      <c r="BG3792" s="156">
        <f t="shared" si="126"/>
        <v>0</v>
      </c>
      <c r="BH3792" s="156">
        <f t="shared" si="127"/>
        <v>0</v>
      </c>
      <c r="BI3792" s="156">
        <f t="shared" si="128"/>
        <v>0</v>
      </c>
      <c r="BJ3792" s="16" t="s">
        <v>88</v>
      </c>
      <c r="BK3792" s="156">
        <f t="shared" si="129"/>
        <v>0</v>
      </c>
      <c r="BL3792" s="16" t="s">
        <v>396</v>
      </c>
      <c r="BM3792" s="155" t="s">
        <v>5745</v>
      </c>
    </row>
    <row r="3793" spans="2:65" s="12" customFormat="1" ht="10">
      <c r="B3793" s="157"/>
      <c r="D3793" s="158" t="s">
        <v>328</v>
      </c>
      <c r="E3793" s="159" t="s">
        <v>1</v>
      </c>
      <c r="F3793" s="160" t="s">
        <v>5746</v>
      </c>
      <c r="H3793" s="161">
        <v>15.79</v>
      </c>
      <c r="I3793" s="162"/>
      <c r="L3793" s="157"/>
      <c r="M3793" s="163"/>
      <c r="T3793" s="164"/>
      <c r="AT3793" s="159" t="s">
        <v>328</v>
      </c>
      <c r="AU3793" s="159" t="s">
        <v>88</v>
      </c>
      <c r="AV3793" s="12" t="s">
        <v>88</v>
      </c>
      <c r="AW3793" s="12" t="s">
        <v>31</v>
      </c>
      <c r="AX3793" s="12" t="s">
        <v>76</v>
      </c>
      <c r="AY3793" s="159" t="s">
        <v>317</v>
      </c>
    </row>
    <row r="3794" spans="2:65" s="12" customFormat="1" ht="10">
      <c r="B3794" s="157"/>
      <c r="D3794" s="158" t="s">
        <v>328</v>
      </c>
      <c r="E3794" s="159" t="s">
        <v>1</v>
      </c>
      <c r="F3794" s="160" t="s">
        <v>5747</v>
      </c>
      <c r="H3794" s="161">
        <v>17.63</v>
      </c>
      <c r="I3794" s="162"/>
      <c r="L3794" s="157"/>
      <c r="M3794" s="163"/>
      <c r="T3794" s="164"/>
      <c r="AT3794" s="159" t="s">
        <v>328</v>
      </c>
      <c r="AU3794" s="159" t="s">
        <v>88</v>
      </c>
      <c r="AV3794" s="12" t="s">
        <v>88</v>
      </c>
      <c r="AW3794" s="12" t="s">
        <v>31</v>
      </c>
      <c r="AX3794" s="12" t="s">
        <v>76</v>
      </c>
      <c r="AY3794" s="159" t="s">
        <v>317</v>
      </c>
    </row>
    <row r="3795" spans="2:65" s="12" customFormat="1" ht="10">
      <c r="B3795" s="157"/>
      <c r="D3795" s="158" t="s">
        <v>328</v>
      </c>
      <c r="E3795" s="159" t="s">
        <v>1</v>
      </c>
      <c r="F3795" s="160" t="s">
        <v>5748</v>
      </c>
      <c r="H3795" s="161">
        <v>4.13</v>
      </c>
      <c r="I3795" s="162"/>
      <c r="L3795" s="157"/>
      <c r="M3795" s="163"/>
      <c r="T3795" s="164"/>
      <c r="AT3795" s="159" t="s">
        <v>328</v>
      </c>
      <c r="AU3795" s="159" t="s">
        <v>88</v>
      </c>
      <c r="AV3795" s="12" t="s">
        <v>88</v>
      </c>
      <c r="AW3795" s="12" t="s">
        <v>31</v>
      </c>
      <c r="AX3795" s="12" t="s">
        <v>76</v>
      </c>
      <c r="AY3795" s="159" t="s">
        <v>317</v>
      </c>
    </row>
    <row r="3796" spans="2:65" s="12" customFormat="1" ht="10">
      <c r="B3796" s="157"/>
      <c r="D3796" s="158" t="s">
        <v>328</v>
      </c>
      <c r="E3796" s="159" t="s">
        <v>1</v>
      </c>
      <c r="F3796" s="160" t="s">
        <v>5749</v>
      </c>
      <c r="H3796" s="161">
        <v>6.88</v>
      </c>
      <c r="I3796" s="162"/>
      <c r="L3796" s="157"/>
      <c r="M3796" s="163"/>
      <c r="T3796" s="164"/>
      <c r="AT3796" s="159" t="s">
        <v>328</v>
      </c>
      <c r="AU3796" s="159" t="s">
        <v>88</v>
      </c>
      <c r="AV3796" s="12" t="s">
        <v>88</v>
      </c>
      <c r="AW3796" s="12" t="s">
        <v>31</v>
      </c>
      <c r="AX3796" s="12" t="s">
        <v>76</v>
      </c>
      <c r="AY3796" s="159" t="s">
        <v>317</v>
      </c>
    </row>
    <row r="3797" spans="2:65" s="12" customFormat="1" ht="10">
      <c r="B3797" s="157"/>
      <c r="D3797" s="158" t="s">
        <v>328</v>
      </c>
      <c r="E3797" s="159" t="s">
        <v>1</v>
      </c>
      <c r="F3797" s="160" t="s">
        <v>5750</v>
      </c>
      <c r="H3797" s="161">
        <v>4.7</v>
      </c>
      <c r="I3797" s="162"/>
      <c r="L3797" s="157"/>
      <c r="M3797" s="163"/>
      <c r="T3797" s="164"/>
      <c r="AT3797" s="159" t="s">
        <v>328</v>
      </c>
      <c r="AU3797" s="159" t="s">
        <v>88</v>
      </c>
      <c r="AV3797" s="12" t="s">
        <v>88</v>
      </c>
      <c r="AW3797" s="12" t="s">
        <v>31</v>
      </c>
      <c r="AX3797" s="12" t="s">
        <v>76</v>
      </c>
      <c r="AY3797" s="159" t="s">
        <v>317</v>
      </c>
    </row>
    <row r="3798" spans="2:65" s="12" customFormat="1" ht="10">
      <c r="B3798" s="157"/>
      <c r="D3798" s="158" t="s">
        <v>328</v>
      </c>
      <c r="E3798" s="159" t="s">
        <v>1</v>
      </c>
      <c r="F3798" s="160" t="s">
        <v>5751</v>
      </c>
      <c r="H3798" s="161">
        <v>3.15</v>
      </c>
      <c r="I3798" s="162"/>
      <c r="L3798" s="157"/>
      <c r="M3798" s="163"/>
      <c r="T3798" s="164"/>
      <c r="AT3798" s="159" t="s">
        <v>328</v>
      </c>
      <c r="AU3798" s="159" t="s">
        <v>88</v>
      </c>
      <c r="AV3798" s="12" t="s">
        <v>88</v>
      </c>
      <c r="AW3798" s="12" t="s">
        <v>31</v>
      </c>
      <c r="AX3798" s="12" t="s">
        <v>76</v>
      </c>
      <c r="AY3798" s="159" t="s">
        <v>317</v>
      </c>
    </row>
    <row r="3799" spans="2:65" s="13" customFormat="1" ht="10">
      <c r="B3799" s="165"/>
      <c r="D3799" s="158" t="s">
        <v>328</v>
      </c>
      <c r="E3799" s="166" t="s">
        <v>1</v>
      </c>
      <c r="F3799" s="167" t="s">
        <v>331</v>
      </c>
      <c r="H3799" s="168">
        <v>52.28</v>
      </c>
      <c r="I3799" s="169"/>
      <c r="L3799" s="165"/>
      <c r="M3799" s="170"/>
      <c r="T3799" s="171"/>
      <c r="AT3799" s="166" t="s">
        <v>328</v>
      </c>
      <c r="AU3799" s="166" t="s">
        <v>88</v>
      </c>
      <c r="AV3799" s="13" t="s">
        <v>92</v>
      </c>
      <c r="AW3799" s="13" t="s">
        <v>31</v>
      </c>
      <c r="AX3799" s="13" t="s">
        <v>76</v>
      </c>
      <c r="AY3799" s="166" t="s">
        <v>317</v>
      </c>
    </row>
    <row r="3800" spans="2:65" s="14" customFormat="1" ht="10">
      <c r="B3800" s="172"/>
      <c r="D3800" s="158" t="s">
        <v>328</v>
      </c>
      <c r="E3800" s="173" t="s">
        <v>1</v>
      </c>
      <c r="F3800" s="174" t="s">
        <v>332</v>
      </c>
      <c r="H3800" s="175">
        <v>52.28</v>
      </c>
      <c r="I3800" s="176"/>
      <c r="L3800" s="172"/>
      <c r="M3800" s="177"/>
      <c r="T3800" s="178"/>
      <c r="AT3800" s="173" t="s">
        <v>328</v>
      </c>
      <c r="AU3800" s="173" t="s">
        <v>88</v>
      </c>
      <c r="AV3800" s="14" t="s">
        <v>323</v>
      </c>
      <c r="AW3800" s="14" t="s">
        <v>31</v>
      </c>
      <c r="AX3800" s="14" t="s">
        <v>83</v>
      </c>
      <c r="AY3800" s="173" t="s">
        <v>317</v>
      </c>
    </row>
    <row r="3801" spans="2:65" s="1" customFormat="1" ht="24.15" customHeight="1">
      <c r="B3801" s="142"/>
      <c r="C3801" s="179" t="s">
        <v>5752</v>
      </c>
      <c r="D3801" s="179" t="s">
        <v>454</v>
      </c>
      <c r="E3801" s="180" t="s">
        <v>5753</v>
      </c>
      <c r="F3801" s="181" t="s">
        <v>5754</v>
      </c>
      <c r="G3801" s="182" t="s">
        <v>444</v>
      </c>
      <c r="H3801" s="183">
        <v>15.79</v>
      </c>
      <c r="I3801" s="184"/>
      <c r="J3801" s="185">
        <f>ROUND(I3801*H3801,2)</f>
        <v>0</v>
      </c>
      <c r="K3801" s="186"/>
      <c r="L3801" s="187"/>
      <c r="M3801" s="188" t="s">
        <v>1</v>
      </c>
      <c r="N3801" s="189" t="s">
        <v>42</v>
      </c>
      <c r="P3801" s="153">
        <f>O3801*H3801</f>
        <v>0</v>
      </c>
      <c r="Q3801" s="153">
        <v>1.7999999999999999E-2</v>
      </c>
      <c r="R3801" s="153">
        <f>Q3801*H3801</f>
        <v>0.28421999999999997</v>
      </c>
      <c r="S3801" s="153">
        <v>0</v>
      </c>
      <c r="T3801" s="154">
        <f>S3801*H3801</f>
        <v>0</v>
      </c>
      <c r="AR3801" s="155" t="s">
        <v>481</v>
      </c>
      <c r="AT3801" s="155" t="s">
        <v>454</v>
      </c>
      <c r="AU3801" s="155" t="s">
        <v>88</v>
      </c>
      <c r="AY3801" s="16" t="s">
        <v>317</v>
      </c>
      <c r="BE3801" s="156">
        <f>IF(N3801="základná",J3801,0)</f>
        <v>0</v>
      </c>
      <c r="BF3801" s="156">
        <f>IF(N3801="znížená",J3801,0)</f>
        <v>0</v>
      </c>
      <c r="BG3801" s="156">
        <f>IF(N3801="zákl. prenesená",J3801,0)</f>
        <v>0</v>
      </c>
      <c r="BH3801" s="156">
        <f>IF(N3801="zníž. prenesená",J3801,0)</f>
        <v>0</v>
      </c>
      <c r="BI3801" s="156">
        <f>IF(N3801="nulová",J3801,0)</f>
        <v>0</v>
      </c>
      <c r="BJ3801" s="16" t="s">
        <v>88</v>
      </c>
      <c r="BK3801" s="156">
        <f>ROUND(I3801*H3801,2)</f>
        <v>0</v>
      </c>
      <c r="BL3801" s="16" t="s">
        <v>396</v>
      </c>
      <c r="BM3801" s="155" t="s">
        <v>5755</v>
      </c>
    </row>
    <row r="3802" spans="2:65" s="1" customFormat="1" ht="24.15" customHeight="1">
      <c r="B3802" s="142"/>
      <c r="C3802" s="179" t="s">
        <v>5756</v>
      </c>
      <c r="D3802" s="179" t="s">
        <v>454</v>
      </c>
      <c r="E3802" s="180" t="s">
        <v>5757</v>
      </c>
      <c r="F3802" s="181" t="s">
        <v>5758</v>
      </c>
      <c r="G3802" s="182" t="s">
        <v>444</v>
      </c>
      <c r="H3802" s="183">
        <v>36.49</v>
      </c>
      <c r="I3802" s="184"/>
      <c r="J3802" s="185">
        <f>ROUND(I3802*H3802,2)</f>
        <v>0</v>
      </c>
      <c r="K3802" s="186"/>
      <c r="L3802" s="187"/>
      <c r="M3802" s="188" t="s">
        <v>1</v>
      </c>
      <c r="N3802" s="189" t="s">
        <v>42</v>
      </c>
      <c r="P3802" s="153">
        <f>O3802*H3802</f>
        <v>0</v>
      </c>
      <c r="Q3802" s="153">
        <v>1.7999999999999999E-2</v>
      </c>
      <c r="R3802" s="153">
        <f>Q3802*H3802</f>
        <v>0.65681999999999996</v>
      </c>
      <c r="S3802" s="153">
        <v>0</v>
      </c>
      <c r="T3802" s="154">
        <f>S3802*H3802</f>
        <v>0</v>
      </c>
      <c r="AR3802" s="155" t="s">
        <v>481</v>
      </c>
      <c r="AT3802" s="155" t="s">
        <v>454</v>
      </c>
      <c r="AU3802" s="155" t="s">
        <v>88</v>
      </c>
      <c r="AY3802" s="16" t="s">
        <v>317</v>
      </c>
      <c r="BE3802" s="156">
        <f>IF(N3802="základná",J3802,0)</f>
        <v>0</v>
      </c>
      <c r="BF3802" s="156">
        <f>IF(N3802="znížená",J3802,0)</f>
        <v>0</v>
      </c>
      <c r="BG3802" s="156">
        <f>IF(N3802="zákl. prenesená",J3802,0)</f>
        <v>0</v>
      </c>
      <c r="BH3802" s="156">
        <f>IF(N3802="zníž. prenesená",J3802,0)</f>
        <v>0</v>
      </c>
      <c r="BI3802" s="156">
        <f>IF(N3802="nulová",J3802,0)</f>
        <v>0</v>
      </c>
      <c r="BJ3802" s="16" t="s">
        <v>88</v>
      </c>
      <c r="BK3802" s="156">
        <f>ROUND(I3802*H3802,2)</f>
        <v>0</v>
      </c>
      <c r="BL3802" s="16" t="s">
        <v>396</v>
      </c>
      <c r="BM3802" s="155" t="s">
        <v>5759</v>
      </c>
    </row>
    <row r="3803" spans="2:65" s="12" customFormat="1" ht="10">
      <c r="B3803" s="157"/>
      <c r="D3803" s="158" t="s">
        <v>328</v>
      </c>
      <c r="E3803" s="159" t="s">
        <v>1</v>
      </c>
      <c r="F3803" s="160" t="s">
        <v>5747</v>
      </c>
      <c r="H3803" s="161">
        <v>17.63</v>
      </c>
      <c r="I3803" s="162"/>
      <c r="L3803" s="157"/>
      <c r="M3803" s="163"/>
      <c r="T3803" s="164"/>
      <c r="AT3803" s="159" t="s">
        <v>328</v>
      </c>
      <c r="AU3803" s="159" t="s">
        <v>88</v>
      </c>
      <c r="AV3803" s="12" t="s">
        <v>88</v>
      </c>
      <c r="AW3803" s="12" t="s">
        <v>31</v>
      </c>
      <c r="AX3803" s="12" t="s">
        <v>76</v>
      </c>
      <c r="AY3803" s="159" t="s">
        <v>317</v>
      </c>
    </row>
    <row r="3804" spans="2:65" s="12" customFormat="1" ht="10">
      <c r="B3804" s="157"/>
      <c r="D3804" s="158" t="s">
        <v>328</v>
      </c>
      <c r="E3804" s="159" t="s">
        <v>1</v>
      </c>
      <c r="F3804" s="160" t="s">
        <v>5748</v>
      </c>
      <c r="H3804" s="161">
        <v>4.13</v>
      </c>
      <c r="I3804" s="162"/>
      <c r="L3804" s="157"/>
      <c r="M3804" s="163"/>
      <c r="T3804" s="164"/>
      <c r="AT3804" s="159" t="s">
        <v>328</v>
      </c>
      <c r="AU3804" s="159" t="s">
        <v>88</v>
      </c>
      <c r="AV3804" s="12" t="s">
        <v>88</v>
      </c>
      <c r="AW3804" s="12" t="s">
        <v>31</v>
      </c>
      <c r="AX3804" s="12" t="s">
        <v>76</v>
      </c>
      <c r="AY3804" s="159" t="s">
        <v>317</v>
      </c>
    </row>
    <row r="3805" spans="2:65" s="12" customFormat="1" ht="10">
      <c r="B3805" s="157"/>
      <c r="D3805" s="158" t="s">
        <v>328</v>
      </c>
      <c r="E3805" s="159" t="s">
        <v>1</v>
      </c>
      <c r="F3805" s="160" t="s">
        <v>5749</v>
      </c>
      <c r="H3805" s="161">
        <v>6.88</v>
      </c>
      <c r="I3805" s="162"/>
      <c r="L3805" s="157"/>
      <c r="M3805" s="163"/>
      <c r="T3805" s="164"/>
      <c r="AT3805" s="159" t="s">
        <v>328</v>
      </c>
      <c r="AU3805" s="159" t="s">
        <v>88</v>
      </c>
      <c r="AV3805" s="12" t="s">
        <v>88</v>
      </c>
      <c r="AW3805" s="12" t="s">
        <v>31</v>
      </c>
      <c r="AX3805" s="12" t="s">
        <v>76</v>
      </c>
      <c r="AY3805" s="159" t="s">
        <v>317</v>
      </c>
    </row>
    <row r="3806" spans="2:65" s="12" customFormat="1" ht="10">
      <c r="B3806" s="157"/>
      <c r="D3806" s="158" t="s">
        <v>328</v>
      </c>
      <c r="E3806" s="159" t="s">
        <v>1</v>
      </c>
      <c r="F3806" s="160" t="s">
        <v>5750</v>
      </c>
      <c r="H3806" s="161">
        <v>4.7</v>
      </c>
      <c r="I3806" s="162"/>
      <c r="L3806" s="157"/>
      <c r="M3806" s="163"/>
      <c r="T3806" s="164"/>
      <c r="AT3806" s="159" t="s">
        <v>328</v>
      </c>
      <c r="AU3806" s="159" t="s">
        <v>88</v>
      </c>
      <c r="AV3806" s="12" t="s">
        <v>88</v>
      </c>
      <c r="AW3806" s="12" t="s">
        <v>31</v>
      </c>
      <c r="AX3806" s="12" t="s">
        <v>76</v>
      </c>
      <c r="AY3806" s="159" t="s">
        <v>317</v>
      </c>
    </row>
    <row r="3807" spans="2:65" s="12" customFormat="1" ht="10">
      <c r="B3807" s="157"/>
      <c r="D3807" s="158" t="s">
        <v>328</v>
      </c>
      <c r="E3807" s="159" t="s">
        <v>1</v>
      </c>
      <c r="F3807" s="160" t="s">
        <v>5751</v>
      </c>
      <c r="H3807" s="161">
        <v>3.15</v>
      </c>
      <c r="I3807" s="162"/>
      <c r="L3807" s="157"/>
      <c r="M3807" s="163"/>
      <c r="T3807" s="164"/>
      <c r="AT3807" s="159" t="s">
        <v>328</v>
      </c>
      <c r="AU3807" s="159" t="s">
        <v>88</v>
      </c>
      <c r="AV3807" s="12" t="s">
        <v>88</v>
      </c>
      <c r="AW3807" s="12" t="s">
        <v>31</v>
      </c>
      <c r="AX3807" s="12" t="s">
        <v>76</v>
      </c>
      <c r="AY3807" s="159" t="s">
        <v>317</v>
      </c>
    </row>
    <row r="3808" spans="2:65" s="13" customFormat="1" ht="10">
      <c r="B3808" s="165"/>
      <c r="D3808" s="158" t="s">
        <v>328</v>
      </c>
      <c r="E3808" s="166" t="s">
        <v>1</v>
      </c>
      <c r="F3808" s="167" t="s">
        <v>331</v>
      </c>
      <c r="H3808" s="168">
        <v>36.49</v>
      </c>
      <c r="I3808" s="169"/>
      <c r="L3808" s="165"/>
      <c r="M3808" s="170"/>
      <c r="T3808" s="171"/>
      <c r="AT3808" s="166" t="s">
        <v>328</v>
      </c>
      <c r="AU3808" s="166" t="s">
        <v>88</v>
      </c>
      <c r="AV3808" s="13" t="s">
        <v>92</v>
      </c>
      <c r="AW3808" s="13" t="s">
        <v>31</v>
      </c>
      <c r="AX3808" s="13" t="s">
        <v>76</v>
      </c>
      <c r="AY3808" s="166" t="s">
        <v>317</v>
      </c>
    </row>
    <row r="3809" spans="2:65" s="14" customFormat="1" ht="10">
      <c r="B3809" s="172"/>
      <c r="D3809" s="158" t="s">
        <v>328</v>
      </c>
      <c r="E3809" s="173" t="s">
        <v>1</v>
      </c>
      <c r="F3809" s="174" t="s">
        <v>332</v>
      </c>
      <c r="H3809" s="175">
        <v>36.49</v>
      </c>
      <c r="I3809" s="176"/>
      <c r="L3809" s="172"/>
      <c r="M3809" s="177"/>
      <c r="T3809" s="178"/>
      <c r="AT3809" s="173" t="s">
        <v>328</v>
      </c>
      <c r="AU3809" s="173" t="s">
        <v>88</v>
      </c>
      <c r="AV3809" s="14" t="s">
        <v>323</v>
      </c>
      <c r="AW3809" s="14" t="s">
        <v>31</v>
      </c>
      <c r="AX3809" s="14" t="s">
        <v>83</v>
      </c>
      <c r="AY3809" s="173" t="s">
        <v>317</v>
      </c>
    </row>
    <row r="3810" spans="2:65" s="1" customFormat="1" ht="24.15" customHeight="1">
      <c r="B3810" s="142"/>
      <c r="C3810" s="143" t="s">
        <v>5760</v>
      </c>
      <c r="D3810" s="143" t="s">
        <v>319</v>
      </c>
      <c r="E3810" s="144" t="s">
        <v>5761</v>
      </c>
      <c r="F3810" s="145" t="s">
        <v>5762</v>
      </c>
      <c r="G3810" s="146" t="s">
        <v>484</v>
      </c>
      <c r="H3810" s="147">
        <v>68.22</v>
      </c>
      <c r="I3810" s="148"/>
      <c r="J3810" s="149">
        <f>ROUND(I3810*H3810,2)</f>
        <v>0</v>
      </c>
      <c r="K3810" s="150"/>
      <c r="L3810" s="31"/>
      <c r="M3810" s="151" t="s">
        <v>1</v>
      </c>
      <c r="N3810" s="152" t="s">
        <v>42</v>
      </c>
      <c r="P3810" s="153">
        <f>O3810*H3810</f>
        <v>0</v>
      </c>
      <c r="Q3810" s="153">
        <v>3.3E-4</v>
      </c>
      <c r="R3810" s="153">
        <f>Q3810*H3810</f>
        <v>2.2512600000000001E-2</v>
      </c>
      <c r="S3810" s="153">
        <v>0</v>
      </c>
      <c r="T3810" s="154">
        <f>S3810*H3810</f>
        <v>0</v>
      </c>
      <c r="AR3810" s="155" t="s">
        <v>396</v>
      </c>
      <c r="AT3810" s="155" t="s">
        <v>319</v>
      </c>
      <c r="AU3810" s="155" t="s">
        <v>88</v>
      </c>
      <c r="AY3810" s="16" t="s">
        <v>317</v>
      </c>
      <c r="BE3810" s="156">
        <f>IF(N3810="základná",J3810,0)</f>
        <v>0</v>
      </c>
      <c r="BF3810" s="156">
        <f>IF(N3810="znížená",J3810,0)</f>
        <v>0</v>
      </c>
      <c r="BG3810" s="156">
        <f>IF(N3810="zákl. prenesená",J3810,0)</f>
        <v>0</v>
      </c>
      <c r="BH3810" s="156">
        <f>IF(N3810="zníž. prenesená",J3810,0)</f>
        <v>0</v>
      </c>
      <c r="BI3810" s="156">
        <f>IF(N3810="nulová",J3810,0)</f>
        <v>0</v>
      </c>
      <c r="BJ3810" s="16" t="s">
        <v>88</v>
      </c>
      <c r="BK3810" s="156">
        <f>ROUND(I3810*H3810,2)</f>
        <v>0</v>
      </c>
      <c r="BL3810" s="16" t="s">
        <v>396</v>
      </c>
      <c r="BM3810" s="155" t="s">
        <v>5763</v>
      </c>
    </row>
    <row r="3811" spans="2:65" s="12" customFormat="1" ht="10">
      <c r="B3811" s="157"/>
      <c r="D3811" s="158" t="s">
        <v>328</v>
      </c>
      <c r="E3811" s="159" t="s">
        <v>1</v>
      </c>
      <c r="F3811" s="160" t="s">
        <v>5764</v>
      </c>
      <c r="H3811" s="161">
        <v>15.94</v>
      </c>
      <c r="I3811" s="162"/>
      <c r="L3811" s="157"/>
      <c r="M3811" s="163"/>
      <c r="T3811" s="164"/>
      <c r="AT3811" s="159" t="s">
        <v>328</v>
      </c>
      <c r="AU3811" s="159" t="s">
        <v>88</v>
      </c>
      <c r="AV3811" s="12" t="s">
        <v>88</v>
      </c>
      <c r="AW3811" s="12" t="s">
        <v>31</v>
      </c>
      <c r="AX3811" s="12" t="s">
        <v>76</v>
      </c>
      <c r="AY3811" s="159" t="s">
        <v>317</v>
      </c>
    </row>
    <row r="3812" spans="2:65" s="12" customFormat="1" ht="10">
      <c r="B3812" s="157"/>
      <c r="D3812" s="158" t="s">
        <v>328</v>
      </c>
      <c r="E3812" s="159" t="s">
        <v>1</v>
      </c>
      <c r="F3812" s="160" t="s">
        <v>5765</v>
      </c>
      <c r="H3812" s="161">
        <v>17.18</v>
      </c>
      <c r="I3812" s="162"/>
      <c r="L3812" s="157"/>
      <c r="M3812" s="163"/>
      <c r="T3812" s="164"/>
      <c r="AT3812" s="159" t="s">
        <v>328</v>
      </c>
      <c r="AU3812" s="159" t="s">
        <v>88</v>
      </c>
      <c r="AV3812" s="12" t="s">
        <v>88</v>
      </c>
      <c r="AW3812" s="12" t="s">
        <v>31</v>
      </c>
      <c r="AX3812" s="12" t="s">
        <v>76</v>
      </c>
      <c r="AY3812" s="159" t="s">
        <v>317</v>
      </c>
    </row>
    <row r="3813" spans="2:65" s="12" customFormat="1" ht="10">
      <c r="B3813" s="157"/>
      <c r="D3813" s="158" t="s">
        <v>328</v>
      </c>
      <c r="E3813" s="159" t="s">
        <v>1</v>
      </c>
      <c r="F3813" s="160" t="s">
        <v>5766</v>
      </c>
      <c r="H3813" s="161">
        <v>8.3000000000000007</v>
      </c>
      <c r="I3813" s="162"/>
      <c r="L3813" s="157"/>
      <c r="M3813" s="163"/>
      <c r="T3813" s="164"/>
      <c r="AT3813" s="159" t="s">
        <v>328</v>
      </c>
      <c r="AU3813" s="159" t="s">
        <v>88</v>
      </c>
      <c r="AV3813" s="12" t="s">
        <v>88</v>
      </c>
      <c r="AW3813" s="12" t="s">
        <v>31</v>
      </c>
      <c r="AX3813" s="12" t="s">
        <v>76</v>
      </c>
      <c r="AY3813" s="159" t="s">
        <v>317</v>
      </c>
    </row>
    <row r="3814" spans="2:65" s="12" customFormat="1" ht="10">
      <c r="B3814" s="157"/>
      <c r="D3814" s="158" t="s">
        <v>328</v>
      </c>
      <c r="E3814" s="159" t="s">
        <v>1</v>
      </c>
      <c r="F3814" s="160" t="s">
        <v>5767</v>
      </c>
      <c r="H3814" s="161">
        <v>10.7</v>
      </c>
      <c r="I3814" s="162"/>
      <c r="L3814" s="157"/>
      <c r="M3814" s="163"/>
      <c r="T3814" s="164"/>
      <c r="AT3814" s="159" t="s">
        <v>328</v>
      </c>
      <c r="AU3814" s="159" t="s">
        <v>88</v>
      </c>
      <c r="AV3814" s="12" t="s">
        <v>88</v>
      </c>
      <c r="AW3814" s="12" t="s">
        <v>31</v>
      </c>
      <c r="AX3814" s="12" t="s">
        <v>76</v>
      </c>
      <c r="AY3814" s="159" t="s">
        <v>317</v>
      </c>
    </row>
    <row r="3815" spans="2:65" s="12" customFormat="1" ht="10">
      <c r="B3815" s="157"/>
      <c r="D3815" s="158" t="s">
        <v>328</v>
      </c>
      <c r="E3815" s="159" t="s">
        <v>1</v>
      </c>
      <c r="F3815" s="160" t="s">
        <v>5768</v>
      </c>
      <c r="H3815" s="161">
        <v>9</v>
      </c>
      <c r="I3815" s="162"/>
      <c r="L3815" s="157"/>
      <c r="M3815" s="163"/>
      <c r="T3815" s="164"/>
      <c r="AT3815" s="159" t="s">
        <v>328</v>
      </c>
      <c r="AU3815" s="159" t="s">
        <v>88</v>
      </c>
      <c r="AV3815" s="12" t="s">
        <v>88</v>
      </c>
      <c r="AW3815" s="12" t="s">
        <v>31</v>
      </c>
      <c r="AX3815" s="12" t="s">
        <v>76</v>
      </c>
      <c r="AY3815" s="159" t="s">
        <v>317</v>
      </c>
    </row>
    <row r="3816" spans="2:65" s="12" customFormat="1" ht="10">
      <c r="B3816" s="157"/>
      <c r="D3816" s="158" t="s">
        <v>328</v>
      </c>
      <c r="E3816" s="159" t="s">
        <v>1</v>
      </c>
      <c r="F3816" s="160" t="s">
        <v>5769</v>
      </c>
      <c r="H3816" s="161">
        <v>7.1</v>
      </c>
      <c r="I3816" s="162"/>
      <c r="L3816" s="157"/>
      <c r="M3816" s="163"/>
      <c r="T3816" s="164"/>
      <c r="AT3816" s="159" t="s">
        <v>328</v>
      </c>
      <c r="AU3816" s="159" t="s">
        <v>88</v>
      </c>
      <c r="AV3816" s="12" t="s">
        <v>88</v>
      </c>
      <c r="AW3816" s="12" t="s">
        <v>31</v>
      </c>
      <c r="AX3816" s="12" t="s">
        <v>76</v>
      </c>
      <c r="AY3816" s="159" t="s">
        <v>317</v>
      </c>
    </row>
    <row r="3817" spans="2:65" s="13" customFormat="1" ht="10">
      <c r="B3817" s="165"/>
      <c r="D3817" s="158" t="s">
        <v>328</v>
      </c>
      <c r="E3817" s="166" t="s">
        <v>1</v>
      </c>
      <c r="F3817" s="167" t="s">
        <v>331</v>
      </c>
      <c r="H3817" s="168">
        <v>68.22</v>
      </c>
      <c r="I3817" s="169"/>
      <c r="L3817" s="165"/>
      <c r="M3817" s="170"/>
      <c r="T3817" s="171"/>
      <c r="AT3817" s="166" t="s">
        <v>328</v>
      </c>
      <c r="AU3817" s="166" t="s">
        <v>88</v>
      </c>
      <c r="AV3817" s="13" t="s">
        <v>92</v>
      </c>
      <c r="AW3817" s="13" t="s">
        <v>31</v>
      </c>
      <c r="AX3817" s="13" t="s">
        <v>76</v>
      </c>
      <c r="AY3817" s="166" t="s">
        <v>317</v>
      </c>
    </row>
    <row r="3818" spans="2:65" s="14" customFormat="1" ht="10">
      <c r="B3818" s="172"/>
      <c r="D3818" s="158" t="s">
        <v>328</v>
      </c>
      <c r="E3818" s="173" t="s">
        <v>1</v>
      </c>
      <c r="F3818" s="174" t="s">
        <v>332</v>
      </c>
      <c r="H3818" s="175">
        <v>68.22</v>
      </c>
      <c r="I3818" s="176"/>
      <c r="L3818" s="172"/>
      <c r="M3818" s="177"/>
      <c r="T3818" s="178"/>
      <c r="AT3818" s="173" t="s">
        <v>328</v>
      </c>
      <c r="AU3818" s="173" t="s">
        <v>88</v>
      </c>
      <c r="AV3818" s="14" t="s">
        <v>323</v>
      </c>
      <c r="AW3818" s="14" t="s">
        <v>31</v>
      </c>
      <c r="AX3818" s="14" t="s">
        <v>83</v>
      </c>
      <c r="AY3818" s="173" t="s">
        <v>317</v>
      </c>
    </row>
    <row r="3819" spans="2:65" s="1" customFormat="1" ht="24.15" customHeight="1">
      <c r="B3819" s="142"/>
      <c r="C3819" s="179" t="s">
        <v>5770</v>
      </c>
      <c r="D3819" s="179" t="s">
        <v>454</v>
      </c>
      <c r="E3819" s="180" t="s">
        <v>5771</v>
      </c>
      <c r="F3819" s="181" t="s">
        <v>5772</v>
      </c>
      <c r="G3819" s="182" t="s">
        <v>484</v>
      </c>
      <c r="H3819" s="183">
        <v>68.22</v>
      </c>
      <c r="I3819" s="184"/>
      <c r="J3819" s="185">
        <f>ROUND(I3819*H3819,2)</f>
        <v>0</v>
      </c>
      <c r="K3819" s="186"/>
      <c r="L3819" s="187"/>
      <c r="M3819" s="188" t="s">
        <v>1</v>
      </c>
      <c r="N3819" s="189" t="s">
        <v>42</v>
      </c>
      <c r="P3819" s="153">
        <f>O3819*H3819</f>
        <v>0</v>
      </c>
      <c r="Q3819" s="153">
        <v>1.3500000000000001E-3</v>
      </c>
      <c r="R3819" s="153">
        <f>Q3819*H3819</f>
        <v>9.2096999999999998E-2</v>
      </c>
      <c r="S3819" s="153">
        <v>0</v>
      </c>
      <c r="T3819" s="154">
        <f>S3819*H3819</f>
        <v>0</v>
      </c>
      <c r="AR3819" s="155" t="s">
        <v>481</v>
      </c>
      <c r="AT3819" s="155" t="s">
        <v>454</v>
      </c>
      <c r="AU3819" s="155" t="s">
        <v>88</v>
      </c>
      <c r="AY3819" s="16" t="s">
        <v>317</v>
      </c>
      <c r="BE3819" s="156">
        <f>IF(N3819="základná",J3819,0)</f>
        <v>0</v>
      </c>
      <c r="BF3819" s="156">
        <f>IF(N3819="znížená",J3819,0)</f>
        <v>0</v>
      </c>
      <c r="BG3819" s="156">
        <f>IF(N3819="zákl. prenesená",J3819,0)</f>
        <v>0</v>
      </c>
      <c r="BH3819" s="156">
        <f>IF(N3819="zníž. prenesená",J3819,0)</f>
        <v>0</v>
      </c>
      <c r="BI3819" s="156">
        <f>IF(N3819="nulová",J3819,0)</f>
        <v>0</v>
      </c>
      <c r="BJ3819" s="16" t="s">
        <v>88</v>
      </c>
      <c r="BK3819" s="156">
        <f>ROUND(I3819*H3819,2)</f>
        <v>0</v>
      </c>
      <c r="BL3819" s="16" t="s">
        <v>396</v>
      </c>
      <c r="BM3819" s="155" t="s">
        <v>5773</v>
      </c>
    </row>
    <row r="3820" spans="2:65" s="1" customFormat="1" ht="33" customHeight="1">
      <c r="B3820" s="142"/>
      <c r="C3820" s="143" t="s">
        <v>5774</v>
      </c>
      <c r="D3820" s="143" t="s">
        <v>319</v>
      </c>
      <c r="E3820" s="144" t="s">
        <v>5775</v>
      </c>
      <c r="F3820" s="145" t="s">
        <v>5776</v>
      </c>
      <c r="G3820" s="146" t="s">
        <v>484</v>
      </c>
      <c r="H3820" s="147">
        <v>3239.5479999999998</v>
      </c>
      <c r="I3820" s="148"/>
      <c r="J3820" s="149">
        <f>ROUND(I3820*H3820,2)</f>
        <v>0</v>
      </c>
      <c r="K3820" s="150"/>
      <c r="L3820" s="31"/>
      <c r="M3820" s="151" t="s">
        <v>1</v>
      </c>
      <c r="N3820" s="152" t="s">
        <v>42</v>
      </c>
      <c r="P3820" s="153">
        <f>O3820*H3820</f>
        <v>0</v>
      </c>
      <c r="Q3820" s="153">
        <v>2.2000000000000001E-4</v>
      </c>
      <c r="R3820" s="153">
        <f>Q3820*H3820</f>
        <v>0.71270055999999993</v>
      </c>
      <c r="S3820" s="153">
        <v>0</v>
      </c>
      <c r="T3820" s="154">
        <f>S3820*H3820</f>
        <v>0</v>
      </c>
      <c r="AR3820" s="155" t="s">
        <v>323</v>
      </c>
      <c r="AT3820" s="155" t="s">
        <v>319</v>
      </c>
      <c r="AU3820" s="155" t="s">
        <v>88</v>
      </c>
      <c r="AY3820" s="16" t="s">
        <v>317</v>
      </c>
      <c r="BE3820" s="156">
        <f>IF(N3820="základná",J3820,0)</f>
        <v>0</v>
      </c>
      <c r="BF3820" s="156">
        <f>IF(N3820="znížená",J3820,0)</f>
        <v>0</v>
      </c>
      <c r="BG3820" s="156">
        <f>IF(N3820="zákl. prenesená",J3820,0)</f>
        <v>0</v>
      </c>
      <c r="BH3820" s="156">
        <f>IF(N3820="zníž. prenesená",J3820,0)</f>
        <v>0</v>
      </c>
      <c r="BI3820" s="156">
        <f>IF(N3820="nulová",J3820,0)</f>
        <v>0</v>
      </c>
      <c r="BJ3820" s="16" t="s">
        <v>88</v>
      </c>
      <c r="BK3820" s="156">
        <f>ROUND(I3820*H3820,2)</f>
        <v>0</v>
      </c>
      <c r="BL3820" s="16" t="s">
        <v>323</v>
      </c>
      <c r="BM3820" s="155" t="s">
        <v>5777</v>
      </c>
    </row>
    <row r="3821" spans="2:65" s="12" customFormat="1" ht="10">
      <c r="B3821" s="157"/>
      <c r="D3821" s="158" t="s">
        <v>328</v>
      </c>
      <c r="E3821" s="159" t="s">
        <v>1</v>
      </c>
      <c r="F3821" s="160" t="s">
        <v>5778</v>
      </c>
      <c r="H3821" s="161">
        <v>30.7</v>
      </c>
      <c r="I3821" s="162"/>
      <c r="L3821" s="157"/>
      <c r="M3821" s="163"/>
      <c r="T3821" s="164"/>
      <c r="AT3821" s="159" t="s">
        <v>328</v>
      </c>
      <c r="AU3821" s="159" t="s">
        <v>88</v>
      </c>
      <c r="AV3821" s="12" t="s">
        <v>88</v>
      </c>
      <c r="AW3821" s="12" t="s">
        <v>31</v>
      </c>
      <c r="AX3821" s="12" t="s">
        <v>76</v>
      </c>
      <c r="AY3821" s="159" t="s">
        <v>317</v>
      </c>
    </row>
    <row r="3822" spans="2:65" s="12" customFormat="1" ht="10">
      <c r="B3822" s="157"/>
      <c r="D3822" s="158" t="s">
        <v>328</v>
      </c>
      <c r="E3822" s="159" t="s">
        <v>1</v>
      </c>
      <c r="F3822" s="160" t="s">
        <v>5779</v>
      </c>
      <c r="H3822" s="161">
        <v>64.14</v>
      </c>
      <c r="I3822" s="162"/>
      <c r="L3822" s="157"/>
      <c r="M3822" s="163"/>
      <c r="T3822" s="164"/>
      <c r="AT3822" s="159" t="s">
        <v>328</v>
      </c>
      <c r="AU3822" s="159" t="s">
        <v>88</v>
      </c>
      <c r="AV3822" s="12" t="s">
        <v>88</v>
      </c>
      <c r="AW3822" s="12" t="s">
        <v>31</v>
      </c>
      <c r="AX3822" s="12" t="s">
        <v>76</v>
      </c>
      <c r="AY3822" s="159" t="s">
        <v>317</v>
      </c>
    </row>
    <row r="3823" spans="2:65" s="12" customFormat="1" ht="10">
      <c r="B3823" s="157"/>
      <c r="D3823" s="158" t="s">
        <v>328</v>
      </c>
      <c r="E3823" s="159" t="s">
        <v>1</v>
      </c>
      <c r="F3823" s="160" t="s">
        <v>5780</v>
      </c>
      <c r="H3823" s="161">
        <v>8.36</v>
      </c>
      <c r="I3823" s="162"/>
      <c r="L3823" s="157"/>
      <c r="M3823" s="163"/>
      <c r="T3823" s="164"/>
      <c r="AT3823" s="159" t="s">
        <v>328</v>
      </c>
      <c r="AU3823" s="159" t="s">
        <v>88</v>
      </c>
      <c r="AV3823" s="12" t="s">
        <v>88</v>
      </c>
      <c r="AW3823" s="12" t="s">
        <v>31</v>
      </c>
      <c r="AX3823" s="12" t="s">
        <v>76</v>
      </c>
      <c r="AY3823" s="159" t="s">
        <v>317</v>
      </c>
    </row>
    <row r="3824" spans="2:65" s="12" customFormat="1" ht="10">
      <c r="B3824" s="157"/>
      <c r="D3824" s="158" t="s">
        <v>328</v>
      </c>
      <c r="E3824" s="159" t="s">
        <v>1</v>
      </c>
      <c r="F3824" s="160" t="s">
        <v>5781</v>
      </c>
      <c r="H3824" s="161">
        <v>9.56</v>
      </c>
      <c r="I3824" s="162"/>
      <c r="L3824" s="157"/>
      <c r="M3824" s="163"/>
      <c r="T3824" s="164"/>
      <c r="AT3824" s="159" t="s">
        <v>328</v>
      </c>
      <c r="AU3824" s="159" t="s">
        <v>88</v>
      </c>
      <c r="AV3824" s="12" t="s">
        <v>88</v>
      </c>
      <c r="AW3824" s="12" t="s">
        <v>31</v>
      </c>
      <c r="AX3824" s="12" t="s">
        <v>76</v>
      </c>
      <c r="AY3824" s="159" t="s">
        <v>317</v>
      </c>
    </row>
    <row r="3825" spans="2:51" s="12" customFormat="1" ht="10">
      <c r="B3825" s="157"/>
      <c r="D3825" s="158" t="s">
        <v>328</v>
      </c>
      <c r="E3825" s="159" t="s">
        <v>1</v>
      </c>
      <c r="F3825" s="160" t="s">
        <v>5782</v>
      </c>
      <c r="H3825" s="161">
        <v>9.56</v>
      </c>
      <c r="I3825" s="162"/>
      <c r="L3825" s="157"/>
      <c r="M3825" s="163"/>
      <c r="T3825" s="164"/>
      <c r="AT3825" s="159" t="s">
        <v>328</v>
      </c>
      <c r="AU3825" s="159" t="s">
        <v>88</v>
      </c>
      <c r="AV3825" s="12" t="s">
        <v>88</v>
      </c>
      <c r="AW3825" s="12" t="s">
        <v>31</v>
      </c>
      <c r="AX3825" s="12" t="s">
        <v>76</v>
      </c>
      <c r="AY3825" s="159" t="s">
        <v>317</v>
      </c>
    </row>
    <row r="3826" spans="2:51" s="12" customFormat="1" ht="10">
      <c r="B3826" s="157"/>
      <c r="D3826" s="158" t="s">
        <v>328</v>
      </c>
      <c r="E3826" s="159" t="s">
        <v>1</v>
      </c>
      <c r="F3826" s="160" t="s">
        <v>5783</v>
      </c>
      <c r="H3826" s="161">
        <v>8.36</v>
      </c>
      <c r="I3826" s="162"/>
      <c r="L3826" s="157"/>
      <c r="M3826" s="163"/>
      <c r="T3826" s="164"/>
      <c r="AT3826" s="159" t="s">
        <v>328</v>
      </c>
      <c r="AU3826" s="159" t="s">
        <v>88</v>
      </c>
      <c r="AV3826" s="12" t="s">
        <v>88</v>
      </c>
      <c r="AW3826" s="12" t="s">
        <v>31</v>
      </c>
      <c r="AX3826" s="12" t="s">
        <v>76</v>
      </c>
      <c r="AY3826" s="159" t="s">
        <v>317</v>
      </c>
    </row>
    <row r="3827" spans="2:51" s="12" customFormat="1" ht="10">
      <c r="B3827" s="157"/>
      <c r="D3827" s="158" t="s">
        <v>328</v>
      </c>
      <c r="E3827" s="159" t="s">
        <v>1</v>
      </c>
      <c r="F3827" s="160" t="s">
        <v>5784</v>
      </c>
      <c r="H3827" s="161">
        <v>8.76</v>
      </c>
      <c r="I3827" s="162"/>
      <c r="L3827" s="157"/>
      <c r="M3827" s="163"/>
      <c r="T3827" s="164"/>
      <c r="AT3827" s="159" t="s">
        <v>328</v>
      </c>
      <c r="AU3827" s="159" t="s">
        <v>88</v>
      </c>
      <c r="AV3827" s="12" t="s">
        <v>88</v>
      </c>
      <c r="AW3827" s="12" t="s">
        <v>31</v>
      </c>
      <c r="AX3827" s="12" t="s">
        <v>76</v>
      </c>
      <c r="AY3827" s="159" t="s">
        <v>317</v>
      </c>
    </row>
    <row r="3828" spans="2:51" s="12" customFormat="1" ht="10">
      <c r="B3828" s="157"/>
      <c r="D3828" s="158" t="s">
        <v>328</v>
      </c>
      <c r="E3828" s="159" t="s">
        <v>1</v>
      </c>
      <c r="F3828" s="160" t="s">
        <v>5785</v>
      </c>
      <c r="H3828" s="161">
        <v>7.16</v>
      </c>
      <c r="I3828" s="162"/>
      <c r="L3828" s="157"/>
      <c r="M3828" s="163"/>
      <c r="T3828" s="164"/>
      <c r="AT3828" s="159" t="s">
        <v>328</v>
      </c>
      <c r="AU3828" s="159" t="s">
        <v>88</v>
      </c>
      <c r="AV3828" s="12" t="s">
        <v>88</v>
      </c>
      <c r="AW3828" s="12" t="s">
        <v>31</v>
      </c>
      <c r="AX3828" s="12" t="s">
        <v>76</v>
      </c>
      <c r="AY3828" s="159" t="s">
        <v>317</v>
      </c>
    </row>
    <row r="3829" spans="2:51" s="12" customFormat="1" ht="10">
      <c r="B3829" s="157"/>
      <c r="D3829" s="158" t="s">
        <v>328</v>
      </c>
      <c r="E3829" s="159" t="s">
        <v>1</v>
      </c>
      <c r="F3829" s="160" t="s">
        <v>5786</v>
      </c>
      <c r="H3829" s="161">
        <v>8.76</v>
      </c>
      <c r="I3829" s="162"/>
      <c r="L3829" s="157"/>
      <c r="M3829" s="163"/>
      <c r="T3829" s="164"/>
      <c r="AT3829" s="159" t="s">
        <v>328</v>
      </c>
      <c r="AU3829" s="159" t="s">
        <v>88</v>
      </c>
      <c r="AV3829" s="12" t="s">
        <v>88</v>
      </c>
      <c r="AW3829" s="12" t="s">
        <v>31</v>
      </c>
      <c r="AX3829" s="12" t="s">
        <v>76</v>
      </c>
      <c r="AY3829" s="159" t="s">
        <v>317</v>
      </c>
    </row>
    <row r="3830" spans="2:51" s="12" customFormat="1" ht="10">
      <c r="B3830" s="157"/>
      <c r="D3830" s="158" t="s">
        <v>328</v>
      </c>
      <c r="E3830" s="159" t="s">
        <v>1</v>
      </c>
      <c r="F3830" s="160" t="s">
        <v>5787</v>
      </c>
      <c r="H3830" s="161">
        <v>8.36</v>
      </c>
      <c r="I3830" s="162"/>
      <c r="L3830" s="157"/>
      <c r="M3830" s="163"/>
      <c r="T3830" s="164"/>
      <c r="AT3830" s="159" t="s">
        <v>328</v>
      </c>
      <c r="AU3830" s="159" t="s">
        <v>88</v>
      </c>
      <c r="AV3830" s="12" t="s">
        <v>88</v>
      </c>
      <c r="AW3830" s="12" t="s">
        <v>31</v>
      </c>
      <c r="AX3830" s="12" t="s">
        <v>76</v>
      </c>
      <c r="AY3830" s="159" t="s">
        <v>317</v>
      </c>
    </row>
    <row r="3831" spans="2:51" s="12" customFormat="1" ht="10">
      <c r="B3831" s="157"/>
      <c r="D3831" s="158" t="s">
        <v>328</v>
      </c>
      <c r="E3831" s="159" t="s">
        <v>1</v>
      </c>
      <c r="F3831" s="160" t="s">
        <v>5788</v>
      </c>
      <c r="H3831" s="161">
        <v>9.9600000000000009</v>
      </c>
      <c r="I3831" s="162"/>
      <c r="L3831" s="157"/>
      <c r="M3831" s="163"/>
      <c r="T3831" s="164"/>
      <c r="AT3831" s="159" t="s">
        <v>328</v>
      </c>
      <c r="AU3831" s="159" t="s">
        <v>88</v>
      </c>
      <c r="AV3831" s="12" t="s">
        <v>88</v>
      </c>
      <c r="AW3831" s="12" t="s">
        <v>31</v>
      </c>
      <c r="AX3831" s="12" t="s">
        <v>76</v>
      </c>
      <c r="AY3831" s="159" t="s">
        <v>317</v>
      </c>
    </row>
    <row r="3832" spans="2:51" s="12" customFormat="1" ht="10">
      <c r="B3832" s="157"/>
      <c r="D3832" s="158" t="s">
        <v>328</v>
      </c>
      <c r="E3832" s="159" t="s">
        <v>1</v>
      </c>
      <c r="F3832" s="160" t="s">
        <v>5789</v>
      </c>
      <c r="H3832" s="161">
        <v>8.76</v>
      </c>
      <c r="I3832" s="162"/>
      <c r="L3832" s="157"/>
      <c r="M3832" s="163"/>
      <c r="T3832" s="164"/>
      <c r="AT3832" s="159" t="s">
        <v>328</v>
      </c>
      <c r="AU3832" s="159" t="s">
        <v>88</v>
      </c>
      <c r="AV3832" s="12" t="s">
        <v>88</v>
      </c>
      <c r="AW3832" s="12" t="s">
        <v>31</v>
      </c>
      <c r="AX3832" s="12" t="s">
        <v>76</v>
      </c>
      <c r="AY3832" s="159" t="s">
        <v>317</v>
      </c>
    </row>
    <row r="3833" spans="2:51" s="12" customFormat="1" ht="10">
      <c r="B3833" s="157"/>
      <c r="D3833" s="158" t="s">
        <v>328</v>
      </c>
      <c r="E3833" s="159" t="s">
        <v>1</v>
      </c>
      <c r="F3833" s="160" t="s">
        <v>5790</v>
      </c>
      <c r="H3833" s="161">
        <v>8.76</v>
      </c>
      <c r="I3833" s="162"/>
      <c r="L3833" s="157"/>
      <c r="M3833" s="163"/>
      <c r="T3833" s="164"/>
      <c r="AT3833" s="159" t="s">
        <v>328</v>
      </c>
      <c r="AU3833" s="159" t="s">
        <v>88</v>
      </c>
      <c r="AV3833" s="12" t="s">
        <v>88</v>
      </c>
      <c r="AW3833" s="12" t="s">
        <v>31</v>
      </c>
      <c r="AX3833" s="12" t="s">
        <v>76</v>
      </c>
      <c r="AY3833" s="159" t="s">
        <v>317</v>
      </c>
    </row>
    <row r="3834" spans="2:51" s="12" customFormat="1" ht="10">
      <c r="B3834" s="157"/>
      <c r="D3834" s="158" t="s">
        <v>328</v>
      </c>
      <c r="E3834" s="159" t="s">
        <v>1</v>
      </c>
      <c r="F3834" s="160" t="s">
        <v>5791</v>
      </c>
      <c r="H3834" s="161">
        <v>8.76</v>
      </c>
      <c r="I3834" s="162"/>
      <c r="L3834" s="157"/>
      <c r="M3834" s="163"/>
      <c r="T3834" s="164"/>
      <c r="AT3834" s="159" t="s">
        <v>328</v>
      </c>
      <c r="AU3834" s="159" t="s">
        <v>88</v>
      </c>
      <c r="AV3834" s="12" t="s">
        <v>88</v>
      </c>
      <c r="AW3834" s="12" t="s">
        <v>31</v>
      </c>
      <c r="AX3834" s="12" t="s">
        <v>76</v>
      </c>
      <c r="AY3834" s="159" t="s">
        <v>317</v>
      </c>
    </row>
    <row r="3835" spans="2:51" s="12" customFormat="1" ht="10">
      <c r="B3835" s="157"/>
      <c r="D3835" s="158" t="s">
        <v>328</v>
      </c>
      <c r="E3835" s="159" t="s">
        <v>1</v>
      </c>
      <c r="F3835" s="160" t="s">
        <v>5792</v>
      </c>
      <c r="H3835" s="161">
        <v>8.76</v>
      </c>
      <c r="I3835" s="162"/>
      <c r="L3835" s="157"/>
      <c r="M3835" s="163"/>
      <c r="T3835" s="164"/>
      <c r="AT3835" s="159" t="s">
        <v>328</v>
      </c>
      <c r="AU3835" s="159" t="s">
        <v>88</v>
      </c>
      <c r="AV3835" s="12" t="s">
        <v>88</v>
      </c>
      <c r="AW3835" s="12" t="s">
        <v>31</v>
      </c>
      <c r="AX3835" s="12" t="s">
        <v>76</v>
      </c>
      <c r="AY3835" s="159" t="s">
        <v>317</v>
      </c>
    </row>
    <row r="3836" spans="2:51" s="12" customFormat="1" ht="10">
      <c r="B3836" s="157"/>
      <c r="D3836" s="158" t="s">
        <v>328</v>
      </c>
      <c r="E3836" s="159" t="s">
        <v>1</v>
      </c>
      <c r="F3836" s="160" t="s">
        <v>5793</v>
      </c>
      <c r="H3836" s="161">
        <v>7.26</v>
      </c>
      <c r="I3836" s="162"/>
      <c r="L3836" s="157"/>
      <c r="M3836" s="163"/>
      <c r="T3836" s="164"/>
      <c r="AT3836" s="159" t="s">
        <v>328</v>
      </c>
      <c r="AU3836" s="159" t="s">
        <v>88</v>
      </c>
      <c r="AV3836" s="12" t="s">
        <v>88</v>
      </c>
      <c r="AW3836" s="12" t="s">
        <v>31</v>
      </c>
      <c r="AX3836" s="12" t="s">
        <v>76</v>
      </c>
      <c r="AY3836" s="159" t="s">
        <v>317</v>
      </c>
    </row>
    <row r="3837" spans="2:51" s="12" customFormat="1" ht="10">
      <c r="B3837" s="157"/>
      <c r="D3837" s="158" t="s">
        <v>328</v>
      </c>
      <c r="E3837" s="159" t="s">
        <v>1</v>
      </c>
      <c r="F3837" s="160" t="s">
        <v>5794</v>
      </c>
      <c r="H3837" s="161">
        <v>8.5679999999999996</v>
      </c>
      <c r="I3837" s="162"/>
      <c r="L3837" s="157"/>
      <c r="M3837" s="163"/>
      <c r="T3837" s="164"/>
      <c r="AT3837" s="159" t="s">
        <v>328</v>
      </c>
      <c r="AU3837" s="159" t="s">
        <v>88</v>
      </c>
      <c r="AV3837" s="12" t="s">
        <v>88</v>
      </c>
      <c r="AW3837" s="12" t="s">
        <v>31</v>
      </c>
      <c r="AX3837" s="12" t="s">
        <v>76</v>
      </c>
      <c r="AY3837" s="159" t="s">
        <v>317</v>
      </c>
    </row>
    <row r="3838" spans="2:51" s="12" customFormat="1" ht="10">
      <c r="B3838" s="157"/>
      <c r="D3838" s="158" t="s">
        <v>328</v>
      </c>
      <c r="E3838" s="159" t="s">
        <v>1</v>
      </c>
      <c r="F3838" s="160" t="s">
        <v>5795</v>
      </c>
      <c r="H3838" s="161">
        <v>43.88</v>
      </c>
      <c r="I3838" s="162"/>
      <c r="L3838" s="157"/>
      <c r="M3838" s="163"/>
      <c r="T3838" s="164"/>
      <c r="AT3838" s="159" t="s">
        <v>328</v>
      </c>
      <c r="AU3838" s="159" t="s">
        <v>88</v>
      </c>
      <c r="AV3838" s="12" t="s">
        <v>88</v>
      </c>
      <c r="AW3838" s="12" t="s">
        <v>31</v>
      </c>
      <c r="AX3838" s="12" t="s">
        <v>76</v>
      </c>
      <c r="AY3838" s="159" t="s">
        <v>317</v>
      </c>
    </row>
    <row r="3839" spans="2:51" s="12" customFormat="1" ht="10">
      <c r="B3839" s="157"/>
      <c r="D3839" s="158" t="s">
        <v>328</v>
      </c>
      <c r="E3839" s="159" t="s">
        <v>1</v>
      </c>
      <c r="F3839" s="160" t="s">
        <v>5796</v>
      </c>
      <c r="H3839" s="161">
        <v>27.48</v>
      </c>
      <c r="I3839" s="162"/>
      <c r="L3839" s="157"/>
      <c r="M3839" s="163"/>
      <c r="T3839" s="164"/>
      <c r="AT3839" s="159" t="s">
        <v>328</v>
      </c>
      <c r="AU3839" s="159" t="s">
        <v>88</v>
      </c>
      <c r="AV3839" s="12" t="s">
        <v>88</v>
      </c>
      <c r="AW3839" s="12" t="s">
        <v>31</v>
      </c>
      <c r="AX3839" s="12" t="s">
        <v>76</v>
      </c>
      <c r="AY3839" s="159" t="s">
        <v>317</v>
      </c>
    </row>
    <row r="3840" spans="2:51" s="12" customFormat="1" ht="10">
      <c r="B3840" s="157"/>
      <c r="D3840" s="158" t="s">
        <v>328</v>
      </c>
      <c r="E3840" s="159" t="s">
        <v>1</v>
      </c>
      <c r="F3840" s="160" t="s">
        <v>5797</v>
      </c>
      <c r="H3840" s="161">
        <v>9</v>
      </c>
      <c r="I3840" s="162"/>
      <c r="L3840" s="157"/>
      <c r="M3840" s="163"/>
      <c r="T3840" s="164"/>
      <c r="AT3840" s="159" t="s">
        <v>328</v>
      </c>
      <c r="AU3840" s="159" t="s">
        <v>88</v>
      </c>
      <c r="AV3840" s="12" t="s">
        <v>88</v>
      </c>
      <c r="AW3840" s="12" t="s">
        <v>31</v>
      </c>
      <c r="AX3840" s="12" t="s">
        <v>76</v>
      </c>
      <c r="AY3840" s="159" t="s">
        <v>317</v>
      </c>
    </row>
    <row r="3841" spans="2:51" s="12" customFormat="1" ht="10">
      <c r="B3841" s="157"/>
      <c r="D3841" s="158" t="s">
        <v>328</v>
      </c>
      <c r="E3841" s="159" t="s">
        <v>1</v>
      </c>
      <c r="F3841" s="160" t="s">
        <v>5798</v>
      </c>
      <c r="H3841" s="161">
        <v>9.6</v>
      </c>
      <c r="I3841" s="162"/>
      <c r="L3841" s="157"/>
      <c r="M3841" s="163"/>
      <c r="T3841" s="164"/>
      <c r="AT3841" s="159" t="s">
        <v>328</v>
      </c>
      <c r="AU3841" s="159" t="s">
        <v>88</v>
      </c>
      <c r="AV3841" s="12" t="s">
        <v>88</v>
      </c>
      <c r="AW3841" s="12" t="s">
        <v>31</v>
      </c>
      <c r="AX3841" s="12" t="s">
        <v>76</v>
      </c>
      <c r="AY3841" s="159" t="s">
        <v>317</v>
      </c>
    </row>
    <row r="3842" spans="2:51" s="12" customFormat="1" ht="10">
      <c r="B3842" s="157"/>
      <c r="D3842" s="158" t="s">
        <v>328</v>
      </c>
      <c r="E3842" s="159" t="s">
        <v>1</v>
      </c>
      <c r="F3842" s="160" t="s">
        <v>5799</v>
      </c>
      <c r="H3842" s="161">
        <v>8.6</v>
      </c>
      <c r="I3842" s="162"/>
      <c r="L3842" s="157"/>
      <c r="M3842" s="163"/>
      <c r="T3842" s="164"/>
      <c r="AT3842" s="159" t="s">
        <v>328</v>
      </c>
      <c r="AU3842" s="159" t="s">
        <v>88</v>
      </c>
      <c r="AV3842" s="12" t="s">
        <v>88</v>
      </c>
      <c r="AW3842" s="12" t="s">
        <v>31</v>
      </c>
      <c r="AX3842" s="12" t="s">
        <v>76</v>
      </c>
      <c r="AY3842" s="159" t="s">
        <v>317</v>
      </c>
    </row>
    <row r="3843" spans="2:51" s="12" customFormat="1" ht="10">
      <c r="B3843" s="157"/>
      <c r="D3843" s="158" t="s">
        <v>328</v>
      </c>
      <c r="E3843" s="159" t="s">
        <v>1</v>
      </c>
      <c r="F3843" s="160" t="s">
        <v>5800</v>
      </c>
      <c r="H3843" s="161">
        <v>7.4</v>
      </c>
      <c r="I3843" s="162"/>
      <c r="L3843" s="157"/>
      <c r="M3843" s="163"/>
      <c r="T3843" s="164"/>
      <c r="AT3843" s="159" t="s">
        <v>328</v>
      </c>
      <c r="AU3843" s="159" t="s">
        <v>88</v>
      </c>
      <c r="AV3843" s="12" t="s">
        <v>88</v>
      </c>
      <c r="AW3843" s="12" t="s">
        <v>31</v>
      </c>
      <c r="AX3843" s="12" t="s">
        <v>76</v>
      </c>
      <c r="AY3843" s="159" t="s">
        <v>317</v>
      </c>
    </row>
    <row r="3844" spans="2:51" s="12" customFormat="1" ht="10">
      <c r="B3844" s="157"/>
      <c r="D3844" s="158" t="s">
        <v>328</v>
      </c>
      <c r="E3844" s="159" t="s">
        <v>1</v>
      </c>
      <c r="F3844" s="160" t="s">
        <v>5801</v>
      </c>
      <c r="H3844" s="161">
        <v>53.26</v>
      </c>
      <c r="I3844" s="162"/>
      <c r="L3844" s="157"/>
      <c r="M3844" s="163"/>
      <c r="T3844" s="164"/>
      <c r="AT3844" s="159" t="s">
        <v>328</v>
      </c>
      <c r="AU3844" s="159" t="s">
        <v>88</v>
      </c>
      <c r="AV3844" s="12" t="s">
        <v>88</v>
      </c>
      <c r="AW3844" s="12" t="s">
        <v>31</v>
      </c>
      <c r="AX3844" s="12" t="s">
        <v>76</v>
      </c>
      <c r="AY3844" s="159" t="s">
        <v>317</v>
      </c>
    </row>
    <row r="3845" spans="2:51" s="12" customFormat="1" ht="10">
      <c r="B3845" s="157"/>
      <c r="D3845" s="158" t="s">
        <v>328</v>
      </c>
      <c r="E3845" s="159" t="s">
        <v>1</v>
      </c>
      <c r="F3845" s="160" t="s">
        <v>5802</v>
      </c>
      <c r="H3845" s="161">
        <v>53.26</v>
      </c>
      <c r="I3845" s="162"/>
      <c r="L3845" s="157"/>
      <c r="M3845" s="163"/>
      <c r="T3845" s="164"/>
      <c r="AT3845" s="159" t="s">
        <v>328</v>
      </c>
      <c r="AU3845" s="159" t="s">
        <v>88</v>
      </c>
      <c r="AV3845" s="12" t="s">
        <v>88</v>
      </c>
      <c r="AW3845" s="12" t="s">
        <v>31</v>
      </c>
      <c r="AX3845" s="12" t="s">
        <v>76</v>
      </c>
      <c r="AY3845" s="159" t="s">
        <v>317</v>
      </c>
    </row>
    <row r="3846" spans="2:51" s="12" customFormat="1" ht="10">
      <c r="B3846" s="157"/>
      <c r="D3846" s="158" t="s">
        <v>328</v>
      </c>
      <c r="E3846" s="159" t="s">
        <v>1</v>
      </c>
      <c r="F3846" s="160" t="s">
        <v>5803</v>
      </c>
      <c r="H3846" s="161">
        <v>53.26</v>
      </c>
      <c r="I3846" s="162"/>
      <c r="L3846" s="157"/>
      <c r="M3846" s="163"/>
      <c r="T3846" s="164"/>
      <c r="AT3846" s="159" t="s">
        <v>328</v>
      </c>
      <c r="AU3846" s="159" t="s">
        <v>88</v>
      </c>
      <c r="AV3846" s="12" t="s">
        <v>88</v>
      </c>
      <c r="AW3846" s="12" t="s">
        <v>31</v>
      </c>
      <c r="AX3846" s="12" t="s">
        <v>76</v>
      </c>
      <c r="AY3846" s="159" t="s">
        <v>317</v>
      </c>
    </row>
    <row r="3847" spans="2:51" s="12" customFormat="1" ht="10">
      <c r="B3847" s="157"/>
      <c r="D3847" s="158" t="s">
        <v>328</v>
      </c>
      <c r="E3847" s="159" t="s">
        <v>1</v>
      </c>
      <c r="F3847" s="160" t="s">
        <v>5804</v>
      </c>
      <c r="H3847" s="161">
        <v>53.26</v>
      </c>
      <c r="I3847" s="162"/>
      <c r="L3847" s="157"/>
      <c r="M3847" s="163"/>
      <c r="T3847" s="164"/>
      <c r="AT3847" s="159" t="s">
        <v>328</v>
      </c>
      <c r="AU3847" s="159" t="s">
        <v>88</v>
      </c>
      <c r="AV3847" s="12" t="s">
        <v>88</v>
      </c>
      <c r="AW3847" s="12" t="s">
        <v>31</v>
      </c>
      <c r="AX3847" s="12" t="s">
        <v>76</v>
      </c>
      <c r="AY3847" s="159" t="s">
        <v>317</v>
      </c>
    </row>
    <row r="3848" spans="2:51" s="13" customFormat="1" ht="10">
      <c r="B3848" s="165"/>
      <c r="D3848" s="158" t="s">
        <v>328</v>
      </c>
      <c r="E3848" s="166" t="s">
        <v>1</v>
      </c>
      <c r="F3848" s="167" t="s">
        <v>331</v>
      </c>
      <c r="H3848" s="168">
        <v>543.548</v>
      </c>
      <c r="I3848" s="169"/>
      <c r="L3848" s="165"/>
      <c r="M3848" s="170"/>
      <c r="T3848" s="171"/>
      <c r="AT3848" s="166" t="s">
        <v>328</v>
      </c>
      <c r="AU3848" s="166" t="s">
        <v>88</v>
      </c>
      <c r="AV3848" s="13" t="s">
        <v>92</v>
      </c>
      <c r="AW3848" s="13" t="s">
        <v>31</v>
      </c>
      <c r="AX3848" s="13" t="s">
        <v>76</v>
      </c>
      <c r="AY3848" s="166" t="s">
        <v>317</v>
      </c>
    </row>
    <row r="3849" spans="2:51" s="12" customFormat="1" ht="10">
      <c r="B3849" s="157"/>
      <c r="D3849" s="158" t="s">
        <v>328</v>
      </c>
      <c r="E3849" s="159" t="s">
        <v>1</v>
      </c>
      <c r="F3849" s="160" t="s">
        <v>5805</v>
      </c>
      <c r="H3849" s="161">
        <v>26.4</v>
      </c>
      <c r="I3849" s="162"/>
      <c r="L3849" s="157"/>
      <c r="M3849" s="163"/>
      <c r="T3849" s="164"/>
      <c r="AT3849" s="159" t="s">
        <v>328</v>
      </c>
      <c r="AU3849" s="159" t="s">
        <v>88</v>
      </c>
      <c r="AV3849" s="12" t="s">
        <v>88</v>
      </c>
      <c r="AW3849" s="12" t="s">
        <v>31</v>
      </c>
      <c r="AX3849" s="12" t="s">
        <v>76</v>
      </c>
      <c r="AY3849" s="159" t="s">
        <v>317</v>
      </c>
    </row>
    <row r="3850" spans="2:51" s="12" customFormat="1" ht="10">
      <c r="B3850" s="157"/>
      <c r="D3850" s="158" t="s">
        <v>328</v>
      </c>
      <c r="E3850" s="159" t="s">
        <v>1</v>
      </c>
      <c r="F3850" s="160" t="s">
        <v>5806</v>
      </c>
      <c r="H3850" s="161">
        <v>6.6</v>
      </c>
      <c r="I3850" s="162"/>
      <c r="L3850" s="157"/>
      <c r="M3850" s="163"/>
      <c r="T3850" s="164"/>
      <c r="AT3850" s="159" t="s">
        <v>328</v>
      </c>
      <c r="AU3850" s="159" t="s">
        <v>88</v>
      </c>
      <c r="AV3850" s="12" t="s">
        <v>88</v>
      </c>
      <c r="AW3850" s="12" t="s">
        <v>31</v>
      </c>
      <c r="AX3850" s="12" t="s">
        <v>76</v>
      </c>
      <c r="AY3850" s="159" t="s">
        <v>317</v>
      </c>
    </row>
    <row r="3851" spans="2:51" s="12" customFormat="1" ht="10">
      <c r="B3851" s="157"/>
      <c r="D3851" s="158" t="s">
        <v>328</v>
      </c>
      <c r="E3851" s="159" t="s">
        <v>1</v>
      </c>
      <c r="F3851" s="160" t="s">
        <v>5807</v>
      </c>
      <c r="H3851" s="161">
        <v>8.8000000000000007</v>
      </c>
      <c r="I3851" s="162"/>
      <c r="L3851" s="157"/>
      <c r="M3851" s="163"/>
      <c r="T3851" s="164"/>
      <c r="AT3851" s="159" t="s">
        <v>328</v>
      </c>
      <c r="AU3851" s="159" t="s">
        <v>88</v>
      </c>
      <c r="AV3851" s="12" t="s">
        <v>88</v>
      </c>
      <c r="AW3851" s="12" t="s">
        <v>31</v>
      </c>
      <c r="AX3851" s="12" t="s">
        <v>76</v>
      </c>
      <c r="AY3851" s="159" t="s">
        <v>317</v>
      </c>
    </row>
    <row r="3852" spans="2:51" s="12" customFormat="1" ht="10">
      <c r="B3852" s="157"/>
      <c r="D3852" s="158" t="s">
        <v>328</v>
      </c>
      <c r="E3852" s="159" t="s">
        <v>1</v>
      </c>
      <c r="F3852" s="160" t="s">
        <v>5808</v>
      </c>
      <c r="H3852" s="161">
        <v>83.6</v>
      </c>
      <c r="I3852" s="162"/>
      <c r="L3852" s="157"/>
      <c r="M3852" s="163"/>
      <c r="T3852" s="164"/>
      <c r="AT3852" s="159" t="s">
        <v>328</v>
      </c>
      <c r="AU3852" s="159" t="s">
        <v>88</v>
      </c>
      <c r="AV3852" s="12" t="s">
        <v>88</v>
      </c>
      <c r="AW3852" s="12" t="s">
        <v>31</v>
      </c>
      <c r="AX3852" s="12" t="s">
        <v>76</v>
      </c>
      <c r="AY3852" s="159" t="s">
        <v>317</v>
      </c>
    </row>
    <row r="3853" spans="2:51" s="12" customFormat="1" ht="10">
      <c r="B3853" s="157"/>
      <c r="D3853" s="158" t="s">
        <v>328</v>
      </c>
      <c r="E3853" s="159" t="s">
        <v>1</v>
      </c>
      <c r="F3853" s="160" t="s">
        <v>5809</v>
      </c>
      <c r="H3853" s="161">
        <v>167.2</v>
      </c>
      <c r="I3853" s="162"/>
      <c r="L3853" s="157"/>
      <c r="M3853" s="163"/>
      <c r="T3853" s="164"/>
      <c r="AT3853" s="159" t="s">
        <v>328</v>
      </c>
      <c r="AU3853" s="159" t="s">
        <v>88</v>
      </c>
      <c r="AV3853" s="12" t="s">
        <v>88</v>
      </c>
      <c r="AW3853" s="12" t="s">
        <v>31</v>
      </c>
      <c r="AX3853" s="12" t="s">
        <v>76</v>
      </c>
      <c r="AY3853" s="159" t="s">
        <v>317</v>
      </c>
    </row>
    <row r="3854" spans="2:51" s="12" customFormat="1" ht="10">
      <c r="B3854" s="157"/>
      <c r="D3854" s="158" t="s">
        <v>328</v>
      </c>
      <c r="E3854" s="159" t="s">
        <v>1</v>
      </c>
      <c r="F3854" s="160" t="s">
        <v>5810</v>
      </c>
      <c r="H3854" s="161">
        <v>9</v>
      </c>
      <c r="I3854" s="162"/>
      <c r="L3854" s="157"/>
      <c r="M3854" s="163"/>
      <c r="T3854" s="164"/>
      <c r="AT3854" s="159" t="s">
        <v>328</v>
      </c>
      <c r="AU3854" s="159" t="s">
        <v>88</v>
      </c>
      <c r="AV3854" s="12" t="s">
        <v>88</v>
      </c>
      <c r="AW3854" s="12" t="s">
        <v>31</v>
      </c>
      <c r="AX3854" s="12" t="s">
        <v>76</v>
      </c>
      <c r="AY3854" s="159" t="s">
        <v>317</v>
      </c>
    </row>
    <row r="3855" spans="2:51" s="12" customFormat="1" ht="10">
      <c r="B3855" s="157"/>
      <c r="D3855" s="158" t="s">
        <v>328</v>
      </c>
      <c r="E3855" s="159" t="s">
        <v>1</v>
      </c>
      <c r="F3855" s="160" t="s">
        <v>5811</v>
      </c>
      <c r="H3855" s="161">
        <v>9.6</v>
      </c>
      <c r="I3855" s="162"/>
      <c r="L3855" s="157"/>
      <c r="M3855" s="163"/>
      <c r="T3855" s="164"/>
      <c r="AT3855" s="159" t="s">
        <v>328</v>
      </c>
      <c r="AU3855" s="159" t="s">
        <v>88</v>
      </c>
      <c r="AV3855" s="12" t="s">
        <v>88</v>
      </c>
      <c r="AW3855" s="12" t="s">
        <v>31</v>
      </c>
      <c r="AX3855" s="12" t="s">
        <v>76</v>
      </c>
      <c r="AY3855" s="159" t="s">
        <v>317</v>
      </c>
    </row>
    <row r="3856" spans="2:51" s="12" customFormat="1" ht="10">
      <c r="B3856" s="157"/>
      <c r="D3856" s="158" t="s">
        <v>328</v>
      </c>
      <c r="E3856" s="159" t="s">
        <v>1</v>
      </c>
      <c r="F3856" s="160" t="s">
        <v>5811</v>
      </c>
      <c r="H3856" s="161">
        <v>9.6</v>
      </c>
      <c r="I3856" s="162"/>
      <c r="L3856" s="157"/>
      <c r="M3856" s="163"/>
      <c r="T3856" s="164"/>
      <c r="AT3856" s="159" t="s">
        <v>328</v>
      </c>
      <c r="AU3856" s="159" t="s">
        <v>88</v>
      </c>
      <c r="AV3856" s="12" t="s">
        <v>88</v>
      </c>
      <c r="AW3856" s="12" t="s">
        <v>31</v>
      </c>
      <c r="AX3856" s="12" t="s">
        <v>76</v>
      </c>
      <c r="AY3856" s="159" t="s">
        <v>317</v>
      </c>
    </row>
    <row r="3857" spans="2:51" s="12" customFormat="1" ht="10">
      <c r="B3857" s="157"/>
      <c r="D3857" s="158" t="s">
        <v>328</v>
      </c>
      <c r="E3857" s="159" t="s">
        <v>1</v>
      </c>
      <c r="F3857" s="160" t="s">
        <v>5812</v>
      </c>
      <c r="H3857" s="161">
        <v>17.2</v>
      </c>
      <c r="I3857" s="162"/>
      <c r="L3857" s="157"/>
      <c r="M3857" s="163"/>
      <c r="T3857" s="164"/>
      <c r="AT3857" s="159" t="s">
        <v>328</v>
      </c>
      <c r="AU3857" s="159" t="s">
        <v>88</v>
      </c>
      <c r="AV3857" s="12" t="s">
        <v>88</v>
      </c>
      <c r="AW3857" s="12" t="s">
        <v>31</v>
      </c>
      <c r="AX3857" s="12" t="s">
        <v>76</v>
      </c>
      <c r="AY3857" s="159" t="s">
        <v>317</v>
      </c>
    </row>
    <row r="3858" spans="2:51" s="12" customFormat="1" ht="10">
      <c r="B3858" s="157"/>
      <c r="D3858" s="158" t="s">
        <v>328</v>
      </c>
      <c r="E3858" s="159" t="s">
        <v>1</v>
      </c>
      <c r="F3858" s="160" t="s">
        <v>5813</v>
      </c>
      <c r="H3858" s="161">
        <v>403.2</v>
      </c>
      <c r="I3858" s="162"/>
      <c r="L3858" s="157"/>
      <c r="M3858" s="163"/>
      <c r="T3858" s="164"/>
      <c r="AT3858" s="159" t="s">
        <v>328</v>
      </c>
      <c r="AU3858" s="159" t="s">
        <v>88</v>
      </c>
      <c r="AV3858" s="12" t="s">
        <v>88</v>
      </c>
      <c r="AW3858" s="12" t="s">
        <v>31</v>
      </c>
      <c r="AX3858" s="12" t="s">
        <v>76</v>
      </c>
      <c r="AY3858" s="159" t="s">
        <v>317</v>
      </c>
    </row>
    <row r="3859" spans="2:51" s="12" customFormat="1" ht="10">
      <c r="B3859" s="157"/>
      <c r="D3859" s="158" t="s">
        <v>328</v>
      </c>
      <c r="E3859" s="159" t="s">
        <v>1</v>
      </c>
      <c r="F3859" s="160" t="s">
        <v>5814</v>
      </c>
      <c r="H3859" s="161">
        <v>13.2</v>
      </c>
      <c r="I3859" s="162"/>
      <c r="L3859" s="157"/>
      <c r="M3859" s="163"/>
      <c r="T3859" s="164"/>
      <c r="AT3859" s="159" t="s">
        <v>328</v>
      </c>
      <c r="AU3859" s="159" t="s">
        <v>88</v>
      </c>
      <c r="AV3859" s="12" t="s">
        <v>88</v>
      </c>
      <c r="AW3859" s="12" t="s">
        <v>31</v>
      </c>
      <c r="AX3859" s="12" t="s">
        <v>76</v>
      </c>
      <c r="AY3859" s="159" t="s">
        <v>317</v>
      </c>
    </row>
    <row r="3860" spans="2:51" s="12" customFormat="1" ht="10">
      <c r="B3860" s="157"/>
      <c r="D3860" s="158" t="s">
        <v>328</v>
      </c>
      <c r="E3860" s="159" t="s">
        <v>1</v>
      </c>
      <c r="F3860" s="160" t="s">
        <v>5815</v>
      </c>
      <c r="H3860" s="161">
        <v>266</v>
      </c>
      <c r="I3860" s="162"/>
      <c r="L3860" s="157"/>
      <c r="M3860" s="163"/>
      <c r="T3860" s="164"/>
      <c r="AT3860" s="159" t="s">
        <v>328</v>
      </c>
      <c r="AU3860" s="159" t="s">
        <v>88</v>
      </c>
      <c r="AV3860" s="12" t="s">
        <v>88</v>
      </c>
      <c r="AW3860" s="12" t="s">
        <v>31</v>
      </c>
      <c r="AX3860" s="12" t="s">
        <v>76</v>
      </c>
      <c r="AY3860" s="159" t="s">
        <v>317</v>
      </c>
    </row>
    <row r="3861" spans="2:51" s="12" customFormat="1" ht="10">
      <c r="B3861" s="157"/>
      <c r="D3861" s="158" t="s">
        <v>328</v>
      </c>
      <c r="E3861" s="159" t="s">
        <v>1</v>
      </c>
      <c r="F3861" s="160" t="s">
        <v>5816</v>
      </c>
      <c r="H3861" s="161">
        <v>51.6</v>
      </c>
      <c r="I3861" s="162"/>
      <c r="L3861" s="157"/>
      <c r="M3861" s="163"/>
      <c r="T3861" s="164"/>
      <c r="AT3861" s="159" t="s">
        <v>328</v>
      </c>
      <c r="AU3861" s="159" t="s">
        <v>88</v>
      </c>
      <c r="AV3861" s="12" t="s">
        <v>88</v>
      </c>
      <c r="AW3861" s="12" t="s">
        <v>31</v>
      </c>
      <c r="AX3861" s="12" t="s">
        <v>76</v>
      </c>
      <c r="AY3861" s="159" t="s">
        <v>317</v>
      </c>
    </row>
    <row r="3862" spans="2:51" s="12" customFormat="1" ht="10">
      <c r="B3862" s="157"/>
      <c r="D3862" s="158" t="s">
        <v>328</v>
      </c>
      <c r="E3862" s="159" t="s">
        <v>1</v>
      </c>
      <c r="F3862" s="160" t="s">
        <v>5817</v>
      </c>
      <c r="H3862" s="161">
        <v>230.4</v>
      </c>
      <c r="I3862" s="162"/>
      <c r="L3862" s="157"/>
      <c r="M3862" s="163"/>
      <c r="T3862" s="164"/>
      <c r="AT3862" s="159" t="s">
        <v>328</v>
      </c>
      <c r="AU3862" s="159" t="s">
        <v>88</v>
      </c>
      <c r="AV3862" s="12" t="s">
        <v>88</v>
      </c>
      <c r="AW3862" s="12" t="s">
        <v>31</v>
      </c>
      <c r="AX3862" s="12" t="s">
        <v>76</v>
      </c>
      <c r="AY3862" s="159" t="s">
        <v>317</v>
      </c>
    </row>
    <row r="3863" spans="2:51" s="12" customFormat="1" ht="10">
      <c r="B3863" s="157"/>
      <c r="D3863" s="158" t="s">
        <v>328</v>
      </c>
      <c r="E3863" s="159" t="s">
        <v>1</v>
      </c>
      <c r="F3863" s="160" t="s">
        <v>5818</v>
      </c>
      <c r="H3863" s="161">
        <v>5.6</v>
      </c>
      <c r="I3863" s="162"/>
      <c r="L3863" s="157"/>
      <c r="M3863" s="163"/>
      <c r="T3863" s="164"/>
      <c r="AT3863" s="159" t="s">
        <v>328</v>
      </c>
      <c r="AU3863" s="159" t="s">
        <v>88</v>
      </c>
      <c r="AV3863" s="12" t="s">
        <v>88</v>
      </c>
      <c r="AW3863" s="12" t="s">
        <v>31</v>
      </c>
      <c r="AX3863" s="12" t="s">
        <v>76</v>
      </c>
      <c r="AY3863" s="159" t="s">
        <v>317</v>
      </c>
    </row>
    <row r="3864" spans="2:51" s="12" customFormat="1" ht="10">
      <c r="B3864" s="157"/>
      <c r="D3864" s="158" t="s">
        <v>328</v>
      </c>
      <c r="E3864" s="159" t="s">
        <v>1</v>
      </c>
      <c r="F3864" s="160" t="s">
        <v>5819</v>
      </c>
      <c r="H3864" s="161">
        <v>68.400000000000006</v>
      </c>
      <c r="I3864" s="162"/>
      <c r="L3864" s="157"/>
      <c r="M3864" s="163"/>
      <c r="T3864" s="164"/>
      <c r="AT3864" s="159" t="s">
        <v>328</v>
      </c>
      <c r="AU3864" s="159" t="s">
        <v>88</v>
      </c>
      <c r="AV3864" s="12" t="s">
        <v>88</v>
      </c>
      <c r="AW3864" s="12" t="s">
        <v>31</v>
      </c>
      <c r="AX3864" s="12" t="s">
        <v>76</v>
      </c>
      <c r="AY3864" s="159" t="s">
        <v>317</v>
      </c>
    </row>
    <row r="3865" spans="2:51" s="12" customFormat="1" ht="10">
      <c r="B3865" s="157"/>
      <c r="D3865" s="158" t="s">
        <v>328</v>
      </c>
      <c r="E3865" s="159" t="s">
        <v>1</v>
      </c>
      <c r="F3865" s="160" t="s">
        <v>5820</v>
      </c>
      <c r="H3865" s="161">
        <v>5.6</v>
      </c>
      <c r="I3865" s="162"/>
      <c r="L3865" s="157"/>
      <c r="M3865" s="163"/>
      <c r="T3865" s="164"/>
      <c r="AT3865" s="159" t="s">
        <v>328</v>
      </c>
      <c r="AU3865" s="159" t="s">
        <v>88</v>
      </c>
      <c r="AV3865" s="12" t="s">
        <v>88</v>
      </c>
      <c r="AW3865" s="12" t="s">
        <v>31</v>
      </c>
      <c r="AX3865" s="12" t="s">
        <v>76</v>
      </c>
      <c r="AY3865" s="159" t="s">
        <v>317</v>
      </c>
    </row>
    <row r="3866" spans="2:51" s="12" customFormat="1" ht="10">
      <c r="B3866" s="157"/>
      <c r="D3866" s="158" t="s">
        <v>328</v>
      </c>
      <c r="E3866" s="159" t="s">
        <v>1</v>
      </c>
      <c r="F3866" s="160" t="s">
        <v>5821</v>
      </c>
      <c r="H3866" s="161">
        <v>12</v>
      </c>
      <c r="I3866" s="162"/>
      <c r="L3866" s="157"/>
      <c r="M3866" s="163"/>
      <c r="T3866" s="164"/>
      <c r="AT3866" s="159" t="s">
        <v>328</v>
      </c>
      <c r="AU3866" s="159" t="s">
        <v>88</v>
      </c>
      <c r="AV3866" s="12" t="s">
        <v>88</v>
      </c>
      <c r="AW3866" s="12" t="s">
        <v>31</v>
      </c>
      <c r="AX3866" s="12" t="s">
        <v>76</v>
      </c>
      <c r="AY3866" s="159" t="s">
        <v>317</v>
      </c>
    </row>
    <row r="3867" spans="2:51" s="12" customFormat="1" ht="10">
      <c r="B3867" s="157"/>
      <c r="D3867" s="158" t="s">
        <v>328</v>
      </c>
      <c r="E3867" s="159" t="s">
        <v>1</v>
      </c>
      <c r="F3867" s="160" t="s">
        <v>5822</v>
      </c>
      <c r="H3867" s="161">
        <v>8.6</v>
      </c>
      <c r="I3867" s="162"/>
      <c r="L3867" s="157"/>
      <c r="M3867" s="163"/>
      <c r="T3867" s="164"/>
      <c r="AT3867" s="159" t="s">
        <v>328</v>
      </c>
      <c r="AU3867" s="159" t="s">
        <v>88</v>
      </c>
      <c r="AV3867" s="12" t="s">
        <v>88</v>
      </c>
      <c r="AW3867" s="12" t="s">
        <v>31</v>
      </c>
      <c r="AX3867" s="12" t="s">
        <v>76</v>
      </c>
      <c r="AY3867" s="159" t="s">
        <v>317</v>
      </c>
    </row>
    <row r="3868" spans="2:51" s="12" customFormat="1" ht="10">
      <c r="B3868" s="157"/>
      <c r="D3868" s="158" t="s">
        <v>328</v>
      </c>
      <c r="E3868" s="159" t="s">
        <v>1</v>
      </c>
      <c r="F3868" s="160" t="s">
        <v>5823</v>
      </c>
      <c r="H3868" s="161">
        <v>6.6</v>
      </c>
      <c r="I3868" s="162"/>
      <c r="L3868" s="157"/>
      <c r="M3868" s="163"/>
      <c r="T3868" s="164"/>
      <c r="AT3868" s="159" t="s">
        <v>328</v>
      </c>
      <c r="AU3868" s="159" t="s">
        <v>88</v>
      </c>
      <c r="AV3868" s="12" t="s">
        <v>88</v>
      </c>
      <c r="AW3868" s="12" t="s">
        <v>31</v>
      </c>
      <c r="AX3868" s="12" t="s">
        <v>76</v>
      </c>
      <c r="AY3868" s="159" t="s">
        <v>317</v>
      </c>
    </row>
    <row r="3869" spans="2:51" s="12" customFormat="1" ht="10">
      <c r="B3869" s="157"/>
      <c r="D3869" s="158" t="s">
        <v>328</v>
      </c>
      <c r="E3869" s="159" t="s">
        <v>1</v>
      </c>
      <c r="F3869" s="160" t="s">
        <v>5824</v>
      </c>
      <c r="H3869" s="161">
        <v>42</v>
      </c>
      <c r="I3869" s="162"/>
      <c r="L3869" s="157"/>
      <c r="M3869" s="163"/>
      <c r="T3869" s="164"/>
      <c r="AT3869" s="159" t="s">
        <v>328</v>
      </c>
      <c r="AU3869" s="159" t="s">
        <v>88</v>
      </c>
      <c r="AV3869" s="12" t="s">
        <v>88</v>
      </c>
      <c r="AW3869" s="12" t="s">
        <v>31</v>
      </c>
      <c r="AX3869" s="12" t="s">
        <v>76</v>
      </c>
      <c r="AY3869" s="159" t="s">
        <v>317</v>
      </c>
    </row>
    <row r="3870" spans="2:51" s="12" customFormat="1" ht="10">
      <c r="B3870" s="157"/>
      <c r="D3870" s="158" t="s">
        <v>328</v>
      </c>
      <c r="E3870" s="159" t="s">
        <v>1</v>
      </c>
      <c r="F3870" s="160" t="s">
        <v>5825</v>
      </c>
      <c r="H3870" s="161">
        <v>59.4</v>
      </c>
      <c r="I3870" s="162"/>
      <c r="L3870" s="157"/>
      <c r="M3870" s="163"/>
      <c r="T3870" s="164"/>
      <c r="AT3870" s="159" t="s">
        <v>328</v>
      </c>
      <c r="AU3870" s="159" t="s">
        <v>88</v>
      </c>
      <c r="AV3870" s="12" t="s">
        <v>88</v>
      </c>
      <c r="AW3870" s="12" t="s">
        <v>31</v>
      </c>
      <c r="AX3870" s="12" t="s">
        <v>76</v>
      </c>
      <c r="AY3870" s="159" t="s">
        <v>317</v>
      </c>
    </row>
    <row r="3871" spans="2:51" s="12" customFormat="1" ht="10">
      <c r="B3871" s="157"/>
      <c r="D3871" s="158" t="s">
        <v>328</v>
      </c>
      <c r="E3871" s="159" t="s">
        <v>1</v>
      </c>
      <c r="F3871" s="160" t="s">
        <v>5826</v>
      </c>
      <c r="H3871" s="161">
        <v>28</v>
      </c>
      <c r="I3871" s="162"/>
      <c r="L3871" s="157"/>
      <c r="M3871" s="163"/>
      <c r="T3871" s="164"/>
      <c r="AT3871" s="159" t="s">
        <v>328</v>
      </c>
      <c r="AU3871" s="159" t="s">
        <v>88</v>
      </c>
      <c r="AV3871" s="12" t="s">
        <v>88</v>
      </c>
      <c r="AW3871" s="12" t="s">
        <v>31</v>
      </c>
      <c r="AX3871" s="12" t="s">
        <v>76</v>
      </c>
      <c r="AY3871" s="159" t="s">
        <v>317</v>
      </c>
    </row>
    <row r="3872" spans="2:51" s="12" customFormat="1" ht="10">
      <c r="B3872" s="157"/>
      <c r="D3872" s="158" t="s">
        <v>328</v>
      </c>
      <c r="E3872" s="159" t="s">
        <v>1</v>
      </c>
      <c r="F3872" s="160" t="s">
        <v>5827</v>
      </c>
      <c r="H3872" s="161">
        <v>54.6</v>
      </c>
      <c r="I3872" s="162"/>
      <c r="L3872" s="157"/>
      <c r="M3872" s="163"/>
      <c r="T3872" s="164"/>
      <c r="AT3872" s="159" t="s">
        <v>328</v>
      </c>
      <c r="AU3872" s="159" t="s">
        <v>88</v>
      </c>
      <c r="AV3872" s="12" t="s">
        <v>88</v>
      </c>
      <c r="AW3872" s="12" t="s">
        <v>31</v>
      </c>
      <c r="AX3872" s="12" t="s">
        <v>76</v>
      </c>
      <c r="AY3872" s="159" t="s">
        <v>317</v>
      </c>
    </row>
    <row r="3873" spans="2:51" s="12" customFormat="1" ht="10">
      <c r="B3873" s="157"/>
      <c r="D3873" s="158" t="s">
        <v>328</v>
      </c>
      <c r="E3873" s="159" t="s">
        <v>1</v>
      </c>
      <c r="F3873" s="160" t="s">
        <v>5828</v>
      </c>
      <c r="H3873" s="161">
        <v>5.4</v>
      </c>
      <c r="I3873" s="162"/>
      <c r="L3873" s="157"/>
      <c r="M3873" s="163"/>
      <c r="T3873" s="164"/>
      <c r="AT3873" s="159" t="s">
        <v>328</v>
      </c>
      <c r="AU3873" s="159" t="s">
        <v>88</v>
      </c>
      <c r="AV3873" s="12" t="s">
        <v>88</v>
      </c>
      <c r="AW3873" s="12" t="s">
        <v>31</v>
      </c>
      <c r="AX3873" s="12" t="s">
        <v>76</v>
      </c>
      <c r="AY3873" s="159" t="s">
        <v>317</v>
      </c>
    </row>
    <row r="3874" spans="2:51" s="12" customFormat="1" ht="10">
      <c r="B3874" s="157"/>
      <c r="D3874" s="158" t="s">
        <v>328</v>
      </c>
      <c r="E3874" s="159" t="s">
        <v>1</v>
      </c>
      <c r="F3874" s="160" t="s">
        <v>5829</v>
      </c>
      <c r="H3874" s="161">
        <v>36</v>
      </c>
      <c r="I3874" s="162"/>
      <c r="L3874" s="157"/>
      <c r="M3874" s="163"/>
      <c r="T3874" s="164"/>
      <c r="AT3874" s="159" t="s">
        <v>328</v>
      </c>
      <c r="AU3874" s="159" t="s">
        <v>88</v>
      </c>
      <c r="AV3874" s="12" t="s">
        <v>88</v>
      </c>
      <c r="AW3874" s="12" t="s">
        <v>31</v>
      </c>
      <c r="AX3874" s="12" t="s">
        <v>76</v>
      </c>
      <c r="AY3874" s="159" t="s">
        <v>317</v>
      </c>
    </row>
    <row r="3875" spans="2:51" s="12" customFormat="1" ht="10">
      <c r="B3875" s="157"/>
      <c r="D3875" s="158" t="s">
        <v>328</v>
      </c>
      <c r="E3875" s="159" t="s">
        <v>1</v>
      </c>
      <c r="F3875" s="160" t="s">
        <v>5830</v>
      </c>
      <c r="H3875" s="161">
        <v>7.1</v>
      </c>
      <c r="I3875" s="162"/>
      <c r="L3875" s="157"/>
      <c r="M3875" s="163"/>
      <c r="T3875" s="164"/>
      <c r="AT3875" s="159" t="s">
        <v>328</v>
      </c>
      <c r="AU3875" s="159" t="s">
        <v>88</v>
      </c>
      <c r="AV3875" s="12" t="s">
        <v>88</v>
      </c>
      <c r="AW3875" s="12" t="s">
        <v>31</v>
      </c>
      <c r="AX3875" s="12" t="s">
        <v>76</v>
      </c>
      <c r="AY3875" s="159" t="s">
        <v>317</v>
      </c>
    </row>
    <row r="3876" spans="2:51" s="12" customFormat="1" ht="10">
      <c r="B3876" s="157"/>
      <c r="D3876" s="158" t="s">
        <v>328</v>
      </c>
      <c r="E3876" s="159" t="s">
        <v>1</v>
      </c>
      <c r="F3876" s="160" t="s">
        <v>5831</v>
      </c>
      <c r="H3876" s="161">
        <v>15.2</v>
      </c>
      <c r="I3876" s="162"/>
      <c r="L3876" s="157"/>
      <c r="M3876" s="163"/>
      <c r="T3876" s="164"/>
      <c r="AT3876" s="159" t="s">
        <v>328</v>
      </c>
      <c r="AU3876" s="159" t="s">
        <v>88</v>
      </c>
      <c r="AV3876" s="12" t="s">
        <v>88</v>
      </c>
      <c r="AW3876" s="12" t="s">
        <v>31</v>
      </c>
      <c r="AX3876" s="12" t="s">
        <v>76</v>
      </c>
      <c r="AY3876" s="159" t="s">
        <v>317</v>
      </c>
    </row>
    <row r="3877" spans="2:51" s="12" customFormat="1" ht="10">
      <c r="B3877" s="157"/>
      <c r="D3877" s="158" t="s">
        <v>328</v>
      </c>
      <c r="E3877" s="159" t="s">
        <v>1</v>
      </c>
      <c r="F3877" s="160" t="s">
        <v>5832</v>
      </c>
      <c r="H3877" s="161">
        <v>16.8</v>
      </c>
      <c r="I3877" s="162"/>
      <c r="L3877" s="157"/>
      <c r="M3877" s="163"/>
      <c r="T3877" s="164"/>
      <c r="AT3877" s="159" t="s">
        <v>328</v>
      </c>
      <c r="AU3877" s="159" t="s">
        <v>88</v>
      </c>
      <c r="AV3877" s="12" t="s">
        <v>88</v>
      </c>
      <c r="AW3877" s="12" t="s">
        <v>31</v>
      </c>
      <c r="AX3877" s="12" t="s">
        <v>76</v>
      </c>
      <c r="AY3877" s="159" t="s">
        <v>317</v>
      </c>
    </row>
    <row r="3878" spans="2:51" s="12" customFormat="1" ht="10">
      <c r="B3878" s="157"/>
      <c r="D3878" s="158" t="s">
        <v>328</v>
      </c>
      <c r="E3878" s="159" t="s">
        <v>1</v>
      </c>
      <c r="F3878" s="160" t="s">
        <v>5833</v>
      </c>
      <c r="H3878" s="161">
        <v>6</v>
      </c>
      <c r="I3878" s="162"/>
      <c r="L3878" s="157"/>
      <c r="M3878" s="163"/>
      <c r="T3878" s="164"/>
      <c r="AT3878" s="159" t="s">
        <v>328</v>
      </c>
      <c r="AU3878" s="159" t="s">
        <v>88</v>
      </c>
      <c r="AV3878" s="12" t="s">
        <v>88</v>
      </c>
      <c r="AW3878" s="12" t="s">
        <v>31</v>
      </c>
      <c r="AX3878" s="12" t="s">
        <v>76</v>
      </c>
      <c r="AY3878" s="159" t="s">
        <v>317</v>
      </c>
    </row>
    <row r="3879" spans="2:51" s="12" customFormat="1" ht="10">
      <c r="B3879" s="157"/>
      <c r="D3879" s="158" t="s">
        <v>328</v>
      </c>
      <c r="E3879" s="159" t="s">
        <v>1</v>
      </c>
      <c r="F3879" s="160" t="s">
        <v>5834</v>
      </c>
      <c r="H3879" s="161">
        <v>15.2</v>
      </c>
      <c r="I3879" s="162"/>
      <c r="L3879" s="157"/>
      <c r="M3879" s="163"/>
      <c r="T3879" s="164"/>
      <c r="AT3879" s="159" t="s">
        <v>328</v>
      </c>
      <c r="AU3879" s="159" t="s">
        <v>88</v>
      </c>
      <c r="AV3879" s="12" t="s">
        <v>88</v>
      </c>
      <c r="AW3879" s="12" t="s">
        <v>31</v>
      </c>
      <c r="AX3879" s="12" t="s">
        <v>76</v>
      </c>
      <c r="AY3879" s="159" t="s">
        <v>317</v>
      </c>
    </row>
    <row r="3880" spans="2:51" s="12" customFormat="1" ht="10">
      <c r="B3880" s="157"/>
      <c r="D3880" s="158" t="s">
        <v>328</v>
      </c>
      <c r="E3880" s="159" t="s">
        <v>1</v>
      </c>
      <c r="F3880" s="160" t="s">
        <v>5835</v>
      </c>
      <c r="H3880" s="161">
        <v>9.6</v>
      </c>
      <c r="I3880" s="162"/>
      <c r="L3880" s="157"/>
      <c r="M3880" s="163"/>
      <c r="T3880" s="164"/>
      <c r="AT3880" s="159" t="s">
        <v>328</v>
      </c>
      <c r="AU3880" s="159" t="s">
        <v>88</v>
      </c>
      <c r="AV3880" s="12" t="s">
        <v>88</v>
      </c>
      <c r="AW3880" s="12" t="s">
        <v>31</v>
      </c>
      <c r="AX3880" s="12" t="s">
        <v>76</v>
      </c>
      <c r="AY3880" s="159" t="s">
        <v>317</v>
      </c>
    </row>
    <row r="3881" spans="2:51" s="12" customFormat="1" ht="10">
      <c r="B3881" s="157"/>
      <c r="D3881" s="158" t="s">
        <v>328</v>
      </c>
      <c r="E3881" s="159" t="s">
        <v>1</v>
      </c>
      <c r="F3881" s="160" t="s">
        <v>5836</v>
      </c>
      <c r="H3881" s="161">
        <v>14.4</v>
      </c>
      <c r="I3881" s="162"/>
      <c r="L3881" s="157"/>
      <c r="M3881" s="163"/>
      <c r="T3881" s="164"/>
      <c r="AT3881" s="159" t="s">
        <v>328</v>
      </c>
      <c r="AU3881" s="159" t="s">
        <v>88</v>
      </c>
      <c r="AV3881" s="12" t="s">
        <v>88</v>
      </c>
      <c r="AW3881" s="12" t="s">
        <v>31</v>
      </c>
      <c r="AX3881" s="12" t="s">
        <v>76</v>
      </c>
      <c r="AY3881" s="159" t="s">
        <v>317</v>
      </c>
    </row>
    <row r="3882" spans="2:51" s="13" customFormat="1" ht="10">
      <c r="B3882" s="165"/>
      <c r="D3882" s="158" t="s">
        <v>328</v>
      </c>
      <c r="E3882" s="166" t="s">
        <v>1</v>
      </c>
      <c r="F3882" s="167" t="s">
        <v>331</v>
      </c>
      <c r="H3882" s="168">
        <v>1718.8999999999999</v>
      </c>
      <c r="I3882" s="169"/>
      <c r="L3882" s="165"/>
      <c r="M3882" s="170"/>
      <c r="T3882" s="171"/>
      <c r="AT3882" s="166" t="s">
        <v>328</v>
      </c>
      <c r="AU3882" s="166" t="s">
        <v>88</v>
      </c>
      <c r="AV3882" s="13" t="s">
        <v>92</v>
      </c>
      <c r="AW3882" s="13" t="s">
        <v>31</v>
      </c>
      <c r="AX3882" s="13" t="s">
        <v>76</v>
      </c>
      <c r="AY3882" s="166" t="s">
        <v>317</v>
      </c>
    </row>
    <row r="3883" spans="2:51" s="12" customFormat="1" ht="10">
      <c r="B3883" s="157"/>
      <c r="D3883" s="158" t="s">
        <v>328</v>
      </c>
      <c r="E3883" s="159" t="s">
        <v>1</v>
      </c>
      <c r="F3883" s="160" t="s">
        <v>5837</v>
      </c>
      <c r="H3883" s="161">
        <v>11.6</v>
      </c>
      <c r="I3883" s="162"/>
      <c r="L3883" s="157"/>
      <c r="M3883" s="163"/>
      <c r="T3883" s="164"/>
      <c r="AT3883" s="159" t="s">
        <v>328</v>
      </c>
      <c r="AU3883" s="159" t="s">
        <v>88</v>
      </c>
      <c r="AV3883" s="12" t="s">
        <v>88</v>
      </c>
      <c r="AW3883" s="12" t="s">
        <v>31</v>
      </c>
      <c r="AX3883" s="12" t="s">
        <v>76</v>
      </c>
      <c r="AY3883" s="159" t="s">
        <v>317</v>
      </c>
    </row>
    <row r="3884" spans="2:51" s="12" customFormat="1" ht="10">
      <c r="B3884" s="157"/>
      <c r="D3884" s="158" t="s">
        <v>328</v>
      </c>
      <c r="E3884" s="159" t="s">
        <v>1</v>
      </c>
      <c r="F3884" s="160" t="s">
        <v>5838</v>
      </c>
      <c r="H3884" s="161">
        <v>7.86</v>
      </c>
      <c r="I3884" s="162"/>
      <c r="L3884" s="157"/>
      <c r="M3884" s="163"/>
      <c r="T3884" s="164"/>
      <c r="AT3884" s="159" t="s">
        <v>328</v>
      </c>
      <c r="AU3884" s="159" t="s">
        <v>88</v>
      </c>
      <c r="AV3884" s="12" t="s">
        <v>88</v>
      </c>
      <c r="AW3884" s="12" t="s">
        <v>31</v>
      </c>
      <c r="AX3884" s="12" t="s">
        <v>76</v>
      </c>
      <c r="AY3884" s="159" t="s">
        <v>317</v>
      </c>
    </row>
    <row r="3885" spans="2:51" s="12" customFormat="1" ht="10">
      <c r="B3885" s="157"/>
      <c r="D3885" s="158" t="s">
        <v>328</v>
      </c>
      <c r="E3885" s="159" t="s">
        <v>1</v>
      </c>
      <c r="F3885" s="160" t="s">
        <v>5839</v>
      </c>
      <c r="H3885" s="161">
        <v>13.05</v>
      </c>
      <c r="I3885" s="162"/>
      <c r="L3885" s="157"/>
      <c r="M3885" s="163"/>
      <c r="T3885" s="164"/>
      <c r="AT3885" s="159" t="s">
        <v>328</v>
      </c>
      <c r="AU3885" s="159" t="s">
        <v>88</v>
      </c>
      <c r="AV3885" s="12" t="s">
        <v>88</v>
      </c>
      <c r="AW3885" s="12" t="s">
        <v>31</v>
      </c>
      <c r="AX3885" s="12" t="s">
        <v>76</v>
      </c>
      <c r="AY3885" s="159" t="s">
        <v>317</v>
      </c>
    </row>
    <row r="3886" spans="2:51" s="12" customFormat="1" ht="10">
      <c r="B3886" s="157"/>
      <c r="D3886" s="158" t="s">
        <v>328</v>
      </c>
      <c r="E3886" s="159" t="s">
        <v>1</v>
      </c>
      <c r="F3886" s="160" t="s">
        <v>5840</v>
      </c>
      <c r="H3886" s="161">
        <v>13.6</v>
      </c>
      <c r="I3886" s="162"/>
      <c r="L3886" s="157"/>
      <c r="M3886" s="163"/>
      <c r="T3886" s="164"/>
      <c r="AT3886" s="159" t="s">
        <v>328</v>
      </c>
      <c r="AU3886" s="159" t="s">
        <v>88</v>
      </c>
      <c r="AV3886" s="12" t="s">
        <v>88</v>
      </c>
      <c r="AW3886" s="12" t="s">
        <v>31</v>
      </c>
      <c r="AX3886" s="12" t="s">
        <v>76</v>
      </c>
      <c r="AY3886" s="159" t="s">
        <v>317</v>
      </c>
    </row>
    <row r="3887" spans="2:51" s="12" customFormat="1" ht="10">
      <c r="B3887" s="157"/>
      <c r="D3887" s="158" t="s">
        <v>328</v>
      </c>
      <c r="E3887" s="159" t="s">
        <v>1</v>
      </c>
      <c r="F3887" s="160" t="s">
        <v>5841</v>
      </c>
      <c r="H3887" s="161">
        <v>9.3000000000000007</v>
      </c>
      <c r="I3887" s="162"/>
      <c r="L3887" s="157"/>
      <c r="M3887" s="163"/>
      <c r="T3887" s="164"/>
      <c r="AT3887" s="159" t="s">
        <v>328</v>
      </c>
      <c r="AU3887" s="159" t="s">
        <v>88</v>
      </c>
      <c r="AV3887" s="12" t="s">
        <v>88</v>
      </c>
      <c r="AW3887" s="12" t="s">
        <v>31</v>
      </c>
      <c r="AX3887" s="12" t="s">
        <v>76</v>
      </c>
      <c r="AY3887" s="159" t="s">
        <v>317</v>
      </c>
    </row>
    <row r="3888" spans="2:51" s="12" customFormat="1" ht="10">
      <c r="B3888" s="157"/>
      <c r="D3888" s="158" t="s">
        <v>328</v>
      </c>
      <c r="E3888" s="159" t="s">
        <v>1</v>
      </c>
      <c r="F3888" s="160" t="s">
        <v>5842</v>
      </c>
      <c r="H3888" s="161">
        <v>436.5</v>
      </c>
      <c r="I3888" s="162"/>
      <c r="L3888" s="157"/>
      <c r="M3888" s="163"/>
      <c r="T3888" s="164"/>
      <c r="AT3888" s="159" t="s">
        <v>328</v>
      </c>
      <c r="AU3888" s="159" t="s">
        <v>88</v>
      </c>
      <c r="AV3888" s="12" t="s">
        <v>88</v>
      </c>
      <c r="AW3888" s="12" t="s">
        <v>31</v>
      </c>
      <c r="AX3888" s="12" t="s">
        <v>76</v>
      </c>
      <c r="AY3888" s="159" t="s">
        <v>317</v>
      </c>
    </row>
    <row r="3889" spans="2:51" s="12" customFormat="1" ht="10">
      <c r="B3889" s="157"/>
      <c r="D3889" s="158" t="s">
        <v>328</v>
      </c>
      <c r="E3889" s="159" t="s">
        <v>1</v>
      </c>
      <c r="F3889" s="160" t="s">
        <v>5843</v>
      </c>
      <c r="H3889" s="161">
        <v>9.5500000000000007</v>
      </c>
      <c r="I3889" s="162"/>
      <c r="L3889" s="157"/>
      <c r="M3889" s="163"/>
      <c r="T3889" s="164"/>
      <c r="AT3889" s="159" t="s">
        <v>328</v>
      </c>
      <c r="AU3889" s="159" t="s">
        <v>88</v>
      </c>
      <c r="AV3889" s="12" t="s">
        <v>88</v>
      </c>
      <c r="AW3889" s="12" t="s">
        <v>31</v>
      </c>
      <c r="AX3889" s="12" t="s">
        <v>76</v>
      </c>
      <c r="AY3889" s="159" t="s">
        <v>317</v>
      </c>
    </row>
    <row r="3890" spans="2:51" s="12" customFormat="1" ht="10">
      <c r="B3890" s="157"/>
      <c r="D3890" s="158" t="s">
        <v>328</v>
      </c>
      <c r="E3890" s="159" t="s">
        <v>1</v>
      </c>
      <c r="F3890" s="160" t="s">
        <v>5844</v>
      </c>
      <c r="H3890" s="161">
        <v>10.1</v>
      </c>
      <c r="I3890" s="162"/>
      <c r="L3890" s="157"/>
      <c r="M3890" s="163"/>
      <c r="T3890" s="164"/>
      <c r="AT3890" s="159" t="s">
        <v>328</v>
      </c>
      <c r="AU3890" s="159" t="s">
        <v>88</v>
      </c>
      <c r="AV3890" s="12" t="s">
        <v>88</v>
      </c>
      <c r="AW3890" s="12" t="s">
        <v>31</v>
      </c>
      <c r="AX3890" s="12" t="s">
        <v>76</v>
      </c>
      <c r="AY3890" s="159" t="s">
        <v>317</v>
      </c>
    </row>
    <row r="3891" spans="2:51" s="12" customFormat="1" ht="10">
      <c r="B3891" s="157"/>
      <c r="D3891" s="158" t="s">
        <v>328</v>
      </c>
      <c r="E3891" s="159" t="s">
        <v>1</v>
      </c>
      <c r="F3891" s="160" t="s">
        <v>5845</v>
      </c>
      <c r="H3891" s="161">
        <v>9.6</v>
      </c>
      <c r="I3891" s="162"/>
      <c r="L3891" s="157"/>
      <c r="M3891" s="163"/>
      <c r="T3891" s="164"/>
      <c r="AT3891" s="159" t="s">
        <v>328</v>
      </c>
      <c r="AU3891" s="159" t="s">
        <v>88</v>
      </c>
      <c r="AV3891" s="12" t="s">
        <v>88</v>
      </c>
      <c r="AW3891" s="12" t="s">
        <v>31</v>
      </c>
      <c r="AX3891" s="12" t="s">
        <v>76</v>
      </c>
      <c r="AY3891" s="159" t="s">
        <v>317</v>
      </c>
    </row>
    <row r="3892" spans="2:51" s="12" customFormat="1" ht="10">
      <c r="B3892" s="157"/>
      <c r="D3892" s="158" t="s">
        <v>328</v>
      </c>
      <c r="E3892" s="159" t="s">
        <v>1</v>
      </c>
      <c r="F3892" s="160" t="s">
        <v>5846</v>
      </c>
      <c r="H3892" s="161">
        <v>9.0500000000000007</v>
      </c>
      <c r="I3892" s="162"/>
      <c r="L3892" s="157"/>
      <c r="M3892" s="163"/>
      <c r="T3892" s="164"/>
      <c r="AT3892" s="159" t="s">
        <v>328</v>
      </c>
      <c r="AU3892" s="159" t="s">
        <v>88</v>
      </c>
      <c r="AV3892" s="12" t="s">
        <v>88</v>
      </c>
      <c r="AW3892" s="12" t="s">
        <v>31</v>
      </c>
      <c r="AX3892" s="12" t="s">
        <v>76</v>
      </c>
      <c r="AY3892" s="159" t="s">
        <v>317</v>
      </c>
    </row>
    <row r="3893" spans="2:51" s="12" customFormat="1" ht="10">
      <c r="B3893" s="157"/>
      <c r="D3893" s="158" t="s">
        <v>328</v>
      </c>
      <c r="E3893" s="159" t="s">
        <v>1</v>
      </c>
      <c r="F3893" s="160" t="s">
        <v>5847</v>
      </c>
      <c r="H3893" s="161">
        <v>13.85</v>
      </c>
      <c r="I3893" s="162"/>
      <c r="L3893" s="157"/>
      <c r="M3893" s="163"/>
      <c r="T3893" s="164"/>
      <c r="AT3893" s="159" t="s">
        <v>328</v>
      </c>
      <c r="AU3893" s="159" t="s">
        <v>88</v>
      </c>
      <c r="AV3893" s="12" t="s">
        <v>88</v>
      </c>
      <c r="AW3893" s="12" t="s">
        <v>31</v>
      </c>
      <c r="AX3893" s="12" t="s">
        <v>76</v>
      </c>
      <c r="AY3893" s="159" t="s">
        <v>317</v>
      </c>
    </row>
    <row r="3894" spans="2:51" s="12" customFormat="1" ht="10">
      <c r="B3894" s="157"/>
      <c r="D3894" s="158" t="s">
        <v>328</v>
      </c>
      <c r="E3894" s="159" t="s">
        <v>1</v>
      </c>
      <c r="F3894" s="160" t="s">
        <v>5848</v>
      </c>
      <c r="H3894" s="161">
        <v>13.85</v>
      </c>
      <c r="I3894" s="162"/>
      <c r="L3894" s="157"/>
      <c r="M3894" s="163"/>
      <c r="T3894" s="164"/>
      <c r="AT3894" s="159" t="s">
        <v>328</v>
      </c>
      <c r="AU3894" s="159" t="s">
        <v>88</v>
      </c>
      <c r="AV3894" s="12" t="s">
        <v>88</v>
      </c>
      <c r="AW3894" s="12" t="s">
        <v>31</v>
      </c>
      <c r="AX3894" s="12" t="s">
        <v>76</v>
      </c>
      <c r="AY3894" s="159" t="s">
        <v>317</v>
      </c>
    </row>
    <row r="3895" spans="2:51" s="12" customFormat="1" ht="10">
      <c r="B3895" s="157"/>
      <c r="D3895" s="158" t="s">
        <v>328</v>
      </c>
      <c r="E3895" s="159" t="s">
        <v>1</v>
      </c>
      <c r="F3895" s="160" t="s">
        <v>5849</v>
      </c>
      <c r="H3895" s="161">
        <v>6.3</v>
      </c>
      <c r="I3895" s="162"/>
      <c r="L3895" s="157"/>
      <c r="M3895" s="163"/>
      <c r="T3895" s="164"/>
      <c r="AT3895" s="159" t="s">
        <v>328</v>
      </c>
      <c r="AU3895" s="159" t="s">
        <v>88</v>
      </c>
      <c r="AV3895" s="12" t="s">
        <v>88</v>
      </c>
      <c r="AW3895" s="12" t="s">
        <v>31</v>
      </c>
      <c r="AX3895" s="12" t="s">
        <v>76</v>
      </c>
      <c r="AY3895" s="159" t="s">
        <v>317</v>
      </c>
    </row>
    <row r="3896" spans="2:51" s="12" customFormat="1" ht="10">
      <c r="B3896" s="157"/>
      <c r="D3896" s="158" t="s">
        <v>328</v>
      </c>
      <c r="E3896" s="159" t="s">
        <v>1</v>
      </c>
      <c r="F3896" s="160" t="s">
        <v>5850</v>
      </c>
      <c r="H3896" s="161">
        <v>6.3</v>
      </c>
      <c r="I3896" s="162"/>
      <c r="L3896" s="157"/>
      <c r="M3896" s="163"/>
      <c r="T3896" s="164"/>
      <c r="AT3896" s="159" t="s">
        <v>328</v>
      </c>
      <c r="AU3896" s="159" t="s">
        <v>88</v>
      </c>
      <c r="AV3896" s="12" t="s">
        <v>88</v>
      </c>
      <c r="AW3896" s="12" t="s">
        <v>31</v>
      </c>
      <c r="AX3896" s="12" t="s">
        <v>76</v>
      </c>
      <c r="AY3896" s="159" t="s">
        <v>317</v>
      </c>
    </row>
    <row r="3897" spans="2:51" s="12" customFormat="1" ht="10">
      <c r="B3897" s="157"/>
      <c r="D3897" s="158" t="s">
        <v>328</v>
      </c>
      <c r="E3897" s="159" t="s">
        <v>1</v>
      </c>
      <c r="F3897" s="160" t="s">
        <v>5851</v>
      </c>
      <c r="H3897" s="161">
        <v>7.1</v>
      </c>
      <c r="I3897" s="162"/>
      <c r="L3897" s="157"/>
      <c r="M3897" s="163"/>
      <c r="T3897" s="164"/>
      <c r="AT3897" s="159" t="s">
        <v>328</v>
      </c>
      <c r="AU3897" s="159" t="s">
        <v>88</v>
      </c>
      <c r="AV3897" s="12" t="s">
        <v>88</v>
      </c>
      <c r="AW3897" s="12" t="s">
        <v>31</v>
      </c>
      <c r="AX3897" s="12" t="s">
        <v>76</v>
      </c>
      <c r="AY3897" s="159" t="s">
        <v>317</v>
      </c>
    </row>
    <row r="3898" spans="2:51" s="12" customFormat="1" ht="10">
      <c r="B3898" s="157"/>
      <c r="D3898" s="158" t="s">
        <v>328</v>
      </c>
      <c r="E3898" s="159" t="s">
        <v>1</v>
      </c>
      <c r="F3898" s="160" t="s">
        <v>5852</v>
      </c>
      <c r="H3898" s="161">
        <v>5.25</v>
      </c>
      <c r="I3898" s="162"/>
      <c r="L3898" s="157"/>
      <c r="M3898" s="163"/>
      <c r="T3898" s="164"/>
      <c r="AT3898" s="159" t="s">
        <v>328</v>
      </c>
      <c r="AU3898" s="159" t="s">
        <v>88</v>
      </c>
      <c r="AV3898" s="12" t="s">
        <v>88</v>
      </c>
      <c r="AW3898" s="12" t="s">
        <v>31</v>
      </c>
      <c r="AX3898" s="12" t="s">
        <v>76</v>
      </c>
      <c r="AY3898" s="159" t="s">
        <v>317</v>
      </c>
    </row>
    <row r="3899" spans="2:51" s="12" customFormat="1" ht="10">
      <c r="B3899" s="157"/>
      <c r="D3899" s="158" t="s">
        <v>328</v>
      </c>
      <c r="E3899" s="159" t="s">
        <v>1</v>
      </c>
      <c r="F3899" s="160" t="s">
        <v>5853</v>
      </c>
      <c r="H3899" s="161">
        <v>8.35</v>
      </c>
      <c r="I3899" s="162"/>
      <c r="L3899" s="157"/>
      <c r="M3899" s="163"/>
      <c r="T3899" s="164"/>
      <c r="AT3899" s="159" t="s">
        <v>328</v>
      </c>
      <c r="AU3899" s="159" t="s">
        <v>88</v>
      </c>
      <c r="AV3899" s="12" t="s">
        <v>88</v>
      </c>
      <c r="AW3899" s="12" t="s">
        <v>31</v>
      </c>
      <c r="AX3899" s="12" t="s">
        <v>76</v>
      </c>
      <c r="AY3899" s="159" t="s">
        <v>317</v>
      </c>
    </row>
    <row r="3900" spans="2:51" s="12" customFormat="1" ht="10">
      <c r="B3900" s="157"/>
      <c r="D3900" s="158" t="s">
        <v>328</v>
      </c>
      <c r="E3900" s="159" t="s">
        <v>1</v>
      </c>
      <c r="F3900" s="160" t="s">
        <v>5854</v>
      </c>
      <c r="H3900" s="161">
        <v>8.35</v>
      </c>
      <c r="I3900" s="162"/>
      <c r="L3900" s="157"/>
      <c r="M3900" s="163"/>
      <c r="T3900" s="164"/>
      <c r="AT3900" s="159" t="s">
        <v>328</v>
      </c>
      <c r="AU3900" s="159" t="s">
        <v>88</v>
      </c>
      <c r="AV3900" s="12" t="s">
        <v>88</v>
      </c>
      <c r="AW3900" s="12" t="s">
        <v>31</v>
      </c>
      <c r="AX3900" s="12" t="s">
        <v>76</v>
      </c>
      <c r="AY3900" s="159" t="s">
        <v>317</v>
      </c>
    </row>
    <row r="3901" spans="2:51" s="12" customFormat="1" ht="10">
      <c r="B3901" s="157"/>
      <c r="D3901" s="158" t="s">
        <v>328</v>
      </c>
      <c r="E3901" s="159" t="s">
        <v>1</v>
      </c>
      <c r="F3901" s="160" t="s">
        <v>5855</v>
      </c>
      <c r="H3901" s="161">
        <v>6.5</v>
      </c>
      <c r="I3901" s="162"/>
      <c r="L3901" s="157"/>
      <c r="M3901" s="163"/>
      <c r="T3901" s="164"/>
      <c r="AT3901" s="159" t="s">
        <v>328</v>
      </c>
      <c r="AU3901" s="159" t="s">
        <v>88</v>
      </c>
      <c r="AV3901" s="12" t="s">
        <v>88</v>
      </c>
      <c r="AW3901" s="12" t="s">
        <v>31</v>
      </c>
      <c r="AX3901" s="12" t="s">
        <v>76</v>
      </c>
      <c r="AY3901" s="159" t="s">
        <v>317</v>
      </c>
    </row>
    <row r="3902" spans="2:51" s="12" customFormat="1" ht="10">
      <c r="B3902" s="157"/>
      <c r="D3902" s="158" t="s">
        <v>328</v>
      </c>
      <c r="E3902" s="159" t="s">
        <v>1</v>
      </c>
      <c r="F3902" s="160" t="s">
        <v>5856</v>
      </c>
      <c r="H3902" s="161">
        <v>6.3</v>
      </c>
      <c r="I3902" s="162"/>
      <c r="L3902" s="157"/>
      <c r="M3902" s="163"/>
      <c r="T3902" s="164"/>
      <c r="AT3902" s="159" t="s">
        <v>328</v>
      </c>
      <c r="AU3902" s="159" t="s">
        <v>88</v>
      </c>
      <c r="AV3902" s="12" t="s">
        <v>88</v>
      </c>
      <c r="AW3902" s="12" t="s">
        <v>31</v>
      </c>
      <c r="AX3902" s="12" t="s">
        <v>76</v>
      </c>
      <c r="AY3902" s="159" t="s">
        <v>317</v>
      </c>
    </row>
    <row r="3903" spans="2:51" s="12" customFormat="1" ht="10">
      <c r="B3903" s="157"/>
      <c r="D3903" s="158" t="s">
        <v>328</v>
      </c>
      <c r="E3903" s="159" t="s">
        <v>1</v>
      </c>
      <c r="F3903" s="160" t="s">
        <v>5857</v>
      </c>
      <c r="H3903" s="161">
        <v>6.3</v>
      </c>
      <c r="I3903" s="162"/>
      <c r="L3903" s="157"/>
      <c r="M3903" s="163"/>
      <c r="T3903" s="164"/>
      <c r="AT3903" s="159" t="s">
        <v>328</v>
      </c>
      <c r="AU3903" s="159" t="s">
        <v>88</v>
      </c>
      <c r="AV3903" s="12" t="s">
        <v>88</v>
      </c>
      <c r="AW3903" s="12" t="s">
        <v>31</v>
      </c>
      <c r="AX3903" s="12" t="s">
        <v>76</v>
      </c>
      <c r="AY3903" s="159" t="s">
        <v>317</v>
      </c>
    </row>
    <row r="3904" spans="2:51" s="12" customFormat="1" ht="10">
      <c r="B3904" s="157"/>
      <c r="D3904" s="158" t="s">
        <v>328</v>
      </c>
      <c r="E3904" s="159" t="s">
        <v>1</v>
      </c>
      <c r="F3904" s="160" t="s">
        <v>5858</v>
      </c>
      <c r="H3904" s="161">
        <v>17.84</v>
      </c>
      <c r="I3904" s="162"/>
      <c r="L3904" s="157"/>
      <c r="M3904" s="163"/>
      <c r="T3904" s="164"/>
      <c r="AT3904" s="159" t="s">
        <v>328</v>
      </c>
      <c r="AU3904" s="159" t="s">
        <v>88</v>
      </c>
      <c r="AV3904" s="12" t="s">
        <v>88</v>
      </c>
      <c r="AW3904" s="12" t="s">
        <v>31</v>
      </c>
      <c r="AX3904" s="12" t="s">
        <v>76</v>
      </c>
      <c r="AY3904" s="159" t="s">
        <v>317</v>
      </c>
    </row>
    <row r="3905" spans="2:51" s="12" customFormat="1" ht="10">
      <c r="B3905" s="157"/>
      <c r="D3905" s="158" t="s">
        <v>328</v>
      </c>
      <c r="E3905" s="159" t="s">
        <v>1</v>
      </c>
      <c r="F3905" s="160" t="s">
        <v>5859</v>
      </c>
      <c r="H3905" s="161">
        <v>16.89</v>
      </c>
      <c r="I3905" s="162"/>
      <c r="L3905" s="157"/>
      <c r="M3905" s="163"/>
      <c r="T3905" s="164"/>
      <c r="AT3905" s="159" t="s">
        <v>328</v>
      </c>
      <c r="AU3905" s="159" t="s">
        <v>88</v>
      </c>
      <c r="AV3905" s="12" t="s">
        <v>88</v>
      </c>
      <c r="AW3905" s="12" t="s">
        <v>31</v>
      </c>
      <c r="AX3905" s="12" t="s">
        <v>76</v>
      </c>
      <c r="AY3905" s="159" t="s">
        <v>317</v>
      </c>
    </row>
    <row r="3906" spans="2:51" s="12" customFormat="1" ht="10">
      <c r="B3906" s="157"/>
      <c r="D3906" s="158" t="s">
        <v>328</v>
      </c>
      <c r="E3906" s="159" t="s">
        <v>1</v>
      </c>
      <c r="F3906" s="160" t="s">
        <v>5860</v>
      </c>
      <c r="H3906" s="161">
        <v>10.9</v>
      </c>
      <c r="I3906" s="162"/>
      <c r="L3906" s="157"/>
      <c r="M3906" s="163"/>
      <c r="T3906" s="164"/>
      <c r="AT3906" s="159" t="s">
        <v>328</v>
      </c>
      <c r="AU3906" s="159" t="s">
        <v>88</v>
      </c>
      <c r="AV3906" s="12" t="s">
        <v>88</v>
      </c>
      <c r="AW3906" s="12" t="s">
        <v>31</v>
      </c>
      <c r="AX3906" s="12" t="s">
        <v>76</v>
      </c>
      <c r="AY3906" s="159" t="s">
        <v>317</v>
      </c>
    </row>
    <row r="3907" spans="2:51" s="12" customFormat="1" ht="10">
      <c r="B3907" s="157"/>
      <c r="D3907" s="158" t="s">
        <v>328</v>
      </c>
      <c r="E3907" s="159" t="s">
        <v>1</v>
      </c>
      <c r="F3907" s="160" t="s">
        <v>5861</v>
      </c>
      <c r="H3907" s="161">
        <v>10.5</v>
      </c>
      <c r="I3907" s="162"/>
      <c r="L3907" s="157"/>
      <c r="M3907" s="163"/>
      <c r="T3907" s="164"/>
      <c r="AT3907" s="159" t="s">
        <v>328</v>
      </c>
      <c r="AU3907" s="159" t="s">
        <v>88</v>
      </c>
      <c r="AV3907" s="12" t="s">
        <v>88</v>
      </c>
      <c r="AW3907" s="12" t="s">
        <v>31</v>
      </c>
      <c r="AX3907" s="12" t="s">
        <v>76</v>
      </c>
      <c r="AY3907" s="159" t="s">
        <v>317</v>
      </c>
    </row>
    <row r="3908" spans="2:51" s="12" customFormat="1" ht="10">
      <c r="B3908" s="157"/>
      <c r="D3908" s="158" t="s">
        <v>328</v>
      </c>
      <c r="E3908" s="159" t="s">
        <v>1</v>
      </c>
      <c r="F3908" s="160" t="s">
        <v>5862</v>
      </c>
      <c r="H3908" s="161">
        <v>9.9</v>
      </c>
      <c r="I3908" s="162"/>
      <c r="L3908" s="157"/>
      <c r="M3908" s="163"/>
      <c r="T3908" s="164"/>
      <c r="AT3908" s="159" t="s">
        <v>328</v>
      </c>
      <c r="AU3908" s="159" t="s">
        <v>88</v>
      </c>
      <c r="AV3908" s="12" t="s">
        <v>88</v>
      </c>
      <c r="AW3908" s="12" t="s">
        <v>31</v>
      </c>
      <c r="AX3908" s="12" t="s">
        <v>76</v>
      </c>
      <c r="AY3908" s="159" t="s">
        <v>317</v>
      </c>
    </row>
    <row r="3909" spans="2:51" s="12" customFormat="1" ht="10">
      <c r="B3909" s="157"/>
      <c r="D3909" s="158" t="s">
        <v>328</v>
      </c>
      <c r="E3909" s="159" t="s">
        <v>1</v>
      </c>
      <c r="F3909" s="160" t="s">
        <v>5863</v>
      </c>
      <c r="H3909" s="161">
        <v>7.98</v>
      </c>
      <c r="I3909" s="162"/>
      <c r="L3909" s="157"/>
      <c r="M3909" s="163"/>
      <c r="T3909" s="164"/>
      <c r="AT3909" s="159" t="s">
        <v>328</v>
      </c>
      <c r="AU3909" s="159" t="s">
        <v>88</v>
      </c>
      <c r="AV3909" s="12" t="s">
        <v>88</v>
      </c>
      <c r="AW3909" s="12" t="s">
        <v>31</v>
      </c>
      <c r="AX3909" s="12" t="s">
        <v>76</v>
      </c>
      <c r="AY3909" s="159" t="s">
        <v>317</v>
      </c>
    </row>
    <row r="3910" spans="2:51" s="12" customFormat="1" ht="10">
      <c r="B3910" s="157"/>
      <c r="D3910" s="158" t="s">
        <v>328</v>
      </c>
      <c r="E3910" s="159" t="s">
        <v>1</v>
      </c>
      <c r="F3910" s="160" t="s">
        <v>5864</v>
      </c>
      <c r="H3910" s="161">
        <v>4.5</v>
      </c>
      <c r="I3910" s="162"/>
      <c r="L3910" s="157"/>
      <c r="M3910" s="163"/>
      <c r="T3910" s="164"/>
      <c r="AT3910" s="159" t="s">
        <v>328</v>
      </c>
      <c r="AU3910" s="159" t="s">
        <v>88</v>
      </c>
      <c r="AV3910" s="12" t="s">
        <v>88</v>
      </c>
      <c r="AW3910" s="12" t="s">
        <v>31</v>
      </c>
      <c r="AX3910" s="12" t="s">
        <v>76</v>
      </c>
      <c r="AY3910" s="159" t="s">
        <v>317</v>
      </c>
    </row>
    <row r="3911" spans="2:51" s="13" customFormat="1" ht="10">
      <c r="B3911" s="165"/>
      <c r="D3911" s="158" t="s">
        <v>328</v>
      </c>
      <c r="E3911" s="166" t="s">
        <v>1</v>
      </c>
      <c r="F3911" s="167" t="s">
        <v>331</v>
      </c>
      <c r="H3911" s="168">
        <v>697.17</v>
      </c>
      <c r="I3911" s="169"/>
      <c r="L3911" s="165"/>
      <c r="M3911" s="170"/>
      <c r="T3911" s="171"/>
      <c r="AT3911" s="166" t="s">
        <v>328</v>
      </c>
      <c r="AU3911" s="166" t="s">
        <v>88</v>
      </c>
      <c r="AV3911" s="13" t="s">
        <v>92</v>
      </c>
      <c r="AW3911" s="13" t="s">
        <v>31</v>
      </c>
      <c r="AX3911" s="13" t="s">
        <v>76</v>
      </c>
      <c r="AY3911" s="166" t="s">
        <v>317</v>
      </c>
    </row>
    <row r="3912" spans="2:51" s="12" customFormat="1" ht="10">
      <c r="B3912" s="157"/>
      <c r="D3912" s="158" t="s">
        <v>328</v>
      </c>
      <c r="E3912" s="159" t="s">
        <v>1</v>
      </c>
      <c r="F3912" s="160" t="s">
        <v>5865</v>
      </c>
      <c r="H3912" s="161">
        <v>11.05</v>
      </c>
      <c r="I3912" s="162"/>
      <c r="L3912" s="157"/>
      <c r="M3912" s="163"/>
      <c r="T3912" s="164"/>
      <c r="AT3912" s="159" t="s">
        <v>328</v>
      </c>
      <c r="AU3912" s="159" t="s">
        <v>88</v>
      </c>
      <c r="AV3912" s="12" t="s">
        <v>88</v>
      </c>
      <c r="AW3912" s="12" t="s">
        <v>31</v>
      </c>
      <c r="AX3912" s="12" t="s">
        <v>76</v>
      </c>
      <c r="AY3912" s="159" t="s">
        <v>317</v>
      </c>
    </row>
    <row r="3913" spans="2:51" s="12" customFormat="1" ht="10">
      <c r="B3913" s="157"/>
      <c r="D3913" s="158" t="s">
        <v>328</v>
      </c>
      <c r="E3913" s="159" t="s">
        <v>1</v>
      </c>
      <c r="F3913" s="160" t="s">
        <v>5866</v>
      </c>
      <c r="H3913" s="161">
        <v>7.6</v>
      </c>
      <c r="I3913" s="162"/>
      <c r="L3913" s="157"/>
      <c r="M3913" s="163"/>
      <c r="T3913" s="164"/>
      <c r="AT3913" s="159" t="s">
        <v>328</v>
      </c>
      <c r="AU3913" s="159" t="s">
        <v>88</v>
      </c>
      <c r="AV3913" s="12" t="s">
        <v>88</v>
      </c>
      <c r="AW3913" s="12" t="s">
        <v>31</v>
      </c>
      <c r="AX3913" s="12" t="s">
        <v>76</v>
      </c>
      <c r="AY3913" s="159" t="s">
        <v>317</v>
      </c>
    </row>
    <row r="3914" spans="2:51" s="12" customFormat="1" ht="10">
      <c r="B3914" s="157"/>
      <c r="D3914" s="158" t="s">
        <v>328</v>
      </c>
      <c r="E3914" s="159" t="s">
        <v>1</v>
      </c>
      <c r="F3914" s="160" t="s">
        <v>5867</v>
      </c>
      <c r="H3914" s="161">
        <v>14</v>
      </c>
      <c r="I3914" s="162"/>
      <c r="L3914" s="157"/>
      <c r="M3914" s="163"/>
      <c r="T3914" s="164"/>
      <c r="AT3914" s="159" t="s">
        <v>328</v>
      </c>
      <c r="AU3914" s="159" t="s">
        <v>88</v>
      </c>
      <c r="AV3914" s="12" t="s">
        <v>88</v>
      </c>
      <c r="AW3914" s="12" t="s">
        <v>31</v>
      </c>
      <c r="AX3914" s="12" t="s">
        <v>76</v>
      </c>
      <c r="AY3914" s="159" t="s">
        <v>317</v>
      </c>
    </row>
    <row r="3915" spans="2:51" s="12" customFormat="1" ht="10">
      <c r="B3915" s="157"/>
      <c r="D3915" s="158" t="s">
        <v>328</v>
      </c>
      <c r="E3915" s="159" t="s">
        <v>1</v>
      </c>
      <c r="F3915" s="160" t="s">
        <v>5868</v>
      </c>
      <c r="H3915" s="161">
        <v>11.2</v>
      </c>
      <c r="I3915" s="162"/>
      <c r="L3915" s="157"/>
      <c r="M3915" s="163"/>
      <c r="T3915" s="164"/>
      <c r="AT3915" s="159" t="s">
        <v>328</v>
      </c>
      <c r="AU3915" s="159" t="s">
        <v>88</v>
      </c>
      <c r="AV3915" s="12" t="s">
        <v>88</v>
      </c>
      <c r="AW3915" s="12" t="s">
        <v>31</v>
      </c>
      <c r="AX3915" s="12" t="s">
        <v>76</v>
      </c>
      <c r="AY3915" s="159" t="s">
        <v>317</v>
      </c>
    </row>
    <row r="3916" spans="2:51" s="12" customFormat="1" ht="10">
      <c r="B3916" s="157"/>
      <c r="D3916" s="158" t="s">
        <v>328</v>
      </c>
      <c r="E3916" s="159" t="s">
        <v>1</v>
      </c>
      <c r="F3916" s="160" t="s">
        <v>5869</v>
      </c>
      <c r="H3916" s="161">
        <v>7.7</v>
      </c>
      <c r="I3916" s="162"/>
      <c r="L3916" s="157"/>
      <c r="M3916" s="163"/>
      <c r="T3916" s="164"/>
      <c r="AT3916" s="159" t="s">
        <v>328</v>
      </c>
      <c r="AU3916" s="159" t="s">
        <v>88</v>
      </c>
      <c r="AV3916" s="12" t="s">
        <v>88</v>
      </c>
      <c r="AW3916" s="12" t="s">
        <v>31</v>
      </c>
      <c r="AX3916" s="12" t="s">
        <v>76</v>
      </c>
      <c r="AY3916" s="159" t="s">
        <v>317</v>
      </c>
    </row>
    <row r="3917" spans="2:51" s="12" customFormat="1" ht="10">
      <c r="B3917" s="157"/>
      <c r="D3917" s="158" t="s">
        <v>328</v>
      </c>
      <c r="E3917" s="159" t="s">
        <v>1</v>
      </c>
      <c r="F3917" s="160" t="s">
        <v>5870</v>
      </c>
      <c r="H3917" s="161">
        <v>14</v>
      </c>
      <c r="I3917" s="162"/>
      <c r="L3917" s="157"/>
      <c r="M3917" s="163"/>
      <c r="T3917" s="164"/>
      <c r="AT3917" s="159" t="s">
        <v>328</v>
      </c>
      <c r="AU3917" s="159" t="s">
        <v>88</v>
      </c>
      <c r="AV3917" s="12" t="s">
        <v>88</v>
      </c>
      <c r="AW3917" s="12" t="s">
        <v>31</v>
      </c>
      <c r="AX3917" s="12" t="s">
        <v>76</v>
      </c>
      <c r="AY3917" s="159" t="s">
        <v>317</v>
      </c>
    </row>
    <row r="3918" spans="2:51" s="12" customFormat="1" ht="10">
      <c r="B3918" s="157"/>
      <c r="D3918" s="158" t="s">
        <v>328</v>
      </c>
      <c r="E3918" s="159" t="s">
        <v>1</v>
      </c>
      <c r="F3918" s="160" t="s">
        <v>5871</v>
      </c>
      <c r="H3918" s="161">
        <v>9.9</v>
      </c>
      <c r="I3918" s="162"/>
      <c r="L3918" s="157"/>
      <c r="M3918" s="163"/>
      <c r="T3918" s="164"/>
      <c r="AT3918" s="159" t="s">
        <v>328</v>
      </c>
      <c r="AU3918" s="159" t="s">
        <v>88</v>
      </c>
      <c r="AV3918" s="12" t="s">
        <v>88</v>
      </c>
      <c r="AW3918" s="12" t="s">
        <v>31</v>
      </c>
      <c r="AX3918" s="12" t="s">
        <v>76</v>
      </c>
      <c r="AY3918" s="159" t="s">
        <v>317</v>
      </c>
    </row>
    <row r="3919" spans="2:51" s="12" customFormat="1" ht="10">
      <c r="B3919" s="157"/>
      <c r="D3919" s="158" t="s">
        <v>328</v>
      </c>
      <c r="E3919" s="159" t="s">
        <v>1</v>
      </c>
      <c r="F3919" s="160" t="s">
        <v>5872</v>
      </c>
      <c r="H3919" s="161">
        <v>9.5</v>
      </c>
      <c r="I3919" s="162"/>
      <c r="L3919" s="157"/>
      <c r="M3919" s="163"/>
      <c r="T3919" s="164"/>
      <c r="AT3919" s="159" t="s">
        <v>328</v>
      </c>
      <c r="AU3919" s="159" t="s">
        <v>88</v>
      </c>
      <c r="AV3919" s="12" t="s">
        <v>88</v>
      </c>
      <c r="AW3919" s="12" t="s">
        <v>31</v>
      </c>
      <c r="AX3919" s="12" t="s">
        <v>76</v>
      </c>
      <c r="AY3919" s="159" t="s">
        <v>317</v>
      </c>
    </row>
    <row r="3920" spans="2:51" s="12" customFormat="1" ht="10">
      <c r="B3920" s="157"/>
      <c r="D3920" s="158" t="s">
        <v>328</v>
      </c>
      <c r="E3920" s="159" t="s">
        <v>1</v>
      </c>
      <c r="F3920" s="160" t="s">
        <v>5873</v>
      </c>
      <c r="H3920" s="161">
        <v>9.5</v>
      </c>
      <c r="I3920" s="162"/>
      <c r="L3920" s="157"/>
      <c r="M3920" s="163"/>
      <c r="T3920" s="164"/>
      <c r="AT3920" s="159" t="s">
        <v>328</v>
      </c>
      <c r="AU3920" s="159" t="s">
        <v>88</v>
      </c>
      <c r="AV3920" s="12" t="s">
        <v>88</v>
      </c>
      <c r="AW3920" s="12" t="s">
        <v>31</v>
      </c>
      <c r="AX3920" s="12" t="s">
        <v>76</v>
      </c>
      <c r="AY3920" s="159" t="s">
        <v>317</v>
      </c>
    </row>
    <row r="3921" spans="2:51" s="12" customFormat="1" ht="10">
      <c r="B3921" s="157"/>
      <c r="D3921" s="158" t="s">
        <v>328</v>
      </c>
      <c r="E3921" s="159" t="s">
        <v>1</v>
      </c>
      <c r="F3921" s="160" t="s">
        <v>5874</v>
      </c>
      <c r="H3921" s="161">
        <v>10.4</v>
      </c>
      <c r="I3921" s="162"/>
      <c r="L3921" s="157"/>
      <c r="M3921" s="163"/>
      <c r="T3921" s="164"/>
      <c r="AT3921" s="159" t="s">
        <v>328</v>
      </c>
      <c r="AU3921" s="159" t="s">
        <v>88</v>
      </c>
      <c r="AV3921" s="12" t="s">
        <v>88</v>
      </c>
      <c r="AW3921" s="12" t="s">
        <v>31</v>
      </c>
      <c r="AX3921" s="12" t="s">
        <v>76</v>
      </c>
      <c r="AY3921" s="159" t="s">
        <v>317</v>
      </c>
    </row>
    <row r="3922" spans="2:51" s="12" customFormat="1" ht="10">
      <c r="B3922" s="157"/>
      <c r="D3922" s="158" t="s">
        <v>328</v>
      </c>
      <c r="E3922" s="159" t="s">
        <v>1</v>
      </c>
      <c r="F3922" s="160" t="s">
        <v>5875</v>
      </c>
      <c r="H3922" s="161">
        <v>9.9</v>
      </c>
      <c r="I3922" s="162"/>
      <c r="L3922" s="157"/>
      <c r="M3922" s="163"/>
      <c r="T3922" s="164"/>
      <c r="AT3922" s="159" t="s">
        <v>328</v>
      </c>
      <c r="AU3922" s="159" t="s">
        <v>88</v>
      </c>
      <c r="AV3922" s="12" t="s">
        <v>88</v>
      </c>
      <c r="AW3922" s="12" t="s">
        <v>31</v>
      </c>
      <c r="AX3922" s="12" t="s">
        <v>76</v>
      </c>
      <c r="AY3922" s="159" t="s">
        <v>317</v>
      </c>
    </row>
    <row r="3923" spans="2:51" s="12" customFormat="1" ht="10">
      <c r="B3923" s="157"/>
      <c r="D3923" s="158" t="s">
        <v>328</v>
      </c>
      <c r="E3923" s="159" t="s">
        <v>1</v>
      </c>
      <c r="F3923" s="160" t="s">
        <v>5876</v>
      </c>
      <c r="H3923" s="161">
        <v>12.04</v>
      </c>
      <c r="I3923" s="162"/>
      <c r="L3923" s="157"/>
      <c r="M3923" s="163"/>
      <c r="T3923" s="164"/>
      <c r="AT3923" s="159" t="s">
        <v>328</v>
      </c>
      <c r="AU3923" s="159" t="s">
        <v>88</v>
      </c>
      <c r="AV3923" s="12" t="s">
        <v>88</v>
      </c>
      <c r="AW3923" s="12" t="s">
        <v>31</v>
      </c>
      <c r="AX3923" s="12" t="s">
        <v>76</v>
      </c>
      <c r="AY3923" s="159" t="s">
        <v>317</v>
      </c>
    </row>
    <row r="3924" spans="2:51" s="12" customFormat="1" ht="10">
      <c r="B3924" s="157"/>
      <c r="D3924" s="158" t="s">
        <v>328</v>
      </c>
      <c r="E3924" s="159" t="s">
        <v>1</v>
      </c>
      <c r="F3924" s="160" t="s">
        <v>5877</v>
      </c>
      <c r="H3924" s="161">
        <v>7.7</v>
      </c>
      <c r="I3924" s="162"/>
      <c r="L3924" s="157"/>
      <c r="M3924" s="163"/>
      <c r="T3924" s="164"/>
      <c r="AT3924" s="159" t="s">
        <v>328</v>
      </c>
      <c r="AU3924" s="159" t="s">
        <v>88</v>
      </c>
      <c r="AV3924" s="12" t="s">
        <v>88</v>
      </c>
      <c r="AW3924" s="12" t="s">
        <v>31</v>
      </c>
      <c r="AX3924" s="12" t="s">
        <v>76</v>
      </c>
      <c r="AY3924" s="159" t="s">
        <v>317</v>
      </c>
    </row>
    <row r="3925" spans="2:51" s="12" customFormat="1" ht="10">
      <c r="B3925" s="157"/>
      <c r="D3925" s="158" t="s">
        <v>328</v>
      </c>
      <c r="E3925" s="159" t="s">
        <v>1</v>
      </c>
      <c r="F3925" s="160" t="s">
        <v>5878</v>
      </c>
      <c r="H3925" s="161">
        <v>7.3</v>
      </c>
      <c r="I3925" s="162"/>
      <c r="L3925" s="157"/>
      <c r="M3925" s="163"/>
      <c r="T3925" s="164"/>
      <c r="AT3925" s="159" t="s">
        <v>328</v>
      </c>
      <c r="AU3925" s="159" t="s">
        <v>88</v>
      </c>
      <c r="AV3925" s="12" t="s">
        <v>88</v>
      </c>
      <c r="AW3925" s="12" t="s">
        <v>31</v>
      </c>
      <c r="AX3925" s="12" t="s">
        <v>76</v>
      </c>
      <c r="AY3925" s="159" t="s">
        <v>317</v>
      </c>
    </row>
    <row r="3926" spans="2:51" s="12" customFormat="1" ht="10">
      <c r="B3926" s="157"/>
      <c r="D3926" s="158" t="s">
        <v>328</v>
      </c>
      <c r="E3926" s="159" t="s">
        <v>1</v>
      </c>
      <c r="F3926" s="160" t="s">
        <v>5879</v>
      </c>
      <c r="H3926" s="161">
        <v>9.5500000000000007</v>
      </c>
      <c r="I3926" s="162"/>
      <c r="L3926" s="157"/>
      <c r="M3926" s="163"/>
      <c r="T3926" s="164"/>
      <c r="AT3926" s="159" t="s">
        <v>328</v>
      </c>
      <c r="AU3926" s="159" t="s">
        <v>88</v>
      </c>
      <c r="AV3926" s="12" t="s">
        <v>88</v>
      </c>
      <c r="AW3926" s="12" t="s">
        <v>31</v>
      </c>
      <c r="AX3926" s="12" t="s">
        <v>76</v>
      </c>
      <c r="AY3926" s="159" t="s">
        <v>317</v>
      </c>
    </row>
    <row r="3927" spans="2:51" s="12" customFormat="1" ht="10">
      <c r="B3927" s="157"/>
      <c r="D3927" s="158" t="s">
        <v>328</v>
      </c>
      <c r="E3927" s="159" t="s">
        <v>1</v>
      </c>
      <c r="F3927" s="160" t="s">
        <v>5880</v>
      </c>
      <c r="H3927" s="161">
        <v>10</v>
      </c>
      <c r="I3927" s="162"/>
      <c r="L3927" s="157"/>
      <c r="M3927" s="163"/>
      <c r="T3927" s="164"/>
      <c r="AT3927" s="159" t="s">
        <v>328</v>
      </c>
      <c r="AU3927" s="159" t="s">
        <v>88</v>
      </c>
      <c r="AV3927" s="12" t="s">
        <v>88</v>
      </c>
      <c r="AW3927" s="12" t="s">
        <v>31</v>
      </c>
      <c r="AX3927" s="12" t="s">
        <v>76</v>
      </c>
      <c r="AY3927" s="159" t="s">
        <v>317</v>
      </c>
    </row>
    <row r="3928" spans="2:51" s="12" customFormat="1" ht="10">
      <c r="B3928" s="157"/>
      <c r="D3928" s="158" t="s">
        <v>328</v>
      </c>
      <c r="E3928" s="159" t="s">
        <v>1</v>
      </c>
      <c r="F3928" s="160" t="s">
        <v>5881</v>
      </c>
      <c r="H3928" s="161">
        <v>8.1999999999999993</v>
      </c>
      <c r="I3928" s="162"/>
      <c r="L3928" s="157"/>
      <c r="M3928" s="163"/>
      <c r="T3928" s="164"/>
      <c r="AT3928" s="159" t="s">
        <v>328</v>
      </c>
      <c r="AU3928" s="159" t="s">
        <v>88</v>
      </c>
      <c r="AV3928" s="12" t="s">
        <v>88</v>
      </c>
      <c r="AW3928" s="12" t="s">
        <v>31</v>
      </c>
      <c r="AX3928" s="12" t="s">
        <v>76</v>
      </c>
      <c r="AY3928" s="159" t="s">
        <v>317</v>
      </c>
    </row>
    <row r="3929" spans="2:51" s="12" customFormat="1" ht="10">
      <c r="B3929" s="157"/>
      <c r="D3929" s="158" t="s">
        <v>328</v>
      </c>
      <c r="E3929" s="159" t="s">
        <v>1</v>
      </c>
      <c r="F3929" s="160" t="s">
        <v>5882</v>
      </c>
      <c r="H3929" s="161">
        <v>10.7</v>
      </c>
      <c r="I3929" s="162"/>
      <c r="L3929" s="157"/>
      <c r="M3929" s="163"/>
      <c r="T3929" s="164"/>
      <c r="AT3929" s="159" t="s">
        <v>328</v>
      </c>
      <c r="AU3929" s="159" t="s">
        <v>88</v>
      </c>
      <c r="AV3929" s="12" t="s">
        <v>88</v>
      </c>
      <c r="AW3929" s="12" t="s">
        <v>31</v>
      </c>
      <c r="AX3929" s="12" t="s">
        <v>76</v>
      </c>
      <c r="AY3929" s="159" t="s">
        <v>317</v>
      </c>
    </row>
    <row r="3930" spans="2:51" s="12" customFormat="1" ht="10">
      <c r="B3930" s="157"/>
      <c r="D3930" s="158" t="s">
        <v>328</v>
      </c>
      <c r="E3930" s="159" t="s">
        <v>1</v>
      </c>
      <c r="F3930" s="160" t="s">
        <v>5883</v>
      </c>
      <c r="H3930" s="161">
        <v>12.04</v>
      </c>
      <c r="I3930" s="162"/>
      <c r="L3930" s="157"/>
      <c r="M3930" s="163"/>
      <c r="T3930" s="164"/>
      <c r="AT3930" s="159" t="s">
        <v>328</v>
      </c>
      <c r="AU3930" s="159" t="s">
        <v>88</v>
      </c>
      <c r="AV3930" s="12" t="s">
        <v>88</v>
      </c>
      <c r="AW3930" s="12" t="s">
        <v>31</v>
      </c>
      <c r="AX3930" s="12" t="s">
        <v>76</v>
      </c>
      <c r="AY3930" s="159" t="s">
        <v>317</v>
      </c>
    </row>
    <row r="3931" spans="2:51" s="12" customFormat="1" ht="10">
      <c r="B3931" s="157"/>
      <c r="D3931" s="158" t="s">
        <v>328</v>
      </c>
      <c r="E3931" s="159" t="s">
        <v>1</v>
      </c>
      <c r="F3931" s="160" t="s">
        <v>5884</v>
      </c>
      <c r="H3931" s="161">
        <v>14</v>
      </c>
      <c r="I3931" s="162"/>
      <c r="L3931" s="157"/>
      <c r="M3931" s="163"/>
      <c r="T3931" s="164"/>
      <c r="AT3931" s="159" t="s">
        <v>328</v>
      </c>
      <c r="AU3931" s="159" t="s">
        <v>88</v>
      </c>
      <c r="AV3931" s="12" t="s">
        <v>88</v>
      </c>
      <c r="AW3931" s="12" t="s">
        <v>31</v>
      </c>
      <c r="AX3931" s="12" t="s">
        <v>76</v>
      </c>
      <c r="AY3931" s="159" t="s">
        <v>317</v>
      </c>
    </row>
    <row r="3932" spans="2:51" s="12" customFormat="1" ht="10">
      <c r="B3932" s="157"/>
      <c r="D3932" s="158" t="s">
        <v>328</v>
      </c>
      <c r="E3932" s="159" t="s">
        <v>1</v>
      </c>
      <c r="F3932" s="160" t="s">
        <v>5885</v>
      </c>
      <c r="H3932" s="161">
        <v>7.7</v>
      </c>
      <c r="I3932" s="162"/>
      <c r="L3932" s="157"/>
      <c r="M3932" s="163"/>
      <c r="T3932" s="164"/>
      <c r="AT3932" s="159" t="s">
        <v>328</v>
      </c>
      <c r="AU3932" s="159" t="s">
        <v>88</v>
      </c>
      <c r="AV3932" s="12" t="s">
        <v>88</v>
      </c>
      <c r="AW3932" s="12" t="s">
        <v>31</v>
      </c>
      <c r="AX3932" s="12" t="s">
        <v>76</v>
      </c>
      <c r="AY3932" s="159" t="s">
        <v>317</v>
      </c>
    </row>
    <row r="3933" spans="2:51" s="12" customFormat="1" ht="10">
      <c r="B3933" s="157"/>
      <c r="D3933" s="158" t="s">
        <v>328</v>
      </c>
      <c r="E3933" s="159" t="s">
        <v>1</v>
      </c>
      <c r="F3933" s="160" t="s">
        <v>5886</v>
      </c>
      <c r="H3933" s="161">
        <v>9.9</v>
      </c>
      <c r="I3933" s="162"/>
      <c r="L3933" s="157"/>
      <c r="M3933" s="163"/>
      <c r="T3933" s="164"/>
      <c r="AT3933" s="159" t="s">
        <v>328</v>
      </c>
      <c r="AU3933" s="159" t="s">
        <v>88</v>
      </c>
      <c r="AV3933" s="12" t="s">
        <v>88</v>
      </c>
      <c r="AW3933" s="12" t="s">
        <v>31</v>
      </c>
      <c r="AX3933" s="12" t="s">
        <v>76</v>
      </c>
      <c r="AY3933" s="159" t="s">
        <v>317</v>
      </c>
    </row>
    <row r="3934" spans="2:51" s="12" customFormat="1" ht="10">
      <c r="B3934" s="157"/>
      <c r="D3934" s="158" t="s">
        <v>328</v>
      </c>
      <c r="E3934" s="159" t="s">
        <v>1</v>
      </c>
      <c r="F3934" s="160" t="s">
        <v>5887</v>
      </c>
      <c r="H3934" s="161">
        <v>10.6</v>
      </c>
      <c r="I3934" s="162"/>
      <c r="L3934" s="157"/>
      <c r="M3934" s="163"/>
      <c r="T3934" s="164"/>
      <c r="AT3934" s="159" t="s">
        <v>328</v>
      </c>
      <c r="AU3934" s="159" t="s">
        <v>88</v>
      </c>
      <c r="AV3934" s="12" t="s">
        <v>88</v>
      </c>
      <c r="AW3934" s="12" t="s">
        <v>31</v>
      </c>
      <c r="AX3934" s="12" t="s">
        <v>76</v>
      </c>
      <c r="AY3934" s="159" t="s">
        <v>317</v>
      </c>
    </row>
    <row r="3935" spans="2:51" s="12" customFormat="1" ht="10">
      <c r="B3935" s="157"/>
      <c r="D3935" s="158" t="s">
        <v>328</v>
      </c>
      <c r="E3935" s="159" t="s">
        <v>1</v>
      </c>
      <c r="F3935" s="160" t="s">
        <v>5888</v>
      </c>
      <c r="H3935" s="161">
        <v>10.6</v>
      </c>
      <c r="I3935" s="162"/>
      <c r="L3935" s="157"/>
      <c r="M3935" s="163"/>
      <c r="T3935" s="164"/>
      <c r="AT3935" s="159" t="s">
        <v>328</v>
      </c>
      <c r="AU3935" s="159" t="s">
        <v>88</v>
      </c>
      <c r="AV3935" s="12" t="s">
        <v>88</v>
      </c>
      <c r="AW3935" s="12" t="s">
        <v>31</v>
      </c>
      <c r="AX3935" s="12" t="s">
        <v>76</v>
      </c>
      <c r="AY3935" s="159" t="s">
        <v>317</v>
      </c>
    </row>
    <row r="3936" spans="2:51" s="12" customFormat="1" ht="10">
      <c r="B3936" s="157"/>
      <c r="D3936" s="158" t="s">
        <v>328</v>
      </c>
      <c r="E3936" s="159" t="s">
        <v>1</v>
      </c>
      <c r="F3936" s="160" t="s">
        <v>5889</v>
      </c>
      <c r="H3936" s="161">
        <v>8.1999999999999993</v>
      </c>
      <c r="I3936" s="162"/>
      <c r="L3936" s="157"/>
      <c r="M3936" s="163"/>
      <c r="T3936" s="164"/>
      <c r="AT3936" s="159" t="s">
        <v>328</v>
      </c>
      <c r="AU3936" s="159" t="s">
        <v>88</v>
      </c>
      <c r="AV3936" s="12" t="s">
        <v>88</v>
      </c>
      <c r="AW3936" s="12" t="s">
        <v>31</v>
      </c>
      <c r="AX3936" s="12" t="s">
        <v>76</v>
      </c>
      <c r="AY3936" s="159" t="s">
        <v>317</v>
      </c>
    </row>
    <row r="3937" spans="2:65" s="12" customFormat="1" ht="10">
      <c r="B3937" s="157"/>
      <c r="D3937" s="158" t="s">
        <v>328</v>
      </c>
      <c r="E3937" s="159" t="s">
        <v>1</v>
      </c>
      <c r="F3937" s="160" t="s">
        <v>5890</v>
      </c>
      <c r="H3937" s="161">
        <v>9.5500000000000007</v>
      </c>
      <c r="I3937" s="162"/>
      <c r="L3937" s="157"/>
      <c r="M3937" s="163"/>
      <c r="T3937" s="164"/>
      <c r="AT3937" s="159" t="s">
        <v>328</v>
      </c>
      <c r="AU3937" s="159" t="s">
        <v>88</v>
      </c>
      <c r="AV3937" s="12" t="s">
        <v>88</v>
      </c>
      <c r="AW3937" s="12" t="s">
        <v>31</v>
      </c>
      <c r="AX3937" s="12" t="s">
        <v>76</v>
      </c>
      <c r="AY3937" s="159" t="s">
        <v>317</v>
      </c>
    </row>
    <row r="3938" spans="2:65" s="12" customFormat="1" ht="10">
      <c r="B3938" s="157"/>
      <c r="D3938" s="158" t="s">
        <v>328</v>
      </c>
      <c r="E3938" s="159" t="s">
        <v>1</v>
      </c>
      <c r="F3938" s="160" t="s">
        <v>5891</v>
      </c>
      <c r="H3938" s="161">
        <v>9.9</v>
      </c>
      <c r="I3938" s="162"/>
      <c r="L3938" s="157"/>
      <c r="M3938" s="163"/>
      <c r="T3938" s="164"/>
      <c r="AT3938" s="159" t="s">
        <v>328</v>
      </c>
      <c r="AU3938" s="159" t="s">
        <v>88</v>
      </c>
      <c r="AV3938" s="12" t="s">
        <v>88</v>
      </c>
      <c r="AW3938" s="12" t="s">
        <v>31</v>
      </c>
      <c r="AX3938" s="12" t="s">
        <v>76</v>
      </c>
      <c r="AY3938" s="159" t="s">
        <v>317</v>
      </c>
    </row>
    <row r="3939" spans="2:65" s="12" customFormat="1" ht="10">
      <c r="B3939" s="157"/>
      <c r="D3939" s="158" t="s">
        <v>328</v>
      </c>
      <c r="E3939" s="159" t="s">
        <v>1</v>
      </c>
      <c r="F3939" s="160" t="s">
        <v>5892</v>
      </c>
      <c r="H3939" s="161">
        <v>7.2</v>
      </c>
      <c r="I3939" s="162"/>
      <c r="L3939" s="157"/>
      <c r="M3939" s="163"/>
      <c r="T3939" s="164"/>
      <c r="AT3939" s="159" t="s">
        <v>328</v>
      </c>
      <c r="AU3939" s="159" t="s">
        <v>88</v>
      </c>
      <c r="AV3939" s="12" t="s">
        <v>88</v>
      </c>
      <c r="AW3939" s="12" t="s">
        <v>31</v>
      </c>
      <c r="AX3939" s="12" t="s">
        <v>76</v>
      </c>
      <c r="AY3939" s="159" t="s">
        <v>317</v>
      </c>
    </row>
    <row r="3940" spans="2:65" s="13" customFormat="1" ht="10">
      <c r="B3940" s="165"/>
      <c r="D3940" s="158" t="s">
        <v>328</v>
      </c>
      <c r="E3940" s="166" t="s">
        <v>1</v>
      </c>
      <c r="F3940" s="167" t="s">
        <v>331</v>
      </c>
      <c r="H3940" s="168">
        <v>279.92999999999995</v>
      </c>
      <c r="I3940" s="169"/>
      <c r="L3940" s="165"/>
      <c r="M3940" s="170"/>
      <c r="T3940" s="171"/>
      <c r="AT3940" s="166" t="s">
        <v>328</v>
      </c>
      <c r="AU3940" s="166" t="s">
        <v>88</v>
      </c>
      <c r="AV3940" s="13" t="s">
        <v>92</v>
      </c>
      <c r="AW3940" s="13" t="s">
        <v>31</v>
      </c>
      <c r="AX3940" s="13" t="s">
        <v>76</v>
      </c>
      <c r="AY3940" s="166" t="s">
        <v>317</v>
      </c>
    </row>
    <row r="3941" spans="2:65" s="14" customFormat="1" ht="10">
      <c r="B3941" s="172"/>
      <c r="D3941" s="158" t="s">
        <v>328</v>
      </c>
      <c r="E3941" s="173" t="s">
        <v>1</v>
      </c>
      <c r="F3941" s="174" t="s">
        <v>332</v>
      </c>
      <c r="H3941" s="175">
        <v>3239.5479999999998</v>
      </c>
      <c r="I3941" s="176"/>
      <c r="L3941" s="172"/>
      <c r="M3941" s="177"/>
      <c r="T3941" s="178"/>
      <c r="AT3941" s="173" t="s">
        <v>328</v>
      </c>
      <c r="AU3941" s="173" t="s">
        <v>88</v>
      </c>
      <c r="AV3941" s="14" t="s">
        <v>323</v>
      </c>
      <c r="AW3941" s="14" t="s">
        <v>31</v>
      </c>
      <c r="AX3941" s="14" t="s">
        <v>83</v>
      </c>
      <c r="AY3941" s="173" t="s">
        <v>317</v>
      </c>
    </row>
    <row r="3942" spans="2:65" s="1" customFormat="1" ht="37.75" customHeight="1">
      <c r="B3942" s="142"/>
      <c r="C3942" s="179" t="s">
        <v>5893</v>
      </c>
      <c r="D3942" s="179" t="s">
        <v>454</v>
      </c>
      <c r="E3942" s="180" t="s">
        <v>5894</v>
      </c>
      <c r="F3942" s="181" t="s">
        <v>5895</v>
      </c>
      <c r="G3942" s="182" t="s">
        <v>484</v>
      </c>
      <c r="H3942" s="183">
        <v>3401.5250000000001</v>
      </c>
      <c r="I3942" s="184"/>
      <c r="J3942" s="185">
        <f>ROUND(I3942*H3942,2)</f>
        <v>0</v>
      </c>
      <c r="K3942" s="186"/>
      <c r="L3942" s="187"/>
      <c r="M3942" s="188" t="s">
        <v>1</v>
      </c>
      <c r="N3942" s="189" t="s">
        <v>42</v>
      </c>
      <c r="P3942" s="153">
        <f>O3942*H3942</f>
        <v>0</v>
      </c>
      <c r="Q3942" s="153">
        <v>1E-4</v>
      </c>
      <c r="R3942" s="153">
        <f>Q3942*H3942</f>
        <v>0.34015250000000002</v>
      </c>
      <c r="S3942" s="153">
        <v>0</v>
      </c>
      <c r="T3942" s="154">
        <f>S3942*H3942</f>
        <v>0</v>
      </c>
      <c r="AR3942" s="155" t="s">
        <v>356</v>
      </c>
      <c r="AT3942" s="155" t="s">
        <v>454</v>
      </c>
      <c r="AU3942" s="155" t="s">
        <v>88</v>
      </c>
      <c r="AY3942" s="16" t="s">
        <v>317</v>
      </c>
      <c r="BE3942" s="156">
        <f>IF(N3942="základná",J3942,0)</f>
        <v>0</v>
      </c>
      <c r="BF3942" s="156">
        <f>IF(N3942="znížená",J3942,0)</f>
        <v>0</v>
      </c>
      <c r="BG3942" s="156">
        <f>IF(N3942="zákl. prenesená",J3942,0)</f>
        <v>0</v>
      </c>
      <c r="BH3942" s="156">
        <f>IF(N3942="zníž. prenesená",J3942,0)</f>
        <v>0</v>
      </c>
      <c r="BI3942" s="156">
        <f>IF(N3942="nulová",J3942,0)</f>
        <v>0</v>
      </c>
      <c r="BJ3942" s="16" t="s">
        <v>88</v>
      </c>
      <c r="BK3942" s="156">
        <f>ROUND(I3942*H3942,2)</f>
        <v>0</v>
      </c>
      <c r="BL3942" s="16" t="s">
        <v>323</v>
      </c>
      <c r="BM3942" s="155" t="s">
        <v>5896</v>
      </c>
    </row>
    <row r="3943" spans="2:65" s="12" customFormat="1" ht="10">
      <c r="B3943" s="157"/>
      <c r="D3943" s="158" t="s">
        <v>328</v>
      </c>
      <c r="E3943" s="159" t="s">
        <v>1</v>
      </c>
      <c r="F3943" s="160" t="s">
        <v>5897</v>
      </c>
      <c r="H3943" s="161">
        <v>3239.5479999999998</v>
      </c>
      <c r="I3943" s="162"/>
      <c r="L3943" s="157"/>
      <c r="M3943" s="163"/>
      <c r="T3943" s="164"/>
      <c r="AT3943" s="159" t="s">
        <v>328</v>
      </c>
      <c r="AU3943" s="159" t="s">
        <v>88</v>
      </c>
      <c r="AV3943" s="12" t="s">
        <v>88</v>
      </c>
      <c r="AW3943" s="12" t="s">
        <v>31</v>
      </c>
      <c r="AX3943" s="12" t="s">
        <v>76</v>
      </c>
      <c r="AY3943" s="159" t="s">
        <v>317</v>
      </c>
    </row>
    <row r="3944" spans="2:65" s="13" customFormat="1" ht="10">
      <c r="B3944" s="165"/>
      <c r="D3944" s="158" t="s">
        <v>328</v>
      </c>
      <c r="E3944" s="166" t="s">
        <v>1</v>
      </c>
      <c r="F3944" s="167" t="s">
        <v>331</v>
      </c>
      <c r="H3944" s="168">
        <v>3239.5479999999998</v>
      </c>
      <c r="I3944" s="169"/>
      <c r="L3944" s="165"/>
      <c r="M3944" s="170"/>
      <c r="T3944" s="171"/>
      <c r="AT3944" s="166" t="s">
        <v>328</v>
      </c>
      <c r="AU3944" s="166" t="s">
        <v>88</v>
      </c>
      <c r="AV3944" s="13" t="s">
        <v>92</v>
      </c>
      <c r="AW3944" s="13" t="s">
        <v>31</v>
      </c>
      <c r="AX3944" s="13" t="s">
        <v>76</v>
      </c>
      <c r="AY3944" s="166" t="s">
        <v>317</v>
      </c>
    </row>
    <row r="3945" spans="2:65" s="14" customFormat="1" ht="10">
      <c r="B3945" s="172"/>
      <c r="D3945" s="158" t="s">
        <v>328</v>
      </c>
      <c r="E3945" s="173" t="s">
        <v>1</v>
      </c>
      <c r="F3945" s="174" t="s">
        <v>332</v>
      </c>
      <c r="H3945" s="175">
        <v>3239.5479999999998</v>
      </c>
      <c r="I3945" s="176"/>
      <c r="L3945" s="172"/>
      <c r="M3945" s="177"/>
      <c r="T3945" s="178"/>
      <c r="AT3945" s="173" t="s">
        <v>328</v>
      </c>
      <c r="AU3945" s="173" t="s">
        <v>88</v>
      </c>
      <c r="AV3945" s="14" t="s">
        <v>323</v>
      </c>
      <c r="AW3945" s="14" t="s">
        <v>31</v>
      </c>
      <c r="AX3945" s="14" t="s">
        <v>83</v>
      </c>
      <c r="AY3945" s="173" t="s">
        <v>317</v>
      </c>
    </row>
    <row r="3946" spans="2:65" s="12" customFormat="1" ht="10">
      <c r="B3946" s="157"/>
      <c r="D3946" s="158" t="s">
        <v>328</v>
      </c>
      <c r="F3946" s="160" t="s">
        <v>5898</v>
      </c>
      <c r="H3946" s="161">
        <v>3401.5250000000001</v>
      </c>
      <c r="I3946" s="162"/>
      <c r="L3946" s="157"/>
      <c r="M3946" s="163"/>
      <c r="T3946" s="164"/>
      <c r="AT3946" s="159" t="s">
        <v>328</v>
      </c>
      <c r="AU3946" s="159" t="s">
        <v>88</v>
      </c>
      <c r="AV3946" s="12" t="s">
        <v>88</v>
      </c>
      <c r="AW3946" s="12" t="s">
        <v>3</v>
      </c>
      <c r="AX3946" s="12" t="s">
        <v>83</v>
      </c>
      <c r="AY3946" s="159" t="s">
        <v>317</v>
      </c>
    </row>
    <row r="3947" spans="2:65" s="1" customFormat="1" ht="44.25" customHeight="1">
      <c r="B3947" s="142"/>
      <c r="C3947" s="179" t="s">
        <v>5899</v>
      </c>
      <c r="D3947" s="179" t="s">
        <v>454</v>
      </c>
      <c r="E3947" s="180" t="s">
        <v>5900</v>
      </c>
      <c r="F3947" s="181" t="s">
        <v>5901</v>
      </c>
      <c r="G3947" s="182" t="s">
        <v>484</v>
      </c>
      <c r="H3947" s="183">
        <v>3401.5250000000001</v>
      </c>
      <c r="I3947" s="184"/>
      <c r="J3947" s="185">
        <f>ROUND(I3947*H3947,2)</f>
        <v>0</v>
      </c>
      <c r="K3947" s="186"/>
      <c r="L3947" s="187"/>
      <c r="M3947" s="188" t="s">
        <v>1</v>
      </c>
      <c r="N3947" s="189" t="s">
        <v>42</v>
      </c>
      <c r="P3947" s="153">
        <f>O3947*H3947</f>
        <v>0</v>
      </c>
      <c r="Q3947" s="153">
        <v>1E-4</v>
      </c>
      <c r="R3947" s="153">
        <f>Q3947*H3947</f>
        <v>0.34015250000000002</v>
      </c>
      <c r="S3947" s="153">
        <v>0</v>
      </c>
      <c r="T3947" s="154">
        <f>S3947*H3947</f>
        <v>0</v>
      </c>
      <c r="AR3947" s="155" t="s">
        <v>356</v>
      </c>
      <c r="AT3947" s="155" t="s">
        <v>454</v>
      </c>
      <c r="AU3947" s="155" t="s">
        <v>88</v>
      </c>
      <c r="AY3947" s="16" t="s">
        <v>317</v>
      </c>
      <c r="BE3947" s="156">
        <f>IF(N3947="základná",J3947,0)</f>
        <v>0</v>
      </c>
      <c r="BF3947" s="156">
        <f>IF(N3947="znížená",J3947,0)</f>
        <v>0</v>
      </c>
      <c r="BG3947" s="156">
        <f>IF(N3947="zákl. prenesená",J3947,0)</f>
        <v>0</v>
      </c>
      <c r="BH3947" s="156">
        <f>IF(N3947="zníž. prenesená",J3947,0)</f>
        <v>0</v>
      </c>
      <c r="BI3947" s="156">
        <f>IF(N3947="nulová",J3947,0)</f>
        <v>0</v>
      </c>
      <c r="BJ3947" s="16" t="s">
        <v>88</v>
      </c>
      <c r="BK3947" s="156">
        <f>ROUND(I3947*H3947,2)</f>
        <v>0</v>
      </c>
      <c r="BL3947" s="16" t="s">
        <v>323</v>
      </c>
      <c r="BM3947" s="155" t="s">
        <v>5902</v>
      </c>
    </row>
    <row r="3948" spans="2:65" s="12" customFormat="1" ht="10">
      <c r="B3948" s="157"/>
      <c r="D3948" s="158" t="s">
        <v>328</v>
      </c>
      <c r="E3948" s="159" t="s">
        <v>1</v>
      </c>
      <c r="F3948" s="160" t="s">
        <v>5897</v>
      </c>
      <c r="H3948" s="161">
        <v>3239.5479999999998</v>
      </c>
      <c r="I3948" s="162"/>
      <c r="L3948" s="157"/>
      <c r="M3948" s="163"/>
      <c r="T3948" s="164"/>
      <c r="AT3948" s="159" t="s">
        <v>328</v>
      </c>
      <c r="AU3948" s="159" t="s">
        <v>88</v>
      </c>
      <c r="AV3948" s="12" t="s">
        <v>88</v>
      </c>
      <c r="AW3948" s="12" t="s">
        <v>31</v>
      </c>
      <c r="AX3948" s="12" t="s">
        <v>76</v>
      </c>
      <c r="AY3948" s="159" t="s">
        <v>317</v>
      </c>
    </row>
    <row r="3949" spans="2:65" s="13" customFormat="1" ht="10">
      <c r="B3949" s="165"/>
      <c r="D3949" s="158" t="s">
        <v>328</v>
      </c>
      <c r="E3949" s="166" t="s">
        <v>1</v>
      </c>
      <c r="F3949" s="167" t="s">
        <v>331</v>
      </c>
      <c r="H3949" s="168">
        <v>3239.5479999999998</v>
      </c>
      <c r="I3949" s="169"/>
      <c r="L3949" s="165"/>
      <c r="M3949" s="170"/>
      <c r="T3949" s="171"/>
      <c r="AT3949" s="166" t="s">
        <v>328</v>
      </c>
      <c r="AU3949" s="166" t="s">
        <v>88</v>
      </c>
      <c r="AV3949" s="13" t="s">
        <v>92</v>
      </c>
      <c r="AW3949" s="13" t="s">
        <v>31</v>
      </c>
      <c r="AX3949" s="13" t="s">
        <v>76</v>
      </c>
      <c r="AY3949" s="166" t="s">
        <v>317</v>
      </c>
    </row>
    <row r="3950" spans="2:65" s="14" customFormat="1" ht="10">
      <c r="B3950" s="172"/>
      <c r="D3950" s="158" t="s">
        <v>328</v>
      </c>
      <c r="E3950" s="173" t="s">
        <v>1</v>
      </c>
      <c r="F3950" s="174" t="s">
        <v>332</v>
      </c>
      <c r="H3950" s="175">
        <v>3239.5479999999998</v>
      </c>
      <c r="I3950" s="176"/>
      <c r="L3950" s="172"/>
      <c r="M3950" s="177"/>
      <c r="T3950" s="178"/>
      <c r="AT3950" s="173" t="s">
        <v>328</v>
      </c>
      <c r="AU3950" s="173" t="s">
        <v>88</v>
      </c>
      <c r="AV3950" s="14" t="s">
        <v>323</v>
      </c>
      <c r="AW3950" s="14" t="s">
        <v>31</v>
      </c>
      <c r="AX3950" s="14" t="s">
        <v>83</v>
      </c>
      <c r="AY3950" s="173" t="s">
        <v>317</v>
      </c>
    </row>
    <row r="3951" spans="2:65" s="12" customFormat="1" ht="10">
      <c r="B3951" s="157"/>
      <c r="D3951" s="158" t="s">
        <v>328</v>
      </c>
      <c r="F3951" s="160" t="s">
        <v>5898</v>
      </c>
      <c r="H3951" s="161">
        <v>3401.5250000000001</v>
      </c>
      <c r="I3951" s="162"/>
      <c r="L3951" s="157"/>
      <c r="M3951" s="163"/>
      <c r="T3951" s="164"/>
      <c r="AT3951" s="159" t="s">
        <v>328</v>
      </c>
      <c r="AU3951" s="159" t="s">
        <v>88</v>
      </c>
      <c r="AV3951" s="12" t="s">
        <v>88</v>
      </c>
      <c r="AW3951" s="12" t="s">
        <v>3</v>
      </c>
      <c r="AX3951" s="12" t="s">
        <v>83</v>
      </c>
      <c r="AY3951" s="159" t="s">
        <v>317</v>
      </c>
    </row>
    <row r="3952" spans="2:65" s="1" customFormat="1" ht="24.15" customHeight="1">
      <c r="B3952" s="142"/>
      <c r="C3952" s="179" t="s">
        <v>5903</v>
      </c>
      <c r="D3952" s="179" t="s">
        <v>454</v>
      </c>
      <c r="E3952" s="180" t="s">
        <v>5904</v>
      </c>
      <c r="F3952" s="181" t="s">
        <v>5905</v>
      </c>
      <c r="G3952" s="182" t="s">
        <v>467</v>
      </c>
      <c r="H3952" s="183">
        <v>1</v>
      </c>
      <c r="I3952" s="184"/>
      <c r="J3952" s="185">
        <f t="shared" ref="J3952:J3983" si="130">ROUND(I3952*H3952,2)</f>
        <v>0</v>
      </c>
      <c r="K3952" s="186"/>
      <c r="L3952" s="187"/>
      <c r="M3952" s="188" t="s">
        <v>1</v>
      </c>
      <c r="N3952" s="189" t="s">
        <v>42</v>
      </c>
      <c r="P3952" s="153">
        <f t="shared" ref="P3952:P3983" si="131">O3952*H3952</f>
        <v>0</v>
      </c>
      <c r="Q3952" s="153">
        <v>5.1999999999999998E-2</v>
      </c>
      <c r="R3952" s="153">
        <f t="shared" ref="R3952:R3983" si="132">Q3952*H3952</f>
        <v>5.1999999999999998E-2</v>
      </c>
      <c r="S3952" s="153">
        <v>0</v>
      </c>
      <c r="T3952" s="154">
        <f t="shared" ref="T3952:T3983" si="133">S3952*H3952</f>
        <v>0</v>
      </c>
      <c r="AR3952" s="155" t="s">
        <v>356</v>
      </c>
      <c r="AT3952" s="155" t="s">
        <v>454</v>
      </c>
      <c r="AU3952" s="155" t="s">
        <v>88</v>
      </c>
      <c r="AY3952" s="16" t="s">
        <v>317</v>
      </c>
      <c r="BE3952" s="156">
        <f t="shared" ref="BE3952:BE3983" si="134">IF(N3952="základná",J3952,0)</f>
        <v>0</v>
      </c>
      <c r="BF3952" s="156">
        <f t="shared" ref="BF3952:BF3983" si="135">IF(N3952="znížená",J3952,0)</f>
        <v>0</v>
      </c>
      <c r="BG3952" s="156">
        <f t="shared" ref="BG3952:BG3983" si="136">IF(N3952="zákl. prenesená",J3952,0)</f>
        <v>0</v>
      </c>
      <c r="BH3952" s="156">
        <f t="shared" ref="BH3952:BH3983" si="137">IF(N3952="zníž. prenesená",J3952,0)</f>
        <v>0</v>
      </c>
      <c r="BI3952" s="156">
        <f t="shared" ref="BI3952:BI3983" si="138">IF(N3952="nulová",J3952,0)</f>
        <v>0</v>
      </c>
      <c r="BJ3952" s="16" t="s">
        <v>88</v>
      </c>
      <c r="BK3952" s="156">
        <f t="shared" ref="BK3952:BK3983" si="139">ROUND(I3952*H3952,2)</f>
        <v>0</v>
      </c>
      <c r="BL3952" s="16" t="s">
        <v>323</v>
      </c>
      <c r="BM3952" s="155" t="s">
        <v>5906</v>
      </c>
    </row>
    <row r="3953" spans="2:65" s="1" customFormat="1" ht="24.15" customHeight="1">
      <c r="B3953" s="142"/>
      <c r="C3953" s="179" t="s">
        <v>5907</v>
      </c>
      <c r="D3953" s="179" t="s">
        <v>454</v>
      </c>
      <c r="E3953" s="180" t="s">
        <v>5908</v>
      </c>
      <c r="F3953" s="181" t="s">
        <v>5909</v>
      </c>
      <c r="G3953" s="182" t="s">
        <v>467</v>
      </c>
      <c r="H3953" s="183">
        <v>1</v>
      </c>
      <c r="I3953" s="184"/>
      <c r="J3953" s="185">
        <f t="shared" si="130"/>
        <v>0</v>
      </c>
      <c r="K3953" s="186"/>
      <c r="L3953" s="187"/>
      <c r="M3953" s="188" t="s">
        <v>1</v>
      </c>
      <c r="N3953" s="189" t="s">
        <v>42</v>
      </c>
      <c r="P3953" s="153">
        <f t="shared" si="131"/>
        <v>0</v>
      </c>
      <c r="Q3953" s="153">
        <v>5.1999999999999998E-2</v>
      </c>
      <c r="R3953" s="153">
        <f t="shared" si="132"/>
        <v>5.1999999999999998E-2</v>
      </c>
      <c r="S3953" s="153">
        <v>0</v>
      </c>
      <c r="T3953" s="154">
        <f t="shared" si="133"/>
        <v>0</v>
      </c>
      <c r="AR3953" s="155" t="s">
        <v>356</v>
      </c>
      <c r="AT3953" s="155" t="s">
        <v>454</v>
      </c>
      <c r="AU3953" s="155" t="s">
        <v>88</v>
      </c>
      <c r="AY3953" s="16" t="s">
        <v>317</v>
      </c>
      <c r="BE3953" s="156">
        <f t="shared" si="134"/>
        <v>0</v>
      </c>
      <c r="BF3953" s="156">
        <f t="shared" si="135"/>
        <v>0</v>
      </c>
      <c r="BG3953" s="156">
        <f t="shared" si="136"/>
        <v>0</v>
      </c>
      <c r="BH3953" s="156">
        <f t="shared" si="137"/>
        <v>0</v>
      </c>
      <c r="BI3953" s="156">
        <f t="shared" si="138"/>
        <v>0</v>
      </c>
      <c r="BJ3953" s="16" t="s">
        <v>88</v>
      </c>
      <c r="BK3953" s="156">
        <f t="shared" si="139"/>
        <v>0</v>
      </c>
      <c r="BL3953" s="16" t="s">
        <v>323</v>
      </c>
      <c r="BM3953" s="155" t="s">
        <v>5910</v>
      </c>
    </row>
    <row r="3954" spans="2:65" s="1" customFormat="1" ht="24.15" customHeight="1">
      <c r="B3954" s="142"/>
      <c r="C3954" s="179" t="s">
        <v>5911</v>
      </c>
      <c r="D3954" s="179" t="s">
        <v>454</v>
      </c>
      <c r="E3954" s="180" t="s">
        <v>5912</v>
      </c>
      <c r="F3954" s="181" t="s">
        <v>5913</v>
      </c>
      <c r="G3954" s="182" t="s">
        <v>467</v>
      </c>
      <c r="H3954" s="183">
        <v>1</v>
      </c>
      <c r="I3954" s="184"/>
      <c r="J3954" s="185">
        <f t="shared" si="130"/>
        <v>0</v>
      </c>
      <c r="K3954" s="186"/>
      <c r="L3954" s="187"/>
      <c r="M3954" s="188" t="s">
        <v>1</v>
      </c>
      <c r="N3954" s="189" t="s">
        <v>42</v>
      </c>
      <c r="P3954" s="153">
        <f t="shared" si="131"/>
        <v>0</v>
      </c>
      <c r="Q3954" s="153">
        <v>5.1999999999999998E-2</v>
      </c>
      <c r="R3954" s="153">
        <f t="shared" si="132"/>
        <v>5.1999999999999998E-2</v>
      </c>
      <c r="S3954" s="153">
        <v>0</v>
      </c>
      <c r="T3954" s="154">
        <f t="shared" si="133"/>
        <v>0</v>
      </c>
      <c r="AR3954" s="155" t="s">
        <v>356</v>
      </c>
      <c r="AT3954" s="155" t="s">
        <v>454</v>
      </c>
      <c r="AU3954" s="155" t="s">
        <v>88</v>
      </c>
      <c r="AY3954" s="16" t="s">
        <v>317</v>
      </c>
      <c r="BE3954" s="156">
        <f t="shared" si="134"/>
        <v>0</v>
      </c>
      <c r="BF3954" s="156">
        <f t="shared" si="135"/>
        <v>0</v>
      </c>
      <c r="BG3954" s="156">
        <f t="shared" si="136"/>
        <v>0</v>
      </c>
      <c r="BH3954" s="156">
        <f t="shared" si="137"/>
        <v>0</v>
      </c>
      <c r="BI3954" s="156">
        <f t="shared" si="138"/>
        <v>0</v>
      </c>
      <c r="BJ3954" s="16" t="s">
        <v>88</v>
      </c>
      <c r="BK3954" s="156">
        <f t="shared" si="139"/>
        <v>0</v>
      </c>
      <c r="BL3954" s="16" t="s">
        <v>323</v>
      </c>
      <c r="BM3954" s="155" t="s">
        <v>5914</v>
      </c>
    </row>
    <row r="3955" spans="2:65" s="1" customFormat="1" ht="24.15" customHeight="1">
      <c r="B3955" s="142"/>
      <c r="C3955" s="179" t="s">
        <v>5915</v>
      </c>
      <c r="D3955" s="179" t="s">
        <v>454</v>
      </c>
      <c r="E3955" s="180" t="s">
        <v>5916</v>
      </c>
      <c r="F3955" s="181" t="s">
        <v>5917</v>
      </c>
      <c r="G3955" s="182" t="s">
        <v>467</v>
      </c>
      <c r="H3955" s="183">
        <v>1</v>
      </c>
      <c r="I3955" s="184"/>
      <c r="J3955" s="185">
        <f t="shared" si="130"/>
        <v>0</v>
      </c>
      <c r="K3955" s="186"/>
      <c r="L3955" s="187"/>
      <c r="M3955" s="188" t="s">
        <v>1</v>
      </c>
      <c r="N3955" s="189" t="s">
        <v>42</v>
      </c>
      <c r="P3955" s="153">
        <f t="shared" si="131"/>
        <v>0</v>
      </c>
      <c r="Q3955" s="153">
        <v>5.1999999999999998E-2</v>
      </c>
      <c r="R3955" s="153">
        <f t="shared" si="132"/>
        <v>5.1999999999999998E-2</v>
      </c>
      <c r="S3955" s="153">
        <v>0</v>
      </c>
      <c r="T3955" s="154">
        <f t="shared" si="133"/>
        <v>0</v>
      </c>
      <c r="AR3955" s="155" t="s">
        <v>356</v>
      </c>
      <c r="AT3955" s="155" t="s">
        <v>454</v>
      </c>
      <c r="AU3955" s="155" t="s">
        <v>88</v>
      </c>
      <c r="AY3955" s="16" t="s">
        <v>317</v>
      </c>
      <c r="BE3955" s="156">
        <f t="shared" si="134"/>
        <v>0</v>
      </c>
      <c r="BF3955" s="156">
        <f t="shared" si="135"/>
        <v>0</v>
      </c>
      <c r="BG3955" s="156">
        <f t="shared" si="136"/>
        <v>0</v>
      </c>
      <c r="BH3955" s="156">
        <f t="shared" si="137"/>
        <v>0</v>
      </c>
      <c r="BI3955" s="156">
        <f t="shared" si="138"/>
        <v>0</v>
      </c>
      <c r="BJ3955" s="16" t="s">
        <v>88</v>
      </c>
      <c r="BK3955" s="156">
        <f t="shared" si="139"/>
        <v>0</v>
      </c>
      <c r="BL3955" s="16" t="s">
        <v>323</v>
      </c>
      <c r="BM3955" s="155" t="s">
        <v>5918</v>
      </c>
    </row>
    <row r="3956" spans="2:65" s="1" customFormat="1" ht="24.15" customHeight="1">
      <c r="B3956" s="142"/>
      <c r="C3956" s="179" t="s">
        <v>5919</v>
      </c>
      <c r="D3956" s="179" t="s">
        <v>454</v>
      </c>
      <c r="E3956" s="180" t="s">
        <v>5920</v>
      </c>
      <c r="F3956" s="181" t="s">
        <v>5921</v>
      </c>
      <c r="G3956" s="182" t="s">
        <v>467</v>
      </c>
      <c r="H3956" s="183">
        <v>1</v>
      </c>
      <c r="I3956" s="184"/>
      <c r="J3956" s="185">
        <f t="shared" si="130"/>
        <v>0</v>
      </c>
      <c r="K3956" s="186"/>
      <c r="L3956" s="187"/>
      <c r="M3956" s="188" t="s">
        <v>1</v>
      </c>
      <c r="N3956" s="189" t="s">
        <v>42</v>
      </c>
      <c r="P3956" s="153">
        <f t="shared" si="131"/>
        <v>0</v>
      </c>
      <c r="Q3956" s="153">
        <v>5.1999999999999998E-2</v>
      </c>
      <c r="R3956" s="153">
        <f t="shared" si="132"/>
        <v>5.1999999999999998E-2</v>
      </c>
      <c r="S3956" s="153">
        <v>0</v>
      </c>
      <c r="T3956" s="154">
        <f t="shared" si="133"/>
        <v>0</v>
      </c>
      <c r="AR3956" s="155" t="s">
        <v>356</v>
      </c>
      <c r="AT3956" s="155" t="s">
        <v>454</v>
      </c>
      <c r="AU3956" s="155" t="s">
        <v>88</v>
      </c>
      <c r="AY3956" s="16" t="s">
        <v>317</v>
      </c>
      <c r="BE3956" s="156">
        <f t="shared" si="134"/>
        <v>0</v>
      </c>
      <c r="BF3956" s="156">
        <f t="shared" si="135"/>
        <v>0</v>
      </c>
      <c r="BG3956" s="156">
        <f t="shared" si="136"/>
        <v>0</v>
      </c>
      <c r="BH3956" s="156">
        <f t="shared" si="137"/>
        <v>0</v>
      </c>
      <c r="BI3956" s="156">
        <f t="shared" si="138"/>
        <v>0</v>
      </c>
      <c r="BJ3956" s="16" t="s">
        <v>88</v>
      </c>
      <c r="BK3956" s="156">
        <f t="shared" si="139"/>
        <v>0</v>
      </c>
      <c r="BL3956" s="16" t="s">
        <v>323</v>
      </c>
      <c r="BM3956" s="155" t="s">
        <v>5922</v>
      </c>
    </row>
    <row r="3957" spans="2:65" s="1" customFormat="1" ht="24.15" customHeight="1">
      <c r="B3957" s="142"/>
      <c r="C3957" s="179" t="s">
        <v>5923</v>
      </c>
      <c r="D3957" s="179" t="s">
        <v>454</v>
      </c>
      <c r="E3957" s="180" t="s">
        <v>5924</v>
      </c>
      <c r="F3957" s="181" t="s">
        <v>5925</v>
      </c>
      <c r="G3957" s="182" t="s">
        <v>467</v>
      </c>
      <c r="H3957" s="183">
        <v>1</v>
      </c>
      <c r="I3957" s="184"/>
      <c r="J3957" s="185">
        <f t="shared" si="130"/>
        <v>0</v>
      </c>
      <c r="K3957" s="186"/>
      <c r="L3957" s="187"/>
      <c r="M3957" s="188" t="s">
        <v>1</v>
      </c>
      <c r="N3957" s="189" t="s">
        <v>42</v>
      </c>
      <c r="P3957" s="153">
        <f t="shared" si="131"/>
        <v>0</v>
      </c>
      <c r="Q3957" s="153">
        <v>5.1999999999999998E-2</v>
      </c>
      <c r="R3957" s="153">
        <f t="shared" si="132"/>
        <v>5.1999999999999998E-2</v>
      </c>
      <c r="S3957" s="153">
        <v>0</v>
      </c>
      <c r="T3957" s="154">
        <f t="shared" si="133"/>
        <v>0</v>
      </c>
      <c r="AR3957" s="155" t="s">
        <v>356</v>
      </c>
      <c r="AT3957" s="155" t="s">
        <v>454</v>
      </c>
      <c r="AU3957" s="155" t="s">
        <v>88</v>
      </c>
      <c r="AY3957" s="16" t="s">
        <v>317</v>
      </c>
      <c r="BE3957" s="156">
        <f t="shared" si="134"/>
        <v>0</v>
      </c>
      <c r="BF3957" s="156">
        <f t="shared" si="135"/>
        <v>0</v>
      </c>
      <c r="BG3957" s="156">
        <f t="shared" si="136"/>
        <v>0</v>
      </c>
      <c r="BH3957" s="156">
        <f t="shared" si="137"/>
        <v>0</v>
      </c>
      <c r="BI3957" s="156">
        <f t="shared" si="138"/>
        <v>0</v>
      </c>
      <c r="BJ3957" s="16" t="s">
        <v>88</v>
      </c>
      <c r="BK3957" s="156">
        <f t="shared" si="139"/>
        <v>0</v>
      </c>
      <c r="BL3957" s="16" t="s">
        <v>323</v>
      </c>
      <c r="BM3957" s="155" t="s">
        <v>5926</v>
      </c>
    </row>
    <row r="3958" spans="2:65" s="1" customFormat="1" ht="24.15" customHeight="1">
      <c r="B3958" s="142"/>
      <c r="C3958" s="179" t="s">
        <v>5927</v>
      </c>
      <c r="D3958" s="179" t="s">
        <v>454</v>
      </c>
      <c r="E3958" s="180" t="s">
        <v>5928</v>
      </c>
      <c r="F3958" s="181" t="s">
        <v>5929</v>
      </c>
      <c r="G3958" s="182" t="s">
        <v>467</v>
      </c>
      <c r="H3958" s="183">
        <v>1</v>
      </c>
      <c r="I3958" s="184"/>
      <c r="J3958" s="185">
        <f t="shared" si="130"/>
        <v>0</v>
      </c>
      <c r="K3958" s="186"/>
      <c r="L3958" s="187"/>
      <c r="M3958" s="188" t="s">
        <v>1</v>
      </c>
      <c r="N3958" s="189" t="s">
        <v>42</v>
      </c>
      <c r="P3958" s="153">
        <f t="shared" si="131"/>
        <v>0</v>
      </c>
      <c r="Q3958" s="153">
        <v>5.1999999999999998E-2</v>
      </c>
      <c r="R3958" s="153">
        <f t="shared" si="132"/>
        <v>5.1999999999999998E-2</v>
      </c>
      <c r="S3958" s="153">
        <v>0</v>
      </c>
      <c r="T3958" s="154">
        <f t="shared" si="133"/>
        <v>0</v>
      </c>
      <c r="AR3958" s="155" t="s">
        <v>356</v>
      </c>
      <c r="AT3958" s="155" t="s">
        <v>454</v>
      </c>
      <c r="AU3958" s="155" t="s">
        <v>88</v>
      </c>
      <c r="AY3958" s="16" t="s">
        <v>317</v>
      </c>
      <c r="BE3958" s="156">
        <f t="shared" si="134"/>
        <v>0</v>
      </c>
      <c r="BF3958" s="156">
        <f t="shared" si="135"/>
        <v>0</v>
      </c>
      <c r="BG3958" s="156">
        <f t="shared" si="136"/>
        <v>0</v>
      </c>
      <c r="BH3958" s="156">
        <f t="shared" si="137"/>
        <v>0</v>
      </c>
      <c r="BI3958" s="156">
        <f t="shared" si="138"/>
        <v>0</v>
      </c>
      <c r="BJ3958" s="16" t="s">
        <v>88</v>
      </c>
      <c r="BK3958" s="156">
        <f t="shared" si="139"/>
        <v>0</v>
      </c>
      <c r="BL3958" s="16" t="s">
        <v>323</v>
      </c>
      <c r="BM3958" s="155" t="s">
        <v>5930</v>
      </c>
    </row>
    <row r="3959" spans="2:65" s="1" customFormat="1" ht="24.15" customHeight="1">
      <c r="B3959" s="142"/>
      <c r="C3959" s="179" t="s">
        <v>5931</v>
      </c>
      <c r="D3959" s="179" t="s">
        <v>454</v>
      </c>
      <c r="E3959" s="180" t="s">
        <v>5932</v>
      </c>
      <c r="F3959" s="181" t="s">
        <v>5933</v>
      </c>
      <c r="G3959" s="182" t="s">
        <v>467</v>
      </c>
      <c r="H3959" s="183">
        <v>1</v>
      </c>
      <c r="I3959" s="184"/>
      <c r="J3959" s="185">
        <f t="shared" si="130"/>
        <v>0</v>
      </c>
      <c r="K3959" s="186"/>
      <c r="L3959" s="187"/>
      <c r="M3959" s="188" t="s">
        <v>1</v>
      </c>
      <c r="N3959" s="189" t="s">
        <v>42</v>
      </c>
      <c r="P3959" s="153">
        <f t="shared" si="131"/>
        <v>0</v>
      </c>
      <c r="Q3959" s="153">
        <v>5.1999999999999998E-2</v>
      </c>
      <c r="R3959" s="153">
        <f t="shared" si="132"/>
        <v>5.1999999999999998E-2</v>
      </c>
      <c r="S3959" s="153">
        <v>0</v>
      </c>
      <c r="T3959" s="154">
        <f t="shared" si="133"/>
        <v>0</v>
      </c>
      <c r="AR3959" s="155" t="s">
        <v>356</v>
      </c>
      <c r="AT3959" s="155" t="s">
        <v>454</v>
      </c>
      <c r="AU3959" s="155" t="s">
        <v>88</v>
      </c>
      <c r="AY3959" s="16" t="s">
        <v>317</v>
      </c>
      <c r="BE3959" s="156">
        <f t="shared" si="134"/>
        <v>0</v>
      </c>
      <c r="BF3959" s="156">
        <f t="shared" si="135"/>
        <v>0</v>
      </c>
      <c r="BG3959" s="156">
        <f t="shared" si="136"/>
        <v>0</v>
      </c>
      <c r="BH3959" s="156">
        <f t="shared" si="137"/>
        <v>0</v>
      </c>
      <c r="BI3959" s="156">
        <f t="shared" si="138"/>
        <v>0</v>
      </c>
      <c r="BJ3959" s="16" t="s">
        <v>88</v>
      </c>
      <c r="BK3959" s="156">
        <f t="shared" si="139"/>
        <v>0</v>
      </c>
      <c r="BL3959" s="16" t="s">
        <v>323</v>
      </c>
      <c r="BM3959" s="155" t="s">
        <v>5934</v>
      </c>
    </row>
    <row r="3960" spans="2:65" s="1" customFormat="1" ht="24.15" customHeight="1">
      <c r="B3960" s="142"/>
      <c r="C3960" s="179" t="s">
        <v>5935</v>
      </c>
      <c r="D3960" s="179" t="s">
        <v>454</v>
      </c>
      <c r="E3960" s="180" t="s">
        <v>5936</v>
      </c>
      <c r="F3960" s="181" t="s">
        <v>5937</v>
      </c>
      <c r="G3960" s="182" t="s">
        <v>467</v>
      </c>
      <c r="H3960" s="183">
        <v>1</v>
      </c>
      <c r="I3960" s="184"/>
      <c r="J3960" s="185">
        <f t="shared" si="130"/>
        <v>0</v>
      </c>
      <c r="K3960" s="186"/>
      <c r="L3960" s="187"/>
      <c r="M3960" s="188" t="s">
        <v>1</v>
      </c>
      <c r="N3960" s="189" t="s">
        <v>42</v>
      </c>
      <c r="P3960" s="153">
        <f t="shared" si="131"/>
        <v>0</v>
      </c>
      <c r="Q3960" s="153">
        <v>5.1999999999999998E-2</v>
      </c>
      <c r="R3960" s="153">
        <f t="shared" si="132"/>
        <v>5.1999999999999998E-2</v>
      </c>
      <c r="S3960" s="153">
        <v>0</v>
      </c>
      <c r="T3960" s="154">
        <f t="shared" si="133"/>
        <v>0</v>
      </c>
      <c r="AR3960" s="155" t="s">
        <v>356</v>
      </c>
      <c r="AT3960" s="155" t="s">
        <v>454</v>
      </c>
      <c r="AU3960" s="155" t="s">
        <v>88</v>
      </c>
      <c r="AY3960" s="16" t="s">
        <v>317</v>
      </c>
      <c r="BE3960" s="156">
        <f t="shared" si="134"/>
        <v>0</v>
      </c>
      <c r="BF3960" s="156">
        <f t="shared" si="135"/>
        <v>0</v>
      </c>
      <c r="BG3960" s="156">
        <f t="shared" si="136"/>
        <v>0</v>
      </c>
      <c r="BH3960" s="156">
        <f t="shared" si="137"/>
        <v>0</v>
      </c>
      <c r="BI3960" s="156">
        <f t="shared" si="138"/>
        <v>0</v>
      </c>
      <c r="BJ3960" s="16" t="s">
        <v>88</v>
      </c>
      <c r="BK3960" s="156">
        <f t="shared" si="139"/>
        <v>0</v>
      </c>
      <c r="BL3960" s="16" t="s">
        <v>323</v>
      </c>
      <c r="BM3960" s="155" t="s">
        <v>5938</v>
      </c>
    </row>
    <row r="3961" spans="2:65" s="1" customFormat="1" ht="24.15" customHeight="1">
      <c r="B3961" s="142"/>
      <c r="C3961" s="179" t="s">
        <v>5939</v>
      </c>
      <c r="D3961" s="179" t="s">
        <v>454</v>
      </c>
      <c r="E3961" s="180" t="s">
        <v>5940</v>
      </c>
      <c r="F3961" s="181" t="s">
        <v>5941</v>
      </c>
      <c r="G3961" s="182" t="s">
        <v>467</v>
      </c>
      <c r="H3961" s="183">
        <v>1</v>
      </c>
      <c r="I3961" s="184"/>
      <c r="J3961" s="185">
        <f t="shared" si="130"/>
        <v>0</v>
      </c>
      <c r="K3961" s="186"/>
      <c r="L3961" s="187"/>
      <c r="M3961" s="188" t="s">
        <v>1</v>
      </c>
      <c r="N3961" s="189" t="s">
        <v>42</v>
      </c>
      <c r="P3961" s="153">
        <f t="shared" si="131"/>
        <v>0</v>
      </c>
      <c r="Q3961" s="153">
        <v>5.1999999999999998E-2</v>
      </c>
      <c r="R3961" s="153">
        <f t="shared" si="132"/>
        <v>5.1999999999999998E-2</v>
      </c>
      <c r="S3961" s="153">
        <v>0</v>
      </c>
      <c r="T3961" s="154">
        <f t="shared" si="133"/>
        <v>0</v>
      </c>
      <c r="AR3961" s="155" t="s">
        <v>356</v>
      </c>
      <c r="AT3961" s="155" t="s">
        <v>454</v>
      </c>
      <c r="AU3961" s="155" t="s">
        <v>88</v>
      </c>
      <c r="AY3961" s="16" t="s">
        <v>317</v>
      </c>
      <c r="BE3961" s="156">
        <f t="shared" si="134"/>
        <v>0</v>
      </c>
      <c r="BF3961" s="156">
        <f t="shared" si="135"/>
        <v>0</v>
      </c>
      <c r="BG3961" s="156">
        <f t="shared" si="136"/>
        <v>0</v>
      </c>
      <c r="BH3961" s="156">
        <f t="shared" si="137"/>
        <v>0</v>
      </c>
      <c r="BI3961" s="156">
        <f t="shared" si="138"/>
        <v>0</v>
      </c>
      <c r="BJ3961" s="16" t="s">
        <v>88</v>
      </c>
      <c r="BK3961" s="156">
        <f t="shared" si="139"/>
        <v>0</v>
      </c>
      <c r="BL3961" s="16" t="s">
        <v>323</v>
      </c>
      <c r="BM3961" s="155" t="s">
        <v>5942</v>
      </c>
    </row>
    <row r="3962" spans="2:65" s="1" customFormat="1" ht="24.15" customHeight="1">
      <c r="B3962" s="142"/>
      <c r="C3962" s="179" t="s">
        <v>5943</v>
      </c>
      <c r="D3962" s="179" t="s">
        <v>454</v>
      </c>
      <c r="E3962" s="180" t="s">
        <v>5944</v>
      </c>
      <c r="F3962" s="181" t="s">
        <v>5945</v>
      </c>
      <c r="G3962" s="182" t="s">
        <v>467</v>
      </c>
      <c r="H3962" s="183">
        <v>1</v>
      </c>
      <c r="I3962" s="184"/>
      <c r="J3962" s="185">
        <f t="shared" si="130"/>
        <v>0</v>
      </c>
      <c r="K3962" s="186"/>
      <c r="L3962" s="187"/>
      <c r="M3962" s="188" t="s">
        <v>1</v>
      </c>
      <c r="N3962" s="189" t="s">
        <v>42</v>
      </c>
      <c r="P3962" s="153">
        <f t="shared" si="131"/>
        <v>0</v>
      </c>
      <c r="Q3962" s="153">
        <v>5.1999999999999998E-2</v>
      </c>
      <c r="R3962" s="153">
        <f t="shared" si="132"/>
        <v>5.1999999999999998E-2</v>
      </c>
      <c r="S3962" s="153">
        <v>0</v>
      </c>
      <c r="T3962" s="154">
        <f t="shared" si="133"/>
        <v>0</v>
      </c>
      <c r="AR3962" s="155" t="s">
        <v>356</v>
      </c>
      <c r="AT3962" s="155" t="s">
        <v>454</v>
      </c>
      <c r="AU3962" s="155" t="s">
        <v>88</v>
      </c>
      <c r="AY3962" s="16" t="s">
        <v>317</v>
      </c>
      <c r="BE3962" s="156">
        <f t="shared" si="134"/>
        <v>0</v>
      </c>
      <c r="BF3962" s="156">
        <f t="shared" si="135"/>
        <v>0</v>
      </c>
      <c r="BG3962" s="156">
        <f t="shared" si="136"/>
        <v>0</v>
      </c>
      <c r="BH3962" s="156">
        <f t="shared" si="137"/>
        <v>0</v>
      </c>
      <c r="BI3962" s="156">
        <f t="shared" si="138"/>
        <v>0</v>
      </c>
      <c r="BJ3962" s="16" t="s">
        <v>88</v>
      </c>
      <c r="BK3962" s="156">
        <f t="shared" si="139"/>
        <v>0</v>
      </c>
      <c r="BL3962" s="16" t="s">
        <v>323</v>
      </c>
      <c r="BM3962" s="155" t="s">
        <v>5946</v>
      </c>
    </row>
    <row r="3963" spans="2:65" s="1" customFormat="1" ht="24.15" customHeight="1">
      <c r="B3963" s="142"/>
      <c r="C3963" s="179" t="s">
        <v>5947</v>
      </c>
      <c r="D3963" s="179" t="s">
        <v>454</v>
      </c>
      <c r="E3963" s="180" t="s">
        <v>5948</v>
      </c>
      <c r="F3963" s="181" t="s">
        <v>5949</v>
      </c>
      <c r="G3963" s="182" t="s">
        <v>467</v>
      </c>
      <c r="H3963" s="183">
        <v>1</v>
      </c>
      <c r="I3963" s="184"/>
      <c r="J3963" s="185">
        <f t="shared" si="130"/>
        <v>0</v>
      </c>
      <c r="K3963" s="186"/>
      <c r="L3963" s="187"/>
      <c r="M3963" s="188" t="s">
        <v>1</v>
      </c>
      <c r="N3963" s="189" t="s">
        <v>42</v>
      </c>
      <c r="P3963" s="153">
        <f t="shared" si="131"/>
        <v>0</v>
      </c>
      <c r="Q3963" s="153">
        <v>5.1999999999999998E-2</v>
      </c>
      <c r="R3963" s="153">
        <f t="shared" si="132"/>
        <v>5.1999999999999998E-2</v>
      </c>
      <c r="S3963" s="153">
        <v>0</v>
      </c>
      <c r="T3963" s="154">
        <f t="shared" si="133"/>
        <v>0</v>
      </c>
      <c r="AR3963" s="155" t="s">
        <v>356</v>
      </c>
      <c r="AT3963" s="155" t="s">
        <v>454</v>
      </c>
      <c r="AU3963" s="155" t="s">
        <v>88</v>
      </c>
      <c r="AY3963" s="16" t="s">
        <v>317</v>
      </c>
      <c r="BE3963" s="156">
        <f t="shared" si="134"/>
        <v>0</v>
      </c>
      <c r="BF3963" s="156">
        <f t="shared" si="135"/>
        <v>0</v>
      </c>
      <c r="BG3963" s="156">
        <f t="shared" si="136"/>
        <v>0</v>
      </c>
      <c r="BH3963" s="156">
        <f t="shared" si="137"/>
        <v>0</v>
      </c>
      <c r="BI3963" s="156">
        <f t="shared" si="138"/>
        <v>0</v>
      </c>
      <c r="BJ3963" s="16" t="s">
        <v>88</v>
      </c>
      <c r="BK3963" s="156">
        <f t="shared" si="139"/>
        <v>0</v>
      </c>
      <c r="BL3963" s="16" t="s">
        <v>323</v>
      </c>
      <c r="BM3963" s="155" t="s">
        <v>5950</v>
      </c>
    </row>
    <row r="3964" spans="2:65" s="1" customFormat="1" ht="24.15" customHeight="1">
      <c r="B3964" s="142"/>
      <c r="C3964" s="179" t="s">
        <v>5951</v>
      </c>
      <c r="D3964" s="179" t="s">
        <v>454</v>
      </c>
      <c r="E3964" s="180" t="s">
        <v>5952</v>
      </c>
      <c r="F3964" s="181" t="s">
        <v>5953</v>
      </c>
      <c r="G3964" s="182" t="s">
        <v>467</v>
      </c>
      <c r="H3964" s="183">
        <v>1</v>
      </c>
      <c r="I3964" s="184"/>
      <c r="J3964" s="185">
        <f t="shared" si="130"/>
        <v>0</v>
      </c>
      <c r="K3964" s="186"/>
      <c r="L3964" s="187"/>
      <c r="M3964" s="188" t="s">
        <v>1</v>
      </c>
      <c r="N3964" s="189" t="s">
        <v>42</v>
      </c>
      <c r="P3964" s="153">
        <f t="shared" si="131"/>
        <v>0</v>
      </c>
      <c r="Q3964" s="153">
        <v>5.1999999999999998E-2</v>
      </c>
      <c r="R3964" s="153">
        <f t="shared" si="132"/>
        <v>5.1999999999999998E-2</v>
      </c>
      <c r="S3964" s="153">
        <v>0</v>
      </c>
      <c r="T3964" s="154">
        <f t="shared" si="133"/>
        <v>0</v>
      </c>
      <c r="AR3964" s="155" t="s">
        <v>356</v>
      </c>
      <c r="AT3964" s="155" t="s">
        <v>454</v>
      </c>
      <c r="AU3964" s="155" t="s">
        <v>88</v>
      </c>
      <c r="AY3964" s="16" t="s">
        <v>317</v>
      </c>
      <c r="BE3964" s="156">
        <f t="shared" si="134"/>
        <v>0</v>
      </c>
      <c r="BF3964" s="156">
        <f t="shared" si="135"/>
        <v>0</v>
      </c>
      <c r="BG3964" s="156">
        <f t="shared" si="136"/>
        <v>0</v>
      </c>
      <c r="BH3964" s="156">
        <f t="shared" si="137"/>
        <v>0</v>
      </c>
      <c r="BI3964" s="156">
        <f t="shared" si="138"/>
        <v>0</v>
      </c>
      <c r="BJ3964" s="16" t="s">
        <v>88</v>
      </c>
      <c r="BK3964" s="156">
        <f t="shared" si="139"/>
        <v>0</v>
      </c>
      <c r="BL3964" s="16" t="s">
        <v>323</v>
      </c>
      <c r="BM3964" s="155" t="s">
        <v>5954</v>
      </c>
    </row>
    <row r="3965" spans="2:65" s="1" customFormat="1" ht="24.15" customHeight="1">
      <c r="B3965" s="142"/>
      <c r="C3965" s="179" t="s">
        <v>5955</v>
      </c>
      <c r="D3965" s="179" t="s">
        <v>454</v>
      </c>
      <c r="E3965" s="180" t="s">
        <v>5956</v>
      </c>
      <c r="F3965" s="181" t="s">
        <v>5957</v>
      </c>
      <c r="G3965" s="182" t="s">
        <v>467</v>
      </c>
      <c r="H3965" s="183">
        <v>1</v>
      </c>
      <c r="I3965" s="184"/>
      <c r="J3965" s="185">
        <f t="shared" si="130"/>
        <v>0</v>
      </c>
      <c r="K3965" s="186"/>
      <c r="L3965" s="187"/>
      <c r="M3965" s="188" t="s">
        <v>1</v>
      </c>
      <c r="N3965" s="189" t="s">
        <v>42</v>
      </c>
      <c r="P3965" s="153">
        <f t="shared" si="131"/>
        <v>0</v>
      </c>
      <c r="Q3965" s="153">
        <v>5.1999999999999998E-2</v>
      </c>
      <c r="R3965" s="153">
        <f t="shared" si="132"/>
        <v>5.1999999999999998E-2</v>
      </c>
      <c r="S3965" s="153">
        <v>0</v>
      </c>
      <c r="T3965" s="154">
        <f t="shared" si="133"/>
        <v>0</v>
      </c>
      <c r="AR3965" s="155" t="s">
        <v>356</v>
      </c>
      <c r="AT3965" s="155" t="s">
        <v>454</v>
      </c>
      <c r="AU3965" s="155" t="s">
        <v>88</v>
      </c>
      <c r="AY3965" s="16" t="s">
        <v>317</v>
      </c>
      <c r="BE3965" s="156">
        <f t="shared" si="134"/>
        <v>0</v>
      </c>
      <c r="BF3965" s="156">
        <f t="shared" si="135"/>
        <v>0</v>
      </c>
      <c r="BG3965" s="156">
        <f t="shared" si="136"/>
        <v>0</v>
      </c>
      <c r="BH3965" s="156">
        <f t="shared" si="137"/>
        <v>0</v>
      </c>
      <c r="BI3965" s="156">
        <f t="shared" si="138"/>
        <v>0</v>
      </c>
      <c r="BJ3965" s="16" t="s">
        <v>88</v>
      </c>
      <c r="BK3965" s="156">
        <f t="shared" si="139"/>
        <v>0</v>
      </c>
      <c r="BL3965" s="16" t="s">
        <v>323</v>
      </c>
      <c r="BM3965" s="155" t="s">
        <v>5958</v>
      </c>
    </row>
    <row r="3966" spans="2:65" s="1" customFormat="1" ht="24.15" customHeight="1">
      <c r="B3966" s="142"/>
      <c r="C3966" s="179" t="s">
        <v>5959</v>
      </c>
      <c r="D3966" s="179" t="s">
        <v>454</v>
      </c>
      <c r="E3966" s="180" t="s">
        <v>5960</v>
      </c>
      <c r="F3966" s="181" t="s">
        <v>5961</v>
      </c>
      <c r="G3966" s="182" t="s">
        <v>467</v>
      </c>
      <c r="H3966" s="183">
        <v>1</v>
      </c>
      <c r="I3966" s="184"/>
      <c r="J3966" s="185">
        <f t="shared" si="130"/>
        <v>0</v>
      </c>
      <c r="K3966" s="186"/>
      <c r="L3966" s="187"/>
      <c r="M3966" s="188" t="s">
        <v>1</v>
      </c>
      <c r="N3966" s="189" t="s">
        <v>42</v>
      </c>
      <c r="P3966" s="153">
        <f t="shared" si="131"/>
        <v>0</v>
      </c>
      <c r="Q3966" s="153">
        <v>5.1999999999999998E-2</v>
      </c>
      <c r="R3966" s="153">
        <f t="shared" si="132"/>
        <v>5.1999999999999998E-2</v>
      </c>
      <c r="S3966" s="153">
        <v>0</v>
      </c>
      <c r="T3966" s="154">
        <f t="shared" si="133"/>
        <v>0</v>
      </c>
      <c r="AR3966" s="155" t="s">
        <v>356</v>
      </c>
      <c r="AT3966" s="155" t="s">
        <v>454</v>
      </c>
      <c r="AU3966" s="155" t="s">
        <v>88</v>
      </c>
      <c r="AY3966" s="16" t="s">
        <v>317</v>
      </c>
      <c r="BE3966" s="156">
        <f t="shared" si="134"/>
        <v>0</v>
      </c>
      <c r="BF3966" s="156">
        <f t="shared" si="135"/>
        <v>0</v>
      </c>
      <c r="BG3966" s="156">
        <f t="shared" si="136"/>
        <v>0</v>
      </c>
      <c r="BH3966" s="156">
        <f t="shared" si="137"/>
        <v>0</v>
      </c>
      <c r="BI3966" s="156">
        <f t="shared" si="138"/>
        <v>0</v>
      </c>
      <c r="BJ3966" s="16" t="s">
        <v>88</v>
      </c>
      <c r="BK3966" s="156">
        <f t="shared" si="139"/>
        <v>0</v>
      </c>
      <c r="BL3966" s="16" t="s">
        <v>323</v>
      </c>
      <c r="BM3966" s="155" t="s">
        <v>5962</v>
      </c>
    </row>
    <row r="3967" spans="2:65" s="1" customFormat="1" ht="24.15" customHeight="1">
      <c r="B3967" s="142"/>
      <c r="C3967" s="179" t="s">
        <v>5963</v>
      </c>
      <c r="D3967" s="179" t="s">
        <v>454</v>
      </c>
      <c r="E3967" s="180" t="s">
        <v>5964</v>
      </c>
      <c r="F3967" s="181" t="s">
        <v>5965</v>
      </c>
      <c r="G3967" s="182" t="s">
        <v>467</v>
      </c>
      <c r="H3967" s="183">
        <v>1</v>
      </c>
      <c r="I3967" s="184"/>
      <c r="J3967" s="185">
        <f t="shared" si="130"/>
        <v>0</v>
      </c>
      <c r="K3967" s="186"/>
      <c r="L3967" s="187"/>
      <c r="M3967" s="188" t="s">
        <v>1</v>
      </c>
      <c r="N3967" s="189" t="s">
        <v>42</v>
      </c>
      <c r="P3967" s="153">
        <f t="shared" si="131"/>
        <v>0</v>
      </c>
      <c r="Q3967" s="153">
        <v>5.1999999999999998E-2</v>
      </c>
      <c r="R3967" s="153">
        <f t="shared" si="132"/>
        <v>5.1999999999999998E-2</v>
      </c>
      <c r="S3967" s="153">
        <v>0</v>
      </c>
      <c r="T3967" s="154">
        <f t="shared" si="133"/>
        <v>0</v>
      </c>
      <c r="AR3967" s="155" t="s">
        <v>356</v>
      </c>
      <c r="AT3967" s="155" t="s">
        <v>454</v>
      </c>
      <c r="AU3967" s="155" t="s">
        <v>88</v>
      </c>
      <c r="AY3967" s="16" t="s">
        <v>317</v>
      </c>
      <c r="BE3967" s="156">
        <f t="shared" si="134"/>
        <v>0</v>
      </c>
      <c r="BF3967" s="156">
        <f t="shared" si="135"/>
        <v>0</v>
      </c>
      <c r="BG3967" s="156">
        <f t="shared" si="136"/>
        <v>0</v>
      </c>
      <c r="BH3967" s="156">
        <f t="shared" si="137"/>
        <v>0</v>
      </c>
      <c r="BI3967" s="156">
        <f t="shared" si="138"/>
        <v>0</v>
      </c>
      <c r="BJ3967" s="16" t="s">
        <v>88</v>
      </c>
      <c r="BK3967" s="156">
        <f t="shared" si="139"/>
        <v>0</v>
      </c>
      <c r="BL3967" s="16" t="s">
        <v>323</v>
      </c>
      <c r="BM3967" s="155" t="s">
        <v>5966</v>
      </c>
    </row>
    <row r="3968" spans="2:65" s="1" customFormat="1" ht="24.15" customHeight="1">
      <c r="B3968" s="142"/>
      <c r="C3968" s="179" t="s">
        <v>5967</v>
      </c>
      <c r="D3968" s="179" t="s">
        <v>454</v>
      </c>
      <c r="E3968" s="180" t="s">
        <v>5968</v>
      </c>
      <c r="F3968" s="181" t="s">
        <v>5969</v>
      </c>
      <c r="G3968" s="182" t="s">
        <v>467</v>
      </c>
      <c r="H3968" s="183">
        <v>1</v>
      </c>
      <c r="I3968" s="184"/>
      <c r="J3968" s="185">
        <f t="shared" si="130"/>
        <v>0</v>
      </c>
      <c r="K3968" s="186"/>
      <c r="L3968" s="187"/>
      <c r="M3968" s="188" t="s">
        <v>1</v>
      </c>
      <c r="N3968" s="189" t="s">
        <v>42</v>
      </c>
      <c r="P3968" s="153">
        <f t="shared" si="131"/>
        <v>0</v>
      </c>
      <c r="Q3968" s="153">
        <v>5.1999999999999998E-2</v>
      </c>
      <c r="R3968" s="153">
        <f t="shared" si="132"/>
        <v>5.1999999999999998E-2</v>
      </c>
      <c r="S3968" s="153">
        <v>0</v>
      </c>
      <c r="T3968" s="154">
        <f t="shared" si="133"/>
        <v>0</v>
      </c>
      <c r="AR3968" s="155" t="s">
        <v>356</v>
      </c>
      <c r="AT3968" s="155" t="s">
        <v>454</v>
      </c>
      <c r="AU3968" s="155" t="s">
        <v>88</v>
      </c>
      <c r="AY3968" s="16" t="s">
        <v>317</v>
      </c>
      <c r="BE3968" s="156">
        <f t="shared" si="134"/>
        <v>0</v>
      </c>
      <c r="BF3968" s="156">
        <f t="shared" si="135"/>
        <v>0</v>
      </c>
      <c r="BG3968" s="156">
        <f t="shared" si="136"/>
        <v>0</v>
      </c>
      <c r="BH3968" s="156">
        <f t="shared" si="137"/>
        <v>0</v>
      </c>
      <c r="BI3968" s="156">
        <f t="shared" si="138"/>
        <v>0</v>
      </c>
      <c r="BJ3968" s="16" t="s">
        <v>88</v>
      </c>
      <c r="BK3968" s="156">
        <f t="shared" si="139"/>
        <v>0</v>
      </c>
      <c r="BL3968" s="16" t="s">
        <v>323</v>
      </c>
      <c r="BM3968" s="155" t="s">
        <v>5970</v>
      </c>
    </row>
    <row r="3969" spans="2:65" s="1" customFormat="1" ht="24.15" customHeight="1">
      <c r="B3969" s="142"/>
      <c r="C3969" s="179" t="s">
        <v>5971</v>
      </c>
      <c r="D3969" s="179" t="s">
        <v>454</v>
      </c>
      <c r="E3969" s="180" t="s">
        <v>5972</v>
      </c>
      <c r="F3969" s="181" t="s">
        <v>5973</v>
      </c>
      <c r="G3969" s="182" t="s">
        <v>467</v>
      </c>
      <c r="H3969" s="183">
        <v>1</v>
      </c>
      <c r="I3969" s="184"/>
      <c r="J3969" s="185">
        <f t="shared" si="130"/>
        <v>0</v>
      </c>
      <c r="K3969" s="186"/>
      <c r="L3969" s="187"/>
      <c r="M3969" s="188" t="s">
        <v>1</v>
      </c>
      <c r="N3969" s="189" t="s">
        <v>42</v>
      </c>
      <c r="P3969" s="153">
        <f t="shared" si="131"/>
        <v>0</v>
      </c>
      <c r="Q3969" s="153">
        <v>5.1999999999999998E-2</v>
      </c>
      <c r="R3969" s="153">
        <f t="shared" si="132"/>
        <v>5.1999999999999998E-2</v>
      </c>
      <c r="S3969" s="153">
        <v>0</v>
      </c>
      <c r="T3969" s="154">
        <f t="shared" si="133"/>
        <v>0</v>
      </c>
      <c r="AR3969" s="155" t="s">
        <v>356</v>
      </c>
      <c r="AT3969" s="155" t="s">
        <v>454</v>
      </c>
      <c r="AU3969" s="155" t="s">
        <v>88</v>
      </c>
      <c r="AY3969" s="16" t="s">
        <v>317</v>
      </c>
      <c r="BE3969" s="156">
        <f t="shared" si="134"/>
        <v>0</v>
      </c>
      <c r="BF3969" s="156">
        <f t="shared" si="135"/>
        <v>0</v>
      </c>
      <c r="BG3969" s="156">
        <f t="shared" si="136"/>
        <v>0</v>
      </c>
      <c r="BH3969" s="156">
        <f t="shared" si="137"/>
        <v>0</v>
      </c>
      <c r="BI3969" s="156">
        <f t="shared" si="138"/>
        <v>0</v>
      </c>
      <c r="BJ3969" s="16" t="s">
        <v>88</v>
      </c>
      <c r="BK3969" s="156">
        <f t="shared" si="139"/>
        <v>0</v>
      </c>
      <c r="BL3969" s="16" t="s">
        <v>323</v>
      </c>
      <c r="BM3969" s="155" t="s">
        <v>5974</v>
      </c>
    </row>
    <row r="3970" spans="2:65" s="1" customFormat="1" ht="24.15" customHeight="1">
      <c r="B3970" s="142"/>
      <c r="C3970" s="179" t="s">
        <v>5975</v>
      </c>
      <c r="D3970" s="179" t="s">
        <v>454</v>
      </c>
      <c r="E3970" s="180" t="s">
        <v>5976</v>
      </c>
      <c r="F3970" s="181" t="s">
        <v>5977</v>
      </c>
      <c r="G3970" s="182" t="s">
        <v>467</v>
      </c>
      <c r="H3970" s="183">
        <v>1</v>
      </c>
      <c r="I3970" s="184"/>
      <c r="J3970" s="185">
        <f t="shared" si="130"/>
        <v>0</v>
      </c>
      <c r="K3970" s="186"/>
      <c r="L3970" s="187"/>
      <c r="M3970" s="188" t="s">
        <v>1</v>
      </c>
      <c r="N3970" s="189" t="s">
        <v>42</v>
      </c>
      <c r="P3970" s="153">
        <f t="shared" si="131"/>
        <v>0</v>
      </c>
      <c r="Q3970" s="153">
        <v>5.1999999999999998E-2</v>
      </c>
      <c r="R3970" s="153">
        <f t="shared" si="132"/>
        <v>5.1999999999999998E-2</v>
      </c>
      <c r="S3970" s="153">
        <v>0</v>
      </c>
      <c r="T3970" s="154">
        <f t="shared" si="133"/>
        <v>0</v>
      </c>
      <c r="AR3970" s="155" t="s">
        <v>356</v>
      </c>
      <c r="AT3970" s="155" t="s">
        <v>454</v>
      </c>
      <c r="AU3970" s="155" t="s">
        <v>88</v>
      </c>
      <c r="AY3970" s="16" t="s">
        <v>317</v>
      </c>
      <c r="BE3970" s="156">
        <f t="shared" si="134"/>
        <v>0</v>
      </c>
      <c r="BF3970" s="156">
        <f t="shared" si="135"/>
        <v>0</v>
      </c>
      <c r="BG3970" s="156">
        <f t="shared" si="136"/>
        <v>0</v>
      </c>
      <c r="BH3970" s="156">
        <f t="shared" si="137"/>
        <v>0</v>
      </c>
      <c r="BI3970" s="156">
        <f t="shared" si="138"/>
        <v>0</v>
      </c>
      <c r="BJ3970" s="16" t="s">
        <v>88</v>
      </c>
      <c r="BK3970" s="156">
        <f t="shared" si="139"/>
        <v>0</v>
      </c>
      <c r="BL3970" s="16" t="s">
        <v>323</v>
      </c>
      <c r="BM3970" s="155" t="s">
        <v>5978</v>
      </c>
    </row>
    <row r="3971" spans="2:65" s="1" customFormat="1" ht="24.15" customHeight="1">
      <c r="B3971" s="142"/>
      <c r="C3971" s="179" t="s">
        <v>5979</v>
      </c>
      <c r="D3971" s="179" t="s">
        <v>454</v>
      </c>
      <c r="E3971" s="180" t="s">
        <v>5980</v>
      </c>
      <c r="F3971" s="181" t="s">
        <v>5981</v>
      </c>
      <c r="G3971" s="182" t="s">
        <v>467</v>
      </c>
      <c r="H3971" s="183">
        <v>1</v>
      </c>
      <c r="I3971" s="184"/>
      <c r="J3971" s="185">
        <f t="shared" si="130"/>
        <v>0</v>
      </c>
      <c r="K3971" s="186"/>
      <c r="L3971" s="187"/>
      <c r="M3971" s="188" t="s">
        <v>1</v>
      </c>
      <c r="N3971" s="189" t="s">
        <v>42</v>
      </c>
      <c r="P3971" s="153">
        <f t="shared" si="131"/>
        <v>0</v>
      </c>
      <c r="Q3971" s="153">
        <v>5.1999999999999998E-2</v>
      </c>
      <c r="R3971" s="153">
        <f t="shared" si="132"/>
        <v>5.1999999999999998E-2</v>
      </c>
      <c r="S3971" s="153">
        <v>0</v>
      </c>
      <c r="T3971" s="154">
        <f t="shared" si="133"/>
        <v>0</v>
      </c>
      <c r="AR3971" s="155" t="s">
        <v>356</v>
      </c>
      <c r="AT3971" s="155" t="s">
        <v>454</v>
      </c>
      <c r="AU3971" s="155" t="s">
        <v>88</v>
      </c>
      <c r="AY3971" s="16" t="s">
        <v>317</v>
      </c>
      <c r="BE3971" s="156">
        <f t="shared" si="134"/>
        <v>0</v>
      </c>
      <c r="BF3971" s="156">
        <f t="shared" si="135"/>
        <v>0</v>
      </c>
      <c r="BG3971" s="156">
        <f t="shared" si="136"/>
        <v>0</v>
      </c>
      <c r="BH3971" s="156">
        <f t="shared" si="137"/>
        <v>0</v>
      </c>
      <c r="BI3971" s="156">
        <f t="shared" si="138"/>
        <v>0</v>
      </c>
      <c r="BJ3971" s="16" t="s">
        <v>88</v>
      </c>
      <c r="BK3971" s="156">
        <f t="shared" si="139"/>
        <v>0</v>
      </c>
      <c r="BL3971" s="16" t="s">
        <v>323</v>
      </c>
      <c r="BM3971" s="155" t="s">
        <v>5982</v>
      </c>
    </row>
    <row r="3972" spans="2:65" s="1" customFormat="1" ht="24.15" customHeight="1">
      <c r="B3972" s="142"/>
      <c r="C3972" s="179" t="s">
        <v>5983</v>
      </c>
      <c r="D3972" s="179" t="s">
        <v>454</v>
      </c>
      <c r="E3972" s="180" t="s">
        <v>5984</v>
      </c>
      <c r="F3972" s="181" t="s">
        <v>5985</v>
      </c>
      <c r="G3972" s="182" t="s">
        <v>467</v>
      </c>
      <c r="H3972" s="183">
        <v>1</v>
      </c>
      <c r="I3972" s="184"/>
      <c r="J3972" s="185">
        <f t="shared" si="130"/>
        <v>0</v>
      </c>
      <c r="K3972" s="186"/>
      <c r="L3972" s="187"/>
      <c r="M3972" s="188" t="s">
        <v>1</v>
      </c>
      <c r="N3972" s="189" t="s">
        <v>42</v>
      </c>
      <c r="P3972" s="153">
        <f t="shared" si="131"/>
        <v>0</v>
      </c>
      <c r="Q3972" s="153">
        <v>5.1999999999999998E-2</v>
      </c>
      <c r="R3972" s="153">
        <f t="shared" si="132"/>
        <v>5.1999999999999998E-2</v>
      </c>
      <c r="S3972" s="153">
        <v>0</v>
      </c>
      <c r="T3972" s="154">
        <f t="shared" si="133"/>
        <v>0</v>
      </c>
      <c r="AR3972" s="155" t="s">
        <v>356</v>
      </c>
      <c r="AT3972" s="155" t="s">
        <v>454</v>
      </c>
      <c r="AU3972" s="155" t="s">
        <v>88</v>
      </c>
      <c r="AY3972" s="16" t="s">
        <v>317</v>
      </c>
      <c r="BE3972" s="156">
        <f t="shared" si="134"/>
        <v>0</v>
      </c>
      <c r="BF3972" s="156">
        <f t="shared" si="135"/>
        <v>0</v>
      </c>
      <c r="BG3972" s="156">
        <f t="shared" si="136"/>
        <v>0</v>
      </c>
      <c r="BH3972" s="156">
        <f t="shared" si="137"/>
        <v>0</v>
      </c>
      <c r="BI3972" s="156">
        <f t="shared" si="138"/>
        <v>0</v>
      </c>
      <c r="BJ3972" s="16" t="s">
        <v>88</v>
      </c>
      <c r="BK3972" s="156">
        <f t="shared" si="139"/>
        <v>0</v>
      </c>
      <c r="BL3972" s="16" t="s">
        <v>323</v>
      </c>
      <c r="BM3972" s="155" t="s">
        <v>5986</v>
      </c>
    </row>
    <row r="3973" spans="2:65" s="1" customFormat="1" ht="24.15" customHeight="1">
      <c r="B3973" s="142"/>
      <c r="C3973" s="179" t="s">
        <v>5987</v>
      </c>
      <c r="D3973" s="179" t="s">
        <v>454</v>
      </c>
      <c r="E3973" s="180" t="s">
        <v>5988</v>
      </c>
      <c r="F3973" s="181" t="s">
        <v>5989</v>
      </c>
      <c r="G3973" s="182" t="s">
        <v>467</v>
      </c>
      <c r="H3973" s="183">
        <v>1</v>
      </c>
      <c r="I3973" s="184"/>
      <c r="J3973" s="185">
        <f t="shared" si="130"/>
        <v>0</v>
      </c>
      <c r="K3973" s="186"/>
      <c r="L3973" s="187"/>
      <c r="M3973" s="188" t="s">
        <v>1</v>
      </c>
      <c r="N3973" s="189" t="s">
        <v>42</v>
      </c>
      <c r="P3973" s="153">
        <f t="shared" si="131"/>
        <v>0</v>
      </c>
      <c r="Q3973" s="153">
        <v>5.1999999999999998E-2</v>
      </c>
      <c r="R3973" s="153">
        <f t="shared" si="132"/>
        <v>5.1999999999999998E-2</v>
      </c>
      <c r="S3973" s="153">
        <v>0</v>
      </c>
      <c r="T3973" s="154">
        <f t="shared" si="133"/>
        <v>0</v>
      </c>
      <c r="AR3973" s="155" t="s">
        <v>356</v>
      </c>
      <c r="AT3973" s="155" t="s">
        <v>454</v>
      </c>
      <c r="AU3973" s="155" t="s">
        <v>88</v>
      </c>
      <c r="AY3973" s="16" t="s">
        <v>317</v>
      </c>
      <c r="BE3973" s="156">
        <f t="shared" si="134"/>
        <v>0</v>
      </c>
      <c r="BF3973" s="156">
        <f t="shared" si="135"/>
        <v>0</v>
      </c>
      <c r="BG3973" s="156">
        <f t="shared" si="136"/>
        <v>0</v>
      </c>
      <c r="BH3973" s="156">
        <f t="shared" si="137"/>
        <v>0</v>
      </c>
      <c r="BI3973" s="156">
        <f t="shared" si="138"/>
        <v>0</v>
      </c>
      <c r="BJ3973" s="16" t="s">
        <v>88</v>
      </c>
      <c r="BK3973" s="156">
        <f t="shared" si="139"/>
        <v>0</v>
      </c>
      <c r="BL3973" s="16" t="s">
        <v>323</v>
      </c>
      <c r="BM3973" s="155" t="s">
        <v>5990</v>
      </c>
    </row>
    <row r="3974" spans="2:65" s="1" customFormat="1" ht="24.15" customHeight="1">
      <c r="B3974" s="142"/>
      <c r="C3974" s="179" t="s">
        <v>5991</v>
      </c>
      <c r="D3974" s="179" t="s">
        <v>454</v>
      </c>
      <c r="E3974" s="180" t="s">
        <v>5992</v>
      </c>
      <c r="F3974" s="181" t="s">
        <v>5993</v>
      </c>
      <c r="G3974" s="182" t="s">
        <v>467</v>
      </c>
      <c r="H3974" s="183">
        <v>1</v>
      </c>
      <c r="I3974" s="184"/>
      <c r="J3974" s="185">
        <f t="shared" si="130"/>
        <v>0</v>
      </c>
      <c r="K3974" s="186"/>
      <c r="L3974" s="187"/>
      <c r="M3974" s="188" t="s">
        <v>1</v>
      </c>
      <c r="N3974" s="189" t="s">
        <v>42</v>
      </c>
      <c r="P3974" s="153">
        <f t="shared" si="131"/>
        <v>0</v>
      </c>
      <c r="Q3974" s="153">
        <v>5.1999999999999998E-2</v>
      </c>
      <c r="R3974" s="153">
        <f t="shared" si="132"/>
        <v>5.1999999999999998E-2</v>
      </c>
      <c r="S3974" s="153">
        <v>0</v>
      </c>
      <c r="T3974" s="154">
        <f t="shared" si="133"/>
        <v>0</v>
      </c>
      <c r="AR3974" s="155" t="s">
        <v>356</v>
      </c>
      <c r="AT3974" s="155" t="s">
        <v>454</v>
      </c>
      <c r="AU3974" s="155" t="s">
        <v>88</v>
      </c>
      <c r="AY3974" s="16" t="s">
        <v>317</v>
      </c>
      <c r="BE3974" s="156">
        <f t="shared" si="134"/>
        <v>0</v>
      </c>
      <c r="BF3974" s="156">
        <f t="shared" si="135"/>
        <v>0</v>
      </c>
      <c r="BG3974" s="156">
        <f t="shared" si="136"/>
        <v>0</v>
      </c>
      <c r="BH3974" s="156">
        <f t="shared" si="137"/>
        <v>0</v>
      </c>
      <c r="BI3974" s="156">
        <f t="shared" si="138"/>
        <v>0</v>
      </c>
      <c r="BJ3974" s="16" t="s">
        <v>88</v>
      </c>
      <c r="BK3974" s="156">
        <f t="shared" si="139"/>
        <v>0</v>
      </c>
      <c r="BL3974" s="16" t="s">
        <v>323</v>
      </c>
      <c r="BM3974" s="155" t="s">
        <v>5994</v>
      </c>
    </row>
    <row r="3975" spans="2:65" s="1" customFormat="1" ht="24.15" customHeight="1">
      <c r="B3975" s="142"/>
      <c r="C3975" s="179" t="s">
        <v>5995</v>
      </c>
      <c r="D3975" s="179" t="s">
        <v>454</v>
      </c>
      <c r="E3975" s="180" t="s">
        <v>5996</v>
      </c>
      <c r="F3975" s="181" t="s">
        <v>5997</v>
      </c>
      <c r="G3975" s="182" t="s">
        <v>467</v>
      </c>
      <c r="H3975" s="183">
        <v>1</v>
      </c>
      <c r="I3975" s="184"/>
      <c r="J3975" s="185">
        <f t="shared" si="130"/>
        <v>0</v>
      </c>
      <c r="K3975" s="186"/>
      <c r="L3975" s="187"/>
      <c r="M3975" s="188" t="s">
        <v>1</v>
      </c>
      <c r="N3975" s="189" t="s">
        <v>42</v>
      </c>
      <c r="P3975" s="153">
        <f t="shared" si="131"/>
        <v>0</v>
      </c>
      <c r="Q3975" s="153">
        <v>5.1999999999999998E-2</v>
      </c>
      <c r="R3975" s="153">
        <f t="shared" si="132"/>
        <v>5.1999999999999998E-2</v>
      </c>
      <c r="S3975" s="153">
        <v>0</v>
      </c>
      <c r="T3975" s="154">
        <f t="shared" si="133"/>
        <v>0</v>
      </c>
      <c r="AR3975" s="155" t="s">
        <v>356</v>
      </c>
      <c r="AT3975" s="155" t="s">
        <v>454</v>
      </c>
      <c r="AU3975" s="155" t="s">
        <v>88</v>
      </c>
      <c r="AY3975" s="16" t="s">
        <v>317</v>
      </c>
      <c r="BE3975" s="156">
        <f t="shared" si="134"/>
        <v>0</v>
      </c>
      <c r="BF3975" s="156">
        <f t="shared" si="135"/>
        <v>0</v>
      </c>
      <c r="BG3975" s="156">
        <f t="shared" si="136"/>
        <v>0</v>
      </c>
      <c r="BH3975" s="156">
        <f t="shared" si="137"/>
        <v>0</v>
      </c>
      <c r="BI3975" s="156">
        <f t="shared" si="138"/>
        <v>0</v>
      </c>
      <c r="BJ3975" s="16" t="s">
        <v>88</v>
      </c>
      <c r="BK3975" s="156">
        <f t="shared" si="139"/>
        <v>0</v>
      </c>
      <c r="BL3975" s="16" t="s">
        <v>323</v>
      </c>
      <c r="BM3975" s="155" t="s">
        <v>5998</v>
      </c>
    </row>
    <row r="3976" spans="2:65" s="1" customFormat="1" ht="24.15" customHeight="1">
      <c r="B3976" s="142"/>
      <c r="C3976" s="179" t="s">
        <v>5999</v>
      </c>
      <c r="D3976" s="179" t="s">
        <v>454</v>
      </c>
      <c r="E3976" s="180" t="s">
        <v>6000</v>
      </c>
      <c r="F3976" s="181" t="s">
        <v>6001</v>
      </c>
      <c r="G3976" s="182" t="s">
        <v>467</v>
      </c>
      <c r="H3976" s="183">
        <v>1</v>
      </c>
      <c r="I3976" s="184"/>
      <c r="J3976" s="185">
        <f t="shared" si="130"/>
        <v>0</v>
      </c>
      <c r="K3976" s="186"/>
      <c r="L3976" s="187"/>
      <c r="M3976" s="188" t="s">
        <v>1</v>
      </c>
      <c r="N3976" s="189" t="s">
        <v>42</v>
      </c>
      <c r="P3976" s="153">
        <f t="shared" si="131"/>
        <v>0</v>
      </c>
      <c r="Q3976" s="153">
        <v>5.1999999999999998E-2</v>
      </c>
      <c r="R3976" s="153">
        <f t="shared" si="132"/>
        <v>5.1999999999999998E-2</v>
      </c>
      <c r="S3976" s="153">
        <v>0</v>
      </c>
      <c r="T3976" s="154">
        <f t="shared" si="133"/>
        <v>0</v>
      </c>
      <c r="AR3976" s="155" t="s">
        <v>356</v>
      </c>
      <c r="AT3976" s="155" t="s">
        <v>454</v>
      </c>
      <c r="AU3976" s="155" t="s">
        <v>88</v>
      </c>
      <c r="AY3976" s="16" t="s">
        <v>317</v>
      </c>
      <c r="BE3976" s="156">
        <f t="shared" si="134"/>
        <v>0</v>
      </c>
      <c r="BF3976" s="156">
        <f t="shared" si="135"/>
        <v>0</v>
      </c>
      <c r="BG3976" s="156">
        <f t="shared" si="136"/>
        <v>0</v>
      </c>
      <c r="BH3976" s="156">
        <f t="shared" si="137"/>
        <v>0</v>
      </c>
      <c r="BI3976" s="156">
        <f t="shared" si="138"/>
        <v>0</v>
      </c>
      <c r="BJ3976" s="16" t="s">
        <v>88</v>
      </c>
      <c r="BK3976" s="156">
        <f t="shared" si="139"/>
        <v>0</v>
      </c>
      <c r="BL3976" s="16" t="s">
        <v>323</v>
      </c>
      <c r="BM3976" s="155" t="s">
        <v>6002</v>
      </c>
    </row>
    <row r="3977" spans="2:65" s="1" customFormat="1" ht="24.15" customHeight="1">
      <c r="B3977" s="142"/>
      <c r="C3977" s="179" t="s">
        <v>6003</v>
      </c>
      <c r="D3977" s="179" t="s">
        <v>454</v>
      </c>
      <c r="E3977" s="180" t="s">
        <v>6004</v>
      </c>
      <c r="F3977" s="181" t="s">
        <v>6005</v>
      </c>
      <c r="G3977" s="182" t="s">
        <v>467</v>
      </c>
      <c r="H3977" s="183">
        <v>1</v>
      </c>
      <c r="I3977" s="184"/>
      <c r="J3977" s="185">
        <f t="shared" si="130"/>
        <v>0</v>
      </c>
      <c r="K3977" s="186"/>
      <c r="L3977" s="187"/>
      <c r="M3977" s="188" t="s">
        <v>1</v>
      </c>
      <c r="N3977" s="189" t="s">
        <v>42</v>
      </c>
      <c r="P3977" s="153">
        <f t="shared" si="131"/>
        <v>0</v>
      </c>
      <c r="Q3977" s="153">
        <v>5.1999999999999998E-2</v>
      </c>
      <c r="R3977" s="153">
        <f t="shared" si="132"/>
        <v>5.1999999999999998E-2</v>
      </c>
      <c r="S3977" s="153">
        <v>0</v>
      </c>
      <c r="T3977" s="154">
        <f t="shared" si="133"/>
        <v>0</v>
      </c>
      <c r="AR3977" s="155" t="s">
        <v>356</v>
      </c>
      <c r="AT3977" s="155" t="s">
        <v>454</v>
      </c>
      <c r="AU3977" s="155" t="s">
        <v>88</v>
      </c>
      <c r="AY3977" s="16" t="s">
        <v>317</v>
      </c>
      <c r="BE3977" s="156">
        <f t="shared" si="134"/>
        <v>0</v>
      </c>
      <c r="BF3977" s="156">
        <f t="shared" si="135"/>
        <v>0</v>
      </c>
      <c r="BG3977" s="156">
        <f t="shared" si="136"/>
        <v>0</v>
      </c>
      <c r="BH3977" s="156">
        <f t="shared" si="137"/>
        <v>0</v>
      </c>
      <c r="BI3977" s="156">
        <f t="shared" si="138"/>
        <v>0</v>
      </c>
      <c r="BJ3977" s="16" t="s">
        <v>88</v>
      </c>
      <c r="BK3977" s="156">
        <f t="shared" si="139"/>
        <v>0</v>
      </c>
      <c r="BL3977" s="16" t="s">
        <v>323</v>
      </c>
      <c r="BM3977" s="155" t="s">
        <v>6006</v>
      </c>
    </row>
    <row r="3978" spans="2:65" s="1" customFormat="1" ht="24.15" customHeight="1">
      <c r="B3978" s="142"/>
      <c r="C3978" s="179" t="s">
        <v>6007</v>
      </c>
      <c r="D3978" s="179" t="s">
        <v>454</v>
      </c>
      <c r="E3978" s="180" t="s">
        <v>6008</v>
      </c>
      <c r="F3978" s="181" t="s">
        <v>6009</v>
      </c>
      <c r="G3978" s="182" t="s">
        <v>467</v>
      </c>
      <c r="H3978" s="183">
        <v>1</v>
      </c>
      <c r="I3978" s="184"/>
      <c r="J3978" s="185">
        <f t="shared" si="130"/>
        <v>0</v>
      </c>
      <c r="K3978" s="186"/>
      <c r="L3978" s="187"/>
      <c r="M3978" s="188" t="s">
        <v>1</v>
      </c>
      <c r="N3978" s="189" t="s">
        <v>42</v>
      </c>
      <c r="P3978" s="153">
        <f t="shared" si="131"/>
        <v>0</v>
      </c>
      <c r="Q3978" s="153">
        <v>5.1999999999999998E-2</v>
      </c>
      <c r="R3978" s="153">
        <f t="shared" si="132"/>
        <v>5.1999999999999998E-2</v>
      </c>
      <c r="S3978" s="153">
        <v>0</v>
      </c>
      <c r="T3978" s="154">
        <f t="shared" si="133"/>
        <v>0</v>
      </c>
      <c r="AR3978" s="155" t="s">
        <v>356</v>
      </c>
      <c r="AT3978" s="155" t="s">
        <v>454</v>
      </c>
      <c r="AU3978" s="155" t="s">
        <v>88</v>
      </c>
      <c r="AY3978" s="16" t="s">
        <v>317</v>
      </c>
      <c r="BE3978" s="156">
        <f t="shared" si="134"/>
        <v>0</v>
      </c>
      <c r="BF3978" s="156">
        <f t="shared" si="135"/>
        <v>0</v>
      </c>
      <c r="BG3978" s="156">
        <f t="shared" si="136"/>
        <v>0</v>
      </c>
      <c r="BH3978" s="156">
        <f t="shared" si="137"/>
        <v>0</v>
      </c>
      <c r="BI3978" s="156">
        <f t="shared" si="138"/>
        <v>0</v>
      </c>
      <c r="BJ3978" s="16" t="s">
        <v>88</v>
      </c>
      <c r="BK3978" s="156">
        <f t="shared" si="139"/>
        <v>0</v>
      </c>
      <c r="BL3978" s="16" t="s">
        <v>323</v>
      </c>
      <c r="BM3978" s="155" t="s">
        <v>6010</v>
      </c>
    </row>
    <row r="3979" spans="2:65" s="1" customFormat="1" ht="24.15" customHeight="1">
      <c r="B3979" s="142"/>
      <c r="C3979" s="179" t="s">
        <v>6011</v>
      </c>
      <c r="D3979" s="179" t="s">
        <v>454</v>
      </c>
      <c r="E3979" s="180" t="s">
        <v>6012</v>
      </c>
      <c r="F3979" s="181" t="s">
        <v>6013</v>
      </c>
      <c r="G3979" s="182" t="s">
        <v>467</v>
      </c>
      <c r="H3979" s="183">
        <v>1</v>
      </c>
      <c r="I3979" s="184"/>
      <c r="J3979" s="185">
        <f t="shared" si="130"/>
        <v>0</v>
      </c>
      <c r="K3979" s="186"/>
      <c r="L3979" s="187"/>
      <c r="M3979" s="188" t="s">
        <v>1</v>
      </c>
      <c r="N3979" s="189" t="s">
        <v>42</v>
      </c>
      <c r="P3979" s="153">
        <f t="shared" si="131"/>
        <v>0</v>
      </c>
      <c r="Q3979" s="153">
        <v>5.1999999999999998E-2</v>
      </c>
      <c r="R3979" s="153">
        <f t="shared" si="132"/>
        <v>5.1999999999999998E-2</v>
      </c>
      <c r="S3979" s="153">
        <v>0</v>
      </c>
      <c r="T3979" s="154">
        <f t="shared" si="133"/>
        <v>0</v>
      </c>
      <c r="AR3979" s="155" t="s">
        <v>356</v>
      </c>
      <c r="AT3979" s="155" t="s">
        <v>454</v>
      </c>
      <c r="AU3979" s="155" t="s">
        <v>88</v>
      </c>
      <c r="AY3979" s="16" t="s">
        <v>317</v>
      </c>
      <c r="BE3979" s="156">
        <f t="shared" si="134"/>
        <v>0</v>
      </c>
      <c r="BF3979" s="156">
        <f t="shared" si="135"/>
        <v>0</v>
      </c>
      <c r="BG3979" s="156">
        <f t="shared" si="136"/>
        <v>0</v>
      </c>
      <c r="BH3979" s="156">
        <f t="shared" si="137"/>
        <v>0</v>
      </c>
      <c r="BI3979" s="156">
        <f t="shared" si="138"/>
        <v>0</v>
      </c>
      <c r="BJ3979" s="16" t="s">
        <v>88</v>
      </c>
      <c r="BK3979" s="156">
        <f t="shared" si="139"/>
        <v>0</v>
      </c>
      <c r="BL3979" s="16" t="s">
        <v>323</v>
      </c>
      <c r="BM3979" s="155" t="s">
        <v>6014</v>
      </c>
    </row>
    <row r="3980" spans="2:65" s="1" customFormat="1" ht="24.15" customHeight="1">
      <c r="B3980" s="142"/>
      <c r="C3980" s="179" t="s">
        <v>6015</v>
      </c>
      <c r="D3980" s="179" t="s">
        <v>454</v>
      </c>
      <c r="E3980" s="180" t="s">
        <v>6016</v>
      </c>
      <c r="F3980" s="181" t="s">
        <v>6017</v>
      </c>
      <c r="G3980" s="182" t="s">
        <v>467</v>
      </c>
      <c r="H3980" s="183">
        <v>4</v>
      </c>
      <c r="I3980" s="184"/>
      <c r="J3980" s="185">
        <f t="shared" si="130"/>
        <v>0</v>
      </c>
      <c r="K3980" s="186"/>
      <c r="L3980" s="187"/>
      <c r="M3980" s="188" t="s">
        <v>1</v>
      </c>
      <c r="N3980" s="189" t="s">
        <v>42</v>
      </c>
      <c r="P3980" s="153">
        <f t="shared" si="131"/>
        <v>0</v>
      </c>
      <c r="Q3980" s="153">
        <v>5.1999999999999998E-2</v>
      </c>
      <c r="R3980" s="153">
        <f t="shared" si="132"/>
        <v>0.20799999999999999</v>
      </c>
      <c r="S3980" s="153">
        <v>0</v>
      </c>
      <c r="T3980" s="154">
        <f t="shared" si="133"/>
        <v>0</v>
      </c>
      <c r="AR3980" s="155" t="s">
        <v>356</v>
      </c>
      <c r="AT3980" s="155" t="s">
        <v>454</v>
      </c>
      <c r="AU3980" s="155" t="s">
        <v>88</v>
      </c>
      <c r="AY3980" s="16" t="s">
        <v>317</v>
      </c>
      <c r="BE3980" s="156">
        <f t="shared" si="134"/>
        <v>0</v>
      </c>
      <c r="BF3980" s="156">
        <f t="shared" si="135"/>
        <v>0</v>
      </c>
      <c r="BG3980" s="156">
        <f t="shared" si="136"/>
        <v>0</v>
      </c>
      <c r="BH3980" s="156">
        <f t="shared" si="137"/>
        <v>0</v>
      </c>
      <c r="BI3980" s="156">
        <f t="shared" si="138"/>
        <v>0</v>
      </c>
      <c r="BJ3980" s="16" t="s">
        <v>88</v>
      </c>
      <c r="BK3980" s="156">
        <f t="shared" si="139"/>
        <v>0</v>
      </c>
      <c r="BL3980" s="16" t="s">
        <v>323</v>
      </c>
      <c r="BM3980" s="155" t="s">
        <v>6018</v>
      </c>
    </row>
    <row r="3981" spans="2:65" s="1" customFormat="1" ht="37.75" customHeight="1">
      <c r="B3981" s="142"/>
      <c r="C3981" s="179" t="s">
        <v>6019</v>
      </c>
      <c r="D3981" s="179" t="s">
        <v>454</v>
      </c>
      <c r="E3981" s="180" t="s">
        <v>6020</v>
      </c>
      <c r="F3981" s="181" t="s">
        <v>6021</v>
      </c>
      <c r="G3981" s="182" t="s">
        <v>467</v>
      </c>
      <c r="H3981" s="183">
        <v>1</v>
      </c>
      <c r="I3981" s="184"/>
      <c r="J3981" s="185">
        <f t="shared" si="130"/>
        <v>0</v>
      </c>
      <c r="K3981" s="186"/>
      <c r="L3981" s="187"/>
      <c r="M3981" s="188" t="s">
        <v>1</v>
      </c>
      <c r="N3981" s="189" t="s">
        <v>42</v>
      </c>
      <c r="P3981" s="153">
        <f t="shared" si="131"/>
        <v>0</v>
      </c>
      <c r="Q3981" s="153">
        <v>5.1999999999999998E-2</v>
      </c>
      <c r="R3981" s="153">
        <f t="shared" si="132"/>
        <v>5.1999999999999998E-2</v>
      </c>
      <c r="S3981" s="153">
        <v>0</v>
      </c>
      <c r="T3981" s="154">
        <f t="shared" si="133"/>
        <v>0</v>
      </c>
      <c r="AR3981" s="155" t="s">
        <v>356</v>
      </c>
      <c r="AT3981" s="155" t="s">
        <v>454</v>
      </c>
      <c r="AU3981" s="155" t="s">
        <v>88</v>
      </c>
      <c r="AY3981" s="16" t="s">
        <v>317</v>
      </c>
      <c r="BE3981" s="156">
        <f t="shared" si="134"/>
        <v>0</v>
      </c>
      <c r="BF3981" s="156">
        <f t="shared" si="135"/>
        <v>0</v>
      </c>
      <c r="BG3981" s="156">
        <f t="shared" si="136"/>
        <v>0</v>
      </c>
      <c r="BH3981" s="156">
        <f t="shared" si="137"/>
        <v>0</v>
      </c>
      <c r="BI3981" s="156">
        <f t="shared" si="138"/>
        <v>0</v>
      </c>
      <c r="BJ3981" s="16" t="s">
        <v>88</v>
      </c>
      <c r="BK3981" s="156">
        <f t="shared" si="139"/>
        <v>0</v>
      </c>
      <c r="BL3981" s="16" t="s">
        <v>323</v>
      </c>
      <c r="BM3981" s="155" t="s">
        <v>6022</v>
      </c>
    </row>
    <row r="3982" spans="2:65" s="1" customFormat="1" ht="24.15" customHeight="1">
      <c r="B3982" s="142"/>
      <c r="C3982" s="179" t="s">
        <v>6023</v>
      </c>
      <c r="D3982" s="179" t="s">
        <v>454</v>
      </c>
      <c r="E3982" s="180" t="s">
        <v>6024</v>
      </c>
      <c r="F3982" s="181" t="s">
        <v>6025</v>
      </c>
      <c r="G3982" s="182" t="s">
        <v>467</v>
      </c>
      <c r="H3982" s="183">
        <v>1</v>
      </c>
      <c r="I3982" s="184"/>
      <c r="J3982" s="185">
        <f t="shared" si="130"/>
        <v>0</v>
      </c>
      <c r="K3982" s="186"/>
      <c r="L3982" s="187"/>
      <c r="M3982" s="188" t="s">
        <v>1</v>
      </c>
      <c r="N3982" s="189" t="s">
        <v>42</v>
      </c>
      <c r="P3982" s="153">
        <f t="shared" si="131"/>
        <v>0</v>
      </c>
      <c r="Q3982" s="153">
        <v>5.1999999999999998E-2</v>
      </c>
      <c r="R3982" s="153">
        <f t="shared" si="132"/>
        <v>5.1999999999999998E-2</v>
      </c>
      <c r="S3982" s="153">
        <v>0</v>
      </c>
      <c r="T3982" s="154">
        <f t="shared" si="133"/>
        <v>0</v>
      </c>
      <c r="AR3982" s="155" t="s">
        <v>356</v>
      </c>
      <c r="AT3982" s="155" t="s">
        <v>454</v>
      </c>
      <c r="AU3982" s="155" t="s">
        <v>88</v>
      </c>
      <c r="AY3982" s="16" t="s">
        <v>317</v>
      </c>
      <c r="BE3982" s="156">
        <f t="shared" si="134"/>
        <v>0</v>
      </c>
      <c r="BF3982" s="156">
        <f t="shared" si="135"/>
        <v>0</v>
      </c>
      <c r="BG3982" s="156">
        <f t="shared" si="136"/>
        <v>0</v>
      </c>
      <c r="BH3982" s="156">
        <f t="shared" si="137"/>
        <v>0</v>
      </c>
      <c r="BI3982" s="156">
        <f t="shared" si="138"/>
        <v>0</v>
      </c>
      <c r="BJ3982" s="16" t="s">
        <v>88</v>
      </c>
      <c r="BK3982" s="156">
        <f t="shared" si="139"/>
        <v>0</v>
      </c>
      <c r="BL3982" s="16" t="s">
        <v>323</v>
      </c>
      <c r="BM3982" s="155" t="s">
        <v>6026</v>
      </c>
    </row>
    <row r="3983" spans="2:65" s="1" customFormat="1" ht="24.15" customHeight="1">
      <c r="B3983" s="142"/>
      <c r="C3983" s="179" t="s">
        <v>6027</v>
      </c>
      <c r="D3983" s="179" t="s">
        <v>454</v>
      </c>
      <c r="E3983" s="180" t="s">
        <v>6028</v>
      </c>
      <c r="F3983" s="181" t="s">
        <v>6029</v>
      </c>
      <c r="G3983" s="182" t="s">
        <v>467</v>
      </c>
      <c r="H3983" s="183">
        <v>11</v>
      </c>
      <c r="I3983" s="184"/>
      <c r="J3983" s="185">
        <f t="shared" si="130"/>
        <v>0</v>
      </c>
      <c r="K3983" s="186"/>
      <c r="L3983" s="187"/>
      <c r="M3983" s="188" t="s">
        <v>1</v>
      </c>
      <c r="N3983" s="189" t="s">
        <v>42</v>
      </c>
      <c r="P3983" s="153">
        <f t="shared" si="131"/>
        <v>0</v>
      </c>
      <c r="Q3983" s="153">
        <v>5.1999999999999998E-2</v>
      </c>
      <c r="R3983" s="153">
        <f t="shared" si="132"/>
        <v>0.57199999999999995</v>
      </c>
      <c r="S3983" s="153">
        <v>0</v>
      </c>
      <c r="T3983" s="154">
        <f t="shared" si="133"/>
        <v>0</v>
      </c>
      <c r="AR3983" s="155" t="s">
        <v>356</v>
      </c>
      <c r="AT3983" s="155" t="s">
        <v>454</v>
      </c>
      <c r="AU3983" s="155" t="s">
        <v>88</v>
      </c>
      <c r="AY3983" s="16" t="s">
        <v>317</v>
      </c>
      <c r="BE3983" s="156">
        <f t="shared" si="134"/>
        <v>0</v>
      </c>
      <c r="BF3983" s="156">
        <f t="shared" si="135"/>
        <v>0</v>
      </c>
      <c r="BG3983" s="156">
        <f t="shared" si="136"/>
        <v>0</v>
      </c>
      <c r="BH3983" s="156">
        <f t="shared" si="137"/>
        <v>0</v>
      </c>
      <c r="BI3983" s="156">
        <f t="shared" si="138"/>
        <v>0</v>
      </c>
      <c r="BJ3983" s="16" t="s">
        <v>88</v>
      </c>
      <c r="BK3983" s="156">
        <f t="shared" si="139"/>
        <v>0</v>
      </c>
      <c r="BL3983" s="16" t="s">
        <v>323</v>
      </c>
      <c r="BM3983" s="155" t="s">
        <v>6030</v>
      </c>
    </row>
    <row r="3984" spans="2:65" s="1" customFormat="1" ht="24.15" customHeight="1">
      <c r="B3984" s="142"/>
      <c r="C3984" s="179" t="s">
        <v>6031</v>
      </c>
      <c r="D3984" s="179" t="s">
        <v>454</v>
      </c>
      <c r="E3984" s="180" t="s">
        <v>6032</v>
      </c>
      <c r="F3984" s="181" t="s">
        <v>6033</v>
      </c>
      <c r="G3984" s="182" t="s">
        <v>467</v>
      </c>
      <c r="H3984" s="183">
        <v>22</v>
      </c>
      <c r="I3984" s="184"/>
      <c r="J3984" s="185">
        <f t="shared" ref="J3984:J4015" si="140">ROUND(I3984*H3984,2)</f>
        <v>0</v>
      </c>
      <c r="K3984" s="186"/>
      <c r="L3984" s="187"/>
      <c r="M3984" s="188" t="s">
        <v>1</v>
      </c>
      <c r="N3984" s="189" t="s">
        <v>42</v>
      </c>
      <c r="P3984" s="153">
        <f t="shared" ref="P3984:P4015" si="141">O3984*H3984</f>
        <v>0</v>
      </c>
      <c r="Q3984" s="153">
        <v>5.1999999999999998E-2</v>
      </c>
      <c r="R3984" s="153">
        <f t="shared" ref="R3984:R4015" si="142">Q3984*H3984</f>
        <v>1.1439999999999999</v>
      </c>
      <c r="S3984" s="153">
        <v>0</v>
      </c>
      <c r="T3984" s="154">
        <f t="shared" ref="T3984:T4015" si="143">S3984*H3984</f>
        <v>0</v>
      </c>
      <c r="AR3984" s="155" t="s">
        <v>356</v>
      </c>
      <c r="AT3984" s="155" t="s">
        <v>454</v>
      </c>
      <c r="AU3984" s="155" t="s">
        <v>88</v>
      </c>
      <c r="AY3984" s="16" t="s">
        <v>317</v>
      </c>
      <c r="BE3984" s="156">
        <f t="shared" ref="BE3984:BE4015" si="144">IF(N3984="základná",J3984,0)</f>
        <v>0</v>
      </c>
      <c r="BF3984" s="156">
        <f t="shared" ref="BF3984:BF4015" si="145">IF(N3984="znížená",J3984,0)</f>
        <v>0</v>
      </c>
      <c r="BG3984" s="156">
        <f t="shared" ref="BG3984:BG4015" si="146">IF(N3984="zákl. prenesená",J3984,0)</f>
        <v>0</v>
      </c>
      <c r="BH3984" s="156">
        <f t="shared" ref="BH3984:BH4015" si="147">IF(N3984="zníž. prenesená",J3984,0)</f>
        <v>0</v>
      </c>
      <c r="BI3984" s="156">
        <f t="shared" ref="BI3984:BI4015" si="148">IF(N3984="nulová",J3984,0)</f>
        <v>0</v>
      </c>
      <c r="BJ3984" s="16" t="s">
        <v>88</v>
      </c>
      <c r="BK3984" s="156">
        <f t="shared" ref="BK3984:BK4015" si="149">ROUND(I3984*H3984,2)</f>
        <v>0</v>
      </c>
      <c r="BL3984" s="16" t="s">
        <v>323</v>
      </c>
      <c r="BM3984" s="155" t="s">
        <v>6034</v>
      </c>
    </row>
    <row r="3985" spans="2:65" s="1" customFormat="1" ht="24.15" customHeight="1">
      <c r="B3985" s="142"/>
      <c r="C3985" s="179" t="s">
        <v>6035</v>
      </c>
      <c r="D3985" s="179" t="s">
        <v>454</v>
      </c>
      <c r="E3985" s="180" t="s">
        <v>6036</v>
      </c>
      <c r="F3985" s="181" t="s">
        <v>6037</v>
      </c>
      <c r="G3985" s="182" t="s">
        <v>467</v>
      </c>
      <c r="H3985" s="183">
        <v>1</v>
      </c>
      <c r="I3985" s="184"/>
      <c r="J3985" s="185">
        <f t="shared" si="140"/>
        <v>0</v>
      </c>
      <c r="K3985" s="186"/>
      <c r="L3985" s="187"/>
      <c r="M3985" s="188" t="s">
        <v>1</v>
      </c>
      <c r="N3985" s="189" t="s">
        <v>42</v>
      </c>
      <c r="P3985" s="153">
        <f t="shared" si="141"/>
        <v>0</v>
      </c>
      <c r="Q3985" s="153">
        <v>5.1999999999999998E-2</v>
      </c>
      <c r="R3985" s="153">
        <f t="shared" si="142"/>
        <v>5.1999999999999998E-2</v>
      </c>
      <c r="S3985" s="153">
        <v>0</v>
      </c>
      <c r="T3985" s="154">
        <f t="shared" si="143"/>
        <v>0</v>
      </c>
      <c r="AR3985" s="155" t="s">
        <v>356</v>
      </c>
      <c r="AT3985" s="155" t="s">
        <v>454</v>
      </c>
      <c r="AU3985" s="155" t="s">
        <v>88</v>
      </c>
      <c r="AY3985" s="16" t="s">
        <v>317</v>
      </c>
      <c r="BE3985" s="156">
        <f t="shared" si="144"/>
        <v>0</v>
      </c>
      <c r="BF3985" s="156">
        <f t="shared" si="145"/>
        <v>0</v>
      </c>
      <c r="BG3985" s="156">
        <f t="shared" si="146"/>
        <v>0</v>
      </c>
      <c r="BH3985" s="156">
        <f t="shared" si="147"/>
        <v>0</v>
      </c>
      <c r="BI3985" s="156">
        <f t="shared" si="148"/>
        <v>0</v>
      </c>
      <c r="BJ3985" s="16" t="s">
        <v>88</v>
      </c>
      <c r="BK3985" s="156">
        <f t="shared" si="149"/>
        <v>0</v>
      </c>
      <c r="BL3985" s="16" t="s">
        <v>323</v>
      </c>
      <c r="BM3985" s="155" t="s">
        <v>6038</v>
      </c>
    </row>
    <row r="3986" spans="2:65" s="1" customFormat="1" ht="24.15" customHeight="1">
      <c r="B3986" s="142"/>
      <c r="C3986" s="179" t="s">
        <v>6039</v>
      </c>
      <c r="D3986" s="179" t="s">
        <v>454</v>
      </c>
      <c r="E3986" s="180" t="s">
        <v>6040</v>
      </c>
      <c r="F3986" s="181" t="s">
        <v>6041</v>
      </c>
      <c r="G3986" s="182" t="s">
        <v>467</v>
      </c>
      <c r="H3986" s="183">
        <v>1</v>
      </c>
      <c r="I3986" s="184"/>
      <c r="J3986" s="185">
        <f t="shared" si="140"/>
        <v>0</v>
      </c>
      <c r="K3986" s="186"/>
      <c r="L3986" s="187"/>
      <c r="M3986" s="188" t="s">
        <v>1</v>
      </c>
      <c r="N3986" s="189" t="s">
        <v>42</v>
      </c>
      <c r="P3986" s="153">
        <f t="shared" si="141"/>
        <v>0</v>
      </c>
      <c r="Q3986" s="153">
        <v>5.1999999999999998E-2</v>
      </c>
      <c r="R3986" s="153">
        <f t="shared" si="142"/>
        <v>5.1999999999999998E-2</v>
      </c>
      <c r="S3986" s="153">
        <v>0</v>
      </c>
      <c r="T3986" s="154">
        <f t="shared" si="143"/>
        <v>0</v>
      </c>
      <c r="AR3986" s="155" t="s">
        <v>356</v>
      </c>
      <c r="AT3986" s="155" t="s">
        <v>454</v>
      </c>
      <c r="AU3986" s="155" t="s">
        <v>88</v>
      </c>
      <c r="AY3986" s="16" t="s">
        <v>317</v>
      </c>
      <c r="BE3986" s="156">
        <f t="shared" si="144"/>
        <v>0</v>
      </c>
      <c r="BF3986" s="156">
        <f t="shared" si="145"/>
        <v>0</v>
      </c>
      <c r="BG3986" s="156">
        <f t="shared" si="146"/>
        <v>0</v>
      </c>
      <c r="BH3986" s="156">
        <f t="shared" si="147"/>
        <v>0</v>
      </c>
      <c r="BI3986" s="156">
        <f t="shared" si="148"/>
        <v>0</v>
      </c>
      <c r="BJ3986" s="16" t="s">
        <v>88</v>
      </c>
      <c r="BK3986" s="156">
        <f t="shared" si="149"/>
        <v>0</v>
      </c>
      <c r="BL3986" s="16" t="s">
        <v>323</v>
      </c>
      <c r="BM3986" s="155" t="s">
        <v>6042</v>
      </c>
    </row>
    <row r="3987" spans="2:65" s="1" customFormat="1" ht="24.15" customHeight="1">
      <c r="B3987" s="142"/>
      <c r="C3987" s="179" t="s">
        <v>6043</v>
      </c>
      <c r="D3987" s="179" t="s">
        <v>454</v>
      </c>
      <c r="E3987" s="180" t="s">
        <v>6044</v>
      </c>
      <c r="F3987" s="181" t="s">
        <v>6045</v>
      </c>
      <c r="G3987" s="182" t="s">
        <v>467</v>
      </c>
      <c r="H3987" s="183">
        <v>1</v>
      </c>
      <c r="I3987" s="184"/>
      <c r="J3987" s="185">
        <f t="shared" si="140"/>
        <v>0</v>
      </c>
      <c r="K3987" s="186"/>
      <c r="L3987" s="187"/>
      <c r="M3987" s="188" t="s">
        <v>1</v>
      </c>
      <c r="N3987" s="189" t="s">
        <v>42</v>
      </c>
      <c r="P3987" s="153">
        <f t="shared" si="141"/>
        <v>0</v>
      </c>
      <c r="Q3987" s="153">
        <v>5.1999999999999998E-2</v>
      </c>
      <c r="R3987" s="153">
        <f t="shared" si="142"/>
        <v>5.1999999999999998E-2</v>
      </c>
      <c r="S3987" s="153">
        <v>0</v>
      </c>
      <c r="T3987" s="154">
        <f t="shared" si="143"/>
        <v>0</v>
      </c>
      <c r="AR3987" s="155" t="s">
        <v>356</v>
      </c>
      <c r="AT3987" s="155" t="s">
        <v>454</v>
      </c>
      <c r="AU3987" s="155" t="s">
        <v>88</v>
      </c>
      <c r="AY3987" s="16" t="s">
        <v>317</v>
      </c>
      <c r="BE3987" s="156">
        <f t="shared" si="144"/>
        <v>0</v>
      </c>
      <c r="BF3987" s="156">
        <f t="shared" si="145"/>
        <v>0</v>
      </c>
      <c r="BG3987" s="156">
        <f t="shared" si="146"/>
        <v>0</v>
      </c>
      <c r="BH3987" s="156">
        <f t="shared" si="147"/>
        <v>0</v>
      </c>
      <c r="BI3987" s="156">
        <f t="shared" si="148"/>
        <v>0</v>
      </c>
      <c r="BJ3987" s="16" t="s">
        <v>88</v>
      </c>
      <c r="BK3987" s="156">
        <f t="shared" si="149"/>
        <v>0</v>
      </c>
      <c r="BL3987" s="16" t="s">
        <v>323</v>
      </c>
      <c r="BM3987" s="155" t="s">
        <v>6046</v>
      </c>
    </row>
    <row r="3988" spans="2:65" s="1" customFormat="1" ht="24.15" customHeight="1">
      <c r="B3988" s="142"/>
      <c r="C3988" s="179" t="s">
        <v>6047</v>
      </c>
      <c r="D3988" s="179" t="s">
        <v>454</v>
      </c>
      <c r="E3988" s="180" t="s">
        <v>6048</v>
      </c>
      <c r="F3988" s="181" t="s">
        <v>6049</v>
      </c>
      <c r="G3988" s="182" t="s">
        <v>467</v>
      </c>
      <c r="H3988" s="183">
        <v>2</v>
      </c>
      <c r="I3988" s="184"/>
      <c r="J3988" s="185">
        <f t="shared" si="140"/>
        <v>0</v>
      </c>
      <c r="K3988" s="186"/>
      <c r="L3988" s="187"/>
      <c r="M3988" s="188" t="s">
        <v>1</v>
      </c>
      <c r="N3988" s="189" t="s">
        <v>42</v>
      </c>
      <c r="P3988" s="153">
        <f t="shared" si="141"/>
        <v>0</v>
      </c>
      <c r="Q3988" s="153">
        <v>5.1999999999999998E-2</v>
      </c>
      <c r="R3988" s="153">
        <f t="shared" si="142"/>
        <v>0.104</v>
      </c>
      <c r="S3988" s="153">
        <v>0</v>
      </c>
      <c r="T3988" s="154">
        <f t="shared" si="143"/>
        <v>0</v>
      </c>
      <c r="AR3988" s="155" t="s">
        <v>356</v>
      </c>
      <c r="AT3988" s="155" t="s">
        <v>454</v>
      </c>
      <c r="AU3988" s="155" t="s">
        <v>88</v>
      </c>
      <c r="AY3988" s="16" t="s">
        <v>317</v>
      </c>
      <c r="BE3988" s="156">
        <f t="shared" si="144"/>
        <v>0</v>
      </c>
      <c r="BF3988" s="156">
        <f t="shared" si="145"/>
        <v>0</v>
      </c>
      <c r="BG3988" s="156">
        <f t="shared" si="146"/>
        <v>0</v>
      </c>
      <c r="BH3988" s="156">
        <f t="shared" si="147"/>
        <v>0</v>
      </c>
      <c r="BI3988" s="156">
        <f t="shared" si="148"/>
        <v>0</v>
      </c>
      <c r="BJ3988" s="16" t="s">
        <v>88</v>
      </c>
      <c r="BK3988" s="156">
        <f t="shared" si="149"/>
        <v>0</v>
      </c>
      <c r="BL3988" s="16" t="s">
        <v>323</v>
      </c>
      <c r="BM3988" s="155" t="s">
        <v>6050</v>
      </c>
    </row>
    <row r="3989" spans="2:65" s="1" customFormat="1" ht="24.15" customHeight="1">
      <c r="B3989" s="142"/>
      <c r="C3989" s="179" t="s">
        <v>6051</v>
      </c>
      <c r="D3989" s="179" t="s">
        <v>454</v>
      </c>
      <c r="E3989" s="180" t="s">
        <v>6052</v>
      </c>
      <c r="F3989" s="181" t="s">
        <v>6053</v>
      </c>
      <c r="G3989" s="182" t="s">
        <v>467</v>
      </c>
      <c r="H3989" s="183">
        <v>14</v>
      </c>
      <c r="I3989" s="184"/>
      <c r="J3989" s="185">
        <f t="shared" si="140"/>
        <v>0</v>
      </c>
      <c r="K3989" s="186"/>
      <c r="L3989" s="187"/>
      <c r="M3989" s="188" t="s">
        <v>1</v>
      </c>
      <c r="N3989" s="189" t="s">
        <v>42</v>
      </c>
      <c r="P3989" s="153">
        <f t="shared" si="141"/>
        <v>0</v>
      </c>
      <c r="Q3989" s="153">
        <v>5.1999999999999998E-2</v>
      </c>
      <c r="R3989" s="153">
        <f t="shared" si="142"/>
        <v>0.72799999999999998</v>
      </c>
      <c r="S3989" s="153">
        <v>0</v>
      </c>
      <c r="T3989" s="154">
        <f t="shared" si="143"/>
        <v>0</v>
      </c>
      <c r="AR3989" s="155" t="s">
        <v>356</v>
      </c>
      <c r="AT3989" s="155" t="s">
        <v>454</v>
      </c>
      <c r="AU3989" s="155" t="s">
        <v>88</v>
      </c>
      <c r="AY3989" s="16" t="s">
        <v>317</v>
      </c>
      <c r="BE3989" s="156">
        <f t="shared" si="144"/>
        <v>0</v>
      </c>
      <c r="BF3989" s="156">
        <f t="shared" si="145"/>
        <v>0</v>
      </c>
      <c r="BG3989" s="156">
        <f t="shared" si="146"/>
        <v>0</v>
      </c>
      <c r="BH3989" s="156">
        <f t="shared" si="147"/>
        <v>0</v>
      </c>
      <c r="BI3989" s="156">
        <f t="shared" si="148"/>
        <v>0</v>
      </c>
      <c r="BJ3989" s="16" t="s">
        <v>88</v>
      </c>
      <c r="BK3989" s="156">
        <f t="shared" si="149"/>
        <v>0</v>
      </c>
      <c r="BL3989" s="16" t="s">
        <v>323</v>
      </c>
      <c r="BM3989" s="155" t="s">
        <v>6054</v>
      </c>
    </row>
    <row r="3990" spans="2:65" s="1" customFormat="1" ht="24.15" customHeight="1">
      <c r="B3990" s="142"/>
      <c r="C3990" s="179" t="s">
        <v>6055</v>
      </c>
      <c r="D3990" s="179" t="s">
        <v>454</v>
      </c>
      <c r="E3990" s="180" t="s">
        <v>6056</v>
      </c>
      <c r="F3990" s="181" t="s">
        <v>6057</v>
      </c>
      <c r="G3990" s="182" t="s">
        <v>467</v>
      </c>
      <c r="H3990" s="183">
        <v>13</v>
      </c>
      <c r="I3990" s="184"/>
      <c r="J3990" s="185">
        <f t="shared" si="140"/>
        <v>0</v>
      </c>
      <c r="K3990" s="186"/>
      <c r="L3990" s="187"/>
      <c r="M3990" s="188" t="s">
        <v>1</v>
      </c>
      <c r="N3990" s="189" t="s">
        <v>42</v>
      </c>
      <c r="P3990" s="153">
        <f t="shared" si="141"/>
        <v>0</v>
      </c>
      <c r="Q3990" s="153">
        <v>5.1999999999999998E-2</v>
      </c>
      <c r="R3990" s="153">
        <f t="shared" si="142"/>
        <v>0.67599999999999993</v>
      </c>
      <c r="S3990" s="153">
        <v>0</v>
      </c>
      <c r="T3990" s="154">
        <f t="shared" si="143"/>
        <v>0</v>
      </c>
      <c r="AR3990" s="155" t="s">
        <v>356</v>
      </c>
      <c r="AT3990" s="155" t="s">
        <v>454</v>
      </c>
      <c r="AU3990" s="155" t="s">
        <v>88</v>
      </c>
      <c r="AY3990" s="16" t="s">
        <v>317</v>
      </c>
      <c r="BE3990" s="156">
        <f t="shared" si="144"/>
        <v>0</v>
      </c>
      <c r="BF3990" s="156">
        <f t="shared" si="145"/>
        <v>0</v>
      </c>
      <c r="BG3990" s="156">
        <f t="shared" si="146"/>
        <v>0</v>
      </c>
      <c r="BH3990" s="156">
        <f t="shared" si="147"/>
        <v>0</v>
      </c>
      <c r="BI3990" s="156">
        <f t="shared" si="148"/>
        <v>0</v>
      </c>
      <c r="BJ3990" s="16" t="s">
        <v>88</v>
      </c>
      <c r="BK3990" s="156">
        <f t="shared" si="149"/>
        <v>0</v>
      </c>
      <c r="BL3990" s="16" t="s">
        <v>323</v>
      </c>
      <c r="BM3990" s="155" t="s">
        <v>6058</v>
      </c>
    </row>
    <row r="3991" spans="2:65" s="1" customFormat="1" ht="24.15" customHeight="1">
      <c r="B3991" s="142"/>
      <c r="C3991" s="179" t="s">
        <v>6059</v>
      </c>
      <c r="D3991" s="179" t="s">
        <v>454</v>
      </c>
      <c r="E3991" s="180" t="s">
        <v>6060</v>
      </c>
      <c r="F3991" s="181" t="s">
        <v>6061</v>
      </c>
      <c r="G3991" s="182" t="s">
        <v>467</v>
      </c>
      <c r="H3991" s="183">
        <v>15</v>
      </c>
      <c r="I3991" s="184"/>
      <c r="J3991" s="185">
        <f t="shared" si="140"/>
        <v>0</v>
      </c>
      <c r="K3991" s="186"/>
      <c r="L3991" s="187"/>
      <c r="M3991" s="188" t="s">
        <v>1</v>
      </c>
      <c r="N3991" s="189" t="s">
        <v>42</v>
      </c>
      <c r="P3991" s="153">
        <f t="shared" si="141"/>
        <v>0</v>
      </c>
      <c r="Q3991" s="153">
        <v>5.1999999999999998E-2</v>
      </c>
      <c r="R3991" s="153">
        <f t="shared" si="142"/>
        <v>0.77999999999999992</v>
      </c>
      <c r="S3991" s="153">
        <v>0</v>
      </c>
      <c r="T3991" s="154">
        <f t="shared" si="143"/>
        <v>0</v>
      </c>
      <c r="AR3991" s="155" t="s">
        <v>356</v>
      </c>
      <c r="AT3991" s="155" t="s">
        <v>454</v>
      </c>
      <c r="AU3991" s="155" t="s">
        <v>88</v>
      </c>
      <c r="AY3991" s="16" t="s">
        <v>317</v>
      </c>
      <c r="BE3991" s="156">
        <f t="shared" si="144"/>
        <v>0</v>
      </c>
      <c r="BF3991" s="156">
        <f t="shared" si="145"/>
        <v>0</v>
      </c>
      <c r="BG3991" s="156">
        <f t="shared" si="146"/>
        <v>0</v>
      </c>
      <c r="BH3991" s="156">
        <f t="shared" si="147"/>
        <v>0</v>
      </c>
      <c r="BI3991" s="156">
        <f t="shared" si="148"/>
        <v>0</v>
      </c>
      <c r="BJ3991" s="16" t="s">
        <v>88</v>
      </c>
      <c r="BK3991" s="156">
        <f t="shared" si="149"/>
        <v>0</v>
      </c>
      <c r="BL3991" s="16" t="s">
        <v>323</v>
      </c>
      <c r="BM3991" s="155" t="s">
        <v>6062</v>
      </c>
    </row>
    <row r="3992" spans="2:65" s="1" customFormat="1" ht="24.15" customHeight="1">
      <c r="B3992" s="142"/>
      <c r="C3992" s="179" t="s">
        <v>6063</v>
      </c>
      <c r="D3992" s="179" t="s">
        <v>454</v>
      </c>
      <c r="E3992" s="180" t="s">
        <v>6064</v>
      </c>
      <c r="F3992" s="181" t="s">
        <v>6065</v>
      </c>
      <c r="G3992" s="182" t="s">
        <v>467</v>
      </c>
      <c r="H3992" s="183">
        <v>2</v>
      </c>
      <c r="I3992" s="184"/>
      <c r="J3992" s="185">
        <f t="shared" si="140"/>
        <v>0</v>
      </c>
      <c r="K3992" s="186"/>
      <c r="L3992" s="187"/>
      <c r="M3992" s="188" t="s">
        <v>1</v>
      </c>
      <c r="N3992" s="189" t="s">
        <v>42</v>
      </c>
      <c r="P3992" s="153">
        <f t="shared" si="141"/>
        <v>0</v>
      </c>
      <c r="Q3992" s="153">
        <v>5.1999999999999998E-2</v>
      </c>
      <c r="R3992" s="153">
        <f t="shared" si="142"/>
        <v>0.104</v>
      </c>
      <c r="S3992" s="153">
        <v>0</v>
      </c>
      <c r="T3992" s="154">
        <f t="shared" si="143"/>
        <v>0</v>
      </c>
      <c r="AR3992" s="155" t="s">
        <v>356</v>
      </c>
      <c r="AT3992" s="155" t="s">
        <v>454</v>
      </c>
      <c r="AU3992" s="155" t="s">
        <v>88</v>
      </c>
      <c r="AY3992" s="16" t="s">
        <v>317</v>
      </c>
      <c r="BE3992" s="156">
        <f t="shared" si="144"/>
        <v>0</v>
      </c>
      <c r="BF3992" s="156">
        <f t="shared" si="145"/>
        <v>0</v>
      </c>
      <c r="BG3992" s="156">
        <f t="shared" si="146"/>
        <v>0</v>
      </c>
      <c r="BH3992" s="156">
        <f t="shared" si="147"/>
        <v>0</v>
      </c>
      <c r="BI3992" s="156">
        <f t="shared" si="148"/>
        <v>0</v>
      </c>
      <c r="BJ3992" s="16" t="s">
        <v>88</v>
      </c>
      <c r="BK3992" s="156">
        <f t="shared" si="149"/>
        <v>0</v>
      </c>
      <c r="BL3992" s="16" t="s">
        <v>323</v>
      </c>
      <c r="BM3992" s="155" t="s">
        <v>6066</v>
      </c>
    </row>
    <row r="3993" spans="2:65" s="1" customFormat="1" ht="24.15" customHeight="1">
      <c r="B3993" s="142"/>
      <c r="C3993" s="179" t="s">
        <v>6067</v>
      </c>
      <c r="D3993" s="179" t="s">
        <v>454</v>
      </c>
      <c r="E3993" s="180" t="s">
        <v>6068</v>
      </c>
      <c r="F3993" s="181" t="s">
        <v>6069</v>
      </c>
      <c r="G3993" s="182" t="s">
        <v>467</v>
      </c>
      <c r="H3993" s="183">
        <v>1</v>
      </c>
      <c r="I3993" s="184"/>
      <c r="J3993" s="185">
        <f t="shared" si="140"/>
        <v>0</v>
      </c>
      <c r="K3993" s="186"/>
      <c r="L3993" s="187"/>
      <c r="M3993" s="188" t="s">
        <v>1</v>
      </c>
      <c r="N3993" s="189" t="s">
        <v>42</v>
      </c>
      <c r="P3993" s="153">
        <f t="shared" si="141"/>
        <v>0</v>
      </c>
      <c r="Q3993" s="153">
        <v>5.1999999999999998E-2</v>
      </c>
      <c r="R3993" s="153">
        <f t="shared" si="142"/>
        <v>5.1999999999999998E-2</v>
      </c>
      <c r="S3993" s="153">
        <v>0</v>
      </c>
      <c r="T3993" s="154">
        <f t="shared" si="143"/>
        <v>0</v>
      </c>
      <c r="AR3993" s="155" t="s">
        <v>356</v>
      </c>
      <c r="AT3993" s="155" t="s">
        <v>454</v>
      </c>
      <c r="AU3993" s="155" t="s">
        <v>88</v>
      </c>
      <c r="AY3993" s="16" t="s">
        <v>317</v>
      </c>
      <c r="BE3993" s="156">
        <f t="shared" si="144"/>
        <v>0</v>
      </c>
      <c r="BF3993" s="156">
        <f t="shared" si="145"/>
        <v>0</v>
      </c>
      <c r="BG3993" s="156">
        <f t="shared" si="146"/>
        <v>0</v>
      </c>
      <c r="BH3993" s="156">
        <f t="shared" si="147"/>
        <v>0</v>
      </c>
      <c r="BI3993" s="156">
        <f t="shared" si="148"/>
        <v>0</v>
      </c>
      <c r="BJ3993" s="16" t="s">
        <v>88</v>
      </c>
      <c r="BK3993" s="156">
        <f t="shared" si="149"/>
        <v>0</v>
      </c>
      <c r="BL3993" s="16" t="s">
        <v>323</v>
      </c>
      <c r="BM3993" s="155" t="s">
        <v>6070</v>
      </c>
    </row>
    <row r="3994" spans="2:65" s="1" customFormat="1" ht="24.15" customHeight="1">
      <c r="B3994" s="142"/>
      <c r="C3994" s="179" t="s">
        <v>6071</v>
      </c>
      <c r="D3994" s="179" t="s">
        <v>454</v>
      </c>
      <c r="E3994" s="180" t="s">
        <v>6072</v>
      </c>
      <c r="F3994" s="181" t="s">
        <v>6073</v>
      </c>
      <c r="G3994" s="182" t="s">
        <v>467</v>
      </c>
      <c r="H3994" s="183">
        <v>11</v>
      </c>
      <c r="I3994" s="184"/>
      <c r="J3994" s="185">
        <f t="shared" si="140"/>
        <v>0</v>
      </c>
      <c r="K3994" s="186"/>
      <c r="L3994" s="187"/>
      <c r="M3994" s="188" t="s">
        <v>1</v>
      </c>
      <c r="N3994" s="189" t="s">
        <v>42</v>
      </c>
      <c r="P3994" s="153">
        <f t="shared" si="141"/>
        <v>0</v>
      </c>
      <c r="Q3994" s="153">
        <v>5.1999999999999998E-2</v>
      </c>
      <c r="R3994" s="153">
        <f t="shared" si="142"/>
        <v>0.57199999999999995</v>
      </c>
      <c r="S3994" s="153">
        <v>0</v>
      </c>
      <c r="T3994" s="154">
        <f t="shared" si="143"/>
        <v>0</v>
      </c>
      <c r="AR3994" s="155" t="s">
        <v>356</v>
      </c>
      <c r="AT3994" s="155" t="s">
        <v>454</v>
      </c>
      <c r="AU3994" s="155" t="s">
        <v>88</v>
      </c>
      <c r="AY3994" s="16" t="s">
        <v>317</v>
      </c>
      <c r="BE3994" s="156">
        <f t="shared" si="144"/>
        <v>0</v>
      </c>
      <c r="BF3994" s="156">
        <f t="shared" si="145"/>
        <v>0</v>
      </c>
      <c r="BG3994" s="156">
        <f t="shared" si="146"/>
        <v>0</v>
      </c>
      <c r="BH3994" s="156">
        <f t="shared" si="147"/>
        <v>0</v>
      </c>
      <c r="BI3994" s="156">
        <f t="shared" si="148"/>
        <v>0</v>
      </c>
      <c r="BJ3994" s="16" t="s">
        <v>88</v>
      </c>
      <c r="BK3994" s="156">
        <f t="shared" si="149"/>
        <v>0</v>
      </c>
      <c r="BL3994" s="16" t="s">
        <v>323</v>
      </c>
      <c r="BM3994" s="155" t="s">
        <v>6074</v>
      </c>
    </row>
    <row r="3995" spans="2:65" s="1" customFormat="1" ht="24.15" customHeight="1">
      <c r="B3995" s="142"/>
      <c r="C3995" s="179" t="s">
        <v>6075</v>
      </c>
      <c r="D3995" s="179" t="s">
        <v>454</v>
      </c>
      <c r="E3995" s="180" t="s">
        <v>6076</v>
      </c>
      <c r="F3995" s="181" t="s">
        <v>6077</v>
      </c>
      <c r="G3995" s="182" t="s">
        <v>467</v>
      </c>
      <c r="H3995" s="183">
        <v>23</v>
      </c>
      <c r="I3995" s="184"/>
      <c r="J3995" s="185">
        <f t="shared" si="140"/>
        <v>0</v>
      </c>
      <c r="K3995" s="186"/>
      <c r="L3995" s="187"/>
      <c r="M3995" s="188" t="s">
        <v>1</v>
      </c>
      <c r="N3995" s="189" t="s">
        <v>42</v>
      </c>
      <c r="P3995" s="153">
        <f t="shared" si="141"/>
        <v>0</v>
      </c>
      <c r="Q3995" s="153">
        <v>5.1999999999999998E-2</v>
      </c>
      <c r="R3995" s="153">
        <f t="shared" si="142"/>
        <v>1.196</v>
      </c>
      <c r="S3995" s="153">
        <v>0</v>
      </c>
      <c r="T3995" s="154">
        <f t="shared" si="143"/>
        <v>0</v>
      </c>
      <c r="AR3995" s="155" t="s">
        <v>356</v>
      </c>
      <c r="AT3995" s="155" t="s">
        <v>454</v>
      </c>
      <c r="AU3995" s="155" t="s">
        <v>88</v>
      </c>
      <c r="AY3995" s="16" t="s">
        <v>317</v>
      </c>
      <c r="BE3995" s="156">
        <f t="shared" si="144"/>
        <v>0</v>
      </c>
      <c r="BF3995" s="156">
        <f t="shared" si="145"/>
        <v>0</v>
      </c>
      <c r="BG3995" s="156">
        <f t="shared" si="146"/>
        <v>0</v>
      </c>
      <c r="BH3995" s="156">
        <f t="shared" si="147"/>
        <v>0</v>
      </c>
      <c r="BI3995" s="156">
        <f t="shared" si="148"/>
        <v>0</v>
      </c>
      <c r="BJ3995" s="16" t="s">
        <v>88</v>
      </c>
      <c r="BK3995" s="156">
        <f t="shared" si="149"/>
        <v>0</v>
      </c>
      <c r="BL3995" s="16" t="s">
        <v>323</v>
      </c>
      <c r="BM3995" s="155" t="s">
        <v>6078</v>
      </c>
    </row>
    <row r="3996" spans="2:65" s="1" customFormat="1" ht="24.15" customHeight="1">
      <c r="B3996" s="142"/>
      <c r="C3996" s="179" t="s">
        <v>6079</v>
      </c>
      <c r="D3996" s="179" t="s">
        <v>454</v>
      </c>
      <c r="E3996" s="180" t="s">
        <v>6080</v>
      </c>
      <c r="F3996" s="181" t="s">
        <v>6081</v>
      </c>
      <c r="G3996" s="182" t="s">
        <v>467</v>
      </c>
      <c r="H3996" s="183">
        <v>6</v>
      </c>
      <c r="I3996" s="184"/>
      <c r="J3996" s="185">
        <f t="shared" si="140"/>
        <v>0</v>
      </c>
      <c r="K3996" s="186"/>
      <c r="L3996" s="187"/>
      <c r="M3996" s="188" t="s">
        <v>1</v>
      </c>
      <c r="N3996" s="189" t="s">
        <v>42</v>
      </c>
      <c r="P3996" s="153">
        <f t="shared" si="141"/>
        <v>0</v>
      </c>
      <c r="Q3996" s="153">
        <v>5.1999999999999998E-2</v>
      </c>
      <c r="R3996" s="153">
        <f t="shared" si="142"/>
        <v>0.312</v>
      </c>
      <c r="S3996" s="153">
        <v>0</v>
      </c>
      <c r="T3996" s="154">
        <f t="shared" si="143"/>
        <v>0</v>
      </c>
      <c r="AR3996" s="155" t="s">
        <v>356</v>
      </c>
      <c r="AT3996" s="155" t="s">
        <v>454</v>
      </c>
      <c r="AU3996" s="155" t="s">
        <v>88</v>
      </c>
      <c r="AY3996" s="16" t="s">
        <v>317</v>
      </c>
      <c r="BE3996" s="156">
        <f t="shared" si="144"/>
        <v>0</v>
      </c>
      <c r="BF3996" s="156">
        <f t="shared" si="145"/>
        <v>0</v>
      </c>
      <c r="BG3996" s="156">
        <f t="shared" si="146"/>
        <v>0</v>
      </c>
      <c r="BH3996" s="156">
        <f t="shared" si="147"/>
        <v>0</v>
      </c>
      <c r="BI3996" s="156">
        <f t="shared" si="148"/>
        <v>0</v>
      </c>
      <c r="BJ3996" s="16" t="s">
        <v>88</v>
      </c>
      <c r="BK3996" s="156">
        <f t="shared" si="149"/>
        <v>0</v>
      </c>
      <c r="BL3996" s="16" t="s">
        <v>323</v>
      </c>
      <c r="BM3996" s="155" t="s">
        <v>6082</v>
      </c>
    </row>
    <row r="3997" spans="2:65" s="1" customFormat="1" ht="24.15" customHeight="1">
      <c r="B3997" s="142"/>
      <c r="C3997" s="179" t="s">
        <v>6083</v>
      </c>
      <c r="D3997" s="179" t="s">
        <v>454</v>
      </c>
      <c r="E3997" s="180" t="s">
        <v>6084</v>
      </c>
      <c r="F3997" s="181" t="s">
        <v>6085</v>
      </c>
      <c r="G3997" s="182" t="s">
        <v>467</v>
      </c>
      <c r="H3997" s="183">
        <v>5</v>
      </c>
      <c r="I3997" s="184"/>
      <c r="J3997" s="185">
        <f t="shared" si="140"/>
        <v>0</v>
      </c>
      <c r="K3997" s="186"/>
      <c r="L3997" s="187"/>
      <c r="M3997" s="188" t="s">
        <v>1</v>
      </c>
      <c r="N3997" s="189" t="s">
        <v>42</v>
      </c>
      <c r="P3997" s="153">
        <f t="shared" si="141"/>
        <v>0</v>
      </c>
      <c r="Q3997" s="153">
        <v>5.1999999999999998E-2</v>
      </c>
      <c r="R3997" s="153">
        <f t="shared" si="142"/>
        <v>0.26</v>
      </c>
      <c r="S3997" s="153">
        <v>0</v>
      </c>
      <c r="T3997" s="154">
        <f t="shared" si="143"/>
        <v>0</v>
      </c>
      <c r="AR3997" s="155" t="s">
        <v>356</v>
      </c>
      <c r="AT3997" s="155" t="s">
        <v>454</v>
      </c>
      <c r="AU3997" s="155" t="s">
        <v>88</v>
      </c>
      <c r="AY3997" s="16" t="s">
        <v>317</v>
      </c>
      <c r="BE3997" s="156">
        <f t="shared" si="144"/>
        <v>0</v>
      </c>
      <c r="BF3997" s="156">
        <f t="shared" si="145"/>
        <v>0</v>
      </c>
      <c r="BG3997" s="156">
        <f t="shared" si="146"/>
        <v>0</v>
      </c>
      <c r="BH3997" s="156">
        <f t="shared" si="147"/>
        <v>0</v>
      </c>
      <c r="BI3997" s="156">
        <f t="shared" si="148"/>
        <v>0</v>
      </c>
      <c r="BJ3997" s="16" t="s">
        <v>88</v>
      </c>
      <c r="BK3997" s="156">
        <f t="shared" si="149"/>
        <v>0</v>
      </c>
      <c r="BL3997" s="16" t="s">
        <v>323</v>
      </c>
      <c r="BM3997" s="155" t="s">
        <v>6086</v>
      </c>
    </row>
    <row r="3998" spans="2:65" s="1" customFormat="1" ht="24.15" customHeight="1">
      <c r="B3998" s="142"/>
      <c r="C3998" s="179" t="s">
        <v>6087</v>
      </c>
      <c r="D3998" s="179" t="s">
        <v>454</v>
      </c>
      <c r="E3998" s="180" t="s">
        <v>6088</v>
      </c>
      <c r="F3998" s="181" t="s">
        <v>6089</v>
      </c>
      <c r="G3998" s="182" t="s">
        <v>467</v>
      </c>
      <c r="H3998" s="183">
        <v>9</v>
      </c>
      <c r="I3998" s="184"/>
      <c r="J3998" s="185">
        <f t="shared" si="140"/>
        <v>0</v>
      </c>
      <c r="K3998" s="186"/>
      <c r="L3998" s="187"/>
      <c r="M3998" s="188" t="s">
        <v>1</v>
      </c>
      <c r="N3998" s="189" t="s">
        <v>42</v>
      </c>
      <c r="P3998" s="153">
        <f t="shared" si="141"/>
        <v>0</v>
      </c>
      <c r="Q3998" s="153">
        <v>5.1999999999999998E-2</v>
      </c>
      <c r="R3998" s="153">
        <f t="shared" si="142"/>
        <v>0.46799999999999997</v>
      </c>
      <c r="S3998" s="153">
        <v>0</v>
      </c>
      <c r="T3998" s="154">
        <f t="shared" si="143"/>
        <v>0</v>
      </c>
      <c r="AR3998" s="155" t="s">
        <v>356</v>
      </c>
      <c r="AT3998" s="155" t="s">
        <v>454</v>
      </c>
      <c r="AU3998" s="155" t="s">
        <v>88</v>
      </c>
      <c r="AY3998" s="16" t="s">
        <v>317</v>
      </c>
      <c r="BE3998" s="156">
        <f t="shared" si="144"/>
        <v>0</v>
      </c>
      <c r="BF3998" s="156">
        <f t="shared" si="145"/>
        <v>0</v>
      </c>
      <c r="BG3998" s="156">
        <f t="shared" si="146"/>
        <v>0</v>
      </c>
      <c r="BH3998" s="156">
        <f t="shared" si="147"/>
        <v>0</v>
      </c>
      <c r="BI3998" s="156">
        <f t="shared" si="148"/>
        <v>0</v>
      </c>
      <c r="BJ3998" s="16" t="s">
        <v>88</v>
      </c>
      <c r="BK3998" s="156">
        <f t="shared" si="149"/>
        <v>0</v>
      </c>
      <c r="BL3998" s="16" t="s">
        <v>323</v>
      </c>
      <c r="BM3998" s="155" t="s">
        <v>6090</v>
      </c>
    </row>
    <row r="3999" spans="2:65" s="1" customFormat="1" ht="24.15" customHeight="1">
      <c r="B3999" s="142"/>
      <c r="C3999" s="179" t="s">
        <v>6091</v>
      </c>
      <c r="D3999" s="179" t="s">
        <v>454</v>
      </c>
      <c r="E3999" s="180" t="s">
        <v>6092</v>
      </c>
      <c r="F3999" s="181" t="s">
        <v>6093</v>
      </c>
      <c r="G3999" s="182" t="s">
        <v>467</v>
      </c>
      <c r="H3999" s="183">
        <v>10</v>
      </c>
      <c r="I3999" s="184"/>
      <c r="J3999" s="185">
        <f t="shared" si="140"/>
        <v>0</v>
      </c>
      <c r="K3999" s="186"/>
      <c r="L3999" s="187"/>
      <c r="M3999" s="188" t="s">
        <v>1</v>
      </c>
      <c r="N3999" s="189" t="s">
        <v>42</v>
      </c>
      <c r="P3999" s="153">
        <f t="shared" si="141"/>
        <v>0</v>
      </c>
      <c r="Q3999" s="153">
        <v>5.1999999999999998E-2</v>
      </c>
      <c r="R3999" s="153">
        <f t="shared" si="142"/>
        <v>0.52</v>
      </c>
      <c r="S3999" s="153">
        <v>0</v>
      </c>
      <c r="T3999" s="154">
        <f t="shared" si="143"/>
        <v>0</v>
      </c>
      <c r="AR3999" s="155" t="s">
        <v>356</v>
      </c>
      <c r="AT3999" s="155" t="s">
        <v>454</v>
      </c>
      <c r="AU3999" s="155" t="s">
        <v>88</v>
      </c>
      <c r="AY3999" s="16" t="s">
        <v>317</v>
      </c>
      <c r="BE3999" s="156">
        <f t="shared" si="144"/>
        <v>0</v>
      </c>
      <c r="BF3999" s="156">
        <f t="shared" si="145"/>
        <v>0</v>
      </c>
      <c r="BG3999" s="156">
        <f t="shared" si="146"/>
        <v>0</v>
      </c>
      <c r="BH3999" s="156">
        <f t="shared" si="147"/>
        <v>0</v>
      </c>
      <c r="BI3999" s="156">
        <f t="shared" si="148"/>
        <v>0</v>
      </c>
      <c r="BJ3999" s="16" t="s">
        <v>88</v>
      </c>
      <c r="BK3999" s="156">
        <f t="shared" si="149"/>
        <v>0</v>
      </c>
      <c r="BL3999" s="16" t="s">
        <v>323</v>
      </c>
      <c r="BM3999" s="155" t="s">
        <v>6094</v>
      </c>
    </row>
    <row r="4000" spans="2:65" s="1" customFormat="1" ht="24.15" customHeight="1">
      <c r="B4000" s="142"/>
      <c r="C4000" s="179" t="s">
        <v>6095</v>
      </c>
      <c r="D4000" s="179" t="s">
        <v>454</v>
      </c>
      <c r="E4000" s="180" t="s">
        <v>6096</v>
      </c>
      <c r="F4000" s="181" t="s">
        <v>6097</v>
      </c>
      <c r="G4000" s="182" t="s">
        <v>467</v>
      </c>
      <c r="H4000" s="183">
        <v>1</v>
      </c>
      <c r="I4000" s="184"/>
      <c r="J4000" s="185">
        <f t="shared" si="140"/>
        <v>0</v>
      </c>
      <c r="K4000" s="186"/>
      <c r="L4000" s="187"/>
      <c r="M4000" s="188" t="s">
        <v>1</v>
      </c>
      <c r="N4000" s="189" t="s">
        <v>42</v>
      </c>
      <c r="P4000" s="153">
        <f t="shared" si="141"/>
        <v>0</v>
      </c>
      <c r="Q4000" s="153">
        <v>5.1999999999999998E-2</v>
      </c>
      <c r="R4000" s="153">
        <f t="shared" si="142"/>
        <v>5.1999999999999998E-2</v>
      </c>
      <c r="S4000" s="153">
        <v>0</v>
      </c>
      <c r="T4000" s="154">
        <f t="shared" si="143"/>
        <v>0</v>
      </c>
      <c r="AR4000" s="155" t="s">
        <v>356</v>
      </c>
      <c r="AT4000" s="155" t="s">
        <v>454</v>
      </c>
      <c r="AU4000" s="155" t="s">
        <v>88</v>
      </c>
      <c r="AY4000" s="16" t="s">
        <v>317</v>
      </c>
      <c r="BE4000" s="156">
        <f t="shared" si="144"/>
        <v>0</v>
      </c>
      <c r="BF4000" s="156">
        <f t="shared" si="145"/>
        <v>0</v>
      </c>
      <c r="BG4000" s="156">
        <f t="shared" si="146"/>
        <v>0</v>
      </c>
      <c r="BH4000" s="156">
        <f t="shared" si="147"/>
        <v>0</v>
      </c>
      <c r="BI4000" s="156">
        <f t="shared" si="148"/>
        <v>0</v>
      </c>
      <c r="BJ4000" s="16" t="s">
        <v>88</v>
      </c>
      <c r="BK4000" s="156">
        <f t="shared" si="149"/>
        <v>0</v>
      </c>
      <c r="BL4000" s="16" t="s">
        <v>323</v>
      </c>
      <c r="BM4000" s="155" t="s">
        <v>6098</v>
      </c>
    </row>
    <row r="4001" spans="2:65" s="1" customFormat="1" ht="24.15" customHeight="1">
      <c r="B4001" s="142"/>
      <c r="C4001" s="179" t="s">
        <v>6099</v>
      </c>
      <c r="D4001" s="179" t="s">
        <v>454</v>
      </c>
      <c r="E4001" s="180" t="s">
        <v>6100</v>
      </c>
      <c r="F4001" s="181" t="s">
        <v>6101</v>
      </c>
      <c r="G4001" s="182" t="s">
        <v>467</v>
      </c>
      <c r="H4001" s="183">
        <v>1</v>
      </c>
      <c r="I4001" s="184"/>
      <c r="J4001" s="185">
        <f t="shared" si="140"/>
        <v>0</v>
      </c>
      <c r="K4001" s="186"/>
      <c r="L4001" s="187"/>
      <c r="M4001" s="188" t="s">
        <v>1</v>
      </c>
      <c r="N4001" s="189" t="s">
        <v>42</v>
      </c>
      <c r="P4001" s="153">
        <f t="shared" si="141"/>
        <v>0</v>
      </c>
      <c r="Q4001" s="153">
        <v>5.1999999999999998E-2</v>
      </c>
      <c r="R4001" s="153">
        <f t="shared" si="142"/>
        <v>5.1999999999999998E-2</v>
      </c>
      <c r="S4001" s="153">
        <v>0</v>
      </c>
      <c r="T4001" s="154">
        <f t="shared" si="143"/>
        <v>0</v>
      </c>
      <c r="AR4001" s="155" t="s">
        <v>356</v>
      </c>
      <c r="AT4001" s="155" t="s">
        <v>454</v>
      </c>
      <c r="AU4001" s="155" t="s">
        <v>88</v>
      </c>
      <c r="AY4001" s="16" t="s">
        <v>317</v>
      </c>
      <c r="BE4001" s="156">
        <f t="shared" si="144"/>
        <v>0</v>
      </c>
      <c r="BF4001" s="156">
        <f t="shared" si="145"/>
        <v>0</v>
      </c>
      <c r="BG4001" s="156">
        <f t="shared" si="146"/>
        <v>0</v>
      </c>
      <c r="BH4001" s="156">
        <f t="shared" si="147"/>
        <v>0</v>
      </c>
      <c r="BI4001" s="156">
        <f t="shared" si="148"/>
        <v>0</v>
      </c>
      <c r="BJ4001" s="16" t="s">
        <v>88</v>
      </c>
      <c r="BK4001" s="156">
        <f t="shared" si="149"/>
        <v>0</v>
      </c>
      <c r="BL4001" s="16" t="s">
        <v>323</v>
      </c>
      <c r="BM4001" s="155" t="s">
        <v>6102</v>
      </c>
    </row>
    <row r="4002" spans="2:65" s="1" customFormat="1" ht="24.15" customHeight="1">
      <c r="B4002" s="142"/>
      <c r="C4002" s="179" t="s">
        <v>6103</v>
      </c>
      <c r="D4002" s="179" t="s">
        <v>454</v>
      </c>
      <c r="E4002" s="180" t="s">
        <v>6104</v>
      </c>
      <c r="F4002" s="181" t="s">
        <v>6105</v>
      </c>
      <c r="G4002" s="182" t="s">
        <v>467</v>
      </c>
      <c r="H4002" s="183">
        <v>5</v>
      </c>
      <c r="I4002" s="184"/>
      <c r="J4002" s="185">
        <f t="shared" si="140"/>
        <v>0</v>
      </c>
      <c r="K4002" s="186"/>
      <c r="L4002" s="187"/>
      <c r="M4002" s="188" t="s">
        <v>1</v>
      </c>
      <c r="N4002" s="189" t="s">
        <v>42</v>
      </c>
      <c r="P4002" s="153">
        <f t="shared" si="141"/>
        <v>0</v>
      </c>
      <c r="Q4002" s="153">
        <v>5.1999999999999998E-2</v>
      </c>
      <c r="R4002" s="153">
        <f t="shared" si="142"/>
        <v>0.26</v>
      </c>
      <c r="S4002" s="153">
        <v>0</v>
      </c>
      <c r="T4002" s="154">
        <f t="shared" si="143"/>
        <v>0</v>
      </c>
      <c r="AR4002" s="155" t="s">
        <v>356</v>
      </c>
      <c r="AT4002" s="155" t="s">
        <v>454</v>
      </c>
      <c r="AU4002" s="155" t="s">
        <v>88</v>
      </c>
      <c r="AY4002" s="16" t="s">
        <v>317</v>
      </c>
      <c r="BE4002" s="156">
        <f t="shared" si="144"/>
        <v>0</v>
      </c>
      <c r="BF4002" s="156">
        <f t="shared" si="145"/>
        <v>0</v>
      </c>
      <c r="BG4002" s="156">
        <f t="shared" si="146"/>
        <v>0</v>
      </c>
      <c r="BH4002" s="156">
        <f t="shared" si="147"/>
        <v>0</v>
      </c>
      <c r="BI4002" s="156">
        <f t="shared" si="148"/>
        <v>0</v>
      </c>
      <c r="BJ4002" s="16" t="s">
        <v>88</v>
      </c>
      <c r="BK4002" s="156">
        <f t="shared" si="149"/>
        <v>0</v>
      </c>
      <c r="BL4002" s="16" t="s">
        <v>323</v>
      </c>
      <c r="BM4002" s="155" t="s">
        <v>6106</v>
      </c>
    </row>
    <row r="4003" spans="2:65" s="1" customFormat="1" ht="24.15" customHeight="1">
      <c r="B4003" s="142"/>
      <c r="C4003" s="179" t="s">
        <v>6107</v>
      </c>
      <c r="D4003" s="179" t="s">
        <v>454</v>
      </c>
      <c r="E4003" s="180" t="s">
        <v>6108</v>
      </c>
      <c r="F4003" s="181" t="s">
        <v>6109</v>
      </c>
      <c r="G4003" s="182" t="s">
        <v>467</v>
      </c>
      <c r="H4003" s="183">
        <v>3</v>
      </c>
      <c r="I4003" s="184"/>
      <c r="J4003" s="185">
        <f t="shared" si="140"/>
        <v>0</v>
      </c>
      <c r="K4003" s="186"/>
      <c r="L4003" s="187"/>
      <c r="M4003" s="188" t="s">
        <v>1</v>
      </c>
      <c r="N4003" s="189" t="s">
        <v>42</v>
      </c>
      <c r="P4003" s="153">
        <f t="shared" si="141"/>
        <v>0</v>
      </c>
      <c r="Q4003" s="153">
        <v>5.1999999999999998E-2</v>
      </c>
      <c r="R4003" s="153">
        <f t="shared" si="142"/>
        <v>0.156</v>
      </c>
      <c r="S4003" s="153">
        <v>0</v>
      </c>
      <c r="T4003" s="154">
        <f t="shared" si="143"/>
        <v>0</v>
      </c>
      <c r="AR4003" s="155" t="s">
        <v>356</v>
      </c>
      <c r="AT4003" s="155" t="s">
        <v>454</v>
      </c>
      <c r="AU4003" s="155" t="s">
        <v>88</v>
      </c>
      <c r="AY4003" s="16" t="s">
        <v>317</v>
      </c>
      <c r="BE4003" s="156">
        <f t="shared" si="144"/>
        <v>0</v>
      </c>
      <c r="BF4003" s="156">
        <f t="shared" si="145"/>
        <v>0</v>
      </c>
      <c r="BG4003" s="156">
        <f t="shared" si="146"/>
        <v>0</v>
      </c>
      <c r="BH4003" s="156">
        <f t="shared" si="147"/>
        <v>0</v>
      </c>
      <c r="BI4003" s="156">
        <f t="shared" si="148"/>
        <v>0</v>
      </c>
      <c r="BJ4003" s="16" t="s">
        <v>88</v>
      </c>
      <c r="BK4003" s="156">
        <f t="shared" si="149"/>
        <v>0</v>
      </c>
      <c r="BL4003" s="16" t="s">
        <v>323</v>
      </c>
      <c r="BM4003" s="155" t="s">
        <v>6110</v>
      </c>
    </row>
    <row r="4004" spans="2:65" s="1" customFormat="1" ht="24.15" customHeight="1">
      <c r="B4004" s="142"/>
      <c r="C4004" s="179" t="s">
        <v>6111</v>
      </c>
      <c r="D4004" s="179" t="s">
        <v>454</v>
      </c>
      <c r="E4004" s="180" t="s">
        <v>6112</v>
      </c>
      <c r="F4004" s="181" t="s">
        <v>6113</v>
      </c>
      <c r="G4004" s="182" t="s">
        <v>467</v>
      </c>
      <c r="H4004" s="183">
        <v>1</v>
      </c>
      <c r="I4004" s="184"/>
      <c r="J4004" s="185">
        <f t="shared" si="140"/>
        <v>0</v>
      </c>
      <c r="K4004" s="186"/>
      <c r="L4004" s="187"/>
      <c r="M4004" s="188" t="s">
        <v>1</v>
      </c>
      <c r="N4004" s="189" t="s">
        <v>42</v>
      </c>
      <c r="P4004" s="153">
        <f t="shared" si="141"/>
        <v>0</v>
      </c>
      <c r="Q4004" s="153">
        <v>5.1999999999999998E-2</v>
      </c>
      <c r="R4004" s="153">
        <f t="shared" si="142"/>
        <v>5.1999999999999998E-2</v>
      </c>
      <c r="S4004" s="153">
        <v>0</v>
      </c>
      <c r="T4004" s="154">
        <f t="shared" si="143"/>
        <v>0</v>
      </c>
      <c r="AR4004" s="155" t="s">
        <v>356</v>
      </c>
      <c r="AT4004" s="155" t="s">
        <v>454</v>
      </c>
      <c r="AU4004" s="155" t="s">
        <v>88</v>
      </c>
      <c r="AY4004" s="16" t="s">
        <v>317</v>
      </c>
      <c r="BE4004" s="156">
        <f t="shared" si="144"/>
        <v>0</v>
      </c>
      <c r="BF4004" s="156">
        <f t="shared" si="145"/>
        <v>0</v>
      </c>
      <c r="BG4004" s="156">
        <f t="shared" si="146"/>
        <v>0</v>
      </c>
      <c r="BH4004" s="156">
        <f t="shared" si="147"/>
        <v>0</v>
      </c>
      <c r="BI4004" s="156">
        <f t="shared" si="148"/>
        <v>0</v>
      </c>
      <c r="BJ4004" s="16" t="s">
        <v>88</v>
      </c>
      <c r="BK4004" s="156">
        <f t="shared" si="149"/>
        <v>0</v>
      </c>
      <c r="BL4004" s="16" t="s">
        <v>323</v>
      </c>
      <c r="BM4004" s="155" t="s">
        <v>6114</v>
      </c>
    </row>
    <row r="4005" spans="2:65" s="1" customFormat="1" ht="24.15" customHeight="1">
      <c r="B4005" s="142"/>
      <c r="C4005" s="179" t="s">
        <v>6115</v>
      </c>
      <c r="D4005" s="179" t="s">
        <v>454</v>
      </c>
      <c r="E4005" s="180" t="s">
        <v>6116</v>
      </c>
      <c r="F4005" s="181" t="s">
        <v>6117</v>
      </c>
      <c r="G4005" s="182" t="s">
        <v>467</v>
      </c>
      <c r="H4005" s="183">
        <v>1</v>
      </c>
      <c r="I4005" s="184"/>
      <c r="J4005" s="185">
        <f t="shared" si="140"/>
        <v>0</v>
      </c>
      <c r="K4005" s="186"/>
      <c r="L4005" s="187"/>
      <c r="M4005" s="188" t="s">
        <v>1</v>
      </c>
      <c r="N4005" s="189" t="s">
        <v>42</v>
      </c>
      <c r="P4005" s="153">
        <f t="shared" si="141"/>
        <v>0</v>
      </c>
      <c r="Q4005" s="153">
        <v>5.1999999999999998E-2</v>
      </c>
      <c r="R4005" s="153">
        <f t="shared" si="142"/>
        <v>5.1999999999999998E-2</v>
      </c>
      <c r="S4005" s="153">
        <v>0</v>
      </c>
      <c r="T4005" s="154">
        <f t="shared" si="143"/>
        <v>0</v>
      </c>
      <c r="AR4005" s="155" t="s">
        <v>356</v>
      </c>
      <c r="AT4005" s="155" t="s">
        <v>454</v>
      </c>
      <c r="AU4005" s="155" t="s">
        <v>88</v>
      </c>
      <c r="AY4005" s="16" t="s">
        <v>317</v>
      </c>
      <c r="BE4005" s="156">
        <f t="shared" si="144"/>
        <v>0</v>
      </c>
      <c r="BF4005" s="156">
        <f t="shared" si="145"/>
        <v>0</v>
      </c>
      <c r="BG4005" s="156">
        <f t="shared" si="146"/>
        <v>0</v>
      </c>
      <c r="BH4005" s="156">
        <f t="shared" si="147"/>
        <v>0</v>
      </c>
      <c r="BI4005" s="156">
        <f t="shared" si="148"/>
        <v>0</v>
      </c>
      <c r="BJ4005" s="16" t="s">
        <v>88</v>
      </c>
      <c r="BK4005" s="156">
        <f t="shared" si="149"/>
        <v>0</v>
      </c>
      <c r="BL4005" s="16" t="s">
        <v>323</v>
      </c>
      <c r="BM4005" s="155" t="s">
        <v>6118</v>
      </c>
    </row>
    <row r="4006" spans="2:65" s="1" customFormat="1" ht="24.15" customHeight="1">
      <c r="B4006" s="142"/>
      <c r="C4006" s="179" t="s">
        <v>6119</v>
      </c>
      <c r="D4006" s="179" t="s">
        <v>454</v>
      </c>
      <c r="E4006" s="180" t="s">
        <v>6120</v>
      </c>
      <c r="F4006" s="181" t="s">
        <v>6121</v>
      </c>
      <c r="G4006" s="182" t="s">
        <v>467</v>
      </c>
      <c r="H4006" s="183">
        <v>1</v>
      </c>
      <c r="I4006" s="184"/>
      <c r="J4006" s="185">
        <f t="shared" si="140"/>
        <v>0</v>
      </c>
      <c r="K4006" s="186"/>
      <c r="L4006" s="187"/>
      <c r="M4006" s="188" t="s">
        <v>1</v>
      </c>
      <c r="N4006" s="189" t="s">
        <v>42</v>
      </c>
      <c r="P4006" s="153">
        <f t="shared" si="141"/>
        <v>0</v>
      </c>
      <c r="Q4006" s="153">
        <v>5.1999999999999998E-2</v>
      </c>
      <c r="R4006" s="153">
        <f t="shared" si="142"/>
        <v>5.1999999999999998E-2</v>
      </c>
      <c r="S4006" s="153">
        <v>0</v>
      </c>
      <c r="T4006" s="154">
        <f t="shared" si="143"/>
        <v>0</v>
      </c>
      <c r="AR4006" s="155" t="s">
        <v>356</v>
      </c>
      <c r="AT4006" s="155" t="s">
        <v>454</v>
      </c>
      <c r="AU4006" s="155" t="s">
        <v>88</v>
      </c>
      <c r="AY4006" s="16" t="s">
        <v>317</v>
      </c>
      <c r="BE4006" s="156">
        <f t="shared" si="144"/>
        <v>0</v>
      </c>
      <c r="BF4006" s="156">
        <f t="shared" si="145"/>
        <v>0</v>
      </c>
      <c r="BG4006" s="156">
        <f t="shared" si="146"/>
        <v>0</v>
      </c>
      <c r="BH4006" s="156">
        <f t="shared" si="147"/>
        <v>0</v>
      </c>
      <c r="BI4006" s="156">
        <f t="shared" si="148"/>
        <v>0</v>
      </c>
      <c r="BJ4006" s="16" t="s">
        <v>88</v>
      </c>
      <c r="BK4006" s="156">
        <f t="shared" si="149"/>
        <v>0</v>
      </c>
      <c r="BL4006" s="16" t="s">
        <v>323</v>
      </c>
      <c r="BM4006" s="155" t="s">
        <v>6122</v>
      </c>
    </row>
    <row r="4007" spans="2:65" s="1" customFormat="1" ht="24.15" customHeight="1">
      <c r="B4007" s="142"/>
      <c r="C4007" s="179" t="s">
        <v>6123</v>
      </c>
      <c r="D4007" s="179" t="s">
        <v>454</v>
      </c>
      <c r="E4007" s="180" t="s">
        <v>6124</v>
      </c>
      <c r="F4007" s="181" t="s">
        <v>6125</v>
      </c>
      <c r="G4007" s="182" t="s">
        <v>467</v>
      </c>
      <c r="H4007" s="183">
        <v>1</v>
      </c>
      <c r="I4007" s="184"/>
      <c r="J4007" s="185">
        <f t="shared" si="140"/>
        <v>0</v>
      </c>
      <c r="K4007" s="186"/>
      <c r="L4007" s="187"/>
      <c r="M4007" s="188" t="s">
        <v>1</v>
      </c>
      <c r="N4007" s="189" t="s">
        <v>42</v>
      </c>
      <c r="P4007" s="153">
        <f t="shared" si="141"/>
        <v>0</v>
      </c>
      <c r="Q4007" s="153">
        <v>5.1999999999999998E-2</v>
      </c>
      <c r="R4007" s="153">
        <f t="shared" si="142"/>
        <v>5.1999999999999998E-2</v>
      </c>
      <c r="S4007" s="153">
        <v>0</v>
      </c>
      <c r="T4007" s="154">
        <f t="shared" si="143"/>
        <v>0</v>
      </c>
      <c r="AR4007" s="155" t="s">
        <v>356</v>
      </c>
      <c r="AT4007" s="155" t="s">
        <v>454</v>
      </c>
      <c r="AU4007" s="155" t="s">
        <v>88</v>
      </c>
      <c r="AY4007" s="16" t="s">
        <v>317</v>
      </c>
      <c r="BE4007" s="156">
        <f t="shared" si="144"/>
        <v>0</v>
      </c>
      <c r="BF4007" s="156">
        <f t="shared" si="145"/>
        <v>0</v>
      </c>
      <c r="BG4007" s="156">
        <f t="shared" si="146"/>
        <v>0</v>
      </c>
      <c r="BH4007" s="156">
        <f t="shared" si="147"/>
        <v>0</v>
      </c>
      <c r="BI4007" s="156">
        <f t="shared" si="148"/>
        <v>0</v>
      </c>
      <c r="BJ4007" s="16" t="s">
        <v>88</v>
      </c>
      <c r="BK4007" s="156">
        <f t="shared" si="149"/>
        <v>0</v>
      </c>
      <c r="BL4007" s="16" t="s">
        <v>323</v>
      </c>
      <c r="BM4007" s="155" t="s">
        <v>6126</v>
      </c>
    </row>
    <row r="4008" spans="2:65" s="1" customFormat="1" ht="24.15" customHeight="1">
      <c r="B4008" s="142"/>
      <c r="C4008" s="179" t="s">
        <v>6127</v>
      </c>
      <c r="D4008" s="179" t="s">
        <v>454</v>
      </c>
      <c r="E4008" s="180" t="s">
        <v>6128</v>
      </c>
      <c r="F4008" s="181" t="s">
        <v>6129</v>
      </c>
      <c r="G4008" s="182" t="s">
        <v>467</v>
      </c>
      <c r="H4008" s="183">
        <v>1</v>
      </c>
      <c r="I4008" s="184"/>
      <c r="J4008" s="185">
        <f t="shared" si="140"/>
        <v>0</v>
      </c>
      <c r="K4008" s="186"/>
      <c r="L4008" s="187"/>
      <c r="M4008" s="188" t="s">
        <v>1</v>
      </c>
      <c r="N4008" s="189" t="s">
        <v>42</v>
      </c>
      <c r="P4008" s="153">
        <f t="shared" si="141"/>
        <v>0</v>
      </c>
      <c r="Q4008" s="153">
        <v>5.1999999999999998E-2</v>
      </c>
      <c r="R4008" s="153">
        <f t="shared" si="142"/>
        <v>5.1999999999999998E-2</v>
      </c>
      <c r="S4008" s="153">
        <v>0</v>
      </c>
      <c r="T4008" s="154">
        <f t="shared" si="143"/>
        <v>0</v>
      </c>
      <c r="AR4008" s="155" t="s">
        <v>356</v>
      </c>
      <c r="AT4008" s="155" t="s">
        <v>454</v>
      </c>
      <c r="AU4008" s="155" t="s">
        <v>88</v>
      </c>
      <c r="AY4008" s="16" t="s">
        <v>317</v>
      </c>
      <c r="BE4008" s="156">
        <f t="shared" si="144"/>
        <v>0</v>
      </c>
      <c r="BF4008" s="156">
        <f t="shared" si="145"/>
        <v>0</v>
      </c>
      <c r="BG4008" s="156">
        <f t="shared" si="146"/>
        <v>0</v>
      </c>
      <c r="BH4008" s="156">
        <f t="shared" si="147"/>
        <v>0</v>
      </c>
      <c r="BI4008" s="156">
        <f t="shared" si="148"/>
        <v>0</v>
      </c>
      <c r="BJ4008" s="16" t="s">
        <v>88</v>
      </c>
      <c r="BK4008" s="156">
        <f t="shared" si="149"/>
        <v>0</v>
      </c>
      <c r="BL4008" s="16" t="s">
        <v>323</v>
      </c>
      <c r="BM4008" s="155" t="s">
        <v>6130</v>
      </c>
    </row>
    <row r="4009" spans="2:65" s="1" customFormat="1" ht="24.15" customHeight="1">
      <c r="B4009" s="142"/>
      <c r="C4009" s="179" t="s">
        <v>6131</v>
      </c>
      <c r="D4009" s="179" t="s">
        <v>454</v>
      </c>
      <c r="E4009" s="180" t="s">
        <v>6132</v>
      </c>
      <c r="F4009" s="181" t="s">
        <v>6133</v>
      </c>
      <c r="G4009" s="182" t="s">
        <v>467</v>
      </c>
      <c r="H4009" s="183">
        <v>5</v>
      </c>
      <c r="I4009" s="184"/>
      <c r="J4009" s="185">
        <f t="shared" si="140"/>
        <v>0</v>
      </c>
      <c r="K4009" s="186"/>
      <c r="L4009" s="187"/>
      <c r="M4009" s="188" t="s">
        <v>1</v>
      </c>
      <c r="N4009" s="189" t="s">
        <v>42</v>
      </c>
      <c r="P4009" s="153">
        <f t="shared" si="141"/>
        <v>0</v>
      </c>
      <c r="Q4009" s="153">
        <v>5.1999999999999998E-2</v>
      </c>
      <c r="R4009" s="153">
        <f t="shared" si="142"/>
        <v>0.26</v>
      </c>
      <c r="S4009" s="153">
        <v>0</v>
      </c>
      <c r="T4009" s="154">
        <f t="shared" si="143"/>
        <v>0</v>
      </c>
      <c r="AR4009" s="155" t="s">
        <v>356</v>
      </c>
      <c r="AT4009" s="155" t="s">
        <v>454</v>
      </c>
      <c r="AU4009" s="155" t="s">
        <v>88</v>
      </c>
      <c r="AY4009" s="16" t="s">
        <v>317</v>
      </c>
      <c r="BE4009" s="156">
        <f t="shared" si="144"/>
        <v>0</v>
      </c>
      <c r="BF4009" s="156">
        <f t="shared" si="145"/>
        <v>0</v>
      </c>
      <c r="BG4009" s="156">
        <f t="shared" si="146"/>
        <v>0</v>
      </c>
      <c r="BH4009" s="156">
        <f t="shared" si="147"/>
        <v>0</v>
      </c>
      <c r="BI4009" s="156">
        <f t="shared" si="148"/>
        <v>0</v>
      </c>
      <c r="BJ4009" s="16" t="s">
        <v>88</v>
      </c>
      <c r="BK4009" s="156">
        <f t="shared" si="149"/>
        <v>0</v>
      </c>
      <c r="BL4009" s="16" t="s">
        <v>323</v>
      </c>
      <c r="BM4009" s="155" t="s">
        <v>6134</v>
      </c>
    </row>
    <row r="4010" spans="2:65" s="1" customFormat="1" ht="24.15" customHeight="1">
      <c r="B4010" s="142"/>
      <c r="C4010" s="179" t="s">
        <v>6135</v>
      </c>
      <c r="D4010" s="179" t="s">
        <v>454</v>
      </c>
      <c r="E4010" s="180" t="s">
        <v>6136</v>
      </c>
      <c r="F4010" s="181" t="s">
        <v>6137</v>
      </c>
      <c r="G4010" s="182" t="s">
        <v>467</v>
      </c>
      <c r="H4010" s="183">
        <v>3</v>
      </c>
      <c r="I4010" s="184"/>
      <c r="J4010" s="185">
        <f t="shared" si="140"/>
        <v>0</v>
      </c>
      <c r="K4010" s="186"/>
      <c r="L4010" s="187"/>
      <c r="M4010" s="188" t="s">
        <v>1</v>
      </c>
      <c r="N4010" s="189" t="s">
        <v>42</v>
      </c>
      <c r="P4010" s="153">
        <f t="shared" si="141"/>
        <v>0</v>
      </c>
      <c r="Q4010" s="153">
        <v>5.1999999999999998E-2</v>
      </c>
      <c r="R4010" s="153">
        <f t="shared" si="142"/>
        <v>0.156</v>
      </c>
      <c r="S4010" s="153">
        <v>0</v>
      </c>
      <c r="T4010" s="154">
        <f t="shared" si="143"/>
        <v>0</v>
      </c>
      <c r="AR4010" s="155" t="s">
        <v>356</v>
      </c>
      <c r="AT4010" s="155" t="s">
        <v>454</v>
      </c>
      <c r="AU4010" s="155" t="s">
        <v>88</v>
      </c>
      <c r="AY4010" s="16" t="s">
        <v>317</v>
      </c>
      <c r="BE4010" s="156">
        <f t="shared" si="144"/>
        <v>0</v>
      </c>
      <c r="BF4010" s="156">
        <f t="shared" si="145"/>
        <v>0</v>
      </c>
      <c r="BG4010" s="156">
        <f t="shared" si="146"/>
        <v>0</v>
      </c>
      <c r="BH4010" s="156">
        <f t="shared" si="147"/>
        <v>0</v>
      </c>
      <c r="BI4010" s="156">
        <f t="shared" si="148"/>
        <v>0</v>
      </c>
      <c r="BJ4010" s="16" t="s">
        <v>88</v>
      </c>
      <c r="BK4010" s="156">
        <f t="shared" si="149"/>
        <v>0</v>
      </c>
      <c r="BL4010" s="16" t="s">
        <v>323</v>
      </c>
      <c r="BM4010" s="155" t="s">
        <v>6138</v>
      </c>
    </row>
    <row r="4011" spans="2:65" s="1" customFormat="1" ht="24.15" customHeight="1">
      <c r="B4011" s="142"/>
      <c r="C4011" s="179" t="s">
        <v>6139</v>
      </c>
      <c r="D4011" s="179" t="s">
        <v>454</v>
      </c>
      <c r="E4011" s="180" t="s">
        <v>6140</v>
      </c>
      <c r="F4011" s="181" t="s">
        <v>6141</v>
      </c>
      <c r="G4011" s="182" t="s">
        <v>467</v>
      </c>
      <c r="H4011" s="183">
        <v>6</v>
      </c>
      <c r="I4011" s="184"/>
      <c r="J4011" s="185">
        <f t="shared" si="140"/>
        <v>0</v>
      </c>
      <c r="K4011" s="186"/>
      <c r="L4011" s="187"/>
      <c r="M4011" s="188" t="s">
        <v>1</v>
      </c>
      <c r="N4011" s="189" t="s">
        <v>42</v>
      </c>
      <c r="P4011" s="153">
        <f t="shared" si="141"/>
        <v>0</v>
      </c>
      <c r="Q4011" s="153">
        <v>5.1999999999999998E-2</v>
      </c>
      <c r="R4011" s="153">
        <f t="shared" si="142"/>
        <v>0.312</v>
      </c>
      <c r="S4011" s="153">
        <v>0</v>
      </c>
      <c r="T4011" s="154">
        <f t="shared" si="143"/>
        <v>0</v>
      </c>
      <c r="AR4011" s="155" t="s">
        <v>356</v>
      </c>
      <c r="AT4011" s="155" t="s">
        <v>454</v>
      </c>
      <c r="AU4011" s="155" t="s">
        <v>88</v>
      </c>
      <c r="AY4011" s="16" t="s">
        <v>317</v>
      </c>
      <c r="BE4011" s="156">
        <f t="shared" si="144"/>
        <v>0</v>
      </c>
      <c r="BF4011" s="156">
        <f t="shared" si="145"/>
        <v>0</v>
      </c>
      <c r="BG4011" s="156">
        <f t="shared" si="146"/>
        <v>0</v>
      </c>
      <c r="BH4011" s="156">
        <f t="shared" si="147"/>
        <v>0</v>
      </c>
      <c r="BI4011" s="156">
        <f t="shared" si="148"/>
        <v>0</v>
      </c>
      <c r="BJ4011" s="16" t="s">
        <v>88</v>
      </c>
      <c r="BK4011" s="156">
        <f t="shared" si="149"/>
        <v>0</v>
      </c>
      <c r="BL4011" s="16" t="s">
        <v>323</v>
      </c>
      <c r="BM4011" s="155" t="s">
        <v>6142</v>
      </c>
    </row>
    <row r="4012" spans="2:65" s="1" customFormat="1" ht="24.15" customHeight="1">
      <c r="B4012" s="142"/>
      <c r="C4012" s="179" t="s">
        <v>6143</v>
      </c>
      <c r="D4012" s="179" t="s">
        <v>454</v>
      </c>
      <c r="E4012" s="180" t="s">
        <v>6144</v>
      </c>
      <c r="F4012" s="181" t="s">
        <v>6145</v>
      </c>
      <c r="G4012" s="182" t="s">
        <v>467</v>
      </c>
      <c r="H4012" s="183">
        <v>2</v>
      </c>
      <c r="I4012" s="184"/>
      <c r="J4012" s="185">
        <f t="shared" si="140"/>
        <v>0</v>
      </c>
      <c r="K4012" s="186"/>
      <c r="L4012" s="187"/>
      <c r="M4012" s="188" t="s">
        <v>1</v>
      </c>
      <c r="N4012" s="189" t="s">
        <v>42</v>
      </c>
      <c r="P4012" s="153">
        <f t="shared" si="141"/>
        <v>0</v>
      </c>
      <c r="Q4012" s="153">
        <v>5.1999999999999998E-2</v>
      </c>
      <c r="R4012" s="153">
        <f t="shared" si="142"/>
        <v>0.104</v>
      </c>
      <c r="S4012" s="153">
        <v>0</v>
      </c>
      <c r="T4012" s="154">
        <f t="shared" si="143"/>
        <v>0</v>
      </c>
      <c r="AR4012" s="155" t="s">
        <v>356</v>
      </c>
      <c r="AT4012" s="155" t="s">
        <v>454</v>
      </c>
      <c r="AU4012" s="155" t="s">
        <v>88</v>
      </c>
      <c r="AY4012" s="16" t="s">
        <v>317</v>
      </c>
      <c r="BE4012" s="156">
        <f t="shared" si="144"/>
        <v>0</v>
      </c>
      <c r="BF4012" s="156">
        <f t="shared" si="145"/>
        <v>0</v>
      </c>
      <c r="BG4012" s="156">
        <f t="shared" si="146"/>
        <v>0</v>
      </c>
      <c r="BH4012" s="156">
        <f t="shared" si="147"/>
        <v>0</v>
      </c>
      <c r="BI4012" s="156">
        <f t="shared" si="148"/>
        <v>0</v>
      </c>
      <c r="BJ4012" s="16" t="s">
        <v>88</v>
      </c>
      <c r="BK4012" s="156">
        <f t="shared" si="149"/>
        <v>0</v>
      </c>
      <c r="BL4012" s="16" t="s">
        <v>323</v>
      </c>
      <c r="BM4012" s="155" t="s">
        <v>6146</v>
      </c>
    </row>
    <row r="4013" spans="2:65" s="1" customFormat="1" ht="24.15" customHeight="1">
      <c r="B4013" s="142"/>
      <c r="C4013" s="179" t="s">
        <v>486</v>
      </c>
      <c r="D4013" s="179" t="s">
        <v>454</v>
      </c>
      <c r="E4013" s="180" t="s">
        <v>6147</v>
      </c>
      <c r="F4013" s="181" t="s">
        <v>6148</v>
      </c>
      <c r="G4013" s="182" t="s">
        <v>467</v>
      </c>
      <c r="H4013" s="183">
        <v>1</v>
      </c>
      <c r="I4013" s="184"/>
      <c r="J4013" s="185">
        <f t="shared" si="140"/>
        <v>0</v>
      </c>
      <c r="K4013" s="186"/>
      <c r="L4013" s="187"/>
      <c r="M4013" s="188" t="s">
        <v>1</v>
      </c>
      <c r="N4013" s="189" t="s">
        <v>42</v>
      </c>
      <c r="P4013" s="153">
        <f t="shared" si="141"/>
        <v>0</v>
      </c>
      <c r="Q4013" s="153">
        <v>5.1999999999999998E-2</v>
      </c>
      <c r="R4013" s="153">
        <f t="shared" si="142"/>
        <v>5.1999999999999998E-2</v>
      </c>
      <c r="S4013" s="153">
        <v>0</v>
      </c>
      <c r="T4013" s="154">
        <f t="shared" si="143"/>
        <v>0</v>
      </c>
      <c r="AR4013" s="155" t="s">
        <v>356</v>
      </c>
      <c r="AT4013" s="155" t="s">
        <v>454</v>
      </c>
      <c r="AU4013" s="155" t="s">
        <v>88</v>
      </c>
      <c r="AY4013" s="16" t="s">
        <v>317</v>
      </c>
      <c r="BE4013" s="156">
        <f t="shared" si="144"/>
        <v>0</v>
      </c>
      <c r="BF4013" s="156">
        <f t="shared" si="145"/>
        <v>0</v>
      </c>
      <c r="BG4013" s="156">
        <f t="shared" si="146"/>
        <v>0</v>
      </c>
      <c r="BH4013" s="156">
        <f t="shared" si="147"/>
        <v>0</v>
      </c>
      <c r="BI4013" s="156">
        <f t="shared" si="148"/>
        <v>0</v>
      </c>
      <c r="BJ4013" s="16" t="s">
        <v>88</v>
      </c>
      <c r="BK4013" s="156">
        <f t="shared" si="149"/>
        <v>0</v>
      </c>
      <c r="BL4013" s="16" t="s">
        <v>323</v>
      </c>
      <c r="BM4013" s="155" t="s">
        <v>6149</v>
      </c>
    </row>
    <row r="4014" spans="2:65" s="1" customFormat="1" ht="24.15" customHeight="1">
      <c r="B4014" s="142"/>
      <c r="C4014" s="179" t="s">
        <v>6150</v>
      </c>
      <c r="D4014" s="179" t="s">
        <v>454</v>
      </c>
      <c r="E4014" s="180" t="s">
        <v>6151</v>
      </c>
      <c r="F4014" s="181" t="s">
        <v>6152</v>
      </c>
      <c r="G4014" s="182" t="s">
        <v>467</v>
      </c>
      <c r="H4014" s="183">
        <v>2</v>
      </c>
      <c r="I4014" s="184"/>
      <c r="J4014" s="185">
        <f t="shared" si="140"/>
        <v>0</v>
      </c>
      <c r="K4014" s="186"/>
      <c r="L4014" s="187"/>
      <c r="M4014" s="188" t="s">
        <v>1</v>
      </c>
      <c r="N4014" s="189" t="s">
        <v>42</v>
      </c>
      <c r="P4014" s="153">
        <f t="shared" si="141"/>
        <v>0</v>
      </c>
      <c r="Q4014" s="153">
        <v>5.1999999999999998E-2</v>
      </c>
      <c r="R4014" s="153">
        <f t="shared" si="142"/>
        <v>0.104</v>
      </c>
      <c r="S4014" s="153">
        <v>0</v>
      </c>
      <c r="T4014" s="154">
        <f t="shared" si="143"/>
        <v>0</v>
      </c>
      <c r="AR4014" s="155" t="s">
        <v>356</v>
      </c>
      <c r="AT4014" s="155" t="s">
        <v>454</v>
      </c>
      <c r="AU4014" s="155" t="s">
        <v>88</v>
      </c>
      <c r="AY4014" s="16" t="s">
        <v>317</v>
      </c>
      <c r="BE4014" s="156">
        <f t="shared" si="144"/>
        <v>0</v>
      </c>
      <c r="BF4014" s="156">
        <f t="shared" si="145"/>
        <v>0</v>
      </c>
      <c r="BG4014" s="156">
        <f t="shared" si="146"/>
        <v>0</v>
      </c>
      <c r="BH4014" s="156">
        <f t="shared" si="147"/>
        <v>0</v>
      </c>
      <c r="BI4014" s="156">
        <f t="shared" si="148"/>
        <v>0</v>
      </c>
      <c r="BJ4014" s="16" t="s">
        <v>88</v>
      </c>
      <c r="BK4014" s="156">
        <f t="shared" si="149"/>
        <v>0</v>
      </c>
      <c r="BL4014" s="16" t="s">
        <v>323</v>
      </c>
      <c r="BM4014" s="155" t="s">
        <v>6153</v>
      </c>
    </row>
    <row r="4015" spans="2:65" s="1" customFormat="1" ht="24.15" customHeight="1">
      <c r="B4015" s="142"/>
      <c r="C4015" s="179" t="s">
        <v>6154</v>
      </c>
      <c r="D4015" s="179" t="s">
        <v>454</v>
      </c>
      <c r="E4015" s="180" t="s">
        <v>6155</v>
      </c>
      <c r="F4015" s="181" t="s">
        <v>6156</v>
      </c>
      <c r="G4015" s="182" t="s">
        <v>467</v>
      </c>
      <c r="H4015" s="183">
        <v>2</v>
      </c>
      <c r="I4015" s="184"/>
      <c r="J4015" s="185">
        <f t="shared" si="140"/>
        <v>0</v>
      </c>
      <c r="K4015" s="186"/>
      <c r="L4015" s="187"/>
      <c r="M4015" s="188" t="s">
        <v>1</v>
      </c>
      <c r="N4015" s="189" t="s">
        <v>42</v>
      </c>
      <c r="P4015" s="153">
        <f t="shared" si="141"/>
        <v>0</v>
      </c>
      <c r="Q4015" s="153">
        <v>5.1999999999999998E-2</v>
      </c>
      <c r="R4015" s="153">
        <f t="shared" si="142"/>
        <v>0.104</v>
      </c>
      <c r="S4015" s="153">
        <v>0</v>
      </c>
      <c r="T4015" s="154">
        <f t="shared" si="143"/>
        <v>0</v>
      </c>
      <c r="AR4015" s="155" t="s">
        <v>356</v>
      </c>
      <c r="AT4015" s="155" t="s">
        <v>454</v>
      </c>
      <c r="AU4015" s="155" t="s">
        <v>88</v>
      </c>
      <c r="AY4015" s="16" t="s">
        <v>317</v>
      </c>
      <c r="BE4015" s="156">
        <f t="shared" si="144"/>
        <v>0</v>
      </c>
      <c r="BF4015" s="156">
        <f t="shared" si="145"/>
        <v>0</v>
      </c>
      <c r="BG4015" s="156">
        <f t="shared" si="146"/>
        <v>0</v>
      </c>
      <c r="BH4015" s="156">
        <f t="shared" si="147"/>
        <v>0</v>
      </c>
      <c r="BI4015" s="156">
        <f t="shared" si="148"/>
        <v>0</v>
      </c>
      <c r="BJ4015" s="16" t="s">
        <v>88</v>
      </c>
      <c r="BK4015" s="156">
        <f t="shared" si="149"/>
        <v>0</v>
      </c>
      <c r="BL4015" s="16" t="s">
        <v>323</v>
      </c>
      <c r="BM4015" s="155" t="s">
        <v>6157</v>
      </c>
    </row>
    <row r="4016" spans="2:65" s="1" customFormat="1" ht="24.15" customHeight="1">
      <c r="B4016" s="142"/>
      <c r="C4016" s="179" t="s">
        <v>6158</v>
      </c>
      <c r="D4016" s="179" t="s">
        <v>454</v>
      </c>
      <c r="E4016" s="180" t="s">
        <v>6159</v>
      </c>
      <c r="F4016" s="181" t="s">
        <v>6160</v>
      </c>
      <c r="G4016" s="182" t="s">
        <v>467</v>
      </c>
      <c r="H4016" s="183">
        <v>4</v>
      </c>
      <c r="I4016" s="184"/>
      <c r="J4016" s="185">
        <f t="shared" ref="J4016:J4047" si="150">ROUND(I4016*H4016,2)</f>
        <v>0</v>
      </c>
      <c r="K4016" s="186"/>
      <c r="L4016" s="187"/>
      <c r="M4016" s="188" t="s">
        <v>1</v>
      </c>
      <c r="N4016" s="189" t="s">
        <v>42</v>
      </c>
      <c r="P4016" s="153">
        <f t="shared" ref="P4016:P4047" si="151">O4016*H4016</f>
        <v>0</v>
      </c>
      <c r="Q4016" s="153">
        <v>5.1999999999999998E-2</v>
      </c>
      <c r="R4016" s="153">
        <f t="shared" ref="R4016:R4047" si="152">Q4016*H4016</f>
        <v>0.20799999999999999</v>
      </c>
      <c r="S4016" s="153">
        <v>0</v>
      </c>
      <c r="T4016" s="154">
        <f t="shared" ref="T4016:T4047" si="153">S4016*H4016</f>
        <v>0</v>
      </c>
      <c r="AR4016" s="155" t="s">
        <v>356</v>
      </c>
      <c r="AT4016" s="155" t="s">
        <v>454</v>
      </c>
      <c r="AU4016" s="155" t="s">
        <v>88</v>
      </c>
      <c r="AY4016" s="16" t="s">
        <v>317</v>
      </c>
      <c r="BE4016" s="156">
        <f t="shared" ref="BE4016:BE4047" si="154">IF(N4016="základná",J4016,0)</f>
        <v>0</v>
      </c>
      <c r="BF4016" s="156">
        <f t="shared" ref="BF4016:BF4047" si="155">IF(N4016="znížená",J4016,0)</f>
        <v>0</v>
      </c>
      <c r="BG4016" s="156">
        <f t="shared" ref="BG4016:BG4047" si="156">IF(N4016="zákl. prenesená",J4016,0)</f>
        <v>0</v>
      </c>
      <c r="BH4016" s="156">
        <f t="shared" ref="BH4016:BH4047" si="157">IF(N4016="zníž. prenesená",J4016,0)</f>
        <v>0</v>
      </c>
      <c r="BI4016" s="156">
        <f t="shared" ref="BI4016:BI4047" si="158">IF(N4016="nulová",J4016,0)</f>
        <v>0</v>
      </c>
      <c r="BJ4016" s="16" t="s">
        <v>88</v>
      </c>
      <c r="BK4016" s="156">
        <f t="shared" ref="BK4016:BK4047" si="159">ROUND(I4016*H4016,2)</f>
        <v>0</v>
      </c>
      <c r="BL4016" s="16" t="s">
        <v>323</v>
      </c>
      <c r="BM4016" s="155" t="s">
        <v>6161</v>
      </c>
    </row>
    <row r="4017" spans="2:65" s="1" customFormat="1" ht="24.15" customHeight="1">
      <c r="B4017" s="142"/>
      <c r="C4017" s="179" t="s">
        <v>6162</v>
      </c>
      <c r="D4017" s="179" t="s">
        <v>454</v>
      </c>
      <c r="E4017" s="180" t="s">
        <v>6163</v>
      </c>
      <c r="F4017" s="181" t="s">
        <v>6164</v>
      </c>
      <c r="G4017" s="182" t="s">
        <v>467</v>
      </c>
      <c r="H4017" s="183">
        <v>1</v>
      </c>
      <c r="I4017" s="184"/>
      <c r="J4017" s="185">
        <f t="shared" si="150"/>
        <v>0</v>
      </c>
      <c r="K4017" s="186"/>
      <c r="L4017" s="187"/>
      <c r="M4017" s="188" t="s">
        <v>1</v>
      </c>
      <c r="N4017" s="189" t="s">
        <v>42</v>
      </c>
      <c r="P4017" s="153">
        <f t="shared" si="151"/>
        <v>0</v>
      </c>
      <c r="Q4017" s="153">
        <v>5.1999999999999998E-2</v>
      </c>
      <c r="R4017" s="153">
        <f t="shared" si="152"/>
        <v>5.1999999999999998E-2</v>
      </c>
      <c r="S4017" s="153">
        <v>0</v>
      </c>
      <c r="T4017" s="154">
        <f t="shared" si="153"/>
        <v>0</v>
      </c>
      <c r="AR4017" s="155" t="s">
        <v>356</v>
      </c>
      <c r="AT4017" s="155" t="s">
        <v>454</v>
      </c>
      <c r="AU4017" s="155" t="s">
        <v>88</v>
      </c>
      <c r="AY4017" s="16" t="s">
        <v>317</v>
      </c>
      <c r="BE4017" s="156">
        <f t="shared" si="154"/>
        <v>0</v>
      </c>
      <c r="BF4017" s="156">
        <f t="shared" si="155"/>
        <v>0</v>
      </c>
      <c r="BG4017" s="156">
        <f t="shared" si="156"/>
        <v>0</v>
      </c>
      <c r="BH4017" s="156">
        <f t="shared" si="157"/>
        <v>0</v>
      </c>
      <c r="BI4017" s="156">
        <f t="shared" si="158"/>
        <v>0</v>
      </c>
      <c r="BJ4017" s="16" t="s">
        <v>88</v>
      </c>
      <c r="BK4017" s="156">
        <f t="shared" si="159"/>
        <v>0</v>
      </c>
      <c r="BL4017" s="16" t="s">
        <v>323</v>
      </c>
      <c r="BM4017" s="155" t="s">
        <v>6165</v>
      </c>
    </row>
    <row r="4018" spans="2:65" s="1" customFormat="1" ht="24.15" customHeight="1">
      <c r="B4018" s="142"/>
      <c r="C4018" s="179" t="s">
        <v>6166</v>
      </c>
      <c r="D4018" s="179" t="s">
        <v>454</v>
      </c>
      <c r="E4018" s="180" t="s">
        <v>6167</v>
      </c>
      <c r="F4018" s="181" t="s">
        <v>6168</v>
      </c>
      <c r="G4018" s="182" t="s">
        <v>467</v>
      </c>
      <c r="H4018" s="183">
        <v>1</v>
      </c>
      <c r="I4018" s="184"/>
      <c r="J4018" s="185">
        <f t="shared" si="150"/>
        <v>0</v>
      </c>
      <c r="K4018" s="186"/>
      <c r="L4018" s="187"/>
      <c r="M4018" s="188" t="s">
        <v>1</v>
      </c>
      <c r="N4018" s="189" t="s">
        <v>42</v>
      </c>
      <c r="P4018" s="153">
        <f t="shared" si="151"/>
        <v>0</v>
      </c>
      <c r="Q4018" s="153">
        <v>5.1999999999999998E-2</v>
      </c>
      <c r="R4018" s="153">
        <f t="shared" si="152"/>
        <v>5.1999999999999998E-2</v>
      </c>
      <c r="S4018" s="153">
        <v>0</v>
      </c>
      <c r="T4018" s="154">
        <f t="shared" si="153"/>
        <v>0</v>
      </c>
      <c r="AR4018" s="155" t="s">
        <v>356</v>
      </c>
      <c r="AT4018" s="155" t="s">
        <v>454</v>
      </c>
      <c r="AU4018" s="155" t="s">
        <v>88</v>
      </c>
      <c r="AY4018" s="16" t="s">
        <v>317</v>
      </c>
      <c r="BE4018" s="156">
        <f t="shared" si="154"/>
        <v>0</v>
      </c>
      <c r="BF4018" s="156">
        <f t="shared" si="155"/>
        <v>0</v>
      </c>
      <c r="BG4018" s="156">
        <f t="shared" si="156"/>
        <v>0</v>
      </c>
      <c r="BH4018" s="156">
        <f t="shared" si="157"/>
        <v>0</v>
      </c>
      <c r="BI4018" s="156">
        <f t="shared" si="158"/>
        <v>0</v>
      </c>
      <c r="BJ4018" s="16" t="s">
        <v>88</v>
      </c>
      <c r="BK4018" s="156">
        <f t="shared" si="159"/>
        <v>0</v>
      </c>
      <c r="BL4018" s="16" t="s">
        <v>323</v>
      </c>
      <c r="BM4018" s="155" t="s">
        <v>6169</v>
      </c>
    </row>
    <row r="4019" spans="2:65" s="1" customFormat="1" ht="24.15" customHeight="1">
      <c r="B4019" s="142"/>
      <c r="C4019" s="179" t="s">
        <v>6170</v>
      </c>
      <c r="D4019" s="179" t="s">
        <v>454</v>
      </c>
      <c r="E4019" s="180" t="s">
        <v>6171</v>
      </c>
      <c r="F4019" s="181" t="s">
        <v>6172</v>
      </c>
      <c r="G4019" s="182" t="s">
        <v>467</v>
      </c>
      <c r="H4019" s="183">
        <v>3</v>
      </c>
      <c r="I4019" s="184"/>
      <c r="J4019" s="185">
        <f t="shared" si="150"/>
        <v>0</v>
      </c>
      <c r="K4019" s="186"/>
      <c r="L4019" s="187"/>
      <c r="M4019" s="188" t="s">
        <v>1</v>
      </c>
      <c r="N4019" s="189" t="s">
        <v>42</v>
      </c>
      <c r="P4019" s="153">
        <f t="shared" si="151"/>
        <v>0</v>
      </c>
      <c r="Q4019" s="153">
        <v>5.1999999999999998E-2</v>
      </c>
      <c r="R4019" s="153">
        <f t="shared" si="152"/>
        <v>0.156</v>
      </c>
      <c r="S4019" s="153">
        <v>0</v>
      </c>
      <c r="T4019" s="154">
        <f t="shared" si="153"/>
        <v>0</v>
      </c>
      <c r="AR4019" s="155" t="s">
        <v>356</v>
      </c>
      <c r="AT4019" s="155" t="s">
        <v>454</v>
      </c>
      <c r="AU4019" s="155" t="s">
        <v>88</v>
      </c>
      <c r="AY4019" s="16" t="s">
        <v>317</v>
      </c>
      <c r="BE4019" s="156">
        <f t="shared" si="154"/>
        <v>0</v>
      </c>
      <c r="BF4019" s="156">
        <f t="shared" si="155"/>
        <v>0</v>
      </c>
      <c r="BG4019" s="156">
        <f t="shared" si="156"/>
        <v>0</v>
      </c>
      <c r="BH4019" s="156">
        <f t="shared" si="157"/>
        <v>0</v>
      </c>
      <c r="BI4019" s="156">
        <f t="shared" si="158"/>
        <v>0</v>
      </c>
      <c r="BJ4019" s="16" t="s">
        <v>88</v>
      </c>
      <c r="BK4019" s="156">
        <f t="shared" si="159"/>
        <v>0</v>
      </c>
      <c r="BL4019" s="16" t="s">
        <v>323</v>
      </c>
      <c r="BM4019" s="155" t="s">
        <v>6173</v>
      </c>
    </row>
    <row r="4020" spans="2:65" s="1" customFormat="1" ht="24.15" customHeight="1">
      <c r="B4020" s="142"/>
      <c r="C4020" s="179" t="s">
        <v>6174</v>
      </c>
      <c r="D4020" s="179" t="s">
        <v>454</v>
      </c>
      <c r="E4020" s="180" t="s">
        <v>6175</v>
      </c>
      <c r="F4020" s="181" t="s">
        <v>6176</v>
      </c>
      <c r="G4020" s="182" t="s">
        <v>467</v>
      </c>
      <c r="H4020" s="183">
        <v>2</v>
      </c>
      <c r="I4020" s="184"/>
      <c r="J4020" s="185">
        <f t="shared" si="150"/>
        <v>0</v>
      </c>
      <c r="K4020" s="186"/>
      <c r="L4020" s="187"/>
      <c r="M4020" s="188" t="s">
        <v>1</v>
      </c>
      <c r="N4020" s="189" t="s">
        <v>42</v>
      </c>
      <c r="P4020" s="153">
        <f t="shared" si="151"/>
        <v>0</v>
      </c>
      <c r="Q4020" s="153">
        <v>5.1999999999999998E-2</v>
      </c>
      <c r="R4020" s="153">
        <f t="shared" si="152"/>
        <v>0.104</v>
      </c>
      <c r="S4020" s="153">
        <v>0</v>
      </c>
      <c r="T4020" s="154">
        <f t="shared" si="153"/>
        <v>0</v>
      </c>
      <c r="AR4020" s="155" t="s">
        <v>356</v>
      </c>
      <c r="AT4020" s="155" t="s">
        <v>454</v>
      </c>
      <c r="AU4020" s="155" t="s">
        <v>88</v>
      </c>
      <c r="AY4020" s="16" t="s">
        <v>317</v>
      </c>
      <c r="BE4020" s="156">
        <f t="shared" si="154"/>
        <v>0</v>
      </c>
      <c r="BF4020" s="156">
        <f t="shared" si="155"/>
        <v>0</v>
      </c>
      <c r="BG4020" s="156">
        <f t="shared" si="156"/>
        <v>0</v>
      </c>
      <c r="BH4020" s="156">
        <f t="shared" si="157"/>
        <v>0</v>
      </c>
      <c r="BI4020" s="156">
        <f t="shared" si="158"/>
        <v>0</v>
      </c>
      <c r="BJ4020" s="16" t="s">
        <v>88</v>
      </c>
      <c r="BK4020" s="156">
        <f t="shared" si="159"/>
        <v>0</v>
      </c>
      <c r="BL4020" s="16" t="s">
        <v>323</v>
      </c>
      <c r="BM4020" s="155" t="s">
        <v>6177</v>
      </c>
    </row>
    <row r="4021" spans="2:65" s="1" customFormat="1" ht="24.15" customHeight="1">
      <c r="B4021" s="142"/>
      <c r="C4021" s="179" t="s">
        <v>6178</v>
      </c>
      <c r="D4021" s="179" t="s">
        <v>454</v>
      </c>
      <c r="E4021" s="180" t="s">
        <v>6179</v>
      </c>
      <c r="F4021" s="181" t="s">
        <v>6180</v>
      </c>
      <c r="G4021" s="182" t="s">
        <v>467</v>
      </c>
      <c r="H4021" s="183">
        <v>1</v>
      </c>
      <c r="I4021" s="184"/>
      <c r="J4021" s="185">
        <f t="shared" si="150"/>
        <v>0</v>
      </c>
      <c r="K4021" s="186"/>
      <c r="L4021" s="187"/>
      <c r="M4021" s="188" t="s">
        <v>1</v>
      </c>
      <c r="N4021" s="189" t="s">
        <v>42</v>
      </c>
      <c r="P4021" s="153">
        <f t="shared" si="151"/>
        <v>0</v>
      </c>
      <c r="Q4021" s="153">
        <v>5.1999999999999998E-2</v>
      </c>
      <c r="R4021" s="153">
        <f t="shared" si="152"/>
        <v>5.1999999999999998E-2</v>
      </c>
      <c r="S4021" s="153">
        <v>0</v>
      </c>
      <c r="T4021" s="154">
        <f t="shared" si="153"/>
        <v>0</v>
      </c>
      <c r="AR4021" s="155" t="s">
        <v>356</v>
      </c>
      <c r="AT4021" s="155" t="s">
        <v>454</v>
      </c>
      <c r="AU4021" s="155" t="s">
        <v>88</v>
      </c>
      <c r="AY4021" s="16" t="s">
        <v>317</v>
      </c>
      <c r="BE4021" s="156">
        <f t="shared" si="154"/>
        <v>0</v>
      </c>
      <c r="BF4021" s="156">
        <f t="shared" si="155"/>
        <v>0</v>
      </c>
      <c r="BG4021" s="156">
        <f t="shared" si="156"/>
        <v>0</v>
      </c>
      <c r="BH4021" s="156">
        <f t="shared" si="157"/>
        <v>0</v>
      </c>
      <c r="BI4021" s="156">
        <f t="shared" si="158"/>
        <v>0</v>
      </c>
      <c r="BJ4021" s="16" t="s">
        <v>88</v>
      </c>
      <c r="BK4021" s="156">
        <f t="shared" si="159"/>
        <v>0</v>
      </c>
      <c r="BL4021" s="16" t="s">
        <v>323</v>
      </c>
      <c r="BM4021" s="155" t="s">
        <v>6181</v>
      </c>
    </row>
    <row r="4022" spans="2:65" s="1" customFormat="1" ht="24.15" customHeight="1">
      <c r="B4022" s="142"/>
      <c r="C4022" s="179" t="s">
        <v>6182</v>
      </c>
      <c r="D4022" s="179" t="s">
        <v>454</v>
      </c>
      <c r="E4022" s="180" t="s">
        <v>6183</v>
      </c>
      <c r="F4022" s="181" t="s">
        <v>6184</v>
      </c>
      <c r="G4022" s="182" t="s">
        <v>467</v>
      </c>
      <c r="H4022" s="183">
        <v>2</v>
      </c>
      <c r="I4022" s="184"/>
      <c r="J4022" s="185">
        <f t="shared" si="150"/>
        <v>0</v>
      </c>
      <c r="K4022" s="186"/>
      <c r="L4022" s="187"/>
      <c r="M4022" s="188" t="s">
        <v>1</v>
      </c>
      <c r="N4022" s="189" t="s">
        <v>42</v>
      </c>
      <c r="P4022" s="153">
        <f t="shared" si="151"/>
        <v>0</v>
      </c>
      <c r="Q4022" s="153">
        <v>5.1999999999999998E-2</v>
      </c>
      <c r="R4022" s="153">
        <f t="shared" si="152"/>
        <v>0.104</v>
      </c>
      <c r="S4022" s="153">
        <v>0</v>
      </c>
      <c r="T4022" s="154">
        <f t="shared" si="153"/>
        <v>0</v>
      </c>
      <c r="AR4022" s="155" t="s">
        <v>356</v>
      </c>
      <c r="AT4022" s="155" t="s">
        <v>454</v>
      </c>
      <c r="AU4022" s="155" t="s">
        <v>88</v>
      </c>
      <c r="AY4022" s="16" t="s">
        <v>317</v>
      </c>
      <c r="BE4022" s="156">
        <f t="shared" si="154"/>
        <v>0</v>
      </c>
      <c r="BF4022" s="156">
        <f t="shared" si="155"/>
        <v>0</v>
      </c>
      <c r="BG4022" s="156">
        <f t="shared" si="156"/>
        <v>0</v>
      </c>
      <c r="BH4022" s="156">
        <f t="shared" si="157"/>
        <v>0</v>
      </c>
      <c r="BI4022" s="156">
        <f t="shared" si="158"/>
        <v>0</v>
      </c>
      <c r="BJ4022" s="16" t="s">
        <v>88</v>
      </c>
      <c r="BK4022" s="156">
        <f t="shared" si="159"/>
        <v>0</v>
      </c>
      <c r="BL4022" s="16" t="s">
        <v>323</v>
      </c>
      <c r="BM4022" s="155" t="s">
        <v>6185</v>
      </c>
    </row>
    <row r="4023" spans="2:65" s="1" customFormat="1" ht="24.15" customHeight="1">
      <c r="B4023" s="142"/>
      <c r="C4023" s="179" t="s">
        <v>6186</v>
      </c>
      <c r="D4023" s="179" t="s">
        <v>454</v>
      </c>
      <c r="E4023" s="180" t="s">
        <v>6187</v>
      </c>
      <c r="F4023" s="181" t="s">
        <v>6188</v>
      </c>
      <c r="G4023" s="182" t="s">
        <v>467</v>
      </c>
      <c r="H4023" s="183">
        <v>2</v>
      </c>
      <c r="I4023" s="184"/>
      <c r="J4023" s="185">
        <f t="shared" si="150"/>
        <v>0</v>
      </c>
      <c r="K4023" s="186"/>
      <c r="L4023" s="187"/>
      <c r="M4023" s="188" t="s">
        <v>1</v>
      </c>
      <c r="N4023" s="189" t="s">
        <v>42</v>
      </c>
      <c r="P4023" s="153">
        <f t="shared" si="151"/>
        <v>0</v>
      </c>
      <c r="Q4023" s="153">
        <v>5.1999999999999998E-2</v>
      </c>
      <c r="R4023" s="153">
        <f t="shared" si="152"/>
        <v>0.104</v>
      </c>
      <c r="S4023" s="153">
        <v>0</v>
      </c>
      <c r="T4023" s="154">
        <f t="shared" si="153"/>
        <v>0</v>
      </c>
      <c r="AR4023" s="155" t="s">
        <v>356</v>
      </c>
      <c r="AT4023" s="155" t="s">
        <v>454</v>
      </c>
      <c r="AU4023" s="155" t="s">
        <v>88</v>
      </c>
      <c r="AY4023" s="16" t="s">
        <v>317</v>
      </c>
      <c r="BE4023" s="156">
        <f t="shared" si="154"/>
        <v>0</v>
      </c>
      <c r="BF4023" s="156">
        <f t="shared" si="155"/>
        <v>0</v>
      </c>
      <c r="BG4023" s="156">
        <f t="shared" si="156"/>
        <v>0</v>
      </c>
      <c r="BH4023" s="156">
        <f t="shared" si="157"/>
        <v>0</v>
      </c>
      <c r="BI4023" s="156">
        <f t="shared" si="158"/>
        <v>0</v>
      </c>
      <c r="BJ4023" s="16" t="s">
        <v>88</v>
      </c>
      <c r="BK4023" s="156">
        <f t="shared" si="159"/>
        <v>0</v>
      </c>
      <c r="BL4023" s="16" t="s">
        <v>323</v>
      </c>
      <c r="BM4023" s="155" t="s">
        <v>6189</v>
      </c>
    </row>
    <row r="4024" spans="2:65" s="1" customFormat="1" ht="24.15" customHeight="1">
      <c r="B4024" s="142"/>
      <c r="C4024" s="179" t="s">
        <v>6190</v>
      </c>
      <c r="D4024" s="179" t="s">
        <v>454</v>
      </c>
      <c r="E4024" s="180" t="s">
        <v>6191</v>
      </c>
      <c r="F4024" s="181" t="s">
        <v>6192</v>
      </c>
      <c r="G4024" s="182" t="s">
        <v>467</v>
      </c>
      <c r="H4024" s="183">
        <v>1</v>
      </c>
      <c r="I4024" s="184"/>
      <c r="J4024" s="185">
        <f t="shared" si="150"/>
        <v>0</v>
      </c>
      <c r="K4024" s="186"/>
      <c r="L4024" s="187"/>
      <c r="M4024" s="188" t="s">
        <v>1</v>
      </c>
      <c r="N4024" s="189" t="s">
        <v>42</v>
      </c>
      <c r="P4024" s="153">
        <f t="shared" si="151"/>
        <v>0</v>
      </c>
      <c r="Q4024" s="153">
        <v>5.1999999999999998E-2</v>
      </c>
      <c r="R4024" s="153">
        <f t="shared" si="152"/>
        <v>5.1999999999999998E-2</v>
      </c>
      <c r="S4024" s="153">
        <v>0</v>
      </c>
      <c r="T4024" s="154">
        <f t="shared" si="153"/>
        <v>0</v>
      </c>
      <c r="AR4024" s="155" t="s">
        <v>356</v>
      </c>
      <c r="AT4024" s="155" t="s">
        <v>454</v>
      </c>
      <c r="AU4024" s="155" t="s">
        <v>88</v>
      </c>
      <c r="AY4024" s="16" t="s">
        <v>317</v>
      </c>
      <c r="BE4024" s="156">
        <f t="shared" si="154"/>
        <v>0</v>
      </c>
      <c r="BF4024" s="156">
        <f t="shared" si="155"/>
        <v>0</v>
      </c>
      <c r="BG4024" s="156">
        <f t="shared" si="156"/>
        <v>0</v>
      </c>
      <c r="BH4024" s="156">
        <f t="shared" si="157"/>
        <v>0</v>
      </c>
      <c r="BI4024" s="156">
        <f t="shared" si="158"/>
        <v>0</v>
      </c>
      <c r="BJ4024" s="16" t="s">
        <v>88</v>
      </c>
      <c r="BK4024" s="156">
        <f t="shared" si="159"/>
        <v>0</v>
      </c>
      <c r="BL4024" s="16" t="s">
        <v>323</v>
      </c>
      <c r="BM4024" s="155" t="s">
        <v>6193</v>
      </c>
    </row>
    <row r="4025" spans="2:65" s="1" customFormat="1" ht="24.15" customHeight="1">
      <c r="B4025" s="142"/>
      <c r="C4025" s="179" t="s">
        <v>6194</v>
      </c>
      <c r="D4025" s="179" t="s">
        <v>454</v>
      </c>
      <c r="E4025" s="180" t="s">
        <v>6195</v>
      </c>
      <c r="F4025" s="181" t="s">
        <v>6196</v>
      </c>
      <c r="G4025" s="182" t="s">
        <v>467</v>
      </c>
      <c r="H4025" s="183">
        <v>1</v>
      </c>
      <c r="I4025" s="184"/>
      <c r="J4025" s="185">
        <f t="shared" si="150"/>
        <v>0</v>
      </c>
      <c r="K4025" s="186"/>
      <c r="L4025" s="187"/>
      <c r="M4025" s="188" t="s">
        <v>1</v>
      </c>
      <c r="N4025" s="189" t="s">
        <v>42</v>
      </c>
      <c r="P4025" s="153">
        <f t="shared" si="151"/>
        <v>0</v>
      </c>
      <c r="Q4025" s="153">
        <v>5.1999999999999998E-2</v>
      </c>
      <c r="R4025" s="153">
        <f t="shared" si="152"/>
        <v>5.1999999999999998E-2</v>
      </c>
      <c r="S4025" s="153">
        <v>0</v>
      </c>
      <c r="T4025" s="154">
        <f t="shared" si="153"/>
        <v>0</v>
      </c>
      <c r="AR4025" s="155" t="s">
        <v>356</v>
      </c>
      <c r="AT4025" s="155" t="s">
        <v>454</v>
      </c>
      <c r="AU4025" s="155" t="s">
        <v>88</v>
      </c>
      <c r="AY4025" s="16" t="s">
        <v>317</v>
      </c>
      <c r="BE4025" s="156">
        <f t="shared" si="154"/>
        <v>0</v>
      </c>
      <c r="BF4025" s="156">
        <f t="shared" si="155"/>
        <v>0</v>
      </c>
      <c r="BG4025" s="156">
        <f t="shared" si="156"/>
        <v>0</v>
      </c>
      <c r="BH4025" s="156">
        <f t="shared" si="157"/>
        <v>0</v>
      </c>
      <c r="BI4025" s="156">
        <f t="shared" si="158"/>
        <v>0</v>
      </c>
      <c r="BJ4025" s="16" t="s">
        <v>88</v>
      </c>
      <c r="BK4025" s="156">
        <f t="shared" si="159"/>
        <v>0</v>
      </c>
      <c r="BL4025" s="16" t="s">
        <v>323</v>
      </c>
      <c r="BM4025" s="155" t="s">
        <v>6197</v>
      </c>
    </row>
    <row r="4026" spans="2:65" s="1" customFormat="1" ht="37.75" customHeight="1">
      <c r="B4026" s="142"/>
      <c r="C4026" s="179" t="s">
        <v>6198</v>
      </c>
      <c r="D4026" s="179" t="s">
        <v>454</v>
      </c>
      <c r="E4026" s="180" t="s">
        <v>6199</v>
      </c>
      <c r="F4026" s="181" t="s">
        <v>6200</v>
      </c>
      <c r="G4026" s="182" t="s">
        <v>467</v>
      </c>
      <c r="H4026" s="183">
        <v>1</v>
      </c>
      <c r="I4026" s="184"/>
      <c r="J4026" s="185">
        <f t="shared" si="150"/>
        <v>0</v>
      </c>
      <c r="K4026" s="186"/>
      <c r="L4026" s="187"/>
      <c r="M4026" s="188" t="s">
        <v>1</v>
      </c>
      <c r="N4026" s="189" t="s">
        <v>42</v>
      </c>
      <c r="P4026" s="153">
        <f t="shared" si="151"/>
        <v>0</v>
      </c>
      <c r="Q4026" s="153">
        <v>5.1999999999999998E-2</v>
      </c>
      <c r="R4026" s="153">
        <f t="shared" si="152"/>
        <v>5.1999999999999998E-2</v>
      </c>
      <c r="S4026" s="153">
        <v>0</v>
      </c>
      <c r="T4026" s="154">
        <f t="shared" si="153"/>
        <v>0</v>
      </c>
      <c r="AR4026" s="155" t="s">
        <v>356</v>
      </c>
      <c r="AT4026" s="155" t="s">
        <v>454</v>
      </c>
      <c r="AU4026" s="155" t="s">
        <v>88</v>
      </c>
      <c r="AY4026" s="16" t="s">
        <v>317</v>
      </c>
      <c r="BE4026" s="156">
        <f t="shared" si="154"/>
        <v>0</v>
      </c>
      <c r="BF4026" s="156">
        <f t="shared" si="155"/>
        <v>0</v>
      </c>
      <c r="BG4026" s="156">
        <f t="shared" si="156"/>
        <v>0</v>
      </c>
      <c r="BH4026" s="156">
        <f t="shared" si="157"/>
        <v>0</v>
      </c>
      <c r="BI4026" s="156">
        <f t="shared" si="158"/>
        <v>0</v>
      </c>
      <c r="BJ4026" s="16" t="s">
        <v>88</v>
      </c>
      <c r="BK4026" s="156">
        <f t="shared" si="159"/>
        <v>0</v>
      </c>
      <c r="BL4026" s="16" t="s">
        <v>323</v>
      </c>
      <c r="BM4026" s="155" t="s">
        <v>6201</v>
      </c>
    </row>
    <row r="4027" spans="2:65" s="1" customFormat="1" ht="37.75" customHeight="1">
      <c r="B4027" s="142"/>
      <c r="C4027" s="179" t="s">
        <v>6202</v>
      </c>
      <c r="D4027" s="179" t="s">
        <v>454</v>
      </c>
      <c r="E4027" s="180" t="s">
        <v>6203</v>
      </c>
      <c r="F4027" s="181" t="s">
        <v>6204</v>
      </c>
      <c r="G4027" s="182" t="s">
        <v>467</v>
      </c>
      <c r="H4027" s="183">
        <v>1</v>
      </c>
      <c r="I4027" s="184"/>
      <c r="J4027" s="185">
        <f t="shared" si="150"/>
        <v>0</v>
      </c>
      <c r="K4027" s="186"/>
      <c r="L4027" s="187"/>
      <c r="M4027" s="188" t="s">
        <v>1</v>
      </c>
      <c r="N4027" s="189" t="s">
        <v>42</v>
      </c>
      <c r="P4027" s="153">
        <f t="shared" si="151"/>
        <v>0</v>
      </c>
      <c r="Q4027" s="153">
        <v>5.1999999999999998E-2</v>
      </c>
      <c r="R4027" s="153">
        <f t="shared" si="152"/>
        <v>5.1999999999999998E-2</v>
      </c>
      <c r="S4027" s="153">
        <v>0</v>
      </c>
      <c r="T4027" s="154">
        <f t="shared" si="153"/>
        <v>0</v>
      </c>
      <c r="AR4027" s="155" t="s">
        <v>356</v>
      </c>
      <c r="AT4027" s="155" t="s">
        <v>454</v>
      </c>
      <c r="AU4027" s="155" t="s">
        <v>88</v>
      </c>
      <c r="AY4027" s="16" t="s">
        <v>317</v>
      </c>
      <c r="BE4027" s="156">
        <f t="shared" si="154"/>
        <v>0</v>
      </c>
      <c r="BF4027" s="156">
        <f t="shared" si="155"/>
        <v>0</v>
      </c>
      <c r="BG4027" s="156">
        <f t="shared" si="156"/>
        <v>0</v>
      </c>
      <c r="BH4027" s="156">
        <f t="shared" si="157"/>
        <v>0</v>
      </c>
      <c r="BI4027" s="156">
        <f t="shared" si="158"/>
        <v>0</v>
      </c>
      <c r="BJ4027" s="16" t="s">
        <v>88</v>
      </c>
      <c r="BK4027" s="156">
        <f t="shared" si="159"/>
        <v>0</v>
      </c>
      <c r="BL4027" s="16" t="s">
        <v>323</v>
      </c>
      <c r="BM4027" s="155" t="s">
        <v>6205</v>
      </c>
    </row>
    <row r="4028" spans="2:65" s="1" customFormat="1" ht="37.75" customHeight="1">
      <c r="B4028" s="142"/>
      <c r="C4028" s="179" t="s">
        <v>6206</v>
      </c>
      <c r="D4028" s="179" t="s">
        <v>454</v>
      </c>
      <c r="E4028" s="180" t="s">
        <v>6207</v>
      </c>
      <c r="F4028" s="181" t="s">
        <v>6208</v>
      </c>
      <c r="G4028" s="182" t="s">
        <v>467</v>
      </c>
      <c r="H4028" s="183">
        <v>1</v>
      </c>
      <c r="I4028" s="184"/>
      <c r="J4028" s="185">
        <f t="shared" si="150"/>
        <v>0</v>
      </c>
      <c r="K4028" s="186"/>
      <c r="L4028" s="187"/>
      <c r="M4028" s="188" t="s">
        <v>1</v>
      </c>
      <c r="N4028" s="189" t="s">
        <v>42</v>
      </c>
      <c r="P4028" s="153">
        <f t="shared" si="151"/>
        <v>0</v>
      </c>
      <c r="Q4028" s="153">
        <v>5.1999999999999998E-2</v>
      </c>
      <c r="R4028" s="153">
        <f t="shared" si="152"/>
        <v>5.1999999999999998E-2</v>
      </c>
      <c r="S4028" s="153">
        <v>0</v>
      </c>
      <c r="T4028" s="154">
        <f t="shared" si="153"/>
        <v>0</v>
      </c>
      <c r="AR4028" s="155" t="s">
        <v>356</v>
      </c>
      <c r="AT4028" s="155" t="s">
        <v>454</v>
      </c>
      <c r="AU4028" s="155" t="s">
        <v>88</v>
      </c>
      <c r="AY4028" s="16" t="s">
        <v>317</v>
      </c>
      <c r="BE4028" s="156">
        <f t="shared" si="154"/>
        <v>0</v>
      </c>
      <c r="BF4028" s="156">
        <f t="shared" si="155"/>
        <v>0</v>
      </c>
      <c r="BG4028" s="156">
        <f t="shared" si="156"/>
        <v>0</v>
      </c>
      <c r="BH4028" s="156">
        <f t="shared" si="157"/>
        <v>0</v>
      </c>
      <c r="BI4028" s="156">
        <f t="shared" si="158"/>
        <v>0</v>
      </c>
      <c r="BJ4028" s="16" t="s">
        <v>88</v>
      </c>
      <c r="BK4028" s="156">
        <f t="shared" si="159"/>
        <v>0</v>
      </c>
      <c r="BL4028" s="16" t="s">
        <v>323</v>
      </c>
      <c r="BM4028" s="155" t="s">
        <v>6209</v>
      </c>
    </row>
    <row r="4029" spans="2:65" s="1" customFormat="1" ht="37.75" customHeight="1">
      <c r="B4029" s="142"/>
      <c r="C4029" s="179" t="s">
        <v>6210</v>
      </c>
      <c r="D4029" s="179" t="s">
        <v>454</v>
      </c>
      <c r="E4029" s="180" t="s">
        <v>6211</v>
      </c>
      <c r="F4029" s="181" t="s">
        <v>6212</v>
      </c>
      <c r="G4029" s="182" t="s">
        <v>467</v>
      </c>
      <c r="H4029" s="183">
        <v>1</v>
      </c>
      <c r="I4029" s="184"/>
      <c r="J4029" s="185">
        <f t="shared" si="150"/>
        <v>0</v>
      </c>
      <c r="K4029" s="186"/>
      <c r="L4029" s="187"/>
      <c r="M4029" s="188" t="s">
        <v>1</v>
      </c>
      <c r="N4029" s="189" t="s">
        <v>42</v>
      </c>
      <c r="P4029" s="153">
        <f t="shared" si="151"/>
        <v>0</v>
      </c>
      <c r="Q4029" s="153">
        <v>5.1999999999999998E-2</v>
      </c>
      <c r="R4029" s="153">
        <f t="shared" si="152"/>
        <v>5.1999999999999998E-2</v>
      </c>
      <c r="S4029" s="153">
        <v>0</v>
      </c>
      <c r="T4029" s="154">
        <f t="shared" si="153"/>
        <v>0</v>
      </c>
      <c r="AR4029" s="155" t="s">
        <v>356</v>
      </c>
      <c r="AT4029" s="155" t="s">
        <v>454</v>
      </c>
      <c r="AU4029" s="155" t="s">
        <v>88</v>
      </c>
      <c r="AY4029" s="16" t="s">
        <v>317</v>
      </c>
      <c r="BE4029" s="156">
        <f t="shared" si="154"/>
        <v>0</v>
      </c>
      <c r="BF4029" s="156">
        <f t="shared" si="155"/>
        <v>0</v>
      </c>
      <c r="BG4029" s="156">
        <f t="shared" si="156"/>
        <v>0</v>
      </c>
      <c r="BH4029" s="156">
        <f t="shared" si="157"/>
        <v>0</v>
      </c>
      <c r="BI4029" s="156">
        <f t="shared" si="158"/>
        <v>0</v>
      </c>
      <c r="BJ4029" s="16" t="s">
        <v>88</v>
      </c>
      <c r="BK4029" s="156">
        <f t="shared" si="159"/>
        <v>0</v>
      </c>
      <c r="BL4029" s="16" t="s">
        <v>323</v>
      </c>
      <c r="BM4029" s="155" t="s">
        <v>6213</v>
      </c>
    </row>
    <row r="4030" spans="2:65" s="1" customFormat="1" ht="24.15" customHeight="1">
      <c r="B4030" s="142"/>
      <c r="C4030" s="179" t="s">
        <v>6214</v>
      </c>
      <c r="D4030" s="179" t="s">
        <v>454</v>
      </c>
      <c r="E4030" s="180" t="s">
        <v>6215</v>
      </c>
      <c r="F4030" s="181" t="s">
        <v>6216</v>
      </c>
      <c r="G4030" s="182" t="s">
        <v>467</v>
      </c>
      <c r="H4030" s="183">
        <v>1</v>
      </c>
      <c r="I4030" s="184"/>
      <c r="J4030" s="185">
        <f t="shared" si="150"/>
        <v>0</v>
      </c>
      <c r="K4030" s="186"/>
      <c r="L4030" s="187"/>
      <c r="M4030" s="188" t="s">
        <v>1</v>
      </c>
      <c r="N4030" s="189" t="s">
        <v>42</v>
      </c>
      <c r="P4030" s="153">
        <f t="shared" si="151"/>
        <v>0</v>
      </c>
      <c r="Q4030" s="153">
        <v>5.1999999999999998E-2</v>
      </c>
      <c r="R4030" s="153">
        <f t="shared" si="152"/>
        <v>5.1999999999999998E-2</v>
      </c>
      <c r="S4030" s="153">
        <v>0</v>
      </c>
      <c r="T4030" s="154">
        <f t="shared" si="153"/>
        <v>0</v>
      </c>
      <c r="AR4030" s="155" t="s">
        <v>356</v>
      </c>
      <c r="AT4030" s="155" t="s">
        <v>454</v>
      </c>
      <c r="AU4030" s="155" t="s">
        <v>88</v>
      </c>
      <c r="AY4030" s="16" t="s">
        <v>317</v>
      </c>
      <c r="BE4030" s="156">
        <f t="shared" si="154"/>
        <v>0</v>
      </c>
      <c r="BF4030" s="156">
        <f t="shared" si="155"/>
        <v>0</v>
      </c>
      <c r="BG4030" s="156">
        <f t="shared" si="156"/>
        <v>0</v>
      </c>
      <c r="BH4030" s="156">
        <f t="shared" si="157"/>
        <v>0</v>
      </c>
      <c r="BI4030" s="156">
        <f t="shared" si="158"/>
        <v>0</v>
      </c>
      <c r="BJ4030" s="16" t="s">
        <v>88</v>
      </c>
      <c r="BK4030" s="156">
        <f t="shared" si="159"/>
        <v>0</v>
      </c>
      <c r="BL4030" s="16" t="s">
        <v>323</v>
      </c>
      <c r="BM4030" s="155" t="s">
        <v>6217</v>
      </c>
    </row>
    <row r="4031" spans="2:65" s="1" customFormat="1" ht="24.15" customHeight="1">
      <c r="B4031" s="142"/>
      <c r="C4031" s="179" t="s">
        <v>6218</v>
      </c>
      <c r="D4031" s="179" t="s">
        <v>454</v>
      </c>
      <c r="E4031" s="180" t="s">
        <v>6219</v>
      </c>
      <c r="F4031" s="181" t="s">
        <v>6220</v>
      </c>
      <c r="G4031" s="182" t="s">
        <v>467</v>
      </c>
      <c r="H4031" s="183">
        <v>1</v>
      </c>
      <c r="I4031" s="184"/>
      <c r="J4031" s="185">
        <f t="shared" si="150"/>
        <v>0</v>
      </c>
      <c r="K4031" s="186"/>
      <c r="L4031" s="187"/>
      <c r="M4031" s="188" t="s">
        <v>1</v>
      </c>
      <c r="N4031" s="189" t="s">
        <v>42</v>
      </c>
      <c r="P4031" s="153">
        <f t="shared" si="151"/>
        <v>0</v>
      </c>
      <c r="Q4031" s="153">
        <v>5.1999999999999998E-2</v>
      </c>
      <c r="R4031" s="153">
        <f t="shared" si="152"/>
        <v>5.1999999999999998E-2</v>
      </c>
      <c r="S4031" s="153">
        <v>0</v>
      </c>
      <c r="T4031" s="154">
        <f t="shared" si="153"/>
        <v>0</v>
      </c>
      <c r="AR4031" s="155" t="s">
        <v>356</v>
      </c>
      <c r="AT4031" s="155" t="s">
        <v>454</v>
      </c>
      <c r="AU4031" s="155" t="s">
        <v>88</v>
      </c>
      <c r="AY4031" s="16" t="s">
        <v>317</v>
      </c>
      <c r="BE4031" s="156">
        <f t="shared" si="154"/>
        <v>0</v>
      </c>
      <c r="BF4031" s="156">
        <f t="shared" si="155"/>
        <v>0</v>
      </c>
      <c r="BG4031" s="156">
        <f t="shared" si="156"/>
        <v>0</v>
      </c>
      <c r="BH4031" s="156">
        <f t="shared" si="157"/>
        <v>0</v>
      </c>
      <c r="BI4031" s="156">
        <f t="shared" si="158"/>
        <v>0</v>
      </c>
      <c r="BJ4031" s="16" t="s">
        <v>88</v>
      </c>
      <c r="BK4031" s="156">
        <f t="shared" si="159"/>
        <v>0</v>
      </c>
      <c r="BL4031" s="16" t="s">
        <v>323</v>
      </c>
      <c r="BM4031" s="155" t="s">
        <v>6221</v>
      </c>
    </row>
    <row r="4032" spans="2:65" s="1" customFormat="1" ht="24.15" customHeight="1">
      <c r="B4032" s="142"/>
      <c r="C4032" s="179" t="s">
        <v>6222</v>
      </c>
      <c r="D4032" s="179" t="s">
        <v>454</v>
      </c>
      <c r="E4032" s="180" t="s">
        <v>6223</v>
      </c>
      <c r="F4032" s="181" t="s">
        <v>6224</v>
      </c>
      <c r="G4032" s="182" t="s">
        <v>467</v>
      </c>
      <c r="H4032" s="183">
        <v>1</v>
      </c>
      <c r="I4032" s="184"/>
      <c r="J4032" s="185">
        <f t="shared" si="150"/>
        <v>0</v>
      </c>
      <c r="K4032" s="186"/>
      <c r="L4032" s="187"/>
      <c r="M4032" s="188" t="s">
        <v>1</v>
      </c>
      <c r="N4032" s="189" t="s">
        <v>42</v>
      </c>
      <c r="P4032" s="153">
        <f t="shared" si="151"/>
        <v>0</v>
      </c>
      <c r="Q4032" s="153">
        <v>5.1999999999999998E-2</v>
      </c>
      <c r="R4032" s="153">
        <f t="shared" si="152"/>
        <v>5.1999999999999998E-2</v>
      </c>
      <c r="S4032" s="153">
        <v>0</v>
      </c>
      <c r="T4032" s="154">
        <f t="shared" si="153"/>
        <v>0</v>
      </c>
      <c r="AR4032" s="155" t="s">
        <v>356</v>
      </c>
      <c r="AT4032" s="155" t="s">
        <v>454</v>
      </c>
      <c r="AU4032" s="155" t="s">
        <v>88</v>
      </c>
      <c r="AY4032" s="16" t="s">
        <v>317</v>
      </c>
      <c r="BE4032" s="156">
        <f t="shared" si="154"/>
        <v>0</v>
      </c>
      <c r="BF4032" s="156">
        <f t="shared" si="155"/>
        <v>0</v>
      </c>
      <c r="BG4032" s="156">
        <f t="shared" si="156"/>
        <v>0</v>
      </c>
      <c r="BH4032" s="156">
        <f t="shared" si="157"/>
        <v>0</v>
      </c>
      <c r="BI4032" s="156">
        <f t="shared" si="158"/>
        <v>0</v>
      </c>
      <c r="BJ4032" s="16" t="s">
        <v>88</v>
      </c>
      <c r="BK4032" s="156">
        <f t="shared" si="159"/>
        <v>0</v>
      </c>
      <c r="BL4032" s="16" t="s">
        <v>323</v>
      </c>
      <c r="BM4032" s="155" t="s">
        <v>6225</v>
      </c>
    </row>
    <row r="4033" spans="2:65" s="1" customFormat="1" ht="24.15" customHeight="1">
      <c r="B4033" s="142"/>
      <c r="C4033" s="179" t="s">
        <v>6226</v>
      </c>
      <c r="D4033" s="179" t="s">
        <v>454</v>
      </c>
      <c r="E4033" s="180" t="s">
        <v>6227</v>
      </c>
      <c r="F4033" s="181" t="s">
        <v>6228</v>
      </c>
      <c r="G4033" s="182" t="s">
        <v>467</v>
      </c>
      <c r="H4033" s="183">
        <v>1</v>
      </c>
      <c r="I4033" s="184"/>
      <c r="J4033" s="185">
        <f t="shared" si="150"/>
        <v>0</v>
      </c>
      <c r="K4033" s="186"/>
      <c r="L4033" s="187"/>
      <c r="M4033" s="188" t="s">
        <v>1</v>
      </c>
      <c r="N4033" s="189" t="s">
        <v>42</v>
      </c>
      <c r="P4033" s="153">
        <f t="shared" si="151"/>
        <v>0</v>
      </c>
      <c r="Q4033" s="153">
        <v>5.1999999999999998E-2</v>
      </c>
      <c r="R4033" s="153">
        <f t="shared" si="152"/>
        <v>5.1999999999999998E-2</v>
      </c>
      <c r="S4033" s="153">
        <v>0</v>
      </c>
      <c r="T4033" s="154">
        <f t="shared" si="153"/>
        <v>0</v>
      </c>
      <c r="AR4033" s="155" t="s">
        <v>356</v>
      </c>
      <c r="AT4033" s="155" t="s">
        <v>454</v>
      </c>
      <c r="AU4033" s="155" t="s">
        <v>88</v>
      </c>
      <c r="AY4033" s="16" t="s">
        <v>317</v>
      </c>
      <c r="BE4033" s="156">
        <f t="shared" si="154"/>
        <v>0</v>
      </c>
      <c r="BF4033" s="156">
        <f t="shared" si="155"/>
        <v>0</v>
      </c>
      <c r="BG4033" s="156">
        <f t="shared" si="156"/>
        <v>0</v>
      </c>
      <c r="BH4033" s="156">
        <f t="shared" si="157"/>
        <v>0</v>
      </c>
      <c r="BI4033" s="156">
        <f t="shared" si="158"/>
        <v>0</v>
      </c>
      <c r="BJ4033" s="16" t="s">
        <v>88</v>
      </c>
      <c r="BK4033" s="156">
        <f t="shared" si="159"/>
        <v>0</v>
      </c>
      <c r="BL4033" s="16" t="s">
        <v>323</v>
      </c>
      <c r="BM4033" s="155" t="s">
        <v>6229</v>
      </c>
    </row>
    <row r="4034" spans="2:65" s="1" customFormat="1" ht="24.15" customHeight="1">
      <c r="B4034" s="142"/>
      <c r="C4034" s="179" t="s">
        <v>6230</v>
      </c>
      <c r="D4034" s="179" t="s">
        <v>454</v>
      </c>
      <c r="E4034" s="180" t="s">
        <v>6231</v>
      </c>
      <c r="F4034" s="181" t="s">
        <v>6232</v>
      </c>
      <c r="G4034" s="182" t="s">
        <v>467</v>
      </c>
      <c r="H4034" s="183">
        <v>1</v>
      </c>
      <c r="I4034" s="184"/>
      <c r="J4034" s="185">
        <f t="shared" si="150"/>
        <v>0</v>
      </c>
      <c r="K4034" s="186"/>
      <c r="L4034" s="187"/>
      <c r="M4034" s="188" t="s">
        <v>1</v>
      </c>
      <c r="N4034" s="189" t="s">
        <v>42</v>
      </c>
      <c r="P4034" s="153">
        <f t="shared" si="151"/>
        <v>0</v>
      </c>
      <c r="Q4034" s="153">
        <v>5.1999999999999998E-2</v>
      </c>
      <c r="R4034" s="153">
        <f t="shared" si="152"/>
        <v>5.1999999999999998E-2</v>
      </c>
      <c r="S4034" s="153">
        <v>0</v>
      </c>
      <c r="T4034" s="154">
        <f t="shared" si="153"/>
        <v>0</v>
      </c>
      <c r="AR4034" s="155" t="s">
        <v>356</v>
      </c>
      <c r="AT4034" s="155" t="s">
        <v>454</v>
      </c>
      <c r="AU4034" s="155" t="s">
        <v>88</v>
      </c>
      <c r="AY4034" s="16" t="s">
        <v>317</v>
      </c>
      <c r="BE4034" s="156">
        <f t="shared" si="154"/>
        <v>0</v>
      </c>
      <c r="BF4034" s="156">
        <f t="shared" si="155"/>
        <v>0</v>
      </c>
      <c r="BG4034" s="156">
        <f t="shared" si="156"/>
        <v>0</v>
      </c>
      <c r="BH4034" s="156">
        <f t="shared" si="157"/>
        <v>0</v>
      </c>
      <c r="BI4034" s="156">
        <f t="shared" si="158"/>
        <v>0</v>
      </c>
      <c r="BJ4034" s="16" t="s">
        <v>88</v>
      </c>
      <c r="BK4034" s="156">
        <f t="shared" si="159"/>
        <v>0</v>
      </c>
      <c r="BL4034" s="16" t="s">
        <v>323</v>
      </c>
      <c r="BM4034" s="155" t="s">
        <v>6233</v>
      </c>
    </row>
    <row r="4035" spans="2:65" s="1" customFormat="1" ht="24.15" customHeight="1">
      <c r="B4035" s="142"/>
      <c r="C4035" s="179" t="s">
        <v>6234</v>
      </c>
      <c r="D4035" s="179" t="s">
        <v>454</v>
      </c>
      <c r="E4035" s="180" t="s">
        <v>6235</v>
      </c>
      <c r="F4035" s="181" t="s">
        <v>6236</v>
      </c>
      <c r="G4035" s="182" t="s">
        <v>467</v>
      </c>
      <c r="H4035" s="183">
        <v>1</v>
      </c>
      <c r="I4035" s="184"/>
      <c r="J4035" s="185">
        <f t="shared" si="150"/>
        <v>0</v>
      </c>
      <c r="K4035" s="186"/>
      <c r="L4035" s="187"/>
      <c r="M4035" s="188" t="s">
        <v>1</v>
      </c>
      <c r="N4035" s="189" t="s">
        <v>42</v>
      </c>
      <c r="P4035" s="153">
        <f t="shared" si="151"/>
        <v>0</v>
      </c>
      <c r="Q4035" s="153">
        <v>5.1999999999999998E-2</v>
      </c>
      <c r="R4035" s="153">
        <f t="shared" si="152"/>
        <v>5.1999999999999998E-2</v>
      </c>
      <c r="S4035" s="153">
        <v>0</v>
      </c>
      <c r="T4035" s="154">
        <f t="shared" si="153"/>
        <v>0</v>
      </c>
      <c r="AR4035" s="155" t="s">
        <v>356</v>
      </c>
      <c r="AT4035" s="155" t="s">
        <v>454</v>
      </c>
      <c r="AU4035" s="155" t="s">
        <v>88</v>
      </c>
      <c r="AY4035" s="16" t="s">
        <v>317</v>
      </c>
      <c r="BE4035" s="156">
        <f t="shared" si="154"/>
        <v>0</v>
      </c>
      <c r="BF4035" s="156">
        <f t="shared" si="155"/>
        <v>0</v>
      </c>
      <c r="BG4035" s="156">
        <f t="shared" si="156"/>
        <v>0</v>
      </c>
      <c r="BH4035" s="156">
        <f t="shared" si="157"/>
        <v>0</v>
      </c>
      <c r="BI4035" s="156">
        <f t="shared" si="158"/>
        <v>0</v>
      </c>
      <c r="BJ4035" s="16" t="s">
        <v>88</v>
      </c>
      <c r="BK4035" s="156">
        <f t="shared" si="159"/>
        <v>0</v>
      </c>
      <c r="BL4035" s="16" t="s">
        <v>323</v>
      </c>
      <c r="BM4035" s="155" t="s">
        <v>6237</v>
      </c>
    </row>
    <row r="4036" spans="2:65" s="1" customFormat="1" ht="24.15" customHeight="1">
      <c r="B4036" s="142"/>
      <c r="C4036" s="179" t="s">
        <v>6238</v>
      </c>
      <c r="D4036" s="179" t="s">
        <v>454</v>
      </c>
      <c r="E4036" s="180" t="s">
        <v>6239</v>
      </c>
      <c r="F4036" s="181" t="s">
        <v>6240</v>
      </c>
      <c r="G4036" s="182" t="s">
        <v>467</v>
      </c>
      <c r="H4036" s="183">
        <v>1</v>
      </c>
      <c r="I4036" s="184"/>
      <c r="J4036" s="185">
        <f t="shared" si="150"/>
        <v>0</v>
      </c>
      <c r="K4036" s="186"/>
      <c r="L4036" s="187"/>
      <c r="M4036" s="188" t="s">
        <v>1</v>
      </c>
      <c r="N4036" s="189" t="s">
        <v>42</v>
      </c>
      <c r="P4036" s="153">
        <f t="shared" si="151"/>
        <v>0</v>
      </c>
      <c r="Q4036" s="153">
        <v>5.1999999999999998E-2</v>
      </c>
      <c r="R4036" s="153">
        <f t="shared" si="152"/>
        <v>5.1999999999999998E-2</v>
      </c>
      <c r="S4036" s="153">
        <v>0</v>
      </c>
      <c r="T4036" s="154">
        <f t="shared" si="153"/>
        <v>0</v>
      </c>
      <c r="AR4036" s="155" t="s">
        <v>356</v>
      </c>
      <c r="AT4036" s="155" t="s">
        <v>454</v>
      </c>
      <c r="AU4036" s="155" t="s">
        <v>88</v>
      </c>
      <c r="AY4036" s="16" t="s">
        <v>317</v>
      </c>
      <c r="BE4036" s="156">
        <f t="shared" si="154"/>
        <v>0</v>
      </c>
      <c r="BF4036" s="156">
        <f t="shared" si="155"/>
        <v>0</v>
      </c>
      <c r="BG4036" s="156">
        <f t="shared" si="156"/>
        <v>0</v>
      </c>
      <c r="BH4036" s="156">
        <f t="shared" si="157"/>
        <v>0</v>
      </c>
      <c r="BI4036" s="156">
        <f t="shared" si="158"/>
        <v>0</v>
      </c>
      <c r="BJ4036" s="16" t="s">
        <v>88</v>
      </c>
      <c r="BK4036" s="156">
        <f t="shared" si="159"/>
        <v>0</v>
      </c>
      <c r="BL4036" s="16" t="s">
        <v>323</v>
      </c>
      <c r="BM4036" s="155" t="s">
        <v>6241</v>
      </c>
    </row>
    <row r="4037" spans="2:65" s="1" customFormat="1" ht="24.15" customHeight="1">
      <c r="B4037" s="142"/>
      <c r="C4037" s="179" t="s">
        <v>6242</v>
      </c>
      <c r="D4037" s="179" t="s">
        <v>454</v>
      </c>
      <c r="E4037" s="180" t="s">
        <v>6243</v>
      </c>
      <c r="F4037" s="181" t="s">
        <v>6244</v>
      </c>
      <c r="G4037" s="182" t="s">
        <v>467</v>
      </c>
      <c r="H4037" s="183">
        <v>1</v>
      </c>
      <c r="I4037" s="184"/>
      <c r="J4037" s="185">
        <f t="shared" si="150"/>
        <v>0</v>
      </c>
      <c r="K4037" s="186"/>
      <c r="L4037" s="187"/>
      <c r="M4037" s="188" t="s">
        <v>1</v>
      </c>
      <c r="N4037" s="189" t="s">
        <v>42</v>
      </c>
      <c r="P4037" s="153">
        <f t="shared" si="151"/>
        <v>0</v>
      </c>
      <c r="Q4037" s="153">
        <v>5.1999999999999998E-2</v>
      </c>
      <c r="R4037" s="153">
        <f t="shared" si="152"/>
        <v>5.1999999999999998E-2</v>
      </c>
      <c r="S4037" s="153">
        <v>0</v>
      </c>
      <c r="T4037" s="154">
        <f t="shared" si="153"/>
        <v>0</v>
      </c>
      <c r="AR4037" s="155" t="s">
        <v>356</v>
      </c>
      <c r="AT4037" s="155" t="s">
        <v>454</v>
      </c>
      <c r="AU4037" s="155" t="s">
        <v>88</v>
      </c>
      <c r="AY4037" s="16" t="s">
        <v>317</v>
      </c>
      <c r="BE4037" s="156">
        <f t="shared" si="154"/>
        <v>0</v>
      </c>
      <c r="BF4037" s="156">
        <f t="shared" si="155"/>
        <v>0</v>
      </c>
      <c r="BG4037" s="156">
        <f t="shared" si="156"/>
        <v>0</v>
      </c>
      <c r="BH4037" s="156">
        <f t="shared" si="157"/>
        <v>0</v>
      </c>
      <c r="BI4037" s="156">
        <f t="shared" si="158"/>
        <v>0</v>
      </c>
      <c r="BJ4037" s="16" t="s">
        <v>88</v>
      </c>
      <c r="BK4037" s="156">
        <f t="shared" si="159"/>
        <v>0</v>
      </c>
      <c r="BL4037" s="16" t="s">
        <v>323</v>
      </c>
      <c r="BM4037" s="155" t="s">
        <v>6245</v>
      </c>
    </row>
    <row r="4038" spans="2:65" s="1" customFormat="1" ht="24.15" customHeight="1">
      <c r="B4038" s="142"/>
      <c r="C4038" s="179" t="s">
        <v>6246</v>
      </c>
      <c r="D4038" s="179" t="s">
        <v>454</v>
      </c>
      <c r="E4038" s="180" t="s">
        <v>6247</v>
      </c>
      <c r="F4038" s="181" t="s">
        <v>6248</v>
      </c>
      <c r="G4038" s="182" t="s">
        <v>467</v>
      </c>
      <c r="H4038" s="183">
        <v>1</v>
      </c>
      <c r="I4038" s="184"/>
      <c r="J4038" s="185">
        <f t="shared" si="150"/>
        <v>0</v>
      </c>
      <c r="K4038" s="186"/>
      <c r="L4038" s="187"/>
      <c r="M4038" s="188" t="s">
        <v>1</v>
      </c>
      <c r="N4038" s="189" t="s">
        <v>42</v>
      </c>
      <c r="P4038" s="153">
        <f t="shared" si="151"/>
        <v>0</v>
      </c>
      <c r="Q4038" s="153">
        <v>5.1999999999999998E-2</v>
      </c>
      <c r="R4038" s="153">
        <f t="shared" si="152"/>
        <v>5.1999999999999998E-2</v>
      </c>
      <c r="S4038" s="153">
        <v>0</v>
      </c>
      <c r="T4038" s="154">
        <f t="shared" si="153"/>
        <v>0</v>
      </c>
      <c r="AR4038" s="155" t="s">
        <v>356</v>
      </c>
      <c r="AT4038" s="155" t="s">
        <v>454</v>
      </c>
      <c r="AU4038" s="155" t="s">
        <v>88</v>
      </c>
      <c r="AY4038" s="16" t="s">
        <v>317</v>
      </c>
      <c r="BE4038" s="156">
        <f t="shared" si="154"/>
        <v>0</v>
      </c>
      <c r="BF4038" s="156">
        <f t="shared" si="155"/>
        <v>0</v>
      </c>
      <c r="BG4038" s="156">
        <f t="shared" si="156"/>
        <v>0</v>
      </c>
      <c r="BH4038" s="156">
        <f t="shared" si="157"/>
        <v>0</v>
      </c>
      <c r="BI4038" s="156">
        <f t="shared" si="158"/>
        <v>0</v>
      </c>
      <c r="BJ4038" s="16" t="s">
        <v>88</v>
      </c>
      <c r="BK4038" s="156">
        <f t="shared" si="159"/>
        <v>0</v>
      </c>
      <c r="BL4038" s="16" t="s">
        <v>323</v>
      </c>
      <c r="BM4038" s="155" t="s">
        <v>6249</v>
      </c>
    </row>
    <row r="4039" spans="2:65" s="1" customFormat="1" ht="24.15" customHeight="1">
      <c r="B4039" s="142"/>
      <c r="C4039" s="179" t="s">
        <v>6250</v>
      </c>
      <c r="D4039" s="179" t="s">
        <v>454</v>
      </c>
      <c r="E4039" s="180" t="s">
        <v>6251</v>
      </c>
      <c r="F4039" s="181" t="s">
        <v>6252</v>
      </c>
      <c r="G4039" s="182" t="s">
        <v>467</v>
      </c>
      <c r="H4039" s="183">
        <v>1</v>
      </c>
      <c r="I4039" s="184"/>
      <c r="J4039" s="185">
        <f t="shared" si="150"/>
        <v>0</v>
      </c>
      <c r="K4039" s="186"/>
      <c r="L4039" s="187"/>
      <c r="M4039" s="188" t="s">
        <v>1</v>
      </c>
      <c r="N4039" s="189" t="s">
        <v>42</v>
      </c>
      <c r="P4039" s="153">
        <f t="shared" si="151"/>
        <v>0</v>
      </c>
      <c r="Q4039" s="153">
        <v>5.1999999999999998E-2</v>
      </c>
      <c r="R4039" s="153">
        <f t="shared" si="152"/>
        <v>5.1999999999999998E-2</v>
      </c>
      <c r="S4039" s="153">
        <v>0</v>
      </c>
      <c r="T4039" s="154">
        <f t="shared" si="153"/>
        <v>0</v>
      </c>
      <c r="AR4039" s="155" t="s">
        <v>356</v>
      </c>
      <c r="AT4039" s="155" t="s">
        <v>454</v>
      </c>
      <c r="AU4039" s="155" t="s">
        <v>88</v>
      </c>
      <c r="AY4039" s="16" t="s">
        <v>317</v>
      </c>
      <c r="BE4039" s="156">
        <f t="shared" si="154"/>
        <v>0</v>
      </c>
      <c r="BF4039" s="156">
        <f t="shared" si="155"/>
        <v>0</v>
      </c>
      <c r="BG4039" s="156">
        <f t="shared" si="156"/>
        <v>0</v>
      </c>
      <c r="BH4039" s="156">
        <f t="shared" si="157"/>
        <v>0</v>
      </c>
      <c r="BI4039" s="156">
        <f t="shared" si="158"/>
        <v>0</v>
      </c>
      <c r="BJ4039" s="16" t="s">
        <v>88</v>
      </c>
      <c r="BK4039" s="156">
        <f t="shared" si="159"/>
        <v>0</v>
      </c>
      <c r="BL4039" s="16" t="s">
        <v>323</v>
      </c>
      <c r="BM4039" s="155" t="s">
        <v>6253</v>
      </c>
    </row>
    <row r="4040" spans="2:65" s="1" customFormat="1" ht="24.15" customHeight="1">
      <c r="B4040" s="142"/>
      <c r="C4040" s="179" t="s">
        <v>6254</v>
      </c>
      <c r="D4040" s="179" t="s">
        <v>454</v>
      </c>
      <c r="E4040" s="180" t="s">
        <v>6255</v>
      </c>
      <c r="F4040" s="181" t="s">
        <v>6256</v>
      </c>
      <c r="G4040" s="182" t="s">
        <v>467</v>
      </c>
      <c r="H4040" s="183">
        <v>1</v>
      </c>
      <c r="I4040" s="184"/>
      <c r="J4040" s="185">
        <f t="shared" si="150"/>
        <v>0</v>
      </c>
      <c r="K4040" s="186"/>
      <c r="L4040" s="187"/>
      <c r="M4040" s="188" t="s">
        <v>1</v>
      </c>
      <c r="N4040" s="189" t="s">
        <v>42</v>
      </c>
      <c r="P4040" s="153">
        <f t="shared" si="151"/>
        <v>0</v>
      </c>
      <c r="Q4040" s="153">
        <v>5.1999999999999998E-2</v>
      </c>
      <c r="R4040" s="153">
        <f t="shared" si="152"/>
        <v>5.1999999999999998E-2</v>
      </c>
      <c r="S4040" s="153">
        <v>0</v>
      </c>
      <c r="T4040" s="154">
        <f t="shared" si="153"/>
        <v>0</v>
      </c>
      <c r="AR4040" s="155" t="s">
        <v>356</v>
      </c>
      <c r="AT4040" s="155" t="s">
        <v>454</v>
      </c>
      <c r="AU4040" s="155" t="s">
        <v>88</v>
      </c>
      <c r="AY4040" s="16" t="s">
        <v>317</v>
      </c>
      <c r="BE4040" s="156">
        <f t="shared" si="154"/>
        <v>0</v>
      </c>
      <c r="BF4040" s="156">
        <f t="shared" si="155"/>
        <v>0</v>
      </c>
      <c r="BG4040" s="156">
        <f t="shared" si="156"/>
        <v>0</v>
      </c>
      <c r="BH4040" s="156">
        <f t="shared" si="157"/>
        <v>0</v>
      </c>
      <c r="BI4040" s="156">
        <f t="shared" si="158"/>
        <v>0</v>
      </c>
      <c r="BJ4040" s="16" t="s">
        <v>88</v>
      </c>
      <c r="BK4040" s="156">
        <f t="shared" si="159"/>
        <v>0</v>
      </c>
      <c r="BL4040" s="16" t="s">
        <v>323</v>
      </c>
      <c r="BM4040" s="155" t="s">
        <v>6257</v>
      </c>
    </row>
    <row r="4041" spans="2:65" s="1" customFormat="1" ht="24.15" customHeight="1">
      <c r="B4041" s="142"/>
      <c r="C4041" s="179" t="s">
        <v>6258</v>
      </c>
      <c r="D4041" s="179" t="s">
        <v>454</v>
      </c>
      <c r="E4041" s="180" t="s">
        <v>6259</v>
      </c>
      <c r="F4041" s="181" t="s">
        <v>6260</v>
      </c>
      <c r="G4041" s="182" t="s">
        <v>467</v>
      </c>
      <c r="H4041" s="183">
        <v>1</v>
      </c>
      <c r="I4041" s="184"/>
      <c r="J4041" s="185">
        <f t="shared" si="150"/>
        <v>0</v>
      </c>
      <c r="K4041" s="186"/>
      <c r="L4041" s="187"/>
      <c r="M4041" s="188" t="s">
        <v>1</v>
      </c>
      <c r="N4041" s="189" t="s">
        <v>42</v>
      </c>
      <c r="P4041" s="153">
        <f t="shared" si="151"/>
        <v>0</v>
      </c>
      <c r="Q4041" s="153">
        <v>5.1999999999999998E-2</v>
      </c>
      <c r="R4041" s="153">
        <f t="shared" si="152"/>
        <v>5.1999999999999998E-2</v>
      </c>
      <c r="S4041" s="153">
        <v>0</v>
      </c>
      <c r="T4041" s="154">
        <f t="shared" si="153"/>
        <v>0</v>
      </c>
      <c r="AR4041" s="155" t="s">
        <v>356</v>
      </c>
      <c r="AT4041" s="155" t="s">
        <v>454</v>
      </c>
      <c r="AU4041" s="155" t="s">
        <v>88</v>
      </c>
      <c r="AY4041" s="16" t="s">
        <v>317</v>
      </c>
      <c r="BE4041" s="156">
        <f t="shared" si="154"/>
        <v>0</v>
      </c>
      <c r="BF4041" s="156">
        <f t="shared" si="155"/>
        <v>0</v>
      </c>
      <c r="BG4041" s="156">
        <f t="shared" si="156"/>
        <v>0</v>
      </c>
      <c r="BH4041" s="156">
        <f t="shared" si="157"/>
        <v>0</v>
      </c>
      <c r="BI4041" s="156">
        <f t="shared" si="158"/>
        <v>0</v>
      </c>
      <c r="BJ4041" s="16" t="s">
        <v>88</v>
      </c>
      <c r="BK4041" s="156">
        <f t="shared" si="159"/>
        <v>0</v>
      </c>
      <c r="BL4041" s="16" t="s">
        <v>323</v>
      </c>
      <c r="BM4041" s="155" t="s">
        <v>6261</v>
      </c>
    </row>
    <row r="4042" spans="2:65" s="1" customFormat="1" ht="24.15" customHeight="1">
      <c r="B4042" s="142"/>
      <c r="C4042" s="179" t="s">
        <v>6262</v>
      </c>
      <c r="D4042" s="179" t="s">
        <v>454</v>
      </c>
      <c r="E4042" s="180" t="s">
        <v>6263</v>
      </c>
      <c r="F4042" s="181" t="s">
        <v>6264</v>
      </c>
      <c r="G4042" s="182" t="s">
        <v>467</v>
      </c>
      <c r="H4042" s="183">
        <v>1</v>
      </c>
      <c r="I4042" s="184"/>
      <c r="J4042" s="185">
        <f t="shared" si="150"/>
        <v>0</v>
      </c>
      <c r="K4042" s="186"/>
      <c r="L4042" s="187"/>
      <c r="M4042" s="188" t="s">
        <v>1</v>
      </c>
      <c r="N4042" s="189" t="s">
        <v>42</v>
      </c>
      <c r="P4042" s="153">
        <f t="shared" si="151"/>
        <v>0</v>
      </c>
      <c r="Q4042" s="153">
        <v>5.1999999999999998E-2</v>
      </c>
      <c r="R4042" s="153">
        <f t="shared" si="152"/>
        <v>5.1999999999999998E-2</v>
      </c>
      <c r="S4042" s="153">
        <v>0</v>
      </c>
      <c r="T4042" s="154">
        <f t="shared" si="153"/>
        <v>0</v>
      </c>
      <c r="AR4042" s="155" t="s">
        <v>356</v>
      </c>
      <c r="AT4042" s="155" t="s">
        <v>454</v>
      </c>
      <c r="AU4042" s="155" t="s">
        <v>88</v>
      </c>
      <c r="AY4042" s="16" t="s">
        <v>317</v>
      </c>
      <c r="BE4042" s="156">
        <f t="shared" si="154"/>
        <v>0</v>
      </c>
      <c r="BF4042" s="156">
        <f t="shared" si="155"/>
        <v>0</v>
      </c>
      <c r="BG4042" s="156">
        <f t="shared" si="156"/>
        <v>0</v>
      </c>
      <c r="BH4042" s="156">
        <f t="shared" si="157"/>
        <v>0</v>
      </c>
      <c r="BI4042" s="156">
        <f t="shared" si="158"/>
        <v>0</v>
      </c>
      <c r="BJ4042" s="16" t="s">
        <v>88</v>
      </c>
      <c r="BK4042" s="156">
        <f t="shared" si="159"/>
        <v>0</v>
      </c>
      <c r="BL4042" s="16" t="s">
        <v>323</v>
      </c>
      <c r="BM4042" s="155" t="s">
        <v>6265</v>
      </c>
    </row>
    <row r="4043" spans="2:65" s="1" customFormat="1" ht="24.15" customHeight="1">
      <c r="B4043" s="142"/>
      <c r="C4043" s="179" t="s">
        <v>6266</v>
      </c>
      <c r="D4043" s="179" t="s">
        <v>454</v>
      </c>
      <c r="E4043" s="180" t="s">
        <v>6267</v>
      </c>
      <c r="F4043" s="181" t="s">
        <v>6268</v>
      </c>
      <c r="G4043" s="182" t="s">
        <v>467</v>
      </c>
      <c r="H4043" s="183">
        <v>1</v>
      </c>
      <c r="I4043" s="184"/>
      <c r="J4043" s="185">
        <f t="shared" si="150"/>
        <v>0</v>
      </c>
      <c r="K4043" s="186"/>
      <c r="L4043" s="187"/>
      <c r="M4043" s="188" t="s">
        <v>1</v>
      </c>
      <c r="N4043" s="189" t="s">
        <v>42</v>
      </c>
      <c r="P4043" s="153">
        <f t="shared" si="151"/>
        <v>0</v>
      </c>
      <c r="Q4043" s="153">
        <v>5.1999999999999998E-2</v>
      </c>
      <c r="R4043" s="153">
        <f t="shared" si="152"/>
        <v>5.1999999999999998E-2</v>
      </c>
      <c r="S4043" s="153">
        <v>0</v>
      </c>
      <c r="T4043" s="154">
        <f t="shared" si="153"/>
        <v>0</v>
      </c>
      <c r="AR4043" s="155" t="s">
        <v>356</v>
      </c>
      <c r="AT4043" s="155" t="s">
        <v>454</v>
      </c>
      <c r="AU4043" s="155" t="s">
        <v>88</v>
      </c>
      <c r="AY4043" s="16" t="s">
        <v>317</v>
      </c>
      <c r="BE4043" s="156">
        <f t="shared" si="154"/>
        <v>0</v>
      </c>
      <c r="BF4043" s="156">
        <f t="shared" si="155"/>
        <v>0</v>
      </c>
      <c r="BG4043" s="156">
        <f t="shared" si="156"/>
        <v>0</v>
      </c>
      <c r="BH4043" s="156">
        <f t="shared" si="157"/>
        <v>0</v>
      </c>
      <c r="BI4043" s="156">
        <f t="shared" si="158"/>
        <v>0</v>
      </c>
      <c r="BJ4043" s="16" t="s">
        <v>88</v>
      </c>
      <c r="BK4043" s="156">
        <f t="shared" si="159"/>
        <v>0</v>
      </c>
      <c r="BL4043" s="16" t="s">
        <v>323</v>
      </c>
      <c r="BM4043" s="155" t="s">
        <v>6269</v>
      </c>
    </row>
    <row r="4044" spans="2:65" s="1" customFormat="1" ht="24.15" customHeight="1">
      <c r="B4044" s="142"/>
      <c r="C4044" s="179" t="s">
        <v>6270</v>
      </c>
      <c r="D4044" s="179" t="s">
        <v>454</v>
      </c>
      <c r="E4044" s="180" t="s">
        <v>6271</v>
      </c>
      <c r="F4044" s="181" t="s">
        <v>6272</v>
      </c>
      <c r="G4044" s="182" t="s">
        <v>467</v>
      </c>
      <c r="H4044" s="183">
        <v>1</v>
      </c>
      <c r="I4044" s="184"/>
      <c r="J4044" s="185">
        <f t="shared" si="150"/>
        <v>0</v>
      </c>
      <c r="K4044" s="186"/>
      <c r="L4044" s="187"/>
      <c r="M4044" s="188" t="s">
        <v>1</v>
      </c>
      <c r="N4044" s="189" t="s">
        <v>42</v>
      </c>
      <c r="P4044" s="153">
        <f t="shared" si="151"/>
        <v>0</v>
      </c>
      <c r="Q4044" s="153">
        <v>5.1999999999999998E-2</v>
      </c>
      <c r="R4044" s="153">
        <f t="shared" si="152"/>
        <v>5.1999999999999998E-2</v>
      </c>
      <c r="S4044" s="153">
        <v>0</v>
      </c>
      <c r="T4044" s="154">
        <f t="shared" si="153"/>
        <v>0</v>
      </c>
      <c r="AR4044" s="155" t="s">
        <v>356</v>
      </c>
      <c r="AT4044" s="155" t="s">
        <v>454</v>
      </c>
      <c r="AU4044" s="155" t="s">
        <v>88</v>
      </c>
      <c r="AY4044" s="16" t="s">
        <v>317</v>
      </c>
      <c r="BE4044" s="156">
        <f t="shared" si="154"/>
        <v>0</v>
      </c>
      <c r="BF4044" s="156">
        <f t="shared" si="155"/>
        <v>0</v>
      </c>
      <c r="BG4044" s="156">
        <f t="shared" si="156"/>
        <v>0</v>
      </c>
      <c r="BH4044" s="156">
        <f t="shared" si="157"/>
        <v>0</v>
      </c>
      <c r="BI4044" s="156">
        <f t="shared" si="158"/>
        <v>0</v>
      </c>
      <c r="BJ4044" s="16" t="s">
        <v>88</v>
      </c>
      <c r="BK4044" s="156">
        <f t="shared" si="159"/>
        <v>0</v>
      </c>
      <c r="BL4044" s="16" t="s">
        <v>323</v>
      </c>
      <c r="BM4044" s="155" t="s">
        <v>6273</v>
      </c>
    </row>
    <row r="4045" spans="2:65" s="1" customFormat="1" ht="24.15" customHeight="1">
      <c r="B4045" s="142"/>
      <c r="C4045" s="179" t="s">
        <v>6274</v>
      </c>
      <c r="D4045" s="179" t="s">
        <v>454</v>
      </c>
      <c r="E4045" s="180" t="s">
        <v>6275</v>
      </c>
      <c r="F4045" s="181" t="s">
        <v>6276</v>
      </c>
      <c r="G4045" s="182" t="s">
        <v>467</v>
      </c>
      <c r="H4045" s="183">
        <v>1</v>
      </c>
      <c r="I4045" s="184"/>
      <c r="J4045" s="185">
        <f t="shared" si="150"/>
        <v>0</v>
      </c>
      <c r="K4045" s="186"/>
      <c r="L4045" s="187"/>
      <c r="M4045" s="188" t="s">
        <v>1</v>
      </c>
      <c r="N4045" s="189" t="s">
        <v>42</v>
      </c>
      <c r="P4045" s="153">
        <f t="shared" si="151"/>
        <v>0</v>
      </c>
      <c r="Q4045" s="153">
        <v>5.1999999999999998E-2</v>
      </c>
      <c r="R4045" s="153">
        <f t="shared" si="152"/>
        <v>5.1999999999999998E-2</v>
      </c>
      <c r="S4045" s="153">
        <v>0</v>
      </c>
      <c r="T4045" s="154">
        <f t="shared" si="153"/>
        <v>0</v>
      </c>
      <c r="AR4045" s="155" t="s">
        <v>356</v>
      </c>
      <c r="AT4045" s="155" t="s">
        <v>454</v>
      </c>
      <c r="AU4045" s="155" t="s">
        <v>88</v>
      </c>
      <c r="AY4045" s="16" t="s">
        <v>317</v>
      </c>
      <c r="BE4045" s="156">
        <f t="shared" si="154"/>
        <v>0</v>
      </c>
      <c r="BF4045" s="156">
        <f t="shared" si="155"/>
        <v>0</v>
      </c>
      <c r="BG4045" s="156">
        <f t="shared" si="156"/>
        <v>0</v>
      </c>
      <c r="BH4045" s="156">
        <f t="shared" si="157"/>
        <v>0</v>
      </c>
      <c r="BI4045" s="156">
        <f t="shared" si="158"/>
        <v>0</v>
      </c>
      <c r="BJ4045" s="16" t="s">
        <v>88</v>
      </c>
      <c r="BK4045" s="156">
        <f t="shared" si="159"/>
        <v>0</v>
      </c>
      <c r="BL4045" s="16" t="s">
        <v>323</v>
      </c>
      <c r="BM4045" s="155" t="s">
        <v>6277</v>
      </c>
    </row>
    <row r="4046" spans="2:65" s="1" customFormat="1" ht="24.15" customHeight="1">
      <c r="B4046" s="142"/>
      <c r="C4046" s="179" t="s">
        <v>6278</v>
      </c>
      <c r="D4046" s="179" t="s">
        <v>454</v>
      </c>
      <c r="E4046" s="180" t="s">
        <v>6279</v>
      </c>
      <c r="F4046" s="181" t="s">
        <v>6280</v>
      </c>
      <c r="G4046" s="182" t="s">
        <v>467</v>
      </c>
      <c r="H4046" s="183">
        <v>1</v>
      </c>
      <c r="I4046" s="184"/>
      <c r="J4046" s="185">
        <f t="shared" si="150"/>
        <v>0</v>
      </c>
      <c r="K4046" s="186"/>
      <c r="L4046" s="187"/>
      <c r="M4046" s="188" t="s">
        <v>1</v>
      </c>
      <c r="N4046" s="189" t="s">
        <v>42</v>
      </c>
      <c r="P4046" s="153">
        <f t="shared" si="151"/>
        <v>0</v>
      </c>
      <c r="Q4046" s="153">
        <v>5.1999999999999998E-2</v>
      </c>
      <c r="R4046" s="153">
        <f t="shared" si="152"/>
        <v>5.1999999999999998E-2</v>
      </c>
      <c r="S4046" s="153">
        <v>0</v>
      </c>
      <c r="T4046" s="154">
        <f t="shared" si="153"/>
        <v>0</v>
      </c>
      <c r="AR4046" s="155" t="s">
        <v>356</v>
      </c>
      <c r="AT4046" s="155" t="s">
        <v>454</v>
      </c>
      <c r="AU4046" s="155" t="s">
        <v>88</v>
      </c>
      <c r="AY4046" s="16" t="s">
        <v>317</v>
      </c>
      <c r="BE4046" s="156">
        <f t="shared" si="154"/>
        <v>0</v>
      </c>
      <c r="BF4046" s="156">
        <f t="shared" si="155"/>
        <v>0</v>
      </c>
      <c r="BG4046" s="156">
        <f t="shared" si="156"/>
        <v>0</v>
      </c>
      <c r="BH4046" s="156">
        <f t="shared" si="157"/>
        <v>0</v>
      </c>
      <c r="BI4046" s="156">
        <f t="shared" si="158"/>
        <v>0</v>
      </c>
      <c r="BJ4046" s="16" t="s">
        <v>88</v>
      </c>
      <c r="BK4046" s="156">
        <f t="shared" si="159"/>
        <v>0</v>
      </c>
      <c r="BL4046" s="16" t="s">
        <v>323</v>
      </c>
      <c r="BM4046" s="155" t="s">
        <v>6281</v>
      </c>
    </row>
    <row r="4047" spans="2:65" s="1" customFormat="1" ht="24.15" customHeight="1">
      <c r="B4047" s="142"/>
      <c r="C4047" s="179" t="s">
        <v>6282</v>
      </c>
      <c r="D4047" s="179" t="s">
        <v>454</v>
      </c>
      <c r="E4047" s="180" t="s">
        <v>6283</v>
      </c>
      <c r="F4047" s="181" t="s">
        <v>6284</v>
      </c>
      <c r="G4047" s="182" t="s">
        <v>467</v>
      </c>
      <c r="H4047" s="183">
        <v>1</v>
      </c>
      <c r="I4047" s="184"/>
      <c r="J4047" s="185">
        <f t="shared" si="150"/>
        <v>0</v>
      </c>
      <c r="K4047" s="186"/>
      <c r="L4047" s="187"/>
      <c r="M4047" s="188" t="s">
        <v>1</v>
      </c>
      <c r="N4047" s="189" t="s">
        <v>42</v>
      </c>
      <c r="P4047" s="153">
        <f t="shared" si="151"/>
        <v>0</v>
      </c>
      <c r="Q4047" s="153">
        <v>5.1999999999999998E-2</v>
      </c>
      <c r="R4047" s="153">
        <f t="shared" si="152"/>
        <v>5.1999999999999998E-2</v>
      </c>
      <c r="S4047" s="153">
        <v>0</v>
      </c>
      <c r="T4047" s="154">
        <f t="shared" si="153"/>
        <v>0</v>
      </c>
      <c r="AR4047" s="155" t="s">
        <v>356</v>
      </c>
      <c r="AT4047" s="155" t="s">
        <v>454</v>
      </c>
      <c r="AU4047" s="155" t="s">
        <v>88</v>
      </c>
      <c r="AY4047" s="16" t="s">
        <v>317</v>
      </c>
      <c r="BE4047" s="156">
        <f t="shared" si="154"/>
        <v>0</v>
      </c>
      <c r="BF4047" s="156">
        <f t="shared" si="155"/>
        <v>0</v>
      </c>
      <c r="BG4047" s="156">
        <f t="shared" si="156"/>
        <v>0</v>
      </c>
      <c r="BH4047" s="156">
        <f t="shared" si="157"/>
        <v>0</v>
      </c>
      <c r="BI4047" s="156">
        <f t="shared" si="158"/>
        <v>0</v>
      </c>
      <c r="BJ4047" s="16" t="s">
        <v>88</v>
      </c>
      <c r="BK4047" s="156">
        <f t="shared" si="159"/>
        <v>0</v>
      </c>
      <c r="BL4047" s="16" t="s">
        <v>323</v>
      </c>
      <c r="BM4047" s="155" t="s">
        <v>6285</v>
      </c>
    </row>
    <row r="4048" spans="2:65" s="1" customFormat="1" ht="24.15" customHeight="1">
      <c r="B4048" s="142"/>
      <c r="C4048" s="179" t="s">
        <v>6286</v>
      </c>
      <c r="D4048" s="179" t="s">
        <v>454</v>
      </c>
      <c r="E4048" s="180" t="s">
        <v>6287</v>
      </c>
      <c r="F4048" s="181" t="s">
        <v>6288</v>
      </c>
      <c r="G4048" s="182" t="s">
        <v>467</v>
      </c>
      <c r="H4048" s="183">
        <v>1</v>
      </c>
      <c r="I4048" s="184"/>
      <c r="J4048" s="185">
        <f t="shared" ref="J4048:J4079" si="160">ROUND(I4048*H4048,2)</f>
        <v>0</v>
      </c>
      <c r="K4048" s="186"/>
      <c r="L4048" s="187"/>
      <c r="M4048" s="188" t="s">
        <v>1</v>
      </c>
      <c r="N4048" s="189" t="s">
        <v>42</v>
      </c>
      <c r="P4048" s="153">
        <f t="shared" ref="P4048:P4079" si="161">O4048*H4048</f>
        <v>0</v>
      </c>
      <c r="Q4048" s="153">
        <v>5.1999999999999998E-2</v>
      </c>
      <c r="R4048" s="153">
        <f t="shared" ref="R4048:R4079" si="162">Q4048*H4048</f>
        <v>5.1999999999999998E-2</v>
      </c>
      <c r="S4048" s="153">
        <v>0</v>
      </c>
      <c r="T4048" s="154">
        <f t="shared" ref="T4048:T4079" si="163">S4048*H4048</f>
        <v>0</v>
      </c>
      <c r="AR4048" s="155" t="s">
        <v>356</v>
      </c>
      <c r="AT4048" s="155" t="s">
        <v>454</v>
      </c>
      <c r="AU4048" s="155" t="s">
        <v>88</v>
      </c>
      <c r="AY4048" s="16" t="s">
        <v>317</v>
      </c>
      <c r="BE4048" s="156">
        <f t="shared" ref="BE4048:BE4079" si="164">IF(N4048="základná",J4048,0)</f>
        <v>0</v>
      </c>
      <c r="BF4048" s="156">
        <f t="shared" ref="BF4048:BF4079" si="165">IF(N4048="znížená",J4048,0)</f>
        <v>0</v>
      </c>
      <c r="BG4048" s="156">
        <f t="shared" ref="BG4048:BG4079" si="166">IF(N4048="zákl. prenesená",J4048,0)</f>
        <v>0</v>
      </c>
      <c r="BH4048" s="156">
        <f t="shared" ref="BH4048:BH4079" si="167">IF(N4048="zníž. prenesená",J4048,0)</f>
        <v>0</v>
      </c>
      <c r="BI4048" s="156">
        <f t="shared" ref="BI4048:BI4079" si="168">IF(N4048="nulová",J4048,0)</f>
        <v>0</v>
      </c>
      <c r="BJ4048" s="16" t="s">
        <v>88</v>
      </c>
      <c r="BK4048" s="156">
        <f t="shared" ref="BK4048:BK4079" si="169">ROUND(I4048*H4048,2)</f>
        <v>0</v>
      </c>
      <c r="BL4048" s="16" t="s">
        <v>323</v>
      </c>
      <c r="BM4048" s="155" t="s">
        <v>6289</v>
      </c>
    </row>
    <row r="4049" spans="2:65" s="1" customFormat="1" ht="24.15" customHeight="1">
      <c r="B4049" s="142"/>
      <c r="C4049" s="179" t="s">
        <v>6290</v>
      </c>
      <c r="D4049" s="179" t="s">
        <v>454</v>
      </c>
      <c r="E4049" s="180" t="s">
        <v>6291</v>
      </c>
      <c r="F4049" s="181" t="s">
        <v>6292</v>
      </c>
      <c r="G4049" s="182" t="s">
        <v>467</v>
      </c>
      <c r="H4049" s="183">
        <v>1</v>
      </c>
      <c r="I4049" s="184"/>
      <c r="J4049" s="185">
        <f t="shared" si="160"/>
        <v>0</v>
      </c>
      <c r="K4049" s="186"/>
      <c r="L4049" s="187"/>
      <c r="M4049" s="188" t="s">
        <v>1</v>
      </c>
      <c r="N4049" s="189" t="s">
        <v>42</v>
      </c>
      <c r="P4049" s="153">
        <f t="shared" si="161"/>
        <v>0</v>
      </c>
      <c r="Q4049" s="153">
        <v>5.1999999999999998E-2</v>
      </c>
      <c r="R4049" s="153">
        <f t="shared" si="162"/>
        <v>5.1999999999999998E-2</v>
      </c>
      <c r="S4049" s="153">
        <v>0</v>
      </c>
      <c r="T4049" s="154">
        <f t="shared" si="163"/>
        <v>0</v>
      </c>
      <c r="AR4049" s="155" t="s">
        <v>356</v>
      </c>
      <c r="AT4049" s="155" t="s">
        <v>454</v>
      </c>
      <c r="AU4049" s="155" t="s">
        <v>88</v>
      </c>
      <c r="AY4049" s="16" t="s">
        <v>317</v>
      </c>
      <c r="BE4049" s="156">
        <f t="shared" si="164"/>
        <v>0</v>
      </c>
      <c r="BF4049" s="156">
        <f t="shared" si="165"/>
        <v>0</v>
      </c>
      <c r="BG4049" s="156">
        <f t="shared" si="166"/>
        <v>0</v>
      </c>
      <c r="BH4049" s="156">
        <f t="shared" si="167"/>
        <v>0</v>
      </c>
      <c r="BI4049" s="156">
        <f t="shared" si="168"/>
        <v>0</v>
      </c>
      <c r="BJ4049" s="16" t="s">
        <v>88</v>
      </c>
      <c r="BK4049" s="156">
        <f t="shared" si="169"/>
        <v>0</v>
      </c>
      <c r="BL4049" s="16" t="s">
        <v>323</v>
      </c>
      <c r="BM4049" s="155" t="s">
        <v>6293</v>
      </c>
    </row>
    <row r="4050" spans="2:65" s="1" customFormat="1" ht="24.15" customHeight="1">
      <c r="B4050" s="142"/>
      <c r="C4050" s="179" t="s">
        <v>6294</v>
      </c>
      <c r="D4050" s="179" t="s">
        <v>454</v>
      </c>
      <c r="E4050" s="180" t="s">
        <v>6295</v>
      </c>
      <c r="F4050" s="181" t="s">
        <v>6296</v>
      </c>
      <c r="G4050" s="182" t="s">
        <v>467</v>
      </c>
      <c r="H4050" s="183">
        <v>1</v>
      </c>
      <c r="I4050" s="184"/>
      <c r="J4050" s="185">
        <f t="shared" si="160"/>
        <v>0</v>
      </c>
      <c r="K4050" s="186"/>
      <c r="L4050" s="187"/>
      <c r="M4050" s="188" t="s">
        <v>1</v>
      </c>
      <c r="N4050" s="189" t="s">
        <v>42</v>
      </c>
      <c r="P4050" s="153">
        <f t="shared" si="161"/>
        <v>0</v>
      </c>
      <c r="Q4050" s="153">
        <v>5.1999999999999998E-2</v>
      </c>
      <c r="R4050" s="153">
        <f t="shared" si="162"/>
        <v>5.1999999999999998E-2</v>
      </c>
      <c r="S4050" s="153">
        <v>0</v>
      </c>
      <c r="T4050" s="154">
        <f t="shared" si="163"/>
        <v>0</v>
      </c>
      <c r="AR4050" s="155" t="s">
        <v>356</v>
      </c>
      <c r="AT4050" s="155" t="s">
        <v>454</v>
      </c>
      <c r="AU4050" s="155" t="s">
        <v>88</v>
      </c>
      <c r="AY4050" s="16" t="s">
        <v>317</v>
      </c>
      <c r="BE4050" s="156">
        <f t="shared" si="164"/>
        <v>0</v>
      </c>
      <c r="BF4050" s="156">
        <f t="shared" si="165"/>
        <v>0</v>
      </c>
      <c r="BG4050" s="156">
        <f t="shared" si="166"/>
        <v>0</v>
      </c>
      <c r="BH4050" s="156">
        <f t="shared" si="167"/>
        <v>0</v>
      </c>
      <c r="BI4050" s="156">
        <f t="shared" si="168"/>
        <v>0</v>
      </c>
      <c r="BJ4050" s="16" t="s">
        <v>88</v>
      </c>
      <c r="BK4050" s="156">
        <f t="shared" si="169"/>
        <v>0</v>
      </c>
      <c r="BL4050" s="16" t="s">
        <v>323</v>
      </c>
      <c r="BM4050" s="155" t="s">
        <v>6297</v>
      </c>
    </row>
    <row r="4051" spans="2:65" s="1" customFormat="1" ht="24.15" customHeight="1">
      <c r="B4051" s="142"/>
      <c r="C4051" s="179" t="s">
        <v>6298</v>
      </c>
      <c r="D4051" s="179" t="s">
        <v>454</v>
      </c>
      <c r="E4051" s="180" t="s">
        <v>6299</v>
      </c>
      <c r="F4051" s="181" t="s">
        <v>6300</v>
      </c>
      <c r="G4051" s="182" t="s">
        <v>467</v>
      </c>
      <c r="H4051" s="183">
        <v>1</v>
      </c>
      <c r="I4051" s="184"/>
      <c r="J4051" s="185">
        <f t="shared" si="160"/>
        <v>0</v>
      </c>
      <c r="K4051" s="186"/>
      <c r="L4051" s="187"/>
      <c r="M4051" s="188" t="s">
        <v>1</v>
      </c>
      <c r="N4051" s="189" t="s">
        <v>42</v>
      </c>
      <c r="P4051" s="153">
        <f t="shared" si="161"/>
        <v>0</v>
      </c>
      <c r="Q4051" s="153">
        <v>5.1999999999999998E-2</v>
      </c>
      <c r="R4051" s="153">
        <f t="shared" si="162"/>
        <v>5.1999999999999998E-2</v>
      </c>
      <c r="S4051" s="153">
        <v>0</v>
      </c>
      <c r="T4051" s="154">
        <f t="shared" si="163"/>
        <v>0</v>
      </c>
      <c r="AR4051" s="155" t="s">
        <v>356</v>
      </c>
      <c r="AT4051" s="155" t="s">
        <v>454</v>
      </c>
      <c r="AU4051" s="155" t="s">
        <v>88</v>
      </c>
      <c r="AY4051" s="16" t="s">
        <v>317</v>
      </c>
      <c r="BE4051" s="156">
        <f t="shared" si="164"/>
        <v>0</v>
      </c>
      <c r="BF4051" s="156">
        <f t="shared" si="165"/>
        <v>0</v>
      </c>
      <c r="BG4051" s="156">
        <f t="shared" si="166"/>
        <v>0</v>
      </c>
      <c r="BH4051" s="156">
        <f t="shared" si="167"/>
        <v>0</v>
      </c>
      <c r="BI4051" s="156">
        <f t="shared" si="168"/>
        <v>0</v>
      </c>
      <c r="BJ4051" s="16" t="s">
        <v>88</v>
      </c>
      <c r="BK4051" s="156">
        <f t="shared" si="169"/>
        <v>0</v>
      </c>
      <c r="BL4051" s="16" t="s">
        <v>323</v>
      </c>
      <c r="BM4051" s="155" t="s">
        <v>6301</v>
      </c>
    </row>
    <row r="4052" spans="2:65" s="1" customFormat="1" ht="24.15" customHeight="1">
      <c r="B4052" s="142"/>
      <c r="C4052" s="179" t="s">
        <v>6302</v>
      </c>
      <c r="D4052" s="179" t="s">
        <v>454</v>
      </c>
      <c r="E4052" s="180" t="s">
        <v>6303</v>
      </c>
      <c r="F4052" s="181" t="s">
        <v>6304</v>
      </c>
      <c r="G4052" s="182" t="s">
        <v>467</v>
      </c>
      <c r="H4052" s="183">
        <v>1</v>
      </c>
      <c r="I4052" s="184"/>
      <c r="J4052" s="185">
        <f t="shared" si="160"/>
        <v>0</v>
      </c>
      <c r="K4052" s="186"/>
      <c r="L4052" s="187"/>
      <c r="M4052" s="188" t="s">
        <v>1</v>
      </c>
      <c r="N4052" s="189" t="s">
        <v>42</v>
      </c>
      <c r="P4052" s="153">
        <f t="shared" si="161"/>
        <v>0</v>
      </c>
      <c r="Q4052" s="153">
        <v>5.1999999999999998E-2</v>
      </c>
      <c r="R4052" s="153">
        <f t="shared" si="162"/>
        <v>5.1999999999999998E-2</v>
      </c>
      <c r="S4052" s="153">
        <v>0</v>
      </c>
      <c r="T4052" s="154">
        <f t="shared" si="163"/>
        <v>0</v>
      </c>
      <c r="AR4052" s="155" t="s">
        <v>356</v>
      </c>
      <c r="AT4052" s="155" t="s">
        <v>454</v>
      </c>
      <c r="AU4052" s="155" t="s">
        <v>88</v>
      </c>
      <c r="AY4052" s="16" t="s">
        <v>317</v>
      </c>
      <c r="BE4052" s="156">
        <f t="shared" si="164"/>
        <v>0</v>
      </c>
      <c r="BF4052" s="156">
        <f t="shared" si="165"/>
        <v>0</v>
      </c>
      <c r="BG4052" s="156">
        <f t="shared" si="166"/>
        <v>0</v>
      </c>
      <c r="BH4052" s="156">
        <f t="shared" si="167"/>
        <v>0</v>
      </c>
      <c r="BI4052" s="156">
        <f t="shared" si="168"/>
        <v>0</v>
      </c>
      <c r="BJ4052" s="16" t="s">
        <v>88</v>
      </c>
      <c r="BK4052" s="156">
        <f t="shared" si="169"/>
        <v>0</v>
      </c>
      <c r="BL4052" s="16" t="s">
        <v>323</v>
      </c>
      <c r="BM4052" s="155" t="s">
        <v>6305</v>
      </c>
    </row>
    <row r="4053" spans="2:65" s="1" customFormat="1" ht="24.15" customHeight="1">
      <c r="B4053" s="142"/>
      <c r="C4053" s="179" t="s">
        <v>6306</v>
      </c>
      <c r="D4053" s="179" t="s">
        <v>454</v>
      </c>
      <c r="E4053" s="180" t="s">
        <v>6307</v>
      </c>
      <c r="F4053" s="181" t="s">
        <v>6308</v>
      </c>
      <c r="G4053" s="182" t="s">
        <v>467</v>
      </c>
      <c r="H4053" s="183">
        <v>1</v>
      </c>
      <c r="I4053" s="184"/>
      <c r="J4053" s="185">
        <f t="shared" si="160"/>
        <v>0</v>
      </c>
      <c r="K4053" s="186"/>
      <c r="L4053" s="187"/>
      <c r="M4053" s="188" t="s">
        <v>1</v>
      </c>
      <c r="N4053" s="189" t="s">
        <v>42</v>
      </c>
      <c r="P4053" s="153">
        <f t="shared" si="161"/>
        <v>0</v>
      </c>
      <c r="Q4053" s="153">
        <v>5.1999999999999998E-2</v>
      </c>
      <c r="R4053" s="153">
        <f t="shared" si="162"/>
        <v>5.1999999999999998E-2</v>
      </c>
      <c r="S4053" s="153">
        <v>0</v>
      </c>
      <c r="T4053" s="154">
        <f t="shared" si="163"/>
        <v>0</v>
      </c>
      <c r="AR4053" s="155" t="s">
        <v>356</v>
      </c>
      <c r="AT4053" s="155" t="s">
        <v>454</v>
      </c>
      <c r="AU4053" s="155" t="s">
        <v>88</v>
      </c>
      <c r="AY4053" s="16" t="s">
        <v>317</v>
      </c>
      <c r="BE4053" s="156">
        <f t="shared" si="164"/>
        <v>0</v>
      </c>
      <c r="BF4053" s="156">
        <f t="shared" si="165"/>
        <v>0</v>
      </c>
      <c r="BG4053" s="156">
        <f t="shared" si="166"/>
        <v>0</v>
      </c>
      <c r="BH4053" s="156">
        <f t="shared" si="167"/>
        <v>0</v>
      </c>
      <c r="BI4053" s="156">
        <f t="shared" si="168"/>
        <v>0</v>
      </c>
      <c r="BJ4053" s="16" t="s">
        <v>88</v>
      </c>
      <c r="BK4053" s="156">
        <f t="shared" si="169"/>
        <v>0</v>
      </c>
      <c r="BL4053" s="16" t="s">
        <v>323</v>
      </c>
      <c r="BM4053" s="155" t="s">
        <v>6309</v>
      </c>
    </row>
    <row r="4054" spans="2:65" s="1" customFormat="1" ht="24.15" customHeight="1">
      <c r="B4054" s="142"/>
      <c r="C4054" s="179" t="s">
        <v>6310</v>
      </c>
      <c r="D4054" s="179" t="s">
        <v>454</v>
      </c>
      <c r="E4054" s="180" t="s">
        <v>6311</v>
      </c>
      <c r="F4054" s="181" t="s">
        <v>6312</v>
      </c>
      <c r="G4054" s="182" t="s">
        <v>467</v>
      </c>
      <c r="H4054" s="183">
        <v>1</v>
      </c>
      <c r="I4054" s="184"/>
      <c r="J4054" s="185">
        <f t="shared" si="160"/>
        <v>0</v>
      </c>
      <c r="K4054" s="186"/>
      <c r="L4054" s="187"/>
      <c r="M4054" s="188" t="s">
        <v>1</v>
      </c>
      <c r="N4054" s="189" t="s">
        <v>42</v>
      </c>
      <c r="P4054" s="153">
        <f t="shared" si="161"/>
        <v>0</v>
      </c>
      <c r="Q4054" s="153">
        <v>5.1999999999999998E-2</v>
      </c>
      <c r="R4054" s="153">
        <f t="shared" si="162"/>
        <v>5.1999999999999998E-2</v>
      </c>
      <c r="S4054" s="153">
        <v>0</v>
      </c>
      <c r="T4054" s="154">
        <f t="shared" si="163"/>
        <v>0</v>
      </c>
      <c r="AR4054" s="155" t="s">
        <v>356</v>
      </c>
      <c r="AT4054" s="155" t="s">
        <v>454</v>
      </c>
      <c r="AU4054" s="155" t="s">
        <v>88</v>
      </c>
      <c r="AY4054" s="16" t="s">
        <v>317</v>
      </c>
      <c r="BE4054" s="156">
        <f t="shared" si="164"/>
        <v>0</v>
      </c>
      <c r="BF4054" s="156">
        <f t="shared" si="165"/>
        <v>0</v>
      </c>
      <c r="BG4054" s="156">
        <f t="shared" si="166"/>
        <v>0</v>
      </c>
      <c r="BH4054" s="156">
        <f t="shared" si="167"/>
        <v>0</v>
      </c>
      <c r="BI4054" s="156">
        <f t="shared" si="168"/>
        <v>0</v>
      </c>
      <c r="BJ4054" s="16" t="s">
        <v>88</v>
      </c>
      <c r="BK4054" s="156">
        <f t="shared" si="169"/>
        <v>0</v>
      </c>
      <c r="BL4054" s="16" t="s">
        <v>323</v>
      </c>
      <c r="BM4054" s="155" t="s">
        <v>6313</v>
      </c>
    </row>
    <row r="4055" spans="2:65" s="1" customFormat="1" ht="24.15" customHeight="1">
      <c r="B4055" s="142"/>
      <c r="C4055" s="179" t="s">
        <v>6314</v>
      </c>
      <c r="D4055" s="179" t="s">
        <v>454</v>
      </c>
      <c r="E4055" s="180" t="s">
        <v>6315</v>
      </c>
      <c r="F4055" s="181" t="s">
        <v>6316</v>
      </c>
      <c r="G4055" s="182" t="s">
        <v>467</v>
      </c>
      <c r="H4055" s="183">
        <v>1</v>
      </c>
      <c r="I4055" s="184"/>
      <c r="J4055" s="185">
        <f t="shared" si="160"/>
        <v>0</v>
      </c>
      <c r="K4055" s="186"/>
      <c r="L4055" s="187"/>
      <c r="M4055" s="188" t="s">
        <v>1</v>
      </c>
      <c r="N4055" s="189" t="s">
        <v>42</v>
      </c>
      <c r="P4055" s="153">
        <f t="shared" si="161"/>
        <v>0</v>
      </c>
      <c r="Q4055" s="153">
        <v>5.1999999999999998E-2</v>
      </c>
      <c r="R4055" s="153">
        <f t="shared" si="162"/>
        <v>5.1999999999999998E-2</v>
      </c>
      <c r="S4055" s="153">
        <v>0</v>
      </c>
      <c r="T4055" s="154">
        <f t="shared" si="163"/>
        <v>0</v>
      </c>
      <c r="AR4055" s="155" t="s">
        <v>356</v>
      </c>
      <c r="AT4055" s="155" t="s">
        <v>454</v>
      </c>
      <c r="AU4055" s="155" t="s">
        <v>88</v>
      </c>
      <c r="AY4055" s="16" t="s">
        <v>317</v>
      </c>
      <c r="BE4055" s="156">
        <f t="shared" si="164"/>
        <v>0</v>
      </c>
      <c r="BF4055" s="156">
        <f t="shared" si="165"/>
        <v>0</v>
      </c>
      <c r="BG4055" s="156">
        <f t="shared" si="166"/>
        <v>0</v>
      </c>
      <c r="BH4055" s="156">
        <f t="shared" si="167"/>
        <v>0</v>
      </c>
      <c r="BI4055" s="156">
        <f t="shared" si="168"/>
        <v>0</v>
      </c>
      <c r="BJ4055" s="16" t="s">
        <v>88</v>
      </c>
      <c r="BK4055" s="156">
        <f t="shared" si="169"/>
        <v>0</v>
      </c>
      <c r="BL4055" s="16" t="s">
        <v>323</v>
      </c>
      <c r="BM4055" s="155" t="s">
        <v>6317</v>
      </c>
    </row>
    <row r="4056" spans="2:65" s="1" customFormat="1" ht="24.15" customHeight="1">
      <c r="B4056" s="142"/>
      <c r="C4056" s="179" t="s">
        <v>6318</v>
      </c>
      <c r="D4056" s="179" t="s">
        <v>454</v>
      </c>
      <c r="E4056" s="180" t="s">
        <v>6319</v>
      </c>
      <c r="F4056" s="181" t="s">
        <v>6320</v>
      </c>
      <c r="G4056" s="182" t="s">
        <v>467</v>
      </c>
      <c r="H4056" s="183">
        <v>1</v>
      </c>
      <c r="I4056" s="184"/>
      <c r="J4056" s="185">
        <f t="shared" si="160"/>
        <v>0</v>
      </c>
      <c r="K4056" s="186"/>
      <c r="L4056" s="187"/>
      <c r="M4056" s="188" t="s">
        <v>1</v>
      </c>
      <c r="N4056" s="189" t="s">
        <v>42</v>
      </c>
      <c r="P4056" s="153">
        <f t="shared" si="161"/>
        <v>0</v>
      </c>
      <c r="Q4056" s="153">
        <v>5.1999999999999998E-2</v>
      </c>
      <c r="R4056" s="153">
        <f t="shared" si="162"/>
        <v>5.1999999999999998E-2</v>
      </c>
      <c r="S4056" s="153">
        <v>0</v>
      </c>
      <c r="T4056" s="154">
        <f t="shared" si="163"/>
        <v>0</v>
      </c>
      <c r="AR4056" s="155" t="s">
        <v>356</v>
      </c>
      <c r="AT4056" s="155" t="s">
        <v>454</v>
      </c>
      <c r="AU4056" s="155" t="s">
        <v>88</v>
      </c>
      <c r="AY4056" s="16" t="s">
        <v>317</v>
      </c>
      <c r="BE4056" s="156">
        <f t="shared" si="164"/>
        <v>0</v>
      </c>
      <c r="BF4056" s="156">
        <f t="shared" si="165"/>
        <v>0</v>
      </c>
      <c r="BG4056" s="156">
        <f t="shared" si="166"/>
        <v>0</v>
      </c>
      <c r="BH4056" s="156">
        <f t="shared" si="167"/>
        <v>0</v>
      </c>
      <c r="BI4056" s="156">
        <f t="shared" si="168"/>
        <v>0</v>
      </c>
      <c r="BJ4056" s="16" t="s">
        <v>88</v>
      </c>
      <c r="BK4056" s="156">
        <f t="shared" si="169"/>
        <v>0</v>
      </c>
      <c r="BL4056" s="16" t="s">
        <v>323</v>
      </c>
      <c r="BM4056" s="155" t="s">
        <v>6321</v>
      </c>
    </row>
    <row r="4057" spans="2:65" s="1" customFormat="1" ht="24.15" customHeight="1">
      <c r="B4057" s="142"/>
      <c r="C4057" s="179" t="s">
        <v>6322</v>
      </c>
      <c r="D4057" s="179" t="s">
        <v>454</v>
      </c>
      <c r="E4057" s="180" t="s">
        <v>6323</v>
      </c>
      <c r="F4057" s="181" t="s">
        <v>6324</v>
      </c>
      <c r="G4057" s="182" t="s">
        <v>467</v>
      </c>
      <c r="H4057" s="183">
        <v>1</v>
      </c>
      <c r="I4057" s="184"/>
      <c r="J4057" s="185">
        <f t="shared" si="160"/>
        <v>0</v>
      </c>
      <c r="K4057" s="186"/>
      <c r="L4057" s="187"/>
      <c r="M4057" s="188" t="s">
        <v>1</v>
      </c>
      <c r="N4057" s="189" t="s">
        <v>42</v>
      </c>
      <c r="P4057" s="153">
        <f t="shared" si="161"/>
        <v>0</v>
      </c>
      <c r="Q4057" s="153">
        <v>5.1999999999999998E-2</v>
      </c>
      <c r="R4057" s="153">
        <f t="shared" si="162"/>
        <v>5.1999999999999998E-2</v>
      </c>
      <c r="S4057" s="153">
        <v>0</v>
      </c>
      <c r="T4057" s="154">
        <f t="shared" si="163"/>
        <v>0</v>
      </c>
      <c r="AR4057" s="155" t="s">
        <v>356</v>
      </c>
      <c r="AT4057" s="155" t="s">
        <v>454</v>
      </c>
      <c r="AU4057" s="155" t="s">
        <v>88</v>
      </c>
      <c r="AY4057" s="16" t="s">
        <v>317</v>
      </c>
      <c r="BE4057" s="156">
        <f t="shared" si="164"/>
        <v>0</v>
      </c>
      <c r="BF4057" s="156">
        <f t="shared" si="165"/>
        <v>0</v>
      </c>
      <c r="BG4057" s="156">
        <f t="shared" si="166"/>
        <v>0</v>
      </c>
      <c r="BH4057" s="156">
        <f t="shared" si="167"/>
        <v>0</v>
      </c>
      <c r="BI4057" s="156">
        <f t="shared" si="168"/>
        <v>0</v>
      </c>
      <c r="BJ4057" s="16" t="s">
        <v>88</v>
      </c>
      <c r="BK4057" s="156">
        <f t="shared" si="169"/>
        <v>0</v>
      </c>
      <c r="BL4057" s="16" t="s">
        <v>323</v>
      </c>
      <c r="BM4057" s="155" t="s">
        <v>6325</v>
      </c>
    </row>
    <row r="4058" spans="2:65" s="1" customFormat="1" ht="24.15" customHeight="1">
      <c r="B4058" s="142"/>
      <c r="C4058" s="179" t="s">
        <v>6326</v>
      </c>
      <c r="D4058" s="179" t="s">
        <v>454</v>
      </c>
      <c r="E4058" s="180" t="s">
        <v>6327</v>
      </c>
      <c r="F4058" s="181" t="s">
        <v>6328</v>
      </c>
      <c r="G4058" s="182" t="s">
        <v>467</v>
      </c>
      <c r="H4058" s="183">
        <v>1</v>
      </c>
      <c r="I4058" s="184"/>
      <c r="J4058" s="185">
        <f t="shared" si="160"/>
        <v>0</v>
      </c>
      <c r="K4058" s="186"/>
      <c r="L4058" s="187"/>
      <c r="M4058" s="188" t="s">
        <v>1</v>
      </c>
      <c r="N4058" s="189" t="s">
        <v>42</v>
      </c>
      <c r="P4058" s="153">
        <f t="shared" si="161"/>
        <v>0</v>
      </c>
      <c r="Q4058" s="153">
        <v>5.1999999999999998E-2</v>
      </c>
      <c r="R4058" s="153">
        <f t="shared" si="162"/>
        <v>5.1999999999999998E-2</v>
      </c>
      <c r="S4058" s="153">
        <v>0</v>
      </c>
      <c r="T4058" s="154">
        <f t="shared" si="163"/>
        <v>0</v>
      </c>
      <c r="AR4058" s="155" t="s">
        <v>356</v>
      </c>
      <c r="AT4058" s="155" t="s">
        <v>454</v>
      </c>
      <c r="AU4058" s="155" t="s">
        <v>88</v>
      </c>
      <c r="AY4058" s="16" t="s">
        <v>317</v>
      </c>
      <c r="BE4058" s="156">
        <f t="shared" si="164"/>
        <v>0</v>
      </c>
      <c r="BF4058" s="156">
        <f t="shared" si="165"/>
        <v>0</v>
      </c>
      <c r="BG4058" s="156">
        <f t="shared" si="166"/>
        <v>0</v>
      </c>
      <c r="BH4058" s="156">
        <f t="shared" si="167"/>
        <v>0</v>
      </c>
      <c r="BI4058" s="156">
        <f t="shared" si="168"/>
        <v>0</v>
      </c>
      <c r="BJ4058" s="16" t="s">
        <v>88</v>
      </c>
      <c r="BK4058" s="156">
        <f t="shared" si="169"/>
        <v>0</v>
      </c>
      <c r="BL4058" s="16" t="s">
        <v>323</v>
      </c>
      <c r="BM4058" s="155" t="s">
        <v>6329</v>
      </c>
    </row>
    <row r="4059" spans="2:65" s="1" customFormat="1" ht="37.75" customHeight="1">
      <c r="B4059" s="142"/>
      <c r="C4059" s="179" t="s">
        <v>6330</v>
      </c>
      <c r="D4059" s="179" t="s">
        <v>454</v>
      </c>
      <c r="E4059" s="180" t="s">
        <v>6331</v>
      </c>
      <c r="F4059" s="181" t="s">
        <v>6332</v>
      </c>
      <c r="G4059" s="182" t="s">
        <v>467</v>
      </c>
      <c r="H4059" s="183">
        <v>1</v>
      </c>
      <c r="I4059" s="184"/>
      <c r="J4059" s="185">
        <f t="shared" si="160"/>
        <v>0</v>
      </c>
      <c r="K4059" s="186"/>
      <c r="L4059" s="187"/>
      <c r="M4059" s="188" t="s">
        <v>1</v>
      </c>
      <c r="N4059" s="189" t="s">
        <v>42</v>
      </c>
      <c r="P4059" s="153">
        <f t="shared" si="161"/>
        <v>0</v>
      </c>
      <c r="Q4059" s="153">
        <v>5.1999999999999998E-2</v>
      </c>
      <c r="R4059" s="153">
        <f t="shared" si="162"/>
        <v>5.1999999999999998E-2</v>
      </c>
      <c r="S4059" s="153">
        <v>0</v>
      </c>
      <c r="T4059" s="154">
        <f t="shared" si="163"/>
        <v>0</v>
      </c>
      <c r="AR4059" s="155" t="s">
        <v>356</v>
      </c>
      <c r="AT4059" s="155" t="s">
        <v>454</v>
      </c>
      <c r="AU4059" s="155" t="s">
        <v>88</v>
      </c>
      <c r="AY4059" s="16" t="s">
        <v>317</v>
      </c>
      <c r="BE4059" s="156">
        <f t="shared" si="164"/>
        <v>0</v>
      </c>
      <c r="BF4059" s="156">
        <f t="shared" si="165"/>
        <v>0</v>
      </c>
      <c r="BG4059" s="156">
        <f t="shared" si="166"/>
        <v>0</v>
      </c>
      <c r="BH4059" s="156">
        <f t="shared" si="167"/>
        <v>0</v>
      </c>
      <c r="BI4059" s="156">
        <f t="shared" si="168"/>
        <v>0</v>
      </c>
      <c r="BJ4059" s="16" t="s">
        <v>88</v>
      </c>
      <c r="BK4059" s="156">
        <f t="shared" si="169"/>
        <v>0</v>
      </c>
      <c r="BL4059" s="16" t="s">
        <v>323</v>
      </c>
      <c r="BM4059" s="155" t="s">
        <v>6333</v>
      </c>
    </row>
    <row r="4060" spans="2:65" s="1" customFormat="1" ht="33" customHeight="1">
      <c r="B4060" s="142"/>
      <c r="C4060" s="179" t="s">
        <v>6334</v>
      </c>
      <c r="D4060" s="179" t="s">
        <v>454</v>
      </c>
      <c r="E4060" s="180" t="s">
        <v>6335</v>
      </c>
      <c r="F4060" s="181" t="s">
        <v>6336</v>
      </c>
      <c r="G4060" s="182" t="s">
        <v>467</v>
      </c>
      <c r="H4060" s="183">
        <v>1</v>
      </c>
      <c r="I4060" s="184"/>
      <c r="J4060" s="185">
        <f t="shared" si="160"/>
        <v>0</v>
      </c>
      <c r="K4060" s="186"/>
      <c r="L4060" s="187"/>
      <c r="M4060" s="188" t="s">
        <v>1</v>
      </c>
      <c r="N4060" s="189" t="s">
        <v>42</v>
      </c>
      <c r="P4060" s="153">
        <f t="shared" si="161"/>
        <v>0</v>
      </c>
      <c r="Q4060" s="153">
        <v>5.1999999999999998E-2</v>
      </c>
      <c r="R4060" s="153">
        <f t="shared" si="162"/>
        <v>5.1999999999999998E-2</v>
      </c>
      <c r="S4060" s="153">
        <v>0</v>
      </c>
      <c r="T4060" s="154">
        <f t="shared" si="163"/>
        <v>0</v>
      </c>
      <c r="AR4060" s="155" t="s">
        <v>356</v>
      </c>
      <c r="AT4060" s="155" t="s">
        <v>454</v>
      </c>
      <c r="AU4060" s="155" t="s">
        <v>88</v>
      </c>
      <c r="AY4060" s="16" t="s">
        <v>317</v>
      </c>
      <c r="BE4060" s="156">
        <f t="shared" si="164"/>
        <v>0</v>
      </c>
      <c r="BF4060" s="156">
        <f t="shared" si="165"/>
        <v>0</v>
      </c>
      <c r="BG4060" s="156">
        <f t="shared" si="166"/>
        <v>0</v>
      </c>
      <c r="BH4060" s="156">
        <f t="shared" si="167"/>
        <v>0</v>
      </c>
      <c r="BI4060" s="156">
        <f t="shared" si="168"/>
        <v>0</v>
      </c>
      <c r="BJ4060" s="16" t="s">
        <v>88</v>
      </c>
      <c r="BK4060" s="156">
        <f t="shared" si="169"/>
        <v>0</v>
      </c>
      <c r="BL4060" s="16" t="s">
        <v>323</v>
      </c>
      <c r="BM4060" s="155" t="s">
        <v>6337</v>
      </c>
    </row>
    <row r="4061" spans="2:65" s="1" customFormat="1" ht="37.75" customHeight="1">
      <c r="B4061" s="142"/>
      <c r="C4061" s="179" t="s">
        <v>6338</v>
      </c>
      <c r="D4061" s="179" t="s">
        <v>454</v>
      </c>
      <c r="E4061" s="180" t="s">
        <v>6339</v>
      </c>
      <c r="F4061" s="181" t="s">
        <v>6340</v>
      </c>
      <c r="G4061" s="182" t="s">
        <v>467</v>
      </c>
      <c r="H4061" s="183">
        <v>1</v>
      </c>
      <c r="I4061" s="184"/>
      <c r="J4061" s="185">
        <f t="shared" si="160"/>
        <v>0</v>
      </c>
      <c r="K4061" s="186"/>
      <c r="L4061" s="187"/>
      <c r="M4061" s="188" t="s">
        <v>1</v>
      </c>
      <c r="N4061" s="189" t="s">
        <v>42</v>
      </c>
      <c r="P4061" s="153">
        <f t="shared" si="161"/>
        <v>0</v>
      </c>
      <c r="Q4061" s="153">
        <v>5.1999999999999998E-2</v>
      </c>
      <c r="R4061" s="153">
        <f t="shared" si="162"/>
        <v>5.1999999999999998E-2</v>
      </c>
      <c r="S4061" s="153">
        <v>0</v>
      </c>
      <c r="T4061" s="154">
        <f t="shared" si="163"/>
        <v>0</v>
      </c>
      <c r="AR4061" s="155" t="s">
        <v>356</v>
      </c>
      <c r="AT4061" s="155" t="s">
        <v>454</v>
      </c>
      <c r="AU4061" s="155" t="s">
        <v>88</v>
      </c>
      <c r="AY4061" s="16" t="s">
        <v>317</v>
      </c>
      <c r="BE4061" s="156">
        <f t="shared" si="164"/>
        <v>0</v>
      </c>
      <c r="BF4061" s="156">
        <f t="shared" si="165"/>
        <v>0</v>
      </c>
      <c r="BG4061" s="156">
        <f t="shared" si="166"/>
        <v>0</v>
      </c>
      <c r="BH4061" s="156">
        <f t="shared" si="167"/>
        <v>0</v>
      </c>
      <c r="BI4061" s="156">
        <f t="shared" si="168"/>
        <v>0</v>
      </c>
      <c r="BJ4061" s="16" t="s">
        <v>88</v>
      </c>
      <c r="BK4061" s="156">
        <f t="shared" si="169"/>
        <v>0</v>
      </c>
      <c r="BL4061" s="16" t="s">
        <v>323</v>
      </c>
      <c r="BM4061" s="155" t="s">
        <v>6341</v>
      </c>
    </row>
    <row r="4062" spans="2:65" s="1" customFormat="1" ht="37.75" customHeight="1">
      <c r="B4062" s="142"/>
      <c r="C4062" s="179" t="s">
        <v>6342</v>
      </c>
      <c r="D4062" s="179" t="s">
        <v>454</v>
      </c>
      <c r="E4062" s="180" t="s">
        <v>6343</v>
      </c>
      <c r="F4062" s="181" t="s">
        <v>6344</v>
      </c>
      <c r="G4062" s="182" t="s">
        <v>467</v>
      </c>
      <c r="H4062" s="183">
        <v>1</v>
      </c>
      <c r="I4062" s="184"/>
      <c r="J4062" s="185">
        <f t="shared" si="160"/>
        <v>0</v>
      </c>
      <c r="K4062" s="186"/>
      <c r="L4062" s="187"/>
      <c r="M4062" s="188" t="s">
        <v>1</v>
      </c>
      <c r="N4062" s="189" t="s">
        <v>42</v>
      </c>
      <c r="P4062" s="153">
        <f t="shared" si="161"/>
        <v>0</v>
      </c>
      <c r="Q4062" s="153">
        <v>5.1999999999999998E-2</v>
      </c>
      <c r="R4062" s="153">
        <f t="shared" si="162"/>
        <v>5.1999999999999998E-2</v>
      </c>
      <c r="S4062" s="153">
        <v>0</v>
      </c>
      <c r="T4062" s="154">
        <f t="shared" si="163"/>
        <v>0</v>
      </c>
      <c r="AR4062" s="155" t="s">
        <v>356</v>
      </c>
      <c r="AT4062" s="155" t="s">
        <v>454</v>
      </c>
      <c r="AU4062" s="155" t="s">
        <v>88</v>
      </c>
      <c r="AY4062" s="16" t="s">
        <v>317</v>
      </c>
      <c r="BE4062" s="156">
        <f t="shared" si="164"/>
        <v>0</v>
      </c>
      <c r="BF4062" s="156">
        <f t="shared" si="165"/>
        <v>0</v>
      </c>
      <c r="BG4062" s="156">
        <f t="shared" si="166"/>
        <v>0</v>
      </c>
      <c r="BH4062" s="156">
        <f t="shared" si="167"/>
        <v>0</v>
      </c>
      <c r="BI4062" s="156">
        <f t="shared" si="168"/>
        <v>0</v>
      </c>
      <c r="BJ4062" s="16" t="s">
        <v>88</v>
      </c>
      <c r="BK4062" s="156">
        <f t="shared" si="169"/>
        <v>0</v>
      </c>
      <c r="BL4062" s="16" t="s">
        <v>323</v>
      </c>
      <c r="BM4062" s="155" t="s">
        <v>6345</v>
      </c>
    </row>
    <row r="4063" spans="2:65" s="1" customFormat="1" ht="33" customHeight="1">
      <c r="B4063" s="142"/>
      <c r="C4063" s="179" t="s">
        <v>6346</v>
      </c>
      <c r="D4063" s="179" t="s">
        <v>454</v>
      </c>
      <c r="E4063" s="180" t="s">
        <v>6347</v>
      </c>
      <c r="F4063" s="181" t="s">
        <v>6348</v>
      </c>
      <c r="G4063" s="182" t="s">
        <v>467</v>
      </c>
      <c r="H4063" s="183">
        <v>1</v>
      </c>
      <c r="I4063" s="184"/>
      <c r="J4063" s="185">
        <f t="shared" si="160"/>
        <v>0</v>
      </c>
      <c r="K4063" s="186"/>
      <c r="L4063" s="187"/>
      <c r="M4063" s="188" t="s">
        <v>1</v>
      </c>
      <c r="N4063" s="189" t="s">
        <v>42</v>
      </c>
      <c r="P4063" s="153">
        <f t="shared" si="161"/>
        <v>0</v>
      </c>
      <c r="Q4063" s="153">
        <v>5.1999999999999998E-2</v>
      </c>
      <c r="R4063" s="153">
        <f t="shared" si="162"/>
        <v>5.1999999999999998E-2</v>
      </c>
      <c r="S4063" s="153">
        <v>0</v>
      </c>
      <c r="T4063" s="154">
        <f t="shared" si="163"/>
        <v>0</v>
      </c>
      <c r="AR4063" s="155" t="s">
        <v>356</v>
      </c>
      <c r="AT4063" s="155" t="s">
        <v>454</v>
      </c>
      <c r="AU4063" s="155" t="s">
        <v>88</v>
      </c>
      <c r="AY4063" s="16" t="s">
        <v>317</v>
      </c>
      <c r="BE4063" s="156">
        <f t="shared" si="164"/>
        <v>0</v>
      </c>
      <c r="BF4063" s="156">
        <f t="shared" si="165"/>
        <v>0</v>
      </c>
      <c r="BG4063" s="156">
        <f t="shared" si="166"/>
        <v>0</v>
      </c>
      <c r="BH4063" s="156">
        <f t="shared" si="167"/>
        <v>0</v>
      </c>
      <c r="BI4063" s="156">
        <f t="shared" si="168"/>
        <v>0</v>
      </c>
      <c r="BJ4063" s="16" t="s">
        <v>88</v>
      </c>
      <c r="BK4063" s="156">
        <f t="shared" si="169"/>
        <v>0</v>
      </c>
      <c r="BL4063" s="16" t="s">
        <v>323</v>
      </c>
      <c r="BM4063" s="155" t="s">
        <v>6349</v>
      </c>
    </row>
    <row r="4064" spans="2:65" s="1" customFormat="1" ht="37.75" customHeight="1">
      <c r="B4064" s="142"/>
      <c r="C4064" s="179" t="s">
        <v>6350</v>
      </c>
      <c r="D4064" s="179" t="s">
        <v>454</v>
      </c>
      <c r="E4064" s="180" t="s">
        <v>6351</v>
      </c>
      <c r="F4064" s="181" t="s">
        <v>6352</v>
      </c>
      <c r="G4064" s="182" t="s">
        <v>467</v>
      </c>
      <c r="H4064" s="183">
        <v>1</v>
      </c>
      <c r="I4064" s="184"/>
      <c r="J4064" s="185">
        <f t="shared" si="160"/>
        <v>0</v>
      </c>
      <c r="K4064" s="186"/>
      <c r="L4064" s="187"/>
      <c r="M4064" s="188" t="s">
        <v>1</v>
      </c>
      <c r="N4064" s="189" t="s">
        <v>42</v>
      </c>
      <c r="P4064" s="153">
        <f t="shared" si="161"/>
        <v>0</v>
      </c>
      <c r="Q4064" s="153">
        <v>5.1999999999999998E-2</v>
      </c>
      <c r="R4064" s="153">
        <f t="shared" si="162"/>
        <v>5.1999999999999998E-2</v>
      </c>
      <c r="S4064" s="153">
        <v>0</v>
      </c>
      <c r="T4064" s="154">
        <f t="shared" si="163"/>
        <v>0</v>
      </c>
      <c r="AR4064" s="155" t="s">
        <v>356</v>
      </c>
      <c r="AT4064" s="155" t="s">
        <v>454</v>
      </c>
      <c r="AU4064" s="155" t="s">
        <v>88</v>
      </c>
      <c r="AY4064" s="16" t="s">
        <v>317</v>
      </c>
      <c r="BE4064" s="156">
        <f t="shared" si="164"/>
        <v>0</v>
      </c>
      <c r="BF4064" s="156">
        <f t="shared" si="165"/>
        <v>0</v>
      </c>
      <c r="BG4064" s="156">
        <f t="shared" si="166"/>
        <v>0</v>
      </c>
      <c r="BH4064" s="156">
        <f t="shared" si="167"/>
        <v>0</v>
      </c>
      <c r="BI4064" s="156">
        <f t="shared" si="168"/>
        <v>0</v>
      </c>
      <c r="BJ4064" s="16" t="s">
        <v>88</v>
      </c>
      <c r="BK4064" s="156">
        <f t="shared" si="169"/>
        <v>0</v>
      </c>
      <c r="BL4064" s="16" t="s">
        <v>323</v>
      </c>
      <c r="BM4064" s="155" t="s">
        <v>6353</v>
      </c>
    </row>
    <row r="4065" spans="2:65" s="1" customFormat="1" ht="37.75" customHeight="1">
      <c r="B4065" s="142"/>
      <c r="C4065" s="179" t="s">
        <v>6354</v>
      </c>
      <c r="D4065" s="179" t="s">
        <v>454</v>
      </c>
      <c r="E4065" s="180" t="s">
        <v>6355</v>
      </c>
      <c r="F4065" s="181" t="s">
        <v>6356</v>
      </c>
      <c r="G4065" s="182" t="s">
        <v>467</v>
      </c>
      <c r="H4065" s="183">
        <v>1</v>
      </c>
      <c r="I4065" s="184"/>
      <c r="J4065" s="185">
        <f t="shared" si="160"/>
        <v>0</v>
      </c>
      <c r="K4065" s="186"/>
      <c r="L4065" s="187"/>
      <c r="M4065" s="188" t="s">
        <v>1</v>
      </c>
      <c r="N4065" s="189" t="s">
        <v>42</v>
      </c>
      <c r="P4065" s="153">
        <f t="shared" si="161"/>
        <v>0</v>
      </c>
      <c r="Q4065" s="153">
        <v>5.1999999999999998E-2</v>
      </c>
      <c r="R4065" s="153">
        <f t="shared" si="162"/>
        <v>5.1999999999999998E-2</v>
      </c>
      <c r="S4065" s="153">
        <v>0</v>
      </c>
      <c r="T4065" s="154">
        <f t="shared" si="163"/>
        <v>0</v>
      </c>
      <c r="AR4065" s="155" t="s">
        <v>356</v>
      </c>
      <c r="AT4065" s="155" t="s">
        <v>454</v>
      </c>
      <c r="AU4065" s="155" t="s">
        <v>88</v>
      </c>
      <c r="AY4065" s="16" t="s">
        <v>317</v>
      </c>
      <c r="BE4065" s="156">
        <f t="shared" si="164"/>
        <v>0</v>
      </c>
      <c r="BF4065" s="156">
        <f t="shared" si="165"/>
        <v>0</v>
      </c>
      <c r="BG4065" s="156">
        <f t="shared" si="166"/>
        <v>0</v>
      </c>
      <c r="BH4065" s="156">
        <f t="shared" si="167"/>
        <v>0</v>
      </c>
      <c r="BI4065" s="156">
        <f t="shared" si="168"/>
        <v>0</v>
      </c>
      <c r="BJ4065" s="16" t="s">
        <v>88</v>
      </c>
      <c r="BK4065" s="156">
        <f t="shared" si="169"/>
        <v>0</v>
      </c>
      <c r="BL4065" s="16" t="s">
        <v>323</v>
      </c>
      <c r="BM4065" s="155" t="s">
        <v>6357</v>
      </c>
    </row>
    <row r="4066" spans="2:65" s="1" customFormat="1" ht="37.75" customHeight="1">
      <c r="B4066" s="142"/>
      <c r="C4066" s="179" t="s">
        <v>6358</v>
      </c>
      <c r="D4066" s="179" t="s">
        <v>454</v>
      </c>
      <c r="E4066" s="180" t="s">
        <v>6359</v>
      </c>
      <c r="F4066" s="181" t="s">
        <v>6360</v>
      </c>
      <c r="G4066" s="182" t="s">
        <v>467</v>
      </c>
      <c r="H4066" s="183">
        <v>1</v>
      </c>
      <c r="I4066" s="184"/>
      <c r="J4066" s="185">
        <f t="shared" si="160"/>
        <v>0</v>
      </c>
      <c r="K4066" s="186"/>
      <c r="L4066" s="187"/>
      <c r="M4066" s="188" t="s">
        <v>1</v>
      </c>
      <c r="N4066" s="189" t="s">
        <v>42</v>
      </c>
      <c r="P4066" s="153">
        <f t="shared" si="161"/>
        <v>0</v>
      </c>
      <c r="Q4066" s="153">
        <v>5.1999999999999998E-2</v>
      </c>
      <c r="R4066" s="153">
        <f t="shared" si="162"/>
        <v>5.1999999999999998E-2</v>
      </c>
      <c r="S4066" s="153">
        <v>0</v>
      </c>
      <c r="T4066" s="154">
        <f t="shared" si="163"/>
        <v>0</v>
      </c>
      <c r="AR4066" s="155" t="s">
        <v>356</v>
      </c>
      <c r="AT4066" s="155" t="s">
        <v>454</v>
      </c>
      <c r="AU4066" s="155" t="s">
        <v>88</v>
      </c>
      <c r="AY4066" s="16" t="s">
        <v>317</v>
      </c>
      <c r="BE4066" s="156">
        <f t="shared" si="164"/>
        <v>0</v>
      </c>
      <c r="BF4066" s="156">
        <f t="shared" si="165"/>
        <v>0</v>
      </c>
      <c r="BG4066" s="156">
        <f t="shared" si="166"/>
        <v>0</v>
      </c>
      <c r="BH4066" s="156">
        <f t="shared" si="167"/>
        <v>0</v>
      </c>
      <c r="BI4066" s="156">
        <f t="shared" si="168"/>
        <v>0</v>
      </c>
      <c r="BJ4066" s="16" t="s">
        <v>88</v>
      </c>
      <c r="BK4066" s="156">
        <f t="shared" si="169"/>
        <v>0</v>
      </c>
      <c r="BL4066" s="16" t="s">
        <v>323</v>
      </c>
      <c r="BM4066" s="155" t="s">
        <v>6361</v>
      </c>
    </row>
    <row r="4067" spans="2:65" s="1" customFormat="1" ht="37.75" customHeight="1">
      <c r="B4067" s="142"/>
      <c r="C4067" s="179" t="s">
        <v>6362</v>
      </c>
      <c r="D4067" s="179" t="s">
        <v>454</v>
      </c>
      <c r="E4067" s="180" t="s">
        <v>6363</v>
      </c>
      <c r="F4067" s="181" t="s">
        <v>6364</v>
      </c>
      <c r="G4067" s="182" t="s">
        <v>467</v>
      </c>
      <c r="H4067" s="183">
        <v>1</v>
      </c>
      <c r="I4067" s="184"/>
      <c r="J4067" s="185">
        <f t="shared" si="160"/>
        <v>0</v>
      </c>
      <c r="K4067" s="186"/>
      <c r="L4067" s="187"/>
      <c r="M4067" s="188" t="s">
        <v>1</v>
      </c>
      <c r="N4067" s="189" t="s">
        <v>42</v>
      </c>
      <c r="P4067" s="153">
        <f t="shared" si="161"/>
        <v>0</v>
      </c>
      <c r="Q4067" s="153">
        <v>5.1999999999999998E-2</v>
      </c>
      <c r="R4067" s="153">
        <f t="shared" si="162"/>
        <v>5.1999999999999998E-2</v>
      </c>
      <c r="S4067" s="153">
        <v>0</v>
      </c>
      <c r="T4067" s="154">
        <f t="shared" si="163"/>
        <v>0</v>
      </c>
      <c r="AR4067" s="155" t="s">
        <v>356</v>
      </c>
      <c r="AT4067" s="155" t="s">
        <v>454</v>
      </c>
      <c r="AU4067" s="155" t="s">
        <v>88</v>
      </c>
      <c r="AY4067" s="16" t="s">
        <v>317</v>
      </c>
      <c r="BE4067" s="156">
        <f t="shared" si="164"/>
        <v>0</v>
      </c>
      <c r="BF4067" s="156">
        <f t="shared" si="165"/>
        <v>0</v>
      </c>
      <c r="BG4067" s="156">
        <f t="shared" si="166"/>
        <v>0</v>
      </c>
      <c r="BH4067" s="156">
        <f t="shared" si="167"/>
        <v>0</v>
      </c>
      <c r="BI4067" s="156">
        <f t="shared" si="168"/>
        <v>0</v>
      </c>
      <c r="BJ4067" s="16" t="s">
        <v>88</v>
      </c>
      <c r="BK4067" s="156">
        <f t="shared" si="169"/>
        <v>0</v>
      </c>
      <c r="BL4067" s="16" t="s">
        <v>323</v>
      </c>
      <c r="BM4067" s="155" t="s">
        <v>6365</v>
      </c>
    </row>
    <row r="4068" spans="2:65" s="1" customFormat="1" ht="37.75" customHeight="1">
      <c r="B4068" s="142"/>
      <c r="C4068" s="179" t="s">
        <v>6366</v>
      </c>
      <c r="D4068" s="179" t="s">
        <v>454</v>
      </c>
      <c r="E4068" s="180" t="s">
        <v>6367</v>
      </c>
      <c r="F4068" s="181" t="s">
        <v>6368</v>
      </c>
      <c r="G4068" s="182" t="s">
        <v>467</v>
      </c>
      <c r="H4068" s="183">
        <v>1</v>
      </c>
      <c r="I4068" s="184"/>
      <c r="J4068" s="185">
        <f t="shared" si="160"/>
        <v>0</v>
      </c>
      <c r="K4068" s="186"/>
      <c r="L4068" s="187"/>
      <c r="M4068" s="188" t="s">
        <v>1</v>
      </c>
      <c r="N4068" s="189" t="s">
        <v>42</v>
      </c>
      <c r="P4068" s="153">
        <f t="shared" si="161"/>
        <v>0</v>
      </c>
      <c r="Q4068" s="153">
        <v>5.1999999999999998E-2</v>
      </c>
      <c r="R4068" s="153">
        <f t="shared" si="162"/>
        <v>5.1999999999999998E-2</v>
      </c>
      <c r="S4068" s="153">
        <v>0</v>
      </c>
      <c r="T4068" s="154">
        <f t="shared" si="163"/>
        <v>0</v>
      </c>
      <c r="AR4068" s="155" t="s">
        <v>356</v>
      </c>
      <c r="AT4068" s="155" t="s">
        <v>454</v>
      </c>
      <c r="AU4068" s="155" t="s">
        <v>88</v>
      </c>
      <c r="AY4068" s="16" t="s">
        <v>317</v>
      </c>
      <c r="BE4068" s="156">
        <f t="shared" si="164"/>
        <v>0</v>
      </c>
      <c r="BF4068" s="156">
        <f t="shared" si="165"/>
        <v>0</v>
      </c>
      <c r="BG4068" s="156">
        <f t="shared" si="166"/>
        <v>0</v>
      </c>
      <c r="BH4068" s="156">
        <f t="shared" si="167"/>
        <v>0</v>
      </c>
      <c r="BI4068" s="156">
        <f t="shared" si="168"/>
        <v>0</v>
      </c>
      <c r="BJ4068" s="16" t="s">
        <v>88</v>
      </c>
      <c r="BK4068" s="156">
        <f t="shared" si="169"/>
        <v>0</v>
      </c>
      <c r="BL4068" s="16" t="s">
        <v>323</v>
      </c>
      <c r="BM4068" s="155" t="s">
        <v>6369</v>
      </c>
    </row>
    <row r="4069" spans="2:65" s="1" customFormat="1" ht="37.75" customHeight="1">
      <c r="B4069" s="142"/>
      <c r="C4069" s="179" t="s">
        <v>6370</v>
      </c>
      <c r="D4069" s="179" t="s">
        <v>454</v>
      </c>
      <c r="E4069" s="180" t="s">
        <v>6371</v>
      </c>
      <c r="F4069" s="181" t="s">
        <v>6372</v>
      </c>
      <c r="G4069" s="182" t="s">
        <v>467</v>
      </c>
      <c r="H4069" s="183">
        <v>1</v>
      </c>
      <c r="I4069" s="184"/>
      <c r="J4069" s="185">
        <f t="shared" si="160"/>
        <v>0</v>
      </c>
      <c r="K4069" s="186"/>
      <c r="L4069" s="187"/>
      <c r="M4069" s="188" t="s">
        <v>1</v>
      </c>
      <c r="N4069" s="189" t="s">
        <v>42</v>
      </c>
      <c r="P4069" s="153">
        <f t="shared" si="161"/>
        <v>0</v>
      </c>
      <c r="Q4069" s="153">
        <v>5.1999999999999998E-2</v>
      </c>
      <c r="R4069" s="153">
        <f t="shared" si="162"/>
        <v>5.1999999999999998E-2</v>
      </c>
      <c r="S4069" s="153">
        <v>0</v>
      </c>
      <c r="T4069" s="154">
        <f t="shared" si="163"/>
        <v>0</v>
      </c>
      <c r="AR4069" s="155" t="s">
        <v>356</v>
      </c>
      <c r="AT4069" s="155" t="s">
        <v>454</v>
      </c>
      <c r="AU4069" s="155" t="s">
        <v>88</v>
      </c>
      <c r="AY4069" s="16" t="s">
        <v>317</v>
      </c>
      <c r="BE4069" s="156">
        <f t="shared" si="164"/>
        <v>0</v>
      </c>
      <c r="BF4069" s="156">
        <f t="shared" si="165"/>
        <v>0</v>
      </c>
      <c r="BG4069" s="156">
        <f t="shared" si="166"/>
        <v>0</v>
      </c>
      <c r="BH4069" s="156">
        <f t="shared" si="167"/>
        <v>0</v>
      </c>
      <c r="BI4069" s="156">
        <f t="shared" si="168"/>
        <v>0</v>
      </c>
      <c r="BJ4069" s="16" t="s">
        <v>88</v>
      </c>
      <c r="BK4069" s="156">
        <f t="shared" si="169"/>
        <v>0</v>
      </c>
      <c r="BL4069" s="16" t="s">
        <v>323</v>
      </c>
      <c r="BM4069" s="155" t="s">
        <v>6373</v>
      </c>
    </row>
    <row r="4070" spans="2:65" s="1" customFormat="1" ht="37.75" customHeight="1">
      <c r="B4070" s="142"/>
      <c r="C4070" s="179" t="s">
        <v>6374</v>
      </c>
      <c r="D4070" s="179" t="s">
        <v>454</v>
      </c>
      <c r="E4070" s="180" t="s">
        <v>6375</v>
      </c>
      <c r="F4070" s="181" t="s">
        <v>6376</v>
      </c>
      <c r="G4070" s="182" t="s">
        <v>467</v>
      </c>
      <c r="H4070" s="183">
        <v>1</v>
      </c>
      <c r="I4070" s="184"/>
      <c r="J4070" s="185">
        <f t="shared" si="160"/>
        <v>0</v>
      </c>
      <c r="K4070" s="186"/>
      <c r="L4070" s="187"/>
      <c r="M4070" s="188" t="s">
        <v>1</v>
      </c>
      <c r="N4070" s="189" t="s">
        <v>42</v>
      </c>
      <c r="P4070" s="153">
        <f t="shared" si="161"/>
        <v>0</v>
      </c>
      <c r="Q4070" s="153">
        <v>5.1999999999999998E-2</v>
      </c>
      <c r="R4070" s="153">
        <f t="shared" si="162"/>
        <v>5.1999999999999998E-2</v>
      </c>
      <c r="S4070" s="153">
        <v>0</v>
      </c>
      <c r="T4070" s="154">
        <f t="shared" si="163"/>
        <v>0</v>
      </c>
      <c r="AR4070" s="155" t="s">
        <v>356</v>
      </c>
      <c r="AT4070" s="155" t="s">
        <v>454</v>
      </c>
      <c r="AU4070" s="155" t="s">
        <v>88</v>
      </c>
      <c r="AY4070" s="16" t="s">
        <v>317</v>
      </c>
      <c r="BE4070" s="156">
        <f t="shared" si="164"/>
        <v>0</v>
      </c>
      <c r="BF4070" s="156">
        <f t="shared" si="165"/>
        <v>0</v>
      </c>
      <c r="BG4070" s="156">
        <f t="shared" si="166"/>
        <v>0</v>
      </c>
      <c r="BH4070" s="156">
        <f t="shared" si="167"/>
        <v>0</v>
      </c>
      <c r="BI4070" s="156">
        <f t="shared" si="168"/>
        <v>0</v>
      </c>
      <c r="BJ4070" s="16" t="s">
        <v>88</v>
      </c>
      <c r="BK4070" s="156">
        <f t="shared" si="169"/>
        <v>0</v>
      </c>
      <c r="BL4070" s="16" t="s">
        <v>323</v>
      </c>
      <c r="BM4070" s="155" t="s">
        <v>6377</v>
      </c>
    </row>
    <row r="4071" spans="2:65" s="1" customFormat="1" ht="33" customHeight="1">
      <c r="B4071" s="142"/>
      <c r="C4071" s="179" t="s">
        <v>6378</v>
      </c>
      <c r="D4071" s="179" t="s">
        <v>454</v>
      </c>
      <c r="E4071" s="180" t="s">
        <v>6379</v>
      </c>
      <c r="F4071" s="181" t="s">
        <v>6380</v>
      </c>
      <c r="G4071" s="182" t="s">
        <v>467</v>
      </c>
      <c r="H4071" s="183">
        <v>1</v>
      </c>
      <c r="I4071" s="184"/>
      <c r="J4071" s="185">
        <f t="shared" si="160"/>
        <v>0</v>
      </c>
      <c r="K4071" s="186"/>
      <c r="L4071" s="187"/>
      <c r="M4071" s="188" t="s">
        <v>1</v>
      </c>
      <c r="N4071" s="189" t="s">
        <v>42</v>
      </c>
      <c r="P4071" s="153">
        <f t="shared" si="161"/>
        <v>0</v>
      </c>
      <c r="Q4071" s="153">
        <v>5.1999999999999998E-2</v>
      </c>
      <c r="R4071" s="153">
        <f t="shared" si="162"/>
        <v>5.1999999999999998E-2</v>
      </c>
      <c r="S4071" s="153">
        <v>0</v>
      </c>
      <c r="T4071" s="154">
        <f t="shared" si="163"/>
        <v>0</v>
      </c>
      <c r="AR4071" s="155" t="s">
        <v>356</v>
      </c>
      <c r="AT4071" s="155" t="s">
        <v>454</v>
      </c>
      <c r="AU4071" s="155" t="s">
        <v>88</v>
      </c>
      <c r="AY4071" s="16" t="s">
        <v>317</v>
      </c>
      <c r="BE4071" s="156">
        <f t="shared" si="164"/>
        <v>0</v>
      </c>
      <c r="BF4071" s="156">
        <f t="shared" si="165"/>
        <v>0</v>
      </c>
      <c r="BG4071" s="156">
        <f t="shared" si="166"/>
        <v>0</v>
      </c>
      <c r="BH4071" s="156">
        <f t="shared" si="167"/>
        <v>0</v>
      </c>
      <c r="BI4071" s="156">
        <f t="shared" si="168"/>
        <v>0</v>
      </c>
      <c r="BJ4071" s="16" t="s">
        <v>88</v>
      </c>
      <c r="BK4071" s="156">
        <f t="shared" si="169"/>
        <v>0</v>
      </c>
      <c r="BL4071" s="16" t="s">
        <v>323</v>
      </c>
      <c r="BM4071" s="155" t="s">
        <v>6381</v>
      </c>
    </row>
    <row r="4072" spans="2:65" s="1" customFormat="1" ht="37.75" customHeight="1">
      <c r="B4072" s="142"/>
      <c r="C4072" s="179" t="s">
        <v>6382</v>
      </c>
      <c r="D4072" s="179" t="s">
        <v>454</v>
      </c>
      <c r="E4072" s="180" t="s">
        <v>6383</v>
      </c>
      <c r="F4072" s="181" t="s">
        <v>6384</v>
      </c>
      <c r="G4072" s="182" t="s">
        <v>467</v>
      </c>
      <c r="H4072" s="183">
        <v>1</v>
      </c>
      <c r="I4072" s="184"/>
      <c r="J4072" s="185">
        <f t="shared" si="160"/>
        <v>0</v>
      </c>
      <c r="K4072" s="186"/>
      <c r="L4072" s="187"/>
      <c r="M4072" s="188" t="s">
        <v>1</v>
      </c>
      <c r="N4072" s="189" t="s">
        <v>42</v>
      </c>
      <c r="P4072" s="153">
        <f t="shared" si="161"/>
        <v>0</v>
      </c>
      <c r="Q4072" s="153">
        <v>5.1999999999999998E-2</v>
      </c>
      <c r="R4072" s="153">
        <f t="shared" si="162"/>
        <v>5.1999999999999998E-2</v>
      </c>
      <c r="S4072" s="153">
        <v>0</v>
      </c>
      <c r="T4072" s="154">
        <f t="shared" si="163"/>
        <v>0</v>
      </c>
      <c r="AR4072" s="155" t="s">
        <v>356</v>
      </c>
      <c r="AT4072" s="155" t="s">
        <v>454</v>
      </c>
      <c r="AU4072" s="155" t="s">
        <v>88</v>
      </c>
      <c r="AY4072" s="16" t="s">
        <v>317</v>
      </c>
      <c r="BE4072" s="156">
        <f t="shared" si="164"/>
        <v>0</v>
      </c>
      <c r="BF4072" s="156">
        <f t="shared" si="165"/>
        <v>0</v>
      </c>
      <c r="BG4072" s="156">
        <f t="shared" si="166"/>
        <v>0</v>
      </c>
      <c r="BH4072" s="156">
        <f t="shared" si="167"/>
        <v>0</v>
      </c>
      <c r="BI4072" s="156">
        <f t="shared" si="168"/>
        <v>0</v>
      </c>
      <c r="BJ4072" s="16" t="s">
        <v>88</v>
      </c>
      <c r="BK4072" s="156">
        <f t="shared" si="169"/>
        <v>0</v>
      </c>
      <c r="BL4072" s="16" t="s">
        <v>323</v>
      </c>
      <c r="BM4072" s="155" t="s">
        <v>6385</v>
      </c>
    </row>
    <row r="4073" spans="2:65" s="1" customFormat="1" ht="37.75" customHeight="1">
      <c r="B4073" s="142"/>
      <c r="C4073" s="179" t="s">
        <v>6386</v>
      </c>
      <c r="D4073" s="179" t="s">
        <v>454</v>
      </c>
      <c r="E4073" s="180" t="s">
        <v>6387</v>
      </c>
      <c r="F4073" s="181" t="s">
        <v>6388</v>
      </c>
      <c r="G4073" s="182" t="s">
        <v>467</v>
      </c>
      <c r="H4073" s="183">
        <v>1</v>
      </c>
      <c r="I4073" s="184"/>
      <c r="J4073" s="185">
        <f t="shared" si="160"/>
        <v>0</v>
      </c>
      <c r="K4073" s="186"/>
      <c r="L4073" s="187"/>
      <c r="M4073" s="188" t="s">
        <v>1</v>
      </c>
      <c r="N4073" s="189" t="s">
        <v>42</v>
      </c>
      <c r="P4073" s="153">
        <f t="shared" si="161"/>
        <v>0</v>
      </c>
      <c r="Q4073" s="153">
        <v>5.1999999999999998E-2</v>
      </c>
      <c r="R4073" s="153">
        <f t="shared" si="162"/>
        <v>5.1999999999999998E-2</v>
      </c>
      <c r="S4073" s="153">
        <v>0</v>
      </c>
      <c r="T4073" s="154">
        <f t="shared" si="163"/>
        <v>0</v>
      </c>
      <c r="AR4073" s="155" t="s">
        <v>356</v>
      </c>
      <c r="AT4073" s="155" t="s">
        <v>454</v>
      </c>
      <c r="AU4073" s="155" t="s">
        <v>88</v>
      </c>
      <c r="AY4073" s="16" t="s">
        <v>317</v>
      </c>
      <c r="BE4073" s="156">
        <f t="shared" si="164"/>
        <v>0</v>
      </c>
      <c r="BF4073" s="156">
        <f t="shared" si="165"/>
        <v>0</v>
      </c>
      <c r="BG4073" s="156">
        <f t="shared" si="166"/>
        <v>0</v>
      </c>
      <c r="BH4073" s="156">
        <f t="shared" si="167"/>
        <v>0</v>
      </c>
      <c r="BI4073" s="156">
        <f t="shared" si="168"/>
        <v>0</v>
      </c>
      <c r="BJ4073" s="16" t="s">
        <v>88</v>
      </c>
      <c r="BK4073" s="156">
        <f t="shared" si="169"/>
        <v>0</v>
      </c>
      <c r="BL4073" s="16" t="s">
        <v>323</v>
      </c>
      <c r="BM4073" s="155" t="s">
        <v>6389</v>
      </c>
    </row>
    <row r="4074" spans="2:65" s="1" customFormat="1" ht="37.75" customHeight="1">
      <c r="B4074" s="142"/>
      <c r="C4074" s="179" t="s">
        <v>6390</v>
      </c>
      <c r="D4074" s="179" t="s">
        <v>454</v>
      </c>
      <c r="E4074" s="180" t="s">
        <v>6391</v>
      </c>
      <c r="F4074" s="181" t="s">
        <v>6392</v>
      </c>
      <c r="G4074" s="182" t="s">
        <v>467</v>
      </c>
      <c r="H4074" s="183">
        <v>1</v>
      </c>
      <c r="I4074" s="184"/>
      <c r="J4074" s="185">
        <f t="shared" si="160"/>
        <v>0</v>
      </c>
      <c r="K4074" s="186"/>
      <c r="L4074" s="187"/>
      <c r="M4074" s="188" t="s">
        <v>1</v>
      </c>
      <c r="N4074" s="189" t="s">
        <v>42</v>
      </c>
      <c r="P4074" s="153">
        <f t="shared" si="161"/>
        <v>0</v>
      </c>
      <c r="Q4074" s="153">
        <v>5.1999999999999998E-2</v>
      </c>
      <c r="R4074" s="153">
        <f t="shared" si="162"/>
        <v>5.1999999999999998E-2</v>
      </c>
      <c r="S4074" s="153">
        <v>0</v>
      </c>
      <c r="T4074" s="154">
        <f t="shared" si="163"/>
        <v>0</v>
      </c>
      <c r="AR4074" s="155" t="s">
        <v>356</v>
      </c>
      <c r="AT4074" s="155" t="s">
        <v>454</v>
      </c>
      <c r="AU4074" s="155" t="s">
        <v>88</v>
      </c>
      <c r="AY4074" s="16" t="s">
        <v>317</v>
      </c>
      <c r="BE4074" s="156">
        <f t="shared" si="164"/>
        <v>0</v>
      </c>
      <c r="BF4074" s="156">
        <f t="shared" si="165"/>
        <v>0</v>
      </c>
      <c r="BG4074" s="156">
        <f t="shared" si="166"/>
        <v>0</v>
      </c>
      <c r="BH4074" s="156">
        <f t="shared" si="167"/>
        <v>0</v>
      </c>
      <c r="BI4074" s="156">
        <f t="shared" si="168"/>
        <v>0</v>
      </c>
      <c r="BJ4074" s="16" t="s">
        <v>88</v>
      </c>
      <c r="BK4074" s="156">
        <f t="shared" si="169"/>
        <v>0</v>
      </c>
      <c r="BL4074" s="16" t="s">
        <v>323</v>
      </c>
      <c r="BM4074" s="155" t="s">
        <v>6393</v>
      </c>
    </row>
    <row r="4075" spans="2:65" s="1" customFormat="1" ht="37.75" customHeight="1">
      <c r="B4075" s="142"/>
      <c r="C4075" s="179" t="s">
        <v>6394</v>
      </c>
      <c r="D4075" s="179" t="s">
        <v>454</v>
      </c>
      <c r="E4075" s="180" t="s">
        <v>6395</v>
      </c>
      <c r="F4075" s="181" t="s">
        <v>6396</v>
      </c>
      <c r="G4075" s="182" t="s">
        <v>467</v>
      </c>
      <c r="H4075" s="183">
        <v>1</v>
      </c>
      <c r="I4075" s="184"/>
      <c r="J4075" s="185">
        <f t="shared" si="160"/>
        <v>0</v>
      </c>
      <c r="K4075" s="186"/>
      <c r="L4075" s="187"/>
      <c r="M4075" s="188" t="s">
        <v>1</v>
      </c>
      <c r="N4075" s="189" t="s">
        <v>42</v>
      </c>
      <c r="P4075" s="153">
        <f t="shared" si="161"/>
        <v>0</v>
      </c>
      <c r="Q4075" s="153">
        <v>5.1999999999999998E-2</v>
      </c>
      <c r="R4075" s="153">
        <f t="shared" si="162"/>
        <v>5.1999999999999998E-2</v>
      </c>
      <c r="S4075" s="153">
        <v>0</v>
      </c>
      <c r="T4075" s="154">
        <f t="shared" si="163"/>
        <v>0</v>
      </c>
      <c r="AR4075" s="155" t="s">
        <v>356</v>
      </c>
      <c r="AT4075" s="155" t="s">
        <v>454</v>
      </c>
      <c r="AU4075" s="155" t="s">
        <v>88</v>
      </c>
      <c r="AY4075" s="16" t="s">
        <v>317</v>
      </c>
      <c r="BE4075" s="156">
        <f t="shared" si="164"/>
        <v>0</v>
      </c>
      <c r="BF4075" s="156">
        <f t="shared" si="165"/>
        <v>0</v>
      </c>
      <c r="BG4075" s="156">
        <f t="shared" si="166"/>
        <v>0</v>
      </c>
      <c r="BH4075" s="156">
        <f t="shared" si="167"/>
        <v>0</v>
      </c>
      <c r="BI4075" s="156">
        <f t="shared" si="168"/>
        <v>0</v>
      </c>
      <c r="BJ4075" s="16" t="s">
        <v>88</v>
      </c>
      <c r="BK4075" s="156">
        <f t="shared" si="169"/>
        <v>0</v>
      </c>
      <c r="BL4075" s="16" t="s">
        <v>323</v>
      </c>
      <c r="BM4075" s="155" t="s">
        <v>6397</v>
      </c>
    </row>
    <row r="4076" spans="2:65" s="1" customFormat="1" ht="37.75" customHeight="1">
      <c r="B4076" s="142"/>
      <c r="C4076" s="179" t="s">
        <v>6398</v>
      </c>
      <c r="D4076" s="179" t="s">
        <v>454</v>
      </c>
      <c r="E4076" s="180" t="s">
        <v>6399</v>
      </c>
      <c r="F4076" s="181" t="s">
        <v>6400</v>
      </c>
      <c r="G4076" s="182" t="s">
        <v>467</v>
      </c>
      <c r="H4076" s="183">
        <v>1</v>
      </c>
      <c r="I4076" s="184"/>
      <c r="J4076" s="185">
        <f t="shared" si="160"/>
        <v>0</v>
      </c>
      <c r="K4076" s="186"/>
      <c r="L4076" s="187"/>
      <c r="M4076" s="188" t="s">
        <v>1</v>
      </c>
      <c r="N4076" s="189" t="s">
        <v>42</v>
      </c>
      <c r="P4076" s="153">
        <f t="shared" si="161"/>
        <v>0</v>
      </c>
      <c r="Q4076" s="153">
        <v>5.1999999999999998E-2</v>
      </c>
      <c r="R4076" s="153">
        <f t="shared" si="162"/>
        <v>5.1999999999999998E-2</v>
      </c>
      <c r="S4076" s="153">
        <v>0</v>
      </c>
      <c r="T4076" s="154">
        <f t="shared" si="163"/>
        <v>0</v>
      </c>
      <c r="AR4076" s="155" t="s">
        <v>356</v>
      </c>
      <c r="AT4076" s="155" t="s">
        <v>454</v>
      </c>
      <c r="AU4076" s="155" t="s">
        <v>88</v>
      </c>
      <c r="AY4076" s="16" t="s">
        <v>317</v>
      </c>
      <c r="BE4076" s="156">
        <f t="shared" si="164"/>
        <v>0</v>
      </c>
      <c r="BF4076" s="156">
        <f t="shared" si="165"/>
        <v>0</v>
      </c>
      <c r="BG4076" s="156">
        <f t="shared" si="166"/>
        <v>0</v>
      </c>
      <c r="BH4076" s="156">
        <f t="shared" si="167"/>
        <v>0</v>
      </c>
      <c r="BI4076" s="156">
        <f t="shared" si="168"/>
        <v>0</v>
      </c>
      <c r="BJ4076" s="16" t="s">
        <v>88</v>
      </c>
      <c r="BK4076" s="156">
        <f t="shared" si="169"/>
        <v>0</v>
      </c>
      <c r="BL4076" s="16" t="s">
        <v>323</v>
      </c>
      <c r="BM4076" s="155" t="s">
        <v>6401</v>
      </c>
    </row>
    <row r="4077" spans="2:65" s="1" customFormat="1" ht="37.75" customHeight="1">
      <c r="B4077" s="142"/>
      <c r="C4077" s="179" t="s">
        <v>6402</v>
      </c>
      <c r="D4077" s="179" t="s">
        <v>454</v>
      </c>
      <c r="E4077" s="180" t="s">
        <v>6403</v>
      </c>
      <c r="F4077" s="181" t="s">
        <v>6404</v>
      </c>
      <c r="G4077" s="182" t="s">
        <v>467</v>
      </c>
      <c r="H4077" s="183">
        <v>1</v>
      </c>
      <c r="I4077" s="184"/>
      <c r="J4077" s="185">
        <f t="shared" si="160"/>
        <v>0</v>
      </c>
      <c r="K4077" s="186"/>
      <c r="L4077" s="187"/>
      <c r="M4077" s="188" t="s">
        <v>1</v>
      </c>
      <c r="N4077" s="189" t="s">
        <v>42</v>
      </c>
      <c r="P4077" s="153">
        <f t="shared" si="161"/>
        <v>0</v>
      </c>
      <c r="Q4077" s="153">
        <v>5.1999999999999998E-2</v>
      </c>
      <c r="R4077" s="153">
        <f t="shared" si="162"/>
        <v>5.1999999999999998E-2</v>
      </c>
      <c r="S4077" s="153">
        <v>0</v>
      </c>
      <c r="T4077" s="154">
        <f t="shared" si="163"/>
        <v>0</v>
      </c>
      <c r="AR4077" s="155" t="s">
        <v>356</v>
      </c>
      <c r="AT4077" s="155" t="s">
        <v>454</v>
      </c>
      <c r="AU4077" s="155" t="s">
        <v>88</v>
      </c>
      <c r="AY4077" s="16" t="s">
        <v>317</v>
      </c>
      <c r="BE4077" s="156">
        <f t="shared" si="164"/>
        <v>0</v>
      </c>
      <c r="BF4077" s="156">
        <f t="shared" si="165"/>
        <v>0</v>
      </c>
      <c r="BG4077" s="156">
        <f t="shared" si="166"/>
        <v>0</v>
      </c>
      <c r="BH4077" s="156">
        <f t="shared" si="167"/>
        <v>0</v>
      </c>
      <c r="BI4077" s="156">
        <f t="shared" si="168"/>
        <v>0</v>
      </c>
      <c r="BJ4077" s="16" t="s">
        <v>88</v>
      </c>
      <c r="BK4077" s="156">
        <f t="shared" si="169"/>
        <v>0</v>
      </c>
      <c r="BL4077" s="16" t="s">
        <v>323</v>
      </c>
      <c r="BM4077" s="155" t="s">
        <v>6405</v>
      </c>
    </row>
    <row r="4078" spans="2:65" s="1" customFormat="1" ht="37.75" customHeight="1">
      <c r="B4078" s="142"/>
      <c r="C4078" s="179" t="s">
        <v>6406</v>
      </c>
      <c r="D4078" s="179" t="s">
        <v>454</v>
      </c>
      <c r="E4078" s="180" t="s">
        <v>6407</v>
      </c>
      <c r="F4078" s="181" t="s">
        <v>6408</v>
      </c>
      <c r="G4078" s="182" t="s">
        <v>467</v>
      </c>
      <c r="H4078" s="183">
        <v>1</v>
      </c>
      <c r="I4078" s="184"/>
      <c r="J4078" s="185">
        <f t="shared" si="160"/>
        <v>0</v>
      </c>
      <c r="K4078" s="186"/>
      <c r="L4078" s="187"/>
      <c r="M4078" s="188" t="s">
        <v>1</v>
      </c>
      <c r="N4078" s="189" t="s">
        <v>42</v>
      </c>
      <c r="P4078" s="153">
        <f t="shared" si="161"/>
        <v>0</v>
      </c>
      <c r="Q4078" s="153">
        <v>5.1999999999999998E-2</v>
      </c>
      <c r="R4078" s="153">
        <f t="shared" si="162"/>
        <v>5.1999999999999998E-2</v>
      </c>
      <c r="S4078" s="153">
        <v>0</v>
      </c>
      <c r="T4078" s="154">
        <f t="shared" si="163"/>
        <v>0</v>
      </c>
      <c r="AR4078" s="155" t="s">
        <v>356</v>
      </c>
      <c r="AT4078" s="155" t="s">
        <v>454</v>
      </c>
      <c r="AU4078" s="155" t="s">
        <v>88</v>
      </c>
      <c r="AY4078" s="16" t="s">
        <v>317</v>
      </c>
      <c r="BE4078" s="156">
        <f t="shared" si="164"/>
        <v>0</v>
      </c>
      <c r="BF4078" s="156">
        <f t="shared" si="165"/>
        <v>0</v>
      </c>
      <c r="BG4078" s="156">
        <f t="shared" si="166"/>
        <v>0</v>
      </c>
      <c r="BH4078" s="156">
        <f t="shared" si="167"/>
        <v>0</v>
      </c>
      <c r="BI4078" s="156">
        <f t="shared" si="168"/>
        <v>0</v>
      </c>
      <c r="BJ4078" s="16" t="s">
        <v>88</v>
      </c>
      <c r="BK4078" s="156">
        <f t="shared" si="169"/>
        <v>0</v>
      </c>
      <c r="BL4078" s="16" t="s">
        <v>323</v>
      </c>
      <c r="BM4078" s="155" t="s">
        <v>6409</v>
      </c>
    </row>
    <row r="4079" spans="2:65" s="1" customFormat="1" ht="33" customHeight="1">
      <c r="B4079" s="142"/>
      <c r="C4079" s="179" t="s">
        <v>6410</v>
      </c>
      <c r="D4079" s="179" t="s">
        <v>454</v>
      </c>
      <c r="E4079" s="180" t="s">
        <v>6411</v>
      </c>
      <c r="F4079" s="181" t="s">
        <v>6412</v>
      </c>
      <c r="G4079" s="182" t="s">
        <v>467</v>
      </c>
      <c r="H4079" s="183">
        <v>1</v>
      </c>
      <c r="I4079" s="184"/>
      <c r="J4079" s="185">
        <f t="shared" si="160"/>
        <v>0</v>
      </c>
      <c r="K4079" s="186"/>
      <c r="L4079" s="187"/>
      <c r="M4079" s="188" t="s">
        <v>1</v>
      </c>
      <c r="N4079" s="189" t="s">
        <v>42</v>
      </c>
      <c r="P4079" s="153">
        <f t="shared" si="161"/>
        <v>0</v>
      </c>
      <c r="Q4079" s="153">
        <v>5.1999999999999998E-2</v>
      </c>
      <c r="R4079" s="153">
        <f t="shared" si="162"/>
        <v>5.1999999999999998E-2</v>
      </c>
      <c r="S4079" s="153">
        <v>0</v>
      </c>
      <c r="T4079" s="154">
        <f t="shared" si="163"/>
        <v>0</v>
      </c>
      <c r="AR4079" s="155" t="s">
        <v>356</v>
      </c>
      <c r="AT4079" s="155" t="s">
        <v>454</v>
      </c>
      <c r="AU4079" s="155" t="s">
        <v>88</v>
      </c>
      <c r="AY4079" s="16" t="s">
        <v>317</v>
      </c>
      <c r="BE4079" s="156">
        <f t="shared" si="164"/>
        <v>0</v>
      </c>
      <c r="BF4079" s="156">
        <f t="shared" si="165"/>
        <v>0</v>
      </c>
      <c r="BG4079" s="156">
        <f t="shared" si="166"/>
        <v>0</v>
      </c>
      <c r="BH4079" s="156">
        <f t="shared" si="167"/>
        <v>0</v>
      </c>
      <c r="BI4079" s="156">
        <f t="shared" si="168"/>
        <v>0</v>
      </c>
      <c r="BJ4079" s="16" t="s">
        <v>88</v>
      </c>
      <c r="BK4079" s="156">
        <f t="shared" si="169"/>
        <v>0</v>
      </c>
      <c r="BL4079" s="16" t="s">
        <v>323</v>
      </c>
      <c r="BM4079" s="155" t="s">
        <v>6413</v>
      </c>
    </row>
    <row r="4080" spans="2:65" s="1" customFormat="1" ht="37.75" customHeight="1">
      <c r="B4080" s="142"/>
      <c r="C4080" s="179" t="s">
        <v>6414</v>
      </c>
      <c r="D4080" s="179" t="s">
        <v>454</v>
      </c>
      <c r="E4080" s="180" t="s">
        <v>6415</v>
      </c>
      <c r="F4080" s="181" t="s">
        <v>6416</v>
      </c>
      <c r="G4080" s="182" t="s">
        <v>467</v>
      </c>
      <c r="H4080" s="183">
        <v>1</v>
      </c>
      <c r="I4080" s="184"/>
      <c r="J4080" s="185">
        <f t="shared" ref="J4080:J4111" si="170">ROUND(I4080*H4080,2)</f>
        <v>0</v>
      </c>
      <c r="K4080" s="186"/>
      <c r="L4080" s="187"/>
      <c r="M4080" s="188" t="s">
        <v>1</v>
      </c>
      <c r="N4080" s="189" t="s">
        <v>42</v>
      </c>
      <c r="P4080" s="153">
        <f t="shared" ref="P4080:P4111" si="171">O4080*H4080</f>
        <v>0</v>
      </c>
      <c r="Q4080" s="153">
        <v>5.1999999999999998E-2</v>
      </c>
      <c r="R4080" s="153">
        <f t="shared" ref="R4080:R4111" si="172">Q4080*H4080</f>
        <v>5.1999999999999998E-2</v>
      </c>
      <c r="S4080" s="153">
        <v>0</v>
      </c>
      <c r="T4080" s="154">
        <f t="shared" ref="T4080:T4111" si="173">S4080*H4080</f>
        <v>0</v>
      </c>
      <c r="AR4080" s="155" t="s">
        <v>356</v>
      </c>
      <c r="AT4080" s="155" t="s">
        <v>454</v>
      </c>
      <c r="AU4080" s="155" t="s">
        <v>88</v>
      </c>
      <c r="AY4080" s="16" t="s">
        <v>317</v>
      </c>
      <c r="BE4080" s="156">
        <f t="shared" ref="BE4080:BE4112" si="174">IF(N4080="základná",J4080,0)</f>
        <v>0</v>
      </c>
      <c r="BF4080" s="156">
        <f t="shared" ref="BF4080:BF4112" si="175">IF(N4080="znížená",J4080,0)</f>
        <v>0</v>
      </c>
      <c r="BG4080" s="156">
        <f t="shared" ref="BG4080:BG4112" si="176">IF(N4080="zákl. prenesená",J4080,0)</f>
        <v>0</v>
      </c>
      <c r="BH4080" s="156">
        <f t="shared" ref="BH4080:BH4112" si="177">IF(N4080="zníž. prenesená",J4080,0)</f>
        <v>0</v>
      </c>
      <c r="BI4080" s="156">
        <f t="shared" ref="BI4080:BI4112" si="178">IF(N4080="nulová",J4080,0)</f>
        <v>0</v>
      </c>
      <c r="BJ4080" s="16" t="s">
        <v>88</v>
      </c>
      <c r="BK4080" s="156">
        <f t="shared" ref="BK4080:BK4112" si="179">ROUND(I4080*H4080,2)</f>
        <v>0</v>
      </c>
      <c r="BL4080" s="16" t="s">
        <v>323</v>
      </c>
      <c r="BM4080" s="155" t="s">
        <v>6417</v>
      </c>
    </row>
    <row r="4081" spans="2:65" s="1" customFormat="1" ht="37.75" customHeight="1">
      <c r="B4081" s="142"/>
      <c r="C4081" s="179" t="s">
        <v>6418</v>
      </c>
      <c r="D4081" s="179" t="s">
        <v>454</v>
      </c>
      <c r="E4081" s="180" t="s">
        <v>6419</v>
      </c>
      <c r="F4081" s="181" t="s">
        <v>6420</v>
      </c>
      <c r="G4081" s="182" t="s">
        <v>467</v>
      </c>
      <c r="H4081" s="183">
        <v>1</v>
      </c>
      <c r="I4081" s="184"/>
      <c r="J4081" s="185">
        <f t="shared" si="170"/>
        <v>0</v>
      </c>
      <c r="K4081" s="186"/>
      <c r="L4081" s="187"/>
      <c r="M4081" s="188" t="s">
        <v>1</v>
      </c>
      <c r="N4081" s="189" t="s">
        <v>42</v>
      </c>
      <c r="P4081" s="153">
        <f t="shared" si="171"/>
        <v>0</v>
      </c>
      <c r="Q4081" s="153">
        <v>5.1999999999999998E-2</v>
      </c>
      <c r="R4081" s="153">
        <f t="shared" si="172"/>
        <v>5.1999999999999998E-2</v>
      </c>
      <c r="S4081" s="153">
        <v>0</v>
      </c>
      <c r="T4081" s="154">
        <f t="shared" si="173"/>
        <v>0</v>
      </c>
      <c r="AR4081" s="155" t="s">
        <v>356</v>
      </c>
      <c r="AT4081" s="155" t="s">
        <v>454</v>
      </c>
      <c r="AU4081" s="155" t="s">
        <v>88</v>
      </c>
      <c r="AY4081" s="16" t="s">
        <v>317</v>
      </c>
      <c r="BE4081" s="156">
        <f t="shared" si="174"/>
        <v>0</v>
      </c>
      <c r="BF4081" s="156">
        <f t="shared" si="175"/>
        <v>0</v>
      </c>
      <c r="BG4081" s="156">
        <f t="shared" si="176"/>
        <v>0</v>
      </c>
      <c r="BH4081" s="156">
        <f t="shared" si="177"/>
        <v>0</v>
      </c>
      <c r="BI4081" s="156">
        <f t="shared" si="178"/>
        <v>0</v>
      </c>
      <c r="BJ4081" s="16" t="s">
        <v>88</v>
      </c>
      <c r="BK4081" s="156">
        <f t="shared" si="179"/>
        <v>0</v>
      </c>
      <c r="BL4081" s="16" t="s">
        <v>323</v>
      </c>
      <c r="BM4081" s="155" t="s">
        <v>6421</v>
      </c>
    </row>
    <row r="4082" spans="2:65" s="1" customFormat="1" ht="37.75" customHeight="1">
      <c r="B4082" s="142"/>
      <c r="C4082" s="179" t="s">
        <v>6422</v>
      </c>
      <c r="D4082" s="179" t="s">
        <v>454</v>
      </c>
      <c r="E4082" s="180" t="s">
        <v>6423</v>
      </c>
      <c r="F4082" s="181" t="s">
        <v>6424</v>
      </c>
      <c r="G4082" s="182" t="s">
        <v>467</v>
      </c>
      <c r="H4082" s="183">
        <v>1</v>
      </c>
      <c r="I4082" s="184"/>
      <c r="J4082" s="185">
        <f t="shared" si="170"/>
        <v>0</v>
      </c>
      <c r="K4082" s="186"/>
      <c r="L4082" s="187"/>
      <c r="M4082" s="188" t="s">
        <v>1</v>
      </c>
      <c r="N4082" s="189" t="s">
        <v>42</v>
      </c>
      <c r="P4082" s="153">
        <f t="shared" si="171"/>
        <v>0</v>
      </c>
      <c r="Q4082" s="153">
        <v>5.1999999999999998E-2</v>
      </c>
      <c r="R4082" s="153">
        <f t="shared" si="172"/>
        <v>5.1999999999999998E-2</v>
      </c>
      <c r="S4082" s="153">
        <v>0</v>
      </c>
      <c r="T4082" s="154">
        <f t="shared" si="173"/>
        <v>0</v>
      </c>
      <c r="AR4082" s="155" t="s">
        <v>356</v>
      </c>
      <c r="AT4082" s="155" t="s">
        <v>454</v>
      </c>
      <c r="AU4082" s="155" t="s">
        <v>88</v>
      </c>
      <c r="AY4082" s="16" t="s">
        <v>317</v>
      </c>
      <c r="BE4082" s="156">
        <f t="shared" si="174"/>
        <v>0</v>
      </c>
      <c r="BF4082" s="156">
        <f t="shared" si="175"/>
        <v>0</v>
      </c>
      <c r="BG4082" s="156">
        <f t="shared" si="176"/>
        <v>0</v>
      </c>
      <c r="BH4082" s="156">
        <f t="shared" si="177"/>
        <v>0</v>
      </c>
      <c r="BI4082" s="156">
        <f t="shared" si="178"/>
        <v>0</v>
      </c>
      <c r="BJ4082" s="16" t="s">
        <v>88</v>
      </c>
      <c r="BK4082" s="156">
        <f t="shared" si="179"/>
        <v>0</v>
      </c>
      <c r="BL4082" s="16" t="s">
        <v>323</v>
      </c>
      <c r="BM4082" s="155" t="s">
        <v>6425</v>
      </c>
    </row>
    <row r="4083" spans="2:65" s="1" customFormat="1" ht="37.75" customHeight="1">
      <c r="B4083" s="142"/>
      <c r="C4083" s="179" t="s">
        <v>6426</v>
      </c>
      <c r="D4083" s="179" t="s">
        <v>454</v>
      </c>
      <c r="E4083" s="180" t="s">
        <v>6427</v>
      </c>
      <c r="F4083" s="181" t="s">
        <v>6428</v>
      </c>
      <c r="G4083" s="182" t="s">
        <v>467</v>
      </c>
      <c r="H4083" s="183">
        <v>1</v>
      </c>
      <c r="I4083" s="184"/>
      <c r="J4083" s="185">
        <f t="shared" si="170"/>
        <v>0</v>
      </c>
      <c r="K4083" s="186"/>
      <c r="L4083" s="187"/>
      <c r="M4083" s="188" t="s">
        <v>1</v>
      </c>
      <c r="N4083" s="189" t="s">
        <v>42</v>
      </c>
      <c r="P4083" s="153">
        <f t="shared" si="171"/>
        <v>0</v>
      </c>
      <c r="Q4083" s="153">
        <v>5.1999999999999998E-2</v>
      </c>
      <c r="R4083" s="153">
        <f t="shared" si="172"/>
        <v>5.1999999999999998E-2</v>
      </c>
      <c r="S4083" s="153">
        <v>0</v>
      </c>
      <c r="T4083" s="154">
        <f t="shared" si="173"/>
        <v>0</v>
      </c>
      <c r="AR4083" s="155" t="s">
        <v>356</v>
      </c>
      <c r="AT4083" s="155" t="s">
        <v>454</v>
      </c>
      <c r="AU4083" s="155" t="s">
        <v>88</v>
      </c>
      <c r="AY4083" s="16" t="s">
        <v>317</v>
      </c>
      <c r="BE4083" s="156">
        <f t="shared" si="174"/>
        <v>0</v>
      </c>
      <c r="BF4083" s="156">
        <f t="shared" si="175"/>
        <v>0</v>
      </c>
      <c r="BG4083" s="156">
        <f t="shared" si="176"/>
        <v>0</v>
      </c>
      <c r="BH4083" s="156">
        <f t="shared" si="177"/>
        <v>0</v>
      </c>
      <c r="BI4083" s="156">
        <f t="shared" si="178"/>
        <v>0</v>
      </c>
      <c r="BJ4083" s="16" t="s">
        <v>88</v>
      </c>
      <c r="BK4083" s="156">
        <f t="shared" si="179"/>
        <v>0</v>
      </c>
      <c r="BL4083" s="16" t="s">
        <v>323</v>
      </c>
      <c r="BM4083" s="155" t="s">
        <v>6429</v>
      </c>
    </row>
    <row r="4084" spans="2:65" s="1" customFormat="1" ht="37.75" customHeight="1">
      <c r="B4084" s="142"/>
      <c r="C4084" s="179" t="s">
        <v>6430</v>
      </c>
      <c r="D4084" s="179" t="s">
        <v>454</v>
      </c>
      <c r="E4084" s="180" t="s">
        <v>6431</v>
      </c>
      <c r="F4084" s="181" t="s">
        <v>6432</v>
      </c>
      <c r="G4084" s="182" t="s">
        <v>467</v>
      </c>
      <c r="H4084" s="183">
        <v>1</v>
      </c>
      <c r="I4084" s="184"/>
      <c r="J4084" s="185">
        <f t="shared" si="170"/>
        <v>0</v>
      </c>
      <c r="K4084" s="186"/>
      <c r="L4084" s="187"/>
      <c r="M4084" s="188" t="s">
        <v>1</v>
      </c>
      <c r="N4084" s="189" t="s">
        <v>42</v>
      </c>
      <c r="P4084" s="153">
        <f t="shared" si="171"/>
        <v>0</v>
      </c>
      <c r="Q4084" s="153">
        <v>5.1999999999999998E-2</v>
      </c>
      <c r="R4084" s="153">
        <f t="shared" si="172"/>
        <v>5.1999999999999998E-2</v>
      </c>
      <c r="S4084" s="153">
        <v>0</v>
      </c>
      <c r="T4084" s="154">
        <f t="shared" si="173"/>
        <v>0</v>
      </c>
      <c r="AR4084" s="155" t="s">
        <v>356</v>
      </c>
      <c r="AT4084" s="155" t="s">
        <v>454</v>
      </c>
      <c r="AU4084" s="155" t="s">
        <v>88</v>
      </c>
      <c r="AY4084" s="16" t="s">
        <v>317</v>
      </c>
      <c r="BE4084" s="156">
        <f t="shared" si="174"/>
        <v>0</v>
      </c>
      <c r="BF4084" s="156">
        <f t="shared" si="175"/>
        <v>0</v>
      </c>
      <c r="BG4084" s="156">
        <f t="shared" si="176"/>
        <v>0</v>
      </c>
      <c r="BH4084" s="156">
        <f t="shared" si="177"/>
        <v>0</v>
      </c>
      <c r="BI4084" s="156">
        <f t="shared" si="178"/>
        <v>0</v>
      </c>
      <c r="BJ4084" s="16" t="s">
        <v>88</v>
      </c>
      <c r="BK4084" s="156">
        <f t="shared" si="179"/>
        <v>0</v>
      </c>
      <c r="BL4084" s="16" t="s">
        <v>323</v>
      </c>
      <c r="BM4084" s="155" t="s">
        <v>6433</v>
      </c>
    </row>
    <row r="4085" spans="2:65" s="1" customFormat="1" ht="37.75" customHeight="1">
      <c r="B4085" s="142"/>
      <c r="C4085" s="179" t="s">
        <v>6434</v>
      </c>
      <c r="D4085" s="179" t="s">
        <v>454</v>
      </c>
      <c r="E4085" s="180" t="s">
        <v>6435</v>
      </c>
      <c r="F4085" s="181" t="s">
        <v>6436</v>
      </c>
      <c r="G4085" s="182" t="s">
        <v>467</v>
      </c>
      <c r="H4085" s="183">
        <v>1</v>
      </c>
      <c r="I4085" s="184"/>
      <c r="J4085" s="185">
        <f t="shared" si="170"/>
        <v>0</v>
      </c>
      <c r="K4085" s="186"/>
      <c r="L4085" s="187"/>
      <c r="M4085" s="188" t="s">
        <v>1</v>
      </c>
      <c r="N4085" s="189" t="s">
        <v>42</v>
      </c>
      <c r="P4085" s="153">
        <f t="shared" si="171"/>
        <v>0</v>
      </c>
      <c r="Q4085" s="153">
        <v>5.1999999999999998E-2</v>
      </c>
      <c r="R4085" s="153">
        <f t="shared" si="172"/>
        <v>5.1999999999999998E-2</v>
      </c>
      <c r="S4085" s="153">
        <v>0</v>
      </c>
      <c r="T4085" s="154">
        <f t="shared" si="173"/>
        <v>0</v>
      </c>
      <c r="AR4085" s="155" t="s">
        <v>356</v>
      </c>
      <c r="AT4085" s="155" t="s">
        <v>454</v>
      </c>
      <c r="AU4085" s="155" t="s">
        <v>88</v>
      </c>
      <c r="AY4085" s="16" t="s">
        <v>317</v>
      </c>
      <c r="BE4085" s="156">
        <f t="shared" si="174"/>
        <v>0</v>
      </c>
      <c r="BF4085" s="156">
        <f t="shared" si="175"/>
        <v>0</v>
      </c>
      <c r="BG4085" s="156">
        <f t="shared" si="176"/>
        <v>0</v>
      </c>
      <c r="BH4085" s="156">
        <f t="shared" si="177"/>
        <v>0</v>
      </c>
      <c r="BI4085" s="156">
        <f t="shared" si="178"/>
        <v>0</v>
      </c>
      <c r="BJ4085" s="16" t="s">
        <v>88</v>
      </c>
      <c r="BK4085" s="156">
        <f t="shared" si="179"/>
        <v>0</v>
      </c>
      <c r="BL4085" s="16" t="s">
        <v>323</v>
      </c>
      <c r="BM4085" s="155" t="s">
        <v>6437</v>
      </c>
    </row>
    <row r="4086" spans="2:65" s="1" customFormat="1" ht="33" customHeight="1">
      <c r="B4086" s="142"/>
      <c r="C4086" s="179" t="s">
        <v>6438</v>
      </c>
      <c r="D4086" s="179" t="s">
        <v>454</v>
      </c>
      <c r="E4086" s="180" t="s">
        <v>6439</v>
      </c>
      <c r="F4086" s="181" t="s">
        <v>6440</v>
      </c>
      <c r="G4086" s="182" t="s">
        <v>467</v>
      </c>
      <c r="H4086" s="183">
        <v>1</v>
      </c>
      <c r="I4086" s="184"/>
      <c r="J4086" s="185">
        <f t="shared" si="170"/>
        <v>0</v>
      </c>
      <c r="K4086" s="186"/>
      <c r="L4086" s="187"/>
      <c r="M4086" s="188" t="s">
        <v>1</v>
      </c>
      <c r="N4086" s="189" t="s">
        <v>42</v>
      </c>
      <c r="P4086" s="153">
        <f t="shared" si="171"/>
        <v>0</v>
      </c>
      <c r="Q4086" s="153">
        <v>5.1999999999999998E-2</v>
      </c>
      <c r="R4086" s="153">
        <f t="shared" si="172"/>
        <v>5.1999999999999998E-2</v>
      </c>
      <c r="S4086" s="153">
        <v>0</v>
      </c>
      <c r="T4086" s="154">
        <f t="shared" si="173"/>
        <v>0</v>
      </c>
      <c r="AR4086" s="155" t="s">
        <v>356</v>
      </c>
      <c r="AT4086" s="155" t="s">
        <v>454</v>
      </c>
      <c r="AU4086" s="155" t="s">
        <v>88</v>
      </c>
      <c r="AY4086" s="16" t="s">
        <v>317</v>
      </c>
      <c r="BE4086" s="156">
        <f t="shared" si="174"/>
        <v>0</v>
      </c>
      <c r="BF4086" s="156">
        <f t="shared" si="175"/>
        <v>0</v>
      </c>
      <c r="BG4086" s="156">
        <f t="shared" si="176"/>
        <v>0</v>
      </c>
      <c r="BH4086" s="156">
        <f t="shared" si="177"/>
        <v>0</v>
      </c>
      <c r="BI4086" s="156">
        <f t="shared" si="178"/>
        <v>0</v>
      </c>
      <c r="BJ4086" s="16" t="s">
        <v>88</v>
      </c>
      <c r="BK4086" s="156">
        <f t="shared" si="179"/>
        <v>0</v>
      </c>
      <c r="BL4086" s="16" t="s">
        <v>323</v>
      </c>
      <c r="BM4086" s="155" t="s">
        <v>6441</v>
      </c>
    </row>
    <row r="4087" spans="2:65" s="1" customFormat="1" ht="33" customHeight="1">
      <c r="B4087" s="142"/>
      <c r="C4087" s="143" t="s">
        <v>6442</v>
      </c>
      <c r="D4087" s="143" t="s">
        <v>319</v>
      </c>
      <c r="E4087" s="144" t="s">
        <v>6443</v>
      </c>
      <c r="F4087" s="145" t="s">
        <v>6444</v>
      </c>
      <c r="G4087" s="146" t="s">
        <v>467</v>
      </c>
      <c r="H4087" s="147">
        <v>1</v>
      </c>
      <c r="I4087" s="148"/>
      <c r="J4087" s="149">
        <f t="shared" si="170"/>
        <v>0</v>
      </c>
      <c r="K4087" s="150"/>
      <c r="L4087" s="31"/>
      <c r="M4087" s="151" t="s">
        <v>1</v>
      </c>
      <c r="N4087" s="152" t="s">
        <v>42</v>
      </c>
      <c r="P4087" s="153">
        <f t="shared" si="171"/>
        <v>0</v>
      </c>
      <c r="Q4087" s="153">
        <v>5.1999999999999998E-2</v>
      </c>
      <c r="R4087" s="153">
        <f t="shared" si="172"/>
        <v>5.1999999999999998E-2</v>
      </c>
      <c r="S4087" s="153">
        <v>0</v>
      </c>
      <c r="T4087" s="154">
        <f t="shared" si="173"/>
        <v>0</v>
      </c>
      <c r="AR4087" s="155" t="s">
        <v>323</v>
      </c>
      <c r="AT4087" s="155" t="s">
        <v>319</v>
      </c>
      <c r="AU4087" s="155" t="s">
        <v>88</v>
      </c>
      <c r="AY4087" s="16" t="s">
        <v>317</v>
      </c>
      <c r="BE4087" s="156">
        <f t="shared" si="174"/>
        <v>0</v>
      </c>
      <c r="BF4087" s="156">
        <f t="shared" si="175"/>
        <v>0</v>
      </c>
      <c r="BG4087" s="156">
        <f t="shared" si="176"/>
        <v>0</v>
      </c>
      <c r="BH4087" s="156">
        <f t="shared" si="177"/>
        <v>0</v>
      </c>
      <c r="BI4087" s="156">
        <f t="shared" si="178"/>
        <v>0</v>
      </c>
      <c r="BJ4087" s="16" t="s">
        <v>88</v>
      </c>
      <c r="BK4087" s="156">
        <f t="shared" si="179"/>
        <v>0</v>
      </c>
      <c r="BL4087" s="16" t="s">
        <v>323</v>
      </c>
      <c r="BM4087" s="155" t="s">
        <v>6445</v>
      </c>
    </row>
    <row r="4088" spans="2:65" s="1" customFormat="1" ht="33" customHeight="1">
      <c r="B4088" s="142"/>
      <c r="C4088" s="143" t="s">
        <v>6446</v>
      </c>
      <c r="D4088" s="143" t="s">
        <v>319</v>
      </c>
      <c r="E4088" s="144" t="s">
        <v>6447</v>
      </c>
      <c r="F4088" s="145" t="s">
        <v>6448</v>
      </c>
      <c r="G4088" s="146" t="s">
        <v>467</v>
      </c>
      <c r="H4088" s="147">
        <v>1</v>
      </c>
      <c r="I4088" s="148"/>
      <c r="J4088" s="149">
        <f t="shared" si="170"/>
        <v>0</v>
      </c>
      <c r="K4088" s="150"/>
      <c r="L4088" s="31"/>
      <c r="M4088" s="151" t="s">
        <v>1</v>
      </c>
      <c r="N4088" s="152" t="s">
        <v>42</v>
      </c>
      <c r="P4088" s="153">
        <f t="shared" si="171"/>
        <v>0</v>
      </c>
      <c r="Q4088" s="153">
        <v>5.1999999999999998E-2</v>
      </c>
      <c r="R4088" s="153">
        <f t="shared" si="172"/>
        <v>5.1999999999999998E-2</v>
      </c>
      <c r="S4088" s="153">
        <v>0</v>
      </c>
      <c r="T4088" s="154">
        <f t="shared" si="173"/>
        <v>0</v>
      </c>
      <c r="AR4088" s="155" t="s">
        <v>323</v>
      </c>
      <c r="AT4088" s="155" t="s">
        <v>319</v>
      </c>
      <c r="AU4088" s="155" t="s">
        <v>88</v>
      </c>
      <c r="AY4088" s="16" t="s">
        <v>317</v>
      </c>
      <c r="BE4088" s="156">
        <f t="shared" si="174"/>
        <v>0</v>
      </c>
      <c r="BF4088" s="156">
        <f t="shared" si="175"/>
        <v>0</v>
      </c>
      <c r="BG4088" s="156">
        <f t="shared" si="176"/>
        <v>0</v>
      </c>
      <c r="BH4088" s="156">
        <f t="shared" si="177"/>
        <v>0</v>
      </c>
      <c r="BI4088" s="156">
        <f t="shared" si="178"/>
        <v>0</v>
      </c>
      <c r="BJ4088" s="16" t="s">
        <v>88</v>
      </c>
      <c r="BK4088" s="156">
        <f t="shared" si="179"/>
        <v>0</v>
      </c>
      <c r="BL4088" s="16" t="s">
        <v>323</v>
      </c>
      <c r="BM4088" s="155" t="s">
        <v>6449</v>
      </c>
    </row>
    <row r="4089" spans="2:65" s="1" customFormat="1" ht="33" customHeight="1">
      <c r="B4089" s="142"/>
      <c r="C4089" s="143" t="s">
        <v>6450</v>
      </c>
      <c r="D4089" s="143" t="s">
        <v>319</v>
      </c>
      <c r="E4089" s="144" t="s">
        <v>6451</v>
      </c>
      <c r="F4089" s="145" t="s">
        <v>6452</v>
      </c>
      <c r="G4089" s="146" t="s">
        <v>467</v>
      </c>
      <c r="H4089" s="147">
        <v>1</v>
      </c>
      <c r="I4089" s="148"/>
      <c r="J4089" s="149">
        <f t="shared" si="170"/>
        <v>0</v>
      </c>
      <c r="K4089" s="150"/>
      <c r="L4089" s="31"/>
      <c r="M4089" s="151" t="s">
        <v>1</v>
      </c>
      <c r="N4089" s="152" t="s">
        <v>42</v>
      </c>
      <c r="P4089" s="153">
        <f t="shared" si="171"/>
        <v>0</v>
      </c>
      <c r="Q4089" s="153">
        <v>5.1999999999999998E-2</v>
      </c>
      <c r="R4089" s="153">
        <f t="shared" si="172"/>
        <v>5.1999999999999998E-2</v>
      </c>
      <c r="S4089" s="153">
        <v>0</v>
      </c>
      <c r="T4089" s="154">
        <f t="shared" si="173"/>
        <v>0</v>
      </c>
      <c r="AR4089" s="155" t="s">
        <v>323</v>
      </c>
      <c r="AT4089" s="155" t="s">
        <v>319</v>
      </c>
      <c r="AU4089" s="155" t="s">
        <v>88</v>
      </c>
      <c r="AY4089" s="16" t="s">
        <v>317</v>
      </c>
      <c r="BE4089" s="156">
        <f t="shared" si="174"/>
        <v>0</v>
      </c>
      <c r="BF4089" s="156">
        <f t="shared" si="175"/>
        <v>0</v>
      </c>
      <c r="BG4089" s="156">
        <f t="shared" si="176"/>
        <v>0</v>
      </c>
      <c r="BH4089" s="156">
        <f t="shared" si="177"/>
        <v>0</v>
      </c>
      <c r="BI4089" s="156">
        <f t="shared" si="178"/>
        <v>0</v>
      </c>
      <c r="BJ4089" s="16" t="s">
        <v>88</v>
      </c>
      <c r="BK4089" s="156">
        <f t="shared" si="179"/>
        <v>0</v>
      </c>
      <c r="BL4089" s="16" t="s">
        <v>323</v>
      </c>
      <c r="BM4089" s="155" t="s">
        <v>6453</v>
      </c>
    </row>
    <row r="4090" spans="2:65" s="1" customFormat="1" ht="33" customHeight="1">
      <c r="B4090" s="142"/>
      <c r="C4090" s="143" t="s">
        <v>6454</v>
      </c>
      <c r="D4090" s="143" t="s">
        <v>319</v>
      </c>
      <c r="E4090" s="144" t="s">
        <v>6455</v>
      </c>
      <c r="F4090" s="145" t="s">
        <v>6456</v>
      </c>
      <c r="G4090" s="146" t="s">
        <v>467</v>
      </c>
      <c r="H4090" s="147">
        <v>1</v>
      </c>
      <c r="I4090" s="148"/>
      <c r="J4090" s="149">
        <f t="shared" si="170"/>
        <v>0</v>
      </c>
      <c r="K4090" s="150"/>
      <c r="L4090" s="31"/>
      <c r="M4090" s="151" t="s">
        <v>1</v>
      </c>
      <c r="N4090" s="152" t="s">
        <v>42</v>
      </c>
      <c r="P4090" s="153">
        <f t="shared" si="171"/>
        <v>0</v>
      </c>
      <c r="Q4090" s="153">
        <v>5.1999999999999998E-2</v>
      </c>
      <c r="R4090" s="153">
        <f t="shared" si="172"/>
        <v>5.1999999999999998E-2</v>
      </c>
      <c r="S4090" s="153">
        <v>0</v>
      </c>
      <c r="T4090" s="154">
        <f t="shared" si="173"/>
        <v>0</v>
      </c>
      <c r="AR4090" s="155" t="s">
        <v>323</v>
      </c>
      <c r="AT4090" s="155" t="s">
        <v>319</v>
      </c>
      <c r="AU4090" s="155" t="s">
        <v>88</v>
      </c>
      <c r="AY4090" s="16" t="s">
        <v>317</v>
      </c>
      <c r="BE4090" s="156">
        <f t="shared" si="174"/>
        <v>0</v>
      </c>
      <c r="BF4090" s="156">
        <f t="shared" si="175"/>
        <v>0</v>
      </c>
      <c r="BG4090" s="156">
        <f t="shared" si="176"/>
        <v>0</v>
      </c>
      <c r="BH4090" s="156">
        <f t="shared" si="177"/>
        <v>0</v>
      </c>
      <c r="BI4090" s="156">
        <f t="shared" si="178"/>
        <v>0</v>
      </c>
      <c r="BJ4090" s="16" t="s">
        <v>88</v>
      </c>
      <c r="BK4090" s="156">
        <f t="shared" si="179"/>
        <v>0</v>
      </c>
      <c r="BL4090" s="16" t="s">
        <v>323</v>
      </c>
      <c r="BM4090" s="155" t="s">
        <v>6457</v>
      </c>
    </row>
    <row r="4091" spans="2:65" s="1" customFormat="1" ht="33" customHeight="1">
      <c r="B4091" s="142"/>
      <c r="C4091" s="143" t="s">
        <v>6458</v>
      </c>
      <c r="D4091" s="143" t="s">
        <v>319</v>
      </c>
      <c r="E4091" s="144" t="s">
        <v>6459</v>
      </c>
      <c r="F4091" s="145" t="s">
        <v>6460</v>
      </c>
      <c r="G4091" s="146" t="s">
        <v>467</v>
      </c>
      <c r="H4091" s="147">
        <v>1</v>
      </c>
      <c r="I4091" s="148"/>
      <c r="J4091" s="149">
        <f t="shared" si="170"/>
        <v>0</v>
      </c>
      <c r="K4091" s="150"/>
      <c r="L4091" s="31"/>
      <c r="M4091" s="151" t="s">
        <v>1</v>
      </c>
      <c r="N4091" s="152" t="s">
        <v>42</v>
      </c>
      <c r="P4091" s="153">
        <f t="shared" si="171"/>
        <v>0</v>
      </c>
      <c r="Q4091" s="153">
        <v>5.1999999999999998E-2</v>
      </c>
      <c r="R4091" s="153">
        <f t="shared" si="172"/>
        <v>5.1999999999999998E-2</v>
      </c>
      <c r="S4091" s="153">
        <v>0</v>
      </c>
      <c r="T4091" s="154">
        <f t="shared" si="173"/>
        <v>0</v>
      </c>
      <c r="AR4091" s="155" t="s">
        <v>323</v>
      </c>
      <c r="AT4091" s="155" t="s">
        <v>319</v>
      </c>
      <c r="AU4091" s="155" t="s">
        <v>88</v>
      </c>
      <c r="AY4091" s="16" t="s">
        <v>317</v>
      </c>
      <c r="BE4091" s="156">
        <f t="shared" si="174"/>
        <v>0</v>
      </c>
      <c r="BF4091" s="156">
        <f t="shared" si="175"/>
        <v>0</v>
      </c>
      <c r="BG4091" s="156">
        <f t="shared" si="176"/>
        <v>0</v>
      </c>
      <c r="BH4091" s="156">
        <f t="shared" si="177"/>
        <v>0</v>
      </c>
      <c r="BI4091" s="156">
        <f t="shared" si="178"/>
        <v>0</v>
      </c>
      <c r="BJ4091" s="16" t="s">
        <v>88</v>
      </c>
      <c r="BK4091" s="156">
        <f t="shared" si="179"/>
        <v>0</v>
      </c>
      <c r="BL4091" s="16" t="s">
        <v>323</v>
      </c>
      <c r="BM4091" s="155" t="s">
        <v>6461</v>
      </c>
    </row>
    <row r="4092" spans="2:65" s="1" customFormat="1" ht="33" customHeight="1">
      <c r="B4092" s="142"/>
      <c r="C4092" s="143" t="s">
        <v>6462</v>
      </c>
      <c r="D4092" s="143" t="s">
        <v>319</v>
      </c>
      <c r="E4092" s="144" t="s">
        <v>6463</v>
      </c>
      <c r="F4092" s="145" t="s">
        <v>6464</v>
      </c>
      <c r="G4092" s="146" t="s">
        <v>467</v>
      </c>
      <c r="H4092" s="147">
        <v>1</v>
      </c>
      <c r="I4092" s="148"/>
      <c r="J4092" s="149">
        <f t="shared" si="170"/>
        <v>0</v>
      </c>
      <c r="K4092" s="150"/>
      <c r="L4092" s="31"/>
      <c r="M4092" s="151" t="s">
        <v>1</v>
      </c>
      <c r="N4092" s="152" t="s">
        <v>42</v>
      </c>
      <c r="P4092" s="153">
        <f t="shared" si="171"/>
        <v>0</v>
      </c>
      <c r="Q4092" s="153">
        <v>5.1999999999999998E-2</v>
      </c>
      <c r="R4092" s="153">
        <f t="shared" si="172"/>
        <v>5.1999999999999998E-2</v>
      </c>
      <c r="S4092" s="153">
        <v>0</v>
      </c>
      <c r="T4092" s="154">
        <f t="shared" si="173"/>
        <v>0</v>
      </c>
      <c r="AR4092" s="155" t="s">
        <v>323</v>
      </c>
      <c r="AT4092" s="155" t="s">
        <v>319</v>
      </c>
      <c r="AU4092" s="155" t="s">
        <v>88</v>
      </c>
      <c r="AY4092" s="16" t="s">
        <v>317</v>
      </c>
      <c r="BE4092" s="156">
        <f t="shared" si="174"/>
        <v>0</v>
      </c>
      <c r="BF4092" s="156">
        <f t="shared" si="175"/>
        <v>0</v>
      </c>
      <c r="BG4092" s="156">
        <f t="shared" si="176"/>
        <v>0</v>
      </c>
      <c r="BH4092" s="156">
        <f t="shared" si="177"/>
        <v>0</v>
      </c>
      <c r="BI4092" s="156">
        <f t="shared" si="178"/>
        <v>0</v>
      </c>
      <c r="BJ4092" s="16" t="s">
        <v>88</v>
      </c>
      <c r="BK4092" s="156">
        <f t="shared" si="179"/>
        <v>0</v>
      </c>
      <c r="BL4092" s="16" t="s">
        <v>323</v>
      </c>
      <c r="BM4092" s="155" t="s">
        <v>6465</v>
      </c>
    </row>
    <row r="4093" spans="2:65" s="1" customFormat="1" ht="33" customHeight="1">
      <c r="B4093" s="142"/>
      <c r="C4093" s="143" t="s">
        <v>6466</v>
      </c>
      <c r="D4093" s="143" t="s">
        <v>319</v>
      </c>
      <c r="E4093" s="144" t="s">
        <v>6467</v>
      </c>
      <c r="F4093" s="145" t="s">
        <v>6468</v>
      </c>
      <c r="G4093" s="146" t="s">
        <v>467</v>
      </c>
      <c r="H4093" s="147">
        <v>1</v>
      </c>
      <c r="I4093" s="148"/>
      <c r="J4093" s="149">
        <f t="shared" si="170"/>
        <v>0</v>
      </c>
      <c r="K4093" s="150"/>
      <c r="L4093" s="31"/>
      <c r="M4093" s="151" t="s">
        <v>1</v>
      </c>
      <c r="N4093" s="152" t="s">
        <v>42</v>
      </c>
      <c r="P4093" s="153">
        <f t="shared" si="171"/>
        <v>0</v>
      </c>
      <c r="Q4093" s="153">
        <v>5.1999999999999998E-2</v>
      </c>
      <c r="R4093" s="153">
        <f t="shared" si="172"/>
        <v>5.1999999999999998E-2</v>
      </c>
      <c r="S4093" s="153">
        <v>0</v>
      </c>
      <c r="T4093" s="154">
        <f t="shared" si="173"/>
        <v>0</v>
      </c>
      <c r="AR4093" s="155" t="s">
        <v>323</v>
      </c>
      <c r="AT4093" s="155" t="s">
        <v>319</v>
      </c>
      <c r="AU4093" s="155" t="s">
        <v>88</v>
      </c>
      <c r="AY4093" s="16" t="s">
        <v>317</v>
      </c>
      <c r="BE4093" s="156">
        <f t="shared" si="174"/>
        <v>0</v>
      </c>
      <c r="BF4093" s="156">
        <f t="shared" si="175"/>
        <v>0</v>
      </c>
      <c r="BG4093" s="156">
        <f t="shared" si="176"/>
        <v>0</v>
      </c>
      <c r="BH4093" s="156">
        <f t="shared" si="177"/>
        <v>0</v>
      </c>
      <c r="BI4093" s="156">
        <f t="shared" si="178"/>
        <v>0</v>
      </c>
      <c r="BJ4093" s="16" t="s">
        <v>88</v>
      </c>
      <c r="BK4093" s="156">
        <f t="shared" si="179"/>
        <v>0</v>
      </c>
      <c r="BL4093" s="16" t="s">
        <v>323</v>
      </c>
      <c r="BM4093" s="155" t="s">
        <v>6469</v>
      </c>
    </row>
    <row r="4094" spans="2:65" s="1" customFormat="1" ht="33" customHeight="1">
      <c r="B4094" s="142"/>
      <c r="C4094" s="143" t="s">
        <v>6470</v>
      </c>
      <c r="D4094" s="143" t="s">
        <v>319</v>
      </c>
      <c r="E4094" s="144" t="s">
        <v>6471</v>
      </c>
      <c r="F4094" s="145" t="s">
        <v>6472</v>
      </c>
      <c r="G4094" s="146" t="s">
        <v>467</v>
      </c>
      <c r="H4094" s="147">
        <v>1</v>
      </c>
      <c r="I4094" s="148"/>
      <c r="J4094" s="149">
        <f t="shared" si="170"/>
        <v>0</v>
      </c>
      <c r="K4094" s="150"/>
      <c r="L4094" s="31"/>
      <c r="M4094" s="151" t="s">
        <v>1</v>
      </c>
      <c r="N4094" s="152" t="s">
        <v>42</v>
      </c>
      <c r="P4094" s="153">
        <f t="shared" si="171"/>
        <v>0</v>
      </c>
      <c r="Q4094" s="153">
        <v>5.1999999999999998E-2</v>
      </c>
      <c r="R4094" s="153">
        <f t="shared" si="172"/>
        <v>5.1999999999999998E-2</v>
      </c>
      <c r="S4094" s="153">
        <v>0</v>
      </c>
      <c r="T4094" s="154">
        <f t="shared" si="173"/>
        <v>0</v>
      </c>
      <c r="AR4094" s="155" t="s">
        <v>323</v>
      </c>
      <c r="AT4094" s="155" t="s">
        <v>319</v>
      </c>
      <c r="AU4094" s="155" t="s">
        <v>88</v>
      </c>
      <c r="AY4094" s="16" t="s">
        <v>317</v>
      </c>
      <c r="BE4094" s="156">
        <f t="shared" si="174"/>
        <v>0</v>
      </c>
      <c r="BF4094" s="156">
        <f t="shared" si="175"/>
        <v>0</v>
      </c>
      <c r="BG4094" s="156">
        <f t="shared" si="176"/>
        <v>0</v>
      </c>
      <c r="BH4094" s="156">
        <f t="shared" si="177"/>
        <v>0</v>
      </c>
      <c r="BI4094" s="156">
        <f t="shared" si="178"/>
        <v>0</v>
      </c>
      <c r="BJ4094" s="16" t="s">
        <v>88</v>
      </c>
      <c r="BK4094" s="156">
        <f t="shared" si="179"/>
        <v>0</v>
      </c>
      <c r="BL4094" s="16" t="s">
        <v>323</v>
      </c>
      <c r="BM4094" s="155" t="s">
        <v>6473</v>
      </c>
    </row>
    <row r="4095" spans="2:65" s="1" customFormat="1" ht="33" customHeight="1">
      <c r="B4095" s="142"/>
      <c r="C4095" s="143" t="s">
        <v>6474</v>
      </c>
      <c r="D4095" s="143" t="s">
        <v>319</v>
      </c>
      <c r="E4095" s="144" t="s">
        <v>6475</v>
      </c>
      <c r="F4095" s="145" t="s">
        <v>6476</v>
      </c>
      <c r="G4095" s="146" t="s">
        <v>467</v>
      </c>
      <c r="H4095" s="147">
        <v>1</v>
      </c>
      <c r="I4095" s="148"/>
      <c r="J4095" s="149">
        <f t="shared" si="170"/>
        <v>0</v>
      </c>
      <c r="K4095" s="150"/>
      <c r="L4095" s="31"/>
      <c r="M4095" s="151" t="s">
        <v>1</v>
      </c>
      <c r="N4095" s="152" t="s">
        <v>42</v>
      </c>
      <c r="P4095" s="153">
        <f t="shared" si="171"/>
        <v>0</v>
      </c>
      <c r="Q4095" s="153">
        <v>5.1999999999999998E-2</v>
      </c>
      <c r="R4095" s="153">
        <f t="shared" si="172"/>
        <v>5.1999999999999998E-2</v>
      </c>
      <c r="S4095" s="153">
        <v>0</v>
      </c>
      <c r="T4095" s="154">
        <f t="shared" si="173"/>
        <v>0</v>
      </c>
      <c r="AR4095" s="155" t="s">
        <v>323</v>
      </c>
      <c r="AT4095" s="155" t="s">
        <v>319</v>
      </c>
      <c r="AU4095" s="155" t="s">
        <v>88</v>
      </c>
      <c r="AY4095" s="16" t="s">
        <v>317</v>
      </c>
      <c r="BE4095" s="156">
        <f t="shared" si="174"/>
        <v>0</v>
      </c>
      <c r="BF4095" s="156">
        <f t="shared" si="175"/>
        <v>0</v>
      </c>
      <c r="BG4095" s="156">
        <f t="shared" si="176"/>
        <v>0</v>
      </c>
      <c r="BH4095" s="156">
        <f t="shared" si="177"/>
        <v>0</v>
      </c>
      <c r="BI4095" s="156">
        <f t="shared" si="178"/>
        <v>0</v>
      </c>
      <c r="BJ4095" s="16" t="s">
        <v>88</v>
      </c>
      <c r="BK4095" s="156">
        <f t="shared" si="179"/>
        <v>0</v>
      </c>
      <c r="BL4095" s="16" t="s">
        <v>323</v>
      </c>
      <c r="BM4095" s="155" t="s">
        <v>6477</v>
      </c>
    </row>
    <row r="4096" spans="2:65" s="1" customFormat="1" ht="33" customHeight="1">
      <c r="B4096" s="142"/>
      <c r="C4096" s="143" t="s">
        <v>6478</v>
      </c>
      <c r="D4096" s="143" t="s">
        <v>319</v>
      </c>
      <c r="E4096" s="144" t="s">
        <v>6479</v>
      </c>
      <c r="F4096" s="145" t="s">
        <v>6480</v>
      </c>
      <c r="G4096" s="146" t="s">
        <v>467</v>
      </c>
      <c r="H4096" s="147">
        <v>1</v>
      </c>
      <c r="I4096" s="148"/>
      <c r="J4096" s="149">
        <f t="shared" si="170"/>
        <v>0</v>
      </c>
      <c r="K4096" s="150"/>
      <c r="L4096" s="31"/>
      <c r="M4096" s="151" t="s">
        <v>1</v>
      </c>
      <c r="N4096" s="152" t="s">
        <v>42</v>
      </c>
      <c r="P4096" s="153">
        <f t="shared" si="171"/>
        <v>0</v>
      </c>
      <c r="Q4096" s="153">
        <v>5.1999999999999998E-2</v>
      </c>
      <c r="R4096" s="153">
        <f t="shared" si="172"/>
        <v>5.1999999999999998E-2</v>
      </c>
      <c r="S4096" s="153">
        <v>0</v>
      </c>
      <c r="T4096" s="154">
        <f t="shared" si="173"/>
        <v>0</v>
      </c>
      <c r="AR4096" s="155" t="s">
        <v>323</v>
      </c>
      <c r="AT4096" s="155" t="s">
        <v>319</v>
      </c>
      <c r="AU4096" s="155" t="s">
        <v>88</v>
      </c>
      <c r="AY4096" s="16" t="s">
        <v>317</v>
      </c>
      <c r="BE4096" s="156">
        <f t="shared" si="174"/>
        <v>0</v>
      </c>
      <c r="BF4096" s="156">
        <f t="shared" si="175"/>
        <v>0</v>
      </c>
      <c r="BG4096" s="156">
        <f t="shared" si="176"/>
        <v>0</v>
      </c>
      <c r="BH4096" s="156">
        <f t="shared" si="177"/>
        <v>0</v>
      </c>
      <c r="BI4096" s="156">
        <f t="shared" si="178"/>
        <v>0</v>
      </c>
      <c r="BJ4096" s="16" t="s">
        <v>88</v>
      </c>
      <c r="BK4096" s="156">
        <f t="shared" si="179"/>
        <v>0</v>
      </c>
      <c r="BL4096" s="16" t="s">
        <v>323</v>
      </c>
      <c r="BM4096" s="155" t="s">
        <v>6481</v>
      </c>
    </row>
    <row r="4097" spans="2:65" s="1" customFormat="1" ht="33" customHeight="1">
      <c r="B4097" s="142"/>
      <c r="C4097" s="143" t="s">
        <v>6482</v>
      </c>
      <c r="D4097" s="143" t="s">
        <v>319</v>
      </c>
      <c r="E4097" s="144" t="s">
        <v>6483</v>
      </c>
      <c r="F4097" s="145" t="s">
        <v>6484</v>
      </c>
      <c r="G4097" s="146" t="s">
        <v>467</v>
      </c>
      <c r="H4097" s="147">
        <v>1</v>
      </c>
      <c r="I4097" s="148"/>
      <c r="J4097" s="149">
        <f t="shared" si="170"/>
        <v>0</v>
      </c>
      <c r="K4097" s="150"/>
      <c r="L4097" s="31"/>
      <c r="M4097" s="151" t="s">
        <v>1</v>
      </c>
      <c r="N4097" s="152" t="s">
        <v>42</v>
      </c>
      <c r="P4097" s="153">
        <f t="shared" si="171"/>
        <v>0</v>
      </c>
      <c r="Q4097" s="153">
        <v>5.1999999999999998E-2</v>
      </c>
      <c r="R4097" s="153">
        <f t="shared" si="172"/>
        <v>5.1999999999999998E-2</v>
      </c>
      <c r="S4097" s="153">
        <v>0</v>
      </c>
      <c r="T4097" s="154">
        <f t="shared" si="173"/>
        <v>0</v>
      </c>
      <c r="AR4097" s="155" t="s">
        <v>323</v>
      </c>
      <c r="AT4097" s="155" t="s">
        <v>319</v>
      </c>
      <c r="AU4097" s="155" t="s">
        <v>88</v>
      </c>
      <c r="AY4097" s="16" t="s">
        <v>317</v>
      </c>
      <c r="BE4097" s="156">
        <f t="shared" si="174"/>
        <v>0</v>
      </c>
      <c r="BF4097" s="156">
        <f t="shared" si="175"/>
        <v>0</v>
      </c>
      <c r="BG4097" s="156">
        <f t="shared" si="176"/>
        <v>0</v>
      </c>
      <c r="BH4097" s="156">
        <f t="shared" si="177"/>
        <v>0</v>
      </c>
      <c r="BI4097" s="156">
        <f t="shared" si="178"/>
        <v>0</v>
      </c>
      <c r="BJ4097" s="16" t="s">
        <v>88</v>
      </c>
      <c r="BK4097" s="156">
        <f t="shared" si="179"/>
        <v>0</v>
      </c>
      <c r="BL4097" s="16" t="s">
        <v>323</v>
      </c>
      <c r="BM4097" s="155" t="s">
        <v>6485</v>
      </c>
    </row>
    <row r="4098" spans="2:65" s="1" customFormat="1" ht="33" customHeight="1">
      <c r="B4098" s="142"/>
      <c r="C4098" s="143" t="s">
        <v>6486</v>
      </c>
      <c r="D4098" s="143" t="s">
        <v>319</v>
      </c>
      <c r="E4098" s="144" t="s">
        <v>6487</v>
      </c>
      <c r="F4098" s="145" t="s">
        <v>6488</v>
      </c>
      <c r="G4098" s="146" t="s">
        <v>467</v>
      </c>
      <c r="H4098" s="147">
        <v>1</v>
      </c>
      <c r="I4098" s="148"/>
      <c r="J4098" s="149">
        <f t="shared" si="170"/>
        <v>0</v>
      </c>
      <c r="K4098" s="150"/>
      <c r="L4098" s="31"/>
      <c r="M4098" s="151" t="s">
        <v>1</v>
      </c>
      <c r="N4098" s="152" t="s">
        <v>42</v>
      </c>
      <c r="P4098" s="153">
        <f t="shared" si="171"/>
        <v>0</v>
      </c>
      <c r="Q4098" s="153">
        <v>5.1999999999999998E-2</v>
      </c>
      <c r="R4098" s="153">
        <f t="shared" si="172"/>
        <v>5.1999999999999998E-2</v>
      </c>
      <c r="S4098" s="153">
        <v>0</v>
      </c>
      <c r="T4098" s="154">
        <f t="shared" si="173"/>
        <v>0</v>
      </c>
      <c r="AR4098" s="155" t="s">
        <v>323</v>
      </c>
      <c r="AT4098" s="155" t="s">
        <v>319</v>
      </c>
      <c r="AU4098" s="155" t="s">
        <v>88</v>
      </c>
      <c r="AY4098" s="16" t="s">
        <v>317</v>
      </c>
      <c r="BE4098" s="156">
        <f t="shared" si="174"/>
        <v>0</v>
      </c>
      <c r="BF4098" s="156">
        <f t="shared" si="175"/>
        <v>0</v>
      </c>
      <c r="BG4098" s="156">
        <f t="shared" si="176"/>
        <v>0</v>
      </c>
      <c r="BH4098" s="156">
        <f t="shared" si="177"/>
        <v>0</v>
      </c>
      <c r="BI4098" s="156">
        <f t="shared" si="178"/>
        <v>0</v>
      </c>
      <c r="BJ4098" s="16" t="s">
        <v>88</v>
      </c>
      <c r="BK4098" s="156">
        <f t="shared" si="179"/>
        <v>0</v>
      </c>
      <c r="BL4098" s="16" t="s">
        <v>323</v>
      </c>
      <c r="BM4098" s="155" t="s">
        <v>6489</v>
      </c>
    </row>
    <row r="4099" spans="2:65" s="1" customFormat="1" ht="33" customHeight="1">
      <c r="B4099" s="142"/>
      <c r="C4099" s="143" t="s">
        <v>6490</v>
      </c>
      <c r="D4099" s="143" t="s">
        <v>319</v>
      </c>
      <c r="E4099" s="144" t="s">
        <v>6491</v>
      </c>
      <c r="F4099" s="145" t="s">
        <v>6492</v>
      </c>
      <c r="G4099" s="146" t="s">
        <v>467</v>
      </c>
      <c r="H4099" s="147">
        <v>1</v>
      </c>
      <c r="I4099" s="148"/>
      <c r="J4099" s="149">
        <f t="shared" si="170"/>
        <v>0</v>
      </c>
      <c r="K4099" s="150"/>
      <c r="L4099" s="31"/>
      <c r="M4099" s="151" t="s">
        <v>1</v>
      </c>
      <c r="N4099" s="152" t="s">
        <v>42</v>
      </c>
      <c r="P4099" s="153">
        <f t="shared" si="171"/>
        <v>0</v>
      </c>
      <c r="Q4099" s="153">
        <v>5.1999999999999998E-2</v>
      </c>
      <c r="R4099" s="153">
        <f t="shared" si="172"/>
        <v>5.1999999999999998E-2</v>
      </c>
      <c r="S4099" s="153">
        <v>0</v>
      </c>
      <c r="T4099" s="154">
        <f t="shared" si="173"/>
        <v>0</v>
      </c>
      <c r="AR4099" s="155" t="s">
        <v>323</v>
      </c>
      <c r="AT4099" s="155" t="s">
        <v>319</v>
      </c>
      <c r="AU4099" s="155" t="s">
        <v>88</v>
      </c>
      <c r="AY4099" s="16" t="s">
        <v>317</v>
      </c>
      <c r="BE4099" s="156">
        <f t="shared" si="174"/>
        <v>0</v>
      </c>
      <c r="BF4099" s="156">
        <f t="shared" si="175"/>
        <v>0</v>
      </c>
      <c r="BG4099" s="156">
        <f t="shared" si="176"/>
        <v>0</v>
      </c>
      <c r="BH4099" s="156">
        <f t="shared" si="177"/>
        <v>0</v>
      </c>
      <c r="BI4099" s="156">
        <f t="shared" si="178"/>
        <v>0</v>
      </c>
      <c r="BJ4099" s="16" t="s">
        <v>88</v>
      </c>
      <c r="BK4099" s="156">
        <f t="shared" si="179"/>
        <v>0</v>
      </c>
      <c r="BL4099" s="16" t="s">
        <v>323</v>
      </c>
      <c r="BM4099" s="155" t="s">
        <v>6493</v>
      </c>
    </row>
    <row r="4100" spans="2:65" s="1" customFormat="1" ht="33" customHeight="1">
      <c r="B4100" s="142"/>
      <c r="C4100" s="143" t="s">
        <v>6494</v>
      </c>
      <c r="D4100" s="143" t="s">
        <v>319</v>
      </c>
      <c r="E4100" s="144" t="s">
        <v>6495</v>
      </c>
      <c r="F4100" s="145" t="s">
        <v>6496</v>
      </c>
      <c r="G4100" s="146" t="s">
        <v>467</v>
      </c>
      <c r="H4100" s="147">
        <v>1</v>
      </c>
      <c r="I4100" s="148"/>
      <c r="J4100" s="149">
        <f t="shared" si="170"/>
        <v>0</v>
      </c>
      <c r="K4100" s="150"/>
      <c r="L4100" s="31"/>
      <c r="M4100" s="151" t="s">
        <v>1</v>
      </c>
      <c r="N4100" s="152" t="s">
        <v>42</v>
      </c>
      <c r="P4100" s="153">
        <f t="shared" si="171"/>
        <v>0</v>
      </c>
      <c r="Q4100" s="153">
        <v>5.1999999999999998E-2</v>
      </c>
      <c r="R4100" s="153">
        <f t="shared" si="172"/>
        <v>5.1999999999999998E-2</v>
      </c>
      <c r="S4100" s="153">
        <v>0</v>
      </c>
      <c r="T4100" s="154">
        <f t="shared" si="173"/>
        <v>0</v>
      </c>
      <c r="AR4100" s="155" t="s">
        <v>323</v>
      </c>
      <c r="AT4100" s="155" t="s">
        <v>319</v>
      </c>
      <c r="AU4100" s="155" t="s">
        <v>88</v>
      </c>
      <c r="AY4100" s="16" t="s">
        <v>317</v>
      </c>
      <c r="BE4100" s="156">
        <f t="shared" si="174"/>
        <v>0</v>
      </c>
      <c r="BF4100" s="156">
        <f t="shared" si="175"/>
        <v>0</v>
      </c>
      <c r="BG4100" s="156">
        <f t="shared" si="176"/>
        <v>0</v>
      </c>
      <c r="BH4100" s="156">
        <f t="shared" si="177"/>
        <v>0</v>
      </c>
      <c r="BI4100" s="156">
        <f t="shared" si="178"/>
        <v>0</v>
      </c>
      <c r="BJ4100" s="16" t="s">
        <v>88</v>
      </c>
      <c r="BK4100" s="156">
        <f t="shared" si="179"/>
        <v>0</v>
      </c>
      <c r="BL4100" s="16" t="s">
        <v>323</v>
      </c>
      <c r="BM4100" s="155" t="s">
        <v>6497</v>
      </c>
    </row>
    <row r="4101" spans="2:65" s="1" customFormat="1" ht="33" customHeight="1">
      <c r="B4101" s="142"/>
      <c r="C4101" s="143" t="s">
        <v>6498</v>
      </c>
      <c r="D4101" s="143" t="s">
        <v>319</v>
      </c>
      <c r="E4101" s="144" t="s">
        <v>6499</v>
      </c>
      <c r="F4101" s="145" t="s">
        <v>6500</v>
      </c>
      <c r="G4101" s="146" t="s">
        <v>467</v>
      </c>
      <c r="H4101" s="147">
        <v>1</v>
      </c>
      <c r="I4101" s="148"/>
      <c r="J4101" s="149">
        <f t="shared" si="170"/>
        <v>0</v>
      </c>
      <c r="K4101" s="150"/>
      <c r="L4101" s="31"/>
      <c r="M4101" s="151" t="s">
        <v>1</v>
      </c>
      <c r="N4101" s="152" t="s">
        <v>42</v>
      </c>
      <c r="P4101" s="153">
        <f t="shared" si="171"/>
        <v>0</v>
      </c>
      <c r="Q4101" s="153">
        <v>5.1999999999999998E-2</v>
      </c>
      <c r="R4101" s="153">
        <f t="shared" si="172"/>
        <v>5.1999999999999998E-2</v>
      </c>
      <c r="S4101" s="153">
        <v>0</v>
      </c>
      <c r="T4101" s="154">
        <f t="shared" si="173"/>
        <v>0</v>
      </c>
      <c r="AR4101" s="155" t="s">
        <v>323</v>
      </c>
      <c r="AT4101" s="155" t="s">
        <v>319</v>
      </c>
      <c r="AU4101" s="155" t="s">
        <v>88</v>
      </c>
      <c r="AY4101" s="16" t="s">
        <v>317</v>
      </c>
      <c r="BE4101" s="156">
        <f t="shared" si="174"/>
        <v>0</v>
      </c>
      <c r="BF4101" s="156">
        <f t="shared" si="175"/>
        <v>0</v>
      </c>
      <c r="BG4101" s="156">
        <f t="shared" si="176"/>
        <v>0</v>
      </c>
      <c r="BH4101" s="156">
        <f t="shared" si="177"/>
        <v>0</v>
      </c>
      <c r="BI4101" s="156">
        <f t="shared" si="178"/>
        <v>0</v>
      </c>
      <c r="BJ4101" s="16" t="s">
        <v>88</v>
      </c>
      <c r="BK4101" s="156">
        <f t="shared" si="179"/>
        <v>0</v>
      </c>
      <c r="BL4101" s="16" t="s">
        <v>323</v>
      </c>
      <c r="BM4101" s="155" t="s">
        <v>6501</v>
      </c>
    </row>
    <row r="4102" spans="2:65" s="1" customFormat="1" ht="33" customHeight="1">
      <c r="B4102" s="142"/>
      <c r="C4102" s="143" t="s">
        <v>6502</v>
      </c>
      <c r="D4102" s="143" t="s">
        <v>319</v>
      </c>
      <c r="E4102" s="144" t="s">
        <v>6503</v>
      </c>
      <c r="F4102" s="145" t="s">
        <v>6504</v>
      </c>
      <c r="G4102" s="146" t="s">
        <v>467</v>
      </c>
      <c r="H4102" s="147">
        <v>1</v>
      </c>
      <c r="I4102" s="148"/>
      <c r="J4102" s="149">
        <f t="shared" si="170"/>
        <v>0</v>
      </c>
      <c r="K4102" s="150"/>
      <c r="L4102" s="31"/>
      <c r="M4102" s="151" t="s">
        <v>1</v>
      </c>
      <c r="N4102" s="152" t="s">
        <v>42</v>
      </c>
      <c r="P4102" s="153">
        <f t="shared" si="171"/>
        <v>0</v>
      </c>
      <c r="Q4102" s="153">
        <v>5.1999999999999998E-2</v>
      </c>
      <c r="R4102" s="153">
        <f t="shared" si="172"/>
        <v>5.1999999999999998E-2</v>
      </c>
      <c r="S4102" s="153">
        <v>0</v>
      </c>
      <c r="T4102" s="154">
        <f t="shared" si="173"/>
        <v>0</v>
      </c>
      <c r="AR4102" s="155" t="s">
        <v>323</v>
      </c>
      <c r="AT4102" s="155" t="s">
        <v>319</v>
      </c>
      <c r="AU4102" s="155" t="s">
        <v>88</v>
      </c>
      <c r="AY4102" s="16" t="s">
        <v>317</v>
      </c>
      <c r="BE4102" s="156">
        <f t="shared" si="174"/>
        <v>0</v>
      </c>
      <c r="BF4102" s="156">
        <f t="shared" si="175"/>
        <v>0</v>
      </c>
      <c r="BG4102" s="156">
        <f t="shared" si="176"/>
        <v>0</v>
      </c>
      <c r="BH4102" s="156">
        <f t="shared" si="177"/>
        <v>0</v>
      </c>
      <c r="BI4102" s="156">
        <f t="shared" si="178"/>
        <v>0</v>
      </c>
      <c r="BJ4102" s="16" t="s">
        <v>88</v>
      </c>
      <c r="BK4102" s="156">
        <f t="shared" si="179"/>
        <v>0</v>
      </c>
      <c r="BL4102" s="16" t="s">
        <v>323</v>
      </c>
      <c r="BM4102" s="155" t="s">
        <v>6505</v>
      </c>
    </row>
    <row r="4103" spans="2:65" s="1" customFormat="1" ht="33" customHeight="1">
      <c r="B4103" s="142"/>
      <c r="C4103" s="143" t="s">
        <v>6506</v>
      </c>
      <c r="D4103" s="143" t="s">
        <v>319</v>
      </c>
      <c r="E4103" s="144" t="s">
        <v>6507</v>
      </c>
      <c r="F4103" s="145" t="s">
        <v>6508</v>
      </c>
      <c r="G4103" s="146" t="s">
        <v>467</v>
      </c>
      <c r="H4103" s="147">
        <v>1</v>
      </c>
      <c r="I4103" s="148"/>
      <c r="J4103" s="149">
        <f t="shared" si="170"/>
        <v>0</v>
      </c>
      <c r="K4103" s="150"/>
      <c r="L4103" s="31"/>
      <c r="M4103" s="151" t="s">
        <v>1</v>
      </c>
      <c r="N4103" s="152" t="s">
        <v>42</v>
      </c>
      <c r="P4103" s="153">
        <f t="shared" si="171"/>
        <v>0</v>
      </c>
      <c r="Q4103" s="153">
        <v>5.1999999999999998E-2</v>
      </c>
      <c r="R4103" s="153">
        <f t="shared" si="172"/>
        <v>5.1999999999999998E-2</v>
      </c>
      <c r="S4103" s="153">
        <v>0</v>
      </c>
      <c r="T4103" s="154">
        <f t="shared" si="173"/>
        <v>0</v>
      </c>
      <c r="AR4103" s="155" t="s">
        <v>323</v>
      </c>
      <c r="AT4103" s="155" t="s">
        <v>319</v>
      </c>
      <c r="AU4103" s="155" t="s">
        <v>88</v>
      </c>
      <c r="AY4103" s="16" t="s">
        <v>317</v>
      </c>
      <c r="BE4103" s="156">
        <f t="shared" si="174"/>
        <v>0</v>
      </c>
      <c r="BF4103" s="156">
        <f t="shared" si="175"/>
        <v>0</v>
      </c>
      <c r="BG4103" s="156">
        <f t="shared" si="176"/>
        <v>0</v>
      </c>
      <c r="BH4103" s="156">
        <f t="shared" si="177"/>
        <v>0</v>
      </c>
      <c r="BI4103" s="156">
        <f t="shared" si="178"/>
        <v>0</v>
      </c>
      <c r="BJ4103" s="16" t="s">
        <v>88</v>
      </c>
      <c r="BK4103" s="156">
        <f t="shared" si="179"/>
        <v>0</v>
      </c>
      <c r="BL4103" s="16" t="s">
        <v>323</v>
      </c>
      <c r="BM4103" s="155" t="s">
        <v>6509</v>
      </c>
    </row>
    <row r="4104" spans="2:65" s="1" customFormat="1" ht="33" customHeight="1">
      <c r="B4104" s="142"/>
      <c r="C4104" s="143" t="s">
        <v>6510</v>
      </c>
      <c r="D4104" s="143" t="s">
        <v>319</v>
      </c>
      <c r="E4104" s="144" t="s">
        <v>6511</v>
      </c>
      <c r="F4104" s="145" t="s">
        <v>6512</v>
      </c>
      <c r="G4104" s="146" t="s">
        <v>467</v>
      </c>
      <c r="H4104" s="147">
        <v>1</v>
      </c>
      <c r="I4104" s="148"/>
      <c r="J4104" s="149">
        <f t="shared" si="170"/>
        <v>0</v>
      </c>
      <c r="K4104" s="150"/>
      <c r="L4104" s="31"/>
      <c r="M4104" s="151" t="s">
        <v>1</v>
      </c>
      <c r="N4104" s="152" t="s">
        <v>42</v>
      </c>
      <c r="P4104" s="153">
        <f t="shared" si="171"/>
        <v>0</v>
      </c>
      <c r="Q4104" s="153">
        <v>5.1999999999999998E-2</v>
      </c>
      <c r="R4104" s="153">
        <f t="shared" si="172"/>
        <v>5.1999999999999998E-2</v>
      </c>
      <c r="S4104" s="153">
        <v>0</v>
      </c>
      <c r="T4104" s="154">
        <f t="shared" si="173"/>
        <v>0</v>
      </c>
      <c r="AR4104" s="155" t="s">
        <v>323</v>
      </c>
      <c r="AT4104" s="155" t="s">
        <v>319</v>
      </c>
      <c r="AU4104" s="155" t="s">
        <v>88</v>
      </c>
      <c r="AY4104" s="16" t="s">
        <v>317</v>
      </c>
      <c r="BE4104" s="156">
        <f t="shared" si="174"/>
        <v>0</v>
      </c>
      <c r="BF4104" s="156">
        <f t="shared" si="175"/>
        <v>0</v>
      </c>
      <c r="BG4104" s="156">
        <f t="shared" si="176"/>
        <v>0</v>
      </c>
      <c r="BH4104" s="156">
        <f t="shared" si="177"/>
        <v>0</v>
      </c>
      <c r="BI4104" s="156">
        <f t="shared" si="178"/>
        <v>0</v>
      </c>
      <c r="BJ4104" s="16" t="s">
        <v>88</v>
      </c>
      <c r="BK4104" s="156">
        <f t="shared" si="179"/>
        <v>0</v>
      </c>
      <c r="BL4104" s="16" t="s">
        <v>323</v>
      </c>
      <c r="BM4104" s="155" t="s">
        <v>6513</v>
      </c>
    </row>
    <row r="4105" spans="2:65" s="1" customFormat="1" ht="33" customHeight="1">
      <c r="B4105" s="142"/>
      <c r="C4105" s="143" t="s">
        <v>6514</v>
      </c>
      <c r="D4105" s="143" t="s">
        <v>319</v>
      </c>
      <c r="E4105" s="144" t="s">
        <v>6515</v>
      </c>
      <c r="F4105" s="145" t="s">
        <v>6516</v>
      </c>
      <c r="G4105" s="146" t="s">
        <v>467</v>
      </c>
      <c r="H4105" s="147">
        <v>1</v>
      </c>
      <c r="I4105" s="148"/>
      <c r="J4105" s="149">
        <f t="shared" si="170"/>
        <v>0</v>
      </c>
      <c r="K4105" s="150"/>
      <c r="L4105" s="31"/>
      <c r="M4105" s="151" t="s">
        <v>1</v>
      </c>
      <c r="N4105" s="152" t="s">
        <v>42</v>
      </c>
      <c r="P4105" s="153">
        <f t="shared" si="171"/>
        <v>0</v>
      </c>
      <c r="Q4105" s="153">
        <v>5.1999999999999998E-2</v>
      </c>
      <c r="R4105" s="153">
        <f t="shared" si="172"/>
        <v>5.1999999999999998E-2</v>
      </c>
      <c r="S4105" s="153">
        <v>0</v>
      </c>
      <c r="T4105" s="154">
        <f t="shared" si="173"/>
        <v>0</v>
      </c>
      <c r="AR4105" s="155" t="s">
        <v>323</v>
      </c>
      <c r="AT4105" s="155" t="s">
        <v>319</v>
      </c>
      <c r="AU4105" s="155" t="s">
        <v>88</v>
      </c>
      <c r="AY4105" s="16" t="s">
        <v>317</v>
      </c>
      <c r="BE4105" s="156">
        <f t="shared" si="174"/>
        <v>0</v>
      </c>
      <c r="BF4105" s="156">
        <f t="shared" si="175"/>
        <v>0</v>
      </c>
      <c r="BG4105" s="156">
        <f t="shared" si="176"/>
        <v>0</v>
      </c>
      <c r="BH4105" s="156">
        <f t="shared" si="177"/>
        <v>0</v>
      </c>
      <c r="BI4105" s="156">
        <f t="shared" si="178"/>
        <v>0</v>
      </c>
      <c r="BJ4105" s="16" t="s">
        <v>88</v>
      </c>
      <c r="BK4105" s="156">
        <f t="shared" si="179"/>
        <v>0</v>
      </c>
      <c r="BL4105" s="16" t="s">
        <v>323</v>
      </c>
      <c r="BM4105" s="155" t="s">
        <v>6517</v>
      </c>
    </row>
    <row r="4106" spans="2:65" s="1" customFormat="1" ht="33" customHeight="1">
      <c r="B4106" s="142"/>
      <c r="C4106" s="143" t="s">
        <v>6518</v>
      </c>
      <c r="D4106" s="143" t="s">
        <v>319</v>
      </c>
      <c r="E4106" s="144" t="s">
        <v>6519</v>
      </c>
      <c r="F4106" s="145" t="s">
        <v>6520</v>
      </c>
      <c r="G4106" s="146" t="s">
        <v>467</v>
      </c>
      <c r="H4106" s="147">
        <v>1</v>
      </c>
      <c r="I4106" s="148"/>
      <c r="J4106" s="149">
        <f t="shared" si="170"/>
        <v>0</v>
      </c>
      <c r="K4106" s="150"/>
      <c r="L4106" s="31"/>
      <c r="M4106" s="151" t="s">
        <v>1</v>
      </c>
      <c r="N4106" s="152" t="s">
        <v>42</v>
      </c>
      <c r="P4106" s="153">
        <f t="shared" si="171"/>
        <v>0</v>
      </c>
      <c r="Q4106" s="153">
        <v>5.1999999999999998E-2</v>
      </c>
      <c r="R4106" s="153">
        <f t="shared" si="172"/>
        <v>5.1999999999999998E-2</v>
      </c>
      <c r="S4106" s="153">
        <v>0</v>
      </c>
      <c r="T4106" s="154">
        <f t="shared" si="173"/>
        <v>0</v>
      </c>
      <c r="AR4106" s="155" t="s">
        <v>323</v>
      </c>
      <c r="AT4106" s="155" t="s">
        <v>319</v>
      </c>
      <c r="AU4106" s="155" t="s">
        <v>88</v>
      </c>
      <c r="AY4106" s="16" t="s">
        <v>317</v>
      </c>
      <c r="BE4106" s="156">
        <f t="shared" si="174"/>
        <v>0</v>
      </c>
      <c r="BF4106" s="156">
        <f t="shared" si="175"/>
        <v>0</v>
      </c>
      <c r="BG4106" s="156">
        <f t="shared" si="176"/>
        <v>0</v>
      </c>
      <c r="BH4106" s="156">
        <f t="shared" si="177"/>
        <v>0</v>
      </c>
      <c r="BI4106" s="156">
        <f t="shared" si="178"/>
        <v>0</v>
      </c>
      <c r="BJ4106" s="16" t="s">
        <v>88</v>
      </c>
      <c r="BK4106" s="156">
        <f t="shared" si="179"/>
        <v>0</v>
      </c>
      <c r="BL4106" s="16" t="s">
        <v>323</v>
      </c>
      <c r="BM4106" s="155" t="s">
        <v>6521</v>
      </c>
    </row>
    <row r="4107" spans="2:65" s="1" customFormat="1" ht="33" customHeight="1">
      <c r="B4107" s="142"/>
      <c r="C4107" s="143" t="s">
        <v>6522</v>
      </c>
      <c r="D4107" s="143" t="s">
        <v>319</v>
      </c>
      <c r="E4107" s="144" t="s">
        <v>6523</v>
      </c>
      <c r="F4107" s="145" t="s">
        <v>6524</v>
      </c>
      <c r="G4107" s="146" t="s">
        <v>467</v>
      </c>
      <c r="H4107" s="147">
        <v>1</v>
      </c>
      <c r="I4107" s="148"/>
      <c r="J4107" s="149">
        <f t="shared" si="170"/>
        <v>0</v>
      </c>
      <c r="K4107" s="150"/>
      <c r="L4107" s="31"/>
      <c r="M4107" s="151" t="s">
        <v>1</v>
      </c>
      <c r="N4107" s="152" t="s">
        <v>42</v>
      </c>
      <c r="P4107" s="153">
        <f t="shared" si="171"/>
        <v>0</v>
      </c>
      <c r="Q4107" s="153">
        <v>5.1999999999999998E-2</v>
      </c>
      <c r="R4107" s="153">
        <f t="shared" si="172"/>
        <v>5.1999999999999998E-2</v>
      </c>
      <c r="S4107" s="153">
        <v>0</v>
      </c>
      <c r="T4107" s="154">
        <f t="shared" si="173"/>
        <v>0</v>
      </c>
      <c r="AR4107" s="155" t="s">
        <v>323</v>
      </c>
      <c r="AT4107" s="155" t="s">
        <v>319</v>
      </c>
      <c r="AU4107" s="155" t="s">
        <v>88</v>
      </c>
      <c r="AY4107" s="16" t="s">
        <v>317</v>
      </c>
      <c r="BE4107" s="156">
        <f t="shared" si="174"/>
        <v>0</v>
      </c>
      <c r="BF4107" s="156">
        <f t="shared" si="175"/>
        <v>0</v>
      </c>
      <c r="BG4107" s="156">
        <f t="shared" si="176"/>
        <v>0</v>
      </c>
      <c r="BH4107" s="156">
        <f t="shared" si="177"/>
        <v>0</v>
      </c>
      <c r="BI4107" s="156">
        <f t="shared" si="178"/>
        <v>0</v>
      </c>
      <c r="BJ4107" s="16" t="s">
        <v>88</v>
      </c>
      <c r="BK4107" s="156">
        <f t="shared" si="179"/>
        <v>0</v>
      </c>
      <c r="BL4107" s="16" t="s">
        <v>323</v>
      </c>
      <c r="BM4107" s="155" t="s">
        <v>6525</v>
      </c>
    </row>
    <row r="4108" spans="2:65" s="1" customFormat="1" ht="33" customHeight="1">
      <c r="B4108" s="142"/>
      <c r="C4108" s="143" t="s">
        <v>6526</v>
      </c>
      <c r="D4108" s="143" t="s">
        <v>319</v>
      </c>
      <c r="E4108" s="144" t="s">
        <v>6527</v>
      </c>
      <c r="F4108" s="145" t="s">
        <v>6528</v>
      </c>
      <c r="G4108" s="146" t="s">
        <v>467</v>
      </c>
      <c r="H4108" s="147">
        <v>1</v>
      </c>
      <c r="I4108" s="148"/>
      <c r="J4108" s="149">
        <f t="shared" si="170"/>
        <v>0</v>
      </c>
      <c r="K4108" s="150"/>
      <c r="L4108" s="31"/>
      <c r="M4108" s="151" t="s">
        <v>1</v>
      </c>
      <c r="N4108" s="152" t="s">
        <v>42</v>
      </c>
      <c r="P4108" s="153">
        <f t="shared" si="171"/>
        <v>0</v>
      </c>
      <c r="Q4108" s="153">
        <v>5.1999999999999998E-2</v>
      </c>
      <c r="R4108" s="153">
        <f t="shared" si="172"/>
        <v>5.1999999999999998E-2</v>
      </c>
      <c r="S4108" s="153">
        <v>0</v>
      </c>
      <c r="T4108" s="154">
        <f t="shared" si="173"/>
        <v>0</v>
      </c>
      <c r="AR4108" s="155" t="s">
        <v>323</v>
      </c>
      <c r="AT4108" s="155" t="s">
        <v>319</v>
      </c>
      <c r="AU4108" s="155" t="s">
        <v>88</v>
      </c>
      <c r="AY4108" s="16" t="s">
        <v>317</v>
      </c>
      <c r="BE4108" s="156">
        <f t="shared" si="174"/>
        <v>0</v>
      </c>
      <c r="BF4108" s="156">
        <f t="shared" si="175"/>
        <v>0</v>
      </c>
      <c r="BG4108" s="156">
        <f t="shared" si="176"/>
        <v>0</v>
      </c>
      <c r="BH4108" s="156">
        <f t="shared" si="177"/>
        <v>0</v>
      </c>
      <c r="BI4108" s="156">
        <f t="shared" si="178"/>
        <v>0</v>
      </c>
      <c r="BJ4108" s="16" t="s">
        <v>88</v>
      </c>
      <c r="BK4108" s="156">
        <f t="shared" si="179"/>
        <v>0</v>
      </c>
      <c r="BL4108" s="16" t="s">
        <v>323</v>
      </c>
      <c r="BM4108" s="155" t="s">
        <v>6529</v>
      </c>
    </row>
    <row r="4109" spans="2:65" s="1" customFormat="1" ht="33" customHeight="1">
      <c r="B4109" s="142"/>
      <c r="C4109" s="143" t="s">
        <v>6530</v>
      </c>
      <c r="D4109" s="143" t="s">
        <v>319</v>
      </c>
      <c r="E4109" s="144" t="s">
        <v>6531</v>
      </c>
      <c r="F4109" s="145" t="s">
        <v>6532</v>
      </c>
      <c r="G4109" s="146" t="s">
        <v>467</v>
      </c>
      <c r="H4109" s="147">
        <v>1</v>
      </c>
      <c r="I4109" s="148"/>
      <c r="J4109" s="149">
        <f t="shared" si="170"/>
        <v>0</v>
      </c>
      <c r="K4109" s="150"/>
      <c r="L4109" s="31"/>
      <c r="M4109" s="151" t="s">
        <v>1</v>
      </c>
      <c r="N4109" s="152" t="s">
        <v>42</v>
      </c>
      <c r="P4109" s="153">
        <f t="shared" si="171"/>
        <v>0</v>
      </c>
      <c r="Q4109" s="153">
        <v>5.1999999999999998E-2</v>
      </c>
      <c r="R4109" s="153">
        <f t="shared" si="172"/>
        <v>5.1999999999999998E-2</v>
      </c>
      <c r="S4109" s="153">
        <v>0</v>
      </c>
      <c r="T4109" s="154">
        <f t="shared" si="173"/>
        <v>0</v>
      </c>
      <c r="AR4109" s="155" t="s">
        <v>323</v>
      </c>
      <c r="AT4109" s="155" t="s">
        <v>319</v>
      </c>
      <c r="AU4109" s="155" t="s">
        <v>88</v>
      </c>
      <c r="AY4109" s="16" t="s">
        <v>317</v>
      </c>
      <c r="BE4109" s="156">
        <f t="shared" si="174"/>
        <v>0</v>
      </c>
      <c r="BF4109" s="156">
        <f t="shared" si="175"/>
        <v>0</v>
      </c>
      <c r="BG4109" s="156">
        <f t="shared" si="176"/>
        <v>0</v>
      </c>
      <c r="BH4109" s="156">
        <f t="shared" si="177"/>
        <v>0</v>
      </c>
      <c r="BI4109" s="156">
        <f t="shared" si="178"/>
        <v>0</v>
      </c>
      <c r="BJ4109" s="16" t="s">
        <v>88</v>
      </c>
      <c r="BK4109" s="156">
        <f t="shared" si="179"/>
        <v>0</v>
      </c>
      <c r="BL4109" s="16" t="s">
        <v>323</v>
      </c>
      <c r="BM4109" s="155" t="s">
        <v>6533</v>
      </c>
    </row>
    <row r="4110" spans="2:65" s="1" customFormat="1" ht="33" customHeight="1">
      <c r="B4110" s="142"/>
      <c r="C4110" s="143" t="s">
        <v>6534</v>
      </c>
      <c r="D4110" s="143" t="s">
        <v>319</v>
      </c>
      <c r="E4110" s="144" t="s">
        <v>6535</v>
      </c>
      <c r="F4110" s="145" t="s">
        <v>6536</v>
      </c>
      <c r="G4110" s="146" t="s">
        <v>467</v>
      </c>
      <c r="H4110" s="147">
        <v>1</v>
      </c>
      <c r="I4110" s="148"/>
      <c r="J4110" s="149">
        <f t="shared" si="170"/>
        <v>0</v>
      </c>
      <c r="K4110" s="150"/>
      <c r="L4110" s="31"/>
      <c r="M4110" s="151" t="s">
        <v>1</v>
      </c>
      <c r="N4110" s="152" t="s">
        <v>42</v>
      </c>
      <c r="P4110" s="153">
        <f t="shared" si="171"/>
        <v>0</v>
      </c>
      <c r="Q4110" s="153">
        <v>5.1999999999999998E-2</v>
      </c>
      <c r="R4110" s="153">
        <f t="shared" si="172"/>
        <v>5.1999999999999998E-2</v>
      </c>
      <c r="S4110" s="153">
        <v>0</v>
      </c>
      <c r="T4110" s="154">
        <f t="shared" si="173"/>
        <v>0</v>
      </c>
      <c r="AR4110" s="155" t="s">
        <v>323</v>
      </c>
      <c r="AT4110" s="155" t="s">
        <v>319</v>
      </c>
      <c r="AU4110" s="155" t="s">
        <v>88</v>
      </c>
      <c r="AY4110" s="16" t="s">
        <v>317</v>
      </c>
      <c r="BE4110" s="156">
        <f t="shared" si="174"/>
        <v>0</v>
      </c>
      <c r="BF4110" s="156">
        <f t="shared" si="175"/>
        <v>0</v>
      </c>
      <c r="BG4110" s="156">
        <f t="shared" si="176"/>
        <v>0</v>
      </c>
      <c r="BH4110" s="156">
        <f t="shared" si="177"/>
        <v>0</v>
      </c>
      <c r="BI4110" s="156">
        <f t="shared" si="178"/>
        <v>0</v>
      </c>
      <c r="BJ4110" s="16" t="s">
        <v>88</v>
      </c>
      <c r="BK4110" s="156">
        <f t="shared" si="179"/>
        <v>0</v>
      </c>
      <c r="BL4110" s="16" t="s">
        <v>323</v>
      </c>
      <c r="BM4110" s="155" t="s">
        <v>6537</v>
      </c>
    </row>
    <row r="4111" spans="2:65" s="1" customFormat="1" ht="33" customHeight="1">
      <c r="B4111" s="142"/>
      <c r="C4111" s="143" t="s">
        <v>6538</v>
      </c>
      <c r="D4111" s="143" t="s">
        <v>319</v>
      </c>
      <c r="E4111" s="144" t="s">
        <v>6539</v>
      </c>
      <c r="F4111" s="145" t="s">
        <v>6540</v>
      </c>
      <c r="G4111" s="146" t="s">
        <v>467</v>
      </c>
      <c r="H4111" s="147">
        <v>1</v>
      </c>
      <c r="I4111" s="148"/>
      <c r="J4111" s="149">
        <f t="shared" si="170"/>
        <v>0</v>
      </c>
      <c r="K4111" s="150"/>
      <c r="L4111" s="31"/>
      <c r="M4111" s="151" t="s">
        <v>1</v>
      </c>
      <c r="N4111" s="152" t="s">
        <v>42</v>
      </c>
      <c r="P4111" s="153">
        <f t="shared" si="171"/>
        <v>0</v>
      </c>
      <c r="Q4111" s="153">
        <v>5.1999999999999998E-2</v>
      </c>
      <c r="R4111" s="153">
        <f t="shared" si="172"/>
        <v>5.1999999999999998E-2</v>
      </c>
      <c r="S4111" s="153">
        <v>0</v>
      </c>
      <c r="T4111" s="154">
        <f t="shared" si="173"/>
        <v>0</v>
      </c>
      <c r="AR4111" s="155" t="s">
        <v>323</v>
      </c>
      <c r="AT4111" s="155" t="s">
        <v>319</v>
      </c>
      <c r="AU4111" s="155" t="s">
        <v>88</v>
      </c>
      <c r="AY4111" s="16" t="s">
        <v>317</v>
      </c>
      <c r="BE4111" s="156">
        <f t="shared" si="174"/>
        <v>0</v>
      </c>
      <c r="BF4111" s="156">
        <f t="shared" si="175"/>
        <v>0</v>
      </c>
      <c r="BG4111" s="156">
        <f t="shared" si="176"/>
        <v>0</v>
      </c>
      <c r="BH4111" s="156">
        <f t="shared" si="177"/>
        <v>0</v>
      </c>
      <c r="BI4111" s="156">
        <f t="shared" si="178"/>
        <v>0</v>
      </c>
      <c r="BJ4111" s="16" t="s">
        <v>88</v>
      </c>
      <c r="BK4111" s="156">
        <f t="shared" si="179"/>
        <v>0</v>
      </c>
      <c r="BL4111" s="16" t="s">
        <v>323</v>
      </c>
      <c r="BM4111" s="155" t="s">
        <v>6541</v>
      </c>
    </row>
    <row r="4112" spans="2:65" s="1" customFormat="1" ht="37.75" customHeight="1">
      <c r="B4112" s="142"/>
      <c r="C4112" s="143" t="s">
        <v>6542</v>
      </c>
      <c r="D4112" s="143" t="s">
        <v>319</v>
      </c>
      <c r="E4112" s="144" t="s">
        <v>6543</v>
      </c>
      <c r="F4112" s="145" t="s">
        <v>6544</v>
      </c>
      <c r="G4112" s="146" t="s">
        <v>467</v>
      </c>
      <c r="H4112" s="147">
        <v>31</v>
      </c>
      <c r="I4112" s="148"/>
      <c r="J4112" s="149">
        <f t="shared" ref="J4112:J4143" si="180">ROUND(I4112*H4112,2)</f>
        <v>0</v>
      </c>
      <c r="K4112" s="150"/>
      <c r="L4112" s="31"/>
      <c r="M4112" s="151" t="s">
        <v>1</v>
      </c>
      <c r="N4112" s="152" t="s">
        <v>42</v>
      </c>
      <c r="P4112" s="153">
        <f t="shared" ref="P4112:P4143" si="181">O4112*H4112</f>
        <v>0</v>
      </c>
      <c r="Q4112" s="153">
        <v>0</v>
      </c>
      <c r="R4112" s="153">
        <f t="shared" ref="R4112:R4143" si="182">Q4112*H4112</f>
        <v>0</v>
      </c>
      <c r="S4112" s="153">
        <v>0</v>
      </c>
      <c r="T4112" s="154">
        <f t="shared" ref="T4112:T4143" si="183">S4112*H4112</f>
        <v>0</v>
      </c>
      <c r="AR4112" s="155" t="s">
        <v>323</v>
      </c>
      <c r="AT4112" s="155" t="s">
        <v>319</v>
      </c>
      <c r="AU4112" s="155" t="s">
        <v>88</v>
      </c>
      <c r="AY4112" s="16" t="s">
        <v>317</v>
      </c>
      <c r="BE4112" s="156">
        <f t="shared" si="174"/>
        <v>0</v>
      </c>
      <c r="BF4112" s="156">
        <f t="shared" si="175"/>
        <v>0</v>
      </c>
      <c r="BG4112" s="156">
        <f t="shared" si="176"/>
        <v>0</v>
      </c>
      <c r="BH4112" s="156">
        <f t="shared" si="177"/>
        <v>0</v>
      </c>
      <c r="BI4112" s="156">
        <f t="shared" si="178"/>
        <v>0</v>
      </c>
      <c r="BJ4112" s="16" t="s">
        <v>88</v>
      </c>
      <c r="BK4112" s="156">
        <f t="shared" si="179"/>
        <v>0</v>
      </c>
      <c r="BL4112" s="16" t="s">
        <v>323</v>
      </c>
      <c r="BM4112" s="155" t="s">
        <v>6545</v>
      </c>
    </row>
    <row r="4113" spans="2:65" s="12" customFormat="1" ht="10">
      <c r="B4113" s="157"/>
      <c r="D4113" s="158" t="s">
        <v>328</v>
      </c>
      <c r="E4113" s="159" t="s">
        <v>1</v>
      </c>
      <c r="F4113" s="160" t="s">
        <v>3296</v>
      </c>
      <c r="H4113" s="161">
        <v>1</v>
      </c>
      <c r="I4113" s="162"/>
      <c r="L4113" s="157"/>
      <c r="M4113" s="163"/>
      <c r="T4113" s="164"/>
      <c r="AT4113" s="159" t="s">
        <v>328</v>
      </c>
      <c r="AU4113" s="159" t="s">
        <v>88</v>
      </c>
      <c r="AV4113" s="12" t="s">
        <v>88</v>
      </c>
      <c r="AW4113" s="12" t="s">
        <v>31</v>
      </c>
      <c r="AX4113" s="12" t="s">
        <v>76</v>
      </c>
      <c r="AY4113" s="159" t="s">
        <v>317</v>
      </c>
    </row>
    <row r="4114" spans="2:65" s="12" customFormat="1" ht="10">
      <c r="B4114" s="157"/>
      <c r="D4114" s="158" t="s">
        <v>328</v>
      </c>
      <c r="E4114" s="159" t="s">
        <v>1</v>
      </c>
      <c r="F4114" s="160" t="s">
        <v>3297</v>
      </c>
      <c r="H4114" s="161">
        <v>4</v>
      </c>
      <c r="I4114" s="162"/>
      <c r="L4114" s="157"/>
      <c r="M4114" s="163"/>
      <c r="T4114" s="164"/>
      <c r="AT4114" s="159" t="s">
        <v>328</v>
      </c>
      <c r="AU4114" s="159" t="s">
        <v>88</v>
      </c>
      <c r="AV4114" s="12" t="s">
        <v>88</v>
      </c>
      <c r="AW4114" s="12" t="s">
        <v>31</v>
      </c>
      <c r="AX4114" s="12" t="s">
        <v>76</v>
      </c>
      <c r="AY4114" s="159" t="s">
        <v>317</v>
      </c>
    </row>
    <row r="4115" spans="2:65" s="12" customFormat="1" ht="10">
      <c r="B4115" s="157"/>
      <c r="D4115" s="158" t="s">
        <v>328</v>
      </c>
      <c r="E4115" s="159" t="s">
        <v>1</v>
      </c>
      <c r="F4115" s="160" t="s">
        <v>3298</v>
      </c>
      <c r="H4115" s="161">
        <v>4</v>
      </c>
      <c r="I4115" s="162"/>
      <c r="L4115" s="157"/>
      <c r="M4115" s="163"/>
      <c r="T4115" s="164"/>
      <c r="AT4115" s="159" t="s">
        <v>328</v>
      </c>
      <c r="AU4115" s="159" t="s">
        <v>88</v>
      </c>
      <c r="AV4115" s="12" t="s">
        <v>88</v>
      </c>
      <c r="AW4115" s="12" t="s">
        <v>31</v>
      </c>
      <c r="AX4115" s="12" t="s">
        <v>76</v>
      </c>
      <c r="AY4115" s="159" t="s">
        <v>317</v>
      </c>
    </row>
    <row r="4116" spans="2:65" s="12" customFormat="1" ht="10">
      <c r="B4116" s="157"/>
      <c r="D4116" s="158" t="s">
        <v>328</v>
      </c>
      <c r="E4116" s="159" t="s">
        <v>1</v>
      </c>
      <c r="F4116" s="160" t="s">
        <v>3299</v>
      </c>
      <c r="H4116" s="161">
        <v>1</v>
      </c>
      <c r="I4116" s="162"/>
      <c r="L4116" s="157"/>
      <c r="M4116" s="163"/>
      <c r="T4116" s="164"/>
      <c r="AT4116" s="159" t="s">
        <v>328</v>
      </c>
      <c r="AU4116" s="159" t="s">
        <v>88</v>
      </c>
      <c r="AV4116" s="12" t="s">
        <v>88</v>
      </c>
      <c r="AW4116" s="12" t="s">
        <v>31</v>
      </c>
      <c r="AX4116" s="12" t="s">
        <v>76</v>
      </c>
      <c r="AY4116" s="159" t="s">
        <v>317</v>
      </c>
    </row>
    <row r="4117" spans="2:65" s="12" customFormat="1" ht="10">
      <c r="B4117" s="157"/>
      <c r="D4117" s="158" t="s">
        <v>328</v>
      </c>
      <c r="E4117" s="159" t="s">
        <v>1</v>
      </c>
      <c r="F4117" s="160" t="s">
        <v>3300</v>
      </c>
      <c r="H4117" s="161">
        <v>2</v>
      </c>
      <c r="I4117" s="162"/>
      <c r="L4117" s="157"/>
      <c r="M4117" s="163"/>
      <c r="T4117" s="164"/>
      <c r="AT4117" s="159" t="s">
        <v>328</v>
      </c>
      <c r="AU4117" s="159" t="s">
        <v>88</v>
      </c>
      <c r="AV4117" s="12" t="s">
        <v>88</v>
      </c>
      <c r="AW4117" s="12" t="s">
        <v>31</v>
      </c>
      <c r="AX4117" s="12" t="s">
        <v>76</v>
      </c>
      <c r="AY4117" s="159" t="s">
        <v>317</v>
      </c>
    </row>
    <row r="4118" spans="2:65" s="12" customFormat="1" ht="10">
      <c r="B4118" s="157"/>
      <c r="D4118" s="158" t="s">
        <v>328</v>
      </c>
      <c r="E4118" s="159" t="s">
        <v>1</v>
      </c>
      <c r="F4118" s="160" t="s">
        <v>3301</v>
      </c>
      <c r="H4118" s="161">
        <v>1</v>
      </c>
      <c r="I4118" s="162"/>
      <c r="L4118" s="157"/>
      <c r="M4118" s="163"/>
      <c r="T4118" s="164"/>
      <c r="AT4118" s="159" t="s">
        <v>328</v>
      </c>
      <c r="AU4118" s="159" t="s">
        <v>88</v>
      </c>
      <c r="AV4118" s="12" t="s">
        <v>88</v>
      </c>
      <c r="AW4118" s="12" t="s">
        <v>31</v>
      </c>
      <c r="AX4118" s="12" t="s">
        <v>76</v>
      </c>
      <c r="AY4118" s="159" t="s">
        <v>317</v>
      </c>
    </row>
    <row r="4119" spans="2:65" s="12" customFormat="1" ht="10">
      <c r="B4119" s="157"/>
      <c r="D4119" s="158" t="s">
        <v>328</v>
      </c>
      <c r="E4119" s="159" t="s">
        <v>1</v>
      </c>
      <c r="F4119" s="160" t="s">
        <v>3302</v>
      </c>
      <c r="H4119" s="161">
        <v>2</v>
      </c>
      <c r="I4119" s="162"/>
      <c r="L4119" s="157"/>
      <c r="M4119" s="163"/>
      <c r="T4119" s="164"/>
      <c r="AT4119" s="159" t="s">
        <v>328</v>
      </c>
      <c r="AU4119" s="159" t="s">
        <v>88</v>
      </c>
      <c r="AV4119" s="12" t="s">
        <v>88</v>
      </c>
      <c r="AW4119" s="12" t="s">
        <v>31</v>
      </c>
      <c r="AX4119" s="12" t="s">
        <v>76</v>
      </c>
      <c r="AY4119" s="159" t="s">
        <v>317</v>
      </c>
    </row>
    <row r="4120" spans="2:65" s="12" customFormat="1" ht="10">
      <c r="B4120" s="157"/>
      <c r="D4120" s="158" t="s">
        <v>328</v>
      </c>
      <c r="E4120" s="159" t="s">
        <v>1</v>
      </c>
      <c r="F4120" s="160" t="s">
        <v>3303</v>
      </c>
      <c r="H4120" s="161">
        <v>1</v>
      </c>
      <c r="I4120" s="162"/>
      <c r="L4120" s="157"/>
      <c r="M4120" s="163"/>
      <c r="T4120" s="164"/>
      <c r="AT4120" s="159" t="s">
        <v>328</v>
      </c>
      <c r="AU4120" s="159" t="s">
        <v>88</v>
      </c>
      <c r="AV4120" s="12" t="s">
        <v>88</v>
      </c>
      <c r="AW4120" s="12" t="s">
        <v>31</v>
      </c>
      <c r="AX4120" s="12" t="s">
        <v>76</v>
      </c>
      <c r="AY4120" s="159" t="s">
        <v>317</v>
      </c>
    </row>
    <row r="4121" spans="2:65" s="12" customFormat="1" ht="10">
      <c r="B4121" s="157"/>
      <c r="D4121" s="158" t="s">
        <v>328</v>
      </c>
      <c r="E4121" s="159" t="s">
        <v>1</v>
      </c>
      <c r="F4121" s="160" t="s">
        <v>3304</v>
      </c>
      <c r="H4121" s="161">
        <v>4</v>
      </c>
      <c r="I4121" s="162"/>
      <c r="L4121" s="157"/>
      <c r="M4121" s="163"/>
      <c r="T4121" s="164"/>
      <c r="AT4121" s="159" t="s">
        <v>328</v>
      </c>
      <c r="AU4121" s="159" t="s">
        <v>88</v>
      </c>
      <c r="AV4121" s="12" t="s">
        <v>88</v>
      </c>
      <c r="AW4121" s="12" t="s">
        <v>31</v>
      </c>
      <c r="AX4121" s="12" t="s">
        <v>76</v>
      </c>
      <c r="AY4121" s="159" t="s">
        <v>317</v>
      </c>
    </row>
    <row r="4122" spans="2:65" s="12" customFormat="1" ht="10">
      <c r="B4122" s="157"/>
      <c r="D4122" s="158" t="s">
        <v>328</v>
      </c>
      <c r="E4122" s="159" t="s">
        <v>1</v>
      </c>
      <c r="F4122" s="160" t="s">
        <v>3305</v>
      </c>
      <c r="H4122" s="161">
        <v>2</v>
      </c>
      <c r="I4122" s="162"/>
      <c r="L4122" s="157"/>
      <c r="M4122" s="163"/>
      <c r="T4122" s="164"/>
      <c r="AT4122" s="159" t="s">
        <v>328</v>
      </c>
      <c r="AU4122" s="159" t="s">
        <v>88</v>
      </c>
      <c r="AV4122" s="12" t="s">
        <v>88</v>
      </c>
      <c r="AW4122" s="12" t="s">
        <v>31</v>
      </c>
      <c r="AX4122" s="12" t="s">
        <v>76</v>
      </c>
      <c r="AY4122" s="159" t="s">
        <v>317</v>
      </c>
    </row>
    <row r="4123" spans="2:65" s="12" customFormat="1" ht="10">
      <c r="B4123" s="157"/>
      <c r="D4123" s="158" t="s">
        <v>328</v>
      </c>
      <c r="E4123" s="159" t="s">
        <v>1</v>
      </c>
      <c r="F4123" s="160" t="s">
        <v>3306</v>
      </c>
      <c r="H4123" s="161">
        <v>5</v>
      </c>
      <c r="I4123" s="162"/>
      <c r="L4123" s="157"/>
      <c r="M4123" s="163"/>
      <c r="T4123" s="164"/>
      <c r="AT4123" s="159" t="s">
        <v>328</v>
      </c>
      <c r="AU4123" s="159" t="s">
        <v>88</v>
      </c>
      <c r="AV4123" s="12" t="s">
        <v>88</v>
      </c>
      <c r="AW4123" s="12" t="s">
        <v>31</v>
      </c>
      <c r="AX4123" s="12" t="s">
        <v>76</v>
      </c>
      <c r="AY4123" s="159" t="s">
        <v>317</v>
      </c>
    </row>
    <row r="4124" spans="2:65" s="12" customFormat="1" ht="10">
      <c r="B4124" s="157"/>
      <c r="D4124" s="158" t="s">
        <v>328</v>
      </c>
      <c r="E4124" s="159" t="s">
        <v>1</v>
      </c>
      <c r="F4124" s="160" t="s">
        <v>3307</v>
      </c>
      <c r="H4124" s="161">
        <v>2</v>
      </c>
      <c r="I4124" s="162"/>
      <c r="L4124" s="157"/>
      <c r="M4124" s="163"/>
      <c r="T4124" s="164"/>
      <c r="AT4124" s="159" t="s">
        <v>328</v>
      </c>
      <c r="AU4124" s="159" t="s">
        <v>88</v>
      </c>
      <c r="AV4124" s="12" t="s">
        <v>88</v>
      </c>
      <c r="AW4124" s="12" t="s">
        <v>31</v>
      </c>
      <c r="AX4124" s="12" t="s">
        <v>76</v>
      </c>
      <c r="AY4124" s="159" t="s">
        <v>317</v>
      </c>
    </row>
    <row r="4125" spans="2:65" s="12" customFormat="1" ht="10">
      <c r="B4125" s="157"/>
      <c r="D4125" s="158" t="s">
        <v>328</v>
      </c>
      <c r="E4125" s="159" t="s">
        <v>1</v>
      </c>
      <c r="F4125" s="160" t="s">
        <v>3308</v>
      </c>
      <c r="H4125" s="161">
        <v>2</v>
      </c>
      <c r="I4125" s="162"/>
      <c r="L4125" s="157"/>
      <c r="M4125" s="163"/>
      <c r="T4125" s="164"/>
      <c r="AT4125" s="159" t="s">
        <v>328</v>
      </c>
      <c r="AU4125" s="159" t="s">
        <v>88</v>
      </c>
      <c r="AV4125" s="12" t="s">
        <v>88</v>
      </c>
      <c r="AW4125" s="12" t="s">
        <v>31</v>
      </c>
      <c r="AX4125" s="12" t="s">
        <v>76</v>
      </c>
      <c r="AY4125" s="159" t="s">
        <v>317</v>
      </c>
    </row>
    <row r="4126" spans="2:65" s="13" customFormat="1" ht="10">
      <c r="B4126" s="165"/>
      <c r="D4126" s="158" t="s">
        <v>328</v>
      </c>
      <c r="E4126" s="166" t="s">
        <v>1</v>
      </c>
      <c r="F4126" s="167" t="s">
        <v>331</v>
      </c>
      <c r="H4126" s="168">
        <v>31</v>
      </c>
      <c r="I4126" s="169"/>
      <c r="L4126" s="165"/>
      <c r="M4126" s="170"/>
      <c r="T4126" s="171"/>
      <c r="AT4126" s="166" t="s">
        <v>328</v>
      </c>
      <c r="AU4126" s="166" t="s">
        <v>88</v>
      </c>
      <c r="AV4126" s="13" t="s">
        <v>92</v>
      </c>
      <c r="AW4126" s="13" t="s">
        <v>31</v>
      </c>
      <c r="AX4126" s="13" t="s">
        <v>76</v>
      </c>
      <c r="AY4126" s="166" t="s">
        <v>317</v>
      </c>
    </row>
    <row r="4127" spans="2:65" s="14" customFormat="1" ht="10">
      <c r="B4127" s="172"/>
      <c r="D4127" s="158" t="s">
        <v>328</v>
      </c>
      <c r="E4127" s="173" t="s">
        <v>1</v>
      </c>
      <c r="F4127" s="174" t="s">
        <v>332</v>
      </c>
      <c r="H4127" s="175">
        <v>31</v>
      </c>
      <c r="I4127" s="176"/>
      <c r="L4127" s="172"/>
      <c r="M4127" s="177"/>
      <c r="T4127" s="178"/>
      <c r="AT4127" s="173" t="s">
        <v>328</v>
      </c>
      <c r="AU4127" s="173" t="s">
        <v>88</v>
      </c>
      <c r="AV4127" s="14" t="s">
        <v>323</v>
      </c>
      <c r="AW4127" s="14" t="s">
        <v>31</v>
      </c>
      <c r="AX4127" s="14" t="s">
        <v>83</v>
      </c>
      <c r="AY4127" s="173" t="s">
        <v>317</v>
      </c>
    </row>
    <row r="4128" spans="2:65" s="1" customFormat="1" ht="16.5" customHeight="1">
      <c r="B4128" s="142"/>
      <c r="C4128" s="179" t="s">
        <v>6546</v>
      </c>
      <c r="D4128" s="179" t="s">
        <v>454</v>
      </c>
      <c r="E4128" s="180" t="s">
        <v>3586</v>
      </c>
      <c r="F4128" s="181" t="s">
        <v>3587</v>
      </c>
      <c r="G4128" s="182" t="s">
        <v>467</v>
      </c>
      <c r="H4128" s="183">
        <v>31</v>
      </c>
      <c r="I4128" s="184"/>
      <c r="J4128" s="185">
        <f t="shared" ref="J4128:J4141" si="184">ROUND(I4128*H4128,2)</f>
        <v>0</v>
      </c>
      <c r="K4128" s="186"/>
      <c r="L4128" s="187"/>
      <c r="M4128" s="188" t="s">
        <v>1</v>
      </c>
      <c r="N4128" s="189" t="s">
        <v>42</v>
      </c>
      <c r="P4128" s="153">
        <f t="shared" ref="P4128:P4141" si="185">O4128*H4128</f>
        <v>0</v>
      </c>
      <c r="Q4128" s="153">
        <v>1E-3</v>
      </c>
      <c r="R4128" s="153">
        <f t="shared" ref="R4128:R4141" si="186">Q4128*H4128</f>
        <v>3.1E-2</v>
      </c>
      <c r="S4128" s="153">
        <v>0</v>
      </c>
      <c r="T4128" s="154">
        <f t="shared" ref="T4128:T4141" si="187">S4128*H4128</f>
        <v>0</v>
      </c>
      <c r="AR4128" s="155" t="s">
        <v>356</v>
      </c>
      <c r="AT4128" s="155" t="s">
        <v>454</v>
      </c>
      <c r="AU4128" s="155" t="s">
        <v>88</v>
      </c>
      <c r="AY4128" s="16" t="s">
        <v>317</v>
      </c>
      <c r="BE4128" s="156">
        <f t="shared" ref="BE4128:BE4141" si="188">IF(N4128="základná",J4128,0)</f>
        <v>0</v>
      </c>
      <c r="BF4128" s="156">
        <f t="shared" ref="BF4128:BF4141" si="189">IF(N4128="znížená",J4128,0)</f>
        <v>0</v>
      </c>
      <c r="BG4128" s="156">
        <f t="shared" ref="BG4128:BG4141" si="190">IF(N4128="zákl. prenesená",J4128,0)</f>
        <v>0</v>
      </c>
      <c r="BH4128" s="156">
        <f t="shared" ref="BH4128:BH4141" si="191">IF(N4128="zníž. prenesená",J4128,0)</f>
        <v>0</v>
      </c>
      <c r="BI4128" s="156">
        <f t="shared" ref="BI4128:BI4141" si="192">IF(N4128="nulová",J4128,0)</f>
        <v>0</v>
      </c>
      <c r="BJ4128" s="16" t="s">
        <v>88</v>
      </c>
      <c r="BK4128" s="156">
        <f t="shared" ref="BK4128:BK4141" si="193">ROUND(I4128*H4128,2)</f>
        <v>0</v>
      </c>
      <c r="BL4128" s="16" t="s">
        <v>323</v>
      </c>
      <c r="BM4128" s="155" t="s">
        <v>6547</v>
      </c>
    </row>
    <row r="4129" spans="2:65" s="1" customFormat="1" ht="24.15" customHeight="1">
      <c r="B4129" s="142"/>
      <c r="C4129" s="179" t="s">
        <v>6548</v>
      </c>
      <c r="D4129" s="204" t="s">
        <v>454</v>
      </c>
      <c r="E4129" s="180" t="s">
        <v>6549</v>
      </c>
      <c r="F4129" s="181" t="s">
        <v>6550</v>
      </c>
      <c r="G4129" s="182" t="s">
        <v>467</v>
      </c>
      <c r="H4129" s="183">
        <v>1</v>
      </c>
      <c r="I4129" s="184"/>
      <c r="J4129" s="185">
        <f t="shared" si="184"/>
        <v>0</v>
      </c>
      <c r="K4129" s="186"/>
      <c r="L4129" s="187"/>
      <c r="M4129" s="188" t="s">
        <v>1</v>
      </c>
      <c r="N4129" s="189" t="s">
        <v>42</v>
      </c>
      <c r="P4129" s="153">
        <f t="shared" si="185"/>
        <v>0</v>
      </c>
      <c r="Q4129" s="153">
        <v>7.0000000000000007E-2</v>
      </c>
      <c r="R4129" s="153">
        <f t="shared" si="186"/>
        <v>7.0000000000000007E-2</v>
      </c>
      <c r="S4129" s="153">
        <v>0</v>
      </c>
      <c r="T4129" s="154">
        <f t="shared" si="187"/>
        <v>0</v>
      </c>
      <c r="AR4129" s="155" t="s">
        <v>356</v>
      </c>
      <c r="AT4129" s="155" t="s">
        <v>454</v>
      </c>
      <c r="AU4129" s="155" t="s">
        <v>88</v>
      </c>
      <c r="AY4129" s="16" t="s">
        <v>317</v>
      </c>
      <c r="BE4129" s="156">
        <f t="shared" si="188"/>
        <v>0</v>
      </c>
      <c r="BF4129" s="156">
        <f t="shared" si="189"/>
        <v>0</v>
      </c>
      <c r="BG4129" s="156">
        <f t="shared" si="190"/>
        <v>0</v>
      </c>
      <c r="BH4129" s="156">
        <f t="shared" si="191"/>
        <v>0</v>
      </c>
      <c r="BI4129" s="156">
        <f t="shared" si="192"/>
        <v>0</v>
      </c>
      <c r="BJ4129" s="16" t="s">
        <v>88</v>
      </c>
      <c r="BK4129" s="156">
        <f t="shared" si="193"/>
        <v>0</v>
      </c>
      <c r="BL4129" s="16" t="s">
        <v>323</v>
      </c>
      <c r="BM4129" s="155" t="s">
        <v>6551</v>
      </c>
    </row>
    <row r="4130" spans="2:65" s="1" customFormat="1" ht="24.15" customHeight="1">
      <c r="B4130" s="142"/>
      <c r="C4130" s="179" t="s">
        <v>6552</v>
      </c>
      <c r="D4130" s="203" t="s">
        <v>454</v>
      </c>
      <c r="E4130" s="180" t="s">
        <v>6553</v>
      </c>
      <c r="F4130" s="181" t="s">
        <v>6554</v>
      </c>
      <c r="G4130" s="182" t="s">
        <v>467</v>
      </c>
      <c r="H4130" s="183">
        <v>1</v>
      </c>
      <c r="I4130" s="184"/>
      <c r="J4130" s="185">
        <f t="shared" si="184"/>
        <v>0</v>
      </c>
      <c r="K4130" s="186"/>
      <c r="L4130" s="187"/>
      <c r="M4130" s="188" t="s">
        <v>1</v>
      </c>
      <c r="N4130" s="189" t="s">
        <v>42</v>
      </c>
      <c r="P4130" s="153">
        <f t="shared" si="185"/>
        <v>0</v>
      </c>
      <c r="Q4130" s="153">
        <v>7.0000000000000007E-2</v>
      </c>
      <c r="R4130" s="153">
        <f t="shared" si="186"/>
        <v>7.0000000000000007E-2</v>
      </c>
      <c r="S4130" s="153">
        <v>0</v>
      </c>
      <c r="T4130" s="154">
        <f t="shared" si="187"/>
        <v>0</v>
      </c>
      <c r="AR4130" s="155" t="s">
        <v>356</v>
      </c>
      <c r="AT4130" s="155" t="s">
        <v>454</v>
      </c>
      <c r="AU4130" s="155" t="s">
        <v>88</v>
      </c>
      <c r="AY4130" s="16" t="s">
        <v>317</v>
      </c>
      <c r="BE4130" s="156">
        <f t="shared" si="188"/>
        <v>0</v>
      </c>
      <c r="BF4130" s="156">
        <f t="shared" si="189"/>
        <v>0</v>
      </c>
      <c r="BG4130" s="156">
        <f t="shared" si="190"/>
        <v>0</v>
      </c>
      <c r="BH4130" s="156">
        <f t="shared" si="191"/>
        <v>0</v>
      </c>
      <c r="BI4130" s="156">
        <f t="shared" si="192"/>
        <v>0</v>
      </c>
      <c r="BJ4130" s="16" t="s">
        <v>88</v>
      </c>
      <c r="BK4130" s="156">
        <f t="shared" si="193"/>
        <v>0</v>
      </c>
      <c r="BL4130" s="16" t="s">
        <v>323</v>
      </c>
      <c r="BM4130" s="155" t="s">
        <v>6555</v>
      </c>
    </row>
    <row r="4131" spans="2:65" s="1" customFormat="1" ht="24.15" customHeight="1">
      <c r="B4131" s="142"/>
      <c r="C4131" s="179" t="s">
        <v>6556</v>
      </c>
      <c r="D4131" s="201" t="s">
        <v>454</v>
      </c>
      <c r="E4131" s="180" t="s">
        <v>6557</v>
      </c>
      <c r="F4131" s="181" t="s">
        <v>6558</v>
      </c>
      <c r="G4131" s="182" t="s">
        <v>467</v>
      </c>
      <c r="H4131" s="183">
        <v>1</v>
      </c>
      <c r="I4131" s="184"/>
      <c r="J4131" s="185">
        <f t="shared" si="184"/>
        <v>0</v>
      </c>
      <c r="K4131" s="186"/>
      <c r="L4131" s="187"/>
      <c r="M4131" s="188" t="s">
        <v>1</v>
      </c>
      <c r="N4131" s="189" t="s">
        <v>42</v>
      </c>
      <c r="P4131" s="153">
        <f t="shared" si="185"/>
        <v>0</v>
      </c>
      <c r="Q4131" s="153">
        <v>7.0000000000000007E-2</v>
      </c>
      <c r="R4131" s="153">
        <f t="shared" si="186"/>
        <v>7.0000000000000007E-2</v>
      </c>
      <c r="S4131" s="153">
        <v>0</v>
      </c>
      <c r="T4131" s="154">
        <f t="shared" si="187"/>
        <v>0</v>
      </c>
      <c r="AR4131" s="155" t="s">
        <v>356</v>
      </c>
      <c r="AT4131" s="155" t="s">
        <v>454</v>
      </c>
      <c r="AU4131" s="155" t="s">
        <v>88</v>
      </c>
      <c r="AY4131" s="16" t="s">
        <v>317</v>
      </c>
      <c r="BE4131" s="156">
        <f t="shared" si="188"/>
        <v>0</v>
      </c>
      <c r="BF4131" s="156">
        <f t="shared" si="189"/>
        <v>0</v>
      </c>
      <c r="BG4131" s="156">
        <f t="shared" si="190"/>
        <v>0</v>
      </c>
      <c r="BH4131" s="156">
        <f t="shared" si="191"/>
        <v>0</v>
      </c>
      <c r="BI4131" s="156">
        <f t="shared" si="192"/>
        <v>0</v>
      </c>
      <c r="BJ4131" s="16" t="s">
        <v>88</v>
      </c>
      <c r="BK4131" s="156">
        <f t="shared" si="193"/>
        <v>0</v>
      </c>
      <c r="BL4131" s="16" t="s">
        <v>323</v>
      </c>
      <c r="BM4131" s="155" t="s">
        <v>6559</v>
      </c>
    </row>
    <row r="4132" spans="2:65" s="1" customFormat="1" ht="24.15" customHeight="1">
      <c r="B4132" s="142"/>
      <c r="C4132" s="179" t="s">
        <v>6560</v>
      </c>
      <c r="D4132" s="201" t="s">
        <v>454</v>
      </c>
      <c r="E4132" s="180" t="s">
        <v>6561</v>
      </c>
      <c r="F4132" s="181" t="s">
        <v>6562</v>
      </c>
      <c r="G4132" s="182" t="s">
        <v>467</v>
      </c>
      <c r="H4132" s="183">
        <v>1</v>
      </c>
      <c r="I4132" s="184"/>
      <c r="J4132" s="185">
        <f t="shared" si="184"/>
        <v>0</v>
      </c>
      <c r="K4132" s="186"/>
      <c r="L4132" s="187"/>
      <c r="M4132" s="188" t="s">
        <v>1</v>
      </c>
      <c r="N4132" s="189" t="s">
        <v>42</v>
      </c>
      <c r="P4132" s="153">
        <f t="shared" si="185"/>
        <v>0</v>
      </c>
      <c r="Q4132" s="153">
        <v>7.0000000000000007E-2</v>
      </c>
      <c r="R4132" s="153">
        <f t="shared" si="186"/>
        <v>7.0000000000000007E-2</v>
      </c>
      <c r="S4132" s="153">
        <v>0</v>
      </c>
      <c r="T4132" s="154">
        <f t="shared" si="187"/>
        <v>0</v>
      </c>
      <c r="AR4132" s="155" t="s">
        <v>356</v>
      </c>
      <c r="AT4132" s="155" t="s">
        <v>454</v>
      </c>
      <c r="AU4132" s="155" t="s">
        <v>88</v>
      </c>
      <c r="AY4132" s="16" t="s">
        <v>317</v>
      </c>
      <c r="BE4132" s="156">
        <f t="shared" si="188"/>
        <v>0</v>
      </c>
      <c r="BF4132" s="156">
        <f t="shared" si="189"/>
        <v>0</v>
      </c>
      <c r="BG4132" s="156">
        <f t="shared" si="190"/>
        <v>0</v>
      </c>
      <c r="BH4132" s="156">
        <f t="shared" si="191"/>
        <v>0</v>
      </c>
      <c r="BI4132" s="156">
        <f t="shared" si="192"/>
        <v>0</v>
      </c>
      <c r="BJ4132" s="16" t="s">
        <v>88</v>
      </c>
      <c r="BK4132" s="156">
        <f t="shared" si="193"/>
        <v>0</v>
      </c>
      <c r="BL4132" s="16" t="s">
        <v>323</v>
      </c>
      <c r="BM4132" s="155" t="s">
        <v>6563</v>
      </c>
    </row>
    <row r="4133" spans="2:65" s="1" customFormat="1" ht="24.15" customHeight="1">
      <c r="B4133" s="142"/>
      <c r="C4133" s="179" t="s">
        <v>6564</v>
      </c>
      <c r="D4133" s="201" t="s">
        <v>454</v>
      </c>
      <c r="E4133" s="180" t="s">
        <v>6565</v>
      </c>
      <c r="F4133" s="181" t="s">
        <v>6566</v>
      </c>
      <c r="G4133" s="182" t="s">
        <v>467</v>
      </c>
      <c r="H4133" s="183">
        <v>1</v>
      </c>
      <c r="I4133" s="184"/>
      <c r="J4133" s="185">
        <f t="shared" si="184"/>
        <v>0</v>
      </c>
      <c r="K4133" s="186"/>
      <c r="L4133" s="187"/>
      <c r="M4133" s="188" t="s">
        <v>1</v>
      </c>
      <c r="N4133" s="189" t="s">
        <v>42</v>
      </c>
      <c r="P4133" s="153">
        <f t="shared" si="185"/>
        <v>0</v>
      </c>
      <c r="Q4133" s="153">
        <v>7.0000000000000007E-2</v>
      </c>
      <c r="R4133" s="153">
        <f t="shared" si="186"/>
        <v>7.0000000000000007E-2</v>
      </c>
      <c r="S4133" s="153">
        <v>0</v>
      </c>
      <c r="T4133" s="154">
        <f t="shared" si="187"/>
        <v>0</v>
      </c>
      <c r="AR4133" s="155" t="s">
        <v>356</v>
      </c>
      <c r="AT4133" s="155" t="s">
        <v>454</v>
      </c>
      <c r="AU4133" s="155" t="s">
        <v>88</v>
      </c>
      <c r="AY4133" s="16" t="s">
        <v>317</v>
      </c>
      <c r="BE4133" s="156">
        <f t="shared" si="188"/>
        <v>0</v>
      </c>
      <c r="BF4133" s="156">
        <f t="shared" si="189"/>
        <v>0</v>
      </c>
      <c r="BG4133" s="156">
        <f t="shared" si="190"/>
        <v>0</v>
      </c>
      <c r="BH4133" s="156">
        <f t="shared" si="191"/>
        <v>0</v>
      </c>
      <c r="BI4133" s="156">
        <f t="shared" si="192"/>
        <v>0</v>
      </c>
      <c r="BJ4133" s="16" t="s">
        <v>88</v>
      </c>
      <c r="BK4133" s="156">
        <f t="shared" si="193"/>
        <v>0</v>
      </c>
      <c r="BL4133" s="16" t="s">
        <v>323</v>
      </c>
      <c r="BM4133" s="155" t="s">
        <v>6567</v>
      </c>
    </row>
    <row r="4134" spans="2:65" s="1" customFormat="1" ht="24.15" customHeight="1">
      <c r="B4134" s="142"/>
      <c r="C4134" s="179" t="s">
        <v>6568</v>
      </c>
      <c r="D4134" s="203" t="s">
        <v>454</v>
      </c>
      <c r="E4134" s="180" t="s">
        <v>6569</v>
      </c>
      <c r="F4134" s="181" t="s">
        <v>6570</v>
      </c>
      <c r="G4134" s="182" t="s">
        <v>467</v>
      </c>
      <c r="H4134" s="183">
        <v>1</v>
      </c>
      <c r="I4134" s="184"/>
      <c r="J4134" s="185">
        <f t="shared" si="184"/>
        <v>0</v>
      </c>
      <c r="K4134" s="186"/>
      <c r="L4134" s="187"/>
      <c r="M4134" s="188" t="s">
        <v>1</v>
      </c>
      <c r="N4134" s="189" t="s">
        <v>42</v>
      </c>
      <c r="P4134" s="153">
        <f t="shared" si="185"/>
        <v>0</v>
      </c>
      <c r="Q4134" s="153">
        <v>7.0000000000000007E-2</v>
      </c>
      <c r="R4134" s="153">
        <f t="shared" si="186"/>
        <v>7.0000000000000007E-2</v>
      </c>
      <c r="S4134" s="153">
        <v>0</v>
      </c>
      <c r="T4134" s="154">
        <f t="shared" si="187"/>
        <v>0</v>
      </c>
      <c r="AR4134" s="155" t="s">
        <v>356</v>
      </c>
      <c r="AT4134" s="155" t="s">
        <v>454</v>
      </c>
      <c r="AU4134" s="155" t="s">
        <v>88</v>
      </c>
      <c r="AY4134" s="16" t="s">
        <v>317</v>
      </c>
      <c r="BE4134" s="156">
        <f t="shared" si="188"/>
        <v>0</v>
      </c>
      <c r="BF4134" s="156">
        <f t="shared" si="189"/>
        <v>0</v>
      </c>
      <c r="BG4134" s="156">
        <f t="shared" si="190"/>
        <v>0</v>
      </c>
      <c r="BH4134" s="156">
        <f t="shared" si="191"/>
        <v>0</v>
      </c>
      <c r="BI4134" s="156">
        <f t="shared" si="192"/>
        <v>0</v>
      </c>
      <c r="BJ4134" s="16" t="s">
        <v>88</v>
      </c>
      <c r="BK4134" s="156">
        <f t="shared" si="193"/>
        <v>0</v>
      </c>
      <c r="BL4134" s="16" t="s">
        <v>323</v>
      </c>
      <c r="BM4134" s="155" t="s">
        <v>6571</v>
      </c>
    </row>
    <row r="4135" spans="2:65" s="1" customFormat="1" ht="24.15" customHeight="1">
      <c r="B4135" s="142"/>
      <c r="C4135" s="179" t="s">
        <v>6572</v>
      </c>
      <c r="D4135" s="201" t="s">
        <v>454</v>
      </c>
      <c r="E4135" s="180" t="s">
        <v>6573</v>
      </c>
      <c r="F4135" s="181" t="s">
        <v>6574</v>
      </c>
      <c r="G4135" s="182" t="s">
        <v>467</v>
      </c>
      <c r="H4135" s="183">
        <v>1</v>
      </c>
      <c r="I4135" s="184"/>
      <c r="J4135" s="185">
        <f t="shared" si="184"/>
        <v>0</v>
      </c>
      <c r="K4135" s="186"/>
      <c r="L4135" s="187"/>
      <c r="M4135" s="188" t="s">
        <v>1</v>
      </c>
      <c r="N4135" s="189" t="s">
        <v>42</v>
      </c>
      <c r="P4135" s="153">
        <f t="shared" si="185"/>
        <v>0</v>
      </c>
      <c r="Q4135" s="153">
        <v>7.0000000000000007E-2</v>
      </c>
      <c r="R4135" s="153">
        <f t="shared" si="186"/>
        <v>7.0000000000000007E-2</v>
      </c>
      <c r="S4135" s="153">
        <v>0</v>
      </c>
      <c r="T4135" s="154">
        <f t="shared" si="187"/>
        <v>0</v>
      </c>
      <c r="AR4135" s="155" t="s">
        <v>356</v>
      </c>
      <c r="AT4135" s="155" t="s">
        <v>454</v>
      </c>
      <c r="AU4135" s="155" t="s">
        <v>88</v>
      </c>
      <c r="AY4135" s="16" t="s">
        <v>317</v>
      </c>
      <c r="BE4135" s="156">
        <f t="shared" si="188"/>
        <v>0</v>
      </c>
      <c r="BF4135" s="156">
        <f t="shared" si="189"/>
        <v>0</v>
      </c>
      <c r="BG4135" s="156">
        <f t="shared" si="190"/>
        <v>0</v>
      </c>
      <c r="BH4135" s="156">
        <f t="shared" si="191"/>
        <v>0</v>
      </c>
      <c r="BI4135" s="156">
        <f t="shared" si="192"/>
        <v>0</v>
      </c>
      <c r="BJ4135" s="16" t="s">
        <v>88</v>
      </c>
      <c r="BK4135" s="156">
        <f t="shared" si="193"/>
        <v>0</v>
      </c>
      <c r="BL4135" s="16" t="s">
        <v>323</v>
      </c>
      <c r="BM4135" s="155" t="s">
        <v>6575</v>
      </c>
    </row>
    <row r="4136" spans="2:65" s="1" customFormat="1" ht="24.15" customHeight="1">
      <c r="B4136" s="142"/>
      <c r="C4136" s="179" t="s">
        <v>6576</v>
      </c>
      <c r="D4136" s="201" t="s">
        <v>454</v>
      </c>
      <c r="E4136" s="180" t="s">
        <v>6577</v>
      </c>
      <c r="F4136" s="181" t="s">
        <v>6578</v>
      </c>
      <c r="G4136" s="182" t="s">
        <v>467</v>
      </c>
      <c r="H4136" s="183">
        <v>1</v>
      </c>
      <c r="I4136" s="184"/>
      <c r="J4136" s="185">
        <f t="shared" si="184"/>
        <v>0</v>
      </c>
      <c r="K4136" s="186"/>
      <c r="L4136" s="187"/>
      <c r="M4136" s="188" t="s">
        <v>1</v>
      </c>
      <c r="N4136" s="189" t="s">
        <v>42</v>
      </c>
      <c r="P4136" s="153">
        <f t="shared" si="185"/>
        <v>0</v>
      </c>
      <c r="Q4136" s="153">
        <v>7.0000000000000007E-2</v>
      </c>
      <c r="R4136" s="153">
        <f t="shared" si="186"/>
        <v>7.0000000000000007E-2</v>
      </c>
      <c r="S4136" s="153">
        <v>0</v>
      </c>
      <c r="T4136" s="154">
        <f t="shared" si="187"/>
        <v>0</v>
      </c>
      <c r="AR4136" s="155" t="s">
        <v>356</v>
      </c>
      <c r="AT4136" s="155" t="s">
        <v>454</v>
      </c>
      <c r="AU4136" s="155" t="s">
        <v>88</v>
      </c>
      <c r="AY4136" s="16" t="s">
        <v>317</v>
      </c>
      <c r="BE4136" s="156">
        <f t="shared" si="188"/>
        <v>0</v>
      </c>
      <c r="BF4136" s="156">
        <f t="shared" si="189"/>
        <v>0</v>
      </c>
      <c r="BG4136" s="156">
        <f t="shared" si="190"/>
        <v>0</v>
      </c>
      <c r="BH4136" s="156">
        <f t="shared" si="191"/>
        <v>0</v>
      </c>
      <c r="BI4136" s="156">
        <f t="shared" si="192"/>
        <v>0</v>
      </c>
      <c r="BJ4136" s="16" t="s">
        <v>88</v>
      </c>
      <c r="BK4136" s="156">
        <f t="shared" si="193"/>
        <v>0</v>
      </c>
      <c r="BL4136" s="16" t="s">
        <v>323</v>
      </c>
      <c r="BM4136" s="155" t="s">
        <v>6579</v>
      </c>
    </row>
    <row r="4137" spans="2:65" s="1" customFormat="1" ht="24.15" customHeight="1">
      <c r="B4137" s="142"/>
      <c r="C4137" s="179" t="s">
        <v>6580</v>
      </c>
      <c r="D4137" s="201" t="s">
        <v>454</v>
      </c>
      <c r="E4137" s="180" t="s">
        <v>6581</v>
      </c>
      <c r="F4137" s="181" t="s">
        <v>6582</v>
      </c>
      <c r="G4137" s="182" t="s">
        <v>467</v>
      </c>
      <c r="H4137" s="183">
        <v>1</v>
      </c>
      <c r="I4137" s="184"/>
      <c r="J4137" s="185">
        <f t="shared" si="184"/>
        <v>0</v>
      </c>
      <c r="K4137" s="186"/>
      <c r="L4137" s="187"/>
      <c r="M4137" s="188" t="s">
        <v>1</v>
      </c>
      <c r="N4137" s="189" t="s">
        <v>42</v>
      </c>
      <c r="P4137" s="153">
        <f t="shared" si="185"/>
        <v>0</v>
      </c>
      <c r="Q4137" s="153">
        <v>7.0000000000000007E-2</v>
      </c>
      <c r="R4137" s="153">
        <f t="shared" si="186"/>
        <v>7.0000000000000007E-2</v>
      </c>
      <c r="S4137" s="153">
        <v>0</v>
      </c>
      <c r="T4137" s="154">
        <f t="shared" si="187"/>
        <v>0</v>
      </c>
      <c r="AR4137" s="155" t="s">
        <v>356</v>
      </c>
      <c r="AT4137" s="155" t="s">
        <v>454</v>
      </c>
      <c r="AU4137" s="155" t="s">
        <v>88</v>
      </c>
      <c r="AY4137" s="16" t="s">
        <v>317</v>
      </c>
      <c r="BE4137" s="156">
        <f t="shared" si="188"/>
        <v>0</v>
      </c>
      <c r="BF4137" s="156">
        <f t="shared" si="189"/>
        <v>0</v>
      </c>
      <c r="BG4137" s="156">
        <f t="shared" si="190"/>
        <v>0</v>
      </c>
      <c r="BH4137" s="156">
        <f t="shared" si="191"/>
        <v>0</v>
      </c>
      <c r="BI4137" s="156">
        <f t="shared" si="192"/>
        <v>0</v>
      </c>
      <c r="BJ4137" s="16" t="s">
        <v>88</v>
      </c>
      <c r="BK4137" s="156">
        <f t="shared" si="193"/>
        <v>0</v>
      </c>
      <c r="BL4137" s="16" t="s">
        <v>323</v>
      </c>
      <c r="BM4137" s="155" t="s">
        <v>6583</v>
      </c>
    </row>
    <row r="4138" spans="2:65" s="1" customFormat="1" ht="24.15" customHeight="1">
      <c r="B4138" s="142"/>
      <c r="C4138" s="179" t="s">
        <v>6584</v>
      </c>
      <c r="D4138" s="204" t="s">
        <v>454</v>
      </c>
      <c r="E4138" s="180" t="s">
        <v>6585</v>
      </c>
      <c r="F4138" s="181" t="s">
        <v>6586</v>
      </c>
      <c r="G4138" s="182" t="s">
        <v>467</v>
      </c>
      <c r="H4138" s="183">
        <v>1</v>
      </c>
      <c r="I4138" s="184"/>
      <c r="J4138" s="185">
        <f t="shared" si="184"/>
        <v>0</v>
      </c>
      <c r="K4138" s="186"/>
      <c r="L4138" s="187"/>
      <c r="M4138" s="188" t="s">
        <v>1</v>
      </c>
      <c r="N4138" s="189" t="s">
        <v>42</v>
      </c>
      <c r="P4138" s="153">
        <f t="shared" si="185"/>
        <v>0</v>
      </c>
      <c r="Q4138" s="153">
        <v>7.0000000000000007E-2</v>
      </c>
      <c r="R4138" s="153">
        <f t="shared" si="186"/>
        <v>7.0000000000000007E-2</v>
      </c>
      <c r="S4138" s="153">
        <v>0</v>
      </c>
      <c r="T4138" s="154">
        <f t="shared" si="187"/>
        <v>0</v>
      </c>
      <c r="AR4138" s="155" t="s">
        <v>356</v>
      </c>
      <c r="AT4138" s="155" t="s">
        <v>454</v>
      </c>
      <c r="AU4138" s="155" t="s">
        <v>88</v>
      </c>
      <c r="AY4138" s="16" t="s">
        <v>317</v>
      </c>
      <c r="BE4138" s="156">
        <f t="shared" si="188"/>
        <v>0</v>
      </c>
      <c r="BF4138" s="156">
        <f t="shared" si="189"/>
        <v>0</v>
      </c>
      <c r="BG4138" s="156">
        <f t="shared" si="190"/>
        <v>0</v>
      </c>
      <c r="BH4138" s="156">
        <f t="shared" si="191"/>
        <v>0</v>
      </c>
      <c r="BI4138" s="156">
        <f t="shared" si="192"/>
        <v>0</v>
      </c>
      <c r="BJ4138" s="16" t="s">
        <v>88</v>
      </c>
      <c r="BK4138" s="156">
        <f t="shared" si="193"/>
        <v>0</v>
      </c>
      <c r="BL4138" s="16" t="s">
        <v>323</v>
      </c>
      <c r="BM4138" s="155" t="s">
        <v>6587</v>
      </c>
    </row>
    <row r="4139" spans="2:65" s="1" customFormat="1" ht="24.15" customHeight="1">
      <c r="B4139" s="142"/>
      <c r="C4139" s="179" t="s">
        <v>6588</v>
      </c>
      <c r="D4139" s="203" t="s">
        <v>454</v>
      </c>
      <c r="E4139" s="180" t="s">
        <v>6589</v>
      </c>
      <c r="F4139" s="181" t="s">
        <v>6590</v>
      </c>
      <c r="G4139" s="182" t="s">
        <v>467</v>
      </c>
      <c r="H4139" s="183">
        <v>1</v>
      </c>
      <c r="I4139" s="184"/>
      <c r="J4139" s="185">
        <f t="shared" si="184"/>
        <v>0</v>
      </c>
      <c r="K4139" s="186"/>
      <c r="L4139" s="187"/>
      <c r="M4139" s="188" t="s">
        <v>1</v>
      </c>
      <c r="N4139" s="189" t="s">
        <v>42</v>
      </c>
      <c r="P4139" s="153">
        <f t="shared" si="185"/>
        <v>0</v>
      </c>
      <c r="Q4139" s="153">
        <v>7.0000000000000007E-2</v>
      </c>
      <c r="R4139" s="153">
        <f t="shared" si="186"/>
        <v>7.0000000000000007E-2</v>
      </c>
      <c r="S4139" s="153">
        <v>0</v>
      </c>
      <c r="T4139" s="154">
        <f t="shared" si="187"/>
        <v>0</v>
      </c>
      <c r="AR4139" s="155" t="s">
        <v>356</v>
      </c>
      <c r="AT4139" s="155" t="s">
        <v>454</v>
      </c>
      <c r="AU4139" s="155" t="s">
        <v>88</v>
      </c>
      <c r="AY4139" s="16" t="s">
        <v>317</v>
      </c>
      <c r="BE4139" s="156">
        <f t="shared" si="188"/>
        <v>0</v>
      </c>
      <c r="BF4139" s="156">
        <f t="shared" si="189"/>
        <v>0</v>
      </c>
      <c r="BG4139" s="156">
        <f t="shared" si="190"/>
        <v>0</v>
      </c>
      <c r="BH4139" s="156">
        <f t="shared" si="191"/>
        <v>0</v>
      </c>
      <c r="BI4139" s="156">
        <f t="shared" si="192"/>
        <v>0</v>
      </c>
      <c r="BJ4139" s="16" t="s">
        <v>88</v>
      </c>
      <c r="BK4139" s="156">
        <f t="shared" si="193"/>
        <v>0</v>
      </c>
      <c r="BL4139" s="16" t="s">
        <v>323</v>
      </c>
      <c r="BM4139" s="155" t="s">
        <v>6591</v>
      </c>
    </row>
    <row r="4140" spans="2:65" s="1" customFormat="1" ht="24.15" customHeight="1">
      <c r="B4140" s="142"/>
      <c r="C4140" s="179" t="s">
        <v>6592</v>
      </c>
      <c r="D4140" s="201" t="s">
        <v>454</v>
      </c>
      <c r="E4140" s="180" t="s">
        <v>6593</v>
      </c>
      <c r="F4140" s="181" t="s">
        <v>6594</v>
      </c>
      <c r="G4140" s="182" t="s">
        <v>467</v>
      </c>
      <c r="H4140" s="183">
        <v>1</v>
      </c>
      <c r="I4140" s="184"/>
      <c r="J4140" s="185">
        <f t="shared" si="184"/>
        <v>0</v>
      </c>
      <c r="K4140" s="186"/>
      <c r="L4140" s="187"/>
      <c r="M4140" s="188" t="s">
        <v>1</v>
      </c>
      <c r="N4140" s="189" t="s">
        <v>42</v>
      </c>
      <c r="P4140" s="153">
        <f t="shared" si="185"/>
        <v>0</v>
      </c>
      <c r="Q4140" s="153">
        <v>7.0000000000000007E-2</v>
      </c>
      <c r="R4140" s="153">
        <f t="shared" si="186"/>
        <v>7.0000000000000007E-2</v>
      </c>
      <c r="S4140" s="153">
        <v>0</v>
      </c>
      <c r="T4140" s="154">
        <f t="shared" si="187"/>
        <v>0</v>
      </c>
      <c r="AR4140" s="155" t="s">
        <v>356</v>
      </c>
      <c r="AT4140" s="155" t="s">
        <v>454</v>
      </c>
      <c r="AU4140" s="155" t="s">
        <v>88</v>
      </c>
      <c r="AY4140" s="16" t="s">
        <v>317</v>
      </c>
      <c r="BE4140" s="156">
        <f t="shared" si="188"/>
        <v>0</v>
      </c>
      <c r="BF4140" s="156">
        <f t="shared" si="189"/>
        <v>0</v>
      </c>
      <c r="BG4140" s="156">
        <f t="shared" si="190"/>
        <v>0</v>
      </c>
      <c r="BH4140" s="156">
        <f t="shared" si="191"/>
        <v>0</v>
      </c>
      <c r="BI4140" s="156">
        <f t="shared" si="192"/>
        <v>0</v>
      </c>
      <c r="BJ4140" s="16" t="s">
        <v>88</v>
      </c>
      <c r="BK4140" s="156">
        <f t="shared" si="193"/>
        <v>0</v>
      </c>
      <c r="BL4140" s="16" t="s">
        <v>323</v>
      </c>
      <c r="BM4140" s="155" t="s">
        <v>6595</v>
      </c>
    </row>
    <row r="4141" spans="2:65" s="1" customFormat="1" ht="24.15" customHeight="1">
      <c r="B4141" s="142"/>
      <c r="C4141" s="179" t="s">
        <v>6596</v>
      </c>
      <c r="D4141" s="204" t="s">
        <v>454</v>
      </c>
      <c r="E4141" s="180" t="s">
        <v>6597</v>
      </c>
      <c r="F4141" s="181" t="s">
        <v>6598</v>
      </c>
      <c r="G4141" s="182" t="s">
        <v>467</v>
      </c>
      <c r="H4141" s="183">
        <v>1</v>
      </c>
      <c r="I4141" s="184"/>
      <c r="J4141" s="185">
        <f t="shared" si="184"/>
        <v>0</v>
      </c>
      <c r="K4141" s="186"/>
      <c r="L4141" s="187"/>
      <c r="M4141" s="188" t="s">
        <v>1</v>
      </c>
      <c r="N4141" s="189" t="s">
        <v>42</v>
      </c>
      <c r="P4141" s="153">
        <f t="shared" si="185"/>
        <v>0</v>
      </c>
      <c r="Q4141" s="153">
        <v>0.16</v>
      </c>
      <c r="R4141" s="153">
        <f t="shared" si="186"/>
        <v>0.16</v>
      </c>
      <c r="S4141" s="153">
        <v>0</v>
      </c>
      <c r="T4141" s="154">
        <f t="shared" si="187"/>
        <v>0</v>
      </c>
      <c r="AR4141" s="155" t="s">
        <v>481</v>
      </c>
      <c r="AT4141" s="155" t="s">
        <v>454</v>
      </c>
      <c r="AU4141" s="155" t="s">
        <v>88</v>
      </c>
      <c r="AY4141" s="16" t="s">
        <v>317</v>
      </c>
      <c r="BE4141" s="156">
        <f t="shared" si="188"/>
        <v>0</v>
      </c>
      <c r="BF4141" s="156">
        <f t="shared" si="189"/>
        <v>0</v>
      </c>
      <c r="BG4141" s="156">
        <f t="shared" si="190"/>
        <v>0</v>
      </c>
      <c r="BH4141" s="156">
        <f t="shared" si="191"/>
        <v>0</v>
      </c>
      <c r="BI4141" s="156">
        <f t="shared" si="192"/>
        <v>0</v>
      </c>
      <c r="BJ4141" s="16" t="s">
        <v>88</v>
      </c>
      <c r="BK4141" s="156">
        <f t="shared" si="193"/>
        <v>0</v>
      </c>
      <c r="BL4141" s="16" t="s">
        <v>396</v>
      </c>
      <c r="BM4141" s="155" t="s">
        <v>6599</v>
      </c>
    </row>
    <row r="4142" spans="2:65" s="1" customFormat="1" ht="18">
      <c r="B4142" s="31"/>
      <c r="D4142" s="158" t="s">
        <v>597</v>
      </c>
      <c r="F4142" s="195" t="s">
        <v>6600</v>
      </c>
      <c r="I4142" s="196"/>
      <c r="L4142" s="31"/>
      <c r="M4142" s="197"/>
      <c r="T4142" s="58"/>
      <c r="AT4142" s="16" t="s">
        <v>597</v>
      </c>
      <c r="AU4142" s="16" t="s">
        <v>88</v>
      </c>
    </row>
    <row r="4143" spans="2:65" s="1" customFormat="1" ht="24.15" customHeight="1">
      <c r="B4143" s="142"/>
      <c r="C4143" s="179" t="s">
        <v>6601</v>
      </c>
      <c r="D4143" s="203" t="s">
        <v>454</v>
      </c>
      <c r="E4143" s="180" t="s">
        <v>6602</v>
      </c>
      <c r="F4143" s="181" t="s">
        <v>6603</v>
      </c>
      <c r="G4143" s="182" t="s">
        <v>467</v>
      </c>
      <c r="H4143" s="183">
        <v>1</v>
      </c>
      <c r="I4143" s="184"/>
      <c r="J4143" s="185">
        <f t="shared" ref="J4143:J4161" si="194">ROUND(I4143*H4143,2)</f>
        <v>0</v>
      </c>
      <c r="K4143" s="186"/>
      <c r="L4143" s="187"/>
      <c r="M4143" s="188" t="s">
        <v>1</v>
      </c>
      <c r="N4143" s="189" t="s">
        <v>42</v>
      </c>
      <c r="P4143" s="153">
        <f t="shared" ref="P4143:P4161" si="195">O4143*H4143</f>
        <v>0</v>
      </c>
      <c r="Q4143" s="153">
        <v>7.0000000000000007E-2</v>
      </c>
      <c r="R4143" s="153">
        <f t="shared" ref="R4143:R4161" si="196">Q4143*H4143</f>
        <v>7.0000000000000007E-2</v>
      </c>
      <c r="S4143" s="153">
        <v>0</v>
      </c>
      <c r="T4143" s="154">
        <f t="shared" ref="T4143:T4161" si="197">S4143*H4143</f>
        <v>0</v>
      </c>
      <c r="AR4143" s="155" t="s">
        <v>356</v>
      </c>
      <c r="AT4143" s="155" t="s">
        <v>454</v>
      </c>
      <c r="AU4143" s="155" t="s">
        <v>88</v>
      </c>
      <c r="AY4143" s="16" t="s">
        <v>317</v>
      </c>
      <c r="BE4143" s="156">
        <f t="shared" ref="BE4143:BE4161" si="198">IF(N4143="základná",J4143,0)</f>
        <v>0</v>
      </c>
      <c r="BF4143" s="156">
        <f t="shared" ref="BF4143:BF4161" si="199">IF(N4143="znížená",J4143,0)</f>
        <v>0</v>
      </c>
      <c r="BG4143" s="156">
        <f t="shared" ref="BG4143:BG4161" si="200">IF(N4143="zákl. prenesená",J4143,0)</f>
        <v>0</v>
      </c>
      <c r="BH4143" s="156">
        <f t="shared" ref="BH4143:BH4161" si="201">IF(N4143="zníž. prenesená",J4143,0)</f>
        <v>0</v>
      </c>
      <c r="BI4143" s="156">
        <f t="shared" ref="BI4143:BI4161" si="202">IF(N4143="nulová",J4143,0)</f>
        <v>0</v>
      </c>
      <c r="BJ4143" s="16" t="s">
        <v>88</v>
      </c>
      <c r="BK4143" s="156">
        <f t="shared" ref="BK4143:BK4161" si="203">ROUND(I4143*H4143,2)</f>
        <v>0</v>
      </c>
      <c r="BL4143" s="16" t="s">
        <v>323</v>
      </c>
      <c r="BM4143" s="155" t="s">
        <v>6604</v>
      </c>
    </row>
    <row r="4144" spans="2:65" s="1" customFormat="1" ht="24.15" customHeight="1">
      <c r="B4144" s="142"/>
      <c r="C4144" s="179" t="s">
        <v>6605</v>
      </c>
      <c r="D4144" s="201" t="s">
        <v>454</v>
      </c>
      <c r="E4144" s="180" t="s">
        <v>6606</v>
      </c>
      <c r="F4144" s="181" t="s">
        <v>6607</v>
      </c>
      <c r="G4144" s="182" t="s">
        <v>467</v>
      </c>
      <c r="H4144" s="183">
        <v>1</v>
      </c>
      <c r="I4144" s="184"/>
      <c r="J4144" s="185">
        <f t="shared" si="194"/>
        <v>0</v>
      </c>
      <c r="K4144" s="186"/>
      <c r="L4144" s="187"/>
      <c r="M4144" s="188" t="s">
        <v>1</v>
      </c>
      <c r="N4144" s="189" t="s">
        <v>42</v>
      </c>
      <c r="P4144" s="153">
        <f t="shared" si="195"/>
        <v>0</v>
      </c>
      <c r="Q4144" s="153">
        <v>7.0000000000000007E-2</v>
      </c>
      <c r="R4144" s="153">
        <f t="shared" si="196"/>
        <v>7.0000000000000007E-2</v>
      </c>
      <c r="S4144" s="153">
        <v>0</v>
      </c>
      <c r="T4144" s="154">
        <f t="shared" si="197"/>
        <v>0</v>
      </c>
      <c r="AR4144" s="155" t="s">
        <v>356</v>
      </c>
      <c r="AT4144" s="155" t="s">
        <v>454</v>
      </c>
      <c r="AU4144" s="155" t="s">
        <v>88</v>
      </c>
      <c r="AY4144" s="16" t="s">
        <v>317</v>
      </c>
      <c r="BE4144" s="156">
        <f t="shared" si="198"/>
        <v>0</v>
      </c>
      <c r="BF4144" s="156">
        <f t="shared" si="199"/>
        <v>0</v>
      </c>
      <c r="BG4144" s="156">
        <f t="shared" si="200"/>
        <v>0</v>
      </c>
      <c r="BH4144" s="156">
        <f t="shared" si="201"/>
        <v>0</v>
      </c>
      <c r="BI4144" s="156">
        <f t="shared" si="202"/>
        <v>0</v>
      </c>
      <c r="BJ4144" s="16" t="s">
        <v>88</v>
      </c>
      <c r="BK4144" s="156">
        <f t="shared" si="203"/>
        <v>0</v>
      </c>
      <c r="BL4144" s="16" t="s">
        <v>323</v>
      </c>
      <c r="BM4144" s="155" t="s">
        <v>6608</v>
      </c>
    </row>
    <row r="4145" spans="2:65" s="1" customFormat="1" ht="24.15" customHeight="1">
      <c r="B4145" s="142"/>
      <c r="C4145" s="179" t="s">
        <v>6609</v>
      </c>
      <c r="D4145" s="204" t="s">
        <v>454</v>
      </c>
      <c r="E4145" s="180" t="s">
        <v>6610</v>
      </c>
      <c r="F4145" s="181" t="s">
        <v>6611</v>
      </c>
      <c r="G4145" s="182" t="s">
        <v>467</v>
      </c>
      <c r="H4145" s="183">
        <v>1</v>
      </c>
      <c r="I4145" s="184"/>
      <c r="J4145" s="185">
        <f t="shared" si="194"/>
        <v>0</v>
      </c>
      <c r="K4145" s="186"/>
      <c r="L4145" s="187"/>
      <c r="M4145" s="188" t="s">
        <v>1</v>
      </c>
      <c r="N4145" s="189" t="s">
        <v>42</v>
      </c>
      <c r="P4145" s="153">
        <f t="shared" si="195"/>
        <v>0</v>
      </c>
      <c r="Q4145" s="153">
        <v>7.0000000000000007E-2</v>
      </c>
      <c r="R4145" s="153">
        <f t="shared" si="196"/>
        <v>7.0000000000000007E-2</v>
      </c>
      <c r="S4145" s="153">
        <v>0</v>
      </c>
      <c r="T4145" s="154">
        <f t="shared" si="197"/>
        <v>0</v>
      </c>
      <c r="AR4145" s="155" t="s">
        <v>356</v>
      </c>
      <c r="AT4145" s="155" t="s">
        <v>454</v>
      </c>
      <c r="AU4145" s="155" t="s">
        <v>88</v>
      </c>
      <c r="AY4145" s="16" t="s">
        <v>317</v>
      </c>
      <c r="BE4145" s="156">
        <f t="shared" si="198"/>
        <v>0</v>
      </c>
      <c r="BF4145" s="156">
        <f t="shared" si="199"/>
        <v>0</v>
      </c>
      <c r="BG4145" s="156">
        <f t="shared" si="200"/>
        <v>0</v>
      </c>
      <c r="BH4145" s="156">
        <f t="shared" si="201"/>
        <v>0</v>
      </c>
      <c r="BI4145" s="156">
        <f t="shared" si="202"/>
        <v>0</v>
      </c>
      <c r="BJ4145" s="16" t="s">
        <v>88</v>
      </c>
      <c r="BK4145" s="156">
        <f t="shared" si="203"/>
        <v>0</v>
      </c>
      <c r="BL4145" s="16" t="s">
        <v>323</v>
      </c>
      <c r="BM4145" s="155" t="s">
        <v>6612</v>
      </c>
    </row>
    <row r="4146" spans="2:65" s="1" customFormat="1" ht="24.15" customHeight="1">
      <c r="B4146" s="142"/>
      <c r="C4146" s="179" t="s">
        <v>6613</v>
      </c>
      <c r="D4146" s="203" t="s">
        <v>454</v>
      </c>
      <c r="E4146" s="180" t="s">
        <v>6614</v>
      </c>
      <c r="F4146" s="181" t="s">
        <v>6615</v>
      </c>
      <c r="G4146" s="182" t="s">
        <v>467</v>
      </c>
      <c r="H4146" s="183">
        <v>1</v>
      </c>
      <c r="I4146" s="184"/>
      <c r="J4146" s="185">
        <f t="shared" si="194"/>
        <v>0</v>
      </c>
      <c r="K4146" s="186"/>
      <c r="L4146" s="187"/>
      <c r="M4146" s="188" t="s">
        <v>1</v>
      </c>
      <c r="N4146" s="189" t="s">
        <v>42</v>
      </c>
      <c r="P4146" s="153">
        <f t="shared" si="195"/>
        <v>0</v>
      </c>
      <c r="Q4146" s="153">
        <v>7.0000000000000007E-2</v>
      </c>
      <c r="R4146" s="153">
        <f t="shared" si="196"/>
        <v>7.0000000000000007E-2</v>
      </c>
      <c r="S4146" s="153">
        <v>0</v>
      </c>
      <c r="T4146" s="154">
        <f t="shared" si="197"/>
        <v>0</v>
      </c>
      <c r="AR4146" s="155" t="s">
        <v>356</v>
      </c>
      <c r="AT4146" s="155" t="s">
        <v>454</v>
      </c>
      <c r="AU4146" s="155" t="s">
        <v>88</v>
      </c>
      <c r="AY4146" s="16" t="s">
        <v>317</v>
      </c>
      <c r="BE4146" s="156">
        <f t="shared" si="198"/>
        <v>0</v>
      </c>
      <c r="BF4146" s="156">
        <f t="shared" si="199"/>
        <v>0</v>
      </c>
      <c r="BG4146" s="156">
        <f t="shared" si="200"/>
        <v>0</v>
      </c>
      <c r="BH4146" s="156">
        <f t="shared" si="201"/>
        <v>0</v>
      </c>
      <c r="BI4146" s="156">
        <f t="shared" si="202"/>
        <v>0</v>
      </c>
      <c r="BJ4146" s="16" t="s">
        <v>88</v>
      </c>
      <c r="BK4146" s="156">
        <f t="shared" si="203"/>
        <v>0</v>
      </c>
      <c r="BL4146" s="16" t="s">
        <v>323</v>
      </c>
      <c r="BM4146" s="155" t="s">
        <v>6616</v>
      </c>
    </row>
    <row r="4147" spans="2:65" s="1" customFormat="1" ht="24.15" customHeight="1">
      <c r="B4147" s="142"/>
      <c r="C4147" s="179" t="s">
        <v>6617</v>
      </c>
      <c r="D4147" s="201" t="s">
        <v>454</v>
      </c>
      <c r="E4147" s="180" t="s">
        <v>6618</v>
      </c>
      <c r="F4147" s="181" t="s">
        <v>6619</v>
      </c>
      <c r="G4147" s="182" t="s">
        <v>467</v>
      </c>
      <c r="H4147" s="183">
        <v>1</v>
      </c>
      <c r="I4147" s="184"/>
      <c r="J4147" s="185">
        <f t="shared" si="194"/>
        <v>0</v>
      </c>
      <c r="K4147" s="186"/>
      <c r="L4147" s="187"/>
      <c r="M4147" s="188" t="s">
        <v>1</v>
      </c>
      <c r="N4147" s="189" t="s">
        <v>42</v>
      </c>
      <c r="P4147" s="153">
        <f t="shared" si="195"/>
        <v>0</v>
      </c>
      <c r="Q4147" s="153">
        <v>7.0000000000000007E-2</v>
      </c>
      <c r="R4147" s="153">
        <f t="shared" si="196"/>
        <v>7.0000000000000007E-2</v>
      </c>
      <c r="S4147" s="153">
        <v>0</v>
      </c>
      <c r="T4147" s="154">
        <f t="shared" si="197"/>
        <v>0</v>
      </c>
      <c r="AR4147" s="155" t="s">
        <v>356</v>
      </c>
      <c r="AT4147" s="155" t="s">
        <v>454</v>
      </c>
      <c r="AU4147" s="155" t="s">
        <v>88</v>
      </c>
      <c r="AY4147" s="16" t="s">
        <v>317</v>
      </c>
      <c r="BE4147" s="156">
        <f t="shared" si="198"/>
        <v>0</v>
      </c>
      <c r="BF4147" s="156">
        <f t="shared" si="199"/>
        <v>0</v>
      </c>
      <c r="BG4147" s="156">
        <f t="shared" si="200"/>
        <v>0</v>
      </c>
      <c r="BH4147" s="156">
        <f t="shared" si="201"/>
        <v>0</v>
      </c>
      <c r="BI4147" s="156">
        <f t="shared" si="202"/>
        <v>0</v>
      </c>
      <c r="BJ4147" s="16" t="s">
        <v>88</v>
      </c>
      <c r="BK4147" s="156">
        <f t="shared" si="203"/>
        <v>0</v>
      </c>
      <c r="BL4147" s="16" t="s">
        <v>323</v>
      </c>
      <c r="BM4147" s="155" t="s">
        <v>6620</v>
      </c>
    </row>
    <row r="4148" spans="2:65" s="1" customFormat="1" ht="24.15" customHeight="1">
      <c r="B4148" s="142"/>
      <c r="C4148" s="179" t="s">
        <v>6621</v>
      </c>
      <c r="D4148" s="201" t="s">
        <v>454</v>
      </c>
      <c r="E4148" s="180" t="s">
        <v>6622</v>
      </c>
      <c r="F4148" s="181" t="s">
        <v>6623</v>
      </c>
      <c r="G4148" s="182" t="s">
        <v>467</v>
      </c>
      <c r="H4148" s="183">
        <v>1</v>
      </c>
      <c r="I4148" s="184"/>
      <c r="J4148" s="185">
        <f t="shared" si="194"/>
        <v>0</v>
      </c>
      <c r="K4148" s="186"/>
      <c r="L4148" s="187"/>
      <c r="M4148" s="188" t="s">
        <v>1</v>
      </c>
      <c r="N4148" s="189" t="s">
        <v>42</v>
      </c>
      <c r="P4148" s="153">
        <f t="shared" si="195"/>
        <v>0</v>
      </c>
      <c r="Q4148" s="153">
        <v>7.0000000000000007E-2</v>
      </c>
      <c r="R4148" s="153">
        <f t="shared" si="196"/>
        <v>7.0000000000000007E-2</v>
      </c>
      <c r="S4148" s="153">
        <v>0</v>
      </c>
      <c r="T4148" s="154">
        <f t="shared" si="197"/>
        <v>0</v>
      </c>
      <c r="AR4148" s="155" t="s">
        <v>356</v>
      </c>
      <c r="AT4148" s="155" t="s">
        <v>454</v>
      </c>
      <c r="AU4148" s="155" t="s">
        <v>88</v>
      </c>
      <c r="AY4148" s="16" t="s">
        <v>317</v>
      </c>
      <c r="BE4148" s="156">
        <f t="shared" si="198"/>
        <v>0</v>
      </c>
      <c r="BF4148" s="156">
        <f t="shared" si="199"/>
        <v>0</v>
      </c>
      <c r="BG4148" s="156">
        <f t="shared" si="200"/>
        <v>0</v>
      </c>
      <c r="BH4148" s="156">
        <f t="shared" si="201"/>
        <v>0</v>
      </c>
      <c r="BI4148" s="156">
        <f t="shared" si="202"/>
        <v>0</v>
      </c>
      <c r="BJ4148" s="16" t="s">
        <v>88</v>
      </c>
      <c r="BK4148" s="156">
        <f t="shared" si="203"/>
        <v>0</v>
      </c>
      <c r="BL4148" s="16" t="s">
        <v>323</v>
      </c>
      <c r="BM4148" s="155" t="s">
        <v>6624</v>
      </c>
    </row>
    <row r="4149" spans="2:65" s="1" customFormat="1" ht="24.15" customHeight="1">
      <c r="B4149" s="142"/>
      <c r="C4149" s="179" t="s">
        <v>6625</v>
      </c>
      <c r="D4149" s="201" t="s">
        <v>454</v>
      </c>
      <c r="E4149" s="180" t="s">
        <v>6626</v>
      </c>
      <c r="F4149" s="181" t="s">
        <v>6627</v>
      </c>
      <c r="G4149" s="182" t="s">
        <v>467</v>
      </c>
      <c r="H4149" s="183">
        <v>1</v>
      </c>
      <c r="I4149" s="184"/>
      <c r="J4149" s="185">
        <f t="shared" si="194"/>
        <v>0</v>
      </c>
      <c r="K4149" s="186"/>
      <c r="L4149" s="187"/>
      <c r="M4149" s="188" t="s">
        <v>1</v>
      </c>
      <c r="N4149" s="189" t="s">
        <v>42</v>
      </c>
      <c r="P4149" s="153">
        <f t="shared" si="195"/>
        <v>0</v>
      </c>
      <c r="Q4149" s="153">
        <v>7.0000000000000007E-2</v>
      </c>
      <c r="R4149" s="153">
        <f t="shared" si="196"/>
        <v>7.0000000000000007E-2</v>
      </c>
      <c r="S4149" s="153">
        <v>0</v>
      </c>
      <c r="T4149" s="154">
        <f t="shared" si="197"/>
        <v>0</v>
      </c>
      <c r="AR4149" s="155" t="s">
        <v>356</v>
      </c>
      <c r="AT4149" s="155" t="s">
        <v>454</v>
      </c>
      <c r="AU4149" s="155" t="s">
        <v>88</v>
      </c>
      <c r="AY4149" s="16" t="s">
        <v>317</v>
      </c>
      <c r="BE4149" s="156">
        <f t="shared" si="198"/>
        <v>0</v>
      </c>
      <c r="BF4149" s="156">
        <f t="shared" si="199"/>
        <v>0</v>
      </c>
      <c r="BG4149" s="156">
        <f t="shared" si="200"/>
        <v>0</v>
      </c>
      <c r="BH4149" s="156">
        <f t="shared" si="201"/>
        <v>0</v>
      </c>
      <c r="BI4149" s="156">
        <f t="shared" si="202"/>
        <v>0</v>
      </c>
      <c r="BJ4149" s="16" t="s">
        <v>88</v>
      </c>
      <c r="BK4149" s="156">
        <f t="shared" si="203"/>
        <v>0</v>
      </c>
      <c r="BL4149" s="16" t="s">
        <v>323</v>
      </c>
      <c r="BM4149" s="155" t="s">
        <v>6628</v>
      </c>
    </row>
    <row r="4150" spans="2:65" s="1" customFormat="1" ht="24.15" customHeight="1">
      <c r="B4150" s="142"/>
      <c r="C4150" s="179" t="s">
        <v>6629</v>
      </c>
      <c r="D4150" s="203" t="s">
        <v>454</v>
      </c>
      <c r="E4150" s="180" t="s">
        <v>6630</v>
      </c>
      <c r="F4150" s="181" t="s">
        <v>6631</v>
      </c>
      <c r="G4150" s="182" t="s">
        <v>467</v>
      </c>
      <c r="H4150" s="183">
        <v>1</v>
      </c>
      <c r="I4150" s="184"/>
      <c r="J4150" s="185">
        <f t="shared" si="194"/>
        <v>0</v>
      </c>
      <c r="K4150" s="186"/>
      <c r="L4150" s="187"/>
      <c r="M4150" s="188" t="s">
        <v>1</v>
      </c>
      <c r="N4150" s="189" t="s">
        <v>42</v>
      </c>
      <c r="P4150" s="153">
        <f t="shared" si="195"/>
        <v>0</v>
      </c>
      <c r="Q4150" s="153">
        <v>7.0000000000000007E-2</v>
      </c>
      <c r="R4150" s="153">
        <f t="shared" si="196"/>
        <v>7.0000000000000007E-2</v>
      </c>
      <c r="S4150" s="153">
        <v>0</v>
      </c>
      <c r="T4150" s="154">
        <f t="shared" si="197"/>
        <v>0</v>
      </c>
      <c r="AR4150" s="155" t="s">
        <v>356</v>
      </c>
      <c r="AT4150" s="155" t="s">
        <v>454</v>
      </c>
      <c r="AU4150" s="155" t="s">
        <v>88</v>
      </c>
      <c r="AY4150" s="16" t="s">
        <v>317</v>
      </c>
      <c r="BE4150" s="156">
        <f t="shared" si="198"/>
        <v>0</v>
      </c>
      <c r="BF4150" s="156">
        <f t="shared" si="199"/>
        <v>0</v>
      </c>
      <c r="BG4150" s="156">
        <f t="shared" si="200"/>
        <v>0</v>
      </c>
      <c r="BH4150" s="156">
        <f t="shared" si="201"/>
        <v>0</v>
      </c>
      <c r="BI4150" s="156">
        <f t="shared" si="202"/>
        <v>0</v>
      </c>
      <c r="BJ4150" s="16" t="s">
        <v>88</v>
      </c>
      <c r="BK4150" s="156">
        <f t="shared" si="203"/>
        <v>0</v>
      </c>
      <c r="BL4150" s="16" t="s">
        <v>323</v>
      </c>
      <c r="BM4150" s="155" t="s">
        <v>6632</v>
      </c>
    </row>
    <row r="4151" spans="2:65" s="1" customFormat="1" ht="24.15" customHeight="1">
      <c r="B4151" s="142"/>
      <c r="C4151" s="179" t="s">
        <v>6633</v>
      </c>
      <c r="D4151" s="201" t="s">
        <v>454</v>
      </c>
      <c r="E4151" s="180" t="s">
        <v>6634</v>
      </c>
      <c r="F4151" s="181" t="s">
        <v>6635</v>
      </c>
      <c r="G4151" s="182" t="s">
        <v>467</v>
      </c>
      <c r="H4151" s="183">
        <v>1</v>
      </c>
      <c r="I4151" s="184"/>
      <c r="J4151" s="185">
        <f t="shared" si="194"/>
        <v>0</v>
      </c>
      <c r="K4151" s="186"/>
      <c r="L4151" s="187"/>
      <c r="M4151" s="188" t="s">
        <v>1</v>
      </c>
      <c r="N4151" s="189" t="s">
        <v>42</v>
      </c>
      <c r="P4151" s="153">
        <f t="shared" si="195"/>
        <v>0</v>
      </c>
      <c r="Q4151" s="153">
        <v>7.0000000000000007E-2</v>
      </c>
      <c r="R4151" s="153">
        <f t="shared" si="196"/>
        <v>7.0000000000000007E-2</v>
      </c>
      <c r="S4151" s="153">
        <v>0</v>
      </c>
      <c r="T4151" s="154">
        <f t="shared" si="197"/>
        <v>0</v>
      </c>
      <c r="AR4151" s="155" t="s">
        <v>356</v>
      </c>
      <c r="AT4151" s="155" t="s">
        <v>454</v>
      </c>
      <c r="AU4151" s="155" t="s">
        <v>88</v>
      </c>
      <c r="AY4151" s="16" t="s">
        <v>317</v>
      </c>
      <c r="BE4151" s="156">
        <f t="shared" si="198"/>
        <v>0</v>
      </c>
      <c r="BF4151" s="156">
        <f t="shared" si="199"/>
        <v>0</v>
      </c>
      <c r="BG4151" s="156">
        <f t="shared" si="200"/>
        <v>0</v>
      </c>
      <c r="BH4151" s="156">
        <f t="shared" si="201"/>
        <v>0</v>
      </c>
      <c r="BI4151" s="156">
        <f t="shared" si="202"/>
        <v>0</v>
      </c>
      <c r="BJ4151" s="16" t="s">
        <v>88</v>
      </c>
      <c r="BK4151" s="156">
        <f t="shared" si="203"/>
        <v>0</v>
      </c>
      <c r="BL4151" s="16" t="s">
        <v>323</v>
      </c>
      <c r="BM4151" s="155" t="s">
        <v>6636</v>
      </c>
    </row>
    <row r="4152" spans="2:65" s="1" customFormat="1" ht="33" customHeight="1">
      <c r="B4152" s="142"/>
      <c r="C4152" s="179" t="s">
        <v>6637</v>
      </c>
      <c r="D4152" s="203" t="s">
        <v>454</v>
      </c>
      <c r="E4152" s="180" t="s">
        <v>6638</v>
      </c>
      <c r="F4152" s="181" t="s">
        <v>6639</v>
      </c>
      <c r="G4152" s="182" t="s">
        <v>467</v>
      </c>
      <c r="H4152" s="183">
        <v>1</v>
      </c>
      <c r="I4152" s="184"/>
      <c r="J4152" s="185">
        <f t="shared" si="194"/>
        <v>0</v>
      </c>
      <c r="K4152" s="186"/>
      <c r="L4152" s="187"/>
      <c r="M4152" s="188" t="s">
        <v>1</v>
      </c>
      <c r="N4152" s="189" t="s">
        <v>42</v>
      </c>
      <c r="P4152" s="153">
        <f t="shared" si="195"/>
        <v>0</v>
      </c>
      <c r="Q4152" s="153">
        <v>7.0000000000000007E-2</v>
      </c>
      <c r="R4152" s="153">
        <f t="shared" si="196"/>
        <v>7.0000000000000007E-2</v>
      </c>
      <c r="S4152" s="153">
        <v>0</v>
      </c>
      <c r="T4152" s="154">
        <f t="shared" si="197"/>
        <v>0</v>
      </c>
      <c r="AR4152" s="155" t="s">
        <v>356</v>
      </c>
      <c r="AT4152" s="155" t="s">
        <v>454</v>
      </c>
      <c r="AU4152" s="155" t="s">
        <v>88</v>
      </c>
      <c r="AY4152" s="16" t="s">
        <v>317</v>
      </c>
      <c r="BE4152" s="156">
        <f t="shared" si="198"/>
        <v>0</v>
      </c>
      <c r="BF4152" s="156">
        <f t="shared" si="199"/>
        <v>0</v>
      </c>
      <c r="BG4152" s="156">
        <f t="shared" si="200"/>
        <v>0</v>
      </c>
      <c r="BH4152" s="156">
        <f t="shared" si="201"/>
        <v>0</v>
      </c>
      <c r="BI4152" s="156">
        <f t="shared" si="202"/>
        <v>0</v>
      </c>
      <c r="BJ4152" s="16" t="s">
        <v>88</v>
      </c>
      <c r="BK4152" s="156">
        <f t="shared" si="203"/>
        <v>0</v>
      </c>
      <c r="BL4152" s="16" t="s">
        <v>323</v>
      </c>
      <c r="BM4152" s="155" t="s">
        <v>6640</v>
      </c>
    </row>
    <row r="4153" spans="2:65" s="1" customFormat="1" ht="33" customHeight="1">
      <c r="B4153" s="142"/>
      <c r="C4153" s="179" t="s">
        <v>6641</v>
      </c>
      <c r="D4153" s="201" t="s">
        <v>454</v>
      </c>
      <c r="E4153" s="180" t="s">
        <v>6642</v>
      </c>
      <c r="F4153" s="181" t="s">
        <v>6643</v>
      </c>
      <c r="G4153" s="182" t="s">
        <v>467</v>
      </c>
      <c r="H4153" s="183">
        <v>1</v>
      </c>
      <c r="I4153" s="184"/>
      <c r="J4153" s="185">
        <f t="shared" si="194"/>
        <v>0</v>
      </c>
      <c r="K4153" s="186"/>
      <c r="L4153" s="187"/>
      <c r="M4153" s="188" t="s">
        <v>1</v>
      </c>
      <c r="N4153" s="189" t="s">
        <v>42</v>
      </c>
      <c r="P4153" s="153">
        <f t="shared" si="195"/>
        <v>0</v>
      </c>
      <c r="Q4153" s="153">
        <v>7.0000000000000007E-2</v>
      </c>
      <c r="R4153" s="153">
        <f t="shared" si="196"/>
        <v>7.0000000000000007E-2</v>
      </c>
      <c r="S4153" s="153">
        <v>0</v>
      </c>
      <c r="T4153" s="154">
        <f t="shared" si="197"/>
        <v>0</v>
      </c>
      <c r="AR4153" s="155" t="s">
        <v>356</v>
      </c>
      <c r="AT4153" s="155" t="s">
        <v>454</v>
      </c>
      <c r="AU4153" s="155" t="s">
        <v>88</v>
      </c>
      <c r="AY4153" s="16" t="s">
        <v>317</v>
      </c>
      <c r="BE4153" s="156">
        <f t="shared" si="198"/>
        <v>0</v>
      </c>
      <c r="BF4153" s="156">
        <f t="shared" si="199"/>
        <v>0</v>
      </c>
      <c r="BG4153" s="156">
        <f t="shared" si="200"/>
        <v>0</v>
      </c>
      <c r="BH4153" s="156">
        <f t="shared" si="201"/>
        <v>0</v>
      </c>
      <c r="BI4153" s="156">
        <f t="shared" si="202"/>
        <v>0</v>
      </c>
      <c r="BJ4153" s="16" t="s">
        <v>88</v>
      </c>
      <c r="BK4153" s="156">
        <f t="shared" si="203"/>
        <v>0</v>
      </c>
      <c r="BL4153" s="16" t="s">
        <v>323</v>
      </c>
      <c r="BM4153" s="155" t="s">
        <v>6644</v>
      </c>
    </row>
    <row r="4154" spans="2:65" s="1" customFormat="1" ht="33" customHeight="1">
      <c r="B4154" s="142"/>
      <c r="C4154" s="179" t="s">
        <v>6645</v>
      </c>
      <c r="D4154" s="201" t="s">
        <v>454</v>
      </c>
      <c r="E4154" s="180" t="s">
        <v>6646</v>
      </c>
      <c r="F4154" s="181" t="s">
        <v>6647</v>
      </c>
      <c r="G4154" s="182" t="s">
        <v>467</v>
      </c>
      <c r="H4154" s="183">
        <v>1</v>
      </c>
      <c r="I4154" s="184"/>
      <c r="J4154" s="185">
        <f t="shared" si="194"/>
        <v>0</v>
      </c>
      <c r="K4154" s="186"/>
      <c r="L4154" s="187"/>
      <c r="M4154" s="188" t="s">
        <v>1</v>
      </c>
      <c r="N4154" s="189" t="s">
        <v>42</v>
      </c>
      <c r="P4154" s="153">
        <f t="shared" si="195"/>
        <v>0</v>
      </c>
      <c r="Q4154" s="153">
        <v>7.0000000000000007E-2</v>
      </c>
      <c r="R4154" s="153">
        <f t="shared" si="196"/>
        <v>7.0000000000000007E-2</v>
      </c>
      <c r="S4154" s="153">
        <v>0</v>
      </c>
      <c r="T4154" s="154">
        <f t="shared" si="197"/>
        <v>0</v>
      </c>
      <c r="AR4154" s="155" t="s">
        <v>356</v>
      </c>
      <c r="AT4154" s="155" t="s">
        <v>454</v>
      </c>
      <c r="AU4154" s="155" t="s">
        <v>88</v>
      </c>
      <c r="AY4154" s="16" t="s">
        <v>317</v>
      </c>
      <c r="BE4154" s="156">
        <f t="shared" si="198"/>
        <v>0</v>
      </c>
      <c r="BF4154" s="156">
        <f t="shared" si="199"/>
        <v>0</v>
      </c>
      <c r="BG4154" s="156">
        <f t="shared" si="200"/>
        <v>0</v>
      </c>
      <c r="BH4154" s="156">
        <f t="shared" si="201"/>
        <v>0</v>
      </c>
      <c r="BI4154" s="156">
        <f t="shared" si="202"/>
        <v>0</v>
      </c>
      <c r="BJ4154" s="16" t="s">
        <v>88</v>
      </c>
      <c r="BK4154" s="156">
        <f t="shared" si="203"/>
        <v>0</v>
      </c>
      <c r="BL4154" s="16" t="s">
        <v>323</v>
      </c>
      <c r="BM4154" s="155" t="s">
        <v>6648</v>
      </c>
    </row>
    <row r="4155" spans="2:65" s="1" customFormat="1" ht="33" customHeight="1">
      <c r="B4155" s="142"/>
      <c r="C4155" s="179" t="s">
        <v>6649</v>
      </c>
      <c r="D4155" s="201" t="s">
        <v>454</v>
      </c>
      <c r="E4155" s="180" t="s">
        <v>6650</v>
      </c>
      <c r="F4155" s="181" t="s">
        <v>6651</v>
      </c>
      <c r="G4155" s="182" t="s">
        <v>467</v>
      </c>
      <c r="H4155" s="183">
        <v>1</v>
      </c>
      <c r="I4155" s="184"/>
      <c r="J4155" s="185">
        <f t="shared" si="194"/>
        <v>0</v>
      </c>
      <c r="K4155" s="186"/>
      <c r="L4155" s="187"/>
      <c r="M4155" s="188" t="s">
        <v>1</v>
      </c>
      <c r="N4155" s="189" t="s">
        <v>42</v>
      </c>
      <c r="P4155" s="153">
        <f t="shared" si="195"/>
        <v>0</v>
      </c>
      <c r="Q4155" s="153">
        <v>7.0000000000000007E-2</v>
      </c>
      <c r="R4155" s="153">
        <f t="shared" si="196"/>
        <v>7.0000000000000007E-2</v>
      </c>
      <c r="S4155" s="153">
        <v>0</v>
      </c>
      <c r="T4155" s="154">
        <f t="shared" si="197"/>
        <v>0</v>
      </c>
      <c r="AR4155" s="155" t="s">
        <v>356</v>
      </c>
      <c r="AT4155" s="155" t="s">
        <v>454</v>
      </c>
      <c r="AU4155" s="155" t="s">
        <v>88</v>
      </c>
      <c r="AY4155" s="16" t="s">
        <v>317</v>
      </c>
      <c r="BE4155" s="156">
        <f t="shared" si="198"/>
        <v>0</v>
      </c>
      <c r="BF4155" s="156">
        <f t="shared" si="199"/>
        <v>0</v>
      </c>
      <c r="BG4155" s="156">
        <f t="shared" si="200"/>
        <v>0</v>
      </c>
      <c r="BH4155" s="156">
        <f t="shared" si="201"/>
        <v>0</v>
      </c>
      <c r="BI4155" s="156">
        <f t="shared" si="202"/>
        <v>0</v>
      </c>
      <c r="BJ4155" s="16" t="s">
        <v>88</v>
      </c>
      <c r="BK4155" s="156">
        <f t="shared" si="203"/>
        <v>0</v>
      </c>
      <c r="BL4155" s="16" t="s">
        <v>323</v>
      </c>
      <c r="BM4155" s="155" t="s">
        <v>6652</v>
      </c>
    </row>
    <row r="4156" spans="2:65" s="1" customFormat="1" ht="33" customHeight="1">
      <c r="B4156" s="142"/>
      <c r="C4156" s="179" t="s">
        <v>6653</v>
      </c>
      <c r="D4156" s="201" t="s">
        <v>454</v>
      </c>
      <c r="E4156" s="180" t="s">
        <v>6654</v>
      </c>
      <c r="F4156" s="181" t="s">
        <v>6655</v>
      </c>
      <c r="G4156" s="182" t="s">
        <v>467</v>
      </c>
      <c r="H4156" s="183">
        <v>1</v>
      </c>
      <c r="I4156" s="184"/>
      <c r="J4156" s="185">
        <f t="shared" si="194"/>
        <v>0</v>
      </c>
      <c r="K4156" s="186"/>
      <c r="L4156" s="187"/>
      <c r="M4156" s="188" t="s">
        <v>1</v>
      </c>
      <c r="N4156" s="189" t="s">
        <v>42</v>
      </c>
      <c r="P4156" s="153">
        <f t="shared" si="195"/>
        <v>0</v>
      </c>
      <c r="Q4156" s="153">
        <v>7.0000000000000007E-2</v>
      </c>
      <c r="R4156" s="153">
        <f t="shared" si="196"/>
        <v>7.0000000000000007E-2</v>
      </c>
      <c r="S4156" s="153">
        <v>0</v>
      </c>
      <c r="T4156" s="154">
        <f t="shared" si="197"/>
        <v>0</v>
      </c>
      <c r="AR4156" s="155" t="s">
        <v>356</v>
      </c>
      <c r="AT4156" s="155" t="s">
        <v>454</v>
      </c>
      <c r="AU4156" s="155" t="s">
        <v>88</v>
      </c>
      <c r="AY4156" s="16" t="s">
        <v>317</v>
      </c>
      <c r="BE4156" s="156">
        <f t="shared" si="198"/>
        <v>0</v>
      </c>
      <c r="BF4156" s="156">
        <f t="shared" si="199"/>
        <v>0</v>
      </c>
      <c r="BG4156" s="156">
        <f t="shared" si="200"/>
        <v>0</v>
      </c>
      <c r="BH4156" s="156">
        <f t="shared" si="201"/>
        <v>0</v>
      </c>
      <c r="BI4156" s="156">
        <f t="shared" si="202"/>
        <v>0</v>
      </c>
      <c r="BJ4156" s="16" t="s">
        <v>88</v>
      </c>
      <c r="BK4156" s="156">
        <f t="shared" si="203"/>
        <v>0</v>
      </c>
      <c r="BL4156" s="16" t="s">
        <v>323</v>
      </c>
      <c r="BM4156" s="155" t="s">
        <v>6656</v>
      </c>
    </row>
    <row r="4157" spans="2:65" s="1" customFormat="1" ht="24.15" customHeight="1">
      <c r="B4157" s="142"/>
      <c r="C4157" s="179" t="s">
        <v>6657</v>
      </c>
      <c r="D4157" s="203" t="s">
        <v>454</v>
      </c>
      <c r="E4157" s="180" t="s">
        <v>6658</v>
      </c>
      <c r="F4157" s="181" t="s">
        <v>6659</v>
      </c>
      <c r="G4157" s="182" t="s">
        <v>467</v>
      </c>
      <c r="H4157" s="183">
        <v>1</v>
      </c>
      <c r="I4157" s="184"/>
      <c r="J4157" s="185">
        <f t="shared" si="194"/>
        <v>0</v>
      </c>
      <c r="K4157" s="186"/>
      <c r="L4157" s="187"/>
      <c r="M4157" s="188" t="s">
        <v>1</v>
      </c>
      <c r="N4157" s="189" t="s">
        <v>42</v>
      </c>
      <c r="P4157" s="153">
        <f t="shared" si="195"/>
        <v>0</v>
      </c>
      <c r="Q4157" s="153">
        <v>7.0000000000000007E-2</v>
      </c>
      <c r="R4157" s="153">
        <f t="shared" si="196"/>
        <v>7.0000000000000007E-2</v>
      </c>
      <c r="S4157" s="153">
        <v>0</v>
      </c>
      <c r="T4157" s="154">
        <f t="shared" si="197"/>
        <v>0</v>
      </c>
      <c r="AR4157" s="155" t="s">
        <v>356</v>
      </c>
      <c r="AT4157" s="155" t="s">
        <v>454</v>
      </c>
      <c r="AU4157" s="155" t="s">
        <v>88</v>
      </c>
      <c r="AY4157" s="16" t="s">
        <v>317</v>
      </c>
      <c r="BE4157" s="156">
        <f t="shared" si="198"/>
        <v>0</v>
      </c>
      <c r="BF4157" s="156">
        <f t="shared" si="199"/>
        <v>0</v>
      </c>
      <c r="BG4157" s="156">
        <f t="shared" si="200"/>
        <v>0</v>
      </c>
      <c r="BH4157" s="156">
        <f t="shared" si="201"/>
        <v>0</v>
      </c>
      <c r="BI4157" s="156">
        <f t="shared" si="202"/>
        <v>0</v>
      </c>
      <c r="BJ4157" s="16" t="s">
        <v>88</v>
      </c>
      <c r="BK4157" s="156">
        <f t="shared" si="203"/>
        <v>0</v>
      </c>
      <c r="BL4157" s="16" t="s">
        <v>323</v>
      </c>
      <c r="BM4157" s="155" t="s">
        <v>6660</v>
      </c>
    </row>
    <row r="4158" spans="2:65" s="1" customFormat="1" ht="24.15" customHeight="1">
      <c r="B4158" s="142"/>
      <c r="C4158" s="179" t="s">
        <v>6661</v>
      </c>
      <c r="D4158" s="201" t="s">
        <v>454</v>
      </c>
      <c r="E4158" s="180" t="s">
        <v>6662</v>
      </c>
      <c r="F4158" s="181" t="s">
        <v>6663</v>
      </c>
      <c r="G4158" s="182" t="s">
        <v>467</v>
      </c>
      <c r="H4158" s="183">
        <v>1</v>
      </c>
      <c r="I4158" s="184"/>
      <c r="J4158" s="185">
        <f t="shared" si="194"/>
        <v>0</v>
      </c>
      <c r="K4158" s="186"/>
      <c r="L4158" s="187"/>
      <c r="M4158" s="188" t="s">
        <v>1</v>
      </c>
      <c r="N4158" s="189" t="s">
        <v>42</v>
      </c>
      <c r="P4158" s="153">
        <f t="shared" si="195"/>
        <v>0</v>
      </c>
      <c r="Q4158" s="153">
        <v>7.0000000000000007E-2</v>
      </c>
      <c r="R4158" s="153">
        <f t="shared" si="196"/>
        <v>7.0000000000000007E-2</v>
      </c>
      <c r="S4158" s="153">
        <v>0</v>
      </c>
      <c r="T4158" s="154">
        <f t="shared" si="197"/>
        <v>0</v>
      </c>
      <c r="AR4158" s="155" t="s">
        <v>356</v>
      </c>
      <c r="AT4158" s="155" t="s">
        <v>454</v>
      </c>
      <c r="AU4158" s="155" t="s">
        <v>88</v>
      </c>
      <c r="AY4158" s="16" t="s">
        <v>317</v>
      </c>
      <c r="BE4158" s="156">
        <f t="shared" si="198"/>
        <v>0</v>
      </c>
      <c r="BF4158" s="156">
        <f t="shared" si="199"/>
        <v>0</v>
      </c>
      <c r="BG4158" s="156">
        <f t="shared" si="200"/>
        <v>0</v>
      </c>
      <c r="BH4158" s="156">
        <f t="shared" si="201"/>
        <v>0</v>
      </c>
      <c r="BI4158" s="156">
        <f t="shared" si="202"/>
        <v>0</v>
      </c>
      <c r="BJ4158" s="16" t="s">
        <v>88</v>
      </c>
      <c r="BK4158" s="156">
        <f t="shared" si="203"/>
        <v>0</v>
      </c>
      <c r="BL4158" s="16" t="s">
        <v>323</v>
      </c>
      <c r="BM4158" s="155" t="s">
        <v>6664</v>
      </c>
    </row>
    <row r="4159" spans="2:65" s="1" customFormat="1" ht="24.15" customHeight="1">
      <c r="B4159" s="142"/>
      <c r="C4159" s="179" t="s">
        <v>6665</v>
      </c>
      <c r="D4159" s="203" t="s">
        <v>454</v>
      </c>
      <c r="E4159" s="180" t="s">
        <v>6666</v>
      </c>
      <c r="F4159" s="181" t="s">
        <v>6667</v>
      </c>
      <c r="G4159" s="182" t="s">
        <v>467</v>
      </c>
      <c r="H4159" s="183">
        <v>1</v>
      </c>
      <c r="I4159" s="184"/>
      <c r="J4159" s="185">
        <f t="shared" si="194"/>
        <v>0</v>
      </c>
      <c r="K4159" s="186"/>
      <c r="L4159" s="187"/>
      <c r="M4159" s="188" t="s">
        <v>1</v>
      </c>
      <c r="N4159" s="189" t="s">
        <v>42</v>
      </c>
      <c r="P4159" s="153">
        <f t="shared" si="195"/>
        <v>0</v>
      </c>
      <c r="Q4159" s="153">
        <v>7.0000000000000007E-2</v>
      </c>
      <c r="R4159" s="153">
        <f t="shared" si="196"/>
        <v>7.0000000000000007E-2</v>
      </c>
      <c r="S4159" s="153">
        <v>0</v>
      </c>
      <c r="T4159" s="154">
        <f t="shared" si="197"/>
        <v>0</v>
      </c>
      <c r="AR4159" s="155" t="s">
        <v>356</v>
      </c>
      <c r="AT4159" s="155" t="s">
        <v>454</v>
      </c>
      <c r="AU4159" s="155" t="s">
        <v>88</v>
      </c>
      <c r="AY4159" s="16" t="s">
        <v>317</v>
      </c>
      <c r="BE4159" s="156">
        <f t="shared" si="198"/>
        <v>0</v>
      </c>
      <c r="BF4159" s="156">
        <f t="shared" si="199"/>
        <v>0</v>
      </c>
      <c r="BG4159" s="156">
        <f t="shared" si="200"/>
        <v>0</v>
      </c>
      <c r="BH4159" s="156">
        <f t="shared" si="201"/>
        <v>0</v>
      </c>
      <c r="BI4159" s="156">
        <f t="shared" si="202"/>
        <v>0</v>
      </c>
      <c r="BJ4159" s="16" t="s">
        <v>88</v>
      </c>
      <c r="BK4159" s="156">
        <f t="shared" si="203"/>
        <v>0</v>
      </c>
      <c r="BL4159" s="16" t="s">
        <v>323</v>
      </c>
      <c r="BM4159" s="155" t="s">
        <v>6668</v>
      </c>
    </row>
    <row r="4160" spans="2:65" s="1" customFormat="1" ht="24.15" customHeight="1">
      <c r="B4160" s="142"/>
      <c r="C4160" s="179" t="s">
        <v>6669</v>
      </c>
      <c r="D4160" s="201" t="s">
        <v>454</v>
      </c>
      <c r="E4160" s="180" t="s">
        <v>6670</v>
      </c>
      <c r="F4160" s="181" t="s">
        <v>6671</v>
      </c>
      <c r="G4160" s="182" t="s">
        <v>467</v>
      </c>
      <c r="H4160" s="183">
        <v>1</v>
      </c>
      <c r="I4160" s="184"/>
      <c r="J4160" s="185">
        <f t="shared" si="194"/>
        <v>0</v>
      </c>
      <c r="K4160" s="186"/>
      <c r="L4160" s="187"/>
      <c r="M4160" s="188" t="s">
        <v>1</v>
      </c>
      <c r="N4160" s="189" t="s">
        <v>42</v>
      </c>
      <c r="P4160" s="153">
        <f t="shared" si="195"/>
        <v>0</v>
      </c>
      <c r="Q4160" s="153">
        <v>7.0000000000000007E-2</v>
      </c>
      <c r="R4160" s="153">
        <f t="shared" si="196"/>
        <v>7.0000000000000007E-2</v>
      </c>
      <c r="S4160" s="153">
        <v>0</v>
      </c>
      <c r="T4160" s="154">
        <f t="shared" si="197"/>
        <v>0</v>
      </c>
      <c r="AR4160" s="155" t="s">
        <v>356</v>
      </c>
      <c r="AT4160" s="155" t="s">
        <v>454</v>
      </c>
      <c r="AU4160" s="155" t="s">
        <v>88</v>
      </c>
      <c r="AY4160" s="16" t="s">
        <v>317</v>
      </c>
      <c r="BE4160" s="156">
        <f t="shared" si="198"/>
        <v>0</v>
      </c>
      <c r="BF4160" s="156">
        <f t="shared" si="199"/>
        <v>0</v>
      </c>
      <c r="BG4160" s="156">
        <f t="shared" si="200"/>
        <v>0</v>
      </c>
      <c r="BH4160" s="156">
        <f t="shared" si="201"/>
        <v>0</v>
      </c>
      <c r="BI4160" s="156">
        <f t="shared" si="202"/>
        <v>0</v>
      </c>
      <c r="BJ4160" s="16" t="s">
        <v>88</v>
      </c>
      <c r="BK4160" s="156">
        <f t="shared" si="203"/>
        <v>0</v>
      </c>
      <c r="BL4160" s="16" t="s">
        <v>323</v>
      </c>
      <c r="BM4160" s="155" t="s">
        <v>6672</v>
      </c>
    </row>
    <row r="4161" spans="2:65" s="1" customFormat="1" ht="33" customHeight="1">
      <c r="B4161" s="142"/>
      <c r="C4161" s="143" t="s">
        <v>6673</v>
      </c>
      <c r="D4161" s="143" t="s">
        <v>319</v>
      </c>
      <c r="E4161" s="144" t="s">
        <v>6674</v>
      </c>
      <c r="F4161" s="145" t="s">
        <v>6675</v>
      </c>
      <c r="G4161" s="146" t="s">
        <v>467</v>
      </c>
      <c r="H4161" s="147">
        <v>7</v>
      </c>
      <c r="I4161" s="148"/>
      <c r="J4161" s="149">
        <f t="shared" si="194"/>
        <v>0</v>
      </c>
      <c r="K4161" s="150"/>
      <c r="L4161" s="31"/>
      <c r="M4161" s="151" t="s">
        <v>1</v>
      </c>
      <c r="N4161" s="152" t="s">
        <v>42</v>
      </c>
      <c r="P4161" s="153">
        <f t="shared" si="195"/>
        <v>0</v>
      </c>
      <c r="Q4161" s="153">
        <v>0</v>
      </c>
      <c r="R4161" s="153">
        <f t="shared" si="196"/>
        <v>0</v>
      </c>
      <c r="S4161" s="153">
        <v>0</v>
      </c>
      <c r="T4161" s="154">
        <f t="shared" si="197"/>
        <v>0</v>
      </c>
      <c r="AR4161" s="155" t="s">
        <v>396</v>
      </c>
      <c r="AT4161" s="155" t="s">
        <v>319</v>
      </c>
      <c r="AU4161" s="155" t="s">
        <v>88</v>
      </c>
      <c r="AY4161" s="16" t="s">
        <v>317</v>
      </c>
      <c r="BE4161" s="156">
        <f t="shared" si="198"/>
        <v>0</v>
      </c>
      <c r="BF4161" s="156">
        <f t="shared" si="199"/>
        <v>0</v>
      </c>
      <c r="BG4161" s="156">
        <f t="shared" si="200"/>
        <v>0</v>
      </c>
      <c r="BH4161" s="156">
        <f t="shared" si="201"/>
        <v>0</v>
      </c>
      <c r="BI4161" s="156">
        <f t="shared" si="202"/>
        <v>0</v>
      </c>
      <c r="BJ4161" s="16" t="s">
        <v>88</v>
      </c>
      <c r="BK4161" s="156">
        <f t="shared" si="203"/>
        <v>0</v>
      </c>
      <c r="BL4161" s="16" t="s">
        <v>396</v>
      </c>
      <c r="BM4161" s="155" t="s">
        <v>6676</v>
      </c>
    </row>
    <row r="4162" spans="2:65" s="12" customFormat="1" ht="10">
      <c r="B4162" s="157"/>
      <c r="D4162" s="158" t="s">
        <v>328</v>
      </c>
      <c r="E4162" s="159" t="s">
        <v>1</v>
      </c>
      <c r="F4162" s="160" t="s">
        <v>3335</v>
      </c>
      <c r="H4162" s="161">
        <v>1</v>
      </c>
      <c r="I4162" s="162"/>
      <c r="L4162" s="157"/>
      <c r="M4162" s="163"/>
      <c r="T4162" s="164"/>
      <c r="AT4162" s="159" t="s">
        <v>328</v>
      </c>
      <c r="AU4162" s="159" t="s">
        <v>88</v>
      </c>
      <c r="AV4162" s="12" t="s">
        <v>88</v>
      </c>
      <c r="AW4162" s="12" t="s">
        <v>31</v>
      </c>
      <c r="AX4162" s="12" t="s">
        <v>76</v>
      </c>
      <c r="AY4162" s="159" t="s">
        <v>317</v>
      </c>
    </row>
    <row r="4163" spans="2:65" s="12" customFormat="1" ht="10">
      <c r="B4163" s="157"/>
      <c r="D4163" s="158" t="s">
        <v>328</v>
      </c>
      <c r="E4163" s="159" t="s">
        <v>1</v>
      </c>
      <c r="F4163" s="160" t="s">
        <v>3336</v>
      </c>
      <c r="H4163" s="161">
        <v>2</v>
      </c>
      <c r="I4163" s="162"/>
      <c r="L4163" s="157"/>
      <c r="M4163" s="163"/>
      <c r="T4163" s="164"/>
      <c r="AT4163" s="159" t="s">
        <v>328</v>
      </c>
      <c r="AU4163" s="159" t="s">
        <v>88</v>
      </c>
      <c r="AV4163" s="12" t="s">
        <v>88</v>
      </c>
      <c r="AW4163" s="12" t="s">
        <v>31</v>
      </c>
      <c r="AX4163" s="12" t="s">
        <v>76</v>
      </c>
      <c r="AY4163" s="159" t="s">
        <v>317</v>
      </c>
    </row>
    <row r="4164" spans="2:65" s="12" customFormat="1" ht="10">
      <c r="B4164" s="157"/>
      <c r="D4164" s="158" t="s">
        <v>328</v>
      </c>
      <c r="E4164" s="159" t="s">
        <v>1</v>
      </c>
      <c r="F4164" s="160" t="s">
        <v>3337</v>
      </c>
      <c r="H4164" s="161">
        <v>2</v>
      </c>
      <c r="I4164" s="162"/>
      <c r="L4164" s="157"/>
      <c r="M4164" s="163"/>
      <c r="T4164" s="164"/>
      <c r="AT4164" s="159" t="s">
        <v>328</v>
      </c>
      <c r="AU4164" s="159" t="s">
        <v>88</v>
      </c>
      <c r="AV4164" s="12" t="s">
        <v>88</v>
      </c>
      <c r="AW4164" s="12" t="s">
        <v>31</v>
      </c>
      <c r="AX4164" s="12" t="s">
        <v>76</v>
      </c>
      <c r="AY4164" s="159" t="s">
        <v>317</v>
      </c>
    </row>
    <row r="4165" spans="2:65" s="12" customFormat="1" ht="10">
      <c r="B4165" s="157"/>
      <c r="D4165" s="158" t="s">
        <v>328</v>
      </c>
      <c r="E4165" s="159" t="s">
        <v>1</v>
      </c>
      <c r="F4165" s="160" t="s">
        <v>3338</v>
      </c>
      <c r="H4165" s="161">
        <v>2</v>
      </c>
      <c r="I4165" s="162"/>
      <c r="L4165" s="157"/>
      <c r="M4165" s="163"/>
      <c r="T4165" s="164"/>
      <c r="AT4165" s="159" t="s">
        <v>328</v>
      </c>
      <c r="AU4165" s="159" t="s">
        <v>88</v>
      </c>
      <c r="AV4165" s="12" t="s">
        <v>88</v>
      </c>
      <c r="AW4165" s="12" t="s">
        <v>31</v>
      </c>
      <c r="AX4165" s="12" t="s">
        <v>76</v>
      </c>
      <c r="AY4165" s="159" t="s">
        <v>317</v>
      </c>
    </row>
    <row r="4166" spans="2:65" s="13" customFormat="1" ht="10">
      <c r="B4166" s="165"/>
      <c r="D4166" s="158" t="s">
        <v>328</v>
      </c>
      <c r="E4166" s="166" t="s">
        <v>1</v>
      </c>
      <c r="F4166" s="167" t="s">
        <v>331</v>
      </c>
      <c r="H4166" s="168">
        <v>7</v>
      </c>
      <c r="I4166" s="169"/>
      <c r="L4166" s="165"/>
      <c r="M4166" s="170"/>
      <c r="T4166" s="171"/>
      <c r="AT4166" s="166" t="s">
        <v>328</v>
      </c>
      <c r="AU4166" s="166" t="s">
        <v>88</v>
      </c>
      <c r="AV4166" s="13" t="s">
        <v>92</v>
      </c>
      <c r="AW4166" s="13" t="s">
        <v>31</v>
      </c>
      <c r="AX4166" s="13" t="s">
        <v>76</v>
      </c>
      <c r="AY4166" s="166" t="s">
        <v>317</v>
      </c>
    </row>
    <row r="4167" spans="2:65" s="14" customFormat="1" ht="10">
      <c r="B4167" s="172"/>
      <c r="D4167" s="158" t="s">
        <v>328</v>
      </c>
      <c r="E4167" s="173" t="s">
        <v>1</v>
      </c>
      <c r="F4167" s="174" t="s">
        <v>332</v>
      </c>
      <c r="H4167" s="175">
        <v>7</v>
      </c>
      <c r="I4167" s="176"/>
      <c r="L4167" s="172"/>
      <c r="M4167" s="177"/>
      <c r="T4167" s="178"/>
      <c r="AT4167" s="173" t="s">
        <v>328</v>
      </c>
      <c r="AU4167" s="173" t="s">
        <v>88</v>
      </c>
      <c r="AV4167" s="14" t="s">
        <v>323</v>
      </c>
      <c r="AW4167" s="14" t="s">
        <v>31</v>
      </c>
      <c r="AX4167" s="14" t="s">
        <v>83</v>
      </c>
      <c r="AY4167" s="173" t="s">
        <v>317</v>
      </c>
    </row>
    <row r="4168" spans="2:65" s="1" customFormat="1" ht="16.5" customHeight="1">
      <c r="B4168" s="142"/>
      <c r="C4168" s="179" t="s">
        <v>6677</v>
      </c>
      <c r="D4168" s="179" t="s">
        <v>454</v>
      </c>
      <c r="E4168" s="180" t="s">
        <v>3586</v>
      </c>
      <c r="F4168" s="181" t="s">
        <v>3587</v>
      </c>
      <c r="G4168" s="182" t="s">
        <v>467</v>
      </c>
      <c r="H4168" s="183">
        <v>7</v>
      </c>
      <c r="I4168" s="184"/>
      <c r="J4168" s="185">
        <f>ROUND(I4168*H4168,2)</f>
        <v>0</v>
      </c>
      <c r="K4168" s="186"/>
      <c r="L4168" s="187"/>
      <c r="M4168" s="188" t="s">
        <v>1</v>
      </c>
      <c r="N4168" s="189" t="s">
        <v>42</v>
      </c>
      <c r="P4168" s="153">
        <f>O4168*H4168</f>
        <v>0</v>
      </c>
      <c r="Q4168" s="153">
        <v>1E-3</v>
      </c>
      <c r="R4168" s="153">
        <f>Q4168*H4168</f>
        <v>7.0000000000000001E-3</v>
      </c>
      <c r="S4168" s="153">
        <v>0</v>
      </c>
      <c r="T4168" s="154">
        <f>S4168*H4168</f>
        <v>0</v>
      </c>
      <c r="AR4168" s="155" t="s">
        <v>481</v>
      </c>
      <c r="AT4168" s="155" t="s">
        <v>454</v>
      </c>
      <c r="AU4168" s="155" t="s">
        <v>88</v>
      </c>
      <c r="AY4168" s="16" t="s">
        <v>317</v>
      </c>
      <c r="BE4168" s="156">
        <f>IF(N4168="základná",J4168,0)</f>
        <v>0</v>
      </c>
      <c r="BF4168" s="156">
        <f>IF(N4168="znížená",J4168,0)</f>
        <v>0</v>
      </c>
      <c r="BG4168" s="156">
        <f>IF(N4168="zákl. prenesená",J4168,0)</f>
        <v>0</v>
      </c>
      <c r="BH4168" s="156">
        <f>IF(N4168="zníž. prenesená",J4168,0)</f>
        <v>0</v>
      </c>
      <c r="BI4168" s="156">
        <f>IF(N4168="nulová",J4168,0)</f>
        <v>0</v>
      </c>
      <c r="BJ4168" s="16" t="s">
        <v>88</v>
      </c>
      <c r="BK4168" s="156">
        <f>ROUND(I4168*H4168,2)</f>
        <v>0</v>
      </c>
      <c r="BL4168" s="16" t="s">
        <v>396</v>
      </c>
      <c r="BM4168" s="155" t="s">
        <v>6678</v>
      </c>
    </row>
    <row r="4169" spans="2:65" s="1" customFormat="1" ht="37.75" customHeight="1">
      <c r="B4169" s="142"/>
      <c r="C4169" s="179" t="s">
        <v>6679</v>
      </c>
      <c r="D4169" s="204" t="s">
        <v>454</v>
      </c>
      <c r="E4169" s="180" t="s">
        <v>6680</v>
      </c>
      <c r="F4169" s="181" t="s">
        <v>6681</v>
      </c>
      <c r="G4169" s="182" t="s">
        <v>467</v>
      </c>
      <c r="H4169" s="183">
        <v>1</v>
      </c>
      <c r="I4169" s="184"/>
      <c r="J4169" s="185">
        <f>ROUND(I4169*H4169,2)</f>
        <v>0</v>
      </c>
      <c r="K4169" s="186"/>
      <c r="L4169" s="187"/>
      <c r="M4169" s="188" t="s">
        <v>1</v>
      </c>
      <c r="N4169" s="189" t="s">
        <v>42</v>
      </c>
      <c r="P4169" s="153">
        <f>O4169*H4169</f>
        <v>0</v>
      </c>
      <c r="Q4169" s="153">
        <v>0.16</v>
      </c>
      <c r="R4169" s="153">
        <f>Q4169*H4169</f>
        <v>0.16</v>
      </c>
      <c r="S4169" s="153">
        <v>0</v>
      </c>
      <c r="T4169" s="154">
        <f>S4169*H4169</f>
        <v>0</v>
      </c>
      <c r="AR4169" s="155" t="s">
        <v>481</v>
      </c>
      <c r="AT4169" s="155" t="s">
        <v>454</v>
      </c>
      <c r="AU4169" s="155" t="s">
        <v>88</v>
      </c>
      <c r="AY4169" s="16" t="s">
        <v>317</v>
      </c>
      <c r="BE4169" s="156">
        <f>IF(N4169="základná",J4169,0)</f>
        <v>0</v>
      </c>
      <c r="BF4169" s="156">
        <f>IF(N4169="znížená",J4169,0)</f>
        <v>0</v>
      </c>
      <c r="BG4169" s="156">
        <f>IF(N4169="zákl. prenesená",J4169,0)</f>
        <v>0</v>
      </c>
      <c r="BH4169" s="156">
        <f>IF(N4169="zníž. prenesená",J4169,0)</f>
        <v>0</v>
      </c>
      <c r="BI4169" s="156">
        <f>IF(N4169="nulová",J4169,0)</f>
        <v>0</v>
      </c>
      <c r="BJ4169" s="16" t="s">
        <v>88</v>
      </c>
      <c r="BK4169" s="156">
        <f>ROUND(I4169*H4169,2)</f>
        <v>0</v>
      </c>
      <c r="BL4169" s="16" t="s">
        <v>396</v>
      </c>
      <c r="BM4169" s="155" t="s">
        <v>6682</v>
      </c>
    </row>
    <row r="4170" spans="2:65" s="1" customFormat="1" ht="18">
      <c r="B4170" s="31"/>
      <c r="D4170" s="158" t="s">
        <v>597</v>
      </c>
      <c r="F4170" s="195" t="s">
        <v>6600</v>
      </c>
      <c r="I4170" s="196"/>
      <c r="L4170" s="31"/>
      <c r="M4170" s="197"/>
      <c r="T4170" s="58"/>
      <c r="AT4170" s="16" t="s">
        <v>597</v>
      </c>
      <c r="AU4170" s="16" t="s">
        <v>88</v>
      </c>
    </row>
    <row r="4171" spans="2:65" s="1" customFormat="1" ht="37.75" customHeight="1">
      <c r="B4171" s="142"/>
      <c r="C4171" s="179" t="s">
        <v>6683</v>
      </c>
      <c r="D4171" s="203" t="s">
        <v>454</v>
      </c>
      <c r="E4171" s="180" t="s">
        <v>6684</v>
      </c>
      <c r="F4171" s="181" t="s">
        <v>6685</v>
      </c>
      <c r="G4171" s="182" t="s">
        <v>467</v>
      </c>
      <c r="H4171" s="183">
        <v>1</v>
      </c>
      <c r="I4171" s="184"/>
      <c r="J4171" s="185">
        <f>ROUND(I4171*H4171,2)</f>
        <v>0</v>
      </c>
      <c r="K4171" s="186"/>
      <c r="L4171" s="187"/>
      <c r="M4171" s="188" t="s">
        <v>1</v>
      </c>
      <c r="N4171" s="189" t="s">
        <v>42</v>
      </c>
      <c r="P4171" s="153">
        <f>O4171*H4171</f>
        <v>0</v>
      </c>
      <c r="Q4171" s="153">
        <v>0.16</v>
      </c>
      <c r="R4171" s="153">
        <f>Q4171*H4171</f>
        <v>0.16</v>
      </c>
      <c r="S4171" s="153">
        <v>0</v>
      </c>
      <c r="T4171" s="154">
        <f>S4171*H4171</f>
        <v>0</v>
      </c>
      <c r="AR4171" s="155" t="s">
        <v>481</v>
      </c>
      <c r="AT4171" s="155" t="s">
        <v>454</v>
      </c>
      <c r="AU4171" s="155" t="s">
        <v>88</v>
      </c>
      <c r="AY4171" s="16" t="s">
        <v>317</v>
      </c>
      <c r="BE4171" s="156">
        <f>IF(N4171="základná",J4171,0)</f>
        <v>0</v>
      </c>
      <c r="BF4171" s="156">
        <f>IF(N4171="znížená",J4171,0)</f>
        <v>0</v>
      </c>
      <c r="BG4171" s="156">
        <f>IF(N4171="zákl. prenesená",J4171,0)</f>
        <v>0</v>
      </c>
      <c r="BH4171" s="156">
        <f>IF(N4171="zníž. prenesená",J4171,0)</f>
        <v>0</v>
      </c>
      <c r="BI4171" s="156">
        <f>IF(N4171="nulová",J4171,0)</f>
        <v>0</v>
      </c>
      <c r="BJ4171" s="16" t="s">
        <v>88</v>
      </c>
      <c r="BK4171" s="156">
        <f>ROUND(I4171*H4171,2)</f>
        <v>0</v>
      </c>
      <c r="BL4171" s="16" t="s">
        <v>396</v>
      </c>
      <c r="BM4171" s="155" t="s">
        <v>6686</v>
      </c>
    </row>
    <row r="4172" spans="2:65" s="1" customFormat="1" ht="18">
      <c r="B4172" s="31"/>
      <c r="D4172" s="158" t="s">
        <v>597</v>
      </c>
      <c r="F4172" s="195" t="s">
        <v>6600</v>
      </c>
      <c r="I4172" s="196"/>
      <c r="L4172" s="31"/>
      <c r="M4172" s="197"/>
      <c r="T4172" s="58"/>
      <c r="AT4172" s="16" t="s">
        <v>597</v>
      </c>
      <c r="AU4172" s="16" t="s">
        <v>88</v>
      </c>
    </row>
    <row r="4173" spans="2:65" s="1" customFormat="1" ht="37.75" customHeight="1">
      <c r="B4173" s="142"/>
      <c r="C4173" s="179" t="s">
        <v>6687</v>
      </c>
      <c r="D4173" s="201" t="s">
        <v>454</v>
      </c>
      <c r="E4173" s="180" t="s">
        <v>6688</v>
      </c>
      <c r="F4173" s="181" t="s">
        <v>6689</v>
      </c>
      <c r="G4173" s="182" t="s">
        <v>467</v>
      </c>
      <c r="H4173" s="183">
        <v>1</v>
      </c>
      <c r="I4173" s="184"/>
      <c r="J4173" s="185">
        <f>ROUND(I4173*H4173,2)</f>
        <v>0</v>
      </c>
      <c r="K4173" s="186"/>
      <c r="L4173" s="187"/>
      <c r="M4173" s="188" t="s">
        <v>1</v>
      </c>
      <c r="N4173" s="189" t="s">
        <v>42</v>
      </c>
      <c r="P4173" s="153">
        <f>O4173*H4173</f>
        <v>0</v>
      </c>
      <c r="Q4173" s="153">
        <v>0.16</v>
      </c>
      <c r="R4173" s="153">
        <f>Q4173*H4173</f>
        <v>0.16</v>
      </c>
      <c r="S4173" s="153">
        <v>0</v>
      </c>
      <c r="T4173" s="154">
        <f>S4173*H4173</f>
        <v>0</v>
      </c>
      <c r="AR4173" s="155" t="s">
        <v>481</v>
      </c>
      <c r="AT4173" s="155" t="s">
        <v>454</v>
      </c>
      <c r="AU4173" s="155" t="s">
        <v>88</v>
      </c>
      <c r="AY4173" s="16" t="s">
        <v>317</v>
      </c>
      <c r="BE4173" s="156">
        <f>IF(N4173="základná",J4173,0)</f>
        <v>0</v>
      </c>
      <c r="BF4173" s="156">
        <f>IF(N4173="znížená",J4173,0)</f>
        <v>0</v>
      </c>
      <c r="BG4173" s="156">
        <f>IF(N4173="zákl. prenesená",J4173,0)</f>
        <v>0</v>
      </c>
      <c r="BH4173" s="156">
        <f>IF(N4173="zníž. prenesená",J4173,0)</f>
        <v>0</v>
      </c>
      <c r="BI4173" s="156">
        <f>IF(N4173="nulová",J4173,0)</f>
        <v>0</v>
      </c>
      <c r="BJ4173" s="16" t="s">
        <v>88</v>
      </c>
      <c r="BK4173" s="156">
        <f>ROUND(I4173*H4173,2)</f>
        <v>0</v>
      </c>
      <c r="BL4173" s="16" t="s">
        <v>396</v>
      </c>
      <c r="BM4173" s="155" t="s">
        <v>6690</v>
      </c>
    </row>
    <row r="4174" spans="2:65" s="1" customFormat="1" ht="18">
      <c r="B4174" s="31"/>
      <c r="D4174" s="158" t="s">
        <v>597</v>
      </c>
      <c r="F4174" s="195" t="s">
        <v>6600</v>
      </c>
      <c r="I4174" s="196"/>
      <c r="L4174" s="31"/>
      <c r="M4174" s="197"/>
      <c r="T4174" s="58"/>
      <c r="AT4174" s="16" t="s">
        <v>597</v>
      </c>
      <c r="AU4174" s="16" t="s">
        <v>88</v>
      </c>
    </row>
    <row r="4175" spans="2:65" s="1" customFormat="1" ht="24.15" customHeight="1">
      <c r="B4175" s="142"/>
      <c r="C4175" s="179" t="s">
        <v>6691</v>
      </c>
      <c r="D4175" s="203" t="s">
        <v>454</v>
      </c>
      <c r="E4175" s="180" t="s">
        <v>6692</v>
      </c>
      <c r="F4175" s="181" t="s">
        <v>6693</v>
      </c>
      <c r="G4175" s="182" t="s">
        <v>467</v>
      </c>
      <c r="H4175" s="183">
        <v>1</v>
      </c>
      <c r="I4175" s="184"/>
      <c r="J4175" s="185">
        <f>ROUND(I4175*H4175,2)</f>
        <v>0</v>
      </c>
      <c r="K4175" s="186"/>
      <c r="L4175" s="187"/>
      <c r="M4175" s="188" t="s">
        <v>1</v>
      </c>
      <c r="N4175" s="189" t="s">
        <v>42</v>
      </c>
      <c r="P4175" s="153">
        <f>O4175*H4175</f>
        <v>0</v>
      </c>
      <c r="Q4175" s="153">
        <v>0.16</v>
      </c>
      <c r="R4175" s="153">
        <f>Q4175*H4175</f>
        <v>0.16</v>
      </c>
      <c r="S4175" s="153">
        <v>0</v>
      </c>
      <c r="T4175" s="154">
        <f>S4175*H4175</f>
        <v>0</v>
      </c>
      <c r="AR4175" s="155" t="s">
        <v>481</v>
      </c>
      <c r="AT4175" s="155" t="s">
        <v>454</v>
      </c>
      <c r="AU4175" s="155" t="s">
        <v>88</v>
      </c>
      <c r="AY4175" s="16" t="s">
        <v>317</v>
      </c>
      <c r="BE4175" s="156">
        <f>IF(N4175="základná",J4175,0)</f>
        <v>0</v>
      </c>
      <c r="BF4175" s="156">
        <f>IF(N4175="znížená",J4175,0)</f>
        <v>0</v>
      </c>
      <c r="BG4175" s="156">
        <f>IF(N4175="zákl. prenesená",J4175,0)</f>
        <v>0</v>
      </c>
      <c r="BH4175" s="156">
        <f>IF(N4175="zníž. prenesená",J4175,0)</f>
        <v>0</v>
      </c>
      <c r="BI4175" s="156">
        <f>IF(N4175="nulová",J4175,0)</f>
        <v>0</v>
      </c>
      <c r="BJ4175" s="16" t="s">
        <v>88</v>
      </c>
      <c r="BK4175" s="156">
        <f>ROUND(I4175*H4175,2)</f>
        <v>0</v>
      </c>
      <c r="BL4175" s="16" t="s">
        <v>396</v>
      </c>
      <c r="BM4175" s="155" t="s">
        <v>6694</v>
      </c>
    </row>
    <row r="4176" spans="2:65" s="1" customFormat="1" ht="18">
      <c r="B4176" s="31"/>
      <c r="D4176" s="158" t="s">
        <v>597</v>
      </c>
      <c r="F4176" s="195" t="s">
        <v>6600</v>
      </c>
      <c r="I4176" s="196"/>
      <c r="L4176" s="31"/>
      <c r="M4176" s="197"/>
      <c r="T4176" s="58"/>
      <c r="AT4176" s="16" t="s">
        <v>597</v>
      </c>
      <c r="AU4176" s="16" t="s">
        <v>88</v>
      </c>
    </row>
    <row r="4177" spans="2:65" s="1" customFormat="1" ht="24.15" customHeight="1">
      <c r="B4177" s="142"/>
      <c r="C4177" s="179" t="s">
        <v>6695</v>
      </c>
      <c r="D4177" s="201" t="s">
        <v>454</v>
      </c>
      <c r="E4177" s="180" t="s">
        <v>6696</v>
      </c>
      <c r="F4177" s="181" t="s">
        <v>6697</v>
      </c>
      <c r="G4177" s="182" t="s">
        <v>467</v>
      </c>
      <c r="H4177" s="183">
        <v>1</v>
      </c>
      <c r="I4177" s="184"/>
      <c r="J4177" s="185">
        <f>ROUND(I4177*H4177,2)</f>
        <v>0</v>
      </c>
      <c r="K4177" s="186"/>
      <c r="L4177" s="187"/>
      <c r="M4177" s="188" t="s">
        <v>1</v>
      </c>
      <c r="N4177" s="189" t="s">
        <v>42</v>
      </c>
      <c r="P4177" s="153">
        <f>O4177*H4177</f>
        <v>0</v>
      </c>
      <c r="Q4177" s="153">
        <v>0.16</v>
      </c>
      <c r="R4177" s="153">
        <f>Q4177*H4177</f>
        <v>0.16</v>
      </c>
      <c r="S4177" s="153">
        <v>0</v>
      </c>
      <c r="T4177" s="154">
        <f>S4177*H4177</f>
        <v>0</v>
      </c>
      <c r="AR4177" s="155" t="s">
        <v>481</v>
      </c>
      <c r="AT4177" s="155" t="s">
        <v>454</v>
      </c>
      <c r="AU4177" s="155" t="s">
        <v>88</v>
      </c>
      <c r="AY4177" s="16" t="s">
        <v>317</v>
      </c>
      <c r="BE4177" s="156">
        <f>IF(N4177="základná",J4177,0)</f>
        <v>0</v>
      </c>
      <c r="BF4177" s="156">
        <f>IF(N4177="znížená",J4177,0)</f>
        <v>0</v>
      </c>
      <c r="BG4177" s="156">
        <f>IF(N4177="zákl. prenesená",J4177,0)</f>
        <v>0</v>
      </c>
      <c r="BH4177" s="156">
        <f>IF(N4177="zníž. prenesená",J4177,0)</f>
        <v>0</v>
      </c>
      <c r="BI4177" s="156">
        <f>IF(N4177="nulová",J4177,0)</f>
        <v>0</v>
      </c>
      <c r="BJ4177" s="16" t="s">
        <v>88</v>
      </c>
      <c r="BK4177" s="156">
        <f>ROUND(I4177*H4177,2)</f>
        <v>0</v>
      </c>
      <c r="BL4177" s="16" t="s">
        <v>396</v>
      </c>
      <c r="BM4177" s="155" t="s">
        <v>6698</v>
      </c>
    </row>
    <row r="4178" spans="2:65" s="1" customFormat="1" ht="18">
      <c r="B4178" s="31"/>
      <c r="D4178" s="158" t="s">
        <v>597</v>
      </c>
      <c r="F4178" s="195" t="s">
        <v>6600</v>
      </c>
      <c r="I4178" s="196"/>
      <c r="L4178" s="31"/>
      <c r="M4178" s="197"/>
      <c r="T4178" s="58"/>
      <c r="AT4178" s="16" t="s">
        <v>597</v>
      </c>
      <c r="AU4178" s="16" t="s">
        <v>88</v>
      </c>
    </row>
    <row r="4179" spans="2:65" s="1" customFormat="1" ht="37.75" customHeight="1">
      <c r="B4179" s="142"/>
      <c r="C4179" s="179" t="s">
        <v>6699</v>
      </c>
      <c r="D4179" s="203" t="s">
        <v>454</v>
      </c>
      <c r="E4179" s="180" t="s">
        <v>6700</v>
      </c>
      <c r="F4179" s="181" t="s">
        <v>6701</v>
      </c>
      <c r="G4179" s="182" t="s">
        <v>467</v>
      </c>
      <c r="H4179" s="183">
        <v>1</v>
      </c>
      <c r="I4179" s="184"/>
      <c r="J4179" s="185">
        <f>ROUND(I4179*H4179,2)</f>
        <v>0</v>
      </c>
      <c r="K4179" s="186"/>
      <c r="L4179" s="187"/>
      <c r="M4179" s="188" t="s">
        <v>1</v>
      </c>
      <c r="N4179" s="189" t="s">
        <v>42</v>
      </c>
      <c r="P4179" s="153">
        <f>O4179*H4179</f>
        <v>0</v>
      </c>
      <c r="Q4179" s="153">
        <v>0.16</v>
      </c>
      <c r="R4179" s="153">
        <f>Q4179*H4179</f>
        <v>0.16</v>
      </c>
      <c r="S4179" s="153">
        <v>0</v>
      </c>
      <c r="T4179" s="154">
        <f>S4179*H4179</f>
        <v>0</v>
      </c>
      <c r="AR4179" s="155" t="s">
        <v>481</v>
      </c>
      <c r="AT4179" s="155" t="s">
        <v>454</v>
      </c>
      <c r="AU4179" s="155" t="s">
        <v>88</v>
      </c>
      <c r="AY4179" s="16" t="s">
        <v>317</v>
      </c>
      <c r="BE4179" s="156">
        <f>IF(N4179="základná",J4179,0)</f>
        <v>0</v>
      </c>
      <c r="BF4179" s="156">
        <f>IF(N4179="znížená",J4179,0)</f>
        <v>0</v>
      </c>
      <c r="BG4179" s="156">
        <f>IF(N4179="zákl. prenesená",J4179,0)</f>
        <v>0</v>
      </c>
      <c r="BH4179" s="156">
        <f>IF(N4179="zníž. prenesená",J4179,0)</f>
        <v>0</v>
      </c>
      <c r="BI4179" s="156">
        <f>IF(N4179="nulová",J4179,0)</f>
        <v>0</v>
      </c>
      <c r="BJ4179" s="16" t="s">
        <v>88</v>
      </c>
      <c r="BK4179" s="156">
        <f>ROUND(I4179*H4179,2)</f>
        <v>0</v>
      </c>
      <c r="BL4179" s="16" t="s">
        <v>396</v>
      </c>
      <c r="BM4179" s="155" t="s">
        <v>6702</v>
      </c>
    </row>
    <row r="4180" spans="2:65" s="1" customFormat="1" ht="18">
      <c r="B4180" s="31"/>
      <c r="D4180" s="158" t="s">
        <v>597</v>
      </c>
      <c r="F4180" s="195" t="s">
        <v>6600</v>
      </c>
      <c r="I4180" s="196"/>
      <c r="L4180" s="31"/>
      <c r="M4180" s="197"/>
      <c r="T4180" s="58"/>
      <c r="AT4180" s="16" t="s">
        <v>597</v>
      </c>
      <c r="AU4180" s="16" t="s">
        <v>88</v>
      </c>
    </row>
    <row r="4181" spans="2:65" s="1" customFormat="1" ht="37.75" customHeight="1">
      <c r="B4181" s="142"/>
      <c r="C4181" s="179" t="s">
        <v>6703</v>
      </c>
      <c r="D4181" s="201" t="s">
        <v>454</v>
      </c>
      <c r="E4181" s="180" t="s">
        <v>6704</v>
      </c>
      <c r="F4181" s="181" t="s">
        <v>6705</v>
      </c>
      <c r="G4181" s="182" t="s">
        <v>467</v>
      </c>
      <c r="H4181" s="183">
        <v>1</v>
      </c>
      <c r="I4181" s="184"/>
      <c r="J4181" s="185">
        <f>ROUND(I4181*H4181,2)</f>
        <v>0</v>
      </c>
      <c r="K4181" s="186"/>
      <c r="L4181" s="187"/>
      <c r="M4181" s="188" t="s">
        <v>1</v>
      </c>
      <c r="N4181" s="189" t="s">
        <v>42</v>
      </c>
      <c r="P4181" s="153">
        <f>O4181*H4181</f>
        <v>0</v>
      </c>
      <c r="Q4181" s="153">
        <v>0.16</v>
      </c>
      <c r="R4181" s="153">
        <f>Q4181*H4181</f>
        <v>0.16</v>
      </c>
      <c r="S4181" s="153">
        <v>0</v>
      </c>
      <c r="T4181" s="154">
        <f>S4181*H4181</f>
        <v>0</v>
      </c>
      <c r="AR4181" s="155" t="s">
        <v>481</v>
      </c>
      <c r="AT4181" s="155" t="s">
        <v>454</v>
      </c>
      <c r="AU4181" s="155" t="s">
        <v>88</v>
      </c>
      <c r="AY4181" s="16" t="s">
        <v>317</v>
      </c>
      <c r="BE4181" s="156">
        <f>IF(N4181="základná",J4181,0)</f>
        <v>0</v>
      </c>
      <c r="BF4181" s="156">
        <f>IF(N4181="znížená",J4181,0)</f>
        <v>0</v>
      </c>
      <c r="BG4181" s="156">
        <f>IF(N4181="zákl. prenesená",J4181,0)</f>
        <v>0</v>
      </c>
      <c r="BH4181" s="156">
        <f>IF(N4181="zníž. prenesená",J4181,0)</f>
        <v>0</v>
      </c>
      <c r="BI4181" s="156">
        <f>IF(N4181="nulová",J4181,0)</f>
        <v>0</v>
      </c>
      <c r="BJ4181" s="16" t="s">
        <v>88</v>
      </c>
      <c r="BK4181" s="156">
        <f>ROUND(I4181*H4181,2)</f>
        <v>0</v>
      </c>
      <c r="BL4181" s="16" t="s">
        <v>396</v>
      </c>
      <c r="BM4181" s="155" t="s">
        <v>6706</v>
      </c>
    </row>
    <row r="4182" spans="2:65" s="1" customFormat="1" ht="18">
      <c r="B4182" s="31"/>
      <c r="D4182" s="158" t="s">
        <v>597</v>
      </c>
      <c r="F4182" s="195" t="s">
        <v>6600</v>
      </c>
      <c r="I4182" s="196"/>
      <c r="L4182" s="31"/>
      <c r="M4182" s="197"/>
      <c r="T4182" s="58"/>
      <c r="AT4182" s="16" t="s">
        <v>597</v>
      </c>
      <c r="AU4182" s="16" t="s">
        <v>88</v>
      </c>
    </row>
    <row r="4183" spans="2:65" s="1" customFormat="1" ht="16.5" customHeight="1">
      <c r="B4183" s="142"/>
      <c r="C4183" s="143" t="s">
        <v>6707</v>
      </c>
      <c r="D4183" s="143" t="s">
        <v>319</v>
      </c>
      <c r="E4183" s="144" t="s">
        <v>6708</v>
      </c>
      <c r="F4183" s="145" t="s">
        <v>1</v>
      </c>
      <c r="G4183" s="146" t="s">
        <v>1</v>
      </c>
      <c r="H4183" s="147">
        <v>0</v>
      </c>
      <c r="I4183" s="148"/>
      <c r="J4183" s="149">
        <f>ROUND(I4183*H4183,2)</f>
        <v>0</v>
      </c>
      <c r="K4183" s="150"/>
      <c r="L4183" s="31"/>
      <c r="M4183" s="151" t="s">
        <v>1</v>
      </c>
      <c r="N4183" s="152" t="s">
        <v>42</v>
      </c>
      <c r="P4183" s="153">
        <f>O4183*H4183</f>
        <v>0</v>
      </c>
      <c r="Q4183" s="153">
        <v>1E-4</v>
      </c>
      <c r="R4183" s="153">
        <f>Q4183*H4183</f>
        <v>0</v>
      </c>
      <c r="S4183" s="153">
        <v>0</v>
      </c>
      <c r="T4183" s="154">
        <f>S4183*H4183</f>
        <v>0</v>
      </c>
      <c r="AR4183" s="155" t="s">
        <v>396</v>
      </c>
      <c r="AT4183" s="155" t="s">
        <v>319</v>
      </c>
      <c r="AU4183" s="155" t="s">
        <v>88</v>
      </c>
      <c r="AY4183" s="16" t="s">
        <v>317</v>
      </c>
      <c r="BE4183" s="156">
        <f>IF(N4183="základná",J4183,0)</f>
        <v>0</v>
      </c>
      <c r="BF4183" s="156">
        <f>IF(N4183="znížená",J4183,0)</f>
        <v>0</v>
      </c>
      <c r="BG4183" s="156">
        <f>IF(N4183="zákl. prenesená",J4183,0)</f>
        <v>0</v>
      </c>
      <c r="BH4183" s="156">
        <f>IF(N4183="zníž. prenesená",J4183,0)</f>
        <v>0</v>
      </c>
      <c r="BI4183" s="156">
        <f>IF(N4183="nulová",J4183,0)</f>
        <v>0</v>
      </c>
      <c r="BJ4183" s="16" t="s">
        <v>88</v>
      </c>
      <c r="BK4183" s="156">
        <f>ROUND(I4183*H4183,2)</f>
        <v>0</v>
      </c>
      <c r="BL4183" s="16" t="s">
        <v>396</v>
      </c>
      <c r="BM4183" s="155" t="s">
        <v>6709</v>
      </c>
    </row>
    <row r="4184" spans="2:65" s="1" customFormat="1" ht="24.15" customHeight="1">
      <c r="B4184" s="142"/>
      <c r="C4184" s="179" t="s">
        <v>6710</v>
      </c>
      <c r="D4184" s="179" t="s">
        <v>454</v>
      </c>
      <c r="E4184" s="180" t="s">
        <v>6711</v>
      </c>
      <c r="F4184" s="181" t="s">
        <v>1</v>
      </c>
      <c r="G4184" s="182" t="s">
        <v>1</v>
      </c>
      <c r="H4184" s="183">
        <v>0</v>
      </c>
      <c r="I4184" s="184"/>
      <c r="J4184" s="185">
        <f>ROUND(I4184*H4184,2)</f>
        <v>0</v>
      </c>
      <c r="K4184" s="186"/>
      <c r="L4184" s="187"/>
      <c r="M4184" s="188" t="s">
        <v>1</v>
      </c>
      <c r="N4184" s="189" t="s">
        <v>42</v>
      </c>
      <c r="P4184" s="153">
        <f>O4184*H4184</f>
        <v>0</v>
      </c>
      <c r="Q4184" s="153">
        <v>2E-3</v>
      </c>
      <c r="R4184" s="153">
        <f>Q4184*H4184</f>
        <v>0</v>
      </c>
      <c r="S4184" s="153">
        <v>0</v>
      </c>
      <c r="T4184" s="154">
        <f>S4184*H4184</f>
        <v>0</v>
      </c>
      <c r="AR4184" s="155" t="s">
        <v>481</v>
      </c>
      <c r="AT4184" s="155" t="s">
        <v>454</v>
      </c>
      <c r="AU4184" s="155" t="s">
        <v>88</v>
      </c>
      <c r="AY4184" s="16" t="s">
        <v>317</v>
      </c>
      <c r="BE4184" s="156">
        <f>IF(N4184="základná",J4184,0)</f>
        <v>0</v>
      </c>
      <c r="BF4184" s="156">
        <f>IF(N4184="znížená",J4184,0)</f>
        <v>0</v>
      </c>
      <c r="BG4184" s="156">
        <f>IF(N4184="zákl. prenesená",J4184,0)</f>
        <v>0</v>
      </c>
      <c r="BH4184" s="156">
        <f>IF(N4184="zníž. prenesená",J4184,0)</f>
        <v>0</v>
      </c>
      <c r="BI4184" s="156">
        <f>IF(N4184="nulová",J4184,0)</f>
        <v>0</v>
      </c>
      <c r="BJ4184" s="16" t="s">
        <v>88</v>
      </c>
      <c r="BK4184" s="156">
        <f>ROUND(I4184*H4184,2)</f>
        <v>0</v>
      </c>
      <c r="BL4184" s="16" t="s">
        <v>396</v>
      </c>
      <c r="BM4184" s="155" t="s">
        <v>6712</v>
      </c>
    </row>
    <row r="4185" spans="2:65" s="1" customFormat="1" ht="16.5" customHeight="1">
      <c r="B4185" s="142"/>
      <c r="C4185" s="143" t="s">
        <v>6713</v>
      </c>
      <c r="D4185" s="143" t="s">
        <v>319</v>
      </c>
      <c r="E4185" s="144" t="s">
        <v>6714</v>
      </c>
      <c r="F4185" s="145" t="s">
        <v>6715</v>
      </c>
      <c r="G4185" s="146" t="s">
        <v>484</v>
      </c>
      <c r="H4185" s="147">
        <v>7.0250000000000004</v>
      </c>
      <c r="I4185" s="148"/>
      <c r="J4185" s="149">
        <f>ROUND(I4185*H4185,2)</f>
        <v>0</v>
      </c>
      <c r="K4185" s="150"/>
      <c r="L4185" s="31"/>
      <c r="M4185" s="151" t="s">
        <v>1</v>
      </c>
      <c r="N4185" s="152" t="s">
        <v>42</v>
      </c>
      <c r="P4185" s="153">
        <f>O4185*H4185</f>
        <v>0</v>
      </c>
      <c r="Q4185" s="153">
        <v>9.1799999999999995E-5</v>
      </c>
      <c r="R4185" s="153">
        <f>Q4185*H4185</f>
        <v>6.4489500000000004E-4</v>
      </c>
      <c r="S4185" s="153">
        <v>0</v>
      </c>
      <c r="T4185" s="154">
        <f>S4185*H4185</f>
        <v>0</v>
      </c>
      <c r="AR4185" s="155" t="s">
        <v>396</v>
      </c>
      <c r="AT4185" s="155" t="s">
        <v>319</v>
      </c>
      <c r="AU4185" s="155" t="s">
        <v>88</v>
      </c>
      <c r="AY4185" s="16" t="s">
        <v>317</v>
      </c>
      <c r="BE4185" s="156">
        <f>IF(N4185="základná",J4185,0)</f>
        <v>0</v>
      </c>
      <c r="BF4185" s="156">
        <f>IF(N4185="znížená",J4185,0)</f>
        <v>0</v>
      </c>
      <c r="BG4185" s="156">
        <f>IF(N4185="zákl. prenesená",J4185,0)</f>
        <v>0</v>
      </c>
      <c r="BH4185" s="156">
        <f>IF(N4185="zníž. prenesená",J4185,0)</f>
        <v>0</v>
      </c>
      <c r="BI4185" s="156">
        <f>IF(N4185="nulová",J4185,0)</f>
        <v>0</v>
      </c>
      <c r="BJ4185" s="16" t="s">
        <v>88</v>
      </c>
      <c r="BK4185" s="156">
        <f>ROUND(I4185*H4185,2)</f>
        <v>0</v>
      </c>
      <c r="BL4185" s="16" t="s">
        <v>396</v>
      </c>
      <c r="BM4185" s="155" t="s">
        <v>6716</v>
      </c>
    </row>
    <row r="4186" spans="2:65" s="1" customFormat="1" ht="16.5" customHeight="1">
      <c r="B4186" s="142"/>
      <c r="C4186" s="143" t="s">
        <v>6717</v>
      </c>
      <c r="D4186" s="143" t="s">
        <v>319</v>
      </c>
      <c r="E4186" s="144" t="s">
        <v>6718</v>
      </c>
      <c r="F4186" s="145" t="s">
        <v>6719</v>
      </c>
      <c r="G4186" s="146" t="s">
        <v>484</v>
      </c>
      <c r="H4186" s="147">
        <v>4.83</v>
      </c>
      <c r="I4186" s="148"/>
      <c r="J4186" s="149">
        <f>ROUND(I4186*H4186,2)</f>
        <v>0</v>
      </c>
      <c r="K4186" s="150"/>
      <c r="L4186" s="31"/>
      <c r="M4186" s="151" t="s">
        <v>1</v>
      </c>
      <c r="N4186" s="152" t="s">
        <v>42</v>
      </c>
      <c r="P4186" s="153">
        <f>O4186*H4186</f>
        <v>0</v>
      </c>
      <c r="Q4186" s="153">
        <v>9.1799999999999995E-5</v>
      </c>
      <c r="R4186" s="153">
        <f>Q4186*H4186</f>
        <v>4.43394E-4</v>
      </c>
      <c r="S4186" s="153">
        <v>0</v>
      </c>
      <c r="T4186" s="154">
        <f>S4186*H4186</f>
        <v>0</v>
      </c>
      <c r="AR4186" s="155" t="s">
        <v>396</v>
      </c>
      <c r="AT4186" s="155" t="s">
        <v>319</v>
      </c>
      <c r="AU4186" s="155" t="s">
        <v>88</v>
      </c>
      <c r="AY4186" s="16" t="s">
        <v>317</v>
      </c>
      <c r="BE4186" s="156">
        <f>IF(N4186="základná",J4186,0)</f>
        <v>0</v>
      </c>
      <c r="BF4186" s="156">
        <f>IF(N4186="znížená",J4186,0)</f>
        <v>0</v>
      </c>
      <c r="BG4186" s="156">
        <f>IF(N4186="zákl. prenesená",J4186,0)</f>
        <v>0</v>
      </c>
      <c r="BH4186" s="156">
        <f>IF(N4186="zníž. prenesená",J4186,0)</f>
        <v>0</v>
      </c>
      <c r="BI4186" s="156">
        <f>IF(N4186="nulová",J4186,0)</f>
        <v>0</v>
      </c>
      <c r="BJ4186" s="16" t="s">
        <v>88</v>
      </c>
      <c r="BK4186" s="156">
        <f>ROUND(I4186*H4186,2)</f>
        <v>0</v>
      </c>
      <c r="BL4186" s="16" t="s">
        <v>396</v>
      </c>
      <c r="BM4186" s="155" t="s">
        <v>6720</v>
      </c>
    </row>
    <row r="4187" spans="2:65" s="1" customFormat="1" ht="24.15" customHeight="1">
      <c r="B4187" s="142"/>
      <c r="C4187" s="143" t="s">
        <v>6721</v>
      </c>
      <c r="D4187" s="143" t="s">
        <v>319</v>
      </c>
      <c r="E4187" s="144" t="s">
        <v>6722</v>
      </c>
      <c r="F4187" s="145" t="s">
        <v>6723</v>
      </c>
      <c r="G4187" s="146" t="s">
        <v>1107</v>
      </c>
      <c r="H4187" s="147">
        <v>372.92</v>
      </c>
      <c r="I4187" s="148"/>
      <c r="J4187" s="149">
        <f>ROUND(I4187*H4187,2)</f>
        <v>0</v>
      </c>
      <c r="K4187" s="150"/>
      <c r="L4187" s="31"/>
      <c r="M4187" s="151" t="s">
        <v>1</v>
      </c>
      <c r="N4187" s="152" t="s">
        <v>42</v>
      </c>
      <c r="P4187" s="153">
        <f>O4187*H4187</f>
        <v>0</v>
      </c>
      <c r="Q4187" s="153">
        <v>7.2849999999999995E-5</v>
      </c>
      <c r="R4187" s="153">
        <f>Q4187*H4187</f>
        <v>2.7167221999999998E-2</v>
      </c>
      <c r="S4187" s="153">
        <v>0</v>
      </c>
      <c r="T4187" s="154">
        <f>S4187*H4187</f>
        <v>0</v>
      </c>
      <c r="AR4187" s="155" t="s">
        <v>396</v>
      </c>
      <c r="AT4187" s="155" t="s">
        <v>319</v>
      </c>
      <c r="AU4187" s="155" t="s">
        <v>88</v>
      </c>
      <c r="AY4187" s="16" t="s">
        <v>317</v>
      </c>
      <c r="BE4187" s="156">
        <f>IF(N4187="základná",J4187,0)</f>
        <v>0</v>
      </c>
      <c r="BF4187" s="156">
        <f>IF(N4187="znížená",J4187,0)</f>
        <v>0</v>
      </c>
      <c r="BG4187" s="156">
        <f>IF(N4187="zákl. prenesená",J4187,0)</f>
        <v>0</v>
      </c>
      <c r="BH4187" s="156">
        <f>IF(N4187="zníž. prenesená",J4187,0)</f>
        <v>0</v>
      </c>
      <c r="BI4187" s="156">
        <f>IF(N4187="nulová",J4187,0)</f>
        <v>0</v>
      </c>
      <c r="BJ4187" s="16" t="s">
        <v>88</v>
      </c>
      <c r="BK4187" s="156">
        <f>ROUND(I4187*H4187,2)</f>
        <v>0</v>
      </c>
      <c r="BL4187" s="16" t="s">
        <v>396</v>
      </c>
      <c r="BM4187" s="155" t="s">
        <v>6724</v>
      </c>
    </row>
    <row r="4188" spans="2:65" s="12" customFormat="1" ht="10">
      <c r="B4188" s="157"/>
      <c r="D4188" s="158" t="s">
        <v>328</v>
      </c>
      <c r="E4188" s="159" t="s">
        <v>1</v>
      </c>
      <c r="F4188" s="160" t="s">
        <v>6725</v>
      </c>
      <c r="H4188" s="161">
        <v>372.92</v>
      </c>
      <c r="I4188" s="162"/>
      <c r="L4188" s="157"/>
      <c r="M4188" s="163"/>
      <c r="T4188" s="164"/>
      <c r="AT4188" s="159" t="s">
        <v>328</v>
      </c>
      <c r="AU4188" s="159" t="s">
        <v>88</v>
      </c>
      <c r="AV4188" s="12" t="s">
        <v>88</v>
      </c>
      <c r="AW4188" s="12" t="s">
        <v>31</v>
      </c>
      <c r="AX4188" s="12" t="s">
        <v>76</v>
      </c>
      <c r="AY4188" s="159" t="s">
        <v>317</v>
      </c>
    </row>
    <row r="4189" spans="2:65" s="13" customFormat="1" ht="10">
      <c r="B4189" s="165"/>
      <c r="D4189" s="158" t="s">
        <v>328</v>
      </c>
      <c r="E4189" s="166" t="s">
        <v>1</v>
      </c>
      <c r="F4189" s="167" t="s">
        <v>6726</v>
      </c>
      <c r="H4189" s="168">
        <v>372.92</v>
      </c>
      <c r="I4189" s="169"/>
      <c r="L4189" s="165"/>
      <c r="M4189" s="170"/>
      <c r="T4189" s="171"/>
      <c r="AT4189" s="166" t="s">
        <v>328</v>
      </c>
      <c r="AU4189" s="166" t="s">
        <v>88</v>
      </c>
      <c r="AV4189" s="13" t="s">
        <v>92</v>
      </c>
      <c r="AW4189" s="13" t="s">
        <v>31</v>
      </c>
      <c r="AX4189" s="13" t="s">
        <v>76</v>
      </c>
      <c r="AY4189" s="166" t="s">
        <v>317</v>
      </c>
    </row>
    <row r="4190" spans="2:65" s="14" customFormat="1" ht="10">
      <c r="B4190" s="172"/>
      <c r="D4190" s="158" t="s">
        <v>328</v>
      </c>
      <c r="E4190" s="173" t="s">
        <v>1</v>
      </c>
      <c r="F4190" s="174" t="s">
        <v>332</v>
      </c>
      <c r="H4190" s="175">
        <v>372.92</v>
      </c>
      <c r="I4190" s="176"/>
      <c r="L4190" s="172"/>
      <c r="M4190" s="177"/>
      <c r="T4190" s="178"/>
      <c r="AT4190" s="173" t="s">
        <v>328</v>
      </c>
      <c r="AU4190" s="173" t="s">
        <v>88</v>
      </c>
      <c r="AV4190" s="14" t="s">
        <v>323</v>
      </c>
      <c r="AW4190" s="14" t="s">
        <v>31</v>
      </c>
      <c r="AX4190" s="14" t="s">
        <v>83</v>
      </c>
      <c r="AY4190" s="173" t="s">
        <v>317</v>
      </c>
    </row>
    <row r="4191" spans="2:65" s="1" customFormat="1" ht="24.15" customHeight="1">
      <c r="B4191" s="142"/>
      <c r="C4191" s="179" t="s">
        <v>6727</v>
      </c>
      <c r="D4191" s="179" t="s">
        <v>454</v>
      </c>
      <c r="E4191" s="180" t="s">
        <v>6728</v>
      </c>
      <c r="F4191" s="181" t="s">
        <v>6729</v>
      </c>
      <c r="G4191" s="182" t="s">
        <v>439</v>
      </c>
      <c r="H4191" s="183">
        <v>0.373</v>
      </c>
      <c r="I4191" s="184"/>
      <c r="J4191" s="185">
        <f>ROUND(I4191*H4191,2)</f>
        <v>0</v>
      </c>
      <c r="K4191" s="186"/>
      <c r="L4191" s="187"/>
      <c r="M4191" s="188" t="s">
        <v>1</v>
      </c>
      <c r="N4191" s="189" t="s">
        <v>42</v>
      </c>
      <c r="P4191" s="153">
        <f>O4191*H4191</f>
        <v>0</v>
      </c>
      <c r="Q4191" s="153">
        <v>1</v>
      </c>
      <c r="R4191" s="153">
        <f>Q4191*H4191</f>
        <v>0.373</v>
      </c>
      <c r="S4191" s="153">
        <v>0</v>
      </c>
      <c r="T4191" s="154">
        <f>S4191*H4191</f>
        <v>0</v>
      </c>
      <c r="AR4191" s="155" t="s">
        <v>481</v>
      </c>
      <c r="AT4191" s="155" t="s">
        <v>454</v>
      </c>
      <c r="AU4191" s="155" t="s">
        <v>88</v>
      </c>
      <c r="AY4191" s="16" t="s">
        <v>317</v>
      </c>
      <c r="BE4191" s="156">
        <f>IF(N4191="základná",J4191,0)</f>
        <v>0</v>
      </c>
      <c r="BF4191" s="156">
        <f>IF(N4191="znížená",J4191,0)</f>
        <v>0</v>
      </c>
      <c r="BG4191" s="156">
        <f>IF(N4191="zákl. prenesená",J4191,0)</f>
        <v>0</v>
      </c>
      <c r="BH4191" s="156">
        <f>IF(N4191="zníž. prenesená",J4191,0)</f>
        <v>0</v>
      </c>
      <c r="BI4191" s="156">
        <f>IF(N4191="nulová",J4191,0)</f>
        <v>0</v>
      </c>
      <c r="BJ4191" s="16" t="s">
        <v>88</v>
      </c>
      <c r="BK4191" s="156">
        <f>ROUND(I4191*H4191,2)</f>
        <v>0</v>
      </c>
      <c r="BL4191" s="16" t="s">
        <v>396</v>
      </c>
      <c r="BM4191" s="155" t="s">
        <v>6730</v>
      </c>
    </row>
    <row r="4192" spans="2:65" s="12" customFormat="1" ht="10">
      <c r="B4192" s="157"/>
      <c r="D4192" s="158" t="s">
        <v>328</v>
      </c>
      <c r="E4192" s="159" t="s">
        <v>1</v>
      </c>
      <c r="F4192" s="160" t="s">
        <v>6731</v>
      </c>
      <c r="H4192" s="161">
        <v>0.34899999999999998</v>
      </c>
      <c r="I4192" s="162"/>
      <c r="L4192" s="157"/>
      <c r="M4192" s="163"/>
      <c r="T4192" s="164"/>
      <c r="AT4192" s="159" t="s">
        <v>328</v>
      </c>
      <c r="AU4192" s="159" t="s">
        <v>88</v>
      </c>
      <c r="AV4192" s="12" t="s">
        <v>88</v>
      </c>
      <c r="AW4192" s="12" t="s">
        <v>31</v>
      </c>
      <c r="AX4192" s="12" t="s">
        <v>76</v>
      </c>
      <c r="AY4192" s="159" t="s">
        <v>317</v>
      </c>
    </row>
    <row r="4193" spans="2:65" s="13" customFormat="1" ht="10">
      <c r="B4193" s="165"/>
      <c r="D4193" s="158" t="s">
        <v>328</v>
      </c>
      <c r="E4193" s="166" t="s">
        <v>1</v>
      </c>
      <c r="F4193" s="167" t="s">
        <v>6732</v>
      </c>
      <c r="H4193" s="168">
        <v>0.34899999999999998</v>
      </c>
      <c r="I4193" s="169"/>
      <c r="L4193" s="165"/>
      <c r="M4193" s="170"/>
      <c r="T4193" s="171"/>
      <c r="AT4193" s="166" t="s">
        <v>328</v>
      </c>
      <c r="AU4193" s="166" t="s">
        <v>88</v>
      </c>
      <c r="AV4193" s="13" t="s">
        <v>92</v>
      </c>
      <c r="AW4193" s="13" t="s">
        <v>31</v>
      </c>
      <c r="AX4193" s="13" t="s">
        <v>76</v>
      </c>
      <c r="AY4193" s="166" t="s">
        <v>317</v>
      </c>
    </row>
    <row r="4194" spans="2:65" s="14" customFormat="1" ht="10">
      <c r="B4194" s="172"/>
      <c r="D4194" s="158" t="s">
        <v>328</v>
      </c>
      <c r="E4194" s="173" t="s">
        <v>1</v>
      </c>
      <c r="F4194" s="174" t="s">
        <v>332</v>
      </c>
      <c r="H4194" s="175">
        <v>0.34899999999999998</v>
      </c>
      <c r="I4194" s="176"/>
      <c r="L4194" s="172"/>
      <c r="M4194" s="177"/>
      <c r="T4194" s="178"/>
      <c r="AT4194" s="173" t="s">
        <v>328</v>
      </c>
      <c r="AU4194" s="173" t="s">
        <v>88</v>
      </c>
      <c r="AV4194" s="14" t="s">
        <v>323</v>
      </c>
      <c r="AW4194" s="14" t="s">
        <v>31</v>
      </c>
      <c r="AX4194" s="14" t="s">
        <v>83</v>
      </c>
      <c r="AY4194" s="173" t="s">
        <v>317</v>
      </c>
    </row>
    <row r="4195" spans="2:65" s="12" customFormat="1" ht="10">
      <c r="B4195" s="157"/>
      <c r="D4195" s="158" t="s">
        <v>328</v>
      </c>
      <c r="F4195" s="160" t="s">
        <v>6733</v>
      </c>
      <c r="H4195" s="161">
        <v>0.373</v>
      </c>
      <c r="I4195" s="162"/>
      <c r="L4195" s="157"/>
      <c r="M4195" s="163"/>
      <c r="T4195" s="164"/>
      <c r="AT4195" s="159" t="s">
        <v>328</v>
      </c>
      <c r="AU4195" s="159" t="s">
        <v>88</v>
      </c>
      <c r="AV4195" s="12" t="s">
        <v>88</v>
      </c>
      <c r="AW4195" s="12" t="s">
        <v>3</v>
      </c>
      <c r="AX4195" s="12" t="s">
        <v>83</v>
      </c>
      <c r="AY4195" s="159" t="s">
        <v>317</v>
      </c>
    </row>
    <row r="4196" spans="2:65" s="1" customFormat="1" ht="24.15" customHeight="1">
      <c r="B4196" s="142"/>
      <c r="C4196" s="143" t="s">
        <v>6734</v>
      </c>
      <c r="D4196" s="143" t="s">
        <v>319</v>
      </c>
      <c r="E4196" s="144" t="s">
        <v>6735</v>
      </c>
      <c r="F4196" s="145" t="s">
        <v>6736</v>
      </c>
      <c r="G4196" s="146" t="s">
        <v>1107</v>
      </c>
      <c r="H4196" s="147">
        <v>57.3</v>
      </c>
      <c r="I4196" s="148"/>
      <c r="J4196" s="149">
        <f>ROUND(I4196*H4196,2)</f>
        <v>0</v>
      </c>
      <c r="K4196" s="150"/>
      <c r="L4196" s="31"/>
      <c r="M4196" s="151" t="s">
        <v>1</v>
      </c>
      <c r="N4196" s="152" t="s">
        <v>42</v>
      </c>
      <c r="P4196" s="153">
        <f>O4196*H4196</f>
        <v>0</v>
      </c>
      <c r="Q4196" s="153">
        <v>7.2849999999999995E-5</v>
      </c>
      <c r="R4196" s="153">
        <f>Q4196*H4196</f>
        <v>4.1743049999999997E-3</v>
      </c>
      <c r="S4196" s="153">
        <v>0</v>
      </c>
      <c r="T4196" s="154">
        <f>S4196*H4196</f>
        <v>0</v>
      </c>
      <c r="AR4196" s="155" t="s">
        <v>396</v>
      </c>
      <c r="AT4196" s="155" t="s">
        <v>319</v>
      </c>
      <c r="AU4196" s="155" t="s">
        <v>88</v>
      </c>
      <c r="AY4196" s="16" t="s">
        <v>317</v>
      </c>
      <c r="BE4196" s="156">
        <f>IF(N4196="základná",J4196,0)</f>
        <v>0</v>
      </c>
      <c r="BF4196" s="156">
        <f>IF(N4196="znížená",J4196,0)</f>
        <v>0</v>
      </c>
      <c r="BG4196" s="156">
        <f>IF(N4196="zákl. prenesená",J4196,0)</f>
        <v>0</v>
      </c>
      <c r="BH4196" s="156">
        <f>IF(N4196="zníž. prenesená",J4196,0)</f>
        <v>0</v>
      </c>
      <c r="BI4196" s="156">
        <f>IF(N4196="nulová",J4196,0)</f>
        <v>0</v>
      </c>
      <c r="BJ4196" s="16" t="s">
        <v>88</v>
      </c>
      <c r="BK4196" s="156">
        <f>ROUND(I4196*H4196,2)</f>
        <v>0</v>
      </c>
      <c r="BL4196" s="16" t="s">
        <v>396</v>
      </c>
      <c r="BM4196" s="155" t="s">
        <v>6737</v>
      </c>
    </row>
    <row r="4197" spans="2:65" s="12" customFormat="1" ht="10">
      <c r="B4197" s="157"/>
      <c r="D4197" s="158" t="s">
        <v>328</v>
      </c>
      <c r="E4197" s="159" t="s">
        <v>1</v>
      </c>
      <c r="F4197" s="160" t="s">
        <v>6738</v>
      </c>
      <c r="H4197" s="161">
        <v>57.3</v>
      </c>
      <c r="I4197" s="162"/>
      <c r="L4197" s="157"/>
      <c r="M4197" s="163"/>
      <c r="T4197" s="164"/>
      <c r="AT4197" s="159" t="s">
        <v>328</v>
      </c>
      <c r="AU4197" s="159" t="s">
        <v>88</v>
      </c>
      <c r="AV4197" s="12" t="s">
        <v>88</v>
      </c>
      <c r="AW4197" s="12" t="s">
        <v>31</v>
      </c>
      <c r="AX4197" s="12" t="s">
        <v>76</v>
      </c>
      <c r="AY4197" s="159" t="s">
        <v>317</v>
      </c>
    </row>
    <row r="4198" spans="2:65" s="13" customFormat="1" ht="10">
      <c r="B4198" s="165"/>
      <c r="D4198" s="158" t="s">
        <v>328</v>
      </c>
      <c r="E4198" s="166" t="s">
        <v>1</v>
      </c>
      <c r="F4198" s="167" t="s">
        <v>6739</v>
      </c>
      <c r="H4198" s="168">
        <v>57.3</v>
      </c>
      <c r="I4198" s="169"/>
      <c r="L4198" s="165"/>
      <c r="M4198" s="170"/>
      <c r="T4198" s="171"/>
      <c r="AT4198" s="166" t="s">
        <v>328</v>
      </c>
      <c r="AU4198" s="166" t="s">
        <v>88</v>
      </c>
      <c r="AV4198" s="13" t="s">
        <v>92</v>
      </c>
      <c r="AW4198" s="13" t="s">
        <v>31</v>
      </c>
      <c r="AX4198" s="13" t="s">
        <v>76</v>
      </c>
      <c r="AY4198" s="166" t="s">
        <v>317</v>
      </c>
    </row>
    <row r="4199" spans="2:65" s="14" customFormat="1" ht="10">
      <c r="B4199" s="172"/>
      <c r="D4199" s="158" t="s">
        <v>328</v>
      </c>
      <c r="E4199" s="173" t="s">
        <v>1</v>
      </c>
      <c r="F4199" s="174" t="s">
        <v>332</v>
      </c>
      <c r="H4199" s="175">
        <v>57.3</v>
      </c>
      <c r="I4199" s="176"/>
      <c r="L4199" s="172"/>
      <c r="M4199" s="177"/>
      <c r="T4199" s="178"/>
      <c r="AT4199" s="173" t="s">
        <v>328</v>
      </c>
      <c r="AU4199" s="173" t="s">
        <v>88</v>
      </c>
      <c r="AV4199" s="14" t="s">
        <v>323</v>
      </c>
      <c r="AW4199" s="14" t="s">
        <v>31</v>
      </c>
      <c r="AX4199" s="14" t="s">
        <v>83</v>
      </c>
      <c r="AY4199" s="173" t="s">
        <v>317</v>
      </c>
    </row>
    <row r="4200" spans="2:65" s="1" customFormat="1" ht="24.15" customHeight="1">
      <c r="B4200" s="142"/>
      <c r="C4200" s="179" t="s">
        <v>6740</v>
      </c>
      <c r="D4200" s="179" t="s">
        <v>454</v>
      </c>
      <c r="E4200" s="180" t="s">
        <v>6741</v>
      </c>
      <c r="F4200" s="181" t="s">
        <v>6742</v>
      </c>
      <c r="G4200" s="182" t="s">
        <v>439</v>
      </c>
      <c r="H4200" s="183">
        <v>6.0999999999999999E-2</v>
      </c>
      <c r="I4200" s="184"/>
      <c r="J4200" s="185">
        <f>ROUND(I4200*H4200,2)</f>
        <v>0</v>
      </c>
      <c r="K4200" s="186"/>
      <c r="L4200" s="187"/>
      <c r="M4200" s="188" t="s">
        <v>1</v>
      </c>
      <c r="N4200" s="189" t="s">
        <v>42</v>
      </c>
      <c r="P4200" s="153">
        <f>O4200*H4200</f>
        <v>0</v>
      </c>
      <c r="Q4200" s="153">
        <v>1</v>
      </c>
      <c r="R4200" s="153">
        <f>Q4200*H4200</f>
        <v>6.0999999999999999E-2</v>
      </c>
      <c r="S4200" s="153">
        <v>0</v>
      </c>
      <c r="T4200" s="154">
        <f>S4200*H4200</f>
        <v>0</v>
      </c>
      <c r="AR4200" s="155" t="s">
        <v>481</v>
      </c>
      <c r="AT4200" s="155" t="s">
        <v>454</v>
      </c>
      <c r="AU4200" s="155" t="s">
        <v>88</v>
      </c>
      <c r="AY4200" s="16" t="s">
        <v>317</v>
      </c>
      <c r="BE4200" s="156">
        <f>IF(N4200="základná",J4200,0)</f>
        <v>0</v>
      </c>
      <c r="BF4200" s="156">
        <f>IF(N4200="znížená",J4200,0)</f>
        <v>0</v>
      </c>
      <c r="BG4200" s="156">
        <f>IF(N4200="zákl. prenesená",J4200,0)</f>
        <v>0</v>
      </c>
      <c r="BH4200" s="156">
        <f>IF(N4200="zníž. prenesená",J4200,0)</f>
        <v>0</v>
      </c>
      <c r="BI4200" s="156">
        <f>IF(N4200="nulová",J4200,0)</f>
        <v>0</v>
      </c>
      <c r="BJ4200" s="16" t="s">
        <v>88</v>
      </c>
      <c r="BK4200" s="156">
        <f>ROUND(I4200*H4200,2)</f>
        <v>0</v>
      </c>
      <c r="BL4200" s="16" t="s">
        <v>396</v>
      </c>
      <c r="BM4200" s="155" t="s">
        <v>6743</v>
      </c>
    </row>
    <row r="4201" spans="2:65" s="12" customFormat="1" ht="10">
      <c r="B4201" s="157"/>
      <c r="D4201" s="158" t="s">
        <v>328</v>
      </c>
      <c r="E4201" s="159" t="s">
        <v>1</v>
      </c>
      <c r="F4201" s="160" t="s">
        <v>6744</v>
      </c>
      <c r="H4201" s="161">
        <v>5.7000000000000002E-2</v>
      </c>
      <c r="I4201" s="162"/>
      <c r="L4201" s="157"/>
      <c r="M4201" s="163"/>
      <c r="T4201" s="164"/>
      <c r="AT4201" s="159" t="s">
        <v>328</v>
      </c>
      <c r="AU4201" s="159" t="s">
        <v>88</v>
      </c>
      <c r="AV4201" s="12" t="s">
        <v>88</v>
      </c>
      <c r="AW4201" s="12" t="s">
        <v>31</v>
      </c>
      <c r="AX4201" s="12" t="s">
        <v>76</v>
      </c>
      <c r="AY4201" s="159" t="s">
        <v>317</v>
      </c>
    </row>
    <row r="4202" spans="2:65" s="13" customFormat="1" ht="10">
      <c r="B4202" s="165"/>
      <c r="D4202" s="158" t="s">
        <v>328</v>
      </c>
      <c r="E4202" s="166" t="s">
        <v>1</v>
      </c>
      <c r="F4202" s="167" t="s">
        <v>6739</v>
      </c>
      <c r="H4202" s="168">
        <v>5.7000000000000002E-2</v>
      </c>
      <c r="I4202" s="169"/>
      <c r="L4202" s="165"/>
      <c r="M4202" s="170"/>
      <c r="T4202" s="171"/>
      <c r="AT4202" s="166" t="s">
        <v>328</v>
      </c>
      <c r="AU4202" s="166" t="s">
        <v>88</v>
      </c>
      <c r="AV4202" s="13" t="s">
        <v>92</v>
      </c>
      <c r="AW4202" s="13" t="s">
        <v>31</v>
      </c>
      <c r="AX4202" s="13" t="s">
        <v>76</v>
      </c>
      <c r="AY4202" s="166" t="s">
        <v>317</v>
      </c>
    </row>
    <row r="4203" spans="2:65" s="14" customFormat="1" ht="10">
      <c r="B4203" s="172"/>
      <c r="D4203" s="158" t="s">
        <v>328</v>
      </c>
      <c r="E4203" s="173" t="s">
        <v>1</v>
      </c>
      <c r="F4203" s="174" t="s">
        <v>332</v>
      </c>
      <c r="H4203" s="175">
        <v>5.7000000000000002E-2</v>
      </c>
      <c r="I4203" s="176"/>
      <c r="L4203" s="172"/>
      <c r="M4203" s="177"/>
      <c r="T4203" s="178"/>
      <c r="AT4203" s="173" t="s">
        <v>328</v>
      </c>
      <c r="AU4203" s="173" t="s">
        <v>88</v>
      </c>
      <c r="AV4203" s="14" t="s">
        <v>323</v>
      </c>
      <c r="AW4203" s="14" t="s">
        <v>31</v>
      </c>
      <c r="AX4203" s="14" t="s">
        <v>83</v>
      </c>
      <c r="AY4203" s="173" t="s">
        <v>317</v>
      </c>
    </row>
    <row r="4204" spans="2:65" s="12" customFormat="1" ht="10">
      <c r="B4204" s="157"/>
      <c r="D4204" s="158" t="s">
        <v>328</v>
      </c>
      <c r="F4204" s="160" t="s">
        <v>6745</v>
      </c>
      <c r="H4204" s="161">
        <v>6.0999999999999999E-2</v>
      </c>
      <c r="I4204" s="162"/>
      <c r="L4204" s="157"/>
      <c r="M4204" s="163"/>
      <c r="T4204" s="164"/>
      <c r="AT4204" s="159" t="s">
        <v>328</v>
      </c>
      <c r="AU4204" s="159" t="s">
        <v>88</v>
      </c>
      <c r="AV4204" s="12" t="s">
        <v>88</v>
      </c>
      <c r="AW4204" s="12" t="s">
        <v>3</v>
      </c>
      <c r="AX4204" s="12" t="s">
        <v>83</v>
      </c>
      <c r="AY4204" s="159" t="s">
        <v>317</v>
      </c>
    </row>
    <row r="4205" spans="2:65" s="1" customFormat="1" ht="24.15" customHeight="1">
      <c r="B4205" s="142"/>
      <c r="C4205" s="143" t="s">
        <v>6746</v>
      </c>
      <c r="D4205" s="143" t="s">
        <v>319</v>
      </c>
      <c r="E4205" s="144" t="s">
        <v>6747</v>
      </c>
      <c r="F4205" s="145" t="s">
        <v>6748</v>
      </c>
      <c r="G4205" s="146" t="s">
        <v>1107</v>
      </c>
      <c r="H4205" s="147">
        <v>47439.6</v>
      </c>
      <c r="I4205" s="148"/>
      <c r="J4205" s="149">
        <f>ROUND(I4205*H4205,2)</f>
        <v>0</v>
      </c>
      <c r="K4205" s="150"/>
      <c r="L4205" s="31"/>
      <c r="M4205" s="151" t="s">
        <v>1</v>
      </c>
      <c r="N4205" s="152" t="s">
        <v>42</v>
      </c>
      <c r="P4205" s="153">
        <f>O4205*H4205</f>
        <v>0</v>
      </c>
      <c r="Q4205" s="153">
        <v>6.0000000000000002E-5</v>
      </c>
      <c r="R4205" s="153">
        <f>Q4205*H4205</f>
        <v>2.8463759999999998</v>
      </c>
      <c r="S4205" s="153">
        <v>0</v>
      </c>
      <c r="T4205" s="154">
        <f>S4205*H4205</f>
        <v>0</v>
      </c>
      <c r="AR4205" s="155" t="s">
        <v>396</v>
      </c>
      <c r="AT4205" s="155" t="s">
        <v>319</v>
      </c>
      <c r="AU4205" s="155" t="s">
        <v>88</v>
      </c>
      <c r="AY4205" s="16" t="s">
        <v>317</v>
      </c>
      <c r="BE4205" s="156">
        <f>IF(N4205="základná",J4205,0)</f>
        <v>0</v>
      </c>
      <c r="BF4205" s="156">
        <f>IF(N4205="znížená",J4205,0)</f>
        <v>0</v>
      </c>
      <c r="BG4205" s="156">
        <f>IF(N4205="zákl. prenesená",J4205,0)</f>
        <v>0</v>
      </c>
      <c r="BH4205" s="156">
        <f>IF(N4205="zníž. prenesená",J4205,0)</f>
        <v>0</v>
      </c>
      <c r="BI4205" s="156">
        <f>IF(N4205="nulová",J4205,0)</f>
        <v>0</v>
      </c>
      <c r="BJ4205" s="16" t="s">
        <v>88</v>
      </c>
      <c r="BK4205" s="156">
        <f>ROUND(I4205*H4205,2)</f>
        <v>0</v>
      </c>
      <c r="BL4205" s="16" t="s">
        <v>396</v>
      </c>
      <c r="BM4205" s="155" t="s">
        <v>6749</v>
      </c>
    </row>
    <row r="4206" spans="2:65" s="12" customFormat="1" ht="10">
      <c r="B4206" s="157"/>
      <c r="D4206" s="158" t="s">
        <v>328</v>
      </c>
      <c r="E4206" s="159" t="s">
        <v>1</v>
      </c>
      <c r="F4206" s="160" t="s">
        <v>6750</v>
      </c>
      <c r="H4206" s="161">
        <v>47.1</v>
      </c>
      <c r="I4206" s="162"/>
      <c r="L4206" s="157"/>
      <c r="M4206" s="163"/>
      <c r="T4206" s="164"/>
      <c r="AT4206" s="159" t="s">
        <v>328</v>
      </c>
      <c r="AU4206" s="159" t="s">
        <v>88</v>
      </c>
      <c r="AV4206" s="12" t="s">
        <v>88</v>
      </c>
      <c r="AW4206" s="12" t="s">
        <v>31</v>
      </c>
      <c r="AX4206" s="12" t="s">
        <v>76</v>
      </c>
      <c r="AY4206" s="159" t="s">
        <v>317</v>
      </c>
    </row>
    <row r="4207" spans="2:65" s="13" customFormat="1" ht="10">
      <c r="B4207" s="165"/>
      <c r="D4207" s="158" t="s">
        <v>328</v>
      </c>
      <c r="E4207" s="166" t="s">
        <v>1</v>
      </c>
      <c r="F4207" s="167" t="s">
        <v>6751</v>
      </c>
      <c r="H4207" s="168">
        <v>47.1</v>
      </c>
      <c r="I4207" s="169"/>
      <c r="L4207" s="165"/>
      <c r="M4207" s="170"/>
      <c r="T4207" s="171"/>
      <c r="AT4207" s="166" t="s">
        <v>328</v>
      </c>
      <c r="AU4207" s="166" t="s">
        <v>88</v>
      </c>
      <c r="AV4207" s="13" t="s">
        <v>92</v>
      </c>
      <c r="AW4207" s="13" t="s">
        <v>31</v>
      </c>
      <c r="AX4207" s="13" t="s">
        <v>76</v>
      </c>
      <c r="AY4207" s="166" t="s">
        <v>317</v>
      </c>
    </row>
    <row r="4208" spans="2:65" s="12" customFormat="1" ht="10">
      <c r="B4208" s="157"/>
      <c r="D4208" s="158" t="s">
        <v>328</v>
      </c>
      <c r="E4208" s="159" t="s">
        <v>1</v>
      </c>
      <c r="F4208" s="160" t="s">
        <v>6752</v>
      </c>
      <c r="H4208" s="161">
        <v>3886.6</v>
      </c>
      <c r="I4208" s="162"/>
      <c r="L4208" s="157"/>
      <c r="M4208" s="163"/>
      <c r="T4208" s="164"/>
      <c r="AT4208" s="159" t="s">
        <v>328</v>
      </c>
      <c r="AU4208" s="159" t="s">
        <v>88</v>
      </c>
      <c r="AV4208" s="12" t="s">
        <v>88</v>
      </c>
      <c r="AW4208" s="12" t="s">
        <v>31</v>
      </c>
      <c r="AX4208" s="12" t="s">
        <v>76</v>
      </c>
      <c r="AY4208" s="159" t="s">
        <v>317</v>
      </c>
    </row>
    <row r="4209" spans="2:65" s="13" customFormat="1" ht="10">
      <c r="B4209" s="165"/>
      <c r="D4209" s="158" t="s">
        <v>328</v>
      </c>
      <c r="E4209" s="166" t="s">
        <v>1</v>
      </c>
      <c r="F4209" s="167" t="s">
        <v>6753</v>
      </c>
      <c r="H4209" s="168">
        <v>3886.6</v>
      </c>
      <c r="I4209" s="169"/>
      <c r="L4209" s="165"/>
      <c r="M4209" s="170"/>
      <c r="T4209" s="171"/>
      <c r="AT4209" s="166" t="s">
        <v>328</v>
      </c>
      <c r="AU4209" s="166" t="s">
        <v>88</v>
      </c>
      <c r="AV4209" s="13" t="s">
        <v>92</v>
      </c>
      <c r="AW4209" s="13" t="s">
        <v>31</v>
      </c>
      <c r="AX4209" s="13" t="s">
        <v>76</v>
      </c>
      <c r="AY4209" s="166" t="s">
        <v>317</v>
      </c>
    </row>
    <row r="4210" spans="2:65" s="12" customFormat="1" ht="10">
      <c r="B4210" s="157"/>
      <c r="D4210" s="158" t="s">
        <v>328</v>
      </c>
      <c r="E4210" s="159" t="s">
        <v>1</v>
      </c>
      <c r="F4210" s="160" t="s">
        <v>6754</v>
      </c>
      <c r="H4210" s="161">
        <v>918.6</v>
      </c>
      <c r="I4210" s="162"/>
      <c r="L4210" s="157"/>
      <c r="M4210" s="163"/>
      <c r="T4210" s="164"/>
      <c r="AT4210" s="159" t="s">
        <v>328</v>
      </c>
      <c r="AU4210" s="159" t="s">
        <v>88</v>
      </c>
      <c r="AV4210" s="12" t="s">
        <v>88</v>
      </c>
      <c r="AW4210" s="12" t="s">
        <v>31</v>
      </c>
      <c r="AX4210" s="12" t="s">
        <v>76</v>
      </c>
      <c r="AY4210" s="159" t="s">
        <v>317</v>
      </c>
    </row>
    <row r="4211" spans="2:65" s="13" customFormat="1" ht="10">
      <c r="B4211" s="165"/>
      <c r="D4211" s="158" t="s">
        <v>328</v>
      </c>
      <c r="E4211" s="166" t="s">
        <v>1</v>
      </c>
      <c r="F4211" s="167" t="s">
        <v>6755</v>
      </c>
      <c r="H4211" s="168">
        <v>918.6</v>
      </c>
      <c r="I4211" s="169"/>
      <c r="L4211" s="165"/>
      <c r="M4211" s="170"/>
      <c r="T4211" s="171"/>
      <c r="AT4211" s="166" t="s">
        <v>328</v>
      </c>
      <c r="AU4211" s="166" t="s">
        <v>88</v>
      </c>
      <c r="AV4211" s="13" t="s">
        <v>92</v>
      </c>
      <c r="AW4211" s="13" t="s">
        <v>31</v>
      </c>
      <c r="AX4211" s="13" t="s">
        <v>76</v>
      </c>
      <c r="AY4211" s="166" t="s">
        <v>317</v>
      </c>
    </row>
    <row r="4212" spans="2:65" s="12" customFormat="1" ht="10">
      <c r="B4212" s="157"/>
      <c r="D4212" s="158" t="s">
        <v>328</v>
      </c>
      <c r="E4212" s="159" t="s">
        <v>1</v>
      </c>
      <c r="F4212" s="160" t="s">
        <v>6756</v>
      </c>
      <c r="H4212" s="161">
        <v>1714.9</v>
      </c>
      <c r="I4212" s="162"/>
      <c r="L4212" s="157"/>
      <c r="M4212" s="163"/>
      <c r="T4212" s="164"/>
      <c r="AT4212" s="159" t="s">
        <v>328</v>
      </c>
      <c r="AU4212" s="159" t="s">
        <v>88</v>
      </c>
      <c r="AV4212" s="12" t="s">
        <v>88</v>
      </c>
      <c r="AW4212" s="12" t="s">
        <v>31</v>
      </c>
      <c r="AX4212" s="12" t="s">
        <v>76</v>
      </c>
      <c r="AY4212" s="159" t="s">
        <v>317</v>
      </c>
    </row>
    <row r="4213" spans="2:65" s="13" customFormat="1" ht="10">
      <c r="B4213" s="165"/>
      <c r="D4213" s="158" t="s">
        <v>328</v>
      </c>
      <c r="E4213" s="166" t="s">
        <v>1</v>
      </c>
      <c r="F4213" s="167" t="s">
        <v>6757</v>
      </c>
      <c r="H4213" s="168">
        <v>1714.9</v>
      </c>
      <c r="I4213" s="169"/>
      <c r="L4213" s="165"/>
      <c r="M4213" s="170"/>
      <c r="T4213" s="171"/>
      <c r="AT4213" s="166" t="s">
        <v>328</v>
      </c>
      <c r="AU4213" s="166" t="s">
        <v>88</v>
      </c>
      <c r="AV4213" s="13" t="s">
        <v>92</v>
      </c>
      <c r="AW4213" s="13" t="s">
        <v>31</v>
      </c>
      <c r="AX4213" s="13" t="s">
        <v>76</v>
      </c>
      <c r="AY4213" s="166" t="s">
        <v>317</v>
      </c>
    </row>
    <row r="4214" spans="2:65" s="12" customFormat="1" ht="10">
      <c r="B4214" s="157"/>
      <c r="D4214" s="158" t="s">
        <v>328</v>
      </c>
      <c r="E4214" s="159" t="s">
        <v>1</v>
      </c>
      <c r="F4214" s="160" t="s">
        <v>6758</v>
      </c>
      <c r="H4214" s="161">
        <v>5333.2</v>
      </c>
      <c r="I4214" s="162"/>
      <c r="L4214" s="157"/>
      <c r="M4214" s="163"/>
      <c r="T4214" s="164"/>
      <c r="AT4214" s="159" t="s">
        <v>328</v>
      </c>
      <c r="AU4214" s="159" t="s">
        <v>88</v>
      </c>
      <c r="AV4214" s="12" t="s">
        <v>88</v>
      </c>
      <c r="AW4214" s="12" t="s">
        <v>31</v>
      </c>
      <c r="AX4214" s="12" t="s">
        <v>76</v>
      </c>
      <c r="AY4214" s="159" t="s">
        <v>317</v>
      </c>
    </row>
    <row r="4215" spans="2:65" s="13" customFormat="1" ht="10">
      <c r="B4215" s="165"/>
      <c r="D4215" s="158" t="s">
        <v>328</v>
      </c>
      <c r="E4215" s="166" t="s">
        <v>1</v>
      </c>
      <c r="F4215" s="167" t="s">
        <v>6759</v>
      </c>
      <c r="H4215" s="168">
        <v>5333.2</v>
      </c>
      <c r="I4215" s="169"/>
      <c r="L4215" s="165"/>
      <c r="M4215" s="170"/>
      <c r="T4215" s="171"/>
      <c r="AT4215" s="166" t="s">
        <v>328</v>
      </c>
      <c r="AU4215" s="166" t="s">
        <v>88</v>
      </c>
      <c r="AV4215" s="13" t="s">
        <v>92</v>
      </c>
      <c r="AW4215" s="13" t="s">
        <v>31</v>
      </c>
      <c r="AX4215" s="13" t="s">
        <v>76</v>
      </c>
      <c r="AY4215" s="166" t="s">
        <v>317</v>
      </c>
    </row>
    <row r="4216" spans="2:65" s="12" customFormat="1" ht="10">
      <c r="B4216" s="157"/>
      <c r="D4216" s="158" t="s">
        <v>328</v>
      </c>
      <c r="E4216" s="159" t="s">
        <v>1</v>
      </c>
      <c r="F4216" s="160" t="s">
        <v>6760</v>
      </c>
      <c r="H4216" s="161">
        <v>15723.5</v>
      </c>
      <c r="I4216" s="162"/>
      <c r="L4216" s="157"/>
      <c r="M4216" s="163"/>
      <c r="T4216" s="164"/>
      <c r="AT4216" s="159" t="s">
        <v>328</v>
      </c>
      <c r="AU4216" s="159" t="s">
        <v>88</v>
      </c>
      <c r="AV4216" s="12" t="s">
        <v>88</v>
      </c>
      <c r="AW4216" s="12" t="s">
        <v>31</v>
      </c>
      <c r="AX4216" s="12" t="s">
        <v>76</v>
      </c>
      <c r="AY4216" s="159" t="s">
        <v>317</v>
      </c>
    </row>
    <row r="4217" spans="2:65" s="13" customFormat="1" ht="10">
      <c r="B4217" s="165"/>
      <c r="D4217" s="158" t="s">
        <v>328</v>
      </c>
      <c r="E4217" s="166" t="s">
        <v>1</v>
      </c>
      <c r="F4217" s="167" t="s">
        <v>6761</v>
      </c>
      <c r="H4217" s="168">
        <v>15723.5</v>
      </c>
      <c r="I4217" s="169"/>
      <c r="L4217" s="165"/>
      <c r="M4217" s="170"/>
      <c r="T4217" s="171"/>
      <c r="AT4217" s="166" t="s">
        <v>328</v>
      </c>
      <c r="AU4217" s="166" t="s">
        <v>88</v>
      </c>
      <c r="AV4217" s="13" t="s">
        <v>92</v>
      </c>
      <c r="AW4217" s="13" t="s">
        <v>31</v>
      </c>
      <c r="AX4217" s="13" t="s">
        <v>76</v>
      </c>
      <c r="AY4217" s="166" t="s">
        <v>317</v>
      </c>
    </row>
    <row r="4218" spans="2:65" s="12" customFormat="1" ht="10">
      <c r="B4218" s="157"/>
      <c r="D4218" s="158" t="s">
        <v>328</v>
      </c>
      <c r="E4218" s="159" t="s">
        <v>1</v>
      </c>
      <c r="F4218" s="160" t="s">
        <v>6762</v>
      </c>
      <c r="H4218" s="161">
        <v>15967.1</v>
      </c>
      <c r="I4218" s="162"/>
      <c r="L4218" s="157"/>
      <c r="M4218" s="163"/>
      <c r="T4218" s="164"/>
      <c r="AT4218" s="159" t="s">
        <v>328</v>
      </c>
      <c r="AU4218" s="159" t="s">
        <v>88</v>
      </c>
      <c r="AV4218" s="12" t="s">
        <v>88</v>
      </c>
      <c r="AW4218" s="12" t="s">
        <v>31</v>
      </c>
      <c r="AX4218" s="12" t="s">
        <v>76</v>
      </c>
      <c r="AY4218" s="159" t="s">
        <v>317</v>
      </c>
    </row>
    <row r="4219" spans="2:65" s="13" customFormat="1" ht="10">
      <c r="B4219" s="165"/>
      <c r="D4219" s="158" t="s">
        <v>328</v>
      </c>
      <c r="E4219" s="166" t="s">
        <v>1</v>
      </c>
      <c r="F4219" s="167" t="s">
        <v>6763</v>
      </c>
      <c r="H4219" s="168">
        <v>15967.1</v>
      </c>
      <c r="I4219" s="169"/>
      <c r="L4219" s="165"/>
      <c r="M4219" s="170"/>
      <c r="T4219" s="171"/>
      <c r="AT4219" s="166" t="s">
        <v>328</v>
      </c>
      <c r="AU4219" s="166" t="s">
        <v>88</v>
      </c>
      <c r="AV4219" s="13" t="s">
        <v>92</v>
      </c>
      <c r="AW4219" s="13" t="s">
        <v>31</v>
      </c>
      <c r="AX4219" s="13" t="s">
        <v>76</v>
      </c>
      <c r="AY4219" s="166" t="s">
        <v>317</v>
      </c>
    </row>
    <row r="4220" spans="2:65" s="12" customFormat="1" ht="10">
      <c r="B4220" s="157"/>
      <c r="D4220" s="158" t="s">
        <v>328</v>
      </c>
      <c r="E4220" s="159" t="s">
        <v>1</v>
      </c>
      <c r="F4220" s="160" t="s">
        <v>6764</v>
      </c>
      <c r="H4220" s="161">
        <v>3848.6</v>
      </c>
      <c r="I4220" s="162"/>
      <c r="L4220" s="157"/>
      <c r="M4220" s="163"/>
      <c r="T4220" s="164"/>
      <c r="AT4220" s="159" t="s">
        <v>328</v>
      </c>
      <c r="AU4220" s="159" t="s">
        <v>88</v>
      </c>
      <c r="AV4220" s="12" t="s">
        <v>88</v>
      </c>
      <c r="AW4220" s="12" t="s">
        <v>31</v>
      </c>
      <c r="AX4220" s="12" t="s">
        <v>76</v>
      </c>
      <c r="AY4220" s="159" t="s">
        <v>317</v>
      </c>
    </row>
    <row r="4221" spans="2:65" s="13" customFormat="1" ht="10">
      <c r="B4221" s="165"/>
      <c r="D4221" s="158" t="s">
        <v>328</v>
      </c>
      <c r="E4221" s="166" t="s">
        <v>1</v>
      </c>
      <c r="F4221" s="167" t="s">
        <v>6765</v>
      </c>
      <c r="H4221" s="168">
        <v>3848.6</v>
      </c>
      <c r="I4221" s="169"/>
      <c r="L4221" s="165"/>
      <c r="M4221" s="170"/>
      <c r="T4221" s="171"/>
      <c r="AT4221" s="166" t="s">
        <v>328</v>
      </c>
      <c r="AU4221" s="166" t="s">
        <v>88</v>
      </c>
      <c r="AV4221" s="13" t="s">
        <v>92</v>
      </c>
      <c r="AW4221" s="13" t="s">
        <v>31</v>
      </c>
      <c r="AX4221" s="13" t="s">
        <v>76</v>
      </c>
      <c r="AY4221" s="166" t="s">
        <v>317</v>
      </c>
    </row>
    <row r="4222" spans="2:65" s="14" customFormat="1" ht="10">
      <c r="B4222" s="172"/>
      <c r="D4222" s="158" t="s">
        <v>328</v>
      </c>
      <c r="E4222" s="173" t="s">
        <v>1</v>
      </c>
      <c r="F4222" s="174" t="s">
        <v>332</v>
      </c>
      <c r="H4222" s="175">
        <v>47439.6</v>
      </c>
      <c r="I4222" s="176"/>
      <c r="L4222" s="172"/>
      <c r="M4222" s="177"/>
      <c r="T4222" s="178"/>
      <c r="AT4222" s="173" t="s">
        <v>328</v>
      </c>
      <c r="AU4222" s="173" t="s">
        <v>88</v>
      </c>
      <c r="AV4222" s="14" t="s">
        <v>323</v>
      </c>
      <c r="AW4222" s="14" t="s">
        <v>31</v>
      </c>
      <c r="AX4222" s="14" t="s">
        <v>83</v>
      </c>
      <c r="AY4222" s="173" t="s">
        <v>317</v>
      </c>
    </row>
    <row r="4223" spans="2:65" s="1" customFormat="1" ht="24.15" customHeight="1">
      <c r="B4223" s="142"/>
      <c r="C4223" s="179" t="s">
        <v>6766</v>
      </c>
      <c r="D4223" s="179" t="s">
        <v>454</v>
      </c>
      <c r="E4223" s="180" t="s">
        <v>6767</v>
      </c>
      <c r="F4223" s="181" t="s">
        <v>6768</v>
      </c>
      <c r="G4223" s="182" t="s">
        <v>439</v>
      </c>
      <c r="H4223" s="183">
        <v>52.881</v>
      </c>
      <c r="I4223" s="184"/>
      <c r="J4223" s="185">
        <f>ROUND(I4223*H4223,2)</f>
        <v>0</v>
      </c>
      <c r="K4223" s="186"/>
      <c r="L4223" s="187"/>
      <c r="M4223" s="188" t="s">
        <v>1</v>
      </c>
      <c r="N4223" s="189" t="s">
        <v>42</v>
      </c>
      <c r="P4223" s="153">
        <f>O4223*H4223</f>
        <v>0</v>
      </c>
      <c r="Q4223" s="153">
        <v>1</v>
      </c>
      <c r="R4223" s="153">
        <f>Q4223*H4223</f>
        <v>52.881</v>
      </c>
      <c r="S4223" s="153">
        <v>0</v>
      </c>
      <c r="T4223" s="154">
        <f>S4223*H4223</f>
        <v>0</v>
      </c>
      <c r="AR4223" s="155" t="s">
        <v>481</v>
      </c>
      <c r="AT4223" s="155" t="s">
        <v>454</v>
      </c>
      <c r="AU4223" s="155" t="s">
        <v>88</v>
      </c>
      <c r="AY4223" s="16" t="s">
        <v>317</v>
      </c>
      <c r="BE4223" s="156">
        <f>IF(N4223="základná",J4223,0)</f>
        <v>0</v>
      </c>
      <c r="BF4223" s="156">
        <f>IF(N4223="znížená",J4223,0)</f>
        <v>0</v>
      </c>
      <c r="BG4223" s="156">
        <f>IF(N4223="zákl. prenesená",J4223,0)</f>
        <v>0</v>
      </c>
      <c r="BH4223" s="156">
        <f>IF(N4223="zníž. prenesená",J4223,0)</f>
        <v>0</v>
      </c>
      <c r="BI4223" s="156">
        <f>IF(N4223="nulová",J4223,0)</f>
        <v>0</v>
      </c>
      <c r="BJ4223" s="16" t="s">
        <v>88</v>
      </c>
      <c r="BK4223" s="156">
        <f>ROUND(I4223*H4223,2)</f>
        <v>0</v>
      </c>
      <c r="BL4223" s="16" t="s">
        <v>396</v>
      </c>
      <c r="BM4223" s="155" t="s">
        <v>6769</v>
      </c>
    </row>
    <row r="4224" spans="2:65" s="12" customFormat="1" ht="10">
      <c r="B4224" s="157"/>
      <c r="D4224" s="158" t="s">
        <v>328</v>
      </c>
      <c r="E4224" s="159" t="s">
        <v>1</v>
      </c>
      <c r="F4224" s="160" t="s">
        <v>6770</v>
      </c>
      <c r="H4224" s="161">
        <v>4.7E-2</v>
      </c>
      <c r="I4224" s="162"/>
      <c r="L4224" s="157"/>
      <c r="M4224" s="163"/>
      <c r="T4224" s="164"/>
      <c r="AT4224" s="159" t="s">
        <v>328</v>
      </c>
      <c r="AU4224" s="159" t="s">
        <v>88</v>
      </c>
      <c r="AV4224" s="12" t="s">
        <v>88</v>
      </c>
      <c r="AW4224" s="12" t="s">
        <v>31</v>
      </c>
      <c r="AX4224" s="12" t="s">
        <v>76</v>
      </c>
      <c r="AY4224" s="159" t="s">
        <v>317</v>
      </c>
    </row>
    <row r="4225" spans="2:51" s="13" customFormat="1" ht="10">
      <c r="B4225" s="165"/>
      <c r="D4225" s="158" t="s">
        <v>328</v>
      </c>
      <c r="E4225" s="166" t="s">
        <v>1</v>
      </c>
      <c r="F4225" s="167" t="s">
        <v>6751</v>
      </c>
      <c r="H4225" s="168">
        <v>4.7E-2</v>
      </c>
      <c r="I4225" s="169"/>
      <c r="L4225" s="165"/>
      <c r="M4225" s="170"/>
      <c r="T4225" s="171"/>
      <c r="AT4225" s="166" t="s">
        <v>328</v>
      </c>
      <c r="AU4225" s="166" t="s">
        <v>88</v>
      </c>
      <c r="AV4225" s="13" t="s">
        <v>92</v>
      </c>
      <c r="AW4225" s="13" t="s">
        <v>31</v>
      </c>
      <c r="AX4225" s="13" t="s">
        <v>76</v>
      </c>
      <c r="AY4225" s="166" t="s">
        <v>317</v>
      </c>
    </row>
    <row r="4226" spans="2:51" s="12" customFormat="1" ht="10">
      <c r="B4226" s="157"/>
      <c r="D4226" s="158" t="s">
        <v>328</v>
      </c>
      <c r="E4226" s="159" t="s">
        <v>1</v>
      </c>
      <c r="F4226" s="160" t="s">
        <v>6771</v>
      </c>
      <c r="H4226" s="161">
        <v>3.887</v>
      </c>
      <c r="I4226" s="162"/>
      <c r="L4226" s="157"/>
      <c r="M4226" s="163"/>
      <c r="T4226" s="164"/>
      <c r="AT4226" s="159" t="s">
        <v>328</v>
      </c>
      <c r="AU4226" s="159" t="s">
        <v>88</v>
      </c>
      <c r="AV4226" s="12" t="s">
        <v>88</v>
      </c>
      <c r="AW4226" s="12" t="s">
        <v>31</v>
      </c>
      <c r="AX4226" s="12" t="s">
        <v>76</v>
      </c>
      <c r="AY4226" s="159" t="s">
        <v>317</v>
      </c>
    </row>
    <row r="4227" spans="2:51" s="13" customFormat="1" ht="10">
      <c r="B4227" s="165"/>
      <c r="D4227" s="158" t="s">
        <v>328</v>
      </c>
      <c r="E4227" s="166" t="s">
        <v>1</v>
      </c>
      <c r="F4227" s="167" t="s">
        <v>6753</v>
      </c>
      <c r="H4227" s="168">
        <v>3.887</v>
      </c>
      <c r="I4227" s="169"/>
      <c r="L4227" s="165"/>
      <c r="M4227" s="170"/>
      <c r="T4227" s="171"/>
      <c r="AT4227" s="166" t="s">
        <v>328</v>
      </c>
      <c r="AU4227" s="166" t="s">
        <v>88</v>
      </c>
      <c r="AV4227" s="13" t="s">
        <v>92</v>
      </c>
      <c r="AW4227" s="13" t="s">
        <v>31</v>
      </c>
      <c r="AX4227" s="13" t="s">
        <v>76</v>
      </c>
      <c r="AY4227" s="166" t="s">
        <v>317</v>
      </c>
    </row>
    <row r="4228" spans="2:51" s="12" customFormat="1" ht="10">
      <c r="B4228" s="157"/>
      <c r="D4228" s="158" t="s">
        <v>328</v>
      </c>
      <c r="E4228" s="159" t="s">
        <v>1</v>
      </c>
      <c r="F4228" s="160" t="s">
        <v>6772</v>
      </c>
      <c r="H4228" s="161">
        <v>0.91900000000000004</v>
      </c>
      <c r="I4228" s="162"/>
      <c r="L4228" s="157"/>
      <c r="M4228" s="163"/>
      <c r="T4228" s="164"/>
      <c r="AT4228" s="159" t="s">
        <v>328</v>
      </c>
      <c r="AU4228" s="159" t="s">
        <v>88</v>
      </c>
      <c r="AV4228" s="12" t="s">
        <v>88</v>
      </c>
      <c r="AW4228" s="12" t="s">
        <v>31</v>
      </c>
      <c r="AX4228" s="12" t="s">
        <v>76</v>
      </c>
      <c r="AY4228" s="159" t="s">
        <v>317</v>
      </c>
    </row>
    <row r="4229" spans="2:51" s="13" customFormat="1" ht="10">
      <c r="B4229" s="165"/>
      <c r="D4229" s="158" t="s">
        <v>328</v>
      </c>
      <c r="E4229" s="166" t="s">
        <v>1</v>
      </c>
      <c r="F4229" s="167" t="s">
        <v>6755</v>
      </c>
      <c r="H4229" s="168">
        <v>0.91900000000000004</v>
      </c>
      <c r="I4229" s="169"/>
      <c r="L4229" s="165"/>
      <c r="M4229" s="170"/>
      <c r="T4229" s="171"/>
      <c r="AT4229" s="166" t="s">
        <v>328</v>
      </c>
      <c r="AU4229" s="166" t="s">
        <v>88</v>
      </c>
      <c r="AV4229" s="13" t="s">
        <v>92</v>
      </c>
      <c r="AW4229" s="13" t="s">
        <v>31</v>
      </c>
      <c r="AX4229" s="13" t="s">
        <v>76</v>
      </c>
      <c r="AY4229" s="166" t="s">
        <v>317</v>
      </c>
    </row>
    <row r="4230" spans="2:51" s="12" customFormat="1" ht="10">
      <c r="B4230" s="157"/>
      <c r="D4230" s="158" t="s">
        <v>328</v>
      </c>
      <c r="E4230" s="159" t="s">
        <v>1</v>
      </c>
      <c r="F4230" s="160" t="s">
        <v>6773</v>
      </c>
      <c r="H4230" s="161">
        <v>1.7150000000000001</v>
      </c>
      <c r="I4230" s="162"/>
      <c r="L4230" s="157"/>
      <c r="M4230" s="163"/>
      <c r="T4230" s="164"/>
      <c r="AT4230" s="159" t="s">
        <v>328</v>
      </c>
      <c r="AU4230" s="159" t="s">
        <v>88</v>
      </c>
      <c r="AV4230" s="12" t="s">
        <v>88</v>
      </c>
      <c r="AW4230" s="12" t="s">
        <v>31</v>
      </c>
      <c r="AX4230" s="12" t="s">
        <v>76</v>
      </c>
      <c r="AY4230" s="159" t="s">
        <v>317</v>
      </c>
    </row>
    <row r="4231" spans="2:51" s="13" customFormat="1" ht="10">
      <c r="B4231" s="165"/>
      <c r="D4231" s="158" t="s">
        <v>328</v>
      </c>
      <c r="E4231" s="166" t="s">
        <v>1</v>
      </c>
      <c r="F4231" s="167" t="s">
        <v>6757</v>
      </c>
      <c r="H4231" s="168">
        <v>1.7150000000000001</v>
      </c>
      <c r="I4231" s="169"/>
      <c r="L4231" s="165"/>
      <c r="M4231" s="170"/>
      <c r="T4231" s="171"/>
      <c r="AT4231" s="166" t="s">
        <v>328</v>
      </c>
      <c r="AU4231" s="166" t="s">
        <v>88</v>
      </c>
      <c r="AV4231" s="13" t="s">
        <v>92</v>
      </c>
      <c r="AW4231" s="13" t="s">
        <v>31</v>
      </c>
      <c r="AX4231" s="13" t="s">
        <v>76</v>
      </c>
      <c r="AY4231" s="166" t="s">
        <v>317</v>
      </c>
    </row>
    <row r="4232" spans="2:51" s="12" customFormat="1" ht="10">
      <c r="B4232" s="157"/>
      <c r="D4232" s="158" t="s">
        <v>328</v>
      </c>
      <c r="E4232" s="159" t="s">
        <v>1</v>
      </c>
      <c r="F4232" s="160" t="s">
        <v>6774</v>
      </c>
      <c r="H4232" s="161">
        <v>5.3330000000000002</v>
      </c>
      <c r="I4232" s="162"/>
      <c r="L4232" s="157"/>
      <c r="M4232" s="163"/>
      <c r="T4232" s="164"/>
      <c r="AT4232" s="159" t="s">
        <v>328</v>
      </c>
      <c r="AU4232" s="159" t="s">
        <v>88</v>
      </c>
      <c r="AV4232" s="12" t="s">
        <v>88</v>
      </c>
      <c r="AW4232" s="12" t="s">
        <v>31</v>
      </c>
      <c r="AX4232" s="12" t="s">
        <v>76</v>
      </c>
      <c r="AY4232" s="159" t="s">
        <v>317</v>
      </c>
    </row>
    <row r="4233" spans="2:51" s="13" customFormat="1" ht="10">
      <c r="B4233" s="165"/>
      <c r="D4233" s="158" t="s">
        <v>328</v>
      </c>
      <c r="E4233" s="166" t="s">
        <v>1</v>
      </c>
      <c r="F4233" s="167" t="s">
        <v>6759</v>
      </c>
      <c r="H4233" s="168">
        <v>5.3330000000000002</v>
      </c>
      <c r="I4233" s="169"/>
      <c r="L4233" s="165"/>
      <c r="M4233" s="170"/>
      <c r="T4233" s="171"/>
      <c r="AT4233" s="166" t="s">
        <v>328</v>
      </c>
      <c r="AU4233" s="166" t="s">
        <v>88</v>
      </c>
      <c r="AV4233" s="13" t="s">
        <v>92</v>
      </c>
      <c r="AW4233" s="13" t="s">
        <v>31</v>
      </c>
      <c r="AX4233" s="13" t="s">
        <v>76</v>
      </c>
      <c r="AY4233" s="166" t="s">
        <v>317</v>
      </c>
    </row>
    <row r="4234" spans="2:51" s="12" customFormat="1" ht="10">
      <c r="B4234" s="157"/>
      <c r="D4234" s="158" t="s">
        <v>328</v>
      </c>
      <c r="E4234" s="159" t="s">
        <v>1</v>
      </c>
      <c r="F4234" s="160" t="s">
        <v>6775</v>
      </c>
      <c r="H4234" s="161">
        <v>16.038</v>
      </c>
      <c r="I4234" s="162"/>
      <c r="L4234" s="157"/>
      <c r="M4234" s="163"/>
      <c r="T4234" s="164"/>
      <c r="AT4234" s="159" t="s">
        <v>328</v>
      </c>
      <c r="AU4234" s="159" t="s">
        <v>88</v>
      </c>
      <c r="AV4234" s="12" t="s">
        <v>88</v>
      </c>
      <c r="AW4234" s="12" t="s">
        <v>31</v>
      </c>
      <c r="AX4234" s="12" t="s">
        <v>76</v>
      </c>
      <c r="AY4234" s="159" t="s">
        <v>317</v>
      </c>
    </row>
    <row r="4235" spans="2:51" s="13" customFormat="1" ht="10">
      <c r="B4235" s="165"/>
      <c r="D4235" s="158" t="s">
        <v>328</v>
      </c>
      <c r="E4235" s="166" t="s">
        <v>1</v>
      </c>
      <c r="F4235" s="167" t="s">
        <v>6761</v>
      </c>
      <c r="H4235" s="168">
        <v>16.038</v>
      </c>
      <c r="I4235" s="169"/>
      <c r="L4235" s="165"/>
      <c r="M4235" s="170"/>
      <c r="T4235" s="171"/>
      <c r="AT4235" s="166" t="s">
        <v>328</v>
      </c>
      <c r="AU4235" s="166" t="s">
        <v>88</v>
      </c>
      <c r="AV4235" s="13" t="s">
        <v>92</v>
      </c>
      <c r="AW4235" s="13" t="s">
        <v>31</v>
      </c>
      <c r="AX4235" s="13" t="s">
        <v>76</v>
      </c>
      <c r="AY4235" s="166" t="s">
        <v>317</v>
      </c>
    </row>
    <row r="4236" spans="2:51" s="12" customFormat="1" ht="10">
      <c r="B4236" s="157"/>
      <c r="D4236" s="158" t="s">
        <v>328</v>
      </c>
      <c r="E4236" s="159" t="s">
        <v>1</v>
      </c>
      <c r="F4236" s="160" t="s">
        <v>6776</v>
      </c>
      <c r="H4236" s="161">
        <v>16.286000000000001</v>
      </c>
      <c r="I4236" s="162"/>
      <c r="L4236" s="157"/>
      <c r="M4236" s="163"/>
      <c r="T4236" s="164"/>
      <c r="AT4236" s="159" t="s">
        <v>328</v>
      </c>
      <c r="AU4236" s="159" t="s">
        <v>88</v>
      </c>
      <c r="AV4236" s="12" t="s">
        <v>88</v>
      </c>
      <c r="AW4236" s="12" t="s">
        <v>31</v>
      </c>
      <c r="AX4236" s="12" t="s">
        <v>76</v>
      </c>
      <c r="AY4236" s="159" t="s">
        <v>317</v>
      </c>
    </row>
    <row r="4237" spans="2:51" s="13" customFormat="1" ht="10">
      <c r="B4237" s="165"/>
      <c r="D4237" s="158" t="s">
        <v>328</v>
      </c>
      <c r="E4237" s="166" t="s">
        <v>1</v>
      </c>
      <c r="F4237" s="167" t="s">
        <v>6777</v>
      </c>
      <c r="H4237" s="168">
        <v>16.286000000000001</v>
      </c>
      <c r="I4237" s="169"/>
      <c r="L4237" s="165"/>
      <c r="M4237" s="170"/>
      <c r="T4237" s="171"/>
      <c r="AT4237" s="166" t="s">
        <v>328</v>
      </c>
      <c r="AU4237" s="166" t="s">
        <v>88</v>
      </c>
      <c r="AV4237" s="13" t="s">
        <v>92</v>
      </c>
      <c r="AW4237" s="13" t="s">
        <v>31</v>
      </c>
      <c r="AX4237" s="13" t="s">
        <v>76</v>
      </c>
      <c r="AY4237" s="166" t="s">
        <v>317</v>
      </c>
    </row>
    <row r="4238" spans="2:51" s="12" customFormat="1" ht="10">
      <c r="B4238" s="157"/>
      <c r="D4238" s="158" t="s">
        <v>328</v>
      </c>
      <c r="E4238" s="159" t="s">
        <v>1</v>
      </c>
      <c r="F4238" s="160" t="s">
        <v>6778</v>
      </c>
      <c r="H4238" s="161">
        <v>3.8490000000000002</v>
      </c>
      <c r="I4238" s="162"/>
      <c r="L4238" s="157"/>
      <c r="M4238" s="163"/>
      <c r="T4238" s="164"/>
      <c r="AT4238" s="159" t="s">
        <v>328</v>
      </c>
      <c r="AU4238" s="159" t="s">
        <v>88</v>
      </c>
      <c r="AV4238" s="12" t="s">
        <v>88</v>
      </c>
      <c r="AW4238" s="12" t="s">
        <v>31</v>
      </c>
      <c r="AX4238" s="12" t="s">
        <v>76</v>
      </c>
      <c r="AY4238" s="159" t="s">
        <v>317</v>
      </c>
    </row>
    <row r="4239" spans="2:51" s="13" customFormat="1" ht="10">
      <c r="B4239" s="165"/>
      <c r="D4239" s="158" t="s">
        <v>328</v>
      </c>
      <c r="E4239" s="166" t="s">
        <v>1</v>
      </c>
      <c r="F4239" s="167" t="s">
        <v>6779</v>
      </c>
      <c r="H4239" s="168">
        <v>3.8490000000000002</v>
      </c>
      <c r="I4239" s="169"/>
      <c r="L4239" s="165"/>
      <c r="M4239" s="170"/>
      <c r="T4239" s="171"/>
      <c r="AT4239" s="166" t="s">
        <v>328</v>
      </c>
      <c r="AU4239" s="166" t="s">
        <v>88</v>
      </c>
      <c r="AV4239" s="13" t="s">
        <v>92</v>
      </c>
      <c r="AW4239" s="13" t="s">
        <v>31</v>
      </c>
      <c r="AX4239" s="13" t="s">
        <v>76</v>
      </c>
      <c r="AY4239" s="166" t="s">
        <v>317</v>
      </c>
    </row>
    <row r="4240" spans="2:51" s="14" customFormat="1" ht="10">
      <c r="B4240" s="172"/>
      <c r="D4240" s="158" t="s">
        <v>328</v>
      </c>
      <c r="E4240" s="173" t="s">
        <v>1</v>
      </c>
      <c r="F4240" s="174" t="s">
        <v>332</v>
      </c>
      <c r="H4240" s="175">
        <v>48.073999999999998</v>
      </c>
      <c r="I4240" s="176"/>
      <c r="L4240" s="172"/>
      <c r="M4240" s="177"/>
      <c r="T4240" s="178"/>
      <c r="AT4240" s="173" t="s">
        <v>328</v>
      </c>
      <c r="AU4240" s="173" t="s">
        <v>88</v>
      </c>
      <c r="AV4240" s="14" t="s">
        <v>323</v>
      </c>
      <c r="AW4240" s="14" t="s">
        <v>31</v>
      </c>
      <c r="AX4240" s="14" t="s">
        <v>83</v>
      </c>
      <c r="AY4240" s="173" t="s">
        <v>317</v>
      </c>
    </row>
    <row r="4241" spans="2:65" s="12" customFormat="1" ht="10">
      <c r="B4241" s="157"/>
      <c r="D4241" s="158" t="s">
        <v>328</v>
      </c>
      <c r="F4241" s="160" t="s">
        <v>6780</v>
      </c>
      <c r="H4241" s="161">
        <v>52.881</v>
      </c>
      <c r="I4241" s="162"/>
      <c r="L4241" s="157"/>
      <c r="M4241" s="163"/>
      <c r="T4241" s="164"/>
      <c r="AT4241" s="159" t="s">
        <v>328</v>
      </c>
      <c r="AU4241" s="159" t="s">
        <v>88</v>
      </c>
      <c r="AV4241" s="12" t="s">
        <v>88</v>
      </c>
      <c r="AW4241" s="12" t="s">
        <v>3</v>
      </c>
      <c r="AX4241" s="12" t="s">
        <v>83</v>
      </c>
      <c r="AY4241" s="159" t="s">
        <v>317</v>
      </c>
    </row>
    <row r="4242" spans="2:65" s="1" customFormat="1" ht="16.5" customHeight="1">
      <c r="B4242" s="142"/>
      <c r="C4242" s="179" t="s">
        <v>6781</v>
      </c>
      <c r="D4242" s="179" t="s">
        <v>454</v>
      </c>
      <c r="E4242" s="180" t="s">
        <v>6782</v>
      </c>
      <c r="F4242" s="181" t="s">
        <v>6783</v>
      </c>
      <c r="G4242" s="182" t="s">
        <v>467</v>
      </c>
      <c r="H4242" s="183">
        <v>143</v>
      </c>
      <c r="I4242" s="184"/>
      <c r="J4242" s="185">
        <f>ROUND(I4242*H4242,2)</f>
        <v>0</v>
      </c>
      <c r="K4242" s="186"/>
      <c r="L4242" s="187"/>
      <c r="M4242" s="188" t="s">
        <v>1</v>
      </c>
      <c r="N4242" s="189" t="s">
        <v>42</v>
      </c>
      <c r="P4242" s="153">
        <f>O4242*H4242</f>
        <v>0</v>
      </c>
      <c r="Q4242" s="153">
        <v>0</v>
      </c>
      <c r="R4242" s="153">
        <f>Q4242*H4242</f>
        <v>0</v>
      </c>
      <c r="S4242" s="153">
        <v>0</v>
      </c>
      <c r="T4242" s="154">
        <f>S4242*H4242</f>
        <v>0</v>
      </c>
      <c r="AR4242" s="155" t="s">
        <v>481</v>
      </c>
      <c r="AT4242" s="155" t="s">
        <v>454</v>
      </c>
      <c r="AU4242" s="155" t="s">
        <v>88</v>
      </c>
      <c r="AY4242" s="16" t="s">
        <v>317</v>
      </c>
      <c r="BE4242" s="156">
        <f>IF(N4242="základná",J4242,0)</f>
        <v>0</v>
      </c>
      <c r="BF4242" s="156">
        <f>IF(N4242="znížená",J4242,0)</f>
        <v>0</v>
      </c>
      <c r="BG4242" s="156">
        <f>IF(N4242="zákl. prenesená",J4242,0)</f>
        <v>0</v>
      </c>
      <c r="BH4242" s="156">
        <f>IF(N4242="zníž. prenesená",J4242,0)</f>
        <v>0</v>
      </c>
      <c r="BI4242" s="156">
        <f>IF(N4242="nulová",J4242,0)</f>
        <v>0</v>
      </c>
      <c r="BJ4242" s="16" t="s">
        <v>88</v>
      </c>
      <c r="BK4242" s="156">
        <f>ROUND(I4242*H4242,2)</f>
        <v>0</v>
      </c>
      <c r="BL4242" s="16" t="s">
        <v>396</v>
      </c>
      <c r="BM4242" s="155" t="s">
        <v>6784</v>
      </c>
    </row>
    <row r="4243" spans="2:65" s="1" customFormat="1" ht="37.75" customHeight="1">
      <c r="B4243" s="142"/>
      <c r="C4243" s="143" t="s">
        <v>6785</v>
      </c>
      <c r="D4243" s="143" t="s">
        <v>319</v>
      </c>
      <c r="E4243" s="144" t="s">
        <v>6786</v>
      </c>
      <c r="F4243" s="145" t="s">
        <v>6787</v>
      </c>
      <c r="G4243" s="146" t="s">
        <v>1107</v>
      </c>
      <c r="H4243" s="147">
        <v>1555.4</v>
      </c>
      <c r="I4243" s="148"/>
      <c r="J4243" s="149">
        <f>ROUND(I4243*H4243,2)</f>
        <v>0</v>
      </c>
      <c r="K4243" s="150"/>
      <c r="L4243" s="31"/>
      <c r="M4243" s="151" t="s">
        <v>1</v>
      </c>
      <c r="N4243" s="152" t="s">
        <v>42</v>
      </c>
      <c r="P4243" s="153">
        <f>O4243*H4243</f>
        <v>0</v>
      </c>
      <c r="Q4243" s="153">
        <v>6.0000000000000002E-5</v>
      </c>
      <c r="R4243" s="153">
        <f>Q4243*H4243</f>
        <v>9.3324000000000004E-2</v>
      </c>
      <c r="S4243" s="153">
        <v>0</v>
      </c>
      <c r="T4243" s="154">
        <f>S4243*H4243</f>
        <v>0</v>
      </c>
      <c r="AR4243" s="155" t="s">
        <v>396</v>
      </c>
      <c r="AT4243" s="155" t="s">
        <v>319</v>
      </c>
      <c r="AU4243" s="155" t="s">
        <v>88</v>
      </c>
      <c r="AY4243" s="16" t="s">
        <v>317</v>
      </c>
      <c r="BE4243" s="156">
        <f>IF(N4243="základná",J4243,0)</f>
        <v>0</v>
      </c>
      <c r="BF4243" s="156">
        <f>IF(N4243="znížená",J4243,0)</f>
        <v>0</v>
      </c>
      <c r="BG4243" s="156">
        <f>IF(N4243="zákl. prenesená",J4243,0)</f>
        <v>0</v>
      </c>
      <c r="BH4243" s="156">
        <f>IF(N4243="zníž. prenesená",J4243,0)</f>
        <v>0</v>
      </c>
      <c r="BI4243" s="156">
        <f>IF(N4243="nulová",J4243,0)</f>
        <v>0</v>
      </c>
      <c r="BJ4243" s="16" t="s">
        <v>88</v>
      </c>
      <c r="BK4243" s="156">
        <f>ROUND(I4243*H4243,2)</f>
        <v>0</v>
      </c>
      <c r="BL4243" s="16" t="s">
        <v>396</v>
      </c>
      <c r="BM4243" s="155" t="s">
        <v>6788</v>
      </c>
    </row>
    <row r="4244" spans="2:65" s="12" customFormat="1" ht="10">
      <c r="B4244" s="157"/>
      <c r="D4244" s="158" t="s">
        <v>328</v>
      </c>
      <c r="E4244" s="159" t="s">
        <v>1</v>
      </c>
      <c r="F4244" s="160" t="s">
        <v>6789</v>
      </c>
      <c r="H4244" s="161">
        <v>1555.4</v>
      </c>
      <c r="I4244" s="162"/>
      <c r="L4244" s="157"/>
      <c r="M4244" s="163"/>
      <c r="T4244" s="164"/>
      <c r="AT4244" s="159" t="s">
        <v>328</v>
      </c>
      <c r="AU4244" s="159" t="s">
        <v>88</v>
      </c>
      <c r="AV4244" s="12" t="s">
        <v>88</v>
      </c>
      <c r="AW4244" s="12" t="s">
        <v>31</v>
      </c>
      <c r="AX4244" s="12" t="s">
        <v>76</v>
      </c>
      <c r="AY4244" s="159" t="s">
        <v>317</v>
      </c>
    </row>
    <row r="4245" spans="2:65" s="13" customFormat="1" ht="10">
      <c r="B4245" s="165"/>
      <c r="D4245" s="158" t="s">
        <v>328</v>
      </c>
      <c r="E4245" s="166" t="s">
        <v>1</v>
      </c>
      <c r="F4245" s="167" t="s">
        <v>6790</v>
      </c>
      <c r="H4245" s="168">
        <v>1555.4</v>
      </c>
      <c r="I4245" s="169"/>
      <c r="L4245" s="165"/>
      <c r="M4245" s="170"/>
      <c r="T4245" s="171"/>
      <c r="AT4245" s="166" t="s">
        <v>328</v>
      </c>
      <c r="AU4245" s="166" t="s">
        <v>88</v>
      </c>
      <c r="AV4245" s="13" t="s">
        <v>92</v>
      </c>
      <c r="AW4245" s="13" t="s">
        <v>31</v>
      </c>
      <c r="AX4245" s="13" t="s">
        <v>76</v>
      </c>
      <c r="AY4245" s="166" t="s">
        <v>317</v>
      </c>
    </row>
    <row r="4246" spans="2:65" s="14" customFormat="1" ht="10">
      <c r="B4246" s="172"/>
      <c r="D4246" s="158" t="s">
        <v>328</v>
      </c>
      <c r="E4246" s="173" t="s">
        <v>1</v>
      </c>
      <c r="F4246" s="174" t="s">
        <v>332</v>
      </c>
      <c r="H4246" s="175">
        <v>1555.4</v>
      </c>
      <c r="I4246" s="176"/>
      <c r="L4246" s="172"/>
      <c r="M4246" s="177"/>
      <c r="T4246" s="178"/>
      <c r="AT4246" s="173" t="s">
        <v>328</v>
      </c>
      <c r="AU4246" s="173" t="s">
        <v>88</v>
      </c>
      <c r="AV4246" s="14" t="s">
        <v>323</v>
      </c>
      <c r="AW4246" s="14" t="s">
        <v>31</v>
      </c>
      <c r="AX4246" s="14" t="s">
        <v>83</v>
      </c>
      <c r="AY4246" s="173" t="s">
        <v>317</v>
      </c>
    </row>
    <row r="4247" spans="2:65" s="1" customFormat="1" ht="24.15" customHeight="1">
      <c r="B4247" s="142"/>
      <c r="C4247" s="179" t="s">
        <v>6791</v>
      </c>
      <c r="D4247" s="179" t="s">
        <v>454</v>
      </c>
      <c r="E4247" s="180" t="s">
        <v>6792</v>
      </c>
      <c r="F4247" s="181" t="s">
        <v>6793</v>
      </c>
      <c r="G4247" s="182" t="s">
        <v>439</v>
      </c>
      <c r="H4247" s="183">
        <v>1.742</v>
      </c>
      <c r="I4247" s="184"/>
      <c r="J4247" s="185">
        <f>ROUND(I4247*H4247,2)</f>
        <v>0</v>
      </c>
      <c r="K4247" s="186"/>
      <c r="L4247" s="187"/>
      <c r="M4247" s="188" t="s">
        <v>1</v>
      </c>
      <c r="N4247" s="189" t="s">
        <v>42</v>
      </c>
      <c r="P4247" s="153">
        <f>O4247*H4247</f>
        <v>0</v>
      </c>
      <c r="Q4247" s="153">
        <v>1</v>
      </c>
      <c r="R4247" s="153">
        <f>Q4247*H4247</f>
        <v>1.742</v>
      </c>
      <c r="S4247" s="153">
        <v>0</v>
      </c>
      <c r="T4247" s="154">
        <f>S4247*H4247</f>
        <v>0</v>
      </c>
      <c r="AR4247" s="155" t="s">
        <v>481</v>
      </c>
      <c r="AT4247" s="155" t="s">
        <v>454</v>
      </c>
      <c r="AU4247" s="155" t="s">
        <v>88</v>
      </c>
      <c r="AY4247" s="16" t="s">
        <v>317</v>
      </c>
      <c r="BE4247" s="156">
        <f>IF(N4247="základná",J4247,0)</f>
        <v>0</v>
      </c>
      <c r="BF4247" s="156">
        <f>IF(N4247="znížená",J4247,0)</f>
        <v>0</v>
      </c>
      <c r="BG4247" s="156">
        <f>IF(N4247="zákl. prenesená",J4247,0)</f>
        <v>0</v>
      </c>
      <c r="BH4247" s="156">
        <f>IF(N4247="zníž. prenesená",J4247,0)</f>
        <v>0</v>
      </c>
      <c r="BI4247" s="156">
        <f>IF(N4247="nulová",J4247,0)</f>
        <v>0</v>
      </c>
      <c r="BJ4247" s="16" t="s">
        <v>88</v>
      </c>
      <c r="BK4247" s="156">
        <f>ROUND(I4247*H4247,2)</f>
        <v>0</v>
      </c>
      <c r="BL4247" s="16" t="s">
        <v>396</v>
      </c>
      <c r="BM4247" s="155" t="s">
        <v>6794</v>
      </c>
    </row>
    <row r="4248" spans="2:65" s="12" customFormat="1" ht="10">
      <c r="B4248" s="157"/>
      <c r="D4248" s="158" t="s">
        <v>328</v>
      </c>
      <c r="E4248" s="159" t="s">
        <v>1</v>
      </c>
      <c r="F4248" s="160" t="s">
        <v>6795</v>
      </c>
      <c r="H4248" s="161">
        <v>1.5549999999999999</v>
      </c>
      <c r="I4248" s="162"/>
      <c r="L4248" s="157"/>
      <c r="M4248" s="163"/>
      <c r="T4248" s="164"/>
      <c r="AT4248" s="159" t="s">
        <v>328</v>
      </c>
      <c r="AU4248" s="159" t="s">
        <v>88</v>
      </c>
      <c r="AV4248" s="12" t="s">
        <v>88</v>
      </c>
      <c r="AW4248" s="12" t="s">
        <v>31</v>
      </c>
      <c r="AX4248" s="12" t="s">
        <v>76</v>
      </c>
      <c r="AY4248" s="159" t="s">
        <v>317</v>
      </c>
    </row>
    <row r="4249" spans="2:65" s="13" customFormat="1" ht="10">
      <c r="B4249" s="165"/>
      <c r="D4249" s="158" t="s">
        <v>328</v>
      </c>
      <c r="E4249" s="166" t="s">
        <v>1</v>
      </c>
      <c r="F4249" s="167" t="s">
        <v>6790</v>
      </c>
      <c r="H4249" s="168">
        <v>1.5549999999999999</v>
      </c>
      <c r="I4249" s="169"/>
      <c r="L4249" s="165"/>
      <c r="M4249" s="170"/>
      <c r="T4249" s="171"/>
      <c r="AT4249" s="166" t="s">
        <v>328</v>
      </c>
      <c r="AU4249" s="166" t="s">
        <v>88</v>
      </c>
      <c r="AV4249" s="13" t="s">
        <v>92</v>
      </c>
      <c r="AW4249" s="13" t="s">
        <v>31</v>
      </c>
      <c r="AX4249" s="13" t="s">
        <v>76</v>
      </c>
      <c r="AY4249" s="166" t="s">
        <v>317</v>
      </c>
    </row>
    <row r="4250" spans="2:65" s="14" customFormat="1" ht="10">
      <c r="B4250" s="172"/>
      <c r="D4250" s="158" t="s">
        <v>328</v>
      </c>
      <c r="E4250" s="173" t="s">
        <v>1</v>
      </c>
      <c r="F4250" s="174" t="s">
        <v>332</v>
      </c>
      <c r="H4250" s="175">
        <v>1.5549999999999999</v>
      </c>
      <c r="I4250" s="176"/>
      <c r="L4250" s="172"/>
      <c r="M4250" s="177"/>
      <c r="T4250" s="178"/>
      <c r="AT4250" s="173" t="s">
        <v>328</v>
      </c>
      <c r="AU4250" s="173" t="s">
        <v>88</v>
      </c>
      <c r="AV4250" s="14" t="s">
        <v>323</v>
      </c>
      <c r="AW4250" s="14" t="s">
        <v>31</v>
      </c>
      <c r="AX4250" s="14" t="s">
        <v>83</v>
      </c>
      <c r="AY4250" s="173" t="s">
        <v>317</v>
      </c>
    </row>
    <row r="4251" spans="2:65" s="12" customFormat="1" ht="10">
      <c r="B4251" s="157"/>
      <c r="D4251" s="158" t="s">
        <v>328</v>
      </c>
      <c r="F4251" s="160" t="s">
        <v>6796</v>
      </c>
      <c r="H4251" s="161">
        <v>1.742</v>
      </c>
      <c r="I4251" s="162"/>
      <c r="L4251" s="157"/>
      <c r="M4251" s="163"/>
      <c r="T4251" s="164"/>
      <c r="AT4251" s="159" t="s">
        <v>328</v>
      </c>
      <c r="AU4251" s="159" t="s">
        <v>88</v>
      </c>
      <c r="AV4251" s="12" t="s">
        <v>88</v>
      </c>
      <c r="AW4251" s="12" t="s">
        <v>3</v>
      </c>
      <c r="AX4251" s="12" t="s">
        <v>83</v>
      </c>
      <c r="AY4251" s="159" t="s">
        <v>317</v>
      </c>
    </row>
    <row r="4252" spans="2:65" s="1" customFormat="1" ht="37.75" customHeight="1">
      <c r="B4252" s="142"/>
      <c r="C4252" s="143" t="s">
        <v>6797</v>
      </c>
      <c r="D4252" s="143" t="s">
        <v>319</v>
      </c>
      <c r="E4252" s="144" t="s">
        <v>6798</v>
      </c>
      <c r="F4252" s="145" t="s">
        <v>6799</v>
      </c>
      <c r="G4252" s="146" t="s">
        <v>1107</v>
      </c>
      <c r="H4252" s="147">
        <v>2359.85</v>
      </c>
      <c r="I4252" s="148"/>
      <c r="J4252" s="149">
        <f>ROUND(I4252*H4252,2)</f>
        <v>0</v>
      </c>
      <c r="K4252" s="150"/>
      <c r="L4252" s="31"/>
      <c r="M4252" s="151" t="s">
        <v>1</v>
      </c>
      <c r="N4252" s="152" t="s">
        <v>42</v>
      </c>
      <c r="P4252" s="153">
        <f>O4252*H4252</f>
        <v>0</v>
      </c>
      <c r="Q4252" s="153">
        <v>6.0730000000000003E-5</v>
      </c>
      <c r="R4252" s="153">
        <f>Q4252*H4252</f>
        <v>0.14331369050000001</v>
      </c>
      <c r="S4252" s="153">
        <v>0</v>
      </c>
      <c r="T4252" s="154">
        <f>S4252*H4252</f>
        <v>0</v>
      </c>
      <c r="AR4252" s="155" t="s">
        <v>396</v>
      </c>
      <c r="AT4252" s="155" t="s">
        <v>319</v>
      </c>
      <c r="AU4252" s="155" t="s">
        <v>88</v>
      </c>
      <c r="AY4252" s="16" t="s">
        <v>317</v>
      </c>
      <c r="BE4252" s="156">
        <f>IF(N4252="základná",J4252,0)</f>
        <v>0</v>
      </c>
      <c r="BF4252" s="156">
        <f>IF(N4252="znížená",J4252,0)</f>
        <v>0</v>
      </c>
      <c r="BG4252" s="156">
        <f>IF(N4252="zákl. prenesená",J4252,0)</f>
        <v>0</v>
      </c>
      <c r="BH4252" s="156">
        <f>IF(N4252="zníž. prenesená",J4252,0)</f>
        <v>0</v>
      </c>
      <c r="BI4252" s="156">
        <f>IF(N4252="nulová",J4252,0)</f>
        <v>0</v>
      </c>
      <c r="BJ4252" s="16" t="s">
        <v>88</v>
      </c>
      <c r="BK4252" s="156">
        <f>ROUND(I4252*H4252,2)</f>
        <v>0</v>
      </c>
      <c r="BL4252" s="16" t="s">
        <v>396</v>
      </c>
      <c r="BM4252" s="155" t="s">
        <v>6800</v>
      </c>
    </row>
    <row r="4253" spans="2:65" s="12" customFormat="1" ht="10">
      <c r="B4253" s="157"/>
      <c r="D4253" s="158" t="s">
        <v>328</v>
      </c>
      <c r="E4253" s="159" t="s">
        <v>1</v>
      </c>
      <c r="F4253" s="160" t="s">
        <v>6801</v>
      </c>
      <c r="H4253" s="161">
        <v>279.89999999999998</v>
      </c>
      <c r="I4253" s="162"/>
      <c r="L4253" s="157"/>
      <c r="M4253" s="163"/>
      <c r="T4253" s="164"/>
      <c r="AT4253" s="159" t="s">
        <v>328</v>
      </c>
      <c r="AU4253" s="159" t="s">
        <v>88</v>
      </c>
      <c r="AV4253" s="12" t="s">
        <v>88</v>
      </c>
      <c r="AW4253" s="12" t="s">
        <v>31</v>
      </c>
      <c r="AX4253" s="12" t="s">
        <v>76</v>
      </c>
      <c r="AY4253" s="159" t="s">
        <v>317</v>
      </c>
    </row>
    <row r="4254" spans="2:65" s="12" customFormat="1" ht="10">
      <c r="B4254" s="157"/>
      <c r="D4254" s="158" t="s">
        <v>328</v>
      </c>
      <c r="E4254" s="159" t="s">
        <v>1</v>
      </c>
      <c r="F4254" s="160" t="s">
        <v>6802</v>
      </c>
      <c r="H4254" s="161">
        <v>326.66000000000003</v>
      </c>
      <c r="I4254" s="162"/>
      <c r="L4254" s="157"/>
      <c r="M4254" s="163"/>
      <c r="T4254" s="164"/>
      <c r="AT4254" s="159" t="s">
        <v>328</v>
      </c>
      <c r="AU4254" s="159" t="s">
        <v>88</v>
      </c>
      <c r="AV4254" s="12" t="s">
        <v>88</v>
      </c>
      <c r="AW4254" s="12" t="s">
        <v>31</v>
      </c>
      <c r="AX4254" s="12" t="s">
        <v>76</v>
      </c>
      <c r="AY4254" s="159" t="s">
        <v>317</v>
      </c>
    </row>
    <row r="4255" spans="2:65" s="12" customFormat="1" ht="10">
      <c r="B4255" s="157"/>
      <c r="D4255" s="158" t="s">
        <v>328</v>
      </c>
      <c r="E4255" s="159" t="s">
        <v>1</v>
      </c>
      <c r="F4255" s="160" t="s">
        <v>6803</v>
      </c>
      <c r="H4255" s="161">
        <v>316.36</v>
      </c>
      <c r="I4255" s="162"/>
      <c r="L4255" s="157"/>
      <c r="M4255" s="163"/>
      <c r="T4255" s="164"/>
      <c r="AT4255" s="159" t="s">
        <v>328</v>
      </c>
      <c r="AU4255" s="159" t="s">
        <v>88</v>
      </c>
      <c r="AV4255" s="12" t="s">
        <v>88</v>
      </c>
      <c r="AW4255" s="12" t="s">
        <v>31</v>
      </c>
      <c r="AX4255" s="12" t="s">
        <v>76</v>
      </c>
      <c r="AY4255" s="159" t="s">
        <v>317</v>
      </c>
    </row>
    <row r="4256" spans="2:65" s="12" customFormat="1" ht="10">
      <c r="B4256" s="157"/>
      <c r="D4256" s="158" t="s">
        <v>328</v>
      </c>
      <c r="E4256" s="159" t="s">
        <v>1</v>
      </c>
      <c r="F4256" s="160" t="s">
        <v>6804</v>
      </c>
      <c r="H4256" s="161">
        <v>197.74</v>
      </c>
      <c r="I4256" s="162"/>
      <c r="L4256" s="157"/>
      <c r="M4256" s="163"/>
      <c r="T4256" s="164"/>
      <c r="AT4256" s="159" t="s">
        <v>328</v>
      </c>
      <c r="AU4256" s="159" t="s">
        <v>88</v>
      </c>
      <c r="AV4256" s="12" t="s">
        <v>88</v>
      </c>
      <c r="AW4256" s="12" t="s">
        <v>31</v>
      </c>
      <c r="AX4256" s="12" t="s">
        <v>76</v>
      </c>
      <c r="AY4256" s="159" t="s">
        <v>317</v>
      </c>
    </row>
    <row r="4257" spans="2:65" s="12" customFormat="1" ht="10">
      <c r="B4257" s="157"/>
      <c r="D4257" s="158" t="s">
        <v>328</v>
      </c>
      <c r="E4257" s="159" t="s">
        <v>1</v>
      </c>
      <c r="F4257" s="160" t="s">
        <v>6805</v>
      </c>
      <c r="H4257" s="161">
        <v>196.88</v>
      </c>
      <c r="I4257" s="162"/>
      <c r="L4257" s="157"/>
      <c r="M4257" s="163"/>
      <c r="T4257" s="164"/>
      <c r="AT4257" s="159" t="s">
        <v>328</v>
      </c>
      <c r="AU4257" s="159" t="s">
        <v>88</v>
      </c>
      <c r="AV4257" s="12" t="s">
        <v>88</v>
      </c>
      <c r="AW4257" s="12" t="s">
        <v>31</v>
      </c>
      <c r="AX4257" s="12" t="s">
        <v>76</v>
      </c>
      <c r="AY4257" s="159" t="s">
        <v>317</v>
      </c>
    </row>
    <row r="4258" spans="2:65" s="12" customFormat="1" ht="10">
      <c r="B4258" s="157"/>
      <c r="D4258" s="158" t="s">
        <v>328</v>
      </c>
      <c r="E4258" s="159" t="s">
        <v>1</v>
      </c>
      <c r="F4258" s="160" t="s">
        <v>6806</v>
      </c>
      <c r="H4258" s="161">
        <v>353.82</v>
      </c>
      <c r="I4258" s="162"/>
      <c r="L4258" s="157"/>
      <c r="M4258" s="163"/>
      <c r="T4258" s="164"/>
      <c r="AT4258" s="159" t="s">
        <v>328</v>
      </c>
      <c r="AU4258" s="159" t="s">
        <v>88</v>
      </c>
      <c r="AV4258" s="12" t="s">
        <v>88</v>
      </c>
      <c r="AW4258" s="12" t="s">
        <v>31</v>
      </c>
      <c r="AX4258" s="12" t="s">
        <v>76</v>
      </c>
      <c r="AY4258" s="159" t="s">
        <v>317</v>
      </c>
    </row>
    <row r="4259" spans="2:65" s="12" customFormat="1" ht="10">
      <c r="B4259" s="157"/>
      <c r="D4259" s="158" t="s">
        <v>328</v>
      </c>
      <c r="E4259" s="159" t="s">
        <v>1</v>
      </c>
      <c r="F4259" s="160" t="s">
        <v>6807</v>
      </c>
      <c r="H4259" s="161">
        <v>370.72</v>
      </c>
      <c r="I4259" s="162"/>
      <c r="L4259" s="157"/>
      <c r="M4259" s="163"/>
      <c r="T4259" s="164"/>
      <c r="AT4259" s="159" t="s">
        <v>328</v>
      </c>
      <c r="AU4259" s="159" t="s">
        <v>88</v>
      </c>
      <c r="AV4259" s="12" t="s">
        <v>88</v>
      </c>
      <c r="AW4259" s="12" t="s">
        <v>31</v>
      </c>
      <c r="AX4259" s="12" t="s">
        <v>76</v>
      </c>
      <c r="AY4259" s="159" t="s">
        <v>317</v>
      </c>
    </row>
    <row r="4260" spans="2:65" s="12" customFormat="1" ht="10">
      <c r="B4260" s="157"/>
      <c r="D4260" s="158" t="s">
        <v>328</v>
      </c>
      <c r="E4260" s="159" t="s">
        <v>1</v>
      </c>
      <c r="F4260" s="160" t="s">
        <v>6808</v>
      </c>
      <c r="H4260" s="161">
        <v>317.77</v>
      </c>
      <c r="I4260" s="162"/>
      <c r="L4260" s="157"/>
      <c r="M4260" s="163"/>
      <c r="T4260" s="164"/>
      <c r="AT4260" s="159" t="s">
        <v>328</v>
      </c>
      <c r="AU4260" s="159" t="s">
        <v>88</v>
      </c>
      <c r="AV4260" s="12" t="s">
        <v>88</v>
      </c>
      <c r="AW4260" s="12" t="s">
        <v>31</v>
      </c>
      <c r="AX4260" s="12" t="s">
        <v>76</v>
      </c>
      <c r="AY4260" s="159" t="s">
        <v>317</v>
      </c>
    </row>
    <row r="4261" spans="2:65" s="13" customFormat="1" ht="10">
      <c r="B4261" s="165"/>
      <c r="D4261" s="158" t="s">
        <v>328</v>
      </c>
      <c r="E4261" s="166" t="s">
        <v>1</v>
      </c>
      <c r="F4261" s="167" t="s">
        <v>331</v>
      </c>
      <c r="H4261" s="168">
        <v>2359.85</v>
      </c>
      <c r="I4261" s="169"/>
      <c r="L4261" s="165"/>
      <c r="M4261" s="170"/>
      <c r="T4261" s="171"/>
      <c r="AT4261" s="166" t="s">
        <v>328</v>
      </c>
      <c r="AU4261" s="166" t="s">
        <v>88</v>
      </c>
      <c r="AV4261" s="13" t="s">
        <v>92</v>
      </c>
      <c r="AW4261" s="13" t="s">
        <v>31</v>
      </c>
      <c r="AX4261" s="13" t="s">
        <v>76</v>
      </c>
      <c r="AY4261" s="166" t="s">
        <v>317</v>
      </c>
    </row>
    <row r="4262" spans="2:65" s="14" customFormat="1" ht="10">
      <c r="B4262" s="172"/>
      <c r="D4262" s="158" t="s">
        <v>328</v>
      </c>
      <c r="E4262" s="173" t="s">
        <v>1</v>
      </c>
      <c r="F4262" s="174" t="s">
        <v>332</v>
      </c>
      <c r="H4262" s="175">
        <v>2359.85</v>
      </c>
      <c r="I4262" s="176"/>
      <c r="L4262" s="172"/>
      <c r="M4262" s="177"/>
      <c r="T4262" s="178"/>
      <c r="AT4262" s="173" t="s">
        <v>328</v>
      </c>
      <c r="AU4262" s="173" t="s">
        <v>88</v>
      </c>
      <c r="AV4262" s="14" t="s">
        <v>323</v>
      </c>
      <c r="AW4262" s="14" t="s">
        <v>31</v>
      </c>
      <c r="AX4262" s="14" t="s">
        <v>83</v>
      </c>
      <c r="AY4262" s="173" t="s">
        <v>317</v>
      </c>
    </row>
    <row r="4263" spans="2:65" s="1" customFormat="1" ht="24.15" customHeight="1">
      <c r="B4263" s="142"/>
      <c r="C4263" s="179" t="s">
        <v>6809</v>
      </c>
      <c r="D4263" s="179" t="s">
        <v>454</v>
      </c>
      <c r="E4263" s="180" t="s">
        <v>6810</v>
      </c>
      <c r="F4263" s="181" t="s">
        <v>6811</v>
      </c>
      <c r="G4263" s="182" t="s">
        <v>439</v>
      </c>
      <c r="H4263" s="183">
        <v>2.5249999999999999</v>
      </c>
      <c r="I4263" s="184"/>
      <c r="J4263" s="185">
        <f>ROUND(I4263*H4263,2)</f>
        <v>0</v>
      </c>
      <c r="K4263" s="186"/>
      <c r="L4263" s="187"/>
      <c r="M4263" s="188" t="s">
        <v>1</v>
      </c>
      <c r="N4263" s="189" t="s">
        <v>42</v>
      </c>
      <c r="P4263" s="153">
        <f>O4263*H4263</f>
        <v>0</v>
      </c>
      <c r="Q4263" s="153">
        <v>1</v>
      </c>
      <c r="R4263" s="153">
        <f>Q4263*H4263</f>
        <v>2.5249999999999999</v>
      </c>
      <c r="S4263" s="153">
        <v>0</v>
      </c>
      <c r="T4263" s="154">
        <f>S4263*H4263</f>
        <v>0</v>
      </c>
      <c r="AR4263" s="155" t="s">
        <v>481</v>
      </c>
      <c r="AT4263" s="155" t="s">
        <v>454</v>
      </c>
      <c r="AU4263" s="155" t="s">
        <v>88</v>
      </c>
      <c r="AY4263" s="16" t="s">
        <v>317</v>
      </c>
      <c r="BE4263" s="156">
        <f>IF(N4263="základná",J4263,0)</f>
        <v>0</v>
      </c>
      <c r="BF4263" s="156">
        <f>IF(N4263="znížená",J4263,0)</f>
        <v>0</v>
      </c>
      <c r="BG4263" s="156">
        <f>IF(N4263="zákl. prenesená",J4263,0)</f>
        <v>0</v>
      </c>
      <c r="BH4263" s="156">
        <f>IF(N4263="zníž. prenesená",J4263,0)</f>
        <v>0</v>
      </c>
      <c r="BI4263" s="156">
        <f>IF(N4263="nulová",J4263,0)</f>
        <v>0</v>
      </c>
      <c r="BJ4263" s="16" t="s">
        <v>88</v>
      </c>
      <c r="BK4263" s="156">
        <f>ROUND(I4263*H4263,2)</f>
        <v>0</v>
      </c>
      <c r="BL4263" s="16" t="s">
        <v>396</v>
      </c>
      <c r="BM4263" s="155" t="s">
        <v>6812</v>
      </c>
    </row>
    <row r="4264" spans="2:65" s="12" customFormat="1" ht="10">
      <c r="B4264" s="157"/>
      <c r="D4264" s="158" t="s">
        <v>328</v>
      </c>
      <c r="E4264" s="159" t="s">
        <v>1</v>
      </c>
      <c r="F4264" s="160" t="s">
        <v>6813</v>
      </c>
      <c r="H4264" s="161">
        <v>2.36</v>
      </c>
      <c r="I4264" s="162"/>
      <c r="L4264" s="157"/>
      <c r="M4264" s="163"/>
      <c r="T4264" s="164"/>
      <c r="AT4264" s="159" t="s">
        <v>328</v>
      </c>
      <c r="AU4264" s="159" t="s">
        <v>88</v>
      </c>
      <c r="AV4264" s="12" t="s">
        <v>88</v>
      </c>
      <c r="AW4264" s="12" t="s">
        <v>31</v>
      </c>
      <c r="AX4264" s="12" t="s">
        <v>76</v>
      </c>
      <c r="AY4264" s="159" t="s">
        <v>317</v>
      </c>
    </row>
    <row r="4265" spans="2:65" s="13" customFormat="1" ht="10">
      <c r="B4265" s="165"/>
      <c r="D4265" s="158" t="s">
        <v>328</v>
      </c>
      <c r="E4265" s="166" t="s">
        <v>1</v>
      </c>
      <c r="F4265" s="167" t="s">
        <v>6814</v>
      </c>
      <c r="H4265" s="168">
        <v>2.36</v>
      </c>
      <c r="I4265" s="169"/>
      <c r="L4265" s="165"/>
      <c r="M4265" s="170"/>
      <c r="T4265" s="171"/>
      <c r="AT4265" s="166" t="s">
        <v>328</v>
      </c>
      <c r="AU4265" s="166" t="s">
        <v>88</v>
      </c>
      <c r="AV4265" s="13" t="s">
        <v>92</v>
      </c>
      <c r="AW4265" s="13" t="s">
        <v>31</v>
      </c>
      <c r="AX4265" s="13" t="s">
        <v>76</v>
      </c>
      <c r="AY4265" s="166" t="s">
        <v>317</v>
      </c>
    </row>
    <row r="4266" spans="2:65" s="14" customFormat="1" ht="10">
      <c r="B4266" s="172"/>
      <c r="D4266" s="158" t="s">
        <v>328</v>
      </c>
      <c r="E4266" s="173" t="s">
        <v>1</v>
      </c>
      <c r="F4266" s="174" t="s">
        <v>332</v>
      </c>
      <c r="H4266" s="175">
        <v>2.36</v>
      </c>
      <c r="I4266" s="176"/>
      <c r="L4266" s="172"/>
      <c r="M4266" s="177"/>
      <c r="T4266" s="178"/>
      <c r="AT4266" s="173" t="s">
        <v>328</v>
      </c>
      <c r="AU4266" s="173" t="s">
        <v>88</v>
      </c>
      <c r="AV4266" s="14" t="s">
        <v>323</v>
      </c>
      <c r="AW4266" s="14" t="s">
        <v>31</v>
      </c>
      <c r="AX4266" s="14" t="s">
        <v>83</v>
      </c>
      <c r="AY4266" s="173" t="s">
        <v>317</v>
      </c>
    </row>
    <row r="4267" spans="2:65" s="12" customFormat="1" ht="10">
      <c r="B4267" s="157"/>
      <c r="D4267" s="158" t="s">
        <v>328</v>
      </c>
      <c r="F4267" s="160" t="s">
        <v>6815</v>
      </c>
      <c r="H4267" s="161">
        <v>2.5249999999999999</v>
      </c>
      <c r="I4267" s="162"/>
      <c r="L4267" s="157"/>
      <c r="M4267" s="163"/>
      <c r="T4267" s="164"/>
      <c r="AT4267" s="159" t="s">
        <v>328</v>
      </c>
      <c r="AU4267" s="159" t="s">
        <v>88</v>
      </c>
      <c r="AV4267" s="12" t="s">
        <v>88</v>
      </c>
      <c r="AW4267" s="12" t="s">
        <v>3</v>
      </c>
      <c r="AX4267" s="12" t="s">
        <v>83</v>
      </c>
      <c r="AY4267" s="159" t="s">
        <v>317</v>
      </c>
    </row>
    <row r="4268" spans="2:65" s="1" customFormat="1" ht="24.15" customHeight="1">
      <c r="B4268" s="142"/>
      <c r="C4268" s="143" t="s">
        <v>6816</v>
      </c>
      <c r="D4268" s="143" t="s">
        <v>319</v>
      </c>
      <c r="E4268" s="144" t="s">
        <v>6817</v>
      </c>
      <c r="F4268" s="145" t="s">
        <v>6818</v>
      </c>
      <c r="G4268" s="146" t="s">
        <v>1107</v>
      </c>
      <c r="H4268" s="147">
        <v>1178.825</v>
      </c>
      <c r="I4268" s="148"/>
      <c r="J4268" s="149">
        <f>ROUND(I4268*H4268,2)</f>
        <v>0</v>
      </c>
      <c r="K4268" s="150"/>
      <c r="L4268" s="31"/>
      <c r="M4268" s="151" t="s">
        <v>1</v>
      </c>
      <c r="N4268" s="152" t="s">
        <v>42</v>
      </c>
      <c r="P4268" s="153">
        <f>O4268*H4268</f>
        <v>0</v>
      </c>
      <c r="Q4268" s="153">
        <v>6.0730000000000003E-5</v>
      </c>
      <c r="R4268" s="153">
        <f>Q4268*H4268</f>
        <v>7.1590042249999999E-2</v>
      </c>
      <c r="S4268" s="153">
        <v>0</v>
      </c>
      <c r="T4268" s="154">
        <f>S4268*H4268</f>
        <v>0</v>
      </c>
      <c r="AR4268" s="155" t="s">
        <v>396</v>
      </c>
      <c r="AT4268" s="155" t="s">
        <v>319</v>
      </c>
      <c r="AU4268" s="155" t="s">
        <v>88</v>
      </c>
      <c r="AY4268" s="16" t="s">
        <v>317</v>
      </c>
      <c r="BE4268" s="156">
        <f>IF(N4268="základná",J4268,0)</f>
        <v>0</v>
      </c>
      <c r="BF4268" s="156">
        <f>IF(N4268="znížená",J4268,0)</f>
        <v>0</v>
      </c>
      <c r="BG4268" s="156">
        <f>IF(N4268="zákl. prenesená",J4268,0)</f>
        <v>0</v>
      </c>
      <c r="BH4268" s="156">
        <f>IF(N4268="zníž. prenesená",J4268,0)</f>
        <v>0</v>
      </c>
      <c r="BI4268" s="156">
        <f>IF(N4268="nulová",J4268,0)</f>
        <v>0</v>
      </c>
      <c r="BJ4268" s="16" t="s">
        <v>88</v>
      </c>
      <c r="BK4268" s="156">
        <f>ROUND(I4268*H4268,2)</f>
        <v>0</v>
      </c>
      <c r="BL4268" s="16" t="s">
        <v>396</v>
      </c>
      <c r="BM4268" s="155" t="s">
        <v>6819</v>
      </c>
    </row>
    <row r="4269" spans="2:65" s="12" customFormat="1" ht="10">
      <c r="B4269" s="157"/>
      <c r="D4269" s="158" t="s">
        <v>328</v>
      </c>
      <c r="E4269" s="159" t="s">
        <v>1</v>
      </c>
      <c r="F4269" s="160" t="s">
        <v>6820</v>
      </c>
      <c r="H4269" s="161">
        <v>75.61</v>
      </c>
      <c r="I4269" s="162"/>
      <c r="L4269" s="157"/>
      <c r="M4269" s="163"/>
      <c r="T4269" s="164"/>
      <c r="AT4269" s="159" t="s">
        <v>328</v>
      </c>
      <c r="AU4269" s="159" t="s">
        <v>88</v>
      </c>
      <c r="AV4269" s="12" t="s">
        <v>88</v>
      </c>
      <c r="AW4269" s="12" t="s">
        <v>31</v>
      </c>
      <c r="AX4269" s="12" t="s">
        <v>76</v>
      </c>
      <c r="AY4269" s="159" t="s">
        <v>317</v>
      </c>
    </row>
    <row r="4270" spans="2:65" s="12" customFormat="1" ht="10">
      <c r="B4270" s="157"/>
      <c r="D4270" s="158" t="s">
        <v>328</v>
      </c>
      <c r="E4270" s="159" t="s">
        <v>1</v>
      </c>
      <c r="F4270" s="160" t="s">
        <v>6821</v>
      </c>
      <c r="H4270" s="161">
        <v>141.74799999999999</v>
      </c>
      <c r="I4270" s="162"/>
      <c r="L4270" s="157"/>
      <c r="M4270" s="163"/>
      <c r="T4270" s="164"/>
      <c r="AT4270" s="159" t="s">
        <v>328</v>
      </c>
      <c r="AU4270" s="159" t="s">
        <v>88</v>
      </c>
      <c r="AV4270" s="12" t="s">
        <v>88</v>
      </c>
      <c r="AW4270" s="12" t="s">
        <v>31</v>
      </c>
      <c r="AX4270" s="12" t="s">
        <v>76</v>
      </c>
      <c r="AY4270" s="159" t="s">
        <v>317</v>
      </c>
    </row>
    <row r="4271" spans="2:65" s="13" customFormat="1" ht="10">
      <c r="B4271" s="165"/>
      <c r="D4271" s="158" t="s">
        <v>328</v>
      </c>
      <c r="E4271" s="166" t="s">
        <v>1</v>
      </c>
      <c r="F4271" s="167" t="s">
        <v>6822</v>
      </c>
      <c r="H4271" s="168">
        <v>217.358</v>
      </c>
      <c r="I4271" s="169"/>
      <c r="L4271" s="165"/>
      <c r="M4271" s="170"/>
      <c r="T4271" s="171"/>
      <c r="AT4271" s="166" t="s">
        <v>328</v>
      </c>
      <c r="AU4271" s="166" t="s">
        <v>88</v>
      </c>
      <c r="AV4271" s="13" t="s">
        <v>92</v>
      </c>
      <c r="AW4271" s="13" t="s">
        <v>31</v>
      </c>
      <c r="AX4271" s="13" t="s">
        <v>76</v>
      </c>
      <c r="AY4271" s="166" t="s">
        <v>317</v>
      </c>
    </row>
    <row r="4272" spans="2:65" s="12" customFormat="1" ht="10">
      <c r="B4272" s="157"/>
      <c r="D4272" s="158" t="s">
        <v>328</v>
      </c>
      <c r="E4272" s="159" t="s">
        <v>1</v>
      </c>
      <c r="F4272" s="160" t="s">
        <v>6823</v>
      </c>
      <c r="H4272" s="161">
        <v>73.02</v>
      </c>
      <c r="I4272" s="162"/>
      <c r="L4272" s="157"/>
      <c r="M4272" s="163"/>
      <c r="T4272" s="164"/>
      <c r="AT4272" s="159" t="s">
        <v>328</v>
      </c>
      <c r="AU4272" s="159" t="s">
        <v>88</v>
      </c>
      <c r="AV4272" s="12" t="s">
        <v>88</v>
      </c>
      <c r="AW4272" s="12" t="s">
        <v>31</v>
      </c>
      <c r="AX4272" s="12" t="s">
        <v>76</v>
      </c>
      <c r="AY4272" s="159" t="s">
        <v>317</v>
      </c>
    </row>
    <row r="4273" spans="2:51" s="12" customFormat="1" ht="10">
      <c r="B4273" s="157"/>
      <c r="D4273" s="158" t="s">
        <v>328</v>
      </c>
      <c r="E4273" s="159" t="s">
        <v>1</v>
      </c>
      <c r="F4273" s="160" t="s">
        <v>6824</v>
      </c>
      <c r="H4273" s="161">
        <v>47.8</v>
      </c>
      <c r="I4273" s="162"/>
      <c r="L4273" s="157"/>
      <c r="M4273" s="163"/>
      <c r="T4273" s="164"/>
      <c r="AT4273" s="159" t="s">
        <v>328</v>
      </c>
      <c r="AU4273" s="159" t="s">
        <v>88</v>
      </c>
      <c r="AV4273" s="12" t="s">
        <v>88</v>
      </c>
      <c r="AW4273" s="12" t="s">
        <v>31</v>
      </c>
      <c r="AX4273" s="12" t="s">
        <v>76</v>
      </c>
      <c r="AY4273" s="159" t="s">
        <v>317</v>
      </c>
    </row>
    <row r="4274" spans="2:51" s="13" customFormat="1" ht="10">
      <c r="B4274" s="165"/>
      <c r="D4274" s="158" t="s">
        <v>328</v>
      </c>
      <c r="E4274" s="166" t="s">
        <v>1</v>
      </c>
      <c r="F4274" s="167" t="s">
        <v>6825</v>
      </c>
      <c r="H4274" s="168">
        <v>120.82</v>
      </c>
      <c r="I4274" s="169"/>
      <c r="L4274" s="165"/>
      <c r="M4274" s="170"/>
      <c r="T4274" s="171"/>
      <c r="AT4274" s="166" t="s">
        <v>328</v>
      </c>
      <c r="AU4274" s="166" t="s">
        <v>88</v>
      </c>
      <c r="AV4274" s="13" t="s">
        <v>92</v>
      </c>
      <c r="AW4274" s="13" t="s">
        <v>31</v>
      </c>
      <c r="AX4274" s="13" t="s">
        <v>76</v>
      </c>
      <c r="AY4274" s="166" t="s">
        <v>317</v>
      </c>
    </row>
    <row r="4275" spans="2:51" s="12" customFormat="1" ht="10">
      <c r="B4275" s="157"/>
      <c r="D4275" s="158" t="s">
        <v>328</v>
      </c>
      <c r="E4275" s="159" t="s">
        <v>1</v>
      </c>
      <c r="F4275" s="160" t="s">
        <v>6826</v>
      </c>
      <c r="H4275" s="161">
        <v>47.4</v>
      </c>
      <c r="I4275" s="162"/>
      <c r="L4275" s="157"/>
      <c r="M4275" s="163"/>
      <c r="T4275" s="164"/>
      <c r="AT4275" s="159" t="s">
        <v>328</v>
      </c>
      <c r="AU4275" s="159" t="s">
        <v>88</v>
      </c>
      <c r="AV4275" s="12" t="s">
        <v>88</v>
      </c>
      <c r="AW4275" s="12" t="s">
        <v>31</v>
      </c>
      <c r="AX4275" s="12" t="s">
        <v>76</v>
      </c>
      <c r="AY4275" s="159" t="s">
        <v>317</v>
      </c>
    </row>
    <row r="4276" spans="2:51" s="12" customFormat="1" ht="10">
      <c r="B4276" s="157"/>
      <c r="D4276" s="158" t="s">
        <v>328</v>
      </c>
      <c r="E4276" s="159" t="s">
        <v>1</v>
      </c>
      <c r="F4276" s="160" t="s">
        <v>6827</v>
      </c>
      <c r="H4276" s="161">
        <v>140.41</v>
      </c>
      <c r="I4276" s="162"/>
      <c r="L4276" s="157"/>
      <c r="M4276" s="163"/>
      <c r="T4276" s="164"/>
      <c r="AT4276" s="159" t="s">
        <v>328</v>
      </c>
      <c r="AU4276" s="159" t="s">
        <v>88</v>
      </c>
      <c r="AV4276" s="12" t="s">
        <v>88</v>
      </c>
      <c r="AW4276" s="12" t="s">
        <v>31</v>
      </c>
      <c r="AX4276" s="12" t="s">
        <v>76</v>
      </c>
      <c r="AY4276" s="159" t="s">
        <v>317</v>
      </c>
    </row>
    <row r="4277" spans="2:51" s="13" customFormat="1" ht="10">
      <c r="B4277" s="165"/>
      <c r="D4277" s="158" t="s">
        <v>328</v>
      </c>
      <c r="E4277" s="166" t="s">
        <v>1</v>
      </c>
      <c r="F4277" s="167" t="s">
        <v>6828</v>
      </c>
      <c r="H4277" s="168">
        <v>187.81</v>
      </c>
      <c r="I4277" s="169"/>
      <c r="L4277" s="165"/>
      <c r="M4277" s="170"/>
      <c r="T4277" s="171"/>
      <c r="AT4277" s="166" t="s">
        <v>328</v>
      </c>
      <c r="AU4277" s="166" t="s">
        <v>88</v>
      </c>
      <c r="AV4277" s="13" t="s">
        <v>92</v>
      </c>
      <c r="AW4277" s="13" t="s">
        <v>31</v>
      </c>
      <c r="AX4277" s="13" t="s">
        <v>76</v>
      </c>
      <c r="AY4277" s="166" t="s">
        <v>317</v>
      </c>
    </row>
    <row r="4278" spans="2:51" s="12" customFormat="1" ht="10">
      <c r="B4278" s="157"/>
      <c r="D4278" s="158" t="s">
        <v>328</v>
      </c>
      <c r="E4278" s="159" t="s">
        <v>1</v>
      </c>
      <c r="F4278" s="160" t="s">
        <v>6829</v>
      </c>
      <c r="H4278" s="161">
        <v>72.989999999999995</v>
      </c>
      <c r="I4278" s="162"/>
      <c r="L4278" s="157"/>
      <c r="M4278" s="163"/>
      <c r="T4278" s="164"/>
      <c r="AT4278" s="159" t="s">
        <v>328</v>
      </c>
      <c r="AU4278" s="159" t="s">
        <v>88</v>
      </c>
      <c r="AV4278" s="12" t="s">
        <v>88</v>
      </c>
      <c r="AW4278" s="12" t="s">
        <v>31</v>
      </c>
      <c r="AX4278" s="12" t="s">
        <v>76</v>
      </c>
      <c r="AY4278" s="159" t="s">
        <v>317</v>
      </c>
    </row>
    <row r="4279" spans="2:51" s="12" customFormat="1" ht="10">
      <c r="B4279" s="157"/>
      <c r="D4279" s="158" t="s">
        <v>328</v>
      </c>
      <c r="E4279" s="159" t="s">
        <v>1</v>
      </c>
      <c r="F4279" s="160" t="s">
        <v>6830</v>
      </c>
      <c r="H4279" s="161">
        <v>124.30200000000001</v>
      </c>
      <c r="I4279" s="162"/>
      <c r="L4279" s="157"/>
      <c r="M4279" s="163"/>
      <c r="T4279" s="164"/>
      <c r="AT4279" s="159" t="s">
        <v>328</v>
      </c>
      <c r="AU4279" s="159" t="s">
        <v>88</v>
      </c>
      <c r="AV4279" s="12" t="s">
        <v>88</v>
      </c>
      <c r="AW4279" s="12" t="s">
        <v>31</v>
      </c>
      <c r="AX4279" s="12" t="s">
        <v>76</v>
      </c>
      <c r="AY4279" s="159" t="s">
        <v>317</v>
      </c>
    </row>
    <row r="4280" spans="2:51" s="13" customFormat="1" ht="10">
      <c r="B4280" s="165"/>
      <c r="D4280" s="158" t="s">
        <v>328</v>
      </c>
      <c r="E4280" s="166" t="s">
        <v>1</v>
      </c>
      <c r="F4280" s="167" t="s">
        <v>6831</v>
      </c>
      <c r="H4280" s="168">
        <v>197.292</v>
      </c>
      <c r="I4280" s="169"/>
      <c r="L4280" s="165"/>
      <c r="M4280" s="170"/>
      <c r="T4280" s="171"/>
      <c r="AT4280" s="166" t="s">
        <v>328</v>
      </c>
      <c r="AU4280" s="166" t="s">
        <v>88</v>
      </c>
      <c r="AV4280" s="13" t="s">
        <v>92</v>
      </c>
      <c r="AW4280" s="13" t="s">
        <v>31</v>
      </c>
      <c r="AX4280" s="13" t="s">
        <v>76</v>
      </c>
      <c r="AY4280" s="166" t="s">
        <v>317</v>
      </c>
    </row>
    <row r="4281" spans="2:51" s="12" customFormat="1" ht="10">
      <c r="B4281" s="157"/>
      <c r="D4281" s="158" t="s">
        <v>328</v>
      </c>
      <c r="E4281" s="159" t="s">
        <v>1</v>
      </c>
      <c r="F4281" s="160" t="s">
        <v>6829</v>
      </c>
      <c r="H4281" s="161">
        <v>72.989999999999995</v>
      </c>
      <c r="I4281" s="162"/>
      <c r="L4281" s="157"/>
      <c r="M4281" s="163"/>
      <c r="T4281" s="164"/>
      <c r="AT4281" s="159" t="s">
        <v>328</v>
      </c>
      <c r="AU4281" s="159" t="s">
        <v>88</v>
      </c>
      <c r="AV4281" s="12" t="s">
        <v>88</v>
      </c>
      <c r="AW4281" s="12" t="s">
        <v>31</v>
      </c>
      <c r="AX4281" s="12" t="s">
        <v>76</v>
      </c>
      <c r="AY4281" s="159" t="s">
        <v>317</v>
      </c>
    </row>
    <row r="4282" spans="2:51" s="12" customFormat="1" ht="10">
      <c r="B4282" s="157"/>
      <c r="D4282" s="158" t="s">
        <v>328</v>
      </c>
      <c r="E4282" s="159" t="s">
        <v>1</v>
      </c>
      <c r="F4282" s="160" t="s">
        <v>6830</v>
      </c>
      <c r="H4282" s="161">
        <v>124.30200000000001</v>
      </c>
      <c r="I4282" s="162"/>
      <c r="L4282" s="157"/>
      <c r="M4282" s="163"/>
      <c r="T4282" s="164"/>
      <c r="AT4282" s="159" t="s">
        <v>328</v>
      </c>
      <c r="AU4282" s="159" t="s">
        <v>88</v>
      </c>
      <c r="AV4282" s="12" t="s">
        <v>88</v>
      </c>
      <c r="AW4282" s="12" t="s">
        <v>31</v>
      </c>
      <c r="AX4282" s="12" t="s">
        <v>76</v>
      </c>
      <c r="AY4282" s="159" t="s">
        <v>317</v>
      </c>
    </row>
    <row r="4283" spans="2:51" s="13" customFormat="1" ht="10">
      <c r="B4283" s="165"/>
      <c r="D4283" s="158" t="s">
        <v>328</v>
      </c>
      <c r="E4283" s="166" t="s">
        <v>1</v>
      </c>
      <c r="F4283" s="167" t="s">
        <v>6831</v>
      </c>
      <c r="H4283" s="168">
        <v>197.292</v>
      </c>
      <c r="I4283" s="169"/>
      <c r="L4283" s="165"/>
      <c r="M4283" s="170"/>
      <c r="T4283" s="171"/>
      <c r="AT4283" s="166" t="s">
        <v>328</v>
      </c>
      <c r="AU4283" s="166" t="s">
        <v>88</v>
      </c>
      <c r="AV4283" s="13" t="s">
        <v>92</v>
      </c>
      <c r="AW4283" s="13" t="s">
        <v>31</v>
      </c>
      <c r="AX4283" s="13" t="s">
        <v>76</v>
      </c>
      <c r="AY4283" s="166" t="s">
        <v>317</v>
      </c>
    </row>
    <row r="4284" spans="2:51" s="12" customFormat="1" ht="10">
      <c r="B4284" s="157"/>
      <c r="D4284" s="158" t="s">
        <v>328</v>
      </c>
      <c r="E4284" s="159" t="s">
        <v>1</v>
      </c>
      <c r="F4284" s="160" t="s">
        <v>6832</v>
      </c>
      <c r="H4284" s="161">
        <v>9.86</v>
      </c>
      <c r="I4284" s="162"/>
      <c r="L4284" s="157"/>
      <c r="M4284" s="163"/>
      <c r="T4284" s="164"/>
      <c r="AT4284" s="159" t="s">
        <v>328</v>
      </c>
      <c r="AU4284" s="159" t="s">
        <v>88</v>
      </c>
      <c r="AV4284" s="12" t="s">
        <v>88</v>
      </c>
      <c r="AW4284" s="12" t="s">
        <v>31</v>
      </c>
      <c r="AX4284" s="12" t="s">
        <v>76</v>
      </c>
      <c r="AY4284" s="159" t="s">
        <v>317</v>
      </c>
    </row>
    <row r="4285" spans="2:51" s="12" customFormat="1" ht="10">
      <c r="B4285" s="157"/>
      <c r="D4285" s="158" t="s">
        <v>328</v>
      </c>
      <c r="E4285" s="159" t="s">
        <v>1</v>
      </c>
      <c r="F4285" s="160" t="s">
        <v>6833</v>
      </c>
      <c r="H4285" s="161">
        <v>20.134</v>
      </c>
      <c r="I4285" s="162"/>
      <c r="L4285" s="157"/>
      <c r="M4285" s="163"/>
      <c r="T4285" s="164"/>
      <c r="AT4285" s="159" t="s">
        <v>328</v>
      </c>
      <c r="AU4285" s="159" t="s">
        <v>88</v>
      </c>
      <c r="AV4285" s="12" t="s">
        <v>88</v>
      </c>
      <c r="AW4285" s="12" t="s">
        <v>31</v>
      </c>
      <c r="AX4285" s="12" t="s">
        <v>76</v>
      </c>
      <c r="AY4285" s="159" t="s">
        <v>317</v>
      </c>
    </row>
    <row r="4286" spans="2:51" s="13" customFormat="1" ht="10">
      <c r="B4286" s="165"/>
      <c r="D4286" s="158" t="s">
        <v>328</v>
      </c>
      <c r="E4286" s="166" t="s">
        <v>1</v>
      </c>
      <c r="F4286" s="167" t="s">
        <v>6834</v>
      </c>
      <c r="H4286" s="168">
        <v>29.994</v>
      </c>
      <c r="I4286" s="169"/>
      <c r="L4286" s="165"/>
      <c r="M4286" s="170"/>
      <c r="T4286" s="171"/>
      <c r="AT4286" s="166" t="s">
        <v>328</v>
      </c>
      <c r="AU4286" s="166" t="s">
        <v>88</v>
      </c>
      <c r="AV4286" s="13" t="s">
        <v>92</v>
      </c>
      <c r="AW4286" s="13" t="s">
        <v>31</v>
      </c>
      <c r="AX4286" s="13" t="s">
        <v>76</v>
      </c>
      <c r="AY4286" s="166" t="s">
        <v>317</v>
      </c>
    </row>
    <row r="4287" spans="2:51" s="12" customFormat="1" ht="10">
      <c r="B4287" s="157"/>
      <c r="D4287" s="158" t="s">
        <v>328</v>
      </c>
      <c r="E4287" s="159" t="s">
        <v>1</v>
      </c>
      <c r="F4287" s="160" t="s">
        <v>6835</v>
      </c>
      <c r="H4287" s="161">
        <v>59.83</v>
      </c>
      <c r="I4287" s="162"/>
      <c r="L4287" s="157"/>
      <c r="M4287" s="163"/>
      <c r="T4287" s="164"/>
      <c r="AT4287" s="159" t="s">
        <v>328</v>
      </c>
      <c r="AU4287" s="159" t="s">
        <v>88</v>
      </c>
      <c r="AV4287" s="12" t="s">
        <v>88</v>
      </c>
      <c r="AW4287" s="12" t="s">
        <v>31</v>
      </c>
      <c r="AX4287" s="12" t="s">
        <v>76</v>
      </c>
      <c r="AY4287" s="159" t="s">
        <v>317</v>
      </c>
    </row>
    <row r="4288" spans="2:51" s="12" customFormat="1" ht="10">
      <c r="B4288" s="157"/>
      <c r="D4288" s="158" t="s">
        <v>328</v>
      </c>
      <c r="E4288" s="159" t="s">
        <v>1</v>
      </c>
      <c r="F4288" s="160" t="s">
        <v>6836</v>
      </c>
      <c r="H4288" s="161">
        <v>168.429</v>
      </c>
      <c r="I4288" s="162"/>
      <c r="L4288" s="157"/>
      <c r="M4288" s="163"/>
      <c r="T4288" s="164"/>
      <c r="AT4288" s="159" t="s">
        <v>328</v>
      </c>
      <c r="AU4288" s="159" t="s">
        <v>88</v>
      </c>
      <c r="AV4288" s="12" t="s">
        <v>88</v>
      </c>
      <c r="AW4288" s="12" t="s">
        <v>31</v>
      </c>
      <c r="AX4288" s="12" t="s">
        <v>76</v>
      </c>
      <c r="AY4288" s="159" t="s">
        <v>317</v>
      </c>
    </row>
    <row r="4289" spans="2:65" s="13" customFormat="1" ht="10">
      <c r="B4289" s="165"/>
      <c r="D4289" s="158" t="s">
        <v>328</v>
      </c>
      <c r="E4289" s="166" t="s">
        <v>1</v>
      </c>
      <c r="F4289" s="167" t="s">
        <v>6837</v>
      </c>
      <c r="H4289" s="168">
        <v>228.25899999999999</v>
      </c>
      <c r="I4289" s="169"/>
      <c r="L4289" s="165"/>
      <c r="M4289" s="170"/>
      <c r="T4289" s="171"/>
      <c r="AT4289" s="166" t="s">
        <v>328</v>
      </c>
      <c r="AU4289" s="166" t="s">
        <v>88</v>
      </c>
      <c r="AV4289" s="13" t="s">
        <v>92</v>
      </c>
      <c r="AW4289" s="13" t="s">
        <v>31</v>
      </c>
      <c r="AX4289" s="13" t="s">
        <v>76</v>
      </c>
      <c r="AY4289" s="166" t="s">
        <v>317</v>
      </c>
    </row>
    <row r="4290" spans="2:65" s="14" customFormat="1" ht="10">
      <c r="B4290" s="172"/>
      <c r="D4290" s="158" t="s">
        <v>328</v>
      </c>
      <c r="E4290" s="173" t="s">
        <v>1</v>
      </c>
      <c r="F4290" s="174" t="s">
        <v>332</v>
      </c>
      <c r="H4290" s="175">
        <v>1178.825</v>
      </c>
      <c r="I4290" s="176"/>
      <c r="L4290" s="172"/>
      <c r="M4290" s="177"/>
      <c r="T4290" s="178"/>
      <c r="AT4290" s="173" t="s">
        <v>328</v>
      </c>
      <c r="AU4290" s="173" t="s">
        <v>88</v>
      </c>
      <c r="AV4290" s="14" t="s">
        <v>323</v>
      </c>
      <c r="AW4290" s="14" t="s">
        <v>31</v>
      </c>
      <c r="AX4290" s="14" t="s">
        <v>83</v>
      </c>
      <c r="AY4290" s="173" t="s">
        <v>317</v>
      </c>
    </row>
    <row r="4291" spans="2:65" s="1" customFormat="1" ht="24.15" customHeight="1">
      <c r="B4291" s="142"/>
      <c r="C4291" s="179" t="s">
        <v>6838</v>
      </c>
      <c r="D4291" s="179" t="s">
        <v>454</v>
      </c>
      <c r="E4291" s="180" t="s">
        <v>6839</v>
      </c>
      <c r="F4291" s="181" t="s">
        <v>6840</v>
      </c>
      <c r="G4291" s="182" t="s">
        <v>439</v>
      </c>
      <c r="H4291" s="183">
        <v>0.441</v>
      </c>
      <c r="I4291" s="184"/>
      <c r="J4291" s="185">
        <f>ROUND(I4291*H4291,2)</f>
        <v>0</v>
      </c>
      <c r="K4291" s="186"/>
      <c r="L4291" s="187"/>
      <c r="M4291" s="188" t="s">
        <v>1</v>
      </c>
      <c r="N4291" s="189" t="s">
        <v>42</v>
      </c>
      <c r="P4291" s="153">
        <f>O4291*H4291</f>
        <v>0</v>
      </c>
      <c r="Q4291" s="153">
        <v>1</v>
      </c>
      <c r="R4291" s="153">
        <f>Q4291*H4291</f>
        <v>0.441</v>
      </c>
      <c r="S4291" s="153">
        <v>0</v>
      </c>
      <c r="T4291" s="154">
        <f>S4291*H4291</f>
        <v>0</v>
      </c>
      <c r="AR4291" s="155" t="s">
        <v>481</v>
      </c>
      <c r="AT4291" s="155" t="s">
        <v>454</v>
      </c>
      <c r="AU4291" s="155" t="s">
        <v>88</v>
      </c>
      <c r="AY4291" s="16" t="s">
        <v>317</v>
      </c>
      <c r="BE4291" s="156">
        <f>IF(N4291="základná",J4291,0)</f>
        <v>0</v>
      </c>
      <c r="BF4291" s="156">
        <f>IF(N4291="znížená",J4291,0)</f>
        <v>0</v>
      </c>
      <c r="BG4291" s="156">
        <f>IF(N4291="zákl. prenesená",J4291,0)</f>
        <v>0</v>
      </c>
      <c r="BH4291" s="156">
        <f>IF(N4291="zníž. prenesená",J4291,0)</f>
        <v>0</v>
      </c>
      <c r="BI4291" s="156">
        <f>IF(N4291="nulová",J4291,0)</f>
        <v>0</v>
      </c>
      <c r="BJ4291" s="16" t="s">
        <v>88</v>
      </c>
      <c r="BK4291" s="156">
        <f>ROUND(I4291*H4291,2)</f>
        <v>0</v>
      </c>
      <c r="BL4291" s="16" t="s">
        <v>396</v>
      </c>
      <c r="BM4291" s="155" t="s">
        <v>6841</v>
      </c>
    </row>
    <row r="4292" spans="2:65" s="12" customFormat="1" ht="10">
      <c r="B4292" s="157"/>
      <c r="D4292" s="158" t="s">
        <v>328</v>
      </c>
      <c r="E4292" s="159" t="s">
        <v>1</v>
      </c>
      <c r="F4292" s="160" t="s">
        <v>6842</v>
      </c>
      <c r="H4292" s="161">
        <v>7.5999999999999998E-2</v>
      </c>
      <c r="I4292" s="162"/>
      <c r="L4292" s="157"/>
      <c r="M4292" s="163"/>
      <c r="T4292" s="164"/>
      <c r="AT4292" s="159" t="s">
        <v>328</v>
      </c>
      <c r="AU4292" s="159" t="s">
        <v>88</v>
      </c>
      <c r="AV4292" s="12" t="s">
        <v>88</v>
      </c>
      <c r="AW4292" s="12" t="s">
        <v>31</v>
      </c>
      <c r="AX4292" s="12" t="s">
        <v>76</v>
      </c>
      <c r="AY4292" s="159" t="s">
        <v>317</v>
      </c>
    </row>
    <row r="4293" spans="2:65" s="13" customFormat="1" ht="10">
      <c r="B4293" s="165"/>
      <c r="D4293" s="158" t="s">
        <v>328</v>
      </c>
      <c r="E4293" s="166" t="s">
        <v>1</v>
      </c>
      <c r="F4293" s="167" t="s">
        <v>6822</v>
      </c>
      <c r="H4293" s="168">
        <v>7.5999999999999998E-2</v>
      </c>
      <c r="I4293" s="169"/>
      <c r="L4293" s="165"/>
      <c r="M4293" s="170"/>
      <c r="T4293" s="171"/>
      <c r="AT4293" s="166" t="s">
        <v>328</v>
      </c>
      <c r="AU4293" s="166" t="s">
        <v>88</v>
      </c>
      <c r="AV4293" s="13" t="s">
        <v>92</v>
      </c>
      <c r="AW4293" s="13" t="s">
        <v>31</v>
      </c>
      <c r="AX4293" s="13" t="s">
        <v>76</v>
      </c>
      <c r="AY4293" s="166" t="s">
        <v>317</v>
      </c>
    </row>
    <row r="4294" spans="2:65" s="12" customFormat="1" ht="10">
      <c r="B4294" s="157"/>
      <c r="D4294" s="158" t="s">
        <v>328</v>
      </c>
      <c r="E4294" s="159" t="s">
        <v>1</v>
      </c>
      <c r="F4294" s="160" t="s">
        <v>6843</v>
      </c>
      <c r="H4294" s="161">
        <v>7.2999999999999995E-2</v>
      </c>
      <c r="I4294" s="162"/>
      <c r="L4294" s="157"/>
      <c r="M4294" s="163"/>
      <c r="T4294" s="164"/>
      <c r="AT4294" s="159" t="s">
        <v>328</v>
      </c>
      <c r="AU4294" s="159" t="s">
        <v>88</v>
      </c>
      <c r="AV4294" s="12" t="s">
        <v>88</v>
      </c>
      <c r="AW4294" s="12" t="s">
        <v>31</v>
      </c>
      <c r="AX4294" s="12" t="s">
        <v>76</v>
      </c>
      <c r="AY4294" s="159" t="s">
        <v>317</v>
      </c>
    </row>
    <row r="4295" spans="2:65" s="13" customFormat="1" ht="10">
      <c r="B4295" s="165"/>
      <c r="D4295" s="158" t="s">
        <v>328</v>
      </c>
      <c r="E4295" s="166" t="s">
        <v>1</v>
      </c>
      <c r="F4295" s="167" t="s">
        <v>6825</v>
      </c>
      <c r="H4295" s="168">
        <v>7.2999999999999995E-2</v>
      </c>
      <c r="I4295" s="169"/>
      <c r="L4295" s="165"/>
      <c r="M4295" s="170"/>
      <c r="T4295" s="171"/>
      <c r="AT4295" s="166" t="s">
        <v>328</v>
      </c>
      <c r="AU4295" s="166" t="s">
        <v>88</v>
      </c>
      <c r="AV4295" s="13" t="s">
        <v>92</v>
      </c>
      <c r="AW4295" s="13" t="s">
        <v>31</v>
      </c>
      <c r="AX4295" s="13" t="s">
        <v>76</v>
      </c>
      <c r="AY4295" s="166" t="s">
        <v>317</v>
      </c>
    </row>
    <row r="4296" spans="2:65" s="12" customFormat="1" ht="10">
      <c r="B4296" s="157"/>
      <c r="D4296" s="158" t="s">
        <v>328</v>
      </c>
      <c r="E4296" s="159" t="s">
        <v>1</v>
      </c>
      <c r="F4296" s="160" t="s">
        <v>6844</v>
      </c>
      <c r="H4296" s="161">
        <v>4.7E-2</v>
      </c>
      <c r="I4296" s="162"/>
      <c r="L4296" s="157"/>
      <c r="M4296" s="163"/>
      <c r="T4296" s="164"/>
      <c r="AT4296" s="159" t="s">
        <v>328</v>
      </c>
      <c r="AU4296" s="159" t="s">
        <v>88</v>
      </c>
      <c r="AV4296" s="12" t="s">
        <v>88</v>
      </c>
      <c r="AW4296" s="12" t="s">
        <v>31</v>
      </c>
      <c r="AX4296" s="12" t="s">
        <v>76</v>
      </c>
      <c r="AY4296" s="159" t="s">
        <v>317</v>
      </c>
    </row>
    <row r="4297" spans="2:65" s="13" customFormat="1" ht="10">
      <c r="B4297" s="165"/>
      <c r="D4297" s="158" t="s">
        <v>328</v>
      </c>
      <c r="E4297" s="166" t="s">
        <v>1</v>
      </c>
      <c r="F4297" s="167" t="s">
        <v>6828</v>
      </c>
      <c r="H4297" s="168">
        <v>4.7E-2</v>
      </c>
      <c r="I4297" s="169"/>
      <c r="L4297" s="165"/>
      <c r="M4297" s="170"/>
      <c r="T4297" s="171"/>
      <c r="AT4297" s="166" t="s">
        <v>328</v>
      </c>
      <c r="AU4297" s="166" t="s">
        <v>88</v>
      </c>
      <c r="AV4297" s="13" t="s">
        <v>92</v>
      </c>
      <c r="AW4297" s="13" t="s">
        <v>31</v>
      </c>
      <c r="AX4297" s="13" t="s">
        <v>76</v>
      </c>
      <c r="AY4297" s="166" t="s">
        <v>317</v>
      </c>
    </row>
    <row r="4298" spans="2:65" s="12" customFormat="1" ht="10">
      <c r="B4298" s="157"/>
      <c r="D4298" s="158" t="s">
        <v>328</v>
      </c>
      <c r="E4298" s="159" t="s">
        <v>1</v>
      </c>
      <c r="F4298" s="160" t="s">
        <v>6845</v>
      </c>
      <c r="H4298" s="161">
        <v>7.2999999999999995E-2</v>
      </c>
      <c r="I4298" s="162"/>
      <c r="L4298" s="157"/>
      <c r="M4298" s="163"/>
      <c r="T4298" s="164"/>
      <c r="AT4298" s="159" t="s">
        <v>328</v>
      </c>
      <c r="AU4298" s="159" t="s">
        <v>88</v>
      </c>
      <c r="AV4298" s="12" t="s">
        <v>88</v>
      </c>
      <c r="AW4298" s="12" t="s">
        <v>31</v>
      </c>
      <c r="AX4298" s="12" t="s">
        <v>76</v>
      </c>
      <c r="AY4298" s="159" t="s">
        <v>317</v>
      </c>
    </row>
    <row r="4299" spans="2:65" s="13" customFormat="1" ht="10">
      <c r="B4299" s="165"/>
      <c r="D4299" s="158" t="s">
        <v>328</v>
      </c>
      <c r="E4299" s="166" t="s">
        <v>1</v>
      </c>
      <c r="F4299" s="167" t="s">
        <v>6831</v>
      </c>
      <c r="H4299" s="168">
        <v>7.2999999999999995E-2</v>
      </c>
      <c r="I4299" s="169"/>
      <c r="L4299" s="165"/>
      <c r="M4299" s="170"/>
      <c r="T4299" s="171"/>
      <c r="AT4299" s="166" t="s">
        <v>328</v>
      </c>
      <c r="AU4299" s="166" t="s">
        <v>88</v>
      </c>
      <c r="AV4299" s="13" t="s">
        <v>92</v>
      </c>
      <c r="AW4299" s="13" t="s">
        <v>31</v>
      </c>
      <c r="AX4299" s="13" t="s">
        <v>76</v>
      </c>
      <c r="AY4299" s="166" t="s">
        <v>317</v>
      </c>
    </row>
    <row r="4300" spans="2:65" s="12" customFormat="1" ht="10">
      <c r="B4300" s="157"/>
      <c r="D4300" s="158" t="s">
        <v>328</v>
      </c>
      <c r="E4300" s="159" t="s">
        <v>1</v>
      </c>
      <c r="F4300" s="160" t="s">
        <v>6845</v>
      </c>
      <c r="H4300" s="161">
        <v>7.2999999999999995E-2</v>
      </c>
      <c r="I4300" s="162"/>
      <c r="L4300" s="157"/>
      <c r="M4300" s="163"/>
      <c r="T4300" s="164"/>
      <c r="AT4300" s="159" t="s">
        <v>328</v>
      </c>
      <c r="AU4300" s="159" t="s">
        <v>88</v>
      </c>
      <c r="AV4300" s="12" t="s">
        <v>88</v>
      </c>
      <c r="AW4300" s="12" t="s">
        <v>31</v>
      </c>
      <c r="AX4300" s="12" t="s">
        <v>76</v>
      </c>
      <c r="AY4300" s="159" t="s">
        <v>317</v>
      </c>
    </row>
    <row r="4301" spans="2:65" s="13" customFormat="1" ht="10">
      <c r="B4301" s="165"/>
      <c r="D4301" s="158" t="s">
        <v>328</v>
      </c>
      <c r="E4301" s="166" t="s">
        <v>1</v>
      </c>
      <c r="F4301" s="167" t="s">
        <v>6831</v>
      </c>
      <c r="H4301" s="168">
        <v>7.2999999999999995E-2</v>
      </c>
      <c r="I4301" s="169"/>
      <c r="L4301" s="165"/>
      <c r="M4301" s="170"/>
      <c r="T4301" s="171"/>
      <c r="AT4301" s="166" t="s">
        <v>328</v>
      </c>
      <c r="AU4301" s="166" t="s">
        <v>88</v>
      </c>
      <c r="AV4301" s="13" t="s">
        <v>92</v>
      </c>
      <c r="AW4301" s="13" t="s">
        <v>31</v>
      </c>
      <c r="AX4301" s="13" t="s">
        <v>76</v>
      </c>
      <c r="AY4301" s="166" t="s">
        <v>317</v>
      </c>
    </row>
    <row r="4302" spans="2:65" s="12" customFormat="1" ht="10">
      <c r="B4302" s="157"/>
      <c r="D4302" s="158" t="s">
        <v>328</v>
      </c>
      <c r="E4302" s="159" t="s">
        <v>1</v>
      </c>
      <c r="F4302" s="160" t="s">
        <v>6846</v>
      </c>
      <c r="H4302" s="161">
        <v>0.01</v>
      </c>
      <c r="I4302" s="162"/>
      <c r="L4302" s="157"/>
      <c r="M4302" s="163"/>
      <c r="T4302" s="164"/>
      <c r="AT4302" s="159" t="s">
        <v>328</v>
      </c>
      <c r="AU4302" s="159" t="s">
        <v>88</v>
      </c>
      <c r="AV4302" s="12" t="s">
        <v>88</v>
      </c>
      <c r="AW4302" s="12" t="s">
        <v>31</v>
      </c>
      <c r="AX4302" s="12" t="s">
        <v>76</v>
      </c>
      <c r="AY4302" s="159" t="s">
        <v>317</v>
      </c>
    </row>
    <row r="4303" spans="2:65" s="13" customFormat="1" ht="10">
      <c r="B4303" s="165"/>
      <c r="D4303" s="158" t="s">
        <v>328</v>
      </c>
      <c r="E4303" s="166" t="s">
        <v>1</v>
      </c>
      <c r="F4303" s="167" t="s">
        <v>6834</v>
      </c>
      <c r="H4303" s="168">
        <v>0.01</v>
      </c>
      <c r="I4303" s="169"/>
      <c r="L4303" s="165"/>
      <c r="M4303" s="170"/>
      <c r="T4303" s="171"/>
      <c r="AT4303" s="166" t="s">
        <v>328</v>
      </c>
      <c r="AU4303" s="166" t="s">
        <v>88</v>
      </c>
      <c r="AV4303" s="13" t="s">
        <v>92</v>
      </c>
      <c r="AW4303" s="13" t="s">
        <v>31</v>
      </c>
      <c r="AX4303" s="13" t="s">
        <v>76</v>
      </c>
      <c r="AY4303" s="166" t="s">
        <v>317</v>
      </c>
    </row>
    <row r="4304" spans="2:65" s="12" customFormat="1" ht="10">
      <c r="B4304" s="157"/>
      <c r="D4304" s="158" t="s">
        <v>328</v>
      </c>
      <c r="E4304" s="159" t="s">
        <v>1</v>
      </c>
      <c r="F4304" s="160" t="s">
        <v>6847</v>
      </c>
      <c r="H4304" s="161">
        <v>0.06</v>
      </c>
      <c r="I4304" s="162"/>
      <c r="L4304" s="157"/>
      <c r="M4304" s="163"/>
      <c r="T4304" s="164"/>
      <c r="AT4304" s="159" t="s">
        <v>328</v>
      </c>
      <c r="AU4304" s="159" t="s">
        <v>88</v>
      </c>
      <c r="AV4304" s="12" t="s">
        <v>88</v>
      </c>
      <c r="AW4304" s="12" t="s">
        <v>31</v>
      </c>
      <c r="AX4304" s="12" t="s">
        <v>76</v>
      </c>
      <c r="AY4304" s="159" t="s">
        <v>317</v>
      </c>
    </row>
    <row r="4305" spans="2:65" s="13" customFormat="1" ht="10">
      <c r="B4305" s="165"/>
      <c r="D4305" s="158" t="s">
        <v>328</v>
      </c>
      <c r="E4305" s="166" t="s">
        <v>1</v>
      </c>
      <c r="F4305" s="167" t="s">
        <v>6837</v>
      </c>
      <c r="H4305" s="168">
        <v>0.06</v>
      </c>
      <c r="I4305" s="169"/>
      <c r="L4305" s="165"/>
      <c r="M4305" s="170"/>
      <c r="T4305" s="171"/>
      <c r="AT4305" s="166" t="s">
        <v>328</v>
      </c>
      <c r="AU4305" s="166" t="s">
        <v>88</v>
      </c>
      <c r="AV4305" s="13" t="s">
        <v>92</v>
      </c>
      <c r="AW4305" s="13" t="s">
        <v>31</v>
      </c>
      <c r="AX4305" s="13" t="s">
        <v>76</v>
      </c>
      <c r="AY4305" s="166" t="s">
        <v>317</v>
      </c>
    </row>
    <row r="4306" spans="2:65" s="14" customFormat="1" ht="10">
      <c r="B4306" s="172"/>
      <c r="D4306" s="158" t="s">
        <v>328</v>
      </c>
      <c r="E4306" s="173" t="s">
        <v>1</v>
      </c>
      <c r="F4306" s="174" t="s">
        <v>332</v>
      </c>
      <c r="H4306" s="175">
        <v>0.41199999999999998</v>
      </c>
      <c r="I4306" s="176"/>
      <c r="L4306" s="172"/>
      <c r="M4306" s="177"/>
      <c r="T4306" s="178"/>
      <c r="AT4306" s="173" t="s">
        <v>328</v>
      </c>
      <c r="AU4306" s="173" t="s">
        <v>88</v>
      </c>
      <c r="AV4306" s="14" t="s">
        <v>323</v>
      </c>
      <c r="AW4306" s="14" t="s">
        <v>31</v>
      </c>
      <c r="AX4306" s="14" t="s">
        <v>83</v>
      </c>
      <c r="AY4306" s="173" t="s">
        <v>317</v>
      </c>
    </row>
    <row r="4307" spans="2:65" s="12" customFormat="1" ht="10">
      <c r="B4307" s="157"/>
      <c r="D4307" s="158" t="s">
        <v>328</v>
      </c>
      <c r="F4307" s="160" t="s">
        <v>6848</v>
      </c>
      <c r="H4307" s="161">
        <v>0.441</v>
      </c>
      <c r="I4307" s="162"/>
      <c r="L4307" s="157"/>
      <c r="M4307" s="163"/>
      <c r="T4307" s="164"/>
      <c r="AT4307" s="159" t="s">
        <v>328</v>
      </c>
      <c r="AU4307" s="159" t="s">
        <v>88</v>
      </c>
      <c r="AV4307" s="12" t="s">
        <v>88</v>
      </c>
      <c r="AW4307" s="12" t="s">
        <v>3</v>
      </c>
      <c r="AX4307" s="12" t="s">
        <v>83</v>
      </c>
      <c r="AY4307" s="159" t="s">
        <v>317</v>
      </c>
    </row>
    <row r="4308" spans="2:65" s="1" customFormat="1" ht="24.15" customHeight="1">
      <c r="B4308" s="142"/>
      <c r="C4308" s="179" t="s">
        <v>6849</v>
      </c>
      <c r="D4308" s="179" t="s">
        <v>454</v>
      </c>
      <c r="E4308" s="180" t="s">
        <v>6850</v>
      </c>
      <c r="F4308" s="181" t="s">
        <v>6851</v>
      </c>
      <c r="G4308" s="182" t="s">
        <v>444</v>
      </c>
      <c r="H4308" s="183">
        <v>28.783000000000001</v>
      </c>
      <c r="I4308" s="184"/>
      <c r="J4308" s="185">
        <f>ROUND(I4308*H4308,2)</f>
        <v>0</v>
      </c>
      <c r="K4308" s="186"/>
      <c r="L4308" s="187"/>
      <c r="M4308" s="188" t="s">
        <v>1</v>
      </c>
      <c r="N4308" s="189" t="s">
        <v>42</v>
      </c>
      <c r="P4308" s="153">
        <f>O4308*H4308</f>
        <v>0</v>
      </c>
      <c r="Q4308" s="153">
        <v>3.2399999999999998E-2</v>
      </c>
      <c r="R4308" s="153">
        <f>Q4308*H4308</f>
        <v>0.93256919999999999</v>
      </c>
      <c r="S4308" s="153">
        <v>0</v>
      </c>
      <c r="T4308" s="154">
        <f>S4308*H4308</f>
        <v>0</v>
      </c>
      <c r="AR4308" s="155" t="s">
        <v>481</v>
      </c>
      <c r="AT4308" s="155" t="s">
        <v>454</v>
      </c>
      <c r="AU4308" s="155" t="s">
        <v>88</v>
      </c>
      <c r="AY4308" s="16" t="s">
        <v>317</v>
      </c>
      <c r="BE4308" s="156">
        <f>IF(N4308="základná",J4308,0)</f>
        <v>0</v>
      </c>
      <c r="BF4308" s="156">
        <f>IF(N4308="znížená",J4308,0)</f>
        <v>0</v>
      </c>
      <c r="BG4308" s="156">
        <f>IF(N4308="zákl. prenesená",J4308,0)</f>
        <v>0</v>
      </c>
      <c r="BH4308" s="156">
        <f>IF(N4308="zníž. prenesená",J4308,0)</f>
        <v>0</v>
      </c>
      <c r="BI4308" s="156">
        <f>IF(N4308="nulová",J4308,0)</f>
        <v>0</v>
      </c>
      <c r="BJ4308" s="16" t="s">
        <v>88</v>
      </c>
      <c r="BK4308" s="156">
        <f>ROUND(I4308*H4308,2)</f>
        <v>0</v>
      </c>
      <c r="BL4308" s="16" t="s">
        <v>396</v>
      </c>
      <c r="BM4308" s="155" t="s">
        <v>6852</v>
      </c>
    </row>
    <row r="4309" spans="2:65" s="12" customFormat="1" ht="10">
      <c r="B4309" s="157"/>
      <c r="D4309" s="158" t="s">
        <v>328</v>
      </c>
      <c r="E4309" s="159" t="s">
        <v>1</v>
      </c>
      <c r="F4309" s="160" t="s">
        <v>6853</v>
      </c>
      <c r="H4309" s="161">
        <v>1.98</v>
      </c>
      <c r="I4309" s="162"/>
      <c r="L4309" s="157"/>
      <c r="M4309" s="163"/>
      <c r="T4309" s="164"/>
      <c r="AT4309" s="159" t="s">
        <v>328</v>
      </c>
      <c r="AU4309" s="159" t="s">
        <v>88</v>
      </c>
      <c r="AV4309" s="12" t="s">
        <v>88</v>
      </c>
      <c r="AW4309" s="12" t="s">
        <v>31</v>
      </c>
      <c r="AX4309" s="12" t="s">
        <v>76</v>
      </c>
      <c r="AY4309" s="159" t="s">
        <v>317</v>
      </c>
    </row>
    <row r="4310" spans="2:65" s="12" customFormat="1" ht="10">
      <c r="B4310" s="157"/>
      <c r="D4310" s="158" t="s">
        <v>328</v>
      </c>
      <c r="E4310" s="159" t="s">
        <v>1</v>
      </c>
      <c r="F4310" s="160" t="s">
        <v>6854</v>
      </c>
      <c r="H4310" s="161">
        <v>1.9470000000000001</v>
      </c>
      <c r="I4310" s="162"/>
      <c r="L4310" s="157"/>
      <c r="M4310" s="163"/>
      <c r="T4310" s="164"/>
      <c r="AT4310" s="159" t="s">
        <v>328</v>
      </c>
      <c r="AU4310" s="159" t="s">
        <v>88</v>
      </c>
      <c r="AV4310" s="12" t="s">
        <v>88</v>
      </c>
      <c r="AW4310" s="12" t="s">
        <v>31</v>
      </c>
      <c r="AX4310" s="12" t="s">
        <v>76</v>
      </c>
      <c r="AY4310" s="159" t="s">
        <v>317</v>
      </c>
    </row>
    <row r="4311" spans="2:65" s="12" customFormat="1" ht="10">
      <c r="B4311" s="157"/>
      <c r="D4311" s="158" t="s">
        <v>328</v>
      </c>
      <c r="E4311" s="159" t="s">
        <v>1</v>
      </c>
      <c r="F4311" s="160" t="s">
        <v>6855</v>
      </c>
      <c r="H4311" s="161">
        <v>0.61199999999999999</v>
      </c>
      <c r="I4311" s="162"/>
      <c r="L4311" s="157"/>
      <c r="M4311" s="163"/>
      <c r="T4311" s="164"/>
      <c r="AT4311" s="159" t="s">
        <v>328</v>
      </c>
      <c r="AU4311" s="159" t="s">
        <v>88</v>
      </c>
      <c r="AV4311" s="12" t="s">
        <v>88</v>
      </c>
      <c r="AW4311" s="12" t="s">
        <v>31</v>
      </c>
      <c r="AX4311" s="12" t="s">
        <v>76</v>
      </c>
      <c r="AY4311" s="159" t="s">
        <v>317</v>
      </c>
    </row>
    <row r="4312" spans="2:65" s="12" customFormat="1" ht="10">
      <c r="B4312" s="157"/>
      <c r="D4312" s="158" t="s">
        <v>328</v>
      </c>
      <c r="E4312" s="159" t="s">
        <v>1</v>
      </c>
      <c r="F4312" s="160" t="s">
        <v>6856</v>
      </c>
      <c r="H4312" s="161">
        <v>0.81</v>
      </c>
      <c r="I4312" s="162"/>
      <c r="L4312" s="157"/>
      <c r="M4312" s="163"/>
      <c r="T4312" s="164"/>
      <c r="AT4312" s="159" t="s">
        <v>328</v>
      </c>
      <c r="AU4312" s="159" t="s">
        <v>88</v>
      </c>
      <c r="AV4312" s="12" t="s">
        <v>88</v>
      </c>
      <c r="AW4312" s="12" t="s">
        <v>31</v>
      </c>
      <c r="AX4312" s="12" t="s">
        <v>76</v>
      </c>
      <c r="AY4312" s="159" t="s">
        <v>317</v>
      </c>
    </row>
    <row r="4313" spans="2:65" s="13" customFormat="1" ht="10">
      <c r="B4313" s="165"/>
      <c r="D4313" s="158" t="s">
        <v>328</v>
      </c>
      <c r="E4313" s="166" t="s">
        <v>1</v>
      </c>
      <c r="F4313" s="167" t="s">
        <v>6822</v>
      </c>
      <c r="H4313" s="168">
        <v>5.3490000000000002</v>
      </c>
      <c r="I4313" s="169"/>
      <c r="L4313" s="165"/>
      <c r="M4313" s="170"/>
      <c r="T4313" s="171"/>
      <c r="AT4313" s="166" t="s">
        <v>328</v>
      </c>
      <c r="AU4313" s="166" t="s">
        <v>88</v>
      </c>
      <c r="AV4313" s="13" t="s">
        <v>92</v>
      </c>
      <c r="AW4313" s="13" t="s">
        <v>31</v>
      </c>
      <c r="AX4313" s="13" t="s">
        <v>76</v>
      </c>
      <c r="AY4313" s="166" t="s">
        <v>317</v>
      </c>
    </row>
    <row r="4314" spans="2:65" s="12" customFormat="1" ht="10">
      <c r="B4314" s="157"/>
      <c r="D4314" s="158" t="s">
        <v>328</v>
      </c>
      <c r="E4314" s="159" t="s">
        <v>1</v>
      </c>
      <c r="F4314" s="160" t="s">
        <v>6857</v>
      </c>
      <c r="H4314" s="161">
        <v>1.6970000000000001</v>
      </c>
      <c r="I4314" s="162"/>
      <c r="L4314" s="157"/>
      <c r="M4314" s="163"/>
      <c r="T4314" s="164"/>
      <c r="AT4314" s="159" t="s">
        <v>328</v>
      </c>
      <c r="AU4314" s="159" t="s">
        <v>88</v>
      </c>
      <c r="AV4314" s="12" t="s">
        <v>88</v>
      </c>
      <c r="AW4314" s="12" t="s">
        <v>31</v>
      </c>
      <c r="AX4314" s="12" t="s">
        <v>76</v>
      </c>
      <c r="AY4314" s="159" t="s">
        <v>317</v>
      </c>
    </row>
    <row r="4315" spans="2:65" s="13" customFormat="1" ht="10">
      <c r="B4315" s="165"/>
      <c r="D4315" s="158" t="s">
        <v>328</v>
      </c>
      <c r="E4315" s="166" t="s">
        <v>1</v>
      </c>
      <c r="F4315" s="167" t="s">
        <v>6825</v>
      </c>
      <c r="H4315" s="168">
        <v>1.6970000000000001</v>
      </c>
      <c r="I4315" s="169"/>
      <c r="L4315" s="165"/>
      <c r="M4315" s="170"/>
      <c r="T4315" s="171"/>
      <c r="AT4315" s="166" t="s">
        <v>328</v>
      </c>
      <c r="AU4315" s="166" t="s">
        <v>88</v>
      </c>
      <c r="AV4315" s="13" t="s">
        <v>92</v>
      </c>
      <c r="AW4315" s="13" t="s">
        <v>31</v>
      </c>
      <c r="AX4315" s="13" t="s">
        <v>76</v>
      </c>
      <c r="AY4315" s="166" t="s">
        <v>317</v>
      </c>
    </row>
    <row r="4316" spans="2:65" s="12" customFormat="1" ht="10">
      <c r="B4316" s="157"/>
      <c r="D4316" s="158" t="s">
        <v>328</v>
      </c>
      <c r="E4316" s="159" t="s">
        <v>1</v>
      </c>
      <c r="F4316" s="160" t="s">
        <v>6858</v>
      </c>
      <c r="H4316" s="161">
        <v>5.2990000000000004</v>
      </c>
      <c r="I4316" s="162"/>
      <c r="L4316" s="157"/>
      <c r="M4316" s="163"/>
      <c r="T4316" s="164"/>
      <c r="AT4316" s="159" t="s">
        <v>328</v>
      </c>
      <c r="AU4316" s="159" t="s">
        <v>88</v>
      </c>
      <c r="AV4316" s="12" t="s">
        <v>88</v>
      </c>
      <c r="AW4316" s="12" t="s">
        <v>31</v>
      </c>
      <c r="AX4316" s="12" t="s">
        <v>76</v>
      </c>
      <c r="AY4316" s="159" t="s">
        <v>317</v>
      </c>
    </row>
    <row r="4317" spans="2:65" s="13" customFormat="1" ht="10">
      <c r="B4317" s="165"/>
      <c r="D4317" s="158" t="s">
        <v>328</v>
      </c>
      <c r="E4317" s="166" t="s">
        <v>1</v>
      </c>
      <c r="F4317" s="167" t="s">
        <v>6828</v>
      </c>
      <c r="H4317" s="168">
        <v>5.2990000000000004</v>
      </c>
      <c r="I4317" s="169"/>
      <c r="L4317" s="165"/>
      <c r="M4317" s="170"/>
      <c r="T4317" s="171"/>
      <c r="AT4317" s="166" t="s">
        <v>328</v>
      </c>
      <c r="AU4317" s="166" t="s">
        <v>88</v>
      </c>
      <c r="AV4317" s="13" t="s">
        <v>92</v>
      </c>
      <c r="AW4317" s="13" t="s">
        <v>31</v>
      </c>
      <c r="AX4317" s="13" t="s">
        <v>76</v>
      </c>
      <c r="AY4317" s="166" t="s">
        <v>317</v>
      </c>
    </row>
    <row r="4318" spans="2:65" s="12" customFormat="1" ht="10">
      <c r="B4318" s="157"/>
      <c r="D4318" s="158" t="s">
        <v>328</v>
      </c>
      <c r="E4318" s="159" t="s">
        <v>1</v>
      </c>
      <c r="F4318" s="160" t="s">
        <v>6859</v>
      </c>
      <c r="H4318" s="161">
        <v>3.2210000000000001</v>
      </c>
      <c r="I4318" s="162"/>
      <c r="L4318" s="157"/>
      <c r="M4318" s="163"/>
      <c r="T4318" s="164"/>
      <c r="AT4318" s="159" t="s">
        <v>328</v>
      </c>
      <c r="AU4318" s="159" t="s">
        <v>88</v>
      </c>
      <c r="AV4318" s="12" t="s">
        <v>88</v>
      </c>
      <c r="AW4318" s="12" t="s">
        <v>31</v>
      </c>
      <c r="AX4318" s="12" t="s">
        <v>76</v>
      </c>
      <c r="AY4318" s="159" t="s">
        <v>317</v>
      </c>
    </row>
    <row r="4319" spans="2:65" s="12" customFormat="1" ht="10">
      <c r="B4319" s="157"/>
      <c r="D4319" s="158" t="s">
        <v>328</v>
      </c>
      <c r="E4319" s="159" t="s">
        <v>1</v>
      </c>
      <c r="F4319" s="160" t="s">
        <v>6860</v>
      </c>
      <c r="H4319" s="161">
        <v>0.76600000000000001</v>
      </c>
      <c r="I4319" s="162"/>
      <c r="L4319" s="157"/>
      <c r="M4319" s="163"/>
      <c r="T4319" s="164"/>
      <c r="AT4319" s="159" t="s">
        <v>328</v>
      </c>
      <c r="AU4319" s="159" t="s">
        <v>88</v>
      </c>
      <c r="AV4319" s="12" t="s">
        <v>88</v>
      </c>
      <c r="AW4319" s="12" t="s">
        <v>31</v>
      </c>
      <c r="AX4319" s="12" t="s">
        <v>76</v>
      </c>
      <c r="AY4319" s="159" t="s">
        <v>317</v>
      </c>
    </row>
    <row r="4320" spans="2:65" s="12" customFormat="1" ht="10">
      <c r="B4320" s="157"/>
      <c r="D4320" s="158" t="s">
        <v>328</v>
      </c>
      <c r="E4320" s="159" t="s">
        <v>1</v>
      </c>
      <c r="F4320" s="160" t="s">
        <v>6861</v>
      </c>
      <c r="H4320" s="161">
        <v>0.68700000000000006</v>
      </c>
      <c r="I4320" s="162"/>
      <c r="L4320" s="157"/>
      <c r="M4320" s="163"/>
      <c r="T4320" s="164"/>
      <c r="AT4320" s="159" t="s">
        <v>328</v>
      </c>
      <c r="AU4320" s="159" t="s">
        <v>88</v>
      </c>
      <c r="AV4320" s="12" t="s">
        <v>88</v>
      </c>
      <c r="AW4320" s="12" t="s">
        <v>31</v>
      </c>
      <c r="AX4320" s="12" t="s">
        <v>76</v>
      </c>
      <c r="AY4320" s="159" t="s">
        <v>317</v>
      </c>
    </row>
    <row r="4321" spans="2:65" s="13" customFormat="1" ht="10">
      <c r="B4321" s="165"/>
      <c r="D4321" s="158" t="s">
        <v>328</v>
      </c>
      <c r="E4321" s="166" t="s">
        <v>1</v>
      </c>
      <c r="F4321" s="167" t="s">
        <v>6831</v>
      </c>
      <c r="H4321" s="168">
        <v>4.6740000000000004</v>
      </c>
      <c r="I4321" s="169"/>
      <c r="L4321" s="165"/>
      <c r="M4321" s="170"/>
      <c r="T4321" s="171"/>
      <c r="AT4321" s="166" t="s">
        <v>328</v>
      </c>
      <c r="AU4321" s="166" t="s">
        <v>88</v>
      </c>
      <c r="AV4321" s="13" t="s">
        <v>92</v>
      </c>
      <c r="AW4321" s="13" t="s">
        <v>31</v>
      </c>
      <c r="AX4321" s="13" t="s">
        <v>76</v>
      </c>
      <c r="AY4321" s="166" t="s">
        <v>317</v>
      </c>
    </row>
    <row r="4322" spans="2:65" s="12" customFormat="1" ht="10">
      <c r="B4322" s="157"/>
      <c r="D4322" s="158" t="s">
        <v>328</v>
      </c>
      <c r="E4322" s="159" t="s">
        <v>1</v>
      </c>
      <c r="F4322" s="160" t="s">
        <v>6862</v>
      </c>
      <c r="H4322" s="161">
        <v>4.6740000000000004</v>
      </c>
      <c r="I4322" s="162"/>
      <c r="L4322" s="157"/>
      <c r="M4322" s="163"/>
      <c r="T4322" s="164"/>
      <c r="AT4322" s="159" t="s">
        <v>328</v>
      </c>
      <c r="AU4322" s="159" t="s">
        <v>88</v>
      </c>
      <c r="AV4322" s="12" t="s">
        <v>88</v>
      </c>
      <c r="AW4322" s="12" t="s">
        <v>31</v>
      </c>
      <c r="AX4322" s="12" t="s">
        <v>76</v>
      </c>
      <c r="AY4322" s="159" t="s">
        <v>317</v>
      </c>
    </row>
    <row r="4323" spans="2:65" s="13" customFormat="1" ht="10">
      <c r="B4323" s="165"/>
      <c r="D4323" s="158" t="s">
        <v>328</v>
      </c>
      <c r="E4323" s="166" t="s">
        <v>1</v>
      </c>
      <c r="F4323" s="167" t="s">
        <v>6831</v>
      </c>
      <c r="H4323" s="168">
        <v>4.6740000000000004</v>
      </c>
      <c r="I4323" s="169"/>
      <c r="L4323" s="165"/>
      <c r="M4323" s="170"/>
      <c r="T4323" s="171"/>
      <c r="AT4323" s="166" t="s">
        <v>328</v>
      </c>
      <c r="AU4323" s="166" t="s">
        <v>88</v>
      </c>
      <c r="AV4323" s="13" t="s">
        <v>92</v>
      </c>
      <c r="AW4323" s="13" t="s">
        <v>31</v>
      </c>
      <c r="AX4323" s="13" t="s">
        <v>76</v>
      </c>
      <c r="AY4323" s="166" t="s">
        <v>317</v>
      </c>
    </row>
    <row r="4324" spans="2:65" s="12" customFormat="1" ht="10">
      <c r="B4324" s="157"/>
      <c r="D4324" s="158" t="s">
        <v>328</v>
      </c>
      <c r="E4324" s="159" t="s">
        <v>1</v>
      </c>
      <c r="F4324" s="160" t="s">
        <v>6863</v>
      </c>
      <c r="H4324" s="161">
        <v>0.75700000000000001</v>
      </c>
      <c r="I4324" s="162"/>
      <c r="L4324" s="157"/>
      <c r="M4324" s="163"/>
      <c r="T4324" s="164"/>
      <c r="AT4324" s="159" t="s">
        <v>328</v>
      </c>
      <c r="AU4324" s="159" t="s">
        <v>88</v>
      </c>
      <c r="AV4324" s="12" t="s">
        <v>88</v>
      </c>
      <c r="AW4324" s="12" t="s">
        <v>31</v>
      </c>
      <c r="AX4324" s="12" t="s">
        <v>76</v>
      </c>
      <c r="AY4324" s="159" t="s">
        <v>317</v>
      </c>
    </row>
    <row r="4325" spans="2:65" s="13" customFormat="1" ht="10">
      <c r="B4325" s="165"/>
      <c r="D4325" s="158" t="s">
        <v>328</v>
      </c>
      <c r="E4325" s="166" t="s">
        <v>1</v>
      </c>
      <c r="F4325" s="167" t="s">
        <v>6834</v>
      </c>
      <c r="H4325" s="168">
        <v>0.75700000000000001</v>
      </c>
      <c r="I4325" s="169"/>
      <c r="L4325" s="165"/>
      <c r="M4325" s="170"/>
      <c r="T4325" s="171"/>
      <c r="AT4325" s="166" t="s">
        <v>328</v>
      </c>
      <c r="AU4325" s="166" t="s">
        <v>88</v>
      </c>
      <c r="AV4325" s="13" t="s">
        <v>92</v>
      </c>
      <c r="AW4325" s="13" t="s">
        <v>31</v>
      </c>
      <c r="AX4325" s="13" t="s">
        <v>76</v>
      </c>
      <c r="AY4325" s="166" t="s">
        <v>317</v>
      </c>
    </row>
    <row r="4326" spans="2:65" s="12" customFormat="1" ht="10">
      <c r="B4326" s="157"/>
      <c r="D4326" s="158" t="s">
        <v>328</v>
      </c>
      <c r="E4326" s="159" t="s">
        <v>1</v>
      </c>
      <c r="F4326" s="160" t="s">
        <v>6864</v>
      </c>
      <c r="H4326" s="161">
        <v>1.431</v>
      </c>
      <c r="I4326" s="162"/>
      <c r="L4326" s="157"/>
      <c r="M4326" s="163"/>
      <c r="T4326" s="164"/>
      <c r="AT4326" s="159" t="s">
        <v>328</v>
      </c>
      <c r="AU4326" s="159" t="s">
        <v>88</v>
      </c>
      <c r="AV4326" s="12" t="s">
        <v>88</v>
      </c>
      <c r="AW4326" s="12" t="s">
        <v>31</v>
      </c>
      <c r="AX4326" s="12" t="s">
        <v>76</v>
      </c>
      <c r="AY4326" s="159" t="s">
        <v>317</v>
      </c>
    </row>
    <row r="4327" spans="2:65" s="12" customFormat="1" ht="10">
      <c r="B4327" s="157"/>
      <c r="D4327" s="158" t="s">
        <v>328</v>
      </c>
      <c r="E4327" s="159" t="s">
        <v>1</v>
      </c>
      <c r="F4327" s="160" t="s">
        <v>6865</v>
      </c>
      <c r="H4327" s="161">
        <v>0.69399999999999995</v>
      </c>
      <c r="I4327" s="162"/>
      <c r="L4327" s="157"/>
      <c r="M4327" s="163"/>
      <c r="T4327" s="164"/>
      <c r="AT4327" s="159" t="s">
        <v>328</v>
      </c>
      <c r="AU4327" s="159" t="s">
        <v>88</v>
      </c>
      <c r="AV4327" s="12" t="s">
        <v>88</v>
      </c>
      <c r="AW4327" s="12" t="s">
        <v>31</v>
      </c>
      <c r="AX4327" s="12" t="s">
        <v>76</v>
      </c>
      <c r="AY4327" s="159" t="s">
        <v>317</v>
      </c>
    </row>
    <row r="4328" spans="2:65" s="12" customFormat="1" ht="10">
      <c r="B4328" s="157"/>
      <c r="D4328" s="158" t="s">
        <v>328</v>
      </c>
      <c r="E4328" s="159" t="s">
        <v>1</v>
      </c>
      <c r="F4328" s="160" t="s">
        <v>6866</v>
      </c>
      <c r="H4328" s="161">
        <v>3.6179999999999999</v>
      </c>
      <c r="I4328" s="162"/>
      <c r="L4328" s="157"/>
      <c r="M4328" s="163"/>
      <c r="T4328" s="164"/>
      <c r="AT4328" s="159" t="s">
        <v>328</v>
      </c>
      <c r="AU4328" s="159" t="s">
        <v>88</v>
      </c>
      <c r="AV4328" s="12" t="s">
        <v>88</v>
      </c>
      <c r="AW4328" s="12" t="s">
        <v>31</v>
      </c>
      <c r="AX4328" s="12" t="s">
        <v>76</v>
      </c>
      <c r="AY4328" s="159" t="s">
        <v>317</v>
      </c>
    </row>
    <row r="4329" spans="2:65" s="12" customFormat="1" ht="10">
      <c r="B4329" s="157"/>
      <c r="D4329" s="158" t="s">
        <v>328</v>
      </c>
      <c r="E4329" s="159" t="s">
        <v>1</v>
      </c>
      <c r="F4329" s="160" t="s">
        <v>6867</v>
      </c>
      <c r="H4329" s="161">
        <v>0.59</v>
      </c>
      <c r="I4329" s="162"/>
      <c r="L4329" s="157"/>
      <c r="M4329" s="163"/>
      <c r="T4329" s="164"/>
      <c r="AT4329" s="159" t="s">
        <v>328</v>
      </c>
      <c r="AU4329" s="159" t="s">
        <v>88</v>
      </c>
      <c r="AV4329" s="12" t="s">
        <v>88</v>
      </c>
      <c r="AW4329" s="12" t="s">
        <v>31</v>
      </c>
      <c r="AX4329" s="12" t="s">
        <v>76</v>
      </c>
      <c r="AY4329" s="159" t="s">
        <v>317</v>
      </c>
    </row>
    <row r="4330" spans="2:65" s="13" customFormat="1" ht="10">
      <c r="B4330" s="165"/>
      <c r="D4330" s="158" t="s">
        <v>328</v>
      </c>
      <c r="E4330" s="166" t="s">
        <v>1</v>
      </c>
      <c r="F4330" s="167" t="s">
        <v>6837</v>
      </c>
      <c r="H4330" s="168">
        <v>6.3330000000000002</v>
      </c>
      <c r="I4330" s="169"/>
      <c r="L4330" s="165"/>
      <c r="M4330" s="170"/>
      <c r="T4330" s="171"/>
      <c r="AT4330" s="166" t="s">
        <v>328</v>
      </c>
      <c r="AU4330" s="166" t="s">
        <v>88</v>
      </c>
      <c r="AV4330" s="13" t="s">
        <v>92</v>
      </c>
      <c r="AW4330" s="13" t="s">
        <v>31</v>
      </c>
      <c r="AX4330" s="13" t="s">
        <v>76</v>
      </c>
      <c r="AY4330" s="166" t="s">
        <v>317</v>
      </c>
    </row>
    <row r="4331" spans="2:65" s="14" customFormat="1" ht="10">
      <c r="B4331" s="172"/>
      <c r="D4331" s="158" t="s">
        <v>328</v>
      </c>
      <c r="E4331" s="173" t="s">
        <v>1</v>
      </c>
      <c r="F4331" s="174" t="s">
        <v>332</v>
      </c>
      <c r="H4331" s="175">
        <v>28.783000000000001</v>
      </c>
      <c r="I4331" s="176"/>
      <c r="L4331" s="172"/>
      <c r="M4331" s="177"/>
      <c r="T4331" s="178"/>
      <c r="AT4331" s="173" t="s">
        <v>328</v>
      </c>
      <c r="AU4331" s="173" t="s">
        <v>88</v>
      </c>
      <c r="AV4331" s="14" t="s">
        <v>323</v>
      </c>
      <c r="AW4331" s="14" t="s">
        <v>31</v>
      </c>
      <c r="AX4331" s="14" t="s">
        <v>83</v>
      </c>
      <c r="AY4331" s="173" t="s">
        <v>317</v>
      </c>
    </row>
    <row r="4332" spans="2:65" s="1" customFormat="1" ht="24.15" customHeight="1">
      <c r="B4332" s="142"/>
      <c r="C4332" s="143" t="s">
        <v>6868</v>
      </c>
      <c r="D4332" s="143" t="s">
        <v>319</v>
      </c>
      <c r="E4332" s="144" t="s">
        <v>6869</v>
      </c>
      <c r="F4332" s="145" t="s">
        <v>6870</v>
      </c>
      <c r="G4332" s="146" t="s">
        <v>1107</v>
      </c>
      <c r="H4332" s="147">
        <v>1461.9</v>
      </c>
      <c r="I4332" s="148"/>
      <c r="J4332" s="149">
        <f>ROUND(I4332*H4332,2)</f>
        <v>0</v>
      </c>
      <c r="K4332" s="150"/>
      <c r="L4332" s="31"/>
      <c r="M4332" s="151" t="s">
        <v>1</v>
      </c>
      <c r="N4332" s="152" t="s">
        <v>42</v>
      </c>
      <c r="P4332" s="153">
        <f>O4332*H4332</f>
        <v>0</v>
      </c>
      <c r="Q4332" s="153">
        <v>6.0730000000000003E-5</v>
      </c>
      <c r="R4332" s="153">
        <f>Q4332*H4332</f>
        <v>8.8781187000000011E-2</v>
      </c>
      <c r="S4332" s="153">
        <v>0</v>
      </c>
      <c r="T4332" s="154">
        <f>S4332*H4332</f>
        <v>0</v>
      </c>
      <c r="AR4332" s="155" t="s">
        <v>396</v>
      </c>
      <c r="AT4332" s="155" t="s">
        <v>319</v>
      </c>
      <c r="AU4332" s="155" t="s">
        <v>88</v>
      </c>
      <c r="AY4332" s="16" t="s">
        <v>317</v>
      </c>
      <c r="BE4332" s="156">
        <f>IF(N4332="základná",J4332,0)</f>
        <v>0</v>
      </c>
      <c r="BF4332" s="156">
        <f>IF(N4332="znížená",J4332,0)</f>
        <v>0</v>
      </c>
      <c r="BG4332" s="156">
        <f>IF(N4332="zákl. prenesená",J4332,0)</f>
        <v>0</v>
      </c>
      <c r="BH4332" s="156">
        <f>IF(N4332="zníž. prenesená",J4332,0)</f>
        <v>0</v>
      </c>
      <c r="BI4332" s="156">
        <f>IF(N4332="nulová",J4332,0)</f>
        <v>0</v>
      </c>
      <c r="BJ4332" s="16" t="s">
        <v>88</v>
      </c>
      <c r="BK4332" s="156">
        <f>ROUND(I4332*H4332,2)</f>
        <v>0</v>
      </c>
      <c r="BL4332" s="16" t="s">
        <v>396</v>
      </c>
      <c r="BM4332" s="155" t="s">
        <v>6871</v>
      </c>
    </row>
    <row r="4333" spans="2:65" s="12" customFormat="1" ht="10">
      <c r="B4333" s="157"/>
      <c r="D4333" s="158" t="s">
        <v>328</v>
      </c>
      <c r="E4333" s="159" t="s">
        <v>1</v>
      </c>
      <c r="F4333" s="160" t="s">
        <v>6872</v>
      </c>
      <c r="H4333" s="161">
        <v>105.12</v>
      </c>
      <c r="I4333" s="162"/>
      <c r="L4333" s="157"/>
      <c r="M4333" s="163"/>
      <c r="T4333" s="164"/>
      <c r="AT4333" s="159" t="s">
        <v>328</v>
      </c>
      <c r="AU4333" s="159" t="s">
        <v>88</v>
      </c>
      <c r="AV4333" s="12" t="s">
        <v>88</v>
      </c>
      <c r="AW4333" s="12" t="s">
        <v>31</v>
      </c>
      <c r="AX4333" s="12" t="s">
        <v>76</v>
      </c>
      <c r="AY4333" s="159" t="s">
        <v>317</v>
      </c>
    </row>
    <row r="4334" spans="2:65" s="12" customFormat="1" ht="10">
      <c r="B4334" s="157"/>
      <c r="D4334" s="158" t="s">
        <v>328</v>
      </c>
      <c r="E4334" s="159" t="s">
        <v>1</v>
      </c>
      <c r="F4334" s="160" t="s">
        <v>6873</v>
      </c>
      <c r="H4334" s="161">
        <v>64.11</v>
      </c>
      <c r="I4334" s="162"/>
      <c r="L4334" s="157"/>
      <c r="M4334" s="163"/>
      <c r="T4334" s="164"/>
      <c r="AT4334" s="159" t="s">
        <v>328</v>
      </c>
      <c r="AU4334" s="159" t="s">
        <v>88</v>
      </c>
      <c r="AV4334" s="12" t="s">
        <v>88</v>
      </c>
      <c r="AW4334" s="12" t="s">
        <v>31</v>
      </c>
      <c r="AX4334" s="12" t="s">
        <v>76</v>
      </c>
      <c r="AY4334" s="159" t="s">
        <v>317</v>
      </c>
    </row>
    <row r="4335" spans="2:65" s="12" customFormat="1" ht="10">
      <c r="B4335" s="157"/>
      <c r="D4335" s="158" t="s">
        <v>328</v>
      </c>
      <c r="E4335" s="159" t="s">
        <v>1</v>
      </c>
      <c r="F4335" s="160" t="s">
        <v>6874</v>
      </c>
      <c r="H4335" s="161">
        <v>97.77</v>
      </c>
      <c r="I4335" s="162"/>
      <c r="L4335" s="157"/>
      <c r="M4335" s="163"/>
      <c r="T4335" s="164"/>
      <c r="AT4335" s="159" t="s">
        <v>328</v>
      </c>
      <c r="AU4335" s="159" t="s">
        <v>88</v>
      </c>
      <c r="AV4335" s="12" t="s">
        <v>88</v>
      </c>
      <c r="AW4335" s="12" t="s">
        <v>31</v>
      </c>
      <c r="AX4335" s="12" t="s">
        <v>76</v>
      </c>
      <c r="AY4335" s="159" t="s">
        <v>317</v>
      </c>
    </row>
    <row r="4336" spans="2:65" s="12" customFormat="1" ht="10">
      <c r="B4336" s="157"/>
      <c r="D4336" s="158" t="s">
        <v>328</v>
      </c>
      <c r="E4336" s="159" t="s">
        <v>1</v>
      </c>
      <c r="F4336" s="160" t="s">
        <v>6875</v>
      </c>
      <c r="H4336" s="161">
        <v>404.46</v>
      </c>
      <c r="I4336" s="162"/>
      <c r="L4336" s="157"/>
      <c r="M4336" s="163"/>
      <c r="T4336" s="164"/>
      <c r="AT4336" s="159" t="s">
        <v>328</v>
      </c>
      <c r="AU4336" s="159" t="s">
        <v>88</v>
      </c>
      <c r="AV4336" s="12" t="s">
        <v>88</v>
      </c>
      <c r="AW4336" s="12" t="s">
        <v>31</v>
      </c>
      <c r="AX4336" s="12" t="s">
        <v>76</v>
      </c>
      <c r="AY4336" s="159" t="s">
        <v>317</v>
      </c>
    </row>
    <row r="4337" spans="2:65" s="12" customFormat="1" ht="10">
      <c r="B4337" s="157"/>
      <c r="D4337" s="158" t="s">
        <v>328</v>
      </c>
      <c r="E4337" s="159" t="s">
        <v>1</v>
      </c>
      <c r="F4337" s="160" t="s">
        <v>6876</v>
      </c>
      <c r="H4337" s="161">
        <v>121.68</v>
      </c>
      <c r="I4337" s="162"/>
      <c r="L4337" s="157"/>
      <c r="M4337" s="163"/>
      <c r="T4337" s="164"/>
      <c r="AT4337" s="159" t="s">
        <v>328</v>
      </c>
      <c r="AU4337" s="159" t="s">
        <v>88</v>
      </c>
      <c r="AV4337" s="12" t="s">
        <v>88</v>
      </c>
      <c r="AW4337" s="12" t="s">
        <v>31</v>
      </c>
      <c r="AX4337" s="12" t="s">
        <v>76</v>
      </c>
      <c r="AY4337" s="159" t="s">
        <v>317</v>
      </c>
    </row>
    <row r="4338" spans="2:65" s="12" customFormat="1" ht="10">
      <c r="B4338" s="157"/>
      <c r="D4338" s="158" t="s">
        <v>328</v>
      </c>
      <c r="E4338" s="159" t="s">
        <v>1</v>
      </c>
      <c r="F4338" s="160" t="s">
        <v>6877</v>
      </c>
      <c r="H4338" s="161">
        <v>549.72</v>
      </c>
      <c r="I4338" s="162"/>
      <c r="L4338" s="157"/>
      <c r="M4338" s="163"/>
      <c r="T4338" s="164"/>
      <c r="AT4338" s="159" t="s">
        <v>328</v>
      </c>
      <c r="AU4338" s="159" t="s">
        <v>88</v>
      </c>
      <c r="AV4338" s="12" t="s">
        <v>88</v>
      </c>
      <c r="AW4338" s="12" t="s">
        <v>31</v>
      </c>
      <c r="AX4338" s="12" t="s">
        <v>76</v>
      </c>
      <c r="AY4338" s="159" t="s">
        <v>317</v>
      </c>
    </row>
    <row r="4339" spans="2:65" s="12" customFormat="1" ht="10">
      <c r="B4339" s="157"/>
      <c r="D4339" s="158" t="s">
        <v>328</v>
      </c>
      <c r="E4339" s="159" t="s">
        <v>1</v>
      </c>
      <c r="F4339" s="160" t="s">
        <v>6878</v>
      </c>
      <c r="H4339" s="161">
        <v>119.04</v>
      </c>
      <c r="I4339" s="162"/>
      <c r="L4339" s="157"/>
      <c r="M4339" s="163"/>
      <c r="T4339" s="164"/>
      <c r="AT4339" s="159" t="s">
        <v>328</v>
      </c>
      <c r="AU4339" s="159" t="s">
        <v>88</v>
      </c>
      <c r="AV4339" s="12" t="s">
        <v>88</v>
      </c>
      <c r="AW4339" s="12" t="s">
        <v>31</v>
      </c>
      <c r="AX4339" s="12" t="s">
        <v>76</v>
      </c>
      <c r="AY4339" s="159" t="s">
        <v>317</v>
      </c>
    </row>
    <row r="4340" spans="2:65" s="13" customFormat="1" ht="10">
      <c r="B4340" s="165"/>
      <c r="D4340" s="158" t="s">
        <v>328</v>
      </c>
      <c r="E4340" s="166" t="s">
        <v>1</v>
      </c>
      <c r="F4340" s="167" t="s">
        <v>6879</v>
      </c>
      <c r="H4340" s="168">
        <v>1461.9</v>
      </c>
      <c r="I4340" s="169"/>
      <c r="L4340" s="165"/>
      <c r="M4340" s="170"/>
      <c r="T4340" s="171"/>
      <c r="AT4340" s="166" t="s">
        <v>328</v>
      </c>
      <c r="AU4340" s="166" t="s">
        <v>88</v>
      </c>
      <c r="AV4340" s="13" t="s">
        <v>92</v>
      </c>
      <c r="AW4340" s="13" t="s">
        <v>31</v>
      </c>
      <c r="AX4340" s="13" t="s">
        <v>76</v>
      </c>
      <c r="AY4340" s="166" t="s">
        <v>317</v>
      </c>
    </row>
    <row r="4341" spans="2:65" s="14" customFormat="1" ht="10">
      <c r="B4341" s="172"/>
      <c r="D4341" s="158" t="s">
        <v>328</v>
      </c>
      <c r="E4341" s="173" t="s">
        <v>1</v>
      </c>
      <c r="F4341" s="174" t="s">
        <v>332</v>
      </c>
      <c r="H4341" s="175">
        <v>1461.9</v>
      </c>
      <c r="I4341" s="176"/>
      <c r="L4341" s="172"/>
      <c r="M4341" s="177"/>
      <c r="T4341" s="178"/>
      <c r="AT4341" s="173" t="s">
        <v>328</v>
      </c>
      <c r="AU4341" s="173" t="s">
        <v>88</v>
      </c>
      <c r="AV4341" s="14" t="s">
        <v>323</v>
      </c>
      <c r="AW4341" s="14" t="s">
        <v>31</v>
      </c>
      <c r="AX4341" s="14" t="s">
        <v>83</v>
      </c>
      <c r="AY4341" s="173" t="s">
        <v>317</v>
      </c>
    </row>
    <row r="4342" spans="2:65" s="1" customFormat="1" ht="33" customHeight="1">
      <c r="B4342" s="142"/>
      <c r="C4342" s="179" t="s">
        <v>6880</v>
      </c>
      <c r="D4342" s="179" t="s">
        <v>454</v>
      </c>
      <c r="E4342" s="180" t="s">
        <v>6881</v>
      </c>
      <c r="F4342" s="181" t="s">
        <v>6882</v>
      </c>
      <c r="G4342" s="182" t="s">
        <v>439</v>
      </c>
      <c r="H4342" s="183">
        <v>1.6080000000000001</v>
      </c>
      <c r="I4342" s="184"/>
      <c r="J4342" s="185">
        <f>ROUND(I4342*H4342,2)</f>
        <v>0</v>
      </c>
      <c r="K4342" s="186"/>
      <c r="L4342" s="187"/>
      <c r="M4342" s="188" t="s">
        <v>1</v>
      </c>
      <c r="N4342" s="189" t="s">
        <v>42</v>
      </c>
      <c r="P4342" s="153">
        <f>O4342*H4342</f>
        <v>0</v>
      </c>
      <c r="Q4342" s="153">
        <v>1</v>
      </c>
      <c r="R4342" s="153">
        <f>Q4342*H4342</f>
        <v>1.6080000000000001</v>
      </c>
      <c r="S4342" s="153">
        <v>0</v>
      </c>
      <c r="T4342" s="154">
        <f>S4342*H4342</f>
        <v>0</v>
      </c>
      <c r="AR4342" s="155" t="s">
        <v>356</v>
      </c>
      <c r="AT4342" s="155" t="s">
        <v>454</v>
      </c>
      <c r="AU4342" s="155" t="s">
        <v>88</v>
      </c>
      <c r="AY4342" s="16" t="s">
        <v>317</v>
      </c>
      <c r="BE4342" s="156">
        <f>IF(N4342="základná",J4342,0)</f>
        <v>0</v>
      </c>
      <c r="BF4342" s="156">
        <f>IF(N4342="znížená",J4342,0)</f>
        <v>0</v>
      </c>
      <c r="BG4342" s="156">
        <f>IF(N4342="zákl. prenesená",J4342,0)</f>
        <v>0</v>
      </c>
      <c r="BH4342" s="156">
        <f>IF(N4342="zníž. prenesená",J4342,0)</f>
        <v>0</v>
      </c>
      <c r="BI4342" s="156">
        <f>IF(N4342="nulová",J4342,0)</f>
        <v>0</v>
      </c>
      <c r="BJ4342" s="16" t="s">
        <v>88</v>
      </c>
      <c r="BK4342" s="156">
        <f>ROUND(I4342*H4342,2)</f>
        <v>0</v>
      </c>
      <c r="BL4342" s="16" t="s">
        <v>323</v>
      </c>
      <c r="BM4342" s="155" t="s">
        <v>6883</v>
      </c>
    </row>
    <row r="4343" spans="2:65" s="12" customFormat="1" ht="10">
      <c r="B4343" s="157"/>
      <c r="D4343" s="158" t="s">
        <v>328</v>
      </c>
      <c r="E4343" s="159" t="s">
        <v>1</v>
      </c>
      <c r="F4343" s="160" t="s">
        <v>6884</v>
      </c>
      <c r="H4343" s="161">
        <v>1.462</v>
      </c>
      <c r="I4343" s="162"/>
      <c r="L4343" s="157"/>
      <c r="M4343" s="163"/>
      <c r="T4343" s="164"/>
      <c r="AT4343" s="159" t="s">
        <v>328</v>
      </c>
      <c r="AU4343" s="159" t="s">
        <v>88</v>
      </c>
      <c r="AV4343" s="12" t="s">
        <v>88</v>
      </c>
      <c r="AW4343" s="12" t="s">
        <v>31</v>
      </c>
      <c r="AX4343" s="12" t="s">
        <v>76</v>
      </c>
      <c r="AY4343" s="159" t="s">
        <v>317</v>
      </c>
    </row>
    <row r="4344" spans="2:65" s="13" customFormat="1" ht="10">
      <c r="B4344" s="165"/>
      <c r="D4344" s="158" t="s">
        <v>328</v>
      </c>
      <c r="E4344" s="166" t="s">
        <v>1</v>
      </c>
      <c r="F4344" s="167" t="s">
        <v>331</v>
      </c>
      <c r="H4344" s="168">
        <v>1.462</v>
      </c>
      <c r="I4344" s="169"/>
      <c r="L4344" s="165"/>
      <c r="M4344" s="170"/>
      <c r="T4344" s="171"/>
      <c r="AT4344" s="166" t="s">
        <v>328</v>
      </c>
      <c r="AU4344" s="166" t="s">
        <v>88</v>
      </c>
      <c r="AV4344" s="13" t="s">
        <v>92</v>
      </c>
      <c r="AW4344" s="13" t="s">
        <v>31</v>
      </c>
      <c r="AX4344" s="13" t="s">
        <v>76</v>
      </c>
      <c r="AY4344" s="166" t="s">
        <v>317</v>
      </c>
    </row>
    <row r="4345" spans="2:65" s="14" customFormat="1" ht="10">
      <c r="B4345" s="172"/>
      <c r="D4345" s="158" t="s">
        <v>328</v>
      </c>
      <c r="E4345" s="173" t="s">
        <v>1</v>
      </c>
      <c r="F4345" s="174" t="s">
        <v>332</v>
      </c>
      <c r="H4345" s="175">
        <v>1.462</v>
      </c>
      <c r="I4345" s="176"/>
      <c r="L4345" s="172"/>
      <c r="M4345" s="177"/>
      <c r="T4345" s="178"/>
      <c r="AT4345" s="173" t="s">
        <v>328</v>
      </c>
      <c r="AU4345" s="173" t="s">
        <v>88</v>
      </c>
      <c r="AV4345" s="14" t="s">
        <v>323</v>
      </c>
      <c r="AW4345" s="14" t="s">
        <v>31</v>
      </c>
      <c r="AX4345" s="14" t="s">
        <v>83</v>
      </c>
      <c r="AY4345" s="173" t="s">
        <v>317</v>
      </c>
    </row>
    <row r="4346" spans="2:65" s="12" customFormat="1" ht="10">
      <c r="B4346" s="157"/>
      <c r="D4346" s="158" t="s">
        <v>328</v>
      </c>
      <c r="F4346" s="160" t="s">
        <v>6885</v>
      </c>
      <c r="H4346" s="161">
        <v>1.6080000000000001</v>
      </c>
      <c r="I4346" s="162"/>
      <c r="L4346" s="157"/>
      <c r="M4346" s="163"/>
      <c r="T4346" s="164"/>
      <c r="AT4346" s="159" t="s">
        <v>328</v>
      </c>
      <c r="AU4346" s="159" t="s">
        <v>88</v>
      </c>
      <c r="AV4346" s="12" t="s">
        <v>88</v>
      </c>
      <c r="AW4346" s="12" t="s">
        <v>3</v>
      </c>
      <c r="AX4346" s="12" t="s">
        <v>83</v>
      </c>
      <c r="AY4346" s="159" t="s">
        <v>317</v>
      </c>
    </row>
    <row r="4347" spans="2:65" s="1" customFormat="1" ht="16.5" customHeight="1">
      <c r="B4347" s="142"/>
      <c r="C4347" s="143" t="s">
        <v>6886</v>
      </c>
      <c r="D4347" s="143" t="s">
        <v>319</v>
      </c>
      <c r="E4347" s="144" t="s">
        <v>6887</v>
      </c>
      <c r="F4347" s="145" t="s">
        <v>6888</v>
      </c>
      <c r="G4347" s="146" t="s">
        <v>1107</v>
      </c>
      <c r="H4347" s="147">
        <v>864</v>
      </c>
      <c r="I4347" s="148"/>
      <c r="J4347" s="149">
        <f>ROUND(I4347*H4347,2)</f>
        <v>0</v>
      </c>
      <c r="K4347" s="150"/>
      <c r="L4347" s="31"/>
      <c r="M4347" s="151" t="s">
        <v>1</v>
      </c>
      <c r="N4347" s="152" t="s">
        <v>42</v>
      </c>
      <c r="P4347" s="153">
        <f>O4347*H4347</f>
        <v>0</v>
      </c>
      <c r="Q4347" s="153">
        <v>0</v>
      </c>
      <c r="R4347" s="153">
        <f>Q4347*H4347</f>
        <v>0</v>
      </c>
      <c r="S4347" s="153">
        <v>0</v>
      </c>
      <c r="T4347" s="154">
        <f>S4347*H4347</f>
        <v>0</v>
      </c>
      <c r="AR4347" s="155" t="s">
        <v>396</v>
      </c>
      <c r="AT4347" s="155" t="s">
        <v>319</v>
      </c>
      <c r="AU4347" s="155" t="s">
        <v>88</v>
      </c>
      <c r="AY4347" s="16" t="s">
        <v>317</v>
      </c>
      <c r="BE4347" s="156">
        <f>IF(N4347="základná",J4347,0)</f>
        <v>0</v>
      </c>
      <c r="BF4347" s="156">
        <f>IF(N4347="znížená",J4347,0)</f>
        <v>0</v>
      </c>
      <c r="BG4347" s="156">
        <f>IF(N4347="zákl. prenesená",J4347,0)</f>
        <v>0</v>
      </c>
      <c r="BH4347" s="156">
        <f>IF(N4347="zníž. prenesená",J4347,0)</f>
        <v>0</v>
      </c>
      <c r="BI4347" s="156">
        <f>IF(N4347="nulová",J4347,0)</f>
        <v>0</v>
      </c>
      <c r="BJ4347" s="16" t="s">
        <v>88</v>
      </c>
      <c r="BK4347" s="156">
        <f>ROUND(I4347*H4347,2)</f>
        <v>0</v>
      </c>
      <c r="BL4347" s="16" t="s">
        <v>396</v>
      </c>
      <c r="BM4347" s="155" t="s">
        <v>6889</v>
      </c>
    </row>
    <row r="4348" spans="2:65" s="12" customFormat="1" ht="10">
      <c r="B4348" s="157"/>
      <c r="D4348" s="158" t="s">
        <v>328</v>
      </c>
      <c r="E4348" s="159" t="s">
        <v>1</v>
      </c>
      <c r="F4348" s="160" t="s">
        <v>6890</v>
      </c>
      <c r="H4348" s="161">
        <v>793.79</v>
      </c>
      <c r="I4348" s="162"/>
      <c r="L4348" s="157"/>
      <c r="M4348" s="163"/>
      <c r="T4348" s="164"/>
      <c r="AT4348" s="159" t="s">
        <v>328</v>
      </c>
      <c r="AU4348" s="159" t="s">
        <v>88</v>
      </c>
      <c r="AV4348" s="12" t="s">
        <v>88</v>
      </c>
      <c r="AW4348" s="12" t="s">
        <v>31</v>
      </c>
      <c r="AX4348" s="12" t="s">
        <v>76</v>
      </c>
      <c r="AY4348" s="159" t="s">
        <v>317</v>
      </c>
    </row>
    <row r="4349" spans="2:65" s="12" customFormat="1" ht="10">
      <c r="B4349" s="157"/>
      <c r="D4349" s="158" t="s">
        <v>328</v>
      </c>
      <c r="E4349" s="159" t="s">
        <v>1</v>
      </c>
      <c r="F4349" s="160" t="s">
        <v>6891</v>
      </c>
      <c r="H4349" s="161">
        <v>70.209999999999994</v>
      </c>
      <c r="I4349" s="162"/>
      <c r="L4349" s="157"/>
      <c r="M4349" s="163"/>
      <c r="T4349" s="164"/>
      <c r="AT4349" s="159" t="s">
        <v>328</v>
      </c>
      <c r="AU4349" s="159" t="s">
        <v>88</v>
      </c>
      <c r="AV4349" s="12" t="s">
        <v>88</v>
      </c>
      <c r="AW4349" s="12" t="s">
        <v>31</v>
      </c>
      <c r="AX4349" s="12" t="s">
        <v>76</v>
      </c>
      <c r="AY4349" s="159" t="s">
        <v>317</v>
      </c>
    </row>
    <row r="4350" spans="2:65" s="13" customFormat="1" ht="10">
      <c r="B4350" s="165"/>
      <c r="D4350" s="158" t="s">
        <v>328</v>
      </c>
      <c r="E4350" s="166" t="s">
        <v>1</v>
      </c>
      <c r="F4350" s="167" t="s">
        <v>6892</v>
      </c>
      <c r="H4350" s="168">
        <v>864</v>
      </c>
      <c r="I4350" s="169"/>
      <c r="L4350" s="165"/>
      <c r="M4350" s="170"/>
      <c r="T4350" s="171"/>
      <c r="AT4350" s="166" t="s">
        <v>328</v>
      </c>
      <c r="AU4350" s="166" t="s">
        <v>88</v>
      </c>
      <c r="AV4350" s="13" t="s">
        <v>92</v>
      </c>
      <c r="AW4350" s="13" t="s">
        <v>31</v>
      </c>
      <c r="AX4350" s="13" t="s">
        <v>76</v>
      </c>
      <c r="AY4350" s="166" t="s">
        <v>317</v>
      </c>
    </row>
    <row r="4351" spans="2:65" s="14" customFormat="1" ht="10">
      <c r="B4351" s="172"/>
      <c r="D4351" s="158" t="s">
        <v>328</v>
      </c>
      <c r="E4351" s="173" t="s">
        <v>1</v>
      </c>
      <c r="F4351" s="174" t="s">
        <v>332</v>
      </c>
      <c r="H4351" s="175">
        <v>864</v>
      </c>
      <c r="I4351" s="176"/>
      <c r="L4351" s="172"/>
      <c r="M4351" s="177"/>
      <c r="T4351" s="178"/>
      <c r="AT4351" s="173" t="s">
        <v>328</v>
      </c>
      <c r="AU4351" s="173" t="s">
        <v>88</v>
      </c>
      <c r="AV4351" s="14" t="s">
        <v>323</v>
      </c>
      <c r="AW4351" s="14" t="s">
        <v>31</v>
      </c>
      <c r="AX4351" s="14" t="s">
        <v>83</v>
      </c>
      <c r="AY4351" s="173" t="s">
        <v>317</v>
      </c>
    </row>
    <row r="4352" spans="2:65" s="1" customFormat="1" ht="24.15" customHeight="1">
      <c r="B4352" s="142"/>
      <c r="C4352" s="179" t="s">
        <v>6893</v>
      </c>
      <c r="D4352" s="179" t="s">
        <v>454</v>
      </c>
      <c r="E4352" s="180" t="s">
        <v>6894</v>
      </c>
      <c r="F4352" s="181" t="s">
        <v>6895</v>
      </c>
      <c r="G4352" s="182" t="s">
        <v>439</v>
      </c>
      <c r="H4352" s="183">
        <v>0.92400000000000004</v>
      </c>
      <c r="I4352" s="184"/>
      <c r="J4352" s="185">
        <f>ROUND(I4352*H4352,2)</f>
        <v>0</v>
      </c>
      <c r="K4352" s="186"/>
      <c r="L4352" s="187"/>
      <c r="M4352" s="188" t="s">
        <v>1</v>
      </c>
      <c r="N4352" s="189" t="s">
        <v>42</v>
      </c>
      <c r="P4352" s="153">
        <f>O4352*H4352</f>
        <v>0</v>
      </c>
      <c r="Q4352" s="153">
        <v>1</v>
      </c>
      <c r="R4352" s="153">
        <f>Q4352*H4352</f>
        <v>0.92400000000000004</v>
      </c>
      <c r="S4352" s="153">
        <v>0</v>
      </c>
      <c r="T4352" s="154">
        <f>S4352*H4352</f>
        <v>0</v>
      </c>
      <c r="AR4352" s="155" t="s">
        <v>481</v>
      </c>
      <c r="AT4352" s="155" t="s">
        <v>454</v>
      </c>
      <c r="AU4352" s="155" t="s">
        <v>88</v>
      </c>
      <c r="AY4352" s="16" t="s">
        <v>317</v>
      </c>
      <c r="BE4352" s="156">
        <f>IF(N4352="základná",J4352,0)</f>
        <v>0</v>
      </c>
      <c r="BF4352" s="156">
        <f>IF(N4352="znížená",J4352,0)</f>
        <v>0</v>
      </c>
      <c r="BG4352" s="156">
        <f>IF(N4352="zákl. prenesená",J4352,0)</f>
        <v>0</v>
      </c>
      <c r="BH4352" s="156">
        <f>IF(N4352="zníž. prenesená",J4352,0)</f>
        <v>0</v>
      </c>
      <c r="BI4352" s="156">
        <f>IF(N4352="nulová",J4352,0)</f>
        <v>0</v>
      </c>
      <c r="BJ4352" s="16" t="s">
        <v>88</v>
      </c>
      <c r="BK4352" s="156">
        <f>ROUND(I4352*H4352,2)</f>
        <v>0</v>
      </c>
      <c r="BL4352" s="16" t="s">
        <v>396</v>
      </c>
      <c r="BM4352" s="155" t="s">
        <v>6896</v>
      </c>
    </row>
    <row r="4353" spans="2:65" s="12" customFormat="1" ht="10">
      <c r="B4353" s="157"/>
      <c r="D4353" s="158" t="s">
        <v>328</v>
      </c>
      <c r="E4353" s="159" t="s">
        <v>1</v>
      </c>
      <c r="F4353" s="160" t="s">
        <v>6897</v>
      </c>
      <c r="H4353" s="161">
        <v>0.79400000000000004</v>
      </c>
      <c r="I4353" s="162"/>
      <c r="L4353" s="157"/>
      <c r="M4353" s="163"/>
      <c r="T4353" s="164"/>
      <c r="AT4353" s="159" t="s">
        <v>328</v>
      </c>
      <c r="AU4353" s="159" t="s">
        <v>88</v>
      </c>
      <c r="AV4353" s="12" t="s">
        <v>88</v>
      </c>
      <c r="AW4353" s="12" t="s">
        <v>31</v>
      </c>
      <c r="AX4353" s="12" t="s">
        <v>76</v>
      </c>
      <c r="AY4353" s="159" t="s">
        <v>317</v>
      </c>
    </row>
    <row r="4354" spans="2:65" s="12" customFormat="1" ht="10">
      <c r="B4354" s="157"/>
      <c r="D4354" s="158" t="s">
        <v>328</v>
      </c>
      <c r="E4354" s="159" t="s">
        <v>1</v>
      </c>
      <c r="F4354" s="160" t="s">
        <v>6898</v>
      </c>
      <c r="H4354" s="161">
        <v>7.0000000000000007E-2</v>
      </c>
      <c r="I4354" s="162"/>
      <c r="L4354" s="157"/>
      <c r="M4354" s="163"/>
      <c r="T4354" s="164"/>
      <c r="AT4354" s="159" t="s">
        <v>328</v>
      </c>
      <c r="AU4354" s="159" t="s">
        <v>88</v>
      </c>
      <c r="AV4354" s="12" t="s">
        <v>88</v>
      </c>
      <c r="AW4354" s="12" t="s">
        <v>31</v>
      </c>
      <c r="AX4354" s="12" t="s">
        <v>76</v>
      </c>
      <c r="AY4354" s="159" t="s">
        <v>317</v>
      </c>
    </row>
    <row r="4355" spans="2:65" s="13" customFormat="1" ht="10">
      <c r="B4355" s="165"/>
      <c r="D4355" s="158" t="s">
        <v>328</v>
      </c>
      <c r="E4355" s="166" t="s">
        <v>1</v>
      </c>
      <c r="F4355" s="167" t="s">
        <v>6892</v>
      </c>
      <c r="H4355" s="168">
        <v>0.86399999999999999</v>
      </c>
      <c r="I4355" s="169"/>
      <c r="L4355" s="165"/>
      <c r="M4355" s="170"/>
      <c r="T4355" s="171"/>
      <c r="AT4355" s="166" t="s">
        <v>328</v>
      </c>
      <c r="AU4355" s="166" t="s">
        <v>88</v>
      </c>
      <c r="AV4355" s="13" t="s">
        <v>92</v>
      </c>
      <c r="AW4355" s="13" t="s">
        <v>31</v>
      </c>
      <c r="AX4355" s="13" t="s">
        <v>76</v>
      </c>
      <c r="AY4355" s="166" t="s">
        <v>317</v>
      </c>
    </row>
    <row r="4356" spans="2:65" s="14" customFormat="1" ht="10">
      <c r="B4356" s="172"/>
      <c r="D4356" s="158" t="s">
        <v>328</v>
      </c>
      <c r="E4356" s="173" t="s">
        <v>1</v>
      </c>
      <c r="F4356" s="174" t="s">
        <v>332</v>
      </c>
      <c r="H4356" s="175">
        <v>0.86399999999999999</v>
      </c>
      <c r="I4356" s="176"/>
      <c r="L4356" s="172"/>
      <c r="M4356" s="177"/>
      <c r="T4356" s="178"/>
      <c r="AT4356" s="173" t="s">
        <v>328</v>
      </c>
      <c r="AU4356" s="173" t="s">
        <v>88</v>
      </c>
      <c r="AV4356" s="14" t="s">
        <v>323</v>
      </c>
      <c r="AW4356" s="14" t="s">
        <v>31</v>
      </c>
      <c r="AX4356" s="14" t="s">
        <v>83</v>
      </c>
      <c r="AY4356" s="173" t="s">
        <v>317</v>
      </c>
    </row>
    <row r="4357" spans="2:65" s="12" customFormat="1" ht="10">
      <c r="B4357" s="157"/>
      <c r="D4357" s="158" t="s">
        <v>328</v>
      </c>
      <c r="F4357" s="160" t="s">
        <v>6899</v>
      </c>
      <c r="H4357" s="161">
        <v>0.92400000000000004</v>
      </c>
      <c r="I4357" s="162"/>
      <c r="L4357" s="157"/>
      <c r="M4357" s="163"/>
      <c r="T4357" s="164"/>
      <c r="AT4357" s="159" t="s">
        <v>328</v>
      </c>
      <c r="AU4357" s="159" t="s">
        <v>88</v>
      </c>
      <c r="AV4357" s="12" t="s">
        <v>88</v>
      </c>
      <c r="AW4357" s="12" t="s">
        <v>3</v>
      </c>
      <c r="AX4357" s="12" t="s">
        <v>83</v>
      </c>
      <c r="AY4357" s="159" t="s">
        <v>317</v>
      </c>
    </row>
    <row r="4358" spans="2:65" s="1" customFormat="1" ht="24.15" customHeight="1">
      <c r="B4358" s="142"/>
      <c r="C4358" s="179" t="s">
        <v>6900</v>
      </c>
      <c r="D4358" s="179" t="s">
        <v>454</v>
      </c>
      <c r="E4358" s="180" t="s">
        <v>6901</v>
      </c>
      <c r="F4358" s="181" t="s">
        <v>6902</v>
      </c>
      <c r="G4358" s="182" t="s">
        <v>444</v>
      </c>
      <c r="H4358" s="183">
        <v>9.4879999999999995</v>
      </c>
      <c r="I4358" s="184"/>
      <c r="J4358" s="185">
        <f>ROUND(I4358*H4358,2)</f>
        <v>0</v>
      </c>
      <c r="K4358" s="186"/>
      <c r="L4358" s="187"/>
      <c r="M4358" s="188" t="s">
        <v>1</v>
      </c>
      <c r="N4358" s="189" t="s">
        <v>42</v>
      </c>
      <c r="P4358" s="153">
        <f>O4358*H4358</f>
        <v>0</v>
      </c>
      <c r="Q4358" s="153">
        <v>3.2399999999999998E-2</v>
      </c>
      <c r="R4358" s="153">
        <f>Q4358*H4358</f>
        <v>0.3074112</v>
      </c>
      <c r="S4358" s="153">
        <v>0</v>
      </c>
      <c r="T4358" s="154">
        <f>S4358*H4358</f>
        <v>0</v>
      </c>
      <c r="AR4358" s="155" t="s">
        <v>481</v>
      </c>
      <c r="AT4358" s="155" t="s">
        <v>454</v>
      </c>
      <c r="AU4358" s="155" t="s">
        <v>88</v>
      </c>
      <c r="AY4358" s="16" t="s">
        <v>317</v>
      </c>
      <c r="BE4358" s="156">
        <f>IF(N4358="základná",J4358,0)</f>
        <v>0</v>
      </c>
      <c r="BF4358" s="156">
        <f>IF(N4358="znížená",J4358,0)</f>
        <v>0</v>
      </c>
      <c r="BG4358" s="156">
        <f>IF(N4358="zákl. prenesená",J4358,0)</f>
        <v>0</v>
      </c>
      <c r="BH4358" s="156">
        <f>IF(N4358="zníž. prenesená",J4358,0)</f>
        <v>0</v>
      </c>
      <c r="BI4358" s="156">
        <f>IF(N4358="nulová",J4358,0)</f>
        <v>0</v>
      </c>
      <c r="BJ4358" s="16" t="s">
        <v>88</v>
      </c>
      <c r="BK4358" s="156">
        <f>ROUND(I4358*H4358,2)</f>
        <v>0</v>
      </c>
      <c r="BL4358" s="16" t="s">
        <v>396</v>
      </c>
      <c r="BM4358" s="155" t="s">
        <v>6903</v>
      </c>
    </row>
    <row r="4359" spans="2:65" s="12" customFormat="1" ht="10">
      <c r="B4359" s="157"/>
      <c r="D4359" s="158" t="s">
        <v>328</v>
      </c>
      <c r="E4359" s="159" t="s">
        <v>1</v>
      </c>
      <c r="F4359" s="160" t="s">
        <v>6904</v>
      </c>
      <c r="H4359" s="161">
        <v>0.45500000000000002</v>
      </c>
      <c r="I4359" s="162"/>
      <c r="L4359" s="157"/>
      <c r="M4359" s="163"/>
      <c r="T4359" s="164"/>
      <c r="AT4359" s="159" t="s">
        <v>328</v>
      </c>
      <c r="AU4359" s="159" t="s">
        <v>88</v>
      </c>
      <c r="AV4359" s="12" t="s">
        <v>88</v>
      </c>
      <c r="AW4359" s="12" t="s">
        <v>31</v>
      </c>
      <c r="AX4359" s="12" t="s">
        <v>76</v>
      </c>
      <c r="AY4359" s="159" t="s">
        <v>317</v>
      </c>
    </row>
    <row r="4360" spans="2:65" s="12" customFormat="1" ht="10">
      <c r="B4360" s="157"/>
      <c r="D4360" s="158" t="s">
        <v>328</v>
      </c>
      <c r="E4360" s="159" t="s">
        <v>1</v>
      </c>
      <c r="F4360" s="160" t="s">
        <v>6905</v>
      </c>
      <c r="H4360" s="161">
        <v>0.26</v>
      </c>
      <c r="I4360" s="162"/>
      <c r="L4360" s="157"/>
      <c r="M4360" s="163"/>
      <c r="T4360" s="164"/>
      <c r="AT4360" s="159" t="s">
        <v>328</v>
      </c>
      <c r="AU4360" s="159" t="s">
        <v>88</v>
      </c>
      <c r="AV4360" s="12" t="s">
        <v>88</v>
      </c>
      <c r="AW4360" s="12" t="s">
        <v>31</v>
      </c>
      <c r="AX4360" s="12" t="s">
        <v>76</v>
      </c>
      <c r="AY4360" s="159" t="s">
        <v>317</v>
      </c>
    </row>
    <row r="4361" spans="2:65" s="12" customFormat="1" ht="10">
      <c r="B4361" s="157"/>
      <c r="D4361" s="158" t="s">
        <v>328</v>
      </c>
      <c r="E4361" s="159" t="s">
        <v>1</v>
      </c>
      <c r="F4361" s="160" t="s">
        <v>6906</v>
      </c>
      <c r="H4361" s="161">
        <v>5.5830000000000002</v>
      </c>
      <c r="I4361" s="162"/>
      <c r="L4361" s="157"/>
      <c r="M4361" s="163"/>
      <c r="T4361" s="164"/>
      <c r="AT4361" s="159" t="s">
        <v>328</v>
      </c>
      <c r="AU4361" s="159" t="s">
        <v>88</v>
      </c>
      <c r="AV4361" s="12" t="s">
        <v>88</v>
      </c>
      <c r="AW4361" s="12" t="s">
        <v>31</v>
      </c>
      <c r="AX4361" s="12" t="s">
        <v>76</v>
      </c>
      <c r="AY4361" s="159" t="s">
        <v>317</v>
      </c>
    </row>
    <row r="4362" spans="2:65" s="12" customFormat="1" ht="10">
      <c r="B4362" s="157"/>
      <c r="D4362" s="158" t="s">
        <v>328</v>
      </c>
      <c r="E4362" s="159" t="s">
        <v>1</v>
      </c>
      <c r="F4362" s="160" t="s">
        <v>6907</v>
      </c>
      <c r="H4362" s="161">
        <v>3.19</v>
      </c>
      <c r="I4362" s="162"/>
      <c r="L4362" s="157"/>
      <c r="M4362" s="163"/>
      <c r="T4362" s="164"/>
      <c r="AT4362" s="159" t="s">
        <v>328</v>
      </c>
      <c r="AU4362" s="159" t="s">
        <v>88</v>
      </c>
      <c r="AV4362" s="12" t="s">
        <v>88</v>
      </c>
      <c r="AW4362" s="12" t="s">
        <v>31</v>
      </c>
      <c r="AX4362" s="12" t="s">
        <v>76</v>
      </c>
      <c r="AY4362" s="159" t="s">
        <v>317</v>
      </c>
    </row>
    <row r="4363" spans="2:65" s="13" customFormat="1" ht="10">
      <c r="B4363" s="165"/>
      <c r="D4363" s="158" t="s">
        <v>328</v>
      </c>
      <c r="E4363" s="166" t="s">
        <v>1</v>
      </c>
      <c r="F4363" s="167" t="s">
        <v>6892</v>
      </c>
      <c r="H4363" s="168">
        <v>9.4879999999999995</v>
      </c>
      <c r="I4363" s="169"/>
      <c r="L4363" s="165"/>
      <c r="M4363" s="170"/>
      <c r="T4363" s="171"/>
      <c r="AT4363" s="166" t="s">
        <v>328</v>
      </c>
      <c r="AU4363" s="166" t="s">
        <v>88</v>
      </c>
      <c r="AV4363" s="13" t="s">
        <v>92</v>
      </c>
      <c r="AW4363" s="13" t="s">
        <v>31</v>
      </c>
      <c r="AX4363" s="13" t="s">
        <v>76</v>
      </c>
      <c r="AY4363" s="166" t="s">
        <v>317</v>
      </c>
    </row>
    <row r="4364" spans="2:65" s="14" customFormat="1" ht="10">
      <c r="B4364" s="172"/>
      <c r="D4364" s="158" t="s">
        <v>328</v>
      </c>
      <c r="E4364" s="173" t="s">
        <v>1</v>
      </c>
      <c r="F4364" s="174" t="s">
        <v>332</v>
      </c>
      <c r="H4364" s="175">
        <v>9.4879999999999995</v>
      </c>
      <c r="I4364" s="176"/>
      <c r="L4364" s="172"/>
      <c r="M4364" s="177"/>
      <c r="T4364" s="178"/>
      <c r="AT4364" s="173" t="s">
        <v>328</v>
      </c>
      <c r="AU4364" s="173" t="s">
        <v>88</v>
      </c>
      <c r="AV4364" s="14" t="s">
        <v>323</v>
      </c>
      <c r="AW4364" s="14" t="s">
        <v>31</v>
      </c>
      <c r="AX4364" s="14" t="s">
        <v>83</v>
      </c>
      <c r="AY4364" s="173" t="s">
        <v>317</v>
      </c>
    </row>
    <row r="4365" spans="2:65" s="1" customFormat="1" ht="24.15" customHeight="1">
      <c r="B4365" s="142"/>
      <c r="C4365" s="143" t="s">
        <v>6908</v>
      </c>
      <c r="D4365" s="143" t="s">
        <v>319</v>
      </c>
      <c r="E4365" s="144" t="s">
        <v>6909</v>
      </c>
      <c r="F4365" s="145" t="s">
        <v>6910</v>
      </c>
      <c r="G4365" s="146" t="s">
        <v>1107</v>
      </c>
      <c r="H4365" s="147">
        <v>2848.9349999999999</v>
      </c>
      <c r="I4365" s="148"/>
      <c r="J4365" s="149">
        <f>ROUND(I4365*H4365,2)</f>
        <v>0</v>
      </c>
      <c r="K4365" s="150"/>
      <c r="L4365" s="31"/>
      <c r="M4365" s="151" t="s">
        <v>1</v>
      </c>
      <c r="N4365" s="152" t="s">
        <v>42</v>
      </c>
      <c r="P4365" s="153">
        <f>O4365*H4365</f>
        <v>0</v>
      </c>
      <c r="Q4365" s="153">
        <v>0</v>
      </c>
      <c r="R4365" s="153">
        <f>Q4365*H4365</f>
        <v>0</v>
      </c>
      <c r="S4365" s="153">
        <v>0</v>
      </c>
      <c r="T4365" s="154">
        <f>S4365*H4365</f>
        <v>0</v>
      </c>
      <c r="AR4365" s="155" t="s">
        <v>323</v>
      </c>
      <c r="AT4365" s="155" t="s">
        <v>319</v>
      </c>
      <c r="AU4365" s="155" t="s">
        <v>88</v>
      </c>
      <c r="AY4365" s="16" t="s">
        <v>317</v>
      </c>
      <c r="BE4365" s="156">
        <f>IF(N4365="základná",J4365,0)</f>
        <v>0</v>
      </c>
      <c r="BF4365" s="156">
        <f>IF(N4365="znížená",J4365,0)</f>
        <v>0</v>
      </c>
      <c r="BG4365" s="156">
        <f>IF(N4365="zákl. prenesená",J4365,0)</f>
        <v>0</v>
      </c>
      <c r="BH4365" s="156">
        <f>IF(N4365="zníž. prenesená",J4365,0)</f>
        <v>0</v>
      </c>
      <c r="BI4365" s="156">
        <f>IF(N4365="nulová",J4365,0)</f>
        <v>0</v>
      </c>
      <c r="BJ4365" s="16" t="s">
        <v>88</v>
      </c>
      <c r="BK4365" s="156">
        <f>ROUND(I4365*H4365,2)</f>
        <v>0</v>
      </c>
      <c r="BL4365" s="16" t="s">
        <v>323</v>
      </c>
      <c r="BM4365" s="155" t="s">
        <v>6911</v>
      </c>
    </row>
    <row r="4366" spans="2:65" s="12" customFormat="1" ht="10">
      <c r="B4366" s="157"/>
      <c r="D4366" s="158" t="s">
        <v>328</v>
      </c>
      <c r="E4366" s="159" t="s">
        <v>1</v>
      </c>
      <c r="F4366" s="160" t="s">
        <v>6912</v>
      </c>
      <c r="H4366" s="161">
        <v>542.03200000000004</v>
      </c>
      <c r="I4366" s="162"/>
      <c r="L4366" s="157"/>
      <c r="M4366" s="163"/>
      <c r="T4366" s="164"/>
      <c r="AT4366" s="159" t="s">
        <v>328</v>
      </c>
      <c r="AU4366" s="159" t="s">
        <v>88</v>
      </c>
      <c r="AV4366" s="12" t="s">
        <v>88</v>
      </c>
      <c r="AW4366" s="12" t="s">
        <v>31</v>
      </c>
      <c r="AX4366" s="12" t="s">
        <v>76</v>
      </c>
      <c r="AY4366" s="159" t="s">
        <v>317</v>
      </c>
    </row>
    <row r="4367" spans="2:65" s="12" customFormat="1" ht="10">
      <c r="B4367" s="157"/>
      <c r="D4367" s="158" t="s">
        <v>328</v>
      </c>
      <c r="E4367" s="159" t="s">
        <v>1</v>
      </c>
      <c r="F4367" s="160" t="s">
        <v>6913</v>
      </c>
      <c r="H4367" s="161">
        <v>55.273000000000003</v>
      </c>
      <c r="I4367" s="162"/>
      <c r="L4367" s="157"/>
      <c r="M4367" s="163"/>
      <c r="T4367" s="164"/>
      <c r="AT4367" s="159" t="s">
        <v>328</v>
      </c>
      <c r="AU4367" s="159" t="s">
        <v>88</v>
      </c>
      <c r="AV4367" s="12" t="s">
        <v>88</v>
      </c>
      <c r="AW4367" s="12" t="s">
        <v>31</v>
      </c>
      <c r="AX4367" s="12" t="s">
        <v>76</v>
      </c>
      <c r="AY4367" s="159" t="s">
        <v>317</v>
      </c>
    </row>
    <row r="4368" spans="2:65" s="12" customFormat="1" ht="10">
      <c r="B4368" s="157"/>
      <c r="D4368" s="158" t="s">
        <v>328</v>
      </c>
      <c r="E4368" s="159" t="s">
        <v>1</v>
      </c>
      <c r="F4368" s="160" t="s">
        <v>6914</v>
      </c>
      <c r="H4368" s="161">
        <v>110.54600000000001</v>
      </c>
      <c r="I4368" s="162"/>
      <c r="L4368" s="157"/>
      <c r="M4368" s="163"/>
      <c r="T4368" s="164"/>
      <c r="AT4368" s="159" t="s">
        <v>328</v>
      </c>
      <c r="AU4368" s="159" t="s">
        <v>88</v>
      </c>
      <c r="AV4368" s="12" t="s">
        <v>88</v>
      </c>
      <c r="AW4368" s="12" t="s">
        <v>31</v>
      </c>
      <c r="AX4368" s="12" t="s">
        <v>76</v>
      </c>
      <c r="AY4368" s="159" t="s">
        <v>317</v>
      </c>
    </row>
    <row r="4369" spans="2:51" s="12" customFormat="1" ht="10">
      <c r="B4369" s="157"/>
      <c r="D4369" s="158" t="s">
        <v>328</v>
      </c>
      <c r="E4369" s="159" t="s">
        <v>1</v>
      </c>
      <c r="F4369" s="160" t="s">
        <v>6915</v>
      </c>
      <c r="H4369" s="161">
        <v>51.35</v>
      </c>
      <c r="I4369" s="162"/>
      <c r="L4369" s="157"/>
      <c r="M4369" s="163"/>
      <c r="T4369" s="164"/>
      <c r="AT4369" s="159" t="s">
        <v>328</v>
      </c>
      <c r="AU4369" s="159" t="s">
        <v>88</v>
      </c>
      <c r="AV4369" s="12" t="s">
        <v>88</v>
      </c>
      <c r="AW4369" s="12" t="s">
        <v>31</v>
      </c>
      <c r="AX4369" s="12" t="s">
        <v>76</v>
      </c>
      <c r="AY4369" s="159" t="s">
        <v>317</v>
      </c>
    </row>
    <row r="4370" spans="2:51" s="12" customFormat="1" ht="10">
      <c r="B4370" s="157"/>
      <c r="D4370" s="158" t="s">
        <v>328</v>
      </c>
      <c r="E4370" s="159" t="s">
        <v>1</v>
      </c>
      <c r="F4370" s="160" t="s">
        <v>6916</v>
      </c>
      <c r="H4370" s="161">
        <v>228.22399999999999</v>
      </c>
      <c r="I4370" s="162"/>
      <c r="L4370" s="157"/>
      <c r="M4370" s="163"/>
      <c r="T4370" s="164"/>
      <c r="AT4370" s="159" t="s">
        <v>328</v>
      </c>
      <c r="AU4370" s="159" t="s">
        <v>88</v>
      </c>
      <c r="AV4370" s="12" t="s">
        <v>88</v>
      </c>
      <c r="AW4370" s="12" t="s">
        <v>31</v>
      </c>
      <c r="AX4370" s="12" t="s">
        <v>76</v>
      </c>
      <c r="AY4370" s="159" t="s">
        <v>317</v>
      </c>
    </row>
    <row r="4371" spans="2:51" s="12" customFormat="1" ht="10">
      <c r="B4371" s="157"/>
      <c r="D4371" s="158" t="s">
        <v>328</v>
      </c>
      <c r="E4371" s="159" t="s">
        <v>1</v>
      </c>
      <c r="F4371" s="160" t="s">
        <v>6917</v>
      </c>
      <c r="H4371" s="161">
        <v>62.746000000000002</v>
      </c>
      <c r="I4371" s="162"/>
      <c r="L4371" s="157"/>
      <c r="M4371" s="163"/>
      <c r="T4371" s="164"/>
      <c r="AT4371" s="159" t="s">
        <v>328</v>
      </c>
      <c r="AU4371" s="159" t="s">
        <v>88</v>
      </c>
      <c r="AV4371" s="12" t="s">
        <v>88</v>
      </c>
      <c r="AW4371" s="12" t="s">
        <v>31</v>
      </c>
      <c r="AX4371" s="12" t="s">
        <v>76</v>
      </c>
      <c r="AY4371" s="159" t="s">
        <v>317</v>
      </c>
    </row>
    <row r="4372" spans="2:51" s="13" customFormat="1" ht="10">
      <c r="B4372" s="165"/>
      <c r="D4372" s="158" t="s">
        <v>328</v>
      </c>
      <c r="E4372" s="166" t="s">
        <v>1</v>
      </c>
      <c r="F4372" s="167" t="s">
        <v>5634</v>
      </c>
      <c r="H4372" s="168">
        <v>1050.171</v>
      </c>
      <c r="I4372" s="169"/>
      <c r="L4372" s="165"/>
      <c r="M4372" s="170"/>
      <c r="T4372" s="171"/>
      <c r="AT4372" s="166" t="s">
        <v>328</v>
      </c>
      <c r="AU4372" s="166" t="s">
        <v>88</v>
      </c>
      <c r="AV4372" s="13" t="s">
        <v>92</v>
      </c>
      <c r="AW4372" s="13" t="s">
        <v>31</v>
      </c>
      <c r="AX4372" s="13" t="s">
        <v>76</v>
      </c>
      <c r="AY4372" s="166" t="s">
        <v>317</v>
      </c>
    </row>
    <row r="4373" spans="2:51" s="12" customFormat="1" ht="10">
      <c r="B4373" s="157"/>
      <c r="D4373" s="158" t="s">
        <v>328</v>
      </c>
      <c r="E4373" s="159" t="s">
        <v>1</v>
      </c>
      <c r="F4373" s="160" t="s">
        <v>6918</v>
      </c>
      <c r="H4373" s="161">
        <v>114.29</v>
      </c>
      <c r="I4373" s="162"/>
      <c r="L4373" s="157"/>
      <c r="M4373" s="163"/>
      <c r="T4373" s="164"/>
      <c r="AT4373" s="159" t="s">
        <v>328</v>
      </c>
      <c r="AU4373" s="159" t="s">
        <v>88</v>
      </c>
      <c r="AV4373" s="12" t="s">
        <v>88</v>
      </c>
      <c r="AW4373" s="12" t="s">
        <v>31</v>
      </c>
      <c r="AX4373" s="12" t="s">
        <v>76</v>
      </c>
      <c r="AY4373" s="159" t="s">
        <v>317</v>
      </c>
    </row>
    <row r="4374" spans="2:51" s="12" customFormat="1" ht="10">
      <c r="B4374" s="157"/>
      <c r="D4374" s="158" t="s">
        <v>328</v>
      </c>
      <c r="E4374" s="159" t="s">
        <v>1</v>
      </c>
      <c r="F4374" s="160" t="s">
        <v>6919</v>
      </c>
      <c r="H4374" s="161">
        <v>646.33799999999997</v>
      </c>
      <c r="I4374" s="162"/>
      <c r="L4374" s="157"/>
      <c r="M4374" s="163"/>
      <c r="T4374" s="164"/>
      <c r="AT4374" s="159" t="s">
        <v>328</v>
      </c>
      <c r="AU4374" s="159" t="s">
        <v>88</v>
      </c>
      <c r="AV4374" s="12" t="s">
        <v>88</v>
      </c>
      <c r="AW4374" s="12" t="s">
        <v>31</v>
      </c>
      <c r="AX4374" s="12" t="s">
        <v>76</v>
      </c>
      <c r="AY4374" s="159" t="s">
        <v>317</v>
      </c>
    </row>
    <row r="4375" spans="2:51" s="12" customFormat="1" ht="10">
      <c r="B4375" s="157"/>
      <c r="D4375" s="158" t="s">
        <v>328</v>
      </c>
      <c r="E4375" s="159" t="s">
        <v>1</v>
      </c>
      <c r="F4375" s="160" t="s">
        <v>6920</v>
      </c>
      <c r="H4375" s="161">
        <v>63.292999999999999</v>
      </c>
      <c r="I4375" s="162"/>
      <c r="L4375" s="157"/>
      <c r="M4375" s="163"/>
      <c r="T4375" s="164"/>
      <c r="AT4375" s="159" t="s">
        <v>328</v>
      </c>
      <c r="AU4375" s="159" t="s">
        <v>88</v>
      </c>
      <c r="AV4375" s="12" t="s">
        <v>88</v>
      </c>
      <c r="AW4375" s="12" t="s">
        <v>31</v>
      </c>
      <c r="AX4375" s="12" t="s">
        <v>76</v>
      </c>
      <c r="AY4375" s="159" t="s">
        <v>317</v>
      </c>
    </row>
    <row r="4376" spans="2:51" s="13" customFormat="1" ht="10">
      <c r="B4376" s="165"/>
      <c r="D4376" s="158" t="s">
        <v>328</v>
      </c>
      <c r="E4376" s="166" t="s">
        <v>1</v>
      </c>
      <c r="F4376" s="167" t="s">
        <v>5638</v>
      </c>
      <c r="H4376" s="168">
        <v>823.92100000000005</v>
      </c>
      <c r="I4376" s="169"/>
      <c r="L4376" s="165"/>
      <c r="M4376" s="170"/>
      <c r="T4376" s="171"/>
      <c r="AT4376" s="166" t="s">
        <v>328</v>
      </c>
      <c r="AU4376" s="166" t="s">
        <v>88</v>
      </c>
      <c r="AV4376" s="13" t="s">
        <v>92</v>
      </c>
      <c r="AW4376" s="13" t="s">
        <v>31</v>
      </c>
      <c r="AX4376" s="13" t="s">
        <v>76</v>
      </c>
      <c r="AY4376" s="166" t="s">
        <v>317</v>
      </c>
    </row>
    <row r="4377" spans="2:51" s="12" customFormat="1" ht="10">
      <c r="B4377" s="157"/>
      <c r="D4377" s="158" t="s">
        <v>328</v>
      </c>
      <c r="E4377" s="159" t="s">
        <v>1</v>
      </c>
      <c r="F4377" s="160" t="s">
        <v>6921</v>
      </c>
      <c r="H4377" s="161">
        <v>517.07000000000005</v>
      </c>
      <c r="I4377" s="162"/>
      <c r="L4377" s="157"/>
      <c r="M4377" s="163"/>
      <c r="T4377" s="164"/>
      <c r="AT4377" s="159" t="s">
        <v>328</v>
      </c>
      <c r="AU4377" s="159" t="s">
        <v>88</v>
      </c>
      <c r="AV4377" s="12" t="s">
        <v>88</v>
      </c>
      <c r="AW4377" s="12" t="s">
        <v>31</v>
      </c>
      <c r="AX4377" s="12" t="s">
        <v>76</v>
      </c>
      <c r="AY4377" s="159" t="s">
        <v>317</v>
      </c>
    </row>
    <row r="4378" spans="2:51" s="12" customFormat="1" ht="10">
      <c r="B4378" s="157"/>
      <c r="D4378" s="158" t="s">
        <v>328</v>
      </c>
      <c r="E4378" s="159" t="s">
        <v>1</v>
      </c>
      <c r="F4378" s="160" t="s">
        <v>6922</v>
      </c>
      <c r="H4378" s="161">
        <v>63.292999999999999</v>
      </c>
      <c r="I4378" s="162"/>
      <c r="L4378" s="157"/>
      <c r="M4378" s="163"/>
      <c r="T4378" s="164"/>
      <c r="AT4378" s="159" t="s">
        <v>328</v>
      </c>
      <c r="AU4378" s="159" t="s">
        <v>88</v>
      </c>
      <c r="AV4378" s="12" t="s">
        <v>88</v>
      </c>
      <c r="AW4378" s="12" t="s">
        <v>31</v>
      </c>
      <c r="AX4378" s="12" t="s">
        <v>76</v>
      </c>
      <c r="AY4378" s="159" t="s">
        <v>317</v>
      </c>
    </row>
    <row r="4379" spans="2:51" s="13" customFormat="1" ht="10">
      <c r="B4379" s="165"/>
      <c r="D4379" s="158" t="s">
        <v>328</v>
      </c>
      <c r="E4379" s="166" t="s">
        <v>1</v>
      </c>
      <c r="F4379" s="167" t="s">
        <v>5641</v>
      </c>
      <c r="H4379" s="168">
        <v>580.36300000000006</v>
      </c>
      <c r="I4379" s="169"/>
      <c r="L4379" s="165"/>
      <c r="M4379" s="170"/>
      <c r="T4379" s="171"/>
      <c r="AT4379" s="166" t="s">
        <v>328</v>
      </c>
      <c r="AU4379" s="166" t="s">
        <v>88</v>
      </c>
      <c r="AV4379" s="13" t="s">
        <v>92</v>
      </c>
      <c r="AW4379" s="13" t="s">
        <v>31</v>
      </c>
      <c r="AX4379" s="13" t="s">
        <v>76</v>
      </c>
      <c r="AY4379" s="166" t="s">
        <v>317</v>
      </c>
    </row>
    <row r="4380" spans="2:51" s="12" customFormat="1" ht="10">
      <c r="B4380" s="157"/>
      <c r="D4380" s="158" t="s">
        <v>328</v>
      </c>
      <c r="E4380" s="159" t="s">
        <v>1</v>
      </c>
      <c r="F4380" s="160" t="s">
        <v>6923</v>
      </c>
      <c r="H4380" s="161">
        <v>236.9</v>
      </c>
      <c r="I4380" s="162"/>
      <c r="L4380" s="157"/>
      <c r="M4380" s="163"/>
      <c r="T4380" s="164"/>
      <c r="AT4380" s="159" t="s">
        <v>328</v>
      </c>
      <c r="AU4380" s="159" t="s">
        <v>88</v>
      </c>
      <c r="AV4380" s="12" t="s">
        <v>88</v>
      </c>
      <c r="AW4380" s="12" t="s">
        <v>31</v>
      </c>
      <c r="AX4380" s="12" t="s">
        <v>76</v>
      </c>
      <c r="AY4380" s="159" t="s">
        <v>317</v>
      </c>
    </row>
    <row r="4381" spans="2:51" s="13" customFormat="1" ht="10">
      <c r="B4381" s="165"/>
      <c r="D4381" s="158" t="s">
        <v>328</v>
      </c>
      <c r="E4381" s="166" t="s">
        <v>1</v>
      </c>
      <c r="F4381" s="167" t="s">
        <v>5643</v>
      </c>
      <c r="H4381" s="168">
        <v>236.9</v>
      </c>
      <c r="I4381" s="169"/>
      <c r="L4381" s="165"/>
      <c r="M4381" s="170"/>
      <c r="T4381" s="171"/>
      <c r="AT4381" s="166" t="s">
        <v>328</v>
      </c>
      <c r="AU4381" s="166" t="s">
        <v>88</v>
      </c>
      <c r="AV4381" s="13" t="s">
        <v>92</v>
      </c>
      <c r="AW4381" s="13" t="s">
        <v>31</v>
      </c>
      <c r="AX4381" s="13" t="s">
        <v>76</v>
      </c>
      <c r="AY4381" s="166" t="s">
        <v>317</v>
      </c>
    </row>
    <row r="4382" spans="2:51" s="12" customFormat="1" ht="10">
      <c r="B4382" s="157"/>
      <c r="D4382" s="158" t="s">
        <v>328</v>
      </c>
      <c r="E4382" s="159" t="s">
        <v>1</v>
      </c>
      <c r="F4382" s="160" t="s">
        <v>6924</v>
      </c>
      <c r="H4382" s="161">
        <v>104.18</v>
      </c>
      <c r="I4382" s="162"/>
      <c r="L4382" s="157"/>
      <c r="M4382" s="163"/>
      <c r="T4382" s="164"/>
      <c r="AT4382" s="159" t="s">
        <v>328</v>
      </c>
      <c r="AU4382" s="159" t="s">
        <v>88</v>
      </c>
      <c r="AV4382" s="12" t="s">
        <v>88</v>
      </c>
      <c r="AW4382" s="12" t="s">
        <v>31</v>
      </c>
      <c r="AX4382" s="12" t="s">
        <v>76</v>
      </c>
      <c r="AY4382" s="159" t="s">
        <v>317</v>
      </c>
    </row>
    <row r="4383" spans="2:51" s="12" customFormat="1" ht="10">
      <c r="B4383" s="157"/>
      <c r="D4383" s="158" t="s">
        <v>328</v>
      </c>
      <c r="E4383" s="159" t="s">
        <v>1</v>
      </c>
      <c r="F4383" s="160" t="s">
        <v>6925</v>
      </c>
      <c r="H4383" s="161">
        <v>39.200000000000003</v>
      </c>
      <c r="I4383" s="162"/>
      <c r="L4383" s="157"/>
      <c r="M4383" s="163"/>
      <c r="T4383" s="164"/>
      <c r="AT4383" s="159" t="s">
        <v>328</v>
      </c>
      <c r="AU4383" s="159" t="s">
        <v>88</v>
      </c>
      <c r="AV4383" s="12" t="s">
        <v>88</v>
      </c>
      <c r="AW4383" s="12" t="s">
        <v>31</v>
      </c>
      <c r="AX4383" s="12" t="s">
        <v>76</v>
      </c>
      <c r="AY4383" s="159" t="s">
        <v>317</v>
      </c>
    </row>
    <row r="4384" spans="2:51" s="12" customFormat="1" ht="10">
      <c r="B4384" s="157"/>
      <c r="D4384" s="158" t="s">
        <v>328</v>
      </c>
      <c r="E4384" s="159" t="s">
        <v>1</v>
      </c>
      <c r="F4384" s="160" t="s">
        <v>6926</v>
      </c>
      <c r="H4384" s="161">
        <v>14.2</v>
      </c>
      <c r="I4384" s="162"/>
      <c r="L4384" s="157"/>
      <c r="M4384" s="163"/>
      <c r="T4384" s="164"/>
      <c r="AT4384" s="159" t="s">
        <v>328</v>
      </c>
      <c r="AU4384" s="159" t="s">
        <v>88</v>
      </c>
      <c r="AV4384" s="12" t="s">
        <v>88</v>
      </c>
      <c r="AW4384" s="12" t="s">
        <v>31</v>
      </c>
      <c r="AX4384" s="12" t="s">
        <v>76</v>
      </c>
      <c r="AY4384" s="159" t="s">
        <v>317</v>
      </c>
    </row>
    <row r="4385" spans="2:65" s="13" customFormat="1" ht="10">
      <c r="B4385" s="165"/>
      <c r="D4385" s="158" t="s">
        <v>328</v>
      </c>
      <c r="E4385" s="166" t="s">
        <v>1</v>
      </c>
      <c r="F4385" s="167" t="s">
        <v>5645</v>
      </c>
      <c r="H4385" s="168">
        <v>157.58000000000001</v>
      </c>
      <c r="I4385" s="169"/>
      <c r="L4385" s="165"/>
      <c r="M4385" s="170"/>
      <c r="T4385" s="171"/>
      <c r="AT4385" s="166" t="s">
        <v>328</v>
      </c>
      <c r="AU4385" s="166" t="s">
        <v>88</v>
      </c>
      <c r="AV4385" s="13" t="s">
        <v>92</v>
      </c>
      <c r="AW4385" s="13" t="s">
        <v>31</v>
      </c>
      <c r="AX4385" s="13" t="s">
        <v>76</v>
      </c>
      <c r="AY4385" s="166" t="s">
        <v>317</v>
      </c>
    </row>
    <row r="4386" spans="2:65" s="14" customFormat="1" ht="10">
      <c r="B4386" s="172"/>
      <c r="D4386" s="158" t="s">
        <v>328</v>
      </c>
      <c r="E4386" s="173" t="s">
        <v>1</v>
      </c>
      <c r="F4386" s="174" t="s">
        <v>332</v>
      </c>
      <c r="H4386" s="175">
        <v>2848.9349999999999</v>
      </c>
      <c r="I4386" s="176"/>
      <c r="L4386" s="172"/>
      <c r="M4386" s="177"/>
      <c r="T4386" s="178"/>
      <c r="AT4386" s="173" t="s">
        <v>328</v>
      </c>
      <c r="AU4386" s="173" t="s">
        <v>88</v>
      </c>
      <c r="AV4386" s="14" t="s">
        <v>323</v>
      </c>
      <c r="AW4386" s="14" t="s">
        <v>31</v>
      </c>
      <c r="AX4386" s="14" t="s">
        <v>83</v>
      </c>
      <c r="AY4386" s="173" t="s">
        <v>317</v>
      </c>
    </row>
    <row r="4387" spans="2:65" s="1" customFormat="1" ht="24.15" customHeight="1">
      <c r="B4387" s="142"/>
      <c r="C4387" s="179" t="s">
        <v>6927</v>
      </c>
      <c r="D4387" s="179" t="s">
        <v>454</v>
      </c>
      <c r="E4387" s="180" t="s">
        <v>6928</v>
      </c>
      <c r="F4387" s="181" t="s">
        <v>6929</v>
      </c>
      <c r="G4387" s="182" t="s">
        <v>439</v>
      </c>
      <c r="H4387" s="183">
        <v>3.1339999999999999</v>
      </c>
      <c r="I4387" s="184"/>
      <c r="J4387" s="185">
        <f>ROUND(I4387*H4387,2)</f>
        <v>0</v>
      </c>
      <c r="K4387" s="186"/>
      <c r="L4387" s="187"/>
      <c r="M4387" s="188" t="s">
        <v>1</v>
      </c>
      <c r="N4387" s="189" t="s">
        <v>42</v>
      </c>
      <c r="P4387" s="153">
        <f>O4387*H4387</f>
        <v>0</v>
      </c>
      <c r="Q4387" s="153">
        <v>1</v>
      </c>
      <c r="R4387" s="153">
        <f>Q4387*H4387</f>
        <v>3.1339999999999999</v>
      </c>
      <c r="S4387" s="153">
        <v>0</v>
      </c>
      <c r="T4387" s="154">
        <f>S4387*H4387</f>
        <v>0</v>
      </c>
      <c r="AR4387" s="155" t="s">
        <v>356</v>
      </c>
      <c r="AT4387" s="155" t="s">
        <v>454</v>
      </c>
      <c r="AU4387" s="155" t="s">
        <v>88</v>
      </c>
      <c r="AY4387" s="16" t="s">
        <v>317</v>
      </c>
      <c r="BE4387" s="156">
        <f>IF(N4387="základná",J4387,0)</f>
        <v>0</v>
      </c>
      <c r="BF4387" s="156">
        <f>IF(N4387="znížená",J4387,0)</f>
        <v>0</v>
      </c>
      <c r="BG4387" s="156">
        <f>IF(N4387="zákl. prenesená",J4387,0)</f>
        <v>0</v>
      </c>
      <c r="BH4387" s="156">
        <f>IF(N4387="zníž. prenesená",J4387,0)</f>
        <v>0</v>
      </c>
      <c r="BI4387" s="156">
        <f>IF(N4387="nulová",J4387,0)</f>
        <v>0</v>
      </c>
      <c r="BJ4387" s="16" t="s">
        <v>88</v>
      </c>
      <c r="BK4387" s="156">
        <f>ROUND(I4387*H4387,2)</f>
        <v>0</v>
      </c>
      <c r="BL4387" s="16" t="s">
        <v>323</v>
      </c>
      <c r="BM4387" s="155" t="s">
        <v>6930</v>
      </c>
    </row>
    <row r="4388" spans="2:65" s="12" customFormat="1" ht="10">
      <c r="B4388" s="157"/>
      <c r="D4388" s="158" t="s">
        <v>328</v>
      </c>
      <c r="E4388" s="159" t="s">
        <v>1</v>
      </c>
      <c r="F4388" s="160" t="s">
        <v>6931</v>
      </c>
      <c r="H4388" s="161">
        <v>2.8490000000000002</v>
      </c>
      <c r="I4388" s="162"/>
      <c r="L4388" s="157"/>
      <c r="M4388" s="163"/>
      <c r="T4388" s="164"/>
      <c r="AT4388" s="159" t="s">
        <v>328</v>
      </c>
      <c r="AU4388" s="159" t="s">
        <v>88</v>
      </c>
      <c r="AV4388" s="12" t="s">
        <v>88</v>
      </c>
      <c r="AW4388" s="12" t="s">
        <v>31</v>
      </c>
      <c r="AX4388" s="12" t="s">
        <v>76</v>
      </c>
      <c r="AY4388" s="159" t="s">
        <v>317</v>
      </c>
    </row>
    <row r="4389" spans="2:65" s="13" customFormat="1" ht="10">
      <c r="B4389" s="165"/>
      <c r="D4389" s="158" t="s">
        <v>328</v>
      </c>
      <c r="E4389" s="166" t="s">
        <v>1</v>
      </c>
      <c r="F4389" s="167" t="s">
        <v>6932</v>
      </c>
      <c r="H4389" s="168">
        <v>2.8490000000000002</v>
      </c>
      <c r="I4389" s="169"/>
      <c r="L4389" s="165"/>
      <c r="M4389" s="170"/>
      <c r="T4389" s="171"/>
      <c r="AT4389" s="166" t="s">
        <v>328</v>
      </c>
      <c r="AU4389" s="166" t="s">
        <v>88</v>
      </c>
      <c r="AV4389" s="13" t="s">
        <v>92</v>
      </c>
      <c r="AW4389" s="13" t="s">
        <v>31</v>
      </c>
      <c r="AX4389" s="13" t="s">
        <v>76</v>
      </c>
      <c r="AY4389" s="166" t="s">
        <v>317</v>
      </c>
    </row>
    <row r="4390" spans="2:65" s="14" customFormat="1" ht="10">
      <c r="B4390" s="172"/>
      <c r="D4390" s="158" t="s">
        <v>328</v>
      </c>
      <c r="E4390" s="173" t="s">
        <v>1</v>
      </c>
      <c r="F4390" s="174" t="s">
        <v>332</v>
      </c>
      <c r="H4390" s="175">
        <v>2.8490000000000002</v>
      </c>
      <c r="I4390" s="176"/>
      <c r="L4390" s="172"/>
      <c r="M4390" s="177"/>
      <c r="T4390" s="178"/>
      <c r="AT4390" s="173" t="s">
        <v>328</v>
      </c>
      <c r="AU4390" s="173" t="s">
        <v>88</v>
      </c>
      <c r="AV4390" s="14" t="s">
        <v>323</v>
      </c>
      <c r="AW4390" s="14" t="s">
        <v>31</v>
      </c>
      <c r="AX4390" s="14" t="s">
        <v>83</v>
      </c>
      <c r="AY4390" s="173" t="s">
        <v>317</v>
      </c>
    </row>
    <row r="4391" spans="2:65" s="12" customFormat="1" ht="10">
      <c r="B4391" s="157"/>
      <c r="D4391" s="158" t="s">
        <v>328</v>
      </c>
      <c r="F4391" s="160" t="s">
        <v>6933</v>
      </c>
      <c r="H4391" s="161">
        <v>3.1339999999999999</v>
      </c>
      <c r="I4391" s="162"/>
      <c r="L4391" s="157"/>
      <c r="M4391" s="163"/>
      <c r="T4391" s="164"/>
      <c r="AT4391" s="159" t="s">
        <v>328</v>
      </c>
      <c r="AU4391" s="159" t="s">
        <v>88</v>
      </c>
      <c r="AV4391" s="12" t="s">
        <v>88</v>
      </c>
      <c r="AW4391" s="12" t="s">
        <v>3</v>
      </c>
      <c r="AX4391" s="12" t="s">
        <v>83</v>
      </c>
      <c r="AY4391" s="159" t="s">
        <v>317</v>
      </c>
    </row>
    <row r="4392" spans="2:65" s="1" customFormat="1" ht="16.5" customHeight="1">
      <c r="B4392" s="142"/>
      <c r="C4392" s="143" t="s">
        <v>6934</v>
      </c>
      <c r="D4392" s="143" t="s">
        <v>319</v>
      </c>
      <c r="E4392" s="144" t="s">
        <v>6935</v>
      </c>
      <c r="F4392" s="145" t="s">
        <v>6936</v>
      </c>
      <c r="G4392" s="146" t="s">
        <v>1107</v>
      </c>
      <c r="H4392" s="147">
        <v>720.44500000000005</v>
      </c>
      <c r="I4392" s="148"/>
      <c r="J4392" s="149">
        <f>ROUND(I4392*H4392,2)</f>
        <v>0</v>
      </c>
      <c r="K4392" s="150"/>
      <c r="L4392" s="31"/>
      <c r="M4392" s="151" t="s">
        <v>1</v>
      </c>
      <c r="N4392" s="152" t="s">
        <v>42</v>
      </c>
      <c r="P4392" s="153">
        <f>O4392*H4392</f>
        <v>0</v>
      </c>
      <c r="Q4392" s="153">
        <v>0</v>
      </c>
      <c r="R4392" s="153">
        <f>Q4392*H4392</f>
        <v>0</v>
      </c>
      <c r="S4392" s="153">
        <v>0</v>
      </c>
      <c r="T4392" s="154">
        <f>S4392*H4392</f>
        <v>0</v>
      </c>
      <c r="AR4392" s="155" t="s">
        <v>396</v>
      </c>
      <c r="AT4392" s="155" t="s">
        <v>319</v>
      </c>
      <c r="AU4392" s="155" t="s">
        <v>88</v>
      </c>
      <c r="AY4392" s="16" t="s">
        <v>317</v>
      </c>
      <c r="BE4392" s="156">
        <f>IF(N4392="základná",J4392,0)</f>
        <v>0</v>
      </c>
      <c r="BF4392" s="156">
        <f>IF(N4392="znížená",J4392,0)</f>
        <v>0</v>
      </c>
      <c r="BG4392" s="156">
        <f>IF(N4392="zákl. prenesená",J4392,0)</f>
        <v>0</v>
      </c>
      <c r="BH4392" s="156">
        <f>IF(N4392="zníž. prenesená",J4392,0)</f>
        <v>0</v>
      </c>
      <c r="BI4392" s="156">
        <f>IF(N4392="nulová",J4392,0)</f>
        <v>0</v>
      </c>
      <c r="BJ4392" s="16" t="s">
        <v>88</v>
      </c>
      <c r="BK4392" s="156">
        <f>ROUND(I4392*H4392,2)</f>
        <v>0</v>
      </c>
      <c r="BL4392" s="16" t="s">
        <v>396</v>
      </c>
      <c r="BM4392" s="155" t="s">
        <v>6937</v>
      </c>
    </row>
    <row r="4393" spans="2:65" s="12" customFormat="1" ht="10">
      <c r="B4393" s="157"/>
      <c r="D4393" s="158" t="s">
        <v>328</v>
      </c>
      <c r="E4393" s="159" t="s">
        <v>1</v>
      </c>
      <c r="F4393" s="160" t="s">
        <v>6938</v>
      </c>
      <c r="H4393" s="161">
        <v>25.132999999999999</v>
      </c>
      <c r="I4393" s="162"/>
      <c r="L4393" s="157"/>
      <c r="M4393" s="163"/>
      <c r="T4393" s="164"/>
      <c r="AT4393" s="159" t="s">
        <v>328</v>
      </c>
      <c r="AU4393" s="159" t="s">
        <v>88</v>
      </c>
      <c r="AV4393" s="12" t="s">
        <v>88</v>
      </c>
      <c r="AW4393" s="12" t="s">
        <v>31</v>
      </c>
      <c r="AX4393" s="12" t="s">
        <v>76</v>
      </c>
      <c r="AY4393" s="159" t="s">
        <v>317</v>
      </c>
    </row>
    <row r="4394" spans="2:65" s="12" customFormat="1" ht="10">
      <c r="B4394" s="157"/>
      <c r="D4394" s="158" t="s">
        <v>328</v>
      </c>
      <c r="E4394" s="159" t="s">
        <v>1</v>
      </c>
      <c r="F4394" s="160" t="s">
        <v>6939</v>
      </c>
      <c r="H4394" s="161">
        <v>25.292999999999999</v>
      </c>
      <c r="I4394" s="162"/>
      <c r="L4394" s="157"/>
      <c r="M4394" s="163"/>
      <c r="T4394" s="164"/>
      <c r="AT4394" s="159" t="s">
        <v>328</v>
      </c>
      <c r="AU4394" s="159" t="s">
        <v>88</v>
      </c>
      <c r="AV4394" s="12" t="s">
        <v>88</v>
      </c>
      <c r="AW4394" s="12" t="s">
        <v>31</v>
      </c>
      <c r="AX4394" s="12" t="s">
        <v>76</v>
      </c>
      <c r="AY4394" s="159" t="s">
        <v>317</v>
      </c>
    </row>
    <row r="4395" spans="2:65" s="12" customFormat="1" ht="10">
      <c r="B4395" s="157"/>
      <c r="D4395" s="158" t="s">
        <v>328</v>
      </c>
      <c r="E4395" s="159" t="s">
        <v>1</v>
      </c>
      <c r="F4395" s="160" t="s">
        <v>6940</v>
      </c>
      <c r="H4395" s="161">
        <v>25.31</v>
      </c>
      <c r="I4395" s="162"/>
      <c r="L4395" s="157"/>
      <c r="M4395" s="163"/>
      <c r="T4395" s="164"/>
      <c r="AT4395" s="159" t="s">
        <v>328</v>
      </c>
      <c r="AU4395" s="159" t="s">
        <v>88</v>
      </c>
      <c r="AV4395" s="12" t="s">
        <v>88</v>
      </c>
      <c r="AW4395" s="12" t="s">
        <v>31</v>
      </c>
      <c r="AX4395" s="12" t="s">
        <v>76</v>
      </c>
      <c r="AY4395" s="159" t="s">
        <v>317</v>
      </c>
    </row>
    <row r="4396" spans="2:65" s="12" customFormat="1" ht="10">
      <c r="B4396" s="157"/>
      <c r="D4396" s="158" t="s">
        <v>328</v>
      </c>
      <c r="E4396" s="159" t="s">
        <v>1</v>
      </c>
      <c r="F4396" s="160" t="s">
        <v>6941</v>
      </c>
      <c r="H4396" s="161">
        <v>30.773</v>
      </c>
      <c r="I4396" s="162"/>
      <c r="L4396" s="157"/>
      <c r="M4396" s="163"/>
      <c r="T4396" s="164"/>
      <c r="AT4396" s="159" t="s">
        <v>328</v>
      </c>
      <c r="AU4396" s="159" t="s">
        <v>88</v>
      </c>
      <c r="AV4396" s="12" t="s">
        <v>88</v>
      </c>
      <c r="AW4396" s="12" t="s">
        <v>31</v>
      </c>
      <c r="AX4396" s="12" t="s">
        <v>76</v>
      </c>
      <c r="AY4396" s="159" t="s">
        <v>317</v>
      </c>
    </row>
    <row r="4397" spans="2:65" s="12" customFormat="1" ht="10">
      <c r="B4397" s="157"/>
      <c r="D4397" s="158" t="s">
        <v>328</v>
      </c>
      <c r="E4397" s="159" t="s">
        <v>1</v>
      </c>
      <c r="F4397" s="160" t="s">
        <v>6942</v>
      </c>
      <c r="H4397" s="161">
        <v>57.572000000000003</v>
      </c>
      <c r="I4397" s="162"/>
      <c r="L4397" s="157"/>
      <c r="M4397" s="163"/>
      <c r="T4397" s="164"/>
      <c r="AT4397" s="159" t="s">
        <v>328</v>
      </c>
      <c r="AU4397" s="159" t="s">
        <v>88</v>
      </c>
      <c r="AV4397" s="12" t="s">
        <v>88</v>
      </c>
      <c r="AW4397" s="12" t="s">
        <v>31</v>
      </c>
      <c r="AX4397" s="12" t="s">
        <v>76</v>
      </c>
      <c r="AY4397" s="159" t="s">
        <v>317</v>
      </c>
    </row>
    <row r="4398" spans="2:65" s="12" customFormat="1" ht="10">
      <c r="B4398" s="157"/>
      <c r="D4398" s="158" t="s">
        <v>328</v>
      </c>
      <c r="E4398" s="159" t="s">
        <v>1</v>
      </c>
      <c r="F4398" s="160" t="s">
        <v>6943</v>
      </c>
      <c r="H4398" s="161">
        <v>58.67</v>
      </c>
      <c r="I4398" s="162"/>
      <c r="L4398" s="157"/>
      <c r="M4398" s="163"/>
      <c r="T4398" s="164"/>
      <c r="AT4398" s="159" t="s">
        <v>328</v>
      </c>
      <c r="AU4398" s="159" t="s">
        <v>88</v>
      </c>
      <c r="AV4398" s="12" t="s">
        <v>88</v>
      </c>
      <c r="AW4398" s="12" t="s">
        <v>31</v>
      </c>
      <c r="AX4398" s="12" t="s">
        <v>76</v>
      </c>
      <c r="AY4398" s="159" t="s">
        <v>317</v>
      </c>
    </row>
    <row r="4399" spans="2:65" s="12" customFormat="1" ht="10">
      <c r="B4399" s="157"/>
      <c r="D4399" s="158" t="s">
        <v>328</v>
      </c>
      <c r="E4399" s="159" t="s">
        <v>1</v>
      </c>
      <c r="F4399" s="160" t="s">
        <v>6944</v>
      </c>
      <c r="H4399" s="161">
        <v>58.67</v>
      </c>
      <c r="I4399" s="162"/>
      <c r="L4399" s="157"/>
      <c r="M4399" s="163"/>
      <c r="T4399" s="164"/>
      <c r="AT4399" s="159" t="s">
        <v>328</v>
      </c>
      <c r="AU4399" s="159" t="s">
        <v>88</v>
      </c>
      <c r="AV4399" s="12" t="s">
        <v>88</v>
      </c>
      <c r="AW4399" s="12" t="s">
        <v>31</v>
      </c>
      <c r="AX4399" s="12" t="s">
        <v>76</v>
      </c>
      <c r="AY4399" s="159" t="s">
        <v>317</v>
      </c>
    </row>
    <row r="4400" spans="2:65" s="12" customFormat="1" ht="10">
      <c r="B4400" s="157"/>
      <c r="D4400" s="158" t="s">
        <v>328</v>
      </c>
      <c r="E4400" s="159" t="s">
        <v>1</v>
      </c>
      <c r="F4400" s="160" t="s">
        <v>6945</v>
      </c>
      <c r="H4400" s="161">
        <v>49.286000000000001</v>
      </c>
      <c r="I4400" s="162"/>
      <c r="L4400" s="157"/>
      <c r="M4400" s="163"/>
      <c r="T4400" s="164"/>
      <c r="AT4400" s="159" t="s">
        <v>328</v>
      </c>
      <c r="AU4400" s="159" t="s">
        <v>88</v>
      </c>
      <c r="AV4400" s="12" t="s">
        <v>88</v>
      </c>
      <c r="AW4400" s="12" t="s">
        <v>31</v>
      </c>
      <c r="AX4400" s="12" t="s">
        <v>76</v>
      </c>
      <c r="AY4400" s="159" t="s">
        <v>317</v>
      </c>
    </row>
    <row r="4401" spans="2:65" s="12" customFormat="1" ht="10">
      <c r="B4401" s="157"/>
      <c r="D4401" s="158" t="s">
        <v>328</v>
      </c>
      <c r="E4401" s="159" t="s">
        <v>1</v>
      </c>
      <c r="F4401" s="160" t="s">
        <v>6946</v>
      </c>
      <c r="H4401" s="161">
        <v>85.356999999999999</v>
      </c>
      <c r="I4401" s="162"/>
      <c r="L4401" s="157"/>
      <c r="M4401" s="163"/>
      <c r="T4401" s="164"/>
      <c r="AT4401" s="159" t="s">
        <v>328</v>
      </c>
      <c r="AU4401" s="159" t="s">
        <v>88</v>
      </c>
      <c r="AV4401" s="12" t="s">
        <v>88</v>
      </c>
      <c r="AW4401" s="12" t="s">
        <v>31</v>
      </c>
      <c r="AX4401" s="12" t="s">
        <v>76</v>
      </c>
      <c r="AY4401" s="159" t="s">
        <v>317</v>
      </c>
    </row>
    <row r="4402" spans="2:65" s="12" customFormat="1" ht="10">
      <c r="B4402" s="157"/>
      <c r="D4402" s="158" t="s">
        <v>328</v>
      </c>
      <c r="E4402" s="159" t="s">
        <v>1</v>
      </c>
      <c r="F4402" s="160" t="s">
        <v>6947</v>
      </c>
      <c r="H4402" s="161">
        <v>50.543999999999997</v>
      </c>
      <c r="I4402" s="162"/>
      <c r="L4402" s="157"/>
      <c r="M4402" s="163"/>
      <c r="T4402" s="164"/>
      <c r="AT4402" s="159" t="s">
        <v>328</v>
      </c>
      <c r="AU4402" s="159" t="s">
        <v>88</v>
      </c>
      <c r="AV4402" s="12" t="s">
        <v>88</v>
      </c>
      <c r="AW4402" s="12" t="s">
        <v>31</v>
      </c>
      <c r="AX4402" s="12" t="s">
        <v>76</v>
      </c>
      <c r="AY4402" s="159" t="s">
        <v>317</v>
      </c>
    </row>
    <row r="4403" spans="2:65" s="12" customFormat="1" ht="10">
      <c r="B4403" s="157"/>
      <c r="D4403" s="158" t="s">
        <v>328</v>
      </c>
      <c r="E4403" s="159" t="s">
        <v>1</v>
      </c>
      <c r="F4403" s="160" t="s">
        <v>6948</v>
      </c>
      <c r="H4403" s="161">
        <v>101.504</v>
      </c>
      <c r="I4403" s="162"/>
      <c r="L4403" s="157"/>
      <c r="M4403" s="163"/>
      <c r="T4403" s="164"/>
      <c r="AT4403" s="159" t="s">
        <v>328</v>
      </c>
      <c r="AU4403" s="159" t="s">
        <v>88</v>
      </c>
      <c r="AV4403" s="12" t="s">
        <v>88</v>
      </c>
      <c r="AW4403" s="12" t="s">
        <v>31</v>
      </c>
      <c r="AX4403" s="12" t="s">
        <v>76</v>
      </c>
      <c r="AY4403" s="159" t="s">
        <v>317</v>
      </c>
    </row>
    <row r="4404" spans="2:65" s="12" customFormat="1" ht="10">
      <c r="B4404" s="157"/>
      <c r="D4404" s="158" t="s">
        <v>328</v>
      </c>
      <c r="E4404" s="159" t="s">
        <v>1</v>
      </c>
      <c r="F4404" s="160" t="s">
        <v>6949</v>
      </c>
      <c r="H4404" s="161">
        <v>60.216999999999999</v>
      </c>
      <c r="I4404" s="162"/>
      <c r="L4404" s="157"/>
      <c r="M4404" s="163"/>
      <c r="T4404" s="164"/>
      <c r="AT4404" s="159" t="s">
        <v>328</v>
      </c>
      <c r="AU4404" s="159" t="s">
        <v>88</v>
      </c>
      <c r="AV4404" s="12" t="s">
        <v>88</v>
      </c>
      <c r="AW4404" s="12" t="s">
        <v>31</v>
      </c>
      <c r="AX4404" s="12" t="s">
        <v>76</v>
      </c>
      <c r="AY4404" s="159" t="s">
        <v>317</v>
      </c>
    </row>
    <row r="4405" spans="2:65" s="12" customFormat="1" ht="10">
      <c r="B4405" s="157"/>
      <c r="D4405" s="158" t="s">
        <v>328</v>
      </c>
      <c r="E4405" s="159" t="s">
        <v>1</v>
      </c>
      <c r="F4405" s="160" t="s">
        <v>6950</v>
      </c>
      <c r="H4405" s="161">
        <v>20.946999999999999</v>
      </c>
      <c r="I4405" s="162"/>
      <c r="L4405" s="157"/>
      <c r="M4405" s="163"/>
      <c r="T4405" s="164"/>
      <c r="AT4405" s="159" t="s">
        <v>328</v>
      </c>
      <c r="AU4405" s="159" t="s">
        <v>88</v>
      </c>
      <c r="AV4405" s="12" t="s">
        <v>88</v>
      </c>
      <c r="AW4405" s="12" t="s">
        <v>31</v>
      </c>
      <c r="AX4405" s="12" t="s">
        <v>76</v>
      </c>
      <c r="AY4405" s="159" t="s">
        <v>317</v>
      </c>
    </row>
    <row r="4406" spans="2:65" s="12" customFormat="1" ht="10">
      <c r="B4406" s="157"/>
      <c r="D4406" s="158" t="s">
        <v>328</v>
      </c>
      <c r="E4406" s="159" t="s">
        <v>1</v>
      </c>
      <c r="F4406" s="160" t="s">
        <v>6951</v>
      </c>
      <c r="H4406" s="161">
        <v>21.722999999999999</v>
      </c>
      <c r="I4406" s="162"/>
      <c r="L4406" s="157"/>
      <c r="M4406" s="163"/>
      <c r="T4406" s="164"/>
      <c r="AT4406" s="159" t="s">
        <v>328</v>
      </c>
      <c r="AU4406" s="159" t="s">
        <v>88</v>
      </c>
      <c r="AV4406" s="12" t="s">
        <v>88</v>
      </c>
      <c r="AW4406" s="12" t="s">
        <v>31</v>
      </c>
      <c r="AX4406" s="12" t="s">
        <v>76</v>
      </c>
      <c r="AY4406" s="159" t="s">
        <v>317</v>
      </c>
    </row>
    <row r="4407" spans="2:65" s="12" customFormat="1" ht="10">
      <c r="B4407" s="157"/>
      <c r="D4407" s="158" t="s">
        <v>328</v>
      </c>
      <c r="E4407" s="159" t="s">
        <v>1</v>
      </c>
      <c r="F4407" s="160" t="s">
        <v>6952</v>
      </c>
      <c r="H4407" s="161">
        <v>49.445999999999998</v>
      </c>
      <c r="I4407" s="162"/>
      <c r="L4407" s="157"/>
      <c r="M4407" s="163"/>
      <c r="T4407" s="164"/>
      <c r="AT4407" s="159" t="s">
        <v>328</v>
      </c>
      <c r="AU4407" s="159" t="s">
        <v>88</v>
      </c>
      <c r="AV4407" s="12" t="s">
        <v>88</v>
      </c>
      <c r="AW4407" s="12" t="s">
        <v>31</v>
      </c>
      <c r="AX4407" s="12" t="s">
        <v>76</v>
      </c>
      <c r="AY4407" s="159" t="s">
        <v>317</v>
      </c>
    </row>
    <row r="4408" spans="2:65" s="13" customFormat="1" ht="10">
      <c r="B4408" s="165"/>
      <c r="D4408" s="158" t="s">
        <v>328</v>
      </c>
      <c r="E4408" s="166" t="s">
        <v>1</v>
      </c>
      <c r="F4408" s="167" t="s">
        <v>331</v>
      </c>
      <c r="H4408" s="168">
        <v>720.44500000000005</v>
      </c>
      <c r="I4408" s="169"/>
      <c r="L4408" s="165"/>
      <c r="M4408" s="170"/>
      <c r="T4408" s="171"/>
      <c r="AT4408" s="166" t="s">
        <v>328</v>
      </c>
      <c r="AU4408" s="166" t="s">
        <v>88</v>
      </c>
      <c r="AV4408" s="13" t="s">
        <v>92</v>
      </c>
      <c r="AW4408" s="13" t="s">
        <v>31</v>
      </c>
      <c r="AX4408" s="13" t="s">
        <v>76</v>
      </c>
      <c r="AY4408" s="166" t="s">
        <v>317</v>
      </c>
    </row>
    <row r="4409" spans="2:65" s="14" customFormat="1" ht="10">
      <c r="B4409" s="172"/>
      <c r="D4409" s="158" t="s">
        <v>328</v>
      </c>
      <c r="E4409" s="173" t="s">
        <v>1</v>
      </c>
      <c r="F4409" s="174" t="s">
        <v>332</v>
      </c>
      <c r="H4409" s="175">
        <v>720.44500000000005</v>
      </c>
      <c r="I4409" s="176"/>
      <c r="L4409" s="172"/>
      <c r="M4409" s="177"/>
      <c r="T4409" s="178"/>
      <c r="AT4409" s="173" t="s">
        <v>328</v>
      </c>
      <c r="AU4409" s="173" t="s">
        <v>88</v>
      </c>
      <c r="AV4409" s="14" t="s">
        <v>323</v>
      </c>
      <c r="AW4409" s="14" t="s">
        <v>31</v>
      </c>
      <c r="AX4409" s="14" t="s">
        <v>83</v>
      </c>
      <c r="AY4409" s="173" t="s">
        <v>317</v>
      </c>
    </row>
    <row r="4410" spans="2:65" s="1" customFormat="1" ht="16.5" customHeight="1">
      <c r="B4410" s="142"/>
      <c r="C4410" s="143" t="s">
        <v>6953</v>
      </c>
      <c r="D4410" s="143" t="s">
        <v>319</v>
      </c>
      <c r="E4410" s="144" t="s">
        <v>6954</v>
      </c>
      <c r="F4410" s="145" t="s">
        <v>6955</v>
      </c>
      <c r="G4410" s="146" t="s">
        <v>1107</v>
      </c>
      <c r="H4410" s="147">
        <v>290.28199999999998</v>
      </c>
      <c r="I4410" s="148"/>
      <c r="J4410" s="149">
        <f>ROUND(I4410*H4410,2)</f>
        <v>0</v>
      </c>
      <c r="K4410" s="150"/>
      <c r="L4410" s="31"/>
      <c r="M4410" s="151" t="s">
        <v>1</v>
      </c>
      <c r="N4410" s="152" t="s">
        <v>42</v>
      </c>
      <c r="P4410" s="153">
        <f>O4410*H4410</f>
        <v>0</v>
      </c>
      <c r="Q4410" s="153">
        <v>0</v>
      </c>
      <c r="R4410" s="153">
        <f>Q4410*H4410</f>
        <v>0</v>
      </c>
      <c r="S4410" s="153">
        <v>0</v>
      </c>
      <c r="T4410" s="154">
        <f>S4410*H4410</f>
        <v>0</v>
      </c>
      <c r="AR4410" s="155" t="s">
        <v>396</v>
      </c>
      <c r="AT4410" s="155" t="s">
        <v>319</v>
      </c>
      <c r="AU4410" s="155" t="s">
        <v>88</v>
      </c>
      <c r="AY4410" s="16" t="s">
        <v>317</v>
      </c>
      <c r="BE4410" s="156">
        <f>IF(N4410="základná",J4410,0)</f>
        <v>0</v>
      </c>
      <c r="BF4410" s="156">
        <f>IF(N4410="znížená",J4410,0)</f>
        <v>0</v>
      </c>
      <c r="BG4410" s="156">
        <f>IF(N4410="zákl. prenesená",J4410,0)</f>
        <v>0</v>
      </c>
      <c r="BH4410" s="156">
        <f>IF(N4410="zníž. prenesená",J4410,0)</f>
        <v>0</v>
      </c>
      <c r="BI4410" s="156">
        <f>IF(N4410="nulová",J4410,0)</f>
        <v>0</v>
      </c>
      <c r="BJ4410" s="16" t="s">
        <v>88</v>
      </c>
      <c r="BK4410" s="156">
        <f>ROUND(I4410*H4410,2)</f>
        <v>0</v>
      </c>
      <c r="BL4410" s="16" t="s">
        <v>396</v>
      </c>
      <c r="BM4410" s="155" t="s">
        <v>6956</v>
      </c>
    </row>
    <row r="4411" spans="2:65" s="12" customFormat="1" ht="10">
      <c r="B4411" s="157"/>
      <c r="D4411" s="158" t="s">
        <v>328</v>
      </c>
      <c r="E4411" s="159" t="s">
        <v>1</v>
      </c>
      <c r="F4411" s="160" t="s">
        <v>6957</v>
      </c>
      <c r="H4411" s="161">
        <v>259.77699999999999</v>
      </c>
      <c r="I4411" s="162"/>
      <c r="L4411" s="157"/>
      <c r="M4411" s="163"/>
      <c r="T4411" s="164"/>
      <c r="AT4411" s="159" t="s">
        <v>328</v>
      </c>
      <c r="AU4411" s="159" t="s">
        <v>88</v>
      </c>
      <c r="AV4411" s="12" t="s">
        <v>88</v>
      </c>
      <c r="AW4411" s="12" t="s">
        <v>31</v>
      </c>
      <c r="AX4411" s="12" t="s">
        <v>76</v>
      </c>
      <c r="AY4411" s="159" t="s">
        <v>317</v>
      </c>
    </row>
    <row r="4412" spans="2:65" s="12" customFormat="1" ht="10">
      <c r="B4412" s="157"/>
      <c r="D4412" s="158" t="s">
        <v>328</v>
      </c>
      <c r="E4412" s="159" t="s">
        <v>1</v>
      </c>
      <c r="F4412" s="160" t="s">
        <v>6958</v>
      </c>
      <c r="H4412" s="161">
        <v>30.504999999999999</v>
      </c>
      <c r="I4412" s="162"/>
      <c r="L4412" s="157"/>
      <c r="M4412" s="163"/>
      <c r="T4412" s="164"/>
      <c r="AT4412" s="159" t="s">
        <v>328</v>
      </c>
      <c r="AU4412" s="159" t="s">
        <v>88</v>
      </c>
      <c r="AV4412" s="12" t="s">
        <v>88</v>
      </c>
      <c r="AW4412" s="12" t="s">
        <v>31</v>
      </c>
      <c r="AX4412" s="12" t="s">
        <v>76</v>
      </c>
      <c r="AY4412" s="159" t="s">
        <v>317</v>
      </c>
    </row>
    <row r="4413" spans="2:65" s="13" customFormat="1" ht="10">
      <c r="B4413" s="165"/>
      <c r="D4413" s="158" t="s">
        <v>328</v>
      </c>
      <c r="E4413" s="166" t="s">
        <v>1</v>
      </c>
      <c r="F4413" s="167" t="s">
        <v>6959</v>
      </c>
      <c r="H4413" s="168">
        <v>290.28199999999998</v>
      </c>
      <c r="I4413" s="169"/>
      <c r="L4413" s="165"/>
      <c r="M4413" s="170"/>
      <c r="T4413" s="171"/>
      <c r="AT4413" s="166" t="s">
        <v>328</v>
      </c>
      <c r="AU4413" s="166" t="s">
        <v>88</v>
      </c>
      <c r="AV4413" s="13" t="s">
        <v>92</v>
      </c>
      <c r="AW4413" s="13" t="s">
        <v>31</v>
      </c>
      <c r="AX4413" s="13" t="s">
        <v>76</v>
      </c>
      <c r="AY4413" s="166" t="s">
        <v>317</v>
      </c>
    </row>
    <row r="4414" spans="2:65" s="14" customFormat="1" ht="10">
      <c r="B4414" s="172"/>
      <c r="D4414" s="158" t="s">
        <v>328</v>
      </c>
      <c r="E4414" s="173" t="s">
        <v>1</v>
      </c>
      <c r="F4414" s="174" t="s">
        <v>332</v>
      </c>
      <c r="H4414" s="175">
        <v>290.28199999999998</v>
      </c>
      <c r="I4414" s="176"/>
      <c r="L4414" s="172"/>
      <c r="M4414" s="177"/>
      <c r="T4414" s="178"/>
      <c r="AT4414" s="173" t="s">
        <v>328</v>
      </c>
      <c r="AU4414" s="173" t="s">
        <v>88</v>
      </c>
      <c r="AV4414" s="14" t="s">
        <v>323</v>
      </c>
      <c r="AW4414" s="14" t="s">
        <v>31</v>
      </c>
      <c r="AX4414" s="14" t="s">
        <v>83</v>
      </c>
      <c r="AY4414" s="173" t="s">
        <v>317</v>
      </c>
    </row>
    <row r="4415" spans="2:65" s="1" customFormat="1" ht="24.15" customHeight="1">
      <c r="B4415" s="142"/>
      <c r="C4415" s="179" t="s">
        <v>6960</v>
      </c>
      <c r="D4415" s="179" t="s">
        <v>454</v>
      </c>
      <c r="E4415" s="180" t="s">
        <v>6961</v>
      </c>
      <c r="F4415" s="181" t="s">
        <v>6962</v>
      </c>
      <c r="G4415" s="182" t="s">
        <v>439</v>
      </c>
      <c r="H4415" s="183">
        <v>0.311</v>
      </c>
      <c r="I4415" s="184"/>
      <c r="J4415" s="185">
        <f>ROUND(I4415*H4415,2)</f>
        <v>0</v>
      </c>
      <c r="K4415" s="186"/>
      <c r="L4415" s="187"/>
      <c r="M4415" s="188" t="s">
        <v>1</v>
      </c>
      <c r="N4415" s="189" t="s">
        <v>42</v>
      </c>
      <c r="P4415" s="153">
        <f>O4415*H4415</f>
        <v>0</v>
      </c>
      <c r="Q4415" s="153">
        <v>1</v>
      </c>
      <c r="R4415" s="153">
        <f>Q4415*H4415</f>
        <v>0.311</v>
      </c>
      <c r="S4415" s="153">
        <v>0</v>
      </c>
      <c r="T4415" s="154">
        <f>S4415*H4415</f>
        <v>0</v>
      </c>
      <c r="AR4415" s="155" t="s">
        <v>481</v>
      </c>
      <c r="AT4415" s="155" t="s">
        <v>454</v>
      </c>
      <c r="AU4415" s="155" t="s">
        <v>88</v>
      </c>
      <c r="AY4415" s="16" t="s">
        <v>317</v>
      </c>
      <c r="BE4415" s="156">
        <f>IF(N4415="základná",J4415,0)</f>
        <v>0</v>
      </c>
      <c r="BF4415" s="156">
        <f>IF(N4415="znížená",J4415,0)</f>
        <v>0</v>
      </c>
      <c r="BG4415" s="156">
        <f>IF(N4415="zákl. prenesená",J4415,0)</f>
        <v>0</v>
      </c>
      <c r="BH4415" s="156">
        <f>IF(N4415="zníž. prenesená",J4415,0)</f>
        <v>0</v>
      </c>
      <c r="BI4415" s="156">
        <f>IF(N4415="nulová",J4415,0)</f>
        <v>0</v>
      </c>
      <c r="BJ4415" s="16" t="s">
        <v>88</v>
      </c>
      <c r="BK4415" s="156">
        <f>ROUND(I4415*H4415,2)</f>
        <v>0</v>
      </c>
      <c r="BL4415" s="16" t="s">
        <v>396</v>
      </c>
      <c r="BM4415" s="155" t="s">
        <v>6963</v>
      </c>
    </row>
    <row r="4416" spans="2:65" s="12" customFormat="1" ht="10">
      <c r="B4416" s="157"/>
      <c r="D4416" s="158" t="s">
        <v>328</v>
      </c>
      <c r="E4416" s="159" t="s">
        <v>1</v>
      </c>
      <c r="F4416" s="160" t="s">
        <v>6964</v>
      </c>
      <c r="H4416" s="161">
        <v>0.26</v>
      </c>
      <c r="I4416" s="162"/>
      <c r="L4416" s="157"/>
      <c r="M4416" s="163"/>
      <c r="T4416" s="164"/>
      <c r="AT4416" s="159" t="s">
        <v>328</v>
      </c>
      <c r="AU4416" s="159" t="s">
        <v>88</v>
      </c>
      <c r="AV4416" s="12" t="s">
        <v>88</v>
      </c>
      <c r="AW4416" s="12" t="s">
        <v>31</v>
      </c>
      <c r="AX4416" s="12" t="s">
        <v>76</v>
      </c>
      <c r="AY4416" s="159" t="s">
        <v>317</v>
      </c>
    </row>
    <row r="4417" spans="2:65" s="12" customFormat="1" ht="10">
      <c r="B4417" s="157"/>
      <c r="D4417" s="158" t="s">
        <v>328</v>
      </c>
      <c r="E4417" s="159" t="s">
        <v>1</v>
      </c>
      <c r="F4417" s="160" t="s">
        <v>6965</v>
      </c>
      <c r="H4417" s="161">
        <v>3.1E-2</v>
      </c>
      <c r="I4417" s="162"/>
      <c r="L4417" s="157"/>
      <c r="M4417" s="163"/>
      <c r="T4417" s="164"/>
      <c r="AT4417" s="159" t="s">
        <v>328</v>
      </c>
      <c r="AU4417" s="159" t="s">
        <v>88</v>
      </c>
      <c r="AV4417" s="12" t="s">
        <v>88</v>
      </c>
      <c r="AW4417" s="12" t="s">
        <v>31</v>
      </c>
      <c r="AX4417" s="12" t="s">
        <v>76</v>
      </c>
      <c r="AY4417" s="159" t="s">
        <v>317</v>
      </c>
    </row>
    <row r="4418" spans="2:65" s="13" customFormat="1" ht="10">
      <c r="B4418" s="165"/>
      <c r="D4418" s="158" t="s">
        <v>328</v>
      </c>
      <c r="E4418" s="166" t="s">
        <v>1</v>
      </c>
      <c r="F4418" s="167" t="s">
        <v>6959</v>
      </c>
      <c r="H4418" s="168">
        <v>0.29099999999999998</v>
      </c>
      <c r="I4418" s="169"/>
      <c r="L4418" s="165"/>
      <c r="M4418" s="170"/>
      <c r="T4418" s="171"/>
      <c r="AT4418" s="166" t="s">
        <v>328</v>
      </c>
      <c r="AU4418" s="166" t="s">
        <v>88</v>
      </c>
      <c r="AV4418" s="13" t="s">
        <v>92</v>
      </c>
      <c r="AW4418" s="13" t="s">
        <v>31</v>
      </c>
      <c r="AX4418" s="13" t="s">
        <v>76</v>
      </c>
      <c r="AY4418" s="166" t="s">
        <v>317</v>
      </c>
    </row>
    <row r="4419" spans="2:65" s="14" customFormat="1" ht="10">
      <c r="B4419" s="172"/>
      <c r="D4419" s="158" t="s">
        <v>328</v>
      </c>
      <c r="E4419" s="173" t="s">
        <v>1</v>
      </c>
      <c r="F4419" s="174" t="s">
        <v>332</v>
      </c>
      <c r="H4419" s="175">
        <v>0.29099999999999998</v>
      </c>
      <c r="I4419" s="176"/>
      <c r="L4419" s="172"/>
      <c r="M4419" s="177"/>
      <c r="T4419" s="178"/>
      <c r="AT4419" s="173" t="s">
        <v>328</v>
      </c>
      <c r="AU4419" s="173" t="s">
        <v>88</v>
      </c>
      <c r="AV4419" s="14" t="s">
        <v>323</v>
      </c>
      <c r="AW4419" s="14" t="s">
        <v>31</v>
      </c>
      <c r="AX4419" s="14" t="s">
        <v>83</v>
      </c>
      <c r="AY4419" s="173" t="s">
        <v>317</v>
      </c>
    </row>
    <row r="4420" spans="2:65" s="12" customFormat="1" ht="10">
      <c r="B4420" s="157"/>
      <c r="D4420" s="158" t="s">
        <v>328</v>
      </c>
      <c r="F4420" s="160" t="s">
        <v>6966</v>
      </c>
      <c r="H4420" s="161">
        <v>0.311</v>
      </c>
      <c r="I4420" s="162"/>
      <c r="L4420" s="157"/>
      <c r="M4420" s="163"/>
      <c r="T4420" s="164"/>
      <c r="AT4420" s="159" t="s">
        <v>328</v>
      </c>
      <c r="AU4420" s="159" t="s">
        <v>88</v>
      </c>
      <c r="AV4420" s="12" t="s">
        <v>88</v>
      </c>
      <c r="AW4420" s="12" t="s">
        <v>3</v>
      </c>
      <c r="AX4420" s="12" t="s">
        <v>83</v>
      </c>
      <c r="AY4420" s="159" t="s">
        <v>317</v>
      </c>
    </row>
    <row r="4421" spans="2:65" s="1" customFormat="1" ht="16.5" customHeight="1">
      <c r="B4421" s="142"/>
      <c r="C4421" s="143" t="s">
        <v>6967</v>
      </c>
      <c r="D4421" s="143" t="s">
        <v>319</v>
      </c>
      <c r="E4421" s="144" t="s">
        <v>6968</v>
      </c>
      <c r="F4421" s="145" t="s">
        <v>6969</v>
      </c>
      <c r="G4421" s="146" t="s">
        <v>1107</v>
      </c>
      <c r="H4421" s="147">
        <v>372.92</v>
      </c>
      <c r="I4421" s="148"/>
      <c r="J4421" s="149">
        <f>ROUND(I4421*H4421,2)</f>
        <v>0</v>
      </c>
      <c r="K4421" s="150"/>
      <c r="L4421" s="31"/>
      <c r="M4421" s="151" t="s">
        <v>1</v>
      </c>
      <c r="N4421" s="152" t="s">
        <v>42</v>
      </c>
      <c r="P4421" s="153">
        <f>O4421*H4421</f>
        <v>0</v>
      </c>
      <c r="Q4421" s="153">
        <v>0</v>
      </c>
      <c r="R4421" s="153">
        <f>Q4421*H4421</f>
        <v>0</v>
      </c>
      <c r="S4421" s="153">
        <v>0</v>
      </c>
      <c r="T4421" s="154">
        <f>S4421*H4421</f>
        <v>0</v>
      </c>
      <c r="AR4421" s="155" t="s">
        <v>396</v>
      </c>
      <c r="AT4421" s="155" t="s">
        <v>319</v>
      </c>
      <c r="AU4421" s="155" t="s">
        <v>88</v>
      </c>
      <c r="AY4421" s="16" t="s">
        <v>317</v>
      </c>
      <c r="BE4421" s="156">
        <f>IF(N4421="základná",J4421,0)</f>
        <v>0</v>
      </c>
      <c r="BF4421" s="156">
        <f>IF(N4421="znížená",J4421,0)</f>
        <v>0</v>
      </c>
      <c r="BG4421" s="156">
        <f>IF(N4421="zákl. prenesená",J4421,0)</f>
        <v>0</v>
      </c>
      <c r="BH4421" s="156">
        <f>IF(N4421="zníž. prenesená",J4421,0)</f>
        <v>0</v>
      </c>
      <c r="BI4421" s="156">
        <f>IF(N4421="nulová",J4421,0)</f>
        <v>0</v>
      </c>
      <c r="BJ4421" s="16" t="s">
        <v>88</v>
      </c>
      <c r="BK4421" s="156">
        <f>ROUND(I4421*H4421,2)</f>
        <v>0</v>
      </c>
      <c r="BL4421" s="16" t="s">
        <v>396</v>
      </c>
      <c r="BM4421" s="155" t="s">
        <v>6970</v>
      </c>
    </row>
    <row r="4422" spans="2:65" s="12" customFormat="1" ht="10">
      <c r="B4422" s="157"/>
      <c r="D4422" s="158" t="s">
        <v>328</v>
      </c>
      <c r="E4422" s="159" t="s">
        <v>1</v>
      </c>
      <c r="F4422" s="160" t="s">
        <v>6725</v>
      </c>
      <c r="H4422" s="161">
        <v>372.92</v>
      </c>
      <c r="I4422" s="162"/>
      <c r="L4422" s="157"/>
      <c r="M4422" s="163"/>
      <c r="T4422" s="164"/>
      <c r="AT4422" s="159" t="s">
        <v>328</v>
      </c>
      <c r="AU4422" s="159" t="s">
        <v>88</v>
      </c>
      <c r="AV4422" s="12" t="s">
        <v>88</v>
      </c>
      <c r="AW4422" s="12" t="s">
        <v>31</v>
      </c>
      <c r="AX4422" s="12" t="s">
        <v>76</v>
      </c>
      <c r="AY4422" s="159" t="s">
        <v>317</v>
      </c>
    </row>
    <row r="4423" spans="2:65" s="13" customFormat="1" ht="10">
      <c r="B4423" s="165"/>
      <c r="D4423" s="158" t="s">
        <v>328</v>
      </c>
      <c r="E4423" s="166" t="s">
        <v>1</v>
      </c>
      <c r="F4423" s="167" t="s">
        <v>6726</v>
      </c>
      <c r="H4423" s="168">
        <v>372.92</v>
      </c>
      <c r="I4423" s="169"/>
      <c r="L4423" s="165"/>
      <c r="M4423" s="170"/>
      <c r="T4423" s="171"/>
      <c r="AT4423" s="166" t="s">
        <v>328</v>
      </c>
      <c r="AU4423" s="166" t="s">
        <v>88</v>
      </c>
      <c r="AV4423" s="13" t="s">
        <v>92</v>
      </c>
      <c r="AW4423" s="13" t="s">
        <v>31</v>
      </c>
      <c r="AX4423" s="13" t="s">
        <v>76</v>
      </c>
      <c r="AY4423" s="166" t="s">
        <v>317</v>
      </c>
    </row>
    <row r="4424" spans="2:65" s="14" customFormat="1" ht="10">
      <c r="B4424" s="172"/>
      <c r="D4424" s="158" t="s">
        <v>328</v>
      </c>
      <c r="E4424" s="173" t="s">
        <v>1</v>
      </c>
      <c r="F4424" s="174" t="s">
        <v>332</v>
      </c>
      <c r="H4424" s="175">
        <v>372.92</v>
      </c>
      <c r="I4424" s="176"/>
      <c r="L4424" s="172"/>
      <c r="M4424" s="177"/>
      <c r="T4424" s="178"/>
      <c r="AT4424" s="173" t="s">
        <v>328</v>
      </c>
      <c r="AU4424" s="173" t="s">
        <v>88</v>
      </c>
      <c r="AV4424" s="14" t="s">
        <v>323</v>
      </c>
      <c r="AW4424" s="14" t="s">
        <v>31</v>
      </c>
      <c r="AX4424" s="14" t="s">
        <v>83</v>
      </c>
      <c r="AY4424" s="173" t="s">
        <v>317</v>
      </c>
    </row>
    <row r="4425" spans="2:65" s="1" customFormat="1" ht="16.5" customHeight="1">
      <c r="B4425" s="142"/>
      <c r="C4425" s="143" t="s">
        <v>6971</v>
      </c>
      <c r="D4425" s="143" t="s">
        <v>319</v>
      </c>
      <c r="E4425" s="144" t="s">
        <v>6972</v>
      </c>
      <c r="F4425" s="145" t="s">
        <v>6973</v>
      </c>
      <c r="G4425" s="146" t="s">
        <v>1107</v>
      </c>
      <c r="H4425" s="147">
        <v>57.3</v>
      </c>
      <c r="I4425" s="148"/>
      <c r="J4425" s="149">
        <f>ROUND(I4425*H4425,2)</f>
        <v>0</v>
      </c>
      <c r="K4425" s="150"/>
      <c r="L4425" s="31"/>
      <c r="M4425" s="151" t="s">
        <v>1</v>
      </c>
      <c r="N4425" s="152" t="s">
        <v>42</v>
      </c>
      <c r="P4425" s="153">
        <f>O4425*H4425</f>
        <v>0</v>
      </c>
      <c r="Q4425" s="153">
        <v>0</v>
      </c>
      <c r="R4425" s="153">
        <f>Q4425*H4425</f>
        <v>0</v>
      </c>
      <c r="S4425" s="153">
        <v>0</v>
      </c>
      <c r="T4425" s="154">
        <f>S4425*H4425</f>
        <v>0</v>
      </c>
      <c r="AR4425" s="155" t="s">
        <v>396</v>
      </c>
      <c r="AT4425" s="155" t="s">
        <v>319</v>
      </c>
      <c r="AU4425" s="155" t="s">
        <v>88</v>
      </c>
      <c r="AY4425" s="16" t="s">
        <v>317</v>
      </c>
      <c r="BE4425" s="156">
        <f>IF(N4425="základná",J4425,0)</f>
        <v>0</v>
      </c>
      <c r="BF4425" s="156">
        <f>IF(N4425="znížená",J4425,0)</f>
        <v>0</v>
      </c>
      <c r="BG4425" s="156">
        <f>IF(N4425="zákl. prenesená",J4425,0)</f>
        <v>0</v>
      </c>
      <c r="BH4425" s="156">
        <f>IF(N4425="zníž. prenesená",J4425,0)</f>
        <v>0</v>
      </c>
      <c r="BI4425" s="156">
        <f>IF(N4425="nulová",J4425,0)</f>
        <v>0</v>
      </c>
      <c r="BJ4425" s="16" t="s">
        <v>88</v>
      </c>
      <c r="BK4425" s="156">
        <f>ROUND(I4425*H4425,2)</f>
        <v>0</v>
      </c>
      <c r="BL4425" s="16" t="s">
        <v>396</v>
      </c>
      <c r="BM4425" s="155" t="s">
        <v>6974</v>
      </c>
    </row>
    <row r="4426" spans="2:65" s="12" customFormat="1" ht="10">
      <c r="B4426" s="157"/>
      <c r="D4426" s="158" t="s">
        <v>328</v>
      </c>
      <c r="E4426" s="159" t="s">
        <v>1</v>
      </c>
      <c r="F4426" s="160" t="s">
        <v>6738</v>
      </c>
      <c r="H4426" s="161">
        <v>57.3</v>
      </c>
      <c r="I4426" s="162"/>
      <c r="L4426" s="157"/>
      <c r="M4426" s="163"/>
      <c r="T4426" s="164"/>
      <c r="AT4426" s="159" t="s">
        <v>328</v>
      </c>
      <c r="AU4426" s="159" t="s">
        <v>88</v>
      </c>
      <c r="AV4426" s="12" t="s">
        <v>88</v>
      </c>
      <c r="AW4426" s="12" t="s">
        <v>31</v>
      </c>
      <c r="AX4426" s="12" t="s">
        <v>76</v>
      </c>
      <c r="AY4426" s="159" t="s">
        <v>317</v>
      </c>
    </row>
    <row r="4427" spans="2:65" s="13" customFormat="1" ht="10">
      <c r="B4427" s="165"/>
      <c r="D4427" s="158" t="s">
        <v>328</v>
      </c>
      <c r="E4427" s="166" t="s">
        <v>1</v>
      </c>
      <c r="F4427" s="167" t="s">
        <v>6975</v>
      </c>
      <c r="H4427" s="168">
        <v>57.3</v>
      </c>
      <c r="I4427" s="169"/>
      <c r="L4427" s="165"/>
      <c r="M4427" s="170"/>
      <c r="T4427" s="171"/>
      <c r="AT4427" s="166" t="s">
        <v>328</v>
      </c>
      <c r="AU4427" s="166" t="s">
        <v>88</v>
      </c>
      <c r="AV4427" s="13" t="s">
        <v>92</v>
      </c>
      <c r="AW4427" s="13" t="s">
        <v>31</v>
      </c>
      <c r="AX4427" s="13" t="s">
        <v>76</v>
      </c>
      <c r="AY4427" s="166" t="s">
        <v>317</v>
      </c>
    </row>
    <row r="4428" spans="2:65" s="14" customFormat="1" ht="10">
      <c r="B4428" s="172"/>
      <c r="D4428" s="158" t="s">
        <v>328</v>
      </c>
      <c r="E4428" s="173" t="s">
        <v>1</v>
      </c>
      <c r="F4428" s="174" t="s">
        <v>332</v>
      </c>
      <c r="H4428" s="175">
        <v>57.3</v>
      </c>
      <c r="I4428" s="176"/>
      <c r="L4428" s="172"/>
      <c r="M4428" s="177"/>
      <c r="T4428" s="178"/>
      <c r="AT4428" s="173" t="s">
        <v>328</v>
      </c>
      <c r="AU4428" s="173" t="s">
        <v>88</v>
      </c>
      <c r="AV4428" s="14" t="s">
        <v>323</v>
      </c>
      <c r="AW4428" s="14" t="s">
        <v>31</v>
      </c>
      <c r="AX4428" s="14" t="s">
        <v>83</v>
      </c>
      <c r="AY4428" s="173" t="s">
        <v>317</v>
      </c>
    </row>
    <row r="4429" spans="2:65" s="1" customFormat="1" ht="37.75" customHeight="1">
      <c r="B4429" s="142"/>
      <c r="C4429" s="143" t="s">
        <v>6976</v>
      </c>
      <c r="D4429" s="200" t="s">
        <v>319</v>
      </c>
      <c r="E4429" s="144" t="s">
        <v>6977</v>
      </c>
      <c r="F4429" s="145" t="s">
        <v>6978</v>
      </c>
      <c r="G4429" s="146" t="s">
        <v>484</v>
      </c>
      <c r="H4429" s="147">
        <v>76.7</v>
      </c>
      <c r="I4429" s="148"/>
      <c r="J4429" s="149">
        <f>ROUND(I4429*H4429,2)</f>
        <v>0</v>
      </c>
      <c r="K4429" s="150"/>
      <c r="L4429" s="31"/>
      <c r="M4429" s="151" t="s">
        <v>1</v>
      </c>
      <c r="N4429" s="152" t="s">
        <v>42</v>
      </c>
      <c r="P4429" s="153">
        <f>O4429*H4429</f>
        <v>0</v>
      </c>
      <c r="Q4429" s="153">
        <v>0</v>
      </c>
      <c r="R4429" s="153">
        <f>Q4429*H4429</f>
        <v>0</v>
      </c>
      <c r="S4429" s="153">
        <v>0</v>
      </c>
      <c r="T4429" s="154">
        <f>S4429*H4429</f>
        <v>0</v>
      </c>
      <c r="AR4429" s="155" t="s">
        <v>396</v>
      </c>
      <c r="AT4429" s="155" t="s">
        <v>319</v>
      </c>
      <c r="AU4429" s="155" t="s">
        <v>88</v>
      </c>
      <c r="AY4429" s="16" t="s">
        <v>317</v>
      </c>
      <c r="BE4429" s="156">
        <f>IF(N4429="základná",J4429,0)</f>
        <v>0</v>
      </c>
      <c r="BF4429" s="156">
        <f>IF(N4429="znížená",J4429,0)</f>
        <v>0</v>
      </c>
      <c r="BG4429" s="156">
        <f>IF(N4429="zákl. prenesená",J4429,0)</f>
        <v>0</v>
      </c>
      <c r="BH4429" s="156">
        <f>IF(N4429="zníž. prenesená",J4429,0)</f>
        <v>0</v>
      </c>
      <c r="BI4429" s="156">
        <f>IF(N4429="nulová",J4429,0)</f>
        <v>0</v>
      </c>
      <c r="BJ4429" s="16" t="s">
        <v>88</v>
      </c>
      <c r="BK4429" s="156">
        <f>ROUND(I4429*H4429,2)</f>
        <v>0</v>
      </c>
      <c r="BL4429" s="16" t="s">
        <v>396</v>
      </c>
      <c r="BM4429" s="155" t="s">
        <v>6979</v>
      </c>
    </row>
    <row r="4430" spans="2:65" s="12" customFormat="1" ht="10">
      <c r="B4430" s="157"/>
      <c r="D4430" s="158" t="s">
        <v>328</v>
      </c>
      <c r="E4430" s="159" t="s">
        <v>1</v>
      </c>
      <c r="F4430" s="160" t="s">
        <v>6980</v>
      </c>
      <c r="H4430" s="161">
        <v>76.7</v>
      </c>
      <c r="I4430" s="162"/>
      <c r="L4430" s="157"/>
      <c r="M4430" s="163"/>
      <c r="T4430" s="164"/>
      <c r="AT4430" s="159" t="s">
        <v>328</v>
      </c>
      <c r="AU4430" s="159" t="s">
        <v>88</v>
      </c>
      <c r="AV4430" s="12" t="s">
        <v>88</v>
      </c>
      <c r="AW4430" s="12" t="s">
        <v>31</v>
      </c>
      <c r="AX4430" s="12" t="s">
        <v>76</v>
      </c>
      <c r="AY4430" s="159" t="s">
        <v>317</v>
      </c>
    </row>
    <row r="4431" spans="2:65" s="13" customFormat="1" ht="10">
      <c r="B4431" s="165"/>
      <c r="D4431" s="158" t="s">
        <v>328</v>
      </c>
      <c r="E4431" s="166" t="s">
        <v>1</v>
      </c>
      <c r="F4431" s="167" t="s">
        <v>331</v>
      </c>
      <c r="H4431" s="168">
        <v>76.7</v>
      </c>
      <c r="I4431" s="169"/>
      <c r="L4431" s="165"/>
      <c r="M4431" s="170"/>
      <c r="T4431" s="171"/>
      <c r="AT4431" s="166" t="s">
        <v>328</v>
      </c>
      <c r="AU4431" s="166" t="s">
        <v>88</v>
      </c>
      <c r="AV4431" s="13" t="s">
        <v>92</v>
      </c>
      <c r="AW4431" s="13" t="s">
        <v>31</v>
      </c>
      <c r="AX4431" s="13" t="s">
        <v>76</v>
      </c>
      <c r="AY4431" s="166" t="s">
        <v>317</v>
      </c>
    </row>
    <row r="4432" spans="2:65" s="14" customFormat="1" ht="10">
      <c r="B4432" s="172"/>
      <c r="D4432" s="158" t="s">
        <v>328</v>
      </c>
      <c r="E4432" s="173" t="s">
        <v>1</v>
      </c>
      <c r="F4432" s="174" t="s">
        <v>332</v>
      </c>
      <c r="H4432" s="175">
        <v>76.7</v>
      </c>
      <c r="I4432" s="176"/>
      <c r="L4432" s="172"/>
      <c r="M4432" s="177"/>
      <c r="T4432" s="178"/>
      <c r="AT4432" s="173" t="s">
        <v>328</v>
      </c>
      <c r="AU4432" s="173" t="s">
        <v>88</v>
      </c>
      <c r="AV4432" s="14" t="s">
        <v>323</v>
      </c>
      <c r="AW4432" s="14" t="s">
        <v>31</v>
      </c>
      <c r="AX4432" s="14" t="s">
        <v>83</v>
      </c>
      <c r="AY4432" s="173" t="s">
        <v>317</v>
      </c>
    </row>
    <row r="4433" spans="2:65" s="1" customFormat="1" ht="24.15" customHeight="1">
      <c r="B4433" s="142"/>
      <c r="C4433" s="143" t="s">
        <v>6981</v>
      </c>
      <c r="D4433" s="143" t="s">
        <v>319</v>
      </c>
      <c r="E4433" s="144" t="s">
        <v>6982</v>
      </c>
      <c r="F4433" s="145" t="s">
        <v>6983</v>
      </c>
      <c r="G4433" s="146" t="s">
        <v>1107</v>
      </c>
      <c r="H4433" s="147">
        <v>47439.6</v>
      </c>
      <c r="I4433" s="148"/>
      <c r="J4433" s="149">
        <f>ROUND(I4433*H4433,2)</f>
        <v>0</v>
      </c>
      <c r="K4433" s="150"/>
      <c r="L4433" s="31"/>
      <c r="M4433" s="151" t="s">
        <v>1</v>
      </c>
      <c r="N4433" s="152" t="s">
        <v>42</v>
      </c>
      <c r="P4433" s="153">
        <f>O4433*H4433</f>
        <v>0</v>
      </c>
      <c r="Q4433" s="153">
        <v>0</v>
      </c>
      <c r="R4433" s="153">
        <f>Q4433*H4433</f>
        <v>0</v>
      </c>
      <c r="S4433" s="153">
        <v>0</v>
      </c>
      <c r="T4433" s="154">
        <f>S4433*H4433</f>
        <v>0</v>
      </c>
      <c r="AR4433" s="155" t="s">
        <v>396</v>
      </c>
      <c r="AT4433" s="155" t="s">
        <v>319</v>
      </c>
      <c r="AU4433" s="155" t="s">
        <v>88</v>
      </c>
      <c r="AY4433" s="16" t="s">
        <v>317</v>
      </c>
      <c r="BE4433" s="156">
        <f>IF(N4433="základná",J4433,0)</f>
        <v>0</v>
      </c>
      <c r="BF4433" s="156">
        <f>IF(N4433="znížená",J4433,0)</f>
        <v>0</v>
      </c>
      <c r="BG4433" s="156">
        <f>IF(N4433="zákl. prenesená",J4433,0)</f>
        <v>0</v>
      </c>
      <c r="BH4433" s="156">
        <f>IF(N4433="zníž. prenesená",J4433,0)</f>
        <v>0</v>
      </c>
      <c r="BI4433" s="156">
        <f>IF(N4433="nulová",J4433,0)</f>
        <v>0</v>
      </c>
      <c r="BJ4433" s="16" t="s">
        <v>88</v>
      </c>
      <c r="BK4433" s="156">
        <f>ROUND(I4433*H4433,2)</f>
        <v>0</v>
      </c>
      <c r="BL4433" s="16" t="s">
        <v>396</v>
      </c>
      <c r="BM4433" s="155" t="s">
        <v>6984</v>
      </c>
    </row>
    <row r="4434" spans="2:65" s="12" customFormat="1" ht="10">
      <c r="B4434" s="157"/>
      <c r="D4434" s="158" t="s">
        <v>328</v>
      </c>
      <c r="E4434" s="159" t="s">
        <v>1</v>
      </c>
      <c r="F4434" s="160" t="s">
        <v>6750</v>
      </c>
      <c r="H4434" s="161">
        <v>47.1</v>
      </c>
      <c r="I4434" s="162"/>
      <c r="L4434" s="157"/>
      <c r="M4434" s="163"/>
      <c r="T4434" s="164"/>
      <c r="AT4434" s="159" t="s">
        <v>328</v>
      </c>
      <c r="AU4434" s="159" t="s">
        <v>88</v>
      </c>
      <c r="AV4434" s="12" t="s">
        <v>88</v>
      </c>
      <c r="AW4434" s="12" t="s">
        <v>31</v>
      </c>
      <c r="AX4434" s="12" t="s">
        <v>76</v>
      </c>
      <c r="AY4434" s="159" t="s">
        <v>317</v>
      </c>
    </row>
    <row r="4435" spans="2:65" s="13" customFormat="1" ht="10">
      <c r="B4435" s="165"/>
      <c r="D4435" s="158" t="s">
        <v>328</v>
      </c>
      <c r="E4435" s="166" t="s">
        <v>1</v>
      </c>
      <c r="F4435" s="167" t="s">
        <v>6751</v>
      </c>
      <c r="H4435" s="168">
        <v>47.1</v>
      </c>
      <c r="I4435" s="169"/>
      <c r="L4435" s="165"/>
      <c r="M4435" s="170"/>
      <c r="T4435" s="171"/>
      <c r="AT4435" s="166" t="s">
        <v>328</v>
      </c>
      <c r="AU4435" s="166" t="s">
        <v>88</v>
      </c>
      <c r="AV4435" s="13" t="s">
        <v>92</v>
      </c>
      <c r="AW4435" s="13" t="s">
        <v>31</v>
      </c>
      <c r="AX4435" s="13" t="s">
        <v>76</v>
      </c>
      <c r="AY4435" s="166" t="s">
        <v>317</v>
      </c>
    </row>
    <row r="4436" spans="2:65" s="12" customFormat="1" ht="10">
      <c r="B4436" s="157"/>
      <c r="D4436" s="158" t="s">
        <v>328</v>
      </c>
      <c r="E4436" s="159" t="s">
        <v>1</v>
      </c>
      <c r="F4436" s="160" t="s">
        <v>6752</v>
      </c>
      <c r="H4436" s="161">
        <v>3886.6</v>
      </c>
      <c r="I4436" s="162"/>
      <c r="L4436" s="157"/>
      <c r="M4436" s="163"/>
      <c r="T4436" s="164"/>
      <c r="AT4436" s="159" t="s">
        <v>328</v>
      </c>
      <c r="AU4436" s="159" t="s">
        <v>88</v>
      </c>
      <c r="AV4436" s="12" t="s">
        <v>88</v>
      </c>
      <c r="AW4436" s="12" t="s">
        <v>31</v>
      </c>
      <c r="AX4436" s="12" t="s">
        <v>76</v>
      </c>
      <c r="AY4436" s="159" t="s">
        <v>317</v>
      </c>
    </row>
    <row r="4437" spans="2:65" s="13" customFormat="1" ht="10">
      <c r="B4437" s="165"/>
      <c r="D4437" s="158" t="s">
        <v>328</v>
      </c>
      <c r="E4437" s="166" t="s">
        <v>1</v>
      </c>
      <c r="F4437" s="167" t="s">
        <v>6753</v>
      </c>
      <c r="H4437" s="168">
        <v>3886.6</v>
      </c>
      <c r="I4437" s="169"/>
      <c r="L4437" s="165"/>
      <c r="M4437" s="170"/>
      <c r="T4437" s="171"/>
      <c r="AT4437" s="166" t="s">
        <v>328</v>
      </c>
      <c r="AU4437" s="166" t="s">
        <v>88</v>
      </c>
      <c r="AV4437" s="13" t="s">
        <v>92</v>
      </c>
      <c r="AW4437" s="13" t="s">
        <v>31</v>
      </c>
      <c r="AX4437" s="13" t="s">
        <v>76</v>
      </c>
      <c r="AY4437" s="166" t="s">
        <v>317</v>
      </c>
    </row>
    <row r="4438" spans="2:65" s="12" customFormat="1" ht="10">
      <c r="B4438" s="157"/>
      <c r="D4438" s="158" t="s">
        <v>328</v>
      </c>
      <c r="E4438" s="159" t="s">
        <v>1</v>
      </c>
      <c r="F4438" s="160" t="s">
        <v>6754</v>
      </c>
      <c r="H4438" s="161">
        <v>918.6</v>
      </c>
      <c r="I4438" s="162"/>
      <c r="L4438" s="157"/>
      <c r="M4438" s="163"/>
      <c r="T4438" s="164"/>
      <c r="AT4438" s="159" t="s">
        <v>328</v>
      </c>
      <c r="AU4438" s="159" t="s">
        <v>88</v>
      </c>
      <c r="AV4438" s="12" t="s">
        <v>88</v>
      </c>
      <c r="AW4438" s="12" t="s">
        <v>31</v>
      </c>
      <c r="AX4438" s="12" t="s">
        <v>76</v>
      </c>
      <c r="AY4438" s="159" t="s">
        <v>317</v>
      </c>
    </row>
    <row r="4439" spans="2:65" s="13" customFormat="1" ht="10">
      <c r="B4439" s="165"/>
      <c r="D4439" s="158" t="s">
        <v>328</v>
      </c>
      <c r="E4439" s="166" t="s">
        <v>1</v>
      </c>
      <c r="F4439" s="167" t="s">
        <v>6755</v>
      </c>
      <c r="H4439" s="168">
        <v>918.6</v>
      </c>
      <c r="I4439" s="169"/>
      <c r="L4439" s="165"/>
      <c r="M4439" s="170"/>
      <c r="T4439" s="171"/>
      <c r="AT4439" s="166" t="s">
        <v>328</v>
      </c>
      <c r="AU4439" s="166" t="s">
        <v>88</v>
      </c>
      <c r="AV4439" s="13" t="s">
        <v>92</v>
      </c>
      <c r="AW4439" s="13" t="s">
        <v>31</v>
      </c>
      <c r="AX4439" s="13" t="s">
        <v>76</v>
      </c>
      <c r="AY4439" s="166" t="s">
        <v>317</v>
      </c>
    </row>
    <row r="4440" spans="2:65" s="12" customFormat="1" ht="10">
      <c r="B4440" s="157"/>
      <c r="D4440" s="158" t="s">
        <v>328</v>
      </c>
      <c r="E4440" s="159" t="s">
        <v>1</v>
      </c>
      <c r="F4440" s="160" t="s">
        <v>6756</v>
      </c>
      <c r="H4440" s="161">
        <v>1714.9</v>
      </c>
      <c r="I4440" s="162"/>
      <c r="L4440" s="157"/>
      <c r="M4440" s="163"/>
      <c r="T4440" s="164"/>
      <c r="AT4440" s="159" t="s">
        <v>328</v>
      </c>
      <c r="AU4440" s="159" t="s">
        <v>88</v>
      </c>
      <c r="AV4440" s="12" t="s">
        <v>88</v>
      </c>
      <c r="AW4440" s="12" t="s">
        <v>31</v>
      </c>
      <c r="AX4440" s="12" t="s">
        <v>76</v>
      </c>
      <c r="AY4440" s="159" t="s">
        <v>317</v>
      </c>
    </row>
    <row r="4441" spans="2:65" s="13" customFormat="1" ht="10">
      <c r="B4441" s="165"/>
      <c r="D4441" s="158" t="s">
        <v>328</v>
      </c>
      <c r="E4441" s="166" t="s">
        <v>1</v>
      </c>
      <c r="F4441" s="167" t="s">
        <v>6757</v>
      </c>
      <c r="H4441" s="168">
        <v>1714.9</v>
      </c>
      <c r="I4441" s="169"/>
      <c r="L4441" s="165"/>
      <c r="M4441" s="170"/>
      <c r="T4441" s="171"/>
      <c r="AT4441" s="166" t="s">
        <v>328</v>
      </c>
      <c r="AU4441" s="166" t="s">
        <v>88</v>
      </c>
      <c r="AV4441" s="13" t="s">
        <v>92</v>
      </c>
      <c r="AW4441" s="13" t="s">
        <v>31</v>
      </c>
      <c r="AX4441" s="13" t="s">
        <v>76</v>
      </c>
      <c r="AY4441" s="166" t="s">
        <v>317</v>
      </c>
    </row>
    <row r="4442" spans="2:65" s="12" customFormat="1" ht="10">
      <c r="B4442" s="157"/>
      <c r="D4442" s="158" t="s">
        <v>328</v>
      </c>
      <c r="E4442" s="159" t="s">
        <v>1</v>
      </c>
      <c r="F4442" s="160" t="s">
        <v>6758</v>
      </c>
      <c r="H4442" s="161">
        <v>5333.2</v>
      </c>
      <c r="I4442" s="162"/>
      <c r="L4442" s="157"/>
      <c r="M4442" s="163"/>
      <c r="T4442" s="164"/>
      <c r="AT4442" s="159" t="s">
        <v>328</v>
      </c>
      <c r="AU4442" s="159" t="s">
        <v>88</v>
      </c>
      <c r="AV4442" s="12" t="s">
        <v>88</v>
      </c>
      <c r="AW4442" s="12" t="s">
        <v>31</v>
      </c>
      <c r="AX4442" s="12" t="s">
        <v>76</v>
      </c>
      <c r="AY4442" s="159" t="s">
        <v>317</v>
      </c>
    </row>
    <row r="4443" spans="2:65" s="13" customFormat="1" ht="10">
      <c r="B4443" s="165"/>
      <c r="D4443" s="158" t="s">
        <v>328</v>
      </c>
      <c r="E4443" s="166" t="s">
        <v>1</v>
      </c>
      <c r="F4443" s="167" t="s">
        <v>6759</v>
      </c>
      <c r="H4443" s="168">
        <v>5333.2</v>
      </c>
      <c r="I4443" s="169"/>
      <c r="L4443" s="165"/>
      <c r="M4443" s="170"/>
      <c r="T4443" s="171"/>
      <c r="AT4443" s="166" t="s">
        <v>328</v>
      </c>
      <c r="AU4443" s="166" t="s">
        <v>88</v>
      </c>
      <c r="AV4443" s="13" t="s">
        <v>92</v>
      </c>
      <c r="AW4443" s="13" t="s">
        <v>31</v>
      </c>
      <c r="AX4443" s="13" t="s">
        <v>76</v>
      </c>
      <c r="AY4443" s="166" t="s">
        <v>317</v>
      </c>
    </row>
    <row r="4444" spans="2:65" s="12" customFormat="1" ht="10">
      <c r="B4444" s="157"/>
      <c r="D4444" s="158" t="s">
        <v>328</v>
      </c>
      <c r="E4444" s="159" t="s">
        <v>1</v>
      </c>
      <c r="F4444" s="160" t="s">
        <v>6760</v>
      </c>
      <c r="H4444" s="161">
        <v>15723.5</v>
      </c>
      <c r="I4444" s="162"/>
      <c r="L4444" s="157"/>
      <c r="M4444" s="163"/>
      <c r="T4444" s="164"/>
      <c r="AT4444" s="159" t="s">
        <v>328</v>
      </c>
      <c r="AU4444" s="159" t="s">
        <v>88</v>
      </c>
      <c r="AV4444" s="12" t="s">
        <v>88</v>
      </c>
      <c r="AW4444" s="12" t="s">
        <v>31</v>
      </c>
      <c r="AX4444" s="12" t="s">
        <v>76</v>
      </c>
      <c r="AY4444" s="159" t="s">
        <v>317</v>
      </c>
    </row>
    <row r="4445" spans="2:65" s="13" customFormat="1" ht="10">
      <c r="B4445" s="165"/>
      <c r="D4445" s="158" t="s">
        <v>328</v>
      </c>
      <c r="E4445" s="166" t="s">
        <v>1</v>
      </c>
      <c r="F4445" s="167" t="s">
        <v>6761</v>
      </c>
      <c r="H4445" s="168">
        <v>15723.5</v>
      </c>
      <c r="I4445" s="169"/>
      <c r="L4445" s="165"/>
      <c r="M4445" s="170"/>
      <c r="T4445" s="171"/>
      <c r="AT4445" s="166" t="s">
        <v>328</v>
      </c>
      <c r="AU4445" s="166" t="s">
        <v>88</v>
      </c>
      <c r="AV4445" s="13" t="s">
        <v>92</v>
      </c>
      <c r="AW4445" s="13" t="s">
        <v>31</v>
      </c>
      <c r="AX4445" s="13" t="s">
        <v>76</v>
      </c>
      <c r="AY4445" s="166" t="s">
        <v>317</v>
      </c>
    </row>
    <row r="4446" spans="2:65" s="12" customFormat="1" ht="10">
      <c r="B4446" s="157"/>
      <c r="D4446" s="158" t="s">
        <v>328</v>
      </c>
      <c r="E4446" s="159" t="s">
        <v>1</v>
      </c>
      <c r="F4446" s="160" t="s">
        <v>6762</v>
      </c>
      <c r="H4446" s="161">
        <v>15967.1</v>
      </c>
      <c r="I4446" s="162"/>
      <c r="L4446" s="157"/>
      <c r="M4446" s="163"/>
      <c r="T4446" s="164"/>
      <c r="AT4446" s="159" t="s">
        <v>328</v>
      </c>
      <c r="AU4446" s="159" t="s">
        <v>88</v>
      </c>
      <c r="AV4446" s="12" t="s">
        <v>88</v>
      </c>
      <c r="AW4446" s="12" t="s">
        <v>31</v>
      </c>
      <c r="AX4446" s="12" t="s">
        <v>76</v>
      </c>
      <c r="AY4446" s="159" t="s">
        <v>317</v>
      </c>
    </row>
    <row r="4447" spans="2:65" s="13" customFormat="1" ht="10">
      <c r="B4447" s="165"/>
      <c r="D4447" s="158" t="s">
        <v>328</v>
      </c>
      <c r="E4447" s="166" t="s">
        <v>1</v>
      </c>
      <c r="F4447" s="167" t="s">
        <v>6777</v>
      </c>
      <c r="H4447" s="168">
        <v>15967.1</v>
      </c>
      <c r="I4447" s="169"/>
      <c r="L4447" s="165"/>
      <c r="M4447" s="170"/>
      <c r="T4447" s="171"/>
      <c r="AT4447" s="166" t="s">
        <v>328</v>
      </c>
      <c r="AU4447" s="166" t="s">
        <v>88</v>
      </c>
      <c r="AV4447" s="13" t="s">
        <v>92</v>
      </c>
      <c r="AW4447" s="13" t="s">
        <v>31</v>
      </c>
      <c r="AX4447" s="13" t="s">
        <v>76</v>
      </c>
      <c r="AY4447" s="166" t="s">
        <v>317</v>
      </c>
    </row>
    <row r="4448" spans="2:65" s="12" customFormat="1" ht="10">
      <c r="B4448" s="157"/>
      <c r="D4448" s="158" t="s">
        <v>328</v>
      </c>
      <c r="E4448" s="159" t="s">
        <v>1</v>
      </c>
      <c r="F4448" s="160" t="s">
        <v>6764</v>
      </c>
      <c r="H4448" s="161">
        <v>3848.6</v>
      </c>
      <c r="I4448" s="162"/>
      <c r="L4448" s="157"/>
      <c r="M4448" s="163"/>
      <c r="T4448" s="164"/>
      <c r="AT4448" s="159" t="s">
        <v>328</v>
      </c>
      <c r="AU4448" s="159" t="s">
        <v>88</v>
      </c>
      <c r="AV4448" s="12" t="s">
        <v>88</v>
      </c>
      <c r="AW4448" s="12" t="s">
        <v>31</v>
      </c>
      <c r="AX4448" s="12" t="s">
        <v>76</v>
      </c>
      <c r="AY4448" s="159" t="s">
        <v>317</v>
      </c>
    </row>
    <row r="4449" spans="2:65" s="13" customFormat="1" ht="10">
      <c r="B4449" s="165"/>
      <c r="D4449" s="158" t="s">
        <v>328</v>
      </c>
      <c r="E4449" s="166" t="s">
        <v>1</v>
      </c>
      <c r="F4449" s="167" t="s">
        <v>6779</v>
      </c>
      <c r="H4449" s="168">
        <v>3848.6</v>
      </c>
      <c r="I4449" s="169"/>
      <c r="L4449" s="165"/>
      <c r="M4449" s="170"/>
      <c r="T4449" s="171"/>
      <c r="AT4449" s="166" t="s">
        <v>328</v>
      </c>
      <c r="AU4449" s="166" t="s">
        <v>88</v>
      </c>
      <c r="AV4449" s="13" t="s">
        <v>92</v>
      </c>
      <c r="AW4449" s="13" t="s">
        <v>31</v>
      </c>
      <c r="AX4449" s="13" t="s">
        <v>76</v>
      </c>
      <c r="AY4449" s="166" t="s">
        <v>317</v>
      </c>
    </row>
    <row r="4450" spans="2:65" s="14" customFormat="1" ht="10">
      <c r="B4450" s="172"/>
      <c r="D4450" s="158" t="s">
        <v>328</v>
      </c>
      <c r="E4450" s="173" t="s">
        <v>1</v>
      </c>
      <c r="F4450" s="174" t="s">
        <v>332</v>
      </c>
      <c r="H4450" s="175">
        <v>47439.6</v>
      </c>
      <c r="I4450" s="176"/>
      <c r="L4450" s="172"/>
      <c r="M4450" s="177"/>
      <c r="T4450" s="178"/>
      <c r="AT4450" s="173" t="s">
        <v>328</v>
      </c>
      <c r="AU4450" s="173" t="s">
        <v>88</v>
      </c>
      <c r="AV4450" s="14" t="s">
        <v>323</v>
      </c>
      <c r="AW4450" s="14" t="s">
        <v>31</v>
      </c>
      <c r="AX4450" s="14" t="s">
        <v>83</v>
      </c>
      <c r="AY4450" s="173" t="s">
        <v>317</v>
      </c>
    </row>
    <row r="4451" spans="2:65" s="1" customFormat="1" ht="24.15" customHeight="1">
      <c r="B4451" s="142"/>
      <c r="C4451" s="143" t="s">
        <v>6985</v>
      </c>
      <c r="D4451" s="143" t="s">
        <v>319</v>
      </c>
      <c r="E4451" s="144" t="s">
        <v>6986</v>
      </c>
      <c r="F4451" s="145" t="s">
        <v>6987</v>
      </c>
      <c r="G4451" s="146" t="s">
        <v>1107</v>
      </c>
      <c r="H4451" s="147">
        <v>2359.85</v>
      </c>
      <c r="I4451" s="148"/>
      <c r="J4451" s="149">
        <f>ROUND(I4451*H4451,2)</f>
        <v>0</v>
      </c>
      <c r="K4451" s="150"/>
      <c r="L4451" s="31"/>
      <c r="M4451" s="151" t="s">
        <v>1</v>
      </c>
      <c r="N4451" s="152" t="s">
        <v>42</v>
      </c>
      <c r="P4451" s="153">
        <f>O4451*H4451</f>
        <v>0</v>
      </c>
      <c r="Q4451" s="153">
        <v>0</v>
      </c>
      <c r="R4451" s="153">
        <f>Q4451*H4451</f>
        <v>0</v>
      </c>
      <c r="S4451" s="153">
        <v>0</v>
      </c>
      <c r="T4451" s="154">
        <f>S4451*H4451</f>
        <v>0</v>
      </c>
      <c r="AR4451" s="155" t="s">
        <v>396</v>
      </c>
      <c r="AT4451" s="155" t="s">
        <v>319</v>
      </c>
      <c r="AU4451" s="155" t="s">
        <v>88</v>
      </c>
      <c r="AY4451" s="16" t="s">
        <v>317</v>
      </c>
      <c r="BE4451" s="156">
        <f>IF(N4451="základná",J4451,0)</f>
        <v>0</v>
      </c>
      <c r="BF4451" s="156">
        <f>IF(N4451="znížená",J4451,0)</f>
        <v>0</v>
      </c>
      <c r="BG4451" s="156">
        <f>IF(N4451="zákl. prenesená",J4451,0)</f>
        <v>0</v>
      </c>
      <c r="BH4451" s="156">
        <f>IF(N4451="zníž. prenesená",J4451,0)</f>
        <v>0</v>
      </c>
      <c r="BI4451" s="156">
        <f>IF(N4451="nulová",J4451,0)</f>
        <v>0</v>
      </c>
      <c r="BJ4451" s="16" t="s">
        <v>88</v>
      </c>
      <c r="BK4451" s="156">
        <f>ROUND(I4451*H4451,2)</f>
        <v>0</v>
      </c>
      <c r="BL4451" s="16" t="s">
        <v>396</v>
      </c>
      <c r="BM4451" s="155" t="s">
        <v>6988</v>
      </c>
    </row>
    <row r="4452" spans="2:65" s="12" customFormat="1" ht="10">
      <c r="B4452" s="157"/>
      <c r="D4452" s="158" t="s">
        <v>328</v>
      </c>
      <c r="E4452" s="159" t="s">
        <v>1</v>
      </c>
      <c r="F4452" s="160" t="s">
        <v>6801</v>
      </c>
      <c r="H4452" s="161">
        <v>279.89999999999998</v>
      </c>
      <c r="I4452" s="162"/>
      <c r="L4452" s="157"/>
      <c r="M4452" s="163"/>
      <c r="T4452" s="164"/>
      <c r="AT4452" s="159" t="s">
        <v>328</v>
      </c>
      <c r="AU4452" s="159" t="s">
        <v>88</v>
      </c>
      <c r="AV4452" s="12" t="s">
        <v>88</v>
      </c>
      <c r="AW4452" s="12" t="s">
        <v>31</v>
      </c>
      <c r="AX4452" s="12" t="s">
        <v>76</v>
      </c>
      <c r="AY4452" s="159" t="s">
        <v>317</v>
      </c>
    </row>
    <row r="4453" spans="2:65" s="12" customFormat="1" ht="10">
      <c r="B4453" s="157"/>
      <c r="D4453" s="158" t="s">
        <v>328</v>
      </c>
      <c r="E4453" s="159" t="s">
        <v>1</v>
      </c>
      <c r="F4453" s="160" t="s">
        <v>6802</v>
      </c>
      <c r="H4453" s="161">
        <v>326.66000000000003</v>
      </c>
      <c r="I4453" s="162"/>
      <c r="L4453" s="157"/>
      <c r="M4453" s="163"/>
      <c r="T4453" s="164"/>
      <c r="AT4453" s="159" t="s">
        <v>328</v>
      </c>
      <c r="AU4453" s="159" t="s">
        <v>88</v>
      </c>
      <c r="AV4453" s="12" t="s">
        <v>88</v>
      </c>
      <c r="AW4453" s="12" t="s">
        <v>31</v>
      </c>
      <c r="AX4453" s="12" t="s">
        <v>76</v>
      </c>
      <c r="AY4453" s="159" t="s">
        <v>317</v>
      </c>
    </row>
    <row r="4454" spans="2:65" s="12" customFormat="1" ht="10">
      <c r="B4454" s="157"/>
      <c r="D4454" s="158" t="s">
        <v>328</v>
      </c>
      <c r="E4454" s="159" t="s">
        <v>1</v>
      </c>
      <c r="F4454" s="160" t="s">
        <v>6803</v>
      </c>
      <c r="H4454" s="161">
        <v>316.36</v>
      </c>
      <c r="I4454" s="162"/>
      <c r="L4454" s="157"/>
      <c r="M4454" s="163"/>
      <c r="T4454" s="164"/>
      <c r="AT4454" s="159" t="s">
        <v>328</v>
      </c>
      <c r="AU4454" s="159" t="s">
        <v>88</v>
      </c>
      <c r="AV4454" s="12" t="s">
        <v>88</v>
      </c>
      <c r="AW4454" s="12" t="s">
        <v>31</v>
      </c>
      <c r="AX4454" s="12" t="s">
        <v>76</v>
      </c>
      <c r="AY4454" s="159" t="s">
        <v>317</v>
      </c>
    </row>
    <row r="4455" spans="2:65" s="12" customFormat="1" ht="10">
      <c r="B4455" s="157"/>
      <c r="D4455" s="158" t="s">
        <v>328</v>
      </c>
      <c r="E4455" s="159" t="s">
        <v>1</v>
      </c>
      <c r="F4455" s="160" t="s">
        <v>6804</v>
      </c>
      <c r="H4455" s="161">
        <v>197.74</v>
      </c>
      <c r="I4455" s="162"/>
      <c r="L4455" s="157"/>
      <c r="M4455" s="163"/>
      <c r="T4455" s="164"/>
      <c r="AT4455" s="159" t="s">
        <v>328</v>
      </c>
      <c r="AU4455" s="159" t="s">
        <v>88</v>
      </c>
      <c r="AV4455" s="12" t="s">
        <v>88</v>
      </c>
      <c r="AW4455" s="12" t="s">
        <v>31</v>
      </c>
      <c r="AX4455" s="12" t="s">
        <v>76</v>
      </c>
      <c r="AY4455" s="159" t="s">
        <v>317</v>
      </c>
    </row>
    <row r="4456" spans="2:65" s="12" customFormat="1" ht="10">
      <c r="B4456" s="157"/>
      <c r="D4456" s="158" t="s">
        <v>328</v>
      </c>
      <c r="E4456" s="159" t="s">
        <v>1</v>
      </c>
      <c r="F4456" s="160" t="s">
        <v>6805</v>
      </c>
      <c r="H4456" s="161">
        <v>196.88</v>
      </c>
      <c r="I4456" s="162"/>
      <c r="L4456" s="157"/>
      <c r="M4456" s="163"/>
      <c r="T4456" s="164"/>
      <c r="AT4456" s="159" t="s">
        <v>328</v>
      </c>
      <c r="AU4456" s="159" t="s">
        <v>88</v>
      </c>
      <c r="AV4456" s="12" t="s">
        <v>88</v>
      </c>
      <c r="AW4456" s="12" t="s">
        <v>31</v>
      </c>
      <c r="AX4456" s="12" t="s">
        <v>76</v>
      </c>
      <c r="AY4456" s="159" t="s">
        <v>317</v>
      </c>
    </row>
    <row r="4457" spans="2:65" s="12" customFormat="1" ht="10">
      <c r="B4457" s="157"/>
      <c r="D4457" s="158" t="s">
        <v>328</v>
      </c>
      <c r="E4457" s="159" t="s">
        <v>1</v>
      </c>
      <c r="F4457" s="160" t="s">
        <v>6806</v>
      </c>
      <c r="H4457" s="161">
        <v>353.82</v>
      </c>
      <c r="I4457" s="162"/>
      <c r="L4457" s="157"/>
      <c r="M4457" s="163"/>
      <c r="T4457" s="164"/>
      <c r="AT4457" s="159" t="s">
        <v>328</v>
      </c>
      <c r="AU4457" s="159" t="s">
        <v>88</v>
      </c>
      <c r="AV4457" s="12" t="s">
        <v>88</v>
      </c>
      <c r="AW4457" s="12" t="s">
        <v>31</v>
      </c>
      <c r="AX4457" s="12" t="s">
        <v>76</v>
      </c>
      <c r="AY4457" s="159" t="s">
        <v>317</v>
      </c>
    </row>
    <row r="4458" spans="2:65" s="12" customFormat="1" ht="10">
      <c r="B4458" s="157"/>
      <c r="D4458" s="158" t="s">
        <v>328</v>
      </c>
      <c r="E4458" s="159" t="s">
        <v>1</v>
      </c>
      <c r="F4458" s="160" t="s">
        <v>6807</v>
      </c>
      <c r="H4458" s="161">
        <v>370.72</v>
      </c>
      <c r="I4458" s="162"/>
      <c r="L4458" s="157"/>
      <c r="M4458" s="163"/>
      <c r="T4458" s="164"/>
      <c r="AT4458" s="159" t="s">
        <v>328</v>
      </c>
      <c r="AU4458" s="159" t="s">
        <v>88</v>
      </c>
      <c r="AV4458" s="12" t="s">
        <v>88</v>
      </c>
      <c r="AW4458" s="12" t="s">
        <v>31</v>
      </c>
      <c r="AX4458" s="12" t="s">
        <v>76</v>
      </c>
      <c r="AY4458" s="159" t="s">
        <v>317</v>
      </c>
    </row>
    <row r="4459" spans="2:65" s="12" customFormat="1" ht="10">
      <c r="B4459" s="157"/>
      <c r="D4459" s="158" t="s">
        <v>328</v>
      </c>
      <c r="E4459" s="159" t="s">
        <v>1</v>
      </c>
      <c r="F4459" s="160" t="s">
        <v>6808</v>
      </c>
      <c r="H4459" s="161">
        <v>317.77</v>
      </c>
      <c r="I4459" s="162"/>
      <c r="L4459" s="157"/>
      <c r="M4459" s="163"/>
      <c r="T4459" s="164"/>
      <c r="AT4459" s="159" t="s">
        <v>328</v>
      </c>
      <c r="AU4459" s="159" t="s">
        <v>88</v>
      </c>
      <c r="AV4459" s="12" t="s">
        <v>88</v>
      </c>
      <c r="AW4459" s="12" t="s">
        <v>31</v>
      </c>
      <c r="AX4459" s="12" t="s">
        <v>76</v>
      </c>
      <c r="AY4459" s="159" t="s">
        <v>317</v>
      </c>
    </row>
    <row r="4460" spans="2:65" s="13" customFormat="1" ht="10">
      <c r="B4460" s="165"/>
      <c r="D4460" s="158" t="s">
        <v>328</v>
      </c>
      <c r="E4460" s="166" t="s">
        <v>1</v>
      </c>
      <c r="F4460" s="167" t="s">
        <v>331</v>
      </c>
      <c r="H4460" s="168">
        <v>2359.85</v>
      </c>
      <c r="I4460" s="169"/>
      <c r="L4460" s="165"/>
      <c r="M4460" s="170"/>
      <c r="T4460" s="171"/>
      <c r="AT4460" s="166" t="s">
        <v>328</v>
      </c>
      <c r="AU4460" s="166" t="s">
        <v>88</v>
      </c>
      <c r="AV4460" s="13" t="s">
        <v>92</v>
      </c>
      <c r="AW4460" s="13" t="s">
        <v>31</v>
      </c>
      <c r="AX4460" s="13" t="s">
        <v>76</v>
      </c>
      <c r="AY4460" s="166" t="s">
        <v>317</v>
      </c>
    </row>
    <row r="4461" spans="2:65" s="14" customFormat="1" ht="10">
      <c r="B4461" s="172"/>
      <c r="D4461" s="158" t="s">
        <v>328</v>
      </c>
      <c r="E4461" s="173" t="s">
        <v>1</v>
      </c>
      <c r="F4461" s="174" t="s">
        <v>332</v>
      </c>
      <c r="H4461" s="175">
        <v>2359.85</v>
      </c>
      <c r="I4461" s="176"/>
      <c r="L4461" s="172"/>
      <c r="M4461" s="177"/>
      <c r="T4461" s="178"/>
      <c r="AT4461" s="173" t="s">
        <v>328</v>
      </c>
      <c r="AU4461" s="173" t="s">
        <v>88</v>
      </c>
      <c r="AV4461" s="14" t="s">
        <v>323</v>
      </c>
      <c r="AW4461" s="14" t="s">
        <v>31</v>
      </c>
      <c r="AX4461" s="14" t="s">
        <v>83</v>
      </c>
      <c r="AY4461" s="173" t="s">
        <v>317</v>
      </c>
    </row>
    <row r="4462" spans="2:65" s="1" customFormat="1" ht="24.15" customHeight="1">
      <c r="B4462" s="142"/>
      <c r="C4462" s="143" t="s">
        <v>6989</v>
      </c>
      <c r="D4462" s="143" t="s">
        <v>319</v>
      </c>
      <c r="E4462" s="144" t="s">
        <v>6990</v>
      </c>
      <c r="F4462" s="145" t="s">
        <v>6991</v>
      </c>
      <c r="G4462" s="146" t="s">
        <v>1107</v>
      </c>
      <c r="H4462" s="147">
        <v>1178.825</v>
      </c>
      <c r="I4462" s="148"/>
      <c r="J4462" s="149">
        <f>ROUND(I4462*H4462,2)</f>
        <v>0</v>
      </c>
      <c r="K4462" s="150"/>
      <c r="L4462" s="31"/>
      <c r="M4462" s="151" t="s">
        <v>1</v>
      </c>
      <c r="N4462" s="152" t="s">
        <v>42</v>
      </c>
      <c r="P4462" s="153">
        <f>O4462*H4462</f>
        <v>0</v>
      </c>
      <c r="Q4462" s="153">
        <v>0</v>
      </c>
      <c r="R4462" s="153">
        <f>Q4462*H4462</f>
        <v>0</v>
      </c>
      <c r="S4462" s="153">
        <v>0</v>
      </c>
      <c r="T4462" s="154">
        <f>S4462*H4462</f>
        <v>0</v>
      </c>
      <c r="AR4462" s="155" t="s">
        <v>396</v>
      </c>
      <c r="AT4462" s="155" t="s">
        <v>319</v>
      </c>
      <c r="AU4462" s="155" t="s">
        <v>88</v>
      </c>
      <c r="AY4462" s="16" t="s">
        <v>317</v>
      </c>
      <c r="BE4462" s="156">
        <f>IF(N4462="základná",J4462,0)</f>
        <v>0</v>
      </c>
      <c r="BF4462" s="156">
        <f>IF(N4462="znížená",J4462,0)</f>
        <v>0</v>
      </c>
      <c r="BG4462" s="156">
        <f>IF(N4462="zákl. prenesená",J4462,0)</f>
        <v>0</v>
      </c>
      <c r="BH4462" s="156">
        <f>IF(N4462="zníž. prenesená",J4462,0)</f>
        <v>0</v>
      </c>
      <c r="BI4462" s="156">
        <f>IF(N4462="nulová",J4462,0)</f>
        <v>0</v>
      </c>
      <c r="BJ4462" s="16" t="s">
        <v>88</v>
      </c>
      <c r="BK4462" s="156">
        <f>ROUND(I4462*H4462,2)</f>
        <v>0</v>
      </c>
      <c r="BL4462" s="16" t="s">
        <v>396</v>
      </c>
      <c r="BM4462" s="155" t="s">
        <v>6992</v>
      </c>
    </row>
    <row r="4463" spans="2:65" s="12" customFormat="1" ht="10">
      <c r="B4463" s="157"/>
      <c r="D4463" s="158" t="s">
        <v>328</v>
      </c>
      <c r="E4463" s="159" t="s">
        <v>1</v>
      </c>
      <c r="F4463" s="160" t="s">
        <v>6820</v>
      </c>
      <c r="H4463" s="161">
        <v>75.61</v>
      </c>
      <c r="I4463" s="162"/>
      <c r="L4463" s="157"/>
      <c r="M4463" s="163"/>
      <c r="T4463" s="164"/>
      <c r="AT4463" s="159" t="s">
        <v>328</v>
      </c>
      <c r="AU4463" s="159" t="s">
        <v>88</v>
      </c>
      <c r="AV4463" s="12" t="s">
        <v>88</v>
      </c>
      <c r="AW4463" s="12" t="s">
        <v>31</v>
      </c>
      <c r="AX4463" s="12" t="s">
        <v>76</v>
      </c>
      <c r="AY4463" s="159" t="s">
        <v>317</v>
      </c>
    </row>
    <row r="4464" spans="2:65" s="12" customFormat="1" ht="10">
      <c r="B4464" s="157"/>
      <c r="D4464" s="158" t="s">
        <v>328</v>
      </c>
      <c r="E4464" s="159" t="s">
        <v>1</v>
      </c>
      <c r="F4464" s="160" t="s">
        <v>6821</v>
      </c>
      <c r="H4464" s="161">
        <v>141.74799999999999</v>
      </c>
      <c r="I4464" s="162"/>
      <c r="L4464" s="157"/>
      <c r="M4464" s="163"/>
      <c r="T4464" s="164"/>
      <c r="AT4464" s="159" t="s">
        <v>328</v>
      </c>
      <c r="AU4464" s="159" t="s">
        <v>88</v>
      </c>
      <c r="AV4464" s="12" t="s">
        <v>88</v>
      </c>
      <c r="AW4464" s="12" t="s">
        <v>31</v>
      </c>
      <c r="AX4464" s="12" t="s">
        <v>76</v>
      </c>
      <c r="AY4464" s="159" t="s">
        <v>317</v>
      </c>
    </row>
    <row r="4465" spans="2:51" s="13" customFormat="1" ht="10">
      <c r="B4465" s="165"/>
      <c r="D4465" s="158" t="s">
        <v>328</v>
      </c>
      <c r="E4465" s="166" t="s">
        <v>1</v>
      </c>
      <c r="F4465" s="167" t="s">
        <v>6822</v>
      </c>
      <c r="H4465" s="168">
        <v>217.358</v>
      </c>
      <c r="I4465" s="169"/>
      <c r="L4465" s="165"/>
      <c r="M4465" s="170"/>
      <c r="T4465" s="171"/>
      <c r="AT4465" s="166" t="s">
        <v>328</v>
      </c>
      <c r="AU4465" s="166" t="s">
        <v>88</v>
      </c>
      <c r="AV4465" s="13" t="s">
        <v>92</v>
      </c>
      <c r="AW4465" s="13" t="s">
        <v>31</v>
      </c>
      <c r="AX4465" s="13" t="s">
        <v>76</v>
      </c>
      <c r="AY4465" s="166" t="s">
        <v>317</v>
      </c>
    </row>
    <row r="4466" spans="2:51" s="12" customFormat="1" ht="10">
      <c r="B4466" s="157"/>
      <c r="D4466" s="158" t="s">
        <v>328</v>
      </c>
      <c r="E4466" s="159" t="s">
        <v>1</v>
      </c>
      <c r="F4466" s="160" t="s">
        <v>6823</v>
      </c>
      <c r="H4466" s="161">
        <v>73.02</v>
      </c>
      <c r="I4466" s="162"/>
      <c r="L4466" s="157"/>
      <c r="M4466" s="163"/>
      <c r="T4466" s="164"/>
      <c r="AT4466" s="159" t="s">
        <v>328</v>
      </c>
      <c r="AU4466" s="159" t="s">
        <v>88</v>
      </c>
      <c r="AV4466" s="12" t="s">
        <v>88</v>
      </c>
      <c r="AW4466" s="12" t="s">
        <v>31</v>
      </c>
      <c r="AX4466" s="12" t="s">
        <v>76</v>
      </c>
      <c r="AY4466" s="159" t="s">
        <v>317</v>
      </c>
    </row>
    <row r="4467" spans="2:51" s="12" customFormat="1" ht="10">
      <c r="B4467" s="157"/>
      <c r="D4467" s="158" t="s">
        <v>328</v>
      </c>
      <c r="E4467" s="159" t="s">
        <v>1</v>
      </c>
      <c r="F4467" s="160" t="s">
        <v>6824</v>
      </c>
      <c r="H4467" s="161">
        <v>47.8</v>
      </c>
      <c r="I4467" s="162"/>
      <c r="L4467" s="157"/>
      <c r="M4467" s="163"/>
      <c r="T4467" s="164"/>
      <c r="AT4467" s="159" t="s">
        <v>328</v>
      </c>
      <c r="AU4467" s="159" t="s">
        <v>88</v>
      </c>
      <c r="AV4467" s="12" t="s">
        <v>88</v>
      </c>
      <c r="AW4467" s="12" t="s">
        <v>31</v>
      </c>
      <c r="AX4467" s="12" t="s">
        <v>76</v>
      </c>
      <c r="AY4467" s="159" t="s">
        <v>317</v>
      </c>
    </row>
    <row r="4468" spans="2:51" s="13" customFormat="1" ht="10">
      <c r="B4468" s="165"/>
      <c r="D4468" s="158" t="s">
        <v>328</v>
      </c>
      <c r="E4468" s="166" t="s">
        <v>1</v>
      </c>
      <c r="F4468" s="167" t="s">
        <v>6825</v>
      </c>
      <c r="H4468" s="168">
        <v>120.82</v>
      </c>
      <c r="I4468" s="169"/>
      <c r="L4468" s="165"/>
      <c r="M4468" s="170"/>
      <c r="T4468" s="171"/>
      <c r="AT4468" s="166" t="s">
        <v>328</v>
      </c>
      <c r="AU4468" s="166" t="s">
        <v>88</v>
      </c>
      <c r="AV4468" s="13" t="s">
        <v>92</v>
      </c>
      <c r="AW4468" s="13" t="s">
        <v>31</v>
      </c>
      <c r="AX4468" s="13" t="s">
        <v>76</v>
      </c>
      <c r="AY4468" s="166" t="s">
        <v>317</v>
      </c>
    </row>
    <row r="4469" spans="2:51" s="12" customFormat="1" ht="10">
      <c r="B4469" s="157"/>
      <c r="D4469" s="158" t="s">
        <v>328</v>
      </c>
      <c r="E4469" s="159" t="s">
        <v>1</v>
      </c>
      <c r="F4469" s="160" t="s">
        <v>6826</v>
      </c>
      <c r="H4469" s="161">
        <v>47.4</v>
      </c>
      <c r="I4469" s="162"/>
      <c r="L4469" s="157"/>
      <c r="M4469" s="163"/>
      <c r="T4469" s="164"/>
      <c r="AT4469" s="159" t="s">
        <v>328</v>
      </c>
      <c r="AU4469" s="159" t="s">
        <v>88</v>
      </c>
      <c r="AV4469" s="12" t="s">
        <v>88</v>
      </c>
      <c r="AW4469" s="12" t="s">
        <v>31</v>
      </c>
      <c r="AX4469" s="12" t="s">
        <v>76</v>
      </c>
      <c r="AY4469" s="159" t="s">
        <v>317</v>
      </c>
    </row>
    <row r="4470" spans="2:51" s="12" customFormat="1" ht="10">
      <c r="B4470" s="157"/>
      <c r="D4470" s="158" t="s">
        <v>328</v>
      </c>
      <c r="E4470" s="159" t="s">
        <v>1</v>
      </c>
      <c r="F4470" s="160" t="s">
        <v>6827</v>
      </c>
      <c r="H4470" s="161">
        <v>140.41</v>
      </c>
      <c r="I4470" s="162"/>
      <c r="L4470" s="157"/>
      <c r="M4470" s="163"/>
      <c r="T4470" s="164"/>
      <c r="AT4470" s="159" t="s">
        <v>328</v>
      </c>
      <c r="AU4470" s="159" t="s">
        <v>88</v>
      </c>
      <c r="AV4470" s="12" t="s">
        <v>88</v>
      </c>
      <c r="AW4470" s="12" t="s">
        <v>31</v>
      </c>
      <c r="AX4470" s="12" t="s">
        <v>76</v>
      </c>
      <c r="AY4470" s="159" t="s">
        <v>317</v>
      </c>
    </row>
    <row r="4471" spans="2:51" s="13" customFormat="1" ht="10">
      <c r="B4471" s="165"/>
      <c r="D4471" s="158" t="s">
        <v>328</v>
      </c>
      <c r="E4471" s="166" t="s">
        <v>1</v>
      </c>
      <c r="F4471" s="167" t="s">
        <v>6828</v>
      </c>
      <c r="H4471" s="168">
        <v>187.81</v>
      </c>
      <c r="I4471" s="169"/>
      <c r="L4471" s="165"/>
      <c r="M4471" s="170"/>
      <c r="T4471" s="171"/>
      <c r="AT4471" s="166" t="s">
        <v>328</v>
      </c>
      <c r="AU4471" s="166" t="s">
        <v>88</v>
      </c>
      <c r="AV4471" s="13" t="s">
        <v>92</v>
      </c>
      <c r="AW4471" s="13" t="s">
        <v>31</v>
      </c>
      <c r="AX4471" s="13" t="s">
        <v>76</v>
      </c>
      <c r="AY4471" s="166" t="s">
        <v>317</v>
      </c>
    </row>
    <row r="4472" spans="2:51" s="12" customFormat="1" ht="10">
      <c r="B4472" s="157"/>
      <c r="D4472" s="158" t="s">
        <v>328</v>
      </c>
      <c r="E4472" s="159" t="s">
        <v>1</v>
      </c>
      <c r="F4472" s="160" t="s">
        <v>6829</v>
      </c>
      <c r="H4472" s="161">
        <v>72.989999999999995</v>
      </c>
      <c r="I4472" s="162"/>
      <c r="L4472" s="157"/>
      <c r="M4472" s="163"/>
      <c r="T4472" s="164"/>
      <c r="AT4472" s="159" t="s">
        <v>328</v>
      </c>
      <c r="AU4472" s="159" t="s">
        <v>88</v>
      </c>
      <c r="AV4472" s="12" t="s">
        <v>88</v>
      </c>
      <c r="AW4472" s="12" t="s">
        <v>31</v>
      </c>
      <c r="AX4472" s="12" t="s">
        <v>76</v>
      </c>
      <c r="AY4472" s="159" t="s">
        <v>317</v>
      </c>
    </row>
    <row r="4473" spans="2:51" s="12" customFormat="1" ht="10">
      <c r="B4473" s="157"/>
      <c r="D4473" s="158" t="s">
        <v>328</v>
      </c>
      <c r="E4473" s="159" t="s">
        <v>1</v>
      </c>
      <c r="F4473" s="160" t="s">
        <v>6830</v>
      </c>
      <c r="H4473" s="161">
        <v>124.30200000000001</v>
      </c>
      <c r="I4473" s="162"/>
      <c r="L4473" s="157"/>
      <c r="M4473" s="163"/>
      <c r="T4473" s="164"/>
      <c r="AT4473" s="159" t="s">
        <v>328</v>
      </c>
      <c r="AU4473" s="159" t="s">
        <v>88</v>
      </c>
      <c r="AV4473" s="12" t="s">
        <v>88</v>
      </c>
      <c r="AW4473" s="12" t="s">
        <v>31</v>
      </c>
      <c r="AX4473" s="12" t="s">
        <v>76</v>
      </c>
      <c r="AY4473" s="159" t="s">
        <v>317</v>
      </c>
    </row>
    <row r="4474" spans="2:51" s="13" customFormat="1" ht="10">
      <c r="B4474" s="165"/>
      <c r="D4474" s="158" t="s">
        <v>328</v>
      </c>
      <c r="E4474" s="166" t="s">
        <v>1</v>
      </c>
      <c r="F4474" s="167" t="s">
        <v>6831</v>
      </c>
      <c r="H4474" s="168">
        <v>197.292</v>
      </c>
      <c r="I4474" s="169"/>
      <c r="L4474" s="165"/>
      <c r="M4474" s="170"/>
      <c r="T4474" s="171"/>
      <c r="AT4474" s="166" t="s">
        <v>328</v>
      </c>
      <c r="AU4474" s="166" t="s">
        <v>88</v>
      </c>
      <c r="AV4474" s="13" t="s">
        <v>92</v>
      </c>
      <c r="AW4474" s="13" t="s">
        <v>31</v>
      </c>
      <c r="AX4474" s="13" t="s">
        <v>76</v>
      </c>
      <c r="AY4474" s="166" t="s">
        <v>317</v>
      </c>
    </row>
    <row r="4475" spans="2:51" s="12" customFormat="1" ht="10">
      <c r="B4475" s="157"/>
      <c r="D4475" s="158" t="s">
        <v>328</v>
      </c>
      <c r="E4475" s="159" t="s">
        <v>1</v>
      </c>
      <c r="F4475" s="160" t="s">
        <v>6829</v>
      </c>
      <c r="H4475" s="161">
        <v>72.989999999999995</v>
      </c>
      <c r="I4475" s="162"/>
      <c r="L4475" s="157"/>
      <c r="M4475" s="163"/>
      <c r="T4475" s="164"/>
      <c r="AT4475" s="159" t="s">
        <v>328</v>
      </c>
      <c r="AU4475" s="159" t="s">
        <v>88</v>
      </c>
      <c r="AV4475" s="12" t="s">
        <v>88</v>
      </c>
      <c r="AW4475" s="12" t="s">
        <v>31</v>
      </c>
      <c r="AX4475" s="12" t="s">
        <v>76</v>
      </c>
      <c r="AY4475" s="159" t="s">
        <v>317</v>
      </c>
    </row>
    <row r="4476" spans="2:51" s="12" customFormat="1" ht="10">
      <c r="B4476" s="157"/>
      <c r="D4476" s="158" t="s">
        <v>328</v>
      </c>
      <c r="E4476" s="159" t="s">
        <v>1</v>
      </c>
      <c r="F4476" s="160" t="s">
        <v>6830</v>
      </c>
      <c r="H4476" s="161">
        <v>124.30200000000001</v>
      </c>
      <c r="I4476" s="162"/>
      <c r="L4476" s="157"/>
      <c r="M4476" s="163"/>
      <c r="T4476" s="164"/>
      <c r="AT4476" s="159" t="s">
        <v>328</v>
      </c>
      <c r="AU4476" s="159" t="s">
        <v>88</v>
      </c>
      <c r="AV4476" s="12" t="s">
        <v>88</v>
      </c>
      <c r="AW4476" s="12" t="s">
        <v>31</v>
      </c>
      <c r="AX4476" s="12" t="s">
        <v>76</v>
      </c>
      <c r="AY4476" s="159" t="s">
        <v>317</v>
      </c>
    </row>
    <row r="4477" spans="2:51" s="13" customFormat="1" ht="10">
      <c r="B4477" s="165"/>
      <c r="D4477" s="158" t="s">
        <v>328</v>
      </c>
      <c r="E4477" s="166" t="s">
        <v>1</v>
      </c>
      <c r="F4477" s="167" t="s">
        <v>6831</v>
      </c>
      <c r="H4477" s="168">
        <v>197.292</v>
      </c>
      <c r="I4477" s="169"/>
      <c r="L4477" s="165"/>
      <c r="M4477" s="170"/>
      <c r="T4477" s="171"/>
      <c r="AT4477" s="166" t="s">
        <v>328</v>
      </c>
      <c r="AU4477" s="166" t="s">
        <v>88</v>
      </c>
      <c r="AV4477" s="13" t="s">
        <v>92</v>
      </c>
      <c r="AW4477" s="13" t="s">
        <v>31</v>
      </c>
      <c r="AX4477" s="13" t="s">
        <v>76</v>
      </c>
      <c r="AY4477" s="166" t="s">
        <v>317</v>
      </c>
    </row>
    <row r="4478" spans="2:51" s="12" customFormat="1" ht="10">
      <c r="B4478" s="157"/>
      <c r="D4478" s="158" t="s">
        <v>328</v>
      </c>
      <c r="E4478" s="159" t="s">
        <v>1</v>
      </c>
      <c r="F4478" s="160" t="s">
        <v>6832</v>
      </c>
      <c r="H4478" s="161">
        <v>9.86</v>
      </c>
      <c r="I4478" s="162"/>
      <c r="L4478" s="157"/>
      <c r="M4478" s="163"/>
      <c r="T4478" s="164"/>
      <c r="AT4478" s="159" t="s">
        <v>328</v>
      </c>
      <c r="AU4478" s="159" t="s">
        <v>88</v>
      </c>
      <c r="AV4478" s="12" t="s">
        <v>88</v>
      </c>
      <c r="AW4478" s="12" t="s">
        <v>31</v>
      </c>
      <c r="AX4478" s="12" t="s">
        <v>76</v>
      </c>
      <c r="AY4478" s="159" t="s">
        <v>317</v>
      </c>
    </row>
    <row r="4479" spans="2:51" s="12" customFormat="1" ht="10">
      <c r="B4479" s="157"/>
      <c r="D4479" s="158" t="s">
        <v>328</v>
      </c>
      <c r="E4479" s="159" t="s">
        <v>1</v>
      </c>
      <c r="F4479" s="160" t="s">
        <v>6833</v>
      </c>
      <c r="H4479" s="161">
        <v>20.134</v>
      </c>
      <c r="I4479" s="162"/>
      <c r="L4479" s="157"/>
      <c r="M4479" s="163"/>
      <c r="T4479" s="164"/>
      <c r="AT4479" s="159" t="s">
        <v>328</v>
      </c>
      <c r="AU4479" s="159" t="s">
        <v>88</v>
      </c>
      <c r="AV4479" s="12" t="s">
        <v>88</v>
      </c>
      <c r="AW4479" s="12" t="s">
        <v>31</v>
      </c>
      <c r="AX4479" s="12" t="s">
        <v>76</v>
      </c>
      <c r="AY4479" s="159" t="s">
        <v>317</v>
      </c>
    </row>
    <row r="4480" spans="2:51" s="13" customFormat="1" ht="10">
      <c r="B4480" s="165"/>
      <c r="D4480" s="158" t="s">
        <v>328</v>
      </c>
      <c r="E4480" s="166" t="s">
        <v>1</v>
      </c>
      <c r="F4480" s="167" t="s">
        <v>6834</v>
      </c>
      <c r="H4480" s="168">
        <v>29.994</v>
      </c>
      <c r="I4480" s="169"/>
      <c r="L4480" s="165"/>
      <c r="M4480" s="170"/>
      <c r="T4480" s="171"/>
      <c r="AT4480" s="166" t="s">
        <v>328</v>
      </c>
      <c r="AU4480" s="166" t="s">
        <v>88</v>
      </c>
      <c r="AV4480" s="13" t="s">
        <v>92</v>
      </c>
      <c r="AW4480" s="13" t="s">
        <v>31</v>
      </c>
      <c r="AX4480" s="13" t="s">
        <v>76</v>
      </c>
      <c r="AY4480" s="166" t="s">
        <v>317</v>
      </c>
    </row>
    <row r="4481" spans="2:65" s="12" customFormat="1" ht="10">
      <c r="B4481" s="157"/>
      <c r="D4481" s="158" t="s">
        <v>328</v>
      </c>
      <c r="E4481" s="159" t="s">
        <v>1</v>
      </c>
      <c r="F4481" s="160" t="s">
        <v>6835</v>
      </c>
      <c r="H4481" s="161">
        <v>59.83</v>
      </c>
      <c r="I4481" s="162"/>
      <c r="L4481" s="157"/>
      <c r="M4481" s="163"/>
      <c r="T4481" s="164"/>
      <c r="AT4481" s="159" t="s">
        <v>328</v>
      </c>
      <c r="AU4481" s="159" t="s">
        <v>88</v>
      </c>
      <c r="AV4481" s="12" t="s">
        <v>88</v>
      </c>
      <c r="AW4481" s="12" t="s">
        <v>31</v>
      </c>
      <c r="AX4481" s="12" t="s">
        <v>76</v>
      </c>
      <c r="AY4481" s="159" t="s">
        <v>317</v>
      </c>
    </row>
    <row r="4482" spans="2:65" s="12" customFormat="1" ht="10">
      <c r="B4482" s="157"/>
      <c r="D4482" s="158" t="s">
        <v>328</v>
      </c>
      <c r="E4482" s="159" t="s">
        <v>1</v>
      </c>
      <c r="F4482" s="160" t="s">
        <v>6836</v>
      </c>
      <c r="H4482" s="161">
        <v>168.429</v>
      </c>
      <c r="I4482" s="162"/>
      <c r="L4482" s="157"/>
      <c r="M4482" s="163"/>
      <c r="T4482" s="164"/>
      <c r="AT4482" s="159" t="s">
        <v>328</v>
      </c>
      <c r="AU4482" s="159" t="s">
        <v>88</v>
      </c>
      <c r="AV4482" s="12" t="s">
        <v>88</v>
      </c>
      <c r="AW4482" s="12" t="s">
        <v>31</v>
      </c>
      <c r="AX4482" s="12" t="s">
        <v>76</v>
      </c>
      <c r="AY4482" s="159" t="s">
        <v>317</v>
      </c>
    </row>
    <row r="4483" spans="2:65" s="13" customFormat="1" ht="10">
      <c r="B4483" s="165"/>
      <c r="D4483" s="158" t="s">
        <v>328</v>
      </c>
      <c r="E4483" s="166" t="s">
        <v>1</v>
      </c>
      <c r="F4483" s="167" t="s">
        <v>6837</v>
      </c>
      <c r="H4483" s="168">
        <v>228.25899999999999</v>
      </c>
      <c r="I4483" s="169"/>
      <c r="L4483" s="165"/>
      <c r="M4483" s="170"/>
      <c r="T4483" s="171"/>
      <c r="AT4483" s="166" t="s">
        <v>328</v>
      </c>
      <c r="AU4483" s="166" t="s">
        <v>88</v>
      </c>
      <c r="AV4483" s="13" t="s">
        <v>92</v>
      </c>
      <c r="AW4483" s="13" t="s">
        <v>31</v>
      </c>
      <c r="AX4483" s="13" t="s">
        <v>76</v>
      </c>
      <c r="AY4483" s="166" t="s">
        <v>317</v>
      </c>
    </row>
    <row r="4484" spans="2:65" s="14" customFormat="1" ht="10">
      <c r="B4484" s="172"/>
      <c r="D4484" s="158" t="s">
        <v>328</v>
      </c>
      <c r="E4484" s="173" t="s">
        <v>1</v>
      </c>
      <c r="F4484" s="174" t="s">
        <v>332</v>
      </c>
      <c r="H4484" s="175">
        <v>1178.825</v>
      </c>
      <c r="I4484" s="176"/>
      <c r="L4484" s="172"/>
      <c r="M4484" s="177"/>
      <c r="T4484" s="178"/>
      <c r="AT4484" s="173" t="s">
        <v>328</v>
      </c>
      <c r="AU4484" s="173" t="s">
        <v>88</v>
      </c>
      <c r="AV4484" s="14" t="s">
        <v>323</v>
      </c>
      <c r="AW4484" s="14" t="s">
        <v>31</v>
      </c>
      <c r="AX4484" s="14" t="s">
        <v>83</v>
      </c>
      <c r="AY4484" s="173" t="s">
        <v>317</v>
      </c>
    </row>
    <row r="4485" spans="2:65" s="1" customFormat="1" ht="24.15" customHeight="1">
      <c r="B4485" s="142"/>
      <c r="C4485" s="143" t="s">
        <v>6993</v>
      </c>
      <c r="D4485" s="143" t="s">
        <v>319</v>
      </c>
      <c r="E4485" s="144" t="s">
        <v>6994</v>
      </c>
      <c r="F4485" s="145" t="s">
        <v>6995</v>
      </c>
      <c r="G4485" s="146" t="s">
        <v>1107</v>
      </c>
      <c r="H4485" s="147">
        <v>1461.9</v>
      </c>
      <c r="I4485" s="148"/>
      <c r="J4485" s="149">
        <f>ROUND(I4485*H4485,2)</f>
        <v>0</v>
      </c>
      <c r="K4485" s="150"/>
      <c r="L4485" s="31"/>
      <c r="M4485" s="151" t="s">
        <v>1</v>
      </c>
      <c r="N4485" s="152" t="s">
        <v>42</v>
      </c>
      <c r="P4485" s="153">
        <f>O4485*H4485</f>
        <v>0</v>
      </c>
      <c r="Q4485" s="153">
        <v>0</v>
      </c>
      <c r="R4485" s="153">
        <f>Q4485*H4485</f>
        <v>0</v>
      </c>
      <c r="S4485" s="153">
        <v>0</v>
      </c>
      <c r="T4485" s="154">
        <f>S4485*H4485</f>
        <v>0</v>
      </c>
      <c r="AR4485" s="155" t="s">
        <v>396</v>
      </c>
      <c r="AT4485" s="155" t="s">
        <v>319</v>
      </c>
      <c r="AU4485" s="155" t="s">
        <v>88</v>
      </c>
      <c r="AY4485" s="16" t="s">
        <v>317</v>
      </c>
      <c r="BE4485" s="156">
        <f>IF(N4485="základná",J4485,0)</f>
        <v>0</v>
      </c>
      <c r="BF4485" s="156">
        <f>IF(N4485="znížená",J4485,0)</f>
        <v>0</v>
      </c>
      <c r="BG4485" s="156">
        <f>IF(N4485="zákl. prenesená",J4485,0)</f>
        <v>0</v>
      </c>
      <c r="BH4485" s="156">
        <f>IF(N4485="zníž. prenesená",J4485,0)</f>
        <v>0</v>
      </c>
      <c r="BI4485" s="156">
        <f>IF(N4485="nulová",J4485,0)</f>
        <v>0</v>
      </c>
      <c r="BJ4485" s="16" t="s">
        <v>88</v>
      </c>
      <c r="BK4485" s="156">
        <f>ROUND(I4485*H4485,2)</f>
        <v>0</v>
      </c>
      <c r="BL4485" s="16" t="s">
        <v>396</v>
      </c>
      <c r="BM4485" s="155" t="s">
        <v>6996</v>
      </c>
    </row>
    <row r="4486" spans="2:65" s="12" customFormat="1" ht="10">
      <c r="B4486" s="157"/>
      <c r="D4486" s="158" t="s">
        <v>328</v>
      </c>
      <c r="E4486" s="159" t="s">
        <v>1</v>
      </c>
      <c r="F4486" s="160" t="s">
        <v>6872</v>
      </c>
      <c r="H4486" s="161">
        <v>105.12</v>
      </c>
      <c r="I4486" s="162"/>
      <c r="L4486" s="157"/>
      <c r="M4486" s="163"/>
      <c r="T4486" s="164"/>
      <c r="AT4486" s="159" t="s">
        <v>328</v>
      </c>
      <c r="AU4486" s="159" t="s">
        <v>88</v>
      </c>
      <c r="AV4486" s="12" t="s">
        <v>88</v>
      </c>
      <c r="AW4486" s="12" t="s">
        <v>31</v>
      </c>
      <c r="AX4486" s="12" t="s">
        <v>76</v>
      </c>
      <c r="AY4486" s="159" t="s">
        <v>317</v>
      </c>
    </row>
    <row r="4487" spans="2:65" s="12" customFormat="1" ht="10">
      <c r="B4487" s="157"/>
      <c r="D4487" s="158" t="s">
        <v>328</v>
      </c>
      <c r="E4487" s="159" t="s">
        <v>1</v>
      </c>
      <c r="F4487" s="160" t="s">
        <v>6873</v>
      </c>
      <c r="H4487" s="161">
        <v>64.11</v>
      </c>
      <c r="I4487" s="162"/>
      <c r="L4487" s="157"/>
      <c r="M4487" s="163"/>
      <c r="T4487" s="164"/>
      <c r="AT4487" s="159" t="s">
        <v>328</v>
      </c>
      <c r="AU4487" s="159" t="s">
        <v>88</v>
      </c>
      <c r="AV4487" s="12" t="s">
        <v>88</v>
      </c>
      <c r="AW4487" s="12" t="s">
        <v>31</v>
      </c>
      <c r="AX4487" s="12" t="s">
        <v>76</v>
      </c>
      <c r="AY4487" s="159" t="s">
        <v>317</v>
      </c>
    </row>
    <row r="4488" spans="2:65" s="12" customFormat="1" ht="10">
      <c r="B4488" s="157"/>
      <c r="D4488" s="158" t="s">
        <v>328</v>
      </c>
      <c r="E4488" s="159" t="s">
        <v>1</v>
      </c>
      <c r="F4488" s="160" t="s">
        <v>6874</v>
      </c>
      <c r="H4488" s="161">
        <v>97.77</v>
      </c>
      <c r="I4488" s="162"/>
      <c r="L4488" s="157"/>
      <c r="M4488" s="163"/>
      <c r="T4488" s="164"/>
      <c r="AT4488" s="159" t="s">
        <v>328</v>
      </c>
      <c r="AU4488" s="159" t="s">
        <v>88</v>
      </c>
      <c r="AV4488" s="12" t="s">
        <v>88</v>
      </c>
      <c r="AW4488" s="12" t="s">
        <v>31</v>
      </c>
      <c r="AX4488" s="12" t="s">
        <v>76</v>
      </c>
      <c r="AY4488" s="159" t="s">
        <v>317</v>
      </c>
    </row>
    <row r="4489" spans="2:65" s="12" customFormat="1" ht="10">
      <c r="B4489" s="157"/>
      <c r="D4489" s="158" t="s">
        <v>328</v>
      </c>
      <c r="E4489" s="159" t="s">
        <v>1</v>
      </c>
      <c r="F4489" s="160" t="s">
        <v>6875</v>
      </c>
      <c r="H4489" s="161">
        <v>404.46</v>
      </c>
      <c r="I4489" s="162"/>
      <c r="L4489" s="157"/>
      <c r="M4489" s="163"/>
      <c r="T4489" s="164"/>
      <c r="AT4489" s="159" t="s">
        <v>328</v>
      </c>
      <c r="AU4489" s="159" t="s">
        <v>88</v>
      </c>
      <c r="AV4489" s="12" t="s">
        <v>88</v>
      </c>
      <c r="AW4489" s="12" t="s">
        <v>31</v>
      </c>
      <c r="AX4489" s="12" t="s">
        <v>76</v>
      </c>
      <c r="AY4489" s="159" t="s">
        <v>317</v>
      </c>
    </row>
    <row r="4490" spans="2:65" s="12" customFormat="1" ht="10">
      <c r="B4490" s="157"/>
      <c r="D4490" s="158" t="s">
        <v>328</v>
      </c>
      <c r="E4490" s="159" t="s">
        <v>1</v>
      </c>
      <c r="F4490" s="160" t="s">
        <v>6876</v>
      </c>
      <c r="H4490" s="161">
        <v>121.68</v>
      </c>
      <c r="I4490" s="162"/>
      <c r="L4490" s="157"/>
      <c r="M4490" s="163"/>
      <c r="T4490" s="164"/>
      <c r="AT4490" s="159" t="s">
        <v>328</v>
      </c>
      <c r="AU4490" s="159" t="s">
        <v>88</v>
      </c>
      <c r="AV4490" s="12" t="s">
        <v>88</v>
      </c>
      <c r="AW4490" s="12" t="s">
        <v>31</v>
      </c>
      <c r="AX4490" s="12" t="s">
        <v>76</v>
      </c>
      <c r="AY4490" s="159" t="s">
        <v>317</v>
      </c>
    </row>
    <row r="4491" spans="2:65" s="12" customFormat="1" ht="10">
      <c r="B4491" s="157"/>
      <c r="D4491" s="158" t="s">
        <v>328</v>
      </c>
      <c r="E4491" s="159" t="s">
        <v>1</v>
      </c>
      <c r="F4491" s="160" t="s">
        <v>6877</v>
      </c>
      <c r="H4491" s="161">
        <v>549.72</v>
      </c>
      <c r="I4491" s="162"/>
      <c r="L4491" s="157"/>
      <c r="M4491" s="163"/>
      <c r="T4491" s="164"/>
      <c r="AT4491" s="159" t="s">
        <v>328</v>
      </c>
      <c r="AU4491" s="159" t="s">
        <v>88</v>
      </c>
      <c r="AV4491" s="12" t="s">
        <v>88</v>
      </c>
      <c r="AW4491" s="12" t="s">
        <v>31</v>
      </c>
      <c r="AX4491" s="12" t="s">
        <v>76</v>
      </c>
      <c r="AY4491" s="159" t="s">
        <v>317</v>
      </c>
    </row>
    <row r="4492" spans="2:65" s="12" customFormat="1" ht="10">
      <c r="B4492" s="157"/>
      <c r="D4492" s="158" t="s">
        <v>328</v>
      </c>
      <c r="E4492" s="159" t="s">
        <v>1</v>
      </c>
      <c r="F4492" s="160" t="s">
        <v>6878</v>
      </c>
      <c r="H4492" s="161">
        <v>119.04</v>
      </c>
      <c r="I4492" s="162"/>
      <c r="L4492" s="157"/>
      <c r="M4492" s="163"/>
      <c r="T4492" s="164"/>
      <c r="AT4492" s="159" t="s">
        <v>328</v>
      </c>
      <c r="AU4492" s="159" t="s">
        <v>88</v>
      </c>
      <c r="AV4492" s="12" t="s">
        <v>88</v>
      </c>
      <c r="AW4492" s="12" t="s">
        <v>31</v>
      </c>
      <c r="AX4492" s="12" t="s">
        <v>76</v>
      </c>
      <c r="AY4492" s="159" t="s">
        <v>317</v>
      </c>
    </row>
    <row r="4493" spans="2:65" s="13" customFormat="1" ht="10">
      <c r="B4493" s="165"/>
      <c r="D4493" s="158" t="s">
        <v>328</v>
      </c>
      <c r="E4493" s="166" t="s">
        <v>1</v>
      </c>
      <c r="F4493" s="167" t="s">
        <v>6879</v>
      </c>
      <c r="H4493" s="168">
        <v>1461.9</v>
      </c>
      <c r="I4493" s="169"/>
      <c r="L4493" s="165"/>
      <c r="M4493" s="170"/>
      <c r="T4493" s="171"/>
      <c r="AT4493" s="166" t="s">
        <v>328</v>
      </c>
      <c r="AU4493" s="166" t="s">
        <v>88</v>
      </c>
      <c r="AV4493" s="13" t="s">
        <v>92</v>
      </c>
      <c r="AW4493" s="13" t="s">
        <v>31</v>
      </c>
      <c r="AX4493" s="13" t="s">
        <v>76</v>
      </c>
      <c r="AY4493" s="166" t="s">
        <v>317</v>
      </c>
    </row>
    <row r="4494" spans="2:65" s="14" customFormat="1" ht="10">
      <c r="B4494" s="172"/>
      <c r="D4494" s="158" t="s">
        <v>328</v>
      </c>
      <c r="E4494" s="173" t="s">
        <v>1</v>
      </c>
      <c r="F4494" s="174" t="s">
        <v>332</v>
      </c>
      <c r="H4494" s="175">
        <v>1461.9</v>
      </c>
      <c r="I4494" s="176"/>
      <c r="L4494" s="172"/>
      <c r="M4494" s="177"/>
      <c r="T4494" s="178"/>
      <c r="AT4494" s="173" t="s">
        <v>328</v>
      </c>
      <c r="AU4494" s="173" t="s">
        <v>88</v>
      </c>
      <c r="AV4494" s="14" t="s">
        <v>323</v>
      </c>
      <c r="AW4494" s="14" t="s">
        <v>31</v>
      </c>
      <c r="AX4494" s="14" t="s">
        <v>83</v>
      </c>
      <c r="AY4494" s="173" t="s">
        <v>317</v>
      </c>
    </row>
    <row r="4495" spans="2:65" s="1" customFormat="1" ht="24.15" customHeight="1">
      <c r="B4495" s="142"/>
      <c r="C4495" s="143" t="s">
        <v>6997</v>
      </c>
      <c r="D4495" s="143" t="s">
        <v>319</v>
      </c>
      <c r="E4495" s="144" t="s">
        <v>6998</v>
      </c>
      <c r="F4495" s="145" t="s">
        <v>6999</v>
      </c>
      <c r="G4495" s="146" t="s">
        <v>1107</v>
      </c>
      <c r="H4495" s="147">
        <v>1555.4</v>
      </c>
      <c r="I4495" s="148"/>
      <c r="J4495" s="149">
        <f>ROUND(I4495*H4495,2)</f>
        <v>0</v>
      </c>
      <c r="K4495" s="150"/>
      <c r="L4495" s="31"/>
      <c r="M4495" s="151" t="s">
        <v>1</v>
      </c>
      <c r="N4495" s="152" t="s">
        <v>42</v>
      </c>
      <c r="P4495" s="153">
        <f>O4495*H4495</f>
        <v>0</v>
      </c>
      <c r="Q4495" s="153">
        <v>0</v>
      </c>
      <c r="R4495" s="153">
        <f>Q4495*H4495</f>
        <v>0</v>
      </c>
      <c r="S4495" s="153">
        <v>0</v>
      </c>
      <c r="T4495" s="154">
        <f>S4495*H4495</f>
        <v>0</v>
      </c>
      <c r="AR4495" s="155" t="s">
        <v>396</v>
      </c>
      <c r="AT4495" s="155" t="s">
        <v>319</v>
      </c>
      <c r="AU4495" s="155" t="s">
        <v>88</v>
      </c>
      <c r="AY4495" s="16" t="s">
        <v>317</v>
      </c>
      <c r="BE4495" s="156">
        <f>IF(N4495="základná",J4495,0)</f>
        <v>0</v>
      </c>
      <c r="BF4495" s="156">
        <f>IF(N4495="znížená",J4495,0)</f>
        <v>0</v>
      </c>
      <c r="BG4495" s="156">
        <f>IF(N4495="zákl. prenesená",J4495,0)</f>
        <v>0</v>
      </c>
      <c r="BH4495" s="156">
        <f>IF(N4495="zníž. prenesená",J4495,0)</f>
        <v>0</v>
      </c>
      <c r="BI4495" s="156">
        <f>IF(N4495="nulová",J4495,0)</f>
        <v>0</v>
      </c>
      <c r="BJ4495" s="16" t="s">
        <v>88</v>
      </c>
      <c r="BK4495" s="156">
        <f>ROUND(I4495*H4495,2)</f>
        <v>0</v>
      </c>
      <c r="BL4495" s="16" t="s">
        <v>396</v>
      </c>
      <c r="BM4495" s="155" t="s">
        <v>7000</v>
      </c>
    </row>
    <row r="4496" spans="2:65" s="12" customFormat="1" ht="10">
      <c r="B4496" s="157"/>
      <c r="D4496" s="158" t="s">
        <v>328</v>
      </c>
      <c r="E4496" s="159" t="s">
        <v>1</v>
      </c>
      <c r="F4496" s="160" t="s">
        <v>6789</v>
      </c>
      <c r="H4496" s="161">
        <v>1555.4</v>
      </c>
      <c r="I4496" s="162"/>
      <c r="L4496" s="157"/>
      <c r="M4496" s="163"/>
      <c r="T4496" s="164"/>
      <c r="AT4496" s="159" t="s">
        <v>328</v>
      </c>
      <c r="AU4496" s="159" t="s">
        <v>88</v>
      </c>
      <c r="AV4496" s="12" t="s">
        <v>88</v>
      </c>
      <c r="AW4496" s="12" t="s">
        <v>31</v>
      </c>
      <c r="AX4496" s="12" t="s">
        <v>76</v>
      </c>
      <c r="AY4496" s="159" t="s">
        <v>317</v>
      </c>
    </row>
    <row r="4497" spans="2:65" s="13" customFormat="1" ht="10">
      <c r="B4497" s="165"/>
      <c r="D4497" s="158" t="s">
        <v>328</v>
      </c>
      <c r="E4497" s="166" t="s">
        <v>1</v>
      </c>
      <c r="F4497" s="167" t="s">
        <v>7001</v>
      </c>
      <c r="H4497" s="168">
        <v>1555.4</v>
      </c>
      <c r="I4497" s="169"/>
      <c r="L4497" s="165"/>
      <c r="M4497" s="170"/>
      <c r="T4497" s="171"/>
      <c r="AT4497" s="166" t="s">
        <v>328</v>
      </c>
      <c r="AU4497" s="166" t="s">
        <v>88</v>
      </c>
      <c r="AV4497" s="13" t="s">
        <v>92</v>
      </c>
      <c r="AW4497" s="13" t="s">
        <v>31</v>
      </c>
      <c r="AX4497" s="13" t="s">
        <v>76</v>
      </c>
      <c r="AY4497" s="166" t="s">
        <v>317</v>
      </c>
    </row>
    <row r="4498" spans="2:65" s="14" customFormat="1" ht="10">
      <c r="B4498" s="172"/>
      <c r="D4498" s="158" t="s">
        <v>328</v>
      </c>
      <c r="E4498" s="173" t="s">
        <v>1</v>
      </c>
      <c r="F4498" s="174" t="s">
        <v>332</v>
      </c>
      <c r="H4498" s="175">
        <v>1555.4</v>
      </c>
      <c r="I4498" s="176"/>
      <c r="L4498" s="172"/>
      <c r="M4498" s="177"/>
      <c r="T4498" s="178"/>
      <c r="AT4498" s="173" t="s">
        <v>328</v>
      </c>
      <c r="AU4498" s="173" t="s">
        <v>88</v>
      </c>
      <c r="AV4498" s="14" t="s">
        <v>323</v>
      </c>
      <c r="AW4498" s="14" t="s">
        <v>31</v>
      </c>
      <c r="AX4498" s="14" t="s">
        <v>83</v>
      </c>
      <c r="AY4498" s="173" t="s">
        <v>317</v>
      </c>
    </row>
    <row r="4499" spans="2:65" s="1" customFormat="1" ht="66.75" customHeight="1">
      <c r="B4499" s="142"/>
      <c r="C4499" s="143" t="s">
        <v>7002</v>
      </c>
      <c r="D4499" s="143" t="s">
        <v>319</v>
      </c>
      <c r="E4499" s="144" t="s">
        <v>7003</v>
      </c>
      <c r="F4499" s="145" t="s">
        <v>7004</v>
      </c>
      <c r="G4499" s="146" t="s">
        <v>7005</v>
      </c>
      <c r="H4499" s="147">
        <v>1</v>
      </c>
      <c r="I4499" s="148"/>
      <c r="J4499" s="149">
        <f>ROUND(I4499*H4499,2)</f>
        <v>0</v>
      </c>
      <c r="K4499" s="150"/>
      <c r="L4499" s="31"/>
      <c r="M4499" s="151" t="s">
        <v>1</v>
      </c>
      <c r="N4499" s="152" t="s">
        <v>42</v>
      </c>
      <c r="P4499" s="153">
        <f>O4499*H4499</f>
        <v>0</v>
      </c>
      <c r="Q4499" s="153">
        <v>0</v>
      </c>
      <c r="R4499" s="153">
        <f>Q4499*H4499</f>
        <v>0</v>
      </c>
      <c r="S4499" s="153">
        <v>0</v>
      </c>
      <c r="T4499" s="154">
        <f>S4499*H4499</f>
        <v>0</v>
      </c>
      <c r="AR4499" s="155" t="s">
        <v>396</v>
      </c>
      <c r="AT4499" s="155" t="s">
        <v>319</v>
      </c>
      <c r="AU4499" s="155" t="s">
        <v>88</v>
      </c>
      <c r="AY4499" s="16" t="s">
        <v>317</v>
      </c>
      <c r="BE4499" s="156">
        <f>IF(N4499="základná",J4499,0)</f>
        <v>0</v>
      </c>
      <c r="BF4499" s="156">
        <f>IF(N4499="znížená",J4499,0)</f>
        <v>0</v>
      </c>
      <c r="BG4499" s="156">
        <f>IF(N4499="zákl. prenesená",J4499,0)</f>
        <v>0</v>
      </c>
      <c r="BH4499" s="156">
        <f>IF(N4499="zníž. prenesená",J4499,0)</f>
        <v>0</v>
      </c>
      <c r="BI4499" s="156">
        <f>IF(N4499="nulová",J4499,0)</f>
        <v>0</v>
      </c>
      <c r="BJ4499" s="16" t="s">
        <v>88</v>
      </c>
      <c r="BK4499" s="156">
        <f>ROUND(I4499*H4499,2)</f>
        <v>0</v>
      </c>
      <c r="BL4499" s="16" t="s">
        <v>396</v>
      </c>
      <c r="BM4499" s="155" t="s">
        <v>7006</v>
      </c>
    </row>
    <row r="4500" spans="2:65" s="1" customFormat="1" ht="24.15" customHeight="1">
      <c r="B4500" s="142"/>
      <c r="C4500" s="143" t="s">
        <v>7007</v>
      </c>
      <c r="D4500" s="199" t="s">
        <v>319</v>
      </c>
      <c r="E4500" s="144" t="s">
        <v>7008</v>
      </c>
      <c r="F4500" s="145" t="s">
        <v>7009</v>
      </c>
      <c r="G4500" s="146" t="s">
        <v>639</v>
      </c>
      <c r="H4500" s="198"/>
      <c r="I4500" s="148"/>
      <c r="J4500" s="149">
        <f>ROUND(I4500*H4500,2)</f>
        <v>0</v>
      </c>
      <c r="K4500" s="150"/>
      <c r="L4500" s="31"/>
      <c r="M4500" s="151" t="s">
        <v>1</v>
      </c>
      <c r="N4500" s="152" t="s">
        <v>42</v>
      </c>
      <c r="P4500" s="153">
        <f>O4500*H4500</f>
        <v>0</v>
      </c>
      <c r="Q4500" s="153">
        <v>0</v>
      </c>
      <c r="R4500" s="153">
        <f>Q4500*H4500</f>
        <v>0</v>
      </c>
      <c r="S4500" s="153">
        <v>0</v>
      </c>
      <c r="T4500" s="154">
        <f>S4500*H4500</f>
        <v>0</v>
      </c>
      <c r="AR4500" s="155" t="s">
        <v>396</v>
      </c>
      <c r="AT4500" s="155" t="s">
        <v>319</v>
      </c>
      <c r="AU4500" s="155" t="s">
        <v>88</v>
      </c>
      <c r="AY4500" s="16" t="s">
        <v>317</v>
      </c>
      <c r="BE4500" s="156">
        <f>IF(N4500="základná",J4500,0)</f>
        <v>0</v>
      </c>
      <c r="BF4500" s="156">
        <f>IF(N4500="znížená",J4500,0)</f>
        <v>0</v>
      </c>
      <c r="BG4500" s="156">
        <f>IF(N4500="zákl. prenesená",J4500,0)</f>
        <v>0</v>
      </c>
      <c r="BH4500" s="156">
        <f>IF(N4500="zníž. prenesená",J4500,0)</f>
        <v>0</v>
      </c>
      <c r="BI4500" s="156">
        <f>IF(N4500="nulová",J4500,0)</f>
        <v>0</v>
      </c>
      <c r="BJ4500" s="16" t="s">
        <v>88</v>
      </c>
      <c r="BK4500" s="156">
        <f>ROUND(I4500*H4500,2)</f>
        <v>0</v>
      </c>
      <c r="BL4500" s="16" t="s">
        <v>396</v>
      </c>
      <c r="BM4500" s="155" t="s">
        <v>7010</v>
      </c>
    </row>
    <row r="4501" spans="2:65" s="11" customFormat="1" ht="22.75" customHeight="1">
      <c r="B4501" s="130"/>
      <c r="D4501" s="131" t="s">
        <v>75</v>
      </c>
      <c r="E4501" s="140" t="s">
        <v>7011</v>
      </c>
      <c r="F4501" s="140" t="s">
        <v>7012</v>
      </c>
      <c r="I4501" s="133"/>
      <c r="J4501" s="141">
        <f>BK4501</f>
        <v>0</v>
      </c>
      <c r="L4501" s="130"/>
      <c r="M4501" s="135"/>
      <c r="P4501" s="136">
        <f>SUM(P4502:P4510)</f>
        <v>0</v>
      </c>
      <c r="R4501" s="136">
        <f>SUM(R4502:R4510)</f>
        <v>9.8670000000000008E-2</v>
      </c>
      <c r="T4501" s="137">
        <f>SUM(T4502:T4510)</f>
        <v>0</v>
      </c>
      <c r="AR4501" s="131" t="s">
        <v>88</v>
      </c>
      <c r="AT4501" s="138" t="s">
        <v>75</v>
      </c>
      <c r="AU4501" s="138" t="s">
        <v>83</v>
      </c>
      <c r="AY4501" s="131" t="s">
        <v>317</v>
      </c>
      <c r="BK4501" s="139">
        <f>SUM(BK4502:BK4510)</f>
        <v>0</v>
      </c>
    </row>
    <row r="4502" spans="2:65" s="1" customFormat="1" ht="21.75" customHeight="1">
      <c r="B4502" s="142"/>
      <c r="C4502" s="143" t="s">
        <v>7013</v>
      </c>
      <c r="D4502" s="143" t="s">
        <v>319</v>
      </c>
      <c r="E4502" s="144" t="s">
        <v>7014</v>
      </c>
      <c r="F4502" s="145" t="s">
        <v>7015</v>
      </c>
      <c r="G4502" s="146" t="s">
        <v>467</v>
      </c>
      <c r="H4502" s="147">
        <v>109</v>
      </c>
      <c r="I4502" s="148"/>
      <c r="J4502" s="149">
        <f>ROUND(I4502*H4502,2)</f>
        <v>0</v>
      </c>
      <c r="K4502" s="150"/>
      <c r="L4502" s="31"/>
      <c r="M4502" s="151" t="s">
        <v>1</v>
      </c>
      <c r="N4502" s="152" t="s">
        <v>42</v>
      </c>
      <c r="P4502" s="153">
        <f>O4502*H4502</f>
        <v>0</v>
      </c>
      <c r="Q4502" s="153">
        <v>0</v>
      </c>
      <c r="R4502" s="153">
        <f>Q4502*H4502</f>
        <v>0</v>
      </c>
      <c r="S4502" s="153">
        <v>0</v>
      </c>
      <c r="T4502" s="154">
        <f>S4502*H4502</f>
        <v>0</v>
      </c>
      <c r="AR4502" s="155" t="s">
        <v>396</v>
      </c>
      <c r="AT4502" s="155" t="s">
        <v>319</v>
      </c>
      <c r="AU4502" s="155" t="s">
        <v>88</v>
      </c>
      <c r="AY4502" s="16" t="s">
        <v>317</v>
      </c>
      <c r="BE4502" s="156">
        <f>IF(N4502="základná",J4502,0)</f>
        <v>0</v>
      </c>
      <c r="BF4502" s="156">
        <f>IF(N4502="znížená",J4502,0)</f>
        <v>0</v>
      </c>
      <c r="BG4502" s="156">
        <f>IF(N4502="zákl. prenesená",J4502,0)</f>
        <v>0</v>
      </c>
      <c r="BH4502" s="156">
        <f>IF(N4502="zníž. prenesená",J4502,0)</f>
        <v>0</v>
      </c>
      <c r="BI4502" s="156">
        <f>IF(N4502="nulová",J4502,0)</f>
        <v>0</v>
      </c>
      <c r="BJ4502" s="16" t="s">
        <v>88</v>
      </c>
      <c r="BK4502" s="156">
        <f>ROUND(I4502*H4502,2)</f>
        <v>0</v>
      </c>
      <c r="BL4502" s="16" t="s">
        <v>396</v>
      </c>
      <c r="BM4502" s="155" t="s">
        <v>7016</v>
      </c>
    </row>
    <row r="4503" spans="2:65" s="12" customFormat="1" ht="10">
      <c r="B4503" s="157"/>
      <c r="D4503" s="158" t="s">
        <v>328</v>
      </c>
      <c r="E4503" s="159" t="s">
        <v>1</v>
      </c>
      <c r="F4503" s="160" t="s">
        <v>7017</v>
      </c>
      <c r="H4503" s="161">
        <v>78</v>
      </c>
      <c r="I4503" s="162"/>
      <c r="L4503" s="157"/>
      <c r="M4503" s="163"/>
      <c r="T4503" s="164"/>
      <c r="AT4503" s="159" t="s">
        <v>328</v>
      </c>
      <c r="AU4503" s="159" t="s">
        <v>88</v>
      </c>
      <c r="AV4503" s="12" t="s">
        <v>88</v>
      </c>
      <c r="AW4503" s="12" t="s">
        <v>31</v>
      </c>
      <c r="AX4503" s="12" t="s">
        <v>76</v>
      </c>
      <c r="AY4503" s="159" t="s">
        <v>317</v>
      </c>
    </row>
    <row r="4504" spans="2:65" s="12" customFormat="1" ht="10">
      <c r="B4504" s="157"/>
      <c r="D4504" s="158" t="s">
        <v>328</v>
      </c>
      <c r="E4504" s="159" t="s">
        <v>1</v>
      </c>
      <c r="F4504" s="160" t="s">
        <v>7018</v>
      </c>
      <c r="H4504" s="161">
        <v>29</v>
      </c>
      <c r="I4504" s="162"/>
      <c r="L4504" s="157"/>
      <c r="M4504" s="163"/>
      <c r="T4504" s="164"/>
      <c r="AT4504" s="159" t="s">
        <v>328</v>
      </c>
      <c r="AU4504" s="159" t="s">
        <v>88</v>
      </c>
      <c r="AV4504" s="12" t="s">
        <v>88</v>
      </c>
      <c r="AW4504" s="12" t="s">
        <v>31</v>
      </c>
      <c r="AX4504" s="12" t="s">
        <v>76</v>
      </c>
      <c r="AY4504" s="159" t="s">
        <v>317</v>
      </c>
    </row>
    <row r="4505" spans="2:65" s="12" customFormat="1" ht="10">
      <c r="B4505" s="157"/>
      <c r="D4505" s="158" t="s">
        <v>328</v>
      </c>
      <c r="E4505" s="159" t="s">
        <v>1</v>
      </c>
      <c r="F4505" s="160" t="s">
        <v>7019</v>
      </c>
      <c r="H4505" s="161">
        <v>2</v>
      </c>
      <c r="I4505" s="162"/>
      <c r="L4505" s="157"/>
      <c r="M4505" s="163"/>
      <c r="T4505" s="164"/>
      <c r="AT4505" s="159" t="s">
        <v>328</v>
      </c>
      <c r="AU4505" s="159" t="s">
        <v>88</v>
      </c>
      <c r="AV4505" s="12" t="s">
        <v>88</v>
      </c>
      <c r="AW4505" s="12" t="s">
        <v>31</v>
      </c>
      <c r="AX4505" s="12" t="s">
        <v>76</v>
      </c>
      <c r="AY4505" s="159" t="s">
        <v>317</v>
      </c>
    </row>
    <row r="4506" spans="2:65" s="13" customFormat="1" ht="10">
      <c r="B4506" s="165"/>
      <c r="D4506" s="158" t="s">
        <v>328</v>
      </c>
      <c r="E4506" s="166" t="s">
        <v>1</v>
      </c>
      <c r="F4506" s="167" t="s">
        <v>331</v>
      </c>
      <c r="H4506" s="168">
        <v>109</v>
      </c>
      <c r="I4506" s="169"/>
      <c r="L4506" s="165"/>
      <c r="M4506" s="170"/>
      <c r="T4506" s="171"/>
      <c r="AT4506" s="166" t="s">
        <v>328</v>
      </c>
      <c r="AU4506" s="166" t="s">
        <v>88</v>
      </c>
      <c r="AV4506" s="13" t="s">
        <v>92</v>
      </c>
      <c r="AW4506" s="13" t="s">
        <v>31</v>
      </c>
      <c r="AX4506" s="13" t="s">
        <v>76</v>
      </c>
      <c r="AY4506" s="166" t="s">
        <v>317</v>
      </c>
    </row>
    <row r="4507" spans="2:65" s="14" customFormat="1" ht="10">
      <c r="B4507" s="172"/>
      <c r="D4507" s="158" t="s">
        <v>328</v>
      </c>
      <c r="E4507" s="173" t="s">
        <v>1</v>
      </c>
      <c r="F4507" s="174" t="s">
        <v>332</v>
      </c>
      <c r="H4507" s="175">
        <v>109</v>
      </c>
      <c r="I4507" s="176"/>
      <c r="L4507" s="172"/>
      <c r="M4507" s="177"/>
      <c r="T4507" s="178"/>
      <c r="AT4507" s="173" t="s">
        <v>328</v>
      </c>
      <c r="AU4507" s="173" t="s">
        <v>88</v>
      </c>
      <c r="AV4507" s="14" t="s">
        <v>323</v>
      </c>
      <c r="AW4507" s="14" t="s">
        <v>31</v>
      </c>
      <c r="AX4507" s="14" t="s">
        <v>83</v>
      </c>
      <c r="AY4507" s="173" t="s">
        <v>317</v>
      </c>
    </row>
    <row r="4508" spans="2:65" s="1" customFormat="1" ht="37.75" customHeight="1">
      <c r="B4508" s="142"/>
      <c r="C4508" s="179" t="s">
        <v>7020</v>
      </c>
      <c r="D4508" s="179" t="s">
        <v>454</v>
      </c>
      <c r="E4508" s="180" t="s">
        <v>7021</v>
      </c>
      <c r="F4508" s="181" t="s">
        <v>7022</v>
      </c>
      <c r="G4508" s="182" t="s">
        <v>467</v>
      </c>
      <c r="H4508" s="183">
        <v>78</v>
      </c>
      <c r="I4508" s="184"/>
      <c r="J4508" s="185">
        <f>ROUND(I4508*H4508,2)</f>
        <v>0</v>
      </c>
      <c r="K4508" s="186"/>
      <c r="L4508" s="187"/>
      <c r="M4508" s="188" t="s">
        <v>1</v>
      </c>
      <c r="N4508" s="189" t="s">
        <v>42</v>
      </c>
      <c r="P4508" s="153">
        <f>O4508*H4508</f>
        <v>0</v>
      </c>
      <c r="Q4508" s="153">
        <v>6.3000000000000003E-4</v>
      </c>
      <c r="R4508" s="153">
        <f>Q4508*H4508</f>
        <v>4.9140000000000003E-2</v>
      </c>
      <c r="S4508" s="153">
        <v>0</v>
      </c>
      <c r="T4508" s="154">
        <f>S4508*H4508</f>
        <v>0</v>
      </c>
      <c r="AR4508" s="155" t="s">
        <v>481</v>
      </c>
      <c r="AT4508" s="155" t="s">
        <v>454</v>
      </c>
      <c r="AU4508" s="155" t="s">
        <v>88</v>
      </c>
      <c r="AY4508" s="16" t="s">
        <v>317</v>
      </c>
      <c r="BE4508" s="156">
        <f>IF(N4508="základná",J4508,0)</f>
        <v>0</v>
      </c>
      <c r="BF4508" s="156">
        <f>IF(N4508="znížená",J4508,0)</f>
        <v>0</v>
      </c>
      <c r="BG4508" s="156">
        <f>IF(N4508="zákl. prenesená",J4508,0)</f>
        <v>0</v>
      </c>
      <c r="BH4508" s="156">
        <f>IF(N4508="zníž. prenesená",J4508,0)</f>
        <v>0</v>
      </c>
      <c r="BI4508" s="156">
        <f>IF(N4508="nulová",J4508,0)</f>
        <v>0</v>
      </c>
      <c r="BJ4508" s="16" t="s">
        <v>88</v>
      </c>
      <c r="BK4508" s="156">
        <f>ROUND(I4508*H4508,2)</f>
        <v>0</v>
      </c>
      <c r="BL4508" s="16" t="s">
        <v>396</v>
      </c>
      <c r="BM4508" s="155" t="s">
        <v>7023</v>
      </c>
    </row>
    <row r="4509" spans="2:65" s="1" customFormat="1" ht="37.75" customHeight="1">
      <c r="B4509" s="142"/>
      <c r="C4509" s="179" t="s">
        <v>7024</v>
      </c>
      <c r="D4509" s="179" t="s">
        <v>454</v>
      </c>
      <c r="E4509" s="180" t="s">
        <v>7025</v>
      </c>
      <c r="F4509" s="181" t="s">
        <v>7026</v>
      </c>
      <c r="G4509" s="182" t="s">
        <v>467</v>
      </c>
      <c r="H4509" s="183">
        <v>29</v>
      </c>
      <c r="I4509" s="184"/>
      <c r="J4509" s="185">
        <f>ROUND(I4509*H4509,2)</f>
        <v>0</v>
      </c>
      <c r="K4509" s="186"/>
      <c r="L4509" s="187"/>
      <c r="M4509" s="188" t="s">
        <v>1</v>
      </c>
      <c r="N4509" s="189" t="s">
        <v>42</v>
      </c>
      <c r="P4509" s="153">
        <f>O4509*H4509</f>
        <v>0</v>
      </c>
      <c r="Q4509" s="153">
        <v>1.47E-3</v>
      </c>
      <c r="R4509" s="153">
        <f>Q4509*H4509</f>
        <v>4.2630000000000001E-2</v>
      </c>
      <c r="S4509" s="153">
        <v>0</v>
      </c>
      <c r="T4509" s="154">
        <f>S4509*H4509</f>
        <v>0</v>
      </c>
      <c r="AR4509" s="155" t="s">
        <v>481</v>
      </c>
      <c r="AT4509" s="155" t="s">
        <v>454</v>
      </c>
      <c r="AU4509" s="155" t="s">
        <v>88</v>
      </c>
      <c r="AY4509" s="16" t="s">
        <v>317</v>
      </c>
      <c r="BE4509" s="156">
        <f>IF(N4509="základná",J4509,0)</f>
        <v>0</v>
      </c>
      <c r="BF4509" s="156">
        <f>IF(N4509="znížená",J4509,0)</f>
        <v>0</v>
      </c>
      <c r="BG4509" s="156">
        <f>IF(N4509="zákl. prenesená",J4509,0)</f>
        <v>0</v>
      </c>
      <c r="BH4509" s="156">
        <f>IF(N4509="zníž. prenesená",J4509,0)</f>
        <v>0</v>
      </c>
      <c r="BI4509" s="156">
        <f>IF(N4509="nulová",J4509,0)</f>
        <v>0</v>
      </c>
      <c r="BJ4509" s="16" t="s">
        <v>88</v>
      </c>
      <c r="BK4509" s="156">
        <f>ROUND(I4509*H4509,2)</f>
        <v>0</v>
      </c>
      <c r="BL4509" s="16" t="s">
        <v>396</v>
      </c>
      <c r="BM4509" s="155" t="s">
        <v>7027</v>
      </c>
    </row>
    <row r="4510" spans="2:65" s="1" customFormat="1" ht="37.75" customHeight="1">
      <c r="B4510" s="142"/>
      <c r="C4510" s="179" t="s">
        <v>7028</v>
      </c>
      <c r="D4510" s="179" t="s">
        <v>454</v>
      </c>
      <c r="E4510" s="180" t="s">
        <v>7029</v>
      </c>
      <c r="F4510" s="181" t="s">
        <v>7030</v>
      </c>
      <c r="G4510" s="182" t="s">
        <v>467</v>
      </c>
      <c r="H4510" s="183">
        <v>2</v>
      </c>
      <c r="I4510" s="184"/>
      <c r="J4510" s="185">
        <f>ROUND(I4510*H4510,2)</f>
        <v>0</v>
      </c>
      <c r="K4510" s="186"/>
      <c r="L4510" s="187"/>
      <c r="M4510" s="188" t="s">
        <v>1</v>
      </c>
      <c r="N4510" s="189" t="s">
        <v>42</v>
      </c>
      <c r="P4510" s="153">
        <f>O4510*H4510</f>
        <v>0</v>
      </c>
      <c r="Q4510" s="153">
        <v>3.4499999999999999E-3</v>
      </c>
      <c r="R4510" s="153">
        <f>Q4510*H4510</f>
        <v>6.8999999999999999E-3</v>
      </c>
      <c r="S4510" s="153">
        <v>0</v>
      </c>
      <c r="T4510" s="154">
        <f>S4510*H4510</f>
        <v>0</v>
      </c>
      <c r="AR4510" s="155" t="s">
        <v>481</v>
      </c>
      <c r="AT4510" s="155" t="s">
        <v>454</v>
      </c>
      <c r="AU4510" s="155" t="s">
        <v>88</v>
      </c>
      <c r="AY4510" s="16" t="s">
        <v>317</v>
      </c>
      <c r="BE4510" s="156">
        <f>IF(N4510="základná",J4510,0)</f>
        <v>0</v>
      </c>
      <c r="BF4510" s="156">
        <f>IF(N4510="znížená",J4510,0)</f>
        <v>0</v>
      </c>
      <c r="BG4510" s="156">
        <f>IF(N4510="zákl. prenesená",J4510,0)</f>
        <v>0</v>
      </c>
      <c r="BH4510" s="156">
        <f>IF(N4510="zníž. prenesená",J4510,0)</f>
        <v>0</v>
      </c>
      <c r="BI4510" s="156">
        <f>IF(N4510="nulová",J4510,0)</f>
        <v>0</v>
      </c>
      <c r="BJ4510" s="16" t="s">
        <v>88</v>
      </c>
      <c r="BK4510" s="156">
        <f>ROUND(I4510*H4510,2)</f>
        <v>0</v>
      </c>
      <c r="BL4510" s="16" t="s">
        <v>396</v>
      </c>
      <c r="BM4510" s="155" t="s">
        <v>7031</v>
      </c>
    </row>
    <row r="4511" spans="2:65" s="11" customFormat="1" ht="22.75" customHeight="1">
      <c r="B4511" s="130"/>
      <c r="D4511" s="131" t="s">
        <v>75</v>
      </c>
      <c r="E4511" s="140" t="s">
        <v>7032</v>
      </c>
      <c r="F4511" s="140" t="s">
        <v>7033</v>
      </c>
      <c r="I4511" s="133"/>
      <c r="J4511" s="141">
        <f>BK4511</f>
        <v>0</v>
      </c>
      <c r="L4511" s="130"/>
      <c r="M4511" s="135"/>
      <c r="P4511" s="136">
        <f>SUM(P4512:P4559)</f>
        <v>0</v>
      </c>
      <c r="R4511" s="136">
        <f>SUM(R4512:R4559)</f>
        <v>24.358512519999998</v>
      </c>
      <c r="T4511" s="137">
        <f>SUM(T4512:T4559)</f>
        <v>0</v>
      </c>
      <c r="AR4511" s="131" t="s">
        <v>88</v>
      </c>
      <c r="AT4511" s="138" t="s">
        <v>75</v>
      </c>
      <c r="AU4511" s="138" t="s">
        <v>83</v>
      </c>
      <c r="AY4511" s="131" t="s">
        <v>317</v>
      </c>
      <c r="BK4511" s="139">
        <f>SUM(BK4512:BK4559)</f>
        <v>0</v>
      </c>
    </row>
    <row r="4512" spans="2:65" s="1" customFormat="1" ht="24.15" customHeight="1">
      <c r="B4512" s="142"/>
      <c r="C4512" s="143" t="s">
        <v>7034</v>
      </c>
      <c r="D4512" s="143" t="s">
        <v>319</v>
      </c>
      <c r="E4512" s="144" t="s">
        <v>7035</v>
      </c>
      <c r="F4512" s="145" t="s">
        <v>7036</v>
      </c>
      <c r="G4512" s="146" t="s">
        <v>444</v>
      </c>
      <c r="H4512" s="147">
        <v>290.08</v>
      </c>
      <c r="I4512" s="148"/>
      <c r="J4512" s="149">
        <f>ROUND(I4512*H4512,2)</f>
        <v>0</v>
      </c>
      <c r="K4512" s="150"/>
      <c r="L4512" s="31"/>
      <c r="M4512" s="151" t="s">
        <v>1</v>
      </c>
      <c r="N4512" s="152" t="s">
        <v>42</v>
      </c>
      <c r="P4512" s="153">
        <f>O4512*H4512</f>
        <v>0</v>
      </c>
      <c r="Q4512" s="153">
        <v>3.6470000000000001E-3</v>
      </c>
      <c r="R4512" s="153">
        <f>Q4512*H4512</f>
        <v>1.0579217599999999</v>
      </c>
      <c r="S4512" s="153">
        <v>0</v>
      </c>
      <c r="T4512" s="154">
        <f>S4512*H4512</f>
        <v>0</v>
      </c>
      <c r="AR4512" s="155" t="s">
        <v>396</v>
      </c>
      <c r="AT4512" s="155" t="s">
        <v>319</v>
      </c>
      <c r="AU4512" s="155" t="s">
        <v>88</v>
      </c>
      <c r="AY4512" s="16" t="s">
        <v>317</v>
      </c>
      <c r="BE4512" s="156">
        <f>IF(N4512="základná",J4512,0)</f>
        <v>0</v>
      </c>
      <c r="BF4512" s="156">
        <f>IF(N4512="znížená",J4512,0)</f>
        <v>0</v>
      </c>
      <c r="BG4512" s="156">
        <f>IF(N4512="zákl. prenesená",J4512,0)</f>
        <v>0</v>
      </c>
      <c r="BH4512" s="156">
        <f>IF(N4512="zníž. prenesená",J4512,0)</f>
        <v>0</v>
      </c>
      <c r="BI4512" s="156">
        <f>IF(N4512="nulová",J4512,0)</f>
        <v>0</v>
      </c>
      <c r="BJ4512" s="16" t="s">
        <v>88</v>
      </c>
      <c r="BK4512" s="156">
        <f>ROUND(I4512*H4512,2)</f>
        <v>0</v>
      </c>
      <c r="BL4512" s="16" t="s">
        <v>396</v>
      </c>
      <c r="BM4512" s="155" t="s">
        <v>7037</v>
      </c>
    </row>
    <row r="4513" spans="2:65" s="12" customFormat="1" ht="10">
      <c r="B4513" s="157"/>
      <c r="D4513" s="158" t="s">
        <v>328</v>
      </c>
      <c r="E4513" s="159" t="s">
        <v>1</v>
      </c>
      <c r="F4513" s="160" t="s">
        <v>7038</v>
      </c>
      <c r="H4513" s="161">
        <v>255.04</v>
      </c>
      <c r="I4513" s="162"/>
      <c r="L4513" s="157"/>
      <c r="M4513" s="163"/>
      <c r="T4513" s="164"/>
      <c r="AT4513" s="159" t="s">
        <v>328</v>
      </c>
      <c r="AU4513" s="159" t="s">
        <v>88</v>
      </c>
      <c r="AV4513" s="12" t="s">
        <v>88</v>
      </c>
      <c r="AW4513" s="12" t="s">
        <v>31</v>
      </c>
      <c r="AX4513" s="12" t="s">
        <v>76</v>
      </c>
      <c r="AY4513" s="159" t="s">
        <v>317</v>
      </c>
    </row>
    <row r="4514" spans="2:65" s="12" customFormat="1" ht="10">
      <c r="B4514" s="157"/>
      <c r="D4514" s="158" t="s">
        <v>328</v>
      </c>
      <c r="E4514" s="159" t="s">
        <v>1</v>
      </c>
      <c r="F4514" s="160" t="s">
        <v>7039</v>
      </c>
      <c r="H4514" s="161">
        <v>35.04</v>
      </c>
      <c r="I4514" s="162"/>
      <c r="L4514" s="157"/>
      <c r="M4514" s="163"/>
      <c r="T4514" s="164"/>
      <c r="AT4514" s="159" t="s">
        <v>328</v>
      </c>
      <c r="AU4514" s="159" t="s">
        <v>88</v>
      </c>
      <c r="AV4514" s="12" t="s">
        <v>88</v>
      </c>
      <c r="AW4514" s="12" t="s">
        <v>31</v>
      </c>
      <c r="AX4514" s="12" t="s">
        <v>76</v>
      </c>
      <c r="AY4514" s="159" t="s">
        <v>317</v>
      </c>
    </row>
    <row r="4515" spans="2:65" s="13" customFormat="1" ht="10">
      <c r="B4515" s="165"/>
      <c r="D4515" s="158" t="s">
        <v>328</v>
      </c>
      <c r="E4515" s="166" t="s">
        <v>1</v>
      </c>
      <c r="F4515" s="167" t="s">
        <v>331</v>
      </c>
      <c r="H4515" s="168">
        <v>290.08</v>
      </c>
      <c r="I4515" s="169"/>
      <c r="L4515" s="165"/>
      <c r="M4515" s="170"/>
      <c r="T4515" s="171"/>
      <c r="AT4515" s="166" t="s">
        <v>328</v>
      </c>
      <c r="AU4515" s="166" t="s">
        <v>88</v>
      </c>
      <c r="AV4515" s="13" t="s">
        <v>92</v>
      </c>
      <c r="AW4515" s="13" t="s">
        <v>31</v>
      </c>
      <c r="AX4515" s="13" t="s">
        <v>76</v>
      </c>
      <c r="AY4515" s="166" t="s">
        <v>317</v>
      </c>
    </row>
    <row r="4516" spans="2:65" s="14" customFormat="1" ht="10">
      <c r="B4516" s="172"/>
      <c r="D4516" s="158" t="s">
        <v>328</v>
      </c>
      <c r="E4516" s="173" t="s">
        <v>1</v>
      </c>
      <c r="F4516" s="174" t="s">
        <v>332</v>
      </c>
      <c r="H4516" s="175">
        <v>290.08</v>
      </c>
      <c r="I4516" s="176"/>
      <c r="L4516" s="172"/>
      <c r="M4516" s="177"/>
      <c r="T4516" s="178"/>
      <c r="AT4516" s="173" t="s">
        <v>328</v>
      </c>
      <c r="AU4516" s="173" t="s">
        <v>88</v>
      </c>
      <c r="AV4516" s="14" t="s">
        <v>323</v>
      </c>
      <c r="AW4516" s="14" t="s">
        <v>31</v>
      </c>
      <c r="AX4516" s="14" t="s">
        <v>83</v>
      </c>
      <c r="AY4516" s="173" t="s">
        <v>317</v>
      </c>
    </row>
    <row r="4517" spans="2:65" s="1" customFormat="1" ht="37.75" customHeight="1">
      <c r="B4517" s="142"/>
      <c r="C4517" s="179" t="s">
        <v>7040</v>
      </c>
      <c r="D4517" s="179" t="s">
        <v>454</v>
      </c>
      <c r="E4517" s="180" t="s">
        <v>7041</v>
      </c>
      <c r="F4517" s="181" t="s">
        <v>7042</v>
      </c>
      <c r="G4517" s="182" t="s">
        <v>444</v>
      </c>
      <c r="H4517" s="183">
        <v>270.34199999999998</v>
      </c>
      <c r="I4517" s="184"/>
      <c r="J4517" s="185">
        <f>ROUND(I4517*H4517,2)</f>
        <v>0</v>
      </c>
      <c r="K4517" s="186"/>
      <c r="L4517" s="187"/>
      <c r="M4517" s="188" t="s">
        <v>1</v>
      </c>
      <c r="N4517" s="189" t="s">
        <v>42</v>
      </c>
      <c r="P4517" s="153">
        <f>O4517*H4517</f>
        <v>0</v>
      </c>
      <c r="Q4517" s="153">
        <v>2.1899999999999999E-2</v>
      </c>
      <c r="R4517" s="153">
        <f>Q4517*H4517</f>
        <v>5.9204897999999995</v>
      </c>
      <c r="S4517" s="153">
        <v>0</v>
      </c>
      <c r="T4517" s="154">
        <f>S4517*H4517</f>
        <v>0</v>
      </c>
      <c r="AR4517" s="155" t="s">
        <v>481</v>
      </c>
      <c r="AT4517" s="155" t="s">
        <v>454</v>
      </c>
      <c r="AU4517" s="155" t="s">
        <v>88</v>
      </c>
      <c r="AY4517" s="16" t="s">
        <v>317</v>
      </c>
      <c r="BE4517" s="156">
        <f>IF(N4517="základná",J4517,0)</f>
        <v>0</v>
      </c>
      <c r="BF4517" s="156">
        <f>IF(N4517="znížená",J4517,0)</f>
        <v>0</v>
      </c>
      <c r="BG4517" s="156">
        <f>IF(N4517="zákl. prenesená",J4517,0)</f>
        <v>0</v>
      </c>
      <c r="BH4517" s="156">
        <f>IF(N4517="zníž. prenesená",J4517,0)</f>
        <v>0</v>
      </c>
      <c r="BI4517" s="156">
        <f>IF(N4517="nulová",J4517,0)</f>
        <v>0</v>
      </c>
      <c r="BJ4517" s="16" t="s">
        <v>88</v>
      </c>
      <c r="BK4517" s="156">
        <f>ROUND(I4517*H4517,2)</f>
        <v>0</v>
      </c>
      <c r="BL4517" s="16" t="s">
        <v>396</v>
      </c>
      <c r="BM4517" s="155" t="s">
        <v>7043</v>
      </c>
    </row>
    <row r="4518" spans="2:65" s="12" customFormat="1" ht="10">
      <c r="B4518" s="157"/>
      <c r="D4518" s="158" t="s">
        <v>328</v>
      </c>
      <c r="E4518" s="159" t="s">
        <v>1</v>
      </c>
      <c r="F4518" s="160" t="s">
        <v>7038</v>
      </c>
      <c r="H4518" s="161">
        <v>255.04</v>
      </c>
      <c r="I4518" s="162"/>
      <c r="L4518" s="157"/>
      <c r="M4518" s="163"/>
      <c r="T4518" s="164"/>
      <c r="AT4518" s="159" t="s">
        <v>328</v>
      </c>
      <c r="AU4518" s="159" t="s">
        <v>88</v>
      </c>
      <c r="AV4518" s="12" t="s">
        <v>88</v>
      </c>
      <c r="AW4518" s="12" t="s">
        <v>31</v>
      </c>
      <c r="AX4518" s="12" t="s">
        <v>76</v>
      </c>
      <c r="AY4518" s="159" t="s">
        <v>317</v>
      </c>
    </row>
    <row r="4519" spans="2:65" s="13" customFormat="1" ht="10">
      <c r="B4519" s="165"/>
      <c r="D4519" s="158" t="s">
        <v>328</v>
      </c>
      <c r="E4519" s="166" t="s">
        <v>1</v>
      </c>
      <c r="F4519" s="167" t="s">
        <v>331</v>
      </c>
      <c r="H4519" s="168">
        <v>255.04</v>
      </c>
      <c r="I4519" s="169"/>
      <c r="L4519" s="165"/>
      <c r="M4519" s="170"/>
      <c r="T4519" s="171"/>
      <c r="AT4519" s="166" t="s">
        <v>328</v>
      </c>
      <c r="AU4519" s="166" t="s">
        <v>88</v>
      </c>
      <c r="AV4519" s="13" t="s">
        <v>92</v>
      </c>
      <c r="AW4519" s="13" t="s">
        <v>31</v>
      </c>
      <c r="AX4519" s="13" t="s">
        <v>76</v>
      </c>
      <c r="AY4519" s="166" t="s">
        <v>317</v>
      </c>
    </row>
    <row r="4520" spans="2:65" s="14" customFormat="1" ht="10">
      <c r="B4520" s="172"/>
      <c r="D4520" s="158" t="s">
        <v>328</v>
      </c>
      <c r="E4520" s="173" t="s">
        <v>1</v>
      </c>
      <c r="F4520" s="174" t="s">
        <v>332</v>
      </c>
      <c r="H4520" s="175">
        <v>255.04</v>
      </c>
      <c r="I4520" s="176"/>
      <c r="L4520" s="172"/>
      <c r="M4520" s="177"/>
      <c r="T4520" s="178"/>
      <c r="AT4520" s="173" t="s">
        <v>328</v>
      </c>
      <c r="AU4520" s="173" t="s">
        <v>88</v>
      </c>
      <c r="AV4520" s="14" t="s">
        <v>323</v>
      </c>
      <c r="AW4520" s="14" t="s">
        <v>31</v>
      </c>
      <c r="AX4520" s="14" t="s">
        <v>83</v>
      </c>
      <c r="AY4520" s="173" t="s">
        <v>317</v>
      </c>
    </row>
    <row r="4521" spans="2:65" s="12" customFormat="1" ht="10">
      <c r="B4521" s="157"/>
      <c r="D4521" s="158" t="s">
        <v>328</v>
      </c>
      <c r="F4521" s="160" t="s">
        <v>7044</v>
      </c>
      <c r="H4521" s="161">
        <v>270.34199999999998</v>
      </c>
      <c r="I4521" s="162"/>
      <c r="L4521" s="157"/>
      <c r="M4521" s="163"/>
      <c r="T4521" s="164"/>
      <c r="AT4521" s="159" t="s">
        <v>328</v>
      </c>
      <c r="AU4521" s="159" t="s">
        <v>88</v>
      </c>
      <c r="AV4521" s="12" t="s">
        <v>88</v>
      </c>
      <c r="AW4521" s="12" t="s">
        <v>3</v>
      </c>
      <c r="AX4521" s="12" t="s">
        <v>83</v>
      </c>
      <c r="AY4521" s="159" t="s">
        <v>317</v>
      </c>
    </row>
    <row r="4522" spans="2:65" s="1" customFormat="1" ht="33" customHeight="1">
      <c r="B4522" s="142"/>
      <c r="C4522" s="179" t="s">
        <v>7045</v>
      </c>
      <c r="D4522" s="179" t="s">
        <v>454</v>
      </c>
      <c r="E4522" s="180" t="s">
        <v>7046</v>
      </c>
      <c r="F4522" s="181" t="s">
        <v>7047</v>
      </c>
      <c r="G4522" s="182" t="s">
        <v>444</v>
      </c>
      <c r="H4522" s="183">
        <v>37.142000000000003</v>
      </c>
      <c r="I4522" s="184"/>
      <c r="J4522" s="185">
        <f>ROUND(I4522*H4522,2)</f>
        <v>0</v>
      </c>
      <c r="K4522" s="186"/>
      <c r="L4522" s="187"/>
      <c r="M4522" s="188" t="s">
        <v>1</v>
      </c>
      <c r="N4522" s="189" t="s">
        <v>42</v>
      </c>
      <c r="P4522" s="153">
        <f>O4522*H4522</f>
        <v>0</v>
      </c>
      <c r="Q4522" s="153">
        <v>2.1899999999999999E-2</v>
      </c>
      <c r="R4522" s="153">
        <f>Q4522*H4522</f>
        <v>0.81340980000000007</v>
      </c>
      <c r="S4522" s="153">
        <v>0</v>
      </c>
      <c r="T4522" s="154">
        <f>S4522*H4522</f>
        <v>0</v>
      </c>
      <c r="AR4522" s="155" t="s">
        <v>481</v>
      </c>
      <c r="AT4522" s="155" t="s">
        <v>454</v>
      </c>
      <c r="AU4522" s="155" t="s">
        <v>88</v>
      </c>
      <c r="AY4522" s="16" t="s">
        <v>317</v>
      </c>
      <c r="BE4522" s="156">
        <f>IF(N4522="základná",J4522,0)</f>
        <v>0</v>
      </c>
      <c r="BF4522" s="156">
        <f>IF(N4522="znížená",J4522,0)</f>
        <v>0</v>
      </c>
      <c r="BG4522" s="156">
        <f>IF(N4522="zákl. prenesená",J4522,0)</f>
        <v>0</v>
      </c>
      <c r="BH4522" s="156">
        <f>IF(N4522="zníž. prenesená",J4522,0)</f>
        <v>0</v>
      </c>
      <c r="BI4522" s="156">
        <f>IF(N4522="nulová",J4522,0)</f>
        <v>0</v>
      </c>
      <c r="BJ4522" s="16" t="s">
        <v>88</v>
      </c>
      <c r="BK4522" s="156">
        <f>ROUND(I4522*H4522,2)</f>
        <v>0</v>
      </c>
      <c r="BL4522" s="16" t="s">
        <v>396</v>
      </c>
      <c r="BM4522" s="155" t="s">
        <v>7048</v>
      </c>
    </row>
    <row r="4523" spans="2:65" s="12" customFormat="1" ht="10">
      <c r="B4523" s="157"/>
      <c r="D4523" s="158" t="s">
        <v>328</v>
      </c>
      <c r="E4523" s="159" t="s">
        <v>1</v>
      </c>
      <c r="F4523" s="160" t="s">
        <v>7039</v>
      </c>
      <c r="H4523" s="161">
        <v>35.04</v>
      </c>
      <c r="I4523" s="162"/>
      <c r="L4523" s="157"/>
      <c r="M4523" s="163"/>
      <c r="T4523" s="164"/>
      <c r="AT4523" s="159" t="s">
        <v>328</v>
      </c>
      <c r="AU4523" s="159" t="s">
        <v>88</v>
      </c>
      <c r="AV4523" s="12" t="s">
        <v>88</v>
      </c>
      <c r="AW4523" s="12" t="s">
        <v>31</v>
      </c>
      <c r="AX4523" s="12" t="s">
        <v>76</v>
      </c>
      <c r="AY4523" s="159" t="s">
        <v>317</v>
      </c>
    </row>
    <row r="4524" spans="2:65" s="13" customFormat="1" ht="10">
      <c r="B4524" s="165"/>
      <c r="D4524" s="158" t="s">
        <v>328</v>
      </c>
      <c r="E4524" s="166" t="s">
        <v>1</v>
      </c>
      <c r="F4524" s="167" t="s">
        <v>331</v>
      </c>
      <c r="H4524" s="168">
        <v>35.04</v>
      </c>
      <c r="I4524" s="169"/>
      <c r="L4524" s="165"/>
      <c r="M4524" s="170"/>
      <c r="T4524" s="171"/>
      <c r="AT4524" s="166" t="s">
        <v>328</v>
      </c>
      <c r="AU4524" s="166" t="s">
        <v>88</v>
      </c>
      <c r="AV4524" s="13" t="s">
        <v>92</v>
      </c>
      <c r="AW4524" s="13" t="s">
        <v>31</v>
      </c>
      <c r="AX4524" s="13" t="s">
        <v>76</v>
      </c>
      <c r="AY4524" s="166" t="s">
        <v>317</v>
      </c>
    </row>
    <row r="4525" spans="2:65" s="14" customFormat="1" ht="10">
      <c r="B4525" s="172"/>
      <c r="D4525" s="158" t="s">
        <v>328</v>
      </c>
      <c r="E4525" s="173" t="s">
        <v>1</v>
      </c>
      <c r="F4525" s="174" t="s">
        <v>332</v>
      </c>
      <c r="H4525" s="175">
        <v>35.04</v>
      </c>
      <c r="I4525" s="176"/>
      <c r="L4525" s="172"/>
      <c r="M4525" s="177"/>
      <c r="T4525" s="178"/>
      <c r="AT4525" s="173" t="s">
        <v>328</v>
      </c>
      <c r="AU4525" s="173" t="s">
        <v>88</v>
      </c>
      <c r="AV4525" s="14" t="s">
        <v>323</v>
      </c>
      <c r="AW4525" s="14" t="s">
        <v>31</v>
      </c>
      <c r="AX4525" s="14" t="s">
        <v>83</v>
      </c>
      <c r="AY4525" s="173" t="s">
        <v>317</v>
      </c>
    </row>
    <row r="4526" spans="2:65" s="12" customFormat="1" ht="10">
      <c r="B4526" s="157"/>
      <c r="D4526" s="158" t="s">
        <v>328</v>
      </c>
      <c r="F4526" s="160" t="s">
        <v>7049</v>
      </c>
      <c r="H4526" s="161">
        <v>37.142000000000003</v>
      </c>
      <c r="I4526" s="162"/>
      <c r="L4526" s="157"/>
      <c r="M4526" s="163"/>
      <c r="T4526" s="164"/>
      <c r="AT4526" s="159" t="s">
        <v>328</v>
      </c>
      <c r="AU4526" s="159" t="s">
        <v>88</v>
      </c>
      <c r="AV4526" s="12" t="s">
        <v>88</v>
      </c>
      <c r="AW4526" s="12" t="s">
        <v>3</v>
      </c>
      <c r="AX4526" s="12" t="s">
        <v>83</v>
      </c>
      <c r="AY4526" s="159" t="s">
        <v>317</v>
      </c>
    </row>
    <row r="4527" spans="2:65" s="1" customFormat="1" ht="24.15" customHeight="1">
      <c r="B4527" s="142"/>
      <c r="C4527" s="143" t="s">
        <v>7050</v>
      </c>
      <c r="D4527" s="143" t="s">
        <v>319</v>
      </c>
      <c r="E4527" s="144" t="s">
        <v>7051</v>
      </c>
      <c r="F4527" s="145" t="s">
        <v>7052</v>
      </c>
      <c r="G4527" s="146" t="s">
        <v>444</v>
      </c>
      <c r="H4527" s="147">
        <v>521.65</v>
      </c>
      <c r="I4527" s="148"/>
      <c r="J4527" s="149">
        <f>ROUND(I4527*H4527,2)</f>
        <v>0</v>
      </c>
      <c r="K4527" s="150"/>
      <c r="L4527" s="31"/>
      <c r="M4527" s="151" t="s">
        <v>1</v>
      </c>
      <c r="N4527" s="152" t="s">
        <v>42</v>
      </c>
      <c r="P4527" s="153">
        <f>O4527*H4527</f>
        <v>0</v>
      </c>
      <c r="Q4527" s="153">
        <v>3.5500000000000002E-3</v>
      </c>
      <c r="R4527" s="153">
        <f>Q4527*H4527</f>
        <v>1.8518574999999999</v>
      </c>
      <c r="S4527" s="153">
        <v>0</v>
      </c>
      <c r="T4527" s="154">
        <f>S4527*H4527</f>
        <v>0</v>
      </c>
      <c r="AR4527" s="155" t="s">
        <v>396</v>
      </c>
      <c r="AT4527" s="155" t="s">
        <v>319</v>
      </c>
      <c r="AU4527" s="155" t="s">
        <v>88</v>
      </c>
      <c r="AY4527" s="16" t="s">
        <v>317</v>
      </c>
      <c r="BE4527" s="156">
        <f>IF(N4527="základná",J4527,0)</f>
        <v>0</v>
      </c>
      <c r="BF4527" s="156">
        <f>IF(N4527="znížená",J4527,0)</f>
        <v>0</v>
      </c>
      <c r="BG4527" s="156">
        <f>IF(N4527="zákl. prenesená",J4527,0)</f>
        <v>0</v>
      </c>
      <c r="BH4527" s="156">
        <f>IF(N4527="zníž. prenesená",J4527,0)</f>
        <v>0</v>
      </c>
      <c r="BI4527" s="156">
        <f>IF(N4527="nulová",J4527,0)</f>
        <v>0</v>
      </c>
      <c r="BJ4527" s="16" t="s">
        <v>88</v>
      </c>
      <c r="BK4527" s="156">
        <f>ROUND(I4527*H4527,2)</f>
        <v>0</v>
      </c>
      <c r="BL4527" s="16" t="s">
        <v>396</v>
      </c>
      <c r="BM4527" s="155" t="s">
        <v>7053</v>
      </c>
    </row>
    <row r="4528" spans="2:65" s="12" customFormat="1" ht="10">
      <c r="B4528" s="157"/>
      <c r="D4528" s="158" t="s">
        <v>328</v>
      </c>
      <c r="E4528" s="159" t="s">
        <v>1</v>
      </c>
      <c r="F4528" s="160" t="s">
        <v>7054</v>
      </c>
      <c r="H4528" s="161">
        <v>281.56</v>
      </c>
      <c r="I4528" s="162"/>
      <c r="L4528" s="157"/>
      <c r="M4528" s="163"/>
      <c r="T4528" s="164"/>
      <c r="AT4528" s="159" t="s">
        <v>328</v>
      </c>
      <c r="AU4528" s="159" t="s">
        <v>88</v>
      </c>
      <c r="AV4528" s="12" t="s">
        <v>88</v>
      </c>
      <c r="AW4528" s="12" t="s">
        <v>31</v>
      </c>
      <c r="AX4528" s="12" t="s">
        <v>76</v>
      </c>
      <c r="AY4528" s="159" t="s">
        <v>317</v>
      </c>
    </row>
    <row r="4529" spans="2:65" s="13" customFormat="1" ht="10">
      <c r="B4529" s="165"/>
      <c r="D4529" s="158" t="s">
        <v>328</v>
      </c>
      <c r="E4529" s="166" t="s">
        <v>1</v>
      </c>
      <c r="F4529" s="167" t="s">
        <v>331</v>
      </c>
      <c r="H4529" s="168">
        <v>281.56</v>
      </c>
      <c r="I4529" s="169"/>
      <c r="L4529" s="165"/>
      <c r="M4529" s="170"/>
      <c r="T4529" s="171"/>
      <c r="AT4529" s="166" t="s">
        <v>328</v>
      </c>
      <c r="AU4529" s="166" t="s">
        <v>88</v>
      </c>
      <c r="AV4529" s="13" t="s">
        <v>92</v>
      </c>
      <c r="AW4529" s="13" t="s">
        <v>31</v>
      </c>
      <c r="AX4529" s="13" t="s">
        <v>76</v>
      </c>
      <c r="AY4529" s="166" t="s">
        <v>317</v>
      </c>
    </row>
    <row r="4530" spans="2:65" s="12" customFormat="1" ht="10">
      <c r="B4530" s="157"/>
      <c r="D4530" s="158" t="s">
        <v>328</v>
      </c>
      <c r="E4530" s="159" t="s">
        <v>1</v>
      </c>
      <c r="F4530" s="160" t="s">
        <v>7055</v>
      </c>
      <c r="H4530" s="161">
        <v>219.09</v>
      </c>
      <c r="I4530" s="162"/>
      <c r="L4530" s="157"/>
      <c r="M4530" s="163"/>
      <c r="T4530" s="164"/>
      <c r="AT4530" s="159" t="s">
        <v>328</v>
      </c>
      <c r="AU4530" s="159" t="s">
        <v>88</v>
      </c>
      <c r="AV4530" s="12" t="s">
        <v>88</v>
      </c>
      <c r="AW4530" s="12" t="s">
        <v>31</v>
      </c>
      <c r="AX4530" s="12" t="s">
        <v>76</v>
      </c>
      <c r="AY4530" s="159" t="s">
        <v>317</v>
      </c>
    </row>
    <row r="4531" spans="2:65" s="13" customFormat="1" ht="10">
      <c r="B4531" s="165"/>
      <c r="D4531" s="158" t="s">
        <v>328</v>
      </c>
      <c r="E4531" s="166" t="s">
        <v>1</v>
      </c>
      <c r="F4531" s="167" t="s">
        <v>331</v>
      </c>
      <c r="H4531" s="168">
        <v>219.09</v>
      </c>
      <c r="I4531" s="169"/>
      <c r="L4531" s="165"/>
      <c r="M4531" s="170"/>
      <c r="T4531" s="171"/>
      <c r="AT4531" s="166" t="s">
        <v>328</v>
      </c>
      <c r="AU4531" s="166" t="s">
        <v>88</v>
      </c>
      <c r="AV4531" s="13" t="s">
        <v>92</v>
      </c>
      <c r="AW4531" s="13" t="s">
        <v>31</v>
      </c>
      <c r="AX4531" s="13" t="s">
        <v>76</v>
      </c>
      <c r="AY4531" s="166" t="s">
        <v>317</v>
      </c>
    </row>
    <row r="4532" spans="2:65" s="12" customFormat="1" ht="10">
      <c r="B4532" s="157"/>
      <c r="D4532" s="158" t="s">
        <v>328</v>
      </c>
      <c r="E4532" s="159" t="s">
        <v>1</v>
      </c>
      <c r="F4532" s="160" t="s">
        <v>7056</v>
      </c>
      <c r="H4532" s="161">
        <v>21</v>
      </c>
      <c r="I4532" s="162"/>
      <c r="L4532" s="157"/>
      <c r="M4532" s="163"/>
      <c r="T4532" s="164"/>
      <c r="AT4532" s="159" t="s">
        <v>328</v>
      </c>
      <c r="AU4532" s="159" t="s">
        <v>88</v>
      </c>
      <c r="AV4532" s="12" t="s">
        <v>88</v>
      </c>
      <c r="AW4532" s="12" t="s">
        <v>31</v>
      </c>
      <c r="AX4532" s="12" t="s">
        <v>76</v>
      </c>
      <c r="AY4532" s="159" t="s">
        <v>317</v>
      </c>
    </row>
    <row r="4533" spans="2:65" s="13" customFormat="1" ht="10">
      <c r="B4533" s="165"/>
      <c r="D4533" s="158" t="s">
        <v>328</v>
      </c>
      <c r="E4533" s="166" t="s">
        <v>1</v>
      </c>
      <c r="F4533" s="167" t="s">
        <v>331</v>
      </c>
      <c r="H4533" s="168">
        <v>21</v>
      </c>
      <c r="I4533" s="169"/>
      <c r="L4533" s="165"/>
      <c r="M4533" s="170"/>
      <c r="T4533" s="171"/>
      <c r="AT4533" s="166" t="s">
        <v>328</v>
      </c>
      <c r="AU4533" s="166" t="s">
        <v>88</v>
      </c>
      <c r="AV4533" s="13" t="s">
        <v>92</v>
      </c>
      <c r="AW4533" s="13" t="s">
        <v>31</v>
      </c>
      <c r="AX4533" s="13" t="s">
        <v>76</v>
      </c>
      <c r="AY4533" s="166" t="s">
        <v>317</v>
      </c>
    </row>
    <row r="4534" spans="2:65" s="14" customFormat="1" ht="10">
      <c r="B4534" s="172"/>
      <c r="D4534" s="158" t="s">
        <v>328</v>
      </c>
      <c r="E4534" s="173" t="s">
        <v>1</v>
      </c>
      <c r="F4534" s="174" t="s">
        <v>332</v>
      </c>
      <c r="H4534" s="175">
        <v>521.65</v>
      </c>
      <c r="I4534" s="176"/>
      <c r="L4534" s="172"/>
      <c r="M4534" s="177"/>
      <c r="T4534" s="178"/>
      <c r="AT4534" s="173" t="s">
        <v>328</v>
      </c>
      <c r="AU4534" s="173" t="s">
        <v>88</v>
      </c>
      <c r="AV4534" s="14" t="s">
        <v>323</v>
      </c>
      <c r="AW4534" s="14" t="s">
        <v>31</v>
      </c>
      <c r="AX4534" s="14" t="s">
        <v>83</v>
      </c>
      <c r="AY4534" s="173" t="s">
        <v>317</v>
      </c>
    </row>
    <row r="4535" spans="2:65" s="1" customFormat="1" ht="37.75" customHeight="1">
      <c r="B4535" s="142"/>
      <c r="C4535" s="179" t="s">
        <v>7057</v>
      </c>
      <c r="D4535" s="179" t="s">
        <v>454</v>
      </c>
      <c r="E4535" s="180" t="s">
        <v>7058</v>
      </c>
      <c r="F4535" s="181" t="s">
        <v>7059</v>
      </c>
      <c r="G4535" s="182" t="s">
        <v>444</v>
      </c>
      <c r="H4535" s="183">
        <v>298.45400000000001</v>
      </c>
      <c r="I4535" s="184"/>
      <c r="J4535" s="185">
        <f>ROUND(I4535*H4535,2)</f>
        <v>0</v>
      </c>
      <c r="K4535" s="186"/>
      <c r="L4535" s="187"/>
      <c r="M4535" s="188" t="s">
        <v>1</v>
      </c>
      <c r="N4535" s="189" t="s">
        <v>42</v>
      </c>
      <c r="P4535" s="153">
        <f>O4535*H4535</f>
        <v>0</v>
      </c>
      <c r="Q4535" s="153">
        <v>2.3060000000000001E-2</v>
      </c>
      <c r="R4535" s="153">
        <f>Q4535*H4535</f>
        <v>6.8823492400000008</v>
      </c>
      <c r="S4535" s="153">
        <v>0</v>
      </c>
      <c r="T4535" s="154">
        <f>S4535*H4535</f>
        <v>0</v>
      </c>
      <c r="AR4535" s="155" t="s">
        <v>481</v>
      </c>
      <c r="AT4535" s="155" t="s">
        <v>454</v>
      </c>
      <c r="AU4535" s="155" t="s">
        <v>88</v>
      </c>
      <c r="AY4535" s="16" t="s">
        <v>317</v>
      </c>
      <c r="BE4535" s="156">
        <f>IF(N4535="základná",J4535,0)</f>
        <v>0</v>
      </c>
      <c r="BF4535" s="156">
        <f>IF(N4535="znížená",J4535,0)</f>
        <v>0</v>
      </c>
      <c r="BG4535" s="156">
        <f>IF(N4535="zákl. prenesená",J4535,0)</f>
        <v>0</v>
      </c>
      <c r="BH4535" s="156">
        <f>IF(N4535="zníž. prenesená",J4535,0)</f>
        <v>0</v>
      </c>
      <c r="BI4535" s="156">
        <f>IF(N4535="nulová",J4535,0)</f>
        <v>0</v>
      </c>
      <c r="BJ4535" s="16" t="s">
        <v>88</v>
      </c>
      <c r="BK4535" s="156">
        <f>ROUND(I4535*H4535,2)</f>
        <v>0</v>
      </c>
      <c r="BL4535" s="16" t="s">
        <v>396</v>
      </c>
      <c r="BM4535" s="155" t="s">
        <v>7060</v>
      </c>
    </row>
    <row r="4536" spans="2:65" s="12" customFormat="1" ht="10">
      <c r="B4536" s="157"/>
      <c r="D4536" s="158" t="s">
        <v>328</v>
      </c>
      <c r="E4536" s="159" t="s">
        <v>1</v>
      </c>
      <c r="F4536" s="160" t="s">
        <v>7054</v>
      </c>
      <c r="H4536" s="161">
        <v>281.56</v>
      </c>
      <c r="I4536" s="162"/>
      <c r="L4536" s="157"/>
      <c r="M4536" s="163"/>
      <c r="T4536" s="164"/>
      <c r="AT4536" s="159" t="s">
        <v>328</v>
      </c>
      <c r="AU4536" s="159" t="s">
        <v>88</v>
      </c>
      <c r="AV4536" s="12" t="s">
        <v>88</v>
      </c>
      <c r="AW4536" s="12" t="s">
        <v>31</v>
      </c>
      <c r="AX4536" s="12" t="s">
        <v>76</v>
      </c>
      <c r="AY4536" s="159" t="s">
        <v>317</v>
      </c>
    </row>
    <row r="4537" spans="2:65" s="13" customFormat="1" ht="10">
      <c r="B4537" s="165"/>
      <c r="D4537" s="158" t="s">
        <v>328</v>
      </c>
      <c r="E4537" s="166" t="s">
        <v>1</v>
      </c>
      <c r="F4537" s="167" t="s">
        <v>331</v>
      </c>
      <c r="H4537" s="168">
        <v>281.56</v>
      </c>
      <c r="I4537" s="169"/>
      <c r="L4537" s="165"/>
      <c r="M4537" s="170"/>
      <c r="T4537" s="171"/>
      <c r="AT4537" s="166" t="s">
        <v>328</v>
      </c>
      <c r="AU4537" s="166" t="s">
        <v>88</v>
      </c>
      <c r="AV4537" s="13" t="s">
        <v>92</v>
      </c>
      <c r="AW4537" s="13" t="s">
        <v>31</v>
      </c>
      <c r="AX4537" s="13" t="s">
        <v>76</v>
      </c>
      <c r="AY4537" s="166" t="s">
        <v>317</v>
      </c>
    </row>
    <row r="4538" spans="2:65" s="14" customFormat="1" ht="10">
      <c r="B4538" s="172"/>
      <c r="D4538" s="158" t="s">
        <v>328</v>
      </c>
      <c r="E4538" s="173" t="s">
        <v>1</v>
      </c>
      <c r="F4538" s="174" t="s">
        <v>332</v>
      </c>
      <c r="H4538" s="175">
        <v>281.56</v>
      </c>
      <c r="I4538" s="176"/>
      <c r="L4538" s="172"/>
      <c r="M4538" s="177"/>
      <c r="T4538" s="178"/>
      <c r="AT4538" s="173" t="s">
        <v>328</v>
      </c>
      <c r="AU4538" s="173" t="s">
        <v>88</v>
      </c>
      <c r="AV4538" s="14" t="s">
        <v>323</v>
      </c>
      <c r="AW4538" s="14" t="s">
        <v>31</v>
      </c>
      <c r="AX4538" s="14" t="s">
        <v>83</v>
      </c>
      <c r="AY4538" s="173" t="s">
        <v>317</v>
      </c>
    </row>
    <row r="4539" spans="2:65" s="12" customFormat="1" ht="10">
      <c r="B4539" s="157"/>
      <c r="D4539" s="158" t="s">
        <v>328</v>
      </c>
      <c r="F4539" s="160" t="s">
        <v>7061</v>
      </c>
      <c r="H4539" s="161">
        <v>298.45400000000001</v>
      </c>
      <c r="I4539" s="162"/>
      <c r="L4539" s="157"/>
      <c r="M4539" s="163"/>
      <c r="T4539" s="164"/>
      <c r="AT4539" s="159" t="s">
        <v>328</v>
      </c>
      <c r="AU4539" s="159" t="s">
        <v>88</v>
      </c>
      <c r="AV4539" s="12" t="s">
        <v>88</v>
      </c>
      <c r="AW4539" s="12" t="s">
        <v>3</v>
      </c>
      <c r="AX4539" s="12" t="s">
        <v>83</v>
      </c>
      <c r="AY4539" s="159" t="s">
        <v>317</v>
      </c>
    </row>
    <row r="4540" spans="2:65" s="1" customFormat="1" ht="37.75" customHeight="1">
      <c r="B4540" s="142"/>
      <c r="C4540" s="179" t="s">
        <v>7062</v>
      </c>
      <c r="D4540" s="179" t="s">
        <v>454</v>
      </c>
      <c r="E4540" s="180" t="s">
        <v>7063</v>
      </c>
      <c r="F4540" s="181" t="s">
        <v>7064</v>
      </c>
      <c r="G4540" s="182" t="s">
        <v>444</v>
      </c>
      <c r="H4540" s="183">
        <v>232.23500000000001</v>
      </c>
      <c r="I4540" s="184"/>
      <c r="J4540" s="185">
        <f>ROUND(I4540*H4540,2)</f>
        <v>0</v>
      </c>
      <c r="K4540" s="186"/>
      <c r="L4540" s="187"/>
      <c r="M4540" s="188" t="s">
        <v>1</v>
      </c>
      <c r="N4540" s="189" t="s">
        <v>42</v>
      </c>
      <c r="P4540" s="153">
        <f>O4540*H4540</f>
        <v>0</v>
      </c>
      <c r="Q4540" s="153">
        <v>2.3060000000000001E-2</v>
      </c>
      <c r="R4540" s="153">
        <f>Q4540*H4540</f>
        <v>5.3553391000000001</v>
      </c>
      <c r="S4540" s="153">
        <v>0</v>
      </c>
      <c r="T4540" s="154">
        <f>S4540*H4540</f>
        <v>0</v>
      </c>
      <c r="AR4540" s="155" t="s">
        <v>481</v>
      </c>
      <c r="AT4540" s="155" t="s">
        <v>454</v>
      </c>
      <c r="AU4540" s="155" t="s">
        <v>88</v>
      </c>
      <c r="AY4540" s="16" t="s">
        <v>317</v>
      </c>
      <c r="BE4540" s="156">
        <f>IF(N4540="základná",J4540,0)</f>
        <v>0</v>
      </c>
      <c r="BF4540" s="156">
        <f>IF(N4540="znížená",J4540,0)</f>
        <v>0</v>
      </c>
      <c r="BG4540" s="156">
        <f>IF(N4540="zákl. prenesená",J4540,0)</f>
        <v>0</v>
      </c>
      <c r="BH4540" s="156">
        <f>IF(N4540="zníž. prenesená",J4540,0)</f>
        <v>0</v>
      </c>
      <c r="BI4540" s="156">
        <f>IF(N4540="nulová",J4540,0)</f>
        <v>0</v>
      </c>
      <c r="BJ4540" s="16" t="s">
        <v>88</v>
      </c>
      <c r="BK4540" s="156">
        <f>ROUND(I4540*H4540,2)</f>
        <v>0</v>
      </c>
      <c r="BL4540" s="16" t="s">
        <v>396</v>
      </c>
      <c r="BM4540" s="155" t="s">
        <v>7065</v>
      </c>
    </row>
    <row r="4541" spans="2:65" s="12" customFormat="1" ht="10">
      <c r="B4541" s="157"/>
      <c r="D4541" s="158" t="s">
        <v>328</v>
      </c>
      <c r="E4541" s="159" t="s">
        <v>1</v>
      </c>
      <c r="F4541" s="160" t="s">
        <v>7066</v>
      </c>
      <c r="H4541" s="161">
        <v>219.09</v>
      </c>
      <c r="I4541" s="162"/>
      <c r="L4541" s="157"/>
      <c r="M4541" s="163"/>
      <c r="T4541" s="164"/>
      <c r="AT4541" s="159" t="s">
        <v>328</v>
      </c>
      <c r="AU4541" s="159" t="s">
        <v>88</v>
      </c>
      <c r="AV4541" s="12" t="s">
        <v>88</v>
      </c>
      <c r="AW4541" s="12" t="s">
        <v>31</v>
      </c>
      <c r="AX4541" s="12" t="s">
        <v>76</v>
      </c>
      <c r="AY4541" s="159" t="s">
        <v>317</v>
      </c>
    </row>
    <row r="4542" spans="2:65" s="13" customFormat="1" ht="10">
      <c r="B4542" s="165"/>
      <c r="D4542" s="158" t="s">
        <v>328</v>
      </c>
      <c r="E4542" s="166" t="s">
        <v>1</v>
      </c>
      <c r="F4542" s="167" t="s">
        <v>331</v>
      </c>
      <c r="H4542" s="168">
        <v>219.09</v>
      </c>
      <c r="I4542" s="169"/>
      <c r="L4542" s="165"/>
      <c r="M4542" s="170"/>
      <c r="T4542" s="171"/>
      <c r="AT4542" s="166" t="s">
        <v>328</v>
      </c>
      <c r="AU4542" s="166" t="s">
        <v>88</v>
      </c>
      <c r="AV4542" s="13" t="s">
        <v>92</v>
      </c>
      <c r="AW4542" s="13" t="s">
        <v>31</v>
      </c>
      <c r="AX4542" s="13" t="s">
        <v>76</v>
      </c>
      <c r="AY4542" s="166" t="s">
        <v>317</v>
      </c>
    </row>
    <row r="4543" spans="2:65" s="14" customFormat="1" ht="10">
      <c r="B4543" s="172"/>
      <c r="D4543" s="158" t="s">
        <v>328</v>
      </c>
      <c r="E4543" s="173" t="s">
        <v>1</v>
      </c>
      <c r="F4543" s="174" t="s">
        <v>332</v>
      </c>
      <c r="H4543" s="175">
        <v>219.09</v>
      </c>
      <c r="I4543" s="176"/>
      <c r="L4543" s="172"/>
      <c r="M4543" s="177"/>
      <c r="T4543" s="178"/>
      <c r="AT4543" s="173" t="s">
        <v>328</v>
      </c>
      <c r="AU4543" s="173" t="s">
        <v>88</v>
      </c>
      <c r="AV4543" s="14" t="s">
        <v>323</v>
      </c>
      <c r="AW4543" s="14" t="s">
        <v>31</v>
      </c>
      <c r="AX4543" s="14" t="s">
        <v>83</v>
      </c>
      <c r="AY4543" s="173" t="s">
        <v>317</v>
      </c>
    </row>
    <row r="4544" spans="2:65" s="12" customFormat="1" ht="10">
      <c r="B4544" s="157"/>
      <c r="D4544" s="158" t="s">
        <v>328</v>
      </c>
      <c r="F4544" s="160" t="s">
        <v>7067</v>
      </c>
      <c r="H4544" s="161">
        <v>232.23500000000001</v>
      </c>
      <c r="I4544" s="162"/>
      <c r="L4544" s="157"/>
      <c r="M4544" s="163"/>
      <c r="T4544" s="164"/>
      <c r="AT4544" s="159" t="s">
        <v>328</v>
      </c>
      <c r="AU4544" s="159" t="s">
        <v>88</v>
      </c>
      <c r="AV4544" s="12" t="s">
        <v>88</v>
      </c>
      <c r="AW4544" s="12" t="s">
        <v>3</v>
      </c>
      <c r="AX4544" s="12" t="s">
        <v>83</v>
      </c>
      <c r="AY4544" s="159" t="s">
        <v>317</v>
      </c>
    </row>
    <row r="4545" spans="2:65" s="1" customFormat="1" ht="37.75" customHeight="1">
      <c r="B4545" s="142"/>
      <c r="C4545" s="179" t="s">
        <v>7068</v>
      </c>
      <c r="D4545" s="179" t="s">
        <v>454</v>
      </c>
      <c r="E4545" s="180" t="s">
        <v>7069</v>
      </c>
      <c r="F4545" s="181" t="s">
        <v>7070</v>
      </c>
      <c r="G4545" s="182" t="s">
        <v>444</v>
      </c>
      <c r="H4545" s="183">
        <v>22.26</v>
      </c>
      <c r="I4545" s="184"/>
      <c r="J4545" s="185">
        <f>ROUND(I4545*H4545,2)</f>
        <v>0</v>
      </c>
      <c r="K4545" s="186"/>
      <c r="L4545" s="187"/>
      <c r="M4545" s="188" t="s">
        <v>1</v>
      </c>
      <c r="N4545" s="189" t="s">
        <v>42</v>
      </c>
      <c r="P4545" s="153">
        <f>O4545*H4545</f>
        <v>0</v>
      </c>
      <c r="Q4545" s="153">
        <v>2.3060000000000001E-2</v>
      </c>
      <c r="R4545" s="153">
        <f>Q4545*H4545</f>
        <v>0.51331560000000009</v>
      </c>
      <c r="S4545" s="153">
        <v>0</v>
      </c>
      <c r="T4545" s="154">
        <f>S4545*H4545</f>
        <v>0</v>
      </c>
      <c r="AR4545" s="155" t="s">
        <v>481</v>
      </c>
      <c r="AT4545" s="155" t="s">
        <v>454</v>
      </c>
      <c r="AU4545" s="155" t="s">
        <v>88</v>
      </c>
      <c r="AY4545" s="16" t="s">
        <v>317</v>
      </c>
      <c r="BE4545" s="156">
        <f>IF(N4545="základná",J4545,0)</f>
        <v>0</v>
      </c>
      <c r="BF4545" s="156">
        <f>IF(N4545="znížená",J4545,0)</f>
        <v>0</v>
      </c>
      <c r="BG4545" s="156">
        <f>IF(N4545="zákl. prenesená",J4545,0)</f>
        <v>0</v>
      </c>
      <c r="BH4545" s="156">
        <f>IF(N4545="zníž. prenesená",J4545,0)</f>
        <v>0</v>
      </c>
      <c r="BI4545" s="156">
        <f>IF(N4545="nulová",J4545,0)</f>
        <v>0</v>
      </c>
      <c r="BJ4545" s="16" t="s">
        <v>88</v>
      </c>
      <c r="BK4545" s="156">
        <f>ROUND(I4545*H4545,2)</f>
        <v>0</v>
      </c>
      <c r="BL4545" s="16" t="s">
        <v>396</v>
      </c>
      <c r="BM4545" s="155" t="s">
        <v>7071</v>
      </c>
    </row>
    <row r="4546" spans="2:65" s="12" customFormat="1" ht="10">
      <c r="B4546" s="157"/>
      <c r="D4546" s="158" t="s">
        <v>328</v>
      </c>
      <c r="E4546" s="159" t="s">
        <v>1</v>
      </c>
      <c r="F4546" s="160" t="s">
        <v>7056</v>
      </c>
      <c r="H4546" s="161">
        <v>21</v>
      </c>
      <c r="I4546" s="162"/>
      <c r="L4546" s="157"/>
      <c r="M4546" s="163"/>
      <c r="T4546" s="164"/>
      <c r="AT4546" s="159" t="s">
        <v>328</v>
      </c>
      <c r="AU4546" s="159" t="s">
        <v>88</v>
      </c>
      <c r="AV4546" s="12" t="s">
        <v>88</v>
      </c>
      <c r="AW4546" s="12" t="s">
        <v>31</v>
      </c>
      <c r="AX4546" s="12" t="s">
        <v>76</v>
      </c>
      <c r="AY4546" s="159" t="s">
        <v>317</v>
      </c>
    </row>
    <row r="4547" spans="2:65" s="13" customFormat="1" ht="10">
      <c r="B4547" s="165"/>
      <c r="D4547" s="158" t="s">
        <v>328</v>
      </c>
      <c r="E4547" s="166" t="s">
        <v>1</v>
      </c>
      <c r="F4547" s="167" t="s">
        <v>331</v>
      </c>
      <c r="H4547" s="168">
        <v>21</v>
      </c>
      <c r="I4547" s="169"/>
      <c r="L4547" s="165"/>
      <c r="M4547" s="170"/>
      <c r="T4547" s="171"/>
      <c r="AT4547" s="166" t="s">
        <v>328</v>
      </c>
      <c r="AU4547" s="166" t="s">
        <v>88</v>
      </c>
      <c r="AV4547" s="13" t="s">
        <v>92</v>
      </c>
      <c r="AW4547" s="13" t="s">
        <v>31</v>
      </c>
      <c r="AX4547" s="13" t="s">
        <v>76</v>
      </c>
      <c r="AY4547" s="166" t="s">
        <v>317</v>
      </c>
    </row>
    <row r="4548" spans="2:65" s="14" customFormat="1" ht="10">
      <c r="B4548" s="172"/>
      <c r="D4548" s="158" t="s">
        <v>328</v>
      </c>
      <c r="E4548" s="173" t="s">
        <v>1</v>
      </c>
      <c r="F4548" s="174" t="s">
        <v>332</v>
      </c>
      <c r="H4548" s="175">
        <v>21</v>
      </c>
      <c r="I4548" s="176"/>
      <c r="L4548" s="172"/>
      <c r="M4548" s="177"/>
      <c r="T4548" s="178"/>
      <c r="AT4548" s="173" t="s">
        <v>328</v>
      </c>
      <c r="AU4548" s="173" t="s">
        <v>88</v>
      </c>
      <c r="AV4548" s="14" t="s">
        <v>323</v>
      </c>
      <c r="AW4548" s="14" t="s">
        <v>31</v>
      </c>
      <c r="AX4548" s="14" t="s">
        <v>83</v>
      </c>
      <c r="AY4548" s="173" t="s">
        <v>317</v>
      </c>
    </row>
    <row r="4549" spans="2:65" s="12" customFormat="1" ht="10">
      <c r="B4549" s="157"/>
      <c r="D4549" s="158" t="s">
        <v>328</v>
      </c>
      <c r="F4549" s="160" t="s">
        <v>7072</v>
      </c>
      <c r="H4549" s="161">
        <v>22.26</v>
      </c>
      <c r="I4549" s="162"/>
      <c r="L4549" s="157"/>
      <c r="M4549" s="163"/>
      <c r="T4549" s="164"/>
      <c r="AT4549" s="159" t="s">
        <v>328</v>
      </c>
      <c r="AU4549" s="159" t="s">
        <v>88</v>
      </c>
      <c r="AV4549" s="12" t="s">
        <v>88</v>
      </c>
      <c r="AW4549" s="12" t="s">
        <v>3</v>
      </c>
      <c r="AX4549" s="12" t="s">
        <v>83</v>
      </c>
      <c r="AY4549" s="159" t="s">
        <v>317</v>
      </c>
    </row>
    <row r="4550" spans="2:65" s="1" customFormat="1" ht="24.15" customHeight="1">
      <c r="B4550" s="142"/>
      <c r="C4550" s="143" t="s">
        <v>7073</v>
      </c>
      <c r="D4550" s="143" t="s">
        <v>319</v>
      </c>
      <c r="E4550" s="144" t="s">
        <v>7074</v>
      </c>
      <c r="F4550" s="145" t="s">
        <v>7075</v>
      </c>
      <c r="G4550" s="146" t="s">
        <v>444</v>
      </c>
      <c r="H4550" s="147">
        <v>70.16</v>
      </c>
      <c r="I4550" s="148"/>
      <c r="J4550" s="149">
        <f>ROUND(I4550*H4550,2)</f>
        <v>0</v>
      </c>
      <c r="K4550" s="150"/>
      <c r="L4550" s="31"/>
      <c r="M4550" s="151" t="s">
        <v>1</v>
      </c>
      <c r="N4550" s="152" t="s">
        <v>42</v>
      </c>
      <c r="P4550" s="153">
        <f>O4550*H4550</f>
        <v>0</v>
      </c>
      <c r="Q4550" s="153">
        <v>3.5469999999999998E-3</v>
      </c>
      <c r="R4550" s="153">
        <f>Q4550*H4550</f>
        <v>0.24885751999999997</v>
      </c>
      <c r="S4550" s="153">
        <v>0</v>
      </c>
      <c r="T4550" s="154">
        <f>S4550*H4550</f>
        <v>0</v>
      </c>
      <c r="AR4550" s="155" t="s">
        <v>396</v>
      </c>
      <c r="AT4550" s="155" t="s">
        <v>319</v>
      </c>
      <c r="AU4550" s="155" t="s">
        <v>88</v>
      </c>
      <c r="AY4550" s="16" t="s">
        <v>317</v>
      </c>
      <c r="BE4550" s="156">
        <f>IF(N4550="základná",J4550,0)</f>
        <v>0</v>
      </c>
      <c r="BF4550" s="156">
        <f>IF(N4550="znížená",J4550,0)</f>
        <v>0</v>
      </c>
      <c r="BG4550" s="156">
        <f>IF(N4550="zákl. prenesená",J4550,0)</f>
        <v>0</v>
      </c>
      <c r="BH4550" s="156">
        <f>IF(N4550="zníž. prenesená",J4550,0)</f>
        <v>0</v>
      </c>
      <c r="BI4550" s="156">
        <f>IF(N4550="nulová",J4550,0)</f>
        <v>0</v>
      </c>
      <c r="BJ4550" s="16" t="s">
        <v>88</v>
      </c>
      <c r="BK4550" s="156">
        <f>ROUND(I4550*H4550,2)</f>
        <v>0</v>
      </c>
      <c r="BL4550" s="16" t="s">
        <v>396</v>
      </c>
      <c r="BM4550" s="155" t="s">
        <v>7076</v>
      </c>
    </row>
    <row r="4551" spans="2:65" s="12" customFormat="1" ht="10">
      <c r="B4551" s="157"/>
      <c r="D4551" s="158" t="s">
        <v>328</v>
      </c>
      <c r="E4551" s="159" t="s">
        <v>1</v>
      </c>
      <c r="F4551" s="160" t="s">
        <v>7077</v>
      </c>
      <c r="H4551" s="161">
        <v>70.16</v>
      </c>
      <c r="I4551" s="162"/>
      <c r="L4551" s="157"/>
      <c r="M4551" s="163"/>
      <c r="T4551" s="164"/>
      <c r="AT4551" s="159" t="s">
        <v>328</v>
      </c>
      <c r="AU4551" s="159" t="s">
        <v>88</v>
      </c>
      <c r="AV4551" s="12" t="s">
        <v>88</v>
      </c>
      <c r="AW4551" s="12" t="s">
        <v>31</v>
      </c>
      <c r="AX4551" s="12" t="s">
        <v>76</v>
      </c>
      <c r="AY4551" s="159" t="s">
        <v>317</v>
      </c>
    </row>
    <row r="4552" spans="2:65" s="13" customFormat="1" ht="10">
      <c r="B4552" s="165"/>
      <c r="D4552" s="158" t="s">
        <v>328</v>
      </c>
      <c r="E4552" s="166" t="s">
        <v>1</v>
      </c>
      <c r="F4552" s="167" t="s">
        <v>331</v>
      </c>
      <c r="H4552" s="168">
        <v>70.16</v>
      </c>
      <c r="I4552" s="169"/>
      <c r="L4552" s="165"/>
      <c r="M4552" s="170"/>
      <c r="T4552" s="171"/>
      <c r="AT4552" s="166" t="s">
        <v>328</v>
      </c>
      <c r="AU4552" s="166" t="s">
        <v>88</v>
      </c>
      <c r="AV4552" s="13" t="s">
        <v>92</v>
      </c>
      <c r="AW4552" s="13" t="s">
        <v>31</v>
      </c>
      <c r="AX4552" s="13" t="s">
        <v>76</v>
      </c>
      <c r="AY4552" s="166" t="s">
        <v>317</v>
      </c>
    </row>
    <row r="4553" spans="2:65" s="14" customFormat="1" ht="10">
      <c r="B4553" s="172"/>
      <c r="D4553" s="158" t="s">
        <v>328</v>
      </c>
      <c r="E4553" s="173" t="s">
        <v>1</v>
      </c>
      <c r="F4553" s="174" t="s">
        <v>332</v>
      </c>
      <c r="H4553" s="175">
        <v>70.16</v>
      </c>
      <c r="I4553" s="176"/>
      <c r="L4553" s="172"/>
      <c r="M4553" s="177"/>
      <c r="T4553" s="178"/>
      <c r="AT4553" s="173" t="s">
        <v>328</v>
      </c>
      <c r="AU4553" s="173" t="s">
        <v>88</v>
      </c>
      <c r="AV4553" s="14" t="s">
        <v>323</v>
      </c>
      <c r="AW4553" s="14" t="s">
        <v>31</v>
      </c>
      <c r="AX4553" s="14" t="s">
        <v>83</v>
      </c>
      <c r="AY4553" s="173" t="s">
        <v>317</v>
      </c>
    </row>
    <row r="4554" spans="2:65" s="1" customFormat="1" ht="33" customHeight="1">
      <c r="B4554" s="142"/>
      <c r="C4554" s="179" t="s">
        <v>7078</v>
      </c>
      <c r="D4554" s="179" t="s">
        <v>454</v>
      </c>
      <c r="E4554" s="180" t="s">
        <v>7079</v>
      </c>
      <c r="F4554" s="181" t="s">
        <v>7080</v>
      </c>
      <c r="G4554" s="182" t="s">
        <v>444</v>
      </c>
      <c r="H4554" s="183">
        <v>74.37</v>
      </c>
      <c r="I4554" s="184"/>
      <c r="J4554" s="185">
        <f>ROUND(I4554*H4554,2)</f>
        <v>0</v>
      </c>
      <c r="K4554" s="186"/>
      <c r="L4554" s="187"/>
      <c r="M4554" s="188" t="s">
        <v>1</v>
      </c>
      <c r="N4554" s="189" t="s">
        <v>42</v>
      </c>
      <c r="P4554" s="153">
        <f>O4554*H4554</f>
        <v>0</v>
      </c>
      <c r="Q4554" s="153">
        <v>2.3060000000000001E-2</v>
      </c>
      <c r="R4554" s="153">
        <f>Q4554*H4554</f>
        <v>1.7149722000000001</v>
      </c>
      <c r="S4554" s="153">
        <v>0</v>
      </c>
      <c r="T4554" s="154">
        <f>S4554*H4554</f>
        <v>0</v>
      </c>
      <c r="AR4554" s="155" t="s">
        <v>481</v>
      </c>
      <c r="AT4554" s="155" t="s">
        <v>454</v>
      </c>
      <c r="AU4554" s="155" t="s">
        <v>88</v>
      </c>
      <c r="AY4554" s="16" t="s">
        <v>317</v>
      </c>
      <c r="BE4554" s="156">
        <f>IF(N4554="základná",J4554,0)</f>
        <v>0</v>
      </c>
      <c r="BF4554" s="156">
        <f>IF(N4554="znížená",J4554,0)</f>
        <v>0</v>
      </c>
      <c r="BG4554" s="156">
        <f>IF(N4554="zákl. prenesená",J4554,0)</f>
        <v>0</v>
      </c>
      <c r="BH4554" s="156">
        <f>IF(N4554="zníž. prenesená",J4554,0)</f>
        <v>0</v>
      </c>
      <c r="BI4554" s="156">
        <f>IF(N4554="nulová",J4554,0)</f>
        <v>0</v>
      </c>
      <c r="BJ4554" s="16" t="s">
        <v>88</v>
      </c>
      <c r="BK4554" s="156">
        <f>ROUND(I4554*H4554,2)</f>
        <v>0</v>
      </c>
      <c r="BL4554" s="16" t="s">
        <v>396</v>
      </c>
      <c r="BM4554" s="155" t="s">
        <v>7081</v>
      </c>
    </row>
    <row r="4555" spans="2:65" s="12" customFormat="1" ht="10">
      <c r="B4555" s="157"/>
      <c r="D4555" s="158" t="s">
        <v>328</v>
      </c>
      <c r="E4555" s="159" t="s">
        <v>1</v>
      </c>
      <c r="F4555" s="160" t="s">
        <v>7077</v>
      </c>
      <c r="H4555" s="161">
        <v>70.16</v>
      </c>
      <c r="I4555" s="162"/>
      <c r="L4555" s="157"/>
      <c r="M4555" s="163"/>
      <c r="T4555" s="164"/>
      <c r="AT4555" s="159" t="s">
        <v>328</v>
      </c>
      <c r="AU4555" s="159" t="s">
        <v>88</v>
      </c>
      <c r="AV4555" s="12" t="s">
        <v>88</v>
      </c>
      <c r="AW4555" s="12" t="s">
        <v>31</v>
      </c>
      <c r="AX4555" s="12" t="s">
        <v>76</v>
      </c>
      <c r="AY4555" s="159" t="s">
        <v>317</v>
      </c>
    </row>
    <row r="4556" spans="2:65" s="13" customFormat="1" ht="10">
      <c r="B4556" s="165"/>
      <c r="D4556" s="158" t="s">
        <v>328</v>
      </c>
      <c r="E4556" s="166" t="s">
        <v>1</v>
      </c>
      <c r="F4556" s="167" t="s">
        <v>331</v>
      </c>
      <c r="H4556" s="168">
        <v>70.16</v>
      </c>
      <c r="I4556" s="169"/>
      <c r="L4556" s="165"/>
      <c r="M4556" s="170"/>
      <c r="T4556" s="171"/>
      <c r="AT4556" s="166" t="s">
        <v>328</v>
      </c>
      <c r="AU4556" s="166" t="s">
        <v>88</v>
      </c>
      <c r="AV4556" s="13" t="s">
        <v>92</v>
      </c>
      <c r="AW4556" s="13" t="s">
        <v>31</v>
      </c>
      <c r="AX4556" s="13" t="s">
        <v>76</v>
      </c>
      <c r="AY4556" s="166" t="s">
        <v>317</v>
      </c>
    </row>
    <row r="4557" spans="2:65" s="14" customFormat="1" ht="10">
      <c r="B4557" s="172"/>
      <c r="D4557" s="158" t="s">
        <v>328</v>
      </c>
      <c r="E4557" s="173" t="s">
        <v>1</v>
      </c>
      <c r="F4557" s="174" t="s">
        <v>332</v>
      </c>
      <c r="H4557" s="175">
        <v>70.16</v>
      </c>
      <c r="I4557" s="176"/>
      <c r="L4557" s="172"/>
      <c r="M4557" s="177"/>
      <c r="T4557" s="178"/>
      <c r="AT4557" s="173" t="s">
        <v>328</v>
      </c>
      <c r="AU4557" s="173" t="s">
        <v>88</v>
      </c>
      <c r="AV4557" s="14" t="s">
        <v>323</v>
      </c>
      <c r="AW4557" s="14" t="s">
        <v>31</v>
      </c>
      <c r="AX4557" s="14" t="s">
        <v>83</v>
      </c>
      <c r="AY4557" s="173" t="s">
        <v>317</v>
      </c>
    </row>
    <row r="4558" spans="2:65" s="12" customFormat="1" ht="10">
      <c r="B4558" s="157"/>
      <c r="D4558" s="158" t="s">
        <v>328</v>
      </c>
      <c r="F4558" s="160" t="s">
        <v>7082</v>
      </c>
      <c r="H4558" s="161">
        <v>74.37</v>
      </c>
      <c r="I4558" s="162"/>
      <c r="L4558" s="157"/>
      <c r="M4558" s="163"/>
      <c r="T4558" s="164"/>
      <c r="AT4558" s="159" t="s">
        <v>328</v>
      </c>
      <c r="AU4558" s="159" t="s">
        <v>88</v>
      </c>
      <c r="AV4558" s="12" t="s">
        <v>88</v>
      </c>
      <c r="AW4558" s="12" t="s">
        <v>3</v>
      </c>
      <c r="AX4558" s="12" t="s">
        <v>83</v>
      </c>
      <c r="AY4558" s="159" t="s">
        <v>317</v>
      </c>
    </row>
    <row r="4559" spans="2:65" s="1" customFormat="1" ht="24.15" customHeight="1">
      <c r="B4559" s="142"/>
      <c r="C4559" s="143" t="s">
        <v>7083</v>
      </c>
      <c r="D4559" s="143" t="s">
        <v>319</v>
      </c>
      <c r="E4559" s="144" t="s">
        <v>7084</v>
      </c>
      <c r="F4559" s="145" t="s">
        <v>7085</v>
      </c>
      <c r="G4559" s="146" t="s">
        <v>439</v>
      </c>
      <c r="H4559" s="147">
        <v>24.359000000000002</v>
      </c>
      <c r="I4559" s="148"/>
      <c r="J4559" s="149">
        <f>ROUND(I4559*H4559,2)</f>
        <v>0</v>
      </c>
      <c r="K4559" s="150"/>
      <c r="L4559" s="31"/>
      <c r="M4559" s="151" t="s">
        <v>1</v>
      </c>
      <c r="N4559" s="152" t="s">
        <v>42</v>
      </c>
      <c r="P4559" s="153">
        <f>O4559*H4559</f>
        <v>0</v>
      </c>
      <c r="Q4559" s="153">
        <v>0</v>
      </c>
      <c r="R4559" s="153">
        <f>Q4559*H4559</f>
        <v>0</v>
      </c>
      <c r="S4559" s="153">
        <v>0</v>
      </c>
      <c r="T4559" s="154">
        <f>S4559*H4559</f>
        <v>0</v>
      </c>
      <c r="AR4559" s="155" t="s">
        <v>396</v>
      </c>
      <c r="AT4559" s="155" t="s">
        <v>319</v>
      </c>
      <c r="AU4559" s="155" t="s">
        <v>88</v>
      </c>
      <c r="AY4559" s="16" t="s">
        <v>317</v>
      </c>
      <c r="BE4559" s="156">
        <f>IF(N4559="základná",J4559,0)</f>
        <v>0</v>
      </c>
      <c r="BF4559" s="156">
        <f>IF(N4559="znížená",J4559,0)</f>
        <v>0</v>
      </c>
      <c r="BG4559" s="156">
        <f>IF(N4559="zákl. prenesená",J4559,0)</f>
        <v>0</v>
      </c>
      <c r="BH4559" s="156">
        <f>IF(N4559="zníž. prenesená",J4559,0)</f>
        <v>0</v>
      </c>
      <c r="BI4559" s="156">
        <f>IF(N4559="nulová",J4559,0)</f>
        <v>0</v>
      </c>
      <c r="BJ4559" s="16" t="s">
        <v>88</v>
      </c>
      <c r="BK4559" s="156">
        <f>ROUND(I4559*H4559,2)</f>
        <v>0</v>
      </c>
      <c r="BL4559" s="16" t="s">
        <v>396</v>
      </c>
      <c r="BM4559" s="155" t="s">
        <v>7086</v>
      </c>
    </row>
    <row r="4560" spans="2:65" s="11" customFormat="1" ht="22.75" customHeight="1">
      <c r="B4560" s="130"/>
      <c r="D4560" s="131" t="s">
        <v>75</v>
      </c>
      <c r="E4560" s="140" t="s">
        <v>3369</v>
      </c>
      <c r="F4560" s="140" t="s">
        <v>7087</v>
      </c>
      <c r="I4560" s="133"/>
      <c r="J4560" s="141">
        <f>BK4560</f>
        <v>0</v>
      </c>
      <c r="L4560" s="130"/>
      <c r="M4560" s="135"/>
      <c r="P4560" s="136">
        <f>SUM(P4561:P4634)</f>
        <v>0</v>
      </c>
      <c r="R4560" s="136">
        <f>SUM(R4561:R4634)</f>
        <v>0.18401109500000001</v>
      </c>
      <c r="T4560" s="137">
        <f>SUM(T4561:T4634)</f>
        <v>0</v>
      </c>
      <c r="AR4560" s="131" t="s">
        <v>88</v>
      </c>
      <c r="AT4560" s="138" t="s">
        <v>75</v>
      </c>
      <c r="AU4560" s="138" t="s">
        <v>83</v>
      </c>
      <c r="AY4560" s="131" t="s">
        <v>317</v>
      </c>
      <c r="BK4560" s="139">
        <f>SUM(BK4561:BK4634)</f>
        <v>0</v>
      </c>
    </row>
    <row r="4561" spans="2:65" s="1" customFormat="1" ht="21.75" customHeight="1">
      <c r="B4561" s="142"/>
      <c r="C4561" s="143" t="s">
        <v>7088</v>
      </c>
      <c r="D4561" s="143" t="s">
        <v>319</v>
      </c>
      <c r="E4561" s="144" t="s">
        <v>7089</v>
      </c>
      <c r="F4561" s="145" t="s">
        <v>7090</v>
      </c>
      <c r="G4561" s="146" t="s">
        <v>444</v>
      </c>
      <c r="H4561" s="147">
        <v>22.77</v>
      </c>
      <c r="I4561" s="148"/>
      <c r="J4561" s="149">
        <f>ROUND(I4561*H4561,2)</f>
        <v>0</v>
      </c>
      <c r="K4561" s="150"/>
      <c r="L4561" s="31"/>
      <c r="M4561" s="151" t="s">
        <v>1</v>
      </c>
      <c r="N4561" s="152" t="s">
        <v>42</v>
      </c>
      <c r="P4561" s="153">
        <f>O4561*H4561</f>
        <v>0</v>
      </c>
      <c r="Q4561" s="153">
        <v>0</v>
      </c>
      <c r="R4561" s="153">
        <f>Q4561*H4561</f>
        <v>0</v>
      </c>
      <c r="S4561" s="153">
        <v>0</v>
      </c>
      <c r="T4561" s="154">
        <f>S4561*H4561</f>
        <v>0</v>
      </c>
      <c r="AR4561" s="155" t="s">
        <v>396</v>
      </c>
      <c r="AT4561" s="155" t="s">
        <v>319</v>
      </c>
      <c r="AU4561" s="155" t="s">
        <v>88</v>
      </c>
      <c r="AY4561" s="16" t="s">
        <v>317</v>
      </c>
      <c r="BE4561" s="156">
        <f>IF(N4561="základná",J4561,0)</f>
        <v>0</v>
      </c>
      <c r="BF4561" s="156">
        <f>IF(N4561="znížená",J4561,0)</f>
        <v>0</v>
      </c>
      <c r="BG4561" s="156">
        <f>IF(N4561="zákl. prenesená",J4561,0)</f>
        <v>0</v>
      </c>
      <c r="BH4561" s="156">
        <f>IF(N4561="zníž. prenesená",J4561,0)</f>
        <v>0</v>
      </c>
      <c r="BI4561" s="156">
        <f>IF(N4561="nulová",J4561,0)</f>
        <v>0</v>
      </c>
      <c r="BJ4561" s="16" t="s">
        <v>88</v>
      </c>
      <c r="BK4561" s="156">
        <f>ROUND(I4561*H4561,2)</f>
        <v>0</v>
      </c>
      <c r="BL4561" s="16" t="s">
        <v>396</v>
      </c>
      <c r="BM4561" s="155" t="s">
        <v>7091</v>
      </c>
    </row>
    <row r="4562" spans="2:65" s="12" customFormat="1" ht="10">
      <c r="B4562" s="157"/>
      <c r="D4562" s="158" t="s">
        <v>328</v>
      </c>
      <c r="E4562" s="159" t="s">
        <v>1</v>
      </c>
      <c r="F4562" s="160" t="s">
        <v>7092</v>
      </c>
      <c r="H4562" s="161">
        <v>7.37</v>
      </c>
      <c r="I4562" s="162"/>
      <c r="L4562" s="157"/>
      <c r="M4562" s="163"/>
      <c r="T4562" s="164"/>
      <c r="AT4562" s="159" t="s">
        <v>328</v>
      </c>
      <c r="AU4562" s="159" t="s">
        <v>88</v>
      </c>
      <c r="AV4562" s="12" t="s">
        <v>88</v>
      </c>
      <c r="AW4562" s="12" t="s">
        <v>31</v>
      </c>
      <c r="AX4562" s="12" t="s">
        <v>76</v>
      </c>
      <c r="AY4562" s="159" t="s">
        <v>317</v>
      </c>
    </row>
    <row r="4563" spans="2:65" s="12" customFormat="1" ht="10">
      <c r="B4563" s="157"/>
      <c r="D4563" s="158" t="s">
        <v>328</v>
      </c>
      <c r="E4563" s="159" t="s">
        <v>1</v>
      </c>
      <c r="F4563" s="160" t="s">
        <v>7093</v>
      </c>
      <c r="H4563" s="161">
        <v>15.4</v>
      </c>
      <c r="I4563" s="162"/>
      <c r="L4563" s="157"/>
      <c r="M4563" s="163"/>
      <c r="T4563" s="164"/>
      <c r="AT4563" s="159" t="s">
        <v>328</v>
      </c>
      <c r="AU4563" s="159" t="s">
        <v>88</v>
      </c>
      <c r="AV4563" s="12" t="s">
        <v>88</v>
      </c>
      <c r="AW4563" s="12" t="s">
        <v>31</v>
      </c>
      <c r="AX4563" s="12" t="s">
        <v>76</v>
      </c>
      <c r="AY4563" s="159" t="s">
        <v>317</v>
      </c>
    </row>
    <row r="4564" spans="2:65" s="13" customFormat="1" ht="10">
      <c r="B4564" s="165"/>
      <c r="D4564" s="158" t="s">
        <v>328</v>
      </c>
      <c r="E4564" s="166" t="s">
        <v>1</v>
      </c>
      <c r="F4564" s="167" t="s">
        <v>331</v>
      </c>
      <c r="H4564" s="168">
        <v>22.77</v>
      </c>
      <c r="I4564" s="169"/>
      <c r="L4564" s="165"/>
      <c r="M4564" s="170"/>
      <c r="T4564" s="171"/>
      <c r="AT4564" s="166" t="s">
        <v>328</v>
      </c>
      <c r="AU4564" s="166" t="s">
        <v>88</v>
      </c>
      <c r="AV4564" s="13" t="s">
        <v>92</v>
      </c>
      <c r="AW4564" s="13" t="s">
        <v>31</v>
      </c>
      <c r="AX4564" s="13" t="s">
        <v>76</v>
      </c>
      <c r="AY4564" s="166" t="s">
        <v>317</v>
      </c>
    </row>
    <row r="4565" spans="2:65" s="14" customFormat="1" ht="10">
      <c r="B4565" s="172"/>
      <c r="D4565" s="158" t="s">
        <v>328</v>
      </c>
      <c r="E4565" s="173" t="s">
        <v>1</v>
      </c>
      <c r="F4565" s="174" t="s">
        <v>332</v>
      </c>
      <c r="H4565" s="175">
        <v>22.77</v>
      </c>
      <c r="I4565" s="176"/>
      <c r="L4565" s="172"/>
      <c r="M4565" s="177"/>
      <c r="T4565" s="178"/>
      <c r="AT4565" s="173" t="s">
        <v>328</v>
      </c>
      <c r="AU4565" s="173" t="s">
        <v>88</v>
      </c>
      <c r="AV4565" s="14" t="s">
        <v>323</v>
      </c>
      <c r="AW4565" s="14" t="s">
        <v>31</v>
      </c>
      <c r="AX4565" s="14" t="s">
        <v>83</v>
      </c>
      <c r="AY4565" s="173" t="s">
        <v>317</v>
      </c>
    </row>
    <row r="4566" spans="2:65" s="1" customFormat="1" ht="21.75" customHeight="1">
      <c r="B4566" s="142"/>
      <c r="C4566" s="143" t="s">
        <v>7094</v>
      </c>
      <c r="D4566" s="143" t="s">
        <v>319</v>
      </c>
      <c r="E4566" s="144" t="s">
        <v>7095</v>
      </c>
      <c r="F4566" s="145" t="s">
        <v>7096</v>
      </c>
      <c r="G4566" s="146" t="s">
        <v>484</v>
      </c>
      <c r="H4566" s="147">
        <v>144.75</v>
      </c>
      <c r="I4566" s="148"/>
      <c r="J4566" s="149">
        <f>ROUND(I4566*H4566,2)</f>
        <v>0</v>
      </c>
      <c r="K4566" s="150"/>
      <c r="L4566" s="31"/>
      <c r="M4566" s="151" t="s">
        <v>1</v>
      </c>
      <c r="N4566" s="152" t="s">
        <v>42</v>
      </c>
      <c r="P4566" s="153">
        <f>O4566*H4566</f>
        <v>0</v>
      </c>
      <c r="Q4566" s="153">
        <v>1.0000000000000001E-5</v>
      </c>
      <c r="R4566" s="153">
        <f>Q4566*H4566</f>
        <v>1.4475000000000002E-3</v>
      </c>
      <c r="S4566" s="153">
        <v>0</v>
      </c>
      <c r="T4566" s="154">
        <f>S4566*H4566</f>
        <v>0</v>
      </c>
      <c r="AR4566" s="155" t="s">
        <v>396</v>
      </c>
      <c r="AT4566" s="155" t="s">
        <v>319</v>
      </c>
      <c r="AU4566" s="155" t="s">
        <v>88</v>
      </c>
      <c r="AY4566" s="16" t="s">
        <v>317</v>
      </c>
      <c r="BE4566" s="156">
        <f>IF(N4566="základná",J4566,0)</f>
        <v>0</v>
      </c>
      <c r="BF4566" s="156">
        <f>IF(N4566="znížená",J4566,0)</f>
        <v>0</v>
      </c>
      <c r="BG4566" s="156">
        <f>IF(N4566="zákl. prenesená",J4566,0)</f>
        <v>0</v>
      </c>
      <c r="BH4566" s="156">
        <f>IF(N4566="zníž. prenesená",J4566,0)</f>
        <v>0</v>
      </c>
      <c r="BI4566" s="156">
        <f>IF(N4566="nulová",J4566,0)</f>
        <v>0</v>
      </c>
      <c r="BJ4566" s="16" t="s">
        <v>88</v>
      </c>
      <c r="BK4566" s="156">
        <f>ROUND(I4566*H4566,2)</f>
        <v>0</v>
      </c>
      <c r="BL4566" s="16" t="s">
        <v>396</v>
      </c>
      <c r="BM4566" s="155" t="s">
        <v>7097</v>
      </c>
    </row>
    <row r="4567" spans="2:65" s="12" customFormat="1" ht="10">
      <c r="B4567" s="157"/>
      <c r="D4567" s="158" t="s">
        <v>328</v>
      </c>
      <c r="E4567" s="159" t="s">
        <v>1</v>
      </c>
      <c r="F4567" s="160" t="s">
        <v>7098</v>
      </c>
      <c r="H4567" s="161">
        <v>92.5</v>
      </c>
      <c r="I4567" s="162"/>
      <c r="L4567" s="157"/>
      <c r="M4567" s="163"/>
      <c r="T4567" s="164"/>
      <c r="AT4567" s="159" t="s">
        <v>328</v>
      </c>
      <c r="AU4567" s="159" t="s">
        <v>88</v>
      </c>
      <c r="AV4567" s="12" t="s">
        <v>88</v>
      </c>
      <c r="AW4567" s="12" t="s">
        <v>31</v>
      </c>
      <c r="AX4567" s="12" t="s">
        <v>76</v>
      </c>
      <c r="AY4567" s="159" t="s">
        <v>317</v>
      </c>
    </row>
    <row r="4568" spans="2:65" s="12" customFormat="1" ht="10">
      <c r="B4568" s="157"/>
      <c r="D4568" s="158" t="s">
        <v>328</v>
      </c>
      <c r="E4568" s="159" t="s">
        <v>1</v>
      </c>
      <c r="F4568" s="160" t="s">
        <v>7099</v>
      </c>
      <c r="H4568" s="161">
        <v>48</v>
      </c>
      <c r="I4568" s="162"/>
      <c r="L4568" s="157"/>
      <c r="M4568" s="163"/>
      <c r="T4568" s="164"/>
      <c r="AT4568" s="159" t="s">
        <v>328</v>
      </c>
      <c r="AU4568" s="159" t="s">
        <v>88</v>
      </c>
      <c r="AV4568" s="12" t="s">
        <v>88</v>
      </c>
      <c r="AW4568" s="12" t="s">
        <v>31</v>
      </c>
      <c r="AX4568" s="12" t="s">
        <v>76</v>
      </c>
      <c r="AY4568" s="159" t="s">
        <v>317</v>
      </c>
    </row>
    <row r="4569" spans="2:65" s="12" customFormat="1" ht="10">
      <c r="B4569" s="157"/>
      <c r="D4569" s="158" t="s">
        <v>328</v>
      </c>
      <c r="E4569" s="159" t="s">
        <v>1</v>
      </c>
      <c r="F4569" s="160" t="s">
        <v>7100</v>
      </c>
      <c r="H4569" s="161">
        <v>4.25</v>
      </c>
      <c r="I4569" s="162"/>
      <c r="L4569" s="157"/>
      <c r="M4569" s="163"/>
      <c r="T4569" s="164"/>
      <c r="AT4569" s="159" t="s">
        <v>328</v>
      </c>
      <c r="AU4569" s="159" t="s">
        <v>88</v>
      </c>
      <c r="AV4569" s="12" t="s">
        <v>88</v>
      </c>
      <c r="AW4569" s="12" t="s">
        <v>31</v>
      </c>
      <c r="AX4569" s="12" t="s">
        <v>76</v>
      </c>
      <c r="AY4569" s="159" t="s">
        <v>317</v>
      </c>
    </row>
    <row r="4570" spans="2:65" s="13" customFormat="1" ht="10">
      <c r="B4570" s="165"/>
      <c r="D4570" s="158" t="s">
        <v>328</v>
      </c>
      <c r="E4570" s="166" t="s">
        <v>1</v>
      </c>
      <c r="F4570" s="167" t="s">
        <v>331</v>
      </c>
      <c r="H4570" s="168">
        <v>144.75</v>
      </c>
      <c r="I4570" s="169"/>
      <c r="L4570" s="165"/>
      <c r="M4570" s="170"/>
      <c r="T4570" s="171"/>
      <c r="AT4570" s="166" t="s">
        <v>328</v>
      </c>
      <c r="AU4570" s="166" t="s">
        <v>88</v>
      </c>
      <c r="AV4570" s="13" t="s">
        <v>92</v>
      </c>
      <c r="AW4570" s="13" t="s">
        <v>31</v>
      </c>
      <c r="AX4570" s="13" t="s">
        <v>76</v>
      </c>
      <c r="AY4570" s="166" t="s">
        <v>317</v>
      </c>
    </row>
    <row r="4571" spans="2:65" s="14" customFormat="1" ht="10">
      <c r="B4571" s="172"/>
      <c r="D4571" s="158" t="s">
        <v>328</v>
      </c>
      <c r="E4571" s="173" t="s">
        <v>1</v>
      </c>
      <c r="F4571" s="174" t="s">
        <v>332</v>
      </c>
      <c r="H4571" s="175">
        <v>144.75</v>
      </c>
      <c r="I4571" s="176"/>
      <c r="L4571" s="172"/>
      <c r="M4571" s="177"/>
      <c r="T4571" s="178"/>
      <c r="AT4571" s="173" t="s">
        <v>328</v>
      </c>
      <c r="AU4571" s="173" t="s">
        <v>88</v>
      </c>
      <c r="AV4571" s="14" t="s">
        <v>323</v>
      </c>
      <c r="AW4571" s="14" t="s">
        <v>31</v>
      </c>
      <c r="AX4571" s="14" t="s">
        <v>83</v>
      </c>
      <c r="AY4571" s="173" t="s">
        <v>317</v>
      </c>
    </row>
    <row r="4572" spans="2:65" s="1" customFormat="1" ht="55.5" customHeight="1">
      <c r="B4572" s="142"/>
      <c r="C4572" s="179" t="s">
        <v>7101</v>
      </c>
      <c r="D4572" s="179" t="s">
        <v>454</v>
      </c>
      <c r="E4572" s="180" t="s">
        <v>7102</v>
      </c>
      <c r="F4572" s="181" t="s">
        <v>7103</v>
      </c>
      <c r="G4572" s="182" t="s">
        <v>484</v>
      </c>
      <c r="H4572" s="183">
        <v>153.435</v>
      </c>
      <c r="I4572" s="184"/>
      <c r="J4572" s="185">
        <f>ROUND(I4572*H4572,2)</f>
        <v>0</v>
      </c>
      <c r="K4572" s="186"/>
      <c r="L4572" s="187"/>
      <c r="M4572" s="188" t="s">
        <v>1</v>
      </c>
      <c r="N4572" s="189" t="s">
        <v>42</v>
      </c>
      <c r="P4572" s="153">
        <f>O4572*H4572</f>
        <v>0</v>
      </c>
      <c r="Q4572" s="153">
        <v>0</v>
      </c>
      <c r="R4572" s="153">
        <f>Q4572*H4572</f>
        <v>0</v>
      </c>
      <c r="S4572" s="153">
        <v>0</v>
      </c>
      <c r="T4572" s="154">
        <f>S4572*H4572</f>
        <v>0</v>
      </c>
      <c r="AR4572" s="155" t="s">
        <v>481</v>
      </c>
      <c r="AT4572" s="155" t="s">
        <v>454</v>
      </c>
      <c r="AU4572" s="155" t="s">
        <v>88</v>
      </c>
      <c r="AY4572" s="16" t="s">
        <v>317</v>
      </c>
      <c r="BE4572" s="156">
        <f>IF(N4572="základná",J4572,0)</f>
        <v>0</v>
      </c>
      <c r="BF4572" s="156">
        <f>IF(N4572="znížená",J4572,0)</f>
        <v>0</v>
      </c>
      <c r="BG4572" s="156">
        <f>IF(N4572="zákl. prenesená",J4572,0)</f>
        <v>0</v>
      </c>
      <c r="BH4572" s="156">
        <f>IF(N4572="zníž. prenesená",J4572,0)</f>
        <v>0</v>
      </c>
      <c r="BI4572" s="156">
        <f>IF(N4572="nulová",J4572,0)</f>
        <v>0</v>
      </c>
      <c r="BJ4572" s="16" t="s">
        <v>88</v>
      </c>
      <c r="BK4572" s="156">
        <f>ROUND(I4572*H4572,2)</f>
        <v>0</v>
      </c>
      <c r="BL4572" s="16" t="s">
        <v>396</v>
      </c>
      <c r="BM4572" s="155" t="s">
        <v>7104</v>
      </c>
    </row>
    <row r="4573" spans="2:65" s="12" customFormat="1" ht="10">
      <c r="B4573" s="157"/>
      <c r="D4573" s="158" t="s">
        <v>328</v>
      </c>
      <c r="E4573" s="159" t="s">
        <v>1</v>
      </c>
      <c r="F4573" s="160" t="s">
        <v>7098</v>
      </c>
      <c r="H4573" s="161">
        <v>92.5</v>
      </c>
      <c r="I4573" s="162"/>
      <c r="L4573" s="157"/>
      <c r="M4573" s="163"/>
      <c r="T4573" s="164"/>
      <c r="AT4573" s="159" t="s">
        <v>328</v>
      </c>
      <c r="AU4573" s="159" t="s">
        <v>88</v>
      </c>
      <c r="AV4573" s="12" t="s">
        <v>88</v>
      </c>
      <c r="AW4573" s="12" t="s">
        <v>31</v>
      </c>
      <c r="AX4573" s="12" t="s">
        <v>76</v>
      </c>
      <c r="AY4573" s="159" t="s">
        <v>317</v>
      </c>
    </row>
    <row r="4574" spans="2:65" s="12" customFormat="1" ht="10">
      <c r="B4574" s="157"/>
      <c r="D4574" s="158" t="s">
        <v>328</v>
      </c>
      <c r="E4574" s="159" t="s">
        <v>1</v>
      </c>
      <c r="F4574" s="160" t="s">
        <v>7099</v>
      </c>
      <c r="H4574" s="161">
        <v>48</v>
      </c>
      <c r="I4574" s="162"/>
      <c r="L4574" s="157"/>
      <c r="M4574" s="163"/>
      <c r="T4574" s="164"/>
      <c r="AT4574" s="159" t="s">
        <v>328</v>
      </c>
      <c r="AU4574" s="159" t="s">
        <v>88</v>
      </c>
      <c r="AV4574" s="12" t="s">
        <v>88</v>
      </c>
      <c r="AW4574" s="12" t="s">
        <v>31</v>
      </c>
      <c r="AX4574" s="12" t="s">
        <v>76</v>
      </c>
      <c r="AY4574" s="159" t="s">
        <v>317</v>
      </c>
    </row>
    <row r="4575" spans="2:65" s="12" customFormat="1" ht="10">
      <c r="B4575" s="157"/>
      <c r="D4575" s="158" t="s">
        <v>328</v>
      </c>
      <c r="E4575" s="159" t="s">
        <v>1</v>
      </c>
      <c r="F4575" s="160" t="s">
        <v>7100</v>
      </c>
      <c r="H4575" s="161">
        <v>4.25</v>
      </c>
      <c r="I4575" s="162"/>
      <c r="L4575" s="157"/>
      <c r="M4575" s="163"/>
      <c r="T4575" s="164"/>
      <c r="AT4575" s="159" t="s">
        <v>328</v>
      </c>
      <c r="AU4575" s="159" t="s">
        <v>88</v>
      </c>
      <c r="AV4575" s="12" t="s">
        <v>88</v>
      </c>
      <c r="AW4575" s="12" t="s">
        <v>31</v>
      </c>
      <c r="AX4575" s="12" t="s">
        <v>76</v>
      </c>
      <c r="AY4575" s="159" t="s">
        <v>317</v>
      </c>
    </row>
    <row r="4576" spans="2:65" s="13" customFormat="1" ht="10">
      <c r="B4576" s="165"/>
      <c r="D4576" s="158" t="s">
        <v>328</v>
      </c>
      <c r="E4576" s="166" t="s">
        <v>1</v>
      </c>
      <c r="F4576" s="167" t="s">
        <v>331</v>
      </c>
      <c r="H4576" s="168">
        <v>144.75</v>
      </c>
      <c r="I4576" s="169"/>
      <c r="L4576" s="165"/>
      <c r="M4576" s="170"/>
      <c r="T4576" s="171"/>
      <c r="AT4576" s="166" t="s">
        <v>328</v>
      </c>
      <c r="AU4576" s="166" t="s">
        <v>88</v>
      </c>
      <c r="AV4576" s="13" t="s">
        <v>92</v>
      </c>
      <c r="AW4576" s="13" t="s">
        <v>31</v>
      </c>
      <c r="AX4576" s="13" t="s">
        <v>76</v>
      </c>
      <c r="AY4576" s="166" t="s">
        <v>317</v>
      </c>
    </row>
    <row r="4577" spans="2:65" s="14" customFormat="1" ht="10">
      <c r="B4577" s="172"/>
      <c r="D4577" s="158" t="s">
        <v>328</v>
      </c>
      <c r="E4577" s="173" t="s">
        <v>1</v>
      </c>
      <c r="F4577" s="174" t="s">
        <v>332</v>
      </c>
      <c r="H4577" s="175">
        <v>144.75</v>
      </c>
      <c r="I4577" s="176"/>
      <c r="L4577" s="172"/>
      <c r="M4577" s="177"/>
      <c r="T4577" s="178"/>
      <c r="AT4577" s="173" t="s">
        <v>328</v>
      </c>
      <c r="AU4577" s="173" t="s">
        <v>88</v>
      </c>
      <c r="AV4577" s="14" t="s">
        <v>323</v>
      </c>
      <c r="AW4577" s="14" t="s">
        <v>31</v>
      </c>
      <c r="AX4577" s="14" t="s">
        <v>83</v>
      </c>
      <c r="AY4577" s="173" t="s">
        <v>317</v>
      </c>
    </row>
    <row r="4578" spans="2:65" s="12" customFormat="1" ht="10">
      <c r="B4578" s="157"/>
      <c r="D4578" s="158" t="s">
        <v>328</v>
      </c>
      <c r="F4578" s="160" t="s">
        <v>7105</v>
      </c>
      <c r="H4578" s="161">
        <v>153.435</v>
      </c>
      <c r="I4578" s="162"/>
      <c r="L4578" s="157"/>
      <c r="M4578" s="163"/>
      <c r="T4578" s="164"/>
      <c r="AT4578" s="159" t="s">
        <v>328</v>
      </c>
      <c r="AU4578" s="159" t="s">
        <v>88</v>
      </c>
      <c r="AV4578" s="12" t="s">
        <v>88</v>
      </c>
      <c r="AW4578" s="12" t="s">
        <v>3</v>
      </c>
      <c r="AX4578" s="12" t="s">
        <v>83</v>
      </c>
      <c r="AY4578" s="159" t="s">
        <v>317</v>
      </c>
    </row>
    <row r="4579" spans="2:65" s="1" customFormat="1" ht="16.5" customHeight="1">
      <c r="B4579" s="142"/>
      <c r="C4579" s="143" t="s">
        <v>7106</v>
      </c>
      <c r="D4579" s="143" t="s">
        <v>319</v>
      </c>
      <c r="E4579" s="144" t="s">
        <v>7107</v>
      </c>
      <c r="F4579" s="145" t="s">
        <v>7108</v>
      </c>
      <c r="G4579" s="146" t="s">
        <v>484</v>
      </c>
      <c r="H4579" s="147">
        <v>27.27</v>
      </c>
      <c r="I4579" s="148"/>
      <c r="J4579" s="149">
        <f>ROUND(I4579*H4579,2)</f>
        <v>0</v>
      </c>
      <c r="K4579" s="150"/>
      <c r="L4579" s="31"/>
      <c r="M4579" s="151" t="s">
        <v>1</v>
      </c>
      <c r="N4579" s="152" t="s">
        <v>42</v>
      </c>
      <c r="P4579" s="153">
        <f>O4579*H4579</f>
        <v>0</v>
      </c>
      <c r="Q4579" s="153">
        <v>1.2500000000000001E-5</v>
      </c>
      <c r="R4579" s="153">
        <f>Q4579*H4579</f>
        <v>3.4087500000000003E-4</v>
      </c>
      <c r="S4579" s="153">
        <v>0</v>
      </c>
      <c r="T4579" s="154">
        <f>S4579*H4579</f>
        <v>0</v>
      </c>
      <c r="AR4579" s="155" t="s">
        <v>396</v>
      </c>
      <c r="AT4579" s="155" t="s">
        <v>319</v>
      </c>
      <c r="AU4579" s="155" t="s">
        <v>88</v>
      </c>
      <c r="AY4579" s="16" t="s">
        <v>317</v>
      </c>
      <c r="BE4579" s="156">
        <f>IF(N4579="základná",J4579,0)</f>
        <v>0</v>
      </c>
      <c r="BF4579" s="156">
        <f>IF(N4579="znížená",J4579,0)</f>
        <v>0</v>
      </c>
      <c r="BG4579" s="156">
        <f>IF(N4579="zákl. prenesená",J4579,0)</f>
        <v>0</v>
      </c>
      <c r="BH4579" s="156">
        <f>IF(N4579="zníž. prenesená",J4579,0)</f>
        <v>0</v>
      </c>
      <c r="BI4579" s="156">
        <f>IF(N4579="nulová",J4579,0)</f>
        <v>0</v>
      </c>
      <c r="BJ4579" s="16" t="s">
        <v>88</v>
      </c>
      <c r="BK4579" s="156">
        <f>ROUND(I4579*H4579,2)</f>
        <v>0</v>
      </c>
      <c r="BL4579" s="16" t="s">
        <v>396</v>
      </c>
      <c r="BM4579" s="155" t="s">
        <v>7109</v>
      </c>
    </row>
    <row r="4580" spans="2:65" s="12" customFormat="1" ht="10">
      <c r="B4580" s="157"/>
      <c r="D4580" s="158" t="s">
        <v>328</v>
      </c>
      <c r="E4580" s="159" t="s">
        <v>1</v>
      </c>
      <c r="F4580" s="160" t="s">
        <v>7110</v>
      </c>
      <c r="H4580" s="161">
        <v>15.96</v>
      </c>
      <c r="I4580" s="162"/>
      <c r="L4580" s="157"/>
      <c r="M4580" s="163"/>
      <c r="T4580" s="164"/>
      <c r="AT4580" s="159" t="s">
        <v>328</v>
      </c>
      <c r="AU4580" s="159" t="s">
        <v>88</v>
      </c>
      <c r="AV4580" s="12" t="s">
        <v>88</v>
      </c>
      <c r="AW4580" s="12" t="s">
        <v>31</v>
      </c>
      <c r="AX4580" s="12" t="s">
        <v>76</v>
      </c>
      <c r="AY4580" s="159" t="s">
        <v>317</v>
      </c>
    </row>
    <row r="4581" spans="2:65" s="12" customFormat="1" ht="10">
      <c r="B4581" s="157"/>
      <c r="D4581" s="158" t="s">
        <v>328</v>
      </c>
      <c r="E4581" s="159" t="s">
        <v>1</v>
      </c>
      <c r="F4581" s="160" t="s">
        <v>7111</v>
      </c>
      <c r="H4581" s="161">
        <v>7.16</v>
      </c>
      <c r="I4581" s="162"/>
      <c r="L4581" s="157"/>
      <c r="M4581" s="163"/>
      <c r="T4581" s="164"/>
      <c r="AT4581" s="159" t="s">
        <v>328</v>
      </c>
      <c r="AU4581" s="159" t="s">
        <v>88</v>
      </c>
      <c r="AV4581" s="12" t="s">
        <v>88</v>
      </c>
      <c r="AW4581" s="12" t="s">
        <v>31</v>
      </c>
      <c r="AX4581" s="12" t="s">
        <v>76</v>
      </c>
      <c r="AY4581" s="159" t="s">
        <v>317</v>
      </c>
    </row>
    <row r="4582" spans="2:65" s="12" customFormat="1" ht="10">
      <c r="B4582" s="157"/>
      <c r="D4582" s="158" t="s">
        <v>328</v>
      </c>
      <c r="E4582" s="159" t="s">
        <v>1</v>
      </c>
      <c r="F4582" s="160" t="s">
        <v>7112</v>
      </c>
      <c r="H4582" s="161">
        <v>4.1500000000000004</v>
      </c>
      <c r="I4582" s="162"/>
      <c r="L4582" s="157"/>
      <c r="M4582" s="163"/>
      <c r="T4582" s="164"/>
      <c r="AT4582" s="159" t="s">
        <v>328</v>
      </c>
      <c r="AU4582" s="159" t="s">
        <v>88</v>
      </c>
      <c r="AV4582" s="12" t="s">
        <v>88</v>
      </c>
      <c r="AW4582" s="12" t="s">
        <v>31</v>
      </c>
      <c r="AX4582" s="12" t="s">
        <v>76</v>
      </c>
      <c r="AY4582" s="159" t="s">
        <v>317</v>
      </c>
    </row>
    <row r="4583" spans="2:65" s="13" customFormat="1" ht="10">
      <c r="B4583" s="165"/>
      <c r="D4583" s="158" t="s">
        <v>328</v>
      </c>
      <c r="E4583" s="166" t="s">
        <v>1</v>
      </c>
      <c r="F4583" s="167" t="s">
        <v>331</v>
      </c>
      <c r="H4583" s="168">
        <v>27.27</v>
      </c>
      <c r="I4583" s="169"/>
      <c r="L4583" s="165"/>
      <c r="M4583" s="170"/>
      <c r="T4583" s="171"/>
      <c r="AT4583" s="166" t="s">
        <v>328</v>
      </c>
      <c r="AU4583" s="166" t="s">
        <v>88</v>
      </c>
      <c r="AV4583" s="13" t="s">
        <v>92</v>
      </c>
      <c r="AW4583" s="13" t="s">
        <v>31</v>
      </c>
      <c r="AX4583" s="13" t="s">
        <v>76</v>
      </c>
      <c r="AY4583" s="166" t="s">
        <v>317</v>
      </c>
    </row>
    <row r="4584" spans="2:65" s="14" customFormat="1" ht="10">
      <c r="B4584" s="172"/>
      <c r="D4584" s="158" t="s">
        <v>328</v>
      </c>
      <c r="E4584" s="173" t="s">
        <v>1</v>
      </c>
      <c r="F4584" s="174" t="s">
        <v>332</v>
      </c>
      <c r="H4584" s="175">
        <v>27.27</v>
      </c>
      <c r="I4584" s="176"/>
      <c r="L4584" s="172"/>
      <c r="M4584" s="177"/>
      <c r="T4584" s="178"/>
      <c r="AT4584" s="173" t="s">
        <v>328</v>
      </c>
      <c r="AU4584" s="173" t="s">
        <v>88</v>
      </c>
      <c r="AV4584" s="14" t="s">
        <v>323</v>
      </c>
      <c r="AW4584" s="14" t="s">
        <v>31</v>
      </c>
      <c r="AX4584" s="14" t="s">
        <v>83</v>
      </c>
      <c r="AY4584" s="173" t="s">
        <v>317</v>
      </c>
    </row>
    <row r="4585" spans="2:65" s="1" customFormat="1" ht="37.75" customHeight="1">
      <c r="B4585" s="142"/>
      <c r="C4585" s="179" t="s">
        <v>7113</v>
      </c>
      <c r="D4585" s="179" t="s">
        <v>454</v>
      </c>
      <c r="E4585" s="180" t="s">
        <v>7114</v>
      </c>
      <c r="F4585" s="181" t="s">
        <v>7115</v>
      </c>
      <c r="G4585" s="182" t="s">
        <v>484</v>
      </c>
      <c r="H4585" s="183">
        <v>28.905999999999999</v>
      </c>
      <c r="I4585" s="184"/>
      <c r="J4585" s="185">
        <f>ROUND(I4585*H4585,2)</f>
        <v>0</v>
      </c>
      <c r="K4585" s="186"/>
      <c r="L4585" s="187"/>
      <c r="M4585" s="188" t="s">
        <v>1</v>
      </c>
      <c r="N4585" s="189" t="s">
        <v>42</v>
      </c>
      <c r="P4585" s="153">
        <f>O4585*H4585</f>
        <v>0</v>
      </c>
      <c r="Q4585" s="153">
        <v>2.0000000000000001E-4</v>
      </c>
      <c r="R4585" s="153">
        <f>Q4585*H4585</f>
        <v>5.7812000000000002E-3</v>
      </c>
      <c r="S4585" s="153">
        <v>0</v>
      </c>
      <c r="T4585" s="154">
        <f>S4585*H4585</f>
        <v>0</v>
      </c>
      <c r="AR4585" s="155" t="s">
        <v>481</v>
      </c>
      <c r="AT4585" s="155" t="s">
        <v>454</v>
      </c>
      <c r="AU4585" s="155" t="s">
        <v>88</v>
      </c>
      <c r="AY4585" s="16" t="s">
        <v>317</v>
      </c>
      <c r="BE4585" s="156">
        <f>IF(N4585="základná",J4585,0)</f>
        <v>0</v>
      </c>
      <c r="BF4585" s="156">
        <f>IF(N4585="znížená",J4585,0)</f>
        <v>0</v>
      </c>
      <c r="BG4585" s="156">
        <f>IF(N4585="zákl. prenesená",J4585,0)</f>
        <v>0</v>
      </c>
      <c r="BH4585" s="156">
        <f>IF(N4585="zníž. prenesená",J4585,0)</f>
        <v>0</v>
      </c>
      <c r="BI4585" s="156">
        <f>IF(N4585="nulová",J4585,0)</f>
        <v>0</v>
      </c>
      <c r="BJ4585" s="16" t="s">
        <v>88</v>
      </c>
      <c r="BK4585" s="156">
        <f>ROUND(I4585*H4585,2)</f>
        <v>0</v>
      </c>
      <c r="BL4585" s="16" t="s">
        <v>396</v>
      </c>
      <c r="BM4585" s="155" t="s">
        <v>7116</v>
      </c>
    </row>
    <row r="4586" spans="2:65" s="12" customFormat="1" ht="10">
      <c r="B4586" s="157"/>
      <c r="D4586" s="158" t="s">
        <v>328</v>
      </c>
      <c r="E4586" s="159" t="s">
        <v>1</v>
      </c>
      <c r="F4586" s="160" t="s">
        <v>7110</v>
      </c>
      <c r="H4586" s="161">
        <v>15.96</v>
      </c>
      <c r="I4586" s="162"/>
      <c r="L4586" s="157"/>
      <c r="M4586" s="163"/>
      <c r="T4586" s="164"/>
      <c r="AT4586" s="159" t="s">
        <v>328</v>
      </c>
      <c r="AU4586" s="159" t="s">
        <v>88</v>
      </c>
      <c r="AV4586" s="12" t="s">
        <v>88</v>
      </c>
      <c r="AW4586" s="12" t="s">
        <v>31</v>
      </c>
      <c r="AX4586" s="12" t="s">
        <v>76</v>
      </c>
      <c r="AY4586" s="159" t="s">
        <v>317</v>
      </c>
    </row>
    <row r="4587" spans="2:65" s="12" customFormat="1" ht="10">
      <c r="B4587" s="157"/>
      <c r="D4587" s="158" t="s">
        <v>328</v>
      </c>
      <c r="E4587" s="159" t="s">
        <v>1</v>
      </c>
      <c r="F4587" s="160" t="s">
        <v>7111</v>
      </c>
      <c r="H4587" s="161">
        <v>7.16</v>
      </c>
      <c r="I4587" s="162"/>
      <c r="L4587" s="157"/>
      <c r="M4587" s="163"/>
      <c r="T4587" s="164"/>
      <c r="AT4587" s="159" t="s">
        <v>328</v>
      </c>
      <c r="AU4587" s="159" t="s">
        <v>88</v>
      </c>
      <c r="AV4587" s="12" t="s">
        <v>88</v>
      </c>
      <c r="AW4587" s="12" t="s">
        <v>31</v>
      </c>
      <c r="AX4587" s="12" t="s">
        <v>76</v>
      </c>
      <c r="AY4587" s="159" t="s">
        <v>317</v>
      </c>
    </row>
    <row r="4588" spans="2:65" s="12" customFormat="1" ht="10">
      <c r="B4588" s="157"/>
      <c r="D4588" s="158" t="s">
        <v>328</v>
      </c>
      <c r="E4588" s="159" t="s">
        <v>1</v>
      </c>
      <c r="F4588" s="160" t="s">
        <v>7112</v>
      </c>
      <c r="H4588" s="161">
        <v>4.1500000000000004</v>
      </c>
      <c r="I4588" s="162"/>
      <c r="L4588" s="157"/>
      <c r="M4588" s="163"/>
      <c r="T4588" s="164"/>
      <c r="AT4588" s="159" t="s">
        <v>328</v>
      </c>
      <c r="AU4588" s="159" t="s">
        <v>88</v>
      </c>
      <c r="AV4588" s="12" t="s">
        <v>88</v>
      </c>
      <c r="AW4588" s="12" t="s">
        <v>31</v>
      </c>
      <c r="AX4588" s="12" t="s">
        <v>76</v>
      </c>
      <c r="AY4588" s="159" t="s">
        <v>317</v>
      </c>
    </row>
    <row r="4589" spans="2:65" s="13" customFormat="1" ht="10">
      <c r="B4589" s="165"/>
      <c r="D4589" s="158" t="s">
        <v>328</v>
      </c>
      <c r="E4589" s="166" t="s">
        <v>1</v>
      </c>
      <c r="F4589" s="167" t="s">
        <v>331</v>
      </c>
      <c r="H4589" s="168">
        <v>27.27</v>
      </c>
      <c r="I4589" s="169"/>
      <c r="L4589" s="165"/>
      <c r="M4589" s="170"/>
      <c r="T4589" s="171"/>
      <c r="AT4589" s="166" t="s">
        <v>328</v>
      </c>
      <c r="AU4589" s="166" t="s">
        <v>88</v>
      </c>
      <c r="AV4589" s="13" t="s">
        <v>92</v>
      </c>
      <c r="AW4589" s="13" t="s">
        <v>31</v>
      </c>
      <c r="AX4589" s="13" t="s">
        <v>76</v>
      </c>
      <c r="AY4589" s="166" t="s">
        <v>317</v>
      </c>
    </row>
    <row r="4590" spans="2:65" s="14" customFormat="1" ht="10">
      <c r="B4590" s="172"/>
      <c r="D4590" s="158" t="s">
        <v>328</v>
      </c>
      <c r="E4590" s="173" t="s">
        <v>1</v>
      </c>
      <c r="F4590" s="174" t="s">
        <v>332</v>
      </c>
      <c r="H4590" s="175">
        <v>27.27</v>
      </c>
      <c r="I4590" s="176"/>
      <c r="L4590" s="172"/>
      <c r="M4590" s="177"/>
      <c r="T4590" s="178"/>
      <c r="AT4590" s="173" t="s">
        <v>328</v>
      </c>
      <c r="AU4590" s="173" t="s">
        <v>88</v>
      </c>
      <c r="AV4590" s="14" t="s">
        <v>323</v>
      </c>
      <c r="AW4590" s="14" t="s">
        <v>31</v>
      </c>
      <c r="AX4590" s="14" t="s">
        <v>83</v>
      </c>
      <c r="AY4590" s="173" t="s">
        <v>317</v>
      </c>
    </row>
    <row r="4591" spans="2:65" s="12" customFormat="1" ht="10">
      <c r="B4591" s="157"/>
      <c r="D4591" s="158" t="s">
        <v>328</v>
      </c>
      <c r="F4591" s="160" t="s">
        <v>7117</v>
      </c>
      <c r="H4591" s="161">
        <v>28.905999999999999</v>
      </c>
      <c r="I4591" s="162"/>
      <c r="L4591" s="157"/>
      <c r="M4591" s="163"/>
      <c r="T4591" s="164"/>
      <c r="AT4591" s="159" t="s">
        <v>328</v>
      </c>
      <c r="AU4591" s="159" t="s">
        <v>88</v>
      </c>
      <c r="AV4591" s="12" t="s">
        <v>88</v>
      </c>
      <c r="AW4591" s="12" t="s">
        <v>3</v>
      </c>
      <c r="AX4591" s="12" t="s">
        <v>83</v>
      </c>
      <c r="AY4591" s="159" t="s">
        <v>317</v>
      </c>
    </row>
    <row r="4592" spans="2:65" s="1" customFormat="1" ht="16.5" customHeight="1">
      <c r="B4592" s="142"/>
      <c r="C4592" s="143" t="s">
        <v>7118</v>
      </c>
      <c r="D4592" s="143" t="s">
        <v>319</v>
      </c>
      <c r="E4592" s="144" t="s">
        <v>7119</v>
      </c>
      <c r="F4592" s="145" t="s">
        <v>7120</v>
      </c>
      <c r="G4592" s="146" t="s">
        <v>484</v>
      </c>
      <c r="H4592" s="147">
        <v>374.61</v>
      </c>
      <c r="I4592" s="148"/>
      <c r="J4592" s="149">
        <f>ROUND(I4592*H4592,2)</f>
        <v>0</v>
      </c>
      <c r="K4592" s="150"/>
      <c r="L4592" s="31"/>
      <c r="M4592" s="151" t="s">
        <v>1</v>
      </c>
      <c r="N4592" s="152" t="s">
        <v>42</v>
      </c>
      <c r="P4592" s="153">
        <f>O4592*H4592</f>
        <v>0</v>
      </c>
      <c r="Q4592" s="153">
        <v>3.0000000000000001E-5</v>
      </c>
      <c r="R4592" s="153">
        <f>Q4592*H4592</f>
        <v>1.1238300000000001E-2</v>
      </c>
      <c r="S4592" s="153">
        <v>0</v>
      </c>
      <c r="T4592" s="154">
        <f>S4592*H4592</f>
        <v>0</v>
      </c>
      <c r="AR4592" s="155" t="s">
        <v>323</v>
      </c>
      <c r="AT4592" s="155" t="s">
        <v>319</v>
      </c>
      <c r="AU4592" s="155" t="s">
        <v>88</v>
      </c>
      <c r="AY4592" s="16" t="s">
        <v>317</v>
      </c>
      <c r="BE4592" s="156">
        <f>IF(N4592="základná",J4592,0)</f>
        <v>0</v>
      </c>
      <c r="BF4592" s="156">
        <f>IF(N4592="znížená",J4592,0)</f>
        <v>0</v>
      </c>
      <c r="BG4592" s="156">
        <f>IF(N4592="zákl. prenesená",J4592,0)</f>
        <v>0</v>
      </c>
      <c r="BH4592" s="156">
        <f>IF(N4592="zníž. prenesená",J4592,0)</f>
        <v>0</v>
      </c>
      <c r="BI4592" s="156">
        <f>IF(N4592="nulová",J4592,0)</f>
        <v>0</v>
      </c>
      <c r="BJ4592" s="16" t="s">
        <v>88</v>
      </c>
      <c r="BK4592" s="156">
        <f>ROUND(I4592*H4592,2)</f>
        <v>0</v>
      </c>
      <c r="BL4592" s="16" t="s">
        <v>323</v>
      </c>
      <c r="BM4592" s="155" t="s">
        <v>7121</v>
      </c>
    </row>
    <row r="4593" spans="2:65" s="12" customFormat="1" ht="10">
      <c r="B4593" s="157"/>
      <c r="D4593" s="158" t="s">
        <v>328</v>
      </c>
      <c r="E4593" s="159" t="s">
        <v>1</v>
      </c>
      <c r="F4593" s="160" t="s">
        <v>7122</v>
      </c>
      <c r="H4593" s="161">
        <v>122.93</v>
      </c>
      <c r="I4593" s="162"/>
      <c r="L4593" s="157"/>
      <c r="M4593" s="163"/>
      <c r="T4593" s="164"/>
      <c r="AT4593" s="159" t="s">
        <v>328</v>
      </c>
      <c r="AU4593" s="159" t="s">
        <v>88</v>
      </c>
      <c r="AV4593" s="12" t="s">
        <v>88</v>
      </c>
      <c r="AW4593" s="12" t="s">
        <v>31</v>
      </c>
      <c r="AX4593" s="12" t="s">
        <v>76</v>
      </c>
      <c r="AY4593" s="159" t="s">
        <v>317</v>
      </c>
    </row>
    <row r="4594" spans="2:65" s="12" customFormat="1" ht="10">
      <c r="B4594" s="157"/>
      <c r="D4594" s="158" t="s">
        <v>328</v>
      </c>
      <c r="E4594" s="159" t="s">
        <v>1</v>
      </c>
      <c r="F4594" s="160" t="s">
        <v>7123</v>
      </c>
      <c r="H4594" s="161">
        <v>12.02</v>
      </c>
      <c r="I4594" s="162"/>
      <c r="L4594" s="157"/>
      <c r="M4594" s="163"/>
      <c r="T4594" s="164"/>
      <c r="AT4594" s="159" t="s">
        <v>328</v>
      </c>
      <c r="AU4594" s="159" t="s">
        <v>88</v>
      </c>
      <c r="AV4594" s="12" t="s">
        <v>88</v>
      </c>
      <c r="AW4594" s="12" t="s">
        <v>31</v>
      </c>
      <c r="AX4594" s="12" t="s">
        <v>76</v>
      </c>
      <c r="AY4594" s="159" t="s">
        <v>317</v>
      </c>
    </row>
    <row r="4595" spans="2:65" s="12" customFormat="1" ht="10">
      <c r="B4595" s="157"/>
      <c r="D4595" s="158" t="s">
        <v>328</v>
      </c>
      <c r="E4595" s="159" t="s">
        <v>1</v>
      </c>
      <c r="F4595" s="160" t="s">
        <v>7124</v>
      </c>
      <c r="H4595" s="161">
        <v>12.64</v>
      </c>
      <c r="I4595" s="162"/>
      <c r="L4595" s="157"/>
      <c r="M4595" s="163"/>
      <c r="T4595" s="164"/>
      <c r="AT4595" s="159" t="s">
        <v>328</v>
      </c>
      <c r="AU4595" s="159" t="s">
        <v>88</v>
      </c>
      <c r="AV4595" s="12" t="s">
        <v>88</v>
      </c>
      <c r="AW4595" s="12" t="s">
        <v>31</v>
      </c>
      <c r="AX4595" s="12" t="s">
        <v>76</v>
      </c>
      <c r="AY4595" s="159" t="s">
        <v>317</v>
      </c>
    </row>
    <row r="4596" spans="2:65" s="12" customFormat="1" ht="10">
      <c r="B4596" s="157"/>
      <c r="D4596" s="158" t="s">
        <v>328</v>
      </c>
      <c r="E4596" s="159" t="s">
        <v>1</v>
      </c>
      <c r="F4596" s="160" t="s">
        <v>7125</v>
      </c>
      <c r="H4596" s="161">
        <v>13.22</v>
      </c>
      <c r="I4596" s="162"/>
      <c r="L4596" s="157"/>
      <c r="M4596" s="163"/>
      <c r="T4596" s="164"/>
      <c r="AT4596" s="159" t="s">
        <v>328</v>
      </c>
      <c r="AU4596" s="159" t="s">
        <v>88</v>
      </c>
      <c r="AV4596" s="12" t="s">
        <v>88</v>
      </c>
      <c r="AW4596" s="12" t="s">
        <v>31</v>
      </c>
      <c r="AX4596" s="12" t="s">
        <v>76</v>
      </c>
      <c r="AY4596" s="159" t="s">
        <v>317</v>
      </c>
    </row>
    <row r="4597" spans="2:65" s="12" customFormat="1" ht="10">
      <c r="B4597" s="157"/>
      <c r="D4597" s="158" t="s">
        <v>328</v>
      </c>
      <c r="E4597" s="159" t="s">
        <v>1</v>
      </c>
      <c r="F4597" s="160" t="s">
        <v>7126</v>
      </c>
      <c r="H4597" s="161">
        <v>6.29</v>
      </c>
      <c r="I4597" s="162"/>
      <c r="L4597" s="157"/>
      <c r="M4597" s="163"/>
      <c r="T4597" s="164"/>
      <c r="AT4597" s="159" t="s">
        <v>328</v>
      </c>
      <c r="AU4597" s="159" t="s">
        <v>88</v>
      </c>
      <c r="AV4597" s="12" t="s">
        <v>88</v>
      </c>
      <c r="AW4597" s="12" t="s">
        <v>31</v>
      </c>
      <c r="AX4597" s="12" t="s">
        <v>76</v>
      </c>
      <c r="AY4597" s="159" t="s">
        <v>317</v>
      </c>
    </row>
    <row r="4598" spans="2:65" s="12" customFormat="1" ht="10">
      <c r="B4598" s="157"/>
      <c r="D4598" s="158" t="s">
        <v>328</v>
      </c>
      <c r="E4598" s="159" t="s">
        <v>1</v>
      </c>
      <c r="F4598" s="160" t="s">
        <v>7127</v>
      </c>
      <c r="H4598" s="161">
        <v>63.81</v>
      </c>
      <c r="I4598" s="162"/>
      <c r="L4598" s="157"/>
      <c r="M4598" s="163"/>
      <c r="T4598" s="164"/>
      <c r="AT4598" s="159" t="s">
        <v>328</v>
      </c>
      <c r="AU4598" s="159" t="s">
        <v>88</v>
      </c>
      <c r="AV4598" s="12" t="s">
        <v>88</v>
      </c>
      <c r="AW4598" s="12" t="s">
        <v>31</v>
      </c>
      <c r="AX4598" s="12" t="s">
        <v>76</v>
      </c>
      <c r="AY4598" s="159" t="s">
        <v>317</v>
      </c>
    </row>
    <row r="4599" spans="2:65" s="13" customFormat="1" ht="10">
      <c r="B4599" s="165"/>
      <c r="D4599" s="158" t="s">
        <v>328</v>
      </c>
      <c r="E4599" s="166" t="s">
        <v>1</v>
      </c>
      <c r="F4599" s="167" t="s">
        <v>7128</v>
      </c>
      <c r="H4599" s="168">
        <v>230.91000000000003</v>
      </c>
      <c r="I4599" s="169"/>
      <c r="L4599" s="165"/>
      <c r="M4599" s="170"/>
      <c r="T4599" s="171"/>
      <c r="AT4599" s="166" t="s">
        <v>328</v>
      </c>
      <c r="AU4599" s="166" t="s">
        <v>88</v>
      </c>
      <c r="AV4599" s="13" t="s">
        <v>92</v>
      </c>
      <c r="AW4599" s="13" t="s">
        <v>31</v>
      </c>
      <c r="AX4599" s="13" t="s">
        <v>76</v>
      </c>
      <c r="AY4599" s="166" t="s">
        <v>317</v>
      </c>
    </row>
    <row r="4600" spans="2:65" s="12" customFormat="1" ht="10">
      <c r="B4600" s="157"/>
      <c r="D4600" s="158" t="s">
        <v>328</v>
      </c>
      <c r="E4600" s="159" t="s">
        <v>1</v>
      </c>
      <c r="F4600" s="160" t="s">
        <v>7129</v>
      </c>
      <c r="H4600" s="161">
        <v>0</v>
      </c>
      <c r="I4600" s="162"/>
      <c r="L4600" s="157"/>
      <c r="M4600" s="163"/>
      <c r="T4600" s="164"/>
      <c r="AT4600" s="159" t="s">
        <v>328</v>
      </c>
      <c r="AU4600" s="159" t="s">
        <v>88</v>
      </c>
      <c r="AV4600" s="12" t="s">
        <v>88</v>
      </c>
      <c r="AW4600" s="12" t="s">
        <v>31</v>
      </c>
      <c r="AX4600" s="12" t="s">
        <v>76</v>
      </c>
      <c r="AY4600" s="159" t="s">
        <v>317</v>
      </c>
    </row>
    <row r="4601" spans="2:65" s="13" customFormat="1" ht="10">
      <c r="B4601" s="165"/>
      <c r="D4601" s="158" t="s">
        <v>328</v>
      </c>
      <c r="E4601" s="166" t="s">
        <v>1</v>
      </c>
      <c r="F4601" s="167" t="s">
        <v>7130</v>
      </c>
      <c r="H4601" s="168">
        <v>0</v>
      </c>
      <c r="I4601" s="169"/>
      <c r="L4601" s="165"/>
      <c r="M4601" s="170"/>
      <c r="T4601" s="171"/>
      <c r="AT4601" s="166" t="s">
        <v>328</v>
      </c>
      <c r="AU4601" s="166" t="s">
        <v>88</v>
      </c>
      <c r="AV4601" s="13" t="s">
        <v>92</v>
      </c>
      <c r="AW4601" s="13" t="s">
        <v>31</v>
      </c>
      <c r="AX4601" s="13" t="s">
        <v>76</v>
      </c>
      <c r="AY4601" s="166" t="s">
        <v>317</v>
      </c>
    </row>
    <row r="4602" spans="2:65" s="12" customFormat="1" ht="10">
      <c r="B4602" s="157"/>
      <c r="D4602" s="158" t="s">
        <v>328</v>
      </c>
      <c r="E4602" s="159" t="s">
        <v>1</v>
      </c>
      <c r="F4602" s="160" t="s">
        <v>7131</v>
      </c>
      <c r="H4602" s="161">
        <v>25.41</v>
      </c>
      <c r="I4602" s="162"/>
      <c r="L4602" s="157"/>
      <c r="M4602" s="163"/>
      <c r="T4602" s="164"/>
      <c r="AT4602" s="159" t="s">
        <v>328</v>
      </c>
      <c r="AU4602" s="159" t="s">
        <v>88</v>
      </c>
      <c r="AV4602" s="12" t="s">
        <v>88</v>
      </c>
      <c r="AW4602" s="12" t="s">
        <v>31</v>
      </c>
      <c r="AX4602" s="12" t="s">
        <v>76</v>
      </c>
      <c r="AY4602" s="159" t="s">
        <v>317</v>
      </c>
    </row>
    <row r="4603" spans="2:65" s="12" customFormat="1" ht="10">
      <c r="B4603" s="157"/>
      <c r="D4603" s="158" t="s">
        <v>328</v>
      </c>
      <c r="E4603" s="159" t="s">
        <v>1</v>
      </c>
      <c r="F4603" s="160" t="s">
        <v>7132</v>
      </c>
      <c r="H4603" s="161">
        <v>46.61</v>
      </c>
      <c r="I4603" s="162"/>
      <c r="L4603" s="157"/>
      <c r="M4603" s="163"/>
      <c r="T4603" s="164"/>
      <c r="AT4603" s="159" t="s">
        <v>328</v>
      </c>
      <c r="AU4603" s="159" t="s">
        <v>88</v>
      </c>
      <c r="AV4603" s="12" t="s">
        <v>88</v>
      </c>
      <c r="AW4603" s="12" t="s">
        <v>31</v>
      </c>
      <c r="AX4603" s="12" t="s">
        <v>76</v>
      </c>
      <c r="AY4603" s="159" t="s">
        <v>317</v>
      </c>
    </row>
    <row r="4604" spans="2:65" s="12" customFormat="1" ht="10">
      <c r="B4604" s="157"/>
      <c r="D4604" s="158" t="s">
        <v>328</v>
      </c>
      <c r="E4604" s="159" t="s">
        <v>1</v>
      </c>
      <c r="F4604" s="160" t="s">
        <v>7133</v>
      </c>
      <c r="H4604" s="161">
        <v>38.869999999999997</v>
      </c>
      <c r="I4604" s="162"/>
      <c r="L4604" s="157"/>
      <c r="M4604" s="163"/>
      <c r="T4604" s="164"/>
      <c r="AT4604" s="159" t="s">
        <v>328</v>
      </c>
      <c r="AU4604" s="159" t="s">
        <v>88</v>
      </c>
      <c r="AV4604" s="12" t="s">
        <v>88</v>
      </c>
      <c r="AW4604" s="12" t="s">
        <v>31</v>
      </c>
      <c r="AX4604" s="12" t="s">
        <v>76</v>
      </c>
      <c r="AY4604" s="159" t="s">
        <v>317</v>
      </c>
    </row>
    <row r="4605" spans="2:65" s="12" customFormat="1" ht="10">
      <c r="B4605" s="157"/>
      <c r="D4605" s="158" t="s">
        <v>328</v>
      </c>
      <c r="E4605" s="159" t="s">
        <v>1</v>
      </c>
      <c r="F4605" s="160" t="s">
        <v>7134</v>
      </c>
      <c r="H4605" s="161">
        <v>32.81</v>
      </c>
      <c r="I4605" s="162"/>
      <c r="L4605" s="157"/>
      <c r="M4605" s="163"/>
      <c r="T4605" s="164"/>
      <c r="AT4605" s="159" t="s">
        <v>328</v>
      </c>
      <c r="AU4605" s="159" t="s">
        <v>88</v>
      </c>
      <c r="AV4605" s="12" t="s">
        <v>88</v>
      </c>
      <c r="AW4605" s="12" t="s">
        <v>31</v>
      </c>
      <c r="AX4605" s="12" t="s">
        <v>76</v>
      </c>
      <c r="AY4605" s="159" t="s">
        <v>317</v>
      </c>
    </row>
    <row r="4606" spans="2:65" s="13" customFormat="1" ht="10">
      <c r="B4606" s="165"/>
      <c r="D4606" s="158" t="s">
        <v>328</v>
      </c>
      <c r="E4606" s="166" t="s">
        <v>1</v>
      </c>
      <c r="F4606" s="167" t="s">
        <v>7135</v>
      </c>
      <c r="H4606" s="168">
        <v>143.69999999999999</v>
      </c>
      <c r="I4606" s="169"/>
      <c r="L4606" s="165"/>
      <c r="M4606" s="170"/>
      <c r="T4606" s="171"/>
      <c r="AT4606" s="166" t="s">
        <v>328</v>
      </c>
      <c r="AU4606" s="166" t="s">
        <v>88</v>
      </c>
      <c r="AV4606" s="13" t="s">
        <v>92</v>
      </c>
      <c r="AW4606" s="13" t="s">
        <v>31</v>
      </c>
      <c r="AX4606" s="13" t="s">
        <v>76</v>
      </c>
      <c r="AY4606" s="166" t="s">
        <v>317</v>
      </c>
    </row>
    <row r="4607" spans="2:65" s="14" customFormat="1" ht="10">
      <c r="B4607" s="172"/>
      <c r="D4607" s="158" t="s">
        <v>328</v>
      </c>
      <c r="E4607" s="173" t="s">
        <v>1</v>
      </c>
      <c r="F4607" s="174" t="s">
        <v>332</v>
      </c>
      <c r="H4607" s="175">
        <v>374.61000000000007</v>
      </c>
      <c r="I4607" s="176"/>
      <c r="L4607" s="172"/>
      <c r="M4607" s="177"/>
      <c r="T4607" s="178"/>
      <c r="AT4607" s="173" t="s">
        <v>328</v>
      </c>
      <c r="AU4607" s="173" t="s">
        <v>88</v>
      </c>
      <c r="AV4607" s="14" t="s">
        <v>323</v>
      </c>
      <c r="AW4607" s="14" t="s">
        <v>31</v>
      </c>
      <c r="AX4607" s="14" t="s">
        <v>83</v>
      </c>
      <c r="AY4607" s="173" t="s">
        <v>317</v>
      </c>
    </row>
    <row r="4608" spans="2:65" s="1" customFormat="1" ht="37.75" customHeight="1">
      <c r="B4608" s="142"/>
      <c r="C4608" s="179" t="s">
        <v>7136</v>
      </c>
      <c r="D4608" s="179" t="s">
        <v>454</v>
      </c>
      <c r="E4608" s="180" t="s">
        <v>7137</v>
      </c>
      <c r="F4608" s="181" t="s">
        <v>7138</v>
      </c>
      <c r="G4608" s="182" t="s">
        <v>484</v>
      </c>
      <c r="H4608" s="183">
        <v>242.45599999999999</v>
      </c>
      <c r="I4608" s="184"/>
      <c r="J4608" s="185">
        <f>ROUND(I4608*H4608,2)</f>
        <v>0</v>
      </c>
      <c r="K4608" s="186"/>
      <c r="L4608" s="187"/>
      <c r="M4608" s="188" t="s">
        <v>1</v>
      </c>
      <c r="N4608" s="189" t="s">
        <v>42</v>
      </c>
      <c r="P4608" s="153">
        <f>O4608*H4608</f>
        <v>0</v>
      </c>
      <c r="Q4608" s="153">
        <v>4.2000000000000002E-4</v>
      </c>
      <c r="R4608" s="153">
        <f>Q4608*H4608</f>
        <v>0.10183151999999999</v>
      </c>
      <c r="S4608" s="153">
        <v>0</v>
      </c>
      <c r="T4608" s="154">
        <f>S4608*H4608</f>
        <v>0</v>
      </c>
      <c r="AR4608" s="155" t="s">
        <v>356</v>
      </c>
      <c r="AT4608" s="155" t="s">
        <v>454</v>
      </c>
      <c r="AU4608" s="155" t="s">
        <v>88</v>
      </c>
      <c r="AY4608" s="16" t="s">
        <v>317</v>
      </c>
      <c r="BE4608" s="156">
        <f>IF(N4608="základná",J4608,0)</f>
        <v>0</v>
      </c>
      <c r="BF4608" s="156">
        <f>IF(N4608="znížená",J4608,0)</f>
        <v>0</v>
      </c>
      <c r="BG4608" s="156">
        <f>IF(N4608="zákl. prenesená",J4608,0)</f>
        <v>0</v>
      </c>
      <c r="BH4608" s="156">
        <f>IF(N4608="zníž. prenesená",J4608,0)</f>
        <v>0</v>
      </c>
      <c r="BI4608" s="156">
        <f>IF(N4608="nulová",J4608,0)</f>
        <v>0</v>
      </c>
      <c r="BJ4608" s="16" t="s">
        <v>88</v>
      </c>
      <c r="BK4608" s="156">
        <f>ROUND(I4608*H4608,2)</f>
        <v>0</v>
      </c>
      <c r="BL4608" s="16" t="s">
        <v>323</v>
      </c>
      <c r="BM4608" s="155" t="s">
        <v>7139</v>
      </c>
    </row>
    <row r="4609" spans="2:65" s="12" customFormat="1" ht="10">
      <c r="B4609" s="157"/>
      <c r="D4609" s="158" t="s">
        <v>328</v>
      </c>
      <c r="E4609" s="159" t="s">
        <v>1</v>
      </c>
      <c r="F4609" s="160" t="s">
        <v>7122</v>
      </c>
      <c r="H4609" s="161">
        <v>122.93</v>
      </c>
      <c r="I4609" s="162"/>
      <c r="L4609" s="157"/>
      <c r="M4609" s="163"/>
      <c r="T4609" s="164"/>
      <c r="AT4609" s="159" t="s">
        <v>328</v>
      </c>
      <c r="AU4609" s="159" t="s">
        <v>88</v>
      </c>
      <c r="AV4609" s="12" t="s">
        <v>88</v>
      </c>
      <c r="AW4609" s="12" t="s">
        <v>31</v>
      </c>
      <c r="AX4609" s="12" t="s">
        <v>76</v>
      </c>
      <c r="AY4609" s="159" t="s">
        <v>317</v>
      </c>
    </row>
    <row r="4610" spans="2:65" s="12" customFormat="1" ht="10">
      <c r="B4610" s="157"/>
      <c r="D4610" s="158" t="s">
        <v>328</v>
      </c>
      <c r="E4610" s="159" t="s">
        <v>1</v>
      </c>
      <c r="F4610" s="160" t="s">
        <v>7123</v>
      </c>
      <c r="H4610" s="161">
        <v>12.02</v>
      </c>
      <c r="I4610" s="162"/>
      <c r="L4610" s="157"/>
      <c r="M4610" s="163"/>
      <c r="T4610" s="164"/>
      <c r="AT4610" s="159" t="s">
        <v>328</v>
      </c>
      <c r="AU4610" s="159" t="s">
        <v>88</v>
      </c>
      <c r="AV4610" s="12" t="s">
        <v>88</v>
      </c>
      <c r="AW4610" s="12" t="s">
        <v>31</v>
      </c>
      <c r="AX4610" s="12" t="s">
        <v>76</v>
      </c>
      <c r="AY4610" s="159" t="s">
        <v>317</v>
      </c>
    </row>
    <row r="4611" spans="2:65" s="12" customFormat="1" ht="10">
      <c r="B4611" s="157"/>
      <c r="D4611" s="158" t="s">
        <v>328</v>
      </c>
      <c r="E4611" s="159" t="s">
        <v>1</v>
      </c>
      <c r="F4611" s="160" t="s">
        <v>7124</v>
      </c>
      <c r="H4611" s="161">
        <v>12.64</v>
      </c>
      <c r="I4611" s="162"/>
      <c r="L4611" s="157"/>
      <c r="M4611" s="163"/>
      <c r="T4611" s="164"/>
      <c r="AT4611" s="159" t="s">
        <v>328</v>
      </c>
      <c r="AU4611" s="159" t="s">
        <v>88</v>
      </c>
      <c r="AV4611" s="12" t="s">
        <v>88</v>
      </c>
      <c r="AW4611" s="12" t="s">
        <v>31</v>
      </c>
      <c r="AX4611" s="12" t="s">
        <v>76</v>
      </c>
      <c r="AY4611" s="159" t="s">
        <v>317</v>
      </c>
    </row>
    <row r="4612" spans="2:65" s="12" customFormat="1" ht="10">
      <c r="B4612" s="157"/>
      <c r="D4612" s="158" t="s">
        <v>328</v>
      </c>
      <c r="E4612" s="159" t="s">
        <v>1</v>
      </c>
      <c r="F4612" s="160" t="s">
        <v>7125</v>
      </c>
      <c r="H4612" s="161">
        <v>13.22</v>
      </c>
      <c r="I4612" s="162"/>
      <c r="L4612" s="157"/>
      <c r="M4612" s="163"/>
      <c r="T4612" s="164"/>
      <c r="AT4612" s="159" t="s">
        <v>328</v>
      </c>
      <c r="AU4612" s="159" t="s">
        <v>88</v>
      </c>
      <c r="AV4612" s="12" t="s">
        <v>88</v>
      </c>
      <c r="AW4612" s="12" t="s">
        <v>31</v>
      </c>
      <c r="AX4612" s="12" t="s">
        <v>76</v>
      </c>
      <c r="AY4612" s="159" t="s">
        <v>317</v>
      </c>
    </row>
    <row r="4613" spans="2:65" s="12" customFormat="1" ht="10">
      <c r="B4613" s="157"/>
      <c r="D4613" s="158" t="s">
        <v>328</v>
      </c>
      <c r="E4613" s="159" t="s">
        <v>1</v>
      </c>
      <c r="F4613" s="160" t="s">
        <v>7126</v>
      </c>
      <c r="H4613" s="161">
        <v>6.29</v>
      </c>
      <c r="I4613" s="162"/>
      <c r="L4613" s="157"/>
      <c r="M4613" s="163"/>
      <c r="T4613" s="164"/>
      <c r="AT4613" s="159" t="s">
        <v>328</v>
      </c>
      <c r="AU4613" s="159" t="s">
        <v>88</v>
      </c>
      <c r="AV4613" s="12" t="s">
        <v>88</v>
      </c>
      <c r="AW4613" s="12" t="s">
        <v>31</v>
      </c>
      <c r="AX4613" s="12" t="s">
        <v>76</v>
      </c>
      <c r="AY4613" s="159" t="s">
        <v>317</v>
      </c>
    </row>
    <row r="4614" spans="2:65" s="12" customFormat="1" ht="10">
      <c r="B4614" s="157"/>
      <c r="D4614" s="158" t="s">
        <v>328</v>
      </c>
      <c r="E4614" s="159" t="s">
        <v>1</v>
      </c>
      <c r="F4614" s="160" t="s">
        <v>7127</v>
      </c>
      <c r="H4614" s="161">
        <v>63.81</v>
      </c>
      <c r="I4614" s="162"/>
      <c r="L4614" s="157"/>
      <c r="M4614" s="163"/>
      <c r="T4614" s="164"/>
      <c r="AT4614" s="159" t="s">
        <v>328</v>
      </c>
      <c r="AU4614" s="159" t="s">
        <v>88</v>
      </c>
      <c r="AV4614" s="12" t="s">
        <v>88</v>
      </c>
      <c r="AW4614" s="12" t="s">
        <v>31</v>
      </c>
      <c r="AX4614" s="12" t="s">
        <v>76</v>
      </c>
      <c r="AY4614" s="159" t="s">
        <v>317</v>
      </c>
    </row>
    <row r="4615" spans="2:65" s="13" customFormat="1" ht="10">
      <c r="B4615" s="165"/>
      <c r="D4615" s="158" t="s">
        <v>328</v>
      </c>
      <c r="E4615" s="166" t="s">
        <v>1</v>
      </c>
      <c r="F4615" s="167" t="s">
        <v>331</v>
      </c>
      <c r="H4615" s="168">
        <v>230.91</v>
      </c>
      <c r="I4615" s="169"/>
      <c r="L4615" s="165"/>
      <c r="M4615" s="170"/>
      <c r="T4615" s="171"/>
      <c r="AT4615" s="166" t="s">
        <v>328</v>
      </c>
      <c r="AU4615" s="166" t="s">
        <v>88</v>
      </c>
      <c r="AV4615" s="13" t="s">
        <v>92</v>
      </c>
      <c r="AW4615" s="13" t="s">
        <v>31</v>
      </c>
      <c r="AX4615" s="13" t="s">
        <v>76</v>
      </c>
      <c r="AY4615" s="166" t="s">
        <v>317</v>
      </c>
    </row>
    <row r="4616" spans="2:65" s="14" customFormat="1" ht="10">
      <c r="B4616" s="172"/>
      <c r="D4616" s="158" t="s">
        <v>328</v>
      </c>
      <c r="E4616" s="173" t="s">
        <v>1</v>
      </c>
      <c r="F4616" s="174" t="s">
        <v>332</v>
      </c>
      <c r="H4616" s="175">
        <v>230.91</v>
      </c>
      <c r="I4616" s="176"/>
      <c r="L4616" s="172"/>
      <c r="M4616" s="177"/>
      <c r="T4616" s="178"/>
      <c r="AT4616" s="173" t="s">
        <v>328</v>
      </c>
      <c r="AU4616" s="173" t="s">
        <v>88</v>
      </c>
      <c r="AV4616" s="14" t="s">
        <v>323</v>
      </c>
      <c r="AW4616" s="14" t="s">
        <v>31</v>
      </c>
      <c r="AX4616" s="14" t="s">
        <v>83</v>
      </c>
      <c r="AY4616" s="173" t="s">
        <v>317</v>
      </c>
    </row>
    <row r="4617" spans="2:65" s="12" customFormat="1" ht="10">
      <c r="B4617" s="157"/>
      <c r="D4617" s="158" t="s">
        <v>328</v>
      </c>
      <c r="F4617" s="160" t="s">
        <v>7140</v>
      </c>
      <c r="H4617" s="161">
        <v>242.45599999999999</v>
      </c>
      <c r="I4617" s="162"/>
      <c r="L4617" s="157"/>
      <c r="M4617" s="163"/>
      <c r="T4617" s="164"/>
      <c r="AT4617" s="159" t="s">
        <v>328</v>
      </c>
      <c r="AU4617" s="159" t="s">
        <v>88</v>
      </c>
      <c r="AV4617" s="12" t="s">
        <v>88</v>
      </c>
      <c r="AW4617" s="12" t="s">
        <v>3</v>
      </c>
      <c r="AX4617" s="12" t="s">
        <v>83</v>
      </c>
      <c r="AY4617" s="159" t="s">
        <v>317</v>
      </c>
    </row>
    <row r="4618" spans="2:65" s="1" customFormat="1" ht="24.15" customHeight="1">
      <c r="B4618" s="142"/>
      <c r="C4618" s="179" t="s">
        <v>7141</v>
      </c>
      <c r="D4618" s="179" t="s">
        <v>454</v>
      </c>
      <c r="E4618" s="180" t="s">
        <v>7142</v>
      </c>
      <c r="F4618" s="181" t="s">
        <v>1</v>
      </c>
      <c r="G4618" s="182" t="s">
        <v>1</v>
      </c>
      <c r="H4618" s="183">
        <v>0</v>
      </c>
      <c r="I4618" s="184"/>
      <c r="J4618" s="185">
        <f>ROUND(I4618*H4618,2)</f>
        <v>0</v>
      </c>
      <c r="K4618" s="186"/>
      <c r="L4618" s="187"/>
      <c r="M4618" s="188" t="s">
        <v>1</v>
      </c>
      <c r="N4618" s="189" t="s">
        <v>42</v>
      </c>
      <c r="P4618" s="153">
        <f>O4618*H4618</f>
        <v>0</v>
      </c>
      <c r="Q4618" s="153">
        <v>4.2000000000000002E-4</v>
      </c>
      <c r="R4618" s="153">
        <f>Q4618*H4618</f>
        <v>0</v>
      </c>
      <c r="S4618" s="153">
        <v>0</v>
      </c>
      <c r="T4618" s="154">
        <f>S4618*H4618</f>
        <v>0</v>
      </c>
      <c r="AR4618" s="155" t="s">
        <v>356</v>
      </c>
      <c r="AT4618" s="155" t="s">
        <v>454</v>
      </c>
      <c r="AU4618" s="155" t="s">
        <v>88</v>
      </c>
      <c r="AY4618" s="16" t="s">
        <v>317</v>
      </c>
      <c r="BE4618" s="156">
        <f>IF(N4618="základná",J4618,0)</f>
        <v>0</v>
      </c>
      <c r="BF4618" s="156">
        <f>IF(N4618="znížená",J4618,0)</f>
        <v>0</v>
      </c>
      <c r="BG4618" s="156">
        <f>IF(N4618="zákl. prenesená",J4618,0)</f>
        <v>0</v>
      </c>
      <c r="BH4618" s="156">
        <f>IF(N4618="zníž. prenesená",J4618,0)</f>
        <v>0</v>
      </c>
      <c r="BI4618" s="156">
        <f>IF(N4618="nulová",J4618,0)</f>
        <v>0</v>
      </c>
      <c r="BJ4618" s="16" t="s">
        <v>88</v>
      </c>
      <c r="BK4618" s="156">
        <f>ROUND(I4618*H4618,2)</f>
        <v>0</v>
      </c>
      <c r="BL4618" s="16" t="s">
        <v>323</v>
      </c>
      <c r="BM4618" s="155" t="s">
        <v>7143</v>
      </c>
    </row>
    <row r="4619" spans="2:65" s="12" customFormat="1" ht="10">
      <c r="B4619" s="157"/>
      <c r="D4619" s="158" t="s">
        <v>328</v>
      </c>
      <c r="E4619" s="159" t="s">
        <v>1</v>
      </c>
      <c r="F4619" s="160" t="s">
        <v>7144</v>
      </c>
      <c r="H4619" s="161">
        <v>35</v>
      </c>
      <c r="I4619" s="162"/>
      <c r="L4619" s="157"/>
      <c r="M4619" s="163"/>
      <c r="T4619" s="164"/>
      <c r="AT4619" s="159" t="s">
        <v>328</v>
      </c>
      <c r="AU4619" s="159" t="s">
        <v>88</v>
      </c>
      <c r="AV4619" s="12" t="s">
        <v>88</v>
      </c>
      <c r="AW4619" s="12" t="s">
        <v>31</v>
      </c>
      <c r="AX4619" s="12" t="s">
        <v>76</v>
      </c>
      <c r="AY4619" s="159" t="s">
        <v>317</v>
      </c>
    </row>
    <row r="4620" spans="2:65" s="13" customFormat="1" ht="10">
      <c r="B4620" s="165"/>
      <c r="D4620" s="158" t="s">
        <v>328</v>
      </c>
      <c r="E4620" s="166" t="s">
        <v>1</v>
      </c>
      <c r="F4620" s="167" t="s">
        <v>331</v>
      </c>
      <c r="H4620" s="168">
        <v>35</v>
      </c>
      <c r="I4620" s="169"/>
      <c r="L4620" s="165"/>
      <c r="M4620" s="170"/>
      <c r="T4620" s="171"/>
      <c r="AT4620" s="166" t="s">
        <v>328</v>
      </c>
      <c r="AU4620" s="166" t="s">
        <v>88</v>
      </c>
      <c r="AV4620" s="13" t="s">
        <v>92</v>
      </c>
      <c r="AW4620" s="13" t="s">
        <v>31</v>
      </c>
      <c r="AX4620" s="13" t="s">
        <v>76</v>
      </c>
      <c r="AY4620" s="166" t="s">
        <v>317</v>
      </c>
    </row>
    <row r="4621" spans="2:65" s="14" customFormat="1" ht="10">
      <c r="B4621" s="172"/>
      <c r="D4621" s="158" t="s">
        <v>328</v>
      </c>
      <c r="E4621" s="173" t="s">
        <v>1</v>
      </c>
      <c r="F4621" s="174" t="s">
        <v>332</v>
      </c>
      <c r="H4621" s="175">
        <v>35</v>
      </c>
      <c r="I4621" s="176"/>
      <c r="L4621" s="172"/>
      <c r="M4621" s="177"/>
      <c r="T4621" s="178"/>
      <c r="AT4621" s="173" t="s">
        <v>328</v>
      </c>
      <c r="AU4621" s="173" t="s">
        <v>88</v>
      </c>
      <c r="AV4621" s="14" t="s">
        <v>323</v>
      </c>
      <c r="AW4621" s="14" t="s">
        <v>31</v>
      </c>
      <c r="AX4621" s="14" t="s">
        <v>76</v>
      </c>
      <c r="AY4621" s="173" t="s">
        <v>317</v>
      </c>
    </row>
    <row r="4622" spans="2:65" s="12" customFormat="1" ht="10">
      <c r="B4622" s="157"/>
      <c r="D4622" s="158" t="s">
        <v>328</v>
      </c>
      <c r="E4622" s="159" t="s">
        <v>1</v>
      </c>
      <c r="F4622" s="160" t="s">
        <v>76</v>
      </c>
      <c r="H4622" s="161">
        <v>0</v>
      </c>
      <c r="I4622" s="162"/>
      <c r="L4622" s="157"/>
      <c r="M4622" s="163"/>
      <c r="T4622" s="164"/>
      <c r="AT4622" s="159" t="s">
        <v>328</v>
      </c>
      <c r="AU4622" s="159" t="s">
        <v>88</v>
      </c>
      <c r="AV4622" s="12" t="s">
        <v>88</v>
      </c>
      <c r="AW4622" s="12" t="s">
        <v>31</v>
      </c>
      <c r="AX4622" s="12" t="s">
        <v>76</v>
      </c>
      <c r="AY4622" s="159" t="s">
        <v>317</v>
      </c>
    </row>
    <row r="4623" spans="2:65" s="13" customFormat="1" ht="10">
      <c r="B4623" s="165"/>
      <c r="D4623" s="158" t="s">
        <v>328</v>
      </c>
      <c r="E4623" s="166" t="s">
        <v>1</v>
      </c>
      <c r="F4623" s="167" t="s">
        <v>3110</v>
      </c>
      <c r="H4623" s="168">
        <v>0</v>
      </c>
      <c r="I4623" s="169"/>
      <c r="L4623" s="165"/>
      <c r="M4623" s="170"/>
      <c r="T4623" s="171"/>
      <c r="AT4623" s="166" t="s">
        <v>328</v>
      </c>
      <c r="AU4623" s="166" t="s">
        <v>88</v>
      </c>
      <c r="AV4623" s="13" t="s">
        <v>92</v>
      </c>
      <c r="AW4623" s="13" t="s">
        <v>31</v>
      </c>
      <c r="AX4623" s="13" t="s">
        <v>76</v>
      </c>
      <c r="AY4623" s="166" t="s">
        <v>317</v>
      </c>
    </row>
    <row r="4624" spans="2:65" s="14" customFormat="1" ht="10">
      <c r="B4624" s="172"/>
      <c r="D4624" s="158" t="s">
        <v>328</v>
      </c>
      <c r="E4624" s="173" t="s">
        <v>1</v>
      </c>
      <c r="F4624" s="174" t="s">
        <v>332</v>
      </c>
      <c r="H4624" s="175">
        <v>0</v>
      </c>
      <c r="I4624" s="176"/>
      <c r="L4624" s="172"/>
      <c r="M4624" s="177"/>
      <c r="T4624" s="178"/>
      <c r="AT4624" s="173" t="s">
        <v>328</v>
      </c>
      <c r="AU4624" s="173" t="s">
        <v>88</v>
      </c>
      <c r="AV4624" s="14" t="s">
        <v>323</v>
      </c>
      <c r="AW4624" s="14" t="s">
        <v>31</v>
      </c>
      <c r="AX4624" s="14" t="s">
        <v>83</v>
      </c>
      <c r="AY4624" s="173" t="s">
        <v>317</v>
      </c>
    </row>
    <row r="4625" spans="2:65" s="12" customFormat="1" ht="10">
      <c r="B4625" s="157"/>
      <c r="D4625" s="158" t="s">
        <v>328</v>
      </c>
      <c r="F4625" s="160" t="s">
        <v>7145</v>
      </c>
      <c r="H4625" s="161">
        <v>0</v>
      </c>
      <c r="I4625" s="162"/>
      <c r="L4625" s="157"/>
      <c r="M4625" s="163"/>
      <c r="T4625" s="164"/>
      <c r="AT4625" s="159" t="s">
        <v>328</v>
      </c>
      <c r="AU4625" s="159" t="s">
        <v>88</v>
      </c>
      <c r="AV4625" s="12" t="s">
        <v>88</v>
      </c>
      <c r="AW4625" s="12" t="s">
        <v>3</v>
      </c>
      <c r="AX4625" s="12" t="s">
        <v>83</v>
      </c>
      <c r="AY4625" s="159" t="s">
        <v>317</v>
      </c>
    </row>
    <row r="4626" spans="2:65" s="1" customFormat="1" ht="33" customHeight="1">
      <c r="B4626" s="142"/>
      <c r="C4626" s="179" t="s">
        <v>7146</v>
      </c>
      <c r="D4626" s="179" t="s">
        <v>454</v>
      </c>
      <c r="E4626" s="180" t="s">
        <v>7147</v>
      </c>
      <c r="F4626" s="181" t="s">
        <v>7148</v>
      </c>
      <c r="G4626" s="182" t="s">
        <v>484</v>
      </c>
      <c r="H4626" s="183">
        <v>150.88499999999999</v>
      </c>
      <c r="I4626" s="184"/>
      <c r="J4626" s="185">
        <f>ROUND(I4626*H4626,2)</f>
        <v>0</v>
      </c>
      <c r="K4626" s="186"/>
      <c r="L4626" s="187"/>
      <c r="M4626" s="188" t="s">
        <v>1</v>
      </c>
      <c r="N4626" s="189" t="s">
        <v>42</v>
      </c>
      <c r="P4626" s="153">
        <f>O4626*H4626</f>
        <v>0</v>
      </c>
      <c r="Q4626" s="153">
        <v>4.2000000000000002E-4</v>
      </c>
      <c r="R4626" s="153">
        <f>Q4626*H4626</f>
        <v>6.3371700000000003E-2</v>
      </c>
      <c r="S4626" s="153">
        <v>0</v>
      </c>
      <c r="T4626" s="154">
        <f>S4626*H4626</f>
        <v>0</v>
      </c>
      <c r="AR4626" s="155" t="s">
        <v>356</v>
      </c>
      <c r="AT4626" s="155" t="s">
        <v>454</v>
      </c>
      <c r="AU4626" s="155" t="s">
        <v>88</v>
      </c>
      <c r="AY4626" s="16" t="s">
        <v>317</v>
      </c>
      <c r="BE4626" s="156">
        <f>IF(N4626="základná",J4626,0)</f>
        <v>0</v>
      </c>
      <c r="BF4626" s="156">
        <f>IF(N4626="znížená",J4626,0)</f>
        <v>0</v>
      </c>
      <c r="BG4626" s="156">
        <f>IF(N4626="zákl. prenesená",J4626,0)</f>
        <v>0</v>
      </c>
      <c r="BH4626" s="156">
        <f>IF(N4626="zníž. prenesená",J4626,0)</f>
        <v>0</v>
      </c>
      <c r="BI4626" s="156">
        <f>IF(N4626="nulová",J4626,0)</f>
        <v>0</v>
      </c>
      <c r="BJ4626" s="16" t="s">
        <v>88</v>
      </c>
      <c r="BK4626" s="156">
        <f>ROUND(I4626*H4626,2)</f>
        <v>0</v>
      </c>
      <c r="BL4626" s="16" t="s">
        <v>323</v>
      </c>
      <c r="BM4626" s="155" t="s">
        <v>7149</v>
      </c>
    </row>
    <row r="4627" spans="2:65" s="12" customFormat="1" ht="10">
      <c r="B4627" s="157"/>
      <c r="D4627" s="158" t="s">
        <v>328</v>
      </c>
      <c r="E4627" s="159" t="s">
        <v>1</v>
      </c>
      <c r="F4627" s="160" t="s">
        <v>7131</v>
      </c>
      <c r="H4627" s="161">
        <v>25.41</v>
      </c>
      <c r="I4627" s="162"/>
      <c r="L4627" s="157"/>
      <c r="M4627" s="163"/>
      <c r="T4627" s="164"/>
      <c r="AT4627" s="159" t="s">
        <v>328</v>
      </c>
      <c r="AU4627" s="159" t="s">
        <v>88</v>
      </c>
      <c r="AV4627" s="12" t="s">
        <v>88</v>
      </c>
      <c r="AW4627" s="12" t="s">
        <v>31</v>
      </c>
      <c r="AX4627" s="12" t="s">
        <v>76</v>
      </c>
      <c r="AY4627" s="159" t="s">
        <v>317</v>
      </c>
    </row>
    <row r="4628" spans="2:65" s="12" customFormat="1" ht="10">
      <c r="B4628" s="157"/>
      <c r="D4628" s="158" t="s">
        <v>328</v>
      </c>
      <c r="E4628" s="159" t="s">
        <v>1</v>
      </c>
      <c r="F4628" s="160" t="s">
        <v>7132</v>
      </c>
      <c r="H4628" s="161">
        <v>46.61</v>
      </c>
      <c r="I4628" s="162"/>
      <c r="L4628" s="157"/>
      <c r="M4628" s="163"/>
      <c r="T4628" s="164"/>
      <c r="AT4628" s="159" t="s">
        <v>328</v>
      </c>
      <c r="AU4628" s="159" t="s">
        <v>88</v>
      </c>
      <c r="AV4628" s="12" t="s">
        <v>88</v>
      </c>
      <c r="AW4628" s="12" t="s">
        <v>31</v>
      </c>
      <c r="AX4628" s="12" t="s">
        <v>76</v>
      </c>
      <c r="AY4628" s="159" t="s">
        <v>317</v>
      </c>
    </row>
    <row r="4629" spans="2:65" s="12" customFormat="1" ht="10">
      <c r="B4629" s="157"/>
      <c r="D4629" s="158" t="s">
        <v>328</v>
      </c>
      <c r="E4629" s="159" t="s">
        <v>1</v>
      </c>
      <c r="F4629" s="160" t="s">
        <v>7133</v>
      </c>
      <c r="H4629" s="161">
        <v>38.869999999999997</v>
      </c>
      <c r="I4629" s="162"/>
      <c r="L4629" s="157"/>
      <c r="M4629" s="163"/>
      <c r="T4629" s="164"/>
      <c r="AT4629" s="159" t="s">
        <v>328</v>
      </c>
      <c r="AU4629" s="159" t="s">
        <v>88</v>
      </c>
      <c r="AV4629" s="12" t="s">
        <v>88</v>
      </c>
      <c r="AW4629" s="12" t="s">
        <v>31</v>
      </c>
      <c r="AX4629" s="12" t="s">
        <v>76</v>
      </c>
      <c r="AY4629" s="159" t="s">
        <v>317</v>
      </c>
    </row>
    <row r="4630" spans="2:65" s="12" customFormat="1" ht="10">
      <c r="B4630" s="157"/>
      <c r="D4630" s="158" t="s">
        <v>328</v>
      </c>
      <c r="E4630" s="159" t="s">
        <v>1</v>
      </c>
      <c r="F4630" s="160" t="s">
        <v>7134</v>
      </c>
      <c r="H4630" s="161">
        <v>32.81</v>
      </c>
      <c r="I4630" s="162"/>
      <c r="L4630" s="157"/>
      <c r="M4630" s="163"/>
      <c r="T4630" s="164"/>
      <c r="AT4630" s="159" t="s">
        <v>328</v>
      </c>
      <c r="AU4630" s="159" t="s">
        <v>88</v>
      </c>
      <c r="AV4630" s="12" t="s">
        <v>88</v>
      </c>
      <c r="AW4630" s="12" t="s">
        <v>31</v>
      </c>
      <c r="AX4630" s="12" t="s">
        <v>76</v>
      </c>
      <c r="AY4630" s="159" t="s">
        <v>317</v>
      </c>
    </row>
    <row r="4631" spans="2:65" s="13" customFormat="1" ht="10">
      <c r="B4631" s="165"/>
      <c r="D4631" s="158" t="s">
        <v>328</v>
      </c>
      <c r="E4631" s="166" t="s">
        <v>1</v>
      </c>
      <c r="F4631" s="167" t="s">
        <v>331</v>
      </c>
      <c r="H4631" s="168">
        <v>143.69999999999999</v>
      </c>
      <c r="I4631" s="169"/>
      <c r="L4631" s="165"/>
      <c r="M4631" s="170"/>
      <c r="T4631" s="171"/>
      <c r="AT4631" s="166" t="s">
        <v>328</v>
      </c>
      <c r="AU4631" s="166" t="s">
        <v>88</v>
      </c>
      <c r="AV4631" s="13" t="s">
        <v>92</v>
      </c>
      <c r="AW4631" s="13" t="s">
        <v>31</v>
      </c>
      <c r="AX4631" s="13" t="s">
        <v>76</v>
      </c>
      <c r="AY4631" s="166" t="s">
        <v>317</v>
      </c>
    </row>
    <row r="4632" spans="2:65" s="14" customFormat="1" ht="10">
      <c r="B4632" s="172"/>
      <c r="D4632" s="158" t="s">
        <v>328</v>
      </c>
      <c r="E4632" s="173" t="s">
        <v>1</v>
      </c>
      <c r="F4632" s="174" t="s">
        <v>332</v>
      </c>
      <c r="H4632" s="175">
        <v>143.69999999999999</v>
      </c>
      <c r="I4632" s="176"/>
      <c r="L4632" s="172"/>
      <c r="M4632" s="177"/>
      <c r="T4632" s="178"/>
      <c r="AT4632" s="173" t="s">
        <v>328</v>
      </c>
      <c r="AU4632" s="173" t="s">
        <v>88</v>
      </c>
      <c r="AV4632" s="14" t="s">
        <v>323</v>
      </c>
      <c r="AW4632" s="14" t="s">
        <v>31</v>
      </c>
      <c r="AX4632" s="14" t="s">
        <v>83</v>
      </c>
      <c r="AY4632" s="173" t="s">
        <v>317</v>
      </c>
    </row>
    <row r="4633" spans="2:65" s="12" customFormat="1" ht="10">
      <c r="B4633" s="157"/>
      <c r="D4633" s="158" t="s">
        <v>328</v>
      </c>
      <c r="F4633" s="160" t="s">
        <v>7150</v>
      </c>
      <c r="H4633" s="161">
        <v>150.88499999999999</v>
      </c>
      <c r="I4633" s="162"/>
      <c r="L4633" s="157"/>
      <c r="M4633" s="163"/>
      <c r="T4633" s="164"/>
      <c r="AT4633" s="159" t="s">
        <v>328</v>
      </c>
      <c r="AU4633" s="159" t="s">
        <v>88</v>
      </c>
      <c r="AV4633" s="12" t="s">
        <v>88</v>
      </c>
      <c r="AW4633" s="12" t="s">
        <v>3</v>
      </c>
      <c r="AX4633" s="12" t="s">
        <v>83</v>
      </c>
      <c r="AY4633" s="159" t="s">
        <v>317</v>
      </c>
    </row>
    <row r="4634" spans="2:65" s="1" customFormat="1" ht="24.15" customHeight="1">
      <c r="B4634" s="142"/>
      <c r="C4634" s="143" t="s">
        <v>7151</v>
      </c>
      <c r="D4634" s="143" t="s">
        <v>319</v>
      </c>
      <c r="E4634" s="144" t="s">
        <v>7152</v>
      </c>
      <c r="F4634" s="145" t="s">
        <v>7153</v>
      </c>
      <c r="G4634" s="146" t="s">
        <v>639</v>
      </c>
      <c r="H4634" s="198"/>
      <c r="I4634" s="148"/>
      <c r="J4634" s="149">
        <f>ROUND(I4634*H4634,2)</f>
        <v>0</v>
      </c>
      <c r="K4634" s="150"/>
      <c r="L4634" s="31"/>
      <c r="M4634" s="151" t="s">
        <v>1</v>
      </c>
      <c r="N4634" s="152" t="s">
        <v>42</v>
      </c>
      <c r="P4634" s="153">
        <f>O4634*H4634</f>
        <v>0</v>
      </c>
      <c r="Q4634" s="153">
        <v>0</v>
      </c>
      <c r="R4634" s="153">
        <f>Q4634*H4634</f>
        <v>0</v>
      </c>
      <c r="S4634" s="153">
        <v>0</v>
      </c>
      <c r="T4634" s="154">
        <f>S4634*H4634</f>
        <v>0</v>
      </c>
      <c r="AR4634" s="155" t="s">
        <v>396</v>
      </c>
      <c r="AT4634" s="155" t="s">
        <v>319</v>
      </c>
      <c r="AU4634" s="155" t="s">
        <v>88</v>
      </c>
      <c r="AY4634" s="16" t="s">
        <v>317</v>
      </c>
      <c r="BE4634" s="156">
        <f>IF(N4634="základná",J4634,0)</f>
        <v>0</v>
      </c>
      <c r="BF4634" s="156">
        <f>IF(N4634="znížená",J4634,0)</f>
        <v>0</v>
      </c>
      <c r="BG4634" s="156">
        <f>IF(N4634="zákl. prenesená",J4634,0)</f>
        <v>0</v>
      </c>
      <c r="BH4634" s="156">
        <f>IF(N4634="zníž. prenesená",J4634,0)</f>
        <v>0</v>
      </c>
      <c r="BI4634" s="156">
        <f>IF(N4634="nulová",J4634,0)</f>
        <v>0</v>
      </c>
      <c r="BJ4634" s="16" t="s">
        <v>88</v>
      </c>
      <c r="BK4634" s="156">
        <f>ROUND(I4634*H4634,2)</f>
        <v>0</v>
      </c>
      <c r="BL4634" s="16" t="s">
        <v>396</v>
      </c>
      <c r="BM4634" s="155" t="s">
        <v>7154</v>
      </c>
    </row>
    <row r="4635" spans="2:65" s="11" customFormat="1" ht="22.75" customHeight="1">
      <c r="B4635" s="130"/>
      <c r="D4635" s="131" t="s">
        <v>75</v>
      </c>
      <c r="E4635" s="140" t="s">
        <v>3377</v>
      </c>
      <c r="F4635" s="140" t="s">
        <v>7155</v>
      </c>
      <c r="I4635" s="133"/>
      <c r="J4635" s="141">
        <f>BK4635</f>
        <v>0</v>
      </c>
      <c r="L4635" s="130"/>
      <c r="M4635" s="135"/>
      <c r="P4635" s="136">
        <f>SUM(P4636:P5188)</f>
        <v>0</v>
      </c>
      <c r="R4635" s="136">
        <f>SUM(R4636:R5188)</f>
        <v>74.848015259999997</v>
      </c>
      <c r="T4635" s="137">
        <f>SUM(T4636:T5188)</f>
        <v>0</v>
      </c>
      <c r="AR4635" s="131" t="s">
        <v>88</v>
      </c>
      <c r="AT4635" s="138" t="s">
        <v>75</v>
      </c>
      <c r="AU4635" s="138" t="s">
        <v>83</v>
      </c>
      <c r="AY4635" s="131" t="s">
        <v>317</v>
      </c>
      <c r="BK4635" s="139">
        <f>SUM(BK4636:BK5188)</f>
        <v>0</v>
      </c>
    </row>
    <row r="4636" spans="2:65" s="1" customFormat="1" ht="16.5" customHeight="1">
      <c r="B4636" s="142"/>
      <c r="C4636" s="143" t="s">
        <v>7156</v>
      </c>
      <c r="D4636" s="143" t="s">
        <v>319</v>
      </c>
      <c r="E4636" s="144" t="s">
        <v>7157</v>
      </c>
      <c r="F4636" s="145" t="s">
        <v>7158</v>
      </c>
      <c r="G4636" s="146" t="s">
        <v>484</v>
      </c>
      <c r="H4636" s="147">
        <v>153.16999999999999</v>
      </c>
      <c r="I4636" s="148"/>
      <c r="J4636" s="149">
        <f>ROUND(I4636*H4636,2)</f>
        <v>0</v>
      </c>
      <c r="K4636" s="150"/>
      <c r="L4636" s="31"/>
      <c r="M4636" s="151" t="s">
        <v>1</v>
      </c>
      <c r="N4636" s="152" t="s">
        <v>42</v>
      </c>
      <c r="P4636" s="153">
        <f>O4636*H4636</f>
        <v>0</v>
      </c>
      <c r="Q4636" s="153">
        <v>3.0000000000000001E-5</v>
      </c>
      <c r="R4636" s="153">
        <f>Q4636*H4636</f>
        <v>4.5950999999999995E-3</v>
      </c>
      <c r="S4636" s="153">
        <v>0</v>
      </c>
      <c r="T4636" s="154">
        <f>S4636*H4636</f>
        <v>0</v>
      </c>
      <c r="AR4636" s="155" t="s">
        <v>396</v>
      </c>
      <c r="AT4636" s="155" t="s">
        <v>319</v>
      </c>
      <c r="AU4636" s="155" t="s">
        <v>88</v>
      </c>
      <c r="AY4636" s="16" t="s">
        <v>317</v>
      </c>
      <c r="BE4636" s="156">
        <f>IF(N4636="základná",J4636,0)</f>
        <v>0</v>
      </c>
      <c r="BF4636" s="156">
        <f>IF(N4636="znížená",J4636,0)</f>
        <v>0</v>
      </c>
      <c r="BG4636" s="156">
        <f>IF(N4636="zákl. prenesená",J4636,0)</f>
        <v>0</v>
      </c>
      <c r="BH4636" s="156">
        <f>IF(N4636="zníž. prenesená",J4636,0)</f>
        <v>0</v>
      </c>
      <c r="BI4636" s="156">
        <f>IF(N4636="nulová",J4636,0)</f>
        <v>0</v>
      </c>
      <c r="BJ4636" s="16" t="s">
        <v>88</v>
      </c>
      <c r="BK4636" s="156">
        <f>ROUND(I4636*H4636,2)</f>
        <v>0</v>
      </c>
      <c r="BL4636" s="16" t="s">
        <v>396</v>
      </c>
      <c r="BM4636" s="155" t="s">
        <v>7159</v>
      </c>
    </row>
    <row r="4637" spans="2:65" s="12" customFormat="1" ht="10">
      <c r="B4637" s="157"/>
      <c r="D4637" s="158" t="s">
        <v>328</v>
      </c>
      <c r="E4637" s="159" t="s">
        <v>1</v>
      </c>
      <c r="F4637" s="160" t="s">
        <v>7160</v>
      </c>
      <c r="H4637" s="161">
        <v>153.16999999999999</v>
      </c>
      <c r="I4637" s="162"/>
      <c r="L4637" s="157"/>
      <c r="M4637" s="163"/>
      <c r="T4637" s="164"/>
      <c r="AT4637" s="159" t="s">
        <v>328</v>
      </c>
      <c r="AU4637" s="159" t="s">
        <v>88</v>
      </c>
      <c r="AV4637" s="12" t="s">
        <v>88</v>
      </c>
      <c r="AW4637" s="12" t="s">
        <v>31</v>
      </c>
      <c r="AX4637" s="12" t="s">
        <v>76</v>
      </c>
      <c r="AY4637" s="159" t="s">
        <v>317</v>
      </c>
    </row>
    <row r="4638" spans="2:65" s="13" customFormat="1" ht="10">
      <c r="B4638" s="165"/>
      <c r="D4638" s="158" t="s">
        <v>328</v>
      </c>
      <c r="E4638" s="166" t="s">
        <v>1</v>
      </c>
      <c r="F4638" s="167" t="s">
        <v>7161</v>
      </c>
      <c r="H4638" s="168">
        <v>153.16999999999999</v>
      </c>
      <c r="I4638" s="169"/>
      <c r="L4638" s="165"/>
      <c r="M4638" s="170"/>
      <c r="T4638" s="171"/>
      <c r="AT4638" s="166" t="s">
        <v>328</v>
      </c>
      <c r="AU4638" s="166" t="s">
        <v>88</v>
      </c>
      <c r="AV4638" s="13" t="s">
        <v>92</v>
      </c>
      <c r="AW4638" s="13" t="s">
        <v>31</v>
      </c>
      <c r="AX4638" s="13" t="s">
        <v>76</v>
      </c>
      <c r="AY4638" s="166" t="s">
        <v>317</v>
      </c>
    </row>
    <row r="4639" spans="2:65" s="14" customFormat="1" ht="10">
      <c r="B4639" s="172"/>
      <c r="D4639" s="158" t="s">
        <v>328</v>
      </c>
      <c r="E4639" s="173" t="s">
        <v>1</v>
      </c>
      <c r="F4639" s="174" t="s">
        <v>332</v>
      </c>
      <c r="H4639" s="175">
        <v>153.16999999999999</v>
      </c>
      <c r="I4639" s="176"/>
      <c r="L4639" s="172"/>
      <c r="M4639" s="177"/>
      <c r="T4639" s="178"/>
      <c r="AT4639" s="173" t="s">
        <v>328</v>
      </c>
      <c r="AU4639" s="173" t="s">
        <v>88</v>
      </c>
      <c r="AV4639" s="14" t="s">
        <v>323</v>
      </c>
      <c r="AW4639" s="14" t="s">
        <v>31</v>
      </c>
      <c r="AX4639" s="14" t="s">
        <v>83</v>
      </c>
      <c r="AY4639" s="173" t="s">
        <v>317</v>
      </c>
    </row>
    <row r="4640" spans="2:65" s="1" customFormat="1" ht="24.15" customHeight="1">
      <c r="B4640" s="142"/>
      <c r="C4640" s="179" t="s">
        <v>7162</v>
      </c>
      <c r="D4640" s="179" t="s">
        <v>454</v>
      </c>
      <c r="E4640" s="180" t="s">
        <v>7163</v>
      </c>
      <c r="F4640" s="181" t="s">
        <v>7164</v>
      </c>
      <c r="G4640" s="182" t="s">
        <v>484</v>
      </c>
      <c r="H4640" s="183">
        <v>162.36000000000001</v>
      </c>
      <c r="I4640" s="184"/>
      <c r="J4640" s="185">
        <f>ROUND(I4640*H4640,2)</f>
        <v>0</v>
      </c>
      <c r="K4640" s="186"/>
      <c r="L4640" s="187"/>
      <c r="M4640" s="188" t="s">
        <v>1</v>
      </c>
      <c r="N4640" s="189" t="s">
        <v>42</v>
      </c>
      <c r="P4640" s="153">
        <f>O4640*H4640</f>
        <v>0</v>
      </c>
      <c r="Q4640" s="153">
        <v>1.4999999999999999E-4</v>
      </c>
      <c r="R4640" s="153">
        <f>Q4640*H4640</f>
        <v>2.4354000000000001E-2</v>
      </c>
      <c r="S4640" s="153">
        <v>0</v>
      </c>
      <c r="T4640" s="154">
        <f>S4640*H4640</f>
        <v>0</v>
      </c>
      <c r="AR4640" s="155" t="s">
        <v>481</v>
      </c>
      <c r="AT4640" s="155" t="s">
        <v>454</v>
      </c>
      <c r="AU4640" s="155" t="s">
        <v>88</v>
      </c>
      <c r="AY4640" s="16" t="s">
        <v>317</v>
      </c>
      <c r="BE4640" s="156">
        <f>IF(N4640="základná",J4640,0)</f>
        <v>0</v>
      </c>
      <c r="BF4640" s="156">
        <f>IF(N4640="znížená",J4640,0)</f>
        <v>0</v>
      </c>
      <c r="BG4640" s="156">
        <f>IF(N4640="zákl. prenesená",J4640,0)</f>
        <v>0</v>
      </c>
      <c r="BH4640" s="156">
        <f>IF(N4640="zníž. prenesená",J4640,0)</f>
        <v>0</v>
      </c>
      <c r="BI4640" s="156">
        <f>IF(N4640="nulová",J4640,0)</f>
        <v>0</v>
      </c>
      <c r="BJ4640" s="16" t="s">
        <v>88</v>
      </c>
      <c r="BK4640" s="156">
        <f>ROUND(I4640*H4640,2)</f>
        <v>0</v>
      </c>
      <c r="BL4640" s="16" t="s">
        <v>396</v>
      </c>
      <c r="BM4640" s="155" t="s">
        <v>7165</v>
      </c>
    </row>
    <row r="4641" spans="2:65" s="12" customFormat="1" ht="10">
      <c r="B4641" s="157"/>
      <c r="D4641" s="158" t="s">
        <v>328</v>
      </c>
      <c r="F4641" s="160" t="s">
        <v>7166</v>
      </c>
      <c r="H4641" s="161">
        <v>162.36000000000001</v>
      </c>
      <c r="I4641" s="162"/>
      <c r="L4641" s="157"/>
      <c r="M4641" s="163"/>
      <c r="T4641" s="164"/>
      <c r="AT4641" s="159" t="s">
        <v>328</v>
      </c>
      <c r="AU4641" s="159" t="s">
        <v>88</v>
      </c>
      <c r="AV4641" s="12" t="s">
        <v>88</v>
      </c>
      <c r="AW4641" s="12" t="s">
        <v>3</v>
      </c>
      <c r="AX4641" s="12" t="s">
        <v>83</v>
      </c>
      <c r="AY4641" s="159" t="s">
        <v>317</v>
      </c>
    </row>
    <row r="4642" spans="2:65" s="1" customFormat="1" ht="24.15" customHeight="1">
      <c r="B4642" s="142"/>
      <c r="C4642" s="143" t="s">
        <v>7167</v>
      </c>
      <c r="D4642" s="143" t="s">
        <v>319</v>
      </c>
      <c r="E4642" s="144" t="s">
        <v>7168</v>
      </c>
      <c r="F4642" s="145" t="s">
        <v>7169</v>
      </c>
      <c r="G4642" s="146" t="s">
        <v>444</v>
      </c>
      <c r="H4642" s="147">
        <v>123.14</v>
      </c>
      <c r="I4642" s="148"/>
      <c r="J4642" s="149">
        <f>ROUND(I4642*H4642,2)</f>
        <v>0</v>
      </c>
      <c r="K4642" s="150"/>
      <c r="L4642" s="31"/>
      <c r="M4642" s="151" t="s">
        <v>1</v>
      </c>
      <c r="N4642" s="152" t="s">
        <v>42</v>
      </c>
      <c r="P4642" s="153">
        <f>O4642*H4642</f>
        <v>0</v>
      </c>
      <c r="Q4642" s="153">
        <v>2.55E-5</v>
      </c>
      <c r="R4642" s="153">
        <f>Q4642*H4642</f>
        <v>3.14007E-3</v>
      </c>
      <c r="S4642" s="153">
        <v>0</v>
      </c>
      <c r="T4642" s="154">
        <f>S4642*H4642</f>
        <v>0</v>
      </c>
      <c r="AR4642" s="155" t="s">
        <v>396</v>
      </c>
      <c r="AT4642" s="155" t="s">
        <v>319</v>
      </c>
      <c r="AU4642" s="155" t="s">
        <v>88</v>
      </c>
      <c r="AY4642" s="16" t="s">
        <v>317</v>
      </c>
      <c r="BE4642" s="156">
        <f>IF(N4642="základná",J4642,0)</f>
        <v>0</v>
      </c>
      <c r="BF4642" s="156">
        <f>IF(N4642="znížená",J4642,0)</f>
        <v>0</v>
      </c>
      <c r="BG4642" s="156">
        <f>IF(N4642="zákl. prenesená",J4642,0)</f>
        <v>0</v>
      </c>
      <c r="BH4642" s="156">
        <f>IF(N4642="zníž. prenesená",J4642,0)</f>
        <v>0</v>
      </c>
      <c r="BI4642" s="156">
        <f>IF(N4642="nulová",J4642,0)</f>
        <v>0</v>
      </c>
      <c r="BJ4642" s="16" t="s">
        <v>88</v>
      </c>
      <c r="BK4642" s="156">
        <f>ROUND(I4642*H4642,2)</f>
        <v>0</v>
      </c>
      <c r="BL4642" s="16" t="s">
        <v>396</v>
      </c>
      <c r="BM4642" s="155" t="s">
        <v>7170</v>
      </c>
    </row>
    <row r="4643" spans="2:65" s="12" customFormat="1" ht="10">
      <c r="B4643" s="157"/>
      <c r="D4643" s="158" t="s">
        <v>328</v>
      </c>
      <c r="E4643" s="159" t="s">
        <v>1</v>
      </c>
      <c r="F4643" s="160" t="s">
        <v>7171</v>
      </c>
      <c r="H4643" s="161">
        <v>16.690000000000001</v>
      </c>
      <c r="I4643" s="162"/>
      <c r="L4643" s="157"/>
      <c r="M4643" s="163"/>
      <c r="T4643" s="164"/>
      <c r="AT4643" s="159" t="s">
        <v>328</v>
      </c>
      <c r="AU4643" s="159" t="s">
        <v>88</v>
      </c>
      <c r="AV4643" s="12" t="s">
        <v>88</v>
      </c>
      <c r="AW4643" s="12" t="s">
        <v>31</v>
      </c>
      <c r="AX4643" s="12" t="s">
        <v>76</v>
      </c>
      <c r="AY4643" s="159" t="s">
        <v>317</v>
      </c>
    </row>
    <row r="4644" spans="2:65" s="12" customFormat="1" ht="10">
      <c r="B4644" s="157"/>
      <c r="D4644" s="158" t="s">
        <v>328</v>
      </c>
      <c r="E4644" s="159" t="s">
        <v>1</v>
      </c>
      <c r="F4644" s="160" t="s">
        <v>7172</v>
      </c>
      <c r="H4644" s="161">
        <v>106.45</v>
      </c>
      <c r="I4644" s="162"/>
      <c r="L4644" s="157"/>
      <c r="M4644" s="163"/>
      <c r="T4644" s="164"/>
      <c r="AT4644" s="159" t="s">
        <v>328</v>
      </c>
      <c r="AU4644" s="159" t="s">
        <v>88</v>
      </c>
      <c r="AV4644" s="12" t="s">
        <v>88</v>
      </c>
      <c r="AW4644" s="12" t="s">
        <v>31</v>
      </c>
      <c r="AX4644" s="12" t="s">
        <v>76</v>
      </c>
      <c r="AY4644" s="159" t="s">
        <v>317</v>
      </c>
    </row>
    <row r="4645" spans="2:65" s="13" customFormat="1" ht="10">
      <c r="B4645" s="165"/>
      <c r="D4645" s="158" t="s">
        <v>328</v>
      </c>
      <c r="E4645" s="166" t="s">
        <v>1</v>
      </c>
      <c r="F4645" s="167" t="s">
        <v>331</v>
      </c>
      <c r="H4645" s="168">
        <v>123.14</v>
      </c>
      <c r="I4645" s="169"/>
      <c r="L4645" s="165"/>
      <c r="M4645" s="170"/>
      <c r="T4645" s="171"/>
      <c r="AT4645" s="166" t="s">
        <v>328</v>
      </c>
      <c r="AU4645" s="166" t="s">
        <v>88</v>
      </c>
      <c r="AV4645" s="13" t="s">
        <v>92</v>
      </c>
      <c r="AW4645" s="13" t="s">
        <v>31</v>
      </c>
      <c r="AX4645" s="13" t="s">
        <v>76</v>
      </c>
      <c r="AY4645" s="166" t="s">
        <v>317</v>
      </c>
    </row>
    <row r="4646" spans="2:65" s="14" customFormat="1" ht="10">
      <c r="B4646" s="172"/>
      <c r="D4646" s="158" t="s">
        <v>328</v>
      </c>
      <c r="E4646" s="173" t="s">
        <v>1</v>
      </c>
      <c r="F4646" s="174" t="s">
        <v>332</v>
      </c>
      <c r="H4646" s="175">
        <v>123.14</v>
      </c>
      <c r="I4646" s="176"/>
      <c r="L4646" s="172"/>
      <c r="M4646" s="177"/>
      <c r="T4646" s="178"/>
      <c r="AT4646" s="173" t="s">
        <v>328</v>
      </c>
      <c r="AU4646" s="173" t="s">
        <v>88</v>
      </c>
      <c r="AV4646" s="14" t="s">
        <v>323</v>
      </c>
      <c r="AW4646" s="14" t="s">
        <v>31</v>
      </c>
      <c r="AX4646" s="14" t="s">
        <v>83</v>
      </c>
      <c r="AY4646" s="173" t="s">
        <v>317</v>
      </c>
    </row>
    <row r="4647" spans="2:65" s="1" customFormat="1" ht="44.25" customHeight="1">
      <c r="B4647" s="142"/>
      <c r="C4647" s="179" t="s">
        <v>7173</v>
      </c>
      <c r="D4647" s="179" t="s">
        <v>454</v>
      </c>
      <c r="E4647" s="180" t="s">
        <v>7174</v>
      </c>
      <c r="F4647" s="181" t="s">
        <v>7175</v>
      </c>
      <c r="G4647" s="182" t="s">
        <v>444</v>
      </c>
      <c r="H4647" s="183">
        <v>126.834</v>
      </c>
      <c r="I4647" s="184"/>
      <c r="J4647" s="185">
        <f>ROUND(I4647*H4647,2)</f>
        <v>0</v>
      </c>
      <c r="K4647" s="186"/>
      <c r="L4647" s="187"/>
      <c r="M4647" s="188" t="s">
        <v>1</v>
      </c>
      <c r="N4647" s="189" t="s">
        <v>42</v>
      </c>
      <c r="P4647" s="153">
        <f>O4647*H4647</f>
        <v>0</v>
      </c>
      <c r="Q4647" s="153">
        <v>7.4999999999999997E-3</v>
      </c>
      <c r="R4647" s="153">
        <f>Q4647*H4647</f>
        <v>0.95125499999999996</v>
      </c>
      <c r="S4647" s="153">
        <v>0</v>
      </c>
      <c r="T4647" s="154">
        <f>S4647*H4647</f>
        <v>0</v>
      </c>
      <c r="AR4647" s="155" t="s">
        <v>481</v>
      </c>
      <c r="AT4647" s="155" t="s">
        <v>454</v>
      </c>
      <c r="AU4647" s="155" t="s">
        <v>88</v>
      </c>
      <c r="AY4647" s="16" t="s">
        <v>317</v>
      </c>
      <c r="BE4647" s="156">
        <f>IF(N4647="základná",J4647,0)</f>
        <v>0</v>
      </c>
      <c r="BF4647" s="156">
        <f>IF(N4647="znížená",J4647,0)</f>
        <v>0</v>
      </c>
      <c r="BG4647" s="156">
        <f>IF(N4647="zákl. prenesená",J4647,0)</f>
        <v>0</v>
      </c>
      <c r="BH4647" s="156">
        <f>IF(N4647="zníž. prenesená",J4647,0)</f>
        <v>0</v>
      </c>
      <c r="BI4647" s="156">
        <f>IF(N4647="nulová",J4647,0)</f>
        <v>0</v>
      </c>
      <c r="BJ4647" s="16" t="s">
        <v>88</v>
      </c>
      <c r="BK4647" s="156">
        <f>ROUND(I4647*H4647,2)</f>
        <v>0</v>
      </c>
      <c r="BL4647" s="16" t="s">
        <v>396</v>
      </c>
      <c r="BM4647" s="155" t="s">
        <v>7176</v>
      </c>
    </row>
    <row r="4648" spans="2:65" s="12" customFormat="1" ht="10">
      <c r="B4648" s="157"/>
      <c r="D4648" s="158" t="s">
        <v>328</v>
      </c>
      <c r="E4648" s="159" t="s">
        <v>1</v>
      </c>
      <c r="F4648" s="160" t="s">
        <v>7171</v>
      </c>
      <c r="H4648" s="161">
        <v>16.690000000000001</v>
      </c>
      <c r="I4648" s="162"/>
      <c r="L4648" s="157"/>
      <c r="M4648" s="163"/>
      <c r="T4648" s="164"/>
      <c r="AT4648" s="159" t="s">
        <v>328</v>
      </c>
      <c r="AU4648" s="159" t="s">
        <v>88</v>
      </c>
      <c r="AV4648" s="12" t="s">
        <v>88</v>
      </c>
      <c r="AW4648" s="12" t="s">
        <v>31</v>
      </c>
      <c r="AX4648" s="12" t="s">
        <v>76</v>
      </c>
      <c r="AY4648" s="159" t="s">
        <v>317</v>
      </c>
    </row>
    <row r="4649" spans="2:65" s="12" customFormat="1" ht="10">
      <c r="B4649" s="157"/>
      <c r="D4649" s="158" t="s">
        <v>328</v>
      </c>
      <c r="E4649" s="159" t="s">
        <v>1</v>
      </c>
      <c r="F4649" s="160" t="s">
        <v>7172</v>
      </c>
      <c r="H4649" s="161">
        <v>106.45</v>
      </c>
      <c r="I4649" s="162"/>
      <c r="L4649" s="157"/>
      <c r="M4649" s="163"/>
      <c r="T4649" s="164"/>
      <c r="AT4649" s="159" t="s">
        <v>328</v>
      </c>
      <c r="AU4649" s="159" t="s">
        <v>88</v>
      </c>
      <c r="AV4649" s="12" t="s">
        <v>88</v>
      </c>
      <c r="AW4649" s="12" t="s">
        <v>31</v>
      </c>
      <c r="AX4649" s="12" t="s">
        <v>76</v>
      </c>
      <c r="AY4649" s="159" t="s">
        <v>317</v>
      </c>
    </row>
    <row r="4650" spans="2:65" s="13" customFormat="1" ht="10">
      <c r="B4650" s="165"/>
      <c r="D4650" s="158" t="s">
        <v>328</v>
      </c>
      <c r="E4650" s="166" t="s">
        <v>1</v>
      </c>
      <c r="F4650" s="167" t="s">
        <v>331</v>
      </c>
      <c r="H4650" s="168">
        <v>123.14</v>
      </c>
      <c r="I4650" s="169"/>
      <c r="L4650" s="165"/>
      <c r="M4650" s="170"/>
      <c r="T4650" s="171"/>
      <c r="AT4650" s="166" t="s">
        <v>328</v>
      </c>
      <c r="AU4650" s="166" t="s">
        <v>88</v>
      </c>
      <c r="AV4650" s="13" t="s">
        <v>92</v>
      </c>
      <c r="AW4650" s="13" t="s">
        <v>31</v>
      </c>
      <c r="AX4650" s="13" t="s">
        <v>76</v>
      </c>
      <c r="AY4650" s="166" t="s">
        <v>317</v>
      </c>
    </row>
    <row r="4651" spans="2:65" s="14" customFormat="1" ht="10">
      <c r="B4651" s="172"/>
      <c r="D4651" s="158" t="s">
        <v>328</v>
      </c>
      <c r="E4651" s="173" t="s">
        <v>1</v>
      </c>
      <c r="F4651" s="174" t="s">
        <v>332</v>
      </c>
      <c r="H4651" s="175">
        <v>123.14</v>
      </c>
      <c r="I4651" s="176"/>
      <c r="L4651" s="172"/>
      <c r="M4651" s="177"/>
      <c r="T4651" s="178"/>
      <c r="AT4651" s="173" t="s">
        <v>328</v>
      </c>
      <c r="AU4651" s="173" t="s">
        <v>88</v>
      </c>
      <c r="AV4651" s="14" t="s">
        <v>323</v>
      </c>
      <c r="AW4651" s="14" t="s">
        <v>31</v>
      </c>
      <c r="AX4651" s="14" t="s">
        <v>83</v>
      </c>
      <c r="AY4651" s="173" t="s">
        <v>317</v>
      </c>
    </row>
    <row r="4652" spans="2:65" s="12" customFormat="1" ht="10">
      <c r="B4652" s="157"/>
      <c r="D4652" s="158" t="s">
        <v>328</v>
      </c>
      <c r="F4652" s="160" t="s">
        <v>7177</v>
      </c>
      <c r="H4652" s="161">
        <v>126.834</v>
      </c>
      <c r="I4652" s="162"/>
      <c r="L4652" s="157"/>
      <c r="M4652" s="163"/>
      <c r="T4652" s="164"/>
      <c r="AT4652" s="159" t="s">
        <v>328</v>
      </c>
      <c r="AU4652" s="159" t="s">
        <v>88</v>
      </c>
      <c r="AV4652" s="12" t="s">
        <v>88</v>
      </c>
      <c r="AW4652" s="12" t="s">
        <v>3</v>
      </c>
      <c r="AX4652" s="12" t="s">
        <v>83</v>
      </c>
      <c r="AY4652" s="159" t="s">
        <v>317</v>
      </c>
    </row>
    <row r="4653" spans="2:65" s="1" customFormat="1" ht="33" customHeight="1">
      <c r="B4653" s="142"/>
      <c r="C4653" s="143" t="s">
        <v>7178</v>
      </c>
      <c r="D4653" s="143" t="s">
        <v>319</v>
      </c>
      <c r="E4653" s="144" t="s">
        <v>7179</v>
      </c>
      <c r="F4653" s="145" t="s">
        <v>7180</v>
      </c>
      <c r="G4653" s="146" t="s">
        <v>484</v>
      </c>
      <c r="H4653" s="147">
        <v>4503.71</v>
      </c>
      <c r="I4653" s="148"/>
      <c r="J4653" s="149">
        <f>ROUND(I4653*H4653,2)</f>
        <v>0</v>
      </c>
      <c r="K4653" s="150"/>
      <c r="L4653" s="31"/>
      <c r="M4653" s="151" t="s">
        <v>1</v>
      </c>
      <c r="N4653" s="152" t="s">
        <v>42</v>
      </c>
      <c r="P4653" s="153">
        <f>O4653*H4653</f>
        <v>0</v>
      </c>
      <c r="Q4653" s="153">
        <v>5.0000000000000002E-5</v>
      </c>
      <c r="R4653" s="153">
        <f>Q4653*H4653</f>
        <v>0.22518550000000001</v>
      </c>
      <c r="S4653" s="153">
        <v>0</v>
      </c>
      <c r="T4653" s="154">
        <f>S4653*H4653</f>
        <v>0</v>
      </c>
      <c r="AR4653" s="155" t="s">
        <v>396</v>
      </c>
      <c r="AT4653" s="155" t="s">
        <v>319</v>
      </c>
      <c r="AU4653" s="155" t="s">
        <v>88</v>
      </c>
      <c r="AY4653" s="16" t="s">
        <v>317</v>
      </c>
      <c r="BE4653" s="156">
        <f>IF(N4653="základná",J4653,0)</f>
        <v>0</v>
      </c>
      <c r="BF4653" s="156">
        <f>IF(N4653="znížená",J4653,0)</f>
        <v>0</v>
      </c>
      <c r="BG4653" s="156">
        <f>IF(N4653="zákl. prenesená",J4653,0)</f>
        <v>0</v>
      </c>
      <c r="BH4653" s="156">
        <f>IF(N4653="zníž. prenesená",J4653,0)</f>
        <v>0</v>
      </c>
      <c r="BI4653" s="156">
        <f>IF(N4653="nulová",J4653,0)</f>
        <v>0</v>
      </c>
      <c r="BJ4653" s="16" t="s">
        <v>88</v>
      </c>
      <c r="BK4653" s="156">
        <f>ROUND(I4653*H4653,2)</f>
        <v>0</v>
      </c>
      <c r="BL4653" s="16" t="s">
        <v>396</v>
      </c>
      <c r="BM4653" s="155" t="s">
        <v>7181</v>
      </c>
    </row>
    <row r="4654" spans="2:65" s="12" customFormat="1" ht="10">
      <c r="B4654" s="157"/>
      <c r="D4654" s="158" t="s">
        <v>328</v>
      </c>
      <c r="E4654" s="159" t="s">
        <v>1</v>
      </c>
      <c r="F4654" s="160" t="s">
        <v>7182</v>
      </c>
      <c r="H4654" s="161">
        <v>244.57</v>
      </c>
      <c r="I4654" s="162"/>
      <c r="L4654" s="157"/>
      <c r="M4654" s="163"/>
      <c r="T4654" s="164"/>
      <c r="AT4654" s="159" t="s">
        <v>328</v>
      </c>
      <c r="AU4654" s="159" t="s">
        <v>88</v>
      </c>
      <c r="AV4654" s="12" t="s">
        <v>88</v>
      </c>
      <c r="AW4654" s="12" t="s">
        <v>31</v>
      </c>
      <c r="AX4654" s="12" t="s">
        <v>76</v>
      </c>
      <c r="AY4654" s="159" t="s">
        <v>317</v>
      </c>
    </row>
    <row r="4655" spans="2:65" s="12" customFormat="1" ht="10">
      <c r="B4655" s="157"/>
      <c r="D4655" s="158" t="s">
        <v>328</v>
      </c>
      <c r="E4655" s="159" t="s">
        <v>1</v>
      </c>
      <c r="F4655" s="160" t="s">
        <v>7183</v>
      </c>
      <c r="H4655" s="161">
        <v>448.82</v>
      </c>
      <c r="I4655" s="162"/>
      <c r="L4655" s="157"/>
      <c r="M4655" s="163"/>
      <c r="T4655" s="164"/>
      <c r="AT4655" s="159" t="s">
        <v>328</v>
      </c>
      <c r="AU4655" s="159" t="s">
        <v>88</v>
      </c>
      <c r="AV4655" s="12" t="s">
        <v>88</v>
      </c>
      <c r="AW4655" s="12" t="s">
        <v>31</v>
      </c>
      <c r="AX4655" s="12" t="s">
        <v>76</v>
      </c>
      <c r="AY4655" s="159" t="s">
        <v>317</v>
      </c>
    </row>
    <row r="4656" spans="2:65" s="12" customFormat="1" ht="10">
      <c r="B4656" s="157"/>
      <c r="D4656" s="158" t="s">
        <v>328</v>
      </c>
      <c r="E4656" s="159" t="s">
        <v>1</v>
      </c>
      <c r="F4656" s="160" t="s">
        <v>7184</v>
      </c>
      <c r="H4656" s="161">
        <v>656.84</v>
      </c>
      <c r="I4656" s="162"/>
      <c r="L4656" s="157"/>
      <c r="M4656" s="163"/>
      <c r="T4656" s="164"/>
      <c r="AT4656" s="159" t="s">
        <v>328</v>
      </c>
      <c r="AU4656" s="159" t="s">
        <v>88</v>
      </c>
      <c r="AV4656" s="12" t="s">
        <v>88</v>
      </c>
      <c r="AW4656" s="12" t="s">
        <v>31</v>
      </c>
      <c r="AX4656" s="12" t="s">
        <v>76</v>
      </c>
      <c r="AY4656" s="159" t="s">
        <v>317</v>
      </c>
    </row>
    <row r="4657" spans="2:51" s="12" customFormat="1" ht="10">
      <c r="B4657" s="157"/>
      <c r="D4657" s="158" t="s">
        <v>328</v>
      </c>
      <c r="E4657" s="159" t="s">
        <v>1</v>
      </c>
      <c r="F4657" s="160" t="s">
        <v>3000</v>
      </c>
      <c r="H4657" s="161">
        <v>284</v>
      </c>
      <c r="I4657" s="162"/>
      <c r="L4657" s="157"/>
      <c r="M4657" s="163"/>
      <c r="T4657" s="164"/>
      <c r="AT4657" s="159" t="s">
        <v>328</v>
      </c>
      <c r="AU4657" s="159" t="s">
        <v>88</v>
      </c>
      <c r="AV4657" s="12" t="s">
        <v>88</v>
      </c>
      <c r="AW4657" s="12" t="s">
        <v>31</v>
      </c>
      <c r="AX4657" s="12" t="s">
        <v>76</v>
      </c>
      <c r="AY4657" s="159" t="s">
        <v>317</v>
      </c>
    </row>
    <row r="4658" spans="2:51" s="13" customFormat="1" ht="10">
      <c r="B4658" s="165"/>
      <c r="D4658" s="158" t="s">
        <v>328</v>
      </c>
      <c r="E4658" s="166" t="s">
        <v>1</v>
      </c>
      <c r="F4658" s="167" t="s">
        <v>7185</v>
      </c>
      <c r="H4658" s="168">
        <v>1634.23</v>
      </c>
      <c r="I4658" s="169"/>
      <c r="L4658" s="165"/>
      <c r="M4658" s="170"/>
      <c r="T4658" s="171"/>
      <c r="AT4658" s="166" t="s">
        <v>328</v>
      </c>
      <c r="AU4658" s="166" t="s">
        <v>88</v>
      </c>
      <c r="AV4658" s="13" t="s">
        <v>92</v>
      </c>
      <c r="AW4658" s="13" t="s">
        <v>31</v>
      </c>
      <c r="AX4658" s="13" t="s">
        <v>76</v>
      </c>
      <c r="AY4658" s="166" t="s">
        <v>317</v>
      </c>
    </row>
    <row r="4659" spans="2:51" s="12" customFormat="1" ht="10">
      <c r="B4659" s="157"/>
      <c r="D4659" s="158" t="s">
        <v>328</v>
      </c>
      <c r="E4659" s="159" t="s">
        <v>1</v>
      </c>
      <c r="F4659" s="160" t="s">
        <v>7186</v>
      </c>
      <c r="H4659" s="161">
        <v>226.48</v>
      </c>
      <c r="I4659" s="162"/>
      <c r="L4659" s="157"/>
      <c r="M4659" s="163"/>
      <c r="T4659" s="164"/>
      <c r="AT4659" s="159" t="s">
        <v>328</v>
      </c>
      <c r="AU4659" s="159" t="s">
        <v>88</v>
      </c>
      <c r="AV4659" s="12" t="s">
        <v>88</v>
      </c>
      <c r="AW4659" s="12" t="s">
        <v>31</v>
      </c>
      <c r="AX4659" s="12" t="s">
        <v>76</v>
      </c>
      <c r="AY4659" s="159" t="s">
        <v>317</v>
      </c>
    </row>
    <row r="4660" spans="2:51" s="13" customFormat="1" ht="10">
      <c r="B4660" s="165"/>
      <c r="D4660" s="158" t="s">
        <v>328</v>
      </c>
      <c r="E4660" s="166" t="s">
        <v>1</v>
      </c>
      <c r="F4660" s="167" t="s">
        <v>7187</v>
      </c>
      <c r="H4660" s="168">
        <v>226.48</v>
      </c>
      <c r="I4660" s="169"/>
      <c r="L4660" s="165"/>
      <c r="M4660" s="170"/>
      <c r="T4660" s="171"/>
      <c r="AT4660" s="166" t="s">
        <v>328</v>
      </c>
      <c r="AU4660" s="166" t="s">
        <v>88</v>
      </c>
      <c r="AV4660" s="13" t="s">
        <v>92</v>
      </c>
      <c r="AW4660" s="13" t="s">
        <v>31</v>
      </c>
      <c r="AX4660" s="13" t="s">
        <v>76</v>
      </c>
      <c r="AY4660" s="166" t="s">
        <v>317</v>
      </c>
    </row>
    <row r="4661" spans="2:51" s="12" customFormat="1" ht="10">
      <c r="B4661" s="157"/>
      <c r="D4661" s="158" t="s">
        <v>328</v>
      </c>
      <c r="E4661" s="159" t="s">
        <v>1</v>
      </c>
      <c r="F4661" s="160" t="s">
        <v>7188</v>
      </c>
      <c r="H4661" s="161">
        <v>43.62</v>
      </c>
      <c r="I4661" s="162"/>
      <c r="L4661" s="157"/>
      <c r="M4661" s="163"/>
      <c r="T4661" s="164"/>
      <c r="AT4661" s="159" t="s">
        <v>328</v>
      </c>
      <c r="AU4661" s="159" t="s">
        <v>88</v>
      </c>
      <c r="AV4661" s="12" t="s">
        <v>88</v>
      </c>
      <c r="AW4661" s="12" t="s">
        <v>31</v>
      </c>
      <c r="AX4661" s="12" t="s">
        <v>76</v>
      </c>
      <c r="AY4661" s="159" t="s">
        <v>317</v>
      </c>
    </row>
    <row r="4662" spans="2:51" s="12" customFormat="1" ht="10">
      <c r="B4662" s="157"/>
      <c r="D4662" s="158" t="s">
        <v>328</v>
      </c>
      <c r="E4662" s="159" t="s">
        <v>1</v>
      </c>
      <c r="F4662" s="160" t="s">
        <v>7189</v>
      </c>
      <c r="H4662" s="161">
        <v>9.9</v>
      </c>
      <c r="I4662" s="162"/>
      <c r="L4662" s="157"/>
      <c r="M4662" s="163"/>
      <c r="T4662" s="164"/>
      <c r="AT4662" s="159" t="s">
        <v>328</v>
      </c>
      <c r="AU4662" s="159" t="s">
        <v>88</v>
      </c>
      <c r="AV4662" s="12" t="s">
        <v>88</v>
      </c>
      <c r="AW4662" s="12" t="s">
        <v>31</v>
      </c>
      <c r="AX4662" s="12" t="s">
        <v>76</v>
      </c>
      <c r="AY4662" s="159" t="s">
        <v>317</v>
      </c>
    </row>
    <row r="4663" spans="2:51" s="13" customFormat="1" ht="10">
      <c r="B4663" s="165"/>
      <c r="D4663" s="158" t="s">
        <v>328</v>
      </c>
      <c r="E4663" s="166" t="s">
        <v>1</v>
      </c>
      <c r="F4663" s="167" t="s">
        <v>7190</v>
      </c>
      <c r="H4663" s="168">
        <v>53.519999999999996</v>
      </c>
      <c r="I4663" s="169"/>
      <c r="L4663" s="165"/>
      <c r="M4663" s="170"/>
      <c r="T4663" s="171"/>
      <c r="AT4663" s="166" t="s">
        <v>328</v>
      </c>
      <c r="AU4663" s="166" t="s">
        <v>88</v>
      </c>
      <c r="AV4663" s="13" t="s">
        <v>92</v>
      </c>
      <c r="AW4663" s="13" t="s">
        <v>31</v>
      </c>
      <c r="AX4663" s="13" t="s">
        <v>76</v>
      </c>
      <c r="AY4663" s="166" t="s">
        <v>317</v>
      </c>
    </row>
    <row r="4664" spans="2:51" s="12" customFormat="1" ht="10">
      <c r="B4664" s="157"/>
      <c r="D4664" s="158" t="s">
        <v>328</v>
      </c>
      <c r="E4664" s="159" t="s">
        <v>1</v>
      </c>
      <c r="F4664" s="160" t="s">
        <v>7191</v>
      </c>
      <c r="H4664" s="161">
        <v>408.31</v>
      </c>
      <c r="I4664" s="162"/>
      <c r="L4664" s="157"/>
      <c r="M4664" s="163"/>
      <c r="T4664" s="164"/>
      <c r="AT4664" s="159" t="s">
        <v>328</v>
      </c>
      <c r="AU4664" s="159" t="s">
        <v>88</v>
      </c>
      <c r="AV4664" s="12" t="s">
        <v>88</v>
      </c>
      <c r="AW4664" s="12" t="s">
        <v>31</v>
      </c>
      <c r="AX4664" s="12" t="s">
        <v>76</v>
      </c>
      <c r="AY4664" s="159" t="s">
        <v>317</v>
      </c>
    </row>
    <row r="4665" spans="2:51" s="13" customFormat="1" ht="10">
      <c r="B4665" s="165"/>
      <c r="D4665" s="158" t="s">
        <v>328</v>
      </c>
      <c r="E4665" s="166" t="s">
        <v>1</v>
      </c>
      <c r="F4665" s="167" t="s">
        <v>7192</v>
      </c>
      <c r="H4665" s="168">
        <v>408.31</v>
      </c>
      <c r="I4665" s="169"/>
      <c r="L4665" s="165"/>
      <c r="M4665" s="170"/>
      <c r="T4665" s="171"/>
      <c r="AT4665" s="166" t="s">
        <v>328</v>
      </c>
      <c r="AU4665" s="166" t="s">
        <v>88</v>
      </c>
      <c r="AV4665" s="13" t="s">
        <v>92</v>
      </c>
      <c r="AW4665" s="13" t="s">
        <v>31</v>
      </c>
      <c r="AX4665" s="13" t="s">
        <v>76</v>
      </c>
      <c r="AY4665" s="166" t="s">
        <v>317</v>
      </c>
    </row>
    <row r="4666" spans="2:51" s="12" customFormat="1" ht="10">
      <c r="B4666" s="157"/>
      <c r="D4666" s="158" t="s">
        <v>328</v>
      </c>
      <c r="E4666" s="159" t="s">
        <v>1</v>
      </c>
      <c r="F4666" s="160" t="s">
        <v>7193</v>
      </c>
      <c r="H4666" s="161">
        <v>101.01</v>
      </c>
      <c r="I4666" s="162"/>
      <c r="L4666" s="157"/>
      <c r="M4666" s="163"/>
      <c r="T4666" s="164"/>
      <c r="AT4666" s="159" t="s">
        <v>328</v>
      </c>
      <c r="AU4666" s="159" t="s">
        <v>88</v>
      </c>
      <c r="AV4666" s="12" t="s">
        <v>88</v>
      </c>
      <c r="AW4666" s="12" t="s">
        <v>31</v>
      </c>
      <c r="AX4666" s="12" t="s">
        <v>76</v>
      </c>
      <c r="AY4666" s="159" t="s">
        <v>317</v>
      </c>
    </row>
    <row r="4667" spans="2:51" s="12" customFormat="1" ht="10">
      <c r="B4667" s="157"/>
      <c r="D4667" s="158" t="s">
        <v>328</v>
      </c>
      <c r="E4667" s="159" t="s">
        <v>1</v>
      </c>
      <c r="F4667" s="160" t="s">
        <v>7194</v>
      </c>
      <c r="H4667" s="161">
        <v>9.7200000000000006</v>
      </c>
      <c r="I4667" s="162"/>
      <c r="L4667" s="157"/>
      <c r="M4667" s="163"/>
      <c r="T4667" s="164"/>
      <c r="AT4667" s="159" t="s">
        <v>328</v>
      </c>
      <c r="AU4667" s="159" t="s">
        <v>88</v>
      </c>
      <c r="AV4667" s="12" t="s">
        <v>88</v>
      </c>
      <c r="AW4667" s="12" t="s">
        <v>31</v>
      </c>
      <c r="AX4667" s="12" t="s">
        <v>76</v>
      </c>
      <c r="AY4667" s="159" t="s">
        <v>317</v>
      </c>
    </row>
    <row r="4668" spans="2:51" s="13" customFormat="1" ht="10">
      <c r="B4668" s="165"/>
      <c r="D4668" s="158" t="s">
        <v>328</v>
      </c>
      <c r="E4668" s="166" t="s">
        <v>1</v>
      </c>
      <c r="F4668" s="167" t="s">
        <v>7195</v>
      </c>
      <c r="H4668" s="168">
        <v>110.73</v>
      </c>
      <c r="I4668" s="169"/>
      <c r="L4668" s="165"/>
      <c r="M4668" s="170"/>
      <c r="T4668" s="171"/>
      <c r="AT4668" s="166" t="s">
        <v>328</v>
      </c>
      <c r="AU4668" s="166" t="s">
        <v>88</v>
      </c>
      <c r="AV4668" s="13" t="s">
        <v>92</v>
      </c>
      <c r="AW4668" s="13" t="s">
        <v>31</v>
      </c>
      <c r="AX4668" s="13" t="s">
        <v>76</v>
      </c>
      <c r="AY4668" s="166" t="s">
        <v>317</v>
      </c>
    </row>
    <row r="4669" spans="2:51" s="12" customFormat="1" ht="10">
      <c r="B4669" s="157"/>
      <c r="D4669" s="158" t="s">
        <v>328</v>
      </c>
      <c r="E4669" s="159" t="s">
        <v>1</v>
      </c>
      <c r="F4669" s="160" t="s">
        <v>7196</v>
      </c>
      <c r="H4669" s="161">
        <v>414.51</v>
      </c>
      <c r="I4669" s="162"/>
      <c r="L4669" s="157"/>
      <c r="M4669" s="163"/>
      <c r="T4669" s="164"/>
      <c r="AT4669" s="159" t="s">
        <v>328</v>
      </c>
      <c r="AU4669" s="159" t="s">
        <v>88</v>
      </c>
      <c r="AV4669" s="12" t="s">
        <v>88</v>
      </c>
      <c r="AW4669" s="12" t="s">
        <v>31</v>
      </c>
      <c r="AX4669" s="12" t="s">
        <v>76</v>
      </c>
      <c r="AY4669" s="159" t="s">
        <v>317</v>
      </c>
    </row>
    <row r="4670" spans="2:51" s="13" customFormat="1" ht="10">
      <c r="B4670" s="165"/>
      <c r="D4670" s="158" t="s">
        <v>328</v>
      </c>
      <c r="E4670" s="166" t="s">
        <v>1</v>
      </c>
      <c r="F4670" s="167" t="s">
        <v>7197</v>
      </c>
      <c r="H4670" s="168">
        <v>414.51</v>
      </c>
      <c r="I4670" s="169"/>
      <c r="L4670" s="165"/>
      <c r="M4670" s="170"/>
      <c r="T4670" s="171"/>
      <c r="AT4670" s="166" t="s">
        <v>328</v>
      </c>
      <c r="AU4670" s="166" t="s">
        <v>88</v>
      </c>
      <c r="AV4670" s="13" t="s">
        <v>92</v>
      </c>
      <c r="AW4670" s="13" t="s">
        <v>31</v>
      </c>
      <c r="AX4670" s="13" t="s">
        <v>76</v>
      </c>
      <c r="AY4670" s="166" t="s">
        <v>317</v>
      </c>
    </row>
    <row r="4671" spans="2:51" s="12" customFormat="1" ht="10">
      <c r="B4671" s="157"/>
      <c r="D4671" s="158" t="s">
        <v>328</v>
      </c>
      <c r="E4671" s="159" t="s">
        <v>1</v>
      </c>
      <c r="F4671" s="160" t="s">
        <v>7198</v>
      </c>
      <c r="H4671" s="161">
        <v>129.09</v>
      </c>
      <c r="I4671" s="162"/>
      <c r="L4671" s="157"/>
      <c r="M4671" s="163"/>
      <c r="T4671" s="164"/>
      <c r="AT4671" s="159" t="s">
        <v>328</v>
      </c>
      <c r="AU4671" s="159" t="s">
        <v>88</v>
      </c>
      <c r="AV4671" s="12" t="s">
        <v>88</v>
      </c>
      <c r="AW4671" s="12" t="s">
        <v>31</v>
      </c>
      <c r="AX4671" s="12" t="s">
        <v>76</v>
      </c>
      <c r="AY4671" s="159" t="s">
        <v>317</v>
      </c>
    </row>
    <row r="4672" spans="2:51" s="12" customFormat="1" ht="10">
      <c r="B4672" s="157"/>
      <c r="D4672" s="158" t="s">
        <v>328</v>
      </c>
      <c r="E4672" s="159" t="s">
        <v>1</v>
      </c>
      <c r="F4672" s="160" t="s">
        <v>7194</v>
      </c>
      <c r="H4672" s="161">
        <v>9.7200000000000006</v>
      </c>
      <c r="I4672" s="162"/>
      <c r="L4672" s="157"/>
      <c r="M4672" s="163"/>
      <c r="T4672" s="164"/>
      <c r="AT4672" s="159" t="s">
        <v>328</v>
      </c>
      <c r="AU4672" s="159" t="s">
        <v>88</v>
      </c>
      <c r="AV4672" s="12" t="s">
        <v>88</v>
      </c>
      <c r="AW4672" s="12" t="s">
        <v>31</v>
      </c>
      <c r="AX4672" s="12" t="s">
        <v>76</v>
      </c>
      <c r="AY4672" s="159" t="s">
        <v>317</v>
      </c>
    </row>
    <row r="4673" spans="2:51" s="13" customFormat="1" ht="10">
      <c r="B4673" s="165"/>
      <c r="D4673" s="158" t="s">
        <v>328</v>
      </c>
      <c r="E4673" s="166" t="s">
        <v>1</v>
      </c>
      <c r="F4673" s="167" t="s">
        <v>7199</v>
      </c>
      <c r="H4673" s="168">
        <v>138.81</v>
      </c>
      <c r="I4673" s="169"/>
      <c r="L4673" s="165"/>
      <c r="M4673" s="170"/>
      <c r="T4673" s="171"/>
      <c r="AT4673" s="166" t="s">
        <v>328</v>
      </c>
      <c r="AU4673" s="166" t="s">
        <v>88</v>
      </c>
      <c r="AV4673" s="13" t="s">
        <v>92</v>
      </c>
      <c r="AW4673" s="13" t="s">
        <v>31</v>
      </c>
      <c r="AX4673" s="13" t="s">
        <v>76</v>
      </c>
      <c r="AY4673" s="166" t="s">
        <v>317</v>
      </c>
    </row>
    <row r="4674" spans="2:51" s="12" customFormat="1" ht="10">
      <c r="B4674" s="157"/>
      <c r="D4674" s="158" t="s">
        <v>328</v>
      </c>
      <c r="E4674" s="159" t="s">
        <v>1</v>
      </c>
      <c r="F4674" s="160" t="s">
        <v>7200</v>
      </c>
      <c r="H4674" s="161">
        <v>217.69</v>
      </c>
      <c r="I4674" s="162"/>
      <c r="L4674" s="157"/>
      <c r="M4674" s="163"/>
      <c r="T4674" s="164"/>
      <c r="AT4674" s="159" t="s">
        <v>328</v>
      </c>
      <c r="AU4674" s="159" t="s">
        <v>88</v>
      </c>
      <c r="AV4674" s="12" t="s">
        <v>88</v>
      </c>
      <c r="AW4674" s="12" t="s">
        <v>31</v>
      </c>
      <c r="AX4674" s="12" t="s">
        <v>76</v>
      </c>
      <c r="AY4674" s="159" t="s">
        <v>317</v>
      </c>
    </row>
    <row r="4675" spans="2:51" s="13" customFormat="1" ht="10">
      <c r="B4675" s="165"/>
      <c r="D4675" s="158" t="s">
        <v>328</v>
      </c>
      <c r="E4675" s="166" t="s">
        <v>1</v>
      </c>
      <c r="F4675" s="167" t="s">
        <v>7201</v>
      </c>
      <c r="H4675" s="168">
        <v>217.69</v>
      </c>
      <c r="I4675" s="169"/>
      <c r="L4675" s="165"/>
      <c r="M4675" s="170"/>
      <c r="T4675" s="171"/>
      <c r="AT4675" s="166" t="s">
        <v>328</v>
      </c>
      <c r="AU4675" s="166" t="s">
        <v>88</v>
      </c>
      <c r="AV4675" s="13" t="s">
        <v>92</v>
      </c>
      <c r="AW4675" s="13" t="s">
        <v>31</v>
      </c>
      <c r="AX4675" s="13" t="s">
        <v>76</v>
      </c>
      <c r="AY4675" s="166" t="s">
        <v>317</v>
      </c>
    </row>
    <row r="4676" spans="2:51" s="12" customFormat="1" ht="10">
      <c r="B4676" s="157"/>
      <c r="D4676" s="158" t="s">
        <v>328</v>
      </c>
      <c r="E4676" s="159" t="s">
        <v>1</v>
      </c>
      <c r="F4676" s="160" t="s">
        <v>7202</v>
      </c>
      <c r="H4676" s="161">
        <v>30.06</v>
      </c>
      <c r="I4676" s="162"/>
      <c r="L4676" s="157"/>
      <c r="M4676" s="163"/>
      <c r="T4676" s="164"/>
      <c r="AT4676" s="159" t="s">
        <v>328</v>
      </c>
      <c r="AU4676" s="159" t="s">
        <v>88</v>
      </c>
      <c r="AV4676" s="12" t="s">
        <v>88</v>
      </c>
      <c r="AW4676" s="12" t="s">
        <v>31</v>
      </c>
      <c r="AX4676" s="12" t="s">
        <v>76</v>
      </c>
      <c r="AY4676" s="159" t="s">
        <v>317</v>
      </c>
    </row>
    <row r="4677" spans="2:51" s="12" customFormat="1" ht="10">
      <c r="B4677" s="157"/>
      <c r="D4677" s="158" t="s">
        <v>328</v>
      </c>
      <c r="E4677" s="159" t="s">
        <v>1</v>
      </c>
      <c r="F4677" s="160" t="s">
        <v>7203</v>
      </c>
      <c r="H4677" s="161">
        <v>10.26</v>
      </c>
      <c r="I4677" s="162"/>
      <c r="L4677" s="157"/>
      <c r="M4677" s="163"/>
      <c r="T4677" s="164"/>
      <c r="AT4677" s="159" t="s">
        <v>328</v>
      </c>
      <c r="AU4677" s="159" t="s">
        <v>88</v>
      </c>
      <c r="AV4677" s="12" t="s">
        <v>88</v>
      </c>
      <c r="AW4677" s="12" t="s">
        <v>31</v>
      </c>
      <c r="AX4677" s="12" t="s">
        <v>76</v>
      </c>
      <c r="AY4677" s="159" t="s">
        <v>317</v>
      </c>
    </row>
    <row r="4678" spans="2:51" s="13" customFormat="1" ht="10">
      <c r="B4678" s="165"/>
      <c r="D4678" s="158" t="s">
        <v>328</v>
      </c>
      <c r="E4678" s="166" t="s">
        <v>1</v>
      </c>
      <c r="F4678" s="167" t="s">
        <v>7204</v>
      </c>
      <c r="H4678" s="168">
        <v>40.32</v>
      </c>
      <c r="I4678" s="169"/>
      <c r="L4678" s="165"/>
      <c r="M4678" s="170"/>
      <c r="T4678" s="171"/>
      <c r="AT4678" s="166" t="s">
        <v>328</v>
      </c>
      <c r="AU4678" s="166" t="s">
        <v>88</v>
      </c>
      <c r="AV4678" s="13" t="s">
        <v>92</v>
      </c>
      <c r="AW4678" s="13" t="s">
        <v>31</v>
      </c>
      <c r="AX4678" s="13" t="s">
        <v>76</v>
      </c>
      <c r="AY4678" s="166" t="s">
        <v>317</v>
      </c>
    </row>
    <row r="4679" spans="2:51" s="12" customFormat="1" ht="10">
      <c r="B4679" s="157"/>
      <c r="D4679" s="158" t="s">
        <v>328</v>
      </c>
      <c r="E4679" s="159" t="s">
        <v>1</v>
      </c>
      <c r="F4679" s="160" t="s">
        <v>7205</v>
      </c>
      <c r="H4679" s="161">
        <v>12.17</v>
      </c>
      <c r="I4679" s="162"/>
      <c r="L4679" s="157"/>
      <c r="M4679" s="163"/>
      <c r="T4679" s="164"/>
      <c r="AT4679" s="159" t="s">
        <v>328</v>
      </c>
      <c r="AU4679" s="159" t="s">
        <v>88</v>
      </c>
      <c r="AV4679" s="12" t="s">
        <v>88</v>
      </c>
      <c r="AW4679" s="12" t="s">
        <v>31</v>
      </c>
      <c r="AX4679" s="12" t="s">
        <v>76</v>
      </c>
      <c r="AY4679" s="159" t="s">
        <v>317</v>
      </c>
    </row>
    <row r="4680" spans="2:51" s="12" customFormat="1" ht="10">
      <c r="B4680" s="157"/>
      <c r="D4680" s="158" t="s">
        <v>328</v>
      </c>
      <c r="E4680" s="159" t="s">
        <v>1</v>
      </c>
      <c r="F4680" s="160" t="s">
        <v>7206</v>
      </c>
      <c r="H4680" s="161">
        <v>57.5</v>
      </c>
      <c r="I4680" s="162"/>
      <c r="L4680" s="157"/>
      <c r="M4680" s="163"/>
      <c r="T4680" s="164"/>
      <c r="AT4680" s="159" t="s">
        <v>328</v>
      </c>
      <c r="AU4680" s="159" t="s">
        <v>88</v>
      </c>
      <c r="AV4680" s="12" t="s">
        <v>88</v>
      </c>
      <c r="AW4680" s="12" t="s">
        <v>31</v>
      </c>
      <c r="AX4680" s="12" t="s">
        <v>76</v>
      </c>
      <c r="AY4680" s="159" t="s">
        <v>317</v>
      </c>
    </row>
    <row r="4681" spans="2:51" s="13" customFormat="1" ht="10">
      <c r="B4681" s="165"/>
      <c r="D4681" s="158" t="s">
        <v>328</v>
      </c>
      <c r="E4681" s="166" t="s">
        <v>1</v>
      </c>
      <c r="F4681" s="167" t="s">
        <v>7207</v>
      </c>
      <c r="H4681" s="168">
        <v>69.67</v>
      </c>
      <c r="I4681" s="169"/>
      <c r="L4681" s="165"/>
      <c r="M4681" s="170"/>
      <c r="T4681" s="171"/>
      <c r="AT4681" s="166" t="s">
        <v>328</v>
      </c>
      <c r="AU4681" s="166" t="s">
        <v>88</v>
      </c>
      <c r="AV4681" s="13" t="s">
        <v>92</v>
      </c>
      <c r="AW4681" s="13" t="s">
        <v>31</v>
      </c>
      <c r="AX4681" s="13" t="s">
        <v>76</v>
      </c>
      <c r="AY4681" s="166" t="s">
        <v>317</v>
      </c>
    </row>
    <row r="4682" spans="2:51" s="12" customFormat="1" ht="10">
      <c r="B4682" s="157"/>
      <c r="D4682" s="158" t="s">
        <v>328</v>
      </c>
      <c r="E4682" s="159" t="s">
        <v>1</v>
      </c>
      <c r="F4682" s="160" t="s">
        <v>7208</v>
      </c>
      <c r="H4682" s="161">
        <v>25.93</v>
      </c>
      <c r="I4682" s="162"/>
      <c r="L4682" s="157"/>
      <c r="M4682" s="163"/>
      <c r="T4682" s="164"/>
      <c r="AT4682" s="159" t="s">
        <v>328</v>
      </c>
      <c r="AU4682" s="159" t="s">
        <v>88</v>
      </c>
      <c r="AV4682" s="12" t="s">
        <v>88</v>
      </c>
      <c r="AW4682" s="12" t="s">
        <v>31</v>
      </c>
      <c r="AX4682" s="12" t="s">
        <v>76</v>
      </c>
      <c r="AY4682" s="159" t="s">
        <v>317</v>
      </c>
    </row>
    <row r="4683" spans="2:51" s="12" customFormat="1" ht="10">
      <c r="B4683" s="157"/>
      <c r="D4683" s="158" t="s">
        <v>328</v>
      </c>
      <c r="E4683" s="159" t="s">
        <v>1</v>
      </c>
      <c r="F4683" s="160" t="s">
        <v>7209</v>
      </c>
      <c r="H4683" s="161">
        <v>187.96</v>
      </c>
      <c r="I4683" s="162"/>
      <c r="L4683" s="157"/>
      <c r="M4683" s="163"/>
      <c r="T4683" s="164"/>
      <c r="AT4683" s="159" t="s">
        <v>328</v>
      </c>
      <c r="AU4683" s="159" t="s">
        <v>88</v>
      </c>
      <c r="AV4683" s="12" t="s">
        <v>88</v>
      </c>
      <c r="AW4683" s="12" t="s">
        <v>31</v>
      </c>
      <c r="AX4683" s="12" t="s">
        <v>76</v>
      </c>
      <c r="AY4683" s="159" t="s">
        <v>317</v>
      </c>
    </row>
    <row r="4684" spans="2:51" s="12" customFormat="1" ht="10">
      <c r="B4684" s="157"/>
      <c r="D4684" s="158" t="s">
        <v>328</v>
      </c>
      <c r="E4684" s="159" t="s">
        <v>1</v>
      </c>
      <c r="F4684" s="160" t="s">
        <v>7210</v>
      </c>
      <c r="H4684" s="161">
        <v>79.680000000000007</v>
      </c>
      <c r="I4684" s="162"/>
      <c r="L4684" s="157"/>
      <c r="M4684" s="163"/>
      <c r="T4684" s="164"/>
      <c r="AT4684" s="159" t="s">
        <v>328</v>
      </c>
      <c r="AU4684" s="159" t="s">
        <v>88</v>
      </c>
      <c r="AV4684" s="12" t="s">
        <v>88</v>
      </c>
      <c r="AW4684" s="12" t="s">
        <v>31</v>
      </c>
      <c r="AX4684" s="12" t="s">
        <v>76</v>
      </c>
      <c r="AY4684" s="159" t="s">
        <v>317</v>
      </c>
    </row>
    <row r="4685" spans="2:51" s="12" customFormat="1" ht="10">
      <c r="B4685" s="157"/>
      <c r="D4685" s="158" t="s">
        <v>328</v>
      </c>
      <c r="E4685" s="159" t="s">
        <v>1</v>
      </c>
      <c r="F4685" s="160" t="s">
        <v>7211</v>
      </c>
      <c r="H4685" s="161">
        <v>228.06</v>
      </c>
      <c r="I4685" s="162"/>
      <c r="L4685" s="157"/>
      <c r="M4685" s="163"/>
      <c r="T4685" s="164"/>
      <c r="AT4685" s="159" t="s">
        <v>328</v>
      </c>
      <c r="AU4685" s="159" t="s">
        <v>88</v>
      </c>
      <c r="AV4685" s="12" t="s">
        <v>88</v>
      </c>
      <c r="AW4685" s="12" t="s">
        <v>31</v>
      </c>
      <c r="AX4685" s="12" t="s">
        <v>76</v>
      </c>
      <c r="AY4685" s="159" t="s">
        <v>317</v>
      </c>
    </row>
    <row r="4686" spans="2:51" s="13" customFormat="1" ht="10">
      <c r="B4686" s="165"/>
      <c r="D4686" s="158" t="s">
        <v>328</v>
      </c>
      <c r="E4686" s="166" t="s">
        <v>1</v>
      </c>
      <c r="F4686" s="167" t="s">
        <v>7212</v>
      </c>
      <c r="H4686" s="168">
        <v>521.63000000000011</v>
      </c>
      <c r="I4686" s="169"/>
      <c r="L4686" s="165"/>
      <c r="M4686" s="170"/>
      <c r="T4686" s="171"/>
      <c r="AT4686" s="166" t="s">
        <v>328</v>
      </c>
      <c r="AU4686" s="166" t="s">
        <v>88</v>
      </c>
      <c r="AV4686" s="13" t="s">
        <v>92</v>
      </c>
      <c r="AW4686" s="13" t="s">
        <v>31</v>
      </c>
      <c r="AX4686" s="13" t="s">
        <v>76</v>
      </c>
      <c r="AY4686" s="166" t="s">
        <v>317</v>
      </c>
    </row>
    <row r="4687" spans="2:51" s="12" customFormat="1" ht="10">
      <c r="B4687" s="157"/>
      <c r="D4687" s="158" t="s">
        <v>328</v>
      </c>
      <c r="E4687" s="159" t="s">
        <v>1</v>
      </c>
      <c r="F4687" s="160" t="s">
        <v>7213</v>
      </c>
      <c r="H4687" s="161">
        <v>113.46</v>
      </c>
      <c r="I4687" s="162"/>
      <c r="L4687" s="157"/>
      <c r="M4687" s="163"/>
      <c r="T4687" s="164"/>
      <c r="AT4687" s="159" t="s">
        <v>328</v>
      </c>
      <c r="AU4687" s="159" t="s">
        <v>88</v>
      </c>
      <c r="AV4687" s="12" t="s">
        <v>88</v>
      </c>
      <c r="AW4687" s="12" t="s">
        <v>31</v>
      </c>
      <c r="AX4687" s="12" t="s">
        <v>76</v>
      </c>
      <c r="AY4687" s="159" t="s">
        <v>317</v>
      </c>
    </row>
    <row r="4688" spans="2:51" s="12" customFormat="1" ht="10">
      <c r="B4688" s="157"/>
      <c r="D4688" s="158" t="s">
        <v>328</v>
      </c>
      <c r="E4688" s="159" t="s">
        <v>1</v>
      </c>
      <c r="F4688" s="160" t="s">
        <v>7214</v>
      </c>
      <c r="H4688" s="161">
        <v>106.3</v>
      </c>
      <c r="I4688" s="162"/>
      <c r="L4688" s="157"/>
      <c r="M4688" s="163"/>
      <c r="T4688" s="164"/>
      <c r="AT4688" s="159" t="s">
        <v>328</v>
      </c>
      <c r="AU4688" s="159" t="s">
        <v>88</v>
      </c>
      <c r="AV4688" s="12" t="s">
        <v>88</v>
      </c>
      <c r="AW4688" s="12" t="s">
        <v>31</v>
      </c>
      <c r="AX4688" s="12" t="s">
        <v>76</v>
      </c>
      <c r="AY4688" s="159" t="s">
        <v>317</v>
      </c>
    </row>
    <row r="4689" spans="2:65" s="12" customFormat="1" ht="10">
      <c r="B4689" s="157"/>
      <c r="D4689" s="158" t="s">
        <v>328</v>
      </c>
      <c r="E4689" s="159" t="s">
        <v>1</v>
      </c>
      <c r="F4689" s="160" t="s">
        <v>7215</v>
      </c>
      <c r="H4689" s="161">
        <v>50.23</v>
      </c>
      <c r="I4689" s="162"/>
      <c r="L4689" s="157"/>
      <c r="M4689" s="163"/>
      <c r="T4689" s="164"/>
      <c r="AT4689" s="159" t="s">
        <v>328</v>
      </c>
      <c r="AU4689" s="159" t="s">
        <v>88</v>
      </c>
      <c r="AV4689" s="12" t="s">
        <v>88</v>
      </c>
      <c r="AW4689" s="12" t="s">
        <v>31</v>
      </c>
      <c r="AX4689" s="12" t="s">
        <v>76</v>
      </c>
      <c r="AY4689" s="159" t="s">
        <v>317</v>
      </c>
    </row>
    <row r="4690" spans="2:65" s="12" customFormat="1" ht="10">
      <c r="B4690" s="157"/>
      <c r="D4690" s="158" t="s">
        <v>328</v>
      </c>
      <c r="E4690" s="159" t="s">
        <v>1</v>
      </c>
      <c r="F4690" s="160" t="s">
        <v>7216</v>
      </c>
      <c r="H4690" s="161">
        <v>387.23</v>
      </c>
      <c r="I4690" s="162"/>
      <c r="L4690" s="157"/>
      <c r="M4690" s="163"/>
      <c r="T4690" s="164"/>
      <c r="AT4690" s="159" t="s">
        <v>328</v>
      </c>
      <c r="AU4690" s="159" t="s">
        <v>88</v>
      </c>
      <c r="AV4690" s="12" t="s">
        <v>88</v>
      </c>
      <c r="AW4690" s="12" t="s">
        <v>31</v>
      </c>
      <c r="AX4690" s="12" t="s">
        <v>76</v>
      </c>
      <c r="AY4690" s="159" t="s">
        <v>317</v>
      </c>
    </row>
    <row r="4691" spans="2:65" s="12" customFormat="1" ht="10">
      <c r="B4691" s="157"/>
      <c r="D4691" s="158" t="s">
        <v>328</v>
      </c>
      <c r="E4691" s="159" t="s">
        <v>1</v>
      </c>
      <c r="F4691" s="160" t="s">
        <v>7217</v>
      </c>
      <c r="H4691" s="161">
        <v>10.59</v>
      </c>
      <c r="I4691" s="162"/>
      <c r="L4691" s="157"/>
      <c r="M4691" s="163"/>
      <c r="T4691" s="164"/>
      <c r="AT4691" s="159" t="s">
        <v>328</v>
      </c>
      <c r="AU4691" s="159" t="s">
        <v>88</v>
      </c>
      <c r="AV4691" s="12" t="s">
        <v>88</v>
      </c>
      <c r="AW4691" s="12" t="s">
        <v>31</v>
      </c>
      <c r="AX4691" s="12" t="s">
        <v>76</v>
      </c>
      <c r="AY4691" s="159" t="s">
        <v>317</v>
      </c>
    </row>
    <row r="4692" spans="2:65" s="13" customFormat="1" ht="10">
      <c r="B4692" s="165"/>
      <c r="D4692" s="158" t="s">
        <v>328</v>
      </c>
      <c r="E4692" s="166" t="s">
        <v>1</v>
      </c>
      <c r="F4692" s="167" t="s">
        <v>7218</v>
      </c>
      <c r="H4692" s="168">
        <v>667.81000000000006</v>
      </c>
      <c r="I4692" s="169"/>
      <c r="L4692" s="165"/>
      <c r="M4692" s="170"/>
      <c r="T4692" s="171"/>
      <c r="AT4692" s="166" t="s">
        <v>328</v>
      </c>
      <c r="AU4692" s="166" t="s">
        <v>88</v>
      </c>
      <c r="AV4692" s="13" t="s">
        <v>92</v>
      </c>
      <c r="AW4692" s="13" t="s">
        <v>31</v>
      </c>
      <c r="AX4692" s="13" t="s">
        <v>76</v>
      </c>
      <c r="AY4692" s="166" t="s">
        <v>317</v>
      </c>
    </row>
    <row r="4693" spans="2:65" s="14" customFormat="1" ht="10">
      <c r="B4693" s="172"/>
      <c r="D4693" s="158" t="s">
        <v>328</v>
      </c>
      <c r="E4693" s="173" t="s">
        <v>1</v>
      </c>
      <c r="F4693" s="174" t="s">
        <v>332</v>
      </c>
      <c r="H4693" s="175">
        <v>4503.7099999999991</v>
      </c>
      <c r="I4693" s="176"/>
      <c r="L4693" s="172"/>
      <c r="M4693" s="177"/>
      <c r="T4693" s="178"/>
      <c r="AT4693" s="173" t="s">
        <v>328</v>
      </c>
      <c r="AU4693" s="173" t="s">
        <v>88</v>
      </c>
      <c r="AV4693" s="14" t="s">
        <v>323</v>
      </c>
      <c r="AW4693" s="14" t="s">
        <v>31</v>
      </c>
      <c r="AX4693" s="14" t="s">
        <v>83</v>
      </c>
      <c r="AY4693" s="173" t="s">
        <v>317</v>
      </c>
    </row>
    <row r="4694" spans="2:65" s="1" customFormat="1" ht="37.75" customHeight="1">
      <c r="B4694" s="142"/>
      <c r="C4694" s="179" t="s">
        <v>7219</v>
      </c>
      <c r="D4694" s="179" t="s">
        <v>454</v>
      </c>
      <c r="E4694" s="180" t="s">
        <v>7220</v>
      </c>
      <c r="F4694" s="181" t="s">
        <v>7221</v>
      </c>
      <c r="G4694" s="182" t="s">
        <v>484</v>
      </c>
      <c r="H4694" s="183">
        <v>1732.2840000000001</v>
      </c>
      <c r="I4694" s="184"/>
      <c r="J4694" s="185">
        <f>ROUND(I4694*H4694,2)</f>
        <v>0</v>
      </c>
      <c r="K4694" s="186"/>
      <c r="L4694" s="187"/>
      <c r="M4694" s="188" t="s">
        <v>1</v>
      </c>
      <c r="N4694" s="189" t="s">
        <v>42</v>
      </c>
      <c r="P4694" s="153">
        <f>O4694*H4694</f>
        <v>0</v>
      </c>
      <c r="Q4694" s="153">
        <v>5.0000000000000001E-4</v>
      </c>
      <c r="R4694" s="153">
        <f>Q4694*H4694</f>
        <v>0.86614200000000008</v>
      </c>
      <c r="S4694" s="153">
        <v>0</v>
      </c>
      <c r="T4694" s="154">
        <f>S4694*H4694</f>
        <v>0</v>
      </c>
      <c r="AR4694" s="155" t="s">
        <v>481</v>
      </c>
      <c r="AT4694" s="155" t="s">
        <v>454</v>
      </c>
      <c r="AU4694" s="155" t="s">
        <v>88</v>
      </c>
      <c r="AY4694" s="16" t="s">
        <v>317</v>
      </c>
      <c r="BE4694" s="156">
        <f>IF(N4694="základná",J4694,0)</f>
        <v>0</v>
      </c>
      <c r="BF4694" s="156">
        <f>IF(N4694="znížená",J4694,0)</f>
        <v>0</v>
      </c>
      <c r="BG4694" s="156">
        <f>IF(N4694="zákl. prenesená",J4694,0)</f>
        <v>0</v>
      </c>
      <c r="BH4694" s="156">
        <f>IF(N4694="zníž. prenesená",J4694,0)</f>
        <v>0</v>
      </c>
      <c r="BI4694" s="156">
        <f>IF(N4694="nulová",J4694,0)</f>
        <v>0</v>
      </c>
      <c r="BJ4694" s="16" t="s">
        <v>88</v>
      </c>
      <c r="BK4694" s="156">
        <f>ROUND(I4694*H4694,2)</f>
        <v>0</v>
      </c>
      <c r="BL4694" s="16" t="s">
        <v>396</v>
      </c>
      <c r="BM4694" s="155" t="s">
        <v>7222</v>
      </c>
    </row>
    <row r="4695" spans="2:65" s="12" customFormat="1" ht="10">
      <c r="B4695" s="157"/>
      <c r="D4695" s="158" t="s">
        <v>328</v>
      </c>
      <c r="E4695" s="159" t="s">
        <v>1</v>
      </c>
      <c r="F4695" s="160" t="s">
        <v>7182</v>
      </c>
      <c r="H4695" s="161">
        <v>244.57</v>
      </c>
      <c r="I4695" s="162"/>
      <c r="L4695" s="157"/>
      <c r="M4695" s="163"/>
      <c r="T4695" s="164"/>
      <c r="AT4695" s="159" t="s">
        <v>328</v>
      </c>
      <c r="AU4695" s="159" t="s">
        <v>88</v>
      </c>
      <c r="AV4695" s="12" t="s">
        <v>88</v>
      </c>
      <c r="AW4695" s="12" t="s">
        <v>31</v>
      </c>
      <c r="AX4695" s="12" t="s">
        <v>76</v>
      </c>
      <c r="AY4695" s="159" t="s">
        <v>317</v>
      </c>
    </row>
    <row r="4696" spans="2:65" s="12" customFormat="1" ht="10">
      <c r="B4696" s="157"/>
      <c r="D4696" s="158" t="s">
        <v>328</v>
      </c>
      <c r="E4696" s="159" t="s">
        <v>1</v>
      </c>
      <c r="F4696" s="160" t="s">
        <v>7183</v>
      </c>
      <c r="H4696" s="161">
        <v>448.82</v>
      </c>
      <c r="I4696" s="162"/>
      <c r="L4696" s="157"/>
      <c r="M4696" s="163"/>
      <c r="T4696" s="164"/>
      <c r="AT4696" s="159" t="s">
        <v>328</v>
      </c>
      <c r="AU4696" s="159" t="s">
        <v>88</v>
      </c>
      <c r="AV4696" s="12" t="s">
        <v>88</v>
      </c>
      <c r="AW4696" s="12" t="s">
        <v>31</v>
      </c>
      <c r="AX4696" s="12" t="s">
        <v>76</v>
      </c>
      <c r="AY4696" s="159" t="s">
        <v>317</v>
      </c>
    </row>
    <row r="4697" spans="2:65" s="12" customFormat="1" ht="10">
      <c r="B4697" s="157"/>
      <c r="D4697" s="158" t="s">
        <v>328</v>
      </c>
      <c r="E4697" s="159" t="s">
        <v>1</v>
      </c>
      <c r="F4697" s="160" t="s">
        <v>7184</v>
      </c>
      <c r="H4697" s="161">
        <v>656.84</v>
      </c>
      <c r="I4697" s="162"/>
      <c r="L4697" s="157"/>
      <c r="M4697" s="163"/>
      <c r="T4697" s="164"/>
      <c r="AT4697" s="159" t="s">
        <v>328</v>
      </c>
      <c r="AU4697" s="159" t="s">
        <v>88</v>
      </c>
      <c r="AV4697" s="12" t="s">
        <v>88</v>
      </c>
      <c r="AW4697" s="12" t="s">
        <v>31</v>
      </c>
      <c r="AX4697" s="12" t="s">
        <v>76</v>
      </c>
      <c r="AY4697" s="159" t="s">
        <v>317</v>
      </c>
    </row>
    <row r="4698" spans="2:65" s="12" customFormat="1" ht="10">
      <c r="B4698" s="157"/>
      <c r="D4698" s="158" t="s">
        <v>328</v>
      </c>
      <c r="E4698" s="159" t="s">
        <v>1</v>
      </c>
      <c r="F4698" s="160" t="s">
        <v>3000</v>
      </c>
      <c r="H4698" s="161">
        <v>284</v>
      </c>
      <c r="I4698" s="162"/>
      <c r="L4698" s="157"/>
      <c r="M4698" s="163"/>
      <c r="T4698" s="164"/>
      <c r="AT4698" s="159" t="s">
        <v>328</v>
      </c>
      <c r="AU4698" s="159" t="s">
        <v>88</v>
      </c>
      <c r="AV4698" s="12" t="s">
        <v>88</v>
      </c>
      <c r="AW4698" s="12" t="s">
        <v>31</v>
      </c>
      <c r="AX4698" s="12" t="s">
        <v>76</v>
      </c>
      <c r="AY4698" s="159" t="s">
        <v>317</v>
      </c>
    </row>
    <row r="4699" spans="2:65" s="13" customFormat="1" ht="10">
      <c r="B4699" s="165"/>
      <c r="D4699" s="158" t="s">
        <v>328</v>
      </c>
      <c r="E4699" s="166" t="s">
        <v>1</v>
      </c>
      <c r="F4699" s="167" t="s">
        <v>7223</v>
      </c>
      <c r="H4699" s="168">
        <v>1634.23</v>
      </c>
      <c r="I4699" s="169"/>
      <c r="L4699" s="165"/>
      <c r="M4699" s="170"/>
      <c r="T4699" s="171"/>
      <c r="AT4699" s="166" t="s">
        <v>328</v>
      </c>
      <c r="AU4699" s="166" t="s">
        <v>88</v>
      </c>
      <c r="AV4699" s="13" t="s">
        <v>92</v>
      </c>
      <c r="AW4699" s="13" t="s">
        <v>31</v>
      </c>
      <c r="AX4699" s="13" t="s">
        <v>76</v>
      </c>
      <c r="AY4699" s="166" t="s">
        <v>317</v>
      </c>
    </row>
    <row r="4700" spans="2:65" s="14" customFormat="1" ht="10">
      <c r="B4700" s="172"/>
      <c r="D4700" s="158" t="s">
        <v>328</v>
      </c>
      <c r="E4700" s="173" t="s">
        <v>1</v>
      </c>
      <c r="F4700" s="174" t="s">
        <v>332</v>
      </c>
      <c r="H4700" s="175">
        <v>1634.23</v>
      </c>
      <c r="I4700" s="176"/>
      <c r="L4700" s="172"/>
      <c r="M4700" s="177"/>
      <c r="T4700" s="178"/>
      <c r="AT4700" s="173" t="s">
        <v>328</v>
      </c>
      <c r="AU4700" s="173" t="s">
        <v>88</v>
      </c>
      <c r="AV4700" s="14" t="s">
        <v>323</v>
      </c>
      <c r="AW4700" s="14" t="s">
        <v>31</v>
      </c>
      <c r="AX4700" s="14" t="s">
        <v>83</v>
      </c>
      <c r="AY4700" s="173" t="s">
        <v>317</v>
      </c>
    </row>
    <row r="4701" spans="2:65" s="12" customFormat="1" ht="10">
      <c r="B4701" s="157"/>
      <c r="D4701" s="158" t="s">
        <v>328</v>
      </c>
      <c r="F4701" s="160" t="s">
        <v>7224</v>
      </c>
      <c r="H4701" s="161">
        <v>1732.2840000000001</v>
      </c>
      <c r="I4701" s="162"/>
      <c r="L4701" s="157"/>
      <c r="M4701" s="163"/>
      <c r="T4701" s="164"/>
      <c r="AT4701" s="159" t="s">
        <v>328</v>
      </c>
      <c r="AU4701" s="159" t="s">
        <v>88</v>
      </c>
      <c r="AV4701" s="12" t="s">
        <v>88</v>
      </c>
      <c r="AW4701" s="12" t="s">
        <v>3</v>
      </c>
      <c r="AX4701" s="12" t="s">
        <v>83</v>
      </c>
      <c r="AY4701" s="159" t="s">
        <v>317</v>
      </c>
    </row>
    <row r="4702" spans="2:65" s="1" customFormat="1" ht="37.75" customHeight="1">
      <c r="B4702" s="142"/>
      <c r="C4702" s="179" t="s">
        <v>7225</v>
      </c>
      <c r="D4702" s="179" t="s">
        <v>454</v>
      </c>
      <c r="E4702" s="180" t="s">
        <v>7226</v>
      </c>
      <c r="F4702" s="181" t="s">
        <v>7227</v>
      </c>
      <c r="G4702" s="182" t="s">
        <v>484</v>
      </c>
      <c r="H4702" s="183">
        <v>240.06899999999999</v>
      </c>
      <c r="I4702" s="184"/>
      <c r="J4702" s="185">
        <f>ROUND(I4702*H4702,2)</f>
        <v>0</v>
      </c>
      <c r="K4702" s="186"/>
      <c r="L4702" s="187"/>
      <c r="M4702" s="188" t="s">
        <v>1</v>
      </c>
      <c r="N4702" s="189" t="s">
        <v>42</v>
      </c>
      <c r="P4702" s="153">
        <f>O4702*H4702</f>
        <v>0</v>
      </c>
      <c r="Q4702" s="153">
        <v>5.0000000000000001E-4</v>
      </c>
      <c r="R4702" s="153">
        <f>Q4702*H4702</f>
        <v>0.1200345</v>
      </c>
      <c r="S4702" s="153">
        <v>0</v>
      </c>
      <c r="T4702" s="154">
        <f>S4702*H4702</f>
        <v>0</v>
      </c>
      <c r="AR4702" s="155" t="s">
        <v>481</v>
      </c>
      <c r="AT4702" s="155" t="s">
        <v>454</v>
      </c>
      <c r="AU4702" s="155" t="s">
        <v>88</v>
      </c>
      <c r="AY4702" s="16" t="s">
        <v>317</v>
      </c>
      <c r="BE4702" s="156">
        <f>IF(N4702="základná",J4702,0)</f>
        <v>0</v>
      </c>
      <c r="BF4702" s="156">
        <f>IF(N4702="znížená",J4702,0)</f>
        <v>0</v>
      </c>
      <c r="BG4702" s="156">
        <f>IF(N4702="zákl. prenesená",J4702,0)</f>
        <v>0</v>
      </c>
      <c r="BH4702" s="156">
        <f>IF(N4702="zníž. prenesená",J4702,0)</f>
        <v>0</v>
      </c>
      <c r="BI4702" s="156">
        <f>IF(N4702="nulová",J4702,0)</f>
        <v>0</v>
      </c>
      <c r="BJ4702" s="16" t="s">
        <v>88</v>
      </c>
      <c r="BK4702" s="156">
        <f>ROUND(I4702*H4702,2)</f>
        <v>0</v>
      </c>
      <c r="BL4702" s="16" t="s">
        <v>396</v>
      </c>
      <c r="BM4702" s="155" t="s">
        <v>7228</v>
      </c>
    </row>
    <row r="4703" spans="2:65" s="12" customFormat="1" ht="10">
      <c r="B4703" s="157"/>
      <c r="D4703" s="158" t="s">
        <v>328</v>
      </c>
      <c r="E4703" s="159" t="s">
        <v>1</v>
      </c>
      <c r="F4703" s="160" t="s">
        <v>7186</v>
      </c>
      <c r="H4703" s="161">
        <v>226.48</v>
      </c>
      <c r="I4703" s="162"/>
      <c r="L4703" s="157"/>
      <c r="M4703" s="163"/>
      <c r="T4703" s="164"/>
      <c r="AT4703" s="159" t="s">
        <v>328</v>
      </c>
      <c r="AU4703" s="159" t="s">
        <v>88</v>
      </c>
      <c r="AV4703" s="12" t="s">
        <v>88</v>
      </c>
      <c r="AW4703" s="12" t="s">
        <v>31</v>
      </c>
      <c r="AX4703" s="12" t="s">
        <v>76</v>
      </c>
      <c r="AY4703" s="159" t="s">
        <v>317</v>
      </c>
    </row>
    <row r="4704" spans="2:65" s="13" customFormat="1" ht="10">
      <c r="B4704" s="165"/>
      <c r="D4704" s="158" t="s">
        <v>328</v>
      </c>
      <c r="E4704" s="166" t="s">
        <v>1</v>
      </c>
      <c r="F4704" s="167" t="s">
        <v>7187</v>
      </c>
      <c r="H4704" s="168">
        <v>226.48</v>
      </c>
      <c r="I4704" s="169"/>
      <c r="L4704" s="165"/>
      <c r="M4704" s="170"/>
      <c r="T4704" s="171"/>
      <c r="AT4704" s="166" t="s">
        <v>328</v>
      </c>
      <c r="AU4704" s="166" t="s">
        <v>88</v>
      </c>
      <c r="AV4704" s="13" t="s">
        <v>92</v>
      </c>
      <c r="AW4704" s="13" t="s">
        <v>31</v>
      </c>
      <c r="AX4704" s="13" t="s">
        <v>76</v>
      </c>
      <c r="AY4704" s="166" t="s">
        <v>317</v>
      </c>
    </row>
    <row r="4705" spans="2:65" s="14" customFormat="1" ht="10">
      <c r="B4705" s="172"/>
      <c r="D4705" s="158" t="s">
        <v>328</v>
      </c>
      <c r="E4705" s="173" t="s">
        <v>1</v>
      </c>
      <c r="F4705" s="174" t="s">
        <v>332</v>
      </c>
      <c r="H4705" s="175">
        <v>226.48</v>
      </c>
      <c r="I4705" s="176"/>
      <c r="L4705" s="172"/>
      <c r="M4705" s="177"/>
      <c r="T4705" s="178"/>
      <c r="AT4705" s="173" t="s">
        <v>328</v>
      </c>
      <c r="AU4705" s="173" t="s">
        <v>88</v>
      </c>
      <c r="AV4705" s="14" t="s">
        <v>323</v>
      </c>
      <c r="AW4705" s="14" t="s">
        <v>31</v>
      </c>
      <c r="AX4705" s="14" t="s">
        <v>83</v>
      </c>
      <c r="AY4705" s="173" t="s">
        <v>317</v>
      </c>
    </row>
    <row r="4706" spans="2:65" s="12" customFormat="1" ht="10">
      <c r="B4706" s="157"/>
      <c r="D4706" s="158" t="s">
        <v>328</v>
      </c>
      <c r="F4706" s="160" t="s">
        <v>7229</v>
      </c>
      <c r="H4706" s="161">
        <v>240.06899999999999</v>
      </c>
      <c r="I4706" s="162"/>
      <c r="L4706" s="157"/>
      <c r="M4706" s="163"/>
      <c r="T4706" s="164"/>
      <c r="AT4706" s="159" t="s">
        <v>328</v>
      </c>
      <c r="AU4706" s="159" t="s">
        <v>88</v>
      </c>
      <c r="AV4706" s="12" t="s">
        <v>88</v>
      </c>
      <c r="AW4706" s="12" t="s">
        <v>3</v>
      </c>
      <c r="AX4706" s="12" t="s">
        <v>83</v>
      </c>
      <c r="AY4706" s="159" t="s">
        <v>317</v>
      </c>
    </row>
    <row r="4707" spans="2:65" s="1" customFormat="1" ht="37.75" customHeight="1">
      <c r="B4707" s="142"/>
      <c r="C4707" s="179" t="s">
        <v>7230</v>
      </c>
      <c r="D4707" s="179" t="s">
        <v>454</v>
      </c>
      <c r="E4707" s="180" t="s">
        <v>7231</v>
      </c>
      <c r="F4707" s="181" t="s">
        <v>7232</v>
      </c>
      <c r="G4707" s="182" t="s">
        <v>484</v>
      </c>
      <c r="H4707" s="183">
        <v>56.731000000000002</v>
      </c>
      <c r="I4707" s="184"/>
      <c r="J4707" s="185">
        <f>ROUND(I4707*H4707,2)</f>
        <v>0</v>
      </c>
      <c r="K4707" s="186"/>
      <c r="L4707" s="187"/>
      <c r="M4707" s="188" t="s">
        <v>1</v>
      </c>
      <c r="N4707" s="189" t="s">
        <v>42</v>
      </c>
      <c r="P4707" s="153">
        <f>O4707*H4707</f>
        <v>0</v>
      </c>
      <c r="Q4707" s="153">
        <v>5.0000000000000001E-4</v>
      </c>
      <c r="R4707" s="153">
        <f>Q4707*H4707</f>
        <v>2.8365500000000002E-2</v>
      </c>
      <c r="S4707" s="153">
        <v>0</v>
      </c>
      <c r="T4707" s="154">
        <f>S4707*H4707</f>
        <v>0</v>
      </c>
      <c r="AR4707" s="155" t="s">
        <v>481</v>
      </c>
      <c r="AT4707" s="155" t="s">
        <v>454</v>
      </c>
      <c r="AU4707" s="155" t="s">
        <v>88</v>
      </c>
      <c r="AY4707" s="16" t="s">
        <v>317</v>
      </c>
      <c r="BE4707" s="156">
        <f>IF(N4707="základná",J4707,0)</f>
        <v>0</v>
      </c>
      <c r="BF4707" s="156">
        <f>IF(N4707="znížená",J4707,0)</f>
        <v>0</v>
      </c>
      <c r="BG4707" s="156">
        <f>IF(N4707="zákl. prenesená",J4707,0)</f>
        <v>0</v>
      </c>
      <c r="BH4707" s="156">
        <f>IF(N4707="zníž. prenesená",J4707,0)</f>
        <v>0</v>
      </c>
      <c r="BI4707" s="156">
        <f>IF(N4707="nulová",J4707,0)</f>
        <v>0</v>
      </c>
      <c r="BJ4707" s="16" t="s">
        <v>88</v>
      </c>
      <c r="BK4707" s="156">
        <f>ROUND(I4707*H4707,2)</f>
        <v>0</v>
      </c>
      <c r="BL4707" s="16" t="s">
        <v>396</v>
      </c>
      <c r="BM4707" s="155" t="s">
        <v>7233</v>
      </c>
    </row>
    <row r="4708" spans="2:65" s="12" customFormat="1" ht="10">
      <c r="B4708" s="157"/>
      <c r="D4708" s="158" t="s">
        <v>328</v>
      </c>
      <c r="E4708" s="159" t="s">
        <v>1</v>
      </c>
      <c r="F4708" s="160" t="s">
        <v>7188</v>
      </c>
      <c r="H4708" s="161">
        <v>43.62</v>
      </c>
      <c r="I4708" s="162"/>
      <c r="L4708" s="157"/>
      <c r="M4708" s="163"/>
      <c r="T4708" s="164"/>
      <c r="AT4708" s="159" t="s">
        <v>328</v>
      </c>
      <c r="AU4708" s="159" t="s">
        <v>88</v>
      </c>
      <c r="AV4708" s="12" t="s">
        <v>88</v>
      </c>
      <c r="AW4708" s="12" t="s">
        <v>31</v>
      </c>
      <c r="AX4708" s="12" t="s">
        <v>76</v>
      </c>
      <c r="AY4708" s="159" t="s">
        <v>317</v>
      </c>
    </row>
    <row r="4709" spans="2:65" s="12" customFormat="1" ht="10">
      <c r="B4709" s="157"/>
      <c r="D4709" s="158" t="s">
        <v>328</v>
      </c>
      <c r="E4709" s="159" t="s">
        <v>1</v>
      </c>
      <c r="F4709" s="160" t="s">
        <v>7189</v>
      </c>
      <c r="H4709" s="161">
        <v>9.9</v>
      </c>
      <c r="I4709" s="162"/>
      <c r="L4709" s="157"/>
      <c r="M4709" s="163"/>
      <c r="T4709" s="164"/>
      <c r="AT4709" s="159" t="s">
        <v>328</v>
      </c>
      <c r="AU4709" s="159" t="s">
        <v>88</v>
      </c>
      <c r="AV4709" s="12" t="s">
        <v>88</v>
      </c>
      <c r="AW4709" s="12" t="s">
        <v>31</v>
      </c>
      <c r="AX4709" s="12" t="s">
        <v>76</v>
      </c>
      <c r="AY4709" s="159" t="s">
        <v>317</v>
      </c>
    </row>
    <row r="4710" spans="2:65" s="13" customFormat="1" ht="10">
      <c r="B4710" s="165"/>
      <c r="D4710" s="158" t="s">
        <v>328</v>
      </c>
      <c r="E4710" s="166" t="s">
        <v>1</v>
      </c>
      <c r="F4710" s="167" t="s">
        <v>7190</v>
      </c>
      <c r="H4710" s="168">
        <v>53.519999999999996</v>
      </c>
      <c r="I4710" s="169"/>
      <c r="L4710" s="165"/>
      <c r="M4710" s="170"/>
      <c r="T4710" s="171"/>
      <c r="AT4710" s="166" t="s">
        <v>328</v>
      </c>
      <c r="AU4710" s="166" t="s">
        <v>88</v>
      </c>
      <c r="AV4710" s="13" t="s">
        <v>92</v>
      </c>
      <c r="AW4710" s="13" t="s">
        <v>31</v>
      </c>
      <c r="AX4710" s="13" t="s">
        <v>76</v>
      </c>
      <c r="AY4710" s="166" t="s">
        <v>317</v>
      </c>
    </row>
    <row r="4711" spans="2:65" s="14" customFormat="1" ht="10">
      <c r="B4711" s="172"/>
      <c r="D4711" s="158" t="s">
        <v>328</v>
      </c>
      <c r="E4711" s="173" t="s">
        <v>1</v>
      </c>
      <c r="F4711" s="174" t="s">
        <v>332</v>
      </c>
      <c r="H4711" s="175">
        <v>53.519999999999996</v>
      </c>
      <c r="I4711" s="176"/>
      <c r="L4711" s="172"/>
      <c r="M4711" s="177"/>
      <c r="T4711" s="178"/>
      <c r="AT4711" s="173" t="s">
        <v>328</v>
      </c>
      <c r="AU4711" s="173" t="s">
        <v>88</v>
      </c>
      <c r="AV4711" s="14" t="s">
        <v>323</v>
      </c>
      <c r="AW4711" s="14" t="s">
        <v>31</v>
      </c>
      <c r="AX4711" s="14" t="s">
        <v>83</v>
      </c>
      <c r="AY4711" s="173" t="s">
        <v>317</v>
      </c>
    </row>
    <row r="4712" spans="2:65" s="12" customFormat="1" ht="10">
      <c r="B4712" s="157"/>
      <c r="D4712" s="158" t="s">
        <v>328</v>
      </c>
      <c r="F4712" s="160" t="s">
        <v>7234</v>
      </c>
      <c r="H4712" s="161">
        <v>56.731000000000002</v>
      </c>
      <c r="I4712" s="162"/>
      <c r="L4712" s="157"/>
      <c r="M4712" s="163"/>
      <c r="T4712" s="164"/>
      <c r="AT4712" s="159" t="s">
        <v>328</v>
      </c>
      <c r="AU4712" s="159" t="s">
        <v>88</v>
      </c>
      <c r="AV4712" s="12" t="s">
        <v>88</v>
      </c>
      <c r="AW4712" s="12" t="s">
        <v>3</v>
      </c>
      <c r="AX4712" s="12" t="s">
        <v>83</v>
      </c>
      <c r="AY4712" s="159" t="s">
        <v>317</v>
      </c>
    </row>
    <row r="4713" spans="2:65" s="1" customFormat="1" ht="37.75" customHeight="1">
      <c r="B4713" s="142"/>
      <c r="C4713" s="179" t="s">
        <v>7235</v>
      </c>
      <c r="D4713" s="179" t="s">
        <v>454</v>
      </c>
      <c r="E4713" s="180" t="s">
        <v>7236</v>
      </c>
      <c r="F4713" s="181" t="s">
        <v>7237</v>
      </c>
      <c r="G4713" s="182" t="s">
        <v>484</v>
      </c>
      <c r="H4713" s="183">
        <v>432.80900000000003</v>
      </c>
      <c r="I4713" s="184"/>
      <c r="J4713" s="185">
        <f>ROUND(I4713*H4713,2)</f>
        <v>0</v>
      </c>
      <c r="K4713" s="186"/>
      <c r="L4713" s="187"/>
      <c r="M4713" s="188" t="s">
        <v>1</v>
      </c>
      <c r="N4713" s="189" t="s">
        <v>42</v>
      </c>
      <c r="P4713" s="153">
        <f>O4713*H4713</f>
        <v>0</v>
      </c>
      <c r="Q4713" s="153">
        <v>5.0000000000000001E-4</v>
      </c>
      <c r="R4713" s="153">
        <f>Q4713*H4713</f>
        <v>0.21640450000000003</v>
      </c>
      <c r="S4713" s="153">
        <v>0</v>
      </c>
      <c r="T4713" s="154">
        <f>S4713*H4713</f>
        <v>0</v>
      </c>
      <c r="AR4713" s="155" t="s">
        <v>481</v>
      </c>
      <c r="AT4713" s="155" t="s">
        <v>454</v>
      </c>
      <c r="AU4713" s="155" t="s">
        <v>88</v>
      </c>
      <c r="AY4713" s="16" t="s">
        <v>317</v>
      </c>
      <c r="BE4713" s="156">
        <f>IF(N4713="základná",J4713,0)</f>
        <v>0</v>
      </c>
      <c r="BF4713" s="156">
        <f>IF(N4713="znížená",J4713,0)</f>
        <v>0</v>
      </c>
      <c r="BG4713" s="156">
        <f>IF(N4713="zákl. prenesená",J4713,0)</f>
        <v>0</v>
      </c>
      <c r="BH4713" s="156">
        <f>IF(N4713="zníž. prenesená",J4713,0)</f>
        <v>0</v>
      </c>
      <c r="BI4713" s="156">
        <f>IF(N4713="nulová",J4713,0)</f>
        <v>0</v>
      </c>
      <c r="BJ4713" s="16" t="s">
        <v>88</v>
      </c>
      <c r="BK4713" s="156">
        <f>ROUND(I4713*H4713,2)</f>
        <v>0</v>
      </c>
      <c r="BL4713" s="16" t="s">
        <v>396</v>
      </c>
      <c r="BM4713" s="155" t="s">
        <v>7238</v>
      </c>
    </row>
    <row r="4714" spans="2:65" s="12" customFormat="1" ht="10">
      <c r="B4714" s="157"/>
      <c r="D4714" s="158" t="s">
        <v>328</v>
      </c>
      <c r="E4714" s="159" t="s">
        <v>1</v>
      </c>
      <c r="F4714" s="160" t="s">
        <v>7191</v>
      </c>
      <c r="H4714" s="161">
        <v>408.31</v>
      </c>
      <c r="I4714" s="162"/>
      <c r="L4714" s="157"/>
      <c r="M4714" s="163"/>
      <c r="T4714" s="164"/>
      <c r="AT4714" s="159" t="s">
        <v>328</v>
      </c>
      <c r="AU4714" s="159" t="s">
        <v>88</v>
      </c>
      <c r="AV4714" s="12" t="s">
        <v>88</v>
      </c>
      <c r="AW4714" s="12" t="s">
        <v>31</v>
      </c>
      <c r="AX4714" s="12" t="s">
        <v>76</v>
      </c>
      <c r="AY4714" s="159" t="s">
        <v>317</v>
      </c>
    </row>
    <row r="4715" spans="2:65" s="13" customFormat="1" ht="10">
      <c r="B4715" s="165"/>
      <c r="D4715" s="158" t="s">
        <v>328</v>
      </c>
      <c r="E4715" s="166" t="s">
        <v>1</v>
      </c>
      <c r="F4715" s="167" t="s">
        <v>7192</v>
      </c>
      <c r="H4715" s="168">
        <v>408.31</v>
      </c>
      <c r="I4715" s="169"/>
      <c r="L4715" s="165"/>
      <c r="M4715" s="170"/>
      <c r="T4715" s="171"/>
      <c r="AT4715" s="166" t="s">
        <v>328</v>
      </c>
      <c r="AU4715" s="166" t="s">
        <v>88</v>
      </c>
      <c r="AV4715" s="13" t="s">
        <v>92</v>
      </c>
      <c r="AW4715" s="13" t="s">
        <v>31</v>
      </c>
      <c r="AX4715" s="13" t="s">
        <v>76</v>
      </c>
      <c r="AY4715" s="166" t="s">
        <v>317</v>
      </c>
    </row>
    <row r="4716" spans="2:65" s="14" customFormat="1" ht="10">
      <c r="B4716" s="172"/>
      <c r="D4716" s="158" t="s">
        <v>328</v>
      </c>
      <c r="E4716" s="173" t="s">
        <v>1</v>
      </c>
      <c r="F4716" s="174" t="s">
        <v>332</v>
      </c>
      <c r="H4716" s="175">
        <v>408.31</v>
      </c>
      <c r="I4716" s="176"/>
      <c r="L4716" s="172"/>
      <c r="M4716" s="177"/>
      <c r="T4716" s="178"/>
      <c r="AT4716" s="173" t="s">
        <v>328</v>
      </c>
      <c r="AU4716" s="173" t="s">
        <v>88</v>
      </c>
      <c r="AV4716" s="14" t="s">
        <v>323</v>
      </c>
      <c r="AW4716" s="14" t="s">
        <v>31</v>
      </c>
      <c r="AX4716" s="14" t="s">
        <v>83</v>
      </c>
      <c r="AY4716" s="173" t="s">
        <v>317</v>
      </c>
    </row>
    <row r="4717" spans="2:65" s="12" customFormat="1" ht="10">
      <c r="B4717" s="157"/>
      <c r="D4717" s="158" t="s">
        <v>328</v>
      </c>
      <c r="F4717" s="160" t="s">
        <v>7239</v>
      </c>
      <c r="H4717" s="161">
        <v>432.80900000000003</v>
      </c>
      <c r="I4717" s="162"/>
      <c r="L4717" s="157"/>
      <c r="M4717" s="163"/>
      <c r="T4717" s="164"/>
      <c r="AT4717" s="159" t="s">
        <v>328</v>
      </c>
      <c r="AU4717" s="159" t="s">
        <v>88</v>
      </c>
      <c r="AV4717" s="12" t="s">
        <v>88</v>
      </c>
      <c r="AW4717" s="12" t="s">
        <v>3</v>
      </c>
      <c r="AX4717" s="12" t="s">
        <v>83</v>
      </c>
      <c r="AY4717" s="159" t="s">
        <v>317</v>
      </c>
    </row>
    <row r="4718" spans="2:65" s="1" customFormat="1" ht="37.75" customHeight="1">
      <c r="B4718" s="142"/>
      <c r="C4718" s="179" t="s">
        <v>7240</v>
      </c>
      <c r="D4718" s="179" t="s">
        <v>454</v>
      </c>
      <c r="E4718" s="180" t="s">
        <v>7241</v>
      </c>
      <c r="F4718" s="181" t="s">
        <v>7242</v>
      </c>
      <c r="G4718" s="182" t="s">
        <v>484</v>
      </c>
      <c r="H4718" s="183">
        <v>117.374</v>
      </c>
      <c r="I4718" s="184"/>
      <c r="J4718" s="185">
        <f>ROUND(I4718*H4718,2)</f>
        <v>0</v>
      </c>
      <c r="K4718" s="186"/>
      <c r="L4718" s="187"/>
      <c r="M4718" s="188" t="s">
        <v>1</v>
      </c>
      <c r="N4718" s="189" t="s">
        <v>42</v>
      </c>
      <c r="P4718" s="153">
        <f>O4718*H4718</f>
        <v>0</v>
      </c>
      <c r="Q4718" s="153">
        <v>5.0000000000000001E-4</v>
      </c>
      <c r="R4718" s="153">
        <f>Q4718*H4718</f>
        <v>5.8686999999999996E-2</v>
      </c>
      <c r="S4718" s="153">
        <v>0</v>
      </c>
      <c r="T4718" s="154">
        <f>S4718*H4718</f>
        <v>0</v>
      </c>
      <c r="AR4718" s="155" t="s">
        <v>481</v>
      </c>
      <c r="AT4718" s="155" t="s">
        <v>454</v>
      </c>
      <c r="AU4718" s="155" t="s">
        <v>88</v>
      </c>
      <c r="AY4718" s="16" t="s">
        <v>317</v>
      </c>
      <c r="BE4718" s="156">
        <f>IF(N4718="základná",J4718,0)</f>
        <v>0</v>
      </c>
      <c r="BF4718" s="156">
        <f>IF(N4718="znížená",J4718,0)</f>
        <v>0</v>
      </c>
      <c r="BG4718" s="156">
        <f>IF(N4718="zákl. prenesená",J4718,0)</f>
        <v>0</v>
      </c>
      <c r="BH4718" s="156">
        <f>IF(N4718="zníž. prenesená",J4718,0)</f>
        <v>0</v>
      </c>
      <c r="BI4718" s="156">
        <f>IF(N4718="nulová",J4718,0)</f>
        <v>0</v>
      </c>
      <c r="BJ4718" s="16" t="s">
        <v>88</v>
      </c>
      <c r="BK4718" s="156">
        <f>ROUND(I4718*H4718,2)</f>
        <v>0</v>
      </c>
      <c r="BL4718" s="16" t="s">
        <v>396</v>
      </c>
      <c r="BM4718" s="155" t="s">
        <v>7243</v>
      </c>
    </row>
    <row r="4719" spans="2:65" s="12" customFormat="1" ht="10">
      <c r="B4719" s="157"/>
      <c r="D4719" s="158" t="s">
        <v>328</v>
      </c>
      <c r="E4719" s="159" t="s">
        <v>1</v>
      </c>
      <c r="F4719" s="160" t="s">
        <v>7193</v>
      </c>
      <c r="H4719" s="161">
        <v>101.01</v>
      </c>
      <c r="I4719" s="162"/>
      <c r="L4719" s="157"/>
      <c r="M4719" s="163"/>
      <c r="T4719" s="164"/>
      <c r="AT4719" s="159" t="s">
        <v>328</v>
      </c>
      <c r="AU4719" s="159" t="s">
        <v>88</v>
      </c>
      <c r="AV4719" s="12" t="s">
        <v>88</v>
      </c>
      <c r="AW4719" s="12" t="s">
        <v>31</v>
      </c>
      <c r="AX4719" s="12" t="s">
        <v>76</v>
      </c>
      <c r="AY4719" s="159" t="s">
        <v>317</v>
      </c>
    </row>
    <row r="4720" spans="2:65" s="12" customFormat="1" ht="10">
      <c r="B4720" s="157"/>
      <c r="D4720" s="158" t="s">
        <v>328</v>
      </c>
      <c r="E4720" s="159" t="s">
        <v>1</v>
      </c>
      <c r="F4720" s="160" t="s">
        <v>7194</v>
      </c>
      <c r="H4720" s="161">
        <v>9.7200000000000006</v>
      </c>
      <c r="I4720" s="162"/>
      <c r="L4720" s="157"/>
      <c r="M4720" s="163"/>
      <c r="T4720" s="164"/>
      <c r="AT4720" s="159" t="s">
        <v>328</v>
      </c>
      <c r="AU4720" s="159" t="s">
        <v>88</v>
      </c>
      <c r="AV4720" s="12" t="s">
        <v>88</v>
      </c>
      <c r="AW4720" s="12" t="s">
        <v>31</v>
      </c>
      <c r="AX4720" s="12" t="s">
        <v>76</v>
      </c>
      <c r="AY4720" s="159" t="s">
        <v>317</v>
      </c>
    </row>
    <row r="4721" spans="2:65" s="13" customFormat="1" ht="10">
      <c r="B4721" s="165"/>
      <c r="D4721" s="158" t="s">
        <v>328</v>
      </c>
      <c r="E4721" s="166" t="s">
        <v>1</v>
      </c>
      <c r="F4721" s="167" t="s">
        <v>7195</v>
      </c>
      <c r="H4721" s="168">
        <v>110.73</v>
      </c>
      <c r="I4721" s="169"/>
      <c r="L4721" s="165"/>
      <c r="M4721" s="170"/>
      <c r="T4721" s="171"/>
      <c r="AT4721" s="166" t="s">
        <v>328</v>
      </c>
      <c r="AU4721" s="166" t="s">
        <v>88</v>
      </c>
      <c r="AV4721" s="13" t="s">
        <v>92</v>
      </c>
      <c r="AW4721" s="13" t="s">
        <v>31</v>
      </c>
      <c r="AX4721" s="13" t="s">
        <v>76</v>
      </c>
      <c r="AY4721" s="166" t="s">
        <v>317</v>
      </c>
    </row>
    <row r="4722" spans="2:65" s="14" customFormat="1" ht="10">
      <c r="B4722" s="172"/>
      <c r="D4722" s="158" t="s">
        <v>328</v>
      </c>
      <c r="E4722" s="173" t="s">
        <v>1</v>
      </c>
      <c r="F4722" s="174" t="s">
        <v>332</v>
      </c>
      <c r="H4722" s="175">
        <v>110.73</v>
      </c>
      <c r="I4722" s="176"/>
      <c r="L4722" s="172"/>
      <c r="M4722" s="177"/>
      <c r="T4722" s="178"/>
      <c r="AT4722" s="173" t="s">
        <v>328</v>
      </c>
      <c r="AU4722" s="173" t="s">
        <v>88</v>
      </c>
      <c r="AV4722" s="14" t="s">
        <v>323</v>
      </c>
      <c r="AW4722" s="14" t="s">
        <v>31</v>
      </c>
      <c r="AX4722" s="14" t="s">
        <v>83</v>
      </c>
      <c r="AY4722" s="173" t="s">
        <v>317</v>
      </c>
    </row>
    <row r="4723" spans="2:65" s="12" customFormat="1" ht="10">
      <c r="B4723" s="157"/>
      <c r="D4723" s="158" t="s">
        <v>328</v>
      </c>
      <c r="F4723" s="160" t="s">
        <v>7244</v>
      </c>
      <c r="H4723" s="161">
        <v>117.374</v>
      </c>
      <c r="I4723" s="162"/>
      <c r="L4723" s="157"/>
      <c r="M4723" s="163"/>
      <c r="T4723" s="164"/>
      <c r="AT4723" s="159" t="s">
        <v>328</v>
      </c>
      <c r="AU4723" s="159" t="s">
        <v>88</v>
      </c>
      <c r="AV4723" s="12" t="s">
        <v>88</v>
      </c>
      <c r="AW4723" s="12" t="s">
        <v>3</v>
      </c>
      <c r="AX4723" s="12" t="s">
        <v>83</v>
      </c>
      <c r="AY4723" s="159" t="s">
        <v>317</v>
      </c>
    </row>
    <row r="4724" spans="2:65" s="1" customFormat="1" ht="37.75" customHeight="1">
      <c r="B4724" s="142"/>
      <c r="C4724" s="179" t="s">
        <v>7245</v>
      </c>
      <c r="D4724" s="179" t="s">
        <v>454</v>
      </c>
      <c r="E4724" s="180" t="s">
        <v>7246</v>
      </c>
      <c r="F4724" s="181" t="s">
        <v>7247</v>
      </c>
      <c r="G4724" s="182" t="s">
        <v>484</v>
      </c>
      <c r="H4724" s="183">
        <v>439.38099999999997</v>
      </c>
      <c r="I4724" s="184"/>
      <c r="J4724" s="185">
        <f>ROUND(I4724*H4724,2)</f>
        <v>0</v>
      </c>
      <c r="K4724" s="186"/>
      <c r="L4724" s="187"/>
      <c r="M4724" s="188" t="s">
        <v>1</v>
      </c>
      <c r="N4724" s="189" t="s">
        <v>42</v>
      </c>
      <c r="P4724" s="153">
        <f>O4724*H4724</f>
        <v>0</v>
      </c>
      <c r="Q4724" s="153">
        <v>5.0000000000000001E-4</v>
      </c>
      <c r="R4724" s="153">
        <f>Q4724*H4724</f>
        <v>0.21969049999999998</v>
      </c>
      <c r="S4724" s="153">
        <v>0</v>
      </c>
      <c r="T4724" s="154">
        <f>S4724*H4724</f>
        <v>0</v>
      </c>
      <c r="AR4724" s="155" t="s">
        <v>481</v>
      </c>
      <c r="AT4724" s="155" t="s">
        <v>454</v>
      </c>
      <c r="AU4724" s="155" t="s">
        <v>88</v>
      </c>
      <c r="AY4724" s="16" t="s">
        <v>317</v>
      </c>
      <c r="BE4724" s="156">
        <f>IF(N4724="základná",J4724,0)</f>
        <v>0</v>
      </c>
      <c r="BF4724" s="156">
        <f>IF(N4724="znížená",J4724,0)</f>
        <v>0</v>
      </c>
      <c r="BG4724" s="156">
        <f>IF(N4724="zákl. prenesená",J4724,0)</f>
        <v>0</v>
      </c>
      <c r="BH4724" s="156">
        <f>IF(N4724="zníž. prenesená",J4724,0)</f>
        <v>0</v>
      </c>
      <c r="BI4724" s="156">
        <f>IF(N4724="nulová",J4724,0)</f>
        <v>0</v>
      </c>
      <c r="BJ4724" s="16" t="s">
        <v>88</v>
      </c>
      <c r="BK4724" s="156">
        <f>ROUND(I4724*H4724,2)</f>
        <v>0</v>
      </c>
      <c r="BL4724" s="16" t="s">
        <v>396</v>
      </c>
      <c r="BM4724" s="155" t="s">
        <v>7248</v>
      </c>
    </row>
    <row r="4725" spans="2:65" s="12" customFormat="1" ht="10">
      <c r="B4725" s="157"/>
      <c r="D4725" s="158" t="s">
        <v>328</v>
      </c>
      <c r="E4725" s="159" t="s">
        <v>1</v>
      </c>
      <c r="F4725" s="160" t="s">
        <v>7196</v>
      </c>
      <c r="H4725" s="161">
        <v>414.51</v>
      </c>
      <c r="I4725" s="162"/>
      <c r="L4725" s="157"/>
      <c r="M4725" s="163"/>
      <c r="T4725" s="164"/>
      <c r="AT4725" s="159" t="s">
        <v>328</v>
      </c>
      <c r="AU4725" s="159" t="s">
        <v>88</v>
      </c>
      <c r="AV4725" s="12" t="s">
        <v>88</v>
      </c>
      <c r="AW4725" s="12" t="s">
        <v>31</v>
      </c>
      <c r="AX4725" s="12" t="s">
        <v>76</v>
      </c>
      <c r="AY4725" s="159" t="s">
        <v>317</v>
      </c>
    </row>
    <row r="4726" spans="2:65" s="13" customFormat="1" ht="10">
      <c r="B4726" s="165"/>
      <c r="D4726" s="158" t="s">
        <v>328</v>
      </c>
      <c r="E4726" s="166" t="s">
        <v>1</v>
      </c>
      <c r="F4726" s="167" t="s">
        <v>7197</v>
      </c>
      <c r="H4726" s="168">
        <v>414.51</v>
      </c>
      <c r="I4726" s="169"/>
      <c r="L4726" s="165"/>
      <c r="M4726" s="170"/>
      <c r="T4726" s="171"/>
      <c r="AT4726" s="166" t="s">
        <v>328</v>
      </c>
      <c r="AU4726" s="166" t="s">
        <v>88</v>
      </c>
      <c r="AV4726" s="13" t="s">
        <v>92</v>
      </c>
      <c r="AW4726" s="13" t="s">
        <v>31</v>
      </c>
      <c r="AX4726" s="13" t="s">
        <v>76</v>
      </c>
      <c r="AY4726" s="166" t="s">
        <v>317</v>
      </c>
    </row>
    <row r="4727" spans="2:65" s="14" customFormat="1" ht="10">
      <c r="B4727" s="172"/>
      <c r="D4727" s="158" t="s">
        <v>328</v>
      </c>
      <c r="E4727" s="173" t="s">
        <v>1</v>
      </c>
      <c r="F4727" s="174" t="s">
        <v>332</v>
      </c>
      <c r="H4727" s="175">
        <v>414.51</v>
      </c>
      <c r="I4727" s="176"/>
      <c r="L4727" s="172"/>
      <c r="M4727" s="177"/>
      <c r="T4727" s="178"/>
      <c r="AT4727" s="173" t="s">
        <v>328</v>
      </c>
      <c r="AU4727" s="173" t="s">
        <v>88</v>
      </c>
      <c r="AV4727" s="14" t="s">
        <v>323</v>
      </c>
      <c r="AW4727" s="14" t="s">
        <v>31</v>
      </c>
      <c r="AX4727" s="14" t="s">
        <v>83</v>
      </c>
      <c r="AY4727" s="173" t="s">
        <v>317</v>
      </c>
    </row>
    <row r="4728" spans="2:65" s="12" customFormat="1" ht="10">
      <c r="B4728" s="157"/>
      <c r="D4728" s="158" t="s">
        <v>328</v>
      </c>
      <c r="F4728" s="160" t="s">
        <v>7249</v>
      </c>
      <c r="H4728" s="161">
        <v>439.38099999999997</v>
      </c>
      <c r="I4728" s="162"/>
      <c r="L4728" s="157"/>
      <c r="M4728" s="163"/>
      <c r="T4728" s="164"/>
      <c r="AT4728" s="159" t="s">
        <v>328</v>
      </c>
      <c r="AU4728" s="159" t="s">
        <v>88</v>
      </c>
      <c r="AV4728" s="12" t="s">
        <v>88</v>
      </c>
      <c r="AW4728" s="12" t="s">
        <v>3</v>
      </c>
      <c r="AX4728" s="12" t="s">
        <v>83</v>
      </c>
      <c r="AY4728" s="159" t="s">
        <v>317</v>
      </c>
    </row>
    <row r="4729" spans="2:65" s="1" customFormat="1" ht="37.75" customHeight="1">
      <c r="B4729" s="142"/>
      <c r="C4729" s="179" t="s">
        <v>7250</v>
      </c>
      <c r="D4729" s="179" t="s">
        <v>454</v>
      </c>
      <c r="E4729" s="180" t="s">
        <v>7251</v>
      </c>
      <c r="F4729" s="181" t="s">
        <v>7252</v>
      </c>
      <c r="G4729" s="182" t="s">
        <v>484</v>
      </c>
      <c r="H4729" s="183">
        <v>10.303000000000001</v>
      </c>
      <c r="I4729" s="184"/>
      <c r="J4729" s="185">
        <f>ROUND(I4729*H4729,2)</f>
        <v>0</v>
      </c>
      <c r="K4729" s="186"/>
      <c r="L4729" s="187"/>
      <c r="M4729" s="188" t="s">
        <v>1</v>
      </c>
      <c r="N4729" s="189" t="s">
        <v>42</v>
      </c>
      <c r="P4729" s="153">
        <f>O4729*H4729</f>
        <v>0</v>
      </c>
      <c r="Q4729" s="153">
        <v>5.0000000000000001E-4</v>
      </c>
      <c r="R4729" s="153">
        <f>Q4729*H4729</f>
        <v>5.1515000000000007E-3</v>
      </c>
      <c r="S4729" s="153">
        <v>0</v>
      </c>
      <c r="T4729" s="154">
        <f>S4729*H4729</f>
        <v>0</v>
      </c>
      <c r="AR4729" s="155" t="s">
        <v>481</v>
      </c>
      <c r="AT4729" s="155" t="s">
        <v>454</v>
      </c>
      <c r="AU4729" s="155" t="s">
        <v>88</v>
      </c>
      <c r="AY4729" s="16" t="s">
        <v>317</v>
      </c>
      <c r="BE4729" s="156">
        <f>IF(N4729="základná",J4729,0)</f>
        <v>0</v>
      </c>
      <c r="BF4729" s="156">
        <f>IF(N4729="znížená",J4729,0)</f>
        <v>0</v>
      </c>
      <c r="BG4729" s="156">
        <f>IF(N4729="zákl. prenesená",J4729,0)</f>
        <v>0</v>
      </c>
      <c r="BH4729" s="156">
        <f>IF(N4729="zníž. prenesená",J4729,0)</f>
        <v>0</v>
      </c>
      <c r="BI4729" s="156">
        <f>IF(N4729="nulová",J4729,0)</f>
        <v>0</v>
      </c>
      <c r="BJ4729" s="16" t="s">
        <v>88</v>
      </c>
      <c r="BK4729" s="156">
        <f>ROUND(I4729*H4729,2)</f>
        <v>0</v>
      </c>
      <c r="BL4729" s="16" t="s">
        <v>396</v>
      </c>
      <c r="BM4729" s="155" t="s">
        <v>7253</v>
      </c>
    </row>
    <row r="4730" spans="2:65" s="12" customFormat="1" ht="10">
      <c r="B4730" s="157"/>
      <c r="D4730" s="158" t="s">
        <v>328</v>
      </c>
      <c r="E4730" s="159" t="s">
        <v>1</v>
      </c>
      <c r="F4730" s="160" t="s">
        <v>7194</v>
      </c>
      <c r="H4730" s="161">
        <v>9.7200000000000006</v>
      </c>
      <c r="I4730" s="162"/>
      <c r="L4730" s="157"/>
      <c r="M4730" s="163"/>
      <c r="T4730" s="164"/>
      <c r="AT4730" s="159" t="s">
        <v>328</v>
      </c>
      <c r="AU4730" s="159" t="s">
        <v>88</v>
      </c>
      <c r="AV4730" s="12" t="s">
        <v>88</v>
      </c>
      <c r="AW4730" s="12" t="s">
        <v>31</v>
      </c>
      <c r="AX4730" s="12" t="s">
        <v>76</v>
      </c>
      <c r="AY4730" s="159" t="s">
        <v>317</v>
      </c>
    </row>
    <row r="4731" spans="2:65" s="13" customFormat="1" ht="10">
      <c r="B4731" s="165"/>
      <c r="D4731" s="158" t="s">
        <v>328</v>
      </c>
      <c r="E4731" s="166" t="s">
        <v>1</v>
      </c>
      <c r="F4731" s="167" t="s">
        <v>7199</v>
      </c>
      <c r="H4731" s="168">
        <v>9.7200000000000006</v>
      </c>
      <c r="I4731" s="169"/>
      <c r="L4731" s="165"/>
      <c r="M4731" s="170"/>
      <c r="T4731" s="171"/>
      <c r="AT4731" s="166" t="s">
        <v>328</v>
      </c>
      <c r="AU4731" s="166" t="s">
        <v>88</v>
      </c>
      <c r="AV4731" s="13" t="s">
        <v>92</v>
      </c>
      <c r="AW4731" s="13" t="s">
        <v>31</v>
      </c>
      <c r="AX4731" s="13" t="s">
        <v>76</v>
      </c>
      <c r="AY4731" s="166" t="s">
        <v>317</v>
      </c>
    </row>
    <row r="4732" spans="2:65" s="14" customFormat="1" ht="10">
      <c r="B4732" s="172"/>
      <c r="D4732" s="158" t="s">
        <v>328</v>
      </c>
      <c r="E4732" s="173" t="s">
        <v>1</v>
      </c>
      <c r="F4732" s="174" t="s">
        <v>332</v>
      </c>
      <c r="H4732" s="175">
        <v>9.7200000000000006</v>
      </c>
      <c r="I4732" s="176"/>
      <c r="L4732" s="172"/>
      <c r="M4732" s="177"/>
      <c r="T4732" s="178"/>
      <c r="AT4732" s="173" t="s">
        <v>328</v>
      </c>
      <c r="AU4732" s="173" t="s">
        <v>88</v>
      </c>
      <c r="AV4732" s="14" t="s">
        <v>323</v>
      </c>
      <c r="AW4732" s="14" t="s">
        <v>31</v>
      </c>
      <c r="AX4732" s="14" t="s">
        <v>83</v>
      </c>
      <c r="AY4732" s="173" t="s">
        <v>317</v>
      </c>
    </row>
    <row r="4733" spans="2:65" s="12" customFormat="1" ht="10">
      <c r="B4733" s="157"/>
      <c r="D4733" s="158" t="s">
        <v>328</v>
      </c>
      <c r="F4733" s="160" t="s">
        <v>7254</v>
      </c>
      <c r="H4733" s="161">
        <v>10.303000000000001</v>
      </c>
      <c r="I4733" s="162"/>
      <c r="L4733" s="157"/>
      <c r="M4733" s="163"/>
      <c r="T4733" s="164"/>
      <c r="AT4733" s="159" t="s">
        <v>328</v>
      </c>
      <c r="AU4733" s="159" t="s">
        <v>88</v>
      </c>
      <c r="AV4733" s="12" t="s">
        <v>88</v>
      </c>
      <c r="AW4733" s="12" t="s">
        <v>3</v>
      </c>
      <c r="AX4733" s="12" t="s">
        <v>83</v>
      </c>
      <c r="AY4733" s="159" t="s">
        <v>317</v>
      </c>
    </row>
    <row r="4734" spans="2:65" s="1" customFormat="1" ht="37.75" customHeight="1">
      <c r="B4734" s="142"/>
      <c r="C4734" s="179" t="s">
        <v>7255</v>
      </c>
      <c r="D4734" s="179" t="s">
        <v>454</v>
      </c>
      <c r="E4734" s="180" t="s">
        <v>7256</v>
      </c>
      <c r="F4734" s="181" t="s">
        <v>7257</v>
      </c>
      <c r="G4734" s="182" t="s">
        <v>484</v>
      </c>
      <c r="H4734" s="183">
        <v>230.751</v>
      </c>
      <c r="I4734" s="184"/>
      <c r="J4734" s="185">
        <f>ROUND(I4734*H4734,2)</f>
        <v>0</v>
      </c>
      <c r="K4734" s="186"/>
      <c r="L4734" s="187"/>
      <c r="M4734" s="188" t="s">
        <v>1</v>
      </c>
      <c r="N4734" s="189" t="s">
        <v>42</v>
      </c>
      <c r="P4734" s="153">
        <f>O4734*H4734</f>
        <v>0</v>
      </c>
      <c r="Q4734" s="153">
        <v>5.0000000000000001E-4</v>
      </c>
      <c r="R4734" s="153">
        <f>Q4734*H4734</f>
        <v>0.11537550000000001</v>
      </c>
      <c r="S4734" s="153">
        <v>0</v>
      </c>
      <c r="T4734" s="154">
        <f>S4734*H4734</f>
        <v>0</v>
      </c>
      <c r="AR4734" s="155" t="s">
        <v>481</v>
      </c>
      <c r="AT4734" s="155" t="s">
        <v>454</v>
      </c>
      <c r="AU4734" s="155" t="s">
        <v>88</v>
      </c>
      <c r="AY4734" s="16" t="s">
        <v>317</v>
      </c>
      <c r="BE4734" s="156">
        <f>IF(N4734="základná",J4734,0)</f>
        <v>0</v>
      </c>
      <c r="BF4734" s="156">
        <f>IF(N4734="znížená",J4734,0)</f>
        <v>0</v>
      </c>
      <c r="BG4734" s="156">
        <f>IF(N4734="zákl. prenesená",J4734,0)</f>
        <v>0</v>
      </c>
      <c r="BH4734" s="156">
        <f>IF(N4734="zníž. prenesená",J4734,0)</f>
        <v>0</v>
      </c>
      <c r="BI4734" s="156">
        <f>IF(N4734="nulová",J4734,0)</f>
        <v>0</v>
      </c>
      <c r="BJ4734" s="16" t="s">
        <v>88</v>
      </c>
      <c r="BK4734" s="156">
        <f>ROUND(I4734*H4734,2)</f>
        <v>0</v>
      </c>
      <c r="BL4734" s="16" t="s">
        <v>396</v>
      </c>
      <c r="BM4734" s="155" t="s">
        <v>7258</v>
      </c>
    </row>
    <row r="4735" spans="2:65" s="12" customFormat="1" ht="10">
      <c r="B4735" s="157"/>
      <c r="D4735" s="158" t="s">
        <v>328</v>
      </c>
      <c r="E4735" s="159" t="s">
        <v>1</v>
      </c>
      <c r="F4735" s="160" t="s">
        <v>7200</v>
      </c>
      <c r="H4735" s="161">
        <v>217.69</v>
      </c>
      <c r="I4735" s="162"/>
      <c r="L4735" s="157"/>
      <c r="M4735" s="163"/>
      <c r="T4735" s="164"/>
      <c r="AT4735" s="159" t="s">
        <v>328</v>
      </c>
      <c r="AU4735" s="159" t="s">
        <v>88</v>
      </c>
      <c r="AV4735" s="12" t="s">
        <v>88</v>
      </c>
      <c r="AW4735" s="12" t="s">
        <v>31</v>
      </c>
      <c r="AX4735" s="12" t="s">
        <v>76</v>
      </c>
      <c r="AY4735" s="159" t="s">
        <v>317</v>
      </c>
    </row>
    <row r="4736" spans="2:65" s="13" customFormat="1" ht="10">
      <c r="B4736" s="165"/>
      <c r="D4736" s="158" t="s">
        <v>328</v>
      </c>
      <c r="E4736" s="166" t="s">
        <v>1</v>
      </c>
      <c r="F4736" s="167" t="s">
        <v>7201</v>
      </c>
      <c r="H4736" s="168">
        <v>217.69</v>
      </c>
      <c r="I4736" s="169"/>
      <c r="L4736" s="165"/>
      <c r="M4736" s="170"/>
      <c r="T4736" s="171"/>
      <c r="AT4736" s="166" t="s">
        <v>328</v>
      </c>
      <c r="AU4736" s="166" t="s">
        <v>88</v>
      </c>
      <c r="AV4736" s="13" t="s">
        <v>92</v>
      </c>
      <c r="AW4736" s="13" t="s">
        <v>31</v>
      </c>
      <c r="AX4736" s="13" t="s">
        <v>76</v>
      </c>
      <c r="AY4736" s="166" t="s">
        <v>317</v>
      </c>
    </row>
    <row r="4737" spans="2:65" s="14" customFormat="1" ht="10">
      <c r="B4737" s="172"/>
      <c r="D4737" s="158" t="s">
        <v>328</v>
      </c>
      <c r="E4737" s="173" t="s">
        <v>1</v>
      </c>
      <c r="F4737" s="174" t="s">
        <v>332</v>
      </c>
      <c r="H4737" s="175">
        <v>217.69</v>
      </c>
      <c r="I4737" s="176"/>
      <c r="L4737" s="172"/>
      <c r="M4737" s="177"/>
      <c r="T4737" s="178"/>
      <c r="AT4737" s="173" t="s">
        <v>328</v>
      </c>
      <c r="AU4737" s="173" t="s">
        <v>88</v>
      </c>
      <c r="AV4737" s="14" t="s">
        <v>323</v>
      </c>
      <c r="AW4737" s="14" t="s">
        <v>31</v>
      </c>
      <c r="AX4737" s="14" t="s">
        <v>83</v>
      </c>
      <c r="AY4737" s="173" t="s">
        <v>317</v>
      </c>
    </row>
    <row r="4738" spans="2:65" s="12" customFormat="1" ht="10">
      <c r="B4738" s="157"/>
      <c r="D4738" s="158" t="s">
        <v>328</v>
      </c>
      <c r="F4738" s="160" t="s">
        <v>7259</v>
      </c>
      <c r="H4738" s="161">
        <v>230.751</v>
      </c>
      <c r="I4738" s="162"/>
      <c r="L4738" s="157"/>
      <c r="M4738" s="163"/>
      <c r="T4738" s="164"/>
      <c r="AT4738" s="159" t="s">
        <v>328</v>
      </c>
      <c r="AU4738" s="159" t="s">
        <v>88</v>
      </c>
      <c r="AV4738" s="12" t="s">
        <v>88</v>
      </c>
      <c r="AW4738" s="12" t="s">
        <v>3</v>
      </c>
      <c r="AX4738" s="12" t="s">
        <v>83</v>
      </c>
      <c r="AY4738" s="159" t="s">
        <v>317</v>
      </c>
    </row>
    <row r="4739" spans="2:65" s="1" customFormat="1" ht="37.75" customHeight="1">
      <c r="B4739" s="142"/>
      <c r="C4739" s="179" t="s">
        <v>7260</v>
      </c>
      <c r="D4739" s="179" t="s">
        <v>454</v>
      </c>
      <c r="E4739" s="180" t="s">
        <v>7261</v>
      </c>
      <c r="F4739" s="181" t="s">
        <v>7262</v>
      </c>
      <c r="G4739" s="182" t="s">
        <v>484</v>
      </c>
      <c r="H4739" s="183">
        <v>42.738999999999997</v>
      </c>
      <c r="I4739" s="184"/>
      <c r="J4739" s="185">
        <f>ROUND(I4739*H4739,2)</f>
        <v>0</v>
      </c>
      <c r="K4739" s="186"/>
      <c r="L4739" s="187"/>
      <c r="M4739" s="188" t="s">
        <v>1</v>
      </c>
      <c r="N4739" s="189" t="s">
        <v>42</v>
      </c>
      <c r="P4739" s="153">
        <f>O4739*H4739</f>
        <v>0</v>
      </c>
      <c r="Q4739" s="153">
        <v>5.0000000000000001E-4</v>
      </c>
      <c r="R4739" s="153">
        <f>Q4739*H4739</f>
        <v>2.13695E-2</v>
      </c>
      <c r="S4739" s="153">
        <v>0</v>
      </c>
      <c r="T4739" s="154">
        <f>S4739*H4739</f>
        <v>0</v>
      </c>
      <c r="AR4739" s="155" t="s">
        <v>481</v>
      </c>
      <c r="AT4739" s="155" t="s">
        <v>454</v>
      </c>
      <c r="AU4739" s="155" t="s">
        <v>88</v>
      </c>
      <c r="AY4739" s="16" t="s">
        <v>317</v>
      </c>
      <c r="BE4739" s="156">
        <f>IF(N4739="základná",J4739,0)</f>
        <v>0</v>
      </c>
      <c r="BF4739" s="156">
        <f>IF(N4739="znížená",J4739,0)</f>
        <v>0</v>
      </c>
      <c r="BG4739" s="156">
        <f>IF(N4739="zákl. prenesená",J4739,0)</f>
        <v>0</v>
      </c>
      <c r="BH4739" s="156">
        <f>IF(N4739="zníž. prenesená",J4739,0)</f>
        <v>0</v>
      </c>
      <c r="BI4739" s="156">
        <f>IF(N4739="nulová",J4739,0)</f>
        <v>0</v>
      </c>
      <c r="BJ4739" s="16" t="s">
        <v>88</v>
      </c>
      <c r="BK4739" s="156">
        <f>ROUND(I4739*H4739,2)</f>
        <v>0</v>
      </c>
      <c r="BL4739" s="16" t="s">
        <v>396</v>
      </c>
      <c r="BM4739" s="155" t="s">
        <v>7263</v>
      </c>
    </row>
    <row r="4740" spans="2:65" s="12" customFormat="1" ht="10">
      <c r="B4740" s="157"/>
      <c r="D4740" s="158" t="s">
        <v>328</v>
      </c>
      <c r="E4740" s="159" t="s">
        <v>1</v>
      </c>
      <c r="F4740" s="160" t="s">
        <v>7202</v>
      </c>
      <c r="H4740" s="161">
        <v>30.06</v>
      </c>
      <c r="I4740" s="162"/>
      <c r="L4740" s="157"/>
      <c r="M4740" s="163"/>
      <c r="T4740" s="164"/>
      <c r="AT4740" s="159" t="s">
        <v>328</v>
      </c>
      <c r="AU4740" s="159" t="s">
        <v>88</v>
      </c>
      <c r="AV4740" s="12" t="s">
        <v>88</v>
      </c>
      <c r="AW4740" s="12" t="s">
        <v>31</v>
      </c>
      <c r="AX4740" s="12" t="s">
        <v>76</v>
      </c>
      <c r="AY4740" s="159" t="s">
        <v>317</v>
      </c>
    </row>
    <row r="4741" spans="2:65" s="12" customFormat="1" ht="10">
      <c r="B4741" s="157"/>
      <c r="D4741" s="158" t="s">
        <v>328</v>
      </c>
      <c r="E4741" s="159" t="s">
        <v>1</v>
      </c>
      <c r="F4741" s="160" t="s">
        <v>7203</v>
      </c>
      <c r="H4741" s="161">
        <v>10.26</v>
      </c>
      <c r="I4741" s="162"/>
      <c r="L4741" s="157"/>
      <c r="M4741" s="163"/>
      <c r="T4741" s="164"/>
      <c r="AT4741" s="159" t="s">
        <v>328</v>
      </c>
      <c r="AU4741" s="159" t="s">
        <v>88</v>
      </c>
      <c r="AV4741" s="12" t="s">
        <v>88</v>
      </c>
      <c r="AW4741" s="12" t="s">
        <v>31</v>
      </c>
      <c r="AX4741" s="12" t="s">
        <v>76</v>
      </c>
      <c r="AY4741" s="159" t="s">
        <v>317</v>
      </c>
    </row>
    <row r="4742" spans="2:65" s="13" customFormat="1" ht="10">
      <c r="B4742" s="165"/>
      <c r="D4742" s="158" t="s">
        <v>328</v>
      </c>
      <c r="E4742" s="166" t="s">
        <v>1</v>
      </c>
      <c r="F4742" s="167" t="s">
        <v>7204</v>
      </c>
      <c r="H4742" s="168">
        <v>40.32</v>
      </c>
      <c r="I4742" s="169"/>
      <c r="L4742" s="165"/>
      <c r="M4742" s="170"/>
      <c r="T4742" s="171"/>
      <c r="AT4742" s="166" t="s">
        <v>328</v>
      </c>
      <c r="AU4742" s="166" t="s">
        <v>88</v>
      </c>
      <c r="AV4742" s="13" t="s">
        <v>92</v>
      </c>
      <c r="AW4742" s="13" t="s">
        <v>31</v>
      </c>
      <c r="AX4742" s="13" t="s">
        <v>76</v>
      </c>
      <c r="AY4742" s="166" t="s">
        <v>317</v>
      </c>
    </row>
    <row r="4743" spans="2:65" s="14" customFormat="1" ht="10">
      <c r="B4743" s="172"/>
      <c r="D4743" s="158" t="s">
        <v>328</v>
      </c>
      <c r="E4743" s="173" t="s">
        <v>1</v>
      </c>
      <c r="F4743" s="174" t="s">
        <v>332</v>
      </c>
      <c r="H4743" s="175">
        <v>40.32</v>
      </c>
      <c r="I4743" s="176"/>
      <c r="L4743" s="172"/>
      <c r="M4743" s="177"/>
      <c r="T4743" s="178"/>
      <c r="AT4743" s="173" t="s">
        <v>328</v>
      </c>
      <c r="AU4743" s="173" t="s">
        <v>88</v>
      </c>
      <c r="AV4743" s="14" t="s">
        <v>323</v>
      </c>
      <c r="AW4743" s="14" t="s">
        <v>31</v>
      </c>
      <c r="AX4743" s="14" t="s">
        <v>83</v>
      </c>
      <c r="AY4743" s="173" t="s">
        <v>317</v>
      </c>
    </row>
    <row r="4744" spans="2:65" s="12" customFormat="1" ht="10">
      <c r="B4744" s="157"/>
      <c r="D4744" s="158" t="s">
        <v>328</v>
      </c>
      <c r="F4744" s="160" t="s">
        <v>7264</v>
      </c>
      <c r="H4744" s="161">
        <v>42.738999999999997</v>
      </c>
      <c r="I4744" s="162"/>
      <c r="L4744" s="157"/>
      <c r="M4744" s="163"/>
      <c r="T4744" s="164"/>
      <c r="AT4744" s="159" t="s">
        <v>328</v>
      </c>
      <c r="AU4744" s="159" t="s">
        <v>88</v>
      </c>
      <c r="AV4744" s="12" t="s">
        <v>88</v>
      </c>
      <c r="AW4744" s="12" t="s">
        <v>3</v>
      </c>
      <c r="AX4744" s="12" t="s">
        <v>83</v>
      </c>
      <c r="AY4744" s="159" t="s">
        <v>317</v>
      </c>
    </row>
    <row r="4745" spans="2:65" s="1" customFormat="1" ht="37.75" customHeight="1">
      <c r="B4745" s="142"/>
      <c r="C4745" s="179" t="s">
        <v>7265</v>
      </c>
      <c r="D4745" s="179" t="s">
        <v>454</v>
      </c>
      <c r="E4745" s="180" t="s">
        <v>7266</v>
      </c>
      <c r="F4745" s="181" t="s">
        <v>7267</v>
      </c>
      <c r="G4745" s="182" t="s">
        <v>484</v>
      </c>
      <c r="H4745" s="183">
        <v>73.849999999999994</v>
      </c>
      <c r="I4745" s="184"/>
      <c r="J4745" s="185">
        <f>ROUND(I4745*H4745,2)</f>
        <v>0</v>
      </c>
      <c r="K4745" s="186"/>
      <c r="L4745" s="187"/>
      <c r="M4745" s="188" t="s">
        <v>1</v>
      </c>
      <c r="N4745" s="189" t="s">
        <v>42</v>
      </c>
      <c r="P4745" s="153">
        <f>O4745*H4745</f>
        <v>0</v>
      </c>
      <c r="Q4745" s="153">
        <v>5.0000000000000001E-4</v>
      </c>
      <c r="R4745" s="153">
        <f>Q4745*H4745</f>
        <v>3.6924999999999999E-2</v>
      </c>
      <c r="S4745" s="153">
        <v>0</v>
      </c>
      <c r="T4745" s="154">
        <f>S4745*H4745</f>
        <v>0</v>
      </c>
      <c r="AR4745" s="155" t="s">
        <v>481</v>
      </c>
      <c r="AT4745" s="155" t="s">
        <v>454</v>
      </c>
      <c r="AU4745" s="155" t="s">
        <v>88</v>
      </c>
      <c r="AY4745" s="16" t="s">
        <v>317</v>
      </c>
      <c r="BE4745" s="156">
        <f>IF(N4745="základná",J4745,0)</f>
        <v>0</v>
      </c>
      <c r="BF4745" s="156">
        <f>IF(N4745="znížená",J4745,0)</f>
        <v>0</v>
      </c>
      <c r="BG4745" s="156">
        <f>IF(N4745="zákl. prenesená",J4745,0)</f>
        <v>0</v>
      </c>
      <c r="BH4745" s="156">
        <f>IF(N4745="zníž. prenesená",J4745,0)</f>
        <v>0</v>
      </c>
      <c r="BI4745" s="156">
        <f>IF(N4745="nulová",J4745,0)</f>
        <v>0</v>
      </c>
      <c r="BJ4745" s="16" t="s">
        <v>88</v>
      </c>
      <c r="BK4745" s="156">
        <f>ROUND(I4745*H4745,2)</f>
        <v>0</v>
      </c>
      <c r="BL4745" s="16" t="s">
        <v>396</v>
      </c>
      <c r="BM4745" s="155" t="s">
        <v>7268</v>
      </c>
    </row>
    <row r="4746" spans="2:65" s="12" customFormat="1" ht="10">
      <c r="B4746" s="157"/>
      <c r="D4746" s="158" t="s">
        <v>328</v>
      </c>
      <c r="E4746" s="159" t="s">
        <v>1</v>
      </c>
      <c r="F4746" s="160" t="s">
        <v>7205</v>
      </c>
      <c r="H4746" s="161">
        <v>12.17</v>
      </c>
      <c r="I4746" s="162"/>
      <c r="L4746" s="157"/>
      <c r="M4746" s="163"/>
      <c r="T4746" s="164"/>
      <c r="AT4746" s="159" t="s">
        <v>328</v>
      </c>
      <c r="AU4746" s="159" t="s">
        <v>88</v>
      </c>
      <c r="AV4746" s="12" t="s">
        <v>88</v>
      </c>
      <c r="AW4746" s="12" t="s">
        <v>31</v>
      </c>
      <c r="AX4746" s="12" t="s">
        <v>76</v>
      </c>
      <c r="AY4746" s="159" t="s">
        <v>317</v>
      </c>
    </row>
    <row r="4747" spans="2:65" s="12" customFormat="1" ht="10">
      <c r="B4747" s="157"/>
      <c r="D4747" s="158" t="s">
        <v>328</v>
      </c>
      <c r="E4747" s="159" t="s">
        <v>1</v>
      </c>
      <c r="F4747" s="160" t="s">
        <v>7206</v>
      </c>
      <c r="H4747" s="161">
        <v>57.5</v>
      </c>
      <c r="I4747" s="162"/>
      <c r="L4747" s="157"/>
      <c r="M4747" s="163"/>
      <c r="T4747" s="164"/>
      <c r="AT4747" s="159" t="s">
        <v>328</v>
      </c>
      <c r="AU4747" s="159" t="s">
        <v>88</v>
      </c>
      <c r="AV4747" s="12" t="s">
        <v>88</v>
      </c>
      <c r="AW4747" s="12" t="s">
        <v>31</v>
      </c>
      <c r="AX4747" s="12" t="s">
        <v>76</v>
      </c>
      <c r="AY4747" s="159" t="s">
        <v>317</v>
      </c>
    </row>
    <row r="4748" spans="2:65" s="13" customFormat="1" ht="10">
      <c r="B4748" s="165"/>
      <c r="D4748" s="158" t="s">
        <v>328</v>
      </c>
      <c r="E4748" s="166" t="s">
        <v>1</v>
      </c>
      <c r="F4748" s="167" t="s">
        <v>7207</v>
      </c>
      <c r="H4748" s="168">
        <v>69.67</v>
      </c>
      <c r="I4748" s="169"/>
      <c r="L4748" s="165"/>
      <c r="M4748" s="170"/>
      <c r="T4748" s="171"/>
      <c r="AT4748" s="166" t="s">
        <v>328</v>
      </c>
      <c r="AU4748" s="166" t="s">
        <v>88</v>
      </c>
      <c r="AV4748" s="13" t="s">
        <v>92</v>
      </c>
      <c r="AW4748" s="13" t="s">
        <v>31</v>
      </c>
      <c r="AX4748" s="13" t="s">
        <v>76</v>
      </c>
      <c r="AY4748" s="166" t="s">
        <v>317</v>
      </c>
    </row>
    <row r="4749" spans="2:65" s="14" customFormat="1" ht="10">
      <c r="B4749" s="172"/>
      <c r="D4749" s="158" t="s">
        <v>328</v>
      </c>
      <c r="E4749" s="173" t="s">
        <v>1</v>
      </c>
      <c r="F4749" s="174" t="s">
        <v>332</v>
      </c>
      <c r="H4749" s="175">
        <v>69.67</v>
      </c>
      <c r="I4749" s="176"/>
      <c r="L4749" s="172"/>
      <c r="M4749" s="177"/>
      <c r="T4749" s="178"/>
      <c r="AT4749" s="173" t="s">
        <v>328</v>
      </c>
      <c r="AU4749" s="173" t="s">
        <v>88</v>
      </c>
      <c r="AV4749" s="14" t="s">
        <v>323</v>
      </c>
      <c r="AW4749" s="14" t="s">
        <v>31</v>
      </c>
      <c r="AX4749" s="14" t="s">
        <v>83</v>
      </c>
      <c r="AY4749" s="173" t="s">
        <v>317</v>
      </c>
    </row>
    <row r="4750" spans="2:65" s="12" customFormat="1" ht="10">
      <c r="B4750" s="157"/>
      <c r="D4750" s="158" t="s">
        <v>328</v>
      </c>
      <c r="F4750" s="160" t="s">
        <v>7269</v>
      </c>
      <c r="H4750" s="161">
        <v>73.849999999999994</v>
      </c>
      <c r="I4750" s="162"/>
      <c r="L4750" s="157"/>
      <c r="M4750" s="163"/>
      <c r="T4750" s="164"/>
      <c r="AT4750" s="159" t="s">
        <v>328</v>
      </c>
      <c r="AU4750" s="159" t="s">
        <v>88</v>
      </c>
      <c r="AV4750" s="12" t="s">
        <v>88</v>
      </c>
      <c r="AW4750" s="12" t="s">
        <v>3</v>
      </c>
      <c r="AX4750" s="12" t="s">
        <v>83</v>
      </c>
      <c r="AY4750" s="159" t="s">
        <v>317</v>
      </c>
    </row>
    <row r="4751" spans="2:65" s="1" customFormat="1" ht="44.25" customHeight="1">
      <c r="B4751" s="142"/>
      <c r="C4751" s="179" t="s">
        <v>7270</v>
      </c>
      <c r="D4751" s="179" t="s">
        <v>454</v>
      </c>
      <c r="E4751" s="180" t="s">
        <v>7271</v>
      </c>
      <c r="F4751" s="181" t="s">
        <v>7272</v>
      </c>
      <c r="G4751" s="182" t="s">
        <v>484</v>
      </c>
      <c r="H4751" s="183">
        <v>552.928</v>
      </c>
      <c r="I4751" s="184"/>
      <c r="J4751" s="185">
        <f>ROUND(I4751*H4751,2)</f>
        <v>0</v>
      </c>
      <c r="K4751" s="186"/>
      <c r="L4751" s="187"/>
      <c r="M4751" s="188" t="s">
        <v>1</v>
      </c>
      <c r="N4751" s="189" t="s">
        <v>42</v>
      </c>
      <c r="P4751" s="153">
        <f>O4751*H4751</f>
        <v>0</v>
      </c>
      <c r="Q4751" s="153">
        <v>5.0000000000000001E-4</v>
      </c>
      <c r="R4751" s="153">
        <f>Q4751*H4751</f>
        <v>0.27646399999999999</v>
      </c>
      <c r="S4751" s="153">
        <v>0</v>
      </c>
      <c r="T4751" s="154">
        <f>S4751*H4751</f>
        <v>0</v>
      </c>
      <c r="AR4751" s="155" t="s">
        <v>481</v>
      </c>
      <c r="AT4751" s="155" t="s">
        <v>454</v>
      </c>
      <c r="AU4751" s="155" t="s">
        <v>88</v>
      </c>
      <c r="AY4751" s="16" t="s">
        <v>317</v>
      </c>
      <c r="BE4751" s="156">
        <f>IF(N4751="základná",J4751,0)</f>
        <v>0</v>
      </c>
      <c r="BF4751" s="156">
        <f>IF(N4751="znížená",J4751,0)</f>
        <v>0</v>
      </c>
      <c r="BG4751" s="156">
        <f>IF(N4751="zákl. prenesená",J4751,0)</f>
        <v>0</v>
      </c>
      <c r="BH4751" s="156">
        <f>IF(N4751="zníž. prenesená",J4751,0)</f>
        <v>0</v>
      </c>
      <c r="BI4751" s="156">
        <f>IF(N4751="nulová",J4751,0)</f>
        <v>0</v>
      </c>
      <c r="BJ4751" s="16" t="s">
        <v>88</v>
      </c>
      <c r="BK4751" s="156">
        <f>ROUND(I4751*H4751,2)</f>
        <v>0</v>
      </c>
      <c r="BL4751" s="16" t="s">
        <v>396</v>
      </c>
      <c r="BM4751" s="155" t="s">
        <v>7273</v>
      </c>
    </row>
    <row r="4752" spans="2:65" s="12" customFormat="1" ht="10">
      <c r="B4752" s="157"/>
      <c r="D4752" s="158" t="s">
        <v>328</v>
      </c>
      <c r="E4752" s="159" t="s">
        <v>1</v>
      </c>
      <c r="F4752" s="160" t="s">
        <v>7208</v>
      </c>
      <c r="H4752" s="161">
        <v>25.93</v>
      </c>
      <c r="I4752" s="162"/>
      <c r="L4752" s="157"/>
      <c r="M4752" s="163"/>
      <c r="T4752" s="164"/>
      <c r="AT4752" s="159" t="s">
        <v>328</v>
      </c>
      <c r="AU4752" s="159" t="s">
        <v>88</v>
      </c>
      <c r="AV4752" s="12" t="s">
        <v>88</v>
      </c>
      <c r="AW4752" s="12" t="s">
        <v>31</v>
      </c>
      <c r="AX4752" s="12" t="s">
        <v>76</v>
      </c>
      <c r="AY4752" s="159" t="s">
        <v>317</v>
      </c>
    </row>
    <row r="4753" spans="2:65" s="12" customFormat="1" ht="10">
      <c r="B4753" s="157"/>
      <c r="D4753" s="158" t="s">
        <v>328</v>
      </c>
      <c r="E4753" s="159" t="s">
        <v>1</v>
      </c>
      <c r="F4753" s="160" t="s">
        <v>7209</v>
      </c>
      <c r="H4753" s="161">
        <v>187.96</v>
      </c>
      <c r="I4753" s="162"/>
      <c r="L4753" s="157"/>
      <c r="M4753" s="163"/>
      <c r="T4753" s="164"/>
      <c r="AT4753" s="159" t="s">
        <v>328</v>
      </c>
      <c r="AU4753" s="159" t="s">
        <v>88</v>
      </c>
      <c r="AV4753" s="12" t="s">
        <v>88</v>
      </c>
      <c r="AW4753" s="12" t="s">
        <v>31</v>
      </c>
      <c r="AX4753" s="12" t="s">
        <v>76</v>
      </c>
      <c r="AY4753" s="159" t="s">
        <v>317</v>
      </c>
    </row>
    <row r="4754" spans="2:65" s="12" customFormat="1" ht="10">
      <c r="B4754" s="157"/>
      <c r="D4754" s="158" t="s">
        <v>328</v>
      </c>
      <c r="E4754" s="159" t="s">
        <v>1</v>
      </c>
      <c r="F4754" s="160" t="s">
        <v>7210</v>
      </c>
      <c r="H4754" s="161">
        <v>79.680000000000007</v>
      </c>
      <c r="I4754" s="162"/>
      <c r="L4754" s="157"/>
      <c r="M4754" s="163"/>
      <c r="T4754" s="164"/>
      <c r="AT4754" s="159" t="s">
        <v>328</v>
      </c>
      <c r="AU4754" s="159" t="s">
        <v>88</v>
      </c>
      <c r="AV4754" s="12" t="s">
        <v>88</v>
      </c>
      <c r="AW4754" s="12" t="s">
        <v>31</v>
      </c>
      <c r="AX4754" s="12" t="s">
        <v>76</v>
      </c>
      <c r="AY4754" s="159" t="s">
        <v>317</v>
      </c>
    </row>
    <row r="4755" spans="2:65" s="12" customFormat="1" ht="10">
      <c r="B4755" s="157"/>
      <c r="D4755" s="158" t="s">
        <v>328</v>
      </c>
      <c r="E4755" s="159" t="s">
        <v>1</v>
      </c>
      <c r="F4755" s="160" t="s">
        <v>7211</v>
      </c>
      <c r="H4755" s="161">
        <v>228.06</v>
      </c>
      <c r="I4755" s="162"/>
      <c r="L4755" s="157"/>
      <c r="M4755" s="163"/>
      <c r="T4755" s="164"/>
      <c r="AT4755" s="159" t="s">
        <v>328</v>
      </c>
      <c r="AU4755" s="159" t="s">
        <v>88</v>
      </c>
      <c r="AV4755" s="12" t="s">
        <v>88</v>
      </c>
      <c r="AW4755" s="12" t="s">
        <v>31</v>
      </c>
      <c r="AX4755" s="12" t="s">
        <v>76</v>
      </c>
      <c r="AY4755" s="159" t="s">
        <v>317</v>
      </c>
    </row>
    <row r="4756" spans="2:65" s="13" customFormat="1" ht="10">
      <c r="B4756" s="165"/>
      <c r="D4756" s="158" t="s">
        <v>328</v>
      </c>
      <c r="E4756" s="166" t="s">
        <v>1</v>
      </c>
      <c r="F4756" s="167" t="s">
        <v>7212</v>
      </c>
      <c r="H4756" s="168">
        <v>521.63</v>
      </c>
      <c r="I4756" s="169"/>
      <c r="L4756" s="165"/>
      <c r="M4756" s="170"/>
      <c r="T4756" s="171"/>
      <c r="AT4756" s="166" t="s">
        <v>328</v>
      </c>
      <c r="AU4756" s="166" t="s">
        <v>88</v>
      </c>
      <c r="AV4756" s="13" t="s">
        <v>92</v>
      </c>
      <c r="AW4756" s="13" t="s">
        <v>31</v>
      </c>
      <c r="AX4756" s="13" t="s">
        <v>76</v>
      </c>
      <c r="AY4756" s="166" t="s">
        <v>317</v>
      </c>
    </row>
    <row r="4757" spans="2:65" s="14" customFormat="1" ht="10">
      <c r="B4757" s="172"/>
      <c r="D4757" s="158" t="s">
        <v>328</v>
      </c>
      <c r="E4757" s="173" t="s">
        <v>1</v>
      </c>
      <c r="F4757" s="174" t="s">
        <v>332</v>
      </c>
      <c r="H4757" s="175">
        <v>521.63</v>
      </c>
      <c r="I4757" s="176"/>
      <c r="L4757" s="172"/>
      <c r="M4757" s="177"/>
      <c r="T4757" s="178"/>
      <c r="AT4757" s="173" t="s">
        <v>328</v>
      </c>
      <c r="AU4757" s="173" t="s">
        <v>88</v>
      </c>
      <c r="AV4757" s="14" t="s">
        <v>323</v>
      </c>
      <c r="AW4757" s="14" t="s">
        <v>31</v>
      </c>
      <c r="AX4757" s="14" t="s">
        <v>83</v>
      </c>
      <c r="AY4757" s="173" t="s">
        <v>317</v>
      </c>
    </row>
    <row r="4758" spans="2:65" s="12" customFormat="1" ht="10">
      <c r="B4758" s="157"/>
      <c r="D4758" s="158" t="s">
        <v>328</v>
      </c>
      <c r="F4758" s="160" t="s">
        <v>7274</v>
      </c>
      <c r="H4758" s="161">
        <v>552.928</v>
      </c>
      <c r="I4758" s="162"/>
      <c r="L4758" s="157"/>
      <c r="M4758" s="163"/>
      <c r="T4758" s="164"/>
      <c r="AT4758" s="159" t="s">
        <v>328</v>
      </c>
      <c r="AU4758" s="159" t="s">
        <v>88</v>
      </c>
      <c r="AV4758" s="12" t="s">
        <v>88</v>
      </c>
      <c r="AW4758" s="12" t="s">
        <v>3</v>
      </c>
      <c r="AX4758" s="12" t="s">
        <v>83</v>
      </c>
      <c r="AY4758" s="159" t="s">
        <v>317</v>
      </c>
    </row>
    <row r="4759" spans="2:65" s="1" customFormat="1" ht="49" customHeight="1">
      <c r="B4759" s="142"/>
      <c r="C4759" s="179" t="s">
        <v>7032</v>
      </c>
      <c r="D4759" s="179" t="s">
        <v>454</v>
      </c>
      <c r="E4759" s="180" t="s">
        <v>7275</v>
      </c>
      <c r="F4759" s="181" t="s">
        <v>7276</v>
      </c>
      <c r="G4759" s="182" t="s">
        <v>484</v>
      </c>
      <c r="H4759" s="183">
        <v>707.87900000000002</v>
      </c>
      <c r="I4759" s="184"/>
      <c r="J4759" s="185">
        <f>ROUND(I4759*H4759,2)</f>
        <v>0</v>
      </c>
      <c r="K4759" s="186"/>
      <c r="L4759" s="187"/>
      <c r="M4759" s="188" t="s">
        <v>1</v>
      </c>
      <c r="N4759" s="189" t="s">
        <v>42</v>
      </c>
      <c r="P4759" s="153">
        <f>O4759*H4759</f>
        <v>0</v>
      </c>
      <c r="Q4759" s="153">
        <v>5.0000000000000001E-4</v>
      </c>
      <c r="R4759" s="153">
        <f>Q4759*H4759</f>
        <v>0.35393950000000002</v>
      </c>
      <c r="S4759" s="153">
        <v>0</v>
      </c>
      <c r="T4759" s="154">
        <f>S4759*H4759</f>
        <v>0</v>
      </c>
      <c r="AR4759" s="155" t="s">
        <v>481</v>
      </c>
      <c r="AT4759" s="155" t="s">
        <v>454</v>
      </c>
      <c r="AU4759" s="155" t="s">
        <v>88</v>
      </c>
      <c r="AY4759" s="16" t="s">
        <v>317</v>
      </c>
      <c r="BE4759" s="156">
        <f>IF(N4759="základná",J4759,0)</f>
        <v>0</v>
      </c>
      <c r="BF4759" s="156">
        <f>IF(N4759="znížená",J4759,0)</f>
        <v>0</v>
      </c>
      <c r="BG4759" s="156">
        <f>IF(N4759="zákl. prenesená",J4759,0)</f>
        <v>0</v>
      </c>
      <c r="BH4759" s="156">
        <f>IF(N4759="zníž. prenesená",J4759,0)</f>
        <v>0</v>
      </c>
      <c r="BI4759" s="156">
        <f>IF(N4759="nulová",J4759,0)</f>
        <v>0</v>
      </c>
      <c r="BJ4759" s="16" t="s">
        <v>88</v>
      </c>
      <c r="BK4759" s="156">
        <f>ROUND(I4759*H4759,2)</f>
        <v>0</v>
      </c>
      <c r="BL4759" s="16" t="s">
        <v>396</v>
      </c>
      <c r="BM4759" s="155" t="s">
        <v>7277</v>
      </c>
    </row>
    <row r="4760" spans="2:65" s="12" customFormat="1" ht="10">
      <c r="B4760" s="157"/>
      <c r="D4760" s="158" t="s">
        <v>328</v>
      </c>
      <c r="E4760" s="159" t="s">
        <v>1</v>
      </c>
      <c r="F4760" s="160" t="s">
        <v>7213</v>
      </c>
      <c r="H4760" s="161">
        <v>113.46</v>
      </c>
      <c r="I4760" s="162"/>
      <c r="L4760" s="157"/>
      <c r="M4760" s="163"/>
      <c r="T4760" s="164"/>
      <c r="AT4760" s="159" t="s">
        <v>328</v>
      </c>
      <c r="AU4760" s="159" t="s">
        <v>88</v>
      </c>
      <c r="AV4760" s="12" t="s">
        <v>88</v>
      </c>
      <c r="AW4760" s="12" t="s">
        <v>31</v>
      </c>
      <c r="AX4760" s="12" t="s">
        <v>76</v>
      </c>
      <c r="AY4760" s="159" t="s">
        <v>317</v>
      </c>
    </row>
    <row r="4761" spans="2:65" s="12" customFormat="1" ht="10">
      <c r="B4761" s="157"/>
      <c r="D4761" s="158" t="s">
        <v>328</v>
      </c>
      <c r="E4761" s="159" t="s">
        <v>1</v>
      </c>
      <c r="F4761" s="160" t="s">
        <v>7214</v>
      </c>
      <c r="H4761" s="161">
        <v>106.3</v>
      </c>
      <c r="I4761" s="162"/>
      <c r="L4761" s="157"/>
      <c r="M4761" s="163"/>
      <c r="T4761" s="164"/>
      <c r="AT4761" s="159" t="s">
        <v>328</v>
      </c>
      <c r="AU4761" s="159" t="s">
        <v>88</v>
      </c>
      <c r="AV4761" s="12" t="s">
        <v>88</v>
      </c>
      <c r="AW4761" s="12" t="s">
        <v>31</v>
      </c>
      <c r="AX4761" s="12" t="s">
        <v>76</v>
      </c>
      <c r="AY4761" s="159" t="s">
        <v>317</v>
      </c>
    </row>
    <row r="4762" spans="2:65" s="12" customFormat="1" ht="10">
      <c r="B4762" s="157"/>
      <c r="D4762" s="158" t="s">
        <v>328</v>
      </c>
      <c r="E4762" s="159" t="s">
        <v>1</v>
      </c>
      <c r="F4762" s="160" t="s">
        <v>7215</v>
      </c>
      <c r="H4762" s="161">
        <v>50.23</v>
      </c>
      <c r="I4762" s="162"/>
      <c r="L4762" s="157"/>
      <c r="M4762" s="163"/>
      <c r="T4762" s="164"/>
      <c r="AT4762" s="159" t="s">
        <v>328</v>
      </c>
      <c r="AU4762" s="159" t="s">
        <v>88</v>
      </c>
      <c r="AV4762" s="12" t="s">
        <v>88</v>
      </c>
      <c r="AW4762" s="12" t="s">
        <v>31</v>
      </c>
      <c r="AX4762" s="12" t="s">
        <v>76</v>
      </c>
      <c r="AY4762" s="159" t="s">
        <v>317</v>
      </c>
    </row>
    <row r="4763" spans="2:65" s="12" customFormat="1" ht="10">
      <c r="B4763" s="157"/>
      <c r="D4763" s="158" t="s">
        <v>328</v>
      </c>
      <c r="E4763" s="159" t="s">
        <v>1</v>
      </c>
      <c r="F4763" s="160" t="s">
        <v>7216</v>
      </c>
      <c r="H4763" s="161">
        <v>387.23</v>
      </c>
      <c r="I4763" s="162"/>
      <c r="L4763" s="157"/>
      <c r="M4763" s="163"/>
      <c r="T4763" s="164"/>
      <c r="AT4763" s="159" t="s">
        <v>328</v>
      </c>
      <c r="AU4763" s="159" t="s">
        <v>88</v>
      </c>
      <c r="AV4763" s="12" t="s">
        <v>88</v>
      </c>
      <c r="AW4763" s="12" t="s">
        <v>31</v>
      </c>
      <c r="AX4763" s="12" t="s">
        <v>76</v>
      </c>
      <c r="AY4763" s="159" t="s">
        <v>317</v>
      </c>
    </row>
    <row r="4764" spans="2:65" s="12" customFormat="1" ht="10">
      <c r="B4764" s="157"/>
      <c r="D4764" s="158" t="s">
        <v>328</v>
      </c>
      <c r="E4764" s="159" t="s">
        <v>1</v>
      </c>
      <c r="F4764" s="160" t="s">
        <v>7217</v>
      </c>
      <c r="H4764" s="161">
        <v>10.59</v>
      </c>
      <c r="I4764" s="162"/>
      <c r="L4764" s="157"/>
      <c r="M4764" s="163"/>
      <c r="T4764" s="164"/>
      <c r="AT4764" s="159" t="s">
        <v>328</v>
      </c>
      <c r="AU4764" s="159" t="s">
        <v>88</v>
      </c>
      <c r="AV4764" s="12" t="s">
        <v>88</v>
      </c>
      <c r="AW4764" s="12" t="s">
        <v>31</v>
      </c>
      <c r="AX4764" s="12" t="s">
        <v>76</v>
      </c>
      <c r="AY4764" s="159" t="s">
        <v>317</v>
      </c>
    </row>
    <row r="4765" spans="2:65" s="13" customFormat="1" ht="10">
      <c r="B4765" s="165"/>
      <c r="D4765" s="158" t="s">
        <v>328</v>
      </c>
      <c r="E4765" s="166" t="s">
        <v>1</v>
      </c>
      <c r="F4765" s="167" t="s">
        <v>7218</v>
      </c>
      <c r="H4765" s="168">
        <v>667.81000000000006</v>
      </c>
      <c r="I4765" s="169"/>
      <c r="L4765" s="165"/>
      <c r="M4765" s="170"/>
      <c r="T4765" s="171"/>
      <c r="AT4765" s="166" t="s">
        <v>328</v>
      </c>
      <c r="AU4765" s="166" t="s">
        <v>88</v>
      </c>
      <c r="AV4765" s="13" t="s">
        <v>92</v>
      </c>
      <c r="AW4765" s="13" t="s">
        <v>31</v>
      </c>
      <c r="AX4765" s="13" t="s">
        <v>76</v>
      </c>
      <c r="AY4765" s="166" t="s">
        <v>317</v>
      </c>
    </row>
    <row r="4766" spans="2:65" s="14" customFormat="1" ht="10">
      <c r="B4766" s="172"/>
      <c r="D4766" s="158" t="s">
        <v>328</v>
      </c>
      <c r="E4766" s="173" t="s">
        <v>1</v>
      </c>
      <c r="F4766" s="174" t="s">
        <v>332</v>
      </c>
      <c r="H4766" s="175">
        <v>667.81000000000006</v>
      </c>
      <c r="I4766" s="176"/>
      <c r="L4766" s="172"/>
      <c r="M4766" s="177"/>
      <c r="T4766" s="178"/>
      <c r="AT4766" s="173" t="s">
        <v>328</v>
      </c>
      <c r="AU4766" s="173" t="s">
        <v>88</v>
      </c>
      <c r="AV4766" s="14" t="s">
        <v>323</v>
      </c>
      <c r="AW4766" s="14" t="s">
        <v>31</v>
      </c>
      <c r="AX4766" s="14" t="s">
        <v>83</v>
      </c>
      <c r="AY4766" s="173" t="s">
        <v>317</v>
      </c>
    </row>
    <row r="4767" spans="2:65" s="12" customFormat="1" ht="10">
      <c r="B4767" s="157"/>
      <c r="D4767" s="158" t="s">
        <v>328</v>
      </c>
      <c r="F4767" s="160" t="s">
        <v>7278</v>
      </c>
      <c r="H4767" s="161">
        <v>707.87900000000002</v>
      </c>
      <c r="I4767" s="162"/>
      <c r="L4767" s="157"/>
      <c r="M4767" s="163"/>
      <c r="T4767" s="164"/>
      <c r="AT4767" s="159" t="s">
        <v>328</v>
      </c>
      <c r="AU4767" s="159" t="s">
        <v>88</v>
      </c>
      <c r="AV4767" s="12" t="s">
        <v>88</v>
      </c>
      <c r="AW4767" s="12" t="s">
        <v>3</v>
      </c>
      <c r="AX4767" s="12" t="s">
        <v>83</v>
      </c>
      <c r="AY4767" s="159" t="s">
        <v>317</v>
      </c>
    </row>
    <row r="4768" spans="2:65" s="1" customFormat="1" ht="37.75" customHeight="1">
      <c r="B4768" s="142"/>
      <c r="C4768" s="143" t="s">
        <v>7279</v>
      </c>
      <c r="D4768" s="143" t="s">
        <v>319</v>
      </c>
      <c r="E4768" s="144" t="s">
        <v>7280</v>
      </c>
      <c r="F4768" s="145" t="s">
        <v>7281</v>
      </c>
      <c r="G4768" s="146" t="s">
        <v>484</v>
      </c>
      <c r="H4768" s="147">
        <v>125.06</v>
      </c>
      <c r="I4768" s="148"/>
      <c r="J4768" s="149">
        <f>ROUND(I4768*H4768,2)</f>
        <v>0</v>
      </c>
      <c r="K4768" s="150"/>
      <c r="L4768" s="31"/>
      <c r="M4768" s="151" t="s">
        <v>1</v>
      </c>
      <c r="N4768" s="152" t="s">
        <v>42</v>
      </c>
      <c r="P4768" s="153">
        <f>O4768*H4768</f>
        <v>0</v>
      </c>
      <c r="Q4768" s="153">
        <v>5.0000000000000002E-5</v>
      </c>
      <c r="R4768" s="153">
        <f>Q4768*H4768</f>
        <v>6.2530000000000007E-3</v>
      </c>
      <c r="S4768" s="153">
        <v>0</v>
      </c>
      <c r="T4768" s="154">
        <f>S4768*H4768</f>
        <v>0</v>
      </c>
      <c r="AR4768" s="155" t="s">
        <v>396</v>
      </c>
      <c r="AT4768" s="155" t="s">
        <v>319</v>
      </c>
      <c r="AU4768" s="155" t="s">
        <v>88</v>
      </c>
      <c r="AY4768" s="16" t="s">
        <v>317</v>
      </c>
      <c r="BE4768" s="156">
        <f>IF(N4768="základná",J4768,0)</f>
        <v>0</v>
      </c>
      <c r="BF4768" s="156">
        <f>IF(N4768="znížená",J4768,0)</f>
        <v>0</v>
      </c>
      <c r="BG4768" s="156">
        <f>IF(N4768="zákl. prenesená",J4768,0)</f>
        <v>0</v>
      </c>
      <c r="BH4768" s="156">
        <f>IF(N4768="zníž. prenesená",J4768,0)</f>
        <v>0</v>
      </c>
      <c r="BI4768" s="156">
        <f>IF(N4768="nulová",J4768,0)</f>
        <v>0</v>
      </c>
      <c r="BJ4768" s="16" t="s">
        <v>88</v>
      </c>
      <c r="BK4768" s="156">
        <f>ROUND(I4768*H4768,2)</f>
        <v>0</v>
      </c>
      <c r="BL4768" s="16" t="s">
        <v>396</v>
      </c>
      <c r="BM4768" s="155" t="s">
        <v>7282</v>
      </c>
    </row>
    <row r="4769" spans="2:65" s="12" customFormat="1" ht="10">
      <c r="B4769" s="157"/>
      <c r="D4769" s="158" t="s">
        <v>328</v>
      </c>
      <c r="E4769" s="159" t="s">
        <v>1</v>
      </c>
      <c r="F4769" s="160" t="s">
        <v>7283</v>
      </c>
      <c r="H4769" s="161">
        <v>38.200000000000003</v>
      </c>
      <c r="I4769" s="162"/>
      <c r="L4769" s="157"/>
      <c r="M4769" s="163"/>
      <c r="T4769" s="164"/>
      <c r="AT4769" s="159" t="s">
        <v>328</v>
      </c>
      <c r="AU4769" s="159" t="s">
        <v>88</v>
      </c>
      <c r="AV4769" s="12" t="s">
        <v>88</v>
      </c>
      <c r="AW4769" s="12" t="s">
        <v>31</v>
      </c>
      <c r="AX4769" s="12" t="s">
        <v>76</v>
      </c>
      <c r="AY4769" s="159" t="s">
        <v>317</v>
      </c>
    </row>
    <row r="4770" spans="2:65" s="13" customFormat="1" ht="10">
      <c r="B4770" s="165"/>
      <c r="D4770" s="158" t="s">
        <v>328</v>
      </c>
      <c r="E4770" s="166" t="s">
        <v>1</v>
      </c>
      <c r="F4770" s="167" t="s">
        <v>7284</v>
      </c>
      <c r="H4770" s="168">
        <v>38.200000000000003</v>
      </c>
      <c r="I4770" s="169"/>
      <c r="L4770" s="165"/>
      <c r="M4770" s="170"/>
      <c r="T4770" s="171"/>
      <c r="AT4770" s="166" t="s">
        <v>328</v>
      </c>
      <c r="AU4770" s="166" t="s">
        <v>88</v>
      </c>
      <c r="AV4770" s="13" t="s">
        <v>92</v>
      </c>
      <c r="AW4770" s="13" t="s">
        <v>31</v>
      </c>
      <c r="AX4770" s="13" t="s">
        <v>76</v>
      </c>
      <c r="AY4770" s="166" t="s">
        <v>317</v>
      </c>
    </row>
    <row r="4771" spans="2:65" s="12" customFormat="1" ht="10">
      <c r="B4771" s="157"/>
      <c r="D4771" s="158" t="s">
        <v>328</v>
      </c>
      <c r="E4771" s="159" t="s">
        <v>1</v>
      </c>
      <c r="F4771" s="160" t="s">
        <v>7285</v>
      </c>
      <c r="H4771" s="161">
        <v>30.23</v>
      </c>
      <c r="I4771" s="162"/>
      <c r="L4771" s="157"/>
      <c r="M4771" s="163"/>
      <c r="T4771" s="164"/>
      <c r="AT4771" s="159" t="s">
        <v>328</v>
      </c>
      <c r="AU4771" s="159" t="s">
        <v>88</v>
      </c>
      <c r="AV4771" s="12" t="s">
        <v>88</v>
      </c>
      <c r="AW4771" s="12" t="s">
        <v>31</v>
      </c>
      <c r="AX4771" s="12" t="s">
        <v>76</v>
      </c>
      <c r="AY4771" s="159" t="s">
        <v>317</v>
      </c>
    </row>
    <row r="4772" spans="2:65" s="12" customFormat="1" ht="10">
      <c r="B4772" s="157"/>
      <c r="D4772" s="158" t="s">
        <v>328</v>
      </c>
      <c r="E4772" s="159" t="s">
        <v>1</v>
      </c>
      <c r="F4772" s="160" t="s">
        <v>7286</v>
      </c>
      <c r="H4772" s="161">
        <v>14.16</v>
      </c>
      <c r="I4772" s="162"/>
      <c r="L4772" s="157"/>
      <c r="M4772" s="163"/>
      <c r="T4772" s="164"/>
      <c r="AT4772" s="159" t="s">
        <v>328</v>
      </c>
      <c r="AU4772" s="159" t="s">
        <v>88</v>
      </c>
      <c r="AV4772" s="12" t="s">
        <v>88</v>
      </c>
      <c r="AW4772" s="12" t="s">
        <v>31</v>
      </c>
      <c r="AX4772" s="12" t="s">
        <v>76</v>
      </c>
      <c r="AY4772" s="159" t="s">
        <v>317</v>
      </c>
    </row>
    <row r="4773" spans="2:65" s="12" customFormat="1" ht="10">
      <c r="B4773" s="157"/>
      <c r="D4773" s="158" t="s">
        <v>328</v>
      </c>
      <c r="E4773" s="159" t="s">
        <v>1</v>
      </c>
      <c r="F4773" s="160" t="s">
        <v>7287</v>
      </c>
      <c r="H4773" s="161">
        <v>42.47</v>
      </c>
      <c r="I4773" s="162"/>
      <c r="L4773" s="157"/>
      <c r="M4773" s="163"/>
      <c r="T4773" s="164"/>
      <c r="AT4773" s="159" t="s">
        <v>328</v>
      </c>
      <c r="AU4773" s="159" t="s">
        <v>88</v>
      </c>
      <c r="AV4773" s="12" t="s">
        <v>88</v>
      </c>
      <c r="AW4773" s="12" t="s">
        <v>31</v>
      </c>
      <c r="AX4773" s="12" t="s">
        <v>76</v>
      </c>
      <c r="AY4773" s="159" t="s">
        <v>317</v>
      </c>
    </row>
    <row r="4774" spans="2:65" s="13" customFormat="1" ht="10">
      <c r="B4774" s="165"/>
      <c r="D4774" s="158" t="s">
        <v>328</v>
      </c>
      <c r="E4774" s="166" t="s">
        <v>1</v>
      </c>
      <c r="F4774" s="167" t="s">
        <v>7288</v>
      </c>
      <c r="H4774" s="168">
        <v>86.86</v>
      </c>
      <c r="I4774" s="169"/>
      <c r="L4774" s="165"/>
      <c r="M4774" s="170"/>
      <c r="T4774" s="171"/>
      <c r="AT4774" s="166" t="s">
        <v>328</v>
      </c>
      <c r="AU4774" s="166" t="s">
        <v>88</v>
      </c>
      <c r="AV4774" s="13" t="s">
        <v>92</v>
      </c>
      <c r="AW4774" s="13" t="s">
        <v>31</v>
      </c>
      <c r="AX4774" s="13" t="s">
        <v>76</v>
      </c>
      <c r="AY4774" s="166" t="s">
        <v>317</v>
      </c>
    </row>
    <row r="4775" spans="2:65" s="14" customFormat="1" ht="10">
      <c r="B4775" s="172"/>
      <c r="D4775" s="158" t="s">
        <v>328</v>
      </c>
      <c r="E4775" s="173" t="s">
        <v>1</v>
      </c>
      <c r="F4775" s="174" t="s">
        <v>332</v>
      </c>
      <c r="H4775" s="175">
        <v>125.06</v>
      </c>
      <c r="I4775" s="176"/>
      <c r="L4775" s="172"/>
      <c r="M4775" s="177"/>
      <c r="T4775" s="178"/>
      <c r="AT4775" s="173" t="s">
        <v>328</v>
      </c>
      <c r="AU4775" s="173" t="s">
        <v>88</v>
      </c>
      <c r="AV4775" s="14" t="s">
        <v>323</v>
      </c>
      <c r="AW4775" s="14" t="s">
        <v>31</v>
      </c>
      <c r="AX4775" s="14" t="s">
        <v>83</v>
      </c>
      <c r="AY4775" s="173" t="s">
        <v>317</v>
      </c>
    </row>
    <row r="4776" spans="2:65" s="1" customFormat="1" ht="49" customHeight="1">
      <c r="B4776" s="142"/>
      <c r="C4776" s="179" t="s">
        <v>7289</v>
      </c>
      <c r="D4776" s="179" t="s">
        <v>454</v>
      </c>
      <c r="E4776" s="180" t="s">
        <v>7290</v>
      </c>
      <c r="F4776" s="181" t="s">
        <v>7291</v>
      </c>
      <c r="G4776" s="182" t="s">
        <v>484</v>
      </c>
      <c r="H4776" s="183">
        <v>40.491999999999997</v>
      </c>
      <c r="I4776" s="184"/>
      <c r="J4776" s="185">
        <f>ROUND(I4776*H4776,2)</f>
        <v>0</v>
      </c>
      <c r="K4776" s="186"/>
      <c r="L4776" s="187"/>
      <c r="M4776" s="188" t="s">
        <v>1</v>
      </c>
      <c r="N4776" s="189" t="s">
        <v>42</v>
      </c>
      <c r="P4776" s="153">
        <f>O4776*H4776</f>
        <v>0</v>
      </c>
      <c r="Q4776" s="153">
        <v>5.0000000000000001E-4</v>
      </c>
      <c r="R4776" s="153">
        <f>Q4776*H4776</f>
        <v>2.0246E-2</v>
      </c>
      <c r="S4776" s="153">
        <v>0</v>
      </c>
      <c r="T4776" s="154">
        <f>S4776*H4776</f>
        <v>0</v>
      </c>
      <c r="AR4776" s="155" t="s">
        <v>481</v>
      </c>
      <c r="AT4776" s="155" t="s">
        <v>454</v>
      </c>
      <c r="AU4776" s="155" t="s">
        <v>88</v>
      </c>
      <c r="AY4776" s="16" t="s">
        <v>317</v>
      </c>
      <c r="BE4776" s="156">
        <f>IF(N4776="základná",J4776,0)</f>
        <v>0</v>
      </c>
      <c r="BF4776" s="156">
        <f>IF(N4776="znížená",J4776,0)</f>
        <v>0</v>
      </c>
      <c r="BG4776" s="156">
        <f>IF(N4776="zákl. prenesená",J4776,0)</f>
        <v>0</v>
      </c>
      <c r="BH4776" s="156">
        <f>IF(N4776="zníž. prenesená",J4776,0)</f>
        <v>0</v>
      </c>
      <c r="BI4776" s="156">
        <f>IF(N4776="nulová",J4776,0)</f>
        <v>0</v>
      </c>
      <c r="BJ4776" s="16" t="s">
        <v>88</v>
      </c>
      <c r="BK4776" s="156">
        <f>ROUND(I4776*H4776,2)</f>
        <v>0</v>
      </c>
      <c r="BL4776" s="16" t="s">
        <v>396</v>
      </c>
      <c r="BM4776" s="155" t="s">
        <v>7292</v>
      </c>
    </row>
    <row r="4777" spans="2:65" s="12" customFormat="1" ht="10">
      <c r="B4777" s="157"/>
      <c r="D4777" s="158" t="s">
        <v>328</v>
      </c>
      <c r="E4777" s="159" t="s">
        <v>1</v>
      </c>
      <c r="F4777" s="160" t="s">
        <v>7283</v>
      </c>
      <c r="H4777" s="161">
        <v>38.200000000000003</v>
      </c>
      <c r="I4777" s="162"/>
      <c r="L4777" s="157"/>
      <c r="M4777" s="163"/>
      <c r="T4777" s="164"/>
      <c r="AT4777" s="159" t="s">
        <v>328</v>
      </c>
      <c r="AU4777" s="159" t="s">
        <v>88</v>
      </c>
      <c r="AV4777" s="12" t="s">
        <v>88</v>
      </c>
      <c r="AW4777" s="12" t="s">
        <v>31</v>
      </c>
      <c r="AX4777" s="12" t="s">
        <v>76</v>
      </c>
      <c r="AY4777" s="159" t="s">
        <v>317</v>
      </c>
    </row>
    <row r="4778" spans="2:65" s="13" customFormat="1" ht="10">
      <c r="B4778" s="165"/>
      <c r="D4778" s="158" t="s">
        <v>328</v>
      </c>
      <c r="E4778" s="166" t="s">
        <v>1</v>
      </c>
      <c r="F4778" s="167" t="s">
        <v>331</v>
      </c>
      <c r="H4778" s="168">
        <v>38.200000000000003</v>
      </c>
      <c r="I4778" s="169"/>
      <c r="L4778" s="165"/>
      <c r="M4778" s="170"/>
      <c r="T4778" s="171"/>
      <c r="AT4778" s="166" t="s">
        <v>328</v>
      </c>
      <c r="AU4778" s="166" t="s">
        <v>88</v>
      </c>
      <c r="AV4778" s="13" t="s">
        <v>92</v>
      </c>
      <c r="AW4778" s="13" t="s">
        <v>31</v>
      </c>
      <c r="AX4778" s="13" t="s">
        <v>76</v>
      </c>
      <c r="AY4778" s="166" t="s">
        <v>317</v>
      </c>
    </row>
    <row r="4779" spans="2:65" s="14" customFormat="1" ht="10">
      <c r="B4779" s="172"/>
      <c r="D4779" s="158" t="s">
        <v>328</v>
      </c>
      <c r="E4779" s="173" t="s">
        <v>1</v>
      </c>
      <c r="F4779" s="174" t="s">
        <v>332</v>
      </c>
      <c r="H4779" s="175">
        <v>38.200000000000003</v>
      </c>
      <c r="I4779" s="176"/>
      <c r="L4779" s="172"/>
      <c r="M4779" s="177"/>
      <c r="T4779" s="178"/>
      <c r="AT4779" s="173" t="s">
        <v>328</v>
      </c>
      <c r="AU4779" s="173" t="s">
        <v>88</v>
      </c>
      <c r="AV4779" s="14" t="s">
        <v>323</v>
      </c>
      <c r="AW4779" s="14" t="s">
        <v>31</v>
      </c>
      <c r="AX4779" s="14" t="s">
        <v>83</v>
      </c>
      <c r="AY4779" s="173" t="s">
        <v>317</v>
      </c>
    </row>
    <row r="4780" spans="2:65" s="12" customFormat="1" ht="10">
      <c r="B4780" s="157"/>
      <c r="D4780" s="158" t="s">
        <v>328</v>
      </c>
      <c r="F4780" s="160" t="s">
        <v>7293</v>
      </c>
      <c r="H4780" s="161">
        <v>40.491999999999997</v>
      </c>
      <c r="I4780" s="162"/>
      <c r="L4780" s="157"/>
      <c r="M4780" s="163"/>
      <c r="T4780" s="164"/>
      <c r="AT4780" s="159" t="s">
        <v>328</v>
      </c>
      <c r="AU4780" s="159" t="s">
        <v>88</v>
      </c>
      <c r="AV4780" s="12" t="s">
        <v>88</v>
      </c>
      <c r="AW4780" s="12" t="s">
        <v>3</v>
      </c>
      <c r="AX4780" s="12" t="s">
        <v>83</v>
      </c>
      <c r="AY4780" s="159" t="s">
        <v>317</v>
      </c>
    </row>
    <row r="4781" spans="2:65" s="1" customFormat="1" ht="55.5" customHeight="1">
      <c r="B4781" s="142"/>
      <c r="C4781" s="179" t="s">
        <v>7294</v>
      </c>
      <c r="D4781" s="179" t="s">
        <v>454</v>
      </c>
      <c r="E4781" s="180" t="s">
        <v>7295</v>
      </c>
      <c r="F4781" s="181" t="s">
        <v>7296</v>
      </c>
      <c r="G4781" s="182" t="s">
        <v>484</v>
      </c>
      <c r="H4781" s="183">
        <v>92.072000000000003</v>
      </c>
      <c r="I4781" s="184"/>
      <c r="J4781" s="185">
        <f>ROUND(I4781*H4781,2)</f>
        <v>0</v>
      </c>
      <c r="K4781" s="186"/>
      <c r="L4781" s="187"/>
      <c r="M4781" s="188" t="s">
        <v>1</v>
      </c>
      <c r="N4781" s="189" t="s">
        <v>42</v>
      </c>
      <c r="P4781" s="153">
        <f>O4781*H4781</f>
        <v>0</v>
      </c>
      <c r="Q4781" s="153">
        <v>5.0000000000000001E-4</v>
      </c>
      <c r="R4781" s="153">
        <f>Q4781*H4781</f>
        <v>4.6036000000000001E-2</v>
      </c>
      <c r="S4781" s="153">
        <v>0</v>
      </c>
      <c r="T4781" s="154">
        <f>S4781*H4781</f>
        <v>0</v>
      </c>
      <c r="AR4781" s="155" t="s">
        <v>481</v>
      </c>
      <c r="AT4781" s="155" t="s">
        <v>454</v>
      </c>
      <c r="AU4781" s="155" t="s">
        <v>88</v>
      </c>
      <c r="AY4781" s="16" t="s">
        <v>317</v>
      </c>
      <c r="BE4781" s="156">
        <f>IF(N4781="základná",J4781,0)</f>
        <v>0</v>
      </c>
      <c r="BF4781" s="156">
        <f>IF(N4781="znížená",J4781,0)</f>
        <v>0</v>
      </c>
      <c r="BG4781" s="156">
        <f>IF(N4781="zákl. prenesená",J4781,0)</f>
        <v>0</v>
      </c>
      <c r="BH4781" s="156">
        <f>IF(N4781="zníž. prenesená",J4781,0)</f>
        <v>0</v>
      </c>
      <c r="BI4781" s="156">
        <f>IF(N4781="nulová",J4781,0)</f>
        <v>0</v>
      </c>
      <c r="BJ4781" s="16" t="s">
        <v>88</v>
      </c>
      <c r="BK4781" s="156">
        <f>ROUND(I4781*H4781,2)</f>
        <v>0</v>
      </c>
      <c r="BL4781" s="16" t="s">
        <v>396</v>
      </c>
      <c r="BM4781" s="155" t="s">
        <v>7297</v>
      </c>
    </row>
    <row r="4782" spans="2:65" s="12" customFormat="1" ht="10">
      <c r="B4782" s="157"/>
      <c r="D4782" s="158" t="s">
        <v>328</v>
      </c>
      <c r="E4782" s="159" t="s">
        <v>1</v>
      </c>
      <c r="F4782" s="160" t="s">
        <v>7285</v>
      </c>
      <c r="H4782" s="161">
        <v>30.23</v>
      </c>
      <c r="I4782" s="162"/>
      <c r="L4782" s="157"/>
      <c r="M4782" s="163"/>
      <c r="T4782" s="164"/>
      <c r="AT4782" s="159" t="s">
        <v>328</v>
      </c>
      <c r="AU4782" s="159" t="s">
        <v>88</v>
      </c>
      <c r="AV4782" s="12" t="s">
        <v>88</v>
      </c>
      <c r="AW4782" s="12" t="s">
        <v>31</v>
      </c>
      <c r="AX4782" s="12" t="s">
        <v>76</v>
      </c>
      <c r="AY4782" s="159" t="s">
        <v>317</v>
      </c>
    </row>
    <row r="4783" spans="2:65" s="12" customFormat="1" ht="10">
      <c r="B4783" s="157"/>
      <c r="D4783" s="158" t="s">
        <v>328</v>
      </c>
      <c r="E4783" s="159" t="s">
        <v>1</v>
      </c>
      <c r="F4783" s="160" t="s">
        <v>7286</v>
      </c>
      <c r="H4783" s="161">
        <v>14.16</v>
      </c>
      <c r="I4783" s="162"/>
      <c r="L4783" s="157"/>
      <c r="M4783" s="163"/>
      <c r="T4783" s="164"/>
      <c r="AT4783" s="159" t="s">
        <v>328</v>
      </c>
      <c r="AU4783" s="159" t="s">
        <v>88</v>
      </c>
      <c r="AV4783" s="12" t="s">
        <v>88</v>
      </c>
      <c r="AW4783" s="12" t="s">
        <v>31</v>
      </c>
      <c r="AX4783" s="12" t="s">
        <v>76</v>
      </c>
      <c r="AY4783" s="159" t="s">
        <v>317</v>
      </c>
    </row>
    <row r="4784" spans="2:65" s="12" customFormat="1" ht="10">
      <c r="B4784" s="157"/>
      <c r="D4784" s="158" t="s">
        <v>328</v>
      </c>
      <c r="E4784" s="159" t="s">
        <v>1</v>
      </c>
      <c r="F4784" s="160" t="s">
        <v>7287</v>
      </c>
      <c r="H4784" s="161">
        <v>42.47</v>
      </c>
      <c r="I4784" s="162"/>
      <c r="L4784" s="157"/>
      <c r="M4784" s="163"/>
      <c r="T4784" s="164"/>
      <c r="AT4784" s="159" t="s">
        <v>328</v>
      </c>
      <c r="AU4784" s="159" t="s">
        <v>88</v>
      </c>
      <c r="AV4784" s="12" t="s">
        <v>88</v>
      </c>
      <c r="AW4784" s="12" t="s">
        <v>31</v>
      </c>
      <c r="AX4784" s="12" t="s">
        <v>76</v>
      </c>
      <c r="AY4784" s="159" t="s">
        <v>317</v>
      </c>
    </row>
    <row r="4785" spans="2:65" s="13" customFormat="1" ht="10">
      <c r="B4785" s="165"/>
      <c r="D4785" s="158" t="s">
        <v>328</v>
      </c>
      <c r="E4785" s="166" t="s">
        <v>1</v>
      </c>
      <c r="F4785" s="167" t="s">
        <v>7288</v>
      </c>
      <c r="H4785" s="168">
        <v>86.86</v>
      </c>
      <c r="I4785" s="169"/>
      <c r="L4785" s="165"/>
      <c r="M4785" s="170"/>
      <c r="T4785" s="171"/>
      <c r="AT4785" s="166" t="s">
        <v>328</v>
      </c>
      <c r="AU4785" s="166" t="s">
        <v>88</v>
      </c>
      <c r="AV4785" s="13" t="s">
        <v>92</v>
      </c>
      <c r="AW4785" s="13" t="s">
        <v>31</v>
      </c>
      <c r="AX4785" s="13" t="s">
        <v>76</v>
      </c>
      <c r="AY4785" s="166" t="s">
        <v>317</v>
      </c>
    </row>
    <row r="4786" spans="2:65" s="14" customFormat="1" ht="10">
      <c r="B4786" s="172"/>
      <c r="D4786" s="158" t="s">
        <v>328</v>
      </c>
      <c r="E4786" s="173" t="s">
        <v>1</v>
      </c>
      <c r="F4786" s="174" t="s">
        <v>332</v>
      </c>
      <c r="H4786" s="175">
        <v>86.86</v>
      </c>
      <c r="I4786" s="176"/>
      <c r="L4786" s="172"/>
      <c r="M4786" s="177"/>
      <c r="T4786" s="178"/>
      <c r="AT4786" s="173" t="s">
        <v>328</v>
      </c>
      <c r="AU4786" s="173" t="s">
        <v>88</v>
      </c>
      <c r="AV4786" s="14" t="s">
        <v>323</v>
      </c>
      <c r="AW4786" s="14" t="s">
        <v>31</v>
      </c>
      <c r="AX4786" s="14" t="s">
        <v>83</v>
      </c>
      <c r="AY4786" s="173" t="s">
        <v>317</v>
      </c>
    </row>
    <row r="4787" spans="2:65" s="12" customFormat="1" ht="10">
      <c r="B4787" s="157"/>
      <c r="D4787" s="158" t="s">
        <v>328</v>
      </c>
      <c r="F4787" s="160" t="s">
        <v>7298</v>
      </c>
      <c r="H4787" s="161">
        <v>92.072000000000003</v>
      </c>
      <c r="I4787" s="162"/>
      <c r="L4787" s="157"/>
      <c r="M4787" s="163"/>
      <c r="T4787" s="164"/>
      <c r="AT4787" s="159" t="s">
        <v>328</v>
      </c>
      <c r="AU4787" s="159" t="s">
        <v>88</v>
      </c>
      <c r="AV4787" s="12" t="s">
        <v>88</v>
      </c>
      <c r="AW4787" s="12" t="s">
        <v>3</v>
      </c>
      <c r="AX4787" s="12" t="s">
        <v>83</v>
      </c>
      <c r="AY4787" s="159" t="s">
        <v>317</v>
      </c>
    </row>
    <row r="4788" spans="2:65" s="1" customFormat="1" ht="37.75" customHeight="1">
      <c r="B4788" s="142"/>
      <c r="C4788" s="143" t="s">
        <v>7299</v>
      </c>
      <c r="D4788" s="143" t="s">
        <v>319</v>
      </c>
      <c r="E4788" s="144" t="s">
        <v>7300</v>
      </c>
      <c r="F4788" s="145" t="s">
        <v>7301</v>
      </c>
      <c r="G4788" s="146" t="s">
        <v>484</v>
      </c>
      <c r="H4788" s="147">
        <v>714.75</v>
      </c>
      <c r="I4788" s="148"/>
      <c r="J4788" s="149">
        <f>ROUND(I4788*H4788,2)</f>
        <v>0</v>
      </c>
      <c r="K4788" s="150"/>
      <c r="L4788" s="31"/>
      <c r="M4788" s="151" t="s">
        <v>1</v>
      </c>
      <c r="N4788" s="152" t="s">
        <v>42</v>
      </c>
      <c r="P4788" s="153">
        <f>O4788*H4788</f>
        <v>0</v>
      </c>
      <c r="Q4788" s="153">
        <v>5.0000000000000002E-5</v>
      </c>
      <c r="R4788" s="153">
        <f>Q4788*H4788</f>
        <v>3.5737499999999998E-2</v>
      </c>
      <c r="S4788" s="153">
        <v>0</v>
      </c>
      <c r="T4788" s="154">
        <f>S4788*H4788</f>
        <v>0</v>
      </c>
      <c r="AR4788" s="155" t="s">
        <v>396</v>
      </c>
      <c r="AT4788" s="155" t="s">
        <v>319</v>
      </c>
      <c r="AU4788" s="155" t="s">
        <v>88</v>
      </c>
      <c r="AY4788" s="16" t="s">
        <v>317</v>
      </c>
      <c r="BE4788" s="156">
        <f>IF(N4788="základná",J4788,0)</f>
        <v>0</v>
      </c>
      <c r="BF4788" s="156">
        <f>IF(N4788="znížená",J4788,0)</f>
        <v>0</v>
      </c>
      <c r="BG4788" s="156">
        <f>IF(N4788="zákl. prenesená",J4788,0)</f>
        <v>0</v>
      </c>
      <c r="BH4788" s="156">
        <f>IF(N4788="zníž. prenesená",J4788,0)</f>
        <v>0</v>
      </c>
      <c r="BI4788" s="156">
        <f>IF(N4788="nulová",J4788,0)</f>
        <v>0</v>
      </c>
      <c r="BJ4788" s="16" t="s">
        <v>88</v>
      </c>
      <c r="BK4788" s="156">
        <f>ROUND(I4788*H4788,2)</f>
        <v>0</v>
      </c>
      <c r="BL4788" s="16" t="s">
        <v>396</v>
      </c>
      <c r="BM4788" s="155" t="s">
        <v>7302</v>
      </c>
    </row>
    <row r="4789" spans="2:65" s="12" customFormat="1" ht="10">
      <c r="B4789" s="157"/>
      <c r="D4789" s="158" t="s">
        <v>328</v>
      </c>
      <c r="E4789" s="159" t="s">
        <v>1</v>
      </c>
      <c r="F4789" s="160" t="s">
        <v>7303</v>
      </c>
      <c r="H4789" s="161">
        <v>24.59</v>
      </c>
      <c r="I4789" s="162"/>
      <c r="L4789" s="157"/>
      <c r="M4789" s="163"/>
      <c r="T4789" s="164"/>
      <c r="AT4789" s="159" t="s">
        <v>328</v>
      </c>
      <c r="AU4789" s="159" t="s">
        <v>88</v>
      </c>
      <c r="AV4789" s="12" t="s">
        <v>88</v>
      </c>
      <c r="AW4789" s="12" t="s">
        <v>31</v>
      </c>
      <c r="AX4789" s="12" t="s">
        <v>76</v>
      </c>
      <c r="AY4789" s="159" t="s">
        <v>317</v>
      </c>
    </row>
    <row r="4790" spans="2:65" s="12" customFormat="1" ht="10">
      <c r="B4790" s="157"/>
      <c r="D4790" s="158" t="s">
        <v>328</v>
      </c>
      <c r="E4790" s="159" t="s">
        <v>1</v>
      </c>
      <c r="F4790" s="160" t="s">
        <v>7304</v>
      </c>
      <c r="H4790" s="161">
        <v>125.29</v>
      </c>
      <c r="I4790" s="162"/>
      <c r="L4790" s="157"/>
      <c r="M4790" s="163"/>
      <c r="T4790" s="164"/>
      <c r="AT4790" s="159" t="s">
        <v>328</v>
      </c>
      <c r="AU4790" s="159" t="s">
        <v>88</v>
      </c>
      <c r="AV4790" s="12" t="s">
        <v>88</v>
      </c>
      <c r="AW4790" s="12" t="s">
        <v>31</v>
      </c>
      <c r="AX4790" s="12" t="s">
        <v>76</v>
      </c>
      <c r="AY4790" s="159" t="s">
        <v>317</v>
      </c>
    </row>
    <row r="4791" spans="2:65" s="12" customFormat="1" ht="10">
      <c r="B4791" s="157"/>
      <c r="D4791" s="158" t="s">
        <v>328</v>
      </c>
      <c r="E4791" s="159" t="s">
        <v>1</v>
      </c>
      <c r="F4791" s="160" t="s">
        <v>7305</v>
      </c>
      <c r="H4791" s="161">
        <v>322.83</v>
      </c>
      <c r="I4791" s="162"/>
      <c r="L4791" s="157"/>
      <c r="M4791" s="163"/>
      <c r="T4791" s="164"/>
      <c r="AT4791" s="159" t="s">
        <v>328</v>
      </c>
      <c r="AU4791" s="159" t="s">
        <v>88</v>
      </c>
      <c r="AV4791" s="12" t="s">
        <v>88</v>
      </c>
      <c r="AW4791" s="12" t="s">
        <v>31</v>
      </c>
      <c r="AX4791" s="12" t="s">
        <v>76</v>
      </c>
      <c r="AY4791" s="159" t="s">
        <v>317</v>
      </c>
    </row>
    <row r="4792" spans="2:65" s="12" customFormat="1" ht="10">
      <c r="B4792" s="157"/>
      <c r="D4792" s="158" t="s">
        <v>328</v>
      </c>
      <c r="E4792" s="159" t="s">
        <v>1</v>
      </c>
      <c r="F4792" s="160" t="s">
        <v>7306</v>
      </c>
      <c r="H4792" s="161">
        <v>242.04</v>
      </c>
      <c r="I4792" s="162"/>
      <c r="L4792" s="157"/>
      <c r="M4792" s="163"/>
      <c r="T4792" s="164"/>
      <c r="AT4792" s="159" t="s">
        <v>328</v>
      </c>
      <c r="AU4792" s="159" t="s">
        <v>88</v>
      </c>
      <c r="AV4792" s="12" t="s">
        <v>88</v>
      </c>
      <c r="AW4792" s="12" t="s">
        <v>31</v>
      </c>
      <c r="AX4792" s="12" t="s">
        <v>76</v>
      </c>
      <c r="AY4792" s="159" t="s">
        <v>317</v>
      </c>
    </row>
    <row r="4793" spans="2:65" s="13" customFormat="1" ht="10">
      <c r="B4793" s="165"/>
      <c r="D4793" s="158" t="s">
        <v>328</v>
      </c>
      <c r="E4793" s="166" t="s">
        <v>1</v>
      </c>
      <c r="F4793" s="167" t="s">
        <v>7307</v>
      </c>
      <c r="H4793" s="168">
        <v>714.75</v>
      </c>
      <c r="I4793" s="169"/>
      <c r="L4793" s="165"/>
      <c r="M4793" s="170"/>
      <c r="T4793" s="171"/>
      <c r="AT4793" s="166" t="s">
        <v>328</v>
      </c>
      <c r="AU4793" s="166" t="s">
        <v>88</v>
      </c>
      <c r="AV4793" s="13" t="s">
        <v>92</v>
      </c>
      <c r="AW4793" s="13" t="s">
        <v>31</v>
      </c>
      <c r="AX4793" s="13" t="s">
        <v>76</v>
      </c>
      <c r="AY4793" s="166" t="s">
        <v>317</v>
      </c>
    </row>
    <row r="4794" spans="2:65" s="14" customFormat="1" ht="10">
      <c r="B4794" s="172"/>
      <c r="D4794" s="158" t="s">
        <v>328</v>
      </c>
      <c r="E4794" s="173" t="s">
        <v>1</v>
      </c>
      <c r="F4794" s="174" t="s">
        <v>332</v>
      </c>
      <c r="H4794" s="175">
        <v>714.75</v>
      </c>
      <c r="I4794" s="176"/>
      <c r="L4794" s="172"/>
      <c r="M4794" s="177"/>
      <c r="T4794" s="178"/>
      <c r="AT4794" s="173" t="s">
        <v>328</v>
      </c>
      <c r="AU4794" s="173" t="s">
        <v>88</v>
      </c>
      <c r="AV4794" s="14" t="s">
        <v>323</v>
      </c>
      <c r="AW4794" s="14" t="s">
        <v>31</v>
      </c>
      <c r="AX4794" s="14" t="s">
        <v>83</v>
      </c>
      <c r="AY4794" s="173" t="s">
        <v>317</v>
      </c>
    </row>
    <row r="4795" spans="2:65" s="1" customFormat="1" ht="49" customHeight="1">
      <c r="B4795" s="142"/>
      <c r="C4795" s="179" t="s">
        <v>7308</v>
      </c>
      <c r="D4795" s="179" t="s">
        <v>454</v>
      </c>
      <c r="E4795" s="180" t="s">
        <v>7309</v>
      </c>
      <c r="F4795" s="181" t="s">
        <v>7310</v>
      </c>
      <c r="G4795" s="182" t="s">
        <v>484</v>
      </c>
      <c r="H4795" s="183">
        <v>757.63499999999999</v>
      </c>
      <c r="I4795" s="184"/>
      <c r="J4795" s="185">
        <f>ROUND(I4795*H4795,2)</f>
        <v>0</v>
      </c>
      <c r="K4795" s="186"/>
      <c r="L4795" s="187"/>
      <c r="M4795" s="188" t="s">
        <v>1</v>
      </c>
      <c r="N4795" s="189" t="s">
        <v>42</v>
      </c>
      <c r="P4795" s="153">
        <f>O4795*H4795</f>
        <v>0</v>
      </c>
      <c r="Q4795" s="153">
        <v>3.0000000000000001E-3</v>
      </c>
      <c r="R4795" s="153">
        <f>Q4795*H4795</f>
        <v>2.2729050000000002</v>
      </c>
      <c r="S4795" s="153">
        <v>0</v>
      </c>
      <c r="T4795" s="154">
        <f>S4795*H4795</f>
        <v>0</v>
      </c>
      <c r="AR4795" s="155" t="s">
        <v>481</v>
      </c>
      <c r="AT4795" s="155" t="s">
        <v>454</v>
      </c>
      <c r="AU4795" s="155" t="s">
        <v>88</v>
      </c>
      <c r="AY4795" s="16" t="s">
        <v>317</v>
      </c>
      <c r="BE4795" s="156">
        <f>IF(N4795="základná",J4795,0)</f>
        <v>0</v>
      </c>
      <c r="BF4795" s="156">
        <f>IF(N4795="znížená",J4795,0)</f>
        <v>0</v>
      </c>
      <c r="BG4795" s="156">
        <f>IF(N4795="zákl. prenesená",J4795,0)</f>
        <v>0</v>
      </c>
      <c r="BH4795" s="156">
        <f>IF(N4795="zníž. prenesená",J4795,0)</f>
        <v>0</v>
      </c>
      <c r="BI4795" s="156">
        <f>IF(N4795="nulová",J4795,0)</f>
        <v>0</v>
      </c>
      <c r="BJ4795" s="16" t="s">
        <v>88</v>
      </c>
      <c r="BK4795" s="156">
        <f>ROUND(I4795*H4795,2)</f>
        <v>0</v>
      </c>
      <c r="BL4795" s="16" t="s">
        <v>396</v>
      </c>
      <c r="BM4795" s="155" t="s">
        <v>7311</v>
      </c>
    </row>
    <row r="4796" spans="2:65" s="12" customFormat="1" ht="10">
      <c r="B4796" s="157"/>
      <c r="D4796" s="158" t="s">
        <v>328</v>
      </c>
      <c r="F4796" s="160" t="s">
        <v>7312</v>
      </c>
      <c r="H4796" s="161">
        <v>757.63499999999999</v>
      </c>
      <c r="I4796" s="162"/>
      <c r="L4796" s="157"/>
      <c r="M4796" s="163"/>
      <c r="T4796" s="164"/>
      <c r="AT4796" s="159" t="s">
        <v>328</v>
      </c>
      <c r="AU4796" s="159" t="s">
        <v>88</v>
      </c>
      <c r="AV4796" s="12" t="s">
        <v>88</v>
      </c>
      <c r="AW4796" s="12" t="s">
        <v>3</v>
      </c>
      <c r="AX4796" s="12" t="s">
        <v>83</v>
      </c>
      <c r="AY4796" s="159" t="s">
        <v>317</v>
      </c>
    </row>
    <row r="4797" spans="2:65" s="1" customFormat="1" ht="24.15" customHeight="1">
      <c r="B4797" s="142"/>
      <c r="C4797" s="143" t="s">
        <v>7313</v>
      </c>
      <c r="D4797" s="143" t="s">
        <v>319</v>
      </c>
      <c r="E4797" s="144" t="s">
        <v>7314</v>
      </c>
      <c r="F4797" s="145" t="s">
        <v>7315</v>
      </c>
      <c r="G4797" s="146" t="s">
        <v>444</v>
      </c>
      <c r="H4797" s="147">
        <v>2089.67</v>
      </c>
      <c r="I4797" s="148"/>
      <c r="J4797" s="149">
        <f>ROUND(I4797*H4797,2)</f>
        <v>0</v>
      </c>
      <c r="K4797" s="150"/>
      <c r="L4797" s="31"/>
      <c r="M4797" s="151" t="s">
        <v>1</v>
      </c>
      <c r="N4797" s="152" t="s">
        <v>42</v>
      </c>
      <c r="P4797" s="153">
        <f>O4797*H4797</f>
        <v>0</v>
      </c>
      <c r="Q4797" s="153">
        <v>3.5E-4</v>
      </c>
      <c r="R4797" s="153">
        <f>Q4797*H4797</f>
        <v>0.73138449999999999</v>
      </c>
      <c r="S4797" s="153">
        <v>0</v>
      </c>
      <c r="T4797" s="154">
        <f>S4797*H4797</f>
        <v>0</v>
      </c>
      <c r="AR4797" s="155" t="s">
        <v>396</v>
      </c>
      <c r="AT4797" s="155" t="s">
        <v>319</v>
      </c>
      <c r="AU4797" s="155" t="s">
        <v>88</v>
      </c>
      <c r="AY4797" s="16" t="s">
        <v>317</v>
      </c>
      <c r="BE4797" s="156">
        <f>IF(N4797="základná",J4797,0)</f>
        <v>0</v>
      </c>
      <c r="BF4797" s="156">
        <f>IF(N4797="znížená",J4797,0)</f>
        <v>0</v>
      </c>
      <c r="BG4797" s="156">
        <f>IF(N4797="zákl. prenesená",J4797,0)</f>
        <v>0</v>
      </c>
      <c r="BH4797" s="156">
        <f>IF(N4797="zníž. prenesená",J4797,0)</f>
        <v>0</v>
      </c>
      <c r="BI4797" s="156">
        <f>IF(N4797="nulová",J4797,0)</f>
        <v>0</v>
      </c>
      <c r="BJ4797" s="16" t="s">
        <v>88</v>
      </c>
      <c r="BK4797" s="156">
        <f>ROUND(I4797*H4797,2)</f>
        <v>0</v>
      </c>
      <c r="BL4797" s="16" t="s">
        <v>396</v>
      </c>
      <c r="BM4797" s="155" t="s">
        <v>7316</v>
      </c>
    </row>
    <row r="4798" spans="2:65" s="12" customFormat="1" ht="10">
      <c r="B4798" s="157"/>
      <c r="D4798" s="158" t="s">
        <v>328</v>
      </c>
      <c r="E4798" s="159" t="s">
        <v>1</v>
      </c>
      <c r="F4798" s="160" t="s">
        <v>7317</v>
      </c>
      <c r="H4798" s="161">
        <v>2086.15</v>
      </c>
      <c r="I4798" s="162"/>
      <c r="L4798" s="157"/>
      <c r="M4798" s="163"/>
      <c r="T4798" s="164"/>
      <c r="AT4798" s="159" t="s">
        <v>328</v>
      </c>
      <c r="AU4798" s="159" t="s">
        <v>88</v>
      </c>
      <c r="AV4798" s="12" t="s">
        <v>88</v>
      </c>
      <c r="AW4798" s="12" t="s">
        <v>31</v>
      </c>
      <c r="AX4798" s="12" t="s">
        <v>76</v>
      </c>
      <c r="AY4798" s="159" t="s">
        <v>317</v>
      </c>
    </row>
    <row r="4799" spans="2:65" s="13" customFormat="1" ht="10">
      <c r="B4799" s="165"/>
      <c r="D4799" s="158" t="s">
        <v>328</v>
      </c>
      <c r="E4799" s="166" t="s">
        <v>1</v>
      </c>
      <c r="F4799" s="167" t="s">
        <v>331</v>
      </c>
      <c r="H4799" s="168">
        <v>2086.15</v>
      </c>
      <c r="I4799" s="169"/>
      <c r="L4799" s="165"/>
      <c r="M4799" s="170"/>
      <c r="T4799" s="171"/>
      <c r="AT4799" s="166" t="s">
        <v>328</v>
      </c>
      <c r="AU4799" s="166" t="s">
        <v>88</v>
      </c>
      <c r="AV4799" s="13" t="s">
        <v>92</v>
      </c>
      <c r="AW4799" s="13" t="s">
        <v>31</v>
      </c>
      <c r="AX4799" s="13" t="s">
        <v>76</v>
      </c>
      <c r="AY4799" s="166" t="s">
        <v>317</v>
      </c>
    </row>
    <row r="4800" spans="2:65" s="12" customFormat="1" ht="10">
      <c r="B4800" s="157"/>
      <c r="D4800" s="158" t="s">
        <v>328</v>
      </c>
      <c r="E4800" s="159" t="s">
        <v>1</v>
      </c>
      <c r="F4800" s="160" t="s">
        <v>7318</v>
      </c>
      <c r="H4800" s="161">
        <v>3.52</v>
      </c>
      <c r="I4800" s="162"/>
      <c r="L4800" s="157"/>
      <c r="M4800" s="163"/>
      <c r="T4800" s="164"/>
      <c r="AT4800" s="159" t="s">
        <v>328</v>
      </c>
      <c r="AU4800" s="159" t="s">
        <v>88</v>
      </c>
      <c r="AV4800" s="12" t="s">
        <v>88</v>
      </c>
      <c r="AW4800" s="12" t="s">
        <v>31</v>
      </c>
      <c r="AX4800" s="12" t="s">
        <v>76</v>
      </c>
      <c r="AY4800" s="159" t="s">
        <v>317</v>
      </c>
    </row>
    <row r="4801" spans="2:65" s="13" customFormat="1" ht="10">
      <c r="B4801" s="165"/>
      <c r="D4801" s="158" t="s">
        <v>328</v>
      </c>
      <c r="E4801" s="166" t="s">
        <v>1</v>
      </c>
      <c r="F4801" s="167" t="s">
        <v>331</v>
      </c>
      <c r="H4801" s="168">
        <v>3.52</v>
      </c>
      <c r="I4801" s="169"/>
      <c r="L4801" s="165"/>
      <c r="M4801" s="170"/>
      <c r="T4801" s="171"/>
      <c r="AT4801" s="166" t="s">
        <v>328</v>
      </c>
      <c r="AU4801" s="166" t="s">
        <v>88</v>
      </c>
      <c r="AV4801" s="13" t="s">
        <v>92</v>
      </c>
      <c r="AW4801" s="13" t="s">
        <v>31</v>
      </c>
      <c r="AX4801" s="13" t="s">
        <v>76</v>
      </c>
      <c r="AY4801" s="166" t="s">
        <v>317</v>
      </c>
    </row>
    <row r="4802" spans="2:65" s="14" customFormat="1" ht="10">
      <c r="B4802" s="172"/>
      <c r="D4802" s="158" t="s">
        <v>328</v>
      </c>
      <c r="E4802" s="173" t="s">
        <v>1</v>
      </c>
      <c r="F4802" s="174" t="s">
        <v>332</v>
      </c>
      <c r="H4802" s="175">
        <v>2089.67</v>
      </c>
      <c r="I4802" s="176"/>
      <c r="L4802" s="172"/>
      <c r="M4802" s="177"/>
      <c r="T4802" s="178"/>
      <c r="AT4802" s="173" t="s">
        <v>328</v>
      </c>
      <c r="AU4802" s="173" t="s">
        <v>88</v>
      </c>
      <c r="AV4802" s="14" t="s">
        <v>323</v>
      </c>
      <c r="AW4802" s="14" t="s">
        <v>31</v>
      </c>
      <c r="AX4802" s="14" t="s">
        <v>83</v>
      </c>
      <c r="AY4802" s="173" t="s">
        <v>317</v>
      </c>
    </row>
    <row r="4803" spans="2:65" s="1" customFormat="1" ht="37.75" customHeight="1">
      <c r="B4803" s="142"/>
      <c r="C4803" s="179" t="s">
        <v>7319</v>
      </c>
      <c r="D4803" s="179" t="s">
        <v>454</v>
      </c>
      <c r="E4803" s="180" t="s">
        <v>7320</v>
      </c>
      <c r="F4803" s="181" t="s">
        <v>7321</v>
      </c>
      <c r="G4803" s="182" t="s">
        <v>444</v>
      </c>
      <c r="H4803" s="183">
        <v>2148.7350000000001</v>
      </c>
      <c r="I4803" s="184"/>
      <c r="J4803" s="185">
        <f>ROUND(I4803*H4803,2)</f>
        <v>0</v>
      </c>
      <c r="K4803" s="186"/>
      <c r="L4803" s="187"/>
      <c r="M4803" s="188" t="s">
        <v>1</v>
      </c>
      <c r="N4803" s="189" t="s">
        <v>42</v>
      </c>
      <c r="P4803" s="153">
        <f>O4803*H4803</f>
        <v>0</v>
      </c>
      <c r="Q4803" s="153">
        <v>1E-3</v>
      </c>
      <c r="R4803" s="153">
        <f>Q4803*H4803</f>
        <v>2.1487350000000003</v>
      </c>
      <c r="S4803" s="153">
        <v>0</v>
      </c>
      <c r="T4803" s="154">
        <f>S4803*H4803</f>
        <v>0</v>
      </c>
      <c r="AR4803" s="155" t="s">
        <v>481</v>
      </c>
      <c r="AT4803" s="155" t="s">
        <v>454</v>
      </c>
      <c r="AU4803" s="155" t="s">
        <v>88</v>
      </c>
      <c r="AY4803" s="16" t="s">
        <v>317</v>
      </c>
      <c r="BE4803" s="156">
        <f>IF(N4803="základná",J4803,0)</f>
        <v>0</v>
      </c>
      <c r="BF4803" s="156">
        <f>IF(N4803="znížená",J4803,0)</f>
        <v>0</v>
      </c>
      <c r="BG4803" s="156">
        <f>IF(N4803="zákl. prenesená",J4803,0)</f>
        <v>0</v>
      </c>
      <c r="BH4803" s="156">
        <f>IF(N4803="zníž. prenesená",J4803,0)</f>
        <v>0</v>
      </c>
      <c r="BI4803" s="156">
        <f>IF(N4803="nulová",J4803,0)</f>
        <v>0</v>
      </c>
      <c r="BJ4803" s="16" t="s">
        <v>88</v>
      </c>
      <c r="BK4803" s="156">
        <f>ROUND(I4803*H4803,2)</f>
        <v>0</v>
      </c>
      <c r="BL4803" s="16" t="s">
        <v>396</v>
      </c>
      <c r="BM4803" s="155" t="s">
        <v>7322</v>
      </c>
    </row>
    <row r="4804" spans="2:65" s="12" customFormat="1" ht="10">
      <c r="B4804" s="157"/>
      <c r="D4804" s="158" t="s">
        <v>328</v>
      </c>
      <c r="E4804" s="159" t="s">
        <v>1</v>
      </c>
      <c r="F4804" s="160" t="s">
        <v>7317</v>
      </c>
      <c r="H4804" s="161">
        <v>2086.15</v>
      </c>
      <c r="I4804" s="162"/>
      <c r="L4804" s="157"/>
      <c r="M4804" s="163"/>
      <c r="T4804" s="164"/>
      <c r="AT4804" s="159" t="s">
        <v>328</v>
      </c>
      <c r="AU4804" s="159" t="s">
        <v>88</v>
      </c>
      <c r="AV4804" s="12" t="s">
        <v>88</v>
      </c>
      <c r="AW4804" s="12" t="s">
        <v>31</v>
      </c>
      <c r="AX4804" s="12" t="s">
        <v>76</v>
      </c>
      <c r="AY4804" s="159" t="s">
        <v>317</v>
      </c>
    </row>
    <row r="4805" spans="2:65" s="13" customFormat="1" ht="10">
      <c r="B4805" s="165"/>
      <c r="D4805" s="158" t="s">
        <v>328</v>
      </c>
      <c r="E4805" s="166" t="s">
        <v>1</v>
      </c>
      <c r="F4805" s="167" t="s">
        <v>331</v>
      </c>
      <c r="H4805" s="168">
        <v>2086.15</v>
      </c>
      <c r="I4805" s="169"/>
      <c r="L4805" s="165"/>
      <c r="M4805" s="170"/>
      <c r="T4805" s="171"/>
      <c r="AT4805" s="166" t="s">
        <v>328</v>
      </c>
      <c r="AU4805" s="166" t="s">
        <v>88</v>
      </c>
      <c r="AV4805" s="13" t="s">
        <v>92</v>
      </c>
      <c r="AW4805" s="13" t="s">
        <v>31</v>
      </c>
      <c r="AX4805" s="13" t="s">
        <v>76</v>
      </c>
      <c r="AY4805" s="166" t="s">
        <v>317</v>
      </c>
    </row>
    <row r="4806" spans="2:65" s="14" customFormat="1" ht="10">
      <c r="B4806" s="172"/>
      <c r="D4806" s="158" t="s">
        <v>328</v>
      </c>
      <c r="E4806" s="173" t="s">
        <v>1</v>
      </c>
      <c r="F4806" s="174" t="s">
        <v>332</v>
      </c>
      <c r="H4806" s="175">
        <v>2086.15</v>
      </c>
      <c r="I4806" s="176"/>
      <c r="L4806" s="172"/>
      <c r="M4806" s="177"/>
      <c r="T4806" s="178"/>
      <c r="AT4806" s="173" t="s">
        <v>328</v>
      </c>
      <c r="AU4806" s="173" t="s">
        <v>88</v>
      </c>
      <c r="AV4806" s="14" t="s">
        <v>323</v>
      </c>
      <c r="AW4806" s="14" t="s">
        <v>31</v>
      </c>
      <c r="AX4806" s="14" t="s">
        <v>83</v>
      </c>
      <c r="AY4806" s="173" t="s">
        <v>317</v>
      </c>
    </row>
    <row r="4807" spans="2:65" s="12" customFormat="1" ht="10">
      <c r="B4807" s="157"/>
      <c r="D4807" s="158" t="s">
        <v>328</v>
      </c>
      <c r="F4807" s="160" t="s">
        <v>7323</v>
      </c>
      <c r="H4807" s="161">
        <v>2148.7350000000001</v>
      </c>
      <c r="I4807" s="162"/>
      <c r="L4807" s="157"/>
      <c r="M4807" s="163"/>
      <c r="T4807" s="164"/>
      <c r="AT4807" s="159" t="s">
        <v>328</v>
      </c>
      <c r="AU4807" s="159" t="s">
        <v>88</v>
      </c>
      <c r="AV4807" s="12" t="s">
        <v>88</v>
      </c>
      <c r="AW4807" s="12" t="s">
        <v>3</v>
      </c>
      <c r="AX4807" s="12" t="s">
        <v>83</v>
      </c>
      <c r="AY4807" s="159" t="s">
        <v>317</v>
      </c>
    </row>
    <row r="4808" spans="2:65" s="1" customFormat="1" ht="33" customHeight="1">
      <c r="B4808" s="142"/>
      <c r="C4808" s="179" t="s">
        <v>7324</v>
      </c>
      <c r="D4808" s="179" t="s">
        <v>454</v>
      </c>
      <c r="E4808" s="180" t="s">
        <v>7325</v>
      </c>
      <c r="F4808" s="181" t="s">
        <v>7326</v>
      </c>
      <c r="G4808" s="182" t="s">
        <v>444</v>
      </c>
      <c r="H4808" s="183">
        <v>3.6259999999999999</v>
      </c>
      <c r="I4808" s="184"/>
      <c r="J4808" s="185">
        <f>ROUND(I4808*H4808,2)</f>
        <v>0</v>
      </c>
      <c r="K4808" s="186"/>
      <c r="L4808" s="187"/>
      <c r="M4808" s="188" t="s">
        <v>1</v>
      </c>
      <c r="N4808" s="189" t="s">
        <v>42</v>
      </c>
      <c r="P4808" s="153">
        <f>O4808*H4808</f>
        <v>0</v>
      </c>
      <c r="Q4808" s="153">
        <v>1E-3</v>
      </c>
      <c r="R4808" s="153">
        <f>Q4808*H4808</f>
        <v>3.6259999999999999E-3</v>
      </c>
      <c r="S4808" s="153">
        <v>0</v>
      </c>
      <c r="T4808" s="154">
        <f>S4808*H4808</f>
        <v>0</v>
      </c>
      <c r="AR4808" s="155" t="s">
        <v>481</v>
      </c>
      <c r="AT4808" s="155" t="s">
        <v>454</v>
      </c>
      <c r="AU4808" s="155" t="s">
        <v>88</v>
      </c>
      <c r="AY4808" s="16" t="s">
        <v>317</v>
      </c>
      <c r="BE4808" s="156">
        <f>IF(N4808="základná",J4808,0)</f>
        <v>0</v>
      </c>
      <c r="BF4808" s="156">
        <f>IF(N4808="znížená",J4808,0)</f>
        <v>0</v>
      </c>
      <c r="BG4808" s="156">
        <f>IF(N4808="zákl. prenesená",J4808,0)</f>
        <v>0</v>
      </c>
      <c r="BH4808" s="156">
        <f>IF(N4808="zníž. prenesená",J4808,0)</f>
        <v>0</v>
      </c>
      <c r="BI4808" s="156">
        <f>IF(N4808="nulová",J4808,0)</f>
        <v>0</v>
      </c>
      <c r="BJ4808" s="16" t="s">
        <v>88</v>
      </c>
      <c r="BK4808" s="156">
        <f>ROUND(I4808*H4808,2)</f>
        <v>0</v>
      </c>
      <c r="BL4808" s="16" t="s">
        <v>396</v>
      </c>
      <c r="BM4808" s="155" t="s">
        <v>7327</v>
      </c>
    </row>
    <row r="4809" spans="2:65" s="12" customFormat="1" ht="10">
      <c r="B4809" s="157"/>
      <c r="D4809" s="158" t="s">
        <v>328</v>
      </c>
      <c r="E4809" s="159" t="s">
        <v>1</v>
      </c>
      <c r="F4809" s="160" t="s">
        <v>7318</v>
      </c>
      <c r="H4809" s="161">
        <v>3.52</v>
      </c>
      <c r="I4809" s="162"/>
      <c r="L4809" s="157"/>
      <c r="M4809" s="163"/>
      <c r="T4809" s="164"/>
      <c r="AT4809" s="159" t="s">
        <v>328</v>
      </c>
      <c r="AU4809" s="159" t="s">
        <v>88</v>
      </c>
      <c r="AV4809" s="12" t="s">
        <v>88</v>
      </c>
      <c r="AW4809" s="12" t="s">
        <v>31</v>
      </c>
      <c r="AX4809" s="12" t="s">
        <v>76</v>
      </c>
      <c r="AY4809" s="159" t="s">
        <v>317</v>
      </c>
    </row>
    <row r="4810" spans="2:65" s="13" customFormat="1" ht="10">
      <c r="B4810" s="165"/>
      <c r="D4810" s="158" t="s">
        <v>328</v>
      </c>
      <c r="E4810" s="166" t="s">
        <v>1</v>
      </c>
      <c r="F4810" s="167" t="s">
        <v>331</v>
      </c>
      <c r="H4810" s="168">
        <v>3.52</v>
      </c>
      <c r="I4810" s="169"/>
      <c r="L4810" s="165"/>
      <c r="M4810" s="170"/>
      <c r="T4810" s="171"/>
      <c r="AT4810" s="166" t="s">
        <v>328</v>
      </c>
      <c r="AU4810" s="166" t="s">
        <v>88</v>
      </c>
      <c r="AV4810" s="13" t="s">
        <v>92</v>
      </c>
      <c r="AW4810" s="13" t="s">
        <v>31</v>
      </c>
      <c r="AX4810" s="13" t="s">
        <v>76</v>
      </c>
      <c r="AY4810" s="166" t="s">
        <v>317</v>
      </c>
    </row>
    <row r="4811" spans="2:65" s="14" customFormat="1" ht="10">
      <c r="B4811" s="172"/>
      <c r="D4811" s="158" t="s">
        <v>328</v>
      </c>
      <c r="E4811" s="173" t="s">
        <v>1</v>
      </c>
      <c r="F4811" s="174" t="s">
        <v>332</v>
      </c>
      <c r="H4811" s="175">
        <v>3.52</v>
      </c>
      <c r="I4811" s="176"/>
      <c r="L4811" s="172"/>
      <c r="M4811" s="177"/>
      <c r="T4811" s="178"/>
      <c r="AT4811" s="173" t="s">
        <v>328</v>
      </c>
      <c r="AU4811" s="173" t="s">
        <v>88</v>
      </c>
      <c r="AV4811" s="14" t="s">
        <v>323</v>
      </c>
      <c r="AW4811" s="14" t="s">
        <v>31</v>
      </c>
      <c r="AX4811" s="14" t="s">
        <v>83</v>
      </c>
      <c r="AY4811" s="173" t="s">
        <v>317</v>
      </c>
    </row>
    <row r="4812" spans="2:65" s="12" customFormat="1" ht="10">
      <c r="B4812" s="157"/>
      <c r="D4812" s="158" t="s">
        <v>328</v>
      </c>
      <c r="F4812" s="160" t="s">
        <v>7328</v>
      </c>
      <c r="H4812" s="161">
        <v>3.6259999999999999</v>
      </c>
      <c r="I4812" s="162"/>
      <c r="L4812" s="157"/>
      <c r="M4812" s="163"/>
      <c r="T4812" s="164"/>
      <c r="AT4812" s="159" t="s">
        <v>328</v>
      </c>
      <c r="AU4812" s="159" t="s">
        <v>88</v>
      </c>
      <c r="AV4812" s="12" t="s">
        <v>88</v>
      </c>
      <c r="AW4812" s="12" t="s">
        <v>3</v>
      </c>
      <c r="AX4812" s="12" t="s">
        <v>83</v>
      </c>
      <c r="AY4812" s="159" t="s">
        <v>317</v>
      </c>
    </row>
    <row r="4813" spans="2:65" s="1" customFormat="1" ht="24.15" customHeight="1">
      <c r="B4813" s="142"/>
      <c r="C4813" s="143" t="s">
        <v>7329</v>
      </c>
      <c r="D4813" s="143" t="s">
        <v>319</v>
      </c>
      <c r="E4813" s="144" t="s">
        <v>7330</v>
      </c>
      <c r="F4813" s="145" t="s">
        <v>7331</v>
      </c>
      <c r="G4813" s="146" t="s">
        <v>444</v>
      </c>
      <c r="H4813" s="147">
        <v>4144.79</v>
      </c>
      <c r="I4813" s="148"/>
      <c r="J4813" s="149">
        <f>ROUND(I4813*H4813,2)</f>
        <v>0</v>
      </c>
      <c r="K4813" s="150"/>
      <c r="L4813" s="31"/>
      <c r="M4813" s="151" t="s">
        <v>1</v>
      </c>
      <c r="N4813" s="152" t="s">
        <v>42</v>
      </c>
      <c r="P4813" s="153">
        <f>O4813*H4813</f>
        <v>0</v>
      </c>
      <c r="Q4813" s="153">
        <v>2.9999999999999997E-4</v>
      </c>
      <c r="R4813" s="153">
        <f>Q4813*H4813</f>
        <v>1.2434369999999999</v>
      </c>
      <c r="S4813" s="153">
        <v>0</v>
      </c>
      <c r="T4813" s="154">
        <f>S4813*H4813</f>
        <v>0</v>
      </c>
      <c r="AR4813" s="155" t="s">
        <v>396</v>
      </c>
      <c r="AT4813" s="155" t="s">
        <v>319</v>
      </c>
      <c r="AU4813" s="155" t="s">
        <v>88</v>
      </c>
      <c r="AY4813" s="16" t="s">
        <v>317</v>
      </c>
      <c r="BE4813" s="156">
        <f>IF(N4813="základná",J4813,0)</f>
        <v>0</v>
      </c>
      <c r="BF4813" s="156">
        <f>IF(N4813="znížená",J4813,0)</f>
        <v>0</v>
      </c>
      <c r="BG4813" s="156">
        <f>IF(N4813="zákl. prenesená",J4813,0)</f>
        <v>0</v>
      </c>
      <c r="BH4813" s="156">
        <f>IF(N4813="zníž. prenesená",J4813,0)</f>
        <v>0</v>
      </c>
      <c r="BI4813" s="156">
        <f>IF(N4813="nulová",J4813,0)</f>
        <v>0</v>
      </c>
      <c r="BJ4813" s="16" t="s">
        <v>88</v>
      </c>
      <c r="BK4813" s="156">
        <f>ROUND(I4813*H4813,2)</f>
        <v>0</v>
      </c>
      <c r="BL4813" s="16" t="s">
        <v>396</v>
      </c>
      <c r="BM4813" s="155" t="s">
        <v>7332</v>
      </c>
    </row>
    <row r="4814" spans="2:65" s="12" customFormat="1" ht="10">
      <c r="B4814" s="157"/>
      <c r="D4814" s="158" t="s">
        <v>328</v>
      </c>
      <c r="E4814" s="159" t="s">
        <v>1</v>
      </c>
      <c r="F4814" s="160" t="s">
        <v>7333</v>
      </c>
      <c r="H4814" s="161">
        <v>255.69</v>
      </c>
      <c r="I4814" s="162"/>
      <c r="L4814" s="157"/>
      <c r="M4814" s="163"/>
      <c r="T4814" s="164"/>
      <c r="AT4814" s="159" t="s">
        <v>328</v>
      </c>
      <c r="AU4814" s="159" t="s">
        <v>88</v>
      </c>
      <c r="AV4814" s="12" t="s">
        <v>88</v>
      </c>
      <c r="AW4814" s="12" t="s">
        <v>31</v>
      </c>
      <c r="AX4814" s="12" t="s">
        <v>76</v>
      </c>
      <c r="AY4814" s="159" t="s">
        <v>317</v>
      </c>
    </row>
    <row r="4815" spans="2:65" s="12" customFormat="1" ht="10">
      <c r="B4815" s="157"/>
      <c r="D4815" s="158" t="s">
        <v>328</v>
      </c>
      <c r="E4815" s="159" t="s">
        <v>1</v>
      </c>
      <c r="F4815" s="160" t="s">
        <v>7334</v>
      </c>
      <c r="H4815" s="161">
        <v>666.58</v>
      </c>
      <c r="I4815" s="162"/>
      <c r="L4815" s="157"/>
      <c r="M4815" s="163"/>
      <c r="T4815" s="164"/>
      <c r="AT4815" s="159" t="s">
        <v>328</v>
      </c>
      <c r="AU4815" s="159" t="s">
        <v>88</v>
      </c>
      <c r="AV4815" s="12" t="s">
        <v>88</v>
      </c>
      <c r="AW4815" s="12" t="s">
        <v>31</v>
      </c>
      <c r="AX4815" s="12" t="s">
        <v>76</v>
      </c>
      <c r="AY4815" s="159" t="s">
        <v>317</v>
      </c>
    </row>
    <row r="4816" spans="2:65" s="12" customFormat="1" ht="10">
      <c r="B4816" s="157"/>
      <c r="D4816" s="158" t="s">
        <v>328</v>
      </c>
      <c r="E4816" s="159" t="s">
        <v>1</v>
      </c>
      <c r="F4816" s="160" t="s">
        <v>7335</v>
      </c>
      <c r="H4816" s="161">
        <v>1753.4</v>
      </c>
      <c r="I4816" s="162"/>
      <c r="L4816" s="157"/>
      <c r="M4816" s="163"/>
      <c r="T4816" s="164"/>
      <c r="AT4816" s="159" t="s">
        <v>328</v>
      </c>
      <c r="AU4816" s="159" t="s">
        <v>88</v>
      </c>
      <c r="AV4816" s="12" t="s">
        <v>88</v>
      </c>
      <c r="AW4816" s="12" t="s">
        <v>31</v>
      </c>
      <c r="AX4816" s="12" t="s">
        <v>76</v>
      </c>
      <c r="AY4816" s="159" t="s">
        <v>317</v>
      </c>
    </row>
    <row r="4817" spans="2:65" s="12" customFormat="1" ht="10">
      <c r="B4817" s="157"/>
      <c r="D4817" s="158" t="s">
        <v>328</v>
      </c>
      <c r="E4817" s="159" t="s">
        <v>1</v>
      </c>
      <c r="F4817" s="160" t="s">
        <v>7336</v>
      </c>
      <c r="H4817" s="161">
        <v>1469.12</v>
      </c>
      <c r="I4817" s="162"/>
      <c r="L4817" s="157"/>
      <c r="M4817" s="163"/>
      <c r="T4817" s="164"/>
      <c r="AT4817" s="159" t="s">
        <v>328</v>
      </c>
      <c r="AU4817" s="159" t="s">
        <v>88</v>
      </c>
      <c r="AV4817" s="12" t="s">
        <v>88</v>
      </c>
      <c r="AW4817" s="12" t="s">
        <v>31</v>
      </c>
      <c r="AX4817" s="12" t="s">
        <v>76</v>
      </c>
      <c r="AY4817" s="159" t="s">
        <v>317</v>
      </c>
    </row>
    <row r="4818" spans="2:65" s="13" customFormat="1" ht="10">
      <c r="B4818" s="165"/>
      <c r="D4818" s="158" t="s">
        <v>328</v>
      </c>
      <c r="E4818" s="166" t="s">
        <v>1</v>
      </c>
      <c r="F4818" s="167" t="s">
        <v>331</v>
      </c>
      <c r="H4818" s="168">
        <v>4144.79</v>
      </c>
      <c r="I4818" s="169"/>
      <c r="L4818" s="165"/>
      <c r="M4818" s="170"/>
      <c r="T4818" s="171"/>
      <c r="AT4818" s="166" t="s">
        <v>328</v>
      </c>
      <c r="AU4818" s="166" t="s">
        <v>88</v>
      </c>
      <c r="AV4818" s="13" t="s">
        <v>92</v>
      </c>
      <c r="AW4818" s="13" t="s">
        <v>31</v>
      </c>
      <c r="AX4818" s="13" t="s">
        <v>76</v>
      </c>
      <c r="AY4818" s="166" t="s">
        <v>317</v>
      </c>
    </row>
    <row r="4819" spans="2:65" s="14" customFormat="1" ht="10">
      <c r="B4819" s="172"/>
      <c r="D4819" s="158" t="s">
        <v>328</v>
      </c>
      <c r="E4819" s="173" t="s">
        <v>1</v>
      </c>
      <c r="F4819" s="174" t="s">
        <v>332</v>
      </c>
      <c r="H4819" s="175">
        <v>4144.79</v>
      </c>
      <c r="I4819" s="176"/>
      <c r="L4819" s="172"/>
      <c r="M4819" s="177"/>
      <c r="T4819" s="178"/>
      <c r="AT4819" s="173" t="s">
        <v>328</v>
      </c>
      <c r="AU4819" s="173" t="s">
        <v>88</v>
      </c>
      <c r="AV4819" s="14" t="s">
        <v>323</v>
      </c>
      <c r="AW4819" s="14" t="s">
        <v>31</v>
      </c>
      <c r="AX4819" s="14" t="s">
        <v>83</v>
      </c>
      <c r="AY4819" s="173" t="s">
        <v>317</v>
      </c>
    </row>
    <row r="4820" spans="2:65" s="1" customFormat="1" ht="24.15" customHeight="1">
      <c r="B4820" s="142"/>
      <c r="C4820" s="179" t="s">
        <v>7337</v>
      </c>
      <c r="D4820" s="179" t="s">
        <v>454</v>
      </c>
      <c r="E4820" s="180" t="s">
        <v>7338</v>
      </c>
      <c r="F4820" s="181" t="s">
        <v>7339</v>
      </c>
      <c r="G4820" s="182" t="s">
        <v>444</v>
      </c>
      <c r="H4820" s="183">
        <v>4269.134</v>
      </c>
      <c r="I4820" s="184"/>
      <c r="J4820" s="185">
        <f>ROUND(I4820*H4820,2)</f>
        <v>0</v>
      </c>
      <c r="K4820" s="186"/>
      <c r="L4820" s="187"/>
      <c r="M4820" s="188" t="s">
        <v>1</v>
      </c>
      <c r="N4820" s="189" t="s">
        <v>42</v>
      </c>
      <c r="P4820" s="153">
        <f>O4820*H4820</f>
        <v>0</v>
      </c>
      <c r="Q4820" s="153">
        <v>3.9500000000000004E-3</v>
      </c>
      <c r="R4820" s="153">
        <f>Q4820*H4820</f>
        <v>16.863079300000003</v>
      </c>
      <c r="S4820" s="153">
        <v>0</v>
      </c>
      <c r="T4820" s="154">
        <f>S4820*H4820</f>
        <v>0</v>
      </c>
      <c r="AR4820" s="155" t="s">
        <v>481</v>
      </c>
      <c r="AT4820" s="155" t="s">
        <v>454</v>
      </c>
      <c r="AU4820" s="155" t="s">
        <v>88</v>
      </c>
      <c r="AY4820" s="16" t="s">
        <v>317</v>
      </c>
      <c r="BE4820" s="156">
        <f>IF(N4820="základná",J4820,0)</f>
        <v>0</v>
      </c>
      <c r="BF4820" s="156">
        <f>IF(N4820="znížená",J4820,0)</f>
        <v>0</v>
      </c>
      <c r="BG4820" s="156">
        <f>IF(N4820="zákl. prenesená",J4820,0)</f>
        <v>0</v>
      </c>
      <c r="BH4820" s="156">
        <f>IF(N4820="zníž. prenesená",J4820,0)</f>
        <v>0</v>
      </c>
      <c r="BI4820" s="156">
        <f>IF(N4820="nulová",J4820,0)</f>
        <v>0</v>
      </c>
      <c r="BJ4820" s="16" t="s">
        <v>88</v>
      </c>
      <c r="BK4820" s="156">
        <f>ROUND(I4820*H4820,2)</f>
        <v>0</v>
      </c>
      <c r="BL4820" s="16" t="s">
        <v>396</v>
      </c>
      <c r="BM4820" s="155" t="s">
        <v>7340</v>
      </c>
    </row>
    <row r="4821" spans="2:65" s="12" customFormat="1" ht="10">
      <c r="B4821" s="157"/>
      <c r="D4821" s="158" t="s">
        <v>328</v>
      </c>
      <c r="F4821" s="160" t="s">
        <v>7341</v>
      </c>
      <c r="H4821" s="161">
        <v>4269.134</v>
      </c>
      <c r="I4821" s="162"/>
      <c r="L4821" s="157"/>
      <c r="M4821" s="163"/>
      <c r="T4821" s="164"/>
      <c r="AT4821" s="159" t="s">
        <v>328</v>
      </c>
      <c r="AU4821" s="159" t="s">
        <v>88</v>
      </c>
      <c r="AV4821" s="12" t="s">
        <v>88</v>
      </c>
      <c r="AW4821" s="12" t="s">
        <v>3</v>
      </c>
      <c r="AX4821" s="12" t="s">
        <v>83</v>
      </c>
      <c r="AY4821" s="159" t="s">
        <v>317</v>
      </c>
    </row>
    <row r="4822" spans="2:65" s="1" customFormat="1" ht="16.5" customHeight="1">
      <c r="B4822" s="142"/>
      <c r="C4822" s="143" t="s">
        <v>7342</v>
      </c>
      <c r="D4822" s="143" t="s">
        <v>319</v>
      </c>
      <c r="E4822" s="144" t="s">
        <v>7343</v>
      </c>
      <c r="F4822" s="145" t="s">
        <v>7344</v>
      </c>
      <c r="G4822" s="146" t="s">
        <v>444</v>
      </c>
      <c r="H4822" s="147">
        <v>5314.14</v>
      </c>
      <c r="I4822" s="148"/>
      <c r="J4822" s="149">
        <f>ROUND(I4822*H4822,2)</f>
        <v>0</v>
      </c>
      <c r="K4822" s="150"/>
      <c r="L4822" s="31"/>
      <c r="M4822" s="151" t="s">
        <v>1</v>
      </c>
      <c r="N4822" s="152" t="s">
        <v>42</v>
      </c>
      <c r="P4822" s="153">
        <f>O4822*H4822</f>
        <v>0</v>
      </c>
      <c r="Q4822" s="153">
        <v>2.9999999999999997E-4</v>
      </c>
      <c r="R4822" s="153">
        <f>Q4822*H4822</f>
        <v>1.5942419999999999</v>
      </c>
      <c r="S4822" s="153">
        <v>0</v>
      </c>
      <c r="T4822" s="154">
        <f>S4822*H4822</f>
        <v>0</v>
      </c>
      <c r="AR4822" s="155" t="s">
        <v>396</v>
      </c>
      <c r="AT4822" s="155" t="s">
        <v>319</v>
      </c>
      <c r="AU4822" s="155" t="s">
        <v>88</v>
      </c>
      <c r="AY4822" s="16" t="s">
        <v>317</v>
      </c>
      <c r="BE4822" s="156">
        <f>IF(N4822="základná",J4822,0)</f>
        <v>0</v>
      </c>
      <c r="BF4822" s="156">
        <f>IF(N4822="znížená",J4822,0)</f>
        <v>0</v>
      </c>
      <c r="BG4822" s="156">
        <f>IF(N4822="zákl. prenesená",J4822,0)</f>
        <v>0</v>
      </c>
      <c r="BH4822" s="156">
        <f>IF(N4822="zníž. prenesená",J4822,0)</f>
        <v>0</v>
      </c>
      <c r="BI4822" s="156">
        <f>IF(N4822="nulová",J4822,0)</f>
        <v>0</v>
      </c>
      <c r="BJ4822" s="16" t="s">
        <v>88</v>
      </c>
      <c r="BK4822" s="156">
        <f>ROUND(I4822*H4822,2)</f>
        <v>0</v>
      </c>
      <c r="BL4822" s="16" t="s">
        <v>396</v>
      </c>
      <c r="BM4822" s="155" t="s">
        <v>7345</v>
      </c>
    </row>
    <row r="4823" spans="2:65" s="12" customFormat="1" ht="10">
      <c r="B4823" s="157"/>
      <c r="D4823" s="158" t="s">
        <v>328</v>
      </c>
      <c r="E4823" s="159" t="s">
        <v>1</v>
      </c>
      <c r="F4823" s="160" t="s">
        <v>7346</v>
      </c>
      <c r="H4823" s="161">
        <v>484.44</v>
      </c>
      <c r="I4823" s="162"/>
      <c r="L4823" s="157"/>
      <c r="M4823" s="163"/>
      <c r="T4823" s="164"/>
      <c r="AT4823" s="159" t="s">
        <v>328</v>
      </c>
      <c r="AU4823" s="159" t="s">
        <v>88</v>
      </c>
      <c r="AV4823" s="12" t="s">
        <v>88</v>
      </c>
      <c r="AW4823" s="12" t="s">
        <v>31</v>
      </c>
      <c r="AX4823" s="12" t="s">
        <v>76</v>
      </c>
      <c r="AY4823" s="159" t="s">
        <v>317</v>
      </c>
    </row>
    <row r="4824" spans="2:65" s="12" customFormat="1" ht="10">
      <c r="B4824" s="157"/>
      <c r="D4824" s="158" t="s">
        <v>328</v>
      </c>
      <c r="E4824" s="159" t="s">
        <v>1</v>
      </c>
      <c r="F4824" s="160" t="s">
        <v>7347</v>
      </c>
      <c r="H4824" s="161">
        <v>103.99</v>
      </c>
      <c r="I4824" s="162"/>
      <c r="L4824" s="157"/>
      <c r="M4824" s="163"/>
      <c r="T4824" s="164"/>
      <c r="AT4824" s="159" t="s">
        <v>328</v>
      </c>
      <c r="AU4824" s="159" t="s">
        <v>88</v>
      </c>
      <c r="AV4824" s="12" t="s">
        <v>88</v>
      </c>
      <c r="AW4824" s="12" t="s">
        <v>31</v>
      </c>
      <c r="AX4824" s="12" t="s">
        <v>76</v>
      </c>
      <c r="AY4824" s="159" t="s">
        <v>317</v>
      </c>
    </row>
    <row r="4825" spans="2:65" s="12" customFormat="1" ht="10">
      <c r="B4825" s="157"/>
      <c r="D4825" s="158" t="s">
        <v>328</v>
      </c>
      <c r="E4825" s="159" t="s">
        <v>1</v>
      </c>
      <c r="F4825" s="160" t="s">
        <v>7348</v>
      </c>
      <c r="H4825" s="161">
        <v>735.55</v>
      </c>
      <c r="I4825" s="162"/>
      <c r="L4825" s="157"/>
      <c r="M4825" s="163"/>
      <c r="T4825" s="164"/>
      <c r="AT4825" s="159" t="s">
        <v>328</v>
      </c>
      <c r="AU4825" s="159" t="s">
        <v>88</v>
      </c>
      <c r="AV4825" s="12" t="s">
        <v>88</v>
      </c>
      <c r="AW4825" s="12" t="s">
        <v>31</v>
      </c>
      <c r="AX4825" s="12" t="s">
        <v>76</v>
      </c>
      <c r="AY4825" s="159" t="s">
        <v>317</v>
      </c>
    </row>
    <row r="4826" spans="2:65" s="12" customFormat="1" ht="10">
      <c r="B4826" s="157"/>
      <c r="D4826" s="158" t="s">
        <v>328</v>
      </c>
      <c r="E4826" s="159" t="s">
        <v>1</v>
      </c>
      <c r="F4826" s="160" t="s">
        <v>7349</v>
      </c>
      <c r="H4826" s="161">
        <v>200.93</v>
      </c>
      <c r="I4826" s="162"/>
      <c r="L4826" s="157"/>
      <c r="M4826" s="163"/>
      <c r="T4826" s="164"/>
      <c r="AT4826" s="159" t="s">
        <v>328</v>
      </c>
      <c r="AU4826" s="159" t="s">
        <v>88</v>
      </c>
      <c r="AV4826" s="12" t="s">
        <v>88</v>
      </c>
      <c r="AW4826" s="12" t="s">
        <v>31</v>
      </c>
      <c r="AX4826" s="12" t="s">
        <v>76</v>
      </c>
      <c r="AY4826" s="159" t="s">
        <v>317</v>
      </c>
    </row>
    <row r="4827" spans="2:65" s="12" customFormat="1" ht="10">
      <c r="B4827" s="157"/>
      <c r="D4827" s="158" t="s">
        <v>328</v>
      </c>
      <c r="E4827" s="159" t="s">
        <v>1</v>
      </c>
      <c r="F4827" s="160" t="s">
        <v>7350</v>
      </c>
      <c r="H4827" s="161">
        <v>650.95000000000005</v>
      </c>
      <c r="I4827" s="162"/>
      <c r="L4827" s="157"/>
      <c r="M4827" s="163"/>
      <c r="T4827" s="164"/>
      <c r="AT4827" s="159" t="s">
        <v>328</v>
      </c>
      <c r="AU4827" s="159" t="s">
        <v>88</v>
      </c>
      <c r="AV4827" s="12" t="s">
        <v>88</v>
      </c>
      <c r="AW4827" s="12" t="s">
        <v>31</v>
      </c>
      <c r="AX4827" s="12" t="s">
        <v>76</v>
      </c>
      <c r="AY4827" s="159" t="s">
        <v>317</v>
      </c>
    </row>
    <row r="4828" spans="2:65" s="12" customFormat="1" ht="10">
      <c r="B4828" s="157"/>
      <c r="D4828" s="158" t="s">
        <v>328</v>
      </c>
      <c r="E4828" s="159" t="s">
        <v>1</v>
      </c>
      <c r="F4828" s="160" t="s">
        <v>7351</v>
      </c>
      <c r="H4828" s="161">
        <v>183.42</v>
      </c>
      <c r="I4828" s="162"/>
      <c r="L4828" s="157"/>
      <c r="M4828" s="163"/>
      <c r="T4828" s="164"/>
      <c r="AT4828" s="159" t="s">
        <v>328</v>
      </c>
      <c r="AU4828" s="159" t="s">
        <v>88</v>
      </c>
      <c r="AV4828" s="12" t="s">
        <v>88</v>
      </c>
      <c r="AW4828" s="12" t="s">
        <v>31</v>
      </c>
      <c r="AX4828" s="12" t="s">
        <v>76</v>
      </c>
      <c r="AY4828" s="159" t="s">
        <v>317</v>
      </c>
    </row>
    <row r="4829" spans="2:65" s="12" customFormat="1" ht="10">
      <c r="B4829" s="157"/>
      <c r="D4829" s="158" t="s">
        <v>328</v>
      </c>
      <c r="E4829" s="159" t="s">
        <v>1</v>
      </c>
      <c r="F4829" s="160" t="s">
        <v>7352</v>
      </c>
      <c r="H4829" s="161">
        <v>306.13</v>
      </c>
      <c r="I4829" s="162"/>
      <c r="L4829" s="157"/>
      <c r="M4829" s="163"/>
      <c r="T4829" s="164"/>
      <c r="AT4829" s="159" t="s">
        <v>328</v>
      </c>
      <c r="AU4829" s="159" t="s">
        <v>88</v>
      </c>
      <c r="AV4829" s="12" t="s">
        <v>88</v>
      </c>
      <c r="AW4829" s="12" t="s">
        <v>31</v>
      </c>
      <c r="AX4829" s="12" t="s">
        <v>76</v>
      </c>
      <c r="AY4829" s="159" t="s">
        <v>317</v>
      </c>
    </row>
    <row r="4830" spans="2:65" s="12" customFormat="1" ht="10">
      <c r="B4830" s="157"/>
      <c r="D4830" s="158" t="s">
        <v>328</v>
      </c>
      <c r="E4830" s="159" t="s">
        <v>1</v>
      </c>
      <c r="F4830" s="160" t="s">
        <v>7353</v>
      </c>
      <c r="H4830" s="161">
        <v>64.66</v>
      </c>
      <c r="I4830" s="162"/>
      <c r="L4830" s="157"/>
      <c r="M4830" s="163"/>
      <c r="T4830" s="164"/>
      <c r="AT4830" s="159" t="s">
        <v>328</v>
      </c>
      <c r="AU4830" s="159" t="s">
        <v>88</v>
      </c>
      <c r="AV4830" s="12" t="s">
        <v>88</v>
      </c>
      <c r="AW4830" s="12" t="s">
        <v>31</v>
      </c>
      <c r="AX4830" s="12" t="s">
        <v>76</v>
      </c>
      <c r="AY4830" s="159" t="s">
        <v>317</v>
      </c>
    </row>
    <row r="4831" spans="2:65" s="12" customFormat="1" ht="10">
      <c r="B4831" s="157"/>
      <c r="D4831" s="158" t="s">
        <v>328</v>
      </c>
      <c r="E4831" s="159" t="s">
        <v>1</v>
      </c>
      <c r="F4831" s="160" t="s">
        <v>7354</v>
      </c>
      <c r="H4831" s="161">
        <v>2446.4299999999998</v>
      </c>
      <c r="I4831" s="162"/>
      <c r="L4831" s="157"/>
      <c r="M4831" s="163"/>
      <c r="T4831" s="164"/>
      <c r="AT4831" s="159" t="s">
        <v>328</v>
      </c>
      <c r="AU4831" s="159" t="s">
        <v>88</v>
      </c>
      <c r="AV4831" s="12" t="s">
        <v>88</v>
      </c>
      <c r="AW4831" s="12" t="s">
        <v>31</v>
      </c>
      <c r="AX4831" s="12" t="s">
        <v>76</v>
      </c>
      <c r="AY4831" s="159" t="s">
        <v>317</v>
      </c>
    </row>
    <row r="4832" spans="2:65" s="13" customFormat="1" ht="10">
      <c r="B4832" s="165"/>
      <c r="D4832" s="158" t="s">
        <v>328</v>
      </c>
      <c r="E4832" s="166" t="s">
        <v>1</v>
      </c>
      <c r="F4832" s="167" t="s">
        <v>7355</v>
      </c>
      <c r="H4832" s="168">
        <v>5176.5</v>
      </c>
      <c r="I4832" s="169"/>
      <c r="L4832" s="165"/>
      <c r="M4832" s="170"/>
      <c r="T4832" s="171"/>
      <c r="AT4832" s="166" t="s">
        <v>328</v>
      </c>
      <c r="AU4832" s="166" t="s">
        <v>88</v>
      </c>
      <c r="AV4832" s="13" t="s">
        <v>92</v>
      </c>
      <c r="AW4832" s="13" t="s">
        <v>31</v>
      </c>
      <c r="AX4832" s="13" t="s">
        <v>76</v>
      </c>
      <c r="AY4832" s="166" t="s">
        <v>317</v>
      </c>
    </row>
    <row r="4833" spans="2:65" s="12" customFormat="1" ht="10">
      <c r="B4833" s="157"/>
      <c r="D4833" s="158" t="s">
        <v>328</v>
      </c>
      <c r="E4833" s="159" t="s">
        <v>1</v>
      </c>
      <c r="F4833" s="160" t="s">
        <v>7356</v>
      </c>
      <c r="H4833" s="161">
        <v>137.63999999999999</v>
      </c>
      <c r="I4833" s="162"/>
      <c r="L4833" s="157"/>
      <c r="M4833" s="163"/>
      <c r="T4833" s="164"/>
      <c r="AT4833" s="159" t="s">
        <v>328</v>
      </c>
      <c r="AU4833" s="159" t="s">
        <v>88</v>
      </c>
      <c r="AV4833" s="12" t="s">
        <v>88</v>
      </c>
      <c r="AW4833" s="12" t="s">
        <v>31</v>
      </c>
      <c r="AX4833" s="12" t="s">
        <v>76</v>
      </c>
      <c r="AY4833" s="159" t="s">
        <v>317</v>
      </c>
    </row>
    <row r="4834" spans="2:65" s="13" customFormat="1" ht="10">
      <c r="B4834" s="165"/>
      <c r="D4834" s="158" t="s">
        <v>328</v>
      </c>
      <c r="E4834" s="166" t="s">
        <v>1</v>
      </c>
      <c r="F4834" s="167" t="s">
        <v>7357</v>
      </c>
      <c r="H4834" s="168">
        <v>137.63999999999999</v>
      </c>
      <c r="I4834" s="169"/>
      <c r="L4834" s="165"/>
      <c r="M4834" s="170"/>
      <c r="T4834" s="171"/>
      <c r="AT4834" s="166" t="s">
        <v>328</v>
      </c>
      <c r="AU4834" s="166" t="s">
        <v>88</v>
      </c>
      <c r="AV4834" s="13" t="s">
        <v>92</v>
      </c>
      <c r="AW4834" s="13" t="s">
        <v>31</v>
      </c>
      <c r="AX4834" s="13" t="s">
        <v>76</v>
      </c>
      <c r="AY4834" s="166" t="s">
        <v>317</v>
      </c>
    </row>
    <row r="4835" spans="2:65" s="14" customFormat="1" ht="10">
      <c r="B4835" s="172"/>
      <c r="D4835" s="158" t="s">
        <v>328</v>
      </c>
      <c r="E4835" s="173" t="s">
        <v>1</v>
      </c>
      <c r="F4835" s="174" t="s">
        <v>332</v>
      </c>
      <c r="H4835" s="175">
        <v>5314.14</v>
      </c>
      <c r="I4835" s="176"/>
      <c r="L4835" s="172"/>
      <c r="M4835" s="177"/>
      <c r="T4835" s="178"/>
      <c r="AT4835" s="173" t="s">
        <v>328</v>
      </c>
      <c r="AU4835" s="173" t="s">
        <v>88</v>
      </c>
      <c r="AV4835" s="14" t="s">
        <v>323</v>
      </c>
      <c r="AW4835" s="14" t="s">
        <v>31</v>
      </c>
      <c r="AX4835" s="14" t="s">
        <v>83</v>
      </c>
      <c r="AY4835" s="173" t="s">
        <v>317</v>
      </c>
    </row>
    <row r="4836" spans="2:65" s="1" customFormat="1" ht="37.75" customHeight="1">
      <c r="B4836" s="142"/>
      <c r="C4836" s="179" t="s">
        <v>7358</v>
      </c>
      <c r="D4836" s="179" t="s">
        <v>454</v>
      </c>
      <c r="E4836" s="180" t="s">
        <v>7359</v>
      </c>
      <c r="F4836" s="181" t="s">
        <v>7360</v>
      </c>
      <c r="G4836" s="182" t="s">
        <v>444</v>
      </c>
      <c r="H4836" s="183">
        <v>498.97300000000001</v>
      </c>
      <c r="I4836" s="184"/>
      <c r="J4836" s="185">
        <f>ROUND(I4836*H4836,2)</f>
        <v>0</v>
      </c>
      <c r="K4836" s="186"/>
      <c r="L4836" s="187"/>
      <c r="M4836" s="188" t="s">
        <v>1</v>
      </c>
      <c r="N4836" s="189" t="s">
        <v>42</v>
      </c>
      <c r="P4836" s="153">
        <f>O4836*H4836</f>
        <v>0</v>
      </c>
      <c r="Q4836" s="153">
        <v>7.4999999999999997E-3</v>
      </c>
      <c r="R4836" s="153">
        <f>Q4836*H4836</f>
        <v>3.7422974999999998</v>
      </c>
      <c r="S4836" s="153">
        <v>0</v>
      </c>
      <c r="T4836" s="154">
        <f>S4836*H4836</f>
        <v>0</v>
      </c>
      <c r="AR4836" s="155" t="s">
        <v>481</v>
      </c>
      <c r="AT4836" s="155" t="s">
        <v>454</v>
      </c>
      <c r="AU4836" s="155" t="s">
        <v>88</v>
      </c>
      <c r="AY4836" s="16" t="s">
        <v>317</v>
      </c>
      <c r="BE4836" s="156">
        <f>IF(N4836="základná",J4836,0)</f>
        <v>0</v>
      </c>
      <c r="BF4836" s="156">
        <f>IF(N4836="znížená",J4836,0)</f>
        <v>0</v>
      </c>
      <c r="BG4836" s="156">
        <f>IF(N4836="zákl. prenesená",J4836,0)</f>
        <v>0</v>
      </c>
      <c r="BH4836" s="156">
        <f>IF(N4836="zníž. prenesená",J4836,0)</f>
        <v>0</v>
      </c>
      <c r="BI4836" s="156">
        <f>IF(N4836="nulová",J4836,0)</f>
        <v>0</v>
      </c>
      <c r="BJ4836" s="16" t="s">
        <v>88</v>
      </c>
      <c r="BK4836" s="156">
        <f>ROUND(I4836*H4836,2)</f>
        <v>0</v>
      </c>
      <c r="BL4836" s="16" t="s">
        <v>396</v>
      </c>
      <c r="BM4836" s="155" t="s">
        <v>7361</v>
      </c>
    </row>
    <row r="4837" spans="2:65" s="12" customFormat="1" ht="10">
      <c r="B4837" s="157"/>
      <c r="D4837" s="158" t="s">
        <v>328</v>
      </c>
      <c r="E4837" s="159" t="s">
        <v>1</v>
      </c>
      <c r="F4837" s="160" t="s">
        <v>7346</v>
      </c>
      <c r="H4837" s="161">
        <v>484.44</v>
      </c>
      <c r="I4837" s="162"/>
      <c r="L4837" s="157"/>
      <c r="M4837" s="163"/>
      <c r="T4837" s="164"/>
      <c r="AT4837" s="159" t="s">
        <v>328</v>
      </c>
      <c r="AU4837" s="159" t="s">
        <v>88</v>
      </c>
      <c r="AV4837" s="12" t="s">
        <v>88</v>
      </c>
      <c r="AW4837" s="12" t="s">
        <v>31</v>
      </c>
      <c r="AX4837" s="12" t="s">
        <v>76</v>
      </c>
      <c r="AY4837" s="159" t="s">
        <v>317</v>
      </c>
    </row>
    <row r="4838" spans="2:65" s="13" customFormat="1" ht="10">
      <c r="B4838" s="165"/>
      <c r="D4838" s="158" t="s">
        <v>328</v>
      </c>
      <c r="E4838" s="166" t="s">
        <v>1</v>
      </c>
      <c r="F4838" s="167" t="s">
        <v>7355</v>
      </c>
      <c r="H4838" s="168">
        <v>484.44</v>
      </c>
      <c r="I4838" s="169"/>
      <c r="L4838" s="165"/>
      <c r="M4838" s="170"/>
      <c r="T4838" s="171"/>
      <c r="AT4838" s="166" t="s">
        <v>328</v>
      </c>
      <c r="AU4838" s="166" t="s">
        <v>88</v>
      </c>
      <c r="AV4838" s="13" t="s">
        <v>92</v>
      </c>
      <c r="AW4838" s="13" t="s">
        <v>31</v>
      </c>
      <c r="AX4838" s="13" t="s">
        <v>76</v>
      </c>
      <c r="AY4838" s="166" t="s">
        <v>317</v>
      </c>
    </row>
    <row r="4839" spans="2:65" s="14" customFormat="1" ht="10">
      <c r="B4839" s="172"/>
      <c r="D4839" s="158" t="s">
        <v>328</v>
      </c>
      <c r="E4839" s="173" t="s">
        <v>1</v>
      </c>
      <c r="F4839" s="174" t="s">
        <v>332</v>
      </c>
      <c r="H4839" s="175">
        <v>484.44</v>
      </c>
      <c r="I4839" s="176"/>
      <c r="L4839" s="172"/>
      <c r="M4839" s="177"/>
      <c r="T4839" s="178"/>
      <c r="AT4839" s="173" t="s">
        <v>328</v>
      </c>
      <c r="AU4839" s="173" t="s">
        <v>88</v>
      </c>
      <c r="AV4839" s="14" t="s">
        <v>323</v>
      </c>
      <c r="AW4839" s="14" t="s">
        <v>31</v>
      </c>
      <c r="AX4839" s="14" t="s">
        <v>83</v>
      </c>
      <c r="AY4839" s="173" t="s">
        <v>317</v>
      </c>
    </row>
    <row r="4840" spans="2:65" s="12" customFormat="1" ht="10">
      <c r="B4840" s="157"/>
      <c r="D4840" s="158" t="s">
        <v>328</v>
      </c>
      <c r="F4840" s="160" t="s">
        <v>7362</v>
      </c>
      <c r="H4840" s="161">
        <v>498.97300000000001</v>
      </c>
      <c r="I4840" s="162"/>
      <c r="L4840" s="157"/>
      <c r="M4840" s="163"/>
      <c r="T4840" s="164"/>
      <c r="AT4840" s="159" t="s">
        <v>328</v>
      </c>
      <c r="AU4840" s="159" t="s">
        <v>88</v>
      </c>
      <c r="AV4840" s="12" t="s">
        <v>88</v>
      </c>
      <c r="AW4840" s="12" t="s">
        <v>3</v>
      </c>
      <c r="AX4840" s="12" t="s">
        <v>83</v>
      </c>
      <c r="AY4840" s="159" t="s">
        <v>317</v>
      </c>
    </row>
    <row r="4841" spans="2:65" s="1" customFormat="1" ht="37.75" customHeight="1">
      <c r="B4841" s="142"/>
      <c r="C4841" s="179" t="s">
        <v>7363</v>
      </c>
      <c r="D4841" s="179" t="s">
        <v>454</v>
      </c>
      <c r="E4841" s="180" t="s">
        <v>7364</v>
      </c>
      <c r="F4841" s="181" t="s">
        <v>7365</v>
      </c>
      <c r="G4841" s="182" t="s">
        <v>444</v>
      </c>
      <c r="H4841" s="183">
        <v>107.11</v>
      </c>
      <c r="I4841" s="184"/>
      <c r="J4841" s="185">
        <f>ROUND(I4841*H4841,2)</f>
        <v>0</v>
      </c>
      <c r="K4841" s="186"/>
      <c r="L4841" s="187"/>
      <c r="M4841" s="188" t="s">
        <v>1</v>
      </c>
      <c r="N4841" s="189" t="s">
        <v>42</v>
      </c>
      <c r="P4841" s="153">
        <f>O4841*H4841</f>
        <v>0</v>
      </c>
      <c r="Q4841" s="153">
        <v>7.4999999999999997E-3</v>
      </c>
      <c r="R4841" s="153">
        <f>Q4841*H4841</f>
        <v>0.80332499999999996</v>
      </c>
      <c r="S4841" s="153">
        <v>0</v>
      </c>
      <c r="T4841" s="154">
        <f>S4841*H4841</f>
        <v>0</v>
      </c>
      <c r="AR4841" s="155" t="s">
        <v>481</v>
      </c>
      <c r="AT4841" s="155" t="s">
        <v>454</v>
      </c>
      <c r="AU4841" s="155" t="s">
        <v>88</v>
      </c>
      <c r="AY4841" s="16" t="s">
        <v>317</v>
      </c>
      <c r="BE4841" s="156">
        <f>IF(N4841="základná",J4841,0)</f>
        <v>0</v>
      </c>
      <c r="BF4841" s="156">
        <f>IF(N4841="znížená",J4841,0)</f>
        <v>0</v>
      </c>
      <c r="BG4841" s="156">
        <f>IF(N4841="zákl. prenesená",J4841,0)</f>
        <v>0</v>
      </c>
      <c r="BH4841" s="156">
        <f>IF(N4841="zníž. prenesená",J4841,0)</f>
        <v>0</v>
      </c>
      <c r="BI4841" s="156">
        <f>IF(N4841="nulová",J4841,0)</f>
        <v>0</v>
      </c>
      <c r="BJ4841" s="16" t="s">
        <v>88</v>
      </c>
      <c r="BK4841" s="156">
        <f>ROUND(I4841*H4841,2)</f>
        <v>0</v>
      </c>
      <c r="BL4841" s="16" t="s">
        <v>396</v>
      </c>
      <c r="BM4841" s="155" t="s">
        <v>7366</v>
      </c>
    </row>
    <row r="4842" spans="2:65" s="12" customFormat="1" ht="10">
      <c r="B4842" s="157"/>
      <c r="D4842" s="158" t="s">
        <v>328</v>
      </c>
      <c r="E4842" s="159" t="s">
        <v>1</v>
      </c>
      <c r="F4842" s="160" t="s">
        <v>7347</v>
      </c>
      <c r="H4842" s="161">
        <v>103.99</v>
      </c>
      <c r="I4842" s="162"/>
      <c r="L4842" s="157"/>
      <c r="M4842" s="163"/>
      <c r="T4842" s="164"/>
      <c r="AT4842" s="159" t="s">
        <v>328</v>
      </c>
      <c r="AU4842" s="159" t="s">
        <v>88</v>
      </c>
      <c r="AV4842" s="12" t="s">
        <v>88</v>
      </c>
      <c r="AW4842" s="12" t="s">
        <v>31</v>
      </c>
      <c r="AX4842" s="12" t="s">
        <v>76</v>
      </c>
      <c r="AY4842" s="159" t="s">
        <v>317</v>
      </c>
    </row>
    <row r="4843" spans="2:65" s="13" customFormat="1" ht="10">
      <c r="B4843" s="165"/>
      <c r="D4843" s="158" t="s">
        <v>328</v>
      </c>
      <c r="E4843" s="166" t="s">
        <v>1</v>
      </c>
      <c r="F4843" s="167" t="s">
        <v>7355</v>
      </c>
      <c r="H4843" s="168">
        <v>103.99</v>
      </c>
      <c r="I4843" s="169"/>
      <c r="L4843" s="165"/>
      <c r="M4843" s="170"/>
      <c r="T4843" s="171"/>
      <c r="AT4843" s="166" t="s">
        <v>328</v>
      </c>
      <c r="AU4843" s="166" t="s">
        <v>88</v>
      </c>
      <c r="AV4843" s="13" t="s">
        <v>92</v>
      </c>
      <c r="AW4843" s="13" t="s">
        <v>31</v>
      </c>
      <c r="AX4843" s="13" t="s">
        <v>76</v>
      </c>
      <c r="AY4843" s="166" t="s">
        <v>317</v>
      </c>
    </row>
    <row r="4844" spans="2:65" s="14" customFormat="1" ht="10">
      <c r="B4844" s="172"/>
      <c r="D4844" s="158" t="s">
        <v>328</v>
      </c>
      <c r="E4844" s="173" t="s">
        <v>1</v>
      </c>
      <c r="F4844" s="174" t="s">
        <v>332</v>
      </c>
      <c r="H4844" s="175">
        <v>103.99</v>
      </c>
      <c r="I4844" s="176"/>
      <c r="L4844" s="172"/>
      <c r="M4844" s="177"/>
      <c r="T4844" s="178"/>
      <c r="AT4844" s="173" t="s">
        <v>328</v>
      </c>
      <c r="AU4844" s="173" t="s">
        <v>88</v>
      </c>
      <c r="AV4844" s="14" t="s">
        <v>323</v>
      </c>
      <c r="AW4844" s="14" t="s">
        <v>31</v>
      </c>
      <c r="AX4844" s="14" t="s">
        <v>83</v>
      </c>
      <c r="AY4844" s="173" t="s">
        <v>317</v>
      </c>
    </row>
    <row r="4845" spans="2:65" s="12" customFormat="1" ht="10">
      <c r="B4845" s="157"/>
      <c r="D4845" s="158" t="s">
        <v>328</v>
      </c>
      <c r="F4845" s="160" t="s">
        <v>7367</v>
      </c>
      <c r="H4845" s="161">
        <v>107.11</v>
      </c>
      <c r="I4845" s="162"/>
      <c r="L4845" s="157"/>
      <c r="M4845" s="163"/>
      <c r="T4845" s="164"/>
      <c r="AT4845" s="159" t="s">
        <v>328</v>
      </c>
      <c r="AU4845" s="159" t="s">
        <v>88</v>
      </c>
      <c r="AV4845" s="12" t="s">
        <v>88</v>
      </c>
      <c r="AW4845" s="12" t="s">
        <v>3</v>
      </c>
      <c r="AX4845" s="12" t="s">
        <v>83</v>
      </c>
      <c r="AY4845" s="159" t="s">
        <v>317</v>
      </c>
    </row>
    <row r="4846" spans="2:65" s="1" customFormat="1" ht="37.75" customHeight="1">
      <c r="B4846" s="142"/>
      <c r="C4846" s="179" t="s">
        <v>7368</v>
      </c>
      <c r="D4846" s="179" t="s">
        <v>454</v>
      </c>
      <c r="E4846" s="180" t="s">
        <v>7369</v>
      </c>
      <c r="F4846" s="181" t="s">
        <v>7370</v>
      </c>
      <c r="G4846" s="182" t="s">
        <v>444</v>
      </c>
      <c r="H4846" s="183">
        <v>757.61699999999996</v>
      </c>
      <c r="I4846" s="184"/>
      <c r="J4846" s="185">
        <f>ROUND(I4846*H4846,2)</f>
        <v>0</v>
      </c>
      <c r="K4846" s="186"/>
      <c r="L4846" s="187"/>
      <c r="M4846" s="188" t="s">
        <v>1</v>
      </c>
      <c r="N4846" s="189" t="s">
        <v>42</v>
      </c>
      <c r="P4846" s="153">
        <f>O4846*H4846</f>
        <v>0</v>
      </c>
      <c r="Q4846" s="153">
        <v>7.4999999999999997E-3</v>
      </c>
      <c r="R4846" s="153">
        <f>Q4846*H4846</f>
        <v>5.6821274999999991</v>
      </c>
      <c r="S4846" s="153">
        <v>0</v>
      </c>
      <c r="T4846" s="154">
        <f>S4846*H4846</f>
        <v>0</v>
      </c>
      <c r="AR4846" s="155" t="s">
        <v>481</v>
      </c>
      <c r="AT4846" s="155" t="s">
        <v>454</v>
      </c>
      <c r="AU4846" s="155" t="s">
        <v>88</v>
      </c>
      <c r="AY4846" s="16" t="s">
        <v>317</v>
      </c>
      <c r="BE4846" s="156">
        <f>IF(N4846="základná",J4846,0)</f>
        <v>0</v>
      </c>
      <c r="BF4846" s="156">
        <f>IF(N4846="znížená",J4846,0)</f>
        <v>0</v>
      </c>
      <c r="BG4846" s="156">
        <f>IF(N4846="zákl. prenesená",J4846,0)</f>
        <v>0</v>
      </c>
      <c r="BH4846" s="156">
        <f>IF(N4846="zníž. prenesená",J4846,0)</f>
        <v>0</v>
      </c>
      <c r="BI4846" s="156">
        <f>IF(N4846="nulová",J4846,0)</f>
        <v>0</v>
      </c>
      <c r="BJ4846" s="16" t="s">
        <v>88</v>
      </c>
      <c r="BK4846" s="156">
        <f>ROUND(I4846*H4846,2)</f>
        <v>0</v>
      </c>
      <c r="BL4846" s="16" t="s">
        <v>396</v>
      </c>
      <c r="BM4846" s="155" t="s">
        <v>7371</v>
      </c>
    </row>
    <row r="4847" spans="2:65" s="12" customFormat="1" ht="10">
      <c r="B4847" s="157"/>
      <c r="D4847" s="158" t="s">
        <v>328</v>
      </c>
      <c r="E4847" s="159" t="s">
        <v>1</v>
      </c>
      <c r="F4847" s="160" t="s">
        <v>7348</v>
      </c>
      <c r="H4847" s="161">
        <v>735.55</v>
      </c>
      <c r="I4847" s="162"/>
      <c r="L4847" s="157"/>
      <c r="M4847" s="163"/>
      <c r="T4847" s="164"/>
      <c r="AT4847" s="159" t="s">
        <v>328</v>
      </c>
      <c r="AU4847" s="159" t="s">
        <v>88</v>
      </c>
      <c r="AV4847" s="12" t="s">
        <v>88</v>
      </c>
      <c r="AW4847" s="12" t="s">
        <v>31</v>
      </c>
      <c r="AX4847" s="12" t="s">
        <v>76</v>
      </c>
      <c r="AY4847" s="159" t="s">
        <v>317</v>
      </c>
    </row>
    <row r="4848" spans="2:65" s="13" customFormat="1" ht="10">
      <c r="B4848" s="165"/>
      <c r="D4848" s="158" t="s">
        <v>328</v>
      </c>
      <c r="E4848" s="166" t="s">
        <v>1</v>
      </c>
      <c r="F4848" s="167" t="s">
        <v>7355</v>
      </c>
      <c r="H4848" s="168">
        <v>735.55</v>
      </c>
      <c r="I4848" s="169"/>
      <c r="L4848" s="165"/>
      <c r="M4848" s="170"/>
      <c r="T4848" s="171"/>
      <c r="AT4848" s="166" t="s">
        <v>328</v>
      </c>
      <c r="AU4848" s="166" t="s">
        <v>88</v>
      </c>
      <c r="AV4848" s="13" t="s">
        <v>92</v>
      </c>
      <c r="AW4848" s="13" t="s">
        <v>31</v>
      </c>
      <c r="AX4848" s="13" t="s">
        <v>76</v>
      </c>
      <c r="AY4848" s="166" t="s">
        <v>317</v>
      </c>
    </row>
    <row r="4849" spans="2:65" s="14" customFormat="1" ht="10">
      <c r="B4849" s="172"/>
      <c r="D4849" s="158" t="s">
        <v>328</v>
      </c>
      <c r="E4849" s="173" t="s">
        <v>1</v>
      </c>
      <c r="F4849" s="174" t="s">
        <v>332</v>
      </c>
      <c r="H4849" s="175">
        <v>735.55</v>
      </c>
      <c r="I4849" s="176"/>
      <c r="L4849" s="172"/>
      <c r="M4849" s="177"/>
      <c r="T4849" s="178"/>
      <c r="AT4849" s="173" t="s">
        <v>328</v>
      </c>
      <c r="AU4849" s="173" t="s">
        <v>88</v>
      </c>
      <c r="AV4849" s="14" t="s">
        <v>323</v>
      </c>
      <c r="AW4849" s="14" t="s">
        <v>31</v>
      </c>
      <c r="AX4849" s="14" t="s">
        <v>83</v>
      </c>
      <c r="AY4849" s="173" t="s">
        <v>317</v>
      </c>
    </row>
    <row r="4850" spans="2:65" s="12" customFormat="1" ht="10">
      <c r="B4850" s="157"/>
      <c r="D4850" s="158" t="s">
        <v>328</v>
      </c>
      <c r="F4850" s="160" t="s">
        <v>7372</v>
      </c>
      <c r="H4850" s="161">
        <v>757.61699999999996</v>
      </c>
      <c r="I4850" s="162"/>
      <c r="L4850" s="157"/>
      <c r="M4850" s="163"/>
      <c r="T4850" s="164"/>
      <c r="AT4850" s="159" t="s">
        <v>328</v>
      </c>
      <c r="AU4850" s="159" t="s">
        <v>88</v>
      </c>
      <c r="AV4850" s="12" t="s">
        <v>88</v>
      </c>
      <c r="AW4850" s="12" t="s">
        <v>3</v>
      </c>
      <c r="AX4850" s="12" t="s">
        <v>83</v>
      </c>
      <c r="AY4850" s="159" t="s">
        <v>317</v>
      </c>
    </row>
    <row r="4851" spans="2:65" s="1" customFormat="1" ht="37.75" customHeight="1">
      <c r="B4851" s="142"/>
      <c r="C4851" s="179" t="s">
        <v>7373</v>
      </c>
      <c r="D4851" s="179" t="s">
        <v>454</v>
      </c>
      <c r="E4851" s="180" t="s">
        <v>7374</v>
      </c>
      <c r="F4851" s="181" t="s">
        <v>7375</v>
      </c>
      <c r="G4851" s="182" t="s">
        <v>444</v>
      </c>
      <c r="H4851" s="183">
        <v>206.958</v>
      </c>
      <c r="I4851" s="184"/>
      <c r="J4851" s="185">
        <f>ROUND(I4851*H4851,2)</f>
        <v>0</v>
      </c>
      <c r="K4851" s="186"/>
      <c r="L4851" s="187"/>
      <c r="M4851" s="188" t="s">
        <v>1</v>
      </c>
      <c r="N4851" s="189" t="s">
        <v>42</v>
      </c>
      <c r="P4851" s="153">
        <f>O4851*H4851</f>
        <v>0</v>
      </c>
      <c r="Q4851" s="153">
        <v>7.4999999999999997E-3</v>
      </c>
      <c r="R4851" s="153">
        <f>Q4851*H4851</f>
        <v>1.5521849999999999</v>
      </c>
      <c r="S4851" s="153">
        <v>0</v>
      </c>
      <c r="T4851" s="154">
        <f>S4851*H4851</f>
        <v>0</v>
      </c>
      <c r="AR4851" s="155" t="s">
        <v>481</v>
      </c>
      <c r="AT4851" s="155" t="s">
        <v>454</v>
      </c>
      <c r="AU4851" s="155" t="s">
        <v>88</v>
      </c>
      <c r="AY4851" s="16" t="s">
        <v>317</v>
      </c>
      <c r="BE4851" s="156">
        <f>IF(N4851="základná",J4851,0)</f>
        <v>0</v>
      </c>
      <c r="BF4851" s="156">
        <f>IF(N4851="znížená",J4851,0)</f>
        <v>0</v>
      </c>
      <c r="BG4851" s="156">
        <f>IF(N4851="zákl. prenesená",J4851,0)</f>
        <v>0</v>
      </c>
      <c r="BH4851" s="156">
        <f>IF(N4851="zníž. prenesená",J4851,0)</f>
        <v>0</v>
      </c>
      <c r="BI4851" s="156">
        <f>IF(N4851="nulová",J4851,0)</f>
        <v>0</v>
      </c>
      <c r="BJ4851" s="16" t="s">
        <v>88</v>
      </c>
      <c r="BK4851" s="156">
        <f>ROUND(I4851*H4851,2)</f>
        <v>0</v>
      </c>
      <c r="BL4851" s="16" t="s">
        <v>396</v>
      </c>
      <c r="BM4851" s="155" t="s">
        <v>7376</v>
      </c>
    </row>
    <row r="4852" spans="2:65" s="12" customFormat="1" ht="10">
      <c r="B4852" s="157"/>
      <c r="D4852" s="158" t="s">
        <v>328</v>
      </c>
      <c r="E4852" s="159" t="s">
        <v>1</v>
      </c>
      <c r="F4852" s="160" t="s">
        <v>7349</v>
      </c>
      <c r="H4852" s="161">
        <v>200.93</v>
      </c>
      <c r="I4852" s="162"/>
      <c r="L4852" s="157"/>
      <c r="M4852" s="163"/>
      <c r="T4852" s="164"/>
      <c r="AT4852" s="159" t="s">
        <v>328</v>
      </c>
      <c r="AU4852" s="159" t="s">
        <v>88</v>
      </c>
      <c r="AV4852" s="12" t="s">
        <v>88</v>
      </c>
      <c r="AW4852" s="12" t="s">
        <v>31</v>
      </c>
      <c r="AX4852" s="12" t="s">
        <v>76</v>
      </c>
      <c r="AY4852" s="159" t="s">
        <v>317</v>
      </c>
    </row>
    <row r="4853" spans="2:65" s="13" customFormat="1" ht="10">
      <c r="B4853" s="165"/>
      <c r="D4853" s="158" t="s">
        <v>328</v>
      </c>
      <c r="E4853" s="166" t="s">
        <v>1</v>
      </c>
      <c r="F4853" s="167" t="s">
        <v>7355</v>
      </c>
      <c r="H4853" s="168">
        <v>200.93</v>
      </c>
      <c r="I4853" s="169"/>
      <c r="L4853" s="165"/>
      <c r="M4853" s="170"/>
      <c r="T4853" s="171"/>
      <c r="AT4853" s="166" t="s">
        <v>328</v>
      </c>
      <c r="AU4853" s="166" t="s">
        <v>88</v>
      </c>
      <c r="AV4853" s="13" t="s">
        <v>92</v>
      </c>
      <c r="AW4853" s="13" t="s">
        <v>31</v>
      </c>
      <c r="AX4853" s="13" t="s">
        <v>76</v>
      </c>
      <c r="AY4853" s="166" t="s">
        <v>317</v>
      </c>
    </row>
    <row r="4854" spans="2:65" s="14" customFormat="1" ht="10">
      <c r="B4854" s="172"/>
      <c r="D4854" s="158" t="s">
        <v>328</v>
      </c>
      <c r="E4854" s="173" t="s">
        <v>1</v>
      </c>
      <c r="F4854" s="174" t="s">
        <v>332</v>
      </c>
      <c r="H4854" s="175">
        <v>200.93</v>
      </c>
      <c r="I4854" s="176"/>
      <c r="L4854" s="172"/>
      <c r="M4854" s="177"/>
      <c r="T4854" s="178"/>
      <c r="AT4854" s="173" t="s">
        <v>328</v>
      </c>
      <c r="AU4854" s="173" t="s">
        <v>88</v>
      </c>
      <c r="AV4854" s="14" t="s">
        <v>323</v>
      </c>
      <c r="AW4854" s="14" t="s">
        <v>31</v>
      </c>
      <c r="AX4854" s="14" t="s">
        <v>83</v>
      </c>
      <c r="AY4854" s="173" t="s">
        <v>317</v>
      </c>
    </row>
    <row r="4855" spans="2:65" s="12" customFormat="1" ht="10">
      <c r="B4855" s="157"/>
      <c r="D4855" s="158" t="s">
        <v>328</v>
      </c>
      <c r="F4855" s="160" t="s">
        <v>7377</v>
      </c>
      <c r="H4855" s="161">
        <v>206.958</v>
      </c>
      <c r="I4855" s="162"/>
      <c r="L4855" s="157"/>
      <c r="M4855" s="163"/>
      <c r="T4855" s="164"/>
      <c r="AT4855" s="159" t="s">
        <v>328</v>
      </c>
      <c r="AU4855" s="159" t="s">
        <v>88</v>
      </c>
      <c r="AV4855" s="12" t="s">
        <v>88</v>
      </c>
      <c r="AW4855" s="12" t="s">
        <v>3</v>
      </c>
      <c r="AX4855" s="12" t="s">
        <v>83</v>
      </c>
      <c r="AY4855" s="159" t="s">
        <v>317</v>
      </c>
    </row>
    <row r="4856" spans="2:65" s="1" customFormat="1" ht="37.75" customHeight="1">
      <c r="B4856" s="142"/>
      <c r="C4856" s="179" t="s">
        <v>2243</v>
      </c>
      <c r="D4856" s="179" t="s">
        <v>454</v>
      </c>
      <c r="E4856" s="180" t="s">
        <v>7378</v>
      </c>
      <c r="F4856" s="181" t="s">
        <v>7379</v>
      </c>
      <c r="G4856" s="182" t="s">
        <v>444</v>
      </c>
      <c r="H4856" s="183">
        <v>670.47900000000004</v>
      </c>
      <c r="I4856" s="184"/>
      <c r="J4856" s="185">
        <f>ROUND(I4856*H4856,2)</f>
        <v>0</v>
      </c>
      <c r="K4856" s="186"/>
      <c r="L4856" s="187"/>
      <c r="M4856" s="188" t="s">
        <v>1</v>
      </c>
      <c r="N4856" s="189" t="s">
        <v>42</v>
      </c>
      <c r="P4856" s="153">
        <f>O4856*H4856</f>
        <v>0</v>
      </c>
      <c r="Q4856" s="153">
        <v>7.4999999999999997E-3</v>
      </c>
      <c r="R4856" s="153">
        <f>Q4856*H4856</f>
        <v>5.0285925000000002</v>
      </c>
      <c r="S4856" s="153">
        <v>0</v>
      </c>
      <c r="T4856" s="154">
        <f>S4856*H4856</f>
        <v>0</v>
      </c>
      <c r="AR4856" s="155" t="s">
        <v>481</v>
      </c>
      <c r="AT4856" s="155" t="s">
        <v>454</v>
      </c>
      <c r="AU4856" s="155" t="s">
        <v>88</v>
      </c>
      <c r="AY4856" s="16" t="s">
        <v>317</v>
      </c>
      <c r="BE4856" s="156">
        <f>IF(N4856="základná",J4856,0)</f>
        <v>0</v>
      </c>
      <c r="BF4856" s="156">
        <f>IF(N4856="znížená",J4856,0)</f>
        <v>0</v>
      </c>
      <c r="BG4856" s="156">
        <f>IF(N4856="zákl. prenesená",J4856,0)</f>
        <v>0</v>
      </c>
      <c r="BH4856" s="156">
        <f>IF(N4856="zníž. prenesená",J4856,0)</f>
        <v>0</v>
      </c>
      <c r="BI4856" s="156">
        <f>IF(N4856="nulová",J4856,0)</f>
        <v>0</v>
      </c>
      <c r="BJ4856" s="16" t="s">
        <v>88</v>
      </c>
      <c r="BK4856" s="156">
        <f>ROUND(I4856*H4856,2)</f>
        <v>0</v>
      </c>
      <c r="BL4856" s="16" t="s">
        <v>396</v>
      </c>
      <c r="BM4856" s="155" t="s">
        <v>7380</v>
      </c>
    </row>
    <row r="4857" spans="2:65" s="12" customFormat="1" ht="10">
      <c r="B4857" s="157"/>
      <c r="D4857" s="158" t="s">
        <v>328</v>
      </c>
      <c r="E4857" s="159" t="s">
        <v>1</v>
      </c>
      <c r="F4857" s="160" t="s">
        <v>7350</v>
      </c>
      <c r="H4857" s="161">
        <v>650.95000000000005</v>
      </c>
      <c r="I4857" s="162"/>
      <c r="L4857" s="157"/>
      <c r="M4857" s="163"/>
      <c r="T4857" s="164"/>
      <c r="AT4857" s="159" t="s">
        <v>328</v>
      </c>
      <c r="AU4857" s="159" t="s">
        <v>88</v>
      </c>
      <c r="AV4857" s="12" t="s">
        <v>88</v>
      </c>
      <c r="AW4857" s="12" t="s">
        <v>31</v>
      </c>
      <c r="AX4857" s="12" t="s">
        <v>76</v>
      </c>
      <c r="AY4857" s="159" t="s">
        <v>317</v>
      </c>
    </row>
    <row r="4858" spans="2:65" s="13" customFormat="1" ht="10">
      <c r="B4858" s="165"/>
      <c r="D4858" s="158" t="s">
        <v>328</v>
      </c>
      <c r="E4858" s="166" t="s">
        <v>1</v>
      </c>
      <c r="F4858" s="167" t="s">
        <v>7355</v>
      </c>
      <c r="H4858" s="168">
        <v>650.95000000000005</v>
      </c>
      <c r="I4858" s="169"/>
      <c r="L4858" s="165"/>
      <c r="M4858" s="170"/>
      <c r="T4858" s="171"/>
      <c r="AT4858" s="166" t="s">
        <v>328</v>
      </c>
      <c r="AU4858" s="166" t="s">
        <v>88</v>
      </c>
      <c r="AV4858" s="13" t="s">
        <v>92</v>
      </c>
      <c r="AW4858" s="13" t="s">
        <v>31</v>
      </c>
      <c r="AX4858" s="13" t="s">
        <v>76</v>
      </c>
      <c r="AY4858" s="166" t="s">
        <v>317</v>
      </c>
    </row>
    <row r="4859" spans="2:65" s="14" customFormat="1" ht="10">
      <c r="B4859" s="172"/>
      <c r="D4859" s="158" t="s">
        <v>328</v>
      </c>
      <c r="E4859" s="173" t="s">
        <v>1</v>
      </c>
      <c r="F4859" s="174" t="s">
        <v>332</v>
      </c>
      <c r="H4859" s="175">
        <v>650.95000000000005</v>
      </c>
      <c r="I4859" s="176"/>
      <c r="L4859" s="172"/>
      <c r="M4859" s="177"/>
      <c r="T4859" s="178"/>
      <c r="AT4859" s="173" t="s">
        <v>328</v>
      </c>
      <c r="AU4859" s="173" t="s">
        <v>88</v>
      </c>
      <c r="AV4859" s="14" t="s">
        <v>323</v>
      </c>
      <c r="AW4859" s="14" t="s">
        <v>31</v>
      </c>
      <c r="AX4859" s="14" t="s">
        <v>83</v>
      </c>
      <c r="AY4859" s="173" t="s">
        <v>317</v>
      </c>
    </row>
    <row r="4860" spans="2:65" s="12" customFormat="1" ht="10">
      <c r="B4860" s="157"/>
      <c r="D4860" s="158" t="s">
        <v>328</v>
      </c>
      <c r="F4860" s="160" t="s">
        <v>7381</v>
      </c>
      <c r="H4860" s="161">
        <v>670.47900000000004</v>
      </c>
      <c r="I4860" s="162"/>
      <c r="L4860" s="157"/>
      <c r="M4860" s="163"/>
      <c r="T4860" s="164"/>
      <c r="AT4860" s="159" t="s">
        <v>328</v>
      </c>
      <c r="AU4860" s="159" t="s">
        <v>88</v>
      </c>
      <c r="AV4860" s="12" t="s">
        <v>88</v>
      </c>
      <c r="AW4860" s="12" t="s">
        <v>3</v>
      </c>
      <c r="AX4860" s="12" t="s">
        <v>83</v>
      </c>
      <c r="AY4860" s="159" t="s">
        <v>317</v>
      </c>
    </row>
    <row r="4861" spans="2:65" s="1" customFormat="1" ht="37.75" customHeight="1">
      <c r="B4861" s="142"/>
      <c r="C4861" s="179" t="s">
        <v>2296</v>
      </c>
      <c r="D4861" s="179" t="s">
        <v>454</v>
      </c>
      <c r="E4861" s="180" t="s">
        <v>7382</v>
      </c>
      <c r="F4861" s="181" t="s">
        <v>7383</v>
      </c>
      <c r="G4861" s="182" t="s">
        <v>444</v>
      </c>
      <c r="H4861" s="183">
        <v>188.923</v>
      </c>
      <c r="I4861" s="184"/>
      <c r="J4861" s="185">
        <f>ROUND(I4861*H4861,2)</f>
        <v>0</v>
      </c>
      <c r="K4861" s="186"/>
      <c r="L4861" s="187"/>
      <c r="M4861" s="188" t="s">
        <v>1</v>
      </c>
      <c r="N4861" s="189" t="s">
        <v>42</v>
      </c>
      <c r="P4861" s="153">
        <f>O4861*H4861</f>
        <v>0</v>
      </c>
      <c r="Q4861" s="153">
        <v>7.4999999999999997E-3</v>
      </c>
      <c r="R4861" s="153">
        <f>Q4861*H4861</f>
        <v>1.4169224999999999</v>
      </c>
      <c r="S4861" s="153">
        <v>0</v>
      </c>
      <c r="T4861" s="154">
        <f>S4861*H4861</f>
        <v>0</v>
      </c>
      <c r="AR4861" s="155" t="s">
        <v>481</v>
      </c>
      <c r="AT4861" s="155" t="s">
        <v>454</v>
      </c>
      <c r="AU4861" s="155" t="s">
        <v>88</v>
      </c>
      <c r="AY4861" s="16" t="s">
        <v>317</v>
      </c>
      <c r="BE4861" s="156">
        <f>IF(N4861="základná",J4861,0)</f>
        <v>0</v>
      </c>
      <c r="BF4861" s="156">
        <f>IF(N4861="znížená",J4861,0)</f>
        <v>0</v>
      </c>
      <c r="BG4861" s="156">
        <f>IF(N4861="zákl. prenesená",J4861,0)</f>
        <v>0</v>
      </c>
      <c r="BH4861" s="156">
        <f>IF(N4861="zníž. prenesená",J4861,0)</f>
        <v>0</v>
      </c>
      <c r="BI4861" s="156">
        <f>IF(N4861="nulová",J4861,0)</f>
        <v>0</v>
      </c>
      <c r="BJ4861" s="16" t="s">
        <v>88</v>
      </c>
      <c r="BK4861" s="156">
        <f>ROUND(I4861*H4861,2)</f>
        <v>0</v>
      </c>
      <c r="BL4861" s="16" t="s">
        <v>396</v>
      </c>
      <c r="BM4861" s="155" t="s">
        <v>7384</v>
      </c>
    </row>
    <row r="4862" spans="2:65" s="12" customFormat="1" ht="10">
      <c r="B4862" s="157"/>
      <c r="D4862" s="158" t="s">
        <v>328</v>
      </c>
      <c r="E4862" s="159" t="s">
        <v>1</v>
      </c>
      <c r="F4862" s="160" t="s">
        <v>7351</v>
      </c>
      <c r="H4862" s="161">
        <v>183.42</v>
      </c>
      <c r="I4862" s="162"/>
      <c r="L4862" s="157"/>
      <c r="M4862" s="163"/>
      <c r="T4862" s="164"/>
      <c r="AT4862" s="159" t="s">
        <v>328</v>
      </c>
      <c r="AU4862" s="159" t="s">
        <v>88</v>
      </c>
      <c r="AV4862" s="12" t="s">
        <v>88</v>
      </c>
      <c r="AW4862" s="12" t="s">
        <v>31</v>
      </c>
      <c r="AX4862" s="12" t="s">
        <v>76</v>
      </c>
      <c r="AY4862" s="159" t="s">
        <v>317</v>
      </c>
    </row>
    <row r="4863" spans="2:65" s="13" customFormat="1" ht="10">
      <c r="B4863" s="165"/>
      <c r="D4863" s="158" t="s">
        <v>328</v>
      </c>
      <c r="E4863" s="166" t="s">
        <v>1</v>
      </c>
      <c r="F4863" s="167" t="s">
        <v>7355</v>
      </c>
      <c r="H4863" s="168">
        <v>183.42</v>
      </c>
      <c r="I4863" s="169"/>
      <c r="L4863" s="165"/>
      <c r="M4863" s="170"/>
      <c r="T4863" s="171"/>
      <c r="AT4863" s="166" t="s">
        <v>328</v>
      </c>
      <c r="AU4863" s="166" t="s">
        <v>88</v>
      </c>
      <c r="AV4863" s="13" t="s">
        <v>92</v>
      </c>
      <c r="AW4863" s="13" t="s">
        <v>31</v>
      </c>
      <c r="AX4863" s="13" t="s">
        <v>76</v>
      </c>
      <c r="AY4863" s="166" t="s">
        <v>317</v>
      </c>
    </row>
    <row r="4864" spans="2:65" s="14" customFormat="1" ht="10">
      <c r="B4864" s="172"/>
      <c r="D4864" s="158" t="s">
        <v>328</v>
      </c>
      <c r="E4864" s="173" t="s">
        <v>1</v>
      </c>
      <c r="F4864" s="174" t="s">
        <v>332</v>
      </c>
      <c r="H4864" s="175">
        <v>183.42</v>
      </c>
      <c r="I4864" s="176"/>
      <c r="L4864" s="172"/>
      <c r="M4864" s="177"/>
      <c r="T4864" s="178"/>
      <c r="AT4864" s="173" t="s">
        <v>328</v>
      </c>
      <c r="AU4864" s="173" t="s">
        <v>88</v>
      </c>
      <c r="AV4864" s="14" t="s">
        <v>323</v>
      </c>
      <c r="AW4864" s="14" t="s">
        <v>31</v>
      </c>
      <c r="AX4864" s="14" t="s">
        <v>83</v>
      </c>
      <c r="AY4864" s="173" t="s">
        <v>317</v>
      </c>
    </row>
    <row r="4865" spans="2:65" s="12" customFormat="1" ht="10">
      <c r="B4865" s="157"/>
      <c r="D4865" s="158" t="s">
        <v>328</v>
      </c>
      <c r="F4865" s="160" t="s">
        <v>7385</v>
      </c>
      <c r="H4865" s="161">
        <v>188.923</v>
      </c>
      <c r="I4865" s="162"/>
      <c r="L4865" s="157"/>
      <c r="M4865" s="163"/>
      <c r="T4865" s="164"/>
      <c r="AT4865" s="159" t="s">
        <v>328</v>
      </c>
      <c r="AU4865" s="159" t="s">
        <v>88</v>
      </c>
      <c r="AV4865" s="12" t="s">
        <v>88</v>
      </c>
      <c r="AW4865" s="12" t="s">
        <v>3</v>
      </c>
      <c r="AX4865" s="12" t="s">
        <v>83</v>
      </c>
      <c r="AY4865" s="159" t="s">
        <v>317</v>
      </c>
    </row>
    <row r="4866" spans="2:65" s="1" customFormat="1" ht="37.75" customHeight="1">
      <c r="B4866" s="142"/>
      <c r="C4866" s="179" t="s">
        <v>2453</v>
      </c>
      <c r="D4866" s="179" t="s">
        <v>454</v>
      </c>
      <c r="E4866" s="180" t="s">
        <v>7386</v>
      </c>
      <c r="F4866" s="181" t="s">
        <v>7387</v>
      </c>
      <c r="G4866" s="182" t="s">
        <v>444</v>
      </c>
      <c r="H4866" s="183">
        <v>315.31400000000002</v>
      </c>
      <c r="I4866" s="184"/>
      <c r="J4866" s="185">
        <f>ROUND(I4866*H4866,2)</f>
        <v>0</v>
      </c>
      <c r="K4866" s="186"/>
      <c r="L4866" s="187"/>
      <c r="M4866" s="188" t="s">
        <v>1</v>
      </c>
      <c r="N4866" s="189" t="s">
        <v>42</v>
      </c>
      <c r="P4866" s="153">
        <f>O4866*H4866</f>
        <v>0</v>
      </c>
      <c r="Q4866" s="153">
        <v>7.4999999999999997E-3</v>
      </c>
      <c r="R4866" s="153">
        <f>Q4866*H4866</f>
        <v>2.3648549999999999</v>
      </c>
      <c r="S4866" s="153">
        <v>0</v>
      </c>
      <c r="T4866" s="154">
        <f>S4866*H4866</f>
        <v>0</v>
      </c>
      <c r="AR4866" s="155" t="s">
        <v>481</v>
      </c>
      <c r="AT4866" s="155" t="s">
        <v>454</v>
      </c>
      <c r="AU4866" s="155" t="s">
        <v>88</v>
      </c>
      <c r="AY4866" s="16" t="s">
        <v>317</v>
      </c>
      <c r="BE4866" s="156">
        <f>IF(N4866="základná",J4866,0)</f>
        <v>0</v>
      </c>
      <c r="BF4866" s="156">
        <f>IF(N4866="znížená",J4866,0)</f>
        <v>0</v>
      </c>
      <c r="BG4866" s="156">
        <f>IF(N4866="zákl. prenesená",J4866,0)</f>
        <v>0</v>
      </c>
      <c r="BH4866" s="156">
        <f>IF(N4866="zníž. prenesená",J4866,0)</f>
        <v>0</v>
      </c>
      <c r="BI4866" s="156">
        <f>IF(N4866="nulová",J4866,0)</f>
        <v>0</v>
      </c>
      <c r="BJ4866" s="16" t="s">
        <v>88</v>
      </c>
      <c r="BK4866" s="156">
        <f>ROUND(I4866*H4866,2)</f>
        <v>0</v>
      </c>
      <c r="BL4866" s="16" t="s">
        <v>396</v>
      </c>
      <c r="BM4866" s="155" t="s">
        <v>7388</v>
      </c>
    </row>
    <row r="4867" spans="2:65" s="12" customFormat="1" ht="10">
      <c r="B4867" s="157"/>
      <c r="D4867" s="158" t="s">
        <v>328</v>
      </c>
      <c r="E4867" s="159" t="s">
        <v>1</v>
      </c>
      <c r="F4867" s="160" t="s">
        <v>7352</v>
      </c>
      <c r="H4867" s="161">
        <v>306.13</v>
      </c>
      <c r="I4867" s="162"/>
      <c r="L4867" s="157"/>
      <c r="M4867" s="163"/>
      <c r="T4867" s="164"/>
      <c r="AT4867" s="159" t="s">
        <v>328</v>
      </c>
      <c r="AU4867" s="159" t="s">
        <v>88</v>
      </c>
      <c r="AV4867" s="12" t="s">
        <v>88</v>
      </c>
      <c r="AW4867" s="12" t="s">
        <v>31</v>
      </c>
      <c r="AX4867" s="12" t="s">
        <v>76</v>
      </c>
      <c r="AY4867" s="159" t="s">
        <v>317</v>
      </c>
    </row>
    <row r="4868" spans="2:65" s="13" customFormat="1" ht="10">
      <c r="B4868" s="165"/>
      <c r="D4868" s="158" t="s">
        <v>328</v>
      </c>
      <c r="E4868" s="166" t="s">
        <v>1</v>
      </c>
      <c r="F4868" s="167" t="s">
        <v>7355</v>
      </c>
      <c r="H4868" s="168">
        <v>306.13</v>
      </c>
      <c r="I4868" s="169"/>
      <c r="L4868" s="165"/>
      <c r="M4868" s="170"/>
      <c r="T4868" s="171"/>
      <c r="AT4868" s="166" t="s">
        <v>328</v>
      </c>
      <c r="AU4868" s="166" t="s">
        <v>88</v>
      </c>
      <c r="AV4868" s="13" t="s">
        <v>92</v>
      </c>
      <c r="AW4868" s="13" t="s">
        <v>31</v>
      </c>
      <c r="AX4868" s="13" t="s">
        <v>76</v>
      </c>
      <c r="AY4868" s="166" t="s">
        <v>317</v>
      </c>
    </row>
    <row r="4869" spans="2:65" s="14" customFormat="1" ht="10">
      <c r="B4869" s="172"/>
      <c r="D4869" s="158" t="s">
        <v>328</v>
      </c>
      <c r="E4869" s="173" t="s">
        <v>1</v>
      </c>
      <c r="F4869" s="174" t="s">
        <v>332</v>
      </c>
      <c r="H4869" s="175">
        <v>306.13</v>
      </c>
      <c r="I4869" s="176"/>
      <c r="L4869" s="172"/>
      <c r="M4869" s="177"/>
      <c r="T4869" s="178"/>
      <c r="AT4869" s="173" t="s">
        <v>328</v>
      </c>
      <c r="AU4869" s="173" t="s">
        <v>88</v>
      </c>
      <c r="AV4869" s="14" t="s">
        <v>323</v>
      </c>
      <c r="AW4869" s="14" t="s">
        <v>31</v>
      </c>
      <c r="AX4869" s="14" t="s">
        <v>83</v>
      </c>
      <c r="AY4869" s="173" t="s">
        <v>317</v>
      </c>
    </row>
    <row r="4870" spans="2:65" s="12" customFormat="1" ht="10">
      <c r="B4870" s="157"/>
      <c r="D4870" s="158" t="s">
        <v>328</v>
      </c>
      <c r="F4870" s="160" t="s">
        <v>7389</v>
      </c>
      <c r="H4870" s="161">
        <v>315.31400000000002</v>
      </c>
      <c r="I4870" s="162"/>
      <c r="L4870" s="157"/>
      <c r="M4870" s="163"/>
      <c r="T4870" s="164"/>
      <c r="AT4870" s="159" t="s">
        <v>328</v>
      </c>
      <c r="AU4870" s="159" t="s">
        <v>88</v>
      </c>
      <c r="AV4870" s="12" t="s">
        <v>88</v>
      </c>
      <c r="AW4870" s="12" t="s">
        <v>3</v>
      </c>
      <c r="AX4870" s="12" t="s">
        <v>83</v>
      </c>
      <c r="AY4870" s="159" t="s">
        <v>317</v>
      </c>
    </row>
    <row r="4871" spans="2:65" s="1" customFormat="1" ht="37.75" customHeight="1">
      <c r="B4871" s="142"/>
      <c r="C4871" s="179" t="s">
        <v>2772</v>
      </c>
      <c r="D4871" s="179" t="s">
        <v>454</v>
      </c>
      <c r="E4871" s="180" t="s">
        <v>7390</v>
      </c>
      <c r="F4871" s="181" t="s">
        <v>7391</v>
      </c>
      <c r="G4871" s="182" t="s">
        <v>444</v>
      </c>
      <c r="H4871" s="183">
        <v>66.599999999999994</v>
      </c>
      <c r="I4871" s="184"/>
      <c r="J4871" s="185">
        <f>ROUND(I4871*H4871,2)</f>
        <v>0</v>
      </c>
      <c r="K4871" s="186"/>
      <c r="L4871" s="187"/>
      <c r="M4871" s="188" t="s">
        <v>1</v>
      </c>
      <c r="N4871" s="189" t="s">
        <v>42</v>
      </c>
      <c r="P4871" s="153">
        <f>O4871*H4871</f>
        <v>0</v>
      </c>
      <c r="Q4871" s="153">
        <v>7.4999999999999997E-3</v>
      </c>
      <c r="R4871" s="153">
        <f>Q4871*H4871</f>
        <v>0.49949999999999994</v>
      </c>
      <c r="S4871" s="153">
        <v>0</v>
      </c>
      <c r="T4871" s="154">
        <f>S4871*H4871</f>
        <v>0</v>
      </c>
      <c r="AR4871" s="155" t="s">
        <v>481</v>
      </c>
      <c r="AT4871" s="155" t="s">
        <v>454</v>
      </c>
      <c r="AU4871" s="155" t="s">
        <v>88</v>
      </c>
      <c r="AY4871" s="16" t="s">
        <v>317</v>
      </c>
      <c r="BE4871" s="156">
        <f>IF(N4871="základná",J4871,0)</f>
        <v>0</v>
      </c>
      <c r="BF4871" s="156">
        <f>IF(N4871="znížená",J4871,0)</f>
        <v>0</v>
      </c>
      <c r="BG4871" s="156">
        <f>IF(N4871="zákl. prenesená",J4871,0)</f>
        <v>0</v>
      </c>
      <c r="BH4871" s="156">
        <f>IF(N4871="zníž. prenesená",J4871,0)</f>
        <v>0</v>
      </c>
      <c r="BI4871" s="156">
        <f>IF(N4871="nulová",J4871,0)</f>
        <v>0</v>
      </c>
      <c r="BJ4871" s="16" t="s">
        <v>88</v>
      </c>
      <c r="BK4871" s="156">
        <f>ROUND(I4871*H4871,2)</f>
        <v>0</v>
      </c>
      <c r="BL4871" s="16" t="s">
        <v>396</v>
      </c>
      <c r="BM4871" s="155" t="s">
        <v>7392</v>
      </c>
    </row>
    <row r="4872" spans="2:65" s="12" customFormat="1" ht="10">
      <c r="B4872" s="157"/>
      <c r="D4872" s="158" t="s">
        <v>328</v>
      </c>
      <c r="E4872" s="159" t="s">
        <v>1</v>
      </c>
      <c r="F4872" s="160" t="s">
        <v>7353</v>
      </c>
      <c r="H4872" s="161">
        <v>64.66</v>
      </c>
      <c r="I4872" s="162"/>
      <c r="L4872" s="157"/>
      <c r="M4872" s="163"/>
      <c r="T4872" s="164"/>
      <c r="AT4872" s="159" t="s">
        <v>328</v>
      </c>
      <c r="AU4872" s="159" t="s">
        <v>88</v>
      </c>
      <c r="AV4872" s="12" t="s">
        <v>88</v>
      </c>
      <c r="AW4872" s="12" t="s">
        <v>31</v>
      </c>
      <c r="AX4872" s="12" t="s">
        <v>76</v>
      </c>
      <c r="AY4872" s="159" t="s">
        <v>317</v>
      </c>
    </row>
    <row r="4873" spans="2:65" s="13" customFormat="1" ht="10">
      <c r="B4873" s="165"/>
      <c r="D4873" s="158" t="s">
        <v>328</v>
      </c>
      <c r="E4873" s="166" t="s">
        <v>1</v>
      </c>
      <c r="F4873" s="167" t="s">
        <v>7355</v>
      </c>
      <c r="H4873" s="168">
        <v>64.66</v>
      </c>
      <c r="I4873" s="169"/>
      <c r="L4873" s="165"/>
      <c r="M4873" s="170"/>
      <c r="T4873" s="171"/>
      <c r="AT4873" s="166" t="s">
        <v>328</v>
      </c>
      <c r="AU4873" s="166" t="s">
        <v>88</v>
      </c>
      <c r="AV4873" s="13" t="s">
        <v>92</v>
      </c>
      <c r="AW4873" s="13" t="s">
        <v>31</v>
      </c>
      <c r="AX4873" s="13" t="s">
        <v>76</v>
      </c>
      <c r="AY4873" s="166" t="s">
        <v>317</v>
      </c>
    </row>
    <row r="4874" spans="2:65" s="14" customFormat="1" ht="10">
      <c r="B4874" s="172"/>
      <c r="D4874" s="158" t="s">
        <v>328</v>
      </c>
      <c r="E4874" s="173" t="s">
        <v>1</v>
      </c>
      <c r="F4874" s="174" t="s">
        <v>332</v>
      </c>
      <c r="H4874" s="175">
        <v>64.66</v>
      </c>
      <c r="I4874" s="176"/>
      <c r="L4874" s="172"/>
      <c r="M4874" s="177"/>
      <c r="T4874" s="178"/>
      <c r="AT4874" s="173" t="s">
        <v>328</v>
      </c>
      <c r="AU4874" s="173" t="s">
        <v>88</v>
      </c>
      <c r="AV4874" s="14" t="s">
        <v>323</v>
      </c>
      <c r="AW4874" s="14" t="s">
        <v>31</v>
      </c>
      <c r="AX4874" s="14" t="s">
        <v>83</v>
      </c>
      <c r="AY4874" s="173" t="s">
        <v>317</v>
      </c>
    </row>
    <row r="4875" spans="2:65" s="12" customFormat="1" ht="10">
      <c r="B4875" s="157"/>
      <c r="D4875" s="158" t="s">
        <v>328</v>
      </c>
      <c r="F4875" s="160" t="s">
        <v>7393</v>
      </c>
      <c r="H4875" s="161">
        <v>66.599999999999994</v>
      </c>
      <c r="I4875" s="162"/>
      <c r="L4875" s="157"/>
      <c r="M4875" s="163"/>
      <c r="T4875" s="164"/>
      <c r="AT4875" s="159" t="s">
        <v>328</v>
      </c>
      <c r="AU4875" s="159" t="s">
        <v>88</v>
      </c>
      <c r="AV4875" s="12" t="s">
        <v>88</v>
      </c>
      <c r="AW4875" s="12" t="s">
        <v>3</v>
      </c>
      <c r="AX4875" s="12" t="s">
        <v>83</v>
      </c>
      <c r="AY4875" s="159" t="s">
        <v>317</v>
      </c>
    </row>
    <row r="4876" spans="2:65" s="1" customFormat="1" ht="37.75" customHeight="1">
      <c r="B4876" s="142"/>
      <c r="C4876" s="179" t="s">
        <v>7394</v>
      </c>
      <c r="D4876" s="179" t="s">
        <v>454</v>
      </c>
      <c r="E4876" s="180" t="s">
        <v>7395</v>
      </c>
      <c r="F4876" s="181" t="s">
        <v>7396</v>
      </c>
      <c r="G4876" s="182" t="s">
        <v>444</v>
      </c>
      <c r="H4876" s="183">
        <v>2519.8229999999999</v>
      </c>
      <c r="I4876" s="184"/>
      <c r="J4876" s="185">
        <f>ROUND(I4876*H4876,2)</f>
        <v>0</v>
      </c>
      <c r="K4876" s="186"/>
      <c r="L4876" s="187"/>
      <c r="M4876" s="188" t="s">
        <v>1</v>
      </c>
      <c r="N4876" s="189" t="s">
        <v>42</v>
      </c>
      <c r="P4876" s="153">
        <f>O4876*H4876</f>
        <v>0</v>
      </c>
      <c r="Q4876" s="153">
        <v>7.4999999999999997E-3</v>
      </c>
      <c r="R4876" s="153">
        <f>Q4876*H4876</f>
        <v>18.8986725</v>
      </c>
      <c r="S4876" s="153">
        <v>0</v>
      </c>
      <c r="T4876" s="154">
        <f>S4876*H4876</f>
        <v>0</v>
      </c>
      <c r="AR4876" s="155" t="s">
        <v>481</v>
      </c>
      <c r="AT4876" s="155" t="s">
        <v>454</v>
      </c>
      <c r="AU4876" s="155" t="s">
        <v>88</v>
      </c>
      <c r="AY4876" s="16" t="s">
        <v>317</v>
      </c>
      <c r="BE4876" s="156">
        <f>IF(N4876="základná",J4876,0)</f>
        <v>0</v>
      </c>
      <c r="BF4876" s="156">
        <f>IF(N4876="znížená",J4876,0)</f>
        <v>0</v>
      </c>
      <c r="BG4876" s="156">
        <f>IF(N4876="zákl. prenesená",J4876,0)</f>
        <v>0</v>
      </c>
      <c r="BH4876" s="156">
        <f>IF(N4876="zníž. prenesená",J4876,0)</f>
        <v>0</v>
      </c>
      <c r="BI4876" s="156">
        <f>IF(N4876="nulová",J4876,0)</f>
        <v>0</v>
      </c>
      <c r="BJ4876" s="16" t="s">
        <v>88</v>
      </c>
      <c r="BK4876" s="156">
        <f>ROUND(I4876*H4876,2)</f>
        <v>0</v>
      </c>
      <c r="BL4876" s="16" t="s">
        <v>396</v>
      </c>
      <c r="BM4876" s="155" t="s">
        <v>7397</v>
      </c>
    </row>
    <row r="4877" spans="2:65" s="12" customFormat="1" ht="10">
      <c r="B4877" s="157"/>
      <c r="D4877" s="158" t="s">
        <v>328</v>
      </c>
      <c r="E4877" s="159" t="s">
        <v>1</v>
      </c>
      <c r="F4877" s="160" t="s">
        <v>7354</v>
      </c>
      <c r="H4877" s="161">
        <v>2446.4299999999998</v>
      </c>
      <c r="I4877" s="162"/>
      <c r="L4877" s="157"/>
      <c r="M4877" s="163"/>
      <c r="T4877" s="164"/>
      <c r="AT4877" s="159" t="s">
        <v>328</v>
      </c>
      <c r="AU4877" s="159" t="s">
        <v>88</v>
      </c>
      <c r="AV4877" s="12" t="s">
        <v>88</v>
      </c>
      <c r="AW4877" s="12" t="s">
        <v>31</v>
      </c>
      <c r="AX4877" s="12" t="s">
        <v>76</v>
      </c>
      <c r="AY4877" s="159" t="s">
        <v>317</v>
      </c>
    </row>
    <row r="4878" spans="2:65" s="13" customFormat="1" ht="10">
      <c r="B4878" s="165"/>
      <c r="D4878" s="158" t="s">
        <v>328</v>
      </c>
      <c r="E4878" s="166" t="s">
        <v>1</v>
      </c>
      <c r="F4878" s="167" t="s">
        <v>7355</v>
      </c>
      <c r="H4878" s="168">
        <v>2446.4299999999998</v>
      </c>
      <c r="I4878" s="169"/>
      <c r="L4878" s="165"/>
      <c r="M4878" s="170"/>
      <c r="T4878" s="171"/>
      <c r="AT4878" s="166" t="s">
        <v>328</v>
      </c>
      <c r="AU4878" s="166" t="s">
        <v>88</v>
      </c>
      <c r="AV4878" s="13" t="s">
        <v>92</v>
      </c>
      <c r="AW4878" s="13" t="s">
        <v>31</v>
      </c>
      <c r="AX4878" s="13" t="s">
        <v>76</v>
      </c>
      <c r="AY4878" s="166" t="s">
        <v>317</v>
      </c>
    </row>
    <row r="4879" spans="2:65" s="14" customFormat="1" ht="10">
      <c r="B4879" s="172"/>
      <c r="D4879" s="158" t="s">
        <v>328</v>
      </c>
      <c r="E4879" s="173" t="s">
        <v>1</v>
      </c>
      <c r="F4879" s="174" t="s">
        <v>332</v>
      </c>
      <c r="H4879" s="175">
        <v>2446.4299999999998</v>
      </c>
      <c r="I4879" s="176"/>
      <c r="L4879" s="172"/>
      <c r="M4879" s="177"/>
      <c r="T4879" s="178"/>
      <c r="AT4879" s="173" t="s">
        <v>328</v>
      </c>
      <c r="AU4879" s="173" t="s">
        <v>88</v>
      </c>
      <c r="AV4879" s="14" t="s">
        <v>323</v>
      </c>
      <c r="AW4879" s="14" t="s">
        <v>31</v>
      </c>
      <c r="AX4879" s="14" t="s">
        <v>83</v>
      </c>
      <c r="AY4879" s="173" t="s">
        <v>317</v>
      </c>
    </row>
    <row r="4880" spans="2:65" s="12" customFormat="1" ht="10">
      <c r="B4880" s="157"/>
      <c r="D4880" s="158" t="s">
        <v>328</v>
      </c>
      <c r="F4880" s="160" t="s">
        <v>7398</v>
      </c>
      <c r="H4880" s="161">
        <v>2519.8229999999999</v>
      </c>
      <c r="I4880" s="162"/>
      <c r="L4880" s="157"/>
      <c r="M4880" s="163"/>
      <c r="T4880" s="164"/>
      <c r="AT4880" s="159" t="s">
        <v>328</v>
      </c>
      <c r="AU4880" s="159" t="s">
        <v>88</v>
      </c>
      <c r="AV4880" s="12" t="s">
        <v>88</v>
      </c>
      <c r="AW4880" s="12" t="s">
        <v>3</v>
      </c>
      <c r="AX4880" s="12" t="s">
        <v>83</v>
      </c>
      <c r="AY4880" s="159" t="s">
        <v>317</v>
      </c>
    </row>
    <row r="4881" spans="2:65" s="1" customFormat="1" ht="37.75" customHeight="1">
      <c r="B4881" s="142"/>
      <c r="C4881" s="179" t="s">
        <v>7399</v>
      </c>
      <c r="D4881" s="179" t="s">
        <v>454</v>
      </c>
      <c r="E4881" s="180" t="s">
        <v>7400</v>
      </c>
      <c r="F4881" s="181" t="s">
        <v>7401</v>
      </c>
      <c r="G4881" s="182" t="s">
        <v>444</v>
      </c>
      <c r="H4881" s="183">
        <v>141.76900000000001</v>
      </c>
      <c r="I4881" s="184"/>
      <c r="J4881" s="185">
        <f>ROUND(I4881*H4881,2)</f>
        <v>0</v>
      </c>
      <c r="K4881" s="186"/>
      <c r="L4881" s="187"/>
      <c r="M4881" s="188" t="s">
        <v>1</v>
      </c>
      <c r="N4881" s="189" t="s">
        <v>42</v>
      </c>
      <c r="P4881" s="153">
        <f>O4881*H4881</f>
        <v>0</v>
      </c>
      <c r="Q4881" s="153">
        <v>7.4999999999999997E-3</v>
      </c>
      <c r="R4881" s="153">
        <f>Q4881*H4881</f>
        <v>1.0632675</v>
      </c>
      <c r="S4881" s="153">
        <v>0</v>
      </c>
      <c r="T4881" s="154">
        <f>S4881*H4881</f>
        <v>0</v>
      </c>
      <c r="AR4881" s="155" t="s">
        <v>481</v>
      </c>
      <c r="AT4881" s="155" t="s">
        <v>454</v>
      </c>
      <c r="AU4881" s="155" t="s">
        <v>88</v>
      </c>
      <c r="AY4881" s="16" t="s">
        <v>317</v>
      </c>
      <c r="BE4881" s="156">
        <f>IF(N4881="základná",J4881,0)</f>
        <v>0</v>
      </c>
      <c r="BF4881" s="156">
        <f>IF(N4881="znížená",J4881,0)</f>
        <v>0</v>
      </c>
      <c r="BG4881" s="156">
        <f>IF(N4881="zákl. prenesená",J4881,0)</f>
        <v>0</v>
      </c>
      <c r="BH4881" s="156">
        <f>IF(N4881="zníž. prenesená",J4881,0)</f>
        <v>0</v>
      </c>
      <c r="BI4881" s="156">
        <f>IF(N4881="nulová",J4881,0)</f>
        <v>0</v>
      </c>
      <c r="BJ4881" s="16" t="s">
        <v>88</v>
      </c>
      <c r="BK4881" s="156">
        <f>ROUND(I4881*H4881,2)</f>
        <v>0</v>
      </c>
      <c r="BL4881" s="16" t="s">
        <v>396</v>
      </c>
      <c r="BM4881" s="155" t="s">
        <v>7402</v>
      </c>
    </row>
    <row r="4882" spans="2:65" s="12" customFormat="1" ht="10">
      <c r="B4882" s="157"/>
      <c r="D4882" s="158" t="s">
        <v>328</v>
      </c>
      <c r="E4882" s="159" t="s">
        <v>1</v>
      </c>
      <c r="F4882" s="160" t="s">
        <v>7356</v>
      </c>
      <c r="H4882" s="161">
        <v>137.63999999999999</v>
      </c>
      <c r="I4882" s="162"/>
      <c r="L4882" s="157"/>
      <c r="M4882" s="163"/>
      <c r="T4882" s="164"/>
      <c r="AT4882" s="159" t="s">
        <v>328</v>
      </c>
      <c r="AU4882" s="159" t="s">
        <v>88</v>
      </c>
      <c r="AV4882" s="12" t="s">
        <v>88</v>
      </c>
      <c r="AW4882" s="12" t="s">
        <v>31</v>
      </c>
      <c r="AX4882" s="12" t="s">
        <v>76</v>
      </c>
      <c r="AY4882" s="159" t="s">
        <v>317</v>
      </c>
    </row>
    <row r="4883" spans="2:65" s="13" customFormat="1" ht="10">
      <c r="B4883" s="165"/>
      <c r="D4883" s="158" t="s">
        <v>328</v>
      </c>
      <c r="E4883" s="166" t="s">
        <v>1</v>
      </c>
      <c r="F4883" s="167" t="s">
        <v>7355</v>
      </c>
      <c r="H4883" s="168">
        <v>137.63999999999999</v>
      </c>
      <c r="I4883" s="169"/>
      <c r="L4883" s="165"/>
      <c r="M4883" s="170"/>
      <c r="T4883" s="171"/>
      <c r="AT4883" s="166" t="s">
        <v>328</v>
      </c>
      <c r="AU4883" s="166" t="s">
        <v>88</v>
      </c>
      <c r="AV4883" s="13" t="s">
        <v>92</v>
      </c>
      <c r="AW4883" s="13" t="s">
        <v>31</v>
      </c>
      <c r="AX4883" s="13" t="s">
        <v>76</v>
      </c>
      <c r="AY4883" s="166" t="s">
        <v>317</v>
      </c>
    </row>
    <row r="4884" spans="2:65" s="14" customFormat="1" ht="10">
      <c r="B4884" s="172"/>
      <c r="D4884" s="158" t="s">
        <v>328</v>
      </c>
      <c r="E4884" s="173" t="s">
        <v>1</v>
      </c>
      <c r="F4884" s="174" t="s">
        <v>332</v>
      </c>
      <c r="H4884" s="175">
        <v>137.63999999999999</v>
      </c>
      <c r="I4884" s="176"/>
      <c r="L4884" s="172"/>
      <c r="M4884" s="177"/>
      <c r="T4884" s="178"/>
      <c r="AT4884" s="173" t="s">
        <v>328</v>
      </c>
      <c r="AU4884" s="173" t="s">
        <v>88</v>
      </c>
      <c r="AV4884" s="14" t="s">
        <v>323</v>
      </c>
      <c r="AW4884" s="14" t="s">
        <v>31</v>
      </c>
      <c r="AX4884" s="14" t="s">
        <v>83</v>
      </c>
      <c r="AY4884" s="173" t="s">
        <v>317</v>
      </c>
    </row>
    <row r="4885" spans="2:65" s="12" customFormat="1" ht="10">
      <c r="B4885" s="157"/>
      <c r="D4885" s="158" t="s">
        <v>328</v>
      </c>
      <c r="F4885" s="160" t="s">
        <v>7403</v>
      </c>
      <c r="H4885" s="161">
        <v>141.76900000000001</v>
      </c>
      <c r="I4885" s="162"/>
      <c r="L4885" s="157"/>
      <c r="M4885" s="163"/>
      <c r="T4885" s="164"/>
      <c r="AT4885" s="159" t="s">
        <v>328</v>
      </c>
      <c r="AU4885" s="159" t="s">
        <v>88</v>
      </c>
      <c r="AV4885" s="12" t="s">
        <v>88</v>
      </c>
      <c r="AW4885" s="12" t="s">
        <v>3</v>
      </c>
      <c r="AX4885" s="12" t="s">
        <v>83</v>
      </c>
      <c r="AY4885" s="159" t="s">
        <v>317</v>
      </c>
    </row>
    <row r="4886" spans="2:65" s="1" customFormat="1" ht="55.5" customHeight="1">
      <c r="B4886" s="142"/>
      <c r="C4886" s="143" t="s">
        <v>7404</v>
      </c>
      <c r="D4886" s="143" t="s">
        <v>319</v>
      </c>
      <c r="E4886" s="144" t="s">
        <v>7405</v>
      </c>
      <c r="F4886" s="145" t="s">
        <v>7406</v>
      </c>
      <c r="G4886" s="146" t="s">
        <v>444</v>
      </c>
      <c r="H4886" s="147">
        <v>1279.72</v>
      </c>
      <c r="I4886" s="148"/>
      <c r="J4886" s="149">
        <f>ROUND(I4886*H4886,2)</f>
        <v>0</v>
      </c>
      <c r="K4886" s="150"/>
      <c r="L4886" s="31"/>
      <c r="M4886" s="151" t="s">
        <v>1</v>
      </c>
      <c r="N4886" s="152" t="s">
        <v>42</v>
      </c>
      <c r="P4886" s="153">
        <f>O4886*H4886</f>
        <v>0</v>
      </c>
      <c r="Q4886" s="153">
        <v>4.0000000000000002E-4</v>
      </c>
      <c r="R4886" s="153">
        <f>Q4886*H4886</f>
        <v>0.51188800000000001</v>
      </c>
      <c r="S4886" s="153">
        <v>0</v>
      </c>
      <c r="T4886" s="154">
        <f>S4886*H4886</f>
        <v>0</v>
      </c>
      <c r="AR4886" s="155" t="s">
        <v>396</v>
      </c>
      <c r="AT4886" s="155" t="s">
        <v>319</v>
      </c>
      <c r="AU4886" s="155" t="s">
        <v>88</v>
      </c>
      <c r="AY4886" s="16" t="s">
        <v>317</v>
      </c>
      <c r="BE4886" s="156">
        <f>IF(N4886="základná",J4886,0)</f>
        <v>0</v>
      </c>
      <c r="BF4886" s="156">
        <f>IF(N4886="znížená",J4886,0)</f>
        <v>0</v>
      </c>
      <c r="BG4886" s="156">
        <f>IF(N4886="zákl. prenesená",J4886,0)</f>
        <v>0</v>
      </c>
      <c r="BH4886" s="156">
        <f>IF(N4886="zníž. prenesená",J4886,0)</f>
        <v>0</v>
      </c>
      <c r="BI4886" s="156">
        <f>IF(N4886="nulová",J4886,0)</f>
        <v>0</v>
      </c>
      <c r="BJ4886" s="16" t="s">
        <v>88</v>
      </c>
      <c r="BK4886" s="156">
        <f>ROUND(I4886*H4886,2)</f>
        <v>0</v>
      </c>
      <c r="BL4886" s="16" t="s">
        <v>396</v>
      </c>
      <c r="BM4886" s="155" t="s">
        <v>7407</v>
      </c>
    </row>
    <row r="4887" spans="2:65" s="12" customFormat="1" ht="10">
      <c r="B4887" s="157"/>
      <c r="D4887" s="158" t="s">
        <v>328</v>
      </c>
      <c r="E4887" s="159" t="s">
        <v>1</v>
      </c>
      <c r="F4887" s="160" t="s">
        <v>7408</v>
      </c>
      <c r="H4887" s="161">
        <v>152.34</v>
      </c>
      <c r="I4887" s="162"/>
      <c r="L4887" s="157"/>
      <c r="M4887" s="163"/>
      <c r="T4887" s="164"/>
      <c r="AT4887" s="159" t="s">
        <v>328</v>
      </c>
      <c r="AU4887" s="159" t="s">
        <v>88</v>
      </c>
      <c r="AV4887" s="12" t="s">
        <v>88</v>
      </c>
      <c r="AW4887" s="12" t="s">
        <v>31</v>
      </c>
      <c r="AX4887" s="12" t="s">
        <v>76</v>
      </c>
      <c r="AY4887" s="159" t="s">
        <v>317</v>
      </c>
    </row>
    <row r="4888" spans="2:65" s="12" customFormat="1" ht="10">
      <c r="B4888" s="157"/>
      <c r="D4888" s="158" t="s">
        <v>328</v>
      </c>
      <c r="E4888" s="159" t="s">
        <v>1</v>
      </c>
      <c r="F4888" s="160" t="s">
        <v>7409</v>
      </c>
      <c r="H4888" s="161">
        <v>308.51</v>
      </c>
      <c r="I4888" s="162"/>
      <c r="L4888" s="157"/>
      <c r="M4888" s="163"/>
      <c r="T4888" s="164"/>
      <c r="AT4888" s="159" t="s">
        <v>328</v>
      </c>
      <c r="AU4888" s="159" t="s">
        <v>88</v>
      </c>
      <c r="AV4888" s="12" t="s">
        <v>88</v>
      </c>
      <c r="AW4888" s="12" t="s">
        <v>31</v>
      </c>
      <c r="AX4888" s="12" t="s">
        <v>76</v>
      </c>
      <c r="AY4888" s="159" t="s">
        <v>317</v>
      </c>
    </row>
    <row r="4889" spans="2:65" s="12" customFormat="1" ht="10">
      <c r="B4889" s="157"/>
      <c r="D4889" s="158" t="s">
        <v>328</v>
      </c>
      <c r="E4889" s="159" t="s">
        <v>1</v>
      </c>
      <c r="F4889" s="160" t="s">
        <v>7410</v>
      </c>
      <c r="H4889" s="161">
        <v>401.6</v>
      </c>
      <c r="I4889" s="162"/>
      <c r="L4889" s="157"/>
      <c r="M4889" s="163"/>
      <c r="T4889" s="164"/>
      <c r="AT4889" s="159" t="s">
        <v>328</v>
      </c>
      <c r="AU4889" s="159" t="s">
        <v>88</v>
      </c>
      <c r="AV4889" s="12" t="s">
        <v>88</v>
      </c>
      <c r="AW4889" s="12" t="s">
        <v>31</v>
      </c>
      <c r="AX4889" s="12" t="s">
        <v>76</v>
      </c>
      <c r="AY4889" s="159" t="s">
        <v>317</v>
      </c>
    </row>
    <row r="4890" spans="2:65" s="12" customFormat="1" ht="10">
      <c r="B4890" s="157"/>
      <c r="D4890" s="158" t="s">
        <v>328</v>
      </c>
      <c r="E4890" s="159" t="s">
        <v>1</v>
      </c>
      <c r="F4890" s="160" t="s">
        <v>7411</v>
      </c>
      <c r="H4890" s="161">
        <v>417.27</v>
      </c>
      <c r="I4890" s="162"/>
      <c r="L4890" s="157"/>
      <c r="M4890" s="163"/>
      <c r="T4890" s="164"/>
      <c r="AT4890" s="159" t="s">
        <v>328</v>
      </c>
      <c r="AU4890" s="159" t="s">
        <v>88</v>
      </c>
      <c r="AV4890" s="12" t="s">
        <v>88</v>
      </c>
      <c r="AW4890" s="12" t="s">
        <v>31</v>
      </c>
      <c r="AX4890" s="12" t="s">
        <v>76</v>
      </c>
      <c r="AY4890" s="159" t="s">
        <v>317</v>
      </c>
    </row>
    <row r="4891" spans="2:65" s="13" customFormat="1" ht="10">
      <c r="B4891" s="165"/>
      <c r="D4891" s="158" t="s">
        <v>328</v>
      </c>
      <c r="E4891" s="166" t="s">
        <v>1</v>
      </c>
      <c r="F4891" s="167" t="s">
        <v>331</v>
      </c>
      <c r="H4891" s="168">
        <v>1279.72</v>
      </c>
      <c r="I4891" s="169"/>
      <c r="L4891" s="165"/>
      <c r="M4891" s="170"/>
      <c r="T4891" s="171"/>
      <c r="AT4891" s="166" t="s">
        <v>328</v>
      </c>
      <c r="AU4891" s="166" t="s">
        <v>88</v>
      </c>
      <c r="AV4891" s="13" t="s">
        <v>92</v>
      </c>
      <c r="AW4891" s="13" t="s">
        <v>31</v>
      </c>
      <c r="AX4891" s="13" t="s">
        <v>76</v>
      </c>
      <c r="AY4891" s="166" t="s">
        <v>317</v>
      </c>
    </row>
    <row r="4892" spans="2:65" s="14" customFormat="1" ht="10">
      <c r="B4892" s="172"/>
      <c r="D4892" s="158" t="s">
        <v>328</v>
      </c>
      <c r="E4892" s="173" t="s">
        <v>1</v>
      </c>
      <c r="F4892" s="174" t="s">
        <v>332</v>
      </c>
      <c r="H4892" s="175">
        <v>1279.72</v>
      </c>
      <c r="I4892" s="176"/>
      <c r="L4892" s="172"/>
      <c r="M4892" s="177"/>
      <c r="T4892" s="178"/>
      <c r="AT4892" s="173" t="s">
        <v>328</v>
      </c>
      <c r="AU4892" s="173" t="s">
        <v>88</v>
      </c>
      <c r="AV4892" s="14" t="s">
        <v>323</v>
      </c>
      <c r="AW4892" s="14" t="s">
        <v>31</v>
      </c>
      <c r="AX4892" s="14" t="s">
        <v>83</v>
      </c>
      <c r="AY4892" s="173" t="s">
        <v>317</v>
      </c>
    </row>
    <row r="4893" spans="2:65" s="1" customFormat="1" ht="24.15" customHeight="1">
      <c r="B4893" s="142"/>
      <c r="C4893" s="179" t="s">
        <v>7412</v>
      </c>
      <c r="D4893" s="179" t="s">
        <v>454</v>
      </c>
      <c r="E4893" s="180" t="s">
        <v>7413</v>
      </c>
      <c r="F4893" s="181" t="s">
        <v>7414</v>
      </c>
      <c r="G4893" s="182" t="s">
        <v>444</v>
      </c>
      <c r="H4893" s="183">
        <v>1318.1120000000001</v>
      </c>
      <c r="I4893" s="184"/>
      <c r="J4893" s="185">
        <f>ROUND(I4893*H4893,2)</f>
        <v>0</v>
      </c>
      <c r="K4893" s="186"/>
      <c r="L4893" s="187"/>
      <c r="M4893" s="188" t="s">
        <v>1</v>
      </c>
      <c r="N4893" s="189" t="s">
        <v>42</v>
      </c>
      <c r="P4893" s="153">
        <f>O4893*H4893</f>
        <v>0</v>
      </c>
      <c r="Q4893" s="153">
        <v>3.0000000000000001E-3</v>
      </c>
      <c r="R4893" s="153">
        <f>Q4893*H4893</f>
        <v>3.9543360000000005</v>
      </c>
      <c r="S4893" s="153">
        <v>0</v>
      </c>
      <c r="T4893" s="154">
        <f>S4893*H4893</f>
        <v>0</v>
      </c>
      <c r="AR4893" s="155" t="s">
        <v>481</v>
      </c>
      <c r="AT4893" s="155" t="s">
        <v>454</v>
      </c>
      <c r="AU4893" s="155" t="s">
        <v>88</v>
      </c>
      <c r="AY4893" s="16" t="s">
        <v>317</v>
      </c>
      <c r="BE4893" s="156">
        <f>IF(N4893="základná",J4893,0)</f>
        <v>0</v>
      </c>
      <c r="BF4893" s="156">
        <f>IF(N4893="znížená",J4893,0)</f>
        <v>0</v>
      </c>
      <c r="BG4893" s="156">
        <f>IF(N4893="zákl. prenesená",J4893,0)</f>
        <v>0</v>
      </c>
      <c r="BH4893" s="156">
        <f>IF(N4893="zníž. prenesená",J4893,0)</f>
        <v>0</v>
      </c>
      <c r="BI4893" s="156">
        <f>IF(N4893="nulová",J4893,0)</f>
        <v>0</v>
      </c>
      <c r="BJ4893" s="16" t="s">
        <v>88</v>
      </c>
      <c r="BK4893" s="156">
        <f>ROUND(I4893*H4893,2)</f>
        <v>0</v>
      </c>
      <c r="BL4893" s="16" t="s">
        <v>396</v>
      </c>
      <c r="BM4893" s="155" t="s">
        <v>7415</v>
      </c>
    </row>
    <row r="4894" spans="2:65" s="12" customFormat="1" ht="10">
      <c r="B4894" s="157"/>
      <c r="D4894" s="158" t="s">
        <v>328</v>
      </c>
      <c r="F4894" s="160" t="s">
        <v>7416</v>
      </c>
      <c r="H4894" s="161">
        <v>1318.1120000000001</v>
      </c>
      <c r="I4894" s="162"/>
      <c r="L4894" s="157"/>
      <c r="M4894" s="163"/>
      <c r="T4894" s="164"/>
      <c r="AT4894" s="159" t="s">
        <v>328</v>
      </c>
      <c r="AU4894" s="159" t="s">
        <v>88</v>
      </c>
      <c r="AV4894" s="12" t="s">
        <v>88</v>
      </c>
      <c r="AW4894" s="12" t="s">
        <v>3</v>
      </c>
      <c r="AX4894" s="12" t="s">
        <v>83</v>
      </c>
      <c r="AY4894" s="159" t="s">
        <v>317</v>
      </c>
    </row>
    <row r="4895" spans="2:65" s="1" customFormat="1" ht="66.75" customHeight="1">
      <c r="B4895" s="142"/>
      <c r="C4895" s="143" t="s">
        <v>7417</v>
      </c>
      <c r="D4895" s="143" t="s">
        <v>319</v>
      </c>
      <c r="E4895" s="144" t="s">
        <v>7418</v>
      </c>
      <c r="F4895" s="145" t="s">
        <v>7419</v>
      </c>
      <c r="G4895" s="146" t="s">
        <v>444</v>
      </c>
      <c r="H4895" s="147">
        <v>9329.8909999999996</v>
      </c>
      <c r="I4895" s="148"/>
      <c r="J4895" s="149">
        <f>ROUND(I4895*H4895,2)</f>
        <v>0</v>
      </c>
      <c r="K4895" s="150"/>
      <c r="L4895" s="31"/>
      <c r="M4895" s="151" t="s">
        <v>1</v>
      </c>
      <c r="N4895" s="152" t="s">
        <v>42</v>
      </c>
      <c r="P4895" s="153">
        <f>O4895*H4895</f>
        <v>0</v>
      </c>
      <c r="Q4895" s="153">
        <v>0</v>
      </c>
      <c r="R4895" s="153">
        <f>Q4895*H4895</f>
        <v>0</v>
      </c>
      <c r="S4895" s="153">
        <v>0</v>
      </c>
      <c r="T4895" s="154">
        <f>S4895*H4895</f>
        <v>0</v>
      </c>
      <c r="AR4895" s="155" t="s">
        <v>396</v>
      </c>
      <c r="AT4895" s="155" t="s">
        <v>319</v>
      </c>
      <c r="AU4895" s="155" t="s">
        <v>88</v>
      </c>
      <c r="AY4895" s="16" t="s">
        <v>317</v>
      </c>
      <c r="BE4895" s="156">
        <f>IF(N4895="základná",J4895,0)</f>
        <v>0</v>
      </c>
      <c r="BF4895" s="156">
        <f>IF(N4895="znížená",J4895,0)</f>
        <v>0</v>
      </c>
      <c r="BG4895" s="156">
        <f>IF(N4895="zákl. prenesená",J4895,0)</f>
        <v>0</v>
      </c>
      <c r="BH4895" s="156">
        <f>IF(N4895="zníž. prenesená",J4895,0)</f>
        <v>0</v>
      </c>
      <c r="BI4895" s="156">
        <f>IF(N4895="nulová",J4895,0)</f>
        <v>0</v>
      </c>
      <c r="BJ4895" s="16" t="s">
        <v>88</v>
      </c>
      <c r="BK4895" s="156">
        <f>ROUND(I4895*H4895,2)</f>
        <v>0</v>
      </c>
      <c r="BL4895" s="16" t="s">
        <v>396</v>
      </c>
      <c r="BM4895" s="155" t="s">
        <v>7420</v>
      </c>
    </row>
    <row r="4896" spans="2:65" s="12" customFormat="1" ht="10">
      <c r="B4896" s="157"/>
      <c r="D4896" s="158" t="s">
        <v>328</v>
      </c>
      <c r="E4896" s="159" t="s">
        <v>1</v>
      </c>
      <c r="F4896" s="160" t="s">
        <v>1965</v>
      </c>
      <c r="H4896" s="161">
        <v>965.35</v>
      </c>
      <c r="I4896" s="162"/>
      <c r="L4896" s="157"/>
      <c r="M4896" s="163"/>
      <c r="T4896" s="164"/>
      <c r="AT4896" s="159" t="s">
        <v>328</v>
      </c>
      <c r="AU4896" s="159" t="s">
        <v>88</v>
      </c>
      <c r="AV4896" s="12" t="s">
        <v>88</v>
      </c>
      <c r="AW4896" s="12" t="s">
        <v>31</v>
      </c>
      <c r="AX4896" s="12" t="s">
        <v>76</v>
      </c>
      <c r="AY4896" s="159" t="s">
        <v>317</v>
      </c>
    </row>
    <row r="4897" spans="2:51" s="12" customFormat="1" ht="10">
      <c r="B4897" s="157"/>
      <c r="D4897" s="158" t="s">
        <v>328</v>
      </c>
      <c r="E4897" s="159" t="s">
        <v>1</v>
      </c>
      <c r="F4897" s="160" t="s">
        <v>1966</v>
      </c>
      <c r="H4897" s="161">
        <v>486.66</v>
      </c>
      <c r="I4897" s="162"/>
      <c r="L4897" s="157"/>
      <c r="M4897" s="163"/>
      <c r="T4897" s="164"/>
      <c r="AT4897" s="159" t="s">
        <v>328</v>
      </c>
      <c r="AU4897" s="159" t="s">
        <v>88</v>
      </c>
      <c r="AV4897" s="12" t="s">
        <v>88</v>
      </c>
      <c r="AW4897" s="12" t="s">
        <v>31</v>
      </c>
      <c r="AX4897" s="12" t="s">
        <v>76</v>
      </c>
      <c r="AY4897" s="159" t="s">
        <v>317</v>
      </c>
    </row>
    <row r="4898" spans="2:51" s="13" customFormat="1" ht="10">
      <c r="B4898" s="165"/>
      <c r="D4898" s="158" t="s">
        <v>328</v>
      </c>
      <c r="E4898" s="166" t="s">
        <v>1</v>
      </c>
      <c r="F4898" s="167" t="s">
        <v>1967</v>
      </c>
      <c r="H4898" s="168">
        <v>1452.01</v>
      </c>
      <c r="I4898" s="169"/>
      <c r="L4898" s="165"/>
      <c r="M4898" s="170"/>
      <c r="T4898" s="171"/>
      <c r="AT4898" s="166" t="s">
        <v>328</v>
      </c>
      <c r="AU4898" s="166" t="s">
        <v>88</v>
      </c>
      <c r="AV4898" s="13" t="s">
        <v>92</v>
      </c>
      <c r="AW4898" s="13" t="s">
        <v>31</v>
      </c>
      <c r="AX4898" s="13" t="s">
        <v>76</v>
      </c>
      <c r="AY4898" s="166" t="s">
        <v>317</v>
      </c>
    </row>
    <row r="4899" spans="2:51" s="12" customFormat="1" ht="10">
      <c r="B4899" s="157"/>
      <c r="D4899" s="158" t="s">
        <v>328</v>
      </c>
      <c r="E4899" s="159" t="s">
        <v>1</v>
      </c>
      <c r="F4899" s="160" t="s">
        <v>1968</v>
      </c>
      <c r="H4899" s="161">
        <v>6</v>
      </c>
      <c r="I4899" s="162"/>
      <c r="L4899" s="157"/>
      <c r="M4899" s="163"/>
      <c r="T4899" s="164"/>
      <c r="AT4899" s="159" t="s">
        <v>328</v>
      </c>
      <c r="AU4899" s="159" t="s">
        <v>88</v>
      </c>
      <c r="AV4899" s="12" t="s">
        <v>88</v>
      </c>
      <c r="AW4899" s="12" t="s">
        <v>31</v>
      </c>
      <c r="AX4899" s="12" t="s">
        <v>76</v>
      </c>
      <c r="AY4899" s="159" t="s">
        <v>317</v>
      </c>
    </row>
    <row r="4900" spans="2:51" s="12" customFormat="1" ht="10">
      <c r="B4900" s="157"/>
      <c r="D4900" s="158" t="s">
        <v>328</v>
      </c>
      <c r="E4900" s="159" t="s">
        <v>1</v>
      </c>
      <c r="F4900" s="160" t="s">
        <v>2032</v>
      </c>
      <c r="H4900" s="161">
        <v>4.37</v>
      </c>
      <c r="I4900" s="162"/>
      <c r="L4900" s="157"/>
      <c r="M4900" s="163"/>
      <c r="T4900" s="164"/>
      <c r="AT4900" s="159" t="s">
        <v>328</v>
      </c>
      <c r="AU4900" s="159" t="s">
        <v>88</v>
      </c>
      <c r="AV4900" s="12" t="s">
        <v>88</v>
      </c>
      <c r="AW4900" s="12" t="s">
        <v>31</v>
      </c>
      <c r="AX4900" s="12" t="s">
        <v>76</v>
      </c>
      <c r="AY4900" s="159" t="s">
        <v>317</v>
      </c>
    </row>
    <row r="4901" spans="2:51" s="13" customFormat="1" ht="10">
      <c r="B4901" s="165"/>
      <c r="D4901" s="158" t="s">
        <v>328</v>
      </c>
      <c r="E4901" s="166" t="s">
        <v>1</v>
      </c>
      <c r="F4901" s="167" t="s">
        <v>1970</v>
      </c>
      <c r="H4901" s="168">
        <v>10.370000000000001</v>
      </c>
      <c r="I4901" s="169"/>
      <c r="L4901" s="165"/>
      <c r="M4901" s="170"/>
      <c r="T4901" s="171"/>
      <c r="AT4901" s="166" t="s">
        <v>328</v>
      </c>
      <c r="AU4901" s="166" t="s">
        <v>88</v>
      </c>
      <c r="AV4901" s="13" t="s">
        <v>92</v>
      </c>
      <c r="AW4901" s="13" t="s">
        <v>31</v>
      </c>
      <c r="AX4901" s="13" t="s">
        <v>76</v>
      </c>
      <c r="AY4901" s="166" t="s">
        <v>317</v>
      </c>
    </row>
    <row r="4902" spans="2:51" s="12" customFormat="1" ht="10">
      <c r="B4902" s="157"/>
      <c r="D4902" s="158" t="s">
        <v>328</v>
      </c>
      <c r="E4902" s="159" t="s">
        <v>1</v>
      </c>
      <c r="F4902" s="160" t="s">
        <v>1971</v>
      </c>
      <c r="H4902" s="161">
        <v>3.17</v>
      </c>
      <c r="I4902" s="162"/>
      <c r="L4902" s="157"/>
      <c r="M4902" s="163"/>
      <c r="T4902" s="164"/>
      <c r="AT4902" s="159" t="s">
        <v>328</v>
      </c>
      <c r="AU4902" s="159" t="s">
        <v>88</v>
      </c>
      <c r="AV4902" s="12" t="s">
        <v>88</v>
      </c>
      <c r="AW4902" s="12" t="s">
        <v>31</v>
      </c>
      <c r="AX4902" s="12" t="s">
        <v>76</v>
      </c>
      <c r="AY4902" s="159" t="s">
        <v>317</v>
      </c>
    </row>
    <row r="4903" spans="2:51" s="12" customFormat="1" ht="10">
      <c r="B4903" s="157"/>
      <c r="D4903" s="158" t="s">
        <v>328</v>
      </c>
      <c r="E4903" s="159" t="s">
        <v>1</v>
      </c>
      <c r="F4903" s="160" t="s">
        <v>1972</v>
      </c>
      <c r="H4903" s="161">
        <v>17.16</v>
      </c>
      <c r="I4903" s="162"/>
      <c r="L4903" s="157"/>
      <c r="M4903" s="163"/>
      <c r="T4903" s="164"/>
      <c r="AT4903" s="159" t="s">
        <v>328</v>
      </c>
      <c r="AU4903" s="159" t="s">
        <v>88</v>
      </c>
      <c r="AV4903" s="12" t="s">
        <v>88</v>
      </c>
      <c r="AW4903" s="12" t="s">
        <v>31</v>
      </c>
      <c r="AX4903" s="12" t="s">
        <v>76</v>
      </c>
      <c r="AY4903" s="159" t="s">
        <v>317</v>
      </c>
    </row>
    <row r="4904" spans="2:51" s="12" customFormat="1" ht="10">
      <c r="B4904" s="157"/>
      <c r="D4904" s="158" t="s">
        <v>328</v>
      </c>
      <c r="E4904" s="159" t="s">
        <v>1</v>
      </c>
      <c r="F4904" s="160" t="s">
        <v>1973</v>
      </c>
      <c r="H4904" s="161">
        <v>27.65</v>
      </c>
      <c r="I4904" s="162"/>
      <c r="L4904" s="157"/>
      <c r="M4904" s="163"/>
      <c r="T4904" s="164"/>
      <c r="AT4904" s="159" t="s">
        <v>328</v>
      </c>
      <c r="AU4904" s="159" t="s">
        <v>88</v>
      </c>
      <c r="AV4904" s="12" t="s">
        <v>88</v>
      </c>
      <c r="AW4904" s="12" t="s">
        <v>31</v>
      </c>
      <c r="AX4904" s="12" t="s">
        <v>76</v>
      </c>
      <c r="AY4904" s="159" t="s">
        <v>317</v>
      </c>
    </row>
    <row r="4905" spans="2:51" s="12" customFormat="1" ht="10">
      <c r="B4905" s="157"/>
      <c r="D4905" s="158" t="s">
        <v>328</v>
      </c>
      <c r="E4905" s="159" t="s">
        <v>1</v>
      </c>
      <c r="F4905" s="160" t="s">
        <v>1974</v>
      </c>
      <c r="H4905" s="161">
        <v>94.73</v>
      </c>
      <c r="I4905" s="162"/>
      <c r="L4905" s="157"/>
      <c r="M4905" s="163"/>
      <c r="T4905" s="164"/>
      <c r="AT4905" s="159" t="s">
        <v>328</v>
      </c>
      <c r="AU4905" s="159" t="s">
        <v>88</v>
      </c>
      <c r="AV4905" s="12" t="s">
        <v>88</v>
      </c>
      <c r="AW4905" s="12" t="s">
        <v>31</v>
      </c>
      <c r="AX4905" s="12" t="s">
        <v>76</v>
      </c>
      <c r="AY4905" s="159" t="s">
        <v>317</v>
      </c>
    </row>
    <row r="4906" spans="2:51" s="12" customFormat="1" ht="10">
      <c r="B4906" s="157"/>
      <c r="D4906" s="158" t="s">
        <v>328</v>
      </c>
      <c r="E4906" s="159" t="s">
        <v>1</v>
      </c>
      <c r="F4906" s="160" t="s">
        <v>1975</v>
      </c>
      <c r="H4906" s="161">
        <v>64.28</v>
      </c>
      <c r="I4906" s="162"/>
      <c r="L4906" s="157"/>
      <c r="M4906" s="163"/>
      <c r="T4906" s="164"/>
      <c r="AT4906" s="159" t="s">
        <v>328</v>
      </c>
      <c r="AU4906" s="159" t="s">
        <v>88</v>
      </c>
      <c r="AV4906" s="12" t="s">
        <v>88</v>
      </c>
      <c r="AW4906" s="12" t="s">
        <v>31</v>
      </c>
      <c r="AX4906" s="12" t="s">
        <v>76</v>
      </c>
      <c r="AY4906" s="159" t="s">
        <v>317</v>
      </c>
    </row>
    <row r="4907" spans="2:51" s="13" customFormat="1" ht="10">
      <c r="B4907" s="165"/>
      <c r="D4907" s="158" t="s">
        <v>328</v>
      </c>
      <c r="E4907" s="166" t="s">
        <v>1</v>
      </c>
      <c r="F4907" s="167" t="s">
        <v>1976</v>
      </c>
      <c r="H4907" s="168">
        <v>206.99</v>
      </c>
      <c r="I4907" s="169"/>
      <c r="L4907" s="165"/>
      <c r="M4907" s="170"/>
      <c r="T4907" s="171"/>
      <c r="AT4907" s="166" t="s">
        <v>328</v>
      </c>
      <c r="AU4907" s="166" t="s">
        <v>88</v>
      </c>
      <c r="AV4907" s="13" t="s">
        <v>92</v>
      </c>
      <c r="AW4907" s="13" t="s">
        <v>31</v>
      </c>
      <c r="AX4907" s="13" t="s">
        <v>76</v>
      </c>
      <c r="AY4907" s="166" t="s">
        <v>317</v>
      </c>
    </row>
    <row r="4908" spans="2:51" s="12" customFormat="1" ht="10">
      <c r="B4908" s="157"/>
      <c r="D4908" s="158" t="s">
        <v>328</v>
      </c>
      <c r="E4908" s="159" t="s">
        <v>1</v>
      </c>
      <c r="F4908" s="160" t="s">
        <v>1933</v>
      </c>
      <c r="H4908" s="161">
        <v>46.86</v>
      </c>
      <c r="I4908" s="162"/>
      <c r="L4908" s="157"/>
      <c r="M4908" s="163"/>
      <c r="T4908" s="164"/>
      <c r="AT4908" s="159" t="s">
        <v>328</v>
      </c>
      <c r="AU4908" s="159" t="s">
        <v>88</v>
      </c>
      <c r="AV4908" s="12" t="s">
        <v>88</v>
      </c>
      <c r="AW4908" s="12" t="s">
        <v>31</v>
      </c>
      <c r="AX4908" s="12" t="s">
        <v>76</v>
      </c>
      <c r="AY4908" s="159" t="s">
        <v>317</v>
      </c>
    </row>
    <row r="4909" spans="2:51" s="12" customFormat="1" ht="10">
      <c r="B4909" s="157"/>
      <c r="D4909" s="158" t="s">
        <v>328</v>
      </c>
      <c r="E4909" s="159" t="s">
        <v>1</v>
      </c>
      <c r="F4909" s="160" t="s">
        <v>1934</v>
      </c>
      <c r="H4909" s="161">
        <v>4.24</v>
      </c>
      <c r="I4909" s="162"/>
      <c r="L4909" s="157"/>
      <c r="M4909" s="163"/>
      <c r="T4909" s="164"/>
      <c r="AT4909" s="159" t="s">
        <v>328</v>
      </c>
      <c r="AU4909" s="159" t="s">
        <v>88</v>
      </c>
      <c r="AV4909" s="12" t="s">
        <v>88</v>
      </c>
      <c r="AW4909" s="12" t="s">
        <v>31</v>
      </c>
      <c r="AX4909" s="12" t="s">
        <v>76</v>
      </c>
      <c r="AY4909" s="159" t="s">
        <v>317</v>
      </c>
    </row>
    <row r="4910" spans="2:51" s="12" customFormat="1" ht="10">
      <c r="B4910" s="157"/>
      <c r="D4910" s="158" t="s">
        <v>328</v>
      </c>
      <c r="E4910" s="159" t="s">
        <v>1</v>
      </c>
      <c r="F4910" s="160" t="s">
        <v>1935</v>
      </c>
      <c r="H4910" s="161">
        <v>38.770000000000003</v>
      </c>
      <c r="I4910" s="162"/>
      <c r="L4910" s="157"/>
      <c r="M4910" s="163"/>
      <c r="T4910" s="164"/>
      <c r="AT4910" s="159" t="s">
        <v>328</v>
      </c>
      <c r="AU4910" s="159" t="s">
        <v>88</v>
      </c>
      <c r="AV4910" s="12" t="s">
        <v>88</v>
      </c>
      <c r="AW4910" s="12" t="s">
        <v>31</v>
      </c>
      <c r="AX4910" s="12" t="s">
        <v>76</v>
      </c>
      <c r="AY4910" s="159" t="s">
        <v>317</v>
      </c>
    </row>
    <row r="4911" spans="2:51" s="13" customFormat="1" ht="10">
      <c r="B4911" s="165"/>
      <c r="D4911" s="158" t="s">
        <v>328</v>
      </c>
      <c r="E4911" s="166" t="s">
        <v>1</v>
      </c>
      <c r="F4911" s="167" t="s">
        <v>1936</v>
      </c>
      <c r="H4911" s="168">
        <v>89.87</v>
      </c>
      <c r="I4911" s="169"/>
      <c r="L4911" s="165"/>
      <c r="M4911" s="170"/>
      <c r="T4911" s="171"/>
      <c r="AT4911" s="166" t="s">
        <v>328</v>
      </c>
      <c r="AU4911" s="166" t="s">
        <v>88</v>
      </c>
      <c r="AV4911" s="13" t="s">
        <v>92</v>
      </c>
      <c r="AW4911" s="13" t="s">
        <v>31</v>
      </c>
      <c r="AX4911" s="13" t="s">
        <v>76</v>
      </c>
      <c r="AY4911" s="166" t="s">
        <v>317</v>
      </c>
    </row>
    <row r="4912" spans="2:51" s="12" customFormat="1" ht="20">
      <c r="B4912" s="157"/>
      <c r="D4912" s="158" t="s">
        <v>328</v>
      </c>
      <c r="E4912" s="159" t="s">
        <v>1</v>
      </c>
      <c r="F4912" s="160" t="s">
        <v>1977</v>
      </c>
      <c r="H4912" s="161">
        <v>166.82</v>
      </c>
      <c r="I4912" s="162"/>
      <c r="L4912" s="157"/>
      <c r="M4912" s="163"/>
      <c r="T4912" s="164"/>
      <c r="AT4912" s="159" t="s">
        <v>328</v>
      </c>
      <c r="AU4912" s="159" t="s">
        <v>88</v>
      </c>
      <c r="AV4912" s="12" t="s">
        <v>88</v>
      </c>
      <c r="AW4912" s="12" t="s">
        <v>31</v>
      </c>
      <c r="AX4912" s="12" t="s">
        <v>76</v>
      </c>
      <c r="AY4912" s="159" t="s">
        <v>317</v>
      </c>
    </row>
    <row r="4913" spans="2:51" s="12" customFormat="1" ht="10">
      <c r="B4913" s="157"/>
      <c r="D4913" s="158" t="s">
        <v>328</v>
      </c>
      <c r="E4913" s="159" t="s">
        <v>1</v>
      </c>
      <c r="F4913" s="160" t="s">
        <v>1978</v>
      </c>
      <c r="H4913" s="161">
        <v>16.95</v>
      </c>
      <c r="I4913" s="162"/>
      <c r="L4913" s="157"/>
      <c r="M4913" s="163"/>
      <c r="T4913" s="164"/>
      <c r="AT4913" s="159" t="s">
        <v>328</v>
      </c>
      <c r="AU4913" s="159" t="s">
        <v>88</v>
      </c>
      <c r="AV4913" s="12" t="s">
        <v>88</v>
      </c>
      <c r="AW4913" s="12" t="s">
        <v>31</v>
      </c>
      <c r="AX4913" s="12" t="s">
        <v>76</v>
      </c>
      <c r="AY4913" s="159" t="s">
        <v>317</v>
      </c>
    </row>
    <row r="4914" spans="2:51" s="13" customFormat="1" ht="10">
      <c r="B4914" s="165"/>
      <c r="D4914" s="158" t="s">
        <v>328</v>
      </c>
      <c r="E4914" s="166" t="s">
        <v>1</v>
      </c>
      <c r="F4914" s="167" t="s">
        <v>1979</v>
      </c>
      <c r="H4914" s="168">
        <v>183.76999999999998</v>
      </c>
      <c r="I4914" s="169"/>
      <c r="L4914" s="165"/>
      <c r="M4914" s="170"/>
      <c r="T4914" s="171"/>
      <c r="AT4914" s="166" t="s">
        <v>328</v>
      </c>
      <c r="AU4914" s="166" t="s">
        <v>88</v>
      </c>
      <c r="AV4914" s="13" t="s">
        <v>92</v>
      </c>
      <c r="AW4914" s="13" t="s">
        <v>31</v>
      </c>
      <c r="AX4914" s="13" t="s">
        <v>76</v>
      </c>
      <c r="AY4914" s="166" t="s">
        <v>317</v>
      </c>
    </row>
    <row r="4915" spans="2:51" s="12" customFormat="1" ht="10">
      <c r="B4915" s="157"/>
      <c r="D4915" s="158" t="s">
        <v>328</v>
      </c>
      <c r="E4915" s="159" t="s">
        <v>1</v>
      </c>
      <c r="F4915" s="160" t="s">
        <v>1937</v>
      </c>
      <c r="H4915" s="161">
        <v>11.4</v>
      </c>
      <c r="I4915" s="162"/>
      <c r="L4915" s="157"/>
      <c r="M4915" s="163"/>
      <c r="T4915" s="164"/>
      <c r="AT4915" s="159" t="s">
        <v>328</v>
      </c>
      <c r="AU4915" s="159" t="s">
        <v>88</v>
      </c>
      <c r="AV4915" s="12" t="s">
        <v>88</v>
      </c>
      <c r="AW4915" s="12" t="s">
        <v>31</v>
      </c>
      <c r="AX4915" s="12" t="s">
        <v>76</v>
      </c>
      <c r="AY4915" s="159" t="s">
        <v>317</v>
      </c>
    </row>
    <row r="4916" spans="2:51" s="13" customFormat="1" ht="10">
      <c r="B4916" s="165"/>
      <c r="D4916" s="158" t="s">
        <v>328</v>
      </c>
      <c r="E4916" s="166" t="s">
        <v>1</v>
      </c>
      <c r="F4916" s="167" t="s">
        <v>1938</v>
      </c>
      <c r="H4916" s="168">
        <v>11.4</v>
      </c>
      <c r="I4916" s="169"/>
      <c r="L4916" s="165"/>
      <c r="M4916" s="170"/>
      <c r="T4916" s="171"/>
      <c r="AT4916" s="166" t="s">
        <v>328</v>
      </c>
      <c r="AU4916" s="166" t="s">
        <v>88</v>
      </c>
      <c r="AV4916" s="13" t="s">
        <v>92</v>
      </c>
      <c r="AW4916" s="13" t="s">
        <v>31</v>
      </c>
      <c r="AX4916" s="13" t="s">
        <v>76</v>
      </c>
      <c r="AY4916" s="166" t="s">
        <v>317</v>
      </c>
    </row>
    <row r="4917" spans="2:51" s="12" customFormat="1" ht="10">
      <c r="B4917" s="157"/>
      <c r="D4917" s="158" t="s">
        <v>328</v>
      </c>
      <c r="E4917" s="159" t="s">
        <v>1</v>
      </c>
      <c r="F4917" s="160" t="s">
        <v>1980</v>
      </c>
      <c r="H4917" s="161">
        <v>74.27</v>
      </c>
      <c r="I4917" s="162"/>
      <c r="L4917" s="157"/>
      <c r="M4917" s="163"/>
      <c r="T4917" s="164"/>
      <c r="AT4917" s="159" t="s">
        <v>328</v>
      </c>
      <c r="AU4917" s="159" t="s">
        <v>88</v>
      </c>
      <c r="AV4917" s="12" t="s">
        <v>88</v>
      </c>
      <c r="AW4917" s="12" t="s">
        <v>31</v>
      </c>
      <c r="AX4917" s="12" t="s">
        <v>76</v>
      </c>
      <c r="AY4917" s="159" t="s">
        <v>317</v>
      </c>
    </row>
    <row r="4918" spans="2:51" s="12" customFormat="1" ht="10">
      <c r="B4918" s="157"/>
      <c r="D4918" s="158" t="s">
        <v>328</v>
      </c>
      <c r="E4918" s="159" t="s">
        <v>1</v>
      </c>
      <c r="F4918" s="160" t="s">
        <v>1981</v>
      </c>
      <c r="H4918" s="161">
        <v>25.38</v>
      </c>
      <c r="I4918" s="162"/>
      <c r="L4918" s="157"/>
      <c r="M4918" s="163"/>
      <c r="T4918" s="164"/>
      <c r="AT4918" s="159" t="s">
        <v>328</v>
      </c>
      <c r="AU4918" s="159" t="s">
        <v>88</v>
      </c>
      <c r="AV4918" s="12" t="s">
        <v>88</v>
      </c>
      <c r="AW4918" s="12" t="s">
        <v>31</v>
      </c>
      <c r="AX4918" s="12" t="s">
        <v>76</v>
      </c>
      <c r="AY4918" s="159" t="s">
        <v>317</v>
      </c>
    </row>
    <row r="4919" spans="2:51" s="13" customFormat="1" ht="10">
      <c r="B4919" s="165"/>
      <c r="D4919" s="158" t="s">
        <v>328</v>
      </c>
      <c r="E4919" s="166" t="s">
        <v>1</v>
      </c>
      <c r="F4919" s="167" t="s">
        <v>1982</v>
      </c>
      <c r="H4919" s="168">
        <v>99.649999999999991</v>
      </c>
      <c r="I4919" s="169"/>
      <c r="L4919" s="165"/>
      <c r="M4919" s="170"/>
      <c r="T4919" s="171"/>
      <c r="AT4919" s="166" t="s">
        <v>328</v>
      </c>
      <c r="AU4919" s="166" t="s">
        <v>88</v>
      </c>
      <c r="AV4919" s="13" t="s">
        <v>92</v>
      </c>
      <c r="AW4919" s="13" t="s">
        <v>31</v>
      </c>
      <c r="AX4919" s="13" t="s">
        <v>76</v>
      </c>
      <c r="AY4919" s="166" t="s">
        <v>317</v>
      </c>
    </row>
    <row r="4920" spans="2:51" s="12" customFormat="1" ht="10">
      <c r="B4920" s="157"/>
      <c r="D4920" s="158" t="s">
        <v>328</v>
      </c>
      <c r="E4920" s="159" t="s">
        <v>1</v>
      </c>
      <c r="F4920" s="160" t="s">
        <v>1939</v>
      </c>
      <c r="H4920" s="161">
        <v>28.29</v>
      </c>
      <c r="I4920" s="162"/>
      <c r="L4920" s="157"/>
      <c r="M4920" s="163"/>
      <c r="T4920" s="164"/>
      <c r="AT4920" s="159" t="s">
        <v>328</v>
      </c>
      <c r="AU4920" s="159" t="s">
        <v>88</v>
      </c>
      <c r="AV4920" s="12" t="s">
        <v>88</v>
      </c>
      <c r="AW4920" s="12" t="s">
        <v>31</v>
      </c>
      <c r="AX4920" s="12" t="s">
        <v>76</v>
      </c>
      <c r="AY4920" s="159" t="s">
        <v>317</v>
      </c>
    </row>
    <row r="4921" spans="2:51" s="13" customFormat="1" ht="10">
      <c r="B4921" s="165"/>
      <c r="D4921" s="158" t="s">
        <v>328</v>
      </c>
      <c r="E4921" s="166" t="s">
        <v>1</v>
      </c>
      <c r="F4921" s="167" t="s">
        <v>1940</v>
      </c>
      <c r="H4921" s="168">
        <v>28.29</v>
      </c>
      <c r="I4921" s="169"/>
      <c r="L4921" s="165"/>
      <c r="M4921" s="170"/>
      <c r="T4921" s="171"/>
      <c r="AT4921" s="166" t="s">
        <v>328</v>
      </c>
      <c r="AU4921" s="166" t="s">
        <v>88</v>
      </c>
      <c r="AV4921" s="13" t="s">
        <v>92</v>
      </c>
      <c r="AW4921" s="13" t="s">
        <v>31</v>
      </c>
      <c r="AX4921" s="13" t="s">
        <v>76</v>
      </c>
      <c r="AY4921" s="166" t="s">
        <v>317</v>
      </c>
    </row>
    <row r="4922" spans="2:51" s="12" customFormat="1" ht="10">
      <c r="B4922" s="157"/>
      <c r="D4922" s="158" t="s">
        <v>328</v>
      </c>
      <c r="E4922" s="159" t="s">
        <v>1</v>
      </c>
      <c r="F4922" s="160" t="s">
        <v>1941</v>
      </c>
      <c r="H4922" s="161">
        <v>241.71</v>
      </c>
      <c r="I4922" s="162"/>
      <c r="L4922" s="157"/>
      <c r="M4922" s="163"/>
      <c r="T4922" s="164"/>
      <c r="AT4922" s="159" t="s">
        <v>328</v>
      </c>
      <c r="AU4922" s="159" t="s">
        <v>88</v>
      </c>
      <c r="AV4922" s="12" t="s">
        <v>88</v>
      </c>
      <c r="AW4922" s="12" t="s">
        <v>31</v>
      </c>
      <c r="AX4922" s="12" t="s">
        <v>76</v>
      </c>
      <c r="AY4922" s="159" t="s">
        <v>317</v>
      </c>
    </row>
    <row r="4923" spans="2:51" s="13" customFormat="1" ht="10">
      <c r="B4923" s="165"/>
      <c r="D4923" s="158" t="s">
        <v>328</v>
      </c>
      <c r="E4923" s="166" t="s">
        <v>1</v>
      </c>
      <c r="F4923" s="167" t="s">
        <v>1891</v>
      </c>
      <c r="H4923" s="168">
        <v>241.71</v>
      </c>
      <c r="I4923" s="169"/>
      <c r="L4923" s="165"/>
      <c r="M4923" s="170"/>
      <c r="T4923" s="171"/>
      <c r="AT4923" s="166" t="s">
        <v>328</v>
      </c>
      <c r="AU4923" s="166" t="s">
        <v>88</v>
      </c>
      <c r="AV4923" s="13" t="s">
        <v>92</v>
      </c>
      <c r="AW4923" s="13" t="s">
        <v>31</v>
      </c>
      <c r="AX4923" s="13" t="s">
        <v>76</v>
      </c>
      <c r="AY4923" s="166" t="s">
        <v>317</v>
      </c>
    </row>
    <row r="4924" spans="2:51" s="12" customFormat="1" ht="10">
      <c r="B4924" s="157"/>
      <c r="D4924" s="158" t="s">
        <v>328</v>
      </c>
      <c r="E4924" s="159" t="s">
        <v>1</v>
      </c>
      <c r="F4924" s="160" t="s">
        <v>1983</v>
      </c>
      <c r="H4924" s="161">
        <v>27.85</v>
      </c>
      <c r="I4924" s="162"/>
      <c r="L4924" s="157"/>
      <c r="M4924" s="163"/>
      <c r="T4924" s="164"/>
      <c r="AT4924" s="159" t="s">
        <v>328</v>
      </c>
      <c r="AU4924" s="159" t="s">
        <v>88</v>
      </c>
      <c r="AV4924" s="12" t="s">
        <v>88</v>
      </c>
      <c r="AW4924" s="12" t="s">
        <v>31</v>
      </c>
      <c r="AX4924" s="12" t="s">
        <v>76</v>
      </c>
      <c r="AY4924" s="159" t="s">
        <v>317</v>
      </c>
    </row>
    <row r="4925" spans="2:51" s="13" customFormat="1" ht="10">
      <c r="B4925" s="165"/>
      <c r="D4925" s="158" t="s">
        <v>328</v>
      </c>
      <c r="E4925" s="166" t="s">
        <v>1</v>
      </c>
      <c r="F4925" s="167" t="s">
        <v>1984</v>
      </c>
      <c r="H4925" s="168">
        <v>27.85</v>
      </c>
      <c r="I4925" s="169"/>
      <c r="L4925" s="165"/>
      <c r="M4925" s="170"/>
      <c r="T4925" s="171"/>
      <c r="AT4925" s="166" t="s">
        <v>328</v>
      </c>
      <c r="AU4925" s="166" t="s">
        <v>88</v>
      </c>
      <c r="AV4925" s="13" t="s">
        <v>92</v>
      </c>
      <c r="AW4925" s="13" t="s">
        <v>31</v>
      </c>
      <c r="AX4925" s="13" t="s">
        <v>76</v>
      </c>
      <c r="AY4925" s="166" t="s">
        <v>317</v>
      </c>
    </row>
    <row r="4926" spans="2:51" s="12" customFormat="1" ht="10">
      <c r="B4926" s="157"/>
      <c r="D4926" s="158" t="s">
        <v>328</v>
      </c>
      <c r="E4926" s="159" t="s">
        <v>1</v>
      </c>
      <c r="F4926" s="160" t="s">
        <v>1985</v>
      </c>
      <c r="H4926" s="161">
        <v>1174.9000000000001</v>
      </c>
      <c r="I4926" s="162"/>
      <c r="L4926" s="157"/>
      <c r="M4926" s="163"/>
      <c r="T4926" s="164"/>
      <c r="AT4926" s="159" t="s">
        <v>328</v>
      </c>
      <c r="AU4926" s="159" t="s">
        <v>88</v>
      </c>
      <c r="AV4926" s="12" t="s">
        <v>88</v>
      </c>
      <c r="AW4926" s="12" t="s">
        <v>31</v>
      </c>
      <c r="AX4926" s="12" t="s">
        <v>76</v>
      </c>
      <c r="AY4926" s="159" t="s">
        <v>317</v>
      </c>
    </row>
    <row r="4927" spans="2:51" s="12" customFormat="1" ht="10">
      <c r="B4927" s="157"/>
      <c r="D4927" s="158" t="s">
        <v>328</v>
      </c>
      <c r="E4927" s="159" t="s">
        <v>1</v>
      </c>
      <c r="F4927" s="160" t="s">
        <v>1986</v>
      </c>
      <c r="H4927" s="161">
        <v>1352.1</v>
      </c>
      <c r="I4927" s="162"/>
      <c r="L4927" s="157"/>
      <c r="M4927" s="163"/>
      <c r="T4927" s="164"/>
      <c r="AT4927" s="159" t="s">
        <v>328</v>
      </c>
      <c r="AU4927" s="159" t="s">
        <v>88</v>
      </c>
      <c r="AV4927" s="12" t="s">
        <v>88</v>
      </c>
      <c r="AW4927" s="12" t="s">
        <v>31</v>
      </c>
      <c r="AX4927" s="12" t="s">
        <v>76</v>
      </c>
      <c r="AY4927" s="159" t="s">
        <v>317</v>
      </c>
    </row>
    <row r="4928" spans="2:51" s="12" customFormat="1" ht="10">
      <c r="B4928" s="157"/>
      <c r="D4928" s="158" t="s">
        <v>328</v>
      </c>
      <c r="E4928" s="159" t="s">
        <v>1</v>
      </c>
      <c r="F4928" s="160" t="s">
        <v>1987</v>
      </c>
      <c r="H4928" s="161">
        <v>923.601</v>
      </c>
      <c r="I4928" s="162"/>
      <c r="L4928" s="157"/>
      <c r="M4928" s="163"/>
      <c r="T4928" s="164"/>
      <c r="AT4928" s="159" t="s">
        <v>328</v>
      </c>
      <c r="AU4928" s="159" t="s">
        <v>88</v>
      </c>
      <c r="AV4928" s="12" t="s">
        <v>88</v>
      </c>
      <c r="AW4928" s="12" t="s">
        <v>31</v>
      </c>
      <c r="AX4928" s="12" t="s">
        <v>76</v>
      </c>
      <c r="AY4928" s="159" t="s">
        <v>317</v>
      </c>
    </row>
    <row r="4929" spans="2:51" s="13" customFormat="1" ht="10">
      <c r="B4929" s="165"/>
      <c r="D4929" s="158" t="s">
        <v>328</v>
      </c>
      <c r="E4929" s="166" t="s">
        <v>1</v>
      </c>
      <c r="F4929" s="167" t="s">
        <v>2033</v>
      </c>
      <c r="H4929" s="168">
        <v>3450.6010000000001</v>
      </c>
      <c r="I4929" s="169"/>
      <c r="L4929" s="165"/>
      <c r="M4929" s="170"/>
      <c r="T4929" s="171"/>
      <c r="AT4929" s="166" t="s">
        <v>328</v>
      </c>
      <c r="AU4929" s="166" t="s">
        <v>88</v>
      </c>
      <c r="AV4929" s="13" t="s">
        <v>92</v>
      </c>
      <c r="AW4929" s="13" t="s">
        <v>31</v>
      </c>
      <c r="AX4929" s="13" t="s">
        <v>76</v>
      </c>
      <c r="AY4929" s="166" t="s">
        <v>317</v>
      </c>
    </row>
    <row r="4930" spans="2:51" s="12" customFormat="1" ht="10">
      <c r="B4930" s="157"/>
      <c r="D4930" s="158" t="s">
        <v>328</v>
      </c>
      <c r="E4930" s="159" t="s">
        <v>1</v>
      </c>
      <c r="F4930" s="160" t="s">
        <v>1942</v>
      </c>
      <c r="H4930" s="161">
        <v>38.99</v>
      </c>
      <c r="I4930" s="162"/>
      <c r="L4930" s="157"/>
      <c r="M4930" s="163"/>
      <c r="T4930" s="164"/>
      <c r="AT4930" s="159" t="s">
        <v>328</v>
      </c>
      <c r="AU4930" s="159" t="s">
        <v>88</v>
      </c>
      <c r="AV4930" s="12" t="s">
        <v>88</v>
      </c>
      <c r="AW4930" s="12" t="s">
        <v>31</v>
      </c>
      <c r="AX4930" s="12" t="s">
        <v>76</v>
      </c>
      <c r="AY4930" s="159" t="s">
        <v>317</v>
      </c>
    </row>
    <row r="4931" spans="2:51" s="12" customFormat="1" ht="10">
      <c r="B4931" s="157"/>
      <c r="D4931" s="158" t="s">
        <v>328</v>
      </c>
      <c r="E4931" s="159" t="s">
        <v>1</v>
      </c>
      <c r="F4931" s="160" t="s">
        <v>1943</v>
      </c>
      <c r="H4931" s="161">
        <v>66.36</v>
      </c>
      <c r="I4931" s="162"/>
      <c r="L4931" s="157"/>
      <c r="M4931" s="163"/>
      <c r="T4931" s="164"/>
      <c r="AT4931" s="159" t="s">
        <v>328</v>
      </c>
      <c r="AU4931" s="159" t="s">
        <v>88</v>
      </c>
      <c r="AV4931" s="12" t="s">
        <v>88</v>
      </c>
      <c r="AW4931" s="12" t="s">
        <v>31</v>
      </c>
      <c r="AX4931" s="12" t="s">
        <v>76</v>
      </c>
      <c r="AY4931" s="159" t="s">
        <v>317</v>
      </c>
    </row>
    <row r="4932" spans="2:51" s="12" customFormat="1" ht="10">
      <c r="B4932" s="157"/>
      <c r="D4932" s="158" t="s">
        <v>328</v>
      </c>
      <c r="E4932" s="159" t="s">
        <v>1</v>
      </c>
      <c r="F4932" s="160" t="s">
        <v>1944</v>
      </c>
      <c r="H4932" s="161">
        <v>13.23</v>
      </c>
      <c r="I4932" s="162"/>
      <c r="L4932" s="157"/>
      <c r="M4932" s="163"/>
      <c r="T4932" s="164"/>
      <c r="AT4932" s="159" t="s">
        <v>328</v>
      </c>
      <c r="AU4932" s="159" t="s">
        <v>88</v>
      </c>
      <c r="AV4932" s="12" t="s">
        <v>88</v>
      </c>
      <c r="AW4932" s="12" t="s">
        <v>31</v>
      </c>
      <c r="AX4932" s="12" t="s">
        <v>76</v>
      </c>
      <c r="AY4932" s="159" t="s">
        <v>317</v>
      </c>
    </row>
    <row r="4933" spans="2:51" s="13" customFormat="1" ht="10">
      <c r="B4933" s="165"/>
      <c r="D4933" s="158" t="s">
        <v>328</v>
      </c>
      <c r="E4933" s="166" t="s">
        <v>1</v>
      </c>
      <c r="F4933" s="167" t="s">
        <v>1945</v>
      </c>
      <c r="H4933" s="168">
        <v>118.58</v>
      </c>
      <c r="I4933" s="169"/>
      <c r="L4933" s="165"/>
      <c r="M4933" s="170"/>
      <c r="T4933" s="171"/>
      <c r="AT4933" s="166" t="s">
        <v>328</v>
      </c>
      <c r="AU4933" s="166" t="s">
        <v>88</v>
      </c>
      <c r="AV4933" s="13" t="s">
        <v>92</v>
      </c>
      <c r="AW4933" s="13" t="s">
        <v>31</v>
      </c>
      <c r="AX4933" s="13" t="s">
        <v>76</v>
      </c>
      <c r="AY4933" s="166" t="s">
        <v>317</v>
      </c>
    </row>
    <row r="4934" spans="2:51" s="12" customFormat="1" ht="10">
      <c r="B4934" s="157"/>
      <c r="D4934" s="158" t="s">
        <v>328</v>
      </c>
      <c r="E4934" s="159" t="s">
        <v>1</v>
      </c>
      <c r="F4934" s="160" t="s">
        <v>1990</v>
      </c>
      <c r="H4934" s="161">
        <v>258.58999999999997</v>
      </c>
      <c r="I4934" s="162"/>
      <c r="L4934" s="157"/>
      <c r="M4934" s="163"/>
      <c r="T4934" s="164"/>
      <c r="AT4934" s="159" t="s">
        <v>328</v>
      </c>
      <c r="AU4934" s="159" t="s">
        <v>88</v>
      </c>
      <c r="AV4934" s="12" t="s">
        <v>88</v>
      </c>
      <c r="AW4934" s="12" t="s">
        <v>31</v>
      </c>
      <c r="AX4934" s="12" t="s">
        <v>76</v>
      </c>
      <c r="AY4934" s="159" t="s">
        <v>317</v>
      </c>
    </row>
    <row r="4935" spans="2:51" s="12" customFormat="1" ht="10">
      <c r="B4935" s="157"/>
      <c r="D4935" s="158" t="s">
        <v>328</v>
      </c>
      <c r="E4935" s="159" t="s">
        <v>1</v>
      </c>
      <c r="F4935" s="160" t="s">
        <v>1991</v>
      </c>
      <c r="H4935" s="161">
        <v>568.41999999999996</v>
      </c>
      <c r="I4935" s="162"/>
      <c r="L4935" s="157"/>
      <c r="M4935" s="163"/>
      <c r="T4935" s="164"/>
      <c r="AT4935" s="159" t="s">
        <v>328</v>
      </c>
      <c r="AU4935" s="159" t="s">
        <v>88</v>
      </c>
      <c r="AV4935" s="12" t="s">
        <v>88</v>
      </c>
      <c r="AW4935" s="12" t="s">
        <v>31</v>
      </c>
      <c r="AX4935" s="12" t="s">
        <v>76</v>
      </c>
      <c r="AY4935" s="159" t="s">
        <v>317</v>
      </c>
    </row>
    <row r="4936" spans="2:51" s="12" customFormat="1" ht="10">
      <c r="B4936" s="157"/>
      <c r="D4936" s="158" t="s">
        <v>328</v>
      </c>
      <c r="E4936" s="159" t="s">
        <v>1</v>
      </c>
      <c r="F4936" s="160" t="s">
        <v>1992</v>
      </c>
      <c r="H4936" s="161">
        <v>583.11</v>
      </c>
      <c r="I4936" s="162"/>
      <c r="L4936" s="157"/>
      <c r="M4936" s="163"/>
      <c r="T4936" s="164"/>
      <c r="AT4936" s="159" t="s">
        <v>328</v>
      </c>
      <c r="AU4936" s="159" t="s">
        <v>88</v>
      </c>
      <c r="AV4936" s="12" t="s">
        <v>88</v>
      </c>
      <c r="AW4936" s="12" t="s">
        <v>31</v>
      </c>
      <c r="AX4936" s="12" t="s">
        <v>76</v>
      </c>
      <c r="AY4936" s="159" t="s">
        <v>317</v>
      </c>
    </row>
    <row r="4937" spans="2:51" s="13" customFormat="1" ht="10">
      <c r="B4937" s="165"/>
      <c r="D4937" s="158" t="s">
        <v>328</v>
      </c>
      <c r="E4937" s="166" t="s">
        <v>1</v>
      </c>
      <c r="F4937" s="167" t="s">
        <v>2034</v>
      </c>
      <c r="H4937" s="168">
        <v>1410.12</v>
      </c>
      <c r="I4937" s="169"/>
      <c r="L4937" s="165"/>
      <c r="M4937" s="170"/>
      <c r="T4937" s="171"/>
      <c r="AT4937" s="166" t="s">
        <v>328</v>
      </c>
      <c r="AU4937" s="166" t="s">
        <v>88</v>
      </c>
      <c r="AV4937" s="13" t="s">
        <v>92</v>
      </c>
      <c r="AW4937" s="13" t="s">
        <v>31</v>
      </c>
      <c r="AX4937" s="13" t="s">
        <v>76</v>
      </c>
      <c r="AY4937" s="166" t="s">
        <v>317</v>
      </c>
    </row>
    <row r="4938" spans="2:51" s="12" customFormat="1" ht="10">
      <c r="B4938" s="157"/>
      <c r="D4938" s="158" t="s">
        <v>328</v>
      </c>
      <c r="E4938" s="159" t="s">
        <v>1</v>
      </c>
      <c r="F4938" s="160" t="s">
        <v>1996</v>
      </c>
      <c r="H4938" s="161">
        <v>12.17</v>
      </c>
      <c r="I4938" s="162"/>
      <c r="L4938" s="157"/>
      <c r="M4938" s="163"/>
      <c r="T4938" s="164"/>
      <c r="AT4938" s="159" t="s">
        <v>328</v>
      </c>
      <c r="AU4938" s="159" t="s">
        <v>88</v>
      </c>
      <c r="AV4938" s="12" t="s">
        <v>88</v>
      </c>
      <c r="AW4938" s="12" t="s">
        <v>31</v>
      </c>
      <c r="AX4938" s="12" t="s">
        <v>76</v>
      </c>
      <c r="AY4938" s="159" t="s">
        <v>317</v>
      </c>
    </row>
    <row r="4939" spans="2:51" s="13" customFormat="1" ht="10">
      <c r="B4939" s="165"/>
      <c r="D4939" s="158" t="s">
        <v>328</v>
      </c>
      <c r="E4939" s="166" t="s">
        <v>1</v>
      </c>
      <c r="F4939" s="167" t="s">
        <v>1949</v>
      </c>
      <c r="H4939" s="168">
        <v>12.17</v>
      </c>
      <c r="I4939" s="169"/>
      <c r="L4939" s="165"/>
      <c r="M4939" s="170"/>
      <c r="T4939" s="171"/>
      <c r="AT4939" s="166" t="s">
        <v>328</v>
      </c>
      <c r="AU4939" s="166" t="s">
        <v>88</v>
      </c>
      <c r="AV4939" s="13" t="s">
        <v>92</v>
      </c>
      <c r="AW4939" s="13" t="s">
        <v>31</v>
      </c>
      <c r="AX4939" s="13" t="s">
        <v>76</v>
      </c>
      <c r="AY4939" s="166" t="s">
        <v>317</v>
      </c>
    </row>
    <row r="4940" spans="2:51" s="12" customFormat="1" ht="10">
      <c r="B4940" s="157"/>
      <c r="D4940" s="158" t="s">
        <v>328</v>
      </c>
      <c r="E4940" s="159" t="s">
        <v>1</v>
      </c>
      <c r="F4940" s="160" t="s">
        <v>1994</v>
      </c>
      <c r="H4940" s="161">
        <v>431.4</v>
      </c>
      <c r="I4940" s="162"/>
      <c r="L4940" s="157"/>
      <c r="M4940" s="163"/>
      <c r="T4940" s="164"/>
      <c r="AT4940" s="159" t="s">
        <v>328</v>
      </c>
      <c r="AU4940" s="159" t="s">
        <v>88</v>
      </c>
      <c r="AV4940" s="12" t="s">
        <v>88</v>
      </c>
      <c r="AW4940" s="12" t="s">
        <v>31</v>
      </c>
      <c r="AX4940" s="12" t="s">
        <v>76</v>
      </c>
      <c r="AY4940" s="159" t="s">
        <v>317</v>
      </c>
    </row>
    <row r="4941" spans="2:51" s="13" customFormat="1" ht="10">
      <c r="B4941" s="165"/>
      <c r="D4941" s="158" t="s">
        <v>328</v>
      </c>
      <c r="E4941" s="166" t="s">
        <v>1</v>
      </c>
      <c r="F4941" s="167" t="s">
        <v>1947</v>
      </c>
      <c r="H4941" s="168">
        <v>431.4</v>
      </c>
      <c r="I4941" s="169"/>
      <c r="L4941" s="165"/>
      <c r="M4941" s="170"/>
      <c r="T4941" s="171"/>
      <c r="AT4941" s="166" t="s">
        <v>328</v>
      </c>
      <c r="AU4941" s="166" t="s">
        <v>88</v>
      </c>
      <c r="AV4941" s="13" t="s">
        <v>92</v>
      </c>
      <c r="AW4941" s="13" t="s">
        <v>31</v>
      </c>
      <c r="AX4941" s="13" t="s">
        <v>76</v>
      </c>
      <c r="AY4941" s="166" t="s">
        <v>317</v>
      </c>
    </row>
    <row r="4942" spans="2:51" s="12" customFormat="1" ht="10">
      <c r="B4942" s="157"/>
      <c r="D4942" s="158" t="s">
        <v>328</v>
      </c>
      <c r="E4942" s="159" t="s">
        <v>1</v>
      </c>
      <c r="F4942" s="160" t="s">
        <v>1997</v>
      </c>
      <c r="H4942" s="161">
        <v>30.44</v>
      </c>
      <c r="I4942" s="162"/>
      <c r="L4942" s="157"/>
      <c r="M4942" s="163"/>
      <c r="T4942" s="164"/>
      <c r="AT4942" s="159" t="s">
        <v>328</v>
      </c>
      <c r="AU4942" s="159" t="s">
        <v>88</v>
      </c>
      <c r="AV4942" s="12" t="s">
        <v>88</v>
      </c>
      <c r="AW4942" s="12" t="s">
        <v>31</v>
      </c>
      <c r="AX4942" s="12" t="s">
        <v>76</v>
      </c>
      <c r="AY4942" s="159" t="s">
        <v>317</v>
      </c>
    </row>
    <row r="4943" spans="2:51" s="12" customFormat="1" ht="10">
      <c r="B4943" s="157"/>
      <c r="D4943" s="158" t="s">
        <v>328</v>
      </c>
      <c r="E4943" s="159" t="s">
        <v>1</v>
      </c>
      <c r="F4943" s="160" t="s">
        <v>1998</v>
      </c>
      <c r="H4943" s="161">
        <v>55.62</v>
      </c>
      <c r="I4943" s="162"/>
      <c r="L4943" s="157"/>
      <c r="M4943" s="163"/>
      <c r="T4943" s="164"/>
      <c r="AT4943" s="159" t="s">
        <v>328</v>
      </c>
      <c r="AU4943" s="159" t="s">
        <v>88</v>
      </c>
      <c r="AV4943" s="12" t="s">
        <v>88</v>
      </c>
      <c r="AW4943" s="12" t="s">
        <v>31</v>
      </c>
      <c r="AX4943" s="12" t="s">
        <v>76</v>
      </c>
      <c r="AY4943" s="159" t="s">
        <v>317</v>
      </c>
    </row>
    <row r="4944" spans="2:51" s="12" customFormat="1" ht="10">
      <c r="B4944" s="157"/>
      <c r="D4944" s="158" t="s">
        <v>328</v>
      </c>
      <c r="E4944" s="159" t="s">
        <v>1</v>
      </c>
      <c r="F4944" s="160" t="s">
        <v>1999</v>
      </c>
      <c r="H4944" s="161">
        <v>44.27</v>
      </c>
      <c r="I4944" s="162"/>
      <c r="L4944" s="157"/>
      <c r="M4944" s="163"/>
      <c r="T4944" s="164"/>
      <c r="AT4944" s="159" t="s">
        <v>328</v>
      </c>
      <c r="AU4944" s="159" t="s">
        <v>88</v>
      </c>
      <c r="AV4944" s="12" t="s">
        <v>88</v>
      </c>
      <c r="AW4944" s="12" t="s">
        <v>31</v>
      </c>
      <c r="AX4944" s="12" t="s">
        <v>76</v>
      </c>
      <c r="AY4944" s="159" t="s">
        <v>317</v>
      </c>
    </row>
    <row r="4945" spans="2:51" s="12" customFormat="1" ht="10">
      <c r="B4945" s="157"/>
      <c r="D4945" s="158" t="s">
        <v>328</v>
      </c>
      <c r="E4945" s="159" t="s">
        <v>1</v>
      </c>
      <c r="F4945" s="160" t="s">
        <v>2000</v>
      </c>
      <c r="H4945" s="161">
        <v>22.41</v>
      </c>
      <c r="I4945" s="162"/>
      <c r="L4945" s="157"/>
      <c r="M4945" s="163"/>
      <c r="T4945" s="164"/>
      <c r="AT4945" s="159" t="s">
        <v>328</v>
      </c>
      <c r="AU4945" s="159" t="s">
        <v>88</v>
      </c>
      <c r="AV4945" s="12" t="s">
        <v>88</v>
      </c>
      <c r="AW4945" s="12" t="s">
        <v>31</v>
      </c>
      <c r="AX4945" s="12" t="s">
        <v>76</v>
      </c>
      <c r="AY4945" s="159" t="s">
        <v>317</v>
      </c>
    </row>
    <row r="4946" spans="2:51" s="12" customFormat="1" ht="10">
      <c r="B4946" s="157"/>
      <c r="D4946" s="158" t="s">
        <v>328</v>
      </c>
      <c r="E4946" s="159" t="s">
        <v>1</v>
      </c>
      <c r="F4946" s="160" t="s">
        <v>2001</v>
      </c>
      <c r="H4946" s="161">
        <v>21.38</v>
      </c>
      <c r="I4946" s="162"/>
      <c r="L4946" s="157"/>
      <c r="M4946" s="163"/>
      <c r="T4946" s="164"/>
      <c r="AT4946" s="159" t="s">
        <v>328</v>
      </c>
      <c r="AU4946" s="159" t="s">
        <v>88</v>
      </c>
      <c r="AV4946" s="12" t="s">
        <v>88</v>
      </c>
      <c r="AW4946" s="12" t="s">
        <v>31</v>
      </c>
      <c r="AX4946" s="12" t="s">
        <v>76</v>
      </c>
      <c r="AY4946" s="159" t="s">
        <v>317</v>
      </c>
    </row>
    <row r="4947" spans="2:51" s="12" customFormat="1" ht="10">
      <c r="B4947" s="157"/>
      <c r="D4947" s="158" t="s">
        <v>328</v>
      </c>
      <c r="E4947" s="159" t="s">
        <v>1</v>
      </c>
      <c r="F4947" s="160" t="s">
        <v>2002</v>
      </c>
      <c r="H4947" s="161">
        <v>112.99</v>
      </c>
      <c r="I4947" s="162"/>
      <c r="L4947" s="157"/>
      <c r="M4947" s="163"/>
      <c r="T4947" s="164"/>
      <c r="AT4947" s="159" t="s">
        <v>328</v>
      </c>
      <c r="AU4947" s="159" t="s">
        <v>88</v>
      </c>
      <c r="AV4947" s="12" t="s">
        <v>88</v>
      </c>
      <c r="AW4947" s="12" t="s">
        <v>31</v>
      </c>
      <c r="AX4947" s="12" t="s">
        <v>76</v>
      </c>
      <c r="AY4947" s="159" t="s">
        <v>317</v>
      </c>
    </row>
    <row r="4948" spans="2:51" s="12" customFormat="1" ht="10">
      <c r="B4948" s="157"/>
      <c r="D4948" s="158" t="s">
        <v>328</v>
      </c>
      <c r="E4948" s="159" t="s">
        <v>1</v>
      </c>
      <c r="F4948" s="160" t="s">
        <v>2003</v>
      </c>
      <c r="H4948" s="161">
        <v>124.69</v>
      </c>
      <c r="I4948" s="162"/>
      <c r="L4948" s="157"/>
      <c r="M4948" s="163"/>
      <c r="T4948" s="164"/>
      <c r="AT4948" s="159" t="s">
        <v>328</v>
      </c>
      <c r="AU4948" s="159" t="s">
        <v>88</v>
      </c>
      <c r="AV4948" s="12" t="s">
        <v>88</v>
      </c>
      <c r="AW4948" s="12" t="s">
        <v>31</v>
      </c>
      <c r="AX4948" s="12" t="s">
        <v>76</v>
      </c>
      <c r="AY4948" s="159" t="s">
        <v>317</v>
      </c>
    </row>
    <row r="4949" spans="2:51" s="12" customFormat="1" ht="10">
      <c r="B4949" s="157"/>
      <c r="D4949" s="158" t="s">
        <v>328</v>
      </c>
      <c r="E4949" s="159" t="s">
        <v>1</v>
      </c>
      <c r="F4949" s="160" t="s">
        <v>2004</v>
      </c>
      <c r="H4949" s="161">
        <v>93.32</v>
      </c>
      <c r="I4949" s="162"/>
      <c r="L4949" s="157"/>
      <c r="M4949" s="163"/>
      <c r="T4949" s="164"/>
      <c r="AT4949" s="159" t="s">
        <v>328</v>
      </c>
      <c r="AU4949" s="159" t="s">
        <v>88</v>
      </c>
      <c r="AV4949" s="12" t="s">
        <v>88</v>
      </c>
      <c r="AW4949" s="12" t="s">
        <v>31</v>
      </c>
      <c r="AX4949" s="12" t="s">
        <v>76</v>
      </c>
      <c r="AY4949" s="159" t="s">
        <v>317</v>
      </c>
    </row>
    <row r="4950" spans="2:51" s="13" customFormat="1" ht="10">
      <c r="B4950" s="165"/>
      <c r="D4950" s="158" t="s">
        <v>328</v>
      </c>
      <c r="E4950" s="166" t="s">
        <v>1</v>
      </c>
      <c r="F4950" s="167" t="s">
        <v>2005</v>
      </c>
      <c r="H4950" s="168">
        <v>505.12</v>
      </c>
      <c r="I4950" s="169"/>
      <c r="L4950" s="165"/>
      <c r="M4950" s="170"/>
      <c r="T4950" s="171"/>
      <c r="AT4950" s="166" t="s">
        <v>328</v>
      </c>
      <c r="AU4950" s="166" t="s">
        <v>88</v>
      </c>
      <c r="AV4950" s="13" t="s">
        <v>92</v>
      </c>
      <c r="AW4950" s="13" t="s">
        <v>31</v>
      </c>
      <c r="AX4950" s="13" t="s">
        <v>76</v>
      </c>
      <c r="AY4950" s="166" t="s">
        <v>317</v>
      </c>
    </row>
    <row r="4951" spans="2:51" s="12" customFormat="1" ht="10">
      <c r="B4951" s="157"/>
      <c r="D4951" s="158" t="s">
        <v>328</v>
      </c>
      <c r="E4951" s="159" t="s">
        <v>1</v>
      </c>
      <c r="F4951" s="160" t="s">
        <v>1950</v>
      </c>
      <c r="H4951" s="161">
        <v>4.62</v>
      </c>
      <c r="I4951" s="162"/>
      <c r="L4951" s="157"/>
      <c r="M4951" s="163"/>
      <c r="T4951" s="164"/>
      <c r="AT4951" s="159" t="s">
        <v>328</v>
      </c>
      <c r="AU4951" s="159" t="s">
        <v>88</v>
      </c>
      <c r="AV4951" s="12" t="s">
        <v>88</v>
      </c>
      <c r="AW4951" s="12" t="s">
        <v>31</v>
      </c>
      <c r="AX4951" s="12" t="s">
        <v>76</v>
      </c>
      <c r="AY4951" s="159" t="s">
        <v>317</v>
      </c>
    </row>
    <row r="4952" spans="2:51" s="12" customFormat="1" ht="10">
      <c r="B4952" s="157"/>
      <c r="D4952" s="158" t="s">
        <v>328</v>
      </c>
      <c r="E4952" s="159" t="s">
        <v>1</v>
      </c>
      <c r="F4952" s="160" t="s">
        <v>1951</v>
      </c>
      <c r="H4952" s="161">
        <v>13.7</v>
      </c>
      <c r="I4952" s="162"/>
      <c r="L4952" s="157"/>
      <c r="M4952" s="163"/>
      <c r="T4952" s="164"/>
      <c r="AT4952" s="159" t="s">
        <v>328</v>
      </c>
      <c r="AU4952" s="159" t="s">
        <v>88</v>
      </c>
      <c r="AV4952" s="12" t="s">
        <v>88</v>
      </c>
      <c r="AW4952" s="12" t="s">
        <v>31</v>
      </c>
      <c r="AX4952" s="12" t="s">
        <v>76</v>
      </c>
      <c r="AY4952" s="159" t="s">
        <v>317</v>
      </c>
    </row>
    <row r="4953" spans="2:51" s="12" customFormat="1" ht="10">
      <c r="B4953" s="157"/>
      <c r="D4953" s="158" t="s">
        <v>328</v>
      </c>
      <c r="E4953" s="159" t="s">
        <v>1</v>
      </c>
      <c r="F4953" s="160" t="s">
        <v>1952</v>
      </c>
      <c r="H4953" s="161">
        <v>22.93</v>
      </c>
      <c r="I4953" s="162"/>
      <c r="L4953" s="157"/>
      <c r="M4953" s="163"/>
      <c r="T4953" s="164"/>
      <c r="AT4953" s="159" t="s">
        <v>328</v>
      </c>
      <c r="AU4953" s="159" t="s">
        <v>88</v>
      </c>
      <c r="AV4953" s="12" t="s">
        <v>88</v>
      </c>
      <c r="AW4953" s="12" t="s">
        <v>31</v>
      </c>
      <c r="AX4953" s="12" t="s">
        <v>76</v>
      </c>
      <c r="AY4953" s="159" t="s">
        <v>317</v>
      </c>
    </row>
    <row r="4954" spans="2:51" s="13" customFormat="1" ht="10">
      <c r="B4954" s="165"/>
      <c r="D4954" s="158" t="s">
        <v>328</v>
      </c>
      <c r="E4954" s="166" t="s">
        <v>1</v>
      </c>
      <c r="F4954" s="167" t="s">
        <v>1953</v>
      </c>
      <c r="H4954" s="168">
        <v>41.25</v>
      </c>
      <c r="I4954" s="169"/>
      <c r="L4954" s="165"/>
      <c r="M4954" s="170"/>
      <c r="T4954" s="171"/>
      <c r="AT4954" s="166" t="s">
        <v>328</v>
      </c>
      <c r="AU4954" s="166" t="s">
        <v>88</v>
      </c>
      <c r="AV4954" s="13" t="s">
        <v>92</v>
      </c>
      <c r="AW4954" s="13" t="s">
        <v>31</v>
      </c>
      <c r="AX4954" s="13" t="s">
        <v>76</v>
      </c>
      <c r="AY4954" s="166" t="s">
        <v>317</v>
      </c>
    </row>
    <row r="4955" spans="2:51" s="12" customFormat="1" ht="10">
      <c r="B4955" s="157"/>
      <c r="D4955" s="158" t="s">
        <v>328</v>
      </c>
      <c r="E4955" s="159" t="s">
        <v>1</v>
      </c>
      <c r="F4955" s="160" t="s">
        <v>2006</v>
      </c>
      <c r="H4955" s="161">
        <v>8.35</v>
      </c>
      <c r="I4955" s="162"/>
      <c r="L4955" s="157"/>
      <c r="M4955" s="163"/>
      <c r="T4955" s="164"/>
      <c r="AT4955" s="159" t="s">
        <v>328</v>
      </c>
      <c r="AU4955" s="159" t="s">
        <v>88</v>
      </c>
      <c r="AV4955" s="12" t="s">
        <v>88</v>
      </c>
      <c r="AW4955" s="12" t="s">
        <v>31</v>
      </c>
      <c r="AX4955" s="12" t="s">
        <v>76</v>
      </c>
      <c r="AY4955" s="159" t="s">
        <v>317</v>
      </c>
    </row>
    <row r="4956" spans="2:51" s="12" customFormat="1" ht="10">
      <c r="B4956" s="157"/>
      <c r="D4956" s="158" t="s">
        <v>328</v>
      </c>
      <c r="E4956" s="159" t="s">
        <v>1</v>
      </c>
      <c r="F4956" s="160" t="s">
        <v>2007</v>
      </c>
      <c r="H4956" s="161">
        <v>16.7</v>
      </c>
      <c r="I4956" s="162"/>
      <c r="L4956" s="157"/>
      <c r="M4956" s="163"/>
      <c r="T4956" s="164"/>
      <c r="AT4956" s="159" t="s">
        <v>328</v>
      </c>
      <c r="AU4956" s="159" t="s">
        <v>88</v>
      </c>
      <c r="AV4956" s="12" t="s">
        <v>88</v>
      </c>
      <c r="AW4956" s="12" t="s">
        <v>31</v>
      </c>
      <c r="AX4956" s="12" t="s">
        <v>76</v>
      </c>
      <c r="AY4956" s="159" t="s">
        <v>317</v>
      </c>
    </row>
    <row r="4957" spans="2:51" s="12" customFormat="1" ht="10">
      <c r="B4957" s="157"/>
      <c r="D4957" s="158" t="s">
        <v>328</v>
      </c>
      <c r="E4957" s="159" t="s">
        <v>1</v>
      </c>
      <c r="F4957" s="160" t="s">
        <v>2008</v>
      </c>
      <c r="H4957" s="161">
        <v>16.649999999999999</v>
      </c>
      <c r="I4957" s="162"/>
      <c r="L4957" s="157"/>
      <c r="M4957" s="163"/>
      <c r="T4957" s="164"/>
      <c r="AT4957" s="159" t="s">
        <v>328</v>
      </c>
      <c r="AU4957" s="159" t="s">
        <v>88</v>
      </c>
      <c r="AV4957" s="12" t="s">
        <v>88</v>
      </c>
      <c r="AW4957" s="12" t="s">
        <v>31</v>
      </c>
      <c r="AX4957" s="12" t="s">
        <v>76</v>
      </c>
      <c r="AY4957" s="159" t="s">
        <v>317</v>
      </c>
    </row>
    <row r="4958" spans="2:51" s="13" customFormat="1" ht="10">
      <c r="B4958" s="165"/>
      <c r="D4958" s="158" t="s">
        <v>328</v>
      </c>
      <c r="E4958" s="166" t="s">
        <v>1</v>
      </c>
      <c r="F4958" s="167" t="s">
        <v>2009</v>
      </c>
      <c r="H4958" s="168">
        <v>41.699999999999996</v>
      </c>
      <c r="I4958" s="169"/>
      <c r="L4958" s="165"/>
      <c r="M4958" s="170"/>
      <c r="T4958" s="171"/>
      <c r="AT4958" s="166" t="s">
        <v>328</v>
      </c>
      <c r="AU4958" s="166" t="s">
        <v>88</v>
      </c>
      <c r="AV4958" s="13" t="s">
        <v>92</v>
      </c>
      <c r="AW4958" s="13" t="s">
        <v>31</v>
      </c>
      <c r="AX4958" s="13" t="s">
        <v>76</v>
      </c>
      <c r="AY4958" s="166" t="s">
        <v>317</v>
      </c>
    </row>
    <row r="4959" spans="2:51" s="12" customFormat="1" ht="10">
      <c r="B4959" s="157"/>
      <c r="D4959" s="158" t="s">
        <v>328</v>
      </c>
      <c r="E4959" s="159" t="s">
        <v>1</v>
      </c>
      <c r="F4959" s="160" t="s">
        <v>2010</v>
      </c>
      <c r="H4959" s="161">
        <v>56.7</v>
      </c>
      <c r="I4959" s="162"/>
      <c r="L4959" s="157"/>
      <c r="M4959" s="163"/>
      <c r="T4959" s="164"/>
      <c r="AT4959" s="159" t="s">
        <v>328</v>
      </c>
      <c r="AU4959" s="159" t="s">
        <v>88</v>
      </c>
      <c r="AV4959" s="12" t="s">
        <v>88</v>
      </c>
      <c r="AW4959" s="12" t="s">
        <v>31</v>
      </c>
      <c r="AX4959" s="12" t="s">
        <v>76</v>
      </c>
      <c r="AY4959" s="159" t="s">
        <v>317</v>
      </c>
    </row>
    <row r="4960" spans="2:51" s="12" customFormat="1" ht="10">
      <c r="B4960" s="157"/>
      <c r="D4960" s="158" t="s">
        <v>328</v>
      </c>
      <c r="E4960" s="159" t="s">
        <v>1</v>
      </c>
      <c r="F4960" s="160" t="s">
        <v>2011</v>
      </c>
      <c r="H4960" s="161">
        <v>51.88</v>
      </c>
      <c r="I4960" s="162"/>
      <c r="L4960" s="157"/>
      <c r="M4960" s="163"/>
      <c r="T4960" s="164"/>
      <c r="AT4960" s="159" t="s">
        <v>328</v>
      </c>
      <c r="AU4960" s="159" t="s">
        <v>88</v>
      </c>
      <c r="AV4960" s="12" t="s">
        <v>88</v>
      </c>
      <c r="AW4960" s="12" t="s">
        <v>31</v>
      </c>
      <c r="AX4960" s="12" t="s">
        <v>76</v>
      </c>
      <c r="AY4960" s="159" t="s">
        <v>317</v>
      </c>
    </row>
    <row r="4961" spans="2:51" s="13" customFormat="1" ht="10">
      <c r="B4961" s="165"/>
      <c r="D4961" s="158" t="s">
        <v>328</v>
      </c>
      <c r="E4961" s="166" t="s">
        <v>1</v>
      </c>
      <c r="F4961" s="167" t="s">
        <v>2012</v>
      </c>
      <c r="H4961" s="168">
        <v>108.58000000000001</v>
      </c>
      <c r="I4961" s="169"/>
      <c r="L4961" s="165"/>
      <c r="M4961" s="170"/>
      <c r="T4961" s="171"/>
      <c r="AT4961" s="166" t="s">
        <v>328</v>
      </c>
      <c r="AU4961" s="166" t="s">
        <v>88</v>
      </c>
      <c r="AV4961" s="13" t="s">
        <v>92</v>
      </c>
      <c r="AW4961" s="13" t="s">
        <v>31</v>
      </c>
      <c r="AX4961" s="13" t="s">
        <v>76</v>
      </c>
      <c r="AY4961" s="166" t="s">
        <v>317</v>
      </c>
    </row>
    <row r="4962" spans="2:51" s="12" customFormat="1" ht="10">
      <c r="B4962" s="157"/>
      <c r="D4962" s="158" t="s">
        <v>328</v>
      </c>
      <c r="E4962" s="159" t="s">
        <v>1</v>
      </c>
      <c r="F4962" s="160" t="s">
        <v>2131</v>
      </c>
      <c r="H4962" s="161">
        <v>377.23</v>
      </c>
      <c r="I4962" s="162"/>
      <c r="L4962" s="157"/>
      <c r="M4962" s="163"/>
      <c r="T4962" s="164"/>
      <c r="AT4962" s="159" t="s">
        <v>328</v>
      </c>
      <c r="AU4962" s="159" t="s">
        <v>88</v>
      </c>
      <c r="AV4962" s="12" t="s">
        <v>88</v>
      </c>
      <c r="AW4962" s="12" t="s">
        <v>31</v>
      </c>
      <c r="AX4962" s="12" t="s">
        <v>76</v>
      </c>
      <c r="AY4962" s="159" t="s">
        <v>317</v>
      </c>
    </row>
    <row r="4963" spans="2:51" s="13" customFormat="1" ht="10">
      <c r="B4963" s="165"/>
      <c r="D4963" s="158" t="s">
        <v>328</v>
      </c>
      <c r="E4963" s="166" t="s">
        <v>1</v>
      </c>
      <c r="F4963" s="167" t="s">
        <v>1893</v>
      </c>
      <c r="H4963" s="168">
        <v>377.23</v>
      </c>
      <c r="I4963" s="169"/>
      <c r="L4963" s="165"/>
      <c r="M4963" s="170"/>
      <c r="T4963" s="171"/>
      <c r="AT4963" s="166" t="s">
        <v>328</v>
      </c>
      <c r="AU4963" s="166" t="s">
        <v>88</v>
      </c>
      <c r="AV4963" s="13" t="s">
        <v>92</v>
      </c>
      <c r="AW4963" s="13" t="s">
        <v>31</v>
      </c>
      <c r="AX4963" s="13" t="s">
        <v>76</v>
      </c>
      <c r="AY4963" s="166" t="s">
        <v>317</v>
      </c>
    </row>
    <row r="4964" spans="2:51" s="12" customFormat="1" ht="10">
      <c r="B4964" s="157"/>
      <c r="D4964" s="158" t="s">
        <v>328</v>
      </c>
      <c r="E4964" s="159" t="s">
        <v>1</v>
      </c>
      <c r="F4964" s="160" t="s">
        <v>1955</v>
      </c>
      <c r="H4964" s="161">
        <v>15.84</v>
      </c>
      <c r="I4964" s="162"/>
      <c r="L4964" s="157"/>
      <c r="M4964" s="163"/>
      <c r="T4964" s="164"/>
      <c r="AT4964" s="159" t="s">
        <v>328</v>
      </c>
      <c r="AU4964" s="159" t="s">
        <v>88</v>
      </c>
      <c r="AV4964" s="12" t="s">
        <v>88</v>
      </c>
      <c r="AW4964" s="12" t="s">
        <v>31</v>
      </c>
      <c r="AX4964" s="12" t="s">
        <v>76</v>
      </c>
      <c r="AY4964" s="159" t="s">
        <v>317</v>
      </c>
    </row>
    <row r="4965" spans="2:51" s="13" customFormat="1" ht="10">
      <c r="B4965" s="165"/>
      <c r="D4965" s="158" t="s">
        <v>328</v>
      </c>
      <c r="E4965" s="166" t="s">
        <v>1</v>
      </c>
      <c r="F4965" s="167" t="s">
        <v>1907</v>
      </c>
      <c r="H4965" s="168">
        <v>15.84</v>
      </c>
      <c r="I4965" s="169"/>
      <c r="L4965" s="165"/>
      <c r="M4965" s="170"/>
      <c r="T4965" s="171"/>
      <c r="AT4965" s="166" t="s">
        <v>328</v>
      </c>
      <c r="AU4965" s="166" t="s">
        <v>88</v>
      </c>
      <c r="AV4965" s="13" t="s">
        <v>92</v>
      </c>
      <c r="AW4965" s="13" t="s">
        <v>31</v>
      </c>
      <c r="AX4965" s="13" t="s">
        <v>76</v>
      </c>
      <c r="AY4965" s="166" t="s">
        <v>317</v>
      </c>
    </row>
    <row r="4966" spans="2:51" s="12" customFormat="1" ht="10">
      <c r="B4966" s="157"/>
      <c r="D4966" s="158" t="s">
        <v>328</v>
      </c>
      <c r="E4966" s="159" t="s">
        <v>1</v>
      </c>
      <c r="F4966" s="160" t="s">
        <v>1894</v>
      </c>
      <c r="H4966" s="161">
        <v>13.25</v>
      </c>
      <c r="I4966" s="162"/>
      <c r="L4966" s="157"/>
      <c r="M4966" s="163"/>
      <c r="T4966" s="164"/>
      <c r="AT4966" s="159" t="s">
        <v>328</v>
      </c>
      <c r="AU4966" s="159" t="s">
        <v>88</v>
      </c>
      <c r="AV4966" s="12" t="s">
        <v>88</v>
      </c>
      <c r="AW4966" s="12" t="s">
        <v>31</v>
      </c>
      <c r="AX4966" s="12" t="s">
        <v>76</v>
      </c>
      <c r="AY4966" s="159" t="s">
        <v>317</v>
      </c>
    </row>
    <row r="4967" spans="2:51" s="13" customFormat="1" ht="10">
      <c r="B4967" s="165"/>
      <c r="D4967" s="158" t="s">
        <v>328</v>
      </c>
      <c r="E4967" s="166" t="s">
        <v>1</v>
      </c>
      <c r="F4967" s="167" t="s">
        <v>1895</v>
      </c>
      <c r="H4967" s="168">
        <v>13.25</v>
      </c>
      <c r="I4967" s="169"/>
      <c r="L4967" s="165"/>
      <c r="M4967" s="170"/>
      <c r="T4967" s="171"/>
      <c r="AT4967" s="166" t="s">
        <v>328</v>
      </c>
      <c r="AU4967" s="166" t="s">
        <v>88</v>
      </c>
      <c r="AV4967" s="13" t="s">
        <v>92</v>
      </c>
      <c r="AW4967" s="13" t="s">
        <v>31</v>
      </c>
      <c r="AX4967" s="13" t="s">
        <v>76</v>
      </c>
      <c r="AY4967" s="166" t="s">
        <v>317</v>
      </c>
    </row>
    <row r="4968" spans="2:51" s="12" customFormat="1" ht="10">
      <c r="B4968" s="157"/>
      <c r="D4968" s="158" t="s">
        <v>328</v>
      </c>
      <c r="E4968" s="159" t="s">
        <v>1</v>
      </c>
      <c r="F4968" s="160" t="s">
        <v>1896</v>
      </c>
      <c r="H4968" s="161">
        <v>51.29</v>
      </c>
      <c r="I4968" s="162"/>
      <c r="L4968" s="157"/>
      <c r="M4968" s="163"/>
      <c r="T4968" s="164"/>
      <c r="AT4968" s="159" t="s">
        <v>328</v>
      </c>
      <c r="AU4968" s="159" t="s">
        <v>88</v>
      </c>
      <c r="AV4968" s="12" t="s">
        <v>88</v>
      </c>
      <c r="AW4968" s="12" t="s">
        <v>31</v>
      </c>
      <c r="AX4968" s="12" t="s">
        <v>76</v>
      </c>
      <c r="AY4968" s="159" t="s">
        <v>317</v>
      </c>
    </row>
    <row r="4969" spans="2:51" s="13" customFormat="1" ht="10">
      <c r="B4969" s="165"/>
      <c r="D4969" s="158" t="s">
        <v>328</v>
      </c>
      <c r="E4969" s="166" t="s">
        <v>1</v>
      </c>
      <c r="F4969" s="167" t="s">
        <v>1897</v>
      </c>
      <c r="H4969" s="168">
        <v>51.29</v>
      </c>
      <c r="I4969" s="169"/>
      <c r="L4969" s="165"/>
      <c r="M4969" s="170"/>
      <c r="T4969" s="171"/>
      <c r="AT4969" s="166" t="s">
        <v>328</v>
      </c>
      <c r="AU4969" s="166" t="s">
        <v>88</v>
      </c>
      <c r="AV4969" s="13" t="s">
        <v>92</v>
      </c>
      <c r="AW4969" s="13" t="s">
        <v>31</v>
      </c>
      <c r="AX4969" s="13" t="s">
        <v>76</v>
      </c>
      <c r="AY4969" s="166" t="s">
        <v>317</v>
      </c>
    </row>
    <row r="4970" spans="2:51" s="12" customFormat="1" ht="10">
      <c r="B4970" s="157"/>
      <c r="D4970" s="158" t="s">
        <v>328</v>
      </c>
      <c r="E4970" s="159" t="s">
        <v>1</v>
      </c>
      <c r="F4970" s="160" t="s">
        <v>1898</v>
      </c>
      <c r="H4970" s="161">
        <v>6.2</v>
      </c>
      <c r="I4970" s="162"/>
      <c r="L4970" s="157"/>
      <c r="M4970" s="163"/>
      <c r="T4970" s="164"/>
      <c r="AT4970" s="159" t="s">
        <v>328</v>
      </c>
      <c r="AU4970" s="159" t="s">
        <v>88</v>
      </c>
      <c r="AV4970" s="12" t="s">
        <v>88</v>
      </c>
      <c r="AW4970" s="12" t="s">
        <v>31</v>
      </c>
      <c r="AX4970" s="12" t="s">
        <v>76</v>
      </c>
      <c r="AY4970" s="159" t="s">
        <v>317</v>
      </c>
    </row>
    <row r="4971" spans="2:51" s="13" customFormat="1" ht="10">
      <c r="B4971" s="165"/>
      <c r="D4971" s="158" t="s">
        <v>328</v>
      </c>
      <c r="E4971" s="166" t="s">
        <v>1</v>
      </c>
      <c r="F4971" s="167" t="s">
        <v>1899</v>
      </c>
      <c r="H4971" s="168">
        <v>6.2</v>
      </c>
      <c r="I4971" s="169"/>
      <c r="L4971" s="165"/>
      <c r="M4971" s="170"/>
      <c r="T4971" s="171"/>
      <c r="AT4971" s="166" t="s">
        <v>328</v>
      </c>
      <c r="AU4971" s="166" t="s">
        <v>88</v>
      </c>
      <c r="AV4971" s="13" t="s">
        <v>92</v>
      </c>
      <c r="AW4971" s="13" t="s">
        <v>31</v>
      </c>
      <c r="AX4971" s="13" t="s">
        <v>76</v>
      </c>
      <c r="AY4971" s="166" t="s">
        <v>317</v>
      </c>
    </row>
    <row r="4972" spans="2:51" s="12" customFormat="1" ht="10">
      <c r="B4972" s="157"/>
      <c r="D4972" s="158" t="s">
        <v>328</v>
      </c>
      <c r="E4972" s="159" t="s">
        <v>1</v>
      </c>
      <c r="F4972" s="160" t="s">
        <v>2484</v>
      </c>
      <c r="H4972" s="161">
        <v>4.71</v>
      </c>
      <c r="I4972" s="162"/>
      <c r="L4972" s="157"/>
      <c r="M4972" s="163"/>
      <c r="T4972" s="164"/>
      <c r="AT4972" s="159" t="s">
        <v>328</v>
      </c>
      <c r="AU4972" s="159" t="s">
        <v>88</v>
      </c>
      <c r="AV4972" s="12" t="s">
        <v>88</v>
      </c>
      <c r="AW4972" s="12" t="s">
        <v>31</v>
      </c>
      <c r="AX4972" s="12" t="s">
        <v>76</v>
      </c>
      <c r="AY4972" s="159" t="s">
        <v>317</v>
      </c>
    </row>
    <row r="4973" spans="2:51" s="13" customFormat="1" ht="10">
      <c r="B4973" s="165"/>
      <c r="D4973" s="158" t="s">
        <v>328</v>
      </c>
      <c r="E4973" s="166" t="s">
        <v>1</v>
      </c>
      <c r="F4973" s="167" t="s">
        <v>1901</v>
      </c>
      <c r="H4973" s="168">
        <v>4.71</v>
      </c>
      <c r="I4973" s="169"/>
      <c r="L4973" s="165"/>
      <c r="M4973" s="170"/>
      <c r="T4973" s="171"/>
      <c r="AT4973" s="166" t="s">
        <v>328</v>
      </c>
      <c r="AU4973" s="166" t="s">
        <v>88</v>
      </c>
      <c r="AV4973" s="13" t="s">
        <v>92</v>
      </c>
      <c r="AW4973" s="13" t="s">
        <v>31</v>
      </c>
      <c r="AX4973" s="13" t="s">
        <v>76</v>
      </c>
      <c r="AY4973" s="166" t="s">
        <v>317</v>
      </c>
    </row>
    <row r="4974" spans="2:51" s="12" customFormat="1" ht="10">
      <c r="B4974" s="157"/>
      <c r="D4974" s="158" t="s">
        <v>328</v>
      </c>
      <c r="E4974" s="159" t="s">
        <v>1</v>
      </c>
      <c r="F4974" s="160" t="s">
        <v>2014</v>
      </c>
      <c r="H4974" s="161">
        <v>69.58</v>
      </c>
      <c r="I4974" s="162"/>
      <c r="L4974" s="157"/>
      <c r="M4974" s="163"/>
      <c r="T4974" s="164"/>
      <c r="AT4974" s="159" t="s">
        <v>328</v>
      </c>
      <c r="AU4974" s="159" t="s">
        <v>88</v>
      </c>
      <c r="AV4974" s="12" t="s">
        <v>88</v>
      </c>
      <c r="AW4974" s="12" t="s">
        <v>31</v>
      </c>
      <c r="AX4974" s="12" t="s">
        <v>76</v>
      </c>
      <c r="AY4974" s="159" t="s">
        <v>317</v>
      </c>
    </row>
    <row r="4975" spans="2:51" s="12" customFormat="1" ht="10">
      <c r="B4975" s="157"/>
      <c r="D4975" s="158" t="s">
        <v>328</v>
      </c>
      <c r="E4975" s="159" t="s">
        <v>1</v>
      </c>
      <c r="F4975" s="160" t="s">
        <v>2015</v>
      </c>
      <c r="H4975" s="161">
        <v>69.38</v>
      </c>
      <c r="I4975" s="162"/>
      <c r="L4975" s="157"/>
      <c r="M4975" s="163"/>
      <c r="T4975" s="164"/>
      <c r="AT4975" s="159" t="s">
        <v>328</v>
      </c>
      <c r="AU4975" s="159" t="s">
        <v>88</v>
      </c>
      <c r="AV4975" s="12" t="s">
        <v>88</v>
      </c>
      <c r="AW4975" s="12" t="s">
        <v>31</v>
      </c>
      <c r="AX4975" s="12" t="s">
        <v>76</v>
      </c>
      <c r="AY4975" s="159" t="s">
        <v>317</v>
      </c>
    </row>
    <row r="4976" spans="2:51" s="13" customFormat="1" ht="10">
      <c r="B4976" s="165"/>
      <c r="D4976" s="158" t="s">
        <v>328</v>
      </c>
      <c r="E4976" s="166" t="s">
        <v>1</v>
      </c>
      <c r="F4976" s="167" t="s">
        <v>2016</v>
      </c>
      <c r="H4976" s="168">
        <v>138.95999999999998</v>
      </c>
      <c r="I4976" s="169"/>
      <c r="L4976" s="165"/>
      <c r="M4976" s="170"/>
      <c r="T4976" s="171"/>
      <c r="AT4976" s="166" t="s">
        <v>328</v>
      </c>
      <c r="AU4976" s="166" t="s">
        <v>88</v>
      </c>
      <c r="AV4976" s="13" t="s">
        <v>92</v>
      </c>
      <c r="AW4976" s="13" t="s">
        <v>31</v>
      </c>
      <c r="AX4976" s="13" t="s">
        <v>76</v>
      </c>
      <c r="AY4976" s="166" t="s">
        <v>317</v>
      </c>
    </row>
    <row r="4977" spans="2:65" s="12" customFormat="1" ht="10">
      <c r="B4977" s="157"/>
      <c r="D4977" s="158" t="s">
        <v>328</v>
      </c>
      <c r="E4977" s="159" t="s">
        <v>1</v>
      </c>
      <c r="F4977" s="160" t="s">
        <v>2017</v>
      </c>
      <c r="H4977" s="161">
        <v>40.99</v>
      </c>
      <c r="I4977" s="162"/>
      <c r="L4977" s="157"/>
      <c r="M4977" s="163"/>
      <c r="T4977" s="164"/>
      <c r="AT4977" s="159" t="s">
        <v>328</v>
      </c>
      <c r="AU4977" s="159" t="s">
        <v>88</v>
      </c>
      <c r="AV4977" s="12" t="s">
        <v>88</v>
      </c>
      <c r="AW4977" s="12" t="s">
        <v>31</v>
      </c>
      <c r="AX4977" s="12" t="s">
        <v>76</v>
      </c>
      <c r="AY4977" s="159" t="s">
        <v>317</v>
      </c>
    </row>
    <row r="4978" spans="2:65" s="13" customFormat="1" ht="10">
      <c r="B4978" s="165"/>
      <c r="D4978" s="158" t="s">
        <v>328</v>
      </c>
      <c r="E4978" s="166" t="s">
        <v>1</v>
      </c>
      <c r="F4978" s="167" t="s">
        <v>2018</v>
      </c>
      <c r="H4978" s="168">
        <v>40.99</v>
      </c>
      <c r="I4978" s="169"/>
      <c r="L4978" s="165"/>
      <c r="M4978" s="170"/>
      <c r="T4978" s="171"/>
      <c r="AT4978" s="166" t="s">
        <v>328</v>
      </c>
      <c r="AU4978" s="166" t="s">
        <v>88</v>
      </c>
      <c r="AV4978" s="13" t="s">
        <v>92</v>
      </c>
      <c r="AW4978" s="13" t="s">
        <v>31</v>
      </c>
      <c r="AX4978" s="13" t="s">
        <v>76</v>
      </c>
      <c r="AY4978" s="166" t="s">
        <v>317</v>
      </c>
    </row>
    <row r="4979" spans="2:65" s="12" customFormat="1" ht="10">
      <c r="B4979" s="157"/>
      <c r="D4979" s="158" t="s">
        <v>328</v>
      </c>
      <c r="E4979" s="159" t="s">
        <v>1</v>
      </c>
      <c r="F4979" s="160" t="s">
        <v>1928</v>
      </c>
      <c r="H4979" s="161">
        <v>4.75</v>
      </c>
      <c r="I4979" s="162"/>
      <c r="L4979" s="157"/>
      <c r="M4979" s="163"/>
      <c r="T4979" s="164"/>
      <c r="AT4979" s="159" t="s">
        <v>328</v>
      </c>
      <c r="AU4979" s="159" t="s">
        <v>88</v>
      </c>
      <c r="AV4979" s="12" t="s">
        <v>88</v>
      </c>
      <c r="AW4979" s="12" t="s">
        <v>31</v>
      </c>
      <c r="AX4979" s="12" t="s">
        <v>76</v>
      </c>
      <c r="AY4979" s="159" t="s">
        <v>317</v>
      </c>
    </row>
    <row r="4980" spans="2:65" s="13" customFormat="1" ht="10">
      <c r="B4980" s="165"/>
      <c r="D4980" s="158" t="s">
        <v>328</v>
      </c>
      <c r="E4980" s="166" t="s">
        <v>1</v>
      </c>
      <c r="F4980" s="167" t="s">
        <v>1929</v>
      </c>
      <c r="H4980" s="168">
        <v>4.75</v>
      </c>
      <c r="I4980" s="169"/>
      <c r="L4980" s="165"/>
      <c r="M4980" s="170"/>
      <c r="T4980" s="171"/>
      <c r="AT4980" s="166" t="s">
        <v>328</v>
      </c>
      <c r="AU4980" s="166" t="s">
        <v>88</v>
      </c>
      <c r="AV4980" s="13" t="s">
        <v>92</v>
      </c>
      <c r="AW4980" s="13" t="s">
        <v>31</v>
      </c>
      <c r="AX4980" s="13" t="s">
        <v>76</v>
      </c>
      <c r="AY4980" s="166" t="s">
        <v>317</v>
      </c>
    </row>
    <row r="4981" spans="2:65" s="12" customFormat="1" ht="10">
      <c r="B4981" s="157"/>
      <c r="D4981" s="158" t="s">
        <v>328</v>
      </c>
      <c r="E4981" s="159" t="s">
        <v>1</v>
      </c>
      <c r="F4981" s="160" t="s">
        <v>2531</v>
      </c>
      <c r="H4981" s="161">
        <v>10.88</v>
      </c>
      <c r="I4981" s="162"/>
      <c r="L4981" s="157"/>
      <c r="M4981" s="163"/>
      <c r="T4981" s="164"/>
      <c r="AT4981" s="159" t="s">
        <v>328</v>
      </c>
      <c r="AU4981" s="159" t="s">
        <v>88</v>
      </c>
      <c r="AV4981" s="12" t="s">
        <v>88</v>
      </c>
      <c r="AW4981" s="12" t="s">
        <v>31</v>
      </c>
      <c r="AX4981" s="12" t="s">
        <v>76</v>
      </c>
      <c r="AY4981" s="159" t="s">
        <v>317</v>
      </c>
    </row>
    <row r="4982" spans="2:65" s="13" customFormat="1" ht="10">
      <c r="B4982" s="165"/>
      <c r="D4982" s="158" t="s">
        <v>328</v>
      </c>
      <c r="E4982" s="166" t="s">
        <v>1</v>
      </c>
      <c r="F4982" s="167" t="s">
        <v>1931</v>
      </c>
      <c r="H4982" s="168">
        <v>10.88</v>
      </c>
      <c r="I4982" s="169"/>
      <c r="L4982" s="165"/>
      <c r="M4982" s="170"/>
      <c r="T4982" s="171"/>
      <c r="AT4982" s="166" t="s">
        <v>328</v>
      </c>
      <c r="AU4982" s="166" t="s">
        <v>88</v>
      </c>
      <c r="AV4982" s="13" t="s">
        <v>92</v>
      </c>
      <c r="AW4982" s="13" t="s">
        <v>31</v>
      </c>
      <c r="AX4982" s="13" t="s">
        <v>76</v>
      </c>
      <c r="AY4982" s="166" t="s">
        <v>317</v>
      </c>
    </row>
    <row r="4983" spans="2:65" s="12" customFormat="1" ht="10">
      <c r="B4983" s="157"/>
      <c r="D4983" s="158" t="s">
        <v>328</v>
      </c>
      <c r="E4983" s="159" t="s">
        <v>1</v>
      </c>
      <c r="F4983" s="160" t="s">
        <v>1932</v>
      </c>
      <c r="H4983" s="161">
        <v>21.13</v>
      </c>
      <c r="I4983" s="162"/>
      <c r="L4983" s="157"/>
      <c r="M4983" s="163"/>
      <c r="T4983" s="164"/>
      <c r="AT4983" s="159" t="s">
        <v>328</v>
      </c>
      <c r="AU4983" s="159" t="s">
        <v>88</v>
      </c>
      <c r="AV4983" s="12" t="s">
        <v>88</v>
      </c>
      <c r="AW4983" s="12" t="s">
        <v>31</v>
      </c>
      <c r="AX4983" s="12" t="s">
        <v>76</v>
      </c>
      <c r="AY4983" s="159" t="s">
        <v>317</v>
      </c>
    </row>
    <row r="4984" spans="2:65" s="13" customFormat="1" ht="10">
      <c r="B4984" s="165"/>
      <c r="D4984" s="158" t="s">
        <v>328</v>
      </c>
      <c r="E4984" s="166" t="s">
        <v>1</v>
      </c>
      <c r="F4984" s="167" t="s">
        <v>1903</v>
      </c>
      <c r="H4984" s="168">
        <v>21.13</v>
      </c>
      <c r="I4984" s="169"/>
      <c r="L4984" s="165"/>
      <c r="M4984" s="170"/>
      <c r="T4984" s="171"/>
      <c r="AT4984" s="166" t="s">
        <v>328</v>
      </c>
      <c r="AU4984" s="166" t="s">
        <v>88</v>
      </c>
      <c r="AV4984" s="13" t="s">
        <v>92</v>
      </c>
      <c r="AW4984" s="13" t="s">
        <v>31</v>
      </c>
      <c r="AX4984" s="13" t="s">
        <v>76</v>
      </c>
      <c r="AY4984" s="166" t="s">
        <v>317</v>
      </c>
    </row>
    <row r="4985" spans="2:65" s="12" customFormat="1" ht="10">
      <c r="B4985" s="157"/>
      <c r="D4985" s="158" t="s">
        <v>328</v>
      </c>
      <c r="E4985" s="159" t="s">
        <v>1</v>
      </c>
      <c r="F4985" s="160" t="s">
        <v>1904</v>
      </c>
      <c r="H4985" s="161">
        <v>9.1300000000000008</v>
      </c>
      <c r="I4985" s="162"/>
      <c r="L4985" s="157"/>
      <c r="M4985" s="163"/>
      <c r="T4985" s="164"/>
      <c r="AT4985" s="159" t="s">
        <v>328</v>
      </c>
      <c r="AU4985" s="159" t="s">
        <v>88</v>
      </c>
      <c r="AV4985" s="12" t="s">
        <v>88</v>
      </c>
      <c r="AW4985" s="12" t="s">
        <v>31</v>
      </c>
      <c r="AX4985" s="12" t="s">
        <v>76</v>
      </c>
      <c r="AY4985" s="159" t="s">
        <v>317</v>
      </c>
    </row>
    <row r="4986" spans="2:65" s="13" customFormat="1" ht="10">
      <c r="B4986" s="165"/>
      <c r="D4986" s="158" t="s">
        <v>328</v>
      </c>
      <c r="E4986" s="166" t="s">
        <v>1</v>
      </c>
      <c r="F4986" s="167" t="s">
        <v>1905</v>
      </c>
      <c r="H4986" s="168">
        <v>9.1300000000000008</v>
      </c>
      <c r="I4986" s="169"/>
      <c r="L4986" s="165"/>
      <c r="M4986" s="170"/>
      <c r="T4986" s="171"/>
      <c r="AT4986" s="166" t="s">
        <v>328</v>
      </c>
      <c r="AU4986" s="166" t="s">
        <v>88</v>
      </c>
      <c r="AV4986" s="13" t="s">
        <v>92</v>
      </c>
      <c r="AW4986" s="13" t="s">
        <v>31</v>
      </c>
      <c r="AX4986" s="13" t="s">
        <v>76</v>
      </c>
      <c r="AY4986" s="166" t="s">
        <v>317</v>
      </c>
    </row>
    <row r="4987" spans="2:65" s="12" customFormat="1" ht="10">
      <c r="B4987" s="157"/>
      <c r="D4987" s="158" t="s">
        <v>328</v>
      </c>
      <c r="E4987" s="159" t="s">
        <v>1</v>
      </c>
      <c r="F4987" s="160" t="s">
        <v>2020</v>
      </c>
      <c r="H4987" s="161">
        <v>140.28</v>
      </c>
      <c r="I4987" s="162"/>
      <c r="L4987" s="157"/>
      <c r="M4987" s="163"/>
      <c r="T4987" s="164"/>
      <c r="AT4987" s="159" t="s">
        <v>328</v>
      </c>
      <c r="AU4987" s="159" t="s">
        <v>88</v>
      </c>
      <c r="AV4987" s="12" t="s">
        <v>88</v>
      </c>
      <c r="AW4987" s="12" t="s">
        <v>31</v>
      </c>
      <c r="AX4987" s="12" t="s">
        <v>76</v>
      </c>
      <c r="AY4987" s="159" t="s">
        <v>317</v>
      </c>
    </row>
    <row r="4988" spans="2:65" s="13" customFormat="1" ht="10">
      <c r="B4988" s="165"/>
      <c r="D4988" s="158" t="s">
        <v>328</v>
      </c>
      <c r="E4988" s="166" t="s">
        <v>1</v>
      </c>
      <c r="F4988" s="167" t="s">
        <v>2021</v>
      </c>
      <c r="H4988" s="168">
        <v>140.28</v>
      </c>
      <c r="I4988" s="169"/>
      <c r="L4988" s="165"/>
      <c r="M4988" s="170"/>
      <c r="T4988" s="171"/>
      <c r="AT4988" s="166" t="s">
        <v>328</v>
      </c>
      <c r="AU4988" s="166" t="s">
        <v>88</v>
      </c>
      <c r="AV4988" s="13" t="s">
        <v>92</v>
      </c>
      <c r="AW4988" s="13" t="s">
        <v>31</v>
      </c>
      <c r="AX4988" s="13" t="s">
        <v>76</v>
      </c>
      <c r="AY4988" s="166" t="s">
        <v>317</v>
      </c>
    </row>
    <row r="4989" spans="2:65" s="12" customFormat="1" ht="10">
      <c r="B4989" s="157"/>
      <c r="D4989" s="158" t="s">
        <v>328</v>
      </c>
      <c r="E4989" s="159" t="s">
        <v>1</v>
      </c>
      <c r="F4989" s="160" t="s">
        <v>7421</v>
      </c>
      <c r="H4989" s="161">
        <v>23.82</v>
      </c>
      <c r="I4989" s="162"/>
      <c r="L4989" s="157"/>
      <c r="M4989" s="163"/>
      <c r="T4989" s="164"/>
      <c r="AT4989" s="159" t="s">
        <v>328</v>
      </c>
      <c r="AU4989" s="159" t="s">
        <v>88</v>
      </c>
      <c r="AV4989" s="12" t="s">
        <v>88</v>
      </c>
      <c r="AW4989" s="12" t="s">
        <v>31</v>
      </c>
      <c r="AX4989" s="12" t="s">
        <v>76</v>
      </c>
      <c r="AY4989" s="159" t="s">
        <v>317</v>
      </c>
    </row>
    <row r="4990" spans="2:65" s="13" customFormat="1" ht="10">
      <c r="B4990" s="165"/>
      <c r="D4990" s="158" t="s">
        <v>328</v>
      </c>
      <c r="E4990" s="166" t="s">
        <v>1</v>
      </c>
      <c r="F4990" s="167" t="s">
        <v>7422</v>
      </c>
      <c r="H4990" s="168">
        <v>23.82</v>
      </c>
      <c r="I4990" s="169"/>
      <c r="L4990" s="165"/>
      <c r="M4990" s="170"/>
      <c r="T4990" s="171"/>
      <c r="AT4990" s="166" t="s">
        <v>328</v>
      </c>
      <c r="AU4990" s="166" t="s">
        <v>88</v>
      </c>
      <c r="AV4990" s="13" t="s">
        <v>92</v>
      </c>
      <c r="AW4990" s="13" t="s">
        <v>31</v>
      </c>
      <c r="AX4990" s="13" t="s">
        <v>76</v>
      </c>
      <c r="AY4990" s="166" t="s">
        <v>317</v>
      </c>
    </row>
    <row r="4991" spans="2:65" s="14" customFormat="1" ht="10">
      <c r="B4991" s="172"/>
      <c r="D4991" s="158" t="s">
        <v>328</v>
      </c>
      <c r="E4991" s="173" t="s">
        <v>1</v>
      </c>
      <c r="F4991" s="174" t="s">
        <v>332</v>
      </c>
      <c r="H4991" s="175">
        <v>9329.8909999999978</v>
      </c>
      <c r="I4991" s="176"/>
      <c r="L4991" s="172"/>
      <c r="M4991" s="177"/>
      <c r="T4991" s="178"/>
      <c r="AT4991" s="173" t="s">
        <v>328</v>
      </c>
      <c r="AU4991" s="173" t="s">
        <v>88</v>
      </c>
      <c r="AV4991" s="14" t="s">
        <v>323</v>
      </c>
      <c r="AW4991" s="14" t="s">
        <v>31</v>
      </c>
      <c r="AX4991" s="14" t="s">
        <v>83</v>
      </c>
      <c r="AY4991" s="173" t="s">
        <v>317</v>
      </c>
    </row>
    <row r="4992" spans="2:65" s="1" customFormat="1" ht="66.75" customHeight="1">
      <c r="B4992" s="142"/>
      <c r="C4992" s="143" t="s">
        <v>7423</v>
      </c>
      <c r="D4992" s="143" t="s">
        <v>319</v>
      </c>
      <c r="E4992" s="144" t="s">
        <v>7424</v>
      </c>
      <c r="F4992" s="145" t="s">
        <v>7425</v>
      </c>
      <c r="G4992" s="146" t="s">
        <v>444</v>
      </c>
      <c r="H4992" s="147">
        <v>9303.1810000000005</v>
      </c>
      <c r="I4992" s="148"/>
      <c r="J4992" s="149">
        <f>ROUND(I4992*H4992,2)</f>
        <v>0</v>
      </c>
      <c r="K4992" s="150"/>
      <c r="L4992" s="31"/>
      <c r="M4992" s="151" t="s">
        <v>1</v>
      </c>
      <c r="N4992" s="152" t="s">
        <v>42</v>
      </c>
      <c r="P4992" s="153">
        <f>O4992*H4992</f>
        <v>0</v>
      </c>
      <c r="Q4992" s="153">
        <v>9.0000000000000006E-5</v>
      </c>
      <c r="R4992" s="153">
        <f>Q4992*H4992</f>
        <v>0.8372862900000001</v>
      </c>
      <c r="S4992" s="153">
        <v>0</v>
      </c>
      <c r="T4992" s="154">
        <f>S4992*H4992</f>
        <v>0</v>
      </c>
      <c r="AR4992" s="155" t="s">
        <v>396</v>
      </c>
      <c r="AT4992" s="155" t="s">
        <v>319</v>
      </c>
      <c r="AU4992" s="155" t="s">
        <v>88</v>
      </c>
      <c r="AY4992" s="16" t="s">
        <v>317</v>
      </c>
      <c r="BE4992" s="156">
        <f>IF(N4992="základná",J4992,0)</f>
        <v>0</v>
      </c>
      <c r="BF4992" s="156">
        <f>IF(N4992="znížená",J4992,0)</f>
        <v>0</v>
      </c>
      <c r="BG4992" s="156">
        <f>IF(N4992="zákl. prenesená",J4992,0)</f>
        <v>0</v>
      </c>
      <c r="BH4992" s="156">
        <f>IF(N4992="zníž. prenesená",J4992,0)</f>
        <v>0</v>
      </c>
      <c r="BI4992" s="156">
        <f>IF(N4992="nulová",J4992,0)</f>
        <v>0</v>
      </c>
      <c r="BJ4992" s="16" t="s">
        <v>88</v>
      </c>
      <c r="BK4992" s="156">
        <f>ROUND(I4992*H4992,2)</f>
        <v>0</v>
      </c>
      <c r="BL4992" s="16" t="s">
        <v>396</v>
      </c>
      <c r="BM4992" s="155" t="s">
        <v>7426</v>
      </c>
    </row>
    <row r="4993" spans="2:51" s="12" customFormat="1" ht="10">
      <c r="B4993" s="157"/>
      <c r="D4993" s="158" t="s">
        <v>328</v>
      </c>
      <c r="E4993" s="159" t="s">
        <v>1</v>
      </c>
      <c r="F4993" s="160" t="s">
        <v>1965</v>
      </c>
      <c r="H4993" s="161">
        <v>965.35</v>
      </c>
      <c r="I4993" s="162"/>
      <c r="L4993" s="157"/>
      <c r="M4993" s="163"/>
      <c r="T4993" s="164"/>
      <c r="AT4993" s="159" t="s">
        <v>328</v>
      </c>
      <c r="AU4993" s="159" t="s">
        <v>88</v>
      </c>
      <c r="AV4993" s="12" t="s">
        <v>88</v>
      </c>
      <c r="AW4993" s="12" t="s">
        <v>31</v>
      </c>
      <c r="AX4993" s="12" t="s">
        <v>76</v>
      </c>
      <c r="AY4993" s="159" t="s">
        <v>317</v>
      </c>
    </row>
    <row r="4994" spans="2:51" s="12" customFormat="1" ht="10">
      <c r="B4994" s="157"/>
      <c r="D4994" s="158" t="s">
        <v>328</v>
      </c>
      <c r="E4994" s="159" t="s">
        <v>1</v>
      </c>
      <c r="F4994" s="160" t="s">
        <v>1966</v>
      </c>
      <c r="H4994" s="161">
        <v>486.66</v>
      </c>
      <c r="I4994" s="162"/>
      <c r="L4994" s="157"/>
      <c r="M4994" s="163"/>
      <c r="T4994" s="164"/>
      <c r="AT4994" s="159" t="s">
        <v>328</v>
      </c>
      <c r="AU4994" s="159" t="s">
        <v>88</v>
      </c>
      <c r="AV4994" s="12" t="s">
        <v>88</v>
      </c>
      <c r="AW4994" s="12" t="s">
        <v>31</v>
      </c>
      <c r="AX4994" s="12" t="s">
        <v>76</v>
      </c>
      <c r="AY4994" s="159" t="s">
        <v>317</v>
      </c>
    </row>
    <row r="4995" spans="2:51" s="13" customFormat="1" ht="10">
      <c r="B4995" s="165"/>
      <c r="D4995" s="158" t="s">
        <v>328</v>
      </c>
      <c r="E4995" s="166" t="s">
        <v>1</v>
      </c>
      <c r="F4995" s="167" t="s">
        <v>1967</v>
      </c>
      <c r="H4995" s="168">
        <v>1452.01</v>
      </c>
      <c r="I4995" s="169"/>
      <c r="L4995" s="165"/>
      <c r="M4995" s="170"/>
      <c r="T4995" s="171"/>
      <c r="AT4995" s="166" t="s">
        <v>328</v>
      </c>
      <c r="AU4995" s="166" t="s">
        <v>88</v>
      </c>
      <c r="AV4995" s="13" t="s">
        <v>92</v>
      </c>
      <c r="AW4995" s="13" t="s">
        <v>31</v>
      </c>
      <c r="AX4995" s="13" t="s">
        <v>76</v>
      </c>
      <c r="AY4995" s="166" t="s">
        <v>317</v>
      </c>
    </row>
    <row r="4996" spans="2:51" s="12" customFormat="1" ht="10">
      <c r="B4996" s="157"/>
      <c r="D4996" s="158" t="s">
        <v>328</v>
      </c>
      <c r="E4996" s="159" t="s">
        <v>1</v>
      </c>
      <c r="F4996" s="160" t="s">
        <v>1968</v>
      </c>
      <c r="H4996" s="161">
        <v>6</v>
      </c>
      <c r="I4996" s="162"/>
      <c r="L4996" s="157"/>
      <c r="M4996" s="163"/>
      <c r="T4996" s="164"/>
      <c r="AT4996" s="159" t="s">
        <v>328</v>
      </c>
      <c r="AU4996" s="159" t="s">
        <v>88</v>
      </c>
      <c r="AV4996" s="12" t="s">
        <v>88</v>
      </c>
      <c r="AW4996" s="12" t="s">
        <v>31</v>
      </c>
      <c r="AX4996" s="12" t="s">
        <v>76</v>
      </c>
      <c r="AY4996" s="159" t="s">
        <v>317</v>
      </c>
    </row>
    <row r="4997" spans="2:51" s="12" customFormat="1" ht="10">
      <c r="B4997" s="157"/>
      <c r="D4997" s="158" t="s">
        <v>328</v>
      </c>
      <c r="E4997" s="159" t="s">
        <v>1</v>
      </c>
      <c r="F4997" s="160" t="s">
        <v>2032</v>
      </c>
      <c r="H4997" s="161">
        <v>4.37</v>
      </c>
      <c r="I4997" s="162"/>
      <c r="L4997" s="157"/>
      <c r="M4997" s="163"/>
      <c r="T4997" s="164"/>
      <c r="AT4997" s="159" t="s">
        <v>328</v>
      </c>
      <c r="AU4997" s="159" t="s">
        <v>88</v>
      </c>
      <c r="AV4997" s="12" t="s">
        <v>88</v>
      </c>
      <c r="AW4997" s="12" t="s">
        <v>31</v>
      </c>
      <c r="AX4997" s="12" t="s">
        <v>76</v>
      </c>
      <c r="AY4997" s="159" t="s">
        <v>317</v>
      </c>
    </row>
    <row r="4998" spans="2:51" s="13" customFormat="1" ht="10">
      <c r="B4998" s="165"/>
      <c r="D4998" s="158" t="s">
        <v>328</v>
      </c>
      <c r="E4998" s="166" t="s">
        <v>1</v>
      </c>
      <c r="F4998" s="167" t="s">
        <v>1970</v>
      </c>
      <c r="H4998" s="168">
        <v>10.370000000000001</v>
      </c>
      <c r="I4998" s="169"/>
      <c r="L4998" s="165"/>
      <c r="M4998" s="170"/>
      <c r="T4998" s="171"/>
      <c r="AT4998" s="166" t="s">
        <v>328</v>
      </c>
      <c r="AU4998" s="166" t="s">
        <v>88</v>
      </c>
      <c r="AV4998" s="13" t="s">
        <v>92</v>
      </c>
      <c r="AW4998" s="13" t="s">
        <v>31</v>
      </c>
      <c r="AX4998" s="13" t="s">
        <v>76</v>
      </c>
      <c r="AY4998" s="166" t="s">
        <v>317</v>
      </c>
    </row>
    <row r="4999" spans="2:51" s="12" customFormat="1" ht="10">
      <c r="B4999" s="157"/>
      <c r="D4999" s="158" t="s">
        <v>328</v>
      </c>
      <c r="E4999" s="159" t="s">
        <v>1</v>
      </c>
      <c r="F4999" s="160" t="s">
        <v>1971</v>
      </c>
      <c r="H4999" s="161">
        <v>3.17</v>
      </c>
      <c r="I4999" s="162"/>
      <c r="L4999" s="157"/>
      <c r="M4999" s="163"/>
      <c r="T4999" s="164"/>
      <c r="AT4999" s="159" t="s">
        <v>328</v>
      </c>
      <c r="AU4999" s="159" t="s">
        <v>88</v>
      </c>
      <c r="AV4999" s="12" t="s">
        <v>88</v>
      </c>
      <c r="AW4999" s="12" t="s">
        <v>31</v>
      </c>
      <c r="AX4999" s="12" t="s">
        <v>76</v>
      </c>
      <c r="AY4999" s="159" t="s">
        <v>317</v>
      </c>
    </row>
    <row r="5000" spans="2:51" s="12" customFormat="1" ht="10">
      <c r="B5000" s="157"/>
      <c r="D5000" s="158" t="s">
        <v>328</v>
      </c>
      <c r="E5000" s="159" t="s">
        <v>1</v>
      </c>
      <c r="F5000" s="160" t="s">
        <v>1972</v>
      </c>
      <c r="H5000" s="161">
        <v>17.16</v>
      </c>
      <c r="I5000" s="162"/>
      <c r="L5000" s="157"/>
      <c r="M5000" s="163"/>
      <c r="T5000" s="164"/>
      <c r="AT5000" s="159" t="s">
        <v>328</v>
      </c>
      <c r="AU5000" s="159" t="s">
        <v>88</v>
      </c>
      <c r="AV5000" s="12" t="s">
        <v>88</v>
      </c>
      <c r="AW5000" s="12" t="s">
        <v>31</v>
      </c>
      <c r="AX5000" s="12" t="s">
        <v>76</v>
      </c>
      <c r="AY5000" s="159" t="s">
        <v>317</v>
      </c>
    </row>
    <row r="5001" spans="2:51" s="12" customFormat="1" ht="10">
      <c r="B5001" s="157"/>
      <c r="D5001" s="158" t="s">
        <v>328</v>
      </c>
      <c r="E5001" s="159" t="s">
        <v>1</v>
      </c>
      <c r="F5001" s="160" t="s">
        <v>1973</v>
      </c>
      <c r="H5001" s="161">
        <v>27.65</v>
      </c>
      <c r="I5001" s="162"/>
      <c r="L5001" s="157"/>
      <c r="M5001" s="163"/>
      <c r="T5001" s="164"/>
      <c r="AT5001" s="159" t="s">
        <v>328</v>
      </c>
      <c r="AU5001" s="159" t="s">
        <v>88</v>
      </c>
      <c r="AV5001" s="12" t="s">
        <v>88</v>
      </c>
      <c r="AW5001" s="12" t="s">
        <v>31</v>
      </c>
      <c r="AX5001" s="12" t="s">
        <v>76</v>
      </c>
      <c r="AY5001" s="159" t="s">
        <v>317</v>
      </c>
    </row>
    <row r="5002" spans="2:51" s="12" customFormat="1" ht="10">
      <c r="B5002" s="157"/>
      <c r="D5002" s="158" t="s">
        <v>328</v>
      </c>
      <c r="E5002" s="159" t="s">
        <v>1</v>
      </c>
      <c r="F5002" s="160" t="s">
        <v>1974</v>
      </c>
      <c r="H5002" s="161">
        <v>94.73</v>
      </c>
      <c r="I5002" s="162"/>
      <c r="L5002" s="157"/>
      <c r="M5002" s="163"/>
      <c r="T5002" s="164"/>
      <c r="AT5002" s="159" t="s">
        <v>328</v>
      </c>
      <c r="AU5002" s="159" t="s">
        <v>88</v>
      </c>
      <c r="AV5002" s="12" t="s">
        <v>88</v>
      </c>
      <c r="AW5002" s="12" t="s">
        <v>31</v>
      </c>
      <c r="AX5002" s="12" t="s">
        <v>76</v>
      </c>
      <c r="AY5002" s="159" t="s">
        <v>317</v>
      </c>
    </row>
    <row r="5003" spans="2:51" s="12" customFormat="1" ht="10">
      <c r="B5003" s="157"/>
      <c r="D5003" s="158" t="s">
        <v>328</v>
      </c>
      <c r="E5003" s="159" t="s">
        <v>1</v>
      </c>
      <c r="F5003" s="160" t="s">
        <v>1975</v>
      </c>
      <c r="H5003" s="161">
        <v>64.28</v>
      </c>
      <c r="I5003" s="162"/>
      <c r="L5003" s="157"/>
      <c r="M5003" s="163"/>
      <c r="T5003" s="164"/>
      <c r="AT5003" s="159" t="s">
        <v>328</v>
      </c>
      <c r="AU5003" s="159" t="s">
        <v>88</v>
      </c>
      <c r="AV5003" s="12" t="s">
        <v>88</v>
      </c>
      <c r="AW5003" s="12" t="s">
        <v>31</v>
      </c>
      <c r="AX5003" s="12" t="s">
        <v>76</v>
      </c>
      <c r="AY5003" s="159" t="s">
        <v>317</v>
      </c>
    </row>
    <row r="5004" spans="2:51" s="13" customFormat="1" ht="10">
      <c r="B5004" s="165"/>
      <c r="D5004" s="158" t="s">
        <v>328</v>
      </c>
      <c r="E5004" s="166" t="s">
        <v>1</v>
      </c>
      <c r="F5004" s="167" t="s">
        <v>1976</v>
      </c>
      <c r="H5004" s="168">
        <v>206.99</v>
      </c>
      <c r="I5004" s="169"/>
      <c r="L5004" s="165"/>
      <c r="M5004" s="170"/>
      <c r="T5004" s="171"/>
      <c r="AT5004" s="166" t="s">
        <v>328</v>
      </c>
      <c r="AU5004" s="166" t="s">
        <v>88</v>
      </c>
      <c r="AV5004" s="13" t="s">
        <v>92</v>
      </c>
      <c r="AW5004" s="13" t="s">
        <v>31</v>
      </c>
      <c r="AX5004" s="13" t="s">
        <v>76</v>
      </c>
      <c r="AY5004" s="166" t="s">
        <v>317</v>
      </c>
    </row>
    <row r="5005" spans="2:51" s="12" customFormat="1" ht="10">
      <c r="B5005" s="157"/>
      <c r="D5005" s="158" t="s">
        <v>328</v>
      </c>
      <c r="E5005" s="159" t="s">
        <v>1</v>
      </c>
      <c r="F5005" s="160" t="s">
        <v>1933</v>
      </c>
      <c r="H5005" s="161">
        <v>46.86</v>
      </c>
      <c r="I5005" s="162"/>
      <c r="L5005" s="157"/>
      <c r="M5005" s="163"/>
      <c r="T5005" s="164"/>
      <c r="AT5005" s="159" t="s">
        <v>328</v>
      </c>
      <c r="AU5005" s="159" t="s">
        <v>88</v>
      </c>
      <c r="AV5005" s="12" t="s">
        <v>88</v>
      </c>
      <c r="AW5005" s="12" t="s">
        <v>31</v>
      </c>
      <c r="AX5005" s="12" t="s">
        <v>76</v>
      </c>
      <c r="AY5005" s="159" t="s">
        <v>317</v>
      </c>
    </row>
    <row r="5006" spans="2:51" s="12" customFormat="1" ht="10">
      <c r="B5006" s="157"/>
      <c r="D5006" s="158" t="s">
        <v>328</v>
      </c>
      <c r="E5006" s="159" t="s">
        <v>1</v>
      </c>
      <c r="F5006" s="160" t="s">
        <v>1934</v>
      </c>
      <c r="H5006" s="161">
        <v>4.24</v>
      </c>
      <c r="I5006" s="162"/>
      <c r="L5006" s="157"/>
      <c r="M5006" s="163"/>
      <c r="T5006" s="164"/>
      <c r="AT5006" s="159" t="s">
        <v>328</v>
      </c>
      <c r="AU5006" s="159" t="s">
        <v>88</v>
      </c>
      <c r="AV5006" s="12" t="s">
        <v>88</v>
      </c>
      <c r="AW5006" s="12" t="s">
        <v>31</v>
      </c>
      <c r="AX5006" s="12" t="s">
        <v>76</v>
      </c>
      <c r="AY5006" s="159" t="s">
        <v>317</v>
      </c>
    </row>
    <row r="5007" spans="2:51" s="12" customFormat="1" ht="10">
      <c r="B5007" s="157"/>
      <c r="D5007" s="158" t="s">
        <v>328</v>
      </c>
      <c r="E5007" s="159" t="s">
        <v>1</v>
      </c>
      <c r="F5007" s="160" t="s">
        <v>1935</v>
      </c>
      <c r="H5007" s="161">
        <v>38.770000000000003</v>
      </c>
      <c r="I5007" s="162"/>
      <c r="L5007" s="157"/>
      <c r="M5007" s="163"/>
      <c r="T5007" s="164"/>
      <c r="AT5007" s="159" t="s">
        <v>328</v>
      </c>
      <c r="AU5007" s="159" t="s">
        <v>88</v>
      </c>
      <c r="AV5007" s="12" t="s">
        <v>88</v>
      </c>
      <c r="AW5007" s="12" t="s">
        <v>31</v>
      </c>
      <c r="AX5007" s="12" t="s">
        <v>76</v>
      </c>
      <c r="AY5007" s="159" t="s">
        <v>317</v>
      </c>
    </row>
    <row r="5008" spans="2:51" s="13" customFormat="1" ht="10">
      <c r="B5008" s="165"/>
      <c r="D5008" s="158" t="s">
        <v>328</v>
      </c>
      <c r="E5008" s="166" t="s">
        <v>1</v>
      </c>
      <c r="F5008" s="167" t="s">
        <v>2529</v>
      </c>
      <c r="H5008" s="168">
        <v>89.87</v>
      </c>
      <c r="I5008" s="169"/>
      <c r="L5008" s="165"/>
      <c r="M5008" s="170"/>
      <c r="T5008" s="171"/>
      <c r="AT5008" s="166" t="s">
        <v>328</v>
      </c>
      <c r="AU5008" s="166" t="s">
        <v>88</v>
      </c>
      <c r="AV5008" s="13" t="s">
        <v>92</v>
      </c>
      <c r="AW5008" s="13" t="s">
        <v>31</v>
      </c>
      <c r="AX5008" s="13" t="s">
        <v>76</v>
      </c>
      <c r="AY5008" s="166" t="s">
        <v>317</v>
      </c>
    </row>
    <row r="5009" spans="2:51" s="12" customFormat="1" ht="20">
      <c r="B5009" s="157"/>
      <c r="D5009" s="158" t="s">
        <v>328</v>
      </c>
      <c r="E5009" s="159" t="s">
        <v>1</v>
      </c>
      <c r="F5009" s="160" t="s">
        <v>1977</v>
      </c>
      <c r="H5009" s="161">
        <v>166.82</v>
      </c>
      <c r="I5009" s="162"/>
      <c r="L5009" s="157"/>
      <c r="M5009" s="163"/>
      <c r="T5009" s="164"/>
      <c r="AT5009" s="159" t="s">
        <v>328</v>
      </c>
      <c r="AU5009" s="159" t="s">
        <v>88</v>
      </c>
      <c r="AV5009" s="12" t="s">
        <v>88</v>
      </c>
      <c r="AW5009" s="12" t="s">
        <v>31</v>
      </c>
      <c r="AX5009" s="12" t="s">
        <v>76</v>
      </c>
      <c r="AY5009" s="159" t="s">
        <v>317</v>
      </c>
    </row>
    <row r="5010" spans="2:51" s="12" customFormat="1" ht="10">
      <c r="B5010" s="157"/>
      <c r="D5010" s="158" t="s">
        <v>328</v>
      </c>
      <c r="E5010" s="159" t="s">
        <v>1</v>
      </c>
      <c r="F5010" s="160" t="s">
        <v>1978</v>
      </c>
      <c r="H5010" s="161">
        <v>16.95</v>
      </c>
      <c r="I5010" s="162"/>
      <c r="L5010" s="157"/>
      <c r="M5010" s="163"/>
      <c r="T5010" s="164"/>
      <c r="AT5010" s="159" t="s">
        <v>328</v>
      </c>
      <c r="AU5010" s="159" t="s">
        <v>88</v>
      </c>
      <c r="AV5010" s="12" t="s">
        <v>88</v>
      </c>
      <c r="AW5010" s="12" t="s">
        <v>31</v>
      </c>
      <c r="AX5010" s="12" t="s">
        <v>76</v>
      </c>
      <c r="AY5010" s="159" t="s">
        <v>317</v>
      </c>
    </row>
    <row r="5011" spans="2:51" s="13" customFormat="1" ht="10">
      <c r="B5011" s="165"/>
      <c r="D5011" s="158" t="s">
        <v>328</v>
      </c>
      <c r="E5011" s="166" t="s">
        <v>1</v>
      </c>
      <c r="F5011" s="167" t="s">
        <v>1979</v>
      </c>
      <c r="H5011" s="168">
        <v>183.76999999999998</v>
      </c>
      <c r="I5011" s="169"/>
      <c r="L5011" s="165"/>
      <c r="M5011" s="170"/>
      <c r="T5011" s="171"/>
      <c r="AT5011" s="166" t="s">
        <v>328</v>
      </c>
      <c r="AU5011" s="166" t="s">
        <v>88</v>
      </c>
      <c r="AV5011" s="13" t="s">
        <v>92</v>
      </c>
      <c r="AW5011" s="13" t="s">
        <v>31</v>
      </c>
      <c r="AX5011" s="13" t="s">
        <v>76</v>
      </c>
      <c r="AY5011" s="166" t="s">
        <v>317</v>
      </c>
    </row>
    <row r="5012" spans="2:51" s="12" customFormat="1" ht="10">
      <c r="B5012" s="157"/>
      <c r="D5012" s="158" t="s">
        <v>328</v>
      </c>
      <c r="E5012" s="159" t="s">
        <v>1</v>
      </c>
      <c r="F5012" s="160" t="s">
        <v>1937</v>
      </c>
      <c r="H5012" s="161">
        <v>11.4</v>
      </c>
      <c r="I5012" s="162"/>
      <c r="L5012" s="157"/>
      <c r="M5012" s="163"/>
      <c r="T5012" s="164"/>
      <c r="AT5012" s="159" t="s">
        <v>328</v>
      </c>
      <c r="AU5012" s="159" t="s">
        <v>88</v>
      </c>
      <c r="AV5012" s="12" t="s">
        <v>88</v>
      </c>
      <c r="AW5012" s="12" t="s">
        <v>31</v>
      </c>
      <c r="AX5012" s="12" t="s">
        <v>76</v>
      </c>
      <c r="AY5012" s="159" t="s">
        <v>317</v>
      </c>
    </row>
    <row r="5013" spans="2:51" s="13" customFormat="1" ht="10">
      <c r="B5013" s="165"/>
      <c r="D5013" s="158" t="s">
        <v>328</v>
      </c>
      <c r="E5013" s="166" t="s">
        <v>1</v>
      </c>
      <c r="F5013" s="167" t="s">
        <v>1938</v>
      </c>
      <c r="H5013" s="168">
        <v>11.4</v>
      </c>
      <c r="I5013" s="169"/>
      <c r="L5013" s="165"/>
      <c r="M5013" s="170"/>
      <c r="T5013" s="171"/>
      <c r="AT5013" s="166" t="s">
        <v>328</v>
      </c>
      <c r="AU5013" s="166" t="s">
        <v>88</v>
      </c>
      <c r="AV5013" s="13" t="s">
        <v>92</v>
      </c>
      <c r="AW5013" s="13" t="s">
        <v>31</v>
      </c>
      <c r="AX5013" s="13" t="s">
        <v>76</v>
      </c>
      <c r="AY5013" s="166" t="s">
        <v>317</v>
      </c>
    </row>
    <row r="5014" spans="2:51" s="12" customFormat="1" ht="10">
      <c r="B5014" s="157"/>
      <c r="D5014" s="158" t="s">
        <v>328</v>
      </c>
      <c r="E5014" s="159" t="s">
        <v>1</v>
      </c>
      <c r="F5014" s="160" t="s">
        <v>1980</v>
      </c>
      <c r="H5014" s="161">
        <v>74.27</v>
      </c>
      <c r="I5014" s="162"/>
      <c r="L5014" s="157"/>
      <c r="M5014" s="163"/>
      <c r="T5014" s="164"/>
      <c r="AT5014" s="159" t="s">
        <v>328</v>
      </c>
      <c r="AU5014" s="159" t="s">
        <v>88</v>
      </c>
      <c r="AV5014" s="12" t="s">
        <v>88</v>
      </c>
      <c r="AW5014" s="12" t="s">
        <v>31</v>
      </c>
      <c r="AX5014" s="12" t="s">
        <v>76</v>
      </c>
      <c r="AY5014" s="159" t="s">
        <v>317</v>
      </c>
    </row>
    <row r="5015" spans="2:51" s="12" customFormat="1" ht="10">
      <c r="B5015" s="157"/>
      <c r="D5015" s="158" t="s">
        <v>328</v>
      </c>
      <c r="E5015" s="159" t="s">
        <v>1</v>
      </c>
      <c r="F5015" s="160" t="s">
        <v>1981</v>
      </c>
      <c r="H5015" s="161">
        <v>25.38</v>
      </c>
      <c r="I5015" s="162"/>
      <c r="L5015" s="157"/>
      <c r="M5015" s="163"/>
      <c r="T5015" s="164"/>
      <c r="AT5015" s="159" t="s">
        <v>328</v>
      </c>
      <c r="AU5015" s="159" t="s">
        <v>88</v>
      </c>
      <c r="AV5015" s="12" t="s">
        <v>88</v>
      </c>
      <c r="AW5015" s="12" t="s">
        <v>31</v>
      </c>
      <c r="AX5015" s="12" t="s">
        <v>76</v>
      </c>
      <c r="AY5015" s="159" t="s">
        <v>317</v>
      </c>
    </row>
    <row r="5016" spans="2:51" s="13" customFormat="1" ht="10">
      <c r="B5016" s="165"/>
      <c r="D5016" s="158" t="s">
        <v>328</v>
      </c>
      <c r="E5016" s="166" t="s">
        <v>1</v>
      </c>
      <c r="F5016" s="167" t="s">
        <v>1982</v>
      </c>
      <c r="H5016" s="168">
        <v>99.649999999999991</v>
      </c>
      <c r="I5016" s="169"/>
      <c r="L5016" s="165"/>
      <c r="M5016" s="170"/>
      <c r="T5016" s="171"/>
      <c r="AT5016" s="166" t="s">
        <v>328</v>
      </c>
      <c r="AU5016" s="166" t="s">
        <v>88</v>
      </c>
      <c r="AV5016" s="13" t="s">
        <v>92</v>
      </c>
      <c r="AW5016" s="13" t="s">
        <v>31</v>
      </c>
      <c r="AX5016" s="13" t="s">
        <v>76</v>
      </c>
      <c r="AY5016" s="166" t="s">
        <v>317</v>
      </c>
    </row>
    <row r="5017" spans="2:51" s="12" customFormat="1" ht="10">
      <c r="B5017" s="157"/>
      <c r="D5017" s="158" t="s">
        <v>328</v>
      </c>
      <c r="E5017" s="159" t="s">
        <v>1</v>
      </c>
      <c r="F5017" s="160" t="s">
        <v>1939</v>
      </c>
      <c r="H5017" s="161">
        <v>28.29</v>
      </c>
      <c r="I5017" s="162"/>
      <c r="L5017" s="157"/>
      <c r="M5017" s="163"/>
      <c r="T5017" s="164"/>
      <c r="AT5017" s="159" t="s">
        <v>328</v>
      </c>
      <c r="AU5017" s="159" t="s">
        <v>88</v>
      </c>
      <c r="AV5017" s="12" t="s">
        <v>88</v>
      </c>
      <c r="AW5017" s="12" t="s">
        <v>31</v>
      </c>
      <c r="AX5017" s="12" t="s">
        <v>76</v>
      </c>
      <c r="AY5017" s="159" t="s">
        <v>317</v>
      </c>
    </row>
    <row r="5018" spans="2:51" s="13" customFormat="1" ht="10">
      <c r="B5018" s="165"/>
      <c r="D5018" s="158" t="s">
        <v>328</v>
      </c>
      <c r="E5018" s="166" t="s">
        <v>1</v>
      </c>
      <c r="F5018" s="167" t="s">
        <v>1940</v>
      </c>
      <c r="H5018" s="168">
        <v>28.29</v>
      </c>
      <c r="I5018" s="169"/>
      <c r="L5018" s="165"/>
      <c r="M5018" s="170"/>
      <c r="T5018" s="171"/>
      <c r="AT5018" s="166" t="s">
        <v>328</v>
      </c>
      <c r="AU5018" s="166" t="s">
        <v>88</v>
      </c>
      <c r="AV5018" s="13" t="s">
        <v>92</v>
      </c>
      <c r="AW5018" s="13" t="s">
        <v>31</v>
      </c>
      <c r="AX5018" s="13" t="s">
        <v>76</v>
      </c>
      <c r="AY5018" s="166" t="s">
        <v>317</v>
      </c>
    </row>
    <row r="5019" spans="2:51" s="12" customFormat="1" ht="10">
      <c r="B5019" s="157"/>
      <c r="D5019" s="158" t="s">
        <v>328</v>
      </c>
      <c r="E5019" s="159" t="s">
        <v>1</v>
      </c>
      <c r="F5019" s="160" t="s">
        <v>1941</v>
      </c>
      <c r="H5019" s="161">
        <v>241.71</v>
      </c>
      <c r="I5019" s="162"/>
      <c r="L5019" s="157"/>
      <c r="M5019" s="163"/>
      <c r="T5019" s="164"/>
      <c r="AT5019" s="159" t="s">
        <v>328</v>
      </c>
      <c r="AU5019" s="159" t="s">
        <v>88</v>
      </c>
      <c r="AV5019" s="12" t="s">
        <v>88</v>
      </c>
      <c r="AW5019" s="12" t="s">
        <v>31</v>
      </c>
      <c r="AX5019" s="12" t="s">
        <v>76</v>
      </c>
      <c r="AY5019" s="159" t="s">
        <v>317</v>
      </c>
    </row>
    <row r="5020" spans="2:51" s="13" customFormat="1" ht="10">
      <c r="B5020" s="165"/>
      <c r="D5020" s="158" t="s">
        <v>328</v>
      </c>
      <c r="E5020" s="166" t="s">
        <v>1</v>
      </c>
      <c r="F5020" s="167" t="s">
        <v>1891</v>
      </c>
      <c r="H5020" s="168">
        <v>241.71</v>
      </c>
      <c r="I5020" s="169"/>
      <c r="L5020" s="165"/>
      <c r="M5020" s="170"/>
      <c r="T5020" s="171"/>
      <c r="AT5020" s="166" t="s">
        <v>328</v>
      </c>
      <c r="AU5020" s="166" t="s">
        <v>88</v>
      </c>
      <c r="AV5020" s="13" t="s">
        <v>92</v>
      </c>
      <c r="AW5020" s="13" t="s">
        <v>31</v>
      </c>
      <c r="AX5020" s="13" t="s">
        <v>76</v>
      </c>
      <c r="AY5020" s="166" t="s">
        <v>317</v>
      </c>
    </row>
    <row r="5021" spans="2:51" s="12" customFormat="1" ht="10">
      <c r="B5021" s="157"/>
      <c r="D5021" s="158" t="s">
        <v>328</v>
      </c>
      <c r="E5021" s="159" t="s">
        <v>1</v>
      </c>
      <c r="F5021" s="160" t="s">
        <v>1983</v>
      </c>
      <c r="H5021" s="161">
        <v>27.85</v>
      </c>
      <c r="I5021" s="162"/>
      <c r="L5021" s="157"/>
      <c r="M5021" s="163"/>
      <c r="T5021" s="164"/>
      <c r="AT5021" s="159" t="s">
        <v>328</v>
      </c>
      <c r="AU5021" s="159" t="s">
        <v>88</v>
      </c>
      <c r="AV5021" s="12" t="s">
        <v>88</v>
      </c>
      <c r="AW5021" s="12" t="s">
        <v>31</v>
      </c>
      <c r="AX5021" s="12" t="s">
        <v>76</v>
      </c>
      <c r="AY5021" s="159" t="s">
        <v>317</v>
      </c>
    </row>
    <row r="5022" spans="2:51" s="13" customFormat="1" ht="10">
      <c r="B5022" s="165"/>
      <c r="D5022" s="158" t="s">
        <v>328</v>
      </c>
      <c r="E5022" s="166" t="s">
        <v>1</v>
      </c>
      <c r="F5022" s="167" t="s">
        <v>1984</v>
      </c>
      <c r="H5022" s="168">
        <v>27.85</v>
      </c>
      <c r="I5022" s="169"/>
      <c r="L5022" s="165"/>
      <c r="M5022" s="170"/>
      <c r="T5022" s="171"/>
      <c r="AT5022" s="166" t="s">
        <v>328</v>
      </c>
      <c r="AU5022" s="166" t="s">
        <v>88</v>
      </c>
      <c r="AV5022" s="13" t="s">
        <v>92</v>
      </c>
      <c r="AW5022" s="13" t="s">
        <v>31</v>
      </c>
      <c r="AX5022" s="13" t="s">
        <v>76</v>
      </c>
      <c r="AY5022" s="166" t="s">
        <v>317</v>
      </c>
    </row>
    <row r="5023" spans="2:51" s="12" customFormat="1" ht="10">
      <c r="B5023" s="157"/>
      <c r="D5023" s="158" t="s">
        <v>328</v>
      </c>
      <c r="E5023" s="159" t="s">
        <v>1</v>
      </c>
      <c r="F5023" s="160" t="s">
        <v>1985</v>
      </c>
      <c r="H5023" s="161">
        <v>1174.9000000000001</v>
      </c>
      <c r="I5023" s="162"/>
      <c r="L5023" s="157"/>
      <c r="M5023" s="163"/>
      <c r="T5023" s="164"/>
      <c r="AT5023" s="159" t="s">
        <v>328</v>
      </c>
      <c r="AU5023" s="159" t="s">
        <v>88</v>
      </c>
      <c r="AV5023" s="12" t="s">
        <v>88</v>
      </c>
      <c r="AW5023" s="12" t="s">
        <v>31</v>
      </c>
      <c r="AX5023" s="12" t="s">
        <v>76</v>
      </c>
      <c r="AY5023" s="159" t="s">
        <v>317</v>
      </c>
    </row>
    <row r="5024" spans="2:51" s="12" customFormat="1" ht="10">
      <c r="B5024" s="157"/>
      <c r="D5024" s="158" t="s">
        <v>328</v>
      </c>
      <c r="E5024" s="159" t="s">
        <v>1</v>
      </c>
      <c r="F5024" s="160" t="s">
        <v>1986</v>
      </c>
      <c r="H5024" s="161">
        <v>1352.1</v>
      </c>
      <c r="I5024" s="162"/>
      <c r="L5024" s="157"/>
      <c r="M5024" s="163"/>
      <c r="T5024" s="164"/>
      <c r="AT5024" s="159" t="s">
        <v>328</v>
      </c>
      <c r="AU5024" s="159" t="s">
        <v>88</v>
      </c>
      <c r="AV5024" s="12" t="s">
        <v>88</v>
      </c>
      <c r="AW5024" s="12" t="s">
        <v>31</v>
      </c>
      <c r="AX5024" s="12" t="s">
        <v>76</v>
      </c>
      <c r="AY5024" s="159" t="s">
        <v>317</v>
      </c>
    </row>
    <row r="5025" spans="2:51" s="12" customFormat="1" ht="10">
      <c r="B5025" s="157"/>
      <c r="D5025" s="158" t="s">
        <v>328</v>
      </c>
      <c r="E5025" s="159" t="s">
        <v>1</v>
      </c>
      <c r="F5025" s="160" t="s">
        <v>1987</v>
      </c>
      <c r="H5025" s="161">
        <v>923.601</v>
      </c>
      <c r="I5025" s="162"/>
      <c r="L5025" s="157"/>
      <c r="M5025" s="163"/>
      <c r="T5025" s="164"/>
      <c r="AT5025" s="159" t="s">
        <v>328</v>
      </c>
      <c r="AU5025" s="159" t="s">
        <v>88</v>
      </c>
      <c r="AV5025" s="12" t="s">
        <v>88</v>
      </c>
      <c r="AW5025" s="12" t="s">
        <v>31</v>
      </c>
      <c r="AX5025" s="12" t="s">
        <v>76</v>
      </c>
      <c r="AY5025" s="159" t="s">
        <v>317</v>
      </c>
    </row>
    <row r="5026" spans="2:51" s="13" customFormat="1" ht="10">
      <c r="B5026" s="165"/>
      <c r="D5026" s="158" t="s">
        <v>328</v>
      </c>
      <c r="E5026" s="166" t="s">
        <v>1</v>
      </c>
      <c r="F5026" s="167" t="s">
        <v>2033</v>
      </c>
      <c r="H5026" s="168">
        <v>3450.6010000000001</v>
      </c>
      <c r="I5026" s="169"/>
      <c r="L5026" s="165"/>
      <c r="M5026" s="170"/>
      <c r="T5026" s="171"/>
      <c r="AT5026" s="166" t="s">
        <v>328</v>
      </c>
      <c r="AU5026" s="166" t="s">
        <v>88</v>
      </c>
      <c r="AV5026" s="13" t="s">
        <v>92</v>
      </c>
      <c r="AW5026" s="13" t="s">
        <v>31</v>
      </c>
      <c r="AX5026" s="13" t="s">
        <v>76</v>
      </c>
      <c r="AY5026" s="166" t="s">
        <v>317</v>
      </c>
    </row>
    <row r="5027" spans="2:51" s="12" customFormat="1" ht="10">
      <c r="B5027" s="157"/>
      <c r="D5027" s="158" t="s">
        <v>328</v>
      </c>
      <c r="E5027" s="159" t="s">
        <v>1</v>
      </c>
      <c r="F5027" s="160" t="s">
        <v>1942</v>
      </c>
      <c r="H5027" s="161">
        <v>38.99</v>
      </c>
      <c r="I5027" s="162"/>
      <c r="L5027" s="157"/>
      <c r="M5027" s="163"/>
      <c r="T5027" s="164"/>
      <c r="AT5027" s="159" t="s">
        <v>328</v>
      </c>
      <c r="AU5027" s="159" t="s">
        <v>88</v>
      </c>
      <c r="AV5027" s="12" t="s">
        <v>88</v>
      </c>
      <c r="AW5027" s="12" t="s">
        <v>31</v>
      </c>
      <c r="AX5027" s="12" t="s">
        <v>76</v>
      </c>
      <c r="AY5027" s="159" t="s">
        <v>317</v>
      </c>
    </row>
    <row r="5028" spans="2:51" s="12" customFormat="1" ht="10">
      <c r="B5028" s="157"/>
      <c r="D5028" s="158" t="s">
        <v>328</v>
      </c>
      <c r="E5028" s="159" t="s">
        <v>1</v>
      </c>
      <c r="F5028" s="160" t="s">
        <v>1943</v>
      </c>
      <c r="H5028" s="161">
        <v>66.36</v>
      </c>
      <c r="I5028" s="162"/>
      <c r="L5028" s="157"/>
      <c r="M5028" s="163"/>
      <c r="T5028" s="164"/>
      <c r="AT5028" s="159" t="s">
        <v>328</v>
      </c>
      <c r="AU5028" s="159" t="s">
        <v>88</v>
      </c>
      <c r="AV5028" s="12" t="s">
        <v>88</v>
      </c>
      <c r="AW5028" s="12" t="s">
        <v>31</v>
      </c>
      <c r="AX5028" s="12" t="s">
        <v>76</v>
      </c>
      <c r="AY5028" s="159" t="s">
        <v>317</v>
      </c>
    </row>
    <row r="5029" spans="2:51" s="12" customFormat="1" ht="10">
      <c r="B5029" s="157"/>
      <c r="D5029" s="158" t="s">
        <v>328</v>
      </c>
      <c r="E5029" s="159" t="s">
        <v>1</v>
      </c>
      <c r="F5029" s="160" t="s">
        <v>1944</v>
      </c>
      <c r="H5029" s="161">
        <v>13.23</v>
      </c>
      <c r="I5029" s="162"/>
      <c r="L5029" s="157"/>
      <c r="M5029" s="163"/>
      <c r="T5029" s="164"/>
      <c r="AT5029" s="159" t="s">
        <v>328</v>
      </c>
      <c r="AU5029" s="159" t="s">
        <v>88</v>
      </c>
      <c r="AV5029" s="12" t="s">
        <v>88</v>
      </c>
      <c r="AW5029" s="12" t="s">
        <v>31</v>
      </c>
      <c r="AX5029" s="12" t="s">
        <v>76</v>
      </c>
      <c r="AY5029" s="159" t="s">
        <v>317</v>
      </c>
    </row>
    <row r="5030" spans="2:51" s="13" customFormat="1" ht="10">
      <c r="B5030" s="165"/>
      <c r="D5030" s="158" t="s">
        <v>328</v>
      </c>
      <c r="E5030" s="166" t="s">
        <v>1</v>
      </c>
      <c r="F5030" s="167" t="s">
        <v>1945</v>
      </c>
      <c r="H5030" s="168">
        <v>118.58</v>
      </c>
      <c r="I5030" s="169"/>
      <c r="L5030" s="165"/>
      <c r="M5030" s="170"/>
      <c r="T5030" s="171"/>
      <c r="AT5030" s="166" t="s">
        <v>328</v>
      </c>
      <c r="AU5030" s="166" t="s">
        <v>88</v>
      </c>
      <c r="AV5030" s="13" t="s">
        <v>92</v>
      </c>
      <c r="AW5030" s="13" t="s">
        <v>31</v>
      </c>
      <c r="AX5030" s="13" t="s">
        <v>76</v>
      </c>
      <c r="AY5030" s="166" t="s">
        <v>317</v>
      </c>
    </row>
    <row r="5031" spans="2:51" s="12" customFormat="1" ht="10">
      <c r="B5031" s="157"/>
      <c r="D5031" s="158" t="s">
        <v>328</v>
      </c>
      <c r="E5031" s="159" t="s">
        <v>1</v>
      </c>
      <c r="F5031" s="160" t="s">
        <v>1990</v>
      </c>
      <c r="H5031" s="161">
        <v>258.58999999999997</v>
      </c>
      <c r="I5031" s="162"/>
      <c r="L5031" s="157"/>
      <c r="M5031" s="163"/>
      <c r="T5031" s="164"/>
      <c r="AT5031" s="159" t="s">
        <v>328</v>
      </c>
      <c r="AU5031" s="159" t="s">
        <v>88</v>
      </c>
      <c r="AV5031" s="12" t="s">
        <v>88</v>
      </c>
      <c r="AW5031" s="12" t="s">
        <v>31</v>
      </c>
      <c r="AX5031" s="12" t="s">
        <v>76</v>
      </c>
      <c r="AY5031" s="159" t="s">
        <v>317</v>
      </c>
    </row>
    <row r="5032" spans="2:51" s="12" customFormat="1" ht="10">
      <c r="B5032" s="157"/>
      <c r="D5032" s="158" t="s">
        <v>328</v>
      </c>
      <c r="E5032" s="159" t="s">
        <v>1</v>
      </c>
      <c r="F5032" s="160" t="s">
        <v>1991</v>
      </c>
      <c r="H5032" s="161">
        <v>568.41999999999996</v>
      </c>
      <c r="I5032" s="162"/>
      <c r="L5032" s="157"/>
      <c r="M5032" s="163"/>
      <c r="T5032" s="164"/>
      <c r="AT5032" s="159" t="s">
        <v>328</v>
      </c>
      <c r="AU5032" s="159" t="s">
        <v>88</v>
      </c>
      <c r="AV5032" s="12" t="s">
        <v>88</v>
      </c>
      <c r="AW5032" s="12" t="s">
        <v>31</v>
      </c>
      <c r="AX5032" s="12" t="s">
        <v>76</v>
      </c>
      <c r="AY5032" s="159" t="s">
        <v>317</v>
      </c>
    </row>
    <row r="5033" spans="2:51" s="12" customFormat="1" ht="10">
      <c r="B5033" s="157"/>
      <c r="D5033" s="158" t="s">
        <v>328</v>
      </c>
      <c r="E5033" s="159" t="s">
        <v>1</v>
      </c>
      <c r="F5033" s="160" t="s">
        <v>1992</v>
      </c>
      <c r="H5033" s="161">
        <v>583.11</v>
      </c>
      <c r="I5033" s="162"/>
      <c r="L5033" s="157"/>
      <c r="M5033" s="163"/>
      <c r="T5033" s="164"/>
      <c r="AT5033" s="159" t="s">
        <v>328</v>
      </c>
      <c r="AU5033" s="159" t="s">
        <v>88</v>
      </c>
      <c r="AV5033" s="12" t="s">
        <v>88</v>
      </c>
      <c r="AW5033" s="12" t="s">
        <v>31</v>
      </c>
      <c r="AX5033" s="12" t="s">
        <v>76</v>
      </c>
      <c r="AY5033" s="159" t="s">
        <v>317</v>
      </c>
    </row>
    <row r="5034" spans="2:51" s="13" customFormat="1" ht="10">
      <c r="B5034" s="165"/>
      <c r="D5034" s="158" t="s">
        <v>328</v>
      </c>
      <c r="E5034" s="166" t="s">
        <v>1</v>
      </c>
      <c r="F5034" s="167" t="s">
        <v>2034</v>
      </c>
      <c r="H5034" s="168">
        <v>1410.12</v>
      </c>
      <c r="I5034" s="169"/>
      <c r="L5034" s="165"/>
      <c r="M5034" s="170"/>
      <c r="T5034" s="171"/>
      <c r="AT5034" s="166" t="s">
        <v>328</v>
      </c>
      <c r="AU5034" s="166" t="s">
        <v>88</v>
      </c>
      <c r="AV5034" s="13" t="s">
        <v>92</v>
      </c>
      <c r="AW5034" s="13" t="s">
        <v>31</v>
      </c>
      <c r="AX5034" s="13" t="s">
        <v>76</v>
      </c>
      <c r="AY5034" s="166" t="s">
        <v>317</v>
      </c>
    </row>
    <row r="5035" spans="2:51" s="12" customFormat="1" ht="10">
      <c r="B5035" s="157"/>
      <c r="D5035" s="158" t="s">
        <v>328</v>
      </c>
      <c r="E5035" s="159" t="s">
        <v>1</v>
      </c>
      <c r="F5035" s="160" t="s">
        <v>1996</v>
      </c>
      <c r="H5035" s="161">
        <v>12.17</v>
      </c>
      <c r="I5035" s="162"/>
      <c r="L5035" s="157"/>
      <c r="M5035" s="163"/>
      <c r="T5035" s="164"/>
      <c r="AT5035" s="159" t="s">
        <v>328</v>
      </c>
      <c r="AU5035" s="159" t="s">
        <v>88</v>
      </c>
      <c r="AV5035" s="12" t="s">
        <v>88</v>
      </c>
      <c r="AW5035" s="12" t="s">
        <v>31</v>
      </c>
      <c r="AX5035" s="12" t="s">
        <v>76</v>
      </c>
      <c r="AY5035" s="159" t="s">
        <v>317</v>
      </c>
    </row>
    <row r="5036" spans="2:51" s="13" customFormat="1" ht="10">
      <c r="B5036" s="165"/>
      <c r="D5036" s="158" t="s">
        <v>328</v>
      </c>
      <c r="E5036" s="166" t="s">
        <v>1</v>
      </c>
      <c r="F5036" s="167" t="s">
        <v>1949</v>
      </c>
      <c r="H5036" s="168">
        <v>12.17</v>
      </c>
      <c r="I5036" s="169"/>
      <c r="L5036" s="165"/>
      <c r="M5036" s="170"/>
      <c r="T5036" s="171"/>
      <c r="AT5036" s="166" t="s">
        <v>328</v>
      </c>
      <c r="AU5036" s="166" t="s">
        <v>88</v>
      </c>
      <c r="AV5036" s="13" t="s">
        <v>92</v>
      </c>
      <c r="AW5036" s="13" t="s">
        <v>31</v>
      </c>
      <c r="AX5036" s="13" t="s">
        <v>76</v>
      </c>
      <c r="AY5036" s="166" t="s">
        <v>317</v>
      </c>
    </row>
    <row r="5037" spans="2:51" s="12" customFormat="1" ht="10">
      <c r="B5037" s="157"/>
      <c r="D5037" s="158" t="s">
        <v>328</v>
      </c>
      <c r="E5037" s="159" t="s">
        <v>1</v>
      </c>
      <c r="F5037" s="160" t="s">
        <v>1994</v>
      </c>
      <c r="H5037" s="161">
        <v>431.4</v>
      </c>
      <c r="I5037" s="162"/>
      <c r="L5037" s="157"/>
      <c r="M5037" s="163"/>
      <c r="T5037" s="164"/>
      <c r="AT5037" s="159" t="s">
        <v>328</v>
      </c>
      <c r="AU5037" s="159" t="s">
        <v>88</v>
      </c>
      <c r="AV5037" s="12" t="s">
        <v>88</v>
      </c>
      <c r="AW5037" s="12" t="s">
        <v>31</v>
      </c>
      <c r="AX5037" s="12" t="s">
        <v>76</v>
      </c>
      <c r="AY5037" s="159" t="s">
        <v>317</v>
      </c>
    </row>
    <row r="5038" spans="2:51" s="13" customFormat="1" ht="10">
      <c r="B5038" s="165"/>
      <c r="D5038" s="158" t="s">
        <v>328</v>
      </c>
      <c r="E5038" s="166" t="s">
        <v>1</v>
      </c>
      <c r="F5038" s="167" t="s">
        <v>1947</v>
      </c>
      <c r="H5038" s="168">
        <v>431.4</v>
      </c>
      <c r="I5038" s="169"/>
      <c r="L5038" s="165"/>
      <c r="M5038" s="170"/>
      <c r="T5038" s="171"/>
      <c r="AT5038" s="166" t="s">
        <v>328</v>
      </c>
      <c r="AU5038" s="166" t="s">
        <v>88</v>
      </c>
      <c r="AV5038" s="13" t="s">
        <v>92</v>
      </c>
      <c r="AW5038" s="13" t="s">
        <v>31</v>
      </c>
      <c r="AX5038" s="13" t="s">
        <v>76</v>
      </c>
      <c r="AY5038" s="166" t="s">
        <v>317</v>
      </c>
    </row>
    <row r="5039" spans="2:51" s="12" customFormat="1" ht="10">
      <c r="B5039" s="157"/>
      <c r="D5039" s="158" t="s">
        <v>328</v>
      </c>
      <c r="E5039" s="159" t="s">
        <v>1</v>
      </c>
      <c r="F5039" s="160" t="s">
        <v>1997</v>
      </c>
      <c r="H5039" s="161">
        <v>30.44</v>
      </c>
      <c r="I5039" s="162"/>
      <c r="L5039" s="157"/>
      <c r="M5039" s="163"/>
      <c r="T5039" s="164"/>
      <c r="AT5039" s="159" t="s">
        <v>328</v>
      </c>
      <c r="AU5039" s="159" t="s">
        <v>88</v>
      </c>
      <c r="AV5039" s="12" t="s">
        <v>88</v>
      </c>
      <c r="AW5039" s="12" t="s">
        <v>31</v>
      </c>
      <c r="AX5039" s="12" t="s">
        <v>76</v>
      </c>
      <c r="AY5039" s="159" t="s">
        <v>317</v>
      </c>
    </row>
    <row r="5040" spans="2:51" s="12" customFormat="1" ht="10">
      <c r="B5040" s="157"/>
      <c r="D5040" s="158" t="s">
        <v>328</v>
      </c>
      <c r="E5040" s="159" t="s">
        <v>1</v>
      </c>
      <c r="F5040" s="160" t="s">
        <v>1998</v>
      </c>
      <c r="H5040" s="161">
        <v>55.62</v>
      </c>
      <c r="I5040" s="162"/>
      <c r="L5040" s="157"/>
      <c r="M5040" s="163"/>
      <c r="T5040" s="164"/>
      <c r="AT5040" s="159" t="s">
        <v>328</v>
      </c>
      <c r="AU5040" s="159" t="s">
        <v>88</v>
      </c>
      <c r="AV5040" s="12" t="s">
        <v>88</v>
      </c>
      <c r="AW5040" s="12" t="s">
        <v>31</v>
      </c>
      <c r="AX5040" s="12" t="s">
        <v>76</v>
      </c>
      <c r="AY5040" s="159" t="s">
        <v>317</v>
      </c>
    </row>
    <row r="5041" spans="2:51" s="12" customFormat="1" ht="10">
      <c r="B5041" s="157"/>
      <c r="D5041" s="158" t="s">
        <v>328</v>
      </c>
      <c r="E5041" s="159" t="s">
        <v>1</v>
      </c>
      <c r="F5041" s="160" t="s">
        <v>1999</v>
      </c>
      <c r="H5041" s="161">
        <v>44.27</v>
      </c>
      <c r="I5041" s="162"/>
      <c r="L5041" s="157"/>
      <c r="M5041" s="163"/>
      <c r="T5041" s="164"/>
      <c r="AT5041" s="159" t="s">
        <v>328</v>
      </c>
      <c r="AU5041" s="159" t="s">
        <v>88</v>
      </c>
      <c r="AV5041" s="12" t="s">
        <v>88</v>
      </c>
      <c r="AW5041" s="12" t="s">
        <v>31</v>
      </c>
      <c r="AX5041" s="12" t="s">
        <v>76</v>
      </c>
      <c r="AY5041" s="159" t="s">
        <v>317</v>
      </c>
    </row>
    <row r="5042" spans="2:51" s="12" customFormat="1" ht="10">
      <c r="B5042" s="157"/>
      <c r="D5042" s="158" t="s">
        <v>328</v>
      </c>
      <c r="E5042" s="159" t="s">
        <v>1</v>
      </c>
      <c r="F5042" s="160" t="s">
        <v>2000</v>
      </c>
      <c r="H5042" s="161">
        <v>22.41</v>
      </c>
      <c r="I5042" s="162"/>
      <c r="L5042" s="157"/>
      <c r="M5042" s="163"/>
      <c r="T5042" s="164"/>
      <c r="AT5042" s="159" t="s">
        <v>328</v>
      </c>
      <c r="AU5042" s="159" t="s">
        <v>88</v>
      </c>
      <c r="AV5042" s="12" t="s">
        <v>88</v>
      </c>
      <c r="AW5042" s="12" t="s">
        <v>31</v>
      </c>
      <c r="AX5042" s="12" t="s">
        <v>76</v>
      </c>
      <c r="AY5042" s="159" t="s">
        <v>317</v>
      </c>
    </row>
    <row r="5043" spans="2:51" s="12" customFormat="1" ht="10">
      <c r="B5043" s="157"/>
      <c r="D5043" s="158" t="s">
        <v>328</v>
      </c>
      <c r="E5043" s="159" t="s">
        <v>1</v>
      </c>
      <c r="F5043" s="160" t="s">
        <v>2001</v>
      </c>
      <c r="H5043" s="161">
        <v>21.38</v>
      </c>
      <c r="I5043" s="162"/>
      <c r="L5043" s="157"/>
      <c r="M5043" s="163"/>
      <c r="T5043" s="164"/>
      <c r="AT5043" s="159" t="s">
        <v>328</v>
      </c>
      <c r="AU5043" s="159" t="s">
        <v>88</v>
      </c>
      <c r="AV5043" s="12" t="s">
        <v>88</v>
      </c>
      <c r="AW5043" s="12" t="s">
        <v>31</v>
      </c>
      <c r="AX5043" s="12" t="s">
        <v>76</v>
      </c>
      <c r="AY5043" s="159" t="s">
        <v>317</v>
      </c>
    </row>
    <row r="5044" spans="2:51" s="12" customFormat="1" ht="10">
      <c r="B5044" s="157"/>
      <c r="D5044" s="158" t="s">
        <v>328</v>
      </c>
      <c r="E5044" s="159" t="s">
        <v>1</v>
      </c>
      <c r="F5044" s="160" t="s">
        <v>2002</v>
      </c>
      <c r="H5044" s="161">
        <v>112.99</v>
      </c>
      <c r="I5044" s="162"/>
      <c r="L5044" s="157"/>
      <c r="M5044" s="163"/>
      <c r="T5044" s="164"/>
      <c r="AT5044" s="159" t="s">
        <v>328</v>
      </c>
      <c r="AU5044" s="159" t="s">
        <v>88</v>
      </c>
      <c r="AV5044" s="12" t="s">
        <v>88</v>
      </c>
      <c r="AW5044" s="12" t="s">
        <v>31</v>
      </c>
      <c r="AX5044" s="12" t="s">
        <v>76</v>
      </c>
      <c r="AY5044" s="159" t="s">
        <v>317</v>
      </c>
    </row>
    <row r="5045" spans="2:51" s="12" customFormat="1" ht="10">
      <c r="B5045" s="157"/>
      <c r="D5045" s="158" t="s">
        <v>328</v>
      </c>
      <c r="E5045" s="159" t="s">
        <v>1</v>
      </c>
      <c r="F5045" s="160" t="s">
        <v>2003</v>
      </c>
      <c r="H5045" s="161">
        <v>124.69</v>
      </c>
      <c r="I5045" s="162"/>
      <c r="L5045" s="157"/>
      <c r="M5045" s="163"/>
      <c r="T5045" s="164"/>
      <c r="AT5045" s="159" t="s">
        <v>328</v>
      </c>
      <c r="AU5045" s="159" t="s">
        <v>88</v>
      </c>
      <c r="AV5045" s="12" t="s">
        <v>88</v>
      </c>
      <c r="AW5045" s="12" t="s">
        <v>31</v>
      </c>
      <c r="AX5045" s="12" t="s">
        <v>76</v>
      </c>
      <c r="AY5045" s="159" t="s">
        <v>317</v>
      </c>
    </row>
    <row r="5046" spans="2:51" s="12" customFormat="1" ht="10">
      <c r="B5046" s="157"/>
      <c r="D5046" s="158" t="s">
        <v>328</v>
      </c>
      <c r="E5046" s="159" t="s">
        <v>1</v>
      </c>
      <c r="F5046" s="160" t="s">
        <v>2004</v>
      </c>
      <c r="H5046" s="161">
        <v>93.32</v>
      </c>
      <c r="I5046" s="162"/>
      <c r="L5046" s="157"/>
      <c r="M5046" s="163"/>
      <c r="T5046" s="164"/>
      <c r="AT5046" s="159" t="s">
        <v>328</v>
      </c>
      <c r="AU5046" s="159" t="s">
        <v>88</v>
      </c>
      <c r="AV5046" s="12" t="s">
        <v>88</v>
      </c>
      <c r="AW5046" s="12" t="s">
        <v>31</v>
      </c>
      <c r="AX5046" s="12" t="s">
        <v>76</v>
      </c>
      <c r="AY5046" s="159" t="s">
        <v>317</v>
      </c>
    </row>
    <row r="5047" spans="2:51" s="13" customFormat="1" ht="10">
      <c r="B5047" s="165"/>
      <c r="D5047" s="158" t="s">
        <v>328</v>
      </c>
      <c r="E5047" s="166" t="s">
        <v>1</v>
      </c>
      <c r="F5047" s="167" t="s">
        <v>2005</v>
      </c>
      <c r="H5047" s="168">
        <v>505.12</v>
      </c>
      <c r="I5047" s="169"/>
      <c r="L5047" s="165"/>
      <c r="M5047" s="170"/>
      <c r="T5047" s="171"/>
      <c r="AT5047" s="166" t="s">
        <v>328</v>
      </c>
      <c r="AU5047" s="166" t="s">
        <v>88</v>
      </c>
      <c r="AV5047" s="13" t="s">
        <v>92</v>
      </c>
      <c r="AW5047" s="13" t="s">
        <v>31</v>
      </c>
      <c r="AX5047" s="13" t="s">
        <v>76</v>
      </c>
      <c r="AY5047" s="166" t="s">
        <v>317</v>
      </c>
    </row>
    <row r="5048" spans="2:51" s="12" customFormat="1" ht="10">
      <c r="B5048" s="157"/>
      <c r="D5048" s="158" t="s">
        <v>328</v>
      </c>
      <c r="E5048" s="159" t="s">
        <v>1</v>
      </c>
      <c r="F5048" s="160" t="s">
        <v>1950</v>
      </c>
      <c r="H5048" s="161">
        <v>4.62</v>
      </c>
      <c r="I5048" s="162"/>
      <c r="L5048" s="157"/>
      <c r="M5048" s="163"/>
      <c r="T5048" s="164"/>
      <c r="AT5048" s="159" t="s">
        <v>328</v>
      </c>
      <c r="AU5048" s="159" t="s">
        <v>88</v>
      </c>
      <c r="AV5048" s="12" t="s">
        <v>88</v>
      </c>
      <c r="AW5048" s="12" t="s">
        <v>31</v>
      </c>
      <c r="AX5048" s="12" t="s">
        <v>76</v>
      </c>
      <c r="AY5048" s="159" t="s">
        <v>317</v>
      </c>
    </row>
    <row r="5049" spans="2:51" s="12" customFormat="1" ht="10">
      <c r="B5049" s="157"/>
      <c r="D5049" s="158" t="s">
        <v>328</v>
      </c>
      <c r="E5049" s="159" t="s">
        <v>1</v>
      </c>
      <c r="F5049" s="160" t="s">
        <v>1951</v>
      </c>
      <c r="H5049" s="161">
        <v>13.7</v>
      </c>
      <c r="I5049" s="162"/>
      <c r="L5049" s="157"/>
      <c r="M5049" s="163"/>
      <c r="T5049" s="164"/>
      <c r="AT5049" s="159" t="s">
        <v>328</v>
      </c>
      <c r="AU5049" s="159" t="s">
        <v>88</v>
      </c>
      <c r="AV5049" s="12" t="s">
        <v>88</v>
      </c>
      <c r="AW5049" s="12" t="s">
        <v>31</v>
      </c>
      <c r="AX5049" s="12" t="s">
        <v>76</v>
      </c>
      <c r="AY5049" s="159" t="s">
        <v>317</v>
      </c>
    </row>
    <row r="5050" spans="2:51" s="12" customFormat="1" ht="10">
      <c r="B5050" s="157"/>
      <c r="D5050" s="158" t="s">
        <v>328</v>
      </c>
      <c r="E5050" s="159" t="s">
        <v>1</v>
      </c>
      <c r="F5050" s="160" t="s">
        <v>1952</v>
      </c>
      <c r="H5050" s="161">
        <v>22.93</v>
      </c>
      <c r="I5050" s="162"/>
      <c r="L5050" s="157"/>
      <c r="M5050" s="163"/>
      <c r="T5050" s="164"/>
      <c r="AT5050" s="159" t="s">
        <v>328</v>
      </c>
      <c r="AU5050" s="159" t="s">
        <v>88</v>
      </c>
      <c r="AV5050" s="12" t="s">
        <v>88</v>
      </c>
      <c r="AW5050" s="12" t="s">
        <v>31</v>
      </c>
      <c r="AX5050" s="12" t="s">
        <v>76</v>
      </c>
      <c r="AY5050" s="159" t="s">
        <v>317</v>
      </c>
    </row>
    <row r="5051" spans="2:51" s="13" customFormat="1" ht="10">
      <c r="B5051" s="165"/>
      <c r="D5051" s="158" t="s">
        <v>328</v>
      </c>
      <c r="E5051" s="166" t="s">
        <v>1</v>
      </c>
      <c r="F5051" s="167" t="s">
        <v>1953</v>
      </c>
      <c r="H5051" s="168">
        <v>41.25</v>
      </c>
      <c r="I5051" s="169"/>
      <c r="L5051" s="165"/>
      <c r="M5051" s="170"/>
      <c r="T5051" s="171"/>
      <c r="AT5051" s="166" t="s">
        <v>328</v>
      </c>
      <c r="AU5051" s="166" t="s">
        <v>88</v>
      </c>
      <c r="AV5051" s="13" t="s">
        <v>92</v>
      </c>
      <c r="AW5051" s="13" t="s">
        <v>31</v>
      </c>
      <c r="AX5051" s="13" t="s">
        <v>76</v>
      </c>
      <c r="AY5051" s="166" t="s">
        <v>317</v>
      </c>
    </row>
    <row r="5052" spans="2:51" s="12" customFormat="1" ht="10">
      <c r="B5052" s="157"/>
      <c r="D5052" s="158" t="s">
        <v>328</v>
      </c>
      <c r="E5052" s="159" t="s">
        <v>1</v>
      </c>
      <c r="F5052" s="160" t="s">
        <v>2006</v>
      </c>
      <c r="H5052" s="161">
        <v>8.35</v>
      </c>
      <c r="I5052" s="162"/>
      <c r="L5052" s="157"/>
      <c r="M5052" s="163"/>
      <c r="T5052" s="164"/>
      <c r="AT5052" s="159" t="s">
        <v>328</v>
      </c>
      <c r="AU5052" s="159" t="s">
        <v>88</v>
      </c>
      <c r="AV5052" s="12" t="s">
        <v>88</v>
      </c>
      <c r="AW5052" s="12" t="s">
        <v>31</v>
      </c>
      <c r="AX5052" s="12" t="s">
        <v>76</v>
      </c>
      <c r="AY5052" s="159" t="s">
        <v>317</v>
      </c>
    </row>
    <row r="5053" spans="2:51" s="12" customFormat="1" ht="10">
      <c r="B5053" s="157"/>
      <c r="D5053" s="158" t="s">
        <v>328</v>
      </c>
      <c r="E5053" s="159" t="s">
        <v>1</v>
      </c>
      <c r="F5053" s="160" t="s">
        <v>2007</v>
      </c>
      <c r="H5053" s="161">
        <v>16.7</v>
      </c>
      <c r="I5053" s="162"/>
      <c r="L5053" s="157"/>
      <c r="M5053" s="163"/>
      <c r="T5053" s="164"/>
      <c r="AT5053" s="159" t="s">
        <v>328</v>
      </c>
      <c r="AU5053" s="159" t="s">
        <v>88</v>
      </c>
      <c r="AV5053" s="12" t="s">
        <v>88</v>
      </c>
      <c r="AW5053" s="12" t="s">
        <v>31</v>
      </c>
      <c r="AX5053" s="12" t="s">
        <v>76</v>
      </c>
      <c r="AY5053" s="159" t="s">
        <v>317</v>
      </c>
    </row>
    <row r="5054" spans="2:51" s="12" customFormat="1" ht="10">
      <c r="B5054" s="157"/>
      <c r="D5054" s="158" t="s">
        <v>328</v>
      </c>
      <c r="E5054" s="159" t="s">
        <v>1</v>
      </c>
      <c r="F5054" s="160" t="s">
        <v>2008</v>
      </c>
      <c r="H5054" s="161">
        <v>16.649999999999999</v>
      </c>
      <c r="I5054" s="162"/>
      <c r="L5054" s="157"/>
      <c r="M5054" s="163"/>
      <c r="T5054" s="164"/>
      <c r="AT5054" s="159" t="s">
        <v>328</v>
      </c>
      <c r="AU5054" s="159" t="s">
        <v>88</v>
      </c>
      <c r="AV5054" s="12" t="s">
        <v>88</v>
      </c>
      <c r="AW5054" s="12" t="s">
        <v>31</v>
      </c>
      <c r="AX5054" s="12" t="s">
        <v>76</v>
      </c>
      <c r="AY5054" s="159" t="s">
        <v>317</v>
      </c>
    </row>
    <row r="5055" spans="2:51" s="13" customFormat="1" ht="10">
      <c r="B5055" s="165"/>
      <c r="D5055" s="158" t="s">
        <v>328</v>
      </c>
      <c r="E5055" s="166" t="s">
        <v>1</v>
      </c>
      <c r="F5055" s="167" t="s">
        <v>2009</v>
      </c>
      <c r="H5055" s="168">
        <v>41.699999999999996</v>
      </c>
      <c r="I5055" s="169"/>
      <c r="L5055" s="165"/>
      <c r="M5055" s="170"/>
      <c r="T5055" s="171"/>
      <c r="AT5055" s="166" t="s">
        <v>328</v>
      </c>
      <c r="AU5055" s="166" t="s">
        <v>88</v>
      </c>
      <c r="AV5055" s="13" t="s">
        <v>92</v>
      </c>
      <c r="AW5055" s="13" t="s">
        <v>31</v>
      </c>
      <c r="AX5055" s="13" t="s">
        <v>76</v>
      </c>
      <c r="AY5055" s="166" t="s">
        <v>317</v>
      </c>
    </row>
    <row r="5056" spans="2:51" s="12" customFormat="1" ht="10">
      <c r="B5056" s="157"/>
      <c r="D5056" s="158" t="s">
        <v>328</v>
      </c>
      <c r="E5056" s="159" t="s">
        <v>1</v>
      </c>
      <c r="F5056" s="160" t="s">
        <v>2010</v>
      </c>
      <c r="H5056" s="161">
        <v>56.7</v>
      </c>
      <c r="I5056" s="162"/>
      <c r="L5056" s="157"/>
      <c r="M5056" s="163"/>
      <c r="T5056" s="164"/>
      <c r="AT5056" s="159" t="s">
        <v>328</v>
      </c>
      <c r="AU5056" s="159" t="s">
        <v>88</v>
      </c>
      <c r="AV5056" s="12" t="s">
        <v>88</v>
      </c>
      <c r="AW5056" s="12" t="s">
        <v>31</v>
      </c>
      <c r="AX5056" s="12" t="s">
        <v>76</v>
      </c>
      <c r="AY5056" s="159" t="s">
        <v>317</v>
      </c>
    </row>
    <row r="5057" spans="2:51" s="12" customFormat="1" ht="10">
      <c r="B5057" s="157"/>
      <c r="D5057" s="158" t="s">
        <v>328</v>
      </c>
      <c r="E5057" s="159" t="s">
        <v>1</v>
      </c>
      <c r="F5057" s="160" t="s">
        <v>2011</v>
      </c>
      <c r="H5057" s="161">
        <v>51.88</v>
      </c>
      <c r="I5057" s="162"/>
      <c r="L5057" s="157"/>
      <c r="M5057" s="163"/>
      <c r="T5057" s="164"/>
      <c r="AT5057" s="159" t="s">
        <v>328</v>
      </c>
      <c r="AU5057" s="159" t="s">
        <v>88</v>
      </c>
      <c r="AV5057" s="12" t="s">
        <v>88</v>
      </c>
      <c r="AW5057" s="12" t="s">
        <v>31</v>
      </c>
      <c r="AX5057" s="12" t="s">
        <v>76</v>
      </c>
      <c r="AY5057" s="159" t="s">
        <v>317</v>
      </c>
    </row>
    <row r="5058" spans="2:51" s="13" customFormat="1" ht="10">
      <c r="B5058" s="165"/>
      <c r="D5058" s="158" t="s">
        <v>328</v>
      </c>
      <c r="E5058" s="166" t="s">
        <v>1</v>
      </c>
      <c r="F5058" s="167" t="s">
        <v>2012</v>
      </c>
      <c r="H5058" s="168">
        <v>108.58000000000001</v>
      </c>
      <c r="I5058" s="169"/>
      <c r="L5058" s="165"/>
      <c r="M5058" s="170"/>
      <c r="T5058" s="171"/>
      <c r="AT5058" s="166" t="s">
        <v>328</v>
      </c>
      <c r="AU5058" s="166" t="s">
        <v>88</v>
      </c>
      <c r="AV5058" s="13" t="s">
        <v>92</v>
      </c>
      <c r="AW5058" s="13" t="s">
        <v>31</v>
      </c>
      <c r="AX5058" s="13" t="s">
        <v>76</v>
      </c>
      <c r="AY5058" s="166" t="s">
        <v>317</v>
      </c>
    </row>
    <row r="5059" spans="2:51" s="12" customFormat="1" ht="10">
      <c r="B5059" s="157"/>
      <c r="D5059" s="158" t="s">
        <v>328</v>
      </c>
      <c r="E5059" s="159" t="s">
        <v>1</v>
      </c>
      <c r="F5059" s="160" t="s">
        <v>2131</v>
      </c>
      <c r="H5059" s="161">
        <v>377.23</v>
      </c>
      <c r="I5059" s="162"/>
      <c r="L5059" s="157"/>
      <c r="M5059" s="163"/>
      <c r="T5059" s="164"/>
      <c r="AT5059" s="159" t="s">
        <v>328</v>
      </c>
      <c r="AU5059" s="159" t="s">
        <v>88</v>
      </c>
      <c r="AV5059" s="12" t="s">
        <v>88</v>
      </c>
      <c r="AW5059" s="12" t="s">
        <v>31</v>
      </c>
      <c r="AX5059" s="12" t="s">
        <v>76</v>
      </c>
      <c r="AY5059" s="159" t="s">
        <v>317</v>
      </c>
    </row>
    <row r="5060" spans="2:51" s="13" customFormat="1" ht="10">
      <c r="B5060" s="165"/>
      <c r="D5060" s="158" t="s">
        <v>328</v>
      </c>
      <c r="E5060" s="166" t="s">
        <v>1</v>
      </c>
      <c r="F5060" s="167" t="s">
        <v>1893</v>
      </c>
      <c r="H5060" s="168">
        <v>377.23</v>
      </c>
      <c r="I5060" s="169"/>
      <c r="L5060" s="165"/>
      <c r="M5060" s="170"/>
      <c r="T5060" s="171"/>
      <c r="AT5060" s="166" t="s">
        <v>328</v>
      </c>
      <c r="AU5060" s="166" t="s">
        <v>88</v>
      </c>
      <c r="AV5060" s="13" t="s">
        <v>92</v>
      </c>
      <c r="AW5060" s="13" t="s">
        <v>31</v>
      </c>
      <c r="AX5060" s="13" t="s">
        <v>76</v>
      </c>
      <c r="AY5060" s="166" t="s">
        <v>317</v>
      </c>
    </row>
    <row r="5061" spans="2:51" s="12" customFormat="1" ht="10">
      <c r="B5061" s="157"/>
      <c r="D5061" s="158" t="s">
        <v>328</v>
      </c>
      <c r="E5061" s="159" t="s">
        <v>1</v>
      </c>
      <c r="F5061" s="160" t="s">
        <v>1955</v>
      </c>
      <c r="H5061" s="161">
        <v>15.84</v>
      </c>
      <c r="I5061" s="162"/>
      <c r="L5061" s="157"/>
      <c r="M5061" s="163"/>
      <c r="T5061" s="164"/>
      <c r="AT5061" s="159" t="s">
        <v>328</v>
      </c>
      <c r="AU5061" s="159" t="s">
        <v>88</v>
      </c>
      <c r="AV5061" s="12" t="s">
        <v>88</v>
      </c>
      <c r="AW5061" s="12" t="s">
        <v>31</v>
      </c>
      <c r="AX5061" s="12" t="s">
        <v>76</v>
      </c>
      <c r="AY5061" s="159" t="s">
        <v>317</v>
      </c>
    </row>
    <row r="5062" spans="2:51" s="13" customFormat="1" ht="10">
      <c r="B5062" s="165"/>
      <c r="D5062" s="158" t="s">
        <v>328</v>
      </c>
      <c r="E5062" s="166" t="s">
        <v>1</v>
      </c>
      <c r="F5062" s="167" t="s">
        <v>1907</v>
      </c>
      <c r="H5062" s="168">
        <v>15.84</v>
      </c>
      <c r="I5062" s="169"/>
      <c r="L5062" s="165"/>
      <c r="M5062" s="170"/>
      <c r="T5062" s="171"/>
      <c r="AT5062" s="166" t="s">
        <v>328</v>
      </c>
      <c r="AU5062" s="166" t="s">
        <v>88</v>
      </c>
      <c r="AV5062" s="13" t="s">
        <v>92</v>
      </c>
      <c r="AW5062" s="13" t="s">
        <v>31</v>
      </c>
      <c r="AX5062" s="13" t="s">
        <v>76</v>
      </c>
      <c r="AY5062" s="166" t="s">
        <v>317</v>
      </c>
    </row>
    <row r="5063" spans="2:51" s="12" customFormat="1" ht="10">
      <c r="B5063" s="157"/>
      <c r="D5063" s="158" t="s">
        <v>328</v>
      </c>
      <c r="E5063" s="159" t="s">
        <v>1</v>
      </c>
      <c r="F5063" s="160" t="s">
        <v>1894</v>
      </c>
      <c r="H5063" s="161">
        <v>13.25</v>
      </c>
      <c r="I5063" s="162"/>
      <c r="L5063" s="157"/>
      <c r="M5063" s="163"/>
      <c r="T5063" s="164"/>
      <c r="AT5063" s="159" t="s">
        <v>328</v>
      </c>
      <c r="AU5063" s="159" t="s">
        <v>88</v>
      </c>
      <c r="AV5063" s="12" t="s">
        <v>88</v>
      </c>
      <c r="AW5063" s="12" t="s">
        <v>31</v>
      </c>
      <c r="AX5063" s="12" t="s">
        <v>76</v>
      </c>
      <c r="AY5063" s="159" t="s">
        <v>317</v>
      </c>
    </row>
    <row r="5064" spans="2:51" s="13" customFormat="1" ht="10">
      <c r="B5064" s="165"/>
      <c r="D5064" s="158" t="s">
        <v>328</v>
      </c>
      <c r="E5064" s="166" t="s">
        <v>1</v>
      </c>
      <c r="F5064" s="167" t="s">
        <v>1895</v>
      </c>
      <c r="H5064" s="168">
        <v>13.25</v>
      </c>
      <c r="I5064" s="169"/>
      <c r="L5064" s="165"/>
      <c r="M5064" s="170"/>
      <c r="T5064" s="171"/>
      <c r="AT5064" s="166" t="s">
        <v>328</v>
      </c>
      <c r="AU5064" s="166" t="s">
        <v>88</v>
      </c>
      <c r="AV5064" s="13" t="s">
        <v>92</v>
      </c>
      <c r="AW5064" s="13" t="s">
        <v>31</v>
      </c>
      <c r="AX5064" s="13" t="s">
        <v>76</v>
      </c>
      <c r="AY5064" s="166" t="s">
        <v>317</v>
      </c>
    </row>
    <row r="5065" spans="2:51" s="12" customFormat="1" ht="10">
      <c r="B5065" s="157"/>
      <c r="D5065" s="158" t="s">
        <v>328</v>
      </c>
      <c r="E5065" s="159" t="s">
        <v>1</v>
      </c>
      <c r="F5065" s="160" t="s">
        <v>1896</v>
      </c>
      <c r="H5065" s="161">
        <v>51.29</v>
      </c>
      <c r="I5065" s="162"/>
      <c r="L5065" s="157"/>
      <c r="M5065" s="163"/>
      <c r="T5065" s="164"/>
      <c r="AT5065" s="159" t="s">
        <v>328</v>
      </c>
      <c r="AU5065" s="159" t="s">
        <v>88</v>
      </c>
      <c r="AV5065" s="12" t="s">
        <v>88</v>
      </c>
      <c r="AW5065" s="12" t="s">
        <v>31</v>
      </c>
      <c r="AX5065" s="12" t="s">
        <v>76</v>
      </c>
      <c r="AY5065" s="159" t="s">
        <v>317</v>
      </c>
    </row>
    <row r="5066" spans="2:51" s="13" customFormat="1" ht="10">
      <c r="B5066" s="165"/>
      <c r="D5066" s="158" t="s">
        <v>328</v>
      </c>
      <c r="E5066" s="166" t="s">
        <v>1</v>
      </c>
      <c r="F5066" s="167" t="s">
        <v>1897</v>
      </c>
      <c r="H5066" s="168">
        <v>51.29</v>
      </c>
      <c r="I5066" s="169"/>
      <c r="L5066" s="165"/>
      <c r="M5066" s="170"/>
      <c r="T5066" s="171"/>
      <c r="AT5066" s="166" t="s">
        <v>328</v>
      </c>
      <c r="AU5066" s="166" t="s">
        <v>88</v>
      </c>
      <c r="AV5066" s="13" t="s">
        <v>92</v>
      </c>
      <c r="AW5066" s="13" t="s">
        <v>31</v>
      </c>
      <c r="AX5066" s="13" t="s">
        <v>76</v>
      </c>
      <c r="AY5066" s="166" t="s">
        <v>317</v>
      </c>
    </row>
    <row r="5067" spans="2:51" s="12" customFormat="1" ht="10">
      <c r="B5067" s="157"/>
      <c r="D5067" s="158" t="s">
        <v>328</v>
      </c>
      <c r="E5067" s="159" t="s">
        <v>1</v>
      </c>
      <c r="F5067" s="160" t="s">
        <v>1898</v>
      </c>
      <c r="H5067" s="161">
        <v>6.2</v>
      </c>
      <c r="I5067" s="162"/>
      <c r="L5067" s="157"/>
      <c r="M5067" s="163"/>
      <c r="T5067" s="164"/>
      <c r="AT5067" s="159" t="s">
        <v>328</v>
      </c>
      <c r="AU5067" s="159" t="s">
        <v>88</v>
      </c>
      <c r="AV5067" s="12" t="s">
        <v>88</v>
      </c>
      <c r="AW5067" s="12" t="s">
        <v>31</v>
      </c>
      <c r="AX5067" s="12" t="s">
        <v>76</v>
      </c>
      <c r="AY5067" s="159" t="s">
        <v>317</v>
      </c>
    </row>
    <row r="5068" spans="2:51" s="13" customFormat="1" ht="10">
      <c r="B5068" s="165"/>
      <c r="D5068" s="158" t="s">
        <v>328</v>
      </c>
      <c r="E5068" s="166" t="s">
        <v>1</v>
      </c>
      <c r="F5068" s="167" t="s">
        <v>1899</v>
      </c>
      <c r="H5068" s="168">
        <v>6.2</v>
      </c>
      <c r="I5068" s="169"/>
      <c r="L5068" s="165"/>
      <c r="M5068" s="170"/>
      <c r="T5068" s="171"/>
      <c r="AT5068" s="166" t="s">
        <v>328</v>
      </c>
      <c r="AU5068" s="166" t="s">
        <v>88</v>
      </c>
      <c r="AV5068" s="13" t="s">
        <v>92</v>
      </c>
      <c r="AW5068" s="13" t="s">
        <v>31</v>
      </c>
      <c r="AX5068" s="13" t="s">
        <v>76</v>
      </c>
      <c r="AY5068" s="166" t="s">
        <v>317</v>
      </c>
    </row>
    <row r="5069" spans="2:51" s="12" customFormat="1" ht="10">
      <c r="B5069" s="157"/>
      <c r="D5069" s="158" t="s">
        <v>328</v>
      </c>
      <c r="E5069" s="159" t="s">
        <v>1</v>
      </c>
      <c r="F5069" s="160" t="s">
        <v>1900</v>
      </c>
      <c r="H5069" s="161">
        <v>4.71</v>
      </c>
      <c r="I5069" s="162"/>
      <c r="L5069" s="157"/>
      <c r="M5069" s="163"/>
      <c r="T5069" s="164"/>
      <c r="AT5069" s="159" t="s">
        <v>328</v>
      </c>
      <c r="AU5069" s="159" t="s">
        <v>88</v>
      </c>
      <c r="AV5069" s="12" t="s">
        <v>88</v>
      </c>
      <c r="AW5069" s="12" t="s">
        <v>31</v>
      </c>
      <c r="AX5069" s="12" t="s">
        <v>76</v>
      </c>
      <c r="AY5069" s="159" t="s">
        <v>317</v>
      </c>
    </row>
    <row r="5070" spans="2:51" s="13" customFormat="1" ht="10">
      <c r="B5070" s="165"/>
      <c r="D5070" s="158" t="s">
        <v>328</v>
      </c>
      <c r="E5070" s="166" t="s">
        <v>1</v>
      </c>
      <c r="F5070" s="167" t="s">
        <v>1901</v>
      </c>
      <c r="H5070" s="168">
        <v>4.71</v>
      </c>
      <c r="I5070" s="169"/>
      <c r="L5070" s="165"/>
      <c r="M5070" s="170"/>
      <c r="T5070" s="171"/>
      <c r="AT5070" s="166" t="s">
        <v>328</v>
      </c>
      <c r="AU5070" s="166" t="s">
        <v>88</v>
      </c>
      <c r="AV5070" s="13" t="s">
        <v>92</v>
      </c>
      <c r="AW5070" s="13" t="s">
        <v>31</v>
      </c>
      <c r="AX5070" s="13" t="s">
        <v>76</v>
      </c>
      <c r="AY5070" s="166" t="s">
        <v>317</v>
      </c>
    </row>
    <row r="5071" spans="2:51" s="12" customFormat="1" ht="10">
      <c r="B5071" s="157"/>
      <c r="D5071" s="158" t="s">
        <v>328</v>
      </c>
      <c r="E5071" s="159" t="s">
        <v>1</v>
      </c>
      <c r="F5071" s="160" t="s">
        <v>2014</v>
      </c>
      <c r="H5071" s="161">
        <v>69.58</v>
      </c>
      <c r="I5071" s="162"/>
      <c r="L5071" s="157"/>
      <c r="M5071" s="163"/>
      <c r="T5071" s="164"/>
      <c r="AT5071" s="159" t="s">
        <v>328</v>
      </c>
      <c r="AU5071" s="159" t="s">
        <v>88</v>
      </c>
      <c r="AV5071" s="12" t="s">
        <v>88</v>
      </c>
      <c r="AW5071" s="12" t="s">
        <v>31</v>
      </c>
      <c r="AX5071" s="12" t="s">
        <v>76</v>
      </c>
      <c r="AY5071" s="159" t="s">
        <v>317</v>
      </c>
    </row>
    <row r="5072" spans="2:51" s="12" customFormat="1" ht="10">
      <c r="B5072" s="157"/>
      <c r="D5072" s="158" t="s">
        <v>328</v>
      </c>
      <c r="E5072" s="159" t="s">
        <v>1</v>
      </c>
      <c r="F5072" s="160" t="s">
        <v>2015</v>
      </c>
      <c r="H5072" s="161">
        <v>69.38</v>
      </c>
      <c r="I5072" s="162"/>
      <c r="L5072" s="157"/>
      <c r="M5072" s="163"/>
      <c r="T5072" s="164"/>
      <c r="AT5072" s="159" t="s">
        <v>328</v>
      </c>
      <c r="AU5072" s="159" t="s">
        <v>88</v>
      </c>
      <c r="AV5072" s="12" t="s">
        <v>88</v>
      </c>
      <c r="AW5072" s="12" t="s">
        <v>31</v>
      </c>
      <c r="AX5072" s="12" t="s">
        <v>76</v>
      </c>
      <c r="AY5072" s="159" t="s">
        <v>317</v>
      </c>
    </row>
    <row r="5073" spans="2:51" s="13" customFormat="1" ht="10">
      <c r="B5073" s="165"/>
      <c r="D5073" s="158" t="s">
        <v>328</v>
      </c>
      <c r="E5073" s="166" t="s">
        <v>1</v>
      </c>
      <c r="F5073" s="167" t="s">
        <v>2016</v>
      </c>
      <c r="H5073" s="168">
        <v>138.95999999999998</v>
      </c>
      <c r="I5073" s="169"/>
      <c r="L5073" s="165"/>
      <c r="M5073" s="170"/>
      <c r="T5073" s="171"/>
      <c r="AT5073" s="166" t="s">
        <v>328</v>
      </c>
      <c r="AU5073" s="166" t="s">
        <v>88</v>
      </c>
      <c r="AV5073" s="13" t="s">
        <v>92</v>
      </c>
      <c r="AW5073" s="13" t="s">
        <v>31</v>
      </c>
      <c r="AX5073" s="13" t="s">
        <v>76</v>
      </c>
      <c r="AY5073" s="166" t="s">
        <v>317</v>
      </c>
    </row>
    <row r="5074" spans="2:51" s="12" customFormat="1" ht="10">
      <c r="B5074" s="157"/>
      <c r="D5074" s="158" t="s">
        <v>328</v>
      </c>
      <c r="E5074" s="159" t="s">
        <v>1</v>
      </c>
      <c r="F5074" s="160" t="s">
        <v>2017</v>
      </c>
      <c r="H5074" s="161">
        <v>40.99</v>
      </c>
      <c r="I5074" s="162"/>
      <c r="L5074" s="157"/>
      <c r="M5074" s="163"/>
      <c r="T5074" s="164"/>
      <c r="AT5074" s="159" t="s">
        <v>328</v>
      </c>
      <c r="AU5074" s="159" t="s">
        <v>88</v>
      </c>
      <c r="AV5074" s="12" t="s">
        <v>88</v>
      </c>
      <c r="AW5074" s="12" t="s">
        <v>31</v>
      </c>
      <c r="AX5074" s="12" t="s">
        <v>76</v>
      </c>
      <c r="AY5074" s="159" t="s">
        <v>317</v>
      </c>
    </row>
    <row r="5075" spans="2:51" s="13" customFormat="1" ht="10">
      <c r="B5075" s="165"/>
      <c r="D5075" s="158" t="s">
        <v>328</v>
      </c>
      <c r="E5075" s="166" t="s">
        <v>1</v>
      </c>
      <c r="F5075" s="167" t="s">
        <v>2018</v>
      </c>
      <c r="H5075" s="168">
        <v>40.99</v>
      </c>
      <c r="I5075" s="169"/>
      <c r="L5075" s="165"/>
      <c r="M5075" s="170"/>
      <c r="T5075" s="171"/>
      <c r="AT5075" s="166" t="s">
        <v>328</v>
      </c>
      <c r="AU5075" s="166" t="s">
        <v>88</v>
      </c>
      <c r="AV5075" s="13" t="s">
        <v>92</v>
      </c>
      <c r="AW5075" s="13" t="s">
        <v>31</v>
      </c>
      <c r="AX5075" s="13" t="s">
        <v>76</v>
      </c>
      <c r="AY5075" s="166" t="s">
        <v>317</v>
      </c>
    </row>
    <row r="5076" spans="2:51" s="12" customFormat="1" ht="10">
      <c r="B5076" s="157"/>
      <c r="D5076" s="158" t="s">
        <v>328</v>
      </c>
      <c r="E5076" s="159" t="s">
        <v>1</v>
      </c>
      <c r="F5076" s="160" t="s">
        <v>1928</v>
      </c>
      <c r="H5076" s="161">
        <v>4.75</v>
      </c>
      <c r="I5076" s="162"/>
      <c r="L5076" s="157"/>
      <c r="M5076" s="163"/>
      <c r="T5076" s="164"/>
      <c r="AT5076" s="159" t="s">
        <v>328</v>
      </c>
      <c r="AU5076" s="159" t="s">
        <v>88</v>
      </c>
      <c r="AV5076" s="12" t="s">
        <v>88</v>
      </c>
      <c r="AW5076" s="12" t="s">
        <v>31</v>
      </c>
      <c r="AX5076" s="12" t="s">
        <v>76</v>
      </c>
      <c r="AY5076" s="159" t="s">
        <v>317</v>
      </c>
    </row>
    <row r="5077" spans="2:51" s="13" customFormat="1" ht="10">
      <c r="B5077" s="165"/>
      <c r="D5077" s="158" t="s">
        <v>328</v>
      </c>
      <c r="E5077" s="166" t="s">
        <v>1</v>
      </c>
      <c r="F5077" s="167" t="s">
        <v>1929</v>
      </c>
      <c r="H5077" s="168">
        <v>4.75</v>
      </c>
      <c r="I5077" s="169"/>
      <c r="L5077" s="165"/>
      <c r="M5077" s="170"/>
      <c r="T5077" s="171"/>
      <c r="AT5077" s="166" t="s">
        <v>328</v>
      </c>
      <c r="AU5077" s="166" t="s">
        <v>88</v>
      </c>
      <c r="AV5077" s="13" t="s">
        <v>92</v>
      </c>
      <c r="AW5077" s="13" t="s">
        <v>31</v>
      </c>
      <c r="AX5077" s="13" t="s">
        <v>76</v>
      </c>
      <c r="AY5077" s="166" t="s">
        <v>317</v>
      </c>
    </row>
    <row r="5078" spans="2:51" s="12" customFormat="1" ht="10">
      <c r="B5078" s="157"/>
      <c r="D5078" s="158" t="s">
        <v>328</v>
      </c>
      <c r="E5078" s="159" t="s">
        <v>1</v>
      </c>
      <c r="F5078" s="160" t="s">
        <v>2531</v>
      </c>
      <c r="H5078" s="161">
        <v>10.88</v>
      </c>
      <c r="I5078" s="162"/>
      <c r="L5078" s="157"/>
      <c r="M5078" s="163"/>
      <c r="T5078" s="164"/>
      <c r="AT5078" s="159" t="s">
        <v>328</v>
      </c>
      <c r="AU5078" s="159" t="s">
        <v>88</v>
      </c>
      <c r="AV5078" s="12" t="s">
        <v>88</v>
      </c>
      <c r="AW5078" s="12" t="s">
        <v>31</v>
      </c>
      <c r="AX5078" s="12" t="s">
        <v>76</v>
      </c>
      <c r="AY5078" s="159" t="s">
        <v>317</v>
      </c>
    </row>
    <row r="5079" spans="2:51" s="13" customFormat="1" ht="10">
      <c r="B5079" s="165"/>
      <c r="D5079" s="158" t="s">
        <v>328</v>
      </c>
      <c r="E5079" s="166" t="s">
        <v>1</v>
      </c>
      <c r="F5079" s="167" t="s">
        <v>1931</v>
      </c>
      <c r="H5079" s="168">
        <v>10.88</v>
      </c>
      <c r="I5079" s="169"/>
      <c r="L5079" s="165"/>
      <c r="M5079" s="170"/>
      <c r="T5079" s="171"/>
      <c r="AT5079" s="166" t="s">
        <v>328</v>
      </c>
      <c r="AU5079" s="166" t="s">
        <v>88</v>
      </c>
      <c r="AV5079" s="13" t="s">
        <v>92</v>
      </c>
      <c r="AW5079" s="13" t="s">
        <v>31</v>
      </c>
      <c r="AX5079" s="13" t="s">
        <v>76</v>
      </c>
      <c r="AY5079" s="166" t="s">
        <v>317</v>
      </c>
    </row>
    <row r="5080" spans="2:51" s="12" customFormat="1" ht="10">
      <c r="B5080" s="157"/>
      <c r="D5080" s="158" t="s">
        <v>328</v>
      </c>
      <c r="E5080" s="159" t="s">
        <v>1</v>
      </c>
      <c r="F5080" s="160" t="s">
        <v>1932</v>
      </c>
      <c r="H5080" s="161">
        <v>21.13</v>
      </c>
      <c r="I5080" s="162"/>
      <c r="L5080" s="157"/>
      <c r="M5080" s="163"/>
      <c r="T5080" s="164"/>
      <c r="AT5080" s="159" t="s">
        <v>328</v>
      </c>
      <c r="AU5080" s="159" t="s">
        <v>88</v>
      </c>
      <c r="AV5080" s="12" t="s">
        <v>88</v>
      </c>
      <c r="AW5080" s="12" t="s">
        <v>31</v>
      </c>
      <c r="AX5080" s="12" t="s">
        <v>76</v>
      </c>
      <c r="AY5080" s="159" t="s">
        <v>317</v>
      </c>
    </row>
    <row r="5081" spans="2:51" s="13" customFormat="1" ht="10">
      <c r="B5081" s="165"/>
      <c r="D5081" s="158" t="s">
        <v>328</v>
      </c>
      <c r="E5081" s="166" t="s">
        <v>1</v>
      </c>
      <c r="F5081" s="167" t="s">
        <v>1903</v>
      </c>
      <c r="H5081" s="168">
        <v>21.13</v>
      </c>
      <c r="I5081" s="169"/>
      <c r="L5081" s="165"/>
      <c r="M5081" s="170"/>
      <c r="T5081" s="171"/>
      <c r="AT5081" s="166" t="s">
        <v>328</v>
      </c>
      <c r="AU5081" s="166" t="s">
        <v>88</v>
      </c>
      <c r="AV5081" s="13" t="s">
        <v>92</v>
      </c>
      <c r="AW5081" s="13" t="s">
        <v>31</v>
      </c>
      <c r="AX5081" s="13" t="s">
        <v>76</v>
      </c>
      <c r="AY5081" s="166" t="s">
        <v>317</v>
      </c>
    </row>
    <row r="5082" spans="2:51" s="12" customFormat="1" ht="10">
      <c r="B5082" s="157"/>
      <c r="D5082" s="158" t="s">
        <v>328</v>
      </c>
      <c r="E5082" s="159" t="s">
        <v>1</v>
      </c>
      <c r="F5082" s="160" t="s">
        <v>1904</v>
      </c>
      <c r="H5082" s="161">
        <v>9.1300000000000008</v>
      </c>
      <c r="I5082" s="162"/>
      <c r="L5082" s="157"/>
      <c r="M5082" s="163"/>
      <c r="T5082" s="164"/>
      <c r="AT5082" s="159" t="s">
        <v>328</v>
      </c>
      <c r="AU5082" s="159" t="s">
        <v>88</v>
      </c>
      <c r="AV5082" s="12" t="s">
        <v>88</v>
      </c>
      <c r="AW5082" s="12" t="s">
        <v>31</v>
      </c>
      <c r="AX5082" s="12" t="s">
        <v>76</v>
      </c>
      <c r="AY5082" s="159" t="s">
        <v>317</v>
      </c>
    </row>
    <row r="5083" spans="2:51" s="13" customFormat="1" ht="10">
      <c r="B5083" s="165"/>
      <c r="D5083" s="158" t="s">
        <v>328</v>
      </c>
      <c r="E5083" s="166" t="s">
        <v>1</v>
      </c>
      <c r="F5083" s="167" t="s">
        <v>1905</v>
      </c>
      <c r="H5083" s="168">
        <v>9.1300000000000008</v>
      </c>
      <c r="I5083" s="169"/>
      <c r="L5083" s="165"/>
      <c r="M5083" s="170"/>
      <c r="T5083" s="171"/>
      <c r="AT5083" s="166" t="s">
        <v>328</v>
      </c>
      <c r="AU5083" s="166" t="s">
        <v>88</v>
      </c>
      <c r="AV5083" s="13" t="s">
        <v>92</v>
      </c>
      <c r="AW5083" s="13" t="s">
        <v>31</v>
      </c>
      <c r="AX5083" s="13" t="s">
        <v>76</v>
      </c>
      <c r="AY5083" s="166" t="s">
        <v>317</v>
      </c>
    </row>
    <row r="5084" spans="2:51" s="12" customFormat="1" ht="10">
      <c r="B5084" s="157"/>
      <c r="D5084" s="158" t="s">
        <v>328</v>
      </c>
      <c r="E5084" s="159" t="s">
        <v>1</v>
      </c>
      <c r="F5084" s="160" t="s">
        <v>7427</v>
      </c>
      <c r="H5084" s="161">
        <v>22.73</v>
      </c>
      <c r="I5084" s="162"/>
      <c r="L5084" s="157"/>
      <c r="M5084" s="163"/>
      <c r="T5084" s="164"/>
      <c r="AT5084" s="159" t="s">
        <v>328</v>
      </c>
      <c r="AU5084" s="159" t="s">
        <v>88</v>
      </c>
      <c r="AV5084" s="12" t="s">
        <v>88</v>
      </c>
      <c r="AW5084" s="12" t="s">
        <v>31</v>
      </c>
      <c r="AX5084" s="12" t="s">
        <v>76</v>
      </c>
      <c r="AY5084" s="159" t="s">
        <v>317</v>
      </c>
    </row>
    <row r="5085" spans="2:51" s="12" customFormat="1" ht="10">
      <c r="B5085" s="157"/>
      <c r="D5085" s="158" t="s">
        <v>328</v>
      </c>
      <c r="E5085" s="159" t="s">
        <v>1</v>
      </c>
      <c r="F5085" s="160" t="s">
        <v>7428</v>
      </c>
      <c r="H5085" s="161">
        <v>45.42</v>
      </c>
      <c r="I5085" s="162"/>
      <c r="L5085" s="157"/>
      <c r="M5085" s="163"/>
      <c r="T5085" s="164"/>
      <c r="AT5085" s="159" t="s">
        <v>328</v>
      </c>
      <c r="AU5085" s="159" t="s">
        <v>88</v>
      </c>
      <c r="AV5085" s="12" t="s">
        <v>88</v>
      </c>
      <c r="AW5085" s="12" t="s">
        <v>31</v>
      </c>
      <c r="AX5085" s="12" t="s">
        <v>76</v>
      </c>
      <c r="AY5085" s="159" t="s">
        <v>317</v>
      </c>
    </row>
    <row r="5086" spans="2:51" s="12" customFormat="1" ht="10">
      <c r="B5086" s="157"/>
      <c r="D5086" s="158" t="s">
        <v>328</v>
      </c>
      <c r="E5086" s="159" t="s">
        <v>1</v>
      </c>
      <c r="F5086" s="160" t="s">
        <v>7429</v>
      </c>
      <c r="H5086" s="161">
        <v>45.42</v>
      </c>
      <c r="I5086" s="162"/>
      <c r="L5086" s="157"/>
      <c r="M5086" s="163"/>
      <c r="T5086" s="164"/>
      <c r="AT5086" s="159" t="s">
        <v>328</v>
      </c>
      <c r="AU5086" s="159" t="s">
        <v>88</v>
      </c>
      <c r="AV5086" s="12" t="s">
        <v>88</v>
      </c>
      <c r="AW5086" s="12" t="s">
        <v>31</v>
      </c>
      <c r="AX5086" s="12" t="s">
        <v>76</v>
      </c>
      <c r="AY5086" s="159" t="s">
        <v>317</v>
      </c>
    </row>
    <row r="5087" spans="2:51" s="13" customFormat="1" ht="10">
      <c r="B5087" s="165"/>
      <c r="D5087" s="158" t="s">
        <v>328</v>
      </c>
      <c r="E5087" s="166" t="s">
        <v>1</v>
      </c>
      <c r="F5087" s="167" t="s">
        <v>2021</v>
      </c>
      <c r="H5087" s="168">
        <v>113.57000000000001</v>
      </c>
      <c r="I5087" s="169"/>
      <c r="L5087" s="165"/>
      <c r="M5087" s="170"/>
      <c r="T5087" s="171"/>
      <c r="AT5087" s="166" t="s">
        <v>328</v>
      </c>
      <c r="AU5087" s="166" t="s">
        <v>88</v>
      </c>
      <c r="AV5087" s="13" t="s">
        <v>92</v>
      </c>
      <c r="AW5087" s="13" t="s">
        <v>31</v>
      </c>
      <c r="AX5087" s="13" t="s">
        <v>76</v>
      </c>
      <c r="AY5087" s="166" t="s">
        <v>317</v>
      </c>
    </row>
    <row r="5088" spans="2:51" s="12" customFormat="1" ht="10">
      <c r="B5088" s="157"/>
      <c r="D5088" s="158" t="s">
        <v>328</v>
      </c>
      <c r="E5088" s="159" t="s">
        <v>1</v>
      </c>
      <c r="F5088" s="160" t="s">
        <v>7421</v>
      </c>
      <c r="H5088" s="161">
        <v>23.82</v>
      </c>
      <c r="I5088" s="162"/>
      <c r="L5088" s="157"/>
      <c r="M5088" s="163"/>
      <c r="T5088" s="164"/>
      <c r="AT5088" s="159" t="s">
        <v>328</v>
      </c>
      <c r="AU5088" s="159" t="s">
        <v>88</v>
      </c>
      <c r="AV5088" s="12" t="s">
        <v>88</v>
      </c>
      <c r="AW5088" s="12" t="s">
        <v>31</v>
      </c>
      <c r="AX5088" s="12" t="s">
        <v>76</v>
      </c>
      <c r="AY5088" s="159" t="s">
        <v>317</v>
      </c>
    </row>
    <row r="5089" spans="2:65" s="13" customFormat="1" ht="10">
      <c r="B5089" s="165"/>
      <c r="D5089" s="158" t="s">
        <v>328</v>
      </c>
      <c r="E5089" s="166" t="s">
        <v>1</v>
      </c>
      <c r="F5089" s="167" t="s">
        <v>7422</v>
      </c>
      <c r="H5089" s="168">
        <v>23.82</v>
      </c>
      <c r="I5089" s="169"/>
      <c r="L5089" s="165"/>
      <c r="M5089" s="170"/>
      <c r="T5089" s="171"/>
      <c r="AT5089" s="166" t="s">
        <v>328</v>
      </c>
      <c r="AU5089" s="166" t="s">
        <v>88</v>
      </c>
      <c r="AV5089" s="13" t="s">
        <v>92</v>
      </c>
      <c r="AW5089" s="13" t="s">
        <v>31</v>
      </c>
      <c r="AX5089" s="13" t="s">
        <v>76</v>
      </c>
      <c r="AY5089" s="166" t="s">
        <v>317</v>
      </c>
    </row>
    <row r="5090" spans="2:65" s="14" customFormat="1" ht="10">
      <c r="B5090" s="172"/>
      <c r="D5090" s="158" t="s">
        <v>328</v>
      </c>
      <c r="E5090" s="173" t="s">
        <v>1</v>
      </c>
      <c r="F5090" s="174" t="s">
        <v>332</v>
      </c>
      <c r="H5090" s="175">
        <v>9303.1809999999969</v>
      </c>
      <c r="I5090" s="176"/>
      <c r="L5090" s="172"/>
      <c r="M5090" s="177"/>
      <c r="T5090" s="178"/>
      <c r="AT5090" s="173" t="s">
        <v>328</v>
      </c>
      <c r="AU5090" s="173" t="s">
        <v>88</v>
      </c>
      <c r="AV5090" s="14" t="s">
        <v>323</v>
      </c>
      <c r="AW5090" s="14" t="s">
        <v>31</v>
      </c>
      <c r="AX5090" s="14" t="s">
        <v>83</v>
      </c>
      <c r="AY5090" s="173" t="s">
        <v>317</v>
      </c>
    </row>
    <row r="5091" spans="2:65" s="1" customFormat="1" ht="66.75" customHeight="1">
      <c r="B5091" s="142"/>
      <c r="C5091" s="143" t="s">
        <v>7430</v>
      </c>
      <c r="D5091" s="143" t="s">
        <v>319</v>
      </c>
      <c r="E5091" s="144" t="s">
        <v>7431</v>
      </c>
      <c r="F5091" s="145" t="s">
        <v>7432</v>
      </c>
      <c r="G5091" s="146" t="s">
        <v>444</v>
      </c>
      <c r="H5091" s="147">
        <v>9329.8909999999996</v>
      </c>
      <c r="I5091" s="148"/>
      <c r="J5091" s="149">
        <f>ROUND(I5091*H5091,2)</f>
        <v>0</v>
      </c>
      <c r="K5091" s="150"/>
      <c r="L5091" s="31"/>
      <c r="M5091" s="151" t="s">
        <v>1</v>
      </c>
      <c r="N5091" s="152" t="s">
        <v>42</v>
      </c>
      <c r="P5091" s="153">
        <f>O5091*H5091</f>
        <v>0</v>
      </c>
      <c r="Q5091" s="153">
        <v>0</v>
      </c>
      <c r="R5091" s="153">
        <f>Q5091*H5091</f>
        <v>0</v>
      </c>
      <c r="S5091" s="153">
        <v>0</v>
      </c>
      <c r="T5091" s="154">
        <f>S5091*H5091</f>
        <v>0</v>
      </c>
      <c r="AR5091" s="155" t="s">
        <v>396</v>
      </c>
      <c r="AT5091" s="155" t="s">
        <v>319</v>
      </c>
      <c r="AU5091" s="155" t="s">
        <v>88</v>
      </c>
      <c r="AY5091" s="16" t="s">
        <v>317</v>
      </c>
      <c r="BE5091" s="156">
        <f>IF(N5091="základná",J5091,0)</f>
        <v>0</v>
      </c>
      <c r="BF5091" s="156">
        <f>IF(N5091="znížená",J5091,0)</f>
        <v>0</v>
      </c>
      <c r="BG5091" s="156">
        <f>IF(N5091="zákl. prenesená",J5091,0)</f>
        <v>0</v>
      </c>
      <c r="BH5091" s="156">
        <f>IF(N5091="zníž. prenesená",J5091,0)</f>
        <v>0</v>
      </c>
      <c r="BI5091" s="156">
        <f>IF(N5091="nulová",J5091,0)</f>
        <v>0</v>
      </c>
      <c r="BJ5091" s="16" t="s">
        <v>88</v>
      </c>
      <c r="BK5091" s="156">
        <f>ROUND(I5091*H5091,2)</f>
        <v>0</v>
      </c>
      <c r="BL5091" s="16" t="s">
        <v>396</v>
      </c>
      <c r="BM5091" s="155" t="s">
        <v>7433</v>
      </c>
    </row>
    <row r="5092" spans="2:65" s="12" customFormat="1" ht="10">
      <c r="B5092" s="157"/>
      <c r="D5092" s="158" t="s">
        <v>328</v>
      </c>
      <c r="E5092" s="159" t="s">
        <v>1</v>
      </c>
      <c r="F5092" s="160" t="s">
        <v>1965</v>
      </c>
      <c r="H5092" s="161">
        <v>965.35</v>
      </c>
      <c r="I5092" s="162"/>
      <c r="L5092" s="157"/>
      <c r="M5092" s="163"/>
      <c r="T5092" s="164"/>
      <c r="AT5092" s="159" t="s">
        <v>328</v>
      </c>
      <c r="AU5092" s="159" t="s">
        <v>88</v>
      </c>
      <c r="AV5092" s="12" t="s">
        <v>88</v>
      </c>
      <c r="AW5092" s="12" t="s">
        <v>31</v>
      </c>
      <c r="AX5092" s="12" t="s">
        <v>76</v>
      </c>
      <c r="AY5092" s="159" t="s">
        <v>317</v>
      </c>
    </row>
    <row r="5093" spans="2:65" s="12" customFormat="1" ht="10">
      <c r="B5093" s="157"/>
      <c r="D5093" s="158" t="s">
        <v>328</v>
      </c>
      <c r="E5093" s="159" t="s">
        <v>1</v>
      </c>
      <c r="F5093" s="160" t="s">
        <v>1966</v>
      </c>
      <c r="H5093" s="161">
        <v>486.66</v>
      </c>
      <c r="I5093" s="162"/>
      <c r="L5093" s="157"/>
      <c r="M5093" s="163"/>
      <c r="T5093" s="164"/>
      <c r="AT5093" s="159" t="s">
        <v>328</v>
      </c>
      <c r="AU5093" s="159" t="s">
        <v>88</v>
      </c>
      <c r="AV5093" s="12" t="s">
        <v>88</v>
      </c>
      <c r="AW5093" s="12" t="s">
        <v>31</v>
      </c>
      <c r="AX5093" s="12" t="s">
        <v>76</v>
      </c>
      <c r="AY5093" s="159" t="s">
        <v>317</v>
      </c>
    </row>
    <row r="5094" spans="2:65" s="13" customFormat="1" ht="10">
      <c r="B5094" s="165"/>
      <c r="D5094" s="158" t="s">
        <v>328</v>
      </c>
      <c r="E5094" s="166" t="s">
        <v>1</v>
      </c>
      <c r="F5094" s="167" t="s">
        <v>1967</v>
      </c>
      <c r="H5094" s="168">
        <v>1452.01</v>
      </c>
      <c r="I5094" s="169"/>
      <c r="L5094" s="165"/>
      <c r="M5094" s="170"/>
      <c r="T5094" s="171"/>
      <c r="AT5094" s="166" t="s">
        <v>328</v>
      </c>
      <c r="AU5094" s="166" t="s">
        <v>88</v>
      </c>
      <c r="AV5094" s="13" t="s">
        <v>92</v>
      </c>
      <c r="AW5094" s="13" t="s">
        <v>31</v>
      </c>
      <c r="AX5094" s="13" t="s">
        <v>76</v>
      </c>
      <c r="AY5094" s="166" t="s">
        <v>317</v>
      </c>
    </row>
    <row r="5095" spans="2:65" s="12" customFormat="1" ht="10">
      <c r="B5095" s="157"/>
      <c r="D5095" s="158" t="s">
        <v>328</v>
      </c>
      <c r="E5095" s="159" t="s">
        <v>1</v>
      </c>
      <c r="F5095" s="160" t="s">
        <v>1968</v>
      </c>
      <c r="H5095" s="161">
        <v>6</v>
      </c>
      <c r="I5095" s="162"/>
      <c r="L5095" s="157"/>
      <c r="M5095" s="163"/>
      <c r="T5095" s="164"/>
      <c r="AT5095" s="159" t="s">
        <v>328</v>
      </c>
      <c r="AU5095" s="159" t="s">
        <v>88</v>
      </c>
      <c r="AV5095" s="12" t="s">
        <v>88</v>
      </c>
      <c r="AW5095" s="12" t="s">
        <v>31</v>
      </c>
      <c r="AX5095" s="12" t="s">
        <v>76</v>
      </c>
      <c r="AY5095" s="159" t="s">
        <v>317</v>
      </c>
    </row>
    <row r="5096" spans="2:65" s="12" customFormat="1" ht="10">
      <c r="B5096" s="157"/>
      <c r="D5096" s="158" t="s">
        <v>328</v>
      </c>
      <c r="E5096" s="159" t="s">
        <v>1</v>
      </c>
      <c r="F5096" s="160" t="s">
        <v>2032</v>
      </c>
      <c r="H5096" s="161">
        <v>4.37</v>
      </c>
      <c r="I5096" s="162"/>
      <c r="L5096" s="157"/>
      <c r="M5096" s="163"/>
      <c r="T5096" s="164"/>
      <c r="AT5096" s="159" t="s">
        <v>328</v>
      </c>
      <c r="AU5096" s="159" t="s">
        <v>88</v>
      </c>
      <c r="AV5096" s="12" t="s">
        <v>88</v>
      </c>
      <c r="AW5096" s="12" t="s">
        <v>31</v>
      </c>
      <c r="AX5096" s="12" t="s">
        <v>76</v>
      </c>
      <c r="AY5096" s="159" t="s">
        <v>317</v>
      </c>
    </row>
    <row r="5097" spans="2:65" s="13" customFormat="1" ht="10">
      <c r="B5097" s="165"/>
      <c r="D5097" s="158" t="s">
        <v>328</v>
      </c>
      <c r="E5097" s="166" t="s">
        <v>1</v>
      </c>
      <c r="F5097" s="167" t="s">
        <v>1970</v>
      </c>
      <c r="H5097" s="168">
        <v>10.370000000000001</v>
      </c>
      <c r="I5097" s="169"/>
      <c r="L5097" s="165"/>
      <c r="M5097" s="170"/>
      <c r="T5097" s="171"/>
      <c r="AT5097" s="166" t="s">
        <v>328</v>
      </c>
      <c r="AU5097" s="166" t="s">
        <v>88</v>
      </c>
      <c r="AV5097" s="13" t="s">
        <v>92</v>
      </c>
      <c r="AW5097" s="13" t="s">
        <v>31</v>
      </c>
      <c r="AX5097" s="13" t="s">
        <v>76</v>
      </c>
      <c r="AY5097" s="166" t="s">
        <v>317</v>
      </c>
    </row>
    <row r="5098" spans="2:65" s="12" customFormat="1" ht="10">
      <c r="B5098" s="157"/>
      <c r="D5098" s="158" t="s">
        <v>328</v>
      </c>
      <c r="E5098" s="159" t="s">
        <v>1</v>
      </c>
      <c r="F5098" s="160" t="s">
        <v>1971</v>
      </c>
      <c r="H5098" s="161">
        <v>3.17</v>
      </c>
      <c r="I5098" s="162"/>
      <c r="L5098" s="157"/>
      <c r="M5098" s="163"/>
      <c r="T5098" s="164"/>
      <c r="AT5098" s="159" t="s">
        <v>328</v>
      </c>
      <c r="AU5098" s="159" t="s">
        <v>88</v>
      </c>
      <c r="AV5098" s="12" t="s">
        <v>88</v>
      </c>
      <c r="AW5098" s="12" t="s">
        <v>31</v>
      </c>
      <c r="AX5098" s="12" t="s">
        <v>76</v>
      </c>
      <c r="AY5098" s="159" t="s">
        <v>317</v>
      </c>
    </row>
    <row r="5099" spans="2:65" s="12" customFormat="1" ht="10">
      <c r="B5099" s="157"/>
      <c r="D5099" s="158" t="s">
        <v>328</v>
      </c>
      <c r="E5099" s="159" t="s">
        <v>1</v>
      </c>
      <c r="F5099" s="160" t="s">
        <v>1972</v>
      </c>
      <c r="H5099" s="161">
        <v>17.16</v>
      </c>
      <c r="I5099" s="162"/>
      <c r="L5099" s="157"/>
      <c r="M5099" s="163"/>
      <c r="T5099" s="164"/>
      <c r="AT5099" s="159" t="s">
        <v>328</v>
      </c>
      <c r="AU5099" s="159" t="s">
        <v>88</v>
      </c>
      <c r="AV5099" s="12" t="s">
        <v>88</v>
      </c>
      <c r="AW5099" s="12" t="s">
        <v>31</v>
      </c>
      <c r="AX5099" s="12" t="s">
        <v>76</v>
      </c>
      <c r="AY5099" s="159" t="s">
        <v>317</v>
      </c>
    </row>
    <row r="5100" spans="2:65" s="12" customFormat="1" ht="10">
      <c r="B5100" s="157"/>
      <c r="D5100" s="158" t="s">
        <v>328</v>
      </c>
      <c r="E5100" s="159" t="s">
        <v>1</v>
      </c>
      <c r="F5100" s="160" t="s">
        <v>1973</v>
      </c>
      <c r="H5100" s="161">
        <v>27.65</v>
      </c>
      <c r="I5100" s="162"/>
      <c r="L5100" s="157"/>
      <c r="M5100" s="163"/>
      <c r="T5100" s="164"/>
      <c r="AT5100" s="159" t="s">
        <v>328</v>
      </c>
      <c r="AU5100" s="159" t="s">
        <v>88</v>
      </c>
      <c r="AV5100" s="12" t="s">
        <v>88</v>
      </c>
      <c r="AW5100" s="12" t="s">
        <v>31</v>
      </c>
      <c r="AX5100" s="12" t="s">
        <v>76</v>
      </c>
      <c r="AY5100" s="159" t="s">
        <v>317</v>
      </c>
    </row>
    <row r="5101" spans="2:65" s="12" customFormat="1" ht="10">
      <c r="B5101" s="157"/>
      <c r="D5101" s="158" t="s">
        <v>328</v>
      </c>
      <c r="E5101" s="159" t="s">
        <v>1</v>
      </c>
      <c r="F5101" s="160" t="s">
        <v>1974</v>
      </c>
      <c r="H5101" s="161">
        <v>94.73</v>
      </c>
      <c r="I5101" s="162"/>
      <c r="L5101" s="157"/>
      <c r="M5101" s="163"/>
      <c r="T5101" s="164"/>
      <c r="AT5101" s="159" t="s">
        <v>328</v>
      </c>
      <c r="AU5101" s="159" t="s">
        <v>88</v>
      </c>
      <c r="AV5101" s="12" t="s">
        <v>88</v>
      </c>
      <c r="AW5101" s="12" t="s">
        <v>31</v>
      </c>
      <c r="AX5101" s="12" t="s">
        <v>76</v>
      </c>
      <c r="AY5101" s="159" t="s">
        <v>317</v>
      </c>
    </row>
    <row r="5102" spans="2:65" s="12" customFormat="1" ht="10">
      <c r="B5102" s="157"/>
      <c r="D5102" s="158" t="s">
        <v>328</v>
      </c>
      <c r="E5102" s="159" t="s">
        <v>1</v>
      </c>
      <c r="F5102" s="160" t="s">
        <v>1975</v>
      </c>
      <c r="H5102" s="161">
        <v>64.28</v>
      </c>
      <c r="I5102" s="162"/>
      <c r="L5102" s="157"/>
      <c r="M5102" s="163"/>
      <c r="T5102" s="164"/>
      <c r="AT5102" s="159" t="s">
        <v>328</v>
      </c>
      <c r="AU5102" s="159" t="s">
        <v>88</v>
      </c>
      <c r="AV5102" s="12" t="s">
        <v>88</v>
      </c>
      <c r="AW5102" s="12" t="s">
        <v>31</v>
      </c>
      <c r="AX5102" s="12" t="s">
        <v>76</v>
      </c>
      <c r="AY5102" s="159" t="s">
        <v>317</v>
      </c>
    </row>
    <row r="5103" spans="2:65" s="13" customFormat="1" ht="10">
      <c r="B5103" s="165"/>
      <c r="D5103" s="158" t="s">
        <v>328</v>
      </c>
      <c r="E5103" s="166" t="s">
        <v>1</v>
      </c>
      <c r="F5103" s="167" t="s">
        <v>1976</v>
      </c>
      <c r="H5103" s="168">
        <v>206.99</v>
      </c>
      <c r="I5103" s="169"/>
      <c r="L5103" s="165"/>
      <c r="M5103" s="170"/>
      <c r="T5103" s="171"/>
      <c r="AT5103" s="166" t="s">
        <v>328</v>
      </c>
      <c r="AU5103" s="166" t="s">
        <v>88</v>
      </c>
      <c r="AV5103" s="13" t="s">
        <v>92</v>
      </c>
      <c r="AW5103" s="13" t="s">
        <v>31</v>
      </c>
      <c r="AX5103" s="13" t="s">
        <v>76</v>
      </c>
      <c r="AY5103" s="166" t="s">
        <v>317</v>
      </c>
    </row>
    <row r="5104" spans="2:65" s="12" customFormat="1" ht="10">
      <c r="B5104" s="157"/>
      <c r="D5104" s="158" t="s">
        <v>328</v>
      </c>
      <c r="E5104" s="159" t="s">
        <v>1</v>
      </c>
      <c r="F5104" s="160" t="s">
        <v>1933</v>
      </c>
      <c r="H5104" s="161">
        <v>46.86</v>
      </c>
      <c r="I5104" s="162"/>
      <c r="L5104" s="157"/>
      <c r="M5104" s="163"/>
      <c r="T5104" s="164"/>
      <c r="AT5104" s="159" t="s">
        <v>328</v>
      </c>
      <c r="AU5104" s="159" t="s">
        <v>88</v>
      </c>
      <c r="AV5104" s="12" t="s">
        <v>88</v>
      </c>
      <c r="AW5104" s="12" t="s">
        <v>31</v>
      </c>
      <c r="AX5104" s="12" t="s">
        <v>76</v>
      </c>
      <c r="AY5104" s="159" t="s">
        <v>317</v>
      </c>
    </row>
    <row r="5105" spans="2:51" s="12" customFormat="1" ht="10">
      <c r="B5105" s="157"/>
      <c r="D5105" s="158" t="s">
        <v>328</v>
      </c>
      <c r="E5105" s="159" t="s">
        <v>1</v>
      </c>
      <c r="F5105" s="160" t="s">
        <v>1934</v>
      </c>
      <c r="H5105" s="161">
        <v>4.24</v>
      </c>
      <c r="I5105" s="162"/>
      <c r="L5105" s="157"/>
      <c r="M5105" s="163"/>
      <c r="T5105" s="164"/>
      <c r="AT5105" s="159" t="s">
        <v>328</v>
      </c>
      <c r="AU5105" s="159" t="s">
        <v>88</v>
      </c>
      <c r="AV5105" s="12" t="s">
        <v>88</v>
      </c>
      <c r="AW5105" s="12" t="s">
        <v>31</v>
      </c>
      <c r="AX5105" s="12" t="s">
        <v>76</v>
      </c>
      <c r="AY5105" s="159" t="s">
        <v>317</v>
      </c>
    </row>
    <row r="5106" spans="2:51" s="12" customFormat="1" ht="10">
      <c r="B5106" s="157"/>
      <c r="D5106" s="158" t="s">
        <v>328</v>
      </c>
      <c r="E5106" s="159" t="s">
        <v>1</v>
      </c>
      <c r="F5106" s="160" t="s">
        <v>1935</v>
      </c>
      <c r="H5106" s="161">
        <v>38.770000000000003</v>
      </c>
      <c r="I5106" s="162"/>
      <c r="L5106" s="157"/>
      <c r="M5106" s="163"/>
      <c r="T5106" s="164"/>
      <c r="AT5106" s="159" t="s">
        <v>328</v>
      </c>
      <c r="AU5106" s="159" t="s">
        <v>88</v>
      </c>
      <c r="AV5106" s="12" t="s">
        <v>88</v>
      </c>
      <c r="AW5106" s="12" t="s">
        <v>31</v>
      </c>
      <c r="AX5106" s="12" t="s">
        <v>76</v>
      </c>
      <c r="AY5106" s="159" t="s">
        <v>317</v>
      </c>
    </row>
    <row r="5107" spans="2:51" s="13" customFormat="1" ht="10">
      <c r="B5107" s="165"/>
      <c r="D5107" s="158" t="s">
        <v>328</v>
      </c>
      <c r="E5107" s="166" t="s">
        <v>1</v>
      </c>
      <c r="F5107" s="167" t="s">
        <v>1936</v>
      </c>
      <c r="H5107" s="168">
        <v>89.87</v>
      </c>
      <c r="I5107" s="169"/>
      <c r="L5107" s="165"/>
      <c r="M5107" s="170"/>
      <c r="T5107" s="171"/>
      <c r="AT5107" s="166" t="s">
        <v>328</v>
      </c>
      <c r="AU5107" s="166" t="s">
        <v>88</v>
      </c>
      <c r="AV5107" s="13" t="s">
        <v>92</v>
      </c>
      <c r="AW5107" s="13" t="s">
        <v>31</v>
      </c>
      <c r="AX5107" s="13" t="s">
        <v>76</v>
      </c>
      <c r="AY5107" s="166" t="s">
        <v>317</v>
      </c>
    </row>
    <row r="5108" spans="2:51" s="12" customFormat="1" ht="20">
      <c r="B5108" s="157"/>
      <c r="D5108" s="158" t="s">
        <v>328</v>
      </c>
      <c r="E5108" s="159" t="s">
        <v>1</v>
      </c>
      <c r="F5108" s="160" t="s">
        <v>1977</v>
      </c>
      <c r="H5108" s="161">
        <v>166.82</v>
      </c>
      <c r="I5108" s="162"/>
      <c r="L5108" s="157"/>
      <c r="M5108" s="163"/>
      <c r="T5108" s="164"/>
      <c r="AT5108" s="159" t="s">
        <v>328</v>
      </c>
      <c r="AU5108" s="159" t="s">
        <v>88</v>
      </c>
      <c r="AV5108" s="12" t="s">
        <v>88</v>
      </c>
      <c r="AW5108" s="12" t="s">
        <v>31</v>
      </c>
      <c r="AX5108" s="12" t="s">
        <v>76</v>
      </c>
      <c r="AY5108" s="159" t="s">
        <v>317</v>
      </c>
    </row>
    <row r="5109" spans="2:51" s="12" customFormat="1" ht="10">
      <c r="B5109" s="157"/>
      <c r="D5109" s="158" t="s">
        <v>328</v>
      </c>
      <c r="E5109" s="159" t="s">
        <v>1</v>
      </c>
      <c r="F5109" s="160" t="s">
        <v>1978</v>
      </c>
      <c r="H5109" s="161">
        <v>16.95</v>
      </c>
      <c r="I5109" s="162"/>
      <c r="L5109" s="157"/>
      <c r="M5109" s="163"/>
      <c r="T5109" s="164"/>
      <c r="AT5109" s="159" t="s">
        <v>328</v>
      </c>
      <c r="AU5109" s="159" t="s">
        <v>88</v>
      </c>
      <c r="AV5109" s="12" t="s">
        <v>88</v>
      </c>
      <c r="AW5109" s="12" t="s">
        <v>31</v>
      </c>
      <c r="AX5109" s="12" t="s">
        <v>76</v>
      </c>
      <c r="AY5109" s="159" t="s">
        <v>317</v>
      </c>
    </row>
    <row r="5110" spans="2:51" s="13" customFormat="1" ht="10">
      <c r="B5110" s="165"/>
      <c r="D5110" s="158" t="s">
        <v>328</v>
      </c>
      <c r="E5110" s="166" t="s">
        <v>1</v>
      </c>
      <c r="F5110" s="167" t="s">
        <v>1979</v>
      </c>
      <c r="H5110" s="168">
        <v>183.76999999999998</v>
      </c>
      <c r="I5110" s="169"/>
      <c r="L5110" s="165"/>
      <c r="M5110" s="170"/>
      <c r="T5110" s="171"/>
      <c r="AT5110" s="166" t="s">
        <v>328</v>
      </c>
      <c r="AU5110" s="166" t="s">
        <v>88</v>
      </c>
      <c r="AV5110" s="13" t="s">
        <v>92</v>
      </c>
      <c r="AW5110" s="13" t="s">
        <v>31</v>
      </c>
      <c r="AX5110" s="13" t="s">
        <v>76</v>
      </c>
      <c r="AY5110" s="166" t="s">
        <v>317</v>
      </c>
    </row>
    <row r="5111" spans="2:51" s="12" customFormat="1" ht="10">
      <c r="B5111" s="157"/>
      <c r="D5111" s="158" t="s">
        <v>328</v>
      </c>
      <c r="E5111" s="159" t="s">
        <v>1</v>
      </c>
      <c r="F5111" s="160" t="s">
        <v>1937</v>
      </c>
      <c r="H5111" s="161">
        <v>11.4</v>
      </c>
      <c r="I5111" s="162"/>
      <c r="L5111" s="157"/>
      <c r="M5111" s="163"/>
      <c r="T5111" s="164"/>
      <c r="AT5111" s="159" t="s">
        <v>328</v>
      </c>
      <c r="AU5111" s="159" t="s">
        <v>88</v>
      </c>
      <c r="AV5111" s="12" t="s">
        <v>88</v>
      </c>
      <c r="AW5111" s="12" t="s">
        <v>31</v>
      </c>
      <c r="AX5111" s="12" t="s">
        <v>76</v>
      </c>
      <c r="AY5111" s="159" t="s">
        <v>317</v>
      </c>
    </row>
    <row r="5112" spans="2:51" s="13" customFormat="1" ht="10">
      <c r="B5112" s="165"/>
      <c r="D5112" s="158" t="s">
        <v>328</v>
      </c>
      <c r="E5112" s="166" t="s">
        <v>1</v>
      </c>
      <c r="F5112" s="167" t="s">
        <v>1938</v>
      </c>
      <c r="H5112" s="168">
        <v>11.4</v>
      </c>
      <c r="I5112" s="169"/>
      <c r="L5112" s="165"/>
      <c r="M5112" s="170"/>
      <c r="T5112" s="171"/>
      <c r="AT5112" s="166" t="s">
        <v>328</v>
      </c>
      <c r="AU5112" s="166" t="s">
        <v>88</v>
      </c>
      <c r="AV5112" s="13" t="s">
        <v>92</v>
      </c>
      <c r="AW5112" s="13" t="s">
        <v>31</v>
      </c>
      <c r="AX5112" s="13" t="s">
        <v>76</v>
      </c>
      <c r="AY5112" s="166" t="s">
        <v>317</v>
      </c>
    </row>
    <row r="5113" spans="2:51" s="12" customFormat="1" ht="10">
      <c r="B5113" s="157"/>
      <c r="D5113" s="158" t="s">
        <v>328</v>
      </c>
      <c r="E5113" s="159" t="s">
        <v>1</v>
      </c>
      <c r="F5113" s="160" t="s">
        <v>1980</v>
      </c>
      <c r="H5113" s="161">
        <v>74.27</v>
      </c>
      <c r="I5113" s="162"/>
      <c r="L5113" s="157"/>
      <c r="M5113" s="163"/>
      <c r="T5113" s="164"/>
      <c r="AT5113" s="159" t="s">
        <v>328</v>
      </c>
      <c r="AU5113" s="159" t="s">
        <v>88</v>
      </c>
      <c r="AV5113" s="12" t="s">
        <v>88</v>
      </c>
      <c r="AW5113" s="12" t="s">
        <v>31</v>
      </c>
      <c r="AX5113" s="12" t="s">
        <v>76</v>
      </c>
      <c r="AY5113" s="159" t="s">
        <v>317</v>
      </c>
    </row>
    <row r="5114" spans="2:51" s="12" customFormat="1" ht="10">
      <c r="B5114" s="157"/>
      <c r="D5114" s="158" t="s">
        <v>328</v>
      </c>
      <c r="E5114" s="159" t="s">
        <v>1</v>
      </c>
      <c r="F5114" s="160" t="s">
        <v>1981</v>
      </c>
      <c r="H5114" s="161">
        <v>25.38</v>
      </c>
      <c r="I5114" s="162"/>
      <c r="L5114" s="157"/>
      <c r="M5114" s="163"/>
      <c r="T5114" s="164"/>
      <c r="AT5114" s="159" t="s">
        <v>328</v>
      </c>
      <c r="AU5114" s="159" t="s">
        <v>88</v>
      </c>
      <c r="AV5114" s="12" t="s">
        <v>88</v>
      </c>
      <c r="AW5114" s="12" t="s">
        <v>31</v>
      </c>
      <c r="AX5114" s="12" t="s">
        <v>76</v>
      </c>
      <c r="AY5114" s="159" t="s">
        <v>317</v>
      </c>
    </row>
    <row r="5115" spans="2:51" s="13" customFormat="1" ht="10">
      <c r="B5115" s="165"/>
      <c r="D5115" s="158" t="s">
        <v>328</v>
      </c>
      <c r="E5115" s="166" t="s">
        <v>1</v>
      </c>
      <c r="F5115" s="167" t="s">
        <v>1982</v>
      </c>
      <c r="H5115" s="168">
        <v>99.649999999999991</v>
      </c>
      <c r="I5115" s="169"/>
      <c r="L5115" s="165"/>
      <c r="M5115" s="170"/>
      <c r="T5115" s="171"/>
      <c r="AT5115" s="166" t="s">
        <v>328</v>
      </c>
      <c r="AU5115" s="166" t="s">
        <v>88</v>
      </c>
      <c r="AV5115" s="13" t="s">
        <v>92</v>
      </c>
      <c r="AW5115" s="13" t="s">
        <v>31</v>
      </c>
      <c r="AX5115" s="13" t="s">
        <v>76</v>
      </c>
      <c r="AY5115" s="166" t="s">
        <v>317</v>
      </c>
    </row>
    <row r="5116" spans="2:51" s="12" customFormat="1" ht="10">
      <c r="B5116" s="157"/>
      <c r="D5116" s="158" t="s">
        <v>328</v>
      </c>
      <c r="E5116" s="159" t="s">
        <v>1</v>
      </c>
      <c r="F5116" s="160" t="s">
        <v>1939</v>
      </c>
      <c r="H5116" s="161">
        <v>28.29</v>
      </c>
      <c r="I5116" s="162"/>
      <c r="L5116" s="157"/>
      <c r="M5116" s="163"/>
      <c r="T5116" s="164"/>
      <c r="AT5116" s="159" t="s">
        <v>328</v>
      </c>
      <c r="AU5116" s="159" t="s">
        <v>88</v>
      </c>
      <c r="AV5116" s="12" t="s">
        <v>88</v>
      </c>
      <c r="AW5116" s="12" t="s">
        <v>31</v>
      </c>
      <c r="AX5116" s="12" t="s">
        <v>76</v>
      </c>
      <c r="AY5116" s="159" t="s">
        <v>317</v>
      </c>
    </row>
    <row r="5117" spans="2:51" s="13" customFormat="1" ht="10">
      <c r="B5117" s="165"/>
      <c r="D5117" s="158" t="s">
        <v>328</v>
      </c>
      <c r="E5117" s="166" t="s">
        <v>1</v>
      </c>
      <c r="F5117" s="167" t="s">
        <v>1940</v>
      </c>
      <c r="H5117" s="168">
        <v>28.29</v>
      </c>
      <c r="I5117" s="169"/>
      <c r="L5117" s="165"/>
      <c r="M5117" s="170"/>
      <c r="T5117" s="171"/>
      <c r="AT5117" s="166" t="s">
        <v>328</v>
      </c>
      <c r="AU5117" s="166" t="s">
        <v>88</v>
      </c>
      <c r="AV5117" s="13" t="s">
        <v>92</v>
      </c>
      <c r="AW5117" s="13" t="s">
        <v>31</v>
      </c>
      <c r="AX5117" s="13" t="s">
        <v>76</v>
      </c>
      <c r="AY5117" s="166" t="s">
        <v>317</v>
      </c>
    </row>
    <row r="5118" spans="2:51" s="12" customFormat="1" ht="10">
      <c r="B5118" s="157"/>
      <c r="D5118" s="158" t="s">
        <v>328</v>
      </c>
      <c r="E5118" s="159" t="s">
        <v>1</v>
      </c>
      <c r="F5118" s="160" t="s">
        <v>1941</v>
      </c>
      <c r="H5118" s="161">
        <v>241.71</v>
      </c>
      <c r="I5118" s="162"/>
      <c r="L5118" s="157"/>
      <c r="M5118" s="163"/>
      <c r="T5118" s="164"/>
      <c r="AT5118" s="159" t="s">
        <v>328</v>
      </c>
      <c r="AU5118" s="159" t="s">
        <v>88</v>
      </c>
      <c r="AV5118" s="12" t="s">
        <v>88</v>
      </c>
      <c r="AW5118" s="12" t="s">
        <v>31</v>
      </c>
      <c r="AX5118" s="12" t="s">
        <v>76</v>
      </c>
      <c r="AY5118" s="159" t="s">
        <v>317</v>
      </c>
    </row>
    <row r="5119" spans="2:51" s="13" customFormat="1" ht="10">
      <c r="B5119" s="165"/>
      <c r="D5119" s="158" t="s">
        <v>328</v>
      </c>
      <c r="E5119" s="166" t="s">
        <v>1</v>
      </c>
      <c r="F5119" s="167" t="s">
        <v>1891</v>
      </c>
      <c r="H5119" s="168">
        <v>241.71</v>
      </c>
      <c r="I5119" s="169"/>
      <c r="L5119" s="165"/>
      <c r="M5119" s="170"/>
      <c r="T5119" s="171"/>
      <c r="AT5119" s="166" t="s">
        <v>328</v>
      </c>
      <c r="AU5119" s="166" t="s">
        <v>88</v>
      </c>
      <c r="AV5119" s="13" t="s">
        <v>92</v>
      </c>
      <c r="AW5119" s="13" t="s">
        <v>31</v>
      </c>
      <c r="AX5119" s="13" t="s">
        <v>76</v>
      </c>
      <c r="AY5119" s="166" t="s">
        <v>317</v>
      </c>
    </row>
    <row r="5120" spans="2:51" s="12" customFormat="1" ht="10">
      <c r="B5120" s="157"/>
      <c r="D5120" s="158" t="s">
        <v>328</v>
      </c>
      <c r="E5120" s="159" t="s">
        <v>1</v>
      </c>
      <c r="F5120" s="160" t="s">
        <v>1983</v>
      </c>
      <c r="H5120" s="161">
        <v>27.85</v>
      </c>
      <c r="I5120" s="162"/>
      <c r="L5120" s="157"/>
      <c r="M5120" s="163"/>
      <c r="T5120" s="164"/>
      <c r="AT5120" s="159" t="s">
        <v>328</v>
      </c>
      <c r="AU5120" s="159" t="s">
        <v>88</v>
      </c>
      <c r="AV5120" s="12" t="s">
        <v>88</v>
      </c>
      <c r="AW5120" s="12" t="s">
        <v>31</v>
      </c>
      <c r="AX5120" s="12" t="s">
        <v>76</v>
      </c>
      <c r="AY5120" s="159" t="s">
        <v>317</v>
      </c>
    </row>
    <row r="5121" spans="2:51" s="13" customFormat="1" ht="10">
      <c r="B5121" s="165"/>
      <c r="D5121" s="158" t="s">
        <v>328</v>
      </c>
      <c r="E5121" s="166" t="s">
        <v>1</v>
      </c>
      <c r="F5121" s="167" t="s">
        <v>1984</v>
      </c>
      <c r="H5121" s="168">
        <v>27.85</v>
      </c>
      <c r="I5121" s="169"/>
      <c r="L5121" s="165"/>
      <c r="M5121" s="170"/>
      <c r="T5121" s="171"/>
      <c r="AT5121" s="166" t="s">
        <v>328</v>
      </c>
      <c r="AU5121" s="166" t="s">
        <v>88</v>
      </c>
      <c r="AV5121" s="13" t="s">
        <v>92</v>
      </c>
      <c r="AW5121" s="13" t="s">
        <v>31</v>
      </c>
      <c r="AX5121" s="13" t="s">
        <v>76</v>
      </c>
      <c r="AY5121" s="166" t="s">
        <v>317</v>
      </c>
    </row>
    <row r="5122" spans="2:51" s="12" customFormat="1" ht="10">
      <c r="B5122" s="157"/>
      <c r="D5122" s="158" t="s">
        <v>328</v>
      </c>
      <c r="E5122" s="159" t="s">
        <v>1</v>
      </c>
      <c r="F5122" s="160" t="s">
        <v>1985</v>
      </c>
      <c r="H5122" s="161">
        <v>1174.9000000000001</v>
      </c>
      <c r="I5122" s="162"/>
      <c r="L5122" s="157"/>
      <c r="M5122" s="163"/>
      <c r="T5122" s="164"/>
      <c r="AT5122" s="159" t="s">
        <v>328</v>
      </c>
      <c r="AU5122" s="159" t="s">
        <v>88</v>
      </c>
      <c r="AV5122" s="12" t="s">
        <v>88</v>
      </c>
      <c r="AW5122" s="12" t="s">
        <v>31</v>
      </c>
      <c r="AX5122" s="12" t="s">
        <v>76</v>
      </c>
      <c r="AY5122" s="159" t="s">
        <v>317</v>
      </c>
    </row>
    <row r="5123" spans="2:51" s="12" customFormat="1" ht="10">
      <c r="B5123" s="157"/>
      <c r="D5123" s="158" t="s">
        <v>328</v>
      </c>
      <c r="E5123" s="159" t="s">
        <v>1</v>
      </c>
      <c r="F5123" s="160" t="s">
        <v>1986</v>
      </c>
      <c r="H5123" s="161">
        <v>1352.1</v>
      </c>
      <c r="I5123" s="162"/>
      <c r="L5123" s="157"/>
      <c r="M5123" s="163"/>
      <c r="T5123" s="164"/>
      <c r="AT5123" s="159" t="s">
        <v>328</v>
      </c>
      <c r="AU5123" s="159" t="s">
        <v>88</v>
      </c>
      <c r="AV5123" s="12" t="s">
        <v>88</v>
      </c>
      <c r="AW5123" s="12" t="s">
        <v>31</v>
      </c>
      <c r="AX5123" s="12" t="s">
        <v>76</v>
      </c>
      <c r="AY5123" s="159" t="s">
        <v>317</v>
      </c>
    </row>
    <row r="5124" spans="2:51" s="12" customFormat="1" ht="10">
      <c r="B5124" s="157"/>
      <c r="D5124" s="158" t="s">
        <v>328</v>
      </c>
      <c r="E5124" s="159" t="s">
        <v>1</v>
      </c>
      <c r="F5124" s="160" t="s">
        <v>1987</v>
      </c>
      <c r="H5124" s="161">
        <v>923.601</v>
      </c>
      <c r="I5124" s="162"/>
      <c r="L5124" s="157"/>
      <c r="M5124" s="163"/>
      <c r="T5124" s="164"/>
      <c r="AT5124" s="159" t="s">
        <v>328</v>
      </c>
      <c r="AU5124" s="159" t="s">
        <v>88</v>
      </c>
      <c r="AV5124" s="12" t="s">
        <v>88</v>
      </c>
      <c r="AW5124" s="12" t="s">
        <v>31</v>
      </c>
      <c r="AX5124" s="12" t="s">
        <v>76</v>
      </c>
      <c r="AY5124" s="159" t="s">
        <v>317</v>
      </c>
    </row>
    <row r="5125" spans="2:51" s="13" customFormat="1" ht="10">
      <c r="B5125" s="165"/>
      <c r="D5125" s="158" t="s">
        <v>328</v>
      </c>
      <c r="E5125" s="166" t="s">
        <v>1</v>
      </c>
      <c r="F5125" s="167" t="s">
        <v>2033</v>
      </c>
      <c r="H5125" s="168">
        <v>3450.6010000000001</v>
      </c>
      <c r="I5125" s="169"/>
      <c r="L5125" s="165"/>
      <c r="M5125" s="170"/>
      <c r="T5125" s="171"/>
      <c r="AT5125" s="166" t="s">
        <v>328</v>
      </c>
      <c r="AU5125" s="166" t="s">
        <v>88</v>
      </c>
      <c r="AV5125" s="13" t="s">
        <v>92</v>
      </c>
      <c r="AW5125" s="13" t="s">
        <v>31</v>
      </c>
      <c r="AX5125" s="13" t="s">
        <v>76</v>
      </c>
      <c r="AY5125" s="166" t="s">
        <v>317</v>
      </c>
    </row>
    <row r="5126" spans="2:51" s="12" customFormat="1" ht="10">
      <c r="B5126" s="157"/>
      <c r="D5126" s="158" t="s">
        <v>328</v>
      </c>
      <c r="E5126" s="159" t="s">
        <v>1</v>
      </c>
      <c r="F5126" s="160" t="s">
        <v>1942</v>
      </c>
      <c r="H5126" s="161">
        <v>38.99</v>
      </c>
      <c r="I5126" s="162"/>
      <c r="L5126" s="157"/>
      <c r="M5126" s="163"/>
      <c r="T5126" s="164"/>
      <c r="AT5126" s="159" t="s">
        <v>328</v>
      </c>
      <c r="AU5126" s="159" t="s">
        <v>88</v>
      </c>
      <c r="AV5126" s="12" t="s">
        <v>88</v>
      </c>
      <c r="AW5126" s="12" t="s">
        <v>31</v>
      </c>
      <c r="AX5126" s="12" t="s">
        <v>76</v>
      </c>
      <c r="AY5126" s="159" t="s">
        <v>317</v>
      </c>
    </row>
    <row r="5127" spans="2:51" s="12" customFormat="1" ht="10">
      <c r="B5127" s="157"/>
      <c r="D5127" s="158" t="s">
        <v>328</v>
      </c>
      <c r="E5127" s="159" t="s">
        <v>1</v>
      </c>
      <c r="F5127" s="160" t="s">
        <v>1943</v>
      </c>
      <c r="H5127" s="161">
        <v>66.36</v>
      </c>
      <c r="I5127" s="162"/>
      <c r="L5127" s="157"/>
      <c r="M5127" s="163"/>
      <c r="T5127" s="164"/>
      <c r="AT5127" s="159" t="s">
        <v>328</v>
      </c>
      <c r="AU5127" s="159" t="s">
        <v>88</v>
      </c>
      <c r="AV5127" s="12" t="s">
        <v>88</v>
      </c>
      <c r="AW5127" s="12" t="s">
        <v>31</v>
      </c>
      <c r="AX5127" s="12" t="s">
        <v>76</v>
      </c>
      <c r="AY5127" s="159" t="s">
        <v>317</v>
      </c>
    </row>
    <row r="5128" spans="2:51" s="12" customFormat="1" ht="10">
      <c r="B5128" s="157"/>
      <c r="D5128" s="158" t="s">
        <v>328</v>
      </c>
      <c r="E5128" s="159" t="s">
        <v>1</v>
      </c>
      <c r="F5128" s="160" t="s">
        <v>1944</v>
      </c>
      <c r="H5128" s="161">
        <v>13.23</v>
      </c>
      <c r="I5128" s="162"/>
      <c r="L5128" s="157"/>
      <c r="M5128" s="163"/>
      <c r="T5128" s="164"/>
      <c r="AT5128" s="159" t="s">
        <v>328</v>
      </c>
      <c r="AU5128" s="159" t="s">
        <v>88</v>
      </c>
      <c r="AV5128" s="12" t="s">
        <v>88</v>
      </c>
      <c r="AW5128" s="12" t="s">
        <v>31</v>
      </c>
      <c r="AX5128" s="12" t="s">
        <v>76</v>
      </c>
      <c r="AY5128" s="159" t="s">
        <v>317</v>
      </c>
    </row>
    <row r="5129" spans="2:51" s="13" customFormat="1" ht="10">
      <c r="B5129" s="165"/>
      <c r="D5129" s="158" t="s">
        <v>328</v>
      </c>
      <c r="E5129" s="166" t="s">
        <v>1</v>
      </c>
      <c r="F5129" s="167" t="s">
        <v>1945</v>
      </c>
      <c r="H5129" s="168">
        <v>118.58</v>
      </c>
      <c r="I5129" s="169"/>
      <c r="L5129" s="165"/>
      <c r="M5129" s="170"/>
      <c r="T5129" s="171"/>
      <c r="AT5129" s="166" t="s">
        <v>328</v>
      </c>
      <c r="AU5129" s="166" t="s">
        <v>88</v>
      </c>
      <c r="AV5129" s="13" t="s">
        <v>92</v>
      </c>
      <c r="AW5129" s="13" t="s">
        <v>31</v>
      </c>
      <c r="AX5129" s="13" t="s">
        <v>76</v>
      </c>
      <c r="AY5129" s="166" t="s">
        <v>317</v>
      </c>
    </row>
    <row r="5130" spans="2:51" s="12" customFormat="1" ht="10">
      <c r="B5130" s="157"/>
      <c r="D5130" s="158" t="s">
        <v>328</v>
      </c>
      <c r="E5130" s="159" t="s">
        <v>1</v>
      </c>
      <c r="F5130" s="160" t="s">
        <v>1990</v>
      </c>
      <c r="H5130" s="161">
        <v>258.58999999999997</v>
      </c>
      <c r="I5130" s="162"/>
      <c r="L5130" s="157"/>
      <c r="M5130" s="163"/>
      <c r="T5130" s="164"/>
      <c r="AT5130" s="159" t="s">
        <v>328</v>
      </c>
      <c r="AU5130" s="159" t="s">
        <v>88</v>
      </c>
      <c r="AV5130" s="12" t="s">
        <v>88</v>
      </c>
      <c r="AW5130" s="12" t="s">
        <v>31</v>
      </c>
      <c r="AX5130" s="12" t="s">
        <v>76</v>
      </c>
      <c r="AY5130" s="159" t="s">
        <v>317</v>
      </c>
    </row>
    <row r="5131" spans="2:51" s="12" customFormat="1" ht="10">
      <c r="B5131" s="157"/>
      <c r="D5131" s="158" t="s">
        <v>328</v>
      </c>
      <c r="E5131" s="159" t="s">
        <v>1</v>
      </c>
      <c r="F5131" s="160" t="s">
        <v>1991</v>
      </c>
      <c r="H5131" s="161">
        <v>568.41999999999996</v>
      </c>
      <c r="I5131" s="162"/>
      <c r="L5131" s="157"/>
      <c r="M5131" s="163"/>
      <c r="T5131" s="164"/>
      <c r="AT5131" s="159" t="s">
        <v>328</v>
      </c>
      <c r="AU5131" s="159" t="s">
        <v>88</v>
      </c>
      <c r="AV5131" s="12" t="s">
        <v>88</v>
      </c>
      <c r="AW5131" s="12" t="s">
        <v>31</v>
      </c>
      <c r="AX5131" s="12" t="s">
        <v>76</v>
      </c>
      <c r="AY5131" s="159" t="s">
        <v>317</v>
      </c>
    </row>
    <row r="5132" spans="2:51" s="12" customFormat="1" ht="10">
      <c r="B5132" s="157"/>
      <c r="D5132" s="158" t="s">
        <v>328</v>
      </c>
      <c r="E5132" s="159" t="s">
        <v>1</v>
      </c>
      <c r="F5132" s="160" t="s">
        <v>1992</v>
      </c>
      <c r="H5132" s="161">
        <v>583.11</v>
      </c>
      <c r="I5132" s="162"/>
      <c r="L5132" s="157"/>
      <c r="M5132" s="163"/>
      <c r="T5132" s="164"/>
      <c r="AT5132" s="159" t="s">
        <v>328</v>
      </c>
      <c r="AU5132" s="159" t="s">
        <v>88</v>
      </c>
      <c r="AV5132" s="12" t="s">
        <v>88</v>
      </c>
      <c r="AW5132" s="12" t="s">
        <v>31</v>
      </c>
      <c r="AX5132" s="12" t="s">
        <v>76</v>
      </c>
      <c r="AY5132" s="159" t="s">
        <v>317</v>
      </c>
    </row>
    <row r="5133" spans="2:51" s="13" customFormat="1" ht="10">
      <c r="B5133" s="165"/>
      <c r="D5133" s="158" t="s">
        <v>328</v>
      </c>
      <c r="E5133" s="166" t="s">
        <v>1</v>
      </c>
      <c r="F5133" s="167" t="s">
        <v>2034</v>
      </c>
      <c r="H5133" s="168">
        <v>1410.12</v>
      </c>
      <c r="I5133" s="169"/>
      <c r="L5133" s="165"/>
      <c r="M5133" s="170"/>
      <c r="T5133" s="171"/>
      <c r="AT5133" s="166" t="s">
        <v>328</v>
      </c>
      <c r="AU5133" s="166" t="s">
        <v>88</v>
      </c>
      <c r="AV5133" s="13" t="s">
        <v>92</v>
      </c>
      <c r="AW5133" s="13" t="s">
        <v>31</v>
      </c>
      <c r="AX5133" s="13" t="s">
        <v>76</v>
      </c>
      <c r="AY5133" s="166" t="s">
        <v>317</v>
      </c>
    </row>
    <row r="5134" spans="2:51" s="12" customFormat="1" ht="10">
      <c r="B5134" s="157"/>
      <c r="D5134" s="158" t="s">
        <v>328</v>
      </c>
      <c r="E5134" s="159" t="s">
        <v>1</v>
      </c>
      <c r="F5134" s="160" t="s">
        <v>1996</v>
      </c>
      <c r="H5134" s="161">
        <v>12.17</v>
      </c>
      <c r="I5134" s="162"/>
      <c r="L5134" s="157"/>
      <c r="M5134" s="163"/>
      <c r="T5134" s="164"/>
      <c r="AT5134" s="159" t="s">
        <v>328</v>
      </c>
      <c r="AU5134" s="159" t="s">
        <v>88</v>
      </c>
      <c r="AV5134" s="12" t="s">
        <v>88</v>
      </c>
      <c r="AW5134" s="12" t="s">
        <v>31</v>
      </c>
      <c r="AX5134" s="12" t="s">
        <v>76</v>
      </c>
      <c r="AY5134" s="159" t="s">
        <v>317</v>
      </c>
    </row>
    <row r="5135" spans="2:51" s="13" customFormat="1" ht="10">
      <c r="B5135" s="165"/>
      <c r="D5135" s="158" t="s">
        <v>328</v>
      </c>
      <c r="E5135" s="166" t="s">
        <v>1</v>
      </c>
      <c r="F5135" s="167" t="s">
        <v>1949</v>
      </c>
      <c r="H5135" s="168">
        <v>12.17</v>
      </c>
      <c r="I5135" s="169"/>
      <c r="L5135" s="165"/>
      <c r="M5135" s="170"/>
      <c r="T5135" s="171"/>
      <c r="AT5135" s="166" t="s">
        <v>328</v>
      </c>
      <c r="AU5135" s="166" t="s">
        <v>88</v>
      </c>
      <c r="AV5135" s="13" t="s">
        <v>92</v>
      </c>
      <c r="AW5135" s="13" t="s">
        <v>31</v>
      </c>
      <c r="AX5135" s="13" t="s">
        <v>76</v>
      </c>
      <c r="AY5135" s="166" t="s">
        <v>317</v>
      </c>
    </row>
    <row r="5136" spans="2:51" s="12" customFormat="1" ht="10">
      <c r="B5136" s="157"/>
      <c r="D5136" s="158" t="s">
        <v>328</v>
      </c>
      <c r="E5136" s="159" t="s">
        <v>1</v>
      </c>
      <c r="F5136" s="160" t="s">
        <v>1994</v>
      </c>
      <c r="H5136" s="161">
        <v>431.4</v>
      </c>
      <c r="I5136" s="162"/>
      <c r="L5136" s="157"/>
      <c r="M5136" s="163"/>
      <c r="T5136" s="164"/>
      <c r="AT5136" s="159" t="s">
        <v>328</v>
      </c>
      <c r="AU5136" s="159" t="s">
        <v>88</v>
      </c>
      <c r="AV5136" s="12" t="s">
        <v>88</v>
      </c>
      <c r="AW5136" s="12" t="s">
        <v>31</v>
      </c>
      <c r="AX5136" s="12" t="s">
        <v>76</v>
      </c>
      <c r="AY5136" s="159" t="s">
        <v>317</v>
      </c>
    </row>
    <row r="5137" spans="2:51" s="13" customFormat="1" ht="10">
      <c r="B5137" s="165"/>
      <c r="D5137" s="158" t="s">
        <v>328</v>
      </c>
      <c r="E5137" s="166" t="s">
        <v>1</v>
      </c>
      <c r="F5137" s="167" t="s">
        <v>1947</v>
      </c>
      <c r="H5137" s="168">
        <v>431.4</v>
      </c>
      <c r="I5137" s="169"/>
      <c r="L5137" s="165"/>
      <c r="M5137" s="170"/>
      <c r="T5137" s="171"/>
      <c r="AT5137" s="166" t="s">
        <v>328</v>
      </c>
      <c r="AU5137" s="166" t="s">
        <v>88</v>
      </c>
      <c r="AV5137" s="13" t="s">
        <v>92</v>
      </c>
      <c r="AW5137" s="13" t="s">
        <v>31</v>
      </c>
      <c r="AX5137" s="13" t="s">
        <v>76</v>
      </c>
      <c r="AY5137" s="166" t="s">
        <v>317</v>
      </c>
    </row>
    <row r="5138" spans="2:51" s="12" customFormat="1" ht="10">
      <c r="B5138" s="157"/>
      <c r="D5138" s="158" t="s">
        <v>328</v>
      </c>
      <c r="E5138" s="159" t="s">
        <v>1</v>
      </c>
      <c r="F5138" s="160" t="s">
        <v>1997</v>
      </c>
      <c r="H5138" s="161">
        <v>30.44</v>
      </c>
      <c r="I5138" s="162"/>
      <c r="L5138" s="157"/>
      <c r="M5138" s="163"/>
      <c r="T5138" s="164"/>
      <c r="AT5138" s="159" t="s">
        <v>328</v>
      </c>
      <c r="AU5138" s="159" t="s">
        <v>88</v>
      </c>
      <c r="AV5138" s="12" t="s">
        <v>88</v>
      </c>
      <c r="AW5138" s="12" t="s">
        <v>31</v>
      </c>
      <c r="AX5138" s="12" t="s">
        <v>76</v>
      </c>
      <c r="AY5138" s="159" t="s">
        <v>317</v>
      </c>
    </row>
    <row r="5139" spans="2:51" s="12" customFormat="1" ht="10">
      <c r="B5139" s="157"/>
      <c r="D5139" s="158" t="s">
        <v>328</v>
      </c>
      <c r="E5139" s="159" t="s">
        <v>1</v>
      </c>
      <c r="F5139" s="160" t="s">
        <v>1998</v>
      </c>
      <c r="H5139" s="161">
        <v>55.62</v>
      </c>
      <c r="I5139" s="162"/>
      <c r="L5139" s="157"/>
      <c r="M5139" s="163"/>
      <c r="T5139" s="164"/>
      <c r="AT5139" s="159" t="s">
        <v>328</v>
      </c>
      <c r="AU5139" s="159" t="s">
        <v>88</v>
      </c>
      <c r="AV5139" s="12" t="s">
        <v>88</v>
      </c>
      <c r="AW5139" s="12" t="s">
        <v>31</v>
      </c>
      <c r="AX5139" s="12" t="s">
        <v>76</v>
      </c>
      <c r="AY5139" s="159" t="s">
        <v>317</v>
      </c>
    </row>
    <row r="5140" spans="2:51" s="12" customFormat="1" ht="10">
      <c r="B5140" s="157"/>
      <c r="D5140" s="158" t="s">
        <v>328</v>
      </c>
      <c r="E5140" s="159" t="s">
        <v>1</v>
      </c>
      <c r="F5140" s="160" t="s">
        <v>1999</v>
      </c>
      <c r="H5140" s="161">
        <v>44.27</v>
      </c>
      <c r="I5140" s="162"/>
      <c r="L5140" s="157"/>
      <c r="M5140" s="163"/>
      <c r="T5140" s="164"/>
      <c r="AT5140" s="159" t="s">
        <v>328</v>
      </c>
      <c r="AU5140" s="159" t="s">
        <v>88</v>
      </c>
      <c r="AV5140" s="12" t="s">
        <v>88</v>
      </c>
      <c r="AW5140" s="12" t="s">
        <v>31</v>
      </c>
      <c r="AX5140" s="12" t="s">
        <v>76</v>
      </c>
      <c r="AY5140" s="159" t="s">
        <v>317</v>
      </c>
    </row>
    <row r="5141" spans="2:51" s="12" customFormat="1" ht="10">
      <c r="B5141" s="157"/>
      <c r="D5141" s="158" t="s">
        <v>328</v>
      </c>
      <c r="E5141" s="159" t="s">
        <v>1</v>
      </c>
      <c r="F5141" s="160" t="s">
        <v>2000</v>
      </c>
      <c r="H5141" s="161">
        <v>22.41</v>
      </c>
      <c r="I5141" s="162"/>
      <c r="L5141" s="157"/>
      <c r="M5141" s="163"/>
      <c r="T5141" s="164"/>
      <c r="AT5141" s="159" t="s">
        <v>328</v>
      </c>
      <c r="AU5141" s="159" t="s">
        <v>88</v>
      </c>
      <c r="AV5141" s="12" t="s">
        <v>88</v>
      </c>
      <c r="AW5141" s="12" t="s">
        <v>31</v>
      </c>
      <c r="AX5141" s="12" t="s">
        <v>76</v>
      </c>
      <c r="AY5141" s="159" t="s">
        <v>317</v>
      </c>
    </row>
    <row r="5142" spans="2:51" s="12" customFormat="1" ht="10">
      <c r="B5142" s="157"/>
      <c r="D5142" s="158" t="s">
        <v>328</v>
      </c>
      <c r="E5142" s="159" t="s">
        <v>1</v>
      </c>
      <c r="F5142" s="160" t="s">
        <v>2001</v>
      </c>
      <c r="H5142" s="161">
        <v>21.38</v>
      </c>
      <c r="I5142" s="162"/>
      <c r="L5142" s="157"/>
      <c r="M5142" s="163"/>
      <c r="T5142" s="164"/>
      <c r="AT5142" s="159" t="s">
        <v>328</v>
      </c>
      <c r="AU5142" s="159" t="s">
        <v>88</v>
      </c>
      <c r="AV5142" s="12" t="s">
        <v>88</v>
      </c>
      <c r="AW5142" s="12" t="s">
        <v>31</v>
      </c>
      <c r="AX5142" s="12" t="s">
        <v>76</v>
      </c>
      <c r="AY5142" s="159" t="s">
        <v>317</v>
      </c>
    </row>
    <row r="5143" spans="2:51" s="12" customFormat="1" ht="10">
      <c r="B5143" s="157"/>
      <c r="D5143" s="158" t="s">
        <v>328</v>
      </c>
      <c r="E5143" s="159" t="s">
        <v>1</v>
      </c>
      <c r="F5143" s="160" t="s">
        <v>2002</v>
      </c>
      <c r="H5143" s="161">
        <v>112.99</v>
      </c>
      <c r="I5143" s="162"/>
      <c r="L5143" s="157"/>
      <c r="M5143" s="163"/>
      <c r="T5143" s="164"/>
      <c r="AT5143" s="159" t="s">
        <v>328</v>
      </c>
      <c r="AU5143" s="159" t="s">
        <v>88</v>
      </c>
      <c r="AV5143" s="12" t="s">
        <v>88</v>
      </c>
      <c r="AW5143" s="12" t="s">
        <v>31</v>
      </c>
      <c r="AX5143" s="12" t="s">
        <v>76</v>
      </c>
      <c r="AY5143" s="159" t="s">
        <v>317</v>
      </c>
    </row>
    <row r="5144" spans="2:51" s="12" customFormat="1" ht="10">
      <c r="B5144" s="157"/>
      <c r="D5144" s="158" t="s">
        <v>328</v>
      </c>
      <c r="E5144" s="159" t="s">
        <v>1</v>
      </c>
      <c r="F5144" s="160" t="s">
        <v>2003</v>
      </c>
      <c r="H5144" s="161">
        <v>124.69</v>
      </c>
      <c r="I5144" s="162"/>
      <c r="L5144" s="157"/>
      <c r="M5144" s="163"/>
      <c r="T5144" s="164"/>
      <c r="AT5144" s="159" t="s">
        <v>328</v>
      </c>
      <c r="AU5144" s="159" t="s">
        <v>88</v>
      </c>
      <c r="AV5144" s="12" t="s">
        <v>88</v>
      </c>
      <c r="AW5144" s="12" t="s">
        <v>31</v>
      </c>
      <c r="AX5144" s="12" t="s">
        <v>76</v>
      </c>
      <c r="AY5144" s="159" t="s">
        <v>317</v>
      </c>
    </row>
    <row r="5145" spans="2:51" s="12" customFormat="1" ht="10">
      <c r="B5145" s="157"/>
      <c r="D5145" s="158" t="s">
        <v>328</v>
      </c>
      <c r="E5145" s="159" t="s">
        <v>1</v>
      </c>
      <c r="F5145" s="160" t="s">
        <v>2004</v>
      </c>
      <c r="H5145" s="161">
        <v>93.32</v>
      </c>
      <c r="I5145" s="162"/>
      <c r="L5145" s="157"/>
      <c r="M5145" s="163"/>
      <c r="T5145" s="164"/>
      <c r="AT5145" s="159" t="s">
        <v>328</v>
      </c>
      <c r="AU5145" s="159" t="s">
        <v>88</v>
      </c>
      <c r="AV5145" s="12" t="s">
        <v>88</v>
      </c>
      <c r="AW5145" s="12" t="s">
        <v>31</v>
      </c>
      <c r="AX5145" s="12" t="s">
        <v>76</v>
      </c>
      <c r="AY5145" s="159" t="s">
        <v>317</v>
      </c>
    </row>
    <row r="5146" spans="2:51" s="13" customFormat="1" ht="10">
      <c r="B5146" s="165"/>
      <c r="D5146" s="158" t="s">
        <v>328</v>
      </c>
      <c r="E5146" s="166" t="s">
        <v>1</v>
      </c>
      <c r="F5146" s="167" t="s">
        <v>2005</v>
      </c>
      <c r="H5146" s="168">
        <v>505.12</v>
      </c>
      <c r="I5146" s="169"/>
      <c r="L5146" s="165"/>
      <c r="M5146" s="170"/>
      <c r="T5146" s="171"/>
      <c r="AT5146" s="166" t="s">
        <v>328</v>
      </c>
      <c r="AU5146" s="166" t="s">
        <v>88</v>
      </c>
      <c r="AV5146" s="13" t="s">
        <v>92</v>
      </c>
      <c r="AW5146" s="13" t="s">
        <v>31</v>
      </c>
      <c r="AX5146" s="13" t="s">
        <v>76</v>
      </c>
      <c r="AY5146" s="166" t="s">
        <v>317</v>
      </c>
    </row>
    <row r="5147" spans="2:51" s="12" customFormat="1" ht="10">
      <c r="B5147" s="157"/>
      <c r="D5147" s="158" t="s">
        <v>328</v>
      </c>
      <c r="E5147" s="159" t="s">
        <v>1</v>
      </c>
      <c r="F5147" s="160" t="s">
        <v>1950</v>
      </c>
      <c r="H5147" s="161">
        <v>4.62</v>
      </c>
      <c r="I5147" s="162"/>
      <c r="L5147" s="157"/>
      <c r="M5147" s="163"/>
      <c r="T5147" s="164"/>
      <c r="AT5147" s="159" t="s">
        <v>328</v>
      </c>
      <c r="AU5147" s="159" t="s">
        <v>88</v>
      </c>
      <c r="AV5147" s="12" t="s">
        <v>88</v>
      </c>
      <c r="AW5147" s="12" t="s">
        <v>31</v>
      </c>
      <c r="AX5147" s="12" t="s">
        <v>76</v>
      </c>
      <c r="AY5147" s="159" t="s">
        <v>317</v>
      </c>
    </row>
    <row r="5148" spans="2:51" s="12" customFormat="1" ht="10">
      <c r="B5148" s="157"/>
      <c r="D5148" s="158" t="s">
        <v>328</v>
      </c>
      <c r="E5148" s="159" t="s">
        <v>1</v>
      </c>
      <c r="F5148" s="160" t="s">
        <v>1951</v>
      </c>
      <c r="H5148" s="161">
        <v>13.7</v>
      </c>
      <c r="I5148" s="162"/>
      <c r="L5148" s="157"/>
      <c r="M5148" s="163"/>
      <c r="T5148" s="164"/>
      <c r="AT5148" s="159" t="s">
        <v>328</v>
      </c>
      <c r="AU5148" s="159" t="s">
        <v>88</v>
      </c>
      <c r="AV5148" s="12" t="s">
        <v>88</v>
      </c>
      <c r="AW5148" s="12" t="s">
        <v>31</v>
      </c>
      <c r="AX5148" s="12" t="s">
        <v>76</v>
      </c>
      <c r="AY5148" s="159" t="s">
        <v>317</v>
      </c>
    </row>
    <row r="5149" spans="2:51" s="12" customFormat="1" ht="10">
      <c r="B5149" s="157"/>
      <c r="D5149" s="158" t="s">
        <v>328</v>
      </c>
      <c r="E5149" s="159" t="s">
        <v>1</v>
      </c>
      <c r="F5149" s="160" t="s">
        <v>1952</v>
      </c>
      <c r="H5149" s="161">
        <v>22.93</v>
      </c>
      <c r="I5149" s="162"/>
      <c r="L5149" s="157"/>
      <c r="M5149" s="163"/>
      <c r="T5149" s="164"/>
      <c r="AT5149" s="159" t="s">
        <v>328</v>
      </c>
      <c r="AU5149" s="159" t="s">
        <v>88</v>
      </c>
      <c r="AV5149" s="12" t="s">
        <v>88</v>
      </c>
      <c r="AW5149" s="12" t="s">
        <v>31</v>
      </c>
      <c r="AX5149" s="12" t="s">
        <v>76</v>
      </c>
      <c r="AY5149" s="159" t="s">
        <v>317</v>
      </c>
    </row>
    <row r="5150" spans="2:51" s="13" customFormat="1" ht="10">
      <c r="B5150" s="165"/>
      <c r="D5150" s="158" t="s">
        <v>328</v>
      </c>
      <c r="E5150" s="166" t="s">
        <v>1</v>
      </c>
      <c r="F5150" s="167" t="s">
        <v>1953</v>
      </c>
      <c r="H5150" s="168">
        <v>41.25</v>
      </c>
      <c r="I5150" s="169"/>
      <c r="L5150" s="165"/>
      <c r="M5150" s="170"/>
      <c r="T5150" s="171"/>
      <c r="AT5150" s="166" t="s">
        <v>328</v>
      </c>
      <c r="AU5150" s="166" t="s">
        <v>88</v>
      </c>
      <c r="AV5150" s="13" t="s">
        <v>92</v>
      </c>
      <c r="AW5150" s="13" t="s">
        <v>31</v>
      </c>
      <c r="AX5150" s="13" t="s">
        <v>76</v>
      </c>
      <c r="AY5150" s="166" t="s">
        <v>317</v>
      </c>
    </row>
    <row r="5151" spans="2:51" s="12" customFormat="1" ht="10">
      <c r="B5151" s="157"/>
      <c r="D5151" s="158" t="s">
        <v>328</v>
      </c>
      <c r="E5151" s="159" t="s">
        <v>1</v>
      </c>
      <c r="F5151" s="160" t="s">
        <v>2006</v>
      </c>
      <c r="H5151" s="161">
        <v>8.35</v>
      </c>
      <c r="I5151" s="162"/>
      <c r="L5151" s="157"/>
      <c r="M5151" s="163"/>
      <c r="T5151" s="164"/>
      <c r="AT5151" s="159" t="s">
        <v>328</v>
      </c>
      <c r="AU5151" s="159" t="s">
        <v>88</v>
      </c>
      <c r="AV5151" s="12" t="s">
        <v>88</v>
      </c>
      <c r="AW5151" s="12" t="s">
        <v>31</v>
      </c>
      <c r="AX5151" s="12" t="s">
        <v>76</v>
      </c>
      <c r="AY5151" s="159" t="s">
        <v>317</v>
      </c>
    </row>
    <row r="5152" spans="2:51" s="12" customFormat="1" ht="10">
      <c r="B5152" s="157"/>
      <c r="D5152" s="158" t="s">
        <v>328</v>
      </c>
      <c r="E5152" s="159" t="s">
        <v>1</v>
      </c>
      <c r="F5152" s="160" t="s">
        <v>2007</v>
      </c>
      <c r="H5152" s="161">
        <v>16.7</v>
      </c>
      <c r="I5152" s="162"/>
      <c r="L5152" s="157"/>
      <c r="M5152" s="163"/>
      <c r="T5152" s="164"/>
      <c r="AT5152" s="159" t="s">
        <v>328</v>
      </c>
      <c r="AU5152" s="159" t="s">
        <v>88</v>
      </c>
      <c r="AV5152" s="12" t="s">
        <v>88</v>
      </c>
      <c r="AW5152" s="12" t="s">
        <v>31</v>
      </c>
      <c r="AX5152" s="12" t="s">
        <v>76</v>
      </c>
      <c r="AY5152" s="159" t="s">
        <v>317</v>
      </c>
    </row>
    <row r="5153" spans="2:51" s="12" customFormat="1" ht="10">
      <c r="B5153" s="157"/>
      <c r="D5153" s="158" t="s">
        <v>328</v>
      </c>
      <c r="E5153" s="159" t="s">
        <v>1</v>
      </c>
      <c r="F5153" s="160" t="s">
        <v>2008</v>
      </c>
      <c r="H5153" s="161">
        <v>16.649999999999999</v>
      </c>
      <c r="I5153" s="162"/>
      <c r="L5153" s="157"/>
      <c r="M5153" s="163"/>
      <c r="T5153" s="164"/>
      <c r="AT5153" s="159" t="s">
        <v>328</v>
      </c>
      <c r="AU5153" s="159" t="s">
        <v>88</v>
      </c>
      <c r="AV5153" s="12" t="s">
        <v>88</v>
      </c>
      <c r="AW5153" s="12" t="s">
        <v>31</v>
      </c>
      <c r="AX5153" s="12" t="s">
        <v>76</v>
      </c>
      <c r="AY5153" s="159" t="s">
        <v>317</v>
      </c>
    </row>
    <row r="5154" spans="2:51" s="13" customFormat="1" ht="10">
      <c r="B5154" s="165"/>
      <c r="D5154" s="158" t="s">
        <v>328</v>
      </c>
      <c r="E5154" s="166" t="s">
        <v>1</v>
      </c>
      <c r="F5154" s="167" t="s">
        <v>2009</v>
      </c>
      <c r="H5154" s="168">
        <v>41.699999999999996</v>
      </c>
      <c r="I5154" s="169"/>
      <c r="L5154" s="165"/>
      <c r="M5154" s="170"/>
      <c r="T5154" s="171"/>
      <c r="AT5154" s="166" t="s">
        <v>328</v>
      </c>
      <c r="AU5154" s="166" t="s">
        <v>88</v>
      </c>
      <c r="AV5154" s="13" t="s">
        <v>92</v>
      </c>
      <c r="AW5154" s="13" t="s">
        <v>31</v>
      </c>
      <c r="AX5154" s="13" t="s">
        <v>76</v>
      </c>
      <c r="AY5154" s="166" t="s">
        <v>317</v>
      </c>
    </row>
    <row r="5155" spans="2:51" s="12" customFormat="1" ht="10">
      <c r="B5155" s="157"/>
      <c r="D5155" s="158" t="s">
        <v>328</v>
      </c>
      <c r="E5155" s="159" t="s">
        <v>1</v>
      </c>
      <c r="F5155" s="160" t="s">
        <v>2010</v>
      </c>
      <c r="H5155" s="161">
        <v>56.7</v>
      </c>
      <c r="I5155" s="162"/>
      <c r="L5155" s="157"/>
      <c r="M5155" s="163"/>
      <c r="T5155" s="164"/>
      <c r="AT5155" s="159" t="s">
        <v>328</v>
      </c>
      <c r="AU5155" s="159" t="s">
        <v>88</v>
      </c>
      <c r="AV5155" s="12" t="s">
        <v>88</v>
      </c>
      <c r="AW5155" s="12" t="s">
        <v>31</v>
      </c>
      <c r="AX5155" s="12" t="s">
        <v>76</v>
      </c>
      <c r="AY5155" s="159" t="s">
        <v>317</v>
      </c>
    </row>
    <row r="5156" spans="2:51" s="12" customFormat="1" ht="10">
      <c r="B5156" s="157"/>
      <c r="D5156" s="158" t="s">
        <v>328</v>
      </c>
      <c r="E5156" s="159" t="s">
        <v>1</v>
      </c>
      <c r="F5156" s="160" t="s">
        <v>2011</v>
      </c>
      <c r="H5156" s="161">
        <v>51.88</v>
      </c>
      <c r="I5156" s="162"/>
      <c r="L5156" s="157"/>
      <c r="M5156" s="163"/>
      <c r="T5156" s="164"/>
      <c r="AT5156" s="159" t="s">
        <v>328</v>
      </c>
      <c r="AU5156" s="159" t="s">
        <v>88</v>
      </c>
      <c r="AV5156" s="12" t="s">
        <v>88</v>
      </c>
      <c r="AW5156" s="12" t="s">
        <v>31</v>
      </c>
      <c r="AX5156" s="12" t="s">
        <v>76</v>
      </c>
      <c r="AY5156" s="159" t="s">
        <v>317</v>
      </c>
    </row>
    <row r="5157" spans="2:51" s="13" customFormat="1" ht="10">
      <c r="B5157" s="165"/>
      <c r="D5157" s="158" t="s">
        <v>328</v>
      </c>
      <c r="E5157" s="166" t="s">
        <v>1</v>
      </c>
      <c r="F5157" s="167" t="s">
        <v>2012</v>
      </c>
      <c r="H5157" s="168">
        <v>108.58000000000001</v>
      </c>
      <c r="I5157" s="169"/>
      <c r="L5157" s="165"/>
      <c r="M5157" s="170"/>
      <c r="T5157" s="171"/>
      <c r="AT5157" s="166" t="s">
        <v>328</v>
      </c>
      <c r="AU5157" s="166" t="s">
        <v>88</v>
      </c>
      <c r="AV5157" s="13" t="s">
        <v>92</v>
      </c>
      <c r="AW5157" s="13" t="s">
        <v>31</v>
      </c>
      <c r="AX5157" s="13" t="s">
        <v>76</v>
      </c>
      <c r="AY5157" s="166" t="s">
        <v>317</v>
      </c>
    </row>
    <row r="5158" spans="2:51" s="12" customFormat="1" ht="10">
      <c r="B5158" s="157"/>
      <c r="D5158" s="158" t="s">
        <v>328</v>
      </c>
      <c r="E5158" s="159" t="s">
        <v>1</v>
      </c>
      <c r="F5158" s="160" t="s">
        <v>2131</v>
      </c>
      <c r="H5158" s="161">
        <v>377.23</v>
      </c>
      <c r="I5158" s="162"/>
      <c r="L5158" s="157"/>
      <c r="M5158" s="163"/>
      <c r="T5158" s="164"/>
      <c r="AT5158" s="159" t="s">
        <v>328</v>
      </c>
      <c r="AU5158" s="159" t="s">
        <v>88</v>
      </c>
      <c r="AV5158" s="12" t="s">
        <v>88</v>
      </c>
      <c r="AW5158" s="12" t="s">
        <v>31</v>
      </c>
      <c r="AX5158" s="12" t="s">
        <v>76</v>
      </c>
      <c r="AY5158" s="159" t="s">
        <v>317</v>
      </c>
    </row>
    <row r="5159" spans="2:51" s="13" customFormat="1" ht="10">
      <c r="B5159" s="165"/>
      <c r="D5159" s="158" t="s">
        <v>328</v>
      </c>
      <c r="E5159" s="166" t="s">
        <v>1</v>
      </c>
      <c r="F5159" s="167" t="s">
        <v>1893</v>
      </c>
      <c r="H5159" s="168">
        <v>377.23</v>
      </c>
      <c r="I5159" s="169"/>
      <c r="L5159" s="165"/>
      <c r="M5159" s="170"/>
      <c r="T5159" s="171"/>
      <c r="AT5159" s="166" t="s">
        <v>328</v>
      </c>
      <c r="AU5159" s="166" t="s">
        <v>88</v>
      </c>
      <c r="AV5159" s="13" t="s">
        <v>92</v>
      </c>
      <c r="AW5159" s="13" t="s">
        <v>31</v>
      </c>
      <c r="AX5159" s="13" t="s">
        <v>76</v>
      </c>
      <c r="AY5159" s="166" t="s">
        <v>317</v>
      </c>
    </row>
    <row r="5160" spans="2:51" s="12" customFormat="1" ht="10">
      <c r="B5160" s="157"/>
      <c r="D5160" s="158" t="s">
        <v>328</v>
      </c>
      <c r="E5160" s="159" t="s">
        <v>1</v>
      </c>
      <c r="F5160" s="160" t="s">
        <v>1955</v>
      </c>
      <c r="H5160" s="161">
        <v>15.84</v>
      </c>
      <c r="I5160" s="162"/>
      <c r="L5160" s="157"/>
      <c r="M5160" s="163"/>
      <c r="T5160" s="164"/>
      <c r="AT5160" s="159" t="s">
        <v>328</v>
      </c>
      <c r="AU5160" s="159" t="s">
        <v>88</v>
      </c>
      <c r="AV5160" s="12" t="s">
        <v>88</v>
      </c>
      <c r="AW5160" s="12" t="s">
        <v>31</v>
      </c>
      <c r="AX5160" s="12" t="s">
        <v>76</v>
      </c>
      <c r="AY5160" s="159" t="s">
        <v>317</v>
      </c>
    </row>
    <row r="5161" spans="2:51" s="13" customFormat="1" ht="10">
      <c r="B5161" s="165"/>
      <c r="D5161" s="158" t="s">
        <v>328</v>
      </c>
      <c r="E5161" s="166" t="s">
        <v>1</v>
      </c>
      <c r="F5161" s="167" t="s">
        <v>1907</v>
      </c>
      <c r="H5161" s="168">
        <v>15.84</v>
      </c>
      <c r="I5161" s="169"/>
      <c r="L5161" s="165"/>
      <c r="M5161" s="170"/>
      <c r="T5161" s="171"/>
      <c r="AT5161" s="166" t="s">
        <v>328</v>
      </c>
      <c r="AU5161" s="166" t="s">
        <v>88</v>
      </c>
      <c r="AV5161" s="13" t="s">
        <v>92</v>
      </c>
      <c r="AW5161" s="13" t="s">
        <v>31</v>
      </c>
      <c r="AX5161" s="13" t="s">
        <v>76</v>
      </c>
      <c r="AY5161" s="166" t="s">
        <v>317</v>
      </c>
    </row>
    <row r="5162" spans="2:51" s="12" customFormat="1" ht="10">
      <c r="B5162" s="157"/>
      <c r="D5162" s="158" t="s">
        <v>328</v>
      </c>
      <c r="E5162" s="159" t="s">
        <v>1</v>
      </c>
      <c r="F5162" s="160" t="s">
        <v>1894</v>
      </c>
      <c r="H5162" s="161">
        <v>13.25</v>
      </c>
      <c r="I5162" s="162"/>
      <c r="L5162" s="157"/>
      <c r="M5162" s="163"/>
      <c r="T5162" s="164"/>
      <c r="AT5162" s="159" t="s">
        <v>328</v>
      </c>
      <c r="AU5162" s="159" t="s">
        <v>88</v>
      </c>
      <c r="AV5162" s="12" t="s">
        <v>88</v>
      </c>
      <c r="AW5162" s="12" t="s">
        <v>31</v>
      </c>
      <c r="AX5162" s="12" t="s">
        <v>76</v>
      </c>
      <c r="AY5162" s="159" t="s">
        <v>317</v>
      </c>
    </row>
    <row r="5163" spans="2:51" s="13" customFormat="1" ht="10">
      <c r="B5163" s="165"/>
      <c r="D5163" s="158" t="s">
        <v>328</v>
      </c>
      <c r="E5163" s="166" t="s">
        <v>1</v>
      </c>
      <c r="F5163" s="167" t="s">
        <v>1895</v>
      </c>
      <c r="H5163" s="168">
        <v>13.25</v>
      </c>
      <c r="I5163" s="169"/>
      <c r="L5163" s="165"/>
      <c r="M5163" s="170"/>
      <c r="T5163" s="171"/>
      <c r="AT5163" s="166" t="s">
        <v>328</v>
      </c>
      <c r="AU5163" s="166" t="s">
        <v>88</v>
      </c>
      <c r="AV5163" s="13" t="s">
        <v>92</v>
      </c>
      <c r="AW5163" s="13" t="s">
        <v>31</v>
      </c>
      <c r="AX5163" s="13" t="s">
        <v>76</v>
      </c>
      <c r="AY5163" s="166" t="s">
        <v>317</v>
      </c>
    </row>
    <row r="5164" spans="2:51" s="12" customFormat="1" ht="10">
      <c r="B5164" s="157"/>
      <c r="D5164" s="158" t="s">
        <v>328</v>
      </c>
      <c r="E5164" s="159" t="s">
        <v>1</v>
      </c>
      <c r="F5164" s="160" t="s">
        <v>1896</v>
      </c>
      <c r="H5164" s="161">
        <v>51.29</v>
      </c>
      <c r="I5164" s="162"/>
      <c r="L5164" s="157"/>
      <c r="M5164" s="163"/>
      <c r="T5164" s="164"/>
      <c r="AT5164" s="159" t="s">
        <v>328</v>
      </c>
      <c r="AU5164" s="159" t="s">
        <v>88</v>
      </c>
      <c r="AV5164" s="12" t="s">
        <v>88</v>
      </c>
      <c r="AW5164" s="12" t="s">
        <v>31</v>
      </c>
      <c r="AX5164" s="12" t="s">
        <v>76</v>
      </c>
      <c r="AY5164" s="159" t="s">
        <v>317</v>
      </c>
    </row>
    <row r="5165" spans="2:51" s="13" customFormat="1" ht="10">
      <c r="B5165" s="165"/>
      <c r="D5165" s="158" t="s">
        <v>328</v>
      </c>
      <c r="E5165" s="166" t="s">
        <v>1</v>
      </c>
      <c r="F5165" s="167" t="s">
        <v>1897</v>
      </c>
      <c r="H5165" s="168">
        <v>51.29</v>
      </c>
      <c r="I5165" s="169"/>
      <c r="L5165" s="165"/>
      <c r="M5165" s="170"/>
      <c r="T5165" s="171"/>
      <c r="AT5165" s="166" t="s">
        <v>328</v>
      </c>
      <c r="AU5165" s="166" t="s">
        <v>88</v>
      </c>
      <c r="AV5165" s="13" t="s">
        <v>92</v>
      </c>
      <c r="AW5165" s="13" t="s">
        <v>31</v>
      </c>
      <c r="AX5165" s="13" t="s">
        <v>76</v>
      </c>
      <c r="AY5165" s="166" t="s">
        <v>317</v>
      </c>
    </row>
    <row r="5166" spans="2:51" s="12" customFormat="1" ht="10">
      <c r="B5166" s="157"/>
      <c r="D5166" s="158" t="s">
        <v>328</v>
      </c>
      <c r="E5166" s="159" t="s">
        <v>1</v>
      </c>
      <c r="F5166" s="160" t="s">
        <v>1898</v>
      </c>
      <c r="H5166" s="161">
        <v>6.2</v>
      </c>
      <c r="I5166" s="162"/>
      <c r="L5166" s="157"/>
      <c r="M5166" s="163"/>
      <c r="T5166" s="164"/>
      <c r="AT5166" s="159" t="s">
        <v>328</v>
      </c>
      <c r="AU5166" s="159" t="s">
        <v>88</v>
      </c>
      <c r="AV5166" s="12" t="s">
        <v>88</v>
      </c>
      <c r="AW5166" s="12" t="s">
        <v>31</v>
      </c>
      <c r="AX5166" s="12" t="s">
        <v>76</v>
      </c>
      <c r="AY5166" s="159" t="s">
        <v>317</v>
      </c>
    </row>
    <row r="5167" spans="2:51" s="13" customFormat="1" ht="10">
      <c r="B5167" s="165"/>
      <c r="D5167" s="158" t="s">
        <v>328</v>
      </c>
      <c r="E5167" s="166" t="s">
        <v>1</v>
      </c>
      <c r="F5167" s="167" t="s">
        <v>1899</v>
      </c>
      <c r="H5167" s="168">
        <v>6.2</v>
      </c>
      <c r="I5167" s="169"/>
      <c r="L5167" s="165"/>
      <c r="M5167" s="170"/>
      <c r="T5167" s="171"/>
      <c r="AT5167" s="166" t="s">
        <v>328</v>
      </c>
      <c r="AU5167" s="166" t="s">
        <v>88</v>
      </c>
      <c r="AV5167" s="13" t="s">
        <v>92</v>
      </c>
      <c r="AW5167" s="13" t="s">
        <v>31</v>
      </c>
      <c r="AX5167" s="13" t="s">
        <v>76</v>
      </c>
      <c r="AY5167" s="166" t="s">
        <v>317</v>
      </c>
    </row>
    <row r="5168" spans="2:51" s="12" customFormat="1" ht="10">
      <c r="B5168" s="157"/>
      <c r="D5168" s="158" t="s">
        <v>328</v>
      </c>
      <c r="E5168" s="159" t="s">
        <v>1</v>
      </c>
      <c r="F5168" s="160" t="s">
        <v>2484</v>
      </c>
      <c r="H5168" s="161">
        <v>4.71</v>
      </c>
      <c r="I5168" s="162"/>
      <c r="L5168" s="157"/>
      <c r="M5168" s="163"/>
      <c r="T5168" s="164"/>
      <c r="AT5168" s="159" t="s">
        <v>328</v>
      </c>
      <c r="AU5168" s="159" t="s">
        <v>88</v>
      </c>
      <c r="AV5168" s="12" t="s">
        <v>88</v>
      </c>
      <c r="AW5168" s="12" t="s">
        <v>31</v>
      </c>
      <c r="AX5168" s="12" t="s">
        <v>76</v>
      </c>
      <c r="AY5168" s="159" t="s">
        <v>317</v>
      </c>
    </row>
    <row r="5169" spans="2:51" s="13" customFormat="1" ht="10">
      <c r="B5169" s="165"/>
      <c r="D5169" s="158" t="s">
        <v>328</v>
      </c>
      <c r="E5169" s="166" t="s">
        <v>1</v>
      </c>
      <c r="F5169" s="167" t="s">
        <v>1901</v>
      </c>
      <c r="H5169" s="168">
        <v>4.71</v>
      </c>
      <c r="I5169" s="169"/>
      <c r="L5169" s="165"/>
      <c r="M5169" s="170"/>
      <c r="T5169" s="171"/>
      <c r="AT5169" s="166" t="s">
        <v>328</v>
      </c>
      <c r="AU5169" s="166" t="s">
        <v>88</v>
      </c>
      <c r="AV5169" s="13" t="s">
        <v>92</v>
      </c>
      <c r="AW5169" s="13" t="s">
        <v>31</v>
      </c>
      <c r="AX5169" s="13" t="s">
        <v>76</v>
      </c>
      <c r="AY5169" s="166" t="s">
        <v>317</v>
      </c>
    </row>
    <row r="5170" spans="2:51" s="12" customFormat="1" ht="10">
      <c r="B5170" s="157"/>
      <c r="D5170" s="158" t="s">
        <v>328</v>
      </c>
      <c r="E5170" s="159" t="s">
        <v>1</v>
      </c>
      <c r="F5170" s="160" t="s">
        <v>2014</v>
      </c>
      <c r="H5170" s="161">
        <v>69.58</v>
      </c>
      <c r="I5170" s="162"/>
      <c r="L5170" s="157"/>
      <c r="M5170" s="163"/>
      <c r="T5170" s="164"/>
      <c r="AT5170" s="159" t="s">
        <v>328</v>
      </c>
      <c r="AU5170" s="159" t="s">
        <v>88</v>
      </c>
      <c r="AV5170" s="12" t="s">
        <v>88</v>
      </c>
      <c r="AW5170" s="12" t="s">
        <v>31</v>
      </c>
      <c r="AX5170" s="12" t="s">
        <v>76</v>
      </c>
      <c r="AY5170" s="159" t="s">
        <v>317</v>
      </c>
    </row>
    <row r="5171" spans="2:51" s="12" customFormat="1" ht="10">
      <c r="B5171" s="157"/>
      <c r="D5171" s="158" t="s">
        <v>328</v>
      </c>
      <c r="E5171" s="159" t="s">
        <v>1</v>
      </c>
      <c r="F5171" s="160" t="s">
        <v>2015</v>
      </c>
      <c r="H5171" s="161">
        <v>69.38</v>
      </c>
      <c r="I5171" s="162"/>
      <c r="L5171" s="157"/>
      <c r="M5171" s="163"/>
      <c r="T5171" s="164"/>
      <c r="AT5171" s="159" t="s">
        <v>328</v>
      </c>
      <c r="AU5171" s="159" t="s">
        <v>88</v>
      </c>
      <c r="AV5171" s="12" t="s">
        <v>88</v>
      </c>
      <c r="AW5171" s="12" t="s">
        <v>31</v>
      </c>
      <c r="AX5171" s="12" t="s">
        <v>76</v>
      </c>
      <c r="AY5171" s="159" t="s">
        <v>317</v>
      </c>
    </row>
    <row r="5172" spans="2:51" s="13" customFormat="1" ht="10">
      <c r="B5172" s="165"/>
      <c r="D5172" s="158" t="s">
        <v>328</v>
      </c>
      <c r="E5172" s="166" t="s">
        <v>1</v>
      </c>
      <c r="F5172" s="167" t="s">
        <v>2016</v>
      </c>
      <c r="H5172" s="168">
        <v>138.95999999999998</v>
      </c>
      <c r="I5172" s="169"/>
      <c r="L5172" s="165"/>
      <c r="M5172" s="170"/>
      <c r="T5172" s="171"/>
      <c r="AT5172" s="166" t="s">
        <v>328</v>
      </c>
      <c r="AU5172" s="166" t="s">
        <v>88</v>
      </c>
      <c r="AV5172" s="13" t="s">
        <v>92</v>
      </c>
      <c r="AW5172" s="13" t="s">
        <v>31</v>
      </c>
      <c r="AX5172" s="13" t="s">
        <v>76</v>
      </c>
      <c r="AY5172" s="166" t="s">
        <v>317</v>
      </c>
    </row>
    <row r="5173" spans="2:51" s="12" customFormat="1" ht="10">
      <c r="B5173" s="157"/>
      <c r="D5173" s="158" t="s">
        <v>328</v>
      </c>
      <c r="E5173" s="159" t="s">
        <v>1</v>
      </c>
      <c r="F5173" s="160" t="s">
        <v>2017</v>
      </c>
      <c r="H5173" s="161">
        <v>40.99</v>
      </c>
      <c r="I5173" s="162"/>
      <c r="L5173" s="157"/>
      <c r="M5173" s="163"/>
      <c r="T5173" s="164"/>
      <c r="AT5173" s="159" t="s">
        <v>328</v>
      </c>
      <c r="AU5173" s="159" t="s">
        <v>88</v>
      </c>
      <c r="AV5173" s="12" t="s">
        <v>88</v>
      </c>
      <c r="AW5173" s="12" t="s">
        <v>31</v>
      </c>
      <c r="AX5173" s="12" t="s">
        <v>76</v>
      </c>
      <c r="AY5173" s="159" t="s">
        <v>317</v>
      </c>
    </row>
    <row r="5174" spans="2:51" s="13" customFormat="1" ht="10">
      <c r="B5174" s="165"/>
      <c r="D5174" s="158" t="s">
        <v>328</v>
      </c>
      <c r="E5174" s="166" t="s">
        <v>1</v>
      </c>
      <c r="F5174" s="167" t="s">
        <v>2018</v>
      </c>
      <c r="H5174" s="168">
        <v>40.99</v>
      </c>
      <c r="I5174" s="169"/>
      <c r="L5174" s="165"/>
      <c r="M5174" s="170"/>
      <c r="T5174" s="171"/>
      <c r="AT5174" s="166" t="s">
        <v>328</v>
      </c>
      <c r="AU5174" s="166" t="s">
        <v>88</v>
      </c>
      <c r="AV5174" s="13" t="s">
        <v>92</v>
      </c>
      <c r="AW5174" s="13" t="s">
        <v>31</v>
      </c>
      <c r="AX5174" s="13" t="s">
        <v>76</v>
      </c>
      <c r="AY5174" s="166" t="s">
        <v>317</v>
      </c>
    </row>
    <row r="5175" spans="2:51" s="12" customFormat="1" ht="10">
      <c r="B5175" s="157"/>
      <c r="D5175" s="158" t="s">
        <v>328</v>
      </c>
      <c r="E5175" s="159" t="s">
        <v>1</v>
      </c>
      <c r="F5175" s="160" t="s">
        <v>1928</v>
      </c>
      <c r="H5175" s="161">
        <v>4.75</v>
      </c>
      <c r="I5175" s="162"/>
      <c r="L5175" s="157"/>
      <c r="M5175" s="163"/>
      <c r="T5175" s="164"/>
      <c r="AT5175" s="159" t="s">
        <v>328</v>
      </c>
      <c r="AU5175" s="159" t="s">
        <v>88</v>
      </c>
      <c r="AV5175" s="12" t="s">
        <v>88</v>
      </c>
      <c r="AW5175" s="12" t="s">
        <v>31</v>
      </c>
      <c r="AX5175" s="12" t="s">
        <v>76</v>
      </c>
      <c r="AY5175" s="159" t="s">
        <v>317</v>
      </c>
    </row>
    <row r="5176" spans="2:51" s="13" customFormat="1" ht="10">
      <c r="B5176" s="165"/>
      <c r="D5176" s="158" t="s">
        <v>328</v>
      </c>
      <c r="E5176" s="166" t="s">
        <v>1</v>
      </c>
      <c r="F5176" s="167" t="s">
        <v>1929</v>
      </c>
      <c r="H5176" s="168">
        <v>4.75</v>
      </c>
      <c r="I5176" s="169"/>
      <c r="L5176" s="165"/>
      <c r="M5176" s="170"/>
      <c r="T5176" s="171"/>
      <c r="AT5176" s="166" t="s">
        <v>328</v>
      </c>
      <c r="AU5176" s="166" t="s">
        <v>88</v>
      </c>
      <c r="AV5176" s="13" t="s">
        <v>92</v>
      </c>
      <c r="AW5176" s="13" t="s">
        <v>31</v>
      </c>
      <c r="AX5176" s="13" t="s">
        <v>76</v>
      </c>
      <c r="AY5176" s="166" t="s">
        <v>317</v>
      </c>
    </row>
    <row r="5177" spans="2:51" s="12" customFormat="1" ht="10">
      <c r="B5177" s="157"/>
      <c r="D5177" s="158" t="s">
        <v>328</v>
      </c>
      <c r="E5177" s="159" t="s">
        <v>1</v>
      </c>
      <c r="F5177" s="160" t="s">
        <v>2531</v>
      </c>
      <c r="H5177" s="161">
        <v>10.88</v>
      </c>
      <c r="I5177" s="162"/>
      <c r="L5177" s="157"/>
      <c r="M5177" s="163"/>
      <c r="T5177" s="164"/>
      <c r="AT5177" s="159" t="s">
        <v>328</v>
      </c>
      <c r="AU5177" s="159" t="s">
        <v>88</v>
      </c>
      <c r="AV5177" s="12" t="s">
        <v>88</v>
      </c>
      <c r="AW5177" s="12" t="s">
        <v>31</v>
      </c>
      <c r="AX5177" s="12" t="s">
        <v>76</v>
      </c>
      <c r="AY5177" s="159" t="s">
        <v>317</v>
      </c>
    </row>
    <row r="5178" spans="2:51" s="13" customFormat="1" ht="10">
      <c r="B5178" s="165"/>
      <c r="D5178" s="158" t="s">
        <v>328</v>
      </c>
      <c r="E5178" s="166" t="s">
        <v>1</v>
      </c>
      <c r="F5178" s="167" t="s">
        <v>1931</v>
      </c>
      <c r="H5178" s="168">
        <v>10.88</v>
      </c>
      <c r="I5178" s="169"/>
      <c r="L5178" s="165"/>
      <c r="M5178" s="170"/>
      <c r="T5178" s="171"/>
      <c r="AT5178" s="166" t="s">
        <v>328</v>
      </c>
      <c r="AU5178" s="166" t="s">
        <v>88</v>
      </c>
      <c r="AV5178" s="13" t="s">
        <v>92</v>
      </c>
      <c r="AW5178" s="13" t="s">
        <v>31</v>
      </c>
      <c r="AX5178" s="13" t="s">
        <v>76</v>
      </c>
      <c r="AY5178" s="166" t="s">
        <v>317</v>
      </c>
    </row>
    <row r="5179" spans="2:51" s="12" customFormat="1" ht="10">
      <c r="B5179" s="157"/>
      <c r="D5179" s="158" t="s">
        <v>328</v>
      </c>
      <c r="E5179" s="159" t="s">
        <v>1</v>
      </c>
      <c r="F5179" s="160" t="s">
        <v>1932</v>
      </c>
      <c r="H5179" s="161">
        <v>21.13</v>
      </c>
      <c r="I5179" s="162"/>
      <c r="L5179" s="157"/>
      <c r="M5179" s="163"/>
      <c r="T5179" s="164"/>
      <c r="AT5179" s="159" t="s">
        <v>328</v>
      </c>
      <c r="AU5179" s="159" t="s">
        <v>88</v>
      </c>
      <c r="AV5179" s="12" t="s">
        <v>88</v>
      </c>
      <c r="AW5179" s="12" t="s">
        <v>31</v>
      </c>
      <c r="AX5179" s="12" t="s">
        <v>76</v>
      </c>
      <c r="AY5179" s="159" t="s">
        <v>317</v>
      </c>
    </row>
    <row r="5180" spans="2:51" s="13" customFormat="1" ht="10">
      <c r="B5180" s="165"/>
      <c r="D5180" s="158" t="s">
        <v>328</v>
      </c>
      <c r="E5180" s="166" t="s">
        <v>1</v>
      </c>
      <c r="F5180" s="167" t="s">
        <v>1903</v>
      </c>
      <c r="H5180" s="168">
        <v>21.13</v>
      </c>
      <c r="I5180" s="169"/>
      <c r="L5180" s="165"/>
      <c r="M5180" s="170"/>
      <c r="T5180" s="171"/>
      <c r="AT5180" s="166" t="s">
        <v>328</v>
      </c>
      <c r="AU5180" s="166" t="s">
        <v>88</v>
      </c>
      <c r="AV5180" s="13" t="s">
        <v>92</v>
      </c>
      <c r="AW5180" s="13" t="s">
        <v>31</v>
      </c>
      <c r="AX5180" s="13" t="s">
        <v>76</v>
      </c>
      <c r="AY5180" s="166" t="s">
        <v>317</v>
      </c>
    </row>
    <row r="5181" spans="2:51" s="12" customFormat="1" ht="10">
      <c r="B5181" s="157"/>
      <c r="D5181" s="158" t="s">
        <v>328</v>
      </c>
      <c r="E5181" s="159" t="s">
        <v>1</v>
      </c>
      <c r="F5181" s="160" t="s">
        <v>1904</v>
      </c>
      <c r="H5181" s="161">
        <v>9.1300000000000008</v>
      </c>
      <c r="I5181" s="162"/>
      <c r="L5181" s="157"/>
      <c r="M5181" s="163"/>
      <c r="T5181" s="164"/>
      <c r="AT5181" s="159" t="s">
        <v>328</v>
      </c>
      <c r="AU5181" s="159" t="s">
        <v>88</v>
      </c>
      <c r="AV5181" s="12" t="s">
        <v>88</v>
      </c>
      <c r="AW5181" s="12" t="s">
        <v>31</v>
      </c>
      <c r="AX5181" s="12" t="s">
        <v>76</v>
      </c>
      <c r="AY5181" s="159" t="s">
        <v>317</v>
      </c>
    </row>
    <row r="5182" spans="2:51" s="13" customFormat="1" ht="10">
      <c r="B5182" s="165"/>
      <c r="D5182" s="158" t="s">
        <v>328</v>
      </c>
      <c r="E5182" s="166" t="s">
        <v>1</v>
      </c>
      <c r="F5182" s="167" t="s">
        <v>1905</v>
      </c>
      <c r="H5182" s="168">
        <v>9.1300000000000008</v>
      </c>
      <c r="I5182" s="169"/>
      <c r="L5182" s="165"/>
      <c r="M5182" s="170"/>
      <c r="T5182" s="171"/>
      <c r="AT5182" s="166" t="s">
        <v>328</v>
      </c>
      <c r="AU5182" s="166" t="s">
        <v>88</v>
      </c>
      <c r="AV5182" s="13" t="s">
        <v>92</v>
      </c>
      <c r="AW5182" s="13" t="s">
        <v>31</v>
      </c>
      <c r="AX5182" s="13" t="s">
        <v>76</v>
      </c>
      <c r="AY5182" s="166" t="s">
        <v>317</v>
      </c>
    </row>
    <row r="5183" spans="2:51" s="12" customFormat="1" ht="10">
      <c r="B5183" s="157"/>
      <c r="D5183" s="158" t="s">
        <v>328</v>
      </c>
      <c r="E5183" s="159" t="s">
        <v>1</v>
      </c>
      <c r="F5183" s="160" t="s">
        <v>2020</v>
      </c>
      <c r="H5183" s="161">
        <v>140.28</v>
      </c>
      <c r="I5183" s="162"/>
      <c r="L5183" s="157"/>
      <c r="M5183" s="163"/>
      <c r="T5183" s="164"/>
      <c r="AT5183" s="159" t="s">
        <v>328</v>
      </c>
      <c r="AU5183" s="159" t="s">
        <v>88</v>
      </c>
      <c r="AV5183" s="12" t="s">
        <v>88</v>
      </c>
      <c r="AW5183" s="12" t="s">
        <v>31</v>
      </c>
      <c r="AX5183" s="12" t="s">
        <v>76</v>
      </c>
      <c r="AY5183" s="159" t="s">
        <v>317</v>
      </c>
    </row>
    <row r="5184" spans="2:51" s="13" customFormat="1" ht="10">
      <c r="B5184" s="165"/>
      <c r="D5184" s="158" t="s">
        <v>328</v>
      </c>
      <c r="E5184" s="166" t="s">
        <v>1</v>
      </c>
      <c r="F5184" s="167" t="s">
        <v>2021</v>
      </c>
      <c r="H5184" s="168">
        <v>140.28</v>
      </c>
      <c r="I5184" s="169"/>
      <c r="L5184" s="165"/>
      <c r="M5184" s="170"/>
      <c r="T5184" s="171"/>
      <c r="AT5184" s="166" t="s">
        <v>328</v>
      </c>
      <c r="AU5184" s="166" t="s">
        <v>88</v>
      </c>
      <c r="AV5184" s="13" t="s">
        <v>92</v>
      </c>
      <c r="AW5184" s="13" t="s">
        <v>31</v>
      </c>
      <c r="AX5184" s="13" t="s">
        <v>76</v>
      </c>
      <c r="AY5184" s="166" t="s">
        <v>317</v>
      </c>
    </row>
    <row r="5185" spans="2:65" s="12" customFormat="1" ht="10">
      <c r="B5185" s="157"/>
      <c r="D5185" s="158" t="s">
        <v>328</v>
      </c>
      <c r="E5185" s="159" t="s">
        <v>1</v>
      </c>
      <c r="F5185" s="160" t="s">
        <v>7421</v>
      </c>
      <c r="H5185" s="161">
        <v>23.82</v>
      </c>
      <c r="I5185" s="162"/>
      <c r="L5185" s="157"/>
      <c r="M5185" s="163"/>
      <c r="T5185" s="164"/>
      <c r="AT5185" s="159" t="s">
        <v>328</v>
      </c>
      <c r="AU5185" s="159" t="s">
        <v>88</v>
      </c>
      <c r="AV5185" s="12" t="s">
        <v>88</v>
      </c>
      <c r="AW5185" s="12" t="s">
        <v>31</v>
      </c>
      <c r="AX5185" s="12" t="s">
        <v>76</v>
      </c>
      <c r="AY5185" s="159" t="s">
        <v>317</v>
      </c>
    </row>
    <row r="5186" spans="2:65" s="13" customFormat="1" ht="10">
      <c r="B5186" s="165"/>
      <c r="D5186" s="158" t="s">
        <v>328</v>
      </c>
      <c r="E5186" s="166" t="s">
        <v>1</v>
      </c>
      <c r="F5186" s="167" t="s">
        <v>7422</v>
      </c>
      <c r="H5186" s="168">
        <v>23.82</v>
      </c>
      <c r="I5186" s="169"/>
      <c r="L5186" s="165"/>
      <c r="M5186" s="170"/>
      <c r="T5186" s="171"/>
      <c r="AT5186" s="166" t="s">
        <v>328</v>
      </c>
      <c r="AU5186" s="166" t="s">
        <v>88</v>
      </c>
      <c r="AV5186" s="13" t="s">
        <v>92</v>
      </c>
      <c r="AW5186" s="13" t="s">
        <v>31</v>
      </c>
      <c r="AX5186" s="13" t="s">
        <v>76</v>
      </c>
      <c r="AY5186" s="166" t="s">
        <v>317</v>
      </c>
    </row>
    <row r="5187" spans="2:65" s="14" customFormat="1" ht="10">
      <c r="B5187" s="172"/>
      <c r="D5187" s="158" t="s">
        <v>328</v>
      </c>
      <c r="E5187" s="173" t="s">
        <v>1</v>
      </c>
      <c r="F5187" s="174" t="s">
        <v>332</v>
      </c>
      <c r="H5187" s="175">
        <v>9329.8909999999978</v>
      </c>
      <c r="I5187" s="176"/>
      <c r="L5187" s="172"/>
      <c r="M5187" s="177"/>
      <c r="T5187" s="178"/>
      <c r="AT5187" s="173" t="s">
        <v>328</v>
      </c>
      <c r="AU5187" s="173" t="s">
        <v>88</v>
      </c>
      <c r="AV5187" s="14" t="s">
        <v>323</v>
      </c>
      <c r="AW5187" s="14" t="s">
        <v>31</v>
      </c>
      <c r="AX5187" s="14" t="s">
        <v>83</v>
      </c>
      <c r="AY5187" s="173" t="s">
        <v>317</v>
      </c>
    </row>
    <row r="5188" spans="2:65" s="1" customFormat="1" ht="24.15" customHeight="1">
      <c r="B5188" s="142"/>
      <c r="C5188" s="143" t="s">
        <v>2791</v>
      </c>
      <c r="D5188" s="143" t="s">
        <v>319</v>
      </c>
      <c r="E5188" s="144" t="s">
        <v>7434</v>
      </c>
      <c r="F5188" s="145" t="s">
        <v>7435</v>
      </c>
      <c r="G5188" s="146" t="s">
        <v>439</v>
      </c>
      <c r="H5188" s="147">
        <v>74.847999999999999</v>
      </c>
      <c r="I5188" s="148"/>
      <c r="J5188" s="149">
        <f>ROUND(I5188*H5188,2)</f>
        <v>0</v>
      </c>
      <c r="K5188" s="150"/>
      <c r="L5188" s="31"/>
      <c r="M5188" s="151" t="s">
        <v>1</v>
      </c>
      <c r="N5188" s="152" t="s">
        <v>42</v>
      </c>
      <c r="P5188" s="153">
        <f>O5188*H5188</f>
        <v>0</v>
      </c>
      <c r="Q5188" s="153">
        <v>0</v>
      </c>
      <c r="R5188" s="153">
        <f>Q5188*H5188</f>
        <v>0</v>
      </c>
      <c r="S5188" s="153">
        <v>0</v>
      </c>
      <c r="T5188" s="154">
        <f>S5188*H5188</f>
        <v>0</v>
      </c>
      <c r="AR5188" s="155" t="s">
        <v>396</v>
      </c>
      <c r="AT5188" s="155" t="s">
        <v>319</v>
      </c>
      <c r="AU5188" s="155" t="s">
        <v>88</v>
      </c>
      <c r="AY5188" s="16" t="s">
        <v>317</v>
      </c>
      <c r="BE5188" s="156">
        <f>IF(N5188="základná",J5188,0)</f>
        <v>0</v>
      </c>
      <c r="BF5188" s="156">
        <f>IF(N5188="znížená",J5188,0)</f>
        <v>0</v>
      </c>
      <c r="BG5188" s="156">
        <f>IF(N5188="zákl. prenesená",J5188,0)</f>
        <v>0</v>
      </c>
      <c r="BH5188" s="156">
        <f>IF(N5188="zníž. prenesená",J5188,0)</f>
        <v>0</v>
      </c>
      <c r="BI5188" s="156">
        <f>IF(N5188="nulová",J5188,0)</f>
        <v>0</v>
      </c>
      <c r="BJ5188" s="16" t="s">
        <v>88</v>
      </c>
      <c r="BK5188" s="156">
        <f>ROUND(I5188*H5188,2)</f>
        <v>0</v>
      </c>
      <c r="BL5188" s="16" t="s">
        <v>396</v>
      </c>
      <c r="BM5188" s="155" t="s">
        <v>7436</v>
      </c>
    </row>
    <row r="5189" spans="2:65" s="11" customFormat="1" ht="22.75" customHeight="1">
      <c r="B5189" s="130"/>
      <c r="D5189" s="131" t="s">
        <v>75</v>
      </c>
      <c r="E5189" s="140" t="s">
        <v>3385</v>
      </c>
      <c r="F5189" s="140" t="s">
        <v>7437</v>
      </c>
      <c r="I5189" s="133"/>
      <c r="J5189" s="141">
        <f>BK5189</f>
        <v>0</v>
      </c>
      <c r="L5189" s="130"/>
      <c r="M5189" s="135"/>
      <c r="P5189" s="136">
        <f>SUM(P5190:P5231)</f>
        <v>0</v>
      </c>
      <c r="R5189" s="136">
        <f>SUM(R5190:R5231)</f>
        <v>16.507452199999999</v>
      </c>
      <c r="T5189" s="137">
        <f>SUM(T5190:T5231)</f>
        <v>0</v>
      </c>
      <c r="AR5189" s="131" t="s">
        <v>88</v>
      </c>
      <c r="AT5189" s="138" t="s">
        <v>75</v>
      </c>
      <c r="AU5189" s="138" t="s">
        <v>83</v>
      </c>
      <c r="AY5189" s="131" t="s">
        <v>317</v>
      </c>
      <c r="BK5189" s="139">
        <f>SUM(BK5190:BK5231)</f>
        <v>0</v>
      </c>
    </row>
    <row r="5190" spans="2:65" s="1" customFormat="1" ht="55.5" customHeight="1">
      <c r="B5190" s="142"/>
      <c r="C5190" s="143" t="s">
        <v>614</v>
      </c>
      <c r="D5190" s="143" t="s">
        <v>319</v>
      </c>
      <c r="E5190" s="144" t="s">
        <v>7438</v>
      </c>
      <c r="F5190" s="145" t="s">
        <v>7439</v>
      </c>
      <c r="G5190" s="146" t="s">
        <v>444</v>
      </c>
      <c r="H5190" s="147">
        <v>481.81</v>
      </c>
      <c r="I5190" s="148"/>
      <c r="J5190" s="149">
        <f>ROUND(I5190*H5190,2)</f>
        <v>0</v>
      </c>
      <c r="K5190" s="150"/>
      <c r="L5190" s="31"/>
      <c r="M5190" s="151" t="s">
        <v>1</v>
      </c>
      <c r="N5190" s="152" t="s">
        <v>42</v>
      </c>
      <c r="P5190" s="153">
        <f>O5190*H5190</f>
        <v>0</v>
      </c>
      <c r="Q5190" s="153">
        <v>1.1990000000000001E-2</v>
      </c>
      <c r="R5190" s="153">
        <f>Q5190*H5190</f>
        <v>5.7769019000000004</v>
      </c>
      <c r="S5190" s="153">
        <v>0</v>
      </c>
      <c r="T5190" s="154">
        <f>S5190*H5190</f>
        <v>0</v>
      </c>
      <c r="AR5190" s="155" t="s">
        <v>396</v>
      </c>
      <c r="AT5190" s="155" t="s">
        <v>319</v>
      </c>
      <c r="AU5190" s="155" t="s">
        <v>88</v>
      </c>
      <c r="AY5190" s="16" t="s">
        <v>317</v>
      </c>
      <c r="BE5190" s="156">
        <f>IF(N5190="základná",J5190,0)</f>
        <v>0</v>
      </c>
      <c r="BF5190" s="156">
        <f>IF(N5190="znížená",J5190,0)</f>
        <v>0</v>
      </c>
      <c r="BG5190" s="156">
        <f>IF(N5190="zákl. prenesená",J5190,0)</f>
        <v>0</v>
      </c>
      <c r="BH5190" s="156">
        <f>IF(N5190="zníž. prenesená",J5190,0)</f>
        <v>0</v>
      </c>
      <c r="BI5190" s="156">
        <f>IF(N5190="nulová",J5190,0)</f>
        <v>0</v>
      </c>
      <c r="BJ5190" s="16" t="s">
        <v>88</v>
      </c>
      <c r="BK5190" s="156">
        <f>ROUND(I5190*H5190,2)</f>
        <v>0</v>
      </c>
      <c r="BL5190" s="16" t="s">
        <v>396</v>
      </c>
      <c r="BM5190" s="155" t="s">
        <v>7440</v>
      </c>
    </row>
    <row r="5191" spans="2:65" s="12" customFormat="1" ht="10">
      <c r="B5191" s="157"/>
      <c r="D5191" s="158" t="s">
        <v>328</v>
      </c>
      <c r="E5191" s="159" t="s">
        <v>1</v>
      </c>
      <c r="F5191" s="160" t="s">
        <v>7441</v>
      </c>
      <c r="H5191" s="161">
        <v>481.81</v>
      </c>
      <c r="I5191" s="162"/>
      <c r="L5191" s="157"/>
      <c r="M5191" s="163"/>
      <c r="T5191" s="164"/>
      <c r="AT5191" s="159" t="s">
        <v>328</v>
      </c>
      <c r="AU5191" s="159" t="s">
        <v>88</v>
      </c>
      <c r="AV5191" s="12" t="s">
        <v>88</v>
      </c>
      <c r="AW5191" s="12" t="s">
        <v>31</v>
      </c>
      <c r="AX5191" s="12" t="s">
        <v>76</v>
      </c>
      <c r="AY5191" s="159" t="s">
        <v>317</v>
      </c>
    </row>
    <row r="5192" spans="2:65" s="13" customFormat="1" ht="10">
      <c r="B5192" s="165"/>
      <c r="D5192" s="158" t="s">
        <v>328</v>
      </c>
      <c r="E5192" s="166" t="s">
        <v>1</v>
      </c>
      <c r="F5192" s="167" t="s">
        <v>331</v>
      </c>
      <c r="H5192" s="168">
        <v>481.81</v>
      </c>
      <c r="I5192" s="169"/>
      <c r="L5192" s="165"/>
      <c r="M5192" s="170"/>
      <c r="T5192" s="171"/>
      <c r="AT5192" s="166" t="s">
        <v>328</v>
      </c>
      <c r="AU5192" s="166" t="s">
        <v>88</v>
      </c>
      <c r="AV5192" s="13" t="s">
        <v>92</v>
      </c>
      <c r="AW5192" s="13" t="s">
        <v>31</v>
      </c>
      <c r="AX5192" s="13" t="s">
        <v>76</v>
      </c>
      <c r="AY5192" s="166" t="s">
        <v>317</v>
      </c>
    </row>
    <row r="5193" spans="2:65" s="14" customFormat="1" ht="10">
      <c r="B5193" s="172"/>
      <c r="D5193" s="158" t="s">
        <v>328</v>
      </c>
      <c r="E5193" s="173" t="s">
        <v>1</v>
      </c>
      <c r="F5193" s="174" t="s">
        <v>332</v>
      </c>
      <c r="H5193" s="175">
        <v>481.81</v>
      </c>
      <c r="I5193" s="176"/>
      <c r="L5193" s="172"/>
      <c r="M5193" s="177"/>
      <c r="T5193" s="178"/>
      <c r="AT5193" s="173" t="s">
        <v>328</v>
      </c>
      <c r="AU5193" s="173" t="s">
        <v>88</v>
      </c>
      <c r="AV5193" s="14" t="s">
        <v>323</v>
      </c>
      <c r="AW5193" s="14" t="s">
        <v>31</v>
      </c>
      <c r="AX5193" s="14" t="s">
        <v>83</v>
      </c>
      <c r="AY5193" s="173" t="s">
        <v>317</v>
      </c>
    </row>
    <row r="5194" spans="2:65" s="1" customFormat="1" ht="66.75" customHeight="1">
      <c r="B5194" s="142"/>
      <c r="C5194" s="143" t="s">
        <v>7442</v>
      </c>
      <c r="D5194" s="143" t="s">
        <v>319</v>
      </c>
      <c r="E5194" s="144" t="s">
        <v>7443</v>
      </c>
      <c r="F5194" s="145" t="s">
        <v>7444</v>
      </c>
      <c r="G5194" s="146" t="s">
        <v>444</v>
      </c>
      <c r="H5194" s="147">
        <v>197.23</v>
      </c>
      <c r="I5194" s="148"/>
      <c r="J5194" s="149">
        <f>ROUND(I5194*H5194,2)</f>
        <v>0</v>
      </c>
      <c r="K5194" s="150"/>
      <c r="L5194" s="31"/>
      <c r="M5194" s="151" t="s">
        <v>1</v>
      </c>
      <c r="N5194" s="152" t="s">
        <v>42</v>
      </c>
      <c r="P5194" s="153">
        <f>O5194*H5194</f>
        <v>0</v>
      </c>
      <c r="Q5194" s="153">
        <v>1.115E-2</v>
      </c>
      <c r="R5194" s="153">
        <f>Q5194*H5194</f>
        <v>2.1991144999999999</v>
      </c>
      <c r="S5194" s="153">
        <v>0</v>
      </c>
      <c r="T5194" s="154">
        <f>S5194*H5194</f>
        <v>0</v>
      </c>
      <c r="AR5194" s="155" t="s">
        <v>396</v>
      </c>
      <c r="AT5194" s="155" t="s">
        <v>319</v>
      </c>
      <c r="AU5194" s="155" t="s">
        <v>88</v>
      </c>
      <c r="AY5194" s="16" t="s">
        <v>317</v>
      </c>
      <c r="BE5194" s="156">
        <f>IF(N5194="základná",J5194,0)</f>
        <v>0</v>
      </c>
      <c r="BF5194" s="156">
        <f>IF(N5194="znížená",J5194,0)</f>
        <v>0</v>
      </c>
      <c r="BG5194" s="156">
        <f>IF(N5194="zákl. prenesená",J5194,0)</f>
        <v>0</v>
      </c>
      <c r="BH5194" s="156">
        <f>IF(N5194="zníž. prenesená",J5194,0)</f>
        <v>0</v>
      </c>
      <c r="BI5194" s="156">
        <f>IF(N5194="nulová",J5194,0)</f>
        <v>0</v>
      </c>
      <c r="BJ5194" s="16" t="s">
        <v>88</v>
      </c>
      <c r="BK5194" s="156">
        <f>ROUND(I5194*H5194,2)</f>
        <v>0</v>
      </c>
      <c r="BL5194" s="16" t="s">
        <v>396</v>
      </c>
      <c r="BM5194" s="155" t="s">
        <v>7445</v>
      </c>
    </row>
    <row r="5195" spans="2:65" s="12" customFormat="1" ht="10">
      <c r="B5195" s="157"/>
      <c r="D5195" s="158" t="s">
        <v>328</v>
      </c>
      <c r="E5195" s="159" t="s">
        <v>1</v>
      </c>
      <c r="F5195" s="160" t="s">
        <v>7446</v>
      </c>
      <c r="H5195" s="161">
        <v>130.16999999999999</v>
      </c>
      <c r="I5195" s="162"/>
      <c r="L5195" s="157"/>
      <c r="M5195" s="163"/>
      <c r="T5195" s="164"/>
      <c r="AT5195" s="159" t="s">
        <v>328</v>
      </c>
      <c r="AU5195" s="159" t="s">
        <v>88</v>
      </c>
      <c r="AV5195" s="12" t="s">
        <v>88</v>
      </c>
      <c r="AW5195" s="12" t="s">
        <v>31</v>
      </c>
      <c r="AX5195" s="12" t="s">
        <v>76</v>
      </c>
      <c r="AY5195" s="159" t="s">
        <v>317</v>
      </c>
    </row>
    <row r="5196" spans="2:65" s="12" customFormat="1" ht="10">
      <c r="B5196" s="157"/>
      <c r="D5196" s="158" t="s">
        <v>328</v>
      </c>
      <c r="E5196" s="159" t="s">
        <v>1</v>
      </c>
      <c r="F5196" s="160" t="s">
        <v>7447</v>
      </c>
      <c r="H5196" s="161">
        <v>33.72</v>
      </c>
      <c r="I5196" s="162"/>
      <c r="L5196" s="157"/>
      <c r="M5196" s="163"/>
      <c r="T5196" s="164"/>
      <c r="AT5196" s="159" t="s">
        <v>328</v>
      </c>
      <c r="AU5196" s="159" t="s">
        <v>88</v>
      </c>
      <c r="AV5196" s="12" t="s">
        <v>88</v>
      </c>
      <c r="AW5196" s="12" t="s">
        <v>31</v>
      </c>
      <c r="AX5196" s="12" t="s">
        <v>76</v>
      </c>
      <c r="AY5196" s="159" t="s">
        <v>317</v>
      </c>
    </row>
    <row r="5197" spans="2:65" s="12" customFormat="1" ht="10">
      <c r="B5197" s="157"/>
      <c r="D5197" s="158" t="s">
        <v>328</v>
      </c>
      <c r="E5197" s="159" t="s">
        <v>1</v>
      </c>
      <c r="F5197" s="160" t="s">
        <v>2007</v>
      </c>
      <c r="H5197" s="161">
        <v>16.7</v>
      </c>
      <c r="I5197" s="162"/>
      <c r="L5197" s="157"/>
      <c r="M5197" s="163"/>
      <c r="T5197" s="164"/>
      <c r="AT5197" s="159" t="s">
        <v>328</v>
      </c>
      <c r="AU5197" s="159" t="s">
        <v>88</v>
      </c>
      <c r="AV5197" s="12" t="s">
        <v>88</v>
      </c>
      <c r="AW5197" s="12" t="s">
        <v>31</v>
      </c>
      <c r="AX5197" s="12" t="s">
        <v>76</v>
      </c>
      <c r="AY5197" s="159" t="s">
        <v>317</v>
      </c>
    </row>
    <row r="5198" spans="2:65" s="12" customFormat="1" ht="10">
      <c r="B5198" s="157"/>
      <c r="D5198" s="158" t="s">
        <v>328</v>
      </c>
      <c r="E5198" s="159" t="s">
        <v>1</v>
      </c>
      <c r="F5198" s="160" t="s">
        <v>7448</v>
      </c>
      <c r="H5198" s="161">
        <v>16.64</v>
      </c>
      <c r="I5198" s="162"/>
      <c r="L5198" s="157"/>
      <c r="M5198" s="163"/>
      <c r="T5198" s="164"/>
      <c r="AT5198" s="159" t="s">
        <v>328</v>
      </c>
      <c r="AU5198" s="159" t="s">
        <v>88</v>
      </c>
      <c r="AV5198" s="12" t="s">
        <v>88</v>
      </c>
      <c r="AW5198" s="12" t="s">
        <v>31</v>
      </c>
      <c r="AX5198" s="12" t="s">
        <v>76</v>
      </c>
      <c r="AY5198" s="159" t="s">
        <v>317</v>
      </c>
    </row>
    <row r="5199" spans="2:65" s="13" customFormat="1" ht="10">
      <c r="B5199" s="165"/>
      <c r="D5199" s="158" t="s">
        <v>328</v>
      </c>
      <c r="E5199" s="166" t="s">
        <v>1</v>
      </c>
      <c r="F5199" s="167" t="s">
        <v>331</v>
      </c>
      <c r="H5199" s="168">
        <v>197.22999999999996</v>
      </c>
      <c r="I5199" s="169"/>
      <c r="L5199" s="165"/>
      <c r="M5199" s="170"/>
      <c r="T5199" s="171"/>
      <c r="AT5199" s="166" t="s">
        <v>328</v>
      </c>
      <c r="AU5199" s="166" t="s">
        <v>88</v>
      </c>
      <c r="AV5199" s="13" t="s">
        <v>92</v>
      </c>
      <c r="AW5199" s="13" t="s">
        <v>31</v>
      </c>
      <c r="AX5199" s="13" t="s">
        <v>76</v>
      </c>
      <c r="AY5199" s="166" t="s">
        <v>317</v>
      </c>
    </row>
    <row r="5200" spans="2:65" s="14" customFormat="1" ht="10">
      <c r="B5200" s="172"/>
      <c r="D5200" s="158" t="s">
        <v>328</v>
      </c>
      <c r="E5200" s="173" t="s">
        <v>1</v>
      </c>
      <c r="F5200" s="174" t="s">
        <v>332</v>
      </c>
      <c r="H5200" s="175">
        <v>197.22999999999996</v>
      </c>
      <c r="I5200" s="176"/>
      <c r="L5200" s="172"/>
      <c r="M5200" s="177"/>
      <c r="T5200" s="178"/>
      <c r="AT5200" s="173" t="s">
        <v>328</v>
      </c>
      <c r="AU5200" s="173" t="s">
        <v>88</v>
      </c>
      <c r="AV5200" s="14" t="s">
        <v>323</v>
      </c>
      <c r="AW5200" s="14" t="s">
        <v>31</v>
      </c>
      <c r="AX5200" s="14" t="s">
        <v>83</v>
      </c>
      <c r="AY5200" s="173" t="s">
        <v>317</v>
      </c>
    </row>
    <row r="5201" spans="2:65" s="1" customFormat="1" ht="24.15" customHeight="1">
      <c r="B5201" s="142"/>
      <c r="C5201" s="143" t="s">
        <v>2818</v>
      </c>
      <c r="D5201" s="143" t="s">
        <v>319</v>
      </c>
      <c r="E5201" s="144" t="s">
        <v>7449</v>
      </c>
      <c r="F5201" s="145" t="s">
        <v>7450</v>
      </c>
      <c r="G5201" s="146" t="s">
        <v>484</v>
      </c>
      <c r="H5201" s="147">
        <v>598.76</v>
      </c>
      <c r="I5201" s="148"/>
      <c r="J5201" s="149">
        <f>ROUND(I5201*H5201,2)</f>
        <v>0</v>
      </c>
      <c r="K5201" s="150"/>
      <c r="L5201" s="31"/>
      <c r="M5201" s="151" t="s">
        <v>1</v>
      </c>
      <c r="N5201" s="152" t="s">
        <v>42</v>
      </c>
      <c r="P5201" s="153">
        <f>O5201*H5201</f>
        <v>0</v>
      </c>
      <c r="Q5201" s="153">
        <v>1.115E-2</v>
      </c>
      <c r="R5201" s="153">
        <f>Q5201*H5201</f>
        <v>6.6761739999999996</v>
      </c>
      <c r="S5201" s="153">
        <v>0</v>
      </c>
      <c r="T5201" s="154">
        <f>S5201*H5201</f>
        <v>0</v>
      </c>
      <c r="AR5201" s="155" t="s">
        <v>396</v>
      </c>
      <c r="AT5201" s="155" t="s">
        <v>319</v>
      </c>
      <c r="AU5201" s="155" t="s">
        <v>88</v>
      </c>
      <c r="AY5201" s="16" t="s">
        <v>317</v>
      </c>
      <c r="BE5201" s="156">
        <f>IF(N5201="základná",J5201,0)</f>
        <v>0</v>
      </c>
      <c r="BF5201" s="156">
        <f>IF(N5201="znížená",J5201,0)</f>
        <v>0</v>
      </c>
      <c r="BG5201" s="156">
        <f>IF(N5201="zákl. prenesená",J5201,0)</f>
        <v>0</v>
      </c>
      <c r="BH5201" s="156">
        <f>IF(N5201="zníž. prenesená",J5201,0)</f>
        <v>0</v>
      </c>
      <c r="BI5201" s="156">
        <f>IF(N5201="nulová",J5201,0)</f>
        <v>0</v>
      </c>
      <c r="BJ5201" s="16" t="s">
        <v>88</v>
      </c>
      <c r="BK5201" s="156">
        <f>ROUND(I5201*H5201,2)</f>
        <v>0</v>
      </c>
      <c r="BL5201" s="16" t="s">
        <v>396</v>
      </c>
      <c r="BM5201" s="155" t="s">
        <v>7451</v>
      </c>
    </row>
    <row r="5202" spans="2:65" s="12" customFormat="1" ht="10">
      <c r="B5202" s="157"/>
      <c r="D5202" s="158" t="s">
        <v>328</v>
      </c>
      <c r="E5202" s="159" t="s">
        <v>1</v>
      </c>
      <c r="F5202" s="160" t="s">
        <v>7452</v>
      </c>
      <c r="H5202" s="161">
        <v>207.56</v>
      </c>
      <c r="I5202" s="162"/>
      <c r="L5202" s="157"/>
      <c r="M5202" s="163"/>
      <c r="T5202" s="164"/>
      <c r="AT5202" s="159" t="s">
        <v>328</v>
      </c>
      <c r="AU5202" s="159" t="s">
        <v>88</v>
      </c>
      <c r="AV5202" s="12" t="s">
        <v>88</v>
      </c>
      <c r="AW5202" s="12" t="s">
        <v>31</v>
      </c>
      <c r="AX5202" s="12" t="s">
        <v>76</v>
      </c>
      <c r="AY5202" s="159" t="s">
        <v>317</v>
      </c>
    </row>
    <row r="5203" spans="2:65" s="13" customFormat="1" ht="10">
      <c r="B5203" s="165"/>
      <c r="D5203" s="158" t="s">
        <v>328</v>
      </c>
      <c r="E5203" s="166" t="s">
        <v>1</v>
      </c>
      <c r="F5203" s="167" t="s">
        <v>331</v>
      </c>
      <c r="H5203" s="168">
        <v>207.56</v>
      </c>
      <c r="I5203" s="169"/>
      <c r="L5203" s="165"/>
      <c r="M5203" s="170"/>
      <c r="T5203" s="171"/>
      <c r="AT5203" s="166" t="s">
        <v>328</v>
      </c>
      <c r="AU5203" s="166" t="s">
        <v>88</v>
      </c>
      <c r="AV5203" s="13" t="s">
        <v>92</v>
      </c>
      <c r="AW5203" s="13" t="s">
        <v>31</v>
      </c>
      <c r="AX5203" s="13" t="s">
        <v>76</v>
      </c>
      <c r="AY5203" s="166" t="s">
        <v>317</v>
      </c>
    </row>
    <row r="5204" spans="2:65" s="12" customFormat="1" ht="10">
      <c r="B5204" s="157"/>
      <c r="D5204" s="158" t="s">
        <v>328</v>
      </c>
      <c r="E5204" s="159" t="s">
        <v>1</v>
      </c>
      <c r="F5204" s="160" t="s">
        <v>7453</v>
      </c>
      <c r="H5204" s="161">
        <v>204.27</v>
      </c>
      <c r="I5204" s="162"/>
      <c r="L5204" s="157"/>
      <c r="M5204" s="163"/>
      <c r="T5204" s="164"/>
      <c r="AT5204" s="159" t="s">
        <v>328</v>
      </c>
      <c r="AU5204" s="159" t="s">
        <v>88</v>
      </c>
      <c r="AV5204" s="12" t="s">
        <v>88</v>
      </c>
      <c r="AW5204" s="12" t="s">
        <v>31</v>
      </c>
      <c r="AX5204" s="12" t="s">
        <v>76</v>
      </c>
      <c r="AY5204" s="159" t="s">
        <v>317</v>
      </c>
    </row>
    <row r="5205" spans="2:65" s="12" customFormat="1" ht="10">
      <c r="B5205" s="157"/>
      <c r="D5205" s="158" t="s">
        <v>328</v>
      </c>
      <c r="E5205" s="159" t="s">
        <v>1</v>
      </c>
      <c r="F5205" s="160" t="s">
        <v>7454</v>
      </c>
      <c r="H5205" s="161">
        <v>14.04</v>
      </c>
      <c r="I5205" s="162"/>
      <c r="L5205" s="157"/>
      <c r="M5205" s="163"/>
      <c r="T5205" s="164"/>
      <c r="AT5205" s="159" t="s">
        <v>328</v>
      </c>
      <c r="AU5205" s="159" t="s">
        <v>88</v>
      </c>
      <c r="AV5205" s="12" t="s">
        <v>88</v>
      </c>
      <c r="AW5205" s="12" t="s">
        <v>31</v>
      </c>
      <c r="AX5205" s="12" t="s">
        <v>76</v>
      </c>
      <c r="AY5205" s="159" t="s">
        <v>317</v>
      </c>
    </row>
    <row r="5206" spans="2:65" s="12" customFormat="1" ht="10">
      <c r="B5206" s="157"/>
      <c r="D5206" s="158" t="s">
        <v>328</v>
      </c>
      <c r="E5206" s="159" t="s">
        <v>1</v>
      </c>
      <c r="F5206" s="160" t="s">
        <v>7455</v>
      </c>
      <c r="H5206" s="161">
        <v>14.31</v>
      </c>
      <c r="I5206" s="162"/>
      <c r="L5206" s="157"/>
      <c r="M5206" s="163"/>
      <c r="T5206" s="164"/>
      <c r="AT5206" s="159" t="s">
        <v>328</v>
      </c>
      <c r="AU5206" s="159" t="s">
        <v>88</v>
      </c>
      <c r="AV5206" s="12" t="s">
        <v>88</v>
      </c>
      <c r="AW5206" s="12" t="s">
        <v>31</v>
      </c>
      <c r="AX5206" s="12" t="s">
        <v>76</v>
      </c>
      <c r="AY5206" s="159" t="s">
        <v>317</v>
      </c>
    </row>
    <row r="5207" spans="2:65" s="12" customFormat="1" ht="10">
      <c r="B5207" s="157"/>
      <c r="D5207" s="158" t="s">
        <v>328</v>
      </c>
      <c r="E5207" s="159" t="s">
        <v>1</v>
      </c>
      <c r="F5207" s="160" t="s">
        <v>7456</v>
      </c>
      <c r="H5207" s="161">
        <v>14.3</v>
      </c>
      <c r="I5207" s="162"/>
      <c r="L5207" s="157"/>
      <c r="M5207" s="163"/>
      <c r="T5207" s="164"/>
      <c r="AT5207" s="159" t="s">
        <v>328</v>
      </c>
      <c r="AU5207" s="159" t="s">
        <v>88</v>
      </c>
      <c r="AV5207" s="12" t="s">
        <v>88</v>
      </c>
      <c r="AW5207" s="12" t="s">
        <v>31</v>
      </c>
      <c r="AX5207" s="12" t="s">
        <v>76</v>
      </c>
      <c r="AY5207" s="159" t="s">
        <v>317</v>
      </c>
    </row>
    <row r="5208" spans="2:65" s="12" customFormat="1" ht="10">
      <c r="B5208" s="157"/>
      <c r="D5208" s="158" t="s">
        <v>328</v>
      </c>
      <c r="E5208" s="159" t="s">
        <v>1</v>
      </c>
      <c r="F5208" s="160" t="s">
        <v>7457</v>
      </c>
      <c r="H5208" s="161">
        <v>144.28</v>
      </c>
      <c r="I5208" s="162"/>
      <c r="L5208" s="157"/>
      <c r="M5208" s="163"/>
      <c r="T5208" s="164"/>
      <c r="AT5208" s="159" t="s">
        <v>328</v>
      </c>
      <c r="AU5208" s="159" t="s">
        <v>88</v>
      </c>
      <c r="AV5208" s="12" t="s">
        <v>88</v>
      </c>
      <c r="AW5208" s="12" t="s">
        <v>31</v>
      </c>
      <c r="AX5208" s="12" t="s">
        <v>76</v>
      </c>
      <c r="AY5208" s="159" t="s">
        <v>317</v>
      </c>
    </row>
    <row r="5209" spans="2:65" s="13" customFormat="1" ht="10">
      <c r="B5209" s="165"/>
      <c r="D5209" s="158" t="s">
        <v>328</v>
      </c>
      <c r="E5209" s="166" t="s">
        <v>1</v>
      </c>
      <c r="F5209" s="167" t="s">
        <v>7458</v>
      </c>
      <c r="H5209" s="168">
        <v>391.20000000000005</v>
      </c>
      <c r="I5209" s="169"/>
      <c r="L5209" s="165"/>
      <c r="M5209" s="170"/>
      <c r="T5209" s="171"/>
      <c r="AT5209" s="166" t="s">
        <v>328</v>
      </c>
      <c r="AU5209" s="166" t="s">
        <v>88</v>
      </c>
      <c r="AV5209" s="13" t="s">
        <v>92</v>
      </c>
      <c r="AW5209" s="13" t="s">
        <v>31</v>
      </c>
      <c r="AX5209" s="13" t="s">
        <v>76</v>
      </c>
      <c r="AY5209" s="166" t="s">
        <v>317</v>
      </c>
    </row>
    <row r="5210" spans="2:65" s="14" customFormat="1" ht="10">
      <c r="B5210" s="172"/>
      <c r="D5210" s="158" t="s">
        <v>328</v>
      </c>
      <c r="E5210" s="173" t="s">
        <v>1</v>
      </c>
      <c r="F5210" s="174" t="s">
        <v>332</v>
      </c>
      <c r="H5210" s="175">
        <v>598.7600000000001</v>
      </c>
      <c r="I5210" s="176"/>
      <c r="L5210" s="172"/>
      <c r="M5210" s="177"/>
      <c r="T5210" s="178"/>
      <c r="AT5210" s="173" t="s">
        <v>328</v>
      </c>
      <c r="AU5210" s="173" t="s">
        <v>88</v>
      </c>
      <c r="AV5210" s="14" t="s">
        <v>323</v>
      </c>
      <c r="AW5210" s="14" t="s">
        <v>31</v>
      </c>
      <c r="AX5210" s="14" t="s">
        <v>83</v>
      </c>
      <c r="AY5210" s="173" t="s">
        <v>317</v>
      </c>
    </row>
    <row r="5211" spans="2:65" s="1" customFormat="1" ht="66.75" customHeight="1">
      <c r="B5211" s="142"/>
      <c r="C5211" s="143" t="s">
        <v>7459</v>
      </c>
      <c r="D5211" s="143" t="s">
        <v>319</v>
      </c>
      <c r="E5211" s="144" t="s">
        <v>7460</v>
      </c>
      <c r="F5211" s="145" t="s">
        <v>7461</v>
      </c>
      <c r="G5211" s="146" t="s">
        <v>444</v>
      </c>
      <c r="H5211" s="147">
        <v>8</v>
      </c>
      <c r="I5211" s="148"/>
      <c r="J5211" s="149">
        <f>ROUND(I5211*H5211,2)</f>
        <v>0</v>
      </c>
      <c r="K5211" s="150"/>
      <c r="L5211" s="31"/>
      <c r="M5211" s="151" t="s">
        <v>1</v>
      </c>
      <c r="N5211" s="152" t="s">
        <v>42</v>
      </c>
      <c r="P5211" s="153">
        <f>O5211*H5211</f>
        <v>0</v>
      </c>
      <c r="Q5211" s="153">
        <v>6.62E-3</v>
      </c>
      <c r="R5211" s="153">
        <f>Q5211*H5211</f>
        <v>5.296E-2</v>
      </c>
      <c r="S5211" s="153">
        <v>0</v>
      </c>
      <c r="T5211" s="154">
        <f>S5211*H5211</f>
        <v>0</v>
      </c>
      <c r="AR5211" s="155" t="s">
        <v>396</v>
      </c>
      <c r="AT5211" s="155" t="s">
        <v>319</v>
      </c>
      <c r="AU5211" s="155" t="s">
        <v>88</v>
      </c>
      <c r="AY5211" s="16" t="s">
        <v>317</v>
      </c>
      <c r="BE5211" s="156">
        <f>IF(N5211="základná",J5211,0)</f>
        <v>0</v>
      </c>
      <c r="BF5211" s="156">
        <f>IF(N5211="znížená",J5211,0)</f>
        <v>0</v>
      </c>
      <c r="BG5211" s="156">
        <f>IF(N5211="zákl. prenesená",J5211,0)</f>
        <v>0</v>
      </c>
      <c r="BH5211" s="156">
        <f>IF(N5211="zníž. prenesená",J5211,0)</f>
        <v>0</v>
      </c>
      <c r="BI5211" s="156">
        <f>IF(N5211="nulová",J5211,0)</f>
        <v>0</v>
      </c>
      <c r="BJ5211" s="16" t="s">
        <v>88</v>
      </c>
      <c r="BK5211" s="156">
        <f>ROUND(I5211*H5211,2)</f>
        <v>0</v>
      </c>
      <c r="BL5211" s="16" t="s">
        <v>396</v>
      </c>
      <c r="BM5211" s="155" t="s">
        <v>7462</v>
      </c>
    </row>
    <row r="5212" spans="2:65" s="12" customFormat="1" ht="10">
      <c r="B5212" s="157"/>
      <c r="D5212" s="158" t="s">
        <v>328</v>
      </c>
      <c r="E5212" s="159" t="s">
        <v>1</v>
      </c>
      <c r="F5212" s="160" t="s">
        <v>7463</v>
      </c>
      <c r="H5212" s="161">
        <v>8</v>
      </c>
      <c r="I5212" s="162"/>
      <c r="L5212" s="157"/>
      <c r="M5212" s="163"/>
      <c r="T5212" s="164"/>
      <c r="AT5212" s="159" t="s">
        <v>328</v>
      </c>
      <c r="AU5212" s="159" t="s">
        <v>88</v>
      </c>
      <c r="AV5212" s="12" t="s">
        <v>88</v>
      </c>
      <c r="AW5212" s="12" t="s">
        <v>31</v>
      </c>
      <c r="AX5212" s="12" t="s">
        <v>76</v>
      </c>
      <c r="AY5212" s="159" t="s">
        <v>317</v>
      </c>
    </row>
    <row r="5213" spans="2:65" s="13" customFormat="1" ht="10">
      <c r="B5213" s="165"/>
      <c r="D5213" s="158" t="s">
        <v>328</v>
      </c>
      <c r="E5213" s="166" t="s">
        <v>1</v>
      </c>
      <c r="F5213" s="167" t="s">
        <v>1905</v>
      </c>
      <c r="H5213" s="168">
        <v>8</v>
      </c>
      <c r="I5213" s="169"/>
      <c r="L5213" s="165"/>
      <c r="M5213" s="170"/>
      <c r="T5213" s="171"/>
      <c r="AT5213" s="166" t="s">
        <v>328</v>
      </c>
      <c r="AU5213" s="166" t="s">
        <v>88</v>
      </c>
      <c r="AV5213" s="13" t="s">
        <v>92</v>
      </c>
      <c r="AW5213" s="13" t="s">
        <v>31</v>
      </c>
      <c r="AX5213" s="13" t="s">
        <v>76</v>
      </c>
      <c r="AY5213" s="166" t="s">
        <v>317</v>
      </c>
    </row>
    <row r="5214" spans="2:65" s="14" customFormat="1" ht="10">
      <c r="B5214" s="172"/>
      <c r="D5214" s="158" t="s">
        <v>328</v>
      </c>
      <c r="E5214" s="173" t="s">
        <v>1</v>
      </c>
      <c r="F5214" s="174" t="s">
        <v>332</v>
      </c>
      <c r="H5214" s="175">
        <v>8</v>
      </c>
      <c r="I5214" s="176"/>
      <c r="L5214" s="172"/>
      <c r="M5214" s="177"/>
      <c r="T5214" s="178"/>
      <c r="AT5214" s="173" t="s">
        <v>328</v>
      </c>
      <c r="AU5214" s="173" t="s">
        <v>88</v>
      </c>
      <c r="AV5214" s="14" t="s">
        <v>323</v>
      </c>
      <c r="AW5214" s="14" t="s">
        <v>31</v>
      </c>
      <c r="AX5214" s="14" t="s">
        <v>83</v>
      </c>
      <c r="AY5214" s="173" t="s">
        <v>317</v>
      </c>
    </row>
    <row r="5215" spans="2:65" s="1" customFormat="1" ht="44.25" customHeight="1">
      <c r="B5215" s="142"/>
      <c r="C5215" s="143" t="s">
        <v>7464</v>
      </c>
      <c r="D5215" s="143" t="s">
        <v>319</v>
      </c>
      <c r="E5215" s="144" t="s">
        <v>7465</v>
      </c>
      <c r="F5215" s="145" t="s">
        <v>7466</v>
      </c>
      <c r="G5215" s="146" t="s">
        <v>444</v>
      </c>
      <c r="H5215" s="147">
        <v>232.39</v>
      </c>
      <c r="I5215" s="148"/>
      <c r="J5215" s="149">
        <f>ROUND(I5215*H5215,2)</f>
        <v>0</v>
      </c>
      <c r="K5215" s="150"/>
      <c r="L5215" s="31"/>
      <c r="M5215" s="151" t="s">
        <v>1</v>
      </c>
      <c r="N5215" s="152" t="s">
        <v>42</v>
      </c>
      <c r="P5215" s="153">
        <f>O5215*H5215</f>
        <v>0</v>
      </c>
      <c r="Q5215" s="153">
        <v>6.62E-3</v>
      </c>
      <c r="R5215" s="153">
        <f>Q5215*H5215</f>
        <v>1.5384217999999998</v>
      </c>
      <c r="S5215" s="153">
        <v>0</v>
      </c>
      <c r="T5215" s="154">
        <f>S5215*H5215</f>
        <v>0</v>
      </c>
      <c r="AR5215" s="155" t="s">
        <v>396</v>
      </c>
      <c r="AT5215" s="155" t="s">
        <v>319</v>
      </c>
      <c r="AU5215" s="155" t="s">
        <v>88</v>
      </c>
      <c r="AY5215" s="16" t="s">
        <v>317</v>
      </c>
      <c r="BE5215" s="156">
        <f>IF(N5215="základná",J5215,0)</f>
        <v>0</v>
      </c>
      <c r="BF5215" s="156">
        <f>IF(N5215="znížená",J5215,0)</f>
        <v>0</v>
      </c>
      <c r="BG5215" s="156">
        <f>IF(N5215="zákl. prenesená",J5215,0)</f>
        <v>0</v>
      </c>
      <c r="BH5215" s="156">
        <f>IF(N5215="zníž. prenesená",J5215,0)</f>
        <v>0</v>
      </c>
      <c r="BI5215" s="156">
        <f>IF(N5215="nulová",J5215,0)</f>
        <v>0</v>
      </c>
      <c r="BJ5215" s="16" t="s">
        <v>88</v>
      </c>
      <c r="BK5215" s="156">
        <f>ROUND(I5215*H5215,2)</f>
        <v>0</v>
      </c>
      <c r="BL5215" s="16" t="s">
        <v>396</v>
      </c>
      <c r="BM5215" s="155" t="s">
        <v>7467</v>
      </c>
    </row>
    <row r="5216" spans="2:65" s="12" customFormat="1" ht="10">
      <c r="B5216" s="157"/>
      <c r="D5216" s="158" t="s">
        <v>328</v>
      </c>
      <c r="E5216" s="159" t="s">
        <v>1</v>
      </c>
      <c r="F5216" s="160" t="s">
        <v>7468</v>
      </c>
      <c r="H5216" s="161">
        <v>232.39</v>
      </c>
      <c r="I5216" s="162"/>
      <c r="L5216" s="157"/>
      <c r="M5216" s="163"/>
      <c r="T5216" s="164"/>
      <c r="AT5216" s="159" t="s">
        <v>328</v>
      </c>
      <c r="AU5216" s="159" t="s">
        <v>88</v>
      </c>
      <c r="AV5216" s="12" t="s">
        <v>88</v>
      </c>
      <c r="AW5216" s="12" t="s">
        <v>31</v>
      </c>
      <c r="AX5216" s="12" t="s">
        <v>76</v>
      </c>
      <c r="AY5216" s="159" t="s">
        <v>317</v>
      </c>
    </row>
    <row r="5217" spans="2:65" s="13" customFormat="1" ht="10">
      <c r="B5217" s="165"/>
      <c r="D5217" s="158" t="s">
        <v>328</v>
      </c>
      <c r="E5217" s="166" t="s">
        <v>1</v>
      </c>
      <c r="F5217" s="167" t="s">
        <v>7469</v>
      </c>
      <c r="H5217" s="168">
        <v>232.39</v>
      </c>
      <c r="I5217" s="169"/>
      <c r="L5217" s="165"/>
      <c r="M5217" s="170"/>
      <c r="T5217" s="171"/>
      <c r="AT5217" s="166" t="s">
        <v>328</v>
      </c>
      <c r="AU5217" s="166" t="s">
        <v>88</v>
      </c>
      <c r="AV5217" s="13" t="s">
        <v>92</v>
      </c>
      <c r="AW5217" s="13" t="s">
        <v>31</v>
      </c>
      <c r="AX5217" s="13" t="s">
        <v>76</v>
      </c>
      <c r="AY5217" s="166" t="s">
        <v>317</v>
      </c>
    </row>
    <row r="5218" spans="2:65" s="14" customFormat="1" ht="10">
      <c r="B5218" s="172"/>
      <c r="D5218" s="158" t="s">
        <v>328</v>
      </c>
      <c r="E5218" s="173" t="s">
        <v>1</v>
      </c>
      <c r="F5218" s="174" t="s">
        <v>332</v>
      </c>
      <c r="H5218" s="175">
        <v>232.39</v>
      </c>
      <c r="I5218" s="176"/>
      <c r="L5218" s="172"/>
      <c r="M5218" s="177"/>
      <c r="T5218" s="178"/>
      <c r="AT5218" s="173" t="s">
        <v>328</v>
      </c>
      <c r="AU5218" s="173" t="s">
        <v>88</v>
      </c>
      <c r="AV5218" s="14" t="s">
        <v>323</v>
      </c>
      <c r="AW5218" s="14" t="s">
        <v>31</v>
      </c>
      <c r="AX5218" s="14" t="s">
        <v>83</v>
      </c>
      <c r="AY5218" s="173" t="s">
        <v>317</v>
      </c>
    </row>
    <row r="5219" spans="2:65" s="1" customFormat="1" ht="49" customHeight="1">
      <c r="B5219" s="142"/>
      <c r="C5219" s="143" t="s">
        <v>7470</v>
      </c>
      <c r="D5219" s="143" t="s">
        <v>319</v>
      </c>
      <c r="E5219" s="144" t="s">
        <v>7471</v>
      </c>
      <c r="F5219" s="145" t="s">
        <v>7472</v>
      </c>
      <c r="G5219" s="146" t="s">
        <v>444</v>
      </c>
      <c r="H5219" s="147">
        <v>53.04</v>
      </c>
      <c r="I5219" s="148"/>
      <c r="J5219" s="149">
        <f>ROUND(I5219*H5219,2)</f>
        <v>0</v>
      </c>
      <c r="K5219" s="150"/>
      <c r="L5219" s="31"/>
      <c r="M5219" s="151" t="s">
        <v>1</v>
      </c>
      <c r="N5219" s="152" t="s">
        <v>42</v>
      </c>
      <c r="P5219" s="153">
        <f>O5219*H5219</f>
        <v>0</v>
      </c>
      <c r="Q5219" s="153">
        <v>1E-3</v>
      </c>
      <c r="R5219" s="153">
        <f>Q5219*H5219</f>
        <v>5.3039999999999997E-2</v>
      </c>
      <c r="S5219" s="153">
        <v>0</v>
      </c>
      <c r="T5219" s="154">
        <f>S5219*H5219</f>
        <v>0</v>
      </c>
      <c r="AR5219" s="155" t="s">
        <v>396</v>
      </c>
      <c r="AT5219" s="155" t="s">
        <v>319</v>
      </c>
      <c r="AU5219" s="155" t="s">
        <v>88</v>
      </c>
      <c r="AY5219" s="16" t="s">
        <v>317</v>
      </c>
      <c r="BE5219" s="156">
        <f>IF(N5219="základná",J5219,0)</f>
        <v>0</v>
      </c>
      <c r="BF5219" s="156">
        <f>IF(N5219="znížená",J5219,0)</f>
        <v>0</v>
      </c>
      <c r="BG5219" s="156">
        <f>IF(N5219="zákl. prenesená",J5219,0)</f>
        <v>0</v>
      </c>
      <c r="BH5219" s="156">
        <f>IF(N5219="zníž. prenesená",J5219,0)</f>
        <v>0</v>
      </c>
      <c r="BI5219" s="156">
        <f>IF(N5219="nulová",J5219,0)</f>
        <v>0</v>
      </c>
      <c r="BJ5219" s="16" t="s">
        <v>88</v>
      </c>
      <c r="BK5219" s="156">
        <f>ROUND(I5219*H5219,2)</f>
        <v>0</v>
      </c>
      <c r="BL5219" s="16" t="s">
        <v>396</v>
      </c>
      <c r="BM5219" s="155" t="s">
        <v>7473</v>
      </c>
    </row>
    <row r="5220" spans="2:65" s="12" customFormat="1" ht="10">
      <c r="B5220" s="157"/>
      <c r="D5220" s="158" t="s">
        <v>328</v>
      </c>
      <c r="E5220" s="159" t="s">
        <v>1</v>
      </c>
      <c r="F5220" s="160" t="s">
        <v>7474</v>
      </c>
      <c r="H5220" s="161">
        <v>53.04</v>
      </c>
      <c r="I5220" s="162"/>
      <c r="L5220" s="157"/>
      <c r="M5220" s="163"/>
      <c r="T5220" s="164"/>
      <c r="AT5220" s="159" t="s">
        <v>328</v>
      </c>
      <c r="AU5220" s="159" t="s">
        <v>88</v>
      </c>
      <c r="AV5220" s="12" t="s">
        <v>88</v>
      </c>
      <c r="AW5220" s="12" t="s">
        <v>31</v>
      </c>
      <c r="AX5220" s="12" t="s">
        <v>76</v>
      </c>
      <c r="AY5220" s="159" t="s">
        <v>317</v>
      </c>
    </row>
    <row r="5221" spans="2:65" s="13" customFormat="1" ht="10">
      <c r="B5221" s="165"/>
      <c r="D5221" s="158" t="s">
        <v>328</v>
      </c>
      <c r="E5221" s="166" t="s">
        <v>1</v>
      </c>
      <c r="F5221" s="167" t="s">
        <v>2023</v>
      </c>
      <c r="H5221" s="168">
        <v>53.04</v>
      </c>
      <c r="I5221" s="169"/>
      <c r="L5221" s="165"/>
      <c r="M5221" s="170"/>
      <c r="T5221" s="171"/>
      <c r="AT5221" s="166" t="s">
        <v>328</v>
      </c>
      <c r="AU5221" s="166" t="s">
        <v>88</v>
      </c>
      <c r="AV5221" s="13" t="s">
        <v>92</v>
      </c>
      <c r="AW5221" s="13" t="s">
        <v>31</v>
      </c>
      <c r="AX5221" s="13" t="s">
        <v>76</v>
      </c>
      <c r="AY5221" s="166" t="s">
        <v>317</v>
      </c>
    </row>
    <row r="5222" spans="2:65" s="14" customFormat="1" ht="10">
      <c r="B5222" s="172"/>
      <c r="D5222" s="158" t="s">
        <v>328</v>
      </c>
      <c r="E5222" s="173" t="s">
        <v>1</v>
      </c>
      <c r="F5222" s="174" t="s">
        <v>332</v>
      </c>
      <c r="H5222" s="175">
        <v>53.04</v>
      </c>
      <c r="I5222" s="176"/>
      <c r="L5222" s="172"/>
      <c r="M5222" s="177"/>
      <c r="T5222" s="178"/>
      <c r="AT5222" s="173" t="s">
        <v>328</v>
      </c>
      <c r="AU5222" s="173" t="s">
        <v>88</v>
      </c>
      <c r="AV5222" s="14" t="s">
        <v>323</v>
      </c>
      <c r="AW5222" s="14" t="s">
        <v>31</v>
      </c>
      <c r="AX5222" s="14" t="s">
        <v>83</v>
      </c>
      <c r="AY5222" s="173" t="s">
        <v>317</v>
      </c>
    </row>
    <row r="5223" spans="2:65" s="1" customFormat="1" ht="49" customHeight="1">
      <c r="B5223" s="142"/>
      <c r="C5223" s="143" t="s">
        <v>7475</v>
      </c>
      <c r="D5223" s="143" t="s">
        <v>319</v>
      </c>
      <c r="E5223" s="144" t="s">
        <v>7476</v>
      </c>
      <c r="F5223" s="145" t="s">
        <v>7477</v>
      </c>
      <c r="G5223" s="146" t="s">
        <v>444</v>
      </c>
      <c r="H5223" s="147">
        <v>140.28</v>
      </c>
      <c r="I5223" s="148"/>
      <c r="J5223" s="149">
        <f>ROUND(I5223*H5223,2)</f>
        <v>0</v>
      </c>
      <c r="K5223" s="150"/>
      <c r="L5223" s="31"/>
      <c r="M5223" s="151" t="s">
        <v>1</v>
      </c>
      <c r="N5223" s="152" t="s">
        <v>42</v>
      </c>
      <c r="P5223" s="153">
        <f>O5223*H5223</f>
        <v>0</v>
      </c>
      <c r="Q5223" s="153">
        <v>1E-3</v>
      </c>
      <c r="R5223" s="153">
        <f>Q5223*H5223</f>
        <v>0.14028000000000002</v>
      </c>
      <c r="S5223" s="153">
        <v>0</v>
      </c>
      <c r="T5223" s="154">
        <f>S5223*H5223</f>
        <v>0</v>
      </c>
      <c r="AR5223" s="155" t="s">
        <v>396</v>
      </c>
      <c r="AT5223" s="155" t="s">
        <v>319</v>
      </c>
      <c r="AU5223" s="155" t="s">
        <v>88</v>
      </c>
      <c r="AY5223" s="16" t="s">
        <v>317</v>
      </c>
      <c r="BE5223" s="156">
        <f>IF(N5223="základná",J5223,0)</f>
        <v>0</v>
      </c>
      <c r="BF5223" s="156">
        <f>IF(N5223="znížená",J5223,0)</f>
        <v>0</v>
      </c>
      <c r="BG5223" s="156">
        <f>IF(N5223="zákl. prenesená",J5223,0)</f>
        <v>0</v>
      </c>
      <c r="BH5223" s="156">
        <f>IF(N5223="zníž. prenesená",J5223,0)</f>
        <v>0</v>
      </c>
      <c r="BI5223" s="156">
        <f>IF(N5223="nulová",J5223,0)</f>
        <v>0</v>
      </c>
      <c r="BJ5223" s="16" t="s">
        <v>88</v>
      </c>
      <c r="BK5223" s="156">
        <f>ROUND(I5223*H5223,2)</f>
        <v>0</v>
      </c>
      <c r="BL5223" s="16" t="s">
        <v>396</v>
      </c>
      <c r="BM5223" s="155" t="s">
        <v>7478</v>
      </c>
    </row>
    <row r="5224" spans="2:65" s="12" customFormat="1" ht="10">
      <c r="B5224" s="157"/>
      <c r="D5224" s="158" t="s">
        <v>328</v>
      </c>
      <c r="E5224" s="159" t="s">
        <v>1</v>
      </c>
      <c r="F5224" s="160" t="s">
        <v>2020</v>
      </c>
      <c r="H5224" s="161">
        <v>140.28</v>
      </c>
      <c r="I5224" s="162"/>
      <c r="L5224" s="157"/>
      <c r="M5224" s="163"/>
      <c r="T5224" s="164"/>
      <c r="AT5224" s="159" t="s">
        <v>328</v>
      </c>
      <c r="AU5224" s="159" t="s">
        <v>88</v>
      </c>
      <c r="AV5224" s="12" t="s">
        <v>88</v>
      </c>
      <c r="AW5224" s="12" t="s">
        <v>31</v>
      </c>
      <c r="AX5224" s="12" t="s">
        <v>76</v>
      </c>
      <c r="AY5224" s="159" t="s">
        <v>317</v>
      </c>
    </row>
    <row r="5225" spans="2:65" s="13" customFormat="1" ht="10">
      <c r="B5225" s="165"/>
      <c r="D5225" s="158" t="s">
        <v>328</v>
      </c>
      <c r="E5225" s="166" t="s">
        <v>1</v>
      </c>
      <c r="F5225" s="167" t="s">
        <v>2021</v>
      </c>
      <c r="H5225" s="168">
        <v>140.28</v>
      </c>
      <c r="I5225" s="169"/>
      <c r="L5225" s="165"/>
      <c r="M5225" s="170"/>
      <c r="T5225" s="171"/>
      <c r="AT5225" s="166" t="s">
        <v>328</v>
      </c>
      <c r="AU5225" s="166" t="s">
        <v>88</v>
      </c>
      <c r="AV5225" s="13" t="s">
        <v>92</v>
      </c>
      <c r="AW5225" s="13" t="s">
        <v>31</v>
      </c>
      <c r="AX5225" s="13" t="s">
        <v>76</v>
      </c>
      <c r="AY5225" s="166" t="s">
        <v>317</v>
      </c>
    </row>
    <row r="5226" spans="2:65" s="14" customFormat="1" ht="10">
      <c r="B5226" s="172"/>
      <c r="D5226" s="158" t="s">
        <v>328</v>
      </c>
      <c r="E5226" s="173" t="s">
        <v>1</v>
      </c>
      <c r="F5226" s="174" t="s">
        <v>332</v>
      </c>
      <c r="H5226" s="175">
        <v>140.28</v>
      </c>
      <c r="I5226" s="176"/>
      <c r="L5226" s="172"/>
      <c r="M5226" s="177"/>
      <c r="T5226" s="178"/>
      <c r="AT5226" s="173" t="s">
        <v>328</v>
      </c>
      <c r="AU5226" s="173" t="s">
        <v>88</v>
      </c>
      <c r="AV5226" s="14" t="s">
        <v>323</v>
      </c>
      <c r="AW5226" s="14" t="s">
        <v>31</v>
      </c>
      <c r="AX5226" s="14" t="s">
        <v>83</v>
      </c>
      <c r="AY5226" s="173" t="s">
        <v>317</v>
      </c>
    </row>
    <row r="5227" spans="2:65" s="1" customFormat="1" ht="24.15" customHeight="1">
      <c r="B5227" s="142"/>
      <c r="C5227" s="143" t="s">
        <v>7479</v>
      </c>
      <c r="D5227" s="143" t="s">
        <v>319</v>
      </c>
      <c r="E5227" s="144" t="s">
        <v>7480</v>
      </c>
      <c r="F5227" s="145" t="s">
        <v>7481</v>
      </c>
      <c r="G5227" s="146" t="s">
        <v>444</v>
      </c>
      <c r="H5227" s="147">
        <v>235.2</v>
      </c>
      <c r="I5227" s="148"/>
      <c r="J5227" s="149">
        <f>ROUND(I5227*H5227,2)</f>
        <v>0</v>
      </c>
      <c r="K5227" s="150"/>
      <c r="L5227" s="31"/>
      <c r="M5227" s="151" t="s">
        <v>1</v>
      </c>
      <c r="N5227" s="152" t="s">
        <v>42</v>
      </c>
      <c r="P5227" s="153">
        <f>O5227*H5227</f>
        <v>0</v>
      </c>
      <c r="Q5227" s="153">
        <v>2.9999999999999997E-4</v>
      </c>
      <c r="R5227" s="153">
        <f>Q5227*H5227</f>
        <v>7.0559999999999984E-2</v>
      </c>
      <c r="S5227" s="153">
        <v>0</v>
      </c>
      <c r="T5227" s="154">
        <f>S5227*H5227</f>
        <v>0</v>
      </c>
      <c r="AR5227" s="155" t="s">
        <v>396</v>
      </c>
      <c r="AT5227" s="155" t="s">
        <v>319</v>
      </c>
      <c r="AU5227" s="155" t="s">
        <v>88</v>
      </c>
      <c r="AY5227" s="16" t="s">
        <v>317</v>
      </c>
      <c r="BE5227" s="156">
        <f>IF(N5227="základná",J5227,0)</f>
        <v>0</v>
      </c>
      <c r="BF5227" s="156">
        <f>IF(N5227="znížená",J5227,0)</f>
        <v>0</v>
      </c>
      <c r="BG5227" s="156">
        <f>IF(N5227="zákl. prenesená",J5227,0)</f>
        <v>0</v>
      </c>
      <c r="BH5227" s="156">
        <f>IF(N5227="zníž. prenesená",J5227,0)</f>
        <v>0</v>
      </c>
      <c r="BI5227" s="156">
        <f>IF(N5227="nulová",J5227,0)</f>
        <v>0</v>
      </c>
      <c r="BJ5227" s="16" t="s">
        <v>88</v>
      </c>
      <c r="BK5227" s="156">
        <f>ROUND(I5227*H5227,2)</f>
        <v>0</v>
      </c>
      <c r="BL5227" s="16" t="s">
        <v>396</v>
      </c>
      <c r="BM5227" s="155" t="s">
        <v>7482</v>
      </c>
    </row>
    <row r="5228" spans="2:65" s="12" customFormat="1" ht="10">
      <c r="B5228" s="157"/>
      <c r="D5228" s="158" t="s">
        <v>328</v>
      </c>
      <c r="E5228" s="159" t="s">
        <v>1</v>
      </c>
      <c r="F5228" s="160" t="s">
        <v>7483</v>
      </c>
      <c r="H5228" s="161">
        <v>235.2</v>
      </c>
      <c r="I5228" s="162"/>
      <c r="L5228" s="157"/>
      <c r="M5228" s="163"/>
      <c r="T5228" s="164"/>
      <c r="AT5228" s="159" t="s">
        <v>328</v>
      </c>
      <c r="AU5228" s="159" t="s">
        <v>88</v>
      </c>
      <c r="AV5228" s="12" t="s">
        <v>88</v>
      </c>
      <c r="AW5228" s="12" t="s">
        <v>31</v>
      </c>
      <c r="AX5228" s="12" t="s">
        <v>76</v>
      </c>
      <c r="AY5228" s="159" t="s">
        <v>317</v>
      </c>
    </row>
    <row r="5229" spans="2:65" s="13" customFormat="1" ht="10">
      <c r="B5229" s="165"/>
      <c r="D5229" s="158" t="s">
        <v>328</v>
      </c>
      <c r="E5229" s="166" t="s">
        <v>1</v>
      </c>
      <c r="F5229" s="167" t="s">
        <v>1909</v>
      </c>
      <c r="H5229" s="168">
        <v>235.2</v>
      </c>
      <c r="I5229" s="169"/>
      <c r="L5229" s="165"/>
      <c r="M5229" s="170"/>
      <c r="T5229" s="171"/>
      <c r="AT5229" s="166" t="s">
        <v>328</v>
      </c>
      <c r="AU5229" s="166" t="s">
        <v>88</v>
      </c>
      <c r="AV5229" s="13" t="s">
        <v>92</v>
      </c>
      <c r="AW5229" s="13" t="s">
        <v>31</v>
      </c>
      <c r="AX5229" s="13" t="s">
        <v>76</v>
      </c>
      <c r="AY5229" s="166" t="s">
        <v>317</v>
      </c>
    </row>
    <row r="5230" spans="2:65" s="14" customFormat="1" ht="10">
      <c r="B5230" s="172"/>
      <c r="D5230" s="158" t="s">
        <v>328</v>
      </c>
      <c r="E5230" s="173" t="s">
        <v>1</v>
      </c>
      <c r="F5230" s="174" t="s">
        <v>332</v>
      </c>
      <c r="H5230" s="175">
        <v>235.2</v>
      </c>
      <c r="I5230" s="176"/>
      <c r="L5230" s="172"/>
      <c r="M5230" s="177"/>
      <c r="T5230" s="178"/>
      <c r="AT5230" s="173" t="s">
        <v>328</v>
      </c>
      <c r="AU5230" s="173" t="s">
        <v>88</v>
      </c>
      <c r="AV5230" s="14" t="s">
        <v>323</v>
      </c>
      <c r="AW5230" s="14" t="s">
        <v>31</v>
      </c>
      <c r="AX5230" s="14" t="s">
        <v>83</v>
      </c>
      <c r="AY5230" s="173" t="s">
        <v>317</v>
      </c>
    </row>
    <row r="5231" spans="2:65" s="1" customFormat="1" ht="24.15" customHeight="1">
      <c r="B5231" s="142"/>
      <c r="C5231" s="143" t="s">
        <v>7484</v>
      </c>
      <c r="D5231" s="143" t="s">
        <v>319</v>
      </c>
      <c r="E5231" s="144" t="s">
        <v>7485</v>
      </c>
      <c r="F5231" s="145" t="s">
        <v>7486</v>
      </c>
      <c r="G5231" s="146" t="s">
        <v>439</v>
      </c>
      <c r="H5231" s="147">
        <v>16.507000000000001</v>
      </c>
      <c r="I5231" s="148"/>
      <c r="J5231" s="149">
        <f>ROUND(I5231*H5231,2)</f>
        <v>0</v>
      </c>
      <c r="K5231" s="150"/>
      <c r="L5231" s="31"/>
      <c r="M5231" s="151" t="s">
        <v>1</v>
      </c>
      <c r="N5231" s="152" t="s">
        <v>42</v>
      </c>
      <c r="P5231" s="153">
        <f>O5231*H5231</f>
        <v>0</v>
      </c>
      <c r="Q5231" s="153">
        <v>0</v>
      </c>
      <c r="R5231" s="153">
        <f>Q5231*H5231</f>
        <v>0</v>
      </c>
      <c r="S5231" s="153">
        <v>0</v>
      </c>
      <c r="T5231" s="154">
        <f>S5231*H5231</f>
        <v>0</v>
      </c>
      <c r="AR5231" s="155" t="s">
        <v>396</v>
      </c>
      <c r="AT5231" s="155" t="s">
        <v>319</v>
      </c>
      <c r="AU5231" s="155" t="s">
        <v>88</v>
      </c>
      <c r="AY5231" s="16" t="s">
        <v>317</v>
      </c>
      <c r="BE5231" s="156">
        <f>IF(N5231="základná",J5231,0)</f>
        <v>0</v>
      </c>
      <c r="BF5231" s="156">
        <f>IF(N5231="znížená",J5231,0)</f>
        <v>0</v>
      </c>
      <c r="BG5231" s="156">
        <f>IF(N5231="zákl. prenesená",J5231,0)</f>
        <v>0</v>
      </c>
      <c r="BH5231" s="156">
        <f>IF(N5231="zníž. prenesená",J5231,0)</f>
        <v>0</v>
      </c>
      <c r="BI5231" s="156">
        <f>IF(N5231="nulová",J5231,0)</f>
        <v>0</v>
      </c>
      <c r="BJ5231" s="16" t="s">
        <v>88</v>
      </c>
      <c r="BK5231" s="156">
        <f>ROUND(I5231*H5231,2)</f>
        <v>0</v>
      </c>
      <c r="BL5231" s="16" t="s">
        <v>396</v>
      </c>
      <c r="BM5231" s="155" t="s">
        <v>7487</v>
      </c>
    </row>
    <row r="5232" spans="2:65" s="11" customFormat="1" ht="22.75" customHeight="1">
      <c r="B5232" s="130"/>
      <c r="D5232" s="131" t="s">
        <v>75</v>
      </c>
      <c r="E5232" s="140" t="s">
        <v>3417</v>
      </c>
      <c r="F5232" s="140" t="s">
        <v>7488</v>
      </c>
      <c r="I5232" s="133"/>
      <c r="J5232" s="141">
        <f>BK5232</f>
        <v>0</v>
      </c>
      <c r="L5232" s="130"/>
      <c r="M5232" s="135"/>
      <c r="P5232" s="136">
        <f>SUM(P5233:P5288)</f>
        <v>0</v>
      </c>
      <c r="R5232" s="136">
        <f>SUM(R5233:R5288)</f>
        <v>97.822858750000009</v>
      </c>
      <c r="T5232" s="137">
        <f>SUM(T5233:T5288)</f>
        <v>0</v>
      </c>
      <c r="AR5232" s="131" t="s">
        <v>88</v>
      </c>
      <c r="AT5232" s="138" t="s">
        <v>75</v>
      </c>
      <c r="AU5232" s="138" t="s">
        <v>83</v>
      </c>
      <c r="AY5232" s="131" t="s">
        <v>317</v>
      </c>
      <c r="BK5232" s="139">
        <f>SUM(BK5233:BK5288)</f>
        <v>0</v>
      </c>
    </row>
    <row r="5233" spans="2:65" s="1" customFormat="1" ht="24.15" customHeight="1">
      <c r="B5233" s="142"/>
      <c r="C5233" s="143" t="s">
        <v>7489</v>
      </c>
      <c r="D5233" s="143" t="s">
        <v>319</v>
      </c>
      <c r="E5233" s="144" t="s">
        <v>7490</v>
      </c>
      <c r="F5233" s="145" t="s">
        <v>7491</v>
      </c>
      <c r="G5233" s="146" t="s">
        <v>444</v>
      </c>
      <c r="H5233" s="147">
        <v>2356.6999999999998</v>
      </c>
      <c r="I5233" s="148"/>
      <c r="J5233" s="149">
        <f>ROUND(I5233*H5233,2)</f>
        <v>0</v>
      </c>
      <c r="K5233" s="150"/>
      <c r="L5233" s="31"/>
      <c r="M5233" s="151" t="s">
        <v>1</v>
      </c>
      <c r="N5233" s="152" t="s">
        <v>42</v>
      </c>
      <c r="P5233" s="153">
        <f>O5233*H5233</f>
        <v>0</v>
      </c>
      <c r="Q5233" s="153">
        <v>3.15E-3</v>
      </c>
      <c r="R5233" s="153">
        <f>Q5233*H5233</f>
        <v>7.4236049999999993</v>
      </c>
      <c r="S5233" s="153">
        <v>0</v>
      </c>
      <c r="T5233" s="154">
        <f>S5233*H5233</f>
        <v>0</v>
      </c>
      <c r="AR5233" s="155" t="s">
        <v>396</v>
      </c>
      <c r="AT5233" s="155" t="s">
        <v>319</v>
      </c>
      <c r="AU5233" s="155" t="s">
        <v>88</v>
      </c>
      <c r="AY5233" s="16" t="s">
        <v>317</v>
      </c>
      <c r="BE5233" s="156">
        <f>IF(N5233="základná",J5233,0)</f>
        <v>0</v>
      </c>
      <c r="BF5233" s="156">
        <f>IF(N5233="znížená",J5233,0)</f>
        <v>0</v>
      </c>
      <c r="BG5233" s="156">
        <f>IF(N5233="zákl. prenesená",J5233,0)</f>
        <v>0</v>
      </c>
      <c r="BH5233" s="156">
        <f>IF(N5233="zníž. prenesená",J5233,0)</f>
        <v>0</v>
      </c>
      <c r="BI5233" s="156">
        <f>IF(N5233="nulová",J5233,0)</f>
        <v>0</v>
      </c>
      <c r="BJ5233" s="16" t="s">
        <v>88</v>
      </c>
      <c r="BK5233" s="156">
        <f>ROUND(I5233*H5233,2)</f>
        <v>0</v>
      </c>
      <c r="BL5233" s="16" t="s">
        <v>396</v>
      </c>
      <c r="BM5233" s="155" t="s">
        <v>7492</v>
      </c>
    </row>
    <row r="5234" spans="2:65" s="12" customFormat="1" ht="10">
      <c r="B5234" s="157"/>
      <c r="D5234" s="158" t="s">
        <v>328</v>
      </c>
      <c r="E5234" s="159" t="s">
        <v>1</v>
      </c>
      <c r="F5234" s="160" t="s">
        <v>7493</v>
      </c>
      <c r="H5234" s="161">
        <v>319.64</v>
      </c>
      <c r="I5234" s="162"/>
      <c r="L5234" s="157"/>
      <c r="M5234" s="163"/>
      <c r="T5234" s="164"/>
      <c r="AT5234" s="159" t="s">
        <v>328</v>
      </c>
      <c r="AU5234" s="159" t="s">
        <v>88</v>
      </c>
      <c r="AV5234" s="12" t="s">
        <v>88</v>
      </c>
      <c r="AW5234" s="12" t="s">
        <v>31</v>
      </c>
      <c r="AX5234" s="12" t="s">
        <v>76</v>
      </c>
      <c r="AY5234" s="159" t="s">
        <v>317</v>
      </c>
    </row>
    <row r="5235" spans="2:65" s="12" customFormat="1" ht="10">
      <c r="B5235" s="157"/>
      <c r="D5235" s="158" t="s">
        <v>328</v>
      </c>
      <c r="E5235" s="159" t="s">
        <v>1</v>
      </c>
      <c r="F5235" s="160" t="s">
        <v>7494</v>
      </c>
      <c r="H5235" s="161">
        <v>198.16</v>
      </c>
      <c r="I5235" s="162"/>
      <c r="L5235" s="157"/>
      <c r="M5235" s="163"/>
      <c r="T5235" s="164"/>
      <c r="AT5235" s="159" t="s">
        <v>328</v>
      </c>
      <c r="AU5235" s="159" t="s">
        <v>88</v>
      </c>
      <c r="AV5235" s="12" t="s">
        <v>88</v>
      </c>
      <c r="AW5235" s="12" t="s">
        <v>31</v>
      </c>
      <c r="AX5235" s="12" t="s">
        <v>76</v>
      </c>
      <c r="AY5235" s="159" t="s">
        <v>317</v>
      </c>
    </row>
    <row r="5236" spans="2:65" s="12" customFormat="1" ht="10">
      <c r="B5236" s="157"/>
      <c r="D5236" s="158" t="s">
        <v>328</v>
      </c>
      <c r="E5236" s="159" t="s">
        <v>1</v>
      </c>
      <c r="F5236" s="160" t="s">
        <v>7495</v>
      </c>
      <c r="H5236" s="161">
        <v>294.49</v>
      </c>
      <c r="I5236" s="162"/>
      <c r="L5236" s="157"/>
      <c r="M5236" s="163"/>
      <c r="T5236" s="164"/>
      <c r="AT5236" s="159" t="s">
        <v>328</v>
      </c>
      <c r="AU5236" s="159" t="s">
        <v>88</v>
      </c>
      <c r="AV5236" s="12" t="s">
        <v>88</v>
      </c>
      <c r="AW5236" s="12" t="s">
        <v>31</v>
      </c>
      <c r="AX5236" s="12" t="s">
        <v>76</v>
      </c>
      <c r="AY5236" s="159" t="s">
        <v>317</v>
      </c>
    </row>
    <row r="5237" spans="2:65" s="12" customFormat="1" ht="10">
      <c r="B5237" s="157"/>
      <c r="D5237" s="158" t="s">
        <v>328</v>
      </c>
      <c r="E5237" s="159" t="s">
        <v>1</v>
      </c>
      <c r="F5237" s="160" t="s">
        <v>7496</v>
      </c>
      <c r="H5237" s="161">
        <v>304.17</v>
      </c>
      <c r="I5237" s="162"/>
      <c r="L5237" s="157"/>
      <c r="M5237" s="163"/>
      <c r="T5237" s="164"/>
      <c r="AT5237" s="159" t="s">
        <v>328</v>
      </c>
      <c r="AU5237" s="159" t="s">
        <v>88</v>
      </c>
      <c r="AV5237" s="12" t="s">
        <v>88</v>
      </c>
      <c r="AW5237" s="12" t="s">
        <v>31</v>
      </c>
      <c r="AX5237" s="12" t="s">
        <v>76</v>
      </c>
      <c r="AY5237" s="159" t="s">
        <v>317</v>
      </c>
    </row>
    <row r="5238" spans="2:65" s="13" customFormat="1" ht="10">
      <c r="B5238" s="165"/>
      <c r="D5238" s="158" t="s">
        <v>328</v>
      </c>
      <c r="E5238" s="166" t="s">
        <v>1</v>
      </c>
      <c r="F5238" s="167" t="s">
        <v>7497</v>
      </c>
      <c r="H5238" s="168">
        <v>1116.46</v>
      </c>
      <c r="I5238" s="169"/>
      <c r="L5238" s="165"/>
      <c r="M5238" s="170"/>
      <c r="T5238" s="171"/>
      <c r="AT5238" s="166" t="s">
        <v>328</v>
      </c>
      <c r="AU5238" s="166" t="s">
        <v>88</v>
      </c>
      <c r="AV5238" s="13" t="s">
        <v>92</v>
      </c>
      <c r="AW5238" s="13" t="s">
        <v>31</v>
      </c>
      <c r="AX5238" s="13" t="s">
        <v>76</v>
      </c>
      <c r="AY5238" s="166" t="s">
        <v>317</v>
      </c>
    </row>
    <row r="5239" spans="2:65" s="12" customFormat="1" ht="10">
      <c r="B5239" s="157"/>
      <c r="D5239" s="158" t="s">
        <v>328</v>
      </c>
      <c r="E5239" s="159" t="s">
        <v>1</v>
      </c>
      <c r="F5239" s="160" t="s">
        <v>7498</v>
      </c>
      <c r="H5239" s="161">
        <v>310.79000000000002</v>
      </c>
      <c r="I5239" s="162"/>
      <c r="L5239" s="157"/>
      <c r="M5239" s="163"/>
      <c r="T5239" s="164"/>
      <c r="AT5239" s="159" t="s">
        <v>328</v>
      </c>
      <c r="AU5239" s="159" t="s">
        <v>88</v>
      </c>
      <c r="AV5239" s="12" t="s">
        <v>88</v>
      </c>
      <c r="AW5239" s="12" t="s">
        <v>31</v>
      </c>
      <c r="AX5239" s="12" t="s">
        <v>76</v>
      </c>
      <c r="AY5239" s="159" t="s">
        <v>317</v>
      </c>
    </row>
    <row r="5240" spans="2:65" s="12" customFormat="1" ht="10">
      <c r="B5240" s="157"/>
      <c r="D5240" s="158" t="s">
        <v>328</v>
      </c>
      <c r="E5240" s="159" t="s">
        <v>1</v>
      </c>
      <c r="F5240" s="160" t="s">
        <v>7499</v>
      </c>
      <c r="H5240" s="161">
        <v>225.49</v>
      </c>
      <c r="I5240" s="162"/>
      <c r="L5240" s="157"/>
      <c r="M5240" s="163"/>
      <c r="T5240" s="164"/>
      <c r="AT5240" s="159" t="s">
        <v>328</v>
      </c>
      <c r="AU5240" s="159" t="s">
        <v>88</v>
      </c>
      <c r="AV5240" s="12" t="s">
        <v>88</v>
      </c>
      <c r="AW5240" s="12" t="s">
        <v>31</v>
      </c>
      <c r="AX5240" s="12" t="s">
        <v>76</v>
      </c>
      <c r="AY5240" s="159" t="s">
        <v>317</v>
      </c>
    </row>
    <row r="5241" spans="2:65" s="12" customFormat="1" ht="10">
      <c r="B5241" s="157"/>
      <c r="D5241" s="158" t="s">
        <v>328</v>
      </c>
      <c r="E5241" s="159" t="s">
        <v>1</v>
      </c>
      <c r="F5241" s="160" t="s">
        <v>7500</v>
      </c>
      <c r="H5241" s="161">
        <v>318.73</v>
      </c>
      <c r="I5241" s="162"/>
      <c r="L5241" s="157"/>
      <c r="M5241" s="163"/>
      <c r="T5241" s="164"/>
      <c r="AT5241" s="159" t="s">
        <v>328</v>
      </c>
      <c r="AU5241" s="159" t="s">
        <v>88</v>
      </c>
      <c r="AV5241" s="12" t="s">
        <v>88</v>
      </c>
      <c r="AW5241" s="12" t="s">
        <v>31</v>
      </c>
      <c r="AX5241" s="12" t="s">
        <v>76</v>
      </c>
      <c r="AY5241" s="159" t="s">
        <v>317</v>
      </c>
    </row>
    <row r="5242" spans="2:65" s="12" customFormat="1" ht="10">
      <c r="B5242" s="157"/>
      <c r="D5242" s="158" t="s">
        <v>328</v>
      </c>
      <c r="E5242" s="159" t="s">
        <v>1</v>
      </c>
      <c r="F5242" s="160" t="s">
        <v>7501</v>
      </c>
      <c r="H5242" s="161">
        <v>385.23</v>
      </c>
      <c r="I5242" s="162"/>
      <c r="L5242" s="157"/>
      <c r="M5242" s="163"/>
      <c r="T5242" s="164"/>
      <c r="AT5242" s="159" t="s">
        <v>328</v>
      </c>
      <c r="AU5242" s="159" t="s">
        <v>88</v>
      </c>
      <c r="AV5242" s="12" t="s">
        <v>88</v>
      </c>
      <c r="AW5242" s="12" t="s">
        <v>31</v>
      </c>
      <c r="AX5242" s="12" t="s">
        <v>76</v>
      </c>
      <c r="AY5242" s="159" t="s">
        <v>317</v>
      </c>
    </row>
    <row r="5243" spans="2:65" s="13" customFormat="1" ht="10">
      <c r="B5243" s="165"/>
      <c r="D5243" s="158" t="s">
        <v>328</v>
      </c>
      <c r="E5243" s="166" t="s">
        <v>1</v>
      </c>
      <c r="F5243" s="167" t="s">
        <v>7502</v>
      </c>
      <c r="H5243" s="168">
        <v>1240.24</v>
      </c>
      <c r="I5243" s="169"/>
      <c r="L5243" s="165"/>
      <c r="M5243" s="170"/>
      <c r="T5243" s="171"/>
      <c r="AT5243" s="166" t="s">
        <v>328</v>
      </c>
      <c r="AU5243" s="166" t="s">
        <v>88</v>
      </c>
      <c r="AV5243" s="13" t="s">
        <v>92</v>
      </c>
      <c r="AW5243" s="13" t="s">
        <v>31</v>
      </c>
      <c r="AX5243" s="13" t="s">
        <v>76</v>
      </c>
      <c r="AY5243" s="166" t="s">
        <v>317</v>
      </c>
    </row>
    <row r="5244" spans="2:65" s="14" customFormat="1" ht="10">
      <c r="B5244" s="172"/>
      <c r="D5244" s="158" t="s">
        <v>328</v>
      </c>
      <c r="E5244" s="173" t="s">
        <v>1</v>
      </c>
      <c r="F5244" s="174" t="s">
        <v>332</v>
      </c>
      <c r="H5244" s="175">
        <v>2356.6999999999998</v>
      </c>
      <c r="I5244" s="176"/>
      <c r="L5244" s="172"/>
      <c r="M5244" s="177"/>
      <c r="T5244" s="178"/>
      <c r="AT5244" s="173" t="s">
        <v>328</v>
      </c>
      <c r="AU5244" s="173" t="s">
        <v>88</v>
      </c>
      <c r="AV5244" s="14" t="s">
        <v>323</v>
      </c>
      <c r="AW5244" s="14" t="s">
        <v>31</v>
      </c>
      <c r="AX5244" s="14" t="s">
        <v>83</v>
      </c>
      <c r="AY5244" s="173" t="s">
        <v>317</v>
      </c>
    </row>
    <row r="5245" spans="2:65" s="1" customFormat="1" ht="24.15" customHeight="1">
      <c r="B5245" s="142"/>
      <c r="C5245" s="179" t="s">
        <v>7503</v>
      </c>
      <c r="D5245" s="179" t="s">
        <v>454</v>
      </c>
      <c r="E5245" s="180" t="s">
        <v>7504</v>
      </c>
      <c r="F5245" s="181" t="s">
        <v>7505</v>
      </c>
      <c r="G5245" s="182" t="s">
        <v>444</v>
      </c>
      <c r="H5245" s="183">
        <v>1183.4480000000001</v>
      </c>
      <c r="I5245" s="184"/>
      <c r="J5245" s="185">
        <f>ROUND(I5245*H5245,2)</f>
        <v>0</v>
      </c>
      <c r="K5245" s="186"/>
      <c r="L5245" s="187"/>
      <c r="M5245" s="188" t="s">
        <v>1</v>
      </c>
      <c r="N5245" s="189" t="s">
        <v>42</v>
      </c>
      <c r="P5245" s="153">
        <f>O5245*H5245</f>
        <v>0</v>
      </c>
      <c r="Q5245" s="153">
        <v>1.8519999999999998E-2</v>
      </c>
      <c r="R5245" s="153">
        <f>Q5245*H5245</f>
        <v>21.917456959999999</v>
      </c>
      <c r="S5245" s="153">
        <v>0</v>
      </c>
      <c r="T5245" s="154">
        <f>S5245*H5245</f>
        <v>0</v>
      </c>
      <c r="AR5245" s="155" t="s">
        <v>481</v>
      </c>
      <c r="AT5245" s="155" t="s">
        <v>454</v>
      </c>
      <c r="AU5245" s="155" t="s">
        <v>88</v>
      </c>
      <c r="AY5245" s="16" t="s">
        <v>317</v>
      </c>
      <c r="BE5245" s="156">
        <f>IF(N5245="základná",J5245,0)</f>
        <v>0</v>
      </c>
      <c r="BF5245" s="156">
        <f>IF(N5245="znížená",J5245,0)</f>
        <v>0</v>
      </c>
      <c r="BG5245" s="156">
        <f>IF(N5245="zákl. prenesená",J5245,0)</f>
        <v>0</v>
      </c>
      <c r="BH5245" s="156">
        <f>IF(N5245="zníž. prenesená",J5245,0)</f>
        <v>0</v>
      </c>
      <c r="BI5245" s="156">
        <f>IF(N5245="nulová",J5245,0)</f>
        <v>0</v>
      </c>
      <c r="BJ5245" s="16" t="s">
        <v>88</v>
      </c>
      <c r="BK5245" s="156">
        <f>ROUND(I5245*H5245,2)</f>
        <v>0</v>
      </c>
      <c r="BL5245" s="16" t="s">
        <v>396</v>
      </c>
      <c r="BM5245" s="155" t="s">
        <v>7506</v>
      </c>
    </row>
    <row r="5246" spans="2:65" s="12" customFormat="1" ht="10">
      <c r="B5246" s="157"/>
      <c r="D5246" s="158" t="s">
        <v>328</v>
      </c>
      <c r="F5246" s="160" t="s">
        <v>7507</v>
      </c>
      <c r="H5246" s="161">
        <v>1183.4480000000001</v>
      </c>
      <c r="I5246" s="162"/>
      <c r="L5246" s="157"/>
      <c r="M5246" s="163"/>
      <c r="T5246" s="164"/>
      <c r="AT5246" s="159" t="s">
        <v>328</v>
      </c>
      <c r="AU5246" s="159" t="s">
        <v>88</v>
      </c>
      <c r="AV5246" s="12" t="s">
        <v>88</v>
      </c>
      <c r="AW5246" s="12" t="s">
        <v>3</v>
      </c>
      <c r="AX5246" s="12" t="s">
        <v>83</v>
      </c>
      <c r="AY5246" s="159" t="s">
        <v>317</v>
      </c>
    </row>
    <row r="5247" spans="2:65" s="1" customFormat="1" ht="24.15" customHeight="1">
      <c r="B5247" s="142"/>
      <c r="C5247" s="179" t="s">
        <v>7508</v>
      </c>
      <c r="D5247" s="179" t="s">
        <v>454</v>
      </c>
      <c r="E5247" s="180" t="s">
        <v>7509</v>
      </c>
      <c r="F5247" s="181" t="s">
        <v>7510</v>
      </c>
      <c r="G5247" s="182" t="s">
        <v>444</v>
      </c>
      <c r="H5247" s="183">
        <v>1314.654</v>
      </c>
      <c r="I5247" s="184"/>
      <c r="J5247" s="185">
        <f>ROUND(I5247*H5247,2)</f>
        <v>0</v>
      </c>
      <c r="K5247" s="186"/>
      <c r="L5247" s="187"/>
      <c r="M5247" s="188" t="s">
        <v>1</v>
      </c>
      <c r="N5247" s="189" t="s">
        <v>42</v>
      </c>
      <c r="P5247" s="153">
        <f>O5247*H5247</f>
        <v>0</v>
      </c>
      <c r="Q5247" s="153">
        <v>1.8519999999999998E-2</v>
      </c>
      <c r="R5247" s="153">
        <f>Q5247*H5247</f>
        <v>24.347392079999999</v>
      </c>
      <c r="S5247" s="153">
        <v>0</v>
      </c>
      <c r="T5247" s="154">
        <f>S5247*H5247</f>
        <v>0</v>
      </c>
      <c r="AR5247" s="155" t="s">
        <v>481</v>
      </c>
      <c r="AT5247" s="155" t="s">
        <v>454</v>
      </c>
      <c r="AU5247" s="155" t="s">
        <v>88</v>
      </c>
      <c r="AY5247" s="16" t="s">
        <v>317</v>
      </c>
      <c r="BE5247" s="156">
        <f>IF(N5247="základná",J5247,0)</f>
        <v>0</v>
      </c>
      <c r="BF5247" s="156">
        <f>IF(N5247="znížená",J5247,0)</f>
        <v>0</v>
      </c>
      <c r="BG5247" s="156">
        <f>IF(N5247="zákl. prenesená",J5247,0)</f>
        <v>0</v>
      </c>
      <c r="BH5247" s="156">
        <f>IF(N5247="zníž. prenesená",J5247,0)</f>
        <v>0</v>
      </c>
      <c r="BI5247" s="156">
        <f>IF(N5247="nulová",J5247,0)</f>
        <v>0</v>
      </c>
      <c r="BJ5247" s="16" t="s">
        <v>88</v>
      </c>
      <c r="BK5247" s="156">
        <f>ROUND(I5247*H5247,2)</f>
        <v>0</v>
      </c>
      <c r="BL5247" s="16" t="s">
        <v>396</v>
      </c>
      <c r="BM5247" s="155" t="s">
        <v>7511</v>
      </c>
    </row>
    <row r="5248" spans="2:65" s="12" customFormat="1" ht="10">
      <c r="B5248" s="157"/>
      <c r="D5248" s="158" t="s">
        <v>328</v>
      </c>
      <c r="E5248" s="159" t="s">
        <v>1</v>
      </c>
      <c r="F5248" s="160" t="s">
        <v>7498</v>
      </c>
      <c r="H5248" s="161">
        <v>310.79000000000002</v>
      </c>
      <c r="I5248" s="162"/>
      <c r="L5248" s="157"/>
      <c r="M5248" s="163"/>
      <c r="T5248" s="164"/>
      <c r="AT5248" s="159" t="s">
        <v>328</v>
      </c>
      <c r="AU5248" s="159" t="s">
        <v>88</v>
      </c>
      <c r="AV5248" s="12" t="s">
        <v>88</v>
      </c>
      <c r="AW5248" s="12" t="s">
        <v>31</v>
      </c>
      <c r="AX5248" s="12" t="s">
        <v>76</v>
      </c>
      <c r="AY5248" s="159" t="s">
        <v>317</v>
      </c>
    </row>
    <row r="5249" spans="2:65" s="12" customFormat="1" ht="10">
      <c r="B5249" s="157"/>
      <c r="D5249" s="158" t="s">
        <v>328</v>
      </c>
      <c r="E5249" s="159" t="s">
        <v>1</v>
      </c>
      <c r="F5249" s="160" t="s">
        <v>7499</v>
      </c>
      <c r="H5249" s="161">
        <v>225.49</v>
      </c>
      <c r="I5249" s="162"/>
      <c r="L5249" s="157"/>
      <c r="M5249" s="163"/>
      <c r="T5249" s="164"/>
      <c r="AT5249" s="159" t="s">
        <v>328</v>
      </c>
      <c r="AU5249" s="159" t="s">
        <v>88</v>
      </c>
      <c r="AV5249" s="12" t="s">
        <v>88</v>
      </c>
      <c r="AW5249" s="12" t="s">
        <v>31</v>
      </c>
      <c r="AX5249" s="12" t="s">
        <v>76</v>
      </c>
      <c r="AY5249" s="159" t="s">
        <v>317</v>
      </c>
    </row>
    <row r="5250" spans="2:65" s="12" customFormat="1" ht="10">
      <c r="B5250" s="157"/>
      <c r="D5250" s="158" t="s">
        <v>328</v>
      </c>
      <c r="E5250" s="159" t="s">
        <v>1</v>
      </c>
      <c r="F5250" s="160" t="s">
        <v>7500</v>
      </c>
      <c r="H5250" s="161">
        <v>318.73</v>
      </c>
      <c r="I5250" s="162"/>
      <c r="L5250" s="157"/>
      <c r="M5250" s="163"/>
      <c r="T5250" s="164"/>
      <c r="AT5250" s="159" t="s">
        <v>328</v>
      </c>
      <c r="AU5250" s="159" t="s">
        <v>88</v>
      </c>
      <c r="AV5250" s="12" t="s">
        <v>88</v>
      </c>
      <c r="AW5250" s="12" t="s">
        <v>31</v>
      </c>
      <c r="AX5250" s="12" t="s">
        <v>76</v>
      </c>
      <c r="AY5250" s="159" t="s">
        <v>317</v>
      </c>
    </row>
    <row r="5251" spans="2:65" s="12" customFormat="1" ht="10">
      <c r="B5251" s="157"/>
      <c r="D5251" s="158" t="s">
        <v>328</v>
      </c>
      <c r="E5251" s="159" t="s">
        <v>1</v>
      </c>
      <c r="F5251" s="160" t="s">
        <v>7501</v>
      </c>
      <c r="H5251" s="161">
        <v>385.23</v>
      </c>
      <c r="I5251" s="162"/>
      <c r="L5251" s="157"/>
      <c r="M5251" s="163"/>
      <c r="T5251" s="164"/>
      <c r="AT5251" s="159" t="s">
        <v>328</v>
      </c>
      <c r="AU5251" s="159" t="s">
        <v>88</v>
      </c>
      <c r="AV5251" s="12" t="s">
        <v>88</v>
      </c>
      <c r="AW5251" s="12" t="s">
        <v>31</v>
      </c>
      <c r="AX5251" s="12" t="s">
        <v>76</v>
      </c>
      <c r="AY5251" s="159" t="s">
        <v>317</v>
      </c>
    </row>
    <row r="5252" spans="2:65" s="13" customFormat="1" ht="10">
      <c r="B5252" s="165"/>
      <c r="D5252" s="158" t="s">
        <v>328</v>
      </c>
      <c r="E5252" s="166" t="s">
        <v>1</v>
      </c>
      <c r="F5252" s="167" t="s">
        <v>7502</v>
      </c>
      <c r="H5252" s="168">
        <v>1240.24</v>
      </c>
      <c r="I5252" s="169"/>
      <c r="L5252" s="165"/>
      <c r="M5252" s="170"/>
      <c r="T5252" s="171"/>
      <c r="AT5252" s="166" t="s">
        <v>328</v>
      </c>
      <c r="AU5252" s="166" t="s">
        <v>88</v>
      </c>
      <c r="AV5252" s="13" t="s">
        <v>92</v>
      </c>
      <c r="AW5252" s="13" t="s">
        <v>31</v>
      </c>
      <c r="AX5252" s="13" t="s">
        <v>76</v>
      </c>
      <c r="AY5252" s="166" t="s">
        <v>317</v>
      </c>
    </row>
    <row r="5253" spans="2:65" s="14" customFormat="1" ht="10">
      <c r="B5253" s="172"/>
      <c r="D5253" s="158" t="s">
        <v>328</v>
      </c>
      <c r="E5253" s="173" t="s">
        <v>1</v>
      </c>
      <c r="F5253" s="174" t="s">
        <v>332</v>
      </c>
      <c r="H5253" s="175">
        <v>1240.24</v>
      </c>
      <c r="I5253" s="176"/>
      <c r="L5253" s="172"/>
      <c r="M5253" s="177"/>
      <c r="T5253" s="178"/>
      <c r="AT5253" s="173" t="s">
        <v>328</v>
      </c>
      <c r="AU5253" s="173" t="s">
        <v>88</v>
      </c>
      <c r="AV5253" s="14" t="s">
        <v>323</v>
      </c>
      <c r="AW5253" s="14" t="s">
        <v>31</v>
      </c>
      <c r="AX5253" s="14" t="s">
        <v>83</v>
      </c>
      <c r="AY5253" s="173" t="s">
        <v>317</v>
      </c>
    </row>
    <row r="5254" spans="2:65" s="12" customFormat="1" ht="10">
      <c r="B5254" s="157"/>
      <c r="D5254" s="158" t="s">
        <v>328</v>
      </c>
      <c r="F5254" s="160" t="s">
        <v>7512</v>
      </c>
      <c r="H5254" s="161">
        <v>1314.654</v>
      </c>
      <c r="I5254" s="162"/>
      <c r="L5254" s="157"/>
      <c r="M5254" s="163"/>
      <c r="T5254" s="164"/>
      <c r="AT5254" s="159" t="s">
        <v>328</v>
      </c>
      <c r="AU5254" s="159" t="s">
        <v>88</v>
      </c>
      <c r="AV5254" s="12" t="s">
        <v>88</v>
      </c>
      <c r="AW5254" s="12" t="s">
        <v>3</v>
      </c>
      <c r="AX5254" s="12" t="s">
        <v>83</v>
      </c>
      <c r="AY5254" s="159" t="s">
        <v>317</v>
      </c>
    </row>
    <row r="5255" spans="2:65" s="1" customFormat="1" ht="24.15" customHeight="1">
      <c r="B5255" s="142"/>
      <c r="C5255" s="143" t="s">
        <v>630</v>
      </c>
      <c r="D5255" s="143" t="s">
        <v>319</v>
      </c>
      <c r="E5255" s="144" t="s">
        <v>7513</v>
      </c>
      <c r="F5255" s="145" t="s">
        <v>7514</v>
      </c>
      <c r="G5255" s="146" t="s">
        <v>444</v>
      </c>
      <c r="H5255" s="147">
        <v>73.989999999999995</v>
      </c>
      <c r="I5255" s="148"/>
      <c r="J5255" s="149">
        <f>ROUND(I5255*H5255,2)</f>
        <v>0</v>
      </c>
      <c r="K5255" s="150"/>
      <c r="L5255" s="31"/>
      <c r="M5255" s="151" t="s">
        <v>1</v>
      </c>
      <c r="N5255" s="152" t="s">
        <v>42</v>
      </c>
      <c r="P5255" s="153">
        <f>O5255*H5255</f>
        <v>0</v>
      </c>
      <c r="Q5255" s="153">
        <v>3.1470000000000001E-3</v>
      </c>
      <c r="R5255" s="153">
        <f>Q5255*H5255</f>
        <v>0.23284653</v>
      </c>
      <c r="S5255" s="153">
        <v>0</v>
      </c>
      <c r="T5255" s="154">
        <f>S5255*H5255</f>
        <v>0</v>
      </c>
      <c r="AR5255" s="155" t="s">
        <v>396</v>
      </c>
      <c r="AT5255" s="155" t="s">
        <v>319</v>
      </c>
      <c r="AU5255" s="155" t="s">
        <v>88</v>
      </c>
      <c r="AY5255" s="16" t="s">
        <v>317</v>
      </c>
      <c r="BE5255" s="156">
        <f>IF(N5255="základná",J5255,0)</f>
        <v>0</v>
      </c>
      <c r="BF5255" s="156">
        <f>IF(N5255="znížená",J5255,0)</f>
        <v>0</v>
      </c>
      <c r="BG5255" s="156">
        <f>IF(N5255="zákl. prenesená",J5255,0)</f>
        <v>0</v>
      </c>
      <c r="BH5255" s="156">
        <f>IF(N5255="zníž. prenesená",J5255,0)</f>
        <v>0</v>
      </c>
      <c r="BI5255" s="156">
        <f>IF(N5255="nulová",J5255,0)</f>
        <v>0</v>
      </c>
      <c r="BJ5255" s="16" t="s">
        <v>88</v>
      </c>
      <c r="BK5255" s="156">
        <f>ROUND(I5255*H5255,2)</f>
        <v>0</v>
      </c>
      <c r="BL5255" s="16" t="s">
        <v>396</v>
      </c>
      <c r="BM5255" s="155" t="s">
        <v>7515</v>
      </c>
    </row>
    <row r="5256" spans="2:65" s="12" customFormat="1" ht="10">
      <c r="B5256" s="157"/>
      <c r="D5256" s="158" t="s">
        <v>328</v>
      </c>
      <c r="E5256" s="159" t="s">
        <v>1</v>
      </c>
      <c r="F5256" s="160" t="s">
        <v>7516</v>
      </c>
      <c r="H5256" s="161">
        <v>3.92</v>
      </c>
      <c r="I5256" s="162"/>
      <c r="L5256" s="157"/>
      <c r="M5256" s="163"/>
      <c r="T5256" s="164"/>
      <c r="AT5256" s="159" t="s">
        <v>328</v>
      </c>
      <c r="AU5256" s="159" t="s">
        <v>88</v>
      </c>
      <c r="AV5256" s="12" t="s">
        <v>88</v>
      </c>
      <c r="AW5256" s="12" t="s">
        <v>31</v>
      </c>
      <c r="AX5256" s="12" t="s">
        <v>76</v>
      </c>
      <c r="AY5256" s="159" t="s">
        <v>317</v>
      </c>
    </row>
    <row r="5257" spans="2:65" s="12" customFormat="1" ht="10">
      <c r="B5257" s="157"/>
      <c r="D5257" s="158" t="s">
        <v>328</v>
      </c>
      <c r="E5257" s="159" t="s">
        <v>1</v>
      </c>
      <c r="F5257" s="160" t="s">
        <v>7517</v>
      </c>
      <c r="H5257" s="161">
        <v>21.07</v>
      </c>
      <c r="I5257" s="162"/>
      <c r="L5257" s="157"/>
      <c r="M5257" s="163"/>
      <c r="T5257" s="164"/>
      <c r="AT5257" s="159" t="s">
        <v>328</v>
      </c>
      <c r="AU5257" s="159" t="s">
        <v>88</v>
      </c>
      <c r="AV5257" s="12" t="s">
        <v>88</v>
      </c>
      <c r="AW5257" s="12" t="s">
        <v>31</v>
      </c>
      <c r="AX5257" s="12" t="s">
        <v>76</v>
      </c>
      <c r="AY5257" s="159" t="s">
        <v>317</v>
      </c>
    </row>
    <row r="5258" spans="2:65" s="12" customFormat="1" ht="10">
      <c r="B5258" s="157"/>
      <c r="D5258" s="158" t="s">
        <v>328</v>
      </c>
      <c r="E5258" s="159" t="s">
        <v>1</v>
      </c>
      <c r="F5258" s="160" t="s">
        <v>7518</v>
      </c>
      <c r="H5258" s="161">
        <v>30.56</v>
      </c>
      <c r="I5258" s="162"/>
      <c r="L5258" s="157"/>
      <c r="M5258" s="163"/>
      <c r="T5258" s="164"/>
      <c r="AT5258" s="159" t="s">
        <v>328</v>
      </c>
      <c r="AU5258" s="159" t="s">
        <v>88</v>
      </c>
      <c r="AV5258" s="12" t="s">
        <v>88</v>
      </c>
      <c r="AW5258" s="12" t="s">
        <v>31</v>
      </c>
      <c r="AX5258" s="12" t="s">
        <v>76</v>
      </c>
      <c r="AY5258" s="159" t="s">
        <v>317</v>
      </c>
    </row>
    <row r="5259" spans="2:65" s="12" customFormat="1" ht="10">
      <c r="B5259" s="157"/>
      <c r="D5259" s="158" t="s">
        <v>328</v>
      </c>
      <c r="E5259" s="159" t="s">
        <v>1</v>
      </c>
      <c r="F5259" s="160" t="s">
        <v>7519</v>
      </c>
      <c r="H5259" s="161">
        <v>18.440000000000001</v>
      </c>
      <c r="I5259" s="162"/>
      <c r="L5259" s="157"/>
      <c r="M5259" s="163"/>
      <c r="T5259" s="164"/>
      <c r="AT5259" s="159" t="s">
        <v>328</v>
      </c>
      <c r="AU5259" s="159" t="s">
        <v>88</v>
      </c>
      <c r="AV5259" s="12" t="s">
        <v>88</v>
      </c>
      <c r="AW5259" s="12" t="s">
        <v>31</v>
      </c>
      <c r="AX5259" s="12" t="s">
        <v>76</v>
      </c>
      <c r="AY5259" s="159" t="s">
        <v>317</v>
      </c>
    </row>
    <row r="5260" spans="2:65" s="13" customFormat="1" ht="10">
      <c r="B5260" s="165"/>
      <c r="D5260" s="158" t="s">
        <v>328</v>
      </c>
      <c r="E5260" s="166" t="s">
        <v>1</v>
      </c>
      <c r="F5260" s="167" t="s">
        <v>331</v>
      </c>
      <c r="H5260" s="168">
        <v>73.989999999999995</v>
      </c>
      <c r="I5260" s="169"/>
      <c r="L5260" s="165"/>
      <c r="M5260" s="170"/>
      <c r="T5260" s="171"/>
      <c r="AT5260" s="166" t="s">
        <v>328</v>
      </c>
      <c r="AU5260" s="166" t="s">
        <v>88</v>
      </c>
      <c r="AV5260" s="13" t="s">
        <v>92</v>
      </c>
      <c r="AW5260" s="13" t="s">
        <v>31</v>
      </c>
      <c r="AX5260" s="13" t="s">
        <v>76</v>
      </c>
      <c r="AY5260" s="166" t="s">
        <v>317</v>
      </c>
    </row>
    <row r="5261" spans="2:65" s="14" customFormat="1" ht="10">
      <c r="B5261" s="172"/>
      <c r="D5261" s="158" t="s">
        <v>328</v>
      </c>
      <c r="E5261" s="173" t="s">
        <v>1</v>
      </c>
      <c r="F5261" s="174" t="s">
        <v>332</v>
      </c>
      <c r="H5261" s="175">
        <v>73.989999999999995</v>
      </c>
      <c r="I5261" s="176"/>
      <c r="L5261" s="172"/>
      <c r="M5261" s="177"/>
      <c r="T5261" s="178"/>
      <c r="AT5261" s="173" t="s">
        <v>328</v>
      </c>
      <c r="AU5261" s="173" t="s">
        <v>88</v>
      </c>
      <c r="AV5261" s="14" t="s">
        <v>323</v>
      </c>
      <c r="AW5261" s="14" t="s">
        <v>31</v>
      </c>
      <c r="AX5261" s="14" t="s">
        <v>83</v>
      </c>
      <c r="AY5261" s="173" t="s">
        <v>317</v>
      </c>
    </row>
    <row r="5262" spans="2:65" s="1" customFormat="1" ht="24.15" customHeight="1">
      <c r="B5262" s="142"/>
      <c r="C5262" s="179" t="s">
        <v>643</v>
      </c>
      <c r="D5262" s="179" t="s">
        <v>454</v>
      </c>
      <c r="E5262" s="180" t="s">
        <v>7520</v>
      </c>
      <c r="F5262" s="181" t="s">
        <v>7521</v>
      </c>
      <c r="G5262" s="182" t="s">
        <v>444</v>
      </c>
      <c r="H5262" s="183">
        <v>78.429000000000002</v>
      </c>
      <c r="I5262" s="184"/>
      <c r="J5262" s="185">
        <f>ROUND(I5262*H5262,2)</f>
        <v>0</v>
      </c>
      <c r="K5262" s="186"/>
      <c r="L5262" s="187"/>
      <c r="M5262" s="188" t="s">
        <v>1</v>
      </c>
      <c r="N5262" s="189" t="s">
        <v>42</v>
      </c>
      <c r="P5262" s="153">
        <f>O5262*H5262</f>
        <v>0</v>
      </c>
      <c r="Q5262" s="153">
        <v>1.8519999999999998E-2</v>
      </c>
      <c r="R5262" s="153">
        <f>Q5262*H5262</f>
        <v>1.4525050799999999</v>
      </c>
      <c r="S5262" s="153">
        <v>0</v>
      </c>
      <c r="T5262" s="154">
        <f>S5262*H5262</f>
        <v>0</v>
      </c>
      <c r="AR5262" s="155" t="s">
        <v>481</v>
      </c>
      <c r="AT5262" s="155" t="s">
        <v>454</v>
      </c>
      <c r="AU5262" s="155" t="s">
        <v>88</v>
      </c>
      <c r="AY5262" s="16" t="s">
        <v>317</v>
      </c>
      <c r="BE5262" s="156">
        <f>IF(N5262="základná",J5262,0)</f>
        <v>0</v>
      </c>
      <c r="BF5262" s="156">
        <f>IF(N5262="znížená",J5262,0)</f>
        <v>0</v>
      </c>
      <c r="BG5262" s="156">
        <f>IF(N5262="zákl. prenesená",J5262,0)</f>
        <v>0</v>
      </c>
      <c r="BH5262" s="156">
        <f>IF(N5262="zníž. prenesená",J5262,0)</f>
        <v>0</v>
      </c>
      <c r="BI5262" s="156">
        <f>IF(N5262="nulová",J5262,0)</f>
        <v>0</v>
      </c>
      <c r="BJ5262" s="16" t="s">
        <v>88</v>
      </c>
      <c r="BK5262" s="156">
        <f>ROUND(I5262*H5262,2)</f>
        <v>0</v>
      </c>
      <c r="BL5262" s="16" t="s">
        <v>396</v>
      </c>
      <c r="BM5262" s="155" t="s">
        <v>7522</v>
      </c>
    </row>
    <row r="5263" spans="2:65" s="12" customFormat="1" ht="10">
      <c r="B5263" s="157"/>
      <c r="D5263" s="158" t="s">
        <v>328</v>
      </c>
      <c r="F5263" s="160" t="s">
        <v>7523</v>
      </c>
      <c r="H5263" s="161">
        <v>78.429000000000002</v>
      </c>
      <c r="I5263" s="162"/>
      <c r="L5263" s="157"/>
      <c r="M5263" s="163"/>
      <c r="T5263" s="164"/>
      <c r="AT5263" s="159" t="s">
        <v>328</v>
      </c>
      <c r="AU5263" s="159" t="s">
        <v>88</v>
      </c>
      <c r="AV5263" s="12" t="s">
        <v>88</v>
      </c>
      <c r="AW5263" s="12" t="s">
        <v>3</v>
      </c>
      <c r="AX5263" s="12" t="s">
        <v>83</v>
      </c>
      <c r="AY5263" s="159" t="s">
        <v>317</v>
      </c>
    </row>
    <row r="5264" spans="2:65" s="1" customFormat="1" ht="33" customHeight="1">
      <c r="B5264" s="142"/>
      <c r="C5264" s="143" t="s">
        <v>7524</v>
      </c>
      <c r="D5264" s="143" t="s">
        <v>319</v>
      </c>
      <c r="E5264" s="144" t="s">
        <v>7525</v>
      </c>
      <c r="F5264" s="145" t="s">
        <v>7526</v>
      </c>
      <c r="G5264" s="146" t="s">
        <v>444</v>
      </c>
      <c r="H5264" s="147">
        <v>1235.81</v>
      </c>
      <c r="I5264" s="148"/>
      <c r="J5264" s="149">
        <f>ROUND(I5264*H5264,2)</f>
        <v>0</v>
      </c>
      <c r="K5264" s="150"/>
      <c r="L5264" s="31"/>
      <c r="M5264" s="151" t="s">
        <v>1</v>
      </c>
      <c r="N5264" s="152" t="s">
        <v>42</v>
      </c>
      <c r="P5264" s="153">
        <f>O5264*H5264</f>
        <v>0</v>
      </c>
      <c r="Q5264" s="153">
        <v>3.1099999999999999E-3</v>
      </c>
      <c r="R5264" s="153">
        <f>Q5264*H5264</f>
        <v>3.8433690999999999</v>
      </c>
      <c r="S5264" s="153">
        <v>0</v>
      </c>
      <c r="T5264" s="154">
        <f>S5264*H5264</f>
        <v>0</v>
      </c>
      <c r="AR5264" s="155" t="s">
        <v>396</v>
      </c>
      <c r="AT5264" s="155" t="s">
        <v>319</v>
      </c>
      <c r="AU5264" s="155" t="s">
        <v>88</v>
      </c>
      <c r="AY5264" s="16" t="s">
        <v>317</v>
      </c>
      <c r="BE5264" s="156">
        <f>IF(N5264="základná",J5264,0)</f>
        <v>0</v>
      </c>
      <c r="BF5264" s="156">
        <f>IF(N5264="znížená",J5264,0)</f>
        <v>0</v>
      </c>
      <c r="BG5264" s="156">
        <f>IF(N5264="zákl. prenesená",J5264,0)</f>
        <v>0</v>
      </c>
      <c r="BH5264" s="156">
        <f>IF(N5264="zníž. prenesená",J5264,0)</f>
        <v>0</v>
      </c>
      <c r="BI5264" s="156">
        <f>IF(N5264="nulová",J5264,0)</f>
        <v>0</v>
      </c>
      <c r="BJ5264" s="16" t="s">
        <v>88</v>
      </c>
      <c r="BK5264" s="156">
        <f>ROUND(I5264*H5264,2)</f>
        <v>0</v>
      </c>
      <c r="BL5264" s="16" t="s">
        <v>396</v>
      </c>
      <c r="BM5264" s="155" t="s">
        <v>7527</v>
      </c>
    </row>
    <row r="5265" spans="2:65" s="12" customFormat="1" ht="10">
      <c r="B5265" s="157"/>
      <c r="D5265" s="158" t="s">
        <v>328</v>
      </c>
      <c r="E5265" s="159" t="s">
        <v>1</v>
      </c>
      <c r="F5265" s="160" t="s">
        <v>7528</v>
      </c>
      <c r="H5265" s="161">
        <v>63.66</v>
      </c>
      <c r="I5265" s="162"/>
      <c r="L5265" s="157"/>
      <c r="M5265" s="163"/>
      <c r="T5265" s="164"/>
      <c r="AT5265" s="159" t="s">
        <v>328</v>
      </c>
      <c r="AU5265" s="159" t="s">
        <v>88</v>
      </c>
      <c r="AV5265" s="12" t="s">
        <v>88</v>
      </c>
      <c r="AW5265" s="12" t="s">
        <v>31</v>
      </c>
      <c r="AX5265" s="12" t="s">
        <v>76</v>
      </c>
      <c r="AY5265" s="159" t="s">
        <v>317</v>
      </c>
    </row>
    <row r="5266" spans="2:65" s="12" customFormat="1" ht="10">
      <c r="B5266" s="157"/>
      <c r="D5266" s="158" t="s">
        <v>328</v>
      </c>
      <c r="E5266" s="159" t="s">
        <v>1</v>
      </c>
      <c r="F5266" s="160" t="s">
        <v>7529</v>
      </c>
      <c r="H5266" s="161">
        <v>706.4</v>
      </c>
      <c r="I5266" s="162"/>
      <c r="L5266" s="157"/>
      <c r="M5266" s="163"/>
      <c r="T5266" s="164"/>
      <c r="AT5266" s="159" t="s">
        <v>328</v>
      </c>
      <c r="AU5266" s="159" t="s">
        <v>88</v>
      </c>
      <c r="AV5266" s="12" t="s">
        <v>88</v>
      </c>
      <c r="AW5266" s="12" t="s">
        <v>31</v>
      </c>
      <c r="AX5266" s="12" t="s">
        <v>76</v>
      </c>
      <c r="AY5266" s="159" t="s">
        <v>317</v>
      </c>
    </row>
    <row r="5267" spans="2:65" s="12" customFormat="1" ht="10">
      <c r="B5267" s="157"/>
      <c r="D5267" s="158" t="s">
        <v>328</v>
      </c>
      <c r="E5267" s="159" t="s">
        <v>1</v>
      </c>
      <c r="F5267" s="160" t="s">
        <v>7530</v>
      </c>
      <c r="H5267" s="161">
        <v>329.67</v>
      </c>
      <c r="I5267" s="162"/>
      <c r="L5267" s="157"/>
      <c r="M5267" s="163"/>
      <c r="T5267" s="164"/>
      <c r="AT5267" s="159" t="s">
        <v>328</v>
      </c>
      <c r="AU5267" s="159" t="s">
        <v>88</v>
      </c>
      <c r="AV5267" s="12" t="s">
        <v>88</v>
      </c>
      <c r="AW5267" s="12" t="s">
        <v>31</v>
      </c>
      <c r="AX5267" s="12" t="s">
        <v>76</v>
      </c>
      <c r="AY5267" s="159" t="s">
        <v>317</v>
      </c>
    </row>
    <row r="5268" spans="2:65" s="12" customFormat="1" ht="10">
      <c r="B5268" s="157"/>
      <c r="D5268" s="158" t="s">
        <v>328</v>
      </c>
      <c r="E5268" s="159" t="s">
        <v>1</v>
      </c>
      <c r="F5268" s="160" t="s">
        <v>7531</v>
      </c>
      <c r="H5268" s="161">
        <v>104.51</v>
      </c>
      <c r="I5268" s="162"/>
      <c r="L5268" s="157"/>
      <c r="M5268" s="163"/>
      <c r="T5268" s="164"/>
      <c r="AT5268" s="159" t="s">
        <v>328</v>
      </c>
      <c r="AU5268" s="159" t="s">
        <v>88</v>
      </c>
      <c r="AV5268" s="12" t="s">
        <v>88</v>
      </c>
      <c r="AW5268" s="12" t="s">
        <v>31</v>
      </c>
      <c r="AX5268" s="12" t="s">
        <v>76</v>
      </c>
      <c r="AY5268" s="159" t="s">
        <v>317</v>
      </c>
    </row>
    <row r="5269" spans="2:65" s="13" customFormat="1" ht="10">
      <c r="B5269" s="165"/>
      <c r="D5269" s="158" t="s">
        <v>328</v>
      </c>
      <c r="E5269" s="166" t="s">
        <v>1</v>
      </c>
      <c r="F5269" s="167" t="s">
        <v>7532</v>
      </c>
      <c r="H5269" s="168">
        <v>1204.24</v>
      </c>
      <c r="I5269" s="169"/>
      <c r="L5269" s="165"/>
      <c r="M5269" s="170"/>
      <c r="T5269" s="171"/>
      <c r="AT5269" s="166" t="s">
        <v>328</v>
      </c>
      <c r="AU5269" s="166" t="s">
        <v>88</v>
      </c>
      <c r="AV5269" s="13" t="s">
        <v>92</v>
      </c>
      <c r="AW5269" s="13" t="s">
        <v>31</v>
      </c>
      <c r="AX5269" s="13" t="s">
        <v>76</v>
      </c>
      <c r="AY5269" s="166" t="s">
        <v>317</v>
      </c>
    </row>
    <row r="5270" spans="2:65" s="12" customFormat="1" ht="10">
      <c r="B5270" s="157"/>
      <c r="D5270" s="158" t="s">
        <v>328</v>
      </c>
      <c r="E5270" s="159" t="s">
        <v>1</v>
      </c>
      <c r="F5270" s="160" t="s">
        <v>7533</v>
      </c>
      <c r="H5270" s="161">
        <v>31.57</v>
      </c>
      <c r="I5270" s="162"/>
      <c r="L5270" s="157"/>
      <c r="M5270" s="163"/>
      <c r="T5270" s="164"/>
      <c r="AT5270" s="159" t="s">
        <v>328</v>
      </c>
      <c r="AU5270" s="159" t="s">
        <v>88</v>
      </c>
      <c r="AV5270" s="12" t="s">
        <v>88</v>
      </c>
      <c r="AW5270" s="12" t="s">
        <v>31</v>
      </c>
      <c r="AX5270" s="12" t="s">
        <v>76</v>
      </c>
      <c r="AY5270" s="159" t="s">
        <v>317</v>
      </c>
    </row>
    <row r="5271" spans="2:65" s="13" customFormat="1" ht="10">
      <c r="B5271" s="165"/>
      <c r="D5271" s="158" t="s">
        <v>328</v>
      </c>
      <c r="E5271" s="166" t="s">
        <v>1</v>
      </c>
      <c r="F5271" s="167" t="s">
        <v>7534</v>
      </c>
      <c r="H5271" s="168">
        <v>31.57</v>
      </c>
      <c r="I5271" s="169"/>
      <c r="L5271" s="165"/>
      <c r="M5271" s="170"/>
      <c r="T5271" s="171"/>
      <c r="AT5271" s="166" t="s">
        <v>328</v>
      </c>
      <c r="AU5271" s="166" t="s">
        <v>88</v>
      </c>
      <c r="AV5271" s="13" t="s">
        <v>92</v>
      </c>
      <c r="AW5271" s="13" t="s">
        <v>31</v>
      </c>
      <c r="AX5271" s="13" t="s">
        <v>76</v>
      </c>
      <c r="AY5271" s="166" t="s">
        <v>317</v>
      </c>
    </row>
    <row r="5272" spans="2:65" s="14" customFormat="1" ht="10">
      <c r="B5272" s="172"/>
      <c r="D5272" s="158" t="s">
        <v>328</v>
      </c>
      <c r="E5272" s="173" t="s">
        <v>1</v>
      </c>
      <c r="F5272" s="174" t="s">
        <v>332</v>
      </c>
      <c r="H5272" s="175">
        <v>1235.81</v>
      </c>
      <c r="I5272" s="176"/>
      <c r="L5272" s="172"/>
      <c r="M5272" s="177"/>
      <c r="T5272" s="178"/>
      <c r="AT5272" s="173" t="s">
        <v>328</v>
      </c>
      <c r="AU5272" s="173" t="s">
        <v>88</v>
      </c>
      <c r="AV5272" s="14" t="s">
        <v>323</v>
      </c>
      <c r="AW5272" s="14" t="s">
        <v>31</v>
      </c>
      <c r="AX5272" s="14" t="s">
        <v>83</v>
      </c>
      <c r="AY5272" s="173" t="s">
        <v>317</v>
      </c>
    </row>
    <row r="5273" spans="2:65" s="1" customFormat="1" ht="24.15" customHeight="1">
      <c r="B5273" s="142"/>
      <c r="C5273" s="179" t="s">
        <v>7535</v>
      </c>
      <c r="D5273" s="179" t="s">
        <v>454</v>
      </c>
      <c r="E5273" s="180" t="s">
        <v>7536</v>
      </c>
      <c r="F5273" s="181" t="s">
        <v>7537</v>
      </c>
      <c r="G5273" s="182" t="s">
        <v>444</v>
      </c>
      <c r="H5273" s="183">
        <v>1276.4939999999999</v>
      </c>
      <c r="I5273" s="184"/>
      <c r="J5273" s="185">
        <f>ROUND(I5273*H5273,2)</f>
        <v>0</v>
      </c>
      <c r="K5273" s="186"/>
      <c r="L5273" s="187"/>
      <c r="M5273" s="188" t="s">
        <v>1</v>
      </c>
      <c r="N5273" s="189" t="s">
        <v>42</v>
      </c>
      <c r="P5273" s="153">
        <f>O5273*H5273</f>
        <v>0</v>
      </c>
      <c r="Q5273" s="153">
        <v>2.3060000000000001E-2</v>
      </c>
      <c r="R5273" s="153">
        <f>Q5273*H5273</f>
        <v>29.435951639999999</v>
      </c>
      <c r="S5273" s="153">
        <v>0</v>
      </c>
      <c r="T5273" s="154">
        <f>S5273*H5273</f>
        <v>0</v>
      </c>
      <c r="AR5273" s="155" t="s">
        <v>481</v>
      </c>
      <c r="AT5273" s="155" t="s">
        <v>454</v>
      </c>
      <c r="AU5273" s="155" t="s">
        <v>88</v>
      </c>
      <c r="AY5273" s="16" t="s">
        <v>317</v>
      </c>
      <c r="BE5273" s="156">
        <f>IF(N5273="základná",J5273,0)</f>
        <v>0</v>
      </c>
      <c r="BF5273" s="156">
        <f>IF(N5273="znížená",J5273,0)</f>
        <v>0</v>
      </c>
      <c r="BG5273" s="156">
        <f>IF(N5273="zákl. prenesená",J5273,0)</f>
        <v>0</v>
      </c>
      <c r="BH5273" s="156">
        <f>IF(N5273="zníž. prenesená",J5273,0)</f>
        <v>0</v>
      </c>
      <c r="BI5273" s="156">
        <f>IF(N5273="nulová",J5273,0)</f>
        <v>0</v>
      </c>
      <c r="BJ5273" s="16" t="s">
        <v>88</v>
      </c>
      <c r="BK5273" s="156">
        <f>ROUND(I5273*H5273,2)</f>
        <v>0</v>
      </c>
      <c r="BL5273" s="16" t="s">
        <v>396</v>
      </c>
      <c r="BM5273" s="155" t="s">
        <v>7538</v>
      </c>
    </row>
    <row r="5274" spans="2:65" s="12" customFormat="1" ht="10">
      <c r="B5274" s="157"/>
      <c r="D5274" s="158" t="s">
        <v>328</v>
      </c>
      <c r="F5274" s="160" t="s">
        <v>7539</v>
      </c>
      <c r="H5274" s="161">
        <v>1276.4939999999999</v>
      </c>
      <c r="I5274" s="162"/>
      <c r="L5274" s="157"/>
      <c r="M5274" s="163"/>
      <c r="T5274" s="164"/>
      <c r="AT5274" s="159" t="s">
        <v>328</v>
      </c>
      <c r="AU5274" s="159" t="s">
        <v>88</v>
      </c>
      <c r="AV5274" s="12" t="s">
        <v>88</v>
      </c>
      <c r="AW5274" s="12" t="s">
        <v>3</v>
      </c>
      <c r="AX5274" s="12" t="s">
        <v>83</v>
      </c>
      <c r="AY5274" s="159" t="s">
        <v>317</v>
      </c>
    </row>
    <row r="5275" spans="2:65" s="1" customFormat="1" ht="24.15" customHeight="1">
      <c r="B5275" s="142"/>
      <c r="C5275" s="179" t="s">
        <v>7540</v>
      </c>
      <c r="D5275" s="179" t="s">
        <v>454</v>
      </c>
      <c r="E5275" s="180" t="s">
        <v>7541</v>
      </c>
      <c r="F5275" s="181" t="s">
        <v>7542</v>
      </c>
      <c r="G5275" s="182" t="s">
        <v>444</v>
      </c>
      <c r="H5275" s="183">
        <v>33.463999999999999</v>
      </c>
      <c r="I5275" s="184"/>
      <c r="J5275" s="185">
        <f>ROUND(I5275*H5275,2)</f>
        <v>0</v>
      </c>
      <c r="K5275" s="186"/>
      <c r="L5275" s="187"/>
      <c r="M5275" s="188" t="s">
        <v>1</v>
      </c>
      <c r="N5275" s="189" t="s">
        <v>42</v>
      </c>
      <c r="P5275" s="153">
        <f>O5275*H5275</f>
        <v>0</v>
      </c>
      <c r="Q5275" s="153">
        <v>2.3060000000000001E-2</v>
      </c>
      <c r="R5275" s="153">
        <f>Q5275*H5275</f>
        <v>0.77167984000000001</v>
      </c>
      <c r="S5275" s="153">
        <v>0</v>
      </c>
      <c r="T5275" s="154">
        <f>S5275*H5275</f>
        <v>0</v>
      </c>
      <c r="AR5275" s="155" t="s">
        <v>481</v>
      </c>
      <c r="AT5275" s="155" t="s">
        <v>454</v>
      </c>
      <c r="AU5275" s="155" t="s">
        <v>88</v>
      </c>
      <c r="AY5275" s="16" t="s">
        <v>317</v>
      </c>
      <c r="BE5275" s="156">
        <f>IF(N5275="základná",J5275,0)</f>
        <v>0</v>
      </c>
      <c r="BF5275" s="156">
        <f>IF(N5275="znížená",J5275,0)</f>
        <v>0</v>
      </c>
      <c r="BG5275" s="156">
        <f>IF(N5275="zákl. prenesená",J5275,0)</f>
        <v>0</v>
      </c>
      <c r="BH5275" s="156">
        <f>IF(N5275="zníž. prenesená",J5275,0)</f>
        <v>0</v>
      </c>
      <c r="BI5275" s="156">
        <f>IF(N5275="nulová",J5275,0)</f>
        <v>0</v>
      </c>
      <c r="BJ5275" s="16" t="s">
        <v>88</v>
      </c>
      <c r="BK5275" s="156">
        <f>ROUND(I5275*H5275,2)</f>
        <v>0</v>
      </c>
      <c r="BL5275" s="16" t="s">
        <v>396</v>
      </c>
      <c r="BM5275" s="155" t="s">
        <v>7543</v>
      </c>
    </row>
    <row r="5276" spans="2:65" s="12" customFormat="1" ht="10">
      <c r="B5276" s="157"/>
      <c r="D5276" s="158" t="s">
        <v>328</v>
      </c>
      <c r="E5276" s="159" t="s">
        <v>1</v>
      </c>
      <c r="F5276" s="160" t="s">
        <v>7533</v>
      </c>
      <c r="H5276" s="161">
        <v>31.57</v>
      </c>
      <c r="I5276" s="162"/>
      <c r="L5276" s="157"/>
      <c r="M5276" s="163"/>
      <c r="T5276" s="164"/>
      <c r="AT5276" s="159" t="s">
        <v>328</v>
      </c>
      <c r="AU5276" s="159" t="s">
        <v>88</v>
      </c>
      <c r="AV5276" s="12" t="s">
        <v>88</v>
      </c>
      <c r="AW5276" s="12" t="s">
        <v>31</v>
      </c>
      <c r="AX5276" s="12" t="s">
        <v>76</v>
      </c>
      <c r="AY5276" s="159" t="s">
        <v>317</v>
      </c>
    </row>
    <row r="5277" spans="2:65" s="13" customFormat="1" ht="10">
      <c r="B5277" s="165"/>
      <c r="D5277" s="158" t="s">
        <v>328</v>
      </c>
      <c r="E5277" s="166" t="s">
        <v>1</v>
      </c>
      <c r="F5277" s="167" t="s">
        <v>7534</v>
      </c>
      <c r="H5277" s="168">
        <v>31.57</v>
      </c>
      <c r="I5277" s="169"/>
      <c r="L5277" s="165"/>
      <c r="M5277" s="170"/>
      <c r="T5277" s="171"/>
      <c r="AT5277" s="166" t="s">
        <v>328</v>
      </c>
      <c r="AU5277" s="166" t="s">
        <v>88</v>
      </c>
      <c r="AV5277" s="13" t="s">
        <v>92</v>
      </c>
      <c r="AW5277" s="13" t="s">
        <v>31</v>
      </c>
      <c r="AX5277" s="13" t="s">
        <v>76</v>
      </c>
      <c r="AY5277" s="166" t="s">
        <v>317</v>
      </c>
    </row>
    <row r="5278" spans="2:65" s="14" customFormat="1" ht="10">
      <c r="B5278" s="172"/>
      <c r="D5278" s="158" t="s">
        <v>328</v>
      </c>
      <c r="E5278" s="173" t="s">
        <v>1</v>
      </c>
      <c r="F5278" s="174" t="s">
        <v>332</v>
      </c>
      <c r="H5278" s="175">
        <v>31.57</v>
      </c>
      <c r="I5278" s="176"/>
      <c r="L5278" s="172"/>
      <c r="M5278" s="177"/>
      <c r="T5278" s="178"/>
      <c r="AT5278" s="173" t="s">
        <v>328</v>
      </c>
      <c r="AU5278" s="173" t="s">
        <v>88</v>
      </c>
      <c r="AV5278" s="14" t="s">
        <v>323</v>
      </c>
      <c r="AW5278" s="14" t="s">
        <v>31</v>
      </c>
      <c r="AX5278" s="14" t="s">
        <v>83</v>
      </c>
      <c r="AY5278" s="173" t="s">
        <v>317</v>
      </c>
    </row>
    <row r="5279" spans="2:65" s="12" customFormat="1" ht="10">
      <c r="B5279" s="157"/>
      <c r="D5279" s="158" t="s">
        <v>328</v>
      </c>
      <c r="F5279" s="160" t="s">
        <v>7544</v>
      </c>
      <c r="H5279" s="161">
        <v>33.463999999999999</v>
      </c>
      <c r="I5279" s="162"/>
      <c r="L5279" s="157"/>
      <c r="M5279" s="163"/>
      <c r="T5279" s="164"/>
      <c r="AT5279" s="159" t="s">
        <v>328</v>
      </c>
      <c r="AU5279" s="159" t="s">
        <v>88</v>
      </c>
      <c r="AV5279" s="12" t="s">
        <v>88</v>
      </c>
      <c r="AW5279" s="12" t="s">
        <v>3</v>
      </c>
      <c r="AX5279" s="12" t="s">
        <v>83</v>
      </c>
      <c r="AY5279" s="159" t="s">
        <v>317</v>
      </c>
    </row>
    <row r="5280" spans="2:65" s="1" customFormat="1" ht="24.15" customHeight="1">
      <c r="B5280" s="142"/>
      <c r="C5280" s="143" t="s">
        <v>7545</v>
      </c>
      <c r="D5280" s="143" t="s">
        <v>319</v>
      </c>
      <c r="E5280" s="144" t="s">
        <v>7546</v>
      </c>
      <c r="F5280" s="145" t="s">
        <v>7547</v>
      </c>
      <c r="G5280" s="146" t="s">
        <v>444</v>
      </c>
      <c r="H5280" s="147">
        <v>304.79000000000002</v>
      </c>
      <c r="I5280" s="148"/>
      <c r="J5280" s="149">
        <f>ROUND(I5280*H5280,2)</f>
        <v>0</v>
      </c>
      <c r="K5280" s="150"/>
      <c r="L5280" s="31"/>
      <c r="M5280" s="151" t="s">
        <v>1</v>
      </c>
      <c r="N5280" s="152" t="s">
        <v>42</v>
      </c>
      <c r="P5280" s="153">
        <f>O5280*H5280</f>
        <v>0</v>
      </c>
      <c r="Q5280" s="153">
        <v>3.1099999999999999E-3</v>
      </c>
      <c r="R5280" s="153">
        <f>Q5280*H5280</f>
        <v>0.94789690000000004</v>
      </c>
      <c r="S5280" s="153">
        <v>0</v>
      </c>
      <c r="T5280" s="154">
        <f>S5280*H5280</f>
        <v>0</v>
      </c>
      <c r="AR5280" s="155" t="s">
        <v>396</v>
      </c>
      <c r="AT5280" s="155" t="s">
        <v>319</v>
      </c>
      <c r="AU5280" s="155" t="s">
        <v>88</v>
      </c>
      <c r="AY5280" s="16" t="s">
        <v>317</v>
      </c>
      <c r="BE5280" s="156">
        <f>IF(N5280="základná",J5280,0)</f>
        <v>0</v>
      </c>
      <c r="BF5280" s="156">
        <f>IF(N5280="znížená",J5280,0)</f>
        <v>0</v>
      </c>
      <c r="BG5280" s="156">
        <f>IF(N5280="zákl. prenesená",J5280,0)</f>
        <v>0</v>
      </c>
      <c r="BH5280" s="156">
        <f>IF(N5280="zníž. prenesená",J5280,0)</f>
        <v>0</v>
      </c>
      <c r="BI5280" s="156">
        <f>IF(N5280="nulová",J5280,0)</f>
        <v>0</v>
      </c>
      <c r="BJ5280" s="16" t="s">
        <v>88</v>
      </c>
      <c r="BK5280" s="156">
        <f>ROUND(I5280*H5280,2)</f>
        <v>0</v>
      </c>
      <c r="BL5280" s="16" t="s">
        <v>396</v>
      </c>
      <c r="BM5280" s="155" t="s">
        <v>7548</v>
      </c>
    </row>
    <row r="5281" spans="2:65" s="12" customFormat="1" ht="10">
      <c r="B5281" s="157"/>
      <c r="D5281" s="158" t="s">
        <v>328</v>
      </c>
      <c r="E5281" s="159" t="s">
        <v>1</v>
      </c>
      <c r="F5281" s="160" t="s">
        <v>7549</v>
      </c>
      <c r="H5281" s="161">
        <v>113.87</v>
      </c>
      <c r="I5281" s="162"/>
      <c r="L5281" s="157"/>
      <c r="M5281" s="163"/>
      <c r="T5281" s="164"/>
      <c r="AT5281" s="159" t="s">
        <v>328</v>
      </c>
      <c r="AU5281" s="159" t="s">
        <v>88</v>
      </c>
      <c r="AV5281" s="12" t="s">
        <v>88</v>
      </c>
      <c r="AW5281" s="12" t="s">
        <v>31</v>
      </c>
      <c r="AX5281" s="12" t="s">
        <v>76</v>
      </c>
      <c r="AY5281" s="159" t="s">
        <v>317</v>
      </c>
    </row>
    <row r="5282" spans="2:65" s="12" customFormat="1" ht="10">
      <c r="B5282" s="157"/>
      <c r="D5282" s="158" t="s">
        <v>328</v>
      </c>
      <c r="E5282" s="159" t="s">
        <v>1</v>
      </c>
      <c r="F5282" s="160" t="s">
        <v>7550</v>
      </c>
      <c r="H5282" s="161">
        <v>96.74</v>
      </c>
      <c r="I5282" s="162"/>
      <c r="L5282" s="157"/>
      <c r="M5282" s="163"/>
      <c r="T5282" s="164"/>
      <c r="AT5282" s="159" t="s">
        <v>328</v>
      </c>
      <c r="AU5282" s="159" t="s">
        <v>88</v>
      </c>
      <c r="AV5282" s="12" t="s">
        <v>88</v>
      </c>
      <c r="AW5282" s="12" t="s">
        <v>31</v>
      </c>
      <c r="AX5282" s="12" t="s">
        <v>76</v>
      </c>
      <c r="AY5282" s="159" t="s">
        <v>317</v>
      </c>
    </row>
    <row r="5283" spans="2:65" s="12" customFormat="1" ht="10">
      <c r="B5283" s="157"/>
      <c r="D5283" s="158" t="s">
        <v>328</v>
      </c>
      <c r="E5283" s="159" t="s">
        <v>1</v>
      </c>
      <c r="F5283" s="160" t="s">
        <v>7551</v>
      </c>
      <c r="H5283" s="161">
        <v>94.18</v>
      </c>
      <c r="I5283" s="162"/>
      <c r="L5283" s="157"/>
      <c r="M5283" s="163"/>
      <c r="T5283" s="164"/>
      <c r="AT5283" s="159" t="s">
        <v>328</v>
      </c>
      <c r="AU5283" s="159" t="s">
        <v>88</v>
      </c>
      <c r="AV5283" s="12" t="s">
        <v>88</v>
      </c>
      <c r="AW5283" s="12" t="s">
        <v>31</v>
      </c>
      <c r="AX5283" s="12" t="s">
        <v>76</v>
      </c>
      <c r="AY5283" s="159" t="s">
        <v>317</v>
      </c>
    </row>
    <row r="5284" spans="2:65" s="13" customFormat="1" ht="10">
      <c r="B5284" s="165"/>
      <c r="D5284" s="158" t="s">
        <v>328</v>
      </c>
      <c r="E5284" s="166" t="s">
        <v>1</v>
      </c>
      <c r="F5284" s="167" t="s">
        <v>331</v>
      </c>
      <c r="H5284" s="168">
        <v>304.79000000000002</v>
      </c>
      <c r="I5284" s="169"/>
      <c r="L5284" s="165"/>
      <c r="M5284" s="170"/>
      <c r="T5284" s="171"/>
      <c r="AT5284" s="166" t="s">
        <v>328</v>
      </c>
      <c r="AU5284" s="166" t="s">
        <v>88</v>
      </c>
      <c r="AV5284" s="13" t="s">
        <v>92</v>
      </c>
      <c r="AW5284" s="13" t="s">
        <v>31</v>
      </c>
      <c r="AX5284" s="13" t="s">
        <v>76</v>
      </c>
      <c r="AY5284" s="166" t="s">
        <v>317</v>
      </c>
    </row>
    <row r="5285" spans="2:65" s="14" customFormat="1" ht="10">
      <c r="B5285" s="172"/>
      <c r="D5285" s="158" t="s">
        <v>328</v>
      </c>
      <c r="E5285" s="173" t="s">
        <v>1</v>
      </c>
      <c r="F5285" s="174" t="s">
        <v>332</v>
      </c>
      <c r="H5285" s="175">
        <v>304.79000000000002</v>
      </c>
      <c r="I5285" s="176"/>
      <c r="L5285" s="172"/>
      <c r="M5285" s="177"/>
      <c r="T5285" s="178"/>
      <c r="AT5285" s="173" t="s">
        <v>328</v>
      </c>
      <c r="AU5285" s="173" t="s">
        <v>88</v>
      </c>
      <c r="AV5285" s="14" t="s">
        <v>323</v>
      </c>
      <c r="AW5285" s="14" t="s">
        <v>31</v>
      </c>
      <c r="AX5285" s="14" t="s">
        <v>83</v>
      </c>
      <c r="AY5285" s="173" t="s">
        <v>317</v>
      </c>
    </row>
    <row r="5286" spans="2:65" s="1" customFormat="1" ht="24.15" customHeight="1">
      <c r="B5286" s="142"/>
      <c r="C5286" s="179" t="s">
        <v>7552</v>
      </c>
      <c r="D5286" s="179" t="s">
        <v>454</v>
      </c>
      <c r="E5286" s="180" t="s">
        <v>7553</v>
      </c>
      <c r="F5286" s="181" t="s">
        <v>7554</v>
      </c>
      <c r="G5286" s="182" t="s">
        <v>444</v>
      </c>
      <c r="H5286" s="183">
        <v>323.077</v>
      </c>
      <c r="I5286" s="184"/>
      <c r="J5286" s="185">
        <f>ROUND(I5286*H5286,2)</f>
        <v>0</v>
      </c>
      <c r="K5286" s="186"/>
      <c r="L5286" s="187"/>
      <c r="M5286" s="188" t="s">
        <v>1</v>
      </c>
      <c r="N5286" s="189" t="s">
        <v>42</v>
      </c>
      <c r="P5286" s="153">
        <f>O5286*H5286</f>
        <v>0</v>
      </c>
      <c r="Q5286" s="153">
        <v>2.3060000000000001E-2</v>
      </c>
      <c r="R5286" s="153">
        <f>Q5286*H5286</f>
        <v>7.4501556200000003</v>
      </c>
      <c r="S5286" s="153">
        <v>0</v>
      </c>
      <c r="T5286" s="154">
        <f>S5286*H5286</f>
        <v>0</v>
      </c>
      <c r="AR5286" s="155" t="s">
        <v>481</v>
      </c>
      <c r="AT5286" s="155" t="s">
        <v>454</v>
      </c>
      <c r="AU5286" s="155" t="s">
        <v>88</v>
      </c>
      <c r="AY5286" s="16" t="s">
        <v>317</v>
      </c>
      <c r="BE5286" s="156">
        <f>IF(N5286="základná",J5286,0)</f>
        <v>0</v>
      </c>
      <c r="BF5286" s="156">
        <f>IF(N5286="znížená",J5286,0)</f>
        <v>0</v>
      </c>
      <c r="BG5286" s="156">
        <f>IF(N5286="zákl. prenesená",J5286,0)</f>
        <v>0</v>
      </c>
      <c r="BH5286" s="156">
        <f>IF(N5286="zníž. prenesená",J5286,0)</f>
        <v>0</v>
      </c>
      <c r="BI5286" s="156">
        <f>IF(N5286="nulová",J5286,0)</f>
        <v>0</v>
      </c>
      <c r="BJ5286" s="16" t="s">
        <v>88</v>
      </c>
      <c r="BK5286" s="156">
        <f>ROUND(I5286*H5286,2)</f>
        <v>0</v>
      </c>
      <c r="BL5286" s="16" t="s">
        <v>396</v>
      </c>
      <c r="BM5286" s="155" t="s">
        <v>7555</v>
      </c>
    </row>
    <row r="5287" spans="2:65" s="12" customFormat="1" ht="10">
      <c r="B5287" s="157"/>
      <c r="D5287" s="158" t="s">
        <v>328</v>
      </c>
      <c r="F5287" s="160" t="s">
        <v>7556</v>
      </c>
      <c r="H5287" s="161">
        <v>323.077</v>
      </c>
      <c r="I5287" s="162"/>
      <c r="L5287" s="157"/>
      <c r="M5287" s="163"/>
      <c r="T5287" s="164"/>
      <c r="AT5287" s="159" t="s">
        <v>328</v>
      </c>
      <c r="AU5287" s="159" t="s">
        <v>88</v>
      </c>
      <c r="AV5287" s="12" t="s">
        <v>88</v>
      </c>
      <c r="AW5287" s="12" t="s">
        <v>3</v>
      </c>
      <c r="AX5287" s="12" t="s">
        <v>83</v>
      </c>
      <c r="AY5287" s="159" t="s">
        <v>317</v>
      </c>
    </row>
    <row r="5288" spans="2:65" s="1" customFormat="1" ht="24.15" customHeight="1">
      <c r="B5288" s="142"/>
      <c r="C5288" s="143" t="s">
        <v>7557</v>
      </c>
      <c r="D5288" s="143" t="s">
        <v>319</v>
      </c>
      <c r="E5288" s="144" t="s">
        <v>7558</v>
      </c>
      <c r="F5288" s="145" t="s">
        <v>7559</v>
      </c>
      <c r="G5288" s="146" t="s">
        <v>439</v>
      </c>
      <c r="H5288" s="147">
        <v>97.822999999999993</v>
      </c>
      <c r="I5288" s="148"/>
      <c r="J5288" s="149">
        <f>ROUND(I5288*H5288,2)</f>
        <v>0</v>
      </c>
      <c r="K5288" s="150"/>
      <c r="L5288" s="31"/>
      <c r="M5288" s="151" t="s">
        <v>1</v>
      </c>
      <c r="N5288" s="152" t="s">
        <v>42</v>
      </c>
      <c r="P5288" s="153">
        <f>O5288*H5288</f>
        <v>0</v>
      </c>
      <c r="Q5288" s="153">
        <v>0</v>
      </c>
      <c r="R5288" s="153">
        <f>Q5288*H5288</f>
        <v>0</v>
      </c>
      <c r="S5288" s="153">
        <v>0</v>
      </c>
      <c r="T5288" s="154">
        <f>S5288*H5288</f>
        <v>0</v>
      </c>
      <c r="AR5288" s="155" t="s">
        <v>396</v>
      </c>
      <c r="AT5288" s="155" t="s">
        <v>319</v>
      </c>
      <c r="AU5288" s="155" t="s">
        <v>88</v>
      </c>
      <c r="AY5288" s="16" t="s">
        <v>317</v>
      </c>
      <c r="BE5288" s="156">
        <f>IF(N5288="základná",J5288,0)</f>
        <v>0</v>
      </c>
      <c r="BF5288" s="156">
        <f>IF(N5288="znížená",J5288,0)</f>
        <v>0</v>
      </c>
      <c r="BG5288" s="156">
        <f>IF(N5288="zákl. prenesená",J5288,0)</f>
        <v>0</v>
      </c>
      <c r="BH5288" s="156">
        <f>IF(N5288="zníž. prenesená",J5288,0)</f>
        <v>0</v>
      </c>
      <c r="BI5288" s="156">
        <f>IF(N5288="nulová",J5288,0)</f>
        <v>0</v>
      </c>
      <c r="BJ5288" s="16" t="s">
        <v>88</v>
      </c>
      <c r="BK5288" s="156">
        <f>ROUND(I5288*H5288,2)</f>
        <v>0</v>
      </c>
      <c r="BL5288" s="16" t="s">
        <v>396</v>
      </c>
      <c r="BM5288" s="155" t="s">
        <v>7560</v>
      </c>
    </row>
    <row r="5289" spans="2:65" s="11" customFormat="1" ht="22.75" customHeight="1">
      <c r="B5289" s="130"/>
      <c r="D5289" s="131" t="s">
        <v>75</v>
      </c>
      <c r="E5289" s="140" t="s">
        <v>651</v>
      </c>
      <c r="F5289" s="140" t="s">
        <v>652</v>
      </c>
      <c r="I5289" s="133"/>
      <c r="J5289" s="141">
        <f>BK5289</f>
        <v>0</v>
      </c>
      <c r="L5289" s="130"/>
      <c r="M5289" s="135"/>
      <c r="P5289" s="136">
        <f>SUM(P5290:P5449)</f>
        <v>0</v>
      </c>
      <c r="R5289" s="136">
        <f>SUM(R5290:R5449)</f>
        <v>6.837848779999999</v>
      </c>
      <c r="T5289" s="137">
        <f>SUM(T5290:T5449)</f>
        <v>0</v>
      </c>
      <c r="AR5289" s="131" t="s">
        <v>88</v>
      </c>
      <c r="AT5289" s="138" t="s">
        <v>75</v>
      </c>
      <c r="AU5289" s="138" t="s">
        <v>83</v>
      </c>
      <c r="AY5289" s="131" t="s">
        <v>317</v>
      </c>
      <c r="BK5289" s="139">
        <f>SUM(BK5290:BK5449)</f>
        <v>0</v>
      </c>
    </row>
    <row r="5290" spans="2:65" s="1" customFormat="1" ht="21.75" customHeight="1">
      <c r="B5290" s="142"/>
      <c r="C5290" s="143" t="s">
        <v>7561</v>
      </c>
      <c r="D5290" s="143" t="s">
        <v>319</v>
      </c>
      <c r="E5290" s="144" t="s">
        <v>7562</v>
      </c>
      <c r="F5290" s="145" t="s">
        <v>7563</v>
      </c>
      <c r="G5290" s="146" t="s">
        <v>1107</v>
      </c>
      <c r="H5290" s="147">
        <v>43677.8</v>
      </c>
      <c r="I5290" s="148"/>
      <c r="J5290" s="149">
        <f>ROUND(I5290*H5290,2)</f>
        <v>0</v>
      </c>
      <c r="K5290" s="150"/>
      <c r="L5290" s="31"/>
      <c r="M5290" s="151" t="s">
        <v>1</v>
      </c>
      <c r="N5290" s="152" t="s">
        <v>42</v>
      </c>
      <c r="P5290" s="153">
        <f>O5290*H5290</f>
        <v>0</v>
      </c>
      <c r="Q5290" s="153">
        <v>0</v>
      </c>
      <c r="R5290" s="153">
        <f>Q5290*H5290</f>
        <v>0</v>
      </c>
      <c r="S5290" s="153">
        <v>0</v>
      </c>
      <c r="T5290" s="154">
        <f>S5290*H5290</f>
        <v>0</v>
      </c>
      <c r="AR5290" s="155" t="s">
        <v>396</v>
      </c>
      <c r="AT5290" s="155" t="s">
        <v>319</v>
      </c>
      <c r="AU5290" s="155" t="s">
        <v>88</v>
      </c>
      <c r="AY5290" s="16" t="s">
        <v>317</v>
      </c>
      <c r="BE5290" s="156">
        <f>IF(N5290="základná",J5290,0)</f>
        <v>0</v>
      </c>
      <c r="BF5290" s="156">
        <f>IF(N5290="znížená",J5290,0)</f>
        <v>0</v>
      </c>
      <c r="BG5290" s="156">
        <f>IF(N5290="zákl. prenesená",J5290,0)</f>
        <v>0</v>
      </c>
      <c r="BH5290" s="156">
        <f>IF(N5290="zníž. prenesená",J5290,0)</f>
        <v>0</v>
      </c>
      <c r="BI5290" s="156">
        <f>IF(N5290="nulová",J5290,0)</f>
        <v>0</v>
      </c>
      <c r="BJ5290" s="16" t="s">
        <v>88</v>
      </c>
      <c r="BK5290" s="156">
        <f>ROUND(I5290*H5290,2)</f>
        <v>0</v>
      </c>
      <c r="BL5290" s="16" t="s">
        <v>396</v>
      </c>
      <c r="BM5290" s="155" t="s">
        <v>7564</v>
      </c>
    </row>
    <row r="5291" spans="2:65" s="12" customFormat="1" ht="10">
      <c r="B5291" s="157"/>
      <c r="D5291" s="158" t="s">
        <v>328</v>
      </c>
      <c r="E5291" s="159" t="s">
        <v>1</v>
      </c>
      <c r="F5291" s="160" t="s">
        <v>7565</v>
      </c>
      <c r="H5291" s="161">
        <v>17610.3</v>
      </c>
      <c r="I5291" s="162"/>
      <c r="L5291" s="157"/>
      <c r="M5291" s="163"/>
      <c r="T5291" s="164"/>
      <c r="AT5291" s="159" t="s">
        <v>328</v>
      </c>
      <c r="AU5291" s="159" t="s">
        <v>88</v>
      </c>
      <c r="AV5291" s="12" t="s">
        <v>88</v>
      </c>
      <c r="AW5291" s="12" t="s">
        <v>31</v>
      </c>
      <c r="AX5291" s="12" t="s">
        <v>76</v>
      </c>
      <c r="AY5291" s="159" t="s">
        <v>317</v>
      </c>
    </row>
    <row r="5292" spans="2:65" s="13" customFormat="1" ht="10">
      <c r="B5292" s="165"/>
      <c r="D5292" s="158" t="s">
        <v>328</v>
      </c>
      <c r="E5292" s="166" t="s">
        <v>1</v>
      </c>
      <c r="F5292" s="167" t="s">
        <v>7566</v>
      </c>
      <c r="H5292" s="168">
        <v>17610.3</v>
      </c>
      <c r="I5292" s="169"/>
      <c r="L5292" s="165"/>
      <c r="M5292" s="170"/>
      <c r="T5292" s="171"/>
      <c r="AT5292" s="166" t="s">
        <v>328</v>
      </c>
      <c r="AU5292" s="166" t="s">
        <v>88</v>
      </c>
      <c r="AV5292" s="13" t="s">
        <v>92</v>
      </c>
      <c r="AW5292" s="13" t="s">
        <v>31</v>
      </c>
      <c r="AX5292" s="13" t="s">
        <v>76</v>
      </c>
      <c r="AY5292" s="166" t="s">
        <v>317</v>
      </c>
    </row>
    <row r="5293" spans="2:65" s="12" customFormat="1" ht="10">
      <c r="B5293" s="157"/>
      <c r="D5293" s="158" t="s">
        <v>328</v>
      </c>
      <c r="E5293" s="159" t="s">
        <v>1</v>
      </c>
      <c r="F5293" s="160" t="s">
        <v>6758</v>
      </c>
      <c r="H5293" s="161">
        <v>5333.2</v>
      </c>
      <c r="I5293" s="162"/>
      <c r="L5293" s="157"/>
      <c r="M5293" s="163"/>
      <c r="T5293" s="164"/>
      <c r="AT5293" s="159" t="s">
        <v>328</v>
      </c>
      <c r="AU5293" s="159" t="s">
        <v>88</v>
      </c>
      <c r="AV5293" s="12" t="s">
        <v>88</v>
      </c>
      <c r="AW5293" s="12" t="s">
        <v>31</v>
      </c>
      <c r="AX5293" s="12" t="s">
        <v>76</v>
      </c>
      <c r="AY5293" s="159" t="s">
        <v>317</v>
      </c>
    </row>
    <row r="5294" spans="2:65" s="13" customFormat="1" ht="10">
      <c r="B5294" s="165"/>
      <c r="D5294" s="158" t="s">
        <v>328</v>
      </c>
      <c r="E5294" s="166" t="s">
        <v>1</v>
      </c>
      <c r="F5294" s="167" t="s">
        <v>7567</v>
      </c>
      <c r="H5294" s="168">
        <v>5333.2</v>
      </c>
      <c r="I5294" s="169"/>
      <c r="L5294" s="165"/>
      <c r="M5294" s="170"/>
      <c r="T5294" s="171"/>
      <c r="AT5294" s="166" t="s">
        <v>328</v>
      </c>
      <c r="AU5294" s="166" t="s">
        <v>88</v>
      </c>
      <c r="AV5294" s="13" t="s">
        <v>92</v>
      </c>
      <c r="AW5294" s="13" t="s">
        <v>31</v>
      </c>
      <c r="AX5294" s="13" t="s">
        <v>76</v>
      </c>
      <c r="AY5294" s="166" t="s">
        <v>317</v>
      </c>
    </row>
    <row r="5295" spans="2:65" s="12" customFormat="1" ht="10">
      <c r="B5295" s="157"/>
      <c r="D5295" s="158" t="s">
        <v>328</v>
      </c>
      <c r="E5295" s="159" t="s">
        <v>1</v>
      </c>
      <c r="F5295" s="160" t="s">
        <v>6754</v>
      </c>
      <c r="H5295" s="161">
        <v>918.6</v>
      </c>
      <c r="I5295" s="162"/>
      <c r="L5295" s="157"/>
      <c r="M5295" s="163"/>
      <c r="T5295" s="164"/>
      <c r="AT5295" s="159" t="s">
        <v>328</v>
      </c>
      <c r="AU5295" s="159" t="s">
        <v>88</v>
      </c>
      <c r="AV5295" s="12" t="s">
        <v>88</v>
      </c>
      <c r="AW5295" s="12" t="s">
        <v>31</v>
      </c>
      <c r="AX5295" s="12" t="s">
        <v>76</v>
      </c>
      <c r="AY5295" s="159" t="s">
        <v>317</v>
      </c>
    </row>
    <row r="5296" spans="2:65" s="13" customFormat="1" ht="10">
      <c r="B5296" s="165"/>
      <c r="D5296" s="158" t="s">
        <v>328</v>
      </c>
      <c r="E5296" s="166" t="s">
        <v>1</v>
      </c>
      <c r="F5296" s="167" t="s">
        <v>7568</v>
      </c>
      <c r="H5296" s="168">
        <v>918.6</v>
      </c>
      <c r="I5296" s="169"/>
      <c r="L5296" s="165"/>
      <c r="M5296" s="170"/>
      <c r="T5296" s="171"/>
      <c r="AT5296" s="166" t="s">
        <v>328</v>
      </c>
      <c r="AU5296" s="166" t="s">
        <v>88</v>
      </c>
      <c r="AV5296" s="13" t="s">
        <v>92</v>
      </c>
      <c r="AW5296" s="13" t="s">
        <v>31</v>
      </c>
      <c r="AX5296" s="13" t="s">
        <v>76</v>
      </c>
      <c r="AY5296" s="166" t="s">
        <v>317</v>
      </c>
    </row>
    <row r="5297" spans="2:65" s="12" customFormat="1" ht="10">
      <c r="B5297" s="157"/>
      <c r="D5297" s="158" t="s">
        <v>328</v>
      </c>
      <c r="E5297" s="159" t="s">
        <v>1</v>
      </c>
      <c r="F5297" s="160" t="s">
        <v>6762</v>
      </c>
      <c r="H5297" s="161">
        <v>15967.1</v>
      </c>
      <c r="I5297" s="162"/>
      <c r="L5297" s="157"/>
      <c r="M5297" s="163"/>
      <c r="T5297" s="164"/>
      <c r="AT5297" s="159" t="s">
        <v>328</v>
      </c>
      <c r="AU5297" s="159" t="s">
        <v>88</v>
      </c>
      <c r="AV5297" s="12" t="s">
        <v>88</v>
      </c>
      <c r="AW5297" s="12" t="s">
        <v>31</v>
      </c>
      <c r="AX5297" s="12" t="s">
        <v>76</v>
      </c>
      <c r="AY5297" s="159" t="s">
        <v>317</v>
      </c>
    </row>
    <row r="5298" spans="2:65" s="13" customFormat="1" ht="10">
      <c r="B5298" s="165"/>
      <c r="D5298" s="158" t="s">
        <v>328</v>
      </c>
      <c r="E5298" s="166" t="s">
        <v>1</v>
      </c>
      <c r="F5298" s="167" t="s">
        <v>7569</v>
      </c>
      <c r="H5298" s="168">
        <v>15967.1</v>
      </c>
      <c r="I5298" s="169"/>
      <c r="L5298" s="165"/>
      <c r="M5298" s="170"/>
      <c r="T5298" s="171"/>
      <c r="AT5298" s="166" t="s">
        <v>328</v>
      </c>
      <c r="AU5298" s="166" t="s">
        <v>88</v>
      </c>
      <c r="AV5298" s="13" t="s">
        <v>92</v>
      </c>
      <c r="AW5298" s="13" t="s">
        <v>31</v>
      </c>
      <c r="AX5298" s="13" t="s">
        <v>76</v>
      </c>
      <c r="AY5298" s="166" t="s">
        <v>317</v>
      </c>
    </row>
    <row r="5299" spans="2:65" s="12" customFormat="1" ht="10">
      <c r="B5299" s="157"/>
      <c r="D5299" s="158" t="s">
        <v>328</v>
      </c>
      <c r="E5299" s="159" t="s">
        <v>1</v>
      </c>
      <c r="F5299" s="160" t="s">
        <v>6764</v>
      </c>
      <c r="H5299" s="161">
        <v>3848.6</v>
      </c>
      <c r="I5299" s="162"/>
      <c r="L5299" s="157"/>
      <c r="M5299" s="163"/>
      <c r="T5299" s="164"/>
      <c r="AT5299" s="159" t="s">
        <v>328</v>
      </c>
      <c r="AU5299" s="159" t="s">
        <v>88</v>
      </c>
      <c r="AV5299" s="12" t="s">
        <v>88</v>
      </c>
      <c r="AW5299" s="12" t="s">
        <v>31</v>
      </c>
      <c r="AX5299" s="12" t="s">
        <v>76</v>
      </c>
      <c r="AY5299" s="159" t="s">
        <v>317</v>
      </c>
    </row>
    <row r="5300" spans="2:65" s="13" customFormat="1" ht="10">
      <c r="B5300" s="165"/>
      <c r="D5300" s="158" t="s">
        <v>328</v>
      </c>
      <c r="E5300" s="166" t="s">
        <v>1</v>
      </c>
      <c r="F5300" s="167" t="s">
        <v>7570</v>
      </c>
      <c r="H5300" s="168">
        <v>3848.6</v>
      </c>
      <c r="I5300" s="169"/>
      <c r="L5300" s="165"/>
      <c r="M5300" s="170"/>
      <c r="T5300" s="171"/>
      <c r="AT5300" s="166" t="s">
        <v>328</v>
      </c>
      <c r="AU5300" s="166" t="s">
        <v>88</v>
      </c>
      <c r="AV5300" s="13" t="s">
        <v>92</v>
      </c>
      <c r="AW5300" s="13" t="s">
        <v>31</v>
      </c>
      <c r="AX5300" s="13" t="s">
        <v>76</v>
      </c>
      <c r="AY5300" s="166" t="s">
        <v>317</v>
      </c>
    </row>
    <row r="5301" spans="2:65" s="14" customFormat="1" ht="10">
      <c r="B5301" s="172"/>
      <c r="D5301" s="158" t="s">
        <v>328</v>
      </c>
      <c r="E5301" s="173" t="s">
        <v>1</v>
      </c>
      <c r="F5301" s="174" t="s">
        <v>332</v>
      </c>
      <c r="H5301" s="175">
        <v>43677.799999999996</v>
      </c>
      <c r="I5301" s="176"/>
      <c r="L5301" s="172"/>
      <c r="M5301" s="177"/>
      <c r="T5301" s="178"/>
      <c r="AT5301" s="173" t="s">
        <v>328</v>
      </c>
      <c r="AU5301" s="173" t="s">
        <v>88</v>
      </c>
      <c r="AV5301" s="14" t="s">
        <v>323</v>
      </c>
      <c r="AW5301" s="14" t="s">
        <v>31</v>
      </c>
      <c r="AX5301" s="14" t="s">
        <v>83</v>
      </c>
      <c r="AY5301" s="173" t="s">
        <v>317</v>
      </c>
    </row>
    <row r="5302" spans="2:65" s="1" customFormat="1" ht="24.15" customHeight="1">
      <c r="B5302" s="142"/>
      <c r="C5302" s="143" t="s">
        <v>7571</v>
      </c>
      <c r="D5302" s="143" t="s">
        <v>319</v>
      </c>
      <c r="E5302" s="144" t="s">
        <v>7572</v>
      </c>
      <c r="F5302" s="145" t="s">
        <v>7573</v>
      </c>
      <c r="G5302" s="146" t="s">
        <v>444</v>
      </c>
      <c r="H5302" s="147">
        <v>164.8</v>
      </c>
      <c r="I5302" s="148"/>
      <c r="J5302" s="149">
        <f>ROUND(I5302*H5302,2)</f>
        <v>0</v>
      </c>
      <c r="K5302" s="150"/>
      <c r="L5302" s="31"/>
      <c r="M5302" s="151" t="s">
        <v>1</v>
      </c>
      <c r="N5302" s="152" t="s">
        <v>42</v>
      </c>
      <c r="P5302" s="153">
        <f>O5302*H5302</f>
        <v>0</v>
      </c>
      <c r="Q5302" s="153">
        <v>1.5499999999999999E-3</v>
      </c>
      <c r="R5302" s="153">
        <f>Q5302*H5302</f>
        <v>0.25544</v>
      </c>
      <c r="S5302" s="153">
        <v>0</v>
      </c>
      <c r="T5302" s="154">
        <f>S5302*H5302</f>
        <v>0</v>
      </c>
      <c r="AR5302" s="155" t="s">
        <v>396</v>
      </c>
      <c r="AT5302" s="155" t="s">
        <v>319</v>
      </c>
      <c r="AU5302" s="155" t="s">
        <v>88</v>
      </c>
      <c r="AY5302" s="16" t="s">
        <v>317</v>
      </c>
      <c r="BE5302" s="156">
        <f>IF(N5302="základná",J5302,0)</f>
        <v>0</v>
      </c>
      <c r="BF5302" s="156">
        <f>IF(N5302="znížená",J5302,0)</f>
        <v>0</v>
      </c>
      <c r="BG5302" s="156">
        <f>IF(N5302="zákl. prenesená",J5302,0)</f>
        <v>0</v>
      </c>
      <c r="BH5302" s="156">
        <f>IF(N5302="zníž. prenesená",J5302,0)</f>
        <v>0</v>
      </c>
      <c r="BI5302" s="156">
        <f>IF(N5302="nulová",J5302,0)</f>
        <v>0</v>
      </c>
      <c r="BJ5302" s="16" t="s">
        <v>88</v>
      </c>
      <c r="BK5302" s="156">
        <f>ROUND(I5302*H5302,2)</f>
        <v>0</v>
      </c>
      <c r="BL5302" s="16" t="s">
        <v>396</v>
      </c>
      <c r="BM5302" s="155" t="s">
        <v>7574</v>
      </c>
    </row>
    <row r="5303" spans="2:65" s="12" customFormat="1" ht="30">
      <c r="B5303" s="157"/>
      <c r="D5303" s="158" t="s">
        <v>328</v>
      </c>
      <c r="E5303" s="159" t="s">
        <v>1</v>
      </c>
      <c r="F5303" s="160" t="s">
        <v>7575</v>
      </c>
      <c r="H5303" s="161">
        <v>119.1</v>
      </c>
      <c r="I5303" s="162"/>
      <c r="L5303" s="157"/>
      <c r="M5303" s="163"/>
      <c r="T5303" s="164"/>
      <c r="AT5303" s="159" t="s">
        <v>328</v>
      </c>
      <c r="AU5303" s="159" t="s">
        <v>88</v>
      </c>
      <c r="AV5303" s="12" t="s">
        <v>88</v>
      </c>
      <c r="AW5303" s="12" t="s">
        <v>31</v>
      </c>
      <c r="AX5303" s="12" t="s">
        <v>76</v>
      </c>
      <c r="AY5303" s="159" t="s">
        <v>317</v>
      </c>
    </row>
    <row r="5304" spans="2:65" s="13" customFormat="1" ht="10">
      <c r="B5304" s="165"/>
      <c r="D5304" s="158" t="s">
        <v>328</v>
      </c>
      <c r="E5304" s="166" t="s">
        <v>1</v>
      </c>
      <c r="F5304" s="167" t="s">
        <v>7576</v>
      </c>
      <c r="H5304" s="168">
        <v>119.1</v>
      </c>
      <c r="I5304" s="169"/>
      <c r="L5304" s="165"/>
      <c r="M5304" s="170"/>
      <c r="T5304" s="171"/>
      <c r="AT5304" s="166" t="s">
        <v>328</v>
      </c>
      <c r="AU5304" s="166" t="s">
        <v>88</v>
      </c>
      <c r="AV5304" s="13" t="s">
        <v>92</v>
      </c>
      <c r="AW5304" s="13" t="s">
        <v>31</v>
      </c>
      <c r="AX5304" s="13" t="s">
        <v>76</v>
      </c>
      <c r="AY5304" s="166" t="s">
        <v>317</v>
      </c>
    </row>
    <row r="5305" spans="2:65" s="12" customFormat="1" ht="10">
      <c r="B5305" s="157"/>
      <c r="D5305" s="158" t="s">
        <v>328</v>
      </c>
      <c r="E5305" s="159" t="s">
        <v>1</v>
      </c>
      <c r="F5305" s="160" t="s">
        <v>7577</v>
      </c>
      <c r="H5305" s="161">
        <v>45.7</v>
      </c>
      <c r="I5305" s="162"/>
      <c r="L5305" s="157"/>
      <c r="M5305" s="163"/>
      <c r="T5305" s="164"/>
      <c r="AT5305" s="159" t="s">
        <v>328</v>
      </c>
      <c r="AU5305" s="159" t="s">
        <v>88</v>
      </c>
      <c r="AV5305" s="12" t="s">
        <v>88</v>
      </c>
      <c r="AW5305" s="12" t="s">
        <v>31</v>
      </c>
      <c r="AX5305" s="12" t="s">
        <v>76</v>
      </c>
      <c r="AY5305" s="159" t="s">
        <v>317</v>
      </c>
    </row>
    <row r="5306" spans="2:65" s="13" customFormat="1" ht="10">
      <c r="B5306" s="165"/>
      <c r="D5306" s="158" t="s">
        <v>328</v>
      </c>
      <c r="E5306" s="166" t="s">
        <v>1</v>
      </c>
      <c r="F5306" s="167" t="s">
        <v>7578</v>
      </c>
      <c r="H5306" s="168">
        <v>45.7</v>
      </c>
      <c r="I5306" s="169"/>
      <c r="L5306" s="165"/>
      <c r="M5306" s="170"/>
      <c r="T5306" s="171"/>
      <c r="AT5306" s="166" t="s">
        <v>328</v>
      </c>
      <c r="AU5306" s="166" t="s">
        <v>88</v>
      </c>
      <c r="AV5306" s="13" t="s">
        <v>92</v>
      </c>
      <c r="AW5306" s="13" t="s">
        <v>31</v>
      </c>
      <c r="AX5306" s="13" t="s">
        <v>76</v>
      </c>
      <c r="AY5306" s="166" t="s">
        <v>317</v>
      </c>
    </row>
    <row r="5307" spans="2:65" s="14" customFormat="1" ht="10">
      <c r="B5307" s="172"/>
      <c r="D5307" s="158" t="s">
        <v>328</v>
      </c>
      <c r="E5307" s="173" t="s">
        <v>1</v>
      </c>
      <c r="F5307" s="174" t="s">
        <v>332</v>
      </c>
      <c r="H5307" s="175">
        <v>164.8</v>
      </c>
      <c r="I5307" s="176"/>
      <c r="L5307" s="172"/>
      <c r="M5307" s="177"/>
      <c r="T5307" s="178"/>
      <c r="AT5307" s="173" t="s">
        <v>328</v>
      </c>
      <c r="AU5307" s="173" t="s">
        <v>88</v>
      </c>
      <c r="AV5307" s="14" t="s">
        <v>323</v>
      </c>
      <c r="AW5307" s="14" t="s">
        <v>31</v>
      </c>
      <c r="AX5307" s="14" t="s">
        <v>83</v>
      </c>
      <c r="AY5307" s="173" t="s">
        <v>317</v>
      </c>
    </row>
    <row r="5308" spans="2:65" s="1" customFormat="1" ht="24.15" customHeight="1">
      <c r="B5308" s="142"/>
      <c r="C5308" s="143" t="s">
        <v>7579</v>
      </c>
      <c r="D5308" s="143" t="s">
        <v>319</v>
      </c>
      <c r="E5308" s="144" t="s">
        <v>7580</v>
      </c>
      <c r="F5308" s="145" t="s">
        <v>7581</v>
      </c>
      <c r="G5308" s="146" t="s">
        <v>444</v>
      </c>
      <c r="H5308" s="147">
        <v>268.8</v>
      </c>
      <c r="I5308" s="148"/>
      <c r="J5308" s="149">
        <f>ROUND(I5308*H5308,2)</f>
        <v>0</v>
      </c>
      <c r="K5308" s="150"/>
      <c r="L5308" s="31"/>
      <c r="M5308" s="151" t="s">
        <v>1</v>
      </c>
      <c r="N5308" s="152" t="s">
        <v>42</v>
      </c>
      <c r="P5308" s="153">
        <f>O5308*H5308</f>
        <v>0</v>
      </c>
      <c r="Q5308" s="153">
        <v>2.3800000000000002E-3</v>
      </c>
      <c r="R5308" s="153">
        <f>Q5308*H5308</f>
        <v>0.63974400000000009</v>
      </c>
      <c r="S5308" s="153">
        <v>0</v>
      </c>
      <c r="T5308" s="154">
        <f>S5308*H5308</f>
        <v>0</v>
      </c>
      <c r="AR5308" s="155" t="s">
        <v>396</v>
      </c>
      <c r="AT5308" s="155" t="s">
        <v>319</v>
      </c>
      <c r="AU5308" s="155" t="s">
        <v>88</v>
      </c>
      <c r="AY5308" s="16" t="s">
        <v>317</v>
      </c>
      <c r="BE5308" s="156">
        <f>IF(N5308="základná",J5308,0)</f>
        <v>0</v>
      </c>
      <c r="BF5308" s="156">
        <f>IF(N5308="znížená",J5308,0)</f>
        <v>0</v>
      </c>
      <c r="BG5308" s="156">
        <f>IF(N5308="zákl. prenesená",J5308,0)</f>
        <v>0</v>
      </c>
      <c r="BH5308" s="156">
        <f>IF(N5308="zníž. prenesená",J5308,0)</f>
        <v>0</v>
      </c>
      <c r="BI5308" s="156">
        <f>IF(N5308="nulová",J5308,0)</f>
        <v>0</v>
      </c>
      <c r="BJ5308" s="16" t="s">
        <v>88</v>
      </c>
      <c r="BK5308" s="156">
        <f>ROUND(I5308*H5308,2)</f>
        <v>0</v>
      </c>
      <c r="BL5308" s="16" t="s">
        <v>396</v>
      </c>
      <c r="BM5308" s="155" t="s">
        <v>7582</v>
      </c>
    </row>
    <row r="5309" spans="2:65" s="12" customFormat="1" ht="20">
      <c r="B5309" s="157"/>
      <c r="D5309" s="158" t="s">
        <v>328</v>
      </c>
      <c r="E5309" s="159" t="s">
        <v>1</v>
      </c>
      <c r="F5309" s="160" t="s">
        <v>7583</v>
      </c>
      <c r="H5309" s="161">
        <v>221.5</v>
      </c>
      <c r="I5309" s="162"/>
      <c r="L5309" s="157"/>
      <c r="M5309" s="163"/>
      <c r="T5309" s="164"/>
      <c r="AT5309" s="159" t="s">
        <v>328</v>
      </c>
      <c r="AU5309" s="159" t="s">
        <v>88</v>
      </c>
      <c r="AV5309" s="12" t="s">
        <v>88</v>
      </c>
      <c r="AW5309" s="12" t="s">
        <v>31</v>
      </c>
      <c r="AX5309" s="12" t="s">
        <v>76</v>
      </c>
      <c r="AY5309" s="159" t="s">
        <v>317</v>
      </c>
    </row>
    <row r="5310" spans="2:65" s="13" customFormat="1" ht="10">
      <c r="B5310" s="165"/>
      <c r="D5310" s="158" t="s">
        <v>328</v>
      </c>
      <c r="E5310" s="166" t="s">
        <v>1</v>
      </c>
      <c r="F5310" s="167" t="s">
        <v>6759</v>
      </c>
      <c r="H5310" s="168">
        <v>221.5</v>
      </c>
      <c r="I5310" s="169"/>
      <c r="L5310" s="165"/>
      <c r="M5310" s="170"/>
      <c r="T5310" s="171"/>
      <c r="AT5310" s="166" t="s">
        <v>328</v>
      </c>
      <c r="AU5310" s="166" t="s">
        <v>88</v>
      </c>
      <c r="AV5310" s="13" t="s">
        <v>92</v>
      </c>
      <c r="AW5310" s="13" t="s">
        <v>31</v>
      </c>
      <c r="AX5310" s="13" t="s">
        <v>76</v>
      </c>
      <c r="AY5310" s="166" t="s">
        <v>317</v>
      </c>
    </row>
    <row r="5311" spans="2:65" s="12" customFormat="1" ht="10">
      <c r="B5311" s="157"/>
      <c r="D5311" s="158" t="s">
        <v>328</v>
      </c>
      <c r="E5311" s="159" t="s">
        <v>1</v>
      </c>
      <c r="F5311" s="160" t="s">
        <v>7584</v>
      </c>
      <c r="H5311" s="161">
        <v>47.3</v>
      </c>
      <c r="I5311" s="162"/>
      <c r="L5311" s="157"/>
      <c r="M5311" s="163"/>
      <c r="T5311" s="164"/>
      <c r="AT5311" s="159" t="s">
        <v>328</v>
      </c>
      <c r="AU5311" s="159" t="s">
        <v>88</v>
      </c>
      <c r="AV5311" s="12" t="s">
        <v>88</v>
      </c>
      <c r="AW5311" s="12" t="s">
        <v>31</v>
      </c>
      <c r="AX5311" s="12" t="s">
        <v>76</v>
      </c>
      <c r="AY5311" s="159" t="s">
        <v>317</v>
      </c>
    </row>
    <row r="5312" spans="2:65" s="13" customFormat="1" ht="10">
      <c r="B5312" s="165"/>
      <c r="D5312" s="158" t="s">
        <v>328</v>
      </c>
      <c r="E5312" s="166" t="s">
        <v>1</v>
      </c>
      <c r="F5312" s="167" t="s">
        <v>6757</v>
      </c>
      <c r="H5312" s="168">
        <v>47.3</v>
      </c>
      <c r="I5312" s="169"/>
      <c r="L5312" s="165"/>
      <c r="M5312" s="170"/>
      <c r="T5312" s="171"/>
      <c r="AT5312" s="166" t="s">
        <v>328</v>
      </c>
      <c r="AU5312" s="166" t="s">
        <v>88</v>
      </c>
      <c r="AV5312" s="13" t="s">
        <v>92</v>
      </c>
      <c r="AW5312" s="13" t="s">
        <v>31</v>
      </c>
      <c r="AX5312" s="13" t="s">
        <v>76</v>
      </c>
      <c r="AY5312" s="166" t="s">
        <v>317</v>
      </c>
    </row>
    <row r="5313" spans="2:65" s="14" customFormat="1" ht="10">
      <c r="B5313" s="172"/>
      <c r="D5313" s="158" t="s">
        <v>328</v>
      </c>
      <c r="E5313" s="173" t="s">
        <v>1</v>
      </c>
      <c r="F5313" s="174" t="s">
        <v>332</v>
      </c>
      <c r="H5313" s="175">
        <v>268.8</v>
      </c>
      <c r="I5313" s="176"/>
      <c r="L5313" s="172"/>
      <c r="M5313" s="177"/>
      <c r="T5313" s="178"/>
      <c r="AT5313" s="173" t="s">
        <v>328</v>
      </c>
      <c r="AU5313" s="173" t="s">
        <v>88</v>
      </c>
      <c r="AV5313" s="14" t="s">
        <v>323</v>
      </c>
      <c r="AW5313" s="14" t="s">
        <v>31</v>
      </c>
      <c r="AX5313" s="14" t="s">
        <v>83</v>
      </c>
      <c r="AY5313" s="173" t="s">
        <v>317</v>
      </c>
    </row>
    <row r="5314" spans="2:65" s="1" customFormat="1" ht="24.15" customHeight="1">
      <c r="B5314" s="142"/>
      <c r="C5314" s="143" t="s">
        <v>7585</v>
      </c>
      <c r="D5314" s="143" t="s">
        <v>319</v>
      </c>
      <c r="E5314" s="144" t="s">
        <v>7586</v>
      </c>
      <c r="F5314" s="145" t="s">
        <v>7587</v>
      </c>
      <c r="G5314" s="146" t="s">
        <v>444</v>
      </c>
      <c r="H5314" s="147">
        <v>35</v>
      </c>
      <c r="I5314" s="148"/>
      <c r="J5314" s="149">
        <f>ROUND(I5314*H5314,2)</f>
        <v>0</v>
      </c>
      <c r="K5314" s="150"/>
      <c r="L5314" s="31"/>
      <c r="M5314" s="151" t="s">
        <v>1</v>
      </c>
      <c r="N5314" s="152" t="s">
        <v>42</v>
      </c>
      <c r="P5314" s="153">
        <f>O5314*H5314</f>
        <v>0</v>
      </c>
      <c r="Q5314" s="153">
        <v>1.6000000000000001E-4</v>
      </c>
      <c r="R5314" s="153">
        <f>Q5314*H5314</f>
        <v>5.6000000000000008E-3</v>
      </c>
      <c r="S5314" s="153">
        <v>0</v>
      </c>
      <c r="T5314" s="154">
        <f>S5314*H5314</f>
        <v>0</v>
      </c>
      <c r="AR5314" s="155" t="s">
        <v>396</v>
      </c>
      <c r="AT5314" s="155" t="s">
        <v>319</v>
      </c>
      <c r="AU5314" s="155" t="s">
        <v>88</v>
      </c>
      <c r="AY5314" s="16" t="s">
        <v>317</v>
      </c>
      <c r="BE5314" s="156">
        <f>IF(N5314="základná",J5314,0)</f>
        <v>0</v>
      </c>
      <c r="BF5314" s="156">
        <f>IF(N5314="znížená",J5314,0)</f>
        <v>0</v>
      </c>
      <c r="BG5314" s="156">
        <f>IF(N5314="zákl. prenesená",J5314,0)</f>
        <v>0</v>
      </c>
      <c r="BH5314" s="156">
        <f>IF(N5314="zníž. prenesená",J5314,0)</f>
        <v>0</v>
      </c>
      <c r="BI5314" s="156">
        <f>IF(N5314="nulová",J5314,0)</f>
        <v>0</v>
      </c>
      <c r="BJ5314" s="16" t="s">
        <v>88</v>
      </c>
      <c r="BK5314" s="156">
        <f>ROUND(I5314*H5314,2)</f>
        <v>0</v>
      </c>
      <c r="BL5314" s="16" t="s">
        <v>396</v>
      </c>
      <c r="BM5314" s="155" t="s">
        <v>7588</v>
      </c>
    </row>
    <row r="5315" spans="2:65" s="12" customFormat="1" ht="10">
      <c r="B5315" s="157"/>
      <c r="D5315" s="158" t="s">
        <v>328</v>
      </c>
      <c r="E5315" s="159" t="s">
        <v>1</v>
      </c>
      <c r="F5315" s="160" t="s">
        <v>7589</v>
      </c>
      <c r="H5315" s="161">
        <v>4.8</v>
      </c>
      <c r="I5315" s="162"/>
      <c r="L5315" s="157"/>
      <c r="M5315" s="163"/>
      <c r="T5315" s="164"/>
      <c r="AT5315" s="159" t="s">
        <v>328</v>
      </c>
      <c r="AU5315" s="159" t="s">
        <v>88</v>
      </c>
      <c r="AV5315" s="12" t="s">
        <v>88</v>
      </c>
      <c r="AW5315" s="12" t="s">
        <v>31</v>
      </c>
      <c r="AX5315" s="12" t="s">
        <v>76</v>
      </c>
      <c r="AY5315" s="159" t="s">
        <v>317</v>
      </c>
    </row>
    <row r="5316" spans="2:65" s="13" customFormat="1" ht="10">
      <c r="B5316" s="165"/>
      <c r="D5316" s="158" t="s">
        <v>328</v>
      </c>
      <c r="E5316" s="166" t="s">
        <v>1</v>
      </c>
      <c r="F5316" s="167" t="s">
        <v>6751</v>
      </c>
      <c r="H5316" s="168">
        <v>4.8</v>
      </c>
      <c r="I5316" s="169"/>
      <c r="L5316" s="165"/>
      <c r="M5316" s="170"/>
      <c r="T5316" s="171"/>
      <c r="AT5316" s="166" t="s">
        <v>328</v>
      </c>
      <c r="AU5316" s="166" t="s">
        <v>88</v>
      </c>
      <c r="AV5316" s="13" t="s">
        <v>92</v>
      </c>
      <c r="AW5316" s="13" t="s">
        <v>31</v>
      </c>
      <c r="AX5316" s="13" t="s">
        <v>76</v>
      </c>
      <c r="AY5316" s="166" t="s">
        <v>317</v>
      </c>
    </row>
    <row r="5317" spans="2:65" s="12" customFormat="1" ht="10">
      <c r="B5317" s="157"/>
      <c r="D5317" s="158" t="s">
        <v>328</v>
      </c>
      <c r="E5317" s="159" t="s">
        <v>1</v>
      </c>
      <c r="F5317" s="160" t="s">
        <v>7590</v>
      </c>
      <c r="H5317" s="161">
        <v>30.2</v>
      </c>
      <c r="I5317" s="162"/>
      <c r="L5317" s="157"/>
      <c r="M5317" s="163"/>
      <c r="T5317" s="164"/>
      <c r="AT5317" s="159" t="s">
        <v>328</v>
      </c>
      <c r="AU5317" s="159" t="s">
        <v>88</v>
      </c>
      <c r="AV5317" s="12" t="s">
        <v>88</v>
      </c>
      <c r="AW5317" s="12" t="s">
        <v>31</v>
      </c>
      <c r="AX5317" s="12" t="s">
        <v>76</v>
      </c>
      <c r="AY5317" s="159" t="s">
        <v>317</v>
      </c>
    </row>
    <row r="5318" spans="2:65" s="13" customFormat="1" ht="10">
      <c r="B5318" s="165"/>
      <c r="D5318" s="158" t="s">
        <v>328</v>
      </c>
      <c r="E5318" s="166" t="s">
        <v>1</v>
      </c>
      <c r="F5318" s="167" t="s">
        <v>6755</v>
      </c>
      <c r="H5318" s="168">
        <v>30.2</v>
      </c>
      <c r="I5318" s="169"/>
      <c r="L5318" s="165"/>
      <c r="M5318" s="170"/>
      <c r="T5318" s="171"/>
      <c r="AT5318" s="166" t="s">
        <v>328</v>
      </c>
      <c r="AU5318" s="166" t="s">
        <v>88</v>
      </c>
      <c r="AV5318" s="13" t="s">
        <v>92</v>
      </c>
      <c r="AW5318" s="13" t="s">
        <v>31</v>
      </c>
      <c r="AX5318" s="13" t="s">
        <v>76</v>
      </c>
      <c r="AY5318" s="166" t="s">
        <v>317</v>
      </c>
    </row>
    <row r="5319" spans="2:65" s="14" customFormat="1" ht="10">
      <c r="B5319" s="172"/>
      <c r="D5319" s="158" t="s">
        <v>328</v>
      </c>
      <c r="E5319" s="173" t="s">
        <v>1</v>
      </c>
      <c r="F5319" s="174" t="s">
        <v>332</v>
      </c>
      <c r="H5319" s="175">
        <v>35</v>
      </c>
      <c r="I5319" s="176"/>
      <c r="L5319" s="172"/>
      <c r="M5319" s="177"/>
      <c r="T5319" s="178"/>
      <c r="AT5319" s="173" t="s">
        <v>328</v>
      </c>
      <c r="AU5319" s="173" t="s">
        <v>88</v>
      </c>
      <c r="AV5319" s="14" t="s">
        <v>323</v>
      </c>
      <c r="AW5319" s="14" t="s">
        <v>31</v>
      </c>
      <c r="AX5319" s="14" t="s">
        <v>83</v>
      </c>
      <c r="AY5319" s="173" t="s">
        <v>317</v>
      </c>
    </row>
    <row r="5320" spans="2:65" s="1" customFormat="1" ht="24.15" customHeight="1">
      <c r="B5320" s="142"/>
      <c r="C5320" s="143" t="s">
        <v>7591</v>
      </c>
      <c r="D5320" s="143" t="s">
        <v>319</v>
      </c>
      <c r="E5320" s="144" t="s">
        <v>7592</v>
      </c>
      <c r="F5320" s="145" t="s">
        <v>7593</v>
      </c>
      <c r="G5320" s="146" t="s">
        <v>444</v>
      </c>
      <c r="H5320" s="147">
        <v>35</v>
      </c>
      <c r="I5320" s="148"/>
      <c r="J5320" s="149">
        <f>ROUND(I5320*H5320,2)</f>
        <v>0</v>
      </c>
      <c r="K5320" s="150"/>
      <c r="L5320" s="31"/>
      <c r="M5320" s="151" t="s">
        <v>1</v>
      </c>
      <c r="N5320" s="152" t="s">
        <v>42</v>
      </c>
      <c r="P5320" s="153">
        <f>O5320*H5320</f>
        <v>0</v>
      </c>
      <c r="Q5320" s="153">
        <v>8.0000000000000007E-5</v>
      </c>
      <c r="R5320" s="153">
        <f>Q5320*H5320</f>
        <v>2.8000000000000004E-3</v>
      </c>
      <c r="S5320" s="153">
        <v>0</v>
      </c>
      <c r="T5320" s="154">
        <f>S5320*H5320</f>
        <v>0</v>
      </c>
      <c r="AR5320" s="155" t="s">
        <v>396</v>
      </c>
      <c r="AT5320" s="155" t="s">
        <v>319</v>
      </c>
      <c r="AU5320" s="155" t="s">
        <v>88</v>
      </c>
      <c r="AY5320" s="16" t="s">
        <v>317</v>
      </c>
      <c r="BE5320" s="156">
        <f>IF(N5320="základná",J5320,0)</f>
        <v>0</v>
      </c>
      <c r="BF5320" s="156">
        <f>IF(N5320="znížená",J5320,0)</f>
        <v>0</v>
      </c>
      <c r="BG5320" s="156">
        <f>IF(N5320="zákl. prenesená",J5320,0)</f>
        <v>0</v>
      </c>
      <c r="BH5320" s="156">
        <f>IF(N5320="zníž. prenesená",J5320,0)</f>
        <v>0</v>
      </c>
      <c r="BI5320" s="156">
        <f>IF(N5320="nulová",J5320,0)</f>
        <v>0</v>
      </c>
      <c r="BJ5320" s="16" t="s">
        <v>88</v>
      </c>
      <c r="BK5320" s="156">
        <f>ROUND(I5320*H5320,2)</f>
        <v>0</v>
      </c>
      <c r="BL5320" s="16" t="s">
        <v>396</v>
      </c>
      <c r="BM5320" s="155" t="s">
        <v>7594</v>
      </c>
    </row>
    <row r="5321" spans="2:65" s="12" customFormat="1" ht="10">
      <c r="B5321" s="157"/>
      <c r="D5321" s="158" t="s">
        <v>328</v>
      </c>
      <c r="E5321" s="159" t="s">
        <v>1</v>
      </c>
      <c r="F5321" s="160" t="s">
        <v>7589</v>
      </c>
      <c r="H5321" s="161">
        <v>4.8</v>
      </c>
      <c r="I5321" s="162"/>
      <c r="L5321" s="157"/>
      <c r="M5321" s="163"/>
      <c r="T5321" s="164"/>
      <c r="AT5321" s="159" t="s">
        <v>328</v>
      </c>
      <c r="AU5321" s="159" t="s">
        <v>88</v>
      </c>
      <c r="AV5321" s="12" t="s">
        <v>88</v>
      </c>
      <c r="AW5321" s="12" t="s">
        <v>31</v>
      </c>
      <c r="AX5321" s="12" t="s">
        <v>76</v>
      </c>
      <c r="AY5321" s="159" t="s">
        <v>317</v>
      </c>
    </row>
    <row r="5322" spans="2:65" s="13" customFormat="1" ht="10">
      <c r="B5322" s="165"/>
      <c r="D5322" s="158" t="s">
        <v>328</v>
      </c>
      <c r="E5322" s="166" t="s">
        <v>1</v>
      </c>
      <c r="F5322" s="167" t="s">
        <v>6751</v>
      </c>
      <c r="H5322" s="168">
        <v>4.8</v>
      </c>
      <c r="I5322" s="169"/>
      <c r="L5322" s="165"/>
      <c r="M5322" s="170"/>
      <c r="T5322" s="171"/>
      <c r="AT5322" s="166" t="s">
        <v>328</v>
      </c>
      <c r="AU5322" s="166" t="s">
        <v>88</v>
      </c>
      <c r="AV5322" s="13" t="s">
        <v>92</v>
      </c>
      <c r="AW5322" s="13" t="s">
        <v>31</v>
      </c>
      <c r="AX5322" s="13" t="s">
        <v>76</v>
      </c>
      <c r="AY5322" s="166" t="s">
        <v>317</v>
      </c>
    </row>
    <row r="5323" spans="2:65" s="12" customFormat="1" ht="10">
      <c r="B5323" s="157"/>
      <c r="D5323" s="158" t="s">
        <v>328</v>
      </c>
      <c r="E5323" s="159" t="s">
        <v>1</v>
      </c>
      <c r="F5323" s="160" t="s">
        <v>7590</v>
      </c>
      <c r="H5323" s="161">
        <v>30.2</v>
      </c>
      <c r="I5323" s="162"/>
      <c r="L5323" s="157"/>
      <c r="M5323" s="163"/>
      <c r="T5323" s="164"/>
      <c r="AT5323" s="159" t="s">
        <v>328</v>
      </c>
      <c r="AU5323" s="159" t="s">
        <v>88</v>
      </c>
      <c r="AV5323" s="12" t="s">
        <v>88</v>
      </c>
      <c r="AW5323" s="12" t="s">
        <v>31</v>
      </c>
      <c r="AX5323" s="12" t="s">
        <v>76</v>
      </c>
      <c r="AY5323" s="159" t="s">
        <v>317</v>
      </c>
    </row>
    <row r="5324" spans="2:65" s="13" customFormat="1" ht="10">
      <c r="B5324" s="165"/>
      <c r="D5324" s="158" t="s">
        <v>328</v>
      </c>
      <c r="E5324" s="166" t="s">
        <v>1</v>
      </c>
      <c r="F5324" s="167" t="s">
        <v>6755</v>
      </c>
      <c r="H5324" s="168">
        <v>30.2</v>
      </c>
      <c r="I5324" s="169"/>
      <c r="L5324" s="165"/>
      <c r="M5324" s="170"/>
      <c r="T5324" s="171"/>
      <c r="AT5324" s="166" t="s">
        <v>328</v>
      </c>
      <c r="AU5324" s="166" t="s">
        <v>88</v>
      </c>
      <c r="AV5324" s="13" t="s">
        <v>92</v>
      </c>
      <c r="AW5324" s="13" t="s">
        <v>31</v>
      </c>
      <c r="AX5324" s="13" t="s">
        <v>76</v>
      </c>
      <c r="AY5324" s="166" t="s">
        <v>317</v>
      </c>
    </row>
    <row r="5325" spans="2:65" s="14" customFormat="1" ht="10">
      <c r="B5325" s="172"/>
      <c r="D5325" s="158" t="s">
        <v>328</v>
      </c>
      <c r="E5325" s="173" t="s">
        <v>1</v>
      </c>
      <c r="F5325" s="174" t="s">
        <v>332</v>
      </c>
      <c r="H5325" s="175">
        <v>35</v>
      </c>
      <c r="I5325" s="176"/>
      <c r="L5325" s="172"/>
      <c r="M5325" s="177"/>
      <c r="T5325" s="178"/>
      <c r="AT5325" s="173" t="s">
        <v>328</v>
      </c>
      <c r="AU5325" s="173" t="s">
        <v>88</v>
      </c>
      <c r="AV5325" s="14" t="s">
        <v>323</v>
      </c>
      <c r="AW5325" s="14" t="s">
        <v>31</v>
      </c>
      <c r="AX5325" s="14" t="s">
        <v>83</v>
      </c>
      <c r="AY5325" s="173" t="s">
        <v>317</v>
      </c>
    </row>
    <row r="5326" spans="2:65" s="1" customFormat="1" ht="24.15" customHeight="1">
      <c r="B5326" s="142"/>
      <c r="C5326" s="143" t="s">
        <v>7595</v>
      </c>
      <c r="D5326" s="143" t="s">
        <v>319</v>
      </c>
      <c r="E5326" s="144" t="s">
        <v>7596</v>
      </c>
      <c r="F5326" s="145" t="s">
        <v>7597</v>
      </c>
      <c r="G5326" s="146" t="s">
        <v>444</v>
      </c>
      <c r="H5326" s="147">
        <v>387.9</v>
      </c>
      <c r="I5326" s="148"/>
      <c r="J5326" s="149">
        <f>ROUND(I5326*H5326,2)</f>
        <v>0</v>
      </c>
      <c r="K5326" s="150"/>
      <c r="L5326" s="31"/>
      <c r="M5326" s="151" t="s">
        <v>1</v>
      </c>
      <c r="N5326" s="152" t="s">
        <v>42</v>
      </c>
      <c r="P5326" s="153">
        <f>O5326*H5326</f>
        <v>0</v>
      </c>
      <c r="Q5326" s="153">
        <v>1.2999999999999999E-4</v>
      </c>
      <c r="R5326" s="153">
        <f>Q5326*H5326</f>
        <v>5.0426999999999993E-2</v>
      </c>
      <c r="S5326" s="153">
        <v>0</v>
      </c>
      <c r="T5326" s="154">
        <f>S5326*H5326</f>
        <v>0</v>
      </c>
      <c r="AR5326" s="155" t="s">
        <v>396</v>
      </c>
      <c r="AT5326" s="155" t="s">
        <v>319</v>
      </c>
      <c r="AU5326" s="155" t="s">
        <v>88</v>
      </c>
      <c r="AY5326" s="16" t="s">
        <v>317</v>
      </c>
      <c r="BE5326" s="156">
        <f>IF(N5326="základná",J5326,0)</f>
        <v>0</v>
      </c>
      <c r="BF5326" s="156">
        <f>IF(N5326="znížená",J5326,0)</f>
        <v>0</v>
      </c>
      <c r="BG5326" s="156">
        <f>IF(N5326="zákl. prenesená",J5326,0)</f>
        <v>0</v>
      </c>
      <c r="BH5326" s="156">
        <f>IF(N5326="zníž. prenesená",J5326,0)</f>
        <v>0</v>
      </c>
      <c r="BI5326" s="156">
        <f>IF(N5326="nulová",J5326,0)</f>
        <v>0</v>
      </c>
      <c r="BJ5326" s="16" t="s">
        <v>88</v>
      </c>
      <c r="BK5326" s="156">
        <f>ROUND(I5326*H5326,2)</f>
        <v>0</v>
      </c>
      <c r="BL5326" s="16" t="s">
        <v>396</v>
      </c>
      <c r="BM5326" s="155" t="s">
        <v>7598</v>
      </c>
    </row>
    <row r="5327" spans="2:65" s="12" customFormat="1" ht="20">
      <c r="B5327" s="157"/>
      <c r="D5327" s="158" t="s">
        <v>328</v>
      </c>
      <c r="E5327" s="159" t="s">
        <v>1</v>
      </c>
      <c r="F5327" s="160" t="s">
        <v>7583</v>
      </c>
      <c r="H5327" s="161">
        <v>221.5</v>
      </c>
      <c r="I5327" s="162"/>
      <c r="L5327" s="157"/>
      <c r="M5327" s="163"/>
      <c r="T5327" s="164"/>
      <c r="AT5327" s="159" t="s">
        <v>328</v>
      </c>
      <c r="AU5327" s="159" t="s">
        <v>88</v>
      </c>
      <c r="AV5327" s="12" t="s">
        <v>88</v>
      </c>
      <c r="AW5327" s="12" t="s">
        <v>31</v>
      </c>
      <c r="AX5327" s="12" t="s">
        <v>76</v>
      </c>
      <c r="AY5327" s="159" t="s">
        <v>317</v>
      </c>
    </row>
    <row r="5328" spans="2:65" s="13" customFormat="1" ht="10">
      <c r="B5328" s="165"/>
      <c r="D5328" s="158" t="s">
        <v>328</v>
      </c>
      <c r="E5328" s="166" t="s">
        <v>1</v>
      </c>
      <c r="F5328" s="167" t="s">
        <v>6759</v>
      </c>
      <c r="H5328" s="168">
        <v>221.5</v>
      </c>
      <c r="I5328" s="169"/>
      <c r="L5328" s="165"/>
      <c r="M5328" s="170"/>
      <c r="T5328" s="171"/>
      <c r="AT5328" s="166" t="s">
        <v>328</v>
      </c>
      <c r="AU5328" s="166" t="s">
        <v>88</v>
      </c>
      <c r="AV5328" s="13" t="s">
        <v>92</v>
      </c>
      <c r="AW5328" s="13" t="s">
        <v>31</v>
      </c>
      <c r="AX5328" s="13" t="s">
        <v>76</v>
      </c>
      <c r="AY5328" s="166" t="s">
        <v>317</v>
      </c>
    </row>
    <row r="5329" spans="2:65" s="12" customFormat="1" ht="30">
      <c r="B5329" s="157"/>
      <c r="D5329" s="158" t="s">
        <v>328</v>
      </c>
      <c r="E5329" s="159" t="s">
        <v>1</v>
      </c>
      <c r="F5329" s="160" t="s">
        <v>7575</v>
      </c>
      <c r="H5329" s="161">
        <v>119.1</v>
      </c>
      <c r="I5329" s="162"/>
      <c r="L5329" s="157"/>
      <c r="M5329" s="163"/>
      <c r="T5329" s="164"/>
      <c r="AT5329" s="159" t="s">
        <v>328</v>
      </c>
      <c r="AU5329" s="159" t="s">
        <v>88</v>
      </c>
      <c r="AV5329" s="12" t="s">
        <v>88</v>
      </c>
      <c r="AW5329" s="12" t="s">
        <v>31</v>
      </c>
      <c r="AX5329" s="12" t="s">
        <v>76</v>
      </c>
      <c r="AY5329" s="159" t="s">
        <v>317</v>
      </c>
    </row>
    <row r="5330" spans="2:65" s="13" customFormat="1" ht="10">
      <c r="B5330" s="165"/>
      <c r="D5330" s="158" t="s">
        <v>328</v>
      </c>
      <c r="E5330" s="166" t="s">
        <v>1</v>
      </c>
      <c r="F5330" s="167" t="s">
        <v>7576</v>
      </c>
      <c r="H5330" s="168">
        <v>119.1</v>
      </c>
      <c r="I5330" s="169"/>
      <c r="L5330" s="165"/>
      <c r="M5330" s="170"/>
      <c r="T5330" s="171"/>
      <c r="AT5330" s="166" t="s">
        <v>328</v>
      </c>
      <c r="AU5330" s="166" t="s">
        <v>88</v>
      </c>
      <c r="AV5330" s="13" t="s">
        <v>92</v>
      </c>
      <c r="AW5330" s="13" t="s">
        <v>31</v>
      </c>
      <c r="AX5330" s="13" t="s">
        <v>76</v>
      </c>
      <c r="AY5330" s="166" t="s">
        <v>317</v>
      </c>
    </row>
    <row r="5331" spans="2:65" s="12" customFormat="1" ht="10">
      <c r="B5331" s="157"/>
      <c r="D5331" s="158" t="s">
        <v>328</v>
      </c>
      <c r="E5331" s="159" t="s">
        <v>1</v>
      </c>
      <c r="F5331" s="160" t="s">
        <v>7584</v>
      </c>
      <c r="H5331" s="161">
        <v>47.3</v>
      </c>
      <c r="I5331" s="162"/>
      <c r="L5331" s="157"/>
      <c r="M5331" s="163"/>
      <c r="T5331" s="164"/>
      <c r="AT5331" s="159" t="s">
        <v>328</v>
      </c>
      <c r="AU5331" s="159" t="s">
        <v>88</v>
      </c>
      <c r="AV5331" s="12" t="s">
        <v>88</v>
      </c>
      <c r="AW5331" s="12" t="s">
        <v>31</v>
      </c>
      <c r="AX5331" s="12" t="s">
        <v>76</v>
      </c>
      <c r="AY5331" s="159" t="s">
        <v>317</v>
      </c>
    </row>
    <row r="5332" spans="2:65" s="13" customFormat="1" ht="10">
      <c r="B5332" s="165"/>
      <c r="D5332" s="158" t="s">
        <v>328</v>
      </c>
      <c r="E5332" s="166" t="s">
        <v>1</v>
      </c>
      <c r="F5332" s="167" t="s">
        <v>6757</v>
      </c>
      <c r="H5332" s="168">
        <v>47.3</v>
      </c>
      <c r="I5332" s="169"/>
      <c r="L5332" s="165"/>
      <c r="M5332" s="170"/>
      <c r="T5332" s="171"/>
      <c r="AT5332" s="166" t="s">
        <v>328</v>
      </c>
      <c r="AU5332" s="166" t="s">
        <v>88</v>
      </c>
      <c r="AV5332" s="13" t="s">
        <v>92</v>
      </c>
      <c r="AW5332" s="13" t="s">
        <v>31</v>
      </c>
      <c r="AX5332" s="13" t="s">
        <v>76</v>
      </c>
      <c r="AY5332" s="166" t="s">
        <v>317</v>
      </c>
    </row>
    <row r="5333" spans="2:65" s="14" customFormat="1" ht="10">
      <c r="B5333" s="172"/>
      <c r="D5333" s="158" t="s">
        <v>328</v>
      </c>
      <c r="E5333" s="173" t="s">
        <v>1</v>
      </c>
      <c r="F5333" s="174" t="s">
        <v>332</v>
      </c>
      <c r="H5333" s="175">
        <v>387.90000000000003</v>
      </c>
      <c r="I5333" s="176"/>
      <c r="L5333" s="172"/>
      <c r="M5333" s="177"/>
      <c r="T5333" s="178"/>
      <c r="AT5333" s="173" t="s">
        <v>328</v>
      </c>
      <c r="AU5333" s="173" t="s">
        <v>88</v>
      </c>
      <c r="AV5333" s="14" t="s">
        <v>323</v>
      </c>
      <c r="AW5333" s="14" t="s">
        <v>31</v>
      </c>
      <c r="AX5333" s="14" t="s">
        <v>83</v>
      </c>
      <c r="AY5333" s="173" t="s">
        <v>317</v>
      </c>
    </row>
    <row r="5334" spans="2:65" s="1" customFormat="1" ht="24.15" customHeight="1">
      <c r="B5334" s="142"/>
      <c r="C5334" s="143" t="s">
        <v>7599</v>
      </c>
      <c r="D5334" s="143" t="s">
        <v>319</v>
      </c>
      <c r="E5334" s="144" t="s">
        <v>7600</v>
      </c>
      <c r="F5334" s="145" t="s">
        <v>7601</v>
      </c>
      <c r="G5334" s="146" t="s">
        <v>444</v>
      </c>
      <c r="H5334" s="147">
        <v>441.45600000000002</v>
      </c>
      <c r="I5334" s="148"/>
      <c r="J5334" s="149">
        <f>ROUND(I5334*H5334,2)</f>
        <v>0</v>
      </c>
      <c r="K5334" s="150"/>
      <c r="L5334" s="31"/>
      <c r="M5334" s="151" t="s">
        <v>1</v>
      </c>
      <c r="N5334" s="152" t="s">
        <v>42</v>
      </c>
      <c r="P5334" s="153">
        <f>O5334*H5334</f>
        <v>0</v>
      </c>
      <c r="Q5334" s="153">
        <v>1.2999999999999999E-4</v>
      </c>
      <c r="R5334" s="153">
        <f>Q5334*H5334</f>
        <v>5.7389279999999994E-2</v>
      </c>
      <c r="S5334" s="153">
        <v>0</v>
      </c>
      <c r="T5334" s="154">
        <f>S5334*H5334</f>
        <v>0</v>
      </c>
      <c r="AR5334" s="155" t="s">
        <v>396</v>
      </c>
      <c r="AT5334" s="155" t="s">
        <v>319</v>
      </c>
      <c r="AU5334" s="155" t="s">
        <v>88</v>
      </c>
      <c r="AY5334" s="16" t="s">
        <v>317</v>
      </c>
      <c r="BE5334" s="156">
        <f>IF(N5334="základná",J5334,0)</f>
        <v>0</v>
      </c>
      <c r="BF5334" s="156">
        <f>IF(N5334="znížená",J5334,0)</f>
        <v>0</v>
      </c>
      <c r="BG5334" s="156">
        <f>IF(N5334="zákl. prenesená",J5334,0)</f>
        <v>0</v>
      </c>
      <c r="BH5334" s="156">
        <f>IF(N5334="zníž. prenesená",J5334,0)</f>
        <v>0</v>
      </c>
      <c r="BI5334" s="156">
        <f>IF(N5334="nulová",J5334,0)</f>
        <v>0</v>
      </c>
      <c r="BJ5334" s="16" t="s">
        <v>88</v>
      </c>
      <c r="BK5334" s="156">
        <f>ROUND(I5334*H5334,2)</f>
        <v>0</v>
      </c>
      <c r="BL5334" s="16" t="s">
        <v>396</v>
      </c>
      <c r="BM5334" s="155" t="s">
        <v>7602</v>
      </c>
    </row>
    <row r="5335" spans="2:65" s="12" customFormat="1" ht="10">
      <c r="B5335" s="157"/>
      <c r="D5335" s="158" t="s">
        <v>328</v>
      </c>
      <c r="E5335" s="159" t="s">
        <v>1</v>
      </c>
      <c r="F5335" s="160" t="s">
        <v>7590</v>
      </c>
      <c r="H5335" s="161">
        <v>30.2</v>
      </c>
      <c r="I5335" s="162"/>
      <c r="L5335" s="157"/>
      <c r="M5335" s="163"/>
      <c r="T5335" s="164"/>
      <c r="AT5335" s="159" t="s">
        <v>328</v>
      </c>
      <c r="AU5335" s="159" t="s">
        <v>88</v>
      </c>
      <c r="AV5335" s="12" t="s">
        <v>88</v>
      </c>
      <c r="AW5335" s="12" t="s">
        <v>31</v>
      </c>
      <c r="AX5335" s="12" t="s">
        <v>76</v>
      </c>
      <c r="AY5335" s="159" t="s">
        <v>317</v>
      </c>
    </row>
    <row r="5336" spans="2:65" s="13" customFormat="1" ht="10">
      <c r="B5336" s="165"/>
      <c r="D5336" s="158" t="s">
        <v>328</v>
      </c>
      <c r="E5336" s="166" t="s">
        <v>1</v>
      </c>
      <c r="F5336" s="167" t="s">
        <v>6755</v>
      </c>
      <c r="H5336" s="168">
        <v>30.2</v>
      </c>
      <c r="I5336" s="169"/>
      <c r="L5336" s="165"/>
      <c r="M5336" s="170"/>
      <c r="T5336" s="171"/>
      <c r="AT5336" s="166" t="s">
        <v>328</v>
      </c>
      <c r="AU5336" s="166" t="s">
        <v>88</v>
      </c>
      <c r="AV5336" s="13" t="s">
        <v>92</v>
      </c>
      <c r="AW5336" s="13" t="s">
        <v>31</v>
      </c>
      <c r="AX5336" s="13" t="s">
        <v>76</v>
      </c>
      <c r="AY5336" s="166" t="s">
        <v>317</v>
      </c>
    </row>
    <row r="5337" spans="2:65" s="12" customFormat="1" ht="10">
      <c r="B5337" s="157"/>
      <c r="D5337" s="158" t="s">
        <v>328</v>
      </c>
      <c r="E5337" s="159" t="s">
        <v>1</v>
      </c>
      <c r="F5337" s="160" t="s">
        <v>7603</v>
      </c>
      <c r="H5337" s="161">
        <v>297.10000000000002</v>
      </c>
      <c r="I5337" s="162"/>
      <c r="L5337" s="157"/>
      <c r="M5337" s="163"/>
      <c r="T5337" s="164"/>
      <c r="AT5337" s="159" t="s">
        <v>328</v>
      </c>
      <c r="AU5337" s="159" t="s">
        <v>88</v>
      </c>
      <c r="AV5337" s="12" t="s">
        <v>88</v>
      </c>
      <c r="AW5337" s="12" t="s">
        <v>31</v>
      </c>
      <c r="AX5337" s="12" t="s">
        <v>76</v>
      </c>
      <c r="AY5337" s="159" t="s">
        <v>317</v>
      </c>
    </row>
    <row r="5338" spans="2:65" s="13" customFormat="1" ht="10">
      <c r="B5338" s="165"/>
      <c r="D5338" s="158" t="s">
        <v>328</v>
      </c>
      <c r="E5338" s="166" t="s">
        <v>1</v>
      </c>
      <c r="F5338" s="167" t="s">
        <v>6763</v>
      </c>
      <c r="H5338" s="168">
        <v>297.10000000000002</v>
      </c>
      <c r="I5338" s="169"/>
      <c r="L5338" s="165"/>
      <c r="M5338" s="170"/>
      <c r="T5338" s="171"/>
      <c r="AT5338" s="166" t="s">
        <v>328</v>
      </c>
      <c r="AU5338" s="166" t="s">
        <v>88</v>
      </c>
      <c r="AV5338" s="13" t="s">
        <v>92</v>
      </c>
      <c r="AW5338" s="13" t="s">
        <v>31</v>
      </c>
      <c r="AX5338" s="13" t="s">
        <v>76</v>
      </c>
      <c r="AY5338" s="166" t="s">
        <v>317</v>
      </c>
    </row>
    <row r="5339" spans="2:65" s="12" customFormat="1" ht="10">
      <c r="B5339" s="157"/>
      <c r="D5339" s="158" t="s">
        <v>328</v>
      </c>
      <c r="E5339" s="159" t="s">
        <v>1</v>
      </c>
      <c r="F5339" s="160" t="s">
        <v>7604</v>
      </c>
      <c r="H5339" s="161">
        <v>114.15600000000001</v>
      </c>
      <c r="I5339" s="162"/>
      <c r="L5339" s="157"/>
      <c r="M5339" s="163"/>
      <c r="T5339" s="164"/>
      <c r="AT5339" s="159" t="s">
        <v>328</v>
      </c>
      <c r="AU5339" s="159" t="s">
        <v>88</v>
      </c>
      <c r="AV5339" s="12" t="s">
        <v>88</v>
      </c>
      <c r="AW5339" s="12" t="s">
        <v>31</v>
      </c>
      <c r="AX5339" s="12" t="s">
        <v>76</v>
      </c>
      <c r="AY5339" s="159" t="s">
        <v>317</v>
      </c>
    </row>
    <row r="5340" spans="2:65" s="13" customFormat="1" ht="10">
      <c r="B5340" s="165"/>
      <c r="D5340" s="158" t="s">
        <v>328</v>
      </c>
      <c r="E5340" s="166" t="s">
        <v>1</v>
      </c>
      <c r="F5340" s="167" t="s">
        <v>7605</v>
      </c>
      <c r="H5340" s="168">
        <v>114.15600000000001</v>
      </c>
      <c r="I5340" s="169"/>
      <c r="L5340" s="165"/>
      <c r="M5340" s="170"/>
      <c r="T5340" s="171"/>
      <c r="AT5340" s="166" t="s">
        <v>328</v>
      </c>
      <c r="AU5340" s="166" t="s">
        <v>88</v>
      </c>
      <c r="AV5340" s="13" t="s">
        <v>92</v>
      </c>
      <c r="AW5340" s="13" t="s">
        <v>31</v>
      </c>
      <c r="AX5340" s="13" t="s">
        <v>76</v>
      </c>
      <c r="AY5340" s="166" t="s">
        <v>317</v>
      </c>
    </row>
    <row r="5341" spans="2:65" s="14" customFormat="1" ht="10">
      <c r="B5341" s="172"/>
      <c r="D5341" s="158" t="s">
        <v>328</v>
      </c>
      <c r="E5341" s="173" t="s">
        <v>1</v>
      </c>
      <c r="F5341" s="174" t="s">
        <v>332</v>
      </c>
      <c r="H5341" s="175">
        <v>441.45600000000002</v>
      </c>
      <c r="I5341" s="176"/>
      <c r="L5341" s="172"/>
      <c r="M5341" s="177"/>
      <c r="T5341" s="178"/>
      <c r="AT5341" s="173" t="s">
        <v>328</v>
      </c>
      <c r="AU5341" s="173" t="s">
        <v>88</v>
      </c>
      <c r="AV5341" s="14" t="s">
        <v>323</v>
      </c>
      <c r="AW5341" s="14" t="s">
        <v>31</v>
      </c>
      <c r="AX5341" s="14" t="s">
        <v>83</v>
      </c>
      <c r="AY5341" s="173" t="s">
        <v>317</v>
      </c>
    </row>
    <row r="5342" spans="2:65" s="1" customFormat="1" ht="21.75" customHeight="1">
      <c r="B5342" s="142"/>
      <c r="C5342" s="143" t="s">
        <v>7606</v>
      </c>
      <c r="D5342" s="143" t="s">
        <v>319</v>
      </c>
      <c r="E5342" s="144" t="s">
        <v>7607</v>
      </c>
      <c r="F5342" s="145" t="s">
        <v>7608</v>
      </c>
      <c r="G5342" s="146" t="s">
        <v>444</v>
      </c>
      <c r="H5342" s="147">
        <v>537</v>
      </c>
      <c r="I5342" s="148"/>
      <c r="J5342" s="149">
        <f>ROUND(I5342*H5342,2)</f>
        <v>0</v>
      </c>
      <c r="K5342" s="150"/>
      <c r="L5342" s="31"/>
      <c r="M5342" s="151" t="s">
        <v>1</v>
      </c>
      <c r="N5342" s="152" t="s">
        <v>42</v>
      </c>
      <c r="P5342" s="153">
        <f>O5342*H5342</f>
        <v>0</v>
      </c>
      <c r="Q5342" s="153">
        <v>7.2000000000000005E-4</v>
      </c>
      <c r="R5342" s="153">
        <f>Q5342*H5342</f>
        <v>0.38664000000000004</v>
      </c>
      <c r="S5342" s="153">
        <v>0</v>
      </c>
      <c r="T5342" s="154">
        <f>S5342*H5342</f>
        <v>0</v>
      </c>
      <c r="AR5342" s="155" t="s">
        <v>396</v>
      </c>
      <c r="AT5342" s="155" t="s">
        <v>319</v>
      </c>
      <c r="AU5342" s="155" t="s">
        <v>88</v>
      </c>
      <c r="AY5342" s="16" t="s">
        <v>317</v>
      </c>
      <c r="BE5342" s="156">
        <f>IF(N5342="základná",J5342,0)</f>
        <v>0</v>
      </c>
      <c r="BF5342" s="156">
        <f>IF(N5342="znížená",J5342,0)</f>
        <v>0</v>
      </c>
      <c r="BG5342" s="156">
        <f>IF(N5342="zákl. prenesená",J5342,0)</f>
        <v>0</v>
      </c>
      <c r="BH5342" s="156">
        <f>IF(N5342="zníž. prenesená",J5342,0)</f>
        <v>0</v>
      </c>
      <c r="BI5342" s="156">
        <f>IF(N5342="nulová",J5342,0)</f>
        <v>0</v>
      </c>
      <c r="BJ5342" s="16" t="s">
        <v>88</v>
      </c>
      <c r="BK5342" s="156">
        <f>ROUND(I5342*H5342,2)</f>
        <v>0</v>
      </c>
      <c r="BL5342" s="16" t="s">
        <v>396</v>
      </c>
      <c r="BM5342" s="155" t="s">
        <v>7609</v>
      </c>
    </row>
    <row r="5343" spans="2:65" s="12" customFormat="1" ht="10">
      <c r="B5343" s="157"/>
      <c r="D5343" s="158" t="s">
        <v>328</v>
      </c>
      <c r="E5343" s="159" t="s">
        <v>1</v>
      </c>
      <c r="F5343" s="160" t="s">
        <v>7590</v>
      </c>
      <c r="H5343" s="161">
        <v>30.2</v>
      </c>
      <c r="I5343" s="162"/>
      <c r="L5343" s="157"/>
      <c r="M5343" s="163"/>
      <c r="T5343" s="164"/>
      <c r="AT5343" s="159" t="s">
        <v>328</v>
      </c>
      <c r="AU5343" s="159" t="s">
        <v>88</v>
      </c>
      <c r="AV5343" s="12" t="s">
        <v>88</v>
      </c>
      <c r="AW5343" s="12" t="s">
        <v>31</v>
      </c>
      <c r="AX5343" s="12" t="s">
        <v>76</v>
      </c>
      <c r="AY5343" s="159" t="s">
        <v>317</v>
      </c>
    </row>
    <row r="5344" spans="2:65" s="13" customFormat="1" ht="10">
      <c r="B5344" s="165"/>
      <c r="D5344" s="158" t="s">
        <v>328</v>
      </c>
      <c r="E5344" s="166" t="s">
        <v>1</v>
      </c>
      <c r="F5344" s="167" t="s">
        <v>6755</v>
      </c>
      <c r="H5344" s="168">
        <v>30.2</v>
      </c>
      <c r="I5344" s="169"/>
      <c r="L5344" s="165"/>
      <c r="M5344" s="170"/>
      <c r="T5344" s="171"/>
      <c r="AT5344" s="166" t="s">
        <v>328</v>
      </c>
      <c r="AU5344" s="166" t="s">
        <v>88</v>
      </c>
      <c r="AV5344" s="13" t="s">
        <v>92</v>
      </c>
      <c r="AW5344" s="13" t="s">
        <v>31</v>
      </c>
      <c r="AX5344" s="13" t="s">
        <v>76</v>
      </c>
      <c r="AY5344" s="166" t="s">
        <v>317</v>
      </c>
    </row>
    <row r="5345" spans="2:65" s="12" customFormat="1" ht="10">
      <c r="B5345" s="157"/>
      <c r="D5345" s="158" t="s">
        <v>328</v>
      </c>
      <c r="E5345" s="159" t="s">
        <v>1</v>
      </c>
      <c r="F5345" s="160" t="s">
        <v>7603</v>
      </c>
      <c r="H5345" s="161">
        <v>297.10000000000002</v>
      </c>
      <c r="I5345" s="162"/>
      <c r="L5345" s="157"/>
      <c r="M5345" s="163"/>
      <c r="T5345" s="164"/>
      <c r="AT5345" s="159" t="s">
        <v>328</v>
      </c>
      <c r="AU5345" s="159" t="s">
        <v>88</v>
      </c>
      <c r="AV5345" s="12" t="s">
        <v>88</v>
      </c>
      <c r="AW5345" s="12" t="s">
        <v>31</v>
      </c>
      <c r="AX5345" s="12" t="s">
        <v>76</v>
      </c>
      <c r="AY5345" s="159" t="s">
        <v>317</v>
      </c>
    </row>
    <row r="5346" spans="2:65" s="13" customFormat="1" ht="10">
      <c r="B5346" s="165"/>
      <c r="D5346" s="158" t="s">
        <v>328</v>
      </c>
      <c r="E5346" s="166" t="s">
        <v>1</v>
      </c>
      <c r="F5346" s="167" t="s">
        <v>6777</v>
      </c>
      <c r="H5346" s="168">
        <v>297.10000000000002</v>
      </c>
      <c r="I5346" s="169"/>
      <c r="L5346" s="165"/>
      <c r="M5346" s="170"/>
      <c r="T5346" s="171"/>
      <c r="AT5346" s="166" t="s">
        <v>328</v>
      </c>
      <c r="AU5346" s="166" t="s">
        <v>88</v>
      </c>
      <c r="AV5346" s="13" t="s">
        <v>92</v>
      </c>
      <c r="AW5346" s="13" t="s">
        <v>31</v>
      </c>
      <c r="AX5346" s="13" t="s">
        <v>76</v>
      </c>
      <c r="AY5346" s="166" t="s">
        <v>317</v>
      </c>
    </row>
    <row r="5347" spans="2:65" s="12" customFormat="1" ht="30">
      <c r="B5347" s="157"/>
      <c r="D5347" s="158" t="s">
        <v>328</v>
      </c>
      <c r="E5347" s="159" t="s">
        <v>1</v>
      </c>
      <c r="F5347" s="160" t="s">
        <v>7575</v>
      </c>
      <c r="H5347" s="161">
        <v>119.1</v>
      </c>
      <c r="I5347" s="162"/>
      <c r="L5347" s="157"/>
      <c r="M5347" s="163"/>
      <c r="T5347" s="164"/>
      <c r="AT5347" s="159" t="s">
        <v>328</v>
      </c>
      <c r="AU5347" s="159" t="s">
        <v>88</v>
      </c>
      <c r="AV5347" s="12" t="s">
        <v>88</v>
      </c>
      <c r="AW5347" s="12" t="s">
        <v>31</v>
      </c>
      <c r="AX5347" s="12" t="s">
        <v>76</v>
      </c>
      <c r="AY5347" s="159" t="s">
        <v>317</v>
      </c>
    </row>
    <row r="5348" spans="2:65" s="13" customFormat="1" ht="10">
      <c r="B5348" s="165"/>
      <c r="D5348" s="158" t="s">
        <v>328</v>
      </c>
      <c r="E5348" s="166" t="s">
        <v>1</v>
      </c>
      <c r="F5348" s="167" t="s">
        <v>7576</v>
      </c>
      <c r="H5348" s="168">
        <v>119.1</v>
      </c>
      <c r="I5348" s="169"/>
      <c r="L5348" s="165"/>
      <c r="M5348" s="170"/>
      <c r="T5348" s="171"/>
      <c r="AT5348" s="166" t="s">
        <v>328</v>
      </c>
      <c r="AU5348" s="166" t="s">
        <v>88</v>
      </c>
      <c r="AV5348" s="13" t="s">
        <v>92</v>
      </c>
      <c r="AW5348" s="13" t="s">
        <v>31</v>
      </c>
      <c r="AX5348" s="13" t="s">
        <v>76</v>
      </c>
      <c r="AY5348" s="166" t="s">
        <v>317</v>
      </c>
    </row>
    <row r="5349" spans="2:65" s="12" customFormat="1" ht="10">
      <c r="B5349" s="157"/>
      <c r="D5349" s="158" t="s">
        <v>328</v>
      </c>
      <c r="E5349" s="159" t="s">
        <v>1</v>
      </c>
      <c r="F5349" s="160" t="s">
        <v>7610</v>
      </c>
      <c r="H5349" s="161">
        <v>90.6</v>
      </c>
      <c r="I5349" s="162"/>
      <c r="L5349" s="157"/>
      <c r="M5349" s="163"/>
      <c r="T5349" s="164"/>
      <c r="AT5349" s="159" t="s">
        <v>328</v>
      </c>
      <c r="AU5349" s="159" t="s">
        <v>88</v>
      </c>
      <c r="AV5349" s="12" t="s">
        <v>88</v>
      </c>
      <c r="AW5349" s="12" t="s">
        <v>31</v>
      </c>
      <c r="AX5349" s="12" t="s">
        <v>76</v>
      </c>
      <c r="AY5349" s="159" t="s">
        <v>317</v>
      </c>
    </row>
    <row r="5350" spans="2:65" s="13" customFormat="1" ht="10">
      <c r="B5350" s="165"/>
      <c r="D5350" s="158" t="s">
        <v>328</v>
      </c>
      <c r="E5350" s="166" t="s">
        <v>1</v>
      </c>
      <c r="F5350" s="167" t="s">
        <v>7605</v>
      </c>
      <c r="H5350" s="168">
        <v>90.6</v>
      </c>
      <c r="I5350" s="169"/>
      <c r="L5350" s="165"/>
      <c r="M5350" s="170"/>
      <c r="T5350" s="171"/>
      <c r="AT5350" s="166" t="s">
        <v>328</v>
      </c>
      <c r="AU5350" s="166" t="s">
        <v>88</v>
      </c>
      <c r="AV5350" s="13" t="s">
        <v>92</v>
      </c>
      <c r="AW5350" s="13" t="s">
        <v>31</v>
      </c>
      <c r="AX5350" s="13" t="s">
        <v>76</v>
      </c>
      <c r="AY5350" s="166" t="s">
        <v>317</v>
      </c>
    </row>
    <row r="5351" spans="2:65" s="14" customFormat="1" ht="10">
      <c r="B5351" s="172"/>
      <c r="D5351" s="158" t="s">
        <v>328</v>
      </c>
      <c r="E5351" s="173" t="s">
        <v>1</v>
      </c>
      <c r="F5351" s="174" t="s">
        <v>332</v>
      </c>
      <c r="H5351" s="175">
        <v>537</v>
      </c>
      <c r="I5351" s="176"/>
      <c r="L5351" s="172"/>
      <c r="M5351" s="177"/>
      <c r="T5351" s="178"/>
      <c r="AT5351" s="173" t="s">
        <v>328</v>
      </c>
      <c r="AU5351" s="173" t="s">
        <v>88</v>
      </c>
      <c r="AV5351" s="14" t="s">
        <v>323</v>
      </c>
      <c r="AW5351" s="14" t="s">
        <v>31</v>
      </c>
      <c r="AX5351" s="14" t="s">
        <v>83</v>
      </c>
      <c r="AY5351" s="173" t="s">
        <v>317</v>
      </c>
    </row>
    <row r="5352" spans="2:65" s="1" customFormat="1" ht="21.75" customHeight="1">
      <c r="B5352" s="142"/>
      <c r="C5352" s="143" t="s">
        <v>7611</v>
      </c>
      <c r="D5352" s="143" t="s">
        <v>319</v>
      </c>
      <c r="E5352" s="144" t="s">
        <v>7612</v>
      </c>
      <c r="F5352" s="145" t="s">
        <v>7613</v>
      </c>
      <c r="G5352" s="146" t="s">
        <v>444</v>
      </c>
      <c r="H5352" s="147">
        <v>268.8</v>
      </c>
      <c r="I5352" s="148"/>
      <c r="J5352" s="149">
        <f>ROUND(I5352*H5352,2)</f>
        <v>0</v>
      </c>
      <c r="K5352" s="150"/>
      <c r="L5352" s="31"/>
      <c r="M5352" s="151" t="s">
        <v>1</v>
      </c>
      <c r="N5352" s="152" t="s">
        <v>42</v>
      </c>
      <c r="P5352" s="153">
        <f>O5352*H5352</f>
        <v>0</v>
      </c>
      <c r="Q5352" s="153">
        <v>7.2000000000000005E-4</v>
      </c>
      <c r="R5352" s="153">
        <f>Q5352*H5352</f>
        <v>0.19353600000000001</v>
      </c>
      <c r="S5352" s="153">
        <v>0</v>
      </c>
      <c r="T5352" s="154">
        <f>S5352*H5352</f>
        <v>0</v>
      </c>
      <c r="AR5352" s="155" t="s">
        <v>396</v>
      </c>
      <c r="AT5352" s="155" t="s">
        <v>319</v>
      </c>
      <c r="AU5352" s="155" t="s">
        <v>88</v>
      </c>
      <c r="AY5352" s="16" t="s">
        <v>317</v>
      </c>
      <c r="BE5352" s="156">
        <f>IF(N5352="základná",J5352,0)</f>
        <v>0</v>
      </c>
      <c r="BF5352" s="156">
        <f>IF(N5352="znížená",J5352,0)</f>
        <v>0</v>
      </c>
      <c r="BG5352" s="156">
        <f>IF(N5352="zákl. prenesená",J5352,0)</f>
        <v>0</v>
      </c>
      <c r="BH5352" s="156">
        <f>IF(N5352="zníž. prenesená",J5352,0)</f>
        <v>0</v>
      </c>
      <c r="BI5352" s="156">
        <f>IF(N5352="nulová",J5352,0)</f>
        <v>0</v>
      </c>
      <c r="BJ5352" s="16" t="s">
        <v>88</v>
      </c>
      <c r="BK5352" s="156">
        <f>ROUND(I5352*H5352,2)</f>
        <v>0</v>
      </c>
      <c r="BL5352" s="16" t="s">
        <v>396</v>
      </c>
      <c r="BM5352" s="155" t="s">
        <v>7614</v>
      </c>
    </row>
    <row r="5353" spans="2:65" s="12" customFormat="1" ht="20">
      <c r="B5353" s="157"/>
      <c r="D5353" s="158" t="s">
        <v>328</v>
      </c>
      <c r="E5353" s="159" t="s">
        <v>1</v>
      </c>
      <c r="F5353" s="160" t="s">
        <v>7583</v>
      </c>
      <c r="H5353" s="161">
        <v>221.5</v>
      </c>
      <c r="I5353" s="162"/>
      <c r="L5353" s="157"/>
      <c r="M5353" s="163"/>
      <c r="T5353" s="164"/>
      <c r="AT5353" s="159" t="s">
        <v>328</v>
      </c>
      <c r="AU5353" s="159" t="s">
        <v>88</v>
      </c>
      <c r="AV5353" s="12" t="s">
        <v>88</v>
      </c>
      <c r="AW5353" s="12" t="s">
        <v>31</v>
      </c>
      <c r="AX5353" s="12" t="s">
        <v>76</v>
      </c>
      <c r="AY5353" s="159" t="s">
        <v>317</v>
      </c>
    </row>
    <row r="5354" spans="2:65" s="13" customFormat="1" ht="10">
      <c r="B5354" s="165"/>
      <c r="D5354" s="158" t="s">
        <v>328</v>
      </c>
      <c r="E5354" s="166" t="s">
        <v>1</v>
      </c>
      <c r="F5354" s="167" t="s">
        <v>6759</v>
      </c>
      <c r="H5354" s="168">
        <v>221.5</v>
      </c>
      <c r="I5354" s="169"/>
      <c r="L5354" s="165"/>
      <c r="M5354" s="170"/>
      <c r="T5354" s="171"/>
      <c r="AT5354" s="166" t="s">
        <v>328</v>
      </c>
      <c r="AU5354" s="166" t="s">
        <v>88</v>
      </c>
      <c r="AV5354" s="13" t="s">
        <v>92</v>
      </c>
      <c r="AW5354" s="13" t="s">
        <v>31</v>
      </c>
      <c r="AX5354" s="13" t="s">
        <v>76</v>
      </c>
      <c r="AY5354" s="166" t="s">
        <v>317</v>
      </c>
    </row>
    <row r="5355" spans="2:65" s="12" customFormat="1" ht="10">
      <c r="B5355" s="157"/>
      <c r="D5355" s="158" t="s">
        <v>328</v>
      </c>
      <c r="E5355" s="159" t="s">
        <v>1</v>
      </c>
      <c r="F5355" s="160" t="s">
        <v>7584</v>
      </c>
      <c r="H5355" s="161">
        <v>47.3</v>
      </c>
      <c r="I5355" s="162"/>
      <c r="L5355" s="157"/>
      <c r="M5355" s="163"/>
      <c r="T5355" s="164"/>
      <c r="AT5355" s="159" t="s">
        <v>328</v>
      </c>
      <c r="AU5355" s="159" t="s">
        <v>88</v>
      </c>
      <c r="AV5355" s="12" t="s">
        <v>88</v>
      </c>
      <c r="AW5355" s="12" t="s">
        <v>31</v>
      </c>
      <c r="AX5355" s="12" t="s">
        <v>76</v>
      </c>
      <c r="AY5355" s="159" t="s">
        <v>317</v>
      </c>
    </row>
    <row r="5356" spans="2:65" s="13" customFormat="1" ht="10">
      <c r="B5356" s="165"/>
      <c r="D5356" s="158" t="s">
        <v>328</v>
      </c>
      <c r="E5356" s="166" t="s">
        <v>1</v>
      </c>
      <c r="F5356" s="167" t="s">
        <v>6757</v>
      </c>
      <c r="H5356" s="168">
        <v>47.3</v>
      </c>
      <c r="I5356" s="169"/>
      <c r="L5356" s="165"/>
      <c r="M5356" s="170"/>
      <c r="T5356" s="171"/>
      <c r="AT5356" s="166" t="s">
        <v>328</v>
      </c>
      <c r="AU5356" s="166" t="s">
        <v>88</v>
      </c>
      <c r="AV5356" s="13" t="s">
        <v>92</v>
      </c>
      <c r="AW5356" s="13" t="s">
        <v>31</v>
      </c>
      <c r="AX5356" s="13" t="s">
        <v>76</v>
      </c>
      <c r="AY5356" s="166" t="s">
        <v>317</v>
      </c>
    </row>
    <row r="5357" spans="2:65" s="14" customFormat="1" ht="10">
      <c r="B5357" s="172"/>
      <c r="D5357" s="158" t="s">
        <v>328</v>
      </c>
      <c r="E5357" s="173" t="s">
        <v>1</v>
      </c>
      <c r="F5357" s="174" t="s">
        <v>332</v>
      </c>
      <c r="H5357" s="175">
        <v>268.8</v>
      </c>
      <c r="I5357" s="176"/>
      <c r="L5357" s="172"/>
      <c r="M5357" s="177"/>
      <c r="T5357" s="178"/>
      <c r="AT5357" s="173" t="s">
        <v>328</v>
      </c>
      <c r="AU5357" s="173" t="s">
        <v>88</v>
      </c>
      <c r="AV5357" s="14" t="s">
        <v>323</v>
      </c>
      <c r="AW5357" s="14" t="s">
        <v>31</v>
      </c>
      <c r="AX5357" s="14" t="s">
        <v>83</v>
      </c>
      <c r="AY5357" s="173" t="s">
        <v>317</v>
      </c>
    </row>
    <row r="5358" spans="2:65" s="1" customFormat="1" ht="37.75" customHeight="1">
      <c r="B5358" s="142"/>
      <c r="C5358" s="143" t="s">
        <v>7615</v>
      </c>
      <c r="D5358" s="143" t="s">
        <v>319</v>
      </c>
      <c r="E5358" s="144" t="s">
        <v>7616</v>
      </c>
      <c r="F5358" s="145" t="s">
        <v>7617</v>
      </c>
      <c r="G5358" s="146" t="s">
        <v>444</v>
      </c>
      <c r="H5358" s="147">
        <v>518.17999999999995</v>
      </c>
      <c r="I5358" s="148"/>
      <c r="J5358" s="149">
        <f>ROUND(I5358*H5358,2)</f>
        <v>0</v>
      </c>
      <c r="K5358" s="150"/>
      <c r="L5358" s="31"/>
      <c r="M5358" s="151" t="s">
        <v>1</v>
      </c>
      <c r="N5358" s="152" t="s">
        <v>42</v>
      </c>
      <c r="P5358" s="153">
        <f>O5358*H5358</f>
        <v>0</v>
      </c>
      <c r="Q5358" s="153">
        <v>3.3E-4</v>
      </c>
      <c r="R5358" s="153">
        <f>Q5358*H5358</f>
        <v>0.1709994</v>
      </c>
      <c r="S5358" s="153">
        <v>0</v>
      </c>
      <c r="T5358" s="154">
        <f>S5358*H5358</f>
        <v>0</v>
      </c>
      <c r="AR5358" s="155" t="s">
        <v>396</v>
      </c>
      <c r="AT5358" s="155" t="s">
        <v>319</v>
      </c>
      <c r="AU5358" s="155" t="s">
        <v>88</v>
      </c>
      <c r="AY5358" s="16" t="s">
        <v>317</v>
      </c>
      <c r="BE5358" s="156">
        <f>IF(N5358="základná",J5358,0)</f>
        <v>0</v>
      </c>
      <c r="BF5358" s="156">
        <f>IF(N5358="znížená",J5358,0)</f>
        <v>0</v>
      </c>
      <c r="BG5358" s="156">
        <f>IF(N5358="zákl. prenesená",J5358,0)</f>
        <v>0</v>
      </c>
      <c r="BH5358" s="156">
        <f>IF(N5358="zníž. prenesená",J5358,0)</f>
        <v>0</v>
      </c>
      <c r="BI5358" s="156">
        <f>IF(N5358="nulová",J5358,0)</f>
        <v>0</v>
      </c>
      <c r="BJ5358" s="16" t="s">
        <v>88</v>
      </c>
      <c r="BK5358" s="156">
        <f>ROUND(I5358*H5358,2)</f>
        <v>0</v>
      </c>
      <c r="BL5358" s="16" t="s">
        <v>396</v>
      </c>
      <c r="BM5358" s="155" t="s">
        <v>7618</v>
      </c>
    </row>
    <row r="5359" spans="2:65" s="12" customFormat="1" ht="10">
      <c r="B5359" s="157"/>
      <c r="D5359" s="158" t="s">
        <v>328</v>
      </c>
      <c r="E5359" s="159" t="s">
        <v>1</v>
      </c>
      <c r="F5359" s="160" t="s">
        <v>3241</v>
      </c>
      <c r="H5359" s="161">
        <v>123.38</v>
      </c>
      <c r="I5359" s="162"/>
      <c r="L5359" s="157"/>
      <c r="M5359" s="163"/>
      <c r="T5359" s="164"/>
      <c r="AT5359" s="159" t="s">
        <v>328</v>
      </c>
      <c r="AU5359" s="159" t="s">
        <v>88</v>
      </c>
      <c r="AV5359" s="12" t="s">
        <v>88</v>
      </c>
      <c r="AW5359" s="12" t="s">
        <v>31</v>
      </c>
      <c r="AX5359" s="12" t="s">
        <v>76</v>
      </c>
      <c r="AY5359" s="159" t="s">
        <v>317</v>
      </c>
    </row>
    <row r="5360" spans="2:65" s="13" customFormat="1" ht="10">
      <c r="B5360" s="165"/>
      <c r="D5360" s="158" t="s">
        <v>328</v>
      </c>
      <c r="E5360" s="166" t="s">
        <v>1</v>
      </c>
      <c r="F5360" s="167" t="s">
        <v>7619</v>
      </c>
      <c r="H5360" s="168">
        <v>123.38</v>
      </c>
      <c r="I5360" s="169"/>
      <c r="L5360" s="165"/>
      <c r="M5360" s="170"/>
      <c r="T5360" s="171"/>
      <c r="AT5360" s="166" t="s">
        <v>328</v>
      </c>
      <c r="AU5360" s="166" t="s">
        <v>88</v>
      </c>
      <c r="AV5360" s="13" t="s">
        <v>92</v>
      </c>
      <c r="AW5360" s="13" t="s">
        <v>31</v>
      </c>
      <c r="AX5360" s="13" t="s">
        <v>76</v>
      </c>
      <c r="AY5360" s="166" t="s">
        <v>317</v>
      </c>
    </row>
    <row r="5361" spans="2:65" s="12" customFormat="1" ht="10">
      <c r="B5361" s="157"/>
      <c r="D5361" s="158" t="s">
        <v>328</v>
      </c>
      <c r="E5361" s="159" t="s">
        <v>1</v>
      </c>
      <c r="F5361" s="160" t="s">
        <v>3243</v>
      </c>
      <c r="H5361" s="161">
        <v>59.92</v>
      </c>
      <c r="I5361" s="162"/>
      <c r="L5361" s="157"/>
      <c r="M5361" s="163"/>
      <c r="T5361" s="164"/>
      <c r="AT5361" s="159" t="s">
        <v>328</v>
      </c>
      <c r="AU5361" s="159" t="s">
        <v>88</v>
      </c>
      <c r="AV5361" s="12" t="s">
        <v>88</v>
      </c>
      <c r="AW5361" s="12" t="s">
        <v>31</v>
      </c>
      <c r="AX5361" s="12" t="s">
        <v>76</v>
      </c>
      <c r="AY5361" s="159" t="s">
        <v>317</v>
      </c>
    </row>
    <row r="5362" spans="2:65" s="13" customFormat="1" ht="10">
      <c r="B5362" s="165"/>
      <c r="D5362" s="158" t="s">
        <v>328</v>
      </c>
      <c r="E5362" s="166" t="s">
        <v>1</v>
      </c>
      <c r="F5362" s="167" t="s">
        <v>7620</v>
      </c>
      <c r="H5362" s="168">
        <v>59.92</v>
      </c>
      <c r="I5362" s="169"/>
      <c r="L5362" s="165"/>
      <c r="M5362" s="170"/>
      <c r="T5362" s="171"/>
      <c r="AT5362" s="166" t="s">
        <v>328</v>
      </c>
      <c r="AU5362" s="166" t="s">
        <v>88</v>
      </c>
      <c r="AV5362" s="13" t="s">
        <v>92</v>
      </c>
      <c r="AW5362" s="13" t="s">
        <v>31</v>
      </c>
      <c r="AX5362" s="13" t="s">
        <v>76</v>
      </c>
      <c r="AY5362" s="166" t="s">
        <v>317</v>
      </c>
    </row>
    <row r="5363" spans="2:65" s="12" customFormat="1" ht="10">
      <c r="B5363" s="157"/>
      <c r="D5363" s="158" t="s">
        <v>328</v>
      </c>
      <c r="E5363" s="159" t="s">
        <v>1</v>
      </c>
      <c r="F5363" s="160" t="s">
        <v>3244</v>
      </c>
      <c r="H5363" s="161">
        <v>38.97</v>
      </c>
      <c r="I5363" s="162"/>
      <c r="L5363" s="157"/>
      <c r="M5363" s="163"/>
      <c r="T5363" s="164"/>
      <c r="AT5363" s="159" t="s">
        <v>328</v>
      </c>
      <c r="AU5363" s="159" t="s">
        <v>88</v>
      </c>
      <c r="AV5363" s="12" t="s">
        <v>88</v>
      </c>
      <c r="AW5363" s="12" t="s">
        <v>31</v>
      </c>
      <c r="AX5363" s="12" t="s">
        <v>76</v>
      </c>
      <c r="AY5363" s="159" t="s">
        <v>317</v>
      </c>
    </row>
    <row r="5364" spans="2:65" s="13" customFormat="1" ht="10">
      <c r="B5364" s="165"/>
      <c r="D5364" s="158" t="s">
        <v>328</v>
      </c>
      <c r="E5364" s="166" t="s">
        <v>1</v>
      </c>
      <c r="F5364" s="167" t="s">
        <v>7621</v>
      </c>
      <c r="H5364" s="168">
        <v>38.97</v>
      </c>
      <c r="I5364" s="169"/>
      <c r="L5364" s="165"/>
      <c r="M5364" s="170"/>
      <c r="T5364" s="171"/>
      <c r="AT5364" s="166" t="s">
        <v>328</v>
      </c>
      <c r="AU5364" s="166" t="s">
        <v>88</v>
      </c>
      <c r="AV5364" s="13" t="s">
        <v>92</v>
      </c>
      <c r="AW5364" s="13" t="s">
        <v>31</v>
      </c>
      <c r="AX5364" s="13" t="s">
        <v>76</v>
      </c>
      <c r="AY5364" s="166" t="s">
        <v>317</v>
      </c>
    </row>
    <row r="5365" spans="2:65" s="12" customFormat="1" ht="10">
      <c r="B5365" s="157"/>
      <c r="D5365" s="158" t="s">
        <v>328</v>
      </c>
      <c r="E5365" s="159" t="s">
        <v>1</v>
      </c>
      <c r="F5365" s="160" t="s">
        <v>3245</v>
      </c>
      <c r="H5365" s="161">
        <v>54.86</v>
      </c>
      <c r="I5365" s="162"/>
      <c r="L5365" s="157"/>
      <c r="M5365" s="163"/>
      <c r="T5365" s="164"/>
      <c r="AT5365" s="159" t="s">
        <v>328</v>
      </c>
      <c r="AU5365" s="159" t="s">
        <v>88</v>
      </c>
      <c r="AV5365" s="12" t="s">
        <v>88</v>
      </c>
      <c r="AW5365" s="12" t="s">
        <v>31</v>
      </c>
      <c r="AX5365" s="12" t="s">
        <v>76</v>
      </c>
      <c r="AY5365" s="159" t="s">
        <v>317</v>
      </c>
    </row>
    <row r="5366" spans="2:65" s="13" customFormat="1" ht="10">
      <c r="B5366" s="165"/>
      <c r="D5366" s="158" t="s">
        <v>328</v>
      </c>
      <c r="E5366" s="166" t="s">
        <v>1</v>
      </c>
      <c r="F5366" s="167" t="s">
        <v>7622</v>
      </c>
      <c r="H5366" s="168">
        <v>54.86</v>
      </c>
      <c r="I5366" s="169"/>
      <c r="L5366" s="165"/>
      <c r="M5366" s="170"/>
      <c r="T5366" s="171"/>
      <c r="AT5366" s="166" t="s">
        <v>328</v>
      </c>
      <c r="AU5366" s="166" t="s">
        <v>88</v>
      </c>
      <c r="AV5366" s="13" t="s">
        <v>92</v>
      </c>
      <c r="AW5366" s="13" t="s">
        <v>31</v>
      </c>
      <c r="AX5366" s="13" t="s">
        <v>76</v>
      </c>
      <c r="AY5366" s="166" t="s">
        <v>317</v>
      </c>
    </row>
    <row r="5367" spans="2:65" s="12" customFormat="1" ht="10">
      <c r="B5367" s="157"/>
      <c r="D5367" s="158" t="s">
        <v>328</v>
      </c>
      <c r="E5367" s="159" t="s">
        <v>1</v>
      </c>
      <c r="F5367" s="160" t="s">
        <v>3235</v>
      </c>
      <c r="H5367" s="161">
        <v>241.05</v>
      </c>
      <c r="I5367" s="162"/>
      <c r="L5367" s="157"/>
      <c r="M5367" s="163"/>
      <c r="T5367" s="164"/>
      <c r="AT5367" s="159" t="s">
        <v>328</v>
      </c>
      <c r="AU5367" s="159" t="s">
        <v>88</v>
      </c>
      <c r="AV5367" s="12" t="s">
        <v>88</v>
      </c>
      <c r="AW5367" s="12" t="s">
        <v>31</v>
      </c>
      <c r="AX5367" s="12" t="s">
        <v>76</v>
      </c>
      <c r="AY5367" s="159" t="s">
        <v>317</v>
      </c>
    </row>
    <row r="5368" spans="2:65" s="13" customFormat="1" ht="10">
      <c r="B5368" s="165"/>
      <c r="D5368" s="158" t="s">
        <v>328</v>
      </c>
      <c r="E5368" s="166" t="s">
        <v>1</v>
      </c>
      <c r="F5368" s="167" t="s">
        <v>7623</v>
      </c>
      <c r="H5368" s="168">
        <v>241.05</v>
      </c>
      <c r="I5368" s="169"/>
      <c r="L5368" s="165"/>
      <c r="M5368" s="170"/>
      <c r="T5368" s="171"/>
      <c r="AT5368" s="166" t="s">
        <v>328</v>
      </c>
      <c r="AU5368" s="166" t="s">
        <v>88</v>
      </c>
      <c r="AV5368" s="13" t="s">
        <v>92</v>
      </c>
      <c r="AW5368" s="13" t="s">
        <v>31</v>
      </c>
      <c r="AX5368" s="13" t="s">
        <v>76</v>
      </c>
      <c r="AY5368" s="166" t="s">
        <v>317</v>
      </c>
    </row>
    <row r="5369" spans="2:65" s="14" customFormat="1" ht="10">
      <c r="B5369" s="172"/>
      <c r="D5369" s="158" t="s">
        <v>328</v>
      </c>
      <c r="E5369" s="173" t="s">
        <v>1</v>
      </c>
      <c r="F5369" s="174" t="s">
        <v>332</v>
      </c>
      <c r="H5369" s="175">
        <v>518.18000000000006</v>
      </c>
      <c r="I5369" s="176"/>
      <c r="L5369" s="172"/>
      <c r="M5369" s="177"/>
      <c r="T5369" s="178"/>
      <c r="AT5369" s="173" t="s">
        <v>328</v>
      </c>
      <c r="AU5369" s="173" t="s">
        <v>88</v>
      </c>
      <c r="AV5369" s="14" t="s">
        <v>323</v>
      </c>
      <c r="AW5369" s="14" t="s">
        <v>31</v>
      </c>
      <c r="AX5369" s="14" t="s">
        <v>83</v>
      </c>
      <c r="AY5369" s="173" t="s">
        <v>317</v>
      </c>
    </row>
    <row r="5370" spans="2:65" s="1" customFormat="1" ht="37.75" customHeight="1">
      <c r="B5370" s="142"/>
      <c r="C5370" s="143" t="s">
        <v>7624</v>
      </c>
      <c r="D5370" s="143" t="s">
        <v>319</v>
      </c>
      <c r="E5370" s="144" t="s">
        <v>7625</v>
      </c>
      <c r="F5370" s="145" t="s">
        <v>7626</v>
      </c>
      <c r="G5370" s="146" t="s">
        <v>444</v>
      </c>
      <c r="H5370" s="147">
        <v>26.1</v>
      </c>
      <c r="I5370" s="148"/>
      <c r="J5370" s="149">
        <f>ROUND(I5370*H5370,2)</f>
        <v>0</v>
      </c>
      <c r="K5370" s="150"/>
      <c r="L5370" s="31"/>
      <c r="M5370" s="151" t="s">
        <v>1</v>
      </c>
      <c r="N5370" s="152" t="s">
        <v>42</v>
      </c>
      <c r="P5370" s="153">
        <f>O5370*H5370</f>
        <v>0</v>
      </c>
      <c r="Q5370" s="153">
        <v>3.3E-4</v>
      </c>
      <c r="R5370" s="153">
        <f>Q5370*H5370</f>
        <v>8.6130000000000009E-3</v>
      </c>
      <c r="S5370" s="153">
        <v>0</v>
      </c>
      <c r="T5370" s="154">
        <f>S5370*H5370</f>
        <v>0</v>
      </c>
      <c r="AR5370" s="155" t="s">
        <v>396</v>
      </c>
      <c r="AT5370" s="155" t="s">
        <v>319</v>
      </c>
      <c r="AU5370" s="155" t="s">
        <v>88</v>
      </c>
      <c r="AY5370" s="16" t="s">
        <v>317</v>
      </c>
      <c r="BE5370" s="156">
        <f>IF(N5370="základná",J5370,0)</f>
        <v>0</v>
      </c>
      <c r="BF5370" s="156">
        <f>IF(N5370="znížená",J5370,0)</f>
        <v>0</v>
      </c>
      <c r="BG5370" s="156">
        <f>IF(N5370="zákl. prenesená",J5370,0)</f>
        <v>0</v>
      </c>
      <c r="BH5370" s="156">
        <f>IF(N5370="zníž. prenesená",J5370,0)</f>
        <v>0</v>
      </c>
      <c r="BI5370" s="156">
        <f>IF(N5370="nulová",J5370,0)</f>
        <v>0</v>
      </c>
      <c r="BJ5370" s="16" t="s">
        <v>88</v>
      </c>
      <c r="BK5370" s="156">
        <f>ROUND(I5370*H5370,2)</f>
        <v>0</v>
      </c>
      <c r="BL5370" s="16" t="s">
        <v>396</v>
      </c>
      <c r="BM5370" s="155" t="s">
        <v>7627</v>
      </c>
    </row>
    <row r="5371" spans="2:65" s="12" customFormat="1" ht="10">
      <c r="B5371" s="157"/>
      <c r="D5371" s="158" t="s">
        <v>328</v>
      </c>
      <c r="E5371" s="159" t="s">
        <v>1</v>
      </c>
      <c r="F5371" s="160" t="s">
        <v>3250</v>
      </c>
      <c r="H5371" s="161">
        <v>26.1</v>
      </c>
      <c r="I5371" s="162"/>
      <c r="L5371" s="157"/>
      <c r="M5371" s="163"/>
      <c r="T5371" s="164"/>
      <c r="AT5371" s="159" t="s">
        <v>328</v>
      </c>
      <c r="AU5371" s="159" t="s">
        <v>88</v>
      </c>
      <c r="AV5371" s="12" t="s">
        <v>88</v>
      </c>
      <c r="AW5371" s="12" t="s">
        <v>31</v>
      </c>
      <c r="AX5371" s="12" t="s">
        <v>76</v>
      </c>
      <c r="AY5371" s="159" t="s">
        <v>317</v>
      </c>
    </row>
    <row r="5372" spans="2:65" s="13" customFormat="1" ht="10">
      <c r="B5372" s="165"/>
      <c r="D5372" s="158" t="s">
        <v>328</v>
      </c>
      <c r="E5372" s="166" t="s">
        <v>1</v>
      </c>
      <c r="F5372" s="167" t="s">
        <v>1248</v>
      </c>
      <c r="H5372" s="168">
        <v>26.1</v>
      </c>
      <c r="I5372" s="169"/>
      <c r="L5372" s="165"/>
      <c r="M5372" s="170"/>
      <c r="T5372" s="171"/>
      <c r="AT5372" s="166" t="s">
        <v>328</v>
      </c>
      <c r="AU5372" s="166" t="s">
        <v>88</v>
      </c>
      <c r="AV5372" s="13" t="s">
        <v>92</v>
      </c>
      <c r="AW5372" s="13" t="s">
        <v>31</v>
      </c>
      <c r="AX5372" s="13" t="s">
        <v>76</v>
      </c>
      <c r="AY5372" s="166" t="s">
        <v>317</v>
      </c>
    </row>
    <row r="5373" spans="2:65" s="14" customFormat="1" ht="10">
      <c r="B5373" s="172"/>
      <c r="D5373" s="158" t="s">
        <v>328</v>
      </c>
      <c r="E5373" s="173" t="s">
        <v>1</v>
      </c>
      <c r="F5373" s="174" t="s">
        <v>332</v>
      </c>
      <c r="H5373" s="175">
        <v>26.1</v>
      </c>
      <c r="I5373" s="176"/>
      <c r="L5373" s="172"/>
      <c r="M5373" s="177"/>
      <c r="T5373" s="178"/>
      <c r="AT5373" s="173" t="s">
        <v>328</v>
      </c>
      <c r="AU5373" s="173" t="s">
        <v>88</v>
      </c>
      <c r="AV5373" s="14" t="s">
        <v>323</v>
      </c>
      <c r="AW5373" s="14" t="s">
        <v>31</v>
      </c>
      <c r="AX5373" s="14" t="s">
        <v>83</v>
      </c>
      <c r="AY5373" s="173" t="s">
        <v>317</v>
      </c>
    </row>
    <row r="5374" spans="2:65" s="1" customFormat="1" ht="37.75" customHeight="1">
      <c r="B5374" s="142"/>
      <c r="C5374" s="143" t="s">
        <v>7628</v>
      </c>
      <c r="D5374" s="143" t="s">
        <v>319</v>
      </c>
      <c r="E5374" s="144" t="s">
        <v>7629</v>
      </c>
      <c r="F5374" s="145" t="s">
        <v>7630</v>
      </c>
      <c r="G5374" s="146" t="s">
        <v>444</v>
      </c>
      <c r="H5374" s="147">
        <v>16.07</v>
      </c>
      <c r="I5374" s="148"/>
      <c r="J5374" s="149">
        <f>ROUND(I5374*H5374,2)</f>
        <v>0</v>
      </c>
      <c r="K5374" s="150"/>
      <c r="L5374" s="31"/>
      <c r="M5374" s="151" t="s">
        <v>1</v>
      </c>
      <c r="N5374" s="152" t="s">
        <v>42</v>
      </c>
      <c r="P5374" s="153">
        <f>O5374*H5374</f>
        <v>0</v>
      </c>
      <c r="Q5374" s="153">
        <v>3.3E-4</v>
      </c>
      <c r="R5374" s="153">
        <f>Q5374*H5374</f>
        <v>5.3030999999999998E-3</v>
      </c>
      <c r="S5374" s="153">
        <v>0</v>
      </c>
      <c r="T5374" s="154">
        <f>S5374*H5374</f>
        <v>0</v>
      </c>
      <c r="AR5374" s="155" t="s">
        <v>396</v>
      </c>
      <c r="AT5374" s="155" t="s">
        <v>319</v>
      </c>
      <c r="AU5374" s="155" t="s">
        <v>88</v>
      </c>
      <c r="AY5374" s="16" t="s">
        <v>317</v>
      </c>
      <c r="BE5374" s="156">
        <f>IF(N5374="základná",J5374,0)</f>
        <v>0</v>
      </c>
      <c r="BF5374" s="156">
        <f>IF(N5374="znížená",J5374,0)</f>
        <v>0</v>
      </c>
      <c r="BG5374" s="156">
        <f>IF(N5374="zákl. prenesená",J5374,0)</f>
        <v>0</v>
      </c>
      <c r="BH5374" s="156">
        <f>IF(N5374="zníž. prenesená",J5374,0)</f>
        <v>0</v>
      </c>
      <c r="BI5374" s="156">
        <f>IF(N5374="nulová",J5374,0)</f>
        <v>0</v>
      </c>
      <c r="BJ5374" s="16" t="s">
        <v>88</v>
      </c>
      <c r="BK5374" s="156">
        <f>ROUND(I5374*H5374,2)</f>
        <v>0</v>
      </c>
      <c r="BL5374" s="16" t="s">
        <v>396</v>
      </c>
      <c r="BM5374" s="155" t="s">
        <v>7631</v>
      </c>
    </row>
    <row r="5375" spans="2:65" s="12" customFormat="1" ht="10">
      <c r="B5375" s="157"/>
      <c r="D5375" s="158" t="s">
        <v>328</v>
      </c>
      <c r="E5375" s="159" t="s">
        <v>1</v>
      </c>
      <c r="F5375" s="160" t="s">
        <v>3255</v>
      </c>
      <c r="H5375" s="161">
        <v>16.07</v>
      </c>
      <c r="I5375" s="162"/>
      <c r="L5375" s="157"/>
      <c r="M5375" s="163"/>
      <c r="T5375" s="164"/>
      <c r="AT5375" s="159" t="s">
        <v>328</v>
      </c>
      <c r="AU5375" s="159" t="s">
        <v>88</v>
      </c>
      <c r="AV5375" s="12" t="s">
        <v>88</v>
      </c>
      <c r="AW5375" s="12" t="s">
        <v>31</v>
      </c>
      <c r="AX5375" s="12" t="s">
        <v>76</v>
      </c>
      <c r="AY5375" s="159" t="s">
        <v>317</v>
      </c>
    </row>
    <row r="5376" spans="2:65" s="13" customFormat="1" ht="10">
      <c r="B5376" s="165"/>
      <c r="D5376" s="158" t="s">
        <v>328</v>
      </c>
      <c r="E5376" s="166" t="s">
        <v>1</v>
      </c>
      <c r="F5376" s="167" t="s">
        <v>1251</v>
      </c>
      <c r="H5376" s="168">
        <v>16.07</v>
      </c>
      <c r="I5376" s="169"/>
      <c r="L5376" s="165"/>
      <c r="M5376" s="170"/>
      <c r="T5376" s="171"/>
      <c r="AT5376" s="166" t="s">
        <v>328</v>
      </c>
      <c r="AU5376" s="166" t="s">
        <v>88</v>
      </c>
      <c r="AV5376" s="13" t="s">
        <v>92</v>
      </c>
      <c r="AW5376" s="13" t="s">
        <v>31</v>
      </c>
      <c r="AX5376" s="13" t="s">
        <v>76</v>
      </c>
      <c r="AY5376" s="166" t="s">
        <v>317</v>
      </c>
    </row>
    <row r="5377" spans="2:65" s="14" customFormat="1" ht="10">
      <c r="B5377" s="172"/>
      <c r="D5377" s="158" t="s">
        <v>328</v>
      </c>
      <c r="E5377" s="173" t="s">
        <v>1</v>
      </c>
      <c r="F5377" s="174" t="s">
        <v>332</v>
      </c>
      <c r="H5377" s="175">
        <v>16.07</v>
      </c>
      <c r="I5377" s="176"/>
      <c r="L5377" s="172"/>
      <c r="M5377" s="177"/>
      <c r="T5377" s="178"/>
      <c r="AT5377" s="173" t="s">
        <v>328</v>
      </c>
      <c r="AU5377" s="173" t="s">
        <v>88</v>
      </c>
      <c r="AV5377" s="14" t="s">
        <v>323</v>
      </c>
      <c r="AW5377" s="14" t="s">
        <v>31</v>
      </c>
      <c r="AX5377" s="14" t="s">
        <v>83</v>
      </c>
      <c r="AY5377" s="173" t="s">
        <v>317</v>
      </c>
    </row>
    <row r="5378" spans="2:65" s="1" customFormat="1" ht="37.75" customHeight="1">
      <c r="B5378" s="142"/>
      <c r="C5378" s="143" t="s">
        <v>7632</v>
      </c>
      <c r="D5378" s="143" t="s">
        <v>319</v>
      </c>
      <c r="E5378" s="144" t="s">
        <v>7633</v>
      </c>
      <c r="F5378" s="145" t="s">
        <v>7634</v>
      </c>
      <c r="G5378" s="146" t="s">
        <v>444</v>
      </c>
      <c r="H5378" s="147">
        <v>53.4</v>
      </c>
      <c r="I5378" s="148"/>
      <c r="J5378" s="149">
        <f>ROUND(I5378*H5378,2)</f>
        <v>0</v>
      </c>
      <c r="K5378" s="150"/>
      <c r="L5378" s="31"/>
      <c r="M5378" s="151" t="s">
        <v>1</v>
      </c>
      <c r="N5378" s="152" t="s">
        <v>42</v>
      </c>
      <c r="P5378" s="153">
        <f>O5378*H5378</f>
        <v>0</v>
      </c>
      <c r="Q5378" s="153">
        <v>3.3E-4</v>
      </c>
      <c r="R5378" s="153">
        <f>Q5378*H5378</f>
        <v>1.7621999999999999E-2</v>
      </c>
      <c r="S5378" s="153">
        <v>0</v>
      </c>
      <c r="T5378" s="154">
        <f>S5378*H5378</f>
        <v>0</v>
      </c>
      <c r="AR5378" s="155" t="s">
        <v>396</v>
      </c>
      <c r="AT5378" s="155" t="s">
        <v>319</v>
      </c>
      <c r="AU5378" s="155" t="s">
        <v>88</v>
      </c>
      <c r="AY5378" s="16" t="s">
        <v>317</v>
      </c>
      <c r="BE5378" s="156">
        <f>IF(N5378="základná",J5378,0)</f>
        <v>0</v>
      </c>
      <c r="BF5378" s="156">
        <f>IF(N5378="znížená",J5378,0)</f>
        <v>0</v>
      </c>
      <c r="BG5378" s="156">
        <f>IF(N5378="zákl. prenesená",J5378,0)</f>
        <v>0</v>
      </c>
      <c r="BH5378" s="156">
        <f>IF(N5378="zníž. prenesená",J5378,0)</f>
        <v>0</v>
      </c>
      <c r="BI5378" s="156">
        <f>IF(N5378="nulová",J5378,0)</f>
        <v>0</v>
      </c>
      <c r="BJ5378" s="16" t="s">
        <v>88</v>
      </c>
      <c r="BK5378" s="156">
        <f>ROUND(I5378*H5378,2)</f>
        <v>0</v>
      </c>
      <c r="BL5378" s="16" t="s">
        <v>396</v>
      </c>
      <c r="BM5378" s="155" t="s">
        <v>7635</v>
      </c>
    </row>
    <row r="5379" spans="2:65" s="12" customFormat="1" ht="10">
      <c r="B5379" s="157"/>
      <c r="D5379" s="158" t="s">
        <v>328</v>
      </c>
      <c r="E5379" s="159" t="s">
        <v>1</v>
      </c>
      <c r="F5379" s="160" t="s">
        <v>3260</v>
      </c>
      <c r="H5379" s="161">
        <v>53.4</v>
      </c>
      <c r="I5379" s="162"/>
      <c r="L5379" s="157"/>
      <c r="M5379" s="163"/>
      <c r="T5379" s="164"/>
      <c r="AT5379" s="159" t="s">
        <v>328</v>
      </c>
      <c r="AU5379" s="159" t="s">
        <v>88</v>
      </c>
      <c r="AV5379" s="12" t="s">
        <v>88</v>
      </c>
      <c r="AW5379" s="12" t="s">
        <v>31</v>
      </c>
      <c r="AX5379" s="12" t="s">
        <v>76</v>
      </c>
      <c r="AY5379" s="159" t="s">
        <v>317</v>
      </c>
    </row>
    <row r="5380" spans="2:65" s="13" customFormat="1" ht="10">
      <c r="B5380" s="165"/>
      <c r="D5380" s="158" t="s">
        <v>328</v>
      </c>
      <c r="E5380" s="166" t="s">
        <v>1</v>
      </c>
      <c r="F5380" s="167" t="s">
        <v>1238</v>
      </c>
      <c r="H5380" s="168">
        <v>53.4</v>
      </c>
      <c r="I5380" s="169"/>
      <c r="L5380" s="165"/>
      <c r="M5380" s="170"/>
      <c r="T5380" s="171"/>
      <c r="AT5380" s="166" t="s">
        <v>328</v>
      </c>
      <c r="AU5380" s="166" t="s">
        <v>88</v>
      </c>
      <c r="AV5380" s="13" t="s">
        <v>92</v>
      </c>
      <c r="AW5380" s="13" t="s">
        <v>31</v>
      </c>
      <c r="AX5380" s="13" t="s">
        <v>76</v>
      </c>
      <c r="AY5380" s="166" t="s">
        <v>317</v>
      </c>
    </row>
    <row r="5381" spans="2:65" s="14" customFormat="1" ht="10">
      <c r="B5381" s="172"/>
      <c r="D5381" s="158" t="s">
        <v>328</v>
      </c>
      <c r="E5381" s="173" t="s">
        <v>1</v>
      </c>
      <c r="F5381" s="174" t="s">
        <v>332</v>
      </c>
      <c r="H5381" s="175">
        <v>53.4</v>
      </c>
      <c r="I5381" s="176"/>
      <c r="L5381" s="172"/>
      <c r="M5381" s="177"/>
      <c r="T5381" s="178"/>
      <c r="AT5381" s="173" t="s">
        <v>328</v>
      </c>
      <c r="AU5381" s="173" t="s">
        <v>88</v>
      </c>
      <c r="AV5381" s="14" t="s">
        <v>323</v>
      </c>
      <c r="AW5381" s="14" t="s">
        <v>31</v>
      </c>
      <c r="AX5381" s="14" t="s">
        <v>83</v>
      </c>
      <c r="AY5381" s="173" t="s">
        <v>317</v>
      </c>
    </row>
    <row r="5382" spans="2:65" s="1" customFormat="1" ht="37.75" customHeight="1">
      <c r="B5382" s="142"/>
      <c r="C5382" s="143" t="s">
        <v>7636</v>
      </c>
      <c r="D5382" s="143" t="s">
        <v>319</v>
      </c>
      <c r="E5382" s="144" t="s">
        <v>7637</v>
      </c>
      <c r="F5382" s="145" t="s">
        <v>7638</v>
      </c>
      <c r="G5382" s="146" t="s">
        <v>444</v>
      </c>
      <c r="H5382" s="147">
        <v>31.91</v>
      </c>
      <c r="I5382" s="148"/>
      <c r="J5382" s="149">
        <f>ROUND(I5382*H5382,2)</f>
        <v>0</v>
      </c>
      <c r="K5382" s="150"/>
      <c r="L5382" s="31"/>
      <c r="M5382" s="151" t="s">
        <v>1</v>
      </c>
      <c r="N5382" s="152" t="s">
        <v>42</v>
      </c>
      <c r="P5382" s="153">
        <f>O5382*H5382</f>
        <v>0</v>
      </c>
      <c r="Q5382" s="153">
        <v>3.3E-4</v>
      </c>
      <c r="R5382" s="153">
        <f>Q5382*H5382</f>
        <v>1.0530299999999999E-2</v>
      </c>
      <c r="S5382" s="153">
        <v>0</v>
      </c>
      <c r="T5382" s="154">
        <f>S5382*H5382</f>
        <v>0</v>
      </c>
      <c r="AR5382" s="155" t="s">
        <v>396</v>
      </c>
      <c r="AT5382" s="155" t="s">
        <v>319</v>
      </c>
      <c r="AU5382" s="155" t="s">
        <v>88</v>
      </c>
      <c r="AY5382" s="16" t="s">
        <v>317</v>
      </c>
      <c r="BE5382" s="156">
        <f>IF(N5382="základná",J5382,0)</f>
        <v>0</v>
      </c>
      <c r="BF5382" s="156">
        <f>IF(N5382="znížená",J5382,0)</f>
        <v>0</v>
      </c>
      <c r="BG5382" s="156">
        <f>IF(N5382="zákl. prenesená",J5382,0)</f>
        <v>0</v>
      </c>
      <c r="BH5382" s="156">
        <f>IF(N5382="zníž. prenesená",J5382,0)</f>
        <v>0</v>
      </c>
      <c r="BI5382" s="156">
        <f>IF(N5382="nulová",J5382,0)</f>
        <v>0</v>
      </c>
      <c r="BJ5382" s="16" t="s">
        <v>88</v>
      </c>
      <c r="BK5382" s="156">
        <f>ROUND(I5382*H5382,2)</f>
        <v>0</v>
      </c>
      <c r="BL5382" s="16" t="s">
        <v>396</v>
      </c>
      <c r="BM5382" s="155" t="s">
        <v>7639</v>
      </c>
    </row>
    <row r="5383" spans="2:65" s="12" customFormat="1" ht="10">
      <c r="B5383" s="157"/>
      <c r="D5383" s="158" t="s">
        <v>328</v>
      </c>
      <c r="E5383" s="159" t="s">
        <v>1</v>
      </c>
      <c r="F5383" s="160" t="s">
        <v>3265</v>
      </c>
      <c r="H5383" s="161">
        <v>31.91</v>
      </c>
      <c r="I5383" s="162"/>
      <c r="L5383" s="157"/>
      <c r="M5383" s="163"/>
      <c r="T5383" s="164"/>
      <c r="AT5383" s="159" t="s">
        <v>328</v>
      </c>
      <c r="AU5383" s="159" t="s">
        <v>88</v>
      </c>
      <c r="AV5383" s="12" t="s">
        <v>88</v>
      </c>
      <c r="AW5383" s="12" t="s">
        <v>31</v>
      </c>
      <c r="AX5383" s="12" t="s">
        <v>76</v>
      </c>
      <c r="AY5383" s="159" t="s">
        <v>317</v>
      </c>
    </row>
    <row r="5384" spans="2:65" s="13" customFormat="1" ht="10">
      <c r="B5384" s="165"/>
      <c r="D5384" s="158" t="s">
        <v>328</v>
      </c>
      <c r="E5384" s="166" t="s">
        <v>1</v>
      </c>
      <c r="F5384" s="167" t="s">
        <v>1240</v>
      </c>
      <c r="H5384" s="168">
        <v>31.91</v>
      </c>
      <c r="I5384" s="169"/>
      <c r="L5384" s="165"/>
      <c r="M5384" s="170"/>
      <c r="T5384" s="171"/>
      <c r="AT5384" s="166" t="s">
        <v>328</v>
      </c>
      <c r="AU5384" s="166" t="s">
        <v>88</v>
      </c>
      <c r="AV5384" s="13" t="s">
        <v>92</v>
      </c>
      <c r="AW5384" s="13" t="s">
        <v>31</v>
      </c>
      <c r="AX5384" s="13" t="s">
        <v>76</v>
      </c>
      <c r="AY5384" s="166" t="s">
        <v>317</v>
      </c>
    </row>
    <row r="5385" spans="2:65" s="14" customFormat="1" ht="10">
      <c r="B5385" s="172"/>
      <c r="D5385" s="158" t="s">
        <v>328</v>
      </c>
      <c r="E5385" s="173" t="s">
        <v>1</v>
      </c>
      <c r="F5385" s="174" t="s">
        <v>332</v>
      </c>
      <c r="H5385" s="175">
        <v>31.91</v>
      </c>
      <c r="I5385" s="176"/>
      <c r="L5385" s="172"/>
      <c r="M5385" s="177"/>
      <c r="T5385" s="178"/>
      <c r="AT5385" s="173" t="s">
        <v>328</v>
      </c>
      <c r="AU5385" s="173" t="s">
        <v>88</v>
      </c>
      <c r="AV5385" s="14" t="s">
        <v>323</v>
      </c>
      <c r="AW5385" s="14" t="s">
        <v>31</v>
      </c>
      <c r="AX5385" s="14" t="s">
        <v>83</v>
      </c>
      <c r="AY5385" s="173" t="s">
        <v>317</v>
      </c>
    </row>
    <row r="5386" spans="2:65" s="1" customFormat="1" ht="37.75" customHeight="1">
      <c r="B5386" s="142"/>
      <c r="C5386" s="143" t="s">
        <v>7640</v>
      </c>
      <c r="D5386" s="143" t="s">
        <v>319</v>
      </c>
      <c r="E5386" s="144" t="s">
        <v>7641</v>
      </c>
      <c r="F5386" s="145" t="s">
        <v>7642</v>
      </c>
      <c r="G5386" s="146" t="s">
        <v>444</v>
      </c>
      <c r="H5386" s="147">
        <v>40.99</v>
      </c>
      <c r="I5386" s="148"/>
      <c r="J5386" s="149">
        <f>ROUND(I5386*H5386,2)</f>
        <v>0</v>
      </c>
      <c r="K5386" s="150"/>
      <c r="L5386" s="31"/>
      <c r="M5386" s="151" t="s">
        <v>1</v>
      </c>
      <c r="N5386" s="152" t="s">
        <v>42</v>
      </c>
      <c r="P5386" s="153">
        <f>O5386*H5386</f>
        <v>0</v>
      </c>
      <c r="Q5386" s="153">
        <v>3.3E-4</v>
      </c>
      <c r="R5386" s="153">
        <f>Q5386*H5386</f>
        <v>1.3526700000000001E-2</v>
      </c>
      <c r="S5386" s="153">
        <v>0</v>
      </c>
      <c r="T5386" s="154">
        <f>S5386*H5386</f>
        <v>0</v>
      </c>
      <c r="AR5386" s="155" t="s">
        <v>396</v>
      </c>
      <c r="AT5386" s="155" t="s">
        <v>319</v>
      </c>
      <c r="AU5386" s="155" t="s">
        <v>88</v>
      </c>
      <c r="AY5386" s="16" t="s">
        <v>317</v>
      </c>
      <c r="BE5386" s="156">
        <f>IF(N5386="základná",J5386,0)</f>
        <v>0</v>
      </c>
      <c r="BF5386" s="156">
        <f>IF(N5386="znížená",J5386,0)</f>
        <v>0</v>
      </c>
      <c r="BG5386" s="156">
        <f>IF(N5386="zákl. prenesená",J5386,0)</f>
        <v>0</v>
      </c>
      <c r="BH5386" s="156">
        <f>IF(N5386="zníž. prenesená",J5386,0)</f>
        <v>0</v>
      </c>
      <c r="BI5386" s="156">
        <f>IF(N5386="nulová",J5386,0)</f>
        <v>0</v>
      </c>
      <c r="BJ5386" s="16" t="s">
        <v>88</v>
      </c>
      <c r="BK5386" s="156">
        <f>ROUND(I5386*H5386,2)</f>
        <v>0</v>
      </c>
      <c r="BL5386" s="16" t="s">
        <v>396</v>
      </c>
      <c r="BM5386" s="155" t="s">
        <v>7643</v>
      </c>
    </row>
    <row r="5387" spans="2:65" s="12" customFormat="1" ht="10">
      <c r="B5387" s="157"/>
      <c r="D5387" s="158" t="s">
        <v>328</v>
      </c>
      <c r="E5387" s="159" t="s">
        <v>1</v>
      </c>
      <c r="F5387" s="160" t="s">
        <v>3270</v>
      </c>
      <c r="H5387" s="161">
        <v>40.99</v>
      </c>
      <c r="I5387" s="162"/>
      <c r="L5387" s="157"/>
      <c r="M5387" s="163"/>
      <c r="T5387" s="164"/>
      <c r="AT5387" s="159" t="s">
        <v>328</v>
      </c>
      <c r="AU5387" s="159" t="s">
        <v>88</v>
      </c>
      <c r="AV5387" s="12" t="s">
        <v>88</v>
      </c>
      <c r="AW5387" s="12" t="s">
        <v>31</v>
      </c>
      <c r="AX5387" s="12" t="s">
        <v>76</v>
      </c>
      <c r="AY5387" s="159" t="s">
        <v>317</v>
      </c>
    </row>
    <row r="5388" spans="2:65" s="13" customFormat="1" ht="10">
      <c r="B5388" s="165"/>
      <c r="D5388" s="158" t="s">
        <v>328</v>
      </c>
      <c r="E5388" s="166" t="s">
        <v>1</v>
      </c>
      <c r="F5388" s="167" t="s">
        <v>1242</v>
      </c>
      <c r="H5388" s="168">
        <v>40.99</v>
      </c>
      <c r="I5388" s="169"/>
      <c r="L5388" s="165"/>
      <c r="M5388" s="170"/>
      <c r="T5388" s="171"/>
      <c r="AT5388" s="166" t="s">
        <v>328</v>
      </c>
      <c r="AU5388" s="166" t="s">
        <v>88</v>
      </c>
      <c r="AV5388" s="13" t="s">
        <v>92</v>
      </c>
      <c r="AW5388" s="13" t="s">
        <v>31</v>
      </c>
      <c r="AX5388" s="13" t="s">
        <v>76</v>
      </c>
      <c r="AY5388" s="166" t="s">
        <v>317</v>
      </c>
    </row>
    <row r="5389" spans="2:65" s="14" customFormat="1" ht="10">
      <c r="B5389" s="172"/>
      <c r="D5389" s="158" t="s">
        <v>328</v>
      </c>
      <c r="E5389" s="173" t="s">
        <v>1</v>
      </c>
      <c r="F5389" s="174" t="s">
        <v>332</v>
      </c>
      <c r="H5389" s="175">
        <v>40.99</v>
      </c>
      <c r="I5389" s="176"/>
      <c r="L5389" s="172"/>
      <c r="M5389" s="177"/>
      <c r="T5389" s="178"/>
      <c r="AT5389" s="173" t="s">
        <v>328</v>
      </c>
      <c r="AU5389" s="173" t="s">
        <v>88</v>
      </c>
      <c r="AV5389" s="14" t="s">
        <v>323</v>
      </c>
      <c r="AW5389" s="14" t="s">
        <v>31</v>
      </c>
      <c r="AX5389" s="14" t="s">
        <v>83</v>
      </c>
      <c r="AY5389" s="173" t="s">
        <v>317</v>
      </c>
    </row>
    <row r="5390" spans="2:65" s="1" customFormat="1" ht="33" customHeight="1">
      <c r="B5390" s="142"/>
      <c r="C5390" s="143" t="s">
        <v>7644</v>
      </c>
      <c r="D5390" s="143" t="s">
        <v>319</v>
      </c>
      <c r="E5390" s="144" t="s">
        <v>7645</v>
      </c>
      <c r="F5390" s="145" t="s">
        <v>7646</v>
      </c>
      <c r="G5390" s="146" t="s">
        <v>444</v>
      </c>
      <c r="H5390" s="147">
        <v>58.02</v>
      </c>
      <c r="I5390" s="148"/>
      <c r="J5390" s="149">
        <f>ROUND(I5390*H5390,2)</f>
        <v>0</v>
      </c>
      <c r="K5390" s="150"/>
      <c r="L5390" s="31"/>
      <c r="M5390" s="151" t="s">
        <v>1</v>
      </c>
      <c r="N5390" s="152" t="s">
        <v>42</v>
      </c>
      <c r="P5390" s="153">
        <f>O5390*H5390</f>
        <v>0</v>
      </c>
      <c r="Q5390" s="153">
        <v>3.3E-4</v>
      </c>
      <c r="R5390" s="153">
        <f>Q5390*H5390</f>
        <v>1.91466E-2</v>
      </c>
      <c r="S5390" s="153">
        <v>0</v>
      </c>
      <c r="T5390" s="154">
        <f>S5390*H5390</f>
        <v>0</v>
      </c>
      <c r="AR5390" s="155" t="s">
        <v>396</v>
      </c>
      <c r="AT5390" s="155" t="s">
        <v>319</v>
      </c>
      <c r="AU5390" s="155" t="s">
        <v>88</v>
      </c>
      <c r="AY5390" s="16" t="s">
        <v>317</v>
      </c>
      <c r="BE5390" s="156">
        <f>IF(N5390="základná",J5390,0)</f>
        <v>0</v>
      </c>
      <c r="BF5390" s="156">
        <f>IF(N5390="znížená",J5390,0)</f>
        <v>0</v>
      </c>
      <c r="BG5390" s="156">
        <f>IF(N5390="zákl. prenesená",J5390,0)</f>
        <v>0</v>
      </c>
      <c r="BH5390" s="156">
        <f>IF(N5390="zníž. prenesená",J5390,0)</f>
        <v>0</v>
      </c>
      <c r="BI5390" s="156">
        <f>IF(N5390="nulová",J5390,0)</f>
        <v>0</v>
      </c>
      <c r="BJ5390" s="16" t="s">
        <v>88</v>
      </c>
      <c r="BK5390" s="156">
        <f>ROUND(I5390*H5390,2)</f>
        <v>0</v>
      </c>
      <c r="BL5390" s="16" t="s">
        <v>396</v>
      </c>
      <c r="BM5390" s="155" t="s">
        <v>7647</v>
      </c>
    </row>
    <row r="5391" spans="2:65" s="12" customFormat="1" ht="10">
      <c r="B5391" s="157"/>
      <c r="D5391" s="158" t="s">
        <v>328</v>
      </c>
      <c r="E5391" s="159" t="s">
        <v>1</v>
      </c>
      <c r="F5391" s="160" t="s">
        <v>7648</v>
      </c>
      <c r="H5391" s="161">
        <v>84.12</v>
      </c>
      <c r="I5391" s="162"/>
      <c r="L5391" s="157"/>
      <c r="M5391" s="163"/>
      <c r="T5391" s="164"/>
      <c r="AT5391" s="159" t="s">
        <v>328</v>
      </c>
      <c r="AU5391" s="159" t="s">
        <v>88</v>
      </c>
      <c r="AV5391" s="12" t="s">
        <v>88</v>
      </c>
      <c r="AW5391" s="12" t="s">
        <v>31</v>
      </c>
      <c r="AX5391" s="12" t="s">
        <v>76</v>
      </c>
      <c r="AY5391" s="159" t="s">
        <v>317</v>
      </c>
    </row>
    <row r="5392" spans="2:65" s="12" customFormat="1" ht="10">
      <c r="B5392" s="157"/>
      <c r="D5392" s="158" t="s">
        <v>328</v>
      </c>
      <c r="E5392" s="159" t="s">
        <v>1</v>
      </c>
      <c r="F5392" s="160" t="s">
        <v>7649</v>
      </c>
      <c r="H5392" s="161">
        <v>-26.1</v>
      </c>
      <c r="I5392" s="162"/>
      <c r="L5392" s="157"/>
      <c r="M5392" s="163"/>
      <c r="T5392" s="164"/>
      <c r="AT5392" s="159" t="s">
        <v>328</v>
      </c>
      <c r="AU5392" s="159" t="s">
        <v>88</v>
      </c>
      <c r="AV5392" s="12" t="s">
        <v>88</v>
      </c>
      <c r="AW5392" s="12" t="s">
        <v>31</v>
      </c>
      <c r="AX5392" s="12" t="s">
        <v>76</v>
      </c>
      <c r="AY5392" s="159" t="s">
        <v>317</v>
      </c>
    </row>
    <row r="5393" spans="2:65" s="13" customFormat="1" ht="10">
      <c r="B5393" s="165"/>
      <c r="D5393" s="158" t="s">
        <v>328</v>
      </c>
      <c r="E5393" s="166" t="s">
        <v>1</v>
      </c>
      <c r="F5393" s="167" t="s">
        <v>331</v>
      </c>
      <c r="H5393" s="168">
        <v>58.02</v>
      </c>
      <c r="I5393" s="169"/>
      <c r="L5393" s="165"/>
      <c r="M5393" s="170"/>
      <c r="T5393" s="171"/>
      <c r="AT5393" s="166" t="s">
        <v>328</v>
      </c>
      <c r="AU5393" s="166" t="s">
        <v>88</v>
      </c>
      <c r="AV5393" s="13" t="s">
        <v>92</v>
      </c>
      <c r="AW5393" s="13" t="s">
        <v>31</v>
      </c>
      <c r="AX5393" s="13" t="s">
        <v>76</v>
      </c>
      <c r="AY5393" s="166" t="s">
        <v>317</v>
      </c>
    </row>
    <row r="5394" spans="2:65" s="14" customFormat="1" ht="10">
      <c r="B5394" s="172"/>
      <c r="D5394" s="158" t="s">
        <v>328</v>
      </c>
      <c r="E5394" s="173" t="s">
        <v>1</v>
      </c>
      <c r="F5394" s="174" t="s">
        <v>332</v>
      </c>
      <c r="H5394" s="175">
        <v>58.02</v>
      </c>
      <c r="I5394" s="176"/>
      <c r="L5394" s="172"/>
      <c r="M5394" s="177"/>
      <c r="T5394" s="178"/>
      <c r="AT5394" s="173" t="s">
        <v>328</v>
      </c>
      <c r="AU5394" s="173" t="s">
        <v>88</v>
      </c>
      <c r="AV5394" s="14" t="s">
        <v>323</v>
      </c>
      <c r="AW5394" s="14" t="s">
        <v>31</v>
      </c>
      <c r="AX5394" s="14" t="s">
        <v>83</v>
      </c>
      <c r="AY5394" s="173" t="s">
        <v>317</v>
      </c>
    </row>
    <row r="5395" spans="2:65" s="1" customFormat="1" ht="33" customHeight="1">
      <c r="B5395" s="142"/>
      <c r="C5395" s="143" t="s">
        <v>7650</v>
      </c>
      <c r="D5395" s="143" t="s">
        <v>319</v>
      </c>
      <c r="E5395" s="144" t="s">
        <v>7651</v>
      </c>
      <c r="F5395" s="145" t="s">
        <v>7652</v>
      </c>
      <c r="G5395" s="146" t="s">
        <v>444</v>
      </c>
      <c r="H5395" s="147">
        <v>38.36</v>
      </c>
      <c r="I5395" s="148"/>
      <c r="J5395" s="149">
        <f>ROUND(I5395*H5395,2)</f>
        <v>0</v>
      </c>
      <c r="K5395" s="150"/>
      <c r="L5395" s="31"/>
      <c r="M5395" s="151" t="s">
        <v>1</v>
      </c>
      <c r="N5395" s="152" t="s">
        <v>42</v>
      </c>
      <c r="P5395" s="153">
        <f>O5395*H5395</f>
        <v>0</v>
      </c>
      <c r="Q5395" s="153">
        <v>3.3E-4</v>
      </c>
      <c r="R5395" s="153">
        <f>Q5395*H5395</f>
        <v>1.26588E-2</v>
      </c>
      <c r="S5395" s="153">
        <v>0</v>
      </c>
      <c r="T5395" s="154">
        <f>S5395*H5395</f>
        <v>0</v>
      </c>
      <c r="AR5395" s="155" t="s">
        <v>396</v>
      </c>
      <c r="AT5395" s="155" t="s">
        <v>319</v>
      </c>
      <c r="AU5395" s="155" t="s">
        <v>88</v>
      </c>
      <c r="AY5395" s="16" t="s">
        <v>317</v>
      </c>
      <c r="BE5395" s="156">
        <f>IF(N5395="základná",J5395,0)</f>
        <v>0</v>
      </c>
      <c r="BF5395" s="156">
        <f>IF(N5395="znížená",J5395,0)</f>
        <v>0</v>
      </c>
      <c r="BG5395" s="156">
        <f>IF(N5395="zákl. prenesená",J5395,0)</f>
        <v>0</v>
      </c>
      <c r="BH5395" s="156">
        <f>IF(N5395="zníž. prenesená",J5395,0)</f>
        <v>0</v>
      </c>
      <c r="BI5395" s="156">
        <f>IF(N5395="nulová",J5395,0)</f>
        <v>0</v>
      </c>
      <c r="BJ5395" s="16" t="s">
        <v>88</v>
      </c>
      <c r="BK5395" s="156">
        <f>ROUND(I5395*H5395,2)</f>
        <v>0</v>
      </c>
      <c r="BL5395" s="16" t="s">
        <v>396</v>
      </c>
      <c r="BM5395" s="155" t="s">
        <v>7653</v>
      </c>
    </row>
    <row r="5396" spans="2:65" s="12" customFormat="1" ht="10">
      <c r="B5396" s="157"/>
      <c r="D5396" s="158" t="s">
        <v>328</v>
      </c>
      <c r="E5396" s="159" t="s">
        <v>1</v>
      </c>
      <c r="F5396" s="160" t="s">
        <v>7654</v>
      </c>
      <c r="H5396" s="161">
        <v>54.43</v>
      </c>
      <c r="I5396" s="162"/>
      <c r="L5396" s="157"/>
      <c r="M5396" s="163"/>
      <c r="T5396" s="164"/>
      <c r="AT5396" s="159" t="s">
        <v>328</v>
      </c>
      <c r="AU5396" s="159" t="s">
        <v>88</v>
      </c>
      <c r="AV5396" s="12" t="s">
        <v>88</v>
      </c>
      <c r="AW5396" s="12" t="s">
        <v>31</v>
      </c>
      <c r="AX5396" s="12" t="s">
        <v>76</v>
      </c>
      <c r="AY5396" s="159" t="s">
        <v>317</v>
      </c>
    </row>
    <row r="5397" spans="2:65" s="12" customFormat="1" ht="10">
      <c r="B5397" s="157"/>
      <c r="D5397" s="158" t="s">
        <v>328</v>
      </c>
      <c r="E5397" s="159" t="s">
        <v>1</v>
      </c>
      <c r="F5397" s="160" t="s">
        <v>7655</v>
      </c>
      <c r="H5397" s="161">
        <v>-16.07</v>
      </c>
      <c r="I5397" s="162"/>
      <c r="L5397" s="157"/>
      <c r="M5397" s="163"/>
      <c r="T5397" s="164"/>
      <c r="AT5397" s="159" t="s">
        <v>328</v>
      </c>
      <c r="AU5397" s="159" t="s">
        <v>88</v>
      </c>
      <c r="AV5397" s="12" t="s">
        <v>88</v>
      </c>
      <c r="AW5397" s="12" t="s">
        <v>31</v>
      </c>
      <c r="AX5397" s="12" t="s">
        <v>76</v>
      </c>
      <c r="AY5397" s="159" t="s">
        <v>317</v>
      </c>
    </row>
    <row r="5398" spans="2:65" s="13" customFormat="1" ht="10">
      <c r="B5398" s="165"/>
      <c r="D5398" s="158" t="s">
        <v>328</v>
      </c>
      <c r="E5398" s="166" t="s">
        <v>1</v>
      </c>
      <c r="F5398" s="167" t="s">
        <v>331</v>
      </c>
      <c r="H5398" s="168">
        <v>38.36</v>
      </c>
      <c r="I5398" s="169"/>
      <c r="L5398" s="165"/>
      <c r="M5398" s="170"/>
      <c r="T5398" s="171"/>
      <c r="AT5398" s="166" t="s">
        <v>328</v>
      </c>
      <c r="AU5398" s="166" t="s">
        <v>88</v>
      </c>
      <c r="AV5398" s="13" t="s">
        <v>92</v>
      </c>
      <c r="AW5398" s="13" t="s">
        <v>31</v>
      </c>
      <c r="AX5398" s="13" t="s">
        <v>76</v>
      </c>
      <c r="AY5398" s="166" t="s">
        <v>317</v>
      </c>
    </row>
    <row r="5399" spans="2:65" s="14" customFormat="1" ht="10">
      <c r="B5399" s="172"/>
      <c r="D5399" s="158" t="s">
        <v>328</v>
      </c>
      <c r="E5399" s="173" t="s">
        <v>1</v>
      </c>
      <c r="F5399" s="174" t="s">
        <v>332</v>
      </c>
      <c r="H5399" s="175">
        <v>38.36</v>
      </c>
      <c r="I5399" s="176"/>
      <c r="L5399" s="172"/>
      <c r="M5399" s="177"/>
      <c r="T5399" s="178"/>
      <c r="AT5399" s="173" t="s">
        <v>328</v>
      </c>
      <c r="AU5399" s="173" t="s">
        <v>88</v>
      </c>
      <c r="AV5399" s="14" t="s">
        <v>323</v>
      </c>
      <c r="AW5399" s="14" t="s">
        <v>31</v>
      </c>
      <c r="AX5399" s="14" t="s">
        <v>83</v>
      </c>
      <c r="AY5399" s="173" t="s">
        <v>317</v>
      </c>
    </row>
    <row r="5400" spans="2:65" s="1" customFormat="1" ht="33" customHeight="1">
      <c r="B5400" s="142"/>
      <c r="C5400" s="143" t="s">
        <v>7656</v>
      </c>
      <c r="D5400" s="143" t="s">
        <v>319</v>
      </c>
      <c r="E5400" s="144" t="s">
        <v>7657</v>
      </c>
      <c r="F5400" s="145" t="s">
        <v>7658</v>
      </c>
      <c r="G5400" s="146" t="s">
        <v>444</v>
      </c>
      <c r="H5400" s="147">
        <v>52.06</v>
      </c>
      <c r="I5400" s="148"/>
      <c r="J5400" s="149">
        <f>ROUND(I5400*H5400,2)</f>
        <v>0</v>
      </c>
      <c r="K5400" s="150"/>
      <c r="L5400" s="31"/>
      <c r="M5400" s="151" t="s">
        <v>1</v>
      </c>
      <c r="N5400" s="152" t="s">
        <v>42</v>
      </c>
      <c r="P5400" s="153">
        <f>O5400*H5400</f>
        <v>0</v>
      </c>
      <c r="Q5400" s="153">
        <v>3.3E-4</v>
      </c>
      <c r="R5400" s="153">
        <f>Q5400*H5400</f>
        <v>1.7179800000000002E-2</v>
      </c>
      <c r="S5400" s="153">
        <v>0</v>
      </c>
      <c r="T5400" s="154">
        <f>S5400*H5400</f>
        <v>0</v>
      </c>
      <c r="AR5400" s="155" t="s">
        <v>396</v>
      </c>
      <c r="AT5400" s="155" t="s">
        <v>319</v>
      </c>
      <c r="AU5400" s="155" t="s">
        <v>88</v>
      </c>
      <c r="AY5400" s="16" t="s">
        <v>317</v>
      </c>
      <c r="BE5400" s="156">
        <f>IF(N5400="základná",J5400,0)</f>
        <v>0</v>
      </c>
      <c r="BF5400" s="156">
        <f>IF(N5400="znížená",J5400,0)</f>
        <v>0</v>
      </c>
      <c r="BG5400" s="156">
        <f>IF(N5400="zákl. prenesená",J5400,0)</f>
        <v>0</v>
      </c>
      <c r="BH5400" s="156">
        <f>IF(N5400="zníž. prenesená",J5400,0)</f>
        <v>0</v>
      </c>
      <c r="BI5400" s="156">
        <f>IF(N5400="nulová",J5400,0)</f>
        <v>0</v>
      </c>
      <c r="BJ5400" s="16" t="s">
        <v>88</v>
      </c>
      <c r="BK5400" s="156">
        <f>ROUND(I5400*H5400,2)</f>
        <v>0</v>
      </c>
      <c r="BL5400" s="16" t="s">
        <v>396</v>
      </c>
      <c r="BM5400" s="155" t="s">
        <v>7659</v>
      </c>
    </row>
    <row r="5401" spans="2:65" s="12" customFormat="1" ht="10">
      <c r="B5401" s="157"/>
      <c r="D5401" s="158" t="s">
        <v>328</v>
      </c>
      <c r="E5401" s="159" t="s">
        <v>1</v>
      </c>
      <c r="F5401" s="160" t="s">
        <v>7660</v>
      </c>
      <c r="H5401" s="161">
        <v>105.46</v>
      </c>
      <c r="I5401" s="162"/>
      <c r="L5401" s="157"/>
      <c r="M5401" s="163"/>
      <c r="T5401" s="164"/>
      <c r="AT5401" s="159" t="s">
        <v>328</v>
      </c>
      <c r="AU5401" s="159" t="s">
        <v>88</v>
      </c>
      <c r="AV5401" s="12" t="s">
        <v>88</v>
      </c>
      <c r="AW5401" s="12" t="s">
        <v>31</v>
      </c>
      <c r="AX5401" s="12" t="s">
        <v>76</v>
      </c>
      <c r="AY5401" s="159" t="s">
        <v>317</v>
      </c>
    </row>
    <row r="5402" spans="2:65" s="12" customFormat="1" ht="10">
      <c r="B5402" s="157"/>
      <c r="D5402" s="158" t="s">
        <v>328</v>
      </c>
      <c r="E5402" s="159" t="s">
        <v>1</v>
      </c>
      <c r="F5402" s="160" t="s">
        <v>7661</v>
      </c>
      <c r="H5402" s="161">
        <v>-53.4</v>
      </c>
      <c r="I5402" s="162"/>
      <c r="L5402" s="157"/>
      <c r="M5402" s="163"/>
      <c r="T5402" s="164"/>
      <c r="AT5402" s="159" t="s">
        <v>328</v>
      </c>
      <c r="AU5402" s="159" t="s">
        <v>88</v>
      </c>
      <c r="AV5402" s="12" t="s">
        <v>88</v>
      </c>
      <c r="AW5402" s="12" t="s">
        <v>31</v>
      </c>
      <c r="AX5402" s="12" t="s">
        <v>76</v>
      </c>
      <c r="AY5402" s="159" t="s">
        <v>317</v>
      </c>
    </row>
    <row r="5403" spans="2:65" s="13" customFormat="1" ht="10">
      <c r="B5403" s="165"/>
      <c r="D5403" s="158" t="s">
        <v>328</v>
      </c>
      <c r="E5403" s="166" t="s">
        <v>1</v>
      </c>
      <c r="F5403" s="167" t="s">
        <v>331</v>
      </c>
      <c r="H5403" s="168">
        <v>52.059999999999995</v>
      </c>
      <c r="I5403" s="169"/>
      <c r="L5403" s="165"/>
      <c r="M5403" s="170"/>
      <c r="T5403" s="171"/>
      <c r="AT5403" s="166" t="s">
        <v>328</v>
      </c>
      <c r="AU5403" s="166" t="s">
        <v>88</v>
      </c>
      <c r="AV5403" s="13" t="s">
        <v>92</v>
      </c>
      <c r="AW5403" s="13" t="s">
        <v>31</v>
      </c>
      <c r="AX5403" s="13" t="s">
        <v>76</v>
      </c>
      <c r="AY5403" s="166" t="s">
        <v>317</v>
      </c>
    </row>
    <row r="5404" spans="2:65" s="14" customFormat="1" ht="10">
      <c r="B5404" s="172"/>
      <c r="D5404" s="158" t="s">
        <v>328</v>
      </c>
      <c r="E5404" s="173" t="s">
        <v>1</v>
      </c>
      <c r="F5404" s="174" t="s">
        <v>332</v>
      </c>
      <c r="H5404" s="175">
        <v>52.059999999999995</v>
      </c>
      <c r="I5404" s="176"/>
      <c r="L5404" s="172"/>
      <c r="M5404" s="177"/>
      <c r="T5404" s="178"/>
      <c r="AT5404" s="173" t="s">
        <v>328</v>
      </c>
      <c r="AU5404" s="173" t="s">
        <v>88</v>
      </c>
      <c r="AV5404" s="14" t="s">
        <v>323</v>
      </c>
      <c r="AW5404" s="14" t="s">
        <v>31</v>
      </c>
      <c r="AX5404" s="14" t="s">
        <v>83</v>
      </c>
      <c r="AY5404" s="173" t="s">
        <v>317</v>
      </c>
    </row>
    <row r="5405" spans="2:65" s="1" customFormat="1" ht="33" customHeight="1">
      <c r="B5405" s="142"/>
      <c r="C5405" s="143" t="s">
        <v>7662</v>
      </c>
      <c r="D5405" s="143" t="s">
        <v>319</v>
      </c>
      <c r="E5405" s="144" t="s">
        <v>7663</v>
      </c>
      <c r="F5405" s="145" t="s">
        <v>7664</v>
      </c>
      <c r="G5405" s="146" t="s">
        <v>444</v>
      </c>
      <c r="H5405" s="147">
        <v>73.2</v>
      </c>
      <c r="I5405" s="148"/>
      <c r="J5405" s="149">
        <f>ROUND(I5405*H5405,2)</f>
        <v>0</v>
      </c>
      <c r="K5405" s="150"/>
      <c r="L5405" s="31"/>
      <c r="M5405" s="151" t="s">
        <v>1</v>
      </c>
      <c r="N5405" s="152" t="s">
        <v>42</v>
      </c>
      <c r="P5405" s="153">
        <f>O5405*H5405</f>
        <v>0</v>
      </c>
      <c r="Q5405" s="153">
        <v>3.3E-4</v>
      </c>
      <c r="R5405" s="153">
        <f>Q5405*H5405</f>
        <v>2.4156E-2</v>
      </c>
      <c r="S5405" s="153">
        <v>0</v>
      </c>
      <c r="T5405" s="154">
        <f>S5405*H5405</f>
        <v>0</v>
      </c>
      <c r="AR5405" s="155" t="s">
        <v>396</v>
      </c>
      <c r="AT5405" s="155" t="s">
        <v>319</v>
      </c>
      <c r="AU5405" s="155" t="s">
        <v>88</v>
      </c>
      <c r="AY5405" s="16" t="s">
        <v>317</v>
      </c>
      <c r="BE5405" s="156">
        <f>IF(N5405="základná",J5405,0)</f>
        <v>0</v>
      </c>
      <c r="BF5405" s="156">
        <f>IF(N5405="znížená",J5405,0)</f>
        <v>0</v>
      </c>
      <c r="BG5405" s="156">
        <f>IF(N5405="zákl. prenesená",J5405,0)</f>
        <v>0</v>
      </c>
      <c r="BH5405" s="156">
        <f>IF(N5405="zníž. prenesená",J5405,0)</f>
        <v>0</v>
      </c>
      <c r="BI5405" s="156">
        <f>IF(N5405="nulová",J5405,0)</f>
        <v>0</v>
      </c>
      <c r="BJ5405" s="16" t="s">
        <v>88</v>
      </c>
      <c r="BK5405" s="156">
        <f>ROUND(I5405*H5405,2)</f>
        <v>0</v>
      </c>
      <c r="BL5405" s="16" t="s">
        <v>396</v>
      </c>
      <c r="BM5405" s="155" t="s">
        <v>7665</v>
      </c>
    </row>
    <row r="5406" spans="2:65" s="12" customFormat="1" ht="10">
      <c r="B5406" s="157"/>
      <c r="D5406" s="158" t="s">
        <v>328</v>
      </c>
      <c r="E5406" s="159" t="s">
        <v>1</v>
      </c>
      <c r="F5406" s="160" t="s">
        <v>7666</v>
      </c>
      <c r="H5406" s="161">
        <v>105.11</v>
      </c>
      <c r="I5406" s="162"/>
      <c r="L5406" s="157"/>
      <c r="M5406" s="163"/>
      <c r="T5406" s="164"/>
      <c r="AT5406" s="159" t="s">
        <v>328</v>
      </c>
      <c r="AU5406" s="159" t="s">
        <v>88</v>
      </c>
      <c r="AV5406" s="12" t="s">
        <v>88</v>
      </c>
      <c r="AW5406" s="12" t="s">
        <v>31</v>
      </c>
      <c r="AX5406" s="12" t="s">
        <v>76</v>
      </c>
      <c r="AY5406" s="159" t="s">
        <v>317</v>
      </c>
    </row>
    <row r="5407" spans="2:65" s="12" customFormat="1" ht="10">
      <c r="B5407" s="157"/>
      <c r="D5407" s="158" t="s">
        <v>328</v>
      </c>
      <c r="E5407" s="159" t="s">
        <v>1</v>
      </c>
      <c r="F5407" s="160" t="s">
        <v>7667</v>
      </c>
      <c r="H5407" s="161">
        <v>-31.91</v>
      </c>
      <c r="I5407" s="162"/>
      <c r="L5407" s="157"/>
      <c r="M5407" s="163"/>
      <c r="T5407" s="164"/>
      <c r="AT5407" s="159" t="s">
        <v>328</v>
      </c>
      <c r="AU5407" s="159" t="s">
        <v>88</v>
      </c>
      <c r="AV5407" s="12" t="s">
        <v>88</v>
      </c>
      <c r="AW5407" s="12" t="s">
        <v>31</v>
      </c>
      <c r="AX5407" s="12" t="s">
        <v>76</v>
      </c>
      <c r="AY5407" s="159" t="s">
        <v>317</v>
      </c>
    </row>
    <row r="5408" spans="2:65" s="13" customFormat="1" ht="10">
      <c r="B5408" s="165"/>
      <c r="D5408" s="158" t="s">
        <v>328</v>
      </c>
      <c r="E5408" s="166" t="s">
        <v>1</v>
      </c>
      <c r="F5408" s="167" t="s">
        <v>331</v>
      </c>
      <c r="H5408" s="168">
        <v>73.2</v>
      </c>
      <c r="I5408" s="169"/>
      <c r="L5408" s="165"/>
      <c r="M5408" s="170"/>
      <c r="T5408" s="171"/>
      <c r="AT5408" s="166" t="s">
        <v>328</v>
      </c>
      <c r="AU5408" s="166" t="s">
        <v>88</v>
      </c>
      <c r="AV5408" s="13" t="s">
        <v>92</v>
      </c>
      <c r="AW5408" s="13" t="s">
        <v>31</v>
      </c>
      <c r="AX5408" s="13" t="s">
        <v>76</v>
      </c>
      <c r="AY5408" s="166" t="s">
        <v>317</v>
      </c>
    </row>
    <row r="5409" spans="2:65" s="14" customFormat="1" ht="10">
      <c r="B5409" s="172"/>
      <c r="D5409" s="158" t="s">
        <v>328</v>
      </c>
      <c r="E5409" s="173" t="s">
        <v>1</v>
      </c>
      <c r="F5409" s="174" t="s">
        <v>332</v>
      </c>
      <c r="H5409" s="175">
        <v>73.2</v>
      </c>
      <c r="I5409" s="176"/>
      <c r="L5409" s="172"/>
      <c r="M5409" s="177"/>
      <c r="T5409" s="178"/>
      <c r="AT5409" s="173" t="s">
        <v>328</v>
      </c>
      <c r="AU5409" s="173" t="s">
        <v>88</v>
      </c>
      <c r="AV5409" s="14" t="s">
        <v>323</v>
      </c>
      <c r="AW5409" s="14" t="s">
        <v>31</v>
      </c>
      <c r="AX5409" s="14" t="s">
        <v>83</v>
      </c>
      <c r="AY5409" s="173" t="s">
        <v>317</v>
      </c>
    </row>
    <row r="5410" spans="2:65" s="1" customFormat="1" ht="33" customHeight="1">
      <c r="B5410" s="142"/>
      <c r="C5410" s="143" t="s">
        <v>7668</v>
      </c>
      <c r="D5410" s="143" t="s">
        <v>319</v>
      </c>
      <c r="E5410" s="144" t="s">
        <v>7669</v>
      </c>
      <c r="F5410" s="145" t="s">
        <v>7670</v>
      </c>
      <c r="G5410" s="146" t="s">
        <v>444</v>
      </c>
      <c r="H5410" s="147">
        <v>19.809999999999999</v>
      </c>
      <c r="I5410" s="148"/>
      <c r="J5410" s="149">
        <f>ROUND(I5410*H5410,2)</f>
        <v>0</v>
      </c>
      <c r="K5410" s="150"/>
      <c r="L5410" s="31"/>
      <c r="M5410" s="151" t="s">
        <v>1</v>
      </c>
      <c r="N5410" s="152" t="s">
        <v>42</v>
      </c>
      <c r="P5410" s="153">
        <f>O5410*H5410</f>
        <v>0</v>
      </c>
      <c r="Q5410" s="153">
        <v>3.3E-4</v>
      </c>
      <c r="R5410" s="153">
        <f>Q5410*H5410</f>
        <v>6.5372999999999994E-3</v>
      </c>
      <c r="S5410" s="153">
        <v>0</v>
      </c>
      <c r="T5410" s="154">
        <f>S5410*H5410</f>
        <v>0</v>
      </c>
      <c r="AR5410" s="155" t="s">
        <v>396</v>
      </c>
      <c r="AT5410" s="155" t="s">
        <v>319</v>
      </c>
      <c r="AU5410" s="155" t="s">
        <v>88</v>
      </c>
      <c r="AY5410" s="16" t="s">
        <v>317</v>
      </c>
      <c r="BE5410" s="156">
        <f>IF(N5410="základná",J5410,0)</f>
        <v>0</v>
      </c>
      <c r="BF5410" s="156">
        <f>IF(N5410="znížená",J5410,0)</f>
        <v>0</v>
      </c>
      <c r="BG5410" s="156">
        <f>IF(N5410="zákl. prenesená",J5410,0)</f>
        <v>0</v>
      </c>
      <c r="BH5410" s="156">
        <f>IF(N5410="zníž. prenesená",J5410,0)</f>
        <v>0</v>
      </c>
      <c r="BI5410" s="156">
        <f>IF(N5410="nulová",J5410,0)</f>
        <v>0</v>
      </c>
      <c r="BJ5410" s="16" t="s">
        <v>88</v>
      </c>
      <c r="BK5410" s="156">
        <f>ROUND(I5410*H5410,2)</f>
        <v>0</v>
      </c>
      <c r="BL5410" s="16" t="s">
        <v>396</v>
      </c>
      <c r="BM5410" s="155" t="s">
        <v>7671</v>
      </c>
    </row>
    <row r="5411" spans="2:65" s="12" customFormat="1" ht="10">
      <c r="B5411" s="157"/>
      <c r="D5411" s="158" t="s">
        <v>328</v>
      </c>
      <c r="E5411" s="159" t="s">
        <v>1</v>
      </c>
      <c r="F5411" s="160" t="s">
        <v>7672</v>
      </c>
      <c r="H5411" s="161">
        <v>60.8</v>
      </c>
      <c r="I5411" s="162"/>
      <c r="L5411" s="157"/>
      <c r="M5411" s="163"/>
      <c r="T5411" s="164"/>
      <c r="AT5411" s="159" t="s">
        <v>328</v>
      </c>
      <c r="AU5411" s="159" t="s">
        <v>88</v>
      </c>
      <c r="AV5411" s="12" t="s">
        <v>88</v>
      </c>
      <c r="AW5411" s="12" t="s">
        <v>31</v>
      </c>
      <c r="AX5411" s="12" t="s">
        <v>76</v>
      </c>
      <c r="AY5411" s="159" t="s">
        <v>317</v>
      </c>
    </row>
    <row r="5412" spans="2:65" s="12" customFormat="1" ht="10">
      <c r="B5412" s="157"/>
      <c r="D5412" s="158" t="s">
        <v>328</v>
      </c>
      <c r="E5412" s="159" t="s">
        <v>1</v>
      </c>
      <c r="F5412" s="160" t="s">
        <v>7673</v>
      </c>
      <c r="H5412" s="161">
        <v>-40.99</v>
      </c>
      <c r="I5412" s="162"/>
      <c r="L5412" s="157"/>
      <c r="M5412" s="163"/>
      <c r="T5412" s="164"/>
      <c r="AT5412" s="159" t="s">
        <v>328</v>
      </c>
      <c r="AU5412" s="159" t="s">
        <v>88</v>
      </c>
      <c r="AV5412" s="12" t="s">
        <v>88</v>
      </c>
      <c r="AW5412" s="12" t="s">
        <v>31</v>
      </c>
      <c r="AX5412" s="12" t="s">
        <v>76</v>
      </c>
      <c r="AY5412" s="159" t="s">
        <v>317</v>
      </c>
    </row>
    <row r="5413" spans="2:65" s="13" customFormat="1" ht="10">
      <c r="B5413" s="165"/>
      <c r="D5413" s="158" t="s">
        <v>328</v>
      </c>
      <c r="E5413" s="166" t="s">
        <v>1</v>
      </c>
      <c r="F5413" s="167" t="s">
        <v>331</v>
      </c>
      <c r="H5413" s="168">
        <v>19.809999999999995</v>
      </c>
      <c r="I5413" s="169"/>
      <c r="L5413" s="165"/>
      <c r="M5413" s="170"/>
      <c r="T5413" s="171"/>
      <c r="AT5413" s="166" t="s">
        <v>328</v>
      </c>
      <c r="AU5413" s="166" t="s">
        <v>88</v>
      </c>
      <c r="AV5413" s="13" t="s">
        <v>92</v>
      </c>
      <c r="AW5413" s="13" t="s">
        <v>31</v>
      </c>
      <c r="AX5413" s="13" t="s">
        <v>76</v>
      </c>
      <c r="AY5413" s="166" t="s">
        <v>317</v>
      </c>
    </row>
    <row r="5414" spans="2:65" s="14" customFormat="1" ht="10">
      <c r="B5414" s="172"/>
      <c r="D5414" s="158" t="s">
        <v>328</v>
      </c>
      <c r="E5414" s="173" t="s">
        <v>1</v>
      </c>
      <c r="F5414" s="174" t="s">
        <v>332</v>
      </c>
      <c r="H5414" s="175">
        <v>19.809999999999995</v>
      </c>
      <c r="I5414" s="176"/>
      <c r="L5414" s="172"/>
      <c r="M5414" s="177"/>
      <c r="T5414" s="178"/>
      <c r="AT5414" s="173" t="s">
        <v>328</v>
      </c>
      <c r="AU5414" s="173" t="s">
        <v>88</v>
      </c>
      <c r="AV5414" s="14" t="s">
        <v>323</v>
      </c>
      <c r="AW5414" s="14" t="s">
        <v>31</v>
      </c>
      <c r="AX5414" s="14" t="s">
        <v>83</v>
      </c>
      <c r="AY5414" s="173" t="s">
        <v>317</v>
      </c>
    </row>
    <row r="5415" spans="2:65" s="1" customFormat="1" ht="24.15" customHeight="1">
      <c r="B5415" s="142"/>
      <c r="C5415" s="143" t="s">
        <v>7674</v>
      </c>
      <c r="D5415" s="143" t="s">
        <v>319</v>
      </c>
      <c r="E5415" s="144" t="s">
        <v>7675</v>
      </c>
      <c r="F5415" s="145" t="s">
        <v>7676</v>
      </c>
      <c r="G5415" s="146" t="s">
        <v>444</v>
      </c>
      <c r="H5415" s="147">
        <v>3561.14</v>
      </c>
      <c r="I5415" s="148"/>
      <c r="J5415" s="149">
        <f>ROUND(I5415*H5415,2)</f>
        <v>0</v>
      </c>
      <c r="K5415" s="150"/>
      <c r="L5415" s="31"/>
      <c r="M5415" s="151" t="s">
        <v>1</v>
      </c>
      <c r="N5415" s="152" t="s">
        <v>42</v>
      </c>
      <c r="P5415" s="153">
        <f>O5415*H5415</f>
        <v>0</v>
      </c>
      <c r="Q5415" s="153">
        <v>3.3E-4</v>
      </c>
      <c r="R5415" s="153">
        <f>Q5415*H5415</f>
        <v>1.1751761999999999</v>
      </c>
      <c r="S5415" s="153">
        <v>0</v>
      </c>
      <c r="T5415" s="154">
        <f>S5415*H5415</f>
        <v>0</v>
      </c>
      <c r="AR5415" s="155" t="s">
        <v>396</v>
      </c>
      <c r="AT5415" s="155" t="s">
        <v>319</v>
      </c>
      <c r="AU5415" s="155" t="s">
        <v>88</v>
      </c>
      <c r="AY5415" s="16" t="s">
        <v>317</v>
      </c>
      <c r="BE5415" s="156">
        <f>IF(N5415="základná",J5415,0)</f>
        <v>0</v>
      </c>
      <c r="BF5415" s="156">
        <f>IF(N5415="znížená",J5415,0)</f>
        <v>0</v>
      </c>
      <c r="BG5415" s="156">
        <f>IF(N5415="zákl. prenesená",J5415,0)</f>
        <v>0</v>
      </c>
      <c r="BH5415" s="156">
        <f>IF(N5415="zníž. prenesená",J5415,0)</f>
        <v>0</v>
      </c>
      <c r="BI5415" s="156">
        <f>IF(N5415="nulová",J5415,0)</f>
        <v>0</v>
      </c>
      <c r="BJ5415" s="16" t="s">
        <v>88</v>
      </c>
      <c r="BK5415" s="156">
        <f>ROUND(I5415*H5415,2)</f>
        <v>0</v>
      </c>
      <c r="BL5415" s="16" t="s">
        <v>396</v>
      </c>
      <c r="BM5415" s="155" t="s">
        <v>7677</v>
      </c>
    </row>
    <row r="5416" spans="2:65" s="12" customFormat="1" ht="10">
      <c r="B5416" s="157"/>
      <c r="D5416" s="158" t="s">
        <v>328</v>
      </c>
      <c r="E5416" s="159" t="s">
        <v>1</v>
      </c>
      <c r="F5416" s="160" t="s">
        <v>7678</v>
      </c>
      <c r="H5416" s="161">
        <v>3561.14</v>
      </c>
      <c r="I5416" s="162"/>
      <c r="L5416" s="157"/>
      <c r="M5416" s="163"/>
      <c r="T5416" s="164"/>
      <c r="AT5416" s="159" t="s">
        <v>328</v>
      </c>
      <c r="AU5416" s="159" t="s">
        <v>88</v>
      </c>
      <c r="AV5416" s="12" t="s">
        <v>88</v>
      </c>
      <c r="AW5416" s="12" t="s">
        <v>31</v>
      </c>
      <c r="AX5416" s="12" t="s">
        <v>76</v>
      </c>
      <c r="AY5416" s="159" t="s">
        <v>317</v>
      </c>
    </row>
    <row r="5417" spans="2:65" s="13" customFormat="1" ht="10">
      <c r="B5417" s="165"/>
      <c r="D5417" s="158" t="s">
        <v>328</v>
      </c>
      <c r="E5417" s="166" t="s">
        <v>1</v>
      </c>
      <c r="F5417" s="167" t="s">
        <v>331</v>
      </c>
      <c r="H5417" s="168">
        <v>3561.14</v>
      </c>
      <c r="I5417" s="169"/>
      <c r="L5417" s="165"/>
      <c r="M5417" s="170"/>
      <c r="T5417" s="171"/>
      <c r="AT5417" s="166" t="s">
        <v>328</v>
      </c>
      <c r="AU5417" s="166" t="s">
        <v>88</v>
      </c>
      <c r="AV5417" s="13" t="s">
        <v>92</v>
      </c>
      <c r="AW5417" s="13" t="s">
        <v>31</v>
      </c>
      <c r="AX5417" s="13" t="s">
        <v>76</v>
      </c>
      <c r="AY5417" s="166" t="s">
        <v>317</v>
      </c>
    </row>
    <row r="5418" spans="2:65" s="14" customFormat="1" ht="10">
      <c r="B5418" s="172"/>
      <c r="D5418" s="158" t="s">
        <v>328</v>
      </c>
      <c r="E5418" s="173" t="s">
        <v>1</v>
      </c>
      <c r="F5418" s="174" t="s">
        <v>332</v>
      </c>
      <c r="H5418" s="175">
        <v>3561.14</v>
      </c>
      <c r="I5418" s="176"/>
      <c r="L5418" s="172"/>
      <c r="M5418" s="177"/>
      <c r="T5418" s="178"/>
      <c r="AT5418" s="173" t="s">
        <v>328</v>
      </c>
      <c r="AU5418" s="173" t="s">
        <v>88</v>
      </c>
      <c r="AV5418" s="14" t="s">
        <v>323</v>
      </c>
      <c r="AW5418" s="14" t="s">
        <v>31</v>
      </c>
      <c r="AX5418" s="14" t="s">
        <v>83</v>
      </c>
      <c r="AY5418" s="173" t="s">
        <v>317</v>
      </c>
    </row>
    <row r="5419" spans="2:65" s="1" customFormat="1" ht="24.15" customHeight="1">
      <c r="B5419" s="142"/>
      <c r="C5419" s="143" t="s">
        <v>7679</v>
      </c>
      <c r="D5419" s="143" t="s">
        <v>319</v>
      </c>
      <c r="E5419" s="144" t="s">
        <v>7680</v>
      </c>
      <c r="F5419" s="145" t="s">
        <v>7681</v>
      </c>
      <c r="G5419" s="146" t="s">
        <v>444</v>
      </c>
      <c r="H5419" s="147">
        <v>3858.21</v>
      </c>
      <c r="I5419" s="148"/>
      <c r="J5419" s="149">
        <f>ROUND(I5419*H5419,2)</f>
        <v>0</v>
      </c>
      <c r="K5419" s="150"/>
      <c r="L5419" s="31"/>
      <c r="M5419" s="151" t="s">
        <v>1</v>
      </c>
      <c r="N5419" s="152" t="s">
        <v>42</v>
      </c>
      <c r="P5419" s="153">
        <f>O5419*H5419</f>
        <v>0</v>
      </c>
      <c r="Q5419" s="153">
        <v>3.3E-4</v>
      </c>
      <c r="R5419" s="153">
        <f>Q5419*H5419</f>
        <v>1.2732093</v>
      </c>
      <c r="S5419" s="153">
        <v>0</v>
      </c>
      <c r="T5419" s="154">
        <f>S5419*H5419</f>
        <v>0</v>
      </c>
      <c r="AR5419" s="155" t="s">
        <v>396</v>
      </c>
      <c r="AT5419" s="155" t="s">
        <v>319</v>
      </c>
      <c r="AU5419" s="155" t="s">
        <v>88</v>
      </c>
      <c r="AY5419" s="16" t="s">
        <v>317</v>
      </c>
      <c r="BE5419" s="156">
        <f>IF(N5419="základná",J5419,0)</f>
        <v>0</v>
      </c>
      <c r="BF5419" s="156">
        <f>IF(N5419="znížená",J5419,0)</f>
        <v>0</v>
      </c>
      <c r="BG5419" s="156">
        <f>IF(N5419="zákl. prenesená",J5419,0)</f>
        <v>0</v>
      </c>
      <c r="BH5419" s="156">
        <f>IF(N5419="zníž. prenesená",J5419,0)</f>
        <v>0</v>
      </c>
      <c r="BI5419" s="156">
        <f>IF(N5419="nulová",J5419,0)</f>
        <v>0</v>
      </c>
      <c r="BJ5419" s="16" t="s">
        <v>88</v>
      </c>
      <c r="BK5419" s="156">
        <f>ROUND(I5419*H5419,2)</f>
        <v>0</v>
      </c>
      <c r="BL5419" s="16" t="s">
        <v>396</v>
      </c>
      <c r="BM5419" s="155" t="s">
        <v>7682</v>
      </c>
    </row>
    <row r="5420" spans="2:65" s="12" customFormat="1" ht="10">
      <c r="B5420" s="157"/>
      <c r="D5420" s="158" t="s">
        <v>328</v>
      </c>
      <c r="E5420" s="159" t="s">
        <v>1</v>
      </c>
      <c r="F5420" s="160" t="s">
        <v>7683</v>
      </c>
      <c r="H5420" s="161">
        <v>3858.21</v>
      </c>
      <c r="I5420" s="162"/>
      <c r="L5420" s="157"/>
      <c r="M5420" s="163"/>
      <c r="T5420" s="164"/>
      <c r="AT5420" s="159" t="s">
        <v>328</v>
      </c>
      <c r="AU5420" s="159" t="s">
        <v>88</v>
      </c>
      <c r="AV5420" s="12" t="s">
        <v>88</v>
      </c>
      <c r="AW5420" s="12" t="s">
        <v>31</v>
      </c>
      <c r="AX5420" s="12" t="s">
        <v>76</v>
      </c>
      <c r="AY5420" s="159" t="s">
        <v>317</v>
      </c>
    </row>
    <row r="5421" spans="2:65" s="13" customFormat="1" ht="10">
      <c r="B5421" s="165"/>
      <c r="D5421" s="158" t="s">
        <v>328</v>
      </c>
      <c r="E5421" s="166" t="s">
        <v>1</v>
      </c>
      <c r="F5421" s="167" t="s">
        <v>331</v>
      </c>
      <c r="H5421" s="168">
        <v>3858.21</v>
      </c>
      <c r="I5421" s="169"/>
      <c r="L5421" s="165"/>
      <c r="M5421" s="170"/>
      <c r="T5421" s="171"/>
      <c r="AT5421" s="166" t="s">
        <v>328</v>
      </c>
      <c r="AU5421" s="166" t="s">
        <v>88</v>
      </c>
      <c r="AV5421" s="13" t="s">
        <v>92</v>
      </c>
      <c r="AW5421" s="13" t="s">
        <v>31</v>
      </c>
      <c r="AX5421" s="13" t="s">
        <v>76</v>
      </c>
      <c r="AY5421" s="166" t="s">
        <v>317</v>
      </c>
    </row>
    <row r="5422" spans="2:65" s="14" customFormat="1" ht="10">
      <c r="B5422" s="172"/>
      <c r="D5422" s="158" t="s">
        <v>328</v>
      </c>
      <c r="E5422" s="173" t="s">
        <v>1</v>
      </c>
      <c r="F5422" s="174" t="s">
        <v>332</v>
      </c>
      <c r="H5422" s="175">
        <v>3858.21</v>
      </c>
      <c r="I5422" s="176"/>
      <c r="L5422" s="172"/>
      <c r="M5422" s="177"/>
      <c r="T5422" s="178"/>
      <c r="AT5422" s="173" t="s">
        <v>328</v>
      </c>
      <c r="AU5422" s="173" t="s">
        <v>88</v>
      </c>
      <c r="AV5422" s="14" t="s">
        <v>323</v>
      </c>
      <c r="AW5422" s="14" t="s">
        <v>31</v>
      </c>
      <c r="AX5422" s="14" t="s">
        <v>83</v>
      </c>
      <c r="AY5422" s="173" t="s">
        <v>317</v>
      </c>
    </row>
    <row r="5423" spans="2:65" s="1" customFormat="1" ht="24.15" customHeight="1">
      <c r="B5423" s="142"/>
      <c r="C5423" s="143" t="s">
        <v>2950</v>
      </c>
      <c r="D5423" s="143" t="s">
        <v>319</v>
      </c>
      <c r="E5423" s="144" t="s">
        <v>7684</v>
      </c>
      <c r="F5423" s="145" t="s">
        <v>7685</v>
      </c>
      <c r="G5423" s="146" t="s">
        <v>444</v>
      </c>
      <c r="H5423" s="147">
        <v>3858.36</v>
      </c>
      <c r="I5423" s="148"/>
      <c r="J5423" s="149">
        <f>ROUND(I5423*H5423,2)</f>
        <v>0</v>
      </c>
      <c r="K5423" s="150"/>
      <c r="L5423" s="31"/>
      <c r="M5423" s="151" t="s">
        <v>1</v>
      </c>
      <c r="N5423" s="152" t="s">
        <v>42</v>
      </c>
      <c r="P5423" s="153">
        <f>O5423*H5423</f>
        <v>0</v>
      </c>
      <c r="Q5423" s="153">
        <v>3.3E-4</v>
      </c>
      <c r="R5423" s="153">
        <f>Q5423*H5423</f>
        <v>1.2732588</v>
      </c>
      <c r="S5423" s="153">
        <v>0</v>
      </c>
      <c r="T5423" s="154">
        <f>S5423*H5423</f>
        <v>0</v>
      </c>
      <c r="AR5423" s="155" t="s">
        <v>396</v>
      </c>
      <c r="AT5423" s="155" t="s">
        <v>319</v>
      </c>
      <c r="AU5423" s="155" t="s">
        <v>88</v>
      </c>
      <c r="AY5423" s="16" t="s">
        <v>317</v>
      </c>
      <c r="BE5423" s="156">
        <f>IF(N5423="základná",J5423,0)</f>
        <v>0</v>
      </c>
      <c r="BF5423" s="156">
        <f>IF(N5423="znížená",J5423,0)</f>
        <v>0</v>
      </c>
      <c r="BG5423" s="156">
        <f>IF(N5423="zákl. prenesená",J5423,0)</f>
        <v>0</v>
      </c>
      <c r="BH5423" s="156">
        <f>IF(N5423="zníž. prenesená",J5423,0)</f>
        <v>0</v>
      </c>
      <c r="BI5423" s="156">
        <f>IF(N5423="nulová",J5423,0)</f>
        <v>0</v>
      </c>
      <c r="BJ5423" s="16" t="s">
        <v>88</v>
      </c>
      <c r="BK5423" s="156">
        <f>ROUND(I5423*H5423,2)</f>
        <v>0</v>
      </c>
      <c r="BL5423" s="16" t="s">
        <v>396</v>
      </c>
      <c r="BM5423" s="155" t="s">
        <v>7686</v>
      </c>
    </row>
    <row r="5424" spans="2:65" s="12" customFormat="1" ht="10">
      <c r="B5424" s="157"/>
      <c r="D5424" s="158" t="s">
        <v>328</v>
      </c>
      <c r="E5424" s="159" t="s">
        <v>1</v>
      </c>
      <c r="F5424" s="160" t="s">
        <v>7687</v>
      </c>
      <c r="H5424" s="161">
        <v>3858.36</v>
      </c>
      <c r="I5424" s="162"/>
      <c r="L5424" s="157"/>
      <c r="M5424" s="163"/>
      <c r="T5424" s="164"/>
      <c r="AT5424" s="159" t="s">
        <v>328</v>
      </c>
      <c r="AU5424" s="159" t="s">
        <v>88</v>
      </c>
      <c r="AV5424" s="12" t="s">
        <v>88</v>
      </c>
      <c r="AW5424" s="12" t="s">
        <v>31</v>
      </c>
      <c r="AX5424" s="12" t="s">
        <v>76</v>
      </c>
      <c r="AY5424" s="159" t="s">
        <v>317</v>
      </c>
    </row>
    <row r="5425" spans="2:65" s="13" customFormat="1" ht="10">
      <c r="B5425" s="165"/>
      <c r="D5425" s="158" t="s">
        <v>328</v>
      </c>
      <c r="E5425" s="166" t="s">
        <v>1</v>
      </c>
      <c r="F5425" s="167" t="s">
        <v>331</v>
      </c>
      <c r="H5425" s="168">
        <v>3858.36</v>
      </c>
      <c r="I5425" s="169"/>
      <c r="L5425" s="165"/>
      <c r="M5425" s="170"/>
      <c r="T5425" s="171"/>
      <c r="AT5425" s="166" t="s">
        <v>328</v>
      </c>
      <c r="AU5425" s="166" t="s">
        <v>88</v>
      </c>
      <c r="AV5425" s="13" t="s">
        <v>92</v>
      </c>
      <c r="AW5425" s="13" t="s">
        <v>31</v>
      </c>
      <c r="AX5425" s="13" t="s">
        <v>76</v>
      </c>
      <c r="AY5425" s="166" t="s">
        <v>317</v>
      </c>
    </row>
    <row r="5426" spans="2:65" s="14" customFormat="1" ht="10">
      <c r="B5426" s="172"/>
      <c r="D5426" s="158" t="s">
        <v>328</v>
      </c>
      <c r="E5426" s="173" t="s">
        <v>1</v>
      </c>
      <c r="F5426" s="174" t="s">
        <v>332</v>
      </c>
      <c r="H5426" s="175">
        <v>3858.36</v>
      </c>
      <c r="I5426" s="176"/>
      <c r="L5426" s="172"/>
      <c r="M5426" s="177"/>
      <c r="T5426" s="178"/>
      <c r="AT5426" s="173" t="s">
        <v>328</v>
      </c>
      <c r="AU5426" s="173" t="s">
        <v>88</v>
      </c>
      <c r="AV5426" s="14" t="s">
        <v>323</v>
      </c>
      <c r="AW5426" s="14" t="s">
        <v>31</v>
      </c>
      <c r="AX5426" s="14" t="s">
        <v>83</v>
      </c>
      <c r="AY5426" s="173" t="s">
        <v>317</v>
      </c>
    </row>
    <row r="5427" spans="2:65" s="1" customFormat="1" ht="24.15" customHeight="1">
      <c r="B5427" s="142"/>
      <c r="C5427" s="143" t="s">
        <v>3428</v>
      </c>
      <c r="D5427" s="143" t="s">
        <v>319</v>
      </c>
      <c r="E5427" s="144" t="s">
        <v>7688</v>
      </c>
      <c r="F5427" s="145" t="s">
        <v>7689</v>
      </c>
      <c r="G5427" s="146" t="s">
        <v>444</v>
      </c>
      <c r="H5427" s="147">
        <v>2959.38</v>
      </c>
      <c r="I5427" s="148"/>
      <c r="J5427" s="149">
        <f>ROUND(I5427*H5427,2)</f>
        <v>0</v>
      </c>
      <c r="K5427" s="150"/>
      <c r="L5427" s="31"/>
      <c r="M5427" s="151" t="s">
        <v>1</v>
      </c>
      <c r="N5427" s="152" t="s">
        <v>42</v>
      </c>
      <c r="P5427" s="153">
        <f>O5427*H5427</f>
        <v>0</v>
      </c>
      <c r="Q5427" s="153">
        <v>3.3E-4</v>
      </c>
      <c r="R5427" s="153">
        <f>Q5427*H5427</f>
        <v>0.9765954</v>
      </c>
      <c r="S5427" s="153">
        <v>0</v>
      </c>
      <c r="T5427" s="154">
        <f>S5427*H5427</f>
        <v>0</v>
      </c>
      <c r="AR5427" s="155" t="s">
        <v>396</v>
      </c>
      <c r="AT5427" s="155" t="s">
        <v>319</v>
      </c>
      <c r="AU5427" s="155" t="s">
        <v>88</v>
      </c>
      <c r="AY5427" s="16" t="s">
        <v>317</v>
      </c>
      <c r="BE5427" s="156">
        <f>IF(N5427="základná",J5427,0)</f>
        <v>0</v>
      </c>
      <c r="BF5427" s="156">
        <f>IF(N5427="znížená",J5427,0)</f>
        <v>0</v>
      </c>
      <c r="BG5427" s="156">
        <f>IF(N5427="zákl. prenesená",J5427,0)</f>
        <v>0</v>
      </c>
      <c r="BH5427" s="156">
        <f>IF(N5427="zníž. prenesená",J5427,0)</f>
        <v>0</v>
      </c>
      <c r="BI5427" s="156">
        <f>IF(N5427="nulová",J5427,0)</f>
        <v>0</v>
      </c>
      <c r="BJ5427" s="16" t="s">
        <v>88</v>
      </c>
      <c r="BK5427" s="156">
        <f>ROUND(I5427*H5427,2)</f>
        <v>0</v>
      </c>
      <c r="BL5427" s="16" t="s">
        <v>396</v>
      </c>
      <c r="BM5427" s="155" t="s">
        <v>7690</v>
      </c>
    </row>
    <row r="5428" spans="2:65" s="12" customFormat="1" ht="10">
      <c r="B5428" s="157"/>
      <c r="D5428" s="158" t="s">
        <v>328</v>
      </c>
      <c r="E5428" s="159" t="s">
        <v>1</v>
      </c>
      <c r="F5428" s="160" t="s">
        <v>7691</v>
      </c>
      <c r="H5428" s="161">
        <v>2959.38</v>
      </c>
      <c r="I5428" s="162"/>
      <c r="L5428" s="157"/>
      <c r="M5428" s="163"/>
      <c r="T5428" s="164"/>
      <c r="AT5428" s="159" t="s">
        <v>328</v>
      </c>
      <c r="AU5428" s="159" t="s">
        <v>88</v>
      </c>
      <c r="AV5428" s="12" t="s">
        <v>88</v>
      </c>
      <c r="AW5428" s="12" t="s">
        <v>31</v>
      </c>
      <c r="AX5428" s="12" t="s">
        <v>76</v>
      </c>
      <c r="AY5428" s="159" t="s">
        <v>317</v>
      </c>
    </row>
    <row r="5429" spans="2:65" s="13" customFormat="1" ht="10">
      <c r="B5429" s="165"/>
      <c r="D5429" s="158" t="s">
        <v>328</v>
      </c>
      <c r="E5429" s="166" t="s">
        <v>1</v>
      </c>
      <c r="F5429" s="167" t="s">
        <v>331</v>
      </c>
      <c r="H5429" s="168">
        <v>2959.38</v>
      </c>
      <c r="I5429" s="169"/>
      <c r="L5429" s="165"/>
      <c r="M5429" s="170"/>
      <c r="T5429" s="171"/>
      <c r="AT5429" s="166" t="s">
        <v>328</v>
      </c>
      <c r="AU5429" s="166" t="s">
        <v>88</v>
      </c>
      <c r="AV5429" s="13" t="s">
        <v>92</v>
      </c>
      <c r="AW5429" s="13" t="s">
        <v>31</v>
      </c>
      <c r="AX5429" s="13" t="s">
        <v>76</v>
      </c>
      <c r="AY5429" s="166" t="s">
        <v>317</v>
      </c>
    </row>
    <row r="5430" spans="2:65" s="14" customFormat="1" ht="10">
      <c r="B5430" s="172"/>
      <c r="D5430" s="158" t="s">
        <v>328</v>
      </c>
      <c r="E5430" s="173" t="s">
        <v>1</v>
      </c>
      <c r="F5430" s="174" t="s">
        <v>332</v>
      </c>
      <c r="H5430" s="175">
        <v>2959.38</v>
      </c>
      <c r="I5430" s="176"/>
      <c r="L5430" s="172"/>
      <c r="M5430" s="177"/>
      <c r="T5430" s="178"/>
      <c r="AT5430" s="173" t="s">
        <v>328</v>
      </c>
      <c r="AU5430" s="173" t="s">
        <v>88</v>
      </c>
      <c r="AV5430" s="14" t="s">
        <v>323</v>
      </c>
      <c r="AW5430" s="14" t="s">
        <v>31</v>
      </c>
      <c r="AX5430" s="14" t="s">
        <v>83</v>
      </c>
      <c r="AY5430" s="173" t="s">
        <v>317</v>
      </c>
    </row>
    <row r="5431" spans="2:65" s="1" customFormat="1" ht="24.15" customHeight="1">
      <c r="B5431" s="142"/>
      <c r="C5431" s="143" t="s">
        <v>7692</v>
      </c>
      <c r="D5431" s="143" t="s">
        <v>319</v>
      </c>
      <c r="E5431" s="144" t="s">
        <v>7693</v>
      </c>
      <c r="F5431" s="145" t="s">
        <v>7694</v>
      </c>
      <c r="G5431" s="146" t="s">
        <v>444</v>
      </c>
      <c r="H5431" s="147">
        <v>615.86</v>
      </c>
      <c r="I5431" s="148"/>
      <c r="J5431" s="149">
        <f>ROUND(I5431*H5431,2)</f>
        <v>0</v>
      </c>
      <c r="K5431" s="150"/>
      <c r="L5431" s="31"/>
      <c r="M5431" s="151" t="s">
        <v>1</v>
      </c>
      <c r="N5431" s="152" t="s">
        <v>42</v>
      </c>
      <c r="P5431" s="153">
        <f>O5431*H5431</f>
        <v>0</v>
      </c>
      <c r="Q5431" s="153">
        <v>3.3E-4</v>
      </c>
      <c r="R5431" s="153">
        <f>Q5431*H5431</f>
        <v>0.20323379999999999</v>
      </c>
      <c r="S5431" s="153">
        <v>0</v>
      </c>
      <c r="T5431" s="154">
        <f>S5431*H5431</f>
        <v>0</v>
      </c>
      <c r="AR5431" s="155" t="s">
        <v>396</v>
      </c>
      <c r="AT5431" s="155" t="s">
        <v>319</v>
      </c>
      <c r="AU5431" s="155" t="s">
        <v>88</v>
      </c>
      <c r="AY5431" s="16" t="s">
        <v>317</v>
      </c>
      <c r="BE5431" s="156">
        <f>IF(N5431="základná",J5431,0)</f>
        <v>0</v>
      </c>
      <c r="BF5431" s="156">
        <f>IF(N5431="znížená",J5431,0)</f>
        <v>0</v>
      </c>
      <c r="BG5431" s="156">
        <f>IF(N5431="zákl. prenesená",J5431,0)</f>
        <v>0</v>
      </c>
      <c r="BH5431" s="156">
        <f>IF(N5431="zníž. prenesená",J5431,0)</f>
        <v>0</v>
      </c>
      <c r="BI5431" s="156">
        <f>IF(N5431="nulová",J5431,0)</f>
        <v>0</v>
      </c>
      <c r="BJ5431" s="16" t="s">
        <v>88</v>
      </c>
      <c r="BK5431" s="156">
        <f>ROUND(I5431*H5431,2)</f>
        <v>0</v>
      </c>
      <c r="BL5431" s="16" t="s">
        <v>396</v>
      </c>
      <c r="BM5431" s="155" t="s">
        <v>7695</v>
      </c>
    </row>
    <row r="5432" spans="2:65" s="12" customFormat="1" ht="10">
      <c r="B5432" s="157"/>
      <c r="D5432" s="158" t="s">
        <v>328</v>
      </c>
      <c r="E5432" s="159" t="s">
        <v>1</v>
      </c>
      <c r="F5432" s="160" t="s">
        <v>7696</v>
      </c>
      <c r="H5432" s="161">
        <v>613.36</v>
      </c>
      <c r="I5432" s="162"/>
      <c r="L5432" s="157"/>
      <c r="M5432" s="163"/>
      <c r="T5432" s="164"/>
      <c r="AT5432" s="159" t="s">
        <v>328</v>
      </c>
      <c r="AU5432" s="159" t="s">
        <v>88</v>
      </c>
      <c r="AV5432" s="12" t="s">
        <v>88</v>
      </c>
      <c r="AW5432" s="12" t="s">
        <v>31</v>
      </c>
      <c r="AX5432" s="12" t="s">
        <v>76</v>
      </c>
      <c r="AY5432" s="159" t="s">
        <v>317</v>
      </c>
    </row>
    <row r="5433" spans="2:65" s="12" customFormat="1" ht="10">
      <c r="B5433" s="157"/>
      <c r="D5433" s="158" t="s">
        <v>328</v>
      </c>
      <c r="E5433" s="159" t="s">
        <v>1</v>
      </c>
      <c r="F5433" s="160" t="s">
        <v>7697</v>
      </c>
      <c r="H5433" s="161">
        <v>2.5</v>
      </c>
      <c r="I5433" s="162"/>
      <c r="L5433" s="157"/>
      <c r="M5433" s="163"/>
      <c r="T5433" s="164"/>
      <c r="AT5433" s="159" t="s">
        <v>328</v>
      </c>
      <c r="AU5433" s="159" t="s">
        <v>88</v>
      </c>
      <c r="AV5433" s="12" t="s">
        <v>88</v>
      </c>
      <c r="AW5433" s="12" t="s">
        <v>31</v>
      </c>
      <c r="AX5433" s="12" t="s">
        <v>76</v>
      </c>
      <c r="AY5433" s="159" t="s">
        <v>317</v>
      </c>
    </row>
    <row r="5434" spans="2:65" s="13" customFormat="1" ht="10">
      <c r="B5434" s="165"/>
      <c r="D5434" s="158" t="s">
        <v>328</v>
      </c>
      <c r="E5434" s="166" t="s">
        <v>1</v>
      </c>
      <c r="F5434" s="167" t="s">
        <v>331</v>
      </c>
      <c r="H5434" s="168">
        <v>615.86</v>
      </c>
      <c r="I5434" s="169"/>
      <c r="L5434" s="165"/>
      <c r="M5434" s="170"/>
      <c r="T5434" s="171"/>
      <c r="AT5434" s="166" t="s">
        <v>328</v>
      </c>
      <c r="AU5434" s="166" t="s">
        <v>88</v>
      </c>
      <c r="AV5434" s="13" t="s">
        <v>92</v>
      </c>
      <c r="AW5434" s="13" t="s">
        <v>31</v>
      </c>
      <c r="AX5434" s="13" t="s">
        <v>76</v>
      </c>
      <c r="AY5434" s="166" t="s">
        <v>317</v>
      </c>
    </row>
    <row r="5435" spans="2:65" s="14" customFormat="1" ht="10">
      <c r="B5435" s="172"/>
      <c r="D5435" s="158" t="s">
        <v>328</v>
      </c>
      <c r="E5435" s="173" t="s">
        <v>1</v>
      </c>
      <c r="F5435" s="174" t="s">
        <v>332</v>
      </c>
      <c r="H5435" s="175">
        <v>615.86</v>
      </c>
      <c r="I5435" s="176"/>
      <c r="L5435" s="172"/>
      <c r="M5435" s="177"/>
      <c r="T5435" s="178"/>
      <c r="AT5435" s="173" t="s">
        <v>328</v>
      </c>
      <c r="AU5435" s="173" t="s">
        <v>88</v>
      </c>
      <c r="AV5435" s="14" t="s">
        <v>323</v>
      </c>
      <c r="AW5435" s="14" t="s">
        <v>31</v>
      </c>
      <c r="AX5435" s="14" t="s">
        <v>83</v>
      </c>
      <c r="AY5435" s="173" t="s">
        <v>317</v>
      </c>
    </row>
    <row r="5436" spans="2:65" s="1" customFormat="1" ht="21.75" customHeight="1">
      <c r="B5436" s="142"/>
      <c r="C5436" s="143" t="s">
        <v>3501</v>
      </c>
      <c r="D5436" s="143" t="s">
        <v>319</v>
      </c>
      <c r="E5436" s="144" t="s">
        <v>7698</v>
      </c>
      <c r="F5436" s="145" t="s">
        <v>7699</v>
      </c>
      <c r="G5436" s="146" t="s">
        <v>444</v>
      </c>
      <c r="H5436" s="147">
        <v>642.1</v>
      </c>
      <c r="I5436" s="148"/>
      <c r="J5436" s="149">
        <f>ROUND(I5436*H5436,2)</f>
        <v>0</v>
      </c>
      <c r="K5436" s="150"/>
      <c r="L5436" s="31"/>
      <c r="M5436" s="151" t="s">
        <v>1</v>
      </c>
      <c r="N5436" s="152" t="s">
        <v>42</v>
      </c>
      <c r="P5436" s="153">
        <f>O5436*H5436</f>
        <v>0</v>
      </c>
      <c r="Q5436" s="153">
        <v>6.0000000000000002E-5</v>
      </c>
      <c r="R5436" s="153">
        <f>Q5436*H5436</f>
        <v>3.8526000000000005E-2</v>
      </c>
      <c r="S5436" s="153">
        <v>0</v>
      </c>
      <c r="T5436" s="154">
        <f>S5436*H5436</f>
        <v>0</v>
      </c>
      <c r="AR5436" s="155" t="s">
        <v>396</v>
      </c>
      <c r="AT5436" s="155" t="s">
        <v>319</v>
      </c>
      <c r="AU5436" s="155" t="s">
        <v>88</v>
      </c>
      <c r="AY5436" s="16" t="s">
        <v>317</v>
      </c>
      <c r="BE5436" s="156">
        <f>IF(N5436="základná",J5436,0)</f>
        <v>0</v>
      </c>
      <c r="BF5436" s="156">
        <f>IF(N5436="znížená",J5436,0)</f>
        <v>0</v>
      </c>
      <c r="BG5436" s="156">
        <f>IF(N5436="zákl. prenesená",J5436,0)</f>
        <v>0</v>
      </c>
      <c r="BH5436" s="156">
        <f>IF(N5436="zníž. prenesená",J5436,0)</f>
        <v>0</v>
      </c>
      <c r="BI5436" s="156">
        <f>IF(N5436="nulová",J5436,0)</f>
        <v>0</v>
      </c>
      <c r="BJ5436" s="16" t="s">
        <v>88</v>
      </c>
      <c r="BK5436" s="156">
        <f>ROUND(I5436*H5436,2)</f>
        <v>0</v>
      </c>
      <c r="BL5436" s="16" t="s">
        <v>396</v>
      </c>
      <c r="BM5436" s="155" t="s">
        <v>7700</v>
      </c>
    </row>
    <row r="5437" spans="2:65" s="12" customFormat="1" ht="30">
      <c r="B5437" s="157"/>
      <c r="D5437" s="158" t="s">
        <v>328</v>
      </c>
      <c r="E5437" s="159" t="s">
        <v>1</v>
      </c>
      <c r="F5437" s="160" t="s">
        <v>7575</v>
      </c>
      <c r="H5437" s="161">
        <v>119.1</v>
      </c>
      <c r="I5437" s="162"/>
      <c r="L5437" s="157"/>
      <c r="M5437" s="163"/>
      <c r="T5437" s="164"/>
      <c r="AT5437" s="159" t="s">
        <v>328</v>
      </c>
      <c r="AU5437" s="159" t="s">
        <v>88</v>
      </c>
      <c r="AV5437" s="12" t="s">
        <v>88</v>
      </c>
      <c r="AW5437" s="12" t="s">
        <v>31</v>
      </c>
      <c r="AX5437" s="12" t="s">
        <v>76</v>
      </c>
      <c r="AY5437" s="159" t="s">
        <v>317</v>
      </c>
    </row>
    <row r="5438" spans="2:65" s="13" customFormat="1" ht="10">
      <c r="B5438" s="165"/>
      <c r="D5438" s="158" t="s">
        <v>328</v>
      </c>
      <c r="E5438" s="166" t="s">
        <v>1</v>
      </c>
      <c r="F5438" s="167" t="s">
        <v>7576</v>
      </c>
      <c r="H5438" s="168">
        <v>119.1</v>
      </c>
      <c r="I5438" s="169"/>
      <c r="L5438" s="165"/>
      <c r="M5438" s="170"/>
      <c r="T5438" s="171"/>
      <c r="AT5438" s="166" t="s">
        <v>328</v>
      </c>
      <c r="AU5438" s="166" t="s">
        <v>88</v>
      </c>
      <c r="AV5438" s="13" t="s">
        <v>92</v>
      </c>
      <c r="AW5438" s="13" t="s">
        <v>31</v>
      </c>
      <c r="AX5438" s="13" t="s">
        <v>76</v>
      </c>
      <c r="AY5438" s="166" t="s">
        <v>317</v>
      </c>
    </row>
    <row r="5439" spans="2:65" s="12" customFormat="1" ht="10">
      <c r="B5439" s="157"/>
      <c r="D5439" s="158" t="s">
        <v>328</v>
      </c>
      <c r="E5439" s="159" t="s">
        <v>1</v>
      </c>
      <c r="F5439" s="160" t="s">
        <v>7589</v>
      </c>
      <c r="H5439" s="161">
        <v>4.8</v>
      </c>
      <c r="I5439" s="162"/>
      <c r="L5439" s="157"/>
      <c r="M5439" s="163"/>
      <c r="T5439" s="164"/>
      <c r="AT5439" s="159" t="s">
        <v>328</v>
      </c>
      <c r="AU5439" s="159" t="s">
        <v>88</v>
      </c>
      <c r="AV5439" s="12" t="s">
        <v>88</v>
      </c>
      <c r="AW5439" s="12" t="s">
        <v>31</v>
      </c>
      <c r="AX5439" s="12" t="s">
        <v>76</v>
      </c>
      <c r="AY5439" s="159" t="s">
        <v>317</v>
      </c>
    </row>
    <row r="5440" spans="2:65" s="13" customFormat="1" ht="10">
      <c r="B5440" s="165"/>
      <c r="D5440" s="158" t="s">
        <v>328</v>
      </c>
      <c r="E5440" s="166" t="s">
        <v>1</v>
      </c>
      <c r="F5440" s="167" t="s">
        <v>6751</v>
      </c>
      <c r="H5440" s="168">
        <v>4.8</v>
      </c>
      <c r="I5440" s="169"/>
      <c r="L5440" s="165"/>
      <c r="M5440" s="170"/>
      <c r="T5440" s="171"/>
      <c r="AT5440" s="166" t="s">
        <v>328</v>
      </c>
      <c r="AU5440" s="166" t="s">
        <v>88</v>
      </c>
      <c r="AV5440" s="13" t="s">
        <v>92</v>
      </c>
      <c r="AW5440" s="13" t="s">
        <v>31</v>
      </c>
      <c r="AX5440" s="13" t="s">
        <v>76</v>
      </c>
      <c r="AY5440" s="166" t="s">
        <v>317</v>
      </c>
    </row>
    <row r="5441" spans="2:65" s="12" customFormat="1" ht="10">
      <c r="B5441" s="157"/>
      <c r="D5441" s="158" t="s">
        <v>328</v>
      </c>
      <c r="E5441" s="159" t="s">
        <v>1</v>
      </c>
      <c r="F5441" s="160" t="s">
        <v>7590</v>
      </c>
      <c r="H5441" s="161">
        <v>30.2</v>
      </c>
      <c r="I5441" s="162"/>
      <c r="L5441" s="157"/>
      <c r="M5441" s="163"/>
      <c r="T5441" s="164"/>
      <c r="AT5441" s="159" t="s">
        <v>328</v>
      </c>
      <c r="AU5441" s="159" t="s">
        <v>88</v>
      </c>
      <c r="AV5441" s="12" t="s">
        <v>88</v>
      </c>
      <c r="AW5441" s="12" t="s">
        <v>31</v>
      </c>
      <c r="AX5441" s="12" t="s">
        <v>76</v>
      </c>
      <c r="AY5441" s="159" t="s">
        <v>317</v>
      </c>
    </row>
    <row r="5442" spans="2:65" s="13" customFormat="1" ht="10">
      <c r="B5442" s="165"/>
      <c r="D5442" s="158" t="s">
        <v>328</v>
      </c>
      <c r="E5442" s="166" t="s">
        <v>1</v>
      </c>
      <c r="F5442" s="167" t="s">
        <v>6755</v>
      </c>
      <c r="H5442" s="168">
        <v>30.2</v>
      </c>
      <c r="I5442" s="169"/>
      <c r="L5442" s="165"/>
      <c r="M5442" s="170"/>
      <c r="T5442" s="171"/>
      <c r="AT5442" s="166" t="s">
        <v>328</v>
      </c>
      <c r="AU5442" s="166" t="s">
        <v>88</v>
      </c>
      <c r="AV5442" s="13" t="s">
        <v>92</v>
      </c>
      <c r="AW5442" s="13" t="s">
        <v>31</v>
      </c>
      <c r="AX5442" s="13" t="s">
        <v>76</v>
      </c>
      <c r="AY5442" s="166" t="s">
        <v>317</v>
      </c>
    </row>
    <row r="5443" spans="2:65" s="12" customFormat="1" ht="10">
      <c r="B5443" s="157"/>
      <c r="D5443" s="158" t="s">
        <v>328</v>
      </c>
      <c r="E5443" s="159" t="s">
        <v>1</v>
      </c>
      <c r="F5443" s="160" t="s">
        <v>7584</v>
      </c>
      <c r="H5443" s="161">
        <v>47.3</v>
      </c>
      <c r="I5443" s="162"/>
      <c r="L5443" s="157"/>
      <c r="M5443" s="163"/>
      <c r="T5443" s="164"/>
      <c r="AT5443" s="159" t="s">
        <v>328</v>
      </c>
      <c r="AU5443" s="159" t="s">
        <v>88</v>
      </c>
      <c r="AV5443" s="12" t="s">
        <v>88</v>
      </c>
      <c r="AW5443" s="12" t="s">
        <v>31</v>
      </c>
      <c r="AX5443" s="12" t="s">
        <v>76</v>
      </c>
      <c r="AY5443" s="159" t="s">
        <v>317</v>
      </c>
    </row>
    <row r="5444" spans="2:65" s="13" customFormat="1" ht="10">
      <c r="B5444" s="165"/>
      <c r="D5444" s="158" t="s">
        <v>328</v>
      </c>
      <c r="E5444" s="166" t="s">
        <v>1</v>
      </c>
      <c r="F5444" s="167" t="s">
        <v>6757</v>
      </c>
      <c r="H5444" s="168">
        <v>47.3</v>
      </c>
      <c r="I5444" s="169"/>
      <c r="L5444" s="165"/>
      <c r="M5444" s="170"/>
      <c r="T5444" s="171"/>
      <c r="AT5444" s="166" t="s">
        <v>328</v>
      </c>
      <c r="AU5444" s="166" t="s">
        <v>88</v>
      </c>
      <c r="AV5444" s="13" t="s">
        <v>92</v>
      </c>
      <c r="AW5444" s="13" t="s">
        <v>31</v>
      </c>
      <c r="AX5444" s="13" t="s">
        <v>76</v>
      </c>
      <c r="AY5444" s="166" t="s">
        <v>317</v>
      </c>
    </row>
    <row r="5445" spans="2:65" s="12" customFormat="1" ht="20">
      <c r="B5445" s="157"/>
      <c r="D5445" s="158" t="s">
        <v>328</v>
      </c>
      <c r="E5445" s="159" t="s">
        <v>1</v>
      </c>
      <c r="F5445" s="160" t="s">
        <v>7583</v>
      </c>
      <c r="H5445" s="161">
        <v>221.5</v>
      </c>
      <c r="I5445" s="162"/>
      <c r="L5445" s="157"/>
      <c r="M5445" s="163"/>
      <c r="T5445" s="164"/>
      <c r="AT5445" s="159" t="s">
        <v>328</v>
      </c>
      <c r="AU5445" s="159" t="s">
        <v>88</v>
      </c>
      <c r="AV5445" s="12" t="s">
        <v>88</v>
      </c>
      <c r="AW5445" s="12" t="s">
        <v>31</v>
      </c>
      <c r="AX5445" s="12" t="s">
        <v>76</v>
      </c>
      <c r="AY5445" s="159" t="s">
        <v>317</v>
      </c>
    </row>
    <row r="5446" spans="2:65" s="13" customFormat="1" ht="10">
      <c r="B5446" s="165"/>
      <c r="D5446" s="158" t="s">
        <v>328</v>
      </c>
      <c r="E5446" s="166" t="s">
        <v>1</v>
      </c>
      <c r="F5446" s="167" t="s">
        <v>6759</v>
      </c>
      <c r="H5446" s="168">
        <v>221.5</v>
      </c>
      <c r="I5446" s="169"/>
      <c r="L5446" s="165"/>
      <c r="M5446" s="170"/>
      <c r="T5446" s="171"/>
      <c r="AT5446" s="166" t="s">
        <v>328</v>
      </c>
      <c r="AU5446" s="166" t="s">
        <v>88</v>
      </c>
      <c r="AV5446" s="13" t="s">
        <v>92</v>
      </c>
      <c r="AW5446" s="13" t="s">
        <v>31</v>
      </c>
      <c r="AX5446" s="13" t="s">
        <v>76</v>
      </c>
      <c r="AY5446" s="166" t="s">
        <v>317</v>
      </c>
    </row>
    <row r="5447" spans="2:65" s="12" customFormat="1" ht="10">
      <c r="B5447" s="157"/>
      <c r="D5447" s="158" t="s">
        <v>328</v>
      </c>
      <c r="E5447" s="159" t="s">
        <v>1</v>
      </c>
      <c r="F5447" s="160" t="s">
        <v>7701</v>
      </c>
      <c r="H5447" s="161">
        <v>219.2</v>
      </c>
      <c r="I5447" s="162"/>
      <c r="L5447" s="157"/>
      <c r="M5447" s="163"/>
      <c r="T5447" s="164"/>
      <c r="AT5447" s="159" t="s">
        <v>328</v>
      </c>
      <c r="AU5447" s="159" t="s">
        <v>88</v>
      </c>
      <c r="AV5447" s="12" t="s">
        <v>88</v>
      </c>
      <c r="AW5447" s="12" t="s">
        <v>31</v>
      </c>
      <c r="AX5447" s="12" t="s">
        <v>76</v>
      </c>
      <c r="AY5447" s="159" t="s">
        <v>317</v>
      </c>
    </row>
    <row r="5448" spans="2:65" s="13" customFormat="1" ht="10">
      <c r="B5448" s="165"/>
      <c r="D5448" s="158" t="s">
        <v>328</v>
      </c>
      <c r="E5448" s="166" t="s">
        <v>1</v>
      </c>
      <c r="F5448" s="167" t="s">
        <v>6777</v>
      </c>
      <c r="H5448" s="168">
        <v>219.2</v>
      </c>
      <c r="I5448" s="169"/>
      <c r="L5448" s="165"/>
      <c r="M5448" s="170"/>
      <c r="T5448" s="171"/>
      <c r="AT5448" s="166" t="s">
        <v>328</v>
      </c>
      <c r="AU5448" s="166" t="s">
        <v>88</v>
      </c>
      <c r="AV5448" s="13" t="s">
        <v>92</v>
      </c>
      <c r="AW5448" s="13" t="s">
        <v>31</v>
      </c>
      <c r="AX5448" s="13" t="s">
        <v>76</v>
      </c>
      <c r="AY5448" s="166" t="s">
        <v>317</v>
      </c>
    </row>
    <row r="5449" spans="2:65" s="14" customFormat="1" ht="10">
      <c r="B5449" s="172"/>
      <c r="D5449" s="158" t="s">
        <v>328</v>
      </c>
      <c r="E5449" s="173" t="s">
        <v>1</v>
      </c>
      <c r="F5449" s="174" t="s">
        <v>332</v>
      </c>
      <c r="H5449" s="175">
        <v>642.09999999999991</v>
      </c>
      <c r="I5449" s="176"/>
      <c r="L5449" s="172"/>
      <c r="M5449" s="177"/>
      <c r="T5449" s="178"/>
      <c r="AT5449" s="173" t="s">
        <v>328</v>
      </c>
      <c r="AU5449" s="173" t="s">
        <v>88</v>
      </c>
      <c r="AV5449" s="14" t="s">
        <v>323</v>
      </c>
      <c r="AW5449" s="14" t="s">
        <v>31</v>
      </c>
      <c r="AX5449" s="14" t="s">
        <v>83</v>
      </c>
      <c r="AY5449" s="173" t="s">
        <v>317</v>
      </c>
    </row>
    <row r="5450" spans="2:65" s="11" customFormat="1" ht="22.75" customHeight="1">
      <c r="B5450" s="130"/>
      <c r="D5450" s="131" t="s">
        <v>75</v>
      </c>
      <c r="E5450" s="140" t="s">
        <v>6707</v>
      </c>
      <c r="F5450" s="140" t="s">
        <v>7702</v>
      </c>
      <c r="I5450" s="133"/>
      <c r="J5450" s="141">
        <f>BK5450</f>
        <v>0</v>
      </c>
      <c r="L5450" s="130"/>
      <c r="M5450" s="135"/>
      <c r="P5450" s="136">
        <f>SUM(P5451:P5458)</f>
        <v>0</v>
      </c>
      <c r="R5450" s="136">
        <f>SUM(R5451:R5458)</f>
        <v>0.3083727</v>
      </c>
      <c r="T5450" s="137">
        <f>SUM(T5451:T5458)</f>
        <v>0</v>
      </c>
      <c r="AR5450" s="131" t="s">
        <v>88</v>
      </c>
      <c r="AT5450" s="138" t="s">
        <v>75</v>
      </c>
      <c r="AU5450" s="138" t="s">
        <v>83</v>
      </c>
      <c r="AY5450" s="131" t="s">
        <v>317</v>
      </c>
      <c r="BK5450" s="139">
        <f>SUM(BK5451:BK5458)</f>
        <v>0</v>
      </c>
    </row>
    <row r="5451" spans="2:65" s="1" customFormat="1" ht="21.75" customHeight="1">
      <c r="B5451" s="142"/>
      <c r="C5451" s="143" t="s">
        <v>4962</v>
      </c>
      <c r="D5451" s="143" t="s">
        <v>319</v>
      </c>
      <c r="E5451" s="144" t="s">
        <v>7703</v>
      </c>
      <c r="F5451" s="145" t="s">
        <v>7704</v>
      </c>
      <c r="G5451" s="146" t="s">
        <v>444</v>
      </c>
      <c r="H5451" s="147">
        <v>529.85</v>
      </c>
      <c r="I5451" s="148"/>
      <c r="J5451" s="149">
        <f>ROUND(I5451*H5451,2)</f>
        <v>0</v>
      </c>
      <c r="K5451" s="150"/>
      <c r="L5451" s="31"/>
      <c r="M5451" s="151" t="s">
        <v>1</v>
      </c>
      <c r="N5451" s="152" t="s">
        <v>42</v>
      </c>
      <c r="P5451" s="153">
        <f>O5451*H5451</f>
        <v>0</v>
      </c>
      <c r="Q5451" s="153">
        <v>1.0000000000000001E-5</v>
      </c>
      <c r="R5451" s="153">
        <f>Q5451*H5451</f>
        <v>5.2985000000000003E-3</v>
      </c>
      <c r="S5451" s="153">
        <v>0</v>
      </c>
      <c r="T5451" s="154">
        <f>S5451*H5451</f>
        <v>0</v>
      </c>
      <c r="AR5451" s="155" t="s">
        <v>396</v>
      </c>
      <c r="AT5451" s="155" t="s">
        <v>319</v>
      </c>
      <c r="AU5451" s="155" t="s">
        <v>88</v>
      </c>
      <c r="AY5451" s="16" t="s">
        <v>317</v>
      </c>
      <c r="BE5451" s="156">
        <f>IF(N5451="základná",J5451,0)</f>
        <v>0</v>
      </c>
      <c r="BF5451" s="156">
        <f>IF(N5451="znížená",J5451,0)</f>
        <v>0</v>
      </c>
      <c r="BG5451" s="156">
        <f>IF(N5451="zákl. prenesená",J5451,0)</f>
        <v>0</v>
      </c>
      <c r="BH5451" s="156">
        <f>IF(N5451="zníž. prenesená",J5451,0)</f>
        <v>0</v>
      </c>
      <c r="BI5451" s="156">
        <f>IF(N5451="nulová",J5451,0)</f>
        <v>0</v>
      </c>
      <c r="BJ5451" s="16" t="s">
        <v>88</v>
      </c>
      <c r="BK5451" s="156">
        <f>ROUND(I5451*H5451,2)</f>
        <v>0</v>
      </c>
      <c r="BL5451" s="16" t="s">
        <v>396</v>
      </c>
      <c r="BM5451" s="155" t="s">
        <v>7705</v>
      </c>
    </row>
    <row r="5452" spans="2:65" s="12" customFormat="1" ht="10">
      <c r="B5452" s="157"/>
      <c r="D5452" s="158" t="s">
        <v>328</v>
      </c>
      <c r="E5452" s="159" t="s">
        <v>1</v>
      </c>
      <c r="F5452" s="160" t="s">
        <v>7706</v>
      </c>
      <c r="H5452" s="161">
        <v>61.87</v>
      </c>
      <c r="I5452" s="162"/>
      <c r="L5452" s="157"/>
      <c r="M5452" s="163"/>
      <c r="T5452" s="164"/>
      <c r="AT5452" s="159" t="s">
        <v>328</v>
      </c>
      <c r="AU5452" s="159" t="s">
        <v>88</v>
      </c>
      <c r="AV5452" s="12" t="s">
        <v>88</v>
      </c>
      <c r="AW5452" s="12" t="s">
        <v>31</v>
      </c>
      <c r="AX5452" s="12" t="s">
        <v>76</v>
      </c>
      <c r="AY5452" s="159" t="s">
        <v>317</v>
      </c>
    </row>
    <row r="5453" spans="2:65" s="12" customFormat="1" ht="10">
      <c r="B5453" s="157"/>
      <c r="D5453" s="158" t="s">
        <v>328</v>
      </c>
      <c r="E5453" s="159" t="s">
        <v>1</v>
      </c>
      <c r="F5453" s="160" t="s">
        <v>7707</v>
      </c>
      <c r="H5453" s="161">
        <v>302.52999999999997</v>
      </c>
      <c r="I5453" s="162"/>
      <c r="L5453" s="157"/>
      <c r="M5453" s="163"/>
      <c r="T5453" s="164"/>
      <c r="AT5453" s="159" t="s">
        <v>328</v>
      </c>
      <c r="AU5453" s="159" t="s">
        <v>88</v>
      </c>
      <c r="AV5453" s="12" t="s">
        <v>88</v>
      </c>
      <c r="AW5453" s="12" t="s">
        <v>31</v>
      </c>
      <c r="AX5453" s="12" t="s">
        <v>76</v>
      </c>
      <c r="AY5453" s="159" t="s">
        <v>317</v>
      </c>
    </row>
    <row r="5454" spans="2:65" s="12" customFormat="1" ht="10">
      <c r="B5454" s="157"/>
      <c r="D5454" s="158" t="s">
        <v>328</v>
      </c>
      <c r="E5454" s="159" t="s">
        <v>1</v>
      </c>
      <c r="F5454" s="160" t="s">
        <v>7708</v>
      </c>
      <c r="H5454" s="161">
        <v>165.45</v>
      </c>
      <c r="I5454" s="162"/>
      <c r="L5454" s="157"/>
      <c r="M5454" s="163"/>
      <c r="T5454" s="164"/>
      <c r="AT5454" s="159" t="s">
        <v>328</v>
      </c>
      <c r="AU5454" s="159" t="s">
        <v>88</v>
      </c>
      <c r="AV5454" s="12" t="s">
        <v>88</v>
      </c>
      <c r="AW5454" s="12" t="s">
        <v>31</v>
      </c>
      <c r="AX5454" s="12" t="s">
        <v>76</v>
      </c>
      <c r="AY5454" s="159" t="s">
        <v>317</v>
      </c>
    </row>
    <row r="5455" spans="2:65" s="13" customFormat="1" ht="10">
      <c r="B5455" s="165"/>
      <c r="D5455" s="158" t="s">
        <v>328</v>
      </c>
      <c r="E5455" s="166" t="s">
        <v>1</v>
      </c>
      <c r="F5455" s="167" t="s">
        <v>331</v>
      </c>
      <c r="H5455" s="168">
        <v>529.84999999999991</v>
      </c>
      <c r="I5455" s="169"/>
      <c r="L5455" s="165"/>
      <c r="M5455" s="170"/>
      <c r="T5455" s="171"/>
      <c r="AT5455" s="166" t="s">
        <v>328</v>
      </c>
      <c r="AU5455" s="166" t="s">
        <v>88</v>
      </c>
      <c r="AV5455" s="13" t="s">
        <v>92</v>
      </c>
      <c r="AW5455" s="13" t="s">
        <v>31</v>
      </c>
      <c r="AX5455" s="13" t="s">
        <v>76</v>
      </c>
      <c r="AY5455" s="166" t="s">
        <v>317</v>
      </c>
    </row>
    <row r="5456" spans="2:65" s="14" customFormat="1" ht="10">
      <c r="B5456" s="172"/>
      <c r="D5456" s="158" t="s">
        <v>328</v>
      </c>
      <c r="E5456" s="173" t="s">
        <v>1</v>
      </c>
      <c r="F5456" s="174" t="s">
        <v>332</v>
      </c>
      <c r="H5456" s="175">
        <v>529.84999999999991</v>
      </c>
      <c r="I5456" s="176"/>
      <c r="L5456" s="172"/>
      <c r="M5456" s="177"/>
      <c r="T5456" s="178"/>
      <c r="AT5456" s="173" t="s">
        <v>328</v>
      </c>
      <c r="AU5456" s="173" t="s">
        <v>88</v>
      </c>
      <c r="AV5456" s="14" t="s">
        <v>323</v>
      </c>
      <c r="AW5456" s="14" t="s">
        <v>31</v>
      </c>
      <c r="AX5456" s="14" t="s">
        <v>83</v>
      </c>
      <c r="AY5456" s="173" t="s">
        <v>317</v>
      </c>
    </row>
    <row r="5457" spans="2:65" s="1" customFormat="1" ht="37.75" customHeight="1">
      <c r="B5457" s="142"/>
      <c r="C5457" s="179" t="s">
        <v>7709</v>
      </c>
      <c r="D5457" s="179" t="s">
        <v>454</v>
      </c>
      <c r="E5457" s="180" t="s">
        <v>7710</v>
      </c>
      <c r="F5457" s="181" t="s">
        <v>7711</v>
      </c>
      <c r="G5457" s="182" t="s">
        <v>444</v>
      </c>
      <c r="H5457" s="183">
        <v>582.83500000000004</v>
      </c>
      <c r="I5457" s="184"/>
      <c r="J5457" s="185">
        <f>ROUND(I5457*H5457,2)</f>
        <v>0</v>
      </c>
      <c r="K5457" s="186"/>
      <c r="L5457" s="187"/>
      <c r="M5457" s="188" t="s">
        <v>1</v>
      </c>
      <c r="N5457" s="189" t="s">
        <v>42</v>
      </c>
      <c r="P5457" s="153">
        <f>O5457*H5457</f>
        <v>0</v>
      </c>
      <c r="Q5457" s="153">
        <v>5.1999999999999995E-4</v>
      </c>
      <c r="R5457" s="153">
        <f>Q5457*H5457</f>
        <v>0.30307420000000002</v>
      </c>
      <c r="S5457" s="153">
        <v>0</v>
      </c>
      <c r="T5457" s="154">
        <f>S5457*H5457</f>
        <v>0</v>
      </c>
      <c r="AR5457" s="155" t="s">
        <v>481</v>
      </c>
      <c r="AT5457" s="155" t="s">
        <v>454</v>
      </c>
      <c r="AU5457" s="155" t="s">
        <v>88</v>
      </c>
      <c r="AY5457" s="16" t="s">
        <v>317</v>
      </c>
      <c r="BE5457" s="156">
        <f>IF(N5457="základná",J5457,0)</f>
        <v>0</v>
      </c>
      <c r="BF5457" s="156">
        <f>IF(N5457="znížená",J5457,0)</f>
        <v>0</v>
      </c>
      <c r="BG5457" s="156">
        <f>IF(N5457="zákl. prenesená",J5457,0)</f>
        <v>0</v>
      </c>
      <c r="BH5457" s="156">
        <f>IF(N5457="zníž. prenesená",J5457,0)</f>
        <v>0</v>
      </c>
      <c r="BI5457" s="156">
        <f>IF(N5457="nulová",J5457,0)</f>
        <v>0</v>
      </c>
      <c r="BJ5457" s="16" t="s">
        <v>88</v>
      </c>
      <c r="BK5457" s="156">
        <f>ROUND(I5457*H5457,2)</f>
        <v>0</v>
      </c>
      <c r="BL5457" s="16" t="s">
        <v>396</v>
      </c>
      <c r="BM5457" s="155" t="s">
        <v>7712</v>
      </c>
    </row>
    <row r="5458" spans="2:65" s="12" customFormat="1" ht="10">
      <c r="B5458" s="157"/>
      <c r="D5458" s="158" t="s">
        <v>328</v>
      </c>
      <c r="F5458" s="160" t="s">
        <v>7713</v>
      </c>
      <c r="H5458" s="161">
        <v>582.83500000000004</v>
      </c>
      <c r="I5458" s="162"/>
      <c r="L5458" s="157"/>
      <c r="M5458" s="163"/>
      <c r="T5458" s="164"/>
      <c r="AT5458" s="159" t="s">
        <v>328</v>
      </c>
      <c r="AU5458" s="159" t="s">
        <v>88</v>
      </c>
      <c r="AV5458" s="12" t="s">
        <v>88</v>
      </c>
      <c r="AW5458" s="12" t="s">
        <v>3</v>
      </c>
      <c r="AX5458" s="12" t="s">
        <v>83</v>
      </c>
      <c r="AY5458" s="159" t="s">
        <v>317</v>
      </c>
    </row>
    <row r="5459" spans="2:65" s="11" customFormat="1" ht="25.9" customHeight="1">
      <c r="B5459" s="130"/>
      <c r="D5459" s="131" t="s">
        <v>75</v>
      </c>
      <c r="E5459" s="132" t="s">
        <v>7714</v>
      </c>
      <c r="F5459" s="132" t="s">
        <v>7715</v>
      </c>
      <c r="I5459" s="133"/>
      <c r="J5459" s="134">
        <f>BK5459</f>
        <v>0</v>
      </c>
      <c r="L5459" s="130"/>
      <c r="M5459" s="135"/>
      <c r="P5459" s="136">
        <f>P5460</f>
        <v>0</v>
      </c>
      <c r="R5459" s="136">
        <f>R5460</f>
        <v>0</v>
      </c>
      <c r="T5459" s="137">
        <f>T5460</f>
        <v>0</v>
      </c>
      <c r="AR5459" s="131" t="s">
        <v>323</v>
      </c>
      <c r="AT5459" s="138" t="s">
        <v>75</v>
      </c>
      <c r="AU5459" s="138" t="s">
        <v>76</v>
      </c>
      <c r="AY5459" s="131" t="s">
        <v>317</v>
      </c>
      <c r="BK5459" s="139">
        <f>BK5460</f>
        <v>0</v>
      </c>
    </row>
    <row r="5460" spans="2:65" s="1" customFormat="1" ht="16.5" customHeight="1">
      <c r="B5460" s="142"/>
      <c r="C5460" s="143" t="s">
        <v>7716</v>
      </c>
      <c r="D5460" s="143" t="s">
        <v>319</v>
      </c>
      <c r="E5460" s="144" t="s">
        <v>7717</v>
      </c>
      <c r="F5460" s="145" t="s">
        <v>7718</v>
      </c>
      <c r="G5460" s="146" t="s">
        <v>7005</v>
      </c>
      <c r="H5460" s="147">
        <v>1</v>
      </c>
      <c r="I5460" s="148"/>
      <c r="J5460" s="149">
        <f>ROUND(I5460*H5460,2)</f>
        <v>0</v>
      </c>
      <c r="K5460" s="150"/>
      <c r="L5460" s="31"/>
      <c r="M5460" s="151" t="s">
        <v>1</v>
      </c>
      <c r="N5460" s="152" t="s">
        <v>42</v>
      </c>
      <c r="P5460" s="153">
        <f>O5460*H5460</f>
        <v>0</v>
      </c>
      <c r="Q5460" s="153">
        <v>0</v>
      </c>
      <c r="R5460" s="153">
        <f>Q5460*H5460</f>
        <v>0</v>
      </c>
      <c r="S5460" s="153">
        <v>0</v>
      </c>
      <c r="T5460" s="154">
        <f>S5460*H5460</f>
        <v>0</v>
      </c>
      <c r="AR5460" s="155" t="s">
        <v>6166</v>
      </c>
      <c r="AT5460" s="155" t="s">
        <v>319</v>
      </c>
      <c r="AU5460" s="155" t="s">
        <v>83</v>
      </c>
      <c r="AY5460" s="16" t="s">
        <v>317</v>
      </c>
      <c r="BE5460" s="156">
        <f>IF(N5460="základná",J5460,0)</f>
        <v>0</v>
      </c>
      <c r="BF5460" s="156">
        <f>IF(N5460="znížená",J5460,0)</f>
        <v>0</v>
      </c>
      <c r="BG5460" s="156">
        <f>IF(N5460="zákl. prenesená",J5460,0)</f>
        <v>0</v>
      </c>
      <c r="BH5460" s="156">
        <f>IF(N5460="zníž. prenesená",J5460,0)</f>
        <v>0</v>
      </c>
      <c r="BI5460" s="156">
        <f>IF(N5460="nulová",J5460,0)</f>
        <v>0</v>
      </c>
      <c r="BJ5460" s="16" t="s">
        <v>88</v>
      </c>
      <c r="BK5460" s="156">
        <f>ROUND(I5460*H5460,2)</f>
        <v>0</v>
      </c>
      <c r="BL5460" s="16" t="s">
        <v>6166</v>
      </c>
      <c r="BM5460" s="155" t="s">
        <v>7719</v>
      </c>
    </row>
    <row r="5461" spans="2:65" s="11" customFormat="1" ht="25.9" customHeight="1">
      <c r="B5461" s="130"/>
      <c r="D5461" s="131" t="s">
        <v>75</v>
      </c>
      <c r="E5461" s="132" t="s">
        <v>499</v>
      </c>
      <c r="F5461" s="132" t="s">
        <v>500</v>
      </c>
      <c r="I5461" s="133"/>
      <c r="J5461" s="134">
        <f>BK5461</f>
        <v>0</v>
      </c>
      <c r="L5461" s="130"/>
      <c r="M5461" s="135"/>
      <c r="P5461" s="136">
        <f>P5462</f>
        <v>0</v>
      </c>
      <c r="R5461" s="136">
        <f>R5462</f>
        <v>0</v>
      </c>
      <c r="T5461" s="137">
        <f>T5462</f>
        <v>0</v>
      </c>
      <c r="AR5461" s="131" t="s">
        <v>341</v>
      </c>
      <c r="AT5461" s="138" t="s">
        <v>75</v>
      </c>
      <c r="AU5461" s="138" t="s">
        <v>76</v>
      </c>
      <c r="AY5461" s="131" t="s">
        <v>317</v>
      </c>
      <c r="BK5461" s="139">
        <f>BK5462</f>
        <v>0</v>
      </c>
    </row>
    <row r="5462" spans="2:65" s="1" customFormat="1" ht="37.75" customHeight="1">
      <c r="B5462" s="142"/>
      <c r="C5462" s="143" t="s">
        <v>7011</v>
      </c>
      <c r="D5462" s="143" t="s">
        <v>319</v>
      </c>
      <c r="E5462" s="144" t="s">
        <v>744</v>
      </c>
      <c r="F5462" s="145" t="s">
        <v>745</v>
      </c>
      <c r="G5462" s="146" t="s">
        <v>746</v>
      </c>
      <c r="H5462" s="147">
        <v>5</v>
      </c>
      <c r="I5462" s="148"/>
      <c r="J5462" s="149">
        <f>ROUND(I5462*H5462,2)</f>
        <v>0</v>
      </c>
      <c r="K5462" s="150"/>
      <c r="L5462" s="31"/>
      <c r="M5462" s="190" t="s">
        <v>1</v>
      </c>
      <c r="N5462" s="191" t="s">
        <v>42</v>
      </c>
      <c r="O5462" s="192"/>
      <c r="P5462" s="193">
        <f>O5462*H5462</f>
        <v>0</v>
      </c>
      <c r="Q5462" s="193">
        <v>0</v>
      </c>
      <c r="R5462" s="193">
        <f>Q5462*H5462</f>
        <v>0</v>
      </c>
      <c r="S5462" s="193">
        <v>0</v>
      </c>
      <c r="T5462" s="194">
        <f>S5462*H5462</f>
        <v>0</v>
      </c>
      <c r="AR5462" s="155" t="s">
        <v>505</v>
      </c>
      <c r="AT5462" s="155" t="s">
        <v>319</v>
      </c>
      <c r="AU5462" s="155" t="s">
        <v>83</v>
      </c>
      <c r="AY5462" s="16" t="s">
        <v>317</v>
      </c>
      <c r="BE5462" s="156">
        <f>IF(N5462="základná",J5462,0)</f>
        <v>0</v>
      </c>
      <c r="BF5462" s="156">
        <f>IF(N5462="znížená",J5462,0)</f>
        <v>0</v>
      </c>
      <c r="BG5462" s="156">
        <f>IF(N5462="zákl. prenesená",J5462,0)</f>
        <v>0</v>
      </c>
      <c r="BH5462" s="156">
        <f>IF(N5462="zníž. prenesená",J5462,0)</f>
        <v>0</v>
      </c>
      <c r="BI5462" s="156">
        <f>IF(N5462="nulová",J5462,0)</f>
        <v>0</v>
      </c>
      <c r="BJ5462" s="16" t="s">
        <v>88</v>
      </c>
      <c r="BK5462" s="156">
        <f>ROUND(I5462*H5462,2)</f>
        <v>0</v>
      </c>
      <c r="BL5462" s="16" t="s">
        <v>505</v>
      </c>
      <c r="BM5462" s="155" t="s">
        <v>7720</v>
      </c>
    </row>
    <row r="5463" spans="2:65" s="1" customFormat="1" ht="7" customHeight="1">
      <c r="B5463" s="46"/>
      <c r="C5463" s="47"/>
      <c r="D5463" s="47"/>
      <c r="E5463" s="47"/>
      <c r="F5463" s="47"/>
      <c r="G5463" s="47"/>
      <c r="H5463" s="47"/>
      <c r="I5463" s="47"/>
      <c r="J5463" s="47"/>
      <c r="K5463" s="47"/>
      <c r="L5463" s="31"/>
    </row>
  </sheetData>
  <autoFilter ref="C149:K5462" xr:uid="{00000000-0009-0000-0000-000005000000}"/>
  <mergeCells count="12">
    <mergeCell ref="E142:H142"/>
    <mergeCell ref="L2:V2"/>
    <mergeCell ref="E85:H85"/>
    <mergeCell ref="E87:H87"/>
    <mergeCell ref="E89:H89"/>
    <mergeCell ref="E138:H138"/>
    <mergeCell ref="E140:H14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B2:BM23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269</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20135</v>
      </c>
      <c r="F9" s="263"/>
      <c r="G9" s="263"/>
      <c r="H9" s="263"/>
      <c r="L9" s="31"/>
    </row>
    <row r="10" spans="2:46" s="1" customFormat="1" ht="12" customHeight="1">
      <c r="B10" s="31"/>
      <c r="D10" s="26" t="s">
        <v>287</v>
      </c>
      <c r="L10" s="31"/>
    </row>
    <row r="11" spans="2:46" s="1" customFormat="1" ht="16.5" customHeight="1">
      <c r="B11" s="31"/>
      <c r="E11" s="243" t="s">
        <v>21169</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ROUND(J129,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ROUND((SUM(BE129:BE232)),  2)</f>
        <v>0</v>
      </c>
      <c r="G35" s="99"/>
      <c r="H35" s="99"/>
      <c r="I35" s="100">
        <v>0.2</v>
      </c>
      <c r="J35" s="98">
        <f>ROUND(((SUM(BE129:BE232))*I35),  2)</f>
        <v>0</v>
      </c>
      <c r="L35" s="31"/>
    </row>
    <row r="36" spans="2:12" s="1" customFormat="1" ht="14.4" customHeight="1">
      <c r="B36" s="31"/>
      <c r="E36" s="36" t="s">
        <v>42</v>
      </c>
      <c r="F36" s="98">
        <f>ROUND((SUM(BF129:BF232)),  2)</f>
        <v>0</v>
      </c>
      <c r="G36" s="99"/>
      <c r="H36" s="99"/>
      <c r="I36" s="100">
        <v>0.2</v>
      </c>
      <c r="J36" s="98">
        <f>ROUND(((SUM(BF129:BF232))*I36),  2)</f>
        <v>0</v>
      </c>
      <c r="L36" s="31"/>
    </row>
    <row r="37" spans="2:12" s="1" customFormat="1" ht="14.4" hidden="1" customHeight="1">
      <c r="B37" s="31"/>
      <c r="E37" s="26" t="s">
        <v>43</v>
      </c>
      <c r="F37" s="87">
        <f>ROUND((SUM(BG129:BG232)),  2)</f>
        <v>0</v>
      </c>
      <c r="I37" s="101">
        <v>0.2</v>
      </c>
      <c r="J37" s="87">
        <f>0</f>
        <v>0</v>
      </c>
      <c r="L37" s="31"/>
    </row>
    <row r="38" spans="2:12" s="1" customFormat="1" ht="14.4" hidden="1" customHeight="1">
      <c r="B38" s="31"/>
      <c r="E38" s="26" t="s">
        <v>44</v>
      </c>
      <c r="F38" s="87">
        <f>ROUND((SUM(BH129:BH232)),  2)</f>
        <v>0</v>
      </c>
      <c r="I38" s="101">
        <v>0.2</v>
      </c>
      <c r="J38" s="87">
        <f>0</f>
        <v>0</v>
      </c>
      <c r="L38" s="31"/>
    </row>
    <row r="39" spans="2:12" s="1" customFormat="1" ht="14.4" hidden="1" customHeight="1">
      <c r="B39" s="31"/>
      <c r="E39" s="36" t="s">
        <v>45</v>
      </c>
      <c r="F39" s="98">
        <f>ROUND((SUM(BI129:BI232)),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20135</v>
      </c>
      <c r="F87" s="263"/>
      <c r="G87" s="263"/>
      <c r="H87" s="263"/>
      <c r="L87" s="31"/>
    </row>
    <row r="88" spans="2:12" s="1" customFormat="1" ht="12" customHeight="1">
      <c r="B88" s="31"/>
      <c r="C88" s="26" t="s">
        <v>287</v>
      </c>
      <c r="L88" s="31"/>
    </row>
    <row r="89" spans="2:12" s="1" customFormat="1" ht="16.5" customHeight="1">
      <c r="B89" s="31"/>
      <c r="E89" s="243" t="str">
        <f>E11</f>
        <v>PS10 - Parkovací systém</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J129</f>
        <v>0</v>
      </c>
      <c r="L98" s="31"/>
      <c r="AU98" s="16" t="s">
        <v>296</v>
      </c>
    </row>
    <row r="99" spans="2:47" s="8" customFormat="1" ht="25" customHeight="1">
      <c r="B99" s="113"/>
      <c r="D99" s="114" t="s">
        <v>297</v>
      </c>
      <c r="E99" s="115"/>
      <c r="F99" s="115"/>
      <c r="G99" s="115"/>
      <c r="H99" s="115"/>
      <c r="I99" s="115"/>
      <c r="J99" s="116">
        <f>J130</f>
        <v>0</v>
      </c>
      <c r="L99" s="113"/>
    </row>
    <row r="100" spans="2:47" s="9" customFormat="1" ht="19.899999999999999" customHeight="1">
      <c r="B100" s="117"/>
      <c r="D100" s="118" t="s">
        <v>298</v>
      </c>
      <c r="E100" s="119"/>
      <c r="F100" s="119"/>
      <c r="G100" s="119"/>
      <c r="H100" s="119"/>
      <c r="I100" s="119"/>
      <c r="J100" s="120">
        <f>J131</f>
        <v>0</v>
      </c>
      <c r="L100" s="117"/>
    </row>
    <row r="101" spans="2:47" s="9" customFormat="1" ht="19.899999999999999" customHeight="1">
      <c r="B101" s="117"/>
      <c r="D101" s="118" t="s">
        <v>750</v>
      </c>
      <c r="E101" s="119"/>
      <c r="F101" s="119"/>
      <c r="G101" s="119"/>
      <c r="H101" s="119"/>
      <c r="I101" s="119"/>
      <c r="J101" s="120">
        <f>J136</f>
        <v>0</v>
      </c>
      <c r="L101" s="117"/>
    </row>
    <row r="102" spans="2:47" s="9" customFormat="1" ht="19.899999999999999" customHeight="1">
      <c r="B102" s="117"/>
      <c r="D102" s="118" t="s">
        <v>300</v>
      </c>
      <c r="E102" s="119"/>
      <c r="F102" s="119"/>
      <c r="G102" s="119"/>
      <c r="H102" s="119"/>
      <c r="I102" s="119"/>
      <c r="J102" s="120">
        <f>J139</f>
        <v>0</v>
      </c>
      <c r="L102" s="117"/>
    </row>
    <row r="103" spans="2:47" s="9" customFormat="1" ht="19.899999999999999" customHeight="1">
      <c r="B103" s="117"/>
      <c r="D103" s="118" t="s">
        <v>301</v>
      </c>
      <c r="E103" s="119"/>
      <c r="F103" s="119"/>
      <c r="G103" s="119"/>
      <c r="H103" s="119"/>
      <c r="I103" s="119"/>
      <c r="J103" s="120">
        <f>J149</f>
        <v>0</v>
      </c>
      <c r="L103" s="117"/>
    </row>
    <row r="104" spans="2:47" s="8" customFormat="1" ht="25" customHeight="1">
      <c r="B104" s="113"/>
      <c r="D104" s="114" t="s">
        <v>512</v>
      </c>
      <c r="E104" s="115"/>
      <c r="F104" s="115"/>
      <c r="G104" s="115"/>
      <c r="H104" s="115"/>
      <c r="I104" s="115"/>
      <c r="J104" s="116">
        <f>J151</f>
        <v>0</v>
      </c>
      <c r="L104" s="113"/>
    </row>
    <row r="105" spans="2:47" s="9" customFormat="1" ht="19.899999999999999" customHeight="1">
      <c r="B105" s="117"/>
      <c r="D105" s="118" t="s">
        <v>513</v>
      </c>
      <c r="E105" s="119"/>
      <c r="F105" s="119"/>
      <c r="G105" s="119"/>
      <c r="H105" s="119"/>
      <c r="I105" s="119"/>
      <c r="J105" s="120">
        <f>J152</f>
        <v>0</v>
      </c>
      <c r="L105" s="117"/>
    </row>
    <row r="106" spans="2:47" s="8" customFormat="1" ht="25" customHeight="1">
      <c r="B106" s="113"/>
      <c r="D106" s="114" t="s">
        <v>956</v>
      </c>
      <c r="E106" s="115"/>
      <c r="F106" s="115"/>
      <c r="G106" s="115"/>
      <c r="H106" s="115"/>
      <c r="I106" s="115"/>
      <c r="J106" s="116">
        <f>J216</f>
        <v>0</v>
      </c>
      <c r="L106" s="113"/>
    </row>
    <row r="107" spans="2:47" s="8" customFormat="1" ht="25" customHeight="1">
      <c r="B107" s="113"/>
      <c r="D107" s="114" t="s">
        <v>302</v>
      </c>
      <c r="E107" s="115"/>
      <c r="F107" s="115"/>
      <c r="G107" s="115"/>
      <c r="H107" s="115"/>
      <c r="I107" s="115"/>
      <c r="J107" s="116">
        <f>J231</f>
        <v>0</v>
      </c>
      <c r="L107" s="113"/>
    </row>
    <row r="108" spans="2:47" s="1" customFormat="1" ht="21.75" customHeight="1">
      <c r="B108" s="31"/>
      <c r="L108" s="31"/>
    </row>
    <row r="109" spans="2:47" s="1" customFormat="1" ht="7" customHeight="1">
      <c r="B109" s="46"/>
      <c r="C109" s="47"/>
      <c r="D109" s="47"/>
      <c r="E109" s="47"/>
      <c r="F109" s="47"/>
      <c r="G109" s="47"/>
      <c r="H109" s="47"/>
      <c r="I109" s="47"/>
      <c r="J109" s="47"/>
      <c r="K109" s="47"/>
      <c r="L109" s="31"/>
    </row>
    <row r="113" spans="2:20" s="1" customFormat="1" ht="7" customHeight="1">
      <c r="B113" s="48"/>
      <c r="C113" s="49"/>
      <c r="D113" s="49"/>
      <c r="E113" s="49"/>
      <c r="F113" s="49"/>
      <c r="G113" s="49"/>
      <c r="H113" s="49"/>
      <c r="I113" s="49"/>
      <c r="J113" s="49"/>
      <c r="K113" s="49"/>
      <c r="L113" s="31"/>
    </row>
    <row r="114" spans="2:20" s="1" customFormat="1" ht="25" customHeight="1">
      <c r="B114" s="31"/>
      <c r="C114" s="20" t="s">
        <v>303</v>
      </c>
      <c r="L114" s="31"/>
    </row>
    <row r="115" spans="2:20" s="1" customFormat="1" ht="7" customHeight="1">
      <c r="B115" s="31"/>
      <c r="L115" s="31"/>
    </row>
    <row r="116" spans="2:20" s="1" customFormat="1" ht="12" customHeight="1">
      <c r="B116" s="31"/>
      <c r="C116" s="26" t="s">
        <v>15</v>
      </c>
      <c r="L116" s="31"/>
    </row>
    <row r="117" spans="2:20" s="1" customFormat="1" ht="26.25" customHeight="1">
      <c r="B117" s="31"/>
      <c r="E117" s="261" t="str">
        <f>E7</f>
        <v>Dostavba a rekonštrukcia lôžkovej časti Nemocnice s poliklinikou v Spišskej Novej Vsi</v>
      </c>
      <c r="F117" s="262"/>
      <c r="G117" s="262"/>
      <c r="H117" s="262"/>
      <c r="L117" s="31"/>
    </row>
    <row r="118" spans="2:20" ht="12" customHeight="1">
      <c r="B118" s="19"/>
      <c r="C118" s="26" t="s">
        <v>285</v>
      </c>
      <c r="L118" s="19"/>
    </row>
    <row r="119" spans="2:20" s="1" customFormat="1" ht="16.5" customHeight="1">
      <c r="B119" s="31"/>
      <c r="E119" s="261" t="s">
        <v>20135</v>
      </c>
      <c r="F119" s="263"/>
      <c r="G119" s="263"/>
      <c r="H119" s="263"/>
      <c r="L119" s="31"/>
    </row>
    <row r="120" spans="2:20" s="1" customFormat="1" ht="12" customHeight="1">
      <c r="B120" s="31"/>
      <c r="C120" s="26" t="s">
        <v>287</v>
      </c>
      <c r="L120" s="31"/>
    </row>
    <row r="121" spans="2:20" s="1" customFormat="1" ht="16.5" customHeight="1">
      <c r="B121" s="31"/>
      <c r="E121" s="243" t="str">
        <f>E11</f>
        <v>PS10 - Parkovací systém</v>
      </c>
      <c r="F121" s="263"/>
      <c r="G121" s="263"/>
      <c r="H121" s="263"/>
      <c r="L121" s="31"/>
    </row>
    <row r="122" spans="2:20" s="1" customFormat="1" ht="7" customHeight="1">
      <c r="B122" s="31"/>
      <c r="L122" s="31"/>
    </row>
    <row r="123" spans="2:20" s="1" customFormat="1" ht="12" customHeight="1">
      <c r="B123" s="31"/>
      <c r="C123" s="26" t="s">
        <v>19</v>
      </c>
      <c r="F123" s="24" t="str">
        <f>F14</f>
        <v>parc.č.:1094/1,17,81,82,98,99,1095,1096,9243/18</v>
      </c>
      <c r="I123" s="26" t="s">
        <v>21</v>
      </c>
      <c r="J123" s="54" t="str">
        <f>IF(J14="","",J14)</f>
        <v>6. 3. 2024</v>
      </c>
      <c r="L123" s="31"/>
    </row>
    <row r="124" spans="2:20" s="1" customFormat="1" ht="7" customHeight="1">
      <c r="B124" s="31"/>
      <c r="L124" s="31"/>
    </row>
    <row r="125" spans="2:20" s="1" customFormat="1" ht="25.65" customHeight="1">
      <c r="B125" s="31"/>
      <c r="C125" s="26" t="s">
        <v>23</v>
      </c>
      <c r="F125" s="24" t="str">
        <f>E17</f>
        <v>Nemocnica s poliklinikou, Spišská Nová Ves</v>
      </c>
      <c r="I125" s="26" t="s">
        <v>29</v>
      </c>
      <c r="J125" s="29" t="str">
        <f>E23</f>
        <v>d.g.A. design graphic architecture s.r.o.</v>
      </c>
      <c r="L125" s="31"/>
    </row>
    <row r="126" spans="2:20" s="1" customFormat="1" ht="15.15" customHeight="1">
      <c r="B126" s="31"/>
      <c r="C126" s="26" t="s">
        <v>27</v>
      </c>
      <c r="F126" s="24" t="str">
        <f>IF(E20="","",E20)</f>
        <v>Vyplň údaj</v>
      </c>
      <c r="I126" s="26" t="s">
        <v>32</v>
      </c>
      <c r="J126" s="29" t="str">
        <f>E26</f>
        <v xml:space="preserve"> </v>
      </c>
      <c r="L126" s="31"/>
    </row>
    <row r="127" spans="2:20" s="1" customFormat="1" ht="10.25" customHeight="1">
      <c r="B127" s="31"/>
      <c r="L127" s="31"/>
    </row>
    <row r="128" spans="2:20" s="10" customFormat="1" ht="29.25" customHeight="1">
      <c r="B128" s="121"/>
      <c r="C128" s="122" t="s">
        <v>304</v>
      </c>
      <c r="D128" s="123" t="s">
        <v>61</v>
      </c>
      <c r="E128" s="123" t="s">
        <v>57</v>
      </c>
      <c r="F128" s="123" t="s">
        <v>58</v>
      </c>
      <c r="G128" s="123" t="s">
        <v>305</v>
      </c>
      <c r="H128" s="123" t="s">
        <v>306</v>
      </c>
      <c r="I128" s="123" t="s">
        <v>307</v>
      </c>
      <c r="J128" s="124" t="s">
        <v>294</v>
      </c>
      <c r="K128" s="125" t="s">
        <v>308</v>
      </c>
      <c r="L128" s="121"/>
      <c r="M128" s="61" t="s">
        <v>1</v>
      </c>
      <c r="N128" s="62" t="s">
        <v>40</v>
      </c>
      <c r="O128" s="62" t="s">
        <v>309</v>
      </c>
      <c r="P128" s="62" t="s">
        <v>310</v>
      </c>
      <c r="Q128" s="62" t="s">
        <v>311</v>
      </c>
      <c r="R128" s="62" t="s">
        <v>312</v>
      </c>
      <c r="S128" s="62" t="s">
        <v>313</v>
      </c>
      <c r="T128" s="63" t="s">
        <v>314</v>
      </c>
    </row>
    <row r="129" spans="2:65" s="1" customFormat="1" ht="22.75" customHeight="1">
      <c r="B129" s="31"/>
      <c r="C129" s="66" t="s">
        <v>295</v>
      </c>
      <c r="J129" s="126">
        <f>BK129</f>
        <v>0</v>
      </c>
      <c r="L129" s="31"/>
      <c r="M129" s="64"/>
      <c r="N129" s="55"/>
      <c r="O129" s="55"/>
      <c r="P129" s="127">
        <f>P130+P151+P216+P231</f>
        <v>0</v>
      </c>
      <c r="Q129" s="55"/>
      <c r="R129" s="127">
        <f>R130+R151+R216+R231</f>
        <v>30.001418495999999</v>
      </c>
      <c r="S129" s="55"/>
      <c r="T129" s="128">
        <f>T130+T151+T216+T231</f>
        <v>27.5</v>
      </c>
      <c r="AT129" s="16" t="s">
        <v>75</v>
      </c>
      <c r="AU129" s="16" t="s">
        <v>296</v>
      </c>
      <c r="BK129" s="129">
        <f>BK130+BK151+BK216+BK231</f>
        <v>0</v>
      </c>
    </row>
    <row r="130" spans="2:65" s="11" customFormat="1" ht="25.9" customHeight="1">
      <c r="B130" s="130"/>
      <c r="D130" s="131" t="s">
        <v>75</v>
      </c>
      <c r="E130" s="132" t="s">
        <v>315</v>
      </c>
      <c r="F130" s="132" t="s">
        <v>316</v>
      </c>
      <c r="I130" s="133"/>
      <c r="J130" s="134">
        <f>BK130</f>
        <v>0</v>
      </c>
      <c r="L130" s="130"/>
      <c r="M130" s="135"/>
      <c r="P130" s="136">
        <f>P131+P136+P139+P149</f>
        <v>0</v>
      </c>
      <c r="R130" s="136">
        <f>R131+R136+R139+R149</f>
        <v>14.864999999999998</v>
      </c>
      <c r="T130" s="137">
        <f>T131+T136+T139+T149</f>
        <v>27.5</v>
      </c>
      <c r="AR130" s="131" t="s">
        <v>83</v>
      </c>
      <c r="AT130" s="138" t="s">
        <v>75</v>
      </c>
      <c r="AU130" s="138" t="s">
        <v>76</v>
      </c>
      <c r="AY130" s="131" t="s">
        <v>317</v>
      </c>
      <c r="BK130" s="139">
        <f>BK131+BK136+BK139+BK149</f>
        <v>0</v>
      </c>
    </row>
    <row r="131" spans="2:65" s="11" customFormat="1" ht="22.75" customHeight="1">
      <c r="B131" s="130"/>
      <c r="D131" s="131" t="s">
        <v>75</v>
      </c>
      <c r="E131" s="140" t="s">
        <v>83</v>
      </c>
      <c r="F131" s="140" t="s">
        <v>318</v>
      </c>
      <c r="I131" s="133"/>
      <c r="J131" s="141">
        <f>BK131</f>
        <v>0</v>
      </c>
      <c r="L131" s="130"/>
      <c r="M131" s="135"/>
      <c r="P131" s="136">
        <f>SUM(P132:P135)</f>
        <v>0</v>
      </c>
      <c r="R131" s="136">
        <f>SUM(R132:R135)</f>
        <v>0</v>
      </c>
      <c r="T131" s="137">
        <f>SUM(T132:T135)</f>
        <v>27.5</v>
      </c>
      <c r="AR131" s="131" t="s">
        <v>83</v>
      </c>
      <c r="AT131" s="138" t="s">
        <v>75</v>
      </c>
      <c r="AU131" s="138" t="s">
        <v>83</v>
      </c>
      <c r="AY131" s="131" t="s">
        <v>317</v>
      </c>
      <c r="BK131" s="139">
        <f>SUM(BK132:BK135)</f>
        <v>0</v>
      </c>
    </row>
    <row r="132" spans="2:65" s="1" customFormat="1" ht="24.15" customHeight="1">
      <c r="B132" s="142"/>
      <c r="C132" s="143" t="s">
        <v>1658</v>
      </c>
      <c r="D132" s="143" t="s">
        <v>319</v>
      </c>
      <c r="E132" s="144" t="s">
        <v>758</v>
      </c>
      <c r="F132" s="145" t="s">
        <v>759</v>
      </c>
      <c r="G132" s="146" t="s">
        <v>444</v>
      </c>
      <c r="H132" s="147">
        <v>55</v>
      </c>
      <c r="I132" s="148"/>
      <c r="J132" s="149">
        <f>ROUND(I132*H132,2)</f>
        <v>0</v>
      </c>
      <c r="K132" s="150"/>
      <c r="L132" s="31"/>
      <c r="M132" s="151" t="s">
        <v>1</v>
      </c>
      <c r="N132" s="152" t="s">
        <v>42</v>
      </c>
      <c r="P132" s="153">
        <f>O132*H132</f>
        <v>0</v>
      </c>
      <c r="Q132" s="153">
        <v>0</v>
      </c>
      <c r="R132" s="153">
        <f>Q132*H132</f>
        <v>0</v>
      </c>
      <c r="S132" s="153">
        <v>0.5</v>
      </c>
      <c r="T132" s="154">
        <f>S132*H132</f>
        <v>27.5</v>
      </c>
      <c r="AR132" s="155" t="s">
        <v>323</v>
      </c>
      <c r="AT132" s="155" t="s">
        <v>319</v>
      </c>
      <c r="AU132" s="155" t="s">
        <v>88</v>
      </c>
      <c r="AY132" s="16" t="s">
        <v>317</v>
      </c>
      <c r="BE132" s="156">
        <f>IF(N132="základná",J132,0)</f>
        <v>0</v>
      </c>
      <c r="BF132" s="156">
        <f>IF(N132="znížená",J132,0)</f>
        <v>0</v>
      </c>
      <c r="BG132" s="156">
        <f>IF(N132="zákl. prenesená",J132,0)</f>
        <v>0</v>
      </c>
      <c r="BH132" s="156">
        <f>IF(N132="zníž. prenesená",J132,0)</f>
        <v>0</v>
      </c>
      <c r="BI132" s="156">
        <f>IF(N132="nulová",J132,0)</f>
        <v>0</v>
      </c>
      <c r="BJ132" s="16" t="s">
        <v>88</v>
      </c>
      <c r="BK132" s="156">
        <f>ROUND(I132*H132,2)</f>
        <v>0</v>
      </c>
      <c r="BL132" s="16" t="s">
        <v>323</v>
      </c>
      <c r="BM132" s="155" t="s">
        <v>21170</v>
      </c>
    </row>
    <row r="133" spans="2:65" s="12" customFormat="1" ht="10">
      <c r="B133" s="157"/>
      <c r="D133" s="158" t="s">
        <v>328</v>
      </c>
      <c r="E133" s="159" t="s">
        <v>1</v>
      </c>
      <c r="F133" s="160" t="s">
        <v>21171</v>
      </c>
      <c r="H133" s="161">
        <v>55</v>
      </c>
      <c r="I133" s="162"/>
      <c r="L133" s="157"/>
      <c r="M133" s="163"/>
      <c r="T133" s="164"/>
      <c r="AT133" s="159" t="s">
        <v>328</v>
      </c>
      <c r="AU133" s="159" t="s">
        <v>88</v>
      </c>
      <c r="AV133" s="12" t="s">
        <v>88</v>
      </c>
      <c r="AW133" s="12" t="s">
        <v>31</v>
      </c>
      <c r="AX133" s="12" t="s">
        <v>76</v>
      </c>
      <c r="AY133" s="159" t="s">
        <v>317</v>
      </c>
    </row>
    <row r="134" spans="2:65" s="13" customFormat="1" ht="10">
      <c r="B134" s="165"/>
      <c r="D134" s="158" t="s">
        <v>328</v>
      </c>
      <c r="E134" s="166" t="s">
        <v>1</v>
      </c>
      <c r="F134" s="167" t="s">
        <v>331</v>
      </c>
      <c r="H134" s="168">
        <v>55</v>
      </c>
      <c r="I134" s="169"/>
      <c r="L134" s="165"/>
      <c r="M134" s="170"/>
      <c r="T134" s="171"/>
      <c r="AT134" s="166" t="s">
        <v>328</v>
      </c>
      <c r="AU134" s="166" t="s">
        <v>88</v>
      </c>
      <c r="AV134" s="13" t="s">
        <v>92</v>
      </c>
      <c r="AW134" s="13" t="s">
        <v>31</v>
      </c>
      <c r="AX134" s="13" t="s">
        <v>76</v>
      </c>
      <c r="AY134" s="166" t="s">
        <v>317</v>
      </c>
    </row>
    <row r="135" spans="2:65" s="14" customFormat="1" ht="10">
      <c r="B135" s="172"/>
      <c r="D135" s="158" t="s">
        <v>328</v>
      </c>
      <c r="E135" s="173" t="s">
        <v>1</v>
      </c>
      <c r="F135" s="174" t="s">
        <v>332</v>
      </c>
      <c r="H135" s="175">
        <v>55</v>
      </c>
      <c r="I135" s="176"/>
      <c r="L135" s="172"/>
      <c r="M135" s="177"/>
      <c r="T135" s="178"/>
      <c r="AT135" s="173" t="s">
        <v>328</v>
      </c>
      <c r="AU135" s="173" t="s">
        <v>88</v>
      </c>
      <c r="AV135" s="14" t="s">
        <v>323</v>
      </c>
      <c r="AW135" s="14" t="s">
        <v>31</v>
      </c>
      <c r="AX135" s="14" t="s">
        <v>83</v>
      </c>
      <c r="AY135" s="173" t="s">
        <v>317</v>
      </c>
    </row>
    <row r="136" spans="2:65" s="11" customFormat="1" ht="22.75" customHeight="1">
      <c r="B136" s="130"/>
      <c r="D136" s="131" t="s">
        <v>75</v>
      </c>
      <c r="E136" s="140" t="s">
        <v>88</v>
      </c>
      <c r="F136" s="140" t="s">
        <v>762</v>
      </c>
      <c r="I136" s="133"/>
      <c r="J136" s="141">
        <f>BK136</f>
        <v>0</v>
      </c>
      <c r="L136" s="130"/>
      <c r="M136" s="135"/>
      <c r="P136" s="136">
        <f>SUM(P137:P138)</f>
        <v>0</v>
      </c>
      <c r="R136" s="136">
        <f>SUM(R137:R138)</f>
        <v>14.864999999999998</v>
      </c>
      <c r="T136" s="137">
        <f>SUM(T137:T138)</f>
        <v>0</v>
      </c>
      <c r="AR136" s="131" t="s">
        <v>83</v>
      </c>
      <c r="AT136" s="138" t="s">
        <v>75</v>
      </c>
      <c r="AU136" s="138" t="s">
        <v>83</v>
      </c>
      <c r="AY136" s="131" t="s">
        <v>317</v>
      </c>
      <c r="BK136" s="139">
        <f>SUM(BK137:BK138)</f>
        <v>0</v>
      </c>
    </row>
    <row r="137" spans="2:65" s="1" customFormat="1" ht="37.75" customHeight="1">
      <c r="B137" s="142"/>
      <c r="C137" s="143" t="s">
        <v>706</v>
      </c>
      <c r="D137" s="143" t="s">
        <v>319</v>
      </c>
      <c r="E137" s="144" t="s">
        <v>763</v>
      </c>
      <c r="F137" s="145" t="s">
        <v>764</v>
      </c>
      <c r="G137" s="146" t="s">
        <v>444</v>
      </c>
      <c r="H137" s="147">
        <v>55</v>
      </c>
      <c r="I137" s="148"/>
      <c r="J137" s="149">
        <f>ROUND(I137*H137,2)</f>
        <v>0</v>
      </c>
      <c r="K137" s="150"/>
      <c r="L137" s="31"/>
      <c r="M137" s="151" t="s">
        <v>1</v>
      </c>
      <c r="N137" s="152" t="s">
        <v>42</v>
      </c>
      <c r="P137" s="153">
        <f>O137*H137</f>
        <v>0</v>
      </c>
      <c r="Q137" s="153">
        <v>0.183</v>
      </c>
      <c r="R137" s="153">
        <f>Q137*H137</f>
        <v>10.065</v>
      </c>
      <c r="S137" s="153">
        <v>0</v>
      </c>
      <c r="T137" s="154">
        <f>S137*H137</f>
        <v>0</v>
      </c>
      <c r="AR137" s="155" t="s">
        <v>561</v>
      </c>
      <c r="AT137" s="155" t="s">
        <v>319</v>
      </c>
      <c r="AU137" s="155" t="s">
        <v>88</v>
      </c>
      <c r="AY137" s="16" t="s">
        <v>317</v>
      </c>
      <c r="BE137" s="156">
        <f>IF(N137="základná",J137,0)</f>
        <v>0</v>
      </c>
      <c r="BF137" s="156">
        <f>IF(N137="znížená",J137,0)</f>
        <v>0</v>
      </c>
      <c r="BG137" s="156">
        <f>IF(N137="zákl. prenesená",J137,0)</f>
        <v>0</v>
      </c>
      <c r="BH137" s="156">
        <f>IF(N137="zníž. prenesená",J137,0)</f>
        <v>0</v>
      </c>
      <c r="BI137" s="156">
        <f>IF(N137="nulová",J137,0)</f>
        <v>0</v>
      </c>
      <c r="BJ137" s="16" t="s">
        <v>88</v>
      </c>
      <c r="BK137" s="156">
        <f>ROUND(I137*H137,2)</f>
        <v>0</v>
      </c>
      <c r="BL137" s="16" t="s">
        <v>561</v>
      </c>
      <c r="BM137" s="155" t="s">
        <v>21172</v>
      </c>
    </row>
    <row r="138" spans="2:65" s="1" customFormat="1" ht="37.75" customHeight="1">
      <c r="B138" s="142"/>
      <c r="C138" s="179" t="s">
        <v>1670</v>
      </c>
      <c r="D138" s="179" t="s">
        <v>454</v>
      </c>
      <c r="E138" s="180" t="s">
        <v>766</v>
      </c>
      <c r="F138" s="181" t="s">
        <v>767</v>
      </c>
      <c r="G138" s="182" t="s">
        <v>439</v>
      </c>
      <c r="H138" s="183">
        <v>4.8</v>
      </c>
      <c r="I138" s="184"/>
      <c r="J138" s="185">
        <f>ROUND(I138*H138,2)</f>
        <v>0</v>
      </c>
      <c r="K138" s="186"/>
      <c r="L138" s="187"/>
      <c r="M138" s="188" t="s">
        <v>1</v>
      </c>
      <c r="N138" s="189" t="s">
        <v>42</v>
      </c>
      <c r="P138" s="153">
        <f>O138*H138</f>
        <v>0</v>
      </c>
      <c r="Q138" s="153">
        <v>1</v>
      </c>
      <c r="R138" s="153">
        <f>Q138*H138</f>
        <v>4.8</v>
      </c>
      <c r="S138" s="153">
        <v>0</v>
      </c>
      <c r="T138" s="154">
        <f>S138*H138</f>
        <v>0</v>
      </c>
      <c r="AR138" s="155" t="s">
        <v>768</v>
      </c>
      <c r="AT138" s="155" t="s">
        <v>454</v>
      </c>
      <c r="AU138" s="155" t="s">
        <v>88</v>
      </c>
      <c r="AY138" s="16" t="s">
        <v>317</v>
      </c>
      <c r="BE138" s="156">
        <f>IF(N138="základná",J138,0)</f>
        <v>0</v>
      </c>
      <c r="BF138" s="156">
        <f>IF(N138="znížená",J138,0)</f>
        <v>0</v>
      </c>
      <c r="BG138" s="156">
        <f>IF(N138="zákl. prenesená",J138,0)</f>
        <v>0</v>
      </c>
      <c r="BH138" s="156">
        <f>IF(N138="zníž. prenesená",J138,0)</f>
        <v>0</v>
      </c>
      <c r="BI138" s="156">
        <f>IF(N138="nulová",J138,0)</f>
        <v>0</v>
      </c>
      <c r="BJ138" s="16" t="s">
        <v>88</v>
      </c>
      <c r="BK138" s="156">
        <f>ROUND(I138*H138,2)</f>
        <v>0</v>
      </c>
      <c r="BL138" s="16" t="s">
        <v>768</v>
      </c>
      <c r="BM138" s="155" t="s">
        <v>21173</v>
      </c>
    </row>
    <row r="139" spans="2:65" s="11" customFormat="1" ht="22.75" customHeight="1">
      <c r="B139" s="130"/>
      <c r="D139" s="131" t="s">
        <v>75</v>
      </c>
      <c r="E139" s="140" t="s">
        <v>361</v>
      </c>
      <c r="F139" s="140" t="s">
        <v>487</v>
      </c>
      <c r="I139" s="133"/>
      <c r="J139" s="141">
        <f>BK139</f>
        <v>0</v>
      </c>
      <c r="L139" s="130"/>
      <c r="M139" s="135"/>
      <c r="P139" s="136">
        <f>SUM(P140:P148)</f>
        <v>0</v>
      </c>
      <c r="R139" s="136">
        <f>SUM(R140:R148)</f>
        <v>0</v>
      </c>
      <c r="T139" s="137">
        <f>SUM(T140:T148)</f>
        <v>0</v>
      </c>
      <c r="AR139" s="131" t="s">
        <v>83</v>
      </c>
      <c r="AT139" s="138" t="s">
        <v>75</v>
      </c>
      <c r="AU139" s="138" t="s">
        <v>83</v>
      </c>
      <c r="AY139" s="131" t="s">
        <v>317</v>
      </c>
      <c r="BK139" s="139">
        <f>SUM(BK140:BK148)</f>
        <v>0</v>
      </c>
    </row>
    <row r="140" spans="2:65" s="1" customFormat="1" ht="24.15" customHeight="1">
      <c r="B140" s="142"/>
      <c r="C140" s="143" t="s">
        <v>709</v>
      </c>
      <c r="D140" s="143" t="s">
        <v>319</v>
      </c>
      <c r="E140" s="144" t="s">
        <v>771</v>
      </c>
      <c r="F140" s="145" t="s">
        <v>772</v>
      </c>
      <c r="G140" s="146" t="s">
        <v>484</v>
      </c>
      <c r="H140" s="147">
        <v>55</v>
      </c>
      <c r="I140" s="148"/>
      <c r="J140" s="149">
        <f>ROUND(I140*H140,2)</f>
        <v>0</v>
      </c>
      <c r="K140" s="150"/>
      <c r="L140" s="31"/>
      <c r="M140" s="151" t="s">
        <v>1</v>
      </c>
      <c r="N140" s="152" t="s">
        <v>42</v>
      </c>
      <c r="P140" s="153">
        <f>O140*H140</f>
        <v>0</v>
      </c>
      <c r="Q140" s="153">
        <v>0</v>
      </c>
      <c r="R140" s="153">
        <f>Q140*H140</f>
        <v>0</v>
      </c>
      <c r="S140" s="153">
        <v>0</v>
      </c>
      <c r="T140" s="154">
        <f>S140*H140</f>
        <v>0</v>
      </c>
      <c r="AR140" s="155" t="s">
        <v>561</v>
      </c>
      <c r="AT140" s="155" t="s">
        <v>319</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561</v>
      </c>
      <c r="BM140" s="155" t="s">
        <v>21174</v>
      </c>
    </row>
    <row r="141" spans="2:65" s="1" customFormat="1" ht="21.75" customHeight="1">
      <c r="B141" s="142"/>
      <c r="C141" s="143" t="s">
        <v>1678</v>
      </c>
      <c r="D141" s="143" t="s">
        <v>319</v>
      </c>
      <c r="E141" s="144" t="s">
        <v>529</v>
      </c>
      <c r="F141" s="145" t="s">
        <v>530</v>
      </c>
      <c r="G141" s="146" t="s">
        <v>439</v>
      </c>
      <c r="H141" s="147">
        <v>27.5</v>
      </c>
      <c r="I141" s="148"/>
      <c r="J141" s="149">
        <f>ROUND(I141*H141,2)</f>
        <v>0</v>
      </c>
      <c r="K141" s="150"/>
      <c r="L141" s="31"/>
      <c r="M141" s="151" t="s">
        <v>1</v>
      </c>
      <c r="N141" s="152" t="s">
        <v>42</v>
      </c>
      <c r="P141" s="153">
        <f>O141*H141</f>
        <v>0</v>
      </c>
      <c r="Q141" s="153">
        <v>0</v>
      </c>
      <c r="R141" s="153">
        <f>Q141*H141</f>
        <v>0</v>
      </c>
      <c r="S141" s="153">
        <v>0</v>
      </c>
      <c r="T141" s="154">
        <f>S141*H141</f>
        <v>0</v>
      </c>
      <c r="AR141" s="155" t="s">
        <v>323</v>
      </c>
      <c r="AT141" s="155" t="s">
        <v>319</v>
      </c>
      <c r="AU141" s="155" t="s">
        <v>88</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323</v>
      </c>
      <c r="BM141" s="155" t="s">
        <v>21175</v>
      </c>
    </row>
    <row r="142" spans="2:65" s="1" customFormat="1" ht="24.15" customHeight="1">
      <c r="B142" s="142"/>
      <c r="C142" s="143" t="s">
        <v>715</v>
      </c>
      <c r="D142" s="143" t="s">
        <v>319</v>
      </c>
      <c r="E142" s="144" t="s">
        <v>532</v>
      </c>
      <c r="F142" s="145" t="s">
        <v>533</v>
      </c>
      <c r="G142" s="146" t="s">
        <v>439</v>
      </c>
      <c r="H142" s="147">
        <v>522.5</v>
      </c>
      <c r="I142" s="148"/>
      <c r="J142" s="149">
        <f>ROUND(I142*H142,2)</f>
        <v>0</v>
      </c>
      <c r="K142" s="150"/>
      <c r="L142" s="31"/>
      <c r="M142" s="151" t="s">
        <v>1</v>
      </c>
      <c r="N142" s="152" t="s">
        <v>42</v>
      </c>
      <c r="P142" s="153">
        <f>O142*H142</f>
        <v>0</v>
      </c>
      <c r="Q142" s="153">
        <v>0</v>
      </c>
      <c r="R142" s="153">
        <f>Q142*H142</f>
        <v>0</v>
      </c>
      <c r="S142" s="153">
        <v>0</v>
      </c>
      <c r="T142" s="154">
        <f>S142*H142</f>
        <v>0</v>
      </c>
      <c r="AR142" s="155" t="s">
        <v>323</v>
      </c>
      <c r="AT142" s="155" t="s">
        <v>319</v>
      </c>
      <c r="AU142" s="155" t="s">
        <v>88</v>
      </c>
      <c r="AY142" s="16" t="s">
        <v>317</v>
      </c>
      <c r="BE142" s="156">
        <f>IF(N142="základná",J142,0)</f>
        <v>0</v>
      </c>
      <c r="BF142" s="156">
        <f>IF(N142="znížená",J142,0)</f>
        <v>0</v>
      </c>
      <c r="BG142" s="156">
        <f>IF(N142="zákl. prenesená",J142,0)</f>
        <v>0</v>
      </c>
      <c r="BH142" s="156">
        <f>IF(N142="zníž. prenesená",J142,0)</f>
        <v>0</v>
      </c>
      <c r="BI142" s="156">
        <f>IF(N142="nulová",J142,0)</f>
        <v>0</v>
      </c>
      <c r="BJ142" s="16" t="s">
        <v>88</v>
      </c>
      <c r="BK142" s="156">
        <f>ROUND(I142*H142,2)</f>
        <v>0</v>
      </c>
      <c r="BL142" s="16" t="s">
        <v>323</v>
      </c>
      <c r="BM142" s="155" t="s">
        <v>21176</v>
      </c>
    </row>
    <row r="143" spans="2:65" s="12" customFormat="1" ht="10">
      <c r="B143" s="157"/>
      <c r="D143" s="158" t="s">
        <v>328</v>
      </c>
      <c r="F143" s="160" t="s">
        <v>21177</v>
      </c>
      <c r="H143" s="161">
        <v>522.5</v>
      </c>
      <c r="I143" s="162"/>
      <c r="L143" s="157"/>
      <c r="M143" s="163"/>
      <c r="T143" s="164"/>
      <c r="AT143" s="159" t="s">
        <v>328</v>
      </c>
      <c r="AU143" s="159" t="s">
        <v>88</v>
      </c>
      <c r="AV143" s="12" t="s">
        <v>88</v>
      </c>
      <c r="AW143" s="12" t="s">
        <v>3</v>
      </c>
      <c r="AX143" s="12" t="s">
        <v>83</v>
      </c>
      <c r="AY143" s="159" t="s">
        <v>317</v>
      </c>
    </row>
    <row r="144" spans="2:65" s="1" customFormat="1" ht="24.15" customHeight="1">
      <c r="B144" s="142"/>
      <c r="C144" s="143" t="s">
        <v>1688</v>
      </c>
      <c r="D144" s="143" t="s">
        <v>319</v>
      </c>
      <c r="E144" s="144" t="s">
        <v>779</v>
      </c>
      <c r="F144" s="145" t="s">
        <v>780</v>
      </c>
      <c r="G144" s="146" t="s">
        <v>439</v>
      </c>
      <c r="H144" s="147">
        <v>27.5</v>
      </c>
      <c r="I144" s="148"/>
      <c r="J144" s="149">
        <f>ROUND(I144*H144,2)</f>
        <v>0</v>
      </c>
      <c r="K144" s="150"/>
      <c r="L144" s="31"/>
      <c r="M144" s="151" t="s">
        <v>1</v>
      </c>
      <c r="N144" s="152" t="s">
        <v>42</v>
      </c>
      <c r="P144" s="153">
        <f>O144*H144</f>
        <v>0</v>
      </c>
      <c r="Q144" s="153">
        <v>0</v>
      </c>
      <c r="R144" s="153">
        <f>Q144*H144</f>
        <v>0</v>
      </c>
      <c r="S144" s="153">
        <v>0</v>
      </c>
      <c r="T144" s="154">
        <f>S144*H144</f>
        <v>0</v>
      </c>
      <c r="AR144" s="155" t="s">
        <v>323</v>
      </c>
      <c r="AT144" s="155" t="s">
        <v>319</v>
      </c>
      <c r="AU144" s="155" t="s">
        <v>88</v>
      </c>
      <c r="AY144" s="16" t="s">
        <v>317</v>
      </c>
      <c r="BE144" s="156">
        <f>IF(N144="základná",J144,0)</f>
        <v>0</v>
      </c>
      <c r="BF144" s="156">
        <f>IF(N144="znížená",J144,0)</f>
        <v>0</v>
      </c>
      <c r="BG144" s="156">
        <f>IF(N144="zákl. prenesená",J144,0)</f>
        <v>0</v>
      </c>
      <c r="BH144" s="156">
        <f>IF(N144="zníž. prenesená",J144,0)</f>
        <v>0</v>
      </c>
      <c r="BI144" s="156">
        <f>IF(N144="nulová",J144,0)</f>
        <v>0</v>
      </c>
      <c r="BJ144" s="16" t="s">
        <v>88</v>
      </c>
      <c r="BK144" s="156">
        <f>ROUND(I144*H144,2)</f>
        <v>0</v>
      </c>
      <c r="BL144" s="16" t="s">
        <v>323</v>
      </c>
      <c r="BM144" s="155" t="s">
        <v>21178</v>
      </c>
    </row>
    <row r="145" spans="2:65" s="1" customFormat="1" ht="24.15" customHeight="1">
      <c r="B145" s="142"/>
      <c r="C145" s="143" t="s">
        <v>719</v>
      </c>
      <c r="D145" s="143" t="s">
        <v>319</v>
      </c>
      <c r="E145" s="144" t="s">
        <v>782</v>
      </c>
      <c r="F145" s="145" t="s">
        <v>783</v>
      </c>
      <c r="G145" s="146" t="s">
        <v>439</v>
      </c>
      <c r="H145" s="147">
        <v>137.5</v>
      </c>
      <c r="I145" s="148"/>
      <c r="J145" s="149">
        <f>ROUND(I145*H145,2)</f>
        <v>0</v>
      </c>
      <c r="K145" s="150"/>
      <c r="L145" s="31"/>
      <c r="M145" s="151" t="s">
        <v>1</v>
      </c>
      <c r="N145" s="152" t="s">
        <v>42</v>
      </c>
      <c r="P145" s="153">
        <f>O145*H145</f>
        <v>0</v>
      </c>
      <c r="Q145" s="153">
        <v>0</v>
      </c>
      <c r="R145" s="153">
        <f>Q145*H145</f>
        <v>0</v>
      </c>
      <c r="S145" s="153">
        <v>0</v>
      </c>
      <c r="T145" s="154">
        <f>S145*H145</f>
        <v>0</v>
      </c>
      <c r="AR145" s="155" t="s">
        <v>323</v>
      </c>
      <c r="AT145" s="155" t="s">
        <v>319</v>
      </c>
      <c r="AU145" s="155" t="s">
        <v>88</v>
      </c>
      <c r="AY145" s="16" t="s">
        <v>317</v>
      </c>
      <c r="BE145" s="156">
        <f>IF(N145="základná",J145,0)</f>
        <v>0</v>
      </c>
      <c r="BF145" s="156">
        <f>IF(N145="znížená",J145,0)</f>
        <v>0</v>
      </c>
      <c r="BG145" s="156">
        <f>IF(N145="zákl. prenesená",J145,0)</f>
        <v>0</v>
      </c>
      <c r="BH145" s="156">
        <f>IF(N145="zníž. prenesená",J145,0)</f>
        <v>0</v>
      </c>
      <c r="BI145" s="156">
        <f>IF(N145="nulová",J145,0)</f>
        <v>0</v>
      </c>
      <c r="BJ145" s="16" t="s">
        <v>88</v>
      </c>
      <c r="BK145" s="156">
        <f>ROUND(I145*H145,2)</f>
        <v>0</v>
      </c>
      <c r="BL145" s="16" t="s">
        <v>323</v>
      </c>
      <c r="BM145" s="155" t="s">
        <v>21179</v>
      </c>
    </row>
    <row r="146" spans="2:65" s="12" customFormat="1" ht="10">
      <c r="B146" s="157"/>
      <c r="D146" s="158" t="s">
        <v>328</v>
      </c>
      <c r="F146" s="160" t="s">
        <v>21180</v>
      </c>
      <c r="H146" s="161">
        <v>137.5</v>
      </c>
      <c r="I146" s="162"/>
      <c r="L146" s="157"/>
      <c r="M146" s="163"/>
      <c r="T146" s="164"/>
      <c r="AT146" s="159" t="s">
        <v>328</v>
      </c>
      <c r="AU146" s="159" t="s">
        <v>88</v>
      </c>
      <c r="AV146" s="12" t="s">
        <v>88</v>
      </c>
      <c r="AW146" s="12" t="s">
        <v>3</v>
      </c>
      <c r="AX146" s="12" t="s">
        <v>83</v>
      </c>
      <c r="AY146" s="159" t="s">
        <v>317</v>
      </c>
    </row>
    <row r="147" spans="2:65" s="1" customFormat="1" ht="24.15" customHeight="1">
      <c r="B147" s="142"/>
      <c r="C147" s="143" t="s">
        <v>1697</v>
      </c>
      <c r="D147" s="143" t="s">
        <v>319</v>
      </c>
      <c r="E147" s="144" t="s">
        <v>536</v>
      </c>
      <c r="F147" s="145" t="s">
        <v>537</v>
      </c>
      <c r="G147" s="146" t="s">
        <v>439</v>
      </c>
      <c r="H147" s="147">
        <v>27.5</v>
      </c>
      <c r="I147" s="148"/>
      <c r="J147" s="149">
        <f>ROUND(I147*H147,2)</f>
        <v>0</v>
      </c>
      <c r="K147" s="150"/>
      <c r="L147" s="31"/>
      <c r="M147" s="151" t="s">
        <v>1</v>
      </c>
      <c r="N147" s="152" t="s">
        <v>42</v>
      </c>
      <c r="P147" s="153">
        <f>O147*H147</f>
        <v>0</v>
      </c>
      <c r="Q147" s="153">
        <v>0</v>
      </c>
      <c r="R147" s="153">
        <f>Q147*H147</f>
        <v>0</v>
      </c>
      <c r="S147" s="153">
        <v>0</v>
      </c>
      <c r="T147" s="154">
        <f>S147*H147</f>
        <v>0</v>
      </c>
      <c r="AR147" s="155" t="s">
        <v>323</v>
      </c>
      <c r="AT147" s="155" t="s">
        <v>319</v>
      </c>
      <c r="AU147" s="155" t="s">
        <v>88</v>
      </c>
      <c r="AY147" s="16" t="s">
        <v>317</v>
      </c>
      <c r="BE147" s="156">
        <f>IF(N147="základná",J147,0)</f>
        <v>0</v>
      </c>
      <c r="BF147" s="156">
        <f>IF(N147="znížená",J147,0)</f>
        <v>0</v>
      </c>
      <c r="BG147" s="156">
        <f>IF(N147="zákl. prenesená",J147,0)</f>
        <v>0</v>
      </c>
      <c r="BH147" s="156">
        <f>IF(N147="zníž. prenesená",J147,0)</f>
        <v>0</v>
      </c>
      <c r="BI147" s="156">
        <f>IF(N147="nulová",J147,0)</f>
        <v>0</v>
      </c>
      <c r="BJ147" s="16" t="s">
        <v>88</v>
      </c>
      <c r="BK147" s="156">
        <f>ROUND(I147*H147,2)</f>
        <v>0</v>
      </c>
      <c r="BL147" s="16" t="s">
        <v>323</v>
      </c>
      <c r="BM147" s="155" t="s">
        <v>21181</v>
      </c>
    </row>
    <row r="148" spans="2:65" s="1" customFormat="1" ht="24.15" customHeight="1">
      <c r="B148" s="142"/>
      <c r="C148" s="143" t="s">
        <v>1704</v>
      </c>
      <c r="D148" s="143" t="s">
        <v>319</v>
      </c>
      <c r="E148" s="144" t="s">
        <v>543</v>
      </c>
      <c r="F148" s="145" t="s">
        <v>544</v>
      </c>
      <c r="G148" s="146" t="s">
        <v>439</v>
      </c>
      <c r="H148" s="147">
        <v>27.5</v>
      </c>
      <c r="I148" s="148"/>
      <c r="J148" s="149">
        <f>ROUND(I148*H148,2)</f>
        <v>0</v>
      </c>
      <c r="K148" s="150"/>
      <c r="L148" s="31"/>
      <c r="M148" s="151" t="s">
        <v>1</v>
      </c>
      <c r="N148" s="152" t="s">
        <v>42</v>
      </c>
      <c r="P148" s="153">
        <f>O148*H148</f>
        <v>0</v>
      </c>
      <c r="Q148" s="153">
        <v>0</v>
      </c>
      <c r="R148" s="153">
        <f>Q148*H148</f>
        <v>0</v>
      </c>
      <c r="S148" s="153">
        <v>0</v>
      </c>
      <c r="T148" s="154">
        <f>S148*H148</f>
        <v>0</v>
      </c>
      <c r="AR148" s="155" t="s">
        <v>323</v>
      </c>
      <c r="AT148" s="155" t="s">
        <v>319</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323</v>
      </c>
      <c r="BM148" s="155" t="s">
        <v>21182</v>
      </c>
    </row>
    <row r="149" spans="2:65" s="11" customFormat="1" ht="22.75" customHeight="1">
      <c r="B149" s="130"/>
      <c r="D149" s="131" t="s">
        <v>75</v>
      </c>
      <c r="E149" s="140" t="s">
        <v>493</v>
      </c>
      <c r="F149" s="140" t="s">
        <v>494</v>
      </c>
      <c r="I149" s="133"/>
      <c r="J149" s="141">
        <f>BK149</f>
        <v>0</v>
      </c>
      <c r="L149" s="130"/>
      <c r="M149" s="135"/>
      <c r="P149" s="136">
        <f>P150</f>
        <v>0</v>
      </c>
      <c r="R149" s="136">
        <f>R150</f>
        <v>0</v>
      </c>
      <c r="T149" s="137">
        <f>T150</f>
        <v>0</v>
      </c>
      <c r="AR149" s="131" t="s">
        <v>83</v>
      </c>
      <c r="AT149" s="138" t="s">
        <v>75</v>
      </c>
      <c r="AU149" s="138" t="s">
        <v>83</v>
      </c>
      <c r="AY149" s="131" t="s">
        <v>317</v>
      </c>
      <c r="BK149" s="139">
        <f>BK150</f>
        <v>0</v>
      </c>
    </row>
    <row r="150" spans="2:65" s="1" customFormat="1" ht="33" customHeight="1">
      <c r="B150" s="142"/>
      <c r="C150" s="143" t="s">
        <v>1722</v>
      </c>
      <c r="D150" s="143" t="s">
        <v>319</v>
      </c>
      <c r="E150" s="144" t="s">
        <v>790</v>
      </c>
      <c r="F150" s="145" t="s">
        <v>791</v>
      </c>
      <c r="G150" s="146" t="s">
        <v>439</v>
      </c>
      <c r="H150" s="147">
        <v>14.865</v>
      </c>
      <c r="I150" s="148"/>
      <c r="J150" s="149">
        <f>ROUND(I150*H150,2)</f>
        <v>0</v>
      </c>
      <c r="K150" s="150"/>
      <c r="L150" s="31"/>
      <c r="M150" s="151" t="s">
        <v>1</v>
      </c>
      <c r="N150" s="152" t="s">
        <v>42</v>
      </c>
      <c r="P150" s="153">
        <f>O150*H150</f>
        <v>0</v>
      </c>
      <c r="Q150" s="153">
        <v>0</v>
      </c>
      <c r="R150" s="153">
        <f>Q150*H150</f>
        <v>0</v>
      </c>
      <c r="S150" s="153">
        <v>0</v>
      </c>
      <c r="T150" s="154">
        <f>S150*H150</f>
        <v>0</v>
      </c>
      <c r="AR150" s="155" t="s">
        <v>323</v>
      </c>
      <c r="AT150" s="155" t="s">
        <v>319</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323</v>
      </c>
      <c r="BM150" s="155" t="s">
        <v>21183</v>
      </c>
    </row>
    <row r="151" spans="2:65" s="11" customFormat="1" ht="25.9" customHeight="1">
      <c r="B151" s="130"/>
      <c r="D151" s="131" t="s">
        <v>75</v>
      </c>
      <c r="E151" s="132" t="s">
        <v>454</v>
      </c>
      <c r="F151" s="132" t="s">
        <v>556</v>
      </c>
      <c r="I151" s="133"/>
      <c r="J151" s="134">
        <f>BK151</f>
        <v>0</v>
      </c>
      <c r="L151" s="130"/>
      <c r="M151" s="135"/>
      <c r="P151" s="136">
        <f>P152</f>
        <v>0</v>
      </c>
      <c r="R151" s="136">
        <f>R152</f>
        <v>8.0944320000000012</v>
      </c>
      <c r="T151" s="137">
        <f>T152</f>
        <v>0</v>
      </c>
      <c r="AR151" s="131" t="s">
        <v>92</v>
      </c>
      <c r="AT151" s="138" t="s">
        <v>75</v>
      </c>
      <c r="AU151" s="138" t="s">
        <v>76</v>
      </c>
      <c r="AY151" s="131" t="s">
        <v>317</v>
      </c>
      <c r="BK151" s="139">
        <f>BK152</f>
        <v>0</v>
      </c>
    </row>
    <row r="152" spans="2:65" s="11" customFormat="1" ht="22.75" customHeight="1">
      <c r="B152" s="130"/>
      <c r="D152" s="131" t="s">
        <v>75</v>
      </c>
      <c r="E152" s="140" t="s">
        <v>557</v>
      </c>
      <c r="F152" s="140" t="s">
        <v>558</v>
      </c>
      <c r="I152" s="133"/>
      <c r="J152" s="141">
        <f>BK152</f>
        <v>0</v>
      </c>
      <c r="L152" s="130"/>
      <c r="M152" s="135"/>
      <c r="P152" s="136">
        <f>SUM(P153:P215)</f>
        <v>0</v>
      </c>
      <c r="R152" s="136">
        <f>SUM(R153:R215)</f>
        <v>8.0944320000000012</v>
      </c>
      <c r="T152" s="137">
        <f>SUM(T153:T215)</f>
        <v>0</v>
      </c>
      <c r="AR152" s="131" t="s">
        <v>92</v>
      </c>
      <c r="AT152" s="138" t="s">
        <v>75</v>
      </c>
      <c r="AU152" s="138" t="s">
        <v>83</v>
      </c>
      <c r="AY152" s="131" t="s">
        <v>317</v>
      </c>
      <c r="BK152" s="139">
        <f>SUM(BK153:BK215)</f>
        <v>0</v>
      </c>
    </row>
    <row r="153" spans="2:65" s="1" customFormat="1" ht="16.5" customHeight="1">
      <c r="B153" s="142"/>
      <c r="C153" s="179" t="s">
        <v>83</v>
      </c>
      <c r="D153" s="179" t="s">
        <v>454</v>
      </c>
      <c r="E153" s="180" t="s">
        <v>21184</v>
      </c>
      <c r="F153" s="181" t="s">
        <v>21185</v>
      </c>
      <c r="G153" s="182" t="s">
        <v>467</v>
      </c>
      <c r="H153" s="183">
        <v>1</v>
      </c>
      <c r="I153" s="184"/>
      <c r="J153" s="185">
        <f t="shared" ref="J153:J181" si="0">ROUND(I153*H153,2)</f>
        <v>0</v>
      </c>
      <c r="K153" s="186"/>
      <c r="L153" s="187"/>
      <c r="M153" s="188" t="s">
        <v>1</v>
      </c>
      <c r="N153" s="189" t="s">
        <v>42</v>
      </c>
      <c r="P153" s="153">
        <f t="shared" ref="P153:P181" si="1">O153*H153</f>
        <v>0</v>
      </c>
      <c r="Q153" s="153">
        <v>0</v>
      </c>
      <c r="R153" s="153">
        <f t="shared" ref="R153:R181" si="2">Q153*H153</f>
        <v>0</v>
      </c>
      <c r="S153" s="153">
        <v>0</v>
      </c>
      <c r="T153" s="154">
        <f t="shared" ref="T153:T181" si="3">S153*H153</f>
        <v>0</v>
      </c>
      <c r="AR153" s="155" t="s">
        <v>831</v>
      </c>
      <c r="AT153" s="155" t="s">
        <v>454</v>
      </c>
      <c r="AU153" s="155" t="s">
        <v>88</v>
      </c>
      <c r="AY153" s="16" t="s">
        <v>317</v>
      </c>
      <c r="BE153" s="156">
        <f t="shared" ref="BE153:BE181" si="4">IF(N153="základná",J153,0)</f>
        <v>0</v>
      </c>
      <c r="BF153" s="156">
        <f t="shared" ref="BF153:BF181" si="5">IF(N153="znížená",J153,0)</f>
        <v>0</v>
      </c>
      <c r="BG153" s="156">
        <f t="shared" ref="BG153:BG181" si="6">IF(N153="zákl. prenesená",J153,0)</f>
        <v>0</v>
      </c>
      <c r="BH153" s="156">
        <f t="shared" ref="BH153:BH181" si="7">IF(N153="zníž. prenesená",J153,0)</f>
        <v>0</v>
      </c>
      <c r="BI153" s="156">
        <f t="shared" ref="BI153:BI181" si="8">IF(N153="nulová",J153,0)</f>
        <v>0</v>
      </c>
      <c r="BJ153" s="16" t="s">
        <v>88</v>
      </c>
      <c r="BK153" s="156">
        <f t="shared" ref="BK153:BK181" si="9">ROUND(I153*H153,2)</f>
        <v>0</v>
      </c>
      <c r="BL153" s="16" t="s">
        <v>561</v>
      </c>
      <c r="BM153" s="155" t="s">
        <v>21186</v>
      </c>
    </row>
    <row r="154" spans="2:65" s="1" customFormat="1" ht="16.5" customHeight="1">
      <c r="B154" s="142"/>
      <c r="C154" s="143" t="s">
        <v>88</v>
      </c>
      <c r="D154" s="143" t="s">
        <v>319</v>
      </c>
      <c r="E154" s="144" t="s">
        <v>8480</v>
      </c>
      <c r="F154" s="145" t="s">
        <v>8481</v>
      </c>
      <c r="G154" s="146" t="s">
        <v>467</v>
      </c>
      <c r="H154" s="147">
        <v>3</v>
      </c>
      <c r="I154" s="148"/>
      <c r="J154" s="149">
        <f t="shared" si="0"/>
        <v>0</v>
      </c>
      <c r="K154" s="150"/>
      <c r="L154" s="31"/>
      <c r="M154" s="151" t="s">
        <v>1</v>
      </c>
      <c r="N154" s="152" t="s">
        <v>42</v>
      </c>
      <c r="P154" s="153">
        <f t="shared" si="1"/>
        <v>0</v>
      </c>
      <c r="Q154" s="153">
        <v>0</v>
      </c>
      <c r="R154" s="153">
        <f t="shared" si="2"/>
        <v>0</v>
      </c>
      <c r="S154" s="153">
        <v>0</v>
      </c>
      <c r="T154" s="154">
        <f t="shared" si="3"/>
        <v>0</v>
      </c>
      <c r="AR154" s="155" t="s">
        <v>561</v>
      </c>
      <c r="AT154" s="155" t="s">
        <v>319</v>
      </c>
      <c r="AU154" s="155" t="s">
        <v>88</v>
      </c>
      <c r="AY154" s="16" t="s">
        <v>317</v>
      </c>
      <c r="BE154" s="156">
        <f t="shared" si="4"/>
        <v>0</v>
      </c>
      <c r="BF154" s="156">
        <f t="shared" si="5"/>
        <v>0</v>
      </c>
      <c r="BG154" s="156">
        <f t="shared" si="6"/>
        <v>0</v>
      </c>
      <c r="BH154" s="156">
        <f t="shared" si="7"/>
        <v>0</v>
      </c>
      <c r="BI154" s="156">
        <f t="shared" si="8"/>
        <v>0</v>
      </c>
      <c r="BJ154" s="16" t="s">
        <v>88</v>
      </c>
      <c r="BK154" s="156">
        <f t="shared" si="9"/>
        <v>0</v>
      </c>
      <c r="BL154" s="16" t="s">
        <v>561</v>
      </c>
      <c r="BM154" s="155" t="s">
        <v>21187</v>
      </c>
    </row>
    <row r="155" spans="2:65" s="1" customFormat="1" ht="16.5" customHeight="1">
      <c r="B155" s="142"/>
      <c r="C155" s="179" t="s">
        <v>92</v>
      </c>
      <c r="D155" s="179" t="s">
        <v>454</v>
      </c>
      <c r="E155" s="180" t="s">
        <v>21188</v>
      </c>
      <c r="F155" s="181" t="s">
        <v>21189</v>
      </c>
      <c r="G155" s="182" t="s">
        <v>467</v>
      </c>
      <c r="H155" s="183">
        <v>1</v>
      </c>
      <c r="I155" s="184"/>
      <c r="J155" s="185">
        <f t="shared" si="0"/>
        <v>0</v>
      </c>
      <c r="K155" s="186"/>
      <c r="L155" s="187"/>
      <c r="M155" s="188" t="s">
        <v>1</v>
      </c>
      <c r="N155" s="189" t="s">
        <v>42</v>
      </c>
      <c r="P155" s="153">
        <f t="shared" si="1"/>
        <v>0</v>
      </c>
      <c r="Q155" s="153">
        <v>0</v>
      </c>
      <c r="R155" s="153">
        <f t="shared" si="2"/>
        <v>0</v>
      </c>
      <c r="S155" s="153">
        <v>0</v>
      </c>
      <c r="T155" s="154">
        <f t="shared" si="3"/>
        <v>0</v>
      </c>
      <c r="AR155" s="155" t="s">
        <v>831</v>
      </c>
      <c r="AT155" s="155" t="s">
        <v>454</v>
      </c>
      <c r="AU155" s="155" t="s">
        <v>88</v>
      </c>
      <c r="AY155" s="16" t="s">
        <v>317</v>
      </c>
      <c r="BE155" s="156">
        <f t="shared" si="4"/>
        <v>0</v>
      </c>
      <c r="BF155" s="156">
        <f t="shared" si="5"/>
        <v>0</v>
      </c>
      <c r="BG155" s="156">
        <f t="shared" si="6"/>
        <v>0</v>
      </c>
      <c r="BH155" s="156">
        <f t="shared" si="7"/>
        <v>0</v>
      </c>
      <c r="BI155" s="156">
        <f t="shared" si="8"/>
        <v>0</v>
      </c>
      <c r="BJ155" s="16" t="s">
        <v>88</v>
      </c>
      <c r="BK155" s="156">
        <f t="shared" si="9"/>
        <v>0</v>
      </c>
      <c r="BL155" s="16" t="s">
        <v>561</v>
      </c>
      <c r="BM155" s="155" t="s">
        <v>21190</v>
      </c>
    </row>
    <row r="156" spans="2:65" s="1" customFormat="1" ht="24.15" customHeight="1">
      <c r="B156" s="142"/>
      <c r="C156" s="179" t="s">
        <v>323</v>
      </c>
      <c r="D156" s="179" t="s">
        <v>454</v>
      </c>
      <c r="E156" s="180" t="s">
        <v>8561</v>
      </c>
      <c r="F156" s="181" t="s">
        <v>21191</v>
      </c>
      <c r="G156" s="182" t="s">
        <v>467</v>
      </c>
      <c r="H156" s="183">
        <v>1</v>
      </c>
      <c r="I156" s="184"/>
      <c r="J156" s="185">
        <f t="shared" si="0"/>
        <v>0</v>
      </c>
      <c r="K156" s="186"/>
      <c r="L156" s="187"/>
      <c r="M156" s="188" t="s">
        <v>1</v>
      </c>
      <c r="N156" s="189" t="s">
        <v>42</v>
      </c>
      <c r="P156" s="153">
        <f t="shared" si="1"/>
        <v>0</v>
      </c>
      <c r="Q156" s="153">
        <v>0</v>
      </c>
      <c r="R156" s="153">
        <f t="shared" si="2"/>
        <v>0</v>
      </c>
      <c r="S156" s="153">
        <v>0</v>
      </c>
      <c r="T156" s="154">
        <f t="shared" si="3"/>
        <v>0</v>
      </c>
      <c r="AR156" s="155" t="s">
        <v>768</v>
      </c>
      <c r="AT156" s="155" t="s">
        <v>454</v>
      </c>
      <c r="AU156" s="155" t="s">
        <v>88</v>
      </c>
      <c r="AY156" s="16" t="s">
        <v>317</v>
      </c>
      <c r="BE156" s="156">
        <f t="shared" si="4"/>
        <v>0</v>
      </c>
      <c r="BF156" s="156">
        <f t="shared" si="5"/>
        <v>0</v>
      </c>
      <c r="BG156" s="156">
        <f t="shared" si="6"/>
        <v>0</v>
      </c>
      <c r="BH156" s="156">
        <f t="shared" si="7"/>
        <v>0</v>
      </c>
      <c r="BI156" s="156">
        <f t="shared" si="8"/>
        <v>0</v>
      </c>
      <c r="BJ156" s="16" t="s">
        <v>88</v>
      </c>
      <c r="BK156" s="156">
        <f t="shared" si="9"/>
        <v>0</v>
      </c>
      <c r="BL156" s="16" t="s">
        <v>768</v>
      </c>
      <c r="BM156" s="155" t="s">
        <v>21192</v>
      </c>
    </row>
    <row r="157" spans="2:65" s="1" customFormat="1" ht="21.75" customHeight="1">
      <c r="B157" s="142"/>
      <c r="C157" s="143" t="s">
        <v>341</v>
      </c>
      <c r="D157" s="143" t="s">
        <v>319</v>
      </c>
      <c r="E157" s="144" t="s">
        <v>21193</v>
      </c>
      <c r="F157" s="145" t="s">
        <v>21194</v>
      </c>
      <c r="G157" s="146" t="s">
        <v>484</v>
      </c>
      <c r="H157" s="147">
        <v>160</v>
      </c>
      <c r="I157" s="148"/>
      <c r="J157" s="149">
        <f t="shared" si="0"/>
        <v>0</v>
      </c>
      <c r="K157" s="150"/>
      <c r="L157" s="31"/>
      <c r="M157" s="151" t="s">
        <v>1</v>
      </c>
      <c r="N157" s="152" t="s">
        <v>42</v>
      </c>
      <c r="P157" s="153">
        <f t="shared" si="1"/>
        <v>0</v>
      </c>
      <c r="Q157" s="153">
        <v>0</v>
      </c>
      <c r="R157" s="153">
        <f t="shared" si="2"/>
        <v>0</v>
      </c>
      <c r="S157" s="153">
        <v>0</v>
      </c>
      <c r="T157" s="154">
        <f t="shared" si="3"/>
        <v>0</v>
      </c>
      <c r="AR157" s="155" t="s">
        <v>561</v>
      </c>
      <c r="AT157" s="155" t="s">
        <v>319</v>
      </c>
      <c r="AU157" s="155" t="s">
        <v>88</v>
      </c>
      <c r="AY157" s="16" t="s">
        <v>317</v>
      </c>
      <c r="BE157" s="156">
        <f t="shared" si="4"/>
        <v>0</v>
      </c>
      <c r="BF157" s="156">
        <f t="shared" si="5"/>
        <v>0</v>
      </c>
      <c r="BG157" s="156">
        <f t="shared" si="6"/>
        <v>0</v>
      </c>
      <c r="BH157" s="156">
        <f t="shared" si="7"/>
        <v>0</v>
      </c>
      <c r="BI157" s="156">
        <f t="shared" si="8"/>
        <v>0</v>
      </c>
      <c r="BJ157" s="16" t="s">
        <v>88</v>
      </c>
      <c r="BK157" s="156">
        <f t="shared" si="9"/>
        <v>0</v>
      </c>
      <c r="BL157" s="16" t="s">
        <v>561</v>
      </c>
      <c r="BM157" s="155" t="s">
        <v>21195</v>
      </c>
    </row>
    <row r="158" spans="2:65" s="1" customFormat="1" ht="16.5" customHeight="1">
      <c r="B158" s="142"/>
      <c r="C158" s="179" t="s">
        <v>346</v>
      </c>
      <c r="D158" s="179" t="s">
        <v>454</v>
      </c>
      <c r="E158" s="180" t="s">
        <v>21196</v>
      </c>
      <c r="F158" s="181" t="s">
        <v>21197</v>
      </c>
      <c r="G158" s="182" t="s">
        <v>484</v>
      </c>
      <c r="H158" s="183">
        <v>160</v>
      </c>
      <c r="I158" s="184"/>
      <c r="J158" s="185">
        <f t="shared" si="0"/>
        <v>0</v>
      </c>
      <c r="K158" s="186"/>
      <c r="L158" s="187"/>
      <c r="M158" s="188" t="s">
        <v>1</v>
      </c>
      <c r="N158" s="189" t="s">
        <v>42</v>
      </c>
      <c r="P158" s="153">
        <f t="shared" si="1"/>
        <v>0</v>
      </c>
      <c r="Q158" s="153">
        <v>1.9000000000000001E-4</v>
      </c>
      <c r="R158" s="153">
        <f t="shared" si="2"/>
        <v>3.0400000000000003E-2</v>
      </c>
      <c r="S158" s="153">
        <v>0</v>
      </c>
      <c r="T158" s="154">
        <f t="shared" si="3"/>
        <v>0</v>
      </c>
      <c r="AR158" s="155" t="s">
        <v>768</v>
      </c>
      <c r="AT158" s="155" t="s">
        <v>454</v>
      </c>
      <c r="AU158" s="155" t="s">
        <v>88</v>
      </c>
      <c r="AY158" s="16" t="s">
        <v>317</v>
      </c>
      <c r="BE158" s="156">
        <f t="shared" si="4"/>
        <v>0</v>
      </c>
      <c r="BF158" s="156">
        <f t="shared" si="5"/>
        <v>0</v>
      </c>
      <c r="BG158" s="156">
        <f t="shared" si="6"/>
        <v>0</v>
      </c>
      <c r="BH158" s="156">
        <f t="shared" si="7"/>
        <v>0</v>
      </c>
      <c r="BI158" s="156">
        <f t="shared" si="8"/>
        <v>0</v>
      </c>
      <c r="BJ158" s="16" t="s">
        <v>88</v>
      </c>
      <c r="BK158" s="156">
        <f t="shared" si="9"/>
        <v>0</v>
      </c>
      <c r="BL158" s="16" t="s">
        <v>768</v>
      </c>
      <c r="BM158" s="155" t="s">
        <v>21198</v>
      </c>
    </row>
    <row r="159" spans="2:65" s="1" customFormat="1" ht="21.75" customHeight="1">
      <c r="B159" s="142"/>
      <c r="C159" s="143" t="s">
        <v>351</v>
      </c>
      <c r="D159" s="143" t="s">
        <v>319</v>
      </c>
      <c r="E159" s="144" t="s">
        <v>21199</v>
      </c>
      <c r="F159" s="145" t="s">
        <v>21200</v>
      </c>
      <c r="G159" s="146" t="s">
        <v>484</v>
      </c>
      <c r="H159" s="147">
        <v>210</v>
      </c>
      <c r="I159" s="148"/>
      <c r="J159" s="149">
        <f t="shared" si="0"/>
        <v>0</v>
      </c>
      <c r="K159" s="150"/>
      <c r="L159" s="31"/>
      <c r="M159" s="151" t="s">
        <v>1</v>
      </c>
      <c r="N159" s="152" t="s">
        <v>42</v>
      </c>
      <c r="P159" s="153">
        <f t="shared" si="1"/>
        <v>0</v>
      </c>
      <c r="Q159" s="153">
        <v>0</v>
      </c>
      <c r="R159" s="153">
        <f t="shared" si="2"/>
        <v>0</v>
      </c>
      <c r="S159" s="153">
        <v>0</v>
      </c>
      <c r="T159" s="154">
        <f t="shared" si="3"/>
        <v>0</v>
      </c>
      <c r="AR159" s="155" t="s">
        <v>561</v>
      </c>
      <c r="AT159" s="155" t="s">
        <v>319</v>
      </c>
      <c r="AU159" s="155" t="s">
        <v>88</v>
      </c>
      <c r="AY159" s="16" t="s">
        <v>317</v>
      </c>
      <c r="BE159" s="156">
        <f t="shared" si="4"/>
        <v>0</v>
      </c>
      <c r="BF159" s="156">
        <f t="shared" si="5"/>
        <v>0</v>
      </c>
      <c r="BG159" s="156">
        <f t="shared" si="6"/>
        <v>0</v>
      </c>
      <c r="BH159" s="156">
        <f t="shared" si="7"/>
        <v>0</v>
      </c>
      <c r="BI159" s="156">
        <f t="shared" si="8"/>
        <v>0</v>
      </c>
      <c r="BJ159" s="16" t="s">
        <v>88</v>
      </c>
      <c r="BK159" s="156">
        <f t="shared" si="9"/>
        <v>0</v>
      </c>
      <c r="BL159" s="16" t="s">
        <v>561</v>
      </c>
      <c r="BM159" s="155" t="s">
        <v>21201</v>
      </c>
    </row>
    <row r="160" spans="2:65" s="1" customFormat="1" ht="16.5" customHeight="1">
      <c r="B160" s="142"/>
      <c r="C160" s="179" t="s">
        <v>356</v>
      </c>
      <c r="D160" s="179" t="s">
        <v>454</v>
      </c>
      <c r="E160" s="180" t="s">
        <v>21202</v>
      </c>
      <c r="F160" s="181" t="s">
        <v>21203</v>
      </c>
      <c r="G160" s="182" t="s">
        <v>484</v>
      </c>
      <c r="H160" s="183">
        <v>210</v>
      </c>
      <c r="I160" s="184"/>
      <c r="J160" s="185">
        <f t="shared" si="0"/>
        <v>0</v>
      </c>
      <c r="K160" s="186"/>
      <c r="L160" s="187"/>
      <c r="M160" s="188" t="s">
        <v>1</v>
      </c>
      <c r="N160" s="189" t="s">
        <v>42</v>
      </c>
      <c r="P160" s="153">
        <f t="shared" si="1"/>
        <v>0</v>
      </c>
      <c r="Q160" s="153">
        <v>4.8000000000000001E-4</v>
      </c>
      <c r="R160" s="153">
        <f t="shared" si="2"/>
        <v>0.1008</v>
      </c>
      <c r="S160" s="153">
        <v>0</v>
      </c>
      <c r="T160" s="154">
        <f t="shared" si="3"/>
        <v>0</v>
      </c>
      <c r="AR160" s="155" t="s">
        <v>768</v>
      </c>
      <c r="AT160" s="155" t="s">
        <v>454</v>
      </c>
      <c r="AU160" s="155" t="s">
        <v>88</v>
      </c>
      <c r="AY160" s="16" t="s">
        <v>317</v>
      </c>
      <c r="BE160" s="156">
        <f t="shared" si="4"/>
        <v>0</v>
      </c>
      <c r="BF160" s="156">
        <f t="shared" si="5"/>
        <v>0</v>
      </c>
      <c r="BG160" s="156">
        <f t="shared" si="6"/>
        <v>0</v>
      </c>
      <c r="BH160" s="156">
        <f t="shared" si="7"/>
        <v>0</v>
      </c>
      <c r="BI160" s="156">
        <f t="shared" si="8"/>
        <v>0</v>
      </c>
      <c r="BJ160" s="16" t="s">
        <v>88</v>
      </c>
      <c r="BK160" s="156">
        <f t="shared" si="9"/>
        <v>0</v>
      </c>
      <c r="BL160" s="16" t="s">
        <v>768</v>
      </c>
      <c r="BM160" s="155" t="s">
        <v>21204</v>
      </c>
    </row>
    <row r="161" spans="2:65" s="1" customFormat="1" ht="24.15" customHeight="1">
      <c r="B161" s="142"/>
      <c r="C161" s="143" t="s">
        <v>361</v>
      </c>
      <c r="D161" s="143" t="s">
        <v>319</v>
      </c>
      <c r="E161" s="144" t="s">
        <v>8683</v>
      </c>
      <c r="F161" s="145" t="s">
        <v>21205</v>
      </c>
      <c r="G161" s="146" t="s">
        <v>484</v>
      </c>
      <c r="H161" s="147">
        <v>50</v>
      </c>
      <c r="I161" s="148"/>
      <c r="J161" s="149">
        <f t="shared" si="0"/>
        <v>0</v>
      </c>
      <c r="K161" s="150"/>
      <c r="L161" s="31"/>
      <c r="M161" s="151" t="s">
        <v>1</v>
      </c>
      <c r="N161" s="152" t="s">
        <v>42</v>
      </c>
      <c r="P161" s="153">
        <f t="shared" si="1"/>
        <v>0</v>
      </c>
      <c r="Q161" s="153">
        <v>0</v>
      </c>
      <c r="R161" s="153">
        <f t="shared" si="2"/>
        <v>0</v>
      </c>
      <c r="S161" s="153">
        <v>0</v>
      </c>
      <c r="T161" s="154">
        <f t="shared" si="3"/>
        <v>0</v>
      </c>
      <c r="AR161" s="155" t="s">
        <v>561</v>
      </c>
      <c r="AT161" s="155" t="s">
        <v>319</v>
      </c>
      <c r="AU161" s="155" t="s">
        <v>88</v>
      </c>
      <c r="AY161" s="16" t="s">
        <v>317</v>
      </c>
      <c r="BE161" s="156">
        <f t="shared" si="4"/>
        <v>0</v>
      </c>
      <c r="BF161" s="156">
        <f t="shared" si="5"/>
        <v>0</v>
      </c>
      <c r="BG161" s="156">
        <f t="shared" si="6"/>
        <v>0</v>
      </c>
      <c r="BH161" s="156">
        <f t="shared" si="7"/>
        <v>0</v>
      </c>
      <c r="BI161" s="156">
        <f t="shared" si="8"/>
        <v>0</v>
      </c>
      <c r="BJ161" s="16" t="s">
        <v>88</v>
      </c>
      <c r="BK161" s="156">
        <f t="shared" si="9"/>
        <v>0</v>
      </c>
      <c r="BL161" s="16" t="s">
        <v>561</v>
      </c>
      <c r="BM161" s="155" t="s">
        <v>21206</v>
      </c>
    </row>
    <row r="162" spans="2:65" s="1" customFormat="1" ht="24.15" customHeight="1">
      <c r="B162" s="142"/>
      <c r="C162" s="179" t="s">
        <v>366</v>
      </c>
      <c r="D162" s="179" t="s">
        <v>454</v>
      </c>
      <c r="E162" s="180" t="s">
        <v>8686</v>
      </c>
      <c r="F162" s="181" t="s">
        <v>21207</v>
      </c>
      <c r="G162" s="182" t="s">
        <v>484</v>
      </c>
      <c r="H162" s="183">
        <v>50</v>
      </c>
      <c r="I162" s="184"/>
      <c r="J162" s="185">
        <f t="shared" si="0"/>
        <v>0</v>
      </c>
      <c r="K162" s="186"/>
      <c r="L162" s="187"/>
      <c r="M162" s="188" t="s">
        <v>1</v>
      </c>
      <c r="N162" s="189" t="s">
        <v>42</v>
      </c>
      <c r="P162" s="153">
        <f t="shared" si="1"/>
        <v>0</v>
      </c>
      <c r="Q162" s="153">
        <v>5.5999999999999995E-4</v>
      </c>
      <c r="R162" s="153">
        <f t="shared" si="2"/>
        <v>2.7999999999999997E-2</v>
      </c>
      <c r="S162" s="153">
        <v>0</v>
      </c>
      <c r="T162" s="154">
        <f t="shared" si="3"/>
        <v>0</v>
      </c>
      <c r="AR162" s="155" t="s">
        <v>768</v>
      </c>
      <c r="AT162" s="155" t="s">
        <v>454</v>
      </c>
      <c r="AU162" s="155" t="s">
        <v>88</v>
      </c>
      <c r="AY162" s="16" t="s">
        <v>317</v>
      </c>
      <c r="BE162" s="156">
        <f t="shared" si="4"/>
        <v>0</v>
      </c>
      <c r="BF162" s="156">
        <f t="shared" si="5"/>
        <v>0</v>
      </c>
      <c r="BG162" s="156">
        <f t="shared" si="6"/>
        <v>0</v>
      </c>
      <c r="BH162" s="156">
        <f t="shared" si="7"/>
        <v>0</v>
      </c>
      <c r="BI162" s="156">
        <f t="shared" si="8"/>
        <v>0</v>
      </c>
      <c r="BJ162" s="16" t="s">
        <v>88</v>
      </c>
      <c r="BK162" s="156">
        <f t="shared" si="9"/>
        <v>0</v>
      </c>
      <c r="BL162" s="16" t="s">
        <v>768</v>
      </c>
      <c r="BM162" s="155" t="s">
        <v>21208</v>
      </c>
    </row>
    <row r="163" spans="2:65" s="1" customFormat="1" ht="24.15" customHeight="1">
      <c r="B163" s="142"/>
      <c r="C163" s="143" t="s">
        <v>371</v>
      </c>
      <c r="D163" s="143" t="s">
        <v>319</v>
      </c>
      <c r="E163" s="144" t="s">
        <v>8748</v>
      </c>
      <c r="F163" s="145" t="s">
        <v>21209</v>
      </c>
      <c r="G163" s="146" t="s">
        <v>484</v>
      </c>
      <c r="H163" s="147">
        <v>50</v>
      </c>
      <c r="I163" s="148"/>
      <c r="J163" s="149">
        <f t="shared" si="0"/>
        <v>0</v>
      </c>
      <c r="K163" s="150"/>
      <c r="L163" s="31"/>
      <c r="M163" s="151" t="s">
        <v>1</v>
      </c>
      <c r="N163" s="152" t="s">
        <v>42</v>
      </c>
      <c r="P163" s="153">
        <f t="shared" si="1"/>
        <v>0</v>
      </c>
      <c r="Q163" s="153">
        <v>0</v>
      </c>
      <c r="R163" s="153">
        <f t="shared" si="2"/>
        <v>0</v>
      </c>
      <c r="S163" s="153">
        <v>0</v>
      </c>
      <c r="T163" s="154">
        <f t="shared" si="3"/>
        <v>0</v>
      </c>
      <c r="AR163" s="155" t="s">
        <v>561</v>
      </c>
      <c r="AT163" s="155" t="s">
        <v>319</v>
      </c>
      <c r="AU163" s="155" t="s">
        <v>88</v>
      </c>
      <c r="AY163" s="16" t="s">
        <v>317</v>
      </c>
      <c r="BE163" s="156">
        <f t="shared" si="4"/>
        <v>0</v>
      </c>
      <c r="BF163" s="156">
        <f t="shared" si="5"/>
        <v>0</v>
      </c>
      <c r="BG163" s="156">
        <f t="shared" si="6"/>
        <v>0</v>
      </c>
      <c r="BH163" s="156">
        <f t="shared" si="7"/>
        <v>0</v>
      </c>
      <c r="BI163" s="156">
        <f t="shared" si="8"/>
        <v>0</v>
      </c>
      <c r="BJ163" s="16" t="s">
        <v>88</v>
      </c>
      <c r="BK163" s="156">
        <f t="shared" si="9"/>
        <v>0</v>
      </c>
      <c r="BL163" s="16" t="s">
        <v>561</v>
      </c>
      <c r="BM163" s="155" t="s">
        <v>21210</v>
      </c>
    </row>
    <row r="164" spans="2:65" s="1" customFormat="1" ht="24.15" customHeight="1">
      <c r="B164" s="142"/>
      <c r="C164" s="179" t="s">
        <v>376</v>
      </c>
      <c r="D164" s="179" t="s">
        <v>454</v>
      </c>
      <c r="E164" s="180" t="s">
        <v>8751</v>
      </c>
      <c r="F164" s="181" t="s">
        <v>21211</v>
      </c>
      <c r="G164" s="182" t="s">
        <v>484</v>
      </c>
      <c r="H164" s="183">
        <v>50</v>
      </c>
      <c r="I164" s="184"/>
      <c r="J164" s="185">
        <f t="shared" si="0"/>
        <v>0</v>
      </c>
      <c r="K164" s="186"/>
      <c r="L164" s="187"/>
      <c r="M164" s="188" t="s">
        <v>1</v>
      </c>
      <c r="N164" s="189" t="s">
        <v>42</v>
      </c>
      <c r="P164" s="153">
        <f t="shared" si="1"/>
        <v>0</v>
      </c>
      <c r="Q164" s="153">
        <v>7.9000000000000001E-4</v>
      </c>
      <c r="R164" s="153">
        <f t="shared" si="2"/>
        <v>3.95E-2</v>
      </c>
      <c r="S164" s="153">
        <v>0</v>
      </c>
      <c r="T164" s="154">
        <f t="shared" si="3"/>
        <v>0</v>
      </c>
      <c r="AR164" s="155" t="s">
        <v>768</v>
      </c>
      <c r="AT164" s="155" t="s">
        <v>454</v>
      </c>
      <c r="AU164" s="155" t="s">
        <v>88</v>
      </c>
      <c r="AY164" s="16" t="s">
        <v>317</v>
      </c>
      <c r="BE164" s="156">
        <f t="shared" si="4"/>
        <v>0</v>
      </c>
      <c r="BF164" s="156">
        <f t="shared" si="5"/>
        <v>0</v>
      </c>
      <c r="BG164" s="156">
        <f t="shared" si="6"/>
        <v>0</v>
      </c>
      <c r="BH164" s="156">
        <f t="shared" si="7"/>
        <v>0</v>
      </c>
      <c r="BI164" s="156">
        <f t="shared" si="8"/>
        <v>0</v>
      </c>
      <c r="BJ164" s="16" t="s">
        <v>88</v>
      </c>
      <c r="BK164" s="156">
        <f t="shared" si="9"/>
        <v>0</v>
      </c>
      <c r="BL164" s="16" t="s">
        <v>768</v>
      </c>
      <c r="BM164" s="155" t="s">
        <v>21212</v>
      </c>
    </row>
    <row r="165" spans="2:65" s="1" customFormat="1" ht="21.75" customHeight="1">
      <c r="B165" s="142"/>
      <c r="C165" s="143" t="s">
        <v>381</v>
      </c>
      <c r="D165" s="143" t="s">
        <v>319</v>
      </c>
      <c r="E165" s="144" t="s">
        <v>21213</v>
      </c>
      <c r="F165" s="145" t="s">
        <v>21214</v>
      </c>
      <c r="G165" s="146" t="s">
        <v>484</v>
      </c>
      <c r="H165" s="147">
        <v>90</v>
      </c>
      <c r="I165" s="148"/>
      <c r="J165" s="149">
        <f t="shared" si="0"/>
        <v>0</v>
      </c>
      <c r="K165" s="150"/>
      <c r="L165" s="31"/>
      <c r="M165" s="151" t="s">
        <v>1</v>
      </c>
      <c r="N165" s="152" t="s">
        <v>42</v>
      </c>
      <c r="P165" s="153">
        <f t="shared" si="1"/>
        <v>0</v>
      </c>
      <c r="Q165" s="153">
        <v>0</v>
      </c>
      <c r="R165" s="153">
        <f t="shared" si="2"/>
        <v>0</v>
      </c>
      <c r="S165" s="153">
        <v>0</v>
      </c>
      <c r="T165" s="154">
        <f t="shared" si="3"/>
        <v>0</v>
      </c>
      <c r="AR165" s="155" t="s">
        <v>561</v>
      </c>
      <c r="AT165" s="155" t="s">
        <v>319</v>
      </c>
      <c r="AU165" s="155" t="s">
        <v>88</v>
      </c>
      <c r="AY165" s="16" t="s">
        <v>317</v>
      </c>
      <c r="BE165" s="156">
        <f t="shared" si="4"/>
        <v>0</v>
      </c>
      <c r="BF165" s="156">
        <f t="shared" si="5"/>
        <v>0</v>
      </c>
      <c r="BG165" s="156">
        <f t="shared" si="6"/>
        <v>0</v>
      </c>
      <c r="BH165" s="156">
        <f t="shared" si="7"/>
        <v>0</v>
      </c>
      <c r="BI165" s="156">
        <f t="shared" si="8"/>
        <v>0</v>
      </c>
      <c r="BJ165" s="16" t="s">
        <v>88</v>
      </c>
      <c r="BK165" s="156">
        <f t="shared" si="9"/>
        <v>0</v>
      </c>
      <c r="BL165" s="16" t="s">
        <v>561</v>
      </c>
      <c r="BM165" s="155" t="s">
        <v>21215</v>
      </c>
    </row>
    <row r="166" spans="2:65" s="1" customFormat="1" ht="16.5" customHeight="1">
      <c r="B166" s="142"/>
      <c r="C166" s="179" t="s">
        <v>386</v>
      </c>
      <c r="D166" s="179" t="s">
        <v>454</v>
      </c>
      <c r="E166" s="180" t="s">
        <v>21216</v>
      </c>
      <c r="F166" s="181" t="s">
        <v>21217</v>
      </c>
      <c r="G166" s="182" t="s">
        <v>484</v>
      </c>
      <c r="H166" s="183">
        <v>90</v>
      </c>
      <c r="I166" s="184"/>
      <c r="J166" s="185">
        <f t="shared" si="0"/>
        <v>0</v>
      </c>
      <c r="K166" s="186"/>
      <c r="L166" s="187"/>
      <c r="M166" s="188" t="s">
        <v>1</v>
      </c>
      <c r="N166" s="189" t="s">
        <v>42</v>
      </c>
      <c r="P166" s="153">
        <f t="shared" si="1"/>
        <v>0</v>
      </c>
      <c r="Q166" s="153">
        <v>2.5000000000000001E-4</v>
      </c>
      <c r="R166" s="153">
        <f t="shared" si="2"/>
        <v>2.2499999999999999E-2</v>
      </c>
      <c r="S166" s="153">
        <v>0</v>
      </c>
      <c r="T166" s="154">
        <f t="shared" si="3"/>
        <v>0</v>
      </c>
      <c r="AR166" s="155" t="s">
        <v>768</v>
      </c>
      <c r="AT166" s="155" t="s">
        <v>454</v>
      </c>
      <c r="AU166" s="155" t="s">
        <v>88</v>
      </c>
      <c r="AY166" s="16" t="s">
        <v>317</v>
      </c>
      <c r="BE166" s="156">
        <f t="shared" si="4"/>
        <v>0</v>
      </c>
      <c r="BF166" s="156">
        <f t="shared" si="5"/>
        <v>0</v>
      </c>
      <c r="BG166" s="156">
        <f t="shared" si="6"/>
        <v>0</v>
      </c>
      <c r="BH166" s="156">
        <f t="shared" si="7"/>
        <v>0</v>
      </c>
      <c r="BI166" s="156">
        <f t="shared" si="8"/>
        <v>0</v>
      </c>
      <c r="BJ166" s="16" t="s">
        <v>88</v>
      </c>
      <c r="BK166" s="156">
        <f t="shared" si="9"/>
        <v>0</v>
      </c>
      <c r="BL166" s="16" t="s">
        <v>768</v>
      </c>
      <c r="BM166" s="155" t="s">
        <v>21218</v>
      </c>
    </row>
    <row r="167" spans="2:65" s="1" customFormat="1" ht="21.75" customHeight="1">
      <c r="B167" s="142"/>
      <c r="C167" s="143" t="s">
        <v>391</v>
      </c>
      <c r="D167" s="143" t="s">
        <v>319</v>
      </c>
      <c r="E167" s="144" t="s">
        <v>21219</v>
      </c>
      <c r="F167" s="145" t="s">
        <v>21220</v>
      </c>
      <c r="G167" s="146" t="s">
        <v>484</v>
      </c>
      <c r="H167" s="147">
        <v>180</v>
      </c>
      <c r="I167" s="148"/>
      <c r="J167" s="149">
        <f t="shared" si="0"/>
        <v>0</v>
      </c>
      <c r="K167" s="150"/>
      <c r="L167" s="31"/>
      <c r="M167" s="151" t="s">
        <v>1</v>
      </c>
      <c r="N167" s="152" t="s">
        <v>42</v>
      </c>
      <c r="P167" s="153">
        <f t="shared" si="1"/>
        <v>0</v>
      </c>
      <c r="Q167" s="153">
        <v>0</v>
      </c>
      <c r="R167" s="153">
        <f t="shared" si="2"/>
        <v>0</v>
      </c>
      <c r="S167" s="153">
        <v>0</v>
      </c>
      <c r="T167" s="154">
        <f t="shared" si="3"/>
        <v>0</v>
      </c>
      <c r="AR167" s="155" t="s">
        <v>561</v>
      </c>
      <c r="AT167" s="155" t="s">
        <v>319</v>
      </c>
      <c r="AU167" s="155" t="s">
        <v>88</v>
      </c>
      <c r="AY167" s="16" t="s">
        <v>317</v>
      </c>
      <c r="BE167" s="156">
        <f t="shared" si="4"/>
        <v>0</v>
      </c>
      <c r="BF167" s="156">
        <f t="shared" si="5"/>
        <v>0</v>
      </c>
      <c r="BG167" s="156">
        <f t="shared" si="6"/>
        <v>0</v>
      </c>
      <c r="BH167" s="156">
        <f t="shared" si="7"/>
        <v>0</v>
      </c>
      <c r="BI167" s="156">
        <f t="shared" si="8"/>
        <v>0</v>
      </c>
      <c r="BJ167" s="16" t="s">
        <v>88</v>
      </c>
      <c r="BK167" s="156">
        <f t="shared" si="9"/>
        <v>0</v>
      </c>
      <c r="BL167" s="16" t="s">
        <v>561</v>
      </c>
      <c r="BM167" s="155" t="s">
        <v>21221</v>
      </c>
    </row>
    <row r="168" spans="2:65" s="1" customFormat="1" ht="16.5" customHeight="1">
      <c r="B168" s="142"/>
      <c r="C168" s="179" t="s">
        <v>396</v>
      </c>
      <c r="D168" s="179" t="s">
        <v>454</v>
      </c>
      <c r="E168" s="180" t="s">
        <v>21222</v>
      </c>
      <c r="F168" s="181" t="s">
        <v>21223</v>
      </c>
      <c r="G168" s="182" t="s">
        <v>484</v>
      </c>
      <c r="H168" s="183">
        <v>180</v>
      </c>
      <c r="I168" s="184"/>
      <c r="J168" s="185">
        <f t="shared" si="0"/>
        <v>0</v>
      </c>
      <c r="K168" s="186"/>
      <c r="L168" s="187"/>
      <c r="M168" s="188" t="s">
        <v>1</v>
      </c>
      <c r="N168" s="189" t="s">
        <v>42</v>
      </c>
      <c r="P168" s="153">
        <f t="shared" si="1"/>
        <v>0</v>
      </c>
      <c r="Q168" s="153">
        <v>7.3999999999999999E-4</v>
      </c>
      <c r="R168" s="153">
        <f t="shared" si="2"/>
        <v>0.13319999999999999</v>
      </c>
      <c r="S168" s="153">
        <v>0</v>
      </c>
      <c r="T168" s="154">
        <f t="shared" si="3"/>
        <v>0</v>
      </c>
      <c r="AR168" s="155" t="s">
        <v>768</v>
      </c>
      <c r="AT168" s="155" t="s">
        <v>454</v>
      </c>
      <c r="AU168" s="155" t="s">
        <v>88</v>
      </c>
      <c r="AY168" s="16" t="s">
        <v>317</v>
      </c>
      <c r="BE168" s="156">
        <f t="shared" si="4"/>
        <v>0</v>
      </c>
      <c r="BF168" s="156">
        <f t="shared" si="5"/>
        <v>0</v>
      </c>
      <c r="BG168" s="156">
        <f t="shared" si="6"/>
        <v>0</v>
      </c>
      <c r="BH168" s="156">
        <f t="shared" si="7"/>
        <v>0</v>
      </c>
      <c r="BI168" s="156">
        <f t="shared" si="8"/>
        <v>0</v>
      </c>
      <c r="BJ168" s="16" t="s">
        <v>88</v>
      </c>
      <c r="BK168" s="156">
        <f t="shared" si="9"/>
        <v>0</v>
      </c>
      <c r="BL168" s="16" t="s">
        <v>768</v>
      </c>
      <c r="BM168" s="155" t="s">
        <v>21224</v>
      </c>
    </row>
    <row r="169" spans="2:65" s="1" customFormat="1" ht="24.15" customHeight="1">
      <c r="B169" s="142"/>
      <c r="C169" s="143" t="s">
        <v>401</v>
      </c>
      <c r="D169" s="143" t="s">
        <v>319</v>
      </c>
      <c r="E169" s="144" t="s">
        <v>21225</v>
      </c>
      <c r="F169" s="145" t="s">
        <v>21226</v>
      </c>
      <c r="G169" s="146" t="s">
        <v>484</v>
      </c>
      <c r="H169" s="147">
        <v>15</v>
      </c>
      <c r="I169" s="148"/>
      <c r="J169" s="149">
        <f t="shared" si="0"/>
        <v>0</v>
      </c>
      <c r="K169" s="150"/>
      <c r="L169" s="31"/>
      <c r="M169" s="151" t="s">
        <v>1</v>
      </c>
      <c r="N169" s="152" t="s">
        <v>42</v>
      </c>
      <c r="P169" s="153">
        <f t="shared" si="1"/>
        <v>0</v>
      </c>
      <c r="Q169" s="153">
        <v>0</v>
      </c>
      <c r="R169" s="153">
        <f t="shared" si="2"/>
        <v>0</v>
      </c>
      <c r="S169" s="153">
        <v>0</v>
      </c>
      <c r="T169" s="154">
        <f t="shared" si="3"/>
        <v>0</v>
      </c>
      <c r="AR169" s="155" t="s">
        <v>561</v>
      </c>
      <c r="AT169" s="155" t="s">
        <v>319</v>
      </c>
      <c r="AU169" s="155" t="s">
        <v>88</v>
      </c>
      <c r="AY169" s="16" t="s">
        <v>317</v>
      </c>
      <c r="BE169" s="156">
        <f t="shared" si="4"/>
        <v>0</v>
      </c>
      <c r="BF169" s="156">
        <f t="shared" si="5"/>
        <v>0</v>
      </c>
      <c r="BG169" s="156">
        <f t="shared" si="6"/>
        <v>0</v>
      </c>
      <c r="BH169" s="156">
        <f t="shared" si="7"/>
        <v>0</v>
      </c>
      <c r="BI169" s="156">
        <f t="shared" si="8"/>
        <v>0</v>
      </c>
      <c r="BJ169" s="16" t="s">
        <v>88</v>
      </c>
      <c r="BK169" s="156">
        <f t="shared" si="9"/>
        <v>0</v>
      </c>
      <c r="BL169" s="16" t="s">
        <v>561</v>
      </c>
      <c r="BM169" s="155" t="s">
        <v>21227</v>
      </c>
    </row>
    <row r="170" spans="2:65" s="1" customFormat="1" ht="16.5" customHeight="1">
      <c r="B170" s="142"/>
      <c r="C170" s="179" t="s">
        <v>405</v>
      </c>
      <c r="D170" s="179" t="s">
        <v>454</v>
      </c>
      <c r="E170" s="180" t="s">
        <v>21228</v>
      </c>
      <c r="F170" s="181" t="s">
        <v>21229</v>
      </c>
      <c r="G170" s="182" t="s">
        <v>484</v>
      </c>
      <c r="H170" s="183">
        <v>15</v>
      </c>
      <c r="I170" s="184"/>
      <c r="J170" s="185">
        <f t="shared" si="0"/>
        <v>0</v>
      </c>
      <c r="K170" s="186"/>
      <c r="L170" s="187"/>
      <c r="M170" s="188" t="s">
        <v>1</v>
      </c>
      <c r="N170" s="189" t="s">
        <v>42</v>
      </c>
      <c r="P170" s="153">
        <f t="shared" si="1"/>
        <v>0</v>
      </c>
      <c r="Q170" s="153">
        <v>2.0000000000000001E-4</v>
      </c>
      <c r="R170" s="153">
        <f t="shared" si="2"/>
        <v>3.0000000000000001E-3</v>
      </c>
      <c r="S170" s="153">
        <v>0</v>
      </c>
      <c r="T170" s="154">
        <f t="shared" si="3"/>
        <v>0</v>
      </c>
      <c r="AR170" s="155" t="s">
        <v>768</v>
      </c>
      <c r="AT170" s="155" t="s">
        <v>454</v>
      </c>
      <c r="AU170" s="155" t="s">
        <v>88</v>
      </c>
      <c r="AY170" s="16" t="s">
        <v>317</v>
      </c>
      <c r="BE170" s="156">
        <f t="shared" si="4"/>
        <v>0</v>
      </c>
      <c r="BF170" s="156">
        <f t="shared" si="5"/>
        <v>0</v>
      </c>
      <c r="BG170" s="156">
        <f t="shared" si="6"/>
        <v>0</v>
      </c>
      <c r="BH170" s="156">
        <f t="shared" si="7"/>
        <v>0</v>
      </c>
      <c r="BI170" s="156">
        <f t="shared" si="8"/>
        <v>0</v>
      </c>
      <c r="BJ170" s="16" t="s">
        <v>88</v>
      </c>
      <c r="BK170" s="156">
        <f t="shared" si="9"/>
        <v>0</v>
      </c>
      <c r="BL170" s="16" t="s">
        <v>768</v>
      </c>
      <c r="BM170" s="155" t="s">
        <v>21230</v>
      </c>
    </row>
    <row r="171" spans="2:65" s="1" customFormat="1" ht="24.15" customHeight="1">
      <c r="B171" s="142"/>
      <c r="C171" s="143" t="s">
        <v>415</v>
      </c>
      <c r="D171" s="143" t="s">
        <v>319</v>
      </c>
      <c r="E171" s="144" t="s">
        <v>9259</v>
      </c>
      <c r="F171" s="145" t="s">
        <v>17788</v>
      </c>
      <c r="G171" s="146" t="s">
        <v>467</v>
      </c>
      <c r="H171" s="147">
        <v>26</v>
      </c>
      <c r="I171" s="148"/>
      <c r="J171" s="149">
        <f t="shared" si="0"/>
        <v>0</v>
      </c>
      <c r="K171" s="150"/>
      <c r="L171" s="31"/>
      <c r="M171" s="151" t="s">
        <v>1</v>
      </c>
      <c r="N171" s="152" t="s">
        <v>42</v>
      </c>
      <c r="P171" s="153">
        <f t="shared" si="1"/>
        <v>0</v>
      </c>
      <c r="Q171" s="153">
        <v>0</v>
      </c>
      <c r="R171" s="153">
        <f t="shared" si="2"/>
        <v>0</v>
      </c>
      <c r="S171" s="153">
        <v>0</v>
      </c>
      <c r="T171" s="154">
        <f t="shared" si="3"/>
        <v>0</v>
      </c>
      <c r="AR171" s="155" t="s">
        <v>561</v>
      </c>
      <c r="AT171" s="155" t="s">
        <v>319</v>
      </c>
      <c r="AU171" s="155" t="s">
        <v>88</v>
      </c>
      <c r="AY171" s="16" t="s">
        <v>317</v>
      </c>
      <c r="BE171" s="156">
        <f t="shared" si="4"/>
        <v>0</v>
      </c>
      <c r="BF171" s="156">
        <f t="shared" si="5"/>
        <v>0</v>
      </c>
      <c r="BG171" s="156">
        <f t="shared" si="6"/>
        <v>0</v>
      </c>
      <c r="BH171" s="156">
        <f t="shared" si="7"/>
        <v>0</v>
      </c>
      <c r="BI171" s="156">
        <f t="shared" si="8"/>
        <v>0</v>
      </c>
      <c r="BJ171" s="16" t="s">
        <v>88</v>
      </c>
      <c r="BK171" s="156">
        <f t="shared" si="9"/>
        <v>0</v>
      </c>
      <c r="BL171" s="16" t="s">
        <v>561</v>
      </c>
      <c r="BM171" s="155" t="s">
        <v>21231</v>
      </c>
    </row>
    <row r="172" spans="2:65" s="1" customFormat="1" ht="24.15" customHeight="1">
      <c r="B172" s="142"/>
      <c r="C172" s="143" t="s">
        <v>7</v>
      </c>
      <c r="D172" s="143" t="s">
        <v>319</v>
      </c>
      <c r="E172" s="144" t="s">
        <v>9700</v>
      </c>
      <c r="F172" s="145" t="s">
        <v>9701</v>
      </c>
      <c r="G172" s="146" t="s">
        <v>467</v>
      </c>
      <c r="H172" s="147">
        <v>21</v>
      </c>
      <c r="I172" s="148"/>
      <c r="J172" s="149">
        <f t="shared" si="0"/>
        <v>0</v>
      </c>
      <c r="K172" s="150"/>
      <c r="L172" s="31"/>
      <c r="M172" s="151" t="s">
        <v>1</v>
      </c>
      <c r="N172" s="152" t="s">
        <v>42</v>
      </c>
      <c r="P172" s="153">
        <f t="shared" si="1"/>
        <v>0</v>
      </c>
      <c r="Q172" s="153">
        <v>0</v>
      </c>
      <c r="R172" s="153">
        <f t="shared" si="2"/>
        <v>0</v>
      </c>
      <c r="S172" s="153">
        <v>0</v>
      </c>
      <c r="T172" s="154">
        <f t="shared" si="3"/>
        <v>0</v>
      </c>
      <c r="AR172" s="155" t="s">
        <v>561</v>
      </c>
      <c r="AT172" s="155" t="s">
        <v>319</v>
      </c>
      <c r="AU172" s="155" t="s">
        <v>88</v>
      </c>
      <c r="AY172" s="16" t="s">
        <v>317</v>
      </c>
      <c r="BE172" s="156">
        <f t="shared" si="4"/>
        <v>0</v>
      </c>
      <c r="BF172" s="156">
        <f t="shared" si="5"/>
        <v>0</v>
      </c>
      <c r="BG172" s="156">
        <f t="shared" si="6"/>
        <v>0</v>
      </c>
      <c r="BH172" s="156">
        <f t="shared" si="7"/>
        <v>0</v>
      </c>
      <c r="BI172" s="156">
        <f t="shared" si="8"/>
        <v>0</v>
      </c>
      <c r="BJ172" s="16" t="s">
        <v>88</v>
      </c>
      <c r="BK172" s="156">
        <f t="shared" si="9"/>
        <v>0</v>
      </c>
      <c r="BL172" s="16" t="s">
        <v>561</v>
      </c>
      <c r="BM172" s="155" t="s">
        <v>21232</v>
      </c>
    </row>
    <row r="173" spans="2:65" s="1" customFormat="1" ht="24.15" customHeight="1">
      <c r="B173" s="142"/>
      <c r="C173" s="143" t="s">
        <v>427</v>
      </c>
      <c r="D173" s="143" t="s">
        <v>319</v>
      </c>
      <c r="E173" s="144" t="s">
        <v>17966</v>
      </c>
      <c r="F173" s="145" t="s">
        <v>17967</v>
      </c>
      <c r="G173" s="146" t="s">
        <v>467</v>
      </c>
      <c r="H173" s="147">
        <v>22</v>
      </c>
      <c r="I173" s="148"/>
      <c r="J173" s="149">
        <f t="shared" si="0"/>
        <v>0</v>
      </c>
      <c r="K173" s="150"/>
      <c r="L173" s="31"/>
      <c r="M173" s="151" t="s">
        <v>1</v>
      </c>
      <c r="N173" s="152" t="s">
        <v>42</v>
      </c>
      <c r="P173" s="153">
        <f t="shared" si="1"/>
        <v>0</v>
      </c>
      <c r="Q173" s="153">
        <v>0</v>
      </c>
      <c r="R173" s="153">
        <f t="shared" si="2"/>
        <v>0</v>
      </c>
      <c r="S173" s="153">
        <v>0</v>
      </c>
      <c r="T173" s="154">
        <f t="shared" si="3"/>
        <v>0</v>
      </c>
      <c r="AR173" s="155" t="s">
        <v>561</v>
      </c>
      <c r="AT173" s="155" t="s">
        <v>319</v>
      </c>
      <c r="AU173" s="155" t="s">
        <v>88</v>
      </c>
      <c r="AY173" s="16" t="s">
        <v>317</v>
      </c>
      <c r="BE173" s="156">
        <f t="shared" si="4"/>
        <v>0</v>
      </c>
      <c r="BF173" s="156">
        <f t="shared" si="5"/>
        <v>0</v>
      </c>
      <c r="BG173" s="156">
        <f t="shared" si="6"/>
        <v>0</v>
      </c>
      <c r="BH173" s="156">
        <f t="shared" si="7"/>
        <v>0</v>
      </c>
      <c r="BI173" s="156">
        <f t="shared" si="8"/>
        <v>0</v>
      </c>
      <c r="BJ173" s="16" t="s">
        <v>88</v>
      </c>
      <c r="BK173" s="156">
        <f t="shared" si="9"/>
        <v>0</v>
      </c>
      <c r="BL173" s="16" t="s">
        <v>561</v>
      </c>
      <c r="BM173" s="155" t="s">
        <v>21233</v>
      </c>
    </row>
    <row r="174" spans="2:65" s="1" customFormat="1" ht="24.15" customHeight="1">
      <c r="B174" s="142"/>
      <c r="C174" s="143" t="s">
        <v>432</v>
      </c>
      <c r="D174" s="143" t="s">
        <v>319</v>
      </c>
      <c r="E174" s="144" t="s">
        <v>21234</v>
      </c>
      <c r="F174" s="145" t="s">
        <v>21235</v>
      </c>
      <c r="G174" s="146" t="s">
        <v>484</v>
      </c>
      <c r="H174" s="147">
        <v>640</v>
      </c>
      <c r="I174" s="148"/>
      <c r="J174" s="149">
        <f t="shared" si="0"/>
        <v>0</v>
      </c>
      <c r="K174" s="150"/>
      <c r="L174" s="31"/>
      <c r="M174" s="151" t="s">
        <v>1</v>
      </c>
      <c r="N174" s="152" t="s">
        <v>42</v>
      </c>
      <c r="P174" s="153">
        <f t="shared" si="1"/>
        <v>0</v>
      </c>
      <c r="Q174" s="153">
        <v>0</v>
      </c>
      <c r="R174" s="153">
        <f t="shared" si="2"/>
        <v>0</v>
      </c>
      <c r="S174" s="153">
        <v>0</v>
      </c>
      <c r="T174" s="154">
        <f t="shared" si="3"/>
        <v>0</v>
      </c>
      <c r="AR174" s="155" t="s">
        <v>561</v>
      </c>
      <c r="AT174" s="155" t="s">
        <v>319</v>
      </c>
      <c r="AU174" s="155" t="s">
        <v>88</v>
      </c>
      <c r="AY174" s="16" t="s">
        <v>317</v>
      </c>
      <c r="BE174" s="156">
        <f t="shared" si="4"/>
        <v>0</v>
      </c>
      <c r="BF174" s="156">
        <f t="shared" si="5"/>
        <v>0</v>
      </c>
      <c r="BG174" s="156">
        <f t="shared" si="6"/>
        <v>0</v>
      </c>
      <c r="BH174" s="156">
        <f t="shared" si="7"/>
        <v>0</v>
      </c>
      <c r="BI174" s="156">
        <f t="shared" si="8"/>
        <v>0</v>
      </c>
      <c r="BJ174" s="16" t="s">
        <v>88</v>
      </c>
      <c r="BK174" s="156">
        <f t="shared" si="9"/>
        <v>0</v>
      </c>
      <c r="BL174" s="16" t="s">
        <v>561</v>
      </c>
      <c r="BM174" s="155" t="s">
        <v>21236</v>
      </c>
    </row>
    <row r="175" spans="2:65" s="1" customFormat="1" ht="16.5" customHeight="1">
      <c r="B175" s="142"/>
      <c r="C175" s="179" t="s">
        <v>436</v>
      </c>
      <c r="D175" s="179" t="s">
        <v>454</v>
      </c>
      <c r="E175" s="180" t="s">
        <v>21237</v>
      </c>
      <c r="F175" s="181" t="s">
        <v>21238</v>
      </c>
      <c r="G175" s="182" t="s">
        <v>484</v>
      </c>
      <c r="H175" s="183">
        <v>640</v>
      </c>
      <c r="I175" s="184"/>
      <c r="J175" s="185">
        <f t="shared" si="0"/>
        <v>0</v>
      </c>
      <c r="K175" s="186"/>
      <c r="L175" s="187"/>
      <c r="M175" s="188" t="s">
        <v>1</v>
      </c>
      <c r="N175" s="189" t="s">
        <v>42</v>
      </c>
      <c r="P175" s="153">
        <f t="shared" si="1"/>
        <v>0</v>
      </c>
      <c r="Q175" s="153">
        <v>1.6000000000000001E-4</v>
      </c>
      <c r="R175" s="153">
        <f t="shared" si="2"/>
        <v>0.1024</v>
      </c>
      <c r="S175" s="153">
        <v>0</v>
      </c>
      <c r="T175" s="154">
        <f t="shared" si="3"/>
        <v>0</v>
      </c>
      <c r="AR175" s="155" t="s">
        <v>768</v>
      </c>
      <c r="AT175" s="155" t="s">
        <v>454</v>
      </c>
      <c r="AU175" s="155" t="s">
        <v>88</v>
      </c>
      <c r="AY175" s="16" t="s">
        <v>317</v>
      </c>
      <c r="BE175" s="156">
        <f t="shared" si="4"/>
        <v>0</v>
      </c>
      <c r="BF175" s="156">
        <f t="shared" si="5"/>
        <v>0</v>
      </c>
      <c r="BG175" s="156">
        <f t="shared" si="6"/>
        <v>0</v>
      </c>
      <c r="BH175" s="156">
        <f t="shared" si="7"/>
        <v>0</v>
      </c>
      <c r="BI175" s="156">
        <f t="shared" si="8"/>
        <v>0</v>
      </c>
      <c r="BJ175" s="16" t="s">
        <v>88</v>
      </c>
      <c r="BK175" s="156">
        <f t="shared" si="9"/>
        <v>0</v>
      </c>
      <c r="BL175" s="16" t="s">
        <v>768</v>
      </c>
      <c r="BM175" s="155" t="s">
        <v>21239</v>
      </c>
    </row>
    <row r="176" spans="2:65" s="1" customFormat="1" ht="16.5" customHeight="1">
      <c r="B176" s="142"/>
      <c r="C176" s="143" t="s">
        <v>441</v>
      </c>
      <c r="D176" s="143" t="s">
        <v>319</v>
      </c>
      <c r="E176" s="144" t="s">
        <v>21240</v>
      </c>
      <c r="F176" s="145" t="s">
        <v>18808</v>
      </c>
      <c r="G176" s="146" t="s">
        <v>467</v>
      </c>
      <c r="H176" s="147">
        <v>8</v>
      </c>
      <c r="I176" s="148"/>
      <c r="J176" s="149">
        <f t="shared" si="0"/>
        <v>0</v>
      </c>
      <c r="K176" s="150"/>
      <c r="L176" s="31"/>
      <c r="M176" s="151" t="s">
        <v>1</v>
      </c>
      <c r="N176" s="152" t="s">
        <v>42</v>
      </c>
      <c r="P176" s="153">
        <f t="shared" si="1"/>
        <v>0</v>
      </c>
      <c r="Q176" s="153">
        <v>0</v>
      </c>
      <c r="R176" s="153">
        <f t="shared" si="2"/>
        <v>0</v>
      </c>
      <c r="S176" s="153">
        <v>0</v>
      </c>
      <c r="T176" s="154">
        <f t="shared" si="3"/>
        <v>0</v>
      </c>
      <c r="AR176" s="155" t="s">
        <v>561</v>
      </c>
      <c r="AT176" s="155" t="s">
        <v>319</v>
      </c>
      <c r="AU176" s="155" t="s">
        <v>88</v>
      </c>
      <c r="AY176" s="16" t="s">
        <v>317</v>
      </c>
      <c r="BE176" s="156">
        <f t="shared" si="4"/>
        <v>0</v>
      </c>
      <c r="BF176" s="156">
        <f t="shared" si="5"/>
        <v>0</v>
      </c>
      <c r="BG176" s="156">
        <f t="shared" si="6"/>
        <v>0</v>
      </c>
      <c r="BH176" s="156">
        <f t="shared" si="7"/>
        <v>0</v>
      </c>
      <c r="BI176" s="156">
        <f t="shared" si="8"/>
        <v>0</v>
      </c>
      <c r="BJ176" s="16" t="s">
        <v>88</v>
      </c>
      <c r="BK176" s="156">
        <f t="shared" si="9"/>
        <v>0</v>
      </c>
      <c r="BL176" s="16" t="s">
        <v>561</v>
      </c>
      <c r="BM176" s="155" t="s">
        <v>21241</v>
      </c>
    </row>
    <row r="177" spans="2:65" s="1" customFormat="1" ht="16.5" customHeight="1">
      <c r="B177" s="142"/>
      <c r="C177" s="179" t="s">
        <v>448</v>
      </c>
      <c r="D177" s="179" t="s">
        <v>454</v>
      </c>
      <c r="E177" s="180" t="s">
        <v>21242</v>
      </c>
      <c r="F177" s="181" t="s">
        <v>21243</v>
      </c>
      <c r="G177" s="182" t="s">
        <v>467</v>
      </c>
      <c r="H177" s="183">
        <v>8</v>
      </c>
      <c r="I177" s="184"/>
      <c r="J177" s="185">
        <f t="shared" si="0"/>
        <v>0</v>
      </c>
      <c r="K177" s="186"/>
      <c r="L177" s="187"/>
      <c r="M177" s="188" t="s">
        <v>1</v>
      </c>
      <c r="N177" s="189" t="s">
        <v>42</v>
      </c>
      <c r="P177" s="153">
        <f t="shared" si="1"/>
        <v>0</v>
      </c>
      <c r="Q177" s="153">
        <v>7.9299999999999995E-3</v>
      </c>
      <c r="R177" s="153">
        <f t="shared" si="2"/>
        <v>6.3439999999999996E-2</v>
      </c>
      <c r="S177" s="153">
        <v>0</v>
      </c>
      <c r="T177" s="154">
        <f t="shared" si="3"/>
        <v>0</v>
      </c>
      <c r="AR177" s="155" t="s">
        <v>768</v>
      </c>
      <c r="AT177" s="155" t="s">
        <v>454</v>
      </c>
      <c r="AU177" s="155" t="s">
        <v>88</v>
      </c>
      <c r="AY177" s="16" t="s">
        <v>317</v>
      </c>
      <c r="BE177" s="156">
        <f t="shared" si="4"/>
        <v>0</v>
      </c>
      <c r="BF177" s="156">
        <f t="shared" si="5"/>
        <v>0</v>
      </c>
      <c r="BG177" s="156">
        <f t="shared" si="6"/>
        <v>0</v>
      </c>
      <c r="BH177" s="156">
        <f t="shared" si="7"/>
        <v>0</v>
      </c>
      <c r="BI177" s="156">
        <f t="shared" si="8"/>
        <v>0</v>
      </c>
      <c r="BJ177" s="16" t="s">
        <v>88</v>
      </c>
      <c r="BK177" s="156">
        <f t="shared" si="9"/>
        <v>0</v>
      </c>
      <c r="BL177" s="16" t="s">
        <v>768</v>
      </c>
      <c r="BM177" s="155" t="s">
        <v>21244</v>
      </c>
    </row>
    <row r="178" spans="2:65" s="1" customFormat="1" ht="21.75" customHeight="1">
      <c r="B178" s="142"/>
      <c r="C178" s="143" t="s">
        <v>453</v>
      </c>
      <c r="D178" s="143" t="s">
        <v>319</v>
      </c>
      <c r="E178" s="144" t="s">
        <v>9215</v>
      </c>
      <c r="F178" s="145" t="s">
        <v>21245</v>
      </c>
      <c r="G178" s="146" t="s">
        <v>467</v>
      </c>
      <c r="H178" s="147">
        <v>8</v>
      </c>
      <c r="I178" s="148"/>
      <c r="J178" s="149">
        <f t="shared" si="0"/>
        <v>0</v>
      </c>
      <c r="K178" s="150"/>
      <c r="L178" s="31"/>
      <c r="M178" s="151" t="s">
        <v>1</v>
      </c>
      <c r="N178" s="152" t="s">
        <v>42</v>
      </c>
      <c r="P178" s="153">
        <f t="shared" si="1"/>
        <v>0</v>
      </c>
      <c r="Q178" s="153">
        <v>0</v>
      </c>
      <c r="R178" s="153">
        <f t="shared" si="2"/>
        <v>0</v>
      </c>
      <c r="S178" s="153">
        <v>0</v>
      </c>
      <c r="T178" s="154">
        <f t="shared" si="3"/>
        <v>0</v>
      </c>
      <c r="AR178" s="155" t="s">
        <v>561</v>
      </c>
      <c r="AT178" s="155" t="s">
        <v>319</v>
      </c>
      <c r="AU178" s="155" t="s">
        <v>88</v>
      </c>
      <c r="AY178" s="16" t="s">
        <v>317</v>
      </c>
      <c r="BE178" s="156">
        <f t="shared" si="4"/>
        <v>0</v>
      </c>
      <c r="BF178" s="156">
        <f t="shared" si="5"/>
        <v>0</v>
      </c>
      <c r="BG178" s="156">
        <f t="shared" si="6"/>
        <v>0</v>
      </c>
      <c r="BH178" s="156">
        <f t="shared" si="7"/>
        <v>0</v>
      </c>
      <c r="BI178" s="156">
        <f t="shared" si="8"/>
        <v>0</v>
      </c>
      <c r="BJ178" s="16" t="s">
        <v>88</v>
      </c>
      <c r="BK178" s="156">
        <f t="shared" si="9"/>
        <v>0</v>
      </c>
      <c r="BL178" s="16" t="s">
        <v>561</v>
      </c>
      <c r="BM178" s="155" t="s">
        <v>21246</v>
      </c>
    </row>
    <row r="179" spans="2:65" s="1" customFormat="1" ht="21.75" customHeight="1">
      <c r="B179" s="142"/>
      <c r="C179" s="179" t="s">
        <v>459</v>
      </c>
      <c r="D179" s="179" t="s">
        <v>454</v>
      </c>
      <c r="E179" s="180" t="s">
        <v>21247</v>
      </c>
      <c r="F179" s="181" t="s">
        <v>21248</v>
      </c>
      <c r="G179" s="182" t="s">
        <v>467</v>
      </c>
      <c r="H179" s="183">
        <v>8</v>
      </c>
      <c r="I179" s="184"/>
      <c r="J179" s="185">
        <f t="shared" si="0"/>
        <v>0</v>
      </c>
      <c r="K179" s="186"/>
      <c r="L179" s="187"/>
      <c r="M179" s="188" t="s">
        <v>1</v>
      </c>
      <c r="N179" s="189" t="s">
        <v>42</v>
      </c>
      <c r="P179" s="153">
        <f t="shared" si="1"/>
        <v>0</v>
      </c>
      <c r="Q179" s="153">
        <v>4.0000000000000002E-4</v>
      </c>
      <c r="R179" s="153">
        <f t="shared" si="2"/>
        <v>3.2000000000000002E-3</v>
      </c>
      <c r="S179" s="153">
        <v>0</v>
      </c>
      <c r="T179" s="154">
        <f t="shared" si="3"/>
        <v>0</v>
      </c>
      <c r="AR179" s="155" t="s">
        <v>768</v>
      </c>
      <c r="AT179" s="155" t="s">
        <v>454</v>
      </c>
      <c r="AU179" s="155" t="s">
        <v>88</v>
      </c>
      <c r="AY179" s="16" t="s">
        <v>317</v>
      </c>
      <c r="BE179" s="156">
        <f t="shared" si="4"/>
        <v>0</v>
      </c>
      <c r="BF179" s="156">
        <f t="shared" si="5"/>
        <v>0</v>
      </c>
      <c r="BG179" s="156">
        <f t="shared" si="6"/>
        <v>0</v>
      </c>
      <c r="BH179" s="156">
        <f t="shared" si="7"/>
        <v>0</v>
      </c>
      <c r="BI179" s="156">
        <f t="shared" si="8"/>
        <v>0</v>
      </c>
      <c r="BJ179" s="16" t="s">
        <v>88</v>
      </c>
      <c r="BK179" s="156">
        <f t="shared" si="9"/>
        <v>0</v>
      </c>
      <c r="BL179" s="16" t="s">
        <v>768</v>
      </c>
      <c r="BM179" s="155" t="s">
        <v>21249</v>
      </c>
    </row>
    <row r="180" spans="2:65" s="1" customFormat="1" ht="24.15" customHeight="1">
      <c r="B180" s="142"/>
      <c r="C180" s="143" t="s">
        <v>464</v>
      </c>
      <c r="D180" s="143" t="s">
        <v>319</v>
      </c>
      <c r="E180" s="144" t="s">
        <v>21250</v>
      </c>
      <c r="F180" s="145" t="s">
        <v>21251</v>
      </c>
      <c r="G180" s="146" t="s">
        <v>484</v>
      </c>
      <c r="H180" s="147">
        <v>40</v>
      </c>
      <c r="I180" s="148"/>
      <c r="J180" s="149">
        <f t="shared" si="0"/>
        <v>0</v>
      </c>
      <c r="K180" s="150"/>
      <c r="L180" s="31"/>
      <c r="M180" s="151" t="s">
        <v>1</v>
      </c>
      <c r="N180" s="152" t="s">
        <v>42</v>
      </c>
      <c r="P180" s="153">
        <f t="shared" si="1"/>
        <v>0</v>
      </c>
      <c r="Q180" s="153">
        <v>0</v>
      </c>
      <c r="R180" s="153">
        <f t="shared" si="2"/>
        <v>0</v>
      </c>
      <c r="S180" s="153">
        <v>0</v>
      </c>
      <c r="T180" s="154">
        <f t="shared" si="3"/>
        <v>0</v>
      </c>
      <c r="AR180" s="155" t="s">
        <v>561</v>
      </c>
      <c r="AT180" s="155" t="s">
        <v>319</v>
      </c>
      <c r="AU180" s="155" t="s">
        <v>88</v>
      </c>
      <c r="AY180" s="16" t="s">
        <v>317</v>
      </c>
      <c r="BE180" s="156">
        <f t="shared" si="4"/>
        <v>0</v>
      </c>
      <c r="BF180" s="156">
        <f t="shared" si="5"/>
        <v>0</v>
      </c>
      <c r="BG180" s="156">
        <f t="shared" si="6"/>
        <v>0</v>
      </c>
      <c r="BH180" s="156">
        <f t="shared" si="7"/>
        <v>0</v>
      </c>
      <c r="BI180" s="156">
        <f t="shared" si="8"/>
        <v>0</v>
      </c>
      <c r="BJ180" s="16" t="s">
        <v>88</v>
      </c>
      <c r="BK180" s="156">
        <f t="shared" si="9"/>
        <v>0</v>
      </c>
      <c r="BL180" s="16" t="s">
        <v>561</v>
      </c>
      <c r="BM180" s="155" t="s">
        <v>21252</v>
      </c>
    </row>
    <row r="181" spans="2:65" s="1" customFormat="1" ht="16.5" customHeight="1">
      <c r="B181" s="142"/>
      <c r="C181" s="179" t="s">
        <v>469</v>
      </c>
      <c r="D181" s="179" t="s">
        <v>454</v>
      </c>
      <c r="E181" s="180" t="s">
        <v>9107</v>
      </c>
      <c r="F181" s="181" t="s">
        <v>9108</v>
      </c>
      <c r="G181" s="182" t="s">
        <v>1107</v>
      </c>
      <c r="H181" s="183">
        <v>25</v>
      </c>
      <c r="I181" s="184"/>
      <c r="J181" s="185">
        <f t="shared" si="0"/>
        <v>0</v>
      </c>
      <c r="K181" s="186"/>
      <c r="L181" s="187"/>
      <c r="M181" s="188" t="s">
        <v>1</v>
      </c>
      <c r="N181" s="189" t="s">
        <v>42</v>
      </c>
      <c r="P181" s="153">
        <f t="shared" si="1"/>
        <v>0</v>
      </c>
      <c r="Q181" s="153">
        <v>1E-3</v>
      </c>
      <c r="R181" s="153">
        <f t="shared" si="2"/>
        <v>2.5000000000000001E-2</v>
      </c>
      <c r="S181" s="153">
        <v>0</v>
      </c>
      <c r="T181" s="154">
        <f t="shared" si="3"/>
        <v>0</v>
      </c>
      <c r="AR181" s="155" t="s">
        <v>768</v>
      </c>
      <c r="AT181" s="155" t="s">
        <v>454</v>
      </c>
      <c r="AU181" s="155" t="s">
        <v>88</v>
      </c>
      <c r="AY181" s="16" t="s">
        <v>317</v>
      </c>
      <c r="BE181" s="156">
        <f t="shared" si="4"/>
        <v>0</v>
      </c>
      <c r="BF181" s="156">
        <f t="shared" si="5"/>
        <v>0</v>
      </c>
      <c r="BG181" s="156">
        <f t="shared" si="6"/>
        <v>0</v>
      </c>
      <c r="BH181" s="156">
        <f t="shared" si="7"/>
        <v>0</v>
      </c>
      <c r="BI181" s="156">
        <f t="shared" si="8"/>
        <v>0</v>
      </c>
      <c r="BJ181" s="16" t="s">
        <v>88</v>
      </c>
      <c r="BK181" s="156">
        <f t="shared" si="9"/>
        <v>0</v>
      </c>
      <c r="BL181" s="16" t="s">
        <v>768</v>
      </c>
      <c r="BM181" s="155" t="s">
        <v>21253</v>
      </c>
    </row>
    <row r="182" spans="2:65" s="12" customFormat="1" ht="10">
      <c r="B182" s="157"/>
      <c r="D182" s="158" t="s">
        <v>328</v>
      </c>
      <c r="F182" s="160" t="s">
        <v>21254</v>
      </c>
      <c r="H182" s="161">
        <v>25</v>
      </c>
      <c r="I182" s="162"/>
      <c r="L182" s="157"/>
      <c r="M182" s="163"/>
      <c r="T182" s="164"/>
      <c r="AT182" s="159" t="s">
        <v>328</v>
      </c>
      <c r="AU182" s="159" t="s">
        <v>88</v>
      </c>
      <c r="AV182" s="12" t="s">
        <v>88</v>
      </c>
      <c r="AW182" s="12" t="s">
        <v>3</v>
      </c>
      <c r="AX182" s="12" t="s">
        <v>83</v>
      </c>
      <c r="AY182" s="159" t="s">
        <v>317</v>
      </c>
    </row>
    <row r="183" spans="2:65" s="1" customFormat="1" ht="16.5" customHeight="1">
      <c r="B183" s="142"/>
      <c r="C183" s="143" t="s">
        <v>473</v>
      </c>
      <c r="D183" s="143" t="s">
        <v>319</v>
      </c>
      <c r="E183" s="144" t="s">
        <v>9220</v>
      </c>
      <c r="F183" s="145" t="s">
        <v>9221</v>
      </c>
      <c r="G183" s="146" t="s">
        <v>467</v>
      </c>
      <c r="H183" s="147">
        <v>4</v>
      </c>
      <c r="I183" s="148"/>
      <c r="J183" s="149">
        <f t="shared" ref="J183:J190" si="10">ROUND(I183*H183,2)</f>
        <v>0</v>
      </c>
      <c r="K183" s="150"/>
      <c r="L183" s="31"/>
      <c r="M183" s="151" t="s">
        <v>1</v>
      </c>
      <c r="N183" s="152" t="s">
        <v>42</v>
      </c>
      <c r="P183" s="153">
        <f t="shared" ref="P183:P190" si="11">O183*H183</f>
        <v>0</v>
      </c>
      <c r="Q183" s="153">
        <v>0</v>
      </c>
      <c r="R183" s="153">
        <f t="shared" ref="R183:R190" si="12">Q183*H183</f>
        <v>0</v>
      </c>
      <c r="S183" s="153">
        <v>0</v>
      </c>
      <c r="T183" s="154">
        <f t="shared" ref="T183:T190" si="13">S183*H183</f>
        <v>0</v>
      </c>
      <c r="AR183" s="155" t="s">
        <v>561</v>
      </c>
      <c r="AT183" s="155" t="s">
        <v>319</v>
      </c>
      <c r="AU183" s="155" t="s">
        <v>88</v>
      </c>
      <c r="AY183" s="16" t="s">
        <v>317</v>
      </c>
      <c r="BE183" s="156">
        <f t="shared" ref="BE183:BE190" si="14">IF(N183="základná",J183,0)</f>
        <v>0</v>
      </c>
      <c r="BF183" s="156">
        <f t="shared" ref="BF183:BF190" si="15">IF(N183="znížená",J183,0)</f>
        <v>0</v>
      </c>
      <c r="BG183" s="156">
        <f t="shared" ref="BG183:BG190" si="16">IF(N183="zákl. prenesená",J183,0)</f>
        <v>0</v>
      </c>
      <c r="BH183" s="156">
        <f t="shared" ref="BH183:BH190" si="17">IF(N183="zníž. prenesená",J183,0)</f>
        <v>0</v>
      </c>
      <c r="BI183" s="156">
        <f t="shared" ref="BI183:BI190" si="18">IF(N183="nulová",J183,0)</f>
        <v>0</v>
      </c>
      <c r="BJ183" s="16" t="s">
        <v>88</v>
      </c>
      <c r="BK183" s="156">
        <f t="shared" ref="BK183:BK190" si="19">ROUND(I183*H183,2)</f>
        <v>0</v>
      </c>
      <c r="BL183" s="16" t="s">
        <v>561</v>
      </c>
      <c r="BM183" s="155" t="s">
        <v>21255</v>
      </c>
    </row>
    <row r="184" spans="2:65" s="1" customFormat="1" ht="16.5" customHeight="1">
      <c r="B184" s="142"/>
      <c r="C184" s="179" t="s">
        <v>477</v>
      </c>
      <c r="D184" s="179" t="s">
        <v>454</v>
      </c>
      <c r="E184" s="180" t="s">
        <v>9223</v>
      </c>
      <c r="F184" s="181" t="s">
        <v>9224</v>
      </c>
      <c r="G184" s="182" t="s">
        <v>467</v>
      </c>
      <c r="H184" s="183">
        <v>4</v>
      </c>
      <c r="I184" s="184"/>
      <c r="J184" s="185">
        <f t="shared" si="10"/>
        <v>0</v>
      </c>
      <c r="K184" s="186"/>
      <c r="L184" s="187"/>
      <c r="M184" s="188" t="s">
        <v>1</v>
      </c>
      <c r="N184" s="189" t="s">
        <v>42</v>
      </c>
      <c r="P184" s="153">
        <f t="shared" si="11"/>
        <v>0</v>
      </c>
      <c r="Q184" s="153">
        <v>1.4999999999999999E-4</v>
      </c>
      <c r="R184" s="153">
        <f t="shared" si="12"/>
        <v>5.9999999999999995E-4</v>
      </c>
      <c r="S184" s="153">
        <v>0</v>
      </c>
      <c r="T184" s="154">
        <f t="shared" si="13"/>
        <v>0</v>
      </c>
      <c r="AR184" s="155" t="s">
        <v>768</v>
      </c>
      <c r="AT184" s="155" t="s">
        <v>454</v>
      </c>
      <c r="AU184" s="155" t="s">
        <v>88</v>
      </c>
      <c r="AY184" s="16" t="s">
        <v>317</v>
      </c>
      <c r="BE184" s="156">
        <f t="shared" si="14"/>
        <v>0</v>
      </c>
      <c r="BF184" s="156">
        <f t="shared" si="15"/>
        <v>0</v>
      </c>
      <c r="BG184" s="156">
        <f t="shared" si="16"/>
        <v>0</v>
      </c>
      <c r="BH184" s="156">
        <f t="shared" si="17"/>
        <v>0</v>
      </c>
      <c r="BI184" s="156">
        <f t="shared" si="18"/>
        <v>0</v>
      </c>
      <c r="BJ184" s="16" t="s">
        <v>88</v>
      </c>
      <c r="BK184" s="156">
        <f t="shared" si="19"/>
        <v>0</v>
      </c>
      <c r="BL184" s="16" t="s">
        <v>768</v>
      </c>
      <c r="BM184" s="155" t="s">
        <v>21256</v>
      </c>
    </row>
    <row r="185" spans="2:65" s="1" customFormat="1" ht="24.15" customHeight="1">
      <c r="B185" s="142"/>
      <c r="C185" s="143" t="s">
        <v>481</v>
      </c>
      <c r="D185" s="143" t="s">
        <v>319</v>
      </c>
      <c r="E185" s="144" t="s">
        <v>17799</v>
      </c>
      <c r="F185" s="145" t="s">
        <v>17800</v>
      </c>
      <c r="G185" s="146" t="s">
        <v>484</v>
      </c>
      <c r="H185" s="147">
        <v>130</v>
      </c>
      <c r="I185" s="148"/>
      <c r="J185" s="149">
        <f t="shared" si="10"/>
        <v>0</v>
      </c>
      <c r="K185" s="150"/>
      <c r="L185" s="31"/>
      <c r="M185" s="151" t="s">
        <v>1</v>
      </c>
      <c r="N185" s="152" t="s">
        <v>42</v>
      </c>
      <c r="P185" s="153">
        <f t="shared" si="11"/>
        <v>0</v>
      </c>
      <c r="Q185" s="153">
        <v>0</v>
      </c>
      <c r="R185" s="153">
        <f t="shared" si="12"/>
        <v>0</v>
      </c>
      <c r="S185" s="153">
        <v>0</v>
      </c>
      <c r="T185" s="154">
        <f t="shared" si="13"/>
        <v>0</v>
      </c>
      <c r="AR185" s="155" t="s">
        <v>561</v>
      </c>
      <c r="AT185" s="155" t="s">
        <v>319</v>
      </c>
      <c r="AU185" s="155" t="s">
        <v>88</v>
      </c>
      <c r="AY185" s="16" t="s">
        <v>317</v>
      </c>
      <c r="BE185" s="156">
        <f t="shared" si="14"/>
        <v>0</v>
      </c>
      <c r="BF185" s="156">
        <f t="shared" si="15"/>
        <v>0</v>
      </c>
      <c r="BG185" s="156">
        <f t="shared" si="16"/>
        <v>0</v>
      </c>
      <c r="BH185" s="156">
        <f t="shared" si="17"/>
        <v>0</v>
      </c>
      <c r="BI185" s="156">
        <f t="shared" si="18"/>
        <v>0</v>
      </c>
      <c r="BJ185" s="16" t="s">
        <v>88</v>
      </c>
      <c r="BK185" s="156">
        <f t="shared" si="19"/>
        <v>0</v>
      </c>
      <c r="BL185" s="16" t="s">
        <v>561</v>
      </c>
      <c r="BM185" s="155" t="s">
        <v>21257</v>
      </c>
    </row>
    <row r="186" spans="2:65" s="1" customFormat="1" ht="16.5" customHeight="1">
      <c r="B186" s="142"/>
      <c r="C186" s="179" t="s">
        <v>488</v>
      </c>
      <c r="D186" s="179" t="s">
        <v>454</v>
      </c>
      <c r="E186" s="180" t="s">
        <v>17802</v>
      </c>
      <c r="F186" s="181" t="s">
        <v>17803</v>
      </c>
      <c r="G186" s="182" t="s">
        <v>1107</v>
      </c>
      <c r="H186" s="183">
        <v>123.5</v>
      </c>
      <c r="I186" s="184"/>
      <c r="J186" s="185">
        <f t="shared" si="10"/>
        <v>0</v>
      </c>
      <c r="K186" s="186"/>
      <c r="L186" s="187"/>
      <c r="M186" s="188" t="s">
        <v>1</v>
      </c>
      <c r="N186" s="189" t="s">
        <v>42</v>
      </c>
      <c r="P186" s="153">
        <f t="shared" si="11"/>
        <v>0</v>
      </c>
      <c r="Q186" s="153">
        <v>1E-3</v>
      </c>
      <c r="R186" s="153">
        <f t="shared" si="12"/>
        <v>0.1235</v>
      </c>
      <c r="S186" s="153">
        <v>0</v>
      </c>
      <c r="T186" s="154">
        <f t="shared" si="13"/>
        <v>0</v>
      </c>
      <c r="AR186" s="155" t="s">
        <v>768</v>
      </c>
      <c r="AT186" s="155" t="s">
        <v>454</v>
      </c>
      <c r="AU186" s="155" t="s">
        <v>88</v>
      </c>
      <c r="AY186" s="16" t="s">
        <v>317</v>
      </c>
      <c r="BE186" s="156">
        <f t="shared" si="14"/>
        <v>0</v>
      </c>
      <c r="BF186" s="156">
        <f t="shared" si="15"/>
        <v>0</v>
      </c>
      <c r="BG186" s="156">
        <f t="shared" si="16"/>
        <v>0</v>
      </c>
      <c r="BH186" s="156">
        <f t="shared" si="17"/>
        <v>0</v>
      </c>
      <c r="BI186" s="156">
        <f t="shared" si="18"/>
        <v>0</v>
      </c>
      <c r="BJ186" s="16" t="s">
        <v>88</v>
      </c>
      <c r="BK186" s="156">
        <f t="shared" si="19"/>
        <v>0</v>
      </c>
      <c r="BL186" s="16" t="s">
        <v>768</v>
      </c>
      <c r="BM186" s="155" t="s">
        <v>21258</v>
      </c>
    </row>
    <row r="187" spans="2:65" s="1" customFormat="1" ht="16.5" customHeight="1">
      <c r="B187" s="142"/>
      <c r="C187" s="143" t="s">
        <v>495</v>
      </c>
      <c r="D187" s="143" t="s">
        <v>319</v>
      </c>
      <c r="E187" s="144" t="s">
        <v>18157</v>
      </c>
      <c r="F187" s="145" t="s">
        <v>21259</v>
      </c>
      <c r="G187" s="146" t="s">
        <v>467</v>
      </c>
      <c r="H187" s="147">
        <v>10</v>
      </c>
      <c r="I187" s="148"/>
      <c r="J187" s="149">
        <f t="shared" si="10"/>
        <v>0</v>
      </c>
      <c r="K187" s="150"/>
      <c r="L187" s="31"/>
      <c r="M187" s="151" t="s">
        <v>1</v>
      </c>
      <c r="N187" s="152" t="s">
        <v>42</v>
      </c>
      <c r="P187" s="153">
        <f t="shared" si="11"/>
        <v>0</v>
      </c>
      <c r="Q187" s="153">
        <v>0</v>
      </c>
      <c r="R187" s="153">
        <f t="shared" si="12"/>
        <v>0</v>
      </c>
      <c r="S187" s="153">
        <v>0</v>
      </c>
      <c r="T187" s="154">
        <f t="shared" si="13"/>
        <v>0</v>
      </c>
      <c r="AR187" s="155" t="s">
        <v>561</v>
      </c>
      <c r="AT187" s="155" t="s">
        <v>319</v>
      </c>
      <c r="AU187" s="155" t="s">
        <v>88</v>
      </c>
      <c r="AY187" s="16" t="s">
        <v>317</v>
      </c>
      <c r="BE187" s="156">
        <f t="shared" si="14"/>
        <v>0</v>
      </c>
      <c r="BF187" s="156">
        <f t="shared" si="15"/>
        <v>0</v>
      </c>
      <c r="BG187" s="156">
        <f t="shared" si="16"/>
        <v>0</v>
      </c>
      <c r="BH187" s="156">
        <f t="shared" si="17"/>
        <v>0</v>
      </c>
      <c r="BI187" s="156">
        <f t="shared" si="18"/>
        <v>0</v>
      </c>
      <c r="BJ187" s="16" t="s">
        <v>88</v>
      </c>
      <c r="BK187" s="156">
        <f t="shared" si="19"/>
        <v>0</v>
      </c>
      <c r="BL187" s="16" t="s">
        <v>561</v>
      </c>
      <c r="BM187" s="155" t="s">
        <v>21260</v>
      </c>
    </row>
    <row r="188" spans="2:65" s="1" customFormat="1" ht="16.5" customHeight="1">
      <c r="B188" s="142"/>
      <c r="C188" s="179" t="s">
        <v>501</v>
      </c>
      <c r="D188" s="179" t="s">
        <v>454</v>
      </c>
      <c r="E188" s="180" t="s">
        <v>9119</v>
      </c>
      <c r="F188" s="181" t="s">
        <v>9120</v>
      </c>
      <c r="G188" s="182" t="s">
        <v>467</v>
      </c>
      <c r="H188" s="183">
        <v>10</v>
      </c>
      <c r="I188" s="184"/>
      <c r="J188" s="185">
        <f t="shared" si="10"/>
        <v>0</v>
      </c>
      <c r="K188" s="186"/>
      <c r="L188" s="187"/>
      <c r="M188" s="188" t="s">
        <v>1</v>
      </c>
      <c r="N188" s="189" t="s">
        <v>42</v>
      </c>
      <c r="P188" s="153">
        <f t="shared" si="11"/>
        <v>0</v>
      </c>
      <c r="Q188" s="153">
        <v>2.1000000000000001E-4</v>
      </c>
      <c r="R188" s="153">
        <f t="shared" si="12"/>
        <v>2.1000000000000003E-3</v>
      </c>
      <c r="S188" s="153">
        <v>0</v>
      </c>
      <c r="T188" s="154">
        <f t="shared" si="13"/>
        <v>0</v>
      </c>
      <c r="AR188" s="155" t="s">
        <v>768</v>
      </c>
      <c r="AT188" s="155" t="s">
        <v>454</v>
      </c>
      <c r="AU188" s="155" t="s">
        <v>88</v>
      </c>
      <c r="AY188" s="16" t="s">
        <v>317</v>
      </c>
      <c r="BE188" s="156">
        <f t="shared" si="14"/>
        <v>0</v>
      </c>
      <c r="BF188" s="156">
        <f t="shared" si="15"/>
        <v>0</v>
      </c>
      <c r="BG188" s="156">
        <f t="shared" si="16"/>
        <v>0</v>
      </c>
      <c r="BH188" s="156">
        <f t="shared" si="17"/>
        <v>0</v>
      </c>
      <c r="BI188" s="156">
        <f t="shared" si="18"/>
        <v>0</v>
      </c>
      <c r="BJ188" s="16" t="s">
        <v>88</v>
      </c>
      <c r="BK188" s="156">
        <f t="shared" si="19"/>
        <v>0</v>
      </c>
      <c r="BL188" s="16" t="s">
        <v>768</v>
      </c>
      <c r="BM188" s="155" t="s">
        <v>21261</v>
      </c>
    </row>
    <row r="189" spans="2:65" s="1" customFormat="1" ht="16.5" customHeight="1">
      <c r="B189" s="142"/>
      <c r="C189" s="143" t="s">
        <v>1726</v>
      </c>
      <c r="D189" s="143" t="s">
        <v>319</v>
      </c>
      <c r="E189" s="144" t="s">
        <v>9122</v>
      </c>
      <c r="F189" s="145" t="s">
        <v>9123</v>
      </c>
      <c r="G189" s="146" t="s">
        <v>484</v>
      </c>
      <c r="H189" s="147">
        <v>695</v>
      </c>
      <c r="I189" s="148"/>
      <c r="J189" s="149">
        <f t="shared" si="10"/>
        <v>0</v>
      </c>
      <c r="K189" s="150"/>
      <c r="L189" s="31"/>
      <c r="M189" s="151" t="s">
        <v>1</v>
      </c>
      <c r="N189" s="152" t="s">
        <v>42</v>
      </c>
      <c r="P189" s="153">
        <f t="shared" si="11"/>
        <v>0</v>
      </c>
      <c r="Q189" s="153">
        <v>0</v>
      </c>
      <c r="R189" s="153">
        <f t="shared" si="12"/>
        <v>0</v>
      </c>
      <c r="S189" s="153">
        <v>0</v>
      </c>
      <c r="T189" s="154">
        <f t="shared" si="13"/>
        <v>0</v>
      </c>
      <c r="AR189" s="155" t="s">
        <v>323</v>
      </c>
      <c r="AT189" s="155" t="s">
        <v>319</v>
      </c>
      <c r="AU189" s="155" t="s">
        <v>88</v>
      </c>
      <c r="AY189" s="16" t="s">
        <v>317</v>
      </c>
      <c r="BE189" s="156">
        <f t="shared" si="14"/>
        <v>0</v>
      </c>
      <c r="BF189" s="156">
        <f t="shared" si="15"/>
        <v>0</v>
      </c>
      <c r="BG189" s="156">
        <f t="shared" si="16"/>
        <v>0</v>
      </c>
      <c r="BH189" s="156">
        <f t="shared" si="17"/>
        <v>0</v>
      </c>
      <c r="BI189" s="156">
        <f t="shared" si="18"/>
        <v>0</v>
      </c>
      <c r="BJ189" s="16" t="s">
        <v>88</v>
      </c>
      <c r="BK189" s="156">
        <f t="shared" si="19"/>
        <v>0</v>
      </c>
      <c r="BL189" s="16" t="s">
        <v>323</v>
      </c>
      <c r="BM189" s="155" t="s">
        <v>16890</v>
      </c>
    </row>
    <row r="190" spans="2:65" s="1" customFormat="1" ht="24.15" customHeight="1">
      <c r="B190" s="142"/>
      <c r="C190" s="179" t="s">
        <v>1748</v>
      </c>
      <c r="D190" s="179" t="s">
        <v>454</v>
      </c>
      <c r="E190" s="180" t="s">
        <v>9125</v>
      </c>
      <c r="F190" s="181" t="s">
        <v>9126</v>
      </c>
      <c r="G190" s="182" t="s">
        <v>1107</v>
      </c>
      <c r="H190" s="183">
        <v>579.17100000000005</v>
      </c>
      <c r="I190" s="184"/>
      <c r="J190" s="185">
        <f t="shared" si="10"/>
        <v>0</v>
      </c>
      <c r="K190" s="186"/>
      <c r="L190" s="187"/>
      <c r="M190" s="188" t="s">
        <v>1</v>
      </c>
      <c r="N190" s="189" t="s">
        <v>42</v>
      </c>
      <c r="P190" s="153">
        <f t="shared" si="11"/>
        <v>0</v>
      </c>
      <c r="Q190" s="153">
        <v>1E-3</v>
      </c>
      <c r="R190" s="153">
        <f t="shared" si="12"/>
        <v>0.5791710000000001</v>
      </c>
      <c r="S190" s="153">
        <v>0</v>
      </c>
      <c r="T190" s="154">
        <f t="shared" si="13"/>
        <v>0</v>
      </c>
      <c r="AR190" s="155" t="s">
        <v>768</v>
      </c>
      <c r="AT190" s="155" t="s">
        <v>454</v>
      </c>
      <c r="AU190" s="155" t="s">
        <v>88</v>
      </c>
      <c r="AY190" s="16" t="s">
        <v>317</v>
      </c>
      <c r="BE190" s="156">
        <f t="shared" si="14"/>
        <v>0</v>
      </c>
      <c r="BF190" s="156">
        <f t="shared" si="15"/>
        <v>0</v>
      </c>
      <c r="BG190" s="156">
        <f t="shared" si="16"/>
        <v>0</v>
      </c>
      <c r="BH190" s="156">
        <f t="shared" si="17"/>
        <v>0</v>
      </c>
      <c r="BI190" s="156">
        <f t="shared" si="18"/>
        <v>0</v>
      </c>
      <c r="BJ190" s="16" t="s">
        <v>88</v>
      </c>
      <c r="BK190" s="156">
        <f t="shared" si="19"/>
        <v>0</v>
      </c>
      <c r="BL190" s="16" t="s">
        <v>768</v>
      </c>
      <c r="BM190" s="155" t="s">
        <v>21262</v>
      </c>
    </row>
    <row r="191" spans="2:65" s="12" customFormat="1" ht="10">
      <c r="B191" s="157"/>
      <c r="D191" s="158" t="s">
        <v>328</v>
      </c>
      <c r="F191" s="160" t="s">
        <v>9128</v>
      </c>
      <c r="H191" s="161">
        <v>579.17100000000005</v>
      </c>
      <c r="I191" s="162"/>
      <c r="L191" s="157"/>
      <c r="M191" s="163"/>
      <c r="T191" s="164"/>
      <c r="AT191" s="159" t="s">
        <v>328</v>
      </c>
      <c r="AU191" s="159" t="s">
        <v>88</v>
      </c>
      <c r="AV191" s="12" t="s">
        <v>88</v>
      </c>
      <c r="AW191" s="12" t="s">
        <v>3</v>
      </c>
      <c r="AX191" s="12" t="s">
        <v>83</v>
      </c>
      <c r="AY191" s="159" t="s">
        <v>317</v>
      </c>
    </row>
    <row r="192" spans="2:65" s="1" customFormat="1" ht="24.15" customHeight="1">
      <c r="B192" s="142"/>
      <c r="C192" s="143" t="s">
        <v>507</v>
      </c>
      <c r="D192" s="143" t="s">
        <v>319</v>
      </c>
      <c r="E192" s="144" t="s">
        <v>21263</v>
      </c>
      <c r="F192" s="145" t="s">
        <v>21264</v>
      </c>
      <c r="G192" s="146" t="s">
        <v>444</v>
      </c>
      <c r="H192" s="147">
        <v>1</v>
      </c>
      <c r="I192" s="148"/>
      <c r="J192" s="149">
        <f>ROUND(I192*H192,2)</f>
        <v>0</v>
      </c>
      <c r="K192" s="150"/>
      <c r="L192" s="31"/>
      <c r="M192" s="151" t="s">
        <v>1</v>
      </c>
      <c r="N192" s="152" t="s">
        <v>42</v>
      </c>
      <c r="P192" s="153">
        <f>O192*H192</f>
        <v>0</v>
      </c>
      <c r="Q192" s="153">
        <v>0</v>
      </c>
      <c r="R192" s="153">
        <f>Q192*H192</f>
        <v>0</v>
      </c>
      <c r="S192" s="153">
        <v>0</v>
      </c>
      <c r="T192" s="154">
        <f>S192*H192</f>
        <v>0</v>
      </c>
      <c r="AR192" s="155" t="s">
        <v>561</v>
      </c>
      <c r="AT192" s="155" t="s">
        <v>319</v>
      </c>
      <c r="AU192" s="155" t="s">
        <v>88</v>
      </c>
      <c r="AY192" s="16" t="s">
        <v>317</v>
      </c>
      <c r="BE192" s="156">
        <f>IF(N192="základná",J192,0)</f>
        <v>0</v>
      </c>
      <c r="BF192" s="156">
        <f>IF(N192="znížená",J192,0)</f>
        <v>0</v>
      </c>
      <c r="BG192" s="156">
        <f>IF(N192="zákl. prenesená",J192,0)</f>
        <v>0</v>
      </c>
      <c r="BH192" s="156">
        <f>IF(N192="zníž. prenesená",J192,0)</f>
        <v>0</v>
      </c>
      <c r="BI192" s="156">
        <f>IF(N192="nulová",J192,0)</f>
        <v>0</v>
      </c>
      <c r="BJ192" s="16" t="s">
        <v>88</v>
      </c>
      <c r="BK192" s="156">
        <f>ROUND(I192*H192,2)</f>
        <v>0</v>
      </c>
      <c r="BL192" s="16" t="s">
        <v>561</v>
      </c>
      <c r="BM192" s="155" t="s">
        <v>21265</v>
      </c>
    </row>
    <row r="193" spans="2:65" s="1" customFormat="1" ht="16.5" customHeight="1">
      <c r="B193" s="142"/>
      <c r="C193" s="179" t="s">
        <v>703</v>
      </c>
      <c r="D193" s="179" t="s">
        <v>454</v>
      </c>
      <c r="E193" s="180" t="s">
        <v>21266</v>
      </c>
      <c r="F193" s="181" t="s">
        <v>21267</v>
      </c>
      <c r="G193" s="182" t="s">
        <v>1107</v>
      </c>
      <c r="H193" s="183">
        <v>1E-3</v>
      </c>
      <c r="I193" s="184"/>
      <c r="J193" s="185">
        <f>ROUND(I193*H193,2)</f>
        <v>0</v>
      </c>
      <c r="K193" s="186"/>
      <c r="L193" s="187"/>
      <c r="M193" s="188" t="s">
        <v>1</v>
      </c>
      <c r="N193" s="189" t="s">
        <v>42</v>
      </c>
      <c r="P193" s="153">
        <f>O193*H193</f>
        <v>0</v>
      </c>
      <c r="Q193" s="153">
        <v>1E-3</v>
      </c>
      <c r="R193" s="153">
        <f>Q193*H193</f>
        <v>9.9999999999999995E-7</v>
      </c>
      <c r="S193" s="153">
        <v>0</v>
      </c>
      <c r="T193" s="154">
        <f>S193*H193</f>
        <v>0</v>
      </c>
      <c r="AR193" s="155" t="s">
        <v>831</v>
      </c>
      <c r="AT193" s="155" t="s">
        <v>454</v>
      </c>
      <c r="AU193" s="155" t="s">
        <v>88</v>
      </c>
      <c r="AY193" s="16" t="s">
        <v>317</v>
      </c>
      <c r="BE193" s="156">
        <f>IF(N193="základná",J193,0)</f>
        <v>0</v>
      </c>
      <c r="BF193" s="156">
        <f>IF(N193="znížená",J193,0)</f>
        <v>0</v>
      </c>
      <c r="BG193" s="156">
        <f>IF(N193="zákl. prenesená",J193,0)</f>
        <v>0</v>
      </c>
      <c r="BH193" s="156">
        <f>IF(N193="zníž. prenesená",J193,0)</f>
        <v>0</v>
      </c>
      <c r="BI193" s="156">
        <f>IF(N193="nulová",J193,0)</f>
        <v>0</v>
      </c>
      <c r="BJ193" s="16" t="s">
        <v>88</v>
      </c>
      <c r="BK193" s="156">
        <f>ROUND(I193*H193,2)</f>
        <v>0</v>
      </c>
      <c r="BL193" s="16" t="s">
        <v>561</v>
      </c>
      <c r="BM193" s="155" t="s">
        <v>21268</v>
      </c>
    </row>
    <row r="194" spans="2:65" s="1" customFormat="1" ht="72">
      <c r="B194" s="31"/>
      <c r="D194" s="158" t="s">
        <v>597</v>
      </c>
      <c r="F194" s="195" t="s">
        <v>21269</v>
      </c>
      <c r="I194" s="196"/>
      <c r="L194" s="31"/>
      <c r="M194" s="197"/>
      <c r="T194" s="58"/>
      <c r="AT194" s="16" t="s">
        <v>597</v>
      </c>
      <c r="AU194" s="16" t="s">
        <v>88</v>
      </c>
    </row>
    <row r="195" spans="2:65" s="12" customFormat="1" ht="10">
      <c r="B195" s="157"/>
      <c r="D195" s="158" t="s">
        <v>328</v>
      </c>
      <c r="F195" s="160" t="s">
        <v>21270</v>
      </c>
      <c r="H195" s="161">
        <v>1E-3</v>
      </c>
      <c r="I195" s="162"/>
      <c r="L195" s="157"/>
      <c r="M195" s="163"/>
      <c r="T195" s="164"/>
      <c r="AT195" s="159" t="s">
        <v>328</v>
      </c>
      <c r="AU195" s="159" t="s">
        <v>88</v>
      </c>
      <c r="AV195" s="12" t="s">
        <v>88</v>
      </c>
      <c r="AW195" s="12" t="s">
        <v>3</v>
      </c>
      <c r="AX195" s="12" t="s">
        <v>83</v>
      </c>
      <c r="AY195" s="159" t="s">
        <v>317</v>
      </c>
    </row>
    <row r="196" spans="2:65" s="1" customFormat="1" ht="24.15" customHeight="1">
      <c r="B196" s="142"/>
      <c r="C196" s="143" t="s">
        <v>647</v>
      </c>
      <c r="D196" s="143" t="s">
        <v>319</v>
      </c>
      <c r="E196" s="144" t="s">
        <v>21271</v>
      </c>
      <c r="F196" s="145" t="s">
        <v>21272</v>
      </c>
      <c r="G196" s="146" t="s">
        <v>484</v>
      </c>
      <c r="H196" s="147">
        <v>215</v>
      </c>
      <c r="I196" s="148"/>
      <c r="J196" s="149">
        <f t="shared" ref="J196:J215" si="20">ROUND(I196*H196,2)</f>
        <v>0</v>
      </c>
      <c r="K196" s="150"/>
      <c r="L196" s="31"/>
      <c r="M196" s="151" t="s">
        <v>1</v>
      </c>
      <c r="N196" s="152" t="s">
        <v>42</v>
      </c>
      <c r="P196" s="153">
        <f t="shared" ref="P196:P215" si="21">O196*H196</f>
        <v>0</v>
      </c>
      <c r="Q196" s="153">
        <v>0</v>
      </c>
      <c r="R196" s="153">
        <f t="shared" ref="R196:R215" si="22">Q196*H196</f>
        <v>0</v>
      </c>
      <c r="S196" s="153">
        <v>0</v>
      </c>
      <c r="T196" s="154">
        <f t="shared" ref="T196:T215" si="23">S196*H196</f>
        <v>0</v>
      </c>
      <c r="AR196" s="155" t="s">
        <v>561</v>
      </c>
      <c r="AT196" s="155" t="s">
        <v>319</v>
      </c>
      <c r="AU196" s="155" t="s">
        <v>88</v>
      </c>
      <c r="AY196" s="16" t="s">
        <v>317</v>
      </c>
      <c r="BE196" s="156">
        <f t="shared" ref="BE196:BE215" si="24">IF(N196="základná",J196,0)</f>
        <v>0</v>
      </c>
      <c r="BF196" s="156">
        <f t="shared" ref="BF196:BF215" si="25">IF(N196="znížená",J196,0)</f>
        <v>0</v>
      </c>
      <c r="BG196" s="156">
        <f t="shared" ref="BG196:BG215" si="26">IF(N196="zákl. prenesená",J196,0)</f>
        <v>0</v>
      </c>
      <c r="BH196" s="156">
        <f t="shared" ref="BH196:BH215" si="27">IF(N196="zníž. prenesená",J196,0)</f>
        <v>0</v>
      </c>
      <c r="BI196" s="156">
        <f t="shared" ref="BI196:BI215" si="28">IF(N196="nulová",J196,0)</f>
        <v>0</v>
      </c>
      <c r="BJ196" s="16" t="s">
        <v>88</v>
      </c>
      <c r="BK196" s="156">
        <f t="shared" ref="BK196:BK215" si="29">ROUND(I196*H196,2)</f>
        <v>0</v>
      </c>
      <c r="BL196" s="16" t="s">
        <v>561</v>
      </c>
      <c r="BM196" s="155" t="s">
        <v>21273</v>
      </c>
    </row>
    <row r="197" spans="2:65" s="1" customFormat="1" ht="24.15" customHeight="1">
      <c r="B197" s="142"/>
      <c r="C197" s="143" t="s">
        <v>712</v>
      </c>
      <c r="D197" s="143" t="s">
        <v>319</v>
      </c>
      <c r="E197" s="144" t="s">
        <v>871</v>
      </c>
      <c r="F197" s="145" t="s">
        <v>21274</v>
      </c>
      <c r="G197" s="146" t="s">
        <v>484</v>
      </c>
      <c r="H197" s="147">
        <v>165</v>
      </c>
      <c r="I197" s="148"/>
      <c r="J197" s="149">
        <f t="shared" si="20"/>
        <v>0</v>
      </c>
      <c r="K197" s="150"/>
      <c r="L197" s="31"/>
      <c r="M197" s="151" t="s">
        <v>1</v>
      </c>
      <c r="N197" s="152" t="s">
        <v>42</v>
      </c>
      <c r="P197" s="153">
        <f t="shared" si="21"/>
        <v>0</v>
      </c>
      <c r="Q197" s="153">
        <v>0</v>
      </c>
      <c r="R197" s="153">
        <f t="shared" si="22"/>
        <v>0</v>
      </c>
      <c r="S197" s="153">
        <v>0</v>
      </c>
      <c r="T197" s="154">
        <f t="shared" si="23"/>
        <v>0</v>
      </c>
      <c r="AR197" s="155" t="s">
        <v>561</v>
      </c>
      <c r="AT197" s="155" t="s">
        <v>319</v>
      </c>
      <c r="AU197" s="155" t="s">
        <v>88</v>
      </c>
      <c r="AY197" s="16" t="s">
        <v>317</v>
      </c>
      <c r="BE197" s="156">
        <f t="shared" si="24"/>
        <v>0</v>
      </c>
      <c r="BF197" s="156">
        <f t="shared" si="25"/>
        <v>0</v>
      </c>
      <c r="BG197" s="156">
        <f t="shared" si="26"/>
        <v>0</v>
      </c>
      <c r="BH197" s="156">
        <f t="shared" si="27"/>
        <v>0</v>
      </c>
      <c r="BI197" s="156">
        <f t="shared" si="28"/>
        <v>0</v>
      </c>
      <c r="BJ197" s="16" t="s">
        <v>88</v>
      </c>
      <c r="BK197" s="156">
        <f t="shared" si="29"/>
        <v>0</v>
      </c>
      <c r="BL197" s="16" t="s">
        <v>561</v>
      </c>
      <c r="BM197" s="155" t="s">
        <v>21275</v>
      </c>
    </row>
    <row r="198" spans="2:65" s="1" customFormat="1" ht="33" customHeight="1">
      <c r="B198" s="142"/>
      <c r="C198" s="143" t="s">
        <v>650</v>
      </c>
      <c r="D198" s="143" t="s">
        <v>319</v>
      </c>
      <c r="E198" s="144" t="s">
        <v>21276</v>
      </c>
      <c r="F198" s="145" t="s">
        <v>21277</v>
      </c>
      <c r="G198" s="146" t="s">
        <v>484</v>
      </c>
      <c r="H198" s="147">
        <v>380</v>
      </c>
      <c r="I198" s="148"/>
      <c r="J198" s="149">
        <f t="shared" si="20"/>
        <v>0</v>
      </c>
      <c r="K198" s="150"/>
      <c r="L198" s="31"/>
      <c r="M198" s="151" t="s">
        <v>1</v>
      </c>
      <c r="N198" s="152" t="s">
        <v>42</v>
      </c>
      <c r="P198" s="153">
        <f t="shared" si="21"/>
        <v>0</v>
      </c>
      <c r="Q198" s="153">
        <v>0</v>
      </c>
      <c r="R198" s="153">
        <f t="shared" si="22"/>
        <v>0</v>
      </c>
      <c r="S198" s="153">
        <v>0</v>
      </c>
      <c r="T198" s="154">
        <f t="shared" si="23"/>
        <v>0</v>
      </c>
      <c r="AR198" s="155" t="s">
        <v>561</v>
      </c>
      <c r="AT198" s="155" t="s">
        <v>319</v>
      </c>
      <c r="AU198" s="155" t="s">
        <v>88</v>
      </c>
      <c r="AY198" s="16" t="s">
        <v>317</v>
      </c>
      <c r="BE198" s="156">
        <f t="shared" si="24"/>
        <v>0</v>
      </c>
      <c r="BF198" s="156">
        <f t="shared" si="25"/>
        <v>0</v>
      </c>
      <c r="BG198" s="156">
        <f t="shared" si="26"/>
        <v>0</v>
      </c>
      <c r="BH198" s="156">
        <f t="shared" si="27"/>
        <v>0</v>
      </c>
      <c r="BI198" s="156">
        <f t="shared" si="28"/>
        <v>0</v>
      </c>
      <c r="BJ198" s="16" t="s">
        <v>88</v>
      </c>
      <c r="BK198" s="156">
        <f t="shared" si="29"/>
        <v>0</v>
      </c>
      <c r="BL198" s="16" t="s">
        <v>561</v>
      </c>
      <c r="BM198" s="155" t="s">
        <v>21278</v>
      </c>
    </row>
    <row r="199" spans="2:65" s="1" customFormat="1" ht="16.5" customHeight="1">
      <c r="B199" s="142"/>
      <c r="C199" s="179" t="s">
        <v>722</v>
      </c>
      <c r="D199" s="179" t="s">
        <v>454</v>
      </c>
      <c r="E199" s="180" t="s">
        <v>21279</v>
      </c>
      <c r="F199" s="181" t="s">
        <v>21280</v>
      </c>
      <c r="G199" s="182" t="s">
        <v>439</v>
      </c>
      <c r="H199" s="183">
        <v>6.65</v>
      </c>
      <c r="I199" s="184"/>
      <c r="J199" s="185">
        <f t="shared" si="20"/>
        <v>0</v>
      </c>
      <c r="K199" s="186"/>
      <c r="L199" s="187"/>
      <c r="M199" s="188" t="s">
        <v>1</v>
      </c>
      <c r="N199" s="189" t="s">
        <v>42</v>
      </c>
      <c r="P199" s="153">
        <f t="shared" si="21"/>
        <v>0</v>
      </c>
      <c r="Q199" s="153">
        <v>1</v>
      </c>
      <c r="R199" s="153">
        <f t="shared" si="22"/>
        <v>6.65</v>
      </c>
      <c r="S199" s="153">
        <v>0</v>
      </c>
      <c r="T199" s="154">
        <f t="shared" si="23"/>
        <v>0</v>
      </c>
      <c r="AR199" s="155" t="s">
        <v>768</v>
      </c>
      <c r="AT199" s="155" t="s">
        <v>454</v>
      </c>
      <c r="AU199" s="155" t="s">
        <v>88</v>
      </c>
      <c r="AY199" s="16" t="s">
        <v>317</v>
      </c>
      <c r="BE199" s="156">
        <f t="shared" si="24"/>
        <v>0</v>
      </c>
      <c r="BF199" s="156">
        <f t="shared" si="25"/>
        <v>0</v>
      </c>
      <c r="BG199" s="156">
        <f t="shared" si="26"/>
        <v>0</v>
      </c>
      <c r="BH199" s="156">
        <f t="shared" si="27"/>
        <v>0</v>
      </c>
      <c r="BI199" s="156">
        <f t="shared" si="28"/>
        <v>0</v>
      </c>
      <c r="BJ199" s="16" t="s">
        <v>88</v>
      </c>
      <c r="BK199" s="156">
        <f t="shared" si="29"/>
        <v>0</v>
      </c>
      <c r="BL199" s="16" t="s">
        <v>768</v>
      </c>
      <c r="BM199" s="155" t="s">
        <v>21281</v>
      </c>
    </row>
    <row r="200" spans="2:65" s="1" customFormat="1" ht="33" customHeight="1">
      <c r="B200" s="142"/>
      <c r="C200" s="143" t="s">
        <v>655</v>
      </c>
      <c r="D200" s="143" t="s">
        <v>319</v>
      </c>
      <c r="E200" s="144" t="s">
        <v>21282</v>
      </c>
      <c r="F200" s="145" t="s">
        <v>21283</v>
      </c>
      <c r="G200" s="146" t="s">
        <v>484</v>
      </c>
      <c r="H200" s="147">
        <v>215</v>
      </c>
      <c r="I200" s="148"/>
      <c r="J200" s="149">
        <f t="shared" si="20"/>
        <v>0</v>
      </c>
      <c r="K200" s="150"/>
      <c r="L200" s="31"/>
      <c r="M200" s="151" t="s">
        <v>1</v>
      </c>
      <c r="N200" s="152" t="s">
        <v>42</v>
      </c>
      <c r="P200" s="153">
        <f t="shared" si="21"/>
        <v>0</v>
      </c>
      <c r="Q200" s="153">
        <v>0</v>
      </c>
      <c r="R200" s="153">
        <f t="shared" si="22"/>
        <v>0</v>
      </c>
      <c r="S200" s="153">
        <v>0</v>
      </c>
      <c r="T200" s="154">
        <f t="shared" si="23"/>
        <v>0</v>
      </c>
      <c r="AR200" s="155" t="s">
        <v>561</v>
      </c>
      <c r="AT200" s="155" t="s">
        <v>319</v>
      </c>
      <c r="AU200" s="155" t="s">
        <v>88</v>
      </c>
      <c r="AY200" s="16" t="s">
        <v>317</v>
      </c>
      <c r="BE200" s="156">
        <f t="shared" si="24"/>
        <v>0</v>
      </c>
      <c r="BF200" s="156">
        <f t="shared" si="25"/>
        <v>0</v>
      </c>
      <c r="BG200" s="156">
        <f t="shared" si="26"/>
        <v>0</v>
      </c>
      <c r="BH200" s="156">
        <f t="shared" si="27"/>
        <v>0</v>
      </c>
      <c r="BI200" s="156">
        <f t="shared" si="28"/>
        <v>0</v>
      </c>
      <c r="BJ200" s="16" t="s">
        <v>88</v>
      </c>
      <c r="BK200" s="156">
        <f t="shared" si="29"/>
        <v>0</v>
      </c>
      <c r="BL200" s="16" t="s">
        <v>561</v>
      </c>
      <c r="BM200" s="155" t="s">
        <v>21284</v>
      </c>
    </row>
    <row r="201" spans="2:65" s="1" customFormat="1" ht="33" customHeight="1">
      <c r="B201" s="142"/>
      <c r="C201" s="143" t="s">
        <v>729</v>
      </c>
      <c r="D201" s="143" t="s">
        <v>319</v>
      </c>
      <c r="E201" s="144" t="s">
        <v>892</v>
      </c>
      <c r="F201" s="145" t="s">
        <v>21285</v>
      </c>
      <c r="G201" s="146" t="s">
        <v>484</v>
      </c>
      <c r="H201" s="147">
        <v>165</v>
      </c>
      <c r="I201" s="148"/>
      <c r="J201" s="149">
        <f t="shared" si="20"/>
        <v>0</v>
      </c>
      <c r="K201" s="150"/>
      <c r="L201" s="31"/>
      <c r="M201" s="151" t="s">
        <v>1</v>
      </c>
      <c r="N201" s="152" t="s">
        <v>42</v>
      </c>
      <c r="P201" s="153">
        <f t="shared" si="21"/>
        <v>0</v>
      </c>
      <c r="Q201" s="153">
        <v>0</v>
      </c>
      <c r="R201" s="153">
        <f t="shared" si="22"/>
        <v>0</v>
      </c>
      <c r="S201" s="153">
        <v>0</v>
      </c>
      <c r="T201" s="154">
        <f t="shared" si="23"/>
        <v>0</v>
      </c>
      <c r="AR201" s="155" t="s">
        <v>561</v>
      </c>
      <c r="AT201" s="155" t="s">
        <v>319</v>
      </c>
      <c r="AU201" s="155" t="s">
        <v>88</v>
      </c>
      <c r="AY201" s="16" t="s">
        <v>317</v>
      </c>
      <c r="BE201" s="156">
        <f t="shared" si="24"/>
        <v>0</v>
      </c>
      <c r="BF201" s="156">
        <f t="shared" si="25"/>
        <v>0</v>
      </c>
      <c r="BG201" s="156">
        <f t="shared" si="26"/>
        <v>0</v>
      </c>
      <c r="BH201" s="156">
        <f t="shared" si="27"/>
        <v>0</v>
      </c>
      <c r="BI201" s="156">
        <f t="shared" si="28"/>
        <v>0</v>
      </c>
      <c r="BJ201" s="16" t="s">
        <v>88</v>
      </c>
      <c r="BK201" s="156">
        <f t="shared" si="29"/>
        <v>0</v>
      </c>
      <c r="BL201" s="16" t="s">
        <v>561</v>
      </c>
      <c r="BM201" s="155" t="s">
        <v>21286</v>
      </c>
    </row>
    <row r="202" spans="2:65" s="1" customFormat="1" ht="24.15" customHeight="1">
      <c r="B202" s="142"/>
      <c r="C202" s="143" t="s">
        <v>662</v>
      </c>
      <c r="D202" s="143" t="s">
        <v>319</v>
      </c>
      <c r="E202" s="144" t="s">
        <v>883</v>
      </c>
      <c r="F202" s="145" t="s">
        <v>884</v>
      </c>
      <c r="G202" s="146" t="s">
        <v>484</v>
      </c>
      <c r="H202" s="147">
        <v>380</v>
      </c>
      <c r="I202" s="148"/>
      <c r="J202" s="149">
        <f t="shared" si="20"/>
        <v>0</v>
      </c>
      <c r="K202" s="150"/>
      <c r="L202" s="31"/>
      <c r="M202" s="151" t="s">
        <v>1</v>
      </c>
      <c r="N202" s="152" t="s">
        <v>42</v>
      </c>
      <c r="P202" s="153">
        <f t="shared" si="21"/>
        <v>0</v>
      </c>
      <c r="Q202" s="153">
        <v>0</v>
      </c>
      <c r="R202" s="153">
        <f t="shared" si="22"/>
        <v>0</v>
      </c>
      <c r="S202" s="153">
        <v>0</v>
      </c>
      <c r="T202" s="154">
        <f t="shared" si="23"/>
        <v>0</v>
      </c>
      <c r="AR202" s="155" t="s">
        <v>561</v>
      </c>
      <c r="AT202" s="155" t="s">
        <v>319</v>
      </c>
      <c r="AU202" s="155" t="s">
        <v>88</v>
      </c>
      <c r="AY202" s="16" t="s">
        <v>317</v>
      </c>
      <c r="BE202" s="156">
        <f t="shared" si="24"/>
        <v>0</v>
      </c>
      <c r="BF202" s="156">
        <f t="shared" si="25"/>
        <v>0</v>
      </c>
      <c r="BG202" s="156">
        <f t="shared" si="26"/>
        <v>0</v>
      </c>
      <c r="BH202" s="156">
        <f t="shared" si="27"/>
        <v>0</v>
      </c>
      <c r="BI202" s="156">
        <f t="shared" si="28"/>
        <v>0</v>
      </c>
      <c r="BJ202" s="16" t="s">
        <v>88</v>
      </c>
      <c r="BK202" s="156">
        <f t="shared" si="29"/>
        <v>0</v>
      </c>
      <c r="BL202" s="16" t="s">
        <v>561</v>
      </c>
      <c r="BM202" s="155" t="s">
        <v>21287</v>
      </c>
    </row>
    <row r="203" spans="2:65" s="1" customFormat="1" ht="16.5" customHeight="1">
      <c r="B203" s="142"/>
      <c r="C203" s="179" t="s">
        <v>736</v>
      </c>
      <c r="D203" s="179" t="s">
        <v>454</v>
      </c>
      <c r="E203" s="180" t="s">
        <v>886</v>
      </c>
      <c r="F203" s="181" t="s">
        <v>887</v>
      </c>
      <c r="G203" s="182" t="s">
        <v>484</v>
      </c>
      <c r="H203" s="183">
        <v>380</v>
      </c>
      <c r="I203" s="184"/>
      <c r="J203" s="185">
        <f t="shared" si="20"/>
        <v>0</v>
      </c>
      <c r="K203" s="186"/>
      <c r="L203" s="187"/>
      <c r="M203" s="188" t="s">
        <v>1</v>
      </c>
      <c r="N203" s="189" t="s">
        <v>42</v>
      </c>
      <c r="P203" s="153">
        <f t="shared" si="21"/>
        <v>0</v>
      </c>
      <c r="Q203" s="153">
        <v>2.1000000000000001E-4</v>
      </c>
      <c r="R203" s="153">
        <f t="shared" si="22"/>
        <v>7.980000000000001E-2</v>
      </c>
      <c r="S203" s="153">
        <v>0</v>
      </c>
      <c r="T203" s="154">
        <f t="shared" si="23"/>
        <v>0</v>
      </c>
      <c r="AR203" s="155" t="s">
        <v>768</v>
      </c>
      <c r="AT203" s="155" t="s">
        <v>454</v>
      </c>
      <c r="AU203" s="155" t="s">
        <v>88</v>
      </c>
      <c r="AY203" s="16" t="s">
        <v>317</v>
      </c>
      <c r="BE203" s="156">
        <f t="shared" si="24"/>
        <v>0</v>
      </c>
      <c r="BF203" s="156">
        <f t="shared" si="25"/>
        <v>0</v>
      </c>
      <c r="BG203" s="156">
        <f t="shared" si="26"/>
        <v>0</v>
      </c>
      <c r="BH203" s="156">
        <f t="shared" si="27"/>
        <v>0</v>
      </c>
      <c r="BI203" s="156">
        <f t="shared" si="28"/>
        <v>0</v>
      </c>
      <c r="BJ203" s="16" t="s">
        <v>88</v>
      </c>
      <c r="BK203" s="156">
        <f t="shared" si="29"/>
        <v>0</v>
      </c>
      <c r="BL203" s="16" t="s">
        <v>768</v>
      </c>
      <c r="BM203" s="155" t="s">
        <v>21288</v>
      </c>
    </row>
    <row r="204" spans="2:65" s="1" customFormat="1" ht="16.5" customHeight="1">
      <c r="B204" s="142"/>
      <c r="C204" s="143" t="s">
        <v>665</v>
      </c>
      <c r="D204" s="143" t="s">
        <v>319</v>
      </c>
      <c r="E204" s="144" t="s">
        <v>9390</v>
      </c>
      <c r="F204" s="145" t="s">
        <v>18053</v>
      </c>
      <c r="G204" s="146" t="s">
        <v>484</v>
      </c>
      <c r="H204" s="147">
        <v>180</v>
      </c>
      <c r="I204" s="148"/>
      <c r="J204" s="149">
        <f t="shared" si="20"/>
        <v>0</v>
      </c>
      <c r="K204" s="150"/>
      <c r="L204" s="31"/>
      <c r="M204" s="151" t="s">
        <v>1</v>
      </c>
      <c r="N204" s="152" t="s">
        <v>42</v>
      </c>
      <c r="P204" s="153">
        <f t="shared" si="21"/>
        <v>0</v>
      </c>
      <c r="Q204" s="153">
        <v>0</v>
      </c>
      <c r="R204" s="153">
        <f t="shared" si="22"/>
        <v>0</v>
      </c>
      <c r="S204" s="153">
        <v>0</v>
      </c>
      <c r="T204" s="154">
        <f t="shared" si="23"/>
        <v>0</v>
      </c>
      <c r="AR204" s="155" t="s">
        <v>561</v>
      </c>
      <c r="AT204" s="155" t="s">
        <v>319</v>
      </c>
      <c r="AU204" s="155" t="s">
        <v>88</v>
      </c>
      <c r="AY204" s="16" t="s">
        <v>317</v>
      </c>
      <c r="BE204" s="156">
        <f t="shared" si="24"/>
        <v>0</v>
      </c>
      <c r="BF204" s="156">
        <f t="shared" si="25"/>
        <v>0</v>
      </c>
      <c r="BG204" s="156">
        <f t="shared" si="26"/>
        <v>0</v>
      </c>
      <c r="BH204" s="156">
        <f t="shared" si="27"/>
        <v>0</v>
      </c>
      <c r="BI204" s="156">
        <f t="shared" si="28"/>
        <v>0</v>
      </c>
      <c r="BJ204" s="16" t="s">
        <v>88</v>
      </c>
      <c r="BK204" s="156">
        <f t="shared" si="29"/>
        <v>0</v>
      </c>
      <c r="BL204" s="16" t="s">
        <v>561</v>
      </c>
      <c r="BM204" s="155" t="s">
        <v>21289</v>
      </c>
    </row>
    <row r="205" spans="2:65" s="1" customFormat="1" ht="16.5" customHeight="1">
      <c r="B205" s="142"/>
      <c r="C205" s="179" t="s">
        <v>743</v>
      </c>
      <c r="D205" s="179" t="s">
        <v>454</v>
      </c>
      <c r="E205" s="180" t="s">
        <v>21290</v>
      </c>
      <c r="F205" s="181" t="s">
        <v>21291</v>
      </c>
      <c r="G205" s="182" t="s">
        <v>484</v>
      </c>
      <c r="H205" s="183">
        <v>180</v>
      </c>
      <c r="I205" s="184"/>
      <c r="J205" s="185">
        <f t="shared" si="20"/>
        <v>0</v>
      </c>
      <c r="K205" s="186"/>
      <c r="L205" s="187"/>
      <c r="M205" s="188" t="s">
        <v>1</v>
      </c>
      <c r="N205" s="189" t="s">
        <v>42</v>
      </c>
      <c r="P205" s="153">
        <f t="shared" si="21"/>
        <v>0</v>
      </c>
      <c r="Q205" s="153">
        <v>4.0000000000000003E-5</v>
      </c>
      <c r="R205" s="153">
        <f t="shared" si="22"/>
        <v>7.2000000000000007E-3</v>
      </c>
      <c r="S205" s="153">
        <v>0</v>
      </c>
      <c r="T205" s="154">
        <f t="shared" si="23"/>
        <v>0</v>
      </c>
      <c r="AR205" s="155" t="s">
        <v>768</v>
      </c>
      <c r="AT205" s="155" t="s">
        <v>454</v>
      </c>
      <c r="AU205" s="155" t="s">
        <v>88</v>
      </c>
      <c r="AY205" s="16" t="s">
        <v>317</v>
      </c>
      <c r="BE205" s="156">
        <f t="shared" si="24"/>
        <v>0</v>
      </c>
      <c r="BF205" s="156">
        <f t="shared" si="25"/>
        <v>0</v>
      </c>
      <c r="BG205" s="156">
        <f t="shared" si="26"/>
        <v>0</v>
      </c>
      <c r="BH205" s="156">
        <f t="shared" si="27"/>
        <v>0</v>
      </c>
      <c r="BI205" s="156">
        <f t="shared" si="28"/>
        <v>0</v>
      </c>
      <c r="BJ205" s="16" t="s">
        <v>88</v>
      </c>
      <c r="BK205" s="156">
        <f t="shared" si="29"/>
        <v>0</v>
      </c>
      <c r="BL205" s="16" t="s">
        <v>768</v>
      </c>
      <c r="BM205" s="155" t="s">
        <v>21292</v>
      </c>
    </row>
    <row r="206" spans="2:65" s="1" customFormat="1" ht="16.5" customHeight="1">
      <c r="B206" s="142"/>
      <c r="C206" s="143" t="s">
        <v>616</v>
      </c>
      <c r="D206" s="143" t="s">
        <v>319</v>
      </c>
      <c r="E206" s="144" t="s">
        <v>9481</v>
      </c>
      <c r="F206" s="145" t="s">
        <v>21293</v>
      </c>
      <c r="G206" s="146" t="s">
        <v>467</v>
      </c>
      <c r="H206" s="147">
        <v>6</v>
      </c>
      <c r="I206" s="148"/>
      <c r="J206" s="149">
        <f t="shared" si="20"/>
        <v>0</v>
      </c>
      <c r="K206" s="150"/>
      <c r="L206" s="31"/>
      <c r="M206" s="151" t="s">
        <v>1</v>
      </c>
      <c r="N206" s="152" t="s">
        <v>42</v>
      </c>
      <c r="P206" s="153">
        <f t="shared" si="21"/>
        <v>0</v>
      </c>
      <c r="Q206" s="153">
        <v>0</v>
      </c>
      <c r="R206" s="153">
        <f t="shared" si="22"/>
        <v>0</v>
      </c>
      <c r="S206" s="153">
        <v>0</v>
      </c>
      <c r="T206" s="154">
        <f t="shared" si="23"/>
        <v>0</v>
      </c>
      <c r="AR206" s="155" t="s">
        <v>561</v>
      </c>
      <c r="AT206" s="155" t="s">
        <v>319</v>
      </c>
      <c r="AU206" s="155" t="s">
        <v>88</v>
      </c>
      <c r="AY206" s="16" t="s">
        <v>317</v>
      </c>
      <c r="BE206" s="156">
        <f t="shared" si="24"/>
        <v>0</v>
      </c>
      <c r="BF206" s="156">
        <f t="shared" si="25"/>
        <v>0</v>
      </c>
      <c r="BG206" s="156">
        <f t="shared" si="26"/>
        <v>0</v>
      </c>
      <c r="BH206" s="156">
        <f t="shared" si="27"/>
        <v>0</v>
      </c>
      <c r="BI206" s="156">
        <f t="shared" si="28"/>
        <v>0</v>
      </c>
      <c r="BJ206" s="16" t="s">
        <v>88</v>
      </c>
      <c r="BK206" s="156">
        <f t="shared" si="29"/>
        <v>0</v>
      </c>
      <c r="BL206" s="16" t="s">
        <v>561</v>
      </c>
      <c r="BM206" s="155" t="s">
        <v>21294</v>
      </c>
    </row>
    <row r="207" spans="2:65" s="1" customFormat="1" ht="33" customHeight="1">
      <c r="B207" s="142"/>
      <c r="C207" s="179" t="s">
        <v>620</v>
      </c>
      <c r="D207" s="179" t="s">
        <v>454</v>
      </c>
      <c r="E207" s="180" t="s">
        <v>21295</v>
      </c>
      <c r="F207" s="181" t="s">
        <v>21296</v>
      </c>
      <c r="G207" s="182" t="s">
        <v>467</v>
      </c>
      <c r="H207" s="183">
        <v>6</v>
      </c>
      <c r="I207" s="184"/>
      <c r="J207" s="185">
        <f t="shared" si="20"/>
        <v>0</v>
      </c>
      <c r="K207" s="186"/>
      <c r="L207" s="187"/>
      <c r="M207" s="188" t="s">
        <v>1</v>
      </c>
      <c r="N207" s="189" t="s">
        <v>42</v>
      </c>
      <c r="P207" s="153">
        <f t="shared" si="21"/>
        <v>0</v>
      </c>
      <c r="Q207" s="153">
        <v>2.0000000000000002E-5</v>
      </c>
      <c r="R207" s="153">
        <f t="shared" si="22"/>
        <v>1.2000000000000002E-4</v>
      </c>
      <c r="S207" s="153">
        <v>0</v>
      </c>
      <c r="T207" s="154">
        <f t="shared" si="23"/>
        <v>0</v>
      </c>
      <c r="AR207" s="155" t="s">
        <v>768</v>
      </c>
      <c r="AT207" s="155" t="s">
        <v>454</v>
      </c>
      <c r="AU207" s="155" t="s">
        <v>88</v>
      </c>
      <c r="AY207" s="16" t="s">
        <v>317</v>
      </c>
      <c r="BE207" s="156">
        <f t="shared" si="24"/>
        <v>0</v>
      </c>
      <c r="BF207" s="156">
        <f t="shared" si="25"/>
        <v>0</v>
      </c>
      <c r="BG207" s="156">
        <f t="shared" si="26"/>
        <v>0</v>
      </c>
      <c r="BH207" s="156">
        <f t="shared" si="27"/>
        <v>0</v>
      </c>
      <c r="BI207" s="156">
        <f t="shared" si="28"/>
        <v>0</v>
      </c>
      <c r="BJ207" s="16" t="s">
        <v>88</v>
      </c>
      <c r="BK207" s="156">
        <f t="shared" si="29"/>
        <v>0</v>
      </c>
      <c r="BL207" s="16" t="s">
        <v>768</v>
      </c>
      <c r="BM207" s="155" t="s">
        <v>21297</v>
      </c>
    </row>
    <row r="208" spans="2:65" s="1" customFormat="1" ht="24.15" customHeight="1">
      <c r="B208" s="142"/>
      <c r="C208" s="143" t="s">
        <v>670</v>
      </c>
      <c r="D208" s="143" t="s">
        <v>319</v>
      </c>
      <c r="E208" s="144" t="s">
        <v>795</v>
      </c>
      <c r="F208" s="145" t="s">
        <v>21298</v>
      </c>
      <c r="G208" s="146" t="s">
        <v>484</v>
      </c>
      <c r="H208" s="147">
        <v>150</v>
      </c>
      <c r="I208" s="148"/>
      <c r="J208" s="149">
        <f t="shared" si="20"/>
        <v>0</v>
      </c>
      <c r="K208" s="150"/>
      <c r="L208" s="31"/>
      <c r="M208" s="151" t="s">
        <v>1</v>
      </c>
      <c r="N208" s="152" t="s">
        <v>42</v>
      </c>
      <c r="P208" s="153">
        <f t="shared" si="21"/>
        <v>0</v>
      </c>
      <c r="Q208" s="153">
        <v>0</v>
      </c>
      <c r="R208" s="153">
        <f t="shared" si="22"/>
        <v>0</v>
      </c>
      <c r="S208" s="153">
        <v>0</v>
      </c>
      <c r="T208" s="154">
        <f t="shared" si="23"/>
        <v>0</v>
      </c>
      <c r="AR208" s="155" t="s">
        <v>561</v>
      </c>
      <c r="AT208" s="155" t="s">
        <v>319</v>
      </c>
      <c r="AU208" s="155" t="s">
        <v>88</v>
      </c>
      <c r="AY208" s="16" t="s">
        <v>317</v>
      </c>
      <c r="BE208" s="156">
        <f t="shared" si="24"/>
        <v>0</v>
      </c>
      <c r="BF208" s="156">
        <f t="shared" si="25"/>
        <v>0</v>
      </c>
      <c r="BG208" s="156">
        <f t="shared" si="26"/>
        <v>0</v>
      </c>
      <c r="BH208" s="156">
        <f t="shared" si="27"/>
        <v>0</v>
      </c>
      <c r="BI208" s="156">
        <f t="shared" si="28"/>
        <v>0</v>
      </c>
      <c r="BJ208" s="16" t="s">
        <v>88</v>
      </c>
      <c r="BK208" s="156">
        <f t="shared" si="29"/>
        <v>0</v>
      </c>
      <c r="BL208" s="16" t="s">
        <v>561</v>
      </c>
      <c r="BM208" s="155" t="s">
        <v>21299</v>
      </c>
    </row>
    <row r="209" spans="2:65" s="1" customFormat="1" ht="16.5" customHeight="1">
      <c r="B209" s="142"/>
      <c r="C209" s="179" t="s">
        <v>834</v>
      </c>
      <c r="D209" s="179" t="s">
        <v>454</v>
      </c>
      <c r="E209" s="180" t="s">
        <v>21300</v>
      </c>
      <c r="F209" s="181" t="s">
        <v>21238</v>
      </c>
      <c r="G209" s="182" t="s">
        <v>484</v>
      </c>
      <c r="H209" s="183">
        <v>150</v>
      </c>
      <c r="I209" s="184"/>
      <c r="J209" s="185">
        <f t="shared" si="20"/>
        <v>0</v>
      </c>
      <c r="K209" s="186"/>
      <c r="L209" s="187"/>
      <c r="M209" s="188" t="s">
        <v>1</v>
      </c>
      <c r="N209" s="189" t="s">
        <v>42</v>
      </c>
      <c r="P209" s="153">
        <f t="shared" si="21"/>
        <v>0</v>
      </c>
      <c r="Q209" s="153">
        <v>1.1E-4</v>
      </c>
      <c r="R209" s="153">
        <f t="shared" si="22"/>
        <v>1.6500000000000001E-2</v>
      </c>
      <c r="S209" s="153">
        <v>0</v>
      </c>
      <c r="T209" s="154">
        <f t="shared" si="23"/>
        <v>0</v>
      </c>
      <c r="AR209" s="155" t="s">
        <v>768</v>
      </c>
      <c r="AT209" s="155" t="s">
        <v>454</v>
      </c>
      <c r="AU209" s="155" t="s">
        <v>88</v>
      </c>
      <c r="AY209" s="16" t="s">
        <v>317</v>
      </c>
      <c r="BE209" s="156">
        <f t="shared" si="24"/>
        <v>0</v>
      </c>
      <c r="BF209" s="156">
        <f t="shared" si="25"/>
        <v>0</v>
      </c>
      <c r="BG209" s="156">
        <f t="shared" si="26"/>
        <v>0</v>
      </c>
      <c r="BH209" s="156">
        <f t="shared" si="27"/>
        <v>0</v>
      </c>
      <c r="BI209" s="156">
        <f t="shared" si="28"/>
        <v>0</v>
      </c>
      <c r="BJ209" s="16" t="s">
        <v>88</v>
      </c>
      <c r="BK209" s="156">
        <f t="shared" si="29"/>
        <v>0</v>
      </c>
      <c r="BL209" s="16" t="s">
        <v>768</v>
      </c>
      <c r="BM209" s="155" t="s">
        <v>21301</v>
      </c>
    </row>
    <row r="210" spans="2:65" s="1" customFormat="1" ht="16.5" customHeight="1">
      <c r="B210" s="142"/>
      <c r="C210" s="143" t="s">
        <v>673</v>
      </c>
      <c r="D210" s="143" t="s">
        <v>319</v>
      </c>
      <c r="E210" s="144" t="s">
        <v>21302</v>
      </c>
      <c r="F210" s="145" t="s">
        <v>21303</v>
      </c>
      <c r="G210" s="146" t="s">
        <v>484</v>
      </c>
      <c r="H210" s="147">
        <v>600</v>
      </c>
      <c r="I210" s="148"/>
      <c r="J210" s="149">
        <f t="shared" si="20"/>
        <v>0</v>
      </c>
      <c r="K210" s="150"/>
      <c r="L210" s="31"/>
      <c r="M210" s="151" t="s">
        <v>1</v>
      </c>
      <c r="N210" s="152" t="s">
        <v>42</v>
      </c>
      <c r="P210" s="153">
        <f t="shared" si="21"/>
        <v>0</v>
      </c>
      <c r="Q210" s="153">
        <v>0</v>
      </c>
      <c r="R210" s="153">
        <f t="shared" si="22"/>
        <v>0</v>
      </c>
      <c r="S210" s="153">
        <v>0</v>
      </c>
      <c r="T210" s="154">
        <f t="shared" si="23"/>
        <v>0</v>
      </c>
      <c r="AR210" s="155" t="s">
        <v>561</v>
      </c>
      <c r="AT210" s="155" t="s">
        <v>319</v>
      </c>
      <c r="AU210" s="155" t="s">
        <v>88</v>
      </c>
      <c r="AY210" s="16" t="s">
        <v>317</v>
      </c>
      <c r="BE210" s="156">
        <f t="shared" si="24"/>
        <v>0</v>
      </c>
      <c r="BF210" s="156">
        <f t="shared" si="25"/>
        <v>0</v>
      </c>
      <c r="BG210" s="156">
        <f t="shared" si="26"/>
        <v>0</v>
      </c>
      <c r="BH210" s="156">
        <f t="shared" si="27"/>
        <v>0</v>
      </c>
      <c r="BI210" s="156">
        <f t="shared" si="28"/>
        <v>0</v>
      </c>
      <c r="BJ210" s="16" t="s">
        <v>88</v>
      </c>
      <c r="BK210" s="156">
        <f t="shared" si="29"/>
        <v>0</v>
      </c>
      <c r="BL210" s="16" t="s">
        <v>561</v>
      </c>
      <c r="BM210" s="155" t="s">
        <v>21304</v>
      </c>
    </row>
    <row r="211" spans="2:65" s="1" customFormat="1" ht="24.15" customHeight="1">
      <c r="B211" s="142"/>
      <c r="C211" s="179" t="s">
        <v>1417</v>
      </c>
      <c r="D211" s="179" t="s">
        <v>454</v>
      </c>
      <c r="E211" s="180" t="s">
        <v>21305</v>
      </c>
      <c r="F211" s="181" t="s">
        <v>21306</v>
      </c>
      <c r="G211" s="182" t="s">
        <v>484</v>
      </c>
      <c r="H211" s="183">
        <v>600</v>
      </c>
      <c r="I211" s="184"/>
      <c r="J211" s="185">
        <f t="shared" si="20"/>
        <v>0</v>
      </c>
      <c r="K211" s="186"/>
      <c r="L211" s="187"/>
      <c r="M211" s="188" t="s">
        <v>1</v>
      </c>
      <c r="N211" s="189" t="s">
        <v>42</v>
      </c>
      <c r="P211" s="153">
        <f t="shared" si="21"/>
        <v>0</v>
      </c>
      <c r="Q211" s="153">
        <v>3.0000000000000001E-5</v>
      </c>
      <c r="R211" s="153">
        <f t="shared" si="22"/>
        <v>1.8000000000000002E-2</v>
      </c>
      <c r="S211" s="153">
        <v>0</v>
      </c>
      <c r="T211" s="154">
        <f t="shared" si="23"/>
        <v>0</v>
      </c>
      <c r="AR211" s="155" t="s">
        <v>831</v>
      </c>
      <c r="AT211" s="155" t="s">
        <v>454</v>
      </c>
      <c r="AU211" s="155" t="s">
        <v>88</v>
      </c>
      <c r="AY211" s="16" t="s">
        <v>317</v>
      </c>
      <c r="BE211" s="156">
        <f t="shared" si="24"/>
        <v>0</v>
      </c>
      <c r="BF211" s="156">
        <f t="shared" si="25"/>
        <v>0</v>
      </c>
      <c r="BG211" s="156">
        <f t="shared" si="26"/>
        <v>0</v>
      </c>
      <c r="BH211" s="156">
        <f t="shared" si="27"/>
        <v>0</v>
      </c>
      <c r="BI211" s="156">
        <f t="shared" si="28"/>
        <v>0</v>
      </c>
      <c r="BJ211" s="16" t="s">
        <v>88</v>
      </c>
      <c r="BK211" s="156">
        <f t="shared" si="29"/>
        <v>0</v>
      </c>
      <c r="BL211" s="16" t="s">
        <v>561</v>
      </c>
      <c r="BM211" s="155" t="s">
        <v>21307</v>
      </c>
    </row>
    <row r="212" spans="2:65" s="1" customFormat="1" ht="16.5" customHeight="1">
      <c r="B212" s="142"/>
      <c r="C212" s="143" t="s">
        <v>675</v>
      </c>
      <c r="D212" s="143" t="s">
        <v>319</v>
      </c>
      <c r="E212" s="144" t="s">
        <v>21308</v>
      </c>
      <c r="F212" s="145" t="s">
        <v>21309</v>
      </c>
      <c r="G212" s="146" t="s">
        <v>484</v>
      </c>
      <c r="H212" s="147">
        <v>600</v>
      </c>
      <c r="I212" s="148"/>
      <c r="J212" s="149">
        <f t="shared" si="20"/>
        <v>0</v>
      </c>
      <c r="K212" s="150"/>
      <c r="L212" s="31"/>
      <c r="M212" s="151" t="s">
        <v>1</v>
      </c>
      <c r="N212" s="152" t="s">
        <v>42</v>
      </c>
      <c r="P212" s="153">
        <f t="shared" si="21"/>
        <v>0</v>
      </c>
      <c r="Q212" s="153">
        <v>0</v>
      </c>
      <c r="R212" s="153">
        <f t="shared" si="22"/>
        <v>0</v>
      </c>
      <c r="S212" s="153">
        <v>0</v>
      </c>
      <c r="T212" s="154">
        <f t="shared" si="23"/>
        <v>0</v>
      </c>
      <c r="AR212" s="155" t="s">
        <v>561</v>
      </c>
      <c r="AT212" s="155" t="s">
        <v>319</v>
      </c>
      <c r="AU212" s="155" t="s">
        <v>88</v>
      </c>
      <c r="AY212" s="16" t="s">
        <v>317</v>
      </c>
      <c r="BE212" s="156">
        <f t="shared" si="24"/>
        <v>0</v>
      </c>
      <c r="BF212" s="156">
        <f t="shared" si="25"/>
        <v>0</v>
      </c>
      <c r="BG212" s="156">
        <f t="shared" si="26"/>
        <v>0</v>
      </c>
      <c r="BH212" s="156">
        <f t="shared" si="27"/>
        <v>0</v>
      </c>
      <c r="BI212" s="156">
        <f t="shared" si="28"/>
        <v>0</v>
      </c>
      <c r="BJ212" s="16" t="s">
        <v>88</v>
      </c>
      <c r="BK212" s="156">
        <f t="shared" si="29"/>
        <v>0</v>
      </c>
      <c r="BL212" s="16" t="s">
        <v>561</v>
      </c>
      <c r="BM212" s="155" t="s">
        <v>21310</v>
      </c>
    </row>
    <row r="213" spans="2:65" s="1" customFormat="1" ht="24.15" customHeight="1">
      <c r="B213" s="142"/>
      <c r="C213" s="179" t="s">
        <v>1456</v>
      </c>
      <c r="D213" s="179" t="s">
        <v>454</v>
      </c>
      <c r="E213" s="180" t="s">
        <v>21311</v>
      </c>
      <c r="F213" s="181" t="s">
        <v>21312</v>
      </c>
      <c r="G213" s="182" t="s">
        <v>484</v>
      </c>
      <c r="H213" s="183">
        <v>600</v>
      </c>
      <c r="I213" s="184"/>
      <c r="J213" s="185">
        <f t="shared" si="20"/>
        <v>0</v>
      </c>
      <c r="K213" s="186"/>
      <c r="L213" s="187"/>
      <c r="M213" s="188" t="s">
        <v>1</v>
      </c>
      <c r="N213" s="189" t="s">
        <v>42</v>
      </c>
      <c r="P213" s="153">
        <f t="shared" si="21"/>
        <v>0</v>
      </c>
      <c r="Q213" s="153">
        <v>1.1E-4</v>
      </c>
      <c r="R213" s="153">
        <f t="shared" si="22"/>
        <v>6.6000000000000003E-2</v>
      </c>
      <c r="S213" s="153">
        <v>0</v>
      </c>
      <c r="T213" s="154">
        <f t="shared" si="23"/>
        <v>0</v>
      </c>
      <c r="AR213" s="155" t="s">
        <v>831</v>
      </c>
      <c r="AT213" s="155" t="s">
        <v>454</v>
      </c>
      <c r="AU213" s="155" t="s">
        <v>88</v>
      </c>
      <c r="AY213" s="16" t="s">
        <v>317</v>
      </c>
      <c r="BE213" s="156">
        <f t="shared" si="24"/>
        <v>0</v>
      </c>
      <c r="BF213" s="156">
        <f t="shared" si="25"/>
        <v>0</v>
      </c>
      <c r="BG213" s="156">
        <f t="shared" si="26"/>
        <v>0</v>
      </c>
      <c r="BH213" s="156">
        <f t="shared" si="27"/>
        <v>0</v>
      </c>
      <c r="BI213" s="156">
        <f t="shared" si="28"/>
        <v>0</v>
      </c>
      <c r="BJ213" s="16" t="s">
        <v>88</v>
      </c>
      <c r="BK213" s="156">
        <f t="shared" si="29"/>
        <v>0</v>
      </c>
      <c r="BL213" s="16" t="s">
        <v>561</v>
      </c>
      <c r="BM213" s="155" t="s">
        <v>21313</v>
      </c>
    </row>
    <row r="214" spans="2:65" s="1" customFormat="1" ht="24.15" customHeight="1">
      <c r="B214" s="142"/>
      <c r="C214" s="143" t="s">
        <v>678</v>
      </c>
      <c r="D214" s="143" t="s">
        <v>319</v>
      </c>
      <c r="E214" s="144" t="s">
        <v>18282</v>
      </c>
      <c r="F214" s="145" t="s">
        <v>21314</v>
      </c>
      <c r="G214" s="146" t="s">
        <v>467</v>
      </c>
      <c r="H214" s="147">
        <v>6</v>
      </c>
      <c r="I214" s="148"/>
      <c r="J214" s="149">
        <f t="shared" si="20"/>
        <v>0</v>
      </c>
      <c r="K214" s="150"/>
      <c r="L214" s="31"/>
      <c r="M214" s="151" t="s">
        <v>1</v>
      </c>
      <c r="N214" s="152" t="s">
        <v>42</v>
      </c>
      <c r="P214" s="153">
        <f t="shared" si="21"/>
        <v>0</v>
      </c>
      <c r="Q214" s="153">
        <v>0</v>
      </c>
      <c r="R214" s="153">
        <f t="shared" si="22"/>
        <v>0</v>
      </c>
      <c r="S214" s="153">
        <v>0</v>
      </c>
      <c r="T214" s="154">
        <f t="shared" si="23"/>
        <v>0</v>
      </c>
      <c r="AR214" s="155" t="s">
        <v>561</v>
      </c>
      <c r="AT214" s="155" t="s">
        <v>319</v>
      </c>
      <c r="AU214" s="155" t="s">
        <v>88</v>
      </c>
      <c r="AY214" s="16" t="s">
        <v>317</v>
      </c>
      <c r="BE214" s="156">
        <f t="shared" si="24"/>
        <v>0</v>
      </c>
      <c r="BF214" s="156">
        <f t="shared" si="25"/>
        <v>0</v>
      </c>
      <c r="BG214" s="156">
        <f t="shared" si="26"/>
        <v>0</v>
      </c>
      <c r="BH214" s="156">
        <f t="shared" si="27"/>
        <v>0</v>
      </c>
      <c r="BI214" s="156">
        <f t="shared" si="28"/>
        <v>0</v>
      </c>
      <c r="BJ214" s="16" t="s">
        <v>88</v>
      </c>
      <c r="BK214" s="156">
        <f t="shared" si="29"/>
        <v>0</v>
      </c>
      <c r="BL214" s="16" t="s">
        <v>561</v>
      </c>
      <c r="BM214" s="155" t="s">
        <v>21315</v>
      </c>
    </row>
    <row r="215" spans="2:65" s="1" customFormat="1" ht="24.15" customHeight="1">
      <c r="B215" s="142"/>
      <c r="C215" s="179" t="s">
        <v>774</v>
      </c>
      <c r="D215" s="179" t="s">
        <v>454</v>
      </c>
      <c r="E215" s="180" t="s">
        <v>21316</v>
      </c>
      <c r="F215" s="181" t="s">
        <v>21317</v>
      </c>
      <c r="G215" s="182" t="s">
        <v>467</v>
      </c>
      <c r="H215" s="183">
        <v>6</v>
      </c>
      <c r="I215" s="184"/>
      <c r="J215" s="185">
        <f t="shared" si="20"/>
        <v>0</v>
      </c>
      <c r="K215" s="186"/>
      <c r="L215" s="187"/>
      <c r="M215" s="188" t="s">
        <v>1</v>
      </c>
      <c r="N215" s="189" t="s">
        <v>42</v>
      </c>
      <c r="P215" s="153">
        <f t="shared" si="21"/>
        <v>0</v>
      </c>
      <c r="Q215" s="153">
        <v>0</v>
      </c>
      <c r="R215" s="153">
        <f t="shared" si="22"/>
        <v>0</v>
      </c>
      <c r="S215" s="153">
        <v>0</v>
      </c>
      <c r="T215" s="154">
        <f t="shared" si="23"/>
        <v>0</v>
      </c>
      <c r="AR215" s="155" t="s">
        <v>831</v>
      </c>
      <c r="AT215" s="155" t="s">
        <v>454</v>
      </c>
      <c r="AU215" s="155" t="s">
        <v>88</v>
      </c>
      <c r="AY215" s="16" t="s">
        <v>317</v>
      </c>
      <c r="BE215" s="156">
        <f t="shared" si="24"/>
        <v>0</v>
      </c>
      <c r="BF215" s="156">
        <f t="shared" si="25"/>
        <v>0</v>
      </c>
      <c r="BG215" s="156">
        <f t="shared" si="26"/>
        <v>0</v>
      </c>
      <c r="BH215" s="156">
        <f t="shared" si="27"/>
        <v>0</v>
      </c>
      <c r="BI215" s="156">
        <f t="shared" si="28"/>
        <v>0</v>
      </c>
      <c r="BJ215" s="16" t="s">
        <v>88</v>
      </c>
      <c r="BK215" s="156">
        <f t="shared" si="29"/>
        <v>0</v>
      </c>
      <c r="BL215" s="16" t="s">
        <v>561</v>
      </c>
      <c r="BM215" s="155" t="s">
        <v>21318</v>
      </c>
    </row>
    <row r="216" spans="2:65" s="11" customFormat="1" ht="25.9" customHeight="1">
      <c r="B216" s="130"/>
      <c r="D216" s="131" t="s">
        <v>75</v>
      </c>
      <c r="E216" s="132" t="s">
        <v>7714</v>
      </c>
      <c r="F216" s="132" t="s">
        <v>7715</v>
      </c>
      <c r="I216" s="133"/>
      <c r="J216" s="134">
        <f>BK216</f>
        <v>0</v>
      </c>
      <c r="L216" s="130"/>
      <c r="M216" s="135"/>
      <c r="P216" s="136">
        <f>SUM(P217:P230)</f>
        <v>0</v>
      </c>
      <c r="R216" s="136">
        <f>SUM(R217:R230)</f>
        <v>7.0419864959999998</v>
      </c>
      <c r="T216" s="137">
        <f>SUM(T217:T230)</f>
        <v>0</v>
      </c>
      <c r="AR216" s="131" t="s">
        <v>323</v>
      </c>
      <c r="AT216" s="138" t="s">
        <v>75</v>
      </c>
      <c r="AU216" s="138" t="s">
        <v>76</v>
      </c>
      <c r="AY216" s="131" t="s">
        <v>317</v>
      </c>
      <c r="BK216" s="139">
        <f>SUM(BK217:BK230)</f>
        <v>0</v>
      </c>
    </row>
    <row r="217" spans="2:65" s="1" customFormat="1" ht="24.15" customHeight="1">
      <c r="B217" s="142"/>
      <c r="C217" s="143" t="s">
        <v>681</v>
      </c>
      <c r="D217" s="143" t="s">
        <v>319</v>
      </c>
      <c r="E217" s="144" t="s">
        <v>372</v>
      </c>
      <c r="F217" s="145" t="s">
        <v>373</v>
      </c>
      <c r="G217" s="146" t="s">
        <v>322</v>
      </c>
      <c r="H217" s="147">
        <v>3.2</v>
      </c>
      <c r="I217" s="148"/>
      <c r="J217" s="149">
        <f t="shared" ref="J217:J230" si="30">ROUND(I217*H217,2)</f>
        <v>0</v>
      </c>
      <c r="K217" s="150"/>
      <c r="L217" s="31"/>
      <c r="M217" s="151" t="s">
        <v>1</v>
      </c>
      <c r="N217" s="152" t="s">
        <v>42</v>
      </c>
      <c r="P217" s="153">
        <f t="shared" ref="P217:P230" si="31">O217*H217</f>
        <v>0</v>
      </c>
      <c r="Q217" s="153">
        <v>0</v>
      </c>
      <c r="R217" s="153">
        <f t="shared" ref="R217:R230" si="32">Q217*H217</f>
        <v>0</v>
      </c>
      <c r="S217" s="153">
        <v>0</v>
      </c>
      <c r="T217" s="154">
        <f t="shared" ref="T217:T230" si="33">S217*H217</f>
        <v>0</v>
      </c>
      <c r="AR217" s="155" t="s">
        <v>6166</v>
      </c>
      <c r="AT217" s="155" t="s">
        <v>319</v>
      </c>
      <c r="AU217" s="155" t="s">
        <v>83</v>
      </c>
      <c r="AY217" s="16" t="s">
        <v>317</v>
      </c>
      <c r="BE217" s="156">
        <f t="shared" ref="BE217:BE230" si="34">IF(N217="základná",J217,0)</f>
        <v>0</v>
      </c>
      <c r="BF217" s="156">
        <f t="shared" ref="BF217:BF230" si="35">IF(N217="znížená",J217,0)</f>
        <v>0</v>
      </c>
      <c r="BG217" s="156">
        <f t="shared" ref="BG217:BG230" si="36">IF(N217="zákl. prenesená",J217,0)</f>
        <v>0</v>
      </c>
      <c r="BH217" s="156">
        <f t="shared" ref="BH217:BH230" si="37">IF(N217="zníž. prenesená",J217,0)</f>
        <v>0</v>
      </c>
      <c r="BI217" s="156">
        <f t="shared" ref="BI217:BI230" si="38">IF(N217="nulová",J217,0)</f>
        <v>0</v>
      </c>
      <c r="BJ217" s="16" t="s">
        <v>88</v>
      </c>
      <c r="BK217" s="156">
        <f t="shared" ref="BK217:BK230" si="39">ROUND(I217*H217,2)</f>
        <v>0</v>
      </c>
      <c r="BL217" s="16" t="s">
        <v>6166</v>
      </c>
      <c r="BM217" s="155" t="s">
        <v>21319</v>
      </c>
    </row>
    <row r="218" spans="2:65" s="1" customFormat="1" ht="24.15" customHeight="1">
      <c r="B218" s="142"/>
      <c r="C218" s="143" t="s">
        <v>778</v>
      </c>
      <c r="D218" s="143" t="s">
        <v>319</v>
      </c>
      <c r="E218" s="144" t="s">
        <v>377</v>
      </c>
      <c r="F218" s="145" t="s">
        <v>378</v>
      </c>
      <c r="G218" s="146" t="s">
        <v>322</v>
      </c>
      <c r="H218" s="147">
        <v>1.6</v>
      </c>
      <c r="I218" s="148"/>
      <c r="J218" s="149">
        <f t="shared" si="30"/>
        <v>0</v>
      </c>
      <c r="K218" s="150"/>
      <c r="L218" s="31"/>
      <c r="M218" s="151" t="s">
        <v>1</v>
      </c>
      <c r="N218" s="152" t="s">
        <v>42</v>
      </c>
      <c r="P218" s="153">
        <f t="shared" si="31"/>
        <v>0</v>
      </c>
      <c r="Q218" s="153">
        <v>0</v>
      </c>
      <c r="R218" s="153">
        <f t="shared" si="32"/>
        <v>0</v>
      </c>
      <c r="S218" s="153">
        <v>0</v>
      </c>
      <c r="T218" s="154">
        <f t="shared" si="33"/>
        <v>0</v>
      </c>
      <c r="AR218" s="155" t="s">
        <v>6166</v>
      </c>
      <c r="AT218" s="155" t="s">
        <v>319</v>
      </c>
      <c r="AU218" s="155" t="s">
        <v>83</v>
      </c>
      <c r="AY218" s="16" t="s">
        <v>317</v>
      </c>
      <c r="BE218" s="156">
        <f t="shared" si="34"/>
        <v>0</v>
      </c>
      <c r="BF218" s="156">
        <f t="shared" si="35"/>
        <v>0</v>
      </c>
      <c r="BG218" s="156">
        <f t="shared" si="36"/>
        <v>0</v>
      </c>
      <c r="BH218" s="156">
        <f t="shared" si="37"/>
        <v>0</v>
      </c>
      <c r="BI218" s="156">
        <f t="shared" si="38"/>
        <v>0</v>
      </c>
      <c r="BJ218" s="16" t="s">
        <v>88</v>
      </c>
      <c r="BK218" s="156">
        <f t="shared" si="39"/>
        <v>0</v>
      </c>
      <c r="BL218" s="16" t="s">
        <v>6166</v>
      </c>
      <c r="BM218" s="155" t="s">
        <v>21320</v>
      </c>
    </row>
    <row r="219" spans="2:65" s="1" customFormat="1" ht="24.15" customHeight="1">
      <c r="B219" s="142"/>
      <c r="C219" s="143" t="s">
        <v>684</v>
      </c>
      <c r="D219" s="143" t="s">
        <v>319</v>
      </c>
      <c r="E219" s="144" t="s">
        <v>1074</v>
      </c>
      <c r="F219" s="145" t="s">
        <v>14112</v>
      </c>
      <c r="G219" s="146" t="s">
        <v>322</v>
      </c>
      <c r="H219" s="147">
        <v>0.32</v>
      </c>
      <c r="I219" s="148"/>
      <c r="J219" s="149">
        <f t="shared" si="30"/>
        <v>0</v>
      </c>
      <c r="K219" s="150"/>
      <c r="L219" s="31"/>
      <c r="M219" s="151" t="s">
        <v>1</v>
      </c>
      <c r="N219" s="152" t="s">
        <v>42</v>
      </c>
      <c r="P219" s="153">
        <f t="shared" si="31"/>
        <v>0</v>
      </c>
      <c r="Q219" s="153">
        <v>2.0699999999999998</v>
      </c>
      <c r="R219" s="153">
        <f t="shared" si="32"/>
        <v>0.66239999999999999</v>
      </c>
      <c r="S219" s="153">
        <v>0</v>
      </c>
      <c r="T219" s="154">
        <f t="shared" si="33"/>
        <v>0</v>
      </c>
      <c r="AR219" s="155" t="s">
        <v>6166</v>
      </c>
      <c r="AT219" s="155" t="s">
        <v>319</v>
      </c>
      <c r="AU219" s="155" t="s">
        <v>83</v>
      </c>
      <c r="AY219" s="16" t="s">
        <v>317</v>
      </c>
      <c r="BE219" s="156">
        <f t="shared" si="34"/>
        <v>0</v>
      </c>
      <c r="BF219" s="156">
        <f t="shared" si="35"/>
        <v>0</v>
      </c>
      <c r="BG219" s="156">
        <f t="shared" si="36"/>
        <v>0</v>
      </c>
      <c r="BH219" s="156">
        <f t="shared" si="37"/>
        <v>0</v>
      </c>
      <c r="BI219" s="156">
        <f t="shared" si="38"/>
        <v>0</v>
      </c>
      <c r="BJ219" s="16" t="s">
        <v>88</v>
      </c>
      <c r="BK219" s="156">
        <f t="shared" si="39"/>
        <v>0</v>
      </c>
      <c r="BL219" s="16" t="s">
        <v>6166</v>
      </c>
      <c r="BM219" s="155" t="s">
        <v>21321</v>
      </c>
    </row>
    <row r="220" spans="2:65" s="1" customFormat="1" ht="16.5" customHeight="1">
      <c r="B220" s="142"/>
      <c r="C220" s="143" t="s">
        <v>786</v>
      </c>
      <c r="D220" s="143" t="s">
        <v>319</v>
      </c>
      <c r="E220" s="144" t="s">
        <v>21322</v>
      </c>
      <c r="F220" s="145" t="s">
        <v>21323</v>
      </c>
      <c r="G220" s="146" t="s">
        <v>322</v>
      </c>
      <c r="H220" s="147">
        <v>2.88</v>
      </c>
      <c r="I220" s="148"/>
      <c r="J220" s="149">
        <f t="shared" si="30"/>
        <v>0</v>
      </c>
      <c r="K220" s="150"/>
      <c r="L220" s="31"/>
      <c r="M220" s="151" t="s">
        <v>1</v>
      </c>
      <c r="N220" s="152" t="s">
        <v>42</v>
      </c>
      <c r="P220" s="153">
        <f t="shared" si="31"/>
        <v>0</v>
      </c>
      <c r="Q220" s="153">
        <v>2.2151342000000001</v>
      </c>
      <c r="R220" s="153">
        <f t="shared" si="32"/>
        <v>6.3795864959999999</v>
      </c>
      <c r="S220" s="153">
        <v>0</v>
      </c>
      <c r="T220" s="154">
        <f t="shared" si="33"/>
        <v>0</v>
      </c>
      <c r="AR220" s="155" t="s">
        <v>6166</v>
      </c>
      <c r="AT220" s="155" t="s">
        <v>319</v>
      </c>
      <c r="AU220" s="155" t="s">
        <v>83</v>
      </c>
      <c r="AY220" s="16" t="s">
        <v>317</v>
      </c>
      <c r="BE220" s="156">
        <f t="shared" si="34"/>
        <v>0</v>
      </c>
      <c r="BF220" s="156">
        <f t="shared" si="35"/>
        <v>0</v>
      </c>
      <c r="BG220" s="156">
        <f t="shared" si="36"/>
        <v>0</v>
      </c>
      <c r="BH220" s="156">
        <f t="shared" si="37"/>
        <v>0</v>
      </c>
      <c r="BI220" s="156">
        <f t="shared" si="38"/>
        <v>0</v>
      </c>
      <c r="BJ220" s="16" t="s">
        <v>88</v>
      </c>
      <c r="BK220" s="156">
        <f t="shared" si="39"/>
        <v>0</v>
      </c>
      <c r="BL220" s="16" t="s">
        <v>6166</v>
      </c>
      <c r="BM220" s="155" t="s">
        <v>21324</v>
      </c>
    </row>
    <row r="221" spans="2:65" s="1" customFormat="1" ht="24.15" customHeight="1">
      <c r="B221" s="142"/>
      <c r="C221" s="143" t="s">
        <v>687</v>
      </c>
      <c r="D221" s="143" t="s">
        <v>319</v>
      </c>
      <c r="E221" s="144" t="s">
        <v>16793</v>
      </c>
      <c r="F221" s="145" t="s">
        <v>16794</v>
      </c>
      <c r="G221" s="146" t="s">
        <v>439</v>
      </c>
      <c r="H221" s="147">
        <v>7.0419999999999998</v>
      </c>
      <c r="I221" s="148"/>
      <c r="J221" s="149">
        <f t="shared" si="30"/>
        <v>0</v>
      </c>
      <c r="K221" s="150"/>
      <c r="L221" s="31"/>
      <c r="M221" s="151" t="s">
        <v>1</v>
      </c>
      <c r="N221" s="152" t="s">
        <v>42</v>
      </c>
      <c r="P221" s="153">
        <f t="shared" si="31"/>
        <v>0</v>
      </c>
      <c r="Q221" s="153">
        <v>0</v>
      </c>
      <c r="R221" s="153">
        <f t="shared" si="32"/>
        <v>0</v>
      </c>
      <c r="S221" s="153">
        <v>0</v>
      </c>
      <c r="T221" s="154">
        <f t="shared" si="33"/>
        <v>0</v>
      </c>
      <c r="AR221" s="155" t="s">
        <v>6166</v>
      </c>
      <c r="AT221" s="155" t="s">
        <v>319</v>
      </c>
      <c r="AU221" s="155" t="s">
        <v>83</v>
      </c>
      <c r="AY221" s="16" t="s">
        <v>317</v>
      </c>
      <c r="BE221" s="156">
        <f t="shared" si="34"/>
        <v>0</v>
      </c>
      <c r="BF221" s="156">
        <f t="shared" si="35"/>
        <v>0</v>
      </c>
      <c r="BG221" s="156">
        <f t="shared" si="36"/>
        <v>0</v>
      </c>
      <c r="BH221" s="156">
        <f t="shared" si="37"/>
        <v>0</v>
      </c>
      <c r="BI221" s="156">
        <f t="shared" si="38"/>
        <v>0</v>
      </c>
      <c r="BJ221" s="16" t="s">
        <v>88</v>
      </c>
      <c r="BK221" s="156">
        <f t="shared" si="39"/>
        <v>0</v>
      </c>
      <c r="BL221" s="16" t="s">
        <v>6166</v>
      </c>
      <c r="BM221" s="155" t="s">
        <v>21325</v>
      </c>
    </row>
    <row r="222" spans="2:65" s="1" customFormat="1" ht="24.15" customHeight="1">
      <c r="B222" s="142"/>
      <c r="C222" s="143" t="s">
        <v>789</v>
      </c>
      <c r="D222" s="143" t="s">
        <v>319</v>
      </c>
      <c r="E222" s="144" t="s">
        <v>9274</v>
      </c>
      <c r="F222" s="145" t="s">
        <v>21326</v>
      </c>
      <c r="G222" s="146" t="s">
        <v>467</v>
      </c>
      <c r="H222" s="147">
        <v>4</v>
      </c>
      <c r="I222" s="148"/>
      <c r="J222" s="149">
        <f t="shared" si="30"/>
        <v>0</v>
      </c>
      <c r="K222" s="150"/>
      <c r="L222" s="31"/>
      <c r="M222" s="151" t="s">
        <v>1</v>
      </c>
      <c r="N222" s="152" t="s">
        <v>42</v>
      </c>
      <c r="P222" s="153">
        <f t="shared" si="31"/>
        <v>0</v>
      </c>
      <c r="Q222" s="153">
        <v>0</v>
      </c>
      <c r="R222" s="153">
        <f t="shared" si="32"/>
        <v>0</v>
      </c>
      <c r="S222" s="153">
        <v>0</v>
      </c>
      <c r="T222" s="154">
        <f t="shared" si="33"/>
        <v>0</v>
      </c>
      <c r="AR222" s="155" t="s">
        <v>6166</v>
      </c>
      <c r="AT222" s="155" t="s">
        <v>319</v>
      </c>
      <c r="AU222" s="155" t="s">
        <v>83</v>
      </c>
      <c r="AY222" s="16" t="s">
        <v>317</v>
      </c>
      <c r="BE222" s="156">
        <f t="shared" si="34"/>
        <v>0</v>
      </c>
      <c r="BF222" s="156">
        <f t="shared" si="35"/>
        <v>0</v>
      </c>
      <c r="BG222" s="156">
        <f t="shared" si="36"/>
        <v>0</v>
      </c>
      <c r="BH222" s="156">
        <f t="shared" si="37"/>
        <v>0</v>
      </c>
      <c r="BI222" s="156">
        <f t="shared" si="38"/>
        <v>0</v>
      </c>
      <c r="BJ222" s="16" t="s">
        <v>88</v>
      </c>
      <c r="BK222" s="156">
        <f t="shared" si="39"/>
        <v>0</v>
      </c>
      <c r="BL222" s="16" t="s">
        <v>6166</v>
      </c>
      <c r="BM222" s="155" t="s">
        <v>21327</v>
      </c>
    </row>
    <row r="223" spans="2:65" s="1" customFormat="1" ht="16.5" customHeight="1">
      <c r="B223" s="142"/>
      <c r="C223" s="143" t="s">
        <v>561</v>
      </c>
      <c r="D223" s="143" t="s">
        <v>319</v>
      </c>
      <c r="E223" s="144" t="s">
        <v>9276</v>
      </c>
      <c r="F223" s="145" t="s">
        <v>1</v>
      </c>
      <c r="G223" s="146" t="s">
        <v>1</v>
      </c>
      <c r="H223" s="147">
        <v>0</v>
      </c>
      <c r="I223" s="148"/>
      <c r="J223" s="149">
        <f t="shared" si="30"/>
        <v>0</v>
      </c>
      <c r="K223" s="150"/>
      <c r="L223" s="31"/>
      <c r="M223" s="151" t="s">
        <v>1</v>
      </c>
      <c r="N223" s="152" t="s">
        <v>42</v>
      </c>
      <c r="P223" s="153">
        <f t="shared" si="31"/>
        <v>0</v>
      </c>
      <c r="Q223" s="153">
        <v>0</v>
      </c>
      <c r="R223" s="153">
        <f t="shared" si="32"/>
        <v>0</v>
      </c>
      <c r="S223" s="153">
        <v>0</v>
      </c>
      <c r="T223" s="154">
        <f t="shared" si="33"/>
        <v>0</v>
      </c>
      <c r="AR223" s="155" t="s">
        <v>561</v>
      </c>
      <c r="AT223" s="155" t="s">
        <v>319</v>
      </c>
      <c r="AU223" s="155" t="s">
        <v>83</v>
      </c>
      <c r="AY223" s="16" t="s">
        <v>317</v>
      </c>
      <c r="BE223" s="156">
        <f t="shared" si="34"/>
        <v>0</v>
      </c>
      <c r="BF223" s="156">
        <f t="shared" si="35"/>
        <v>0</v>
      </c>
      <c r="BG223" s="156">
        <f t="shared" si="36"/>
        <v>0</v>
      </c>
      <c r="BH223" s="156">
        <f t="shared" si="37"/>
        <v>0</v>
      </c>
      <c r="BI223" s="156">
        <f t="shared" si="38"/>
        <v>0</v>
      </c>
      <c r="BJ223" s="16" t="s">
        <v>88</v>
      </c>
      <c r="BK223" s="156">
        <f t="shared" si="39"/>
        <v>0</v>
      </c>
      <c r="BL223" s="16" t="s">
        <v>561</v>
      </c>
      <c r="BM223" s="155" t="s">
        <v>21328</v>
      </c>
    </row>
    <row r="224" spans="2:65" s="1" customFormat="1" ht="16.5" customHeight="1">
      <c r="B224" s="142"/>
      <c r="C224" s="179" t="s">
        <v>1571</v>
      </c>
      <c r="D224" s="179" t="s">
        <v>454</v>
      </c>
      <c r="E224" s="180" t="s">
        <v>9278</v>
      </c>
      <c r="F224" s="181" t="s">
        <v>1</v>
      </c>
      <c r="G224" s="182" t="s">
        <v>1</v>
      </c>
      <c r="H224" s="183">
        <v>0</v>
      </c>
      <c r="I224" s="184"/>
      <c r="J224" s="185">
        <f t="shared" si="30"/>
        <v>0</v>
      </c>
      <c r="K224" s="186"/>
      <c r="L224" s="187"/>
      <c r="M224" s="188" t="s">
        <v>1</v>
      </c>
      <c r="N224" s="189" t="s">
        <v>42</v>
      </c>
      <c r="P224" s="153">
        <f t="shared" si="31"/>
        <v>0</v>
      </c>
      <c r="Q224" s="153">
        <v>0</v>
      </c>
      <c r="R224" s="153">
        <f t="shared" si="32"/>
        <v>0</v>
      </c>
      <c r="S224" s="153">
        <v>0</v>
      </c>
      <c r="T224" s="154">
        <f t="shared" si="33"/>
        <v>0</v>
      </c>
      <c r="AR224" s="155" t="s">
        <v>831</v>
      </c>
      <c r="AT224" s="155" t="s">
        <v>454</v>
      </c>
      <c r="AU224" s="155" t="s">
        <v>83</v>
      </c>
      <c r="AY224" s="16" t="s">
        <v>317</v>
      </c>
      <c r="BE224" s="156">
        <f t="shared" si="34"/>
        <v>0</v>
      </c>
      <c r="BF224" s="156">
        <f t="shared" si="35"/>
        <v>0</v>
      </c>
      <c r="BG224" s="156">
        <f t="shared" si="36"/>
        <v>0</v>
      </c>
      <c r="BH224" s="156">
        <f t="shared" si="37"/>
        <v>0</v>
      </c>
      <c r="BI224" s="156">
        <f t="shared" si="38"/>
        <v>0</v>
      </c>
      <c r="BJ224" s="16" t="s">
        <v>88</v>
      </c>
      <c r="BK224" s="156">
        <f t="shared" si="39"/>
        <v>0</v>
      </c>
      <c r="BL224" s="16" t="s">
        <v>561</v>
      </c>
      <c r="BM224" s="155" t="s">
        <v>21329</v>
      </c>
    </row>
    <row r="225" spans="2:65" s="1" customFormat="1" ht="16.5" customHeight="1">
      <c r="B225" s="142"/>
      <c r="C225" s="143" t="s">
        <v>692</v>
      </c>
      <c r="D225" s="143" t="s">
        <v>319</v>
      </c>
      <c r="E225" s="144" t="s">
        <v>9280</v>
      </c>
      <c r="F225" s="145" t="s">
        <v>1</v>
      </c>
      <c r="G225" s="146" t="s">
        <v>1</v>
      </c>
      <c r="H225" s="147">
        <v>0</v>
      </c>
      <c r="I225" s="148"/>
      <c r="J225" s="149">
        <f t="shared" si="30"/>
        <v>0</v>
      </c>
      <c r="K225" s="150"/>
      <c r="L225" s="31"/>
      <c r="M225" s="151" t="s">
        <v>1</v>
      </c>
      <c r="N225" s="152" t="s">
        <v>42</v>
      </c>
      <c r="P225" s="153">
        <f t="shared" si="31"/>
        <v>0</v>
      </c>
      <c r="Q225" s="153">
        <v>0</v>
      </c>
      <c r="R225" s="153">
        <f t="shared" si="32"/>
        <v>0</v>
      </c>
      <c r="S225" s="153">
        <v>0</v>
      </c>
      <c r="T225" s="154">
        <f t="shared" si="33"/>
        <v>0</v>
      </c>
      <c r="AR225" s="155" t="s">
        <v>561</v>
      </c>
      <c r="AT225" s="155" t="s">
        <v>319</v>
      </c>
      <c r="AU225" s="155" t="s">
        <v>83</v>
      </c>
      <c r="AY225" s="16" t="s">
        <v>317</v>
      </c>
      <c r="BE225" s="156">
        <f t="shared" si="34"/>
        <v>0</v>
      </c>
      <c r="BF225" s="156">
        <f t="shared" si="35"/>
        <v>0</v>
      </c>
      <c r="BG225" s="156">
        <f t="shared" si="36"/>
        <v>0</v>
      </c>
      <c r="BH225" s="156">
        <f t="shared" si="37"/>
        <v>0</v>
      </c>
      <c r="BI225" s="156">
        <f t="shared" si="38"/>
        <v>0</v>
      </c>
      <c r="BJ225" s="16" t="s">
        <v>88</v>
      </c>
      <c r="BK225" s="156">
        <f t="shared" si="39"/>
        <v>0</v>
      </c>
      <c r="BL225" s="16" t="s">
        <v>561</v>
      </c>
      <c r="BM225" s="155" t="s">
        <v>21330</v>
      </c>
    </row>
    <row r="226" spans="2:65" s="1" customFormat="1" ht="16.5" customHeight="1">
      <c r="B226" s="142"/>
      <c r="C226" s="143" t="s">
        <v>1584</v>
      </c>
      <c r="D226" s="143" t="s">
        <v>319</v>
      </c>
      <c r="E226" s="144" t="s">
        <v>9282</v>
      </c>
      <c r="F226" s="145" t="s">
        <v>1</v>
      </c>
      <c r="G226" s="146" t="s">
        <v>1</v>
      </c>
      <c r="H226" s="147">
        <v>0</v>
      </c>
      <c r="I226" s="148"/>
      <c r="J226" s="149">
        <f t="shared" si="30"/>
        <v>0</v>
      </c>
      <c r="K226" s="150"/>
      <c r="L226" s="31"/>
      <c r="M226" s="151" t="s">
        <v>1</v>
      </c>
      <c r="N226" s="152" t="s">
        <v>42</v>
      </c>
      <c r="P226" s="153">
        <f t="shared" si="31"/>
        <v>0</v>
      </c>
      <c r="Q226" s="153">
        <v>0</v>
      </c>
      <c r="R226" s="153">
        <f t="shared" si="32"/>
        <v>0</v>
      </c>
      <c r="S226" s="153">
        <v>0</v>
      </c>
      <c r="T226" s="154">
        <f t="shared" si="33"/>
        <v>0</v>
      </c>
      <c r="AR226" s="155" t="s">
        <v>561</v>
      </c>
      <c r="AT226" s="155" t="s">
        <v>319</v>
      </c>
      <c r="AU226" s="155" t="s">
        <v>83</v>
      </c>
      <c r="AY226" s="16" t="s">
        <v>317</v>
      </c>
      <c r="BE226" s="156">
        <f t="shared" si="34"/>
        <v>0</v>
      </c>
      <c r="BF226" s="156">
        <f t="shared" si="35"/>
        <v>0</v>
      </c>
      <c r="BG226" s="156">
        <f t="shared" si="36"/>
        <v>0</v>
      </c>
      <c r="BH226" s="156">
        <f t="shared" si="37"/>
        <v>0</v>
      </c>
      <c r="BI226" s="156">
        <f t="shared" si="38"/>
        <v>0</v>
      </c>
      <c r="BJ226" s="16" t="s">
        <v>88</v>
      </c>
      <c r="BK226" s="156">
        <f t="shared" si="39"/>
        <v>0</v>
      </c>
      <c r="BL226" s="16" t="s">
        <v>561</v>
      </c>
      <c r="BM226" s="155" t="s">
        <v>21331</v>
      </c>
    </row>
    <row r="227" spans="2:65" s="1" customFormat="1" ht="16.5" customHeight="1">
      <c r="B227" s="142"/>
      <c r="C227" s="143" t="s">
        <v>696</v>
      </c>
      <c r="D227" s="143" t="s">
        <v>319</v>
      </c>
      <c r="E227" s="144" t="s">
        <v>9284</v>
      </c>
      <c r="F227" s="145" t="s">
        <v>19311</v>
      </c>
      <c r="G227" s="146" t="s">
        <v>639</v>
      </c>
      <c r="H227" s="198"/>
      <c r="I227" s="148"/>
      <c r="J227" s="149">
        <f t="shared" si="30"/>
        <v>0</v>
      </c>
      <c r="K227" s="150"/>
      <c r="L227" s="31"/>
      <c r="M227" s="151" t="s">
        <v>1</v>
      </c>
      <c r="N227" s="152" t="s">
        <v>42</v>
      </c>
      <c r="P227" s="153">
        <f t="shared" si="31"/>
        <v>0</v>
      </c>
      <c r="Q227" s="153">
        <v>0</v>
      </c>
      <c r="R227" s="153">
        <f t="shared" si="32"/>
        <v>0</v>
      </c>
      <c r="S227" s="153">
        <v>0</v>
      </c>
      <c r="T227" s="154">
        <f t="shared" si="33"/>
        <v>0</v>
      </c>
      <c r="AR227" s="155" t="s">
        <v>561</v>
      </c>
      <c r="AT227" s="155" t="s">
        <v>319</v>
      </c>
      <c r="AU227" s="155" t="s">
        <v>83</v>
      </c>
      <c r="AY227" s="16" t="s">
        <v>317</v>
      </c>
      <c r="BE227" s="156">
        <f t="shared" si="34"/>
        <v>0</v>
      </c>
      <c r="BF227" s="156">
        <f t="shared" si="35"/>
        <v>0</v>
      </c>
      <c r="BG227" s="156">
        <f t="shared" si="36"/>
        <v>0</v>
      </c>
      <c r="BH227" s="156">
        <f t="shared" si="37"/>
        <v>0</v>
      </c>
      <c r="BI227" s="156">
        <f t="shared" si="38"/>
        <v>0</v>
      </c>
      <c r="BJ227" s="16" t="s">
        <v>88</v>
      </c>
      <c r="BK227" s="156">
        <f t="shared" si="39"/>
        <v>0</v>
      </c>
      <c r="BL227" s="16" t="s">
        <v>561</v>
      </c>
      <c r="BM227" s="155" t="s">
        <v>21332</v>
      </c>
    </row>
    <row r="228" spans="2:65" s="1" customFormat="1" ht="16.5" customHeight="1">
      <c r="B228" s="142"/>
      <c r="C228" s="143" t="s">
        <v>1594</v>
      </c>
      <c r="D228" s="143" t="s">
        <v>319</v>
      </c>
      <c r="E228" s="144" t="s">
        <v>18889</v>
      </c>
      <c r="F228" s="145" t="s">
        <v>1</v>
      </c>
      <c r="G228" s="146" t="s">
        <v>1</v>
      </c>
      <c r="H228" s="147">
        <v>0</v>
      </c>
      <c r="I228" s="148"/>
      <c r="J228" s="149">
        <f t="shared" si="30"/>
        <v>0</v>
      </c>
      <c r="K228" s="150"/>
      <c r="L228" s="31"/>
      <c r="M228" s="151" t="s">
        <v>1</v>
      </c>
      <c r="N228" s="152" t="s">
        <v>42</v>
      </c>
      <c r="P228" s="153">
        <f t="shared" si="31"/>
        <v>0</v>
      </c>
      <c r="Q228" s="153">
        <v>0</v>
      </c>
      <c r="R228" s="153">
        <f t="shared" si="32"/>
        <v>0</v>
      </c>
      <c r="S228" s="153">
        <v>0</v>
      </c>
      <c r="T228" s="154">
        <f t="shared" si="33"/>
        <v>0</v>
      </c>
      <c r="AR228" s="155" t="s">
        <v>561</v>
      </c>
      <c r="AT228" s="155" t="s">
        <v>319</v>
      </c>
      <c r="AU228" s="155" t="s">
        <v>83</v>
      </c>
      <c r="AY228" s="16" t="s">
        <v>317</v>
      </c>
      <c r="BE228" s="156">
        <f t="shared" si="34"/>
        <v>0</v>
      </c>
      <c r="BF228" s="156">
        <f t="shared" si="35"/>
        <v>0</v>
      </c>
      <c r="BG228" s="156">
        <f t="shared" si="36"/>
        <v>0</v>
      </c>
      <c r="BH228" s="156">
        <f t="shared" si="37"/>
        <v>0</v>
      </c>
      <c r="BI228" s="156">
        <f t="shared" si="38"/>
        <v>0</v>
      </c>
      <c r="BJ228" s="16" t="s">
        <v>88</v>
      </c>
      <c r="BK228" s="156">
        <f t="shared" si="39"/>
        <v>0</v>
      </c>
      <c r="BL228" s="16" t="s">
        <v>561</v>
      </c>
      <c r="BM228" s="155" t="s">
        <v>21333</v>
      </c>
    </row>
    <row r="229" spans="2:65" s="1" customFormat="1" ht="24.15" customHeight="1">
      <c r="B229" s="142"/>
      <c r="C229" s="143" t="s">
        <v>699</v>
      </c>
      <c r="D229" s="143" t="s">
        <v>319</v>
      </c>
      <c r="E229" s="144" t="s">
        <v>18899</v>
      </c>
      <c r="F229" s="145" t="s">
        <v>21334</v>
      </c>
      <c r="G229" s="146" t="s">
        <v>639</v>
      </c>
      <c r="H229" s="198"/>
      <c r="I229" s="148"/>
      <c r="J229" s="149">
        <f t="shared" si="30"/>
        <v>0</v>
      </c>
      <c r="K229" s="150"/>
      <c r="L229" s="31"/>
      <c r="M229" s="151" t="s">
        <v>1</v>
      </c>
      <c r="N229" s="152" t="s">
        <v>42</v>
      </c>
      <c r="P229" s="153">
        <f t="shared" si="31"/>
        <v>0</v>
      </c>
      <c r="Q229" s="153">
        <v>0</v>
      </c>
      <c r="R229" s="153">
        <f t="shared" si="32"/>
        <v>0</v>
      </c>
      <c r="S229" s="153">
        <v>0</v>
      </c>
      <c r="T229" s="154">
        <f t="shared" si="33"/>
        <v>0</v>
      </c>
      <c r="AR229" s="155" t="s">
        <v>323</v>
      </c>
      <c r="AT229" s="155" t="s">
        <v>319</v>
      </c>
      <c r="AU229" s="155" t="s">
        <v>83</v>
      </c>
      <c r="AY229" s="16" t="s">
        <v>317</v>
      </c>
      <c r="BE229" s="156">
        <f t="shared" si="34"/>
        <v>0</v>
      </c>
      <c r="BF229" s="156">
        <f t="shared" si="35"/>
        <v>0</v>
      </c>
      <c r="BG229" s="156">
        <f t="shared" si="36"/>
        <v>0</v>
      </c>
      <c r="BH229" s="156">
        <f t="shared" si="37"/>
        <v>0</v>
      </c>
      <c r="BI229" s="156">
        <f t="shared" si="38"/>
        <v>0</v>
      </c>
      <c r="BJ229" s="16" t="s">
        <v>88</v>
      </c>
      <c r="BK229" s="156">
        <f t="shared" si="39"/>
        <v>0</v>
      </c>
      <c r="BL229" s="16" t="s">
        <v>323</v>
      </c>
      <c r="BM229" s="155" t="s">
        <v>21335</v>
      </c>
    </row>
    <row r="230" spans="2:65" s="1" customFormat="1" ht="16.5" customHeight="1">
      <c r="B230" s="142"/>
      <c r="C230" s="143" t="s">
        <v>1642</v>
      </c>
      <c r="D230" s="143" t="s">
        <v>319</v>
      </c>
      <c r="E230" s="144" t="s">
        <v>9286</v>
      </c>
      <c r="F230" s="145" t="s">
        <v>21336</v>
      </c>
      <c r="G230" s="146" t="s">
        <v>639</v>
      </c>
      <c r="H230" s="198"/>
      <c r="I230" s="148"/>
      <c r="J230" s="149">
        <f t="shared" si="30"/>
        <v>0</v>
      </c>
      <c r="K230" s="150"/>
      <c r="L230" s="31"/>
      <c r="M230" s="151" t="s">
        <v>1</v>
      </c>
      <c r="N230" s="152" t="s">
        <v>42</v>
      </c>
      <c r="P230" s="153">
        <f t="shared" si="31"/>
        <v>0</v>
      </c>
      <c r="Q230" s="153">
        <v>0</v>
      </c>
      <c r="R230" s="153">
        <f t="shared" si="32"/>
        <v>0</v>
      </c>
      <c r="S230" s="153">
        <v>0</v>
      </c>
      <c r="T230" s="154">
        <f t="shared" si="33"/>
        <v>0</v>
      </c>
      <c r="AR230" s="155" t="s">
        <v>561</v>
      </c>
      <c r="AT230" s="155" t="s">
        <v>319</v>
      </c>
      <c r="AU230" s="155" t="s">
        <v>83</v>
      </c>
      <c r="AY230" s="16" t="s">
        <v>317</v>
      </c>
      <c r="BE230" s="156">
        <f t="shared" si="34"/>
        <v>0</v>
      </c>
      <c r="BF230" s="156">
        <f t="shared" si="35"/>
        <v>0</v>
      </c>
      <c r="BG230" s="156">
        <f t="shared" si="36"/>
        <v>0</v>
      </c>
      <c r="BH230" s="156">
        <f t="shared" si="37"/>
        <v>0</v>
      </c>
      <c r="BI230" s="156">
        <f t="shared" si="38"/>
        <v>0</v>
      </c>
      <c r="BJ230" s="16" t="s">
        <v>88</v>
      </c>
      <c r="BK230" s="156">
        <f t="shared" si="39"/>
        <v>0</v>
      </c>
      <c r="BL230" s="16" t="s">
        <v>561</v>
      </c>
      <c r="BM230" s="155" t="s">
        <v>21337</v>
      </c>
    </row>
    <row r="231" spans="2:65" s="11" customFormat="1" ht="25.9" customHeight="1">
      <c r="B231" s="130"/>
      <c r="D231" s="131" t="s">
        <v>75</v>
      </c>
      <c r="E231" s="132" t="s">
        <v>499</v>
      </c>
      <c r="F231" s="132" t="s">
        <v>500</v>
      </c>
      <c r="I231" s="133"/>
      <c r="J231" s="134">
        <f>BK231</f>
        <v>0</v>
      </c>
      <c r="L231" s="130"/>
      <c r="M231" s="135"/>
      <c r="P231" s="136">
        <f>P232</f>
        <v>0</v>
      </c>
      <c r="R231" s="136">
        <f>R232</f>
        <v>0</v>
      </c>
      <c r="T231" s="137">
        <f>T232</f>
        <v>0</v>
      </c>
      <c r="AR231" s="131" t="s">
        <v>341</v>
      </c>
      <c r="AT231" s="138" t="s">
        <v>75</v>
      </c>
      <c r="AU231" s="138" t="s">
        <v>76</v>
      </c>
      <c r="AY231" s="131" t="s">
        <v>317</v>
      </c>
      <c r="BK231" s="139">
        <f>BK232</f>
        <v>0</v>
      </c>
    </row>
    <row r="232" spans="2:65" s="1" customFormat="1" ht="37.75" customHeight="1">
      <c r="B232" s="142"/>
      <c r="C232" s="143" t="s">
        <v>702</v>
      </c>
      <c r="D232" s="143" t="s">
        <v>319</v>
      </c>
      <c r="E232" s="144" t="s">
        <v>744</v>
      </c>
      <c r="F232" s="145" t="s">
        <v>745</v>
      </c>
      <c r="G232" s="146" t="s">
        <v>746</v>
      </c>
      <c r="H232" s="147">
        <v>5</v>
      </c>
      <c r="I232" s="148"/>
      <c r="J232" s="149">
        <f>ROUND(I232*H232,2)</f>
        <v>0</v>
      </c>
      <c r="K232" s="150"/>
      <c r="L232" s="31"/>
      <c r="M232" s="190" t="s">
        <v>1</v>
      </c>
      <c r="N232" s="191" t="s">
        <v>42</v>
      </c>
      <c r="O232" s="192"/>
      <c r="P232" s="193">
        <f>O232*H232</f>
        <v>0</v>
      </c>
      <c r="Q232" s="193">
        <v>0</v>
      </c>
      <c r="R232" s="193">
        <f>Q232*H232</f>
        <v>0</v>
      </c>
      <c r="S232" s="193">
        <v>0</v>
      </c>
      <c r="T232" s="194">
        <f>S232*H232</f>
        <v>0</v>
      </c>
      <c r="AR232" s="155" t="s">
        <v>505</v>
      </c>
      <c r="AT232" s="155" t="s">
        <v>319</v>
      </c>
      <c r="AU232" s="155" t="s">
        <v>83</v>
      </c>
      <c r="AY232" s="16" t="s">
        <v>317</v>
      </c>
      <c r="BE232" s="156">
        <f>IF(N232="základná",J232,0)</f>
        <v>0</v>
      </c>
      <c r="BF232" s="156">
        <f>IF(N232="znížená",J232,0)</f>
        <v>0</v>
      </c>
      <c r="BG232" s="156">
        <f>IF(N232="zákl. prenesená",J232,0)</f>
        <v>0</v>
      </c>
      <c r="BH232" s="156">
        <f>IF(N232="zníž. prenesená",J232,0)</f>
        <v>0</v>
      </c>
      <c r="BI232" s="156">
        <f>IF(N232="nulová",J232,0)</f>
        <v>0</v>
      </c>
      <c r="BJ232" s="16" t="s">
        <v>88</v>
      </c>
      <c r="BK232" s="156">
        <f>ROUND(I232*H232,2)</f>
        <v>0</v>
      </c>
      <c r="BL232" s="16" t="s">
        <v>505</v>
      </c>
      <c r="BM232" s="155" t="s">
        <v>21338</v>
      </c>
    </row>
    <row r="233" spans="2:65" s="1" customFormat="1" ht="7" customHeight="1">
      <c r="B233" s="46"/>
      <c r="C233" s="47"/>
      <c r="D233" s="47"/>
      <c r="E233" s="47"/>
      <c r="F233" s="47"/>
      <c r="G233" s="47"/>
      <c r="H233" s="47"/>
      <c r="I233" s="47"/>
      <c r="J233" s="47"/>
      <c r="K233" s="47"/>
      <c r="L233" s="31"/>
    </row>
  </sheetData>
  <autoFilter ref="C128:K232" xr:uid="{00000000-0009-0000-0000-00003B000000}"/>
  <mergeCells count="12">
    <mergeCell ref="E121:H121"/>
    <mergeCell ref="L2:V2"/>
    <mergeCell ref="E85:H85"/>
    <mergeCell ref="E87:H87"/>
    <mergeCell ref="E89:H89"/>
    <mergeCell ref="E117:H117"/>
    <mergeCell ref="E119:H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2:BM22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275</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21339</v>
      </c>
      <c r="F11" s="263"/>
      <c r="G11" s="263"/>
      <c r="H11" s="263"/>
      <c r="L11" s="31"/>
    </row>
    <row r="12" spans="2:46" s="1" customFormat="1" ht="12" customHeight="1">
      <c r="B12" s="31"/>
      <c r="D12" s="26" t="s">
        <v>289</v>
      </c>
      <c r="L12" s="31"/>
    </row>
    <row r="13" spans="2:46" s="1" customFormat="1" ht="16.5" customHeight="1">
      <c r="B13" s="31"/>
      <c r="E13" s="243" t="s">
        <v>21340</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ROUND(J156,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ROUND((SUM(BE156:BE225)),  2)</f>
        <v>0</v>
      </c>
      <c r="G37" s="99"/>
      <c r="H37" s="99"/>
      <c r="I37" s="100">
        <v>0.2</v>
      </c>
      <c r="J37" s="98">
        <f>ROUND(((SUM(BE156:BE225))*I37),  2)</f>
        <v>0</v>
      </c>
      <c r="L37" s="31"/>
    </row>
    <row r="38" spans="2:12" s="1" customFormat="1" ht="14.4" customHeight="1">
      <c r="B38" s="31"/>
      <c r="E38" s="36" t="s">
        <v>42</v>
      </c>
      <c r="F38" s="98">
        <f>ROUND((SUM(BF156:BF225)),  2)</f>
        <v>0</v>
      </c>
      <c r="G38" s="99"/>
      <c r="H38" s="99"/>
      <c r="I38" s="100">
        <v>0.2</v>
      </c>
      <c r="J38" s="98">
        <f>ROUND(((SUM(BF156:BF225))*I38),  2)</f>
        <v>0</v>
      </c>
      <c r="L38" s="31"/>
    </row>
    <row r="39" spans="2:12" s="1" customFormat="1" ht="14.4" hidden="1" customHeight="1">
      <c r="B39" s="31"/>
      <c r="E39" s="26" t="s">
        <v>43</v>
      </c>
      <c r="F39" s="87">
        <f>ROUND((SUM(BG156:BG225)),  2)</f>
        <v>0</v>
      </c>
      <c r="I39" s="101">
        <v>0.2</v>
      </c>
      <c r="J39" s="87">
        <f>0</f>
        <v>0</v>
      </c>
      <c r="L39" s="31"/>
    </row>
    <row r="40" spans="2:12" s="1" customFormat="1" ht="14.4" hidden="1" customHeight="1">
      <c r="B40" s="31"/>
      <c r="E40" s="26" t="s">
        <v>44</v>
      </c>
      <c r="F40" s="87">
        <f>ROUND((SUM(BH156:BH225)),  2)</f>
        <v>0</v>
      </c>
      <c r="I40" s="101">
        <v>0.2</v>
      </c>
      <c r="J40" s="87">
        <f>0</f>
        <v>0</v>
      </c>
      <c r="L40" s="31"/>
    </row>
    <row r="41" spans="2:12" s="1" customFormat="1" ht="14.4" hidden="1" customHeight="1">
      <c r="B41" s="31"/>
      <c r="E41" s="36" t="s">
        <v>45</v>
      </c>
      <c r="F41" s="98">
        <f>ROUND((SUM(BI156:BI225)),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21339</v>
      </c>
      <c r="F89" s="263"/>
      <c r="G89" s="263"/>
      <c r="H89" s="263"/>
      <c r="L89" s="31"/>
    </row>
    <row r="90" spans="2:12" s="1" customFormat="1" ht="12" customHeight="1">
      <c r="B90" s="31"/>
      <c r="C90" s="26" t="s">
        <v>289</v>
      </c>
      <c r="L90" s="31"/>
    </row>
    <row r="91" spans="2:12" s="1" customFormat="1" ht="16.5" customHeight="1">
      <c r="B91" s="31"/>
      <c r="E91" s="243" t="str">
        <f>E13</f>
        <v>PS11.1 - 1.NP</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J156</f>
        <v>0</v>
      </c>
      <c r="L100" s="31"/>
      <c r="AU100" s="16" t="s">
        <v>296</v>
      </c>
    </row>
    <row r="101" spans="2:47" s="8" customFormat="1" ht="25" customHeight="1">
      <c r="B101" s="113"/>
      <c r="D101" s="114" t="s">
        <v>21341</v>
      </c>
      <c r="E101" s="115"/>
      <c r="F101" s="115"/>
      <c r="G101" s="115"/>
      <c r="H101" s="115"/>
      <c r="I101" s="115"/>
      <c r="J101" s="116">
        <f>J157</f>
        <v>0</v>
      </c>
      <c r="L101" s="113"/>
    </row>
    <row r="102" spans="2:47" s="9" customFormat="1" ht="19.899999999999999" customHeight="1">
      <c r="B102" s="117"/>
      <c r="D102" s="118" t="s">
        <v>21342</v>
      </c>
      <c r="E102" s="119"/>
      <c r="F102" s="119"/>
      <c r="G102" s="119"/>
      <c r="H102" s="119"/>
      <c r="I102" s="119"/>
      <c r="J102" s="120">
        <f>J158</f>
        <v>0</v>
      </c>
      <c r="L102" s="117"/>
    </row>
    <row r="103" spans="2:47" s="9" customFormat="1" ht="19.899999999999999" customHeight="1">
      <c r="B103" s="117"/>
      <c r="D103" s="118" t="s">
        <v>21343</v>
      </c>
      <c r="E103" s="119"/>
      <c r="F103" s="119"/>
      <c r="G103" s="119"/>
      <c r="H103" s="119"/>
      <c r="I103" s="119"/>
      <c r="J103" s="120">
        <f>J160</f>
        <v>0</v>
      </c>
      <c r="L103" s="117"/>
    </row>
    <row r="104" spans="2:47" s="9" customFormat="1" ht="19.899999999999999" customHeight="1">
      <c r="B104" s="117"/>
      <c r="D104" s="118" t="s">
        <v>21344</v>
      </c>
      <c r="E104" s="119"/>
      <c r="F104" s="119"/>
      <c r="G104" s="119"/>
      <c r="H104" s="119"/>
      <c r="I104" s="119"/>
      <c r="J104" s="120">
        <f>J162</f>
        <v>0</v>
      </c>
      <c r="L104" s="117"/>
    </row>
    <row r="105" spans="2:47" s="9" customFormat="1" ht="19.899999999999999" customHeight="1">
      <c r="B105" s="117"/>
      <c r="D105" s="118" t="s">
        <v>21345</v>
      </c>
      <c r="E105" s="119"/>
      <c r="F105" s="119"/>
      <c r="G105" s="119"/>
      <c r="H105" s="119"/>
      <c r="I105" s="119"/>
      <c r="J105" s="120">
        <f>J164</f>
        <v>0</v>
      </c>
      <c r="L105" s="117"/>
    </row>
    <row r="106" spans="2:47" s="9" customFormat="1" ht="19.899999999999999" customHeight="1">
      <c r="B106" s="117"/>
      <c r="D106" s="118" t="s">
        <v>21346</v>
      </c>
      <c r="E106" s="119"/>
      <c r="F106" s="119"/>
      <c r="G106" s="119"/>
      <c r="H106" s="119"/>
      <c r="I106" s="119"/>
      <c r="J106" s="120">
        <f>J166</f>
        <v>0</v>
      </c>
      <c r="L106" s="117"/>
    </row>
    <row r="107" spans="2:47" s="9" customFormat="1" ht="19.899999999999999" customHeight="1">
      <c r="B107" s="117"/>
      <c r="D107" s="118" t="s">
        <v>21347</v>
      </c>
      <c r="E107" s="119"/>
      <c r="F107" s="119"/>
      <c r="G107" s="119"/>
      <c r="H107" s="119"/>
      <c r="I107" s="119"/>
      <c r="J107" s="120">
        <f>J168</f>
        <v>0</v>
      </c>
      <c r="L107" s="117"/>
    </row>
    <row r="108" spans="2:47" s="9" customFormat="1" ht="19.899999999999999" customHeight="1">
      <c r="B108" s="117"/>
      <c r="D108" s="118" t="s">
        <v>21348</v>
      </c>
      <c r="E108" s="119"/>
      <c r="F108" s="119"/>
      <c r="G108" s="119"/>
      <c r="H108" s="119"/>
      <c r="I108" s="119"/>
      <c r="J108" s="120">
        <f>J170</f>
        <v>0</v>
      </c>
      <c r="L108" s="117"/>
    </row>
    <row r="109" spans="2:47" s="9" customFormat="1" ht="19.899999999999999" customHeight="1">
      <c r="B109" s="117"/>
      <c r="D109" s="118" t="s">
        <v>21349</v>
      </c>
      <c r="E109" s="119"/>
      <c r="F109" s="119"/>
      <c r="G109" s="119"/>
      <c r="H109" s="119"/>
      <c r="I109" s="119"/>
      <c r="J109" s="120">
        <f>J172</f>
        <v>0</v>
      </c>
      <c r="L109" s="117"/>
    </row>
    <row r="110" spans="2:47" s="9" customFormat="1" ht="19.899999999999999" customHeight="1">
      <c r="B110" s="117"/>
      <c r="D110" s="118" t="s">
        <v>21350</v>
      </c>
      <c r="E110" s="119"/>
      <c r="F110" s="119"/>
      <c r="G110" s="119"/>
      <c r="H110" s="119"/>
      <c r="I110" s="119"/>
      <c r="J110" s="120">
        <f>J174</f>
        <v>0</v>
      </c>
      <c r="L110" s="117"/>
    </row>
    <row r="111" spans="2:47" s="9" customFormat="1" ht="19.899999999999999" customHeight="1">
      <c r="B111" s="117"/>
      <c r="D111" s="118" t="s">
        <v>21351</v>
      </c>
      <c r="E111" s="119"/>
      <c r="F111" s="119"/>
      <c r="G111" s="119"/>
      <c r="H111" s="119"/>
      <c r="I111" s="119"/>
      <c r="J111" s="120">
        <f>J176</f>
        <v>0</v>
      </c>
      <c r="L111" s="117"/>
    </row>
    <row r="112" spans="2:47" s="9" customFormat="1" ht="19.899999999999999" customHeight="1">
      <c r="B112" s="117"/>
      <c r="D112" s="118" t="s">
        <v>21352</v>
      </c>
      <c r="E112" s="119"/>
      <c r="F112" s="119"/>
      <c r="G112" s="119"/>
      <c r="H112" s="119"/>
      <c r="I112" s="119"/>
      <c r="J112" s="120">
        <f>J178</f>
        <v>0</v>
      </c>
      <c r="L112" s="117"/>
    </row>
    <row r="113" spans="2:12" s="9" customFormat="1" ht="19.899999999999999" customHeight="1">
      <c r="B113" s="117"/>
      <c r="D113" s="118" t="s">
        <v>21353</v>
      </c>
      <c r="E113" s="119"/>
      <c r="F113" s="119"/>
      <c r="G113" s="119"/>
      <c r="H113" s="119"/>
      <c r="I113" s="119"/>
      <c r="J113" s="120">
        <f>J180</f>
        <v>0</v>
      </c>
      <c r="L113" s="117"/>
    </row>
    <row r="114" spans="2:12" s="9" customFormat="1" ht="19.899999999999999" customHeight="1">
      <c r="B114" s="117"/>
      <c r="D114" s="118" t="s">
        <v>21354</v>
      </c>
      <c r="E114" s="119"/>
      <c r="F114" s="119"/>
      <c r="G114" s="119"/>
      <c r="H114" s="119"/>
      <c r="I114" s="119"/>
      <c r="J114" s="120">
        <f>J182</f>
        <v>0</v>
      </c>
      <c r="L114" s="117"/>
    </row>
    <row r="115" spans="2:12" s="9" customFormat="1" ht="19.899999999999999" customHeight="1">
      <c r="B115" s="117"/>
      <c r="D115" s="118" t="s">
        <v>21355</v>
      </c>
      <c r="E115" s="119"/>
      <c r="F115" s="119"/>
      <c r="G115" s="119"/>
      <c r="H115" s="119"/>
      <c r="I115" s="119"/>
      <c r="J115" s="120">
        <f>J184</f>
        <v>0</v>
      </c>
      <c r="L115" s="117"/>
    </row>
    <row r="116" spans="2:12" s="9" customFormat="1" ht="19.899999999999999" customHeight="1">
      <c r="B116" s="117"/>
      <c r="D116" s="118" t="s">
        <v>21356</v>
      </c>
      <c r="E116" s="119"/>
      <c r="F116" s="119"/>
      <c r="G116" s="119"/>
      <c r="H116" s="119"/>
      <c r="I116" s="119"/>
      <c r="J116" s="120">
        <f>J186</f>
        <v>0</v>
      </c>
      <c r="L116" s="117"/>
    </row>
    <row r="117" spans="2:12" s="9" customFormat="1" ht="19.899999999999999" customHeight="1">
      <c r="B117" s="117"/>
      <c r="D117" s="118" t="s">
        <v>21357</v>
      </c>
      <c r="E117" s="119"/>
      <c r="F117" s="119"/>
      <c r="G117" s="119"/>
      <c r="H117" s="119"/>
      <c r="I117" s="119"/>
      <c r="J117" s="120">
        <f>J188</f>
        <v>0</v>
      </c>
      <c r="L117" s="117"/>
    </row>
    <row r="118" spans="2:12" s="9" customFormat="1" ht="19.899999999999999" customHeight="1">
      <c r="B118" s="117"/>
      <c r="D118" s="118" t="s">
        <v>21358</v>
      </c>
      <c r="E118" s="119"/>
      <c r="F118" s="119"/>
      <c r="G118" s="119"/>
      <c r="H118" s="119"/>
      <c r="I118" s="119"/>
      <c r="J118" s="120">
        <f>J190</f>
        <v>0</v>
      </c>
      <c r="L118" s="117"/>
    </row>
    <row r="119" spans="2:12" s="9" customFormat="1" ht="19.899999999999999" customHeight="1">
      <c r="B119" s="117"/>
      <c r="D119" s="118" t="s">
        <v>21359</v>
      </c>
      <c r="E119" s="119"/>
      <c r="F119" s="119"/>
      <c r="G119" s="119"/>
      <c r="H119" s="119"/>
      <c r="I119" s="119"/>
      <c r="J119" s="120">
        <f>J192</f>
        <v>0</v>
      </c>
      <c r="L119" s="117"/>
    </row>
    <row r="120" spans="2:12" s="9" customFormat="1" ht="19.899999999999999" customHeight="1">
      <c r="B120" s="117"/>
      <c r="D120" s="118" t="s">
        <v>21360</v>
      </c>
      <c r="E120" s="119"/>
      <c r="F120" s="119"/>
      <c r="G120" s="119"/>
      <c r="H120" s="119"/>
      <c r="I120" s="119"/>
      <c r="J120" s="120">
        <f>J194</f>
        <v>0</v>
      </c>
      <c r="L120" s="117"/>
    </row>
    <row r="121" spans="2:12" s="9" customFormat="1" ht="19.899999999999999" customHeight="1">
      <c r="B121" s="117"/>
      <c r="D121" s="118" t="s">
        <v>21361</v>
      </c>
      <c r="E121" s="119"/>
      <c r="F121" s="119"/>
      <c r="G121" s="119"/>
      <c r="H121" s="119"/>
      <c r="I121" s="119"/>
      <c r="J121" s="120">
        <f>J196</f>
        <v>0</v>
      </c>
      <c r="L121" s="117"/>
    </row>
    <row r="122" spans="2:12" s="9" customFormat="1" ht="19.899999999999999" customHeight="1">
      <c r="B122" s="117"/>
      <c r="D122" s="118" t="s">
        <v>21362</v>
      </c>
      <c r="E122" s="119"/>
      <c r="F122" s="119"/>
      <c r="G122" s="119"/>
      <c r="H122" s="119"/>
      <c r="I122" s="119"/>
      <c r="J122" s="120">
        <f>J198</f>
        <v>0</v>
      </c>
      <c r="L122" s="117"/>
    </row>
    <row r="123" spans="2:12" s="9" customFormat="1" ht="19.899999999999999" customHeight="1">
      <c r="B123" s="117"/>
      <c r="D123" s="118" t="s">
        <v>21363</v>
      </c>
      <c r="E123" s="119"/>
      <c r="F123" s="119"/>
      <c r="G123" s="119"/>
      <c r="H123" s="119"/>
      <c r="I123" s="119"/>
      <c r="J123" s="120">
        <f>J200</f>
        <v>0</v>
      </c>
      <c r="L123" s="117"/>
    </row>
    <row r="124" spans="2:12" s="9" customFormat="1" ht="19.899999999999999" customHeight="1">
      <c r="B124" s="117"/>
      <c r="D124" s="118" t="s">
        <v>21364</v>
      </c>
      <c r="E124" s="119"/>
      <c r="F124" s="119"/>
      <c r="G124" s="119"/>
      <c r="H124" s="119"/>
      <c r="I124" s="119"/>
      <c r="J124" s="120">
        <f>J202</f>
        <v>0</v>
      </c>
      <c r="L124" s="117"/>
    </row>
    <row r="125" spans="2:12" s="9" customFormat="1" ht="19.899999999999999" customHeight="1">
      <c r="B125" s="117"/>
      <c r="D125" s="118" t="s">
        <v>21365</v>
      </c>
      <c r="E125" s="119"/>
      <c r="F125" s="119"/>
      <c r="G125" s="119"/>
      <c r="H125" s="119"/>
      <c r="I125" s="119"/>
      <c r="J125" s="120">
        <f>J204</f>
        <v>0</v>
      </c>
      <c r="L125" s="117"/>
    </row>
    <row r="126" spans="2:12" s="9" customFormat="1" ht="19.899999999999999" customHeight="1">
      <c r="B126" s="117"/>
      <c r="D126" s="118" t="s">
        <v>21366</v>
      </c>
      <c r="E126" s="119"/>
      <c r="F126" s="119"/>
      <c r="G126" s="119"/>
      <c r="H126" s="119"/>
      <c r="I126" s="119"/>
      <c r="J126" s="120">
        <f>J206</f>
        <v>0</v>
      </c>
      <c r="L126" s="117"/>
    </row>
    <row r="127" spans="2:12" s="9" customFormat="1" ht="19.899999999999999" customHeight="1">
      <c r="B127" s="117"/>
      <c r="D127" s="118" t="s">
        <v>21367</v>
      </c>
      <c r="E127" s="119"/>
      <c r="F127" s="119"/>
      <c r="G127" s="119"/>
      <c r="H127" s="119"/>
      <c r="I127" s="119"/>
      <c r="J127" s="120">
        <f>J209</f>
        <v>0</v>
      </c>
      <c r="L127" s="117"/>
    </row>
    <row r="128" spans="2:12" s="9" customFormat="1" ht="19.899999999999999" customHeight="1">
      <c r="B128" s="117"/>
      <c r="D128" s="118" t="s">
        <v>21368</v>
      </c>
      <c r="E128" s="119"/>
      <c r="F128" s="119"/>
      <c r="G128" s="119"/>
      <c r="H128" s="119"/>
      <c r="I128" s="119"/>
      <c r="J128" s="120">
        <f>J212</f>
        <v>0</v>
      </c>
      <c r="L128" s="117"/>
    </row>
    <row r="129" spans="2:12" s="9" customFormat="1" ht="19.899999999999999" customHeight="1">
      <c r="B129" s="117"/>
      <c r="D129" s="118" t="s">
        <v>21369</v>
      </c>
      <c r="E129" s="119"/>
      <c r="F129" s="119"/>
      <c r="G129" s="119"/>
      <c r="H129" s="119"/>
      <c r="I129" s="119"/>
      <c r="J129" s="120">
        <f>J215</f>
        <v>0</v>
      </c>
      <c r="L129" s="117"/>
    </row>
    <row r="130" spans="2:12" s="9" customFormat="1" ht="19.899999999999999" customHeight="1">
      <c r="B130" s="117"/>
      <c r="D130" s="118" t="s">
        <v>21370</v>
      </c>
      <c r="E130" s="119"/>
      <c r="F130" s="119"/>
      <c r="G130" s="119"/>
      <c r="H130" s="119"/>
      <c r="I130" s="119"/>
      <c r="J130" s="120">
        <f>J217</f>
        <v>0</v>
      </c>
      <c r="L130" s="117"/>
    </row>
    <row r="131" spans="2:12" s="9" customFormat="1" ht="19.899999999999999" customHeight="1">
      <c r="B131" s="117"/>
      <c r="D131" s="118" t="s">
        <v>21371</v>
      </c>
      <c r="E131" s="119"/>
      <c r="F131" s="119"/>
      <c r="G131" s="119"/>
      <c r="H131" s="119"/>
      <c r="I131" s="119"/>
      <c r="J131" s="120">
        <f>J220</f>
        <v>0</v>
      </c>
      <c r="L131" s="117"/>
    </row>
    <row r="132" spans="2:12" s="9" customFormat="1" ht="19.899999999999999" customHeight="1">
      <c r="B132" s="117"/>
      <c r="D132" s="118" t="s">
        <v>21372</v>
      </c>
      <c r="E132" s="119"/>
      <c r="F132" s="119"/>
      <c r="G132" s="119"/>
      <c r="H132" s="119"/>
      <c r="I132" s="119"/>
      <c r="J132" s="120">
        <f>J223</f>
        <v>0</v>
      </c>
      <c r="L132" s="117"/>
    </row>
    <row r="133" spans="2:12" s="1" customFormat="1" ht="21.75" customHeight="1">
      <c r="B133" s="31"/>
      <c r="L133" s="31"/>
    </row>
    <row r="134" spans="2:12" s="1" customFormat="1" ht="7" customHeight="1">
      <c r="B134" s="46"/>
      <c r="C134" s="47"/>
      <c r="D134" s="47"/>
      <c r="E134" s="47"/>
      <c r="F134" s="47"/>
      <c r="G134" s="47"/>
      <c r="H134" s="47"/>
      <c r="I134" s="47"/>
      <c r="J134" s="47"/>
      <c r="K134" s="47"/>
      <c r="L134" s="31"/>
    </row>
    <row r="138" spans="2:12" s="1" customFormat="1" ht="7" customHeight="1">
      <c r="B138" s="48"/>
      <c r="C138" s="49"/>
      <c r="D138" s="49"/>
      <c r="E138" s="49"/>
      <c r="F138" s="49"/>
      <c r="G138" s="49"/>
      <c r="H138" s="49"/>
      <c r="I138" s="49"/>
      <c r="J138" s="49"/>
      <c r="K138" s="49"/>
      <c r="L138" s="31"/>
    </row>
    <row r="139" spans="2:12" s="1" customFormat="1" ht="25" customHeight="1">
      <c r="B139" s="31"/>
      <c r="C139" s="20" t="s">
        <v>303</v>
      </c>
      <c r="L139" s="31"/>
    </row>
    <row r="140" spans="2:12" s="1" customFormat="1" ht="7" customHeight="1">
      <c r="B140" s="31"/>
      <c r="L140" s="31"/>
    </row>
    <row r="141" spans="2:12" s="1" customFormat="1" ht="12" customHeight="1">
      <c r="B141" s="31"/>
      <c r="C141" s="26" t="s">
        <v>15</v>
      </c>
      <c r="L141" s="31"/>
    </row>
    <row r="142" spans="2:12" s="1" customFormat="1" ht="26.25" customHeight="1">
      <c r="B142" s="31"/>
      <c r="E142" s="261" t="str">
        <f>E7</f>
        <v>Dostavba a rekonštrukcia lôžkovej časti Nemocnice s poliklinikou v Spišskej Novej Vsi</v>
      </c>
      <c r="F142" s="262"/>
      <c r="G142" s="262"/>
      <c r="H142" s="262"/>
      <c r="L142" s="31"/>
    </row>
    <row r="143" spans="2:12" ht="12" customHeight="1">
      <c r="B143" s="19"/>
      <c r="C143" s="26" t="s">
        <v>285</v>
      </c>
      <c r="L143" s="19"/>
    </row>
    <row r="144" spans="2:12" ht="16.5" customHeight="1">
      <c r="B144" s="19"/>
      <c r="E144" s="261" t="s">
        <v>20135</v>
      </c>
      <c r="F144" s="218"/>
      <c r="G144" s="218"/>
      <c r="H144" s="218"/>
      <c r="L144" s="19"/>
    </row>
    <row r="145" spans="2:65" ht="12" customHeight="1">
      <c r="B145" s="19"/>
      <c r="C145" s="26" t="s">
        <v>287</v>
      </c>
      <c r="L145" s="19"/>
    </row>
    <row r="146" spans="2:65" s="1" customFormat="1" ht="16.5" customHeight="1">
      <c r="B146" s="31"/>
      <c r="E146" s="256" t="s">
        <v>21339</v>
      </c>
      <c r="F146" s="263"/>
      <c r="G146" s="263"/>
      <c r="H146" s="263"/>
      <c r="L146" s="31"/>
    </row>
    <row r="147" spans="2:65" s="1" customFormat="1" ht="12" customHeight="1">
      <c r="B147" s="31"/>
      <c r="C147" s="26" t="s">
        <v>289</v>
      </c>
      <c r="L147" s="31"/>
    </row>
    <row r="148" spans="2:65" s="1" customFormat="1" ht="16.5" customHeight="1">
      <c r="B148" s="31"/>
      <c r="E148" s="243" t="str">
        <f>E13</f>
        <v>PS11.1 - 1.NP</v>
      </c>
      <c r="F148" s="263"/>
      <c r="G148" s="263"/>
      <c r="H148" s="263"/>
      <c r="L148" s="31"/>
    </row>
    <row r="149" spans="2:65" s="1" customFormat="1" ht="7" customHeight="1">
      <c r="B149" s="31"/>
      <c r="L149" s="31"/>
    </row>
    <row r="150" spans="2:65" s="1" customFormat="1" ht="12" customHeight="1">
      <c r="B150" s="31"/>
      <c r="C150" s="26" t="s">
        <v>19</v>
      </c>
      <c r="F150" s="24" t="str">
        <f>F16</f>
        <v>parc.č.:1094/1,17,81,82,98,99,1095,1096,9243/18</v>
      </c>
      <c r="I150" s="26" t="s">
        <v>21</v>
      </c>
      <c r="J150" s="54" t="str">
        <f>IF(J16="","",J16)</f>
        <v>6. 3. 2024</v>
      </c>
      <c r="L150" s="31"/>
    </row>
    <row r="151" spans="2:65" s="1" customFormat="1" ht="7" customHeight="1">
      <c r="B151" s="31"/>
      <c r="L151" s="31"/>
    </row>
    <row r="152" spans="2:65" s="1" customFormat="1" ht="25.65" customHeight="1">
      <c r="B152" s="31"/>
      <c r="C152" s="26" t="s">
        <v>23</v>
      </c>
      <c r="F152" s="24" t="str">
        <f>E19</f>
        <v>Nemocnica s poliklinikou, Spišská Nová Ves</v>
      </c>
      <c r="I152" s="26" t="s">
        <v>29</v>
      </c>
      <c r="J152" s="29" t="str">
        <f>E25</f>
        <v>d.g.A. design graphic architecture s.r.o.</v>
      </c>
      <c r="L152" s="31"/>
    </row>
    <row r="153" spans="2:65" s="1" customFormat="1" ht="15.15" customHeight="1">
      <c r="B153" s="31"/>
      <c r="C153" s="26" t="s">
        <v>27</v>
      </c>
      <c r="F153" s="24" t="str">
        <f>IF(E22="","",E22)</f>
        <v>Vyplň údaj</v>
      </c>
      <c r="I153" s="26" t="s">
        <v>32</v>
      </c>
      <c r="J153" s="29" t="str">
        <f>E28</f>
        <v xml:space="preserve"> </v>
      </c>
      <c r="L153" s="31"/>
    </row>
    <row r="154" spans="2:65" s="1" customFormat="1" ht="10.25" customHeight="1">
      <c r="B154" s="31"/>
      <c r="L154" s="31"/>
    </row>
    <row r="155" spans="2:65" s="10" customFormat="1" ht="29.25" customHeight="1">
      <c r="B155" s="121"/>
      <c r="C155" s="122" t="s">
        <v>304</v>
      </c>
      <c r="D155" s="123" t="s">
        <v>61</v>
      </c>
      <c r="E155" s="123" t="s">
        <v>57</v>
      </c>
      <c r="F155" s="123" t="s">
        <v>58</v>
      </c>
      <c r="G155" s="123" t="s">
        <v>305</v>
      </c>
      <c r="H155" s="123" t="s">
        <v>306</v>
      </c>
      <c r="I155" s="123" t="s">
        <v>307</v>
      </c>
      <c r="J155" s="124" t="s">
        <v>294</v>
      </c>
      <c r="K155" s="125" t="s">
        <v>308</v>
      </c>
      <c r="L155" s="121"/>
      <c r="M155" s="61" t="s">
        <v>1</v>
      </c>
      <c r="N155" s="62" t="s">
        <v>40</v>
      </c>
      <c r="O155" s="62" t="s">
        <v>309</v>
      </c>
      <c r="P155" s="62" t="s">
        <v>310</v>
      </c>
      <c r="Q155" s="62" t="s">
        <v>311</v>
      </c>
      <c r="R155" s="62" t="s">
        <v>312</v>
      </c>
      <c r="S155" s="62" t="s">
        <v>313</v>
      </c>
      <c r="T155" s="63" t="s">
        <v>314</v>
      </c>
    </row>
    <row r="156" spans="2:65" s="1" customFormat="1" ht="22.75" customHeight="1">
      <c r="B156" s="31"/>
      <c r="C156" s="66" t="s">
        <v>295</v>
      </c>
      <c r="J156" s="126">
        <f>BK156</f>
        <v>0</v>
      </c>
      <c r="L156" s="31"/>
      <c r="M156" s="64"/>
      <c r="N156" s="55"/>
      <c r="O156" s="55"/>
      <c r="P156" s="127">
        <f>P157</f>
        <v>0</v>
      </c>
      <c r="Q156" s="55"/>
      <c r="R156" s="127">
        <f>R157</f>
        <v>0</v>
      </c>
      <c r="S156" s="55"/>
      <c r="T156" s="128">
        <f>T157</f>
        <v>0</v>
      </c>
      <c r="AT156" s="16" t="s">
        <v>75</v>
      </c>
      <c r="AU156" s="16" t="s">
        <v>296</v>
      </c>
      <c r="BK156" s="129">
        <f>BK157</f>
        <v>0</v>
      </c>
    </row>
    <row r="157" spans="2:65" s="11" customFormat="1" ht="25.9" customHeight="1">
      <c r="B157" s="130"/>
      <c r="D157" s="131" t="s">
        <v>75</v>
      </c>
      <c r="E157" s="132" t="s">
        <v>274</v>
      </c>
      <c r="F157" s="132" t="s">
        <v>274</v>
      </c>
      <c r="I157" s="133"/>
      <c r="J157" s="134">
        <f>BK157</f>
        <v>0</v>
      </c>
      <c r="L157" s="130"/>
      <c r="M157" s="135"/>
      <c r="P157" s="136">
        <f>P158+P160+P162+P164+P166+P168+P170+P172+P174+P176+P178+P180+P182+P184+P186+P188+P190+P192+P194+P196+P198+P200+P202+P204+P206+P209+P212+P215+P217+P220+P223</f>
        <v>0</v>
      </c>
      <c r="R157" s="136">
        <f>R158+R160+R162+R164+R166+R168+R170+R172+R174+R176+R178+R180+R182+R184+R186+R188+R190+R192+R194+R196+R198+R200+R202+R204+R206+R209+R212+R215+R217+R220+R223</f>
        <v>0</v>
      </c>
      <c r="T157" s="137">
        <f>T158+T160+T162+T164+T166+T168+T170+T172+T174+T176+T178+T180+T182+T184+T186+T188+T190+T192+T194+T196+T198+T200+T202+T204+T206+T209+T212+T215+T217+T220+T223</f>
        <v>0</v>
      </c>
      <c r="AR157" s="131" t="s">
        <v>83</v>
      </c>
      <c r="AT157" s="138" t="s">
        <v>75</v>
      </c>
      <c r="AU157" s="138" t="s">
        <v>76</v>
      </c>
      <c r="AY157" s="131" t="s">
        <v>317</v>
      </c>
      <c r="BK157" s="139">
        <f>BK158+BK160+BK162+BK164+BK166+BK168+BK170+BK172+BK174+BK176+BK178+BK180+BK182+BK184+BK186+BK188+BK190+BK192+BK194+BK196+BK198+BK200+BK202+BK204+BK206+BK209+BK212+BK215+BK217+BK220+BK223</f>
        <v>0</v>
      </c>
    </row>
    <row r="158" spans="2:65" s="11" customFormat="1" ht="22.75" customHeight="1">
      <c r="B158" s="130"/>
      <c r="D158" s="131" t="s">
        <v>75</v>
      </c>
      <c r="E158" s="140" t="s">
        <v>21373</v>
      </c>
      <c r="F158" s="140" t="s">
        <v>21374</v>
      </c>
      <c r="I158" s="133"/>
      <c r="J158" s="141">
        <f>BK158</f>
        <v>0</v>
      </c>
      <c r="L158" s="130"/>
      <c r="M158" s="135"/>
      <c r="P158" s="136">
        <f>P159</f>
        <v>0</v>
      </c>
      <c r="R158" s="136">
        <f>R159</f>
        <v>0</v>
      </c>
      <c r="T158" s="137">
        <f>T159</f>
        <v>0</v>
      </c>
      <c r="AR158" s="131" t="s">
        <v>83</v>
      </c>
      <c r="AT158" s="138" t="s">
        <v>75</v>
      </c>
      <c r="AU158" s="138" t="s">
        <v>83</v>
      </c>
      <c r="AY158" s="131" t="s">
        <v>317</v>
      </c>
      <c r="BK158" s="139">
        <f>BK159</f>
        <v>0</v>
      </c>
    </row>
    <row r="159" spans="2:65" s="1" customFormat="1" ht="49" customHeight="1">
      <c r="B159" s="142"/>
      <c r="C159" s="179" t="s">
        <v>83</v>
      </c>
      <c r="D159" s="179" t="s">
        <v>454</v>
      </c>
      <c r="E159" s="180" t="s">
        <v>21375</v>
      </c>
      <c r="F159" s="181" t="s">
        <v>21376</v>
      </c>
      <c r="G159" s="182" t="s">
        <v>21377</v>
      </c>
      <c r="H159" s="183">
        <v>1</v>
      </c>
      <c r="I159" s="184"/>
      <c r="J159" s="185">
        <f>ROUND(I159*H159,2)</f>
        <v>0</v>
      </c>
      <c r="K159" s="186"/>
      <c r="L159" s="187"/>
      <c r="M159" s="188" t="s">
        <v>1</v>
      </c>
      <c r="N159" s="189" t="s">
        <v>42</v>
      </c>
      <c r="P159" s="153">
        <f>O159*H159</f>
        <v>0</v>
      </c>
      <c r="Q159" s="153">
        <v>0</v>
      </c>
      <c r="R159" s="153">
        <f>Q159*H159</f>
        <v>0</v>
      </c>
      <c r="S159" s="153">
        <v>0</v>
      </c>
      <c r="T159" s="154">
        <f>S159*H159</f>
        <v>0</v>
      </c>
      <c r="AR159" s="155" t="s">
        <v>356</v>
      </c>
      <c r="AT159" s="155" t="s">
        <v>454</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323</v>
      </c>
      <c r="BM159" s="155" t="s">
        <v>88</v>
      </c>
    </row>
    <row r="160" spans="2:65" s="11" customFormat="1" ht="22.75" customHeight="1">
      <c r="B160" s="130"/>
      <c r="D160" s="131" t="s">
        <v>75</v>
      </c>
      <c r="E160" s="140" t="s">
        <v>21378</v>
      </c>
      <c r="F160" s="140" t="s">
        <v>21374</v>
      </c>
      <c r="I160" s="133"/>
      <c r="J160" s="141">
        <f>BK160</f>
        <v>0</v>
      </c>
      <c r="L160" s="130"/>
      <c r="M160" s="135"/>
      <c r="P160" s="136">
        <f>P161</f>
        <v>0</v>
      </c>
      <c r="R160" s="136">
        <f>R161</f>
        <v>0</v>
      </c>
      <c r="T160" s="137">
        <f>T161</f>
        <v>0</v>
      </c>
      <c r="AR160" s="131" t="s">
        <v>83</v>
      </c>
      <c r="AT160" s="138" t="s">
        <v>75</v>
      </c>
      <c r="AU160" s="138" t="s">
        <v>83</v>
      </c>
      <c r="AY160" s="131" t="s">
        <v>317</v>
      </c>
      <c r="BK160" s="139">
        <f>BK161</f>
        <v>0</v>
      </c>
    </row>
    <row r="161" spans="2:65" s="1" customFormat="1" ht="49" customHeight="1">
      <c r="B161" s="142"/>
      <c r="C161" s="179" t="s">
        <v>88</v>
      </c>
      <c r="D161" s="179" t="s">
        <v>454</v>
      </c>
      <c r="E161" s="180" t="s">
        <v>21379</v>
      </c>
      <c r="F161" s="181" t="s">
        <v>21376</v>
      </c>
      <c r="G161" s="182" t="s">
        <v>21377</v>
      </c>
      <c r="H161" s="183">
        <v>1</v>
      </c>
      <c r="I161" s="184"/>
      <c r="J161" s="185">
        <f>ROUND(I161*H161,2)</f>
        <v>0</v>
      </c>
      <c r="K161" s="186"/>
      <c r="L161" s="187"/>
      <c r="M161" s="188" t="s">
        <v>1</v>
      </c>
      <c r="N161" s="189" t="s">
        <v>42</v>
      </c>
      <c r="P161" s="153">
        <f>O161*H161</f>
        <v>0</v>
      </c>
      <c r="Q161" s="153">
        <v>0</v>
      </c>
      <c r="R161" s="153">
        <f>Q161*H161</f>
        <v>0</v>
      </c>
      <c r="S161" s="153">
        <v>0</v>
      </c>
      <c r="T161" s="154">
        <f>S161*H161</f>
        <v>0</v>
      </c>
      <c r="AR161" s="155" t="s">
        <v>356</v>
      </c>
      <c r="AT161" s="155" t="s">
        <v>454</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323</v>
      </c>
      <c r="BM161" s="155" t="s">
        <v>323</v>
      </c>
    </row>
    <row r="162" spans="2:65" s="11" customFormat="1" ht="22.75" customHeight="1">
      <c r="B162" s="130"/>
      <c r="D162" s="131" t="s">
        <v>75</v>
      </c>
      <c r="E162" s="140" t="s">
        <v>21380</v>
      </c>
      <c r="F162" s="140" t="s">
        <v>21381</v>
      </c>
      <c r="I162" s="133"/>
      <c r="J162" s="141">
        <f>BK162</f>
        <v>0</v>
      </c>
      <c r="L162" s="130"/>
      <c r="M162" s="135"/>
      <c r="P162" s="136">
        <f>P163</f>
        <v>0</v>
      </c>
      <c r="R162" s="136">
        <f>R163</f>
        <v>0</v>
      </c>
      <c r="T162" s="137">
        <f>T163</f>
        <v>0</v>
      </c>
      <c r="AR162" s="131" t="s">
        <v>83</v>
      </c>
      <c r="AT162" s="138" t="s">
        <v>75</v>
      </c>
      <c r="AU162" s="138" t="s">
        <v>83</v>
      </c>
      <c r="AY162" s="131" t="s">
        <v>317</v>
      </c>
      <c r="BK162" s="139">
        <f>BK163</f>
        <v>0</v>
      </c>
    </row>
    <row r="163" spans="2:65" s="1" customFormat="1" ht="49" customHeight="1">
      <c r="B163" s="142"/>
      <c r="C163" s="179" t="s">
        <v>92</v>
      </c>
      <c r="D163" s="179" t="s">
        <v>454</v>
      </c>
      <c r="E163" s="180" t="s">
        <v>21382</v>
      </c>
      <c r="F163" s="181" t="s">
        <v>21376</v>
      </c>
      <c r="G163" s="182" t="s">
        <v>21377</v>
      </c>
      <c r="H163" s="183">
        <v>2</v>
      </c>
      <c r="I163" s="184"/>
      <c r="J163" s="185">
        <f>ROUND(I163*H163,2)</f>
        <v>0</v>
      </c>
      <c r="K163" s="186"/>
      <c r="L163" s="187"/>
      <c r="M163" s="188" t="s">
        <v>1</v>
      </c>
      <c r="N163" s="189" t="s">
        <v>42</v>
      </c>
      <c r="P163" s="153">
        <f>O163*H163</f>
        <v>0</v>
      </c>
      <c r="Q163" s="153">
        <v>0</v>
      </c>
      <c r="R163" s="153">
        <f>Q163*H163</f>
        <v>0</v>
      </c>
      <c r="S163" s="153">
        <v>0</v>
      </c>
      <c r="T163" s="154">
        <f>S163*H163</f>
        <v>0</v>
      </c>
      <c r="AR163" s="155" t="s">
        <v>356</v>
      </c>
      <c r="AT163" s="155" t="s">
        <v>454</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323</v>
      </c>
      <c r="BM163" s="155" t="s">
        <v>346</v>
      </c>
    </row>
    <row r="164" spans="2:65" s="11" customFormat="1" ht="22.75" customHeight="1">
      <c r="B164" s="130"/>
      <c r="D164" s="131" t="s">
        <v>75</v>
      </c>
      <c r="E164" s="140" t="s">
        <v>21383</v>
      </c>
      <c r="F164" s="140" t="s">
        <v>21374</v>
      </c>
      <c r="I164" s="133"/>
      <c r="J164" s="141">
        <f>BK164</f>
        <v>0</v>
      </c>
      <c r="L164" s="130"/>
      <c r="M164" s="135"/>
      <c r="P164" s="136">
        <f>P165</f>
        <v>0</v>
      </c>
      <c r="R164" s="136">
        <f>R165</f>
        <v>0</v>
      </c>
      <c r="T164" s="137">
        <f>T165</f>
        <v>0</v>
      </c>
      <c r="AR164" s="131" t="s">
        <v>83</v>
      </c>
      <c r="AT164" s="138" t="s">
        <v>75</v>
      </c>
      <c r="AU164" s="138" t="s">
        <v>83</v>
      </c>
      <c r="AY164" s="131" t="s">
        <v>317</v>
      </c>
      <c r="BK164" s="139">
        <f>BK165</f>
        <v>0</v>
      </c>
    </row>
    <row r="165" spans="2:65" s="1" customFormat="1" ht="49" customHeight="1">
      <c r="B165" s="142"/>
      <c r="C165" s="179" t="s">
        <v>323</v>
      </c>
      <c r="D165" s="179" t="s">
        <v>454</v>
      </c>
      <c r="E165" s="180" t="s">
        <v>21384</v>
      </c>
      <c r="F165" s="181" t="s">
        <v>21376</v>
      </c>
      <c r="G165" s="182" t="s">
        <v>21377</v>
      </c>
      <c r="H165" s="183">
        <v>1</v>
      </c>
      <c r="I165" s="184"/>
      <c r="J165" s="185">
        <f>ROUND(I165*H165,2)</f>
        <v>0</v>
      </c>
      <c r="K165" s="186"/>
      <c r="L165" s="187"/>
      <c r="M165" s="188" t="s">
        <v>1</v>
      </c>
      <c r="N165" s="189" t="s">
        <v>42</v>
      </c>
      <c r="P165" s="153">
        <f>O165*H165</f>
        <v>0</v>
      </c>
      <c r="Q165" s="153">
        <v>0</v>
      </c>
      <c r="R165" s="153">
        <f>Q165*H165</f>
        <v>0</v>
      </c>
      <c r="S165" s="153">
        <v>0</v>
      </c>
      <c r="T165" s="154">
        <f>S165*H165</f>
        <v>0</v>
      </c>
      <c r="AR165" s="155" t="s">
        <v>356</v>
      </c>
      <c r="AT165" s="155" t="s">
        <v>454</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323</v>
      </c>
      <c r="BM165" s="155" t="s">
        <v>356</v>
      </c>
    </row>
    <row r="166" spans="2:65" s="11" customFormat="1" ht="22.75" customHeight="1">
      <c r="B166" s="130"/>
      <c r="D166" s="131" t="s">
        <v>75</v>
      </c>
      <c r="E166" s="140" t="s">
        <v>21385</v>
      </c>
      <c r="F166" s="140" t="s">
        <v>21381</v>
      </c>
      <c r="I166" s="133"/>
      <c r="J166" s="141">
        <f>BK166</f>
        <v>0</v>
      </c>
      <c r="L166" s="130"/>
      <c r="M166" s="135"/>
      <c r="P166" s="136">
        <f>P167</f>
        <v>0</v>
      </c>
      <c r="R166" s="136">
        <f>R167</f>
        <v>0</v>
      </c>
      <c r="T166" s="137">
        <f>T167</f>
        <v>0</v>
      </c>
      <c r="AR166" s="131" t="s">
        <v>83</v>
      </c>
      <c r="AT166" s="138" t="s">
        <v>75</v>
      </c>
      <c r="AU166" s="138" t="s">
        <v>83</v>
      </c>
      <c r="AY166" s="131" t="s">
        <v>317</v>
      </c>
      <c r="BK166" s="139">
        <f>BK167</f>
        <v>0</v>
      </c>
    </row>
    <row r="167" spans="2:65" s="1" customFormat="1" ht="49" customHeight="1">
      <c r="B167" s="142"/>
      <c r="C167" s="179" t="s">
        <v>341</v>
      </c>
      <c r="D167" s="179" t="s">
        <v>454</v>
      </c>
      <c r="E167" s="180" t="s">
        <v>21386</v>
      </c>
      <c r="F167" s="181" t="s">
        <v>21376</v>
      </c>
      <c r="G167" s="182" t="s">
        <v>21377</v>
      </c>
      <c r="H167" s="183">
        <v>2</v>
      </c>
      <c r="I167" s="184"/>
      <c r="J167" s="185">
        <f>ROUND(I167*H167,2)</f>
        <v>0</v>
      </c>
      <c r="K167" s="186"/>
      <c r="L167" s="187"/>
      <c r="M167" s="188" t="s">
        <v>1</v>
      </c>
      <c r="N167" s="189" t="s">
        <v>42</v>
      </c>
      <c r="P167" s="153">
        <f>O167*H167</f>
        <v>0</v>
      </c>
      <c r="Q167" s="153">
        <v>0</v>
      </c>
      <c r="R167" s="153">
        <f>Q167*H167</f>
        <v>0</v>
      </c>
      <c r="S167" s="153">
        <v>0</v>
      </c>
      <c r="T167" s="154">
        <f>S167*H167</f>
        <v>0</v>
      </c>
      <c r="AR167" s="155" t="s">
        <v>356</v>
      </c>
      <c r="AT167" s="155" t="s">
        <v>454</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323</v>
      </c>
      <c r="BM167" s="155" t="s">
        <v>366</v>
      </c>
    </row>
    <row r="168" spans="2:65" s="11" customFormat="1" ht="22.75" customHeight="1">
      <c r="B168" s="130"/>
      <c r="D168" s="131" t="s">
        <v>75</v>
      </c>
      <c r="E168" s="140" t="s">
        <v>21387</v>
      </c>
      <c r="F168" s="140" t="s">
        <v>21374</v>
      </c>
      <c r="I168" s="133"/>
      <c r="J168" s="141">
        <f>BK168</f>
        <v>0</v>
      </c>
      <c r="L168" s="130"/>
      <c r="M168" s="135"/>
      <c r="P168" s="136">
        <f>P169</f>
        <v>0</v>
      </c>
      <c r="R168" s="136">
        <f>R169</f>
        <v>0</v>
      </c>
      <c r="T168" s="137">
        <f>T169</f>
        <v>0</v>
      </c>
      <c r="AR168" s="131" t="s">
        <v>83</v>
      </c>
      <c r="AT168" s="138" t="s">
        <v>75</v>
      </c>
      <c r="AU168" s="138" t="s">
        <v>83</v>
      </c>
      <c r="AY168" s="131" t="s">
        <v>317</v>
      </c>
      <c r="BK168" s="139">
        <f>BK169</f>
        <v>0</v>
      </c>
    </row>
    <row r="169" spans="2:65" s="1" customFormat="1" ht="49" customHeight="1">
      <c r="B169" s="142"/>
      <c r="C169" s="179" t="s">
        <v>346</v>
      </c>
      <c r="D169" s="179" t="s">
        <v>454</v>
      </c>
      <c r="E169" s="180" t="s">
        <v>21388</v>
      </c>
      <c r="F169" s="181" t="s">
        <v>21376</v>
      </c>
      <c r="G169" s="182" t="s">
        <v>21377</v>
      </c>
      <c r="H169" s="183">
        <v>1</v>
      </c>
      <c r="I169" s="184"/>
      <c r="J169" s="185">
        <f>ROUND(I169*H169,2)</f>
        <v>0</v>
      </c>
      <c r="K169" s="186"/>
      <c r="L169" s="187"/>
      <c r="M169" s="188" t="s">
        <v>1</v>
      </c>
      <c r="N169" s="189" t="s">
        <v>42</v>
      </c>
      <c r="P169" s="153">
        <f>O169*H169</f>
        <v>0</v>
      </c>
      <c r="Q169" s="153">
        <v>0</v>
      </c>
      <c r="R169" s="153">
        <f>Q169*H169</f>
        <v>0</v>
      </c>
      <c r="S169" s="153">
        <v>0</v>
      </c>
      <c r="T169" s="154">
        <f>S169*H169</f>
        <v>0</v>
      </c>
      <c r="AR169" s="155" t="s">
        <v>356</v>
      </c>
      <c r="AT169" s="155" t="s">
        <v>454</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323</v>
      </c>
      <c r="BM169" s="155" t="s">
        <v>376</v>
      </c>
    </row>
    <row r="170" spans="2:65" s="11" customFormat="1" ht="22.75" customHeight="1">
      <c r="B170" s="130"/>
      <c r="D170" s="131" t="s">
        <v>75</v>
      </c>
      <c r="E170" s="140" t="s">
        <v>21389</v>
      </c>
      <c r="F170" s="140" t="s">
        <v>21381</v>
      </c>
      <c r="I170" s="133"/>
      <c r="J170" s="141">
        <f>BK170</f>
        <v>0</v>
      </c>
      <c r="L170" s="130"/>
      <c r="M170" s="135"/>
      <c r="P170" s="136">
        <f>P171</f>
        <v>0</v>
      </c>
      <c r="R170" s="136">
        <f>R171</f>
        <v>0</v>
      </c>
      <c r="T170" s="137">
        <f>T171</f>
        <v>0</v>
      </c>
      <c r="AR170" s="131" t="s">
        <v>83</v>
      </c>
      <c r="AT170" s="138" t="s">
        <v>75</v>
      </c>
      <c r="AU170" s="138" t="s">
        <v>83</v>
      </c>
      <c r="AY170" s="131" t="s">
        <v>317</v>
      </c>
      <c r="BK170" s="139">
        <f>BK171</f>
        <v>0</v>
      </c>
    </row>
    <row r="171" spans="2:65" s="1" customFormat="1" ht="49" customHeight="1">
      <c r="B171" s="142"/>
      <c r="C171" s="179" t="s">
        <v>351</v>
      </c>
      <c r="D171" s="179" t="s">
        <v>454</v>
      </c>
      <c r="E171" s="180" t="s">
        <v>21390</v>
      </c>
      <c r="F171" s="181" t="s">
        <v>21376</v>
      </c>
      <c r="G171" s="182" t="s">
        <v>21377</v>
      </c>
      <c r="H171" s="183">
        <v>2</v>
      </c>
      <c r="I171" s="184"/>
      <c r="J171" s="185">
        <f>ROUND(I171*H171,2)</f>
        <v>0</v>
      </c>
      <c r="K171" s="186"/>
      <c r="L171" s="187"/>
      <c r="M171" s="188" t="s">
        <v>1</v>
      </c>
      <c r="N171" s="189" t="s">
        <v>42</v>
      </c>
      <c r="P171" s="153">
        <f>O171*H171</f>
        <v>0</v>
      </c>
      <c r="Q171" s="153">
        <v>0</v>
      </c>
      <c r="R171" s="153">
        <f>Q171*H171</f>
        <v>0</v>
      </c>
      <c r="S171" s="153">
        <v>0</v>
      </c>
      <c r="T171" s="154">
        <f>S171*H171</f>
        <v>0</v>
      </c>
      <c r="AR171" s="155" t="s">
        <v>356</v>
      </c>
      <c r="AT171" s="155" t="s">
        <v>454</v>
      </c>
      <c r="AU171" s="155" t="s">
        <v>88</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323</v>
      </c>
      <c r="BM171" s="155" t="s">
        <v>386</v>
      </c>
    </row>
    <row r="172" spans="2:65" s="11" customFormat="1" ht="22.75" customHeight="1">
      <c r="B172" s="130"/>
      <c r="D172" s="131" t="s">
        <v>75</v>
      </c>
      <c r="E172" s="140" t="s">
        <v>21391</v>
      </c>
      <c r="F172" s="140" t="s">
        <v>21381</v>
      </c>
      <c r="I172" s="133"/>
      <c r="J172" s="141">
        <f>BK172</f>
        <v>0</v>
      </c>
      <c r="L172" s="130"/>
      <c r="M172" s="135"/>
      <c r="P172" s="136">
        <f>P173</f>
        <v>0</v>
      </c>
      <c r="R172" s="136">
        <f>R173</f>
        <v>0</v>
      </c>
      <c r="T172" s="137">
        <f>T173</f>
        <v>0</v>
      </c>
      <c r="AR172" s="131" t="s">
        <v>83</v>
      </c>
      <c r="AT172" s="138" t="s">
        <v>75</v>
      </c>
      <c r="AU172" s="138" t="s">
        <v>83</v>
      </c>
      <c r="AY172" s="131" t="s">
        <v>317</v>
      </c>
      <c r="BK172" s="139">
        <f>BK173</f>
        <v>0</v>
      </c>
    </row>
    <row r="173" spans="2:65" s="1" customFormat="1" ht="49" customHeight="1">
      <c r="B173" s="142"/>
      <c r="C173" s="179" t="s">
        <v>356</v>
      </c>
      <c r="D173" s="179" t="s">
        <v>454</v>
      </c>
      <c r="E173" s="180" t="s">
        <v>21392</v>
      </c>
      <c r="F173" s="181" t="s">
        <v>21376</v>
      </c>
      <c r="G173" s="182" t="s">
        <v>21377</v>
      </c>
      <c r="H173" s="183">
        <v>2</v>
      </c>
      <c r="I173" s="184"/>
      <c r="J173" s="185">
        <f>ROUND(I173*H173,2)</f>
        <v>0</v>
      </c>
      <c r="K173" s="186"/>
      <c r="L173" s="187"/>
      <c r="M173" s="188" t="s">
        <v>1</v>
      </c>
      <c r="N173" s="189" t="s">
        <v>42</v>
      </c>
      <c r="P173" s="153">
        <f>O173*H173</f>
        <v>0</v>
      </c>
      <c r="Q173" s="153">
        <v>0</v>
      </c>
      <c r="R173" s="153">
        <f>Q173*H173</f>
        <v>0</v>
      </c>
      <c r="S173" s="153">
        <v>0</v>
      </c>
      <c r="T173" s="154">
        <f>S173*H173</f>
        <v>0</v>
      </c>
      <c r="AR173" s="155" t="s">
        <v>356</v>
      </c>
      <c r="AT173" s="155" t="s">
        <v>454</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323</v>
      </c>
      <c r="BM173" s="155" t="s">
        <v>396</v>
      </c>
    </row>
    <row r="174" spans="2:65" s="11" customFormat="1" ht="22.75" customHeight="1">
      <c r="B174" s="130"/>
      <c r="D174" s="131" t="s">
        <v>75</v>
      </c>
      <c r="E174" s="140" t="s">
        <v>21393</v>
      </c>
      <c r="F174" s="140" t="s">
        <v>21374</v>
      </c>
      <c r="I174" s="133"/>
      <c r="J174" s="141">
        <f>BK174</f>
        <v>0</v>
      </c>
      <c r="L174" s="130"/>
      <c r="M174" s="135"/>
      <c r="P174" s="136">
        <f>P175</f>
        <v>0</v>
      </c>
      <c r="R174" s="136">
        <f>R175</f>
        <v>0</v>
      </c>
      <c r="T174" s="137">
        <f>T175</f>
        <v>0</v>
      </c>
      <c r="AR174" s="131" t="s">
        <v>83</v>
      </c>
      <c r="AT174" s="138" t="s">
        <v>75</v>
      </c>
      <c r="AU174" s="138" t="s">
        <v>83</v>
      </c>
      <c r="AY174" s="131" t="s">
        <v>317</v>
      </c>
      <c r="BK174" s="139">
        <f>BK175</f>
        <v>0</v>
      </c>
    </row>
    <row r="175" spans="2:65" s="1" customFormat="1" ht="49" customHeight="1">
      <c r="B175" s="142"/>
      <c r="C175" s="179" t="s">
        <v>361</v>
      </c>
      <c r="D175" s="179" t="s">
        <v>454</v>
      </c>
      <c r="E175" s="180" t="s">
        <v>21394</v>
      </c>
      <c r="F175" s="181" t="s">
        <v>21376</v>
      </c>
      <c r="G175" s="182" t="s">
        <v>21377</v>
      </c>
      <c r="H175" s="183">
        <v>1</v>
      </c>
      <c r="I175" s="184"/>
      <c r="J175" s="185">
        <f>ROUND(I175*H175,2)</f>
        <v>0</v>
      </c>
      <c r="K175" s="186"/>
      <c r="L175" s="187"/>
      <c r="M175" s="188" t="s">
        <v>1</v>
      </c>
      <c r="N175" s="189" t="s">
        <v>42</v>
      </c>
      <c r="P175" s="153">
        <f>O175*H175</f>
        <v>0</v>
      </c>
      <c r="Q175" s="153">
        <v>0</v>
      </c>
      <c r="R175" s="153">
        <f>Q175*H175</f>
        <v>0</v>
      </c>
      <c r="S175" s="153">
        <v>0</v>
      </c>
      <c r="T175" s="154">
        <f>S175*H175</f>
        <v>0</v>
      </c>
      <c r="AR175" s="155" t="s">
        <v>356</v>
      </c>
      <c r="AT175" s="155" t="s">
        <v>454</v>
      </c>
      <c r="AU175" s="155" t="s">
        <v>88</v>
      </c>
      <c r="AY175" s="16" t="s">
        <v>317</v>
      </c>
      <c r="BE175" s="156">
        <f>IF(N175="základná",J175,0)</f>
        <v>0</v>
      </c>
      <c r="BF175" s="156">
        <f>IF(N175="znížená",J175,0)</f>
        <v>0</v>
      </c>
      <c r="BG175" s="156">
        <f>IF(N175="zákl. prenesená",J175,0)</f>
        <v>0</v>
      </c>
      <c r="BH175" s="156">
        <f>IF(N175="zníž. prenesená",J175,0)</f>
        <v>0</v>
      </c>
      <c r="BI175" s="156">
        <f>IF(N175="nulová",J175,0)</f>
        <v>0</v>
      </c>
      <c r="BJ175" s="16" t="s">
        <v>88</v>
      </c>
      <c r="BK175" s="156">
        <f>ROUND(I175*H175,2)</f>
        <v>0</v>
      </c>
      <c r="BL175" s="16" t="s">
        <v>323</v>
      </c>
      <c r="BM175" s="155" t="s">
        <v>405</v>
      </c>
    </row>
    <row r="176" spans="2:65" s="11" customFormat="1" ht="22.75" customHeight="1">
      <c r="B176" s="130"/>
      <c r="D176" s="131" t="s">
        <v>75</v>
      </c>
      <c r="E176" s="140" t="s">
        <v>21395</v>
      </c>
      <c r="F176" s="140" t="s">
        <v>21381</v>
      </c>
      <c r="I176" s="133"/>
      <c r="J176" s="141">
        <f>BK176</f>
        <v>0</v>
      </c>
      <c r="L176" s="130"/>
      <c r="M176" s="135"/>
      <c r="P176" s="136">
        <f>P177</f>
        <v>0</v>
      </c>
      <c r="R176" s="136">
        <f>R177</f>
        <v>0</v>
      </c>
      <c r="T176" s="137">
        <f>T177</f>
        <v>0</v>
      </c>
      <c r="AR176" s="131" t="s">
        <v>83</v>
      </c>
      <c r="AT176" s="138" t="s">
        <v>75</v>
      </c>
      <c r="AU176" s="138" t="s">
        <v>83</v>
      </c>
      <c r="AY176" s="131" t="s">
        <v>317</v>
      </c>
      <c r="BK176" s="139">
        <f>BK177</f>
        <v>0</v>
      </c>
    </row>
    <row r="177" spans="2:65" s="1" customFormat="1" ht="49" customHeight="1">
      <c r="B177" s="142"/>
      <c r="C177" s="179" t="s">
        <v>366</v>
      </c>
      <c r="D177" s="179" t="s">
        <v>454</v>
      </c>
      <c r="E177" s="180" t="s">
        <v>21396</v>
      </c>
      <c r="F177" s="181" t="s">
        <v>21376</v>
      </c>
      <c r="G177" s="182" t="s">
        <v>21377</v>
      </c>
      <c r="H177" s="183">
        <v>2</v>
      </c>
      <c r="I177" s="184"/>
      <c r="J177" s="185">
        <f>ROUND(I177*H177,2)</f>
        <v>0</v>
      </c>
      <c r="K177" s="186"/>
      <c r="L177" s="187"/>
      <c r="M177" s="188" t="s">
        <v>1</v>
      </c>
      <c r="N177" s="189" t="s">
        <v>42</v>
      </c>
      <c r="P177" s="153">
        <f>O177*H177</f>
        <v>0</v>
      </c>
      <c r="Q177" s="153">
        <v>0</v>
      </c>
      <c r="R177" s="153">
        <f>Q177*H177</f>
        <v>0</v>
      </c>
      <c r="S177" s="153">
        <v>0</v>
      </c>
      <c r="T177" s="154">
        <f>S177*H177</f>
        <v>0</v>
      </c>
      <c r="AR177" s="155" t="s">
        <v>356</v>
      </c>
      <c r="AT177" s="155" t="s">
        <v>454</v>
      </c>
      <c r="AU177" s="155" t="s">
        <v>88</v>
      </c>
      <c r="AY177" s="16" t="s">
        <v>317</v>
      </c>
      <c r="BE177" s="156">
        <f>IF(N177="základná",J177,0)</f>
        <v>0</v>
      </c>
      <c r="BF177" s="156">
        <f>IF(N177="znížená",J177,0)</f>
        <v>0</v>
      </c>
      <c r="BG177" s="156">
        <f>IF(N177="zákl. prenesená",J177,0)</f>
        <v>0</v>
      </c>
      <c r="BH177" s="156">
        <f>IF(N177="zníž. prenesená",J177,0)</f>
        <v>0</v>
      </c>
      <c r="BI177" s="156">
        <f>IF(N177="nulová",J177,0)</f>
        <v>0</v>
      </c>
      <c r="BJ177" s="16" t="s">
        <v>88</v>
      </c>
      <c r="BK177" s="156">
        <f>ROUND(I177*H177,2)</f>
        <v>0</v>
      </c>
      <c r="BL177" s="16" t="s">
        <v>323</v>
      </c>
      <c r="BM177" s="155" t="s">
        <v>7</v>
      </c>
    </row>
    <row r="178" spans="2:65" s="11" customFormat="1" ht="22.75" customHeight="1">
      <c r="B178" s="130"/>
      <c r="D178" s="131" t="s">
        <v>75</v>
      </c>
      <c r="E178" s="140" t="s">
        <v>21397</v>
      </c>
      <c r="F178" s="140" t="s">
        <v>21381</v>
      </c>
      <c r="I178" s="133"/>
      <c r="J178" s="141">
        <f>BK178</f>
        <v>0</v>
      </c>
      <c r="L178" s="130"/>
      <c r="M178" s="135"/>
      <c r="P178" s="136">
        <f>P179</f>
        <v>0</v>
      </c>
      <c r="R178" s="136">
        <f>R179</f>
        <v>0</v>
      </c>
      <c r="T178" s="137">
        <f>T179</f>
        <v>0</v>
      </c>
      <c r="AR178" s="131" t="s">
        <v>83</v>
      </c>
      <c r="AT178" s="138" t="s">
        <v>75</v>
      </c>
      <c r="AU178" s="138" t="s">
        <v>83</v>
      </c>
      <c r="AY178" s="131" t="s">
        <v>317</v>
      </c>
      <c r="BK178" s="139">
        <f>BK179</f>
        <v>0</v>
      </c>
    </row>
    <row r="179" spans="2:65" s="1" customFormat="1" ht="49" customHeight="1">
      <c r="B179" s="142"/>
      <c r="C179" s="179" t="s">
        <v>371</v>
      </c>
      <c r="D179" s="179" t="s">
        <v>454</v>
      </c>
      <c r="E179" s="180" t="s">
        <v>21398</v>
      </c>
      <c r="F179" s="181" t="s">
        <v>21376</v>
      </c>
      <c r="G179" s="182" t="s">
        <v>21377</v>
      </c>
      <c r="H179" s="183">
        <v>2</v>
      </c>
      <c r="I179" s="184"/>
      <c r="J179" s="185">
        <f>ROUND(I179*H179,2)</f>
        <v>0</v>
      </c>
      <c r="K179" s="186"/>
      <c r="L179" s="187"/>
      <c r="M179" s="188" t="s">
        <v>1</v>
      </c>
      <c r="N179" s="189" t="s">
        <v>42</v>
      </c>
      <c r="P179" s="153">
        <f>O179*H179</f>
        <v>0</v>
      </c>
      <c r="Q179" s="153">
        <v>0</v>
      </c>
      <c r="R179" s="153">
        <f>Q179*H179</f>
        <v>0</v>
      </c>
      <c r="S179" s="153">
        <v>0</v>
      </c>
      <c r="T179" s="154">
        <f>S179*H179</f>
        <v>0</v>
      </c>
      <c r="AR179" s="155" t="s">
        <v>356</v>
      </c>
      <c r="AT179" s="155" t="s">
        <v>454</v>
      </c>
      <c r="AU179" s="155" t="s">
        <v>88</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323</v>
      </c>
      <c r="BM179" s="155" t="s">
        <v>432</v>
      </c>
    </row>
    <row r="180" spans="2:65" s="11" customFormat="1" ht="22.75" customHeight="1">
      <c r="B180" s="130"/>
      <c r="D180" s="131" t="s">
        <v>75</v>
      </c>
      <c r="E180" s="140" t="s">
        <v>21399</v>
      </c>
      <c r="F180" s="140" t="s">
        <v>21381</v>
      </c>
      <c r="I180" s="133"/>
      <c r="J180" s="141">
        <f>BK180</f>
        <v>0</v>
      </c>
      <c r="L180" s="130"/>
      <c r="M180" s="135"/>
      <c r="P180" s="136">
        <f>P181</f>
        <v>0</v>
      </c>
      <c r="R180" s="136">
        <f>R181</f>
        <v>0</v>
      </c>
      <c r="T180" s="137">
        <f>T181</f>
        <v>0</v>
      </c>
      <c r="AR180" s="131" t="s">
        <v>83</v>
      </c>
      <c r="AT180" s="138" t="s">
        <v>75</v>
      </c>
      <c r="AU180" s="138" t="s">
        <v>83</v>
      </c>
      <c r="AY180" s="131" t="s">
        <v>317</v>
      </c>
      <c r="BK180" s="139">
        <f>BK181</f>
        <v>0</v>
      </c>
    </row>
    <row r="181" spans="2:65" s="1" customFormat="1" ht="49" customHeight="1">
      <c r="B181" s="142"/>
      <c r="C181" s="179" t="s">
        <v>376</v>
      </c>
      <c r="D181" s="179" t="s">
        <v>454</v>
      </c>
      <c r="E181" s="180" t="s">
        <v>21400</v>
      </c>
      <c r="F181" s="181" t="s">
        <v>21376</v>
      </c>
      <c r="G181" s="182" t="s">
        <v>21377</v>
      </c>
      <c r="H181" s="183">
        <v>2</v>
      </c>
      <c r="I181" s="184"/>
      <c r="J181" s="185">
        <f>ROUND(I181*H181,2)</f>
        <v>0</v>
      </c>
      <c r="K181" s="186"/>
      <c r="L181" s="187"/>
      <c r="M181" s="188" t="s">
        <v>1</v>
      </c>
      <c r="N181" s="189" t="s">
        <v>42</v>
      </c>
      <c r="P181" s="153">
        <f>O181*H181</f>
        <v>0</v>
      </c>
      <c r="Q181" s="153">
        <v>0</v>
      </c>
      <c r="R181" s="153">
        <f>Q181*H181</f>
        <v>0</v>
      </c>
      <c r="S181" s="153">
        <v>0</v>
      </c>
      <c r="T181" s="154">
        <f>S181*H181</f>
        <v>0</v>
      </c>
      <c r="AR181" s="155" t="s">
        <v>356</v>
      </c>
      <c r="AT181" s="155" t="s">
        <v>454</v>
      </c>
      <c r="AU181" s="155" t="s">
        <v>88</v>
      </c>
      <c r="AY181" s="16" t="s">
        <v>317</v>
      </c>
      <c r="BE181" s="156">
        <f>IF(N181="základná",J181,0)</f>
        <v>0</v>
      </c>
      <c r="BF181" s="156">
        <f>IF(N181="znížená",J181,0)</f>
        <v>0</v>
      </c>
      <c r="BG181" s="156">
        <f>IF(N181="zákl. prenesená",J181,0)</f>
        <v>0</v>
      </c>
      <c r="BH181" s="156">
        <f>IF(N181="zníž. prenesená",J181,0)</f>
        <v>0</v>
      </c>
      <c r="BI181" s="156">
        <f>IF(N181="nulová",J181,0)</f>
        <v>0</v>
      </c>
      <c r="BJ181" s="16" t="s">
        <v>88</v>
      </c>
      <c r="BK181" s="156">
        <f>ROUND(I181*H181,2)</f>
        <v>0</v>
      </c>
      <c r="BL181" s="16" t="s">
        <v>323</v>
      </c>
      <c r="BM181" s="155" t="s">
        <v>441</v>
      </c>
    </row>
    <row r="182" spans="2:65" s="11" customFormat="1" ht="22.75" customHeight="1">
      <c r="B182" s="130"/>
      <c r="D182" s="131" t="s">
        <v>75</v>
      </c>
      <c r="E182" s="140" t="s">
        <v>21401</v>
      </c>
      <c r="F182" s="140" t="s">
        <v>21381</v>
      </c>
      <c r="I182" s="133"/>
      <c r="J182" s="141">
        <f>BK182</f>
        <v>0</v>
      </c>
      <c r="L182" s="130"/>
      <c r="M182" s="135"/>
      <c r="P182" s="136">
        <f>P183</f>
        <v>0</v>
      </c>
      <c r="R182" s="136">
        <f>R183</f>
        <v>0</v>
      </c>
      <c r="T182" s="137">
        <f>T183</f>
        <v>0</v>
      </c>
      <c r="AR182" s="131" t="s">
        <v>83</v>
      </c>
      <c r="AT182" s="138" t="s">
        <v>75</v>
      </c>
      <c r="AU182" s="138" t="s">
        <v>83</v>
      </c>
      <c r="AY182" s="131" t="s">
        <v>317</v>
      </c>
      <c r="BK182" s="139">
        <f>BK183</f>
        <v>0</v>
      </c>
    </row>
    <row r="183" spans="2:65" s="1" customFormat="1" ht="49" customHeight="1">
      <c r="B183" s="142"/>
      <c r="C183" s="179" t="s">
        <v>381</v>
      </c>
      <c r="D183" s="179" t="s">
        <v>454</v>
      </c>
      <c r="E183" s="180" t="s">
        <v>21402</v>
      </c>
      <c r="F183" s="181" t="s">
        <v>21376</v>
      </c>
      <c r="G183" s="182" t="s">
        <v>21377</v>
      </c>
      <c r="H183" s="183">
        <v>2</v>
      </c>
      <c r="I183" s="184"/>
      <c r="J183" s="185">
        <f>ROUND(I183*H183,2)</f>
        <v>0</v>
      </c>
      <c r="K183" s="186"/>
      <c r="L183" s="187"/>
      <c r="M183" s="188" t="s">
        <v>1</v>
      </c>
      <c r="N183" s="189" t="s">
        <v>42</v>
      </c>
      <c r="P183" s="153">
        <f>O183*H183</f>
        <v>0</v>
      </c>
      <c r="Q183" s="153">
        <v>0</v>
      </c>
      <c r="R183" s="153">
        <f>Q183*H183</f>
        <v>0</v>
      </c>
      <c r="S183" s="153">
        <v>0</v>
      </c>
      <c r="T183" s="154">
        <f>S183*H183</f>
        <v>0</v>
      </c>
      <c r="AR183" s="155" t="s">
        <v>356</v>
      </c>
      <c r="AT183" s="155" t="s">
        <v>454</v>
      </c>
      <c r="AU183" s="155" t="s">
        <v>88</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323</v>
      </c>
      <c r="BM183" s="155" t="s">
        <v>453</v>
      </c>
    </row>
    <row r="184" spans="2:65" s="11" customFormat="1" ht="22.75" customHeight="1">
      <c r="B184" s="130"/>
      <c r="D184" s="131" t="s">
        <v>75</v>
      </c>
      <c r="E184" s="140" t="s">
        <v>21403</v>
      </c>
      <c r="F184" s="140" t="s">
        <v>21381</v>
      </c>
      <c r="I184" s="133"/>
      <c r="J184" s="141">
        <f>BK184</f>
        <v>0</v>
      </c>
      <c r="L184" s="130"/>
      <c r="M184" s="135"/>
      <c r="P184" s="136">
        <f>P185</f>
        <v>0</v>
      </c>
      <c r="R184" s="136">
        <f>R185</f>
        <v>0</v>
      </c>
      <c r="T184" s="137">
        <f>T185</f>
        <v>0</v>
      </c>
      <c r="AR184" s="131" t="s">
        <v>83</v>
      </c>
      <c r="AT184" s="138" t="s">
        <v>75</v>
      </c>
      <c r="AU184" s="138" t="s">
        <v>83</v>
      </c>
      <c r="AY184" s="131" t="s">
        <v>317</v>
      </c>
      <c r="BK184" s="139">
        <f>BK185</f>
        <v>0</v>
      </c>
    </row>
    <row r="185" spans="2:65" s="1" customFormat="1" ht="49" customHeight="1">
      <c r="B185" s="142"/>
      <c r="C185" s="179" t="s">
        <v>386</v>
      </c>
      <c r="D185" s="179" t="s">
        <v>454</v>
      </c>
      <c r="E185" s="180" t="s">
        <v>21404</v>
      </c>
      <c r="F185" s="181" t="s">
        <v>21376</v>
      </c>
      <c r="G185" s="182" t="s">
        <v>21377</v>
      </c>
      <c r="H185" s="183">
        <v>2</v>
      </c>
      <c r="I185" s="184"/>
      <c r="J185" s="185">
        <f>ROUND(I185*H185,2)</f>
        <v>0</v>
      </c>
      <c r="K185" s="186"/>
      <c r="L185" s="187"/>
      <c r="M185" s="188" t="s">
        <v>1</v>
      </c>
      <c r="N185" s="189" t="s">
        <v>42</v>
      </c>
      <c r="P185" s="153">
        <f>O185*H185</f>
        <v>0</v>
      </c>
      <c r="Q185" s="153">
        <v>0</v>
      </c>
      <c r="R185" s="153">
        <f>Q185*H185</f>
        <v>0</v>
      </c>
      <c r="S185" s="153">
        <v>0</v>
      </c>
      <c r="T185" s="154">
        <f>S185*H185</f>
        <v>0</v>
      </c>
      <c r="AR185" s="155" t="s">
        <v>356</v>
      </c>
      <c r="AT185" s="155" t="s">
        <v>454</v>
      </c>
      <c r="AU185" s="155" t="s">
        <v>88</v>
      </c>
      <c r="AY185" s="16" t="s">
        <v>317</v>
      </c>
      <c r="BE185" s="156">
        <f>IF(N185="základná",J185,0)</f>
        <v>0</v>
      </c>
      <c r="BF185" s="156">
        <f>IF(N185="znížená",J185,0)</f>
        <v>0</v>
      </c>
      <c r="BG185" s="156">
        <f>IF(N185="zákl. prenesená",J185,0)</f>
        <v>0</v>
      </c>
      <c r="BH185" s="156">
        <f>IF(N185="zníž. prenesená",J185,0)</f>
        <v>0</v>
      </c>
      <c r="BI185" s="156">
        <f>IF(N185="nulová",J185,0)</f>
        <v>0</v>
      </c>
      <c r="BJ185" s="16" t="s">
        <v>88</v>
      </c>
      <c r="BK185" s="156">
        <f>ROUND(I185*H185,2)</f>
        <v>0</v>
      </c>
      <c r="BL185" s="16" t="s">
        <v>323</v>
      </c>
      <c r="BM185" s="155" t="s">
        <v>464</v>
      </c>
    </row>
    <row r="186" spans="2:65" s="11" customFormat="1" ht="22.75" customHeight="1">
      <c r="B186" s="130"/>
      <c r="D186" s="131" t="s">
        <v>75</v>
      </c>
      <c r="E186" s="140" t="s">
        <v>21405</v>
      </c>
      <c r="F186" s="140" t="s">
        <v>21374</v>
      </c>
      <c r="I186" s="133"/>
      <c r="J186" s="141">
        <f>BK186</f>
        <v>0</v>
      </c>
      <c r="L186" s="130"/>
      <c r="M186" s="135"/>
      <c r="P186" s="136">
        <f>P187</f>
        <v>0</v>
      </c>
      <c r="R186" s="136">
        <f>R187</f>
        <v>0</v>
      </c>
      <c r="T186" s="137">
        <f>T187</f>
        <v>0</v>
      </c>
      <c r="AR186" s="131" t="s">
        <v>83</v>
      </c>
      <c r="AT186" s="138" t="s">
        <v>75</v>
      </c>
      <c r="AU186" s="138" t="s">
        <v>83</v>
      </c>
      <c r="AY186" s="131" t="s">
        <v>317</v>
      </c>
      <c r="BK186" s="139">
        <f>BK187</f>
        <v>0</v>
      </c>
    </row>
    <row r="187" spans="2:65" s="1" customFormat="1" ht="49" customHeight="1">
      <c r="B187" s="142"/>
      <c r="C187" s="179" t="s">
        <v>391</v>
      </c>
      <c r="D187" s="179" t="s">
        <v>454</v>
      </c>
      <c r="E187" s="180" t="s">
        <v>21406</v>
      </c>
      <c r="F187" s="181" t="s">
        <v>21376</v>
      </c>
      <c r="G187" s="182" t="s">
        <v>21377</v>
      </c>
      <c r="H187" s="183">
        <v>1</v>
      </c>
      <c r="I187" s="184"/>
      <c r="J187" s="185">
        <f>ROUND(I187*H187,2)</f>
        <v>0</v>
      </c>
      <c r="K187" s="186"/>
      <c r="L187" s="187"/>
      <c r="M187" s="188" t="s">
        <v>1</v>
      </c>
      <c r="N187" s="189" t="s">
        <v>42</v>
      </c>
      <c r="P187" s="153">
        <f>O187*H187</f>
        <v>0</v>
      </c>
      <c r="Q187" s="153">
        <v>0</v>
      </c>
      <c r="R187" s="153">
        <f>Q187*H187</f>
        <v>0</v>
      </c>
      <c r="S187" s="153">
        <v>0</v>
      </c>
      <c r="T187" s="154">
        <f>S187*H187</f>
        <v>0</v>
      </c>
      <c r="AR187" s="155" t="s">
        <v>356</v>
      </c>
      <c r="AT187" s="155" t="s">
        <v>454</v>
      </c>
      <c r="AU187" s="155" t="s">
        <v>88</v>
      </c>
      <c r="AY187" s="16" t="s">
        <v>317</v>
      </c>
      <c r="BE187" s="156">
        <f>IF(N187="základná",J187,0)</f>
        <v>0</v>
      </c>
      <c r="BF187" s="156">
        <f>IF(N187="znížená",J187,0)</f>
        <v>0</v>
      </c>
      <c r="BG187" s="156">
        <f>IF(N187="zákl. prenesená",J187,0)</f>
        <v>0</v>
      </c>
      <c r="BH187" s="156">
        <f>IF(N187="zníž. prenesená",J187,0)</f>
        <v>0</v>
      </c>
      <c r="BI187" s="156">
        <f>IF(N187="nulová",J187,0)</f>
        <v>0</v>
      </c>
      <c r="BJ187" s="16" t="s">
        <v>88</v>
      </c>
      <c r="BK187" s="156">
        <f>ROUND(I187*H187,2)</f>
        <v>0</v>
      </c>
      <c r="BL187" s="16" t="s">
        <v>323</v>
      </c>
      <c r="BM187" s="155" t="s">
        <v>473</v>
      </c>
    </row>
    <row r="188" spans="2:65" s="11" customFormat="1" ht="22.75" customHeight="1">
      <c r="B188" s="130"/>
      <c r="D188" s="131" t="s">
        <v>75</v>
      </c>
      <c r="E188" s="140" t="s">
        <v>21407</v>
      </c>
      <c r="F188" s="140" t="s">
        <v>21374</v>
      </c>
      <c r="I188" s="133"/>
      <c r="J188" s="141">
        <f>BK188</f>
        <v>0</v>
      </c>
      <c r="L188" s="130"/>
      <c r="M188" s="135"/>
      <c r="P188" s="136">
        <f>P189</f>
        <v>0</v>
      </c>
      <c r="R188" s="136">
        <f>R189</f>
        <v>0</v>
      </c>
      <c r="T188" s="137">
        <f>T189</f>
        <v>0</v>
      </c>
      <c r="AR188" s="131" t="s">
        <v>83</v>
      </c>
      <c r="AT188" s="138" t="s">
        <v>75</v>
      </c>
      <c r="AU188" s="138" t="s">
        <v>83</v>
      </c>
      <c r="AY188" s="131" t="s">
        <v>317</v>
      </c>
      <c r="BK188" s="139">
        <f>BK189</f>
        <v>0</v>
      </c>
    </row>
    <row r="189" spans="2:65" s="1" customFormat="1" ht="49" customHeight="1">
      <c r="B189" s="142"/>
      <c r="C189" s="179" t="s">
        <v>396</v>
      </c>
      <c r="D189" s="179" t="s">
        <v>454</v>
      </c>
      <c r="E189" s="180" t="s">
        <v>21408</v>
      </c>
      <c r="F189" s="181" t="s">
        <v>21376</v>
      </c>
      <c r="G189" s="182" t="s">
        <v>21377</v>
      </c>
      <c r="H189" s="183">
        <v>1</v>
      </c>
      <c r="I189" s="184"/>
      <c r="J189" s="185">
        <f>ROUND(I189*H189,2)</f>
        <v>0</v>
      </c>
      <c r="K189" s="186"/>
      <c r="L189" s="187"/>
      <c r="M189" s="188" t="s">
        <v>1</v>
      </c>
      <c r="N189" s="189" t="s">
        <v>42</v>
      </c>
      <c r="P189" s="153">
        <f>O189*H189</f>
        <v>0</v>
      </c>
      <c r="Q189" s="153">
        <v>0</v>
      </c>
      <c r="R189" s="153">
        <f>Q189*H189</f>
        <v>0</v>
      </c>
      <c r="S189" s="153">
        <v>0</v>
      </c>
      <c r="T189" s="154">
        <f>S189*H189</f>
        <v>0</v>
      </c>
      <c r="AR189" s="155" t="s">
        <v>356</v>
      </c>
      <c r="AT189" s="155" t="s">
        <v>454</v>
      </c>
      <c r="AU189" s="155" t="s">
        <v>88</v>
      </c>
      <c r="AY189" s="16" t="s">
        <v>317</v>
      </c>
      <c r="BE189" s="156">
        <f>IF(N189="základná",J189,0)</f>
        <v>0</v>
      </c>
      <c r="BF189" s="156">
        <f>IF(N189="znížená",J189,0)</f>
        <v>0</v>
      </c>
      <c r="BG189" s="156">
        <f>IF(N189="zákl. prenesená",J189,0)</f>
        <v>0</v>
      </c>
      <c r="BH189" s="156">
        <f>IF(N189="zníž. prenesená",J189,0)</f>
        <v>0</v>
      </c>
      <c r="BI189" s="156">
        <f>IF(N189="nulová",J189,0)</f>
        <v>0</v>
      </c>
      <c r="BJ189" s="16" t="s">
        <v>88</v>
      </c>
      <c r="BK189" s="156">
        <f>ROUND(I189*H189,2)</f>
        <v>0</v>
      </c>
      <c r="BL189" s="16" t="s">
        <v>323</v>
      </c>
      <c r="BM189" s="155" t="s">
        <v>481</v>
      </c>
    </row>
    <row r="190" spans="2:65" s="11" customFormat="1" ht="22.75" customHeight="1">
      <c r="B190" s="130"/>
      <c r="D190" s="131" t="s">
        <v>75</v>
      </c>
      <c r="E190" s="140" t="s">
        <v>21409</v>
      </c>
      <c r="F190" s="140" t="s">
        <v>21381</v>
      </c>
      <c r="I190" s="133"/>
      <c r="J190" s="141">
        <f>BK190</f>
        <v>0</v>
      </c>
      <c r="L190" s="130"/>
      <c r="M190" s="135"/>
      <c r="P190" s="136">
        <f>P191</f>
        <v>0</v>
      </c>
      <c r="R190" s="136">
        <f>R191</f>
        <v>0</v>
      </c>
      <c r="T190" s="137">
        <f>T191</f>
        <v>0</v>
      </c>
      <c r="AR190" s="131" t="s">
        <v>83</v>
      </c>
      <c r="AT190" s="138" t="s">
        <v>75</v>
      </c>
      <c r="AU190" s="138" t="s">
        <v>83</v>
      </c>
      <c r="AY190" s="131" t="s">
        <v>317</v>
      </c>
      <c r="BK190" s="139">
        <f>BK191</f>
        <v>0</v>
      </c>
    </row>
    <row r="191" spans="2:65" s="1" customFormat="1" ht="49" customHeight="1">
      <c r="B191" s="142"/>
      <c r="C191" s="179" t="s">
        <v>401</v>
      </c>
      <c r="D191" s="179" t="s">
        <v>454</v>
      </c>
      <c r="E191" s="180" t="s">
        <v>21410</v>
      </c>
      <c r="F191" s="181" t="s">
        <v>21376</v>
      </c>
      <c r="G191" s="182" t="s">
        <v>21377</v>
      </c>
      <c r="H191" s="183">
        <v>2</v>
      </c>
      <c r="I191" s="184"/>
      <c r="J191" s="185">
        <f>ROUND(I191*H191,2)</f>
        <v>0</v>
      </c>
      <c r="K191" s="186"/>
      <c r="L191" s="187"/>
      <c r="M191" s="188" t="s">
        <v>1</v>
      </c>
      <c r="N191" s="189" t="s">
        <v>42</v>
      </c>
      <c r="P191" s="153">
        <f>O191*H191</f>
        <v>0</v>
      </c>
      <c r="Q191" s="153">
        <v>0</v>
      </c>
      <c r="R191" s="153">
        <f>Q191*H191</f>
        <v>0</v>
      </c>
      <c r="S191" s="153">
        <v>0</v>
      </c>
      <c r="T191" s="154">
        <f>S191*H191</f>
        <v>0</v>
      </c>
      <c r="AR191" s="155" t="s">
        <v>356</v>
      </c>
      <c r="AT191" s="155" t="s">
        <v>454</v>
      </c>
      <c r="AU191" s="155" t="s">
        <v>88</v>
      </c>
      <c r="AY191" s="16" t="s">
        <v>317</v>
      </c>
      <c r="BE191" s="156">
        <f>IF(N191="základná",J191,0)</f>
        <v>0</v>
      </c>
      <c r="BF191" s="156">
        <f>IF(N191="znížená",J191,0)</f>
        <v>0</v>
      </c>
      <c r="BG191" s="156">
        <f>IF(N191="zákl. prenesená",J191,0)</f>
        <v>0</v>
      </c>
      <c r="BH191" s="156">
        <f>IF(N191="zníž. prenesená",J191,0)</f>
        <v>0</v>
      </c>
      <c r="BI191" s="156">
        <f>IF(N191="nulová",J191,0)</f>
        <v>0</v>
      </c>
      <c r="BJ191" s="16" t="s">
        <v>88</v>
      </c>
      <c r="BK191" s="156">
        <f>ROUND(I191*H191,2)</f>
        <v>0</v>
      </c>
      <c r="BL191" s="16" t="s">
        <v>323</v>
      </c>
      <c r="BM191" s="155" t="s">
        <v>495</v>
      </c>
    </row>
    <row r="192" spans="2:65" s="11" customFormat="1" ht="22.75" customHeight="1">
      <c r="B192" s="130"/>
      <c r="D192" s="131" t="s">
        <v>75</v>
      </c>
      <c r="E192" s="140" t="s">
        <v>21411</v>
      </c>
      <c r="F192" s="140" t="s">
        <v>21374</v>
      </c>
      <c r="I192" s="133"/>
      <c r="J192" s="141">
        <f>BK192</f>
        <v>0</v>
      </c>
      <c r="L192" s="130"/>
      <c r="M192" s="135"/>
      <c r="P192" s="136">
        <f>P193</f>
        <v>0</v>
      </c>
      <c r="R192" s="136">
        <f>R193</f>
        <v>0</v>
      </c>
      <c r="T192" s="137">
        <f>T193</f>
        <v>0</v>
      </c>
      <c r="AR192" s="131" t="s">
        <v>83</v>
      </c>
      <c r="AT192" s="138" t="s">
        <v>75</v>
      </c>
      <c r="AU192" s="138" t="s">
        <v>83</v>
      </c>
      <c r="AY192" s="131" t="s">
        <v>317</v>
      </c>
      <c r="BK192" s="139">
        <f>BK193</f>
        <v>0</v>
      </c>
    </row>
    <row r="193" spans="2:65" s="1" customFormat="1" ht="49" customHeight="1">
      <c r="B193" s="142"/>
      <c r="C193" s="179" t="s">
        <v>405</v>
      </c>
      <c r="D193" s="179" t="s">
        <v>454</v>
      </c>
      <c r="E193" s="180" t="s">
        <v>21412</v>
      </c>
      <c r="F193" s="181" t="s">
        <v>21376</v>
      </c>
      <c r="G193" s="182" t="s">
        <v>21377</v>
      </c>
      <c r="H193" s="183">
        <v>1</v>
      </c>
      <c r="I193" s="184"/>
      <c r="J193" s="185">
        <f>ROUND(I193*H193,2)</f>
        <v>0</v>
      </c>
      <c r="K193" s="186"/>
      <c r="L193" s="187"/>
      <c r="M193" s="188" t="s">
        <v>1</v>
      </c>
      <c r="N193" s="189" t="s">
        <v>42</v>
      </c>
      <c r="P193" s="153">
        <f>O193*H193</f>
        <v>0</v>
      </c>
      <c r="Q193" s="153">
        <v>0</v>
      </c>
      <c r="R193" s="153">
        <f>Q193*H193</f>
        <v>0</v>
      </c>
      <c r="S193" s="153">
        <v>0</v>
      </c>
      <c r="T193" s="154">
        <f>S193*H193</f>
        <v>0</v>
      </c>
      <c r="AR193" s="155" t="s">
        <v>356</v>
      </c>
      <c r="AT193" s="155" t="s">
        <v>454</v>
      </c>
      <c r="AU193" s="155" t="s">
        <v>88</v>
      </c>
      <c r="AY193" s="16" t="s">
        <v>317</v>
      </c>
      <c r="BE193" s="156">
        <f>IF(N193="základná",J193,0)</f>
        <v>0</v>
      </c>
      <c r="BF193" s="156">
        <f>IF(N193="znížená",J193,0)</f>
        <v>0</v>
      </c>
      <c r="BG193" s="156">
        <f>IF(N193="zákl. prenesená",J193,0)</f>
        <v>0</v>
      </c>
      <c r="BH193" s="156">
        <f>IF(N193="zníž. prenesená",J193,0)</f>
        <v>0</v>
      </c>
      <c r="BI193" s="156">
        <f>IF(N193="nulová",J193,0)</f>
        <v>0</v>
      </c>
      <c r="BJ193" s="16" t="s">
        <v>88</v>
      </c>
      <c r="BK193" s="156">
        <f>ROUND(I193*H193,2)</f>
        <v>0</v>
      </c>
      <c r="BL193" s="16" t="s">
        <v>323</v>
      </c>
      <c r="BM193" s="155" t="s">
        <v>507</v>
      </c>
    </row>
    <row r="194" spans="2:65" s="11" customFormat="1" ht="22.75" customHeight="1">
      <c r="B194" s="130"/>
      <c r="D194" s="131" t="s">
        <v>75</v>
      </c>
      <c r="E194" s="140" t="s">
        <v>21413</v>
      </c>
      <c r="F194" s="140" t="s">
        <v>21381</v>
      </c>
      <c r="I194" s="133"/>
      <c r="J194" s="141">
        <f>BK194</f>
        <v>0</v>
      </c>
      <c r="L194" s="130"/>
      <c r="M194" s="135"/>
      <c r="P194" s="136">
        <f>P195</f>
        <v>0</v>
      </c>
      <c r="R194" s="136">
        <f>R195</f>
        <v>0</v>
      </c>
      <c r="T194" s="137">
        <f>T195</f>
        <v>0</v>
      </c>
      <c r="AR194" s="131" t="s">
        <v>83</v>
      </c>
      <c r="AT194" s="138" t="s">
        <v>75</v>
      </c>
      <c r="AU194" s="138" t="s">
        <v>83</v>
      </c>
      <c r="AY194" s="131" t="s">
        <v>317</v>
      </c>
      <c r="BK194" s="139">
        <f>BK195</f>
        <v>0</v>
      </c>
    </row>
    <row r="195" spans="2:65" s="1" customFormat="1" ht="49" customHeight="1">
      <c r="B195" s="142"/>
      <c r="C195" s="179" t="s">
        <v>415</v>
      </c>
      <c r="D195" s="179" t="s">
        <v>454</v>
      </c>
      <c r="E195" s="180" t="s">
        <v>21414</v>
      </c>
      <c r="F195" s="181" t="s">
        <v>21376</v>
      </c>
      <c r="G195" s="182" t="s">
        <v>21377</v>
      </c>
      <c r="H195" s="183">
        <v>2</v>
      </c>
      <c r="I195" s="184"/>
      <c r="J195" s="185">
        <f>ROUND(I195*H195,2)</f>
        <v>0</v>
      </c>
      <c r="K195" s="186"/>
      <c r="L195" s="187"/>
      <c r="M195" s="188" t="s">
        <v>1</v>
      </c>
      <c r="N195" s="189" t="s">
        <v>42</v>
      </c>
      <c r="P195" s="153">
        <f>O195*H195</f>
        <v>0</v>
      </c>
      <c r="Q195" s="153">
        <v>0</v>
      </c>
      <c r="R195" s="153">
        <f>Q195*H195</f>
        <v>0</v>
      </c>
      <c r="S195" s="153">
        <v>0</v>
      </c>
      <c r="T195" s="154">
        <f>S195*H195</f>
        <v>0</v>
      </c>
      <c r="AR195" s="155" t="s">
        <v>356</v>
      </c>
      <c r="AT195" s="155" t="s">
        <v>454</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323</v>
      </c>
      <c r="BM195" s="155" t="s">
        <v>647</v>
      </c>
    </row>
    <row r="196" spans="2:65" s="11" customFormat="1" ht="22.75" customHeight="1">
      <c r="B196" s="130"/>
      <c r="D196" s="131" t="s">
        <v>75</v>
      </c>
      <c r="E196" s="140" t="s">
        <v>21415</v>
      </c>
      <c r="F196" s="140" t="s">
        <v>21381</v>
      </c>
      <c r="I196" s="133"/>
      <c r="J196" s="141">
        <f>BK196</f>
        <v>0</v>
      </c>
      <c r="L196" s="130"/>
      <c r="M196" s="135"/>
      <c r="P196" s="136">
        <f>P197</f>
        <v>0</v>
      </c>
      <c r="R196" s="136">
        <f>R197</f>
        <v>0</v>
      </c>
      <c r="T196" s="137">
        <f>T197</f>
        <v>0</v>
      </c>
      <c r="AR196" s="131" t="s">
        <v>83</v>
      </c>
      <c r="AT196" s="138" t="s">
        <v>75</v>
      </c>
      <c r="AU196" s="138" t="s">
        <v>83</v>
      </c>
      <c r="AY196" s="131" t="s">
        <v>317</v>
      </c>
      <c r="BK196" s="139">
        <f>BK197</f>
        <v>0</v>
      </c>
    </row>
    <row r="197" spans="2:65" s="1" customFormat="1" ht="49" customHeight="1">
      <c r="B197" s="142"/>
      <c r="C197" s="179" t="s">
        <v>7</v>
      </c>
      <c r="D197" s="179" t="s">
        <v>454</v>
      </c>
      <c r="E197" s="180" t="s">
        <v>21416</v>
      </c>
      <c r="F197" s="181" t="s">
        <v>21376</v>
      </c>
      <c r="G197" s="182" t="s">
        <v>21377</v>
      </c>
      <c r="H197" s="183">
        <v>2</v>
      </c>
      <c r="I197" s="184"/>
      <c r="J197" s="185">
        <f>ROUND(I197*H197,2)</f>
        <v>0</v>
      </c>
      <c r="K197" s="186"/>
      <c r="L197" s="187"/>
      <c r="M197" s="188" t="s">
        <v>1</v>
      </c>
      <c r="N197" s="189" t="s">
        <v>42</v>
      </c>
      <c r="P197" s="153">
        <f>O197*H197</f>
        <v>0</v>
      </c>
      <c r="Q197" s="153">
        <v>0</v>
      </c>
      <c r="R197" s="153">
        <f>Q197*H197</f>
        <v>0</v>
      </c>
      <c r="S197" s="153">
        <v>0</v>
      </c>
      <c r="T197" s="154">
        <f>S197*H197</f>
        <v>0</v>
      </c>
      <c r="AR197" s="155" t="s">
        <v>356</v>
      </c>
      <c r="AT197" s="155" t="s">
        <v>454</v>
      </c>
      <c r="AU197" s="155" t="s">
        <v>88</v>
      </c>
      <c r="AY197" s="16" t="s">
        <v>317</v>
      </c>
      <c r="BE197" s="156">
        <f>IF(N197="základná",J197,0)</f>
        <v>0</v>
      </c>
      <c r="BF197" s="156">
        <f>IF(N197="znížená",J197,0)</f>
        <v>0</v>
      </c>
      <c r="BG197" s="156">
        <f>IF(N197="zákl. prenesená",J197,0)</f>
        <v>0</v>
      </c>
      <c r="BH197" s="156">
        <f>IF(N197="zníž. prenesená",J197,0)</f>
        <v>0</v>
      </c>
      <c r="BI197" s="156">
        <f>IF(N197="nulová",J197,0)</f>
        <v>0</v>
      </c>
      <c r="BJ197" s="16" t="s">
        <v>88</v>
      </c>
      <c r="BK197" s="156">
        <f>ROUND(I197*H197,2)</f>
        <v>0</v>
      </c>
      <c r="BL197" s="16" t="s">
        <v>323</v>
      </c>
      <c r="BM197" s="155" t="s">
        <v>650</v>
      </c>
    </row>
    <row r="198" spans="2:65" s="11" customFormat="1" ht="22.75" customHeight="1">
      <c r="B198" s="130"/>
      <c r="D198" s="131" t="s">
        <v>75</v>
      </c>
      <c r="E198" s="140" t="s">
        <v>21417</v>
      </c>
      <c r="F198" s="140" t="s">
        <v>21381</v>
      </c>
      <c r="I198" s="133"/>
      <c r="J198" s="141">
        <f>BK198</f>
        <v>0</v>
      </c>
      <c r="L198" s="130"/>
      <c r="M198" s="135"/>
      <c r="P198" s="136">
        <f>P199</f>
        <v>0</v>
      </c>
      <c r="R198" s="136">
        <f>R199</f>
        <v>0</v>
      </c>
      <c r="T198" s="137">
        <f>T199</f>
        <v>0</v>
      </c>
      <c r="AR198" s="131" t="s">
        <v>83</v>
      </c>
      <c r="AT198" s="138" t="s">
        <v>75</v>
      </c>
      <c r="AU198" s="138" t="s">
        <v>83</v>
      </c>
      <c r="AY198" s="131" t="s">
        <v>317</v>
      </c>
      <c r="BK198" s="139">
        <f>BK199</f>
        <v>0</v>
      </c>
    </row>
    <row r="199" spans="2:65" s="1" customFormat="1" ht="49" customHeight="1">
      <c r="B199" s="142"/>
      <c r="C199" s="179" t="s">
        <v>427</v>
      </c>
      <c r="D199" s="179" t="s">
        <v>454</v>
      </c>
      <c r="E199" s="180" t="s">
        <v>21418</v>
      </c>
      <c r="F199" s="181" t="s">
        <v>21376</v>
      </c>
      <c r="G199" s="182" t="s">
        <v>21377</v>
      </c>
      <c r="H199" s="183">
        <v>2</v>
      </c>
      <c r="I199" s="184"/>
      <c r="J199" s="185">
        <f>ROUND(I199*H199,2)</f>
        <v>0</v>
      </c>
      <c r="K199" s="186"/>
      <c r="L199" s="187"/>
      <c r="M199" s="188" t="s">
        <v>1</v>
      </c>
      <c r="N199" s="189" t="s">
        <v>42</v>
      </c>
      <c r="P199" s="153">
        <f>O199*H199</f>
        <v>0</v>
      </c>
      <c r="Q199" s="153">
        <v>0</v>
      </c>
      <c r="R199" s="153">
        <f>Q199*H199</f>
        <v>0</v>
      </c>
      <c r="S199" s="153">
        <v>0</v>
      </c>
      <c r="T199" s="154">
        <f>S199*H199</f>
        <v>0</v>
      </c>
      <c r="AR199" s="155" t="s">
        <v>356</v>
      </c>
      <c r="AT199" s="155" t="s">
        <v>454</v>
      </c>
      <c r="AU199" s="155" t="s">
        <v>88</v>
      </c>
      <c r="AY199" s="16" t="s">
        <v>317</v>
      </c>
      <c r="BE199" s="156">
        <f>IF(N199="základná",J199,0)</f>
        <v>0</v>
      </c>
      <c r="BF199" s="156">
        <f>IF(N199="znížená",J199,0)</f>
        <v>0</v>
      </c>
      <c r="BG199" s="156">
        <f>IF(N199="zákl. prenesená",J199,0)</f>
        <v>0</v>
      </c>
      <c r="BH199" s="156">
        <f>IF(N199="zníž. prenesená",J199,0)</f>
        <v>0</v>
      </c>
      <c r="BI199" s="156">
        <f>IF(N199="nulová",J199,0)</f>
        <v>0</v>
      </c>
      <c r="BJ199" s="16" t="s">
        <v>88</v>
      </c>
      <c r="BK199" s="156">
        <f>ROUND(I199*H199,2)</f>
        <v>0</v>
      </c>
      <c r="BL199" s="16" t="s">
        <v>323</v>
      </c>
      <c r="BM199" s="155" t="s">
        <v>655</v>
      </c>
    </row>
    <row r="200" spans="2:65" s="11" customFormat="1" ht="22.75" customHeight="1">
      <c r="B200" s="130"/>
      <c r="D200" s="131" t="s">
        <v>75</v>
      </c>
      <c r="E200" s="140" t="s">
        <v>21419</v>
      </c>
      <c r="F200" s="140" t="s">
        <v>21381</v>
      </c>
      <c r="I200" s="133"/>
      <c r="J200" s="141">
        <f>BK200</f>
        <v>0</v>
      </c>
      <c r="L200" s="130"/>
      <c r="M200" s="135"/>
      <c r="P200" s="136">
        <f>P201</f>
        <v>0</v>
      </c>
      <c r="R200" s="136">
        <f>R201</f>
        <v>0</v>
      </c>
      <c r="T200" s="137">
        <f>T201</f>
        <v>0</v>
      </c>
      <c r="AR200" s="131" t="s">
        <v>83</v>
      </c>
      <c r="AT200" s="138" t="s">
        <v>75</v>
      </c>
      <c r="AU200" s="138" t="s">
        <v>83</v>
      </c>
      <c r="AY200" s="131" t="s">
        <v>317</v>
      </c>
      <c r="BK200" s="139">
        <f>BK201</f>
        <v>0</v>
      </c>
    </row>
    <row r="201" spans="2:65" s="1" customFormat="1" ht="49" customHeight="1">
      <c r="B201" s="142"/>
      <c r="C201" s="179" t="s">
        <v>432</v>
      </c>
      <c r="D201" s="179" t="s">
        <v>454</v>
      </c>
      <c r="E201" s="180" t="s">
        <v>21420</v>
      </c>
      <c r="F201" s="181" t="s">
        <v>21376</v>
      </c>
      <c r="G201" s="182" t="s">
        <v>21377</v>
      </c>
      <c r="H201" s="183">
        <v>2</v>
      </c>
      <c r="I201" s="184"/>
      <c r="J201" s="185">
        <f>ROUND(I201*H201,2)</f>
        <v>0</v>
      </c>
      <c r="K201" s="186"/>
      <c r="L201" s="187"/>
      <c r="M201" s="188" t="s">
        <v>1</v>
      </c>
      <c r="N201" s="189" t="s">
        <v>42</v>
      </c>
      <c r="P201" s="153">
        <f>O201*H201</f>
        <v>0</v>
      </c>
      <c r="Q201" s="153">
        <v>0</v>
      </c>
      <c r="R201" s="153">
        <f>Q201*H201</f>
        <v>0</v>
      </c>
      <c r="S201" s="153">
        <v>0</v>
      </c>
      <c r="T201" s="154">
        <f>S201*H201</f>
        <v>0</v>
      </c>
      <c r="AR201" s="155" t="s">
        <v>356</v>
      </c>
      <c r="AT201" s="155" t="s">
        <v>454</v>
      </c>
      <c r="AU201" s="155" t="s">
        <v>88</v>
      </c>
      <c r="AY201" s="16" t="s">
        <v>317</v>
      </c>
      <c r="BE201" s="156">
        <f>IF(N201="základná",J201,0)</f>
        <v>0</v>
      </c>
      <c r="BF201" s="156">
        <f>IF(N201="znížená",J201,0)</f>
        <v>0</v>
      </c>
      <c r="BG201" s="156">
        <f>IF(N201="zákl. prenesená",J201,0)</f>
        <v>0</v>
      </c>
      <c r="BH201" s="156">
        <f>IF(N201="zníž. prenesená",J201,0)</f>
        <v>0</v>
      </c>
      <c r="BI201" s="156">
        <f>IF(N201="nulová",J201,0)</f>
        <v>0</v>
      </c>
      <c r="BJ201" s="16" t="s">
        <v>88</v>
      </c>
      <c r="BK201" s="156">
        <f>ROUND(I201*H201,2)</f>
        <v>0</v>
      </c>
      <c r="BL201" s="16" t="s">
        <v>323</v>
      </c>
      <c r="BM201" s="155" t="s">
        <v>662</v>
      </c>
    </row>
    <row r="202" spans="2:65" s="11" customFormat="1" ht="22.75" customHeight="1">
      <c r="B202" s="130"/>
      <c r="D202" s="131" t="s">
        <v>75</v>
      </c>
      <c r="E202" s="140" t="s">
        <v>21421</v>
      </c>
      <c r="F202" s="140" t="s">
        <v>21381</v>
      </c>
      <c r="I202" s="133"/>
      <c r="J202" s="141">
        <f>BK202</f>
        <v>0</v>
      </c>
      <c r="L202" s="130"/>
      <c r="M202" s="135"/>
      <c r="P202" s="136">
        <f>P203</f>
        <v>0</v>
      </c>
      <c r="R202" s="136">
        <f>R203</f>
        <v>0</v>
      </c>
      <c r="T202" s="137">
        <f>T203</f>
        <v>0</v>
      </c>
      <c r="AR202" s="131" t="s">
        <v>83</v>
      </c>
      <c r="AT202" s="138" t="s">
        <v>75</v>
      </c>
      <c r="AU202" s="138" t="s">
        <v>83</v>
      </c>
      <c r="AY202" s="131" t="s">
        <v>317</v>
      </c>
      <c r="BK202" s="139">
        <f>BK203</f>
        <v>0</v>
      </c>
    </row>
    <row r="203" spans="2:65" s="1" customFormat="1" ht="49" customHeight="1">
      <c r="B203" s="142"/>
      <c r="C203" s="179" t="s">
        <v>436</v>
      </c>
      <c r="D203" s="179" t="s">
        <v>454</v>
      </c>
      <c r="E203" s="180" t="s">
        <v>21422</v>
      </c>
      <c r="F203" s="181" t="s">
        <v>21376</v>
      </c>
      <c r="G203" s="182" t="s">
        <v>21377</v>
      </c>
      <c r="H203" s="183">
        <v>2</v>
      </c>
      <c r="I203" s="184"/>
      <c r="J203" s="185">
        <f>ROUND(I203*H203,2)</f>
        <v>0</v>
      </c>
      <c r="K203" s="186"/>
      <c r="L203" s="187"/>
      <c r="M203" s="188" t="s">
        <v>1</v>
      </c>
      <c r="N203" s="189" t="s">
        <v>42</v>
      </c>
      <c r="P203" s="153">
        <f>O203*H203</f>
        <v>0</v>
      </c>
      <c r="Q203" s="153">
        <v>0</v>
      </c>
      <c r="R203" s="153">
        <f>Q203*H203</f>
        <v>0</v>
      </c>
      <c r="S203" s="153">
        <v>0</v>
      </c>
      <c r="T203" s="154">
        <f>S203*H203</f>
        <v>0</v>
      </c>
      <c r="AR203" s="155" t="s">
        <v>356</v>
      </c>
      <c r="AT203" s="155" t="s">
        <v>454</v>
      </c>
      <c r="AU203" s="155" t="s">
        <v>88</v>
      </c>
      <c r="AY203" s="16" t="s">
        <v>317</v>
      </c>
      <c r="BE203" s="156">
        <f>IF(N203="základná",J203,0)</f>
        <v>0</v>
      </c>
      <c r="BF203" s="156">
        <f>IF(N203="znížená",J203,0)</f>
        <v>0</v>
      </c>
      <c r="BG203" s="156">
        <f>IF(N203="zákl. prenesená",J203,0)</f>
        <v>0</v>
      </c>
      <c r="BH203" s="156">
        <f>IF(N203="zníž. prenesená",J203,0)</f>
        <v>0</v>
      </c>
      <c r="BI203" s="156">
        <f>IF(N203="nulová",J203,0)</f>
        <v>0</v>
      </c>
      <c r="BJ203" s="16" t="s">
        <v>88</v>
      </c>
      <c r="BK203" s="156">
        <f>ROUND(I203*H203,2)</f>
        <v>0</v>
      </c>
      <c r="BL203" s="16" t="s">
        <v>323</v>
      </c>
      <c r="BM203" s="155" t="s">
        <v>665</v>
      </c>
    </row>
    <row r="204" spans="2:65" s="11" customFormat="1" ht="22.75" customHeight="1">
      <c r="B204" s="130"/>
      <c r="D204" s="131" t="s">
        <v>75</v>
      </c>
      <c r="E204" s="140" t="s">
        <v>21423</v>
      </c>
      <c r="F204" s="140" t="s">
        <v>21381</v>
      </c>
      <c r="I204" s="133"/>
      <c r="J204" s="141">
        <f>BK204</f>
        <v>0</v>
      </c>
      <c r="L204" s="130"/>
      <c r="M204" s="135"/>
      <c r="P204" s="136">
        <f>P205</f>
        <v>0</v>
      </c>
      <c r="R204" s="136">
        <f>R205</f>
        <v>0</v>
      </c>
      <c r="T204" s="137">
        <f>T205</f>
        <v>0</v>
      </c>
      <c r="AR204" s="131" t="s">
        <v>83</v>
      </c>
      <c r="AT204" s="138" t="s">
        <v>75</v>
      </c>
      <c r="AU204" s="138" t="s">
        <v>83</v>
      </c>
      <c r="AY204" s="131" t="s">
        <v>317</v>
      </c>
      <c r="BK204" s="139">
        <f>BK205</f>
        <v>0</v>
      </c>
    </row>
    <row r="205" spans="2:65" s="1" customFormat="1" ht="49" customHeight="1">
      <c r="B205" s="142"/>
      <c r="C205" s="179" t="s">
        <v>441</v>
      </c>
      <c r="D205" s="179" t="s">
        <v>454</v>
      </c>
      <c r="E205" s="180" t="s">
        <v>21424</v>
      </c>
      <c r="F205" s="181" t="s">
        <v>21376</v>
      </c>
      <c r="G205" s="182" t="s">
        <v>21377</v>
      </c>
      <c r="H205" s="183">
        <v>2</v>
      </c>
      <c r="I205" s="184"/>
      <c r="J205" s="185">
        <f>ROUND(I205*H205,2)</f>
        <v>0</v>
      </c>
      <c r="K205" s="186"/>
      <c r="L205" s="187"/>
      <c r="M205" s="188" t="s">
        <v>1</v>
      </c>
      <c r="N205" s="189" t="s">
        <v>42</v>
      </c>
      <c r="P205" s="153">
        <f>O205*H205</f>
        <v>0</v>
      </c>
      <c r="Q205" s="153">
        <v>0</v>
      </c>
      <c r="R205" s="153">
        <f>Q205*H205</f>
        <v>0</v>
      </c>
      <c r="S205" s="153">
        <v>0</v>
      </c>
      <c r="T205" s="154">
        <f>S205*H205</f>
        <v>0</v>
      </c>
      <c r="AR205" s="155" t="s">
        <v>356</v>
      </c>
      <c r="AT205" s="155" t="s">
        <v>454</v>
      </c>
      <c r="AU205" s="155" t="s">
        <v>88</v>
      </c>
      <c r="AY205" s="16" t="s">
        <v>317</v>
      </c>
      <c r="BE205" s="156">
        <f>IF(N205="základná",J205,0)</f>
        <v>0</v>
      </c>
      <c r="BF205" s="156">
        <f>IF(N205="znížená",J205,0)</f>
        <v>0</v>
      </c>
      <c r="BG205" s="156">
        <f>IF(N205="zákl. prenesená",J205,0)</f>
        <v>0</v>
      </c>
      <c r="BH205" s="156">
        <f>IF(N205="zníž. prenesená",J205,0)</f>
        <v>0</v>
      </c>
      <c r="BI205" s="156">
        <f>IF(N205="nulová",J205,0)</f>
        <v>0</v>
      </c>
      <c r="BJ205" s="16" t="s">
        <v>88</v>
      </c>
      <c r="BK205" s="156">
        <f>ROUND(I205*H205,2)</f>
        <v>0</v>
      </c>
      <c r="BL205" s="16" t="s">
        <v>323</v>
      </c>
      <c r="BM205" s="155" t="s">
        <v>616</v>
      </c>
    </row>
    <row r="206" spans="2:65" s="11" customFormat="1" ht="22.75" customHeight="1">
      <c r="B206" s="130"/>
      <c r="D206" s="131" t="s">
        <v>75</v>
      </c>
      <c r="E206" s="140" t="s">
        <v>21425</v>
      </c>
      <c r="F206" s="140" t="s">
        <v>21426</v>
      </c>
      <c r="I206" s="133"/>
      <c r="J206" s="141">
        <f>BK206</f>
        <v>0</v>
      </c>
      <c r="L206" s="130"/>
      <c r="M206" s="135"/>
      <c r="P206" s="136">
        <f>SUM(P207:P208)</f>
        <v>0</v>
      </c>
      <c r="R206" s="136">
        <f>SUM(R207:R208)</f>
        <v>0</v>
      </c>
      <c r="T206" s="137">
        <f>SUM(T207:T208)</f>
        <v>0</v>
      </c>
      <c r="AR206" s="131" t="s">
        <v>83</v>
      </c>
      <c r="AT206" s="138" t="s">
        <v>75</v>
      </c>
      <c r="AU206" s="138" t="s">
        <v>83</v>
      </c>
      <c r="AY206" s="131" t="s">
        <v>317</v>
      </c>
      <c r="BK206" s="139">
        <f>SUM(BK207:BK208)</f>
        <v>0</v>
      </c>
    </row>
    <row r="207" spans="2:65" s="1" customFormat="1" ht="49" customHeight="1">
      <c r="B207" s="142"/>
      <c r="C207" s="179" t="s">
        <v>448</v>
      </c>
      <c r="D207" s="179" t="s">
        <v>454</v>
      </c>
      <c r="E207" s="180" t="s">
        <v>21427</v>
      </c>
      <c r="F207" s="181" t="s">
        <v>21428</v>
      </c>
      <c r="G207" s="182" t="s">
        <v>21429</v>
      </c>
      <c r="H207" s="183">
        <v>1</v>
      </c>
      <c r="I207" s="184"/>
      <c r="J207" s="185">
        <f>ROUND(I207*H207,2)</f>
        <v>0</v>
      </c>
      <c r="K207" s="186"/>
      <c r="L207" s="187"/>
      <c r="M207" s="188" t="s">
        <v>1</v>
      </c>
      <c r="N207" s="189" t="s">
        <v>42</v>
      </c>
      <c r="P207" s="153">
        <f>O207*H207</f>
        <v>0</v>
      </c>
      <c r="Q207" s="153">
        <v>0</v>
      </c>
      <c r="R207" s="153">
        <f>Q207*H207</f>
        <v>0</v>
      </c>
      <c r="S207" s="153">
        <v>0</v>
      </c>
      <c r="T207" s="154">
        <f>S207*H207</f>
        <v>0</v>
      </c>
      <c r="AR207" s="155" t="s">
        <v>356</v>
      </c>
      <c r="AT207" s="155" t="s">
        <v>454</v>
      </c>
      <c r="AU207" s="155" t="s">
        <v>88</v>
      </c>
      <c r="AY207" s="16" t="s">
        <v>317</v>
      </c>
      <c r="BE207" s="156">
        <f>IF(N207="základná",J207,0)</f>
        <v>0</v>
      </c>
      <c r="BF207" s="156">
        <f>IF(N207="znížená",J207,0)</f>
        <v>0</v>
      </c>
      <c r="BG207" s="156">
        <f>IF(N207="zákl. prenesená",J207,0)</f>
        <v>0</v>
      </c>
      <c r="BH207" s="156">
        <f>IF(N207="zníž. prenesená",J207,0)</f>
        <v>0</v>
      </c>
      <c r="BI207" s="156">
        <f>IF(N207="nulová",J207,0)</f>
        <v>0</v>
      </c>
      <c r="BJ207" s="16" t="s">
        <v>88</v>
      </c>
      <c r="BK207" s="156">
        <f>ROUND(I207*H207,2)</f>
        <v>0</v>
      </c>
      <c r="BL207" s="16" t="s">
        <v>323</v>
      </c>
      <c r="BM207" s="155" t="s">
        <v>670</v>
      </c>
    </row>
    <row r="208" spans="2:65" s="1" customFormat="1" ht="44.25" customHeight="1">
      <c r="B208" s="142"/>
      <c r="C208" s="179" t="s">
        <v>453</v>
      </c>
      <c r="D208" s="179" t="s">
        <v>454</v>
      </c>
      <c r="E208" s="180" t="s">
        <v>21430</v>
      </c>
      <c r="F208" s="181" t="s">
        <v>21431</v>
      </c>
      <c r="G208" s="182" t="s">
        <v>21432</v>
      </c>
      <c r="H208" s="183">
        <v>1</v>
      </c>
      <c r="I208" s="184"/>
      <c r="J208" s="185">
        <f>ROUND(I208*H208,2)</f>
        <v>0</v>
      </c>
      <c r="K208" s="186"/>
      <c r="L208" s="187"/>
      <c r="M208" s="188" t="s">
        <v>1</v>
      </c>
      <c r="N208" s="189" t="s">
        <v>42</v>
      </c>
      <c r="P208" s="153">
        <f>O208*H208</f>
        <v>0</v>
      </c>
      <c r="Q208" s="153">
        <v>0</v>
      </c>
      <c r="R208" s="153">
        <f>Q208*H208</f>
        <v>0</v>
      </c>
      <c r="S208" s="153">
        <v>0</v>
      </c>
      <c r="T208" s="154">
        <f>S208*H208</f>
        <v>0</v>
      </c>
      <c r="AR208" s="155" t="s">
        <v>356</v>
      </c>
      <c r="AT208" s="155" t="s">
        <v>454</v>
      </c>
      <c r="AU208" s="155" t="s">
        <v>88</v>
      </c>
      <c r="AY208" s="16" t="s">
        <v>317</v>
      </c>
      <c r="BE208" s="156">
        <f>IF(N208="základná",J208,0)</f>
        <v>0</v>
      </c>
      <c r="BF208" s="156">
        <f>IF(N208="znížená",J208,0)</f>
        <v>0</v>
      </c>
      <c r="BG208" s="156">
        <f>IF(N208="zákl. prenesená",J208,0)</f>
        <v>0</v>
      </c>
      <c r="BH208" s="156">
        <f>IF(N208="zníž. prenesená",J208,0)</f>
        <v>0</v>
      </c>
      <c r="BI208" s="156">
        <f>IF(N208="nulová",J208,0)</f>
        <v>0</v>
      </c>
      <c r="BJ208" s="16" t="s">
        <v>88</v>
      </c>
      <c r="BK208" s="156">
        <f>ROUND(I208*H208,2)</f>
        <v>0</v>
      </c>
      <c r="BL208" s="16" t="s">
        <v>323</v>
      </c>
      <c r="BM208" s="155" t="s">
        <v>673</v>
      </c>
    </row>
    <row r="209" spans="2:65" s="11" customFormat="1" ht="22.75" customHeight="1">
      <c r="B209" s="130"/>
      <c r="D209" s="131" t="s">
        <v>75</v>
      </c>
      <c r="E209" s="140" t="s">
        <v>21433</v>
      </c>
      <c r="F209" s="140" t="s">
        <v>21426</v>
      </c>
      <c r="I209" s="133"/>
      <c r="J209" s="141">
        <f>BK209</f>
        <v>0</v>
      </c>
      <c r="L209" s="130"/>
      <c r="M209" s="135"/>
      <c r="P209" s="136">
        <f>SUM(P210:P211)</f>
        <v>0</v>
      </c>
      <c r="R209" s="136">
        <f>SUM(R210:R211)</f>
        <v>0</v>
      </c>
      <c r="T209" s="137">
        <f>SUM(T210:T211)</f>
        <v>0</v>
      </c>
      <c r="AR209" s="131" t="s">
        <v>83</v>
      </c>
      <c r="AT209" s="138" t="s">
        <v>75</v>
      </c>
      <c r="AU209" s="138" t="s">
        <v>83</v>
      </c>
      <c r="AY209" s="131" t="s">
        <v>317</v>
      </c>
      <c r="BK209" s="139">
        <f>SUM(BK210:BK211)</f>
        <v>0</v>
      </c>
    </row>
    <row r="210" spans="2:65" s="1" customFormat="1" ht="49" customHeight="1">
      <c r="B210" s="142"/>
      <c r="C210" s="179" t="s">
        <v>459</v>
      </c>
      <c r="D210" s="179" t="s">
        <v>454</v>
      </c>
      <c r="E210" s="180" t="s">
        <v>21434</v>
      </c>
      <c r="F210" s="181" t="s">
        <v>21428</v>
      </c>
      <c r="G210" s="182" t="s">
        <v>21429</v>
      </c>
      <c r="H210" s="183">
        <v>1</v>
      </c>
      <c r="I210" s="184"/>
      <c r="J210" s="185">
        <f>ROUND(I210*H210,2)</f>
        <v>0</v>
      </c>
      <c r="K210" s="186"/>
      <c r="L210" s="187"/>
      <c r="M210" s="188" t="s">
        <v>1</v>
      </c>
      <c r="N210" s="189" t="s">
        <v>42</v>
      </c>
      <c r="P210" s="153">
        <f>O210*H210</f>
        <v>0</v>
      </c>
      <c r="Q210" s="153">
        <v>0</v>
      </c>
      <c r="R210" s="153">
        <f>Q210*H210</f>
        <v>0</v>
      </c>
      <c r="S210" s="153">
        <v>0</v>
      </c>
      <c r="T210" s="154">
        <f>S210*H210</f>
        <v>0</v>
      </c>
      <c r="AR210" s="155" t="s">
        <v>356</v>
      </c>
      <c r="AT210" s="155" t="s">
        <v>454</v>
      </c>
      <c r="AU210" s="155" t="s">
        <v>88</v>
      </c>
      <c r="AY210" s="16" t="s">
        <v>317</v>
      </c>
      <c r="BE210" s="156">
        <f>IF(N210="základná",J210,0)</f>
        <v>0</v>
      </c>
      <c r="BF210" s="156">
        <f>IF(N210="znížená",J210,0)</f>
        <v>0</v>
      </c>
      <c r="BG210" s="156">
        <f>IF(N210="zákl. prenesená",J210,0)</f>
        <v>0</v>
      </c>
      <c r="BH210" s="156">
        <f>IF(N210="zníž. prenesená",J210,0)</f>
        <v>0</v>
      </c>
      <c r="BI210" s="156">
        <f>IF(N210="nulová",J210,0)</f>
        <v>0</v>
      </c>
      <c r="BJ210" s="16" t="s">
        <v>88</v>
      </c>
      <c r="BK210" s="156">
        <f>ROUND(I210*H210,2)</f>
        <v>0</v>
      </c>
      <c r="BL210" s="16" t="s">
        <v>323</v>
      </c>
      <c r="BM210" s="155" t="s">
        <v>675</v>
      </c>
    </row>
    <row r="211" spans="2:65" s="1" customFormat="1" ht="44.25" customHeight="1">
      <c r="B211" s="142"/>
      <c r="C211" s="179" t="s">
        <v>464</v>
      </c>
      <c r="D211" s="179" t="s">
        <v>454</v>
      </c>
      <c r="E211" s="180" t="s">
        <v>21435</v>
      </c>
      <c r="F211" s="181" t="s">
        <v>21431</v>
      </c>
      <c r="G211" s="182" t="s">
        <v>21432</v>
      </c>
      <c r="H211" s="183">
        <v>1</v>
      </c>
      <c r="I211" s="184"/>
      <c r="J211" s="185">
        <f>ROUND(I211*H211,2)</f>
        <v>0</v>
      </c>
      <c r="K211" s="186"/>
      <c r="L211" s="187"/>
      <c r="M211" s="188" t="s">
        <v>1</v>
      </c>
      <c r="N211" s="189" t="s">
        <v>42</v>
      </c>
      <c r="P211" s="153">
        <f>O211*H211</f>
        <v>0</v>
      </c>
      <c r="Q211" s="153">
        <v>0</v>
      </c>
      <c r="R211" s="153">
        <f>Q211*H211</f>
        <v>0</v>
      </c>
      <c r="S211" s="153">
        <v>0</v>
      </c>
      <c r="T211" s="154">
        <f>S211*H211</f>
        <v>0</v>
      </c>
      <c r="AR211" s="155" t="s">
        <v>356</v>
      </c>
      <c r="AT211" s="155" t="s">
        <v>454</v>
      </c>
      <c r="AU211" s="155" t="s">
        <v>88</v>
      </c>
      <c r="AY211" s="16" t="s">
        <v>317</v>
      </c>
      <c r="BE211" s="156">
        <f>IF(N211="základná",J211,0)</f>
        <v>0</v>
      </c>
      <c r="BF211" s="156">
        <f>IF(N211="znížená",J211,0)</f>
        <v>0</v>
      </c>
      <c r="BG211" s="156">
        <f>IF(N211="zákl. prenesená",J211,0)</f>
        <v>0</v>
      </c>
      <c r="BH211" s="156">
        <f>IF(N211="zníž. prenesená",J211,0)</f>
        <v>0</v>
      </c>
      <c r="BI211" s="156">
        <f>IF(N211="nulová",J211,0)</f>
        <v>0</v>
      </c>
      <c r="BJ211" s="16" t="s">
        <v>88</v>
      </c>
      <c r="BK211" s="156">
        <f>ROUND(I211*H211,2)</f>
        <v>0</v>
      </c>
      <c r="BL211" s="16" t="s">
        <v>323</v>
      </c>
      <c r="BM211" s="155" t="s">
        <v>678</v>
      </c>
    </row>
    <row r="212" spans="2:65" s="11" customFormat="1" ht="22.75" customHeight="1">
      <c r="B212" s="130"/>
      <c r="D212" s="131" t="s">
        <v>75</v>
      </c>
      <c r="E212" s="140" t="s">
        <v>21436</v>
      </c>
      <c r="F212" s="140" t="s">
        <v>21426</v>
      </c>
      <c r="I212" s="133"/>
      <c r="J212" s="141">
        <f>BK212</f>
        <v>0</v>
      </c>
      <c r="L212" s="130"/>
      <c r="M212" s="135"/>
      <c r="P212" s="136">
        <f>SUM(P213:P214)</f>
        <v>0</v>
      </c>
      <c r="R212" s="136">
        <f>SUM(R213:R214)</f>
        <v>0</v>
      </c>
      <c r="T212" s="137">
        <f>SUM(T213:T214)</f>
        <v>0</v>
      </c>
      <c r="AR212" s="131" t="s">
        <v>83</v>
      </c>
      <c r="AT212" s="138" t="s">
        <v>75</v>
      </c>
      <c r="AU212" s="138" t="s">
        <v>83</v>
      </c>
      <c r="AY212" s="131" t="s">
        <v>317</v>
      </c>
      <c r="BK212" s="139">
        <f>SUM(BK213:BK214)</f>
        <v>0</v>
      </c>
    </row>
    <row r="213" spans="2:65" s="1" customFormat="1" ht="55.5" customHeight="1">
      <c r="B213" s="142"/>
      <c r="C213" s="179" t="s">
        <v>469</v>
      </c>
      <c r="D213" s="179" t="s">
        <v>454</v>
      </c>
      <c r="E213" s="180" t="s">
        <v>21437</v>
      </c>
      <c r="F213" s="181" t="s">
        <v>21438</v>
      </c>
      <c r="G213" s="182" t="s">
        <v>21429</v>
      </c>
      <c r="H213" s="183">
        <v>1</v>
      </c>
      <c r="I213" s="184"/>
      <c r="J213" s="185">
        <f>ROUND(I213*H213,2)</f>
        <v>0</v>
      </c>
      <c r="K213" s="186"/>
      <c r="L213" s="187"/>
      <c r="M213" s="188" t="s">
        <v>1</v>
      </c>
      <c r="N213" s="189" t="s">
        <v>42</v>
      </c>
      <c r="P213" s="153">
        <f>O213*H213</f>
        <v>0</v>
      </c>
      <c r="Q213" s="153">
        <v>0</v>
      </c>
      <c r="R213" s="153">
        <f>Q213*H213</f>
        <v>0</v>
      </c>
      <c r="S213" s="153">
        <v>0</v>
      </c>
      <c r="T213" s="154">
        <f>S213*H213</f>
        <v>0</v>
      </c>
      <c r="AR213" s="155" t="s">
        <v>356</v>
      </c>
      <c r="AT213" s="155" t="s">
        <v>454</v>
      </c>
      <c r="AU213" s="155" t="s">
        <v>88</v>
      </c>
      <c r="AY213" s="16" t="s">
        <v>317</v>
      </c>
      <c r="BE213" s="156">
        <f>IF(N213="základná",J213,0)</f>
        <v>0</v>
      </c>
      <c r="BF213" s="156">
        <f>IF(N213="znížená",J213,0)</f>
        <v>0</v>
      </c>
      <c r="BG213" s="156">
        <f>IF(N213="zákl. prenesená",J213,0)</f>
        <v>0</v>
      </c>
      <c r="BH213" s="156">
        <f>IF(N213="zníž. prenesená",J213,0)</f>
        <v>0</v>
      </c>
      <c r="BI213" s="156">
        <f>IF(N213="nulová",J213,0)</f>
        <v>0</v>
      </c>
      <c r="BJ213" s="16" t="s">
        <v>88</v>
      </c>
      <c r="BK213" s="156">
        <f>ROUND(I213*H213,2)</f>
        <v>0</v>
      </c>
      <c r="BL213" s="16" t="s">
        <v>323</v>
      </c>
      <c r="BM213" s="155" t="s">
        <v>681</v>
      </c>
    </row>
    <row r="214" spans="2:65" s="1" customFormat="1" ht="44.25" customHeight="1">
      <c r="B214" s="142"/>
      <c r="C214" s="179" t="s">
        <v>473</v>
      </c>
      <c r="D214" s="179" t="s">
        <v>454</v>
      </c>
      <c r="E214" s="180" t="s">
        <v>21439</v>
      </c>
      <c r="F214" s="181" t="s">
        <v>21431</v>
      </c>
      <c r="G214" s="182" t="s">
        <v>21432</v>
      </c>
      <c r="H214" s="183">
        <v>1</v>
      </c>
      <c r="I214" s="184"/>
      <c r="J214" s="185">
        <f>ROUND(I214*H214,2)</f>
        <v>0</v>
      </c>
      <c r="K214" s="186"/>
      <c r="L214" s="187"/>
      <c r="M214" s="188" t="s">
        <v>1</v>
      </c>
      <c r="N214" s="189" t="s">
        <v>42</v>
      </c>
      <c r="P214" s="153">
        <f>O214*H214</f>
        <v>0</v>
      </c>
      <c r="Q214" s="153">
        <v>0</v>
      </c>
      <c r="R214" s="153">
        <f>Q214*H214</f>
        <v>0</v>
      </c>
      <c r="S214" s="153">
        <v>0</v>
      </c>
      <c r="T214" s="154">
        <f>S214*H214</f>
        <v>0</v>
      </c>
      <c r="AR214" s="155" t="s">
        <v>356</v>
      </c>
      <c r="AT214" s="155" t="s">
        <v>454</v>
      </c>
      <c r="AU214" s="155" t="s">
        <v>88</v>
      </c>
      <c r="AY214" s="16" t="s">
        <v>317</v>
      </c>
      <c r="BE214" s="156">
        <f>IF(N214="základná",J214,0)</f>
        <v>0</v>
      </c>
      <c r="BF214" s="156">
        <f>IF(N214="znížená",J214,0)</f>
        <v>0</v>
      </c>
      <c r="BG214" s="156">
        <f>IF(N214="zákl. prenesená",J214,0)</f>
        <v>0</v>
      </c>
      <c r="BH214" s="156">
        <f>IF(N214="zníž. prenesená",J214,0)</f>
        <v>0</v>
      </c>
      <c r="BI214" s="156">
        <f>IF(N214="nulová",J214,0)</f>
        <v>0</v>
      </c>
      <c r="BJ214" s="16" t="s">
        <v>88</v>
      </c>
      <c r="BK214" s="156">
        <f>ROUND(I214*H214,2)</f>
        <v>0</v>
      </c>
      <c r="BL214" s="16" t="s">
        <v>323</v>
      </c>
      <c r="BM214" s="155" t="s">
        <v>684</v>
      </c>
    </row>
    <row r="215" spans="2:65" s="11" customFormat="1" ht="22.75" customHeight="1">
      <c r="B215" s="130"/>
      <c r="D215" s="131" t="s">
        <v>75</v>
      </c>
      <c r="E215" s="140" t="s">
        <v>21440</v>
      </c>
      <c r="F215" s="140" t="s">
        <v>21441</v>
      </c>
      <c r="I215" s="133"/>
      <c r="J215" s="141">
        <f>BK215</f>
        <v>0</v>
      </c>
      <c r="L215" s="130"/>
      <c r="M215" s="135"/>
      <c r="P215" s="136">
        <f>P216</f>
        <v>0</v>
      </c>
      <c r="R215" s="136">
        <f>R216</f>
        <v>0</v>
      </c>
      <c r="T215" s="137">
        <f>T216</f>
        <v>0</v>
      </c>
      <c r="AR215" s="131" t="s">
        <v>83</v>
      </c>
      <c r="AT215" s="138" t="s">
        <v>75</v>
      </c>
      <c r="AU215" s="138" t="s">
        <v>83</v>
      </c>
      <c r="AY215" s="131" t="s">
        <v>317</v>
      </c>
      <c r="BK215" s="139">
        <f>BK216</f>
        <v>0</v>
      </c>
    </row>
    <row r="216" spans="2:65" s="1" customFormat="1" ht="49" customHeight="1">
      <c r="B216" s="142"/>
      <c r="C216" s="179" t="s">
        <v>477</v>
      </c>
      <c r="D216" s="179" t="s">
        <v>454</v>
      </c>
      <c r="E216" s="180" t="s">
        <v>21442</v>
      </c>
      <c r="F216" s="181" t="s">
        <v>21443</v>
      </c>
      <c r="G216" s="182" t="s">
        <v>21429</v>
      </c>
      <c r="H216" s="183">
        <v>2</v>
      </c>
      <c r="I216" s="184"/>
      <c r="J216" s="185">
        <f>ROUND(I216*H216,2)</f>
        <v>0</v>
      </c>
      <c r="K216" s="186"/>
      <c r="L216" s="187"/>
      <c r="M216" s="188" t="s">
        <v>1</v>
      </c>
      <c r="N216" s="189" t="s">
        <v>42</v>
      </c>
      <c r="P216" s="153">
        <f>O216*H216</f>
        <v>0</v>
      </c>
      <c r="Q216" s="153">
        <v>0</v>
      </c>
      <c r="R216" s="153">
        <f>Q216*H216</f>
        <v>0</v>
      </c>
      <c r="S216" s="153">
        <v>0</v>
      </c>
      <c r="T216" s="154">
        <f>S216*H216</f>
        <v>0</v>
      </c>
      <c r="AR216" s="155" t="s">
        <v>356</v>
      </c>
      <c r="AT216" s="155" t="s">
        <v>454</v>
      </c>
      <c r="AU216" s="155" t="s">
        <v>88</v>
      </c>
      <c r="AY216" s="16" t="s">
        <v>317</v>
      </c>
      <c r="BE216" s="156">
        <f>IF(N216="základná",J216,0)</f>
        <v>0</v>
      </c>
      <c r="BF216" s="156">
        <f>IF(N216="znížená",J216,0)</f>
        <v>0</v>
      </c>
      <c r="BG216" s="156">
        <f>IF(N216="zákl. prenesená",J216,0)</f>
        <v>0</v>
      </c>
      <c r="BH216" s="156">
        <f>IF(N216="zníž. prenesená",J216,0)</f>
        <v>0</v>
      </c>
      <c r="BI216" s="156">
        <f>IF(N216="nulová",J216,0)</f>
        <v>0</v>
      </c>
      <c r="BJ216" s="16" t="s">
        <v>88</v>
      </c>
      <c r="BK216" s="156">
        <f>ROUND(I216*H216,2)</f>
        <v>0</v>
      </c>
      <c r="BL216" s="16" t="s">
        <v>323</v>
      </c>
      <c r="BM216" s="155" t="s">
        <v>687</v>
      </c>
    </row>
    <row r="217" spans="2:65" s="11" customFormat="1" ht="22.75" customHeight="1">
      <c r="B217" s="130"/>
      <c r="D217" s="131" t="s">
        <v>75</v>
      </c>
      <c r="E217" s="140" t="s">
        <v>21444</v>
      </c>
      <c r="F217" s="140" t="s">
        <v>21426</v>
      </c>
      <c r="I217" s="133"/>
      <c r="J217" s="141">
        <f>BK217</f>
        <v>0</v>
      </c>
      <c r="L217" s="130"/>
      <c r="M217" s="135"/>
      <c r="P217" s="136">
        <f>SUM(P218:P219)</f>
        <v>0</v>
      </c>
      <c r="R217" s="136">
        <f>SUM(R218:R219)</f>
        <v>0</v>
      </c>
      <c r="T217" s="137">
        <f>SUM(T218:T219)</f>
        <v>0</v>
      </c>
      <c r="AR217" s="131" t="s">
        <v>83</v>
      </c>
      <c r="AT217" s="138" t="s">
        <v>75</v>
      </c>
      <c r="AU217" s="138" t="s">
        <v>83</v>
      </c>
      <c r="AY217" s="131" t="s">
        <v>317</v>
      </c>
      <c r="BK217" s="139">
        <f>SUM(BK218:BK219)</f>
        <v>0</v>
      </c>
    </row>
    <row r="218" spans="2:65" s="1" customFormat="1" ht="49" customHeight="1">
      <c r="B218" s="142"/>
      <c r="C218" s="179" t="s">
        <v>481</v>
      </c>
      <c r="D218" s="179" t="s">
        <v>454</v>
      </c>
      <c r="E218" s="180" t="s">
        <v>21445</v>
      </c>
      <c r="F218" s="181" t="s">
        <v>21428</v>
      </c>
      <c r="G218" s="182" t="s">
        <v>21429</v>
      </c>
      <c r="H218" s="183">
        <v>1</v>
      </c>
      <c r="I218" s="184"/>
      <c r="J218" s="185">
        <f>ROUND(I218*H218,2)</f>
        <v>0</v>
      </c>
      <c r="K218" s="186"/>
      <c r="L218" s="187"/>
      <c r="M218" s="188" t="s">
        <v>1</v>
      </c>
      <c r="N218" s="189" t="s">
        <v>42</v>
      </c>
      <c r="P218" s="153">
        <f>O218*H218</f>
        <v>0</v>
      </c>
      <c r="Q218" s="153">
        <v>0</v>
      </c>
      <c r="R218" s="153">
        <f>Q218*H218</f>
        <v>0</v>
      </c>
      <c r="S218" s="153">
        <v>0</v>
      </c>
      <c r="T218" s="154">
        <f>S218*H218</f>
        <v>0</v>
      </c>
      <c r="AR218" s="155" t="s">
        <v>356</v>
      </c>
      <c r="AT218" s="155" t="s">
        <v>454</v>
      </c>
      <c r="AU218" s="155" t="s">
        <v>88</v>
      </c>
      <c r="AY218" s="16" t="s">
        <v>317</v>
      </c>
      <c r="BE218" s="156">
        <f>IF(N218="základná",J218,0)</f>
        <v>0</v>
      </c>
      <c r="BF218" s="156">
        <f>IF(N218="znížená",J218,0)</f>
        <v>0</v>
      </c>
      <c r="BG218" s="156">
        <f>IF(N218="zákl. prenesená",J218,0)</f>
        <v>0</v>
      </c>
      <c r="BH218" s="156">
        <f>IF(N218="zníž. prenesená",J218,0)</f>
        <v>0</v>
      </c>
      <c r="BI218" s="156">
        <f>IF(N218="nulová",J218,0)</f>
        <v>0</v>
      </c>
      <c r="BJ218" s="16" t="s">
        <v>88</v>
      </c>
      <c r="BK218" s="156">
        <f>ROUND(I218*H218,2)</f>
        <v>0</v>
      </c>
      <c r="BL218" s="16" t="s">
        <v>323</v>
      </c>
      <c r="BM218" s="155" t="s">
        <v>561</v>
      </c>
    </row>
    <row r="219" spans="2:65" s="1" customFormat="1" ht="44.25" customHeight="1">
      <c r="B219" s="142"/>
      <c r="C219" s="179" t="s">
        <v>488</v>
      </c>
      <c r="D219" s="179" t="s">
        <v>454</v>
      </c>
      <c r="E219" s="180" t="s">
        <v>21446</v>
      </c>
      <c r="F219" s="181" t="s">
        <v>21431</v>
      </c>
      <c r="G219" s="182" t="s">
        <v>21432</v>
      </c>
      <c r="H219" s="183">
        <v>1</v>
      </c>
      <c r="I219" s="184"/>
      <c r="J219" s="185">
        <f>ROUND(I219*H219,2)</f>
        <v>0</v>
      </c>
      <c r="K219" s="186"/>
      <c r="L219" s="187"/>
      <c r="M219" s="188" t="s">
        <v>1</v>
      </c>
      <c r="N219" s="189" t="s">
        <v>42</v>
      </c>
      <c r="P219" s="153">
        <f>O219*H219</f>
        <v>0</v>
      </c>
      <c r="Q219" s="153">
        <v>0</v>
      </c>
      <c r="R219" s="153">
        <f>Q219*H219</f>
        <v>0</v>
      </c>
      <c r="S219" s="153">
        <v>0</v>
      </c>
      <c r="T219" s="154">
        <f>S219*H219</f>
        <v>0</v>
      </c>
      <c r="AR219" s="155" t="s">
        <v>356</v>
      </c>
      <c r="AT219" s="155" t="s">
        <v>454</v>
      </c>
      <c r="AU219" s="155" t="s">
        <v>88</v>
      </c>
      <c r="AY219" s="16" t="s">
        <v>317</v>
      </c>
      <c r="BE219" s="156">
        <f>IF(N219="základná",J219,0)</f>
        <v>0</v>
      </c>
      <c r="BF219" s="156">
        <f>IF(N219="znížená",J219,0)</f>
        <v>0</v>
      </c>
      <c r="BG219" s="156">
        <f>IF(N219="zákl. prenesená",J219,0)</f>
        <v>0</v>
      </c>
      <c r="BH219" s="156">
        <f>IF(N219="zníž. prenesená",J219,0)</f>
        <v>0</v>
      </c>
      <c r="BI219" s="156">
        <f>IF(N219="nulová",J219,0)</f>
        <v>0</v>
      </c>
      <c r="BJ219" s="16" t="s">
        <v>88</v>
      </c>
      <c r="BK219" s="156">
        <f>ROUND(I219*H219,2)</f>
        <v>0</v>
      </c>
      <c r="BL219" s="16" t="s">
        <v>323</v>
      </c>
      <c r="BM219" s="155" t="s">
        <v>692</v>
      </c>
    </row>
    <row r="220" spans="2:65" s="11" customFormat="1" ht="22.75" customHeight="1">
      <c r="B220" s="130"/>
      <c r="D220" s="131" t="s">
        <v>75</v>
      </c>
      <c r="E220" s="140" t="s">
        <v>21447</v>
      </c>
      <c r="F220" s="140" t="s">
        <v>21426</v>
      </c>
      <c r="I220" s="133"/>
      <c r="J220" s="141">
        <f>BK220</f>
        <v>0</v>
      </c>
      <c r="L220" s="130"/>
      <c r="M220" s="135"/>
      <c r="P220" s="136">
        <f>SUM(P221:P222)</f>
        <v>0</v>
      </c>
      <c r="R220" s="136">
        <f>SUM(R221:R222)</f>
        <v>0</v>
      </c>
      <c r="T220" s="137">
        <f>SUM(T221:T222)</f>
        <v>0</v>
      </c>
      <c r="AR220" s="131" t="s">
        <v>83</v>
      </c>
      <c r="AT220" s="138" t="s">
        <v>75</v>
      </c>
      <c r="AU220" s="138" t="s">
        <v>83</v>
      </c>
      <c r="AY220" s="131" t="s">
        <v>317</v>
      </c>
      <c r="BK220" s="139">
        <f>SUM(BK221:BK222)</f>
        <v>0</v>
      </c>
    </row>
    <row r="221" spans="2:65" s="1" customFormat="1" ht="49" customHeight="1">
      <c r="B221" s="142"/>
      <c r="C221" s="179" t="s">
        <v>495</v>
      </c>
      <c r="D221" s="179" t="s">
        <v>454</v>
      </c>
      <c r="E221" s="180" t="s">
        <v>21448</v>
      </c>
      <c r="F221" s="181" t="s">
        <v>21428</v>
      </c>
      <c r="G221" s="182" t="s">
        <v>21429</v>
      </c>
      <c r="H221" s="183">
        <v>1</v>
      </c>
      <c r="I221" s="184"/>
      <c r="J221" s="185">
        <f>ROUND(I221*H221,2)</f>
        <v>0</v>
      </c>
      <c r="K221" s="186"/>
      <c r="L221" s="187"/>
      <c r="M221" s="188" t="s">
        <v>1</v>
      </c>
      <c r="N221" s="189" t="s">
        <v>42</v>
      </c>
      <c r="P221" s="153">
        <f>O221*H221</f>
        <v>0</v>
      </c>
      <c r="Q221" s="153">
        <v>0</v>
      </c>
      <c r="R221" s="153">
        <f>Q221*H221</f>
        <v>0</v>
      </c>
      <c r="S221" s="153">
        <v>0</v>
      </c>
      <c r="T221" s="154">
        <f>S221*H221</f>
        <v>0</v>
      </c>
      <c r="AR221" s="155" t="s">
        <v>356</v>
      </c>
      <c r="AT221" s="155" t="s">
        <v>454</v>
      </c>
      <c r="AU221" s="155" t="s">
        <v>88</v>
      </c>
      <c r="AY221" s="16" t="s">
        <v>317</v>
      </c>
      <c r="BE221" s="156">
        <f>IF(N221="základná",J221,0)</f>
        <v>0</v>
      </c>
      <c r="BF221" s="156">
        <f>IF(N221="znížená",J221,0)</f>
        <v>0</v>
      </c>
      <c r="BG221" s="156">
        <f>IF(N221="zákl. prenesená",J221,0)</f>
        <v>0</v>
      </c>
      <c r="BH221" s="156">
        <f>IF(N221="zníž. prenesená",J221,0)</f>
        <v>0</v>
      </c>
      <c r="BI221" s="156">
        <f>IF(N221="nulová",J221,0)</f>
        <v>0</v>
      </c>
      <c r="BJ221" s="16" t="s">
        <v>88</v>
      </c>
      <c r="BK221" s="156">
        <f>ROUND(I221*H221,2)</f>
        <v>0</v>
      </c>
      <c r="BL221" s="16" t="s">
        <v>323</v>
      </c>
      <c r="BM221" s="155" t="s">
        <v>696</v>
      </c>
    </row>
    <row r="222" spans="2:65" s="1" customFormat="1" ht="44.25" customHeight="1">
      <c r="B222" s="142"/>
      <c r="C222" s="179" t="s">
        <v>501</v>
      </c>
      <c r="D222" s="179" t="s">
        <v>454</v>
      </c>
      <c r="E222" s="180" t="s">
        <v>21449</v>
      </c>
      <c r="F222" s="181" t="s">
        <v>21431</v>
      </c>
      <c r="G222" s="182" t="s">
        <v>21432</v>
      </c>
      <c r="H222" s="183">
        <v>1</v>
      </c>
      <c r="I222" s="184"/>
      <c r="J222" s="185">
        <f>ROUND(I222*H222,2)</f>
        <v>0</v>
      </c>
      <c r="K222" s="186"/>
      <c r="L222" s="187"/>
      <c r="M222" s="188" t="s">
        <v>1</v>
      </c>
      <c r="N222" s="189" t="s">
        <v>42</v>
      </c>
      <c r="P222" s="153">
        <f>O222*H222</f>
        <v>0</v>
      </c>
      <c r="Q222" s="153">
        <v>0</v>
      </c>
      <c r="R222" s="153">
        <f>Q222*H222</f>
        <v>0</v>
      </c>
      <c r="S222" s="153">
        <v>0</v>
      </c>
      <c r="T222" s="154">
        <f>S222*H222</f>
        <v>0</v>
      </c>
      <c r="AR222" s="155" t="s">
        <v>356</v>
      </c>
      <c r="AT222" s="155" t="s">
        <v>454</v>
      </c>
      <c r="AU222" s="155" t="s">
        <v>88</v>
      </c>
      <c r="AY222" s="16" t="s">
        <v>317</v>
      </c>
      <c r="BE222" s="156">
        <f>IF(N222="základná",J222,0)</f>
        <v>0</v>
      </c>
      <c r="BF222" s="156">
        <f>IF(N222="znížená",J222,0)</f>
        <v>0</v>
      </c>
      <c r="BG222" s="156">
        <f>IF(N222="zákl. prenesená",J222,0)</f>
        <v>0</v>
      </c>
      <c r="BH222" s="156">
        <f>IF(N222="zníž. prenesená",J222,0)</f>
        <v>0</v>
      </c>
      <c r="BI222" s="156">
        <f>IF(N222="nulová",J222,0)</f>
        <v>0</v>
      </c>
      <c r="BJ222" s="16" t="s">
        <v>88</v>
      </c>
      <c r="BK222" s="156">
        <f>ROUND(I222*H222,2)</f>
        <v>0</v>
      </c>
      <c r="BL222" s="16" t="s">
        <v>323</v>
      </c>
      <c r="BM222" s="155" t="s">
        <v>699</v>
      </c>
    </row>
    <row r="223" spans="2:65" s="11" customFormat="1" ht="22.75" customHeight="1">
      <c r="B223" s="130"/>
      <c r="D223" s="131" t="s">
        <v>75</v>
      </c>
      <c r="E223" s="140" t="s">
        <v>21450</v>
      </c>
      <c r="F223" s="140" t="s">
        <v>21451</v>
      </c>
      <c r="I223" s="133"/>
      <c r="J223" s="141">
        <f>BK223</f>
        <v>0</v>
      </c>
      <c r="L223" s="130"/>
      <c r="M223" s="135"/>
      <c r="P223" s="136">
        <f>SUM(P224:P225)</f>
        <v>0</v>
      </c>
      <c r="R223" s="136">
        <f>SUM(R224:R225)</f>
        <v>0</v>
      </c>
      <c r="T223" s="137">
        <f>SUM(T224:T225)</f>
        <v>0</v>
      </c>
      <c r="AR223" s="131" t="s">
        <v>83</v>
      </c>
      <c r="AT223" s="138" t="s">
        <v>75</v>
      </c>
      <c r="AU223" s="138" t="s">
        <v>83</v>
      </c>
      <c r="AY223" s="131" t="s">
        <v>317</v>
      </c>
      <c r="BK223" s="139">
        <f>SUM(BK224:BK225)</f>
        <v>0</v>
      </c>
    </row>
    <row r="224" spans="2:65" s="1" customFormat="1" ht="49" customHeight="1">
      <c r="B224" s="142"/>
      <c r="C224" s="179" t="s">
        <v>507</v>
      </c>
      <c r="D224" s="179" t="s">
        <v>454</v>
      </c>
      <c r="E224" s="180" t="s">
        <v>21452</v>
      </c>
      <c r="F224" s="181" t="s">
        <v>21453</v>
      </c>
      <c r="G224" s="182" t="s">
        <v>1</v>
      </c>
      <c r="H224" s="183">
        <v>1</v>
      </c>
      <c r="I224" s="184"/>
      <c r="J224" s="185">
        <f>ROUND(I224*H224,2)</f>
        <v>0</v>
      </c>
      <c r="K224" s="186"/>
      <c r="L224" s="187"/>
      <c r="M224" s="188" t="s">
        <v>1</v>
      </c>
      <c r="N224" s="189" t="s">
        <v>42</v>
      </c>
      <c r="P224" s="153">
        <f>O224*H224</f>
        <v>0</v>
      </c>
      <c r="Q224" s="153">
        <v>0</v>
      </c>
      <c r="R224" s="153">
        <f>Q224*H224</f>
        <v>0</v>
      </c>
      <c r="S224" s="153">
        <v>0</v>
      </c>
      <c r="T224" s="154">
        <f>S224*H224</f>
        <v>0</v>
      </c>
      <c r="AR224" s="155" t="s">
        <v>356</v>
      </c>
      <c r="AT224" s="155" t="s">
        <v>454</v>
      </c>
      <c r="AU224" s="155" t="s">
        <v>88</v>
      </c>
      <c r="AY224" s="16" t="s">
        <v>317</v>
      </c>
      <c r="BE224" s="156">
        <f>IF(N224="základná",J224,0)</f>
        <v>0</v>
      </c>
      <c r="BF224" s="156">
        <f>IF(N224="znížená",J224,0)</f>
        <v>0</v>
      </c>
      <c r="BG224" s="156">
        <f>IF(N224="zákl. prenesená",J224,0)</f>
        <v>0</v>
      </c>
      <c r="BH224" s="156">
        <f>IF(N224="zníž. prenesená",J224,0)</f>
        <v>0</v>
      </c>
      <c r="BI224" s="156">
        <f>IF(N224="nulová",J224,0)</f>
        <v>0</v>
      </c>
      <c r="BJ224" s="16" t="s">
        <v>88</v>
      </c>
      <c r="BK224" s="156">
        <f>ROUND(I224*H224,2)</f>
        <v>0</v>
      </c>
      <c r="BL224" s="16" t="s">
        <v>323</v>
      </c>
      <c r="BM224" s="155" t="s">
        <v>702</v>
      </c>
    </row>
    <row r="225" spans="2:65" s="1" customFormat="1" ht="44.25" customHeight="1">
      <c r="B225" s="142"/>
      <c r="C225" s="179" t="s">
        <v>703</v>
      </c>
      <c r="D225" s="179" t="s">
        <v>454</v>
      </c>
      <c r="E225" s="180" t="s">
        <v>21454</v>
      </c>
      <c r="F225" s="181" t="s">
        <v>21455</v>
      </c>
      <c r="G225" s="182" t="s">
        <v>1</v>
      </c>
      <c r="H225" s="183">
        <v>1</v>
      </c>
      <c r="I225" s="184"/>
      <c r="J225" s="185">
        <f>ROUND(I225*H225,2)</f>
        <v>0</v>
      </c>
      <c r="K225" s="186"/>
      <c r="L225" s="187"/>
      <c r="M225" s="208" t="s">
        <v>1</v>
      </c>
      <c r="N225" s="209" t="s">
        <v>42</v>
      </c>
      <c r="O225" s="192"/>
      <c r="P225" s="193">
        <f>O225*H225</f>
        <v>0</v>
      </c>
      <c r="Q225" s="193">
        <v>0</v>
      </c>
      <c r="R225" s="193">
        <f>Q225*H225</f>
        <v>0</v>
      </c>
      <c r="S225" s="193">
        <v>0</v>
      </c>
      <c r="T225" s="194">
        <f>S225*H225</f>
        <v>0</v>
      </c>
      <c r="AR225" s="155" t="s">
        <v>356</v>
      </c>
      <c r="AT225" s="155" t="s">
        <v>454</v>
      </c>
      <c r="AU225" s="155" t="s">
        <v>88</v>
      </c>
      <c r="AY225" s="16" t="s">
        <v>317</v>
      </c>
      <c r="BE225" s="156">
        <f>IF(N225="základná",J225,0)</f>
        <v>0</v>
      </c>
      <c r="BF225" s="156">
        <f>IF(N225="znížená",J225,0)</f>
        <v>0</v>
      </c>
      <c r="BG225" s="156">
        <f>IF(N225="zákl. prenesená",J225,0)</f>
        <v>0</v>
      </c>
      <c r="BH225" s="156">
        <f>IF(N225="zníž. prenesená",J225,0)</f>
        <v>0</v>
      </c>
      <c r="BI225" s="156">
        <f>IF(N225="nulová",J225,0)</f>
        <v>0</v>
      </c>
      <c r="BJ225" s="16" t="s">
        <v>88</v>
      </c>
      <c r="BK225" s="156">
        <f>ROUND(I225*H225,2)</f>
        <v>0</v>
      </c>
      <c r="BL225" s="16" t="s">
        <v>323</v>
      </c>
      <c r="BM225" s="155" t="s">
        <v>706</v>
      </c>
    </row>
    <row r="226" spans="2:65" s="1" customFormat="1" ht="7" customHeight="1">
      <c r="B226" s="46"/>
      <c r="C226" s="47"/>
      <c r="D226" s="47"/>
      <c r="E226" s="47"/>
      <c r="F226" s="47"/>
      <c r="G226" s="47"/>
      <c r="H226" s="47"/>
      <c r="I226" s="47"/>
      <c r="J226" s="47"/>
      <c r="K226" s="47"/>
      <c r="L226" s="31"/>
    </row>
  </sheetData>
  <autoFilter ref="C155:K225" xr:uid="{00000000-0009-0000-0000-00003C000000}"/>
  <mergeCells count="15">
    <mergeCell ref="E142:H142"/>
    <mergeCell ref="E146:H146"/>
    <mergeCell ref="E144:H144"/>
    <mergeCell ref="E148:H14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2:BM19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278</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21339</v>
      </c>
      <c r="F11" s="263"/>
      <c r="G11" s="263"/>
      <c r="H11" s="263"/>
      <c r="L11" s="31"/>
    </row>
    <row r="12" spans="2:46" s="1" customFormat="1" ht="12" customHeight="1">
      <c r="B12" s="31"/>
      <c r="D12" s="26" t="s">
        <v>289</v>
      </c>
      <c r="L12" s="31"/>
    </row>
    <row r="13" spans="2:46" s="1" customFormat="1" ht="16.5" customHeight="1">
      <c r="B13" s="31"/>
      <c r="E13" s="243" t="s">
        <v>21456</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ROUND(J148,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ROUND((SUM(BE148:BE195)),  2)</f>
        <v>0</v>
      </c>
      <c r="G37" s="99"/>
      <c r="H37" s="99"/>
      <c r="I37" s="100">
        <v>0.2</v>
      </c>
      <c r="J37" s="98">
        <f>ROUND(((SUM(BE148:BE195))*I37),  2)</f>
        <v>0</v>
      </c>
      <c r="L37" s="31"/>
    </row>
    <row r="38" spans="2:12" s="1" customFormat="1" ht="14.4" customHeight="1">
      <c r="B38" s="31"/>
      <c r="E38" s="36" t="s">
        <v>42</v>
      </c>
      <c r="F38" s="98">
        <f>ROUND((SUM(BF148:BF195)),  2)</f>
        <v>0</v>
      </c>
      <c r="G38" s="99"/>
      <c r="H38" s="99"/>
      <c r="I38" s="100">
        <v>0.2</v>
      </c>
      <c r="J38" s="98">
        <f>ROUND(((SUM(BF148:BF195))*I38),  2)</f>
        <v>0</v>
      </c>
      <c r="L38" s="31"/>
    </row>
    <row r="39" spans="2:12" s="1" customFormat="1" ht="14.4" hidden="1" customHeight="1">
      <c r="B39" s="31"/>
      <c r="E39" s="26" t="s">
        <v>43</v>
      </c>
      <c r="F39" s="87">
        <f>ROUND((SUM(BG148:BG195)),  2)</f>
        <v>0</v>
      </c>
      <c r="I39" s="101">
        <v>0.2</v>
      </c>
      <c r="J39" s="87">
        <f>0</f>
        <v>0</v>
      </c>
      <c r="L39" s="31"/>
    </row>
    <row r="40" spans="2:12" s="1" customFormat="1" ht="14.4" hidden="1" customHeight="1">
      <c r="B40" s="31"/>
      <c r="E40" s="26" t="s">
        <v>44</v>
      </c>
      <c r="F40" s="87">
        <f>ROUND((SUM(BH148:BH195)),  2)</f>
        <v>0</v>
      </c>
      <c r="I40" s="101">
        <v>0.2</v>
      </c>
      <c r="J40" s="87">
        <f>0</f>
        <v>0</v>
      </c>
      <c r="L40" s="31"/>
    </row>
    <row r="41" spans="2:12" s="1" customFormat="1" ht="14.4" hidden="1" customHeight="1">
      <c r="B41" s="31"/>
      <c r="E41" s="36" t="s">
        <v>45</v>
      </c>
      <c r="F41" s="98">
        <f>ROUND((SUM(BI148:BI195)),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21339</v>
      </c>
      <c r="F89" s="263"/>
      <c r="G89" s="263"/>
      <c r="H89" s="263"/>
      <c r="L89" s="31"/>
    </row>
    <row r="90" spans="2:12" s="1" customFormat="1" ht="12" customHeight="1">
      <c r="B90" s="31"/>
      <c r="C90" s="26" t="s">
        <v>289</v>
      </c>
      <c r="L90" s="31"/>
    </row>
    <row r="91" spans="2:12" s="1" customFormat="1" ht="16.5" customHeight="1">
      <c r="B91" s="31"/>
      <c r="E91" s="243" t="str">
        <f>E13</f>
        <v>PS11.2 - 2.NP</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J148</f>
        <v>0</v>
      </c>
      <c r="L100" s="31"/>
      <c r="AU100" s="16" t="s">
        <v>296</v>
      </c>
    </row>
    <row r="101" spans="2:47" s="8" customFormat="1" ht="25" customHeight="1">
      <c r="B101" s="113"/>
      <c r="D101" s="114" t="s">
        <v>21457</v>
      </c>
      <c r="E101" s="115"/>
      <c r="F101" s="115"/>
      <c r="G101" s="115"/>
      <c r="H101" s="115"/>
      <c r="I101" s="115"/>
      <c r="J101" s="116">
        <f>J149</f>
        <v>0</v>
      </c>
      <c r="L101" s="113"/>
    </row>
    <row r="102" spans="2:47" s="9" customFormat="1" ht="19.899999999999999" customHeight="1">
      <c r="B102" s="117"/>
      <c r="D102" s="118" t="s">
        <v>21458</v>
      </c>
      <c r="E102" s="119"/>
      <c r="F102" s="119"/>
      <c r="G102" s="119"/>
      <c r="H102" s="119"/>
      <c r="I102" s="119"/>
      <c r="J102" s="120">
        <f>J150</f>
        <v>0</v>
      </c>
      <c r="L102" s="117"/>
    </row>
    <row r="103" spans="2:47" s="9" customFormat="1" ht="19.899999999999999" customHeight="1">
      <c r="B103" s="117"/>
      <c r="D103" s="118" t="s">
        <v>21459</v>
      </c>
      <c r="E103" s="119"/>
      <c r="F103" s="119"/>
      <c r="G103" s="119"/>
      <c r="H103" s="119"/>
      <c r="I103" s="119"/>
      <c r="J103" s="120">
        <f>J152</f>
        <v>0</v>
      </c>
      <c r="L103" s="117"/>
    </row>
    <row r="104" spans="2:47" s="9" customFormat="1" ht="19.899999999999999" customHeight="1">
      <c r="B104" s="117"/>
      <c r="D104" s="118" t="s">
        <v>21460</v>
      </c>
      <c r="E104" s="119"/>
      <c r="F104" s="119"/>
      <c r="G104" s="119"/>
      <c r="H104" s="119"/>
      <c r="I104" s="119"/>
      <c r="J104" s="120">
        <f>J154</f>
        <v>0</v>
      </c>
      <c r="L104" s="117"/>
    </row>
    <row r="105" spans="2:47" s="9" customFormat="1" ht="19.899999999999999" customHeight="1">
      <c r="B105" s="117"/>
      <c r="D105" s="118" t="s">
        <v>21461</v>
      </c>
      <c r="E105" s="119"/>
      <c r="F105" s="119"/>
      <c r="G105" s="119"/>
      <c r="H105" s="119"/>
      <c r="I105" s="119"/>
      <c r="J105" s="120">
        <f>J156</f>
        <v>0</v>
      </c>
      <c r="L105" s="117"/>
    </row>
    <row r="106" spans="2:47" s="9" customFormat="1" ht="19.899999999999999" customHeight="1">
      <c r="B106" s="117"/>
      <c r="D106" s="118" t="s">
        <v>21462</v>
      </c>
      <c r="E106" s="119"/>
      <c r="F106" s="119"/>
      <c r="G106" s="119"/>
      <c r="H106" s="119"/>
      <c r="I106" s="119"/>
      <c r="J106" s="120">
        <f>J158</f>
        <v>0</v>
      </c>
      <c r="L106" s="117"/>
    </row>
    <row r="107" spans="2:47" s="9" customFormat="1" ht="19.899999999999999" customHeight="1">
      <c r="B107" s="117"/>
      <c r="D107" s="118" t="s">
        <v>21463</v>
      </c>
      <c r="E107" s="119"/>
      <c r="F107" s="119"/>
      <c r="G107" s="119"/>
      <c r="H107" s="119"/>
      <c r="I107" s="119"/>
      <c r="J107" s="120">
        <f>J160</f>
        <v>0</v>
      </c>
      <c r="L107" s="117"/>
    </row>
    <row r="108" spans="2:47" s="9" customFormat="1" ht="19.899999999999999" customHeight="1">
      <c r="B108" s="117"/>
      <c r="D108" s="118" t="s">
        <v>21464</v>
      </c>
      <c r="E108" s="119"/>
      <c r="F108" s="119"/>
      <c r="G108" s="119"/>
      <c r="H108" s="119"/>
      <c r="I108" s="119"/>
      <c r="J108" s="120">
        <f>J162</f>
        <v>0</v>
      </c>
      <c r="L108" s="117"/>
    </row>
    <row r="109" spans="2:47" s="9" customFormat="1" ht="19.899999999999999" customHeight="1">
      <c r="B109" s="117"/>
      <c r="D109" s="118" t="s">
        <v>21465</v>
      </c>
      <c r="E109" s="119"/>
      <c r="F109" s="119"/>
      <c r="G109" s="119"/>
      <c r="H109" s="119"/>
      <c r="I109" s="119"/>
      <c r="J109" s="120">
        <f>J164</f>
        <v>0</v>
      </c>
      <c r="L109" s="117"/>
    </row>
    <row r="110" spans="2:47" s="9" customFormat="1" ht="19.899999999999999" customHeight="1">
      <c r="B110" s="117"/>
      <c r="D110" s="118" t="s">
        <v>21466</v>
      </c>
      <c r="E110" s="119"/>
      <c r="F110" s="119"/>
      <c r="G110" s="119"/>
      <c r="H110" s="119"/>
      <c r="I110" s="119"/>
      <c r="J110" s="120">
        <f>J166</f>
        <v>0</v>
      </c>
      <c r="L110" s="117"/>
    </row>
    <row r="111" spans="2:47" s="9" customFormat="1" ht="19.899999999999999" customHeight="1">
      <c r="B111" s="117"/>
      <c r="D111" s="118" t="s">
        <v>21467</v>
      </c>
      <c r="E111" s="119"/>
      <c r="F111" s="119"/>
      <c r="G111" s="119"/>
      <c r="H111" s="119"/>
      <c r="I111" s="119"/>
      <c r="J111" s="120">
        <f>J168</f>
        <v>0</v>
      </c>
      <c r="L111" s="117"/>
    </row>
    <row r="112" spans="2:47" s="9" customFormat="1" ht="19.899999999999999" customHeight="1">
      <c r="B112" s="117"/>
      <c r="D112" s="118" t="s">
        <v>21468</v>
      </c>
      <c r="E112" s="119"/>
      <c r="F112" s="119"/>
      <c r="G112" s="119"/>
      <c r="H112" s="119"/>
      <c r="I112" s="119"/>
      <c r="J112" s="120">
        <f>J170</f>
        <v>0</v>
      </c>
      <c r="L112" s="117"/>
    </row>
    <row r="113" spans="2:12" s="9" customFormat="1" ht="19.899999999999999" customHeight="1">
      <c r="B113" s="117"/>
      <c r="D113" s="118" t="s">
        <v>21469</v>
      </c>
      <c r="E113" s="119"/>
      <c r="F113" s="119"/>
      <c r="G113" s="119"/>
      <c r="H113" s="119"/>
      <c r="I113" s="119"/>
      <c r="J113" s="120">
        <f>J172</f>
        <v>0</v>
      </c>
      <c r="L113" s="117"/>
    </row>
    <row r="114" spans="2:12" s="9" customFormat="1" ht="19.899999999999999" customHeight="1">
      <c r="B114" s="117"/>
      <c r="D114" s="118" t="s">
        <v>21470</v>
      </c>
      <c r="E114" s="119"/>
      <c r="F114" s="119"/>
      <c r="G114" s="119"/>
      <c r="H114" s="119"/>
      <c r="I114" s="119"/>
      <c r="J114" s="120">
        <f>J174</f>
        <v>0</v>
      </c>
      <c r="L114" s="117"/>
    </row>
    <row r="115" spans="2:12" s="9" customFormat="1" ht="19.899999999999999" customHeight="1">
      <c r="B115" s="117"/>
      <c r="D115" s="118" t="s">
        <v>21471</v>
      </c>
      <c r="E115" s="119"/>
      <c r="F115" s="119"/>
      <c r="G115" s="119"/>
      <c r="H115" s="119"/>
      <c r="I115" s="119"/>
      <c r="J115" s="120">
        <f>J176</f>
        <v>0</v>
      </c>
      <c r="L115" s="117"/>
    </row>
    <row r="116" spans="2:12" s="9" customFormat="1" ht="19.899999999999999" customHeight="1">
      <c r="B116" s="117"/>
      <c r="D116" s="118" t="s">
        <v>21472</v>
      </c>
      <c r="E116" s="119"/>
      <c r="F116" s="119"/>
      <c r="G116" s="119"/>
      <c r="H116" s="119"/>
      <c r="I116" s="119"/>
      <c r="J116" s="120">
        <f>J178</f>
        <v>0</v>
      </c>
      <c r="L116" s="117"/>
    </row>
    <row r="117" spans="2:12" s="9" customFormat="1" ht="19.899999999999999" customHeight="1">
      <c r="B117" s="117"/>
      <c r="D117" s="118" t="s">
        <v>21473</v>
      </c>
      <c r="E117" s="119"/>
      <c r="F117" s="119"/>
      <c r="G117" s="119"/>
      <c r="H117" s="119"/>
      <c r="I117" s="119"/>
      <c r="J117" s="120">
        <f>J180</f>
        <v>0</v>
      </c>
      <c r="L117" s="117"/>
    </row>
    <row r="118" spans="2:12" s="9" customFormat="1" ht="19.899999999999999" customHeight="1">
      <c r="B118" s="117"/>
      <c r="D118" s="118" t="s">
        <v>21474</v>
      </c>
      <c r="E118" s="119"/>
      <c r="F118" s="119"/>
      <c r="G118" s="119"/>
      <c r="H118" s="119"/>
      <c r="I118" s="119"/>
      <c r="J118" s="120">
        <f>J182</f>
        <v>0</v>
      </c>
      <c r="L118" s="117"/>
    </row>
    <row r="119" spans="2:12" s="9" customFormat="1" ht="19.899999999999999" customHeight="1">
      <c r="B119" s="117"/>
      <c r="D119" s="118" t="s">
        <v>21475</v>
      </c>
      <c r="E119" s="119"/>
      <c r="F119" s="119"/>
      <c r="G119" s="119"/>
      <c r="H119" s="119"/>
      <c r="I119" s="119"/>
      <c r="J119" s="120">
        <f>J184</f>
        <v>0</v>
      </c>
      <c r="L119" s="117"/>
    </row>
    <row r="120" spans="2:12" s="9" customFormat="1" ht="19.899999999999999" customHeight="1">
      <c r="B120" s="117"/>
      <c r="D120" s="118" t="s">
        <v>21476</v>
      </c>
      <c r="E120" s="119"/>
      <c r="F120" s="119"/>
      <c r="G120" s="119"/>
      <c r="H120" s="119"/>
      <c r="I120" s="119"/>
      <c r="J120" s="120">
        <f>J186</f>
        <v>0</v>
      </c>
      <c r="L120" s="117"/>
    </row>
    <row r="121" spans="2:12" s="9" customFormat="1" ht="19.899999999999999" customHeight="1">
      <c r="B121" s="117"/>
      <c r="D121" s="118" t="s">
        <v>21477</v>
      </c>
      <c r="E121" s="119"/>
      <c r="F121" s="119"/>
      <c r="G121" s="119"/>
      <c r="H121" s="119"/>
      <c r="I121" s="119"/>
      <c r="J121" s="120">
        <f>J188</f>
        <v>0</v>
      </c>
      <c r="L121" s="117"/>
    </row>
    <row r="122" spans="2:12" s="9" customFormat="1" ht="19.899999999999999" customHeight="1">
      <c r="B122" s="117"/>
      <c r="D122" s="118" t="s">
        <v>21478</v>
      </c>
      <c r="E122" s="119"/>
      <c r="F122" s="119"/>
      <c r="G122" s="119"/>
      <c r="H122" s="119"/>
      <c r="I122" s="119"/>
      <c r="J122" s="120">
        <f>J190</f>
        <v>0</v>
      </c>
      <c r="L122" s="117"/>
    </row>
    <row r="123" spans="2:12" s="9" customFormat="1" ht="19.899999999999999" customHeight="1">
      <c r="B123" s="117"/>
      <c r="D123" s="118" t="s">
        <v>21479</v>
      </c>
      <c r="E123" s="119"/>
      <c r="F123" s="119"/>
      <c r="G123" s="119"/>
      <c r="H123" s="119"/>
      <c r="I123" s="119"/>
      <c r="J123" s="120">
        <f>J192</f>
        <v>0</v>
      </c>
      <c r="L123" s="117"/>
    </row>
    <row r="124" spans="2:12" s="9" customFormat="1" ht="19.899999999999999" customHeight="1">
      <c r="B124" s="117"/>
      <c r="D124" s="118" t="s">
        <v>21480</v>
      </c>
      <c r="E124" s="119"/>
      <c r="F124" s="119"/>
      <c r="G124" s="119"/>
      <c r="H124" s="119"/>
      <c r="I124" s="119"/>
      <c r="J124" s="120">
        <f>J194</f>
        <v>0</v>
      </c>
      <c r="L124" s="117"/>
    </row>
    <row r="125" spans="2:12" s="1" customFormat="1" ht="21.75" customHeight="1">
      <c r="B125" s="31"/>
      <c r="L125" s="31"/>
    </row>
    <row r="126" spans="2:12" s="1" customFormat="1" ht="7" customHeight="1">
      <c r="B126" s="46"/>
      <c r="C126" s="47"/>
      <c r="D126" s="47"/>
      <c r="E126" s="47"/>
      <c r="F126" s="47"/>
      <c r="G126" s="47"/>
      <c r="H126" s="47"/>
      <c r="I126" s="47"/>
      <c r="J126" s="47"/>
      <c r="K126" s="47"/>
      <c r="L126" s="31"/>
    </row>
    <row r="130" spans="2:12" s="1" customFormat="1" ht="7" customHeight="1">
      <c r="B130" s="48"/>
      <c r="C130" s="49"/>
      <c r="D130" s="49"/>
      <c r="E130" s="49"/>
      <c r="F130" s="49"/>
      <c r="G130" s="49"/>
      <c r="H130" s="49"/>
      <c r="I130" s="49"/>
      <c r="J130" s="49"/>
      <c r="K130" s="49"/>
      <c r="L130" s="31"/>
    </row>
    <row r="131" spans="2:12" s="1" customFormat="1" ht="25" customHeight="1">
      <c r="B131" s="31"/>
      <c r="C131" s="20" t="s">
        <v>303</v>
      </c>
      <c r="L131" s="31"/>
    </row>
    <row r="132" spans="2:12" s="1" customFormat="1" ht="7" customHeight="1">
      <c r="B132" s="31"/>
      <c r="L132" s="31"/>
    </row>
    <row r="133" spans="2:12" s="1" customFormat="1" ht="12" customHeight="1">
      <c r="B133" s="31"/>
      <c r="C133" s="26" t="s">
        <v>15</v>
      </c>
      <c r="L133" s="31"/>
    </row>
    <row r="134" spans="2:12" s="1" customFormat="1" ht="26.25" customHeight="1">
      <c r="B134" s="31"/>
      <c r="E134" s="261" t="str">
        <f>E7</f>
        <v>Dostavba a rekonštrukcia lôžkovej časti Nemocnice s poliklinikou v Spišskej Novej Vsi</v>
      </c>
      <c r="F134" s="262"/>
      <c r="G134" s="262"/>
      <c r="H134" s="262"/>
      <c r="L134" s="31"/>
    </row>
    <row r="135" spans="2:12" ht="12" customHeight="1">
      <c r="B135" s="19"/>
      <c r="C135" s="26" t="s">
        <v>285</v>
      </c>
      <c r="L135" s="19"/>
    </row>
    <row r="136" spans="2:12" ht="16.5" customHeight="1">
      <c r="B136" s="19"/>
      <c r="E136" s="261" t="s">
        <v>20135</v>
      </c>
      <c r="F136" s="218"/>
      <c r="G136" s="218"/>
      <c r="H136" s="218"/>
      <c r="L136" s="19"/>
    </row>
    <row r="137" spans="2:12" ht="12" customHeight="1">
      <c r="B137" s="19"/>
      <c r="C137" s="26" t="s">
        <v>287</v>
      </c>
      <c r="L137" s="19"/>
    </row>
    <row r="138" spans="2:12" s="1" customFormat="1" ht="16.5" customHeight="1">
      <c r="B138" s="31"/>
      <c r="E138" s="256" t="s">
        <v>21339</v>
      </c>
      <c r="F138" s="263"/>
      <c r="G138" s="263"/>
      <c r="H138" s="263"/>
      <c r="L138" s="31"/>
    </row>
    <row r="139" spans="2:12" s="1" customFormat="1" ht="12" customHeight="1">
      <c r="B139" s="31"/>
      <c r="C139" s="26" t="s">
        <v>289</v>
      </c>
      <c r="L139" s="31"/>
    </row>
    <row r="140" spans="2:12" s="1" customFormat="1" ht="16.5" customHeight="1">
      <c r="B140" s="31"/>
      <c r="E140" s="243" t="str">
        <f>E13</f>
        <v>PS11.2 - 2.NP</v>
      </c>
      <c r="F140" s="263"/>
      <c r="G140" s="263"/>
      <c r="H140" s="263"/>
      <c r="L140" s="31"/>
    </row>
    <row r="141" spans="2:12" s="1" customFormat="1" ht="7" customHeight="1">
      <c r="B141" s="31"/>
      <c r="L141" s="31"/>
    </row>
    <row r="142" spans="2:12" s="1" customFormat="1" ht="12" customHeight="1">
      <c r="B142" s="31"/>
      <c r="C142" s="26" t="s">
        <v>19</v>
      </c>
      <c r="F142" s="24" t="str">
        <f>F16</f>
        <v>parc.č.:1094/1,17,81,82,98,99,1095,1096,9243/18</v>
      </c>
      <c r="I142" s="26" t="s">
        <v>21</v>
      </c>
      <c r="J142" s="54" t="str">
        <f>IF(J16="","",J16)</f>
        <v>6. 3. 2024</v>
      </c>
      <c r="L142" s="31"/>
    </row>
    <row r="143" spans="2:12" s="1" customFormat="1" ht="7" customHeight="1">
      <c r="B143" s="31"/>
      <c r="L143" s="31"/>
    </row>
    <row r="144" spans="2:12" s="1" customFormat="1" ht="25.65" customHeight="1">
      <c r="B144" s="31"/>
      <c r="C144" s="26" t="s">
        <v>23</v>
      </c>
      <c r="F144" s="24" t="str">
        <f>E19</f>
        <v>Nemocnica s poliklinikou, Spišská Nová Ves</v>
      </c>
      <c r="I144" s="26" t="s">
        <v>29</v>
      </c>
      <c r="J144" s="29" t="str">
        <f>E25</f>
        <v>d.g.A. design graphic architecture s.r.o.</v>
      </c>
      <c r="L144" s="31"/>
    </row>
    <row r="145" spans="2:65" s="1" customFormat="1" ht="15.15" customHeight="1">
      <c r="B145" s="31"/>
      <c r="C145" s="26" t="s">
        <v>27</v>
      </c>
      <c r="F145" s="24" t="str">
        <f>IF(E22="","",E22)</f>
        <v>Vyplň údaj</v>
      </c>
      <c r="I145" s="26" t="s">
        <v>32</v>
      </c>
      <c r="J145" s="29" t="str">
        <f>E28</f>
        <v xml:space="preserve"> </v>
      </c>
      <c r="L145" s="31"/>
    </row>
    <row r="146" spans="2:65" s="1" customFormat="1" ht="10.25" customHeight="1">
      <c r="B146" s="31"/>
      <c r="L146" s="31"/>
    </row>
    <row r="147" spans="2:65" s="10" customFormat="1" ht="29.25" customHeight="1">
      <c r="B147" s="121"/>
      <c r="C147" s="122" t="s">
        <v>304</v>
      </c>
      <c r="D147" s="123" t="s">
        <v>61</v>
      </c>
      <c r="E147" s="123" t="s">
        <v>57</v>
      </c>
      <c r="F147" s="123" t="s">
        <v>58</v>
      </c>
      <c r="G147" s="123" t="s">
        <v>305</v>
      </c>
      <c r="H147" s="123" t="s">
        <v>306</v>
      </c>
      <c r="I147" s="123" t="s">
        <v>307</v>
      </c>
      <c r="J147" s="124" t="s">
        <v>294</v>
      </c>
      <c r="K147" s="125" t="s">
        <v>308</v>
      </c>
      <c r="L147" s="121"/>
      <c r="M147" s="61" t="s">
        <v>1</v>
      </c>
      <c r="N147" s="62" t="s">
        <v>40</v>
      </c>
      <c r="O147" s="62" t="s">
        <v>309</v>
      </c>
      <c r="P147" s="62" t="s">
        <v>310</v>
      </c>
      <c r="Q147" s="62" t="s">
        <v>311</v>
      </c>
      <c r="R147" s="62" t="s">
        <v>312</v>
      </c>
      <c r="S147" s="62" t="s">
        <v>313</v>
      </c>
      <c r="T147" s="63" t="s">
        <v>314</v>
      </c>
    </row>
    <row r="148" spans="2:65" s="1" customFormat="1" ht="22.75" customHeight="1">
      <c r="B148" s="31"/>
      <c r="C148" s="66" t="s">
        <v>295</v>
      </c>
      <c r="J148" s="126">
        <f>BK148</f>
        <v>0</v>
      </c>
      <c r="L148" s="31"/>
      <c r="M148" s="64"/>
      <c r="N148" s="55"/>
      <c r="O148" s="55"/>
      <c r="P148" s="127">
        <f>P149</f>
        <v>0</v>
      </c>
      <c r="Q148" s="55"/>
      <c r="R148" s="127">
        <f>R149</f>
        <v>0</v>
      </c>
      <c r="S148" s="55"/>
      <c r="T148" s="128">
        <f>T149</f>
        <v>0</v>
      </c>
      <c r="AT148" s="16" t="s">
        <v>75</v>
      </c>
      <c r="AU148" s="16" t="s">
        <v>296</v>
      </c>
      <c r="BK148" s="129">
        <f>BK149</f>
        <v>0</v>
      </c>
    </row>
    <row r="149" spans="2:65" s="11" customFormat="1" ht="25.9" customHeight="1">
      <c r="B149" s="130"/>
      <c r="D149" s="131" t="s">
        <v>75</v>
      </c>
      <c r="E149" s="132" t="s">
        <v>277</v>
      </c>
      <c r="F149" s="132" t="s">
        <v>277</v>
      </c>
      <c r="I149" s="133"/>
      <c r="J149" s="134">
        <f>BK149</f>
        <v>0</v>
      </c>
      <c r="L149" s="130"/>
      <c r="M149" s="135"/>
      <c r="P149" s="136">
        <f>P150+P152+P154+P156+P158+P160+P162+P164+P166+P168+P170+P172+P174+P176+P178+P180+P182+P184+P186+P188+P190+P192+P194</f>
        <v>0</v>
      </c>
      <c r="R149" s="136">
        <f>R150+R152+R154+R156+R158+R160+R162+R164+R166+R168+R170+R172+R174+R176+R178+R180+R182+R184+R186+R188+R190+R192+R194</f>
        <v>0</v>
      </c>
      <c r="T149" s="137">
        <f>T150+T152+T154+T156+T158+T160+T162+T164+T166+T168+T170+T172+T174+T176+T178+T180+T182+T184+T186+T188+T190+T192+T194</f>
        <v>0</v>
      </c>
      <c r="AR149" s="131" t="s">
        <v>83</v>
      </c>
      <c r="AT149" s="138" t="s">
        <v>75</v>
      </c>
      <c r="AU149" s="138" t="s">
        <v>76</v>
      </c>
      <c r="AY149" s="131" t="s">
        <v>317</v>
      </c>
      <c r="BK149" s="139">
        <f>BK150+BK152+BK154+BK156+BK158+BK160+BK162+BK164+BK166+BK168+BK170+BK172+BK174+BK176+BK178+BK180+BK182+BK184+BK186+BK188+BK190+BK192+BK194</f>
        <v>0</v>
      </c>
    </row>
    <row r="150" spans="2:65" s="11" customFormat="1" ht="22.75" customHeight="1">
      <c r="B150" s="130"/>
      <c r="D150" s="131" t="s">
        <v>75</v>
      </c>
      <c r="E150" s="140" t="s">
        <v>21481</v>
      </c>
      <c r="F150" s="140" t="s">
        <v>21482</v>
      </c>
      <c r="I150" s="133"/>
      <c r="J150" s="141">
        <f>BK150</f>
        <v>0</v>
      </c>
      <c r="L150" s="130"/>
      <c r="M150" s="135"/>
      <c r="P150" s="136">
        <f>P151</f>
        <v>0</v>
      </c>
      <c r="R150" s="136">
        <f>R151</f>
        <v>0</v>
      </c>
      <c r="T150" s="137">
        <f>T151</f>
        <v>0</v>
      </c>
      <c r="AR150" s="131" t="s">
        <v>83</v>
      </c>
      <c r="AT150" s="138" t="s">
        <v>75</v>
      </c>
      <c r="AU150" s="138" t="s">
        <v>83</v>
      </c>
      <c r="AY150" s="131" t="s">
        <v>317</v>
      </c>
      <c r="BK150" s="139">
        <f>BK151</f>
        <v>0</v>
      </c>
    </row>
    <row r="151" spans="2:65" s="1" customFormat="1" ht="44.25" customHeight="1">
      <c r="B151" s="142"/>
      <c r="C151" s="179" t="s">
        <v>83</v>
      </c>
      <c r="D151" s="179" t="s">
        <v>454</v>
      </c>
      <c r="E151" s="180" t="s">
        <v>21483</v>
      </c>
      <c r="F151" s="181" t="s">
        <v>21484</v>
      </c>
      <c r="G151" s="182" t="s">
        <v>21429</v>
      </c>
      <c r="H151" s="183">
        <v>3</v>
      </c>
      <c r="I151" s="184"/>
      <c r="J151" s="185">
        <f>ROUND(I151*H151,2)</f>
        <v>0</v>
      </c>
      <c r="K151" s="186"/>
      <c r="L151" s="187"/>
      <c r="M151" s="188" t="s">
        <v>1</v>
      </c>
      <c r="N151" s="189" t="s">
        <v>42</v>
      </c>
      <c r="P151" s="153">
        <f>O151*H151</f>
        <v>0</v>
      </c>
      <c r="Q151" s="153">
        <v>0</v>
      </c>
      <c r="R151" s="153">
        <f>Q151*H151</f>
        <v>0</v>
      </c>
      <c r="S151" s="153">
        <v>0</v>
      </c>
      <c r="T151" s="154">
        <f>S151*H151</f>
        <v>0</v>
      </c>
      <c r="AR151" s="155" t="s">
        <v>356</v>
      </c>
      <c r="AT151" s="155" t="s">
        <v>454</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323</v>
      </c>
      <c r="BM151" s="155" t="s">
        <v>88</v>
      </c>
    </row>
    <row r="152" spans="2:65" s="11" customFormat="1" ht="22.75" customHeight="1">
      <c r="B152" s="130"/>
      <c r="D152" s="131" t="s">
        <v>75</v>
      </c>
      <c r="E152" s="140" t="s">
        <v>21485</v>
      </c>
      <c r="F152" s="140" t="s">
        <v>21486</v>
      </c>
      <c r="I152" s="133"/>
      <c r="J152" s="141">
        <f>BK152</f>
        <v>0</v>
      </c>
      <c r="L152" s="130"/>
      <c r="M152" s="135"/>
      <c r="P152" s="136">
        <f>P153</f>
        <v>0</v>
      </c>
      <c r="R152" s="136">
        <f>R153</f>
        <v>0</v>
      </c>
      <c r="T152" s="137">
        <f>T153</f>
        <v>0</v>
      </c>
      <c r="AR152" s="131" t="s">
        <v>83</v>
      </c>
      <c r="AT152" s="138" t="s">
        <v>75</v>
      </c>
      <c r="AU152" s="138" t="s">
        <v>83</v>
      </c>
      <c r="AY152" s="131" t="s">
        <v>317</v>
      </c>
      <c r="BK152" s="139">
        <f>BK153</f>
        <v>0</v>
      </c>
    </row>
    <row r="153" spans="2:65" s="1" customFormat="1" ht="44.25" customHeight="1">
      <c r="B153" s="142"/>
      <c r="C153" s="179" t="s">
        <v>88</v>
      </c>
      <c r="D153" s="179" t="s">
        <v>454</v>
      </c>
      <c r="E153" s="180" t="s">
        <v>21487</v>
      </c>
      <c r="F153" s="181" t="s">
        <v>21484</v>
      </c>
      <c r="G153" s="182" t="s">
        <v>21429</v>
      </c>
      <c r="H153" s="183">
        <v>1</v>
      </c>
      <c r="I153" s="184"/>
      <c r="J153" s="185">
        <f>ROUND(I153*H153,2)</f>
        <v>0</v>
      </c>
      <c r="K153" s="186"/>
      <c r="L153" s="187"/>
      <c r="M153" s="188" t="s">
        <v>1</v>
      </c>
      <c r="N153" s="189" t="s">
        <v>42</v>
      </c>
      <c r="P153" s="153">
        <f>O153*H153</f>
        <v>0</v>
      </c>
      <c r="Q153" s="153">
        <v>0</v>
      </c>
      <c r="R153" s="153">
        <f>Q153*H153</f>
        <v>0</v>
      </c>
      <c r="S153" s="153">
        <v>0</v>
      </c>
      <c r="T153" s="154">
        <f>S153*H153</f>
        <v>0</v>
      </c>
      <c r="AR153" s="155" t="s">
        <v>356</v>
      </c>
      <c r="AT153" s="155" t="s">
        <v>454</v>
      </c>
      <c r="AU153" s="155" t="s">
        <v>88</v>
      </c>
      <c r="AY153" s="16" t="s">
        <v>317</v>
      </c>
      <c r="BE153" s="156">
        <f>IF(N153="základná",J153,0)</f>
        <v>0</v>
      </c>
      <c r="BF153" s="156">
        <f>IF(N153="znížená",J153,0)</f>
        <v>0</v>
      </c>
      <c r="BG153" s="156">
        <f>IF(N153="zákl. prenesená",J153,0)</f>
        <v>0</v>
      </c>
      <c r="BH153" s="156">
        <f>IF(N153="zníž. prenesená",J153,0)</f>
        <v>0</v>
      </c>
      <c r="BI153" s="156">
        <f>IF(N153="nulová",J153,0)</f>
        <v>0</v>
      </c>
      <c r="BJ153" s="16" t="s">
        <v>88</v>
      </c>
      <c r="BK153" s="156">
        <f>ROUND(I153*H153,2)</f>
        <v>0</v>
      </c>
      <c r="BL153" s="16" t="s">
        <v>323</v>
      </c>
      <c r="BM153" s="155" t="s">
        <v>323</v>
      </c>
    </row>
    <row r="154" spans="2:65" s="11" customFormat="1" ht="22.75" customHeight="1">
      <c r="B154" s="130"/>
      <c r="D154" s="131" t="s">
        <v>75</v>
      </c>
      <c r="E154" s="140" t="s">
        <v>21488</v>
      </c>
      <c r="F154" s="140" t="s">
        <v>21482</v>
      </c>
      <c r="I154" s="133"/>
      <c r="J154" s="141">
        <f>BK154</f>
        <v>0</v>
      </c>
      <c r="L154" s="130"/>
      <c r="M154" s="135"/>
      <c r="P154" s="136">
        <f>P155</f>
        <v>0</v>
      </c>
      <c r="R154" s="136">
        <f>R155</f>
        <v>0</v>
      </c>
      <c r="T154" s="137">
        <f>T155</f>
        <v>0</v>
      </c>
      <c r="AR154" s="131" t="s">
        <v>83</v>
      </c>
      <c r="AT154" s="138" t="s">
        <v>75</v>
      </c>
      <c r="AU154" s="138" t="s">
        <v>83</v>
      </c>
      <c r="AY154" s="131" t="s">
        <v>317</v>
      </c>
      <c r="BK154" s="139">
        <f>BK155</f>
        <v>0</v>
      </c>
    </row>
    <row r="155" spans="2:65" s="1" customFormat="1" ht="44.25" customHeight="1">
      <c r="B155" s="142"/>
      <c r="C155" s="179" t="s">
        <v>92</v>
      </c>
      <c r="D155" s="179" t="s">
        <v>454</v>
      </c>
      <c r="E155" s="180" t="s">
        <v>21489</v>
      </c>
      <c r="F155" s="181" t="s">
        <v>21484</v>
      </c>
      <c r="G155" s="182" t="s">
        <v>21429</v>
      </c>
      <c r="H155" s="183">
        <v>3</v>
      </c>
      <c r="I155" s="184"/>
      <c r="J155" s="185">
        <f>ROUND(I155*H155,2)</f>
        <v>0</v>
      </c>
      <c r="K155" s="186"/>
      <c r="L155" s="187"/>
      <c r="M155" s="188" t="s">
        <v>1</v>
      </c>
      <c r="N155" s="189" t="s">
        <v>42</v>
      </c>
      <c r="P155" s="153">
        <f>O155*H155</f>
        <v>0</v>
      </c>
      <c r="Q155" s="153">
        <v>0</v>
      </c>
      <c r="R155" s="153">
        <f>Q155*H155</f>
        <v>0</v>
      </c>
      <c r="S155" s="153">
        <v>0</v>
      </c>
      <c r="T155" s="154">
        <f>S155*H155</f>
        <v>0</v>
      </c>
      <c r="AR155" s="155" t="s">
        <v>356</v>
      </c>
      <c r="AT155" s="155" t="s">
        <v>454</v>
      </c>
      <c r="AU155" s="155" t="s">
        <v>88</v>
      </c>
      <c r="AY155" s="16" t="s">
        <v>317</v>
      </c>
      <c r="BE155" s="156">
        <f>IF(N155="základná",J155,0)</f>
        <v>0</v>
      </c>
      <c r="BF155" s="156">
        <f>IF(N155="znížená",J155,0)</f>
        <v>0</v>
      </c>
      <c r="BG155" s="156">
        <f>IF(N155="zákl. prenesená",J155,0)</f>
        <v>0</v>
      </c>
      <c r="BH155" s="156">
        <f>IF(N155="zníž. prenesená",J155,0)</f>
        <v>0</v>
      </c>
      <c r="BI155" s="156">
        <f>IF(N155="nulová",J155,0)</f>
        <v>0</v>
      </c>
      <c r="BJ155" s="16" t="s">
        <v>88</v>
      </c>
      <c r="BK155" s="156">
        <f>ROUND(I155*H155,2)</f>
        <v>0</v>
      </c>
      <c r="BL155" s="16" t="s">
        <v>323</v>
      </c>
      <c r="BM155" s="155" t="s">
        <v>346</v>
      </c>
    </row>
    <row r="156" spans="2:65" s="11" customFormat="1" ht="22.75" customHeight="1">
      <c r="B156" s="130"/>
      <c r="D156" s="131" t="s">
        <v>75</v>
      </c>
      <c r="E156" s="140" t="s">
        <v>21490</v>
      </c>
      <c r="F156" s="140" t="s">
        <v>21486</v>
      </c>
      <c r="I156" s="133"/>
      <c r="J156" s="141">
        <f>BK156</f>
        <v>0</v>
      </c>
      <c r="L156" s="130"/>
      <c r="M156" s="135"/>
      <c r="P156" s="136">
        <f>P157</f>
        <v>0</v>
      </c>
      <c r="R156" s="136">
        <f>R157</f>
        <v>0</v>
      </c>
      <c r="T156" s="137">
        <f>T157</f>
        <v>0</v>
      </c>
      <c r="AR156" s="131" t="s">
        <v>83</v>
      </c>
      <c r="AT156" s="138" t="s">
        <v>75</v>
      </c>
      <c r="AU156" s="138" t="s">
        <v>83</v>
      </c>
      <c r="AY156" s="131" t="s">
        <v>317</v>
      </c>
      <c r="BK156" s="139">
        <f>BK157</f>
        <v>0</v>
      </c>
    </row>
    <row r="157" spans="2:65" s="1" customFormat="1" ht="44.25" customHeight="1">
      <c r="B157" s="142"/>
      <c r="C157" s="179" t="s">
        <v>323</v>
      </c>
      <c r="D157" s="179" t="s">
        <v>454</v>
      </c>
      <c r="E157" s="180" t="s">
        <v>21491</v>
      </c>
      <c r="F157" s="181" t="s">
        <v>21484</v>
      </c>
      <c r="G157" s="182" t="s">
        <v>21429</v>
      </c>
      <c r="H157" s="183">
        <v>1</v>
      </c>
      <c r="I157" s="184"/>
      <c r="J157" s="185">
        <f>ROUND(I157*H157,2)</f>
        <v>0</v>
      </c>
      <c r="K157" s="186"/>
      <c r="L157" s="187"/>
      <c r="M157" s="188" t="s">
        <v>1</v>
      </c>
      <c r="N157" s="189" t="s">
        <v>42</v>
      </c>
      <c r="P157" s="153">
        <f>O157*H157</f>
        <v>0</v>
      </c>
      <c r="Q157" s="153">
        <v>0</v>
      </c>
      <c r="R157" s="153">
        <f>Q157*H157</f>
        <v>0</v>
      </c>
      <c r="S157" s="153">
        <v>0</v>
      </c>
      <c r="T157" s="154">
        <f>S157*H157</f>
        <v>0</v>
      </c>
      <c r="AR157" s="155" t="s">
        <v>356</v>
      </c>
      <c r="AT157" s="155" t="s">
        <v>454</v>
      </c>
      <c r="AU157" s="155" t="s">
        <v>88</v>
      </c>
      <c r="AY157" s="16" t="s">
        <v>317</v>
      </c>
      <c r="BE157" s="156">
        <f>IF(N157="základná",J157,0)</f>
        <v>0</v>
      </c>
      <c r="BF157" s="156">
        <f>IF(N157="znížená",J157,0)</f>
        <v>0</v>
      </c>
      <c r="BG157" s="156">
        <f>IF(N157="zákl. prenesená",J157,0)</f>
        <v>0</v>
      </c>
      <c r="BH157" s="156">
        <f>IF(N157="zníž. prenesená",J157,0)</f>
        <v>0</v>
      </c>
      <c r="BI157" s="156">
        <f>IF(N157="nulová",J157,0)</f>
        <v>0</v>
      </c>
      <c r="BJ157" s="16" t="s">
        <v>88</v>
      </c>
      <c r="BK157" s="156">
        <f>ROUND(I157*H157,2)</f>
        <v>0</v>
      </c>
      <c r="BL157" s="16" t="s">
        <v>323</v>
      </c>
      <c r="BM157" s="155" t="s">
        <v>356</v>
      </c>
    </row>
    <row r="158" spans="2:65" s="11" customFormat="1" ht="22.75" customHeight="1">
      <c r="B158" s="130"/>
      <c r="D158" s="131" t="s">
        <v>75</v>
      </c>
      <c r="E158" s="140" t="s">
        <v>21492</v>
      </c>
      <c r="F158" s="140" t="s">
        <v>21451</v>
      </c>
      <c r="I158" s="133"/>
      <c r="J158" s="141">
        <f>BK158</f>
        <v>0</v>
      </c>
      <c r="L158" s="130"/>
      <c r="M158" s="135"/>
      <c r="P158" s="136">
        <f>P159</f>
        <v>0</v>
      </c>
      <c r="R158" s="136">
        <f>R159</f>
        <v>0</v>
      </c>
      <c r="T158" s="137">
        <f>T159</f>
        <v>0</v>
      </c>
      <c r="AR158" s="131" t="s">
        <v>83</v>
      </c>
      <c r="AT158" s="138" t="s">
        <v>75</v>
      </c>
      <c r="AU158" s="138" t="s">
        <v>83</v>
      </c>
      <c r="AY158" s="131" t="s">
        <v>317</v>
      </c>
      <c r="BK158" s="139">
        <f>BK159</f>
        <v>0</v>
      </c>
    </row>
    <row r="159" spans="2:65" s="1" customFormat="1" ht="44.25" customHeight="1">
      <c r="B159" s="142"/>
      <c r="C159" s="179" t="s">
        <v>341</v>
      </c>
      <c r="D159" s="179" t="s">
        <v>454</v>
      </c>
      <c r="E159" s="180" t="s">
        <v>9948</v>
      </c>
      <c r="F159" s="181" t="s">
        <v>21455</v>
      </c>
      <c r="G159" s="182" t="s">
        <v>1</v>
      </c>
      <c r="H159" s="183">
        <v>1</v>
      </c>
      <c r="I159" s="184"/>
      <c r="J159" s="185">
        <f>ROUND(I159*H159,2)</f>
        <v>0</v>
      </c>
      <c r="K159" s="186"/>
      <c r="L159" s="187"/>
      <c r="M159" s="188" t="s">
        <v>1</v>
      </c>
      <c r="N159" s="189" t="s">
        <v>42</v>
      </c>
      <c r="P159" s="153">
        <f>O159*H159</f>
        <v>0</v>
      </c>
      <c r="Q159" s="153">
        <v>0</v>
      </c>
      <c r="R159" s="153">
        <f>Q159*H159</f>
        <v>0</v>
      </c>
      <c r="S159" s="153">
        <v>0</v>
      </c>
      <c r="T159" s="154">
        <f>S159*H159</f>
        <v>0</v>
      </c>
      <c r="AR159" s="155" t="s">
        <v>356</v>
      </c>
      <c r="AT159" s="155" t="s">
        <v>454</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323</v>
      </c>
      <c r="BM159" s="155" t="s">
        <v>21493</v>
      </c>
    </row>
    <row r="160" spans="2:65" s="11" customFormat="1" ht="22.75" customHeight="1">
      <c r="B160" s="130"/>
      <c r="D160" s="131" t="s">
        <v>75</v>
      </c>
      <c r="E160" s="140" t="s">
        <v>21494</v>
      </c>
      <c r="F160" s="140" t="s">
        <v>21495</v>
      </c>
      <c r="I160" s="133"/>
      <c r="J160" s="141">
        <f>BK160</f>
        <v>0</v>
      </c>
      <c r="L160" s="130"/>
      <c r="M160" s="135"/>
      <c r="P160" s="136">
        <f>P161</f>
        <v>0</v>
      </c>
      <c r="R160" s="136">
        <f>R161</f>
        <v>0</v>
      </c>
      <c r="T160" s="137">
        <f>T161</f>
        <v>0</v>
      </c>
      <c r="AR160" s="131" t="s">
        <v>83</v>
      </c>
      <c r="AT160" s="138" t="s">
        <v>75</v>
      </c>
      <c r="AU160" s="138" t="s">
        <v>83</v>
      </c>
      <c r="AY160" s="131" t="s">
        <v>317</v>
      </c>
      <c r="BK160" s="139">
        <f>BK161</f>
        <v>0</v>
      </c>
    </row>
    <row r="161" spans="2:65" s="1" customFormat="1" ht="55.5" customHeight="1">
      <c r="B161" s="142"/>
      <c r="C161" s="179" t="s">
        <v>346</v>
      </c>
      <c r="D161" s="179" t="s">
        <v>454</v>
      </c>
      <c r="E161" s="180" t="s">
        <v>21496</v>
      </c>
      <c r="F161" s="181" t="s">
        <v>21497</v>
      </c>
      <c r="G161" s="182" t="s">
        <v>21498</v>
      </c>
      <c r="H161" s="183">
        <v>1</v>
      </c>
      <c r="I161" s="184"/>
      <c r="J161" s="185">
        <f>ROUND(I161*H161,2)</f>
        <v>0</v>
      </c>
      <c r="K161" s="186"/>
      <c r="L161" s="187"/>
      <c r="M161" s="188" t="s">
        <v>1</v>
      </c>
      <c r="N161" s="189" t="s">
        <v>42</v>
      </c>
      <c r="P161" s="153">
        <f>O161*H161</f>
        <v>0</v>
      </c>
      <c r="Q161" s="153">
        <v>0</v>
      </c>
      <c r="R161" s="153">
        <f>Q161*H161</f>
        <v>0</v>
      </c>
      <c r="S161" s="153">
        <v>0</v>
      </c>
      <c r="T161" s="154">
        <f>S161*H161</f>
        <v>0</v>
      </c>
      <c r="AR161" s="155" t="s">
        <v>356</v>
      </c>
      <c r="AT161" s="155" t="s">
        <v>454</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323</v>
      </c>
      <c r="BM161" s="155" t="s">
        <v>366</v>
      </c>
    </row>
    <row r="162" spans="2:65" s="11" customFormat="1" ht="22.75" customHeight="1">
      <c r="B162" s="130"/>
      <c r="D162" s="131" t="s">
        <v>75</v>
      </c>
      <c r="E162" s="140" t="s">
        <v>21499</v>
      </c>
      <c r="F162" s="140" t="s">
        <v>21500</v>
      </c>
      <c r="I162" s="133"/>
      <c r="J162" s="141">
        <f>BK162</f>
        <v>0</v>
      </c>
      <c r="L162" s="130"/>
      <c r="M162" s="135"/>
      <c r="P162" s="136">
        <f>P163</f>
        <v>0</v>
      </c>
      <c r="R162" s="136">
        <f>R163</f>
        <v>0</v>
      </c>
      <c r="T162" s="137">
        <f>T163</f>
        <v>0</v>
      </c>
      <c r="AR162" s="131" t="s">
        <v>83</v>
      </c>
      <c r="AT162" s="138" t="s">
        <v>75</v>
      </c>
      <c r="AU162" s="138" t="s">
        <v>83</v>
      </c>
      <c r="AY162" s="131" t="s">
        <v>317</v>
      </c>
      <c r="BK162" s="139">
        <f>BK163</f>
        <v>0</v>
      </c>
    </row>
    <row r="163" spans="2:65" s="1" customFormat="1" ht="44.25" customHeight="1">
      <c r="B163" s="142"/>
      <c r="C163" s="179" t="s">
        <v>351</v>
      </c>
      <c r="D163" s="179" t="s">
        <v>454</v>
      </c>
      <c r="E163" s="180" t="s">
        <v>21501</v>
      </c>
      <c r="F163" s="181" t="s">
        <v>21484</v>
      </c>
      <c r="G163" s="182" t="s">
        <v>21429</v>
      </c>
      <c r="H163" s="183">
        <v>1</v>
      </c>
      <c r="I163" s="184"/>
      <c r="J163" s="185">
        <f>ROUND(I163*H163,2)</f>
        <v>0</v>
      </c>
      <c r="K163" s="186"/>
      <c r="L163" s="187"/>
      <c r="M163" s="188" t="s">
        <v>1</v>
      </c>
      <c r="N163" s="189" t="s">
        <v>42</v>
      </c>
      <c r="P163" s="153">
        <f>O163*H163</f>
        <v>0</v>
      </c>
      <c r="Q163" s="153">
        <v>0</v>
      </c>
      <c r="R163" s="153">
        <f>Q163*H163</f>
        <v>0</v>
      </c>
      <c r="S163" s="153">
        <v>0</v>
      </c>
      <c r="T163" s="154">
        <f>S163*H163</f>
        <v>0</v>
      </c>
      <c r="AR163" s="155" t="s">
        <v>356</v>
      </c>
      <c r="AT163" s="155" t="s">
        <v>454</v>
      </c>
      <c r="AU163" s="155" t="s">
        <v>88</v>
      </c>
      <c r="AY163" s="16" t="s">
        <v>317</v>
      </c>
      <c r="BE163" s="156">
        <f>IF(N163="základná",J163,0)</f>
        <v>0</v>
      </c>
      <c r="BF163" s="156">
        <f>IF(N163="znížená",J163,0)</f>
        <v>0</v>
      </c>
      <c r="BG163" s="156">
        <f>IF(N163="zákl. prenesená",J163,0)</f>
        <v>0</v>
      </c>
      <c r="BH163" s="156">
        <f>IF(N163="zníž. prenesená",J163,0)</f>
        <v>0</v>
      </c>
      <c r="BI163" s="156">
        <f>IF(N163="nulová",J163,0)</f>
        <v>0</v>
      </c>
      <c r="BJ163" s="16" t="s">
        <v>88</v>
      </c>
      <c r="BK163" s="156">
        <f>ROUND(I163*H163,2)</f>
        <v>0</v>
      </c>
      <c r="BL163" s="16" t="s">
        <v>323</v>
      </c>
      <c r="BM163" s="155" t="s">
        <v>376</v>
      </c>
    </row>
    <row r="164" spans="2:65" s="11" customFormat="1" ht="22.75" customHeight="1">
      <c r="B164" s="130"/>
      <c r="D164" s="131" t="s">
        <v>75</v>
      </c>
      <c r="E164" s="140" t="s">
        <v>21502</v>
      </c>
      <c r="F164" s="140" t="s">
        <v>21495</v>
      </c>
      <c r="I164" s="133"/>
      <c r="J164" s="141">
        <f>BK164</f>
        <v>0</v>
      </c>
      <c r="L164" s="130"/>
      <c r="M164" s="135"/>
      <c r="P164" s="136">
        <f>P165</f>
        <v>0</v>
      </c>
      <c r="R164" s="136">
        <f>R165</f>
        <v>0</v>
      </c>
      <c r="T164" s="137">
        <f>T165</f>
        <v>0</v>
      </c>
      <c r="AR164" s="131" t="s">
        <v>83</v>
      </c>
      <c r="AT164" s="138" t="s">
        <v>75</v>
      </c>
      <c r="AU164" s="138" t="s">
        <v>83</v>
      </c>
      <c r="AY164" s="131" t="s">
        <v>317</v>
      </c>
      <c r="BK164" s="139">
        <f>BK165</f>
        <v>0</v>
      </c>
    </row>
    <row r="165" spans="2:65" s="1" customFormat="1" ht="55.5" customHeight="1">
      <c r="B165" s="142"/>
      <c r="C165" s="179" t="s">
        <v>356</v>
      </c>
      <c r="D165" s="179" t="s">
        <v>454</v>
      </c>
      <c r="E165" s="180" t="s">
        <v>21503</v>
      </c>
      <c r="F165" s="181" t="s">
        <v>21497</v>
      </c>
      <c r="G165" s="182" t="s">
        <v>21504</v>
      </c>
      <c r="H165" s="183">
        <v>1</v>
      </c>
      <c r="I165" s="184"/>
      <c r="J165" s="185">
        <f>ROUND(I165*H165,2)</f>
        <v>0</v>
      </c>
      <c r="K165" s="186"/>
      <c r="L165" s="187"/>
      <c r="M165" s="188" t="s">
        <v>1</v>
      </c>
      <c r="N165" s="189" t="s">
        <v>42</v>
      </c>
      <c r="P165" s="153">
        <f>O165*H165</f>
        <v>0</v>
      </c>
      <c r="Q165" s="153">
        <v>0</v>
      </c>
      <c r="R165" s="153">
        <f>Q165*H165</f>
        <v>0</v>
      </c>
      <c r="S165" s="153">
        <v>0</v>
      </c>
      <c r="T165" s="154">
        <f>S165*H165</f>
        <v>0</v>
      </c>
      <c r="AR165" s="155" t="s">
        <v>356</v>
      </c>
      <c r="AT165" s="155" t="s">
        <v>454</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323</v>
      </c>
      <c r="BM165" s="155" t="s">
        <v>386</v>
      </c>
    </row>
    <row r="166" spans="2:65" s="11" customFormat="1" ht="22.75" customHeight="1">
      <c r="B166" s="130"/>
      <c r="D166" s="131" t="s">
        <v>75</v>
      </c>
      <c r="E166" s="140" t="s">
        <v>21505</v>
      </c>
      <c r="F166" s="140" t="s">
        <v>21500</v>
      </c>
      <c r="I166" s="133"/>
      <c r="J166" s="141">
        <f>BK166</f>
        <v>0</v>
      </c>
      <c r="L166" s="130"/>
      <c r="M166" s="135"/>
      <c r="P166" s="136">
        <f>P167</f>
        <v>0</v>
      </c>
      <c r="R166" s="136">
        <f>R167</f>
        <v>0</v>
      </c>
      <c r="T166" s="137">
        <f>T167</f>
        <v>0</v>
      </c>
      <c r="AR166" s="131" t="s">
        <v>83</v>
      </c>
      <c r="AT166" s="138" t="s">
        <v>75</v>
      </c>
      <c r="AU166" s="138" t="s">
        <v>83</v>
      </c>
      <c r="AY166" s="131" t="s">
        <v>317</v>
      </c>
      <c r="BK166" s="139">
        <f>BK167</f>
        <v>0</v>
      </c>
    </row>
    <row r="167" spans="2:65" s="1" customFormat="1" ht="44.25" customHeight="1">
      <c r="B167" s="142"/>
      <c r="C167" s="179" t="s">
        <v>361</v>
      </c>
      <c r="D167" s="179" t="s">
        <v>454</v>
      </c>
      <c r="E167" s="180" t="s">
        <v>21506</v>
      </c>
      <c r="F167" s="181" t="s">
        <v>21484</v>
      </c>
      <c r="G167" s="182" t="s">
        <v>21429</v>
      </c>
      <c r="H167" s="183">
        <v>1</v>
      </c>
      <c r="I167" s="184"/>
      <c r="J167" s="185">
        <f>ROUND(I167*H167,2)</f>
        <v>0</v>
      </c>
      <c r="K167" s="186"/>
      <c r="L167" s="187"/>
      <c r="M167" s="188" t="s">
        <v>1</v>
      </c>
      <c r="N167" s="189" t="s">
        <v>42</v>
      </c>
      <c r="P167" s="153">
        <f>O167*H167</f>
        <v>0</v>
      </c>
      <c r="Q167" s="153">
        <v>0</v>
      </c>
      <c r="R167" s="153">
        <f>Q167*H167</f>
        <v>0</v>
      </c>
      <c r="S167" s="153">
        <v>0</v>
      </c>
      <c r="T167" s="154">
        <f>S167*H167</f>
        <v>0</v>
      </c>
      <c r="AR167" s="155" t="s">
        <v>356</v>
      </c>
      <c r="AT167" s="155" t="s">
        <v>454</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323</v>
      </c>
      <c r="BM167" s="155" t="s">
        <v>396</v>
      </c>
    </row>
    <row r="168" spans="2:65" s="11" customFormat="1" ht="22.75" customHeight="1">
      <c r="B168" s="130"/>
      <c r="D168" s="131" t="s">
        <v>75</v>
      </c>
      <c r="E168" s="140" t="s">
        <v>21507</v>
      </c>
      <c r="F168" s="140" t="s">
        <v>21500</v>
      </c>
      <c r="I168" s="133"/>
      <c r="J168" s="141">
        <f>BK168</f>
        <v>0</v>
      </c>
      <c r="L168" s="130"/>
      <c r="M168" s="135"/>
      <c r="P168" s="136">
        <f>P169</f>
        <v>0</v>
      </c>
      <c r="R168" s="136">
        <f>R169</f>
        <v>0</v>
      </c>
      <c r="T168" s="137">
        <f>T169</f>
        <v>0</v>
      </c>
      <c r="AR168" s="131" t="s">
        <v>83</v>
      </c>
      <c r="AT168" s="138" t="s">
        <v>75</v>
      </c>
      <c r="AU168" s="138" t="s">
        <v>83</v>
      </c>
      <c r="AY168" s="131" t="s">
        <v>317</v>
      </c>
      <c r="BK168" s="139">
        <f>BK169</f>
        <v>0</v>
      </c>
    </row>
    <row r="169" spans="2:65" s="1" customFormat="1" ht="44.25" customHeight="1">
      <c r="B169" s="142"/>
      <c r="C169" s="179" t="s">
        <v>366</v>
      </c>
      <c r="D169" s="179" t="s">
        <v>454</v>
      </c>
      <c r="E169" s="180" t="s">
        <v>21508</v>
      </c>
      <c r="F169" s="181" t="s">
        <v>21484</v>
      </c>
      <c r="G169" s="182" t="s">
        <v>21429</v>
      </c>
      <c r="H169" s="183">
        <v>1</v>
      </c>
      <c r="I169" s="184"/>
      <c r="J169" s="185">
        <f>ROUND(I169*H169,2)</f>
        <v>0</v>
      </c>
      <c r="K169" s="186"/>
      <c r="L169" s="187"/>
      <c r="M169" s="188" t="s">
        <v>1</v>
      </c>
      <c r="N169" s="189" t="s">
        <v>42</v>
      </c>
      <c r="P169" s="153">
        <f>O169*H169</f>
        <v>0</v>
      </c>
      <c r="Q169" s="153">
        <v>0</v>
      </c>
      <c r="R169" s="153">
        <f>Q169*H169</f>
        <v>0</v>
      </c>
      <c r="S169" s="153">
        <v>0</v>
      </c>
      <c r="T169" s="154">
        <f>S169*H169</f>
        <v>0</v>
      </c>
      <c r="AR169" s="155" t="s">
        <v>356</v>
      </c>
      <c r="AT169" s="155" t="s">
        <v>454</v>
      </c>
      <c r="AU169" s="155" t="s">
        <v>88</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323</v>
      </c>
      <c r="BM169" s="155" t="s">
        <v>405</v>
      </c>
    </row>
    <row r="170" spans="2:65" s="11" customFormat="1" ht="22.75" customHeight="1">
      <c r="B170" s="130"/>
      <c r="D170" s="131" t="s">
        <v>75</v>
      </c>
      <c r="E170" s="140" t="s">
        <v>21509</v>
      </c>
      <c r="F170" s="140" t="s">
        <v>21495</v>
      </c>
      <c r="I170" s="133"/>
      <c r="J170" s="141">
        <f>BK170</f>
        <v>0</v>
      </c>
      <c r="L170" s="130"/>
      <c r="M170" s="135"/>
      <c r="P170" s="136">
        <f>P171</f>
        <v>0</v>
      </c>
      <c r="R170" s="136">
        <f>R171</f>
        <v>0</v>
      </c>
      <c r="T170" s="137">
        <f>T171</f>
        <v>0</v>
      </c>
      <c r="AR170" s="131" t="s">
        <v>83</v>
      </c>
      <c r="AT170" s="138" t="s">
        <v>75</v>
      </c>
      <c r="AU170" s="138" t="s">
        <v>83</v>
      </c>
      <c r="AY170" s="131" t="s">
        <v>317</v>
      </c>
      <c r="BK170" s="139">
        <f>BK171</f>
        <v>0</v>
      </c>
    </row>
    <row r="171" spans="2:65" s="1" customFormat="1" ht="55.5" customHeight="1">
      <c r="B171" s="142"/>
      <c r="C171" s="179" t="s">
        <v>371</v>
      </c>
      <c r="D171" s="179" t="s">
        <v>454</v>
      </c>
      <c r="E171" s="180" t="s">
        <v>21510</v>
      </c>
      <c r="F171" s="181" t="s">
        <v>21497</v>
      </c>
      <c r="G171" s="182" t="s">
        <v>21504</v>
      </c>
      <c r="H171" s="183">
        <v>1</v>
      </c>
      <c r="I171" s="184"/>
      <c r="J171" s="185">
        <f>ROUND(I171*H171,2)</f>
        <v>0</v>
      </c>
      <c r="K171" s="186"/>
      <c r="L171" s="187"/>
      <c r="M171" s="188" t="s">
        <v>1</v>
      </c>
      <c r="N171" s="189" t="s">
        <v>42</v>
      </c>
      <c r="P171" s="153">
        <f>O171*H171</f>
        <v>0</v>
      </c>
      <c r="Q171" s="153">
        <v>0</v>
      </c>
      <c r="R171" s="153">
        <f>Q171*H171</f>
        <v>0</v>
      </c>
      <c r="S171" s="153">
        <v>0</v>
      </c>
      <c r="T171" s="154">
        <f>S171*H171</f>
        <v>0</v>
      </c>
      <c r="AR171" s="155" t="s">
        <v>356</v>
      </c>
      <c r="AT171" s="155" t="s">
        <v>454</v>
      </c>
      <c r="AU171" s="155" t="s">
        <v>88</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323</v>
      </c>
      <c r="BM171" s="155" t="s">
        <v>7</v>
      </c>
    </row>
    <row r="172" spans="2:65" s="11" customFormat="1" ht="22.75" customHeight="1">
      <c r="B172" s="130"/>
      <c r="D172" s="131" t="s">
        <v>75</v>
      </c>
      <c r="E172" s="140" t="s">
        <v>21511</v>
      </c>
      <c r="F172" s="140" t="s">
        <v>21500</v>
      </c>
      <c r="I172" s="133"/>
      <c r="J172" s="141">
        <f>BK172</f>
        <v>0</v>
      </c>
      <c r="L172" s="130"/>
      <c r="M172" s="135"/>
      <c r="P172" s="136">
        <f>P173</f>
        <v>0</v>
      </c>
      <c r="R172" s="136">
        <f>R173</f>
        <v>0</v>
      </c>
      <c r="T172" s="137">
        <f>T173</f>
        <v>0</v>
      </c>
      <c r="AR172" s="131" t="s">
        <v>83</v>
      </c>
      <c r="AT172" s="138" t="s">
        <v>75</v>
      </c>
      <c r="AU172" s="138" t="s">
        <v>83</v>
      </c>
      <c r="AY172" s="131" t="s">
        <v>317</v>
      </c>
      <c r="BK172" s="139">
        <f>BK173</f>
        <v>0</v>
      </c>
    </row>
    <row r="173" spans="2:65" s="1" customFormat="1" ht="44.25" customHeight="1">
      <c r="B173" s="142"/>
      <c r="C173" s="179" t="s">
        <v>376</v>
      </c>
      <c r="D173" s="179" t="s">
        <v>454</v>
      </c>
      <c r="E173" s="180" t="s">
        <v>21512</v>
      </c>
      <c r="F173" s="181" t="s">
        <v>21484</v>
      </c>
      <c r="G173" s="182" t="s">
        <v>21429</v>
      </c>
      <c r="H173" s="183">
        <v>1</v>
      </c>
      <c r="I173" s="184"/>
      <c r="J173" s="185">
        <f>ROUND(I173*H173,2)</f>
        <v>0</v>
      </c>
      <c r="K173" s="186"/>
      <c r="L173" s="187"/>
      <c r="M173" s="188" t="s">
        <v>1</v>
      </c>
      <c r="N173" s="189" t="s">
        <v>42</v>
      </c>
      <c r="P173" s="153">
        <f>O173*H173</f>
        <v>0</v>
      </c>
      <c r="Q173" s="153">
        <v>0</v>
      </c>
      <c r="R173" s="153">
        <f>Q173*H173</f>
        <v>0</v>
      </c>
      <c r="S173" s="153">
        <v>0</v>
      </c>
      <c r="T173" s="154">
        <f>S173*H173</f>
        <v>0</v>
      </c>
      <c r="AR173" s="155" t="s">
        <v>356</v>
      </c>
      <c r="AT173" s="155" t="s">
        <v>454</v>
      </c>
      <c r="AU173" s="155" t="s">
        <v>88</v>
      </c>
      <c r="AY173" s="16" t="s">
        <v>317</v>
      </c>
      <c r="BE173" s="156">
        <f>IF(N173="základná",J173,0)</f>
        <v>0</v>
      </c>
      <c r="BF173" s="156">
        <f>IF(N173="znížená",J173,0)</f>
        <v>0</v>
      </c>
      <c r="BG173" s="156">
        <f>IF(N173="zákl. prenesená",J173,0)</f>
        <v>0</v>
      </c>
      <c r="BH173" s="156">
        <f>IF(N173="zníž. prenesená",J173,0)</f>
        <v>0</v>
      </c>
      <c r="BI173" s="156">
        <f>IF(N173="nulová",J173,0)</f>
        <v>0</v>
      </c>
      <c r="BJ173" s="16" t="s">
        <v>88</v>
      </c>
      <c r="BK173" s="156">
        <f>ROUND(I173*H173,2)</f>
        <v>0</v>
      </c>
      <c r="BL173" s="16" t="s">
        <v>323</v>
      </c>
      <c r="BM173" s="155" t="s">
        <v>432</v>
      </c>
    </row>
    <row r="174" spans="2:65" s="11" customFormat="1" ht="22.75" customHeight="1">
      <c r="B174" s="130"/>
      <c r="D174" s="131" t="s">
        <v>75</v>
      </c>
      <c r="E174" s="140" t="s">
        <v>21513</v>
      </c>
      <c r="F174" s="140" t="s">
        <v>21495</v>
      </c>
      <c r="I174" s="133"/>
      <c r="J174" s="141">
        <f>BK174</f>
        <v>0</v>
      </c>
      <c r="L174" s="130"/>
      <c r="M174" s="135"/>
      <c r="P174" s="136">
        <f>P175</f>
        <v>0</v>
      </c>
      <c r="R174" s="136">
        <f>R175</f>
        <v>0</v>
      </c>
      <c r="T174" s="137">
        <f>T175</f>
        <v>0</v>
      </c>
      <c r="AR174" s="131" t="s">
        <v>83</v>
      </c>
      <c r="AT174" s="138" t="s">
        <v>75</v>
      </c>
      <c r="AU174" s="138" t="s">
        <v>83</v>
      </c>
      <c r="AY174" s="131" t="s">
        <v>317</v>
      </c>
      <c r="BK174" s="139">
        <f>BK175</f>
        <v>0</v>
      </c>
    </row>
    <row r="175" spans="2:65" s="1" customFormat="1" ht="55.5" customHeight="1">
      <c r="B175" s="142"/>
      <c r="C175" s="179" t="s">
        <v>381</v>
      </c>
      <c r="D175" s="179" t="s">
        <v>454</v>
      </c>
      <c r="E175" s="180" t="s">
        <v>21514</v>
      </c>
      <c r="F175" s="181" t="s">
        <v>21497</v>
      </c>
      <c r="G175" s="182" t="s">
        <v>21498</v>
      </c>
      <c r="H175" s="183">
        <v>1</v>
      </c>
      <c r="I175" s="184"/>
      <c r="J175" s="185">
        <f>ROUND(I175*H175,2)</f>
        <v>0</v>
      </c>
      <c r="K175" s="186"/>
      <c r="L175" s="187"/>
      <c r="M175" s="188" t="s">
        <v>1</v>
      </c>
      <c r="N175" s="189" t="s">
        <v>42</v>
      </c>
      <c r="P175" s="153">
        <f>O175*H175</f>
        <v>0</v>
      </c>
      <c r="Q175" s="153">
        <v>0</v>
      </c>
      <c r="R175" s="153">
        <f>Q175*H175</f>
        <v>0</v>
      </c>
      <c r="S175" s="153">
        <v>0</v>
      </c>
      <c r="T175" s="154">
        <f>S175*H175</f>
        <v>0</v>
      </c>
      <c r="AR175" s="155" t="s">
        <v>356</v>
      </c>
      <c r="AT175" s="155" t="s">
        <v>454</v>
      </c>
      <c r="AU175" s="155" t="s">
        <v>88</v>
      </c>
      <c r="AY175" s="16" t="s">
        <v>317</v>
      </c>
      <c r="BE175" s="156">
        <f>IF(N175="základná",J175,0)</f>
        <v>0</v>
      </c>
      <c r="BF175" s="156">
        <f>IF(N175="znížená",J175,0)</f>
        <v>0</v>
      </c>
      <c r="BG175" s="156">
        <f>IF(N175="zákl. prenesená",J175,0)</f>
        <v>0</v>
      </c>
      <c r="BH175" s="156">
        <f>IF(N175="zníž. prenesená",J175,0)</f>
        <v>0</v>
      </c>
      <c r="BI175" s="156">
        <f>IF(N175="nulová",J175,0)</f>
        <v>0</v>
      </c>
      <c r="BJ175" s="16" t="s">
        <v>88</v>
      </c>
      <c r="BK175" s="156">
        <f>ROUND(I175*H175,2)</f>
        <v>0</v>
      </c>
      <c r="BL175" s="16" t="s">
        <v>323</v>
      </c>
      <c r="BM175" s="155" t="s">
        <v>441</v>
      </c>
    </row>
    <row r="176" spans="2:65" s="11" customFormat="1" ht="22.75" customHeight="1">
      <c r="B176" s="130"/>
      <c r="D176" s="131" t="s">
        <v>75</v>
      </c>
      <c r="E176" s="140" t="s">
        <v>21515</v>
      </c>
      <c r="F176" s="140" t="s">
        <v>21374</v>
      </c>
      <c r="I176" s="133"/>
      <c r="J176" s="141">
        <f>BK176</f>
        <v>0</v>
      </c>
      <c r="L176" s="130"/>
      <c r="M176" s="135"/>
      <c r="P176" s="136">
        <f>P177</f>
        <v>0</v>
      </c>
      <c r="R176" s="136">
        <f>R177</f>
        <v>0</v>
      </c>
      <c r="T176" s="137">
        <f>T177</f>
        <v>0</v>
      </c>
      <c r="AR176" s="131" t="s">
        <v>83</v>
      </c>
      <c r="AT176" s="138" t="s">
        <v>75</v>
      </c>
      <c r="AU176" s="138" t="s">
        <v>83</v>
      </c>
      <c r="AY176" s="131" t="s">
        <v>317</v>
      </c>
      <c r="BK176" s="139">
        <f>BK177</f>
        <v>0</v>
      </c>
    </row>
    <row r="177" spans="2:65" s="1" customFormat="1" ht="76.400000000000006" customHeight="1">
      <c r="B177" s="142"/>
      <c r="C177" s="179" t="s">
        <v>386</v>
      </c>
      <c r="D177" s="179" t="s">
        <v>454</v>
      </c>
      <c r="E177" s="180" t="s">
        <v>21516</v>
      </c>
      <c r="F177" s="181" t="s">
        <v>21517</v>
      </c>
      <c r="G177" s="182" t="s">
        <v>21518</v>
      </c>
      <c r="H177" s="183">
        <v>1</v>
      </c>
      <c r="I177" s="184"/>
      <c r="J177" s="185">
        <f>ROUND(I177*H177,2)</f>
        <v>0</v>
      </c>
      <c r="K177" s="186"/>
      <c r="L177" s="187"/>
      <c r="M177" s="188" t="s">
        <v>1</v>
      </c>
      <c r="N177" s="189" t="s">
        <v>42</v>
      </c>
      <c r="P177" s="153">
        <f>O177*H177</f>
        <v>0</v>
      </c>
      <c r="Q177" s="153">
        <v>0</v>
      </c>
      <c r="R177" s="153">
        <f>Q177*H177</f>
        <v>0</v>
      </c>
      <c r="S177" s="153">
        <v>0</v>
      </c>
      <c r="T177" s="154">
        <f>S177*H177</f>
        <v>0</v>
      </c>
      <c r="AR177" s="155" t="s">
        <v>356</v>
      </c>
      <c r="AT177" s="155" t="s">
        <v>454</v>
      </c>
      <c r="AU177" s="155" t="s">
        <v>88</v>
      </c>
      <c r="AY177" s="16" t="s">
        <v>317</v>
      </c>
      <c r="BE177" s="156">
        <f>IF(N177="základná",J177,0)</f>
        <v>0</v>
      </c>
      <c r="BF177" s="156">
        <f>IF(N177="znížená",J177,0)</f>
        <v>0</v>
      </c>
      <c r="BG177" s="156">
        <f>IF(N177="zákl. prenesená",J177,0)</f>
        <v>0</v>
      </c>
      <c r="BH177" s="156">
        <f>IF(N177="zníž. prenesená",J177,0)</f>
        <v>0</v>
      </c>
      <c r="BI177" s="156">
        <f>IF(N177="nulová",J177,0)</f>
        <v>0</v>
      </c>
      <c r="BJ177" s="16" t="s">
        <v>88</v>
      </c>
      <c r="BK177" s="156">
        <f>ROUND(I177*H177,2)</f>
        <v>0</v>
      </c>
      <c r="BL177" s="16" t="s">
        <v>323</v>
      </c>
      <c r="BM177" s="155" t="s">
        <v>453</v>
      </c>
    </row>
    <row r="178" spans="2:65" s="11" customFormat="1" ht="22.75" customHeight="1">
      <c r="B178" s="130"/>
      <c r="D178" s="131" t="s">
        <v>75</v>
      </c>
      <c r="E178" s="140" t="s">
        <v>21519</v>
      </c>
      <c r="F178" s="140" t="s">
        <v>21374</v>
      </c>
      <c r="I178" s="133"/>
      <c r="J178" s="141">
        <f>BK178</f>
        <v>0</v>
      </c>
      <c r="L178" s="130"/>
      <c r="M178" s="135"/>
      <c r="P178" s="136">
        <f>P179</f>
        <v>0</v>
      </c>
      <c r="R178" s="136">
        <f>R179</f>
        <v>0</v>
      </c>
      <c r="T178" s="137">
        <f>T179</f>
        <v>0</v>
      </c>
      <c r="AR178" s="131" t="s">
        <v>83</v>
      </c>
      <c r="AT178" s="138" t="s">
        <v>75</v>
      </c>
      <c r="AU178" s="138" t="s">
        <v>83</v>
      </c>
      <c r="AY178" s="131" t="s">
        <v>317</v>
      </c>
      <c r="BK178" s="139">
        <f>BK179</f>
        <v>0</v>
      </c>
    </row>
    <row r="179" spans="2:65" s="1" customFormat="1" ht="76.400000000000006" customHeight="1">
      <c r="B179" s="142"/>
      <c r="C179" s="179" t="s">
        <v>391</v>
      </c>
      <c r="D179" s="179" t="s">
        <v>454</v>
      </c>
      <c r="E179" s="180" t="s">
        <v>21520</v>
      </c>
      <c r="F179" s="181" t="s">
        <v>21517</v>
      </c>
      <c r="G179" s="182" t="s">
        <v>21518</v>
      </c>
      <c r="H179" s="183">
        <v>1</v>
      </c>
      <c r="I179" s="184"/>
      <c r="J179" s="185">
        <f>ROUND(I179*H179,2)</f>
        <v>0</v>
      </c>
      <c r="K179" s="186"/>
      <c r="L179" s="187"/>
      <c r="M179" s="188" t="s">
        <v>1</v>
      </c>
      <c r="N179" s="189" t="s">
        <v>42</v>
      </c>
      <c r="P179" s="153">
        <f>O179*H179</f>
        <v>0</v>
      </c>
      <c r="Q179" s="153">
        <v>0</v>
      </c>
      <c r="R179" s="153">
        <f>Q179*H179</f>
        <v>0</v>
      </c>
      <c r="S179" s="153">
        <v>0</v>
      </c>
      <c r="T179" s="154">
        <f>S179*H179</f>
        <v>0</v>
      </c>
      <c r="AR179" s="155" t="s">
        <v>356</v>
      </c>
      <c r="AT179" s="155" t="s">
        <v>454</v>
      </c>
      <c r="AU179" s="155" t="s">
        <v>88</v>
      </c>
      <c r="AY179" s="16" t="s">
        <v>317</v>
      </c>
      <c r="BE179" s="156">
        <f>IF(N179="základná",J179,0)</f>
        <v>0</v>
      </c>
      <c r="BF179" s="156">
        <f>IF(N179="znížená",J179,0)</f>
        <v>0</v>
      </c>
      <c r="BG179" s="156">
        <f>IF(N179="zákl. prenesená",J179,0)</f>
        <v>0</v>
      </c>
      <c r="BH179" s="156">
        <f>IF(N179="zníž. prenesená",J179,0)</f>
        <v>0</v>
      </c>
      <c r="BI179" s="156">
        <f>IF(N179="nulová",J179,0)</f>
        <v>0</v>
      </c>
      <c r="BJ179" s="16" t="s">
        <v>88</v>
      </c>
      <c r="BK179" s="156">
        <f>ROUND(I179*H179,2)</f>
        <v>0</v>
      </c>
      <c r="BL179" s="16" t="s">
        <v>323</v>
      </c>
      <c r="BM179" s="155" t="s">
        <v>464</v>
      </c>
    </row>
    <row r="180" spans="2:65" s="11" customFormat="1" ht="22.75" customHeight="1">
      <c r="B180" s="130"/>
      <c r="D180" s="131" t="s">
        <v>75</v>
      </c>
      <c r="E180" s="140" t="s">
        <v>21521</v>
      </c>
      <c r="F180" s="140" t="s">
        <v>21374</v>
      </c>
      <c r="I180" s="133"/>
      <c r="J180" s="141">
        <f>BK180</f>
        <v>0</v>
      </c>
      <c r="L180" s="130"/>
      <c r="M180" s="135"/>
      <c r="P180" s="136">
        <f>P181</f>
        <v>0</v>
      </c>
      <c r="R180" s="136">
        <f>R181</f>
        <v>0</v>
      </c>
      <c r="T180" s="137">
        <f>T181</f>
        <v>0</v>
      </c>
      <c r="AR180" s="131" t="s">
        <v>83</v>
      </c>
      <c r="AT180" s="138" t="s">
        <v>75</v>
      </c>
      <c r="AU180" s="138" t="s">
        <v>83</v>
      </c>
      <c r="AY180" s="131" t="s">
        <v>317</v>
      </c>
      <c r="BK180" s="139">
        <f>BK181</f>
        <v>0</v>
      </c>
    </row>
    <row r="181" spans="2:65" s="1" customFormat="1" ht="76.400000000000006" customHeight="1">
      <c r="B181" s="142"/>
      <c r="C181" s="179" t="s">
        <v>396</v>
      </c>
      <c r="D181" s="179" t="s">
        <v>454</v>
      </c>
      <c r="E181" s="180" t="s">
        <v>21522</v>
      </c>
      <c r="F181" s="181" t="s">
        <v>21517</v>
      </c>
      <c r="G181" s="182" t="s">
        <v>21518</v>
      </c>
      <c r="H181" s="183">
        <v>1</v>
      </c>
      <c r="I181" s="184"/>
      <c r="J181" s="185">
        <f>ROUND(I181*H181,2)</f>
        <v>0</v>
      </c>
      <c r="K181" s="186"/>
      <c r="L181" s="187"/>
      <c r="M181" s="188" t="s">
        <v>1</v>
      </c>
      <c r="N181" s="189" t="s">
        <v>42</v>
      </c>
      <c r="P181" s="153">
        <f>O181*H181</f>
        <v>0</v>
      </c>
      <c r="Q181" s="153">
        <v>0</v>
      </c>
      <c r="R181" s="153">
        <f>Q181*H181</f>
        <v>0</v>
      </c>
      <c r="S181" s="153">
        <v>0</v>
      </c>
      <c r="T181" s="154">
        <f>S181*H181</f>
        <v>0</v>
      </c>
      <c r="AR181" s="155" t="s">
        <v>356</v>
      </c>
      <c r="AT181" s="155" t="s">
        <v>454</v>
      </c>
      <c r="AU181" s="155" t="s">
        <v>88</v>
      </c>
      <c r="AY181" s="16" t="s">
        <v>317</v>
      </c>
      <c r="BE181" s="156">
        <f>IF(N181="základná",J181,0)</f>
        <v>0</v>
      </c>
      <c r="BF181" s="156">
        <f>IF(N181="znížená",J181,0)</f>
        <v>0</v>
      </c>
      <c r="BG181" s="156">
        <f>IF(N181="zákl. prenesená",J181,0)</f>
        <v>0</v>
      </c>
      <c r="BH181" s="156">
        <f>IF(N181="zníž. prenesená",J181,0)</f>
        <v>0</v>
      </c>
      <c r="BI181" s="156">
        <f>IF(N181="nulová",J181,0)</f>
        <v>0</v>
      </c>
      <c r="BJ181" s="16" t="s">
        <v>88</v>
      </c>
      <c r="BK181" s="156">
        <f>ROUND(I181*H181,2)</f>
        <v>0</v>
      </c>
      <c r="BL181" s="16" t="s">
        <v>323</v>
      </c>
      <c r="BM181" s="155" t="s">
        <v>473</v>
      </c>
    </row>
    <row r="182" spans="2:65" s="11" customFormat="1" ht="22.75" customHeight="1">
      <c r="B182" s="130"/>
      <c r="D182" s="131" t="s">
        <v>75</v>
      </c>
      <c r="E182" s="140" t="s">
        <v>21523</v>
      </c>
      <c r="F182" s="140" t="s">
        <v>21374</v>
      </c>
      <c r="I182" s="133"/>
      <c r="J182" s="141">
        <f>BK182</f>
        <v>0</v>
      </c>
      <c r="L182" s="130"/>
      <c r="M182" s="135"/>
      <c r="P182" s="136">
        <f>P183</f>
        <v>0</v>
      </c>
      <c r="R182" s="136">
        <f>R183</f>
        <v>0</v>
      </c>
      <c r="T182" s="137">
        <f>T183</f>
        <v>0</v>
      </c>
      <c r="AR182" s="131" t="s">
        <v>83</v>
      </c>
      <c r="AT182" s="138" t="s">
        <v>75</v>
      </c>
      <c r="AU182" s="138" t="s">
        <v>83</v>
      </c>
      <c r="AY182" s="131" t="s">
        <v>317</v>
      </c>
      <c r="BK182" s="139">
        <f>BK183</f>
        <v>0</v>
      </c>
    </row>
    <row r="183" spans="2:65" s="1" customFormat="1" ht="76.400000000000006" customHeight="1">
      <c r="B183" s="142"/>
      <c r="C183" s="179" t="s">
        <v>401</v>
      </c>
      <c r="D183" s="179" t="s">
        <v>454</v>
      </c>
      <c r="E183" s="180" t="s">
        <v>21524</v>
      </c>
      <c r="F183" s="181" t="s">
        <v>21517</v>
      </c>
      <c r="G183" s="182" t="s">
        <v>21518</v>
      </c>
      <c r="H183" s="183">
        <v>1</v>
      </c>
      <c r="I183" s="184"/>
      <c r="J183" s="185">
        <f>ROUND(I183*H183,2)</f>
        <v>0</v>
      </c>
      <c r="K183" s="186"/>
      <c r="L183" s="187"/>
      <c r="M183" s="188" t="s">
        <v>1</v>
      </c>
      <c r="N183" s="189" t="s">
        <v>42</v>
      </c>
      <c r="P183" s="153">
        <f>O183*H183</f>
        <v>0</v>
      </c>
      <c r="Q183" s="153">
        <v>0</v>
      </c>
      <c r="R183" s="153">
        <f>Q183*H183</f>
        <v>0</v>
      </c>
      <c r="S183" s="153">
        <v>0</v>
      </c>
      <c r="T183" s="154">
        <f>S183*H183</f>
        <v>0</v>
      </c>
      <c r="AR183" s="155" t="s">
        <v>356</v>
      </c>
      <c r="AT183" s="155" t="s">
        <v>454</v>
      </c>
      <c r="AU183" s="155" t="s">
        <v>88</v>
      </c>
      <c r="AY183" s="16" t="s">
        <v>317</v>
      </c>
      <c r="BE183" s="156">
        <f>IF(N183="základná",J183,0)</f>
        <v>0</v>
      </c>
      <c r="BF183" s="156">
        <f>IF(N183="znížená",J183,0)</f>
        <v>0</v>
      </c>
      <c r="BG183" s="156">
        <f>IF(N183="zákl. prenesená",J183,0)</f>
        <v>0</v>
      </c>
      <c r="BH183" s="156">
        <f>IF(N183="zníž. prenesená",J183,0)</f>
        <v>0</v>
      </c>
      <c r="BI183" s="156">
        <f>IF(N183="nulová",J183,0)</f>
        <v>0</v>
      </c>
      <c r="BJ183" s="16" t="s">
        <v>88</v>
      </c>
      <c r="BK183" s="156">
        <f>ROUND(I183*H183,2)</f>
        <v>0</v>
      </c>
      <c r="BL183" s="16" t="s">
        <v>323</v>
      </c>
      <c r="BM183" s="155" t="s">
        <v>481</v>
      </c>
    </row>
    <row r="184" spans="2:65" s="11" customFormat="1" ht="22.75" customHeight="1">
      <c r="B184" s="130"/>
      <c r="D184" s="131" t="s">
        <v>75</v>
      </c>
      <c r="E184" s="140" t="s">
        <v>21525</v>
      </c>
      <c r="F184" s="140" t="s">
        <v>21526</v>
      </c>
      <c r="I184" s="133"/>
      <c r="J184" s="141">
        <f>BK184</f>
        <v>0</v>
      </c>
      <c r="L184" s="130"/>
      <c r="M184" s="135"/>
      <c r="P184" s="136">
        <f>P185</f>
        <v>0</v>
      </c>
      <c r="R184" s="136">
        <f>R185</f>
        <v>0</v>
      </c>
      <c r="T184" s="137">
        <f>T185</f>
        <v>0</v>
      </c>
      <c r="AR184" s="131" t="s">
        <v>83</v>
      </c>
      <c r="AT184" s="138" t="s">
        <v>75</v>
      </c>
      <c r="AU184" s="138" t="s">
        <v>83</v>
      </c>
      <c r="AY184" s="131" t="s">
        <v>317</v>
      </c>
      <c r="BK184" s="139">
        <f>BK185</f>
        <v>0</v>
      </c>
    </row>
    <row r="185" spans="2:65" s="1" customFormat="1" ht="76.400000000000006" customHeight="1">
      <c r="B185" s="142"/>
      <c r="C185" s="179" t="s">
        <v>405</v>
      </c>
      <c r="D185" s="179" t="s">
        <v>454</v>
      </c>
      <c r="E185" s="180" t="s">
        <v>21527</v>
      </c>
      <c r="F185" s="181" t="s">
        <v>21528</v>
      </c>
      <c r="G185" s="182" t="s">
        <v>21429</v>
      </c>
      <c r="H185" s="183">
        <v>1</v>
      </c>
      <c r="I185" s="184"/>
      <c r="J185" s="185">
        <f>ROUND(I185*H185,2)</f>
        <v>0</v>
      </c>
      <c r="K185" s="186"/>
      <c r="L185" s="187"/>
      <c r="M185" s="188" t="s">
        <v>1</v>
      </c>
      <c r="N185" s="189" t="s">
        <v>42</v>
      </c>
      <c r="P185" s="153">
        <f>O185*H185</f>
        <v>0</v>
      </c>
      <c r="Q185" s="153">
        <v>0</v>
      </c>
      <c r="R185" s="153">
        <f>Q185*H185</f>
        <v>0</v>
      </c>
      <c r="S185" s="153">
        <v>0</v>
      </c>
      <c r="T185" s="154">
        <f>S185*H185</f>
        <v>0</v>
      </c>
      <c r="AR185" s="155" t="s">
        <v>356</v>
      </c>
      <c r="AT185" s="155" t="s">
        <v>454</v>
      </c>
      <c r="AU185" s="155" t="s">
        <v>88</v>
      </c>
      <c r="AY185" s="16" t="s">
        <v>317</v>
      </c>
      <c r="BE185" s="156">
        <f>IF(N185="základná",J185,0)</f>
        <v>0</v>
      </c>
      <c r="BF185" s="156">
        <f>IF(N185="znížená",J185,0)</f>
        <v>0</v>
      </c>
      <c r="BG185" s="156">
        <f>IF(N185="zákl. prenesená",J185,0)</f>
        <v>0</v>
      </c>
      <c r="BH185" s="156">
        <f>IF(N185="zníž. prenesená",J185,0)</f>
        <v>0</v>
      </c>
      <c r="BI185" s="156">
        <f>IF(N185="nulová",J185,0)</f>
        <v>0</v>
      </c>
      <c r="BJ185" s="16" t="s">
        <v>88</v>
      </c>
      <c r="BK185" s="156">
        <f>ROUND(I185*H185,2)</f>
        <v>0</v>
      </c>
      <c r="BL185" s="16" t="s">
        <v>323</v>
      </c>
      <c r="BM185" s="155" t="s">
        <v>495</v>
      </c>
    </row>
    <row r="186" spans="2:65" s="11" customFormat="1" ht="22.75" customHeight="1">
      <c r="B186" s="130"/>
      <c r="D186" s="131" t="s">
        <v>75</v>
      </c>
      <c r="E186" s="140" t="s">
        <v>21529</v>
      </c>
      <c r="F186" s="140" t="s">
        <v>21530</v>
      </c>
      <c r="I186" s="133"/>
      <c r="J186" s="141">
        <f>BK186</f>
        <v>0</v>
      </c>
      <c r="L186" s="130"/>
      <c r="M186" s="135"/>
      <c r="P186" s="136">
        <f>P187</f>
        <v>0</v>
      </c>
      <c r="R186" s="136">
        <f>R187</f>
        <v>0</v>
      </c>
      <c r="T186" s="137">
        <f>T187</f>
        <v>0</v>
      </c>
      <c r="AR186" s="131" t="s">
        <v>83</v>
      </c>
      <c r="AT186" s="138" t="s">
        <v>75</v>
      </c>
      <c r="AU186" s="138" t="s">
        <v>83</v>
      </c>
      <c r="AY186" s="131" t="s">
        <v>317</v>
      </c>
      <c r="BK186" s="139">
        <f>BK187</f>
        <v>0</v>
      </c>
    </row>
    <row r="187" spans="2:65" s="1" customFormat="1" ht="76.400000000000006" customHeight="1">
      <c r="B187" s="142"/>
      <c r="C187" s="179" t="s">
        <v>415</v>
      </c>
      <c r="D187" s="179" t="s">
        <v>454</v>
      </c>
      <c r="E187" s="180" t="s">
        <v>21531</v>
      </c>
      <c r="F187" s="181" t="s">
        <v>21528</v>
      </c>
      <c r="G187" s="182" t="s">
        <v>21429</v>
      </c>
      <c r="H187" s="183">
        <v>4</v>
      </c>
      <c r="I187" s="184"/>
      <c r="J187" s="185">
        <f>ROUND(I187*H187,2)</f>
        <v>0</v>
      </c>
      <c r="K187" s="186"/>
      <c r="L187" s="187"/>
      <c r="M187" s="188" t="s">
        <v>1</v>
      </c>
      <c r="N187" s="189" t="s">
        <v>42</v>
      </c>
      <c r="P187" s="153">
        <f>O187*H187</f>
        <v>0</v>
      </c>
      <c r="Q187" s="153">
        <v>0</v>
      </c>
      <c r="R187" s="153">
        <f>Q187*H187</f>
        <v>0</v>
      </c>
      <c r="S187" s="153">
        <v>0</v>
      </c>
      <c r="T187" s="154">
        <f>S187*H187</f>
        <v>0</v>
      </c>
      <c r="AR187" s="155" t="s">
        <v>356</v>
      </c>
      <c r="AT187" s="155" t="s">
        <v>454</v>
      </c>
      <c r="AU187" s="155" t="s">
        <v>88</v>
      </c>
      <c r="AY187" s="16" t="s">
        <v>317</v>
      </c>
      <c r="BE187" s="156">
        <f>IF(N187="základná",J187,0)</f>
        <v>0</v>
      </c>
      <c r="BF187" s="156">
        <f>IF(N187="znížená",J187,0)</f>
        <v>0</v>
      </c>
      <c r="BG187" s="156">
        <f>IF(N187="zákl. prenesená",J187,0)</f>
        <v>0</v>
      </c>
      <c r="BH187" s="156">
        <f>IF(N187="zníž. prenesená",J187,0)</f>
        <v>0</v>
      </c>
      <c r="BI187" s="156">
        <f>IF(N187="nulová",J187,0)</f>
        <v>0</v>
      </c>
      <c r="BJ187" s="16" t="s">
        <v>88</v>
      </c>
      <c r="BK187" s="156">
        <f>ROUND(I187*H187,2)</f>
        <v>0</v>
      </c>
      <c r="BL187" s="16" t="s">
        <v>323</v>
      </c>
      <c r="BM187" s="155" t="s">
        <v>507</v>
      </c>
    </row>
    <row r="188" spans="2:65" s="11" customFormat="1" ht="22.75" customHeight="1">
      <c r="B188" s="130"/>
      <c r="D188" s="131" t="s">
        <v>75</v>
      </c>
      <c r="E188" s="140" t="s">
        <v>21532</v>
      </c>
      <c r="F188" s="140" t="s">
        <v>21530</v>
      </c>
      <c r="I188" s="133"/>
      <c r="J188" s="141">
        <f>BK188</f>
        <v>0</v>
      </c>
      <c r="L188" s="130"/>
      <c r="M188" s="135"/>
      <c r="P188" s="136">
        <f>P189</f>
        <v>0</v>
      </c>
      <c r="R188" s="136">
        <f>R189</f>
        <v>0</v>
      </c>
      <c r="T188" s="137">
        <f>T189</f>
        <v>0</v>
      </c>
      <c r="AR188" s="131" t="s">
        <v>83</v>
      </c>
      <c r="AT188" s="138" t="s">
        <v>75</v>
      </c>
      <c r="AU188" s="138" t="s">
        <v>83</v>
      </c>
      <c r="AY188" s="131" t="s">
        <v>317</v>
      </c>
      <c r="BK188" s="139">
        <f>BK189</f>
        <v>0</v>
      </c>
    </row>
    <row r="189" spans="2:65" s="1" customFormat="1" ht="76.400000000000006" customHeight="1">
      <c r="B189" s="142"/>
      <c r="C189" s="179" t="s">
        <v>7</v>
      </c>
      <c r="D189" s="179" t="s">
        <v>454</v>
      </c>
      <c r="E189" s="180" t="s">
        <v>21533</v>
      </c>
      <c r="F189" s="181" t="s">
        <v>21528</v>
      </c>
      <c r="G189" s="182" t="s">
        <v>21429</v>
      </c>
      <c r="H189" s="183">
        <v>1</v>
      </c>
      <c r="I189" s="184"/>
      <c r="J189" s="185">
        <f>ROUND(I189*H189,2)</f>
        <v>0</v>
      </c>
      <c r="K189" s="186"/>
      <c r="L189" s="187"/>
      <c r="M189" s="188" t="s">
        <v>1</v>
      </c>
      <c r="N189" s="189" t="s">
        <v>42</v>
      </c>
      <c r="P189" s="153">
        <f>O189*H189</f>
        <v>0</v>
      </c>
      <c r="Q189" s="153">
        <v>0</v>
      </c>
      <c r="R189" s="153">
        <f>Q189*H189</f>
        <v>0</v>
      </c>
      <c r="S189" s="153">
        <v>0</v>
      </c>
      <c r="T189" s="154">
        <f>S189*H189</f>
        <v>0</v>
      </c>
      <c r="AR189" s="155" t="s">
        <v>356</v>
      </c>
      <c r="AT189" s="155" t="s">
        <v>454</v>
      </c>
      <c r="AU189" s="155" t="s">
        <v>88</v>
      </c>
      <c r="AY189" s="16" t="s">
        <v>317</v>
      </c>
      <c r="BE189" s="156">
        <f>IF(N189="základná",J189,0)</f>
        <v>0</v>
      </c>
      <c r="BF189" s="156">
        <f>IF(N189="znížená",J189,0)</f>
        <v>0</v>
      </c>
      <c r="BG189" s="156">
        <f>IF(N189="zákl. prenesená",J189,0)</f>
        <v>0</v>
      </c>
      <c r="BH189" s="156">
        <f>IF(N189="zníž. prenesená",J189,0)</f>
        <v>0</v>
      </c>
      <c r="BI189" s="156">
        <f>IF(N189="nulová",J189,0)</f>
        <v>0</v>
      </c>
      <c r="BJ189" s="16" t="s">
        <v>88</v>
      </c>
      <c r="BK189" s="156">
        <f>ROUND(I189*H189,2)</f>
        <v>0</v>
      </c>
      <c r="BL189" s="16" t="s">
        <v>323</v>
      </c>
      <c r="BM189" s="155" t="s">
        <v>647</v>
      </c>
    </row>
    <row r="190" spans="2:65" s="11" customFormat="1" ht="22.75" customHeight="1">
      <c r="B190" s="130"/>
      <c r="D190" s="131" t="s">
        <v>75</v>
      </c>
      <c r="E190" s="140" t="s">
        <v>21534</v>
      </c>
      <c r="F190" s="140" t="s">
        <v>21530</v>
      </c>
      <c r="I190" s="133"/>
      <c r="J190" s="141">
        <f>BK190</f>
        <v>0</v>
      </c>
      <c r="L190" s="130"/>
      <c r="M190" s="135"/>
      <c r="P190" s="136">
        <f>P191</f>
        <v>0</v>
      </c>
      <c r="R190" s="136">
        <f>R191</f>
        <v>0</v>
      </c>
      <c r="T190" s="137">
        <f>T191</f>
        <v>0</v>
      </c>
      <c r="AR190" s="131" t="s">
        <v>83</v>
      </c>
      <c r="AT190" s="138" t="s">
        <v>75</v>
      </c>
      <c r="AU190" s="138" t="s">
        <v>83</v>
      </c>
      <c r="AY190" s="131" t="s">
        <v>317</v>
      </c>
      <c r="BK190" s="139">
        <f>BK191</f>
        <v>0</v>
      </c>
    </row>
    <row r="191" spans="2:65" s="1" customFormat="1" ht="76.400000000000006" customHeight="1">
      <c r="B191" s="142"/>
      <c r="C191" s="179" t="s">
        <v>427</v>
      </c>
      <c r="D191" s="179" t="s">
        <v>454</v>
      </c>
      <c r="E191" s="180" t="s">
        <v>21535</v>
      </c>
      <c r="F191" s="181" t="s">
        <v>21528</v>
      </c>
      <c r="G191" s="182" t="s">
        <v>21429</v>
      </c>
      <c r="H191" s="183">
        <v>4</v>
      </c>
      <c r="I191" s="184"/>
      <c r="J191" s="185">
        <f>ROUND(I191*H191,2)</f>
        <v>0</v>
      </c>
      <c r="K191" s="186"/>
      <c r="L191" s="187"/>
      <c r="M191" s="188" t="s">
        <v>1</v>
      </c>
      <c r="N191" s="189" t="s">
        <v>42</v>
      </c>
      <c r="P191" s="153">
        <f>O191*H191</f>
        <v>0</v>
      </c>
      <c r="Q191" s="153">
        <v>0</v>
      </c>
      <c r="R191" s="153">
        <f>Q191*H191</f>
        <v>0</v>
      </c>
      <c r="S191" s="153">
        <v>0</v>
      </c>
      <c r="T191" s="154">
        <f>S191*H191</f>
        <v>0</v>
      </c>
      <c r="AR191" s="155" t="s">
        <v>356</v>
      </c>
      <c r="AT191" s="155" t="s">
        <v>454</v>
      </c>
      <c r="AU191" s="155" t="s">
        <v>88</v>
      </c>
      <c r="AY191" s="16" t="s">
        <v>317</v>
      </c>
      <c r="BE191" s="156">
        <f>IF(N191="základná",J191,0)</f>
        <v>0</v>
      </c>
      <c r="BF191" s="156">
        <f>IF(N191="znížená",J191,0)</f>
        <v>0</v>
      </c>
      <c r="BG191" s="156">
        <f>IF(N191="zákl. prenesená",J191,0)</f>
        <v>0</v>
      </c>
      <c r="BH191" s="156">
        <f>IF(N191="zníž. prenesená",J191,0)</f>
        <v>0</v>
      </c>
      <c r="BI191" s="156">
        <f>IF(N191="nulová",J191,0)</f>
        <v>0</v>
      </c>
      <c r="BJ191" s="16" t="s">
        <v>88</v>
      </c>
      <c r="BK191" s="156">
        <f>ROUND(I191*H191,2)</f>
        <v>0</v>
      </c>
      <c r="BL191" s="16" t="s">
        <v>323</v>
      </c>
      <c r="BM191" s="155" t="s">
        <v>650</v>
      </c>
    </row>
    <row r="192" spans="2:65" s="11" customFormat="1" ht="22.75" customHeight="1">
      <c r="B192" s="130"/>
      <c r="D192" s="131" t="s">
        <v>75</v>
      </c>
      <c r="E192" s="140" t="s">
        <v>21536</v>
      </c>
      <c r="F192" s="140" t="s">
        <v>21537</v>
      </c>
      <c r="I192" s="133"/>
      <c r="J192" s="141">
        <f>BK192</f>
        <v>0</v>
      </c>
      <c r="L192" s="130"/>
      <c r="M192" s="135"/>
      <c r="P192" s="136">
        <f>P193</f>
        <v>0</v>
      </c>
      <c r="R192" s="136">
        <f>R193</f>
        <v>0</v>
      </c>
      <c r="T192" s="137">
        <f>T193</f>
        <v>0</v>
      </c>
      <c r="AR192" s="131" t="s">
        <v>83</v>
      </c>
      <c r="AT192" s="138" t="s">
        <v>75</v>
      </c>
      <c r="AU192" s="138" t="s">
        <v>83</v>
      </c>
      <c r="AY192" s="131" t="s">
        <v>317</v>
      </c>
      <c r="BK192" s="139">
        <f>BK193</f>
        <v>0</v>
      </c>
    </row>
    <row r="193" spans="2:65" s="1" customFormat="1" ht="76.400000000000006" customHeight="1">
      <c r="B193" s="142"/>
      <c r="C193" s="179" t="s">
        <v>432</v>
      </c>
      <c r="D193" s="179" t="s">
        <v>454</v>
      </c>
      <c r="E193" s="180" t="s">
        <v>21538</v>
      </c>
      <c r="F193" s="181" t="s">
        <v>21528</v>
      </c>
      <c r="G193" s="182" t="s">
        <v>21429</v>
      </c>
      <c r="H193" s="183">
        <v>1</v>
      </c>
      <c r="I193" s="184"/>
      <c r="J193" s="185">
        <f>ROUND(I193*H193,2)</f>
        <v>0</v>
      </c>
      <c r="K193" s="186"/>
      <c r="L193" s="187"/>
      <c r="M193" s="188" t="s">
        <v>1</v>
      </c>
      <c r="N193" s="189" t="s">
        <v>42</v>
      </c>
      <c r="P193" s="153">
        <f>O193*H193</f>
        <v>0</v>
      </c>
      <c r="Q193" s="153">
        <v>0</v>
      </c>
      <c r="R193" s="153">
        <f>Q193*H193</f>
        <v>0</v>
      </c>
      <c r="S193" s="153">
        <v>0</v>
      </c>
      <c r="T193" s="154">
        <f>S193*H193</f>
        <v>0</v>
      </c>
      <c r="AR193" s="155" t="s">
        <v>356</v>
      </c>
      <c r="AT193" s="155" t="s">
        <v>454</v>
      </c>
      <c r="AU193" s="155" t="s">
        <v>88</v>
      </c>
      <c r="AY193" s="16" t="s">
        <v>317</v>
      </c>
      <c r="BE193" s="156">
        <f>IF(N193="základná",J193,0)</f>
        <v>0</v>
      </c>
      <c r="BF193" s="156">
        <f>IF(N193="znížená",J193,0)</f>
        <v>0</v>
      </c>
      <c r="BG193" s="156">
        <f>IF(N193="zákl. prenesená",J193,0)</f>
        <v>0</v>
      </c>
      <c r="BH193" s="156">
        <f>IF(N193="zníž. prenesená",J193,0)</f>
        <v>0</v>
      </c>
      <c r="BI193" s="156">
        <f>IF(N193="nulová",J193,0)</f>
        <v>0</v>
      </c>
      <c r="BJ193" s="16" t="s">
        <v>88</v>
      </c>
      <c r="BK193" s="156">
        <f>ROUND(I193*H193,2)</f>
        <v>0</v>
      </c>
      <c r="BL193" s="16" t="s">
        <v>323</v>
      </c>
      <c r="BM193" s="155" t="s">
        <v>655</v>
      </c>
    </row>
    <row r="194" spans="2:65" s="11" customFormat="1" ht="22.75" customHeight="1">
      <c r="B194" s="130"/>
      <c r="D194" s="131" t="s">
        <v>75</v>
      </c>
      <c r="E194" s="140" t="s">
        <v>21539</v>
      </c>
      <c r="F194" s="140" t="s">
        <v>21540</v>
      </c>
      <c r="I194" s="133"/>
      <c r="J194" s="141">
        <f>BK194</f>
        <v>0</v>
      </c>
      <c r="L194" s="130"/>
      <c r="M194" s="135"/>
      <c r="P194" s="136">
        <f>P195</f>
        <v>0</v>
      </c>
      <c r="R194" s="136">
        <f>R195</f>
        <v>0</v>
      </c>
      <c r="T194" s="137">
        <f>T195</f>
        <v>0</v>
      </c>
      <c r="AR194" s="131" t="s">
        <v>83</v>
      </c>
      <c r="AT194" s="138" t="s">
        <v>75</v>
      </c>
      <c r="AU194" s="138" t="s">
        <v>83</v>
      </c>
      <c r="AY194" s="131" t="s">
        <v>317</v>
      </c>
      <c r="BK194" s="139">
        <f>BK195</f>
        <v>0</v>
      </c>
    </row>
    <row r="195" spans="2:65" s="1" customFormat="1" ht="78" customHeight="1">
      <c r="B195" s="142"/>
      <c r="C195" s="179" t="s">
        <v>436</v>
      </c>
      <c r="D195" s="179" t="s">
        <v>454</v>
      </c>
      <c r="E195" s="180" t="s">
        <v>21541</v>
      </c>
      <c r="F195" s="181" t="s">
        <v>21542</v>
      </c>
      <c r="G195" s="182" t="s">
        <v>21498</v>
      </c>
      <c r="H195" s="183">
        <v>1</v>
      </c>
      <c r="I195" s="184"/>
      <c r="J195" s="185">
        <f>ROUND(I195*H195,2)</f>
        <v>0</v>
      </c>
      <c r="K195" s="186"/>
      <c r="L195" s="187"/>
      <c r="M195" s="208" t="s">
        <v>1</v>
      </c>
      <c r="N195" s="209" t="s">
        <v>42</v>
      </c>
      <c r="O195" s="192"/>
      <c r="P195" s="193">
        <f>O195*H195</f>
        <v>0</v>
      </c>
      <c r="Q195" s="193">
        <v>0</v>
      </c>
      <c r="R195" s="193">
        <f>Q195*H195</f>
        <v>0</v>
      </c>
      <c r="S195" s="193">
        <v>0</v>
      </c>
      <c r="T195" s="194">
        <f>S195*H195</f>
        <v>0</v>
      </c>
      <c r="AR195" s="155" t="s">
        <v>356</v>
      </c>
      <c r="AT195" s="155" t="s">
        <v>454</v>
      </c>
      <c r="AU195" s="155" t="s">
        <v>88</v>
      </c>
      <c r="AY195" s="16" t="s">
        <v>317</v>
      </c>
      <c r="BE195" s="156">
        <f>IF(N195="základná",J195,0)</f>
        <v>0</v>
      </c>
      <c r="BF195" s="156">
        <f>IF(N195="znížená",J195,0)</f>
        <v>0</v>
      </c>
      <c r="BG195" s="156">
        <f>IF(N195="zákl. prenesená",J195,0)</f>
        <v>0</v>
      </c>
      <c r="BH195" s="156">
        <f>IF(N195="zníž. prenesená",J195,0)</f>
        <v>0</v>
      </c>
      <c r="BI195" s="156">
        <f>IF(N195="nulová",J195,0)</f>
        <v>0</v>
      </c>
      <c r="BJ195" s="16" t="s">
        <v>88</v>
      </c>
      <c r="BK195" s="156">
        <f>ROUND(I195*H195,2)</f>
        <v>0</v>
      </c>
      <c r="BL195" s="16" t="s">
        <v>323</v>
      </c>
      <c r="BM195" s="155" t="s">
        <v>662</v>
      </c>
    </row>
    <row r="196" spans="2:65" s="1" customFormat="1" ht="7" customHeight="1">
      <c r="B196" s="46"/>
      <c r="C196" s="47"/>
      <c r="D196" s="47"/>
      <c r="E196" s="47"/>
      <c r="F196" s="47"/>
      <c r="G196" s="47"/>
      <c r="H196" s="47"/>
      <c r="I196" s="47"/>
      <c r="J196" s="47"/>
      <c r="K196" s="47"/>
      <c r="L196" s="31"/>
    </row>
  </sheetData>
  <autoFilter ref="C147:K195" xr:uid="{00000000-0009-0000-0000-00003D000000}"/>
  <mergeCells count="15">
    <mergeCell ref="E134:H134"/>
    <mergeCell ref="E138:H138"/>
    <mergeCell ref="E136:H136"/>
    <mergeCell ref="E140:H14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B2:BM173"/>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281</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21339</v>
      </c>
      <c r="F11" s="263"/>
      <c r="G11" s="263"/>
      <c r="H11" s="263"/>
      <c r="L11" s="31"/>
    </row>
    <row r="12" spans="2:46" s="1" customFormat="1" ht="12" customHeight="1">
      <c r="B12" s="31"/>
      <c r="D12" s="26" t="s">
        <v>289</v>
      </c>
      <c r="L12" s="31"/>
    </row>
    <row r="13" spans="2:46" s="1" customFormat="1" ht="16.5" customHeight="1">
      <c r="B13" s="31"/>
      <c r="E13" s="243" t="s">
        <v>21543</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ROUND(J137,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ROUND((SUM(BE137:BE172)),  2)</f>
        <v>0</v>
      </c>
      <c r="G37" s="99"/>
      <c r="H37" s="99"/>
      <c r="I37" s="100">
        <v>0.2</v>
      </c>
      <c r="J37" s="98">
        <f>ROUND(((SUM(BE137:BE172))*I37),  2)</f>
        <v>0</v>
      </c>
      <c r="L37" s="31"/>
    </row>
    <row r="38" spans="2:12" s="1" customFormat="1" ht="14.4" customHeight="1">
      <c r="B38" s="31"/>
      <c r="E38" s="36" t="s">
        <v>42</v>
      </c>
      <c r="F38" s="98">
        <f>ROUND((SUM(BF137:BF172)),  2)</f>
        <v>0</v>
      </c>
      <c r="G38" s="99"/>
      <c r="H38" s="99"/>
      <c r="I38" s="100">
        <v>0.2</v>
      </c>
      <c r="J38" s="98">
        <f>ROUND(((SUM(BF137:BF172))*I38),  2)</f>
        <v>0</v>
      </c>
      <c r="L38" s="31"/>
    </row>
    <row r="39" spans="2:12" s="1" customFormat="1" ht="14.4" hidden="1" customHeight="1">
      <c r="B39" s="31"/>
      <c r="E39" s="26" t="s">
        <v>43</v>
      </c>
      <c r="F39" s="87">
        <f>ROUND((SUM(BG137:BG172)),  2)</f>
        <v>0</v>
      </c>
      <c r="I39" s="101">
        <v>0.2</v>
      </c>
      <c r="J39" s="87">
        <f>0</f>
        <v>0</v>
      </c>
      <c r="L39" s="31"/>
    </row>
    <row r="40" spans="2:12" s="1" customFormat="1" ht="14.4" hidden="1" customHeight="1">
      <c r="B40" s="31"/>
      <c r="E40" s="26" t="s">
        <v>44</v>
      </c>
      <c r="F40" s="87">
        <f>ROUND((SUM(BH137:BH172)),  2)</f>
        <v>0</v>
      </c>
      <c r="I40" s="101">
        <v>0.2</v>
      </c>
      <c r="J40" s="87">
        <f>0</f>
        <v>0</v>
      </c>
      <c r="L40" s="31"/>
    </row>
    <row r="41" spans="2:12" s="1" customFormat="1" ht="14.4" hidden="1" customHeight="1">
      <c r="B41" s="31"/>
      <c r="E41" s="36" t="s">
        <v>45</v>
      </c>
      <c r="F41" s="98">
        <f>ROUND((SUM(BI137:BI172)),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21339</v>
      </c>
      <c r="F89" s="263"/>
      <c r="G89" s="263"/>
      <c r="H89" s="263"/>
      <c r="L89" s="31"/>
    </row>
    <row r="90" spans="2:12" s="1" customFormat="1" ht="12" customHeight="1">
      <c r="B90" s="31"/>
      <c r="C90" s="26" t="s">
        <v>289</v>
      </c>
      <c r="L90" s="31"/>
    </row>
    <row r="91" spans="2:12" s="1" customFormat="1" ht="16.5" customHeight="1">
      <c r="B91" s="31"/>
      <c r="E91" s="243" t="str">
        <f>E13</f>
        <v>PS11.3 - 3.NP</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J137</f>
        <v>0</v>
      </c>
      <c r="L100" s="31"/>
      <c r="AU100" s="16" t="s">
        <v>296</v>
      </c>
    </row>
    <row r="101" spans="2:47" s="8" customFormat="1" ht="25" customHeight="1">
      <c r="B101" s="113"/>
      <c r="D101" s="114" t="s">
        <v>21544</v>
      </c>
      <c r="E101" s="115"/>
      <c r="F101" s="115"/>
      <c r="G101" s="115"/>
      <c r="H101" s="115"/>
      <c r="I101" s="115"/>
      <c r="J101" s="116">
        <f>J138</f>
        <v>0</v>
      </c>
      <c r="L101" s="113"/>
    </row>
    <row r="102" spans="2:47" s="9" customFormat="1" ht="19.899999999999999" customHeight="1">
      <c r="B102" s="117"/>
      <c r="D102" s="118" t="s">
        <v>21545</v>
      </c>
      <c r="E102" s="119"/>
      <c r="F102" s="119"/>
      <c r="G102" s="119"/>
      <c r="H102" s="119"/>
      <c r="I102" s="119"/>
      <c r="J102" s="120">
        <f>J139</f>
        <v>0</v>
      </c>
      <c r="L102" s="117"/>
    </row>
    <row r="103" spans="2:47" s="9" customFormat="1" ht="19.899999999999999" customHeight="1">
      <c r="B103" s="117"/>
      <c r="D103" s="118" t="s">
        <v>21546</v>
      </c>
      <c r="E103" s="119"/>
      <c r="F103" s="119"/>
      <c r="G103" s="119"/>
      <c r="H103" s="119"/>
      <c r="I103" s="119"/>
      <c r="J103" s="120">
        <f>J142</f>
        <v>0</v>
      </c>
      <c r="L103" s="117"/>
    </row>
    <row r="104" spans="2:47" s="9" customFormat="1" ht="19.899999999999999" customHeight="1">
      <c r="B104" s="117"/>
      <c r="D104" s="118" t="s">
        <v>21547</v>
      </c>
      <c r="E104" s="119"/>
      <c r="F104" s="119"/>
      <c r="G104" s="119"/>
      <c r="H104" s="119"/>
      <c r="I104" s="119"/>
      <c r="J104" s="120">
        <f>J145</f>
        <v>0</v>
      </c>
      <c r="L104" s="117"/>
    </row>
    <row r="105" spans="2:47" s="9" customFormat="1" ht="19.899999999999999" customHeight="1">
      <c r="B105" s="117"/>
      <c r="D105" s="118" t="s">
        <v>21548</v>
      </c>
      <c r="E105" s="119"/>
      <c r="F105" s="119"/>
      <c r="G105" s="119"/>
      <c r="H105" s="119"/>
      <c r="I105" s="119"/>
      <c r="J105" s="120">
        <f>J147</f>
        <v>0</v>
      </c>
      <c r="L105" s="117"/>
    </row>
    <row r="106" spans="2:47" s="9" customFormat="1" ht="19.899999999999999" customHeight="1">
      <c r="B106" s="117"/>
      <c r="D106" s="118" t="s">
        <v>21549</v>
      </c>
      <c r="E106" s="119"/>
      <c r="F106" s="119"/>
      <c r="G106" s="119"/>
      <c r="H106" s="119"/>
      <c r="I106" s="119"/>
      <c r="J106" s="120">
        <f>J150</f>
        <v>0</v>
      </c>
      <c r="L106" s="117"/>
    </row>
    <row r="107" spans="2:47" s="9" customFormat="1" ht="19.899999999999999" customHeight="1">
      <c r="B107" s="117"/>
      <c r="D107" s="118" t="s">
        <v>21550</v>
      </c>
      <c r="E107" s="119"/>
      <c r="F107" s="119"/>
      <c r="G107" s="119"/>
      <c r="H107" s="119"/>
      <c r="I107" s="119"/>
      <c r="J107" s="120">
        <f>J153</f>
        <v>0</v>
      </c>
      <c r="L107" s="117"/>
    </row>
    <row r="108" spans="2:47" s="9" customFormat="1" ht="19.899999999999999" customHeight="1">
      <c r="B108" s="117"/>
      <c r="D108" s="118" t="s">
        <v>21551</v>
      </c>
      <c r="E108" s="119"/>
      <c r="F108" s="119"/>
      <c r="G108" s="119"/>
      <c r="H108" s="119"/>
      <c r="I108" s="119"/>
      <c r="J108" s="120">
        <f>J155</f>
        <v>0</v>
      </c>
      <c r="L108" s="117"/>
    </row>
    <row r="109" spans="2:47" s="9" customFormat="1" ht="19.899999999999999" customHeight="1">
      <c r="B109" s="117"/>
      <c r="D109" s="118" t="s">
        <v>21552</v>
      </c>
      <c r="E109" s="119"/>
      <c r="F109" s="119"/>
      <c r="G109" s="119"/>
      <c r="H109" s="119"/>
      <c r="I109" s="119"/>
      <c r="J109" s="120">
        <f>J158</f>
        <v>0</v>
      </c>
      <c r="L109" s="117"/>
    </row>
    <row r="110" spans="2:47" s="9" customFormat="1" ht="19.899999999999999" customHeight="1">
      <c r="B110" s="117"/>
      <c r="D110" s="118" t="s">
        <v>21553</v>
      </c>
      <c r="E110" s="119"/>
      <c r="F110" s="119"/>
      <c r="G110" s="119"/>
      <c r="H110" s="119"/>
      <c r="I110" s="119"/>
      <c r="J110" s="120">
        <f>J160</f>
        <v>0</v>
      </c>
      <c r="L110" s="117"/>
    </row>
    <row r="111" spans="2:47" s="9" customFormat="1" ht="19.899999999999999" customHeight="1">
      <c r="B111" s="117"/>
      <c r="D111" s="118" t="s">
        <v>21554</v>
      </c>
      <c r="E111" s="119"/>
      <c r="F111" s="119"/>
      <c r="G111" s="119"/>
      <c r="H111" s="119"/>
      <c r="I111" s="119"/>
      <c r="J111" s="120">
        <f>J163</f>
        <v>0</v>
      </c>
      <c r="L111" s="117"/>
    </row>
    <row r="112" spans="2:47" s="9" customFormat="1" ht="19.899999999999999" customHeight="1">
      <c r="B112" s="117"/>
      <c r="D112" s="118" t="s">
        <v>21555</v>
      </c>
      <c r="E112" s="119"/>
      <c r="F112" s="119"/>
      <c r="G112" s="119"/>
      <c r="H112" s="119"/>
      <c r="I112" s="119"/>
      <c r="J112" s="120">
        <f>J166</f>
        <v>0</v>
      </c>
      <c r="L112" s="117"/>
    </row>
    <row r="113" spans="2:12" s="9" customFormat="1" ht="19.899999999999999" customHeight="1">
      <c r="B113" s="117"/>
      <c r="D113" s="118" t="s">
        <v>21556</v>
      </c>
      <c r="E113" s="119"/>
      <c r="F113" s="119"/>
      <c r="G113" s="119"/>
      <c r="H113" s="119"/>
      <c r="I113" s="119"/>
      <c r="J113" s="120">
        <f>J169</f>
        <v>0</v>
      </c>
      <c r="L113" s="117"/>
    </row>
    <row r="114" spans="2:12" s="1" customFormat="1" ht="21.75" customHeight="1">
      <c r="B114" s="31"/>
      <c r="L114" s="31"/>
    </row>
    <row r="115" spans="2:12" s="1" customFormat="1" ht="7" customHeight="1">
      <c r="B115" s="46"/>
      <c r="C115" s="47"/>
      <c r="D115" s="47"/>
      <c r="E115" s="47"/>
      <c r="F115" s="47"/>
      <c r="G115" s="47"/>
      <c r="H115" s="47"/>
      <c r="I115" s="47"/>
      <c r="J115" s="47"/>
      <c r="K115" s="47"/>
      <c r="L115" s="31"/>
    </row>
    <row r="119" spans="2:12" s="1" customFormat="1" ht="7" customHeight="1">
      <c r="B119" s="48"/>
      <c r="C119" s="49"/>
      <c r="D119" s="49"/>
      <c r="E119" s="49"/>
      <c r="F119" s="49"/>
      <c r="G119" s="49"/>
      <c r="H119" s="49"/>
      <c r="I119" s="49"/>
      <c r="J119" s="49"/>
      <c r="K119" s="49"/>
      <c r="L119" s="31"/>
    </row>
    <row r="120" spans="2:12" s="1" customFormat="1" ht="25" customHeight="1">
      <c r="B120" s="31"/>
      <c r="C120" s="20" t="s">
        <v>303</v>
      </c>
      <c r="L120" s="31"/>
    </row>
    <row r="121" spans="2:12" s="1" customFormat="1" ht="7" customHeight="1">
      <c r="B121" s="31"/>
      <c r="L121" s="31"/>
    </row>
    <row r="122" spans="2:12" s="1" customFormat="1" ht="12" customHeight="1">
      <c r="B122" s="31"/>
      <c r="C122" s="26" t="s">
        <v>15</v>
      </c>
      <c r="L122" s="31"/>
    </row>
    <row r="123" spans="2:12" s="1" customFormat="1" ht="26.25" customHeight="1">
      <c r="B123" s="31"/>
      <c r="E123" s="261" t="str">
        <f>E7</f>
        <v>Dostavba a rekonštrukcia lôžkovej časti Nemocnice s poliklinikou v Spišskej Novej Vsi</v>
      </c>
      <c r="F123" s="262"/>
      <c r="G123" s="262"/>
      <c r="H123" s="262"/>
      <c r="L123" s="31"/>
    </row>
    <row r="124" spans="2:12" ht="12" customHeight="1">
      <c r="B124" s="19"/>
      <c r="C124" s="26" t="s">
        <v>285</v>
      </c>
      <c r="L124" s="19"/>
    </row>
    <row r="125" spans="2:12" ht="16.5" customHeight="1">
      <c r="B125" s="19"/>
      <c r="E125" s="261" t="s">
        <v>20135</v>
      </c>
      <c r="F125" s="218"/>
      <c r="G125" s="218"/>
      <c r="H125" s="218"/>
      <c r="L125" s="19"/>
    </row>
    <row r="126" spans="2:12" ht="12" customHeight="1">
      <c r="B126" s="19"/>
      <c r="C126" s="26" t="s">
        <v>287</v>
      </c>
      <c r="L126" s="19"/>
    </row>
    <row r="127" spans="2:12" s="1" customFormat="1" ht="16.5" customHeight="1">
      <c r="B127" s="31"/>
      <c r="E127" s="256" t="s">
        <v>21339</v>
      </c>
      <c r="F127" s="263"/>
      <c r="G127" s="263"/>
      <c r="H127" s="263"/>
      <c r="L127" s="31"/>
    </row>
    <row r="128" spans="2:12" s="1" customFormat="1" ht="12" customHeight="1">
      <c r="B128" s="31"/>
      <c r="C128" s="26" t="s">
        <v>289</v>
      </c>
      <c r="L128" s="31"/>
    </row>
    <row r="129" spans="2:65" s="1" customFormat="1" ht="16.5" customHeight="1">
      <c r="B129" s="31"/>
      <c r="E129" s="243" t="str">
        <f>E13</f>
        <v>PS11.3 - 3.NP</v>
      </c>
      <c r="F129" s="263"/>
      <c r="G129" s="263"/>
      <c r="H129" s="263"/>
      <c r="L129" s="31"/>
    </row>
    <row r="130" spans="2:65" s="1" customFormat="1" ht="7" customHeight="1">
      <c r="B130" s="31"/>
      <c r="L130" s="31"/>
    </row>
    <row r="131" spans="2:65" s="1" customFormat="1" ht="12" customHeight="1">
      <c r="B131" s="31"/>
      <c r="C131" s="26" t="s">
        <v>19</v>
      </c>
      <c r="F131" s="24" t="str">
        <f>F16</f>
        <v>parc.č.:1094/1,17,81,82,98,99,1095,1096,9243/18</v>
      </c>
      <c r="I131" s="26" t="s">
        <v>21</v>
      </c>
      <c r="J131" s="54" t="str">
        <f>IF(J16="","",J16)</f>
        <v>6. 3. 2024</v>
      </c>
      <c r="L131" s="31"/>
    </row>
    <row r="132" spans="2:65" s="1" customFormat="1" ht="7" customHeight="1">
      <c r="B132" s="31"/>
      <c r="L132" s="31"/>
    </row>
    <row r="133" spans="2:65" s="1" customFormat="1" ht="25.65" customHeight="1">
      <c r="B133" s="31"/>
      <c r="C133" s="26" t="s">
        <v>23</v>
      </c>
      <c r="F133" s="24" t="str">
        <f>E19</f>
        <v>Nemocnica s poliklinikou, Spišská Nová Ves</v>
      </c>
      <c r="I133" s="26" t="s">
        <v>29</v>
      </c>
      <c r="J133" s="29" t="str">
        <f>E25</f>
        <v>d.g.A. design graphic architecture s.r.o.</v>
      </c>
      <c r="L133" s="31"/>
    </row>
    <row r="134" spans="2:65" s="1" customFormat="1" ht="15.15" customHeight="1">
      <c r="B134" s="31"/>
      <c r="C134" s="26" t="s">
        <v>27</v>
      </c>
      <c r="F134" s="24" t="str">
        <f>IF(E22="","",E22)</f>
        <v>Vyplň údaj</v>
      </c>
      <c r="I134" s="26" t="s">
        <v>32</v>
      </c>
      <c r="J134" s="29" t="str">
        <f>E28</f>
        <v xml:space="preserve"> </v>
      </c>
      <c r="L134" s="31"/>
    </row>
    <row r="135" spans="2:65" s="1" customFormat="1" ht="10.25" customHeight="1">
      <c r="B135" s="31"/>
      <c r="L135" s="31"/>
    </row>
    <row r="136" spans="2:65" s="10" customFormat="1" ht="29.25" customHeight="1">
      <c r="B136" s="121"/>
      <c r="C136" s="122" t="s">
        <v>304</v>
      </c>
      <c r="D136" s="123" t="s">
        <v>61</v>
      </c>
      <c r="E136" s="123" t="s">
        <v>57</v>
      </c>
      <c r="F136" s="123" t="s">
        <v>58</v>
      </c>
      <c r="G136" s="123" t="s">
        <v>305</v>
      </c>
      <c r="H136" s="123" t="s">
        <v>306</v>
      </c>
      <c r="I136" s="123" t="s">
        <v>307</v>
      </c>
      <c r="J136" s="124" t="s">
        <v>294</v>
      </c>
      <c r="K136" s="125" t="s">
        <v>308</v>
      </c>
      <c r="L136" s="121"/>
      <c r="M136" s="61" t="s">
        <v>1</v>
      </c>
      <c r="N136" s="62" t="s">
        <v>40</v>
      </c>
      <c r="O136" s="62" t="s">
        <v>309</v>
      </c>
      <c r="P136" s="62" t="s">
        <v>310</v>
      </c>
      <c r="Q136" s="62" t="s">
        <v>311</v>
      </c>
      <c r="R136" s="62" t="s">
        <v>312</v>
      </c>
      <c r="S136" s="62" t="s">
        <v>313</v>
      </c>
      <c r="T136" s="63" t="s">
        <v>314</v>
      </c>
    </row>
    <row r="137" spans="2:65" s="1" customFormat="1" ht="22.75" customHeight="1">
      <c r="B137" s="31"/>
      <c r="C137" s="66" t="s">
        <v>295</v>
      </c>
      <c r="J137" s="126">
        <f>BK137</f>
        <v>0</v>
      </c>
      <c r="L137" s="31"/>
      <c r="M137" s="64"/>
      <c r="N137" s="55"/>
      <c r="O137" s="55"/>
      <c r="P137" s="127">
        <f>P138</f>
        <v>0</v>
      </c>
      <c r="Q137" s="55"/>
      <c r="R137" s="127">
        <f>R138</f>
        <v>0</v>
      </c>
      <c r="S137" s="55"/>
      <c r="T137" s="128">
        <f>T138</f>
        <v>0</v>
      </c>
      <c r="AT137" s="16" t="s">
        <v>75</v>
      </c>
      <c r="AU137" s="16" t="s">
        <v>296</v>
      </c>
      <c r="BK137" s="129">
        <f>BK138</f>
        <v>0</v>
      </c>
    </row>
    <row r="138" spans="2:65" s="11" customFormat="1" ht="25.9" customHeight="1">
      <c r="B138" s="130"/>
      <c r="D138" s="131" t="s">
        <v>75</v>
      </c>
      <c r="E138" s="132" t="s">
        <v>582</v>
      </c>
      <c r="F138" s="132" t="s">
        <v>280</v>
      </c>
      <c r="I138" s="133"/>
      <c r="J138" s="134">
        <f>BK138</f>
        <v>0</v>
      </c>
      <c r="L138" s="130"/>
      <c r="M138" s="135"/>
      <c r="P138" s="136">
        <f>P139+P142+P145+P147+P150+P153+P155+P158+P160+P163+P166+P169</f>
        <v>0</v>
      </c>
      <c r="R138" s="136">
        <f>R139+R142+R145+R147+R150+R153+R155+R158+R160+R163+R166+R169</f>
        <v>0</v>
      </c>
      <c r="T138" s="137">
        <f>T139+T142+T145+T147+T150+T153+T155+T158+T160+T163+T166+T169</f>
        <v>0</v>
      </c>
      <c r="AR138" s="131" t="s">
        <v>83</v>
      </c>
      <c r="AT138" s="138" t="s">
        <v>75</v>
      </c>
      <c r="AU138" s="138" t="s">
        <v>76</v>
      </c>
      <c r="AY138" s="131" t="s">
        <v>317</v>
      </c>
      <c r="BK138" s="139">
        <f>BK139+BK142+BK145+BK147+BK150+BK153+BK155+BK158+BK160+BK163+BK166+BK169</f>
        <v>0</v>
      </c>
    </row>
    <row r="139" spans="2:65" s="11" customFormat="1" ht="22.75" customHeight="1">
      <c r="B139" s="130"/>
      <c r="D139" s="131" t="s">
        <v>75</v>
      </c>
      <c r="E139" s="140" t="s">
        <v>612</v>
      </c>
      <c r="F139" s="140" t="s">
        <v>21557</v>
      </c>
      <c r="I139" s="133"/>
      <c r="J139" s="141">
        <f>BK139</f>
        <v>0</v>
      </c>
      <c r="L139" s="130"/>
      <c r="M139" s="135"/>
      <c r="P139" s="136">
        <f>SUM(P140:P141)</f>
        <v>0</v>
      </c>
      <c r="R139" s="136">
        <f>SUM(R140:R141)</f>
        <v>0</v>
      </c>
      <c r="T139" s="137">
        <f>SUM(T140:T141)</f>
        <v>0</v>
      </c>
      <c r="AR139" s="131" t="s">
        <v>83</v>
      </c>
      <c r="AT139" s="138" t="s">
        <v>75</v>
      </c>
      <c r="AU139" s="138" t="s">
        <v>83</v>
      </c>
      <c r="AY139" s="131" t="s">
        <v>317</v>
      </c>
      <c r="BK139" s="139">
        <f>SUM(BK140:BK141)</f>
        <v>0</v>
      </c>
    </row>
    <row r="140" spans="2:65" s="1" customFormat="1" ht="33" customHeight="1">
      <c r="B140" s="142"/>
      <c r="C140" s="179" t="s">
        <v>83</v>
      </c>
      <c r="D140" s="179" t="s">
        <v>454</v>
      </c>
      <c r="E140" s="180" t="s">
        <v>9901</v>
      </c>
      <c r="F140" s="181" t="s">
        <v>21558</v>
      </c>
      <c r="G140" s="182" t="s">
        <v>1</v>
      </c>
      <c r="H140" s="183">
        <v>1</v>
      </c>
      <c r="I140" s="184"/>
      <c r="J140" s="185">
        <f>ROUND(I140*H140,2)</f>
        <v>0</v>
      </c>
      <c r="K140" s="186"/>
      <c r="L140" s="187"/>
      <c r="M140" s="188" t="s">
        <v>1</v>
      </c>
      <c r="N140" s="189" t="s">
        <v>42</v>
      </c>
      <c r="P140" s="153">
        <f>O140*H140</f>
        <v>0</v>
      </c>
      <c r="Q140" s="153">
        <v>0</v>
      </c>
      <c r="R140" s="153">
        <f>Q140*H140</f>
        <v>0</v>
      </c>
      <c r="S140" s="153">
        <v>0</v>
      </c>
      <c r="T140" s="154">
        <f>S140*H140</f>
        <v>0</v>
      </c>
      <c r="AR140" s="155" t="s">
        <v>356</v>
      </c>
      <c r="AT140" s="155" t="s">
        <v>454</v>
      </c>
      <c r="AU140" s="155" t="s">
        <v>88</v>
      </c>
      <c r="AY140" s="16" t="s">
        <v>317</v>
      </c>
      <c r="BE140" s="156">
        <f>IF(N140="základná",J140,0)</f>
        <v>0</v>
      </c>
      <c r="BF140" s="156">
        <f>IF(N140="znížená",J140,0)</f>
        <v>0</v>
      </c>
      <c r="BG140" s="156">
        <f>IF(N140="zákl. prenesená",J140,0)</f>
        <v>0</v>
      </c>
      <c r="BH140" s="156">
        <f>IF(N140="zníž. prenesená",J140,0)</f>
        <v>0</v>
      </c>
      <c r="BI140" s="156">
        <f>IF(N140="nulová",J140,0)</f>
        <v>0</v>
      </c>
      <c r="BJ140" s="16" t="s">
        <v>88</v>
      </c>
      <c r="BK140" s="156">
        <f>ROUND(I140*H140,2)</f>
        <v>0</v>
      </c>
      <c r="BL140" s="16" t="s">
        <v>323</v>
      </c>
      <c r="BM140" s="155" t="s">
        <v>88</v>
      </c>
    </row>
    <row r="141" spans="2:65" s="1" customFormat="1" ht="24.15" customHeight="1">
      <c r="B141" s="142"/>
      <c r="C141" s="179" t="s">
        <v>88</v>
      </c>
      <c r="D141" s="179" t="s">
        <v>454</v>
      </c>
      <c r="E141" s="180" t="s">
        <v>9907</v>
      </c>
      <c r="F141" s="181" t="s">
        <v>21559</v>
      </c>
      <c r="G141" s="182" t="s">
        <v>1</v>
      </c>
      <c r="H141" s="183">
        <v>1</v>
      </c>
      <c r="I141" s="184"/>
      <c r="J141" s="185">
        <f>ROUND(I141*H141,2)</f>
        <v>0</v>
      </c>
      <c r="K141" s="186"/>
      <c r="L141" s="187"/>
      <c r="M141" s="188" t="s">
        <v>1</v>
      </c>
      <c r="N141" s="189" t="s">
        <v>42</v>
      </c>
      <c r="P141" s="153">
        <f>O141*H141</f>
        <v>0</v>
      </c>
      <c r="Q141" s="153">
        <v>0</v>
      </c>
      <c r="R141" s="153">
        <f>Q141*H141</f>
        <v>0</v>
      </c>
      <c r="S141" s="153">
        <v>0</v>
      </c>
      <c r="T141" s="154">
        <f>S141*H141</f>
        <v>0</v>
      </c>
      <c r="AR141" s="155" t="s">
        <v>356</v>
      </c>
      <c r="AT141" s="155" t="s">
        <v>454</v>
      </c>
      <c r="AU141" s="155" t="s">
        <v>88</v>
      </c>
      <c r="AY141" s="16" t="s">
        <v>317</v>
      </c>
      <c r="BE141" s="156">
        <f>IF(N141="základná",J141,0)</f>
        <v>0</v>
      </c>
      <c r="BF141" s="156">
        <f>IF(N141="znížená",J141,0)</f>
        <v>0</v>
      </c>
      <c r="BG141" s="156">
        <f>IF(N141="zákl. prenesená",J141,0)</f>
        <v>0</v>
      </c>
      <c r="BH141" s="156">
        <f>IF(N141="zníž. prenesená",J141,0)</f>
        <v>0</v>
      </c>
      <c r="BI141" s="156">
        <f>IF(N141="nulová",J141,0)</f>
        <v>0</v>
      </c>
      <c r="BJ141" s="16" t="s">
        <v>88</v>
      </c>
      <c r="BK141" s="156">
        <f>ROUND(I141*H141,2)</f>
        <v>0</v>
      </c>
      <c r="BL141" s="16" t="s">
        <v>323</v>
      </c>
      <c r="BM141" s="155" t="s">
        <v>323</v>
      </c>
    </row>
    <row r="142" spans="2:65" s="11" customFormat="1" ht="22.75" customHeight="1">
      <c r="B142" s="130"/>
      <c r="D142" s="131" t="s">
        <v>75</v>
      </c>
      <c r="E142" s="140" t="s">
        <v>656</v>
      </c>
      <c r="F142" s="140" t="s">
        <v>21560</v>
      </c>
      <c r="I142" s="133"/>
      <c r="J142" s="141">
        <f>BK142</f>
        <v>0</v>
      </c>
      <c r="L142" s="130"/>
      <c r="M142" s="135"/>
      <c r="P142" s="136">
        <f>SUM(P143:P144)</f>
        <v>0</v>
      </c>
      <c r="R142" s="136">
        <f>SUM(R143:R144)</f>
        <v>0</v>
      </c>
      <c r="T142" s="137">
        <f>SUM(T143:T144)</f>
        <v>0</v>
      </c>
      <c r="AR142" s="131" t="s">
        <v>83</v>
      </c>
      <c r="AT142" s="138" t="s">
        <v>75</v>
      </c>
      <c r="AU142" s="138" t="s">
        <v>83</v>
      </c>
      <c r="AY142" s="131" t="s">
        <v>317</v>
      </c>
      <c r="BK142" s="139">
        <f>SUM(BK143:BK144)</f>
        <v>0</v>
      </c>
    </row>
    <row r="143" spans="2:65" s="1" customFormat="1" ht="33" customHeight="1">
      <c r="B143" s="142"/>
      <c r="C143" s="179" t="s">
        <v>92</v>
      </c>
      <c r="D143" s="179" t="s">
        <v>454</v>
      </c>
      <c r="E143" s="180" t="s">
        <v>9901</v>
      </c>
      <c r="F143" s="181" t="s">
        <v>21558</v>
      </c>
      <c r="G143" s="182" t="s">
        <v>1</v>
      </c>
      <c r="H143" s="183">
        <v>1</v>
      </c>
      <c r="I143" s="184"/>
      <c r="J143" s="185">
        <f>ROUND(I143*H143,2)</f>
        <v>0</v>
      </c>
      <c r="K143" s="186"/>
      <c r="L143" s="187"/>
      <c r="M143" s="188" t="s">
        <v>1</v>
      </c>
      <c r="N143" s="189" t="s">
        <v>42</v>
      </c>
      <c r="P143" s="153">
        <f>O143*H143</f>
        <v>0</v>
      </c>
      <c r="Q143" s="153">
        <v>0</v>
      </c>
      <c r="R143" s="153">
        <f>Q143*H143</f>
        <v>0</v>
      </c>
      <c r="S143" s="153">
        <v>0</v>
      </c>
      <c r="T143" s="154">
        <f>S143*H143</f>
        <v>0</v>
      </c>
      <c r="AR143" s="155" t="s">
        <v>356</v>
      </c>
      <c r="AT143" s="155" t="s">
        <v>454</v>
      </c>
      <c r="AU143" s="155" t="s">
        <v>88</v>
      </c>
      <c r="AY143" s="16" t="s">
        <v>317</v>
      </c>
      <c r="BE143" s="156">
        <f>IF(N143="základná",J143,0)</f>
        <v>0</v>
      </c>
      <c r="BF143" s="156">
        <f>IF(N143="znížená",J143,0)</f>
        <v>0</v>
      </c>
      <c r="BG143" s="156">
        <f>IF(N143="zákl. prenesená",J143,0)</f>
        <v>0</v>
      </c>
      <c r="BH143" s="156">
        <f>IF(N143="zníž. prenesená",J143,0)</f>
        <v>0</v>
      </c>
      <c r="BI143" s="156">
        <f>IF(N143="nulová",J143,0)</f>
        <v>0</v>
      </c>
      <c r="BJ143" s="16" t="s">
        <v>88</v>
      </c>
      <c r="BK143" s="156">
        <f>ROUND(I143*H143,2)</f>
        <v>0</v>
      </c>
      <c r="BL143" s="16" t="s">
        <v>323</v>
      </c>
      <c r="BM143" s="155" t="s">
        <v>346</v>
      </c>
    </row>
    <row r="144" spans="2:65" s="1" customFormat="1" ht="24.15" customHeight="1">
      <c r="B144" s="142"/>
      <c r="C144" s="179" t="s">
        <v>323</v>
      </c>
      <c r="D144" s="179" t="s">
        <v>454</v>
      </c>
      <c r="E144" s="180" t="s">
        <v>9907</v>
      </c>
      <c r="F144" s="181" t="s">
        <v>21559</v>
      </c>
      <c r="G144" s="182" t="s">
        <v>1</v>
      </c>
      <c r="H144" s="183">
        <v>1</v>
      </c>
      <c r="I144" s="184"/>
      <c r="J144" s="185">
        <f>ROUND(I144*H144,2)</f>
        <v>0</v>
      </c>
      <c r="K144" s="186"/>
      <c r="L144" s="187"/>
      <c r="M144" s="188" t="s">
        <v>1</v>
      </c>
      <c r="N144" s="189" t="s">
        <v>42</v>
      </c>
      <c r="P144" s="153">
        <f>O144*H144</f>
        <v>0</v>
      </c>
      <c r="Q144" s="153">
        <v>0</v>
      </c>
      <c r="R144" s="153">
        <f>Q144*H144</f>
        <v>0</v>
      </c>
      <c r="S144" s="153">
        <v>0</v>
      </c>
      <c r="T144" s="154">
        <f>S144*H144</f>
        <v>0</v>
      </c>
      <c r="AR144" s="155" t="s">
        <v>356</v>
      </c>
      <c r="AT144" s="155" t="s">
        <v>454</v>
      </c>
      <c r="AU144" s="155" t="s">
        <v>88</v>
      </c>
      <c r="AY144" s="16" t="s">
        <v>317</v>
      </c>
      <c r="BE144" s="156">
        <f>IF(N144="základná",J144,0)</f>
        <v>0</v>
      </c>
      <c r="BF144" s="156">
        <f>IF(N144="znížená",J144,0)</f>
        <v>0</v>
      </c>
      <c r="BG144" s="156">
        <f>IF(N144="zákl. prenesená",J144,0)</f>
        <v>0</v>
      </c>
      <c r="BH144" s="156">
        <f>IF(N144="zníž. prenesená",J144,0)</f>
        <v>0</v>
      </c>
      <c r="BI144" s="156">
        <f>IF(N144="nulová",J144,0)</f>
        <v>0</v>
      </c>
      <c r="BJ144" s="16" t="s">
        <v>88</v>
      </c>
      <c r="BK144" s="156">
        <f>ROUND(I144*H144,2)</f>
        <v>0</v>
      </c>
      <c r="BL144" s="16" t="s">
        <v>323</v>
      </c>
      <c r="BM144" s="155" t="s">
        <v>356</v>
      </c>
    </row>
    <row r="145" spans="2:65" s="11" customFormat="1" ht="22.75" customHeight="1">
      <c r="B145" s="130"/>
      <c r="D145" s="131" t="s">
        <v>75</v>
      </c>
      <c r="E145" s="140" t="s">
        <v>716</v>
      </c>
      <c r="F145" s="140" t="s">
        <v>21561</v>
      </c>
      <c r="I145" s="133"/>
      <c r="J145" s="141">
        <f>BK145</f>
        <v>0</v>
      </c>
      <c r="L145" s="130"/>
      <c r="M145" s="135"/>
      <c r="P145" s="136">
        <f>P146</f>
        <v>0</v>
      </c>
      <c r="R145" s="136">
        <f>R146</f>
        <v>0</v>
      </c>
      <c r="T145" s="137">
        <f>T146</f>
        <v>0</v>
      </c>
      <c r="AR145" s="131" t="s">
        <v>83</v>
      </c>
      <c r="AT145" s="138" t="s">
        <v>75</v>
      </c>
      <c r="AU145" s="138" t="s">
        <v>83</v>
      </c>
      <c r="AY145" s="131" t="s">
        <v>317</v>
      </c>
      <c r="BK145" s="139">
        <f>BK146</f>
        <v>0</v>
      </c>
    </row>
    <row r="146" spans="2:65" s="1" customFormat="1" ht="55.5" customHeight="1">
      <c r="B146" s="142"/>
      <c r="C146" s="179" t="s">
        <v>341</v>
      </c>
      <c r="D146" s="179" t="s">
        <v>454</v>
      </c>
      <c r="E146" s="180" t="s">
        <v>9940</v>
      </c>
      <c r="F146" s="181" t="s">
        <v>21562</v>
      </c>
      <c r="G146" s="182" t="s">
        <v>21563</v>
      </c>
      <c r="H146" s="183">
        <v>2</v>
      </c>
      <c r="I146" s="184"/>
      <c r="J146" s="185">
        <f>ROUND(I146*H146,2)</f>
        <v>0</v>
      </c>
      <c r="K146" s="186"/>
      <c r="L146" s="187"/>
      <c r="M146" s="188" t="s">
        <v>1</v>
      </c>
      <c r="N146" s="189" t="s">
        <v>42</v>
      </c>
      <c r="P146" s="153">
        <f>O146*H146</f>
        <v>0</v>
      </c>
      <c r="Q146" s="153">
        <v>0</v>
      </c>
      <c r="R146" s="153">
        <f>Q146*H146</f>
        <v>0</v>
      </c>
      <c r="S146" s="153">
        <v>0</v>
      </c>
      <c r="T146" s="154">
        <f>S146*H146</f>
        <v>0</v>
      </c>
      <c r="AR146" s="155" t="s">
        <v>356</v>
      </c>
      <c r="AT146" s="155" t="s">
        <v>454</v>
      </c>
      <c r="AU146" s="155" t="s">
        <v>88</v>
      </c>
      <c r="AY146" s="16" t="s">
        <v>317</v>
      </c>
      <c r="BE146" s="156">
        <f>IF(N146="základná",J146,0)</f>
        <v>0</v>
      </c>
      <c r="BF146" s="156">
        <f>IF(N146="znížená",J146,0)</f>
        <v>0</v>
      </c>
      <c r="BG146" s="156">
        <f>IF(N146="zákl. prenesená",J146,0)</f>
        <v>0</v>
      </c>
      <c r="BH146" s="156">
        <f>IF(N146="zníž. prenesená",J146,0)</f>
        <v>0</v>
      </c>
      <c r="BI146" s="156">
        <f>IF(N146="nulová",J146,0)</f>
        <v>0</v>
      </c>
      <c r="BJ146" s="16" t="s">
        <v>88</v>
      </c>
      <c r="BK146" s="156">
        <f>ROUND(I146*H146,2)</f>
        <v>0</v>
      </c>
      <c r="BL146" s="16" t="s">
        <v>323</v>
      </c>
      <c r="BM146" s="155" t="s">
        <v>366</v>
      </c>
    </row>
    <row r="147" spans="2:65" s="11" customFormat="1" ht="22.75" customHeight="1">
      <c r="B147" s="130"/>
      <c r="D147" s="131" t="s">
        <v>75</v>
      </c>
      <c r="E147" s="140" t="s">
        <v>720</v>
      </c>
      <c r="F147" s="140" t="s">
        <v>21564</v>
      </c>
      <c r="I147" s="133"/>
      <c r="J147" s="141">
        <f>BK147</f>
        <v>0</v>
      </c>
      <c r="L147" s="130"/>
      <c r="M147" s="135"/>
      <c r="P147" s="136">
        <f>SUM(P148:P149)</f>
        <v>0</v>
      </c>
      <c r="R147" s="136">
        <f>SUM(R148:R149)</f>
        <v>0</v>
      </c>
      <c r="T147" s="137">
        <f>SUM(T148:T149)</f>
        <v>0</v>
      </c>
      <c r="AR147" s="131" t="s">
        <v>83</v>
      </c>
      <c r="AT147" s="138" t="s">
        <v>75</v>
      </c>
      <c r="AU147" s="138" t="s">
        <v>83</v>
      </c>
      <c r="AY147" s="131" t="s">
        <v>317</v>
      </c>
      <c r="BK147" s="139">
        <f>SUM(BK148:BK149)</f>
        <v>0</v>
      </c>
    </row>
    <row r="148" spans="2:65" s="1" customFormat="1" ht="33" customHeight="1">
      <c r="B148" s="142"/>
      <c r="C148" s="179" t="s">
        <v>346</v>
      </c>
      <c r="D148" s="179" t="s">
        <v>454</v>
      </c>
      <c r="E148" s="180" t="s">
        <v>9901</v>
      </c>
      <c r="F148" s="181" t="s">
        <v>21558</v>
      </c>
      <c r="G148" s="182" t="s">
        <v>1</v>
      </c>
      <c r="H148" s="183">
        <v>1</v>
      </c>
      <c r="I148" s="184"/>
      <c r="J148" s="185">
        <f>ROUND(I148*H148,2)</f>
        <v>0</v>
      </c>
      <c r="K148" s="186"/>
      <c r="L148" s="187"/>
      <c r="M148" s="188" t="s">
        <v>1</v>
      </c>
      <c r="N148" s="189" t="s">
        <v>42</v>
      </c>
      <c r="P148" s="153">
        <f>O148*H148</f>
        <v>0</v>
      </c>
      <c r="Q148" s="153">
        <v>0</v>
      </c>
      <c r="R148" s="153">
        <f>Q148*H148</f>
        <v>0</v>
      </c>
      <c r="S148" s="153">
        <v>0</v>
      </c>
      <c r="T148" s="154">
        <f>S148*H148</f>
        <v>0</v>
      </c>
      <c r="AR148" s="155" t="s">
        <v>356</v>
      </c>
      <c r="AT148" s="155" t="s">
        <v>454</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323</v>
      </c>
      <c r="BM148" s="155" t="s">
        <v>376</v>
      </c>
    </row>
    <row r="149" spans="2:65" s="1" customFormat="1" ht="24.15" customHeight="1">
      <c r="B149" s="142"/>
      <c r="C149" s="179" t="s">
        <v>351</v>
      </c>
      <c r="D149" s="179" t="s">
        <v>454</v>
      </c>
      <c r="E149" s="180" t="s">
        <v>9907</v>
      </c>
      <c r="F149" s="181" t="s">
        <v>21559</v>
      </c>
      <c r="G149" s="182" t="s">
        <v>1</v>
      </c>
      <c r="H149" s="183">
        <v>1</v>
      </c>
      <c r="I149" s="184"/>
      <c r="J149" s="185">
        <f>ROUND(I149*H149,2)</f>
        <v>0</v>
      </c>
      <c r="K149" s="186"/>
      <c r="L149" s="187"/>
      <c r="M149" s="188" t="s">
        <v>1</v>
      </c>
      <c r="N149" s="189" t="s">
        <v>42</v>
      </c>
      <c r="P149" s="153">
        <f>O149*H149</f>
        <v>0</v>
      </c>
      <c r="Q149" s="153">
        <v>0</v>
      </c>
      <c r="R149" s="153">
        <f>Q149*H149</f>
        <v>0</v>
      </c>
      <c r="S149" s="153">
        <v>0</v>
      </c>
      <c r="T149" s="154">
        <f>S149*H149</f>
        <v>0</v>
      </c>
      <c r="AR149" s="155" t="s">
        <v>356</v>
      </c>
      <c r="AT149" s="155" t="s">
        <v>454</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386</v>
      </c>
    </row>
    <row r="150" spans="2:65" s="11" customFormat="1" ht="22.75" customHeight="1">
      <c r="B150" s="130"/>
      <c r="D150" s="131" t="s">
        <v>75</v>
      </c>
      <c r="E150" s="140" t="s">
        <v>11092</v>
      </c>
      <c r="F150" s="140" t="s">
        <v>21565</v>
      </c>
      <c r="I150" s="133"/>
      <c r="J150" s="141">
        <f>BK150</f>
        <v>0</v>
      </c>
      <c r="L150" s="130"/>
      <c r="M150" s="135"/>
      <c r="P150" s="136">
        <f>SUM(P151:P152)</f>
        <v>0</v>
      </c>
      <c r="R150" s="136">
        <f>SUM(R151:R152)</f>
        <v>0</v>
      </c>
      <c r="T150" s="137">
        <f>SUM(T151:T152)</f>
        <v>0</v>
      </c>
      <c r="AR150" s="131" t="s">
        <v>83</v>
      </c>
      <c r="AT150" s="138" t="s">
        <v>75</v>
      </c>
      <c r="AU150" s="138" t="s">
        <v>83</v>
      </c>
      <c r="AY150" s="131" t="s">
        <v>317</v>
      </c>
      <c r="BK150" s="139">
        <f>SUM(BK151:BK152)</f>
        <v>0</v>
      </c>
    </row>
    <row r="151" spans="2:65" s="1" customFormat="1" ht="33" customHeight="1">
      <c r="B151" s="142"/>
      <c r="C151" s="179" t="s">
        <v>356</v>
      </c>
      <c r="D151" s="179" t="s">
        <v>454</v>
      </c>
      <c r="E151" s="180" t="s">
        <v>9901</v>
      </c>
      <c r="F151" s="181" t="s">
        <v>21558</v>
      </c>
      <c r="G151" s="182" t="s">
        <v>1</v>
      </c>
      <c r="H151" s="183">
        <v>1</v>
      </c>
      <c r="I151" s="184"/>
      <c r="J151" s="185">
        <f>ROUND(I151*H151,2)</f>
        <v>0</v>
      </c>
      <c r="K151" s="186"/>
      <c r="L151" s="187"/>
      <c r="M151" s="188" t="s">
        <v>1</v>
      </c>
      <c r="N151" s="189" t="s">
        <v>42</v>
      </c>
      <c r="P151" s="153">
        <f>O151*H151</f>
        <v>0</v>
      </c>
      <c r="Q151" s="153">
        <v>0</v>
      </c>
      <c r="R151" s="153">
        <f>Q151*H151</f>
        <v>0</v>
      </c>
      <c r="S151" s="153">
        <v>0</v>
      </c>
      <c r="T151" s="154">
        <f>S151*H151</f>
        <v>0</v>
      </c>
      <c r="AR151" s="155" t="s">
        <v>356</v>
      </c>
      <c r="AT151" s="155" t="s">
        <v>454</v>
      </c>
      <c r="AU151" s="155" t="s">
        <v>88</v>
      </c>
      <c r="AY151" s="16" t="s">
        <v>317</v>
      </c>
      <c r="BE151" s="156">
        <f>IF(N151="základná",J151,0)</f>
        <v>0</v>
      </c>
      <c r="BF151" s="156">
        <f>IF(N151="znížená",J151,0)</f>
        <v>0</v>
      </c>
      <c r="BG151" s="156">
        <f>IF(N151="zákl. prenesená",J151,0)</f>
        <v>0</v>
      </c>
      <c r="BH151" s="156">
        <f>IF(N151="zníž. prenesená",J151,0)</f>
        <v>0</v>
      </c>
      <c r="BI151" s="156">
        <f>IF(N151="nulová",J151,0)</f>
        <v>0</v>
      </c>
      <c r="BJ151" s="16" t="s">
        <v>88</v>
      </c>
      <c r="BK151" s="156">
        <f>ROUND(I151*H151,2)</f>
        <v>0</v>
      </c>
      <c r="BL151" s="16" t="s">
        <v>323</v>
      </c>
      <c r="BM151" s="155" t="s">
        <v>396</v>
      </c>
    </row>
    <row r="152" spans="2:65" s="1" customFormat="1" ht="24.15" customHeight="1">
      <c r="B152" s="142"/>
      <c r="C152" s="179" t="s">
        <v>361</v>
      </c>
      <c r="D152" s="179" t="s">
        <v>454</v>
      </c>
      <c r="E152" s="180" t="s">
        <v>9907</v>
      </c>
      <c r="F152" s="181" t="s">
        <v>21559</v>
      </c>
      <c r="G152" s="182" t="s">
        <v>1</v>
      </c>
      <c r="H152" s="183">
        <v>1</v>
      </c>
      <c r="I152" s="184"/>
      <c r="J152" s="185">
        <f>ROUND(I152*H152,2)</f>
        <v>0</v>
      </c>
      <c r="K152" s="186"/>
      <c r="L152" s="187"/>
      <c r="M152" s="188" t="s">
        <v>1</v>
      </c>
      <c r="N152" s="189" t="s">
        <v>42</v>
      </c>
      <c r="P152" s="153">
        <f>O152*H152</f>
        <v>0</v>
      </c>
      <c r="Q152" s="153">
        <v>0</v>
      </c>
      <c r="R152" s="153">
        <f>Q152*H152</f>
        <v>0</v>
      </c>
      <c r="S152" s="153">
        <v>0</v>
      </c>
      <c r="T152" s="154">
        <f>S152*H152</f>
        <v>0</v>
      </c>
      <c r="AR152" s="155" t="s">
        <v>356</v>
      </c>
      <c r="AT152" s="155" t="s">
        <v>454</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323</v>
      </c>
      <c r="BM152" s="155" t="s">
        <v>405</v>
      </c>
    </row>
    <row r="153" spans="2:65" s="11" customFormat="1" ht="22.75" customHeight="1">
      <c r="B153" s="130"/>
      <c r="D153" s="131" t="s">
        <v>75</v>
      </c>
      <c r="E153" s="140" t="s">
        <v>11250</v>
      </c>
      <c r="F153" s="140" t="s">
        <v>21566</v>
      </c>
      <c r="I153" s="133"/>
      <c r="J153" s="141">
        <f>BK153</f>
        <v>0</v>
      </c>
      <c r="L153" s="130"/>
      <c r="M153" s="135"/>
      <c r="P153" s="136">
        <f>P154</f>
        <v>0</v>
      </c>
      <c r="R153" s="136">
        <f>R154</f>
        <v>0</v>
      </c>
      <c r="T153" s="137">
        <f>T154</f>
        <v>0</v>
      </c>
      <c r="AR153" s="131" t="s">
        <v>83</v>
      </c>
      <c r="AT153" s="138" t="s">
        <v>75</v>
      </c>
      <c r="AU153" s="138" t="s">
        <v>83</v>
      </c>
      <c r="AY153" s="131" t="s">
        <v>317</v>
      </c>
      <c r="BK153" s="139">
        <f>BK154</f>
        <v>0</v>
      </c>
    </row>
    <row r="154" spans="2:65" s="1" customFormat="1" ht="55.5" customHeight="1">
      <c r="B154" s="142"/>
      <c r="C154" s="179" t="s">
        <v>366</v>
      </c>
      <c r="D154" s="179" t="s">
        <v>454</v>
      </c>
      <c r="E154" s="180" t="s">
        <v>9942</v>
      </c>
      <c r="F154" s="181" t="s">
        <v>21567</v>
      </c>
      <c r="G154" s="182" t="s">
        <v>21377</v>
      </c>
      <c r="H154" s="183">
        <v>1</v>
      </c>
      <c r="I154" s="184"/>
      <c r="J154" s="185">
        <f>ROUND(I154*H154,2)</f>
        <v>0</v>
      </c>
      <c r="K154" s="186"/>
      <c r="L154" s="187"/>
      <c r="M154" s="188" t="s">
        <v>1</v>
      </c>
      <c r="N154" s="189" t="s">
        <v>42</v>
      </c>
      <c r="P154" s="153">
        <f>O154*H154</f>
        <v>0</v>
      </c>
      <c r="Q154" s="153">
        <v>0</v>
      </c>
      <c r="R154" s="153">
        <f>Q154*H154</f>
        <v>0</v>
      </c>
      <c r="S154" s="153">
        <v>0</v>
      </c>
      <c r="T154" s="154">
        <f>S154*H154</f>
        <v>0</v>
      </c>
      <c r="AR154" s="155" t="s">
        <v>356</v>
      </c>
      <c r="AT154" s="155" t="s">
        <v>454</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323</v>
      </c>
      <c r="BM154" s="155" t="s">
        <v>7</v>
      </c>
    </row>
    <row r="155" spans="2:65" s="11" customFormat="1" ht="22.75" customHeight="1">
      <c r="B155" s="130"/>
      <c r="D155" s="131" t="s">
        <v>75</v>
      </c>
      <c r="E155" s="140" t="s">
        <v>11410</v>
      </c>
      <c r="F155" s="140" t="s">
        <v>21568</v>
      </c>
      <c r="I155" s="133"/>
      <c r="J155" s="141">
        <f>BK155</f>
        <v>0</v>
      </c>
      <c r="L155" s="130"/>
      <c r="M155" s="135"/>
      <c r="P155" s="136">
        <f>SUM(P156:P157)</f>
        <v>0</v>
      </c>
      <c r="R155" s="136">
        <f>SUM(R156:R157)</f>
        <v>0</v>
      </c>
      <c r="T155" s="137">
        <f>SUM(T156:T157)</f>
        <v>0</v>
      </c>
      <c r="AR155" s="131" t="s">
        <v>83</v>
      </c>
      <c r="AT155" s="138" t="s">
        <v>75</v>
      </c>
      <c r="AU155" s="138" t="s">
        <v>83</v>
      </c>
      <c r="AY155" s="131" t="s">
        <v>317</v>
      </c>
      <c r="BK155" s="139">
        <f>SUM(BK156:BK157)</f>
        <v>0</v>
      </c>
    </row>
    <row r="156" spans="2:65" s="1" customFormat="1" ht="33" customHeight="1">
      <c r="B156" s="142"/>
      <c r="C156" s="179" t="s">
        <v>371</v>
      </c>
      <c r="D156" s="179" t="s">
        <v>454</v>
      </c>
      <c r="E156" s="180" t="s">
        <v>9901</v>
      </c>
      <c r="F156" s="181" t="s">
        <v>21558</v>
      </c>
      <c r="G156" s="182" t="s">
        <v>1</v>
      </c>
      <c r="H156" s="183">
        <v>1</v>
      </c>
      <c r="I156" s="184"/>
      <c r="J156" s="185">
        <f>ROUND(I156*H156,2)</f>
        <v>0</v>
      </c>
      <c r="K156" s="186"/>
      <c r="L156" s="187"/>
      <c r="M156" s="188" t="s">
        <v>1</v>
      </c>
      <c r="N156" s="189" t="s">
        <v>42</v>
      </c>
      <c r="P156" s="153">
        <f>O156*H156</f>
        <v>0</v>
      </c>
      <c r="Q156" s="153">
        <v>0</v>
      </c>
      <c r="R156" s="153">
        <f>Q156*H156</f>
        <v>0</v>
      </c>
      <c r="S156" s="153">
        <v>0</v>
      </c>
      <c r="T156" s="154">
        <f>S156*H156</f>
        <v>0</v>
      </c>
      <c r="AR156" s="155" t="s">
        <v>356</v>
      </c>
      <c r="AT156" s="155" t="s">
        <v>454</v>
      </c>
      <c r="AU156" s="155" t="s">
        <v>88</v>
      </c>
      <c r="AY156" s="16" t="s">
        <v>317</v>
      </c>
      <c r="BE156" s="156">
        <f>IF(N156="základná",J156,0)</f>
        <v>0</v>
      </c>
      <c r="BF156" s="156">
        <f>IF(N156="znížená",J156,0)</f>
        <v>0</v>
      </c>
      <c r="BG156" s="156">
        <f>IF(N156="zákl. prenesená",J156,0)</f>
        <v>0</v>
      </c>
      <c r="BH156" s="156">
        <f>IF(N156="zníž. prenesená",J156,0)</f>
        <v>0</v>
      </c>
      <c r="BI156" s="156">
        <f>IF(N156="nulová",J156,0)</f>
        <v>0</v>
      </c>
      <c r="BJ156" s="16" t="s">
        <v>88</v>
      </c>
      <c r="BK156" s="156">
        <f>ROUND(I156*H156,2)</f>
        <v>0</v>
      </c>
      <c r="BL156" s="16" t="s">
        <v>323</v>
      </c>
      <c r="BM156" s="155" t="s">
        <v>432</v>
      </c>
    </row>
    <row r="157" spans="2:65" s="1" customFormat="1" ht="24.15" customHeight="1">
      <c r="B157" s="142"/>
      <c r="C157" s="179" t="s">
        <v>376</v>
      </c>
      <c r="D157" s="179" t="s">
        <v>454</v>
      </c>
      <c r="E157" s="180" t="s">
        <v>9907</v>
      </c>
      <c r="F157" s="181" t="s">
        <v>21559</v>
      </c>
      <c r="G157" s="182" t="s">
        <v>1</v>
      </c>
      <c r="H157" s="183">
        <v>1</v>
      </c>
      <c r="I157" s="184"/>
      <c r="J157" s="185">
        <f>ROUND(I157*H157,2)</f>
        <v>0</v>
      </c>
      <c r="K157" s="186"/>
      <c r="L157" s="187"/>
      <c r="M157" s="188" t="s">
        <v>1</v>
      </c>
      <c r="N157" s="189" t="s">
        <v>42</v>
      </c>
      <c r="P157" s="153">
        <f>O157*H157</f>
        <v>0</v>
      </c>
      <c r="Q157" s="153">
        <v>0</v>
      </c>
      <c r="R157" s="153">
        <f>Q157*H157</f>
        <v>0</v>
      </c>
      <c r="S157" s="153">
        <v>0</v>
      </c>
      <c r="T157" s="154">
        <f>S157*H157</f>
        <v>0</v>
      </c>
      <c r="AR157" s="155" t="s">
        <v>356</v>
      </c>
      <c r="AT157" s="155" t="s">
        <v>454</v>
      </c>
      <c r="AU157" s="155" t="s">
        <v>88</v>
      </c>
      <c r="AY157" s="16" t="s">
        <v>317</v>
      </c>
      <c r="BE157" s="156">
        <f>IF(N157="základná",J157,0)</f>
        <v>0</v>
      </c>
      <c r="BF157" s="156">
        <f>IF(N157="znížená",J157,0)</f>
        <v>0</v>
      </c>
      <c r="BG157" s="156">
        <f>IF(N157="zákl. prenesená",J157,0)</f>
        <v>0</v>
      </c>
      <c r="BH157" s="156">
        <f>IF(N157="zníž. prenesená",J157,0)</f>
        <v>0</v>
      </c>
      <c r="BI157" s="156">
        <f>IF(N157="nulová",J157,0)</f>
        <v>0</v>
      </c>
      <c r="BJ157" s="16" t="s">
        <v>88</v>
      </c>
      <c r="BK157" s="156">
        <f>ROUND(I157*H157,2)</f>
        <v>0</v>
      </c>
      <c r="BL157" s="16" t="s">
        <v>323</v>
      </c>
      <c r="BM157" s="155" t="s">
        <v>441</v>
      </c>
    </row>
    <row r="158" spans="2:65" s="11" customFormat="1" ht="22.75" customHeight="1">
      <c r="B158" s="130"/>
      <c r="D158" s="131" t="s">
        <v>75</v>
      </c>
      <c r="E158" s="140" t="s">
        <v>11597</v>
      </c>
      <c r="F158" s="140" t="s">
        <v>21569</v>
      </c>
      <c r="I158" s="133"/>
      <c r="J158" s="141">
        <f>BK158</f>
        <v>0</v>
      </c>
      <c r="L158" s="130"/>
      <c r="M158" s="135"/>
      <c r="P158" s="136">
        <f>P159</f>
        <v>0</v>
      </c>
      <c r="R158" s="136">
        <f>R159</f>
        <v>0</v>
      </c>
      <c r="T158" s="137">
        <f>T159</f>
        <v>0</v>
      </c>
      <c r="AR158" s="131" t="s">
        <v>83</v>
      </c>
      <c r="AT158" s="138" t="s">
        <v>75</v>
      </c>
      <c r="AU158" s="138" t="s">
        <v>83</v>
      </c>
      <c r="AY158" s="131" t="s">
        <v>317</v>
      </c>
      <c r="BK158" s="139">
        <f>BK159</f>
        <v>0</v>
      </c>
    </row>
    <row r="159" spans="2:65" s="1" customFormat="1" ht="55.5" customHeight="1">
      <c r="B159" s="142"/>
      <c r="C159" s="179" t="s">
        <v>381</v>
      </c>
      <c r="D159" s="179" t="s">
        <v>454</v>
      </c>
      <c r="E159" s="180" t="s">
        <v>9944</v>
      </c>
      <c r="F159" s="181" t="s">
        <v>21562</v>
      </c>
      <c r="G159" s="182" t="s">
        <v>21498</v>
      </c>
      <c r="H159" s="183">
        <v>2</v>
      </c>
      <c r="I159" s="184"/>
      <c r="J159" s="185">
        <f>ROUND(I159*H159,2)</f>
        <v>0</v>
      </c>
      <c r="K159" s="186"/>
      <c r="L159" s="187"/>
      <c r="M159" s="188" t="s">
        <v>1</v>
      </c>
      <c r="N159" s="189" t="s">
        <v>42</v>
      </c>
      <c r="P159" s="153">
        <f>O159*H159</f>
        <v>0</v>
      </c>
      <c r="Q159" s="153">
        <v>0</v>
      </c>
      <c r="R159" s="153">
        <f>Q159*H159</f>
        <v>0</v>
      </c>
      <c r="S159" s="153">
        <v>0</v>
      </c>
      <c r="T159" s="154">
        <f>S159*H159</f>
        <v>0</v>
      </c>
      <c r="AR159" s="155" t="s">
        <v>356</v>
      </c>
      <c r="AT159" s="155" t="s">
        <v>454</v>
      </c>
      <c r="AU159" s="155" t="s">
        <v>88</v>
      </c>
      <c r="AY159" s="16" t="s">
        <v>317</v>
      </c>
      <c r="BE159" s="156">
        <f>IF(N159="základná",J159,0)</f>
        <v>0</v>
      </c>
      <c r="BF159" s="156">
        <f>IF(N159="znížená",J159,0)</f>
        <v>0</v>
      </c>
      <c r="BG159" s="156">
        <f>IF(N159="zákl. prenesená",J159,0)</f>
        <v>0</v>
      </c>
      <c r="BH159" s="156">
        <f>IF(N159="zníž. prenesená",J159,0)</f>
        <v>0</v>
      </c>
      <c r="BI159" s="156">
        <f>IF(N159="nulová",J159,0)</f>
        <v>0</v>
      </c>
      <c r="BJ159" s="16" t="s">
        <v>88</v>
      </c>
      <c r="BK159" s="156">
        <f>ROUND(I159*H159,2)</f>
        <v>0</v>
      </c>
      <c r="BL159" s="16" t="s">
        <v>323</v>
      </c>
      <c r="BM159" s="155" t="s">
        <v>453</v>
      </c>
    </row>
    <row r="160" spans="2:65" s="11" customFormat="1" ht="22.75" customHeight="1">
      <c r="B160" s="130"/>
      <c r="D160" s="131" t="s">
        <v>75</v>
      </c>
      <c r="E160" s="140" t="s">
        <v>11763</v>
      </c>
      <c r="F160" s="140" t="s">
        <v>21570</v>
      </c>
      <c r="I160" s="133"/>
      <c r="J160" s="141">
        <f>BK160</f>
        <v>0</v>
      </c>
      <c r="L160" s="130"/>
      <c r="M160" s="135"/>
      <c r="P160" s="136">
        <f>SUM(P161:P162)</f>
        <v>0</v>
      </c>
      <c r="R160" s="136">
        <f>SUM(R161:R162)</f>
        <v>0</v>
      </c>
      <c r="T160" s="137">
        <f>SUM(T161:T162)</f>
        <v>0</v>
      </c>
      <c r="AR160" s="131" t="s">
        <v>83</v>
      </c>
      <c r="AT160" s="138" t="s">
        <v>75</v>
      </c>
      <c r="AU160" s="138" t="s">
        <v>83</v>
      </c>
      <c r="AY160" s="131" t="s">
        <v>317</v>
      </c>
      <c r="BK160" s="139">
        <f>SUM(BK161:BK162)</f>
        <v>0</v>
      </c>
    </row>
    <row r="161" spans="2:65" s="1" customFormat="1" ht="33" customHeight="1">
      <c r="B161" s="142"/>
      <c r="C161" s="179" t="s">
        <v>386</v>
      </c>
      <c r="D161" s="179" t="s">
        <v>454</v>
      </c>
      <c r="E161" s="180" t="s">
        <v>9901</v>
      </c>
      <c r="F161" s="181" t="s">
        <v>21558</v>
      </c>
      <c r="G161" s="182" t="s">
        <v>1</v>
      </c>
      <c r="H161" s="183">
        <v>1</v>
      </c>
      <c r="I161" s="184"/>
      <c r="J161" s="185">
        <f>ROUND(I161*H161,2)</f>
        <v>0</v>
      </c>
      <c r="K161" s="186"/>
      <c r="L161" s="187"/>
      <c r="M161" s="188" t="s">
        <v>1</v>
      </c>
      <c r="N161" s="189" t="s">
        <v>42</v>
      </c>
      <c r="P161" s="153">
        <f>O161*H161</f>
        <v>0</v>
      </c>
      <c r="Q161" s="153">
        <v>0</v>
      </c>
      <c r="R161" s="153">
        <f>Q161*H161</f>
        <v>0</v>
      </c>
      <c r="S161" s="153">
        <v>0</v>
      </c>
      <c r="T161" s="154">
        <f>S161*H161</f>
        <v>0</v>
      </c>
      <c r="AR161" s="155" t="s">
        <v>356</v>
      </c>
      <c r="AT161" s="155" t="s">
        <v>454</v>
      </c>
      <c r="AU161" s="155" t="s">
        <v>88</v>
      </c>
      <c r="AY161" s="16" t="s">
        <v>317</v>
      </c>
      <c r="BE161" s="156">
        <f>IF(N161="základná",J161,0)</f>
        <v>0</v>
      </c>
      <c r="BF161" s="156">
        <f>IF(N161="znížená",J161,0)</f>
        <v>0</v>
      </c>
      <c r="BG161" s="156">
        <f>IF(N161="zákl. prenesená",J161,0)</f>
        <v>0</v>
      </c>
      <c r="BH161" s="156">
        <f>IF(N161="zníž. prenesená",J161,0)</f>
        <v>0</v>
      </c>
      <c r="BI161" s="156">
        <f>IF(N161="nulová",J161,0)</f>
        <v>0</v>
      </c>
      <c r="BJ161" s="16" t="s">
        <v>88</v>
      </c>
      <c r="BK161" s="156">
        <f>ROUND(I161*H161,2)</f>
        <v>0</v>
      </c>
      <c r="BL161" s="16" t="s">
        <v>323</v>
      </c>
      <c r="BM161" s="155" t="s">
        <v>464</v>
      </c>
    </row>
    <row r="162" spans="2:65" s="1" customFormat="1" ht="24.15" customHeight="1">
      <c r="B162" s="142"/>
      <c r="C162" s="179" t="s">
        <v>391</v>
      </c>
      <c r="D162" s="179" t="s">
        <v>454</v>
      </c>
      <c r="E162" s="180" t="s">
        <v>9907</v>
      </c>
      <c r="F162" s="181" t="s">
        <v>21559</v>
      </c>
      <c r="G162" s="182" t="s">
        <v>1</v>
      </c>
      <c r="H162" s="183">
        <v>1</v>
      </c>
      <c r="I162" s="184"/>
      <c r="J162" s="185">
        <f>ROUND(I162*H162,2)</f>
        <v>0</v>
      </c>
      <c r="K162" s="186"/>
      <c r="L162" s="187"/>
      <c r="M162" s="188" t="s">
        <v>1</v>
      </c>
      <c r="N162" s="189" t="s">
        <v>42</v>
      </c>
      <c r="P162" s="153">
        <f>O162*H162</f>
        <v>0</v>
      </c>
      <c r="Q162" s="153">
        <v>0</v>
      </c>
      <c r="R162" s="153">
        <f>Q162*H162</f>
        <v>0</v>
      </c>
      <c r="S162" s="153">
        <v>0</v>
      </c>
      <c r="T162" s="154">
        <f>S162*H162</f>
        <v>0</v>
      </c>
      <c r="AR162" s="155" t="s">
        <v>356</v>
      </c>
      <c r="AT162" s="155" t="s">
        <v>454</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323</v>
      </c>
      <c r="BM162" s="155" t="s">
        <v>473</v>
      </c>
    </row>
    <row r="163" spans="2:65" s="11" customFormat="1" ht="22.75" customHeight="1">
      <c r="B163" s="130"/>
      <c r="D163" s="131" t="s">
        <v>75</v>
      </c>
      <c r="E163" s="140" t="s">
        <v>11765</v>
      </c>
      <c r="F163" s="140" t="s">
        <v>21571</v>
      </c>
      <c r="I163" s="133"/>
      <c r="J163" s="141">
        <f>BK163</f>
        <v>0</v>
      </c>
      <c r="L163" s="130"/>
      <c r="M163" s="135"/>
      <c r="P163" s="136">
        <f>SUM(P164:P165)</f>
        <v>0</v>
      </c>
      <c r="R163" s="136">
        <f>SUM(R164:R165)</f>
        <v>0</v>
      </c>
      <c r="T163" s="137">
        <f>SUM(T164:T165)</f>
        <v>0</v>
      </c>
      <c r="AR163" s="131" t="s">
        <v>83</v>
      </c>
      <c r="AT163" s="138" t="s">
        <v>75</v>
      </c>
      <c r="AU163" s="138" t="s">
        <v>83</v>
      </c>
      <c r="AY163" s="131" t="s">
        <v>317</v>
      </c>
      <c r="BK163" s="139">
        <f>SUM(BK164:BK165)</f>
        <v>0</v>
      </c>
    </row>
    <row r="164" spans="2:65" s="1" customFormat="1" ht="33" customHeight="1">
      <c r="B164" s="142"/>
      <c r="C164" s="179" t="s">
        <v>396</v>
      </c>
      <c r="D164" s="179" t="s">
        <v>454</v>
      </c>
      <c r="E164" s="180" t="s">
        <v>9901</v>
      </c>
      <c r="F164" s="181" t="s">
        <v>21558</v>
      </c>
      <c r="G164" s="182" t="s">
        <v>1</v>
      </c>
      <c r="H164" s="183">
        <v>1</v>
      </c>
      <c r="I164" s="184"/>
      <c r="J164" s="185">
        <f>ROUND(I164*H164,2)</f>
        <v>0</v>
      </c>
      <c r="K164" s="186"/>
      <c r="L164" s="187"/>
      <c r="M164" s="188" t="s">
        <v>1</v>
      </c>
      <c r="N164" s="189" t="s">
        <v>42</v>
      </c>
      <c r="P164" s="153">
        <f>O164*H164</f>
        <v>0</v>
      </c>
      <c r="Q164" s="153">
        <v>0</v>
      </c>
      <c r="R164" s="153">
        <f>Q164*H164</f>
        <v>0</v>
      </c>
      <c r="S164" s="153">
        <v>0</v>
      </c>
      <c r="T164" s="154">
        <f>S164*H164</f>
        <v>0</v>
      </c>
      <c r="AR164" s="155" t="s">
        <v>356</v>
      </c>
      <c r="AT164" s="155" t="s">
        <v>454</v>
      </c>
      <c r="AU164" s="155" t="s">
        <v>88</v>
      </c>
      <c r="AY164" s="16" t="s">
        <v>317</v>
      </c>
      <c r="BE164" s="156">
        <f>IF(N164="základná",J164,0)</f>
        <v>0</v>
      </c>
      <c r="BF164" s="156">
        <f>IF(N164="znížená",J164,0)</f>
        <v>0</v>
      </c>
      <c r="BG164" s="156">
        <f>IF(N164="zákl. prenesená",J164,0)</f>
        <v>0</v>
      </c>
      <c r="BH164" s="156">
        <f>IF(N164="zníž. prenesená",J164,0)</f>
        <v>0</v>
      </c>
      <c r="BI164" s="156">
        <f>IF(N164="nulová",J164,0)</f>
        <v>0</v>
      </c>
      <c r="BJ164" s="16" t="s">
        <v>88</v>
      </c>
      <c r="BK164" s="156">
        <f>ROUND(I164*H164,2)</f>
        <v>0</v>
      </c>
      <c r="BL164" s="16" t="s">
        <v>323</v>
      </c>
      <c r="BM164" s="155" t="s">
        <v>481</v>
      </c>
    </row>
    <row r="165" spans="2:65" s="1" customFormat="1" ht="24.15" customHeight="1">
      <c r="B165" s="142"/>
      <c r="C165" s="179" t="s">
        <v>401</v>
      </c>
      <c r="D165" s="179" t="s">
        <v>454</v>
      </c>
      <c r="E165" s="180" t="s">
        <v>9907</v>
      </c>
      <c r="F165" s="181" t="s">
        <v>21559</v>
      </c>
      <c r="G165" s="182" t="s">
        <v>1</v>
      </c>
      <c r="H165" s="183">
        <v>1</v>
      </c>
      <c r="I165" s="184"/>
      <c r="J165" s="185">
        <f>ROUND(I165*H165,2)</f>
        <v>0</v>
      </c>
      <c r="K165" s="186"/>
      <c r="L165" s="187"/>
      <c r="M165" s="188" t="s">
        <v>1</v>
      </c>
      <c r="N165" s="189" t="s">
        <v>42</v>
      </c>
      <c r="P165" s="153">
        <f>O165*H165</f>
        <v>0</v>
      </c>
      <c r="Q165" s="153">
        <v>0</v>
      </c>
      <c r="R165" s="153">
        <f>Q165*H165</f>
        <v>0</v>
      </c>
      <c r="S165" s="153">
        <v>0</v>
      </c>
      <c r="T165" s="154">
        <f>S165*H165</f>
        <v>0</v>
      </c>
      <c r="AR165" s="155" t="s">
        <v>356</v>
      </c>
      <c r="AT165" s="155" t="s">
        <v>454</v>
      </c>
      <c r="AU165" s="155" t="s">
        <v>88</v>
      </c>
      <c r="AY165" s="16" t="s">
        <v>317</v>
      </c>
      <c r="BE165" s="156">
        <f>IF(N165="základná",J165,0)</f>
        <v>0</v>
      </c>
      <c r="BF165" s="156">
        <f>IF(N165="znížená",J165,0)</f>
        <v>0</v>
      </c>
      <c r="BG165" s="156">
        <f>IF(N165="zákl. prenesená",J165,0)</f>
        <v>0</v>
      </c>
      <c r="BH165" s="156">
        <f>IF(N165="zníž. prenesená",J165,0)</f>
        <v>0</v>
      </c>
      <c r="BI165" s="156">
        <f>IF(N165="nulová",J165,0)</f>
        <v>0</v>
      </c>
      <c r="BJ165" s="16" t="s">
        <v>88</v>
      </c>
      <c r="BK165" s="156">
        <f>ROUND(I165*H165,2)</f>
        <v>0</v>
      </c>
      <c r="BL165" s="16" t="s">
        <v>323</v>
      </c>
      <c r="BM165" s="155" t="s">
        <v>495</v>
      </c>
    </row>
    <row r="166" spans="2:65" s="11" customFormat="1" ht="22.75" customHeight="1">
      <c r="B166" s="130"/>
      <c r="D166" s="131" t="s">
        <v>75</v>
      </c>
      <c r="E166" s="140" t="s">
        <v>11872</v>
      </c>
      <c r="F166" s="140" t="s">
        <v>21572</v>
      </c>
      <c r="I166" s="133"/>
      <c r="J166" s="141">
        <f>BK166</f>
        <v>0</v>
      </c>
      <c r="L166" s="130"/>
      <c r="M166" s="135"/>
      <c r="P166" s="136">
        <f>SUM(P167:P168)</f>
        <v>0</v>
      </c>
      <c r="R166" s="136">
        <f>SUM(R167:R168)</f>
        <v>0</v>
      </c>
      <c r="T166" s="137">
        <f>SUM(T167:T168)</f>
        <v>0</v>
      </c>
      <c r="AR166" s="131" t="s">
        <v>83</v>
      </c>
      <c r="AT166" s="138" t="s">
        <v>75</v>
      </c>
      <c r="AU166" s="138" t="s">
        <v>83</v>
      </c>
      <c r="AY166" s="131" t="s">
        <v>317</v>
      </c>
      <c r="BK166" s="139">
        <f>SUM(BK167:BK168)</f>
        <v>0</v>
      </c>
    </row>
    <row r="167" spans="2:65" s="1" customFormat="1" ht="33" customHeight="1">
      <c r="B167" s="142"/>
      <c r="C167" s="179" t="s">
        <v>405</v>
      </c>
      <c r="D167" s="179" t="s">
        <v>454</v>
      </c>
      <c r="E167" s="180" t="s">
        <v>9901</v>
      </c>
      <c r="F167" s="181" t="s">
        <v>21558</v>
      </c>
      <c r="G167" s="182" t="s">
        <v>1</v>
      </c>
      <c r="H167" s="183">
        <v>1</v>
      </c>
      <c r="I167" s="184"/>
      <c r="J167" s="185">
        <f>ROUND(I167*H167,2)</f>
        <v>0</v>
      </c>
      <c r="K167" s="186"/>
      <c r="L167" s="187"/>
      <c r="M167" s="188" t="s">
        <v>1</v>
      </c>
      <c r="N167" s="189" t="s">
        <v>42</v>
      </c>
      <c r="P167" s="153">
        <f>O167*H167</f>
        <v>0</v>
      </c>
      <c r="Q167" s="153">
        <v>0</v>
      </c>
      <c r="R167" s="153">
        <f>Q167*H167</f>
        <v>0</v>
      </c>
      <c r="S167" s="153">
        <v>0</v>
      </c>
      <c r="T167" s="154">
        <f>S167*H167</f>
        <v>0</v>
      </c>
      <c r="AR167" s="155" t="s">
        <v>356</v>
      </c>
      <c r="AT167" s="155" t="s">
        <v>454</v>
      </c>
      <c r="AU167" s="155" t="s">
        <v>88</v>
      </c>
      <c r="AY167" s="16" t="s">
        <v>317</v>
      </c>
      <c r="BE167" s="156">
        <f>IF(N167="základná",J167,0)</f>
        <v>0</v>
      </c>
      <c r="BF167" s="156">
        <f>IF(N167="znížená",J167,0)</f>
        <v>0</v>
      </c>
      <c r="BG167" s="156">
        <f>IF(N167="zákl. prenesená",J167,0)</f>
        <v>0</v>
      </c>
      <c r="BH167" s="156">
        <f>IF(N167="zníž. prenesená",J167,0)</f>
        <v>0</v>
      </c>
      <c r="BI167" s="156">
        <f>IF(N167="nulová",J167,0)</f>
        <v>0</v>
      </c>
      <c r="BJ167" s="16" t="s">
        <v>88</v>
      </c>
      <c r="BK167" s="156">
        <f>ROUND(I167*H167,2)</f>
        <v>0</v>
      </c>
      <c r="BL167" s="16" t="s">
        <v>323</v>
      </c>
      <c r="BM167" s="155" t="s">
        <v>507</v>
      </c>
    </row>
    <row r="168" spans="2:65" s="1" customFormat="1" ht="24.15" customHeight="1">
      <c r="B168" s="142"/>
      <c r="C168" s="179" t="s">
        <v>415</v>
      </c>
      <c r="D168" s="179" t="s">
        <v>454</v>
      </c>
      <c r="E168" s="180" t="s">
        <v>9907</v>
      </c>
      <c r="F168" s="181" t="s">
        <v>21559</v>
      </c>
      <c r="G168" s="182" t="s">
        <v>1</v>
      </c>
      <c r="H168" s="183">
        <v>1</v>
      </c>
      <c r="I168" s="184"/>
      <c r="J168" s="185">
        <f>ROUND(I168*H168,2)</f>
        <v>0</v>
      </c>
      <c r="K168" s="186"/>
      <c r="L168" s="187"/>
      <c r="M168" s="188" t="s">
        <v>1</v>
      </c>
      <c r="N168" s="189" t="s">
        <v>42</v>
      </c>
      <c r="P168" s="153">
        <f>O168*H168</f>
        <v>0</v>
      </c>
      <c r="Q168" s="153">
        <v>0</v>
      </c>
      <c r="R168" s="153">
        <f>Q168*H168</f>
        <v>0</v>
      </c>
      <c r="S168" s="153">
        <v>0</v>
      </c>
      <c r="T168" s="154">
        <f>S168*H168</f>
        <v>0</v>
      </c>
      <c r="AR168" s="155" t="s">
        <v>356</v>
      </c>
      <c r="AT168" s="155" t="s">
        <v>454</v>
      </c>
      <c r="AU168" s="155" t="s">
        <v>88</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323</v>
      </c>
      <c r="BM168" s="155" t="s">
        <v>647</v>
      </c>
    </row>
    <row r="169" spans="2:65" s="11" customFormat="1" ht="22.75" customHeight="1">
      <c r="B169" s="130"/>
      <c r="D169" s="131" t="s">
        <v>75</v>
      </c>
      <c r="E169" s="140" t="s">
        <v>12169</v>
      </c>
      <c r="F169" s="140" t="s">
        <v>21573</v>
      </c>
      <c r="I169" s="133"/>
      <c r="J169" s="141">
        <f>BK169</f>
        <v>0</v>
      </c>
      <c r="L169" s="130"/>
      <c r="M169" s="135"/>
      <c r="P169" s="136">
        <f>SUM(P170:P172)</f>
        <v>0</v>
      </c>
      <c r="R169" s="136">
        <f>SUM(R170:R172)</f>
        <v>0</v>
      </c>
      <c r="T169" s="137">
        <f>SUM(T170:T172)</f>
        <v>0</v>
      </c>
      <c r="AR169" s="131" t="s">
        <v>83</v>
      </c>
      <c r="AT169" s="138" t="s">
        <v>75</v>
      </c>
      <c r="AU169" s="138" t="s">
        <v>83</v>
      </c>
      <c r="AY169" s="131" t="s">
        <v>317</v>
      </c>
      <c r="BK169" s="139">
        <f>SUM(BK170:BK172)</f>
        <v>0</v>
      </c>
    </row>
    <row r="170" spans="2:65" s="1" customFormat="1" ht="44.25" customHeight="1">
      <c r="B170" s="142"/>
      <c r="C170" s="179" t="s">
        <v>7</v>
      </c>
      <c r="D170" s="179" t="s">
        <v>454</v>
      </c>
      <c r="E170" s="180" t="s">
        <v>9946</v>
      </c>
      <c r="F170" s="181" t="s">
        <v>21574</v>
      </c>
      <c r="G170" s="182" t="s">
        <v>21377</v>
      </c>
      <c r="H170" s="183">
        <v>1</v>
      </c>
      <c r="I170" s="184"/>
      <c r="J170" s="185">
        <f>ROUND(I170*H170,2)</f>
        <v>0</v>
      </c>
      <c r="K170" s="186"/>
      <c r="L170" s="187"/>
      <c r="M170" s="188" t="s">
        <v>1</v>
      </c>
      <c r="N170" s="189" t="s">
        <v>42</v>
      </c>
      <c r="P170" s="153">
        <f>O170*H170</f>
        <v>0</v>
      </c>
      <c r="Q170" s="153">
        <v>0</v>
      </c>
      <c r="R170" s="153">
        <f>Q170*H170</f>
        <v>0</v>
      </c>
      <c r="S170" s="153">
        <v>0</v>
      </c>
      <c r="T170" s="154">
        <f>S170*H170</f>
        <v>0</v>
      </c>
      <c r="AR170" s="155" t="s">
        <v>356</v>
      </c>
      <c r="AT170" s="155" t="s">
        <v>454</v>
      </c>
      <c r="AU170" s="155" t="s">
        <v>88</v>
      </c>
      <c r="AY170" s="16" t="s">
        <v>317</v>
      </c>
      <c r="BE170" s="156">
        <f>IF(N170="základná",J170,0)</f>
        <v>0</v>
      </c>
      <c r="BF170" s="156">
        <f>IF(N170="znížená",J170,0)</f>
        <v>0</v>
      </c>
      <c r="BG170" s="156">
        <f>IF(N170="zákl. prenesená",J170,0)</f>
        <v>0</v>
      </c>
      <c r="BH170" s="156">
        <f>IF(N170="zníž. prenesená",J170,0)</f>
        <v>0</v>
      </c>
      <c r="BI170" s="156">
        <f>IF(N170="nulová",J170,0)</f>
        <v>0</v>
      </c>
      <c r="BJ170" s="16" t="s">
        <v>88</v>
      </c>
      <c r="BK170" s="156">
        <f>ROUND(I170*H170,2)</f>
        <v>0</v>
      </c>
      <c r="BL170" s="16" t="s">
        <v>323</v>
      </c>
      <c r="BM170" s="155" t="s">
        <v>650</v>
      </c>
    </row>
    <row r="171" spans="2:65" s="1" customFormat="1" ht="44.25" customHeight="1">
      <c r="B171" s="142"/>
      <c r="C171" s="179" t="s">
        <v>427</v>
      </c>
      <c r="D171" s="179" t="s">
        <v>454</v>
      </c>
      <c r="E171" s="180" t="s">
        <v>9948</v>
      </c>
      <c r="F171" s="181" t="s">
        <v>21575</v>
      </c>
      <c r="G171" s="182" t="s">
        <v>21429</v>
      </c>
      <c r="H171" s="183">
        <v>1</v>
      </c>
      <c r="I171" s="184"/>
      <c r="J171" s="185">
        <f>ROUND(I171*H171,2)</f>
        <v>0</v>
      </c>
      <c r="K171" s="186"/>
      <c r="L171" s="187"/>
      <c r="M171" s="188" t="s">
        <v>1</v>
      </c>
      <c r="N171" s="189" t="s">
        <v>42</v>
      </c>
      <c r="P171" s="153">
        <f>O171*H171</f>
        <v>0</v>
      </c>
      <c r="Q171" s="153">
        <v>0</v>
      </c>
      <c r="R171" s="153">
        <f>Q171*H171</f>
        <v>0</v>
      </c>
      <c r="S171" s="153">
        <v>0</v>
      </c>
      <c r="T171" s="154">
        <f>S171*H171</f>
        <v>0</v>
      </c>
      <c r="AR171" s="155" t="s">
        <v>356</v>
      </c>
      <c r="AT171" s="155" t="s">
        <v>454</v>
      </c>
      <c r="AU171" s="155" t="s">
        <v>88</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323</v>
      </c>
      <c r="BM171" s="155" t="s">
        <v>655</v>
      </c>
    </row>
    <row r="172" spans="2:65" s="1" customFormat="1" ht="44.25" customHeight="1">
      <c r="B172" s="142"/>
      <c r="C172" s="179" t="s">
        <v>432</v>
      </c>
      <c r="D172" s="179" t="s">
        <v>454</v>
      </c>
      <c r="E172" s="180" t="s">
        <v>9950</v>
      </c>
      <c r="F172" s="181" t="s">
        <v>21576</v>
      </c>
      <c r="G172" s="182" t="s">
        <v>1</v>
      </c>
      <c r="H172" s="183">
        <v>4</v>
      </c>
      <c r="I172" s="184"/>
      <c r="J172" s="185">
        <f>ROUND(I172*H172,2)</f>
        <v>0</v>
      </c>
      <c r="K172" s="186"/>
      <c r="L172" s="187"/>
      <c r="M172" s="208" t="s">
        <v>1</v>
      </c>
      <c r="N172" s="209" t="s">
        <v>42</v>
      </c>
      <c r="O172" s="192"/>
      <c r="P172" s="193">
        <f>O172*H172</f>
        <v>0</v>
      </c>
      <c r="Q172" s="193">
        <v>0</v>
      </c>
      <c r="R172" s="193">
        <f>Q172*H172</f>
        <v>0</v>
      </c>
      <c r="S172" s="193">
        <v>0</v>
      </c>
      <c r="T172" s="194">
        <f>S172*H172</f>
        <v>0</v>
      </c>
      <c r="AR172" s="155" t="s">
        <v>356</v>
      </c>
      <c r="AT172" s="155" t="s">
        <v>454</v>
      </c>
      <c r="AU172" s="155" t="s">
        <v>88</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323</v>
      </c>
      <c r="BM172" s="155" t="s">
        <v>662</v>
      </c>
    </row>
    <row r="173" spans="2:65" s="1" customFormat="1" ht="7" customHeight="1">
      <c r="B173" s="46"/>
      <c r="C173" s="47"/>
      <c r="D173" s="47"/>
      <c r="E173" s="47"/>
      <c r="F173" s="47"/>
      <c r="G173" s="47"/>
      <c r="H173" s="47"/>
      <c r="I173" s="47"/>
      <c r="J173" s="47"/>
      <c r="K173" s="47"/>
      <c r="L173" s="31"/>
    </row>
  </sheetData>
  <autoFilter ref="C136:K172" xr:uid="{00000000-0009-0000-0000-00003E000000}"/>
  <mergeCells count="15">
    <mergeCell ref="E123:H123"/>
    <mergeCell ref="E127:H127"/>
    <mergeCell ref="E125:H125"/>
    <mergeCell ref="E129:H12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B2:BM187"/>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283</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5">
      <c r="B8" s="19"/>
      <c r="D8" s="26" t="s">
        <v>285</v>
      </c>
      <c r="L8" s="19"/>
    </row>
    <row r="9" spans="2:46" ht="16.5" customHeight="1">
      <c r="B9" s="19"/>
      <c r="E9" s="261" t="s">
        <v>20135</v>
      </c>
      <c r="F9" s="218"/>
      <c r="G9" s="218"/>
      <c r="H9" s="218"/>
      <c r="L9" s="19"/>
    </row>
    <row r="10" spans="2:46" ht="12" customHeight="1">
      <c r="B10" s="19"/>
      <c r="D10" s="26" t="s">
        <v>287</v>
      </c>
      <c r="L10" s="19"/>
    </row>
    <row r="11" spans="2:46" s="1" customFormat="1" ht="16.5" customHeight="1">
      <c r="B11" s="31"/>
      <c r="E11" s="256" t="s">
        <v>21339</v>
      </c>
      <c r="F11" s="263"/>
      <c r="G11" s="263"/>
      <c r="H11" s="263"/>
      <c r="L11" s="31"/>
    </row>
    <row r="12" spans="2:46" s="1" customFormat="1" ht="12" customHeight="1">
      <c r="B12" s="31"/>
      <c r="D12" s="26" t="s">
        <v>289</v>
      </c>
      <c r="L12" s="31"/>
    </row>
    <row r="13" spans="2:46" s="1" customFormat="1" ht="16.5" customHeight="1">
      <c r="B13" s="31"/>
      <c r="E13" s="243" t="s">
        <v>21577</v>
      </c>
      <c r="F13" s="263"/>
      <c r="G13" s="263"/>
      <c r="H13" s="263"/>
      <c r="L13" s="31"/>
    </row>
    <row r="14" spans="2:46" s="1" customFormat="1" ht="10">
      <c r="B14" s="31"/>
      <c r="L14" s="31"/>
    </row>
    <row r="15" spans="2:46" s="1" customFormat="1" ht="12" customHeight="1">
      <c r="B15" s="31"/>
      <c r="D15" s="26" t="s">
        <v>17</v>
      </c>
      <c r="F15" s="24" t="s">
        <v>1</v>
      </c>
      <c r="I15" s="26" t="s">
        <v>18</v>
      </c>
      <c r="J15" s="24" t="s">
        <v>1</v>
      </c>
      <c r="L15" s="31"/>
    </row>
    <row r="16" spans="2:46" s="1" customFormat="1" ht="12" customHeight="1">
      <c r="B16" s="31"/>
      <c r="D16" s="26" t="s">
        <v>19</v>
      </c>
      <c r="F16" s="24" t="s">
        <v>20</v>
      </c>
      <c r="I16" s="26" t="s">
        <v>21</v>
      </c>
      <c r="J16" s="54" t="str">
        <f>'Rekapitulácia stavby'!AN8</f>
        <v>6. 3. 2024</v>
      </c>
      <c r="L16" s="31"/>
    </row>
    <row r="17" spans="2:12" s="1" customFormat="1" ht="10.75" customHeight="1">
      <c r="B17" s="31"/>
      <c r="L17" s="31"/>
    </row>
    <row r="18" spans="2:12" s="1" customFormat="1" ht="12" customHeight="1">
      <c r="B18" s="31"/>
      <c r="D18" s="26" t="s">
        <v>23</v>
      </c>
      <c r="I18" s="26" t="s">
        <v>24</v>
      </c>
      <c r="J18" s="24" t="s">
        <v>1</v>
      </c>
      <c r="L18" s="31"/>
    </row>
    <row r="19" spans="2:12" s="1" customFormat="1" ht="18" customHeight="1">
      <c r="B19" s="31"/>
      <c r="E19" s="24" t="s">
        <v>25</v>
      </c>
      <c r="I19" s="26" t="s">
        <v>26</v>
      </c>
      <c r="J19" s="24" t="s">
        <v>1</v>
      </c>
      <c r="L19" s="31"/>
    </row>
    <row r="20" spans="2:12" s="1" customFormat="1" ht="7" customHeight="1">
      <c r="B20" s="31"/>
      <c r="L20" s="31"/>
    </row>
    <row r="21" spans="2:12" s="1" customFormat="1" ht="12" customHeight="1">
      <c r="B21" s="31"/>
      <c r="D21" s="26" t="s">
        <v>27</v>
      </c>
      <c r="I21" s="26" t="s">
        <v>24</v>
      </c>
      <c r="J21" s="27" t="str">
        <f>'Rekapitulácia stavby'!AN13</f>
        <v>Vyplň údaj</v>
      </c>
      <c r="L21" s="31"/>
    </row>
    <row r="22" spans="2:12" s="1" customFormat="1" ht="18" customHeight="1">
      <c r="B22" s="31"/>
      <c r="E22" s="264" t="str">
        <f>'Rekapitulácia stavby'!E14</f>
        <v>Vyplň údaj</v>
      </c>
      <c r="F22" s="217"/>
      <c r="G22" s="217"/>
      <c r="H22" s="217"/>
      <c r="I22" s="26" t="s">
        <v>26</v>
      </c>
      <c r="J22" s="27" t="str">
        <f>'Rekapitulácia stavby'!AN14</f>
        <v>Vyplň údaj</v>
      </c>
      <c r="L22" s="31"/>
    </row>
    <row r="23" spans="2:12" s="1" customFormat="1" ht="7" customHeight="1">
      <c r="B23" s="31"/>
      <c r="L23" s="31"/>
    </row>
    <row r="24" spans="2:12" s="1" customFormat="1" ht="12" customHeight="1">
      <c r="B24" s="31"/>
      <c r="D24" s="26" t="s">
        <v>29</v>
      </c>
      <c r="I24" s="26" t="s">
        <v>24</v>
      </c>
      <c r="J24" s="24" t="s">
        <v>1</v>
      </c>
      <c r="L24" s="31"/>
    </row>
    <row r="25" spans="2:12" s="1" customFormat="1" ht="18" customHeight="1">
      <c r="B25" s="31"/>
      <c r="E25" s="24" t="s">
        <v>30</v>
      </c>
      <c r="I25" s="26" t="s">
        <v>26</v>
      </c>
      <c r="J25" s="24" t="s">
        <v>1</v>
      </c>
      <c r="L25" s="31"/>
    </row>
    <row r="26" spans="2:12" s="1" customFormat="1" ht="7" customHeight="1">
      <c r="B26" s="31"/>
      <c r="L26" s="31"/>
    </row>
    <row r="27" spans="2:12" s="1" customFormat="1" ht="12" customHeight="1">
      <c r="B27" s="31"/>
      <c r="D27" s="26" t="s">
        <v>32</v>
      </c>
      <c r="I27" s="26" t="s">
        <v>24</v>
      </c>
      <c r="J27" s="24" t="str">
        <f>IF('Rekapitulácia stavby'!AN19="","",'Rekapitulácia stavby'!AN19)</f>
        <v/>
      </c>
      <c r="L27" s="31"/>
    </row>
    <row r="28" spans="2:12" s="1" customFormat="1" ht="18" customHeight="1">
      <c r="B28" s="31"/>
      <c r="E28" s="24" t="str">
        <f>IF('Rekapitulácia stavby'!E20="","",'Rekapitulácia stavby'!E20)</f>
        <v xml:space="preserve"> </v>
      </c>
      <c r="I28" s="26" t="s">
        <v>26</v>
      </c>
      <c r="J28" s="24" t="str">
        <f>IF('Rekapitulácia stavby'!AN20="","",'Rekapitulácia stavby'!AN20)</f>
        <v/>
      </c>
      <c r="L28" s="31"/>
    </row>
    <row r="29" spans="2:12" s="1" customFormat="1" ht="7" customHeight="1">
      <c r="B29" s="31"/>
      <c r="L29" s="31"/>
    </row>
    <row r="30" spans="2:12" s="1" customFormat="1" ht="12" customHeight="1">
      <c r="B30" s="31"/>
      <c r="D30" s="26" t="s">
        <v>34</v>
      </c>
      <c r="L30" s="31"/>
    </row>
    <row r="31" spans="2:12" s="7" customFormat="1" ht="155.25" customHeight="1">
      <c r="B31" s="96"/>
      <c r="E31" s="222" t="s">
        <v>291</v>
      </c>
      <c r="F31" s="222"/>
      <c r="G31" s="222"/>
      <c r="H31" s="222"/>
      <c r="L31" s="96"/>
    </row>
    <row r="32" spans="2:12" s="1" customFormat="1" ht="7" customHeight="1">
      <c r="B32" s="31"/>
      <c r="L32" s="31"/>
    </row>
    <row r="33" spans="2:12" s="1" customFormat="1" ht="7" customHeight="1">
      <c r="B33" s="31"/>
      <c r="D33" s="55"/>
      <c r="E33" s="55"/>
      <c r="F33" s="55"/>
      <c r="G33" s="55"/>
      <c r="H33" s="55"/>
      <c r="I33" s="55"/>
      <c r="J33" s="55"/>
      <c r="K33" s="55"/>
      <c r="L33" s="31"/>
    </row>
    <row r="34" spans="2:12" s="1" customFormat="1" ht="25.4" customHeight="1">
      <c r="B34" s="31"/>
      <c r="D34" s="97" t="s">
        <v>36</v>
      </c>
      <c r="J34" s="68">
        <f>ROUND(J145, 2)</f>
        <v>0</v>
      </c>
      <c r="L34" s="31"/>
    </row>
    <row r="35" spans="2:12" s="1" customFormat="1" ht="7" customHeight="1">
      <c r="B35" s="31"/>
      <c r="D35" s="55"/>
      <c r="E35" s="55"/>
      <c r="F35" s="55"/>
      <c r="G35" s="55"/>
      <c r="H35" s="55"/>
      <c r="I35" s="55"/>
      <c r="J35" s="55"/>
      <c r="K35" s="55"/>
      <c r="L35" s="31"/>
    </row>
    <row r="36" spans="2:12" s="1" customFormat="1" ht="14.4" customHeight="1">
      <c r="B36" s="31"/>
      <c r="F36" s="34" t="s">
        <v>38</v>
      </c>
      <c r="I36" s="34" t="s">
        <v>37</v>
      </c>
      <c r="J36" s="34" t="s">
        <v>39</v>
      </c>
      <c r="L36" s="31"/>
    </row>
    <row r="37" spans="2:12" s="1" customFormat="1" ht="14.4" customHeight="1">
      <c r="B37" s="31"/>
      <c r="D37" s="57" t="s">
        <v>40</v>
      </c>
      <c r="E37" s="36" t="s">
        <v>41</v>
      </c>
      <c r="F37" s="98">
        <f>ROUND((SUM(BE145:BE186)),  2)</f>
        <v>0</v>
      </c>
      <c r="G37" s="99"/>
      <c r="H37" s="99"/>
      <c r="I37" s="100">
        <v>0.2</v>
      </c>
      <c r="J37" s="98">
        <f>ROUND(((SUM(BE145:BE186))*I37),  2)</f>
        <v>0</v>
      </c>
      <c r="L37" s="31"/>
    </row>
    <row r="38" spans="2:12" s="1" customFormat="1" ht="14.4" customHeight="1">
      <c r="B38" s="31"/>
      <c r="E38" s="36" t="s">
        <v>42</v>
      </c>
      <c r="F38" s="98">
        <f>ROUND((SUM(BF145:BF186)),  2)</f>
        <v>0</v>
      </c>
      <c r="G38" s="99"/>
      <c r="H38" s="99"/>
      <c r="I38" s="100">
        <v>0.2</v>
      </c>
      <c r="J38" s="98">
        <f>ROUND(((SUM(BF145:BF186))*I38),  2)</f>
        <v>0</v>
      </c>
      <c r="L38" s="31"/>
    </row>
    <row r="39" spans="2:12" s="1" customFormat="1" ht="14.4" hidden="1" customHeight="1">
      <c r="B39" s="31"/>
      <c r="E39" s="26" t="s">
        <v>43</v>
      </c>
      <c r="F39" s="87">
        <f>ROUND((SUM(BG145:BG186)),  2)</f>
        <v>0</v>
      </c>
      <c r="I39" s="101">
        <v>0.2</v>
      </c>
      <c r="J39" s="87">
        <f>0</f>
        <v>0</v>
      </c>
      <c r="L39" s="31"/>
    </row>
    <row r="40" spans="2:12" s="1" customFormat="1" ht="14.4" hidden="1" customHeight="1">
      <c r="B40" s="31"/>
      <c r="E40" s="26" t="s">
        <v>44</v>
      </c>
      <c r="F40" s="87">
        <f>ROUND((SUM(BH145:BH186)),  2)</f>
        <v>0</v>
      </c>
      <c r="I40" s="101">
        <v>0.2</v>
      </c>
      <c r="J40" s="87">
        <f>0</f>
        <v>0</v>
      </c>
      <c r="L40" s="31"/>
    </row>
    <row r="41" spans="2:12" s="1" customFormat="1" ht="14.4" hidden="1" customHeight="1">
      <c r="B41" s="31"/>
      <c r="E41" s="36" t="s">
        <v>45</v>
      </c>
      <c r="F41" s="98">
        <f>ROUND((SUM(BI145:BI186)),  2)</f>
        <v>0</v>
      </c>
      <c r="G41" s="99"/>
      <c r="H41" s="99"/>
      <c r="I41" s="100">
        <v>0</v>
      </c>
      <c r="J41" s="98">
        <f>0</f>
        <v>0</v>
      </c>
      <c r="L41" s="31"/>
    </row>
    <row r="42" spans="2:12" s="1" customFormat="1" ht="7" customHeight="1">
      <c r="B42" s="31"/>
      <c r="L42" s="31"/>
    </row>
    <row r="43" spans="2:12" s="1" customFormat="1" ht="25.4" customHeight="1">
      <c r="B43" s="31"/>
      <c r="C43" s="102"/>
      <c r="D43" s="103" t="s">
        <v>46</v>
      </c>
      <c r="E43" s="59"/>
      <c r="F43" s="59"/>
      <c r="G43" s="104" t="s">
        <v>47</v>
      </c>
      <c r="H43" s="105" t="s">
        <v>48</v>
      </c>
      <c r="I43" s="59"/>
      <c r="J43" s="106">
        <f>SUM(J34:J41)</f>
        <v>0</v>
      </c>
      <c r="K43" s="107"/>
      <c r="L43" s="31"/>
    </row>
    <row r="44" spans="2:12" s="1" customFormat="1" ht="14.4" customHeight="1">
      <c r="B44" s="31"/>
      <c r="L44" s="31"/>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ht="16.5" customHeight="1">
      <c r="B87" s="19"/>
      <c r="E87" s="261" t="s">
        <v>20135</v>
      </c>
      <c r="F87" s="218"/>
      <c r="G87" s="218"/>
      <c r="H87" s="218"/>
      <c r="L87" s="19"/>
    </row>
    <row r="88" spans="2:12" ht="12" customHeight="1">
      <c r="B88" s="19"/>
      <c r="C88" s="26" t="s">
        <v>287</v>
      </c>
      <c r="L88" s="19"/>
    </row>
    <row r="89" spans="2:12" s="1" customFormat="1" ht="16.5" customHeight="1">
      <c r="B89" s="31"/>
      <c r="E89" s="256" t="s">
        <v>21339</v>
      </c>
      <c r="F89" s="263"/>
      <c r="G89" s="263"/>
      <c r="H89" s="263"/>
      <c r="L89" s="31"/>
    </row>
    <row r="90" spans="2:12" s="1" customFormat="1" ht="12" customHeight="1">
      <c r="B90" s="31"/>
      <c r="C90" s="26" t="s">
        <v>289</v>
      </c>
      <c r="L90" s="31"/>
    </row>
    <row r="91" spans="2:12" s="1" customFormat="1" ht="16.5" customHeight="1">
      <c r="B91" s="31"/>
      <c r="E91" s="243" t="str">
        <f>E13</f>
        <v>PS11.4 - SO 03</v>
      </c>
      <c r="F91" s="263"/>
      <c r="G91" s="263"/>
      <c r="H91" s="263"/>
      <c r="L91" s="31"/>
    </row>
    <row r="92" spans="2:12" s="1" customFormat="1" ht="7" customHeight="1">
      <c r="B92" s="31"/>
      <c r="L92" s="31"/>
    </row>
    <row r="93" spans="2:12" s="1" customFormat="1" ht="12" customHeight="1">
      <c r="B93" s="31"/>
      <c r="C93" s="26" t="s">
        <v>19</v>
      </c>
      <c r="F93" s="24" t="str">
        <f>F16</f>
        <v>parc.č.:1094/1,17,81,82,98,99,1095,1096,9243/18</v>
      </c>
      <c r="I93" s="26" t="s">
        <v>21</v>
      </c>
      <c r="J93" s="54" t="str">
        <f>IF(J16="","",J16)</f>
        <v>6. 3. 2024</v>
      </c>
      <c r="L93" s="31"/>
    </row>
    <row r="94" spans="2:12" s="1" customFormat="1" ht="7" customHeight="1">
      <c r="B94" s="31"/>
      <c r="L94" s="31"/>
    </row>
    <row r="95" spans="2:12" s="1" customFormat="1" ht="25.65" customHeight="1">
      <c r="B95" s="31"/>
      <c r="C95" s="26" t="s">
        <v>23</v>
      </c>
      <c r="F95" s="24" t="str">
        <f>E19</f>
        <v>Nemocnica s poliklinikou, Spišská Nová Ves</v>
      </c>
      <c r="I95" s="26" t="s">
        <v>29</v>
      </c>
      <c r="J95" s="29" t="str">
        <f>E25</f>
        <v>d.g.A. design graphic architecture s.r.o.</v>
      </c>
      <c r="L95" s="31"/>
    </row>
    <row r="96" spans="2:12" s="1" customFormat="1" ht="15.15" customHeight="1">
      <c r="B96" s="31"/>
      <c r="C96" s="26" t="s">
        <v>27</v>
      </c>
      <c r="F96" s="24" t="str">
        <f>IF(E22="","",E22)</f>
        <v>Vyplň údaj</v>
      </c>
      <c r="I96" s="26" t="s">
        <v>32</v>
      </c>
      <c r="J96" s="29" t="str">
        <f>E28</f>
        <v xml:space="preserve"> </v>
      </c>
      <c r="L96" s="31"/>
    </row>
    <row r="97" spans="2:47" s="1" customFormat="1" ht="10.25" customHeight="1">
      <c r="B97" s="31"/>
      <c r="L97" s="31"/>
    </row>
    <row r="98" spans="2:47" s="1" customFormat="1" ht="29.25" customHeight="1">
      <c r="B98" s="31"/>
      <c r="C98" s="110" t="s">
        <v>293</v>
      </c>
      <c r="D98" s="102"/>
      <c r="E98" s="102"/>
      <c r="F98" s="102"/>
      <c r="G98" s="102"/>
      <c r="H98" s="102"/>
      <c r="I98" s="102"/>
      <c r="J98" s="111" t="s">
        <v>294</v>
      </c>
      <c r="K98" s="102"/>
      <c r="L98" s="31"/>
    </row>
    <row r="99" spans="2:47" s="1" customFormat="1" ht="10.25" customHeight="1">
      <c r="B99" s="31"/>
      <c r="L99" s="31"/>
    </row>
    <row r="100" spans="2:47" s="1" customFormat="1" ht="22.75" customHeight="1">
      <c r="B100" s="31"/>
      <c r="C100" s="112" t="s">
        <v>295</v>
      </c>
      <c r="J100" s="68">
        <f>J145</f>
        <v>0</v>
      </c>
      <c r="L100" s="31"/>
      <c r="AU100" s="16" t="s">
        <v>296</v>
      </c>
    </row>
    <row r="101" spans="2:47" s="8" customFormat="1" ht="25" customHeight="1">
      <c r="B101" s="113"/>
      <c r="D101" s="114" t="s">
        <v>21578</v>
      </c>
      <c r="E101" s="115"/>
      <c r="F101" s="115"/>
      <c r="G101" s="115"/>
      <c r="H101" s="115"/>
      <c r="I101" s="115"/>
      <c r="J101" s="116">
        <f>J146</f>
        <v>0</v>
      </c>
      <c r="L101" s="113"/>
    </row>
    <row r="102" spans="2:47" s="9" customFormat="1" ht="19.899999999999999" customHeight="1">
      <c r="B102" s="117"/>
      <c r="D102" s="118" t="s">
        <v>21579</v>
      </c>
      <c r="E102" s="119"/>
      <c r="F102" s="119"/>
      <c r="G102" s="119"/>
      <c r="H102" s="119"/>
      <c r="I102" s="119"/>
      <c r="J102" s="120">
        <f>J147</f>
        <v>0</v>
      </c>
      <c r="L102" s="117"/>
    </row>
    <row r="103" spans="2:47" s="9" customFormat="1" ht="19.899999999999999" customHeight="1">
      <c r="B103" s="117"/>
      <c r="D103" s="118" t="s">
        <v>21579</v>
      </c>
      <c r="E103" s="119"/>
      <c r="F103" s="119"/>
      <c r="G103" s="119"/>
      <c r="H103" s="119"/>
      <c r="I103" s="119"/>
      <c r="J103" s="120">
        <f>J149</f>
        <v>0</v>
      </c>
      <c r="L103" s="117"/>
    </row>
    <row r="104" spans="2:47" s="9" customFormat="1" ht="19.899999999999999" customHeight="1">
      <c r="B104" s="117"/>
      <c r="D104" s="118" t="s">
        <v>21579</v>
      </c>
      <c r="E104" s="119"/>
      <c r="F104" s="119"/>
      <c r="G104" s="119"/>
      <c r="H104" s="119"/>
      <c r="I104" s="119"/>
      <c r="J104" s="120">
        <f>J151</f>
        <v>0</v>
      </c>
      <c r="L104" s="117"/>
    </row>
    <row r="105" spans="2:47" s="9" customFormat="1" ht="19.899999999999999" customHeight="1">
      <c r="B105" s="117"/>
      <c r="D105" s="118" t="s">
        <v>21579</v>
      </c>
      <c r="E105" s="119"/>
      <c r="F105" s="119"/>
      <c r="G105" s="119"/>
      <c r="H105" s="119"/>
      <c r="I105" s="119"/>
      <c r="J105" s="120">
        <f>J153</f>
        <v>0</v>
      </c>
      <c r="L105" s="117"/>
    </row>
    <row r="106" spans="2:47" s="9" customFormat="1" ht="19.899999999999999" customHeight="1">
      <c r="B106" s="117"/>
      <c r="D106" s="118" t="s">
        <v>21579</v>
      </c>
      <c r="E106" s="119"/>
      <c r="F106" s="119"/>
      <c r="G106" s="119"/>
      <c r="H106" s="119"/>
      <c r="I106" s="119"/>
      <c r="J106" s="120">
        <f>J155</f>
        <v>0</v>
      </c>
      <c r="L106" s="117"/>
    </row>
    <row r="107" spans="2:47" s="9" customFormat="1" ht="19.899999999999999" customHeight="1">
      <c r="B107" s="117"/>
      <c r="D107" s="118" t="s">
        <v>21579</v>
      </c>
      <c r="E107" s="119"/>
      <c r="F107" s="119"/>
      <c r="G107" s="119"/>
      <c r="H107" s="119"/>
      <c r="I107" s="119"/>
      <c r="J107" s="120">
        <f>J157</f>
        <v>0</v>
      </c>
      <c r="L107" s="117"/>
    </row>
    <row r="108" spans="2:47" s="9" customFormat="1" ht="19.899999999999999" customHeight="1">
      <c r="B108" s="117"/>
      <c r="D108" s="118" t="s">
        <v>21580</v>
      </c>
      <c r="E108" s="119"/>
      <c r="F108" s="119"/>
      <c r="G108" s="119"/>
      <c r="H108" s="119"/>
      <c r="I108" s="119"/>
      <c r="J108" s="120">
        <f>J159</f>
        <v>0</v>
      </c>
      <c r="L108" s="117"/>
    </row>
    <row r="109" spans="2:47" s="9" customFormat="1" ht="19.899999999999999" customHeight="1">
      <c r="B109" s="117"/>
      <c r="D109" s="118" t="s">
        <v>21580</v>
      </c>
      <c r="E109" s="119"/>
      <c r="F109" s="119"/>
      <c r="G109" s="119"/>
      <c r="H109" s="119"/>
      <c r="I109" s="119"/>
      <c r="J109" s="120">
        <f>J161</f>
        <v>0</v>
      </c>
      <c r="L109" s="117"/>
    </row>
    <row r="110" spans="2:47" s="9" customFormat="1" ht="19.899999999999999" customHeight="1">
      <c r="B110" s="117"/>
      <c r="D110" s="118" t="s">
        <v>21580</v>
      </c>
      <c r="E110" s="119"/>
      <c r="F110" s="119"/>
      <c r="G110" s="119"/>
      <c r="H110" s="119"/>
      <c r="I110" s="119"/>
      <c r="J110" s="120">
        <f>J163</f>
        <v>0</v>
      </c>
      <c r="L110" s="117"/>
    </row>
    <row r="111" spans="2:47" s="9" customFormat="1" ht="19.899999999999999" customHeight="1">
      <c r="B111" s="117"/>
      <c r="D111" s="118" t="s">
        <v>21580</v>
      </c>
      <c r="E111" s="119"/>
      <c r="F111" s="119"/>
      <c r="G111" s="119"/>
      <c r="H111" s="119"/>
      <c r="I111" s="119"/>
      <c r="J111" s="120">
        <f>J165</f>
        <v>0</v>
      </c>
      <c r="L111" s="117"/>
    </row>
    <row r="112" spans="2:47" s="9" customFormat="1" ht="19.899999999999999" customHeight="1">
      <c r="B112" s="117"/>
      <c r="D112" s="118" t="s">
        <v>21580</v>
      </c>
      <c r="E112" s="119"/>
      <c r="F112" s="119"/>
      <c r="G112" s="119"/>
      <c r="H112" s="119"/>
      <c r="I112" s="119"/>
      <c r="J112" s="120">
        <f>J167</f>
        <v>0</v>
      </c>
      <c r="L112" s="117"/>
    </row>
    <row r="113" spans="2:12" s="9" customFormat="1" ht="19.899999999999999" customHeight="1">
      <c r="B113" s="117"/>
      <c r="D113" s="118" t="s">
        <v>21580</v>
      </c>
      <c r="E113" s="119"/>
      <c r="F113" s="119"/>
      <c r="G113" s="119"/>
      <c r="H113" s="119"/>
      <c r="I113" s="119"/>
      <c r="J113" s="120">
        <f>J169</f>
        <v>0</v>
      </c>
      <c r="L113" s="117"/>
    </row>
    <row r="114" spans="2:12" s="9" customFormat="1" ht="19.899999999999999" customHeight="1">
      <c r="B114" s="117"/>
      <c r="D114" s="118" t="s">
        <v>21580</v>
      </c>
      <c r="E114" s="119"/>
      <c r="F114" s="119"/>
      <c r="G114" s="119"/>
      <c r="H114" s="119"/>
      <c r="I114" s="119"/>
      <c r="J114" s="120">
        <f>J171</f>
        <v>0</v>
      </c>
      <c r="L114" s="117"/>
    </row>
    <row r="115" spans="2:12" s="9" customFormat="1" ht="19.899999999999999" customHeight="1">
      <c r="B115" s="117"/>
      <c r="D115" s="118" t="s">
        <v>21580</v>
      </c>
      <c r="E115" s="119"/>
      <c r="F115" s="119"/>
      <c r="G115" s="119"/>
      <c r="H115" s="119"/>
      <c r="I115" s="119"/>
      <c r="J115" s="120">
        <f>J173</f>
        <v>0</v>
      </c>
      <c r="L115" s="117"/>
    </row>
    <row r="116" spans="2:12" s="9" customFormat="1" ht="19.899999999999999" customHeight="1">
      <c r="B116" s="117"/>
      <c r="D116" s="118" t="s">
        <v>21580</v>
      </c>
      <c r="E116" s="119"/>
      <c r="F116" s="119"/>
      <c r="G116" s="119"/>
      <c r="H116" s="119"/>
      <c r="I116" s="119"/>
      <c r="J116" s="120">
        <f>J175</f>
        <v>0</v>
      </c>
      <c r="L116" s="117"/>
    </row>
    <row r="117" spans="2:12" s="9" customFormat="1" ht="19.899999999999999" customHeight="1">
      <c r="B117" s="117"/>
      <c r="D117" s="118" t="s">
        <v>21580</v>
      </c>
      <c r="E117" s="119"/>
      <c r="F117" s="119"/>
      <c r="G117" s="119"/>
      <c r="H117" s="119"/>
      <c r="I117" s="119"/>
      <c r="J117" s="120">
        <f>J177</f>
        <v>0</v>
      </c>
      <c r="L117" s="117"/>
    </row>
    <row r="118" spans="2:12" s="9" customFormat="1" ht="19.899999999999999" customHeight="1">
      <c r="B118" s="117"/>
      <c r="D118" s="118" t="s">
        <v>21580</v>
      </c>
      <c r="E118" s="119"/>
      <c r="F118" s="119"/>
      <c r="G118" s="119"/>
      <c r="H118" s="119"/>
      <c r="I118" s="119"/>
      <c r="J118" s="120">
        <f>J179</f>
        <v>0</v>
      </c>
      <c r="L118" s="117"/>
    </row>
    <row r="119" spans="2:12" s="9" customFormat="1" ht="19.899999999999999" customHeight="1">
      <c r="B119" s="117"/>
      <c r="D119" s="118" t="s">
        <v>21580</v>
      </c>
      <c r="E119" s="119"/>
      <c r="F119" s="119"/>
      <c r="G119" s="119"/>
      <c r="H119" s="119"/>
      <c r="I119" s="119"/>
      <c r="J119" s="120">
        <f>J181</f>
        <v>0</v>
      </c>
      <c r="L119" s="117"/>
    </row>
    <row r="120" spans="2:12" s="9" customFormat="1" ht="19.899999999999999" customHeight="1">
      <c r="B120" s="117"/>
      <c r="D120" s="118" t="s">
        <v>21580</v>
      </c>
      <c r="E120" s="119"/>
      <c r="F120" s="119"/>
      <c r="G120" s="119"/>
      <c r="H120" s="119"/>
      <c r="I120" s="119"/>
      <c r="J120" s="120">
        <f>J183</f>
        <v>0</v>
      </c>
      <c r="L120" s="117"/>
    </row>
    <row r="121" spans="2:12" s="9" customFormat="1" ht="19.899999999999999" customHeight="1">
      <c r="B121" s="117"/>
      <c r="D121" s="118" t="s">
        <v>21580</v>
      </c>
      <c r="E121" s="119"/>
      <c r="F121" s="119"/>
      <c r="G121" s="119"/>
      <c r="H121" s="119"/>
      <c r="I121" s="119"/>
      <c r="J121" s="120">
        <f>J185</f>
        <v>0</v>
      </c>
      <c r="L121" s="117"/>
    </row>
    <row r="122" spans="2:12" s="1" customFormat="1" ht="21.75" customHeight="1">
      <c r="B122" s="31"/>
      <c r="L122" s="31"/>
    </row>
    <row r="123" spans="2:12" s="1" customFormat="1" ht="7" customHeight="1">
      <c r="B123" s="46"/>
      <c r="C123" s="47"/>
      <c r="D123" s="47"/>
      <c r="E123" s="47"/>
      <c r="F123" s="47"/>
      <c r="G123" s="47"/>
      <c r="H123" s="47"/>
      <c r="I123" s="47"/>
      <c r="J123" s="47"/>
      <c r="K123" s="47"/>
      <c r="L123" s="31"/>
    </row>
    <row r="127" spans="2:12" s="1" customFormat="1" ht="7" customHeight="1">
      <c r="B127" s="48"/>
      <c r="C127" s="49"/>
      <c r="D127" s="49"/>
      <c r="E127" s="49"/>
      <c r="F127" s="49"/>
      <c r="G127" s="49"/>
      <c r="H127" s="49"/>
      <c r="I127" s="49"/>
      <c r="J127" s="49"/>
      <c r="K127" s="49"/>
      <c r="L127" s="31"/>
    </row>
    <row r="128" spans="2:12" s="1" customFormat="1" ht="25" customHeight="1">
      <c r="B128" s="31"/>
      <c r="C128" s="20" t="s">
        <v>303</v>
      </c>
      <c r="L128" s="31"/>
    </row>
    <row r="129" spans="2:20" s="1" customFormat="1" ht="7" customHeight="1">
      <c r="B129" s="31"/>
      <c r="L129" s="31"/>
    </row>
    <row r="130" spans="2:20" s="1" customFormat="1" ht="12" customHeight="1">
      <c r="B130" s="31"/>
      <c r="C130" s="26" t="s">
        <v>15</v>
      </c>
      <c r="L130" s="31"/>
    </row>
    <row r="131" spans="2:20" s="1" customFormat="1" ht="26.25" customHeight="1">
      <c r="B131" s="31"/>
      <c r="E131" s="261" t="str">
        <f>E7</f>
        <v>Dostavba a rekonštrukcia lôžkovej časti Nemocnice s poliklinikou v Spišskej Novej Vsi</v>
      </c>
      <c r="F131" s="262"/>
      <c r="G131" s="262"/>
      <c r="H131" s="262"/>
      <c r="L131" s="31"/>
    </row>
    <row r="132" spans="2:20" ht="12" customHeight="1">
      <c r="B132" s="19"/>
      <c r="C132" s="26" t="s">
        <v>285</v>
      </c>
      <c r="L132" s="19"/>
    </row>
    <row r="133" spans="2:20" ht="16.5" customHeight="1">
      <c r="B133" s="19"/>
      <c r="E133" s="261" t="s">
        <v>20135</v>
      </c>
      <c r="F133" s="218"/>
      <c r="G133" s="218"/>
      <c r="H133" s="218"/>
      <c r="L133" s="19"/>
    </row>
    <row r="134" spans="2:20" ht="12" customHeight="1">
      <c r="B134" s="19"/>
      <c r="C134" s="26" t="s">
        <v>287</v>
      </c>
      <c r="L134" s="19"/>
    </row>
    <row r="135" spans="2:20" s="1" customFormat="1" ht="16.5" customHeight="1">
      <c r="B135" s="31"/>
      <c r="E135" s="256" t="s">
        <v>21339</v>
      </c>
      <c r="F135" s="263"/>
      <c r="G135" s="263"/>
      <c r="H135" s="263"/>
      <c r="L135" s="31"/>
    </row>
    <row r="136" spans="2:20" s="1" customFormat="1" ht="12" customHeight="1">
      <c r="B136" s="31"/>
      <c r="C136" s="26" t="s">
        <v>289</v>
      </c>
      <c r="L136" s="31"/>
    </row>
    <row r="137" spans="2:20" s="1" customFormat="1" ht="16.5" customHeight="1">
      <c r="B137" s="31"/>
      <c r="E137" s="243" t="str">
        <f>E13</f>
        <v>PS11.4 - SO 03</v>
      </c>
      <c r="F137" s="263"/>
      <c r="G137" s="263"/>
      <c r="H137" s="263"/>
      <c r="L137" s="31"/>
    </row>
    <row r="138" spans="2:20" s="1" customFormat="1" ht="7" customHeight="1">
      <c r="B138" s="31"/>
      <c r="L138" s="31"/>
    </row>
    <row r="139" spans="2:20" s="1" customFormat="1" ht="12" customHeight="1">
      <c r="B139" s="31"/>
      <c r="C139" s="26" t="s">
        <v>19</v>
      </c>
      <c r="F139" s="24" t="str">
        <f>F16</f>
        <v>parc.č.:1094/1,17,81,82,98,99,1095,1096,9243/18</v>
      </c>
      <c r="I139" s="26" t="s">
        <v>21</v>
      </c>
      <c r="J139" s="54" t="str">
        <f>IF(J16="","",J16)</f>
        <v>6. 3. 2024</v>
      </c>
      <c r="L139" s="31"/>
    </row>
    <row r="140" spans="2:20" s="1" customFormat="1" ht="7" customHeight="1">
      <c r="B140" s="31"/>
      <c r="L140" s="31"/>
    </row>
    <row r="141" spans="2:20" s="1" customFormat="1" ht="25.65" customHeight="1">
      <c r="B141" s="31"/>
      <c r="C141" s="26" t="s">
        <v>23</v>
      </c>
      <c r="F141" s="24" t="str">
        <f>E19</f>
        <v>Nemocnica s poliklinikou, Spišská Nová Ves</v>
      </c>
      <c r="I141" s="26" t="s">
        <v>29</v>
      </c>
      <c r="J141" s="29" t="str">
        <f>E25</f>
        <v>d.g.A. design graphic architecture s.r.o.</v>
      </c>
      <c r="L141" s="31"/>
    </row>
    <row r="142" spans="2:20" s="1" customFormat="1" ht="15.15" customHeight="1">
      <c r="B142" s="31"/>
      <c r="C142" s="26" t="s">
        <v>27</v>
      </c>
      <c r="F142" s="24" t="str">
        <f>IF(E22="","",E22)</f>
        <v>Vyplň údaj</v>
      </c>
      <c r="I142" s="26" t="s">
        <v>32</v>
      </c>
      <c r="J142" s="29" t="str">
        <f>E28</f>
        <v xml:space="preserve"> </v>
      </c>
      <c r="L142" s="31"/>
    </row>
    <row r="143" spans="2:20" s="1" customFormat="1" ht="10.25" customHeight="1">
      <c r="B143" s="31"/>
      <c r="L143" s="31"/>
    </row>
    <row r="144" spans="2:20" s="10" customFormat="1" ht="29.25" customHeight="1">
      <c r="B144" s="121"/>
      <c r="C144" s="122" t="s">
        <v>304</v>
      </c>
      <c r="D144" s="123" t="s">
        <v>61</v>
      </c>
      <c r="E144" s="123" t="s">
        <v>57</v>
      </c>
      <c r="F144" s="123" t="s">
        <v>58</v>
      </c>
      <c r="G144" s="123" t="s">
        <v>305</v>
      </c>
      <c r="H144" s="123" t="s">
        <v>306</v>
      </c>
      <c r="I144" s="123" t="s">
        <v>307</v>
      </c>
      <c r="J144" s="124" t="s">
        <v>294</v>
      </c>
      <c r="K144" s="125" t="s">
        <v>308</v>
      </c>
      <c r="L144" s="121"/>
      <c r="M144" s="61" t="s">
        <v>1</v>
      </c>
      <c r="N144" s="62" t="s">
        <v>40</v>
      </c>
      <c r="O144" s="62" t="s">
        <v>309</v>
      </c>
      <c r="P144" s="62" t="s">
        <v>310</v>
      </c>
      <c r="Q144" s="62" t="s">
        <v>311</v>
      </c>
      <c r="R144" s="62" t="s">
        <v>312</v>
      </c>
      <c r="S144" s="62" t="s">
        <v>313</v>
      </c>
      <c r="T144" s="63" t="s">
        <v>314</v>
      </c>
    </row>
    <row r="145" spans="2:65" s="1" customFormat="1" ht="22.75" customHeight="1">
      <c r="B145" s="31"/>
      <c r="C145" s="66" t="s">
        <v>295</v>
      </c>
      <c r="J145" s="126">
        <f>BK145</f>
        <v>0</v>
      </c>
      <c r="L145" s="31"/>
      <c r="M145" s="64"/>
      <c r="N145" s="55"/>
      <c r="O145" s="55"/>
      <c r="P145" s="127">
        <f>P146</f>
        <v>0</v>
      </c>
      <c r="Q145" s="55"/>
      <c r="R145" s="127">
        <f>R146</f>
        <v>0</v>
      </c>
      <c r="S145" s="55"/>
      <c r="T145" s="128">
        <f>T146</f>
        <v>0</v>
      </c>
      <c r="AT145" s="16" t="s">
        <v>75</v>
      </c>
      <c r="AU145" s="16" t="s">
        <v>296</v>
      </c>
      <c r="BK145" s="129">
        <f>BK146</f>
        <v>0</v>
      </c>
    </row>
    <row r="146" spans="2:65" s="11" customFormat="1" ht="25.9" customHeight="1">
      <c r="B146" s="130"/>
      <c r="D146" s="131" t="s">
        <v>75</v>
      </c>
      <c r="E146" s="132" t="s">
        <v>582</v>
      </c>
      <c r="F146" s="132" t="s">
        <v>133</v>
      </c>
      <c r="I146" s="133"/>
      <c r="J146" s="134">
        <f>BK146</f>
        <v>0</v>
      </c>
      <c r="L146" s="130"/>
      <c r="M146" s="135"/>
      <c r="P146" s="136">
        <f>P147+P149+P151+P153+P155+P157+P159+P161+P163+P165+P167+P169+P171+P173+P175+P177+P179+P181+P183+P185</f>
        <v>0</v>
      </c>
      <c r="R146" s="136">
        <f>R147+R149+R151+R153+R155+R157+R159+R161+R163+R165+R167+R169+R171+R173+R175+R177+R179+R181+R183+R185</f>
        <v>0</v>
      </c>
      <c r="T146" s="137">
        <f>T147+T149+T151+T153+T155+T157+T159+T161+T163+T165+T167+T169+T171+T173+T175+T177+T179+T181+T183+T185</f>
        <v>0</v>
      </c>
      <c r="AR146" s="131" t="s">
        <v>83</v>
      </c>
      <c r="AT146" s="138" t="s">
        <v>75</v>
      </c>
      <c r="AU146" s="138" t="s">
        <v>76</v>
      </c>
      <c r="AY146" s="131" t="s">
        <v>317</v>
      </c>
      <c r="BK146" s="139">
        <f>BK147+BK149+BK151+BK153+BK155+BK157+BK159+BK161+BK163+BK165+BK167+BK169+BK171+BK173+BK175+BK177+BK179+BK181+BK183+BK185</f>
        <v>0</v>
      </c>
    </row>
    <row r="147" spans="2:65" s="11" customFormat="1" ht="22.75" customHeight="1">
      <c r="B147" s="130"/>
      <c r="D147" s="131" t="s">
        <v>75</v>
      </c>
      <c r="E147" s="140" t="s">
        <v>612</v>
      </c>
      <c r="F147" s="140" t="s">
        <v>21581</v>
      </c>
      <c r="I147" s="133"/>
      <c r="J147" s="141">
        <f>BK147</f>
        <v>0</v>
      </c>
      <c r="L147" s="130"/>
      <c r="M147" s="135"/>
      <c r="P147" s="136">
        <f>P148</f>
        <v>0</v>
      </c>
      <c r="R147" s="136">
        <f>R148</f>
        <v>0</v>
      </c>
      <c r="T147" s="137">
        <f>T148</f>
        <v>0</v>
      </c>
      <c r="AR147" s="131" t="s">
        <v>83</v>
      </c>
      <c r="AT147" s="138" t="s">
        <v>75</v>
      </c>
      <c r="AU147" s="138" t="s">
        <v>83</v>
      </c>
      <c r="AY147" s="131" t="s">
        <v>317</v>
      </c>
      <c r="BK147" s="139">
        <f>BK148</f>
        <v>0</v>
      </c>
    </row>
    <row r="148" spans="2:65" s="1" customFormat="1" ht="49" customHeight="1">
      <c r="B148" s="142"/>
      <c r="C148" s="179" t="s">
        <v>83</v>
      </c>
      <c r="D148" s="179" t="s">
        <v>454</v>
      </c>
      <c r="E148" s="180" t="s">
        <v>9952</v>
      </c>
      <c r="F148" s="181" t="s">
        <v>21376</v>
      </c>
      <c r="G148" s="182" t="s">
        <v>21377</v>
      </c>
      <c r="H148" s="183">
        <v>1</v>
      </c>
      <c r="I148" s="184"/>
      <c r="J148" s="185">
        <f>ROUND(I148*H148,2)</f>
        <v>0</v>
      </c>
      <c r="K148" s="186"/>
      <c r="L148" s="187"/>
      <c r="M148" s="188" t="s">
        <v>1</v>
      </c>
      <c r="N148" s="189" t="s">
        <v>42</v>
      </c>
      <c r="P148" s="153">
        <f>O148*H148</f>
        <v>0</v>
      </c>
      <c r="Q148" s="153">
        <v>0</v>
      </c>
      <c r="R148" s="153">
        <f>Q148*H148</f>
        <v>0</v>
      </c>
      <c r="S148" s="153">
        <v>0</v>
      </c>
      <c r="T148" s="154">
        <f>S148*H148</f>
        <v>0</v>
      </c>
      <c r="AR148" s="155" t="s">
        <v>356</v>
      </c>
      <c r="AT148" s="155" t="s">
        <v>454</v>
      </c>
      <c r="AU148" s="155" t="s">
        <v>88</v>
      </c>
      <c r="AY148" s="16" t="s">
        <v>317</v>
      </c>
      <c r="BE148" s="156">
        <f>IF(N148="základná",J148,0)</f>
        <v>0</v>
      </c>
      <c r="BF148" s="156">
        <f>IF(N148="znížená",J148,0)</f>
        <v>0</v>
      </c>
      <c r="BG148" s="156">
        <f>IF(N148="zákl. prenesená",J148,0)</f>
        <v>0</v>
      </c>
      <c r="BH148" s="156">
        <f>IF(N148="zníž. prenesená",J148,0)</f>
        <v>0</v>
      </c>
      <c r="BI148" s="156">
        <f>IF(N148="nulová",J148,0)</f>
        <v>0</v>
      </c>
      <c r="BJ148" s="16" t="s">
        <v>88</v>
      </c>
      <c r="BK148" s="156">
        <f>ROUND(I148*H148,2)</f>
        <v>0</v>
      </c>
      <c r="BL148" s="16" t="s">
        <v>323</v>
      </c>
      <c r="BM148" s="155" t="s">
        <v>88</v>
      </c>
    </row>
    <row r="149" spans="2:65" s="11" customFormat="1" ht="22.75" customHeight="1">
      <c r="B149" s="130"/>
      <c r="D149" s="131" t="s">
        <v>75</v>
      </c>
      <c r="E149" s="140" t="s">
        <v>612</v>
      </c>
      <c r="F149" s="140" t="s">
        <v>21581</v>
      </c>
      <c r="I149" s="133"/>
      <c r="J149" s="141">
        <f>BK149</f>
        <v>0</v>
      </c>
      <c r="L149" s="130"/>
      <c r="M149" s="135"/>
      <c r="P149" s="136">
        <f>P150</f>
        <v>0</v>
      </c>
      <c r="R149" s="136">
        <f>R150</f>
        <v>0</v>
      </c>
      <c r="T149" s="137">
        <f>T150</f>
        <v>0</v>
      </c>
      <c r="AR149" s="131" t="s">
        <v>83</v>
      </c>
      <c r="AT149" s="138" t="s">
        <v>75</v>
      </c>
      <c r="AU149" s="138" t="s">
        <v>83</v>
      </c>
      <c r="AY149" s="131" t="s">
        <v>317</v>
      </c>
      <c r="BK149" s="139">
        <f>BK150</f>
        <v>0</v>
      </c>
    </row>
    <row r="150" spans="2:65" s="1" customFormat="1" ht="49" customHeight="1">
      <c r="B150" s="142"/>
      <c r="C150" s="179" t="s">
        <v>88</v>
      </c>
      <c r="D150" s="179" t="s">
        <v>454</v>
      </c>
      <c r="E150" s="180" t="s">
        <v>9952</v>
      </c>
      <c r="F150" s="181" t="s">
        <v>21376</v>
      </c>
      <c r="G150" s="182" t="s">
        <v>21377</v>
      </c>
      <c r="H150" s="183">
        <v>1</v>
      </c>
      <c r="I150" s="184"/>
      <c r="J150" s="185">
        <f>ROUND(I150*H150,2)</f>
        <v>0</v>
      </c>
      <c r="K150" s="186"/>
      <c r="L150" s="187"/>
      <c r="M150" s="188" t="s">
        <v>1</v>
      </c>
      <c r="N150" s="189" t="s">
        <v>42</v>
      </c>
      <c r="P150" s="153">
        <f>O150*H150</f>
        <v>0</v>
      </c>
      <c r="Q150" s="153">
        <v>0</v>
      </c>
      <c r="R150" s="153">
        <f>Q150*H150</f>
        <v>0</v>
      </c>
      <c r="S150" s="153">
        <v>0</v>
      </c>
      <c r="T150" s="154">
        <f>S150*H150</f>
        <v>0</v>
      </c>
      <c r="AR150" s="155" t="s">
        <v>356</v>
      </c>
      <c r="AT150" s="155" t="s">
        <v>454</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323</v>
      </c>
      <c r="BM150" s="155" t="s">
        <v>323</v>
      </c>
    </row>
    <row r="151" spans="2:65" s="11" customFormat="1" ht="22.75" customHeight="1">
      <c r="B151" s="130"/>
      <c r="D151" s="131" t="s">
        <v>75</v>
      </c>
      <c r="E151" s="140" t="s">
        <v>612</v>
      </c>
      <c r="F151" s="140" t="s">
        <v>21581</v>
      </c>
      <c r="I151" s="133"/>
      <c r="J151" s="141">
        <f>BK151</f>
        <v>0</v>
      </c>
      <c r="L151" s="130"/>
      <c r="M151" s="135"/>
      <c r="P151" s="136">
        <f>P152</f>
        <v>0</v>
      </c>
      <c r="R151" s="136">
        <f>R152</f>
        <v>0</v>
      </c>
      <c r="T151" s="137">
        <f>T152</f>
        <v>0</v>
      </c>
      <c r="AR151" s="131" t="s">
        <v>83</v>
      </c>
      <c r="AT151" s="138" t="s">
        <v>75</v>
      </c>
      <c r="AU151" s="138" t="s">
        <v>83</v>
      </c>
      <c r="AY151" s="131" t="s">
        <v>317</v>
      </c>
      <c r="BK151" s="139">
        <f>BK152</f>
        <v>0</v>
      </c>
    </row>
    <row r="152" spans="2:65" s="1" customFormat="1" ht="49" customHeight="1">
      <c r="B152" s="142"/>
      <c r="C152" s="179" t="s">
        <v>92</v>
      </c>
      <c r="D152" s="179" t="s">
        <v>454</v>
      </c>
      <c r="E152" s="180" t="s">
        <v>9952</v>
      </c>
      <c r="F152" s="181" t="s">
        <v>21376</v>
      </c>
      <c r="G152" s="182" t="s">
        <v>21377</v>
      </c>
      <c r="H152" s="183">
        <v>1</v>
      </c>
      <c r="I152" s="184"/>
      <c r="J152" s="185">
        <f>ROUND(I152*H152,2)</f>
        <v>0</v>
      </c>
      <c r="K152" s="186"/>
      <c r="L152" s="187"/>
      <c r="M152" s="188" t="s">
        <v>1</v>
      </c>
      <c r="N152" s="189" t="s">
        <v>42</v>
      </c>
      <c r="P152" s="153">
        <f>O152*H152</f>
        <v>0</v>
      </c>
      <c r="Q152" s="153">
        <v>0</v>
      </c>
      <c r="R152" s="153">
        <f>Q152*H152</f>
        <v>0</v>
      </c>
      <c r="S152" s="153">
        <v>0</v>
      </c>
      <c r="T152" s="154">
        <f>S152*H152</f>
        <v>0</v>
      </c>
      <c r="AR152" s="155" t="s">
        <v>356</v>
      </c>
      <c r="AT152" s="155" t="s">
        <v>454</v>
      </c>
      <c r="AU152" s="155" t="s">
        <v>88</v>
      </c>
      <c r="AY152" s="16" t="s">
        <v>317</v>
      </c>
      <c r="BE152" s="156">
        <f>IF(N152="základná",J152,0)</f>
        <v>0</v>
      </c>
      <c r="BF152" s="156">
        <f>IF(N152="znížená",J152,0)</f>
        <v>0</v>
      </c>
      <c r="BG152" s="156">
        <f>IF(N152="zákl. prenesená",J152,0)</f>
        <v>0</v>
      </c>
      <c r="BH152" s="156">
        <f>IF(N152="zníž. prenesená",J152,0)</f>
        <v>0</v>
      </c>
      <c r="BI152" s="156">
        <f>IF(N152="nulová",J152,0)</f>
        <v>0</v>
      </c>
      <c r="BJ152" s="16" t="s">
        <v>88</v>
      </c>
      <c r="BK152" s="156">
        <f>ROUND(I152*H152,2)</f>
        <v>0</v>
      </c>
      <c r="BL152" s="16" t="s">
        <v>323</v>
      </c>
      <c r="BM152" s="155" t="s">
        <v>346</v>
      </c>
    </row>
    <row r="153" spans="2:65" s="11" customFormat="1" ht="22.75" customHeight="1">
      <c r="B153" s="130"/>
      <c r="D153" s="131" t="s">
        <v>75</v>
      </c>
      <c r="E153" s="140" t="s">
        <v>612</v>
      </c>
      <c r="F153" s="140" t="s">
        <v>21581</v>
      </c>
      <c r="I153" s="133"/>
      <c r="J153" s="141">
        <f>BK153</f>
        <v>0</v>
      </c>
      <c r="L153" s="130"/>
      <c r="M153" s="135"/>
      <c r="P153" s="136">
        <f>P154</f>
        <v>0</v>
      </c>
      <c r="R153" s="136">
        <f>R154</f>
        <v>0</v>
      </c>
      <c r="T153" s="137">
        <f>T154</f>
        <v>0</v>
      </c>
      <c r="AR153" s="131" t="s">
        <v>83</v>
      </c>
      <c r="AT153" s="138" t="s">
        <v>75</v>
      </c>
      <c r="AU153" s="138" t="s">
        <v>83</v>
      </c>
      <c r="AY153" s="131" t="s">
        <v>317</v>
      </c>
      <c r="BK153" s="139">
        <f>BK154</f>
        <v>0</v>
      </c>
    </row>
    <row r="154" spans="2:65" s="1" customFormat="1" ht="49" customHeight="1">
      <c r="B154" s="142"/>
      <c r="C154" s="179" t="s">
        <v>323</v>
      </c>
      <c r="D154" s="179" t="s">
        <v>454</v>
      </c>
      <c r="E154" s="180" t="s">
        <v>9952</v>
      </c>
      <c r="F154" s="181" t="s">
        <v>21376</v>
      </c>
      <c r="G154" s="182" t="s">
        <v>21377</v>
      </c>
      <c r="H154" s="183">
        <v>1</v>
      </c>
      <c r="I154" s="184"/>
      <c r="J154" s="185">
        <f>ROUND(I154*H154,2)</f>
        <v>0</v>
      </c>
      <c r="K154" s="186"/>
      <c r="L154" s="187"/>
      <c r="M154" s="188" t="s">
        <v>1</v>
      </c>
      <c r="N154" s="189" t="s">
        <v>42</v>
      </c>
      <c r="P154" s="153">
        <f>O154*H154</f>
        <v>0</v>
      </c>
      <c r="Q154" s="153">
        <v>0</v>
      </c>
      <c r="R154" s="153">
        <f>Q154*H154</f>
        <v>0</v>
      </c>
      <c r="S154" s="153">
        <v>0</v>
      </c>
      <c r="T154" s="154">
        <f>S154*H154</f>
        <v>0</v>
      </c>
      <c r="AR154" s="155" t="s">
        <v>356</v>
      </c>
      <c r="AT154" s="155" t="s">
        <v>454</v>
      </c>
      <c r="AU154" s="155" t="s">
        <v>88</v>
      </c>
      <c r="AY154" s="16" t="s">
        <v>317</v>
      </c>
      <c r="BE154" s="156">
        <f>IF(N154="základná",J154,0)</f>
        <v>0</v>
      </c>
      <c r="BF154" s="156">
        <f>IF(N154="znížená",J154,0)</f>
        <v>0</v>
      </c>
      <c r="BG154" s="156">
        <f>IF(N154="zákl. prenesená",J154,0)</f>
        <v>0</v>
      </c>
      <c r="BH154" s="156">
        <f>IF(N154="zníž. prenesená",J154,0)</f>
        <v>0</v>
      </c>
      <c r="BI154" s="156">
        <f>IF(N154="nulová",J154,0)</f>
        <v>0</v>
      </c>
      <c r="BJ154" s="16" t="s">
        <v>88</v>
      </c>
      <c r="BK154" s="156">
        <f>ROUND(I154*H154,2)</f>
        <v>0</v>
      </c>
      <c r="BL154" s="16" t="s">
        <v>323</v>
      </c>
      <c r="BM154" s="155" t="s">
        <v>356</v>
      </c>
    </row>
    <row r="155" spans="2:65" s="11" customFormat="1" ht="22.75" customHeight="1">
      <c r="B155" s="130"/>
      <c r="D155" s="131" t="s">
        <v>75</v>
      </c>
      <c r="E155" s="140" t="s">
        <v>612</v>
      </c>
      <c r="F155" s="140" t="s">
        <v>21581</v>
      </c>
      <c r="I155" s="133"/>
      <c r="J155" s="141">
        <f>BK155</f>
        <v>0</v>
      </c>
      <c r="L155" s="130"/>
      <c r="M155" s="135"/>
      <c r="P155" s="136">
        <f>P156</f>
        <v>0</v>
      </c>
      <c r="R155" s="136">
        <f>R156</f>
        <v>0</v>
      </c>
      <c r="T155" s="137">
        <f>T156</f>
        <v>0</v>
      </c>
      <c r="AR155" s="131" t="s">
        <v>83</v>
      </c>
      <c r="AT155" s="138" t="s">
        <v>75</v>
      </c>
      <c r="AU155" s="138" t="s">
        <v>83</v>
      </c>
      <c r="AY155" s="131" t="s">
        <v>317</v>
      </c>
      <c r="BK155" s="139">
        <f>BK156</f>
        <v>0</v>
      </c>
    </row>
    <row r="156" spans="2:65" s="1" customFormat="1" ht="49" customHeight="1">
      <c r="B156" s="142"/>
      <c r="C156" s="179" t="s">
        <v>341</v>
      </c>
      <c r="D156" s="179" t="s">
        <v>454</v>
      </c>
      <c r="E156" s="180" t="s">
        <v>9952</v>
      </c>
      <c r="F156" s="181" t="s">
        <v>21376</v>
      </c>
      <c r="G156" s="182" t="s">
        <v>21377</v>
      </c>
      <c r="H156" s="183">
        <v>1</v>
      </c>
      <c r="I156" s="184"/>
      <c r="J156" s="185">
        <f>ROUND(I156*H156,2)</f>
        <v>0</v>
      </c>
      <c r="K156" s="186"/>
      <c r="L156" s="187"/>
      <c r="M156" s="188" t="s">
        <v>1</v>
      </c>
      <c r="N156" s="189" t="s">
        <v>42</v>
      </c>
      <c r="P156" s="153">
        <f>O156*H156</f>
        <v>0</v>
      </c>
      <c r="Q156" s="153">
        <v>0</v>
      </c>
      <c r="R156" s="153">
        <f>Q156*H156</f>
        <v>0</v>
      </c>
      <c r="S156" s="153">
        <v>0</v>
      </c>
      <c r="T156" s="154">
        <f>S156*H156</f>
        <v>0</v>
      </c>
      <c r="AR156" s="155" t="s">
        <v>356</v>
      </c>
      <c r="AT156" s="155" t="s">
        <v>454</v>
      </c>
      <c r="AU156" s="155" t="s">
        <v>88</v>
      </c>
      <c r="AY156" s="16" t="s">
        <v>317</v>
      </c>
      <c r="BE156" s="156">
        <f>IF(N156="základná",J156,0)</f>
        <v>0</v>
      </c>
      <c r="BF156" s="156">
        <f>IF(N156="znížená",J156,0)</f>
        <v>0</v>
      </c>
      <c r="BG156" s="156">
        <f>IF(N156="zákl. prenesená",J156,0)</f>
        <v>0</v>
      </c>
      <c r="BH156" s="156">
        <f>IF(N156="zníž. prenesená",J156,0)</f>
        <v>0</v>
      </c>
      <c r="BI156" s="156">
        <f>IF(N156="nulová",J156,0)</f>
        <v>0</v>
      </c>
      <c r="BJ156" s="16" t="s">
        <v>88</v>
      </c>
      <c r="BK156" s="156">
        <f>ROUND(I156*H156,2)</f>
        <v>0</v>
      </c>
      <c r="BL156" s="16" t="s">
        <v>323</v>
      </c>
      <c r="BM156" s="155" t="s">
        <v>366</v>
      </c>
    </row>
    <row r="157" spans="2:65" s="11" customFormat="1" ht="22.75" customHeight="1">
      <c r="B157" s="130"/>
      <c r="D157" s="131" t="s">
        <v>75</v>
      </c>
      <c r="E157" s="140" t="s">
        <v>612</v>
      </c>
      <c r="F157" s="140" t="s">
        <v>21581</v>
      </c>
      <c r="I157" s="133"/>
      <c r="J157" s="141">
        <f>BK157</f>
        <v>0</v>
      </c>
      <c r="L157" s="130"/>
      <c r="M157" s="135"/>
      <c r="P157" s="136">
        <f>P158</f>
        <v>0</v>
      </c>
      <c r="R157" s="136">
        <f>R158</f>
        <v>0</v>
      </c>
      <c r="T157" s="137">
        <f>T158</f>
        <v>0</v>
      </c>
      <c r="AR157" s="131" t="s">
        <v>83</v>
      </c>
      <c r="AT157" s="138" t="s">
        <v>75</v>
      </c>
      <c r="AU157" s="138" t="s">
        <v>83</v>
      </c>
      <c r="AY157" s="131" t="s">
        <v>317</v>
      </c>
      <c r="BK157" s="139">
        <f>BK158</f>
        <v>0</v>
      </c>
    </row>
    <row r="158" spans="2:65" s="1" customFormat="1" ht="49" customHeight="1">
      <c r="B158" s="142"/>
      <c r="C158" s="179" t="s">
        <v>346</v>
      </c>
      <c r="D158" s="179" t="s">
        <v>454</v>
      </c>
      <c r="E158" s="180" t="s">
        <v>9952</v>
      </c>
      <c r="F158" s="181" t="s">
        <v>21376</v>
      </c>
      <c r="G158" s="182" t="s">
        <v>21377</v>
      </c>
      <c r="H158" s="183">
        <v>1</v>
      </c>
      <c r="I158" s="184"/>
      <c r="J158" s="185">
        <f>ROUND(I158*H158,2)</f>
        <v>0</v>
      </c>
      <c r="K158" s="186"/>
      <c r="L158" s="187"/>
      <c r="M158" s="188" t="s">
        <v>1</v>
      </c>
      <c r="N158" s="189" t="s">
        <v>42</v>
      </c>
      <c r="P158" s="153">
        <f>O158*H158</f>
        <v>0</v>
      </c>
      <c r="Q158" s="153">
        <v>0</v>
      </c>
      <c r="R158" s="153">
        <f>Q158*H158</f>
        <v>0</v>
      </c>
      <c r="S158" s="153">
        <v>0</v>
      </c>
      <c r="T158" s="154">
        <f>S158*H158</f>
        <v>0</v>
      </c>
      <c r="AR158" s="155" t="s">
        <v>356</v>
      </c>
      <c r="AT158" s="155" t="s">
        <v>454</v>
      </c>
      <c r="AU158" s="155" t="s">
        <v>88</v>
      </c>
      <c r="AY158" s="16" t="s">
        <v>317</v>
      </c>
      <c r="BE158" s="156">
        <f>IF(N158="základná",J158,0)</f>
        <v>0</v>
      </c>
      <c r="BF158" s="156">
        <f>IF(N158="znížená",J158,0)</f>
        <v>0</v>
      </c>
      <c r="BG158" s="156">
        <f>IF(N158="zákl. prenesená",J158,0)</f>
        <v>0</v>
      </c>
      <c r="BH158" s="156">
        <f>IF(N158="zníž. prenesená",J158,0)</f>
        <v>0</v>
      </c>
      <c r="BI158" s="156">
        <f>IF(N158="nulová",J158,0)</f>
        <v>0</v>
      </c>
      <c r="BJ158" s="16" t="s">
        <v>88</v>
      </c>
      <c r="BK158" s="156">
        <f>ROUND(I158*H158,2)</f>
        <v>0</v>
      </c>
      <c r="BL158" s="16" t="s">
        <v>323</v>
      </c>
      <c r="BM158" s="155" t="s">
        <v>376</v>
      </c>
    </row>
    <row r="159" spans="2:65" s="11" customFormat="1" ht="22.75" customHeight="1">
      <c r="B159" s="130"/>
      <c r="D159" s="131" t="s">
        <v>75</v>
      </c>
      <c r="E159" s="140" t="s">
        <v>656</v>
      </c>
      <c r="F159" s="140" t="s">
        <v>21381</v>
      </c>
      <c r="I159" s="133"/>
      <c r="J159" s="141">
        <f>BK159</f>
        <v>0</v>
      </c>
      <c r="L159" s="130"/>
      <c r="M159" s="135"/>
      <c r="P159" s="136">
        <f>P160</f>
        <v>0</v>
      </c>
      <c r="R159" s="136">
        <f>R160</f>
        <v>0</v>
      </c>
      <c r="T159" s="137">
        <f>T160</f>
        <v>0</v>
      </c>
      <c r="AR159" s="131" t="s">
        <v>83</v>
      </c>
      <c r="AT159" s="138" t="s">
        <v>75</v>
      </c>
      <c r="AU159" s="138" t="s">
        <v>83</v>
      </c>
      <c r="AY159" s="131" t="s">
        <v>317</v>
      </c>
      <c r="BK159" s="139">
        <f>BK160</f>
        <v>0</v>
      </c>
    </row>
    <row r="160" spans="2:65" s="1" customFormat="1" ht="49" customHeight="1">
      <c r="B160" s="142"/>
      <c r="C160" s="179" t="s">
        <v>351</v>
      </c>
      <c r="D160" s="179" t="s">
        <v>454</v>
      </c>
      <c r="E160" s="180" t="s">
        <v>9954</v>
      </c>
      <c r="F160" s="181" t="s">
        <v>21582</v>
      </c>
      <c r="G160" s="182" t="s">
        <v>21377</v>
      </c>
      <c r="H160" s="183">
        <v>2</v>
      </c>
      <c r="I160" s="184"/>
      <c r="J160" s="185">
        <f>ROUND(I160*H160,2)</f>
        <v>0</v>
      </c>
      <c r="K160" s="186"/>
      <c r="L160" s="187"/>
      <c r="M160" s="188" t="s">
        <v>1</v>
      </c>
      <c r="N160" s="189" t="s">
        <v>42</v>
      </c>
      <c r="P160" s="153">
        <f>O160*H160</f>
        <v>0</v>
      </c>
      <c r="Q160" s="153">
        <v>0</v>
      </c>
      <c r="R160" s="153">
        <f>Q160*H160</f>
        <v>0</v>
      </c>
      <c r="S160" s="153">
        <v>0</v>
      </c>
      <c r="T160" s="154">
        <f>S160*H160</f>
        <v>0</v>
      </c>
      <c r="AR160" s="155" t="s">
        <v>356</v>
      </c>
      <c r="AT160" s="155" t="s">
        <v>454</v>
      </c>
      <c r="AU160" s="155" t="s">
        <v>88</v>
      </c>
      <c r="AY160" s="16" t="s">
        <v>317</v>
      </c>
      <c r="BE160" s="156">
        <f>IF(N160="základná",J160,0)</f>
        <v>0</v>
      </c>
      <c r="BF160" s="156">
        <f>IF(N160="znížená",J160,0)</f>
        <v>0</v>
      </c>
      <c r="BG160" s="156">
        <f>IF(N160="zákl. prenesená",J160,0)</f>
        <v>0</v>
      </c>
      <c r="BH160" s="156">
        <f>IF(N160="zníž. prenesená",J160,0)</f>
        <v>0</v>
      </c>
      <c r="BI160" s="156">
        <f>IF(N160="nulová",J160,0)</f>
        <v>0</v>
      </c>
      <c r="BJ160" s="16" t="s">
        <v>88</v>
      </c>
      <c r="BK160" s="156">
        <f>ROUND(I160*H160,2)</f>
        <v>0</v>
      </c>
      <c r="BL160" s="16" t="s">
        <v>323</v>
      </c>
      <c r="BM160" s="155" t="s">
        <v>386</v>
      </c>
    </row>
    <row r="161" spans="2:65" s="11" customFormat="1" ht="22.75" customHeight="1">
      <c r="B161" s="130"/>
      <c r="D161" s="131" t="s">
        <v>75</v>
      </c>
      <c r="E161" s="140" t="s">
        <v>656</v>
      </c>
      <c r="F161" s="140" t="s">
        <v>21381</v>
      </c>
      <c r="I161" s="133"/>
      <c r="J161" s="141">
        <f>BK161</f>
        <v>0</v>
      </c>
      <c r="L161" s="130"/>
      <c r="M161" s="135"/>
      <c r="P161" s="136">
        <f>P162</f>
        <v>0</v>
      </c>
      <c r="R161" s="136">
        <f>R162</f>
        <v>0</v>
      </c>
      <c r="T161" s="137">
        <f>T162</f>
        <v>0</v>
      </c>
      <c r="AR161" s="131" t="s">
        <v>83</v>
      </c>
      <c r="AT161" s="138" t="s">
        <v>75</v>
      </c>
      <c r="AU161" s="138" t="s">
        <v>83</v>
      </c>
      <c r="AY161" s="131" t="s">
        <v>317</v>
      </c>
      <c r="BK161" s="139">
        <f>BK162</f>
        <v>0</v>
      </c>
    </row>
    <row r="162" spans="2:65" s="1" customFormat="1" ht="49" customHeight="1">
      <c r="B162" s="142"/>
      <c r="C162" s="179" t="s">
        <v>356</v>
      </c>
      <c r="D162" s="179" t="s">
        <v>454</v>
      </c>
      <c r="E162" s="180" t="s">
        <v>9954</v>
      </c>
      <c r="F162" s="181" t="s">
        <v>21582</v>
      </c>
      <c r="G162" s="182" t="s">
        <v>21377</v>
      </c>
      <c r="H162" s="183">
        <v>2</v>
      </c>
      <c r="I162" s="184"/>
      <c r="J162" s="185">
        <f>ROUND(I162*H162,2)</f>
        <v>0</v>
      </c>
      <c r="K162" s="186"/>
      <c r="L162" s="187"/>
      <c r="M162" s="188" t="s">
        <v>1</v>
      </c>
      <c r="N162" s="189" t="s">
        <v>42</v>
      </c>
      <c r="P162" s="153">
        <f>O162*H162</f>
        <v>0</v>
      </c>
      <c r="Q162" s="153">
        <v>0</v>
      </c>
      <c r="R162" s="153">
        <f>Q162*H162</f>
        <v>0</v>
      </c>
      <c r="S162" s="153">
        <v>0</v>
      </c>
      <c r="T162" s="154">
        <f>S162*H162</f>
        <v>0</v>
      </c>
      <c r="AR162" s="155" t="s">
        <v>356</v>
      </c>
      <c r="AT162" s="155" t="s">
        <v>454</v>
      </c>
      <c r="AU162" s="155" t="s">
        <v>88</v>
      </c>
      <c r="AY162" s="16" t="s">
        <v>317</v>
      </c>
      <c r="BE162" s="156">
        <f>IF(N162="základná",J162,0)</f>
        <v>0</v>
      </c>
      <c r="BF162" s="156">
        <f>IF(N162="znížená",J162,0)</f>
        <v>0</v>
      </c>
      <c r="BG162" s="156">
        <f>IF(N162="zákl. prenesená",J162,0)</f>
        <v>0</v>
      </c>
      <c r="BH162" s="156">
        <f>IF(N162="zníž. prenesená",J162,0)</f>
        <v>0</v>
      </c>
      <c r="BI162" s="156">
        <f>IF(N162="nulová",J162,0)</f>
        <v>0</v>
      </c>
      <c r="BJ162" s="16" t="s">
        <v>88</v>
      </c>
      <c r="BK162" s="156">
        <f>ROUND(I162*H162,2)</f>
        <v>0</v>
      </c>
      <c r="BL162" s="16" t="s">
        <v>323</v>
      </c>
      <c r="BM162" s="155" t="s">
        <v>396</v>
      </c>
    </row>
    <row r="163" spans="2:65" s="11" customFormat="1" ht="22.75" customHeight="1">
      <c r="B163" s="130"/>
      <c r="D163" s="131" t="s">
        <v>75</v>
      </c>
      <c r="E163" s="140" t="s">
        <v>656</v>
      </c>
      <c r="F163" s="140" t="s">
        <v>21381</v>
      </c>
      <c r="I163" s="133"/>
      <c r="J163" s="141">
        <f>BK163</f>
        <v>0</v>
      </c>
      <c r="L163" s="130"/>
      <c r="M163" s="135"/>
      <c r="P163" s="136">
        <f>P164</f>
        <v>0</v>
      </c>
      <c r="R163" s="136">
        <f>R164</f>
        <v>0</v>
      </c>
      <c r="T163" s="137">
        <f>T164</f>
        <v>0</v>
      </c>
      <c r="AR163" s="131" t="s">
        <v>83</v>
      </c>
      <c r="AT163" s="138" t="s">
        <v>75</v>
      </c>
      <c r="AU163" s="138" t="s">
        <v>83</v>
      </c>
      <c r="AY163" s="131" t="s">
        <v>317</v>
      </c>
      <c r="BK163" s="139">
        <f>BK164</f>
        <v>0</v>
      </c>
    </row>
    <row r="164" spans="2:65" s="1" customFormat="1" ht="49" customHeight="1">
      <c r="B164" s="142"/>
      <c r="C164" s="179" t="s">
        <v>361</v>
      </c>
      <c r="D164" s="179" t="s">
        <v>454</v>
      </c>
      <c r="E164" s="180" t="s">
        <v>9954</v>
      </c>
      <c r="F164" s="181" t="s">
        <v>21582</v>
      </c>
      <c r="G164" s="182" t="s">
        <v>21377</v>
      </c>
      <c r="H164" s="183">
        <v>2</v>
      </c>
      <c r="I164" s="184"/>
      <c r="J164" s="185">
        <f>ROUND(I164*H164,2)</f>
        <v>0</v>
      </c>
      <c r="K164" s="186"/>
      <c r="L164" s="187"/>
      <c r="M164" s="188" t="s">
        <v>1</v>
      </c>
      <c r="N164" s="189" t="s">
        <v>42</v>
      </c>
      <c r="P164" s="153">
        <f>O164*H164</f>
        <v>0</v>
      </c>
      <c r="Q164" s="153">
        <v>0</v>
      </c>
      <c r="R164" s="153">
        <f>Q164*H164</f>
        <v>0</v>
      </c>
      <c r="S164" s="153">
        <v>0</v>
      </c>
      <c r="T164" s="154">
        <f>S164*H164</f>
        <v>0</v>
      </c>
      <c r="AR164" s="155" t="s">
        <v>356</v>
      </c>
      <c r="AT164" s="155" t="s">
        <v>454</v>
      </c>
      <c r="AU164" s="155" t="s">
        <v>88</v>
      </c>
      <c r="AY164" s="16" t="s">
        <v>317</v>
      </c>
      <c r="BE164" s="156">
        <f>IF(N164="základná",J164,0)</f>
        <v>0</v>
      </c>
      <c r="BF164" s="156">
        <f>IF(N164="znížená",J164,0)</f>
        <v>0</v>
      </c>
      <c r="BG164" s="156">
        <f>IF(N164="zákl. prenesená",J164,0)</f>
        <v>0</v>
      </c>
      <c r="BH164" s="156">
        <f>IF(N164="zníž. prenesená",J164,0)</f>
        <v>0</v>
      </c>
      <c r="BI164" s="156">
        <f>IF(N164="nulová",J164,0)</f>
        <v>0</v>
      </c>
      <c r="BJ164" s="16" t="s">
        <v>88</v>
      </c>
      <c r="BK164" s="156">
        <f>ROUND(I164*H164,2)</f>
        <v>0</v>
      </c>
      <c r="BL164" s="16" t="s">
        <v>323</v>
      </c>
      <c r="BM164" s="155" t="s">
        <v>405</v>
      </c>
    </row>
    <row r="165" spans="2:65" s="11" customFormat="1" ht="22.75" customHeight="1">
      <c r="B165" s="130"/>
      <c r="D165" s="131" t="s">
        <v>75</v>
      </c>
      <c r="E165" s="140" t="s">
        <v>656</v>
      </c>
      <c r="F165" s="140" t="s">
        <v>21381</v>
      </c>
      <c r="I165" s="133"/>
      <c r="J165" s="141">
        <f>BK165</f>
        <v>0</v>
      </c>
      <c r="L165" s="130"/>
      <c r="M165" s="135"/>
      <c r="P165" s="136">
        <f>P166</f>
        <v>0</v>
      </c>
      <c r="R165" s="136">
        <f>R166</f>
        <v>0</v>
      </c>
      <c r="T165" s="137">
        <f>T166</f>
        <v>0</v>
      </c>
      <c r="AR165" s="131" t="s">
        <v>83</v>
      </c>
      <c r="AT165" s="138" t="s">
        <v>75</v>
      </c>
      <c r="AU165" s="138" t="s">
        <v>83</v>
      </c>
      <c r="AY165" s="131" t="s">
        <v>317</v>
      </c>
      <c r="BK165" s="139">
        <f>BK166</f>
        <v>0</v>
      </c>
    </row>
    <row r="166" spans="2:65" s="1" customFormat="1" ht="49" customHeight="1">
      <c r="B166" s="142"/>
      <c r="C166" s="179" t="s">
        <v>366</v>
      </c>
      <c r="D166" s="179" t="s">
        <v>454</v>
      </c>
      <c r="E166" s="180" t="s">
        <v>9954</v>
      </c>
      <c r="F166" s="181" t="s">
        <v>21582</v>
      </c>
      <c r="G166" s="182" t="s">
        <v>21377</v>
      </c>
      <c r="H166" s="183">
        <v>2</v>
      </c>
      <c r="I166" s="184"/>
      <c r="J166" s="185">
        <f>ROUND(I166*H166,2)</f>
        <v>0</v>
      </c>
      <c r="K166" s="186"/>
      <c r="L166" s="187"/>
      <c r="M166" s="188" t="s">
        <v>1</v>
      </c>
      <c r="N166" s="189" t="s">
        <v>42</v>
      </c>
      <c r="P166" s="153">
        <f>O166*H166</f>
        <v>0</v>
      </c>
      <c r="Q166" s="153">
        <v>0</v>
      </c>
      <c r="R166" s="153">
        <f>Q166*H166</f>
        <v>0</v>
      </c>
      <c r="S166" s="153">
        <v>0</v>
      </c>
      <c r="T166" s="154">
        <f>S166*H166</f>
        <v>0</v>
      </c>
      <c r="AR166" s="155" t="s">
        <v>356</v>
      </c>
      <c r="AT166" s="155" t="s">
        <v>454</v>
      </c>
      <c r="AU166" s="155" t="s">
        <v>88</v>
      </c>
      <c r="AY166" s="16" t="s">
        <v>317</v>
      </c>
      <c r="BE166" s="156">
        <f>IF(N166="základná",J166,0)</f>
        <v>0</v>
      </c>
      <c r="BF166" s="156">
        <f>IF(N166="znížená",J166,0)</f>
        <v>0</v>
      </c>
      <c r="BG166" s="156">
        <f>IF(N166="zákl. prenesená",J166,0)</f>
        <v>0</v>
      </c>
      <c r="BH166" s="156">
        <f>IF(N166="zníž. prenesená",J166,0)</f>
        <v>0</v>
      </c>
      <c r="BI166" s="156">
        <f>IF(N166="nulová",J166,0)</f>
        <v>0</v>
      </c>
      <c r="BJ166" s="16" t="s">
        <v>88</v>
      </c>
      <c r="BK166" s="156">
        <f>ROUND(I166*H166,2)</f>
        <v>0</v>
      </c>
      <c r="BL166" s="16" t="s">
        <v>323</v>
      </c>
      <c r="BM166" s="155" t="s">
        <v>7</v>
      </c>
    </row>
    <row r="167" spans="2:65" s="11" customFormat="1" ht="22.75" customHeight="1">
      <c r="B167" s="130"/>
      <c r="D167" s="131" t="s">
        <v>75</v>
      </c>
      <c r="E167" s="140" t="s">
        <v>656</v>
      </c>
      <c r="F167" s="140" t="s">
        <v>21381</v>
      </c>
      <c r="I167" s="133"/>
      <c r="J167" s="141">
        <f>BK167</f>
        <v>0</v>
      </c>
      <c r="L167" s="130"/>
      <c r="M167" s="135"/>
      <c r="P167" s="136">
        <f>P168</f>
        <v>0</v>
      </c>
      <c r="R167" s="136">
        <f>R168</f>
        <v>0</v>
      </c>
      <c r="T167" s="137">
        <f>T168</f>
        <v>0</v>
      </c>
      <c r="AR167" s="131" t="s">
        <v>83</v>
      </c>
      <c r="AT167" s="138" t="s">
        <v>75</v>
      </c>
      <c r="AU167" s="138" t="s">
        <v>83</v>
      </c>
      <c r="AY167" s="131" t="s">
        <v>317</v>
      </c>
      <c r="BK167" s="139">
        <f>BK168</f>
        <v>0</v>
      </c>
    </row>
    <row r="168" spans="2:65" s="1" customFormat="1" ht="49" customHeight="1">
      <c r="B168" s="142"/>
      <c r="C168" s="179" t="s">
        <v>371</v>
      </c>
      <c r="D168" s="179" t="s">
        <v>454</v>
      </c>
      <c r="E168" s="180" t="s">
        <v>9954</v>
      </c>
      <c r="F168" s="181" t="s">
        <v>21582</v>
      </c>
      <c r="G168" s="182" t="s">
        <v>21377</v>
      </c>
      <c r="H168" s="183">
        <v>2</v>
      </c>
      <c r="I168" s="184"/>
      <c r="J168" s="185">
        <f>ROUND(I168*H168,2)</f>
        <v>0</v>
      </c>
      <c r="K168" s="186"/>
      <c r="L168" s="187"/>
      <c r="M168" s="188" t="s">
        <v>1</v>
      </c>
      <c r="N168" s="189" t="s">
        <v>42</v>
      </c>
      <c r="P168" s="153">
        <f>O168*H168</f>
        <v>0</v>
      </c>
      <c r="Q168" s="153">
        <v>0</v>
      </c>
      <c r="R168" s="153">
        <f>Q168*H168</f>
        <v>0</v>
      </c>
      <c r="S168" s="153">
        <v>0</v>
      </c>
      <c r="T168" s="154">
        <f>S168*H168</f>
        <v>0</v>
      </c>
      <c r="AR168" s="155" t="s">
        <v>356</v>
      </c>
      <c r="AT168" s="155" t="s">
        <v>454</v>
      </c>
      <c r="AU168" s="155" t="s">
        <v>88</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323</v>
      </c>
      <c r="BM168" s="155" t="s">
        <v>432</v>
      </c>
    </row>
    <row r="169" spans="2:65" s="11" customFormat="1" ht="22.75" customHeight="1">
      <c r="B169" s="130"/>
      <c r="D169" s="131" t="s">
        <v>75</v>
      </c>
      <c r="E169" s="140" t="s">
        <v>656</v>
      </c>
      <c r="F169" s="140" t="s">
        <v>21381</v>
      </c>
      <c r="I169" s="133"/>
      <c r="J169" s="141">
        <f>BK169</f>
        <v>0</v>
      </c>
      <c r="L169" s="130"/>
      <c r="M169" s="135"/>
      <c r="P169" s="136">
        <f>P170</f>
        <v>0</v>
      </c>
      <c r="R169" s="136">
        <f>R170</f>
        <v>0</v>
      </c>
      <c r="T169" s="137">
        <f>T170</f>
        <v>0</v>
      </c>
      <c r="AR169" s="131" t="s">
        <v>83</v>
      </c>
      <c r="AT169" s="138" t="s">
        <v>75</v>
      </c>
      <c r="AU169" s="138" t="s">
        <v>83</v>
      </c>
      <c r="AY169" s="131" t="s">
        <v>317</v>
      </c>
      <c r="BK169" s="139">
        <f>BK170</f>
        <v>0</v>
      </c>
    </row>
    <row r="170" spans="2:65" s="1" customFormat="1" ht="49" customHeight="1">
      <c r="B170" s="142"/>
      <c r="C170" s="179" t="s">
        <v>376</v>
      </c>
      <c r="D170" s="179" t="s">
        <v>454</v>
      </c>
      <c r="E170" s="180" t="s">
        <v>9954</v>
      </c>
      <c r="F170" s="181" t="s">
        <v>21582</v>
      </c>
      <c r="G170" s="182" t="s">
        <v>21377</v>
      </c>
      <c r="H170" s="183">
        <v>2</v>
      </c>
      <c r="I170" s="184"/>
      <c r="J170" s="185">
        <f>ROUND(I170*H170,2)</f>
        <v>0</v>
      </c>
      <c r="K170" s="186"/>
      <c r="L170" s="187"/>
      <c r="M170" s="188" t="s">
        <v>1</v>
      </c>
      <c r="N170" s="189" t="s">
        <v>42</v>
      </c>
      <c r="P170" s="153">
        <f>O170*H170</f>
        <v>0</v>
      </c>
      <c r="Q170" s="153">
        <v>0</v>
      </c>
      <c r="R170" s="153">
        <f>Q170*H170</f>
        <v>0</v>
      </c>
      <c r="S170" s="153">
        <v>0</v>
      </c>
      <c r="T170" s="154">
        <f>S170*H170</f>
        <v>0</v>
      </c>
      <c r="AR170" s="155" t="s">
        <v>356</v>
      </c>
      <c r="AT170" s="155" t="s">
        <v>454</v>
      </c>
      <c r="AU170" s="155" t="s">
        <v>88</v>
      </c>
      <c r="AY170" s="16" t="s">
        <v>317</v>
      </c>
      <c r="BE170" s="156">
        <f>IF(N170="základná",J170,0)</f>
        <v>0</v>
      </c>
      <c r="BF170" s="156">
        <f>IF(N170="znížená",J170,0)</f>
        <v>0</v>
      </c>
      <c r="BG170" s="156">
        <f>IF(N170="zákl. prenesená",J170,0)</f>
        <v>0</v>
      </c>
      <c r="BH170" s="156">
        <f>IF(N170="zníž. prenesená",J170,0)</f>
        <v>0</v>
      </c>
      <c r="BI170" s="156">
        <f>IF(N170="nulová",J170,0)</f>
        <v>0</v>
      </c>
      <c r="BJ170" s="16" t="s">
        <v>88</v>
      </c>
      <c r="BK170" s="156">
        <f>ROUND(I170*H170,2)</f>
        <v>0</v>
      </c>
      <c r="BL170" s="16" t="s">
        <v>323</v>
      </c>
      <c r="BM170" s="155" t="s">
        <v>441</v>
      </c>
    </row>
    <row r="171" spans="2:65" s="11" customFormat="1" ht="22.75" customHeight="1">
      <c r="B171" s="130"/>
      <c r="D171" s="131" t="s">
        <v>75</v>
      </c>
      <c r="E171" s="140" t="s">
        <v>656</v>
      </c>
      <c r="F171" s="140" t="s">
        <v>21381</v>
      </c>
      <c r="I171" s="133"/>
      <c r="J171" s="141">
        <f>BK171</f>
        <v>0</v>
      </c>
      <c r="L171" s="130"/>
      <c r="M171" s="135"/>
      <c r="P171" s="136">
        <f>P172</f>
        <v>0</v>
      </c>
      <c r="R171" s="136">
        <f>R172</f>
        <v>0</v>
      </c>
      <c r="T171" s="137">
        <f>T172</f>
        <v>0</v>
      </c>
      <c r="AR171" s="131" t="s">
        <v>83</v>
      </c>
      <c r="AT171" s="138" t="s">
        <v>75</v>
      </c>
      <c r="AU171" s="138" t="s">
        <v>83</v>
      </c>
      <c r="AY171" s="131" t="s">
        <v>317</v>
      </c>
      <c r="BK171" s="139">
        <f>BK172</f>
        <v>0</v>
      </c>
    </row>
    <row r="172" spans="2:65" s="1" customFormat="1" ht="49" customHeight="1">
      <c r="B172" s="142"/>
      <c r="C172" s="179" t="s">
        <v>381</v>
      </c>
      <c r="D172" s="179" t="s">
        <v>454</v>
      </c>
      <c r="E172" s="180" t="s">
        <v>9954</v>
      </c>
      <c r="F172" s="181" t="s">
        <v>21582</v>
      </c>
      <c r="G172" s="182" t="s">
        <v>21377</v>
      </c>
      <c r="H172" s="183">
        <v>2</v>
      </c>
      <c r="I172" s="184"/>
      <c r="J172" s="185">
        <f>ROUND(I172*H172,2)</f>
        <v>0</v>
      </c>
      <c r="K172" s="186"/>
      <c r="L172" s="187"/>
      <c r="M172" s="188" t="s">
        <v>1</v>
      </c>
      <c r="N172" s="189" t="s">
        <v>42</v>
      </c>
      <c r="P172" s="153">
        <f>O172*H172</f>
        <v>0</v>
      </c>
      <c r="Q172" s="153">
        <v>0</v>
      </c>
      <c r="R172" s="153">
        <f>Q172*H172</f>
        <v>0</v>
      </c>
      <c r="S172" s="153">
        <v>0</v>
      </c>
      <c r="T172" s="154">
        <f>S172*H172</f>
        <v>0</v>
      </c>
      <c r="AR172" s="155" t="s">
        <v>356</v>
      </c>
      <c r="AT172" s="155" t="s">
        <v>454</v>
      </c>
      <c r="AU172" s="155" t="s">
        <v>88</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323</v>
      </c>
      <c r="BM172" s="155" t="s">
        <v>453</v>
      </c>
    </row>
    <row r="173" spans="2:65" s="11" customFormat="1" ht="22.75" customHeight="1">
      <c r="B173" s="130"/>
      <c r="D173" s="131" t="s">
        <v>75</v>
      </c>
      <c r="E173" s="140" t="s">
        <v>656</v>
      </c>
      <c r="F173" s="140" t="s">
        <v>21381</v>
      </c>
      <c r="I173" s="133"/>
      <c r="J173" s="141">
        <f>BK173</f>
        <v>0</v>
      </c>
      <c r="L173" s="130"/>
      <c r="M173" s="135"/>
      <c r="P173" s="136">
        <f>P174</f>
        <v>0</v>
      </c>
      <c r="R173" s="136">
        <f>R174</f>
        <v>0</v>
      </c>
      <c r="T173" s="137">
        <f>T174</f>
        <v>0</v>
      </c>
      <c r="AR173" s="131" t="s">
        <v>83</v>
      </c>
      <c r="AT173" s="138" t="s">
        <v>75</v>
      </c>
      <c r="AU173" s="138" t="s">
        <v>83</v>
      </c>
      <c r="AY173" s="131" t="s">
        <v>317</v>
      </c>
      <c r="BK173" s="139">
        <f>BK174</f>
        <v>0</v>
      </c>
    </row>
    <row r="174" spans="2:65" s="1" customFormat="1" ht="49" customHeight="1">
      <c r="B174" s="142"/>
      <c r="C174" s="179" t="s">
        <v>386</v>
      </c>
      <c r="D174" s="179" t="s">
        <v>454</v>
      </c>
      <c r="E174" s="180" t="s">
        <v>9954</v>
      </c>
      <c r="F174" s="181" t="s">
        <v>21582</v>
      </c>
      <c r="G174" s="182" t="s">
        <v>21377</v>
      </c>
      <c r="H174" s="183">
        <v>2</v>
      </c>
      <c r="I174" s="184"/>
      <c r="J174" s="185">
        <f>ROUND(I174*H174,2)</f>
        <v>0</v>
      </c>
      <c r="K174" s="186"/>
      <c r="L174" s="187"/>
      <c r="M174" s="188" t="s">
        <v>1</v>
      </c>
      <c r="N174" s="189" t="s">
        <v>42</v>
      </c>
      <c r="P174" s="153">
        <f>O174*H174</f>
        <v>0</v>
      </c>
      <c r="Q174" s="153">
        <v>0</v>
      </c>
      <c r="R174" s="153">
        <f>Q174*H174</f>
        <v>0</v>
      </c>
      <c r="S174" s="153">
        <v>0</v>
      </c>
      <c r="T174" s="154">
        <f>S174*H174</f>
        <v>0</v>
      </c>
      <c r="AR174" s="155" t="s">
        <v>356</v>
      </c>
      <c r="AT174" s="155" t="s">
        <v>454</v>
      </c>
      <c r="AU174" s="155" t="s">
        <v>88</v>
      </c>
      <c r="AY174" s="16" t="s">
        <v>317</v>
      </c>
      <c r="BE174" s="156">
        <f>IF(N174="základná",J174,0)</f>
        <v>0</v>
      </c>
      <c r="BF174" s="156">
        <f>IF(N174="znížená",J174,0)</f>
        <v>0</v>
      </c>
      <c r="BG174" s="156">
        <f>IF(N174="zákl. prenesená",J174,0)</f>
        <v>0</v>
      </c>
      <c r="BH174" s="156">
        <f>IF(N174="zníž. prenesená",J174,0)</f>
        <v>0</v>
      </c>
      <c r="BI174" s="156">
        <f>IF(N174="nulová",J174,0)</f>
        <v>0</v>
      </c>
      <c r="BJ174" s="16" t="s">
        <v>88</v>
      </c>
      <c r="BK174" s="156">
        <f>ROUND(I174*H174,2)</f>
        <v>0</v>
      </c>
      <c r="BL174" s="16" t="s">
        <v>323</v>
      </c>
      <c r="BM174" s="155" t="s">
        <v>464</v>
      </c>
    </row>
    <row r="175" spans="2:65" s="11" customFormat="1" ht="22.75" customHeight="1">
      <c r="B175" s="130"/>
      <c r="D175" s="131" t="s">
        <v>75</v>
      </c>
      <c r="E175" s="140" t="s">
        <v>656</v>
      </c>
      <c r="F175" s="140" t="s">
        <v>21381</v>
      </c>
      <c r="I175" s="133"/>
      <c r="J175" s="141">
        <f>BK175</f>
        <v>0</v>
      </c>
      <c r="L175" s="130"/>
      <c r="M175" s="135"/>
      <c r="P175" s="136">
        <f>P176</f>
        <v>0</v>
      </c>
      <c r="R175" s="136">
        <f>R176</f>
        <v>0</v>
      </c>
      <c r="T175" s="137">
        <f>T176</f>
        <v>0</v>
      </c>
      <c r="AR175" s="131" t="s">
        <v>83</v>
      </c>
      <c r="AT175" s="138" t="s">
        <v>75</v>
      </c>
      <c r="AU175" s="138" t="s">
        <v>83</v>
      </c>
      <c r="AY175" s="131" t="s">
        <v>317</v>
      </c>
      <c r="BK175" s="139">
        <f>BK176</f>
        <v>0</v>
      </c>
    </row>
    <row r="176" spans="2:65" s="1" customFormat="1" ht="49" customHeight="1">
      <c r="B176" s="142"/>
      <c r="C176" s="179" t="s">
        <v>391</v>
      </c>
      <c r="D176" s="179" t="s">
        <v>454</v>
      </c>
      <c r="E176" s="180" t="s">
        <v>9954</v>
      </c>
      <c r="F176" s="181" t="s">
        <v>21582</v>
      </c>
      <c r="G176" s="182" t="s">
        <v>21377</v>
      </c>
      <c r="H176" s="183">
        <v>2</v>
      </c>
      <c r="I176" s="184"/>
      <c r="J176" s="185">
        <f>ROUND(I176*H176,2)</f>
        <v>0</v>
      </c>
      <c r="K176" s="186"/>
      <c r="L176" s="187"/>
      <c r="M176" s="188" t="s">
        <v>1</v>
      </c>
      <c r="N176" s="189" t="s">
        <v>42</v>
      </c>
      <c r="P176" s="153">
        <f>O176*H176</f>
        <v>0</v>
      </c>
      <c r="Q176" s="153">
        <v>0</v>
      </c>
      <c r="R176" s="153">
        <f>Q176*H176</f>
        <v>0</v>
      </c>
      <c r="S176" s="153">
        <v>0</v>
      </c>
      <c r="T176" s="154">
        <f>S176*H176</f>
        <v>0</v>
      </c>
      <c r="AR176" s="155" t="s">
        <v>356</v>
      </c>
      <c r="AT176" s="155" t="s">
        <v>454</v>
      </c>
      <c r="AU176" s="155" t="s">
        <v>88</v>
      </c>
      <c r="AY176" s="16" t="s">
        <v>317</v>
      </c>
      <c r="BE176" s="156">
        <f>IF(N176="základná",J176,0)</f>
        <v>0</v>
      </c>
      <c r="BF176" s="156">
        <f>IF(N176="znížená",J176,0)</f>
        <v>0</v>
      </c>
      <c r="BG176" s="156">
        <f>IF(N176="zákl. prenesená",J176,0)</f>
        <v>0</v>
      </c>
      <c r="BH176" s="156">
        <f>IF(N176="zníž. prenesená",J176,0)</f>
        <v>0</v>
      </c>
      <c r="BI176" s="156">
        <f>IF(N176="nulová",J176,0)</f>
        <v>0</v>
      </c>
      <c r="BJ176" s="16" t="s">
        <v>88</v>
      </c>
      <c r="BK176" s="156">
        <f>ROUND(I176*H176,2)</f>
        <v>0</v>
      </c>
      <c r="BL176" s="16" t="s">
        <v>323</v>
      </c>
      <c r="BM176" s="155" t="s">
        <v>473</v>
      </c>
    </row>
    <row r="177" spans="2:65" s="11" customFormat="1" ht="22.75" customHeight="1">
      <c r="B177" s="130"/>
      <c r="D177" s="131" t="s">
        <v>75</v>
      </c>
      <c r="E177" s="140" t="s">
        <v>656</v>
      </c>
      <c r="F177" s="140" t="s">
        <v>21381</v>
      </c>
      <c r="I177" s="133"/>
      <c r="J177" s="141">
        <f>BK177</f>
        <v>0</v>
      </c>
      <c r="L177" s="130"/>
      <c r="M177" s="135"/>
      <c r="P177" s="136">
        <f>P178</f>
        <v>0</v>
      </c>
      <c r="R177" s="136">
        <f>R178</f>
        <v>0</v>
      </c>
      <c r="T177" s="137">
        <f>T178</f>
        <v>0</v>
      </c>
      <c r="AR177" s="131" t="s">
        <v>83</v>
      </c>
      <c r="AT177" s="138" t="s">
        <v>75</v>
      </c>
      <c r="AU177" s="138" t="s">
        <v>83</v>
      </c>
      <c r="AY177" s="131" t="s">
        <v>317</v>
      </c>
      <c r="BK177" s="139">
        <f>BK178</f>
        <v>0</v>
      </c>
    </row>
    <row r="178" spans="2:65" s="1" customFormat="1" ht="49" customHeight="1">
      <c r="B178" s="142"/>
      <c r="C178" s="179" t="s">
        <v>396</v>
      </c>
      <c r="D178" s="179" t="s">
        <v>454</v>
      </c>
      <c r="E178" s="180" t="s">
        <v>9954</v>
      </c>
      <c r="F178" s="181" t="s">
        <v>21582</v>
      </c>
      <c r="G178" s="182" t="s">
        <v>21377</v>
      </c>
      <c r="H178" s="183">
        <v>2</v>
      </c>
      <c r="I178" s="184"/>
      <c r="J178" s="185">
        <f>ROUND(I178*H178,2)</f>
        <v>0</v>
      </c>
      <c r="K178" s="186"/>
      <c r="L178" s="187"/>
      <c r="M178" s="188" t="s">
        <v>1</v>
      </c>
      <c r="N178" s="189" t="s">
        <v>42</v>
      </c>
      <c r="P178" s="153">
        <f>O178*H178</f>
        <v>0</v>
      </c>
      <c r="Q178" s="153">
        <v>0</v>
      </c>
      <c r="R178" s="153">
        <f>Q178*H178</f>
        <v>0</v>
      </c>
      <c r="S178" s="153">
        <v>0</v>
      </c>
      <c r="T178" s="154">
        <f>S178*H178</f>
        <v>0</v>
      </c>
      <c r="AR178" s="155" t="s">
        <v>356</v>
      </c>
      <c r="AT178" s="155" t="s">
        <v>454</v>
      </c>
      <c r="AU178" s="155" t="s">
        <v>88</v>
      </c>
      <c r="AY178" s="16" t="s">
        <v>317</v>
      </c>
      <c r="BE178" s="156">
        <f>IF(N178="základná",J178,0)</f>
        <v>0</v>
      </c>
      <c r="BF178" s="156">
        <f>IF(N178="znížená",J178,0)</f>
        <v>0</v>
      </c>
      <c r="BG178" s="156">
        <f>IF(N178="zákl. prenesená",J178,0)</f>
        <v>0</v>
      </c>
      <c r="BH178" s="156">
        <f>IF(N178="zníž. prenesená",J178,0)</f>
        <v>0</v>
      </c>
      <c r="BI178" s="156">
        <f>IF(N178="nulová",J178,0)</f>
        <v>0</v>
      </c>
      <c r="BJ178" s="16" t="s">
        <v>88</v>
      </c>
      <c r="BK178" s="156">
        <f>ROUND(I178*H178,2)</f>
        <v>0</v>
      </c>
      <c r="BL178" s="16" t="s">
        <v>323</v>
      </c>
      <c r="BM178" s="155" t="s">
        <v>481</v>
      </c>
    </row>
    <row r="179" spans="2:65" s="11" customFormat="1" ht="22.75" customHeight="1">
      <c r="B179" s="130"/>
      <c r="D179" s="131" t="s">
        <v>75</v>
      </c>
      <c r="E179" s="140" t="s">
        <v>656</v>
      </c>
      <c r="F179" s="140" t="s">
        <v>21381</v>
      </c>
      <c r="I179" s="133"/>
      <c r="J179" s="141">
        <f>BK179</f>
        <v>0</v>
      </c>
      <c r="L179" s="130"/>
      <c r="M179" s="135"/>
      <c r="P179" s="136">
        <f>P180</f>
        <v>0</v>
      </c>
      <c r="R179" s="136">
        <f>R180</f>
        <v>0</v>
      </c>
      <c r="T179" s="137">
        <f>T180</f>
        <v>0</v>
      </c>
      <c r="AR179" s="131" t="s">
        <v>83</v>
      </c>
      <c r="AT179" s="138" t="s">
        <v>75</v>
      </c>
      <c r="AU179" s="138" t="s">
        <v>83</v>
      </c>
      <c r="AY179" s="131" t="s">
        <v>317</v>
      </c>
      <c r="BK179" s="139">
        <f>BK180</f>
        <v>0</v>
      </c>
    </row>
    <row r="180" spans="2:65" s="1" customFormat="1" ht="49" customHeight="1">
      <c r="B180" s="142"/>
      <c r="C180" s="179" t="s">
        <v>401</v>
      </c>
      <c r="D180" s="179" t="s">
        <v>454</v>
      </c>
      <c r="E180" s="180" t="s">
        <v>9954</v>
      </c>
      <c r="F180" s="181" t="s">
        <v>21582</v>
      </c>
      <c r="G180" s="182" t="s">
        <v>21377</v>
      </c>
      <c r="H180" s="183">
        <v>2</v>
      </c>
      <c r="I180" s="184"/>
      <c r="J180" s="185">
        <f>ROUND(I180*H180,2)</f>
        <v>0</v>
      </c>
      <c r="K180" s="186"/>
      <c r="L180" s="187"/>
      <c r="M180" s="188" t="s">
        <v>1</v>
      </c>
      <c r="N180" s="189" t="s">
        <v>42</v>
      </c>
      <c r="P180" s="153">
        <f>O180*H180</f>
        <v>0</v>
      </c>
      <c r="Q180" s="153">
        <v>0</v>
      </c>
      <c r="R180" s="153">
        <f>Q180*H180</f>
        <v>0</v>
      </c>
      <c r="S180" s="153">
        <v>0</v>
      </c>
      <c r="T180" s="154">
        <f>S180*H180</f>
        <v>0</v>
      </c>
      <c r="AR180" s="155" t="s">
        <v>356</v>
      </c>
      <c r="AT180" s="155" t="s">
        <v>454</v>
      </c>
      <c r="AU180" s="155" t="s">
        <v>88</v>
      </c>
      <c r="AY180" s="16" t="s">
        <v>317</v>
      </c>
      <c r="BE180" s="156">
        <f>IF(N180="základná",J180,0)</f>
        <v>0</v>
      </c>
      <c r="BF180" s="156">
        <f>IF(N180="znížená",J180,0)</f>
        <v>0</v>
      </c>
      <c r="BG180" s="156">
        <f>IF(N180="zákl. prenesená",J180,0)</f>
        <v>0</v>
      </c>
      <c r="BH180" s="156">
        <f>IF(N180="zníž. prenesená",J180,0)</f>
        <v>0</v>
      </c>
      <c r="BI180" s="156">
        <f>IF(N180="nulová",J180,0)</f>
        <v>0</v>
      </c>
      <c r="BJ180" s="16" t="s">
        <v>88</v>
      </c>
      <c r="BK180" s="156">
        <f>ROUND(I180*H180,2)</f>
        <v>0</v>
      </c>
      <c r="BL180" s="16" t="s">
        <v>323</v>
      </c>
      <c r="BM180" s="155" t="s">
        <v>495</v>
      </c>
    </row>
    <row r="181" spans="2:65" s="11" customFormat="1" ht="22.75" customHeight="1">
      <c r="B181" s="130"/>
      <c r="D181" s="131" t="s">
        <v>75</v>
      </c>
      <c r="E181" s="140" t="s">
        <v>656</v>
      </c>
      <c r="F181" s="140" t="s">
        <v>21381</v>
      </c>
      <c r="I181" s="133"/>
      <c r="J181" s="141">
        <f>BK181</f>
        <v>0</v>
      </c>
      <c r="L181" s="130"/>
      <c r="M181" s="135"/>
      <c r="P181" s="136">
        <f>P182</f>
        <v>0</v>
      </c>
      <c r="R181" s="136">
        <f>R182</f>
        <v>0</v>
      </c>
      <c r="T181" s="137">
        <f>T182</f>
        <v>0</v>
      </c>
      <c r="AR181" s="131" t="s">
        <v>83</v>
      </c>
      <c r="AT181" s="138" t="s">
        <v>75</v>
      </c>
      <c r="AU181" s="138" t="s">
        <v>83</v>
      </c>
      <c r="AY181" s="131" t="s">
        <v>317</v>
      </c>
      <c r="BK181" s="139">
        <f>BK182</f>
        <v>0</v>
      </c>
    </row>
    <row r="182" spans="2:65" s="1" customFormat="1" ht="49" customHeight="1">
      <c r="B182" s="142"/>
      <c r="C182" s="179" t="s">
        <v>405</v>
      </c>
      <c r="D182" s="179" t="s">
        <v>454</v>
      </c>
      <c r="E182" s="180" t="s">
        <v>9954</v>
      </c>
      <c r="F182" s="181" t="s">
        <v>21582</v>
      </c>
      <c r="G182" s="182" t="s">
        <v>21377</v>
      </c>
      <c r="H182" s="183">
        <v>2</v>
      </c>
      <c r="I182" s="184"/>
      <c r="J182" s="185">
        <f>ROUND(I182*H182,2)</f>
        <v>0</v>
      </c>
      <c r="K182" s="186"/>
      <c r="L182" s="187"/>
      <c r="M182" s="188" t="s">
        <v>1</v>
      </c>
      <c r="N182" s="189" t="s">
        <v>42</v>
      </c>
      <c r="P182" s="153">
        <f>O182*H182</f>
        <v>0</v>
      </c>
      <c r="Q182" s="153">
        <v>0</v>
      </c>
      <c r="R182" s="153">
        <f>Q182*H182</f>
        <v>0</v>
      </c>
      <c r="S182" s="153">
        <v>0</v>
      </c>
      <c r="T182" s="154">
        <f>S182*H182</f>
        <v>0</v>
      </c>
      <c r="AR182" s="155" t="s">
        <v>356</v>
      </c>
      <c r="AT182" s="155" t="s">
        <v>454</v>
      </c>
      <c r="AU182" s="155" t="s">
        <v>88</v>
      </c>
      <c r="AY182" s="16" t="s">
        <v>317</v>
      </c>
      <c r="BE182" s="156">
        <f>IF(N182="základná",J182,0)</f>
        <v>0</v>
      </c>
      <c r="BF182" s="156">
        <f>IF(N182="znížená",J182,0)</f>
        <v>0</v>
      </c>
      <c r="BG182" s="156">
        <f>IF(N182="zákl. prenesená",J182,0)</f>
        <v>0</v>
      </c>
      <c r="BH182" s="156">
        <f>IF(N182="zníž. prenesená",J182,0)</f>
        <v>0</v>
      </c>
      <c r="BI182" s="156">
        <f>IF(N182="nulová",J182,0)</f>
        <v>0</v>
      </c>
      <c r="BJ182" s="16" t="s">
        <v>88</v>
      </c>
      <c r="BK182" s="156">
        <f>ROUND(I182*H182,2)</f>
        <v>0</v>
      </c>
      <c r="BL182" s="16" t="s">
        <v>323</v>
      </c>
      <c r="BM182" s="155" t="s">
        <v>507</v>
      </c>
    </row>
    <row r="183" spans="2:65" s="11" customFormat="1" ht="22.75" customHeight="1">
      <c r="B183" s="130"/>
      <c r="D183" s="131" t="s">
        <v>75</v>
      </c>
      <c r="E183" s="140" t="s">
        <v>656</v>
      </c>
      <c r="F183" s="140" t="s">
        <v>21381</v>
      </c>
      <c r="I183" s="133"/>
      <c r="J183" s="141">
        <f>BK183</f>
        <v>0</v>
      </c>
      <c r="L183" s="130"/>
      <c r="M183" s="135"/>
      <c r="P183" s="136">
        <f>P184</f>
        <v>0</v>
      </c>
      <c r="R183" s="136">
        <f>R184</f>
        <v>0</v>
      </c>
      <c r="T183" s="137">
        <f>T184</f>
        <v>0</v>
      </c>
      <c r="AR183" s="131" t="s">
        <v>83</v>
      </c>
      <c r="AT183" s="138" t="s">
        <v>75</v>
      </c>
      <c r="AU183" s="138" t="s">
        <v>83</v>
      </c>
      <c r="AY183" s="131" t="s">
        <v>317</v>
      </c>
      <c r="BK183" s="139">
        <f>BK184</f>
        <v>0</v>
      </c>
    </row>
    <row r="184" spans="2:65" s="1" customFormat="1" ht="49" customHeight="1">
      <c r="B184" s="142"/>
      <c r="C184" s="179" t="s">
        <v>415</v>
      </c>
      <c r="D184" s="179" t="s">
        <v>454</v>
      </c>
      <c r="E184" s="180" t="s">
        <v>9954</v>
      </c>
      <c r="F184" s="181" t="s">
        <v>21582</v>
      </c>
      <c r="G184" s="182" t="s">
        <v>21377</v>
      </c>
      <c r="H184" s="183">
        <v>2</v>
      </c>
      <c r="I184" s="184"/>
      <c r="J184" s="185">
        <f>ROUND(I184*H184,2)</f>
        <v>0</v>
      </c>
      <c r="K184" s="186"/>
      <c r="L184" s="187"/>
      <c r="M184" s="188" t="s">
        <v>1</v>
      </c>
      <c r="N184" s="189" t="s">
        <v>42</v>
      </c>
      <c r="P184" s="153">
        <f>O184*H184</f>
        <v>0</v>
      </c>
      <c r="Q184" s="153">
        <v>0</v>
      </c>
      <c r="R184" s="153">
        <f>Q184*H184</f>
        <v>0</v>
      </c>
      <c r="S184" s="153">
        <v>0</v>
      </c>
      <c r="T184" s="154">
        <f>S184*H184</f>
        <v>0</v>
      </c>
      <c r="AR184" s="155" t="s">
        <v>356</v>
      </c>
      <c r="AT184" s="155" t="s">
        <v>454</v>
      </c>
      <c r="AU184" s="155" t="s">
        <v>88</v>
      </c>
      <c r="AY184" s="16" t="s">
        <v>317</v>
      </c>
      <c r="BE184" s="156">
        <f>IF(N184="základná",J184,0)</f>
        <v>0</v>
      </c>
      <c r="BF184" s="156">
        <f>IF(N184="znížená",J184,0)</f>
        <v>0</v>
      </c>
      <c r="BG184" s="156">
        <f>IF(N184="zákl. prenesená",J184,0)</f>
        <v>0</v>
      </c>
      <c r="BH184" s="156">
        <f>IF(N184="zníž. prenesená",J184,0)</f>
        <v>0</v>
      </c>
      <c r="BI184" s="156">
        <f>IF(N184="nulová",J184,0)</f>
        <v>0</v>
      </c>
      <c r="BJ184" s="16" t="s">
        <v>88</v>
      </c>
      <c r="BK184" s="156">
        <f>ROUND(I184*H184,2)</f>
        <v>0</v>
      </c>
      <c r="BL184" s="16" t="s">
        <v>323</v>
      </c>
      <c r="BM184" s="155" t="s">
        <v>647</v>
      </c>
    </row>
    <row r="185" spans="2:65" s="11" customFormat="1" ht="22.75" customHeight="1">
      <c r="B185" s="130"/>
      <c r="D185" s="131" t="s">
        <v>75</v>
      </c>
      <c r="E185" s="140" t="s">
        <v>656</v>
      </c>
      <c r="F185" s="140" t="s">
        <v>21381</v>
      </c>
      <c r="I185" s="133"/>
      <c r="J185" s="141">
        <f>BK185</f>
        <v>0</v>
      </c>
      <c r="L185" s="130"/>
      <c r="M185" s="135"/>
      <c r="P185" s="136">
        <f>P186</f>
        <v>0</v>
      </c>
      <c r="R185" s="136">
        <f>R186</f>
        <v>0</v>
      </c>
      <c r="T185" s="137">
        <f>T186</f>
        <v>0</v>
      </c>
      <c r="AR185" s="131" t="s">
        <v>83</v>
      </c>
      <c r="AT185" s="138" t="s">
        <v>75</v>
      </c>
      <c r="AU185" s="138" t="s">
        <v>83</v>
      </c>
      <c r="AY185" s="131" t="s">
        <v>317</v>
      </c>
      <c r="BK185" s="139">
        <f>BK186</f>
        <v>0</v>
      </c>
    </row>
    <row r="186" spans="2:65" s="1" customFormat="1" ht="49" customHeight="1">
      <c r="B186" s="142"/>
      <c r="C186" s="179" t="s">
        <v>7</v>
      </c>
      <c r="D186" s="179" t="s">
        <v>454</v>
      </c>
      <c r="E186" s="180" t="s">
        <v>9954</v>
      </c>
      <c r="F186" s="181" t="s">
        <v>21582</v>
      </c>
      <c r="G186" s="182" t="s">
        <v>21377</v>
      </c>
      <c r="H186" s="183">
        <v>2</v>
      </c>
      <c r="I186" s="184"/>
      <c r="J186" s="185">
        <f>ROUND(I186*H186,2)</f>
        <v>0</v>
      </c>
      <c r="K186" s="186"/>
      <c r="L186" s="187"/>
      <c r="M186" s="208" t="s">
        <v>1</v>
      </c>
      <c r="N186" s="209" t="s">
        <v>42</v>
      </c>
      <c r="O186" s="192"/>
      <c r="P186" s="193">
        <f>O186*H186</f>
        <v>0</v>
      </c>
      <c r="Q186" s="193">
        <v>0</v>
      </c>
      <c r="R186" s="193">
        <f>Q186*H186</f>
        <v>0</v>
      </c>
      <c r="S186" s="193">
        <v>0</v>
      </c>
      <c r="T186" s="194">
        <f>S186*H186</f>
        <v>0</v>
      </c>
      <c r="AR186" s="155" t="s">
        <v>356</v>
      </c>
      <c r="AT186" s="155" t="s">
        <v>454</v>
      </c>
      <c r="AU186" s="155" t="s">
        <v>88</v>
      </c>
      <c r="AY186" s="16" t="s">
        <v>317</v>
      </c>
      <c r="BE186" s="156">
        <f>IF(N186="základná",J186,0)</f>
        <v>0</v>
      </c>
      <c r="BF186" s="156">
        <f>IF(N186="znížená",J186,0)</f>
        <v>0</v>
      </c>
      <c r="BG186" s="156">
        <f>IF(N186="zákl. prenesená",J186,0)</f>
        <v>0</v>
      </c>
      <c r="BH186" s="156">
        <f>IF(N186="zníž. prenesená",J186,0)</f>
        <v>0</v>
      </c>
      <c r="BI186" s="156">
        <f>IF(N186="nulová",J186,0)</f>
        <v>0</v>
      </c>
      <c r="BJ186" s="16" t="s">
        <v>88</v>
      </c>
      <c r="BK186" s="156">
        <f>ROUND(I186*H186,2)</f>
        <v>0</v>
      </c>
      <c r="BL186" s="16" t="s">
        <v>323</v>
      </c>
      <c r="BM186" s="155" t="s">
        <v>650</v>
      </c>
    </row>
    <row r="187" spans="2:65" s="1" customFormat="1" ht="7" customHeight="1">
      <c r="B187" s="46"/>
      <c r="C187" s="47"/>
      <c r="D187" s="47"/>
      <c r="E187" s="47"/>
      <c r="F187" s="47"/>
      <c r="G187" s="47"/>
      <c r="H187" s="47"/>
      <c r="I187" s="47"/>
      <c r="J187" s="47"/>
      <c r="K187" s="47"/>
      <c r="L187" s="31"/>
    </row>
  </sheetData>
  <autoFilter ref="C144:K186" xr:uid="{00000000-0009-0000-0000-00003F000000}"/>
  <mergeCells count="15">
    <mergeCell ref="E131:H131"/>
    <mergeCell ref="E135:H135"/>
    <mergeCell ref="E133:H133"/>
    <mergeCell ref="E137:H13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70"/>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114</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932</v>
      </c>
      <c r="F9" s="263"/>
      <c r="G9" s="263"/>
      <c r="H9" s="263"/>
      <c r="L9" s="31"/>
    </row>
    <row r="10" spans="2:46" s="1" customFormat="1" ht="12" customHeight="1">
      <c r="B10" s="31"/>
      <c r="D10" s="26" t="s">
        <v>287</v>
      </c>
      <c r="L10" s="31"/>
    </row>
    <row r="11" spans="2:46" s="1" customFormat="1" ht="16.5" customHeight="1">
      <c r="B11" s="31"/>
      <c r="E11" s="243" t="s">
        <v>7721</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ROUND(J132,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ROUND((SUM(BE132:BE369)),  2)</f>
        <v>0</v>
      </c>
      <c r="G35" s="99"/>
      <c r="H35" s="99"/>
      <c r="I35" s="100">
        <v>0.2</v>
      </c>
      <c r="J35" s="98">
        <f>ROUND(((SUM(BE132:BE369))*I35),  2)</f>
        <v>0</v>
      </c>
      <c r="L35" s="31"/>
    </row>
    <row r="36" spans="2:12" s="1" customFormat="1" ht="14.4" customHeight="1">
      <c r="B36" s="31"/>
      <c r="E36" s="36" t="s">
        <v>42</v>
      </c>
      <c r="F36" s="98">
        <f>ROUND((SUM(BF132:BF369)),  2)</f>
        <v>0</v>
      </c>
      <c r="G36" s="99"/>
      <c r="H36" s="99"/>
      <c r="I36" s="100">
        <v>0.2</v>
      </c>
      <c r="J36" s="98">
        <f>ROUND(((SUM(BF132:BF369))*I36),  2)</f>
        <v>0</v>
      </c>
      <c r="L36" s="31"/>
    </row>
    <row r="37" spans="2:12" s="1" customFormat="1" ht="14.4" hidden="1" customHeight="1">
      <c r="B37" s="31"/>
      <c r="E37" s="26" t="s">
        <v>43</v>
      </c>
      <c r="F37" s="87">
        <f>ROUND((SUM(BG132:BG369)),  2)</f>
        <v>0</v>
      </c>
      <c r="I37" s="101">
        <v>0.2</v>
      </c>
      <c r="J37" s="87">
        <f>0</f>
        <v>0</v>
      </c>
      <c r="L37" s="31"/>
    </row>
    <row r="38" spans="2:12" s="1" customFormat="1" ht="14.4" hidden="1" customHeight="1">
      <c r="B38" s="31"/>
      <c r="E38" s="26" t="s">
        <v>44</v>
      </c>
      <c r="F38" s="87">
        <f>ROUND((SUM(BH132:BH369)),  2)</f>
        <v>0</v>
      </c>
      <c r="I38" s="101">
        <v>0.2</v>
      </c>
      <c r="J38" s="87">
        <f>0</f>
        <v>0</v>
      </c>
      <c r="L38" s="31"/>
    </row>
    <row r="39" spans="2:12" s="1" customFormat="1" ht="14.4" hidden="1" customHeight="1">
      <c r="B39" s="31"/>
      <c r="E39" s="36" t="s">
        <v>45</v>
      </c>
      <c r="F39" s="98">
        <f>ROUND((SUM(BI132:BI369)),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932</v>
      </c>
      <c r="F87" s="263"/>
      <c r="G87" s="263"/>
      <c r="H87" s="263"/>
      <c r="L87" s="31"/>
    </row>
    <row r="88" spans="2:12" s="1" customFormat="1" ht="12" customHeight="1">
      <c r="B88" s="31"/>
      <c r="C88" s="26" t="s">
        <v>287</v>
      </c>
      <c r="L88" s="31"/>
    </row>
    <row r="89" spans="2:12" s="1" customFormat="1" ht="16.5" customHeight="1">
      <c r="B89" s="31"/>
      <c r="E89" s="243" t="str">
        <f>E11</f>
        <v>E.3 - Zdravotechnika</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J132</f>
        <v>0</v>
      </c>
      <c r="L98" s="31"/>
      <c r="AU98" s="16" t="s">
        <v>296</v>
      </c>
    </row>
    <row r="99" spans="2:47" s="8" customFormat="1" ht="25" customHeight="1">
      <c r="B99" s="113"/>
      <c r="D99" s="114" t="s">
        <v>7722</v>
      </c>
      <c r="E99" s="115"/>
      <c r="F99" s="115"/>
      <c r="G99" s="115"/>
      <c r="H99" s="115"/>
      <c r="I99" s="115"/>
      <c r="J99" s="116">
        <f>J133</f>
        <v>0</v>
      </c>
      <c r="L99" s="113"/>
    </row>
    <row r="100" spans="2:47" s="9" customFormat="1" ht="19.899999999999999" customHeight="1">
      <c r="B100" s="117"/>
      <c r="D100" s="118" t="s">
        <v>7723</v>
      </c>
      <c r="E100" s="119"/>
      <c r="F100" s="119"/>
      <c r="G100" s="119"/>
      <c r="H100" s="119"/>
      <c r="I100" s="119"/>
      <c r="J100" s="120">
        <f>J134</f>
        <v>0</v>
      </c>
      <c r="L100" s="117"/>
    </row>
    <row r="101" spans="2:47" s="9" customFormat="1" ht="19.899999999999999" customHeight="1">
      <c r="B101" s="117"/>
      <c r="D101" s="118" t="s">
        <v>567</v>
      </c>
      <c r="E101" s="119"/>
      <c r="F101" s="119"/>
      <c r="G101" s="119"/>
      <c r="H101" s="119"/>
      <c r="I101" s="119"/>
      <c r="J101" s="120">
        <f>J148</f>
        <v>0</v>
      </c>
      <c r="L101" s="117"/>
    </row>
    <row r="102" spans="2:47" s="9" customFormat="1" ht="19.899999999999999" customHeight="1">
      <c r="B102" s="117"/>
      <c r="D102" s="118" t="s">
        <v>7724</v>
      </c>
      <c r="E102" s="119"/>
      <c r="F102" s="119"/>
      <c r="G102" s="119"/>
      <c r="H102" s="119"/>
      <c r="I102" s="119"/>
      <c r="J102" s="120">
        <f>J151</f>
        <v>0</v>
      </c>
      <c r="L102" s="117"/>
    </row>
    <row r="103" spans="2:47" s="8" customFormat="1" ht="25" customHeight="1">
      <c r="B103" s="113"/>
      <c r="D103" s="114" t="s">
        <v>7725</v>
      </c>
      <c r="E103" s="115"/>
      <c r="F103" s="115"/>
      <c r="G103" s="115"/>
      <c r="H103" s="115"/>
      <c r="I103" s="115"/>
      <c r="J103" s="116">
        <f>J159</f>
        <v>0</v>
      </c>
      <c r="L103" s="113"/>
    </row>
    <row r="104" spans="2:47" s="9" customFormat="1" ht="19.899999999999999" customHeight="1">
      <c r="B104" s="117"/>
      <c r="D104" s="118" t="s">
        <v>7726</v>
      </c>
      <c r="E104" s="119"/>
      <c r="F104" s="119"/>
      <c r="G104" s="119"/>
      <c r="H104" s="119"/>
      <c r="I104" s="119"/>
      <c r="J104" s="120">
        <f>J160</f>
        <v>0</v>
      </c>
      <c r="L104" s="117"/>
    </row>
    <row r="105" spans="2:47" s="9" customFormat="1" ht="19.899999999999999" customHeight="1">
      <c r="B105" s="117"/>
      <c r="D105" s="118" t="s">
        <v>7727</v>
      </c>
      <c r="E105" s="119"/>
      <c r="F105" s="119"/>
      <c r="G105" s="119"/>
      <c r="H105" s="119"/>
      <c r="I105" s="119"/>
      <c r="J105" s="120">
        <f>J183</f>
        <v>0</v>
      </c>
      <c r="L105" s="117"/>
    </row>
    <row r="106" spans="2:47" s="9" customFormat="1" ht="19.899999999999999" customHeight="1">
      <c r="B106" s="117"/>
      <c r="D106" s="118" t="s">
        <v>7728</v>
      </c>
      <c r="E106" s="119"/>
      <c r="F106" s="119"/>
      <c r="G106" s="119"/>
      <c r="H106" s="119"/>
      <c r="I106" s="119"/>
      <c r="J106" s="120">
        <f>J232</f>
        <v>0</v>
      </c>
      <c r="L106" s="117"/>
    </row>
    <row r="107" spans="2:47" s="9" customFormat="1" ht="19.899999999999999" customHeight="1">
      <c r="B107" s="117"/>
      <c r="D107" s="118" t="s">
        <v>7729</v>
      </c>
      <c r="E107" s="119"/>
      <c r="F107" s="119"/>
      <c r="G107" s="119"/>
      <c r="H107" s="119"/>
      <c r="I107" s="119"/>
      <c r="J107" s="120">
        <f>J304</f>
        <v>0</v>
      </c>
      <c r="L107" s="117"/>
    </row>
    <row r="108" spans="2:47" s="9" customFormat="1" ht="19.899999999999999" customHeight="1">
      <c r="B108" s="117"/>
      <c r="D108" s="118" t="s">
        <v>7730</v>
      </c>
      <c r="E108" s="119"/>
      <c r="F108" s="119"/>
      <c r="G108" s="119"/>
      <c r="H108" s="119"/>
      <c r="I108" s="119"/>
      <c r="J108" s="120">
        <f>J316</f>
        <v>0</v>
      </c>
      <c r="L108" s="117"/>
    </row>
    <row r="109" spans="2:47" s="8" customFormat="1" ht="25" customHeight="1">
      <c r="B109" s="113"/>
      <c r="D109" s="114" t="s">
        <v>7731</v>
      </c>
      <c r="E109" s="115"/>
      <c r="F109" s="115"/>
      <c r="G109" s="115"/>
      <c r="H109" s="115"/>
      <c r="I109" s="115"/>
      <c r="J109" s="116">
        <f>J364</f>
        <v>0</v>
      </c>
      <c r="L109" s="113"/>
    </row>
    <row r="110" spans="2:47" s="9" customFormat="1" ht="19.899999999999999" customHeight="1">
      <c r="B110" s="117"/>
      <c r="D110" s="118" t="s">
        <v>7732</v>
      </c>
      <c r="E110" s="119"/>
      <c r="F110" s="119"/>
      <c r="G110" s="119"/>
      <c r="H110" s="119"/>
      <c r="I110" s="119"/>
      <c r="J110" s="120">
        <f>J365</f>
        <v>0</v>
      </c>
      <c r="L110" s="117"/>
    </row>
    <row r="111" spans="2:47" s="1" customFormat="1" ht="21.75" customHeight="1">
      <c r="B111" s="31"/>
      <c r="L111" s="31"/>
    </row>
    <row r="112" spans="2:47" s="1" customFormat="1" ht="7" customHeight="1">
      <c r="B112" s="46"/>
      <c r="C112" s="47"/>
      <c r="D112" s="47"/>
      <c r="E112" s="47"/>
      <c r="F112" s="47"/>
      <c r="G112" s="47"/>
      <c r="H112" s="47"/>
      <c r="I112" s="47"/>
      <c r="J112" s="47"/>
      <c r="K112" s="47"/>
      <c r="L112" s="31"/>
    </row>
    <row r="116" spans="2:12" s="1" customFormat="1" ht="7" customHeight="1">
      <c r="B116" s="48"/>
      <c r="C116" s="49"/>
      <c r="D116" s="49"/>
      <c r="E116" s="49"/>
      <c r="F116" s="49"/>
      <c r="G116" s="49"/>
      <c r="H116" s="49"/>
      <c r="I116" s="49"/>
      <c r="J116" s="49"/>
      <c r="K116" s="49"/>
      <c r="L116" s="31"/>
    </row>
    <row r="117" spans="2:12" s="1" customFormat="1" ht="25" customHeight="1">
      <c r="B117" s="31"/>
      <c r="C117" s="20" t="s">
        <v>303</v>
      </c>
      <c r="L117" s="31"/>
    </row>
    <row r="118" spans="2:12" s="1" customFormat="1" ht="7" customHeight="1">
      <c r="B118" s="31"/>
      <c r="L118" s="31"/>
    </row>
    <row r="119" spans="2:12" s="1" customFormat="1" ht="12" customHeight="1">
      <c r="B119" s="31"/>
      <c r="C119" s="26" t="s">
        <v>15</v>
      </c>
      <c r="L119" s="31"/>
    </row>
    <row r="120" spans="2:12" s="1" customFormat="1" ht="26.25" customHeight="1">
      <c r="B120" s="31"/>
      <c r="E120" s="261" t="str">
        <f>E7</f>
        <v>Dostavba a rekonštrukcia lôžkovej časti Nemocnice s poliklinikou v Spišskej Novej Vsi</v>
      </c>
      <c r="F120" s="262"/>
      <c r="G120" s="262"/>
      <c r="H120" s="262"/>
      <c r="L120" s="31"/>
    </row>
    <row r="121" spans="2:12" ht="12" customHeight="1">
      <c r="B121" s="19"/>
      <c r="C121" s="26" t="s">
        <v>285</v>
      </c>
      <c r="L121" s="19"/>
    </row>
    <row r="122" spans="2:12" s="1" customFormat="1" ht="16.5" customHeight="1">
      <c r="B122" s="31"/>
      <c r="E122" s="261" t="s">
        <v>932</v>
      </c>
      <c r="F122" s="263"/>
      <c r="G122" s="263"/>
      <c r="H122" s="263"/>
      <c r="L122" s="31"/>
    </row>
    <row r="123" spans="2:12" s="1" customFormat="1" ht="12" customHeight="1">
      <c r="B123" s="31"/>
      <c r="C123" s="26" t="s">
        <v>287</v>
      </c>
      <c r="L123" s="31"/>
    </row>
    <row r="124" spans="2:12" s="1" customFormat="1" ht="16.5" customHeight="1">
      <c r="B124" s="31"/>
      <c r="E124" s="243" t="str">
        <f>E11</f>
        <v>E.3 - Zdravotechnika</v>
      </c>
      <c r="F124" s="263"/>
      <c r="G124" s="263"/>
      <c r="H124" s="263"/>
      <c r="L124" s="31"/>
    </row>
    <row r="125" spans="2:12" s="1" customFormat="1" ht="7" customHeight="1">
      <c r="B125" s="31"/>
      <c r="L125" s="31"/>
    </row>
    <row r="126" spans="2:12" s="1" customFormat="1" ht="12" customHeight="1">
      <c r="B126" s="31"/>
      <c r="C126" s="26" t="s">
        <v>19</v>
      </c>
      <c r="F126" s="24" t="str">
        <f>F14</f>
        <v>parc.č.:1094/1,17,81,82,98,99,1095,1096,9243/18</v>
      </c>
      <c r="I126" s="26" t="s">
        <v>21</v>
      </c>
      <c r="J126" s="54" t="str">
        <f>IF(J14="","",J14)</f>
        <v>6. 3. 2024</v>
      </c>
      <c r="L126" s="31"/>
    </row>
    <row r="127" spans="2:12" s="1" customFormat="1" ht="7" customHeight="1">
      <c r="B127" s="31"/>
      <c r="L127" s="31"/>
    </row>
    <row r="128" spans="2:12" s="1" customFormat="1" ht="25.65" customHeight="1">
      <c r="B128" s="31"/>
      <c r="C128" s="26" t="s">
        <v>23</v>
      </c>
      <c r="F128" s="24" t="str">
        <f>E17</f>
        <v>Nemocnica s poliklinikou, Spišská Nová Ves</v>
      </c>
      <c r="I128" s="26" t="s">
        <v>29</v>
      </c>
      <c r="J128" s="29" t="str">
        <f>E23</f>
        <v>d.g.A. design graphic architecture s.r.o.</v>
      </c>
      <c r="L128" s="31"/>
    </row>
    <row r="129" spans="2:65" s="1" customFormat="1" ht="15.15" customHeight="1">
      <c r="B129" s="31"/>
      <c r="C129" s="26" t="s">
        <v>27</v>
      </c>
      <c r="F129" s="24" t="str">
        <f>IF(E20="","",E20)</f>
        <v>Vyplň údaj</v>
      </c>
      <c r="I129" s="26" t="s">
        <v>32</v>
      </c>
      <c r="J129" s="29" t="str">
        <f>E26</f>
        <v xml:space="preserve"> </v>
      </c>
      <c r="L129" s="31"/>
    </row>
    <row r="130" spans="2:65" s="1" customFormat="1" ht="10.25" customHeight="1">
      <c r="B130" s="31"/>
      <c r="L130" s="31"/>
    </row>
    <row r="131" spans="2:65" s="10" customFormat="1" ht="29.25" customHeight="1">
      <c r="B131" s="121"/>
      <c r="C131" s="122" t="s">
        <v>304</v>
      </c>
      <c r="D131" s="123" t="s">
        <v>61</v>
      </c>
      <c r="E131" s="123" t="s">
        <v>57</v>
      </c>
      <c r="F131" s="123" t="s">
        <v>58</v>
      </c>
      <c r="G131" s="123" t="s">
        <v>305</v>
      </c>
      <c r="H131" s="123" t="s">
        <v>306</v>
      </c>
      <c r="I131" s="123" t="s">
        <v>307</v>
      </c>
      <c r="J131" s="124" t="s">
        <v>294</v>
      </c>
      <c r="K131" s="125" t="s">
        <v>308</v>
      </c>
      <c r="L131" s="121"/>
      <c r="M131" s="61" t="s">
        <v>1</v>
      </c>
      <c r="N131" s="62" t="s">
        <v>40</v>
      </c>
      <c r="O131" s="62" t="s">
        <v>309</v>
      </c>
      <c r="P131" s="62" t="s">
        <v>310</v>
      </c>
      <c r="Q131" s="62" t="s">
        <v>311</v>
      </c>
      <c r="R131" s="62" t="s">
        <v>312</v>
      </c>
      <c r="S131" s="62" t="s">
        <v>313</v>
      </c>
      <c r="T131" s="63" t="s">
        <v>314</v>
      </c>
    </row>
    <row r="132" spans="2:65" s="1" customFormat="1" ht="22.75" customHeight="1">
      <c r="B132" s="31"/>
      <c r="C132" s="66" t="s">
        <v>295</v>
      </c>
      <c r="J132" s="126">
        <f>BK132</f>
        <v>0</v>
      </c>
      <c r="L132" s="31"/>
      <c r="M132" s="64"/>
      <c r="N132" s="55"/>
      <c r="O132" s="55"/>
      <c r="P132" s="127">
        <f>P133+P159+P364</f>
        <v>0</v>
      </c>
      <c r="Q132" s="55"/>
      <c r="R132" s="127">
        <f>R133+R159+R364</f>
        <v>0</v>
      </c>
      <c r="S132" s="55"/>
      <c r="T132" s="128">
        <f>T133+T159+T364</f>
        <v>0</v>
      </c>
      <c r="AT132" s="16" t="s">
        <v>75</v>
      </c>
      <c r="AU132" s="16" t="s">
        <v>296</v>
      </c>
      <c r="BK132" s="129">
        <f>BK133+BK159+BK364</f>
        <v>0</v>
      </c>
    </row>
    <row r="133" spans="2:65" s="11" customFormat="1" ht="25.9" customHeight="1">
      <c r="B133" s="130"/>
      <c r="D133" s="131" t="s">
        <v>75</v>
      </c>
      <c r="E133" s="132" t="s">
        <v>582</v>
      </c>
      <c r="F133" s="132" t="s">
        <v>7733</v>
      </c>
      <c r="I133" s="133"/>
      <c r="J133" s="134">
        <f>BK133</f>
        <v>0</v>
      </c>
      <c r="L133" s="130"/>
      <c r="M133" s="135"/>
      <c r="P133" s="136">
        <f>P134+P148+P151</f>
        <v>0</v>
      </c>
      <c r="R133" s="136">
        <f>R134+R148+R151</f>
        <v>0</v>
      </c>
      <c r="T133" s="137">
        <f>T134+T148+T151</f>
        <v>0</v>
      </c>
      <c r="AR133" s="131" t="s">
        <v>83</v>
      </c>
      <c r="AT133" s="138" t="s">
        <v>75</v>
      </c>
      <c r="AU133" s="138" t="s">
        <v>76</v>
      </c>
      <c r="AY133" s="131" t="s">
        <v>317</v>
      </c>
      <c r="BK133" s="139">
        <f>BK134+BK148+BK151</f>
        <v>0</v>
      </c>
    </row>
    <row r="134" spans="2:65" s="11" customFormat="1" ht="22.75" customHeight="1">
      <c r="B134" s="130"/>
      <c r="D134" s="131" t="s">
        <v>75</v>
      </c>
      <c r="E134" s="140" t="s">
        <v>83</v>
      </c>
      <c r="F134" s="140" t="s">
        <v>7734</v>
      </c>
      <c r="I134" s="133"/>
      <c r="J134" s="141">
        <f>BK134</f>
        <v>0</v>
      </c>
      <c r="L134" s="130"/>
      <c r="M134" s="135"/>
      <c r="P134" s="136">
        <f>SUM(P135:P147)</f>
        <v>0</v>
      </c>
      <c r="R134" s="136">
        <f>SUM(R135:R147)</f>
        <v>0</v>
      </c>
      <c r="T134" s="137">
        <f>SUM(T135:T147)</f>
        <v>0</v>
      </c>
      <c r="AR134" s="131" t="s">
        <v>83</v>
      </c>
      <c r="AT134" s="138" t="s">
        <v>75</v>
      </c>
      <c r="AU134" s="138" t="s">
        <v>83</v>
      </c>
      <c r="AY134" s="131" t="s">
        <v>317</v>
      </c>
      <c r="BK134" s="139">
        <f>SUM(BK135:BK147)</f>
        <v>0</v>
      </c>
    </row>
    <row r="135" spans="2:65" s="1" customFormat="1" ht="21.75" customHeight="1">
      <c r="B135" s="142"/>
      <c r="C135" s="143" t="s">
        <v>83</v>
      </c>
      <c r="D135" s="143" t="s">
        <v>319</v>
      </c>
      <c r="E135" s="144" t="s">
        <v>7735</v>
      </c>
      <c r="F135" s="145" t="s">
        <v>7736</v>
      </c>
      <c r="G135" s="146" t="s">
        <v>322</v>
      </c>
      <c r="H135" s="147">
        <v>397.92</v>
      </c>
      <c r="I135" s="148"/>
      <c r="J135" s="149">
        <f t="shared" ref="J135:J147" si="0">ROUND(I135*H135,2)</f>
        <v>0</v>
      </c>
      <c r="K135" s="150"/>
      <c r="L135" s="31"/>
      <c r="M135" s="151" t="s">
        <v>1</v>
      </c>
      <c r="N135" s="152" t="s">
        <v>42</v>
      </c>
      <c r="P135" s="153">
        <f t="shared" ref="P135:P147" si="1">O135*H135</f>
        <v>0</v>
      </c>
      <c r="Q135" s="153">
        <v>0</v>
      </c>
      <c r="R135" s="153">
        <f t="shared" ref="R135:R147" si="2">Q135*H135</f>
        <v>0</v>
      </c>
      <c r="S135" s="153">
        <v>0</v>
      </c>
      <c r="T135" s="154">
        <f t="shared" ref="T135:T147" si="3">S135*H135</f>
        <v>0</v>
      </c>
      <c r="AR135" s="155" t="s">
        <v>323</v>
      </c>
      <c r="AT135" s="155" t="s">
        <v>319</v>
      </c>
      <c r="AU135" s="155" t="s">
        <v>88</v>
      </c>
      <c r="AY135" s="16" t="s">
        <v>317</v>
      </c>
      <c r="BE135" s="156">
        <f t="shared" ref="BE135:BE147" si="4">IF(N135="základná",J135,0)</f>
        <v>0</v>
      </c>
      <c r="BF135" s="156">
        <f t="shared" ref="BF135:BF147" si="5">IF(N135="znížená",J135,0)</f>
        <v>0</v>
      </c>
      <c r="BG135" s="156">
        <f t="shared" ref="BG135:BG147" si="6">IF(N135="zákl. prenesená",J135,0)</f>
        <v>0</v>
      </c>
      <c r="BH135" s="156">
        <f t="shared" ref="BH135:BH147" si="7">IF(N135="zníž. prenesená",J135,0)</f>
        <v>0</v>
      </c>
      <c r="BI135" s="156">
        <f t="shared" ref="BI135:BI147" si="8">IF(N135="nulová",J135,0)</f>
        <v>0</v>
      </c>
      <c r="BJ135" s="16" t="s">
        <v>88</v>
      </c>
      <c r="BK135" s="156">
        <f t="shared" ref="BK135:BK147" si="9">ROUND(I135*H135,2)</f>
        <v>0</v>
      </c>
      <c r="BL135" s="16" t="s">
        <v>323</v>
      </c>
      <c r="BM135" s="155" t="s">
        <v>88</v>
      </c>
    </row>
    <row r="136" spans="2:65" s="1" customFormat="1" ht="16.5" customHeight="1">
      <c r="B136" s="142"/>
      <c r="C136" s="143" t="s">
        <v>88</v>
      </c>
      <c r="D136" s="143" t="s">
        <v>319</v>
      </c>
      <c r="E136" s="144" t="s">
        <v>7737</v>
      </c>
      <c r="F136" s="145" t="s">
        <v>7738</v>
      </c>
      <c r="G136" s="146" t="s">
        <v>322</v>
      </c>
      <c r="H136" s="147">
        <v>397.92</v>
      </c>
      <c r="I136" s="148"/>
      <c r="J136" s="149">
        <f t="shared" si="0"/>
        <v>0</v>
      </c>
      <c r="K136" s="150"/>
      <c r="L136" s="31"/>
      <c r="M136" s="151" t="s">
        <v>1</v>
      </c>
      <c r="N136" s="152" t="s">
        <v>42</v>
      </c>
      <c r="P136" s="153">
        <f t="shared" si="1"/>
        <v>0</v>
      </c>
      <c r="Q136" s="153">
        <v>0</v>
      </c>
      <c r="R136" s="153">
        <f t="shared" si="2"/>
        <v>0</v>
      </c>
      <c r="S136" s="153">
        <v>0</v>
      </c>
      <c r="T136" s="154">
        <f t="shared" si="3"/>
        <v>0</v>
      </c>
      <c r="AR136" s="155" t="s">
        <v>323</v>
      </c>
      <c r="AT136" s="155" t="s">
        <v>319</v>
      </c>
      <c r="AU136" s="155" t="s">
        <v>88</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323</v>
      </c>
    </row>
    <row r="137" spans="2:65" s="1" customFormat="1" ht="24.15" customHeight="1">
      <c r="B137" s="142"/>
      <c r="C137" s="143" t="s">
        <v>92</v>
      </c>
      <c r="D137" s="143" t="s">
        <v>319</v>
      </c>
      <c r="E137" s="144" t="s">
        <v>7739</v>
      </c>
      <c r="F137" s="145" t="s">
        <v>7740</v>
      </c>
      <c r="G137" s="146" t="s">
        <v>7741</v>
      </c>
      <c r="H137" s="147">
        <v>273.57</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88</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346</v>
      </c>
    </row>
    <row r="138" spans="2:65" s="1" customFormat="1" ht="24.15" customHeight="1">
      <c r="B138" s="142"/>
      <c r="C138" s="143" t="s">
        <v>323</v>
      </c>
      <c r="D138" s="143" t="s">
        <v>319</v>
      </c>
      <c r="E138" s="144" t="s">
        <v>7742</v>
      </c>
      <c r="F138" s="145" t="s">
        <v>7743</v>
      </c>
      <c r="G138" s="146" t="s">
        <v>322</v>
      </c>
      <c r="H138" s="147">
        <v>74.61</v>
      </c>
      <c r="I138" s="148"/>
      <c r="J138" s="149">
        <f t="shared" si="0"/>
        <v>0</v>
      </c>
      <c r="K138" s="150"/>
      <c r="L138" s="31"/>
      <c r="M138" s="151" t="s">
        <v>1</v>
      </c>
      <c r="N138" s="152" t="s">
        <v>42</v>
      </c>
      <c r="P138" s="153">
        <f t="shared" si="1"/>
        <v>0</v>
      </c>
      <c r="Q138" s="153">
        <v>0</v>
      </c>
      <c r="R138" s="153">
        <f t="shared" si="2"/>
        <v>0</v>
      </c>
      <c r="S138" s="153">
        <v>0</v>
      </c>
      <c r="T138" s="154">
        <f t="shared" si="3"/>
        <v>0</v>
      </c>
      <c r="AR138" s="155" t="s">
        <v>323</v>
      </c>
      <c r="AT138" s="155" t="s">
        <v>319</v>
      </c>
      <c r="AU138" s="155" t="s">
        <v>88</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356</v>
      </c>
    </row>
    <row r="139" spans="2:65" s="1" customFormat="1" ht="16.5" customHeight="1">
      <c r="B139" s="142"/>
      <c r="C139" s="179" t="s">
        <v>341</v>
      </c>
      <c r="D139" s="179" t="s">
        <v>454</v>
      </c>
      <c r="E139" s="180" t="s">
        <v>7744</v>
      </c>
      <c r="F139" s="181" t="s">
        <v>7745</v>
      </c>
      <c r="G139" s="182" t="s">
        <v>439</v>
      </c>
      <c r="H139" s="183">
        <v>122.61199999999999</v>
      </c>
      <c r="I139" s="184"/>
      <c r="J139" s="185">
        <f t="shared" si="0"/>
        <v>0</v>
      </c>
      <c r="K139" s="186"/>
      <c r="L139" s="187"/>
      <c r="M139" s="188" t="s">
        <v>1</v>
      </c>
      <c r="N139" s="189" t="s">
        <v>42</v>
      </c>
      <c r="P139" s="153">
        <f t="shared" si="1"/>
        <v>0</v>
      </c>
      <c r="Q139" s="153">
        <v>0</v>
      </c>
      <c r="R139" s="153">
        <f t="shared" si="2"/>
        <v>0</v>
      </c>
      <c r="S139" s="153">
        <v>0</v>
      </c>
      <c r="T139" s="154">
        <f t="shared" si="3"/>
        <v>0</v>
      </c>
      <c r="AR139" s="155" t="s">
        <v>356</v>
      </c>
      <c r="AT139" s="155" t="s">
        <v>454</v>
      </c>
      <c r="AU139" s="155" t="s">
        <v>88</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366</v>
      </c>
    </row>
    <row r="140" spans="2:65" s="1" customFormat="1" ht="24.15" customHeight="1">
      <c r="B140" s="142"/>
      <c r="C140" s="143" t="s">
        <v>346</v>
      </c>
      <c r="D140" s="143" t="s">
        <v>319</v>
      </c>
      <c r="E140" s="144" t="s">
        <v>7746</v>
      </c>
      <c r="F140" s="145" t="s">
        <v>7747</v>
      </c>
      <c r="G140" s="146" t="s">
        <v>444</v>
      </c>
      <c r="H140" s="147">
        <v>45</v>
      </c>
      <c r="I140" s="148"/>
      <c r="J140" s="149">
        <f t="shared" si="0"/>
        <v>0</v>
      </c>
      <c r="K140" s="150"/>
      <c r="L140" s="31"/>
      <c r="M140" s="151" t="s">
        <v>1</v>
      </c>
      <c r="N140" s="152" t="s">
        <v>42</v>
      </c>
      <c r="P140" s="153">
        <f t="shared" si="1"/>
        <v>0</v>
      </c>
      <c r="Q140" s="153">
        <v>0</v>
      </c>
      <c r="R140" s="153">
        <f t="shared" si="2"/>
        <v>0</v>
      </c>
      <c r="S140" s="153">
        <v>0</v>
      </c>
      <c r="T140" s="154">
        <f t="shared" si="3"/>
        <v>0</v>
      </c>
      <c r="AR140" s="155" t="s">
        <v>323</v>
      </c>
      <c r="AT140" s="155" t="s">
        <v>319</v>
      </c>
      <c r="AU140" s="155" t="s">
        <v>88</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376</v>
      </c>
    </row>
    <row r="141" spans="2:65" s="1" customFormat="1" ht="24.15" customHeight="1">
      <c r="B141" s="142"/>
      <c r="C141" s="143" t="s">
        <v>351</v>
      </c>
      <c r="D141" s="143" t="s">
        <v>319</v>
      </c>
      <c r="E141" s="144" t="s">
        <v>7748</v>
      </c>
      <c r="F141" s="145" t="s">
        <v>7749</v>
      </c>
      <c r="G141" s="146" t="s">
        <v>444</v>
      </c>
      <c r="H141" s="147">
        <v>45</v>
      </c>
      <c r="I141" s="148"/>
      <c r="J141" s="149">
        <f t="shared" si="0"/>
        <v>0</v>
      </c>
      <c r="K141" s="150"/>
      <c r="L141" s="31"/>
      <c r="M141" s="151" t="s">
        <v>1</v>
      </c>
      <c r="N141" s="152" t="s">
        <v>42</v>
      </c>
      <c r="P141" s="153">
        <f t="shared" si="1"/>
        <v>0</v>
      </c>
      <c r="Q141" s="153">
        <v>0</v>
      </c>
      <c r="R141" s="153">
        <f t="shared" si="2"/>
        <v>0</v>
      </c>
      <c r="S141" s="153">
        <v>0</v>
      </c>
      <c r="T141" s="154">
        <f t="shared" si="3"/>
        <v>0</v>
      </c>
      <c r="AR141" s="155" t="s">
        <v>323</v>
      </c>
      <c r="AT141" s="155" t="s">
        <v>319</v>
      </c>
      <c r="AU141" s="155" t="s">
        <v>88</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386</v>
      </c>
    </row>
    <row r="142" spans="2:65" s="1" customFormat="1" ht="16.5" customHeight="1">
      <c r="B142" s="142"/>
      <c r="C142" s="143" t="s">
        <v>356</v>
      </c>
      <c r="D142" s="143" t="s">
        <v>319</v>
      </c>
      <c r="E142" s="144" t="s">
        <v>7750</v>
      </c>
      <c r="F142" s="145" t="s">
        <v>7751</v>
      </c>
      <c r="G142" s="146" t="s">
        <v>7741</v>
      </c>
      <c r="H142" s="147">
        <v>74.61</v>
      </c>
      <c r="I142" s="148"/>
      <c r="J142" s="149">
        <f t="shared" si="0"/>
        <v>0</v>
      </c>
      <c r="K142" s="150"/>
      <c r="L142" s="31"/>
      <c r="M142" s="151" t="s">
        <v>1</v>
      </c>
      <c r="N142" s="152" t="s">
        <v>42</v>
      </c>
      <c r="P142" s="153">
        <f t="shared" si="1"/>
        <v>0</v>
      </c>
      <c r="Q142" s="153">
        <v>0</v>
      </c>
      <c r="R142" s="153">
        <f t="shared" si="2"/>
        <v>0</v>
      </c>
      <c r="S142" s="153">
        <v>0</v>
      </c>
      <c r="T142" s="154">
        <f t="shared" si="3"/>
        <v>0</v>
      </c>
      <c r="AR142" s="155" t="s">
        <v>323</v>
      </c>
      <c r="AT142" s="155" t="s">
        <v>319</v>
      </c>
      <c r="AU142" s="155" t="s">
        <v>88</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396</v>
      </c>
    </row>
    <row r="143" spans="2:65" s="1" customFormat="1" ht="33" customHeight="1">
      <c r="B143" s="142"/>
      <c r="C143" s="143" t="s">
        <v>361</v>
      </c>
      <c r="D143" s="143" t="s">
        <v>319</v>
      </c>
      <c r="E143" s="144" t="s">
        <v>7752</v>
      </c>
      <c r="F143" s="145" t="s">
        <v>7753</v>
      </c>
      <c r="G143" s="146" t="s">
        <v>7741</v>
      </c>
      <c r="H143" s="147">
        <v>397.92</v>
      </c>
      <c r="I143" s="148"/>
      <c r="J143" s="149">
        <f t="shared" si="0"/>
        <v>0</v>
      </c>
      <c r="K143" s="150"/>
      <c r="L143" s="31"/>
      <c r="M143" s="151" t="s">
        <v>1</v>
      </c>
      <c r="N143" s="152" t="s">
        <v>42</v>
      </c>
      <c r="P143" s="153">
        <f t="shared" si="1"/>
        <v>0</v>
      </c>
      <c r="Q143" s="153">
        <v>0</v>
      </c>
      <c r="R143" s="153">
        <f t="shared" si="2"/>
        <v>0</v>
      </c>
      <c r="S143" s="153">
        <v>0</v>
      </c>
      <c r="T143" s="154">
        <f t="shared" si="3"/>
        <v>0</v>
      </c>
      <c r="AR143" s="155" t="s">
        <v>323</v>
      </c>
      <c r="AT143" s="155" t="s">
        <v>319</v>
      </c>
      <c r="AU143" s="155" t="s">
        <v>88</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405</v>
      </c>
    </row>
    <row r="144" spans="2:65" s="1" customFormat="1" ht="37.75" customHeight="1">
      <c r="B144" s="142"/>
      <c r="C144" s="143" t="s">
        <v>2533</v>
      </c>
      <c r="D144" s="143" t="s">
        <v>319</v>
      </c>
      <c r="E144" s="144" t="s">
        <v>7754</v>
      </c>
      <c r="F144" s="145" t="s">
        <v>7755</v>
      </c>
      <c r="G144" s="146" t="s">
        <v>322</v>
      </c>
      <c r="H144" s="147">
        <v>124.35</v>
      </c>
      <c r="I144" s="148"/>
      <c r="J144" s="149">
        <f t="shared" si="0"/>
        <v>0</v>
      </c>
      <c r="K144" s="150"/>
      <c r="L144" s="31"/>
      <c r="M144" s="151" t="s">
        <v>1</v>
      </c>
      <c r="N144" s="152" t="s">
        <v>42</v>
      </c>
      <c r="P144" s="153">
        <f t="shared" si="1"/>
        <v>0</v>
      </c>
      <c r="Q144" s="153">
        <v>0</v>
      </c>
      <c r="R144" s="153">
        <f t="shared" si="2"/>
        <v>0</v>
      </c>
      <c r="S144" s="153">
        <v>0</v>
      </c>
      <c r="T144" s="154">
        <f t="shared" si="3"/>
        <v>0</v>
      </c>
      <c r="AR144" s="155" t="s">
        <v>323</v>
      </c>
      <c r="AT144" s="155" t="s">
        <v>319</v>
      </c>
      <c r="AU144" s="155" t="s">
        <v>88</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7756</v>
      </c>
    </row>
    <row r="145" spans="2:65" s="1" customFormat="1" ht="24.15" customHeight="1">
      <c r="B145" s="142"/>
      <c r="C145" s="143" t="s">
        <v>2538</v>
      </c>
      <c r="D145" s="143" t="s">
        <v>319</v>
      </c>
      <c r="E145" s="144" t="s">
        <v>7757</v>
      </c>
      <c r="F145" s="145" t="s">
        <v>7758</v>
      </c>
      <c r="G145" s="146" t="s">
        <v>322</v>
      </c>
      <c r="H145" s="147">
        <v>124.35</v>
      </c>
      <c r="I145" s="148"/>
      <c r="J145" s="149">
        <f t="shared" si="0"/>
        <v>0</v>
      </c>
      <c r="K145" s="150"/>
      <c r="L145" s="31"/>
      <c r="M145" s="151" t="s">
        <v>1</v>
      </c>
      <c r="N145" s="152" t="s">
        <v>42</v>
      </c>
      <c r="P145" s="153">
        <f t="shared" si="1"/>
        <v>0</v>
      </c>
      <c r="Q145" s="153">
        <v>0</v>
      </c>
      <c r="R145" s="153">
        <f t="shared" si="2"/>
        <v>0</v>
      </c>
      <c r="S145" s="153">
        <v>0</v>
      </c>
      <c r="T145" s="154">
        <f t="shared" si="3"/>
        <v>0</v>
      </c>
      <c r="AR145" s="155" t="s">
        <v>323</v>
      </c>
      <c r="AT145" s="155" t="s">
        <v>319</v>
      </c>
      <c r="AU145" s="155" t="s">
        <v>88</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7759</v>
      </c>
    </row>
    <row r="146" spans="2:65" s="1" customFormat="1" ht="33" customHeight="1">
      <c r="B146" s="142"/>
      <c r="C146" s="143" t="s">
        <v>2543</v>
      </c>
      <c r="D146" s="143" t="s">
        <v>319</v>
      </c>
      <c r="E146" s="144" t="s">
        <v>7760</v>
      </c>
      <c r="F146" s="145" t="s">
        <v>7761</v>
      </c>
      <c r="G146" s="146" t="s">
        <v>322</v>
      </c>
      <c r="H146" s="147">
        <v>124.35</v>
      </c>
      <c r="I146" s="148"/>
      <c r="J146" s="149">
        <f t="shared" si="0"/>
        <v>0</v>
      </c>
      <c r="K146" s="150"/>
      <c r="L146" s="31"/>
      <c r="M146" s="151" t="s">
        <v>1</v>
      </c>
      <c r="N146" s="152" t="s">
        <v>42</v>
      </c>
      <c r="P146" s="153">
        <f t="shared" si="1"/>
        <v>0</v>
      </c>
      <c r="Q146" s="153">
        <v>0</v>
      </c>
      <c r="R146" s="153">
        <f t="shared" si="2"/>
        <v>0</v>
      </c>
      <c r="S146" s="153">
        <v>0</v>
      </c>
      <c r="T146" s="154">
        <f t="shared" si="3"/>
        <v>0</v>
      </c>
      <c r="AR146" s="155" t="s">
        <v>323</v>
      </c>
      <c r="AT146" s="155" t="s">
        <v>319</v>
      </c>
      <c r="AU146" s="155" t="s">
        <v>88</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7762</v>
      </c>
    </row>
    <row r="147" spans="2:65" s="1" customFormat="1" ht="16.5" customHeight="1">
      <c r="B147" s="142"/>
      <c r="C147" s="143" t="s">
        <v>366</v>
      </c>
      <c r="D147" s="143" t="s">
        <v>319</v>
      </c>
      <c r="E147" s="144" t="s">
        <v>7763</v>
      </c>
      <c r="F147" s="145" t="s">
        <v>1</v>
      </c>
      <c r="G147" s="146" t="s">
        <v>1</v>
      </c>
      <c r="H147" s="147">
        <v>0</v>
      </c>
      <c r="I147" s="148"/>
      <c r="J147" s="149">
        <f t="shared" si="0"/>
        <v>0</v>
      </c>
      <c r="K147" s="150"/>
      <c r="L147" s="31"/>
      <c r="M147" s="151" t="s">
        <v>1</v>
      </c>
      <c r="N147" s="152" t="s">
        <v>42</v>
      </c>
      <c r="P147" s="153">
        <f t="shared" si="1"/>
        <v>0</v>
      </c>
      <c r="Q147" s="153">
        <v>0</v>
      </c>
      <c r="R147" s="153">
        <f t="shared" si="2"/>
        <v>0</v>
      </c>
      <c r="S147" s="153">
        <v>0</v>
      </c>
      <c r="T147" s="154">
        <f t="shared" si="3"/>
        <v>0</v>
      </c>
      <c r="AR147" s="155" t="s">
        <v>323</v>
      </c>
      <c r="AT147" s="155" t="s">
        <v>319</v>
      </c>
      <c r="AU147" s="155" t="s">
        <v>88</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7</v>
      </c>
    </row>
    <row r="148" spans="2:65" s="11" customFormat="1" ht="22.75" customHeight="1">
      <c r="B148" s="130"/>
      <c r="D148" s="131" t="s">
        <v>75</v>
      </c>
      <c r="E148" s="140" t="s">
        <v>323</v>
      </c>
      <c r="F148" s="140" t="s">
        <v>599</v>
      </c>
      <c r="I148" s="133"/>
      <c r="J148" s="141">
        <f>BK148</f>
        <v>0</v>
      </c>
      <c r="L148" s="130"/>
      <c r="M148" s="135"/>
      <c r="P148" s="136">
        <f>SUM(P149:P150)</f>
        <v>0</v>
      </c>
      <c r="R148" s="136">
        <f>SUM(R149:R150)</f>
        <v>0</v>
      </c>
      <c r="T148" s="137">
        <f>SUM(T149:T150)</f>
        <v>0</v>
      </c>
      <c r="AR148" s="131" t="s">
        <v>83</v>
      </c>
      <c r="AT148" s="138" t="s">
        <v>75</v>
      </c>
      <c r="AU148" s="138" t="s">
        <v>83</v>
      </c>
      <c r="AY148" s="131" t="s">
        <v>317</v>
      </c>
      <c r="BK148" s="139">
        <f>SUM(BK149:BK150)</f>
        <v>0</v>
      </c>
    </row>
    <row r="149" spans="2:65" s="1" customFormat="1" ht="24.15" customHeight="1">
      <c r="B149" s="142"/>
      <c r="C149" s="143" t="s">
        <v>371</v>
      </c>
      <c r="D149" s="143" t="s">
        <v>319</v>
      </c>
      <c r="E149" s="144" t="s">
        <v>7764</v>
      </c>
      <c r="F149" s="145" t="s">
        <v>7765</v>
      </c>
      <c r="G149" s="146" t="s">
        <v>322</v>
      </c>
      <c r="H149" s="147">
        <v>49.74</v>
      </c>
      <c r="I149" s="148"/>
      <c r="J149" s="149">
        <f>ROUND(I149*H149,2)</f>
        <v>0</v>
      </c>
      <c r="K149" s="150"/>
      <c r="L149" s="31"/>
      <c r="M149" s="151" t="s">
        <v>1</v>
      </c>
      <c r="N149" s="152" t="s">
        <v>42</v>
      </c>
      <c r="P149" s="153">
        <f>O149*H149</f>
        <v>0</v>
      </c>
      <c r="Q149" s="153">
        <v>0</v>
      </c>
      <c r="R149" s="153">
        <f>Q149*H149</f>
        <v>0</v>
      </c>
      <c r="S149" s="153">
        <v>0</v>
      </c>
      <c r="T149" s="154">
        <f>S149*H149</f>
        <v>0</v>
      </c>
      <c r="AR149" s="155" t="s">
        <v>323</v>
      </c>
      <c r="AT149" s="155" t="s">
        <v>319</v>
      </c>
      <c r="AU149" s="155" t="s">
        <v>88</v>
      </c>
      <c r="AY149" s="16" t="s">
        <v>317</v>
      </c>
      <c r="BE149" s="156">
        <f>IF(N149="základná",J149,0)</f>
        <v>0</v>
      </c>
      <c r="BF149" s="156">
        <f>IF(N149="znížená",J149,0)</f>
        <v>0</v>
      </c>
      <c r="BG149" s="156">
        <f>IF(N149="zákl. prenesená",J149,0)</f>
        <v>0</v>
      </c>
      <c r="BH149" s="156">
        <f>IF(N149="zníž. prenesená",J149,0)</f>
        <v>0</v>
      </c>
      <c r="BI149" s="156">
        <f>IF(N149="nulová",J149,0)</f>
        <v>0</v>
      </c>
      <c r="BJ149" s="16" t="s">
        <v>88</v>
      </c>
      <c r="BK149" s="156">
        <f>ROUND(I149*H149,2)</f>
        <v>0</v>
      </c>
      <c r="BL149" s="16" t="s">
        <v>323</v>
      </c>
      <c r="BM149" s="155" t="s">
        <v>432</v>
      </c>
    </row>
    <row r="150" spans="2:65" s="1" customFormat="1" ht="16.5" customHeight="1">
      <c r="B150" s="142"/>
      <c r="C150" s="179" t="s">
        <v>376</v>
      </c>
      <c r="D150" s="179" t="s">
        <v>454</v>
      </c>
      <c r="E150" s="180" t="s">
        <v>7766</v>
      </c>
      <c r="F150" s="181" t="s">
        <v>7767</v>
      </c>
      <c r="G150" s="182" t="s">
        <v>439</v>
      </c>
      <c r="H150" s="183">
        <v>83.66</v>
      </c>
      <c r="I150" s="184"/>
      <c r="J150" s="185">
        <f>ROUND(I150*H150,2)</f>
        <v>0</v>
      </c>
      <c r="K150" s="186"/>
      <c r="L150" s="187"/>
      <c r="M150" s="188" t="s">
        <v>1</v>
      </c>
      <c r="N150" s="189" t="s">
        <v>42</v>
      </c>
      <c r="P150" s="153">
        <f>O150*H150</f>
        <v>0</v>
      </c>
      <c r="Q150" s="153">
        <v>0</v>
      </c>
      <c r="R150" s="153">
        <f>Q150*H150</f>
        <v>0</v>
      </c>
      <c r="S150" s="153">
        <v>0</v>
      </c>
      <c r="T150" s="154">
        <f>S150*H150</f>
        <v>0</v>
      </c>
      <c r="AR150" s="155" t="s">
        <v>356</v>
      </c>
      <c r="AT150" s="155" t="s">
        <v>454</v>
      </c>
      <c r="AU150" s="155" t="s">
        <v>88</v>
      </c>
      <c r="AY150" s="16" t="s">
        <v>317</v>
      </c>
      <c r="BE150" s="156">
        <f>IF(N150="základná",J150,0)</f>
        <v>0</v>
      </c>
      <c r="BF150" s="156">
        <f>IF(N150="znížená",J150,0)</f>
        <v>0</v>
      </c>
      <c r="BG150" s="156">
        <f>IF(N150="zákl. prenesená",J150,0)</f>
        <v>0</v>
      </c>
      <c r="BH150" s="156">
        <f>IF(N150="zníž. prenesená",J150,0)</f>
        <v>0</v>
      </c>
      <c r="BI150" s="156">
        <f>IF(N150="nulová",J150,0)</f>
        <v>0</v>
      </c>
      <c r="BJ150" s="16" t="s">
        <v>88</v>
      </c>
      <c r="BK150" s="156">
        <f>ROUND(I150*H150,2)</f>
        <v>0</v>
      </c>
      <c r="BL150" s="16" t="s">
        <v>323</v>
      </c>
      <c r="BM150" s="155" t="s">
        <v>441</v>
      </c>
    </row>
    <row r="151" spans="2:65" s="11" customFormat="1" ht="22.75" customHeight="1">
      <c r="B151" s="130"/>
      <c r="D151" s="131" t="s">
        <v>75</v>
      </c>
      <c r="E151" s="140" t="s">
        <v>356</v>
      </c>
      <c r="F151" s="140" t="s">
        <v>7768</v>
      </c>
      <c r="I151" s="133"/>
      <c r="J151" s="141">
        <f>BK151</f>
        <v>0</v>
      </c>
      <c r="L151" s="130"/>
      <c r="M151" s="135"/>
      <c r="P151" s="136">
        <f>SUM(P152:P158)</f>
        <v>0</v>
      </c>
      <c r="R151" s="136">
        <f>SUM(R152:R158)</f>
        <v>0</v>
      </c>
      <c r="T151" s="137">
        <f>SUM(T152:T158)</f>
        <v>0</v>
      </c>
      <c r="AR151" s="131" t="s">
        <v>83</v>
      </c>
      <c r="AT151" s="138" t="s">
        <v>75</v>
      </c>
      <c r="AU151" s="138" t="s">
        <v>83</v>
      </c>
      <c r="AY151" s="131" t="s">
        <v>317</v>
      </c>
      <c r="BK151" s="139">
        <f>SUM(BK152:BK158)</f>
        <v>0</v>
      </c>
    </row>
    <row r="152" spans="2:65" s="1" customFormat="1" ht="16.5" customHeight="1">
      <c r="B152" s="142"/>
      <c r="C152" s="143" t="s">
        <v>381</v>
      </c>
      <c r="D152" s="143" t="s">
        <v>319</v>
      </c>
      <c r="E152" s="144" t="s">
        <v>7769</v>
      </c>
      <c r="F152" s="145" t="s">
        <v>7770</v>
      </c>
      <c r="G152" s="146" t="s">
        <v>611</v>
      </c>
      <c r="H152" s="147">
        <v>4</v>
      </c>
      <c r="I152" s="148"/>
      <c r="J152" s="149">
        <f t="shared" ref="J152:J158" si="10">ROUND(I152*H152,2)</f>
        <v>0</v>
      </c>
      <c r="K152" s="150"/>
      <c r="L152" s="31"/>
      <c r="M152" s="151" t="s">
        <v>1</v>
      </c>
      <c r="N152" s="152" t="s">
        <v>42</v>
      </c>
      <c r="P152" s="153">
        <f t="shared" ref="P152:P158" si="11">O152*H152</f>
        <v>0</v>
      </c>
      <c r="Q152" s="153">
        <v>0</v>
      </c>
      <c r="R152" s="153">
        <f t="shared" ref="R152:R158" si="12">Q152*H152</f>
        <v>0</v>
      </c>
      <c r="S152" s="153">
        <v>0</v>
      </c>
      <c r="T152" s="154">
        <f t="shared" ref="T152:T158" si="13">S152*H152</f>
        <v>0</v>
      </c>
      <c r="AR152" s="155" t="s">
        <v>323</v>
      </c>
      <c r="AT152" s="155" t="s">
        <v>319</v>
      </c>
      <c r="AU152" s="155" t="s">
        <v>88</v>
      </c>
      <c r="AY152" s="16" t="s">
        <v>317</v>
      </c>
      <c r="BE152" s="156">
        <f t="shared" ref="BE152:BE158" si="14">IF(N152="základná",J152,0)</f>
        <v>0</v>
      </c>
      <c r="BF152" s="156">
        <f t="shared" ref="BF152:BF158" si="15">IF(N152="znížená",J152,0)</f>
        <v>0</v>
      </c>
      <c r="BG152" s="156">
        <f t="shared" ref="BG152:BG158" si="16">IF(N152="zákl. prenesená",J152,0)</f>
        <v>0</v>
      </c>
      <c r="BH152" s="156">
        <f t="shared" ref="BH152:BH158" si="17">IF(N152="zníž. prenesená",J152,0)</f>
        <v>0</v>
      </c>
      <c r="BI152" s="156">
        <f t="shared" ref="BI152:BI158" si="18">IF(N152="nulová",J152,0)</f>
        <v>0</v>
      </c>
      <c r="BJ152" s="16" t="s">
        <v>88</v>
      </c>
      <c r="BK152" s="156">
        <f t="shared" ref="BK152:BK158" si="19">ROUND(I152*H152,2)</f>
        <v>0</v>
      </c>
      <c r="BL152" s="16" t="s">
        <v>323</v>
      </c>
      <c r="BM152" s="155" t="s">
        <v>453</v>
      </c>
    </row>
    <row r="153" spans="2:65" s="1" customFormat="1" ht="24.15" customHeight="1">
      <c r="B153" s="142"/>
      <c r="C153" s="143" t="s">
        <v>386</v>
      </c>
      <c r="D153" s="143" t="s">
        <v>319</v>
      </c>
      <c r="E153" s="144" t="s">
        <v>7771</v>
      </c>
      <c r="F153" s="145" t="s">
        <v>7772</v>
      </c>
      <c r="G153" s="146" t="s">
        <v>611</v>
      </c>
      <c r="H153" s="147">
        <v>2</v>
      </c>
      <c r="I153" s="148"/>
      <c r="J153" s="149">
        <f t="shared" si="10"/>
        <v>0</v>
      </c>
      <c r="K153" s="150"/>
      <c r="L153" s="31"/>
      <c r="M153" s="151" t="s">
        <v>1</v>
      </c>
      <c r="N153" s="152" t="s">
        <v>42</v>
      </c>
      <c r="P153" s="153">
        <f t="shared" si="11"/>
        <v>0</v>
      </c>
      <c r="Q153" s="153">
        <v>0</v>
      </c>
      <c r="R153" s="153">
        <f t="shared" si="12"/>
        <v>0</v>
      </c>
      <c r="S153" s="153">
        <v>0</v>
      </c>
      <c r="T153" s="154">
        <f t="shared" si="13"/>
        <v>0</v>
      </c>
      <c r="AR153" s="155" t="s">
        <v>323</v>
      </c>
      <c r="AT153" s="155" t="s">
        <v>319</v>
      </c>
      <c r="AU153" s="155" t="s">
        <v>88</v>
      </c>
      <c r="AY153" s="16" t="s">
        <v>317</v>
      </c>
      <c r="BE153" s="156">
        <f t="shared" si="14"/>
        <v>0</v>
      </c>
      <c r="BF153" s="156">
        <f t="shared" si="15"/>
        <v>0</v>
      </c>
      <c r="BG153" s="156">
        <f t="shared" si="16"/>
        <v>0</v>
      </c>
      <c r="BH153" s="156">
        <f t="shared" si="17"/>
        <v>0</v>
      </c>
      <c r="BI153" s="156">
        <f t="shared" si="18"/>
        <v>0</v>
      </c>
      <c r="BJ153" s="16" t="s">
        <v>88</v>
      </c>
      <c r="BK153" s="156">
        <f t="shared" si="19"/>
        <v>0</v>
      </c>
      <c r="BL153" s="16" t="s">
        <v>323</v>
      </c>
      <c r="BM153" s="155" t="s">
        <v>464</v>
      </c>
    </row>
    <row r="154" spans="2:65" s="1" customFormat="1" ht="24.15" customHeight="1">
      <c r="B154" s="142"/>
      <c r="C154" s="179" t="s">
        <v>391</v>
      </c>
      <c r="D154" s="179" t="s">
        <v>454</v>
      </c>
      <c r="E154" s="180" t="s">
        <v>7773</v>
      </c>
      <c r="F154" s="181" t="s">
        <v>7774</v>
      </c>
      <c r="G154" s="182" t="s">
        <v>467</v>
      </c>
      <c r="H154" s="183">
        <v>1</v>
      </c>
      <c r="I154" s="184"/>
      <c r="J154" s="185">
        <f t="shared" si="10"/>
        <v>0</v>
      </c>
      <c r="K154" s="186"/>
      <c r="L154" s="187"/>
      <c r="M154" s="188" t="s">
        <v>1</v>
      </c>
      <c r="N154" s="189" t="s">
        <v>42</v>
      </c>
      <c r="P154" s="153">
        <f t="shared" si="11"/>
        <v>0</v>
      </c>
      <c r="Q154" s="153">
        <v>0</v>
      </c>
      <c r="R154" s="153">
        <f t="shared" si="12"/>
        <v>0</v>
      </c>
      <c r="S154" s="153">
        <v>0</v>
      </c>
      <c r="T154" s="154">
        <f t="shared" si="13"/>
        <v>0</v>
      </c>
      <c r="AR154" s="155" t="s">
        <v>356</v>
      </c>
      <c r="AT154" s="155" t="s">
        <v>454</v>
      </c>
      <c r="AU154" s="155" t="s">
        <v>88</v>
      </c>
      <c r="AY154" s="16" t="s">
        <v>317</v>
      </c>
      <c r="BE154" s="156">
        <f t="shared" si="14"/>
        <v>0</v>
      </c>
      <c r="BF154" s="156">
        <f t="shared" si="15"/>
        <v>0</v>
      </c>
      <c r="BG154" s="156">
        <f t="shared" si="16"/>
        <v>0</v>
      </c>
      <c r="BH154" s="156">
        <f t="shared" si="17"/>
        <v>0</v>
      </c>
      <c r="BI154" s="156">
        <f t="shared" si="18"/>
        <v>0</v>
      </c>
      <c r="BJ154" s="16" t="s">
        <v>88</v>
      </c>
      <c r="BK154" s="156">
        <f t="shared" si="19"/>
        <v>0</v>
      </c>
      <c r="BL154" s="16" t="s">
        <v>323</v>
      </c>
      <c r="BM154" s="155" t="s">
        <v>473</v>
      </c>
    </row>
    <row r="155" spans="2:65" s="1" customFormat="1" ht="24.15" customHeight="1">
      <c r="B155" s="142"/>
      <c r="C155" s="179" t="s">
        <v>396</v>
      </c>
      <c r="D155" s="179" t="s">
        <v>454</v>
      </c>
      <c r="E155" s="180" t="s">
        <v>7775</v>
      </c>
      <c r="F155" s="181" t="s">
        <v>7776</v>
      </c>
      <c r="G155" s="182" t="s">
        <v>467</v>
      </c>
      <c r="H155" s="183">
        <v>1</v>
      </c>
      <c r="I155" s="184"/>
      <c r="J155" s="185">
        <f t="shared" si="10"/>
        <v>0</v>
      </c>
      <c r="K155" s="186"/>
      <c r="L155" s="187"/>
      <c r="M155" s="188" t="s">
        <v>1</v>
      </c>
      <c r="N155" s="189" t="s">
        <v>42</v>
      </c>
      <c r="P155" s="153">
        <f t="shared" si="11"/>
        <v>0</v>
      </c>
      <c r="Q155" s="153">
        <v>0</v>
      </c>
      <c r="R155" s="153">
        <f t="shared" si="12"/>
        <v>0</v>
      </c>
      <c r="S155" s="153">
        <v>0</v>
      </c>
      <c r="T155" s="154">
        <f t="shared" si="13"/>
        <v>0</v>
      </c>
      <c r="AR155" s="155" t="s">
        <v>356</v>
      </c>
      <c r="AT155" s="155" t="s">
        <v>454</v>
      </c>
      <c r="AU155" s="155" t="s">
        <v>88</v>
      </c>
      <c r="AY155" s="16" t="s">
        <v>317</v>
      </c>
      <c r="BE155" s="156">
        <f t="shared" si="14"/>
        <v>0</v>
      </c>
      <c r="BF155" s="156">
        <f t="shared" si="15"/>
        <v>0</v>
      </c>
      <c r="BG155" s="156">
        <f t="shared" si="16"/>
        <v>0</v>
      </c>
      <c r="BH155" s="156">
        <f t="shared" si="17"/>
        <v>0</v>
      </c>
      <c r="BI155" s="156">
        <f t="shared" si="18"/>
        <v>0</v>
      </c>
      <c r="BJ155" s="16" t="s">
        <v>88</v>
      </c>
      <c r="BK155" s="156">
        <f t="shared" si="19"/>
        <v>0</v>
      </c>
      <c r="BL155" s="16" t="s">
        <v>323</v>
      </c>
      <c r="BM155" s="155" t="s">
        <v>481</v>
      </c>
    </row>
    <row r="156" spans="2:65" s="1" customFormat="1" ht="21.75" customHeight="1">
      <c r="B156" s="142"/>
      <c r="C156" s="179" t="s">
        <v>401</v>
      </c>
      <c r="D156" s="179" t="s">
        <v>454</v>
      </c>
      <c r="E156" s="180" t="s">
        <v>7777</v>
      </c>
      <c r="F156" s="181" t="s">
        <v>7778</v>
      </c>
      <c r="G156" s="182" t="s">
        <v>467</v>
      </c>
      <c r="H156" s="183">
        <v>2</v>
      </c>
      <c r="I156" s="184"/>
      <c r="J156" s="185">
        <f t="shared" si="10"/>
        <v>0</v>
      </c>
      <c r="K156" s="186"/>
      <c r="L156" s="187"/>
      <c r="M156" s="188" t="s">
        <v>1</v>
      </c>
      <c r="N156" s="189" t="s">
        <v>42</v>
      </c>
      <c r="P156" s="153">
        <f t="shared" si="11"/>
        <v>0</v>
      </c>
      <c r="Q156" s="153">
        <v>0</v>
      </c>
      <c r="R156" s="153">
        <f t="shared" si="12"/>
        <v>0</v>
      </c>
      <c r="S156" s="153">
        <v>0</v>
      </c>
      <c r="T156" s="154">
        <f t="shared" si="13"/>
        <v>0</v>
      </c>
      <c r="AR156" s="155" t="s">
        <v>356</v>
      </c>
      <c r="AT156" s="155" t="s">
        <v>454</v>
      </c>
      <c r="AU156" s="155" t="s">
        <v>88</v>
      </c>
      <c r="AY156" s="16" t="s">
        <v>317</v>
      </c>
      <c r="BE156" s="156">
        <f t="shared" si="14"/>
        <v>0</v>
      </c>
      <c r="BF156" s="156">
        <f t="shared" si="15"/>
        <v>0</v>
      </c>
      <c r="BG156" s="156">
        <f t="shared" si="16"/>
        <v>0</v>
      </c>
      <c r="BH156" s="156">
        <f t="shared" si="17"/>
        <v>0</v>
      </c>
      <c r="BI156" s="156">
        <f t="shared" si="18"/>
        <v>0</v>
      </c>
      <c r="BJ156" s="16" t="s">
        <v>88</v>
      </c>
      <c r="BK156" s="156">
        <f t="shared" si="19"/>
        <v>0</v>
      </c>
      <c r="BL156" s="16" t="s">
        <v>323</v>
      </c>
      <c r="BM156" s="155" t="s">
        <v>495</v>
      </c>
    </row>
    <row r="157" spans="2:65" s="1" customFormat="1" ht="16.5" customHeight="1">
      <c r="B157" s="142"/>
      <c r="C157" s="179" t="s">
        <v>405</v>
      </c>
      <c r="D157" s="179" t="s">
        <v>454</v>
      </c>
      <c r="E157" s="180" t="s">
        <v>7779</v>
      </c>
      <c r="F157" s="181" t="s">
        <v>7780</v>
      </c>
      <c r="G157" s="182" t="s">
        <v>611</v>
      </c>
      <c r="H157" s="183">
        <v>2</v>
      </c>
      <c r="I157" s="184"/>
      <c r="J157" s="185">
        <f t="shared" si="10"/>
        <v>0</v>
      </c>
      <c r="K157" s="186"/>
      <c r="L157" s="187"/>
      <c r="M157" s="188" t="s">
        <v>1</v>
      </c>
      <c r="N157" s="189" t="s">
        <v>42</v>
      </c>
      <c r="P157" s="153">
        <f t="shared" si="11"/>
        <v>0</v>
      </c>
      <c r="Q157" s="153">
        <v>0</v>
      </c>
      <c r="R157" s="153">
        <f t="shared" si="12"/>
        <v>0</v>
      </c>
      <c r="S157" s="153">
        <v>0</v>
      </c>
      <c r="T157" s="154">
        <f t="shared" si="13"/>
        <v>0</v>
      </c>
      <c r="AR157" s="155" t="s">
        <v>356</v>
      </c>
      <c r="AT157" s="155" t="s">
        <v>454</v>
      </c>
      <c r="AU157" s="155" t="s">
        <v>88</v>
      </c>
      <c r="AY157" s="16" t="s">
        <v>317</v>
      </c>
      <c r="BE157" s="156">
        <f t="shared" si="14"/>
        <v>0</v>
      </c>
      <c r="BF157" s="156">
        <f t="shared" si="15"/>
        <v>0</v>
      </c>
      <c r="BG157" s="156">
        <f t="shared" si="16"/>
        <v>0</v>
      </c>
      <c r="BH157" s="156">
        <f t="shared" si="17"/>
        <v>0</v>
      </c>
      <c r="BI157" s="156">
        <f t="shared" si="18"/>
        <v>0</v>
      </c>
      <c r="BJ157" s="16" t="s">
        <v>88</v>
      </c>
      <c r="BK157" s="156">
        <f t="shared" si="19"/>
        <v>0</v>
      </c>
      <c r="BL157" s="16" t="s">
        <v>323</v>
      </c>
      <c r="BM157" s="155" t="s">
        <v>507</v>
      </c>
    </row>
    <row r="158" spans="2:65" s="1" customFormat="1" ht="44.25" customHeight="1">
      <c r="B158" s="142"/>
      <c r="C158" s="179" t="s">
        <v>415</v>
      </c>
      <c r="D158" s="179" t="s">
        <v>454</v>
      </c>
      <c r="E158" s="180" t="s">
        <v>7781</v>
      </c>
      <c r="F158" s="181" t="s">
        <v>7782</v>
      </c>
      <c r="G158" s="182" t="s">
        <v>467</v>
      </c>
      <c r="H158" s="183">
        <v>2</v>
      </c>
      <c r="I158" s="184"/>
      <c r="J158" s="185">
        <f t="shared" si="10"/>
        <v>0</v>
      </c>
      <c r="K158" s="186"/>
      <c r="L158" s="187"/>
      <c r="M158" s="188" t="s">
        <v>1</v>
      </c>
      <c r="N158" s="189" t="s">
        <v>42</v>
      </c>
      <c r="P158" s="153">
        <f t="shared" si="11"/>
        <v>0</v>
      </c>
      <c r="Q158" s="153">
        <v>0</v>
      </c>
      <c r="R158" s="153">
        <f t="shared" si="12"/>
        <v>0</v>
      </c>
      <c r="S158" s="153">
        <v>0</v>
      </c>
      <c r="T158" s="154">
        <f t="shared" si="13"/>
        <v>0</v>
      </c>
      <c r="AR158" s="155" t="s">
        <v>356</v>
      </c>
      <c r="AT158" s="155" t="s">
        <v>454</v>
      </c>
      <c r="AU158" s="155" t="s">
        <v>88</v>
      </c>
      <c r="AY158" s="16" t="s">
        <v>317</v>
      </c>
      <c r="BE158" s="156">
        <f t="shared" si="14"/>
        <v>0</v>
      </c>
      <c r="BF158" s="156">
        <f t="shared" si="15"/>
        <v>0</v>
      </c>
      <c r="BG158" s="156">
        <f t="shared" si="16"/>
        <v>0</v>
      </c>
      <c r="BH158" s="156">
        <f t="shared" si="17"/>
        <v>0</v>
      </c>
      <c r="BI158" s="156">
        <f t="shared" si="18"/>
        <v>0</v>
      </c>
      <c r="BJ158" s="16" t="s">
        <v>88</v>
      </c>
      <c r="BK158" s="156">
        <f t="shared" si="19"/>
        <v>0</v>
      </c>
      <c r="BL158" s="16" t="s">
        <v>323</v>
      </c>
      <c r="BM158" s="155" t="s">
        <v>647</v>
      </c>
    </row>
    <row r="159" spans="2:65" s="11" customFormat="1" ht="25.9" customHeight="1">
      <c r="B159" s="130"/>
      <c r="D159" s="131" t="s">
        <v>75</v>
      </c>
      <c r="E159" s="132" t="s">
        <v>612</v>
      </c>
      <c r="F159" s="132" t="s">
        <v>7783</v>
      </c>
      <c r="I159" s="133"/>
      <c r="J159" s="134">
        <f>BK159</f>
        <v>0</v>
      </c>
      <c r="L159" s="130"/>
      <c r="M159" s="135"/>
      <c r="P159" s="136">
        <f>P160+P183+P232+P304+P316</f>
        <v>0</v>
      </c>
      <c r="R159" s="136">
        <f>R160+R183+R232+R304+R316</f>
        <v>0</v>
      </c>
      <c r="T159" s="137">
        <f>T160+T183+T232+T304+T316</f>
        <v>0</v>
      </c>
      <c r="AR159" s="131" t="s">
        <v>83</v>
      </c>
      <c r="AT159" s="138" t="s">
        <v>75</v>
      </c>
      <c r="AU159" s="138" t="s">
        <v>76</v>
      </c>
      <c r="AY159" s="131" t="s">
        <v>317</v>
      </c>
      <c r="BK159" s="139">
        <f>BK160+BK183+BK232+BK304+BK316</f>
        <v>0</v>
      </c>
    </row>
    <row r="160" spans="2:65" s="11" customFormat="1" ht="22.75" customHeight="1">
      <c r="B160" s="130"/>
      <c r="D160" s="131" t="s">
        <v>75</v>
      </c>
      <c r="E160" s="140" t="s">
        <v>2453</v>
      </c>
      <c r="F160" s="140" t="s">
        <v>7784</v>
      </c>
      <c r="I160" s="133"/>
      <c r="J160" s="141">
        <f>BK160</f>
        <v>0</v>
      </c>
      <c r="L160" s="130"/>
      <c r="M160" s="135"/>
      <c r="P160" s="136">
        <f>SUM(P161:P182)</f>
        <v>0</v>
      </c>
      <c r="R160" s="136">
        <f>SUM(R161:R182)</f>
        <v>0</v>
      </c>
      <c r="T160" s="137">
        <f>SUM(T161:T182)</f>
        <v>0</v>
      </c>
      <c r="AR160" s="131" t="s">
        <v>88</v>
      </c>
      <c r="AT160" s="138" t="s">
        <v>75</v>
      </c>
      <c r="AU160" s="138" t="s">
        <v>83</v>
      </c>
      <c r="AY160" s="131" t="s">
        <v>317</v>
      </c>
      <c r="BK160" s="139">
        <f>SUM(BK161:BK182)</f>
        <v>0</v>
      </c>
    </row>
    <row r="161" spans="2:65" s="1" customFormat="1" ht="24.15" customHeight="1">
      <c r="B161" s="142"/>
      <c r="C161" s="179" t="s">
        <v>7</v>
      </c>
      <c r="D161" s="179" t="s">
        <v>454</v>
      </c>
      <c r="E161" s="180" t="s">
        <v>7785</v>
      </c>
      <c r="F161" s="181" t="s">
        <v>7786</v>
      </c>
      <c r="G161" s="182" t="s">
        <v>484</v>
      </c>
      <c r="H161" s="183">
        <v>40</v>
      </c>
      <c r="I161" s="184"/>
      <c r="J161" s="185">
        <f t="shared" ref="J161:J182" si="20">ROUND(I161*H161,2)</f>
        <v>0</v>
      </c>
      <c r="K161" s="186"/>
      <c r="L161" s="187"/>
      <c r="M161" s="188" t="s">
        <v>1</v>
      </c>
      <c r="N161" s="189" t="s">
        <v>42</v>
      </c>
      <c r="P161" s="153">
        <f t="shared" ref="P161:P182" si="21">O161*H161</f>
        <v>0</v>
      </c>
      <c r="Q161" s="153">
        <v>0</v>
      </c>
      <c r="R161" s="153">
        <f t="shared" ref="R161:R182" si="22">Q161*H161</f>
        <v>0</v>
      </c>
      <c r="S161" s="153">
        <v>0</v>
      </c>
      <c r="T161" s="154">
        <f t="shared" ref="T161:T182" si="23">S161*H161</f>
        <v>0</v>
      </c>
      <c r="AR161" s="155" t="s">
        <v>481</v>
      </c>
      <c r="AT161" s="155" t="s">
        <v>454</v>
      </c>
      <c r="AU161" s="155" t="s">
        <v>88</v>
      </c>
      <c r="AY161" s="16" t="s">
        <v>317</v>
      </c>
      <c r="BE161" s="156">
        <f t="shared" ref="BE161:BE182" si="24">IF(N161="základná",J161,0)</f>
        <v>0</v>
      </c>
      <c r="BF161" s="156">
        <f t="shared" ref="BF161:BF182" si="25">IF(N161="znížená",J161,0)</f>
        <v>0</v>
      </c>
      <c r="BG161" s="156">
        <f t="shared" ref="BG161:BG182" si="26">IF(N161="zákl. prenesená",J161,0)</f>
        <v>0</v>
      </c>
      <c r="BH161" s="156">
        <f t="shared" ref="BH161:BH182" si="27">IF(N161="zníž. prenesená",J161,0)</f>
        <v>0</v>
      </c>
      <c r="BI161" s="156">
        <f t="shared" ref="BI161:BI182" si="28">IF(N161="nulová",J161,0)</f>
        <v>0</v>
      </c>
      <c r="BJ161" s="16" t="s">
        <v>88</v>
      </c>
      <c r="BK161" s="156">
        <f t="shared" ref="BK161:BK182" si="29">ROUND(I161*H161,2)</f>
        <v>0</v>
      </c>
      <c r="BL161" s="16" t="s">
        <v>396</v>
      </c>
      <c r="BM161" s="155" t="s">
        <v>650</v>
      </c>
    </row>
    <row r="162" spans="2:65" s="1" customFormat="1" ht="24.15" customHeight="1">
      <c r="B162" s="142"/>
      <c r="C162" s="179" t="s">
        <v>427</v>
      </c>
      <c r="D162" s="179" t="s">
        <v>454</v>
      </c>
      <c r="E162" s="180" t="s">
        <v>7787</v>
      </c>
      <c r="F162" s="181" t="s">
        <v>7788</v>
      </c>
      <c r="G162" s="182" t="s">
        <v>484</v>
      </c>
      <c r="H162" s="183">
        <v>2563</v>
      </c>
      <c r="I162" s="184"/>
      <c r="J162" s="185">
        <f t="shared" si="20"/>
        <v>0</v>
      </c>
      <c r="K162" s="186"/>
      <c r="L162" s="187"/>
      <c r="M162" s="188" t="s">
        <v>1</v>
      </c>
      <c r="N162" s="189" t="s">
        <v>42</v>
      </c>
      <c r="P162" s="153">
        <f t="shared" si="21"/>
        <v>0</v>
      </c>
      <c r="Q162" s="153">
        <v>0</v>
      </c>
      <c r="R162" s="153">
        <f t="shared" si="22"/>
        <v>0</v>
      </c>
      <c r="S162" s="153">
        <v>0</v>
      </c>
      <c r="T162" s="154">
        <f t="shared" si="23"/>
        <v>0</v>
      </c>
      <c r="AR162" s="155" t="s">
        <v>481</v>
      </c>
      <c r="AT162" s="155" t="s">
        <v>454</v>
      </c>
      <c r="AU162" s="155" t="s">
        <v>88</v>
      </c>
      <c r="AY162" s="16" t="s">
        <v>317</v>
      </c>
      <c r="BE162" s="156">
        <f t="shared" si="24"/>
        <v>0</v>
      </c>
      <c r="BF162" s="156">
        <f t="shared" si="25"/>
        <v>0</v>
      </c>
      <c r="BG162" s="156">
        <f t="shared" si="26"/>
        <v>0</v>
      </c>
      <c r="BH162" s="156">
        <f t="shared" si="27"/>
        <v>0</v>
      </c>
      <c r="BI162" s="156">
        <f t="shared" si="28"/>
        <v>0</v>
      </c>
      <c r="BJ162" s="16" t="s">
        <v>88</v>
      </c>
      <c r="BK162" s="156">
        <f t="shared" si="29"/>
        <v>0</v>
      </c>
      <c r="BL162" s="16" t="s">
        <v>396</v>
      </c>
      <c r="BM162" s="155" t="s">
        <v>655</v>
      </c>
    </row>
    <row r="163" spans="2:65" s="1" customFormat="1" ht="24.15" customHeight="1">
      <c r="B163" s="142"/>
      <c r="C163" s="179" t="s">
        <v>432</v>
      </c>
      <c r="D163" s="179" t="s">
        <v>454</v>
      </c>
      <c r="E163" s="180" t="s">
        <v>7789</v>
      </c>
      <c r="F163" s="181" t="s">
        <v>7790</v>
      </c>
      <c r="G163" s="182" t="s">
        <v>484</v>
      </c>
      <c r="H163" s="183">
        <v>804</v>
      </c>
      <c r="I163" s="184"/>
      <c r="J163" s="185">
        <f t="shared" si="20"/>
        <v>0</v>
      </c>
      <c r="K163" s="186"/>
      <c r="L163" s="187"/>
      <c r="M163" s="188" t="s">
        <v>1</v>
      </c>
      <c r="N163" s="189" t="s">
        <v>42</v>
      </c>
      <c r="P163" s="153">
        <f t="shared" si="21"/>
        <v>0</v>
      </c>
      <c r="Q163" s="153">
        <v>0</v>
      </c>
      <c r="R163" s="153">
        <f t="shared" si="22"/>
        <v>0</v>
      </c>
      <c r="S163" s="153">
        <v>0</v>
      </c>
      <c r="T163" s="154">
        <f t="shared" si="23"/>
        <v>0</v>
      </c>
      <c r="AR163" s="155" t="s">
        <v>481</v>
      </c>
      <c r="AT163" s="155" t="s">
        <v>454</v>
      </c>
      <c r="AU163" s="155" t="s">
        <v>88</v>
      </c>
      <c r="AY163" s="16" t="s">
        <v>317</v>
      </c>
      <c r="BE163" s="156">
        <f t="shared" si="24"/>
        <v>0</v>
      </c>
      <c r="BF163" s="156">
        <f t="shared" si="25"/>
        <v>0</v>
      </c>
      <c r="BG163" s="156">
        <f t="shared" si="26"/>
        <v>0</v>
      </c>
      <c r="BH163" s="156">
        <f t="shared" si="27"/>
        <v>0</v>
      </c>
      <c r="BI163" s="156">
        <f t="shared" si="28"/>
        <v>0</v>
      </c>
      <c r="BJ163" s="16" t="s">
        <v>88</v>
      </c>
      <c r="BK163" s="156">
        <f t="shared" si="29"/>
        <v>0</v>
      </c>
      <c r="BL163" s="16" t="s">
        <v>396</v>
      </c>
      <c r="BM163" s="155" t="s">
        <v>662</v>
      </c>
    </row>
    <row r="164" spans="2:65" s="1" customFormat="1" ht="24.15" customHeight="1">
      <c r="B164" s="142"/>
      <c r="C164" s="179" t="s">
        <v>436</v>
      </c>
      <c r="D164" s="179" t="s">
        <v>454</v>
      </c>
      <c r="E164" s="180" t="s">
        <v>7791</v>
      </c>
      <c r="F164" s="181" t="s">
        <v>7792</v>
      </c>
      <c r="G164" s="182" t="s">
        <v>484</v>
      </c>
      <c r="H164" s="183">
        <v>994</v>
      </c>
      <c r="I164" s="184"/>
      <c r="J164" s="185">
        <f t="shared" si="20"/>
        <v>0</v>
      </c>
      <c r="K164" s="186"/>
      <c r="L164" s="187"/>
      <c r="M164" s="188" t="s">
        <v>1</v>
      </c>
      <c r="N164" s="189" t="s">
        <v>42</v>
      </c>
      <c r="P164" s="153">
        <f t="shared" si="21"/>
        <v>0</v>
      </c>
      <c r="Q164" s="153">
        <v>0</v>
      </c>
      <c r="R164" s="153">
        <f t="shared" si="22"/>
        <v>0</v>
      </c>
      <c r="S164" s="153">
        <v>0</v>
      </c>
      <c r="T164" s="154">
        <f t="shared" si="23"/>
        <v>0</v>
      </c>
      <c r="AR164" s="155" t="s">
        <v>481</v>
      </c>
      <c r="AT164" s="155" t="s">
        <v>454</v>
      </c>
      <c r="AU164" s="155" t="s">
        <v>88</v>
      </c>
      <c r="AY164" s="16" t="s">
        <v>317</v>
      </c>
      <c r="BE164" s="156">
        <f t="shared" si="24"/>
        <v>0</v>
      </c>
      <c r="BF164" s="156">
        <f t="shared" si="25"/>
        <v>0</v>
      </c>
      <c r="BG164" s="156">
        <f t="shared" si="26"/>
        <v>0</v>
      </c>
      <c r="BH164" s="156">
        <f t="shared" si="27"/>
        <v>0</v>
      </c>
      <c r="BI164" s="156">
        <f t="shared" si="28"/>
        <v>0</v>
      </c>
      <c r="BJ164" s="16" t="s">
        <v>88</v>
      </c>
      <c r="BK164" s="156">
        <f t="shared" si="29"/>
        <v>0</v>
      </c>
      <c r="BL164" s="16" t="s">
        <v>396</v>
      </c>
      <c r="BM164" s="155" t="s">
        <v>665</v>
      </c>
    </row>
    <row r="165" spans="2:65" s="1" customFormat="1" ht="24.15" customHeight="1">
      <c r="B165" s="142"/>
      <c r="C165" s="179" t="s">
        <v>441</v>
      </c>
      <c r="D165" s="179" t="s">
        <v>454</v>
      </c>
      <c r="E165" s="180" t="s">
        <v>7793</v>
      </c>
      <c r="F165" s="181" t="s">
        <v>7794</v>
      </c>
      <c r="G165" s="182" t="s">
        <v>484</v>
      </c>
      <c r="H165" s="183">
        <v>602</v>
      </c>
      <c r="I165" s="184"/>
      <c r="J165" s="185">
        <f t="shared" si="20"/>
        <v>0</v>
      </c>
      <c r="K165" s="186"/>
      <c r="L165" s="187"/>
      <c r="M165" s="188" t="s">
        <v>1</v>
      </c>
      <c r="N165" s="189" t="s">
        <v>42</v>
      </c>
      <c r="P165" s="153">
        <f t="shared" si="21"/>
        <v>0</v>
      </c>
      <c r="Q165" s="153">
        <v>0</v>
      </c>
      <c r="R165" s="153">
        <f t="shared" si="22"/>
        <v>0</v>
      </c>
      <c r="S165" s="153">
        <v>0</v>
      </c>
      <c r="T165" s="154">
        <f t="shared" si="23"/>
        <v>0</v>
      </c>
      <c r="AR165" s="155" t="s">
        <v>481</v>
      </c>
      <c r="AT165" s="155" t="s">
        <v>454</v>
      </c>
      <c r="AU165" s="155" t="s">
        <v>88</v>
      </c>
      <c r="AY165" s="16" t="s">
        <v>317</v>
      </c>
      <c r="BE165" s="156">
        <f t="shared" si="24"/>
        <v>0</v>
      </c>
      <c r="BF165" s="156">
        <f t="shared" si="25"/>
        <v>0</v>
      </c>
      <c r="BG165" s="156">
        <f t="shared" si="26"/>
        <v>0</v>
      </c>
      <c r="BH165" s="156">
        <f t="shared" si="27"/>
        <v>0</v>
      </c>
      <c r="BI165" s="156">
        <f t="shared" si="28"/>
        <v>0</v>
      </c>
      <c r="BJ165" s="16" t="s">
        <v>88</v>
      </c>
      <c r="BK165" s="156">
        <f t="shared" si="29"/>
        <v>0</v>
      </c>
      <c r="BL165" s="16" t="s">
        <v>396</v>
      </c>
      <c r="BM165" s="155" t="s">
        <v>616</v>
      </c>
    </row>
    <row r="166" spans="2:65" s="1" customFormat="1" ht="24.15" customHeight="1">
      <c r="B166" s="142"/>
      <c r="C166" s="179" t="s">
        <v>448</v>
      </c>
      <c r="D166" s="179" t="s">
        <v>454</v>
      </c>
      <c r="E166" s="180" t="s">
        <v>7795</v>
      </c>
      <c r="F166" s="181" t="s">
        <v>7796</v>
      </c>
      <c r="G166" s="182" t="s">
        <v>484</v>
      </c>
      <c r="H166" s="183">
        <v>287</v>
      </c>
      <c r="I166" s="184"/>
      <c r="J166" s="185">
        <f t="shared" si="20"/>
        <v>0</v>
      </c>
      <c r="K166" s="186"/>
      <c r="L166" s="187"/>
      <c r="M166" s="188" t="s">
        <v>1</v>
      </c>
      <c r="N166" s="189" t="s">
        <v>42</v>
      </c>
      <c r="P166" s="153">
        <f t="shared" si="21"/>
        <v>0</v>
      </c>
      <c r="Q166" s="153">
        <v>0</v>
      </c>
      <c r="R166" s="153">
        <f t="shared" si="22"/>
        <v>0</v>
      </c>
      <c r="S166" s="153">
        <v>0</v>
      </c>
      <c r="T166" s="154">
        <f t="shared" si="23"/>
        <v>0</v>
      </c>
      <c r="AR166" s="155" t="s">
        <v>481</v>
      </c>
      <c r="AT166" s="155" t="s">
        <v>454</v>
      </c>
      <c r="AU166" s="155" t="s">
        <v>88</v>
      </c>
      <c r="AY166" s="16" t="s">
        <v>317</v>
      </c>
      <c r="BE166" s="156">
        <f t="shared" si="24"/>
        <v>0</v>
      </c>
      <c r="BF166" s="156">
        <f t="shared" si="25"/>
        <v>0</v>
      </c>
      <c r="BG166" s="156">
        <f t="shared" si="26"/>
        <v>0</v>
      </c>
      <c r="BH166" s="156">
        <f t="shared" si="27"/>
        <v>0</v>
      </c>
      <c r="BI166" s="156">
        <f t="shared" si="28"/>
        <v>0</v>
      </c>
      <c r="BJ166" s="16" t="s">
        <v>88</v>
      </c>
      <c r="BK166" s="156">
        <f t="shared" si="29"/>
        <v>0</v>
      </c>
      <c r="BL166" s="16" t="s">
        <v>396</v>
      </c>
      <c r="BM166" s="155" t="s">
        <v>670</v>
      </c>
    </row>
    <row r="167" spans="2:65" s="1" customFormat="1" ht="24.15" customHeight="1">
      <c r="B167" s="142"/>
      <c r="C167" s="179" t="s">
        <v>453</v>
      </c>
      <c r="D167" s="179" t="s">
        <v>454</v>
      </c>
      <c r="E167" s="180" t="s">
        <v>7797</v>
      </c>
      <c r="F167" s="181" t="s">
        <v>7798</v>
      </c>
      <c r="G167" s="182" t="s">
        <v>484</v>
      </c>
      <c r="H167" s="183">
        <v>210</v>
      </c>
      <c r="I167" s="184"/>
      <c r="J167" s="185">
        <f t="shared" si="20"/>
        <v>0</v>
      </c>
      <c r="K167" s="186"/>
      <c r="L167" s="187"/>
      <c r="M167" s="188" t="s">
        <v>1</v>
      </c>
      <c r="N167" s="189" t="s">
        <v>42</v>
      </c>
      <c r="P167" s="153">
        <f t="shared" si="21"/>
        <v>0</v>
      </c>
      <c r="Q167" s="153">
        <v>0</v>
      </c>
      <c r="R167" s="153">
        <f t="shared" si="22"/>
        <v>0</v>
      </c>
      <c r="S167" s="153">
        <v>0</v>
      </c>
      <c r="T167" s="154">
        <f t="shared" si="23"/>
        <v>0</v>
      </c>
      <c r="AR167" s="155" t="s">
        <v>481</v>
      </c>
      <c r="AT167" s="155" t="s">
        <v>454</v>
      </c>
      <c r="AU167" s="155" t="s">
        <v>88</v>
      </c>
      <c r="AY167" s="16" t="s">
        <v>317</v>
      </c>
      <c r="BE167" s="156">
        <f t="shared" si="24"/>
        <v>0</v>
      </c>
      <c r="BF167" s="156">
        <f t="shared" si="25"/>
        <v>0</v>
      </c>
      <c r="BG167" s="156">
        <f t="shared" si="26"/>
        <v>0</v>
      </c>
      <c r="BH167" s="156">
        <f t="shared" si="27"/>
        <v>0</v>
      </c>
      <c r="BI167" s="156">
        <f t="shared" si="28"/>
        <v>0</v>
      </c>
      <c r="BJ167" s="16" t="s">
        <v>88</v>
      </c>
      <c r="BK167" s="156">
        <f t="shared" si="29"/>
        <v>0</v>
      </c>
      <c r="BL167" s="16" t="s">
        <v>396</v>
      </c>
      <c r="BM167" s="155" t="s">
        <v>673</v>
      </c>
    </row>
    <row r="168" spans="2:65" s="1" customFormat="1" ht="24.15" customHeight="1">
      <c r="B168" s="142"/>
      <c r="C168" s="179" t="s">
        <v>459</v>
      </c>
      <c r="D168" s="179" t="s">
        <v>454</v>
      </c>
      <c r="E168" s="180" t="s">
        <v>7799</v>
      </c>
      <c r="F168" s="181" t="s">
        <v>7800</v>
      </c>
      <c r="G168" s="182" t="s">
        <v>484</v>
      </c>
      <c r="H168" s="183">
        <v>14</v>
      </c>
      <c r="I168" s="184"/>
      <c r="J168" s="185">
        <f t="shared" si="20"/>
        <v>0</v>
      </c>
      <c r="K168" s="186"/>
      <c r="L168" s="187"/>
      <c r="M168" s="188" t="s">
        <v>1</v>
      </c>
      <c r="N168" s="189" t="s">
        <v>42</v>
      </c>
      <c r="P168" s="153">
        <f t="shared" si="21"/>
        <v>0</v>
      </c>
      <c r="Q168" s="153">
        <v>0</v>
      </c>
      <c r="R168" s="153">
        <f t="shared" si="22"/>
        <v>0</v>
      </c>
      <c r="S168" s="153">
        <v>0</v>
      </c>
      <c r="T168" s="154">
        <f t="shared" si="23"/>
        <v>0</v>
      </c>
      <c r="AR168" s="155" t="s">
        <v>481</v>
      </c>
      <c r="AT168" s="155" t="s">
        <v>454</v>
      </c>
      <c r="AU168" s="155" t="s">
        <v>88</v>
      </c>
      <c r="AY168" s="16" t="s">
        <v>317</v>
      </c>
      <c r="BE168" s="156">
        <f t="shared" si="24"/>
        <v>0</v>
      </c>
      <c r="BF168" s="156">
        <f t="shared" si="25"/>
        <v>0</v>
      </c>
      <c r="BG168" s="156">
        <f t="shared" si="26"/>
        <v>0</v>
      </c>
      <c r="BH168" s="156">
        <f t="shared" si="27"/>
        <v>0</v>
      </c>
      <c r="BI168" s="156">
        <f t="shared" si="28"/>
        <v>0</v>
      </c>
      <c r="BJ168" s="16" t="s">
        <v>88</v>
      </c>
      <c r="BK168" s="156">
        <f t="shared" si="29"/>
        <v>0</v>
      </c>
      <c r="BL168" s="16" t="s">
        <v>396</v>
      </c>
      <c r="BM168" s="155" t="s">
        <v>675</v>
      </c>
    </row>
    <row r="169" spans="2:65" s="1" customFormat="1" ht="24.15" customHeight="1">
      <c r="B169" s="142"/>
      <c r="C169" s="179" t="s">
        <v>464</v>
      </c>
      <c r="D169" s="179" t="s">
        <v>454</v>
      </c>
      <c r="E169" s="180" t="s">
        <v>7801</v>
      </c>
      <c r="F169" s="181" t="s">
        <v>7802</v>
      </c>
      <c r="G169" s="182" t="s">
        <v>484</v>
      </c>
      <c r="H169" s="183">
        <v>44</v>
      </c>
      <c r="I169" s="184"/>
      <c r="J169" s="185">
        <f t="shared" si="20"/>
        <v>0</v>
      </c>
      <c r="K169" s="186"/>
      <c r="L169" s="187"/>
      <c r="M169" s="188" t="s">
        <v>1</v>
      </c>
      <c r="N169" s="189" t="s">
        <v>42</v>
      </c>
      <c r="P169" s="153">
        <f t="shared" si="21"/>
        <v>0</v>
      </c>
      <c r="Q169" s="153">
        <v>0</v>
      </c>
      <c r="R169" s="153">
        <f t="shared" si="22"/>
        <v>0</v>
      </c>
      <c r="S169" s="153">
        <v>0</v>
      </c>
      <c r="T169" s="154">
        <f t="shared" si="23"/>
        <v>0</v>
      </c>
      <c r="AR169" s="155" t="s">
        <v>481</v>
      </c>
      <c r="AT169" s="155" t="s">
        <v>454</v>
      </c>
      <c r="AU169" s="155" t="s">
        <v>88</v>
      </c>
      <c r="AY169" s="16" t="s">
        <v>317</v>
      </c>
      <c r="BE169" s="156">
        <f t="shared" si="24"/>
        <v>0</v>
      </c>
      <c r="BF169" s="156">
        <f t="shared" si="25"/>
        <v>0</v>
      </c>
      <c r="BG169" s="156">
        <f t="shared" si="26"/>
        <v>0</v>
      </c>
      <c r="BH169" s="156">
        <f t="shared" si="27"/>
        <v>0</v>
      </c>
      <c r="BI169" s="156">
        <f t="shared" si="28"/>
        <v>0</v>
      </c>
      <c r="BJ169" s="16" t="s">
        <v>88</v>
      </c>
      <c r="BK169" s="156">
        <f t="shared" si="29"/>
        <v>0</v>
      </c>
      <c r="BL169" s="16" t="s">
        <v>396</v>
      </c>
      <c r="BM169" s="155" t="s">
        <v>678</v>
      </c>
    </row>
    <row r="170" spans="2:65" s="1" customFormat="1" ht="16.5" customHeight="1">
      <c r="B170" s="142"/>
      <c r="C170" s="179" t="s">
        <v>469</v>
      </c>
      <c r="D170" s="179" t="s">
        <v>454</v>
      </c>
      <c r="E170" s="180" t="s">
        <v>7803</v>
      </c>
      <c r="F170" s="181" t="s">
        <v>7804</v>
      </c>
      <c r="G170" s="182" t="s">
        <v>467</v>
      </c>
      <c r="H170" s="183">
        <v>210</v>
      </c>
      <c r="I170" s="184"/>
      <c r="J170" s="185">
        <f t="shared" si="20"/>
        <v>0</v>
      </c>
      <c r="K170" s="186"/>
      <c r="L170" s="187"/>
      <c r="M170" s="188" t="s">
        <v>1</v>
      </c>
      <c r="N170" s="189" t="s">
        <v>42</v>
      </c>
      <c r="P170" s="153">
        <f t="shared" si="21"/>
        <v>0</v>
      </c>
      <c r="Q170" s="153">
        <v>0</v>
      </c>
      <c r="R170" s="153">
        <f t="shared" si="22"/>
        <v>0</v>
      </c>
      <c r="S170" s="153">
        <v>0</v>
      </c>
      <c r="T170" s="154">
        <f t="shared" si="23"/>
        <v>0</v>
      </c>
      <c r="AR170" s="155" t="s">
        <v>481</v>
      </c>
      <c r="AT170" s="155" t="s">
        <v>454</v>
      </c>
      <c r="AU170" s="155" t="s">
        <v>88</v>
      </c>
      <c r="AY170" s="16" t="s">
        <v>317</v>
      </c>
      <c r="BE170" s="156">
        <f t="shared" si="24"/>
        <v>0</v>
      </c>
      <c r="BF170" s="156">
        <f t="shared" si="25"/>
        <v>0</v>
      </c>
      <c r="BG170" s="156">
        <f t="shared" si="26"/>
        <v>0</v>
      </c>
      <c r="BH170" s="156">
        <f t="shared" si="27"/>
        <v>0</v>
      </c>
      <c r="BI170" s="156">
        <f t="shared" si="28"/>
        <v>0</v>
      </c>
      <c r="BJ170" s="16" t="s">
        <v>88</v>
      </c>
      <c r="BK170" s="156">
        <f t="shared" si="29"/>
        <v>0</v>
      </c>
      <c r="BL170" s="16" t="s">
        <v>396</v>
      </c>
      <c r="BM170" s="155" t="s">
        <v>681</v>
      </c>
    </row>
    <row r="171" spans="2:65" s="1" customFormat="1" ht="16.5" customHeight="1">
      <c r="B171" s="142"/>
      <c r="C171" s="143" t="s">
        <v>473</v>
      </c>
      <c r="D171" s="143" t="s">
        <v>319</v>
      </c>
      <c r="E171" s="144" t="s">
        <v>7805</v>
      </c>
      <c r="F171" s="145" t="s">
        <v>7806</v>
      </c>
      <c r="G171" s="146" t="s">
        <v>484</v>
      </c>
      <c r="H171" s="147">
        <v>5558</v>
      </c>
      <c r="I171" s="148"/>
      <c r="J171" s="149">
        <f t="shared" si="20"/>
        <v>0</v>
      </c>
      <c r="K171" s="150"/>
      <c r="L171" s="31"/>
      <c r="M171" s="151" t="s">
        <v>1</v>
      </c>
      <c r="N171" s="152" t="s">
        <v>42</v>
      </c>
      <c r="P171" s="153">
        <f t="shared" si="21"/>
        <v>0</v>
      </c>
      <c r="Q171" s="153">
        <v>0</v>
      </c>
      <c r="R171" s="153">
        <f t="shared" si="22"/>
        <v>0</v>
      </c>
      <c r="S171" s="153">
        <v>0</v>
      </c>
      <c r="T171" s="154">
        <f t="shared" si="23"/>
        <v>0</v>
      </c>
      <c r="AR171" s="155" t="s">
        <v>396</v>
      </c>
      <c r="AT171" s="155" t="s">
        <v>319</v>
      </c>
      <c r="AU171" s="155" t="s">
        <v>88</v>
      </c>
      <c r="AY171" s="16" t="s">
        <v>317</v>
      </c>
      <c r="BE171" s="156">
        <f t="shared" si="24"/>
        <v>0</v>
      </c>
      <c r="BF171" s="156">
        <f t="shared" si="25"/>
        <v>0</v>
      </c>
      <c r="BG171" s="156">
        <f t="shared" si="26"/>
        <v>0</v>
      </c>
      <c r="BH171" s="156">
        <f t="shared" si="27"/>
        <v>0</v>
      </c>
      <c r="BI171" s="156">
        <f t="shared" si="28"/>
        <v>0</v>
      </c>
      <c r="BJ171" s="16" t="s">
        <v>88</v>
      </c>
      <c r="BK171" s="156">
        <f t="shared" si="29"/>
        <v>0</v>
      </c>
      <c r="BL171" s="16" t="s">
        <v>396</v>
      </c>
      <c r="BM171" s="155" t="s">
        <v>684</v>
      </c>
    </row>
    <row r="172" spans="2:65" s="1" customFormat="1" ht="16.5" customHeight="1">
      <c r="B172" s="142"/>
      <c r="C172" s="179" t="s">
        <v>477</v>
      </c>
      <c r="D172" s="179" t="s">
        <v>454</v>
      </c>
      <c r="E172" s="180" t="s">
        <v>7807</v>
      </c>
      <c r="F172" s="181" t="s">
        <v>1</v>
      </c>
      <c r="G172" s="182" t="s">
        <v>1</v>
      </c>
      <c r="H172" s="183">
        <v>0</v>
      </c>
      <c r="I172" s="184"/>
      <c r="J172" s="185">
        <f t="shared" si="20"/>
        <v>0</v>
      </c>
      <c r="K172" s="186"/>
      <c r="L172" s="187"/>
      <c r="M172" s="188" t="s">
        <v>1</v>
      </c>
      <c r="N172" s="189" t="s">
        <v>42</v>
      </c>
      <c r="P172" s="153">
        <f t="shared" si="21"/>
        <v>0</v>
      </c>
      <c r="Q172" s="153">
        <v>0</v>
      </c>
      <c r="R172" s="153">
        <f t="shared" si="22"/>
        <v>0</v>
      </c>
      <c r="S172" s="153">
        <v>0</v>
      </c>
      <c r="T172" s="154">
        <f t="shared" si="23"/>
        <v>0</v>
      </c>
      <c r="AR172" s="155" t="s">
        <v>481</v>
      </c>
      <c r="AT172" s="155" t="s">
        <v>454</v>
      </c>
      <c r="AU172" s="155" t="s">
        <v>88</v>
      </c>
      <c r="AY172" s="16" t="s">
        <v>317</v>
      </c>
      <c r="BE172" s="156">
        <f t="shared" si="24"/>
        <v>0</v>
      </c>
      <c r="BF172" s="156">
        <f t="shared" si="25"/>
        <v>0</v>
      </c>
      <c r="BG172" s="156">
        <f t="shared" si="26"/>
        <v>0</v>
      </c>
      <c r="BH172" s="156">
        <f t="shared" si="27"/>
        <v>0</v>
      </c>
      <c r="BI172" s="156">
        <f t="shared" si="28"/>
        <v>0</v>
      </c>
      <c r="BJ172" s="16" t="s">
        <v>88</v>
      </c>
      <c r="BK172" s="156">
        <f t="shared" si="29"/>
        <v>0</v>
      </c>
      <c r="BL172" s="16" t="s">
        <v>396</v>
      </c>
      <c r="BM172" s="155" t="s">
        <v>687</v>
      </c>
    </row>
    <row r="173" spans="2:65" s="1" customFormat="1" ht="24.15" customHeight="1">
      <c r="B173" s="142"/>
      <c r="C173" s="179" t="s">
        <v>481</v>
      </c>
      <c r="D173" s="179" t="s">
        <v>454</v>
      </c>
      <c r="E173" s="180" t="s">
        <v>7808</v>
      </c>
      <c r="F173" s="181" t="s">
        <v>7809</v>
      </c>
      <c r="G173" s="182" t="s">
        <v>484</v>
      </c>
      <c r="H173" s="183">
        <v>2499</v>
      </c>
      <c r="I173" s="184"/>
      <c r="J173" s="185">
        <f t="shared" si="20"/>
        <v>0</v>
      </c>
      <c r="K173" s="186"/>
      <c r="L173" s="187"/>
      <c r="M173" s="188" t="s">
        <v>1</v>
      </c>
      <c r="N173" s="189" t="s">
        <v>42</v>
      </c>
      <c r="P173" s="153">
        <f t="shared" si="21"/>
        <v>0</v>
      </c>
      <c r="Q173" s="153">
        <v>0</v>
      </c>
      <c r="R173" s="153">
        <f t="shared" si="22"/>
        <v>0</v>
      </c>
      <c r="S173" s="153">
        <v>0</v>
      </c>
      <c r="T173" s="154">
        <f t="shared" si="23"/>
        <v>0</v>
      </c>
      <c r="AR173" s="155" t="s">
        <v>481</v>
      </c>
      <c r="AT173" s="155" t="s">
        <v>454</v>
      </c>
      <c r="AU173" s="155" t="s">
        <v>88</v>
      </c>
      <c r="AY173" s="16" t="s">
        <v>317</v>
      </c>
      <c r="BE173" s="156">
        <f t="shared" si="24"/>
        <v>0</v>
      </c>
      <c r="BF173" s="156">
        <f t="shared" si="25"/>
        <v>0</v>
      </c>
      <c r="BG173" s="156">
        <f t="shared" si="26"/>
        <v>0</v>
      </c>
      <c r="BH173" s="156">
        <f t="shared" si="27"/>
        <v>0</v>
      </c>
      <c r="BI173" s="156">
        <f t="shared" si="28"/>
        <v>0</v>
      </c>
      <c r="BJ173" s="16" t="s">
        <v>88</v>
      </c>
      <c r="BK173" s="156">
        <f t="shared" si="29"/>
        <v>0</v>
      </c>
      <c r="BL173" s="16" t="s">
        <v>396</v>
      </c>
      <c r="BM173" s="155" t="s">
        <v>561</v>
      </c>
    </row>
    <row r="174" spans="2:65" s="1" customFormat="1" ht="24.15" customHeight="1">
      <c r="B174" s="142"/>
      <c r="C174" s="179" t="s">
        <v>488</v>
      </c>
      <c r="D174" s="179" t="s">
        <v>454</v>
      </c>
      <c r="E174" s="180" t="s">
        <v>7810</v>
      </c>
      <c r="F174" s="181" t="s">
        <v>7811</v>
      </c>
      <c r="G174" s="182" t="s">
        <v>484</v>
      </c>
      <c r="H174" s="183">
        <v>741</v>
      </c>
      <c r="I174" s="184"/>
      <c r="J174" s="185">
        <f t="shared" si="20"/>
        <v>0</v>
      </c>
      <c r="K174" s="186"/>
      <c r="L174" s="187"/>
      <c r="M174" s="188" t="s">
        <v>1</v>
      </c>
      <c r="N174" s="189" t="s">
        <v>42</v>
      </c>
      <c r="P174" s="153">
        <f t="shared" si="21"/>
        <v>0</v>
      </c>
      <c r="Q174" s="153">
        <v>0</v>
      </c>
      <c r="R174" s="153">
        <f t="shared" si="22"/>
        <v>0</v>
      </c>
      <c r="S174" s="153">
        <v>0</v>
      </c>
      <c r="T174" s="154">
        <f t="shared" si="23"/>
        <v>0</v>
      </c>
      <c r="AR174" s="155" t="s">
        <v>481</v>
      </c>
      <c r="AT174" s="155" t="s">
        <v>454</v>
      </c>
      <c r="AU174" s="155" t="s">
        <v>88</v>
      </c>
      <c r="AY174" s="16" t="s">
        <v>317</v>
      </c>
      <c r="BE174" s="156">
        <f t="shared" si="24"/>
        <v>0</v>
      </c>
      <c r="BF174" s="156">
        <f t="shared" si="25"/>
        <v>0</v>
      </c>
      <c r="BG174" s="156">
        <f t="shared" si="26"/>
        <v>0</v>
      </c>
      <c r="BH174" s="156">
        <f t="shared" si="27"/>
        <v>0</v>
      </c>
      <c r="BI174" s="156">
        <f t="shared" si="28"/>
        <v>0</v>
      </c>
      <c r="BJ174" s="16" t="s">
        <v>88</v>
      </c>
      <c r="BK174" s="156">
        <f t="shared" si="29"/>
        <v>0</v>
      </c>
      <c r="BL174" s="16" t="s">
        <v>396</v>
      </c>
      <c r="BM174" s="155" t="s">
        <v>692</v>
      </c>
    </row>
    <row r="175" spans="2:65" s="1" customFormat="1" ht="24.15" customHeight="1">
      <c r="B175" s="142"/>
      <c r="C175" s="179" t="s">
        <v>495</v>
      </c>
      <c r="D175" s="179" t="s">
        <v>454</v>
      </c>
      <c r="E175" s="180" t="s">
        <v>7812</v>
      </c>
      <c r="F175" s="181" t="s">
        <v>7813</v>
      </c>
      <c r="G175" s="182" t="s">
        <v>484</v>
      </c>
      <c r="H175" s="183">
        <v>716</v>
      </c>
      <c r="I175" s="184"/>
      <c r="J175" s="185">
        <f t="shared" si="20"/>
        <v>0</v>
      </c>
      <c r="K175" s="186"/>
      <c r="L175" s="187"/>
      <c r="M175" s="188" t="s">
        <v>1</v>
      </c>
      <c r="N175" s="189" t="s">
        <v>42</v>
      </c>
      <c r="P175" s="153">
        <f t="shared" si="21"/>
        <v>0</v>
      </c>
      <c r="Q175" s="153">
        <v>0</v>
      </c>
      <c r="R175" s="153">
        <f t="shared" si="22"/>
        <v>0</v>
      </c>
      <c r="S175" s="153">
        <v>0</v>
      </c>
      <c r="T175" s="154">
        <f t="shared" si="23"/>
        <v>0</v>
      </c>
      <c r="AR175" s="155" t="s">
        <v>481</v>
      </c>
      <c r="AT175" s="155" t="s">
        <v>454</v>
      </c>
      <c r="AU175" s="155" t="s">
        <v>88</v>
      </c>
      <c r="AY175" s="16" t="s">
        <v>317</v>
      </c>
      <c r="BE175" s="156">
        <f t="shared" si="24"/>
        <v>0</v>
      </c>
      <c r="BF175" s="156">
        <f t="shared" si="25"/>
        <v>0</v>
      </c>
      <c r="BG175" s="156">
        <f t="shared" si="26"/>
        <v>0</v>
      </c>
      <c r="BH175" s="156">
        <f t="shared" si="27"/>
        <v>0</v>
      </c>
      <c r="BI175" s="156">
        <f t="shared" si="28"/>
        <v>0</v>
      </c>
      <c r="BJ175" s="16" t="s">
        <v>88</v>
      </c>
      <c r="BK175" s="156">
        <f t="shared" si="29"/>
        <v>0</v>
      </c>
      <c r="BL175" s="16" t="s">
        <v>396</v>
      </c>
      <c r="BM175" s="155" t="s">
        <v>696</v>
      </c>
    </row>
    <row r="176" spans="2:65" s="1" customFormat="1" ht="24.15" customHeight="1">
      <c r="B176" s="142"/>
      <c r="C176" s="179" t="s">
        <v>501</v>
      </c>
      <c r="D176" s="179" t="s">
        <v>454</v>
      </c>
      <c r="E176" s="180" t="s">
        <v>7814</v>
      </c>
      <c r="F176" s="181" t="s">
        <v>7815</v>
      </c>
      <c r="G176" s="182" t="s">
        <v>484</v>
      </c>
      <c r="H176" s="183">
        <v>634</v>
      </c>
      <c r="I176" s="184"/>
      <c r="J176" s="185">
        <f t="shared" si="20"/>
        <v>0</v>
      </c>
      <c r="K176" s="186"/>
      <c r="L176" s="187"/>
      <c r="M176" s="188" t="s">
        <v>1</v>
      </c>
      <c r="N176" s="189" t="s">
        <v>42</v>
      </c>
      <c r="P176" s="153">
        <f t="shared" si="21"/>
        <v>0</v>
      </c>
      <c r="Q176" s="153">
        <v>0</v>
      </c>
      <c r="R176" s="153">
        <f t="shared" si="22"/>
        <v>0</v>
      </c>
      <c r="S176" s="153">
        <v>0</v>
      </c>
      <c r="T176" s="154">
        <f t="shared" si="23"/>
        <v>0</v>
      </c>
      <c r="AR176" s="155" t="s">
        <v>481</v>
      </c>
      <c r="AT176" s="155" t="s">
        <v>454</v>
      </c>
      <c r="AU176" s="155" t="s">
        <v>88</v>
      </c>
      <c r="AY176" s="16" t="s">
        <v>317</v>
      </c>
      <c r="BE176" s="156">
        <f t="shared" si="24"/>
        <v>0</v>
      </c>
      <c r="BF176" s="156">
        <f t="shared" si="25"/>
        <v>0</v>
      </c>
      <c r="BG176" s="156">
        <f t="shared" si="26"/>
        <v>0</v>
      </c>
      <c r="BH176" s="156">
        <f t="shared" si="27"/>
        <v>0</v>
      </c>
      <c r="BI176" s="156">
        <f t="shared" si="28"/>
        <v>0</v>
      </c>
      <c r="BJ176" s="16" t="s">
        <v>88</v>
      </c>
      <c r="BK176" s="156">
        <f t="shared" si="29"/>
        <v>0</v>
      </c>
      <c r="BL176" s="16" t="s">
        <v>396</v>
      </c>
      <c r="BM176" s="155" t="s">
        <v>699</v>
      </c>
    </row>
    <row r="177" spans="2:65" s="1" customFormat="1" ht="24.15" customHeight="1">
      <c r="B177" s="142"/>
      <c r="C177" s="179" t="s">
        <v>507</v>
      </c>
      <c r="D177" s="179" t="s">
        <v>454</v>
      </c>
      <c r="E177" s="180" t="s">
        <v>7816</v>
      </c>
      <c r="F177" s="181" t="s">
        <v>7817</v>
      </c>
      <c r="G177" s="182" t="s">
        <v>484</v>
      </c>
      <c r="H177" s="183">
        <v>330</v>
      </c>
      <c r="I177" s="184"/>
      <c r="J177" s="185">
        <f t="shared" si="20"/>
        <v>0</v>
      </c>
      <c r="K177" s="186"/>
      <c r="L177" s="187"/>
      <c r="M177" s="188" t="s">
        <v>1</v>
      </c>
      <c r="N177" s="189" t="s">
        <v>42</v>
      </c>
      <c r="P177" s="153">
        <f t="shared" si="21"/>
        <v>0</v>
      </c>
      <c r="Q177" s="153">
        <v>0</v>
      </c>
      <c r="R177" s="153">
        <f t="shared" si="22"/>
        <v>0</v>
      </c>
      <c r="S177" s="153">
        <v>0</v>
      </c>
      <c r="T177" s="154">
        <f t="shared" si="23"/>
        <v>0</v>
      </c>
      <c r="AR177" s="155" t="s">
        <v>481</v>
      </c>
      <c r="AT177" s="155" t="s">
        <v>454</v>
      </c>
      <c r="AU177" s="155" t="s">
        <v>88</v>
      </c>
      <c r="AY177" s="16" t="s">
        <v>317</v>
      </c>
      <c r="BE177" s="156">
        <f t="shared" si="24"/>
        <v>0</v>
      </c>
      <c r="BF177" s="156">
        <f t="shared" si="25"/>
        <v>0</v>
      </c>
      <c r="BG177" s="156">
        <f t="shared" si="26"/>
        <v>0</v>
      </c>
      <c r="BH177" s="156">
        <f t="shared" si="27"/>
        <v>0</v>
      </c>
      <c r="BI177" s="156">
        <f t="shared" si="28"/>
        <v>0</v>
      </c>
      <c r="BJ177" s="16" t="s">
        <v>88</v>
      </c>
      <c r="BK177" s="156">
        <f t="shared" si="29"/>
        <v>0</v>
      </c>
      <c r="BL177" s="16" t="s">
        <v>396</v>
      </c>
      <c r="BM177" s="155" t="s">
        <v>702</v>
      </c>
    </row>
    <row r="178" spans="2:65" s="1" customFormat="1" ht="24.15" customHeight="1">
      <c r="B178" s="142"/>
      <c r="C178" s="179" t="s">
        <v>703</v>
      </c>
      <c r="D178" s="179" t="s">
        <v>454</v>
      </c>
      <c r="E178" s="180" t="s">
        <v>7818</v>
      </c>
      <c r="F178" s="181" t="s">
        <v>7819</v>
      </c>
      <c r="G178" s="182" t="s">
        <v>484</v>
      </c>
      <c r="H178" s="183">
        <v>180</v>
      </c>
      <c r="I178" s="184"/>
      <c r="J178" s="185">
        <f t="shared" si="20"/>
        <v>0</v>
      </c>
      <c r="K178" s="186"/>
      <c r="L178" s="187"/>
      <c r="M178" s="188" t="s">
        <v>1</v>
      </c>
      <c r="N178" s="189" t="s">
        <v>42</v>
      </c>
      <c r="P178" s="153">
        <f t="shared" si="21"/>
        <v>0</v>
      </c>
      <c r="Q178" s="153">
        <v>0</v>
      </c>
      <c r="R178" s="153">
        <f t="shared" si="22"/>
        <v>0</v>
      </c>
      <c r="S178" s="153">
        <v>0</v>
      </c>
      <c r="T178" s="154">
        <f t="shared" si="23"/>
        <v>0</v>
      </c>
      <c r="AR178" s="155" t="s">
        <v>481</v>
      </c>
      <c r="AT178" s="155" t="s">
        <v>454</v>
      </c>
      <c r="AU178" s="155" t="s">
        <v>88</v>
      </c>
      <c r="AY178" s="16" t="s">
        <v>317</v>
      </c>
      <c r="BE178" s="156">
        <f t="shared" si="24"/>
        <v>0</v>
      </c>
      <c r="BF178" s="156">
        <f t="shared" si="25"/>
        <v>0</v>
      </c>
      <c r="BG178" s="156">
        <f t="shared" si="26"/>
        <v>0</v>
      </c>
      <c r="BH178" s="156">
        <f t="shared" si="27"/>
        <v>0</v>
      </c>
      <c r="BI178" s="156">
        <f t="shared" si="28"/>
        <v>0</v>
      </c>
      <c r="BJ178" s="16" t="s">
        <v>88</v>
      </c>
      <c r="BK178" s="156">
        <f t="shared" si="29"/>
        <v>0</v>
      </c>
      <c r="BL178" s="16" t="s">
        <v>396</v>
      </c>
      <c r="BM178" s="155" t="s">
        <v>706</v>
      </c>
    </row>
    <row r="179" spans="2:65" s="1" customFormat="1" ht="24.15" customHeight="1">
      <c r="B179" s="142"/>
      <c r="C179" s="179" t="s">
        <v>647</v>
      </c>
      <c r="D179" s="179" t="s">
        <v>454</v>
      </c>
      <c r="E179" s="180" t="s">
        <v>7820</v>
      </c>
      <c r="F179" s="181" t="s">
        <v>7821</v>
      </c>
      <c r="G179" s="182" t="s">
        <v>484</v>
      </c>
      <c r="H179" s="183">
        <v>14</v>
      </c>
      <c r="I179" s="184"/>
      <c r="J179" s="185">
        <f t="shared" si="20"/>
        <v>0</v>
      </c>
      <c r="K179" s="186"/>
      <c r="L179" s="187"/>
      <c r="M179" s="188" t="s">
        <v>1</v>
      </c>
      <c r="N179" s="189" t="s">
        <v>42</v>
      </c>
      <c r="P179" s="153">
        <f t="shared" si="21"/>
        <v>0</v>
      </c>
      <c r="Q179" s="153">
        <v>0</v>
      </c>
      <c r="R179" s="153">
        <f t="shared" si="22"/>
        <v>0</v>
      </c>
      <c r="S179" s="153">
        <v>0</v>
      </c>
      <c r="T179" s="154">
        <f t="shared" si="23"/>
        <v>0</v>
      </c>
      <c r="AR179" s="155" t="s">
        <v>481</v>
      </c>
      <c r="AT179" s="155" t="s">
        <v>454</v>
      </c>
      <c r="AU179" s="155" t="s">
        <v>88</v>
      </c>
      <c r="AY179" s="16" t="s">
        <v>317</v>
      </c>
      <c r="BE179" s="156">
        <f t="shared" si="24"/>
        <v>0</v>
      </c>
      <c r="BF179" s="156">
        <f t="shared" si="25"/>
        <v>0</v>
      </c>
      <c r="BG179" s="156">
        <f t="shared" si="26"/>
        <v>0</v>
      </c>
      <c r="BH179" s="156">
        <f t="shared" si="27"/>
        <v>0</v>
      </c>
      <c r="BI179" s="156">
        <f t="shared" si="28"/>
        <v>0</v>
      </c>
      <c r="BJ179" s="16" t="s">
        <v>88</v>
      </c>
      <c r="BK179" s="156">
        <f t="shared" si="29"/>
        <v>0</v>
      </c>
      <c r="BL179" s="16" t="s">
        <v>396</v>
      </c>
      <c r="BM179" s="155" t="s">
        <v>709</v>
      </c>
    </row>
    <row r="180" spans="2:65" s="1" customFormat="1" ht="24.15" customHeight="1">
      <c r="B180" s="142"/>
      <c r="C180" s="179" t="s">
        <v>712</v>
      </c>
      <c r="D180" s="179" t="s">
        <v>454</v>
      </c>
      <c r="E180" s="180" t="s">
        <v>7822</v>
      </c>
      <c r="F180" s="181" t="s">
        <v>7823</v>
      </c>
      <c r="G180" s="182" t="s">
        <v>484</v>
      </c>
      <c r="H180" s="183">
        <v>57</v>
      </c>
      <c r="I180" s="184"/>
      <c r="J180" s="185">
        <f t="shared" si="20"/>
        <v>0</v>
      </c>
      <c r="K180" s="186"/>
      <c r="L180" s="187"/>
      <c r="M180" s="188" t="s">
        <v>1</v>
      </c>
      <c r="N180" s="189" t="s">
        <v>42</v>
      </c>
      <c r="P180" s="153">
        <f t="shared" si="21"/>
        <v>0</v>
      </c>
      <c r="Q180" s="153">
        <v>0</v>
      </c>
      <c r="R180" s="153">
        <f t="shared" si="22"/>
        <v>0</v>
      </c>
      <c r="S180" s="153">
        <v>0</v>
      </c>
      <c r="T180" s="154">
        <f t="shared" si="23"/>
        <v>0</v>
      </c>
      <c r="AR180" s="155" t="s">
        <v>481</v>
      </c>
      <c r="AT180" s="155" t="s">
        <v>454</v>
      </c>
      <c r="AU180" s="155" t="s">
        <v>88</v>
      </c>
      <c r="AY180" s="16" t="s">
        <v>317</v>
      </c>
      <c r="BE180" s="156">
        <f t="shared" si="24"/>
        <v>0</v>
      </c>
      <c r="BF180" s="156">
        <f t="shared" si="25"/>
        <v>0</v>
      </c>
      <c r="BG180" s="156">
        <f t="shared" si="26"/>
        <v>0</v>
      </c>
      <c r="BH180" s="156">
        <f t="shared" si="27"/>
        <v>0</v>
      </c>
      <c r="BI180" s="156">
        <f t="shared" si="28"/>
        <v>0</v>
      </c>
      <c r="BJ180" s="16" t="s">
        <v>88</v>
      </c>
      <c r="BK180" s="156">
        <f t="shared" si="29"/>
        <v>0</v>
      </c>
      <c r="BL180" s="16" t="s">
        <v>396</v>
      </c>
      <c r="BM180" s="155" t="s">
        <v>715</v>
      </c>
    </row>
    <row r="181" spans="2:65" s="1" customFormat="1" ht="16.5" customHeight="1">
      <c r="B181" s="142"/>
      <c r="C181" s="143" t="s">
        <v>650</v>
      </c>
      <c r="D181" s="143" t="s">
        <v>319</v>
      </c>
      <c r="E181" s="144" t="s">
        <v>7824</v>
      </c>
      <c r="F181" s="145" t="s">
        <v>7825</v>
      </c>
      <c r="G181" s="146" t="s">
        <v>484</v>
      </c>
      <c r="H181" s="147">
        <v>5171</v>
      </c>
      <c r="I181" s="148"/>
      <c r="J181" s="149">
        <f t="shared" si="20"/>
        <v>0</v>
      </c>
      <c r="K181" s="150"/>
      <c r="L181" s="31"/>
      <c r="M181" s="151" t="s">
        <v>1</v>
      </c>
      <c r="N181" s="152" t="s">
        <v>42</v>
      </c>
      <c r="P181" s="153">
        <f t="shared" si="21"/>
        <v>0</v>
      </c>
      <c r="Q181" s="153">
        <v>0</v>
      </c>
      <c r="R181" s="153">
        <f t="shared" si="22"/>
        <v>0</v>
      </c>
      <c r="S181" s="153">
        <v>0</v>
      </c>
      <c r="T181" s="154">
        <f t="shared" si="23"/>
        <v>0</v>
      </c>
      <c r="AR181" s="155" t="s">
        <v>396</v>
      </c>
      <c r="AT181" s="155" t="s">
        <v>319</v>
      </c>
      <c r="AU181" s="155" t="s">
        <v>88</v>
      </c>
      <c r="AY181" s="16" t="s">
        <v>317</v>
      </c>
      <c r="BE181" s="156">
        <f t="shared" si="24"/>
        <v>0</v>
      </c>
      <c r="BF181" s="156">
        <f t="shared" si="25"/>
        <v>0</v>
      </c>
      <c r="BG181" s="156">
        <f t="shared" si="26"/>
        <v>0</v>
      </c>
      <c r="BH181" s="156">
        <f t="shared" si="27"/>
        <v>0</v>
      </c>
      <c r="BI181" s="156">
        <f t="shared" si="28"/>
        <v>0</v>
      </c>
      <c r="BJ181" s="16" t="s">
        <v>88</v>
      </c>
      <c r="BK181" s="156">
        <f t="shared" si="29"/>
        <v>0</v>
      </c>
      <c r="BL181" s="16" t="s">
        <v>396</v>
      </c>
      <c r="BM181" s="155" t="s">
        <v>719</v>
      </c>
    </row>
    <row r="182" spans="2:65" s="1" customFormat="1" ht="33" customHeight="1">
      <c r="B182" s="142"/>
      <c r="C182" s="143" t="s">
        <v>722</v>
      </c>
      <c r="D182" s="143" t="s">
        <v>319</v>
      </c>
      <c r="E182" s="144" t="s">
        <v>7793</v>
      </c>
      <c r="F182" s="145" t="s">
        <v>7826</v>
      </c>
      <c r="G182" s="146" t="s">
        <v>467</v>
      </c>
      <c r="H182" s="147">
        <v>350</v>
      </c>
      <c r="I182" s="148"/>
      <c r="J182" s="149">
        <f t="shared" si="20"/>
        <v>0</v>
      </c>
      <c r="K182" s="150"/>
      <c r="L182" s="31"/>
      <c r="M182" s="151" t="s">
        <v>1</v>
      </c>
      <c r="N182" s="152" t="s">
        <v>42</v>
      </c>
      <c r="P182" s="153">
        <f t="shared" si="21"/>
        <v>0</v>
      </c>
      <c r="Q182" s="153">
        <v>0</v>
      </c>
      <c r="R182" s="153">
        <f t="shared" si="22"/>
        <v>0</v>
      </c>
      <c r="S182" s="153">
        <v>0</v>
      </c>
      <c r="T182" s="154">
        <f t="shared" si="23"/>
        <v>0</v>
      </c>
      <c r="AR182" s="155" t="s">
        <v>396</v>
      </c>
      <c r="AT182" s="155" t="s">
        <v>319</v>
      </c>
      <c r="AU182" s="155" t="s">
        <v>88</v>
      </c>
      <c r="AY182" s="16" t="s">
        <v>317</v>
      </c>
      <c r="BE182" s="156">
        <f t="shared" si="24"/>
        <v>0</v>
      </c>
      <c r="BF182" s="156">
        <f t="shared" si="25"/>
        <v>0</v>
      </c>
      <c r="BG182" s="156">
        <f t="shared" si="26"/>
        <v>0</v>
      </c>
      <c r="BH182" s="156">
        <f t="shared" si="27"/>
        <v>0</v>
      </c>
      <c r="BI182" s="156">
        <f t="shared" si="28"/>
        <v>0</v>
      </c>
      <c r="BJ182" s="16" t="s">
        <v>88</v>
      </c>
      <c r="BK182" s="156">
        <f t="shared" si="29"/>
        <v>0</v>
      </c>
      <c r="BL182" s="16" t="s">
        <v>396</v>
      </c>
      <c r="BM182" s="155" t="s">
        <v>1704</v>
      </c>
    </row>
    <row r="183" spans="2:65" s="11" customFormat="1" ht="22.75" customHeight="1">
      <c r="B183" s="130"/>
      <c r="D183" s="131" t="s">
        <v>75</v>
      </c>
      <c r="E183" s="140" t="s">
        <v>7430</v>
      </c>
      <c r="F183" s="140" t="s">
        <v>7827</v>
      </c>
      <c r="I183" s="133"/>
      <c r="J183" s="141">
        <f>BK183</f>
        <v>0</v>
      </c>
      <c r="L183" s="130"/>
      <c r="M183" s="135"/>
      <c r="P183" s="136">
        <f>SUM(P184:P231)</f>
        <v>0</v>
      </c>
      <c r="R183" s="136">
        <f>SUM(R184:R231)</f>
        <v>0</v>
      </c>
      <c r="T183" s="137">
        <f>SUM(T184:T231)</f>
        <v>0</v>
      </c>
      <c r="AR183" s="131" t="s">
        <v>88</v>
      </c>
      <c r="AT183" s="138" t="s">
        <v>75</v>
      </c>
      <c r="AU183" s="138" t="s">
        <v>83</v>
      </c>
      <c r="AY183" s="131" t="s">
        <v>317</v>
      </c>
      <c r="BK183" s="139">
        <f>SUM(BK184:BK231)</f>
        <v>0</v>
      </c>
    </row>
    <row r="184" spans="2:65" s="1" customFormat="1" ht="49" customHeight="1">
      <c r="B184" s="142"/>
      <c r="C184" s="179" t="s">
        <v>655</v>
      </c>
      <c r="D184" s="179" t="s">
        <v>454</v>
      </c>
      <c r="E184" s="180" t="s">
        <v>7828</v>
      </c>
      <c r="F184" s="181" t="s">
        <v>7829</v>
      </c>
      <c r="G184" s="182" t="s">
        <v>454</v>
      </c>
      <c r="H184" s="183">
        <v>20</v>
      </c>
      <c r="I184" s="184"/>
      <c r="J184" s="185">
        <f t="shared" ref="J184:J231" si="30">ROUND(I184*H184,2)</f>
        <v>0</v>
      </c>
      <c r="K184" s="186"/>
      <c r="L184" s="187"/>
      <c r="M184" s="188" t="s">
        <v>1</v>
      </c>
      <c r="N184" s="189" t="s">
        <v>42</v>
      </c>
      <c r="P184" s="153">
        <f t="shared" ref="P184:P231" si="31">O184*H184</f>
        <v>0</v>
      </c>
      <c r="Q184" s="153">
        <v>0</v>
      </c>
      <c r="R184" s="153">
        <f t="shared" ref="R184:R231" si="32">Q184*H184</f>
        <v>0</v>
      </c>
      <c r="S184" s="153">
        <v>0</v>
      </c>
      <c r="T184" s="154">
        <f t="shared" ref="T184:T231" si="33">S184*H184</f>
        <v>0</v>
      </c>
      <c r="AR184" s="155" t="s">
        <v>481</v>
      </c>
      <c r="AT184" s="155" t="s">
        <v>454</v>
      </c>
      <c r="AU184" s="155" t="s">
        <v>88</v>
      </c>
      <c r="AY184" s="16" t="s">
        <v>317</v>
      </c>
      <c r="BE184" s="156">
        <f t="shared" ref="BE184:BE231" si="34">IF(N184="základná",J184,0)</f>
        <v>0</v>
      </c>
      <c r="BF184" s="156">
        <f t="shared" ref="BF184:BF231" si="35">IF(N184="znížená",J184,0)</f>
        <v>0</v>
      </c>
      <c r="BG184" s="156">
        <f t="shared" ref="BG184:BG231" si="36">IF(N184="zákl. prenesená",J184,0)</f>
        <v>0</v>
      </c>
      <c r="BH184" s="156">
        <f t="shared" ref="BH184:BH231" si="37">IF(N184="zníž. prenesená",J184,0)</f>
        <v>0</v>
      </c>
      <c r="BI184" s="156">
        <f t="shared" ref="BI184:BI231" si="38">IF(N184="nulová",J184,0)</f>
        <v>0</v>
      </c>
      <c r="BJ184" s="16" t="s">
        <v>88</v>
      </c>
      <c r="BK184" s="156">
        <f t="shared" ref="BK184:BK231" si="39">ROUND(I184*H184,2)</f>
        <v>0</v>
      </c>
      <c r="BL184" s="16" t="s">
        <v>396</v>
      </c>
      <c r="BM184" s="155" t="s">
        <v>1726</v>
      </c>
    </row>
    <row r="185" spans="2:65" s="1" customFormat="1" ht="37.75" customHeight="1">
      <c r="B185" s="142"/>
      <c r="C185" s="179" t="s">
        <v>729</v>
      </c>
      <c r="D185" s="179" t="s">
        <v>454</v>
      </c>
      <c r="E185" s="180" t="s">
        <v>7830</v>
      </c>
      <c r="F185" s="181" t="s">
        <v>7831</v>
      </c>
      <c r="G185" s="182" t="s">
        <v>454</v>
      </c>
      <c r="H185" s="183">
        <v>727</v>
      </c>
      <c r="I185" s="184"/>
      <c r="J185" s="185">
        <f t="shared" si="30"/>
        <v>0</v>
      </c>
      <c r="K185" s="186"/>
      <c r="L185" s="187"/>
      <c r="M185" s="188" t="s">
        <v>1</v>
      </c>
      <c r="N185" s="189" t="s">
        <v>42</v>
      </c>
      <c r="P185" s="153">
        <f t="shared" si="31"/>
        <v>0</v>
      </c>
      <c r="Q185" s="153">
        <v>0</v>
      </c>
      <c r="R185" s="153">
        <f t="shared" si="32"/>
        <v>0</v>
      </c>
      <c r="S185" s="153">
        <v>0</v>
      </c>
      <c r="T185" s="154">
        <f t="shared" si="33"/>
        <v>0</v>
      </c>
      <c r="AR185" s="155" t="s">
        <v>481</v>
      </c>
      <c r="AT185" s="155" t="s">
        <v>454</v>
      </c>
      <c r="AU185" s="155" t="s">
        <v>88</v>
      </c>
      <c r="AY185" s="16" t="s">
        <v>317</v>
      </c>
      <c r="BE185" s="156">
        <f t="shared" si="34"/>
        <v>0</v>
      </c>
      <c r="BF185" s="156">
        <f t="shared" si="35"/>
        <v>0</v>
      </c>
      <c r="BG185" s="156">
        <f t="shared" si="36"/>
        <v>0</v>
      </c>
      <c r="BH185" s="156">
        <f t="shared" si="37"/>
        <v>0</v>
      </c>
      <c r="BI185" s="156">
        <f t="shared" si="38"/>
        <v>0</v>
      </c>
      <c r="BJ185" s="16" t="s">
        <v>88</v>
      </c>
      <c r="BK185" s="156">
        <f t="shared" si="39"/>
        <v>0</v>
      </c>
      <c r="BL185" s="16" t="s">
        <v>396</v>
      </c>
      <c r="BM185" s="155" t="s">
        <v>725</v>
      </c>
    </row>
    <row r="186" spans="2:65" s="1" customFormat="1" ht="37.75" customHeight="1">
      <c r="B186" s="142"/>
      <c r="C186" s="179" t="s">
        <v>662</v>
      </c>
      <c r="D186" s="179" t="s">
        <v>454</v>
      </c>
      <c r="E186" s="180" t="s">
        <v>7832</v>
      </c>
      <c r="F186" s="181" t="s">
        <v>7833</v>
      </c>
      <c r="G186" s="182" t="s">
        <v>484</v>
      </c>
      <c r="H186" s="183">
        <v>204</v>
      </c>
      <c r="I186" s="184"/>
      <c r="J186" s="185">
        <f t="shared" si="30"/>
        <v>0</v>
      </c>
      <c r="K186" s="186"/>
      <c r="L186" s="187"/>
      <c r="M186" s="188" t="s">
        <v>1</v>
      </c>
      <c r="N186" s="189" t="s">
        <v>42</v>
      </c>
      <c r="P186" s="153">
        <f t="shared" si="31"/>
        <v>0</v>
      </c>
      <c r="Q186" s="153">
        <v>0</v>
      </c>
      <c r="R186" s="153">
        <f t="shared" si="32"/>
        <v>0</v>
      </c>
      <c r="S186" s="153">
        <v>0</v>
      </c>
      <c r="T186" s="154">
        <f t="shared" si="33"/>
        <v>0</v>
      </c>
      <c r="AR186" s="155" t="s">
        <v>481</v>
      </c>
      <c r="AT186" s="155" t="s">
        <v>454</v>
      </c>
      <c r="AU186" s="155" t="s">
        <v>88</v>
      </c>
      <c r="AY186" s="16" t="s">
        <v>317</v>
      </c>
      <c r="BE186" s="156">
        <f t="shared" si="34"/>
        <v>0</v>
      </c>
      <c r="BF186" s="156">
        <f t="shared" si="35"/>
        <v>0</v>
      </c>
      <c r="BG186" s="156">
        <f t="shared" si="36"/>
        <v>0</v>
      </c>
      <c r="BH186" s="156">
        <f t="shared" si="37"/>
        <v>0</v>
      </c>
      <c r="BI186" s="156">
        <f t="shared" si="38"/>
        <v>0</v>
      </c>
      <c r="BJ186" s="16" t="s">
        <v>88</v>
      </c>
      <c r="BK186" s="156">
        <f t="shared" si="39"/>
        <v>0</v>
      </c>
      <c r="BL186" s="16" t="s">
        <v>396</v>
      </c>
      <c r="BM186" s="155" t="s">
        <v>728</v>
      </c>
    </row>
    <row r="187" spans="2:65" s="1" customFormat="1" ht="49" customHeight="1">
      <c r="B187" s="142"/>
      <c r="C187" s="179" t="s">
        <v>736</v>
      </c>
      <c r="D187" s="179" t="s">
        <v>454</v>
      </c>
      <c r="E187" s="180" t="s">
        <v>7834</v>
      </c>
      <c r="F187" s="181" t="s">
        <v>7835</v>
      </c>
      <c r="G187" s="182" t="s">
        <v>454</v>
      </c>
      <c r="H187" s="183">
        <v>1678</v>
      </c>
      <c r="I187" s="184"/>
      <c r="J187" s="185">
        <f t="shared" si="30"/>
        <v>0</v>
      </c>
      <c r="K187" s="186"/>
      <c r="L187" s="187"/>
      <c r="M187" s="188" t="s">
        <v>1</v>
      </c>
      <c r="N187" s="189" t="s">
        <v>42</v>
      </c>
      <c r="P187" s="153">
        <f t="shared" si="31"/>
        <v>0</v>
      </c>
      <c r="Q187" s="153">
        <v>0</v>
      </c>
      <c r="R187" s="153">
        <f t="shared" si="32"/>
        <v>0</v>
      </c>
      <c r="S187" s="153">
        <v>0</v>
      </c>
      <c r="T187" s="154">
        <f t="shared" si="33"/>
        <v>0</v>
      </c>
      <c r="AR187" s="155" t="s">
        <v>481</v>
      </c>
      <c r="AT187" s="155" t="s">
        <v>454</v>
      </c>
      <c r="AU187" s="155" t="s">
        <v>88</v>
      </c>
      <c r="AY187" s="16" t="s">
        <v>317</v>
      </c>
      <c r="BE187" s="156">
        <f t="shared" si="34"/>
        <v>0</v>
      </c>
      <c r="BF187" s="156">
        <f t="shared" si="35"/>
        <v>0</v>
      </c>
      <c r="BG187" s="156">
        <f t="shared" si="36"/>
        <v>0</v>
      </c>
      <c r="BH187" s="156">
        <f t="shared" si="37"/>
        <v>0</v>
      </c>
      <c r="BI187" s="156">
        <f t="shared" si="38"/>
        <v>0</v>
      </c>
      <c r="BJ187" s="16" t="s">
        <v>88</v>
      </c>
      <c r="BK187" s="156">
        <f t="shared" si="39"/>
        <v>0</v>
      </c>
      <c r="BL187" s="16" t="s">
        <v>396</v>
      </c>
      <c r="BM187" s="155" t="s">
        <v>732</v>
      </c>
    </row>
    <row r="188" spans="2:65" s="1" customFormat="1" ht="49" customHeight="1">
      <c r="B188" s="142"/>
      <c r="C188" s="179" t="s">
        <v>665</v>
      </c>
      <c r="D188" s="179" t="s">
        <v>454</v>
      </c>
      <c r="E188" s="180" t="s">
        <v>7836</v>
      </c>
      <c r="F188" s="181" t="s">
        <v>7837</v>
      </c>
      <c r="G188" s="182" t="s">
        <v>454</v>
      </c>
      <c r="H188" s="183">
        <v>1717</v>
      </c>
      <c r="I188" s="184"/>
      <c r="J188" s="185">
        <f t="shared" si="30"/>
        <v>0</v>
      </c>
      <c r="K188" s="186"/>
      <c r="L188" s="187"/>
      <c r="M188" s="188" t="s">
        <v>1</v>
      </c>
      <c r="N188" s="189" t="s">
        <v>42</v>
      </c>
      <c r="P188" s="153">
        <f t="shared" si="31"/>
        <v>0</v>
      </c>
      <c r="Q188" s="153">
        <v>0</v>
      </c>
      <c r="R188" s="153">
        <f t="shared" si="32"/>
        <v>0</v>
      </c>
      <c r="S188" s="153">
        <v>0</v>
      </c>
      <c r="T188" s="154">
        <f t="shared" si="33"/>
        <v>0</v>
      </c>
      <c r="AR188" s="155" t="s">
        <v>481</v>
      </c>
      <c r="AT188" s="155" t="s">
        <v>454</v>
      </c>
      <c r="AU188" s="155" t="s">
        <v>88</v>
      </c>
      <c r="AY188" s="16" t="s">
        <v>317</v>
      </c>
      <c r="BE188" s="156">
        <f t="shared" si="34"/>
        <v>0</v>
      </c>
      <c r="BF188" s="156">
        <f t="shared" si="35"/>
        <v>0</v>
      </c>
      <c r="BG188" s="156">
        <f t="shared" si="36"/>
        <v>0</v>
      </c>
      <c r="BH188" s="156">
        <f t="shared" si="37"/>
        <v>0</v>
      </c>
      <c r="BI188" s="156">
        <f t="shared" si="38"/>
        <v>0</v>
      </c>
      <c r="BJ188" s="16" t="s">
        <v>88</v>
      </c>
      <c r="BK188" s="156">
        <f t="shared" si="39"/>
        <v>0</v>
      </c>
      <c r="BL188" s="16" t="s">
        <v>396</v>
      </c>
      <c r="BM188" s="155" t="s">
        <v>735</v>
      </c>
    </row>
    <row r="189" spans="2:65" s="1" customFormat="1" ht="24.15" customHeight="1">
      <c r="B189" s="142"/>
      <c r="C189" s="179" t="s">
        <v>743</v>
      </c>
      <c r="D189" s="179" t="s">
        <v>454</v>
      </c>
      <c r="E189" s="180" t="s">
        <v>7838</v>
      </c>
      <c r="F189" s="181" t="s">
        <v>7839</v>
      </c>
      <c r="G189" s="182" t="s">
        <v>454</v>
      </c>
      <c r="H189" s="183">
        <v>296</v>
      </c>
      <c r="I189" s="184"/>
      <c r="J189" s="185">
        <f t="shared" si="30"/>
        <v>0</v>
      </c>
      <c r="K189" s="186"/>
      <c r="L189" s="187"/>
      <c r="M189" s="188" t="s">
        <v>1</v>
      </c>
      <c r="N189" s="189" t="s">
        <v>42</v>
      </c>
      <c r="P189" s="153">
        <f t="shared" si="31"/>
        <v>0</v>
      </c>
      <c r="Q189" s="153">
        <v>0</v>
      </c>
      <c r="R189" s="153">
        <f t="shared" si="32"/>
        <v>0</v>
      </c>
      <c r="S189" s="153">
        <v>0</v>
      </c>
      <c r="T189" s="154">
        <f t="shared" si="33"/>
        <v>0</v>
      </c>
      <c r="AR189" s="155" t="s">
        <v>481</v>
      </c>
      <c r="AT189" s="155" t="s">
        <v>454</v>
      </c>
      <c r="AU189" s="155" t="s">
        <v>88</v>
      </c>
      <c r="AY189" s="16" t="s">
        <v>317</v>
      </c>
      <c r="BE189" s="156">
        <f t="shared" si="34"/>
        <v>0</v>
      </c>
      <c r="BF189" s="156">
        <f t="shared" si="35"/>
        <v>0</v>
      </c>
      <c r="BG189" s="156">
        <f t="shared" si="36"/>
        <v>0</v>
      </c>
      <c r="BH189" s="156">
        <f t="shared" si="37"/>
        <v>0</v>
      </c>
      <c r="BI189" s="156">
        <f t="shared" si="38"/>
        <v>0</v>
      </c>
      <c r="BJ189" s="16" t="s">
        <v>88</v>
      </c>
      <c r="BK189" s="156">
        <f t="shared" si="39"/>
        <v>0</v>
      </c>
      <c r="BL189" s="16" t="s">
        <v>396</v>
      </c>
      <c r="BM189" s="155" t="s">
        <v>739</v>
      </c>
    </row>
    <row r="190" spans="2:65" s="1" customFormat="1" ht="24.15" customHeight="1">
      <c r="B190" s="142"/>
      <c r="C190" s="179" t="s">
        <v>616</v>
      </c>
      <c r="D190" s="179" t="s">
        <v>454</v>
      </c>
      <c r="E190" s="180" t="s">
        <v>7840</v>
      </c>
      <c r="F190" s="181" t="s">
        <v>7841</v>
      </c>
      <c r="G190" s="182" t="s">
        <v>454</v>
      </c>
      <c r="H190" s="183">
        <v>278</v>
      </c>
      <c r="I190" s="184"/>
      <c r="J190" s="185">
        <f t="shared" si="30"/>
        <v>0</v>
      </c>
      <c r="K190" s="186"/>
      <c r="L190" s="187"/>
      <c r="M190" s="188" t="s">
        <v>1</v>
      </c>
      <c r="N190" s="189" t="s">
        <v>42</v>
      </c>
      <c r="P190" s="153">
        <f t="shared" si="31"/>
        <v>0</v>
      </c>
      <c r="Q190" s="153">
        <v>0</v>
      </c>
      <c r="R190" s="153">
        <f t="shared" si="32"/>
        <v>0</v>
      </c>
      <c r="S190" s="153">
        <v>0</v>
      </c>
      <c r="T190" s="154">
        <f t="shared" si="33"/>
        <v>0</v>
      </c>
      <c r="AR190" s="155" t="s">
        <v>481</v>
      </c>
      <c r="AT190" s="155" t="s">
        <v>454</v>
      </c>
      <c r="AU190" s="155" t="s">
        <v>88</v>
      </c>
      <c r="AY190" s="16" t="s">
        <v>317</v>
      </c>
      <c r="BE190" s="156">
        <f t="shared" si="34"/>
        <v>0</v>
      </c>
      <c r="BF190" s="156">
        <f t="shared" si="35"/>
        <v>0</v>
      </c>
      <c r="BG190" s="156">
        <f t="shared" si="36"/>
        <v>0</v>
      </c>
      <c r="BH190" s="156">
        <f t="shared" si="37"/>
        <v>0</v>
      </c>
      <c r="BI190" s="156">
        <f t="shared" si="38"/>
        <v>0</v>
      </c>
      <c r="BJ190" s="16" t="s">
        <v>88</v>
      </c>
      <c r="BK190" s="156">
        <f t="shared" si="39"/>
        <v>0</v>
      </c>
      <c r="BL190" s="16" t="s">
        <v>396</v>
      </c>
      <c r="BM190" s="155" t="s">
        <v>742</v>
      </c>
    </row>
    <row r="191" spans="2:65" s="1" customFormat="1" ht="24.15" customHeight="1">
      <c r="B191" s="142"/>
      <c r="C191" s="179" t="s">
        <v>620</v>
      </c>
      <c r="D191" s="179" t="s">
        <v>454</v>
      </c>
      <c r="E191" s="180" t="s">
        <v>7842</v>
      </c>
      <c r="F191" s="181" t="s">
        <v>7843</v>
      </c>
      <c r="G191" s="182" t="s">
        <v>484</v>
      </c>
      <c r="H191" s="183">
        <v>255</v>
      </c>
      <c r="I191" s="184"/>
      <c r="J191" s="185">
        <f t="shared" si="30"/>
        <v>0</v>
      </c>
      <c r="K191" s="186"/>
      <c r="L191" s="187"/>
      <c r="M191" s="188" t="s">
        <v>1</v>
      </c>
      <c r="N191" s="189" t="s">
        <v>42</v>
      </c>
      <c r="P191" s="153">
        <f t="shared" si="31"/>
        <v>0</v>
      </c>
      <c r="Q191" s="153">
        <v>0</v>
      </c>
      <c r="R191" s="153">
        <f t="shared" si="32"/>
        <v>0</v>
      </c>
      <c r="S191" s="153">
        <v>0</v>
      </c>
      <c r="T191" s="154">
        <f t="shared" si="33"/>
        <v>0</v>
      </c>
      <c r="AR191" s="155" t="s">
        <v>481</v>
      </c>
      <c r="AT191" s="155" t="s">
        <v>454</v>
      </c>
      <c r="AU191" s="155" t="s">
        <v>88</v>
      </c>
      <c r="AY191" s="16" t="s">
        <v>317</v>
      </c>
      <c r="BE191" s="156">
        <f t="shared" si="34"/>
        <v>0</v>
      </c>
      <c r="BF191" s="156">
        <f t="shared" si="35"/>
        <v>0</v>
      </c>
      <c r="BG191" s="156">
        <f t="shared" si="36"/>
        <v>0</v>
      </c>
      <c r="BH191" s="156">
        <f t="shared" si="37"/>
        <v>0</v>
      </c>
      <c r="BI191" s="156">
        <f t="shared" si="38"/>
        <v>0</v>
      </c>
      <c r="BJ191" s="16" t="s">
        <v>88</v>
      </c>
      <c r="BK191" s="156">
        <f t="shared" si="39"/>
        <v>0</v>
      </c>
      <c r="BL191" s="16" t="s">
        <v>396</v>
      </c>
      <c r="BM191" s="155" t="s">
        <v>1841</v>
      </c>
    </row>
    <row r="192" spans="2:65" s="1" customFormat="1" ht="24.15" customHeight="1">
      <c r="B192" s="142"/>
      <c r="C192" s="179" t="s">
        <v>670</v>
      </c>
      <c r="D192" s="179" t="s">
        <v>454</v>
      </c>
      <c r="E192" s="180" t="s">
        <v>7844</v>
      </c>
      <c r="F192" s="181" t="s">
        <v>7845</v>
      </c>
      <c r="G192" s="182" t="s">
        <v>484</v>
      </c>
      <c r="H192" s="183">
        <v>97</v>
      </c>
      <c r="I192" s="184"/>
      <c r="J192" s="185">
        <f t="shared" si="30"/>
        <v>0</v>
      </c>
      <c r="K192" s="186"/>
      <c r="L192" s="187"/>
      <c r="M192" s="188" t="s">
        <v>1</v>
      </c>
      <c r="N192" s="189" t="s">
        <v>42</v>
      </c>
      <c r="P192" s="153">
        <f t="shared" si="31"/>
        <v>0</v>
      </c>
      <c r="Q192" s="153">
        <v>0</v>
      </c>
      <c r="R192" s="153">
        <f t="shared" si="32"/>
        <v>0</v>
      </c>
      <c r="S192" s="153">
        <v>0</v>
      </c>
      <c r="T192" s="154">
        <f t="shared" si="33"/>
        <v>0</v>
      </c>
      <c r="AR192" s="155" t="s">
        <v>481</v>
      </c>
      <c r="AT192" s="155" t="s">
        <v>454</v>
      </c>
      <c r="AU192" s="155" t="s">
        <v>88</v>
      </c>
      <c r="AY192" s="16" t="s">
        <v>317</v>
      </c>
      <c r="BE192" s="156">
        <f t="shared" si="34"/>
        <v>0</v>
      </c>
      <c r="BF192" s="156">
        <f t="shared" si="35"/>
        <v>0</v>
      </c>
      <c r="BG192" s="156">
        <f t="shared" si="36"/>
        <v>0</v>
      </c>
      <c r="BH192" s="156">
        <f t="shared" si="37"/>
        <v>0</v>
      </c>
      <c r="BI192" s="156">
        <f t="shared" si="38"/>
        <v>0</v>
      </c>
      <c r="BJ192" s="16" t="s">
        <v>88</v>
      </c>
      <c r="BK192" s="156">
        <f t="shared" si="39"/>
        <v>0</v>
      </c>
      <c r="BL192" s="16" t="s">
        <v>396</v>
      </c>
      <c r="BM192" s="155" t="s">
        <v>1849</v>
      </c>
    </row>
    <row r="193" spans="2:65" s="1" customFormat="1" ht="24.15" customHeight="1">
      <c r="B193" s="142"/>
      <c r="C193" s="179" t="s">
        <v>834</v>
      </c>
      <c r="D193" s="179" t="s">
        <v>454</v>
      </c>
      <c r="E193" s="180" t="s">
        <v>7846</v>
      </c>
      <c r="F193" s="181" t="s">
        <v>7847</v>
      </c>
      <c r="G193" s="182" t="s">
        <v>484</v>
      </c>
      <c r="H193" s="183">
        <v>105</v>
      </c>
      <c r="I193" s="184"/>
      <c r="J193" s="185">
        <f t="shared" si="30"/>
        <v>0</v>
      </c>
      <c r="K193" s="186"/>
      <c r="L193" s="187"/>
      <c r="M193" s="188" t="s">
        <v>1</v>
      </c>
      <c r="N193" s="189" t="s">
        <v>42</v>
      </c>
      <c r="P193" s="153">
        <f t="shared" si="31"/>
        <v>0</v>
      </c>
      <c r="Q193" s="153">
        <v>0</v>
      </c>
      <c r="R193" s="153">
        <f t="shared" si="32"/>
        <v>0</v>
      </c>
      <c r="S193" s="153">
        <v>0</v>
      </c>
      <c r="T193" s="154">
        <f t="shared" si="33"/>
        <v>0</v>
      </c>
      <c r="AR193" s="155" t="s">
        <v>481</v>
      </c>
      <c r="AT193" s="155" t="s">
        <v>454</v>
      </c>
      <c r="AU193" s="155" t="s">
        <v>88</v>
      </c>
      <c r="AY193" s="16" t="s">
        <v>317</v>
      </c>
      <c r="BE193" s="156">
        <f t="shared" si="34"/>
        <v>0</v>
      </c>
      <c r="BF193" s="156">
        <f t="shared" si="35"/>
        <v>0</v>
      </c>
      <c r="BG193" s="156">
        <f t="shared" si="36"/>
        <v>0</v>
      </c>
      <c r="BH193" s="156">
        <f t="shared" si="37"/>
        <v>0</v>
      </c>
      <c r="BI193" s="156">
        <f t="shared" si="38"/>
        <v>0</v>
      </c>
      <c r="BJ193" s="16" t="s">
        <v>88</v>
      </c>
      <c r="BK193" s="156">
        <f t="shared" si="39"/>
        <v>0</v>
      </c>
      <c r="BL193" s="16" t="s">
        <v>396</v>
      </c>
      <c r="BM193" s="155" t="s">
        <v>1859</v>
      </c>
    </row>
    <row r="194" spans="2:65" s="1" customFormat="1" ht="24.15" customHeight="1">
      <c r="B194" s="142"/>
      <c r="C194" s="179" t="s">
        <v>673</v>
      </c>
      <c r="D194" s="179" t="s">
        <v>454</v>
      </c>
      <c r="E194" s="180" t="s">
        <v>7848</v>
      </c>
      <c r="F194" s="181" t="s">
        <v>7849</v>
      </c>
      <c r="G194" s="182" t="s">
        <v>484</v>
      </c>
      <c r="H194" s="183">
        <v>54</v>
      </c>
      <c r="I194" s="184"/>
      <c r="J194" s="185">
        <f t="shared" si="30"/>
        <v>0</v>
      </c>
      <c r="K194" s="186"/>
      <c r="L194" s="187"/>
      <c r="M194" s="188" t="s">
        <v>1</v>
      </c>
      <c r="N194" s="189" t="s">
        <v>42</v>
      </c>
      <c r="P194" s="153">
        <f t="shared" si="31"/>
        <v>0</v>
      </c>
      <c r="Q194" s="153">
        <v>0</v>
      </c>
      <c r="R194" s="153">
        <f t="shared" si="32"/>
        <v>0</v>
      </c>
      <c r="S194" s="153">
        <v>0</v>
      </c>
      <c r="T194" s="154">
        <f t="shared" si="33"/>
        <v>0</v>
      </c>
      <c r="AR194" s="155" t="s">
        <v>481</v>
      </c>
      <c r="AT194" s="155" t="s">
        <v>454</v>
      </c>
      <c r="AU194" s="155" t="s">
        <v>88</v>
      </c>
      <c r="AY194" s="16" t="s">
        <v>317</v>
      </c>
      <c r="BE194" s="156">
        <f t="shared" si="34"/>
        <v>0</v>
      </c>
      <c r="BF194" s="156">
        <f t="shared" si="35"/>
        <v>0</v>
      </c>
      <c r="BG194" s="156">
        <f t="shared" si="36"/>
        <v>0</v>
      </c>
      <c r="BH194" s="156">
        <f t="shared" si="37"/>
        <v>0</v>
      </c>
      <c r="BI194" s="156">
        <f t="shared" si="38"/>
        <v>0</v>
      </c>
      <c r="BJ194" s="16" t="s">
        <v>88</v>
      </c>
      <c r="BK194" s="156">
        <f t="shared" si="39"/>
        <v>0</v>
      </c>
      <c r="BL194" s="16" t="s">
        <v>396</v>
      </c>
      <c r="BM194" s="155" t="s">
        <v>1872</v>
      </c>
    </row>
    <row r="195" spans="2:65" s="1" customFormat="1" ht="24.15" customHeight="1">
      <c r="B195" s="142"/>
      <c r="C195" s="143" t="s">
        <v>1417</v>
      </c>
      <c r="D195" s="143" t="s">
        <v>319</v>
      </c>
      <c r="E195" s="144" t="s">
        <v>7850</v>
      </c>
      <c r="F195" s="145" t="s">
        <v>7851</v>
      </c>
      <c r="G195" s="146" t="s">
        <v>7852</v>
      </c>
      <c r="H195" s="147">
        <v>237</v>
      </c>
      <c r="I195" s="148"/>
      <c r="J195" s="149">
        <f t="shared" si="30"/>
        <v>0</v>
      </c>
      <c r="K195" s="150"/>
      <c r="L195" s="31"/>
      <c r="M195" s="151" t="s">
        <v>1</v>
      </c>
      <c r="N195" s="152" t="s">
        <v>42</v>
      </c>
      <c r="P195" s="153">
        <f t="shared" si="31"/>
        <v>0</v>
      </c>
      <c r="Q195" s="153">
        <v>0</v>
      </c>
      <c r="R195" s="153">
        <f t="shared" si="32"/>
        <v>0</v>
      </c>
      <c r="S195" s="153">
        <v>0</v>
      </c>
      <c r="T195" s="154">
        <f t="shared" si="33"/>
        <v>0</v>
      </c>
      <c r="AR195" s="155" t="s">
        <v>396</v>
      </c>
      <c r="AT195" s="155" t="s">
        <v>319</v>
      </c>
      <c r="AU195" s="155" t="s">
        <v>88</v>
      </c>
      <c r="AY195" s="16" t="s">
        <v>317</v>
      </c>
      <c r="BE195" s="156">
        <f t="shared" si="34"/>
        <v>0</v>
      </c>
      <c r="BF195" s="156">
        <f t="shared" si="35"/>
        <v>0</v>
      </c>
      <c r="BG195" s="156">
        <f t="shared" si="36"/>
        <v>0</v>
      </c>
      <c r="BH195" s="156">
        <f t="shared" si="37"/>
        <v>0</v>
      </c>
      <c r="BI195" s="156">
        <f t="shared" si="38"/>
        <v>0</v>
      </c>
      <c r="BJ195" s="16" t="s">
        <v>88</v>
      </c>
      <c r="BK195" s="156">
        <f t="shared" si="39"/>
        <v>0</v>
      </c>
      <c r="BL195" s="16" t="s">
        <v>396</v>
      </c>
      <c r="BM195" s="155" t="s">
        <v>1882</v>
      </c>
    </row>
    <row r="196" spans="2:65" s="1" customFormat="1" ht="24.15" customHeight="1">
      <c r="B196" s="142"/>
      <c r="C196" s="179" t="s">
        <v>675</v>
      </c>
      <c r="D196" s="179" t="s">
        <v>454</v>
      </c>
      <c r="E196" s="180" t="s">
        <v>7853</v>
      </c>
      <c r="F196" s="181" t="s">
        <v>7854</v>
      </c>
      <c r="G196" s="182" t="s">
        <v>484</v>
      </c>
      <c r="H196" s="183">
        <v>38</v>
      </c>
      <c r="I196" s="184"/>
      <c r="J196" s="185">
        <f t="shared" si="30"/>
        <v>0</v>
      </c>
      <c r="K196" s="186"/>
      <c r="L196" s="187"/>
      <c r="M196" s="188" t="s">
        <v>1</v>
      </c>
      <c r="N196" s="189" t="s">
        <v>42</v>
      </c>
      <c r="P196" s="153">
        <f t="shared" si="31"/>
        <v>0</v>
      </c>
      <c r="Q196" s="153">
        <v>0</v>
      </c>
      <c r="R196" s="153">
        <f t="shared" si="32"/>
        <v>0</v>
      </c>
      <c r="S196" s="153">
        <v>0</v>
      </c>
      <c r="T196" s="154">
        <f t="shared" si="33"/>
        <v>0</v>
      </c>
      <c r="AR196" s="155" t="s">
        <v>481</v>
      </c>
      <c r="AT196" s="155" t="s">
        <v>454</v>
      </c>
      <c r="AU196" s="155" t="s">
        <v>88</v>
      </c>
      <c r="AY196" s="16" t="s">
        <v>317</v>
      </c>
      <c r="BE196" s="156">
        <f t="shared" si="34"/>
        <v>0</v>
      </c>
      <c r="BF196" s="156">
        <f t="shared" si="35"/>
        <v>0</v>
      </c>
      <c r="BG196" s="156">
        <f t="shared" si="36"/>
        <v>0</v>
      </c>
      <c r="BH196" s="156">
        <f t="shared" si="37"/>
        <v>0</v>
      </c>
      <c r="BI196" s="156">
        <f t="shared" si="38"/>
        <v>0</v>
      </c>
      <c r="BJ196" s="16" t="s">
        <v>88</v>
      </c>
      <c r="BK196" s="156">
        <f t="shared" si="39"/>
        <v>0</v>
      </c>
      <c r="BL196" s="16" t="s">
        <v>396</v>
      </c>
      <c r="BM196" s="155" t="s">
        <v>1910</v>
      </c>
    </row>
    <row r="197" spans="2:65" s="1" customFormat="1" ht="16.5" customHeight="1">
      <c r="B197" s="142"/>
      <c r="C197" s="143" t="s">
        <v>1456</v>
      </c>
      <c r="D197" s="143" t="s">
        <v>319</v>
      </c>
      <c r="E197" s="144" t="s">
        <v>7855</v>
      </c>
      <c r="F197" s="145" t="s">
        <v>7856</v>
      </c>
      <c r="G197" s="146" t="s">
        <v>484</v>
      </c>
      <c r="H197" s="147">
        <v>38</v>
      </c>
      <c r="I197" s="148"/>
      <c r="J197" s="149">
        <f t="shared" si="30"/>
        <v>0</v>
      </c>
      <c r="K197" s="150"/>
      <c r="L197" s="31"/>
      <c r="M197" s="151" t="s">
        <v>1</v>
      </c>
      <c r="N197" s="152" t="s">
        <v>42</v>
      </c>
      <c r="P197" s="153">
        <f t="shared" si="31"/>
        <v>0</v>
      </c>
      <c r="Q197" s="153">
        <v>0</v>
      </c>
      <c r="R197" s="153">
        <f t="shared" si="32"/>
        <v>0</v>
      </c>
      <c r="S197" s="153">
        <v>0</v>
      </c>
      <c r="T197" s="154">
        <f t="shared" si="33"/>
        <v>0</v>
      </c>
      <c r="AR197" s="155" t="s">
        <v>396</v>
      </c>
      <c r="AT197" s="155" t="s">
        <v>319</v>
      </c>
      <c r="AU197" s="155" t="s">
        <v>88</v>
      </c>
      <c r="AY197" s="16" t="s">
        <v>317</v>
      </c>
      <c r="BE197" s="156">
        <f t="shared" si="34"/>
        <v>0</v>
      </c>
      <c r="BF197" s="156">
        <f t="shared" si="35"/>
        <v>0</v>
      </c>
      <c r="BG197" s="156">
        <f t="shared" si="36"/>
        <v>0</v>
      </c>
      <c r="BH197" s="156">
        <f t="shared" si="37"/>
        <v>0</v>
      </c>
      <c r="BI197" s="156">
        <f t="shared" si="38"/>
        <v>0</v>
      </c>
      <c r="BJ197" s="16" t="s">
        <v>88</v>
      </c>
      <c r="BK197" s="156">
        <f t="shared" si="39"/>
        <v>0</v>
      </c>
      <c r="BL197" s="16" t="s">
        <v>396</v>
      </c>
      <c r="BM197" s="155" t="s">
        <v>1922</v>
      </c>
    </row>
    <row r="198" spans="2:65" s="1" customFormat="1" ht="21.75" customHeight="1">
      <c r="B198" s="142"/>
      <c r="C198" s="143" t="s">
        <v>678</v>
      </c>
      <c r="D198" s="143" t="s">
        <v>319</v>
      </c>
      <c r="E198" s="144" t="s">
        <v>7857</v>
      </c>
      <c r="F198" s="145" t="s">
        <v>7858</v>
      </c>
      <c r="G198" s="146" t="s">
        <v>484</v>
      </c>
      <c r="H198" s="147">
        <v>38</v>
      </c>
      <c r="I198" s="148"/>
      <c r="J198" s="149">
        <f t="shared" si="30"/>
        <v>0</v>
      </c>
      <c r="K198" s="150"/>
      <c r="L198" s="31"/>
      <c r="M198" s="151" t="s">
        <v>1</v>
      </c>
      <c r="N198" s="152" t="s">
        <v>42</v>
      </c>
      <c r="P198" s="153">
        <f t="shared" si="31"/>
        <v>0</v>
      </c>
      <c r="Q198" s="153">
        <v>0</v>
      </c>
      <c r="R198" s="153">
        <f t="shared" si="32"/>
        <v>0</v>
      </c>
      <c r="S198" s="153">
        <v>0</v>
      </c>
      <c r="T198" s="154">
        <f t="shared" si="33"/>
        <v>0</v>
      </c>
      <c r="AR198" s="155" t="s">
        <v>396</v>
      </c>
      <c r="AT198" s="155" t="s">
        <v>319</v>
      </c>
      <c r="AU198" s="155" t="s">
        <v>88</v>
      </c>
      <c r="AY198" s="16" t="s">
        <v>317</v>
      </c>
      <c r="BE198" s="156">
        <f t="shared" si="34"/>
        <v>0</v>
      </c>
      <c r="BF198" s="156">
        <f t="shared" si="35"/>
        <v>0</v>
      </c>
      <c r="BG198" s="156">
        <f t="shared" si="36"/>
        <v>0</v>
      </c>
      <c r="BH198" s="156">
        <f t="shared" si="37"/>
        <v>0</v>
      </c>
      <c r="BI198" s="156">
        <f t="shared" si="38"/>
        <v>0</v>
      </c>
      <c r="BJ198" s="16" t="s">
        <v>88</v>
      </c>
      <c r="BK198" s="156">
        <f t="shared" si="39"/>
        <v>0</v>
      </c>
      <c r="BL198" s="16" t="s">
        <v>396</v>
      </c>
      <c r="BM198" s="155" t="s">
        <v>1961</v>
      </c>
    </row>
    <row r="199" spans="2:65" s="1" customFormat="1" ht="24.15" customHeight="1">
      <c r="B199" s="142"/>
      <c r="C199" s="143" t="s">
        <v>774</v>
      </c>
      <c r="D199" s="143" t="s">
        <v>319</v>
      </c>
      <c r="E199" s="144" t="s">
        <v>7859</v>
      </c>
      <c r="F199" s="145" t="s">
        <v>7860</v>
      </c>
      <c r="G199" s="146" t="s">
        <v>484</v>
      </c>
      <c r="H199" s="147">
        <v>38</v>
      </c>
      <c r="I199" s="148"/>
      <c r="J199" s="149">
        <f t="shared" si="30"/>
        <v>0</v>
      </c>
      <c r="K199" s="150"/>
      <c r="L199" s="31"/>
      <c r="M199" s="151" t="s">
        <v>1</v>
      </c>
      <c r="N199" s="152" t="s">
        <v>42</v>
      </c>
      <c r="P199" s="153">
        <f t="shared" si="31"/>
        <v>0</v>
      </c>
      <c r="Q199" s="153">
        <v>0</v>
      </c>
      <c r="R199" s="153">
        <f t="shared" si="32"/>
        <v>0</v>
      </c>
      <c r="S199" s="153">
        <v>0</v>
      </c>
      <c r="T199" s="154">
        <f t="shared" si="33"/>
        <v>0</v>
      </c>
      <c r="AR199" s="155" t="s">
        <v>396</v>
      </c>
      <c r="AT199" s="155" t="s">
        <v>319</v>
      </c>
      <c r="AU199" s="155" t="s">
        <v>88</v>
      </c>
      <c r="AY199" s="16" t="s">
        <v>317</v>
      </c>
      <c r="BE199" s="156">
        <f t="shared" si="34"/>
        <v>0</v>
      </c>
      <c r="BF199" s="156">
        <f t="shared" si="35"/>
        <v>0</v>
      </c>
      <c r="BG199" s="156">
        <f t="shared" si="36"/>
        <v>0</v>
      </c>
      <c r="BH199" s="156">
        <f t="shared" si="37"/>
        <v>0</v>
      </c>
      <c r="BI199" s="156">
        <f t="shared" si="38"/>
        <v>0</v>
      </c>
      <c r="BJ199" s="16" t="s">
        <v>88</v>
      </c>
      <c r="BK199" s="156">
        <f t="shared" si="39"/>
        <v>0</v>
      </c>
      <c r="BL199" s="16" t="s">
        <v>396</v>
      </c>
      <c r="BM199" s="155" t="s">
        <v>2028</v>
      </c>
    </row>
    <row r="200" spans="2:65" s="1" customFormat="1" ht="21.75" customHeight="1">
      <c r="B200" s="142"/>
      <c r="C200" s="143" t="s">
        <v>681</v>
      </c>
      <c r="D200" s="143" t="s">
        <v>319</v>
      </c>
      <c r="E200" s="144" t="s">
        <v>7844</v>
      </c>
      <c r="F200" s="145" t="s">
        <v>7861</v>
      </c>
      <c r="G200" s="146" t="s">
        <v>484</v>
      </c>
      <c r="H200" s="147">
        <v>5431</v>
      </c>
      <c r="I200" s="148"/>
      <c r="J200" s="149">
        <f t="shared" si="30"/>
        <v>0</v>
      </c>
      <c r="K200" s="150"/>
      <c r="L200" s="31"/>
      <c r="M200" s="151" t="s">
        <v>1</v>
      </c>
      <c r="N200" s="152" t="s">
        <v>42</v>
      </c>
      <c r="P200" s="153">
        <f t="shared" si="31"/>
        <v>0</v>
      </c>
      <c r="Q200" s="153">
        <v>0</v>
      </c>
      <c r="R200" s="153">
        <f t="shared" si="32"/>
        <v>0</v>
      </c>
      <c r="S200" s="153">
        <v>0</v>
      </c>
      <c r="T200" s="154">
        <f t="shared" si="33"/>
        <v>0</v>
      </c>
      <c r="AR200" s="155" t="s">
        <v>396</v>
      </c>
      <c r="AT200" s="155" t="s">
        <v>319</v>
      </c>
      <c r="AU200" s="155" t="s">
        <v>88</v>
      </c>
      <c r="AY200" s="16" t="s">
        <v>317</v>
      </c>
      <c r="BE200" s="156">
        <f t="shared" si="34"/>
        <v>0</v>
      </c>
      <c r="BF200" s="156">
        <f t="shared" si="35"/>
        <v>0</v>
      </c>
      <c r="BG200" s="156">
        <f t="shared" si="36"/>
        <v>0</v>
      </c>
      <c r="BH200" s="156">
        <f t="shared" si="37"/>
        <v>0</v>
      </c>
      <c r="BI200" s="156">
        <f t="shared" si="38"/>
        <v>0</v>
      </c>
      <c r="BJ200" s="16" t="s">
        <v>88</v>
      </c>
      <c r="BK200" s="156">
        <f t="shared" si="39"/>
        <v>0</v>
      </c>
      <c r="BL200" s="16" t="s">
        <v>396</v>
      </c>
      <c r="BM200" s="155" t="s">
        <v>2039</v>
      </c>
    </row>
    <row r="201" spans="2:65" s="1" customFormat="1" ht="24.15" customHeight="1">
      <c r="B201" s="142"/>
      <c r="C201" s="143" t="s">
        <v>778</v>
      </c>
      <c r="D201" s="143" t="s">
        <v>319</v>
      </c>
      <c r="E201" s="144" t="s">
        <v>7862</v>
      </c>
      <c r="F201" s="145" t="s">
        <v>7863</v>
      </c>
      <c r="G201" s="146" t="s">
        <v>7852</v>
      </c>
      <c r="H201" s="147">
        <v>173</v>
      </c>
      <c r="I201" s="148"/>
      <c r="J201" s="149">
        <f t="shared" si="30"/>
        <v>0</v>
      </c>
      <c r="K201" s="150"/>
      <c r="L201" s="31"/>
      <c r="M201" s="151" t="s">
        <v>1</v>
      </c>
      <c r="N201" s="152" t="s">
        <v>42</v>
      </c>
      <c r="P201" s="153">
        <f t="shared" si="31"/>
        <v>0</v>
      </c>
      <c r="Q201" s="153">
        <v>0</v>
      </c>
      <c r="R201" s="153">
        <f t="shared" si="32"/>
        <v>0</v>
      </c>
      <c r="S201" s="153">
        <v>0</v>
      </c>
      <c r="T201" s="154">
        <f t="shared" si="33"/>
        <v>0</v>
      </c>
      <c r="AR201" s="155" t="s">
        <v>396</v>
      </c>
      <c r="AT201" s="155" t="s">
        <v>319</v>
      </c>
      <c r="AU201" s="155" t="s">
        <v>88</v>
      </c>
      <c r="AY201" s="16" t="s">
        <v>317</v>
      </c>
      <c r="BE201" s="156">
        <f t="shared" si="34"/>
        <v>0</v>
      </c>
      <c r="BF201" s="156">
        <f t="shared" si="35"/>
        <v>0</v>
      </c>
      <c r="BG201" s="156">
        <f t="shared" si="36"/>
        <v>0</v>
      </c>
      <c r="BH201" s="156">
        <f t="shared" si="37"/>
        <v>0</v>
      </c>
      <c r="BI201" s="156">
        <f t="shared" si="38"/>
        <v>0</v>
      </c>
      <c r="BJ201" s="16" t="s">
        <v>88</v>
      </c>
      <c r="BK201" s="156">
        <f t="shared" si="39"/>
        <v>0</v>
      </c>
      <c r="BL201" s="16" t="s">
        <v>396</v>
      </c>
      <c r="BM201" s="155" t="s">
        <v>2047</v>
      </c>
    </row>
    <row r="202" spans="2:65" s="1" customFormat="1" ht="24.15" customHeight="1">
      <c r="B202" s="142"/>
      <c r="C202" s="143" t="s">
        <v>684</v>
      </c>
      <c r="D202" s="143" t="s">
        <v>319</v>
      </c>
      <c r="E202" s="144" t="s">
        <v>7864</v>
      </c>
      <c r="F202" s="145" t="s">
        <v>7865</v>
      </c>
      <c r="G202" s="146" t="s">
        <v>7852</v>
      </c>
      <c r="H202" s="147">
        <v>146</v>
      </c>
      <c r="I202" s="148"/>
      <c r="J202" s="149">
        <f t="shared" si="30"/>
        <v>0</v>
      </c>
      <c r="K202" s="150"/>
      <c r="L202" s="31"/>
      <c r="M202" s="151" t="s">
        <v>1</v>
      </c>
      <c r="N202" s="152" t="s">
        <v>42</v>
      </c>
      <c r="P202" s="153">
        <f t="shared" si="31"/>
        <v>0</v>
      </c>
      <c r="Q202" s="153">
        <v>0</v>
      </c>
      <c r="R202" s="153">
        <f t="shared" si="32"/>
        <v>0</v>
      </c>
      <c r="S202" s="153">
        <v>0</v>
      </c>
      <c r="T202" s="154">
        <f t="shared" si="33"/>
        <v>0</v>
      </c>
      <c r="AR202" s="155" t="s">
        <v>396</v>
      </c>
      <c r="AT202" s="155" t="s">
        <v>319</v>
      </c>
      <c r="AU202" s="155" t="s">
        <v>88</v>
      </c>
      <c r="AY202" s="16" t="s">
        <v>317</v>
      </c>
      <c r="BE202" s="156">
        <f t="shared" si="34"/>
        <v>0</v>
      </c>
      <c r="BF202" s="156">
        <f t="shared" si="35"/>
        <v>0</v>
      </c>
      <c r="BG202" s="156">
        <f t="shared" si="36"/>
        <v>0</v>
      </c>
      <c r="BH202" s="156">
        <f t="shared" si="37"/>
        <v>0</v>
      </c>
      <c r="BI202" s="156">
        <f t="shared" si="38"/>
        <v>0</v>
      </c>
      <c r="BJ202" s="16" t="s">
        <v>88</v>
      </c>
      <c r="BK202" s="156">
        <f t="shared" si="39"/>
        <v>0</v>
      </c>
      <c r="BL202" s="16" t="s">
        <v>396</v>
      </c>
      <c r="BM202" s="155" t="s">
        <v>2055</v>
      </c>
    </row>
    <row r="203" spans="2:65" s="1" customFormat="1" ht="24.15" customHeight="1">
      <c r="B203" s="142"/>
      <c r="C203" s="143" t="s">
        <v>786</v>
      </c>
      <c r="D203" s="143" t="s">
        <v>319</v>
      </c>
      <c r="E203" s="144" t="s">
        <v>7866</v>
      </c>
      <c r="F203" s="145" t="s">
        <v>7867</v>
      </c>
      <c r="G203" s="146" t="s">
        <v>484</v>
      </c>
      <c r="H203" s="147">
        <v>4602</v>
      </c>
      <c r="I203" s="148"/>
      <c r="J203" s="149">
        <f t="shared" si="30"/>
        <v>0</v>
      </c>
      <c r="K203" s="150"/>
      <c r="L203" s="31"/>
      <c r="M203" s="151" t="s">
        <v>1</v>
      </c>
      <c r="N203" s="152" t="s">
        <v>42</v>
      </c>
      <c r="P203" s="153">
        <f t="shared" si="31"/>
        <v>0</v>
      </c>
      <c r="Q203" s="153">
        <v>0</v>
      </c>
      <c r="R203" s="153">
        <f t="shared" si="32"/>
        <v>0</v>
      </c>
      <c r="S203" s="153">
        <v>0</v>
      </c>
      <c r="T203" s="154">
        <f t="shared" si="33"/>
        <v>0</v>
      </c>
      <c r="AR203" s="155" t="s">
        <v>396</v>
      </c>
      <c r="AT203" s="155" t="s">
        <v>319</v>
      </c>
      <c r="AU203" s="155" t="s">
        <v>88</v>
      </c>
      <c r="AY203" s="16" t="s">
        <v>317</v>
      </c>
      <c r="BE203" s="156">
        <f t="shared" si="34"/>
        <v>0</v>
      </c>
      <c r="BF203" s="156">
        <f t="shared" si="35"/>
        <v>0</v>
      </c>
      <c r="BG203" s="156">
        <f t="shared" si="36"/>
        <v>0</v>
      </c>
      <c r="BH203" s="156">
        <f t="shared" si="37"/>
        <v>0</v>
      </c>
      <c r="BI203" s="156">
        <f t="shared" si="38"/>
        <v>0</v>
      </c>
      <c r="BJ203" s="16" t="s">
        <v>88</v>
      </c>
      <c r="BK203" s="156">
        <f t="shared" si="39"/>
        <v>0</v>
      </c>
      <c r="BL203" s="16" t="s">
        <v>396</v>
      </c>
      <c r="BM203" s="155" t="s">
        <v>2063</v>
      </c>
    </row>
    <row r="204" spans="2:65" s="1" customFormat="1" ht="24.15" customHeight="1">
      <c r="B204" s="142"/>
      <c r="C204" s="143" t="s">
        <v>687</v>
      </c>
      <c r="D204" s="143" t="s">
        <v>319</v>
      </c>
      <c r="E204" s="144" t="s">
        <v>7868</v>
      </c>
      <c r="F204" s="145" t="s">
        <v>7869</v>
      </c>
      <c r="G204" s="146" t="s">
        <v>484</v>
      </c>
      <c r="H204" s="147">
        <v>829</v>
      </c>
      <c r="I204" s="148"/>
      <c r="J204" s="149">
        <f t="shared" si="30"/>
        <v>0</v>
      </c>
      <c r="K204" s="150"/>
      <c r="L204" s="31"/>
      <c r="M204" s="151" t="s">
        <v>1</v>
      </c>
      <c r="N204" s="152" t="s">
        <v>42</v>
      </c>
      <c r="P204" s="153">
        <f t="shared" si="31"/>
        <v>0</v>
      </c>
      <c r="Q204" s="153">
        <v>0</v>
      </c>
      <c r="R204" s="153">
        <f t="shared" si="32"/>
        <v>0</v>
      </c>
      <c r="S204" s="153">
        <v>0</v>
      </c>
      <c r="T204" s="154">
        <f t="shared" si="33"/>
        <v>0</v>
      </c>
      <c r="AR204" s="155" t="s">
        <v>396</v>
      </c>
      <c r="AT204" s="155" t="s">
        <v>319</v>
      </c>
      <c r="AU204" s="155" t="s">
        <v>88</v>
      </c>
      <c r="AY204" s="16" t="s">
        <v>317</v>
      </c>
      <c r="BE204" s="156">
        <f t="shared" si="34"/>
        <v>0</v>
      </c>
      <c r="BF204" s="156">
        <f t="shared" si="35"/>
        <v>0</v>
      </c>
      <c r="BG204" s="156">
        <f t="shared" si="36"/>
        <v>0</v>
      </c>
      <c r="BH204" s="156">
        <f t="shared" si="37"/>
        <v>0</v>
      </c>
      <c r="BI204" s="156">
        <f t="shared" si="38"/>
        <v>0</v>
      </c>
      <c r="BJ204" s="16" t="s">
        <v>88</v>
      </c>
      <c r="BK204" s="156">
        <f t="shared" si="39"/>
        <v>0</v>
      </c>
      <c r="BL204" s="16" t="s">
        <v>396</v>
      </c>
      <c r="BM204" s="155" t="s">
        <v>2072</v>
      </c>
    </row>
    <row r="205" spans="2:65" s="1" customFormat="1" ht="16.5" customHeight="1">
      <c r="B205" s="142"/>
      <c r="C205" s="143" t="s">
        <v>789</v>
      </c>
      <c r="D205" s="143" t="s">
        <v>319</v>
      </c>
      <c r="E205" s="144" t="s">
        <v>7870</v>
      </c>
      <c r="F205" s="145" t="s">
        <v>7871</v>
      </c>
      <c r="G205" s="146" t="s">
        <v>7852</v>
      </c>
      <c r="H205" s="147">
        <v>746</v>
      </c>
      <c r="I205" s="148"/>
      <c r="J205" s="149">
        <f t="shared" si="30"/>
        <v>0</v>
      </c>
      <c r="K205" s="150"/>
      <c r="L205" s="31"/>
      <c r="M205" s="151" t="s">
        <v>1</v>
      </c>
      <c r="N205" s="152" t="s">
        <v>42</v>
      </c>
      <c r="P205" s="153">
        <f t="shared" si="31"/>
        <v>0</v>
      </c>
      <c r="Q205" s="153">
        <v>0</v>
      </c>
      <c r="R205" s="153">
        <f t="shared" si="32"/>
        <v>0</v>
      </c>
      <c r="S205" s="153">
        <v>0</v>
      </c>
      <c r="T205" s="154">
        <f t="shared" si="33"/>
        <v>0</v>
      </c>
      <c r="AR205" s="155" t="s">
        <v>396</v>
      </c>
      <c r="AT205" s="155" t="s">
        <v>319</v>
      </c>
      <c r="AU205" s="155" t="s">
        <v>88</v>
      </c>
      <c r="AY205" s="16" t="s">
        <v>317</v>
      </c>
      <c r="BE205" s="156">
        <f t="shared" si="34"/>
        <v>0</v>
      </c>
      <c r="BF205" s="156">
        <f t="shared" si="35"/>
        <v>0</v>
      </c>
      <c r="BG205" s="156">
        <f t="shared" si="36"/>
        <v>0</v>
      </c>
      <c r="BH205" s="156">
        <f t="shared" si="37"/>
        <v>0</v>
      </c>
      <c r="BI205" s="156">
        <f t="shared" si="38"/>
        <v>0</v>
      </c>
      <c r="BJ205" s="16" t="s">
        <v>88</v>
      </c>
      <c r="BK205" s="156">
        <f t="shared" si="39"/>
        <v>0</v>
      </c>
      <c r="BL205" s="16" t="s">
        <v>396</v>
      </c>
      <c r="BM205" s="155" t="s">
        <v>2081</v>
      </c>
    </row>
    <row r="206" spans="2:65" s="1" customFormat="1" ht="24.15" customHeight="1">
      <c r="B206" s="142"/>
      <c r="C206" s="179" t="s">
        <v>561</v>
      </c>
      <c r="D206" s="179" t="s">
        <v>454</v>
      </c>
      <c r="E206" s="180" t="s">
        <v>7872</v>
      </c>
      <c r="F206" s="181" t="s">
        <v>7873</v>
      </c>
      <c r="G206" s="182" t="s">
        <v>7852</v>
      </c>
      <c r="H206" s="183">
        <v>16</v>
      </c>
      <c r="I206" s="184"/>
      <c r="J206" s="185">
        <f t="shared" si="30"/>
        <v>0</v>
      </c>
      <c r="K206" s="186"/>
      <c r="L206" s="187"/>
      <c r="M206" s="188" t="s">
        <v>1</v>
      </c>
      <c r="N206" s="189" t="s">
        <v>42</v>
      </c>
      <c r="P206" s="153">
        <f t="shared" si="31"/>
        <v>0</v>
      </c>
      <c r="Q206" s="153">
        <v>0</v>
      </c>
      <c r="R206" s="153">
        <f t="shared" si="32"/>
        <v>0</v>
      </c>
      <c r="S206" s="153">
        <v>0</v>
      </c>
      <c r="T206" s="154">
        <f t="shared" si="33"/>
        <v>0</v>
      </c>
      <c r="AR206" s="155" t="s">
        <v>481</v>
      </c>
      <c r="AT206" s="155" t="s">
        <v>454</v>
      </c>
      <c r="AU206" s="155" t="s">
        <v>88</v>
      </c>
      <c r="AY206" s="16" t="s">
        <v>317</v>
      </c>
      <c r="BE206" s="156">
        <f t="shared" si="34"/>
        <v>0</v>
      </c>
      <c r="BF206" s="156">
        <f t="shared" si="35"/>
        <v>0</v>
      </c>
      <c r="BG206" s="156">
        <f t="shared" si="36"/>
        <v>0</v>
      </c>
      <c r="BH206" s="156">
        <f t="shared" si="37"/>
        <v>0</v>
      </c>
      <c r="BI206" s="156">
        <f t="shared" si="38"/>
        <v>0</v>
      </c>
      <c r="BJ206" s="16" t="s">
        <v>88</v>
      </c>
      <c r="BK206" s="156">
        <f t="shared" si="39"/>
        <v>0</v>
      </c>
      <c r="BL206" s="16" t="s">
        <v>396</v>
      </c>
      <c r="BM206" s="155" t="s">
        <v>768</v>
      </c>
    </row>
    <row r="207" spans="2:65" s="1" customFormat="1" ht="37.75" customHeight="1">
      <c r="B207" s="142"/>
      <c r="C207" s="179" t="s">
        <v>1571</v>
      </c>
      <c r="D207" s="179" t="s">
        <v>454</v>
      </c>
      <c r="E207" s="180" t="s">
        <v>7874</v>
      </c>
      <c r="F207" s="181" t="s">
        <v>7875</v>
      </c>
      <c r="G207" s="182" t="s">
        <v>7852</v>
      </c>
      <c r="H207" s="183">
        <v>2</v>
      </c>
      <c r="I207" s="184"/>
      <c r="J207" s="185">
        <f t="shared" si="30"/>
        <v>0</v>
      </c>
      <c r="K207" s="186"/>
      <c r="L207" s="187"/>
      <c r="M207" s="188" t="s">
        <v>1</v>
      </c>
      <c r="N207" s="189" t="s">
        <v>42</v>
      </c>
      <c r="P207" s="153">
        <f t="shared" si="31"/>
        <v>0</v>
      </c>
      <c r="Q207" s="153">
        <v>0</v>
      </c>
      <c r="R207" s="153">
        <f t="shared" si="32"/>
        <v>0</v>
      </c>
      <c r="S207" s="153">
        <v>0</v>
      </c>
      <c r="T207" s="154">
        <f t="shared" si="33"/>
        <v>0</v>
      </c>
      <c r="AR207" s="155" t="s">
        <v>481</v>
      </c>
      <c r="AT207" s="155" t="s">
        <v>454</v>
      </c>
      <c r="AU207" s="155" t="s">
        <v>88</v>
      </c>
      <c r="AY207" s="16" t="s">
        <v>317</v>
      </c>
      <c r="BE207" s="156">
        <f t="shared" si="34"/>
        <v>0</v>
      </c>
      <c r="BF207" s="156">
        <f t="shared" si="35"/>
        <v>0</v>
      </c>
      <c r="BG207" s="156">
        <f t="shared" si="36"/>
        <v>0</v>
      </c>
      <c r="BH207" s="156">
        <f t="shared" si="37"/>
        <v>0</v>
      </c>
      <c r="BI207" s="156">
        <f t="shared" si="38"/>
        <v>0</v>
      </c>
      <c r="BJ207" s="16" t="s">
        <v>88</v>
      </c>
      <c r="BK207" s="156">
        <f t="shared" si="39"/>
        <v>0</v>
      </c>
      <c r="BL207" s="16" t="s">
        <v>396</v>
      </c>
      <c r="BM207" s="155" t="s">
        <v>2096</v>
      </c>
    </row>
    <row r="208" spans="2:65" s="1" customFormat="1" ht="24.15" customHeight="1">
      <c r="B208" s="142"/>
      <c r="C208" s="179" t="s">
        <v>692</v>
      </c>
      <c r="D208" s="179" t="s">
        <v>454</v>
      </c>
      <c r="E208" s="180" t="s">
        <v>7876</v>
      </c>
      <c r="F208" s="181" t="s">
        <v>7877</v>
      </c>
      <c r="G208" s="182" t="s">
        <v>611</v>
      </c>
      <c r="H208" s="183">
        <v>40</v>
      </c>
      <c r="I208" s="184"/>
      <c r="J208" s="185">
        <f t="shared" si="30"/>
        <v>0</v>
      </c>
      <c r="K208" s="186"/>
      <c r="L208" s="187"/>
      <c r="M208" s="188" t="s">
        <v>1</v>
      </c>
      <c r="N208" s="189" t="s">
        <v>42</v>
      </c>
      <c r="P208" s="153">
        <f t="shared" si="31"/>
        <v>0</v>
      </c>
      <c r="Q208" s="153">
        <v>0</v>
      </c>
      <c r="R208" s="153">
        <f t="shared" si="32"/>
        <v>0</v>
      </c>
      <c r="S208" s="153">
        <v>0</v>
      </c>
      <c r="T208" s="154">
        <f t="shared" si="33"/>
        <v>0</v>
      </c>
      <c r="AR208" s="155" t="s">
        <v>481</v>
      </c>
      <c r="AT208" s="155" t="s">
        <v>454</v>
      </c>
      <c r="AU208" s="155" t="s">
        <v>88</v>
      </c>
      <c r="AY208" s="16" t="s">
        <v>317</v>
      </c>
      <c r="BE208" s="156">
        <f t="shared" si="34"/>
        <v>0</v>
      </c>
      <c r="BF208" s="156">
        <f t="shared" si="35"/>
        <v>0</v>
      </c>
      <c r="BG208" s="156">
        <f t="shared" si="36"/>
        <v>0</v>
      </c>
      <c r="BH208" s="156">
        <f t="shared" si="37"/>
        <v>0</v>
      </c>
      <c r="BI208" s="156">
        <f t="shared" si="38"/>
        <v>0</v>
      </c>
      <c r="BJ208" s="16" t="s">
        <v>88</v>
      </c>
      <c r="BK208" s="156">
        <f t="shared" si="39"/>
        <v>0</v>
      </c>
      <c r="BL208" s="16" t="s">
        <v>396</v>
      </c>
      <c r="BM208" s="155" t="s">
        <v>2104</v>
      </c>
    </row>
    <row r="209" spans="2:65" s="1" customFormat="1" ht="24.15" customHeight="1">
      <c r="B209" s="142"/>
      <c r="C209" s="179" t="s">
        <v>1584</v>
      </c>
      <c r="D209" s="179" t="s">
        <v>454</v>
      </c>
      <c r="E209" s="180" t="s">
        <v>7878</v>
      </c>
      <c r="F209" s="181" t="s">
        <v>7879</v>
      </c>
      <c r="G209" s="182" t="s">
        <v>7852</v>
      </c>
      <c r="H209" s="183">
        <v>166</v>
      </c>
      <c r="I209" s="184"/>
      <c r="J209" s="185">
        <f t="shared" si="30"/>
        <v>0</v>
      </c>
      <c r="K209" s="186"/>
      <c r="L209" s="187"/>
      <c r="M209" s="188" t="s">
        <v>1</v>
      </c>
      <c r="N209" s="189" t="s">
        <v>42</v>
      </c>
      <c r="P209" s="153">
        <f t="shared" si="31"/>
        <v>0</v>
      </c>
      <c r="Q209" s="153">
        <v>0</v>
      </c>
      <c r="R209" s="153">
        <f t="shared" si="32"/>
        <v>0</v>
      </c>
      <c r="S209" s="153">
        <v>0</v>
      </c>
      <c r="T209" s="154">
        <f t="shared" si="33"/>
        <v>0</v>
      </c>
      <c r="AR209" s="155" t="s">
        <v>481</v>
      </c>
      <c r="AT209" s="155" t="s">
        <v>454</v>
      </c>
      <c r="AU209" s="155" t="s">
        <v>88</v>
      </c>
      <c r="AY209" s="16" t="s">
        <v>317</v>
      </c>
      <c r="BE209" s="156">
        <f t="shared" si="34"/>
        <v>0</v>
      </c>
      <c r="BF209" s="156">
        <f t="shared" si="35"/>
        <v>0</v>
      </c>
      <c r="BG209" s="156">
        <f t="shared" si="36"/>
        <v>0</v>
      </c>
      <c r="BH209" s="156">
        <f t="shared" si="37"/>
        <v>0</v>
      </c>
      <c r="BI209" s="156">
        <f t="shared" si="38"/>
        <v>0</v>
      </c>
      <c r="BJ209" s="16" t="s">
        <v>88</v>
      </c>
      <c r="BK209" s="156">
        <f t="shared" si="39"/>
        <v>0</v>
      </c>
      <c r="BL209" s="16" t="s">
        <v>396</v>
      </c>
      <c r="BM209" s="155" t="s">
        <v>2112</v>
      </c>
    </row>
    <row r="210" spans="2:65" s="1" customFormat="1" ht="24.15" customHeight="1">
      <c r="B210" s="142"/>
      <c r="C210" s="179" t="s">
        <v>696</v>
      </c>
      <c r="D210" s="179" t="s">
        <v>454</v>
      </c>
      <c r="E210" s="180" t="s">
        <v>7855</v>
      </c>
      <c r="F210" s="181" t="s">
        <v>7880</v>
      </c>
      <c r="G210" s="182" t="s">
        <v>611</v>
      </c>
      <c r="H210" s="183">
        <v>10</v>
      </c>
      <c r="I210" s="184"/>
      <c r="J210" s="185">
        <f t="shared" si="30"/>
        <v>0</v>
      </c>
      <c r="K210" s="186"/>
      <c r="L210" s="187"/>
      <c r="M210" s="188" t="s">
        <v>1</v>
      </c>
      <c r="N210" s="189" t="s">
        <v>42</v>
      </c>
      <c r="P210" s="153">
        <f t="shared" si="31"/>
        <v>0</v>
      </c>
      <c r="Q210" s="153">
        <v>0</v>
      </c>
      <c r="R210" s="153">
        <f t="shared" si="32"/>
        <v>0</v>
      </c>
      <c r="S210" s="153">
        <v>0</v>
      </c>
      <c r="T210" s="154">
        <f t="shared" si="33"/>
        <v>0</v>
      </c>
      <c r="AR210" s="155" t="s">
        <v>481</v>
      </c>
      <c r="AT210" s="155" t="s">
        <v>454</v>
      </c>
      <c r="AU210" s="155" t="s">
        <v>88</v>
      </c>
      <c r="AY210" s="16" t="s">
        <v>317</v>
      </c>
      <c r="BE210" s="156">
        <f t="shared" si="34"/>
        <v>0</v>
      </c>
      <c r="BF210" s="156">
        <f t="shared" si="35"/>
        <v>0</v>
      </c>
      <c r="BG210" s="156">
        <f t="shared" si="36"/>
        <v>0</v>
      </c>
      <c r="BH210" s="156">
        <f t="shared" si="37"/>
        <v>0</v>
      </c>
      <c r="BI210" s="156">
        <f t="shared" si="38"/>
        <v>0</v>
      </c>
      <c r="BJ210" s="16" t="s">
        <v>88</v>
      </c>
      <c r="BK210" s="156">
        <f t="shared" si="39"/>
        <v>0</v>
      </c>
      <c r="BL210" s="16" t="s">
        <v>396</v>
      </c>
      <c r="BM210" s="155" t="s">
        <v>2127</v>
      </c>
    </row>
    <row r="211" spans="2:65" s="1" customFormat="1" ht="24.15" customHeight="1">
      <c r="B211" s="142"/>
      <c r="C211" s="179" t="s">
        <v>1594</v>
      </c>
      <c r="D211" s="179" t="s">
        <v>454</v>
      </c>
      <c r="E211" s="180" t="s">
        <v>7881</v>
      </c>
      <c r="F211" s="181" t="s">
        <v>7882</v>
      </c>
      <c r="G211" s="182" t="s">
        <v>611</v>
      </c>
      <c r="H211" s="183">
        <v>12</v>
      </c>
      <c r="I211" s="184"/>
      <c r="J211" s="185">
        <f t="shared" si="30"/>
        <v>0</v>
      </c>
      <c r="K211" s="186"/>
      <c r="L211" s="187"/>
      <c r="M211" s="188" t="s">
        <v>1</v>
      </c>
      <c r="N211" s="189" t="s">
        <v>42</v>
      </c>
      <c r="P211" s="153">
        <f t="shared" si="31"/>
        <v>0</v>
      </c>
      <c r="Q211" s="153">
        <v>0</v>
      </c>
      <c r="R211" s="153">
        <f t="shared" si="32"/>
        <v>0</v>
      </c>
      <c r="S211" s="153">
        <v>0</v>
      </c>
      <c r="T211" s="154">
        <f t="shared" si="33"/>
        <v>0</v>
      </c>
      <c r="AR211" s="155" t="s">
        <v>481</v>
      </c>
      <c r="AT211" s="155" t="s">
        <v>454</v>
      </c>
      <c r="AU211" s="155" t="s">
        <v>88</v>
      </c>
      <c r="AY211" s="16" t="s">
        <v>317</v>
      </c>
      <c r="BE211" s="156">
        <f t="shared" si="34"/>
        <v>0</v>
      </c>
      <c r="BF211" s="156">
        <f t="shared" si="35"/>
        <v>0</v>
      </c>
      <c r="BG211" s="156">
        <f t="shared" si="36"/>
        <v>0</v>
      </c>
      <c r="BH211" s="156">
        <f t="shared" si="37"/>
        <v>0</v>
      </c>
      <c r="BI211" s="156">
        <f t="shared" si="38"/>
        <v>0</v>
      </c>
      <c r="BJ211" s="16" t="s">
        <v>88</v>
      </c>
      <c r="BK211" s="156">
        <f t="shared" si="39"/>
        <v>0</v>
      </c>
      <c r="BL211" s="16" t="s">
        <v>396</v>
      </c>
      <c r="BM211" s="155" t="s">
        <v>2138</v>
      </c>
    </row>
    <row r="212" spans="2:65" s="1" customFormat="1" ht="24.15" customHeight="1">
      <c r="B212" s="142"/>
      <c r="C212" s="179" t="s">
        <v>699</v>
      </c>
      <c r="D212" s="179" t="s">
        <v>454</v>
      </c>
      <c r="E212" s="180" t="s">
        <v>7883</v>
      </c>
      <c r="F212" s="181" t="s">
        <v>7884</v>
      </c>
      <c r="G212" s="182" t="s">
        <v>611</v>
      </c>
      <c r="H212" s="183">
        <v>38</v>
      </c>
      <c r="I212" s="184"/>
      <c r="J212" s="185">
        <f t="shared" si="30"/>
        <v>0</v>
      </c>
      <c r="K212" s="186"/>
      <c r="L212" s="187"/>
      <c r="M212" s="188" t="s">
        <v>1</v>
      </c>
      <c r="N212" s="189" t="s">
        <v>42</v>
      </c>
      <c r="P212" s="153">
        <f t="shared" si="31"/>
        <v>0</v>
      </c>
      <c r="Q212" s="153">
        <v>0</v>
      </c>
      <c r="R212" s="153">
        <f t="shared" si="32"/>
        <v>0</v>
      </c>
      <c r="S212" s="153">
        <v>0</v>
      </c>
      <c r="T212" s="154">
        <f t="shared" si="33"/>
        <v>0</v>
      </c>
      <c r="AR212" s="155" t="s">
        <v>481</v>
      </c>
      <c r="AT212" s="155" t="s">
        <v>454</v>
      </c>
      <c r="AU212" s="155" t="s">
        <v>88</v>
      </c>
      <c r="AY212" s="16" t="s">
        <v>317</v>
      </c>
      <c r="BE212" s="156">
        <f t="shared" si="34"/>
        <v>0</v>
      </c>
      <c r="BF212" s="156">
        <f t="shared" si="35"/>
        <v>0</v>
      </c>
      <c r="BG212" s="156">
        <f t="shared" si="36"/>
        <v>0</v>
      </c>
      <c r="BH212" s="156">
        <f t="shared" si="37"/>
        <v>0</v>
      </c>
      <c r="BI212" s="156">
        <f t="shared" si="38"/>
        <v>0</v>
      </c>
      <c r="BJ212" s="16" t="s">
        <v>88</v>
      </c>
      <c r="BK212" s="156">
        <f t="shared" si="39"/>
        <v>0</v>
      </c>
      <c r="BL212" s="16" t="s">
        <v>396</v>
      </c>
      <c r="BM212" s="155" t="s">
        <v>2148</v>
      </c>
    </row>
    <row r="213" spans="2:65" s="1" customFormat="1" ht="37.75" customHeight="1">
      <c r="B213" s="142"/>
      <c r="C213" s="179" t="s">
        <v>1642</v>
      </c>
      <c r="D213" s="179" t="s">
        <v>454</v>
      </c>
      <c r="E213" s="180" t="s">
        <v>7885</v>
      </c>
      <c r="F213" s="181" t="s">
        <v>7886</v>
      </c>
      <c r="G213" s="182" t="s">
        <v>7852</v>
      </c>
      <c r="H213" s="183">
        <v>2</v>
      </c>
      <c r="I213" s="184"/>
      <c r="J213" s="185">
        <f t="shared" si="30"/>
        <v>0</v>
      </c>
      <c r="K213" s="186"/>
      <c r="L213" s="187"/>
      <c r="M213" s="188" t="s">
        <v>1</v>
      </c>
      <c r="N213" s="189" t="s">
        <v>42</v>
      </c>
      <c r="P213" s="153">
        <f t="shared" si="31"/>
        <v>0</v>
      </c>
      <c r="Q213" s="153">
        <v>0</v>
      </c>
      <c r="R213" s="153">
        <f t="shared" si="32"/>
        <v>0</v>
      </c>
      <c r="S213" s="153">
        <v>0</v>
      </c>
      <c r="T213" s="154">
        <f t="shared" si="33"/>
        <v>0</v>
      </c>
      <c r="AR213" s="155" t="s">
        <v>481</v>
      </c>
      <c r="AT213" s="155" t="s">
        <v>454</v>
      </c>
      <c r="AU213" s="155" t="s">
        <v>88</v>
      </c>
      <c r="AY213" s="16" t="s">
        <v>317</v>
      </c>
      <c r="BE213" s="156">
        <f t="shared" si="34"/>
        <v>0</v>
      </c>
      <c r="BF213" s="156">
        <f t="shared" si="35"/>
        <v>0</v>
      </c>
      <c r="BG213" s="156">
        <f t="shared" si="36"/>
        <v>0</v>
      </c>
      <c r="BH213" s="156">
        <f t="shared" si="37"/>
        <v>0</v>
      </c>
      <c r="BI213" s="156">
        <f t="shared" si="38"/>
        <v>0</v>
      </c>
      <c r="BJ213" s="16" t="s">
        <v>88</v>
      </c>
      <c r="BK213" s="156">
        <f t="shared" si="39"/>
        <v>0</v>
      </c>
      <c r="BL213" s="16" t="s">
        <v>396</v>
      </c>
      <c r="BM213" s="155" t="s">
        <v>2158</v>
      </c>
    </row>
    <row r="214" spans="2:65" s="1" customFormat="1" ht="37.75" customHeight="1">
      <c r="B214" s="142"/>
      <c r="C214" s="179" t="s">
        <v>702</v>
      </c>
      <c r="D214" s="179" t="s">
        <v>454</v>
      </c>
      <c r="E214" s="180" t="s">
        <v>7887</v>
      </c>
      <c r="F214" s="181" t="s">
        <v>7888</v>
      </c>
      <c r="G214" s="182" t="s">
        <v>7852</v>
      </c>
      <c r="H214" s="183">
        <v>5</v>
      </c>
      <c r="I214" s="184"/>
      <c r="J214" s="185">
        <f t="shared" si="30"/>
        <v>0</v>
      </c>
      <c r="K214" s="186"/>
      <c r="L214" s="187"/>
      <c r="M214" s="188" t="s">
        <v>1</v>
      </c>
      <c r="N214" s="189" t="s">
        <v>42</v>
      </c>
      <c r="P214" s="153">
        <f t="shared" si="31"/>
        <v>0</v>
      </c>
      <c r="Q214" s="153">
        <v>0</v>
      </c>
      <c r="R214" s="153">
        <f t="shared" si="32"/>
        <v>0</v>
      </c>
      <c r="S214" s="153">
        <v>0</v>
      </c>
      <c r="T214" s="154">
        <f t="shared" si="33"/>
        <v>0</v>
      </c>
      <c r="AR214" s="155" t="s">
        <v>481</v>
      </c>
      <c r="AT214" s="155" t="s">
        <v>454</v>
      </c>
      <c r="AU214" s="155" t="s">
        <v>88</v>
      </c>
      <c r="AY214" s="16" t="s">
        <v>317</v>
      </c>
      <c r="BE214" s="156">
        <f t="shared" si="34"/>
        <v>0</v>
      </c>
      <c r="BF214" s="156">
        <f t="shared" si="35"/>
        <v>0</v>
      </c>
      <c r="BG214" s="156">
        <f t="shared" si="36"/>
        <v>0</v>
      </c>
      <c r="BH214" s="156">
        <f t="shared" si="37"/>
        <v>0</v>
      </c>
      <c r="BI214" s="156">
        <f t="shared" si="38"/>
        <v>0</v>
      </c>
      <c r="BJ214" s="16" t="s">
        <v>88</v>
      </c>
      <c r="BK214" s="156">
        <f t="shared" si="39"/>
        <v>0</v>
      </c>
      <c r="BL214" s="16" t="s">
        <v>396</v>
      </c>
      <c r="BM214" s="155" t="s">
        <v>2171</v>
      </c>
    </row>
    <row r="215" spans="2:65" s="1" customFormat="1" ht="37.75" customHeight="1">
      <c r="B215" s="142"/>
      <c r="C215" s="179" t="s">
        <v>1658</v>
      </c>
      <c r="D215" s="179" t="s">
        <v>454</v>
      </c>
      <c r="E215" s="180" t="s">
        <v>7889</v>
      </c>
      <c r="F215" s="181" t="s">
        <v>7890</v>
      </c>
      <c r="G215" s="182" t="s">
        <v>7852</v>
      </c>
      <c r="H215" s="183">
        <v>51</v>
      </c>
      <c r="I215" s="184"/>
      <c r="J215" s="185">
        <f t="shared" si="30"/>
        <v>0</v>
      </c>
      <c r="K215" s="186"/>
      <c r="L215" s="187"/>
      <c r="M215" s="188" t="s">
        <v>1</v>
      </c>
      <c r="N215" s="189" t="s">
        <v>42</v>
      </c>
      <c r="P215" s="153">
        <f t="shared" si="31"/>
        <v>0</v>
      </c>
      <c r="Q215" s="153">
        <v>0</v>
      </c>
      <c r="R215" s="153">
        <f t="shared" si="32"/>
        <v>0</v>
      </c>
      <c r="S215" s="153">
        <v>0</v>
      </c>
      <c r="T215" s="154">
        <f t="shared" si="33"/>
        <v>0</v>
      </c>
      <c r="AR215" s="155" t="s">
        <v>481</v>
      </c>
      <c r="AT215" s="155" t="s">
        <v>454</v>
      </c>
      <c r="AU215" s="155" t="s">
        <v>88</v>
      </c>
      <c r="AY215" s="16" t="s">
        <v>317</v>
      </c>
      <c r="BE215" s="156">
        <f t="shared" si="34"/>
        <v>0</v>
      </c>
      <c r="BF215" s="156">
        <f t="shared" si="35"/>
        <v>0</v>
      </c>
      <c r="BG215" s="156">
        <f t="shared" si="36"/>
        <v>0</v>
      </c>
      <c r="BH215" s="156">
        <f t="shared" si="37"/>
        <v>0</v>
      </c>
      <c r="BI215" s="156">
        <f t="shared" si="38"/>
        <v>0</v>
      </c>
      <c r="BJ215" s="16" t="s">
        <v>88</v>
      </c>
      <c r="BK215" s="156">
        <f t="shared" si="39"/>
        <v>0</v>
      </c>
      <c r="BL215" s="16" t="s">
        <v>396</v>
      </c>
      <c r="BM215" s="155" t="s">
        <v>2180</v>
      </c>
    </row>
    <row r="216" spans="2:65" s="1" customFormat="1" ht="49" customHeight="1">
      <c r="B216" s="142"/>
      <c r="C216" s="179" t="s">
        <v>706</v>
      </c>
      <c r="D216" s="179" t="s">
        <v>454</v>
      </c>
      <c r="E216" s="180" t="s">
        <v>7891</v>
      </c>
      <c r="F216" s="181" t="s">
        <v>7892</v>
      </c>
      <c r="G216" s="182" t="s">
        <v>7852</v>
      </c>
      <c r="H216" s="183">
        <v>81</v>
      </c>
      <c r="I216" s="184"/>
      <c r="J216" s="185">
        <f t="shared" si="30"/>
        <v>0</v>
      </c>
      <c r="K216" s="186"/>
      <c r="L216" s="187"/>
      <c r="M216" s="188" t="s">
        <v>1</v>
      </c>
      <c r="N216" s="189" t="s">
        <v>42</v>
      </c>
      <c r="P216" s="153">
        <f t="shared" si="31"/>
        <v>0</v>
      </c>
      <c r="Q216" s="153">
        <v>0</v>
      </c>
      <c r="R216" s="153">
        <f t="shared" si="32"/>
        <v>0</v>
      </c>
      <c r="S216" s="153">
        <v>0</v>
      </c>
      <c r="T216" s="154">
        <f t="shared" si="33"/>
        <v>0</v>
      </c>
      <c r="AR216" s="155" t="s">
        <v>481</v>
      </c>
      <c r="AT216" s="155" t="s">
        <v>454</v>
      </c>
      <c r="AU216" s="155" t="s">
        <v>88</v>
      </c>
      <c r="AY216" s="16" t="s">
        <v>317</v>
      </c>
      <c r="BE216" s="156">
        <f t="shared" si="34"/>
        <v>0</v>
      </c>
      <c r="BF216" s="156">
        <f t="shared" si="35"/>
        <v>0</v>
      </c>
      <c r="BG216" s="156">
        <f t="shared" si="36"/>
        <v>0</v>
      </c>
      <c r="BH216" s="156">
        <f t="shared" si="37"/>
        <v>0</v>
      </c>
      <c r="BI216" s="156">
        <f t="shared" si="38"/>
        <v>0</v>
      </c>
      <c r="BJ216" s="16" t="s">
        <v>88</v>
      </c>
      <c r="BK216" s="156">
        <f t="shared" si="39"/>
        <v>0</v>
      </c>
      <c r="BL216" s="16" t="s">
        <v>396</v>
      </c>
      <c r="BM216" s="155" t="s">
        <v>2189</v>
      </c>
    </row>
    <row r="217" spans="2:65" s="1" customFormat="1" ht="44.25" customHeight="1">
      <c r="B217" s="142"/>
      <c r="C217" s="179" t="s">
        <v>1670</v>
      </c>
      <c r="D217" s="179" t="s">
        <v>454</v>
      </c>
      <c r="E217" s="180" t="s">
        <v>7893</v>
      </c>
      <c r="F217" s="181" t="s">
        <v>7894</v>
      </c>
      <c r="G217" s="182" t="s">
        <v>7852</v>
      </c>
      <c r="H217" s="183">
        <v>3</v>
      </c>
      <c r="I217" s="184"/>
      <c r="J217" s="185">
        <f t="shared" si="30"/>
        <v>0</v>
      </c>
      <c r="K217" s="186"/>
      <c r="L217" s="187"/>
      <c r="M217" s="188" t="s">
        <v>1</v>
      </c>
      <c r="N217" s="189" t="s">
        <v>42</v>
      </c>
      <c r="P217" s="153">
        <f t="shared" si="31"/>
        <v>0</v>
      </c>
      <c r="Q217" s="153">
        <v>0</v>
      </c>
      <c r="R217" s="153">
        <f t="shared" si="32"/>
        <v>0</v>
      </c>
      <c r="S217" s="153">
        <v>0</v>
      </c>
      <c r="T217" s="154">
        <f t="shared" si="33"/>
        <v>0</v>
      </c>
      <c r="AR217" s="155" t="s">
        <v>481</v>
      </c>
      <c r="AT217" s="155" t="s">
        <v>454</v>
      </c>
      <c r="AU217" s="155" t="s">
        <v>88</v>
      </c>
      <c r="AY217" s="16" t="s">
        <v>317</v>
      </c>
      <c r="BE217" s="156">
        <f t="shared" si="34"/>
        <v>0</v>
      </c>
      <c r="BF217" s="156">
        <f t="shared" si="35"/>
        <v>0</v>
      </c>
      <c r="BG217" s="156">
        <f t="shared" si="36"/>
        <v>0</v>
      </c>
      <c r="BH217" s="156">
        <f t="shared" si="37"/>
        <v>0</v>
      </c>
      <c r="BI217" s="156">
        <f t="shared" si="38"/>
        <v>0</v>
      </c>
      <c r="BJ217" s="16" t="s">
        <v>88</v>
      </c>
      <c r="BK217" s="156">
        <f t="shared" si="39"/>
        <v>0</v>
      </c>
      <c r="BL217" s="16" t="s">
        <v>396</v>
      </c>
      <c r="BM217" s="155" t="s">
        <v>2199</v>
      </c>
    </row>
    <row r="218" spans="2:65" s="1" customFormat="1" ht="37.75" customHeight="1">
      <c r="B218" s="142"/>
      <c r="C218" s="179" t="s">
        <v>709</v>
      </c>
      <c r="D218" s="179" t="s">
        <v>454</v>
      </c>
      <c r="E218" s="180" t="s">
        <v>7895</v>
      </c>
      <c r="F218" s="181" t="s">
        <v>7896</v>
      </c>
      <c r="G218" s="182" t="s">
        <v>7852</v>
      </c>
      <c r="H218" s="183">
        <v>28</v>
      </c>
      <c r="I218" s="184"/>
      <c r="J218" s="185">
        <f t="shared" si="30"/>
        <v>0</v>
      </c>
      <c r="K218" s="186"/>
      <c r="L218" s="187"/>
      <c r="M218" s="188" t="s">
        <v>1</v>
      </c>
      <c r="N218" s="189" t="s">
        <v>42</v>
      </c>
      <c r="P218" s="153">
        <f t="shared" si="31"/>
        <v>0</v>
      </c>
      <c r="Q218" s="153">
        <v>0</v>
      </c>
      <c r="R218" s="153">
        <f t="shared" si="32"/>
        <v>0</v>
      </c>
      <c r="S218" s="153">
        <v>0</v>
      </c>
      <c r="T218" s="154">
        <f t="shared" si="33"/>
        <v>0</v>
      </c>
      <c r="AR218" s="155" t="s">
        <v>481</v>
      </c>
      <c r="AT218" s="155" t="s">
        <v>454</v>
      </c>
      <c r="AU218" s="155" t="s">
        <v>88</v>
      </c>
      <c r="AY218" s="16" t="s">
        <v>317</v>
      </c>
      <c r="BE218" s="156">
        <f t="shared" si="34"/>
        <v>0</v>
      </c>
      <c r="BF218" s="156">
        <f t="shared" si="35"/>
        <v>0</v>
      </c>
      <c r="BG218" s="156">
        <f t="shared" si="36"/>
        <v>0</v>
      </c>
      <c r="BH218" s="156">
        <f t="shared" si="37"/>
        <v>0</v>
      </c>
      <c r="BI218" s="156">
        <f t="shared" si="38"/>
        <v>0</v>
      </c>
      <c r="BJ218" s="16" t="s">
        <v>88</v>
      </c>
      <c r="BK218" s="156">
        <f t="shared" si="39"/>
        <v>0</v>
      </c>
      <c r="BL218" s="16" t="s">
        <v>396</v>
      </c>
      <c r="BM218" s="155" t="s">
        <v>2209</v>
      </c>
    </row>
    <row r="219" spans="2:65" s="1" customFormat="1" ht="44.25" customHeight="1">
      <c r="B219" s="142"/>
      <c r="C219" s="179" t="s">
        <v>1678</v>
      </c>
      <c r="D219" s="179" t="s">
        <v>454</v>
      </c>
      <c r="E219" s="180" t="s">
        <v>7870</v>
      </c>
      <c r="F219" s="181" t="s">
        <v>7897</v>
      </c>
      <c r="G219" s="182" t="s">
        <v>7852</v>
      </c>
      <c r="H219" s="183">
        <v>3</v>
      </c>
      <c r="I219" s="184"/>
      <c r="J219" s="185">
        <f t="shared" si="30"/>
        <v>0</v>
      </c>
      <c r="K219" s="186"/>
      <c r="L219" s="187"/>
      <c r="M219" s="188" t="s">
        <v>1</v>
      </c>
      <c r="N219" s="189" t="s">
        <v>42</v>
      </c>
      <c r="P219" s="153">
        <f t="shared" si="31"/>
        <v>0</v>
      </c>
      <c r="Q219" s="153">
        <v>0</v>
      </c>
      <c r="R219" s="153">
        <f t="shared" si="32"/>
        <v>0</v>
      </c>
      <c r="S219" s="153">
        <v>0</v>
      </c>
      <c r="T219" s="154">
        <f t="shared" si="33"/>
        <v>0</v>
      </c>
      <c r="AR219" s="155" t="s">
        <v>481</v>
      </c>
      <c r="AT219" s="155" t="s">
        <v>454</v>
      </c>
      <c r="AU219" s="155" t="s">
        <v>88</v>
      </c>
      <c r="AY219" s="16" t="s">
        <v>317</v>
      </c>
      <c r="BE219" s="156">
        <f t="shared" si="34"/>
        <v>0</v>
      </c>
      <c r="BF219" s="156">
        <f t="shared" si="35"/>
        <v>0</v>
      </c>
      <c r="BG219" s="156">
        <f t="shared" si="36"/>
        <v>0</v>
      </c>
      <c r="BH219" s="156">
        <f t="shared" si="37"/>
        <v>0</v>
      </c>
      <c r="BI219" s="156">
        <f t="shared" si="38"/>
        <v>0</v>
      </c>
      <c r="BJ219" s="16" t="s">
        <v>88</v>
      </c>
      <c r="BK219" s="156">
        <f t="shared" si="39"/>
        <v>0</v>
      </c>
      <c r="BL219" s="16" t="s">
        <v>396</v>
      </c>
      <c r="BM219" s="155" t="s">
        <v>2218</v>
      </c>
    </row>
    <row r="220" spans="2:65" s="1" customFormat="1" ht="33" customHeight="1">
      <c r="B220" s="142"/>
      <c r="C220" s="179" t="s">
        <v>715</v>
      </c>
      <c r="D220" s="179" t="s">
        <v>454</v>
      </c>
      <c r="E220" s="180" t="s">
        <v>7898</v>
      </c>
      <c r="F220" s="181" t="s">
        <v>7899</v>
      </c>
      <c r="G220" s="182" t="s">
        <v>7852</v>
      </c>
      <c r="H220" s="183">
        <v>34</v>
      </c>
      <c r="I220" s="184"/>
      <c r="J220" s="185">
        <f t="shared" si="30"/>
        <v>0</v>
      </c>
      <c r="K220" s="186"/>
      <c r="L220" s="187"/>
      <c r="M220" s="188" t="s">
        <v>1</v>
      </c>
      <c r="N220" s="189" t="s">
        <v>42</v>
      </c>
      <c r="P220" s="153">
        <f t="shared" si="31"/>
        <v>0</v>
      </c>
      <c r="Q220" s="153">
        <v>0</v>
      </c>
      <c r="R220" s="153">
        <f t="shared" si="32"/>
        <v>0</v>
      </c>
      <c r="S220" s="153">
        <v>0</v>
      </c>
      <c r="T220" s="154">
        <f t="shared" si="33"/>
        <v>0</v>
      </c>
      <c r="AR220" s="155" t="s">
        <v>481</v>
      </c>
      <c r="AT220" s="155" t="s">
        <v>454</v>
      </c>
      <c r="AU220" s="155" t="s">
        <v>88</v>
      </c>
      <c r="AY220" s="16" t="s">
        <v>317</v>
      </c>
      <c r="BE220" s="156">
        <f t="shared" si="34"/>
        <v>0</v>
      </c>
      <c r="BF220" s="156">
        <f t="shared" si="35"/>
        <v>0</v>
      </c>
      <c r="BG220" s="156">
        <f t="shared" si="36"/>
        <v>0</v>
      </c>
      <c r="BH220" s="156">
        <f t="shared" si="37"/>
        <v>0</v>
      </c>
      <c r="BI220" s="156">
        <f t="shared" si="38"/>
        <v>0</v>
      </c>
      <c r="BJ220" s="16" t="s">
        <v>88</v>
      </c>
      <c r="BK220" s="156">
        <f t="shared" si="39"/>
        <v>0</v>
      </c>
      <c r="BL220" s="16" t="s">
        <v>396</v>
      </c>
      <c r="BM220" s="155" t="s">
        <v>2225</v>
      </c>
    </row>
    <row r="221" spans="2:65" s="1" customFormat="1" ht="21.75" customHeight="1">
      <c r="B221" s="142"/>
      <c r="C221" s="179" t="s">
        <v>1688</v>
      </c>
      <c r="D221" s="179" t="s">
        <v>454</v>
      </c>
      <c r="E221" s="180" t="s">
        <v>7900</v>
      </c>
      <c r="F221" s="181" t="s">
        <v>7901</v>
      </c>
      <c r="G221" s="182" t="s">
        <v>7852</v>
      </c>
      <c r="H221" s="183">
        <v>13</v>
      </c>
      <c r="I221" s="184"/>
      <c r="J221" s="185">
        <f t="shared" si="30"/>
        <v>0</v>
      </c>
      <c r="K221" s="186"/>
      <c r="L221" s="187"/>
      <c r="M221" s="188" t="s">
        <v>1</v>
      </c>
      <c r="N221" s="189" t="s">
        <v>42</v>
      </c>
      <c r="P221" s="153">
        <f t="shared" si="31"/>
        <v>0</v>
      </c>
      <c r="Q221" s="153">
        <v>0</v>
      </c>
      <c r="R221" s="153">
        <f t="shared" si="32"/>
        <v>0</v>
      </c>
      <c r="S221" s="153">
        <v>0</v>
      </c>
      <c r="T221" s="154">
        <f t="shared" si="33"/>
        <v>0</v>
      </c>
      <c r="AR221" s="155" t="s">
        <v>481</v>
      </c>
      <c r="AT221" s="155" t="s">
        <v>454</v>
      </c>
      <c r="AU221" s="155" t="s">
        <v>88</v>
      </c>
      <c r="AY221" s="16" t="s">
        <v>317</v>
      </c>
      <c r="BE221" s="156">
        <f t="shared" si="34"/>
        <v>0</v>
      </c>
      <c r="BF221" s="156">
        <f t="shared" si="35"/>
        <v>0</v>
      </c>
      <c r="BG221" s="156">
        <f t="shared" si="36"/>
        <v>0</v>
      </c>
      <c r="BH221" s="156">
        <f t="shared" si="37"/>
        <v>0</v>
      </c>
      <c r="BI221" s="156">
        <f t="shared" si="38"/>
        <v>0</v>
      </c>
      <c r="BJ221" s="16" t="s">
        <v>88</v>
      </c>
      <c r="BK221" s="156">
        <f t="shared" si="39"/>
        <v>0</v>
      </c>
      <c r="BL221" s="16" t="s">
        <v>396</v>
      </c>
      <c r="BM221" s="155" t="s">
        <v>2230</v>
      </c>
    </row>
    <row r="222" spans="2:65" s="1" customFormat="1" ht="24.15" customHeight="1">
      <c r="B222" s="142"/>
      <c r="C222" s="179" t="s">
        <v>719</v>
      </c>
      <c r="D222" s="179" t="s">
        <v>454</v>
      </c>
      <c r="E222" s="180" t="s">
        <v>7902</v>
      </c>
      <c r="F222" s="181" t="s">
        <v>7903</v>
      </c>
      <c r="G222" s="182" t="s">
        <v>7852</v>
      </c>
      <c r="H222" s="183">
        <v>11</v>
      </c>
      <c r="I222" s="184"/>
      <c r="J222" s="185">
        <f t="shared" si="30"/>
        <v>0</v>
      </c>
      <c r="K222" s="186"/>
      <c r="L222" s="187"/>
      <c r="M222" s="188" t="s">
        <v>1</v>
      </c>
      <c r="N222" s="189" t="s">
        <v>42</v>
      </c>
      <c r="P222" s="153">
        <f t="shared" si="31"/>
        <v>0</v>
      </c>
      <c r="Q222" s="153">
        <v>0</v>
      </c>
      <c r="R222" s="153">
        <f t="shared" si="32"/>
        <v>0</v>
      </c>
      <c r="S222" s="153">
        <v>0</v>
      </c>
      <c r="T222" s="154">
        <f t="shared" si="33"/>
        <v>0</v>
      </c>
      <c r="AR222" s="155" t="s">
        <v>481</v>
      </c>
      <c r="AT222" s="155" t="s">
        <v>454</v>
      </c>
      <c r="AU222" s="155" t="s">
        <v>88</v>
      </c>
      <c r="AY222" s="16" t="s">
        <v>317</v>
      </c>
      <c r="BE222" s="156">
        <f t="shared" si="34"/>
        <v>0</v>
      </c>
      <c r="BF222" s="156">
        <f t="shared" si="35"/>
        <v>0</v>
      </c>
      <c r="BG222" s="156">
        <f t="shared" si="36"/>
        <v>0</v>
      </c>
      <c r="BH222" s="156">
        <f t="shared" si="37"/>
        <v>0</v>
      </c>
      <c r="BI222" s="156">
        <f t="shared" si="38"/>
        <v>0</v>
      </c>
      <c r="BJ222" s="16" t="s">
        <v>88</v>
      </c>
      <c r="BK222" s="156">
        <f t="shared" si="39"/>
        <v>0</v>
      </c>
      <c r="BL222" s="16" t="s">
        <v>396</v>
      </c>
      <c r="BM222" s="155" t="s">
        <v>2234</v>
      </c>
    </row>
    <row r="223" spans="2:65" s="1" customFormat="1" ht="16.5" customHeight="1">
      <c r="B223" s="142"/>
      <c r="C223" s="179" t="s">
        <v>1697</v>
      </c>
      <c r="D223" s="179" t="s">
        <v>454</v>
      </c>
      <c r="E223" s="180" t="s">
        <v>7904</v>
      </c>
      <c r="F223" s="181" t="s">
        <v>7905</v>
      </c>
      <c r="G223" s="182" t="s">
        <v>7852</v>
      </c>
      <c r="H223" s="183">
        <v>24</v>
      </c>
      <c r="I223" s="184"/>
      <c r="J223" s="185">
        <f t="shared" si="30"/>
        <v>0</v>
      </c>
      <c r="K223" s="186"/>
      <c r="L223" s="187"/>
      <c r="M223" s="188" t="s">
        <v>1</v>
      </c>
      <c r="N223" s="189" t="s">
        <v>42</v>
      </c>
      <c r="P223" s="153">
        <f t="shared" si="31"/>
        <v>0</v>
      </c>
      <c r="Q223" s="153">
        <v>0</v>
      </c>
      <c r="R223" s="153">
        <f t="shared" si="32"/>
        <v>0</v>
      </c>
      <c r="S223" s="153">
        <v>0</v>
      </c>
      <c r="T223" s="154">
        <f t="shared" si="33"/>
        <v>0</v>
      </c>
      <c r="AR223" s="155" t="s">
        <v>481</v>
      </c>
      <c r="AT223" s="155" t="s">
        <v>454</v>
      </c>
      <c r="AU223" s="155" t="s">
        <v>88</v>
      </c>
      <c r="AY223" s="16" t="s">
        <v>317</v>
      </c>
      <c r="BE223" s="156">
        <f t="shared" si="34"/>
        <v>0</v>
      </c>
      <c r="BF223" s="156">
        <f t="shared" si="35"/>
        <v>0</v>
      </c>
      <c r="BG223" s="156">
        <f t="shared" si="36"/>
        <v>0</v>
      </c>
      <c r="BH223" s="156">
        <f t="shared" si="37"/>
        <v>0</v>
      </c>
      <c r="BI223" s="156">
        <f t="shared" si="38"/>
        <v>0</v>
      </c>
      <c r="BJ223" s="16" t="s">
        <v>88</v>
      </c>
      <c r="BK223" s="156">
        <f t="shared" si="39"/>
        <v>0</v>
      </c>
      <c r="BL223" s="16" t="s">
        <v>396</v>
      </c>
      <c r="BM223" s="155" t="s">
        <v>2245</v>
      </c>
    </row>
    <row r="224" spans="2:65" s="1" customFormat="1" ht="16.5" customHeight="1">
      <c r="B224" s="142"/>
      <c r="C224" s="179" t="s">
        <v>1704</v>
      </c>
      <c r="D224" s="179" t="s">
        <v>454</v>
      </c>
      <c r="E224" s="180" t="s">
        <v>7906</v>
      </c>
      <c r="F224" s="181" t="s">
        <v>7907</v>
      </c>
      <c r="G224" s="182" t="s">
        <v>7852</v>
      </c>
      <c r="H224" s="183">
        <v>34</v>
      </c>
      <c r="I224" s="184"/>
      <c r="J224" s="185">
        <f t="shared" si="30"/>
        <v>0</v>
      </c>
      <c r="K224" s="186"/>
      <c r="L224" s="187"/>
      <c r="M224" s="188" t="s">
        <v>1</v>
      </c>
      <c r="N224" s="189" t="s">
        <v>42</v>
      </c>
      <c r="P224" s="153">
        <f t="shared" si="31"/>
        <v>0</v>
      </c>
      <c r="Q224" s="153">
        <v>0</v>
      </c>
      <c r="R224" s="153">
        <f t="shared" si="32"/>
        <v>0</v>
      </c>
      <c r="S224" s="153">
        <v>0</v>
      </c>
      <c r="T224" s="154">
        <f t="shared" si="33"/>
        <v>0</v>
      </c>
      <c r="AR224" s="155" t="s">
        <v>481</v>
      </c>
      <c r="AT224" s="155" t="s">
        <v>454</v>
      </c>
      <c r="AU224" s="155" t="s">
        <v>88</v>
      </c>
      <c r="AY224" s="16" t="s">
        <v>317</v>
      </c>
      <c r="BE224" s="156">
        <f t="shared" si="34"/>
        <v>0</v>
      </c>
      <c r="BF224" s="156">
        <f t="shared" si="35"/>
        <v>0</v>
      </c>
      <c r="BG224" s="156">
        <f t="shared" si="36"/>
        <v>0</v>
      </c>
      <c r="BH224" s="156">
        <f t="shared" si="37"/>
        <v>0</v>
      </c>
      <c r="BI224" s="156">
        <f t="shared" si="38"/>
        <v>0</v>
      </c>
      <c r="BJ224" s="16" t="s">
        <v>88</v>
      </c>
      <c r="BK224" s="156">
        <f t="shared" si="39"/>
        <v>0</v>
      </c>
      <c r="BL224" s="16" t="s">
        <v>396</v>
      </c>
      <c r="BM224" s="155" t="s">
        <v>2256</v>
      </c>
    </row>
    <row r="225" spans="2:65" s="1" customFormat="1" ht="24.15" customHeight="1">
      <c r="B225" s="142"/>
      <c r="C225" s="179" t="s">
        <v>1722</v>
      </c>
      <c r="D225" s="179" t="s">
        <v>454</v>
      </c>
      <c r="E225" s="180" t="s">
        <v>7908</v>
      </c>
      <c r="F225" s="181" t="s">
        <v>7909</v>
      </c>
      <c r="G225" s="182" t="s">
        <v>7852</v>
      </c>
      <c r="H225" s="183">
        <v>2</v>
      </c>
      <c r="I225" s="184"/>
      <c r="J225" s="185">
        <f t="shared" si="30"/>
        <v>0</v>
      </c>
      <c r="K225" s="186"/>
      <c r="L225" s="187"/>
      <c r="M225" s="188" t="s">
        <v>1</v>
      </c>
      <c r="N225" s="189" t="s">
        <v>42</v>
      </c>
      <c r="P225" s="153">
        <f t="shared" si="31"/>
        <v>0</v>
      </c>
      <c r="Q225" s="153">
        <v>0</v>
      </c>
      <c r="R225" s="153">
        <f t="shared" si="32"/>
        <v>0</v>
      </c>
      <c r="S225" s="153">
        <v>0</v>
      </c>
      <c r="T225" s="154">
        <f t="shared" si="33"/>
        <v>0</v>
      </c>
      <c r="AR225" s="155" t="s">
        <v>481</v>
      </c>
      <c r="AT225" s="155" t="s">
        <v>454</v>
      </c>
      <c r="AU225" s="155" t="s">
        <v>88</v>
      </c>
      <c r="AY225" s="16" t="s">
        <v>317</v>
      </c>
      <c r="BE225" s="156">
        <f t="shared" si="34"/>
        <v>0</v>
      </c>
      <c r="BF225" s="156">
        <f t="shared" si="35"/>
        <v>0</v>
      </c>
      <c r="BG225" s="156">
        <f t="shared" si="36"/>
        <v>0</v>
      </c>
      <c r="BH225" s="156">
        <f t="shared" si="37"/>
        <v>0</v>
      </c>
      <c r="BI225" s="156">
        <f t="shared" si="38"/>
        <v>0</v>
      </c>
      <c r="BJ225" s="16" t="s">
        <v>88</v>
      </c>
      <c r="BK225" s="156">
        <f t="shared" si="39"/>
        <v>0</v>
      </c>
      <c r="BL225" s="16" t="s">
        <v>396</v>
      </c>
      <c r="BM225" s="155" t="s">
        <v>2265</v>
      </c>
    </row>
    <row r="226" spans="2:65" s="1" customFormat="1" ht="21.75" customHeight="1">
      <c r="B226" s="142"/>
      <c r="C226" s="179" t="s">
        <v>1726</v>
      </c>
      <c r="D226" s="179" t="s">
        <v>454</v>
      </c>
      <c r="E226" s="180" t="s">
        <v>7910</v>
      </c>
      <c r="F226" s="181" t="s">
        <v>7911</v>
      </c>
      <c r="G226" s="182" t="s">
        <v>7852</v>
      </c>
      <c r="H226" s="183">
        <v>119</v>
      </c>
      <c r="I226" s="184"/>
      <c r="J226" s="185">
        <f t="shared" si="30"/>
        <v>0</v>
      </c>
      <c r="K226" s="186"/>
      <c r="L226" s="187"/>
      <c r="M226" s="188" t="s">
        <v>1</v>
      </c>
      <c r="N226" s="189" t="s">
        <v>42</v>
      </c>
      <c r="P226" s="153">
        <f t="shared" si="31"/>
        <v>0</v>
      </c>
      <c r="Q226" s="153">
        <v>0</v>
      </c>
      <c r="R226" s="153">
        <f t="shared" si="32"/>
        <v>0</v>
      </c>
      <c r="S226" s="153">
        <v>0</v>
      </c>
      <c r="T226" s="154">
        <f t="shared" si="33"/>
        <v>0</v>
      </c>
      <c r="AR226" s="155" t="s">
        <v>481</v>
      </c>
      <c r="AT226" s="155" t="s">
        <v>454</v>
      </c>
      <c r="AU226" s="155" t="s">
        <v>88</v>
      </c>
      <c r="AY226" s="16" t="s">
        <v>317</v>
      </c>
      <c r="BE226" s="156">
        <f t="shared" si="34"/>
        <v>0</v>
      </c>
      <c r="BF226" s="156">
        <f t="shared" si="35"/>
        <v>0</v>
      </c>
      <c r="BG226" s="156">
        <f t="shared" si="36"/>
        <v>0</v>
      </c>
      <c r="BH226" s="156">
        <f t="shared" si="37"/>
        <v>0</v>
      </c>
      <c r="BI226" s="156">
        <f t="shared" si="38"/>
        <v>0</v>
      </c>
      <c r="BJ226" s="16" t="s">
        <v>88</v>
      </c>
      <c r="BK226" s="156">
        <f t="shared" si="39"/>
        <v>0</v>
      </c>
      <c r="BL226" s="16" t="s">
        <v>396</v>
      </c>
      <c r="BM226" s="155" t="s">
        <v>2284</v>
      </c>
    </row>
    <row r="227" spans="2:65" s="1" customFormat="1" ht="62.75" customHeight="1">
      <c r="B227" s="142"/>
      <c r="C227" s="179" t="s">
        <v>1748</v>
      </c>
      <c r="D227" s="179" t="s">
        <v>454</v>
      </c>
      <c r="E227" s="180" t="s">
        <v>7912</v>
      </c>
      <c r="F227" s="181" t="s">
        <v>7913</v>
      </c>
      <c r="G227" s="182" t="s">
        <v>7852</v>
      </c>
      <c r="H227" s="183">
        <v>13</v>
      </c>
      <c r="I227" s="184"/>
      <c r="J227" s="185">
        <f t="shared" si="30"/>
        <v>0</v>
      </c>
      <c r="K227" s="186"/>
      <c r="L227" s="187"/>
      <c r="M227" s="188" t="s">
        <v>1</v>
      </c>
      <c r="N227" s="189" t="s">
        <v>42</v>
      </c>
      <c r="P227" s="153">
        <f t="shared" si="31"/>
        <v>0</v>
      </c>
      <c r="Q227" s="153">
        <v>0</v>
      </c>
      <c r="R227" s="153">
        <f t="shared" si="32"/>
        <v>0</v>
      </c>
      <c r="S227" s="153">
        <v>0</v>
      </c>
      <c r="T227" s="154">
        <f t="shared" si="33"/>
        <v>0</v>
      </c>
      <c r="AR227" s="155" t="s">
        <v>481</v>
      </c>
      <c r="AT227" s="155" t="s">
        <v>454</v>
      </c>
      <c r="AU227" s="155" t="s">
        <v>88</v>
      </c>
      <c r="AY227" s="16" t="s">
        <v>317</v>
      </c>
      <c r="BE227" s="156">
        <f t="shared" si="34"/>
        <v>0</v>
      </c>
      <c r="BF227" s="156">
        <f t="shared" si="35"/>
        <v>0</v>
      </c>
      <c r="BG227" s="156">
        <f t="shared" si="36"/>
        <v>0</v>
      </c>
      <c r="BH227" s="156">
        <f t="shared" si="37"/>
        <v>0</v>
      </c>
      <c r="BI227" s="156">
        <f t="shared" si="38"/>
        <v>0</v>
      </c>
      <c r="BJ227" s="16" t="s">
        <v>88</v>
      </c>
      <c r="BK227" s="156">
        <f t="shared" si="39"/>
        <v>0</v>
      </c>
      <c r="BL227" s="16" t="s">
        <v>396</v>
      </c>
      <c r="BM227" s="155" t="s">
        <v>2298</v>
      </c>
    </row>
    <row r="228" spans="2:65" s="1" customFormat="1" ht="21.75" customHeight="1">
      <c r="B228" s="142"/>
      <c r="C228" s="179" t="s">
        <v>725</v>
      </c>
      <c r="D228" s="179" t="s">
        <v>454</v>
      </c>
      <c r="E228" s="180" t="s">
        <v>7914</v>
      </c>
      <c r="F228" s="181" t="s">
        <v>7915</v>
      </c>
      <c r="G228" s="182" t="s">
        <v>7852</v>
      </c>
      <c r="H228" s="183">
        <v>39</v>
      </c>
      <c r="I228" s="184"/>
      <c r="J228" s="185">
        <f t="shared" si="30"/>
        <v>0</v>
      </c>
      <c r="K228" s="186"/>
      <c r="L228" s="187"/>
      <c r="M228" s="188" t="s">
        <v>1</v>
      </c>
      <c r="N228" s="189" t="s">
        <v>42</v>
      </c>
      <c r="P228" s="153">
        <f t="shared" si="31"/>
        <v>0</v>
      </c>
      <c r="Q228" s="153">
        <v>0</v>
      </c>
      <c r="R228" s="153">
        <f t="shared" si="32"/>
        <v>0</v>
      </c>
      <c r="S228" s="153">
        <v>0</v>
      </c>
      <c r="T228" s="154">
        <f t="shared" si="33"/>
        <v>0</v>
      </c>
      <c r="AR228" s="155" t="s">
        <v>481</v>
      </c>
      <c r="AT228" s="155" t="s">
        <v>454</v>
      </c>
      <c r="AU228" s="155" t="s">
        <v>88</v>
      </c>
      <c r="AY228" s="16" t="s">
        <v>317</v>
      </c>
      <c r="BE228" s="156">
        <f t="shared" si="34"/>
        <v>0</v>
      </c>
      <c r="BF228" s="156">
        <f t="shared" si="35"/>
        <v>0</v>
      </c>
      <c r="BG228" s="156">
        <f t="shared" si="36"/>
        <v>0</v>
      </c>
      <c r="BH228" s="156">
        <f t="shared" si="37"/>
        <v>0</v>
      </c>
      <c r="BI228" s="156">
        <f t="shared" si="38"/>
        <v>0</v>
      </c>
      <c r="BJ228" s="16" t="s">
        <v>88</v>
      </c>
      <c r="BK228" s="156">
        <f t="shared" si="39"/>
        <v>0</v>
      </c>
      <c r="BL228" s="16" t="s">
        <v>396</v>
      </c>
      <c r="BM228" s="155" t="s">
        <v>2314</v>
      </c>
    </row>
    <row r="229" spans="2:65" s="1" customFormat="1" ht="16.5" customHeight="1">
      <c r="B229" s="142"/>
      <c r="C229" s="143" t="s">
        <v>1758</v>
      </c>
      <c r="D229" s="143" t="s">
        <v>319</v>
      </c>
      <c r="E229" s="144" t="s">
        <v>7916</v>
      </c>
      <c r="F229" s="145" t="s">
        <v>7917</v>
      </c>
      <c r="G229" s="146" t="s">
        <v>611</v>
      </c>
      <c r="H229" s="147">
        <v>387</v>
      </c>
      <c r="I229" s="148"/>
      <c r="J229" s="149">
        <f t="shared" si="30"/>
        <v>0</v>
      </c>
      <c r="K229" s="150"/>
      <c r="L229" s="31"/>
      <c r="M229" s="151" t="s">
        <v>1</v>
      </c>
      <c r="N229" s="152" t="s">
        <v>42</v>
      </c>
      <c r="P229" s="153">
        <f t="shared" si="31"/>
        <v>0</v>
      </c>
      <c r="Q229" s="153">
        <v>0</v>
      </c>
      <c r="R229" s="153">
        <f t="shared" si="32"/>
        <v>0</v>
      </c>
      <c r="S229" s="153">
        <v>0</v>
      </c>
      <c r="T229" s="154">
        <f t="shared" si="33"/>
        <v>0</v>
      </c>
      <c r="AR229" s="155" t="s">
        <v>396</v>
      </c>
      <c r="AT229" s="155" t="s">
        <v>319</v>
      </c>
      <c r="AU229" s="155" t="s">
        <v>88</v>
      </c>
      <c r="AY229" s="16" t="s">
        <v>317</v>
      </c>
      <c r="BE229" s="156">
        <f t="shared" si="34"/>
        <v>0</v>
      </c>
      <c r="BF229" s="156">
        <f t="shared" si="35"/>
        <v>0</v>
      </c>
      <c r="BG229" s="156">
        <f t="shared" si="36"/>
        <v>0</v>
      </c>
      <c r="BH229" s="156">
        <f t="shared" si="37"/>
        <v>0</v>
      </c>
      <c r="BI229" s="156">
        <f t="shared" si="38"/>
        <v>0</v>
      </c>
      <c r="BJ229" s="16" t="s">
        <v>88</v>
      </c>
      <c r="BK229" s="156">
        <f t="shared" si="39"/>
        <v>0</v>
      </c>
      <c r="BL229" s="16" t="s">
        <v>396</v>
      </c>
      <c r="BM229" s="155" t="s">
        <v>2324</v>
      </c>
    </row>
    <row r="230" spans="2:65" s="1" customFormat="1" ht="21.75" customHeight="1">
      <c r="B230" s="142"/>
      <c r="C230" s="179" t="s">
        <v>728</v>
      </c>
      <c r="D230" s="179" t="s">
        <v>454</v>
      </c>
      <c r="E230" s="180" t="s">
        <v>7918</v>
      </c>
      <c r="F230" s="181" t="s">
        <v>7919</v>
      </c>
      <c r="G230" s="182" t="s">
        <v>7852</v>
      </c>
      <c r="H230" s="183">
        <v>166</v>
      </c>
      <c r="I230" s="184"/>
      <c r="J230" s="185">
        <f t="shared" si="30"/>
        <v>0</v>
      </c>
      <c r="K230" s="186"/>
      <c r="L230" s="187"/>
      <c r="M230" s="188" t="s">
        <v>1</v>
      </c>
      <c r="N230" s="189" t="s">
        <v>42</v>
      </c>
      <c r="P230" s="153">
        <f t="shared" si="31"/>
        <v>0</v>
      </c>
      <c r="Q230" s="153">
        <v>0</v>
      </c>
      <c r="R230" s="153">
        <f t="shared" si="32"/>
        <v>0</v>
      </c>
      <c r="S230" s="153">
        <v>0</v>
      </c>
      <c r="T230" s="154">
        <f t="shared" si="33"/>
        <v>0</v>
      </c>
      <c r="AR230" s="155" t="s">
        <v>481</v>
      </c>
      <c r="AT230" s="155" t="s">
        <v>454</v>
      </c>
      <c r="AU230" s="155" t="s">
        <v>88</v>
      </c>
      <c r="AY230" s="16" t="s">
        <v>317</v>
      </c>
      <c r="BE230" s="156">
        <f t="shared" si="34"/>
        <v>0</v>
      </c>
      <c r="BF230" s="156">
        <f t="shared" si="35"/>
        <v>0</v>
      </c>
      <c r="BG230" s="156">
        <f t="shared" si="36"/>
        <v>0</v>
      </c>
      <c r="BH230" s="156">
        <f t="shared" si="37"/>
        <v>0</v>
      </c>
      <c r="BI230" s="156">
        <f t="shared" si="38"/>
        <v>0</v>
      </c>
      <c r="BJ230" s="16" t="s">
        <v>88</v>
      </c>
      <c r="BK230" s="156">
        <f t="shared" si="39"/>
        <v>0</v>
      </c>
      <c r="BL230" s="16" t="s">
        <v>396</v>
      </c>
      <c r="BM230" s="155" t="s">
        <v>2333</v>
      </c>
    </row>
    <row r="231" spans="2:65" s="1" customFormat="1" ht="24.15" customHeight="1">
      <c r="B231" s="142"/>
      <c r="C231" s="179" t="s">
        <v>1769</v>
      </c>
      <c r="D231" s="179" t="s">
        <v>454</v>
      </c>
      <c r="E231" s="180" t="s">
        <v>7920</v>
      </c>
      <c r="F231" s="181" t="s">
        <v>7921</v>
      </c>
      <c r="G231" s="182" t="s">
        <v>7852</v>
      </c>
      <c r="H231" s="183">
        <v>221</v>
      </c>
      <c r="I231" s="184"/>
      <c r="J231" s="185">
        <f t="shared" si="30"/>
        <v>0</v>
      </c>
      <c r="K231" s="186"/>
      <c r="L231" s="187"/>
      <c r="M231" s="188" t="s">
        <v>1</v>
      </c>
      <c r="N231" s="189" t="s">
        <v>42</v>
      </c>
      <c r="P231" s="153">
        <f t="shared" si="31"/>
        <v>0</v>
      </c>
      <c r="Q231" s="153">
        <v>0</v>
      </c>
      <c r="R231" s="153">
        <f t="shared" si="32"/>
        <v>0</v>
      </c>
      <c r="S231" s="153">
        <v>0</v>
      </c>
      <c r="T231" s="154">
        <f t="shared" si="33"/>
        <v>0</v>
      </c>
      <c r="AR231" s="155" t="s">
        <v>481</v>
      </c>
      <c r="AT231" s="155" t="s">
        <v>454</v>
      </c>
      <c r="AU231" s="155" t="s">
        <v>88</v>
      </c>
      <c r="AY231" s="16" t="s">
        <v>317</v>
      </c>
      <c r="BE231" s="156">
        <f t="shared" si="34"/>
        <v>0</v>
      </c>
      <c r="BF231" s="156">
        <f t="shared" si="35"/>
        <v>0</v>
      </c>
      <c r="BG231" s="156">
        <f t="shared" si="36"/>
        <v>0</v>
      </c>
      <c r="BH231" s="156">
        <f t="shared" si="37"/>
        <v>0</v>
      </c>
      <c r="BI231" s="156">
        <f t="shared" si="38"/>
        <v>0</v>
      </c>
      <c r="BJ231" s="16" t="s">
        <v>88</v>
      </c>
      <c r="BK231" s="156">
        <f t="shared" si="39"/>
        <v>0</v>
      </c>
      <c r="BL231" s="16" t="s">
        <v>396</v>
      </c>
      <c r="BM231" s="155" t="s">
        <v>2341</v>
      </c>
    </row>
    <row r="232" spans="2:65" s="11" customFormat="1" ht="22.75" customHeight="1">
      <c r="B232" s="130"/>
      <c r="D232" s="131" t="s">
        <v>75</v>
      </c>
      <c r="E232" s="140" t="s">
        <v>2791</v>
      </c>
      <c r="F232" s="140" t="s">
        <v>7922</v>
      </c>
      <c r="I232" s="133"/>
      <c r="J232" s="141">
        <f>BK232</f>
        <v>0</v>
      </c>
      <c r="L232" s="130"/>
      <c r="M232" s="135"/>
      <c r="P232" s="136">
        <f>SUM(P233:P303)</f>
        <v>0</v>
      </c>
      <c r="R232" s="136">
        <f>SUM(R233:R303)</f>
        <v>0</v>
      </c>
      <c r="T232" s="137">
        <f>SUM(T233:T303)</f>
        <v>0</v>
      </c>
      <c r="AR232" s="131" t="s">
        <v>88</v>
      </c>
      <c r="AT232" s="138" t="s">
        <v>75</v>
      </c>
      <c r="AU232" s="138" t="s">
        <v>83</v>
      </c>
      <c r="AY232" s="131" t="s">
        <v>317</v>
      </c>
      <c r="BK232" s="139">
        <f>SUM(BK233:BK303)</f>
        <v>0</v>
      </c>
    </row>
    <row r="233" spans="2:65" s="1" customFormat="1" ht="33" customHeight="1">
      <c r="B233" s="142"/>
      <c r="C233" s="179" t="s">
        <v>732</v>
      </c>
      <c r="D233" s="179" t="s">
        <v>454</v>
      </c>
      <c r="E233" s="180" t="s">
        <v>7923</v>
      </c>
      <c r="F233" s="181" t="s">
        <v>7924</v>
      </c>
      <c r="G233" s="182" t="s">
        <v>454</v>
      </c>
      <c r="H233" s="183">
        <v>31</v>
      </c>
      <c r="I233" s="184"/>
      <c r="J233" s="185">
        <f t="shared" ref="J233:J264" si="40">ROUND(I233*H233,2)</f>
        <v>0</v>
      </c>
      <c r="K233" s="186"/>
      <c r="L233" s="187"/>
      <c r="M233" s="188" t="s">
        <v>1</v>
      </c>
      <c r="N233" s="189" t="s">
        <v>42</v>
      </c>
      <c r="P233" s="153">
        <f t="shared" ref="P233:P264" si="41">O233*H233</f>
        <v>0</v>
      </c>
      <c r="Q233" s="153">
        <v>0</v>
      </c>
      <c r="R233" s="153">
        <f t="shared" ref="R233:R264" si="42">Q233*H233</f>
        <v>0</v>
      </c>
      <c r="S233" s="153">
        <v>0</v>
      </c>
      <c r="T233" s="154">
        <f t="shared" ref="T233:T264" si="43">S233*H233</f>
        <v>0</v>
      </c>
      <c r="AR233" s="155" t="s">
        <v>481</v>
      </c>
      <c r="AT233" s="155" t="s">
        <v>454</v>
      </c>
      <c r="AU233" s="155" t="s">
        <v>88</v>
      </c>
      <c r="AY233" s="16" t="s">
        <v>317</v>
      </c>
      <c r="BE233" s="156">
        <f t="shared" ref="BE233:BE264" si="44">IF(N233="základná",J233,0)</f>
        <v>0</v>
      </c>
      <c r="BF233" s="156">
        <f t="shared" ref="BF233:BF264" si="45">IF(N233="znížená",J233,0)</f>
        <v>0</v>
      </c>
      <c r="BG233" s="156">
        <f t="shared" ref="BG233:BG264" si="46">IF(N233="zákl. prenesená",J233,0)</f>
        <v>0</v>
      </c>
      <c r="BH233" s="156">
        <f t="shared" ref="BH233:BH264" si="47">IF(N233="zníž. prenesená",J233,0)</f>
        <v>0</v>
      </c>
      <c r="BI233" s="156">
        <f t="shared" ref="BI233:BI264" si="48">IF(N233="nulová",J233,0)</f>
        <v>0</v>
      </c>
      <c r="BJ233" s="16" t="s">
        <v>88</v>
      </c>
      <c r="BK233" s="156">
        <f t="shared" ref="BK233:BK264" si="49">ROUND(I233*H233,2)</f>
        <v>0</v>
      </c>
      <c r="BL233" s="16" t="s">
        <v>396</v>
      </c>
      <c r="BM233" s="155" t="s">
        <v>2359</v>
      </c>
    </row>
    <row r="234" spans="2:65" s="1" customFormat="1" ht="33" customHeight="1">
      <c r="B234" s="142"/>
      <c r="C234" s="179" t="s">
        <v>1780</v>
      </c>
      <c r="D234" s="179" t="s">
        <v>454</v>
      </c>
      <c r="E234" s="180" t="s">
        <v>7925</v>
      </c>
      <c r="F234" s="181" t="s">
        <v>7926</v>
      </c>
      <c r="G234" s="182" t="s">
        <v>454</v>
      </c>
      <c r="H234" s="183">
        <v>122</v>
      </c>
      <c r="I234" s="184"/>
      <c r="J234" s="185">
        <f t="shared" si="40"/>
        <v>0</v>
      </c>
      <c r="K234" s="186"/>
      <c r="L234" s="187"/>
      <c r="M234" s="188" t="s">
        <v>1</v>
      </c>
      <c r="N234" s="189" t="s">
        <v>42</v>
      </c>
      <c r="P234" s="153">
        <f t="shared" si="41"/>
        <v>0</v>
      </c>
      <c r="Q234" s="153">
        <v>0</v>
      </c>
      <c r="R234" s="153">
        <f t="shared" si="42"/>
        <v>0</v>
      </c>
      <c r="S234" s="153">
        <v>0</v>
      </c>
      <c r="T234" s="154">
        <f t="shared" si="43"/>
        <v>0</v>
      </c>
      <c r="AR234" s="155" t="s">
        <v>481</v>
      </c>
      <c r="AT234" s="155" t="s">
        <v>454</v>
      </c>
      <c r="AU234" s="155" t="s">
        <v>88</v>
      </c>
      <c r="AY234" s="16" t="s">
        <v>317</v>
      </c>
      <c r="BE234" s="156">
        <f t="shared" si="44"/>
        <v>0</v>
      </c>
      <c r="BF234" s="156">
        <f t="shared" si="45"/>
        <v>0</v>
      </c>
      <c r="BG234" s="156">
        <f t="shared" si="46"/>
        <v>0</v>
      </c>
      <c r="BH234" s="156">
        <f t="shared" si="47"/>
        <v>0</v>
      </c>
      <c r="BI234" s="156">
        <f t="shared" si="48"/>
        <v>0</v>
      </c>
      <c r="BJ234" s="16" t="s">
        <v>88</v>
      </c>
      <c r="BK234" s="156">
        <f t="shared" si="49"/>
        <v>0</v>
      </c>
      <c r="BL234" s="16" t="s">
        <v>396</v>
      </c>
      <c r="BM234" s="155" t="s">
        <v>2371</v>
      </c>
    </row>
    <row r="235" spans="2:65" s="1" customFormat="1" ht="33" customHeight="1">
      <c r="B235" s="142"/>
      <c r="C235" s="179" t="s">
        <v>735</v>
      </c>
      <c r="D235" s="179" t="s">
        <v>454</v>
      </c>
      <c r="E235" s="180" t="s">
        <v>7927</v>
      </c>
      <c r="F235" s="181" t="s">
        <v>7928</v>
      </c>
      <c r="G235" s="182" t="s">
        <v>454</v>
      </c>
      <c r="H235" s="183">
        <v>318</v>
      </c>
      <c r="I235" s="184"/>
      <c r="J235" s="185">
        <f t="shared" si="40"/>
        <v>0</v>
      </c>
      <c r="K235" s="186"/>
      <c r="L235" s="187"/>
      <c r="M235" s="188" t="s">
        <v>1</v>
      </c>
      <c r="N235" s="189" t="s">
        <v>42</v>
      </c>
      <c r="P235" s="153">
        <f t="shared" si="41"/>
        <v>0</v>
      </c>
      <c r="Q235" s="153">
        <v>0</v>
      </c>
      <c r="R235" s="153">
        <f t="shared" si="42"/>
        <v>0</v>
      </c>
      <c r="S235" s="153">
        <v>0</v>
      </c>
      <c r="T235" s="154">
        <f t="shared" si="43"/>
        <v>0</v>
      </c>
      <c r="AR235" s="155" t="s">
        <v>481</v>
      </c>
      <c r="AT235" s="155" t="s">
        <v>454</v>
      </c>
      <c r="AU235" s="155" t="s">
        <v>88</v>
      </c>
      <c r="AY235" s="16" t="s">
        <v>317</v>
      </c>
      <c r="BE235" s="156">
        <f t="shared" si="44"/>
        <v>0</v>
      </c>
      <c r="BF235" s="156">
        <f t="shared" si="45"/>
        <v>0</v>
      </c>
      <c r="BG235" s="156">
        <f t="shared" si="46"/>
        <v>0</v>
      </c>
      <c r="BH235" s="156">
        <f t="shared" si="47"/>
        <v>0</v>
      </c>
      <c r="BI235" s="156">
        <f t="shared" si="48"/>
        <v>0</v>
      </c>
      <c r="BJ235" s="16" t="s">
        <v>88</v>
      </c>
      <c r="BK235" s="156">
        <f t="shared" si="49"/>
        <v>0</v>
      </c>
      <c r="BL235" s="16" t="s">
        <v>396</v>
      </c>
      <c r="BM235" s="155" t="s">
        <v>2384</v>
      </c>
    </row>
    <row r="236" spans="2:65" s="1" customFormat="1" ht="33" customHeight="1">
      <c r="B236" s="142"/>
      <c r="C236" s="179" t="s">
        <v>1809</v>
      </c>
      <c r="D236" s="179" t="s">
        <v>454</v>
      </c>
      <c r="E236" s="180" t="s">
        <v>7929</v>
      </c>
      <c r="F236" s="181" t="s">
        <v>7930</v>
      </c>
      <c r="G236" s="182" t="s">
        <v>454</v>
      </c>
      <c r="H236" s="183">
        <v>81</v>
      </c>
      <c r="I236" s="184"/>
      <c r="J236" s="185">
        <f t="shared" si="40"/>
        <v>0</v>
      </c>
      <c r="K236" s="186"/>
      <c r="L236" s="187"/>
      <c r="M236" s="188" t="s">
        <v>1</v>
      </c>
      <c r="N236" s="189" t="s">
        <v>42</v>
      </c>
      <c r="P236" s="153">
        <f t="shared" si="41"/>
        <v>0</v>
      </c>
      <c r="Q236" s="153">
        <v>0</v>
      </c>
      <c r="R236" s="153">
        <f t="shared" si="42"/>
        <v>0</v>
      </c>
      <c r="S236" s="153">
        <v>0</v>
      </c>
      <c r="T236" s="154">
        <f t="shared" si="43"/>
        <v>0</v>
      </c>
      <c r="AR236" s="155" t="s">
        <v>481</v>
      </c>
      <c r="AT236" s="155" t="s">
        <v>454</v>
      </c>
      <c r="AU236" s="155" t="s">
        <v>88</v>
      </c>
      <c r="AY236" s="16" t="s">
        <v>317</v>
      </c>
      <c r="BE236" s="156">
        <f t="shared" si="44"/>
        <v>0</v>
      </c>
      <c r="BF236" s="156">
        <f t="shared" si="45"/>
        <v>0</v>
      </c>
      <c r="BG236" s="156">
        <f t="shared" si="46"/>
        <v>0</v>
      </c>
      <c r="BH236" s="156">
        <f t="shared" si="47"/>
        <v>0</v>
      </c>
      <c r="BI236" s="156">
        <f t="shared" si="48"/>
        <v>0</v>
      </c>
      <c r="BJ236" s="16" t="s">
        <v>88</v>
      </c>
      <c r="BK236" s="156">
        <f t="shared" si="49"/>
        <v>0</v>
      </c>
      <c r="BL236" s="16" t="s">
        <v>396</v>
      </c>
      <c r="BM236" s="155" t="s">
        <v>2408</v>
      </c>
    </row>
    <row r="237" spans="2:65" s="1" customFormat="1" ht="37.75" customHeight="1">
      <c r="B237" s="142"/>
      <c r="C237" s="179" t="s">
        <v>739</v>
      </c>
      <c r="D237" s="179" t="s">
        <v>454</v>
      </c>
      <c r="E237" s="180" t="s">
        <v>7931</v>
      </c>
      <c r="F237" s="181" t="s">
        <v>7932</v>
      </c>
      <c r="G237" s="182" t="s">
        <v>484</v>
      </c>
      <c r="H237" s="183">
        <v>22</v>
      </c>
      <c r="I237" s="184"/>
      <c r="J237" s="185">
        <f t="shared" si="40"/>
        <v>0</v>
      </c>
      <c r="K237" s="186"/>
      <c r="L237" s="187"/>
      <c r="M237" s="188" t="s">
        <v>1</v>
      </c>
      <c r="N237" s="189" t="s">
        <v>42</v>
      </c>
      <c r="P237" s="153">
        <f t="shared" si="41"/>
        <v>0</v>
      </c>
      <c r="Q237" s="153">
        <v>0</v>
      </c>
      <c r="R237" s="153">
        <f t="shared" si="42"/>
        <v>0</v>
      </c>
      <c r="S237" s="153">
        <v>0</v>
      </c>
      <c r="T237" s="154">
        <f t="shared" si="43"/>
        <v>0</v>
      </c>
      <c r="AR237" s="155" t="s">
        <v>481</v>
      </c>
      <c r="AT237" s="155" t="s">
        <v>454</v>
      </c>
      <c r="AU237" s="155" t="s">
        <v>88</v>
      </c>
      <c r="AY237" s="16" t="s">
        <v>317</v>
      </c>
      <c r="BE237" s="156">
        <f t="shared" si="44"/>
        <v>0</v>
      </c>
      <c r="BF237" s="156">
        <f t="shared" si="45"/>
        <v>0</v>
      </c>
      <c r="BG237" s="156">
        <f t="shared" si="46"/>
        <v>0</v>
      </c>
      <c r="BH237" s="156">
        <f t="shared" si="47"/>
        <v>0</v>
      </c>
      <c r="BI237" s="156">
        <f t="shared" si="48"/>
        <v>0</v>
      </c>
      <c r="BJ237" s="16" t="s">
        <v>88</v>
      </c>
      <c r="BK237" s="156">
        <f t="shared" si="49"/>
        <v>0</v>
      </c>
      <c r="BL237" s="16" t="s">
        <v>396</v>
      </c>
      <c r="BM237" s="155" t="s">
        <v>2421</v>
      </c>
    </row>
    <row r="238" spans="2:65" s="1" customFormat="1" ht="37.75" customHeight="1">
      <c r="B238" s="142"/>
      <c r="C238" s="179" t="s">
        <v>1820</v>
      </c>
      <c r="D238" s="179" t="s">
        <v>454</v>
      </c>
      <c r="E238" s="180" t="s">
        <v>7933</v>
      </c>
      <c r="F238" s="181" t="s">
        <v>7934</v>
      </c>
      <c r="G238" s="182" t="s">
        <v>484</v>
      </c>
      <c r="H238" s="183">
        <v>41</v>
      </c>
      <c r="I238" s="184"/>
      <c r="J238" s="185">
        <f t="shared" si="40"/>
        <v>0</v>
      </c>
      <c r="K238" s="186"/>
      <c r="L238" s="187"/>
      <c r="M238" s="188" t="s">
        <v>1</v>
      </c>
      <c r="N238" s="189" t="s">
        <v>42</v>
      </c>
      <c r="P238" s="153">
        <f t="shared" si="41"/>
        <v>0</v>
      </c>
      <c r="Q238" s="153">
        <v>0</v>
      </c>
      <c r="R238" s="153">
        <f t="shared" si="42"/>
        <v>0</v>
      </c>
      <c r="S238" s="153">
        <v>0</v>
      </c>
      <c r="T238" s="154">
        <f t="shared" si="43"/>
        <v>0</v>
      </c>
      <c r="AR238" s="155" t="s">
        <v>481</v>
      </c>
      <c r="AT238" s="155" t="s">
        <v>454</v>
      </c>
      <c r="AU238" s="155" t="s">
        <v>88</v>
      </c>
      <c r="AY238" s="16" t="s">
        <v>317</v>
      </c>
      <c r="BE238" s="156">
        <f t="shared" si="44"/>
        <v>0</v>
      </c>
      <c r="BF238" s="156">
        <f t="shared" si="45"/>
        <v>0</v>
      </c>
      <c r="BG238" s="156">
        <f t="shared" si="46"/>
        <v>0</v>
      </c>
      <c r="BH238" s="156">
        <f t="shared" si="47"/>
        <v>0</v>
      </c>
      <c r="BI238" s="156">
        <f t="shared" si="48"/>
        <v>0</v>
      </c>
      <c r="BJ238" s="16" t="s">
        <v>88</v>
      </c>
      <c r="BK238" s="156">
        <f t="shared" si="49"/>
        <v>0</v>
      </c>
      <c r="BL238" s="16" t="s">
        <v>396</v>
      </c>
      <c r="BM238" s="155" t="s">
        <v>2429</v>
      </c>
    </row>
    <row r="239" spans="2:65" s="1" customFormat="1" ht="37.75" customHeight="1">
      <c r="B239" s="142"/>
      <c r="C239" s="179" t="s">
        <v>742</v>
      </c>
      <c r="D239" s="179" t="s">
        <v>454</v>
      </c>
      <c r="E239" s="180" t="s">
        <v>7935</v>
      </c>
      <c r="F239" s="181" t="s">
        <v>7936</v>
      </c>
      <c r="G239" s="182" t="s">
        <v>484</v>
      </c>
      <c r="H239" s="183">
        <v>49</v>
      </c>
      <c r="I239" s="184"/>
      <c r="J239" s="185">
        <f t="shared" si="40"/>
        <v>0</v>
      </c>
      <c r="K239" s="186"/>
      <c r="L239" s="187"/>
      <c r="M239" s="188" t="s">
        <v>1</v>
      </c>
      <c r="N239" s="189" t="s">
        <v>42</v>
      </c>
      <c r="P239" s="153">
        <f t="shared" si="41"/>
        <v>0</v>
      </c>
      <c r="Q239" s="153">
        <v>0</v>
      </c>
      <c r="R239" s="153">
        <f t="shared" si="42"/>
        <v>0</v>
      </c>
      <c r="S239" s="153">
        <v>0</v>
      </c>
      <c r="T239" s="154">
        <f t="shared" si="43"/>
        <v>0</v>
      </c>
      <c r="AR239" s="155" t="s">
        <v>481</v>
      </c>
      <c r="AT239" s="155" t="s">
        <v>454</v>
      </c>
      <c r="AU239" s="155" t="s">
        <v>88</v>
      </c>
      <c r="AY239" s="16" t="s">
        <v>317</v>
      </c>
      <c r="BE239" s="156">
        <f t="shared" si="44"/>
        <v>0</v>
      </c>
      <c r="BF239" s="156">
        <f t="shared" si="45"/>
        <v>0</v>
      </c>
      <c r="BG239" s="156">
        <f t="shared" si="46"/>
        <v>0</v>
      </c>
      <c r="BH239" s="156">
        <f t="shared" si="47"/>
        <v>0</v>
      </c>
      <c r="BI239" s="156">
        <f t="shared" si="48"/>
        <v>0</v>
      </c>
      <c r="BJ239" s="16" t="s">
        <v>88</v>
      </c>
      <c r="BK239" s="156">
        <f t="shared" si="49"/>
        <v>0</v>
      </c>
      <c r="BL239" s="16" t="s">
        <v>396</v>
      </c>
      <c r="BM239" s="155" t="s">
        <v>2439</v>
      </c>
    </row>
    <row r="240" spans="2:65" s="1" customFormat="1" ht="37.75" customHeight="1">
      <c r="B240" s="142"/>
      <c r="C240" s="179" t="s">
        <v>1836</v>
      </c>
      <c r="D240" s="179" t="s">
        <v>454</v>
      </c>
      <c r="E240" s="180" t="s">
        <v>7937</v>
      </c>
      <c r="F240" s="181" t="s">
        <v>7938</v>
      </c>
      <c r="G240" s="182" t="s">
        <v>484</v>
      </c>
      <c r="H240" s="183">
        <v>63</v>
      </c>
      <c r="I240" s="184"/>
      <c r="J240" s="185">
        <f t="shared" si="40"/>
        <v>0</v>
      </c>
      <c r="K240" s="186"/>
      <c r="L240" s="187"/>
      <c r="M240" s="188" t="s">
        <v>1</v>
      </c>
      <c r="N240" s="189" t="s">
        <v>42</v>
      </c>
      <c r="P240" s="153">
        <f t="shared" si="41"/>
        <v>0</v>
      </c>
      <c r="Q240" s="153">
        <v>0</v>
      </c>
      <c r="R240" s="153">
        <f t="shared" si="42"/>
        <v>0</v>
      </c>
      <c r="S240" s="153">
        <v>0</v>
      </c>
      <c r="T240" s="154">
        <f t="shared" si="43"/>
        <v>0</v>
      </c>
      <c r="AR240" s="155" t="s">
        <v>481</v>
      </c>
      <c r="AT240" s="155" t="s">
        <v>454</v>
      </c>
      <c r="AU240" s="155" t="s">
        <v>88</v>
      </c>
      <c r="AY240" s="16" t="s">
        <v>317</v>
      </c>
      <c r="BE240" s="156">
        <f t="shared" si="44"/>
        <v>0</v>
      </c>
      <c r="BF240" s="156">
        <f t="shared" si="45"/>
        <v>0</v>
      </c>
      <c r="BG240" s="156">
        <f t="shared" si="46"/>
        <v>0</v>
      </c>
      <c r="BH240" s="156">
        <f t="shared" si="47"/>
        <v>0</v>
      </c>
      <c r="BI240" s="156">
        <f t="shared" si="48"/>
        <v>0</v>
      </c>
      <c r="BJ240" s="16" t="s">
        <v>88</v>
      </c>
      <c r="BK240" s="156">
        <f t="shared" si="49"/>
        <v>0</v>
      </c>
      <c r="BL240" s="16" t="s">
        <v>396</v>
      </c>
      <c r="BM240" s="155" t="s">
        <v>1534</v>
      </c>
    </row>
    <row r="241" spans="2:65" s="1" customFormat="1" ht="37.75" customHeight="1">
      <c r="B241" s="142"/>
      <c r="C241" s="179" t="s">
        <v>1841</v>
      </c>
      <c r="D241" s="179" t="s">
        <v>454</v>
      </c>
      <c r="E241" s="180" t="s">
        <v>7939</v>
      </c>
      <c r="F241" s="181" t="s">
        <v>7940</v>
      </c>
      <c r="G241" s="182" t="s">
        <v>484</v>
      </c>
      <c r="H241" s="183">
        <v>134</v>
      </c>
      <c r="I241" s="184"/>
      <c r="J241" s="185">
        <f t="shared" si="40"/>
        <v>0</v>
      </c>
      <c r="K241" s="186"/>
      <c r="L241" s="187"/>
      <c r="M241" s="188" t="s">
        <v>1</v>
      </c>
      <c r="N241" s="189" t="s">
        <v>42</v>
      </c>
      <c r="P241" s="153">
        <f t="shared" si="41"/>
        <v>0</v>
      </c>
      <c r="Q241" s="153">
        <v>0</v>
      </c>
      <c r="R241" s="153">
        <f t="shared" si="42"/>
        <v>0</v>
      </c>
      <c r="S241" s="153">
        <v>0</v>
      </c>
      <c r="T241" s="154">
        <f t="shared" si="43"/>
        <v>0</v>
      </c>
      <c r="AR241" s="155" t="s">
        <v>481</v>
      </c>
      <c r="AT241" s="155" t="s">
        <v>454</v>
      </c>
      <c r="AU241" s="155" t="s">
        <v>88</v>
      </c>
      <c r="AY241" s="16" t="s">
        <v>317</v>
      </c>
      <c r="BE241" s="156">
        <f t="shared" si="44"/>
        <v>0</v>
      </c>
      <c r="BF241" s="156">
        <f t="shared" si="45"/>
        <v>0</v>
      </c>
      <c r="BG241" s="156">
        <f t="shared" si="46"/>
        <v>0</v>
      </c>
      <c r="BH241" s="156">
        <f t="shared" si="47"/>
        <v>0</v>
      </c>
      <c r="BI241" s="156">
        <f t="shared" si="48"/>
        <v>0</v>
      </c>
      <c r="BJ241" s="16" t="s">
        <v>88</v>
      </c>
      <c r="BK241" s="156">
        <f t="shared" si="49"/>
        <v>0</v>
      </c>
      <c r="BL241" s="16" t="s">
        <v>396</v>
      </c>
      <c r="BM241" s="155" t="s">
        <v>1528</v>
      </c>
    </row>
    <row r="242" spans="2:65" s="1" customFormat="1" ht="37.75" customHeight="1">
      <c r="B242" s="142"/>
      <c r="C242" s="179" t="s">
        <v>493</v>
      </c>
      <c r="D242" s="179" t="s">
        <v>454</v>
      </c>
      <c r="E242" s="180" t="s">
        <v>7941</v>
      </c>
      <c r="F242" s="181" t="s">
        <v>7942</v>
      </c>
      <c r="G242" s="182" t="s">
        <v>484</v>
      </c>
      <c r="H242" s="183">
        <v>168</v>
      </c>
      <c r="I242" s="184"/>
      <c r="J242" s="185">
        <f t="shared" si="40"/>
        <v>0</v>
      </c>
      <c r="K242" s="186"/>
      <c r="L242" s="187"/>
      <c r="M242" s="188" t="s">
        <v>1</v>
      </c>
      <c r="N242" s="189" t="s">
        <v>42</v>
      </c>
      <c r="P242" s="153">
        <f t="shared" si="41"/>
        <v>0</v>
      </c>
      <c r="Q242" s="153">
        <v>0</v>
      </c>
      <c r="R242" s="153">
        <f t="shared" si="42"/>
        <v>0</v>
      </c>
      <c r="S242" s="153">
        <v>0</v>
      </c>
      <c r="T242" s="154">
        <f t="shared" si="43"/>
        <v>0</v>
      </c>
      <c r="AR242" s="155" t="s">
        <v>481</v>
      </c>
      <c r="AT242" s="155" t="s">
        <v>454</v>
      </c>
      <c r="AU242" s="155" t="s">
        <v>88</v>
      </c>
      <c r="AY242" s="16" t="s">
        <v>317</v>
      </c>
      <c r="BE242" s="156">
        <f t="shared" si="44"/>
        <v>0</v>
      </c>
      <c r="BF242" s="156">
        <f t="shared" si="45"/>
        <v>0</v>
      </c>
      <c r="BG242" s="156">
        <f t="shared" si="46"/>
        <v>0</v>
      </c>
      <c r="BH242" s="156">
        <f t="shared" si="47"/>
        <v>0</v>
      </c>
      <c r="BI242" s="156">
        <f t="shared" si="48"/>
        <v>0</v>
      </c>
      <c r="BJ242" s="16" t="s">
        <v>88</v>
      </c>
      <c r="BK242" s="156">
        <f t="shared" si="49"/>
        <v>0</v>
      </c>
      <c r="BL242" s="16" t="s">
        <v>396</v>
      </c>
      <c r="BM242" s="155" t="s">
        <v>2461</v>
      </c>
    </row>
    <row r="243" spans="2:65" s="1" customFormat="1" ht="21.75" customHeight="1">
      <c r="B243" s="142"/>
      <c r="C243" s="143" t="s">
        <v>1849</v>
      </c>
      <c r="D243" s="143" t="s">
        <v>319</v>
      </c>
      <c r="E243" s="144" t="s">
        <v>7943</v>
      </c>
      <c r="F243" s="145" t="s">
        <v>7944</v>
      </c>
      <c r="G243" s="146" t="s">
        <v>484</v>
      </c>
      <c r="H243" s="147">
        <v>1029</v>
      </c>
      <c r="I243" s="148"/>
      <c r="J243" s="149">
        <f t="shared" si="40"/>
        <v>0</v>
      </c>
      <c r="K243" s="150"/>
      <c r="L243" s="31"/>
      <c r="M243" s="151" t="s">
        <v>1</v>
      </c>
      <c r="N243" s="152" t="s">
        <v>42</v>
      </c>
      <c r="P243" s="153">
        <f t="shared" si="41"/>
        <v>0</v>
      </c>
      <c r="Q243" s="153">
        <v>0</v>
      </c>
      <c r="R243" s="153">
        <f t="shared" si="42"/>
        <v>0</v>
      </c>
      <c r="S243" s="153">
        <v>0</v>
      </c>
      <c r="T243" s="154">
        <f t="shared" si="43"/>
        <v>0</v>
      </c>
      <c r="AR243" s="155" t="s">
        <v>396</v>
      </c>
      <c r="AT243" s="155" t="s">
        <v>319</v>
      </c>
      <c r="AU243" s="155" t="s">
        <v>88</v>
      </c>
      <c r="AY243" s="16" t="s">
        <v>317</v>
      </c>
      <c r="BE243" s="156">
        <f t="shared" si="44"/>
        <v>0</v>
      </c>
      <c r="BF243" s="156">
        <f t="shared" si="45"/>
        <v>0</v>
      </c>
      <c r="BG243" s="156">
        <f t="shared" si="46"/>
        <v>0</v>
      </c>
      <c r="BH243" s="156">
        <f t="shared" si="47"/>
        <v>0</v>
      </c>
      <c r="BI243" s="156">
        <f t="shared" si="48"/>
        <v>0</v>
      </c>
      <c r="BJ243" s="16" t="s">
        <v>88</v>
      </c>
      <c r="BK243" s="156">
        <f t="shared" si="49"/>
        <v>0</v>
      </c>
      <c r="BL243" s="16" t="s">
        <v>396</v>
      </c>
      <c r="BM243" s="155" t="s">
        <v>2471</v>
      </c>
    </row>
    <row r="244" spans="2:65" s="1" customFormat="1" ht="44.25" customHeight="1">
      <c r="B244" s="142"/>
      <c r="C244" s="179" t="s">
        <v>1853</v>
      </c>
      <c r="D244" s="179" t="s">
        <v>454</v>
      </c>
      <c r="E244" s="180" t="s">
        <v>7945</v>
      </c>
      <c r="F244" s="181" t="s">
        <v>7946</v>
      </c>
      <c r="G244" s="182" t="s">
        <v>484</v>
      </c>
      <c r="H244" s="183">
        <v>20</v>
      </c>
      <c r="I244" s="184"/>
      <c r="J244" s="185">
        <f t="shared" si="40"/>
        <v>0</v>
      </c>
      <c r="K244" s="186"/>
      <c r="L244" s="187"/>
      <c r="M244" s="188" t="s">
        <v>1</v>
      </c>
      <c r="N244" s="189" t="s">
        <v>42</v>
      </c>
      <c r="P244" s="153">
        <f t="shared" si="41"/>
        <v>0</v>
      </c>
      <c r="Q244" s="153">
        <v>0</v>
      </c>
      <c r="R244" s="153">
        <f t="shared" si="42"/>
        <v>0</v>
      </c>
      <c r="S244" s="153">
        <v>0</v>
      </c>
      <c r="T244" s="154">
        <f t="shared" si="43"/>
        <v>0</v>
      </c>
      <c r="AR244" s="155" t="s">
        <v>481</v>
      </c>
      <c r="AT244" s="155" t="s">
        <v>454</v>
      </c>
      <c r="AU244" s="155" t="s">
        <v>88</v>
      </c>
      <c r="AY244" s="16" t="s">
        <v>317</v>
      </c>
      <c r="BE244" s="156">
        <f t="shared" si="44"/>
        <v>0</v>
      </c>
      <c r="BF244" s="156">
        <f t="shared" si="45"/>
        <v>0</v>
      </c>
      <c r="BG244" s="156">
        <f t="shared" si="46"/>
        <v>0</v>
      </c>
      <c r="BH244" s="156">
        <f t="shared" si="47"/>
        <v>0</v>
      </c>
      <c r="BI244" s="156">
        <f t="shared" si="48"/>
        <v>0</v>
      </c>
      <c r="BJ244" s="16" t="s">
        <v>88</v>
      </c>
      <c r="BK244" s="156">
        <f t="shared" si="49"/>
        <v>0</v>
      </c>
      <c r="BL244" s="16" t="s">
        <v>396</v>
      </c>
      <c r="BM244" s="155" t="s">
        <v>1527</v>
      </c>
    </row>
    <row r="245" spans="2:65" s="1" customFormat="1" ht="49" customHeight="1">
      <c r="B245" s="142"/>
      <c r="C245" s="179" t="s">
        <v>1859</v>
      </c>
      <c r="D245" s="179" t="s">
        <v>454</v>
      </c>
      <c r="E245" s="180" t="s">
        <v>7947</v>
      </c>
      <c r="F245" s="181" t="s">
        <v>7948</v>
      </c>
      <c r="G245" s="182" t="s">
        <v>484</v>
      </c>
      <c r="H245" s="183">
        <v>5024</v>
      </c>
      <c r="I245" s="184"/>
      <c r="J245" s="185">
        <f t="shared" si="40"/>
        <v>0</v>
      </c>
      <c r="K245" s="186"/>
      <c r="L245" s="187"/>
      <c r="M245" s="188" t="s">
        <v>1</v>
      </c>
      <c r="N245" s="189" t="s">
        <v>42</v>
      </c>
      <c r="P245" s="153">
        <f t="shared" si="41"/>
        <v>0</v>
      </c>
      <c r="Q245" s="153">
        <v>0</v>
      </c>
      <c r="R245" s="153">
        <f t="shared" si="42"/>
        <v>0</v>
      </c>
      <c r="S245" s="153">
        <v>0</v>
      </c>
      <c r="T245" s="154">
        <f t="shared" si="43"/>
        <v>0</v>
      </c>
      <c r="AR245" s="155" t="s">
        <v>481</v>
      </c>
      <c r="AT245" s="155" t="s">
        <v>454</v>
      </c>
      <c r="AU245" s="155" t="s">
        <v>88</v>
      </c>
      <c r="AY245" s="16" t="s">
        <v>317</v>
      </c>
      <c r="BE245" s="156">
        <f t="shared" si="44"/>
        <v>0</v>
      </c>
      <c r="BF245" s="156">
        <f t="shared" si="45"/>
        <v>0</v>
      </c>
      <c r="BG245" s="156">
        <f t="shared" si="46"/>
        <v>0</v>
      </c>
      <c r="BH245" s="156">
        <f t="shared" si="47"/>
        <v>0</v>
      </c>
      <c r="BI245" s="156">
        <f t="shared" si="48"/>
        <v>0</v>
      </c>
      <c r="BJ245" s="16" t="s">
        <v>88</v>
      </c>
      <c r="BK245" s="156">
        <f t="shared" si="49"/>
        <v>0</v>
      </c>
      <c r="BL245" s="16" t="s">
        <v>396</v>
      </c>
      <c r="BM245" s="155" t="s">
        <v>2497</v>
      </c>
    </row>
    <row r="246" spans="2:65" s="1" customFormat="1" ht="49" customHeight="1">
      <c r="B246" s="142"/>
      <c r="C246" s="179" t="s">
        <v>1868</v>
      </c>
      <c r="D246" s="179" t="s">
        <v>454</v>
      </c>
      <c r="E246" s="180" t="s">
        <v>7949</v>
      </c>
      <c r="F246" s="181" t="s">
        <v>7950</v>
      </c>
      <c r="G246" s="182" t="s">
        <v>484</v>
      </c>
      <c r="H246" s="183">
        <v>1538</v>
      </c>
      <c r="I246" s="184"/>
      <c r="J246" s="185">
        <f t="shared" si="40"/>
        <v>0</v>
      </c>
      <c r="K246" s="186"/>
      <c r="L246" s="187"/>
      <c r="M246" s="188" t="s">
        <v>1</v>
      </c>
      <c r="N246" s="189" t="s">
        <v>42</v>
      </c>
      <c r="P246" s="153">
        <f t="shared" si="41"/>
        <v>0</v>
      </c>
      <c r="Q246" s="153">
        <v>0</v>
      </c>
      <c r="R246" s="153">
        <f t="shared" si="42"/>
        <v>0</v>
      </c>
      <c r="S246" s="153">
        <v>0</v>
      </c>
      <c r="T246" s="154">
        <f t="shared" si="43"/>
        <v>0</v>
      </c>
      <c r="AR246" s="155" t="s">
        <v>481</v>
      </c>
      <c r="AT246" s="155" t="s">
        <v>454</v>
      </c>
      <c r="AU246" s="155" t="s">
        <v>88</v>
      </c>
      <c r="AY246" s="16" t="s">
        <v>317</v>
      </c>
      <c r="BE246" s="156">
        <f t="shared" si="44"/>
        <v>0</v>
      </c>
      <c r="BF246" s="156">
        <f t="shared" si="45"/>
        <v>0</v>
      </c>
      <c r="BG246" s="156">
        <f t="shared" si="46"/>
        <v>0</v>
      </c>
      <c r="BH246" s="156">
        <f t="shared" si="47"/>
        <v>0</v>
      </c>
      <c r="BI246" s="156">
        <f t="shared" si="48"/>
        <v>0</v>
      </c>
      <c r="BJ246" s="16" t="s">
        <v>88</v>
      </c>
      <c r="BK246" s="156">
        <f t="shared" si="49"/>
        <v>0</v>
      </c>
      <c r="BL246" s="16" t="s">
        <v>396</v>
      </c>
      <c r="BM246" s="155" t="s">
        <v>2507</v>
      </c>
    </row>
    <row r="247" spans="2:65" s="1" customFormat="1" ht="49" customHeight="1">
      <c r="B247" s="142"/>
      <c r="C247" s="179" t="s">
        <v>1872</v>
      </c>
      <c r="D247" s="179" t="s">
        <v>454</v>
      </c>
      <c r="E247" s="180" t="s">
        <v>7951</v>
      </c>
      <c r="F247" s="181" t="s">
        <v>7952</v>
      </c>
      <c r="G247" s="182" t="s">
        <v>484</v>
      </c>
      <c r="H247" s="183">
        <v>2542</v>
      </c>
      <c r="I247" s="184"/>
      <c r="J247" s="185">
        <f t="shared" si="40"/>
        <v>0</v>
      </c>
      <c r="K247" s="186"/>
      <c r="L247" s="187"/>
      <c r="M247" s="188" t="s">
        <v>1</v>
      </c>
      <c r="N247" s="189" t="s">
        <v>42</v>
      </c>
      <c r="P247" s="153">
        <f t="shared" si="41"/>
        <v>0</v>
      </c>
      <c r="Q247" s="153">
        <v>0</v>
      </c>
      <c r="R247" s="153">
        <f t="shared" si="42"/>
        <v>0</v>
      </c>
      <c r="S247" s="153">
        <v>0</v>
      </c>
      <c r="T247" s="154">
        <f t="shared" si="43"/>
        <v>0</v>
      </c>
      <c r="AR247" s="155" t="s">
        <v>481</v>
      </c>
      <c r="AT247" s="155" t="s">
        <v>454</v>
      </c>
      <c r="AU247" s="155" t="s">
        <v>88</v>
      </c>
      <c r="AY247" s="16" t="s">
        <v>317</v>
      </c>
      <c r="BE247" s="156">
        <f t="shared" si="44"/>
        <v>0</v>
      </c>
      <c r="BF247" s="156">
        <f t="shared" si="45"/>
        <v>0</v>
      </c>
      <c r="BG247" s="156">
        <f t="shared" si="46"/>
        <v>0</v>
      </c>
      <c r="BH247" s="156">
        <f t="shared" si="47"/>
        <v>0</v>
      </c>
      <c r="BI247" s="156">
        <f t="shared" si="48"/>
        <v>0</v>
      </c>
      <c r="BJ247" s="16" t="s">
        <v>88</v>
      </c>
      <c r="BK247" s="156">
        <f t="shared" si="49"/>
        <v>0</v>
      </c>
      <c r="BL247" s="16" t="s">
        <v>396</v>
      </c>
      <c r="BM247" s="155" t="s">
        <v>1529</v>
      </c>
    </row>
    <row r="248" spans="2:65" s="1" customFormat="1" ht="49" customHeight="1">
      <c r="B248" s="142"/>
      <c r="C248" s="179" t="s">
        <v>1876</v>
      </c>
      <c r="D248" s="179" t="s">
        <v>454</v>
      </c>
      <c r="E248" s="180" t="s">
        <v>7953</v>
      </c>
      <c r="F248" s="181" t="s">
        <v>7954</v>
      </c>
      <c r="G248" s="182" t="s">
        <v>484</v>
      </c>
      <c r="H248" s="183">
        <v>826</v>
      </c>
      <c r="I248" s="184"/>
      <c r="J248" s="185">
        <f t="shared" si="40"/>
        <v>0</v>
      </c>
      <c r="K248" s="186"/>
      <c r="L248" s="187"/>
      <c r="M248" s="188" t="s">
        <v>1</v>
      </c>
      <c r="N248" s="189" t="s">
        <v>42</v>
      </c>
      <c r="P248" s="153">
        <f t="shared" si="41"/>
        <v>0</v>
      </c>
      <c r="Q248" s="153">
        <v>0</v>
      </c>
      <c r="R248" s="153">
        <f t="shared" si="42"/>
        <v>0</v>
      </c>
      <c r="S248" s="153">
        <v>0</v>
      </c>
      <c r="T248" s="154">
        <f t="shared" si="43"/>
        <v>0</v>
      </c>
      <c r="AR248" s="155" t="s">
        <v>481</v>
      </c>
      <c r="AT248" s="155" t="s">
        <v>454</v>
      </c>
      <c r="AU248" s="155" t="s">
        <v>88</v>
      </c>
      <c r="AY248" s="16" t="s">
        <v>317</v>
      </c>
      <c r="BE248" s="156">
        <f t="shared" si="44"/>
        <v>0</v>
      </c>
      <c r="BF248" s="156">
        <f t="shared" si="45"/>
        <v>0</v>
      </c>
      <c r="BG248" s="156">
        <f t="shared" si="46"/>
        <v>0</v>
      </c>
      <c r="BH248" s="156">
        <f t="shared" si="47"/>
        <v>0</v>
      </c>
      <c r="BI248" s="156">
        <f t="shared" si="48"/>
        <v>0</v>
      </c>
      <c r="BJ248" s="16" t="s">
        <v>88</v>
      </c>
      <c r="BK248" s="156">
        <f t="shared" si="49"/>
        <v>0</v>
      </c>
      <c r="BL248" s="16" t="s">
        <v>396</v>
      </c>
      <c r="BM248" s="155" t="s">
        <v>2533</v>
      </c>
    </row>
    <row r="249" spans="2:65" s="1" customFormat="1" ht="49" customHeight="1">
      <c r="B249" s="142"/>
      <c r="C249" s="179" t="s">
        <v>1882</v>
      </c>
      <c r="D249" s="179" t="s">
        <v>454</v>
      </c>
      <c r="E249" s="180" t="s">
        <v>7955</v>
      </c>
      <c r="F249" s="181" t="s">
        <v>7956</v>
      </c>
      <c r="G249" s="182" t="s">
        <v>484</v>
      </c>
      <c r="H249" s="183">
        <v>415</v>
      </c>
      <c r="I249" s="184"/>
      <c r="J249" s="185">
        <f t="shared" si="40"/>
        <v>0</v>
      </c>
      <c r="K249" s="186"/>
      <c r="L249" s="187"/>
      <c r="M249" s="188" t="s">
        <v>1</v>
      </c>
      <c r="N249" s="189" t="s">
        <v>42</v>
      </c>
      <c r="P249" s="153">
        <f t="shared" si="41"/>
        <v>0</v>
      </c>
      <c r="Q249" s="153">
        <v>0</v>
      </c>
      <c r="R249" s="153">
        <f t="shared" si="42"/>
        <v>0</v>
      </c>
      <c r="S249" s="153">
        <v>0</v>
      </c>
      <c r="T249" s="154">
        <f t="shared" si="43"/>
        <v>0</v>
      </c>
      <c r="AR249" s="155" t="s">
        <v>481</v>
      </c>
      <c r="AT249" s="155" t="s">
        <v>454</v>
      </c>
      <c r="AU249" s="155" t="s">
        <v>88</v>
      </c>
      <c r="AY249" s="16" t="s">
        <v>317</v>
      </c>
      <c r="BE249" s="156">
        <f t="shared" si="44"/>
        <v>0</v>
      </c>
      <c r="BF249" s="156">
        <f t="shared" si="45"/>
        <v>0</v>
      </c>
      <c r="BG249" s="156">
        <f t="shared" si="46"/>
        <v>0</v>
      </c>
      <c r="BH249" s="156">
        <f t="shared" si="47"/>
        <v>0</v>
      </c>
      <c r="BI249" s="156">
        <f t="shared" si="48"/>
        <v>0</v>
      </c>
      <c r="BJ249" s="16" t="s">
        <v>88</v>
      </c>
      <c r="BK249" s="156">
        <f t="shared" si="49"/>
        <v>0</v>
      </c>
      <c r="BL249" s="16" t="s">
        <v>396</v>
      </c>
      <c r="BM249" s="155" t="s">
        <v>2543</v>
      </c>
    </row>
    <row r="250" spans="2:65" s="1" customFormat="1" ht="49" customHeight="1">
      <c r="B250" s="142"/>
      <c r="C250" s="179" t="s">
        <v>1886</v>
      </c>
      <c r="D250" s="179" t="s">
        <v>454</v>
      </c>
      <c r="E250" s="180" t="s">
        <v>7957</v>
      </c>
      <c r="F250" s="181" t="s">
        <v>7958</v>
      </c>
      <c r="G250" s="182" t="s">
        <v>484</v>
      </c>
      <c r="H250" s="183">
        <v>362</v>
      </c>
      <c r="I250" s="184"/>
      <c r="J250" s="185">
        <f t="shared" si="40"/>
        <v>0</v>
      </c>
      <c r="K250" s="186"/>
      <c r="L250" s="187"/>
      <c r="M250" s="188" t="s">
        <v>1</v>
      </c>
      <c r="N250" s="189" t="s">
        <v>42</v>
      </c>
      <c r="P250" s="153">
        <f t="shared" si="41"/>
        <v>0</v>
      </c>
      <c r="Q250" s="153">
        <v>0</v>
      </c>
      <c r="R250" s="153">
        <f t="shared" si="42"/>
        <v>0</v>
      </c>
      <c r="S250" s="153">
        <v>0</v>
      </c>
      <c r="T250" s="154">
        <f t="shared" si="43"/>
        <v>0</v>
      </c>
      <c r="AR250" s="155" t="s">
        <v>481</v>
      </c>
      <c r="AT250" s="155" t="s">
        <v>454</v>
      </c>
      <c r="AU250" s="155" t="s">
        <v>88</v>
      </c>
      <c r="AY250" s="16" t="s">
        <v>317</v>
      </c>
      <c r="BE250" s="156">
        <f t="shared" si="44"/>
        <v>0</v>
      </c>
      <c r="BF250" s="156">
        <f t="shared" si="45"/>
        <v>0</v>
      </c>
      <c r="BG250" s="156">
        <f t="shared" si="46"/>
        <v>0</v>
      </c>
      <c r="BH250" s="156">
        <f t="shared" si="47"/>
        <v>0</v>
      </c>
      <c r="BI250" s="156">
        <f t="shared" si="48"/>
        <v>0</v>
      </c>
      <c r="BJ250" s="16" t="s">
        <v>88</v>
      </c>
      <c r="BK250" s="156">
        <f t="shared" si="49"/>
        <v>0</v>
      </c>
      <c r="BL250" s="16" t="s">
        <v>396</v>
      </c>
      <c r="BM250" s="155" t="s">
        <v>2553</v>
      </c>
    </row>
    <row r="251" spans="2:65" s="1" customFormat="1" ht="16.5" customHeight="1">
      <c r="B251" s="142"/>
      <c r="C251" s="143" t="s">
        <v>1910</v>
      </c>
      <c r="D251" s="143" t="s">
        <v>319</v>
      </c>
      <c r="E251" s="144" t="s">
        <v>7959</v>
      </c>
      <c r="F251" s="145" t="s">
        <v>7960</v>
      </c>
      <c r="G251" s="146" t="s">
        <v>484</v>
      </c>
      <c r="H251" s="147">
        <v>10727</v>
      </c>
      <c r="I251" s="148"/>
      <c r="J251" s="149">
        <f t="shared" si="40"/>
        <v>0</v>
      </c>
      <c r="K251" s="150"/>
      <c r="L251" s="31"/>
      <c r="M251" s="151" t="s">
        <v>1</v>
      </c>
      <c r="N251" s="152" t="s">
        <v>42</v>
      </c>
      <c r="P251" s="153">
        <f t="shared" si="41"/>
        <v>0</v>
      </c>
      <c r="Q251" s="153">
        <v>0</v>
      </c>
      <c r="R251" s="153">
        <f t="shared" si="42"/>
        <v>0</v>
      </c>
      <c r="S251" s="153">
        <v>0</v>
      </c>
      <c r="T251" s="154">
        <f t="shared" si="43"/>
        <v>0</v>
      </c>
      <c r="AR251" s="155" t="s">
        <v>396</v>
      </c>
      <c r="AT251" s="155" t="s">
        <v>319</v>
      </c>
      <c r="AU251" s="155" t="s">
        <v>88</v>
      </c>
      <c r="AY251" s="16" t="s">
        <v>317</v>
      </c>
      <c r="BE251" s="156">
        <f t="shared" si="44"/>
        <v>0</v>
      </c>
      <c r="BF251" s="156">
        <f t="shared" si="45"/>
        <v>0</v>
      </c>
      <c r="BG251" s="156">
        <f t="shared" si="46"/>
        <v>0</v>
      </c>
      <c r="BH251" s="156">
        <f t="shared" si="47"/>
        <v>0</v>
      </c>
      <c r="BI251" s="156">
        <f t="shared" si="48"/>
        <v>0</v>
      </c>
      <c r="BJ251" s="16" t="s">
        <v>88</v>
      </c>
      <c r="BK251" s="156">
        <f t="shared" si="49"/>
        <v>0</v>
      </c>
      <c r="BL251" s="16" t="s">
        <v>396</v>
      </c>
      <c r="BM251" s="155" t="s">
        <v>2562</v>
      </c>
    </row>
    <row r="252" spans="2:65" s="1" customFormat="1" ht="24.15" customHeight="1">
      <c r="B252" s="142"/>
      <c r="C252" s="143" t="s">
        <v>1916</v>
      </c>
      <c r="D252" s="143" t="s">
        <v>319</v>
      </c>
      <c r="E252" s="144" t="s">
        <v>7961</v>
      </c>
      <c r="F252" s="145" t="s">
        <v>7962</v>
      </c>
      <c r="G252" s="146" t="s">
        <v>484</v>
      </c>
      <c r="H252" s="147">
        <v>11756</v>
      </c>
      <c r="I252" s="148"/>
      <c r="J252" s="149">
        <f t="shared" si="40"/>
        <v>0</v>
      </c>
      <c r="K252" s="150"/>
      <c r="L252" s="31"/>
      <c r="M252" s="151" t="s">
        <v>1</v>
      </c>
      <c r="N252" s="152" t="s">
        <v>42</v>
      </c>
      <c r="P252" s="153">
        <f t="shared" si="41"/>
        <v>0</v>
      </c>
      <c r="Q252" s="153">
        <v>0</v>
      </c>
      <c r="R252" s="153">
        <f t="shared" si="42"/>
        <v>0</v>
      </c>
      <c r="S252" s="153">
        <v>0</v>
      </c>
      <c r="T252" s="154">
        <f t="shared" si="43"/>
        <v>0</v>
      </c>
      <c r="AR252" s="155" t="s">
        <v>396</v>
      </c>
      <c r="AT252" s="155" t="s">
        <v>319</v>
      </c>
      <c r="AU252" s="155" t="s">
        <v>88</v>
      </c>
      <c r="AY252" s="16" t="s">
        <v>317</v>
      </c>
      <c r="BE252" s="156">
        <f t="shared" si="44"/>
        <v>0</v>
      </c>
      <c r="BF252" s="156">
        <f t="shared" si="45"/>
        <v>0</v>
      </c>
      <c r="BG252" s="156">
        <f t="shared" si="46"/>
        <v>0</v>
      </c>
      <c r="BH252" s="156">
        <f t="shared" si="47"/>
        <v>0</v>
      </c>
      <c r="BI252" s="156">
        <f t="shared" si="48"/>
        <v>0</v>
      </c>
      <c r="BJ252" s="16" t="s">
        <v>88</v>
      </c>
      <c r="BK252" s="156">
        <f t="shared" si="49"/>
        <v>0</v>
      </c>
      <c r="BL252" s="16" t="s">
        <v>396</v>
      </c>
      <c r="BM252" s="155" t="s">
        <v>2573</v>
      </c>
    </row>
    <row r="253" spans="2:65" s="1" customFormat="1" ht="21.75" customHeight="1">
      <c r="B253" s="142"/>
      <c r="C253" s="143" t="s">
        <v>1922</v>
      </c>
      <c r="D253" s="143" t="s">
        <v>319</v>
      </c>
      <c r="E253" s="144" t="s">
        <v>7963</v>
      </c>
      <c r="F253" s="145" t="s">
        <v>7964</v>
      </c>
      <c r="G253" s="146" t="s">
        <v>454</v>
      </c>
      <c r="H253" s="147">
        <v>11756</v>
      </c>
      <c r="I253" s="148"/>
      <c r="J253" s="149">
        <f t="shared" si="40"/>
        <v>0</v>
      </c>
      <c r="K253" s="150"/>
      <c r="L253" s="31"/>
      <c r="M253" s="151" t="s">
        <v>1</v>
      </c>
      <c r="N253" s="152" t="s">
        <v>42</v>
      </c>
      <c r="P253" s="153">
        <f t="shared" si="41"/>
        <v>0</v>
      </c>
      <c r="Q253" s="153">
        <v>0</v>
      </c>
      <c r="R253" s="153">
        <f t="shared" si="42"/>
        <v>0</v>
      </c>
      <c r="S253" s="153">
        <v>0</v>
      </c>
      <c r="T253" s="154">
        <f t="shared" si="43"/>
        <v>0</v>
      </c>
      <c r="AR253" s="155" t="s">
        <v>396</v>
      </c>
      <c r="AT253" s="155" t="s">
        <v>319</v>
      </c>
      <c r="AU253" s="155" t="s">
        <v>88</v>
      </c>
      <c r="AY253" s="16" t="s">
        <v>317</v>
      </c>
      <c r="BE253" s="156">
        <f t="shared" si="44"/>
        <v>0</v>
      </c>
      <c r="BF253" s="156">
        <f t="shared" si="45"/>
        <v>0</v>
      </c>
      <c r="BG253" s="156">
        <f t="shared" si="46"/>
        <v>0</v>
      </c>
      <c r="BH253" s="156">
        <f t="shared" si="47"/>
        <v>0</v>
      </c>
      <c r="BI253" s="156">
        <f t="shared" si="48"/>
        <v>0</v>
      </c>
      <c r="BJ253" s="16" t="s">
        <v>88</v>
      </c>
      <c r="BK253" s="156">
        <f t="shared" si="49"/>
        <v>0</v>
      </c>
      <c r="BL253" s="16" t="s">
        <v>396</v>
      </c>
      <c r="BM253" s="155" t="s">
        <v>2584</v>
      </c>
    </row>
    <row r="254" spans="2:65" s="1" customFormat="1" ht="37.75" customHeight="1">
      <c r="B254" s="142"/>
      <c r="C254" s="179" t="s">
        <v>1957</v>
      </c>
      <c r="D254" s="179" t="s">
        <v>454</v>
      </c>
      <c r="E254" s="180" t="s">
        <v>7965</v>
      </c>
      <c r="F254" s="181" t="s">
        <v>7966</v>
      </c>
      <c r="G254" s="182" t="s">
        <v>7967</v>
      </c>
      <c r="H254" s="183">
        <v>20</v>
      </c>
      <c r="I254" s="184"/>
      <c r="J254" s="185">
        <f t="shared" si="40"/>
        <v>0</v>
      </c>
      <c r="K254" s="186"/>
      <c r="L254" s="187"/>
      <c r="M254" s="188" t="s">
        <v>1</v>
      </c>
      <c r="N254" s="189" t="s">
        <v>42</v>
      </c>
      <c r="P254" s="153">
        <f t="shared" si="41"/>
        <v>0</v>
      </c>
      <c r="Q254" s="153">
        <v>0</v>
      </c>
      <c r="R254" s="153">
        <f t="shared" si="42"/>
        <v>0</v>
      </c>
      <c r="S254" s="153">
        <v>0</v>
      </c>
      <c r="T254" s="154">
        <f t="shared" si="43"/>
        <v>0</v>
      </c>
      <c r="AR254" s="155" t="s">
        <v>481</v>
      </c>
      <c r="AT254" s="155" t="s">
        <v>454</v>
      </c>
      <c r="AU254" s="155" t="s">
        <v>88</v>
      </c>
      <c r="AY254" s="16" t="s">
        <v>317</v>
      </c>
      <c r="BE254" s="156">
        <f t="shared" si="44"/>
        <v>0</v>
      </c>
      <c r="BF254" s="156">
        <f t="shared" si="45"/>
        <v>0</v>
      </c>
      <c r="BG254" s="156">
        <f t="shared" si="46"/>
        <v>0</v>
      </c>
      <c r="BH254" s="156">
        <f t="shared" si="47"/>
        <v>0</v>
      </c>
      <c r="BI254" s="156">
        <f t="shared" si="48"/>
        <v>0</v>
      </c>
      <c r="BJ254" s="16" t="s">
        <v>88</v>
      </c>
      <c r="BK254" s="156">
        <f t="shared" si="49"/>
        <v>0</v>
      </c>
      <c r="BL254" s="16" t="s">
        <v>396</v>
      </c>
      <c r="BM254" s="155" t="s">
        <v>2594</v>
      </c>
    </row>
    <row r="255" spans="2:65" s="1" customFormat="1" ht="21.75" customHeight="1">
      <c r="B255" s="142"/>
      <c r="C255" s="143" t="s">
        <v>1961</v>
      </c>
      <c r="D255" s="143" t="s">
        <v>319</v>
      </c>
      <c r="E255" s="144" t="s">
        <v>7968</v>
      </c>
      <c r="F255" s="145" t="s">
        <v>7969</v>
      </c>
      <c r="G255" s="146" t="s">
        <v>467</v>
      </c>
      <c r="H255" s="147">
        <v>20</v>
      </c>
      <c r="I255" s="148"/>
      <c r="J255" s="149">
        <f t="shared" si="40"/>
        <v>0</v>
      </c>
      <c r="K255" s="150"/>
      <c r="L255" s="31"/>
      <c r="M255" s="151" t="s">
        <v>1</v>
      </c>
      <c r="N255" s="152" t="s">
        <v>42</v>
      </c>
      <c r="P255" s="153">
        <f t="shared" si="41"/>
        <v>0</v>
      </c>
      <c r="Q255" s="153">
        <v>0</v>
      </c>
      <c r="R255" s="153">
        <f t="shared" si="42"/>
        <v>0</v>
      </c>
      <c r="S255" s="153">
        <v>0</v>
      </c>
      <c r="T255" s="154">
        <f t="shared" si="43"/>
        <v>0</v>
      </c>
      <c r="AR255" s="155" t="s">
        <v>396</v>
      </c>
      <c r="AT255" s="155" t="s">
        <v>319</v>
      </c>
      <c r="AU255" s="155" t="s">
        <v>88</v>
      </c>
      <c r="AY255" s="16" t="s">
        <v>317</v>
      </c>
      <c r="BE255" s="156">
        <f t="shared" si="44"/>
        <v>0</v>
      </c>
      <c r="BF255" s="156">
        <f t="shared" si="45"/>
        <v>0</v>
      </c>
      <c r="BG255" s="156">
        <f t="shared" si="46"/>
        <v>0</v>
      </c>
      <c r="BH255" s="156">
        <f t="shared" si="47"/>
        <v>0</v>
      </c>
      <c r="BI255" s="156">
        <f t="shared" si="48"/>
        <v>0</v>
      </c>
      <c r="BJ255" s="16" t="s">
        <v>88</v>
      </c>
      <c r="BK255" s="156">
        <f t="shared" si="49"/>
        <v>0</v>
      </c>
      <c r="BL255" s="16" t="s">
        <v>396</v>
      </c>
      <c r="BM255" s="155" t="s">
        <v>2603</v>
      </c>
    </row>
    <row r="256" spans="2:65" s="1" customFormat="1" ht="24.15" customHeight="1">
      <c r="B256" s="142"/>
      <c r="C256" s="143" t="s">
        <v>2024</v>
      </c>
      <c r="D256" s="143" t="s">
        <v>319</v>
      </c>
      <c r="E256" s="144" t="s">
        <v>7970</v>
      </c>
      <c r="F256" s="145" t="s">
        <v>7971</v>
      </c>
      <c r="G256" s="146" t="s">
        <v>7972</v>
      </c>
      <c r="H256" s="147">
        <v>150</v>
      </c>
      <c r="I256" s="148"/>
      <c r="J256" s="149">
        <f t="shared" si="40"/>
        <v>0</v>
      </c>
      <c r="K256" s="150"/>
      <c r="L256" s="31"/>
      <c r="M256" s="151" t="s">
        <v>1</v>
      </c>
      <c r="N256" s="152" t="s">
        <v>42</v>
      </c>
      <c r="P256" s="153">
        <f t="shared" si="41"/>
        <v>0</v>
      </c>
      <c r="Q256" s="153">
        <v>0</v>
      </c>
      <c r="R256" s="153">
        <f t="shared" si="42"/>
        <v>0</v>
      </c>
      <c r="S256" s="153">
        <v>0</v>
      </c>
      <c r="T256" s="154">
        <f t="shared" si="43"/>
        <v>0</v>
      </c>
      <c r="AR256" s="155" t="s">
        <v>396</v>
      </c>
      <c r="AT256" s="155" t="s">
        <v>319</v>
      </c>
      <c r="AU256" s="155" t="s">
        <v>88</v>
      </c>
      <c r="AY256" s="16" t="s">
        <v>317</v>
      </c>
      <c r="BE256" s="156">
        <f t="shared" si="44"/>
        <v>0</v>
      </c>
      <c r="BF256" s="156">
        <f t="shared" si="45"/>
        <v>0</v>
      </c>
      <c r="BG256" s="156">
        <f t="shared" si="46"/>
        <v>0</v>
      </c>
      <c r="BH256" s="156">
        <f t="shared" si="47"/>
        <v>0</v>
      </c>
      <c r="BI256" s="156">
        <f t="shared" si="48"/>
        <v>0</v>
      </c>
      <c r="BJ256" s="16" t="s">
        <v>88</v>
      </c>
      <c r="BK256" s="156">
        <f t="shared" si="49"/>
        <v>0</v>
      </c>
      <c r="BL256" s="16" t="s">
        <v>396</v>
      </c>
      <c r="BM256" s="155" t="s">
        <v>2613</v>
      </c>
    </row>
    <row r="257" spans="2:65" s="1" customFormat="1" ht="16.5" customHeight="1">
      <c r="B257" s="142"/>
      <c r="C257" s="179" t="s">
        <v>2028</v>
      </c>
      <c r="D257" s="179" t="s">
        <v>454</v>
      </c>
      <c r="E257" s="180" t="s">
        <v>7973</v>
      </c>
      <c r="F257" s="181" t="s">
        <v>7974</v>
      </c>
      <c r="G257" s="182" t="s">
        <v>7975</v>
      </c>
      <c r="H257" s="183">
        <v>150</v>
      </c>
      <c r="I257" s="184"/>
      <c r="J257" s="185">
        <f t="shared" si="40"/>
        <v>0</v>
      </c>
      <c r="K257" s="186"/>
      <c r="L257" s="187"/>
      <c r="M257" s="188" t="s">
        <v>1</v>
      </c>
      <c r="N257" s="189" t="s">
        <v>42</v>
      </c>
      <c r="P257" s="153">
        <f t="shared" si="41"/>
        <v>0</v>
      </c>
      <c r="Q257" s="153">
        <v>0</v>
      </c>
      <c r="R257" s="153">
        <f t="shared" si="42"/>
        <v>0</v>
      </c>
      <c r="S257" s="153">
        <v>0</v>
      </c>
      <c r="T257" s="154">
        <f t="shared" si="43"/>
        <v>0</v>
      </c>
      <c r="AR257" s="155" t="s">
        <v>481</v>
      </c>
      <c r="AT257" s="155" t="s">
        <v>454</v>
      </c>
      <c r="AU257" s="155" t="s">
        <v>88</v>
      </c>
      <c r="AY257" s="16" t="s">
        <v>317</v>
      </c>
      <c r="BE257" s="156">
        <f t="shared" si="44"/>
        <v>0</v>
      </c>
      <c r="BF257" s="156">
        <f t="shared" si="45"/>
        <v>0</v>
      </c>
      <c r="BG257" s="156">
        <f t="shared" si="46"/>
        <v>0</v>
      </c>
      <c r="BH257" s="156">
        <f t="shared" si="47"/>
        <v>0</v>
      </c>
      <c r="BI257" s="156">
        <f t="shared" si="48"/>
        <v>0</v>
      </c>
      <c r="BJ257" s="16" t="s">
        <v>88</v>
      </c>
      <c r="BK257" s="156">
        <f t="shared" si="49"/>
        <v>0</v>
      </c>
      <c r="BL257" s="16" t="s">
        <v>396</v>
      </c>
      <c r="BM257" s="155" t="s">
        <v>2623</v>
      </c>
    </row>
    <row r="258" spans="2:65" s="1" customFormat="1" ht="16.5" customHeight="1">
      <c r="B258" s="142"/>
      <c r="C258" s="143" t="s">
        <v>2035</v>
      </c>
      <c r="D258" s="143" t="s">
        <v>319</v>
      </c>
      <c r="E258" s="144" t="s">
        <v>7976</v>
      </c>
      <c r="F258" s="145" t="s">
        <v>7977</v>
      </c>
      <c r="G258" s="146" t="s">
        <v>7852</v>
      </c>
      <c r="H258" s="147">
        <v>1085</v>
      </c>
      <c r="I258" s="148"/>
      <c r="J258" s="149">
        <f t="shared" si="40"/>
        <v>0</v>
      </c>
      <c r="K258" s="150"/>
      <c r="L258" s="31"/>
      <c r="M258" s="151" t="s">
        <v>1</v>
      </c>
      <c r="N258" s="152" t="s">
        <v>42</v>
      </c>
      <c r="P258" s="153">
        <f t="shared" si="41"/>
        <v>0</v>
      </c>
      <c r="Q258" s="153">
        <v>0</v>
      </c>
      <c r="R258" s="153">
        <f t="shared" si="42"/>
        <v>0</v>
      </c>
      <c r="S258" s="153">
        <v>0</v>
      </c>
      <c r="T258" s="154">
        <f t="shared" si="43"/>
        <v>0</v>
      </c>
      <c r="AR258" s="155" t="s">
        <v>396</v>
      </c>
      <c r="AT258" s="155" t="s">
        <v>319</v>
      </c>
      <c r="AU258" s="155" t="s">
        <v>88</v>
      </c>
      <c r="AY258" s="16" t="s">
        <v>317</v>
      </c>
      <c r="BE258" s="156">
        <f t="shared" si="44"/>
        <v>0</v>
      </c>
      <c r="BF258" s="156">
        <f t="shared" si="45"/>
        <v>0</v>
      </c>
      <c r="BG258" s="156">
        <f t="shared" si="46"/>
        <v>0</v>
      </c>
      <c r="BH258" s="156">
        <f t="shared" si="47"/>
        <v>0</v>
      </c>
      <c r="BI258" s="156">
        <f t="shared" si="48"/>
        <v>0</v>
      </c>
      <c r="BJ258" s="16" t="s">
        <v>88</v>
      </c>
      <c r="BK258" s="156">
        <f t="shared" si="49"/>
        <v>0</v>
      </c>
      <c r="BL258" s="16" t="s">
        <v>396</v>
      </c>
      <c r="BM258" s="155" t="s">
        <v>2632</v>
      </c>
    </row>
    <row r="259" spans="2:65" s="1" customFormat="1" ht="16.5" customHeight="1">
      <c r="B259" s="142"/>
      <c r="C259" s="179" t="s">
        <v>2039</v>
      </c>
      <c r="D259" s="179" t="s">
        <v>454</v>
      </c>
      <c r="E259" s="180" t="s">
        <v>7978</v>
      </c>
      <c r="F259" s="181" t="s">
        <v>7979</v>
      </c>
      <c r="G259" s="182" t="s">
        <v>7852</v>
      </c>
      <c r="H259" s="183">
        <v>142</v>
      </c>
      <c r="I259" s="184"/>
      <c r="J259" s="185">
        <f t="shared" si="40"/>
        <v>0</v>
      </c>
      <c r="K259" s="186"/>
      <c r="L259" s="187"/>
      <c r="M259" s="188" t="s">
        <v>1</v>
      </c>
      <c r="N259" s="189" t="s">
        <v>42</v>
      </c>
      <c r="P259" s="153">
        <f t="shared" si="41"/>
        <v>0</v>
      </c>
      <c r="Q259" s="153">
        <v>0</v>
      </c>
      <c r="R259" s="153">
        <f t="shared" si="42"/>
        <v>0</v>
      </c>
      <c r="S259" s="153">
        <v>0</v>
      </c>
      <c r="T259" s="154">
        <f t="shared" si="43"/>
        <v>0</v>
      </c>
      <c r="AR259" s="155" t="s">
        <v>481</v>
      </c>
      <c r="AT259" s="155" t="s">
        <v>454</v>
      </c>
      <c r="AU259" s="155" t="s">
        <v>88</v>
      </c>
      <c r="AY259" s="16" t="s">
        <v>317</v>
      </c>
      <c r="BE259" s="156">
        <f t="shared" si="44"/>
        <v>0</v>
      </c>
      <c r="BF259" s="156">
        <f t="shared" si="45"/>
        <v>0</v>
      </c>
      <c r="BG259" s="156">
        <f t="shared" si="46"/>
        <v>0</v>
      </c>
      <c r="BH259" s="156">
        <f t="shared" si="47"/>
        <v>0</v>
      </c>
      <c r="BI259" s="156">
        <f t="shared" si="48"/>
        <v>0</v>
      </c>
      <c r="BJ259" s="16" t="s">
        <v>88</v>
      </c>
      <c r="BK259" s="156">
        <f t="shared" si="49"/>
        <v>0</v>
      </c>
      <c r="BL259" s="16" t="s">
        <v>396</v>
      </c>
      <c r="BM259" s="155" t="s">
        <v>2684</v>
      </c>
    </row>
    <row r="260" spans="2:65" s="1" customFormat="1" ht="16.5" customHeight="1">
      <c r="B260" s="142"/>
      <c r="C260" s="179" t="s">
        <v>2043</v>
      </c>
      <c r="D260" s="179" t="s">
        <v>454</v>
      </c>
      <c r="E260" s="180" t="s">
        <v>7980</v>
      </c>
      <c r="F260" s="181" t="s">
        <v>7981</v>
      </c>
      <c r="G260" s="182" t="s">
        <v>7852</v>
      </c>
      <c r="H260" s="183">
        <v>48</v>
      </c>
      <c r="I260" s="184"/>
      <c r="J260" s="185">
        <f t="shared" si="40"/>
        <v>0</v>
      </c>
      <c r="K260" s="186"/>
      <c r="L260" s="187"/>
      <c r="M260" s="188" t="s">
        <v>1</v>
      </c>
      <c r="N260" s="189" t="s">
        <v>42</v>
      </c>
      <c r="P260" s="153">
        <f t="shared" si="41"/>
        <v>0</v>
      </c>
      <c r="Q260" s="153">
        <v>0</v>
      </c>
      <c r="R260" s="153">
        <f t="shared" si="42"/>
        <v>0</v>
      </c>
      <c r="S260" s="153">
        <v>0</v>
      </c>
      <c r="T260" s="154">
        <f t="shared" si="43"/>
        <v>0</v>
      </c>
      <c r="AR260" s="155" t="s">
        <v>481</v>
      </c>
      <c r="AT260" s="155" t="s">
        <v>454</v>
      </c>
      <c r="AU260" s="155" t="s">
        <v>88</v>
      </c>
      <c r="AY260" s="16" t="s">
        <v>317</v>
      </c>
      <c r="BE260" s="156">
        <f t="shared" si="44"/>
        <v>0</v>
      </c>
      <c r="BF260" s="156">
        <f t="shared" si="45"/>
        <v>0</v>
      </c>
      <c r="BG260" s="156">
        <f t="shared" si="46"/>
        <v>0</v>
      </c>
      <c r="BH260" s="156">
        <f t="shared" si="47"/>
        <v>0</v>
      </c>
      <c r="BI260" s="156">
        <f t="shared" si="48"/>
        <v>0</v>
      </c>
      <c r="BJ260" s="16" t="s">
        <v>88</v>
      </c>
      <c r="BK260" s="156">
        <f t="shared" si="49"/>
        <v>0</v>
      </c>
      <c r="BL260" s="16" t="s">
        <v>396</v>
      </c>
      <c r="BM260" s="155" t="s">
        <v>2694</v>
      </c>
    </row>
    <row r="261" spans="2:65" s="1" customFormat="1" ht="16.5" customHeight="1">
      <c r="B261" s="142"/>
      <c r="C261" s="179" t="s">
        <v>2047</v>
      </c>
      <c r="D261" s="179" t="s">
        <v>454</v>
      </c>
      <c r="E261" s="180" t="s">
        <v>7982</v>
      </c>
      <c r="F261" s="181" t="s">
        <v>7983</v>
      </c>
      <c r="G261" s="182" t="s">
        <v>7852</v>
      </c>
      <c r="H261" s="183">
        <v>18</v>
      </c>
      <c r="I261" s="184"/>
      <c r="J261" s="185">
        <f t="shared" si="40"/>
        <v>0</v>
      </c>
      <c r="K261" s="186"/>
      <c r="L261" s="187"/>
      <c r="M261" s="188" t="s">
        <v>1</v>
      </c>
      <c r="N261" s="189" t="s">
        <v>42</v>
      </c>
      <c r="P261" s="153">
        <f t="shared" si="41"/>
        <v>0</v>
      </c>
      <c r="Q261" s="153">
        <v>0</v>
      </c>
      <c r="R261" s="153">
        <f t="shared" si="42"/>
        <v>0</v>
      </c>
      <c r="S261" s="153">
        <v>0</v>
      </c>
      <c r="T261" s="154">
        <f t="shared" si="43"/>
        <v>0</v>
      </c>
      <c r="AR261" s="155" t="s">
        <v>481</v>
      </c>
      <c r="AT261" s="155" t="s">
        <v>454</v>
      </c>
      <c r="AU261" s="155" t="s">
        <v>88</v>
      </c>
      <c r="AY261" s="16" t="s">
        <v>317</v>
      </c>
      <c r="BE261" s="156">
        <f t="shared" si="44"/>
        <v>0</v>
      </c>
      <c r="BF261" s="156">
        <f t="shared" si="45"/>
        <v>0</v>
      </c>
      <c r="BG261" s="156">
        <f t="shared" si="46"/>
        <v>0</v>
      </c>
      <c r="BH261" s="156">
        <f t="shared" si="47"/>
        <v>0</v>
      </c>
      <c r="BI261" s="156">
        <f t="shared" si="48"/>
        <v>0</v>
      </c>
      <c r="BJ261" s="16" t="s">
        <v>88</v>
      </c>
      <c r="BK261" s="156">
        <f t="shared" si="49"/>
        <v>0</v>
      </c>
      <c r="BL261" s="16" t="s">
        <v>396</v>
      </c>
      <c r="BM261" s="155" t="s">
        <v>2705</v>
      </c>
    </row>
    <row r="262" spans="2:65" s="1" customFormat="1" ht="16.5" customHeight="1">
      <c r="B262" s="142"/>
      <c r="C262" s="179" t="s">
        <v>2051</v>
      </c>
      <c r="D262" s="179" t="s">
        <v>454</v>
      </c>
      <c r="E262" s="180" t="s">
        <v>7984</v>
      </c>
      <c r="F262" s="181" t="s">
        <v>7985</v>
      </c>
      <c r="G262" s="182" t="s">
        <v>7852</v>
      </c>
      <c r="H262" s="183">
        <v>24</v>
      </c>
      <c r="I262" s="184"/>
      <c r="J262" s="185">
        <f t="shared" si="40"/>
        <v>0</v>
      </c>
      <c r="K262" s="186"/>
      <c r="L262" s="187"/>
      <c r="M262" s="188" t="s">
        <v>1</v>
      </c>
      <c r="N262" s="189" t="s">
        <v>42</v>
      </c>
      <c r="P262" s="153">
        <f t="shared" si="41"/>
        <v>0</v>
      </c>
      <c r="Q262" s="153">
        <v>0</v>
      </c>
      <c r="R262" s="153">
        <f t="shared" si="42"/>
        <v>0</v>
      </c>
      <c r="S262" s="153">
        <v>0</v>
      </c>
      <c r="T262" s="154">
        <f t="shared" si="43"/>
        <v>0</v>
      </c>
      <c r="AR262" s="155" t="s">
        <v>481</v>
      </c>
      <c r="AT262" s="155" t="s">
        <v>454</v>
      </c>
      <c r="AU262" s="155" t="s">
        <v>88</v>
      </c>
      <c r="AY262" s="16" t="s">
        <v>317</v>
      </c>
      <c r="BE262" s="156">
        <f t="shared" si="44"/>
        <v>0</v>
      </c>
      <c r="BF262" s="156">
        <f t="shared" si="45"/>
        <v>0</v>
      </c>
      <c r="BG262" s="156">
        <f t="shared" si="46"/>
        <v>0</v>
      </c>
      <c r="BH262" s="156">
        <f t="shared" si="47"/>
        <v>0</v>
      </c>
      <c r="BI262" s="156">
        <f t="shared" si="48"/>
        <v>0</v>
      </c>
      <c r="BJ262" s="16" t="s">
        <v>88</v>
      </c>
      <c r="BK262" s="156">
        <f t="shared" si="49"/>
        <v>0</v>
      </c>
      <c r="BL262" s="16" t="s">
        <v>396</v>
      </c>
      <c r="BM262" s="155" t="s">
        <v>2713</v>
      </c>
    </row>
    <row r="263" spans="2:65" s="1" customFormat="1" ht="16.5" customHeight="1">
      <c r="B263" s="142"/>
      <c r="C263" s="179" t="s">
        <v>2055</v>
      </c>
      <c r="D263" s="179" t="s">
        <v>454</v>
      </c>
      <c r="E263" s="180" t="s">
        <v>7986</v>
      </c>
      <c r="F263" s="181" t="s">
        <v>7987</v>
      </c>
      <c r="G263" s="182" t="s">
        <v>7852</v>
      </c>
      <c r="H263" s="183">
        <v>10</v>
      </c>
      <c r="I263" s="184"/>
      <c r="J263" s="185">
        <f t="shared" si="40"/>
        <v>0</v>
      </c>
      <c r="K263" s="186"/>
      <c r="L263" s="187"/>
      <c r="M263" s="188" t="s">
        <v>1</v>
      </c>
      <c r="N263" s="189" t="s">
        <v>42</v>
      </c>
      <c r="P263" s="153">
        <f t="shared" si="41"/>
        <v>0</v>
      </c>
      <c r="Q263" s="153">
        <v>0</v>
      </c>
      <c r="R263" s="153">
        <f t="shared" si="42"/>
        <v>0</v>
      </c>
      <c r="S263" s="153">
        <v>0</v>
      </c>
      <c r="T263" s="154">
        <f t="shared" si="43"/>
        <v>0</v>
      </c>
      <c r="AR263" s="155" t="s">
        <v>481</v>
      </c>
      <c r="AT263" s="155" t="s">
        <v>454</v>
      </c>
      <c r="AU263" s="155" t="s">
        <v>88</v>
      </c>
      <c r="AY263" s="16" t="s">
        <v>317</v>
      </c>
      <c r="BE263" s="156">
        <f t="shared" si="44"/>
        <v>0</v>
      </c>
      <c r="BF263" s="156">
        <f t="shared" si="45"/>
        <v>0</v>
      </c>
      <c r="BG263" s="156">
        <f t="shared" si="46"/>
        <v>0</v>
      </c>
      <c r="BH263" s="156">
        <f t="shared" si="47"/>
        <v>0</v>
      </c>
      <c r="BI263" s="156">
        <f t="shared" si="48"/>
        <v>0</v>
      </c>
      <c r="BJ263" s="16" t="s">
        <v>88</v>
      </c>
      <c r="BK263" s="156">
        <f t="shared" si="49"/>
        <v>0</v>
      </c>
      <c r="BL263" s="16" t="s">
        <v>396</v>
      </c>
      <c r="BM263" s="155" t="s">
        <v>2723</v>
      </c>
    </row>
    <row r="264" spans="2:65" s="1" customFormat="1" ht="16.5" customHeight="1">
      <c r="B264" s="142"/>
      <c r="C264" s="179" t="s">
        <v>2059</v>
      </c>
      <c r="D264" s="179" t="s">
        <v>454</v>
      </c>
      <c r="E264" s="180" t="s">
        <v>7988</v>
      </c>
      <c r="F264" s="181" t="s">
        <v>7989</v>
      </c>
      <c r="G264" s="182" t="s">
        <v>7852</v>
      </c>
      <c r="H264" s="183">
        <v>8</v>
      </c>
      <c r="I264" s="184"/>
      <c r="J264" s="185">
        <f t="shared" si="40"/>
        <v>0</v>
      </c>
      <c r="K264" s="186"/>
      <c r="L264" s="187"/>
      <c r="M264" s="188" t="s">
        <v>1</v>
      </c>
      <c r="N264" s="189" t="s">
        <v>42</v>
      </c>
      <c r="P264" s="153">
        <f t="shared" si="41"/>
        <v>0</v>
      </c>
      <c r="Q264" s="153">
        <v>0</v>
      </c>
      <c r="R264" s="153">
        <f t="shared" si="42"/>
        <v>0</v>
      </c>
      <c r="S264" s="153">
        <v>0</v>
      </c>
      <c r="T264" s="154">
        <f t="shared" si="43"/>
        <v>0</v>
      </c>
      <c r="AR264" s="155" t="s">
        <v>481</v>
      </c>
      <c r="AT264" s="155" t="s">
        <v>454</v>
      </c>
      <c r="AU264" s="155" t="s">
        <v>88</v>
      </c>
      <c r="AY264" s="16" t="s">
        <v>317</v>
      </c>
      <c r="BE264" s="156">
        <f t="shared" si="44"/>
        <v>0</v>
      </c>
      <c r="BF264" s="156">
        <f t="shared" si="45"/>
        <v>0</v>
      </c>
      <c r="BG264" s="156">
        <f t="shared" si="46"/>
        <v>0</v>
      </c>
      <c r="BH264" s="156">
        <f t="shared" si="47"/>
        <v>0</v>
      </c>
      <c r="BI264" s="156">
        <f t="shared" si="48"/>
        <v>0</v>
      </c>
      <c r="BJ264" s="16" t="s">
        <v>88</v>
      </c>
      <c r="BK264" s="156">
        <f t="shared" si="49"/>
        <v>0</v>
      </c>
      <c r="BL264" s="16" t="s">
        <v>396</v>
      </c>
      <c r="BM264" s="155" t="s">
        <v>2768</v>
      </c>
    </row>
    <row r="265" spans="2:65" s="1" customFormat="1" ht="16.5" customHeight="1">
      <c r="B265" s="142"/>
      <c r="C265" s="179" t="s">
        <v>2063</v>
      </c>
      <c r="D265" s="179" t="s">
        <v>454</v>
      </c>
      <c r="E265" s="180" t="s">
        <v>7990</v>
      </c>
      <c r="F265" s="181" t="s">
        <v>7991</v>
      </c>
      <c r="G265" s="182" t="s">
        <v>7852</v>
      </c>
      <c r="H265" s="183">
        <v>62</v>
      </c>
      <c r="I265" s="184"/>
      <c r="J265" s="185">
        <f t="shared" ref="J265:J296" si="50">ROUND(I265*H265,2)</f>
        <v>0</v>
      </c>
      <c r="K265" s="186"/>
      <c r="L265" s="187"/>
      <c r="M265" s="188" t="s">
        <v>1</v>
      </c>
      <c r="N265" s="189" t="s">
        <v>42</v>
      </c>
      <c r="P265" s="153">
        <f t="shared" ref="P265:P296" si="51">O265*H265</f>
        <v>0</v>
      </c>
      <c r="Q265" s="153">
        <v>0</v>
      </c>
      <c r="R265" s="153">
        <f t="shared" ref="R265:R296" si="52">Q265*H265</f>
        <v>0</v>
      </c>
      <c r="S265" s="153">
        <v>0</v>
      </c>
      <c r="T265" s="154">
        <f t="shared" ref="T265:T296" si="53">S265*H265</f>
        <v>0</v>
      </c>
      <c r="AR265" s="155" t="s">
        <v>481</v>
      </c>
      <c r="AT265" s="155" t="s">
        <v>454</v>
      </c>
      <c r="AU265" s="155" t="s">
        <v>88</v>
      </c>
      <c r="AY265" s="16" t="s">
        <v>317</v>
      </c>
      <c r="BE265" s="156">
        <f t="shared" ref="BE265:BE296" si="54">IF(N265="základná",J265,0)</f>
        <v>0</v>
      </c>
      <c r="BF265" s="156">
        <f t="shared" ref="BF265:BF296" si="55">IF(N265="znížená",J265,0)</f>
        <v>0</v>
      </c>
      <c r="BG265" s="156">
        <f t="shared" ref="BG265:BG296" si="56">IF(N265="zákl. prenesená",J265,0)</f>
        <v>0</v>
      </c>
      <c r="BH265" s="156">
        <f t="shared" ref="BH265:BH296" si="57">IF(N265="zníž. prenesená",J265,0)</f>
        <v>0</v>
      </c>
      <c r="BI265" s="156">
        <f t="shared" ref="BI265:BI296" si="58">IF(N265="nulová",J265,0)</f>
        <v>0</v>
      </c>
      <c r="BJ265" s="16" t="s">
        <v>88</v>
      </c>
      <c r="BK265" s="156">
        <f t="shared" ref="BK265:BK296" si="59">ROUND(I265*H265,2)</f>
        <v>0</v>
      </c>
      <c r="BL265" s="16" t="s">
        <v>396</v>
      </c>
      <c r="BM265" s="155" t="s">
        <v>2782</v>
      </c>
    </row>
    <row r="266" spans="2:65" s="1" customFormat="1" ht="16.5" customHeight="1">
      <c r="B266" s="142"/>
      <c r="C266" s="179" t="s">
        <v>2068</v>
      </c>
      <c r="D266" s="179" t="s">
        <v>454</v>
      </c>
      <c r="E266" s="180" t="s">
        <v>7992</v>
      </c>
      <c r="F266" s="181" t="s">
        <v>7993</v>
      </c>
      <c r="G266" s="182" t="s">
        <v>7852</v>
      </c>
      <c r="H266" s="183">
        <v>65</v>
      </c>
      <c r="I266" s="184"/>
      <c r="J266" s="185">
        <f t="shared" si="50"/>
        <v>0</v>
      </c>
      <c r="K266" s="186"/>
      <c r="L266" s="187"/>
      <c r="M266" s="188" t="s">
        <v>1</v>
      </c>
      <c r="N266" s="189" t="s">
        <v>42</v>
      </c>
      <c r="P266" s="153">
        <f t="shared" si="51"/>
        <v>0</v>
      </c>
      <c r="Q266" s="153">
        <v>0</v>
      </c>
      <c r="R266" s="153">
        <f t="shared" si="52"/>
        <v>0</v>
      </c>
      <c r="S266" s="153">
        <v>0</v>
      </c>
      <c r="T266" s="154">
        <f t="shared" si="53"/>
        <v>0</v>
      </c>
      <c r="AR266" s="155" t="s">
        <v>481</v>
      </c>
      <c r="AT266" s="155" t="s">
        <v>454</v>
      </c>
      <c r="AU266" s="155" t="s">
        <v>88</v>
      </c>
      <c r="AY266" s="16" t="s">
        <v>317</v>
      </c>
      <c r="BE266" s="156">
        <f t="shared" si="54"/>
        <v>0</v>
      </c>
      <c r="BF266" s="156">
        <f t="shared" si="55"/>
        <v>0</v>
      </c>
      <c r="BG266" s="156">
        <f t="shared" si="56"/>
        <v>0</v>
      </c>
      <c r="BH266" s="156">
        <f t="shared" si="57"/>
        <v>0</v>
      </c>
      <c r="BI266" s="156">
        <f t="shared" si="58"/>
        <v>0</v>
      </c>
      <c r="BJ266" s="16" t="s">
        <v>88</v>
      </c>
      <c r="BK266" s="156">
        <f t="shared" si="59"/>
        <v>0</v>
      </c>
      <c r="BL266" s="16" t="s">
        <v>396</v>
      </c>
      <c r="BM266" s="155" t="s">
        <v>2793</v>
      </c>
    </row>
    <row r="267" spans="2:65" s="1" customFormat="1" ht="16.5" customHeight="1">
      <c r="B267" s="142"/>
      <c r="C267" s="179" t="s">
        <v>2072</v>
      </c>
      <c r="D267" s="179" t="s">
        <v>454</v>
      </c>
      <c r="E267" s="180" t="s">
        <v>7994</v>
      </c>
      <c r="F267" s="181" t="s">
        <v>7995</v>
      </c>
      <c r="G267" s="182" t="s">
        <v>7852</v>
      </c>
      <c r="H267" s="183">
        <v>56</v>
      </c>
      <c r="I267" s="184"/>
      <c r="J267" s="185">
        <f t="shared" si="50"/>
        <v>0</v>
      </c>
      <c r="K267" s="186"/>
      <c r="L267" s="187"/>
      <c r="M267" s="188" t="s">
        <v>1</v>
      </c>
      <c r="N267" s="189" t="s">
        <v>42</v>
      </c>
      <c r="P267" s="153">
        <f t="shared" si="51"/>
        <v>0</v>
      </c>
      <c r="Q267" s="153">
        <v>0</v>
      </c>
      <c r="R267" s="153">
        <f t="shared" si="52"/>
        <v>0</v>
      </c>
      <c r="S267" s="153">
        <v>0</v>
      </c>
      <c r="T267" s="154">
        <f t="shared" si="53"/>
        <v>0</v>
      </c>
      <c r="AR267" s="155" t="s">
        <v>481</v>
      </c>
      <c r="AT267" s="155" t="s">
        <v>454</v>
      </c>
      <c r="AU267" s="155" t="s">
        <v>88</v>
      </c>
      <c r="AY267" s="16" t="s">
        <v>317</v>
      </c>
      <c r="BE267" s="156">
        <f t="shared" si="54"/>
        <v>0</v>
      </c>
      <c r="BF267" s="156">
        <f t="shared" si="55"/>
        <v>0</v>
      </c>
      <c r="BG267" s="156">
        <f t="shared" si="56"/>
        <v>0</v>
      </c>
      <c r="BH267" s="156">
        <f t="shared" si="57"/>
        <v>0</v>
      </c>
      <c r="BI267" s="156">
        <f t="shared" si="58"/>
        <v>0</v>
      </c>
      <c r="BJ267" s="16" t="s">
        <v>88</v>
      </c>
      <c r="BK267" s="156">
        <f t="shared" si="59"/>
        <v>0</v>
      </c>
      <c r="BL267" s="16" t="s">
        <v>396</v>
      </c>
      <c r="BM267" s="155" t="s">
        <v>2810</v>
      </c>
    </row>
    <row r="268" spans="2:65" s="1" customFormat="1" ht="16.5" customHeight="1">
      <c r="B268" s="142"/>
      <c r="C268" s="179" t="s">
        <v>2077</v>
      </c>
      <c r="D268" s="179" t="s">
        <v>454</v>
      </c>
      <c r="E268" s="180" t="s">
        <v>7996</v>
      </c>
      <c r="F268" s="181" t="s">
        <v>7997</v>
      </c>
      <c r="G268" s="182" t="s">
        <v>7852</v>
      </c>
      <c r="H268" s="183">
        <v>4</v>
      </c>
      <c r="I268" s="184"/>
      <c r="J268" s="185">
        <f t="shared" si="50"/>
        <v>0</v>
      </c>
      <c r="K268" s="186"/>
      <c r="L268" s="187"/>
      <c r="M268" s="188" t="s">
        <v>1</v>
      </c>
      <c r="N268" s="189" t="s">
        <v>42</v>
      </c>
      <c r="P268" s="153">
        <f t="shared" si="51"/>
        <v>0</v>
      </c>
      <c r="Q268" s="153">
        <v>0</v>
      </c>
      <c r="R268" s="153">
        <f t="shared" si="52"/>
        <v>0</v>
      </c>
      <c r="S268" s="153">
        <v>0</v>
      </c>
      <c r="T268" s="154">
        <f t="shared" si="53"/>
        <v>0</v>
      </c>
      <c r="AR268" s="155" t="s">
        <v>481</v>
      </c>
      <c r="AT268" s="155" t="s">
        <v>454</v>
      </c>
      <c r="AU268" s="155" t="s">
        <v>88</v>
      </c>
      <c r="AY268" s="16" t="s">
        <v>317</v>
      </c>
      <c r="BE268" s="156">
        <f t="shared" si="54"/>
        <v>0</v>
      </c>
      <c r="BF268" s="156">
        <f t="shared" si="55"/>
        <v>0</v>
      </c>
      <c r="BG268" s="156">
        <f t="shared" si="56"/>
        <v>0</v>
      </c>
      <c r="BH268" s="156">
        <f t="shared" si="57"/>
        <v>0</v>
      </c>
      <c r="BI268" s="156">
        <f t="shared" si="58"/>
        <v>0</v>
      </c>
      <c r="BJ268" s="16" t="s">
        <v>88</v>
      </c>
      <c r="BK268" s="156">
        <f t="shared" si="59"/>
        <v>0</v>
      </c>
      <c r="BL268" s="16" t="s">
        <v>396</v>
      </c>
      <c r="BM268" s="155" t="s">
        <v>555</v>
      </c>
    </row>
    <row r="269" spans="2:65" s="1" customFormat="1" ht="16.5" customHeight="1">
      <c r="B269" s="142"/>
      <c r="C269" s="179" t="s">
        <v>2081</v>
      </c>
      <c r="D269" s="179" t="s">
        <v>454</v>
      </c>
      <c r="E269" s="180" t="s">
        <v>7998</v>
      </c>
      <c r="F269" s="181" t="s">
        <v>7999</v>
      </c>
      <c r="G269" s="182" t="s">
        <v>7852</v>
      </c>
      <c r="H269" s="183">
        <v>2</v>
      </c>
      <c r="I269" s="184"/>
      <c r="J269" s="185">
        <f t="shared" si="50"/>
        <v>0</v>
      </c>
      <c r="K269" s="186"/>
      <c r="L269" s="187"/>
      <c r="M269" s="188" t="s">
        <v>1</v>
      </c>
      <c r="N269" s="189" t="s">
        <v>42</v>
      </c>
      <c r="P269" s="153">
        <f t="shared" si="51"/>
        <v>0</v>
      </c>
      <c r="Q269" s="153">
        <v>0</v>
      </c>
      <c r="R269" s="153">
        <f t="shared" si="52"/>
        <v>0</v>
      </c>
      <c r="S269" s="153">
        <v>0</v>
      </c>
      <c r="T269" s="154">
        <f t="shared" si="53"/>
        <v>0</v>
      </c>
      <c r="AR269" s="155" t="s">
        <v>481</v>
      </c>
      <c r="AT269" s="155" t="s">
        <v>454</v>
      </c>
      <c r="AU269" s="155" t="s">
        <v>88</v>
      </c>
      <c r="AY269" s="16" t="s">
        <v>317</v>
      </c>
      <c r="BE269" s="156">
        <f t="shared" si="54"/>
        <v>0</v>
      </c>
      <c r="BF269" s="156">
        <f t="shared" si="55"/>
        <v>0</v>
      </c>
      <c r="BG269" s="156">
        <f t="shared" si="56"/>
        <v>0</v>
      </c>
      <c r="BH269" s="156">
        <f t="shared" si="57"/>
        <v>0</v>
      </c>
      <c r="BI269" s="156">
        <f t="shared" si="58"/>
        <v>0</v>
      </c>
      <c r="BJ269" s="16" t="s">
        <v>88</v>
      </c>
      <c r="BK269" s="156">
        <f t="shared" si="59"/>
        <v>0</v>
      </c>
      <c r="BL269" s="16" t="s">
        <v>396</v>
      </c>
      <c r="BM269" s="155" t="s">
        <v>2851</v>
      </c>
    </row>
    <row r="270" spans="2:65" s="1" customFormat="1" ht="16.5" customHeight="1">
      <c r="B270" s="142"/>
      <c r="C270" s="179" t="s">
        <v>2085</v>
      </c>
      <c r="D270" s="179" t="s">
        <v>454</v>
      </c>
      <c r="E270" s="180" t="s">
        <v>8000</v>
      </c>
      <c r="F270" s="181" t="s">
        <v>8001</v>
      </c>
      <c r="G270" s="182" t="s">
        <v>7852</v>
      </c>
      <c r="H270" s="183">
        <v>4</v>
      </c>
      <c r="I270" s="184"/>
      <c r="J270" s="185">
        <f t="shared" si="50"/>
        <v>0</v>
      </c>
      <c r="K270" s="186"/>
      <c r="L270" s="187"/>
      <c r="M270" s="188" t="s">
        <v>1</v>
      </c>
      <c r="N270" s="189" t="s">
        <v>42</v>
      </c>
      <c r="P270" s="153">
        <f t="shared" si="51"/>
        <v>0</v>
      </c>
      <c r="Q270" s="153">
        <v>0</v>
      </c>
      <c r="R270" s="153">
        <f t="shared" si="52"/>
        <v>0</v>
      </c>
      <c r="S270" s="153">
        <v>0</v>
      </c>
      <c r="T270" s="154">
        <f t="shared" si="53"/>
        <v>0</v>
      </c>
      <c r="AR270" s="155" t="s">
        <v>481</v>
      </c>
      <c r="AT270" s="155" t="s">
        <v>454</v>
      </c>
      <c r="AU270" s="155" t="s">
        <v>88</v>
      </c>
      <c r="AY270" s="16" t="s">
        <v>317</v>
      </c>
      <c r="BE270" s="156">
        <f t="shared" si="54"/>
        <v>0</v>
      </c>
      <c r="BF270" s="156">
        <f t="shared" si="55"/>
        <v>0</v>
      </c>
      <c r="BG270" s="156">
        <f t="shared" si="56"/>
        <v>0</v>
      </c>
      <c r="BH270" s="156">
        <f t="shared" si="57"/>
        <v>0</v>
      </c>
      <c r="BI270" s="156">
        <f t="shared" si="58"/>
        <v>0</v>
      </c>
      <c r="BJ270" s="16" t="s">
        <v>88</v>
      </c>
      <c r="BK270" s="156">
        <f t="shared" si="59"/>
        <v>0</v>
      </c>
      <c r="BL270" s="16" t="s">
        <v>396</v>
      </c>
      <c r="BM270" s="155" t="s">
        <v>2860</v>
      </c>
    </row>
    <row r="271" spans="2:65" s="1" customFormat="1" ht="16.5" customHeight="1">
      <c r="B271" s="142"/>
      <c r="C271" s="179" t="s">
        <v>768</v>
      </c>
      <c r="D271" s="179" t="s">
        <v>454</v>
      </c>
      <c r="E271" s="180" t="s">
        <v>8002</v>
      </c>
      <c r="F271" s="181" t="s">
        <v>8003</v>
      </c>
      <c r="G271" s="182" t="s">
        <v>7852</v>
      </c>
      <c r="H271" s="183">
        <v>2</v>
      </c>
      <c r="I271" s="184"/>
      <c r="J271" s="185">
        <f t="shared" si="50"/>
        <v>0</v>
      </c>
      <c r="K271" s="186"/>
      <c r="L271" s="187"/>
      <c r="M271" s="188" t="s">
        <v>1</v>
      </c>
      <c r="N271" s="189" t="s">
        <v>42</v>
      </c>
      <c r="P271" s="153">
        <f t="shared" si="51"/>
        <v>0</v>
      </c>
      <c r="Q271" s="153">
        <v>0</v>
      </c>
      <c r="R271" s="153">
        <f t="shared" si="52"/>
        <v>0</v>
      </c>
      <c r="S271" s="153">
        <v>0</v>
      </c>
      <c r="T271" s="154">
        <f t="shared" si="53"/>
        <v>0</v>
      </c>
      <c r="AR271" s="155" t="s">
        <v>481</v>
      </c>
      <c r="AT271" s="155" t="s">
        <v>454</v>
      </c>
      <c r="AU271" s="155" t="s">
        <v>88</v>
      </c>
      <c r="AY271" s="16" t="s">
        <v>317</v>
      </c>
      <c r="BE271" s="156">
        <f t="shared" si="54"/>
        <v>0</v>
      </c>
      <c r="BF271" s="156">
        <f t="shared" si="55"/>
        <v>0</v>
      </c>
      <c r="BG271" s="156">
        <f t="shared" si="56"/>
        <v>0</v>
      </c>
      <c r="BH271" s="156">
        <f t="shared" si="57"/>
        <v>0</v>
      </c>
      <c r="BI271" s="156">
        <f t="shared" si="58"/>
        <v>0</v>
      </c>
      <c r="BJ271" s="16" t="s">
        <v>88</v>
      </c>
      <c r="BK271" s="156">
        <f t="shared" si="59"/>
        <v>0</v>
      </c>
      <c r="BL271" s="16" t="s">
        <v>396</v>
      </c>
      <c r="BM271" s="155" t="s">
        <v>831</v>
      </c>
    </row>
    <row r="272" spans="2:65" s="1" customFormat="1" ht="16.5" customHeight="1">
      <c r="B272" s="142"/>
      <c r="C272" s="179" t="s">
        <v>2092</v>
      </c>
      <c r="D272" s="179" t="s">
        <v>454</v>
      </c>
      <c r="E272" s="180" t="s">
        <v>8004</v>
      </c>
      <c r="F272" s="181" t="s">
        <v>8005</v>
      </c>
      <c r="G272" s="182" t="s">
        <v>7852</v>
      </c>
      <c r="H272" s="183">
        <v>3</v>
      </c>
      <c r="I272" s="184"/>
      <c r="J272" s="185">
        <f t="shared" si="50"/>
        <v>0</v>
      </c>
      <c r="K272" s="186"/>
      <c r="L272" s="187"/>
      <c r="M272" s="188" t="s">
        <v>1</v>
      </c>
      <c r="N272" s="189" t="s">
        <v>42</v>
      </c>
      <c r="P272" s="153">
        <f t="shared" si="51"/>
        <v>0</v>
      </c>
      <c r="Q272" s="153">
        <v>0</v>
      </c>
      <c r="R272" s="153">
        <f t="shared" si="52"/>
        <v>0</v>
      </c>
      <c r="S272" s="153">
        <v>0</v>
      </c>
      <c r="T272" s="154">
        <f t="shared" si="53"/>
        <v>0</v>
      </c>
      <c r="AR272" s="155" t="s">
        <v>481</v>
      </c>
      <c r="AT272" s="155" t="s">
        <v>454</v>
      </c>
      <c r="AU272" s="155" t="s">
        <v>88</v>
      </c>
      <c r="AY272" s="16" t="s">
        <v>317</v>
      </c>
      <c r="BE272" s="156">
        <f t="shared" si="54"/>
        <v>0</v>
      </c>
      <c r="BF272" s="156">
        <f t="shared" si="55"/>
        <v>0</v>
      </c>
      <c r="BG272" s="156">
        <f t="shared" si="56"/>
        <v>0</v>
      </c>
      <c r="BH272" s="156">
        <f t="shared" si="57"/>
        <v>0</v>
      </c>
      <c r="BI272" s="156">
        <f t="shared" si="58"/>
        <v>0</v>
      </c>
      <c r="BJ272" s="16" t="s">
        <v>88</v>
      </c>
      <c r="BK272" s="156">
        <f t="shared" si="59"/>
        <v>0</v>
      </c>
      <c r="BL272" s="16" t="s">
        <v>396</v>
      </c>
      <c r="BM272" s="155" t="s">
        <v>2876</v>
      </c>
    </row>
    <row r="273" spans="2:65" s="1" customFormat="1" ht="16.5" customHeight="1">
      <c r="B273" s="142"/>
      <c r="C273" s="179" t="s">
        <v>2096</v>
      </c>
      <c r="D273" s="179" t="s">
        <v>454</v>
      </c>
      <c r="E273" s="180" t="s">
        <v>8006</v>
      </c>
      <c r="F273" s="181" t="s">
        <v>1</v>
      </c>
      <c r="G273" s="182" t="s">
        <v>1</v>
      </c>
      <c r="H273" s="183">
        <v>0</v>
      </c>
      <c r="I273" s="184"/>
      <c r="J273" s="185">
        <f t="shared" si="50"/>
        <v>0</v>
      </c>
      <c r="K273" s="186"/>
      <c r="L273" s="187"/>
      <c r="M273" s="188" t="s">
        <v>1</v>
      </c>
      <c r="N273" s="189" t="s">
        <v>42</v>
      </c>
      <c r="P273" s="153">
        <f t="shared" si="51"/>
        <v>0</v>
      </c>
      <c r="Q273" s="153">
        <v>0</v>
      </c>
      <c r="R273" s="153">
        <f t="shared" si="52"/>
        <v>0</v>
      </c>
      <c r="S273" s="153">
        <v>0</v>
      </c>
      <c r="T273" s="154">
        <f t="shared" si="53"/>
        <v>0</v>
      </c>
      <c r="AR273" s="155" t="s">
        <v>481</v>
      </c>
      <c r="AT273" s="155" t="s">
        <v>454</v>
      </c>
      <c r="AU273" s="155" t="s">
        <v>88</v>
      </c>
      <c r="AY273" s="16" t="s">
        <v>317</v>
      </c>
      <c r="BE273" s="156">
        <f t="shared" si="54"/>
        <v>0</v>
      </c>
      <c r="BF273" s="156">
        <f t="shared" si="55"/>
        <v>0</v>
      </c>
      <c r="BG273" s="156">
        <f t="shared" si="56"/>
        <v>0</v>
      </c>
      <c r="BH273" s="156">
        <f t="shared" si="57"/>
        <v>0</v>
      </c>
      <c r="BI273" s="156">
        <f t="shared" si="58"/>
        <v>0</v>
      </c>
      <c r="BJ273" s="16" t="s">
        <v>88</v>
      </c>
      <c r="BK273" s="156">
        <f t="shared" si="59"/>
        <v>0</v>
      </c>
      <c r="BL273" s="16" t="s">
        <v>396</v>
      </c>
      <c r="BM273" s="155" t="s">
        <v>1557</v>
      </c>
    </row>
    <row r="274" spans="2:65" s="1" customFormat="1" ht="24.15" customHeight="1">
      <c r="B274" s="142"/>
      <c r="C274" s="179" t="s">
        <v>2100</v>
      </c>
      <c r="D274" s="179" t="s">
        <v>454</v>
      </c>
      <c r="E274" s="180" t="s">
        <v>8007</v>
      </c>
      <c r="F274" s="181" t="s">
        <v>8008</v>
      </c>
      <c r="G274" s="182" t="s">
        <v>7852</v>
      </c>
      <c r="H274" s="183">
        <v>15</v>
      </c>
      <c r="I274" s="184"/>
      <c r="J274" s="185">
        <f t="shared" si="50"/>
        <v>0</v>
      </c>
      <c r="K274" s="186"/>
      <c r="L274" s="187"/>
      <c r="M274" s="188" t="s">
        <v>1</v>
      </c>
      <c r="N274" s="189" t="s">
        <v>42</v>
      </c>
      <c r="P274" s="153">
        <f t="shared" si="51"/>
        <v>0</v>
      </c>
      <c r="Q274" s="153">
        <v>0</v>
      </c>
      <c r="R274" s="153">
        <f t="shared" si="52"/>
        <v>0</v>
      </c>
      <c r="S274" s="153">
        <v>0</v>
      </c>
      <c r="T274" s="154">
        <f t="shared" si="53"/>
        <v>0</v>
      </c>
      <c r="AR274" s="155" t="s">
        <v>481</v>
      </c>
      <c r="AT274" s="155" t="s">
        <v>454</v>
      </c>
      <c r="AU274" s="155" t="s">
        <v>88</v>
      </c>
      <c r="AY274" s="16" t="s">
        <v>317</v>
      </c>
      <c r="BE274" s="156">
        <f t="shared" si="54"/>
        <v>0</v>
      </c>
      <c r="BF274" s="156">
        <f t="shared" si="55"/>
        <v>0</v>
      </c>
      <c r="BG274" s="156">
        <f t="shared" si="56"/>
        <v>0</v>
      </c>
      <c r="BH274" s="156">
        <f t="shared" si="57"/>
        <v>0</v>
      </c>
      <c r="BI274" s="156">
        <f t="shared" si="58"/>
        <v>0</v>
      </c>
      <c r="BJ274" s="16" t="s">
        <v>88</v>
      </c>
      <c r="BK274" s="156">
        <f t="shared" si="59"/>
        <v>0</v>
      </c>
      <c r="BL274" s="16" t="s">
        <v>396</v>
      </c>
      <c r="BM274" s="155" t="s">
        <v>2891</v>
      </c>
    </row>
    <row r="275" spans="2:65" s="1" customFormat="1" ht="24.15" customHeight="1">
      <c r="B275" s="142"/>
      <c r="C275" s="179" t="s">
        <v>2104</v>
      </c>
      <c r="D275" s="179" t="s">
        <v>454</v>
      </c>
      <c r="E275" s="180" t="s">
        <v>8009</v>
      </c>
      <c r="F275" s="181" t="s">
        <v>8010</v>
      </c>
      <c r="G275" s="182" t="s">
        <v>7852</v>
      </c>
      <c r="H275" s="183">
        <v>9</v>
      </c>
      <c r="I275" s="184"/>
      <c r="J275" s="185">
        <f t="shared" si="50"/>
        <v>0</v>
      </c>
      <c r="K275" s="186"/>
      <c r="L275" s="187"/>
      <c r="M275" s="188" t="s">
        <v>1</v>
      </c>
      <c r="N275" s="189" t="s">
        <v>42</v>
      </c>
      <c r="P275" s="153">
        <f t="shared" si="51"/>
        <v>0</v>
      </c>
      <c r="Q275" s="153">
        <v>0</v>
      </c>
      <c r="R275" s="153">
        <f t="shared" si="52"/>
        <v>0</v>
      </c>
      <c r="S275" s="153">
        <v>0</v>
      </c>
      <c r="T275" s="154">
        <f t="shared" si="53"/>
        <v>0</v>
      </c>
      <c r="AR275" s="155" t="s">
        <v>481</v>
      </c>
      <c r="AT275" s="155" t="s">
        <v>454</v>
      </c>
      <c r="AU275" s="155" t="s">
        <v>88</v>
      </c>
      <c r="AY275" s="16" t="s">
        <v>317</v>
      </c>
      <c r="BE275" s="156">
        <f t="shared" si="54"/>
        <v>0</v>
      </c>
      <c r="BF275" s="156">
        <f t="shared" si="55"/>
        <v>0</v>
      </c>
      <c r="BG275" s="156">
        <f t="shared" si="56"/>
        <v>0</v>
      </c>
      <c r="BH275" s="156">
        <f t="shared" si="57"/>
        <v>0</v>
      </c>
      <c r="BI275" s="156">
        <f t="shared" si="58"/>
        <v>0</v>
      </c>
      <c r="BJ275" s="16" t="s">
        <v>88</v>
      </c>
      <c r="BK275" s="156">
        <f t="shared" si="59"/>
        <v>0</v>
      </c>
      <c r="BL275" s="16" t="s">
        <v>396</v>
      </c>
      <c r="BM275" s="155" t="s">
        <v>2899</v>
      </c>
    </row>
    <row r="276" spans="2:65" s="1" customFormat="1" ht="16.5" customHeight="1">
      <c r="B276" s="142"/>
      <c r="C276" s="143" t="s">
        <v>2108</v>
      </c>
      <c r="D276" s="143" t="s">
        <v>319</v>
      </c>
      <c r="E276" s="144" t="s">
        <v>8011</v>
      </c>
      <c r="F276" s="145" t="s">
        <v>8012</v>
      </c>
      <c r="G276" s="146" t="s">
        <v>467</v>
      </c>
      <c r="H276" s="147">
        <v>509</v>
      </c>
      <c r="I276" s="148"/>
      <c r="J276" s="149">
        <f t="shared" si="50"/>
        <v>0</v>
      </c>
      <c r="K276" s="150"/>
      <c r="L276" s="31"/>
      <c r="M276" s="151" t="s">
        <v>1</v>
      </c>
      <c r="N276" s="152" t="s">
        <v>42</v>
      </c>
      <c r="P276" s="153">
        <f t="shared" si="51"/>
        <v>0</v>
      </c>
      <c r="Q276" s="153">
        <v>0</v>
      </c>
      <c r="R276" s="153">
        <f t="shared" si="52"/>
        <v>0</v>
      </c>
      <c r="S276" s="153">
        <v>0</v>
      </c>
      <c r="T276" s="154">
        <f t="shared" si="53"/>
        <v>0</v>
      </c>
      <c r="AR276" s="155" t="s">
        <v>396</v>
      </c>
      <c r="AT276" s="155" t="s">
        <v>319</v>
      </c>
      <c r="AU276" s="155" t="s">
        <v>88</v>
      </c>
      <c r="AY276" s="16" t="s">
        <v>317</v>
      </c>
      <c r="BE276" s="156">
        <f t="shared" si="54"/>
        <v>0</v>
      </c>
      <c r="BF276" s="156">
        <f t="shared" si="55"/>
        <v>0</v>
      </c>
      <c r="BG276" s="156">
        <f t="shared" si="56"/>
        <v>0</v>
      </c>
      <c r="BH276" s="156">
        <f t="shared" si="57"/>
        <v>0</v>
      </c>
      <c r="BI276" s="156">
        <f t="shared" si="58"/>
        <v>0</v>
      </c>
      <c r="BJ276" s="16" t="s">
        <v>88</v>
      </c>
      <c r="BK276" s="156">
        <f t="shared" si="59"/>
        <v>0</v>
      </c>
      <c r="BL276" s="16" t="s">
        <v>396</v>
      </c>
      <c r="BM276" s="155" t="s">
        <v>2907</v>
      </c>
    </row>
    <row r="277" spans="2:65" s="1" customFormat="1" ht="37.75" customHeight="1">
      <c r="B277" s="142"/>
      <c r="C277" s="179" t="s">
        <v>2492</v>
      </c>
      <c r="D277" s="179" t="s">
        <v>454</v>
      </c>
      <c r="E277" s="180" t="s">
        <v>8013</v>
      </c>
      <c r="F277" s="181" t="s">
        <v>8014</v>
      </c>
      <c r="G277" s="182" t="s">
        <v>7852</v>
      </c>
      <c r="H277" s="183">
        <v>1</v>
      </c>
      <c r="I277" s="184"/>
      <c r="J277" s="185">
        <f t="shared" si="50"/>
        <v>0</v>
      </c>
      <c r="K277" s="186"/>
      <c r="L277" s="187"/>
      <c r="M277" s="188" t="s">
        <v>1</v>
      </c>
      <c r="N277" s="189" t="s">
        <v>42</v>
      </c>
      <c r="P277" s="153">
        <f t="shared" si="51"/>
        <v>0</v>
      </c>
      <c r="Q277" s="153">
        <v>0</v>
      </c>
      <c r="R277" s="153">
        <f t="shared" si="52"/>
        <v>0</v>
      </c>
      <c r="S277" s="153">
        <v>0</v>
      </c>
      <c r="T277" s="154">
        <f t="shared" si="53"/>
        <v>0</v>
      </c>
      <c r="AR277" s="155" t="s">
        <v>481</v>
      </c>
      <c r="AT277" s="155" t="s">
        <v>454</v>
      </c>
      <c r="AU277" s="155" t="s">
        <v>88</v>
      </c>
      <c r="AY277" s="16" t="s">
        <v>317</v>
      </c>
      <c r="BE277" s="156">
        <f t="shared" si="54"/>
        <v>0</v>
      </c>
      <c r="BF277" s="156">
        <f t="shared" si="55"/>
        <v>0</v>
      </c>
      <c r="BG277" s="156">
        <f t="shared" si="56"/>
        <v>0</v>
      </c>
      <c r="BH277" s="156">
        <f t="shared" si="57"/>
        <v>0</v>
      </c>
      <c r="BI277" s="156">
        <f t="shared" si="58"/>
        <v>0</v>
      </c>
      <c r="BJ277" s="16" t="s">
        <v>88</v>
      </c>
      <c r="BK277" s="156">
        <f t="shared" si="59"/>
        <v>0</v>
      </c>
      <c r="BL277" s="16" t="s">
        <v>396</v>
      </c>
      <c r="BM277" s="155" t="s">
        <v>2915</v>
      </c>
    </row>
    <row r="278" spans="2:65" s="1" customFormat="1" ht="37.75" customHeight="1">
      <c r="B278" s="142"/>
      <c r="C278" s="179" t="s">
        <v>2497</v>
      </c>
      <c r="D278" s="179" t="s">
        <v>454</v>
      </c>
      <c r="E278" s="180" t="s">
        <v>8015</v>
      </c>
      <c r="F278" s="181" t="s">
        <v>8016</v>
      </c>
      <c r="G278" s="182" t="s">
        <v>7852</v>
      </c>
      <c r="H278" s="183">
        <v>3</v>
      </c>
      <c r="I278" s="184"/>
      <c r="J278" s="185">
        <f t="shared" si="50"/>
        <v>0</v>
      </c>
      <c r="K278" s="186"/>
      <c r="L278" s="187"/>
      <c r="M278" s="188" t="s">
        <v>1</v>
      </c>
      <c r="N278" s="189" t="s">
        <v>42</v>
      </c>
      <c r="P278" s="153">
        <f t="shared" si="51"/>
        <v>0</v>
      </c>
      <c r="Q278" s="153">
        <v>0</v>
      </c>
      <c r="R278" s="153">
        <f t="shared" si="52"/>
        <v>0</v>
      </c>
      <c r="S278" s="153">
        <v>0</v>
      </c>
      <c r="T278" s="154">
        <f t="shared" si="53"/>
        <v>0</v>
      </c>
      <c r="AR278" s="155" t="s">
        <v>481</v>
      </c>
      <c r="AT278" s="155" t="s">
        <v>454</v>
      </c>
      <c r="AU278" s="155" t="s">
        <v>88</v>
      </c>
      <c r="AY278" s="16" t="s">
        <v>317</v>
      </c>
      <c r="BE278" s="156">
        <f t="shared" si="54"/>
        <v>0</v>
      </c>
      <c r="BF278" s="156">
        <f t="shared" si="55"/>
        <v>0</v>
      </c>
      <c r="BG278" s="156">
        <f t="shared" si="56"/>
        <v>0</v>
      </c>
      <c r="BH278" s="156">
        <f t="shared" si="57"/>
        <v>0</v>
      </c>
      <c r="BI278" s="156">
        <f t="shared" si="58"/>
        <v>0</v>
      </c>
      <c r="BJ278" s="16" t="s">
        <v>88</v>
      </c>
      <c r="BK278" s="156">
        <f t="shared" si="59"/>
        <v>0</v>
      </c>
      <c r="BL278" s="16" t="s">
        <v>396</v>
      </c>
      <c r="BM278" s="155" t="s">
        <v>710</v>
      </c>
    </row>
    <row r="279" spans="2:65" s="1" customFormat="1" ht="37.75" customHeight="1">
      <c r="B279" s="142"/>
      <c r="C279" s="179" t="s">
        <v>2502</v>
      </c>
      <c r="D279" s="179" t="s">
        <v>454</v>
      </c>
      <c r="E279" s="180" t="s">
        <v>8017</v>
      </c>
      <c r="F279" s="181" t="s">
        <v>8018</v>
      </c>
      <c r="G279" s="182" t="s">
        <v>7852</v>
      </c>
      <c r="H279" s="183">
        <v>1</v>
      </c>
      <c r="I279" s="184"/>
      <c r="J279" s="185">
        <f t="shared" si="50"/>
        <v>0</v>
      </c>
      <c r="K279" s="186"/>
      <c r="L279" s="187"/>
      <c r="M279" s="188" t="s">
        <v>1</v>
      </c>
      <c r="N279" s="189" t="s">
        <v>42</v>
      </c>
      <c r="P279" s="153">
        <f t="shared" si="51"/>
        <v>0</v>
      </c>
      <c r="Q279" s="153">
        <v>0</v>
      </c>
      <c r="R279" s="153">
        <f t="shared" si="52"/>
        <v>0</v>
      </c>
      <c r="S279" s="153">
        <v>0</v>
      </c>
      <c r="T279" s="154">
        <f t="shared" si="53"/>
        <v>0</v>
      </c>
      <c r="AR279" s="155" t="s">
        <v>481</v>
      </c>
      <c r="AT279" s="155" t="s">
        <v>454</v>
      </c>
      <c r="AU279" s="155" t="s">
        <v>88</v>
      </c>
      <c r="AY279" s="16" t="s">
        <v>317</v>
      </c>
      <c r="BE279" s="156">
        <f t="shared" si="54"/>
        <v>0</v>
      </c>
      <c r="BF279" s="156">
        <f t="shared" si="55"/>
        <v>0</v>
      </c>
      <c r="BG279" s="156">
        <f t="shared" si="56"/>
        <v>0</v>
      </c>
      <c r="BH279" s="156">
        <f t="shared" si="57"/>
        <v>0</v>
      </c>
      <c r="BI279" s="156">
        <f t="shared" si="58"/>
        <v>0</v>
      </c>
      <c r="BJ279" s="16" t="s">
        <v>88</v>
      </c>
      <c r="BK279" s="156">
        <f t="shared" si="59"/>
        <v>0</v>
      </c>
      <c r="BL279" s="16" t="s">
        <v>396</v>
      </c>
      <c r="BM279" s="155" t="s">
        <v>658</v>
      </c>
    </row>
    <row r="280" spans="2:65" s="1" customFormat="1" ht="37.75" customHeight="1">
      <c r="B280" s="142"/>
      <c r="C280" s="179" t="s">
        <v>2507</v>
      </c>
      <c r="D280" s="179" t="s">
        <v>454</v>
      </c>
      <c r="E280" s="180" t="s">
        <v>8019</v>
      </c>
      <c r="F280" s="181" t="s">
        <v>8020</v>
      </c>
      <c r="G280" s="182" t="s">
        <v>7852</v>
      </c>
      <c r="H280" s="183">
        <v>5</v>
      </c>
      <c r="I280" s="184"/>
      <c r="J280" s="185">
        <f t="shared" si="50"/>
        <v>0</v>
      </c>
      <c r="K280" s="186"/>
      <c r="L280" s="187"/>
      <c r="M280" s="188" t="s">
        <v>1</v>
      </c>
      <c r="N280" s="189" t="s">
        <v>42</v>
      </c>
      <c r="P280" s="153">
        <f t="shared" si="51"/>
        <v>0</v>
      </c>
      <c r="Q280" s="153">
        <v>0</v>
      </c>
      <c r="R280" s="153">
        <f t="shared" si="52"/>
        <v>0</v>
      </c>
      <c r="S280" s="153">
        <v>0</v>
      </c>
      <c r="T280" s="154">
        <f t="shared" si="53"/>
        <v>0</v>
      </c>
      <c r="AR280" s="155" t="s">
        <v>481</v>
      </c>
      <c r="AT280" s="155" t="s">
        <v>454</v>
      </c>
      <c r="AU280" s="155" t="s">
        <v>88</v>
      </c>
      <c r="AY280" s="16" t="s">
        <v>317</v>
      </c>
      <c r="BE280" s="156">
        <f t="shared" si="54"/>
        <v>0</v>
      </c>
      <c r="BF280" s="156">
        <f t="shared" si="55"/>
        <v>0</v>
      </c>
      <c r="BG280" s="156">
        <f t="shared" si="56"/>
        <v>0</v>
      </c>
      <c r="BH280" s="156">
        <f t="shared" si="57"/>
        <v>0</v>
      </c>
      <c r="BI280" s="156">
        <f t="shared" si="58"/>
        <v>0</v>
      </c>
      <c r="BJ280" s="16" t="s">
        <v>88</v>
      </c>
      <c r="BK280" s="156">
        <f t="shared" si="59"/>
        <v>0</v>
      </c>
      <c r="BL280" s="16" t="s">
        <v>396</v>
      </c>
      <c r="BM280" s="155" t="s">
        <v>2938</v>
      </c>
    </row>
    <row r="281" spans="2:65" s="1" customFormat="1" ht="16.5" customHeight="1">
      <c r="B281" s="142"/>
      <c r="C281" s="143" t="s">
        <v>2511</v>
      </c>
      <c r="D281" s="143" t="s">
        <v>319</v>
      </c>
      <c r="E281" s="144" t="s">
        <v>8011</v>
      </c>
      <c r="F281" s="145" t="s">
        <v>8012</v>
      </c>
      <c r="G281" s="146" t="s">
        <v>467</v>
      </c>
      <c r="H281" s="147">
        <v>509</v>
      </c>
      <c r="I281" s="148"/>
      <c r="J281" s="149">
        <f t="shared" si="50"/>
        <v>0</v>
      </c>
      <c r="K281" s="150"/>
      <c r="L281" s="31"/>
      <c r="M281" s="151" t="s">
        <v>1</v>
      </c>
      <c r="N281" s="152" t="s">
        <v>42</v>
      </c>
      <c r="P281" s="153">
        <f t="shared" si="51"/>
        <v>0</v>
      </c>
      <c r="Q281" s="153">
        <v>0</v>
      </c>
      <c r="R281" s="153">
        <f t="shared" si="52"/>
        <v>0</v>
      </c>
      <c r="S281" s="153">
        <v>0</v>
      </c>
      <c r="T281" s="154">
        <f t="shared" si="53"/>
        <v>0</v>
      </c>
      <c r="AR281" s="155" t="s">
        <v>396</v>
      </c>
      <c r="AT281" s="155" t="s">
        <v>319</v>
      </c>
      <c r="AU281" s="155" t="s">
        <v>88</v>
      </c>
      <c r="AY281" s="16" t="s">
        <v>317</v>
      </c>
      <c r="BE281" s="156">
        <f t="shared" si="54"/>
        <v>0</v>
      </c>
      <c r="BF281" s="156">
        <f t="shared" si="55"/>
        <v>0</v>
      </c>
      <c r="BG281" s="156">
        <f t="shared" si="56"/>
        <v>0</v>
      </c>
      <c r="BH281" s="156">
        <f t="shared" si="57"/>
        <v>0</v>
      </c>
      <c r="BI281" s="156">
        <f t="shared" si="58"/>
        <v>0</v>
      </c>
      <c r="BJ281" s="16" t="s">
        <v>88</v>
      </c>
      <c r="BK281" s="156">
        <f t="shared" si="59"/>
        <v>0</v>
      </c>
      <c r="BL281" s="16" t="s">
        <v>396</v>
      </c>
      <c r="BM281" s="155" t="s">
        <v>2946</v>
      </c>
    </row>
    <row r="282" spans="2:65" s="1" customFormat="1" ht="24.15" customHeight="1">
      <c r="B282" s="142"/>
      <c r="C282" s="179" t="s">
        <v>2112</v>
      </c>
      <c r="D282" s="179" t="s">
        <v>454</v>
      </c>
      <c r="E282" s="180" t="s">
        <v>8021</v>
      </c>
      <c r="F282" s="181" t="s">
        <v>8022</v>
      </c>
      <c r="G282" s="182" t="s">
        <v>7852</v>
      </c>
      <c r="H282" s="183">
        <v>2</v>
      </c>
      <c r="I282" s="184"/>
      <c r="J282" s="185">
        <f t="shared" si="50"/>
        <v>0</v>
      </c>
      <c r="K282" s="186"/>
      <c r="L282" s="187"/>
      <c r="M282" s="188" t="s">
        <v>1</v>
      </c>
      <c r="N282" s="189" t="s">
        <v>42</v>
      </c>
      <c r="P282" s="153">
        <f t="shared" si="51"/>
        <v>0</v>
      </c>
      <c r="Q282" s="153">
        <v>0</v>
      </c>
      <c r="R282" s="153">
        <f t="shared" si="52"/>
        <v>0</v>
      </c>
      <c r="S282" s="153">
        <v>0</v>
      </c>
      <c r="T282" s="154">
        <f t="shared" si="53"/>
        <v>0</v>
      </c>
      <c r="AR282" s="155" t="s">
        <v>481</v>
      </c>
      <c r="AT282" s="155" t="s">
        <v>454</v>
      </c>
      <c r="AU282" s="155" t="s">
        <v>88</v>
      </c>
      <c r="AY282" s="16" t="s">
        <v>317</v>
      </c>
      <c r="BE282" s="156">
        <f t="shared" si="54"/>
        <v>0</v>
      </c>
      <c r="BF282" s="156">
        <f t="shared" si="55"/>
        <v>0</v>
      </c>
      <c r="BG282" s="156">
        <f t="shared" si="56"/>
        <v>0</v>
      </c>
      <c r="BH282" s="156">
        <f t="shared" si="57"/>
        <v>0</v>
      </c>
      <c r="BI282" s="156">
        <f t="shared" si="58"/>
        <v>0</v>
      </c>
      <c r="BJ282" s="16" t="s">
        <v>88</v>
      </c>
      <c r="BK282" s="156">
        <f t="shared" si="59"/>
        <v>0</v>
      </c>
      <c r="BL282" s="16" t="s">
        <v>396</v>
      </c>
      <c r="BM282" s="155" t="s">
        <v>1556</v>
      </c>
    </row>
    <row r="283" spans="2:65" s="1" customFormat="1" ht="24.15" customHeight="1">
      <c r="B283" s="142"/>
      <c r="C283" s="179" t="s">
        <v>1529</v>
      </c>
      <c r="D283" s="179" t="s">
        <v>454</v>
      </c>
      <c r="E283" s="180" t="s">
        <v>8023</v>
      </c>
      <c r="F283" s="181" t="s">
        <v>8024</v>
      </c>
      <c r="G283" s="182" t="s">
        <v>7852</v>
      </c>
      <c r="H283" s="183">
        <v>1</v>
      </c>
      <c r="I283" s="184"/>
      <c r="J283" s="185">
        <f t="shared" si="50"/>
        <v>0</v>
      </c>
      <c r="K283" s="186"/>
      <c r="L283" s="187"/>
      <c r="M283" s="188" t="s">
        <v>1</v>
      </c>
      <c r="N283" s="189" t="s">
        <v>42</v>
      </c>
      <c r="P283" s="153">
        <f t="shared" si="51"/>
        <v>0</v>
      </c>
      <c r="Q283" s="153">
        <v>0</v>
      </c>
      <c r="R283" s="153">
        <f t="shared" si="52"/>
        <v>0</v>
      </c>
      <c r="S283" s="153">
        <v>0</v>
      </c>
      <c r="T283" s="154">
        <f t="shared" si="53"/>
        <v>0</v>
      </c>
      <c r="AR283" s="155" t="s">
        <v>481</v>
      </c>
      <c r="AT283" s="155" t="s">
        <v>454</v>
      </c>
      <c r="AU283" s="155" t="s">
        <v>88</v>
      </c>
      <c r="AY283" s="16" t="s">
        <v>317</v>
      </c>
      <c r="BE283" s="156">
        <f t="shared" si="54"/>
        <v>0</v>
      </c>
      <c r="BF283" s="156">
        <f t="shared" si="55"/>
        <v>0</v>
      </c>
      <c r="BG283" s="156">
        <f t="shared" si="56"/>
        <v>0</v>
      </c>
      <c r="BH283" s="156">
        <f t="shared" si="57"/>
        <v>0</v>
      </c>
      <c r="BI283" s="156">
        <f t="shared" si="58"/>
        <v>0</v>
      </c>
      <c r="BJ283" s="16" t="s">
        <v>88</v>
      </c>
      <c r="BK283" s="156">
        <f t="shared" si="59"/>
        <v>0</v>
      </c>
      <c r="BL283" s="16" t="s">
        <v>396</v>
      </c>
      <c r="BM283" s="155" t="s">
        <v>2970</v>
      </c>
    </row>
    <row r="284" spans="2:65" s="1" customFormat="1" ht="24.15" customHeight="1">
      <c r="B284" s="142"/>
      <c r="C284" s="179" t="s">
        <v>2116</v>
      </c>
      <c r="D284" s="179" t="s">
        <v>454</v>
      </c>
      <c r="E284" s="180" t="s">
        <v>8025</v>
      </c>
      <c r="F284" s="181" t="s">
        <v>8026</v>
      </c>
      <c r="G284" s="182" t="s">
        <v>7852</v>
      </c>
      <c r="H284" s="183">
        <v>2</v>
      </c>
      <c r="I284" s="184"/>
      <c r="J284" s="185">
        <f t="shared" si="50"/>
        <v>0</v>
      </c>
      <c r="K284" s="186"/>
      <c r="L284" s="187"/>
      <c r="M284" s="188" t="s">
        <v>1</v>
      </c>
      <c r="N284" s="189" t="s">
        <v>42</v>
      </c>
      <c r="P284" s="153">
        <f t="shared" si="51"/>
        <v>0</v>
      </c>
      <c r="Q284" s="153">
        <v>0</v>
      </c>
      <c r="R284" s="153">
        <f t="shared" si="52"/>
        <v>0</v>
      </c>
      <c r="S284" s="153">
        <v>0</v>
      </c>
      <c r="T284" s="154">
        <f t="shared" si="53"/>
        <v>0</v>
      </c>
      <c r="AR284" s="155" t="s">
        <v>481</v>
      </c>
      <c r="AT284" s="155" t="s">
        <v>454</v>
      </c>
      <c r="AU284" s="155" t="s">
        <v>88</v>
      </c>
      <c r="AY284" s="16" t="s">
        <v>317</v>
      </c>
      <c r="BE284" s="156">
        <f t="shared" si="54"/>
        <v>0</v>
      </c>
      <c r="BF284" s="156">
        <f t="shared" si="55"/>
        <v>0</v>
      </c>
      <c r="BG284" s="156">
        <f t="shared" si="56"/>
        <v>0</v>
      </c>
      <c r="BH284" s="156">
        <f t="shared" si="57"/>
        <v>0</v>
      </c>
      <c r="BI284" s="156">
        <f t="shared" si="58"/>
        <v>0</v>
      </c>
      <c r="BJ284" s="16" t="s">
        <v>88</v>
      </c>
      <c r="BK284" s="156">
        <f t="shared" si="59"/>
        <v>0</v>
      </c>
      <c r="BL284" s="16" t="s">
        <v>396</v>
      </c>
      <c r="BM284" s="155" t="s">
        <v>2985</v>
      </c>
    </row>
    <row r="285" spans="2:65" s="1" customFormat="1" ht="24.15" customHeight="1">
      <c r="B285" s="142"/>
      <c r="C285" s="179" t="s">
        <v>2127</v>
      </c>
      <c r="D285" s="179" t="s">
        <v>454</v>
      </c>
      <c r="E285" s="180" t="s">
        <v>8027</v>
      </c>
      <c r="F285" s="181" t="s">
        <v>8028</v>
      </c>
      <c r="G285" s="182" t="s">
        <v>7852</v>
      </c>
      <c r="H285" s="183">
        <v>3</v>
      </c>
      <c r="I285" s="184"/>
      <c r="J285" s="185">
        <f t="shared" si="50"/>
        <v>0</v>
      </c>
      <c r="K285" s="186"/>
      <c r="L285" s="187"/>
      <c r="M285" s="188" t="s">
        <v>1</v>
      </c>
      <c r="N285" s="189" t="s">
        <v>42</v>
      </c>
      <c r="P285" s="153">
        <f t="shared" si="51"/>
        <v>0</v>
      </c>
      <c r="Q285" s="153">
        <v>0</v>
      </c>
      <c r="R285" s="153">
        <f t="shared" si="52"/>
        <v>0</v>
      </c>
      <c r="S285" s="153">
        <v>0</v>
      </c>
      <c r="T285" s="154">
        <f t="shared" si="53"/>
        <v>0</v>
      </c>
      <c r="AR285" s="155" t="s">
        <v>481</v>
      </c>
      <c r="AT285" s="155" t="s">
        <v>454</v>
      </c>
      <c r="AU285" s="155" t="s">
        <v>88</v>
      </c>
      <c r="AY285" s="16" t="s">
        <v>317</v>
      </c>
      <c r="BE285" s="156">
        <f t="shared" si="54"/>
        <v>0</v>
      </c>
      <c r="BF285" s="156">
        <f t="shared" si="55"/>
        <v>0</v>
      </c>
      <c r="BG285" s="156">
        <f t="shared" si="56"/>
        <v>0</v>
      </c>
      <c r="BH285" s="156">
        <f t="shared" si="57"/>
        <v>0</v>
      </c>
      <c r="BI285" s="156">
        <f t="shared" si="58"/>
        <v>0</v>
      </c>
      <c r="BJ285" s="16" t="s">
        <v>88</v>
      </c>
      <c r="BK285" s="156">
        <f t="shared" si="59"/>
        <v>0</v>
      </c>
      <c r="BL285" s="16" t="s">
        <v>396</v>
      </c>
      <c r="BM285" s="155" t="s">
        <v>3000</v>
      </c>
    </row>
    <row r="286" spans="2:65" s="1" customFormat="1" ht="24.15" customHeight="1">
      <c r="B286" s="142"/>
      <c r="C286" s="179" t="s">
        <v>2132</v>
      </c>
      <c r="D286" s="179" t="s">
        <v>454</v>
      </c>
      <c r="E286" s="180" t="s">
        <v>8029</v>
      </c>
      <c r="F286" s="181" t="s">
        <v>8030</v>
      </c>
      <c r="G286" s="182" t="s">
        <v>467</v>
      </c>
      <c r="H286" s="183">
        <v>2</v>
      </c>
      <c r="I286" s="184"/>
      <c r="J286" s="185">
        <f t="shared" si="50"/>
        <v>0</v>
      </c>
      <c r="K286" s="186"/>
      <c r="L286" s="187"/>
      <c r="M286" s="188" t="s">
        <v>1</v>
      </c>
      <c r="N286" s="189" t="s">
        <v>42</v>
      </c>
      <c r="P286" s="153">
        <f t="shared" si="51"/>
        <v>0</v>
      </c>
      <c r="Q286" s="153">
        <v>0</v>
      </c>
      <c r="R286" s="153">
        <f t="shared" si="52"/>
        <v>0</v>
      </c>
      <c r="S286" s="153">
        <v>0</v>
      </c>
      <c r="T286" s="154">
        <f t="shared" si="53"/>
        <v>0</v>
      </c>
      <c r="AR286" s="155" t="s">
        <v>481</v>
      </c>
      <c r="AT286" s="155" t="s">
        <v>454</v>
      </c>
      <c r="AU286" s="155" t="s">
        <v>88</v>
      </c>
      <c r="AY286" s="16" t="s">
        <v>317</v>
      </c>
      <c r="BE286" s="156">
        <f t="shared" si="54"/>
        <v>0</v>
      </c>
      <c r="BF286" s="156">
        <f t="shared" si="55"/>
        <v>0</v>
      </c>
      <c r="BG286" s="156">
        <f t="shared" si="56"/>
        <v>0</v>
      </c>
      <c r="BH286" s="156">
        <f t="shared" si="57"/>
        <v>0</v>
      </c>
      <c r="BI286" s="156">
        <f t="shared" si="58"/>
        <v>0</v>
      </c>
      <c r="BJ286" s="16" t="s">
        <v>88</v>
      </c>
      <c r="BK286" s="156">
        <f t="shared" si="59"/>
        <v>0</v>
      </c>
      <c r="BL286" s="16" t="s">
        <v>396</v>
      </c>
      <c r="BM286" s="155" t="s">
        <v>3014</v>
      </c>
    </row>
    <row r="287" spans="2:65" s="1" customFormat="1" ht="16.5" customHeight="1">
      <c r="B287" s="142"/>
      <c r="C287" s="179" t="s">
        <v>2138</v>
      </c>
      <c r="D287" s="179" t="s">
        <v>454</v>
      </c>
      <c r="E287" s="180" t="s">
        <v>8031</v>
      </c>
      <c r="F287" s="181" t="s">
        <v>8032</v>
      </c>
      <c r="G287" s="182" t="s">
        <v>467</v>
      </c>
      <c r="H287" s="183">
        <v>1</v>
      </c>
      <c r="I287" s="184"/>
      <c r="J287" s="185">
        <f t="shared" si="50"/>
        <v>0</v>
      </c>
      <c r="K287" s="186"/>
      <c r="L287" s="187"/>
      <c r="M287" s="188" t="s">
        <v>1</v>
      </c>
      <c r="N287" s="189" t="s">
        <v>42</v>
      </c>
      <c r="P287" s="153">
        <f t="shared" si="51"/>
        <v>0</v>
      </c>
      <c r="Q287" s="153">
        <v>0</v>
      </c>
      <c r="R287" s="153">
        <f t="shared" si="52"/>
        <v>0</v>
      </c>
      <c r="S287" s="153">
        <v>0</v>
      </c>
      <c r="T287" s="154">
        <f t="shared" si="53"/>
        <v>0</v>
      </c>
      <c r="AR287" s="155" t="s">
        <v>481</v>
      </c>
      <c r="AT287" s="155" t="s">
        <v>454</v>
      </c>
      <c r="AU287" s="155" t="s">
        <v>88</v>
      </c>
      <c r="AY287" s="16" t="s">
        <v>317</v>
      </c>
      <c r="BE287" s="156">
        <f t="shared" si="54"/>
        <v>0</v>
      </c>
      <c r="BF287" s="156">
        <f t="shared" si="55"/>
        <v>0</v>
      </c>
      <c r="BG287" s="156">
        <f t="shared" si="56"/>
        <v>0</v>
      </c>
      <c r="BH287" s="156">
        <f t="shared" si="57"/>
        <v>0</v>
      </c>
      <c r="BI287" s="156">
        <f t="shared" si="58"/>
        <v>0</v>
      </c>
      <c r="BJ287" s="16" t="s">
        <v>88</v>
      </c>
      <c r="BK287" s="156">
        <f t="shared" si="59"/>
        <v>0</v>
      </c>
      <c r="BL287" s="16" t="s">
        <v>396</v>
      </c>
      <c r="BM287" s="155" t="s">
        <v>3027</v>
      </c>
    </row>
    <row r="288" spans="2:65" s="1" customFormat="1" ht="16.5" customHeight="1">
      <c r="B288" s="142"/>
      <c r="C288" s="143" t="s">
        <v>2143</v>
      </c>
      <c r="D288" s="143" t="s">
        <v>319</v>
      </c>
      <c r="E288" s="144" t="s">
        <v>8033</v>
      </c>
      <c r="F288" s="145" t="s">
        <v>8034</v>
      </c>
      <c r="G288" s="146" t="s">
        <v>7852</v>
      </c>
      <c r="H288" s="147">
        <v>11</v>
      </c>
      <c r="I288" s="148"/>
      <c r="J288" s="149">
        <f t="shared" si="50"/>
        <v>0</v>
      </c>
      <c r="K288" s="150"/>
      <c r="L288" s="31"/>
      <c r="M288" s="151" t="s">
        <v>1</v>
      </c>
      <c r="N288" s="152" t="s">
        <v>42</v>
      </c>
      <c r="P288" s="153">
        <f t="shared" si="51"/>
        <v>0</v>
      </c>
      <c r="Q288" s="153">
        <v>0</v>
      </c>
      <c r="R288" s="153">
        <f t="shared" si="52"/>
        <v>0</v>
      </c>
      <c r="S288" s="153">
        <v>0</v>
      </c>
      <c r="T288" s="154">
        <f t="shared" si="53"/>
        <v>0</v>
      </c>
      <c r="AR288" s="155" t="s">
        <v>396</v>
      </c>
      <c r="AT288" s="155" t="s">
        <v>319</v>
      </c>
      <c r="AU288" s="155" t="s">
        <v>88</v>
      </c>
      <c r="AY288" s="16" t="s">
        <v>317</v>
      </c>
      <c r="BE288" s="156">
        <f t="shared" si="54"/>
        <v>0</v>
      </c>
      <c r="BF288" s="156">
        <f t="shared" si="55"/>
        <v>0</v>
      </c>
      <c r="BG288" s="156">
        <f t="shared" si="56"/>
        <v>0</v>
      </c>
      <c r="BH288" s="156">
        <f t="shared" si="57"/>
        <v>0</v>
      </c>
      <c r="BI288" s="156">
        <f t="shared" si="58"/>
        <v>0</v>
      </c>
      <c r="BJ288" s="16" t="s">
        <v>88</v>
      </c>
      <c r="BK288" s="156">
        <f t="shared" si="59"/>
        <v>0</v>
      </c>
      <c r="BL288" s="16" t="s">
        <v>396</v>
      </c>
      <c r="BM288" s="155" t="s">
        <v>3041</v>
      </c>
    </row>
    <row r="289" spans="2:65" s="1" customFormat="1" ht="24.15" customHeight="1">
      <c r="B289" s="142"/>
      <c r="C289" s="179" t="s">
        <v>2148</v>
      </c>
      <c r="D289" s="179" t="s">
        <v>454</v>
      </c>
      <c r="E289" s="180" t="s">
        <v>8035</v>
      </c>
      <c r="F289" s="181" t="s">
        <v>8036</v>
      </c>
      <c r="G289" s="182" t="s">
        <v>7967</v>
      </c>
      <c r="H289" s="183">
        <v>1</v>
      </c>
      <c r="I289" s="184"/>
      <c r="J289" s="185">
        <f t="shared" si="50"/>
        <v>0</v>
      </c>
      <c r="K289" s="186"/>
      <c r="L289" s="187"/>
      <c r="M289" s="188" t="s">
        <v>1</v>
      </c>
      <c r="N289" s="189" t="s">
        <v>42</v>
      </c>
      <c r="P289" s="153">
        <f t="shared" si="51"/>
        <v>0</v>
      </c>
      <c r="Q289" s="153">
        <v>0</v>
      </c>
      <c r="R289" s="153">
        <f t="shared" si="52"/>
        <v>0</v>
      </c>
      <c r="S289" s="153">
        <v>0</v>
      </c>
      <c r="T289" s="154">
        <f t="shared" si="53"/>
        <v>0</v>
      </c>
      <c r="AR289" s="155" t="s">
        <v>481</v>
      </c>
      <c r="AT289" s="155" t="s">
        <v>454</v>
      </c>
      <c r="AU289" s="155" t="s">
        <v>88</v>
      </c>
      <c r="AY289" s="16" t="s">
        <v>317</v>
      </c>
      <c r="BE289" s="156">
        <f t="shared" si="54"/>
        <v>0</v>
      </c>
      <c r="BF289" s="156">
        <f t="shared" si="55"/>
        <v>0</v>
      </c>
      <c r="BG289" s="156">
        <f t="shared" si="56"/>
        <v>0</v>
      </c>
      <c r="BH289" s="156">
        <f t="shared" si="57"/>
        <v>0</v>
      </c>
      <c r="BI289" s="156">
        <f t="shared" si="58"/>
        <v>0</v>
      </c>
      <c r="BJ289" s="16" t="s">
        <v>88</v>
      </c>
      <c r="BK289" s="156">
        <f t="shared" si="59"/>
        <v>0</v>
      </c>
      <c r="BL289" s="16" t="s">
        <v>396</v>
      </c>
      <c r="BM289" s="155" t="s">
        <v>3051</v>
      </c>
    </row>
    <row r="290" spans="2:65" s="1" customFormat="1" ht="24.15" customHeight="1">
      <c r="B290" s="142"/>
      <c r="C290" s="179" t="s">
        <v>2152</v>
      </c>
      <c r="D290" s="179" t="s">
        <v>454</v>
      </c>
      <c r="E290" s="180" t="s">
        <v>8037</v>
      </c>
      <c r="F290" s="181" t="s">
        <v>8038</v>
      </c>
      <c r="G290" s="182" t="s">
        <v>7967</v>
      </c>
      <c r="H290" s="183">
        <v>1</v>
      </c>
      <c r="I290" s="184"/>
      <c r="J290" s="185">
        <f t="shared" si="50"/>
        <v>0</v>
      </c>
      <c r="K290" s="186"/>
      <c r="L290" s="187"/>
      <c r="M290" s="188" t="s">
        <v>1</v>
      </c>
      <c r="N290" s="189" t="s">
        <v>42</v>
      </c>
      <c r="P290" s="153">
        <f t="shared" si="51"/>
        <v>0</v>
      </c>
      <c r="Q290" s="153">
        <v>0</v>
      </c>
      <c r="R290" s="153">
        <f t="shared" si="52"/>
        <v>0</v>
      </c>
      <c r="S290" s="153">
        <v>0</v>
      </c>
      <c r="T290" s="154">
        <f t="shared" si="53"/>
        <v>0</v>
      </c>
      <c r="AR290" s="155" t="s">
        <v>481</v>
      </c>
      <c r="AT290" s="155" t="s">
        <v>454</v>
      </c>
      <c r="AU290" s="155" t="s">
        <v>88</v>
      </c>
      <c r="AY290" s="16" t="s">
        <v>317</v>
      </c>
      <c r="BE290" s="156">
        <f t="shared" si="54"/>
        <v>0</v>
      </c>
      <c r="BF290" s="156">
        <f t="shared" si="55"/>
        <v>0</v>
      </c>
      <c r="BG290" s="156">
        <f t="shared" si="56"/>
        <v>0</v>
      </c>
      <c r="BH290" s="156">
        <f t="shared" si="57"/>
        <v>0</v>
      </c>
      <c r="BI290" s="156">
        <f t="shared" si="58"/>
        <v>0</v>
      </c>
      <c r="BJ290" s="16" t="s">
        <v>88</v>
      </c>
      <c r="BK290" s="156">
        <f t="shared" si="59"/>
        <v>0</v>
      </c>
      <c r="BL290" s="16" t="s">
        <v>396</v>
      </c>
      <c r="BM290" s="155" t="s">
        <v>1562</v>
      </c>
    </row>
    <row r="291" spans="2:65" s="1" customFormat="1" ht="24.15" customHeight="1">
      <c r="B291" s="142"/>
      <c r="C291" s="179" t="s">
        <v>2158</v>
      </c>
      <c r="D291" s="179" t="s">
        <v>454</v>
      </c>
      <c r="E291" s="180" t="s">
        <v>8039</v>
      </c>
      <c r="F291" s="181" t="s">
        <v>8040</v>
      </c>
      <c r="G291" s="182" t="s">
        <v>7967</v>
      </c>
      <c r="H291" s="183">
        <v>2</v>
      </c>
      <c r="I291" s="184"/>
      <c r="J291" s="185">
        <f t="shared" si="50"/>
        <v>0</v>
      </c>
      <c r="K291" s="186"/>
      <c r="L291" s="187"/>
      <c r="M291" s="188" t="s">
        <v>1</v>
      </c>
      <c r="N291" s="189" t="s">
        <v>42</v>
      </c>
      <c r="P291" s="153">
        <f t="shared" si="51"/>
        <v>0</v>
      </c>
      <c r="Q291" s="153">
        <v>0</v>
      </c>
      <c r="R291" s="153">
        <f t="shared" si="52"/>
        <v>0</v>
      </c>
      <c r="S291" s="153">
        <v>0</v>
      </c>
      <c r="T291" s="154">
        <f t="shared" si="53"/>
        <v>0</v>
      </c>
      <c r="AR291" s="155" t="s">
        <v>481</v>
      </c>
      <c r="AT291" s="155" t="s">
        <v>454</v>
      </c>
      <c r="AU291" s="155" t="s">
        <v>88</v>
      </c>
      <c r="AY291" s="16" t="s">
        <v>317</v>
      </c>
      <c r="BE291" s="156">
        <f t="shared" si="54"/>
        <v>0</v>
      </c>
      <c r="BF291" s="156">
        <f t="shared" si="55"/>
        <v>0</v>
      </c>
      <c r="BG291" s="156">
        <f t="shared" si="56"/>
        <v>0</v>
      </c>
      <c r="BH291" s="156">
        <f t="shared" si="57"/>
        <v>0</v>
      </c>
      <c r="BI291" s="156">
        <f t="shared" si="58"/>
        <v>0</v>
      </c>
      <c r="BJ291" s="16" t="s">
        <v>88</v>
      </c>
      <c r="BK291" s="156">
        <f t="shared" si="59"/>
        <v>0</v>
      </c>
      <c r="BL291" s="16" t="s">
        <v>396</v>
      </c>
      <c r="BM291" s="155" t="s">
        <v>3077</v>
      </c>
    </row>
    <row r="292" spans="2:65" s="1" customFormat="1" ht="16.5" customHeight="1">
      <c r="B292" s="142"/>
      <c r="C292" s="143" t="s">
        <v>2166</v>
      </c>
      <c r="D292" s="143" t="s">
        <v>319</v>
      </c>
      <c r="E292" s="144" t="s">
        <v>8041</v>
      </c>
      <c r="F292" s="145" t="s">
        <v>8042</v>
      </c>
      <c r="G292" s="146" t="s">
        <v>8043</v>
      </c>
      <c r="H292" s="147">
        <v>4</v>
      </c>
      <c r="I292" s="148"/>
      <c r="J292" s="149">
        <f t="shared" si="50"/>
        <v>0</v>
      </c>
      <c r="K292" s="150"/>
      <c r="L292" s="31"/>
      <c r="M292" s="151" t="s">
        <v>1</v>
      </c>
      <c r="N292" s="152" t="s">
        <v>42</v>
      </c>
      <c r="P292" s="153">
        <f t="shared" si="51"/>
        <v>0</v>
      </c>
      <c r="Q292" s="153">
        <v>0</v>
      </c>
      <c r="R292" s="153">
        <f t="shared" si="52"/>
        <v>0</v>
      </c>
      <c r="S292" s="153">
        <v>0</v>
      </c>
      <c r="T292" s="154">
        <f t="shared" si="53"/>
        <v>0</v>
      </c>
      <c r="AR292" s="155" t="s">
        <v>396</v>
      </c>
      <c r="AT292" s="155" t="s">
        <v>319</v>
      </c>
      <c r="AU292" s="155" t="s">
        <v>88</v>
      </c>
      <c r="AY292" s="16" t="s">
        <v>317</v>
      </c>
      <c r="BE292" s="156">
        <f t="shared" si="54"/>
        <v>0</v>
      </c>
      <c r="BF292" s="156">
        <f t="shared" si="55"/>
        <v>0</v>
      </c>
      <c r="BG292" s="156">
        <f t="shared" si="56"/>
        <v>0</v>
      </c>
      <c r="BH292" s="156">
        <f t="shared" si="57"/>
        <v>0</v>
      </c>
      <c r="BI292" s="156">
        <f t="shared" si="58"/>
        <v>0</v>
      </c>
      <c r="BJ292" s="16" t="s">
        <v>88</v>
      </c>
      <c r="BK292" s="156">
        <f t="shared" si="59"/>
        <v>0</v>
      </c>
      <c r="BL292" s="16" t="s">
        <v>396</v>
      </c>
      <c r="BM292" s="155" t="s">
        <v>3085</v>
      </c>
    </row>
    <row r="293" spans="2:65" s="1" customFormat="1" ht="16.5" customHeight="1">
      <c r="B293" s="142"/>
      <c r="C293" s="179" t="s">
        <v>2171</v>
      </c>
      <c r="D293" s="179" t="s">
        <v>454</v>
      </c>
      <c r="E293" s="180" t="s">
        <v>8044</v>
      </c>
      <c r="F293" s="181" t="s">
        <v>8045</v>
      </c>
      <c r="G293" s="182" t="s">
        <v>467</v>
      </c>
      <c r="H293" s="183">
        <v>23</v>
      </c>
      <c r="I293" s="184"/>
      <c r="J293" s="185">
        <f t="shared" si="50"/>
        <v>0</v>
      </c>
      <c r="K293" s="186"/>
      <c r="L293" s="187"/>
      <c r="M293" s="188" t="s">
        <v>1</v>
      </c>
      <c r="N293" s="189" t="s">
        <v>42</v>
      </c>
      <c r="P293" s="153">
        <f t="shared" si="51"/>
        <v>0</v>
      </c>
      <c r="Q293" s="153">
        <v>0</v>
      </c>
      <c r="R293" s="153">
        <f t="shared" si="52"/>
        <v>0</v>
      </c>
      <c r="S293" s="153">
        <v>0</v>
      </c>
      <c r="T293" s="154">
        <f t="shared" si="53"/>
        <v>0</v>
      </c>
      <c r="AR293" s="155" t="s">
        <v>481</v>
      </c>
      <c r="AT293" s="155" t="s">
        <v>454</v>
      </c>
      <c r="AU293" s="155" t="s">
        <v>88</v>
      </c>
      <c r="AY293" s="16" t="s">
        <v>317</v>
      </c>
      <c r="BE293" s="156">
        <f t="shared" si="54"/>
        <v>0</v>
      </c>
      <c r="BF293" s="156">
        <f t="shared" si="55"/>
        <v>0</v>
      </c>
      <c r="BG293" s="156">
        <f t="shared" si="56"/>
        <v>0</v>
      </c>
      <c r="BH293" s="156">
        <f t="shared" si="57"/>
        <v>0</v>
      </c>
      <c r="BI293" s="156">
        <f t="shared" si="58"/>
        <v>0</v>
      </c>
      <c r="BJ293" s="16" t="s">
        <v>88</v>
      </c>
      <c r="BK293" s="156">
        <f t="shared" si="59"/>
        <v>0</v>
      </c>
      <c r="BL293" s="16" t="s">
        <v>396</v>
      </c>
      <c r="BM293" s="155" t="s">
        <v>3101</v>
      </c>
    </row>
    <row r="294" spans="2:65" s="1" customFormat="1" ht="16.5" customHeight="1">
      <c r="B294" s="142"/>
      <c r="C294" s="179" t="s">
        <v>2175</v>
      </c>
      <c r="D294" s="179" t="s">
        <v>454</v>
      </c>
      <c r="E294" s="180" t="s">
        <v>8046</v>
      </c>
      <c r="F294" s="181" t="s">
        <v>8047</v>
      </c>
      <c r="G294" s="182" t="s">
        <v>467</v>
      </c>
      <c r="H294" s="183">
        <v>29</v>
      </c>
      <c r="I294" s="184"/>
      <c r="J294" s="185">
        <f t="shared" si="50"/>
        <v>0</v>
      </c>
      <c r="K294" s="186"/>
      <c r="L294" s="187"/>
      <c r="M294" s="188" t="s">
        <v>1</v>
      </c>
      <c r="N294" s="189" t="s">
        <v>42</v>
      </c>
      <c r="P294" s="153">
        <f t="shared" si="51"/>
        <v>0</v>
      </c>
      <c r="Q294" s="153">
        <v>0</v>
      </c>
      <c r="R294" s="153">
        <f t="shared" si="52"/>
        <v>0</v>
      </c>
      <c r="S294" s="153">
        <v>0</v>
      </c>
      <c r="T294" s="154">
        <f t="shared" si="53"/>
        <v>0</v>
      </c>
      <c r="AR294" s="155" t="s">
        <v>481</v>
      </c>
      <c r="AT294" s="155" t="s">
        <v>454</v>
      </c>
      <c r="AU294" s="155" t="s">
        <v>88</v>
      </c>
      <c r="AY294" s="16" t="s">
        <v>317</v>
      </c>
      <c r="BE294" s="156">
        <f t="shared" si="54"/>
        <v>0</v>
      </c>
      <c r="BF294" s="156">
        <f t="shared" si="55"/>
        <v>0</v>
      </c>
      <c r="BG294" s="156">
        <f t="shared" si="56"/>
        <v>0</v>
      </c>
      <c r="BH294" s="156">
        <f t="shared" si="57"/>
        <v>0</v>
      </c>
      <c r="BI294" s="156">
        <f t="shared" si="58"/>
        <v>0</v>
      </c>
      <c r="BJ294" s="16" t="s">
        <v>88</v>
      </c>
      <c r="BK294" s="156">
        <f t="shared" si="59"/>
        <v>0</v>
      </c>
      <c r="BL294" s="16" t="s">
        <v>396</v>
      </c>
      <c r="BM294" s="155" t="s">
        <v>3119</v>
      </c>
    </row>
    <row r="295" spans="2:65" s="1" customFormat="1" ht="16.5" customHeight="1">
      <c r="B295" s="142"/>
      <c r="C295" s="179" t="s">
        <v>2180</v>
      </c>
      <c r="D295" s="179" t="s">
        <v>454</v>
      </c>
      <c r="E295" s="180" t="s">
        <v>8011</v>
      </c>
      <c r="F295" s="181" t="s">
        <v>8048</v>
      </c>
      <c r="G295" s="182" t="s">
        <v>467</v>
      </c>
      <c r="H295" s="183">
        <v>8</v>
      </c>
      <c r="I295" s="184"/>
      <c r="J295" s="185">
        <f t="shared" si="50"/>
        <v>0</v>
      </c>
      <c r="K295" s="186"/>
      <c r="L295" s="187"/>
      <c r="M295" s="188" t="s">
        <v>1</v>
      </c>
      <c r="N295" s="189" t="s">
        <v>42</v>
      </c>
      <c r="P295" s="153">
        <f t="shared" si="51"/>
        <v>0</v>
      </c>
      <c r="Q295" s="153">
        <v>0</v>
      </c>
      <c r="R295" s="153">
        <f t="shared" si="52"/>
        <v>0</v>
      </c>
      <c r="S295" s="153">
        <v>0</v>
      </c>
      <c r="T295" s="154">
        <f t="shared" si="53"/>
        <v>0</v>
      </c>
      <c r="AR295" s="155" t="s">
        <v>481</v>
      </c>
      <c r="AT295" s="155" t="s">
        <v>454</v>
      </c>
      <c r="AU295" s="155" t="s">
        <v>88</v>
      </c>
      <c r="AY295" s="16" t="s">
        <v>317</v>
      </c>
      <c r="BE295" s="156">
        <f t="shared" si="54"/>
        <v>0</v>
      </c>
      <c r="BF295" s="156">
        <f t="shared" si="55"/>
        <v>0</v>
      </c>
      <c r="BG295" s="156">
        <f t="shared" si="56"/>
        <v>0</v>
      </c>
      <c r="BH295" s="156">
        <f t="shared" si="57"/>
        <v>0</v>
      </c>
      <c r="BI295" s="156">
        <f t="shared" si="58"/>
        <v>0</v>
      </c>
      <c r="BJ295" s="16" t="s">
        <v>88</v>
      </c>
      <c r="BK295" s="156">
        <f t="shared" si="59"/>
        <v>0</v>
      </c>
      <c r="BL295" s="16" t="s">
        <v>396</v>
      </c>
      <c r="BM295" s="155" t="s">
        <v>3140</v>
      </c>
    </row>
    <row r="296" spans="2:65" s="1" customFormat="1" ht="16.5" customHeight="1">
      <c r="B296" s="142"/>
      <c r="C296" s="179" t="s">
        <v>2184</v>
      </c>
      <c r="D296" s="179" t="s">
        <v>454</v>
      </c>
      <c r="E296" s="180" t="s">
        <v>8049</v>
      </c>
      <c r="F296" s="181" t="s">
        <v>8050</v>
      </c>
      <c r="G296" s="182" t="s">
        <v>467</v>
      </c>
      <c r="H296" s="183">
        <v>4</v>
      </c>
      <c r="I296" s="184"/>
      <c r="J296" s="185">
        <f t="shared" si="50"/>
        <v>0</v>
      </c>
      <c r="K296" s="186"/>
      <c r="L296" s="187"/>
      <c r="M296" s="188" t="s">
        <v>1</v>
      </c>
      <c r="N296" s="189" t="s">
        <v>42</v>
      </c>
      <c r="P296" s="153">
        <f t="shared" si="51"/>
        <v>0</v>
      </c>
      <c r="Q296" s="153">
        <v>0</v>
      </c>
      <c r="R296" s="153">
        <f t="shared" si="52"/>
        <v>0</v>
      </c>
      <c r="S296" s="153">
        <v>0</v>
      </c>
      <c r="T296" s="154">
        <f t="shared" si="53"/>
        <v>0</v>
      </c>
      <c r="AR296" s="155" t="s">
        <v>481</v>
      </c>
      <c r="AT296" s="155" t="s">
        <v>454</v>
      </c>
      <c r="AU296" s="155" t="s">
        <v>88</v>
      </c>
      <c r="AY296" s="16" t="s">
        <v>317</v>
      </c>
      <c r="BE296" s="156">
        <f t="shared" si="54"/>
        <v>0</v>
      </c>
      <c r="BF296" s="156">
        <f t="shared" si="55"/>
        <v>0</v>
      </c>
      <c r="BG296" s="156">
        <f t="shared" si="56"/>
        <v>0</v>
      </c>
      <c r="BH296" s="156">
        <f t="shared" si="57"/>
        <v>0</v>
      </c>
      <c r="BI296" s="156">
        <f t="shared" si="58"/>
        <v>0</v>
      </c>
      <c r="BJ296" s="16" t="s">
        <v>88</v>
      </c>
      <c r="BK296" s="156">
        <f t="shared" si="59"/>
        <v>0</v>
      </c>
      <c r="BL296" s="16" t="s">
        <v>396</v>
      </c>
      <c r="BM296" s="155" t="s">
        <v>3156</v>
      </c>
    </row>
    <row r="297" spans="2:65" s="1" customFormat="1" ht="16.5" customHeight="1">
      <c r="B297" s="142"/>
      <c r="C297" s="143" t="s">
        <v>2189</v>
      </c>
      <c r="D297" s="143" t="s">
        <v>319</v>
      </c>
      <c r="E297" s="144" t="s">
        <v>8051</v>
      </c>
      <c r="F297" s="145" t="s">
        <v>8052</v>
      </c>
      <c r="G297" s="146" t="s">
        <v>611</v>
      </c>
      <c r="H297" s="147">
        <v>64</v>
      </c>
      <c r="I297" s="148"/>
      <c r="J297" s="149">
        <f t="shared" ref="J297:J328" si="60">ROUND(I297*H297,2)</f>
        <v>0</v>
      </c>
      <c r="K297" s="150"/>
      <c r="L297" s="31"/>
      <c r="M297" s="151" t="s">
        <v>1</v>
      </c>
      <c r="N297" s="152" t="s">
        <v>42</v>
      </c>
      <c r="P297" s="153">
        <f t="shared" ref="P297:P328" si="61">O297*H297</f>
        <v>0</v>
      </c>
      <c r="Q297" s="153">
        <v>0</v>
      </c>
      <c r="R297" s="153">
        <f t="shared" ref="R297:R328" si="62">Q297*H297</f>
        <v>0</v>
      </c>
      <c r="S297" s="153">
        <v>0</v>
      </c>
      <c r="T297" s="154">
        <f t="shared" ref="T297:T328" si="63">S297*H297</f>
        <v>0</v>
      </c>
      <c r="AR297" s="155" t="s">
        <v>396</v>
      </c>
      <c r="AT297" s="155" t="s">
        <v>319</v>
      </c>
      <c r="AU297" s="155" t="s">
        <v>88</v>
      </c>
      <c r="AY297" s="16" t="s">
        <v>317</v>
      </c>
      <c r="BE297" s="156">
        <f t="shared" ref="BE297:BE303" si="64">IF(N297="základná",J297,0)</f>
        <v>0</v>
      </c>
      <c r="BF297" s="156">
        <f t="shared" ref="BF297:BF303" si="65">IF(N297="znížená",J297,0)</f>
        <v>0</v>
      </c>
      <c r="BG297" s="156">
        <f t="shared" ref="BG297:BG303" si="66">IF(N297="zákl. prenesená",J297,0)</f>
        <v>0</v>
      </c>
      <c r="BH297" s="156">
        <f t="shared" ref="BH297:BH303" si="67">IF(N297="zníž. prenesená",J297,0)</f>
        <v>0</v>
      </c>
      <c r="BI297" s="156">
        <f t="shared" ref="BI297:BI303" si="68">IF(N297="nulová",J297,0)</f>
        <v>0</v>
      </c>
      <c r="BJ297" s="16" t="s">
        <v>88</v>
      </c>
      <c r="BK297" s="156">
        <f t="shared" ref="BK297:BK303" si="69">ROUND(I297*H297,2)</f>
        <v>0</v>
      </c>
      <c r="BL297" s="16" t="s">
        <v>396</v>
      </c>
      <c r="BM297" s="155" t="s">
        <v>3169</v>
      </c>
    </row>
    <row r="298" spans="2:65" s="1" customFormat="1" ht="21.75" customHeight="1">
      <c r="B298" s="142"/>
      <c r="C298" s="143" t="s">
        <v>2194</v>
      </c>
      <c r="D298" s="143" t="s">
        <v>319</v>
      </c>
      <c r="E298" s="144" t="s">
        <v>8053</v>
      </c>
      <c r="F298" s="145" t="s">
        <v>8054</v>
      </c>
      <c r="G298" s="146" t="s">
        <v>611</v>
      </c>
      <c r="H298" s="147">
        <v>108</v>
      </c>
      <c r="I298" s="148"/>
      <c r="J298" s="149">
        <f t="shared" si="60"/>
        <v>0</v>
      </c>
      <c r="K298" s="150"/>
      <c r="L298" s="31"/>
      <c r="M298" s="151" t="s">
        <v>1</v>
      </c>
      <c r="N298" s="152" t="s">
        <v>42</v>
      </c>
      <c r="P298" s="153">
        <f t="shared" si="61"/>
        <v>0</v>
      </c>
      <c r="Q298" s="153">
        <v>0</v>
      </c>
      <c r="R298" s="153">
        <f t="shared" si="62"/>
        <v>0</v>
      </c>
      <c r="S298" s="153">
        <v>0</v>
      </c>
      <c r="T298" s="154">
        <f t="shared" si="63"/>
        <v>0</v>
      </c>
      <c r="AR298" s="155" t="s">
        <v>396</v>
      </c>
      <c r="AT298" s="155" t="s">
        <v>319</v>
      </c>
      <c r="AU298" s="155" t="s">
        <v>88</v>
      </c>
      <c r="AY298" s="16" t="s">
        <v>317</v>
      </c>
      <c r="BE298" s="156">
        <f t="shared" si="64"/>
        <v>0</v>
      </c>
      <c r="BF298" s="156">
        <f t="shared" si="65"/>
        <v>0</v>
      </c>
      <c r="BG298" s="156">
        <f t="shared" si="66"/>
        <v>0</v>
      </c>
      <c r="BH298" s="156">
        <f t="shared" si="67"/>
        <v>0</v>
      </c>
      <c r="BI298" s="156">
        <f t="shared" si="68"/>
        <v>0</v>
      </c>
      <c r="BJ298" s="16" t="s">
        <v>88</v>
      </c>
      <c r="BK298" s="156">
        <f t="shared" si="69"/>
        <v>0</v>
      </c>
      <c r="BL298" s="16" t="s">
        <v>396</v>
      </c>
      <c r="BM298" s="155" t="s">
        <v>3185</v>
      </c>
    </row>
    <row r="299" spans="2:65" s="1" customFormat="1" ht="21.75" customHeight="1">
      <c r="B299" s="142"/>
      <c r="C299" s="179" t="s">
        <v>2199</v>
      </c>
      <c r="D299" s="179" t="s">
        <v>454</v>
      </c>
      <c r="E299" s="180" t="s">
        <v>8055</v>
      </c>
      <c r="F299" s="181" t="s">
        <v>8056</v>
      </c>
      <c r="G299" s="182" t="s">
        <v>467</v>
      </c>
      <c r="H299" s="183">
        <v>5</v>
      </c>
      <c r="I299" s="184"/>
      <c r="J299" s="185">
        <f t="shared" si="60"/>
        <v>0</v>
      </c>
      <c r="K299" s="186"/>
      <c r="L299" s="187"/>
      <c r="M299" s="188" t="s">
        <v>1</v>
      </c>
      <c r="N299" s="189" t="s">
        <v>42</v>
      </c>
      <c r="P299" s="153">
        <f t="shared" si="61"/>
        <v>0</v>
      </c>
      <c r="Q299" s="153">
        <v>0</v>
      </c>
      <c r="R299" s="153">
        <f t="shared" si="62"/>
        <v>0</v>
      </c>
      <c r="S299" s="153">
        <v>0</v>
      </c>
      <c r="T299" s="154">
        <f t="shared" si="63"/>
        <v>0</v>
      </c>
      <c r="AR299" s="155" t="s">
        <v>481</v>
      </c>
      <c r="AT299" s="155" t="s">
        <v>454</v>
      </c>
      <c r="AU299" s="155" t="s">
        <v>88</v>
      </c>
      <c r="AY299" s="16" t="s">
        <v>317</v>
      </c>
      <c r="BE299" s="156">
        <f t="shared" si="64"/>
        <v>0</v>
      </c>
      <c r="BF299" s="156">
        <f t="shared" si="65"/>
        <v>0</v>
      </c>
      <c r="BG299" s="156">
        <f t="shared" si="66"/>
        <v>0</v>
      </c>
      <c r="BH299" s="156">
        <f t="shared" si="67"/>
        <v>0</v>
      </c>
      <c r="BI299" s="156">
        <f t="shared" si="68"/>
        <v>0</v>
      </c>
      <c r="BJ299" s="16" t="s">
        <v>88</v>
      </c>
      <c r="BK299" s="156">
        <f t="shared" si="69"/>
        <v>0</v>
      </c>
      <c r="BL299" s="16" t="s">
        <v>396</v>
      </c>
      <c r="BM299" s="155" t="s">
        <v>3201</v>
      </c>
    </row>
    <row r="300" spans="2:65" s="1" customFormat="1" ht="21.75" customHeight="1">
      <c r="B300" s="142"/>
      <c r="C300" s="179" t="s">
        <v>2205</v>
      </c>
      <c r="D300" s="179" t="s">
        <v>454</v>
      </c>
      <c r="E300" s="180" t="s">
        <v>8057</v>
      </c>
      <c r="F300" s="181" t="s">
        <v>8058</v>
      </c>
      <c r="G300" s="182" t="s">
        <v>467</v>
      </c>
      <c r="H300" s="183">
        <v>12</v>
      </c>
      <c r="I300" s="184"/>
      <c r="J300" s="185">
        <f t="shared" si="60"/>
        <v>0</v>
      </c>
      <c r="K300" s="186"/>
      <c r="L300" s="187"/>
      <c r="M300" s="188" t="s">
        <v>1</v>
      </c>
      <c r="N300" s="189" t="s">
        <v>42</v>
      </c>
      <c r="P300" s="153">
        <f t="shared" si="61"/>
        <v>0</v>
      </c>
      <c r="Q300" s="153">
        <v>0</v>
      </c>
      <c r="R300" s="153">
        <f t="shared" si="62"/>
        <v>0</v>
      </c>
      <c r="S300" s="153">
        <v>0</v>
      </c>
      <c r="T300" s="154">
        <f t="shared" si="63"/>
        <v>0</v>
      </c>
      <c r="AR300" s="155" t="s">
        <v>481</v>
      </c>
      <c r="AT300" s="155" t="s">
        <v>454</v>
      </c>
      <c r="AU300" s="155" t="s">
        <v>88</v>
      </c>
      <c r="AY300" s="16" t="s">
        <v>317</v>
      </c>
      <c r="BE300" s="156">
        <f t="shared" si="64"/>
        <v>0</v>
      </c>
      <c r="BF300" s="156">
        <f t="shared" si="65"/>
        <v>0</v>
      </c>
      <c r="BG300" s="156">
        <f t="shared" si="66"/>
        <v>0</v>
      </c>
      <c r="BH300" s="156">
        <f t="shared" si="67"/>
        <v>0</v>
      </c>
      <c r="BI300" s="156">
        <f t="shared" si="68"/>
        <v>0</v>
      </c>
      <c r="BJ300" s="16" t="s">
        <v>88</v>
      </c>
      <c r="BK300" s="156">
        <f t="shared" si="69"/>
        <v>0</v>
      </c>
      <c r="BL300" s="16" t="s">
        <v>396</v>
      </c>
      <c r="BM300" s="155" t="s">
        <v>3212</v>
      </c>
    </row>
    <row r="301" spans="2:65" s="1" customFormat="1" ht="21.75" customHeight="1">
      <c r="B301" s="142"/>
      <c r="C301" s="179" t="s">
        <v>2209</v>
      </c>
      <c r="D301" s="179" t="s">
        <v>454</v>
      </c>
      <c r="E301" s="180" t="s">
        <v>8059</v>
      </c>
      <c r="F301" s="181" t="s">
        <v>8060</v>
      </c>
      <c r="G301" s="182" t="s">
        <v>467</v>
      </c>
      <c r="H301" s="183">
        <v>36</v>
      </c>
      <c r="I301" s="184"/>
      <c r="J301" s="185">
        <f t="shared" si="60"/>
        <v>0</v>
      </c>
      <c r="K301" s="186"/>
      <c r="L301" s="187"/>
      <c r="M301" s="188" t="s">
        <v>1</v>
      </c>
      <c r="N301" s="189" t="s">
        <v>42</v>
      </c>
      <c r="P301" s="153">
        <f t="shared" si="61"/>
        <v>0</v>
      </c>
      <c r="Q301" s="153">
        <v>0</v>
      </c>
      <c r="R301" s="153">
        <f t="shared" si="62"/>
        <v>0</v>
      </c>
      <c r="S301" s="153">
        <v>0</v>
      </c>
      <c r="T301" s="154">
        <f t="shared" si="63"/>
        <v>0</v>
      </c>
      <c r="AR301" s="155" t="s">
        <v>481</v>
      </c>
      <c r="AT301" s="155" t="s">
        <v>454</v>
      </c>
      <c r="AU301" s="155" t="s">
        <v>88</v>
      </c>
      <c r="AY301" s="16" t="s">
        <v>317</v>
      </c>
      <c r="BE301" s="156">
        <f t="shared" si="64"/>
        <v>0</v>
      </c>
      <c r="BF301" s="156">
        <f t="shared" si="65"/>
        <v>0</v>
      </c>
      <c r="BG301" s="156">
        <f t="shared" si="66"/>
        <v>0</v>
      </c>
      <c r="BH301" s="156">
        <f t="shared" si="67"/>
        <v>0</v>
      </c>
      <c r="BI301" s="156">
        <f t="shared" si="68"/>
        <v>0</v>
      </c>
      <c r="BJ301" s="16" t="s">
        <v>88</v>
      </c>
      <c r="BK301" s="156">
        <f t="shared" si="69"/>
        <v>0</v>
      </c>
      <c r="BL301" s="16" t="s">
        <v>396</v>
      </c>
      <c r="BM301" s="155" t="s">
        <v>3231</v>
      </c>
    </row>
    <row r="302" spans="2:65" s="1" customFormat="1" ht="21.75" customHeight="1">
      <c r="B302" s="142"/>
      <c r="C302" s="179" t="s">
        <v>2214</v>
      </c>
      <c r="D302" s="179" t="s">
        <v>454</v>
      </c>
      <c r="E302" s="180" t="s">
        <v>8061</v>
      </c>
      <c r="F302" s="181" t="s">
        <v>8062</v>
      </c>
      <c r="G302" s="182" t="s">
        <v>467</v>
      </c>
      <c r="H302" s="183">
        <v>10</v>
      </c>
      <c r="I302" s="184"/>
      <c r="J302" s="185">
        <f t="shared" si="60"/>
        <v>0</v>
      </c>
      <c r="K302" s="186"/>
      <c r="L302" s="187"/>
      <c r="M302" s="188" t="s">
        <v>1</v>
      </c>
      <c r="N302" s="189" t="s">
        <v>42</v>
      </c>
      <c r="P302" s="153">
        <f t="shared" si="61"/>
        <v>0</v>
      </c>
      <c r="Q302" s="153">
        <v>0</v>
      </c>
      <c r="R302" s="153">
        <f t="shared" si="62"/>
        <v>0</v>
      </c>
      <c r="S302" s="153">
        <v>0</v>
      </c>
      <c r="T302" s="154">
        <f t="shared" si="63"/>
        <v>0</v>
      </c>
      <c r="AR302" s="155" t="s">
        <v>481</v>
      </c>
      <c r="AT302" s="155" t="s">
        <v>454</v>
      </c>
      <c r="AU302" s="155" t="s">
        <v>88</v>
      </c>
      <c r="AY302" s="16" t="s">
        <v>317</v>
      </c>
      <c r="BE302" s="156">
        <f t="shared" si="64"/>
        <v>0</v>
      </c>
      <c r="BF302" s="156">
        <f t="shared" si="65"/>
        <v>0</v>
      </c>
      <c r="BG302" s="156">
        <f t="shared" si="66"/>
        <v>0</v>
      </c>
      <c r="BH302" s="156">
        <f t="shared" si="67"/>
        <v>0</v>
      </c>
      <c r="BI302" s="156">
        <f t="shared" si="68"/>
        <v>0</v>
      </c>
      <c r="BJ302" s="16" t="s">
        <v>88</v>
      </c>
      <c r="BK302" s="156">
        <f t="shared" si="69"/>
        <v>0</v>
      </c>
      <c r="BL302" s="16" t="s">
        <v>396</v>
      </c>
      <c r="BM302" s="155" t="s">
        <v>3246</v>
      </c>
    </row>
    <row r="303" spans="2:65" s="1" customFormat="1" ht="24.15" customHeight="1">
      <c r="B303" s="142"/>
      <c r="C303" s="179" t="s">
        <v>2218</v>
      </c>
      <c r="D303" s="179" t="s">
        <v>454</v>
      </c>
      <c r="E303" s="180" t="s">
        <v>8063</v>
      </c>
      <c r="F303" s="181" t="s">
        <v>8064</v>
      </c>
      <c r="G303" s="182" t="s">
        <v>467</v>
      </c>
      <c r="H303" s="183">
        <v>45</v>
      </c>
      <c r="I303" s="184"/>
      <c r="J303" s="185">
        <f t="shared" si="60"/>
        <v>0</v>
      </c>
      <c r="K303" s="186"/>
      <c r="L303" s="187"/>
      <c r="M303" s="188" t="s">
        <v>1</v>
      </c>
      <c r="N303" s="189" t="s">
        <v>42</v>
      </c>
      <c r="P303" s="153">
        <f t="shared" si="61"/>
        <v>0</v>
      </c>
      <c r="Q303" s="153">
        <v>0</v>
      </c>
      <c r="R303" s="153">
        <f t="shared" si="62"/>
        <v>0</v>
      </c>
      <c r="S303" s="153">
        <v>0</v>
      </c>
      <c r="T303" s="154">
        <f t="shared" si="63"/>
        <v>0</v>
      </c>
      <c r="AR303" s="155" t="s">
        <v>481</v>
      </c>
      <c r="AT303" s="155" t="s">
        <v>454</v>
      </c>
      <c r="AU303" s="155" t="s">
        <v>88</v>
      </c>
      <c r="AY303" s="16" t="s">
        <v>317</v>
      </c>
      <c r="BE303" s="156">
        <f t="shared" si="64"/>
        <v>0</v>
      </c>
      <c r="BF303" s="156">
        <f t="shared" si="65"/>
        <v>0</v>
      </c>
      <c r="BG303" s="156">
        <f t="shared" si="66"/>
        <v>0</v>
      </c>
      <c r="BH303" s="156">
        <f t="shared" si="67"/>
        <v>0</v>
      </c>
      <c r="BI303" s="156">
        <f t="shared" si="68"/>
        <v>0</v>
      </c>
      <c r="BJ303" s="16" t="s">
        <v>88</v>
      </c>
      <c r="BK303" s="156">
        <f t="shared" si="69"/>
        <v>0</v>
      </c>
      <c r="BL303" s="16" t="s">
        <v>396</v>
      </c>
      <c r="BM303" s="155" t="s">
        <v>3256</v>
      </c>
    </row>
    <row r="304" spans="2:65" s="11" customFormat="1" ht="22.75" customHeight="1">
      <c r="B304" s="130"/>
      <c r="D304" s="131" t="s">
        <v>75</v>
      </c>
      <c r="E304" s="140" t="s">
        <v>7442</v>
      </c>
      <c r="F304" s="140" t="s">
        <v>8065</v>
      </c>
      <c r="I304" s="133"/>
      <c r="J304" s="141">
        <f>BK304</f>
        <v>0</v>
      </c>
      <c r="L304" s="130"/>
      <c r="M304" s="135"/>
      <c r="P304" s="136">
        <f>SUM(P305:P315)</f>
        <v>0</v>
      </c>
      <c r="R304" s="136">
        <f>SUM(R305:R315)</f>
        <v>0</v>
      </c>
      <c r="T304" s="137">
        <f>SUM(T305:T315)</f>
        <v>0</v>
      </c>
      <c r="AR304" s="131" t="s">
        <v>88</v>
      </c>
      <c r="AT304" s="138" t="s">
        <v>75</v>
      </c>
      <c r="AU304" s="138" t="s">
        <v>83</v>
      </c>
      <c r="AY304" s="131" t="s">
        <v>317</v>
      </c>
      <c r="BK304" s="139">
        <f>SUM(BK305:BK315)</f>
        <v>0</v>
      </c>
    </row>
    <row r="305" spans="2:65" s="1" customFormat="1" ht="24.15" customHeight="1">
      <c r="B305" s="142"/>
      <c r="C305" s="179" t="s">
        <v>2223</v>
      </c>
      <c r="D305" s="179" t="s">
        <v>454</v>
      </c>
      <c r="E305" s="180" t="s">
        <v>8066</v>
      </c>
      <c r="F305" s="181" t="s">
        <v>8067</v>
      </c>
      <c r="G305" s="182" t="s">
        <v>8068</v>
      </c>
      <c r="H305" s="183">
        <v>1</v>
      </c>
      <c r="I305" s="184"/>
      <c r="J305" s="185">
        <f t="shared" ref="J305:J315" si="70">ROUND(I305*H305,2)</f>
        <v>0</v>
      </c>
      <c r="K305" s="186"/>
      <c r="L305" s="187"/>
      <c r="M305" s="188" t="s">
        <v>1</v>
      </c>
      <c r="N305" s="189" t="s">
        <v>42</v>
      </c>
      <c r="P305" s="153">
        <f t="shared" ref="P305:P315" si="71">O305*H305</f>
        <v>0</v>
      </c>
      <c r="Q305" s="153">
        <v>0</v>
      </c>
      <c r="R305" s="153">
        <f t="shared" ref="R305:R315" si="72">Q305*H305</f>
        <v>0</v>
      </c>
      <c r="S305" s="153">
        <v>0</v>
      </c>
      <c r="T305" s="154">
        <f t="shared" ref="T305:T315" si="73">S305*H305</f>
        <v>0</v>
      </c>
      <c r="AR305" s="155" t="s">
        <v>481</v>
      </c>
      <c r="AT305" s="155" t="s">
        <v>454</v>
      </c>
      <c r="AU305" s="155" t="s">
        <v>88</v>
      </c>
      <c r="AY305" s="16" t="s">
        <v>317</v>
      </c>
      <c r="BE305" s="156">
        <f t="shared" ref="BE305:BE315" si="74">IF(N305="základná",J305,0)</f>
        <v>0</v>
      </c>
      <c r="BF305" s="156">
        <f t="shared" ref="BF305:BF315" si="75">IF(N305="znížená",J305,0)</f>
        <v>0</v>
      </c>
      <c r="BG305" s="156">
        <f t="shared" ref="BG305:BG315" si="76">IF(N305="zákl. prenesená",J305,0)</f>
        <v>0</v>
      </c>
      <c r="BH305" s="156">
        <f t="shared" ref="BH305:BH315" si="77">IF(N305="zníž. prenesená",J305,0)</f>
        <v>0</v>
      </c>
      <c r="BI305" s="156">
        <f t="shared" ref="BI305:BI315" si="78">IF(N305="nulová",J305,0)</f>
        <v>0</v>
      </c>
      <c r="BJ305" s="16" t="s">
        <v>88</v>
      </c>
      <c r="BK305" s="156">
        <f t="shared" ref="BK305:BK315" si="79">ROUND(I305*H305,2)</f>
        <v>0</v>
      </c>
      <c r="BL305" s="16" t="s">
        <v>396</v>
      </c>
      <c r="BM305" s="155" t="s">
        <v>3266</v>
      </c>
    </row>
    <row r="306" spans="2:65" s="1" customFormat="1" ht="24.15" customHeight="1">
      <c r="B306" s="142"/>
      <c r="C306" s="179" t="s">
        <v>2225</v>
      </c>
      <c r="D306" s="179" t="s">
        <v>454</v>
      </c>
      <c r="E306" s="180" t="s">
        <v>8069</v>
      </c>
      <c r="F306" s="181" t="s">
        <v>8070</v>
      </c>
      <c r="G306" s="182" t="s">
        <v>7852</v>
      </c>
      <c r="H306" s="183">
        <v>2</v>
      </c>
      <c r="I306" s="184"/>
      <c r="J306" s="185">
        <f t="shared" si="70"/>
        <v>0</v>
      </c>
      <c r="K306" s="186"/>
      <c r="L306" s="187"/>
      <c r="M306" s="188" t="s">
        <v>1</v>
      </c>
      <c r="N306" s="189" t="s">
        <v>42</v>
      </c>
      <c r="P306" s="153">
        <f t="shared" si="71"/>
        <v>0</v>
      </c>
      <c r="Q306" s="153">
        <v>0</v>
      </c>
      <c r="R306" s="153">
        <f t="shared" si="72"/>
        <v>0</v>
      </c>
      <c r="S306" s="153">
        <v>0</v>
      </c>
      <c r="T306" s="154">
        <f t="shared" si="73"/>
        <v>0</v>
      </c>
      <c r="AR306" s="155" t="s">
        <v>481</v>
      </c>
      <c r="AT306" s="155" t="s">
        <v>454</v>
      </c>
      <c r="AU306" s="155" t="s">
        <v>88</v>
      </c>
      <c r="AY306" s="16" t="s">
        <v>317</v>
      </c>
      <c r="BE306" s="156">
        <f t="shared" si="74"/>
        <v>0</v>
      </c>
      <c r="BF306" s="156">
        <f t="shared" si="75"/>
        <v>0</v>
      </c>
      <c r="BG306" s="156">
        <f t="shared" si="76"/>
        <v>0</v>
      </c>
      <c r="BH306" s="156">
        <f t="shared" si="77"/>
        <v>0</v>
      </c>
      <c r="BI306" s="156">
        <f t="shared" si="78"/>
        <v>0</v>
      </c>
      <c r="BJ306" s="16" t="s">
        <v>88</v>
      </c>
      <c r="BK306" s="156">
        <f t="shared" si="79"/>
        <v>0</v>
      </c>
      <c r="BL306" s="16" t="s">
        <v>396</v>
      </c>
      <c r="BM306" s="155" t="s">
        <v>3275</v>
      </c>
    </row>
    <row r="307" spans="2:65" s="1" customFormat="1" ht="37.75" customHeight="1">
      <c r="B307" s="142"/>
      <c r="C307" s="179" t="s">
        <v>2228</v>
      </c>
      <c r="D307" s="179" t="s">
        <v>454</v>
      </c>
      <c r="E307" s="180" t="s">
        <v>8071</v>
      </c>
      <c r="F307" s="181" t="s">
        <v>8072</v>
      </c>
      <c r="G307" s="182" t="s">
        <v>7852</v>
      </c>
      <c r="H307" s="183">
        <v>1</v>
      </c>
      <c r="I307" s="184"/>
      <c r="J307" s="185">
        <f t="shared" si="70"/>
        <v>0</v>
      </c>
      <c r="K307" s="186"/>
      <c r="L307" s="187"/>
      <c r="M307" s="188" t="s">
        <v>1</v>
      </c>
      <c r="N307" s="189" t="s">
        <v>42</v>
      </c>
      <c r="P307" s="153">
        <f t="shared" si="71"/>
        <v>0</v>
      </c>
      <c r="Q307" s="153">
        <v>0</v>
      </c>
      <c r="R307" s="153">
        <f t="shared" si="72"/>
        <v>0</v>
      </c>
      <c r="S307" s="153">
        <v>0</v>
      </c>
      <c r="T307" s="154">
        <f t="shared" si="73"/>
        <v>0</v>
      </c>
      <c r="AR307" s="155" t="s">
        <v>481</v>
      </c>
      <c r="AT307" s="155" t="s">
        <v>454</v>
      </c>
      <c r="AU307" s="155" t="s">
        <v>88</v>
      </c>
      <c r="AY307" s="16" t="s">
        <v>317</v>
      </c>
      <c r="BE307" s="156">
        <f t="shared" si="74"/>
        <v>0</v>
      </c>
      <c r="BF307" s="156">
        <f t="shared" si="75"/>
        <v>0</v>
      </c>
      <c r="BG307" s="156">
        <f t="shared" si="76"/>
        <v>0</v>
      </c>
      <c r="BH307" s="156">
        <f t="shared" si="77"/>
        <v>0</v>
      </c>
      <c r="BI307" s="156">
        <f t="shared" si="78"/>
        <v>0</v>
      </c>
      <c r="BJ307" s="16" t="s">
        <v>88</v>
      </c>
      <c r="BK307" s="156">
        <f t="shared" si="79"/>
        <v>0</v>
      </c>
      <c r="BL307" s="16" t="s">
        <v>396</v>
      </c>
      <c r="BM307" s="155" t="s">
        <v>3285</v>
      </c>
    </row>
    <row r="308" spans="2:65" s="1" customFormat="1" ht="66.75" customHeight="1">
      <c r="B308" s="142"/>
      <c r="C308" s="179" t="s">
        <v>2230</v>
      </c>
      <c r="D308" s="179" t="s">
        <v>454</v>
      </c>
      <c r="E308" s="180" t="s">
        <v>8073</v>
      </c>
      <c r="F308" s="181" t="s">
        <v>8074</v>
      </c>
      <c r="G308" s="182" t="s">
        <v>7852</v>
      </c>
      <c r="H308" s="183">
        <v>1</v>
      </c>
      <c r="I308" s="184"/>
      <c r="J308" s="185">
        <f t="shared" si="70"/>
        <v>0</v>
      </c>
      <c r="K308" s="186"/>
      <c r="L308" s="187"/>
      <c r="M308" s="188" t="s">
        <v>1</v>
      </c>
      <c r="N308" s="189" t="s">
        <v>42</v>
      </c>
      <c r="P308" s="153">
        <f t="shared" si="71"/>
        <v>0</v>
      </c>
      <c r="Q308" s="153">
        <v>0</v>
      </c>
      <c r="R308" s="153">
        <f t="shared" si="72"/>
        <v>0</v>
      </c>
      <c r="S308" s="153">
        <v>0</v>
      </c>
      <c r="T308" s="154">
        <f t="shared" si="73"/>
        <v>0</v>
      </c>
      <c r="AR308" s="155" t="s">
        <v>481</v>
      </c>
      <c r="AT308" s="155" t="s">
        <v>454</v>
      </c>
      <c r="AU308" s="155" t="s">
        <v>88</v>
      </c>
      <c r="AY308" s="16" t="s">
        <v>317</v>
      </c>
      <c r="BE308" s="156">
        <f t="shared" si="74"/>
        <v>0</v>
      </c>
      <c r="BF308" s="156">
        <f t="shared" si="75"/>
        <v>0</v>
      </c>
      <c r="BG308" s="156">
        <f t="shared" si="76"/>
        <v>0</v>
      </c>
      <c r="BH308" s="156">
        <f t="shared" si="77"/>
        <v>0</v>
      </c>
      <c r="BI308" s="156">
        <f t="shared" si="78"/>
        <v>0</v>
      </c>
      <c r="BJ308" s="16" t="s">
        <v>88</v>
      </c>
      <c r="BK308" s="156">
        <f t="shared" si="79"/>
        <v>0</v>
      </c>
      <c r="BL308" s="16" t="s">
        <v>396</v>
      </c>
      <c r="BM308" s="155" t="s">
        <v>3323</v>
      </c>
    </row>
    <row r="309" spans="2:65" s="1" customFormat="1" ht="44.25" customHeight="1">
      <c r="B309" s="142"/>
      <c r="C309" s="143" t="s">
        <v>2232</v>
      </c>
      <c r="D309" s="143" t="s">
        <v>319</v>
      </c>
      <c r="E309" s="144" t="s">
        <v>8071</v>
      </c>
      <c r="F309" s="145" t="s">
        <v>8075</v>
      </c>
      <c r="G309" s="146" t="s">
        <v>7852</v>
      </c>
      <c r="H309" s="147">
        <v>1</v>
      </c>
      <c r="I309" s="148"/>
      <c r="J309" s="149">
        <f t="shared" si="70"/>
        <v>0</v>
      </c>
      <c r="K309" s="150"/>
      <c r="L309" s="31"/>
      <c r="M309" s="151" t="s">
        <v>1</v>
      </c>
      <c r="N309" s="152" t="s">
        <v>42</v>
      </c>
      <c r="P309" s="153">
        <f t="shared" si="71"/>
        <v>0</v>
      </c>
      <c r="Q309" s="153">
        <v>0</v>
      </c>
      <c r="R309" s="153">
        <f t="shared" si="72"/>
        <v>0</v>
      </c>
      <c r="S309" s="153">
        <v>0</v>
      </c>
      <c r="T309" s="154">
        <f t="shared" si="73"/>
        <v>0</v>
      </c>
      <c r="AR309" s="155" t="s">
        <v>396</v>
      </c>
      <c r="AT309" s="155" t="s">
        <v>319</v>
      </c>
      <c r="AU309" s="155" t="s">
        <v>88</v>
      </c>
      <c r="AY309" s="16" t="s">
        <v>317</v>
      </c>
      <c r="BE309" s="156">
        <f t="shared" si="74"/>
        <v>0</v>
      </c>
      <c r="BF309" s="156">
        <f t="shared" si="75"/>
        <v>0</v>
      </c>
      <c r="BG309" s="156">
        <f t="shared" si="76"/>
        <v>0</v>
      </c>
      <c r="BH309" s="156">
        <f t="shared" si="77"/>
        <v>0</v>
      </c>
      <c r="BI309" s="156">
        <f t="shared" si="78"/>
        <v>0</v>
      </c>
      <c r="BJ309" s="16" t="s">
        <v>88</v>
      </c>
      <c r="BK309" s="156">
        <f t="shared" si="79"/>
        <v>0</v>
      </c>
      <c r="BL309" s="16" t="s">
        <v>396</v>
      </c>
      <c r="BM309" s="155" t="s">
        <v>3331</v>
      </c>
    </row>
    <row r="310" spans="2:65" s="1" customFormat="1" ht="76.400000000000006" customHeight="1">
      <c r="B310" s="142"/>
      <c r="C310" s="179" t="s">
        <v>2234</v>
      </c>
      <c r="D310" s="179" t="s">
        <v>454</v>
      </c>
      <c r="E310" s="180" t="s">
        <v>8076</v>
      </c>
      <c r="F310" s="181" t="s">
        <v>8077</v>
      </c>
      <c r="G310" s="182" t="s">
        <v>7852</v>
      </c>
      <c r="H310" s="183">
        <v>1</v>
      </c>
      <c r="I310" s="184"/>
      <c r="J310" s="185">
        <f t="shared" si="70"/>
        <v>0</v>
      </c>
      <c r="K310" s="186"/>
      <c r="L310" s="187"/>
      <c r="M310" s="188" t="s">
        <v>1</v>
      </c>
      <c r="N310" s="189" t="s">
        <v>42</v>
      </c>
      <c r="P310" s="153">
        <f t="shared" si="71"/>
        <v>0</v>
      </c>
      <c r="Q310" s="153">
        <v>0</v>
      </c>
      <c r="R310" s="153">
        <f t="shared" si="72"/>
        <v>0</v>
      </c>
      <c r="S310" s="153">
        <v>0</v>
      </c>
      <c r="T310" s="154">
        <f t="shared" si="73"/>
        <v>0</v>
      </c>
      <c r="AR310" s="155" t="s">
        <v>481</v>
      </c>
      <c r="AT310" s="155" t="s">
        <v>454</v>
      </c>
      <c r="AU310" s="155" t="s">
        <v>88</v>
      </c>
      <c r="AY310" s="16" t="s">
        <v>317</v>
      </c>
      <c r="BE310" s="156">
        <f t="shared" si="74"/>
        <v>0</v>
      </c>
      <c r="BF310" s="156">
        <f t="shared" si="75"/>
        <v>0</v>
      </c>
      <c r="BG310" s="156">
        <f t="shared" si="76"/>
        <v>0</v>
      </c>
      <c r="BH310" s="156">
        <f t="shared" si="77"/>
        <v>0</v>
      </c>
      <c r="BI310" s="156">
        <f t="shared" si="78"/>
        <v>0</v>
      </c>
      <c r="BJ310" s="16" t="s">
        <v>88</v>
      </c>
      <c r="BK310" s="156">
        <f t="shared" si="79"/>
        <v>0</v>
      </c>
      <c r="BL310" s="16" t="s">
        <v>396</v>
      </c>
      <c r="BM310" s="155" t="s">
        <v>3358</v>
      </c>
    </row>
    <row r="311" spans="2:65" s="1" customFormat="1" ht="76.400000000000006" customHeight="1">
      <c r="B311" s="142"/>
      <c r="C311" s="179" t="s">
        <v>2237</v>
      </c>
      <c r="D311" s="179" t="s">
        <v>454</v>
      </c>
      <c r="E311" s="180" t="s">
        <v>8078</v>
      </c>
      <c r="F311" s="181" t="s">
        <v>8079</v>
      </c>
      <c r="G311" s="182" t="s">
        <v>7852</v>
      </c>
      <c r="H311" s="183">
        <v>1</v>
      </c>
      <c r="I311" s="184"/>
      <c r="J311" s="185">
        <f t="shared" si="70"/>
        <v>0</v>
      </c>
      <c r="K311" s="186"/>
      <c r="L311" s="187"/>
      <c r="M311" s="188" t="s">
        <v>1</v>
      </c>
      <c r="N311" s="189" t="s">
        <v>42</v>
      </c>
      <c r="P311" s="153">
        <f t="shared" si="71"/>
        <v>0</v>
      </c>
      <c r="Q311" s="153">
        <v>0</v>
      </c>
      <c r="R311" s="153">
        <f t="shared" si="72"/>
        <v>0</v>
      </c>
      <c r="S311" s="153">
        <v>0</v>
      </c>
      <c r="T311" s="154">
        <f t="shared" si="73"/>
        <v>0</v>
      </c>
      <c r="AR311" s="155" t="s">
        <v>481</v>
      </c>
      <c r="AT311" s="155" t="s">
        <v>454</v>
      </c>
      <c r="AU311" s="155" t="s">
        <v>88</v>
      </c>
      <c r="AY311" s="16" t="s">
        <v>317</v>
      </c>
      <c r="BE311" s="156">
        <f t="shared" si="74"/>
        <v>0</v>
      </c>
      <c r="BF311" s="156">
        <f t="shared" si="75"/>
        <v>0</v>
      </c>
      <c r="BG311" s="156">
        <f t="shared" si="76"/>
        <v>0</v>
      </c>
      <c r="BH311" s="156">
        <f t="shared" si="77"/>
        <v>0</v>
      </c>
      <c r="BI311" s="156">
        <f t="shared" si="78"/>
        <v>0</v>
      </c>
      <c r="BJ311" s="16" t="s">
        <v>88</v>
      </c>
      <c r="BK311" s="156">
        <f t="shared" si="79"/>
        <v>0</v>
      </c>
      <c r="BL311" s="16" t="s">
        <v>396</v>
      </c>
      <c r="BM311" s="155" t="s">
        <v>3430</v>
      </c>
    </row>
    <row r="312" spans="2:65" s="1" customFormat="1" ht="24.15" customHeight="1">
      <c r="B312" s="142"/>
      <c r="C312" s="143" t="s">
        <v>2245</v>
      </c>
      <c r="D312" s="143" t="s">
        <v>319</v>
      </c>
      <c r="E312" s="144" t="s">
        <v>8080</v>
      </c>
      <c r="F312" s="145" t="s">
        <v>8081</v>
      </c>
      <c r="G312" s="146" t="s">
        <v>7852</v>
      </c>
      <c r="H312" s="147">
        <v>1</v>
      </c>
      <c r="I312" s="148"/>
      <c r="J312" s="149">
        <f t="shared" si="70"/>
        <v>0</v>
      </c>
      <c r="K312" s="150"/>
      <c r="L312" s="31"/>
      <c r="M312" s="151" t="s">
        <v>1</v>
      </c>
      <c r="N312" s="152" t="s">
        <v>42</v>
      </c>
      <c r="P312" s="153">
        <f t="shared" si="71"/>
        <v>0</v>
      </c>
      <c r="Q312" s="153">
        <v>0</v>
      </c>
      <c r="R312" s="153">
        <f t="shared" si="72"/>
        <v>0</v>
      </c>
      <c r="S312" s="153">
        <v>0</v>
      </c>
      <c r="T312" s="154">
        <f t="shared" si="73"/>
        <v>0</v>
      </c>
      <c r="AR312" s="155" t="s">
        <v>396</v>
      </c>
      <c r="AT312" s="155" t="s">
        <v>319</v>
      </c>
      <c r="AU312" s="155" t="s">
        <v>88</v>
      </c>
      <c r="AY312" s="16" t="s">
        <v>317</v>
      </c>
      <c r="BE312" s="156">
        <f t="shared" si="74"/>
        <v>0</v>
      </c>
      <c r="BF312" s="156">
        <f t="shared" si="75"/>
        <v>0</v>
      </c>
      <c r="BG312" s="156">
        <f t="shared" si="76"/>
        <v>0</v>
      </c>
      <c r="BH312" s="156">
        <f t="shared" si="77"/>
        <v>0</v>
      </c>
      <c r="BI312" s="156">
        <f t="shared" si="78"/>
        <v>0</v>
      </c>
      <c r="BJ312" s="16" t="s">
        <v>88</v>
      </c>
      <c r="BK312" s="156">
        <f t="shared" si="79"/>
        <v>0</v>
      </c>
      <c r="BL312" s="16" t="s">
        <v>396</v>
      </c>
      <c r="BM312" s="155" t="s">
        <v>3438</v>
      </c>
    </row>
    <row r="313" spans="2:65" s="1" customFormat="1" ht="44.25" customHeight="1">
      <c r="B313" s="142"/>
      <c r="C313" s="179" t="s">
        <v>2248</v>
      </c>
      <c r="D313" s="179" t="s">
        <v>454</v>
      </c>
      <c r="E313" s="180" t="s">
        <v>8082</v>
      </c>
      <c r="F313" s="181" t="s">
        <v>8083</v>
      </c>
      <c r="G313" s="182" t="s">
        <v>7852</v>
      </c>
      <c r="H313" s="183">
        <v>1</v>
      </c>
      <c r="I313" s="184"/>
      <c r="J313" s="185">
        <f t="shared" si="70"/>
        <v>0</v>
      </c>
      <c r="K313" s="186"/>
      <c r="L313" s="187"/>
      <c r="M313" s="188" t="s">
        <v>1</v>
      </c>
      <c r="N313" s="189" t="s">
        <v>42</v>
      </c>
      <c r="P313" s="153">
        <f t="shared" si="71"/>
        <v>0</v>
      </c>
      <c r="Q313" s="153">
        <v>0</v>
      </c>
      <c r="R313" s="153">
        <f t="shared" si="72"/>
        <v>0</v>
      </c>
      <c r="S313" s="153">
        <v>0</v>
      </c>
      <c r="T313" s="154">
        <f t="shared" si="73"/>
        <v>0</v>
      </c>
      <c r="AR313" s="155" t="s">
        <v>481</v>
      </c>
      <c r="AT313" s="155" t="s">
        <v>454</v>
      </c>
      <c r="AU313" s="155" t="s">
        <v>88</v>
      </c>
      <c r="AY313" s="16" t="s">
        <v>317</v>
      </c>
      <c r="BE313" s="156">
        <f t="shared" si="74"/>
        <v>0</v>
      </c>
      <c r="BF313" s="156">
        <f t="shared" si="75"/>
        <v>0</v>
      </c>
      <c r="BG313" s="156">
        <f t="shared" si="76"/>
        <v>0</v>
      </c>
      <c r="BH313" s="156">
        <f t="shared" si="77"/>
        <v>0</v>
      </c>
      <c r="BI313" s="156">
        <f t="shared" si="78"/>
        <v>0</v>
      </c>
      <c r="BJ313" s="16" t="s">
        <v>88</v>
      </c>
      <c r="BK313" s="156">
        <f t="shared" si="79"/>
        <v>0</v>
      </c>
      <c r="BL313" s="16" t="s">
        <v>396</v>
      </c>
      <c r="BM313" s="155" t="s">
        <v>3449</v>
      </c>
    </row>
    <row r="314" spans="2:65" s="1" customFormat="1" ht="44.25" customHeight="1">
      <c r="B314" s="142"/>
      <c r="C314" s="179" t="s">
        <v>2256</v>
      </c>
      <c r="D314" s="179" t="s">
        <v>454</v>
      </c>
      <c r="E314" s="180" t="s">
        <v>8084</v>
      </c>
      <c r="F314" s="181" t="s">
        <v>8085</v>
      </c>
      <c r="G314" s="182" t="s">
        <v>7852</v>
      </c>
      <c r="H314" s="183">
        <v>2</v>
      </c>
      <c r="I314" s="184"/>
      <c r="J314" s="185">
        <f t="shared" si="70"/>
        <v>0</v>
      </c>
      <c r="K314" s="186"/>
      <c r="L314" s="187"/>
      <c r="M314" s="188" t="s">
        <v>1</v>
      </c>
      <c r="N314" s="189" t="s">
        <v>42</v>
      </c>
      <c r="P314" s="153">
        <f t="shared" si="71"/>
        <v>0</v>
      </c>
      <c r="Q314" s="153">
        <v>0</v>
      </c>
      <c r="R314" s="153">
        <f t="shared" si="72"/>
        <v>0</v>
      </c>
      <c r="S314" s="153">
        <v>0</v>
      </c>
      <c r="T314" s="154">
        <f t="shared" si="73"/>
        <v>0</v>
      </c>
      <c r="AR314" s="155" t="s">
        <v>481</v>
      </c>
      <c r="AT314" s="155" t="s">
        <v>454</v>
      </c>
      <c r="AU314" s="155" t="s">
        <v>88</v>
      </c>
      <c r="AY314" s="16" t="s">
        <v>317</v>
      </c>
      <c r="BE314" s="156">
        <f t="shared" si="74"/>
        <v>0</v>
      </c>
      <c r="BF314" s="156">
        <f t="shared" si="75"/>
        <v>0</v>
      </c>
      <c r="BG314" s="156">
        <f t="shared" si="76"/>
        <v>0</v>
      </c>
      <c r="BH314" s="156">
        <f t="shared" si="77"/>
        <v>0</v>
      </c>
      <c r="BI314" s="156">
        <f t="shared" si="78"/>
        <v>0</v>
      </c>
      <c r="BJ314" s="16" t="s">
        <v>88</v>
      </c>
      <c r="BK314" s="156">
        <f t="shared" si="79"/>
        <v>0</v>
      </c>
      <c r="BL314" s="16" t="s">
        <v>396</v>
      </c>
      <c r="BM314" s="155" t="s">
        <v>3457</v>
      </c>
    </row>
    <row r="315" spans="2:65" s="1" customFormat="1" ht="33" customHeight="1">
      <c r="B315" s="142"/>
      <c r="C315" s="143" t="s">
        <v>2261</v>
      </c>
      <c r="D315" s="143" t="s">
        <v>319</v>
      </c>
      <c r="E315" s="144" t="s">
        <v>8082</v>
      </c>
      <c r="F315" s="145" t="s">
        <v>8086</v>
      </c>
      <c r="G315" s="146" t="s">
        <v>7852</v>
      </c>
      <c r="H315" s="147">
        <v>3</v>
      </c>
      <c r="I315" s="148"/>
      <c r="J315" s="149">
        <f t="shared" si="70"/>
        <v>0</v>
      </c>
      <c r="K315" s="150"/>
      <c r="L315" s="31"/>
      <c r="M315" s="151" t="s">
        <v>1</v>
      </c>
      <c r="N315" s="152" t="s">
        <v>42</v>
      </c>
      <c r="P315" s="153">
        <f t="shared" si="71"/>
        <v>0</v>
      </c>
      <c r="Q315" s="153">
        <v>0</v>
      </c>
      <c r="R315" s="153">
        <f t="shared" si="72"/>
        <v>0</v>
      </c>
      <c r="S315" s="153">
        <v>0</v>
      </c>
      <c r="T315" s="154">
        <f t="shared" si="73"/>
        <v>0</v>
      </c>
      <c r="AR315" s="155" t="s">
        <v>396</v>
      </c>
      <c r="AT315" s="155" t="s">
        <v>319</v>
      </c>
      <c r="AU315" s="155" t="s">
        <v>88</v>
      </c>
      <c r="AY315" s="16" t="s">
        <v>317</v>
      </c>
      <c r="BE315" s="156">
        <f t="shared" si="74"/>
        <v>0</v>
      </c>
      <c r="BF315" s="156">
        <f t="shared" si="75"/>
        <v>0</v>
      </c>
      <c r="BG315" s="156">
        <f t="shared" si="76"/>
        <v>0</v>
      </c>
      <c r="BH315" s="156">
        <f t="shared" si="77"/>
        <v>0</v>
      </c>
      <c r="BI315" s="156">
        <f t="shared" si="78"/>
        <v>0</v>
      </c>
      <c r="BJ315" s="16" t="s">
        <v>88</v>
      </c>
      <c r="BK315" s="156">
        <f t="shared" si="79"/>
        <v>0</v>
      </c>
      <c r="BL315" s="16" t="s">
        <v>396</v>
      </c>
      <c r="BM315" s="155" t="s">
        <v>3465</v>
      </c>
    </row>
    <row r="316" spans="2:65" s="11" customFormat="1" ht="22.75" customHeight="1">
      <c r="B316" s="130"/>
      <c r="D316" s="131" t="s">
        <v>75</v>
      </c>
      <c r="E316" s="140" t="s">
        <v>2818</v>
      </c>
      <c r="F316" s="140" t="s">
        <v>8087</v>
      </c>
      <c r="I316" s="133"/>
      <c r="J316" s="141">
        <f>BK316</f>
        <v>0</v>
      </c>
      <c r="L316" s="130"/>
      <c r="M316" s="135"/>
      <c r="P316" s="136">
        <f>SUM(P317:P363)</f>
        <v>0</v>
      </c>
      <c r="R316" s="136">
        <f>SUM(R317:R363)</f>
        <v>0</v>
      </c>
      <c r="T316" s="137">
        <f>SUM(T317:T363)</f>
        <v>0</v>
      </c>
      <c r="AR316" s="131" t="s">
        <v>88</v>
      </c>
      <c r="AT316" s="138" t="s">
        <v>75</v>
      </c>
      <c r="AU316" s="138" t="s">
        <v>83</v>
      </c>
      <c r="AY316" s="131" t="s">
        <v>317</v>
      </c>
      <c r="BK316" s="139">
        <f>SUM(BK317:BK363)</f>
        <v>0</v>
      </c>
    </row>
    <row r="317" spans="2:65" s="1" customFormat="1" ht="37.75" customHeight="1">
      <c r="B317" s="142"/>
      <c r="C317" s="179" t="s">
        <v>2265</v>
      </c>
      <c r="D317" s="179" t="s">
        <v>454</v>
      </c>
      <c r="E317" s="180" t="s">
        <v>8088</v>
      </c>
      <c r="F317" s="181" t="s">
        <v>8089</v>
      </c>
      <c r="G317" s="182" t="s">
        <v>467</v>
      </c>
      <c r="H317" s="183">
        <v>21</v>
      </c>
      <c r="I317" s="184"/>
      <c r="J317" s="185">
        <f t="shared" ref="J317:J363" si="80">ROUND(I317*H317,2)</f>
        <v>0</v>
      </c>
      <c r="K317" s="186"/>
      <c r="L317" s="187"/>
      <c r="M317" s="188" t="s">
        <v>1</v>
      </c>
      <c r="N317" s="189" t="s">
        <v>42</v>
      </c>
      <c r="P317" s="153">
        <f t="shared" ref="P317:P363" si="81">O317*H317</f>
        <v>0</v>
      </c>
      <c r="Q317" s="153">
        <v>0</v>
      </c>
      <c r="R317" s="153">
        <f t="shared" ref="R317:R363" si="82">Q317*H317</f>
        <v>0</v>
      </c>
      <c r="S317" s="153">
        <v>0</v>
      </c>
      <c r="T317" s="154">
        <f t="shared" ref="T317:T363" si="83">S317*H317</f>
        <v>0</v>
      </c>
      <c r="AR317" s="155" t="s">
        <v>481</v>
      </c>
      <c r="AT317" s="155" t="s">
        <v>454</v>
      </c>
      <c r="AU317" s="155" t="s">
        <v>88</v>
      </c>
      <c r="AY317" s="16" t="s">
        <v>317</v>
      </c>
      <c r="BE317" s="156">
        <f t="shared" ref="BE317:BE363" si="84">IF(N317="základná",J317,0)</f>
        <v>0</v>
      </c>
      <c r="BF317" s="156">
        <f t="shared" ref="BF317:BF363" si="85">IF(N317="znížená",J317,0)</f>
        <v>0</v>
      </c>
      <c r="BG317" s="156">
        <f t="shared" ref="BG317:BG363" si="86">IF(N317="zákl. prenesená",J317,0)</f>
        <v>0</v>
      </c>
      <c r="BH317" s="156">
        <f t="shared" ref="BH317:BH363" si="87">IF(N317="zníž. prenesená",J317,0)</f>
        <v>0</v>
      </c>
      <c r="BI317" s="156">
        <f t="shared" ref="BI317:BI363" si="88">IF(N317="nulová",J317,0)</f>
        <v>0</v>
      </c>
      <c r="BJ317" s="16" t="s">
        <v>88</v>
      </c>
      <c r="BK317" s="156">
        <f t="shared" ref="BK317:BK363" si="89">ROUND(I317*H317,2)</f>
        <v>0</v>
      </c>
      <c r="BL317" s="16" t="s">
        <v>396</v>
      </c>
      <c r="BM317" s="155" t="s">
        <v>3473</v>
      </c>
    </row>
    <row r="318" spans="2:65" s="1" customFormat="1" ht="55.5" customHeight="1">
      <c r="B318" s="142"/>
      <c r="C318" s="179" t="s">
        <v>1555</v>
      </c>
      <c r="D318" s="179" t="s">
        <v>454</v>
      </c>
      <c r="E318" s="180" t="s">
        <v>8090</v>
      </c>
      <c r="F318" s="181" t="s">
        <v>8091</v>
      </c>
      <c r="G318" s="182" t="s">
        <v>8092</v>
      </c>
      <c r="H318" s="183">
        <v>65</v>
      </c>
      <c r="I318" s="184"/>
      <c r="J318" s="185">
        <f t="shared" si="80"/>
        <v>0</v>
      </c>
      <c r="K318" s="186"/>
      <c r="L318" s="187"/>
      <c r="M318" s="188" t="s">
        <v>1</v>
      </c>
      <c r="N318" s="189" t="s">
        <v>42</v>
      </c>
      <c r="P318" s="153">
        <f t="shared" si="81"/>
        <v>0</v>
      </c>
      <c r="Q318" s="153">
        <v>0</v>
      </c>
      <c r="R318" s="153">
        <f t="shared" si="82"/>
        <v>0</v>
      </c>
      <c r="S318" s="153">
        <v>0</v>
      </c>
      <c r="T318" s="154">
        <f t="shared" si="83"/>
        <v>0</v>
      </c>
      <c r="AR318" s="155" t="s">
        <v>481</v>
      </c>
      <c r="AT318" s="155" t="s">
        <v>454</v>
      </c>
      <c r="AU318" s="155" t="s">
        <v>88</v>
      </c>
      <c r="AY318" s="16" t="s">
        <v>317</v>
      </c>
      <c r="BE318" s="156">
        <f t="shared" si="84"/>
        <v>0</v>
      </c>
      <c r="BF318" s="156">
        <f t="shared" si="85"/>
        <v>0</v>
      </c>
      <c r="BG318" s="156">
        <f t="shared" si="86"/>
        <v>0</v>
      </c>
      <c r="BH318" s="156">
        <f t="shared" si="87"/>
        <v>0</v>
      </c>
      <c r="BI318" s="156">
        <f t="shared" si="88"/>
        <v>0</v>
      </c>
      <c r="BJ318" s="16" t="s">
        <v>88</v>
      </c>
      <c r="BK318" s="156">
        <f t="shared" si="89"/>
        <v>0</v>
      </c>
      <c r="BL318" s="16" t="s">
        <v>396</v>
      </c>
      <c r="BM318" s="155" t="s">
        <v>3481</v>
      </c>
    </row>
    <row r="319" spans="2:65" s="1" customFormat="1" ht="55.5" customHeight="1">
      <c r="B319" s="142"/>
      <c r="C319" s="179" t="s">
        <v>2284</v>
      </c>
      <c r="D319" s="179" t="s">
        <v>454</v>
      </c>
      <c r="E319" s="180" t="s">
        <v>8093</v>
      </c>
      <c r="F319" s="181" t="s">
        <v>8094</v>
      </c>
      <c r="G319" s="182" t="s">
        <v>7967</v>
      </c>
      <c r="H319" s="183">
        <v>20</v>
      </c>
      <c r="I319" s="184"/>
      <c r="J319" s="185">
        <f t="shared" si="80"/>
        <v>0</v>
      </c>
      <c r="K319" s="186"/>
      <c r="L319" s="187"/>
      <c r="M319" s="188" t="s">
        <v>1</v>
      </c>
      <c r="N319" s="189" t="s">
        <v>42</v>
      </c>
      <c r="P319" s="153">
        <f t="shared" si="81"/>
        <v>0</v>
      </c>
      <c r="Q319" s="153">
        <v>0</v>
      </c>
      <c r="R319" s="153">
        <f t="shared" si="82"/>
        <v>0</v>
      </c>
      <c r="S319" s="153">
        <v>0</v>
      </c>
      <c r="T319" s="154">
        <f t="shared" si="83"/>
        <v>0</v>
      </c>
      <c r="AR319" s="155" t="s">
        <v>481</v>
      </c>
      <c r="AT319" s="155" t="s">
        <v>454</v>
      </c>
      <c r="AU319" s="155" t="s">
        <v>88</v>
      </c>
      <c r="AY319" s="16" t="s">
        <v>317</v>
      </c>
      <c r="BE319" s="156">
        <f t="shared" si="84"/>
        <v>0</v>
      </c>
      <c r="BF319" s="156">
        <f t="shared" si="85"/>
        <v>0</v>
      </c>
      <c r="BG319" s="156">
        <f t="shared" si="86"/>
        <v>0</v>
      </c>
      <c r="BH319" s="156">
        <f t="shared" si="87"/>
        <v>0</v>
      </c>
      <c r="BI319" s="156">
        <f t="shared" si="88"/>
        <v>0</v>
      </c>
      <c r="BJ319" s="16" t="s">
        <v>88</v>
      </c>
      <c r="BK319" s="156">
        <f t="shared" si="89"/>
        <v>0</v>
      </c>
      <c r="BL319" s="16" t="s">
        <v>396</v>
      </c>
      <c r="BM319" s="155" t="s">
        <v>3489</v>
      </c>
    </row>
    <row r="320" spans="2:65" s="1" customFormat="1" ht="66.75" customHeight="1">
      <c r="B320" s="142"/>
      <c r="C320" s="179" t="s">
        <v>2292</v>
      </c>
      <c r="D320" s="179" t="s">
        <v>454</v>
      </c>
      <c r="E320" s="180" t="s">
        <v>8095</v>
      </c>
      <c r="F320" s="181" t="s">
        <v>8096</v>
      </c>
      <c r="G320" s="182" t="s">
        <v>7967</v>
      </c>
      <c r="H320" s="183">
        <v>9</v>
      </c>
      <c r="I320" s="184"/>
      <c r="J320" s="185">
        <f t="shared" si="80"/>
        <v>0</v>
      </c>
      <c r="K320" s="186"/>
      <c r="L320" s="187"/>
      <c r="M320" s="188" t="s">
        <v>1</v>
      </c>
      <c r="N320" s="189" t="s">
        <v>42</v>
      </c>
      <c r="P320" s="153">
        <f t="shared" si="81"/>
        <v>0</v>
      </c>
      <c r="Q320" s="153">
        <v>0</v>
      </c>
      <c r="R320" s="153">
        <f t="shared" si="82"/>
        <v>0</v>
      </c>
      <c r="S320" s="153">
        <v>0</v>
      </c>
      <c r="T320" s="154">
        <f t="shared" si="83"/>
        <v>0</v>
      </c>
      <c r="AR320" s="155" t="s">
        <v>481</v>
      </c>
      <c r="AT320" s="155" t="s">
        <v>454</v>
      </c>
      <c r="AU320" s="155" t="s">
        <v>88</v>
      </c>
      <c r="AY320" s="16" t="s">
        <v>317</v>
      </c>
      <c r="BE320" s="156">
        <f t="shared" si="84"/>
        <v>0</v>
      </c>
      <c r="BF320" s="156">
        <f t="shared" si="85"/>
        <v>0</v>
      </c>
      <c r="BG320" s="156">
        <f t="shared" si="86"/>
        <v>0</v>
      </c>
      <c r="BH320" s="156">
        <f t="shared" si="87"/>
        <v>0</v>
      </c>
      <c r="BI320" s="156">
        <f t="shared" si="88"/>
        <v>0</v>
      </c>
      <c r="BJ320" s="16" t="s">
        <v>88</v>
      </c>
      <c r="BK320" s="156">
        <f t="shared" si="89"/>
        <v>0</v>
      </c>
      <c r="BL320" s="16" t="s">
        <v>396</v>
      </c>
      <c r="BM320" s="155" t="s">
        <v>3497</v>
      </c>
    </row>
    <row r="321" spans="2:65" s="1" customFormat="1" ht="66.75" customHeight="1">
      <c r="B321" s="142"/>
      <c r="C321" s="179" t="s">
        <v>2298</v>
      </c>
      <c r="D321" s="179" t="s">
        <v>454</v>
      </c>
      <c r="E321" s="180" t="s">
        <v>8097</v>
      </c>
      <c r="F321" s="181" t="s">
        <v>8098</v>
      </c>
      <c r="G321" s="182" t="s">
        <v>7967</v>
      </c>
      <c r="H321" s="183">
        <v>31</v>
      </c>
      <c r="I321" s="184"/>
      <c r="J321" s="185">
        <f t="shared" si="80"/>
        <v>0</v>
      </c>
      <c r="K321" s="186"/>
      <c r="L321" s="187"/>
      <c r="M321" s="188" t="s">
        <v>1</v>
      </c>
      <c r="N321" s="189" t="s">
        <v>42</v>
      </c>
      <c r="P321" s="153">
        <f t="shared" si="81"/>
        <v>0</v>
      </c>
      <c r="Q321" s="153">
        <v>0</v>
      </c>
      <c r="R321" s="153">
        <f t="shared" si="82"/>
        <v>0</v>
      </c>
      <c r="S321" s="153">
        <v>0</v>
      </c>
      <c r="T321" s="154">
        <f t="shared" si="83"/>
        <v>0</v>
      </c>
      <c r="AR321" s="155" t="s">
        <v>481</v>
      </c>
      <c r="AT321" s="155" t="s">
        <v>454</v>
      </c>
      <c r="AU321" s="155" t="s">
        <v>88</v>
      </c>
      <c r="AY321" s="16" t="s">
        <v>317</v>
      </c>
      <c r="BE321" s="156">
        <f t="shared" si="84"/>
        <v>0</v>
      </c>
      <c r="BF321" s="156">
        <f t="shared" si="85"/>
        <v>0</v>
      </c>
      <c r="BG321" s="156">
        <f t="shared" si="86"/>
        <v>0</v>
      </c>
      <c r="BH321" s="156">
        <f t="shared" si="87"/>
        <v>0</v>
      </c>
      <c r="BI321" s="156">
        <f t="shared" si="88"/>
        <v>0</v>
      </c>
      <c r="BJ321" s="16" t="s">
        <v>88</v>
      </c>
      <c r="BK321" s="156">
        <f t="shared" si="89"/>
        <v>0</v>
      </c>
      <c r="BL321" s="16" t="s">
        <v>396</v>
      </c>
      <c r="BM321" s="155" t="s">
        <v>3519</v>
      </c>
    </row>
    <row r="322" spans="2:65" s="1" customFormat="1" ht="44.25" customHeight="1">
      <c r="B322" s="142"/>
      <c r="C322" s="179" t="s">
        <v>2309</v>
      </c>
      <c r="D322" s="179" t="s">
        <v>454</v>
      </c>
      <c r="E322" s="180" t="s">
        <v>8099</v>
      </c>
      <c r="F322" s="181" t="s">
        <v>8100</v>
      </c>
      <c r="G322" s="182" t="s">
        <v>7967</v>
      </c>
      <c r="H322" s="183">
        <v>127</v>
      </c>
      <c r="I322" s="184"/>
      <c r="J322" s="185">
        <f t="shared" si="80"/>
        <v>0</v>
      </c>
      <c r="K322" s="186"/>
      <c r="L322" s="187"/>
      <c r="M322" s="188" t="s">
        <v>1</v>
      </c>
      <c r="N322" s="189" t="s">
        <v>42</v>
      </c>
      <c r="P322" s="153">
        <f t="shared" si="81"/>
        <v>0</v>
      </c>
      <c r="Q322" s="153">
        <v>0</v>
      </c>
      <c r="R322" s="153">
        <f t="shared" si="82"/>
        <v>0</v>
      </c>
      <c r="S322" s="153">
        <v>0</v>
      </c>
      <c r="T322" s="154">
        <f t="shared" si="83"/>
        <v>0</v>
      </c>
      <c r="AR322" s="155" t="s">
        <v>481</v>
      </c>
      <c r="AT322" s="155" t="s">
        <v>454</v>
      </c>
      <c r="AU322" s="155" t="s">
        <v>88</v>
      </c>
      <c r="AY322" s="16" t="s">
        <v>317</v>
      </c>
      <c r="BE322" s="156">
        <f t="shared" si="84"/>
        <v>0</v>
      </c>
      <c r="BF322" s="156">
        <f t="shared" si="85"/>
        <v>0</v>
      </c>
      <c r="BG322" s="156">
        <f t="shared" si="86"/>
        <v>0</v>
      </c>
      <c r="BH322" s="156">
        <f t="shared" si="87"/>
        <v>0</v>
      </c>
      <c r="BI322" s="156">
        <f t="shared" si="88"/>
        <v>0</v>
      </c>
      <c r="BJ322" s="16" t="s">
        <v>88</v>
      </c>
      <c r="BK322" s="156">
        <f t="shared" si="89"/>
        <v>0</v>
      </c>
      <c r="BL322" s="16" t="s">
        <v>396</v>
      </c>
      <c r="BM322" s="155" t="s">
        <v>3529</v>
      </c>
    </row>
    <row r="323" spans="2:65" s="1" customFormat="1" ht="44.25" customHeight="1">
      <c r="B323" s="142"/>
      <c r="C323" s="179" t="s">
        <v>2314</v>
      </c>
      <c r="D323" s="179" t="s">
        <v>454</v>
      </c>
      <c r="E323" s="180" t="s">
        <v>8101</v>
      </c>
      <c r="F323" s="181" t="s">
        <v>8102</v>
      </c>
      <c r="G323" s="182" t="s">
        <v>7967</v>
      </c>
      <c r="H323" s="183">
        <v>4</v>
      </c>
      <c r="I323" s="184"/>
      <c r="J323" s="185">
        <f t="shared" si="80"/>
        <v>0</v>
      </c>
      <c r="K323" s="186"/>
      <c r="L323" s="187"/>
      <c r="M323" s="188" t="s">
        <v>1</v>
      </c>
      <c r="N323" s="189" t="s">
        <v>42</v>
      </c>
      <c r="P323" s="153">
        <f t="shared" si="81"/>
        <v>0</v>
      </c>
      <c r="Q323" s="153">
        <v>0</v>
      </c>
      <c r="R323" s="153">
        <f t="shared" si="82"/>
        <v>0</v>
      </c>
      <c r="S323" s="153">
        <v>0</v>
      </c>
      <c r="T323" s="154">
        <f t="shared" si="83"/>
        <v>0</v>
      </c>
      <c r="AR323" s="155" t="s">
        <v>481</v>
      </c>
      <c r="AT323" s="155" t="s">
        <v>454</v>
      </c>
      <c r="AU323" s="155" t="s">
        <v>88</v>
      </c>
      <c r="AY323" s="16" t="s">
        <v>317</v>
      </c>
      <c r="BE323" s="156">
        <f t="shared" si="84"/>
        <v>0</v>
      </c>
      <c r="BF323" s="156">
        <f t="shared" si="85"/>
        <v>0</v>
      </c>
      <c r="BG323" s="156">
        <f t="shared" si="86"/>
        <v>0</v>
      </c>
      <c r="BH323" s="156">
        <f t="shared" si="87"/>
        <v>0</v>
      </c>
      <c r="BI323" s="156">
        <f t="shared" si="88"/>
        <v>0</v>
      </c>
      <c r="BJ323" s="16" t="s">
        <v>88</v>
      </c>
      <c r="BK323" s="156">
        <f t="shared" si="89"/>
        <v>0</v>
      </c>
      <c r="BL323" s="16" t="s">
        <v>396</v>
      </c>
      <c r="BM323" s="155" t="s">
        <v>3585</v>
      </c>
    </row>
    <row r="324" spans="2:65" s="1" customFormat="1" ht="37.75" customHeight="1">
      <c r="B324" s="142"/>
      <c r="C324" s="179" t="s">
        <v>2319</v>
      </c>
      <c r="D324" s="179" t="s">
        <v>454</v>
      </c>
      <c r="E324" s="180" t="s">
        <v>8103</v>
      </c>
      <c r="F324" s="181" t="s">
        <v>8104</v>
      </c>
      <c r="G324" s="182" t="s">
        <v>7967</v>
      </c>
      <c r="H324" s="183">
        <v>26</v>
      </c>
      <c r="I324" s="184"/>
      <c r="J324" s="185">
        <f t="shared" si="80"/>
        <v>0</v>
      </c>
      <c r="K324" s="186"/>
      <c r="L324" s="187"/>
      <c r="M324" s="188" t="s">
        <v>1</v>
      </c>
      <c r="N324" s="189" t="s">
        <v>42</v>
      </c>
      <c r="P324" s="153">
        <f t="shared" si="81"/>
        <v>0</v>
      </c>
      <c r="Q324" s="153">
        <v>0</v>
      </c>
      <c r="R324" s="153">
        <f t="shared" si="82"/>
        <v>0</v>
      </c>
      <c r="S324" s="153">
        <v>0</v>
      </c>
      <c r="T324" s="154">
        <f t="shared" si="83"/>
        <v>0</v>
      </c>
      <c r="AR324" s="155" t="s">
        <v>481</v>
      </c>
      <c r="AT324" s="155" t="s">
        <v>454</v>
      </c>
      <c r="AU324" s="155" t="s">
        <v>88</v>
      </c>
      <c r="AY324" s="16" t="s">
        <v>317</v>
      </c>
      <c r="BE324" s="156">
        <f t="shared" si="84"/>
        <v>0</v>
      </c>
      <c r="BF324" s="156">
        <f t="shared" si="85"/>
        <v>0</v>
      </c>
      <c r="BG324" s="156">
        <f t="shared" si="86"/>
        <v>0</v>
      </c>
      <c r="BH324" s="156">
        <f t="shared" si="87"/>
        <v>0</v>
      </c>
      <c r="BI324" s="156">
        <f t="shared" si="88"/>
        <v>0</v>
      </c>
      <c r="BJ324" s="16" t="s">
        <v>88</v>
      </c>
      <c r="BK324" s="156">
        <f t="shared" si="89"/>
        <v>0</v>
      </c>
      <c r="BL324" s="16" t="s">
        <v>396</v>
      </c>
      <c r="BM324" s="155" t="s">
        <v>3725</v>
      </c>
    </row>
    <row r="325" spans="2:65" s="1" customFormat="1" ht="49" customHeight="1">
      <c r="B325" s="142"/>
      <c r="C325" s="179" t="s">
        <v>2324</v>
      </c>
      <c r="D325" s="179" t="s">
        <v>454</v>
      </c>
      <c r="E325" s="180" t="s">
        <v>8105</v>
      </c>
      <c r="F325" s="181" t="s">
        <v>8106</v>
      </c>
      <c r="G325" s="182" t="s">
        <v>7967</v>
      </c>
      <c r="H325" s="183">
        <v>16</v>
      </c>
      <c r="I325" s="184"/>
      <c r="J325" s="185">
        <f t="shared" si="80"/>
        <v>0</v>
      </c>
      <c r="K325" s="186"/>
      <c r="L325" s="187"/>
      <c r="M325" s="188" t="s">
        <v>1</v>
      </c>
      <c r="N325" s="189" t="s">
        <v>42</v>
      </c>
      <c r="P325" s="153">
        <f t="shared" si="81"/>
        <v>0</v>
      </c>
      <c r="Q325" s="153">
        <v>0</v>
      </c>
      <c r="R325" s="153">
        <f t="shared" si="82"/>
        <v>0</v>
      </c>
      <c r="S325" s="153">
        <v>0</v>
      </c>
      <c r="T325" s="154">
        <f t="shared" si="83"/>
        <v>0</v>
      </c>
      <c r="AR325" s="155" t="s">
        <v>481</v>
      </c>
      <c r="AT325" s="155" t="s">
        <v>454</v>
      </c>
      <c r="AU325" s="155" t="s">
        <v>88</v>
      </c>
      <c r="AY325" s="16" t="s">
        <v>317</v>
      </c>
      <c r="BE325" s="156">
        <f t="shared" si="84"/>
        <v>0</v>
      </c>
      <c r="BF325" s="156">
        <f t="shared" si="85"/>
        <v>0</v>
      </c>
      <c r="BG325" s="156">
        <f t="shared" si="86"/>
        <v>0</v>
      </c>
      <c r="BH325" s="156">
        <f t="shared" si="87"/>
        <v>0</v>
      </c>
      <c r="BI325" s="156">
        <f t="shared" si="88"/>
        <v>0</v>
      </c>
      <c r="BJ325" s="16" t="s">
        <v>88</v>
      </c>
      <c r="BK325" s="156">
        <f t="shared" si="89"/>
        <v>0</v>
      </c>
      <c r="BL325" s="16" t="s">
        <v>396</v>
      </c>
      <c r="BM325" s="155" t="s">
        <v>3905</v>
      </c>
    </row>
    <row r="326" spans="2:65" s="1" customFormat="1" ht="37.75" customHeight="1">
      <c r="B326" s="142"/>
      <c r="C326" s="179" t="s">
        <v>2328</v>
      </c>
      <c r="D326" s="179" t="s">
        <v>454</v>
      </c>
      <c r="E326" s="180" t="s">
        <v>8107</v>
      </c>
      <c r="F326" s="181" t="s">
        <v>8108</v>
      </c>
      <c r="G326" s="182" t="s">
        <v>467</v>
      </c>
      <c r="H326" s="183">
        <v>21</v>
      </c>
      <c r="I326" s="184"/>
      <c r="J326" s="185">
        <f t="shared" si="80"/>
        <v>0</v>
      </c>
      <c r="K326" s="186"/>
      <c r="L326" s="187"/>
      <c r="M326" s="188" t="s">
        <v>1</v>
      </c>
      <c r="N326" s="189" t="s">
        <v>42</v>
      </c>
      <c r="P326" s="153">
        <f t="shared" si="81"/>
        <v>0</v>
      </c>
      <c r="Q326" s="153">
        <v>0</v>
      </c>
      <c r="R326" s="153">
        <f t="shared" si="82"/>
        <v>0</v>
      </c>
      <c r="S326" s="153">
        <v>0</v>
      </c>
      <c r="T326" s="154">
        <f t="shared" si="83"/>
        <v>0</v>
      </c>
      <c r="AR326" s="155" t="s">
        <v>481</v>
      </c>
      <c r="AT326" s="155" t="s">
        <v>454</v>
      </c>
      <c r="AU326" s="155" t="s">
        <v>88</v>
      </c>
      <c r="AY326" s="16" t="s">
        <v>317</v>
      </c>
      <c r="BE326" s="156">
        <f t="shared" si="84"/>
        <v>0</v>
      </c>
      <c r="BF326" s="156">
        <f t="shared" si="85"/>
        <v>0</v>
      </c>
      <c r="BG326" s="156">
        <f t="shared" si="86"/>
        <v>0</v>
      </c>
      <c r="BH326" s="156">
        <f t="shared" si="87"/>
        <v>0</v>
      </c>
      <c r="BI326" s="156">
        <f t="shared" si="88"/>
        <v>0</v>
      </c>
      <c r="BJ326" s="16" t="s">
        <v>88</v>
      </c>
      <c r="BK326" s="156">
        <f t="shared" si="89"/>
        <v>0</v>
      </c>
      <c r="BL326" s="16" t="s">
        <v>396</v>
      </c>
      <c r="BM326" s="155" t="s">
        <v>3929</v>
      </c>
    </row>
    <row r="327" spans="2:65" s="1" customFormat="1" ht="33" customHeight="1">
      <c r="B327" s="142"/>
      <c r="C327" s="179" t="s">
        <v>2333</v>
      </c>
      <c r="D327" s="179" t="s">
        <v>454</v>
      </c>
      <c r="E327" s="180" t="s">
        <v>8109</v>
      </c>
      <c r="F327" s="181" t="s">
        <v>8110</v>
      </c>
      <c r="G327" s="182" t="s">
        <v>467</v>
      </c>
      <c r="H327" s="183">
        <v>19</v>
      </c>
      <c r="I327" s="184"/>
      <c r="J327" s="185">
        <f t="shared" si="80"/>
        <v>0</v>
      </c>
      <c r="K327" s="186"/>
      <c r="L327" s="187"/>
      <c r="M327" s="188" t="s">
        <v>1</v>
      </c>
      <c r="N327" s="189" t="s">
        <v>42</v>
      </c>
      <c r="P327" s="153">
        <f t="shared" si="81"/>
        <v>0</v>
      </c>
      <c r="Q327" s="153">
        <v>0</v>
      </c>
      <c r="R327" s="153">
        <f t="shared" si="82"/>
        <v>0</v>
      </c>
      <c r="S327" s="153">
        <v>0</v>
      </c>
      <c r="T327" s="154">
        <f t="shared" si="83"/>
        <v>0</v>
      </c>
      <c r="AR327" s="155" t="s">
        <v>481</v>
      </c>
      <c r="AT327" s="155" t="s">
        <v>454</v>
      </c>
      <c r="AU327" s="155" t="s">
        <v>88</v>
      </c>
      <c r="AY327" s="16" t="s">
        <v>317</v>
      </c>
      <c r="BE327" s="156">
        <f t="shared" si="84"/>
        <v>0</v>
      </c>
      <c r="BF327" s="156">
        <f t="shared" si="85"/>
        <v>0</v>
      </c>
      <c r="BG327" s="156">
        <f t="shared" si="86"/>
        <v>0</v>
      </c>
      <c r="BH327" s="156">
        <f t="shared" si="87"/>
        <v>0</v>
      </c>
      <c r="BI327" s="156">
        <f t="shared" si="88"/>
        <v>0</v>
      </c>
      <c r="BJ327" s="16" t="s">
        <v>88</v>
      </c>
      <c r="BK327" s="156">
        <f t="shared" si="89"/>
        <v>0</v>
      </c>
      <c r="BL327" s="16" t="s">
        <v>396</v>
      </c>
      <c r="BM327" s="155" t="s">
        <v>4544</v>
      </c>
    </row>
    <row r="328" spans="2:65" s="1" customFormat="1" ht="49" customHeight="1">
      <c r="B328" s="142"/>
      <c r="C328" s="179" t="s">
        <v>2337</v>
      </c>
      <c r="D328" s="179" t="s">
        <v>454</v>
      </c>
      <c r="E328" s="180" t="s">
        <v>8111</v>
      </c>
      <c r="F328" s="181" t="s">
        <v>8112</v>
      </c>
      <c r="G328" s="182" t="s">
        <v>7967</v>
      </c>
      <c r="H328" s="183">
        <v>18</v>
      </c>
      <c r="I328" s="184"/>
      <c r="J328" s="185">
        <f t="shared" si="80"/>
        <v>0</v>
      </c>
      <c r="K328" s="186"/>
      <c r="L328" s="187"/>
      <c r="M328" s="188" t="s">
        <v>1</v>
      </c>
      <c r="N328" s="189" t="s">
        <v>42</v>
      </c>
      <c r="P328" s="153">
        <f t="shared" si="81"/>
        <v>0</v>
      </c>
      <c r="Q328" s="153">
        <v>0</v>
      </c>
      <c r="R328" s="153">
        <f t="shared" si="82"/>
        <v>0</v>
      </c>
      <c r="S328" s="153">
        <v>0</v>
      </c>
      <c r="T328" s="154">
        <f t="shared" si="83"/>
        <v>0</v>
      </c>
      <c r="AR328" s="155" t="s">
        <v>481</v>
      </c>
      <c r="AT328" s="155" t="s">
        <v>454</v>
      </c>
      <c r="AU328" s="155" t="s">
        <v>88</v>
      </c>
      <c r="AY328" s="16" t="s">
        <v>317</v>
      </c>
      <c r="BE328" s="156">
        <f t="shared" si="84"/>
        <v>0</v>
      </c>
      <c r="BF328" s="156">
        <f t="shared" si="85"/>
        <v>0</v>
      </c>
      <c r="BG328" s="156">
        <f t="shared" si="86"/>
        <v>0</v>
      </c>
      <c r="BH328" s="156">
        <f t="shared" si="87"/>
        <v>0</v>
      </c>
      <c r="BI328" s="156">
        <f t="shared" si="88"/>
        <v>0</v>
      </c>
      <c r="BJ328" s="16" t="s">
        <v>88</v>
      </c>
      <c r="BK328" s="156">
        <f t="shared" si="89"/>
        <v>0</v>
      </c>
      <c r="BL328" s="16" t="s">
        <v>396</v>
      </c>
      <c r="BM328" s="155" t="s">
        <v>4600</v>
      </c>
    </row>
    <row r="329" spans="2:65" s="1" customFormat="1" ht="16.5" customHeight="1">
      <c r="B329" s="142"/>
      <c r="C329" s="143" t="s">
        <v>2341</v>
      </c>
      <c r="D329" s="143" t="s">
        <v>319</v>
      </c>
      <c r="E329" s="144" t="s">
        <v>8113</v>
      </c>
      <c r="F329" s="145" t="s">
        <v>8114</v>
      </c>
      <c r="G329" s="146" t="s">
        <v>611</v>
      </c>
      <c r="H329" s="147">
        <v>377</v>
      </c>
      <c r="I329" s="148"/>
      <c r="J329" s="149">
        <f t="shared" si="80"/>
        <v>0</v>
      </c>
      <c r="K329" s="150"/>
      <c r="L329" s="31"/>
      <c r="M329" s="151" t="s">
        <v>1</v>
      </c>
      <c r="N329" s="152" t="s">
        <v>42</v>
      </c>
      <c r="P329" s="153">
        <f t="shared" si="81"/>
        <v>0</v>
      </c>
      <c r="Q329" s="153">
        <v>0</v>
      </c>
      <c r="R329" s="153">
        <f t="shared" si="82"/>
        <v>0</v>
      </c>
      <c r="S329" s="153">
        <v>0</v>
      </c>
      <c r="T329" s="154">
        <f t="shared" si="83"/>
        <v>0</v>
      </c>
      <c r="AR329" s="155" t="s">
        <v>396</v>
      </c>
      <c r="AT329" s="155" t="s">
        <v>319</v>
      </c>
      <c r="AU329" s="155" t="s">
        <v>88</v>
      </c>
      <c r="AY329" s="16" t="s">
        <v>317</v>
      </c>
      <c r="BE329" s="156">
        <f t="shared" si="84"/>
        <v>0</v>
      </c>
      <c r="BF329" s="156">
        <f t="shared" si="85"/>
        <v>0</v>
      </c>
      <c r="BG329" s="156">
        <f t="shared" si="86"/>
        <v>0</v>
      </c>
      <c r="BH329" s="156">
        <f t="shared" si="87"/>
        <v>0</v>
      </c>
      <c r="BI329" s="156">
        <f t="shared" si="88"/>
        <v>0</v>
      </c>
      <c r="BJ329" s="16" t="s">
        <v>88</v>
      </c>
      <c r="BK329" s="156">
        <f t="shared" si="89"/>
        <v>0</v>
      </c>
      <c r="BL329" s="16" t="s">
        <v>396</v>
      </c>
      <c r="BM329" s="155" t="s">
        <v>4628</v>
      </c>
    </row>
    <row r="330" spans="2:65" s="1" customFormat="1" ht="21.75" customHeight="1">
      <c r="B330" s="142"/>
      <c r="C330" s="143" t="s">
        <v>2608</v>
      </c>
      <c r="D330" s="200" t="s">
        <v>319</v>
      </c>
      <c r="E330" s="144" t="s">
        <v>8115</v>
      </c>
      <c r="F330" s="145" t="s">
        <v>8116</v>
      </c>
      <c r="G330" s="146" t="s">
        <v>467</v>
      </c>
      <c r="H330" s="147">
        <v>40</v>
      </c>
      <c r="I330" s="148"/>
      <c r="J330" s="149">
        <f t="shared" si="80"/>
        <v>0</v>
      </c>
      <c r="K330" s="150"/>
      <c r="L330" s="31"/>
      <c r="M330" s="151" t="s">
        <v>1</v>
      </c>
      <c r="N330" s="152" t="s">
        <v>42</v>
      </c>
      <c r="P330" s="153">
        <f t="shared" si="81"/>
        <v>0</v>
      </c>
      <c r="Q330" s="153">
        <v>0</v>
      </c>
      <c r="R330" s="153">
        <f t="shared" si="82"/>
        <v>0</v>
      </c>
      <c r="S330" s="153">
        <v>0</v>
      </c>
      <c r="T330" s="154">
        <f t="shared" si="83"/>
        <v>0</v>
      </c>
      <c r="AR330" s="155" t="s">
        <v>396</v>
      </c>
      <c r="AT330" s="155" t="s">
        <v>319</v>
      </c>
      <c r="AU330" s="155" t="s">
        <v>88</v>
      </c>
      <c r="AY330" s="16" t="s">
        <v>317</v>
      </c>
      <c r="BE330" s="156">
        <f t="shared" si="84"/>
        <v>0</v>
      </c>
      <c r="BF330" s="156">
        <f t="shared" si="85"/>
        <v>0</v>
      </c>
      <c r="BG330" s="156">
        <f t="shared" si="86"/>
        <v>0</v>
      </c>
      <c r="BH330" s="156">
        <f t="shared" si="87"/>
        <v>0</v>
      </c>
      <c r="BI330" s="156">
        <f t="shared" si="88"/>
        <v>0</v>
      </c>
      <c r="BJ330" s="16" t="s">
        <v>88</v>
      </c>
      <c r="BK330" s="156">
        <f t="shared" si="89"/>
        <v>0</v>
      </c>
      <c r="BL330" s="16" t="s">
        <v>396</v>
      </c>
      <c r="BM330" s="155" t="s">
        <v>8117</v>
      </c>
    </row>
    <row r="331" spans="2:65" s="1" customFormat="1" ht="24.15" customHeight="1">
      <c r="B331" s="142"/>
      <c r="C331" s="179" t="s">
        <v>2525</v>
      </c>
      <c r="D331" s="179" t="s">
        <v>454</v>
      </c>
      <c r="E331" s="180" t="s">
        <v>8118</v>
      </c>
      <c r="F331" s="181" t="s">
        <v>8119</v>
      </c>
      <c r="G331" s="182" t="s">
        <v>467</v>
      </c>
      <c r="H331" s="183">
        <v>40</v>
      </c>
      <c r="I331" s="184"/>
      <c r="J331" s="185">
        <f t="shared" si="80"/>
        <v>0</v>
      </c>
      <c r="K331" s="186"/>
      <c r="L331" s="187"/>
      <c r="M331" s="188" t="s">
        <v>1</v>
      </c>
      <c r="N331" s="189" t="s">
        <v>42</v>
      </c>
      <c r="P331" s="153">
        <f t="shared" si="81"/>
        <v>0</v>
      </c>
      <c r="Q331" s="153">
        <v>0</v>
      </c>
      <c r="R331" s="153">
        <f t="shared" si="82"/>
        <v>0</v>
      </c>
      <c r="S331" s="153">
        <v>0</v>
      </c>
      <c r="T331" s="154">
        <f t="shared" si="83"/>
        <v>0</v>
      </c>
      <c r="AR331" s="155" t="s">
        <v>481</v>
      </c>
      <c r="AT331" s="155" t="s">
        <v>454</v>
      </c>
      <c r="AU331" s="155" t="s">
        <v>88</v>
      </c>
      <c r="AY331" s="16" t="s">
        <v>317</v>
      </c>
      <c r="BE331" s="156">
        <f t="shared" si="84"/>
        <v>0</v>
      </c>
      <c r="BF331" s="156">
        <f t="shared" si="85"/>
        <v>0</v>
      </c>
      <c r="BG331" s="156">
        <f t="shared" si="86"/>
        <v>0</v>
      </c>
      <c r="BH331" s="156">
        <f t="shared" si="87"/>
        <v>0</v>
      </c>
      <c r="BI331" s="156">
        <f t="shared" si="88"/>
        <v>0</v>
      </c>
      <c r="BJ331" s="16" t="s">
        <v>88</v>
      </c>
      <c r="BK331" s="156">
        <f t="shared" si="89"/>
        <v>0</v>
      </c>
      <c r="BL331" s="16" t="s">
        <v>396</v>
      </c>
      <c r="BM331" s="155" t="s">
        <v>8120</v>
      </c>
    </row>
    <row r="332" spans="2:65" s="1" customFormat="1" ht="24.15" customHeight="1">
      <c r="B332" s="142"/>
      <c r="C332" s="143" t="s">
        <v>2355</v>
      </c>
      <c r="D332" s="206" t="s">
        <v>319</v>
      </c>
      <c r="E332" s="144" t="s">
        <v>8121</v>
      </c>
      <c r="F332" s="145" t="s">
        <v>8122</v>
      </c>
      <c r="G332" s="146" t="s">
        <v>467</v>
      </c>
      <c r="H332" s="147">
        <v>102</v>
      </c>
      <c r="I332" s="148"/>
      <c r="J332" s="149">
        <f t="shared" si="80"/>
        <v>0</v>
      </c>
      <c r="K332" s="150"/>
      <c r="L332" s="31"/>
      <c r="M332" s="151" t="s">
        <v>1</v>
      </c>
      <c r="N332" s="152" t="s">
        <v>42</v>
      </c>
      <c r="P332" s="153">
        <f t="shared" si="81"/>
        <v>0</v>
      </c>
      <c r="Q332" s="153">
        <v>0</v>
      </c>
      <c r="R332" s="153">
        <f t="shared" si="82"/>
        <v>0</v>
      </c>
      <c r="S332" s="153">
        <v>0</v>
      </c>
      <c r="T332" s="154">
        <f t="shared" si="83"/>
        <v>0</v>
      </c>
      <c r="AR332" s="155" t="s">
        <v>396</v>
      </c>
      <c r="AT332" s="155" t="s">
        <v>319</v>
      </c>
      <c r="AU332" s="155" t="s">
        <v>88</v>
      </c>
      <c r="AY332" s="16" t="s">
        <v>317</v>
      </c>
      <c r="BE332" s="156">
        <f t="shared" si="84"/>
        <v>0</v>
      </c>
      <c r="BF332" s="156">
        <f t="shared" si="85"/>
        <v>0</v>
      </c>
      <c r="BG332" s="156">
        <f t="shared" si="86"/>
        <v>0</v>
      </c>
      <c r="BH332" s="156">
        <f t="shared" si="87"/>
        <v>0</v>
      </c>
      <c r="BI332" s="156">
        <f t="shared" si="88"/>
        <v>0</v>
      </c>
      <c r="BJ332" s="16" t="s">
        <v>88</v>
      </c>
      <c r="BK332" s="156">
        <f t="shared" si="89"/>
        <v>0</v>
      </c>
      <c r="BL332" s="16" t="s">
        <v>396</v>
      </c>
      <c r="BM332" s="155" t="s">
        <v>4637</v>
      </c>
    </row>
    <row r="333" spans="2:65" s="1" customFormat="1" ht="16.5" customHeight="1">
      <c r="B333" s="142"/>
      <c r="C333" s="179" t="s">
        <v>2359</v>
      </c>
      <c r="D333" s="179" t="s">
        <v>454</v>
      </c>
      <c r="E333" s="180" t="s">
        <v>8123</v>
      </c>
      <c r="F333" s="181" t="s">
        <v>8124</v>
      </c>
      <c r="G333" s="182" t="s">
        <v>467</v>
      </c>
      <c r="H333" s="183">
        <v>13</v>
      </c>
      <c r="I333" s="184"/>
      <c r="J333" s="185">
        <f t="shared" si="80"/>
        <v>0</v>
      </c>
      <c r="K333" s="186"/>
      <c r="L333" s="187"/>
      <c r="M333" s="188" t="s">
        <v>1</v>
      </c>
      <c r="N333" s="189" t="s">
        <v>42</v>
      </c>
      <c r="P333" s="153">
        <f t="shared" si="81"/>
        <v>0</v>
      </c>
      <c r="Q333" s="153">
        <v>0</v>
      </c>
      <c r="R333" s="153">
        <f t="shared" si="82"/>
        <v>0</v>
      </c>
      <c r="S333" s="153">
        <v>0</v>
      </c>
      <c r="T333" s="154">
        <f t="shared" si="83"/>
        <v>0</v>
      </c>
      <c r="AR333" s="155" t="s">
        <v>481</v>
      </c>
      <c r="AT333" s="155" t="s">
        <v>454</v>
      </c>
      <c r="AU333" s="155" t="s">
        <v>88</v>
      </c>
      <c r="AY333" s="16" t="s">
        <v>317</v>
      </c>
      <c r="BE333" s="156">
        <f t="shared" si="84"/>
        <v>0</v>
      </c>
      <c r="BF333" s="156">
        <f t="shared" si="85"/>
        <v>0</v>
      </c>
      <c r="BG333" s="156">
        <f t="shared" si="86"/>
        <v>0</v>
      </c>
      <c r="BH333" s="156">
        <f t="shared" si="87"/>
        <v>0</v>
      </c>
      <c r="BI333" s="156">
        <f t="shared" si="88"/>
        <v>0</v>
      </c>
      <c r="BJ333" s="16" t="s">
        <v>88</v>
      </c>
      <c r="BK333" s="156">
        <f t="shared" si="89"/>
        <v>0</v>
      </c>
      <c r="BL333" s="16" t="s">
        <v>396</v>
      </c>
      <c r="BM333" s="155" t="s">
        <v>4691</v>
      </c>
    </row>
    <row r="334" spans="2:65" s="1" customFormat="1" ht="24.15" customHeight="1">
      <c r="B334" s="142"/>
      <c r="C334" s="179" t="s">
        <v>2367</v>
      </c>
      <c r="D334" s="179" t="s">
        <v>454</v>
      </c>
      <c r="E334" s="180" t="s">
        <v>8125</v>
      </c>
      <c r="F334" s="181" t="s">
        <v>8126</v>
      </c>
      <c r="G334" s="182" t="s">
        <v>467</v>
      </c>
      <c r="H334" s="183">
        <v>5</v>
      </c>
      <c r="I334" s="184"/>
      <c r="J334" s="185">
        <f t="shared" si="80"/>
        <v>0</v>
      </c>
      <c r="K334" s="186"/>
      <c r="L334" s="187"/>
      <c r="M334" s="188" t="s">
        <v>1</v>
      </c>
      <c r="N334" s="189" t="s">
        <v>42</v>
      </c>
      <c r="P334" s="153">
        <f t="shared" si="81"/>
        <v>0</v>
      </c>
      <c r="Q334" s="153">
        <v>0</v>
      </c>
      <c r="R334" s="153">
        <f t="shared" si="82"/>
        <v>0</v>
      </c>
      <c r="S334" s="153">
        <v>0</v>
      </c>
      <c r="T334" s="154">
        <f t="shared" si="83"/>
        <v>0</v>
      </c>
      <c r="AR334" s="155" t="s">
        <v>481</v>
      </c>
      <c r="AT334" s="155" t="s">
        <v>454</v>
      </c>
      <c r="AU334" s="155" t="s">
        <v>88</v>
      </c>
      <c r="AY334" s="16" t="s">
        <v>317</v>
      </c>
      <c r="BE334" s="156">
        <f t="shared" si="84"/>
        <v>0</v>
      </c>
      <c r="BF334" s="156">
        <f t="shared" si="85"/>
        <v>0</v>
      </c>
      <c r="BG334" s="156">
        <f t="shared" si="86"/>
        <v>0</v>
      </c>
      <c r="BH334" s="156">
        <f t="shared" si="87"/>
        <v>0</v>
      </c>
      <c r="BI334" s="156">
        <f t="shared" si="88"/>
        <v>0</v>
      </c>
      <c r="BJ334" s="16" t="s">
        <v>88</v>
      </c>
      <c r="BK334" s="156">
        <f t="shared" si="89"/>
        <v>0</v>
      </c>
      <c r="BL334" s="16" t="s">
        <v>396</v>
      </c>
      <c r="BM334" s="155" t="s">
        <v>4711</v>
      </c>
    </row>
    <row r="335" spans="2:65" s="1" customFormat="1" ht="21.75" customHeight="1">
      <c r="B335" s="142"/>
      <c r="C335" s="179" t="s">
        <v>2371</v>
      </c>
      <c r="D335" s="179" t="s">
        <v>454</v>
      </c>
      <c r="E335" s="180" t="s">
        <v>8127</v>
      </c>
      <c r="F335" s="181" t="s">
        <v>8128</v>
      </c>
      <c r="G335" s="182" t="s">
        <v>467</v>
      </c>
      <c r="H335" s="183">
        <v>5</v>
      </c>
      <c r="I335" s="184"/>
      <c r="J335" s="185">
        <f t="shared" si="80"/>
        <v>0</v>
      </c>
      <c r="K335" s="186"/>
      <c r="L335" s="187"/>
      <c r="M335" s="188" t="s">
        <v>1</v>
      </c>
      <c r="N335" s="189" t="s">
        <v>42</v>
      </c>
      <c r="P335" s="153">
        <f t="shared" si="81"/>
        <v>0</v>
      </c>
      <c r="Q335" s="153">
        <v>0</v>
      </c>
      <c r="R335" s="153">
        <f t="shared" si="82"/>
        <v>0</v>
      </c>
      <c r="S335" s="153">
        <v>0</v>
      </c>
      <c r="T335" s="154">
        <f t="shared" si="83"/>
        <v>0</v>
      </c>
      <c r="AR335" s="155" t="s">
        <v>481</v>
      </c>
      <c r="AT335" s="155" t="s">
        <v>454</v>
      </c>
      <c r="AU335" s="155" t="s">
        <v>88</v>
      </c>
      <c r="AY335" s="16" t="s">
        <v>317</v>
      </c>
      <c r="BE335" s="156">
        <f t="shared" si="84"/>
        <v>0</v>
      </c>
      <c r="BF335" s="156">
        <f t="shared" si="85"/>
        <v>0</v>
      </c>
      <c r="BG335" s="156">
        <f t="shared" si="86"/>
        <v>0</v>
      </c>
      <c r="BH335" s="156">
        <f t="shared" si="87"/>
        <v>0</v>
      </c>
      <c r="BI335" s="156">
        <f t="shared" si="88"/>
        <v>0</v>
      </c>
      <c r="BJ335" s="16" t="s">
        <v>88</v>
      </c>
      <c r="BK335" s="156">
        <f t="shared" si="89"/>
        <v>0</v>
      </c>
      <c r="BL335" s="16" t="s">
        <v>396</v>
      </c>
      <c r="BM335" s="155" t="s">
        <v>4727</v>
      </c>
    </row>
    <row r="336" spans="2:65" s="1" customFormat="1" ht="16.5" customHeight="1">
      <c r="B336" s="142"/>
      <c r="C336" s="143" t="s">
        <v>2379</v>
      </c>
      <c r="D336" s="143" t="s">
        <v>319</v>
      </c>
      <c r="E336" s="144" t="s">
        <v>8129</v>
      </c>
      <c r="F336" s="145" t="s">
        <v>8130</v>
      </c>
      <c r="G336" s="146" t="s">
        <v>7967</v>
      </c>
      <c r="H336" s="147">
        <v>18</v>
      </c>
      <c r="I336" s="148"/>
      <c r="J336" s="149">
        <f t="shared" si="80"/>
        <v>0</v>
      </c>
      <c r="K336" s="150"/>
      <c r="L336" s="31"/>
      <c r="M336" s="151" t="s">
        <v>1</v>
      </c>
      <c r="N336" s="152" t="s">
        <v>42</v>
      </c>
      <c r="P336" s="153">
        <f t="shared" si="81"/>
        <v>0</v>
      </c>
      <c r="Q336" s="153">
        <v>0</v>
      </c>
      <c r="R336" s="153">
        <f t="shared" si="82"/>
        <v>0</v>
      </c>
      <c r="S336" s="153">
        <v>0</v>
      </c>
      <c r="T336" s="154">
        <f t="shared" si="83"/>
        <v>0</v>
      </c>
      <c r="AR336" s="155" t="s">
        <v>396</v>
      </c>
      <c r="AT336" s="155" t="s">
        <v>319</v>
      </c>
      <c r="AU336" s="155" t="s">
        <v>88</v>
      </c>
      <c r="AY336" s="16" t="s">
        <v>317</v>
      </c>
      <c r="BE336" s="156">
        <f t="shared" si="84"/>
        <v>0</v>
      </c>
      <c r="BF336" s="156">
        <f t="shared" si="85"/>
        <v>0</v>
      </c>
      <c r="BG336" s="156">
        <f t="shared" si="86"/>
        <v>0</v>
      </c>
      <c r="BH336" s="156">
        <f t="shared" si="87"/>
        <v>0</v>
      </c>
      <c r="BI336" s="156">
        <f t="shared" si="88"/>
        <v>0</v>
      </c>
      <c r="BJ336" s="16" t="s">
        <v>88</v>
      </c>
      <c r="BK336" s="156">
        <f t="shared" si="89"/>
        <v>0</v>
      </c>
      <c r="BL336" s="16" t="s">
        <v>396</v>
      </c>
      <c r="BM336" s="155" t="s">
        <v>4735</v>
      </c>
    </row>
    <row r="337" spans="2:65" s="1" customFormat="1" ht="24.15" customHeight="1">
      <c r="B337" s="142"/>
      <c r="C337" s="179" t="s">
        <v>2384</v>
      </c>
      <c r="D337" s="179" t="s">
        <v>454</v>
      </c>
      <c r="E337" s="180" t="s">
        <v>8131</v>
      </c>
      <c r="F337" s="181" t="s">
        <v>8132</v>
      </c>
      <c r="G337" s="182" t="s">
        <v>611</v>
      </c>
      <c r="H337" s="183">
        <v>47</v>
      </c>
      <c r="I337" s="184"/>
      <c r="J337" s="185">
        <f t="shared" si="80"/>
        <v>0</v>
      </c>
      <c r="K337" s="186"/>
      <c r="L337" s="187"/>
      <c r="M337" s="188" t="s">
        <v>1</v>
      </c>
      <c r="N337" s="189" t="s">
        <v>42</v>
      </c>
      <c r="P337" s="153">
        <f t="shared" si="81"/>
        <v>0</v>
      </c>
      <c r="Q337" s="153">
        <v>0</v>
      </c>
      <c r="R337" s="153">
        <f t="shared" si="82"/>
        <v>0</v>
      </c>
      <c r="S337" s="153">
        <v>0</v>
      </c>
      <c r="T337" s="154">
        <f t="shared" si="83"/>
        <v>0</v>
      </c>
      <c r="AR337" s="155" t="s">
        <v>481</v>
      </c>
      <c r="AT337" s="155" t="s">
        <v>454</v>
      </c>
      <c r="AU337" s="155" t="s">
        <v>88</v>
      </c>
      <c r="AY337" s="16" t="s">
        <v>317</v>
      </c>
      <c r="BE337" s="156">
        <f t="shared" si="84"/>
        <v>0</v>
      </c>
      <c r="BF337" s="156">
        <f t="shared" si="85"/>
        <v>0</v>
      </c>
      <c r="BG337" s="156">
        <f t="shared" si="86"/>
        <v>0</v>
      </c>
      <c r="BH337" s="156">
        <f t="shared" si="87"/>
        <v>0</v>
      </c>
      <c r="BI337" s="156">
        <f t="shared" si="88"/>
        <v>0</v>
      </c>
      <c r="BJ337" s="16" t="s">
        <v>88</v>
      </c>
      <c r="BK337" s="156">
        <f t="shared" si="89"/>
        <v>0</v>
      </c>
      <c r="BL337" s="16" t="s">
        <v>396</v>
      </c>
      <c r="BM337" s="155" t="s">
        <v>4751</v>
      </c>
    </row>
    <row r="338" spans="2:65" s="1" customFormat="1" ht="24.15" customHeight="1">
      <c r="B338" s="142"/>
      <c r="C338" s="179" t="s">
        <v>2399</v>
      </c>
      <c r="D338" s="179" t="s">
        <v>454</v>
      </c>
      <c r="E338" s="180" t="s">
        <v>8133</v>
      </c>
      <c r="F338" s="181" t="s">
        <v>8134</v>
      </c>
      <c r="G338" s="182" t="s">
        <v>467</v>
      </c>
      <c r="H338" s="183">
        <v>89</v>
      </c>
      <c r="I338" s="184"/>
      <c r="J338" s="185">
        <f t="shared" si="80"/>
        <v>0</v>
      </c>
      <c r="K338" s="186"/>
      <c r="L338" s="187"/>
      <c r="M338" s="188" t="s">
        <v>1</v>
      </c>
      <c r="N338" s="189" t="s">
        <v>42</v>
      </c>
      <c r="P338" s="153">
        <f t="shared" si="81"/>
        <v>0</v>
      </c>
      <c r="Q338" s="153">
        <v>0</v>
      </c>
      <c r="R338" s="153">
        <f t="shared" si="82"/>
        <v>0</v>
      </c>
      <c r="S338" s="153">
        <v>0</v>
      </c>
      <c r="T338" s="154">
        <f t="shared" si="83"/>
        <v>0</v>
      </c>
      <c r="AR338" s="155" t="s">
        <v>481</v>
      </c>
      <c r="AT338" s="155" t="s">
        <v>454</v>
      </c>
      <c r="AU338" s="155" t="s">
        <v>88</v>
      </c>
      <c r="AY338" s="16" t="s">
        <v>317</v>
      </c>
      <c r="BE338" s="156">
        <f t="shared" si="84"/>
        <v>0</v>
      </c>
      <c r="BF338" s="156">
        <f t="shared" si="85"/>
        <v>0</v>
      </c>
      <c r="BG338" s="156">
        <f t="shared" si="86"/>
        <v>0</v>
      </c>
      <c r="BH338" s="156">
        <f t="shared" si="87"/>
        <v>0</v>
      </c>
      <c r="BI338" s="156">
        <f t="shared" si="88"/>
        <v>0</v>
      </c>
      <c r="BJ338" s="16" t="s">
        <v>88</v>
      </c>
      <c r="BK338" s="156">
        <f t="shared" si="89"/>
        <v>0</v>
      </c>
      <c r="BL338" s="16" t="s">
        <v>396</v>
      </c>
      <c r="BM338" s="155" t="s">
        <v>4763</v>
      </c>
    </row>
    <row r="339" spans="2:65" s="1" customFormat="1" ht="24.15" customHeight="1">
      <c r="B339" s="142"/>
      <c r="C339" s="179" t="s">
        <v>2408</v>
      </c>
      <c r="D339" s="179" t="s">
        <v>454</v>
      </c>
      <c r="E339" s="180" t="s">
        <v>8135</v>
      </c>
      <c r="F339" s="181" t="s">
        <v>8136</v>
      </c>
      <c r="G339" s="182" t="s">
        <v>7967</v>
      </c>
      <c r="H339" s="183">
        <v>89</v>
      </c>
      <c r="I339" s="184"/>
      <c r="J339" s="185">
        <f t="shared" si="80"/>
        <v>0</v>
      </c>
      <c r="K339" s="186"/>
      <c r="L339" s="187"/>
      <c r="M339" s="188" t="s">
        <v>1</v>
      </c>
      <c r="N339" s="189" t="s">
        <v>42</v>
      </c>
      <c r="P339" s="153">
        <f t="shared" si="81"/>
        <v>0</v>
      </c>
      <c r="Q339" s="153">
        <v>0</v>
      </c>
      <c r="R339" s="153">
        <f t="shared" si="82"/>
        <v>0</v>
      </c>
      <c r="S339" s="153">
        <v>0</v>
      </c>
      <c r="T339" s="154">
        <f t="shared" si="83"/>
        <v>0</v>
      </c>
      <c r="AR339" s="155" t="s">
        <v>481</v>
      </c>
      <c r="AT339" s="155" t="s">
        <v>454</v>
      </c>
      <c r="AU339" s="155" t="s">
        <v>88</v>
      </c>
      <c r="AY339" s="16" t="s">
        <v>317</v>
      </c>
      <c r="BE339" s="156">
        <f t="shared" si="84"/>
        <v>0</v>
      </c>
      <c r="BF339" s="156">
        <f t="shared" si="85"/>
        <v>0</v>
      </c>
      <c r="BG339" s="156">
        <f t="shared" si="86"/>
        <v>0</v>
      </c>
      <c r="BH339" s="156">
        <f t="shared" si="87"/>
        <v>0</v>
      </c>
      <c r="BI339" s="156">
        <f t="shared" si="88"/>
        <v>0</v>
      </c>
      <c r="BJ339" s="16" t="s">
        <v>88</v>
      </c>
      <c r="BK339" s="156">
        <f t="shared" si="89"/>
        <v>0</v>
      </c>
      <c r="BL339" s="16" t="s">
        <v>396</v>
      </c>
      <c r="BM339" s="155" t="s">
        <v>4866</v>
      </c>
    </row>
    <row r="340" spans="2:65" s="1" customFormat="1" ht="16.5" customHeight="1">
      <c r="B340" s="142"/>
      <c r="C340" s="179" t="s">
        <v>2416</v>
      </c>
      <c r="D340" s="179" t="s">
        <v>454</v>
      </c>
      <c r="E340" s="180" t="s">
        <v>8137</v>
      </c>
      <c r="F340" s="181" t="s">
        <v>8138</v>
      </c>
      <c r="G340" s="182" t="s">
        <v>611</v>
      </c>
      <c r="H340" s="183">
        <v>173</v>
      </c>
      <c r="I340" s="184"/>
      <c r="J340" s="185">
        <f t="shared" si="80"/>
        <v>0</v>
      </c>
      <c r="K340" s="186"/>
      <c r="L340" s="187"/>
      <c r="M340" s="188" t="s">
        <v>1</v>
      </c>
      <c r="N340" s="189" t="s">
        <v>42</v>
      </c>
      <c r="P340" s="153">
        <f t="shared" si="81"/>
        <v>0</v>
      </c>
      <c r="Q340" s="153">
        <v>0</v>
      </c>
      <c r="R340" s="153">
        <f t="shared" si="82"/>
        <v>0</v>
      </c>
      <c r="S340" s="153">
        <v>0</v>
      </c>
      <c r="T340" s="154">
        <f t="shared" si="83"/>
        <v>0</v>
      </c>
      <c r="AR340" s="155" t="s">
        <v>481</v>
      </c>
      <c r="AT340" s="155" t="s">
        <v>454</v>
      </c>
      <c r="AU340" s="155" t="s">
        <v>88</v>
      </c>
      <c r="AY340" s="16" t="s">
        <v>317</v>
      </c>
      <c r="BE340" s="156">
        <f t="shared" si="84"/>
        <v>0</v>
      </c>
      <c r="BF340" s="156">
        <f t="shared" si="85"/>
        <v>0</v>
      </c>
      <c r="BG340" s="156">
        <f t="shared" si="86"/>
        <v>0</v>
      </c>
      <c r="BH340" s="156">
        <f t="shared" si="87"/>
        <v>0</v>
      </c>
      <c r="BI340" s="156">
        <f t="shared" si="88"/>
        <v>0</v>
      </c>
      <c r="BJ340" s="16" t="s">
        <v>88</v>
      </c>
      <c r="BK340" s="156">
        <f t="shared" si="89"/>
        <v>0</v>
      </c>
      <c r="BL340" s="16" t="s">
        <v>396</v>
      </c>
      <c r="BM340" s="155" t="s">
        <v>4950</v>
      </c>
    </row>
    <row r="341" spans="2:65" s="1" customFormat="1" ht="16.5" customHeight="1">
      <c r="B341" s="142"/>
      <c r="C341" s="179" t="s">
        <v>2421</v>
      </c>
      <c r="D341" s="179" t="s">
        <v>454</v>
      </c>
      <c r="E341" s="180" t="s">
        <v>8139</v>
      </c>
      <c r="F341" s="181" t="s">
        <v>8140</v>
      </c>
      <c r="G341" s="182" t="s">
        <v>611</v>
      </c>
      <c r="H341" s="183">
        <v>128</v>
      </c>
      <c r="I341" s="184"/>
      <c r="J341" s="185">
        <f t="shared" si="80"/>
        <v>0</v>
      </c>
      <c r="K341" s="186"/>
      <c r="L341" s="187"/>
      <c r="M341" s="188" t="s">
        <v>1</v>
      </c>
      <c r="N341" s="189" t="s">
        <v>42</v>
      </c>
      <c r="P341" s="153">
        <f t="shared" si="81"/>
        <v>0</v>
      </c>
      <c r="Q341" s="153">
        <v>0</v>
      </c>
      <c r="R341" s="153">
        <f t="shared" si="82"/>
        <v>0</v>
      </c>
      <c r="S341" s="153">
        <v>0</v>
      </c>
      <c r="T341" s="154">
        <f t="shared" si="83"/>
        <v>0</v>
      </c>
      <c r="AR341" s="155" t="s">
        <v>481</v>
      </c>
      <c r="AT341" s="155" t="s">
        <v>454</v>
      </c>
      <c r="AU341" s="155" t="s">
        <v>88</v>
      </c>
      <c r="AY341" s="16" t="s">
        <v>317</v>
      </c>
      <c r="BE341" s="156">
        <f t="shared" si="84"/>
        <v>0</v>
      </c>
      <c r="BF341" s="156">
        <f t="shared" si="85"/>
        <v>0</v>
      </c>
      <c r="BG341" s="156">
        <f t="shared" si="86"/>
        <v>0</v>
      </c>
      <c r="BH341" s="156">
        <f t="shared" si="87"/>
        <v>0</v>
      </c>
      <c r="BI341" s="156">
        <f t="shared" si="88"/>
        <v>0</v>
      </c>
      <c r="BJ341" s="16" t="s">
        <v>88</v>
      </c>
      <c r="BK341" s="156">
        <f t="shared" si="89"/>
        <v>0</v>
      </c>
      <c r="BL341" s="16" t="s">
        <v>396</v>
      </c>
      <c r="BM341" s="155" t="s">
        <v>4964</v>
      </c>
    </row>
    <row r="342" spans="2:65" s="1" customFormat="1" ht="24.15" customHeight="1">
      <c r="B342" s="142"/>
      <c r="C342" s="179" t="s">
        <v>2425</v>
      </c>
      <c r="D342" s="179" t="s">
        <v>454</v>
      </c>
      <c r="E342" s="180" t="s">
        <v>8141</v>
      </c>
      <c r="F342" s="181" t="s">
        <v>8142</v>
      </c>
      <c r="G342" s="182" t="s">
        <v>467</v>
      </c>
      <c r="H342" s="183">
        <v>40</v>
      </c>
      <c r="I342" s="184"/>
      <c r="J342" s="185">
        <f t="shared" si="80"/>
        <v>0</v>
      </c>
      <c r="K342" s="186"/>
      <c r="L342" s="187"/>
      <c r="M342" s="188" t="s">
        <v>1</v>
      </c>
      <c r="N342" s="189" t="s">
        <v>42</v>
      </c>
      <c r="P342" s="153">
        <f t="shared" si="81"/>
        <v>0</v>
      </c>
      <c r="Q342" s="153">
        <v>0</v>
      </c>
      <c r="R342" s="153">
        <f t="shared" si="82"/>
        <v>0</v>
      </c>
      <c r="S342" s="153">
        <v>0</v>
      </c>
      <c r="T342" s="154">
        <f t="shared" si="83"/>
        <v>0</v>
      </c>
      <c r="AR342" s="155" t="s">
        <v>481</v>
      </c>
      <c r="AT342" s="155" t="s">
        <v>454</v>
      </c>
      <c r="AU342" s="155" t="s">
        <v>88</v>
      </c>
      <c r="AY342" s="16" t="s">
        <v>317</v>
      </c>
      <c r="BE342" s="156">
        <f t="shared" si="84"/>
        <v>0</v>
      </c>
      <c r="BF342" s="156">
        <f t="shared" si="85"/>
        <v>0</v>
      </c>
      <c r="BG342" s="156">
        <f t="shared" si="86"/>
        <v>0</v>
      </c>
      <c r="BH342" s="156">
        <f t="shared" si="87"/>
        <v>0</v>
      </c>
      <c r="BI342" s="156">
        <f t="shared" si="88"/>
        <v>0</v>
      </c>
      <c r="BJ342" s="16" t="s">
        <v>88</v>
      </c>
      <c r="BK342" s="156">
        <f t="shared" si="89"/>
        <v>0</v>
      </c>
      <c r="BL342" s="16" t="s">
        <v>396</v>
      </c>
      <c r="BM342" s="155" t="s">
        <v>5012</v>
      </c>
    </row>
    <row r="343" spans="2:65" s="1" customFormat="1" ht="33" customHeight="1">
      <c r="B343" s="142"/>
      <c r="C343" s="179" t="s">
        <v>2429</v>
      </c>
      <c r="D343" s="179" t="s">
        <v>454</v>
      </c>
      <c r="E343" s="180" t="s">
        <v>8143</v>
      </c>
      <c r="F343" s="181" t="s">
        <v>8144</v>
      </c>
      <c r="G343" s="182" t="s">
        <v>7967</v>
      </c>
      <c r="H343" s="183">
        <v>19</v>
      </c>
      <c r="I343" s="184"/>
      <c r="J343" s="185">
        <f t="shared" si="80"/>
        <v>0</v>
      </c>
      <c r="K343" s="186"/>
      <c r="L343" s="187"/>
      <c r="M343" s="188" t="s">
        <v>1</v>
      </c>
      <c r="N343" s="189" t="s">
        <v>42</v>
      </c>
      <c r="P343" s="153">
        <f t="shared" si="81"/>
        <v>0</v>
      </c>
      <c r="Q343" s="153">
        <v>0</v>
      </c>
      <c r="R343" s="153">
        <f t="shared" si="82"/>
        <v>0</v>
      </c>
      <c r="S343" s="153">
        <v>0</v>
      </c>
      <c r="T343" s="154">
        <f t="shared" si="83"/>
        <v>0</v>
      </c>
      <c r="AR343" s="155" t="s">
        <v>481</v>
      </c>
      <c r="AT343" s="155" t="s">
        <v>454</v>
      </c>
      <c r="AU343" s="155" t="s">
        <v>88</v>
      </c>
      <c r="AY343" s="16" t="s">
        <v>317</v>
      </c>
      <c r="BE343" s="156">
        <f t="shared" si="84"/>
        <v>0</v>
      </c>
      <c r="BF343" s="156">
        <f t="shared" si="85"/>
        <v>0</v>
      </c>
      <c r="BG343" s="156">
        <f t="shared" si="86"/>
        <v>0</v>
      </c>
      <c r="BH343" s="156">
        <f t="shared" si="87"/>
        <v>0</v>
      </c>
      <c r="BI343" s="156">
        <f t="shared" si="88"/>
        <v>0</v>
      </c>
      <c r="BJ343" s="16" t="s">
        <v>88</v>
      </c>
      <c r="BK343" s="156">
        <f t="shared" si="89"/>
        <v>0</v>
      </c>
      <c r="BL343" s="16" t="s">
        <v>396</v>
      </c>
      <c r="BM343" s="155" t="s">
        <v>5242</v>
      </c>
    </row>
    <row r="344" spans="2:65" s="1" customFormat="1" ht="37.75" customHeight="1">
      <c r="B344" s="142"/>
      <c r="C344" s="179" t="s">
        <v>2437</v>
      </c>
      <c r="D344" s="179" t="s">
        <v>454</v>
      </c>
      <c r="E344" s="180" t="s">
        <v>8145</v>
      </c>
      <c r="F344" s="181" t="s">
        <v>8146</v>
      </c>
      <c r="G344" s="182" t="s">
        <v>7967</v>
      </c>
      <c r="H344" s="183">
        <v>1</v>
      </c>
      <c r="I344" s="184"/>
      <c r="J344" s="185">
        <f t="shared" si="80"/>
        <v>0</v>
      </c>
      <c r="K344" s="186"/>
      <c r="L344" s="187"/>
      <c r="M344" s="188" t="s">
        <v>1</v>
      </c>
      <c r="N344" s="189" t="s">
        <v>42</v>
      </c>
      <c r="P344" s="153">
        <f t="shared" si="81"/>
        <v>0</v>
      </c>
      <c r="Q344" s="153">
        <v>0</v>
      </c>
      <c r="R344" s="153">
        <f t="shared" si="82"/>
        <v>0</v>
      </c>
      <c r="S344" s="153">
        <v>0</v>
      </c>
      <c r="T344" s="154">
        <f t="shared" si="83"/>
        <v>0</v>
      </c>
      <c r="AR344" s="155" t="s">
        <v>481</v>
      </c>
      <c r="AT344" s="155" t="s">
        <v>454</v>
      </c>
      <c r="AU344" s="155" t="s">
        <v>88</v>
      </c>
      <c r="AY344" s="16" t="s">
        <v>317</v>
      </c>
      <c r="BE344" s="156">
        <f t="shared" si="84"/>
        <v>0</v>
      </c>
      <c r="BF344" s="156">
        <f t="shared" si="85"/>
        <v>0</v>
      </c>
      <c r="BG344" s="156">
        <f t="shared" si="86"/>
        <v>0</v>
      </c>
      <c r="BH344" s="156">
        <f t="shared" si="87"/>
        <v>0</v>
      </c>
      <c r="BI344" s="156">
        <f t="shared" si="88"/>
        <v>0</v>
      </c>
      <c r="BJ344" s="16" t="s">
        <v>88</v>
      </c>
      <c r="BK344" s="156">
        <f t="shared" si="89"/>
        <v>0</v>
      </c>
      <c r="BL344" s="16" t="s">
        <v>396</v>
      </c>
      <c r="BM344" s="155" t="s">
        <v>5263</v>
      </c>
    </row>
    <row r="345" spans="2:65" s="1" customFormat="1" ht="16.5" customHeight="1">
      <c r="B345" s="142"/>
      <c r="C345" s="143" t="s">
        <v>2439</v>
      </c>
      <c r="D345" s="143" t="s">
        <v>319</v>
      </c>
      <c r="E345" s="144" t="s">
        <v>8147</v>
      </c>
      <c r="F345" s="145" t="s">
        <v>8148</v>
      </c>
      <c r="G345" s="146" t="s">
        <v>467</v>
      </c>
      <c r="H345" s="147">
        <v>497</v>
      </c>
      <c r="I345" s="148"/>
      <c r="J345" s="149">
        <f t="shared" si="80"/>
        <v>0</v>
      </c>
      <c r="K345" s="150"/>
      <c r="L345" s="31"/>
      <c r="M345" s="151" t="s">
        <v>1</v>
      </c>
      <c r="N345" s="152" t="s">
        <v>42</v>
      </c>
      <c r="P345" s="153">
        <f t="shared" si="81"/>
        <v>0</v>
      </c>
      <c r="Q345" s="153">
        <v>0</v>
      </c>
      <c r="R345" s="153">
        <f t="shared" si="82"/>
        <v>0</v>
      </c>
      <c r="S345" s="153">
        <v>0</v>
      </c>
      <c r="T345" s="154">
        <f t="shared" si="83"/>
        <v>0</v>
      </c>
      <c r="AR345" s="155" t="s">
        <v>396</v>
      </c>
      <c r="AT345" s="155" t="s">
        <v>319</v>
      </c>
      <c r="AU345" s="155" t="s">
        <v>88</v>
      </c>
      <c r="AY345" s="16" t="s">
        <v>317</v>
      </c>
      <c r="BE345" s="156">
        <f t="shared" si="84"/>
        <v>0</v>
      </c>
      <c r="BF345" s="156">
        <f t="shared" si="85"/>
        <v>0</v>
      </c>
      <c r="BG345" s="156">
        <f t="shared" si="86"/>
        <v>0</v>
      </c>
      <c r="BH345" s="156">
        <f t="shared" si="87"/>
        <v>0</v>
      </c>
      <c r="BI345" s="156">
        <f t="shared" si="88"/>
        <v>0</v>
      </c>
      <c r="BJ345" s="16" t="s">
        <v>88</v>
      </c>
      <c r="BK345" s="156">
        <f t="shared" si="89"/>
        <v>0</v>
      </c>
      <c r="BL345" s="16" t="s">
        <v>396</v>
      </c>
      <c r="BM345" s="155" t="s">
        <v>5435</v>
      </c>
    </row>
    <row r="346" spans="2:65" s="1" customFormat="1" ht="16.5" customHeight="1">
      <c r="B346" s="142"/>
      <c r="C346" s="179" t="s">
        <v>2441</v>
      </c>
      <c r="D346" s="179" t="s">
        <v>454</v>
      </c>
      <c r="E346" s="180" t="s">
        <v>8149</v>
      </c>
      <c r="F346" s="181" t="s">
        <v>8150</v>
      </c>
      <c r="G346" s="182" t="s">
        <v>467</v>
      </c>
      <c r="H346" s="183">
        <v>717</v>
      </c>
      <c r="I346" s="184"/>
      <c r="J346" s="185">
        <f t="shared" si="80"/>
        <v>0</v>
      </c>
      <c r="K346" s="186"/>
      <c r="L346" s="187"/>
      <c r="M346" s="188" t="s">
        <v>1</v>
      </c>
      <c r="N346" s="189" t="s">
        <v>42</v>
      </c>
      <c r="P346" s="153">
        <f t="shared" si="81"/>
        <v>0</v>
      </c>
      <c r="Q346" s="153">
        <v>0</v>
      </c>
      <c r="R346" s="153">
        <f t="shared" si="82"/>
        <v>0</v>
      </c>
      <c r="S346" s="153">
        <v>0</v>
      </c>
      <c r="T346" s="154">
        <f t="shared" si="83"/>
        <v>0</v>
      </c>
      <c r="AR346" s="155" t="s">
        <v>481</v>
      </c>
      <c r="AT346" s="155" t="s">
        <v>454</v>
      </c>
      <c r="AU346" s="155" t="s">
        <v>88</v>
      </c>
      <c r="AY346" s="16" t="s">
        <v>317</v>
      </c>
      <c r="BE346" s="156">
        <f t="shared" si="84"/>
        <v>0</v>
      </c>
      <c r="BF346" s="156">
        <f t="shared" si="85"/>
        <v>0</v>
      </c>
      <c r="BG346" s="156">
        <f t="shared" si="86"/>
        <v>0</v>
      </c>
      <c r="BH346" s="156">
        <f t="shared" si="87"/>
        <v>0</v>
      </c>
      <c r="BI346" s="156">
        <f t="shared" si="88"/>
        <v>0</v>
      </c>
      <c r="BJ346" s="16" t="s">
        <v>88</v>
      </c>
      <c r="BK346" s="156">
        <f t="shared" si="89"/>
        <v>0</v>
      </c>
      <c r="BL346" s="16" t="s">
        <v>396</v>
      </c>
      <c r="BM346" s="155" t="s">
        <v>5463</v>
      </c>
    </row>
    <row r="347" spans="2:65" s="1" customFormat="1" ht="16.5" customHeight="1">
      <c r="B347" s="142"/>
      <c r="C347" s="143" t="s">
        <v>1534</v>
      </c>
      <c r="D347" s="143" t="s">
        <v>319</v>
      </c>
      <c r="E347" s="144" t="s">
        <v>8149</v>
      </c>
      <c r="F347" s="145" t="s">
        <v>8151</v>
      </c>
      <c r="G347" s="146" t="s">
        <v>467</v>
      </c>
      <c r="H347" s="147">
        <v>717</v>
      </c>
      <c r="I347" s="148"/>
      <c r="J347" s="149">
        <f t="shared" si="80"/>
        <v>0</v>
      </c>
      <c r="K347" s="150"/>
      <c r="L347" s="31"/>
      <c r="M347" s="151" t="s">
        <v>1</v>
      </c>
      <c r="N347" s="152" t="s">
        <v>42</v>
      </c>
      <c r="P347" s="153">
        <f t="shared" si="81"/>
        <v>0</v>
      </c>
      <c r="Q347" s="153">
        <v>0</v>
      </c>
      <c r="R347" s="153">
        <f t="shared" si="82"/>
        <v>0</v>
      </c>
      <c r="S347" s="153">
        <v>0</v>
      </c>
      <c r="T347" s="154">
        <f t="shared" si="83"/>
        <v>0</v>
      </c>
      <c r="AR347" s="155" t="s">
        <v>396</v>
      </c>
      <c r="AT347" s="155" t="s">
        <v>319</v>
      </c>
      <c r="AU347" s="155" t="s">
        <v>88</v>
      </c>
      <c r="AY347" s="16" t="s">
        <v>317</v>
      </c>
      <c r="BE347" s="156">
        <f t="shared" si="84"/>
        <v>0</v>
      </c>
      <c r="BF347" s="156">
        <f t="shared" si="85"/>
        <v>0</v>
      </c>
      <c r="BG347" s="156">
        <f t="shared" si="86"/>
        <v>0</v>
      </c>
      <c r="BH347" s="156">
        <f t="shared" si="87"/>
        <v>0</v>
      </c>
      <c r="BI347" s="156">
        <f t="shared" si="88"/>
        <v>0</v>
      </c>
      <c r="BJ347" s="16" t="s">
        <v>88</v>
      </c>
      <c r="BK347" s="156">
        <f t="shared" si="89"/>
        <v>0</v>
      </c>
      <c r="BL347" s="16" t="s">
        <v>396</v>
      </c>
      <c r="BM347" s="155" t="s">
        <v>5471</v>
      </c>
    </row>
    <row r="348" spans="2:65" s="1" customFormat="1" ht="66.75" customHeight="1">
      <c r="B348" s="142"/>
      <c r="C348" s="179" t="s">
        <v>2448</v>
      </c>
      <c r="D348" s="179" t="s">
        <v>454</v>
      </c>
      <c r="E348" s="180" t="s">
        <v>8152</v>
      </c>
      <c r="F348" s="181" t="s">
        <v>8153</v>
      </c>
      <c r="G348" s="182" t="s">
        <v>7967</v>
      </c>
      <c r="H348" s="183">
        <v>9</v>
      </c>
      <c r="I348" s="184"/>
      <c r="J348" s="185">
        <f t="shared" si="80"/>
        <v>0</v>
      </c>
      <c r="K348" s="186"/>
      <c r="L348" s="187"/>
      <c r="M348" s="188" t="s">
        <v>1</v>
      </c>
      <c r="N348" s="189" t="s">
        <v>42</v>
      </c>
      <c r="P348" s="153">
        <f t="shared" si="81"/>
        <v>0</v>
      </c>
      <c r="Q348" s="153">
        <v>0</v>
      </c>
      <c r="R348" s="153">
        <f t="shared" si="82"/>
        <v>0</v>
      </c>
      <c r="S348" s="153">
        <v>0</v>
      </c>
      <c r="T348" s="154">
        <f t="shared" si="83"/>
        <v>0</v>
      </c>
      <c r="AR348" s="155" t="s">
        <v>481</v>
      </c>
      <c r="AT348" s="155" t="s">
        <v>454</v>
      </c>
      <c r="AU348" s="155" t="s">
        <v>88</v>
      </c>
      <c r="AY348" s="16" t="s">
        <v>317</v>
      </c>
      <c r="BE348" s="156">
        <f t="shared" si="84"/>
        <v>0</v>
      </c>
      <c r="BF348" s="156">
        <f t="shared" si="85"/>
        <v>0</v>
      </c>
      <c r="BG348" s="156">
        <f t="shared" si="86"/>
        <v>0</v>
      </c>
      <c r="BH348" s="156">
        <f t="shared" si="87"/>
        <v>0</v>
      </c>
      <c r="BI348" s="156">
        <f t="shared" si="88"/>
        <v>0</v>
      </c>
      <c r="BJ348" s="16" t="s">
        <v>88</v>
      </c>
      <c r="BK348" s="156">
        <f t="shared" si="89"/>
        <v>0</v>
      </c>
      <c r="BL348" s="16" t="s">
        <v>396</v>
      </c>
      <c r="BM348" s="155" t="s">
        <v>5483</v>
      </c>
    </row>
    <row r="349" spans="2:65" s="1" customFormat="1" ht="66.75" customHeight="1">
      <c r="B349" s="142"/>
      <c r="C349" s="179" t="s">
        <v>2548</v>
      </c>
      <c r="D349" s="179" t="s">
        <v>454</v>
      </c>
      <c r="E349" s="180" t="s">
        <v>8154</v>
      </c>
      <c r="F349" s="181" t="s">
        <v>8155</v>
      </c>
      <c r="G349" s="182" t="s">
        <v>7967</v>
      </c>
      <c r="H349" s="183">
        <v>2</v>
      </c>
      <c r="I349" s="184"/>
      <c r="J349" s="185">
        <f t="shared" si="80"/>
        <v>0</v>
      </c>
      <c r="K349" s="186"/>
      <c r="L349" s="187"/>
      <c r="M349" s="188" t="s">
        <v>1</v>
      </c>
      <c r="N349" s="189" t="s">
        <v>42</v>
      </c>
      <c r="P349" s="153">
        <f t="shared" si="81"/>
        <v>0</v>
      </c>
      <c r="Q349" s="153">
        <v>0</v>
      </c>
      <c r="R349" s="153">
        <f t="shared" si="82"/>
        <v>0</v>
      </c>
      <c r="S349" s="153">
        <v>0</v>
      </c>
      <c r="T349" s="154">
        <f t="shared" si="83"/>
        <v>0</v>
      </c>
      <c r="AR349" s="155" t="s">
        <v>481</v>
      </c>
      <c r="AT349" s="155" t="s">
        <v>454</v>
      </c>
      <c r="AU349" s="155" t="s">
        <v>88</v>
      </c>
      <c r="AY349" s="16" t="s">
        <v>317</v>
      </c>
      <c r="BE349" s="156">
        <f t="shared" si="84"/>
        <v>0</v>
      </c>
      <c r="BF349" s="156">
        <f t="shared" si="85"/>
        <v>0</v>
      </c>
      <c r="BG349" s="156">
        <f t="shared" si="86"/>
        <v>0</v>
      </c>
      <c r="BH349" s="156">
        <f t="shared" si="87"/>
        <v>0</v>
      </c>
      <c r="BI349" s="156">
        <f t="shared" si="88"/>
        <v>0</v>
      </c>
      <c r="BJ349" s="16" t="s">
        <v>88</v>
      </c>
      <c r="BK349" s="156">
        <f t="shared" si="89"/>
        <v>0</v>
      </c>
      <c r="BL349" s="16" t="s">
        <v>396</v>
      </c>
      <c r="BM349" s="155" t="s">
        <v>8156</v>
      </c>
    </row>
    <row r="350" spans="2:65" s="1" customFormat="1" ht="66.75" customHeight="1">
      <c r="B350" s="142"/>
      <c r="C350" s="179" t="s">
        <v>2553</v>
      </c>
      <c r="D350" s="179" t="s">
        <v>454</v>
      </c>
      <c r="E350" s="180" t="s">
        <v>8157</v>
      </c>
      <c r="F350" s="181" t="s">
        <v>8158</v>
      </c>
      <c r="G350" s="182" t="s">
        <v>7967</v>
      </c>
      <c r="H350" s="183">
        <v>1</v>
      </c>
      <c r="I350" s="184"/>
      <c r="J350" s="185">
        <f t="shared" si="80"/>
        <v>0</v>
      </c>
      <c r="K350" s="186"/>
      <c r="L350" s="187"/>
      <c r="M350" s="188" t="s">
        <v>1</v>
      </c>
      <c r="N350" s="189" t="s">
        <v>42</v>
      </c>
      <c r="P350" s="153">
        <f t="shared" si="81"/>
        <v>0</v>
      </c>
      <c r="Q350" s="153">
        <v>0</v>
      </c>
      <c r="R350" s="153">
        <f t="shared" si="82"/>
        <v>0</v>
      </c>
      <c r="S350" s="153">
        <v>0</v>
      </c>
      <c r="T350" s="154">
        <f t="shared" si="83"/>
        <v>0</v>
      </c>
      <c r="AR350" s="155" t="s">
        <v>481</v>
      </c>
      <c r="AT350" s="155" t="s">
        <v>454</v>
      </c>
      <c r="AU350" s="155" t="s">
        <v>88</v>
      </c>
      <c r="AY350" s="16" t="s">
        <v>317</v>
      </c>
      <c r="BE350" s="156">
        <f t="shared" si="84"/>
        <v>0</v>
      </c>
      <c r="BF350" s="156">
        <f t="shared" si="85"/>
        <v>0</v>
      </c>
      <c r="BG350" s="156">
        <f t="shared" si="86"/>
        <v>0</v>
      </c>
      <c r="BH350" s="156">
        <f t="shared" si="87"/>
        <v>0</v>
      </c>
      <c r="BI350" s="156">
        <f t="shared" si="88"/>
        <v>0</v>
      </c>
      <c r="BJ350" s="16" t="s">
        <v>88</v>
      </c>
      <c r="BK350" s="156">
        <f t="shared" si="89"/>
        <v>0</v>
      </c>
      <c r="BL350" s="16" t="s">
        <v>396</v>
      </c>
      <c r="BM350" s="155" t="s">
        <v>8159</v>
      </c>
    </row>
    <row r="351" spans="2:65" s="1" customFormat="1" ht="62.75" customHeight="1">
      <c r="B351" s="142"/>
      <c r="C351" s="179" t="s">
        <v>2557</v>
      </c>
      <c r="D351" s="179" t="s">
        <v>454</v>
      </c>
      <c r="E351" s="180" t="s">
        <v>8160</v>
      </c>
      <c r="F351" s="181" t="s">
        <v>8161</v>
      </c>
      <c r="G351" s="182" t="s">
        <v>7967</v>
      </c>
      <c r="H351" s="183">
        <v>1</v>
      </c>
      <c r="I351" s="184"/>
      <c r="J351" s="185">
        <f t="shared" si="80"/>
        <v>0</v>
      </c>
      <c r="K351" s="186"/>
      <c r="L351" s="187"/>
      <c r="M351" s="188" t="s">
        <v>1</v>
      </c>
      <c r="N351" s="189" t="s">
        <v>42</v>
      </c>
      <c r="P351" s="153">
        <f t="shared" si="81"/>
        <v>0</v>
      </c>
      <c r="Q351" s="153">
        <v>0</v>
      </c>
      <c r="R351" s="153">
        <f t="shared" si="82"/>
        <v>0</v>
      </c>
      <c r="S351" s="153">
        <v>0</v>
      </c>
      <c r="T351" s="154">
        <f t="shared" si="83"/>
        <v>0</v>
      </c>
      <c r="AR351" s="155" t="s">
        <v>481</v>
      </c>
      <c r="AT351" s="155" t="s">
        <v>454</v>
      </c>
      <c r="AU351" s="155" t="s">
        <v>88</v>
      </c>
      <c r="AY351" s="16" t="s">
        <v>317</v>
      </c>
      <c r="BE351" s="156">
        <f t="shared" si="84"/>
        <v>0</v>
      </c>
      <c r="BF351" s="156">
        <f t="shared" si="85"/>
        <v>0</v>
      </c>
      <c r="BG351" s="156">
        <f t="shared" si="86"/>
        <v>0</v>
      </c>
      <c r="BH351" s="156">
        <f t="shared" si="87"/>
        <v>0</v>
      </c>
      <c r="BI351" s="156">
        <f t="shared" si="88"/>
        <v>0</v>
      </c>
      <c r="BJ351" s="16" t="s">
        <v>88</v>
      </c>
      <c r="BK351" s="156">
        <f t="shared" si="89"/>
        <v>0</v>
      </c>
      <c r="BL351" s="16" t="s">
        <v>396</v>
      </c>
      <c r="BM351" s="155" t="s">
        <v>8162</v>
      </c>
    </row>
    <row r="352" spans="2:65" s="1" customFormat="1" ht="66.75" customHeight="1">
      <c r="B352" s="142"/>
      <c r="C352" s="179" t="s">
        <v>2562</v>
      </c>
      <c r="D352" s="179" t="s">
        <v>454</v>
      </c>
      <c r="E352" s="180" t="s">
        <v>8163</v>
      </c>
      <c r="F352" s="181" t="s">
        <v>8164</v>
      </c>
      <c r="G352" s="182" t="s">
        <v>7967</v>
      </c>
      <c r="H352" s="183">
        <v>14</v>
      </c>
      <c r="I352" s="184"/>
      <c r="J352" s="185">
        <f t="shared" si="80"/>
        <v>0</v>
      </c>
      <c r="K352" s="186"/>
      <c r="L352" s="187"/>
      <c r="M352" s="188" t="s">
        <v>1</v>
      </c>
      <c r="N352" s="189" t="s">
        <v>42</v>
      </c>
      <c r="P352" s="153">
        <f t="shared" si="81"/>
        <v>0</v>
      </c>
      <c r="Q352" s="153">
        <v>0</v>
      </c>
      <c r="R352" s="153">
        <f t="shared" si="82"/>
        <v>0</v>
      </c>
      <c r="S352" s="153">
        <v>0</v>
      </c>
      <c r="T352" s="154">
        <f t="shared" si="83"/>
        <v>0</v>
      </c>
      <c r="AR352" s="155" t="s">
        <v>481</v>
      </c>
      <c r="AT352" s="155" t="s">
        <v>454</v>
      </c>
      <c r="AU352" s="155" t="s">
        <v>88</v>
      </c>
      <c r="AY352" s="16" t="s">
        <v>317</v>
      </c>
      <c r="BE352" s="156">
        <f t="shared" si="84"/>
        <v>0</v>
      </c>
      <c r="BF352" s="156">
        <f t="shared" si="85"/>
        <v>0</v>
      </c>
      <c r="BG352" s="156">
        <f t="shared" si="86"/>
        <v>0</v>
      </c>
      <c r="BH352" s="156">
        <f t="shared" si="87"/>
        <v>0</v>
      </c>
      <c r="BI352" s="156">
        <f t="shared" si="88"/>
        <v>0</v>
      </c>
      <c r="BJ352" s="16" t="s">
        <v>88</v>
      </c>
      <c r="BK352" s="156">
        <f t="shared" si="89"/>
        <v>0</v>
      </c>
      <c r="BL352" s="16" t="s">
        <v>396</v>
      </c>
      <c r="BM352" s="155" t="s">
        <v>8165</v>
      </c>
    </row>
    <row r="353" spans="2:65" s="1" customFormat="1" ht="66.75" customHeight="1">
      <c r="B353" s="142"/>
      <c r="C353" s="179" t="s">
        <v>2567</v>
      </c>
      <c r="D353" s="179" t="s">
        <v>454</v>
      </c>
      <c r="E353" s="180" t="s">
        <v>8166</v>
      </c>
      <c r="F353" s="181" t="s">
        <v>8167</v>
      </c>
      <c r="G353" s="182" t="s">
        <v>7967</v>
      </c>
      <c r="H353" s="183">
        <v>11</v>
      </c>
      <c r="I353" s="184"/>
      <c r="J353" s="185">
        <f t="shared" si="80"/>
        <v>0</v>
      </c>
      <c r="K353" s="186"/>
      <c r="L353" s="187"/>
      <c r="M353" s="188" t="s">
        <v>1</v>
      </c>
      <c r="N353" s="189" t="s">
        <v>42</v>
      </c>
      <c r="P353" s="153">
        <f t="shared" si="81"/>
        <v>0</v>
      </c>
      <c r="Q353" s="153">
        <v>0</v>
      </c>
      <c r="R353" s="153">
        <f t="shared" si="82"/>
        <v>0</v>
      </c>
      <c r="S353" s="153">
        <v>0</v>
      </c>
      <c r="T353" s="154">
        <f t="shared" si="83"/>
        <v>0</v>
      </c>
      <c r="AR353" s="155" t="s">
        <v>481</v>
      </c>
      <c r="AT353" s="155" t="s">
        <v>454</v>
      </c>
      <c r="AU353" s="155" t="s">
        <v>88</v>
      </c>
      <c r="AY353" s="16" t="s">
        <v>317</v>
      </c>
      <c r="BE353" s="156">
        <f t="shared" si="84"/>
        <v>0</v>
      </c>
      <c r="BF353" s="156">
        <f t="shared" si="85"/>
        <v>0</v>
      </c>
      <c r="BG353" s="156">
        <f t="shared" si="86"/>
        <v>0</v>
      </c>
      <c r="BH353" s="156">
        <f t="shared" si="87"/>
        <v>0</v>
      </c>
      <c r="BI353" s="156">
        <f t="shared" si="88"/>
        <v>0</v>
      </c>
      <c r="BJ353" s="16" t="s">
        <v>88</v>
      </c>
      <c r="BK353" s="156">
        <f t="shared" si="89"/>
        <v>0</v>
      </c>
      <c r="BL353" s="16" t="s">
        <v>396</v>
      </c>
      <c r="BM353" s="155" t="s">
        <v>8168</v>
      </c>
    </row>
    <row r="354" spans="2:65" s="1" customFormat="1" ht="62.75" customHeight="1">
      <c r="B354" s="142"/>
      <c r="C354" s="179" t="s">
        <v>2573</v>
      </c>
      <c r="D354" s="179" t="s">
        <v>454</v>
      </c>
      <c r="E354" s="180" t="s">
        <v>8169</v>
      </c>
      <c r="F354" s="181" t="s">
        <v>8170</v>
      </c>
      <c r="G354" s="182" t="s">
        <v>7967</v>
      </c>
      <c r="H354" s="183">
        <v>1</v>
      </c>
      <c r="I354" s="184"/>
      <c r="J354" s="185">
        <f t="shared" si="80"/>
        <v>0</v>
      </c>
      <c r="K354" s="186"/>
      <c r="L354" s="187"/>
      <c r="M354" s="188" t="s">
        <v>1</v>
      </c>
      <c r="N354" s="189" t="s">
        <v>42</v>
      </c>
      <c r="P354" s="153">
        <f t="shared" si="81"/>
        <v>0</v>
      </c>
      <c r="Q354" s="153">
        <v>0</v>
      </c>
      <c r="R354" s="153">
        <f t="shared" si="82"/>
        <v>0</v>
      </c>
      <c r="S354" s="153">
        <v>0</v>
      </c>
      <c r="T354" s="154">
        <f t="shared" si="83"/>
        <v>0</v>
      </c>
      <c r="AR354" s="155" t="s">
        <v>481</v>
      </c>
      <c r="AT354" s="155" t="s">
        <v>454</v>
      </c>
      <c r="AU354" s="155" t="s">
        <v>88</v>
      </c>
      <c r="AY354" s="16" t="s">
        <v>317</v>
      </c>
      <c r="BE354" s="156">
        <f t="shared" si="84"/>
        <v>0</v>
      </c>
      <c r="BF354" s="156">
        <f t="shared" si="85"/>
        <v>0</v>
      </c>
      <c r="BG354" s="156">
        <f t="shared" si="86"/>
        <v>0</v>
      </c>
      <c r="BH354" s="156">
        <f t="shared" si="87"/>
        <v>0</v>
      </c>
      <c r="BI354" s="156">
        <f t="shared" si="88"/>
        <v>0</v>
      </c>
      <c r="BJ354" s="16" t="s">
        <v>88</v>
      </c>
      <c r="BK354" s="156">
        <f t="shared" si="89"/>
        <v>0</v>
      </c>
      <c r="BL354" s="16" t="s">
        <v>396</v>
      </c>
      <c r="BM354" s="155" t="s">
        <v>8171</v>
      </c>
    </row>
    <row r="355" spans="2:65" s="1" customFormat="1" ht="62.75" customHeight="1">
      <c r="B355" s="142"/>
      <c r="C355" s="179" t="s">
        <v>2594</v>
      </c>
      <c r="D355" s="179" t="s">
        <v>454</v>
      </c>
      <c r="E355" s="180" t="s">
        <v>8172</v>
      </c>
      <c r="F355" s="181" t="s">
        <v>8173</v>
      </c>
      <c r="G355" s="182" t="s">
        <v>7967</v>
      </c>
      <c r="H355" s="183">
        <v>1</v>
      </c>
      <c r="I355" s="184"/>
      <c r="J355" s="185">
        <f t="shared" si="80"/>
        <v>0</v>
      </c>
      <c r="K355" s="186"/>
      <c r="L355" s="187"/>
      <c r="M355" s="188" t="s">
        <v>1</v>
      </c>
      <c r="N355" s="189" t="s">
        <v>42</v>
      </c>
      <c r="P355" s="153">
        <f t="shared" si="81"/>
        <v>0</v>
      </c>
      <c r="Q355" s="153">
        <v>0</v>
      </c>
      <c r="R355" s="153">
        <f t="shared" si="82"/>
        <v>0</v>
      </c>
      <c r="S355" s="153">
        <v>0</v>
      </c>
      <c r="T355" s="154">
        <f t="shared" si="83"/>
        <v>0</v>
      </c>
      <c r="AR355" s="155" t="s">
        <v>481</v>
      </c>
      <c r="AT355" s="155" t="s">
        <v>454</v>
      </c>
      <c r="AU355" s="155" t="s">
        <v>88</v>
      </c>
      <c r="AY355" s="16" t="s">
        <v>317</v>
      </c>
      <c r="BE355" s="156">
        <f t="shared" si="84"/>
        <v>0</v>
      </c>
      <c r="BF355" s="156">
        <f t="shared" si="85"/>
        <v>0</v>
      </c>
      <c r="BG355" s="156">
        <f t="shared" si="86"/>
        <v>0</v>
      </c>
      <c r="BH355" s="156">
        <f t="shared" si="87"/>
        <v>0</v>
      </c>
      <c r="BI355" s="156">
        <f t="shared" si="88"/>
        <v>0</v>
      </c>
      <c r="BJ355" s="16" t="s">
        <v>88</v>
      </c>
      <c r="BK355" s="156">
        <f t="shared" si="89"/>
        <v>0</v>
      </c>
      <c r="BL355" s="16" t="s">
        <v>396</v>
      </c>
      <c r="BM355" s="155" t="s">
        <v>8174</v>
      </c>
    </row>
    <row r="356" spans="2:65" s="1" customFormat="1" ht="62.75" customHeight="1">
      <c r="B356" s="142"/>
      <c r="C356" s="179" t="s">
        <v>2598</v>
      </c>
      <c r="D356" s="179" t="s">
        <v>454</v>
      </c>
      <c r="E356" s="180" t="s">
        <v>8175</v>
      </c>
      <c r="F356" s="181" t="s">
        <v>8176</v>
      </c>
      <c r="G356" s="182" t="s">
        <v>7967</v>
      </c>
      <c r="H356" s="183">
        <v>1</v>
      </c>
      <c r="I356" s="184"/>
      <c r="J356" s="185">
        <f t="shared" si="80"/>
        <v>0</v>
      </c>
      <c r="K356" s="186"/>
      <c r="L356" s="187"/>
      <c r="M356" s="188" t="s">
        <v>1</v>
      </c>
      <c r="N356" s="189" t="s">
        <v>42</v>
      </c>
      <c r="P356" s="153">
        <f t="shared" si="81"/>
        <v>0</v>
      </c>
      <c r="Q356" s="153">
        <v>0</v>
      </c>
      <c r="R356" s="153">
        <f t="shared" si="82"/>
        <v>0</v>
      </c>
      <c r="S356" s="153">
        <v>0</v>
      </c>
      <c r="T356" s="154">
        <f t="shared" si="83"/>
        <v>0</v>
      </c>
      <c r="AR356" s="155" t="s">
        <v>481</v>
      </c>
      <c r="AT356" s="155" t="s">
        <v>454</v>
      </c>
      <c r="AU356" s="155" t="s">
        <v>88</v>
      </c>
      <c r="AY356" s="16" t="s">
        <v>317</v>
      </c>
      <c r="BE356" s="156">
        <f t="shared" si="84"/>
        <v>0</v>
      </c>
      <c r="BF356" s="156">
        <f t="shared" si="85"/>
        <v>0</v>
      </c>
      <c r="BG356" s="156">
        <f t="shared" si="86"/>
        <v>0</v>
      </c>
      <c r="BH356" s="156">
        <f t="shared" si="87"/>
        <v>0</v>
      </c>
      <c r="BI356" s="156">
        <f t="shared" si="88"/>
        <v>0</v>
      </c>
      <c r="BJ356" s="16" t="s">
        <v>88</v>
      </c>
      <c r="BK356" s="156">
        <f t="shared" si="89"/>
        <v>0</v>
      </c>
      <c r="BL356" s="16" t="s">
        <v>396</v>
      </c>
      <c r="BM356" s="155" t="s">
        <v>8177</v>
      </c>
    </row>
    <row r="357" spans="2:65" s="1" customFormat="1" ht="62.75" customHeight="1">
      <c r="B357" s="142"/>
      <c r="C357" s="179" t="s">
        <v>2603</v>
      </c>
      <c r="D357" s="179" t="s">
        <v>454</v>
      </c>
      <c r="E357" s="180" t="s">
        <v>8178</v>
      </c>
      <c r="F357" s="181" t="s">
        <v>8179</v>
      </c>
      <c r="G357" s="182" t="s">
        <v>7967</v>
      </c>
      <c r="H357" s="183">
        <v>3</v>
      </c>
      <c r="I357" s="184"/>
      <c r="J357" s="185">
        <f t="shared" si="80"/>
        <v>0</v>
      </c>
      <c r="K357" s="186"/>
      <c r="L357" s="187"/>
      <c r="M357" s="188" t="s">
        <v>1</v>
      </c>
      <c r="N357" s="189" t="s">
        <v>42</v>
      </c>
      <c r="P357" s="153">
        <f t="shared" si="81"/>
        <v>0</v>
      </c>
      <c r="Q357" s="153">
        <v>0</v>
      </c>
      <c r="R357" s="153">
        <f t="shared" si="82"/>
        <v>0</v>
      </c>
      <c r="S357" s="153">
        <v>0</v>
      </c>
      <c r="T357" s="154">
        <f t="shared" si="83"/>
        <v>0</v>
      </c>
      <c r="AR357" s="155" t="s">
        <v>481</v>
      </c>
      <c r="AT357" s="155" t="s">
        <v>454</v>
      </c>
      <c r="AU357" s="155" t="s">
        <v>88</v>
      </c>
      <c r="AY357" s="16" t="s">
        <v>317</v>
      </c>
      <c r="BE357" s="156">
        <f t="shared" si="84"/>
        <v>0</v>
      </c>
      <c r="BF357" s="156">
        <f t="shared" si="85"/>
        <v>0</v>
      </c>
      <c r="BG357" s="156">
        <f t="shared" si="86"/>
        <v>0</v>
      </c>
      <c r="BH357" s="156">
        <f t="shared" si="87"/>
        <v>0</v>
      </c>
      <c r="BI357" s="156">
        <f t="shared" si="88"/>
        <v>0</v>
      </c>
      <c r="BJ357" s="16" t="s">
        <v>88</v>
      </c>
      <c r="BK357" s="156">
        <f t="shared" si="89"/>
        <v>0</v>
      </c>
      <c r="BL357" s="16" t="s">
        <v>396</v>
      </c>
      <c r="BM357" s="155" t="s">
        <v>8180</v>
      </c>
    </row>
    <row r="358" spans="2:65" s="1" customFormat="1" ht="66.75" customHeight="1">
      <c r="B358" s="142"/>
      <c r="C358" s="179" t="s">
        <v>2578</v>
      </c>
      <c r="D358" s="179" t="s">
        <v>454</v>
      </c>
      <c r="E358" s="180" t="s">
        <v>8181</v>
      </c>
      <c r="F358" s="181" t="s">
        <v>8182</v>
      </c>
      <c r="G358" s="182" t="s">
        <v>7967</v>
      </c>
      <c r="H358" s="183">
        <v>8</v>
      </c>
      <c r="I358" s="184"/>
      <c r="J358" s="185">
        <f t="shared" si="80"/>
        <v>0</v>
      </c>
      <c r="K358" s="186"/>
      <c r="L358" s="187"/>
      <c r="M358" s="188" t="s">
        <v>1</v>
      </c>
      <c r="N358" s="189" t="s">
        <v>42</v>
      </c>
      <c r="P358" s="153">
        <f t="shared" si="81"/>
        <v>0</v>
      </c>
      <c r="Q358" s="153">
        <v>0</v>
      </c>
      <c r="R358" s="153">
        <f t="shared" si="82"/>
        <v>0</v>
      </c>
      <c r="S358" s="153">
        <v>0</v>
      </c>
      <c r="T358" s="154">
        <f t="shared" si="83"/>
        <v>0</v>
      </c>
      <c r="AR358" s="155" t="s">
        <v>481</v>
      </c>
      <c r="AT358" s="155" t="s">
        <v>454</v>
      </c>
      <c r="AU358" s="155" t="s">
        <v>88</v>
      </c>
      <c r="AY358" s="16" t="s">
        <v>317</v>
      </c>
      <c r="BE358" s="156">
        <f t="shared" si="84"/>
        <v>0</v>
      </c>
      <c r="BF358" s="156">
        <f t="shared" si="85"/>
        <v>0</v>
      </c>
      <c r="BG358" s="156">
        <f t="shared" si="86"/>
        <v>0</v>
      </c>
      <c r="BH358" s="156">
        <f t="shared" si="87"/>
        <v>0</v>
      </c>
      <c r="BI358" s="156">
        <f t="shared" si="88"/>
        <v>0</v>
      </c>
      <c r="BJ358" s="16" t="s">
        <v>88</v>
      </c>
      <c r="BK358" s="156">
        <f t="shared" si="89"/>
        <v>0</v>
      </c>
      <c r="BL358" s="16" t="s">
        <v>396</v>
      </c>
      <c r="BM358" s="155" t="s">
        <v>8183</v>
      </c>
    </row>
    <row r="359" spans="2:65" s="1" customFormat="1" ht="62.75" customHeight="1">
      <c r="B359" s="142"/>
      <c r="C359" s="179" t="s">
        <v>2584</v>
      </c>
      <c r="D359" s="179" t="s">
        <v>454</v>
      </c>
      <c r="E359" s="180" t="s">
        <v>8184</v>
      </c>
      <c r="F359" s="181" t="s">
        <v>8185</v>
      </c>
      <c r="G359" s="182" t="s">
        <v>7967</v>
      </c>
      <c r="H359" s="183">
        <v>1</v>
      </c>
      <c r="I359" s="184"/>
      <c r="J359" s="185">
        <f t="shared" si="80"/>
        <v>0</v>
      </c>
      <c r="K359" s="186"/>
      <c r="L359" s="187"/>
      <c r="M359" s="188" t="s">
        <v>1</v>
      </c>
      <c r="N359" s="189" t="s">
        <v>42</v>
      </c>
      <c r="P359" s="153">
        <f t="shared" si="81"/>
        <v>0</v>
      </c>
      <c r="Q359" s="153">
        <v>0</v>
      </c>
      <c r="R359" s="153">
        <f t="shared" si="82"/>
        <v>0</v>
      </c>
      <c r="S359" s="153">
        <v>0</v>
      </c>
      <c r="T359" s="154">
        <f t="shared" si="83"/>
        <v>0</v>
      </c>
      <c r="AR359" s="155" t="s">
        <v>481</v>
      </c>
      <c r="AT359" s="155" t="s">
        <v>454</v>
      </c>
      <c r="AU359" s="155" t="s">
        <v>88</v>
      </c>
      <c r="AY359" s="16" t="s">
        <v>317</v>
      </c>
      <c r="BE359" s="156">
        <f t="shared" si="84"/>
        <v>0</v>
      </c>
      <c r="BF359" s="156">
        <f t="shared" si="85"/>
        <v>0</v>
      </c>
      <c r="BG359" s="156">
        <f t="shared" si="86"/>
        <v>0</v>
      </c>
      <c r="BH359" s="156">
        <f t="shared" si="87"/>
        <v>0</v>
      </c>
      <c r="BI359" s="156">
        <f t="shared" si="88"/>
        <v>0</v>
      </c>
      <c r="BJ359" s="16" t="s">
        <v>88</v>
      </c>
      <c r="BK359" s="156">
        <f t="shared" si="89"/>
        <v>0</v>
      </c>
      <c r="BL359" s="16" t="s">
        <v>396</v>
      </c>
      <c r="BM359" s="155" t="s">
        <v>8186</v>
      </c>
    </row>
    <row r="360" spans="2:65" s="1" customFormat="1" ht="66.75" customHeight="1">
      <c r="B360" s="142"/>
      <c r="C360" s="179" t="s">
        <v>2589</v>
      </c>
      <c r="D360" s="179" t="s">
        <v>454</v>
      </c>
      <c r="E360" s="180" t="s">
        <v>8187</v>
      </c>
      <c r="F360" s="181" t="s">
        <v>8188</v>
      </c>
      <c r="G360" s="182" t="s">
        <v>7967</v>
      </c>
      <c r="H360" s="183">
        <v>6</v>
      </c>
      <c r="I360" s="184"/>
      <c r="J360" s="185">
        <f t="shared" si="80"/>
        <v>0</v>
      </c>
      <c r="K360" s="186"/>
      <c r="L360" s="187"/>
      <c r="M360" s="188" t="s">
        <v>1</v>
      </c>
      <c r="N360" s="189" t="s">
        <v>42</v>
      </c>
      <c r="P360" s="153">
        <f t="shared" si="81"/>
        <v>0</v>
      </c>
      <c r="Q360" s="153">
        <v>0</v>
      </c>
      <c r="R360" s="153">
        <f t="shared" si="82"/>
        <v>0</v>
      </c>
      <c r="S360" s="153">
        <v>0</v>
      </c>
      <c r="T360" s="154">
        <f t="shared" si="83"/>
        <v>0</v>
      </c>
      <c r="AR360" s="155" t="s">
        <v>481</v>
      </c>
      <c r="AT360" s="155" t="s">
        <v>454</v>
      </c>
      <c r="AU360" s="155" t="s">
        <v>88</v>
      </c>
      <c r="AY360" s="16" t="s">
        <v>317</v>
      </c>
      <c r="BE360" s="156">
        <f t="shared" si="84"/>
        <v>0</v>
      </c>
      <c r="BF360" s="156">
        <f t="shared" si="85"/>
        <v>0</v>
      </c>
      <c r="BG360" s="156">
        <f t="shared" si="86"/>
        <v>0</v>
      </c>
      <c r="BH360" s="156">
        <f t="shared" si="87"/>
        <v>0</v>
      </c>
      <c r="BI360" s="156">
        <f t="shared" si="88"/>
        <v>0</v>
      </c>
      <c r="BJ360" s="16" t="s">
        <v>88</v>
      </c>
      <c r="BK360" s="156">
        <f t="shared" si="89"/>
        <v>0</v>
      </c>
      <c r="BL360" s="16" t="s">
        <v>396</v>
      </c>
      <c r="BM360" s="155" t="s">
        <v>8189</v>
      </c>
    </row>
    <row r="361" spans="2:65" s="1" customFormat="1" ht="16.5" customHeight="1">
      <c r="B361" s="142"/>
      <c r="C361" s="143" t="s">
        <v>1528</v>
      </c>
      <c r="D361" s="143" t="s">
        <v>319</v>
      </c>
      <c r="E361" s="144" t="s">
        <v>8190</v>
      </c>
      <c r="F361" s="145" t="s">
        <v>8191</v>
      </c>
      <c r="G361" s="146" t="s">
        <v>467</v>
      </c>
      <c r="H361" s="147">
        <v>59</v>
      </c>
      <c r="I361" s="148"/>
      <c r="J361" s="149">
        <f t="shared" si="80"/>
        <v>0</v>
      </c>
      <c r="K361" s="150"/>
      <c r="L361" s="31"/>
      <c r="M361" s="151" t="s">
        <v>1</v>
      </c>
      <c r="N361" s="152" t="s">
        <v>42</v>
      </c>
      <c r="P361" s="153">
        <f t="shared" si="81"/>
        <v>0</v>
      </c>
      <c r="Q361" s="153">
        <v>0</v>
      </c>
      <c r="R361" s="153">
        <f t="shared" si="82"/>
        <v>0</v>
      </c>
      <c r="S361" s="153">
        <v>0</v>
      </c>
      <c r="T361" s="154">
        <f t="shared" si="83"/>
        <v>0</v>
      </c>
      <c r="AR361" s="155" t="s">
        <v>396</v>
      </c>
      <c r="AT361" s="155" t="s">
        <v>319</v>
      </c>
      <c r="AU361" s="155" t="s">
        <v>88</v>
      </c>
      <c r="AY361" s="16" t="s">
        <v>317</v>
      </c>
      <c r="BE361" s="156">
        <f t="shared" si="84"/>
        <v>0</v>
      </c>
      <c r="BF361" s="156">
        <f t="shared" si="85"/>
        <v>0</v>
      </c>
      <c r="BG361" s="156">
        <f t="shared" si="86"/>
        <v>0</v>
      </c>
      <c r="BH361" s="156">
        <f t="shared" si="87"/>
        <v>0</v>
      </c>
      <c r="BI361" s="156">
        <f t="shared" si="88"/>
        <v>0</v>
      </c>
      <c r="BJ361" s="16" t="s">
        <v>88</v>
      </c>
      <c r="BK361" s="156">
        <f t="shared" si="89"/>
        <v>0</v>
      </c>
      <c r="BL361" s="16" t="s">
        <v>396</v>
      </c>
      <c r="BM361" s="155" t="s">
        <v>5563</v>
      </c>
    </row>
    <row r="362" spans="2:65" s="1" customFormat="1" ht="24.15" customHeight="1">
      <c r="B362" s="142"/>
      <c r="C362" s="179" t="s">
        <v>2455</v>
      </c>
      <c r="D362" s="179" t="s">
        <v>454</v>
      </c>
      <c r="E362" s="180" t="s">
        <v>8192</v>
      </c>
      <c r="F362" s="181" t="s">
        <v>8193</v>
      </c>
      <c r="G362" s="182" t="s">
        <v>467</v>
      </c>
      <c r="H362" s="183">
        <v>46</v>
      </c>
      <c r="I362" s="184"/>
      <c r="J362" s="185">
        <f t="shared" si="80"/>
        <v>0</v>
      </c>
      <c r="K362" s="186"/>
      <c r="L362" s="187"/>
      <c r="M362" s="188" t="s">
        <v>1</v>
      </c>
      <c r="N362" s="189" t="s">
        <v>42</v>
      </c>
      <c r="P362" s="153">
        <f t="shared" si="81"/>
        <v>0</v>
      </c>
      <c r="Q362" s="153">
        <v>0</v>
      </c>
      <c r="R362" s="153">
        <f t="shared" si="82"/>
        <v>0</v>
      </c>
      <c r="S362" s="153">
        <v>0</v>
      </c>
      <c r="T362" s="154">
        <f t="shared" si="83"/>
        <v>0</v>
      </c>
      <c r="AR362" s="155" t="s">
        <v>481</v>
      </c>
      <c r="AT362" s="155" t="s">
        <v>454</v>
      </c>
      <c r="AU362" s="155" t="s">
        <v>88</v>
      </c>
      <c r="AY362" s="16" t="s">
        <v>317</v>
      </c>
      <c r="BE362" s="156">
        <f t="shared" si="84"/>
        <v>0</v>
      </c>
      <c r="BF362" s="156">
        <f t="shared" si="85"/>
        <v>0</v>
      </c>
      <c r="BG362" s="156">
        <f t="shared" si="86"/>
        <v>0</v>
      </c>
      <c r="BH362" s="156">
        <f t="shared" si="87"/>
        <v>0</v>
      </c>
      <c r="BI362" s="156">
        <f t="shared" si="88"/>
        <v>0</v>
      </c>
      <c r="BJ362" s="16" t="s">
        <v>88</v>
      </c>
      <c r="BK362" s="156">
        <f t="shared" si="89"/>
        <v>0</v>
      </c>
      <c r="BL362" s="16" t="s">
        <v>396</v>
      </c>
      <c r="BM362" s="155" t="s">
        <v>5571</v>
      </c>
    </row>
    <row r="363" spans="2:65" s="1" customFormat="1" ht="16.5" customHeight="1">
      <c r="B363" s="142"/>
      <c r="C363" s="143" t="s">
        <v>2461</v>
      </c>
      <c r="D363" s="143" t="s">
        <v>319</v>
      </c>
      <c r="E363" s="144" t="s">
        <v>8192</v>
      </c>
      <c r="F363" s="145" t="s">
        <v>8194</v>
      </c>
      <c r="G363" s="146" t="s">
        <v>467</v>
      </c>
      <c r="H363" s="147">
        <v>46</v>
      </c>
      <c r="I363" s="148"/>
      <c r="J363" s="149">
        <f t="shared" si="80"/>
        <v>0</v>
      </c>
      <c r="K363" s="150"/>
      <c r="L363" s="31"/>
      <c r="M363" s="151" t="s">
        <v>1</v>
      </c>
      <c r="N363" s="152" t="s">
        <v>42</v>
      </c>
      <c r="P363" s="153">
        <f t="shared" si="81"/>
        <v>0</v>
      </c>
      <c r="Q363" s="153">
        <v>0</v>
      </c>
      <c r="R363" s="153">
        <f t="shared" si="82"/>
        <v>0</v>
      </c>
      <c r="S363" s="153">
        <v>0</v>
      </c>
      <c r="T363" s="154">
        <f t="shared" si="83"/>
        <v>0</v>
      </c>
      <c r="AR363" s="155" t="s">
        <v>396</v>
      </c>
      <c r="AT363" s="155" t="s">
        <v>319</v>
      </c>
      <c r="AU363" s="155" t="s">
        <v>88</v>
      </c>
      <c r="AY363" s="16" t="s">
        <v>317</v>
      </c>
      <c r="BE363" s="156">
        <f t="shared" si="84"/>
        <v>0</v>
      </c>
      <c r="BF363" s="156">
        <f t="shared" si="85"/>
        <v>0</v>
      </c>
      <c r="BG363" s="156">
        <f t="shared" si="86"/>
        <v>0</v>
      </c>
      <c r="BH363" s="156">
        <f t="shared" si="87"/>
        <v>0</v>
      </c>
      <c r="BI363" s="156">
        <f t="shared" si="88"/>
        <v>0</v>
      </c>
      <c r="BJ363" s="16" t="s">
        <v>88</v>
      </c>
      <c r="BK363" s="156">
        <f t="shared" si="89"/>
        <v>0</v>
      </c>
      <c r="BL363" s="16" t="s">
        <v>396</v>
      </c>
      <c r="BM363" s="155" t="s">
        <v>5579</v>
      </c>
    </row>
    <row r="364" spans="2:65" s="11" customFormat="1" ht="25.9" customHeight="1">
      <c r="B364" s="130"/>
      <c r="D364" s="131" t="s">
        <v>75</v>
      </c>
      <c r="E364" s="132" t="s">
        <v>656</v>
      </c>
      <c r="F364" s="132" t="s">
        <v>721</v>
      </c>
      <c r="I364" s="133"/>
      <c r="J364" s="134">
        <f>BK364</f>
        <v>0</v>
      </c>
      <c r="L364" s="130"/>
      <c r="M364" s="135"/>
      <c r="P364" s="136">
        <f>P365</f>
        <v>0</v>
      </c>
      <c r="R364" s="136">
        <f>R365</f>
        <v>0</v>
      </c>
      <c r="T364" s="137">
        <f>T365</f>
        <v>0</v>
      </c>
      <c r="AR364" s="131" t="s">
        <v>83</v>
      </c>
      <c r="AT364" s="138" t="s">
        <v>75</v>
      </c>
      <c r="AU364" s="138" t="s">
        <v>76</v>
      </c>
      <c r="AY364" s="131" t="s">
        <v>317</v>
      </c>
      <c r="BK364" s="139">
        <f>BK365</f>
        <v>0</v>
      </c>
    </row>
    <row r="365" spans="2:65" s="11" customFormat="1" ht="22.75" customHeight="1">
      <c r="B365" s="130"/>
      <c r="D365" s="131" t="s">
        <v>75</v>
      </c>
      <c r="E365" s="140" t="s">
        <v>3817</v>
      </c>
      <c r="F365" s="140" t="s">
        <v>721</v>
      </c>
      <c r="I365" s="133"/>
      <c r="J365" s="141">
        <f>BK365</f>
        <v>0</v>
      </c>
      <c r="L365" s="130"/>
      <c r="M365" s="135"/>
      <c r="P365" s="136">
        <f>SUM(P366:P369)</f>
        <v>0</v>
      </c>
      <c r="R365" s="136">
        <f>SUM(R366:R369)</f>
        <v>0</v>
      </c>
      <c r="T365" s="137">
        <f>SUM(T366:T369)</f>
        <v>0</v>
      </c>
      <c r="AR365" s="131" t="s">
        <v>83</v>
      </c>
      <c r="AT365" s="138" t="s">
        <v>75</v>
      </c>
      <c r="AU365" s="138" t="s">
        <v>83</v>
      </c>
      <c r="AY365" s="131" t="s">
        <v>317</v>
      </c>
      <c r="BK365" s="139">
        <f>SUM(BK366:BK369)</f>
        <v>0</v>
      </c>
    </row>
    <row r="366" spans="2:65" s="1" customFormat="1" ht="37.75" customHeight="1">
      <c r="B366" s="142"/>
      <c r="C366" s="143" t="s">
        <v>2466</v>
      </c>
      <c r="D366" s="143" t="s">
        <v>319</v>
      </c>
      <c r="E366" s="144" t="s">
        <v>8195</v>
      </c>
      <c r="F366" s="145" t="s">
        <v>745</v>
      </c>
      <c r="G366" s="146" t="s">
        <v>746</v>
      </c>
      <c r="H366" s="147">
        <v>5</v>
      </c>
      <c r="I366" s="148"/>
      <c r="J366" s="149">
        <f>ROUND(I366*H366,2)</f>
        <v>0</v>
      </c>
      <c r="K366" s="150"/>
      <c r="L366" s="31"/>
      <c r="M366" s="151" t="s">
        <v>1</v>
      </c>
      <c r="N366" s="152" t="s">
        <v>42</v>
      </c>
      <c r="P366" s="153">
        <f>O366*H366</f>
        <v>0</v>
      </c>
      <c r="Q366" s="153">
        <v>0</v>
      </c>
      <c r="R366" s="153">
        <f>Q366*H366</f>
        <v>0</v>
      </c>
      <c r="S366" s="153">
        <v>0</v>
      </c>
      <c r="T366" s="154">
        <f>S366*H366</f>
        <v>0</v>
      </c>
      <c r="AR366" s="155" t="s">
        <v>323</v>
      </c>
      <c r="AT366" s="155" t="s">
        <v>319</v>
      </c>
      <c r="AU366" s="155" t="s">
        <v>88</v>
      </c>
      <c r="AY366" s="16" t="s">
        <v>317</v>
      </c>
      <c r="BE366" s="156">
        <f>IF(N366="základná",J366,0)</f>
        <v>0</v>
      </c>
      <c r="BF366" s="156">
        <f>IF(N366="znížená",J366,0)</f>
        <v>0</v>
      </c>
      <c r="BG366" s="156">
        <f>IF(N366="zákl. prenesená",J366,0)</f>
        <v>0</v>
      </c>
      <c r="BH366" s="156">
        <f>IF(N366="zníž. prenesená",J366,0)</f>
        <v>0</v>
      </c>
      <c r="BI366" s="156">
        <f>IF(N366="nulová",J366,0)</f>
        <v>0</v>
      </c>
      <c r="BJ366" s="16" t="s">
        <v>88</v>
      </c>
      <c r="BK366" s="156">
        <f>ROUND(I366*H366,2)</f>
        <v>0</v>
      </c>
      <c r="BL366" s="16" t="s">
        <v>323</v>
      </c>
      <c r="BM366" s="155" t="s">
        <v>5587</v>
      </c>
    </row>
    <row r="367" spans="2:65" s="1" customFormat="1" ht="24.15" customHeight="1">
      <c r="B367" s="142"/>
      <c r="C367" s="143" t="s">
        <v>2471</v>
      </c>
      <c r="D367" s="143" t="s">
        <v>319</v>
      </c>
      <c r="E367" s="144" t="s">
        <v>8196</v>
      </c>
      <c r="F367" s="145" t="s">
        <v>8197</v>
      </c>
      <c r="G367" s="146" t="s">
        <v>639</v>
      </c>
      <c r="H367" s="198"/>
      <c r="I367" s="148"/>
      <c r="J367" s="149">
        <f>ROUND(I367*H367,2)</f>
        <v>0</v>
      </c>
      <c r="K367" s="150"/>
      <c r="L367" s="31"/>
      <c r="M367" s="151" t="s">
        <v>1</v>
      </c>
      <c r="N367" s="152" t="s">
        <v>42</v>
      </c>
      <c r="P367" s="153">
        <f>O367*H367</f>
        <v>0</v>
      </c>
      <c r="Q367" s="153">
        <v>0</v>
      </c>
      <c r="R367" s="153">
        <f>Q367*H367</f>
        <v>0</v>
      </c>
      <c r="S367" s="153">
        <v>0</v>
      </c>
      <c r="T367" s="154">
        <f>S367*H367</f>
        <v>0</v>
      </c>
      <c r="AR367" s="155" t="s">
        <v>323</v>
      </c>
      <c r="AT367" s="155" t="s">
        <v>319</v>
      </c>
      <c r="AU367" s="155" t="s">
        <v>88</v>
      </c>
      <c r="AY367" s="16" t="s">
        <v>317</v>
      </c>
      <c r="BE367" s="156">
        <f>IF(N367="základná",J367,0)</f>
        <v>0</v>
      </c>
      <c r="BF367" s="156">
        <f>IF(N367="znížená",J367,0)</f>
        <v>0</v>
      </c>
      <c r="BG367" s="156">
        <f>IF(N367="zákl. prenesená",J367,0)</f>
        <v>0</v>
      </c>
      <c r="BH367" s="156">
        <f>IF(N367="zníž. prenesená",J367,0)</f>
        <v>0</v>
      </c>
      <c r="BI367" s="156">
        <f>IF(N367="nulová",J367,0)</f>
        <v>0</v>
      </c>
      <c r="BJ367" s="16" t="s">
        <v>88</v>
      </c>
      <c r="BK367" s="156">
        <f>ROUND(I367*H367,2)</f>
        <v>0</v>
      </c>
      <c r="BL367" s="16" t="s">
        <v>323</v>
      </c>
      <c r="BM367" s="155" t="s">
        <v>5608</v>
      </c>
    </row>
    <row r="368" spans="2:65" s="1" customFormat="1" ht="24.15" customHeight="1">
      <c r="B368" s="142"/>
      <c r="C368" s="143" t="s">
        <v>2477</v>
      </c>
      <c r="D368" s="143" t="s">
        <v>319</v>
      </c>
      <c r="E368" s="144" t="s">
        <v>8198</v>
      </c>
      <c r="F368" s="145" t="s">
        <v>8199</v>
      </c>
      <c r="G368" s="146" t="s">
        <v>639</v>
      </c>
      <c r="H368" s="198"/>
      <c r="I368" s="148"/>
      <c r="J368" s="149">
        <f>ROUND(I368*H368,2)</f>
        <v>0</v>
      </c>
      <c r="K368" s="150"/>
      <c r="L368" s="31"/>
      <c r="M368" s="151" t="s">
        <v>1</v>
      </c>
      <c r="N368" s="152" t="s">
        <v>42</v>
      </c>
      <c r="P368" s="153">
        <f>O368*H368</f>
        <v>0</v>
      </c>
      <c r="Q368" s="153">
        <v>0</v>
      </c>
      <c r="R368" s="153">
        <f>Q368*H368</f>
        <v>0</v>
      </c>
      <c r="S368" s="153">
        <v>0</v>
      </c>
      <c r="T368" s="154">
        <f>S368*H368</f>
        <v>0</v>
      </c>
      <c r="AR368" s="155" t="s">
        <v>323</v>
      </c>
      <c r="AT368" s="155" t="s">
        <v>319</v>
      </c>
      <c r="AU368" s="155" t="s">
        <v>88</v>
      </c>
      <c r="AY368" s="16" t="s">
        <v>317</v>
      </c>
      <c r="BE368" s="156">
        <f>IF(N368="základná",J368,0)</f>
        <v>0</v>
      </c>
      <c r="BF368" s="156">
        <f>IF(N368="znížená",J368,0)</f>
        <v>0</v>
      </c>
      <c r="BG368" s="156">
        <f>IF(N368="zákl. prenesená",J368,0)</f>
        <v>0</v>
      </c>
      <c r="BH368" s="156">
        <f>IF(N368="zníž. prenesená",J368,0)</f>
        <v>0</v>
      </c>
      <c r="BI368" s="156">
        <f>IF(N368="nulová",J368,0)</f>
        <v>0</v>
      </c>
      <c r="BJ368" s="16" t="s">
        <v>88</v>
      </c>
      <c r="BK368" s="156">
        <f>ROUND(I368*H368,2)</f>
        <v>0</v>
      </c>
      <c r="BL368" s="16" t="s">
        <v>323</v>
      </c>
      <c r="BM368" s="155" t="s">
        <v>5616</v>
      </c>
    </row>
    <row r="369" spans="2:65" s="1" customFormat="1" ht="16.5" customHeight="1">
      <c r="B369" s="142"/>
      <c r="C369" s="143" t="s">
        <v>1527</v>
      </c>
      <c r="D369" s="143" t="s">
        <v>319</v>
      </c>
      <c r="E369" s="144" t="s">
        <v>8200</v>
      </c>
      <c r="F369" s="145" t="s">
        <v>1</v>
      </c>
      <c r="G369" s="146" t="s">
        <v>1</v>
      </c>
      <c r="H369" s="147">
        <v>1</v>
      </c>
      <c r="I369" s="148"/>
      <c r="J369" s="149">
        <f>ROUND(I369*H369,2)</f>
        <v>0</v>
      </c>
      <c r="K369" s="150"/>
      <c r="L369" s="31"/>
      <c r="M369" s="190" t="s">
        <v>1</v>
      </c>
      <c r="N369" s="191" t="s">
        <v>42</v>
      </c>
      <c r="O369" s="192"/>
      <c r="P369" s="193">
        <f>O369*H369</f>
        <v>0</v>
      </c>
      <c r="Q369" s="193">
        <v>0</v>
      </c>
      <c r="R369" s="193">
        <f>Q369*H369</f>
        <v>0</v>
      </c>
      <c r="S369" s="193">
        <v>0</v>
      </c>
      <c r="T369" s="194">
        <f>S369*H369</f>
        <v>0</v>
      </c>
      <c r="AR369" s="155" t="s">
        <v>323</v>
      </c>
      <c r="AT369" s="155" t="s">
        <v>319</v>
      </c>
      <c r="AU369" s="155" t="s">
        <v>88</v>
      </c>
      <c r="AY369" s="16" t="s">
        <v>317</v>
      </c>
      <c r="BE369" s="156">
        <f>IF(N369="základná",J369,0)</f>
        <v>0</v>
      </c>
      <c r="BF369" s="156">
        <f>IF(N369="znížená",J369,0)</f>
        <v>0</v>
      </c>
      <c r="BG369" s="156">
        <f>IF(N369="zákl. prenesená",J369,0)</f>
        <v>0</v>
      </c>
      <c r="BH369" s="156">
        <f>IF(N369="zníž. prenesená",J369,0)</f>
        <v>0</v>
      </c>
      <c r="BI369" s="156">
        <f>IF(N369="nulová",J369,0)</f>
        <v>0</v>
      </c>
      <c r="BJ369" s="16" t="s">
        <v>88</v>
      </c>
      <c r="BK369" s="156">
        <f>ROUND(I369*H369,2)</f>
        <v>0</v>
      </c>
      <c r="BL369" s="16" t="s">
        <v>323</v>
      </c>
      <c r="BM369" s="155" t="s">
        <v>5624</v>
      </c>
    </row>
    <row r="370" spans="2:65" s="1" customFormat="1" ht="7" customHeight="1">
      <c r="B370" s="46"/>
      <c r="C370" s="47"/>
      <c r="D370" s="47"/>
      <c r="E370" s="47"/>
      <c r="F370" s="47"/>
      <c r="G370" s="47"/>
      <c r="H370" s="47"/>
      <c r="I370" s="47"/>
      <c r="J370" s="47"/>
      <c r="K370" s="47"/>
      <c r="L370" s="31"/>
    </row>
  </sheetData>
  <autoFilter ref="C131:K369" xr:uid="{00000000-0009-0000-0000-000006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536"/>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117</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932</v>
      </c>
      <c r="F9" s="263"/>
      <c r="G9" s="263"/>
      <c r="H9" s="263"/>
      <c r="L9" s="31"/>
    </row>
    <row r="10" spans="2:46" s="1" customFormat="1" ht="12" customHeight="1">
      <c r="B10" s="31"/>
      <c r="D10" s="26" t="s">
        <v>287</v>
      </c>
      <c r="L10" s="31"/>
    </row>
    <row r="11" spans="2:46" s="1" customFormat="1" ht="16.5" customHeight="1">
      <c r="B11" s="31"/>
      <c r="E11" s="243" t="s">
        <v>8201</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ROUND(J132,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ROUND((SUM(BE132:BE535)),  2)</f>
        <v>0</v>
      </c>
      <c r="G35" s="99"/>
      <c r="H35" s="99"/>
      <c r="I35" s="100">
        <v>0.2</v>
      </c>
      <c r="J35" s="98">
        <f>ROUND(((SUM(BE132:BE535))*I35),  2)</f>
        <v>0</v>
      </c>
      <c r="L35" s="31"/>
    </row>
    <row r="36" spans="2:12" s="1" customFormat="1" ht="14.4" customHeight="1">
      <c r="B36" s="31"/>
      <c r="E36" s="36" t="s">
        <v>42</v>
      </c>
      <c r="F36" s="98">
        <f>ROUND((SUM(BF132:BF535)),  2)</f>
        <v>0</v>
      </c>
      <c r="G36" s="99"/>
      <c r="H36" s="99"/>
      <c r="I36" s="100">
        <v>0.2</v>
      </c>
      <c r="J36" s="98">
        <f>ROUND(((SUM(BF132:BF535))*I36),  2)</f>
        <v>0</v>
      </c>
      <c r="L36" s="31"/>
    </row>
    <row r="37" spans="2:12" s="1" customFormat="1" ht="14.4" hidden="1" customHeight="1">
      <c r="B37" s="31"/>
      <c r="E37" s="26" t="s">
        <v>43</v>
      </c>
      <c r="F37" s="87">
        <f>ROUND((SUM(BG132:BG535)),  2)</f>
        <v>0</v>
      </c>
      <c r="I37" s="101">
        <v>0.2</v>
      </c>
      <c r="J37" s="87">
        <f>0</f>
        <v>0</v>
      </c>
      <c r="L37" s="31"/>
    </row>
    <row r="38" spans="2:12" s="1" customFormat="1" ht="14.4" hidden="1" customHeight="1">
      <c r="B38" s="31"/>
      <c r="E38" s="26" t="s">
        <v>44</v>
      </c>
      <c r="F38" s="87">
        <f>ROUND((SUM(BH132:BH535)),  2)</f>
        <v>0</v>
      </c>
      <c r="I38" s="101">
        <v>0.2</v>
      </c>
      <c r="J38" s="87">
        <f>0</f>
        <v>0</v>
      </c>
      <c r="L38" s="31"/>
    </row>
    <row r="39" spans="2:12" s="1" customFormat="1" ht="14.4" hidden="1" customHeight="1">
      <c r="B39" s="31"/>
      <c r="E39" s="36" t="s">
        <v>45</v>
      </c>
      <c r="F39" s="98">
        <f>ROUND((SUM(BI132:BI535)),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932</v>
      </c>
      <c r="F87" s="263"/>
      <c r="G87" s="263"/>
      <c r="H87" s="263"/>
      <c r="L87" s="31"/>
    </row>
    <row r="88" spans="2:12" s="1" customFormat="1" ht="12" customHeight="1">
      <c r="B88" s="31"/>
      <c r="C88" s="26" t="s">
        <v>287</v>
      </c>
      <c r="L88" s="31"/>
    </row>
    <row r="89" spans="2:12" s="1" customFormat="1" ht="16.5" customHeight="1">
      <c r="B89" s="31"/>
      <c r="E89" s="243" t="str">
        <f>E11</f>
        <v>E.4 - Elektroinštalácia - silnoprúd</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J132</f>
        <v>0</v>
      </c>
      <c r="L98" s="31"/>
      <c r="AU98" s="16" t="s">
        <v>296</v>
      </c>
    </row>
    <row r="99" spans="2:47" s="8" customFormat="1" ht="25" customHeight="1">
      <c r="B99" s="113"/>
      <c r="D99" s="114" t="s">
        <v>8202</v>
      </c>
      <c r="E99" s="115"/>
      <c r="F99" s="115"/>
      <c r="G99" s="115"/>
      <c r="H99" s="115"/>
      <c r="I99" s="115"/>
      <c r="J99" s="116">
        <f>J133</f>
        <v>0</v>
      </c>
      <c r="L99" s="113"/>
    </row>
    <row r="100" spans="2:47" s="8" customFormat="1" ht="25" customHeight="1">
      <c r="B100" s="113"/>
      <c r="D100" s="114" t="s">
        <v>8203</v>
      </c>
      <c r="E100" s="115"/>
      <c r="F100" s="115"/>
      <c r="G100" s="115"/>
      <c r="H100" s="115"/>
      <c r="I100" s="115"/>
      <c r="J100" s="116">
        <f>J228</f>
        <v>0</v>
      </c>
      <c r="L100" s="113"/>
    </row>
    <row r="101" spans="2:47" s="8" customFormat="1" ht="25" customHeight="1">
      <c r="B101" s="113"/>
      <c r="D101" s="114" t="s">
        <v>8204</v>
      </c>
      <c r="E101" s="115"/>
      <c r="F101" s="115"/>
      <c r="G101" s="115"/>
      <c r="H101" s="115"/>
      <c r="I101" s="115"/>
      <c r="J101" s="116">
        <f>J259</f>
        <v>0</v>
      </c>
      <c r="L101" s="113"/>
    </row>
    <row r="102" spans="2:47" s="8" customFormat="1" ht="25" customHeight="1">
      <c r="B102" s="113"/>
      <c r="D102" s="114" t="s">
        <v>8205</v>
      </c>
      <c r="E102" s="115"/>
      <c r="F102" s="115"/>
      <c r="G102" s="115"/>
      <c r="H102" s="115"/>
      <c r="I102" s="115"/>
      <c r="J102" s="116">
        <f>J269</f>
        <v>0</v>
      </c>
      <c r="L102" s="113"/>
    </row>
    <row r="103" spans="2:47" s="8" customFormat="1" ht="25" customHeight="1">
      <c r="B103" s="113"/>
      <c r="D103" s="114" t="s">
        <v>8206</v>
      </c>
      <c r="E103" s="115"/>
      <c r="F103" s="115"/>
      <c r="G103" s="115"/>
      <c r="H103" s="115"/>
      <c r="I103" s="115"/>
      <c r="J103" s="116">
        <f>J358</f>
        <v>0</v>
      </c>
      <c r="L103" s="113"/>
    </row>
    <row r="104" spans="2:47" s="8" customFormat="1" ht="25" customHeight="1">
      <c r="B104" s="113"/>
      <c r="D104" s="114" t="s">
        <v>8207</v>
      </c>
      <c r="E104" s="115"/>
      <c r="F104" s="115"/>
      <c r="G104" s="115"/>
      <c r="H104" s="115"/>
      <c r="I104" s="115"/>
      <c r="J104" s="116">
        <f>J412</f>
        <v>0</v>
      </c>
      <c r="L104" s="113"/>
    </row>
    <row r="105" spans="2:47" s="8" customFormat="1" ht="25" customHeight="1">
      <c r="B105" s="113"/>
      <c r="D105" s="114" t="s">
        <v>8208</v>
      </c>
      <c r="E105" s="115"/>
      <c r="F105" s="115"/>
      <c r="G105" s="115"/>
      <c r="H105" s="115"/>
      <c r="I105" s="115"/>
      <c r="J105" s="116">
        <f>J457</f>
        <v>0</v>
      </c>
      <c r="L105" s="113"/>
    </row>
    <row r="106" spans="2:47" s="8" customFormat="1" ht="25" customHeight="1">
      <c r="B106" s="113"/>
      <c r="D106" s="114" t="s">
        <v>8209</v>
      </c>
      <c r="E106" s="115"/>
      <c r="F106" s="115"/>
      <c r="G106" s="115"/>
      <c r="H106" s="115"/>
      <c r="I106" s="115"/>
      <c r="J106" s="116">
        <f>J473</f>
        <v>0</v>
      </c>
      <c r="L106" s="113"/>
    </row>
    <row r="107" spans="2:47" s="8" customFormat="1" ht="25" customHeight="1">
      <c r="B107" s="113"/>
      <c r="D107" s="114" t="s">
        <v>8210</v>
      </c>
      <c r="E107" s="115"/>
      <c r="F107" s="115"/>
      <c r="G107" s="115"/>
      <c r="H107" s="115"/>
      <c r="I107" s="115"/>
      <c r="J107" s="116">
        <f>J520</f>
        <v>0</v>
      </c>
      <c r="L107" s="113"/>
    </row>
    <row r="108" spans="2:47" s="8" customFormat="1" ht="25" customHeight="1">
      <c r="B108" s="113"/>
      <c r="D108" s="114" t="s">
        <v>8211</v>
      </c>
      <c r="E108" s="115"/>
      <c r="F108" s="115"/>
      <c r="G108" s="115"/>
      <c r="H108" s="115"/>
      <c r="I108" s="115"/>
      <c r="J108" s="116">
        <f>J531</f>
        <v>0</v>
      </c>
      <c r="L108" s="113"/>
    </row>
    <row r="109" spans="2:47" s="9" customFormat="1" ht="19.899999999999999" customHeight="1">
      <c r="B109" s="117"/>
      <c r="D109" s="118" t="s">
        <v>7732</v>
      </c>
      <c r="E109" s="119"/>
      <c r="F109" s="119"/>
      <c r="G109" s="119"/>
      <c r="H109" s="119"/>
      <c r="I109" s="119"/>
      <c r="J109" s="120">
        <f>J532</f>
        <v>0</v>
      </c>
      <c r="L109" s="117"/>
    </row>
    <row r="110" spans="2:47" s="8" customFormat="1" ht="25" customHeight="1">
      <c r="B110" s="113"/>
      <c r="D110" s="114" t="s">
        <v>302</v>
      </c>
      <c r="E110" s="115"/>
      <c r="F110" s="115"/>
      <c r="G110" s="115"/>
      <c r="H110" s="115"/>
      <c r="I110" s="115"/>
      <c r="J110" s="116">
        <f>J534</f>
        <v>0</v>
      </c>
      <c r="L110" s="113"/>
    </row>
    <row r="111" spans="2:47" s="1" customFormat="1" ht="21.75" customHeight="1">
      <c r="B111" s="31"/>
      <c r="L111" s="31"/>
    </row>
    <row r="112" spans="2:47" s="1" customFormat="1" ht="7" customHeight="1">
      <c r="B112" s="46"/>
      <c r="C112" s="47"/>
      <c r="D112" s="47"/>
      <c r="E112" s="47"/>
      <c r="F112" s="47"/>
      <c r="G112" s="47"/>
      <c r="H112" s="47"/>
      <c r="I112" s="47"/>
      <c r="J112" s="47"/>
      <c r="K112" s="47"/>
      <c r="L112" s="31"/>
    </row>
    <row r="116" spans="2:12" s="1" customFormat="1" ht="7" customHeight="1">
      <c r="B116" s="48"/>
      <c r="C116" s="49"/>
      <c r="D116" s="49"/>
      <c r="E116" s="49"/>
      <c r="F116" s="49"/>
      <c r="G116" s="49"/>
      <c r="H116" s="49"/>
      <c r="I116" s="49"/>
      <c r="J116" s="49"/>
      <c r="K116" s="49"/>
      <c r="L116" s="31"/>
    </row>
    <row r="117" spans="2:12" s="1" customFormat="1" ht="25" customHeight="1">
      <c r="B117" s="31"/>
      <c r="C117" s="20" t="s">
        <v>303</v>
      </c>
      <c r="L117" s="31"/>
    </row>
    <row r="118" spans="2:12" s="1" customFormat="1" ht="7" customHeight="1">
      <c r="B118" s="31"/>
      <c r="L118" s="31"/>
    </row>
    <row r="119" spans="2:12" s="1" customFormat="1" ht="12" customHeight="1">
      <c r="B119" s="31"/>
      <c r="C119" s="26" t="s">
        <v>15</v>
      </c>
      <c r="L119" s="31"/>
    </row>
    <row r="120" spans="2:12" s="1" customFormat="1" ht="26.25" customHeight="1">
      <c r="B120" s="31"/>
      <c r="E120" s="261" t="str">
        <f>E7</f>
        <v>Dostavba a rekonštrukcia lôžkovej časti Nemocnice s poliklinikou v Spišskej Novej Vsi</v>
      </c>
      <c r="F120" s="262"/>
      <c r="G120" s="262"/>
      <c r="H120" s="262"/>
      <c r="L120" s="31"/>
    </row>
    <row r="121" spans="2:12" ht="12" customHeight="1">
      <c r="B121" s="19"/>
      <c r="C121" s="26" t="s">
        <v>285</v>
      </c>
      <c r="L121" s="19"/>
    </row>
    <row r="122" spans="2:12" s="1" customFormat="1" ht="16.5" customHeight="1">
      <c r="B122" s="31"/>
      <c r="E122" s="261" t="s">
        <v>932</v>
      </c>
      <c r="F122" s="263"/>
      <c r="G122" s="263"/>
      <c r="H122" s="263"/>
      <c r="L122" s="31"/>
    </row>
    <row r="123" spans="2:12" s="1" customFormat="1" ht="12" customHeight="1">
      <c r="B123" s="31"/>
      <c r="C123" s="26" t="s">
        <v>287</v>
      </c>
      <c r="L123" s="31"/>
    </row>
    <row r="124" spans="2:12" s="1" customFormat="1" ht="16.5" customHeight="1">
      <c r="B124" s="31"/>
      <c r="E124" s="243" t="str">
        <f>E11</f>
        <v>E.4 - Elektroinštalácia - silnoprúd</v>
      </c>
      <c r="F124" s="263"/>
      <c r="G124" s="263"/>
      <c r="H124" s="263"/>
      <c r="L124" s="31"/>
    </row>
    <row r="125" spans="2:12" s="1" customFormat="1" ht="7" customHeight="1">
      <c r="B125" s="31"/>
      <c r="L125" s="31"/>
    </row>
    <row r="126" spans="2:12" s="1" customFormat="1" ht="12" customHeight="1">
      <c r="B126" s="31"/>
      <c r="C126" s="26" t="s">
        <v>19</v>
      </c>
      <c r="F126" s="24" t="str">
        <f>F14</f>
        <v>parc.č.:1094/1,17,81,82,98,99,1095,1096,9243/18</v>
      </c>
      <c r="I126" s="26" t="s">
        <v>21</v>
      </c>
      <c r="J126" s="54" t="str">
        <f>IF(J14="","",J14)</f>
        <v>6. 3. 2024</v>
      </c>
      <c r="L126" s="31"/>
    </row>
    <row r="127" spans="2:12" s="1" customFormat="1" ht="7" customHeight="1">
      <c r="B127" s="31"/>
      <c r="L127" s="31"/>
    </row>
    <row r="128" spans="2:12" s="1" customFormat="1" ht="25.65" customHeight="1">
      <c r="B128" s="31"/>
      <c r="C128" s="26" t="s">
        <v>23</v>
      </c>
      <c r="F128" s="24" t="str">
        <f>E17</f>
        <v>Nemocnica s poliklinikou, Spišská Nová Ves</v>
      </c>
      <c r="I128" s="26" t="s">
        <v>29</v>
      </c>
      <c r="J128" s="29" t="str">
        <f>E23</f>
        <v>d.g.A. design graphic architecture s.r.o.</v>
      </c>
      <c r="L128" s="31"/>
    </row>
    <row r="129" spans="2:65" s="1" customFormat="1" ht="15.15" customHeight="1">
      <c r="B129" s="31"/>
      <c r="C129" s="26" t="s">
        <v>27</v>
      </c>
      <c r="F129" s="24" t="str">
        <f>IF(E20="","",E20)</f>
        <v>Vyplň údaj</v>
      </c>
      <c r="I129" s="26" t="s">
        <v>32</v>
      </c>
      <c r="J129" s="29" t="str">
        <f>E26</f>
        <v xml:space="preserve"> </v>
      </c>
      <c r="L129" s="31"/>
    </row>
    <row r="130" spans="2:65" s="1" customFormat="1" ht="10.25" customHeight="1">
      <c r="B130" s="31"/>
      <c r="L130" s="31"/>
    </row>
    <row r="131" spans="2:65" s="10" customFormat="1" ht="29.25" customHeight="1">
      <c r="B131" s="121"/>
      <c r="C131" s="122" t="s">
        <v>304</v>
      </c>
      <c r="D131" s="123" t="s">
        <v>61</v>
      </c>
      <c r="E131" s="123" t="s">
        <v>57</v>
      </c>
      <c r="F131" s="123" t="s">
        <v>58</v>
      </c>
      <c r="G131" s="123" t="s">
        <v>305</v>
      </c>
      <c r="H131" s="123" t="s">
        <v>306</v>
      </c>
      <c r="I131" s="123" t="s">
        <v>307</v>
      </c>
      <c r="J131" s="124" t="s">
        <v>294</v>
      </c>
      <c r="K131" s="125" t="s">
        <v>308</v>
      </c>
      <c r="L131" s="121"/>
      <c r="M131" s="61" t="s">
        <v>1</v>
      </c>
      <c r="N131" s="62" t="s">
        <v>40</v>
      </c>
      <c r="O131" s="62" t="s">
        <v>309</v>
      </c>
      <c r="P131" s="62" t="s">
        <v>310</v>
      </c>
      <c r="Q131" s="62" t="s">
        <v>311</v>
      </c>
      <c r="R131" s="62" t="s">
        <v>312</v>
      </c>
      <c r="S131" s="62" t="s">
        <v>313</v>
      </c>
      <c r="T131" s="63" t="s">
        <v>314</v>
      </c>
    </row>
    <row r="132" spans="2:65" s="1" customFormat="1" ht="22.75" customHeight="1">
      <c r="B132" s="31"/>
      <c r="C132" s="66" t="s">
        <v>295</v>
      </c>
      <c r="J132" s="126">
        <f>BK132</f>
        <v>0</v>
      </c>
      <c r="L132" s="31"/>
      <c r="M132" s="64"/>
      <c r="N132" s="55"/>
      <c r="O132" s="55"/>
      <c r="P132" s="127">
        <f>P133+P228+P259+P269+P358+P412+P457+P473+P520+P531+P534</f>
        <v>0</v>
      </c>
      <c r="Q132" s="55"/>
      <c r="R132" s="127">
        <f>R133+R228+R259+R269+R358+R412+R457+R473+R520+R531+R534</f>
        <v>85.251835999999983</v>
      </c>
      <c r="S132" s="55"/>
      <c r="T132" s="128">
        <f>T133+T228+T259+T269+T358+T412+T457+T473+T520+T531+T534</f>
        <v>0</v>
      </c>
      <c r="AT132" s="16" t="s">
        <v>75</v>
      </c>
      <c r="AU132" s="16" t="s">
        <v>296</v>
      </c>
      <c r="BK132" s="129">
        <f>BK133+BK228+BK259+BK269+BK358+BK412+BK457+BK473+BK520+BK531+BK534</f>
        <v>0</v>
      </c>
    </row>
    <row r="133" spans="2:65" s="11" customFormat="1" ht="25.9" customHeight="1">
      <c r="B133" s="130"/>
      <c r="D133" s="131" t="s">
        <v>75</v>
      </c>
      <c r="E133" s="132" t="s">
        <v>83</v>
      </c>
      <c r="F133" s="132" t="s">
        <v>8212</v>
      </c>
      <c r="I133" s="133"/>
      <c r="J133" s="134">
        <f>BK133</f>
        <v>0</v>
      </c>
      <c r="L133" s="130"/>
      <c r="M133" s="135"/>
      <c r="P133" s="136">
        <f>SUM(P134:P227)</f>
        <v>0</v>
      </c>
      <c r="R133" s="136">
        <f>SUM(R134:R227)</f>
        <v>0</v>
      </c>
      <c r="T133" s="137">
        <f>SUM(T134:T227)</f>
        <v>0</v>
      </c>
      <c r="AR133" s="131" t="s">
        <v>83</v>
      </c>
      <c r="AT133" s="138" t="s">
        <v>75</v>
      </c>
      <c r="AU133" s="138" t="s">
        <v>76</v>
      </c>
      <c r="AY133" s="131" t="s">
        <v>317</v>
      </c>
      <c r="BK133" s="139">
        <f>SUM(BK134:BK227)</f>
        <v>0</v>
      </c>
    </row>
    <row r="134" spans="2:65" s="1" customFormat="1" ht="16.5" customHeight="1">
      <c r="B134" s="142"/>
      <c r="C134" s="179" t="s">
        <v>83</v>
      </c>
      <c r="D134" s="179" t="s">
        <v>454</v>
      </c>
      <c r="E134" s="180" t="s">
        <v>8213</v>
      </c>
      <c r="F134" s="181" t="s">
        <v>8214</v>
      </c>
      <c r="G134" s="182" t="s">
        <v>467</v>
      </c>
      <c r="H134" s="183">
        <v>1</v>
      </c>
      <c r="I134" s="184"/>
      <c r="J134" s="185">
        <f t="shared" ref="J134:J165" si="0">ROUND(I134*H134,2)</f>
        <v>0</v>
      </c>
      <c r="K134" s="186"/>
      <c r="L134" s="187"/>
      <c r="M134" s="188" t="s">
        <v>1</v>
      </c>
      <c r="N134" s="189" t="s">
        <v>42</v>
      </c>
      <c r="P134" s="153">
        <f t="shared" ref="P134:P165" si="1">O134*H134</f>
        <v>0</v>
      </c>
      <c r="Q134" s="153">
        <v>0</v>
      </c>
      <c r="R134" s="153">
        <f t="shared" ref="R134:R165" si="2">Q134*H134</f>
        <v>0</v>
      </c>
      <c r="S134" s="153">
        <v>0</v>
      </c>
      <c r="T134" s="154">
        <f t="shared" ref="T134:T165" si="3">S134*H134</f>
        <v>0</v>
      </c>
      <c r="AR134" s="155" t="s">
        <v>356</v>
      </c>
      <c r="AT134" s="155" t="s">
        <v>454</v>
      </c>
      <c r="AU134" s="155" t="s">
        <v>83</v>
      </c>
      <c r="AY134" s="16" t="s">
        <v>317</v>
      </c>
      <c r="BE134" s="156">
        <f t="shared" ref="BE134:BE165" si="4">IF(N134="základná",J134,0)</f>
        <v>0</v>
      </c>
      <c r="BF134" s="156">
        <f t="shared" ref="BF134:BF165" si="5">IF(N134="znížená",J134,0)</f>
        <v>0</v>
      </c>
      <c r="BG134" s="156">
        <f t="shared" ref="BG134:BG165" si="6">IF(N134="zákl. prenesená",J134,0)</f>
        <v>0</v>
      </c>
      <c r="BH134" s="156">
        <f t="shared" ref="BH134:BH165" si="7">IF(N134="zníž. prenesená",J134,0)</f>
        <v>0</v>
      </c>
      <c r="BI134" s="156">
        <f t="shared" ref="BI134:BI165" si="8">IF(N134="nulová",J134,0)</f>
        <v>0</v>
      </c>
      <c r="BJ134" s="16" t="s">
        <v>88</v>
      </c>
      <c r="BK134" s="156">
        <f t="shared" ref="BK134:BK165" si="9">ROUND(I134*H134,2)</f>
        <v>0</v>
      </c>
      <c r="BL134" s="16" t="s">
        <v>323</v>
      </c>
      <c r="BM134" s="155" t="s">
        <v>8215</v>
      </c>
    </row>
    <row r="135" spans="2:65" s="1" customFormat="1" ht="24.15" customHeight="1">
      <c r="B135" s="142"/>
      <c r="C135" s="143" t="s">
        <v>88</v>
      </c>
      <c r="D135" s="143" t="s">
        <v>319</v>
      </c>
      <c r="E135" s="144" t="s">
        <v>8216</v>
      </c>
      <c r="F135" s="145" t="s">
        <v>8217</v>
      </c>
      <c r="G135" s="146" t="s">
        <v>467</v>
      </c>
      <c r="H135" s="147">
        <v>1</v>
      </c>
      <c r="I135" s="148"/>
      <c r="J135" s="149">
        <f t="shared" si="0"/>
        <v>0</v>
      </c>
      <c r="K135" s="150"/>
      <c r="L135" s="31"/>
      <c r="M135" s="151" t="s">
        <v>1</v>
      </c>
      <c r="N135" s="152" t="s">
        <v>42</v>
      </c>
      <c r="P135" s="153">
        <f t="shared" si="1"/>
        <v>0</v>
      </c>
      <c r="Q135" s="153">
        <v>0</v>
      </c>
      <c r="R135" s="153">
        <f t="shared" si="2"/>
        <v>0</v>
      </c>
      <c r="S135" s="153">
        <v>0</v>
      </c>
      <c r="T135" s="154">
        <f t="shared" si="3"/>
        <v>0</v>
      </c>
      <c r="AR135" s="155" t="s">
        <v>323</v>
      </c>
      <c r="AT135" s="155" t="s">
        <v>319</v>
      </c>
      <c r="AU135" s="155" t="s">
        <v>83</v>
      </c>
      <c r="AY135" s="16" t="s">
        <v>317</v>
      </c>
      <c r="BE135" s="156">
        <f t="shared" si="4"/>
        <v>0</v>
      </c>
      <c r="BF135" s="156">
        <f t="shared" si="5"/>
        <v>0</v>
      </c>
      <c r="BG135" s="156">
        <f t="shared" si="6"/>
        <v>0</v>
      </c>
      <c r="BH135" s="156">
        <f t="shared" si="7"/>
        <v>0</v>
      </c>
      <c r="BI135" s="156">
        <f t="shared" si="8"/>
        <v>0</v>
      </c>
      <c r="BJ135" s="16" t="s">
        <v>88</v>
      </c>
      <c r="BK135" s="156">
        <f t="shared" si="9"/>
        <v>0</v>
      </c>
      <c r="BL135" s="16" t="s">
        <v>323</v>
      </c>
      <c r="BM135" s="155" t="s">
        <v>8218</v>
      </c>
    </row>
    <row r="136" spans="2:65" s="1" customFormat="1" ht="16.5" customHeight="1">
      <c r="B136" s="142"/>
      <c r="C136" s="179" t="s">
        <v>92</v>
      </c>
      <c r="D136" s="179" t="s">
        <v>454</v>
      </c>
      <c r="E136" s="180" t="s">
        <v>8219</v>
      </c>
      <c r="F136" s="181" t="s">
        <v>8220</v>
      </c>
      <c r="G136" s="182" t="s">
        <v>467</v>
      </c>
      <c r="H136" s="183">
        <v>1</v>
      </c>
      <c r="I136" s="184"/>
      <c r="J136" s="185">
        <f t="shared" si="0"/>
        <v>0</v>
      </c>
      <c r="K136" s="186"/>
      <c r="L136" s="187"/>
      <c r="M136" s="188" t="s">
        <v>1</v>
      </c>
      <c r="N136" s="189" t="s">
        <v>42</v>
      </c>
      <c r="P136" s="153">
        <f t="shared" si="1"/>
        <v>0</v>
      </c>
      <c r="Q136" s="153">
        <v>0</v>
      </c>
      <c r="R136" s="153">
        <f t="shared" si="2"/>
        <v>0</v>
      </c>
      <c r="S136" s="153">
        <v>0</v>
      </c>
      <c r="T136" s="154">
        <f t="shared" si="3"/>
        <v>0</v>
      </c>
      <c r="AR136" s="155" t="s">
        <v>356</v>
      </c>
      <c r="AT136" s="155" t="s">
        <v>454</v>
      </c>
      <c r="AU136" s="155" t="s">
        <v>83</v>
      </c>
      <c r="AY136" s="16" t="s">
        <v>317</v>
      </c>
      <c r="BE136" s="156">
        <f t="shared" si="4"/>
        <v>0</v>
      </c>
      <c r="BF136" s="156">
        <f t="shared" si="5"/>
        <v>0</v>
      </c>
      <c r="BG136" s="156">
        <f t="shared" si="6"/>
        <v>0</v>
      </c>
      <c r="BH136" s="156">
        <f t="shared" si="7"/>
        <v>0</v>
      </c>
      <c r="BI136" s="156">
        <f t="shared" si="8"/>
        <v>0</v>
      </c>
      <c r="BJ136" s="16" t="s">
        <v>88</v>
      </c>
      <c r="BK136" s="156">
        <f t="shared" si="9"/>
        <v>0</v>
      </c>
      <c r="BL136" s="16" t="s">
        <v>323</v>
      </c>
      <c r="BM136" s="155" t="s">
        <v>8221</v>
      </c>
    </row>
    <row r="137" spans="2:65" s="1" customFormat="1" ht="24.15" customHeight="1">
      <c r="B137" s="142"/>
      <c r="C137" s="143" t="s">
        <v>323</v>
      </c>
      <c r="D137" s="143" t="s">
        <v>319</v>
      </c>
      <c r="E137" s="144" t="s">
        <v>8222</v>
      </c>
      <c r="F137" s="145" t="s">
        <v>8223</v>
      </c>
      <c r="G137" s="146" t="s">
        <v>467</v>
      </c>
      <c r="H137" s="147">
        <v>1</v>
      </c>
      <c r="I137" s="148"/>
      <c r="J137" s="149">
        <f t="shared" si="0"/>
        <v>0</v>
      </c>
      <c r="K137" s="150"/>
      <c r="L137" s="31"/>
      <c r="M137" s="151" t="s">
        <v>1</v>
      </c>
      <c r="N137" s="152" t="s">
        <v>42</v>
      </c>
      <c r="P137" s="153">
        <f t="shared" si="1"/>
        <v>0</v>
      </c>
      <c r="Q137" s="153">
        <v>0</v>
      </c>
      <c r="R137" s="153">
        <f t="shared" si="2"/>
        <v>0</v>
      </c>
      <c r="S137" s="153">
        <v>0</v>
      </c>
      <c r="T137" s="154">
        <f t="shared" si="3"/>
        <v>0</v>
      </c>
      <c r="AR137" s="155" t="s">
        <v>323</v>
      </c>
      <c r="AT137" s="155" t="s">
        <v>319</v>
      </c>
      <c r="AU137" s="155" t="s">
        <v>83</v>
      </c>
      <c r="AY137" s="16" t="s">
        <v>317</v>
      </c>
      <c r="BE137" s="156">
        <f t="shared" si="4"/>
        <v>0</v>
      </c>
      <c r="BF137" s="156">
        <f t="shared" si="5"/>
        <v>0</v>
      </c>
      <c r="BG137" s="156">
        <f t="shared" si="6"/>
        <v>0</v>
      </c>
      <c r="BH137" s="156">
        <f t="shared" si="7"/>
        <v>0</v>
      </c>
      <c r="BI137" s="156">
        <f t="shared" si="8"/>
        <v>0</v>
      </c>
      <c r="BJ137" s="16" t="s">
        <v>88</v>
      </c>
      <c r="BK137" s="156">
        <f t="shared" si="9"/>
        <v>0</v>
      </c>
      <c r="BL137" s="16" t="s">
        <v>323</v>
      </c>
      <c r="BM137" s="155" t="s">
        <v>8224</v>
      </c>
    </row>
    <row r="138" spans="2:65" s="1" customFormat="1" ht="16.5" customHeight="1">
      <c r="B138" s="142"/>
      <c r="C138" s="179" t="s">
        <v>341</v>
      </c>
      <c r="D138" s="179" t="s">
        <v>454</v>
      </c>
      <c r="E138" s="180" t="s">
        <v>8225</v>
      </c>
      <c r="F138" s="181" t="s">
        <v>8226</v>
      </c>
      <c r="G138" s="182" t="s">
        <v>467</v>
      </c>
      <c r="H138" s="183">
        <v>1</v>
      </c>
      <c r="I138" s="184"/>
      <c r="J138" s="185">
        <f t="shared" si="0"/>
        <v>0</v>
      </c>
      <c r="K138" s="186"/>
      <c r="L138" s="187"/>
      <c r="M138" s="188" t="s">
        <v>1</v>
      </c>
      <c r="N138" s="189" t="s">
        <v>42</v>
      </c>
      <c r="P138" s="153">
        <f t="shared" si="1"/>
        <v>0</v>
      </c>
      <c r="Q138" s="153">
        <v>0</v>
      </c>
      <c r="R138" s="153">
        <f t="shared" si="2"/>
        <v>0</v>
      </c>
      <c r="S138" s="153">
        <v>0</v>
      </c>
      <c r="T138" s="154">
        <f t="shared" si="3"/>
        <v>0</v>
      </c>
      <c r="AR138" s="155" t="s">
        <v>356</v>
      </c>
      <c r="AT138" s="155" t="s">
        <v>454</v>
      </c>
      <c r="AU138" s="155" t="s">
        <v>83</v>
      </c>
      <c r="AY138" s="16" t="s">
        <v>317</v>
      </c>
      <c r="BE138" s="156">
        <f t="shared" si="4"/>
        <v>0</v>
      </c>
      <c r="BF138" s="156">
        <f t="shared" si="5"/>
        <v>0</v>
      </c>
      <c r="BG138" s="156">
        <f t="shared" si="6"/>
        <v>0</v>
      </c>
      <c r="BH138" s="156">
        <f t="shared" si="7"/>
        <v>0</v>
      </c>
      <c r="BI138" s="156">
        <f t="shared" si="8"/>
        <v>0</v>
      </c>
      <c r="BJ138" s="16" t="s">
        <v>88</v>
      </c>
      <c r="BK138" s="156">
        <f t="shared" si="9"/>
        <v>0</v>
      </c>
      <c r="BL138" s="16" t="s">
        <v>323</v>
      </c>
      <c r="BM138" s="155" t="s">
        <v>8227</v>
      </c>
    </row>
    <row r="139" spans="2:65" s="1" customFormat="1" ht="24.15" customHeight="1">
      <c r="B139" s="142"/>
      <c r="C139" s="143" t="s">
        <v>346</v>
      </c>
      <c r="D139" s="143" t="s">
        <v>319</v>
      </c>
      <c r="E139" s="144" t="s">
        <v>8228</v>
      </c>
      <c r="F139" s="145" t="s">
        <v>8229</v>
      </c>
      <c r="G139" s="146" t="s">
        <v>467</v>
      </c>
      <c r="H139" s="147">
        <v>1</v>
      </c>
      <c r="I139" s="148"/>
      <c r="J139" s="149">
        <f t="shared" si="0"/>
        <v>0</v>
      </c>
      <c r="K139" s="150"/>
      <c r="L139" s="31"/>
      <c r="M139" s="151" t="s">
        <v>1</v>
      </c>
      <c r="N139" s="152" t="s">
        <v>42</v>
      </c>
      <c r="P139" s="153">
        <f t="shared" si="1"/>
        <v>0</v>
      </c>
      <c r="Q139" s="153">
        <v>0</v>
      </c>
      <c r="R139" s="153">
        <f t="shared" si="2"/>
        <v>0</v>
      </c>
      <c r="S139" s="153">
        <v>0</v>
      </c>
      <c r="T139" s="154">
        <f t="shared" si="3"/>
        <v>0</v>
      </c>
      <c r="AR139" s="155" t="s">
        <v>323</v>
      </c>
      <c r="AT139" s="155" t="s">
        <v>319</v>
      </c>
      <c r="AU139" s="155" t="s">
        <v>83</v>
      </c>
      <c r="AY139" s="16" t="s">
        <v>317</v>
      </c>
      <c r="BE139" s="156">
        <f t="shared" si="4"/>
        <v>0</v>
      </c>
      <c r="BF139" s="156">
        <f t="shared" si="5"/>
        <v>0</v>
      </c>
      <c r="BG139" s="156">
        <f t="shared" si="6"/>
        <v>0</v>
      </c>
      <c r="BH139" s="156">
        <f t="shared" si="7"/>
        <v>0</v>
      </c>
      <c r="BI139" s="156">
        <f t="shared" si="8"/>
        <v>0</v>
      </c>
      <c r="BJ139" s="16" t="s">
        <v>88</v>
      </c>
      <c r="BK139" s="156">
        <f t="shared" si="9"/>
        <v>0</v>
      </c>
      <c r="BL139" s="16" t="s">
        <v>323</v>
      </c>
      <c r="BM139" s="155" t="s">
        <v>8230</v>
      </c>
    </row>
    <row r="140" spans="2:65" s="1" customFormat="1" ht="16.5" customHeight="1">
      <c r="B140" s="142"/>
      <c r="C140" s="179" t="s">
        <v>351</v>
      </c>
      <c r="D140" s="179" t="s">
        <v>454</v>
      </c>
      <c r="E140" s="180" t="s">
        <v>8231</v>
      </c>
      <c r="F140" s="181" t="s">
        <v>8232</v>
      </c>
      <c r="G140" s="182" t="s">
        <v>467</v>
      </c>
      <c r="H140" s="183">
        <v>1</v>
      </c>
      <c r="I140" s="184"/>
      <c r="J140" s="185">
        <f t="shared" si="0"/>
        <v>0</v>
      </c>
      <c r="K140" s="186"/>
      <c r="L140" s="187"/>
      <c r="M140" s="188" t="s">
        <v>1</v>
      </c>
      <c r="N140" s="189" t="s">
        <v>42</v>
      </c>
      <c r="P140" s="153">
        <f t="shared" si="1"/>
        <v>0</v>
      </c>
      <c r="Q140" s="153">
        <v>0</v>
      </c>
      <c r="R140" s="153">
        <f t="shared" si="2"/>
        <v>0</v>
      </c>
      <c r="S140" s="153">
        <v>0</v>
      </c>
      <c r="T140" s="154">
        <f t="shared" si="3"/>
        <v>0</v>
      </c>
      <c r="AR140" s="155" t="s">
        <v>356</v>
      </c>
      <c r="AT140" s="155" t="s">
        <v>454</v>
      </c>
      <c r="AU140" s="155" t="s">
        <v>83</v>
      </c>
      <c r="AY140" s="16" t="s">
        <v>317</v>
      </c>
      <c r="BE140" s="156">
        <f t="shared" si="4"/>
        <v>0</v>
      </c>
      <c r="BF140" s="156">
        <f t="shared" si="5"/>
        <v>0</v>
      </c>
      <c r="BG140" s="156">
        <f t="shared" si="6"/>
        <v>0</v>
      </c>
      <c r="BH140" s="156">
        <f t="shared" si="7"/>
        <v>0</v>
      </c>
      <c r="BI140" s="156">
        <f t="shared" si="8"/>
        <v>0</v>
      </c>
      <c r="BJ140" s="16" t="s">
        <v>88</v>
      </c>
      <c r="BK140" s="156">
        <f t="shared" si="9"/>
        <v>0</v>
      </c>
      <c r="BL140" s="16" t="s">
        <v>323</v>
      </c>
      <c r="BM140" s="155" t="s">
        <v>8233</v>
      </c>
    </row>
    <row r="141" spans="2:65" s="1" customFormat="1" ht="24.15" customHeight="1">
      <c r="B141" s="142"/>
      <c r="C141" s="143" t="s">
        <v>356</v>
      </c>
      <c r="D141" s="143" t="s">
        <v>319</v>
      </c>
      <c r="E141" s="144" t="s">
        <v>8234</v>
      </c>
      <c r="F141" s="145" t="s">
        <v>8235</v>
      </c>
      <c r="G141" s="146" t="s">
        <v>467</v>
      </c>
      <c r="H141" s="147">
        <v>1</v>
      </c>
      <c r="I141" s="148"/>
      <c r="J141" s="149">
        <f t="shared" si="0"/>
        <v>0</v>
      </c>
      <c r="K141" s="150"/>
      <c r="L141" s="31"/>
      <c r="M141" s="151" t="s">
        <v>1</v>
      </c>
      <c r="N141" s="152" t="s">
        <v>42</v>
      </c>
      <c r="P141" s="153">
        <f t="shared" si="1"/>
        <v>0</v>
      </c>
      <c r="Q141" s="153">
        <v>0</v>
      </c>
      <c r="R141" s="153">
        <f t="shared" si="2"/>
        <v>0</v>
      </c>
      <c r="S141" s="153">
        <v>0</v>
      </c>
      <c r="T141" s="154">
        <f t="shared" si="3"/>
        <v>0</v>
      </c>
      <c r="AR141" s="155" t="s">
        <v>323</v>
      </c>
      <c r="AT141" s="155" t="s">
        <v>319</v>
      </c>
      <c r="AU141" s="155" t="s">
        <v>83</v>
      </c>
      <c r="AY141" s="16" t="s">
        <v>317</v>
      </c>
      <c r="BE141" s="156">
        <f t="shared" si="4"/>
        <v>0</v>
      </c>
      <c r="BF141" s="156">
        <f t="shared" si="5"/>
        <v>0</v>
      </c>
      <c r="BG141" s="156">
        <f t="shared" si="6"/>
        <v>0</v>
      </c>
      <c r="BH141" s="156">
        <f t="shared" si="7"/>
        <v>0</v>
      </c>
      <c r="BI141" s="156">
        <f t="shared" si="8"/>
        <v>0</v>
      </c>
      <c r="BJ141" s="16" t="s">
        <v>88</v>
      </c>
      <c r="BK141" s="156">
        <f t="shared" si="9"/>
        <v>0</v>
      </c>
      <c r="BL141" s="16" t="s">
        <v>323</v>
      </c>
      <c r="BM141" s="155" t="s">
        <v>8236</v>
      </c>
    </row>
    <row r="142" spans="2:65" s="1" customFormat="1" ht="16.5" customHeight="1">
      <c r="B142" s="142"/>
      <c r="C142" s="179" t="s">
        <v>361</v>
      </c>
      <c r="D142" s="179" t="s">
        <v>454</v>
      </c>
      <c r="E142" s="180" t="s">
        <v>8237</v>
      </c>
      <c r="F142" s="181" t="s">
        <v>8238</v>
      </c>
      <c r="G142" s="182" t="s">
        <v>467</v>
      </c>
      <c r="H142" s="183">
        <v>1</v>
      </c>
      <c r="I142" s="184"/>
      <c r="J142" s="185">
        <f t="shared" si="0"/>
        <v>0</v>
      </c>
      <c r="K142" s="186"/>
      <c r="L142" s="187"/>
      <c r="M142" s="188" t="s">
        <v>1</v>
      </c>
      <c r="N142" s="189" t="s">
        <v>42</v>
      </c>
      <c r="P142" s="153">
        <f t="shared" si="1"/>
        <v>0</v>
      </c>
      <c r="Q142" s="153">
        <v>0</v>
      </c>
      <c r="R142" s="153">
        <f t="shared" si="2"/>
        <v>0</v>
      </c>
      <c r="S142" s="153">
        <v>0</v>
      </c>
      <c r="T142" s="154">
        <f t="shared" si="3"/>
        <v>0</v>
      </c>
      <c r="AR142" s="155" t="s">
        <v>356</v>
      </c>
      <c r="AT142" s="155" t="s">
        <v>454</v>
      </c>
      <c r="AU142" s="155" t="s">
        <v>83</v>
      </c>
      <c r="AY142" s="16" t="s">
        <v>317</v>
      </c>
      <c r="BE142" s="156">
        <f t="shared" si="4"/>
        <v>0</v>
      </c>
      <c r="BF142" s="156">
        <f t="shared" si="5"/>
        <v>0</v>
      </c>
      <c r="BG142" s="156">
        <f t="shared" si="6"/>
        <v>0</v>
      </c>
      <c r="BH142" s="156">
        <f t="shared" si="7"/>
        <v>0</v>
      </c>
      <c r="BI142" s="156">
        <f t="shared" si="8"/>
        <v>0</v>
      </c>
      <c r="BJ142" s="16" t="s">
        <v>88</v>
      </c>
      <c r="BK142" s="156">
        <f t="shared" si="9"/>
        <v>0</v>
      </c>
      <c r="BL142" s="16" t="s">
        <v>323</v>
      </c>
      <c r="BM142" s="155" t="s">
        <v>8239</v>
      </c>
    </row>
    <row r="143" spans="2:65" s="1" customFormat="1" ht="24.15" customHeight="1">
      <c r="B143" s="142"/>
      <c r="C143" s="143" t="s">
        <v>366</v>
      </c>
      <c r="D143" s="143" t="s">
        <v>319</v>
      </c>
      <c r="E143" s="144" t="s">
        <v>8240</v>
      </c>
      <c r="F143" s="145" t="s">
        <v>8241</v>
      </c>
      <c r="G143" s="146" t="s">
        <v>467</v>
      </c>
      <c r="H143" s="147">
        <v>1</v>
      </c>
      <c r="I143" s="148"/>
      <c r="J143" s="149">
        <f t="shared" si="0"/>
        <v>0</v>
      </c>
      <c r="K143" s="150"/>
      <c r="L143" s="31"/>
      <c r="M143" s="151" t="s">
        <v>1</v>
      </c>
      <c r="N143" s="152" t="s">
        <v>42</v>
      </c>
      <c r="P143" s="153">
        <f t="shared" si="1"/>
        <v>0</v>
      </c>
      <c r="Q143" s="153">
        <v>0</v>
      </c>
      <c r="R143" s="153">
        <f t="shared" si="2"/>
        <v>0</v>
      </c>
      <c r="S143" s="153">
        <v>0</v>
      </c>
      <c r="T143" s="154">
        <f t="shared" si="3"/>
        <v>0</v>
      </c>
      <c r="AR143" s="155" t="s">
        <v>323</v>
      </c>
      <c r="AT143" s="155" t="s">
        <v>319</v>
      </c>
      <c r="AU143" s="155" t="s">
        <v>83</v>
      </c>
      <c r="AY143" s="16" t="s">
        <v>317</v>
      </c>
      <c r="BE143" s="156">
        <f t="shared" si="4"/>
        <v>0</v>
      </c>
      <c r="BF143" s="156">
        <f t="shared" si="5"/>
        <v>0</v>
      </c>
      <c r="BG143" s="156">
        <f t="shared" si="6"/>
        <v>0</v>
      </c>
      <c r="BH143" s="156">
        <f t="shared" si="7"/>
        <v>0</v>
      </c>
      <c r="BI143" s="156">
        <f t="shared" si="8"/>
        <v>0</v>
      </c>
      <c r="BJ143" s="16" t="s">
        <v>88</v>
      </c>
      <c r="BK143" s="156">
        <f t="shared" si="9"/>
        <v>0</v>
      </c>
      <c r="BL143" s="16" t="s">
        <v>323</v>
      </c>
      <c r="BM143" s="155" t="s">
        <v>8242</v>
      </c>
    </row>
    <row r="144" spans="2:65" s="1" customFormat="1" ht="16.5" customHeight="1">
      <c r="B144" s="142"/>
      <c r="C144" s="179" t="s">
        <v>371</v>
      </c>
      <c r="D144" s="179" t="s">
        <v>454</v>
      </c>
      <c r="E144" s="180" t="s">
        <v>8243</v>
      </c>
      <c r="F144" s="181" t="s">
        <v>8244</v>
      </c>
      <c r="G144" s="182" t="s">
        <v>467</v>
      </c>
      <c r="H144" s="183">
        <v>1</v>
      </c>
      <c r="I144" s="184"/>
      <c r="J144" s="185">
        <f t="shared" si="0"/>
        <v>0</v>
      </c>
      <c r="K144" s="186"/>
      <c r="L144" s="187"/>
      <c r="M144" s="188" t="s">
        <v>1</v>
      </c>
      <c r="N144" s="189" t="s">
        <v>42</v>
      </c>
      <c r="P144" s="153">
        <f t="shared" si="1"/>
        <v>0</v>
      </c>
      <c r="Q144" s="153">
        <v>0</v>
      </c>
      <c r="R144" s="153">
        <f t="shared" si="2"/>
        <v>0</v>
      </c>
      <c r="S144" s="153">
        <v>0</v>
      </c>
      <c r="T144" s="154">
        <f t="shared" si="3"/>
        <v>0</v>
      </c>
      <c r="AR144" s="155" t="s">
        <v>356</v>
      </c>
      <c r="AT144" s="155" t="s">
        <v>454</v>
      </c>
      <c r="AU144" s="155" t="s">
        <v>83</v>
      </c>
      <c r="AY144" s="16" t="s">
        <v>317</v>
      </c>
      <c r="BE144" s="156">
        <f t="shared" si="4"/>
        <v>0</v>
      </c>
      <c r="BF144" s="156">
        <f t="shared" si="5"/>
        <v>0</v>
      </c>
      <c r="BG144" s="156">
        <f t="shared" si="6"/>
        <v>0</v>
      </c>
      <c r="BH144" s="156">
        <f t="shared" si="7"/>
        <v>0</v>
      </c>
      <c r="BI144" s="156">
        <f t="shared" si="8"/>
        <v>0</v>
      </c>
      <c r="BJ144" s="16" t="s">
        <v>88</v>
      </c>
      <c r="BK144" s="156">
        <f t="shared" si="9"/>
        <v>0</v>
      </c>
      <c r="BL144" s="16" t="s">
        <v>323</v>
      </c>
      <c r="BM144" s="155" t="s">
        <v>8245</v>
      </c>
    </row>
    <row r="145" spans="2:65" s="1" customFormat="1" ht="24.15" customHeight="1">
      <c r="B145" s="142"/>
      <c r="C145" s="143" t="s">
        <v>376</v>
      </c>
      <c r="D145" s="143" t="s">
        <v>319</v>
      </c>
      <c r="E145" s="144" t="s">
        <v>8246</v>
      </c>
      <c r="F145" s="145" t="s">
        <v>8247</v>
      </c>
      <c r="G145" s="146" t="s">
        <v>467</v>
      </c>
      <c r="H145" s="147">
        <v>1</v>
      </c>
      <c r="I145" s="148"/>
      <c r="J145" s="149">
        <f t="shared" si="0"/>
        <v>0</v>
      </c>
      <c r="K145" s="150"/>
      <c r="L145" s="31"/>
      <c r="M145" s="151" t="s">
        <v>1</v>
      </c>
      <c r="N145" s="152" t="s">
        <v>42</v>
      </c>
      <c r="P145" s="153">
        <f t="shared" si="1"/>
        <v>0</v>
      </c>
      <c r="Q145" s="153">
        <v>0</v>
      </c>
      <c r="R145" s="153">
        <f t="shared" si="2"/>
        <v>0</v>
      </c>
      <c r="S145" s="153">
        <v>0</v>
      </c>
      <c r="T145" s="154">
        <f t="shared" si="3"/>
        <v>0</v>
      </c>
      <c r="AR145" s="155" t="s">
        <v>323</v>
      </c>
      <c r="AT145" s="155" t="s">
        <v>319</v>
      </c>
      <c r="AU145" s="155" t="s">
        <v>83</v>
      </c>
      <c r="AY145" s="16" t="s">
        <v>317</v>
      </c>
      <c r="BE145" s="156">
        <f t="shared" si="4"/>
        <v>0</v>
      </c>
      <c r="BF145" s="156">
        <f t="shared" si="5"/>
        <v>0</v>
      </c>
      <c r="BG145" s="156">
        <f t="shared" si="6"/>
        <v>0</v>
      </c>
      <c r="BH145" s="156">
        <f t="shared" si="7"/>
        <v>0</v>
      </c>
      <c r="BI145" s="156">
        <f t="shared" si="8"/>
        <v>0</v>
      </c>
      <c r="BJ145" s="16" t="s">
        <v>88</v>
      </c>
      <c r="BK145" s="156">
        <f t="shared" si="9"/>
        <v>0</v>
      </c>
      <c r="BL145" s="16" t="s">
        <v>323</v>
      </c>
      <c r="BM145" s="155" t="s">
        <v>8248</v>
      </c>
    </row>
    <row r="146" spans="2:65" s="1" customFormat="1" ht="21.75" customHeight="1">
      <c r="B146" s="142"/>
      <c r="C146" s="179" t="s">
        <v>381</v>
      </c>
      <c r="D146" s="179" t="s">
        <v>454</v>
      </c>
      <c r="E146" s="180" t="s">
        <v>8249</v>
      </c>
      <c r="F146" s="181" t="s">
        <v>8250</v>
      </c>
      <c r="G146" s="182" t="s">
        <v>467</v>
      </c>
      <c r="H146" s="183">
        <v>1</v>
      </c>
      <c r="I146" s="184"/>
      <c r="J146" s="185">
        <f t="shared" si="0"/>
        <v>0</v>
      </c>
      <c r="K146" s="186"/>
      <c r="L146" s="187"/>
      <c r="M146" s="188" t="s">
        <v>1</v>
      </c>
      <c r="N146" s="189" t="s">
        <v>42</v>
      </c>
      <c r="P146" s="153">
        <f t="shared" si="1"/>
        <v>0</v>
      </c>
      <c r="Q146" s="153">
        <v>0</v>
      </c>
      <c r="R146" s="153">
        <f t="shared" si="2"/>
        <v>0</v>
      </c>
      <c r="S146" s="153">
        <v>0</v>
      </c>
      <c r="T146" s="154">
        <f t="shared" si="3"/>
        <v>0</v>
      </c>
      <c r="AR146" s="155" t="s">
        <v>356</v>
      </c>
      <c r="AT146" s="155" t="s">
        <v>454</v>
      </c>
      <c r="AU146" s="155" t="s">
        <v>83</v>
      </c>
      <c r="AY146" s="16" t="s">
        <v>317</v>
      </c>
      <c r="BE146" s="156">
        <f t="shared" si="4"/>
        <v>0</v>
      </c>
      <c r="BF146" s="156">
        <f t="shared" si="5"/>
        <v>0</v>
      </c>
      <c r="BG146" s="156">
        <f t="shared" si="6"/>
        <v>0</v>
      </c>
      <c r="BH146" s="156">
        <f t="shared" si="7"/>
        <v>0</v>
      </c>
      <c r="BI146" s="156">
        <f t="shared" si="8"/>
        <v>0</v>
      </c>
      <c r="BJ146" s="16" t="s">
        <v>88</v>
      </c>
      <c r="BK146" s="156">
        <f t="shared" si="9"/>
        <v>0</v>
      </c>
      <c r="BL146" s="16" t="s">
        <v>323</v>
      </c>
      <c r="BM146" s="155" t="s">
        <v>8251</v>
      </c>
    </row>
    <row r="147" spans="2:65" s="1" customFormat="1" ht="24.15" customHeight="1">
      <c r="B147" s="142"/>
      <c r="C147" s="143" t="s">
        <v>386</v>
      </c>
      <c r="D147" s="143" t="s">
        <v>319</v>
      </c>
      <c r="E147" s="144" t="s">
        <v>8252</v>
      </c>
      <c r="F147" s="145" t="s">
        <v>8253</v>
      </c>
      <c r="G147" s="146" t="s">
        <v>467</v>
      </c>
      <c r="H147" s="147">
        <v>1</v>
      </c>
      <c r="I147" s="148"/>
      <c r="J147" s="149">
        <f t="shared" si="0"/>
        <v>0</v>
      </c>
      <c r="K147" s="150"/>
      <c r="L147" s="31"/>
      <c r="M147" s="151" t="s">
        <v>1</v>
      </c>
      <c r="N147" s="152" t="s">
        <v>42</v>
      </c>
      <c r="P147" s="153">
        <f t="shared" si="1"/>
        <v>0</v>
      </c>
      <c r="Q147" s="153">
        <v>0</v>
      </c>
      <c r="R147" s="153">
        <f t="shared" si="2"/>
        <v>0</v>
      </c>
      <c r="S147" s="153">
        <v>0</v>
      </c>
      <c r="T147" s="154">
        <f t="shared" si="3"/>
        <v>0</v>
      </c>
      <c r="AR147" s="155" t="s">
        <v>323</v>
      </c>
      <c r="AT147" s="155" t="s">
        <v>319</v>
      </c>
      <c r="AU147" s="155" t="s">
        <v>83</v>
      </c>
      <c r="AY147" s="16" t="s">
        <v>317</v>
      </c>
      <c r="BE147" s="156">
        <f t="shared" si="4"/>
        <v>0</v>
      </c>
      <c r="BF147" s="156">
        <f t="shared" si="5"/>
        <v>0</v>
      </c>
      <c r="BG147" s="156">
        <f t="shared" si="6"/>
        <v>0</v>
      </c>
      <c r="BH147" s="156">
        <f t="shared" si="7"/>
        <v>0</v>
      </c>
      <c r="BI147" s="156">
        <f t="shared" si="8"/>
        <v>0</v>
      </c>
      <c r="BJ147" s="16" t="s">
        <v>88</v>
      </c>
      <c r="BK147" s="156">
        <f t="shared" si="9"/>
        <v>0</v>
      </c>
      <c r="BL147" s="16" t="s">
        <v>323</v>
      </c>
      <c r="BM147" s="155" t="s">
        <v>8254</v>
      </c>
    </row>
    <row r="148" spans="2:65" s="1" customFormat="1" ht="16.5" customHeight="1">
      <c r="B148" s="142"/>
      <c r="C148" s="179" t="s">
        <v>391</v>
      </c>
      <c r="D148" s="179" t="s">
        <v>454</v>
      </c>
      <c r="E148" s="180" t="s">
        <v>8255</v>
      </c>
      <c r="F148" s="181" t="s">
        <v>8256</v>
      </c>
      <c r="G148" s="182" t="s">
        <v>467</v>
      </c>
      <c r="H148" s="183">
        <v>1</v>
      </c>
      <c r="I148" s="184"/>
      <c r="J148" s="185">
        <f t="shared" si="0"/>
        <v>0</v>
      </c>
      <c r="K148" s="186"/>
      <c r="L148" s="187"/>
      <c r="M148" s="188" t="s">
        <v>1</v>
      </c>
      <c r="N148" s="189" t="s">
        <v>42</v>
      </c>
      <c r="P148" s="153">
        <f t="shared" si="1"/>
        <v>0</v>
      </c>
      <c r="Q148" s="153">
        <v>0</v>
      </c>
      <c r="R148" s="153">
        <f t="shared" si="2"/>
        <v>0</v>
      </c>
      <c r="S148" s="153">
        <v>0</v>
      </c>
      <c r="T148" s="154">
        <f t="shared" si="3"/>
        <v>0</v>
      </c>
      <c r="AR148" s="155" t="s">
        <v>356</v>
      </c>
      <c r="AT148" s="155" t="s">
        <v>454</v>
      </c>
      <c r="AU148" s="155" t="s">
        <v>83</v>
      </c>
      <c r="AY148" s="16" t="s">
        <v>317</v>
      </c>
      <c r="BE148" s="156">
        <f t="shared" si="4"/>
        <v>0</v>
      </c>
      <c r="BF148" s="156">
        <f t="shared" si="5"/>
        <v>0</v>
      </c>
      <c r="BG148" s="156">
        <f t="shared" si="6"/>
        <v>0</v>
      </c>
      <c r="BH148" s="156">
        <f t="shared" si="7"/>
        <v>0</v>
      </c>
      <c r="BI148" s="156">
        <f t="shared" si="8"/>
        <v>0</v>
      </c>
      <c r="BJ148" s="16" t="s">
        <v>88</v>
      </c>
      <c r="BK148" s="156">
        <f t="shared" si="9"/>
        <v>0</v>
      </c>
      <c r="BL148" s="16" t="s">
        <v>323</v>
      </c>
      <c r="BM148" s="155" t="s">
        <v>8257</v>
      </c>
    </row>
    <row r="149" spans="2:65" s="1" customFormat="1" ht="24.15" customHeight="1">
      <c r="B149" s="142"/>
      <c r="C149" s="143" t="s">
        <v>396</v>
      </c>
      <c r="D149" s="143" t="s">
        <v>319</v>
      </c>
      <c r="E149" s="144" t="s">
        <v>8258</v>
      </c>
      <c r="F149" s="145" t="s">
        <v>8259</v>
      </c>
      <c r="G149" s="146" t="s">
        <v>467</v>
      </c>
      <c r="H149" s="147">
        <v>1</v>
      </c>
      <c r="I149" s="148"/>
      <c r="J149" s="149">
        <f t="shared" si="0"/>
        <v>0</v>
      </c>
      <c r="K149" s="150"/>
      <c r="L149" s="31"/>
      <c r="M149" s="151" t="s">
        <v>1</v>
      </c>
      <c r="N149" s="152" t="s">
        <v>42</v>
      </c>
      <c r="P149" s="153">
        <f t="shared" si="1"/>
        <v>0</v>
      </c>
      <c r="Q149" s="153">
        <v>0</v>
      </c>
      <c r="R149" s="153">
        <f t="shared" si="2"/>
        <v>0</v>
      </c>
      <c r="S149" s="153">
        <v>0</v>
      </c>
      <c r="T149" s="154">
        <f t="shared" si="3"/>
        <v>0</v>
      </c>
      <c r="AR149" s="155" t="s">
        <v>323</v>
      </c>
      <c r="AT149" s="155" t="s">
        <v>319</v>
      </c>
      <c r="AU149" s="155" t="s">
        <v>83</v>
      </c>
      <c r="AY149" s="16" t="s">
        <v>317</v>
      </c>
      <c r="BE149" s="156">
        <f t="shared" si="4"/>
        <v>0</v>
      </c>
      <c r="BF149" s="156">
        <f t="shared" si="5"/>
        <v>0</v>
      </c>
      <c r="BG149" s="156">
        <f t="shared" si="6"/>
        <v>0</v>
      </c>
      <c r="BH149" s="156">
        <f t="shared" si="7"/>
        <v>0</v>
      </c>
      <c r="BI149" s="156">
        <f t="shared" si="8"/>
        <v>0</v>
      </c>
      <c r="BJ149" s="16" t="s">
        <v>88</v>
      </c>
      <c r="BK149" s="156">
        <f t="shared" si="9"/>
        <v>0</v>
      </c>
      <c r="BL149" s="16" t="s">
        <v>323</v>
      </c>
      <c r="BM149" s="155" t="s">
        <v>8260</v>
      </c>
    </row>
    <row r="150" spans="2:65" s="1" customFormat="1" ht="16.5" customHeight="1">
      <c r="B150" s="142"/>
      <c r="C150" s="179" t="s">
        <v>401</v>
      </c>
      <c r="D150" s="179" t="s">
        <v>454</v>
      </c>
      <c r="E150" s="180" t="s">
        <v>8261</v>
      </c>
      <c r="F150" s="181" t="s">
        <v>8262</v>
      </c>
      <c r="G150" s="182" t="s">
        <v>467</v>
      </c>
      <c r="H150" s="183">
        <v>1</v>
      </c>
      <c r="I150" s="184"/>
      <c r="J150" s="185">
        <f t="shared" si="0"/>
        <v>0</v>
      </c>
      <c r="K150" s="186"/>
      <c r="L150" s="187"/>
      <c r="M150" s="188" t="s">
        <v>1</v>
      </c>
      <c r="N150" s="189" t="s">
        <v>42</v>
      </c>
      <c r="P150" s="153">
        <f t="shared" si="1"/>
        <v>0</v>
      </c>
      <c r="Q150" s="153">
        <v>0</v>
      </c>
      <c r="R150" s="153">
        <f t="shared" si="2"/>
        <v>0</v>
      </c>
      <c r="S150" s="153">
        <v>0</v>
      </c>
      <c r="T150" s="154">
        <f t="shared" si="3"/>
        <v>0</v>
      </c>
      <c r="AR150" s="155" t="s">
        <v>356</v>
      </c>
      <c r="AT150" s="155" t="s">
        <v>454</v>
      </c>
      <c r="AU150" s="155" t="s">
        <v>83</v>
      </c>
      <c r="AY150" s="16" t="s">
        <v>317</v>
      </c>
      <c r="BE150" s="156">
        <f t="shared" si="4"/>
        <v>0</v>
      </c>
      <c r="BF150" s="156">
        <f t="shared" si="5"/>
        <v>0</v>
      </c>
      <c r="BG150" s="156">
        <f t="shared" si="6"/>
        <v>0</v>
      </c>
      <c r="BH150" s="156">
        <f t="shared" si="7"/>
        <v>0</v>
      </c>
      <c r="BI150" s="156">
        <f t="shared" si="8"/>
        <v>0</v>
      </c>
      <c r="BJ150" s="16" t="s">
        <v>88</v>
      </c>
      <c r="BK150" s="156">
        <f t="shared" si="9"/>
        <v>0</v>
      </c>
      <c r="BL150" s="16" t="s">
        <v>323</v>
      </c>
      <c r="BM150" s="155" t="s">
        <v>8263</v>
      </c>
    </row>
    <row r="151" spans="2:65" s="1" customFormat="1" ht="24.15" customHeight="1">
      <c r="B151" s="142"/>
      <c r="C151" s="143" t="s">
        <v>405</v>
      </c>
      <c r="D151" s="143" t="s">
        <v>319</v>
      </c>
      <c r="E151" s="144" t="s">
        <v>8264</v>
      </c>
      <c r="F151" s="145" t="s">
        <v>8265</v>
      </c>
      <c r="G151" s="146" t="s">
        <v>467</v>
      </c>
      <c r="H151" s="147">
        <v>1</v>
      </c>
      <c r="I151" s="148"/>
      <c r="J151" s="149">
        <f t="shared" si="0"/>
        <v>0</v>
      </c>
      <c r="K151" s="150"/>
      <c r="L151" s="31"/>
      <c r="M151" s="151" t="s">
        <v>1</v>
      </c>
      <c r="N151" s="152" t="s">
        <v>42</v>
      </c>
      <c r="P151" s="153">
        <f t="shared" si="1"/>
        <v>0</v>
      </c>
      <c r="Q151" s="153">
        <v>0</v>
      </c>
      <c r="R151" s="153">
        <f t="shared" si="2"/>
        <v>0</v>
      </c>
      <c r="S151" s="153">
        <v>0</v>
      </c>
      <c r="T151" s="154">
        <f t="shared" si="3"/>
        <v>0</v>
      </c>
      <c r="AR151" s="155" t="s">
        <v>323</v>
      </c>
      <c r="AT151" s="155" t="s">
        <v>319</v>
      </c>
      <c r="AU151" s="155" t="s">
        <v>83</v>
      </c>
      <c r="AY151" s="16" t="s">
        <v>317</v>
      </c>
      <c r="BE151" s="156">
        <f t="shared" si="4"/>
        <v>0</v>
      </c>
      <c r="BF151" s="156">
        <f t="shared" si="5"/>
        <v>0</v>
      </c>
      <c r="BG151" s="156">
        <f t="shared" si="6"/>
        <v>0</v>
      </c>
      <c r="BH151" s="156">
        <f t="shared" si="7"/>
        <v>0</v>
      </c>
      <c r="BI151" s="156">
        <f t="shared" si="8"/>
        <v>0</v>
      </c>
      <c r="BJ151" s="16" t="s">
        <v>88</v>
      </c>
      <c r="BK151" s="156">
        <f t="shared" si="9"/>
        <v>0</v>
      </c>
      <c r="BL151" s="16" t="s">
        <v>323</v>
      </c>
      <c r="BM151" s="155" t="s">
        <v>8266</v>
      </c>
    </row>
    <row r="152" spans="2:65" s="1" customFormat="1" ht="16.5" customHeight="1">
      <c r="B152" s="142"/>
      <c r="C152" s="179" t="s">
        <v>415</v>
      </c>
      <c r="D152" s="179" t="s">
        <v>454</v>
      </c>
      <c r="E152" s="180" t="s">
        <v>8267</v>
      </c>
      <c r="F152" s="181" t="s">
        <v>8268</v>
      </c>
      <c r="G152" s="182" t="s">
        <v>467</v>
      </c>
      <c r="H152" s="183">
        <v>1</v>
      </c>
      <c r="I152" s="184"/>
      <c r="J152" s="185">
        <f t="shared" si="0"/>
        <v>0</v>
      </c>
      <c r="K152" s="186"/>
      <c r="L152" s="187"/>
      <c r="M152" s="188" t="s">
        <v>1</v>
      </c>
      <c r="N152" s="189" t="s">
        <v>42</v>
      </c>
      <c r="P152" s="153">
        <f t="shared" si="1"/>
        <v>0</v>
      </c>
      <c r="Q152" s="153">
        <v>0</v>
      </c>
      <c r="R152" s="153">
        <f t="shared" si="2"/>
        <v>0</v>
      </c>
      <c r="S152" s="153">
        <v>0</v>
      </c>
      <c r="T152" s="154">
        <f t="shared" si="3"/>
        <v>0</v>
      </c>
      <c r="AR152" s="155" t="s">
        <v>356</v>
      </c>
      <c r="AT152" s="155" t="s">
        <v>454</v>
      </c>
      <c r="AU152" s="155" t="s">
        <v>83</v>
      </c>
      <c r="AY152" s="16" t="s">
        <v>317</v>
      </c>
      <c r="BE152" s="156">
        <f t="shared" si="4"/>
        <v>0</v>
      </c>
      <c r="BF152" s="156">
        <f t="shared" si="5"/>
        <v>0</v>
      </c>
      <c r="BG152" s="156">
        <f t="shared" si="6"/>
        <v>0</v>
      </c>
      <c r="BH152" s="156">
        <f t="shared" si="7"/>
        <v>0</v>
      </c>
      <c r="BI152" s="156">
        <f t="shared" si="8"/>
        <v>0</v>
      </c>
      <c r="BJ152" s="16" t="s">
        <v>88</v>
      </c>
      <c r="BK152" s="156">
        <f t="shared" si="9"/>
        <v>0</v>
      </c>
      <c r="BL152" s="16" t="s">
        <v>323</v>
      </c>
      <c r="BM152" s="155" t="s">
        <v>8269</v>
      </c>
    </row>
    <row r="153" spans="2:65" s="1" customFormat="1" ht="24.15" customHeight="1">
      <c r="B153" s="142"/>
      <c r="C153" s="143" t="s">
        <v>7</v>
      </c>
      <c r="D153" s="143" t="s">
        <v>319</v>
      </c>
      <c r="E153" s="144" t="s">
        <v>8270</v>
      </c>
      <c r="F153" s="145" t="s">
        <v>8271</v>
      </c>
      <c r="G153" s="146" t="s">
        <v>467</v>
      </c>
      <c r="H153" s="147">
        <v>1</v>
      </c>
      <c r="I153" s="148"/>
      <c r="J153" s="149">
        <f t="shared" si="0"/>
        <v>0</v>
      </c>
      <c r="K153" s="150"/>
      <c r="L153" s="31"/>
      <c r="M153" s="151" t="s">
        <v>1</v>
      </c>
      <c r="N153" s="152" t="s">
        <v>42</v>
      </c>
      <c r="P153" s="153">
        <f t="shared" si="1"/>
        <v>0</v>
      </c>
      <c r="Q153" s="153">
        <v>0</v>
      </c>
      <c r="R153" s="153">
        <f t="shared" si="2"/>
        <v>0</v>
      </c>
      <c r="S153" s="153">
        <v>0</v>
      </c>
      <c r="T153" s="154">
        <f t="shared" si="3"/>
        <v>0</v>
      </c>
      <c r="AR153" s="155" t="s">
        <v>323</v>
      </c>
      <c r="AT153" s="155" t="s">
        <v>319</v>
      </c>
      <c r="AU153" s="155" t="s">
        <v>83</v>
      </c>
      <c r="AY153" s="16" t="s">
        <v>317</v>
      </c>
      <c r="BE153" s="156">
        <f t="shared" si="4"/>
        <v>0</v>
      </c>
      <c r="BF153" s="156">
        <f t="shared" si="5"/>
        <v>0</v>
      </c>
      <c r="BG153" s="156">
        <f t="shared" si="6"/>
        <v>0</v>
      </c>
      <c r="BH153" s="156">
        <f t="shared" si="7"/>
        <v>0</v>
      </c>
      <c r="BI153" s="156">
        <f t="shared" si="8"/>
        <v>0</v>
      </c>
      <c r="BJ153" s="16" t="s">
        <v>88</v>
      </c>
      <c r="BK153" s="156">
        <f t="shared" si="9"/>
        <v>0</v>
      </c>
      <c r="BL153" s="16" t="s">
        <v>323</v>
      </c>
      <c r="BM153" s="155" t="s">
        <v>8272</v>
      </c>
    </row>
    <row r="154" spans="2:65" s="1" customFormat="1" ht="16.5" customHeight="1">
      <c r="B154" s="142"/>
      <c r="C154" s="179" t="s">
        <v>427</v>
      </c>
      <c r="D154" s="179" t="s">
        <v>454</v>
      </c>
      <c r="E154" s="180" t="s">
        <v>8273</v>
      </c>
      <c r="F154" s="181" t="s">
        <v>8274</v>
      </c>
      <c r="G154" s="182" t="s">
        <v>467</v>
      </c>
      <c r="H154" s="183">
        <v>1</v>
      </c>
      <c r="I154" s="184"/>
      <c r="J154" s="185">
        <f t="shared" si="0"/>
        <v>0</v>
      </c>
      <c r="K154" s="186"/>
      <c r="L154" s="187"/>
      <c r="M154" s="188" t="s">
        <v>1</v>
      </c>
      <c r="N154" s="189" t="s">
        <v>42</v>
      </c>
      <c r="P154" s="153">
        <f t="shared" si="1"/>
        <v>0</v>
      </c>
      <c r="Q154" s="153">
        <v>0</v>
      </c>
      <c r="R154" s="153">
        <f t="shared" si="2"/>
        <v>0</v>
      </c>
      <c r="S154" s="153">
        <v>0</v>
      </c>
      <c r="T154" s="154">
        <f t="shared" si="3"/>
        <v>0</v>
      </c>
      <c r="AR154" s="155" t="s">
        <v>356</v>
      </c>
      <c r="AT154" s="155" t="s">
        <v>454</v>
      </c>
      <c r="AU154" s="155" t="s">
        <v>83</v>
      </c>
      <c r="AY154" s="16" t="s">
        <v>317</v>
      </c>
      <c r="BE154" s="156">
        <f t="shared" si="4"/>
        <v>0</v>
      </c>
      <c r="BF154" s="156">
        <f t="shared" si="5"/>
        <v>0</v>
      </c>
      <c r="BG154" s="156">
        <f t="shared" si="6"/>
        <v>0</v>
      </c>
      <c r="BH154" s="156">
        <f t="shared" si="7"/>
        <v>0</v>
      </c>
      <c r="BI154" s="156">
        <f t="shared" si="8"/>
        <v>0</v>
      </c>
      <c r="BJ154" s="16" t="s">
        <v>88</v>
      </c>
      <c r="BK154" s="156">
        <f t="shared" si="9"/>
        <v>0</v>
      </c>
      <c r="BL154" s="16" t="s">
        <v>323</v>
      </c>
      <c r="BM154" s="155" t="s">
        <v>8275</v>
      </c>
    </row>
    <row r="155" spans="2:65" s="1" customFormat="1" ht="24.15" customHeight="1">
      <c r="B155" s="142"/>
      <c r="C155" s="143" t="s">
        <v>432</v>
      </c>
      <c r="D155" s="143" t="s">
        <v>319</v>
      </c>
      <c r="E155" s="144" t="s">
        <v>8276</v>
      </c>
      <c r="F155" s="145" t="s">
        <v>8277</v>
      </c>
      <c r="G155" s="146" t="s">
        <v>467</v>
      </c>
      <c r="H155" s="147">
        <v>1</v>
      </c>
      <c r="I155" s="148"/>
      <c r="J155" s="149">
        <f t="shared" si="0"/>
        <v>0</v>
      </c>
      <c r="K155" s="150"/>
      <c r="L155" s="31"/>
      <c r="M155" s="151" t="s">
        <v>1</v>
      </c>
      <c r="N155" s="152" t="s">
        <v>42</v>
      </c>
      <c r="P155" s="153">
        <f t="shared" si="1"/>
        <v>0</v>
      </c>
      <c r="Q155" s="153">
        <v>0</v>
      </c>
      <c r="R155" s="153">
        <f t="shared" si="2"/>
        <v>0</v>
      </c>
      <c r="S155" s="153">
        <v>0</v>
      </c>
      <c r="T155" s="154">
        <f t="shared" si="3"/>
        <v>0</v>
      </c>
      <c r="AR155" s="155" t="s">
        <v>323</v>
      </c>
      <c r="AT155" s="155" t="s">
        <v>319</v>
      </c>
      <c r="AU155" s="155" t="s">
        <v>83</v>
      </c>
      <c r="AY155" s="16" t="s">
        <v>317</v>
      </c>
      <c r="BE155" s="156">
        <f t="shared" si="4"/>
        <v>0</v>
      </c>
      <c r="BF155" s="156">
        <f t="shared" si="5"/>
        <v>0</v>
      </c>
      <c r="BG155" s="156">
        <f t="shared" si="6"/>
        <v>0</v>
      </c>
      <c r="BH155" s="156">
        <f t="shared" si="7"/>
        <v>0</v>
      </c>
      <c r="BI155" s="156">
        <f t="shared" si="8"/>
        <v>0</v>
      </c>
      <c r="BJ155" s="16" t="s">
        <v>88</v>
      </c>
      <c r="BK155" s="156">
        <f t="shared" si="9"/>
        <v>0</v>
      </c>
      <c r="BL155" s="16" t="s">
        <v>323</v>
      </c>
      <c r="BM155" s="155" t="s">
        <v>8278</v>
      </c>
    </row>
    <row r="156" spans="2:65" s="1" customFormat="1" ht="16.5" customHeight="1">
      <c r="B156" s="142"/>
      <c r="C156" s="179" t="s">
        <v>436</v>
      </c>
      <c r="D156" s="179" t="s">
        <v>454</v>
      </c>
      <c r="E156" s="180" t="s">
        <v>8279</v>
      </c>
      <c r="F156" s="181" t="s">
        <v>8280</v>
      </c>
      <c r="G156" s="182" t="s">
        <v>467</v>
      </c>
      <c r="H156" s="183">
        <v>1</v>
      </c>
      <c r="I156" s="184"/>
      <c r="J156" s="185">
        <f t="shared" si="0"/>
        <v>0</v>
      </c>
      <c r="K156" s="186"/>
      <c r="L156" s="187"/>
      <c r="M156" s="188" t="s">
        <v>1</v>
      </c>
      <c r="N156" s="189" t="s">
        <v>42</v>
      </c>
      <c r="P156" s="153">
        <f t="shared" si="1"/>
        <v>0</v>
      </c>
      <c r="Q156" s="153">
        <v>0</v>
      </c>
      <c r="R156" s="153">
        <f t="shared" si="2"/>
        <v>0</v>
      </c>
      <c r="S156" s="153">
        <v>0</v>
      </c>
      <c r="T156" s="154">
        <f t="shared" si="3"/>
        <v>0</v>
      </c>
      <c r="AR156" s="155" t="s">
        <v>356</v>
      </c>
      <c r="AT156" s="155" t="s">
        <v>454</v>
      </c>
      <c r="AU156" s="155" t="s">
        <v>83</v>
      </c>
      <c r="AY156" s="16" t="s">
        <v>317</v>
      </c>
      <c r="BE156" s="156">
        <f t="shared" si="4"/>
        <v>0</v>
      </c>
      <c r="BF156" s="156">
        <f t="shared" si="5"/>
        <v>0</v>
      </c>
      <c r="BG156" s="156">
        <f t="shared" si="6"/>
        <v>0</v>
      </c>
      <c r="BH156" s="156">
        <f t="shared" si="7"/>
        <v>0</v>
      </c>
      <c r="BI156" s="156">
        <f t="shared" si="8"/>
        <v>0</v>
      </c>
      <c r="BJ156" s="16" t="s">
        <v>88</v>
      </c>
      <c r="BK156" s="156">
        <f t="shared" si="9"/>
        <v>0</v>
      </c>
      <c r="BL156" s="16" t="s">
        <v>323</v>
      </c>
      <c r="BM156" s="155" t="s">
        <v>8281</v>
      </c>
    </row>
    <row r="157" spans="2:65" s="1" customFormat="1" ht="24.15" customHeight="1">
      <c r="B157" s="142"/>
      <c r="C157" s="143" t="s">
        <v>441</v>
      </c>
      <c r="D157" s="143" t="s">
        <v>319</v>
      </c>
      <c r="E157" s="144" t="s">
        <v>8282</v>
      </c>
      <c r="F157" s="145" t="s">
        <v>8283</v>
      </c>
      <c r="G157" s="146" t="s">
        <v>467</v>
      </c>
      <c r="H157" s="147">
        <v>1</v>
      </c>
      <c r="I157" s="148"/>
      <c r="J157" s="149">
        <f t="shared" si="0"/>
        <v>0</v>
      </c>
      <c r="K157" s="150"/>
      <c r="L157" s="31"/>
      <c r="M157" s="151" t="s">
        <v>1</v>
      </c>
      <c r="N157" s="152" t="s">
        <v>42</v>
      </c>
      <c r="P157" s="153">
        <f t="shared" si="1"/>
        <v>0</v>
      </c>
      <c r="Q157" s="153">
        <v>0</v>
      </c>
      <c r="R157" s="153">
        <f t="shared" si="2"/>
        <v>0</v>
      </c>
      <c r="S157" s="153">
        <v>0</v>
      </c>
      <c r="T157" s="154">
        <f t="shared" si="3"/>
        <v>0</v>
      </c>
      <c r="AR157" s="155" t="s">
        <v>323</v>
      </c>
      <c r="AT157" s="155" t="s">
        <v>319</v>
      </c>
      <c r="AU157" s="155" t="s">
        <v>83</v>
      </c>
      <c r="AY157" s="16" t="s">
        <v>317</v>
      </c>
      <c r="BE157" s="156">
        <f t="shared" si="4"/>
        <v>0</v>
      </c>
      <c r="BF157" s="156">
        <f t="shared" si="5"/>
        <v>0</v>
      </c>
      <c r="BG157" s="156">
        <f t="shared" si="6"/>
        <v>0</v>
      </c>
      <c r="BH157" s="156">
        <f t="shared" si="7"/>
        <v>0</v>
      </c>
      <c r="BI157" s="156">
        <f t="shared" si="8"/>
        <v>0</v>
      </c>
      <c r="BJ157" s="16" t="s">
        <v>88</v>
      </c>
      <c r="BK157" s="156">
        <f t="shared" si="9"/>
        <v>0</v>
      </c>
      <c r="BL157" s="16" t="s">
        <v>323</v>
      </c>
      <c r="BM157" s="155" t="s">
        <v>8284</v>
      </c>
    </row>
    <row r="158" spans="2:65" s="1" customFormat="1" ht="16.5" customHeight="1">
      <c r="B158" s="142"/>
      <c r="C158" s="179" t="s">
        <v>448</v>
      </c>
      <c r="D158" s="179" t="s">
        <v>454</v>
      </c>
      <c r="E158" s="180" t="s">
        <v>8285</v>
      </c>
      <c r="F158" s="181" t="s">
        <v>8286</v>
      </c>
      <c r="G158" s="182" t="s">
        <v>467</v>
      </c>
      <c r="H158" s="183">
        <v>1</v>
      </c>
      <c r="I158" s="184"/>
      <c r="J158" s="185">
        <f t="shared" si="0"/>
        <v>0</v>
      </c>
      <c r="K158" s="186"/>
      <c r="L158" s="187"/>
      <c r="M158" s="188" t="s">
        <v>1</v>
      </c>
      <c r="N158" s="189" t="s">
        <v>42</v>
      </c>
      <c r="P158" s="153">
        <f t="shared" si="1"/>
        <v>0</v>
      </c>
      <c r="Q158" s="153">
        <v>0</v>
      </c>
      <c r="R158" s="153">
        <f t="shared" si="2"/>
        <v>0</v>
      </c>
      <c r="S158" s="153">
        <v>0</v>
      </c>
      <c r="T158" s="154">
        <f t="shared" si="3"/>
        <v>0</v>
      </c>
      <c r="AR158" s="155" t="s">
        <v>356</v>
      </c>
      <c r="AT158" s="155" t="s">
        <v>454</v>
      </c>
      <c r="AU158" s="155" t="s">
        <v>83</v>
      </c>
      <c r="AY158" s="16" t="s">
        <v>317</v>
      </c>
      <c r="BE158" s="156">
        <f t="shared" si="4"/>
        <v>0</v>
      </c>
      <c r="BF158" s="156">
        <f t="shared" si="5"/>
        <v>0</v>
      </c>
      <c r="BG158" s="156">
        <f t="shared" si="6"/>
        <v>0</v>
      </c>
      <c r="BH158" s="156">
        <f t="shared" si="7"/>
        <v>0</v>
      </c>
      <c r="BI158" s="156">
        <f t="shared" si="8"/>
        <v>0</v>
      </c>
      <c r="BJ158" s="16" t="s">
        <v>88</v>
      </c>
      <c r="BK158" s="156">
        <f t="shared" si="9"/>
        <v>0</v>
      </c>
      <c r="BL158" s="16" t="s">
        <v>323</v>
      </c>
      <c r="BM158" s="155" t="s">
        <v>8287</v>
      </c>
    </row>
    <row r="159" spans="2:65" s="1" customFormat="1" ht="24.15" customHeight="1">
      <c r="B159" s="142"/>
      <c r="C159" s="143" t="s">
        <v>453</v>
      </c>
      <c r="D159" s="143" t="s">
        <v>319</v>
      </c>
      <c r="E159" s="144" t="s">
        <v>8288</v>
      </c>
      <c r="F159" s="145" t="s">
        <v>8289</v>
      </c>
      <c r="G159" s="146" t="s">
        <v>467</v>
      </c>
      <c r="H159" s="147">
        <v>1</v>
      </c>
      <c r="I159" s="148"/>
      <c r="J159" s="149">
        <f t="shared" si="0"/>
        <v>0</v>
      </c>
      <c r="K159" s="150"/>
      <c r="L159" s="31"/>
      <c r="M159" s="151" t="s">
        <v>1</v>
      </c>
      <c r="N159" s="152" t="s">
        <v>42</v>
      </c>
      <c r="P159" s="153">
        <f t="shared" si="1"/>
        <v>0</v>
      </c>
      <c r="Q159" s="153">
        <v>0</v>
      </c>
      <c r="R159" s="153">
        <f t="shared" si="2"/>
        <v>0</v>
      </c>
      <c r="S159" s="153">
        <v>0</v>
      </c>
      <c r="T159" s="154">
        <f t="shared" si="3"/>
        <v>0</v>
      </c>
      <c r="AR159" s="155" t="s">
        <v>323</v>
      </c>
      <c r="AT159" s="155" t="s">
        <v>319</v>
      </c>
      <c r="AU159" s="155" t="s">
        <v>83</v>
      </c>
      <c r="AY159" s="16" t="s">
        <v>317</v>
      </c>
      <c r="BE159" s="156">
        <f t="shared" si="4"/>
        <v>0</v>
      </c>
      <c r="BF159" s="156">
        <f t="shared" si="5"/>
        <v>0</v>
      </c>
      <c r="BG159" s="156">
        <f t="shared" si="6"/>
        <v>0</v>
      </c>
      <c r="BH159" s="156">
        <f t="shared" si="7"/>
        <v>0</v>
      </c>
      <c r="BI159" s="156">
        <f t="shared" si="8"/>
        <v>0</v>
      </c>
      <c r="BJ159" s="16" t="s">
        <v>88</v>
      </c>
      <c r="BK159" s="156">
        <f t="shared" si="9"/>
        <v>0</v>
      </c>
      <c r="BL159" s="16" t="s">
        <v>323</v>
      </c>
      <c r="BM159" s="155" t="s">
        <v>8290</v>
      </c>
    </row>
    <row r="160" spans="2:65" s="1" customFormat="1" ht="16.5" customHeight="1">
      <c r="B160" s="142"/>
      <c r="C160" s="179" t="s">
        <v>459</v>
      </c>
      <c r="D160" s="179" t="s">
        <v>454</v>
      </c>
      <c r="E160" s="180" t="s">
        <v>8291</v>
      </c>
      <c r="F160" s="181" t="s">
        <v>8292</v>
      </c>
      <c r="G160" s="182" t="s">
        <v>467</v>
      </c>
      <c r="H160" s="183">
        <v>1</v>
      </c>
      <c r="I160" s="184"/>
      <c r="J160" s="185">
        <f t="shared" si="0"/>
        <v>0</v>
      </c>
      <c r="K160" s="186"/>
      <c r="L160" s="187"/>
      <c r="M160" s="188" t="s">
        <v>1</v>
      </c>
      <c r="N160" s="189" t="s">
        <v>42</v>
      </c>
      <c r="P160" s="153">
        <f t="shared" si="1"/>
        <v>0</v>
      </c>
      <c r="Q160" s="153">
        <v>0</v>
      </c>
      <c r="R160" s="153">
        <f t="shared" si="2"/>
        <v>0</v>
      </c>
      <c r="S160" s="153">
        <v>0</v>
      </c>
      <c r="T160" s="154">
        <f t="shared" si="3"/>
        <v>0</v>
      </c>
      <c r="AR160" s="155" t="s">
        <v>356</v>
      </c>
      <c r="AT160" s="155" t="s">
        <v>454</v>
      </c>
      <c r="AU160" s="155" t="s">
        <v>83</v>
      </c>
      <c r="AY160" s="16" t="s">
        <v>317</v>
      </c>
      <c r="BE160" s="156">
        <f t="shared" si="4"/>
        <v>0</v>
      </c>
      <c r="BF160" s="156">
        <f t="shared" si="5"/>
        <v>0</v>
      </c>
      <c r="BG160" s="156">
        <f t="shared" si="6"/>
        <v>0</v>
      </c>
      <c r="BH160" s="156">
        <f t="shared" si="7"/>
        <v>0</v>
      </c>
      <c r="BI160" s="156">
        <f t="shared" si="8"/>
        <v>0</v>
      </c>
      <c r="BJ160" s="16" t="s">
        <v>88</v>
      </c>
      <c r="BK160" s="156">
        <f t="shared" si="9"/>
        <v>0</v>
      </c>
      <c r="BL160" s="16" t="s">
        <v>323</v>
      </c>
      <c r="BM160" s="155" t="s">
        <v>8293</v>
      </c>
    </row>
    <row r="161" spans="2:65" s="1" customFormat="1" ht="24.15" customHeight="1">
      <c r="B161" s="142"/>
      <c r="C161" s="143" t="s">
        <v>464</v>
      </c>
      <c r="D161" s="143" t="s">
        <v>319</v>
      </c>
      <c r="E161" s="144" t="s">
        <v>8294</v>
      </c>
      <c r="F161" s="145" t="s">
        <v>8295</v>
      </c>
      <c r="G161" s="146" t="s">
        <v>467</v>
      </c>
      <c r="H161" s="147">
        <v>1</v>
      </c>
      <c r="I161" s="148"/>
      <c r="J161" s="149">
        <f t="shared" si="0"/>
        <v>0</v>
      </c>
      <c r="K161" s="150"/>
      <c r="L161" s="31"/>
      <c r="M161" s="151" t="s">
        <v>1</v>
      </c>
      <c r="N161" s="152" t="s">
        <v>42</v>
      </c>
      <c r="P161" s="153">
        <f t="shared" si="1"/>
        <v>0</v>
      </c>
      <c r="Q161" s="153">
        <v>0</v>
      </c>
      <c r="R161" s="153">
        <f t="shared" si="2"/>
        <v>0</v>
      </c>
      <c r="S161" s="153">
        <v>0</v>
      </c>
      <c r="T161" s="154">
        <f t="shared" si="3"/>
        <v>0</v>
      </c>
      <c r="AR161" s="155" t="s">
        <v>323</v>
      </c>
      <c r="AT161" s="155" t="s">
        <v>319</v>
      </c>
      <c r="AU161" s="155" t="s">
        <v>83</v>
      </c>
      <c r="AY161" s="16" t="s">
        <v>317</v>
      </c>
      <c r="BE161" s="156">
        <f t="shared" si="4"/>
        <v>0</v>
      </c>
      <c r="BF161" s="156">
        <f t="shared" si="5"/>
        <v>0</v>
      </c>
      <c r="BG161" s="156">
        <f t="shared" si="6"/>
        <v>0</v>
      </c>
      <c r="BH161" s="156">
        <f t="shared" si="7"/>
        <v>0</v>
      </c>
      <c r="BI161" s="156">
        <f t="shared" si="8"/>
        <v>0</v>
      </c>
      <c r="BJ161" s="16" t="s">
        <v>88</v>
      </c>
      <c r="BK161" s="156">
        <f t="shared" si="9"/>
        <v>0</v>
      </c>
      <c r="BL161" s="16" t="s">
        <v>323</v>
      </c>
      <c r="BM161" s="155" t="s">
        <v>8296</v>
      </c>
    </row>
    <row r="162" spans="2:65" s="1" customFormat="1" ht="16.5" customHeight="1">
      <c r="B162" s="142"/>
      <c r="C162" s="179" t="s">
        <v>469</v>
      </c>
      <c r="D162" s="179" t="s">
        <v>454</v>
      </c>
      <c r="E162" s="180" t="s">
        <v>8297</v>
      </c>
      <c r="F162" s="181" t="s">
        <v>8298</v>
      </c>
      <c r="G162" s="182" t="s">
        <v>467</v>
      </c>
      <c r="H162" s="183">
        <v>1</v>
      </c>
      <c r="I162" s="184"/>
      <c r="J162" s="185">
        <f t="shared" si="0"/>
        <v>0</v>
      </c>
      <c r="K162" s="186"/>
      <c r="L162" s="187"/>
      <c r="M162" s="188" t="s">
        <v>1</v>
      </c>
      <c r="N162" s="189" t="s">
        <v>42</v>
      </c>
      <c r="P162" s="153">
        <f t="shared" si="1"/>
        <v>0</v>
      </c>
      <c r="Q162" s="153">
        <v>0</v>
      </c>
      <c r="R162" s="153">
        <f t="shared" si="2"/>
        <v>0</v>
      </c>
      <c r="S162" s="153">
        <v>0</v>
      </c>
      <c r="T162" s="154">
        <f t="shared" si="3"/>
        <v>0</v>
      </c>
      <c r="AR162" s="155" t="s">
        <v>356</v>
      </c>
      <c r="AT162" s="155" t="s">
        <v>454</v>
      </c>
      <c r="AU162" s="155" t="s">
        <v>83</v>
      </c>
      <c r="AY162" s="16" t="s">
        <v>317</v>
      </c>
      <c r="BE162" s="156">
        <f t="shared" si="4"/>
        <v>0</v>
      </c>
      <c r="BF162" s="156">
        <f t="shared" si="5"/>
        <v>0</v>
      </c>
      <c r="BG162" s="156">
        <f t="shared" si="6"/>
        <v>0</v>
      </c>
      <c r="BH162" s="156">
        <f t="shared" si="7"/>
        <v>0</v>
      </c>
      <c r="BI162" s="156">
        <f t="shared" si="8"/>
        <v>0</v>
      </c>
      <c r="BJ162" s="16" t="s">
        <v>88</v>
      </c>
      <c r="BK162" s="156">
        <f t="shared" si="9"/>
        <v>0</v>
      </c>
      <c r="BL162" s="16" t="s">
        <v>323</v>
      </c>
      <c r="BM162" s="155" t="s">
        <v>8299</v>
      </c>
    </row>
    <row r="163" spans="2:65" s="1" customFormat="1" ht="24.15" customHeight="1">
      <c r="B163" s="142"/>
      <c r="C163" s="143" t="s">
        <v>473</v>
      </c>
      <c r="D163" s="143" t="s">
        <v>319</v>
      </c>
      <c r="E163" s="144" t="s">
        <v>8300</v>
      </c>
      <c r="F163" s="145" t="s">
        <v>8301</v>
      </c>
      <c r="G163" s="146" t="s">
        <v>467</v>
      </c>
      <c r="H163" s="147">
        <v>1</v>
      </c>
      <c r="I163" s="148"/>
      <c r="J163" s="149">
        <f t="shared" si="0"/>
        <v>0</v>
      </c>
      <c r="K163" s="150"/>
      <c r="L163" s="31"/>
      <c r="M163" s="151" t="s">
        <v>1</v>
      </c>
      <c r="N163" s="152" t="s">
        <v>42</v>
      </c>
      <c r="P163" s="153">
        <f t="shared" si="1"/>
        <v>0</v>
      </c>
      <c r="Q163" s="153">
        <v>0</v>
      </c>
      <c r="R163" s="153">
        <f t="shared" si="2"/>
        <v>0</v>
      </c>
      <c r="S163" s="153">
        <v>0</v>
      </c>
      <c r="T163" s="154">
        <f t="shared" si="3"/>
        <v>0</v>
      </c>
      <c r="AR163" s="155" t="s">
        <v>323</v>
      </c>
      <c r="AT163" s="155" t="s">
        <v>319</v>
      </c>
      <c r="AU163" s="155" t="s">
        <v>83</v>
      </c>
      <c r="AY163" s="16" t="s">
        <v>317</v>
      </c>
      <c r="BE163" s="156">
        <f t="shared" si="4"/>
        <v>0</v>
      </c>
      <c r="BF163" s="156">
        <f t="shared" si="5"/>
        <v>0</v>
      </c>
      <c r="BG163" s="156">
        <f t="shared" si="6"/>
        <v>0</v>
      </c>
      <c r="BH163" s="156">
        <f t="shared" si="7"/>
        <v>0</v>
      </c>
      <c r="BI163" s="156">
        <f t="shared" si="8"/>
        <v>0</v>
      </c>
      <c r="BJ163" s="16" t="s">
        <v>88</v>
      </c>
      <c r="BK163" s="156">
        <f t="shared" si="9"/>
        <v>0</v>
      </c>
      <c r="BL163" s="16" t="s">
        <v>323</v>
      </c>
      <c r="BM163" s="155" t="s">
        <v>8302</v>
      </c>
    </row>
    <row r="164" spans="2:65" s="1" customFormat="1" ht="16.5" customHeight="1">
      <c r="B164" s="142"/>
      <c r="C164" s="179" t="s">
        <v>477</v>
      </c>
      <c r="D164" s="179" t="s">
        <v>454</v>
      </c>
      <c r="E164" s="180" t="s">
        <v>8303</v>
      </c>
      <c r="F164" s="181" t="s">
        <v>8304</v>
      </c>
      <c r="G164" s="182" t="s">
        <v>467</v>
      </c>
      <c r="H164" s="183">
        <v>1</v>
      </c>
      <c r="I164" s="184"/>
      <c r="J164" s="185">
        <f t="shared" si="0"/>
        <v>0</v>
      </c>
      <c r="K164" s="186"/>
      <c r="L164" s="187"/>
      <c r="M164" s="188" t="s">
        <v>1</v>
      </c>
      <c r="N164" s="189" t="s">
        <v>42</v>
      </c>
      <c r="P164" s="153">
        <f t="shared" si="1"/>
        <v>0</v>
      </c>
      <c r="Q164" s="153">
        <v>0</v>
      </c>
      <c r="R164" s="153">
        <f t="shared" si="2"/>
        <v>0</v>
      </c>
      <c r="S164" s="153">
        <v>0</v>
      </c>
      <c r="T164" s="154">
        <f t="shared" si="3"/>
        <v>0</v>
      </c>
      <c r="AR164" s="155" t="s">
        <v>356</v>
      </c>
      <c r="AT164" s="155" t="s">
        <v>454</v>
      </c>
      <c r="AU164" s="155" t="s">
        <v>83</v>
      </c>
      <c r="AY164" s="16" t="s">
        <v>317</v>
      </c>
      <c r="BE164" s="156">
        <f t="shared" si="4"/>
        <v>0</v>
      </c>
      <c r="BF164" s="156">
        <f t="shared" si="5"/>
        <v>0</v>
      </c>
      <c r="BG164" s="156">
        <f t="shared" si="6"/>
        <v>0</v>
      </c>
      <c r="BH164" s="156">
        <f t="shared" si="7"/>
        <v>0</v>
      </c>
      <c r="BI164" s="156">
        <f t="shared" si="8"/>
        <v>0</v>
      </c>
      <c r="BJ164" s="16" t="s">
        <v>88</v>
      </c>
      <c r="BK164" s="156">
        <f t="shared" si="9"/>
        <v>0</v>
      </c>
      <c r="BL164" s="16" t="s">
        <v>323</v>
      </c>
      <c r="BM164" s="155" t="s">
        <v>8305</v>
      </c>
    </row>
    <row r="165" spans="2:65" s="1" customFormat="1" ht="24.15" customHeight="1">
      <c r="B165" s="142"/>
      <c r="C165" s="143" t="s">
        <v>481</v>
      </c>
      <c r="D165" s="143" t="s">
        <v>319</v>
      </c>
      <c r="E165" s="144" t="s">
        <v>8306</v>
      </c>
      <c r="F165" s="145" t="s">
        <v>8307</v>
      </c>
      <c r="G165" s="146" t="s">
        <v>467</v>
      </c>
      <c r="H165" s="147">
        <v>1</v>
      </c>
      <c r="I165" s="148"/>
      <c r="J165" s="149">
        <f t="shared" si="0"/>
        <v>0</v>
      </c>
      <c r="K165" s="150"/>
      <c r="L165" s="31"/>
      <c r="M165" s="151" t="s">
        <v>1</v>
      </c>
      <c r="N165" s="152" t="s">
        <v>42</v>
      </c>
      <c r="P165" s="153">
        <f t="shared" si="1"/>
        <v>0</v>
      </c>
      <c r="Q165" s="153">
        <v>0</v>
      </c>
      <c r="R165" s="153">
        <f t="shared" si="2"/>
        <v>0</v>
      </c>
      <c r="S165" s="153">
        <v>0</v>
      </c>
      <c r="T165" s="154">
        <f t="shared" si="3"/>
        <v>0</v>
      </c>
      <c r="AR165" s="155" t="s">
        <v>323</v>
      </c>
      <c r="AT165" s="155" t="s">
        <v>319</v>
      </c>
      <c r="AU165" s="155" t="s">
        <v>83</v>
      </c>
      <c r="AY165" s="16" t="s">
        <v>317</v>
      </c>
      <c r="BE165" s="156">
        <f t="shared" si="4"/>
        <v>0</v>
      </c>
      <c r="BF165" s="156">
        <f t="shared" si="5"/>
        <v>0</v>
      </c>
      <c r="BG165" s="156">
        <f t="shared" si="6"/>
        <v>0</v>
      </c>
      <c r="BH165" s="156">
        <f t="shared" si="7"/>
        <v>0</v>
      </c>
      <c r="BI165" s="156">
        <f t="shared" si="8"/>
        <v>0</v>
      </c>
      <c r="BJ165" s="16" t="s">
        <v>88</v>
      </c>
      <c r="BK165" s="156">
        <f t="shared" si="9"/>
        <v>0</v>
      </c>
      <c r="BL165" s="16" t="s">
        <v>323</v>
      </c>
      <c r="BM165" s="155" t="s">
        <v>8308</v>
      </c>
    </row>
    <row r="166" spans="2:65" s="1" customFormat="1" ht="16.5" customHeight="1">
      <c r="B166" s="142"/>
      <c r="C166" s="179" t="s">
        <v>488</v>
      </c>
      <c r="D166" s="179" t="s">
        <v>454</v>
      </c>
      <c r="E166" s="180" t="s">
        <v>8309</v>
      </c>
      <c r="F166" s="181" t="s">
        <v>8310</v>
      </c>
      <c r="G166" s="182" t="s">
        <v>467</v>
      </c>
      <c r="H166" s="183">
        <v>1</v>
      </c>
      <c r="I166" s="184"/>
      <c r="J166" s="185">
        <f t="shared" ref="J166:J197" si="10">ROUND(I166*H166,2)</f>
        <v>0</v>
      </c>
      <c r="K166" s="186"/>
      <c r="L166" s="187"/>
      <c r="M166" s="188" t="s">
        <v>1</v>
      </c>
      <c r="N166" s="189" t="s">
        <v>42</v>
      </c>
      <c r="P166" s="153">
        <f t="shared" ref="P166:P197" si="11">O166*H166</f>
        <v>0</v>
      </c>
      <c r="Q166" s="153">
        <v>0</v>
      </c>
      <c r="R166" s="153">
        <f t="shared" ref="R166:R197" si="12">Q166*H166</f>
        <v>0</v>
      </c>
      <c r="S166" s="153">
        <v>0</v>
      </c>
      <c r="T166" s="154">
        <f t="shared" ref="T166:T197" si="13">S166*H166</f>
        <v>0</v>
      </c>
      <c r="AR166" s="155" t="s">
        <v>356</v>
      </c>
      <c r="AT166" s="155" t="s">
        <v>454</v>
      </c>
      <c r="AU166" s="155" t="s">
        <v>83</v>
      </c>
      <c r="AY166" s="16" t="s">
        <v>317</v>
      </c>
      <c r="BE166" s="156">
        <f t="shared" ref="BE166:BE197" si="14">IF(N166="základná",J166,0)</f>
        <v>0</v>
      </c>
      <c r="BF166" s="156">
        <f t="shared" ref="BF166:BF197" si="15">IF(N166="znížená",J166,0)</f>
        <v>0</v>
      </c>
      <c r="BG166" s="156">
        <f t="shared" ref="BG166:BG197" si="16">IF(N166="zákl. prenesená",J166,0)</f>
        <v>0</v>
      </c>
      <c r="BH166" s="156">
        <f t="shared" ref="BH166:BH197" si="17">IF(N166="zníž. prenesená",J166,0)</f>
        <v>0</v>
      </c>
      <c r="BI166" s="156">
        <f t="shared" ref="BI166:BI197" si="18">IF(N166="nulová",J166,0)</f>
        <v>0</v>
      </c>
      <c r="BJ166" s="16" t="s">
        <v>88</v>
      </c>
      <c r="BK166" s="156">
        <f t="shared" ref="BK166:BK197" si="19">ROUND(I166*H166,2)</f>
        <v>0</v>
      </c>
      <c r="BL166" s="16" t="s">
        <v>323</v>
      </c>
      <c r="BM166" s="155" t="s">
        <v>8311</v>
      </c>
    </row>
    <row r="167" spans="2:65" s="1" customFormat="1" ht="24.15" customHeight="1">
      <c r="B167" s="142"/>
      <c r="C167" s="143" t="s">
        <v>495</v>
      </c>
      <c r="D167" s="143" t="s">
        <v>319</v>
      </c>
      <c r="E167" s="144" t="s">
        <v>8312</v>
      </c>
      <c r="F167" s="145" t="s">
        <v>8313</v>
      </c>
      <c r="G167" s="146" t="s">
        <v>467</v>
      </c>
      <c r="H167" s="147">
        <v>1</v>
      </c>
      <c r="I167" s="148"/>
      <c r="J167" s="149">
        <f t="shared" si="10"/>
        <v>0</v>
      </c>
      <c r="K167" s="150"/>
      <c r="L167" s="31"/>
      <c r="M167" s="151" t="s">
        <v>1</v>
      </c>
      <c r="N167" s="152" t="s">
        <v>42</v>
      </c>
      <c r="P167" s="153">
        <f t="shared" si="11"/>
        <v>0</v>
      </c>
      <c r="Q167" s="153">
        <v>0</v>
      </c>
      <c r="R167" s="153">
        <f t="shared" si="12"/>
        <v>0</v>
      </c>
      <c r="S167" s="153">
        <v>0</v>
      </c>
      <c r="T167" s="154">
        <f t="shared" si="13"/>
        <v>0</v>
      </c>
      <c r="AR167" s="155" t="s">
        <v>323</v>
      </c>
      <c r="AT167" s="155" t="s">
        <v>319</v>
      </c>
      <c r="AU167" s="155" t="s">
        <v>83</v>
      </c>
      <c r="AY167" s="16" t="s">
        <v>317</v>
      </c>
      <c r="BE167" s="156">
        <f t="shared" si="14"/>
        <v>0</v>
      </c>
      <c r="BF167" s="156">
        <f t="shared" si="15"/>
        <v>0</v>
      </c>
      <c r="BG167" s="156">
        <f t="shared" si="16"/>
        <v>0</v>
      </c>
      <c r="BH167" s="156">
        <f t="shared" si="17"/>
        <v>0</v>
      </c>
      <c r="BI167" s="156">
        <f t="shared" si="18"/>
        <v>0</v>
      </c>
      <c r="BJ167" s="16" t="s">
        <v>88</v>
      </c>
      <c r="BK167" s="156">
        <f t="shared" si="19"/>
        <v>0</v>
      </c>
      <c r="BL167" s="16" t="s">
        <v>323</v>
      </c>
      <c r="BM167" s="155" t="s">
        <v>8314</v>
      </c>
    </row>
    <row r="168" spans="2:65" s="1" customFormat="1" ht="16.5" customHeight="1">
      <c r="B168" s="142"/>
      <c r="C168" s="179" t="s">
        <v>501</v>
      </c>
      <c r="D168" s="179" t="s">
        <v>454</v>
      </c>
      <c r="E168" s="180" t="s">
        <v>8315</v>
      </c>
      <c r="F168" s="181" t="s">
        <v>8316</v>
      </c>
      <c r="G168" s="182" t="s">
        <v>467</v>
      </c>
      <c r="H168" s="183">
        <v>1</v>
      </c>
      <c r="I168" s="184"/>
      <c r="J168" s="185">
        <f t="shared" si="10"/>
        <v>0</v>
      </c>
      <c r="K168" s="186"/>
      <c r="L168" s="187"/>
      <c r="M168" s="188" t="s">
        <v>1</v>
      </c>
      <c r="N168" s="189" t="s">
        <v>42</v>
      </c>
      <c r="P168" s="153">
        <f t="shared" si="11"/>
        <v>0</v>
      </c>
      <c r="Q168" s="153">
        <v>0</v>
      </c>
      <c r="R168" s="153">
        <f t="shared" si="12"/>
        <v>0</v>
      </c>
      <c r="S168" s="153">
        <v>0</v>
      </c>
      <c r="T168" s="154">
        <f t="shared" si="13"/>
        <v>0</v>
      </c>
      <c r="AR168" s="155" t="s">
        <v>356</v>
      </c>
      <c r="AT168" s="155" t="s">
        <v>454</v>
      </c>
      <c r="AU168" s="155" t="s">
        <v>83</v>
      </c>
      <c r="AY168" s="16" t="s">
        <v>317</v>
      </c>
      <c r="BE168" s="156">
        <f t="shared" si="14"/>
        <v>0</v>
      </c>
      <c r="BF168" s="156">
        <f t="shared" si="15"/>
        <v>0</v>
      </c>
      <c r="BG168" s="156">
        <f t="shared" si="16"/>
        <v>0</v>
      </c>
      <c r="BH168" s="156">
        <f t="shared" si="17"/>
        <v>0</v>
      </c>
      <c r="BI168" s="156">
        <f t="shared" si="18"/>
        <v>0</v>
      </c>
      <c r="BJ168" s="16" t="s">
        <v>88</v>
      </c>
      <c r="BK168" s="156">
        <f t="shared" si="19"/>
        <v>0</v>
      </c>
      <c r="BL168" s="16" t="s">
        <v>323</v>
      </c>
      <c r="BM168" s="155" t="s">
        <v>8317</v>
      </c>
    </row>
    <row r="169" spans="2:65" s="1" customFormat="1" ht="24.15" customHeight="1">
      <c r="B169" s="142"/>
      <c r="C169" s="143" t="s">
        <v>507</v>
      </c>
      <c r="D169" s="143" t="s">
        <v>319</v>
      </c>
      <c r="E169" s="144" t="s">
        <v>8318</v>
      </c>
      <c r="F169" s="145" t="s">
        <v>8319</v>
      </c>
      <c r="G169" s="146" t="s">
        <v>467</v>
      </c>
      <c r="H169" s="147">
        <v>1</v>
      </c>
      <c r="I169" s="148"/>
      <c r="J169" s="149">
        <f t="shared" si="10"/>
        <v>0</v>
      </c>
      <c r="K169" s="150"/>
      <c r="L169" s="31"/>
      <c r="M169" s="151" t="s">
        <v>1</v>
      </c>
      <c r="N169" s="152" t="s">
        <v>42</v>
      </c>
      <c r="P169" s="153">
        <f t="shared" si="11"/>
        <v>0</v>
      </c>
      <c r="Q169" s="153">
        <v>0</v>
      </c>
      <c r="R169" s="153">
        <f t="shared" si="12"/>
        <v>0</v>
      </c>
      <c r="S169" s="153">
        <v>0</v>
      </c>
      <c r="T169" s="154">
        <f t="shared" si="13"/>
        <v>0</v>
      </c>
      <c r="AR169" s="155" t="s">
        <v>323</v>
      </c>
      <c r="AT169" s="155" t="s">
        <v>319</v>
      </c>
      <c r="AU169" s="155" t="s">
        <v>83</v>
      </c>
      <c r="AY169" s="16" t="s">
        <v>317</v>
      </c>
      <c r="BE169" s="156">
        <f t="shared" si="14"/>
        <v>0</v>
      </c>
      <c r="BF169" s="156">
        <f t="shared" si="15"/>
        <v>0</v>
      </c>
      <c r="BG169" s="156">
        <f t="shared" si="16"/>
        <v>0</v>
      </c>
      <c r="BH169" s="156">
        <f t="shared" si="17"/>
        <v>0</v>
      </c>
      <c r="BI169" s="156">
        <f t="shared" si="18"/>
        <v>0</v>
      </c>
      <c r="BJ169" s="16" t="s">
        <v>88</v>
      </c>
      <c r="BK169" s="156">
        <f t="shared" si="19"/>
        <v>0</v>
      </c>
      <c r="BL169" s="16" t="s">
        <v>323</v>
      </c>
      <c r="BM169" s="155" t="s">
        <v>8320</v>
      </c>
    </row>
    <row r="170" spans="2:65" s="1" customFormat="1" ht="16.5" customHeight="1">
      <c r="B170" s="142"/>
      <c r="C170" s="179" t="s">
        <v>703</v>
      </c>
      <c r="D170" s="179" t="s">
        <v>454</v>
      </c>
      <c r="E170" s="180" t="s">
        <v>8321</v>
      </c>
      <c r="F170" s="181" t="s">
        <v>8322</v>
      </c>
      <c r="G170" s="182" t="s">
        <v>467</v>
      </c>
      <c r="H170" s="183">
        <v>1</v>
      </c>
      <c r="I170" s="184"/>
      <c r="J170" s="185">
        <f t="shared" si="10"/>
        <v>0</v>
      </c>
      <c r="K170" s="186"/>
      <c r="L170" s="187"/>
      <c r="M170" s="188" t="s">
        <v>1</v>
      </c>
      <c r="N170" s="189" t="s">
        <v>42</v>
      </c>
      <c r="P170" s="153">
        <f t="shared" si="11"/>
        <v>0</v>
      </c>
      <c r="Q170" s="153">
        <v>0</v>
      </c>
      <c r="R170" s="153">
        <f t="shared" si="12"/>
        <v>0</v>
      </c>
      <c r="S170" s="153">
        <v>0</v>
      </c>
      <c r="T170" s="154">
        <f t="shared" si="13"/>
        <v>0</v>
      </c>
      <c r="AR170" s="155" t="s">
        <v>356</v>
      </c>
      <c r="AT170" s="155" t="s">
        <v>454</v>
      </c>
      <c r="AU170" s="155" t="s">
        <v>83</v>
      </c>
      <c r="AY170" s="16" t="s">
        <v>317</v>
      </c>
      <c r="BE170" s="156">
        <f t="shared" si="14"/>
        <v>0</v>
      </c>
      <c r="BF170" s="156">
        <f t="shared" si="15"/>
        <v>0</v>
      </c>
      <c r="BG170" s="156">
        <f t="shared" si="16"/>
        <v>0</v>
      </c>
      <c r="BH170" s="156">
        <f t="shared" si="17"/>
        <v>0</v>
      </c>
      <c r="BI170" s="156">
        <f t="shared" si="18"/>
        <v>0</v>
      </c>
      <c r="BJ170" s="16" t="s">
        <v>88</v>
      </c>
      <c r="BK170" s="156">
        <f t="shared" si="19"/>
        <v>0</v>
      </c>
      <c r="BL170" s="16" t="s">
        <v>323</v>
      </c>
      <c r="BM170" s="155" t="s">
        <v>8323</v>
      </c>
    </row>
    <row r="171" spans="2:65" s="1" customFormat="1" ht="24.15" customHeight="1">
      <c r="B171" s="142"/>
      <c r="C171" s="143" t="s">
        <v>647</v>
      </c>
      <c r="D171" s="143" t="s">
        <v>319</v>
      </c>
      <c r="E171" s="144" t="s">
        <v>8324</v>
      </c>
      <c r="F171" s="145" t="s">
        <v>8325</v>
      </c>
      <c r="G171" s="146" t="s">
        <v>467</v>
      </c>
      <c r="H171" s="147">
        <v>1</v>
      </c>
      <c r="I171" s="148"/>
      <c r="J171" s="149">
        <f t="shared" si="10"/>
        <v>0</v>
      </c>
      <c r="K171" s="150"/>
      <c r="L171" s="31"/>
      <c r="M171" s="151" t="s">
        <v>1</v>
      </c>
      <c r="N171" s="152" t="s">
        <v>42</v>
      </c>
      <c r="P171" s="153">
        <f t="shared" si="11"/>
        <v>0</v>
      </c>
      <c r="Q171" s="153">
        <v>0</v>
      </c>
      <c r="R171" s="153">
        <f t="shared" si="12"/>
        <v>0</v>
      </c>
      <c r="S171" s="153">
        <v>0</v>
      </c>
      <c r="T171" s="154">
        <f t="shared" si="13"/>
        <v>0</v>
      </c>
      <c r="AR171" s="155" t="s">
        <v>323</v>
      </c>
      <c r="AT171" s="155" t="s">
        <v>319</v>
      </c>
      <c r="AU171" s="155" t="s">
        <v>83</v>
      </c>
      <c r="AY171" s="16" t="s">
        <v>317</v>
      </c>
      <c r="BE171" s="156">
        <f t="shared" si="14"/>
        <v>0</v>
      </c>
      <c r="BF171" s="156">
        <f t="shared" si="15"/>
        <v>0</v>
      </c>
      <c r="BG171" s="156">
        <f t="shared" si="16"/>
        <v>0</v>
      </c>
      <c r="BH171" s="156">
        <f t="shared" si="17"/>
        <v>0</v>
      </c>
      <c r="BI171" s="156">
        <f t="shared" si="18"/>
        <v>0</v>
      </c>
      <c r="BJ171" s="16" t="s">
        <v>88</v>
      </c>
      <c r="BK171" s="156">
        <f t="shared" si="19"/>
        <v>0</v>
      </c>
      <c r="BL171" s="16" t="s">
        <v>323</v>
      </c>
      <c r="BM171" s="155" t="s">
        <v>8326</v>
      </c>
    </row>
    <row r="172" spans="2:65" s="1" customFormat="1" ht="16.5" customHeight="1">
      <c r="B172" s="142"/>
      <c r="C172" s="179" t="s">
        <v>712</v>
      </c>
      <c r="D172" s="179" t="s">
        <v>454</v>
      </c>
      <c r="E172" s="180" t="s">
        <v>8327</v>
      </c>
      <c r="F172" s="181" t="s">
        <v>8328</v>
      </c>
      <c r="G172" s="182" t="s">
        <v>467</v>
      </c>
      <c r="H172" s="183">
        <v>1</v>
      </c>
      <c r="I172" s="184"/>
      <c r="J172" s="185">
        <f t="shared" si="10"/>
        <v>0</v>
      </c>
      <c r="K172" s="186"/>
      <c r="L172" s="187"/>
      <c r="M172" s="188" t="s">
        <v>1</v>
      </c>
      <c r="N172" s="189" t="s">
        <v>42</v>
      </c>
      <c r="P172" s="153">
        <f t="shared" si="11"/>
        <v>0</v>
      </c>
      <c r="Q172" s="153">
        <v>0</v>
      </c>
      <c r="R172" s="153">
        <f t="shared" si="12"/>
        <v>0</v>
      </c>
      <c r="S172" s="153">
        <v>0</v>
      </c>
      <c r="T172" s="154">
        <f t="shared" si="13"/>
        <v>0</v>
      </c>
      <c r="AR172" s="155" t="s">
        <v>356</v>
      </c>
      <c r="AT172" s="155" t="s">
        <v>454</v>
      </c>
      <c r="AU172" s="155" t="s">
        <v>83</v>
      </c>
      <c r="AY172" s="16" t="s">
        <v>317</v>
      </c>
      <c r="BE172" s="156">
        <f t="shared" si="14"/>
        <v>0</v>
      </c>
      <c r="BF172" s="156">
        <f t="shared" si="15"/>
        <v>0</v>
      </c>
      <c r="BG172" s="156">
        <f t="shared" si="16"/>
        <v>0</v>
      </c>
      <c r="BH172" s="156">
        <f t="shared" si="17"/>
        <v>0</v>
      </c>
      <c r="BI172" s="156">
        <f t="shared" si="18"/>
        <v>0</v>
      </c>
      <c r="BJ172" s="16" t="s">
        <v>88</v>
      </c>
      <c r="BK172" s="156">
        <f t="shared" si="19"/>
        <v>0</v>
      </c>
      <c r="BL172" s="16" t="s">
        <v>323</v>
      </c>
      <c r="BM172" s="155" t="s">
        <v>8329</v>
      </c>
    </row>
    <row r="173" spans="2:65" s="1" customFormat="1" ht="24.15" customHeight="1">
      <c r="B173" s="142"/>
      <c r="C173" s="143" t="s">
        <v>650</v>
      </c>
      <c r="D173" s="143" t="s">
        <v>319</v>
      </c>
      <c r="E173" s="144" t="s">
        <v>8330</v>
      </c>
      <c r="F173" s="145" t="s">
        <v>8331</v>
      </c>
      <c r="G173" s="146" t="s">
        <v>467</v>
      </c>
      <c r="H173" s="147">
        <v>1</v>
      </c>
      <c r="I173" s="148"/>
      <c r="J173" s="149">
        <f t="shared" si="10"/>
        <v>0</v>
      </c>
      <c r="K173" s="150"/>
      <c r="L173" s="31"/>
      <c r="M173" s="151" t="s">
        <v>1</v>
      </c>
      <c r="N173" s="152" t="s">
        <v>42</v>
      </c>
      <c r="P173" s="153">
        <f t="shared" si="11"/>
        <v>0</v>
      </c>
      <c r="Q173" s="153">
        <v>0</v>
      </c>
      <c r="R173" s="153">
        <f t="shared" si="12"/>
        <v>0</v>
      </c>
      <c r="S173" s="153">
        <v>0</v>
      </c>
      <c r="T173" s="154">
        <f t="shared" si="13"/>
        <v>0</v>
      </c>
      <c r="AR173" s="155" t="s">
        <v>323</v>
      </c>
      <c r="AT173" s="155" t="s">
        <v>319</v>
      </c>
      <c r="AU173" s="155" t="s">
        <v>83</v>
      </c>
      <c r="AY173" s="16" t="s">
        <v>317</v>
      </c>
      <c r="BE173" s="156">
        <f t="shared" si="14"/>
        <v>0</v>
      </c>
      <c r="BF173" s="156">
        <f t="shared" si="15"/>
        <v>0</v>
      </c>
      <c r="BG173" s="156">
        <f t="shared" si="16"/>
        <v>0</v>
      </c>
      <c r="BH173" s="156">
        <f t="shared" si="17"/>
        <v>0</v>
      </c>
      <c r="BI173" s="156">
        <f t="shared" si="18"/>
        <v>0</v>
      </c>
      <c r="BJ173" s="16" t="s">
        <v>88</v>
      </c>
      <c r="BK173" s="156">
        <f t="shared" si="19"/>
        <v>0</v>
      </c>
      <c r="BL173" s="16" t="s">
        <v>323</v>
      </c>
      <c r="BM173" s="155" t="s">
        <v>8332</v>
      </c>
    </row>
    <row r="174" spans="2:65" s="1" customFormat="1" ht="16.5" customHeight="1">
      <c r="B174" s="142"/>
      <c r="C174" s="179" t="s">
        <v>722</v>
      </c>
      <c r="D174" s="179" t="s">
        <v>454</v>
      </c>
      <c r="E174" s="180" t="s">
        <v>8333</v>
      </c>
      <c r="F174" s="181" t="s">
        <v>8334</v>
      </c>
      <c r="G174" s="182" t="s">
        <v>467</v>
      </c>
      <c r="H174" s="183">
        <v>1</v>
      </c>
      <c r="I174" s="184"/>
      <c r="J174" s="185">
        <f t="shared" si="10"/>
        <v>0</v>
      </c>
      <c r="K174" s="186"/>
      <c r="L174" s="187"/>
      <c r="M174" s="188" t="s">
        <v>1</v>
      </c>
      <c r="N174" s="189" t="s">
        <v>42</v>
      </c>
      <c r="P174" s="153">
        <f t="shared" si="11"/>
        <v>0</v>
      </c>
      <c r="Q174" s="153">
        <v>0</v>
      </c>
      <c r="R174" s="153">
        <f t="shared" si="12"/>
        <v>0</v>
      </c>
      <c r="S174" s="153">
        <v>0</v>
      </c>
      <c r="T174" s="154">
        <f t="shared" si="13"/>
        <v>0</v>
      </c>
      <c r="AR174" s="155" t="s">
        <v>356</v>
      </c>
      <c r="AT174" s="155" t="s">
        <v>454</v>
      </c>
      <c r="AU174" s="155" t="s">
        <v>83</v>
      </c>
      <c r="AY174" s="16" t="s">
        <v>317</v>
      </c>
      <c r="BE174" s="156">
        <f t="shared" si="14"/>
        <v>0</v>
      </c>
      <c r="BF174" s="156">
        <f t="shared" si="15"/>
        <v>0</v>
      </c>
      <c r="BG174" s="156">
        <f t="shared" si="16"/>
        <v>0</v>
      </c>
      <c r="BH174" s="156">
        <f t="shared" si="17"/>
        <v>0</v>
      </c>
      <c r="BI174" s="156">
        <f t="shared" si="18"/>
        <v>0</v>
      </c>
      <c r="BJ174" s="16" t="s">
        <v>88</v>
      </c>
      <c r="BK174" s="156">
        <f t="shared" si="19"/>
        <v>0</v>
      </c>
      <c r="BL174" s="16" t="s">
        <v>323</v>
      </c>
      <c r="BM174" s="155" t="s">
        <v>8335</v>
      </c>
    </row>
    <row r="175" spans="2:65" s="1" customFormat="1" ht="24.15" customHeight="1">
      <c r="B175" s="142"/>
      <c r="C175" s="143" t="s">
        <v>655</v>
      </c>
      <c r="D175" s="143" t="s">
        <v>319</v>
      </c>
      <c r="E175" s="144" t="s">
        <v>8336</v>
      </c>
      <c r="F175" s="145" t="s">
        <v>8337</v>
      </c>
      <c r="G175" s="146" t="s">
        <v>467</v>
      </c>
      <c r="H175" s="147">
        <v>1</v>
      </c>
      <c r="I175" s="148"/>
      <c r="J175" s="149">
        <f t="shared" si="10"/>
        <v>0</v>
      </c>
      <c r="K175" s="150"/>
      <c r="L175" s="31"/>
      <c r="M175" s="151" t="s">
        <v>1</v>
      </c>
      <c r="N175" s="152" t="s">
        <v>42</v>
      </c>
      <c r="P175" s="153">
        <f t="shared" si="11"/>
        <v>0</v>
      </c>
      <c r="Q175" s="153">
        <v>0</v>
      </c>
      <c r="R175" s="153">
        <f t="shared" si="12"/>
        <v>0</v>
      </c>
      <c r="S175" s="153">
        <v>0</v>
      </c>
      <c r="T175" s="154">
        <f t="shared" si="13"/>
        <v>0</v>
      </c>
      <c r="AR175" s="155" t="s">
        <v>323</v>
      </c>
      <c r="AT175" s="155" t="s">
        <v>319</v>
      </c>
      <c r="AU175" s="155" t="s">
        <v>83</v>
      </c>
      <c r="AY175" s="16" t="s">
        <v>317</v>
      </c>
      <c r="BE175" s="156">
        <f t="shared" si="14"/>
        <v>0</v>
      </c>
      <c r="BF175" s="156">
        <f t="shared" si="15"/>
        <v>0</v>
      </c>
      <c r="BG175" s="156">
        <f t="shared" si="16"/>
        <v>0</v>
      </c>
      <c r="BH175" s="156">
        <f t="shared" si="17"/>
        <v>0</v>
      </c>
      <c r="BI175" s="156">
        <f t="shared" si="18"/>
        <v>0</v>
      </c>
      <c r="BJ175" s="16" t="s">
        <v>88</v>
      </c>
      <c r="BK175" s="156">
        <f t="shared" si="19"/>
        <v>0</v>
      </c>
      <c r="BL175" s="16" t="s">
        <v>323</v>
      </c>
      <c r="BM175" s="155" t="s">
        <v>8338</v>
      </c>
    </row>
    <row r="176" spans="2:65" s="1" customFormat="1" ht="16.5" customHeight="1">
      <c r="B176" s="142"/>
      <c r="C176" s="179" t="s">
        <v>729</v>
      </c>
      <c r="D176" s="179" t="s">
        <v>454</v>
      </c>
      <c r="E176" s="180" t="s">
        <v>8339</v>
      </c>
      <c r="F176" s="181" t="s">
        <v>8340</v>
      </c>
      <c r="G176" s="182" t="s">
        <v>467</v>
      </c>
      <c r="H176" s="183">
        <v>1</v>
      </c>
      <c r="I176" s="184"/>
      <c r="J176" s="185">
        <f t="shared" si="10"/>
        <v>0</v>
      </c>
      <c r="K176" s="186"/>
      <c r="L176" s="187"/>
      <c r="M176" s="188" t="s">
        <v>1</v>
      </c>
      <c r="N176" s="189" t="s">
        <v>42</v>
      </c>
      <c r="P176" s="153">
        <f t="shared" si="11"/>
        <v>0</v>
      </c>
      <c r="Q176" s="153">
        <v>0</v>
      </c>
      <c r="R176" s="153">
        <f t="shared" si="12"/>
        <v>0</v>
      </c>
      <c r="S176" s="153">
        <v>0</v>
      </c>
      <c r="T176" s="154">
        <f t="shared" si="13"/>
        <v>0</v>
      </c>
      <c r="AR176" s="155" t="s">
        <v>356</v>
      </c>
      <c r="AT176" s="155" t="s">
        <v>454</v>
      </c>
      <c r="AU176" s="155" t="s">
        <v>83</v>
      </c>
      <c r="AY176" s="16" t="s">
        <v>317</v>
      </c>
      <c r="BE176" s="156">
        <f t="shared" si="14"/>
        <v>0</v>
      </c>
      <c r="BF176" s="156">
        <f t="shared" si="15"/>
        <v>0</v>
      </c>
      <c r="BG176" s="156">
        <f t="shared" si="16"/>
        <v>0</v>
      </c>
      <c r="BH176" s="156">
        <f t="shared" si="17"/>
        <v>0</v>
      </c>
      <c r="BI176" s="156">
        <f t="shared" si="18"/>
        <v>0</v>
      </c>
      <c r="BJ176" s="16" t="s">
        <v>88</v>
      </c>
      <c r="BK176" s="156">
        <f t="shared" si="19"/>
        <v>0</v>
      </c>
      <c r="BL176" s="16" t="s">
        <v>323</v>
      </c>
      <c r="BM176" s="155" t="s">
        <v>8341</v>
      </c>
    </row>
    <row r="177" spans="2:65" s="1" customFormat="1" ht="24.15" customHeight="1">
      <c r="B177" s="142"/>
      <c r="C177" s="143" t="s">
        <v>662</v>
      </c>
      <c r="D177" s="143" t="s">
        <v>319</v>
      </c>
      <c r="E177" s="144" t="s">
        <v>8342</v>
      </c>
      <c r="F177" s="145" t="s">
        <v>8343</v>
      </c>
      <c r="G177" s="146" t="s">
        <v>467</v>
      </c>
      <c r="H177" s="147">
        <v>1</v>
      </c>
      <c r="I177" s="148"/>
      <c r="J177" s="149">
        <f t="shared" si="10"/>
        <v>0</v>
      </c>
      <c r="K177" s="150"/>
      <c r="L177" s="31"/>
      <c r="M177" s="151" t="s">
        <v>1</v>
      </c>
      <c r="N177" s="152" t="s">
        <v>42</v>
      </c>
      <c r="P177" s="153">
        <f t="shared" si="11"/>
        <v>0</v>
      </c>
      <c r="Q177" s="153">
        <v>0</v>
      </c>
      <c r="R177" s="153">
        <f t="shared" si="12"/>
        <v>0</v>
      </c>
      <c r="S177" s="153">
        <v>0</v>
      </c>
      <c r="T177" s="154">
        <f t="shared" si="13"/>
        <v>0</v>
      </c>
      <c r="AR177" s="155" t="s">
        <v>323</v>
      </c>
      <c r="AT177" s="155" t="s">
        <v>319</v>
      </c>
      <c r="AU177" s="155" t="s">
        <v>83</v>
      </c>
      <c r="AY177" s="16" t="s">
        <v>317</v>
      </c>
      <c r="BE177" s="156">
        <f t="shared" si="14"/>
        <v>0</v>
      </c>
      <c r="BF177" s="156">
        <f t="shared" si="15"/>
        <v>0</v>
      </c>
      <c r="BG177" s="156">
        <f t="shared" si="16"/>
        <v>0</v>
      </c>
      <c r="BH177" s="156">
        <f t="shared" si="17"/>
        <v>0</v>
      </c>
      <c r="BI177" s="156">
        <f t="shared" si="18"/>
        <v>0</v>
      </c>
      <c r="BJ177" s="16" t="s">
        <v>88</v>
      </c>
      <c r="BK177" s="156">
        <f t="shared" si="19"/>
        <v>0</v>
      </c>
      <c r="BL177" s="16" t="s">
        <v>323</v>
      </c>
      <c r="BM177" s="155" t="s">
        <v>8344</v>
      </c>
    </row>
    <row r="178" spans="2:65" s="1" customFormat="1" ht="16.5" customHeight="1">
      <c r="B178" s="142"/>
      <c r="C178" s="179" t="s">
        <v>736</v>
      </c>
      <c r="D178" s="179" t="s">
        <v>454</v>
      </c>
      <c r="E178" s="180" t="s">
        <v>8345</v>
      </c>
      <c r="F178" s="181" t="s">
        <v>8346</v>
      </c>
      <c r="G178" s="182" t="s">
        <v>467</v>
      </c>
      <c r="H178" s="183">
        <v>1</v>
      </c>
      <c r="I178" s="184"/>
      <c r="J178" s="185">
        <f t="shared" si="10"/>
        <v>0</v>
      </c>
      <c r="K178" s="186"/>
      <c r="L178" s="187"/>
      <c r="M178" s="188" t="s">
        <v>1</v>
      </c>
      <c r="N178" s="189" t="s">
        <v>42</v>
      </c>
      <c r="P178" s="153">
        <f t="shared" si="11"/>
        <v>0</v>
      </c>
      <c r="Q178" s="153">
        <v>0</v>
      </c>
      <c r="R178" s="153">
        <f t="shared" si="12"/>
        <v>0</v>
      </c>
      <c r="S178" s="153">
        <v>0</v>
      </c>
      <c r="T178" s="154">
        <f t="shared" si="13"/>
        <v>0</v>
      </c>
      <c r="AR178" s="155" t="s">
        <v>356</v>
      </c>
      <c r="AT178" s="155" t="s">
        <v>454</v>
      </c>
      <c r="AU178" s="155" t="s">
        <v>83</v>
      </c>
      <c r="AY178" s="16" t="s">
        <v>317</v>
      </c>
      <c r="BE178" s="156">
        <f t="shared" si="14"/>
        <v>0</v>
      </c>
      <c r="BF178" s="156">
        <f t="shared" si="15"/>
        <v>0</v>
      </c>
      <c r="BG178" s="156">
        <f t="shared" si="16"/>
        <v>0</v>
      </c>
      <c r="BH178" s="156">
        <f t="shared" si="17"/>
        <v>0</v>
      </c>
      <c r="BI178" s="156">
        <f t="shared" si="18"/>
        <v>0</v>
      </c>
      <c r="BJ178" s="16" t="s">
        <v>88</v>
      </c>
      <c r="BK178" s="156">
        <f t="shared" si="19"/>
        <v>0</v>
      </c>
      <c r="BL178" s="16" t="s">
        <v>323</v>
      </c>
      <c r="BM178" s="155" t="s">
        <v>8347</v>
      </c>
    </row>
    <row r="179" spans="2:65" s="1" customFormat="1" ht="24.15" customHeight="1">
      <c r="B179" s="142"/>
      <c r="C179" s="143" t="s">
        <v>665</v>
      </c>
      <c r="D179" s="143" t="s">
        <v>319</v>
      </c>
      <c r="E179" s="144" t="s">
        <v>8348</v>
      </c>
      <c r="F179" s="145" t="s">
        <v>8349</v>
      </c>
      <c r="G179" s="146" t="s">
        <v>467</v>
      </c>
      <c r="H179" s="147">
        <v>1</v>
      </c>
      <c r="I179" s="148"/>
      <c r="J179" s="149">
        <f t="shared" si="10"/>
        <v>0</v>
      </c>
      <c r="K179" s="150"/>
      <c r="L179" s="31"/>
      <c r="M179" s="151" t="s">
        <v>1</v>
      </c>
      <c r="N179" s="152" t="s">
        <v>42</v>
      </c>
      <c r="P179" s="153">
        <f t="shared" si="11"/>
        <v>0</v>
      </c>
      <c r="Q179" s="153">
        <v>0</v>
      </c>
      <c r="R179" s="153">
        <f t="shared" si="12"/>
        <v>0</v>
      </c>
      <c r="S179" s="153">
        <v>0</v>
      </c>
      <c r="T179" s="154">
        <f t="shared" si="13"/>
        <v>0</v>
      </c>
      <c r="AR179" s="155" t="s">
        <v>323</v>
      </c>
      <c r="AT179" s="155" t="s">
        <v>319</v>
      </c>
      <c r="AU179" s="155" t="s">
        <v>83</v>
      </c>
      <c r="AY179" s="16" t="s">
        <v>317</v>
      </c>
      <c r="BE179" s="156">
        <f t="shared" si="14"/>
        <v>0</v>
      </c>
      <c r="BF179" s="156">
        <f t="shared" si="15"/>
        <v>0</v>
      </c>
      <c r="BG179" s="156">
        <f t="shared" si="16"/>
        <v>0</v>
      </c>
      <c r="BH179" s="156">
        <f t="shared" si="17"/>
        <v>0</v>
      </c>
      <c r="BI179" s="156">
        <f t="shared" si="18"/>
        <v>0</v>
      </c>
      <c r="BJ179" s="16" t="s">
        <v>88</v>
      </c>
      <c r="BK179" s="156">
        <f t="shared" si="19"/>
        <v>0</v>
      </c>
      <c r="BL179" s="16" t="s">
        <v>323</v>
      </c>
      <c r="BM179" s="155" t="s">
        <v>8350</v>
      </c>
    </row>
    <row r="180" spans="2:65" s="1" customFormat="1" ht="16.5" customHeight="1">
      <c r="B180" s="142"/>
      <c r="C180" s="179" t="s">
        <v>743</v>
      </c>
      <c r="D180" s="179" t="s">
        <v>454</v>
      </c>
      <c r="E180" s="180" t="s">
        <v>8351</v>
      </c>
      <c r="F180" s="181" t="s">
        <v>8352</v>
      </c>
      <c r="G180" s="182" t="s">
        <v>467</v>
      </c>
      <c r="H180" s="183">
        <v>1</v>
      </c>
      <c r="I180" s="184"/>
      <c r="J180" s="185">
        <f t="shared" si="10"/>
        <v>0</v>
      </c>
      <c r="K180" s="186"/>
      <c r="L180" s="187"/>
      <c r="M180" s="188" t="s">
        <v>1</v>
      </c>
      <c r="N180" s="189" t="s">
        <v>42</v>
      </c>
      <c r="P180" s="153">
        <f t="shared" si="11"/>
        <v>0</v>
      </c>
      <c r="Q180" s="153">
        <v>0</v>
      </c>
      <c r="R180" s="153">
        <f t="shared" si="12"/>
        <v>0</v>
      </c>
      <c r="S180" s="153">
        <v>0</v>
      </c>
      <c r="T180" s="154">
        <f t="shared" si="13"/>
        <v>0</v>
      </c>
      <c r="AR180" s="155" t="s">
        <v>356</v>
      </c>
      <c r="AT180" s="155" t="s">
        <v>454</v>
      </c>
      <c r="AU180" s="155" t="s">
        <v>83</v>
      </c>
      <c r="AY180" s="16" t="s">
        <v>317</v>
      </c>
      <c r="BE180" s="156">
        <f t="shared" si="14"/>
        <v>0</v>
      </c>
      <c r="BF180" s="156">
        <f t="shared" si="15"/>
        <v>0</v>
      </c>
      <c r="BG180" s="156">
        <f t="shared" si="16"/>
        <v>0</v>
      </c>
      <c r="BH180" s="156">
        <f t="shared" si="17"/>
        <v>0</v>
      </c>
      <c r="BI180" s="156">
        <f t="shared" si="18"/>
        <v>0</v>
      </c>
      <c r="BJ180" s="16" t="s">
        <v>88</v>
      </c>
      <c r="BK180" s="156">
        <f t="shared" si="19"/>
        <v>0</v>
      </c>
      <c r="BL180" s="16" t="s">
        <v>323</v>
      </c>
      <c r="BM180" s="155" t="s">
        <v>8353</v>
      </c>
    </row>
    <row r="181" spans="2:65" s="1" customFormat="1" ht="24.15" customHeight="1">
      <c r="B181" s="142"/>
      <c r="C181" s="143" t="s">
        <v>616</v>
      </c>
      <c r="D181" s="143" t="s">
        <v>319</v>
      </c>
      <c r="E181" s="144" t="s">
        <v>8354</v>
      </c>
      <c r="F181" s="145" t="s">
        <v>8355</v>
      </c>
      <c r="G181" s="146" t="s">
        <v>467</v>
      </c>
      <c r="H181" s="147">
        <v>1</v>
      </c>
      <c r="I181" s="148"/>
      <c r="J181" s="149">
        <f t="shared" si="10"/>
        <v>0</v>
      </c>
      <c r="K181" s="150"/>
      <c r="L181" s="31"/>
      <c r="M181" s="151" t="s">
        <v>1</v>
      </c>
      <c r="N181" s="152" t="s">
        <v>42</v>
      </c>
      <c r="P181" s="153">
        <f t="shared" si="11"/>
        <v>0</v>
      </c>
      <c r="Q181" s="153">
        <v>0</v>
      </c>
      <c r="R181" s="153">
        <f t="shared" si="12"/>
        <v>0</v>
      </c>
      <c r="S181" s="153">
        <v>0</v>
      </c>
      <c r="T181" s="154">
        <f t="shared" si="13"/>
        <v>0</v>
      </c>
      <c r="AR181" s="155" t="s">
        <v>323</v>
      </c>
      <c r="AT181" s="155" t="s">
        <v>319</v>
      </c>
      <c r="AU181" s="155" t="s">
        <v>83</v>
      </c>
      <c r="AY181" s="16" t="s">
        <v>317</v>
      </c>
      <c r="BE181" s="156">
        <f t="shared" si="14"/>
        <v>0</v>
      </c>
      <c r="BF181" s="156">
        <f t="shared" si="15"/>
        <v>0</v>
      </c>
      <c r="BG181" s="156">
        <f t="shared" si="16"/>
        <v>0</v>
      </c>
      <c r="BH181" s="156">
        <f t="shared" si="17"/>
        <v>0</v>
      </c>
      <c r="BI181" s="156">
        <f t="shared" si="18"/>
        <v>0</v>
      </c>
      <c r="BJ181" s="16" t="s">
        <v>88</v>
      </c>
      <c r="BK181" s="156">
        <f t="shared" si="19"/>
        <v>0</v>
      </c>
      <c r="BL181" s="16" t="s">
        <v>323</v>
      </c>
      <c r="BM181" s="155" t="s">
        <v>8356</v>
      </c>
    </row>
    <row r="182" spans="2:65" s="1" customFormat="1" ht="16.5" customHeight="1">
      <c r="B182" s="142"/>
      <c r="C182" s="179" t="s">
        <v>620</v>
      </c>
      <c r="D182" s="179" t="s">
        <v>454</v>
      </c>
      <c r="E182" s="180" t="s">
        <v>8357</v>
      </c>
      <c r="F182" s="181" t="s">
        <v>8358</v>
      </c>
      <c r="G182" s="182" t="s">
        <v>467</v>
      </c>
      <c r="H182" s="183">
        <v>1</v>
      </c>
      <c r="I182" s="184"/>
      <c r="J182" s="185">
        <f t="shared" si="10"/>
        <v>0</v>
      </c>
      <c r="K182" s="186"/>
      <c r="L182" s="187"/>
      <c r="M182" s="188" t="s">
        <v>1</v>
      </c>
      <c r="N182" s="189" t="s">
        <v>42</v>
      </c>
      <c r="P182" s="153">
        <f t="shared" si="11"/>
        <v>0</v>
      </c>
      <c r="Q182" s="153">
        <v>0</v>
      </c>
      <c r="R182" s="153">
        <f t="shared" si="12"/>
        <v>0</v>
      </c>
      <c r="S182" s="153">
        <v>0</v>
      </c>
      <c r="T182" s="154">
        <f t="shared" si="13"/>
        <v>0</v>
      </c>
      <c r="AR182" s="155" t="s">
        <v>356</v>
      </c>
      <c r="AT182" s="155" t="s">
        <v>454</v>
      </c>
      <c r="AU182" s="155" t="s">
        <v>83</v>
      </c>
      <c r="AY182" s="16" t="s">
        <v>317</v>
      </c>
      <c r="BE182" s="156">
        <f t="shared" si="14"/>
        <v>0</v>
      </c>
      <c r="BF182" s="156">
        <f t="shared" si="15"/>
        <v>0</v>
      </c>
      <c r="BG182" s="156">
        <f t="shared" si="16"/>
        <v>0</v>
      </c>
      <c r="BH182" s="156">
        <f t="shared" si="17"/>
        <v>0</v>
      </c>
      <c r="BI182" s="156">
        <f t="shared" si="18"/>
        <v>0</v>
      </c>
      <c r="BJ182" s="16" t="s">
        <v>88</v>
      </c>
      <c r="BK182" s="156">
        <f t="shared" si="19"/>
        <v>0</v>
      </c>
      <c r="BL182" s="16" t="s">
        <v>323</v>
      </c>
      <c r="BM182" s="155" t="s">
        <v>8359</v>
      </c>
    </row>
    <row r="183" spans="2:65" s="1" customFormat="1" ht="24.15" customHeight="1">
      <c r="B183" s="142"/>
      <c r="C183" s="143" t="s">
        <v>670</v>
      </c>
      <c r="D183" s="143" t="s">
        <v>319</v>
      </c>
      <c r="E183" s="144" t="s">
        <v>8360</v>
      </c>
      <c r="F183" s="145" t="s">
        <v>8361</v>
      </c>
      <c r="G183" s="146" t="s">
        <v>467</v>
      </c>
      <c r="H183" s="147">
        <v>1</v>
      </c>
      <c r="I183" s="148"/>
      <c r="J183" s="149">
        <f t="shared" si="10"/>
        <v>0</v>
      </c>
      <c r="K183" s="150"/>
      <c r="L183" s="31"/>
      <c r="M183" s="151" t="s">
        <v>1</v>
      </c>
      <c r="N183" s="152" t="s">
        <v>42</v>
      </c>
      <c r="P183" s="153">
        <f t="shared" si="11"/>
        <v>0</v>
      </c>
      <c r="Q183" s="153">
        <v>0</v>
      </c>
      <c r="R183" s="153">
        <f t="shared" si="12"/>
        <v>0</v>
      </c>
      <c r="S183" s="153">
        <v>0</v>
      </c>
      <c r="T183" s="154">
        <f t="shared" si="13"/>
        <v>0</v>
      </c>
      <c r="AR183" s="155" t="s">
        <v>323</v>
      </c>
      <c r="AT183" s="155" t="s">
        <v>319</v>
      </c>
      <c r="AU183" s="155" t="s">
        <v>83</v>
      </c>
      <c r="AY183" s="16" t="s">
        <v>317</v>
      </c>
      <c r="BE183" s="156">
        <f t="shared" si="14"/>
        <v>0</v>
      </c>
      <c r="BF183" s="156">
        <f t="shared" si="15"/>
        <v>0</v>
      </c>
      <c r="BG183" s="156">
        <f t="shared" si="16"/>
        <v>0</v>
      </c>
      <c r="BH183" s="156">
        <f t="shared" si="17"/>
        <v>0</v>
      </c>
      <c r="BI183" s="156">
        <f t="shared" si="18"/>
        <v>0</v>
      </c>
      <c r="BJ183" s="16" t="s">
        <v>88</v>
      </c>
      <c r="BK183" s="156">
        <f t="shared" si="19"/>
        <v>0</v>
      </c>
      <c r="BL183" s="16" t="s">
        <v>323</v>
      </c>
      <c r="BM183" s="155" t="s">
        <v>8362</v>
      </c>
    </row>
    <row r="184" spans="2:65" s="1" customFormat="1" ht="16.5" customHeight="1">
      <c r="B184" s="142"/>
      <c r="C184" s="179" t="s">
        <v>834</v>
      </c>
      <c r="D184" s="179" t="s">
        <v>454</v>
      </c>
      <c r="E184" s="180" t="s">
        <v>8363</v>
      </c>
      <c r="F184" s="181" t="s">
        <v>8364</v>
      </c>
      <c r="G184" s="182" t="s">
        <v>467</v>
      </c>
      <c r="H184" s="183">
        <v>1</v>
      </c>
      <c r="I184" s="184"/>
      <c r="J184" s="185">
        <f t="shared" si="10"/>
        <v>0</v>
      </c>
      <c r="K184" s="186"/>
      <c r="L184" s="187"/>
      <c r="M184" s="188" t="s">
        <v>1</v>
      </c>
      <c r="N184" s="189" t="s">
        <v>42</v>
      </c>
      <c r="P184" s="153">
        <f t="shared" si="11"/>
        <v>0</v>
      </c>
      <c r="Q184" s="153">
        <v>0</v>
      </c>
      <c r="R184" s="153">
        <f t="shared" si="12"/>
        <v>0</v>
      </c>
      <c r="S184" s="153">
        <v>0</v>
      </c>
      <c r="T184" s="154">
        <f t="shared" si="13"/>
        <v>0</v>
      </c>
      <c r="AR184" s="155" t="s">
        <v>356</v>
      </c>
      <c r="AT184" s="155" t="s">
        <v>454</v>
      </c>
      <c r="AU184" s="155" t="s">
        <v>83</v>
      </c>
      <c r="AY184" s="16" t="s">
        <v>317</v>
      </c>
      <c r="BE184" s="156">
        <f t="shared" si="14"/>
        <v>0</v>
      </c>
      <c r="BF184" s="156">
        <f t="shared" si="15"/>
        <v>0</v>
      </c>
      <c r="BG184" s="156">
        <f t="shared" si="16"/>
        <v>0</v>
      </c>
      <c r="BH184" s="156">
        <f t="shared" si="17"/>
        <v>0</v>
      </c>
      <c r="BI184" s="156">
        <f t="shared" si="18"/>
        <v>0</v>
      </c>
      <c r="BJ184" s="16" t="s">
        <v>88</v>
      </c>
      <c r="BK184" s="156">
        <f t="shared" si="19"/>
        <v>0</v>
      </c>
      <c r="BL184" s="16" t="s">
        <v>323</v>
      </c>
      <c r="BM184" s="155" t="s">
        <v>8365</v>
      </c>
    </row>
    <row r="185" spans="2:65" s="1" customFormat="1" ht="24.15" customHeight="1">
      <c r="B185" s="142"/>
      <c r="C185" s="143" t="s">
        <v>673</v>
      </c>
      <c r="D185" s="143" t="s">
        <v>319</v>
      </c>
      <c r="E185" s="144" t="s">
        <v>8366</v>
      </c>
      <c r="F185" s="145" t="s">
        <v>8367</v>
      </c>
      <c r="G185" s="146" t="s">
        <v>467</v>
      </c>
      <c r="H185" s="147">
        <v>1</v>
      </c>
      <c r="I185" s="148"/>
      <c r="J185" s="149">
        <f t="shared" si="10"/>
        <v>0</v>
      </c>
      <c r="K185" s="150"/>
      <c r="L185" s="31"/>
      <c r="M185" s="151" t="s">
        <v>1</v>
      </c>
      <c r="N185" s="152" t="s">
        <v>42</v>
      </c>
      <c r="P185" s="153">
        <f t="shared" si="11"/>
        <v>0</v>
      </c>
      <c r="Q185" s="153">
        <v>0</v>
      </c>
      <c r="R185" s="153">
        <f t="shared" si="12"/>
        <v>0</v>
      </c>
      <c r="S185" s="153">
        <v>0</v>
      </c>
      <c r="T185" s="154">
        <f t="shared" si="13"/>
        <v>0</v>
      </c>
      <c r="AR185" s="155" t="s">
        <v>323</v>
      </c>
      <c r="AT185" s="155" t="s">
        <v>319</v>
      </c>
      <c r="AU185" s="155" t="s">
        <v>83</v>
      </c>
      <c r="AY185" s="16" t="s">
        <v>317</v>
      </c>
      <c r="BE185" s="156">
        <f t="shared" si="14"/>
        <v>0</v>
      </c>
      <c r="BF185" s="156">
        <f t="shared" si="15"/>
        <v>0</v>
      </c>
      <c r="BG185" s="156">
        <f t="shared" si="16"/>
        <v>0</v>
      </c>
      <c r="BH185" s="156">
        <f t="shared" si="17"/>
        <v>0</v>
      </c>
      <c r="BI185" s="156">
        <f t="shared" si="18"/>
        <v>0</v>
      </c>
      <c r="BJ185" s="16" t="s">
        <v>88</v>
      </c>
      <c r="BK185" s="156">
        <f t="shared" si="19"/>
        <v>0</v>
      </c>
      <c r="BL185" s="16" t="s">
        <v>323</v>
      </c>
      <c r="BM185" s="155" t="s">
        <v>8368</v>
      </c>
    </row>
    <row r="186" spans="2:65" s="1" customFormat="1" ht="16.5" customHeight="1">
      <c r="B186" s="142"/>
      <c r="C186" s="179" t="s">
        <v>1417</v>
      </c>
      <c r="D186" s="179" t="s">
        <v>454</v>
      </c>
      <c r="E186" s="180" t="s">
        <v>8369</v>
      </c>
      <c r="F186" s="181" t="s">
        <v>8370</v>
      </c>
      <c r="G186" s="182" t="s">
        <v>467</v>
      </c>
      <c r="H186" s="183">
        <v>1</v>
      </c>
      <c r="I186" s="184"/>
      <c r="J186" s="185">
        <f t="shared" si="10"/>
        <v>0</v>
      </c>
      <c r="K186" s="186"/>
      <c r="L186" s="187"/>
      <c r="M186" s="188" t="s">
        <v>1</v>
      </c>
      <c r="N186" s="189" t="s">
        <v>42</v>
      </c>
      <c r="P186" s="153">
        <f t="shared" si="11"/>
        <v>0</v>
      </c>
      <c r="Q186" s="153">
        <v>0</v>
      </c>
      <c r="R186" s="153">
        <f t="shared" si="12"/>
        <v>0</v>
      </c>
      <c r="S186" s="153">
        <v>0</v>
      </c>
      <c r="T186" s="154">
        <f t="shared" si="13"/>
        <v>0</v>
      </c>
      <c r="AR186" s="155" t="s">
        <v>356</v>
      </c>
      <c r="AT186" s="155" t="s">
        <v>454</v>
      </c>
      <c r="AU186" s="155" t="s">
        <v>83</v>
      </c>
      <c r="AY186" s="16" t="s">
        <v>317</v>
      </c>
      <c r="BE186" s="156">
        <f t="shared" si="14"/>
        <v>0</v>
      </c>
      <c r="BF186" s="156">
        <f t="shared" si="15"/>
        <v>0</v>
      </c>
      <c r="BG186" s="156">
        <f t="shared" si="16"/>
        <v>0</v>
      </c>
      <c r="BH186" s="156">
        <f t="shared" si="17"/>
        <v>0</v>
      </c>
      <c r="BI186" s="156">
        <f t="shared" si="18"/>
        <v>0</v>
      </c>
      <c r="BJ186" s="16" t="s">
        <v>88</v>
      </c>
      <c r="BK186" s="156">
        <f t="shared" si="19"/>
        <v>0</v>
      </c>
      <c r="BL186" s="16" t="s">
        <v>323</v>
      </c>
      <c r="BM186" s="155" t="s">
        <v>8371</v>
      </c>
    </row>
    <row r="187" spans="2:65" s="1" customFormat="1" ht="24.15" customHeight="1">
      <c r="B187" s="142"/>
      <c r="C187" s="143" t="s">
        <v>675</v>
      </c>
      <c r="D187" s="143" t="s">
        <v>319</v>
      </c>
      <c r="E187" s="144" t="s">
        <v>8372</v>
      </c>
      <c r="F187" s="145" t="s">
        <v>8373</v>
      </c>
      <c r="G187" s="146" t="s">
        <v>467</v>
      </c>
      <c r="H187" s="147">
        <v>1</v>
      </c>
      <c r="I187" s="148"/>
      <c r="J187" s="149">
        <f t="shared" si="10"/>
        <v>0</v>
      </c>
      <c r="K187" s="150"/>
      <c r="L187" s="31"/>
      <c r="M187" s="151" t="s">
        <v>1</v>
      </c>
      <c r="N187" s="152" t="s">
        <v>42</v>
      </c>
      <c r="P187" s="153">
        <f t="shared" si="11"/>
        <v>0</v>
      </c>
      <c r="Q187" s="153">
        <v>0</v>
      </c>
      <c r="R187" s="153">
        <f t="shared" si="12"/>
        <v>0</v>
      </c>
      <c r="S187" s="153">
        <v>0</v>
      </c>
      <c r="T187" s="154">
        <f t="shared" si="13"/>
        <v>0</v>
      </c>
      <c r="AR187" s="155" t="s">
        <v>323</v>
      </c>
      <c r="AT187" s="155" t="s">
        <v>319</v>
      </c>
      <c r="AU187" s="155" t="s">
        <v>83</v>
      </c>
      <c r="AY187" s="16" t="s">
        <v>317</v>
      </c>
      <c r="BE187" s="156">
        <f t="shared" si="14"/>
        <v>0</v>
      </c>
      <c r="BF187" s="156">
        <f t="shared" si="15"/>
        <v>0</v>
      </c>
      <c r="BG187" s="156">
        <f t="shared" si="16"/>
        <v>0</v>
      </c>
      <c r="BH187" s="156">
        <f t="shared" si="17"/>
        <v>0</v>
      </c>
      <c r="BI187" s="156">
        <f t="shared" si="18"/>
        <v>0</v>
      </c>
      <c r="BJ187" s="16" t="s">
        <v>88</v>
      </c>
      <c r="BK187" s="156">
        <f t="shared" si="19"/>
        <v>0</v>
      </c>
      <c r="BL187" s="16" t="s">
        <v>323</v>
      </c>
      <c r="BM187" s="155" t="s">
        <v>8374</v>
      </c>
    </row>
    <row r="188" spans="2:65" s="1" customFormat="1" ht="16.5" customHeight="1">
      <c r="B188" s="142"/>
      <c r="C188" s="179" t="s">
        <v>1456</v>
      </c>
      <c r="D188" s="179" t="s">
        <v>454</v>
      </c>
      <c r="E188" s="180" t="s">
        <v>8375</v>
      </c>
      <c r="F188" s="181" t="s">
        <v>8376</v>
      </c>
      <c r="G188" s="182" t="s">
        <v>467</v>
      </c>
      <c r="H188" s="183">
        <v>1</v>
      </c>
      <c r="I188" s="184"/>
      <c r="J188" s="185">
        <f t="shared" si="10"/>
        <v>0</v>
      </c>
      <c r="K188" s="186"/>
      <c r="L188" s="187"/>
      <c r="M188" s="188" t="s">
        <v>1</v>
      </c>
      <c r="N188" s="189" t="s">
        <v>42</v>
      </c>
      <c r="P188" s="153">
        <f t="shared" si="11"/>
        <v>0</v>
      </c>
      <c r="Q188" s="153">
        <v>0</v>
      </c>
      <c r="R188" s="153">
        <f t="shared" si="12"/>
        <v>0</v>
      </c>
      <c r="S188" s="153">
        <v>0</v>
      </c>
      <c r="T188" s="154">
        <f t="shared" si="13"/>
        <v>0</v>
      </c>
      <c r="AR188" s="155" t="s">
        <v>356</v>
      </c>
      <c r="AT188" s="155" t="s">
        <v>454</v>
      </c>
      <c r="AU188" s="155" t="s">
        <v>83</v>
      </c>
      <c r="AY188" s="16" t="s">
        <v>317</v>
      </c>
      <c r="BE188" s="156">
        <f t="shared" si="14"/>
        <v>0</v>
      </c>
      <c r="BF188" s="156">
        <f t="shared" si="15"/>
        <v>0</v>
      </c>
      <c r="BG188" s="156">
        <f t="shared" si="16"/>
        <v>0</v>
      </c>
      <c r="BH188" s="156">
        <f t="shared" si="17"/>
        <v>0</v>
      </c>
      <c r="BI188" s="156">
        <f t="shared" si="18"/>
        <v>0</v>
      </c>
      <c r="BJ188" s="16" t="s">
        <v>88</v>
      </c>
      <c r="BK188" s="156">
        <f t="shared" si="19"/>
        <v>0</v>
      </c>
      <c r="BL188" s="16" t="s">
        <v>323</v>
      </c>
      <c r="BM188" s="155" t="s">
        <v>8377</v>
      </c>
    </row>
    <row r="189" spans="2:65" s="1" customFormat="1" ht="24.15" customHeight="1">
      <c r="B189" s="142"/>
      <c r="C189" s="143" t="s">
        <v>678</v>
      </c>
      <c r="D189" s="143" t="s">
        <v>319</v>
      </c>
      <c r="E189" s="144" t="s">
        <v>8378</v>
      </c>
      <c r="F189" s="145" t="s">
        <v>8379</v>
      </c>
      <c r="G189" s="146" t="s">
        <v>467</v>
      </c>
      <c r="H189" s="147">
        <v>1</v>
      </c>
      <c r="I189" s="148"/>
      <c r="J189" s="149">
        <f t="shared" si="10"/>
        <v>0</v>
      </c>
      <c r="K189" s="150"/>
      <c r="L189" s="31"/>
      <c r="M189" s="151" t="s">
        <v>1</v>
      </c>
      <c r="N189" s="152" t="s">
        <v>42</v>
      </c>
      <c r="P189" s="153">
        <f t="shared" si="11"/>
        <v>0</v>
      </c>
      <c r="Q189" s="153">
        <v>0</v>
      </c>
      <c r="R189" s="153">
        <f t="shared" si="12"/>
        <v>0</v>
      </c>
      <c r="S189" s="153">
        <v>0</v>
      </c>
      <c r="T189" s="154">
        <f t="shared" si="13"/>
        <v>0</v>
      </c>
      <c r="AR189" s="155" t="s">
        <v>323</v>
      </c>
      <c r="AT189" s="155" t="s">
        <v>319</v>
      </c>
      <c r="AU189" s="155" t="s">
        <v>83</v>
      </c>
      <c r="AY189" s="16" t="s">
        <v>317</v>
      </c>
      <c r="BE189" s="156">
        <f t="shared" si="14"/>
        <v>0</v>
      </c>
      <c r="BF189" s="156">
        <f t="shared" si="15"/>
        <v>0</v>
      </c>
      <c r="BG189" s="156">
        <f t="shared" si="16"/>
        <v>0</v>
      </c>
      <c r="BH189" s="156">
        <f t="shared" si="17"/>
        <v>0</v>
      </c>
      <c r="BI189" s="156">
        <f t="shared" si="18"/>
        <v>0</v>
      </c>
      <c r="BJ189" s="16" t="s">
        <v>88</v>
      </c>
      <c r="BK189" s="156">
        <f t="shared" si="19"/>
        <v>0</v>
      </c>
      <c r="BL189" s="16" t="s">
        <v>323</v>
      </c>
      <c r="BM189" s="155" t="s">
        <v>8380</v>
      </c>
    </row>
    <row r="190" spans="2:65" s="1" customFormat="1" ht="16.5" customHeight="1">
      <c r="B190" s="142"/>
      <c r="C190" s="179" t="s">
        <v>774</v>
      </c>
      <c r="D190" s="179" t="s">
        <v>454</v>
      </c>
      <c r="E190" s="180" t="s">
        <v>8381</v>
      </c>
      <c r="F190" s="181" t="s">
        <v>8382</v>
      </c>
      <c r="G190" s="182" t="s">
        <v>467</v>
      </c>
      <c r="H190" s="183">
        <v>1</v>
      </c>
      <c r="I190" s="184"/>
      <c r="J190" s="185">
        <f t="shared" si="10"/>
        <v>0</v>
      </c>
      <c r="K190" s="186"/>
      <c r="L190" s="187"/>
      <c r="M190" s="188" t="s">
        <v>1</v>
      </c>
      <c r="N190" s="189" t="s">
        <v>42</v>
      </c>
      <c r="P190" s="153">
        <f t="shared" si="11"/>
        <v>0</v>
      </c>
      <c r="Q190" s="153">
        <v>0</v>
      </c>
      <c r="R190" s="153">
        <f t="shared" si="12"/>
        <v>0</v>
      </c>
      <c r="S190" s="153">
        <v>0</v>
      </c>
      <c r="T190" s="154">
        <f t="shared" si="13"/>
        <v>0</v>
      </c>
      <c r="AR190" s="155" t="s">
        <v>356</v>
      </c>
      <c r="AT190" s="155" t="s">
        <v>454</v>
      </c>
      <c r="AU190" s="155" t="s">
        <v>83</v>
      </c>
      <c r="AY190" s="16" t="s">
        <v>317</v>
      </c>
      <c r="BE190" s="156">
        <f t="shared" si="14"/>
        <v>0</v>
      </c>
      <c r="BF190" s="156">
        <f t="shared" si="15"/>
        <v>0</v>
      </c>
      <c r="BG190" s="156">
        <f t="shared" si="16"/>
        <v>0</v>
      </c>
      <c r="BH190" s="156">
        <f t="shared" si="17"/>
        <v>0</v>
      </c>
      <c r="BI190" s="156">
        <f t="shared" si="18"/>
        <v>0</v>
      </c>
      <c r="BJ190" s="16" t="s">
        <v>88</v>
      </c>
      <c r="BK190" s="156">
        <f t="shared" si="19"/>
        <v>0</v>
      </c>
      <c r="BL190" s="16" t="s">
        <v>323</v>
      </c>
      <c r="BM190" s="155" t="s">
        <v>8383</v>
      </c>
    </row>
    <row r="191" spans="2:65" s="1" customFormat="1" ht="24.15" customHeight="1">
      <c r="B191" s="142"/>
      <c r="C191" s="143" t="s">
        <v>681</v>
      </c>
      <c r="D191" s="143" t="s">
        <v>319</v>
      </c>
      <c r="E191" s="144" t="s">
        <v>8384</v>
      </c>
      <c r="F191" s="145" t="s">
        <v>8385</v>
      </c>
      <c r="G191" s="146" t="s">
        <v>467</v>
      </c>
      <c r="H191" s="147">
        <v>1</v>
      </c>
      <c r="I191" s="148"/>
      <c r="J191" s="149">
        <f t="shared" si="10"/>
        <v>0</v>
      </c>
      <c r="K191" s="150"/>
      <c r="L191" s="31"/>
      <c r="M191" s="151" t="s">
        <v>1</v>
      </c>
      <c r="N191" s="152" t="s">
        <v>42</v>
      </c>
      <c r="P191" s="153">
        <f t="shared" si="11"/>
        <v>0</v>
      </c>
      <c r="Q191" s="153">
        <v>0</v>
      </c>
      <c r="R191" s="153">
        <f t="shared" si="12"/>
        <v>0</v>
      </c>
      <c r="S191" s="153">
        <v>0</v>
      </c>
      <c r="T191" s="154">
        <f t="shared" si="13"/>
        <v>0</v>
      </c>
      <c r="AR191" s="155" t="s">
        <v>323</v>
      </c>
      <c r="AT191" s="155" t="s">
        <v>319</v>
      </c>
      <c r="AU191" s="155" t="s">
        <v>83</v>
      </c>
      <c r="AY191" s="16" t="s">
        <v>317</v>
      </c>
      <c r="BE191" s="156">
        <f t="shared" si="14"/>
        <v>0</v>
      </c>
      <c r="BF191" s="156">
        <f t="shared" si="15"/>
        <v>0</v>
      </c>
      <c r="BG191" s="156">
        <f t="shared" si="16"/>
        <v>0</v>
      </c>
      <c r="BH191" s="156">
        <f t="shared" si="17"/>
        <v>0</v>
      </c>
      <c r="BI191" s="156">
        <f t="shared" si="18"/>
        <v>0</v>
      </c>
      <c r="BJ191" s="16" t="s">
        <v>88</v>
      </c>
      <c r="BK191" s="156">
        <f t="shared" si="19"/>
        <v>0</v>
      </c>
      <c r="BL191" s="16" t="s">
        <v>323</v>
      </c>
      <c r="BM191" s="155" t="s">
        <v>8386</v>
      </c>
    </row>
    <row r="192" spans="2:65" s="1" customFormat="1" ht="16.5" customHeight="1">
      <c r="B192" s="142"/>
      <c r="C192" s="179" t="s">
        <v>778</v>
      </c>
      <c r="D192" s="179" t="s">
        <v>454</v>
      </c>
      <c r="E192" s="180" t="s">
        <v>8387</v>
      </c>
      <c r="F192" s="181" t="s">
        <v>8388</v>
      </c>
      <c r="G192" s="182" t="s">
        <v>467</v>
      </c>
      <c r="H192" s="183">
        <v>1</v>
      </c>
      <c r="I192" s="184"/>
      <c r="J192" s="185">
        <f t="shared" si="10"/>
        <v>0</v>
      </c>
      <c r="K192" s="186"/>
      <c r="L192" s="187"/>
      <c r="M192" s="188" t="s">
        <v>1</v>
      </c>
      <c r="N192" s="189" t="s">
        <v>42</v>
      </c>
      <c r="P192" s="153">
        <f t="shared" si="11"/>
        <v>0</v>
      </c>
      <c r="Q192" s="153">
        <v>0</v>
      </c>
      <c r="R192" s="153">
        <f t="shared" si="12"/>
        <v>0</v>
      </c>
      <c r="S192" s="153">
        <v>0</v>
      </c>
      <c r="T192" s="154">
        <f t="shared" si="13"/>
        <v>0</v>
      </c>
      <c r="AR192" s="155" t="s">
        <v>356</v>
      </c>
      <c r="AT192" s="155" t="s">
        <v>454</v>
      </c>
      <c r="AU192" s="155" t="s">
        <v>83</v>
      </c>
      <c r="AY192" s="16" t="s">
        <v>317</v>
      </c>
      <c r="BE192" s="156">
        <f t="shared" si="14"/>
        <v>0</v>
      </c>
      <c r="BF192" s="156">
        <f t="shared" si="15"/>
        <v>0</v>
      </c>
      <c r="BG192" s="156">
        <f t="shared" si="16"/>
        <v>0</v>
      </c>
      <c r="BH192" s="156">
        <f t="shared" si="17"/>
        <v>0</v>
      </c>
      <c r="BI192" s="156">
        <f t="shared" si="18"/>
        <v>0</v>
      </c>
      <c r="BJ192" s="16" t="s">
        <v>88</v>
      </c>
      <c r="BK192" s="156">
        <f t="shared" si="19"/>
        <v>0</v>
      </c>
      <c r="BL192" s="16" t="s">
        <v>323</v>
      </c>
      <c r="BM192" s="155" t="s">
        <v>8389</v>
      </c>
    </row>
    <row r="193" spans="2:65" s="1" customFormat="1" ht="24.15" customHeight="1">
      <c r="B193" s="142"/>
      <c r="C193" s="143" t="s">
        <v>684</v>
      </c>
      <c r="D193" s="143" t="s">
        <v>319</v>
      </c>
      <c r="E193" s="144" t="s">
        <v>8390</v>
      </c>
      <c r="F193" s="145" t="s">
        <v>8391</v>
      </c>
      <c r="G193" s="146" t="s">
        <v>467</v>
      </c>
      <c r="H193" s="147">
        <v>1</v>
      </c>
      <c r="I193" s="148"/>
      <c r="J193" s="149">
        <f t="shared" si="10"/>
        <v>0</v>
      </c>
      <c r="K193" s="150"/>
      <c r="L193" s="31"/>
      <c r="M193" s="151" t="s">
        <v>1</v>
      </c>
      <c r="N193" s="152" t="s">
        <v>42</v>
      </c>
      <c r="P193" s="153">
        <f t="shared" si="11"/>
        <v>0</v>
      </c>
      <c r="Q193" s="153">
        <v>0</v>
      </c>
      <c r="R193" s="153">
        <f t="shared" si="12"/>
        <v>0</v>
      </c>
      <c r="S193" s="153">
        <v>0</v>
      </c>
      <c r="T193" s="154">
        <f t="shared" si="13"/>
        <v>0</v>
      </c>
      <c r="AR193" s="155" t="s">
        <v>323</v>
      </c>
      <c r="AT193" s="155" t="s">
        <v>319</v>
      </c>
      <c r="AU193" s="155" t="s">
        <v>83</v>
      </c>
      <c r="AY193" s="16" t="s">
        <v>317</v>
      </c>
      <c r="BE193" s="156">
        <f t="shared" si="14"/>
        <v>0</v>
      </c>
      <c r="BF193" s="156">
        <f t="shared" si="15"/>
        <v>0</v>
      </c>
      <c r="BG193" s="156">
        <f t="shared" si="16"/>
        <v>0</v>
      </c>
      <c r="BH193" s="156">
        <f t="shared" si="17"/>
        <v>0</v>
      </c>
      <c r="BI193" s="156">
        <f t="shared" si="18"/>
        <v>0</v>
      </c>
      <c r="BJ193" s="16" t="s">
        <v>88</v>
      </c>
      <c r="BK193" s="156">
        <f t="shared" si="19"/>
        <v>0</v>
      </c>
      <c r="BL193" s="16" t="s">
        <v>323</v>
      </c>
      <c r="BM193" s="155" t="s">
        <v>8392</v>
      </c>
    </row>
    <row r="194" spans="2:65" s="1" customFormat="1" ht="16.5" customHeight="1">
      <c r="B194" s="142"/>
      <c r="C194" s="179" t="s">
        <v>786</v>
      </c>
      <c r="D194" s="179" t="s">
        <v>454</v>
      </c>
      <c r="E194" s="180" t="s">
        <v>8393</v>
      </c>
      <c r="F194" s="181" t="s">
        <v>8394</v>
      </c>
      <c r="G194" s="182" t="s">
        <v>467</v>
      </c>
      <c r="H194" s="183">
        <v>1</v>
      </c>
      <c r="I194" s="184"/>
      <c r="J194" s="185">
        <f t="shared" si="10"/>
        <v>0</v>
      </c>
      <c r="K194" s="186"/>
      <c r="L194" s="187"/>
      <c r="M194" s="188" t="s">
        <v>1</v>
      </c>
      <c r="N194" s="189" t="s">
        <v>42</v>
      </c>
      <c r="P194" s="153">
        <f t="shared" si="11"/>
        <v>0</v>
      </c>
      <c r="Q194" s="153">
        <v>0</v>
      </c>
      <c r="R194" s="153">
        <f t="shared" si="12"/>
        <v>0</v>
      </c>
      <c r="S194" s="153">
        <v>0</v>
      </c>
      <c r="T194" s="154">
        <f t="shared" si="13"/>
        <v>0</v>
      </c>
      <c r="AR194" s="155" t="s">
        <v>356</v>
      </c>
      <c r="AT194" s="155" t="s">
        <v>454</v>
      </c>
      <c r="AU194" s="155" t="s">
        <v>83</v>
      </c>
      <c r="AY194" s="16" t="s">
        <v>317</v>
      </c>
      <c r="BE194" s="156">
        <f t="shared" si="14"/>
        <v>0</v>
      </c>
      <c r="BF194" s="156">
        <f t="shared" si="15"/>
        <v>0</v>
      </c>
      <c r="BG194" s="156">
        <f t="shared" si="16"/>
        <v>0</v>
      </c>
      <c r="BH194" s="156">
        <f t="shared" si="17"/>
        <v>0</v>
      </c>
      <c r="BI194" s="156">
        <f t="shared" si="18"/>
        <v>0</v>
      </c>
      <c r="BJ194" s="16" t="s">
        <v>88</v>
      </c>
      <c r="BK194" s="156">
        <f t="shared" si="19"/>
        <v>0</v>
      </c>
      <c r="BL194" s="16" t="s">
        <v>323</v>
      </c>
      <c r="BM194" s="155" t="s">
        <v>8395</v>
      </c>
    </row>
    <row r="195" spans="2:65" s="1" customFormat="1" ht="24.15" customHeight="1">
      <c r="B195" s="142"/>
      <c r="C195" s="143" t="s">
        <v>687</v>
      </c>
      <c r="D195" s="143" t="s">
        <v>319</v>
      </c>
      <c r="E195" s="144" t="s">
        <v>8396</v>
      </c>
      <c r="F195" s="145" t="s">
        <v>8397</v>
      </c>
      <c r="G195" s="146" t="s">
        <v>467</v>
      </c>
      <c r="H195" s="147">
        <v>1</v>
      </c>
      <c r="I195" s="148"/>
      <c r="J195" s="149">
        <f t="shared" si="10"/>
        <v>0</v>
      </c>
      <c r="K195" s="150"/>
      <c r="L195" s="31"/>
      <c r="M195" s="151" t="s">
        <v>1</v>
      </c>
      <c r="N195" s="152" t="s">
        <v>42</v>
      </c>
      <c r="P195" s="153">
        <f t="shared" si="11"/>
        <v>0</v>
      </c>
      <c r="Q195" s="153">
        <v>0</v>
      </c>
      <c r="R195" s="153">
        <f t="shared" si="12"/>
        <v>0</v>
      </c>
      <c r="S195" s="153">
        <v>0</v>
      </c>
      <c r="T195" s="154">
        <f t="shared" si="13"/>
        <v>0</v>
      </c>
      <c r="AR195" s="155" t="s">
        <v>323</v>
      </c>
      <c r="AT195" s="155" t="s">
        <v>319</v>
      </c>
      <c r="AU195" s="155" t="s">
        <v>83</v>
      </c>
      <c r="AY195" s="16" t="s">
        <v>317</v>
      </c>
      <c r="BE195" s="156">
        <f t="shared" si="14"/>
        <v>0</v>
      </c>
      <c r="BF195" s="156">
        <f t="shared" si="15"/>
        <v>0</v>
      </c>
      <c r="BG195" s="156">
        <f t="shared" si="16"/>
        <v>0</v>
      </c>
      <c r="BH195" s="156">
        <f t="shared" si="17"/>
        <v>0</v>
      </c>
      <c r="BI195" s="156">
        <f t="shared" si="18"/>
        <v>0</v>
      </c>
      <c r="BJ195" s="16" t="s">
        <v>88</v>
      </c>
      <c r="BK195" s="156">
        <f t="shared" si="19"/>
        <v>0</v>
      </c>
      <c r="BL195" s="16" t="s">
        <v>323</v>
      </c>
      <c r="BM195" s="155" t="s">
        <v>8398</v>
      </c>
    </row>
    <row r="196" spans="2:65" s="1" customFormat="1" ht="16.5" customHeight="1">
      <c r="B196" s="142"/>
      <c r="C196" s="179" t="s">
        <v>789</v>
      </c>
      <c r="D196" s="179" t="s">
        <v>454</v>
      </c>
      <c r="E196" s="180" t="s">
        <v>8399</v>
      </c>
      <c r="F196" s="181" t="s">
        <v>8400</v>
      </c>
      <c r="G196" s="182" t="s">
        <v>467</v>
      </c>
      <c r="H196" s="183">
        <v>1</v>
      </c>
      <c r="I196" s="184"/>
      <c r="J196" s="185">
        <f t="shared" si="10"/>
        <v>0</v>
      </c>
      <c r="K196" s="186"/>
      <c r="L196" s="187"/>
      <c r="M196" s="188" t="s">
        <v>1</v>
      </c>
      <c r="N196" s="189" t="s">
        <v>42</v>
      </c>
      <c r="P196" s="153">
        <f t="shared" si="11"/>
        <v>0</v>
      </c>
      <c r="Q196" s="153">
        <v>0</v>
      </c>
      <c r="R196" s="153">
        <f t="shared" si="12"/>
        <v>0</v>
      </c>
      <c r="S196" s="153">
        <v>0</v>
      </c>
      <c r="T196" s="154">
        <f t="shared" si="13"/>
        <v>0</v>
      </c>
      <c r="AR196" s="155" t="s">
        <v>356</v>
      </c>
      <c r="AT196" s="155" t="s">
        <v>454</v>
      </c>
      <c r="AU196" s="155" t="s">
        <v>83</v>
      </c>
      <c r="AY196" s="16" t="s">
        <v>317</v>
      </c>
      <c r="BE196" s="156">
        <f t="shared" si="14"/>
        <v>0</v>
      </c>
      <c r="BF196" s="156">
        <f t="shared" si="15"/>
        <v>0</v>
      </c>
      <c r="BG196" s="156">
        <f t="shared" si="16"/>
        <v>0</v>
      </c>
      <c r="BH196" s="156">
        <f t="shared" si="17"/>
        <v>0</v>
      </c>
      <c r="BI196" s="156">
        <f t="shared" si="18"/>
        <v>0</v>
      </c>
      <c r="BJ196" s="16" t="s">
        <v>88</v>
      </c>
      <c r="BK196" s="156">
        <f t="shared" si="19"/>
        <v>0</v>
      </c>
      <c r="BL196" s="16" t="s">
        <v>323</v>
      </c>
      <c r="BM196" s="155" t="s">
        <v>8401</v>
      </c>
    </row>
    <row r="197" spans="2:65" s="1" customFormat="1" ht="24.15" customHeight="1">
      <c r="B197" s="142"/>
      <c r="C197" s="143" t="s">
        <v>561</v>
      </c>
      <c r="D197" s="143" t="s">
        <v>319</v>
      </c>
      <c r="E197" s="144" t="s">
        <v>8402</v>
      </c>
      <c r="F197" s="145" t="s">
        <v>8403</v>
      </c>
      <c r="G197" s="146" t="s">
        <v>467</v>
      </c>
      <c r="H197" s="147">
        <v>1</v>
      </c>
      <c r="I197" s="148"/>
      <c r="J197" s="149">
        <f t="shared" si="10"/>
        <v>0</v>
      </c>
      <c r="K197" s="150"/>
      <c r="L197" s="31"/>
      <c r="M197" s="151" t="s">
        <v>1</v>
      </c>
      <c r="N197" s="152" t="s">
        <v>42</v>
      </c>
      <c r="P197" s="153">
        <f t="shared" si="11"/>
        <v>0</v>
      </c>
      <c r="Q197" s="153">
        <v>0</v>
      </c>
      <c r="R197" s="153">
        <f t="shared" si="12"/>
        <v>0</v>
      </c>
      <c r="S197" s="153">
        <v>0</v>
      </c>
      <c r="T197" s="154">
        <f t="shared" si="13"/>
        <v>0</v>
      </c>
      <c r="AR197" s="155" t="s">
        <v>323</v>
      </c>
      <c r="AT197" s="155" t="s">
        <v>319</v>
      </c>
      <c r="AU197" s="155" t="s">
        <v>83</v>
      </c>
      <c r="AY197" s="16" t="s">
        <v>317</v>
      </c>
      <c r="BE197" s="156">
        <f t="shared" si="14"/>
        <v>0</v>
      </c>
      <c r="BF197" s="156">
        <f t="shared" si="15"/>
        <v>0</v>
      </c>
      <c r="BG197" s="156">
        <f t="shared" si="16"/>
        <v>0</v>
      </c>
      <c r="BH197" s="156">
        <f t="shared" si="17"/>
        <v>0</v>
      </c>
      <c r="BI197" s="156">
        <f t="shared" si="18"/>
        <v>0</v>
      </c>
      <c r="BJ197" s="16" t="s">
        <v>88</v>
      </c>
      <c r="BK197" s="156">
        <f t="shared" si="19"/>
        <v>0</v>
      </c>
      <c r="BL197" s="16" t="s">
        <v>323</v>
      </c>
      <c r="BM197" s="155" t="s">
        <v>8404</v>
      </c>
    </row>
    <row r="198" spans="2:65" s="1" customFormat="1" ht="16.5" customHeight="1">
      <c r="B198" s="142"/>
      <c r="C198" s="179" t="s">
        <v>1571</v>
      </c>
      <c r="D198" s="179" t="s">
        <v>454</v>
      </c>
      <c r="E198" s="180" t="s">
        <v>8405</v>
      </c>
      <c r="F198" s="181" t="s">
        <v>8406</v>
      </c>
      <c r="G198" s="182" t="s">
        <v>467</v>
      </c>
      <c r="H198" s="183">
        <v>1</v>
      </c>
      <c r="I198" s="184"/>
      <c r="J198" s="185">
        <f t="shared" ref="J198:J229" si="20">ROUND(I198*H198,2)</f>
        <v>0</v>
      </c>
      <c r="K198" s="186"/>
      <c r="L198" s="187"/>
      <c r="M198" s="188" t="s">
        <v>1</v>
      </c>
      <c r="N198" s="189" t="s">
        <v>42</v>
      </c>
      <c r="P198" s="153">
        <f t="shared" ref="P198:P229" si="21">O198*H198</f>
        <v>0</v>
      </c>
      <c r="Q198" s="153">
        <v>0</v>
      </c>
      <c r="R198" s="153">
        <f t="shared" ref="R198:R229" si="22">Q198*H198</f>
        <v>0</v>
      </c>
      <c r="S198" s="153">
        <v>0</v>
      </c>
      <c r="T198" s="154">
        <f t="shared" ref="T198:T229" si="23">S198*H198</f>
        <v>0</v>
      </c>
      <c r="AR198" s="155" t="s">
        <v>356</v>
      </c>
      <c r="AT198" s="155" t="s">
        <v>454</v>
      </c>
      <c r="AU198" s="155" t="s">
        <v>83</v>
      </c>
      <c r="AY198" s="16" t="s">
        <v>317</v>
      </c>
      <c r="BE198" s="156">
        <f t="shared" ref="BE198:BE227" si="24">IF(N198="základná",J198,0)</f>
        <v>0</v>
      </c>
      <c r="BF198" s="156">
        <f t="shared" ref="BF198:BF227" si="25">IF(N198="znížená",J198,0)</f>
        <v>0</v>
      </c>
      <c r="BG198" s="156">
        <f t="shared" ref="BG198:BG227" si="26">IF(N198="zákl. prenesená",J198,0)</f>
        <v>0</v>
      </c>
      <c r="BH198" s="156">
        <f t="shared" ref="BH198:BH227" si="27">IF(N198="zníž. prenesená",J198,0)</f>
        <v>0</v>
      </c>
      <c r="BI198" s="156">
        <f t="shared" ref="BI198:BI227" si="28">IF(N198="nulová",J198,0)</f>
        <v>0</v>
      </c>
      <c r="BJ198" s="16" t="s">
        <v>88</v>
      </c>
      <c r="BK198" s="156">
        <f t="shared" ref="BK198:BK227" si="29">ROUND(I198*H198,2)</f>
        <v>0</v>
      </c>
      <c r="BL198" s="16" t="s">
        <v>323</v>
      </c>
      <c r="BM198" s="155" t="s">
        <v>8407</v>
      </c>
    </row>
    <row r="199" spans="2:65" s="1" customFormat="1" ht="24.15" customHeight="1">
      <c r="B199" s="142"/>
      <c r="C199" s="143" t="s">
        <v>692</v>
      </c>
      <c r="D199" s="143" t="s">
        <v>319</v>
      </c>
      <c r="E199" s="144" t="s">
        <v>8408</v>
      </c>
      <c r="F199" s="145" t="s">
        <v>8409</v>
      </c>
      <c r="G199" s="146" t="s">
        <v>467</v>
      </c>
      <c r="H199" s="147">
        <v>1</v>
      </c>
      <c r="I199" s="148"/>
      <c r="J199" s="149">
        <f t="shared" si="20"/>
        <v>0</v>
      </c>
      <c r="K199" s="150"/>
      <c r="L199" s="31"/>
      <c r="M199" s="151" t="s">
        <v>1</v>
      </c>
      <c r="N199" s="152" t="s">
        <v>42</v>
      </c>
      <c r="P199" s="153">
        <f t="shared" si="21"/>
        <v>0</v>
      </c>
      <c r="Q199" s="153">
        <v>0</v>
      </c>
      <c r="R199" s="153">
        <f t="shared" si="22"/>
        <v>0</v>
      </c>
      <c r="S199" s="153">
        <v>0</v>
      </c>
      <c r="T199" s="154">
        <f t="shared" si="23"/>
        <v>0</v>
      </c>
      <c r="AR199" s="155" t="s">
        <v>323</v>
      </c>
      <c r="AT199" s="155" t="s">
        <v>319</v>
      </c>
      <c r="AU199" s="155" t="s">
        <v>83</v>
      </c>
      <c r="AY199" s="16" t="s">
        <v>317</v>
      </c>
      <c r="BE199" s="156">
        <f t="shared" si="24"/>
        <v>0</v>
      </c>
      <c r="BF199" s="156">
        <f t="shared" si="25"/>
        <v>0</v>
      </c>
      <c r="BG199" s="156">
        <f t="shared" si="26"/>
        <v>0</v>
      </c>
      <c r="BH199" s="156">
        <f t="shared" si="27"/>
        <v>0</v>
      </c>
      <c r="BI199" s="156">
        <f t="shared" si="28"/>
        <v>0</v>
      </c>
      <c r="BJ199" s="16" t="s">
        <v>88</v>
      </c>
      <c r="BK199" s="156">
        <f t="shared" si="29"/>
        <v>0</v>
      </c>
      <c r="BL199" s="16" t="s">
        <v>323</v>
      </c>
      <c r="BM199" s="155" t="s">
        <v>8410</v>
      </c>
    </row>
    <row r="200" spans="2:65" s="1" customFormat="1" ht="16.5" customHeight="1">
      <c r="B200" s="142"/>
      <c r="C200" s="179" t="s">
        <v>1584</v>
      </c>
      <c r="D200" s="179" t="s">
        <v>454</v>
      </c>
      <c r="E200" s="180" t="s">
        <v>8411</v>
      </c>
      <c r="F200" s="181" t="s">
        <v>8412</v>
      </c>
      <c r="G200" s="182" t="s">
        <v>467</v>
      </c>
      <c r="H200" s="183">
        <v>1</v>
      </c>
      <c r="I200" s="184"/>
      <c r="J200" s="185">
        <f t="shared" si="20"/>
        <v>0</v>
      </c>
      <c r="K200" s="186"/>
      <c r="L200" s="187"/>
      <c r="M200" s="188" t="s">
        <v>1</v>
      </c>
      <c r="N200" s="189" t="s">
        <v>42</v>
      </c>
      <c r="P200" s="153">
        <f t="shared" si="21"/>
        <v>0</v>
      </c>
      <c r="Q200" s="153">
        <v>0</v>
      </c>
      <c r="R200" s="153">
        <f t="shared" si="22"/>
        <v>0</v>
      </c>
      <c r="S200" s="153">
        <v>0</v>
      </c>
      <c r="T200" s="154">
        <f t="shared" si="23"/>
        <v>0</v>
      </c>
      <c r="AR200" s="155" t="s">
        <v>356</v>
      </c>
      <c r="AT200" s="155" t="s">
        <v>454</v>
      </c>
      <c r="AU200" s="155" t="s">
        <v>83</v>
      </c>
      <c r="AY200" s="16" t="s">
        <v>317</v>
      </c>
      <c r="BE200" s="156">
        <f t="shared" si="24"/>
        <v>0</v>
      </c>
      <c r="BF200" s="156">
        <f t="shared" si="25"/>
        <v>0</v>
      </c>
      <c r="BG200" s="156">
        <f t="shared" si="26"/>
        <v>0</v>
      </c>
      <c r="BH200" s="156">
        <f t="shared" si="27"/>
        <v>0</v>
      </c>
      <c r="BI200" s="156">
        <f t="shared" si="28"/>
        <v>0</v>
      </c>
      <c r="BJ200" s="16" t="s">
        <v>88</v>
      </c>
      <c r="BK200" s="156">
        <f t="shared" si="29"/>
        <v>0</v>
      </c>
      <c r="BL200" s="16" t="s">
        <v>323</v>
      </c>
      <c r="BM200" s="155" t="s">
        <v>8413</v>
      </c>
    </row>
    <row r="201" spans="2:65" s="1" customFormat="1" ht="24.15" customHeight="1">
      <c r="B201" s="142"/>
      <c r="C201" s="143" t="s">
        <v>696</v>
      </c>
      <c r="D201" s="143" t="s">
        <v>319</v>
      </c>
      <c r="E201" s="144" t="s">
        <v>8414</v>
      </c>
      <c r="F201" s="145" t="s">
        <v>8415</v>
      </c>
      <c r="G201" s="146" t="s">
        <v>467</v>
      </c>
      <c r="H201" s="147">
        <v>1</v>
      </c>
      <c r="I201" s="148"/>
      <c r="J201" s="149">
        <f t="shared" si="20"/>
        <v>0</v>
      </c>
      <c r="K201" s="150"/>
      <c r="L201" s="31"/>
      <c r="M201" s="151" t="s">
        <v>1</v>
      </c>
      <c r="N201" s="152" t="s">
        <v>42</v>
      </c>
      <c r="P201" s="153">
        <f t="shared" si="21"/>
        <v>0</v>
      </c>
      <c r="Q201" s="153">
        <v>0</v>
      </c>
      <c r="R201" s="153">
        <f t="shared" si="22"/>
        <v>0</v>
      </c>
      <c r="S201" s="153">
        <v>0</v>
      </c>
      <c r="T201" s="154">
        <f t="shared" si="23"/>
        <v>0</v>
      </c>
      <c r="AR201" s="155" t="s">
        <v>323</v>
      </c>
      <c r="AT201" s="155" t="s">
        <v>319</v>
      </c>
      <c r="AU201" s="155" t="s">
        <v>83</v>
      </c>
      <c r="AY201" s="16" t="s">
        <v>317</v>
      </c>
      <c r="BE201" s="156">
        <f t="shared" si="24"/>
        <v>0</v>
      </c>
      <c r="BF201" s="156">
        <f t="shared" si="25"/>
        <v>0</v>
      </c>
      <c r="BG201" s="156">
        <f t="shared" si="26"/>
        <v>0</v>
      </c>
      <c r="BH201" s="156">
        <f t="shared" si="27"/>
        <v>0</v>
      </c>
      <c r="BI201" s="156">
        <f t="shared" si="28"/>
        <v>0</v>
      </c>
      <c r="BJ201" s="16" t="s">
        <v>88</v>
      </c>
      <c r="BK201" s="156">
        <f t="shared" si="29"/>
        <v>0</v>
      </c>
      <c r="BL201" s="16" t="s">
        <v>323</v>
      </c>
      <c r="BM201" s="155" t="s">
        <v>8416</v>
      </c>
    </row>
    <row r="202" spans="2:65" s="1" customFormat="1" ht="16.5" customHeight="1">
      <c r="B202" s="142"/>
      <c r="C202" s="179" t="s">
        <v>1594</v>
      </c>
      <c r="D202" s="179" t="s">
        <v>454</v>
      </c>
      <c r="E202" s="180" t="s">
        <v>8417</v>
      </c>
      <c r="F202" s="181" t="s">
        <v>8418</v>
      </c>
      <c r="G202" s="182" t="s">
        <v>467</v>
      </c>
      <c r="H202" s="183">
        <v>1</v>
      </c>
      <c r="I202" s="184"/>
      <c r="J202" s="185">
        <f t="shared" si="20"/>
        <v>0</v>
      </c>
      <c r="K202" s="186"/>
      <c r="L202" s="187"/>
      <c r="M202" s="188" t="s">
        <v>1</v>
      </c>
      <c r="N202" s="189" t="s">
        <v>42</v>
      </c>
      <c r="P202" s="153">
        <f t="shared" si="21"/>
        <v>0</v>
      </c>
      <c r="Q202" s="153">
        <v>0</v>
      </c>
      <c r="R202" s="153">
        <f t="shared" si="22"/>
        <v>0</v>
      </c>
      <c r="S202" s="153">
        <v>0</v>
      </c>
      <c r="T202" s="154">
        <f t="shared" si="23"/>
        <v>0</v>
      </c>
      <c r="AR202" s="155" t="s">
        <v>356</v>
      </c>
      <c r="AT202" s="155" t="s">
        <v>454</v>
      </c>
      <c r="AU202" s="155" t="s">
        <v>83</v>
      </c>
      <c r="AY202" s="16" t="s">
        <v>317</v>
      </c>
      <c r="BE202" s="156">
        <f t="shared" si="24"/>
        <v>0</v>
      </c>
      <c r="BF202" s="156">
        <f t="shared" si="25"/>
        <v>0</v>
      </c>
      <c r="BG202" s="156">
        <f t="shared" si="26"/>
        <v>0</v>
      </c>
      <c r="BH202" s="156">
        <f t="shared" si="27"/>
        <v>0</v>
      </c>
      <c r="BI202" s="156">
        <f t="shared" si="28"/>
        <v>0</v>
      </c>
      <c r="BJ202" s="16" t="s">
        <v>88</v>
      </c>
      <c r="BK202" s="156">
        <f t="shared" si="29"/>
        <v>0</v>
      </c>
      <c r="BL202" s="16" t="s">
        <v>323</v>
      </c>
      <c r="BM202" s="155" t="s">
        <v>8419</v>
      </c>
    </row>
    <row r="203" spans="2:65" s="1" customFormat="1" ht="24.15" customHeight="1">
      <c r="B203" s="142"/>
      <c r="C203" s="143" t="s">
        <v>699</v>
      </c>
      <c r="D203" s="143" t="s">
        <v>319</v>
      </c>
      <c r="E203" s="144" t="s">
        <v>8420</v>
      </c>
      <c r="F203" s="145" t="s">
        <v>8421</v>
      </c>
      <c r="G203" s="146" t="s">
        <v>467</v>
      </c>
      <c r="H203" s="147">
        <v>1</v>
      </c>
      <c r="I203" s="148"/>
      <c r="J203" s="149">
        <f t="shared" si="20"/>
        <v>0</v>
      </c>
      <c r="K203" s="150"/>
      <c r="L203" s="31"/>
      <c r="M203" s="151" t="s">
        <v>1</v>
      </c>
      <c r="N203" s="152" t="s">
        <v>42</v>
      </c>
      <c r="P203" s="153">
        <f t="shared" si="21"/>
        <v>0</v>
      </c>
      <c r="Q203" s="153">
        <v>0</v>
      </c>
      <c r="R203" s="153">
        <f t="shared" si="22"/>
        <v>0</v>
      </c>
      <c r="S203" s="153">
        <v>0</v>
      </c>
      <c r="T203" s="154">
        <f t="shared" si="23"/>
        <v>0</v>
      </c>
      <c r="AR203" s="155" t="s">
        <v>323</v>
      </c>
      <c r="AT203" s="155" t="s">
        <v>319</v>
      </c>
      <c r="AU203" s="155" t="s">
        <v>83</v>
      </c>
      <c r="AY203" s="16" t="s">
        <v>317</v>
      </c>
      <c r="BE203" s="156">
        <f t="shared" si="24"/>
        <v>0</v>
      </c>
      <c r="BF203" s="156">
        <f t="shared" si="25"/>
        <v>0</v>
      </c>
      <c r="BG203" s="156">
        <f t="shared" si="26"/>
        <v>0</v>
      </c>
      <c r="BH203" s="156">
        <f t="shared" si="27"/>
        <v>0</v>
      </c>
      <c r="BI203" s="156">
        <f t="shared" si="28"/>
        <v>0</v>
      </c>
      <c r="BJ203" s="16" t="s">
        <v>88</v>
      </c>
      <c r="BK203" s="156">
        <f t="shared" si="29"/>
        <v>0</v>
      </c>
      <c r="BL203" s="16" t="s">
        <v>323</v>
      </c>
      <c r="BM203" s="155" t="s">
        <v>8422</v>
      </c>
    </row>
    <row r="204" spans="2:65" s="1" customFormat="1" ht="16.5" customHeight="1">
      <c r="B204" s="142"/>
      <c r="C204" s="179" t="s">
        <v>1642</v>
      </c>
      <c r="D204" s="179" t="s">
        <v>454</v>
      </c>
      <c r="E204" s="180" t="s">
        <v>8423</v>
      </c>
      <c r="F204" s="181" t="s">
        <v>8424</v>
      </c>
      <c r="G204" s="182" t="s">
        <v>467</v>
      </c>
      <c r="H204" s="183">
        <v>1</v>
      </c>
      <c r="I204" s="184"/>
      <c r="J204" s="185">
        <f t="shared" si="20"/>
        <v>0</v>
      </c>
      <c r="K204" s="186"/>
      <c r="L204" s="187"/>
      <c r="M204" s="188" t="s">
        <v>1</v>
      </c>
      <c r="N204" s="189" t="s">
        <v>42</v>
      </c>
      <c r="P204" s="153">
        <f t="shared" si="21"/>
        <v>0</v>
      </c>
      <c r="Q204" s="153">
        <v>0</v>
      </c>
      <c r="R204" s="153">
        <f t="shared" si="22"/>
        <v>0</v>
      </c>
      <c r="S204" s="153">
        <v>0</v>
      </c>
      <c r="T204" s="154">
        <f t="shared" si="23"/>
        <v>0</v>
      </c>
      <c r="AR204" s="155" t="s">
        <v>356</v>
      </c>
      <c r="AT204" s="155" t="s">
        <v>454</v>
      </c>
      <c r="AU204" s="155" t="s">
        <v>83</v>
      </c>
      <c r="AY204" s="16" t="s">
        <v>317</v>
      </c>
      <c r="BE204" s="156">
        <f t="shared" si="24"/>
        <v>0</v>
      </c>
      <c r="BF204" s="156">
        <f t="shared" si="25"/>
        <v>0</v>
      </c>
      <c r="BG204" s="156">
        <f t="shared" si="26"/>
        <v>0</v>
      </c>
      <c r="BH204" s="156">
        <f t="shared" si="27"/>
        <v>0</v>
      </c>
      <c r="BI204" s="156">
        <f t="shared" si="28"/>
        <v>0</v>
      </c>
      <c r="BJ204" s="16" t="s">
        <v>88</v>
      </c>
      <c r="BK204" s="156">
        <f t="shared" si="29"/>
        <v>0</v>
      </c>
      <c r="BL204" s="16" t="s">
        <v>323</v>
      </c>
      <c r="BM204" s="155" t="s">
        <v>8425</v>
      </c>
    </row>
    <row r="205" spans="2:65" s="1" customFormat="1" ht="24.15" customHeight="1">
      <c r="B205" s="142"/>
      <c r="C205" s="143" t="s">
        <v>702</v>
      </c>
      <c r="D205" s="143" t="s">
        <v>319</v>
      </c>
      <c r="E205" s="144" t="s">
        <v>8426</v>
      </c>
      <c r="F205" s="145" t="s">
        <v>8427</v>
      </c>
      <c r="G205" s="146" t="s">
        <v>467</v>
      </c>
      <c r="H205" s="147">
        <v>1</v>
      </c>
      <c r="I205" s="148"/>
      <c r="J205" s="149">
        <f t="shared" si="20"/>
        <v>0</v>
      </c>
      <c r="K205" s="150"/>
      <c r="L205" s="31"/>
      <c r="M205" s="151" t="s">
        <v>1</v>
      </c>
      <c r="N205" s="152" t="s">
        <v>42</v>
      </c>
      <c r="P205" s="153">
        <f t="shared" si="21"/>
        <v>0</v>
      </c>
      <c r="Q205" s="153">
        <v>0</v>
      </c>
      <c r="R205" s="153">
        <f t="shared" si="22"/>
        <v>0</v>
      </c>
      <c r="S205" s="153">
        <v>0</v>
      </c>
      <c r="T205" s="154">
        <f t="shared" si="23"/>
        <v>0</v>
      </c>
      <c r="AR205" s="155" t="s">
        <v>323</v>
      </c>
      <c r="AT205" s="155" t="s">
        <v>319</v>
      </c>
      <c r="AU205" s="155" t="s">
        <v>83</v>
      </c>
      <c r="AY205" s="16" t="s">
        <v>317</v>
      </c>
      <c r="BE205" s="156">
        <f t="shared" si="24"/>
        <v>0</v>
      </c>
      <c r="BF205" s="156">
        <f t="shared" si="25"/>
        <v>0</v>
      </c>
      <c r="BG205" s="156">
        <f t="shared" si="26"/>
        <v>0</v>
      </c>
      <c r="BH205" s="156">
        <f t="shared" si="27"/>
        <v>0</v>
      </c>
      <c r="BI205" s="156">
        <f t="shared" si="28"/>
        <v>0</v>
      </c>
      <c r="BJ205" s="16" t="s">
        <v>88</v>
      </c>
      <c r="BK205" s="156">
        <f t="shared" si="29"/>
        <v>0</v>
      </c>
      <c r="BL205" s="16" t="s">
        <v>323</v>
      </c>
      <c r="BM205" s="155" t="s">
        <v>8428</v>
      </c>
    </row>
    <row r="206" spans="2:65" s="1" customFormat="1" ht="16.5" customHeight="1">
      <c r="B206" s="142"/>
      <c r="C206" s="179" t="s">
        <v>1658</v>
      </c>
      <c r="D206" s="179" t="s">
        <v>454</v>
      </c>
      <c r="E206" s="180" t="s">
        <v>8429</v>
      </c>
      <c r="F206" s="181" t="s">
        <v>8430</v>
      </c>
      <c r="G206" s="182" t="s">
        <v>467</v>
      </c>
      <c r="H206" s="183">
        <v>1</v>
      </c>
      <c r="I206" s="184"/>
      <c r="J206" s="185">
        <f t="shared" si="20"/>
        <v>0</v>
      </c>
      <c r="K206" s="186"/>
      <c r="L206" s="187"/>
      <c r="M206" s="188" t="s">
        <v>1</v>
      </c>
      <c r="N206" s="189" t="s">
        <v>42</v>
      </c>
      <c r="P206" s="153">
        <f t="shared" si="21"/>
        <v>0</v>
      </c>
      <c r="Q206" s="153">
        <v>0</v>
      </c>
      <c r="R206" s="153">
        <f t="shared" si="22"/>
        <v>0</v>
      </c>
      <c r="S206" s="153">
        <v>0</v>
      </c>
      <c r="T206" s="154">
        <f t="shared" si="23"/>
        <v>0</v>
      </c>
      <c r="AR206" s="155" t="s">
        <v>356</v>
      </c>
      <c r="AT206" s="155" t="s">
        <v>454</v>
      </c>
      <c r="AU206" s="155" t="s">
        <v>83</v>
      </c>
      <c r="AY206" s="16" t="s">
        <v>317</v>
      </c>
      <c r="BE206" s="156">
        <f t="shared" si="24"/>
        <v>0</v>
      </c>
      <c r="BF206" s="156">
        <f t="shared" si="25"/>
        <v>0</v>
      </c>
      <c r="BG206" s="156">
        <f t="shared" si="26"/>
        <v>0</v>
      </c>
      <c r="BH206" s="156">
        <f t="shared" si="27"/>
        <v>0</v>
      </c>
      <c r="BI206" s="156">
        <f t="shared" si="28"/>
        <v>0</v>
      </c>
      <c r="BJ206" s="16" t="s">
        <v>88</v>
      </c>
      <c r="BK206" s="156">
        <f t="shared" si="29"/>
        <v>0</v>
      </c>
      <c r="BL206" s="16" t="s">
        <v>323</v>
      </c>
      <c r="BM206" s="155" t="s">
        <v>8431</v>
      </c>
    </row>
    <row r="207" spans="2:65" s="1" customFormat="1" ht="24.15" customHeight="1">
      <c r="B207" s="142"/>
      <c r="C207" s="143" t="s">
        <v>706</v>
      </c>
      <c r="D207" s="143" t="s">
        <v>319</v>
      </c>
      <c r="E207" s="144" t="s">
        <v>8432</v>
      </c>
      <c r="F207" s="145" t="s">
        <v>8433</v>
      </c>
      <c r="G207" s="146" t="s">
        <v>467</v>
      </c>
      <c r="H207" s="147">
        <v>1</v>
      </c>
      <c r="I207" s="148"/>
      <c r="J207" s="149">
        <f t="shared" si="20"/>
        <v>0</v>
      </c>
      <c r="K207" s="150"/>
      <c r="L207" s="31"/>
      <c r="M207" s="151" t="s">
        <v>1</v>
      </c>
      <c r="N207" s="152" t="s">
        <v>42</v>
      </c>
      <c r="P207" s="153">
        <f t="shared" si="21"/>
        <v>0</v>
      </c>
      <c r="Q207" s="153">
        <v>0</v>
      </c>
      <c r="R207" s="153">
        <f t="shared" si="22"/>
        <v>0</v>
      </c>
      <c r="S207" s="153">
        <v>0</v>
      </c>
      <c r="T207" s="154">
        <f t="shared" si="23"/>
        <v>0</v>
      </c>
      <c r="AR207" s="155" t="s">
        <v>323</v>
      </c>
      <c r="AT207" s="155" t="s">
        <v>319</v>
      </c>
      <c r="AU207" s="155" t="s">
        <v>83</v>
      </c>
      <c r="AY207" s="16" t="s">
        <v>317</v>
      </c>
      <c r="BE207" s="156">
        <f t="shared" si="24"/>
        <v>0</v>
      </c>
      <c r="BF207" s="156">
        <f t="shared" si="25"/>
        <v>0</v>
      </c>
      <c r="BG207" s="156">
        <f t="shared" si="26"/>
        <v>0</v>
      </c>
      <c r="BH207" s="156">
        <f t="shared" si="27"/>
        <v>0</v>
      </c>
      <c r="BI207" s="156">
        <f t="shared" si="28"/>
        <v>0</v>
      </c>
      <c r="BJ207" s="16" t="s">
        <v>88</v>
      </c>
      <c r="BK207" s="156">
        <f t="shared" si="29"/>
        <v>0</v>
      </c>
      <c r="BL207" s="16" t="s">
        <v>323</v>
      </c>
      <c r="BM207" s="155" t="s">
        <v>8434</v>
      </c>
    </row>
    <row r="208" spans="2:65" s="1" customFormat="1" ht="16.5" customHeight="1">
      <c r="B208" s="142"/>
      <c r="C208" s="179" t="s">
        <v>1670</v>
      </c>
      <c r="D208" s="179" t="s">
        <v>454</v>
      </c>
      <c r="E208" s="180" t="s">
        <v>8435</v>
      </c>
      <c r="F208" s="181" t="s">
        <v>8436</v>
      </c>
      <c r="G208" s="182" t="s">
        <v>467</v>
      </c>
      <c r="H208" s="183">
        <v>1</v>
      </c>
      <c r="I208" s="184"/>
      <c r="J208" s="185">
        <f t="shared" si="20"/>
        <v>0</v>
      </c>
      <c r="K208" s="186"/>
      <c r="L208" s="187"/>
      <c r="M208" s="188" t="s">
        <v>1</v>
      </c>
      <c r="N208" s="189" t="s">
        <v>42</v>
      </c>
      <c r="P208" s="153">
        <f t="shared" si="21"/>
        <v>0</v>
      </c>
      <c r="Q208" s="153">
        <v>0</v>
      </c>
      <c r="R208" s="153">
        <f t="shared" si="22"/>
        <v>0</v>
      </c>
      <c r="S208" s="153">
        <v>0</v>
      </c>
      <c r="T208" s="154">
        <f t="shared" si="23"/>
        <v>0</v>
      </c>
      <c r="AR208" s="155" t="s">
        <v>356</v>
      </c>
      <c r="AT208" s="155" t="s">
        <v>454</v>
      </c>
      <c r="AU208" s="155" t="s">
        <v>83</v>
      </c>
      <c r="AY208" s="16" t="s">
        <v>317</v>
      </c>
      <c r="BE208" s="156">
        <f t="shared" si="24"/>
        <v>0</v>
      </c>
      <c r="BF208" s="156">
        <f t="shared" si="25"/>
        <v>0</v>
      </c>
      <c r="BG208" s="156">
        <f t="shared" si="26"/>
        <v>0</v>
      </c>
      <c r="BH208" s="156">
        <f t="shared" si="27"/>
        <v>0</v>
      </c>
      <c r="BI208" s="156">
        <f t="shared" si="28"/>
        <v>0</v>
      </c>
      <c r="BJ208" s="16" t="s">
        <v>88</v>
      </c>
      <c r="BK208" s="156">
        <f t="shared" si="29"/>
        <v>0</v>
      </c>
      <c r="BL208" s="16" t="s">
        <v>323</v>
      </c>
      <c r="BM208" s="155" t="s">
        <v>8437</v>
      </c>
    </row>
    <row r="209" spans="2:65" s="1" customFormat="1" ht="24.15" customHeight="1">
      <c r="B209" s="142"/>
      <c r="C209" s="143" t="s">
        <v>709</v>
      </c>
      <c r="D209" s="143" t="s">
        <v>319</v>
      </c>
      <c r="E209" s="144" t="s">
        <v>8438</v>
      </c>
      <c r="F209" s="145" t="s">
        <v>8439</v>
      </c>
      <c r="G209" s="146" t="s">
        <v>467</v>
      </c>
      <c r="H209" s="147">
        <v>1</v>
      </c>
      <c r="I209" s="148"/>
      <c r="J209" s="149">
        <f t="shared" si="20"/>
        <v>0</v>
      </c>
      <c r="K209" s="150"/>
      <c r="L209" s="31"/>
      <c r="M209" s="151" t="s">
        <v>1</v>
      </c>
      <c r="N209" s="152" t="s">
        <v>42</v>
      </c>
      <c r="P209" s="153">
        <f t="shared" si="21"/>
        <v>0</v>
      </c>
      <c r="Q209" s="153">
        <v>0</v>
      </c>
      <c r="R209" s="153">
        <f t="shared" si="22"/>
        <v>0</v>
      </c>
      <c r="S209" s="153">
        <v>0</v>
      </c>
      <c r="T209" s="154">
        <f t="shared" si="23"/>
        <v>0</v>
      </c>
      <c r="AR209" s="155" t="s">
        <v>323</v>
      </c>
      <c r="AT209" s="155" t="s">
        <v>319</v>
      </c>
      <c r="AU209" s="155" t="s">
        <v>83</v>
      </c>
      <c r="AY209" s="16" t="s">
        <v>317</v>
      </c>
      <c r="BE209" s="156">
        <f t="shared" si="24"/>
        <v>0</v>
      </c>
      <c r="BF209" s="156">
        <f t="shared" si="25"/>
        <v>0</v>
      </c>
      <c r="BG209" s="156">
        <f t="shared" si="26"/>
        <v>0</v>
      </c>
      <c r="BH209" s="156">
        <f t="shared" si="27"/>
        <v>0</v>
      </c>
      <c r="BI209" s="156">
        <f t="shared" si="28"/>
        <v>0</v>
      </c>
      <c r="BJ209" s="16" t="s">
        <v>88</v>
      </c>
      <c r="BK209" s="156">
        <f t="shared" si="29"/>
        <v>0</v>
      </c>
      <c r="BL209" s="16" t="s">
        <v>323</v>
      </c>
      <c r="BM209" s="155" t="s">
        <v>8440</v>
      </c>
    </row>
    <row r="210" spans="2:65" s="1" customFormat="1" ht="24.15" customHeight="1">
      <c r="B210" s="142"/>
      <c r="C210" s="179" t="s">
        <v>1678</v>
      </c>
      <c r="D210" s="179" t="s">
        <v>454</v>
      </c>
      <c r="E210" s="180" t="s">
        <v>8441</v>
      </c>
      <c r="F210" s="181" t="s">
        <v>8442</v>
      </c>
      <c r="G210" s="182" t="s">
        <v>467</v>
      </c>
      <c r="H210" s="183">
        <v>5</v>
      </c>
      <c r="I210" s="184"/>
      <c r="J210" s="185">
        <f t="shared" si="20"/>
        <v>0</v>
      </c>
      <c r="K210" s="186"/>
      <c r="L210" s="187"/>
      <c r="M210" s="188" t="s">
        <v>1</v>
      </c>
      <c r="N210" s="189" t="s">
        <v>42</v>
      </c>
      <c r="P210" s="153">
        <f t="shared" si="21"/>
        <v>0</v>
      </c>
      <c r="Q210" s="153">
        <v>0</v>
      </c>
      <c r="R210" s="153">
        <f t="shared" si="22"/>
        <v>0</v>
      </c>
      <c r="S210" s="153">
        <v>0</v>
      </c>
      <c r="T210" s="154">
        <f t="shared" si="23"/>
        <v>0</v>
      </c>
      <c r="AR210" s="155" t="s">
        <v>356</v>
      </c>
      <c r="AT210" s="155" t="s">
        <v>454</v>
      </c>
      <c r="AU210" s="155" t="s">
        <v>83</v>
      </c>
      <c r="AY210" s="16" t="s">
        <v>317</v>
      </c>
      <c r="BE210" s="156">
        <f t="shared" si="24"/>
        <v>0</v>
      </c>
      <c r="BF210" s="156">
        <f t="shared" si="25"/>
        <v>0</v>
      </c>
      <c r="BG210" s="156">
        <f t="shared" si="26"/>
        <v>0</v>
      </c>
      <c r="BH210" s="156">
        <f t="shared" si="27"/>
        <v>0</v>
      </c>
      <c r="BI210" s="156">
        <f t="shared" si="28"/>
        <v>0</v>
      </c>
      <c r="BJ210" s="16" t="s">
        <v>88</v>
      </c>
      <c r="BK210" s="156">
        <f t="shared" si="29"/>
        <v>0</v>
      </c>
      <c r="BL210" s="16" t="s">
        <v>323</v>
      </c>
      <c r="BM210" s="155" t="s">
        <v>8443</v>
      </c>
    </row>
    <row r="211" spans="2:65" s="1" customFormat="1" ht="24.15" customHeight="1">
      <c r="B211" s="142"/>
      <c r="C211" s="143" t="s">
        <v>715</v>
      </c>
      <c r="D211" s="143" t="s">
        <v>319</v>
      </c>
      <c r="E211" s="144" t="s">
        <v>8444</v>
      </c>
      <c r="F211" s="145" t="s">
        <v>8442</v>
      </c>
      <c r="G211" s="146" t="s">
        <v>467</v>
      </c>
      <c r="H211" s="147">
        <v>5</v>
      </c>
      <c r="I211" s="148"/>
      <c r="J211" s="149">
        <f t="shared" si="20"/>
        <v>0</v>
      </c>
      <c r="K211" s="150"/>
      <c r="L211" s="31"/>
      <c r="M211" s="151" t="s">
        <v>1</v>
      </c>
      <c r="N211" s="152" t="s">
        <v>42</v>
      </c>
      <c r="P211" s="153">
        <f t="shared" si="21"/>
        <v>0</v>
      </c>
      <c r="Q211" s="153">
        <v>0</v>
      </c>
      <c r="R211" s="153">
        <f t="shared" si="22"/>
        <v>0</v>
      </c>
      <c r="S211" s="153">
        <v>0</v>
      </c>
      <c r="T211" s="154">
        <f t="shared" si="23"/>
        <v>0</v>
      </c>
      <c r="AR211" s="155" t="s">
        <v>323</v>
      </c>
      <c r="AT211" s="155" t="s">
        <v>319</v>
      </c>
      <c r="AU211" s="155" t="s">
        <v>83</v>
      </c>
      <c r="AY211" s="16" t="s">
        <v>317</v>
      </c>
      <c r="BE211" s="156">
        <f t="shared" si="24"/>
        <v>0</v>
      </c>
      <c r="BF211" s="156">
        <f t="shared" si="25"/>
        <v>0</v>
      </c>
      <c r="BG211" s="156">
        <f t="shared" si="26"/>
        <v>0</v>
      </c>
      <c r="BH211" s="156">
        <f t="shared" si="27"/>
        <v>0</v>
      </c>
      <c r="BI211" s="156">
        <f t="shared" si="28"/>
        <v>0</v>
      </c>
      <c r="BJ211" s="16" t="s">
        <v>88</v>
      </c>
      <c r="BK211" s="156">
        <f t="shared" si="29"/>
        <v>0</v>
      </c>
      <c r="BL211" s="16" t="s">
        <v>323</v>
      </c>
      <c r="BM211" s="155" t="s">
        <v>8445</v>
      </c>
    </row>
    <row r="212" spans="2:65" s="1" customFormat="1" ht="33" customHeight="1">
      <c r="B212" s="142"/>
      <c r="C212" s="179" t="s">
        <v>1688</v>
      </c>
      <c r="D212" s="179" t="s">
        <v>454</v>
      </c>
      <c r="E212" s="180" t="s">
        <v>8446</v>
      </c>
      <c r="F212" s="181" t="s">
        <v>8447</v>
      </c>
      <c r="G212" s="182" t="s">
        <v>467</v>
      </c>
      <c r="H212" s="183">
        <v>7</v>
      </c>
      <c r="I212" s="184"/>
      <c r="J212" s="185">
        <f t="shared" si="20"/>
        <v>0</v>
      </c>
      <c r="K212" s="186"/>
      <c r="L212" s="187"/>
      <c r="M212" s="188" t="s">
        <v>1</v>
      </c>
      <c r="N212" s="189" t="s">
        <v>42</v>
      </c>
      <c r="P212" s="153">
        <f t="shared" si="21"/>
        <v>0</v>
      </c>
      <c r="Q212" s="153">
        <v>0</v>
      </c>
      <c r="R212" s="153">
        <f t="shared" si="22"/>
        <v>0</v>
      </c>
      <c r="S212" s="153">
        <v>0</v>
      </c>
      <c r="T212" s="154">
        <f t="shared" si="23"/>
        <v>0</v>
      </c>
      <c r="AR212" s="155" t="s">
        <v>356</v>
      </c>
      <c r="AT212" s="155" t="s">
        <v>454</v>
      </c>
      <c r="AU212" s="155" t="s">
        <v>83</v>
      </c>
      <c r="AY212" s="16" t="s">
        <v>317</v>
      </c>
      <c r="BE212" s="156">
        <f t="shared" si="24"/>
        <v>0</v>
      </c>
      <c r="BF212" s="156">
        <f t="shared" si="25"/>
        <v>0</v>
      </c>
      <c r="BG212" s="156">
        <f t="shared" si="26"/>
        <v>0</v>
      </c>
      <c r="BH212" s="156">
        <f t="shared" si="27"/>
        <v>0</v>
      </c>
      <c r="BI212" s="156">
        <f t="shared" si="28"/>
        <v>0</v>
      </c>
      <c r="BJ212" s="16" t="s">
        <v>88</v>
      </c>
      <c r="BK212" s="156">
        <f t="shared" si="29"/>
        <v>0</v>
      </c>
      <c r="BL212" s="16" t="s">
        <v>323</v>
      </c>
      <c r="BM212" s="155" t="s">
        <v>8448</v>
      </c>
    </row>
    <row r="213" spans="2:65" s="1" customFormat="1" ht="33" customHeight="1">
      <c r="B213" s="142"/>
      <c r="C213" s="143" t="s">
        <v>719</v>
      </c>
      <c r="D213" s="143" t="s">
        <v>319</v>
      </c>
      <c r="E213" s="144" t="s">
        <v>8449</v>
      </c>
      <c r="F213" s="145" t="s">
        <v>8447</v>
      </c>
      <c r="G213" s="146" t="s">
        <v>467</v>
      </c>
      <c r="H213" s="147">
        <v>7</v>
      </c>
      <c r="I213" s="148"/>
      <c r="J213" s="149">
        <f t="shared" si="20"/>
        <v>0</v>
      </c>
      <c r="K213" s="150"/>
      <c r="L213" s="31"/>
      <c r="M213" s="151" t="s">
        <v>1</v>
      </c>
      <c r="N213" s="152" t="s">
        <v>42</v>
      </c>
      <c r="P213" s="153">
        <f t="shared" si="21"/>
        <v>0</v>
      </c>
      <c r="Q213" s="153">
        <v>0</v>
      </c>
      <c r="R213" s="153">
        <f t="shared" si="22"/>
        <v>0</v>
      </c>
      <c r="S213" s="153">
        <v>0</v>
      </c>
      <c r="T213" s="154">
        <f t="shared" si="23"/>
        <v>0</v>
      </c>
      <c r="AR213" s="155" t="s">
        <v>323</v>
      </c>
      <c r="AT213" s="155" t="s">
        <v>319</v>
      </c>
      <c r="AU213" s="155" t="s">
        <v>83</v>
      </c>
      <c r="AY213" s="16" t="s">
        <v>317</v>
      </c>
      <c r="BE213" s="156">
        <f t="shared" si="24"/>
        <v>0</v>
      </c>
      <c r="BF213" s="156">
        <f t="shared" si="25"/>
        <v>0</v>
      </c>
      <c r="BG213" s="156">
        <f t="shared" si="26"/>
        <v>0</v>
      </c>
      <c r="BH213" s="156">
        <f t="shared" si="27"/>
        <v>0</v>
      </c>
      <c r="BI213" s="156">
        <f t="shared" si="28"/>
        <v>0</v>
      </c>
      <c r="BJ213" s="16" t="s">
        <v>88</v>
      </c>
      <c r="BK213" s="156">
        <f t="shared" si="29"/>
        <v>0</v>
      </c>
      <c r="BL213" s="16" t="s">
        <v>323</v>
      </c>
      <c r="BM213" s="155" t="s">
        <v>8450</v>
      </c>
    </row>
    <row r="214" spans="2:65" s="1" customFormat="1" ht="24.15" customHeight="1">
      <c r="B214" s="142"/>
      <c r="C214" s="179" t="s">
        <v>1697</v>
      </c>
      <c r="D214" s="179" t="s">
        <v>454</v>
      </c>
      <c r="E214" s="180" t="s">
        <v>8451</v>
      </c>
      <c r="F214" s="181" t="s">
        <v>8452</v>
      </c>
      <c r="G214" s="182" t="s">
        <v>467</v>
      </c>
      <c r="H214" s="183">
        <v>1</v>
      </c>
      <c r="I214" s="184"/>
      <c r="J214" s="185">
        <f t="shared" si="20"/>
        <v>0</v>
      </c>
      <c r="K214" s="186"/>
      <c r="L214" s="187"/>
      <c r="M214" s="188" t="s">
        <v>1</v>
      </c>
      <c r="N214" s="189" t="s">
        <v>42</v>
      </c>
      <c r="P214" s="153">
        <f t="shared" si="21"/>
        <v>0</v>
      </c>
      <c r="Q214" s="153">
        <v>0</v>
      </c>
      <c r="R214" s="153">
        <f t="shared" si="22"/>
        <v>0</v>
      </c>
      <c r="S214" s="153">
        <v>0</v>
      </c>
      <c r="T214" s="154">
        <f t="shared" si="23"/>
        <v>0</v>
      </c>
      <c r="AR214" s="155" t="s">
        <v>356</v>
      </c>
      <c r="AT214" s="155" t="s">
        <v>454</v>
      </c>
      <c r="AU214" s="155" t="s">
        <v>83</v>
      </c>
      <c r="AY214" s="16" t="s">
        <v>317</v>
      </c>
      <c r="BE214" s="156">
        <f t="shared" si="24"/>
        <v>0</v>
      </c>
      <c r="BF214" s="156">
        <f t="shared" si="25"/>
        <v>0</v>
      </c>
      <c r="BG214" s="156">
        <f t="shared" si="26"/>
        <v>0</v>
      </c>
      <c r="BH214" s="156">
        <f t="shared" si="27"/>
        <v>0</v>
      </c>
      <c r="BI214" s="156">
        <f t="shared" si="28"/>
        <v>0</v>
      </c>
      <c r="BJ214" s="16" t="s">
        <v>88</v>
      </c>
      <c r="BK214" s="156">
        <f t="shared" si="29"/>
        <v>0</v>
      </c>
      <c r="BL214" s="16" t="s">
        <v>323</v>
      </c>
      <c r="BM214" s="155" t="s">
        <v>8453</v>
      </c>
    </row>
    <row r="215" spans="2:65" s="1" customFormat="1" ht="24.15" customHeight="1">
      <c r="B215" s="142"/>
      <c r="C215" s="143" t="s">
        <v>1704</v>
      </c>
      <c r="D215" s="143" t="s">
        <v>319</v>
      </c>
      <c r="E215" s="144" t="s">
        <v>8454</v>
      </c>
      <c r="F215" s="145" t="s">
        <v>8452</v>
      </c>
      <c r="G215" s="146" t="s">
        <v>467</v>
      </c>
      <c r="H215" s="147">
        <v>1</v>
      </c>
      <c r="I215" s="148"/>
      <c r="J215" s="149">
        <f t="shared" si="20"/>
        <v>0</v>
      </c>
      <c r="K215" s="150"/>
      <c r="L215" s="31"/>
      <c r="M215" s="151" t="s">
        <v>1</v>
      </c>
      <c r="N215" s="152" t="s">
        <v>42</v>
      </c>
      <c r="P215" s="153">
        <f t="shared" si="21"/>
        <v>0</v>
      </c>
      <c r="Q215" s="153">
        <v>0</v>
      </c>
      <c r="R215" s="153">
        <f t="shared" si="22"/>
        <v>0</v>
      </c>
      <c r="S215" s="153">
        <v>0</v>
      </c>
      <c r="T215" s="154">
        <f t="shared" si="23"/>
        <v>0</v>
      </c>
      <c r="AR215" s="155" t="s">
        <v>323</v>
      </c>
      <c r="AT215" s="155" t="s">
        <v>319</v>
      </c>
      <c r="AU215" s="155" t="s">
        <v>83</v>
      </c>
      <c r="AY215" s="16" t="s">
        <v>317</v>
      </c>
      <c r="BE215" s="156">
        <f t="shared" si="24"/>
        <v>0</v>
      </c>
      <c r="BF215" s="156">
        <f t="shared" si="25"/>
        <v>0</v>
      </c>
      <c r="BG215" s="156">
        <f t="shared" si="26"/>
        <v>0</v>
      </c>
      <c r="BH215" s="156">
        <f t="shared" si="27"/>
        <v>0</v>
      </c>
      <c r="BI215" s="156">
        <f t="shared" si="28"/>
        <v>0</v>
      </c>
      <c r="BJ215" s="16" t="s">
        <v>88</v>
      </c>
      <c r="BK215" s="156">
        <f t="shared" si="29"/>
        <v>0</v>
      </c>
      <c r="BL215" s="16" t="s">
        <v>323</v>
      </c>
      <c r="BM215" s="155" t="s">
        <v>8455</v>
      </c>
    </row>
    <row r="216" spans="2:65" s="1" customFormat="1" ht="33" customHeight="1">
      <c r="B216" s="142"/>
      <c r="C216" s="179" t="s">
        <v>1722</v>
      </c>
      <c r="D216" s="179" t="s">
        <v>454</v>
      </c>
      <c r="E216" s="180" t="s">
        <v>8456</v>
      </c>
      <c r="F216" s="181" t="s">
        <v>8457</v>
      </c>
      <c r="G216" s="182" t="s">
        <v>467</v>
      </c>
      <c r="H216" s="183">
        <v>7</v>
      </c>
      <c r="I216" s="184"/>
      <c r="J216" s="185">
        <f t="shared" si="20"/>
        <v>0</v>
      </c>
      <c r="K216" s="186"/>
      <c r="L216" s="187"/>
      <c r="M216" s="188" t="s">
        <v>1</v>
      </c>
      <c r="N216" s="189" t="s">
        <v>42</v>
      </c>
      <c r="P216" s="153">
        <f t="shared" si="21"/>
        <v>0</v>
      </c>
      <c r="Q216" s="153">
        <v>0</v>
      </c>
      <c r="R216" s="153">
        <f t="shared" si="22"/>
        <v>0</v>
      </c>
      <c r="S216" s="153">
        <v>0</v>
      </c>
      <c r="T216" s="154">
        <f t="shared" si="23"/>
        <v>0</v>
      </c>
      <c r="AR216" s="155" t="s">
        <v>356</v>
      </c>
      <c r="AT216" s="155" t="s">
        <v>454</v>
      </c>
      <c r="AU216" s="155" t="s">
        <v>83</v>
      </c>
      <c r="AY216" s="16" t="s">
        <v>317</v>
      </c>
      <c r="BE216" s="156">
        <f t="shared" si="24"/>
        <v>0</v>
      </c>
      <c r="BF216" s="156">
        <f t="shared" si="25"/>
        <v>0</v>
      </c>
      <c r="BG216" s="156">
        <f t="shared" si="26"/>
        <v>0</v>
      </c>
      <c r="BH216" s="156">
        <f t="shared" si="27"/>
        <v>0</v>
      </c>
      <c r="BI216" s="156">
        <f t="shared" si="28"/>
        <v>0</v>
      </c>
      <c r="BJ216" s="16" t="s">
        <v>88</v>
      </c>
      <c r="BK216" s="156">
        <f t="shared" si="29"/>
        <v>0</v>
      </c>
      <c r="BL216" s="16" t="s">
        <v>323</v>
      </c>
      <c r="BM216" s="155" t="s">
        <v>8458</v>
      </c>
    </row>
    <row r="217" spans="2:65" s="1" customFormat="1" ht="33" customHeight="1">
      <c r="B217" s="142"/>
      <c r="C217" s="143" t="s">
        <v>1726</v>
      </c>
      <c r="D217" s="143" t="s">
        <v>319</v>
      </c>
      <c r="E217" s="144" t="s">
        <v>8459</v>
      </c>
      <c r="F217" s="145" t="s">
        <v>8457</v>
      </c>
      <c r="G217" s="146" t="s">
        <v>467</v>
      </c>
      <c r="H217" s="147">
        <v>7</v>
      </c>
      <c r="I217" s="148"/>
      <c r="J217" s="149">
        <f t="shared" si="20"/>
        <v>0</v>
      </c>
      <c r="K217" s="150"/>
      <c r="L217" s="31"/>
      <c r="M217" s="151" t="s">
        <v>1</v>
      </c>
      <c r="N217" s="152" t="s">
        <v>42</v>
      </c>
      <c r="P217" s="153">
        <f t="shared" si="21"/>
        <v>0</v>
      </c>
      <c r="Q217" s="153">
        <v>0</v>
      </c>
      <c r="R217" s="153">
        <f t="shared" si="22"/>
        <v>0</v>
      </c>
      <c r="S217" s="153">
        <v>0</v>
      </c>
      <c r="T217" s="154">
        <f t="shared" si="23"/>
        <v>0</v>
      </c>
      <c r="AR217" s="155" t="s">
        <v>323</v>
      </c>
      <c r="AT217" s="155" t="s">
        <v>319</v>
      </c>
      <c r="AU217" s="155" t="s">
        <v>83</v>
      </c>
      <c r="AY217" s="16" t="s">
        <v>317</v>
      </c>
      <c r="BE217" s="156">
        <f t="shared" si="24"/>
        <v>0</v>
      </c>
      <c r="BF217" s="156">
        <f t="shared" si="25"/>
        <v>0</v>
      </c>
      <c r="BG217" s="156">
        <f t="shared" si="26"/>
        <v>0</v>
      </c>
      <c r="BH217" s="156">
        <f t="shared" si="27"/>
        <v>0</v>
      </c>
      <c r="BI217" s="156">
        <f t="shared" si="28"/>
        <v>0</v>
      </c>
      <c r="BJ217" s="16" t="s">
        <v>88</v>
      </c>
      <c r="BK217" s="156">
        <f t="shared" si="29"/>
        <v>0</v>
      </c>
      <c r="BL217" s="16" t="s">
        <v>323</v>
      </c>
      <c r="BM217" s="155" t="s">
        <v>8460</v>
      </c>
    </row>
    <row r="218" spans="2:65" s="1" customFormat="1" ht="24.15" customHeight="1">
      <c r="B218" s="142"/>
      <c r="C218" s="179" t="s">
        <v>1748</v>
      </c>
      <c r="D218" s="179" t="s">
        <v>454</v>
      </c>
      <c r="E218" s="180" t="s">
        <v>8461</v>
      </c>
      <c r="F218" s="181" t="s">
        <v>8462</v>
      </c>
      <c r="G218" s="182" t="s">
        <v>467</v>
      </c>
      <c r="H218" s="183">
        <v>3</v>
      </c>
      <c r="I218" s="184"/>
      <c r="J218" s="185">
        <f t="shared" si="20"/>
        <v>0</v>
      </c>
      <c r="K218" s="186"/>
      <c r="L218" s="187"/>
      <c r="M218" s="188" t="s">
        <v>1</v>
      </c>
      <c r="N218" s="189" t="s">
        <v>42</v>
      </c>
      <c r="P218" s="153">
        <f t="shared" si="21"/>
        <v>0</v>
      </c>
      <c r="Q218" s="153">
        <v>0</v>
      </c>
      <c r="R218" s="153">
        <f t="shared" si="22"/>
        <v>0</v>
      </c>
      <c r="S218" s="153">
        <v>0</v>
      </c>
      <c r="T218" s="154">
        <f t="shared" si="23"/>
        <v>0</v>
      </c>
      <c r="AR218" s="155" t="s">
        <v>356</v>
      </c>
      <c r="AT218" s="155" t="s">
        <v>454</v>
      </c>
      <c r="AU218" s="155" t="s">
        <v>83</v>
      </c>
      <c r="AY218" s="16" t="s">
        <v>317</v>
      </c>
      <c r="BE218" s="156">
        <f t="shared" si="24"/>
        <v>0</v>
      </c>
      <c r="BF218" s="156">
        <f t="shared" si="25"/>
        <v>0</v>
      </c>
      <c r="BG218" s="156">
        <f t="shared" si="26"/>
        <v>0</v>
      </c>
      <c r="BH218" s="156">
        <f t="shared" si="27"/>
        <v>0</v>
      </c>
      <c r="BI218" s="156">
        <f t="shared" si="28"/>
        <v>0</v>
      </c>
      <c r="BJ218" s="16" t="s">
        <v>88</v>
      </c>
      <c r="BK218" s="156">
        <f t="shared" si="29"/>
        <v>0</v>
      </c>
      <c r="BL218" s="16" t="s">
        <v>323</v>
      </c>
      <c r="BM218" s="155" t="s">
        <v>8463</v>
      </c>
    </row>
    <row r="219" spans="2:65" s="1" customFormat="1" ht="24.15" customHeight="1">
      <c r="B219" s="142"/>
      <c r="C219" s="143" t="s">
        <v>725</v>
      </c>
      <c r="D219" s="143" t="s">
        <v>319</v>
      </c>
      <c r="E219" s="144" t="s">
        <v>8464</v>
      </c>
      <c r="F219" s="145" t="s">
        <v>8462</v>
      </c>
      <c r="G219" s="146" t="s">
        <v>467</v>
      </c>
      <c r="H219" s="147">
        <v>3</v>
      </c>
      <c r="I219" s="148"/>
      <c r="J219" s="149">
        <f t="shared" si="20"/>
        <v>0</v>
      </c>
      <c r="K219" s="150"/>
      <c r="L219" s="31"/>
      <c r="M219" s="151" t="s">
        <v>1</v>
      </c>
      <c r="N219" s="152" t="s">
        <v>42</v>
      </c>
      <c r="P219" s="153">
        <f t="shared" si="21"/>
        <v>0</v>
      </c>
      <c r="Q219" s="153">
        <v>0</v>
      </c>
      <c r="R219" s="153">
        <f t="shared" si="22"/>
        <v>0</v>
      </c>
      <c r="S219" s="153">
        <v>0</v>
      </c>
      <c r="T219" s="154">
        <f t="shared" si="23"/>
        <v>0</v>
      </c>
      <c r="AR219" s="155" t="s">
        <v>323</v>
      </c>
      <c r="AT219" s="155" t="s">
        <v>319</v>
      </c>
      <c r="AU219" s="155" t="s">
        <v>83</v>
      </c>
      <c r="AY219" s="16" t="s">
        <v>317</v>
      </c>
      <c r="BE219" s="156">
        <f t="shared" si="24"/>
        <v>0</v>
      </c>
      <c r="BF219" s="156">
        <f t="shared" si="25"/>
        <v>0</v>
      </c>
      <c r="BG219" s="156">
        <f t="shared" si="26"/>
        <v>0</v>
      </c>
      <c r="BH219" s="156">
        <f t="shared" si="27"/>
        <v>0</v>
      </c>
      <c r="BI219" s="156">
        <f t="shared" si="28"/>
        <v>0</v>
      </c>
      <c r="BJ219" s="16" t="s">
        <v>88</v>
      </c>
      <c r="BK219" s="156">
        <f t="shared" si="29"/>
        <v>0</v>
      </c>
      <c r="BL219" s="16" t="s">
        <v>323</v>
      </c>
      <c r="BM219" s="155" t="s">
        <v>8465</v>
      </c>
    </row>
    <row r="220" spans="2:65" s="1" customFormat="1" ht="44.25" customHeight="1">
      <c r="B220" s="142"/>
      <c r="C220" s="179" t="s">
        <v>1758</v>
      </c>
      <c r="D220" s="179" t="s">
        <v>454</v>
      </c>
      <c r="E220" s="180" t="s">
        <v>8466</v>
      </c>
      <c r="F220" s="181" t="s">
        <v>8467</v>
      </c>
      <c r="G220" s="182" t="s">
        <v>467</v>
      </c>
      <c r="H220" s="183">
        <v>18</v>
      </c>
      <c r="I220" s="184"/>
      <c r="J220" s="185">
        <f t="shared" si="20"/>
        <v>0</v>
      </c>
      <c r="K220" s="186"/>
      <c r="L220" s="187"/>
      <c r="M220" s="188" t="s">
        <v>1</v>
      </c>
      <c r="N220" s="189" t="s">
        <v>42</v>
      </c>
      <c r="P220" s="153">
        <f t="shared" si="21"/>
        <v>0</v>
      </c>
      <c r="Q220" s="153">
        <v>0</v>
      </c>
      <c r="R220" s="153">
        <f t="shared" si="22"/>
        <v>0</v>
      </c>
      <c r="S220" s="153">
        <v>0</v>
      </c>
      <c r="T220" s="154">
        <f t="shared" si="23"/>
        <v>0</v>
      </c>
      <c r="AR220" s="155" t="s">
        <v>356</v>
      </c>
      <c r="AT220" s="155" t="s">
        <v>454</v>
      </c>
      <c r="AU220" s="155" t="s">
        <v>83</v>
      </c>
      <c r="AY220" s="16" t="s">
        <v>317</v>
      </c>
      <c r="BE220" s="156">
        <f t="shared" si="24"/>
        <v>0</v>
      </c>
      <c r="BF220" s="156">
        <f t="shared" si="25"/>
        <v>0</v>
      </c>
      <c r="BG220" s="156">
        <f t="shared" si="26"/>
        <v>0</v>
      </c>
      <c r="BH220" s="156">
        <f t="shared" si="27"/>
        <v>0</v>
      </c>
      <c r="BI220" s="156">
        <f t="shared" si="28"/>
        <v>0</v>
      </c>
      <c r="BJ220" s="16" t="s">
        <v>88</v>
      </c>
      <c r="BK220" s="156">
        <f t="shared" si="29"/>
        <v>0</v>
      </c>
      <c r="BL220" s="16" t="s">
        <v>323</v>
      </c>
      <c r="BM220" s="155" t="s">
        <v>8468</v>
      </c>
    </row>
    <row r="221" spans="2:65" s="1" customFormat="1" ht="44.25" customHeight="1">
      <c r="B221" s="142"/>
      <c r="C221" s="143" t="s">
        <v>728</v>
      </c>
      <c r="D221" s="143" t="s">
        <v>319</v>
      </c>
      <c r="E221" s="144" t="s">
        <v>8469</v>
      </c>
      <c r="F221" s="145" t="s">
        <v>8467</v>
      </c>
      <c r="G221" s="146" t="s">
        <v>467</v>
      </c>
      <c r="H221" s="147">
        <v>18</v>
      </c>
      <c r="I221" s="148"/>
      <c r="J221" s="149">
        <f t="shared" si="20"/>
        <v>0</v>
      </c>
      <c r="K221" s="150"/>
      <c r="L221" s="31"/>
      <c r="M221" s="151" t="s">
        <v>1</v>
      </c>
      <c r="N221" s="152" t="s">
        <v>42</v>
      </c>
      <c r="P221" s="153">
        <f t="shared" si="21"/>
        <v>0</v>
      </c>
      <c r="Q221" s="153">
        <v>0</v>
      </c>
      <c r="R221" s="153">
        <f t="shared" si="22"/>
        <v>0</v>
      </c>
      <c r="S221" s="153">
        <v>0</v>
      </c>
      <c r="T221" s="154">
        <f t="shared" si="23"/>
        <v>0</v>
      </c>
      <c r="AR221" s="155" t="s">
        <v>323</v>
      </c>
      <c r="AT221" s="155" t="s">
        <v>319</v>
      </c>
      <c r="AU221" s="155" t="s">
        <v>83</v>
      </c>
      <c r="AY221" s="16" t="s">
        <v>317</v>
      </c>
      <c r="BE221" s="156">
        <f t="shared" si="24"/>
        <v>0</v>
      </c>
      <c r="BF221" s="156">
        <f t="shared" si="25"/>
        <v>0</v>
      </c>
      <c r="BG221" s="156">
        <f t="shared" si="26"/>
        <v>0</v>
      </c>
      <c r="BH221" s="156">
        <f t="shared" si="27"/>
        <v>0</v>
      </c>
      <c r="BI221" s="156">
        <f t="shared" si="28"/>
        <v>0</v>
      </c>
      <c r="BJ221" s="16" t="s">
        <v>88</v>
      </c>
      <c r="BK221" s="156">
        <f t="shared" si="29"/>
        <v>0</v>
      </c>
      <c r="BL221" s="16" t="s">
        <v>323</v>
      </c>
      <c r="BM221" s="155" t="s">
        <v>8470</v>
      </c>
    </row>
    <row r="222" spans="2:65" s="1" customFormat="1" ht="49" customHeight="1">
      <c r="B222" s="142"/>
      <c r="C222" s="179" t="s">
        <v>3585</v>
      </c>
      <c r="D222" s="179" t="s">
        <v>454</v>
      </c>
      <c r="E222" s="180" t="s">
        <v>8471</v>
      </c>
      <c r="F222" s="181" t="s">
        <v>8472</v>
      </c>
      <c r="G222" s="182" t="s">
        <v>467</v>
      </c>
      <c r="H222" s="183">
        <v>41</v>
      </c>
      <c r="I222" s="184"/>
      <c r="J222" s="185">
        <f t="shared" si="20"/>
        <v>0</v>
      </c>
      <c r="K222" s="186"/>
      <c r="L222" s="187"/>
      <c r="M222" s="188" t="s">
        <v>1</v>
      </c>
      <c r="N222" s="189" t="s">
        <v>42</v>
      </c>
      <c r="P222" s="153">
        <f t="shared" si="21"/>
        <v>0</v>
      </c>
      <c r="Q222" s="153">
        <v>0</v>
      </c>
      <c r="R222" s="153">
        <f t="shared" si="22"/>
        <v>0</v>
      </c>
      <c r="S222" s="153">
        <v>0</v>
      </c>
      <c r="T222" s="154">
        <f t="shared" si="23"/>
        <v>0</v>
      </c>
      <c r="AR222" s="155" t="s">
        <v>356</v>
      </c>
      <c r="AT222" s="155" t="s">
        <v>454</v>
      </c>
      <c r="AU222" s="155" t="s">
        <v>83</v>
      </c>
      <c r="AY222" s="16" t="s">
        <v>317</v>
      </c>
      <c r="BE222" s="156">
        <f t="shared" si="24"/>
        <v>0</v>
      </c>
      <c r="BF222" s="156">
        <f t="shared" si="25"/>
        <v>0</v>
      </c>
      <c r="BG222" s="156">
        <f t="shared" si="26"/>
        <v>0</v>
      </c>
      <c r="BH222" s="156">
        <f t="shared" si="27"/>
        <v>0</v>
      </c>
      <c r="BI222" s="156">
        <f t="shared" si="28"/>
        <v>0</v>
      </c>
      <c r="BJ222" s="16" t="s">
        <v>88</v>
      </c>
      <c r="BK222" s="156">
        <f t="shared" si="29"/>
        <v>0</v>
      </c>
      <c r="BL222" s="16" t="s">
        <v>323</v>
      </c>
      <c r="BM222" s="155" t="s">
        <v>8473</v>
      </c>
    </row>
    <row r="223" spans="2:65" s="1" customFormat="1" ht="49" customHeight="1">
      <c r="B223" s="142"/>
      <c r="C223" s="143" t="s">
        <v>3589</v>
      </c>
      <c r="D223" s="143" t="s">
        <v>319</v>
      </c>
      <c r="E223" s="144" t="s">
        <v>8471</v>
      </c>
      <c r="F223" s="145" t="s">
        <v>8472</v>
      </c>
      <c r="G223" s="146" t="s">
        <v>467</v>
      </c>
      <c r="H223" s="147">
        <v>41</v>
      </c>
      <c r="I223" s="148"/>
      <c r="J223" s="149">
        <f t="shared" si="20"/>
        <v>0</v>
      </c>
      <c r="K223" s="150"/>
      <c r="L223" s="31"/>
      <c r="M223" s="151" t="s">
        <v>1</v>
      </c>
      <c r="N223" s="152" t="s">
        <v>42</v>
      </c>
      <c r="P223" s="153">
        <f t="shared" si="21"/>
        <v>0</v>
      </c>
      <c r="Q223" s="153">
        <v>0</v>
      </c>
      <c r="R223" s="153">
        <f t="shared" si="22"/>
        <v>0</v>
      </c>
      <c r="S223" s="153">
        <v>0</v>
      </c>
      <c r="T223" s="154">
        <f t="shared" si="23"/>
        <v>0</v>
      </c>
      <c r="AR223" s="155" t="s">
        <v>323</v>
      </c>
      <c r="AT223" s="155" t="s">
        <v>319</v>
      </c>
      <c r="AU223" s="155" t="s">
        <v>83</v>
      </c>
      <c r="AY223" s="16" t="s">
        <v>317</v>
      </c>
      <c r="BE223" s="156">
        <f t="shared" si="24"/>
        <v>0</v>
      </c>
      <c r="BF223" s="156">
        <f t="shared" si="25"/>
        <v>0</v>
      </c>
      <c r="BG223" s="156">
        <f t="shared" si="26"/>
        <v>0</v>
      </c>
      <c r="BH223" s="156">
        <f t="shared" si="27"/>
        <v>0</v>
      </c>
      <c r="BI223" s="156">
        <f t="shared" si="28"/>
        <v>0</v>
      </c>
      <c r="BJ223" s="16" t="s">
        <v>88</v>
      </c>
      <c r="BK223" s="156">
        <f t="shared" si="29"/>
        <v>0</v>
      </c>
      <c r="BL223" s="16" t="s">
        <v>323</v>
      </c>
      <c r="BM223" s="155" t="s">
        <v>8474</v>
      </c>
    </row>
    <row r="224" spans="2:65" s="1" customFormat="1" ht="24.15" customHeight="1">
      <c r="B224" s="142"/>
      <c r="C224" s="179" t="s">
        <v>4612</v>
      </c>
      <c r="D224" s="179" t="s">
        <v>454</v>
      </c>
      <c r="E224" s="180" t="s">
        <v>8475</v>
      </c>
      <c r="F224" s="181" t="s">
        <v>8476</v>
      </c>
      <c r="G224" s="182" t="s">
        <v>467</v>
      </c>
      <c r="H224" s="183">
        <v>1</v>
      </c>
      <c r="I224" s="184"/>
      <c r="J224" s="185">
        <f t="shared" si="20"/>
        <v>0</v>
      </c>
      <c r="K224" s="186"/>
      <c r="L224" s="187"/>
      <c r="M224" s="188" t="s">
        <v>1</v>
      </c>
      <c r="N224" s="189" t="s">
        <v>42</v>
      </c>
      <c r="P224" s="153">
        <f t="shared" si="21"/>
        <v>0</v>
      </c>
      <c r="Q224" s="153">
        <v>0</v>
      </c>
      <c r="R224" s="153">
        <f t="shared" si="22"/>
        <v>0</v>
      </c>
      <c r="S224" s="153">
        <v>0</v>
      </c>
      <c r="T224" s="154">
        <f t="shared" si="23"/>
        <v>0</v>
      </c>
      <c r="AR224" s="155" t="s">
        <v>356</v>
      </c>
      <c r="AT224" s="155" t="s">
        <v>454</v>
      </c>
      <c r="AU224" s="155" t="s">
        <v>83</v>
      </c>
      <c r="AY224" s="16" t="s">
        <v>317</v>
      </c>
      <c r="BE224" s="156">
        <f t="shared" si="24"/>
        <v>0</v>
      </c>
      <c r="BF224" s="156">
        <f t="shared" si="25"/>
        <v>0</v>
      </c>
      <c r="BG224" s="156">
        <f t="shared" si="26"/>
        <v>0</v>
      </c>
      <c r="BH224" s="156">
        <f t="shared" si="27"/>
        <v>0</v>
      </c>
      <c r="BI224" s="156">
        <f t="shared" si="28"/>
        <v>0</v>
      </c>
      <c r="BJ224" s="16" t="s">
        <v>88</v>
      </c>
      <c r="BK224" s="156">
        <f t="shared" si="29"/>
        <v>0</v>
      </c>
      <c r="BL224" s="16" t="s">
        <v>323</v>
      </c>
      <c r="BM224" s="155" t="s">
        <v>8477</v>
      </c>
    </row>
    <row r="225" spans="2:65" s="1" customFormat="1" ht="33" customHeight="1">
      <c r="B225" s="142"/>
      <c r="C225" s="143" t="s">
        <v>4628</v>
      </c>
      <c r="D225" s="143" t="s">
        <v>319</v>
      </c>
      <c r="E225" s="144" t="s">
        <v>8475</v>
      </c>
      <c r="F225" s="145" t="s">
        <v>8478</v>
      </c>
      <c r="G225" s="146" t="s">
        <v>467</v>
      </c>
      <c r="H225" s="147">
        <v>1</v>
      </c>
      <c r="I225" s="148"/>
      <c r="J225" s="149">
        <f t="shared" si="20"/>
        <v>0</v>
      </c>
      <c r="K225" s="150"/>
      <c r="L225" s="31"/>
      <c r="M225" s="151" t="s">
        <v>1</v>
      </c>
      <c r="N225" s="152" t="s">
        <v>42</v>
      </c>
      <c r="P225" s="153">
        <f t="shared" si="21"/>
        <v>0</v>
      </c>
      <c r="Q225" s="153">
        <v>0</v>
      </c>
      <c r="R225" s="153">
        <f t="shared" si="22"/>
        <v>0</v>
      </c>
      <c r="S225" s="153">
        <v>0</v>
      </c>
      <c r="T225" s="154">
        <f t="shared" si="23"/>
        <v>0</v>
      </c>
      <c r="AR225" s="155" t="s">
        <v>323</v>
      </c>
      <c r="AT225" s="155" t="s">
        <v>319</v>
      </c>
      <c r="AU225" s="155" t="s">
        <v>83</v>
      </c>
      <c r="AY225" s="16" t="s">
        <v>317</v>
      </c>
      <c r="BE225" s="156">
        <f t="shared" si="24"/>
        <v>0</v>
      </c>
      <c r="BF225" s="156">
        <f t="shared" si="25"/>
        <v>0</v>
      </c>
      <c r="BG225" s="156">
        <f t="shared" si="26"/>
        <v>0</v>
      </c>
      <c r="BH225" s="156">
        <f t="shared" si="27"/>
        <v>0</v>
      </c>
      <c r="BI225" s="156">
        <f t="shared" si="28"/>
        <v>0</v>
      </c>
      <c r="BJ225" s="16" t="s">
        <v>88</v>
      </c>
      <c r="BK225" s="156">
        <f t="shared" si="29"/>
        <v>0</v>
      </c>
      <c r="BL225" s="16" t="s">
        <v>323</v>
      </c>
      <c r="BM225" s="155" t="s">
        <v>8479</v>
      </c>
    </row>
    <row r="226" spans="2:65" s="1" customFormat="1" ht="16.5" customHeight="1">
      <c r="B226" s="142"/>
      <c r="C226" s="143" t="s">
        <v>4695</v>
      </c>
      <c r="D226" s="200" t="s">
        <v>319</v>
      </c>
      <c r="E226" s="144" t="s">
        <v>8480</v>
      </c>
      <c r="F226" s="145" t="s">
        <v>8481</v>
      </c>
      <c r="G226" s="146" t="s">
        <v>467</v>
      </c>
      <c r="H226" s="147">
        <v>1</v>
      </c>
      <c r="I226" s="148"/>
      <c r="J226" s="149">
        <f t="shared" si="20"/>
        <v>0</v>
      </c>
      <c r="K226" s="150"/>
      <c r="L226" s="31"/>
      <c r="M226" s="151" t="s">
        <v>1</v>
      </c>
      <c r="N226" s="152" t="s">
        <v>42</v>
      </c>
      <c r="P226" s="153">
        <f t="shared" si="21"/>
        <v>0</v>
      </c>
      <c r="Q226" s="153">
        <v>0</v>
      </c>
      <c r="R226" s="153">
        <f t="shared" si="22"/>
        <v>0</v>
      </c>
      <c r="S226" s="153">
        <v>0</v>
      </c>
      <c r="T226" s="154">
        <f t="shared" si="23"/>
        <v>0</v>
      </c>
      <c r="AR226" s="155" t="s">
        <v>561</v>
      </c>
      <c r="AT226" s="155" t="s">
        <v>319</v>
      </c>
      <c r="AU226" s="155" t="s">
        <v>83</v>
      </c>
      <c r="AY226" s="16" t="s">
        <v>317</v>
      </c>
      <c r="BE226" s="156">
        <f t="shared" si="24"/>
        <v>0</v>
      </c>
      <c r="BF226" s="156">
        <f t="shared" si="25"/>
        <v>0</v>
      </c>
      <c r="BG226" s="156">
        <f t="shared" si="26"/>
        <v>0</v>
      </c>
      <c r="BH226" s="156">
        <f t="shared" si="27"/>
        <v>0</v>
      </c>
      <c r="BI226" s="156">
        <f t="shared" si="28"/>
        <v>0</v>
      </c>
      <c r="BJ226" s="16" t="s">
        <v>88</v>
      </c>
      <c r="BK226" s="156">
        <f t="shared" si="29"/>
        <v>0</v>
      </c>
      <c r="BL226" s="16" t="s">
        <v>561</v>
      </c>
      <c r="BM226" s="155" t="s">
        <v>8482</v>
      </c>
    </row>
    <row r="227" spans="2:65" s="1" customFormat="1" ht="33" customHeight="1">
      <c r="B227" s="142"/>
      <c r="C227" s="179" t="s">
        <v>4711</v>
      </c>
      <c r="D227" s="201" t="s">
        <v>454</v>
      </c>
      <c r="E227" s="180" t="s">
        <v>8483</v>
      </c>
      <c r="F227" s="181" t="s">
        <v>8484</v>
      </c>
      <c r="G227" s="182" t="s">
        <v>467</v>
      </c>
      <c r="H227" s="183">
        <v>1</v>
      </c>
      <c r="I227" s="184"/>
      <c r="J227" s="185">
        <f t="shared" si="20"/>
        <v>0</v>
      </c>
      <c r="K227" s="186"/>
      <c r="L227" s="187"/>
      <c r="M227" s="188" t="s">
        <v>1</v>
      </c>
      <c r="N227" s="189" t="s">
        <v>42</v>
      </c>
      <c r="P227" s="153">
        <f t="shared" si="21"/>
        <v>0</v>
      </c>
      <c r="Q227" s="153">
        <v>0</v>
      </c>
      <c r="R227" s="153">
        <f t="shared" si="22"/>
        <v>0</v>
      </c>
      <c r="S227" s="153">
        <v>0</v>
      </c>
      <c r="T227" s="154">
        <f t="shared" si="23"/>
        <v>0</v>
      </c>
      <c r="AR227" s="155" t="s">
        <v>831</v>
      </c>
      <c r="AT227" s="155" t="s">
        <v>454</v>
      </c>
      <c r="AU227" s="155" t="s">
        <v>83</v>
      </c>
      <c r="AY227" s="16" t="s">
        <v>317</v>
      </c>
      <c r="BE227" s="156">
        <f t="shared" si="24"/>
        <v>0</v>
      </c>
      <c r="BF227" s="156">
        <f t="shared" si="25"/>
        <v>0</v>
      </c>
      <c r="BG227" s="156">
        <f t="shared" si="26"/>
        <v>0</v>
      </c>
      <c r="BH227" s="156">
        <f t="shared" si="27"/>
        <v>0</v>
      </c>
      <c r="BI227" s="156">
        <f t="shared" si="28"/>
        <v>0</v>
      </c>
      <c r="BJ227" s="16" t="s">
        <v>88</v>
      </c>
      <c r="BK227" s="156">
        <f t="shared" si="29"/>
        <v>0</v>
      </c>
      <c r="BL227" s="16" t="s">
        <v>561</v>
      </c>
      <c r="BM227" s="155" t="s">
        <v>8485</v>
      </c>
    </row>
    <row r="228" spans="2:65" s="11" customFormat="1" ht="25.9" customHeight="1">
      <c r="B228" s="130"/>
      <c r="D228" s="131" t="s">
        <v>75</v>
      </c>
      <c r="E228" s="132" t="s">
        <v>88</v>
      </c>
      <c r="F228" s="132" t="s">
        <v>8486</v>
      </c>
      <c r="I228" s="133"/>
      <c r="J228" s="134">
        <f>BK228</f>
        <v>0</v>
      </c>
      <c r="L228" s="130"/>
      <c r="M228" s="135"/>
      <c r="P228" s="136">
        <f>SUM(P229:P258)</f>
        <v>0</v>
      </c>
      <c r="R228" s="136">
        <f>SUM(R229:R258)</f>
        <v>0</v>
      </c>
      <c r="T228" s="137">
        <f>SUM(T229:T258)</f>
        <v>0</v>
      </c>
      <c r="AR228" s="131" t="s">
        <v>83</v>
      </c>
      <c r="AT228" s="138" t="s">
        <v>75</v>
      </c>
      <c r="AU228" s="138" t="s">
        <v>76</v>
      </c>
      <c r="AY228" s="131" t="s">
        <v>317</v>
      </c>
      <c r="BK228" s="139">
        <f>SUM(BK229:BK258)</f>
        <v>0</v>
      </c>
    </row>
    <row r="229" spans="2:65" s="1" customFormat="1" ht="37.75" customHeight="1">
      <c r="B229" s="142"/>
      <c r="C229" s="179" t="s">
        <v>1769</v>
      </c>
      <c r="D229" s="202" t="s">
        <v>454</v>
      </c>
      <c r="E229" s="180" t="s">
        <v>8487</v>
      </c>
      <c r="F229" s="181" t="s">
        <v>8488</v>
      </c>
      <c r="G229" s="182" t="s">
        <v>467</v>
      </c>
      <c r="H229" s="183">
        <v>125</v>
      </c>
      <c r="I229" s="184"/>
      <c r="J229" s="185">
        <f t="shared" ref="J229:J258" si="30">ROUND(I229*H229,2)</f>
        <v>0</v>
      </c>
      <c r="K229" s="186"/>
      <c r="L229" s="187"/>
      <c r="M229" s="188" t="s">
        <v>1</v>
      </c>
      <c r="N229" s="189" t="s">
        <v>42</v>
      </c>
      <c r="P229" s="153">
        <f t="shared" ref="P229:P258" si="31">O229*H229</f>
        <v>0</v>
      </c>
      <c r="Q229" s="153">
        <v>0</v>
      </c>
      <c r="R229" s="153">
        <f t="shared" ref="R229:R258" si="32">Q229*H229</f>
        <v>0</v>
      </c>
      <c r="S229" s="153">
        <v>0</v>
      </c>
      <c r="T229" s="154">
        <f t="shared" ref="T229:T258" si="33">S229*H229</f>
        <v>0</v>
      </c>
      <c r="AR229" s="155" t="s">
        <v>356</v>
      </c>
      <c r="AT229" s="155" t="s">
        <v>454</v>
      </c>
      <c r="AU229" s="155" t="s">
        <v>83</v>
      </c>
      <c r="AY229" s="16" t="s">
        <v>317</v>
      </c>
      <c r="BE229" s="156">
        <f t="shared" ref="BE229:BE258" si="34">IF(N229="základná",J229,0)</f>
        <v>0</v>
      </c>
      <c r="BF229" s="156">
        <f t="shared" ref="BF229:BF258" si="35">IF(N229="znížená",J229,0)</f>
        <v>0</v>
      </c>
      <c r="BG229" s="156">
        <f t="shared" ref="BG229:BG258" si="36">IF(N229="zákl. prenesená",J229,0)</f>
        <v>0</v>
      </c>
      <c r="BH229" s="156">
        <f t="shared" ref="BH229:BH258" si="37">IF(N229="zníž. prenesená",J229,0)</f>
        <v>0</v>
      </c>
      <c r="BI229" s="156">
        <f t="shared" ref="BI229:BI258" si="38">IF(N229="nulová",J229,0)</f>
        <v>0</v>
      </c>
      <c r="BJ229" s="16" t="s">
        <v>88</v>
      </c>
      <c r="BK229" s="156">
        <f t="shared" ref="BK229:BK258" si="39">ROUND(I229*H229,2)</f>
        <v>0</v>
      </c>
      <c r="BL229" s="16" t="s">
        <v>323</v>
      </c>
      <c r="BM229" s="155" t="s">
        <v>8489</v>
      </c>
    </row>
    <row r="230" spans="2:65" s="1" customFormat="1" ht="44.25" customHeight="1">
      <c r="B230" s="142"/>
      <c r="C230" s="179" t="s">
        <v>732</v>
      </c>
      <c r="D230" s="179" t="s">
        <v>454</v>
      </c>
      <c r="E230" s="180" t="s">
        <v>8490</v>
      </c>
      <c r="F230" s="181" t="s">
        <v>8491</v>
      </c>
      <c r="G230" s="182" t="s">
        <v>467</v>
      </c>
      <c r="H230" s="183">
        <v>567</v>
      </c>
      <c r="I230" s="184"/>
      <c r="J230" s="185">
        <f t="shared" si="30"/>
        <v>0</v>
      </c>
      <c r="K230" s="186"/>
      <c r="L230" s="187"/>
      <c r="M230" s="188" t="s">
        <v>1</v>
      </c>
      <c r="N230" s="189" t="s">
        <v>42</v>
      </c>
      <c r="P230" s="153">
        <f t="shared" si="31"/>
        <v>0</v>
      </c>
      <c r="Q230" s="153">
        <v>0</v>
      </c>
      <c r="R230" s="153">
        <f t="shared" si="32"/>
        <v>0</v>
      </c>
      <c r="S230" s="153">
        <v>0</v>
      </c>
      <c r="T230" s="154">
        <f t="shared" si="33"/>
        <v>0</v>
      </c>
      <c r="AR230" s="155" t="s">
        <v>356</v>
      </c>
      <c r="AT230" s="155" t="s">
        <v>454</v>
      </c>
      <c r="AU230" s="155" t="s">
        <v>83</v>
      </c>
      <c r="AY230" s="16" t="s">
        <v>317</v>
      </c>
      <c r="BE230" s="156">
        <f t="shared" si="34"/>
        <v>0</v>
      </c>
      <c r="BF230" s="156">
        <f t="shared" si="35"/>
        <v>0</v>
      </c>
      <c r="BG230" s="156">
        <f t="shared" si="36"/>
        <v>0</v>
      </c>
      <c r="BH230" s="156">
        <f t="shared" si="37"/>
        <v>0</v>
      </c>
      <c r="BI230" s="156">
        <f t="shared" si="38"/>
        <v>0</v>
      </c>
      <c r="BJ230" s="16" t="s">
        <v>88</v>
      </c>
      <c r="BK230" s="156">
        <f t="shared" si="39"/>
        <v>0</v>
      </c>
      <c r="BL230" s="16" t="s">
        <v>323</v>
      </c>
      <c r="BM230" s="155" t="s">
        <v>8492</v>
      </c>
    </row>
    <row r="231" spans="2:65" s="1" customFormat="1" ht="49" customHeight="1">
      <c r="B231" s="142"/>
      <c r="C231" s="179" t="s">
        <v>1780</v>
      </c>
      <c r="D231" s="202" t="s">
        <v>454</v>
      </c>
      <c r="E231" s="180" t="s">
        <v>8493</v>
      </c>
      <c r="F231" s="181" t="s">
        <v>8494</v>
      </c>
      <c r="G231" s="182" t="s">
        <v>467</v>
      </c>
      <c r="H231" s="183">
        <v>277</v>
      </c>
      <c r="I231" s="184"/>
      <c r="J231" s="185">
        <f t="shared" si="30"/>
        <v>0</v>
      </c>
      <c r="K231" s="186"/>
      <c r="L231" s="187"/>
      <c r="M231" s="188" t="s">
        <v>1</v>
      </c>
      <c r="N231" s="189" t="s">
        <v>42</v>
      </c>
      <c r="P231" s="153">
        <f t="shared" si="31"/>
        <v>0</v>
      </c>
      <c r="Q231" s="153">
        <v>0</v>
      </c>
      <c r="R231" s="153">
        <f t="shared" si="32"/>
        <v>0</v>
      </c>
      <c r="S231" s="153">
        <v>0</v>
      </c>
      <c r="T231" s="154">
        <f t="shared" si="33"/>
        <v>0</v>
      </c>
      <c r="AR231" s="155" t="s">
        <v>356</v>
      </c>
      <c r="AT231" s="155" t="s">
        <v>454</v>
      </c>
      <c r="AU231" s="155" t="s">
        <v>83</v>
      </c>
      <c r="AY231" s="16" t="s">
        <v>317</v>
      </c>
      <c r="BE231" s="156">
        <f t="shared" si="34"/>
        <v>0</v>
      </c>
      <c r="BF231" s="156">
        <f t="shared" si="35"/>
        <v>0</v>
      </c>
      <c r="BG231" s="156">
        <f t="shared" si="36"/>
        <v>0</v>
      </c>
      <c r="BH231" s="156">
        <f t="shared" si="37"/>
        <v>0</v>
      </c>
      <c r="BI231" s="156">
        <f t="shared" si="38"/>
        <v>0</v>
      </c>
      <c r="BJ231" s="16" t="s">
        <v>88</v>
      </c>
      <c r="BK231" s="156">
        <f t="shared" si="39"/>
        <v>0</v>
      </c>
      <c r="BL231" s="16" t="s">
        <v>323</v>
      </c>
      <c r="BM231" s="155" t="s">
        <v>8495</v>
      </c>
    </row>
    <row r="232" spans="2:65" s="1" customFormat="1" ht="44.25" customHeight="1">
      <c r="B232" s="142"/>
      <c r="C232" s="179" t="s">
        <v>735</v>
      </c>
      <c r="D232" s="179" t="s">
        <v>454</v>
      </c>
      <c r="E232" s="180" t="s">
        <v>8496</v>
      </c>
      <c r="F232" s="181" t="s">
        <v>8497</v>
      </c>
      <c r="G232" s="182" t="s">
        <v>467</v>
      </c>
      <c r="H232" s="183">
        <v>732</v>
      </c>
      <c r="I232" s="184"/>
      <c r="J232" s="185">
        <f t="shared" si="30"/>
        <v>0</v>
      </c>
      <c r="K232" s="186"/>
      <c r="L232" s="187"/>
      <c r="M232" s="188" t="s">
        <v>1</v>
      </c>
      <c r="N232" s="189" t="s">
        <v>42</v>
      </c>
      <c r="P232" s="153">
        <f t="shared" si="31"/>
        <v>0</v>
      </c>
      <c r="Q232" s="153">
        <v>0</v>
      </c>
      <c r="R232" s="153">
        <f t="shared" si="32"/>
        <v>0</v>
      </c>
      <c r="S232" s="153">
        <v>0</v>
      </c>
      <c r="T232" s="154">
        <f t="shared" si="33"/>
        <v>0</v>
      </c>
      <c r="AR232" s="155" t="s">
        <v>356</v>
      </c>
      <c r="AT232" s="155" t="s">
        <v>454</v>
      </c>
      <c r="AU232" s="155" t="s">
        <v>83</v>
      </c>
      <c r="AY232" s="16" t="s">
        <v>317</v>
      </c>
      <c r="BE232" s="156">
        <f t="shared" si="34"/>
        <v>0</v>
      </c>
      <c r="BF232" s="156">
        <f t="shared" si="35"/>
        <v>0</v>
      </c>
      <c r="BG232" s="156">
        <f t="shared" si="36"/>
        <v>0</v>
      </c>
      <c r="BH232" s="156">
        <f t="shared" si="37"/>
        <v>0</v>
      </c>
      <c r="BI232" s="156">
        <f t="shared" si="38"/>
        <v>0</v>
      </c>
      <c r="BJ232" s="16" t="s">
        <v>88</v>
      </c>
      <c r="BK232" s="156">
        <f t="shared" si="39"/>
        <v>0</v>
      </c>
      <c r="BL232" s="16" t="s">
        <v>323</v>
      </c>
      <c r="BM232" s="155" t="s">
        <v>8498</v>
      </c>
    </row>
    <row r="233" spans="2:65" s="1" customFormat="1" ht="37.75" customHeight="1">
      <c r="B233" s="142"/>
      <c r="C233" s="179" t="s">
        <v>1809</v>
      </c>
      <c r="D233" s="179" t="s">
        <v>454</v>
      </c>
      <c r="E233" s="180" t="s">
        <v>8499</v>
      </c>
      <c r="F233" s="181" t="s">
        <v>8500</v>
      </c>
      <c r="G233" s="182" t="s">
        <v>467</v>
      </c>
      <c r="H233" s="183">
        <v>50</v>
      </c>
      <c r="I233" s="184"/>
      <c r="J233" s="185">
        <f t="shared" si="30"/>
        <v>0</v>
      </c>
      <c r="K233" s="186"/>
      <c r="L233" s="187"/>
      <c r="M233" s="188" t="s">
        <v>1</v>
      </c>
      <c r="N233" s="189" t="s">
        <v>42</v>
      </c>
      <c r="P233" s="153">
        <f t="shared" si="31"/>
        <v>0</v>
      </c>
      <c r="Q233" s="153">
        <v>0</v>
      </c>
      <c r="R233" s="153">
        <f t="shared" si="32"/>
        <v>0</v>
      </c>
      <c r="S233" s="153">
        <v>0</v>
      </c>
      <c r="T233" s="154">
        <f t="shared" si="33"/>
        <v>0</v>
      </c>
      <c r="AR233" s="155" t="s">
        <v>356</v>
      </c>
      <c r="AT233" s="155" t="s">
        <v>454</v>
      </c>
      <c r="AU233" s="155" t="s">
        <v>83</v>
      </c>
      <c r="AY233" s="16" t="s">
        <v>317</v>
      </c>
      <c r="BE233" s="156">
        <f t="shared" si="34"/>
        <v>0</v>
      </c>
      <c r="BF233" s="156">
        <f t="shared" si="35"/>
        <v>0</v>
      </c>
      <c r="BG233" s="156">
        <f t="shared" si="36"/>
        <v>0</v>
      </c>
      <c r="BH233" s="156">
        <f t="shared" si="37"/>
        <v>0</v>
      </c>
      <c r="BI233" s="156">
        <f t="shared" si="38"/>
        <v>0</v>
      </c>
      <c r="BJ233" s="16" t="s">
        <v>88</v>
      </c>
      <c r="BK233" s="156">
        <f t="shared" si="39"/>
        <v>0</v>
      </c>
      <c r="BL233" s="16" t="s">
        <v>323</v>
      </c>
      <c r="BM233" s="155" t="s">
        <v>8501</v>
      </c>
    </row>
    <row r="234" spans="2:65" s="1" customFormat="1" ht="55.5" customHeight="1">
      <c r="B234" s="142"/>
      <c r="C234" s="179" t="s">
        <v>739</v>
      </c>
      <c r="D234" s="179" t="s">
        <v>454</v>
      </c>
      <c r="E234" s="180" t="s">
        <v>8502</v>
      </c>
      <c r="F234" s="181" t="s">
        <v>8503</v>
      </c>
      <c r="G234" s="182" t="s">
        <v>467</v>
      </c>
      <c r="H234" s="183">
        <v>5</v>
      </c>
      <c r="I234" s="184"/>
      <c r="J234" s="185">
        <f t="shared" si="30"/>
        <v>0</v>
      </c>
      <c r="K234" s="186"/>
      <c r="L234" s="187"/>
      <c r="M234" s="188" t="s">
        <v>1</v>
      </c>
      <c r="N234" s="189" t="s">
        <v>42</v>
      </c>
      <c r="P234" s="153">
        <f t="shared" si="31"/>
        <v>0</v>
      </c>
      <c r="Q234" s="153">
        <v>0</v>
      </c>
      <c r="R234" s="153">
        <f t="shared" si="32"/>
        <v>0</v>
      </c>
      <c r="S234" s="153">
        <v>0</v>
      </c>
      <c r="T234" s="154">
        <f t="shared" si="33"/>
        <v>0</v>
      </c>
      <c r="AR234" s="155" t="s">
        <v>356</v>
      </c>
      <c r="AT234" s="155" t="s">
        <v>454</v>
      </c>
      <c r="AU234" s="155" t="s">
        <v>83</v>
      </c>
      <c r="AY234" s="16" t="s">
        <v>317</v>
      </c>
      <c r="BE234" s="156">
        <f t="shared" si="34"/>
        <v>0</v>
      </c>
      <c r="BF234" s="156">
        <f t="shared" si="35"/>
        <v>0</v>
      </c>
      <c r="BG234" s="156">
        <f t="shared" si="36"/>
        <v>0</v>
      </c>
      <c r="BH234" s="156">
        <f t="shared" si="37"/>
        <v>0</v>
      </c>
      <c r="BI234" s="156">
        <f t="shared" si="38"/>
        <v>0</v>
      </c>
      <c r="BJ234" s="16" t="s">
        <v>88</v>
      </c>
      <c r="BK234" s="156">
        <f t="shared" si="39"/>
        <v>0</v>
      </c>
      <c r="BL234" s="16" t="s">
        <v>323</v>
      </c>
      <c r="BM234" s="155" t="s">
        <v>8504</v>
      </c>
    </row>
    <row r="235" spans="2:65" s="1" customFormat="1" ht="44.25" customHeight="1">
      <c r="B235" s="142"/>
      <c r="C235" s="179" t="s">
        <v>1820</v>
      </c>
      <c r="D235" s="179" t="s">
        <v>454</v>
      </c>
      <c r="E235" s="180" t="s">
        <v>8505</v>
      </c>
      <c r="F235" s="181" t="s">
        <v>8506</v>
      </c>
      <c r="G235" s="182" t="s">
        <v>467</v>
      </c>
      <c r="H235" s="183">
        <v>93</v>
      </c>
      <c r="I235" s="184"/>
      <c r="J235" s="185">
        <f t="shared" si="30"/>
        <v>0</v>
      </c>
      <c r="K235" s="186"/>
      <c r="L235" s="187"/>
      <c r="M235" s="188" t="s">
        <v>1</v>
      </c>
      <c r="N235" s="189" t="s">
        <v>42</v>
      </c>
      <c r="P235" s="153">
        <f t="shared" si="31"/>
        <v>0</v>
      </c>
      <c r="Q235" s="153">
        <v>0</v>
      </c>
      <c r="R235" s="153">
        <f t="shared" si="32"/>
        <v>0</v>
      </c>
      <c r="S235" s="153">
        <v>0</v>
      </c>
      <c r="T235" s="154">
        <f t="shared" si="33"/>
        <v>0</v>
      </c>
      <c r="AR235" s="155" t="s">
        <v>356</v>
      </c>
      <c r="AT235" s="155" t="s">
        <v>454</v>
      </c>
      <c r="AU235" s="155" t="s">
        <v>83</v>
      </c>
      <c r="AY235" s="16" t="s">
        <v>317</v>
      </c>
      <c r="BE235" s="156">
        <f t="shared" si="34"/>
        <v>0</v>
      </c>
      <c r="BF235" s="156">
        <f t="shared" si="35"/>
        <v>0</v>
      </c>
      <c r="BG235" s="156">
        <f t="shared" si="36"/>
        <v>0</v>
      </c>
      <c r="BH235" s="156">
        <f t="shared" si="37"/>
        <v>0</v>
      </c>
      <c r="BI235" s="156">
        <f t="shared" si="38"/>
        <v>0</v>
      </c>
      <c r="BJ235" s="16" t="s">
        <v>88</v>
      </c>
      <c r="BK235" s="156">
        <f t="shared" si="39"/>
        <v>0</v>
      </c>
      <c r="BL235" s="16" t="s">
        <v>323</v>
      </c>
      <c r="BM235" s="155" t="s">
        <v>8507</v>
      </c>
    </row>
    <row r="236" spans="2:65" s="1" customFormat="1" ht="37.75" customHeight="1">
      <c r="B236" s="142"/>
      <c r="C236" s="179" t="s">
        <v>742</v>
      </c>
      <c r="D236" s="202" t="s">
        <v>454</v>
      </c>
      <c r="E236" s="180" t="s">
        <v>8508</v>
      </c>
      <c r="F236" s="181" t="s">
        <v>8509</v>
      </c>
      <c r="G236" s="182" t="s">
        <v>467</v>
      </c>
      <c r="H236" s="183">
        <v>67</v>
      </c>
      <c r="I236" s="184"/>
      <c r="J236" s="185">
        <f t="shared" si="30"/>
        <v>0</v>
      </c>
      <c r="K236" s="186"/>
      <c r="L236" s="187"/>
      <c r="M236" s="188" t="s">
        <v>1</v>
      </c>
      <c r="N236" s="189" t="s">
        <v>42</v>
      </c>
      <c r="P236" s="153">
        <f t="shared" si="31"/>
        <v>0</v>
      </c>
      <c r="Q236" s="153">
        <v>0</v>
      </c>
      <c r="R236" s="153">
        <f t="shared" si="32"/>
        <v>0</v>
      </c>
      <c r="S236" s="153">
        <v>0</v>
      </c>
      <c r="T236" s="154">
        <f t="shared" si="33"/>
        <v>0</v>
      </c>
      <c r="AR236" s="155" t="s">
        <v>356</v>
      </c>
      <c r="AT236" s="155" t="s">
        <v>454</v>
      </c>
      <c r="AU236" s="155" t="s">
        <v>83</v>
      </c>
      <c r="AY236" s="16" t="s">
        <v>317</v>
      </c>
      <c r="BE236" s="156">
        <f t="shared" si="34"/>
        <v>0</v>
      </c>
      <c r="BF236" s="156">
        <f t="shared" si="35"/>
        <v>0</v>
      </c>
      <c r="BG236" s="156">
        <f t="shared" si="36"/>
        <v>0</v>
      </c>
      <c r="BH236" s="156">
        <f t="shared" si="37"/>
        <v>0</v>
      </c>
      <c r="BI236" s="156">
        <f t="shared" si="38"/>
        <v>0</v>
      </c>
      <c r="BJ236" s="16" t="s">
        <v>88</v>
      </c>
      <c r="BK236" s="156">
        <f t="shared" si="39"/>
        <v>0</v>
      </c>
      <c r="BL236" s="16" t="s">
        <v>323</v>
      </c>
      <c r="BM236" s="155" t="s">
        <v>8510</v>
      </c>
    </row>
    <row r="237" spans="2:65" s="1" customFormat="1" ht="37.75" customHeight="1">
      <c r="B237" s="142"/>
      <c r="C237" s="179" t="s">
        <v>1836</v>
      </c>
      <c r="D237" s="179" t="s">
        <v>454</v>
      </c>
      <c r="E237" s="180" t="s">
        <v>8511</v>
      </c>
      <c r="F237" s="181" t="s">
        <v>8512</v>
      </c>
      <c r="G237" s="182" t="s">
        <v>467</v>
      </c>
      <c r="H237" s="183">
        <v>15</v>
      </c>
      <c r="I237" s="184"/>
      <c r="J237" s="185">
        <f t="shared" si="30"/>
        <v>0</v>
      </c>
      <c r="K237" s="186"/>
      <c r="L237" s="187"/>
      <c r="M237" s="188" t="s">
        <v>1</v>
      </c>
      <c r="N237" s="189" t="s">
        <v>42</v>
      </c>
      <c r="P237" s="153">
        <f t="shared" si="31"/>
        <v>0</v>
      </c>
      <c r="Q237" s="153">
        <v>0</v>
      </c>
      <c r="R237" s="153">
        <f t="shared" si="32"/>
        <v>0</v>
      </c>
      <c r="S237" s="153">
        <v>0</v>
      </c>
      <c r="T237" s="154">
        <f t="shared" si="33"/>
        <v>0</v>
      </c>
      <c r="AR237" s="155" t="s">
        <v>356</v>
      </c>
      <c r="AT237" s="155" t="s">
        <v>454</v>
      </c>
      <c r="AU237" s="155" t="s">
        <v>83</v>
      </c>
      <c r="AY237" s="16" t="s">
        <v>317</v>
      </c>
      <c r="BE237" s="156">
        <f t="shared" si="34"/>
        <v>0</v>
      </c>
      <c r="BF237" s="156">
        <f t="shared" si="35"/>
        <v>0</v>
      </c>
      <c r="BG237" s="156">
        <f t="shared" si="36"/>
        <v>0</v>
      </c>
      <c r="BH237" s="156">
        <f t="shared" si="37"/>
        <v>0</v>
      </c>
      <c r="BI237" s="156">
        <f t="shared" si="38"/>
        <v>0</v>
      </c>
      <c r="BJ237" s="16" t="s">
        <v>88</v>
      </c>
      <c r="BK237" s="156">
        <f t="shared" si="39"/>
        <v>0</v>
      </c>
      <c r="BL237" s="16" t="s">
        <v>323</v>
      </c>
      <c r="BM237" s="155" t="s">
        <v>8513</v>
      </c>
    </row>
    <row r="238" spans="2:65" s="1" customFormat="1" ht="37.75" customHeight="1">
      <c r="B238" s="142"/>
      <c r="C238" s="179" t="s">
        <v>1841</v>
      </c>
      <c r="D238" s="179" t="s">
        <v>454</v>
      </c>
      <c r="E238" s="180" t="s">
        <v>8514</v>
      </c>
      <c r="F238" s="181" t="s">
        <v>8515</v>
      </c>
      <c r="G238" s="182" t="s">
        <v>467</v>
      </c>
      <c r="H238" s="183">
        <v>31</v>
      </c>
      <c r="I238" s="184"/>
      <c r="J238" s="185">
        <f t="shared" si="30"/>
        <v>0</v>
      </c>
      <c r="K238" s="186"/>
      <c r="L238" s="187"/>
      <c r="M238" s="188" t="s">
        <v>1</v>
      </c>
      <c r="N238" s="189" t="s">
        <v>42</v>
      </c>
      <c r="P238" s="153">
        <f t="shared" si="31"/>
        <v>0</v>
      </c>
      <c r="Q238" s="153">
        <v>0</v>
      </c>
      <c r="R238" s="153">
        <f t="shared" si="32"/>
        <v>0</v>
      </c>
      <c r="S238" s="153">
        <v>0</v>
      </c>
      <c r="T238" s="154">
        <f t="shared" si="33"/>
        <v>0</v>
      </c>
      <c r="AR238" s="155" t="s">
        <v>356</v>
      </c>
      <c r="AT238" s="155" t="s">
        <v>454</v>
      </c>
      <c r="AU238" s="155" t="s">
        <v>83</v>
      </c>
      <c r="AY238" s="16" t="s">
        <v>317</v>
      </c>
      <c r="BE238" s="156">
        <f t="shared" si="34"/>
        <v>0</v>
      </c>
      <c r="BF238" s="156">
        <f t="shared" si="35"/>
        <v>0</v>
      </c>
      <c r="BG238" s="156">
        <f t="shared" si="36"/>
        <v>0</v>
      </c>
      <c r="BH238" s="156">
        <f t="shared" si="37"/>
        <v>0</v>
      </c>
      <c r="BI238" s="156">
        <f t="shared" si="38"/>
        <v>0</v>
      </c>
      <c r="BJ238" s="16" t="s">
        <v>88</v>
      </c>
      <c r="BK238" s="156">
        <f t="shared" si="39"/>
        <v>0</v>
      </c>
      <c r="BL238" s="16" t="s">
        <v>323</v>
      </c>
      <c r="BM238" s="155" t="s">
        <v>8516</v>
      </c>
    </row>
    <row r="239" spans="2:65" s="1" customFormat="1" ht="37.75" customHeight="1">
      <c r="B239" s="142"/>
      <c r="C239" s="179" t="s">
        <v>493</v>
      </c>
      <c r="D239" s="179" t="s">
        <v>454</v>
      </c>
      <c r="E239" s="180" t="s">
        <v>8517</v>
      </c>
      <c r="F239" s="181" t="s">
        <v>8518</v>
      </c>
      <c r="G239" s="182" t="s">
        <v>467</v>
      </c>
      <c r="H239" s="183">
        <v>78</v>
      </c>
      <c r="I239" s="184"/>
      <c r="J239" s="185">
        <f t="shared" si="30"/>
        <v>0</v>
      </c>
      <c r="K239" s="186"/>
      <c r="L239" s="187"/>
      <c r="M239" s="188" t="s">
        <v>1</v>
      </c>
      <c r="N239" s="189" t="s">
        <v>42</v>
      </c>
      <c r="P239" s="153">
        <f t="shared" si="31"/>
        <v>0</v>
      </c>
      <c r="Q239" s="153">
        <v>0</v>
      </c>
      <c r="R239" s="153">
        <f t="shared" si="32"/>
        <v>0</v>
      </c>
      <c r="S239" s="153">
        <v>0</v>
      </c>
      <c r="T239" s="154">
        <f t="shared" si="33"/>
        <v>0</v>
      </c>
      <c r="AR239" s="155" t="s">
        <v>356</v>
      </c>
      <c r="AT239" s="155" t="s">
        <v>454</v>
      </c>
      <c r="AU239" s="155" t="s">
        <v>83</v>
      </c>
      <c r="AY239" s="16" t="s">
        <v>317</v>
      </c>
      <c r="BE239" s="156">
        <f t="shared" si="34"/>
        <v>0</v>
      </c>
      <c r="BF239" s="156">
        <f t="shared" si="35"/>
        <v>0</v>
      </c>
      <c r="BG239" s="156">
        <f t="shared" si="36"/>
        <v>0</v>
      </c>
      <c r="BH239" s="156">
        <f t="shared" si="37"/>
        <v>0</v>
      </c>
      <c r="BI239" s="156">
        <f t="shared" si="38"/>
        <v>0</v>
      </c>
      <c r="BJ239" s="16" t="s">
        <v>88</v>
      </c>
      <c r="BK239" s="156">
        <f t="shared" si="39"/>
        <v>0</v>
      </c>
      <c r="BL239" s="16" t="s">
        <v>323</v>
      </c>
      <c r="BM239" s="155" t="s">
        <v>8519</v>
      </c>
    </row>
    <row r="240" spans="2:65" s="1" customFormat="1" ht="44.25" customHeight="1">
      <c r="B240" s="142"/>
      <c r="C240" s="179" t="s">
        <v>1849</v>
      </c>
      <c r="D240" s="179" t="s">
        <v>454</v>
      </c>
      <c r="E240" s="180" t="s">
        <v>8520</v>
      </c>
      <c r="F240" s="181" t="s">
        <v>8521</v>
      </c>
      <c r="G240" s="182" t="s">
        <v>467</v>
      </c>
      <c r="H240" s="183">
        <v>16</v>
      </c>
      <c r="I240" s="184"/>
      <c r="J240" s="185">
        <f t="shared" si="30"/>
        <v>0</v>
      </c>
      <c r="K240" s="186"/>
      <c r="L240" s="187"/>
      <c r="M240" s="188" t="s">
        <v>1</v>
      </c>
      <c r="N240" s="189" t="s">
        <v>42</v>
      </c>
      <c r="P240" s="153">
        <f t="shared" si="31"/>
        <v>0</v>
      </c>
      <c r="Q240" s="153">
        <v>0</v>
      </c>
      <c r="R240" s="153">
        <f t="shared" si="32"/>
        <v>0</v>
      </c>
      <c r="S240" s="153">
        <v>0</v>
      </c>
      <c r="T240" s="154">
        <f t="shared" si="33"/>
        <v>0</v>
      </c>
      <c r="AR240" s="155" t="s">
        <v>356</v>
      </c>
      <c r="AT240" s="155" t="s">
        <v>454</v>
      </c>
      <c r="AU240" s="155" t="s">
        <v>83</v>
      </c>
      <c r="AY240" s="16" t="s">
        <v>317</v>
      </c>
      <c r="BE240" s="156">
        <f t="shared" si="34"/>
        <v>0</v>
      </c>
      <c r="BF240" s="156">
        <f t="shared" si="35"/>
        <v>0</v>
      </c>
      <c r="BG240" s="156">
        <f t="shared" si="36"/>
        <v>0</v>
      </c>
      <c r="BH240" s="156">
        <f t="shared" si="37"/>
        <v>0</v>
      </c>
      <c r="BI240" s="156">
        <f t="shared" si="38"/>
        <v>0</v>
      </c>
      <c r="BJ240" s="16" t="s">
        <v>88</v>
      </c>
      <c r="BK240" s="156">
        <f t="shared" si="39"/>
        <v>0</v>
      </c>
      <c r="BL240" s="16" t="s">
        <v>323</v>
      </c>
      <c r="BM240" s="155" t="s">
        <v>8522</v>
      </c>
    </row>
    <row r="241" spans="2:65" s="1" customFormat="1" ht="55.5" customHeight="1">
      <c r="B241" s="142"/>
      <c r="C241" s="179" t="s">
        <v>1853</v>
      </c>
      <c r="D241" s="179" t="s">
        <v>454</v>
      </c>
      <c r="E241" s="180" t="s">
        <v>8523</v>
      </c>
      <c r="F241" s="181" t="s">
        <v>8524</v>
      </c>
      <c r="G241" s="182" t="s">
        <v>467</v>
      </c>
      <c r="H241" s="183">
        <v>29</v>
      </c>
      <c r="I241" s="184"/>
      <c r="J241" s="185">
        <f t="shared" si="30"/>
        <v>0</v>
      </c>
      <c r="K241" s="186"/>
      <c r="L241" s="187"/>
      <c r="M241" s="188" t="s">
        <v>1</v>
      </c>
      <c r="N241" s="189" t="s">
        <v>42</v>
      </c>
      <c r="P241" s="153">
        <f t="shared" si="31"/>
        <v>0</v>
      </c>
      <c r="Q241" s="153">
        <v>0</v>
      </c>
      <c r="R241" s="153">
        <f t="shared" si="32"/>
        <v>0</v>
      </c>
      <c r="S241" s="153">
        <v>0</v>
      </c>
      <c r="T241" s="154">
        <f t="shared" si="33"/>
        <v>0</v>
      </c>
      <c r="AR241" s="155" t="s">
        <v>356</v>
      </c>
      <c r="AT241" s="155" t="s">
        <v>454</v>
      </c>
      <c r="AU241" s="155" t="s">
        <v>83</v>
      </c>
      <c r="AY241" s="16" t="s">
        <v>317</v>
      </c>
      <c r="BE241" s="156">
        <f t="shared" si="34"/>
        <v>0</v>
      </c>
      <c r="BF241" s="156">
        <f t="shared" si="35"/>
        <v>0</v>
      </c>
      <c r="BG241" s="156">
        <f t="shared" si="36"/>
        <v>0</v>
      </c>
      <c r="BH241" s="156">
        <f t="shared" si="37"/>
        <v>0</v>
      </c>
      <c r="BI241" s="156">
        <f t="shared" si="38"/>
        <v>0</v>
      </c>
      <c r="BJ241" s="16" t="s">
        <v>88</v>
      </c>
      <c r="BK241" s="156">
        <f t="shared" si="39"/>
        <v>0</v>
      </c>
      <c r="BL241" s="16" t="s">
        <v>323</v>
      </c>
      <c r="BM241" s="155" t="s">
        <v>8525</v>
      </c>
    </row>
    <row r="242" spans="2:65" s="1" customFormat="1" ht="37.75" customHeight="1">
      <c r="B242" s="142"/>
      <c r="C242" s="179" t="s">
        <v>1859</v>
      </c>
      <c r="D242" s="179" t="s">
        <v>454</v>
      </c>
      <c r="E242" s="180" t="s">
        <v>8526</v>
      </c>
      <c r="F242" s="181" t="s">
        <v>8527</v>
      </c>
      <c r="G242" s="182" t="s">
        <v>467</v>
      </c>
      <c r="H242" s="183">
        <v>1</v>
      </c>
      <c r="I242" s="184"/>
      <c r="J242" s="185">
        <f t="shared" si="30"/>
        <v>0</v>
      </c>
      <c r="K242" s="186"/>
      <c r="L242" s="187"/>
      <c r="M242" s="188" t="s">
        <v>1</v>
      </c>
      <c r="N242" s="189" t="s">
        <v>42</v>
      </c>
      <c r="P242" s="153">
        <f t="shared" si="31"/>
        <v>0</v>
      </c>
      <c r="Q242" s="153">
        <v>0</v>
      </c>
      <c r="R242" s="153">
        <f t="shared" si="32"/>
        <v>0</v>
      </c>
      <c r="S242" s="153">
        <v>0</v>
      </c>
      <c r="T242" s="154">
        <f t="shared" si="33"/>
        <v>0</v>
      </c>
      <c r="AR242" s="155" t="s">
        <v>356</v>
      </c>
      <c r="AT242" s="155" t="s">
        <v>454</v>
      </c>
      <c r="AU242" s="155" t="s">
        <v>83</v>
      </c>
      <c r="AY242" s="16" t="s">
        <v>317</v>
      </c>
      <c r="BE242" s="156">
        <f t="shared" si="34"/>
        <v>0</v>
      </c>
      <c r="BF242" s="156">
        <f t="shared" si="35"/>
        <v>0</v>
      </c>
      <c r="BG242" s="156">
        <f t="shared" si="36"/>
        <v>0</v>
      </c>
      <c r="BH242" s="156">
        <f t="shared" si="37"/>
        <v>0</v>
      </c>
      <c r="BI242" s="156">
        <f t="shared" si="38"/>
        <v>0</v>
      </c>
      <c r="BJ242" s="16" t="s">
        <v>88</v>
      </c>
      <c r="BK242" s="156">
        <f t="shared" si="39"/>
        <v>0</v>
      </c>
      <c r="BL242" s="16" t="s">
        <v>323</v>
      </c>
      <c r="BM242" s="155" t="s">
        <v>8528</v>
      </c>
    </row>
    <row r="243" spans="2:65" s="1" customFormat="1" ht="16.5" customHeight="1">
      <c r="B243" s="142"/>
      <c r="C243" s="179" t="s">
        <v>1868</v>
      </c>
      <c r="D243" s="179" t="s">
        <v>454</v>
      </c>
      <c r="E243" s="180" t="s">
        <v>8529</v>
      </c>
      <c r="F243" s="181" t="s">
        <v>8530</v>
      </c>
      <c r="G243" s="182" t="s">
        <v>467</v>
      </c>
      <c r="H243" s="183">
        <v>27</v>
      </c>
      <c r="I243" s="184"/>
      <c r="J243" s="185">
        <f t="shared" si="30"/>
        <v>0</v>
      </c>
      <c r="K243" s="186"/>
      <c r="L243" s="187"/>
      <c r="M243" s="188" t="s">
        <v>1</v>
      </c>
      <c r="N243" s="189" t="s">
        <v>42</v>
      </c>
      <c r="P243" s="153">
        <f t="shared" si="31"/>
        <v>0</v>
      </c>
      <c r="Q243" s="153">
        <v>0</v>
      </c>
      <c r="R243" s="153">
        <f t="shared" si="32"/>
        <v>0</v>
      </c>
      <c r="S243" s="153">
        <v>0</v>
      </c>
      <c r="T243" s="154">
        <f t="shared" si="33"/>
        <v>0</v>
      </c>
      <c r="AR243" s="155" t="s">
        <v>356</v>
      </c>
      <c r="AT243" s="155" t="s">
        <v>454</v>
      </c>
      <c r="AU243" s="155" t="s">
        <v>83</v>
      </c>
      <c r="AY243" s="16" t="s">
        <v>317</v>
      </c>
      <c r="BE243" s="156">
        <f t="shared" si="34"/>
        <v>0</v>
      </c>
      <c r="BF243" s="156">
        <f t="shared" si="35"/>
        <v>0</v>
      </c>
      <c r="BG243" s="156">
        <f t="shared" si="36"/>
        <v>0</v>
      </c>
      <c r="BH243" s="156">
        <f t="shared" si="37"/>
        <v>0</v>
      </c>
      <c r="BI243" s="156">
        <f t="shared" si="38"/>
        <v>0</v>
      </c>
      <c r="BJ243" s="16" t="s">
        <v>88</v>
      </c>
      <c r="BK243" s="156">
        <f t="shared" si="39"/>
        <v>0</v>
      </c>
      <c r="BL243" s="16" t="s">
        <v>323</v>
      </c>
      <c r="BM243" s="155" t="s">
        <v>8531</v>
      </c>
    </row>
    <row r="244" spans="2:65" s="1" customFormat="1" ht="16.5" customHeight="1">
      <c r="B244" s="142"/>
      <c r="C244" s="143" t="s">
        <v>1872</v>
      </c>
      <c r="D244" s="143" t="s">
        <v>319</v>
      </c>
      <c r="E244" s="144" t="s">
        <v>8532</v>
      </c>
      <c r="F244" s="145" t="s">
        <v>8533</v>
      </c>
      <c r="G244" s="146" t="s">
        <v>467</v>
      </c>
      <c r="H244" s="147">
        <v>168</v>
      </c>
      <c r="I244" s="148"/>
      <c r="J244" s="149">
        <f t="shared" si="30"/>
        <v>0</v>
      </c>
      <c r="K244" s="150"/>
      <c r="L244" s="31"/>
      <c r="M244" s="151" t="s">
        <v>1</v>
      </c>
      <c r="N244" s="152" t="s">
        <v>42</v>
      </c>
      <c r="P244" s="153">
        <f t="shared" si="31"/>
        <v>0</v>
      </c>
      <c r="Q244" s="153">
        <v>0</v>
      </c>
      <c r="R244" s="153">
        <f t="shared" si="32"/>
        <v>0</v>
      </c>
      <c r="S244" s="153">
        <v>0</v>
      </c>
      <c r="T244" s="154">
        <f t="shared" si="33"/>
        <v>0</v>
      </c>
      <c r="AR244" s="155" t="s">
        <v>323</v>
      </c>
      <c r="AT244" s="155" t="s">
        <v>319</v>
      </c>
      <c r="AU244" s="155" t="s">
        <v>83</v>
      </c>
      <c r="AY244" s="16" t="s">
        <v>317</v>
      </c>
      <c r="BE244" s="156">
        <f t="shared" si="34"/>
        <v>0</v>
      </c>
      <c r="BF244" s="156">
        <f t="shared" si="35"/>
        <v>0</v>
      </c>
      <c r="BG244" s="156">
        <f t="shared" si="36"/>
        <v>0</v>
      </c>
      <c r="BH244" s="156">
        <f t="shared" si="37"/>
        <v>0</v>
      </c>
      <c r="BI244" s="156">
        <f t="shared" si="38"/>
        <v>0</v>
      </c>
      <c r="BJ244" s="16" t="s">
        <v>88</v>
      </c>
      <c r="BK244" s="156">
        <f t="shared" si="39"/>
        <v>0</v>
      </c>
      <c r="BL244" s="16" t="s">
        <v>323</v>
      </c>
      <c r="BM244" s="155" t="s">
        <v>8534</v>
      </c>
    </row>
    <row r="245" spans="2:65" s="1" customFormat="1" ht="24.15" customHeight="1">
      <c r="B245" s="142"/>
      <c r="C245" s="143" t="s">
        <v>1876</v>
      </c>
      <c r="D245" s="199" t="s">
        <v>319</v>
      </c>
      <c r="E245" s="144" t="s">
        <v>8535</v>
      </c>
      <c r="F245" s="145" t="s">
        <v>8536</v>
      </c>
      <c r="G245" s="146" t="s">
        <v>467</v>
      </c>
      <c r="H245" s="147">
        <v>2141</v>
      </c>
      <c r="I245" s="148"/>
      <c r="J245" s="149">
        <f t="shared" si="30"/>
        <v>0</v>
      </c>
      <c r="K245" s="150"/>
      <c r="L245" s="31"/>
      <c r="M245" s="151" t="s">
        <v>1</v>
      </c>
      <c r="N245" s="152" t="s">
        <v>42</v>
      </c>
      <c r="P245" s="153">
        <f t="shared" si="31"/>
        <v>0</v>
      </c>
      <c r="Q245" s="153">
        <v>0</v>
      </c>
      <c r="R245" s="153">
        <f t="shared" si="32"/>
        <v>0</v>
      </c>
      <c r="S245" s="153">
        <v>0</v>
      </c>
      <c r="T245" s="154">
        <f t="shared" si="33"/>
        <v>0</v>
      </c>
      <c r="AR245" s="155" t="s">
        <v>323</v>
      </c>
      <c r="AT245" s="155" t="s">
        <v>319</v>
      </c>
      <c r="AU245" s="155" t="s">
        <v>83</v>
      </c>
      <c r="AY245" s="16" t="s">
        <v>317</v>
      </c>
      <c r="BE245" s="156">
        <f t="shared" si="34"/>
        <v>0</v>
      </c>
      <c r="BF245" s="156">
        <f t="shared" si="35"/>
        <v>0</v>
      </c>
      <c r="BG245" s="156">
        <f t="shared" si="36"/>
        <v>0</v>
      </c>
      <c r="BH245" s="156">
        <f t="shared" si="37"/>
        <v>0</v>
      </c>
      <c r="BI245" s="156">
        <f t="shared" si="38"/>
        <v>0</v>
      </c>
      <c r="BJ245" s="16" t="s">
        <v>88</v>
      </c>
      <c r="BK245" s="156">
        <f t="shared" si="39"/>
        <v>0</v>
      </c>
      <c r="BL245" s="16" t="s">
        <v>323</v>
      </c>
      <c r="BM245" s="155" t="s">
        <v>8537</v>
      </c>
    </row>
    <row r="246" spans="2:65" s="1" customFormat="1" ht="16.5" customHeight="1">
      <c r="B246" s="142"/>
      <c r="C246" s="143" t="s">
        <v>1882</v>
      </c>
      <c r="D246" s="199" t="s">
        <v>319</v>
      </c>
      <c r="E246" s="144" t="s">
        <v>8538</v>
      </c>
      <c r="F246" s="145" t="s">
        <v>8539</v>
      </c>
      <c r="G246" s="146" t="s">
        <v>467</v>
      </c>
      <c r="H246" s="147">
        <v>2141</v>
      </c>
      <c r="I246" s="148"/>
      <c r="J246" s="149">
        <f t="shared" si="30"/>
        <v>0</v>
      </c>
      <c r="K246" s="150"/>
      <c r="L246" s="31"/>
      <c r="M246" s="151" t="s">
        <v>1</v>
      </c>
      <c r="N246" s="152" t="s">
        <v>42</v>
      </c>
      <c r="P246" s="153">
        <f t="shared" si="31"/>
        <v>0</v>
      </c>
      <c r="Q246" s="153">
        <v>0</v>
      </c>
      <c r="R246" s="153">
        <f t="shared" si="32"/>
        <v>0</v>
      </c>
      <c r="S246" s="153">
        <v>0</v>
      </c>
      <c r="T246" s="154">
        <f t="shared" si="33"/>
        <v>0</v>
      </c>
      <c r="AR246" s="155" t="s">
        <v>323</v>
      </c>
      <c r="AT246" s="155" t="s">
        <v>319</v>
      </c>
      <c r="AU246" s="155" t="s">
        <v>83</v>
      </c>
      <c r="AY246" s="16" t="s">
        <v>317</v>
      </c>
      <c r="BE246" s="156">
        <f t="shared" si="34"/>
        <v>0</v>
      </c>
      <c r="BF246" s="156">
        <f t="shared" si="35"/>
        <v>0</v>
      </c>
      <c r="BG246" s="156">
        <f t="shared" si="36"/>
        <v>0</v>
      </c>
      <c r="BH246" s="156">
        <f t="shared" si="37"/>
        <v>0</v>
      </c>
      <c r="BI246" s="156">
        <f t="shared" si="38"/>
        <v>0</v>
      </c>
      <c r="BJ246" s="16" t="s">
        <v>88</v>
      </c>
      <c r="BK246" s="156">
        <f t="shared" si="39"/>
        <v>0</v>
      </c>
      <c r="BL246" s="16" t="s">
        <v>323</v>
      </c>
      <c r="BM246" s="155" t="s">
        <v>8540</v>
      </c>
    </row>
    <row r="247" spans="2:65" s="1" customFormat="1" ht="37.75" customHeight="1">
      <c r="B247" s="142"/>
      <c r="C247" s="179" t="s">
        <v>4739</v>
      </c>
      <c r="D247" s="201" t="s">
        <v>454</v>
      </c>
      <c r="E247" s="180" t="s">
        <v>8541</v>
      </c>
      <c r="F247" s="181" t="s">
        <v>8542</v>
      </c>
      <c r="G247" s="182" t="s">
        <v>467</v>
      </c>
      <c r="H247" s="183">
        <v>4</v>
      </c>
      <c r="I247" s="184"/>
      <c r="J247" s="185">
        <f t="shared" si="30"/>
        <v>0</v>
      </c>
      <c r="K247" s="186"/>
      <c r="L247" s="187"/>
      <c r="M247" s="188" t="s">
        <v>1</v>
      </c>
      <c r="N247" s="189" t="s">
        <v>42</v>
      </c>
      <c r="P247" s="153">
        <f t="shared" si="31"/>
        <v>0</v>
      </c>
      <c r="Q247" s="153">
        <v>0</v>
      </c>
      <c r="R247" s="153">
        <f t="shared" si="32"/>
        <v>0</v>
      </c>
      <c r="S247" s="153">
        <v>0</v>
      </c>
      <c r="T247" s="154">
        <f t="shared" si="33"/>
        <v>0</v>
      </c>
      <c r="AR247" s="155" t="s">
        <v>356</v>
      </c>
      <c r="AT247" s="155" t="s">
        <v>454</v>
      </c>
      <c r="AU247" s="155" t="s">
        <v>83</v>
      </c>
      <c r="AY247" s="16" t="s">
        <v>317</v>
      </c>
      <c r="BE247" s="156">
        <f t="shared" si="34"/>
        <v>0</v>
      </c>
      <c r="BF247" s="156">
        <f t="shared" si="35"/>
        <v>0</v>
      </c>
      <c r="BG247" s="156">
        <f t="shared" si="36"/>
        <v>0</v>
      </c>
      <c r="BH247" s="156">
        <f t="shared" si="37"/>
        <v>0</v>
      </c>
      <c r="BI247" s="156">
        <f t="shared" si="38"/>
        <v>0</v>
      </c>
      <c r="BJ247" s="16" t="s">
        <v>88</v>
      </c>
      <c r="BK247" s="156">
        <f t="shared" si="39"/>
        <v>0</v>
      </c>
      <c r="BL247" s="16" t="s">
        <v>323</v>
      </c>
      <c r="BM247" s="155" t="s">
        <v>8543</v>
      </c>
    </row>
    <row r="248" spans="2:65" s="1" customFormat="1" ht="66.75" customHeight="1">
      <c r="B248" s="142"/>
      <c r="C248" s="179" t="s">
        <v>4751</v>
      </c>
      <c r="D248" s="201" t="s">
        <v>454</v>
      </c>
      <c r="E248" s="180" t="s">
        <v>8544</v>
      </c>
      <c r="F248" s="181" t="s">
        <v>8545</v>
      </c>
      <c r="G248" s="182" t="s">
        <v>467</v>
      </c>
      <c r="H248" s="183">
        <v>11</v>
      </c>
      <c r="I248" s="184"/>
      <c r="J248" s="185">
        <f t="shared" si="30"/>
        <v>0</v>
      </c>
      <c r="K248" s="186"/>
      <c r="L248" s="187"/>
      <c r="M248" s="188" t="s">
        <v>1</v>
      </c>
      <c r="N248" s="189" t="s">
        <v>42</v>
      </c>
      <c r="P248" s="153">
        <f t="shared" si="31"/>
        <v>0</v>
      </c>
      <c r="Q248" s="153">
        <v>0</v>
      </c>
      <c r="R248" s="153">
        <f t="shared" si="32"/>
        <v>0</v>
      </c>
      <c r="S248" s="153">
        <v>0</v>
      </c>
      <c r="T248" s="154">
        <f t="shared" si="33"/>
        <v>0</v>
      </c>
      <c r="AR248" s="155" t="s">
        <v>356</v>
      </c>
      <c r="AT248" s="155" t="s">
        <v>454</v>
      </c>
      <c r="AU248" s="155" t="s">
        <v>83</v>
      </c>
      <c r="AY248" s="16" t="s">
        <v>317</v>
      </c>
      <c r="BE248" s="156">
        <f t="shared" si="34"/>
        <v>0</v>
      </c>
      <c r="BF248" s="156">
        <f t="shared" si="35"/>
        <v>0</v>
      </c>
      <c r="BG248" s="156">
        <f t="shared" si="36"/>
        <v>0</v>
      </c>
      <c r="BH248" s="156">
        <f t="shared" si="37"/>
        <v>0</v>
      </c>
      <c r="BI248" s="156">
        <f t="shared" si="38"/>
        <v>0</v>
      </c>
      <c r="BJ248" s="16" t="s">
        <v>88</v>
      </c>
      <c r="BK248" s="156">
        <f t="shared" si="39"/>
        <v>0</v>
      </c>
      <c r="BL248" s="16" t="s">
        <v>323</v>
      </c>
      <c r="BM248" s="155" t="s">
        <v>8546</v>
      </c>
    </row>
    <row r="249" spans="2:65" s="1" customFormat="1" ht="62.75" customHeight="1">
      <c r="B249" s="142"/>
      <c r="C249" s="179" t="s">
        <v>4759</v>
      </c>
      <c r="D249" s="201" t="s">
        <v>454</v>
      </c>
      <c r="E249" s="180" t="s">
        <v>8547</v>
      </c>
      <c r="F249" s="181" t="s">
        <v>8548</v>
      </c>
      <c r="G249" s="182" t="s">
        <v>467</v>
      </c>
      <c r="H249" s="183">
        <v>21</v>
      </c>
      <c r="I249" s="184"/>
      <c r="J249" s="185">
        <f t="shared" si="30"/>
        <v>0</v>
      </c>
      <c r="K249" s="186"/>
      <c r="L249" s="187"/>
      <c r="M249" s="188" t="s">
        <v>1</v>
      </c>
      <c r="N249" s="189" t="s">
        <v>42</v>
      </c>
      <c r="P249" s="153">
        <f t="shared" si="31"/>
        <v>0</v>
      </c>
      <c r="Q249" s="153">
        <v>0</v>
      </c>
      <c r="R249" s="153">
        <f t="shared" si="32"/>
        <v>0</v>
      </c>
      <c r="S249" s="153">
        <v>0</v>
      </c>
      <c r="T249" s="154">
        <f t="shared" si="33"/>
        <v>0</v>
      </c>
      <c r="AR249" s="155" t="s">
        <v>356</v>
      </c>
      <c r="AT249" s="155" t="s">
        <v>454</v>
      </c>
      <c r="AU249" s="155" t="s">
        <v>83</v>
      </c>
      <c r="AY249" s="16" t="s">
        <v>317</v>
      </c>
      <c r="BE249" s="156">
        <f t="shared" si="34"/>
        <v>0</v>
      </c>
      <c r="BF249" s="156">
        <f t="shared" si="35"/>
        <v>0</v>
      </c>
      <c r="BG249" s="156">
        <f t="shared" si="36"/>
        <v>0</v>
      </c>
      <c r="BH249" s="156">
        <f t="shared" si="37"/>
        <v>0</v>
      </c>
      <c r="BI249" s="156">
        <f t="shared" si="38"/>
        <v>0</v>
      </c>
      <c r="BJ249" s="16" t="s">
        <v>88</v>
      </c>
      <c r="BK249" s="156">
        <f t="shared" si="39"/>
        <v>0</v>
      </c>
      <c r="BL249" s="16" t="s">
        <v>323</v>
      </c>
      <c r="BM249" s="155" t="s">
        <v>8549</v>
      </c>
    </row>
    <row r="250" spans="2:65" s="1" customFormat="1" ht="55.5" customHeight="1">
      <c r="B250" s="142"/>
      <c r="C250" s="179" t="s">
        <v>4763</v>
      </c>
      <c r="D250" s="201" t="s">
        <v>454</v>
      </c>
      <c r="E250" s="180" t="s">
        <v>8550</v>
      </c>
      <c r="F250" s="181" t="s">
        <v>8551</v>
      </c>
      <c r="G250" s="182" t="s">
        <v>467</v>
      </c>
      <c r="H250" s="183">
        <v>1</v>
      </c>
      <c r="I250" s="184"/>
      <c r="J250" s="185">
        <f t="shared" si="30"/>
        <v>0</v>
      </c>
      <c r="K250" s="186"/>
      <c r="L250" s="187"/>
      <c r="M250" s="188" t="s">
        <v>1</v>
      </c>
      <c r="N250" s="189" t="s">
        <v>42</v>
      </c>
      <c r="P250" s="153">
        <f t="shared" si="31"/>
        <v>0</v>
      </c>
      <c r="Q250" s="153">
        <v>0</v>
      </c>
      <c r="R250" s="153">
        <f t="shared" si="32"/>
        <v>0</v>
      </c>
      <c r="S250" s="153">
        <v>0</v>
      </c>
      <c r="T250" s="154">
        <f t="shared" si="33"/>
        <v>0</v>
      </c>
      <c r="AR250" s="155" t="s">
        <v>356</v>
      </c>
      <c r="AT250" s="155" t="s">
        <v>454</v>
      </c>
      <c r="AU250" s="155" t="s">
        <v>83</v>
      </c>
      <c r="AY250" s="16" t="s">
        <v>317</v>
      </c>
      <c r="BE250" s="156">
        <f t="shared" si="34"/>
        <v>0</v>
      </c>
      <c r="BF250" s="156">
        <f t="shared" si="35"/>
        <v>0</v>
      </c>
      <c r="BG250" s="156">
        <f t="shared" si="36"/>
        <v>0</v>
      </c>
      <c r="BH250" s="156">
        <f t="shared" si="37"/>
        <v>0</v>
      </c>
      <c r="BI250" s="156">
        <f t="shared" si="38"/>
        <v>0</v>
      </c>
      <c r="BJ250" s="16" t="s">
        <v>88</v>
      </c>
      <c r="BK250" s="156">
        <f t="shared" si="39"/>
        <v>0</v>
      </c>
      <c r="BL250" s="16" t="s">
        <v>323</v>
      </c>
      <c r="BM250" s="155" t="s">
        <v>8552</v>
      </c>
    </row>
    <row r="251" spans="2:65" s="1" customFormat="1" ht="37.75" customHeight="1">
      <c r="B251" s="142"/>
      <c r="C251" s="143" t="s">
        <v>4778</v>
      </c>
      <c r="D251" s="200" t="s">
        <v>319</v>
      </c>
      <c r="E251" s="144" t="s">
        <v>8553</v>
      </c>
      <c r="F251" s="145" t="s">
        <v>8554</v>
      </c>
      <c r="G251" s="146" t="s">
        <v>484</v>
      </c>
      <c r="H251" s="147">
        <v>6</v>
      </c>
      <c r="I251" s="148"/>
      <c r="J251" s="149">
        <f t="shared" si="30"/>
        <v>0</v>
      </c>
      <c r="K251" s="150"/>
      <c r="L251" s="31"/>
      <c r="M251" s="151" t="s">
        <v>1</v>
      </c>
      <c r="N251" s="152" t="s">
        <v>42</v>
      </c>
      <c r="P251" s="153">
        <f t="shared" si="31"/>
        <v>0</v>
      </c>
      <c r="Q251" s="153">
        <v>0</v>
      </c>
      <c r="R251" s="153">
        <f t="shared" si="32"/>
        <v>0</v>
      </c>
      <c r="S251" s="153">
        <v>0</v>
      </c>
      <c r="T251" s="154">
        <f t="shared" si="33"/>
        <v>0</v>
      </c>
      <c r="AR251" s="155" t="s">
        <v>323</v>
      </c>
      <c r="AT251" s="155" t="s">
        <v>319</v>
      </c>
      <c r="AU251" s="155" t="s">
        <v>83</v>
      </c>
      <c r="AY251" s="16" t="s">
        <v>317</v>
      </c>
      <c r="BE251" s="156">
        <f t="shared" si="34"/>
        <v>0</v>
      </c>
      <c r="BF251" s="156">
        <f t="shared" si="35"/>
        <v>0</v>
      </c>
      <c r="BG251" s="156">
        <f t="shared" si="36"/>
        <v>0</v>
      </c>
      <c r="BH251" s="156">
        <f t="shared" si="37"/>
        <v>0</v>
      </c>
      <c r="BI251" s="156">
        <f t="shared" si="38"/>
        <v>0</v>
      </c>
      <c r="BJ251" s="16" t="s">
        <v>88</v>
      </c>
      <c r="BK251" s="156">
        <f t="shared" si="39"/>
        <v>0</v>
      </c>
      <c r="BL251" s="16" t="s">
        <v>323</v>
      </c>
      <c r="BM251" s="155" t="s">
        <v>8555</v>
      </c>
    </row>
    <row r="252" spans="2:65" s="1" customFormat="1" ht="24.15" customHeight="1">
      <c r="B252" s="142"/>
      <c r="C252" s="179" t="s">
        <v>4866</v>
      </c>
      <c r="D252" s="201" t="s">
        <v>454</v>
      </c>
      <c r="E252" s="180" t="s">
        <v>8556</v>
      </c>
      <c r="F252" s="181" t="s">
        <v>8557</v>
      </c>
      <c r="G252" s="182" t="s">
        <v>484</v>
      </c>
      <c r="H252" s="183">
        <v>6</v>
      </c>
      <c r="I252" s="184"/>
      <c r="J252" s="185">
        <f t="shared" si="30"/>
        <v>0</v>
      </c>
      <c r="K252" s="186"/>
      <c r="L252" s="187"/>
      <c r="M252" s="188" t="s">
        <v>1</v>
      </c>
      <c r="N252" s="189" t="s">
        <v>42</v>
      </c>
      <c r="P252" s="153">
        <f t="shared" si="31"/>
        <v>0</v>
      </c>
      <c r="Q252" s="153">
        <v>0</v>
      </c>
      <c r="R252" s="153">
        <f t="shared" si="32"/>
        <v>0</v>
      </c>
      <c r="S252" s="153">
        <v>0</v>
      </c>
      <c r="T252" s="154">
        <f t="shared" si="33"/>
        <v>0</v>
      </c>
      <c r="AR252" s="155" t="s">
        <v>356</v>
      </c>
      <c r="AT252" s="155" t="s">
        <v>454</v>
      </c>
      <c r="AU252" s="155" t="s">
        <v>83</v>
      </c>
      <c r="AY252" s="16" t="s">
        <v>317</v>
      </c>
      <c r="BE252" s="156">
        <f t="shared" si="34"/>
        <v>0</v>
      </c>
      <c r="BF252" s="156">
        <f t="shared" si="35"/>
        <v>0</v>
      </c>
      <c r="BG252" s="156">
        <f t="shared" si="36"/>
        <v>0</v>
      </c>
      <c r="BH252" s="156">
        <f t="shared" si="37"/>
        <v>0</v>
      </c>
      <c r="BI252" s="156">
        <f t="shared" si="38"/>
        <v>0</v>
      </c>
      <c r="BJ252" s="16" t="s">
        <v>88</v>
      </c>
      <c r="BK252" s="156">
        <f t="shared" si="39"/>
        <v>0</v>
      </c>
      <c r="BL252" s="16" t="s">
        <v>323</v>
      </c>
      <c r="BM252" s="155" t="s">
        <v>8558</v>
      </c>
    </row>
    <row r="253" spans="2:65" s="1" customFormat="1" ht="16.5" customHeight="1">
      <c r="B253" s="142"/>
      <c r="C253" s="143" t="s">
        <v>5012</v>
      </c>
      <c r="D253" s="200" t="s">
        <v>319</v>
      </c>
      <c r="E253" s="144" t="s">
        <v>8559</v>
      </c>
      <c r="F253" s="145" t="s">
        <v>8481</v>
      </c>
      <c r="G253" s="146" t="s">
        <v>467</v>
      </c>
      <c r="H253" s="147">
        <v>1</v>
      </c>
      <c r="I253" s="148"/>
      <c r="J253" s="149">
        <f t="shared" si="30"/>
        <v>0</v>
      </c>
      <c r="K253" s="150"/>
      <c r="L253" s="31"/>
      <c r="M253" s="151" t="s">
        <v>1</v>
      </c>
      <c r="N253" s="152" t="s">
        <v>42</v>
      </c>
      <c r="P253" s="153">
        <f t="shared" si="31"/>
        <v>0</v>
      </c>
      <c r="Q253" s="153">
        <v>0</v>
      </c>
      <c r="R253" s="153">
        <f t="shared" si="32"/>
        <v>0</v>
      </c>
      <c r="S253" s="153">
        <v>0</v>
      </c>
      <c r="T253" s="154">
        <f t="shared" si="33"/>
        <v>0</v>
      </c>
      <c r="AR253" s="155" t="s">
        <v>323</v>
      </c>
      <c r="AT253" s="155" t="s">
        <v>319</v>
      </c>
      <c r="AU253" s="155" t="s">
        <v>83</v>
      </c>
      <c r="AY253" s="16" t="s">
        <v>317</v>
      </c>
      <c r="BE253" s="156">
        <f t="shared" si="34"/>
        <v>0</v>
      </c>
      <c r="BF253" s="156">
        <f t="shared" si="35"/>
        <v>0</v>
      </c>
      <c r="BG253" s="156">
        <f t="shared" si="36"/>
        <v>0</v>
      </c>
      <c r="BH253" s="156">
        <f t="shared" si="37"/>
        <v>0</v>
      </c>
      <c r="BI253" s="156">
        <f t="shared" si="38"/>
        <v>0</v>
      </c>
      <c r="BJ253" s="16" t="s">
        <v>88</v>
      </c>
      <c r="BK253" s="156">
        <f t="shared" si="39"/>
        <v>0</v>
      </c>
      <c r="BL253" s="16" t="s">
        <v>323</v>
      </c>
      <c r="BM253" s="155" t="s">
        <v>8560</v>
      </c>
    </row>
    <row r="254" spans="2:65" s="1" customFormat="1" ht="33" customHeight="1">
      <c r="B254" s="142"/>
      <c r="C254" s="179" t="s">
        <v>4938</v>
      </c>
      <c r="D254" s="201" t="s">
        <v>454</v>
      </c>
      <c r="E254" s="180" t="s">
        <v>8561</v>
      </c>
      <c r="F254" s="181" t="s">
        <v>8484</v>
      </c>
      <c r="G254" s="182" t="s">
        <v>467</v>
      </c>
      <c r="H254" s="183">
        <v>1</v>
      </c>
      <c r="I254" s="184"/>
      <c r="J254" s="185">
        <f t="shared" si="30"/>
        <v>0</v>
      </c>
      <c r="K254" s="186"/>
      <c r="L254" s="187"/>
      <c r="M254" s="188" t="s">
        <v>1</v>
      </c>
      <c r="N254" s="189" t="s">
        <v>42</v>
      </c>
      <c r="P254" s="153">
        <f t="shared" si="31"/>
        <v>0</v>
      </c>
      <c r="Q254" s="153">
        <v>0</v>
      </c>
      <c r="R254" s="153">
        <f t="shared" si="32"/>
        <v>0</v>
      </c>
      <c r="S254" s="153">
        <v>0</v>
      </c>
      <c r="T254" s="154">
        <f t="shared" si="33"/>
        <v>0</v>
      </c>
      <c r="AR254" s="155" t="s">
        <v>356</v>
      </c>
      <c r="AT254" s="155" t="s">
        <v>454</v>
      </c>
      <c r="AU254" s="155" t="s">
        <v>83</v>
      </c>
      <c r="AY254" s="16" t="s">
        <v>317</v>
      </c>
      <c r="BE254" s="156">
        <f t="shared" si="34"/>
        <v>0</v>
      </c>
      <c r="BF254" s="156">
        <f t="shared" si="35"/>
        <v>0</v>
      </c>
      <c r="BG254" s="156">
        <f t="shared" si="36"/>
        <v>0</v>
      </c>
      <c r="BH254" s="156">
        <f t="shared" si="37"/>
        <v>0</v>
      </c>
      <c r="BI254" s="156">
        <f t="shared" si="38"/>
        <v>0</v>
      </c>
      <c r="BJ254" s="16" t="s">
        <v>88</v>
      </c>
      <c r="BK254" s="156">
        <f t="shared" si="39"/>
        <v>0</v>
      </c>
      <c r="BL254" s="16" t="s">
        <v>323</v>
      </c>
      <c r="BM254" s="155" t="s">
        <v>8562</v>
      </c>
    </row>
    <row r="255" spans="2:65" s="1" customFormat="1" ht="24.15" customHeight="1">
      <c r="B255" s="142"/>
      <c r="C255" s="179" t="s">
        <v>4950</v>
      </c>
      <c r="D255" s="201" t="s">
        <v>454</v>
      </c>
      <c r="E255" s="180" t="s">
        <v>8563</v>
      </c>
      <c r="F255" s="181" t="s">
        <v>8564</v>
      </c>
      <c r="G255" s="182" t="s">
        <v>484</v>
      </c>
      <c r="H255" s="183">
        <v>15</v>
      </c>
      <c r="I255" s="184"/>
      <c r="J255" s="185">
        <f t="shared" si="30"/>
        <v>0</v>
      </c>
      <c r="K255" s="186"/>
      <c r="L255" s="187"/>
      <c r="M255" s="188" t="s">
        <v>1</v>
      </c>
      <c r="N255" s="189" t="s">
        <v>42</v>
      </c>
      <c r="P255" s="153">
        <f t="shared" si="31"/>
        <v>0</v>
      </c>
      <c r="Q255" s="153">
        <v>0</v>
      </c>
      <c r="R255" s="153">
        <f t="shared" si="32"/>
        <v>0</v>
      </c>
      <c r="S255" s="153">
        <v>0</v>
      </c>
      <c r="T255" s="154">
        <f t="shared" si="33"/>
        <v>0</v>
      </c>
      <c r="AR255" s="155" t="s">
        <v>356</v>
      </c>
      <c r="AT255" s="155" t="s">
        <v>454</v>
      </c>
      <c r="AU255" s="155" t="s">
        <v>83</v>
      </c>
      <c r="AY255" s="16" t="s">
        <v>317</v>
      </c>
      <c r="BE255" s="156">
        <f t="shared" si="34"/>
        <v>0</v>
      </c>
      <c r="BF255" s="156">
        <f t="shared" si="35"/>
        <v>0</v>
      </c>
      <c r="BG255" s="156">
        <f t="shared" si="36"/>
        <v>0</v>
      </c>
      <c r="BH255" s="156">
        <f t="shared" si="37"/>
        <v>0</v>
      </c>
      <c r="BI255" s="156">
        <f t="shared" si="38"/>
        <v>0</v>
      </c>
      <c r="BJ255" s="16" t="s">
        <v>88</v>
      </c>
      <c r="BK255" s="156">
        <f t="shared" si="39"/>
        <v>0</v>
      </c>
      <c r="BL255" s="16" t="s">
        <v>323</v>
      </c>
      <c r="BM255" s="155" t="s">
        <v>8565</v>
      </c>
    </row>
    <row r="256" spans="2:65" s="1" customFormat="1" ht="24.15" customHeight="1">
      <c r="B256" s="142"/>
      <c r="C256" s="179" t="s">
        <v>4958</v>
      </c>
      <c r="D256" s="201" t="s">
        <v>454</v>
      </c>
      <c r="E256" s="180" t="s">
        <v>8566</v>
      </c>
      <c r="F256" s="181" t="s">
        <v>8564</v>
      </c>
      <c r="G256" s="182" t="s">
        <v>484</v>
      </c>
      <c r="H256" s="183">
        <v>15</v>
      </c>
      <c r="I256" s="184"/>
      <c r="J256" s="185">
        <f t="shared" si="30"/>
        <v>0</v>
      </c>
      <c r="K256" s="186"/>
      <c r="L256" s="187"/>
      <c r="M256" s="188" t="s">
        <v>1</v>
      </c>
      <c r="N256" s="189" t="s">
        <v>42</v>
      </c>
      <c r="P256" s="153">
        <f t="shared" si="31"/>
        <v>0</v>
      </c>
      <c r="Q256" s="153">
        <v>0</v>
      </c>
      <c r="R256" s="153">
        <f t="shared" si="32"/>
        <v>0</v>
      </c>
      <c r="S256" s="153">
        <v>0</v>
      </c>
      <c r="T256" s="154">
        <f t="shared" si="33"/>
        <v>0</v>
      </c>
      <c r="AR256" s="155" t="s">
        <v>356</v>
      </c>
      <c r="AT256" s="155" t="s">
        <v>454</v>
      </c>
      <c r="AU256" s="155" t="s">
        <v>83</v>
      </c>
      <c r="AY256" s="16" t="s">
        <v>317</v>
      </c>
      <c r="BE256" s="156">
        <f t="shared" si="34"/>
        <v>0</v>
      </c>
      <c r="BF256" s="156">
        <f t="shared" si="35"/>
        <v>0</v>
      </c>
      <c r="BG256" s="156">
        <f t="shared" si="36"/>
        <v>0</v>
      </c>
      <c r="BH256" s="156">
        <f t="shared" si="37"/>
        <v>0</v>
      </c>
      <c r="BI256" s="156">
        <f t="shared" si="38"/>
        <v>0</v>
      </c>
      <c r="BJ256" s="16" t="s">
        <v>88</v>
      </c>
      <c r="BK256" s="156">
        <f t="shared" si="39"/>
        <v>0</v>
      </c>
      <c r="BL256" s="16" t="s">
        <v>323</v>
      </c>
      <c r="BM256" s="155" t="s">
        <v>8567</v>
      </c>
    </row>
    <row r="257" spans="2:65" s="1" customFormat="1" ht="24.15" customHeight="1">
      <c r="B257" s="142"/>
      <c r="C257" s="143" t="s">
        <v>4964</v>
      </c>
      <c r="D257" s="200" t="s">
        <v>319</v>
      </c>
      <c r="E257" s="144" t="s">
        <v>8568</v>
      </c>
      <c r="F257" s="145" t="s">
        <v>8569</v>
      </c>
      <c r="G257" s="146" t="s">
        <v>484</v>
      </c>
      <c r="H257" s="147">
        <v>10</v>
      </c>
      <c r="I257" s="148"/>
      <c r="J257" s="149">
        <f t="shared" si="30"/>
        <v>0</v>
      </c>
      <c r="K257" s="150"/>
      <c r="L257" s="31"/>
      <c r="M257" s="151" t="s">
        <v>1</v>
      </c>
      <c r="N257" s="152" t="s">
        <v>42</v>
      </c>
      <c r="P257" s="153">
        <f t="shared" si="31"/>
        <v>0</v>
      </c>
      <c r="Q257" s="153">
        <v>0</v>
      </c>
      <c r="R257" s="153">
        <f t="shared" si="32"/>
        <v>0</v>
      </c>
      <c r="S257" s="153">
        <v>0</v>
      </c>
      <c r="T257" s="154">
        <f t="shared" si="33"/>
        <v>0</v>
      </c>
      <c r="AR257" s="155" t="s">
        <v>323</v>
      </c>
      <c r="AT257" s="155" t="s">
        <v>319</v>
      </c>
      <c r="AU257" s="155" t="s">
        <v>83</v>
      </c>
      <c r="AY257" s="16" t="s">
        <v>317</v>
      </c>
      <c r="BE257" s="156">
        <f t="shared" si="34"/>
        <v>0</v>
      </c>
      <c r="BF257" s="156">
        <f t="shared" si="35"/>
        <v>0</v>
      </c>
      <c r="BG257" s="156">
        <f t="shared" si="36"/>
        <v>0</v>
      </c>
      <c r="BH257" s="156">
        <f t="shared" si="37"/>
        <v>0</v>
      </c>
      <c r="BI257" s="156">
        <f t="shared" si="38"/>
        <v>0</v>
      </c>
      <c r="BJ257" s="16" t="s">
        <v>88</v>
      </c>
      <c r="BK257" s="156">
        <f t="shared" si="39"/>
        <v>0</v>
      </c>
      <c r="BL257" s="16" t="s">
        <v>323</v>
      </c>
      <c r="BM257" s="155" t="s">
        <v>8570</v>
      </c>
    </row>
    <row r="258" spans="2:65" s="1" customFormat="1" ht="24.15" customHeight="1">
      <c r="B258" s="142"/>
      <c r="C258" s="179" t="s">
        <v>5008</v>
      </c>
      <c r="D258" s="201" t="s">
        <v>454</v>
      </c>
      <c r="E258" s="180" t="s">
        <v>8571</v>
      </c>
      <c r="F258" s="181" t="s">
        <v>8572</v>
      </c>
      <c r="G258" s="182" t="s">
        <v>484</v>
      </c>
      <c r="H258" s="183">
        <v>10</v>
      </c>
      <c r="I258" s="184"/>
      <c r="J258" s="185">
        <f t="shared" si="30"/>
        <v>0</v>
      </c>
      <c r="K258" s="186"/>
      <c r="L258" s="187"/>
      <c r="M258" s="188" t="s">
        <v>1</v>
      </c>
      <c r="N258" s="189" t="s">
        <v>42</v>
      </c>
      <c r="P258" s="153">
        <f t="shared" si="31"/>
        <v>0</v>
      </c>
      <c r="Q258" s="153">
        <v>0</v>
      </c>
      <c r="R258" s="153">
        <f t="shared" si="32"/>
        <v>0</v>
      </c>
      <c r="S258" s="153">
        <v>0</v>
      </c>
      <c r="T258" s="154">
        <f t="shared" si="33"/>
        <v>0</v>
      </c>
      <c r="AR258" s="155" t="s">
        <v>356</v>
      </c>
      <c r="AT258" s="155" t="s">
        <v>454</v>
      </c>
      <c r="AU258" s="155" t="s">
        <v>83</v>
      </c>
      <c r="AY258" s="16" t="s">
        <v>317</v>
      </c>
      <c r="BE258" s="156">
        <f t="shared" si="34"/>
        <v>0</v>
      </c>
      <c r="BF258" s="156">
        <f t="shared" si="35"/>
        <v>0</v>
      </c>
      <c r="BG258" s="156">
        <f t="shared" si="36"/>
        <v>0</v>
      </c>
      <c r="BH258" s="156">
        <f t="shared" si="37"/>
        <v>0</v>
      </c>
      <c r="BI258" s="156">
        <f t="shared" si="38"/>
        <v>0</v>
      </c>
      <c r="BJ258" s="16" t="s">
        <v>88</v>
      </c>
      <c r="BK258" s="156">
        <f t="shared" si="39"/>
        <v>0</v>
      </c>
      <c r="BL258" s="16" t="s">
        <v>323</v>
      </c>
      <c r="BM258" s="155" t="s">
        <v>8573</v>
      </c>
    </row>
    <row r="259" spans="2:65" s="11" customFormat="1" ht="25.9" customHeight="1">
      <c r="B259" s="130"/>
      <c r="D259" s="131" t="s">
        <v>75</v>
      </c>
      <c r="E259" s="132" t="s">
        <v>92</v>
      </c>
      <c r="F259" s="132" t="s">
        <v>8574</v>
      </c>
      <c r="I259" s="133"/>
      <c r="J259" s="134">
        <f>BK259</f>
        <v>0</v>
      </c>
      <c r="L259" s="130"/>
      <c r="M259" s="135"/>
      <c r="P259" s="136">
        <f>SUM(P260:P268)</f>
        <v>0</v>
      </c>
      <c r="R259" s="136">
        <f>SUM(R260:R268)</f>
        <v>0.108</v>
      </c>
      <c r="T259" s="137">
        <f>SUM(T260:T268)</f>
        <v>0</v>
      </c>
      <c r="AR259" s="131" t="s">
        <v>83</v>
      </c>
      <c r="AT259" s="138" t="s">
        <v>75</v>
      </c>
      <c r="AU259" s="138" t="s">
        <v>76</v>
      </c>
      <c r="AY259" s="131" t="s">
        <v>317</v>
      </c>
      <c r="BK259" s="139">
        <f>SUM(BK260:BK268)</f>
        <v>0</v>
      </c>
    </row>
    <row r="260" spans="2:65" s="1" customFormat="1" ht="24.15" customHeight="1">
      <c r="B260" s="142"/>
      <c r="C260" s="179" t="s">
        <v>1886</v>
      </c>
      <c r="D260" s="179" t="s">
        <v>454</v>
      </c>
      <c r="E260" s="180" t="s">
        <v>8575</v>
      </c>
      <c r="F260" s="181" t="s">
        <v>8576</v>
      </c>
      <c r="G260" s="182" t="s">
        <v>467</v>
      </c>
      <c r="H260" s="183">
        <v>1</v>
      </c>
      <c r="I260" s="184"/>
      <c r="J260" s="185">
        <f t="shared" ref="J260:J268" si="40">ROUND(I260*H260,2)</f>
        <v>0</v>
      </c>
      <c r="K260" s="186"/>
      <c r="L260" s="187"/>
      <c r="M260" s="188" t="s">
        <v>1</v>
      </c>
      <c r="N260" s="189" t="s">
        <v>42</v>
      </c>
      <c r="P260" s="153">
        <f t="shared" ref="P260:P268" si="41">O260*H260</f>
        <v>0</v>
      </c>
      <c r="Q260" s="153">
        <v>0</v>
      </c>
      <c r="R260" s="153">
        <f t="shared" ref="R260:R268" si="42">Q260*H260</f>
        <v>0</v>
      </c>
      <c r="S260" s="153">
        <v>0</v>
      </c>
      <c r="T260" s="154">
        <f t="shared" ref="T260:T268" si="43">S260*H260</f>
        <v>0</v>
      </c>
      <c r="AR260" s="155" t="s">
        <v>356</v>
      </c>
      <c r="AT260" s="155" t="s">
        <v>454</v>
      </c>
      <c r="AU260" s="155" t="s">
        <v>83</v>
      </c>
      <c r="AY260" s="16" t="s">
        <v>317</v>
      </c>
      <c r="BE260" s="156">
        <f t="shared" ref="BE260:BE268" si="44">IF(N260="základná",J260,0)</f>
        <v>0</v>
      </c>
      <c r="BF260" s="156">
        <f t="shared" ref="BF260:BF268" si="45">IF(N260="znížená",J260,0)</f>
        <v>0</v>
      </c>
      <c r="BG260" s="156">
        <f t="shared" ref="BG260:BG268" si="46">IF(N260="zákl. prenesená",J260,0)</f>
        <v>0</v>
      </c>
      <c r="BH260" s="156">
        <f t="shared" ref="BH260:BH268" si="47">IF(N260="zníž. prenesená",J260,0)</f>
        <v>0</v>
      </c>
      <c r="BI260" s="156">
        <f t="shared" ref="BI260:BI268" si="48">IF(N260="nulová",J260,0)</f>
        <v>0</v>
      </c>
      <c r="BJ260" s="16" t="s">
        <v>88</v>
      </c>
      <c r="BK260" s="156">
        <f t="shared" ref="BK260:BK268" si="49">ROUND(I260*H260,2)</f>
        <v>0</v>
      </c>
      <c r="BL260" s="16" t="s">
        <v>323</v>
      </c>
      <c r="BM260" s="155" t="s">
        <v>8577</v>
      </c>
    </row>
    <row r="261" spans="2:65" s="1" customFormat="1" ht="49" customHeight="1">
      <c r="B261" s="142"/>
      <c r="C261" s="143" t="s">
        <v>1910</v>
      </c>
      <c r="D261" s="143" t="s">
        <v>319</v>
      </c>
      <c r="E261" s="144" t="s">
        <v>8578</v>
      </c>
      <c r="F261" s="145" t="s">
        <v>8579</v>
      </c>
      <c r="G261" s="146" t="s">
        <v>467</v>
      </c>
      <c r="H261" s="147">
        <v>1</v>
      </c>
      <c r="I261" s="148"/>
      <c r="J261" s="149">
        <f t="shared" si="40"/>
        <v>0</v>
      </c>
      <c r="K261" s="150"/>
      <c r="L261" s="31"/>
      <c r="M261" s="151" t="s">
        <v>1</v>
      </c>
      <c r="N261" s="152" t="s">
        <v>42</v>
      </c>
      <c r="P261" s="153">
        <f t="shared" si="41"/>
        <v>0</v>
      </c>
      <c r="Q261" s="153">
        <v>0</v>
      </c>
      <c r="R261" s="153">
        <f t="shared" si="42"/>
        <v>0</v>
      </c>
      <c r="S261" s="153">
        <v>0</v>
      </c>
      <c r="T261" s="154">
        <f t="shared" si="43"/>
        <v>0</v>
      </c>
      <c r="AR261" s="155" t="s">
        <v>323</v>
      </c>
      <c r="AT261" s="155" t="s">
        <v>319</v>
      </c>
      <c r="AU261" s="155" t="s">
        <v>83</v>
      </c>
      <c r="AY261" s="16" t="s">
        <v>317</v>
      </c>
      <c r="BE261" s="156">
        <f t="shared" si="44"/>
        <v>0</v>
      </c>
      <c r="BF261" s="156">
        <f t="shared" si="45"/>
        <v>0</v>
      </c>
      <c r="BG261" s="156">
        <f t="shared" si="46"/>
        <v>0</v>
      </c>
      <c r="BH261" s="156">
        <f t="shared" si="47"/>
        <v>0</v>
      </c>
      <c r="BI261" s="156">
        <f t="shared" si="48"/>
        <v>0</v>
      </c>
      <c r="BJ261" s="16" t="s">
        <v>88</v>
      </c>
      <c r="BK261" s="156">
        <f t="shared" si="49"/>
        <v>0</v>
      </c>
      <c r="BL261" s="16" t="s">
        <v>323</v>
      </c>
      <c r="BM261" s="155" t="s">
        <v>8580</v>
      </c>
    </row>
    <row r="262" spans="2:65" s="1" customFormat="1" ht="66.75" customHeight="1">
      <c r="B262" s="142"/>
      <c r="C262" s="179" t="s">
        <v>1916</v>
      </c>
      <c r="D262" s="202" t="s">
        <v>454</v>
      </c>
      <c r="E262" s="180" t="s">
        <v>8581</v>
      </c>
      <c r="F262" s="181" t="s">
        <v>8582</v>
      </c>
      <c r="G262" s="182" t="s">
        <v>467</v>
      </c>
      <c r="H262" s="183">
        <v>231</v>
      </c>
      <c r="I262" s="184"/>
      <c r="J262" s="185">
        <f t="shared" si="40"/>
        <v>0</v>
      </c>
      <c r="K262" s="186"/>
      <c r="L262" s="187"/>
      <c r="M262" s="188" t="s">
        <v>1</v>
      </c>
      <c r="N262" s="189" t="s">
        <v>42</v>
      </c>
      <c r="P262" s="153">
        <f t="shared" si="41"/>
        <v>0</v>
      </c>
      <c r="Q262" s="153">
        <v>0</v>
      </c>
      <c r="R262" s="153">
        <f t="shared" si="42"/>
        <v>0</v>
      </c>
      <c r="S262" s="153">
        <v>0</v>
      </c>
      <c r="T262" s="154">
        <f t="shared" si="43"/>
        <v>0</v>
      </c>
      <c r="AR262" s="155" t="s">
        <v>356</v>
      </c>
      <c r="AT262" s="155" t="s">
        <v>454</v>
      </c>
      <c r="AU262" s="155" t="s">
        <v>83</v>
      </c>
      <c r="AY262" s="16" t="s">
        <v>317</v>
      </c>
      <c r="BE262" s="156">
        <f t="shared" si="44"/>
        <v>0</v>
      </c>
      <c r="BF262" s="156">
        <f t="shared" si="45"/>
        <v>0</v>
      </c>
      <c r="BG262" s="156">
        <f t="shared" si="46"/>
        <v>0</v>
      </c>
      <c r="BH262" s="156">
        <f t="shared" si="47"/>
        <v>0</v>
      </c>
      <c r="BI262" s="156">
        <f t="shared" si="48"/>
        <v>0</v>
      </c>
      <c r="BJ262" s="16" t="s">
        <v>88</v>
      </c>
      <c r="BK262" s="156">
        <f t="shared" si="49"/>
        <v>0</v>
      </c>
      <c r="BL262" s="16" t="s">
        <v>323</v>
      </c>
      <c r="BM262" s="155" t="s">
        <v>8583</v>
      </c>
    </row>
    <row r="263" spans="2:65" s="1" customFormat="1" ht="37.75" customHeight="1">
      <c r="B263" s="142"/>
      <c r="C263" s="179" t="s">
        <v>1922</v>
      </c>
      <c r="D263" s="202" t="s">
        <v>454</v>
      </c>
      <c r="E263" s="180" t="s">
        <v>8584</v>
      </c>
      <c r="F263" s="181" t="s">
        <v>8585</v>
      </c>
      <c r="G263" s="182" t="s">
        <v>467</v>
      </c>
      <c r="H263" s="183">
        <v>127</v>
      </c>
      <c r="I263" s="184"/>
      <c r="J263" s="185">
        <f t="shared" si="40"/>
        <v>0</v>
      </c>
      <c r="K263" s="186"/>
      <c r="L263" s="187"/>
      <c r="M263" s="188" t="s">
        <v>1</v>
      </c>
      <c r="N263" s="189" t="s">
        <v>42</v>
      </c>
      <c r="P263" s="153">
        <f t="shared" si="41"/>
        <v>0</v>
      </c>
      <c r="Q263" s="153">
        <v>0</v>
      </c>
      <c r="R263" s="153">
        <f t="shared" si="42"/>
        <v>0</v>
      </c>
      <c r="S263" s="153">
        <v>0</v>
      </c>
      <c r="T263" s="154">
        <f t="shared" si="43"/>
        <v>0</v>
      </c>
      <c r="AR263" s="155" t="s">
        <v>356</v>
      </c>
      <c r="AT263" s="155" t="s">
        <v>454</v>
      </c>
      <c r="AU263" s="155" t="s">
        <v>83</v>
      </c>
      <c r="AY263" s="16" t="s">
        <v>317</v>
      </c>
      <c r="BE263" s="156">
        <f t="shared" si="44"/>
        <v>0</v>
      </c>
      <c r="BF263" s="156">
        <f t="shared" si="45"/>
        <v>0</v>
      </c>
      <c r="BG263" s="156">
        <f t="shared" si="46"/>
        <v>0</v>
      </c>
      <c r="BH263" s="156">
        <f t="shared" si="47"/>
        <v>0</v>
      </c>
      <c r="BI263" s="156">
        <f t="shared" si="48"/>
        <v>0</v>
      </c>
      <c r="BJ263" s="16" t="s">
        <v>88</v>
      </c>
      <c r="BK263" s="156">
        <f t="shared" si="49"/>
        <v>0</v>
      </c>
      <c r="BL263" s="16" t="s">
        <v>323</v>
      </c>
      <c r="BM263" s="155" t="s">
        <v>8586</v>
      </c>
    </row>
    <row r="264" spans="2:65" s="1" customFormat="1" ht="37.75" customHeight="1">
      <c r="B264" s="142"/>
      <c r="C264" s="179" t="s">
        <v>1957</v>
      </c>
      <c r="D264" s="202" t="s">
        <v>454</v>
      </c>
      <c r="E264" s="180" t="s">
        <v>8587</v>
      </c>
      <c r="F264" s="181" t="s">
        <v>8588</v>
      </c>
      <c r="G264" s="182" t="s">
        <v>467</v>
      </c>
      <c r="H264" s="183">
        <v>41</v>
      </c>
      <c r="I264" s="184"/>
      <c r="J264" s="185">
        <f t="shared" si="40"/>
        <v>0</v>
      </c>
      <c r="K264" s="186"/>
      <c r="L264" s="187"/>
      <c r="M264" s="188" t="s">
        <v>1</v>
      </c>
      <c r="N264" s="189" t="s">
        <v>42</v>
      </c>
      <c r="P264" s="153">
        <f t="shared" si="41"/>
        <v>0</v>
      </c>
      <c r="Q264" s="153">
        <v>0</v>
      </c>
      <c r="R264" s="153">
        <f t="shared" si="42"/>
        <v>0</v>
      </c>
      <c r="S264" s="153">
        <v>0</v>
      </c>
      <c r="T264" s="154">
        <f t="shared" si="43"/>
        <v>0</v>
      </c>
      <c r="AR264" s="155" t="s">
        <v>356</v>
      </c>
      <c r="AT264" s="155" t="s">
        <v>454</v>
      </c>
      <c r="AU264" s="155" t="s">
        <v>83</v>
      </c>
      <c r="AY264" s="16" t="s">
        <v>317</v>
      </c>
      <c r="BE264" s="156">
        <f t="shared" si="44"/>
        <v>0</v>
      </c>
      <c r="BF264" s="156">
        <f t="shared" si="45"/>
        <v>0</v>
      </c>
      <c r="BG264" s="156">
        <f t="shared" si="46"/>
        <v>0</v>
      </c>
      <c r="BH264" s="156">
        <f t="shared" si="47"/>
        <v>0</v>
      </c>
      <c r="BI264" s="156">
        <f t="shared" si="48"/>
        <v>0</v>
      </c>
      <c r="BJ264" s="16" t="s">
        <v>88</v>
      </c>
      <c r="BK264" s="156">
        <f t="shared" si="49"/>
        <v>0</v>
      </c>
      <c r="BL264" s="16" t="s">
        <v>323</v>
      </c>
      <c r="BM264" s="155" t="s">
        <v>8589</v>
      </c>
    </row>
    <row r="265" spans="2:65" s="1" customFormat="1" ht="24.15" customHeight="1">
      <c r="B265" s="142"/>
      <c r="C265" s="143" t="s">
        <v>1961</v>
      </c>
      <c r="D265" s="199" t="s">
        <v>319</v>
      </c>
      <c r="E265" s="144" t="s">
        <v>8590</v>
      </c>
      <c r="F265" s="145" t="s">
        <v>8591</v>
      </c>
      <c r="G265" s="146" t="s">
        <v>467</v>
      </c>
      <c r="H265" s="147">
        <v>432</v>
      </c>
      <c r="I265" s="148"/>
      <c r="J265" s="149">
        <f t="shared" si="40"/>
        <v>0</v>
      </c>
      <c r="K265" s="150"/>
      <c r="L265" s="31"/>
      <c r="M265" s="151" t="s">
        <v>1</v>
      </c>
      <c r="N265" s="152" t="s">
        <v>42</v>
      </c>
      <c r="P265" s="153">
        <f t="shared" si="41"/>
        <v>0</v>
      </c>
      <c r="Q265" s="153">
        <v>0</v>
      </c>
      <c r="R265" s="153">
        <f t="shared" si="42"/>
        <v>0</v>
      </c>
      <c r="S265" s="153">
        <v>0</v>
      </c>
      <c r="T265" s="154">
        <f t="shared" si="43"/>
        <v>0</v>
      </c>
      <c r="AR265" s="155" t="s">
        <v>323</v>
      </c>
      <c r="AT265" s="155" t="s">
        <v>319</v>
      </c>
      <c r="AU265" s="155" t="s">
        <v>83</v>
      </c>
      <c r="AY265" s="16" t="s">
        <v>317</v>
      </c>
      <c r="BE265" s="156">
        <f t="shared" si="44"/>
        <v>0</v>
      </c>
      <c r="BF265" s="156">
        <f t="shared" si="45"/>
        <v>0</v>
      </c>
      <c r="BG265" s="156">
        <f t="shared" si="46"/>
        <v>0</v>
      </c>
      <c r="BH265" s="156">
        <f t="shared" si="47"/>
        <v>0</v>
      </c>
      <c r="BI265" s="156">
        <f t="shared" si="48"/>
        <v>0</v>
      </c>
      <c r="BJ265" s="16" t="s">
        <v>88</v>
      </c>
      <c r="BK265" s="156">
        <f t="shared" si="49"/>
        <v>0</v>
      </c>
      <c r="BL265" s="16" t="s">
        <v>323</v>
      </c>
      <c r="BM265" s="155" t="s">
        <v>8592</v>
      </c>
    </row>
    <row r="266" spans="2:65" s="1" customFormat="1" ht="16.5" customHeight="1">
      <c r="B266" s="142"/>
      <c r="C266" s="143" t="s">
        <v>2024</v>
      </c>
      <c r="D266" s="199" t="s">
        <v>319</v>
      </c>
      <c r="E266" s="144" t="s">
        <v>8593</v>
      </c>
      <c r="F266" s="145" t="s">
        <v>8594</v>
      </c>
      <c r="G266" s="146" t="s">
        <v>467</v>
      </c>
      <c r="H266" s="147">
        <v>432</v>
      </c>
      <c r="I266" s="148"/>
      <c r="J266" s="149">
        <f t="shared" si="40"/>
        <v>0</v>
      </c>
      <c r="K266" s="150"/>
      <c r="L266" s="31"/>
      <c r="M266" s="151" t="s">
        <v>1</v>
      </c>
      <c r="N266" s="152" t="s">
        <v>42</v>
      </c>
      <c r="P266" s="153">
        <f t="shared" si="41"/>
        <v>0</v>
      </c>
      <c r="Q266" s="153">
        <v>0</v>
      </c>
      <c r="R266" s="153">
        <f t="shared" si="42"/>
        <v>0</v>
      </c>
      <c r="S266" s="153">
        <v>0</v>
      </c>
      <c r="T266" s="154">
        <f t="shared" si="43"/>
        <v>0</v>
      </c>
      <c r="AR266" s="155" t="s">
        <v>323</v>
      </c>
      <c r="AT266" s="155" t="s">
        <v>319</v>
      </c>
      <c r="AU266" s="155" t="s">
        <v>83</v>
      </c>
      <c r="AY266" s="16" t="s">
        <v>317</v>
      </c>
      <c r="BE266" s="156">
        <f t="shared" si="44"/>
        <v>0</v>
      </c>
      <c r="BF266" s="156">
        <f t="shared" si="45"/>
        <v>0</v>
      </c>
      <c r="BG266" s="156">
        <f t="shared" si="46"/>
        <v>0</v>
      </c>
      <c r="BH266" s="156">
        <f t="shared" si="47"/>
        <v>0</v>
      </c>
      <c r="BI266" s="156">
        <f t="shared" si="48"/>
        <v>0</v>
      </c>
      <c r="BJ266" s="16" t="s">
        <v>88</v>
      </c>
      <c r="BK266" s="156">
        <f t="shared" si="49"/>
        <v>0</v>
      </c>
      <c r="BL266" s="16" t="s">
        <v>323</v>
      </c>
      <c r="BM266" s="155" t="s">
        <v>8595</v>
      </c>
    </row>
    <row r="267" spans="2:65" s="1" customFormat="1" ht="37.75" customHeight="1">
      <c r="B267" s="142"/>
      <c r="C267" s="143" t="s">
        <v>2028</v>
      </c>
      <c r="D267" s="199" t="s">
        <v>319</v>
      </c>
      <c r="E267" s="144" t="s">
        <v>8596</v>
      </c>
      <c r="F267" s="145" t="s">
        <v>8597</v>
      </c>
      <c r="G267" s="146" t="s">
        <v>467</v>
      </c>
      <c r="H267" s="147">
        <v>432</v>
      </c>
      <c r="I267" s="148"/>
      <c r="J267" s="149">
        <f t="shared" si="40"/>
        <v>0</v>
      </c>
      <c r="K267" s="150"/>
      <c r="L267" s="31"/>
      <c r="M267" s="151" t="s">
        <v>1</v>
      </c>
      <c r="N267" s="152" t="s">
        <v>42</v>
      </c>
      <c r="P267" s="153">
        <f t="shared" si="41"/>
        <v>0</v>
      </c>
      <c r="Q267" s="153">
        <v>0</v>
      </c>
      <c r="R267" s="153">
        <f t="shared" si="42"/>
        <v>0</v>
      </c>
      <c r="S267" s="153">
        <v>0</v>
      </c>
      <c r="T267" s="154">
        <f t="shared" si="43"/>
        <v>0</v>
      </c>
      <c r="AR267" s="155" t="s">
        <v>323</v>
      </c>
      <c r="AT267" s="155" t="s">
        <v>319</v>
      </c>
      <c r="AU267" s="155" t="s">
        <v>83</v>
      </c>
      <c r="AY267" s="16" t="s">
        <v>317</v>
      </c>
      <c r="BE267" s="156">
        <f t="shared" si="44"/>
        <v>0</v>
      </c>
      <c r="BF267" s="156">
        <f t="shared" si="45"/>
        <v>0</v>
      </c>
      <c r="BG267" s="156">
        <f t="shared" si="46"/>
        <v>0</v>
      </c>
      <c r="BH267" s="156">
        <f t="shared" si="47"/>
        <v>0</v>
      </c>
      <c r="BI267" s="156">
        <f t="shared" si="48"/>
        <v>0</v>
      </c>
      <c r="BJ267" s="16" t="s">
        <v>88</v>
      </c>
      <c r="BK267" s="156">
        <f t="shared" si="49"/>
        <v>0</v>
      </c>
      <c r="BL267" s="16" t="s">
        <v>323</v>
      </c>
      <c r="BM267" s="155" t="s">
        <v>8598</v>
      </c>
    </row>
    <row r="268" spans="2:65" s="1" customFormat="1" ht="37.75" customHeight="1">
      <c r="B268" s="142"/>
      <c r="C268" s="179" t="s">
        <v>2035</v>
      </c>
      <c r="D268" s="202" t="s">
        <v>454</v>
      </c>
      <c r="E268" s="180" t="s">
        <v>8599</v>
      </c>
      <c r="F268" s="181" t="s">
        <v>8600</v>
      </c>
      <c r="G268" s="182" t="s">
        <v>467</v>
      </c>
      <c r="H268" s="183">
        <v>432</v>
      </c>
      <c r="I268" s="184"/>
      <c r="J268" s="185">
        <f t="shared" si="40"/>
        <v>0</v>
      </c>
      <c r="K268" s="186"/>
      <c r="L268" s="187"/>
      <c r="M268" s="188" t="s">
        <v>1</v>
      </c>
      <c r="N268" s="189" t="s">
        <v>42</v>
      </c>
      <c r="P268" s="153">
        <f t="shared" si="41"/>
        <v>0</v>
      </c>
      <c r="Q268" s="153">
        <v>2.5000000000000001E-4</v>
      </c>
      <c r="R268" s="153">
        <f t="shared" si="42"/>
        <v>0.108</v>
      </c>
      <c r="S268" s="153">
        <v>0</v>
      </c>
      <c r="T268" s="154">
        <f t="shared" si="43"/>
        <v>0</v>
      </c>
      <c r="AR268" s="155" t="s">
        <v>356</v>
      </c>
      <c r="AT268" s="155" t="s">
        <v>454</v>
      </c>
      <c r="AU268" s="155" t="s">
        <v>83</v>
      </c>
      <c r="AY268" s="16" t="s">
        <v>317</v>
      </c>
      <c r="BE268" s="156">
        <f t="shared" si="44"/>
        <v>0</v>
      </c>
      <c r="BF268" s="156">
        <f t="shared" si="45"/>
        <v>0</v>
      </c>
      <c r="BG268" s="156">
        <f t="shared" si="46"/>
        <v>0</v>
      </c>
      <c r="BH268" s="156">
        <f t="shared" si="47"/>
        <v>0</v>
      </c>
      <c r="BI268" s="156">
        <f t="shared" si="48"/>
        <v>0</v>
      </c>
      <c r="BJ268" s="16" t="s">
        <v>88</v>
      </c>
      <c r="BK268" s="156">
        <f t="shared" si="49"/>
        <v>0</v>
      </c>
      <c r="BL268" s="16" t="s">
        <v>323</v>
      </c>
      <c r="BM268" s="155" t="s">
        <v>8601</v>
      </c>
    </row>
    <row r="269" spans="2:65" s="11" customFormat="1" ht="25.9" customHeight="1">
      <c r="B269" s="130"/>
      <c r="D269" s="131" t="s">
        <v>75</v>
      </c>
      <c r="E269" s="132" t="s">
        <v>323</v>
      </c>
      <c r="F269" s="132" t="s">
        <v>8602</v>
      </c>
      <c r="I269" s="133"/>
      <c r="J269" s="134">
        <f>BK269</f>
        <v>0</v>
      </c>
      <c r="L269" s="130"/>
      <c r="M269" s="135"/>
      <c r="P269" s="136">
        <f>SUM(P270:P357)</f>
        <v>0</v>
      </c>
      <c r="R269" s="136">
        <f>SUM(R270:R357)</f>
        <v>44.172239999999981</v>
      </c>
      <c r="T269" s="137">
        <f>SUM(T270:T357)</f>
        <v>0</v>
      </c>
      <c r="AR269" s="131" t="s">
        <v>83</v>
      </c>
      <c r="AT269" s="138" t="s">
        <v>75</v>
      </c>
      <c r="AU269" s="138" t="s">
        <v>76</v>
      </c>
      <c r="AY269" s="131" t="s">
        <v>317</v>
      </c>
      <c r="BK269" s="139">
        <f>SUM(BK270:BK357)</f>
        <v>0</v>
      </c>
    </row>
    <row r="270" spans="2:65" s="1" customFormat="1" ht="16.5" customHeight="1">
      <c r="B270" s="142"/>
      <c r="C270" s="143" t="s">
        <v>2039</v>
      </c>
      <c r="D270" s="143" t="s">
        <v>319</v>
      </c>
      <c r="E270" s="144" t="s">
        <v>8603</v>
      </c>
      <c r="F270" s="145" t="s">
        <v>8604</v>
      </c>
      <c r="G270" s="146" t="s">
        <v>484</v>
      </c>
      <c r="H270" s="147">
        <v>1150</v>
      </c>
      <c r="I270" s="148"/>
      <c r="J270" s="149">
        <f t="shared" ref="J270:J301" si="50">ROUND(I270*H270,2)</f>
        <v>0</v>
      </c>
      <c r="K270" s="150"/>
      <c r="L270" s="31"/>
      <c r="M270" s="151" t="s">
        <v>1</v>
      </c>
      <c r="N270" s="152" t="s">
        <v>42</v>
      </c>
      <c r="P270" s="153">
        <f t="shared" ref="P270:P301" si="51">O270*H270</f>
        <v>0</v>
      </c>
      <c r="Q270" s="153">
        <v>0</v>
      </c>
      <c r="R270" s="153">
        <f t="shared" ref="R270:R301" si="52">Q270*H270</f>
        <v>0</v>
      </c>
      <c r="S270" s="153">
        <v>0</v>
      </c>
      <c r="T270" s="154">
        <f t="shared" ref="T270:T301" si="53">S270*H270</f>
        <v>0</v>
      </c>
      <c r="AR270" s="155" t="s">
        <v>323</v>
      </c>
      <c r="AT270" s="155" t="s">
        <v>319</v>
      </c>
      <c r="AU270" s="155" t="s">
        <v>83</v>
      </c>
      <c r="AY270" s="16" t="s">
        <v>317</v>
      </c>
      <c r="BE270" s="156">
        <f t="shared" ref="BE270:BE301" si="54">IF(N270="základná",J270,0)</f>
        <v>0</v>
      </c>
      <c r="BF270" s="156">
        <f t="shared" ref="BF270:BF301" si="55">IF(N270="znížená",J270,0)</f>
        <v>0</v>
      </c>
      <c r="BG270" s="156">
        <f t="shared" ref="BG270:BG301" si="56">IF(N270="zákl. prenesená",J270,0)</f>
        <v>0</v>
      </c>
      <c r="BH270" s="156">
        <f t="shared" ref="BH270:BH301" si="57">IF(N270="zníž. prenesená",J270,0)</f>
        <v>0</v>
      </c>
      <c r="BI270" s="156">
        <f t="shared" ref="BI270:BI301" si="58">IF(N270="nulová",J270,0)</f>
        <v>0</v>
      </c>
      <c r="BJ270" s="16" t="s">
        <v>88</v>
      </c>
      <c r="BK270" s="156">
        <f t="shared" ref="BK270:BK301" si="59">ROUND(I270*H270,2)</f>
        <v>0</v>
      </c>
      <c r="BL270" s="16" t="s">
        <v>323</v>
      </c>
      <c r="BM270" s="155" t="s">
        <v>8605</v>
      </c>
    </row>
    <row r="271" spans="2:65" s="1" customFormat="1" ht="16.5" customHeight="1">
      <c r="B271" s="142"/>
      <c r="C271" s="179" t="s">
        <v>2043</v>
      </c>
      <c r="D271" s="179" t="s">
        <v>454</v>
      </c>
      <c r="E271" s="180" t="s">
        <v>8606</v>
      </c>
      <c r="F271" s="181" t="s">
        <v>8604</v>
      </c>
      <c r="G271" s="182" t="s">
        <v>484</v>
      </c>
      <c r="H271" s="183">
        <v>1150</v>
      </c>
      <c r="I271" s="184"/>
      <c r="J271" s="185">
        <f t="shared" si="50"/>
        <v>0</v>
      </c>
      <c r="K271" s="186"/>
      <c r="L271" s="187"/>
      <c r="M271" s="188" t="s">
        <v>1</v>
      </c>
      <c r="N271" s="189" t="s">
        <v>42</v>
      </c>
      <c r="P271" s="153">
        <f t="shared" si="51"/>
        <v>0</v>
      </c>
      <c r="Q271" s="153">
        <v>0</v>
      </c>
      <c r="R271" s="153">
        <f t="shared" si="52"/>
        <v>0</v>
      </c>
      <c r="S271" s="153">
        <v>0</v>
      </c>
      <c r="T271" s="154">
        <f t="shared" si="53"/>
        <v>0</v>
      </c>
      <c r="AR271" s="155" t="s">
        <v>356</v>
      </c>
      <c r="AT271" s="155" t="s">
        <v>454</v>
      </c>
      <c r="AU271" s="155" t="s">
        <v>83</v>
      </c>
      <c r="AY271" s="16" t="s">
        <v>317</v>
      </c>
      <c r="BE271" s="156">
        <f t="shared" si="54"/>
        <v>0</v>
      </c>
      <c r="BF271" s="156">
        <f t="shared" si="55"/>
        <v>0</v>
      </c>
      <c r="BG271" s="156">
        <f t="shared" si="56"/>
        <v>0</v>
      </c>
      <c r="BH271" s="156">
        <f t="shared" si="57"/>
        <v>0</v>
      </c>
      <c r="BI271" s="156">
        <f t="shared" si="58"/>
        <v>0</v>
      </c>
      <c r="BJ271" s="16" t="s">
        <v>88</v>
      </c>
      <c r="BK271" s="156">
        <f t="shared" si="59"/>
        <v>0</v>
      </c>
      <c r="BL271" s="16" t="s">
        <v>323</v>
      </c>
      <c r="BM271" s="155" t="s">
        <v>8607</v>
      </c>
    </row>
    <row r="272" spans="2:65" s="1" customFormat="1" ht="16.5" customHeight="1">
      <c r="B272" s="142"/>
      <c r="C272" s="143" t="s">
        <v>2047</v>
      </c>
      <c r="D272" s="143" t="s">
        <v>319</v>
      </c>
      <c r="E272" s="144" t="s">
        <v>8608</v>
      </c>
      <c r="F272" s="145" t="s">
        <v>8609</v>
      </c>
      <c r="G272" s="146" t="s">
        <v>484</v>
      </c>
      <c r="H272" s="147">
        <v>512</v>
      </c>
      <c r="I272" s="148"/>
      <c r="J272" s="149">
        <f t="shared" si="50"/>
        <v>0</v>
      </c>
      <c r="K272" s="150"/>
      <c r="L272" s="31"/>
      <c r="M272" s="151" t="s">
        <v>1</v>
      </c>
      <c r="N272" s="152" t="s">
        <v>42</v>
      </c>
      <c r="P272" s="153">
        <f t="shared" si="51"/>
        <v>0</v>
      </c>
      <c r="Q272" s="153">
        <v>0</v>
      </c>
      <c r="R272" s="153">
        <f t="shared" si="52"/>
        <v>0</v>
      </c>
      <c r="S272" s="153">
        <v>0</v>
      </c>
      <c r="T272" s="154">
        <f t="shared" si="53"/>
        <v>0</v>
      </c>
      <c r="AR272" s="155" t="s">
        <v>323</v>
      </c>
      <c r="AT272" s="155" t="s">
        <v>319</v>
      </c>
      <c r="AU272" s="155" t="s">
        <v>83</v>
      </c>
      <c r="AY272" s="16" t="s">
        <v>317</v>
      </c>
      <c r="BE272" s="156">
        <f t="shared" si="54"/>
        <v>0</v>
      </c>
      <c r="BF272" s="156">
        <f t="shared" si="55"/>
        <v>0</v>
      </c>
      <c r="BG272" s="156">
        <f t="shared" si="56"/>
        <v>0</v>
      </c>
      <c r="BH272" s="156">
        <f t="shared" si="57"/>
        <v>0</v>
      </c>
      <c r="BI272" s="156">
        <f t="shared" si="58"/>
        <v>0</v>
      </c>
      <c r="BJ272" s="16" t="s">
        <v>88</v>
      </c>
      <c r="BK272" s="156">
        <f t="shared" si="59"/>
        <v>0</v>
      </c>
      <c r="BL272" s="16" t="s">
        <v>323</v>
      </c>
      <c r="BM272" s="155" t="s">
        <v>8610</v>
      </c>
    </row>
    <row r="273" spans="2:65" s="1" customFormat="1" ht="16.5" customHeight="1">
      <c r="B273" s="142"/>
      <c r="C273" s="179" t="s">
        <v>2051</v>
      </c>
      <c r="D273" s="179" t="s">
        <v>454</v>
      </c>
      <c r="E273" s="180" t="s">
        <v>8611</v>
      </c>
      <c r="F273" s="181" t="s">
        <v>8609</v>
      </c>
      <c r="G273" s="182" t="s">
        <v>484</v>
      </c>
      <c r="H273" s="183">
        <v>512</v>
      </c>
      <c r="I273" s="184"/>
      <c r="J273" s="185">
        <f t="shared" si="50"/>
        <v>0</v>
      </c>
      <c r="K273" s="186"/>
      <c r="L273" s="187"/>
      <c r="M273" s="188" t="s">
        <v>1</v>
      </c>
      <c r="N273" s="189" t="s">
        <v>42</v>
      </c>
      <c r="P273" s="153">
        <f t="shared" si="51"/>
        <v>0</v>
      </c>
      <c r="Q273" s="153">
        <v>2.1000000000000001E-4</v>
      </c>
      <c r="R273" s="153">
        <f t="shared" si="52"/>
        <v>0.10752</v>
      </c>
      <c r="S273" s="153">
        <v>0</v>
      </c>
      <c r="T273" s="154">
        <f t="shared" si="53"/>
        <v>0</v>
      </c>
      <c r="AR273" s="155" t="s">
        <v>768</v>
      </c>
      <c r="AT273" s="155" t="s">
        <v>454</v>
      </c>
      <c r="AU273" s="155" t="s">
        <v>83</v>
      </c>
      <c r="AY273" s="16" t="s">
        <v>317</v>
      </c>
      <c r="BE273" s="156">
        <f t="shared" si="54"/>
        <v>0</v>
      </c>
      <c r="BF273" s="156">
        <f t="shared" si="55"/>
        <v>0</v>
      </c>
      <c r="BG273" s="156">
        <f t="shared" si="56"/>
        <v>0</v>
      </c>
      <c r="BH273" s="156">
        <f t="shared" si="57"/>
        <v>0</v>
      </c>
      <c r="BI273" s="156">
        <f t="shared" si="58"/>
        <v>0</v>
      </c>
      <c r="BJ273" s="16" t="s">
        <v>88</v>
      </c>
      <c r="BK273" s="156">
        <f t="shared" si="59"/>
        <v>0</v>
      </c>
      <c r="BL273" s="16" t="s">
        <v>768</v>
      </c>
      <c r="BM273" s="155" t="s">
        <v>8612</v>
      </c>
    </row>
    <row r="274" spans="2:65" s="1" customFormat="1" ht="16.5" customHeight="1">
      <c r="B274" s="142"/>
      <c r="C274" s="143" t="s">
        <v>2055</v>
      </c>
      <c r="D274" s="143" t="s">
        <v>319</v>
      </c>
      <c r="E274" s="144" t="s">
        <v>8613</v>
      </c>
      <c r="F274" s="145" t="s">
        <v>8614</v>
      </c>
      <c r="G274" s="146" t="s">
        <v>484</v>
      </c>
      <c r="H274" s="147">
        <v>2250</v>
      </c>
      <c r="I274" s="148"/>
      <c r="J274" s="149">
        <f t="shared" si="50"/>
        <v>0</v>
      </c>
      <c r="K274" s="150"/>
      <c r="L274" s="31"/>
      <c r="M274" s="151" t="s">
        <v>1</v>
      </c>
      <c r="N274" s="152" t="s">
        <v>42</v>
      </c>
      <c r="P274" s="153">
        <f t="shared" si="51"/>
        <v>0</v>
      </c>
      <c r="Q274" s="153">
        <v>0</v>
      </c>
      <c r="R274" s="153">
        <f t="shared" si="52"/>
        <v>0</v>
      </c>
      <c r="S274" s="153">
        <v>0</v>
      </c>
      <c r="T274" s="154">
        <f t="shared" si="53"/>
        <v>0</v>
      </c>
      <c r="AR274" s="155" t="s">
        <v>323</v>
      </c>
      <c r="AT274" s="155" t="s">
        <v>319</v>
      </c>
      <c r="AU274" s="155" t="s">
        <v>83</v>
      </c>
      <c r="AY274" s="16" t="s">
        <v>317</v>
      </c>
      <c r="BE274" s="156">
        <f t="shared" si="54"/>
        <v>0</v>
      </c>
      <c r="BF274" s="156">
        <f t="shared" si="55"/>
        <v>0</v>
      </c>
      <c r="BG274" s="156">
        <f t="shared" si="56"/>
        <v>0</v>
      </c>
      <c r="BH274" s="156">
        <f t="shared" si="57"/>
        <v>0</v>
      </c>
      <c r="BI274" s="156">
        <f t="shared" si="58"/>
        <v>0</v>
      </c>
      <c r="BJ274" s="16" t="s">
        <v>88</v>
      </c>
      <c r="BK274" s="156">
        <f t="shared" si="59"/>
        <v>0</v>
      </c>
      <c r="BL274" s="16" t="s">
        <v>323</v>
      </c>
      <c r="BM274" s="155" t="s">
        <v>8615</v>
      </c>
    </row>
    <row r="275" spans="2:65" s="1" customFormat="1" ht="16.5" customHeight="1">
      <c r="B275" s="142"/>
      <c r="C275" s="179" t="s">
        <v>2059</v>
      </c>
      <c r="D275" s="179" t="s">
        <v>454</v>
      </c>
      <c r="E275" s="180" t="s">
        <v>8616</v>
      </c>
      <c r="F275" s="181" t="s">
        <v>8614</v>
      </c>
      <c r="G275" s="182" t="s">
        <v>484</v>
      </c>
      <c r="H275" s="183">
        <v>2250</v>
      </c>
      <c r="I275" s="184"/>
      <c r="J275" s="185">
        <f t="shared" si="50"/>
        <v>0</v>
      </c>
      <c r="K275" s="186"/>
      <c r="L275" s="187"/>
      <c r="M275" s="188" t="s">
        <v>1</v>
      </c>
      <c r="N275" s="189" t="s">
        <v>42</v>
      </c>
      <c r="P275" s="153">
        <f t="shared" si="51"/>
        <v>0</v>
      </c>
      <c r="Q275" s="153">
        <v>4.4000000000000002E-4</v>
      </c>
      <c r="R275" s="153">
        <f t="shared" si="52"/>
        <v>0.99</v>
      </c>
      <c r="S275" s="153">
        <v>0</v>
      </c>
      <c r="T275" s="154">
        <f t="shared" si="53"/>
        <v>0</v>
      </c>
      <c r="AR275" s="155" t="s">
        <v>768</v>
      </c>
      <c r="AT275" s="155" t="s">
        <v>454</v>
      </c>
      <c r="AU275" s="155" t="s">
        <v>83</v>
      </c>
      <c r="AY275" s="16" t="s">
        <v>317</v>
      </c>
      <c r="BE275" s="156">
        <f t="shared" si="54"/>
        <v>0</v>
      </c>
      <c r="BF275" s="156">
        <f t="shared" si="55"/>
        <v>0</v>
      </c>
      <c r="BG275" s="156">
        <f t="shared" si="56"/>
        <v>0</v>
      </c>
      <c r="BH275" s="156">
        <f t="shared" si="57"/>
        <v>0</v>
      </c>
      <c r="BI275" s="156">
        <f t="shared" si="58"/>
        <v>0</v>
      </c>
      <c r="BJ275" s="16" t="s">
        <v>88</v>
      </c>
      <c r="BK275" s="156">
        <f t="shared" si="59"/>
        <v>0</v>
      </c>
      <c r="BL275" s="16" t="s">
        <v>768</v>
      </c>
      <c r="BM275" s="155" t="s">
        <v>8617</v>
      </c>
    </row>
    <row r="276" spans="2:65" s="1" customFormat="1" ht="24.15" customHeight="1">
      <c r="B276" s="142"/>
      <c r="C276" s="143" t="s">
        <v>2063</v>
      </c>
      <c r="D276" s="199" t="s">
        <v>319</v>
      </c>
      <c r="E276" s="144" t="s">
        <v>8618</v>
      </c>
      <c r="F276" s="145" t="s">
        <v>8619</v>
      </c>
      <c r="G276" s="146" t="s">
        <v>484</v>
      </c>
      <c r="H276" s="147">
        <v>920</v>
      </c>
      <c r="I276" s="148"/>
      <c r="J276" s="149">
        <f t="shared" si="50"/>
        <v>0</v>
      </c>
      <c r="K276" s="150"/>
      <c r="L276" s="31"/>
      <c r="M276" s="151" t="s">
        <v>1</v>
      </c>
      <c r="N276" s="152" t="s">
        <v>42</v>
      </c>
      <c r="P276" s="153">
        <f t="shared" si="51"/>
        <v>0</v>
      </c>
      <c r="Q276" s="153">
        <v>0</v>
      </c>
      <c r="R276" s="153">
        <f t="shared" si="52"/>
        <v>0</v>
      </c>
      <c r="S276" s="153">
        <v>0</v>
      </c>
      <c r="T276" s="154">
        <f t="shared" si="53"/>
        <v>0</v>
      </c>
      <c r="AR276" s="155" t="s">
        <v>323</v>
      </c>
      <c r="AT276" s="155" t="s">
        <v>319</v>
      </c>
      <c r="AU276" s="155" t="s">
        <v>83</v>
      </c>
      <c r="AY276" s="16" t="s">
        <v>317</v>
      </c>
      <c r="BE276" s="156">
        <f t="shared" si="54"/>
        <v>0</v>
      </c>
      <c r="BF276" s="156">
        <f t="shared" si="55"/>
        <v>0</v>
      </c>
      <c r="BG276" s="156">
        <f t="shared" si="56"/>
        <v>0</v>
      </c>
      <c r="BH276" s="156">
        <f t="shared" si="57"/>
        <v>0</v>
      </c>
      <c r="BI276" s="156">
        <f t="shared" si="58"/>
        <v>0</v>
      </c>
      <c r="BJ276" s="16" t="s">
        <v>88</v>
      </c>
      <c r="BK276" s="156">
        <f t="shared" si="59"/>
        <v>0</v>
      </c>
      <c r="BL276" s="16" t="s">
        <v>323</v>
      </c>
      <c r="BM276" s="155" t="s">
        <v>8620</v>
      </c>
    </row>
    <row r="277" spans="2:65" s="1" customFormat="1" ht="24.15" customHeight="1">
      <c r="B277" s="142"/>
      <c r="C277" s="179" t="s">
        <v>2068</v>
      </c>
      <c r="D277" s="202" t="s">
        <v>454</v>
      </c>
      <c r="E277" s="180" t="s">
        <v>8621</v>
      </c>
      <c r="F277" s="181" t="s">
        <v>8619</v>
      </c>
      <c r="G277" s="182" t="s">
        <v>484</v>
      </c>
      <c r="H277" s="183">
        <v>920</v>
      </c>
      <c r="I277" s="184"/>
      <c r="J277" s="185">
        <f t="shared" si="50"/>
        <v>0</v>
      </c>
      <c r="K277" s="186"/>
      <c r="L277" s="187"/>
      <c r="M277" s="188" t="s">
        <v>1</v>
      </c>
      <c r="N277" s="189" t="s">
        <v>42</v>
      </c>
      <c r="P277" s="153">
        <f t="shared" si="51"/>
        <v>0</v>
      </c>
      <c r="Q277" s="153">
        <v>2.7499999999999998E-3</v>
      </c>
      <c r="R277" s="153">
        <f t="shared" si="52"/>
        <v>2.5299999999999998</v>
      </c>
      <c r="S277" s="153">
        <v>0</v>
      </c>
      <c r="T277" s="154">
        <f t="shared" si="53"/>
        <v>0</v>
      </c>
      <c r="AR277" s="155" t="s">
        <v>768</v>
      </c>
      <c r="AT277" s="155" t="s">
        <v>454</v>
      </c>
      <c r="AU277" s="155" t="s">
        <v>83</v>
      </c>
      <c r="AY277" s="16" t="s">
        <v>317</v>
      </c>
      <c r="BE277" s="156">
        <f t="shared" si="54"/>
        <v>0</v>
      </c>
      <c r="BF277" s="156">
        <f t="shared" si="55"/>
        <v>0</v>
      </c>
      <c r="BG277" s="156">
        <f t="shared" si="56"/>
        <v>0</v>
      </c>
      <c r="BH277" s="156">
        <f t="shared" si="57"/>
        <v>0</v>
      </c>
      <c r="BI277" s="156">
        <f t="shared" si="58"/>
        <v>0</v>
      </c>
      <c r="BJ277" s="16" t="s">
        <v>88</v>
      </c>
      <c r="BK277" s="156">
        <f t="shared" si="59"/>
        <v>0</v>
      </c>
      <c r="BL277" s="16" t="s">
        <v>768</v>
      </c>
      <c r="BM277" s="155" t="s">
        <v>8622</v>
      </c>
    </row>
    <row r="278" spans="2:65" s="1" customFormat="1" ht="24.15" customHeight="1">
      <c r="B278" s="142"/>
      <c r="C278" s="143" t="s">
        <v>4632</v>
      </c>
      <c r="D278" s="199" t="s">
        <v>319</v>
      </c>
      <c r="E278" s="144" t="s">
        <v>8623</v>
      </c>
      <c r="F278" s="145" t="s">
        <v>8624</v>
      </c>
      <c r="G278" s="146" t="s">
        <v>484</v>
      </c>
      <c r="H278" s="147">
        <v>1240</v>
      </c>
      <c r="I278" s="148"/>
      <c r="J278" s="149">
        <f t="shared" si="50"/>
        <v>0</v>
      </c>
      <c r="K278" s="150"/>
      <c r="L278" s="31"/>
      <c r="M278" s="151" t="s">
        <v>1</v>
      </c>
      <c r="N278" s="152" t="s">
        <v>42</v>
      </c>
      <c r="P278" s="153">
        <f t="shared" si="51"/>
        <v>0</v>
      </c>
      <c r="Q278" s="153">
        <v>0</v>
      </c>
      <c r="R278" s="153">
        <f t="shared" si="52"/>
        <v>0</v>
      </c>
      <c r="S278" s="153">
        <v>0</v>
      </c>
      <c r="T278" s="154">
        <f t="shared" si="53"/>
        <v>0</v>
      </c>
      <c r="AR278" s="155" t="s">
        <v>561</v>
      </c>
      <c r="AT278" s="155" t="s">
        <v>319</v>
      </c>
      <c r="AU278" s="155" t="s">
        <v>83</v>
      </c>
      <c r="AY278" s="16" t="s">
        <v>317</v>
      </c>
      <c r="BE278" s="156">
        <f t="shared" si="54"/>
        <v>0</v>
      </c>
      <c r="BF278" s="156">
        <f t="shared" si="55"/>
        <v>0</v>
      </c>
      <c r="BG278" s="156">
        <f t="shared" si="56"/>
        <v>0</v>
      </c>
      <c r="BH278" s="156">
        <f t="shared" si="57"/>
        <v>0</v>
      </c>
      <c r="BI278" s="156">
        <f t="shared" si="58"/>
        <v>0</v>
      </c>
      <c r="BJ278" s="16" t="s">
        <v>88</v>
      </c>
      <c r="BK278" s="156">
        <f t="shared" si="59"/>
        <v>0</v>
      </c>
      <c r="BL278" s="16" t="s">
        <v>561</v>
      </c>
      <c r="BM278" s="155" t="s">
        <v>8625</v>
      </c>
    </row>
    <row r="279" spans="2:65" s="1" customFormat="1" ht="24.15" customHeight="1">
      <c r="B279" s="142"/>
      <c r="C279" s="179" t="s">
        <v>4637</v>
      </c>
      <c r="D279" s="202" t="s">
        <v>454</v>
      </c>
      <c r="E279" s="180" t="s">
        <v>8626</v>
      </c>
      <c r="F279" s="181" t="s">
        <v>8624</v>
      </c>
      <c r="G279" s="182" t="s">
        <v>484</v>
      </c>
      <c r="H279" s="183">
        <v>1240</v>
      </c>
      <c r="I279" s="184"/>
      <c r="J279" s="185">
        <f t="shared" si="50"/>
        <v>0</v>
      </c>
      <c r="K279" s="186"/>
      <c r="L279" s="187"/>
      <c r="M279" s="188" t="s">
        <v>1</v>
      </c>
      <c r="N279" s="189" t="s">
        <v>42</v>
      </c>
      <c r="P279" s="153">
        <f t="shared" si="51"/>
        <v>0</v>
      </c>
      <c r="Q279" s="153">
        <v>1.6999999999999999E-3</v>
      </c>
      <c r="R279" s="153">
        <f t="shared" si="52"/>
        <v>2.1080000000000001</v>
      </c>
      <c r="S279" s="153">
        <v>0</v>
      </c>
      <c r="T279" s="154">
        <f t="shared" si="53"/>
        <v>0</v>
      </c>
      <c r="AR279" s="155" t="s">
        <v>768</v>
      </c>
      <c r="AT279" s="155" t="s">
        <v>454</v>
      </c>
      <c r="AU279" s="155" t="s">
        <v>83</v>
      </c>
      <c r="AY279" s="16" t="s">
        <v>317</v>
      </c>
      <c r="BE279" s="156">
        <f t="shared" si="54"/>
        <v>0</v>
      </c>
      <c r="BF279" s="156">
        <f t="shared" si="55"/>
        <v>0</v>
      </c>
      <c r="BG279" s="156">
        <f t="shared" si="56"/>
        <v>0</v>
      </c>
      <c r="BH279" s="156">
        <f t="shared" si="57"/>
        <v>0</v>
      </c>
      <c r="BI279" s="156">
        <f t="shared" si="58"/>
        <v>0</v>
      </c>
      <c r="BJ279" s="16" t="s">
        <v>88</v>
      </c>
      <c r="BK279" s="156">
        <f t="shared" si="59"/>
        <v>0</v>
      </c>
      <c r="BL279" s="16" t="s">
        <v>768</v>
      </c>
      <c r="BM279" s="155" t="s">
        <v>8627</v>
      </c>
    </row>
    <row r="280" spans="2:65" s="1" customFormat="1" ht="24.15" customHeight="1">
      <c r="B280" s="142"/>
      <c r="C280" s="143" t="s">
        <v>2072</v>
      </c>
      <c r="D280" s="143" t="s">
        <v>319</v>
      </c>
      <c r="E280" s="144" t="s">
        <v>8628</v>
      </c>
      <c r="F280" s="145" t="s">
        <v>8629</v>
      </c>
      <c r="G280" s="146" t="s">
        <v>484</v>
      </c>
      <c r="H280" s="147">
        <v>525</v>
      </c>
      <c r="I280" s="148"/>
      <c r="J280" s="149">
        <f t="shared" si="50"/>
        <v>0</v>
      </c>
      <c r="K280" s="150"/>
      <c r="L280" s="31"/>
      <c r="M280" s="151" t="s">
        <v>1</v>
      </c>
      <c r="N280" s="152" t="s">
        <v>42</v>
      </c>
      <c r="P280" s="153">
        <f t="shared" si="51"/>
        <v>0</v>
      </c>
      <c r="Q280" s="153">
        <v>0</v>
      </c>
      <c r="R280" s="153">
        <f t="shared" si="52"/>
        <v>0</v>
      </c>
      <c r="S280" s="153">
        <v>0</v>
      </c>
      <c r="T280" s="154">
        <f t="shared" si="53"/>
        <v>0</v>
      </c>
      <c r="AR280" s="155" t="s">
        <v>561</v>
      </c>
      <c r="AT280" s="155" t="s">
        <v>319</v>
      </c>
      <c r="AU280" s="155" t="s">
        <v>83</v>
      </c>
      <c r="AY280" s="16" t="s">
        <v>317</v>
      </c>
      <c r="BE280" s="156">
        <f t="shared" si="54"/>
        <v>0</v>
      </c>
      <c r="BF280" s="156">
        <f t="shared" si="55"/>
        <v>0</v>
      </c>
      <c r="BG280" s="156">
        <f t="shared" si="56"/>
        <v>0</v>
      </c>
      <c r="BH280" s="156">
        <f t="shared" si="57"/>
        <v>0</v>
      </c>
      <c r="BI280" s="156">
        <f t="shared" si="58"/>
        <v>0</v>
      </c>
      <c r="BJ280" s="16" t="s">
        <v>88</v>
      </c>
      <c r="BK280" s="156">
        <f t="shared" si="59"/>
        <v>0</v>
      </c>
      <c r="BL280" s="16" t="s">
        <v>561</v>
      </c>
      <c r="BM280" s="155" t="s">
        <v>8630</v>
      </c>
    </row>
    <row r="281" spans="2:65" s="1" customFormat="1" ht="24.15" customHeight="1">
      <c r="B281" s="142"/>
      <c r="C281" s="143" t="s">
        <v>2077</v>
      </c>
      <c r="D281" s="143" t="s">
        <v>319</v>
      </c>
      <c r="E281" s="144" t="s">
        <v>8631</v>
      </c>
      <c r="F281" s="145" t="s">
        <v>8632</v>
      </c>
      <c r="G281" s="146" t="s">
        <v>484</v>
      </c>
      <c r="H281" s="147">
        <v>18</v>
      </c>
      <c r="I281" s="148"/>
      <c r="J281" s="149">
        <f t="shared" si="50"/>
        <v>0</v>
      </c>
      <c r="K281" s="150"/>
      <c r="L281" s="31"/>
      <c r="M281" s="151" t="s">
        <v>1</v>
      </c>
      <c r="N281" s="152" t="s">
        <v>42</v>
      </c>
      <c r="P281" s="153">
        <f t="shared" si="51"/>
        <v>0</v>
      </c>
      <c r="Q281" s="153">
        <v>0</v>
      </c>
      <c r="R281" s="153">
        <f t="shared" si="52"/>
        <v>0</v>
      </c>
      <c r="S281" s="153">
        <v>0</v>
      </c>
      <c r="T281" s="154">
        <f t="shared" si="53"/>
        <v>0</v>
      </c>
      <c r="AR281" s="155" t="s">
        <v>561</v>
      </c>
      <c r="AT281" s="155" t="s">
        <v>319</v>
      </c>
      <c r="AU281" s="155" t="s">
        <v>83</v>
      </c>
      <c r="AY281" s="16" t="s">
        <v>317</v>
      </c>
      <c r="BE281" s="156">
        <f t="shared" si="54"/>
        <v>0</v>
      </c>
      <c r="BF281" s="156">
        <f t="shared" si="55"/>
        <v>0</v>
      </c>
      <c r="BG281" s="156">
        <f t="shared" si="56"/>
        <v>0</v>
      </c>
      <c r="BH281" s="156">
        <f t="shared" si="57"/>
        <v>0</v>
      </c>
      <c r="BI281" s="156">
        <f t="shared" si="58"/>
        <v>0</v>
      </c>
      <c r="BJ281" s="16" t="s">
        <v>88</v>
      </c>
      <c r="BK281" s="156">
        <f t="shared" si="59"/>
        <v>0</v>
      </c>
      <c r="BL281" s="16" t="s">
        <v>561</v>
      </c>
      <c r="BM281" s="155" t="s">
        <v>8633</v>
      </c>
    </row>
    <row r="282" spans="2:65" s="1" customFormat="1" ht="24.15" customHeight="1">
      <c r="B282" s="142"/>
      <c r="C282" s="179" t="s">
        <v>2081</v>
      </c>
      <c r="D282" s="179" t="s">
        <v>454</v>
      </c>
      <c r="E282" s="180" t="s">
        <v>8634</v>
      </c>
      <c r="F282" s="181" t="s">
        <v>8632</v>
      </c>
      <c r="G282" s="182" t="s">
        <v>484</v>
      </c>
      <c r="H282" s="183">
        <v>18</v>
      </c>
      <c r="I282" s="184"/>
      <c r="J282" s="185">
        <f t="shared" si="50"/>
        <v>0</v>
      </c>
      <c r="K282" s="186"/>
      <c r="L282" s="187"/>
      <c r="M282" s="188" t="s">
        <v>1</v>
      </c>
      <c r="N282" s="189" t="s">
        <v>42</v>
      </c>
      <c r="P282" s="153">
        <f t="shared" si="51"/>
        <v>0</v>
      </c>
      <c r="Q282" s="153">
        <v>2.2000000000000001E-3</v>
      </c>
      <c r="R282" s="153">
        <f t="shared" si="52"/>
        <v>3.9600000000000003E-2</v>
      </c>
      <c r="S282" s="153">
        <v>0</v>
      </c>
      <c r="T282" s="154">
        <f t="shared" si="53"/>
        <v>0</v>
      </c>
      <c r="AR282" s="155" t="s">
        <v>768</v>
      </c>
      <c r="AT282" s="155" t="s">
        <v>454</v>
      </c>
      <c r="AU282" s="155" t="s">
        <v>83</v>
      </c>
      <c r="AY282" s="16" t="s">
        <v>317</v>
      </c>
      <c r="BE282" s="156">
        <f t="shared" si="54"/>
        <v>0</v>
      </c>
      <c r="BF282" s="156">
        <f t="shared" si="55"/>
        <v>0</v>
      </c>
      <c r="BG282" s="156">
        <f t="shared" si="56"/>
        <v>0</v>
      </c>
      <c r="BH282" s="156">
        <f t="shared" si="57"/>
        <v>0</v>
      </c>
      <c r="BI282" s="156">
        <f t="shared" si="58"/>
        <v>0</v>
      </c>
      <c r="BJ282" s="16" t="s">
        <v>88</v>
      </c>
      <c r="BK282" s="156">
        <f t="shared" si="59"/>
        <v>0</v>
      </c>
      <c r="BL282" s="16" t="s">
        <v>768</v>
      </c>
      <c r="BM282" s="155" t="s">
        <v>8635</v>
      </c>
    </row>
    <row r="283" spans="2:65" s="1" customFormat="1" ht="24.15" customHeight="1">
      <c r="B283" s="142"/>
      <c r="C283" s="179" t="s">
        <v>2085</v>
      </c>
      <c r="D283" s="179" t="s">
        <v>454</v>
      </c>
      <c r="E283" s="180" t="s">
        <v>8636</v>
      </c>
      <c r="F283" s="181" t="s">
        <v>8629</v>
      </c>
      <c r="G283" s="182" t="s">
        <v>484</v>
      </c>
      <c r="H283" s="183">
        <v>525</v>
      </c>
      <c r="I283" s="184"/>
      <c r="J283" s="185">
        <f t="shared" si="50"/>
        <v>0</v>
      </c>
      <c r="K283" s="186"/>
      <c r="L283" s="187"/>
      <c r="M283" s="188" t="s">
        <v>1</v>
      </c>
      <c r="N283" s="189" t="s">
        <v>42</v>
      </c>
      <c r="P283" s="153">
        <f t="shared" si="51"/>
        <v>0</v>
      </c>
      <c r="Q283" s="153">
        <v>2.4499999999999999E-3</v>
      </c>
      <c r="R283" s="153">
        <f t="shared" si="52"/>
        <v>1.2862499999999999</v>
      </c>
      <c r="S283" s="153">
        <v>0</v>
      </c>
      <c r="T283" s="154">
        <f t="shared" si="53"/>
        <v>0</v>
      </c>
      <c r="AR283" s="155" t="s">
        <v>768</v>
      </c>
      <c r="AT283" s="155" t="s">
        <v>454</v>
      </c>
      <c r="AU283" s="155" t="s">
        <v>83</v>
      </c>
      <c r="AY283" s="16" t="s">
        <v>317</v>
      </c>
      <c r="BE283" s="156">
        <f t="shared" si="54"/>
        <v>0</v>
      </c>
      <c r="BF283" s="156">
        <f t="shared" si="55"/>
        <v>0</v>
      </c>
      <c r="BG283" s="156">
        <f t="shared" si="56"/>
        <v>0</v>
      </c>
      <c r="BH283" s="156">
        <f t="shared" si="57"/>
        <v>0</v>
      </c>
      <c r="BI283" s="156">
        <f t="shared" si="58"/>
        <v>0</v>
      </c>
      <c r="BJ283" s="16" t="s">
        <v>88</v>
      </c>
      <c r="BK283" s="156">
        <f t="shared" si="59"/>
        <v>0</v>
      </c>
      <c r="BL283" s="16" t="s">
        <v>768</v>
      </c>
      <c r="BM283" s="155" t="s">
        <v>8637</v>
      </c>
    </row>
    <row r="284" spans="2:65" s="1" customFormat="1" ht="33" customHeight="1">
      <c r="B284" s="142"/>
      <c r="C284" s="143" t="s">
        <v>768</v>
      </c>
      <c r="D284" s="143" t="s">
        <v>319</v>
      </c>
      <c r="E284" s="144" t="s">
        <v>8638</v>
      </c>
      <c r="F284" s="145" t="s">
        <v>8639</v>
      </c>
      <c r="G284" s="146" t="s">
        <v>484</v>
      </c>
      <c r="H284" s="147">
        <v>625</v>
      </c>
      <c r="I284" s="148"/>
      <c r="J284" s="149">
        <f t="shared" si="50"/>
        <v>0</v>
      </c>
      <c r="K284" s="150"/>
      <c r="L284" s="31"/>
      <c r="M284" s="151" t="s">
        <v>1</v>
      </c>
      <c r="N284" s="152" t="s">
        <v>42</v>
      </c>
      <c r="P284" s="153">
        <f t="shared" si="51"/>
        <v>0</v>
      </c>
      <c r="Q284" s="153">
        <v>0</v>
      </c>
      <c r="R284" s="153">
        <f t="shared" si="52"/>
        <v>0</v>
      </c>
      <c r="S284" s="153">
        <v>0</v>
      </c>
      <c r="T284" s="154">
        <f t="shared" si="53"/>
        <v>0</v>
      </c>
      <c r="AR284" s="155" t="s">
        <v>561</v>
      </c>
      <c r="AT284" s="155" t="s">
        <v>319</v>
      </c>
      <c r="AU284" s="155" t="s">
        <v>83</v>
      </c>
      <c r="AY284" s="16" t="s">
        <v>317</v>
      </c>
      <c r="BE284" s="156">
        <f t="shared" si="54"/>
        <v>0</v>
      </c>
      <c r="BF284" s="156">
        <f t="shared" si="55"/>
        <v>0</v>
      </c>
      <c r="BG284" s="156">
        <f t="shared" si="56"/>
        <v>0</v>
      </c>
      <c r="BH284" s="156">
        <f t="shared" si="57"/>
        <v>0</v>
      </c>
      <c r="BI284" s="156">
        <f t="shared" si="58"/>
        <v>0</v>
      </c>
      <c r="BJ284" s="16" t="s">
        <v>88</v>
      </c>
      <c r="BK284" s="156">
        <f t="shared" si="59"/>
        <v>0</v>
      </c>
      <c r="BL284" s="16" t="s">
        <v>561</v>
      </c>
      <c r="BM284" s="155" t="s">
        <v>8640</v>
      </c>
    </row>
    <row r="285" spans="2:65" s="1" customFormat="1" ht="33" customHeight="1">
      <c r="B285" s="142"/>
      <c r="C285" s="179" t="s">
        <v>2092</v>
      </c>
      <c r="D285" s="179" t="s">
        <v>454</v>
      </c>
      <c r="E285" s="180" t="s">
        <v>8641</v>
      </c>
      <c r="F285" s="181" t="s">
        <v>8639</v>
      </c>
      <c r="G285" s="182" t="s">
        <v>484</v>
      </c>
      <c r="H285" s="183">
        <v>625</v>
      </c>
      <c r="I285" s="184"/>
      <c r="J285" s="185">
        <f t="shared" si="50"/>
        <v>0</v>
      </c>
      <c r="K285" s="186"/>
      <c r="L285" s="187"/>
      <c r="M285" s="188" t="s">
        <v>1</v>
      </c>
      <c r="N285" s="189" t="s">
        <v>42</v>
      </c>
      <c r="P285" s="153">
        <f t="shared" si="51"/>
        <v>0</v>
      </c>
      <c r="Q285" s="153">
        <v>5.8E-4</v>
      </c>
      <c r="R285" s="153">
        <f t="shared" si="52"/>
        <v>0.36249999999999999</v>
      </c>
      <c r="S285" s="153">
        <v>0</v>
      </c>
      <c r="T285" s="154">
        <f t="shared" si="53"/>
        <v>0</v>
      </c>
      <c r="AR285" s="155" t="s">
        <v>768</v>
      </c>
      <c r="AT285" s="155" t="s">
        <v>454</v>
      </c>
      <c r="AU285" s="155" t="s">
        <v>83</v>
      </c>
      <c r="AY285" s="16" t="s">
        <v>317</v>
      </c>
      <c r="BE285" s="156">
        <f t="shared" si="54"/>
        <v>0</v>
      </c>
      <c r="BF285" s="156">
        <f t="shared" si="55"/>
        <v>0</v>
      </c>
      <c r="BG285" s="156">
        <f t="shared" si="56"/>
        <v>0</v>
      </c>
      <c r="BH285" s="156">
        <f t="shared" si="57"/>
        <v>0</v>
      </c>
      <c r="BI285" s="156">
        <f t="shared" si="58"/>
        <v>0</v>
      </c>
      <c r="BJ285" s="16" t="s">
        <v>88</v>
      </c>
      <c r="BK285" s="156">
        <f t="shared" si="59"/>
        <v>0</v>
      </c>
      <c r="BL285" s="16" t="s">
        <v>768</v>
      </c>
      <c r="BM285" s="155" t="s">
        <v>8642</v>
      </c>
    </row>
    <row r="286" spans="2:65" s="1" customFormat="1" ht="33" customHeight="1">
      <c r="B286" s="142"/>
      <c r="C286" s="143" t="s">
        <v>4639</v>
      </c>
      <c r="D286" s="143" t="s">
        <v>319</v>
      </c>
      <c r="E286" s="144" t="s">
        <v>8643</v>
      </c>
      <c r="F286" s="145" t="s">
        <v>8644</v>
      </c>
      <c r="G286" s="146" t="s">
        <v>484</v>
      </c>
      <c r="H286" s="147">
        <v>250</v>
      </c>
      <c r="I286" s="148"/>
      <c r="J286" s="149">
        <f t="shared" si="50"/>
        <v>0</v>
      </c>
      <c r="K286" s="150"/>
      <c r="L286" s="31"/>
      <c r="M286" s="151" t="s">
        <v>1</v>
      </c>
      <c r="N286" s="152" t="s">
        <v>42</v>
      </c>
      <c r="P286" s="153">
        <f t="shared" si="51"/>
        <v>0</v>
      </c>
      <c r="Q286" s="153">
        <v>0</v>
      </c>
      <c r="R286" s="153">
        <f t="shared" si="52"/>
        <v>0</v>
      </c>
      <c r="S286" s="153">
        <v>0</v>
      </c>
      <c r="T286" s="154">
        <f t="shared" si="53"/>
        <v>0</v>
      </c>
      <c r="AR286" s="155" t="s">
        <v>561</v>
      </c>
      <c r="AT286" s="155" t="s">
        <v>319</v>
      </c>
      <c r="AU286" s="155" t="s">
        <v>83</v>
      </c>
      <c r="AY286" s="16" t="s">
        <v>317</v>
      </c>
      <c r="BE286" s="156">
        <f t="shared" si="54"/>
        <v>0</v>
      </c>
      <c r="BF286" s="156">
        <f t="shared" si="55"/>
        <v>0</v>
      </c>
      <c r="BG286" s="156">
        <f t="shared" si="56"/>
        <v>0</v>
      </c>
      <c r="BH286" s="156">
        <f t="shared" si="57"/>
        <v>0</v>
      </c>
      <c r="BI286" s="156">
        <f t="shared" si="58"/>
        <v>0</v>
      </c>
      <c r="BJ286" s="16" t="s">
        <v>88</v>
      </c>
      <c r="BK286" s="156">
        <f t="shared" si="59"/>
        <v>0</v>
      </c>
      <c r="BL286" s="16" t="s">
        <v>561</v>
      </c>
      <c r="BM286" s="155" t="s">
        <v>8645</v>
      </c>
    </row>
    <row r="287" spans="2:65" s="1" customFormat="1" ht="33" customHeight="1">
      <c r="B287" s="142"/>
      <c r="C287" s="179" t="s">
        <v>4691</v>
      </c>
      <c r="D287" s="179" t="s">
        <v>454</v>
      </c>
      <c r="E287" s="180" t="s">
        <v>8646</v>
      </c>
      <c r="F287" s="181" t="s">
        <v>8644</v>
      </c>
      <c r="G287" s="182" t="s">
        <v>484</v>
      </c>
      <c r="H287" s="183">
        <v>250</v>
      </c>
      <c r="I287" s="184"/>
      <c r="J287" s="185">
        <f t="shared" si="50"/>
        <v>0</v>
      </c>
      <c r="K287" s="186"/>
      <c r="L287" s="187"/>
      <c r="M287" s="188" t="s">
        <v>1</v>
      </c>
      <c r="N287" s="189" t="s">
        <v>42</v>
      </c>
      <c r="P287" s="153">
        <f t="shared" si="51"/>
        <v>0</v>
      </c>
      <c r="Q287" s="153">
        <v>5.8E-4</v>
      </c>
      <c r="R287" s="153">
        <f t="shared" si="52"/>
        <v>0.14499999999999999</v>
      </c>
      <c r="S287" s="153">
        <v>0</v>
      </c>
      <c r="T287" s="154">
        <f t="shared" si="53"/>
        <v>0</v>
      </c>
      <c r="AR287" s="155" t="s">
        <v>768</v>
      </c>
      <c r="AT287" s="155" t="s">
        <v>454</v>
      </c>
      <c r="AU287" s="155" t="s">
        <v>83</v>
      </c>
      <c r="AY287" s="16" t="s">
        <v>317</v>
      </c>
      <c r="BE287" s="156">
        <f t="shared" si="54"/>
        <v>0</v>
      </c>
      <c r="BF287" s="156">
        <f t="shared" si="55"/>
        <v>0</v>
      </c>
      <c r="BG287" s="156">
        <f t="shared" si="56"/>
        <v>0</v>
      </c>
      <c r="BH287" s="156">
        <f t="shared" si="57"/>
        <v>0</v>
      </c>
      <c r="BI287" s="156">
        <f t="shared" si="58"/>
        <v>0</v>
      </c>
      <c r="BJ287" s="16" t="s">
        <v>88</v>
      </c>
      <c r="BK287" s="156">
        <f t="shared" si="59"/>
        <v>0</v>
      </c>
      <c r="BL287" s="16" t="s">
        <v>768</v>
      </c>
      <c r="BM287" s="155" t="s">
        <v>8647</v>
      </c>
    </row>
    <row r="288" spans="2:65" s="1" customFormat="1" ht="24.15" customHeight="1">
      <c r="B288" s="142"/>
      <c r="C288" s="143" t="s">
        <v>2096</v>
      </c>
      <c r="D288" s="199" t="s">
        <v>319</v>
      </c>
      <c r="E288" s="144" t="s">
        <v>8648</v>
      </c>
      <c r="F288" s="145" t="s">
        <v>8649</v>
      </c>
      <c r="G288" s="146" t="s">
        <v>484</v>
      </c>
      <c r="H288" s="147">
        <v>40</v>
      </c>
      <c r="I288" s="148"/>
      <c r="J288" s="149">
        <f t="shared" si="50"/>
        <v>0</v>
      </c>
      <c r="K288" s="150"/>
      <c r="L288" s="31"/>
      <c r="M288" s="151" t="s">
        <v>1</v>
      </c>
      <c r="N288" s="152" t="s">
        <v>42</v>
      </c>
      <c r="P288" s="153">
        <f t="shared" si="51"/>
        <v>0</v>
      </c>
      <c r="Q288" s="153">
        <v>0</v>
      </c>
      <c r="R288" s="153">
        <f t="shared" si="52"/>
        <v>0</v>
      </c>
      <c r="S288" s="153">
        <v>0</v>
      </c>
      <c r="T288" s="154">
        <f t="shared" si="53"/>
        <v>0</v>
      </c>
      <c r="AR288" s="155" t="s">
        <v>561</v>
      </c>
      <c r="AT288" s="155" t="s">
        <v>319</v>
      </c>
      <c r="AU288" s="155" t="s">
        <v>83</v>
      </c>
      <c r="AY288" s="16" t="s">
        <v>317</v>
      </c>
      <c r="BE288" s="156">
        <f t="shared" si="54"/>
        <v>0</v>
      </c>
      <c r="BF288" s="156">
        <f t="shared" si="55"/>
        <v>0</v>
      </c>
      <c r="BG288" s="156">
        <f t="shared" si="56"/>
        <v>0</v>
      </c>
      <c r="BH288" s="156">
        <f t="shared" si="57"/>
        <v>0</v>
      </c>
      <c r="BI288" s="156">
        <f t="shared" si="58"/>
        <v>0</v>
      </c>
      <c r="BJ288" s="16" t="s">
        <v>88</v>
      </c>
      <c r="BK288" s="156">
        <f t="shared" si="59"/>
        <v>0</v>
      </c>
      <c r="BL288" s="16" t="s">
        <v>561</v>
      </c>
      <c r="BM288" s="155" t="s">
        <v>8650</v>
      </c>
    </row>
    <row r="289" spans="2:65" s="1" customFormat="1" ht="24.15" customHeight="1">
      <c r="B289" s="142"/>
      <c r="C289" s="179" t="s">
        <v>2100</v>
      </c>
      <c r="D289" s="202" t="s">
        <v>454</v>
      </c>
      <c r="E289" s="180" t="s">
        <v>8651</v>
      </c>
      <c r="F289" s="181" t="s">
        <v>8649</v>
      </c>
      <c r="G289" s="182" t="s">
        <v>484</v>
      </c>
      <c r="H289" s="183">
        <v>40</v>
      </c>
      <c r="I289" s="184"/>
      <c r="J289" s="185">
        <f t="shared" si="50"/>
        <v>0</v>
      </c>
      <c r="K289" s="186"/>
      <c r="L289" s="187"/>
      <c r="M289" s="188" t="s">
        <v>1</v>
      </c>
      <c r="N289" s="189" t="s">
        <v>42</v>
      </c>
      <c r="P289" s="153">
        <f t="shared" si="51"/>
        <v>0</v>
      </c>
      <c r="Q289" s="153">
        <v>1.9E-3</v>
      </c>
      <c r="R289" s="153">
        <f t="shared" si="52"/>
        <v>7.5999999999999998E-2</v>
      </c>
      <c r="S289" s="153">
        <v>0</v>
      </c>
      <c r="T289" s="154">
        <f t="shared" si="53"/>
        <v>0</v>
      </c>
      <c r="AR289" s="155" t="s">
        <v>768</v>
      </c>
      <c r="AT289" s="155" t="s">
        <v>454</v>
      </c>
      <c r="AU289" s="155" t="s">
        <v>83</v>
      </c>
      <c r="AY289" s="16" t="s">
        <v>317</v>
      </c>
      <c r="BE289" s="156">
        <f t="shared" si="54"/>
        <v>0</v>
      </c>
      <c r="BF289" s="156">
        <f t="shared" si="55"/>
        <v>0</v>
      </c>
      <c r="BG289" s="156">
        <f t="shared" si="56"/>
        <v>0</v>
      </c>
      <c r="BH289" s="156">
        <f t="shared" si="57"/>
        <v>0</v>
      </c>
      <c r="BI289" s="156">
        <f t="shared" si="58"/>
        <v>0</v>
      </c>
      <c r="BJ289" s="16" t="s">
        <v>88</v>
      </c>
      <c r="BK289" s="156">
        <f t="shared" si="59"/>
        <v>0</v>
      </c>
      <c r="BL289" s="16" t="s">
        <v>768</v>
      </c>
      <c r="BM289" s="155" t="s">
        <v>8652</v>
      </c>
    </row>
    <row r="290" spans="2:65" s="1" customFormat="1" ht="33" customHeight="1">
      <c r="B290" s="142"/>
      <c r="C290" s="143" t="s">
        <v>2104</v>
      </c>
      <c r="D290" s="143" t="s">
        <v>319</v>
      </c>
      <c r="E290" s="144" t="s">
        <v>8653</v>
      </c>
      <c r="F290" s="145" t="s">
        <v>8654</v>
      </c>
      <c r="G290" s="146" t="s">
        <v>484</v>
      </c>
      <c r="H290" s="147">
        <v>860</v>
      </c>
      <c r="I290" s="148"/>
      <c r="J290" s="149">
        <f t="shared" si="50"/>
        <v>0</v>
      </c>
      <c r="K290" s="150"/>
      <c r="L290" s="31"/>
      <c r="M290" s="151" t="s">
        <v>1</v>
      </c>
      <c r="N290" s="152" t="s">
        <v>42</v>
      </c>
      <c r="P290" s="153">
        <f t="shared" si="51"/>
        <v>0</v>
      </c>
      <c r="Q290" s="153">
        <v>0</v>
      </c>
      <c r="R290" s="153">
        <f t="shared" si="52"/>
        <v>0</v>
      </c>
      <c r="S290" s="153">
        <v>0</v>
      </c>
      <c r="T290" s="154">
        <f t="shared" si="53"/>
        <v>0</v>
      </c>
      <c r="AR290" s="155" t="s">
        <v>561</v>
      </c>
      <c r="AT290" s="155" t="s">
        <v>319</v>
      </c>
      <c r="AU290" s="155" t="s">
        <v>83</v>
      </c>
      <c r="AY290" s="16" t="s">
        <v>317</v>
      </c>
      <c r="BE290" s="156">
        <f t="shared" si="54"/>
        <v>0</v>
      </c>
      <c r="BF290" s="156">
        <f t="shared" si="55"/>
        <v>0</v>
      </c>
      <c r="BG290" s="156">
        <f t="shared" si="56"/>
        <v>0</v>
      </c>
      <c r="BH290" s="156">
        <f t="shared" si="57"/>
        <v>0</v>
      </c>
      <c r="BI290" s="156">
        <f t="shared" si="58"/>
        <v>0</v>
      </c>
      <c r="BJ290" s="16" t="s">
        <v>88</v>
      </c>
      <c r="BK290" s="156">
        <f t="shared" si="59"/>
        <v>0</v>
      </c>
      <c r="BL290" s="16" t="s">
        <v>561</v>
      </c>
      <c r="BM290" s="155" t="s">
        <v>8655</v>
      </c>
    </row>
    <row r="291" spans="2:65" s="1" customFormat="1" ht="33" customHeight="1">
      <c r="B291" s="142"/>
      <c r="C291" s="179" t="s">
        <v>2108</v>
      </c>
      <c r="D291" s="179" t="s">
        <v>454</v>
      </c>
      <c r="E291" s="180" t="s">
        <v>8656</v>
      </c>
      <c r="F291" s="181" t="s">
        <v>8654</v>
      </c>
      <c r="G291" s="182" t="s">
        <v>484</v>
      </c>
      <c r="H291" s="183">
        <v>860</v>
      </c>
      <c r="I291" s="184"/>
      <c r="J291" s="185">
        <f t="shared" si="50"/>
        <v>0</v>
      </c>
      <c r="K291" s="186"/>
      <c r="L291" s="187"/>
      <c r="M291" s="188" t="s">
        <v>1</v>
      </c>
      <c r="N291" s="189" t="s">
        <v>42</v>
      </c>
      <c r="P291" s="153">
        <f t="shared" si="51"/>
        <v>0</v>
      </c>
      <c r="Q291" s="153">
        <v>8.0000000000000004E-4</v>
      </c>
      <c r="R291" s="153">
        <f t="shared" si="52"/>
        <v>0.68800000000000006</v>
      </c>
      <c r="S291" s="153">
        <v>0</v>
      </c>
      <c r="T291" s="154">
        <f t="shared" si="53"/>
        <v>0</v>
      </c>
      <c r="AR291" s="155" t="s">
        <v>768</v>
      </c>
      <c r="AT291" s="155" t="s">
        <v>454</v>
      </c>
      <c r="AU291" s="155" t="s">
        <v>83</v>
      </c>
      <c r="AY291" s="16" t="s">
        <v>317</v>
      </c>
      <c r="BE291" s="156">
        <f t="shared" si="54"/>
        <v>0</v>
      </c>
      <c r="BF291" s="156">
        <f t="shared" si="55"/>
        <v>0</v>
      </c>
      <c r="BG291" s="156">
        <f t="shared" si="56"/>
        <v>0</v>
      </c>
      <c r="BH291" s="156">
        <f t="shared" si="57"/>
        <v>0</v>
      </c>
      <c r="BI291" s="156">
        <f t="shared" si="58"/>
        <v>0</v>
      </c>
      <c r="BJ291" s="16" t="s">
        <v>88</v>
      </c>
      <c r="BK291" s="156">
        <f t="shared" si="59"/>
        <v>0</v>
      </c>
      <c r="BL291" s="16" t="s">
        <v>768</v>
      </c>
      <c r="BM291" s="155" t="s">
        <v>8657</v>
      </c>
    </row>
    <row r="292" spans="2:65" s="1" customFormat="1" ht="33" customHeight="1">
      <c r="B292" s="142"/>
      <c r="C292" s="143" t="s">
        <v>2112</v>
      </c>
      <c r="D292" s="143" t="s">
        <v>319</v>
      </c>
      <c r="E292" s="144" t="s">
        <v>8658</v>
      </c>
      <c r="F292" s="145" t="s">
        <v>8659</v>
      </c>
      <c r="G292" s="146" t="s">
        <v>484</v>
      </c>
      <c r="H292" s="147">
        <v>420</v>
      </c>
      <c r="I292" s="148"/>
      <c r="J292" s="149">
        <f t="shared" si="50"/>
        <v>0</v>
      </c>
      <c r="K292" s="150"/>
      <c r="L292" s="31"/>
      <c r="M292" s="151" t="s">
        <v>1</v>
      </c>
      <c r="N292" s="152" t="s">
        <v>42</v>
      </c>
      <c r="P292" s="153">
        <f t="shared" si="51"/>
        <v>0</v>
      </c>
      <c r="Q292" s="153">
        <v>0</v>
      </c>
      <c r="R292" s="153">
        <f t="shared" si="52"/>
        <v>0</v>
      </c>
      <c r="S292" s="153">
        <v>0</v>
      </c>
      <c r="T292" s="154">
        <f t="shared" si="53"/>
        <v>0</v>
      </c>
      <c r="AR292" s="155" t="s">
        <v>561</v>
      </c>
      <c r="AT292" s="155" t="s">
        <v>319</v>
      </c>
      <c r="AU292" s="155" t="s">
        <v>83</v>
      </c>
      <c r="AY292" s="16" t="s">
        <v>317</v>
      </c>
      <c r="BE292" s="156">
        <f t="shared" si="54"/>
        <v>0</v>
      </c>
      <c r="BF292" s="156">
        <f t="shared" si="55"/>
        <v>0</v>
      </c>
      <c r="BG292" s="156">
        <f t="shared" si="56"/>
        <v>0</v>
      </c>
      <c r="BH292" s="156">
        <f t="shared" si="57"/>
        <v>0</v>
      </c>
      <c r="BI292" s="156">
        <f t="shared" si="58"/>
        <v>0</v>
      </c>
      <c r="BJ292" s="16" t="s">
        <v>88</v>
      </c>
      <c r="BK292" s="156">
        <f t="shared" si="59"/>
        <v>0</v>
      </c>
      <c r="BL292" s="16" t="s">
        <v>561</v>
      </c>
      <c r="BM292" s="155" t="s">
        <v>8660</v>
      </c>
    </row>
    <row r="293" spans="2:65" s="1" customFormat="1" ht="33" customHeight="1">
      <c r="B293" s="142"/>
      <c r="C293" s="179" t="s">
        <v>2116</v>
      </c>
      <c r="D293" s="179" t="s">
        <v>454</v>
      </c>
      <c r="E293" s="180" t="s">
        <v>8661</v>
      </c>
      <c r="F293" s="181" t="s">
        <v>8659</v>
      </c>
      <c r="G293" s="182" t="s">
        <v>484</v>
      </c>
      <c r="H293" s="183">
        <v>420</v>
      </c>
      <c r="I293" s="184"/>
      <c r="J293" s="185">
        <f t="shared" si="50"/>
        <v>0</v>
      </c>
      <c r="K293" s="186"/>
      <c r="L293" s="187"/>
      <c r="M293" s="188" t="s">
        <v>1</v>
      </c>
      <c r="N293" s="189" t="s">
        <v>42</v>
      </c>
      <c r="P293" s="153">
        <f t="shared" si="51"/>
        <v>0</v>
      </c>
      <c r="Q293" s="153">
        <v>2.5000000000000001E-3</v>
      </c>
      <c r="R293" s="153">
        <f t="shared" si="52"/>
        <v>1.05</v>
      </c>
      <c r="S293" s="153">
        <v>0</v>
      </c>
      <c r="T293" s="154">
        <f t="shared" si="53"/>
        <v>0</v>
      </c>
      <c r="AR293" s="155" t="s">
        <v>768</v>
      </c>
      <c r="AT293" s="155" t="s">
        <v>454</v>
      </c>
      <c r="AU293" s="155" t="s">
        <v>83</v>
      </c>
      <c r="AY293" s="16" t="s">
        <v>317</v>
      </c>
      <c r="BE293" s="156">
        <f t="shared" si="54"/>
        <v>0</v>
      </c>
      <c r="BF293" s="156">
        <f t="shared" si="55"/>
        <v>0</v>
      </c>
      <c r="BG293" s="156">
        <f t="shared" si="56"/>
        <v>0</v>
      </c>
      <c r="BH293" s="156">
        <f t="shared" si="57"/>
        <v>0</v>
      </c>
      <c r="BI293" s="156">
        <f t="shared" si="58"/>
        <v>0</v>
      </c>
      <c r="BJ293" s="16" t="s">
        <v>88</v>
      </c>
      <c r="BK293" s="156">
        <f t="shared" si="59"/>
        <v>0</v>
      </c>
      <c r="BL293" s="16" t="s">
        <v>768</v>
      </c>
      <c r="BM293" s="155" t="s">
        <v>8662</v>
      </c>
    </row>
    <row r="294" spans="2:65" s="1" customFormat="1" ht="33" customHeight="1">
      <c r="B294" s="142"/>
      <c r="C294" s="143" t="s">
        <v>2127</v>
      </c>
      <c r="D294" s="143" t="s">
        <v>319</v>
      </c>
      <c r="E294" s="144" t="s">
        <v>8663</v>
      </c>
      <c r="F294" s="145" t="s">
        <v>8664</v>
      </c>
      <c r="G294" s="146" t="s">
        <v>484</v>
      </c>
      <c r="H294" s="147">
        <v>170</v>
      </c>
      <c r="I294" s="148"/>
      <c r="J294" s="149">
        <f t="shared" si="50"/>
        <v>0</v>
      </c>
      <c r="K294" s="150"/>
      <c r="L294" s="31"/>
      <c r="M294" s="151" t="s">
        <v>1</v>
      </c>
      <c r="N294" s="152" t="s">
        <v>42</v>
      </c>
      <c r="P294" s="153">
        <f t="shared" si="51"/>
        <v>0</v>
      </c>
      <c r="Q294" s="153">
        <v>0</v>
      </c>
      <c r="R294" s="153">
        <f t="shared" si="52"/>
        <v>0</v>
      </c>
      <c r="S294" s="153">
        <v>0</v>
      </c>
      <c r="T294" s="154">
        <f t="shared" si="53"/>
        <v>0</v>
      </c>
      <c r="AR294" s="155" t="s">
        <v>561</v>
      </c>
      <c r="AT294" s="155" t="s">
        <v>319</v>
      </c>
      <c r="AU294" s="155" t="s">
        <v>83</v>
      </c>
      <c r="AY294" s="16" t="s">
        <v>317</v>
      </c>
      <c r="BE294" s="156">
        <f t="shared" si="54"/>
        <v>0</v>
      </c>
      <c r="BF294" s="156">
        <f t="shared" si="55"/>
        <v>0</v>
      </c>
      <c r="BG294" s="156">
        <f t="shared" si="56"/>
        <v>0</v>
      </c>
      <c r="BH294" s="156">
        <f t="shared" si="57"/>
        <v>0</v>
      </c>
      <c r="BI294" s="156">
        <f t="shared" si="58"/>
        <v>0</v>
      </c>
      <c r="BJ294" s="16" t="s">
        <v>88</v>
      </c>
      <c r="BK294" s="156">
        <f t="shared" si="59"/>
        <v>0</v>
      </c>
      <c r="BL294" s="16" t="s">
        <v>561</v>
      </c>
      <c r="BM294" s="155" t="s">
        <v>8665</v>
      </c>
    </row>
    <row r="295" spans="2:65" s="1" customFormat="1" ht="33" customHeight="1">
      <c r="B295" s="142"/>
      <c r="C295" s="179" t="s">
        <v>2132</v>
      </c>
      <c r="D295" s="179" t="s">
        <v>454</v>
      </c>
      <c r="E295" s="180" t="s">
        <v>8666</v>
      </c>
      <c r="F295" s="181" t="s">
        <v>8664</v>
      </c>
      <c r="G295" s="182" t="s">
        <v>484</v>
      </c>
      <c r="H295" s="183">
        <v>170</v>
      </c>
      <c r="I295" s="184"/>
      <c r="J295" s="185">
        <f t="shared" si="50"/>
        <v>0</v>
      </c>
      <c r="K295" s="186"/>
      <c r="L295" s="187"/>
      <c r="M295" s="188" t="s">
        <v>1</v>
      </c>
      <c r="N295" s="189" t="s">
        <v>42</v>
      </c>
      <c r="P295" s="153">
        <f t="shared" si="51"/>
        <v>0</v>
      </c>
      <c r="Q295" s="153">
        <v>2.0699999999999998E-3</v>
      </c>
      <c r="R295" s="153">
        <f t="shared" si="52"/>
        <v>0.35189999999999999</v>
      </c>
      <c r="S295" s="153">
        <v>0</v>
      </c>
      <c r="T295" s="154">
        <f t="shared" si="53"/>
        <v>0</v>
      </c>
      <c r="AR295" s="155" t="s">
        <v>768</v>
      </c>
      <c r="AT295" s="155" t="s">
        <v>454</v>
      </c>
      <c r="AU295" s="155" t="s">
        <v>83</v>
      </c>
      <c r="AY295" s="16" t="s">
        <v>317</v>
      </c>
      <c r="BE295" s="156">
        <f t="shared" si="54"/>
        <v>0</v>
      </c>
      <c r="BF295" s="156">
        <f t="shared" si="55"/>
        <v>0</v>
      </c>
      <c r="BG295" s="156">
        <f t="shared" si="56"/>
        <v>0</v>
      </c>
      <c r="BH295" s="156">
        <f t="shared" si="57"/>
        <v>0</v>
      </c>
      <c r="BI295" s="156">
        <f t="shared" si="58"/>
        <v>0</v>
      </c>
      <c r="BJ295" s="16" t="s">
        <v>88</v>
      </c>
      <c r="BK295" s="156">
        <f t="shared" si="59"/>
        <v>0</v>
      </c>
      <c r="BL295" s="16" t="s">
        <v>768</v>
      </c>
      <c r="BM295" s="155" t="s">
        <v>8667</v>
      </c>
    </row>
    <row r="296" spans="2:65" s="1" customFormat="1" ht="24.15" customHeight="1">
      <c r="B296" s="142"/>
      <c r="C296" s="143" t="s">
        <v>2138</v>
      </c>
      <c r="D296" s="143" t="s">
        <v>319</v>
      </c>
      <c r="E296" s="144" t="s">
        <v>8668</v>
      </c>
      <c r="F296" s="145" t="s">
        <v>8669</v>
      </c>
      <c r="G296" s="146" t="s">
        <v>484</v>
      </c>
      <c r="H296" s="147">
        <v>13920</v>
      </c>
      <c r="I296" s="148"/>
      <c r="J296" s="149">
        <f t="shared" si="50"/>
        <v>0</v>
      </c>
      <c r="K296" s="150"/>
      <c r="L296" s="31"/>
      <c r="M296" s="151" t="s">
        <v>1</v>
      </c>
      <c r="N296" s="152" t="s">
        <v>42</v>
      </c>
      <c r="P296" s="153">
        <f t="shared" si="51"/>
        <v>0</v>
      </c>
      <c r="Q296" s="153">
        <v>0</v>
      </c>
      <c r="R296" s="153">
        <f t="shared" si="52"/>
        <v>0</v>
      </c>
      <c r="S296" s="153">
        <v>0</v>
      </c>
      <c r="T296" s="154">
        <f t="shared" si="53"/>
        <v>0</v>
      </c>
      <c r="AR296" s="155" t="s">
        <v>561</v>
      </c>
      <c r="AT296" s="155" t="s">
        <v>319</v>
      </c>
      <c r="AU296" s="155" t="s">
        <v>83</v>
      </c>
      <c r="AY296" s="16" t="s">
        <v>317</v>
      </c>
      <c r="BE296" s="156">
        <f t="shared" si="54"/>
        <v>0</v>
      </c>
      <c r="BF296" s="156">
        <f t="shared" si="55"/>
        <v>0</v>
      </c>
      <c r="BG296" s="156">
        <f t="shared" si="56"/>
        <v>0</v>
      </c>
      <c r="BH296" s="156">
        <f t="shared" si="57"/>
        <v>0</v>
      </c>
      <c r="BI296" s="156">
        <f t="shared" si="58"/>
        <v>0</v>
      </c>
      <c r="BJ296" s="16" t="s">
        <v>88</v>
      </c>
      <c r="BK296" s="156">
        <f t="shared" si="59"/>
        <v>0</v>
      </c>
      <c r="BL296" s="16" t="s">
        <v>561</v>
      </c>
      <c r="BM296" s="155" t="s">
        <v>8670</v>
      </c>
    </row>
    <row r="297" spans="2:65" s="1" customFormat="1" ht="24.15" customHeight="1">
      <c r="B297" s="142"/>
      <c r="C297" s="179" t="s">
        <v>2143</v>
      </c>
      <c r="D297" s="179" t="s">
        <v>454</v>
      </c>
      <c r="E297" s="180" t="s">
        <v>8671</v>
      </c>
      <c r="F297" s="181" t="s">
        <v>8669</v>
      </c>
      <c r="G297" s="182" t="s">
        <v>484</v>
      </c>
      <c r="H297" s="183">
        <v>13920</v>
      </c>
      <c r="I297" s="184"/>
      <c r="J297" s="185">
        <f t="shared" si="50"/>
        <v>0</v>
      </c>
      <c r="K297" s="186"/>
      <c r="L297" s="187"/>
      <c r="M297" s="188" t="s">
        <v>1</v>
      </c>
      <c r="N297" s="189" t="s">
        <v>42</v>
      </c>
      <c r="P297" s="153">
        <f t="shared" si="51"/>
        <v>0</v>
      </c>
      <c r="Q297" s="153">
        <v>2.0000000000000001E-4</v>
      </c>
      <c r="R297" s="153">
        <f t="shared" si="52"/>
        <v>2.7840000000000003</v>
      </c>
      <c r="S297" s="153">
        <v>0</v>
      </c>
      <c r="T297" s="154">
        <f t="shared" si="53"/>
        <v>0</v>
      </c>
      <c r="AR297" s="155" t="s">
        <v>768</v>
      </c>
      <c r="AT297" s="155" t="s">
        <v>454</v>
      </c>
      <c r="AU297" s="155" t="s">
        <v>83</v>
      </c>
      <c r="AY297" s="16" t="s">
        <v>317</v>
      </c>
      <c r="BE297" s="156">
        <f t="shared" si="54"/>
        <v>0</v>
      </c>
      <c r="BF297" s="156">
        <f t="shared" si="55"/>
        <v>0</v>
      </c>
      <c r="BG297" s="156">
        <f t="shared" si="56"/>
        <v>0</v>
      </c>
      <c r="BH297" s="156">
        <f t="shared" si="57"/>
        <v>0</v>
      </c>
      <c r="BI297" s="156">
        <f t="shared" si="58"/>
        <v>0</v>
      </c>
      <c r="BJ297" s="16" t="s">
        <v>88</v>
      </c>
      <c r="BK297" s="156">
        <f t="shared" si="59"/>
        <v>0</v>
      </c>
      <c r="BL297" s="16" t="s">
        <v>768</v>
      </c>
      <c r="BM297" s="155" t="s">
        <v>8672</v>
      </c>
    </row>
    <row r="298" spans="2:65" s="1" customFormat="1" ht="24.15" customHeight="1">
      <c r="B298" s="142"/>
      <c r="C298" s="143" t="s">
        <v>2148</v>
      </c>
      <c r="D298" s="143" t="s">
        <v>319</v>
      </c>
      <c r="E298" s="144" t="s">
        <v>8673</v>
      </c>
      <c r="F298" s="145" t="s">
        <v>8674</v>
      </c>
      <c r="G298" s="146" t="s">
        <v>484</v>
      </c>
      <c r="H298" s="147">
        <v>39620</v>
      </c>
      <c r="I298" s="148"/>
      <c r="J298" s="149">
        <f t="shared" si="50"/>
        <v>0</v>
      </c>
      <c r="K298" s="150"/>
      <c r="L298" s="31"/>
      <c r="M298" s="151" t="s">
        <v>1</v>
      </c>
      <c r="N298" s="152" t="s">
        <v>42</v>
      </c>
      <c r="P298" s="153">
        <f t="shared" si="51"/>
        <v>0</v>
      </c>
      <c r="Q298" s="153">
        <v>0</v>
      </c>
      <c r="R298" s="153">
        <f t="shared" si="52"/>
        <v>0</v>
      </c>
      <c r="S298" s="153">
        <v>0</v>
      </c>
      <c r="T298" s="154">
        <f t="shared" si="53"/>
        <v>0</v>
      </c>
      <c r="AR298" s="155" t="s">
        <v>561</v>
      </c>
      <c r="AT298" s="155" t="s">
        <v>319</v>
      </c>
      <c r="AU298" s="155" t="s">
        <v>83</v>
      </c>
      <c r="AY298" s="16" t="s">
        <v>317</v>
      </c>
      <c r="BE298" s="156">
        <f t="shared" si="54"/>
        <v>0</v>
      </c>
      <c r="BF298" s="156">
        <f t="shared" si="55"/>
        <v>0</v>
      </c>
      <c r="BG298" s="156">
        <f t="shared" si="56"/>
        <v>0</v>
      </c>
      <c r="BH298" s="156">
        <f t="shared" si="57"/>
        <v>0</v>
      </c>
      <c r="BI298" s="156">
        <f t="shared" si="58"/>
        <v>0</v>
      </c>
      <c r="BJ298" s="16" t="s">
        <v>88</v>
      </c>
      <c r="BK298" s="156">
        <f t="shared" si="59"/>
        <v>0</v>
      </c>
      <c r="BL298" s="16" t="s">
        <v>561</v>
      </c>
      <c r="BM298" s="155" t="s">
        <v>8675</v>
      </c>
    </row>
    <row r="299" spans="2:65" s="1" customFormat="1" ht="24.15" customHeight="1">
      <c r="B299" s="142"/>
      <c r="C299" s="179" t="s">
        <v>2152</v>
      </c>
      <c r="D299" s="179" t="s">
        <v>454</v>
      </c>
      <c r="E299" s="180" t="s">
        <v>8676</v>
      </c>
      <c r="F299" s="181" t="s">
        <v>8674</v>
      </c>
      <c r="G299" s="182" t="s">
        <v>484</v>
      </c>
      <c r="H299" s="183">
        <v>39620</v>
      </c>
      <c r="I299" s="184"/>
      <c r="J299" s="185">
        <f t="shared" si="50"/>
        <v>0</v>
      </c>
      <c r="K299" s="186"/>
      <c r="L299" s="187"/>
      <c r="M299" s="188" t="s">
        <v>1</v>
      </c>
      <c r="N299" s="189" t="s">
        <v>42</v>
      </c>
      <c r="P299" s="153">
        <f t="shared" si="51"/>
        <v>0</v>
      </c>
      <c r="Q299" s="153">
        <v>2.4000000000000001E-4</v>
      </c>
      <c r="R299" s="153">
        <f t="shared" si="52"/>
        <v>9.5088000000000008</v>
      </c>
      <c r="S299" s="153">
        <v>0</v>
      </c>
      <c r="T299" s="154">
        <f t="shared" si="53"/>
        <v>0</v>
      </c>
      <c r="AR299" s="155" t="s">
        <v>768</v>
      </c>
      <c r="AT299" s="155" t="s">
        <v>454</v>
      </c>
      <c r="AU299" s="155" t="s">
        <v>83</v>
      </c>
      <c r="AY299" s="16" t="s">
        <v>317</v>
      </c>
      <c r="BE299" s="156">
        <f t="shared" si="54"/>
        <v>0</v>
      </c>
      <c r="BF299" s="156">
        <f t="shared" si="55"/>
        <v>0</v>
      </c>
      <c r="BG299" s="156">
        <f t="shared" si="56"/>
        <v>0</v>
      </c>
      <c r="BH299" s="156">
        <f t="shared" si="57"/>
        <v>0</v>
      </c>
      <c r="BI299" s="156">
        <f t="shared" si="58"/>
        <v>0</v>
      </c>
      <c r="BJ299" s="16" t="s">
        <v>88</v>
      </c>
      <c r="BK299" s="156">
        <f t="shared" si="59"/>
        <v>0</v>
      </c>
      <c r="BL299" s="16" t="s">
        <v>768</v>
      </c>
      <c r="BM299" s="155" t="s">
        <v>8677</v>
      </c>
    </row>
    <row r="300" spans="2:65" s="1" customFormat="1" ht="33" customHeight="1">
      <c r="B300" s="142"/>
      <c r="C300" s="143" t="s">
        <v>2158</v>
      </c>
      <c r="D300" s="143" t="s">
        <v>319</v>
      </c>
      <c r="E300" s="144" t="s">
        <v>8678</v>
      </c>
      <c r="F300" s="145" t="s">
        <v>8679</v>
      </c>
      <c r="G300" s="146" t="s">
        <v>484</v>
      </c>
      <c r="H300" s="147">
        <v>85</v>
      </c>
      <c r="I300" s="148"/>
      <c r="J300" s="149">
        <f t="shared" si="50"/>
        <v>0</v>
      </c>
      <c r="K300" s="150"/>
      <c r="L300" s="31"/>
      <c r="M300" s="151" t="s">
        <v>1</v>
      </c>
      <c r="N300" s="152" t="s">
        <v>42</v>
      </c>
      <c r="P300" s="153">
        <f t="shared" si="51"/>
        <v>0</v>
      </c>
      <c r="Q300" s="153">
        <v>0</v>
      </c>
      <c r="R300" s="153">
        <f t="shared" si="52"/>
        <v>0</v>
      </c>
      <c r="S300" s="153">
        <v>0</v>
      </c>
      <c r="T300" s="154">
        <f t="shared" si="53"/>
        <v>0</v>
      </c>
      <c r="AR300" s="155" t="s">
        <v>561</v>
      </c>
      <c r="AT300" s="155" t="s">
        <v>319</v>
      </c>
      <c r="AU300" s="155" t="s">
        <v>83</v>
      </c>
      <c r="AY300" s="16" t="s">
        <v>317</v>
      </c>
      <c r="BE300" s="156">
        <f t="shared" si="54"/>
        <v>0</v>
      </c>
      <c r="BF300" s="156">
        <f t="shared" si="55"/>
        <v>0</v>
      </c>
      <c r="BG300" s="156">
        <f t="shared" si="56"/>
        <v>0</v>
      </c>
      <c r="BH300" s="156">
        <f t="shared" si="57"/>
        <v>0</v>
      </c>
      <c r="BI300" s="156">
        <f t="shared" si="58"/>
        <v>0</v>
      </c>
      <c r="BJ300" s="16" t="s">
        <v>88</v>
      </c>
      <c r="BK300" s="156">
        <f t="shared" si="59"/>
        <v>0</v>
      </c>
      <c r="BL300" s="16" t="s">
        <v>561</v>
      </c>
      <c r="BM300" s="155" t="s">
        <v>8680</v>
      </c>
    </row>
    <row r="301" spans="2:65" s="1" customFormat="1" ht="33" customHeight="1">
      <c r="B301" s="142"/>
      <c r="C301" s="179" t="s">
        <v>2166</v>
      </c>
      <c r="D301" s="179" t="s">
        <v>454</v>
      </c>
      <c r="E301" s="180" t="s">
        <v>8681</v>
      </c>
      <c r="F301" s="181" t="s">
        <v>8679</v>
      </c>
      <c r="G301" s="182" t="s">
        <v>484</v>
      </c>
      <c r="H301" s="183">
        <v>85</v>
      </c>
      <c r="I301" s="184"/>
      <c r="J301" s="185">
        <f t="shared" si="50"/>
        <v>0</v>
      </c>
      <c r="K301" s="186"/>
      <c r="L301" s="187"/>
      <c r="M301" s="188" t="s">
        <v>1</v>
      </c>
      <c r="N301" s="189" t="s">
        <v>42</v>
      </c>
      <c r="P301" s="153">
        <f t="shared" si="51"/>
        <v>0</v>
      </c>
      <c r="Q301" s="153">
        <v>4.4999999999999999E-4</v>
      </c>
      <c r="R301" s="153">
        <f t="shared" si="52"/>
        <v>3.8249999999999999E-2</v>
      </c>
      <c r="S301" s="153">
        <v>0</v>
      </c>
      <c r="T301" s="154">
        <f t="shared" si="53"/>
        <v>0</v>
      </c>
      <c r="AR301" s="155" t="s">
        <v>768</v>
      </c>
      <c r="AT301" s="155" t="s">
        <v>454</v>
      </c>
      <c r="AU301" s="155" t="s">
        <v>83</v>
      </c>
      <c r="AY301" s="16" t="s">
        <v>317</v>
      </c>
      <c r="BE301" s="156">
        <f t="shared" si="54"/>
        <v>0</v>
      </c>
      <c r="BF301" s="156">
        <f t="shared" si="55"/>
        <v>0</v>
      </c>
      <c r="BG301" s="156">
        <f t="shared" si="56"/>
        <v>0</v>
      </c>
      <c r="BH301" s="156">
        <f t="shared" si="57"/>
        <v>0</v>
      </c>
      <c r="BI301" s="156">
        <f t="shared" si="58"/>
        <v>0</v>
      </c>
      <c r="BJ301" s="16" t="s">
        <v>88</v>
      </c>
      <c r="BK301" s="156">
        <f t="shared" si="59"/>
        <v>0</v>
      </c>
      <c r="BL301" s="16" t="s">
        <v>768</v>
      </c>
      <c r="BM301" s="155" t="s">
        <v>8682</v>
      </c>
    </row>
    <row r="302" spans="2:65" s="1" customFormat="1" ht="24.15" customHeight="1">
      <c r="B302" s="142"/>
      <c r="C302" s="143" t="s">
        <v>2171</v>
      </c>
      <c r="D302" s="143" t="s">
        <v>319</v>
      </c>
      <c r="E302" s="144" t="s">
        <v>8683</v>
      </c>
      <c r="F302" s="145" t="s">
        <v>8684</v>
      </c>
      <c r="G302" s="146" t="s">
        <v>484</v>
      </c>
      <c r="H302" s="147">
        <v>740</v>
      </c>
      <c r="I302" s="148"/>
      <c r="J302" s="149">
        <f t="shared" ref="J302:J333" si="60">ROUND(I302*H302,2)</f>
        <v>0</v>
      </c>
      <c r="K302" s="150"/>
      <c r="L302" s="31"/>
      <c r="M302" s="151" t="s">
        <v>1</v>
      </c>
      <c r="N302" s="152" t="s">
        <v>42</v>
      </c>
      <c r="P302" s="153">
        <f t="shared" ref="P302:P333" si="61">O302*H302</f>
        <v>0</v>
      </c>
      <c r="Q302" s="153">
        <v>0</v>
      </c>
      <c r="R302" s="153">
        <f t="shared" ref="R302:R333" si="62">Q302*H302</f>
        <v>0</v>
      </c>
      <c r="S302" s="153">
        <v>0</v>
      </c>
      <c r="T302" s="154">
        <f t="shared" ref="T302:T333" si="63">S302*H302</f>
        <v>0</v>
      </c>
      <c r="AR302" s="155" t="s">
        <v>561</v>
      </c>
      <c r="AT302" s="155" t="s">
        <v>319</v>
      </c>
      <c r="AU302" s="155" t="s">
        <v>83</v>
      </c>
      <c r="AY302" s="16" t="s">
        <v>317</v>
      </c>
      <c r="BE302" s="156">
        <f t="shared" ref="BE302:BE333" si="64">IF(N302="základná",J302,0)</f>
        <v>0</v>
      </c>
      <c r="BF302" s="156">
        <f t="shared" ref="BF302:BF333" si="65">IF(N302="znížená",J302,0)</f>
        <v>0</v>
      </c>
      <c r="BG302" s="156">
        <f t="shared" ref="BG302:BG333" si="66">IF(N302="zákl. prenesená",J302,0)</f>
        <v>0</v>
      </c>
      <c r="BH302" s="156">
        <f t="shared" ref="BH302:BH333" si="67">IF(N302="zníž. prenesená",J302,0)</f>
        <v>0</v>
      </c>
      <c r="BI302" s="156">
        <f t="shared" ref="BI302:BI333" si="68">IF(N302="nulová",J302,0)</f>
        <v>0</v>
      </c>
      <c r="BJ302" s="16" t="s">
        <v>88</v>
      </c>
      <c r="BK302" s="156">
        <f t="shared" ref="BK302:BK333" si="69">ROUND(I302*H302,2)</f>
        <v>0</v>
      </c>
      <c r="BL302" s="16" t="s">
        <v>561</v>
      </c>
      <c r="BM302" s="155" t="s">
        <v>8685</v>
      </c>
    </row>
    <row r="303" spans="2:65" s="1" customFormat="1" ht="24.15" customHeight="1">
      <c r="B303" s="142"/>
      <c r="C303" s="179" t="s">
        <v>2175</v>
      </c>
      <c r="D303" s="179" t="s">
        <v>454</v>
      </c>
      <c r="E303" s="180" t="s">
        <v>8686</v>
      </c>
      <c r="F303" s="181" t="s">
        <v>8684</v>
      </c>
      <c r="G303" s="182" t="s">
        <v>484</v>
      </c>
      <c r="H303" s="183">
        <v>740</v>
      </c>
      <c r="I303" s="184"/>
      <c r="J303" s="185">
        <f t="shared" si="60"/>
        <v>0</v>
      </c>
      <c r="K303" s="186"/>
      <c r="L303" s="187"/>
      <c r="M303" s="188" t="s">
        <v>1</v>
      </c>
      <c r="N303" s="189" t="s">
        <v>42</v>
      </c>
      <c r="P303" s="153">
        <f t="shared" si="61"/>
        <v>0</v>
      </c>
      <c r="Q303" s="153">
        <v>5.5999999999999995E-4</v>
      </c>
      <c r="R303" s="153">
        <f t="shared" si="62"/>
        <v>0.41439999999999999</v>
      </c>
      <c r="S303" s="153">
        <v>0</v>
      </c>
      <c r="T303" s="154">
        <f t="shared" si="63"/>
        <v>0</v>
      </c>
      <c r="AR303" s="155" t="s">
        <v>768</v>
      </c>
      <c r="AT303" s="155" t="s">
        <v>454</v>
      </c>
      <c r="AU303" s="155" t="s">
        <v>83</v>
      </c>
      <c r="AY303" s="16" t="s">
        <v>317</v>
      </c>
      <c r="BE303" s="156">
        <f t="shared" si="64"/>
        <v>0</v>
      </c>
      <c r="BF303" s="156">
        <f t="shared" si="65"/>
        <v>0</v>
      </c>
      <c r="BG303" s="156">
        <f t="shared" si="66"/>
        <v>0</v>
      </c>
      <c r="BH303" s="156">
        <f t="shared" si="67"/>
        <v>0</v>
      </c>
      <c r="BI303" s="156">
        <f t="shared" si="68"/>
        <v>0</v>
      </c>
      <c r="BJ303" s="16" t="s">
        <v>88</v>
      </c>
      <c r="BK303" s="156">
        <f t="shared" si="69"/>
        <v>0</v>
      </c>
      <c r="BL303" s="16" t="s">
        <v>768</v>
      </c>
      <c r="BM303" s="155" t="s">
        <v>8687</v>
      </c>
    </row>
    <row r="304" spans="2:65" s="1" customFormat="1" ht="24.15" customHeight="1">
      <c r="B304" s="142"/>
      <c r="C304" s="143" t="s">
        <v>2180</v>
      </c>
      <c r="D304" s="143" t="s">
        <v>319</v>
      </c>
      <c r="E304" s="144" t="s">
        <v>8688</v>
      </c>
      <c r="F304" s="145" t="s">
        <v>8689</v>
      </c>
      <c r="G304" s="146" t="s">
        <v>484</v>
      </c>
      <c r="H304" s="147">
        <v>740</v>
      </c>
      <c r="I304" s="148"/>
      <c r="J304" s="149">
        <f t="shared" si="60"/>
        <v>0</v>
      </c>
      <c r="K304" s="150"/>
      <c r="L304" s="31"/>
      <c r="M304" s="151" t="s">
        <v>1</v>
      </c>
      <c r="N304" s="152" t="s">
        <v>42</v>
      </c>
      <c r="P304" s="153">
        <f t="shared" si="61"/>
        <v>0</v>
      </c>
      <c r="Q304" s="153">
        <v>0</v>
      </c>
      <c r="R304" s="153">
        <f t="shared" si="62"/>
        <v>0</v>
      </c>
      <c r="S304" s="153">
        <v>0</v>
      </c>
      <c r="T304" s="154">
        <f t="shared" si="63"/>
        <v>0</v>
      </c>
      <c r="AR304" s="155" t="s">
        <v>561</v>
      </c>
      <c r="AT304" s="155" t="s">
        <v>319</v>
      </c>
      <c r="AU304" s="155" t="s">
        <v>83</v>
      </c>
      <c r="AY304" s="16" t="s">
        <v>317</v>
      </c>
      <c r="BE304" s="156">
        <f t="shared" si="64"/>
        <v>0</v>
      </c>
      <c r="BF304" s="156">
        <f t="shared" si="65"/>
        <v>0</v>
      </c>
      <c r="BG304" s="156">
        <f t="shared" si="66"/>
        <v>0</v>
      </c>
      <c r="BH304" s="156">
        <f t="shared" si="67"/>
        <v>0</v>
      </c>
      <c r="BI304" s="156">
        <f t="shared" si="68"/>
        <v>0</v>
      </c>
      <c r="BJ304" s="16" t="s">
        <v>88</v>
      </c>
      <c r="BK304" s="156">
        <f t="shared" si="69"/>
        <v>0</v>
      </c>
      <c r="BL304" s="16" t="s">
        <v>561</v>
      </c>
      <c r="BM304" s="155" t="s">
        <v>8690</v>
      </c>
    </row>
    <row r="305" spans="2:65" s="1" customFormat="1" ht="24.15" customHeight="1">
      <c r="B305" s="142"/>
      <c r="C305" s="179" t="s">
        <v>2184</v>
      </c>
      <c r="D305" s="179" t="s">
        <v>454</v>
      </c>
      <c r="E305" s="180" t="s">
        <v>8691</v>
      </c>
      <c r="F305" s="181" t="s">
        <v>8689</v>
      </c>
      <c r="G305" s="182" t="s">
        <v>484</v>
      </c>
      <c r="H305" s="183">
        <v>740</v>
      </c>
      <c r="I305" s="184"/>
      <c r="J305" s="185">
        <f t="shared" si="60"/>
        <v>0</v>
      </c>
      <c r="K305" s="186"/>
      <c r="L305" s="187"/>
      <c r="M305" s="188" t="s">
        <v>1</v>
      </c>
      <c r="N305" s="189" t="s">
        <v>42</v>
      </c>
      <c r="P305" s="153">
        <f t="shared" si="61"/>
        <v>0</v>
      </c>
      <c r="Q305" s="153">
        <v>4.4999999999999999E-4</v>
      </c>
      <c r="R305" s="153">
        <f t="shared" si="62"/>
        <v>0.33300000000000002</v>
      </c>
      <c r="S305" s="153">
        <v>0</v>
      </c>
      <c r="T305" s="154">
        <f t="shared" si="63"/>
        <v>0</v>
      </c>
      <c r="AR305" s="155" t="s">
        <v>768</v>
      </c>
      <c r="AT305" s="155" t="s">
        <v>454</v>
      </c>
      <c r="AU305" s="155" t="s">
        <v>83</v>
      </c>
      <c r="AY305" s="16" t="s">
        <v>317</v>
      </c>
      <c r="BE305" s="156">
        <f t="shared" si="64"/>
        <v>0</v>
      </c>
      <c r="BF305" s="156">
        <f t="shared" si="65"/>
        <v>0</v>
      </c>
      <c r="BG305" s="156">
        <f t="shared" si="66"/>
        <v>0</v>
      </c>
      <c r="BH305" s="156">
        <f t="shared" si="67"/>
        <v>0</v>
      </c>
      <c r="BI305" s="156">
        <f t="shared" si="68"/>
        <v>0</v>
      </c>
      <c r="BJ305" s="16" t="s">
        <v>88</v>
      </c>
      <c r="BK305" s="156">
        <f t="shared" si="69"/>
        <v>0</v>
      </c>
      <c r="BL305" s="16" t="s">
        <v>768</v>
      </c>
      <c r="BM305" s="155" t="s">
        <v>8692</v>
      </c>
    </row>
    <row r="306" spans="2:65" s="1" customFormat="1" ht="33" customHeight="1">
      <c r="B306" s="142"/>
      <c r="C306" s="143" t="s">
        <v>2189</v>
      </c>
      <c r="D306" s="143" t="s">
        <v>319</v>
      </c>
      <c r="E306" s="144" t="s">
        <v>8693</v>
      </c>
      <c r="F306" s="145" t="s">
        <v>8694</v>
      </c>
      <c r="G306" s="146" t="s">
        <v>484</v>
      </c>
      <c r="H306" s="147">
        <v>140</v>
      </c>
      <c r="I306" s="148"/>
      <c r="J306" s="149">
        <f t="shared" si="60"/>
        <v>0</v>
      </c>
      <c r="K306" s="150"/>
      <c r="L306" s="31"/>
      <c r="M306" s="151" t="s">
        <v>1</v>
      </c>
      <c r="N306" s="152" t="s">
        <v>42</v>
      </c>
      <c r="P306" s="153">
        <f t="shared" si="61"/>
        <v>0</v>
      </c>
      <c r="Q306" s="153">
        <v>0</v>
      </c>
      <c r="R306" s="153">
        <f t="shared" si="62"/>
        <v>0</v>
      </c>
      <c r="S306" s="153">
        <v>0</v>
      </c>
      <c r="T306" s="154">
        <f t="shared" si="63"/>
        <v>0</v>
      </c>
      <c r="AR306" s="155" t="s">
        <v>561</v>
      </c>
      <c r="AT306" s="155" t="s">
        <v>319</v>
      </c>
      <c r="AU306" s="155" t="s">
        <v>83</v>
      </c>
      <c r="AY306" s="16" t="s">
        <v>317</v>
      </c>
      <c r="BE306" s="156">
        <f t="shared" si="64"/>
        <v>0</v>
      </c>
      <c r="BF306" s="156">
        <f t="shared" si="65"/>
        <v>0</v>
      </c>
      <c r="BG306" s="156">
        <f t="shared" si="66"/>
        <v>0</v>
      </c>
      <c r="BH306" s="156">
        <f t="shared" si="67"/>
        <v>0</v>
      </c>
      <c r="BI306" s="156">
        <f t="shared" si="68"/>
        <v>0</v>
      </c>
      <c r="BJ306" s="16" t="s">
        <v>88</v>
      </c>
      <c r="BK306" s="156">
        <f t="shared" si="69"/>
        <v>0</v>
      </c>
      <c r="BL306" s="16" t="s">
        <v>561</v>
      </c>
      <c r="BM306" s="155" t="s">
        <v>8695</v>
      </c>
    </row>
    <row r="307" spans="2:65" s="1" customFormat="1" ht="33" customHeight="1">
      <c r="B307" s="142"/>
      <c r="C307" s="179" t="s">
        <v>2194</v>
      </c>
      <c r="D307" s="179" t="s">
        <v>454</v>
      </c>
      <c r="E307" s="180" t="s">
        <v>8696</v>
      </c>
      <c r="F307" s="181" t="s">
        <v>8694</v>
      </c>
      <c r="G307" s="182" t="s">
        <v>484</v>
      </c>
      <c r="H307" s="183">
        <v>140</v>
      </c>
      <c r="I307" s="184"/>
      <c r="J307" s="185">
        <f t="shared" si="60"/>
        <v>0</v>
      </c>
      <c r="K307" s="186"/>
      <c r="L307" s="187"/>
      <c r="M307" s="188" t="s">
        <v>1</v>
      </c>
      <c r="N307" s="189" t="s">
        <v>42</v>
      </c>
      <c r="P307" s="153">
        <f t="shared" si="61"/>
        <v>0</v>
      </c>
      <c r="Q307" s="153">
        <v>7.7999999999999999E-4</v>
      </c>
      <c r="R307" s="153">
        <f t="shared" si="62"/>
        <v>0.10919999999999999</v>
      </c>
      <c r="S307" s="153">
        <v>0</v>
      </c>
      <c r="T307" s="154">
        <f t="shared" si="63"/>
        <v>0</v>
      </c>
      <c r="AR307" s="155" t="s">
        <v>768</v>
      </c>
      <c r="AT307" s="155" t="s">
        <v>454</v>
      </c>
      <c r="AU307" s="155" t="s">
        <v>83</v>
      </c>
      <c r="AY307" s="16" t="s">
        <v>317</v>
      </c>
      <c r="BE307" s="156">
        <f t="shared" si="64"/>
        <v>0</v>
      </c>
      <c r="BF307" s="156">
        <f t="shared" si="65"/>
        <v>0</v>
      </c>
      <c r="BG307" s="156">
        <f t="shared" si="66"/>
        <v>0</v>
      </c>
      <c r="BH307" s="156">
        <f t="shared" si="67"/>
        <v>0</v>
      </c>
      <c r="BI307" s="156">
        <f t="shared" si="68"/>
        <v>0</v>
      </c>
      <c r="BJ307" s="16" t="s">
        <v>88</v>
      </c>
      <c r="BK307" s="156">
        <f t="shared" si="69"/>
        <v>0</v>
      </c>
      <c r="BL307" s="16" t="s">
        <v>768</v>
      </c>
      <c r="BM307" s="155" t="s">
        <v>8697</v>
      </c>
    </row>
    <row r="308" spans="2:65" s="1" customFormat="1" ht="33" customHeight="1">
      <c r="B308" s="142"/>
      <c r="C308" s="143" t="s">
        <v>2199</v>
      </c>
      <c r="D308" s="143" t="s">
        <v>319</v>
      </c>
      <c r="E308" s="144" t="s">
        <v>8698</v>
      </c>
      <c r="F308" s="145" t="s">
        <v>8699</v>
      </c>
      <c r="G308" s="146" t="s">
        <v>484</v>
      </c>
      <c r="H308" s="147">
        <v>145</v>
      </c>
      <c r="I308" s="148"/>
      <c r="J308" s="149">
        <f t="shared" si="60"/>
        <v>0</v>
      </c>
      <c r="K308" s="150"/>
      <c r="L308" s="31"/>
      <c r="M308" s="151" t="s">
        <v>1</v>
      </c>
      <c r="N308" s="152" t="s">
        <v>42</v>
      </c>
      <c r="P308" s="153">
        <f t="shared" si="61"/>
        <v>0</v>
      </c>
      <c r="Q308" s="153">
        <v>0</v>
      </c>
      <c r="R308" s="153">
        <f t="shared" si="62"/>
        <v>0</v>
      </c>
      <c r="S308" s="153">
        <v>0</v>
      </c>
      <c r="T308" s="154">
        <f t="shared" si="63"/>
        <v>0</v>
      </c>
      <c r="AR308" s="155" t="s">
        <v>561</v>
      </c>
      <c r="AT308" s="155" t="s">
        <v>319</v>
      </c>
      <c r="AU308" s="155" t="s">
        <v>83</v>
      </c>
      <c r="AY308" s="16" t="s">
        <v>317</v>
      </c>
      <c r="BE308" s="156">
        <f t="shared" si="64"/>
        <v>0</v>
      </c>
      <c r="BF308" s="156">
        <f t="shared" si="65"/>
        <v>0</v>
      </c>
      <c r="BG308" s="156">
        <f t="shared" si="66"/>
        <v>0</v>
      </c>
      <c r="BH308" s="156">
        <f t="shared" si="67"/>
        <v>0</v>
      </c>
      <c r="BI308" s="156">
        <f t="shared" si="68"/>
        <v>0</v>
      </c>
      <c r="BJ308" s="16" t="s">
        <v>88</v>
      </c>
      <c r="BK308" s="156">
        <f t="shared" si="69"/>
        <v>0</v>
      </c>
      <c r="BL308" s="16" t="s">
        <v>561</v>
      </c>
      <c r="BM308" s="155" t="s">
        <v>8700</v>
      </c>
    </row>
    <row r="309" spans="2:65" s="1" customFormat="1" ht="33" customHeight="1">
      <c r="B309" s="142"/>
      <c r="C309" s="179" t="s">
        <v>2205</v>
      </c>
      <c r="D309" s="179" t="s">
        <v>454</v>
      </c>
      <c r="E309" s="180" t="s">
        <v>8701</v>
      </c>
      <c r="F309" s="181" t="s">
        <v>8699</v>
      </c>
      <c r="G309" s="182" t="s">
        <v>484</v>
      </c>
      <c r="H309" s="183">
        <v>145</v>
      </c>
      <c r="I309" s="184"/>
      <c r="J309" s="185">
        <f t="shared" si="60"/>
        <v>0</v>
      </c>
      <c r="K309" s="186"/>
      <c r="L309" s="187"/>
      <c r="M309" s="188" t="s">
        <v>1</v>
      </c>
      <c r="N309" s="189" t="s">
        <v>42</v>
      </c>
      <c r="P309" s="153">
        <f t="shared" si="61"/>
        <v>0</v>
      </c>
      <c r="Q309" s="153">
        <v>5.4000000000000001E-4</v>
      </c>
      <c r="R309" s="153">
        <f t="shared" si="62"/>
        <v>7.8299999999999995E-2</v>
      </c>
      <c r="S309" s="153">
        <v>0</v>
      </c>
      <c r="T309" s="154">
        <f t="shared" si="63"/>
        <v>0</v>
      </c>
      <c r="AR309" s="155" t="s">
        <v>768</v>
      </c>
      <c r="AT309" s="155" t="s">
        <v>454</v>
      </c>
      <c r="AU309" s="155" t="s">
        <v>83</v>
      </c>
      <c r="AY309" s="16" t="s">
        <v>317</v>
      </c>
      <c r="BE309" s="156">
        <f t="shared" si="64"/>
        <v>0</v>
      </c>
      <c r="BF309" s="156">
        <f t="shared" si="65"/>
        <v>0</v>
      </c>
      <c r="BG309" s="156">
        <f t="shared" si="66"/>
        <v>0</v>
      </c>
      <c r="BH309" s="156">
        <f t="shared" si="67"/>
        <v>0</v>
      </c>
      <c r="BI309" s="156">
        <f t="shared" si="68"/>
        <v>0</v>
      </c>
      <c r="BJ309" s="16" t="s">
        <v>88</v>
      </c>
      <c r="BK309" s="156">
        <f t="shared" si="69"/>
        <v>0</v>
      </c>
      <c r="BL309" s="16" t="s">
        <v>768</v>
      </c>
      <c r="BM309" s="155" t="s">
        <v>8702</v>
      </c>
    </row>
    <row r="310" spans="2:65" s="1" customFormat="1" ht="24.15" customHeight="1">
      <c r="B310" s="142"/>
      <c r="C310" s="143" t="s">
        <v>2209</v>
      </c>
      <c r="D310" s="143" t="s">
        <v>319</v>
      </c>
      <c r="E310" s="144" t="s">
        <v>8703</v>
      </c>
      <c r="F310" s="145" t="s">
        <v>8704</v>
      </c>
      <c r="G310" s="146" t="s">
        <v>484</v>
      </c>
      <c r="H310" s="147">
        <v>17330</v>
      </c>
      <c r="I310" s="148"/>
      <c r="J310" s="149">
        <f t="shared" si="60"/>
        <v>0</v>
      </c>
      <c r="K310" s="150"/>
      <c r="L310" s="31"/>
      <c r="M310" s="151" t="s">
        <v>1</v>
      </c>
      <c r="N310" s="152" t="s">
        <v>42</v>
      </c>
      <c r="P310" s="153">
        <f t="shared" si="61"/>
        <v>0</v>
      </c>
      <c r="Q310" s="153">
        <v>0</v>
      </c>
      <c r="R310" s="153">
        <f t="shared" si="62"/>
        <v>0</v>
      </c>
      <c r="S310" s="153">
        <v>0</v>
      </c>
      <c r="T310" s="154">
        <f t="shared" si="63"/>
        <v>0</v>
      </c>
      <c r="AR310" s="155" t="s">
        <v>561</v>
      </c>
      <c r="AT310" s="155" t="s">
        <v>319</v>
      </c>
      <c r="AU310" s="155" t="s">
        <v>83</v>
      </c>
      <c r="AY310" s="16" t="s">
        <v>317</v>
      </c>
      <c r="BE310" s="156">
        <f t="shared" si="64"/>
        <v>0</v>
      </c>
      <c r="BF310" s="156">
        <f t="shared" si="65"/>
        <v>0</v>
      </c>
      <c r="BG310" s="156">
        <f t="shared" si="66"/>
        <v>0</v>
      </c>
      <c r="BH310" s="156">
        <f t="shared" si="67"/>
        <v>0</v>
      </c>
      <c r="BI310" s="156">
        <f t="shared" si="68"/>
        <v>0</v>
      </c>
      <c r="BJ310" s="16" t="s">
        <v>88</v>
      </c>
      <c r="BK310" s="156">
        <f t="shared" si="69"/>
        <v>0</v>
      </c>
      <c r="BL310" s="16" t="s">
        <v>561</v>
      </c>
      <c r="BM310" s="155" t="s">
        <v>8705</v>
      </c>
    </row>
    <row r="311" spans="2:65" s="1" customFormat="1" ht="24.15" customHeight="1">
      <c r="B311" s="142"/>
      <c r="C311" s="179" t="s">
        <v>2214</v>
      </c>
      <c r="D311" s="179" t="s">
        <v>454</v>
      </c>
      <c r="E311" s="180" t="s">
        <v>8706</v>
      </c>
      <c r="F311" s="181" t="s">
        <v>8704</v>
      </c>
      <c r="G311" s="182" t="s">
        <v>484</v>
      </c>
      <c r="H311" s="183">
        <v>17330</v>
      </c>
      <c r="I311" s="184"/>
      <c r="J311" s="185">
        <f t="shared" si="60"/>
        <v>0</v>
      </c>
      <c r="K311" s="186"/>
      <c r="L311" s="187"/>
      <c r="M311" s="188" t="s">
        <v>1</v>
      </c>
      <c r="N311" s="189" t="s">
        <v>42</v>
      </c>
      <c r="P311" s="153">
        <f t="shared" si="61"/>
        <v>0</v>
      </c>
      <c r="Q311" s="153">
        <v>3.8000000000000002E-4</v>
      </c>
      <c r="R311" s="153">
        <f t="shared" si="62"/>
        <v>6.5853999999999999</v>
      </c>
      <c r="S311" s="153">
        <v>0</v>
      </c>
      <c r="T311" s="154">
        <f t="shared" si="63"/>
        <v>0</v>
      </c>
      <c r="AR311" s="155" t="s">
        <v>768</v>
      </c>
      <c r="AT311" s="155" t="s">
        <v>454</v>
      </c>
      <c r="AU311" s="155" t="s">
        <v>83</v>
      </c>
      <c r="AY311" s="16" t="s">
        <v>317</v>
      </c>
      <c r="BE311" s="156">
        <f t="shared" si="64"/>
        <v>0</v>
      </c>
      <c r="BF311" s="156">
        <f t="shared" si="65"/>
        <v>0</v>
      </c>
      <c r="BG311" s="156">
        <f t="shared" si="66"/>
        <v>0</v>
      </c>
      <c r="BH311" s="156">
        <f t="shared" si="67"/>
        <v>0</v>
      </c>
      <c r="BI311" s="156">
        <f t="shared" si="68"/>
        <v>0</v>
      </c>
      <c r="BJ311" s="16" t="s">
        <v>88</v>
      </c>
      <c r="BK311" s="156">
        <f t="shared" si="69"/>
        <v>0</v>
      </c>
      <c r="BL311" s="16" t="s">
        <v>768</v>
      </c>
      <c r="BM311" s="155" t="s">
        <v>8707</v>
      </c>
    </row>
    <row r="312" spans="2:65" s="1" customFormat="1" ht="33" customHeight="1">
      <c r="B312" s="142"/>
      <c r="C312" s="143" t="s">
        <v>2218</v>
      </c>
      <c r="D312" s="143" t="s">
        <v>319</v>
      </c>
      <c r="E312" s="144" t="s">
        <v>8708</v>
      </c>
      <c r="F312" s="145" t="s">
        <v>8709</v>
      </c>
      <c r="G312" s="146" t="s">
        <v>484</v>
      </c>
      <c r="H312" s="147">
        <v>7120</v>
      </c>
      <c r="I312" s="148"/>
      <c r="J312" s="149">
        <f t="shared" si="60"/>
        <v>0</v>
      </c>
      <c r="K312" s="150"/>
      <c r="L312" s="31"/>
      <c r="M312" s="151" t="s">
        <v>1</v>
      </c>
      <c r="N312" s="152" t="s">
        <v>42</v>
      </c>
      <c r="P312" s="153">
        <f t="shared" si="61"/>
        <v>0</v>
      </c>
      <c r="Q312" s="153">
        <v>0</v>
      </c>
      <c r="R312" s="153">
        <f t="shared" si="62"/>
        <v>0</v>
      </c>
      <c r="S312" s="153">
        <v>0</v>
      </c>
      <c r="T312" s="154">
        <f t="shared" si="63"/>
        <v>0</v>
      </c>
      <c r="AR312" s="155" t="s">
        <v>561</v>
      </c>
      <c r="AT312" s="155" t="s">
        <v>319</v>
      </c>
      <c r="AU312" s="155" t="s">
        <v>83</v>
      </c>
      <c r="AY312" s="16" t="s">
        <v>317</v>
      </c>
      <c r="BE312" s="156">
        <f t="shared" si="64"/>
        <v>0</v>
      </c>
      <c r="BF312" s="156">
        <f t="shared" si="65"/>
        <v>0</v>
      </c>
      <c r="BG312" s="156">
        <f t="shared" si="66"/>
        <v>0</v>
      </c>
      <c r="BH312" s="156">
        <f t="shared" si="67"/>
        <v>0</v>
      </c>
      <c r="BI312" s="156">
        <f t="shared" si="68"/>
        <v>0</v>
      </c>
      <c r="BJ312" s="16" t="s">
        <v>88</v>
      </c>
      <c r="BK312" s="156">
        <f t="shared" si="69"/>
        <v>0</v>
      </c>
      <c r="BL312" s="16" t="s">
        <v>561</v>
      </c>
      <c r="BM312" s="155" t="s">
        <v>8710</v>
      </c>
    </row>
    <row r="313" spans="2:65" s="1" customFormat="1" ht="33" customHeight="1">
      <c r="B313" s="142"/>
      <c r="C313" s="179" t="s">
        <v>2223</v>
      </c>
      <c r="D313" s="179" t="s">
        <v>454</v>
      </c>
      <c r="E313" s="180" t="s">
        <v>8711</v>
      </c>
      <c r="F313" s="181" t="s">
        <v>8709</v>
      </c>
      <c r="G313" s="182" t="s">
        <v>484</v>
      </c>
      <c r="H313" s="183">
        <v>7120</v>
      </c>
      <c r="I313" s="184"/>
      <c r="J313" s="185">
        <f t="shared" si="60"/>
        <v>0</v>
      </c>
      <c r="K313" s="186"/>
      <c r="L313" s="187"/>
      <c r="M313" s="188" t="s">
        <v>1</v>
      </c>
      <c r="N313" s="189" t="s">
        <v>42</v>
      </c>
      <c r="P313" s="153">
        <f t="shared" si="61"/>
        <v>0</v>
      </c>
      <c r="Q313" s="153">
        <v>4.0000000000000002E-4</v>
      </c>
      <c r="R313" s="153">
        <f t="shared" si="62"/>
        <v>2.8480000000000003</v>
      </c>
      <c r="S313" s="153">
        <v>0</v>
      </c>
      <c r="T313" s="154">
        <f t="shared" si="63"/>
        <v>0</v>
      </c>
      <c r="AR313" s="155" t="s">
        <v>768</v>
      </c>
      <c r="AT313" s="155" t="s">
        <v>454</v>
      </c>
      <c r="AU313" s="155" t="s">
        <v>83</v>
      </c>
      <c r="AY313" s="16" t="s">
        <v>317</v>
      </c>
      <c r="BE313" s="156">
        <f t="shared" si="64"/>
        <v>0</v>
      </c>
      <c r="BF313" s="156">
        <f t="shared" si="65"/>
        <v>0</v>
      </c>
      <c r="BG313" s="156">
        <f t="shared" si="66"/>
        <v>0</v>
      </c>
      <c r="BH313" s="156">
        <f t="shared" si="67"/>
        <v>0</v>
      </c>
      <c r="BI313" s="156">
        <f t="shared" si="68"/>
        <v>0</v>
      </c>
      <c r="BJ313" s="16" t="s">
        <v>88</v>
      </c>
      <c r="BK313" s="156">
        <f t="shared" si="69"/>
        <v>0</v>
      </c>
      <c r="BL313" s="16" t="s">
        <v>768</v>
      </c>
      <c r="BM313" s="155" t="s">
        <v>8712</v>
      </c>
    </row>
    <row r="314" spans="2:65" s="1" customFormat="1" ht="33" customHeight="1">
      <c r="B314" s="142"/>
      <c r="C314" s="143" t="s">
        <v>2225</v>
      </c>
      <c r="D314" s="143" t="s">
        <v>319</v>
      </c>
      <c r="E314" s="144" t="s">
        <v>8713</v>
      </c>
      <c r="F314" s="145" t="s">
        <v>8714</v>
      </c>
      <c r="G314" s="146" t="s">
        <v>484</v>
      </c>
      <c r="H314" s="147">
        <v>15</v>
      </c>
      <c r="I314" s="148"/>
      <c r="J314" s="149">
        <f t="shared" si="60"/>
        <v>0</v>
      </c>
      <c r="K314" s="150"/>
      <c r="L314" s="31"/>
      <c r="M314" s="151" t="s">
        <v>1</v>
      </c>
      <c r="N314" s="152" t="s">
        <v>42</v>
      </c>
      <c r="P314" s="153">
        <f t="shared" si="61"/>
        <v>0</v>
      </c>
      <c r="Q314" s="153">
        <v>0</v>
      </c>
      <c r="R314" s="153">
        <f t="shared" si="62"/>
        <v>0</v>
      </c>
      <c r="S314" s="153">
        <v>0</v>
      </c>
      <c r="T314" s="154">
        <f t="shared" si="63"/>
        <v>0</v>
      </c>
      <c r="AR314" s="155" t="s">
        <v>561</v>
      </c>
      <c r="AT314" s="155" t="s">
        <v>319</v>
      </c>
      <c r="AU314" s="155" t="s">
        <v>83</v>
      </c>
      <c r="AY314" s="16" t="s">
        <v>317</v>
      </c>
      <c r="BE314" s="156">
        <f t="shared" si="64"/>
        <v>0</v>
      </c>
      <c r="BF314" s="156">
        <f t="shared" si="65"/>
        <v>0</v>
      </c>
      <c r="BG314" s="156">
        <f t="shared" si="66"/>
        <v>0</v>
      </c>
      <c r="BH314" s="156">
        <f t="shared" si="67"/>
        <v>0</v>
      </c>
      <c r="BI314" s="156">
        <f t="shared" si="68"/>
        <v>0</v>
      </c>
      <c r="BJ314" s="16" t="s">
        <v>88</v>
      </c>
      <c r="BK314" s="156">
        <f t="shared" si="69"/>
        <v>0</v>
      </c>
      <c r="BL314" s="16" t="s">
        <v>561</v>
      </c>
      <c r="BM314" s="155" t="s">
        <v>8715</v>
      </c>
    </row>
    <row r="315" spans="2:65" s="1" customFormat="1" ht="33" customHeight="1">
      <c r="B315" s="142"/>
      <c r="C315" s="179" t="s">
        <v>2228</v>
      </c>
      <c r="D315" s="179" t="s">
        <v>454</v>
      </c>
      <c r="E315" s="180" t="s">
        <v>8716</v>
      </c>
      <c r="F315" s="181" t="s">
        <v>8714</v>
      </c>
      <c r="G315" s="182" t="s">
        <v>484</v>
      </c>
      <c r="H315" s="183">
        <v>15</v>
      </c>
      <c r="I315" s="184"/>
      <c r="J315" s="185">
        <f t="shared" si="60"/>
        <v>0</v>
      </c>
      <c r="K315" s="186"/>
      <c r="L315" s="187"/>
      <c r="M315" s="188" t="s">
        <v>1</v>
      </c>
      <c r="N315" s="189" t="s">
        <v>42</v>
      </c>
      <c r="P315" s="153">
        <f t="shared" si="61"/>
        <v>0</v>
      </c>
      <c r="Q315" s="153">
        <v>1.9400000000000001E-3</v>
      </c>
      <c r="R315" s="153">
        <f t="shared" si="62"/>
        <v>2.9100000000000001E-2</v>
      </c>
      <c r="S315" s="153">
        <v>0</v>
      </c>
      <c r="T315" s="154">
        <f t="shared" si="63"/>
        <v>0</v>
      </c>
      <c r="AR315" s="155" t="s">
        <v>768</v>
      </c>
      <c r="AT315" s="155" t="s">
        <v>454</v>
      </c>
      <c r="AU315" s="155" t="s">
        <v>83</v>
      </c>
      <c r="AY315" s="16" t="s">
        <v>317</v>
      </c>
      <c r="BE315" s="156">
        <f t="shared" si="64"/>
        <v>0</v>
      </c>
      <c r="BF315" s="156">
        <f t="shared" si="65"/>
        <v>0</v>
      </c>
      <c r="BG315" s="156">
        <f t="shared" si="66"/>
        <v>0</v>
      </c>
      <c r="BH315" s="156">
        <f t="shared" si="67"/>
        <v>0</v>
      </c>
      <c r="BI315" s="156">
        <f t="shared" si="68"/>
        <v>0</v>
      </c>
      <c r="BJ315" s="16" t="s">
        <v>88</v>
      </c>
      <c r="BK315" s="156">
        <f t="shared" si="69"/>
        <v>0</v>
      </c>
      <c r="BL315" s="16" t="s">
        <v>768</v>
      </c>
      <c r="BM315" s="155" t="s">
        <v>8717</v>
      </c>
    </row>
    <row r="316" spans="2:65" s="1" customFormat="1" ht="33" customHeight="1">
      <c r="B316" s="142"/>
      <c r="C316" s="143" t="s">
        <v>2230</v>
      </c>
      <c r="D316" s="143" t="s">
        <v>319</v>
      </c>
      <c r="E316" s="144" t="s">
        <v>8718</v>
      </c>
      <c r="F316" s="145" t="s">
        <v>8719</v>
      </c>
      <c r="G316" s="146" t="s">
        <v>484</v>
      </c>
      <c r="H316" s="147">
        <v>442</v>
      </c>
      <c r="I316" s="148"/>
      <c r="J316" s="149">
        <f t="shared" si="60"/>
        <v>0</v>
      </c>
      <c r="K316" s="150"/>
      <c r="L316" s="31"/>
      <c r="M316" s="151" t="s">
        <v>1</v>
      </c>
      <c r="N316" s="152" t="s">
        <v>42</v>
      </c>
      <c r="P316" s="153">
        <f t="shared" si="61"/>
        <v>0</v>
      </c>
      <c r="Q316" s="153">
        <v>0</v>
      </c>
      <c r="R316" s="153">
        <f t="shared" si="62"/>
        <v>0</v>
      </c>
      <c r="S316" s="153">
        <v>0</v>
      </c>
      <c r="T316" s="154">
        <f t="shared" si="63"/>
        <v>0</v>
      </c>
      <c r="AR316" s="155" t="s">
        <v>561</v>
      </c>
      <c r="AT316" s="155" t="s">
        <v>319</v>
      </c>
      <c r="AU316" s="155" t="s">
        <v>83</v>
      </c>
      <c r="AY316" s="16" t="s">
        <v>317</v>
      </c>
      <c r="BE316" s="156">
        <f t="shared" si="64"/>
        <v>0</v>
      </c>
      <c r="BF316" s="156">
        <f t="shared" si="65"/>
        <v>0</v>
      </c>
      <c r="BG316" s="156">
        <f t="shared" si="66"/>
        <v>0</v>
      </c>
      <c r="BH316" s="156">
        <f t="shared" si="67"/>
        <v>0</v>
      </c>
      <c r="BI316" s="156">
        <f t="shared" si="68"/>
        <v>0</v>
      </c>
      <c r="BJ316" s="16" t="s">
        <v>88</v>
      </c>
      <c r="BK316" s="156">
        <f t="shared" si="69"/>
        <v>0</v>
      </c>
      <c r="BL316" s="16" t="s">
        <v>561</v>
      </c>
      <c r="BM316" s="155" t="s">
        <v>8720</v>
      </c>
    </row>
    <row r="317" spans="2:65" s="1" customFormat="1" ht="33" customHeight="1">
      <c r="B317" s="142"/>
      <c r="C317" s="179" t="s">
        <v>2232</v>
      </c>
      <c r="D317" s="179" t="s">
        <v>454</v>
      </c>
      <c r="E317" s="180" t="s">
        <v>8721</v>
      </c>
      <c r="F317" s="181" t="s">
        <v>8719</v>
      </c>
      <c r="G317" s="182" t="s">
        <v>484</v>
      </c>
      <c r="H317" s="183">
        <v>442</v>
      </c>
      <c r="I317" s="184"/>
      <c r="J317" s="185">
        <f t="shared" si="60"/>
        <v>0</v>
      </c>
      <c r="K317" s="186"/>
      <c r="L317" s="187"/>
      <c r="M317" s="188" t="s">
        <v>1</v>
      </c>
      <c r="N317" s="189" t="s">
        <v>42</v>
      </c>
      <c r="P317" s="153">
        <f t="shared" si="61"/>
        <v>0</v>
      </c>
      <c r="Q317" s="153">
        <v>1.2999999999999999E-3</v>
      </c>
      <c r="R317" s="153">
        <f t="shared" si="62"/>
        <v>0.5746</v>
      </c>
      <c r="S317" s="153">
        <v>0</v>
      </c>
      <c r="T317" s="154">
        <f t="shared" si="63"/>
        <v>0</v>
      </c>
      <c r="AR317" s="155" t="s">
        <v>768</v>
      </c>
      <c r="AT317" s="155" t="s">
        <v>454</v>
      </c>
      <c r="AU317" s="155" t="s">
        <v>83</v>
      </c>
      <c r="AY317" s="16" t="s">
        <v>317</v>
      </c>
      <c r="BE317" s="156">
        <f t="shared" si="64"/>
        <v>0</v>
      </c>
      <c r="BF317" s="156">
        <f t="shared" si="65"/>
        <v>0</v>
      </c>
      <c r="BG317" s="156">
        <f t="shared" si="66"/>
        <v>0</v>
      </c>
      <c r="BH317" s="156">
        <f t="shared" si="67"/>
        <v>0</v>
      </c>
      <c r="BI317" s="156">
        <f t="shared" si="68"/>
        <v>0</v>
      </c>
      <c r="BJ317" s="16" t="s">
        <v>88</v>
      </c>
      <c r="BK317" s="156">
        <f t="shared" si="69"/>
        <v>0</v>
      </c>
      <c r="BL317" s="16" t="s">
        <v>768</v>
      </c>
      <c r="BM317" s="155" t="s">
        <v>8722</v>
      </c>
    </row>
    <row r="318" spans="2:65" s="1" customFormat="1" ht="33" customHeight="1">
      <c r="B318" s="142"/>
      <c r="C318" s="143" t="s">
        <v>2234</v>
      </c>
      <c r="D318" s="143" t="s">
        <v>319</v>
      </c>
      <c r="E318" s="144" t="s">
        <v>8723</v>
      </c>
      <c r="F318" s="145" t="s">
        <v>8724</v>
      </c>
      <c r="G318" s="146" t="s">
        <v>484</v>
      </c>
      <c r="H318" s="147">
        <v>1110</v>
      </c>
      <c r="I318" s="148"/>
      <c r="J318" s="149">
        <f t="shared" si="60"/>
        <v>0</v>
      </c>
      <c r="K318" s="150"/>
      <c r="L318" s="31"/>
      <c r="M318" s="151" t="s">
        <v>1</v>
      </c>
      <c r="N318" s="152" t="s">
        <v>42</v>
      </c>
      <c r="P318" s="153">
        <f t="shared" si="61"/>
        <v>0</v>
      </c>
      <c r="Q318" s="153">
        <v>0</v>
      </c>
      <c r="R318" s="153">
        <f t="shared" si="62"/>
        <v>0</v>
      </c>
      <c r="S318" s="153">
        <v>0</v>
      </c>
      <c r="T318" s="154">
        <f t="shared" si="63"/>
        <v>0</v>
      </c>
      <c r="AR318" s="155" t="s">
        <v>561</v>
      </c>
      <c r="AT318" s="155" t="s">
        <v>319</v>
      </c>
      <c r="AU318" s="155" t="s">
        <v>83</v>
      </c>
      <c r="AY318" s="16" t="s">
        <v>317</v>
      </c>
      <c r="BE318" s="156">
        <f t="shared" si="64"/>
        <v>0</v>
      </c>
      <c r="BF318" s="156">
        <f t="shared" si="65"/>
        <v>0</v>
      </c>
      <c r="BG318" s="156">
        <f t="shared" si="66"/>
        <v>0</v>
      </c>
      <c r="BH318" s="156">
        <f t="shared" si="67"/>
        <v>0</v>
      </c>
      <c r="BI318" s="156">
        <f t="shared" si="68"/>
        <v>0</v>
      </c>
      <c r="BJ318" s="16" t="s">
        <v>88</v>
      </c>
      <c r="BK318" s="156">
        <f t="shared" si="69"/>
        <v>0</v>
      </c>
      <c r="BL318" s="16" t="s">
        <v>561</v>
      </c>
      <c r="BM318" s="155" t="s">
        <v>8725</v>
      </c>
    </row>
    <row r="319" spans="2:65" s="1" customFormat="1" ht="33" customHeight="1">
      <c r="B319" s="142"/>
      <c r="C319" s="179" t="s">
        <v>2237</v>
      </c>
      <c r="D319" s="179" t="s">
        <v>454</v>
      </c>
      <c r="E319" s="180" t="s">
        <v>8726</v>
      </c>
      <c r="F319" s="181" t="s">
        <v>8724</v>
      </c>
      <c r="G319" s="182" t="s">
        <v>484</v>
      </c>
      <c r="H319" s="183">
        <v>1110</v>
      </c>
      <c r="I319" s="184"/>
      <c r="J319" s="185">
        <f t="shared" si="60"/>
        <v>0</v>
      </c>
      <c r="K319" s="186"/>
      <c r="L319" s="187"/>
      <c r="M319" s="188" t="s">
        <v>1</v>
      </c>
      <c r="N319" s="189" t="s">
        <v>42</v>
      </c>
      <c r="P319" s="153">
        <f t="shared" si="61"/>
        <v>0</v>
      </c>
      <c r="Q319" s="153">
        <v>9.5E-4</v>
      </c>
      <c r="R319" s="153">
        <f t="shared" si="62"/>
        <v>1.0545</v>
      </c>
      <c r="S319" s="153">
        <v>0</v>
      </c>
      <c r="T319" s="154">
        <f t="shared" si="63"/>
        <v>0</v>
      </c>
      <c r="AR319" s="155" t="s">
        <v>768</v>
      </c>
      <c r="AT319" s="155" t="s">
        <v>454</v>
      </c>
      <c r="AU319" s="155" t="s">
        <v>83</v>
      </c>
      <c r="AY319" s="16" t="s">
        <v>317</v>
      </c>
      <c r="BE319" s="156">
        <f t="shared" si="64"/>
        <v>0</v>
      </c>
      <c r="BF319" s="156">
        <f t="shared" si="65"/>
        <v>0</v>
      </c>
      <c r="BG319" s="156">
        <f t="shared" si="66"/>
        <v>0</v>
      </c>
      <c r="BH319" s="156">
        <f t="shared" si="67"/>
        <v>0</v>
      </c>
      <c r="BI319" s="156">
        <f t="shared" si="68"/>
        <v>0</v>
      </c>
      <c r="BJ319" s="16" t="s">
        <v>88</v>
      </c>
      <c r="BK319" s="156">
        <f t="shared" si="69"/>
        <v>0</v>
      </c>
      <c r="BL319" s="16" t="s">
        <v>768</v>
      </c>
      <c r="BM319" s="155" t="s">
        <v>8727</v>
      </c>
    </row>
    <row r="320" spans="2:65" s="1" customFormat="1" ht="33" customHeight="1">
      <c r="B320" s="142"/>
      <c r="C320" s="143" t="s">
        <v>2245</v>
      </c>
      <c r="D320" s="143" t="s">
        <v>319</v>
      </c>
      <c r="E320" s="144" t="s">
        <v>8728</v>
      </c>
      <c r="F320" s="145" t="s">
        <v>8729</v>
      </c>
      <c r="G320" s="146" t="s">
        <v>484</v>
      </c>
      <c r="H320" s="147">
        <v>398</v>
      </c>
      <c r="I320" s="148"/>
      <c r="J320" s="149">
        <f t="shared" si="60"/>
        <v>0</v>
      </c>
      <c r="K320" s="150"/>
      <c r="L320" s="31"/>
      <c r="M320" s="151" t="s">
        <v>1</v>
      </c>
      <c r="N320" s="152" t="s">
        <v>42</v>
      </c>
      <c r="P320" s="153">
        <f t="shared" si="61"/>
        <v>0</v>
      </c>
      <c r="Q320" s="153">
        <v>0</v>
      </c>
      <c r="R320" s="153">
        <f t="shared" si="62"/>
        <v>0</v>
      </c>
      <c r="S320" s="153">
        <v>0</v>
      </c>
      <c r="T320" s="154">
        <f t="shared" si="63"/>
        <v>0</v>
      </c>
      <c r="AR320" s="155" t="s">
        <v>561</v>
      </c>
      <c r="AT320" s="155" t="s">
        <v>319</v>
      </c>
      <c r="AU320" s="155" t="s">
        <v>83</v>
      </c>
      <c r="AY320" s="16" t="s">
        <v>317</v>
      </c>
      <c r="BE320" s="156">
        <f t="shared" si="64"/>
        <v>0</v>
      </c>
      <c r="BF320" s="156">
        <f t="shared" si="65"/>
        <v>0</v>
      </c>
      <c r="BG320" s="156">
        <f t="shared" si="66"/>
        <v>0</v>
      </c>
      <c r="BH320" s="156">
        <f t="shared" si="67"/>
        <v>0</v>
      </c>
      <c r="BI320" s="156">
        <f t="shared" si="68"/>
        <v>0</v>
      </c>
      <c r="BJ320" s="16" t="s">
        <v>88</v>
      </c>
      <c r="BK320" s="156">
        <f t="shared" si="69"/>
        <v>0</v>
      </c>
      <c r="BL320" s="16" t="s">
        <v>561</v>
      </c>
      <c r="BM320" s="155" t="s">
        <v>8730</v>
      </c>
    </row>
    <row r="321" spans="2:65" s="1" customFormat="1" ht="33" customHeight="1">
      <c r="B321" s="142"/>
      <c r="C321" s="179" t="s">
        <v>2248</v>
      </c>
      <c r="D321" s="179" t="s">
        <v>454</v>
      </c>
      <c r="E321" s="180" t="s">
        <v>8731</v>
      </c>
      <c r="F321" s="181" t="s">
        <v>8729</v>
      </c>
      <c r="G321" s="182" t="s">
        <v>484</v>
      </c>
      <c r="H321" s="183">
        <v>398</v>
      </c>
      <c r="I321" s="184"/>
      <c r="J321" s="185">
        <f t="shared" si="60"/>
        <v>0</v>
      </c>
      <c r="K321" s="186"/>
      <c r="L321" s="187"/>
      <c r="M321" s="188" t="s">
        <v>1</v>
      </c>
      <c r="N321" s="189" t="s">
        <v>42</v>
      </c>
      <c r="P321" s="153">
        <f t="shared" si="61"/>
        <v>0</v>
      </c>
      <c r="Q321" s="153">
        <v>2E-3</v>
      </c>
      <c r="R321" s="153">
        <f t="shared" si="62"/>
        <v>0.79600000000000004</v>
      </c>
      <c r="S321" s="153">
        <v>0</v>
      </c>
      <c r="T321" s="154">
        <f t="shared" si="63"/>
        <v>0</v>
      </c>
      <c r="AR321" s="155" t="s">
        <v>768</v>
      </c>
      <c r="AT321" s="155" t="s">
        <v>454</v>
      </c>
      <c r="AU321" s="155" t="s">
        <v>83</v>
      </c>
      <c r="AY321" s="16" t="s">
        <v>317</v>
      </c>
      <c r="BE321" s="156">
        <f t="shared" si="64"/>
        <v>0</v>
      </c>
      <c r="BF321" s="156">
        <f t="shared" si="65"/>
        <v>0</v>
      </c>
      <c r="BG321" s="156">
        <f t="shared" si="66"/>
        <v>0</v>
      </c>
      <c r="BH321" s="156">
        <f t="shared" si="67"/>
        <v>0</v>
      </c>
      <c r="BI321" s="156">
        <f t="shared" si="68"/>
        <v>0</v>
      </c>
      <c r="BJ321" s="16" t="s">
        <v>88</v>
      </c>
      <c r="BK321" s="156">
        <f t="shared" si="69"/>
        <v>0</v>
      </c>
      <c r="BL321" s="16" t="s">
        <v>768</v>
      </c>
      <c r="BM321" s="155" t="s">
        <v>8732</v>
      </c>
    </row>
    <row r="322" spans="2:65" s="1" customFormat="1" ht="24.15" customHeight="1">
      <c r="B322" s="142"/>
      <c r="C322" s="143" t="s">
        <v>2256</v>
      </c>
      <c r="D322" s="143" t="s">
        <v>319</v>
      </c>
      <c r="E322" s="144" t="s">
        <v>8733</v>
      </c>
      <c r="F322" s="145" t="s">
        <v>8734</v>
      </c>
      <c r="G322" s="146" t="s">
        <v>484</v>
      </c>
      <c r="H322" s="147">
        <v>80</v>
      </c>
      <c r="I322" s="148"/>
      <c r="J322" s="149">
        <f t="shared" si="60"/>
        <v>0</v>
      </c>
      <c r="K322" s="150"/>
      <c r="L322" s="31"/>
      <c r="M322" s="151" t="s">
        <v>1</v>
      </c>
      <c r="N322" s="152" t="s">
        <v>42</v>
      </c>
      <c r="P322" s="153">
        <f t="shared" si="61"/>
        <v>0</v>
      </c>
      <c r="Q322" s="153">
        <v>0</v>
      </c>
      <c r="R322" s="153">
        <f t="shared" si="62"/>
        <v>0</v>
      </c>
      <c r="S322" s="153">
        <v>0</v>
      </c>
      <c r="T322" s="154">
        <f t="shared" si="63"/>
        <v>0</v>
      </c>
      <c r="AR322" s="155" t="s">
        <v>561</v>
      </c>
      <c r="AT322" s="155" t="s">
        <v>319</v>
      </c>
      <c r="AU322" s="155" t="s">
        <v>83</v>
      </c>
      <c r="AY322" s="16" t="s">
        <v>317</v>
      </c>
      <c r="BE322" s="156">
        <f t="shared" si="64"/>
        <v>0</v>
      </c>
      <c r="BF322" s="156">
        <f t="shared" si="65"/>
        <v>0</v>
      </c>
      <c r="BG322" s="156">
        <f t="shared" si="66"/>
        <v>0</v>
      </c>
      <c r="BH322" s="156">
        <f t="shared" si="67"/>
        <v>0</v>
      </c>
      <c r="BI322" s="156">
        <f t="shared" si="68"/>
        <v>0</v>
      </c>
      <c r="BJ322" s="16" t="s">
        <v>88</v>
      </c>
      <c r="BK322" s="156">
        <f t="shared" si="69"/>
        <v>0</v>
      </c>
      <c r="BL322" s="16" t="s">
        <v>561</v>
      </c>
      <c r="BM322" s="155" t="s">
        <v>8735</v>
      </c>
    </row>
    <row r="323" spans="2:65" s="1" customFormat="1" ht="24.15" customHeight="1">
      <c r="B323" s="142"/>
      <c r="C323" s="179" t="s">
        <v>2261</v>
      </c>
      <c r="D323" s="179" t="s">
        <v>454</v>
      </c>
      <c r="E323" s="180" t="s">
        <v>8736</v>
      </c>
      <c r="F323" s="181" t="s">
        <v>8734</v>
      </c>
      <c r="G323" s="182" t="s">
        <v>484</v>
      </c>
      <c r="H323" s="183">
        <v>80</v>
      </c>
      <c r="I323" s="184"/>
      <c r="J323" s="185">
        <f t="shared" si="60"/>
        <v>0</v>
      </c>
      <c r="K323" s="186"/>
      <c r="L323" s="187"/>
      <c r="M323" s="188" t="s">
        <v>1</v>
      </c>
      <c r="N323" s="189" t="s">
        <v>42</v>
      </c>
      <c r="P323" s="153">
        <f t="shared" si="61"/>
        <v>0</v>
      </c>
      <c r="Q323" s="153">
        <v>6.2E-4</v>
      </c>
      <c r="R323" s="153">
        <f t="shared" si="62"/>
        <v>4.9599999999999998E-2</v>
      </c>
      <c r="S323" s="153">
        <v>0</v>
      </c>
      <c r="T323" s="154">
        <f t="shared" si="63"/>
        <v>0</v>
      </c>
      <c r="AR323" s="155" t="s">
        <v>768</v>
      </c>
      <c r="AT323" s="155" t="s">
        <v>454</v>
      </c>
      <c r="AU323" s="155" t="s">
        <v>83</v>
      </c>
      <c r="AY323" s="16" t="s">
        <v>317</v>
      </c>
      <c r="BE323" s="156">
        <f t="shared" si="64"/>
        <v>0</v>
      </c>
      <c r="BF323" s="156">
        <f t="shared" si="65"/>
        <v>0</v>
      </c>
      <c r="BG323" s="156">
        <f t="shared" si="66"/>
        <v>0</v>
      </c>
      <c r="BH323" s="156">
        <f t="shared" si="67"/>
        <v>0</v>
      </c>
      <c r="BI323" s="156">
        <f t="shared" si="68"/>
        <v>0</v>
      </c>
      <c r="BJ323" s="16" t="s">
        <v>88</v>
      </c>
      <c r="BK323" s="156">
        <f t="shared" si="69"/>
        <v>0</v>
      </c>
      <c r="BL323" s="16" t="s">
        <v>768</v>
      </c>
      <c r="BM323" s="155" t="s">
        <v>8737</v>
      </c>
    </row>
    <row r="324" spans="2:65" s="1" customFormat="1" ht="33" customHeight="1">
      <c r="B324" s="142"/>
      <c r="C324" s="143" t="s">
        <v>2265</v>
      </c>
      <c r="D324" s="143" t="s">
        <v>319</v>
      </c>
      <c r="E324" s="144" t="s">
        <v>8738</v>
      </c>
      <c r="F324" s="145" t="s">
        <v>8739</v>
      </c>
      <c r="G324" s="146" t="s">
        <v>484</v>
      </c>
      <c r="H324" s="147">
        <v>815</v>
      </c>
      <c r="I324" s="148"/>
      <c r="J324" s="149">
        <f t="shared" si="60"/>
        <v>0</v>
      </c>
      <c r="K324" s="150"/>
      <c r="L324" s="31"/>
      <c r="M324" s="151" t="s">
        <v>1</v>
      </c>
      <c r="N324" s="152" t="s">
        <v>42</v>
      </c>
      <c r="P324" s="153">
        <f t="shared" si="61"/>
        <v>0</v>
      </c>
      <c r="Q324" s="153">
        <v>0</v>
      </c>
      <c r="R324" s="153">
        <f t="shared" si="62"/>
        <v>0</v>
      </c>
      <c r="S324" s="153">
        <v>0</v>
      </c>
      <c r="T324" s="154">
        <f t="shared" si="63"/>
        <v>0</v>
      </c>
      <c r="AR324" s="155" t="s">
        <v>561</v>
      </c>
      <c r="AT324" s="155" t="s">
        <v>319</v>
      </c>
      <c r="AU324" s="155" t="s">
        <v>83</v>
      </c>
      <c r="AY324" s="16" t="s">
        <v>317</v>
      </c>
      <c r="BE324" s="156">
        <f t="shared" si="64"/>
        <v>0</v>
      </c>
      <c r="BF324" s="156">
        <f t="shared" si="65"/>
        <v>0</v>
      </c>
      <c r="BG324" s="156">
        <f t="shared" si="66"/>
        <v>0</v>
      </c>
      <c r="BH324" s="156">
        <f t="shared" si="67"/>
        <v>0</v>
      </c>
      <c r="BI324" s="156">
        <f t="shared" si="68"/>
        <v>0</v>
      </c>
      <c r="BJ324" s="16" t="s">
        <v>88</v>
      </c>
      <c r="BK324" s="156">
        <f t="shared" si="69"/>
        <v>0</v>
      </c>
      <c r="BL324" s="16" t="s">
        <v>561</v>
      </c>
      <c r="BM324" s="155" t="s">
        <v>8740</v>
      </c>
    </row>
    <row r="325" spans="2:65" s="1" customFormat="1" ht="33" customHeight="1">
      <c r="B325" s="142"/>
      <c r="C325" s="179" t="s">
        <v>1555</v>
      </c>
      <c r="D325" s="179" t="s">
        <v>454</v>
      </c>
      <c r="E325" s="180" t="s">
        <v>8741</v>
      </c>
      <c r="F325" s="181" t="s">
        <v>8739</v>
      </c>
      <c r="G325" s="182" t="s">
        <v>484</v>
      </c>
      <c r="H325" s="183">
        <v>815</v>
      </c>
      <c r="I325" s="184"/>
      <c r="J325" s="185">
        <f t="shared" si="60"/>
        <v>0</v>
      </c>
      <c r="K325" s="186"/>
      <c r="L325" s="187"/>
      <c r="M325" s="188" t="s">
        <v>1</v>
      </c>
      <c r="N325" s="189" t="s">
        <v>42</v>
      </c>
      <c r="P325" s="153">
        <f t="shared" si="61"/>
        <v>0</v>
      </c>
      <c r="Q325" s="153">
        <v>6.4999999999999997E-4</v>
      </c>
      <c r="R325" s="153">
        <f t="shared" si="62"/>
        <v>0.52974999999999994</v>
      </c>
      <c r="S325" s="153">
        <v>0</v>
      </c>
      <c r="T325" s="154">
        <f t="shared" si="63"/>
        <v>0</v>
      </c>
      <c r="AR325" s="155" t="s">
        <v>768</v>
      </c>
      <c r="AT325" s="155" t="s">
        <v>454</v>
      </c>
      <c r="AU325" s="155" t="s">
        <v>83</v>
      </c>
      <c r="AY325" s="16" t="s">
        <v>317</v>
      </c>
      <c r="BE325" s="156">
        <f t="shared" si="64"/>
        <v>0</v>
      </c>
      <c r="BF325" s="156">
        <f t="shared" si="65"/>
        <v>0</v>
      </c>
      <c r="BG325" s="156">
        <f t="shared" si="66"/>
        <v>0</v>
      </c>
      <c r="BH325" s="156">
        <f t="shared" si="67"/>
        <v>0</v>
      </c>
      <c r="BI325" s="156">
        <f t="shared" si="68"/>
        <v>0</v>
      </c>
      <c r="BJ325" s="16" t="s">
        <v>88</v>
      </c>
      <c r="BK325" s="156">
        <f t="shared" si="69"/>
        <v>0</v>
      </c>
      <c r="BL325" s="16" t="s">
        <v>768</v>
      </c>
      <c r="BM325" s="155" t="s">
        <v>8742</v>
      </c>
    </row>
    <row r="326" spans="2:65" s="1" customFormat="1" ht="24.15" customHeight="1">
      <c r="B326" s="142"/>
      <c r="C326" s="143" t="s">
        <v>2284</v>
      </c>
      <c r="D326" s="143" t="s">
        <v>319</v>
      </c>
      <c r="E326" s="144" t="s">
        <v>8743</v>
      </c>
      <c r="F326" s="145" t="s">
        <v>8744</v>
      </c>
      <c r="G326" s="146" t="s">
        <v>484</v>
      </c>
      <c r="H326" s="147">
        <v>1620</v>
      </c>
      <c r="I326" s="148"/>
      <c r="J326" s="149">
        <f t="shared" si="60"/>
        <v>0</v>
      </c>
      <c r="K326" s="150"/>
      <c r="L326" s="31"/>
      <c r="M326" s="151" t="s">
        <v>1</v>
      </c>
      <c r="N326" s="152" t="s">
        <v>42</v>
      </c>
      <c r="P326" s="153">
        <f t="shared" si="61"/>
        <v>0</v>
      </c>
      <c r="Q326" s="153">
        <v>0</v>
      </c>
      <c r="R326" s="153">
        <f t="shared" si="62"/>
        <v>0</v>
      </c>
      <c r="S326" s="153">
        <v>0</v>
      </c>
      <c r="T326" s="154">
        <f t="shared" si="63"/>
        <v>0</v>
      </c>
      <c r="AR326" s="155" t="s">
        <v>561</v>
      </c>
      <c r="AT326" s="155" t="s">
        <v>319</v>
      </c>
      <c r="AU326" s="155" t="s">
        <v>83</v>
      </c>
      <c r="AY326" s="16" t="s">
        <v>317</v>
      </c>
      <c r="BE326" s="156">
        <f t="shared" si="64"/>
        <v>0</v>
      </c>
      <c r="BF326" s="156">
        <f t="shared" si="65"/>
        <v>0</v>
      </c>
      <c r="BG326" s="156">
        <f t="shared" si="66"/>
        <v>0</v>
      </c>
      <c r="BH326" s="156">
        <f t="shared" si="67"/>
        <v>0</v>
      </c>
      <c r="BI326" s="156">
        <f t="shared" si="68"/>
        <v>0</v>
      </c>
      <c r="BJ326" s="16" t="s">
        <v>88</v>
      </c>
      <c r="BK326" s="156">
        <f t="shared" si="69"/>
        <v>0</v>
      </c>
      <c r="BL326" s="16" t="s">
        <v>561</v>
      </c>
      <c r="BM326" s="155" t="s">
        <v>8745</v>
      </c>
    </row>
    <row r="327" spans="2:65" s="1" customFormat="1" ht="24.15" customHeight="1">
      <c r="B327" s="142"/>
      <c r="C327" s="179" t="s">
        <v>2292</v>
      </c>
      <c r="D327" s="179" t="s">
        <v>454</v>
      </c>
      <c r="E327" s="180" t="s">
        <v>8746</v>
      </c>
      <c r="F327" s="181" t="s">
        <v>8744</v>
      </c>
      <c r="G327" s="182" t="s">
        <v>484</v>
      </c>
      <c r="H327" s="183">
        <v>1620</v>
      </c>
      <c r="I327" s="184"/>
      <c r="J327" s="185">
        <f t="shared" si="60"/>
        <v>0</v>
      </c>
      <c r="K327" s="186"/>
      <c r="L327" s="187"/>
      <c r="M327" s="188" t="s">
        <v>1</v>
      </c>
      <c r="N327" s="189" t="s">
        <v>42</v>
      </c>
      <c r="P327" s="153">
        <f t="shared" si="61"/>
        <v>0</v>
      </c>
      <c r="Q327" s="153">
        <v>3.8000000000000002E-4</v>
      </c>
      <c r="R327" s="153">
        <f t="shared" si="62"/>
        <v>0.61560000000000004</v>
      </c>
      <c r="S327" s="153">
        <v>0</v>
      </c>
      <c r="T327" s="154">
        <f t="shared" si="63"/>
        <v>0</v>
      </c>
      <c r="AR327" s="155" t="s">
        <v>768</v>
      </c>
      <c r="AT327" s="155" t="s">
        <v>454</v>
      </c>
      <c r="AU327" s="155" t="s">
        <v>83</v>
      </c>
      <c r="AY327" s="16" t="s">
        <v>317</v>
      </c>
      <c r="BE327" s="156">
        <f t="shared" si="64"/>
        <v>0</v>
      </c>
      <c r="BF327" s="156">
        <f t="shared" si="65"/>
        <v>0</v>
      </c>
      <c r="BG327" s="156">
        <f t="shared" si="66"/>
        <v>0</v>
      </c>
      <c r="BH327" s="156">
        <f t="shared" si="67"/>
        <v>0</v>
      </c>
      <c r="BI327" s="156">
        <f t="shared" si="68"/>
        <v>0</v>
      </c>
      <c r="BJ327" s="16" t="s">
        <v>88</v>
      </c>
      <c r="BK327" s="156">
        <f t="shared" si="69"/>
        <v>0</v>
      </c>
      <c r="BL327" s="16" t="s">
        <v>768</v>
      </c>
      <c r="BM327" s="155" t="s">
        <v>8747</v>
      </c>
    </row>
    <row r="328" spans="2:65" s="1" customFormat="1" ht="24.15" customHeight="1">
      <c r="B328" s="142"/>
      <c r="C328" s="143" t="s">
        <v>2298</v>
      </c>
      <c r="D328" s="143" t="s">
        <v>319</v>
      </c>
      <c r="E328" s="144" t="s">
        <v>8748</v>
      </c>
      <c r="F328" s="145" t="s">
        <v>8749</v>
      </c>
      <c r="G328" s="146" t="s">
        <v>484</v>
      </c>
      <c r="H328" s="147">
        <v>520</v>
      </c>
      <c r="I328" s="148"/>
      <c r="J328" s="149">
        <f t="shared" si="60"/>
        <v>0</v>
      </c>
      <c r="K328" s="150"/>
      <c r="L328" s="31"/>
      <c r="M328" s="151" t="s">
        <v>1</v>
      </c>
      <c r="N328" s="152" t="s">
        <v>42</v>
      </c>
      <c r="P328" s="153">
        <f t="shared" si="61"/>
        <v>0</v>
      </c>
      <c r="Q328" s="153">
        <v>0</v>
      </c>
      <c r="R328" s="153">
        <f t="shared" si="62"/>
        <v>0</v>
      </c>
      <c r="S328" s="153">
        <v>0</v>
      </c>
      <c r="T328" s="154">
        <f t="shared" si="63"/>
        <v>0</v>
      </c>
      <c r="AR328" s="155" t="s">
        <v>561</v>
      </c>
      <c r="AT328" s="155" t="s">
        <v>319</v>
      </c>
      <c r="AU328" s="155" t="s">
        <v>83</v>
      </c>
      <c r="AY328" s="16" t="s">
        <v>317</v>
      </c>
      <c r="BE328" s="156">
        <f t="shared" si="64"/>
        <v>0</v>
      </c>
      <c r="BF328" s="156">
        <f t="shared" si="65"/>
        <v>0</v>
      </c>
      <c r="BG328" s="156">
        <f t="shared" si="66"/>
        <v>0</v>
      </c>
      <c r="BH328" s="156">
        <f t="shared" si="67"/>
        <v>0</v>
      </c>
      <c r="BI328" s="156">
        <f t="shared" si="68"/>
        <v>0</v>
      </c>
      <c r="BJ328" s="16" t="s">
        <v>88</v>
      </c>
      <c r="BK328" s="156">
        <f t="shared" si="69"/>
        <v>0</v>
      </c>
      <c r="BL328" s="16" t="s">
        <v>561</v>
      </c>
      <c r="BM328" s="155" t="s">
        <v>8750</v>
      </c>
    </row>
    <row r="329" spans="2:65" s="1" customFormat="1" ht="24.15" customHeight="1">
      <c r="B329" s="142"/>
      <c r="C329" s="179" t="s">
        <v>2309</v>
      </c>
      <c r="D329" s="179" t="s">
        <v>454</v>
      </c>
      <c r="E329" s="180" t="s">
        <v>8751</v>
      </c>
      <c r="F329" s="181" t="s">
        <v>8749</v>
      </c>
      <c r="G329" s="182" t="s">
        <v>484</v>
      </c>
      <c r="H329" s="183">
        <v>520</v>
      </c>
      <c r="I329" s="184"/>
      <c r="J329" s="185">
        <f t="shared" si="60"/>
        <v>0</v>
      </c>
      <c r="K329" s="186"/>
      <c r="L329" s="187"/>
      <c r="M329" s="188" t="s">
        <v>1</v>
      </c>
      <c r="N329" s="189" t="s">
        <v>42</v>
      </c>
      <c r="P329" s="153">
        <f t="shared" si="61"/>
        <v>0</v>
      </c>
      <c r="Q329" s="153">
        <v>7.9000000000000001E-4</v>
      </c>
      <c r="R329" s="153">
        <f t="shared" si="62"/>
        <v>0.4108</v>
      </c>
      <c r="S329" s="153">
        <v>0</v>
      </c>
      <c r="T329" s="154">
        <f t="shared" si="63"/>
        <v>0</v>
      </c>
      <c r="AR329" s="155" t="s">
        <v>768</v>
      </c>
      <c r="AT329" s="155" t="s">
        <v>454</v>
      </c>
      <c r="AU329" s="155" t="s">
        <v>83</v>
      </c>
      <c r="AY329" s="16" t="s">
        <v>317</v>
      </c>
      <c r="BE329" s="156">
        <f t="shared" si="64"/>
        <v>0</v>
      </c>
      <c r="BF329" s="156">
        <f t="shared" si="65"/>
        <v>0</v>
      </c>
      <c r="BG329" s="156">
        <f t="shared" si="66"/>
        <v>0</v>
      </c>
      <c r="BH329" s="156">
        <f t="shared" si="67"/>
        <v>0</v>
      </c>
      <c r="BI329" s="156">
        <f t="shared" si="68"/>
        <v>0</v>
      </c>
      <c r="BJ329" s="16" t="s">
        <v>88</v>
      </c>
      <c r="BK329" s="156">
        <f t="shared" si="69"/>
        <v>0</v>
      </c>
      <c r="BL329" s="16" t="s">
        <v>768</v>
      </c>
      <c r="BM329" s="155" t="s">
        <v>8752</v>
      </c>
    </row>
    <row r="330" spans="2:65" s="1" customFormat="1" ht="24.15" customHeight="1">
      <c r="B330" s="142"/>
      <c r="C330" s="143" t="s">
        <v>2314</v>
      </c>
      <c r="D330" s="143" t="s">
        <v>319</v>
      </c>
      <c r="E330" s="144" t="s">
        <v>8753</v>
      </c>
      <c r="F330" s="145" t="s">
        <v>8754</v>
      </c>
      <c r="G330" s="146" t="s">
        <v>484</v>
      </c>
      <c r="H330" s="147">
        <v>3280</v>
      </c>
      <c r="I330" s="148"/>
      <c r="J330" s="149">
        <f t="shared" si="60"/>
        <v>0</v>
      </c>
      <c r="K330" s="150"/>
      <c r="L330" s="31"/>
      <c r="M330" s="151" t="s">
        <v>1</v>
      </c>
      <c r="N330" s="152" t="s">
        <v>42</v>
      </c>
      <c r="P330" s="153">
        <f t="shared" si="61"/>
        <v>0</v>
      </c>
      <c r="Q330" s="153">
        <v>0</v>
      </c>
      <c r="R330" s="153">
        <f t="shared" si="62"/>
        <v>0</v>
      </c>
      <c r="S330" s="153">
        <v>0</v>
      </c>
      <c r="T330" s="154">
        <f t="shared" si="63"/>
        <v>0</v>
      </c>
      <c r="AR330" s="155" t="s">
        <v>561</v>
      </c>
      <c r="AT330" s="155" t="s">
        <v>319</v>
      </c>
      <c r="AU330" s="155" t="s">
        <v>83</v>
      </c>
      <c r="AY330" s="16" t="s">
        <v>317</v>
      </c>
      <c r="BE330" s="156">
        <f t="shared" si="64"/>
        <v>0</v>
      </c>
      <c r="BF330" s="156">
        <f t="shared" si="65"/>
        <v>0</v>
      </c>
      <c r="BG330" s="156">
        <f t="shared" si="66"/>
        <v>0</v>
      </c>
      <c r="BH330" s="156">
        <f t="shared" si="67"/>
        <v>0</v>
      </c>
      <c r="BI330" s="156">
        <f t="shared" si="68"/>
        <v>0</v>
      </c>
      <c r="BJ330" s="16" t="s">
        <v>88</v>
      </c>
      <c r="BK330" s="156">
        <f t="shared" si="69"/>
        <v>0</v>
      </c>
      <c r="BL330" s="16" t="s">
        <v>561</v>
      </c>
      <c r="BM330" s="155" t="s">
        <v>8755</v>
      </c>
    </row>
    <row r="331" spans="2:65" s="1" customFormat="1" ht="24.15" customHeight="1">
      <c r="B331" s="142"/>
      <c r="C331" s="179" t="s">
        <v>2319</v>
      </c>
      <c r="D331" s="179" t="s">
        <v>454</v>
      </c>
      <c r="E331" s="180" t="s">
        <v>8756</v>
      </c>
      <c r="F331" s="181" t="s">
        <v>8754</v>
      </c>
      <c r="G331" s="182" t="s">
        <v>484</v>
      </c>
      <c r="H331" s="183">
        <v>3280</v>
      </c>
      <c r="I331" s="184"/>
      <c r="J331" s="185">
        <f t="shared" si="60"/>
        <v>0</v>
      </c>
      <c r="K331" s="186"/>
      <c r="L331" s="187"/>
      <c r="M331" s="188" t="s">
        <v>1</v>
      </c>
      <c r="N331" s="189" t="s">
        <v>42</v>
      </c>
      <c r="P331" s="153">
        <f t="shared" si="61"/>
        <v>0</v>
      </c>
      <c r="Q331" s="153">
        <v>2.7E-4</v>
      </c>
      <c r="R331" s="153">
        <f t="shared" si="62"/>
        <v>0.88560000000000005</v>
      </c>
      <c r="S331" s="153">
        <v>0</v>
      </c>
      <c r="T331" s="154">
        <f t="shared" si="63"/>
        <v>0</v>
      </c>
      <c r="AR331" s="155" t="s">
        <v>768</v>
      </c>
      <c r="AT331" s="155" t="s">
        <v>454</v>
      </c>
      <c r="AU331" s="155" t="s">
        <v>83</v>
      </c>
      <c r="AY331" s="16" t="s">
        <v>317</v>
      </c>
      <c r="BE331" s="156">
        <f t="shared" si="64"/>
        <v>0</v>
      </c>
      <c r="BF331" s="156">
        <f t="shared" si="65"/>
        <v>0</v>
      </c>
      <c r="BG331" s="156">
        <f t="shared" si="66"/>
        <v>0</v>
      </c>
      <c r="BH331" s="156">
        <f t="shared" si="67"/>
        <v>0</v>
      </c>
      <c r="BI331" s="156">
        <f t="shared" si="68"/>
        <v>0</v>
      </c>
      <c r="BJ331" s="16" t="s">
        <v>88</v>
      </c>
      <c r="BK331" s="156">
        <f t="shared" si="69"/>
        <v>0</v>
      </c>
      <c r="BL331" s="16" t="s">
        <v>768</v>
      </c>
      <c r="BM331" s="155" t="s">
        <v>8757</v>
      </c>
    </row>
    <row r="332" spans="2:65" s="1" customFormat="1" ht="24.15" customHeight="1">
      <c r="B332" s="142"/>
      <c r="C332" s="143" t="s">
        <v>2324</v>
      </c>
      <c r="D332" s="143" t="s">
        <v>319</v>
      </c>
      <c r="E332" s="144" t="s">
        <v>8758</v>
      </c>
      <c r="F332" s="145" t="s">
        <v>8759</v>
      </c>
      <c r="G332" s="146" t="s">
        <v>484</v>
      </c>
      <c r="H332" s="147">
        <v>990</v>
      </c>
      <c r="I332" s="148"/>
      <c r="J332" s="149">
        <f t="shared" si="60"/>
        <v>0</v>
      </c>
      <c r="K332" s="150"/>
      <c r="L332" s="31"/>
      <c r="M332" s="151" t="s">
        <v>1</v>
      </c>
      <c r="N332" s="152" t="s">
        <v>42</v>
      </c>
      <c r="P332" s="153">
        <f t="shared" si="61"/>
        <v>0</v>
      </c>
      <c r="Q332" s="153">
        <v>0</v>
      </c>
      <c r="R332" s="153">
        <f t="shared" si="62"/>
        <v>0</v>
      </c>
      <c r="S332" s="153">
        <v>0</v>
      </c>
      <c r="T332" s="154">
        <f t="shared" si="63"/>
        <v>0</v>
      </c>
      <c r="AR332" s="155" t="s">
        <v>561</v>
      </c>
      <c r="AT332" s="155" t="s">
        <v>319</v>
      </c>
      <c r="AU332" s="155" t="s">
        <v>83</v>
      </c>
      <c r="AY332" s="16" t="s">
        <v>317</v>
      </c>
      <c r="BE332" s="156">
        <f t="shared" si="64"/>
        <v>0</v>
      </c>
      <c r="BF332" s="156">
        <f t="shared" si="65"/>
        <v>0</v>
      </c>
      <c r="BG332" s="156">
        <f t="shared" si="66"/>
        <v>0</v>
      </c>
      <c r="BH332" s="156">
        <f t="shared" si="67"/>
        <v>0</v>
      </c>
      <c r="BI332" s="156">
        <f t="shared" si="68"/>
        <v>0</v>
      </c>
      <c r="BJ332" s="16" t="s">
        <v>88</v>
      </c>
      <c r="BK332" s="156">
        <f t="shared" si="69"/>
        <v>0</v>
      </c>
      <c r="BL332" s="16" t="s">
        <v>561</v>
      </c>
      <c r="BM332" s="155" t="s">
        <v>8760</v>
      </c>
    </row>
    <row r="333" spans="2:65" s="1" customFormat="1" ht="24.15" customHeight="1">
      <c r="B333" s="142"/>
      <c r="C333" s="179" t="s">
        <v>2328</v>
      </c>
      <c r="D333" s="179" t="s">
        <v>454</v>
      </c>
      <c r="E333" s="180" t="s">
        <v>8761</v>
      </c>
      <c r="F333" s="181" t="s">
        <v>8759</v>
      </c>
      <c r="G333" s="182" t="s">
        <v>484</v>
      </c>
      <c r="H333" s="183">
        <v>990</v>
      </c>
      <c r="I333" s="184"/>
      <c r="J333" s="185">
        <f t="shared" si="60"/>
        <v>0</v>
      </c>
      <c r="K333" s="186"/>
      <c r="L333" s="187"/>
      <c r="M333" s="188" t="s">
        <v>1</v>
      </c>
      <c r="N333" s="189" t="s">
        <v>42</v>
      </c>
      <c r="P333" s="153">
        <f t="shared" si="61"/>
        <v>0</v>
      </c>
      <c r="Q333" s="153">
        <v>3.4000000000000002E-4</v>
      </c>
      <c r="R333" s="153">
        <f t="shared" si="62"/>
        <v>0.33660000000000001</v>
      </c>
      <c r="S333" s="153">
        <v>0</v>
      </c>
      <c r="T333" s="154">
        <f t="shared" si="63"/>
        <v>0</v>
      </c>
      <c r="AR333" s="155" t="s">
        <v>768</v>
      </c>
      <c r="AT333" s="155" t="s">
        <v>454</v>
      </c>
      <c r="AU333" s="155" t="s">
        <v>83</v>
      </c>
      <c r="AY333" s="16" t="s">
        <v>317</v>
      </c>
      <c r="BE333" s="156">
        <f t="shared" si="64"/>
        <v>0</v>
      </c>
      <c r="BF333" s="156">
        <f t="shared" si="65"/>
        <v>0</v>
      </c>
      <c r="BG333" s="156">
        <f t="shared" si="66"/>
        <v>0</v>
      </c>
      <c r="BH333" s="156">
        <f t="shared" si="67"/>
        <v>0</v>
      </c>
      <c r="BI333" s="156">
        <f t="shared" si="68"/>
        <v>0</v>
      </c>
      <c r="BJ333" s="16" t="s">
        <v>88</v>
      </c>
      <c r="BK333" s="156">
        <f t="shared" si="69"/>
        <v>0</v>
      </c>
      <c r="BL333" s="16" t="s">
        <v>768</v>
      </c>
      <c r="BM333" s="155" t="s">
        <v>8762</v>
      </c>
    </row>
    <row r="334" spans="2:65" s="1" customFormat="1" ht="24.15" customHeight="1">
      <c r="B334" s="142"/>
      <c r="C334" s="143" t="s">
        <v>2333</v>
      </c>
      <c r="D334" s="143" t="s">
        <v>319</v>
      </c>
      <c r="E334" s="144" t="s">
        <v>8763</v>
      </c>
      <c r="F334" s="145" t="s">
        <v>8764</v>
      </c>
      <c r="G334" s="146" t="s">
        <v>484</v>
      </c>
      <c r="H334" s="147">
        <v>130</v>
      </c>
      <c r="I334" s="148"/>
      <c r="J334" s="149">
        <f t="shared" ref="J334:J365" si="70">ROUND(I334*H334,2)</f>
        <v>0</v>
      </c>
      <c r="K334" s="150"/>
      <c r="L334" s="31"/>
      <c r="M334" s="151" t="s">
        <v>1</v>
      </c>
      <c r="N334" s="152" t="s">
        <v>42</v>
      </c>
      <c r="P334" s="153">
        <f t="shared" ref="P334:P365" si="71">O334*H334</f>
        <v>0</v>
      </c>
      <c r="Q334" s="153">
        <v>0</v>
      </c>
      <c r="R334" s="153">
        <f t="shared" ref="R334:R365" si="72">Q334*H334</f>
        <v>0</v>
      </c>
      <c r="S334" s="153">
        <v>0</v>
      </c>
      <c r="T334" s="154">
        <f t="shared" ref="T334:T365" si="73">S334*H334</f>
        <v>0</v>
      </c>
      <c r="AR334" s="155" t="s">
        <v>561</v>
      </c>
      <c r="AT334" s="155" t="s">
        <v>319</v>
      </c>
      <c r="AU334" s="155" t="s">
        <v>83</v>
      </c>
      <c r="AY334" s="16" t="s">
        <v>317</v>
      </c>
      <c r="BE334" s="156">
        <f t="shared" ref="BE334:BE357" si="74">IF(N334="základná",J334,0)</f>
        <v>0</v>
      </c>
      <c r="BF334" s="156">
        <f t="shared" ref="BF334:BF357" si="75">IF(N334="znížená",J334,0)</f>
        <v>0</v>
      </c>
      <c r="BG334" s="156">
        <f t="shared" ref="BG334:BG357" si="76">IF(N334="zákl. prenesená",J334,0)</f>
        <v>0</v>
      </c>
      <c r="BH334" s="156">
        <f t="shared" ref="BH334:BH357" si="77">IF(N334="zníž. prenesená",J334,0)</f>
        <v>0</v>
      </c>
      <c r="BI334" s="156">
        <f t="shared" ref="BI334:BI357" si="78">IF(N334="nulová",J334,0)</f>
        <v>0</v>
      </c>
      <c r="BJ334" s="16" t="s">
        <v>88</v>
      </c>
      <c r="BK334" s="156">
        <f t="shared" ref="BK334:BK357" si="79">ROUND(I334*H334,2)</f>
        <v>0</v>
      </c>
      <c r="BL334" s="16" t="s">
        <v>561</v>
      </c>
      <c r="BM334" s="155" t="s">
        <v>8765</v>
      </c>
    </row>
    <row r="335" spans="2:65" s="1" customFormat="1" ht="24.15" customHeight="1">
      <c r="B335" s="142"/>
      <c r="C335" s="179" t="s">
        <v>2337</v>
      </c>
      <c r="D335" s="179" t="s">
        <v>454</v>
      </c>
      <c r="E335" s="180" t="s">
        <v>8766</v>
      </c>
      <c r="F335" s="181" t="s">
        <v>8764</v>
      </c>
      <c r="G335" s="182" t="s">
        <v>484</v>
      </c>
      <c r="H335" s="183">
        <v>130</v>
      </c>
      <c r="I335" s="184"/>
      <c r="J335" s="185">
        <f t="shared" si="70"/>
        <v>0</v>
      </c>
      <c r="K335" s="186"/>
      <c r="L335" s="187"/>
      <c r="M335" s="188" t="s">
        <v>1</v>
      </c>
      <c r="N335" s="189" t="s">
        <v>42</v>
      </c>
      <c r="P335" s="153">
        <f t="shared" si="71"/>
        <v>0</v>
      </c>
      <c r="Q335" s="153">
        <v>3.2000000000000003E-4</v>
      </c>
      <c r="R335" s="153">
        <f t="shared" si="72"/>
        <v>4.1600000000000005E-2</v>
      </c>
      <c r="S335" s="153">
        <v>0</v>
      </c>
      <c r="T335" s="154">
        <f t="shared" si="73"/>
        <v>0</v>
      </c>
      <c r="AR335" s="155" t="s">
        <v>768</v>
      </c>
      <c r="AT335" s="155" t="s">
        <v>454</v>
      </c>
      <c r="AU335" s="155" t="s">
        <v>83</v>
      </c>
      <c r="AY335" s="16" t="s">
        <v>317</v>
      </c>
      <c r="BE335" s="156">
        <f t="shared" si="74"/>
        <v>0</v>
      </c>
      <c r="BF335" s="156">
        <f t="shared" si="75"/>
        <v>0</v>
      </c>
      <c r="BG335" s="156">
        <f t="shared" si="76"/>
        <v>0</v>
      </c>
      <c r="BH335" s="156">
        <f t="shared" si="77"/>
        <v>0</v>
      </c>
      <c r="BI335" s="156">
        <f t="shared" si="78"/>
        <v>0</v>
      </c>
      <c r="BJ335" s="16" t="s">
        <v>88</v>
      </c>
      <c r="BK335" s="156">
        <f t="shared" si="79"/>
        <v>0</v>
      </c>
      <c r="BL335" s="16" t="s">
        <v>768</v>
      </c>
      <c r="BM335" s="155" t="s">
        <v>8767</v>
      </c>
    </row>
    <row r="336" spans="2:65" s="1" customFormat="1" ht="24.15" customHeight="1">
      <c r="B336" s="142"/>
      <c r="C336" s="143" t="s">
        <v>2341</v>
      </c>
      <c r="D336" s="199" t="s">
        <v>319</v>
      </c>
      <c r="E336" s="144" t="s">
        <v>8563</v>
      </c>
      <c r="F336" s="145" t="s">
        <v>8768</v>
      </c>
      <c r="G336" s="146" t="s">
        <v>484</v>
      </c>
      <c r="H336" s="147">
        <v>290</v>
      </c>
      <c r="I336" s="148"/>
      <c r="J336" s="149">
        <f t="shared" si="70"/>
        <v>0</v>
      </c>
      <c r="K336" s="150"/>
      <c r="L336" s="31"/>
      <c r="M336" s="151" t="s">
        <v>1</v>
      </c>
      <c r="N336" s="152" t="s">
        <v>42</v>
      </c>
      <c r="P336" s="153">
        <f t="shared" si="71"/>
        <v>0</v>
      </c>
      <c r="Q336" s="153">
        <v>0</v>
      </c>
      <c r="R336" s="153">
        <f t="shared" si="72"/>
        <v>0</v>
      </c>
      <c r="S336" s="153">
        <v>0</v>
      </c>
      <c r="T336" s="154">
        <f t="shared" si="73"/>
        <v>0</v>
      </c>
      <c r="AR336" s="155" t="s">
        <v>561</v>
      </c>
      <c r="AT336" s="155" t="s">
        <v>319</v>
      </c>
      <c r="AU336" s="155" t="s">
        <v>83</v>
      </c>
      <c r="AY336" s="16" t="s">
        <v>317</v>
      </c>
      <c r="BE336" s="156">
        <f t="shared" si="74"/>
        <v>0</v>
      </c>
      <c r="BF336" s="156">
        <f t="shared" si="75"/>
        <v>0</v>
      </c>
      <c r="BG336" s="156">
        <f t="shared" si="76"/>
        <v>0</v>
      </c>
      <c r="BH336" s="156">
        <f t="shared" si="77"/>
        <v>0</v>
      </c>
      <c r="BI336" s="156">
        <f t="shared" si="78"/>
        <v>0</v>
      </c>
      <c r="BJ336" s="16" t="s">
        <v>88</v>
      </c>
      <c r="BK336" s="156">
        <f t="shared" si="79"/>
        <v>0</v>
      </c>
      <c r="BL336" s="16" t="s">
        <v>561</v>
      </c>
      <c r="BM336" s="155" t="s">
        <v>8769</v>
      </c>
    </row>
    <row r="337" spans="2:65" s="1" customFormat="1" ht="24.15" customHeight="1">
      <c r="B337" s="142"/>
      <c r="C337" s="179" t="s">
        <v>2355</v>
      </c>
      <c r="D337" s="202" t="s">
        <v>454</v>
      </c>
      <c r="E337" s="180" t="s">
        <v>8770</v>
      </c>
      <c r="F337" s="181" t="s">
        <v>8768</v>
      </c>
      <c r="G337" s="182" t="s">
        <v>484</v>
      </c>
      <c r="H337" s="183">
        <v>290</v>
      </c>
      <c r="I337" s="184"/>
      <c r="J337" s="185">
        <f t="shared" si="70"/>
        <v>0</v>
      </c>
      <c r="K337" s="186"/>
      <c r="L337" s="187"/>
      <c r="M337" s="188" t="s">
        <v>1</v>
      </c>
      <c r="N337" s="189" t="s">
        <v>42</v>
      </c>
      <c r="P337" s="153">
        <f t="shared" si="71"/>
        <v>0</v>
      </c>
      <c r="Q337" s="153">
        <v>5.9999999999999995E-4</v>
      </c>
      <c r="R337" s="153">
        <f t="shared" si="72"/>
        <v>0.17399999999999999</v>
      </c>
      <c r="S337" s="153">
        <v>0</v>
      </c>
      <c r="T337" s="154">
        <f t="shared" si="73"/>
        <v>0</v>
      </c>
      <c r="AR337" s="155" t="s">
        <v>768</v>
      </c>
      <c r="AT337" s="155" t="s">
        <v>454</v>
      </c>
      <c r="AU337" s="155" t="s">
        <v>83</v>
      </c>
      <c r="AY337" s="16" t="s">
        <v>317</v>
      </c>
      <c r="BE337" s="156">
        <f t="shared" si="74"/>
        <v>0</v>
      </c>
      <c r="BF337" s="156">
        <f t="shared" si="75"/>
        <v>0</v>
      </c>
      <c r="BG337" s="156">
        <f t="shared" si="76"/>
        <v>0</v>
      </c>
      <c r="BH337" s="156">
        <f t="shared" si="77"/>
        <v>0</v>
      </c>
      <c r="BI337" s="156">
        <f t="shared" si="78"/>
        <v>0</v>
      </c>
      <c r="BJ337" s="16" t="s">
        <v>88</v>
      </c>
      <c r="BK337" s="156">
        <f t="shared" si="79"/>
        <v>0</v>
      </c>
      <c r="BL337" s="16" t="s">
        <v>768</v>
      </c>
      <c r="BM337" s="155" t="s">
        <v>8771</v>
      </c>
    </row>
    <row r="338" spans="2:65" s="1" customFormat="1" ht="24.15" customHeight="1">
      <c r="B338" s="142"/>
      <c r="C338" s="143" t="s">
        <v>4715</v>
      </c>
      <c r="D338" s="200" t="s">
        <v>319</v>
      </c>
      <c r="E338" s="144" t="s">
        <v>8772</v>
      </c>
      <c r="F338" s="145" t="s">
        <v>8564</v>
      </c>
      <c r="G338" s="146" t="s">
        <v>484</v>
      </c>
      <c r="H338" s="147">
        <v>15</v>
      </c>
      <c r="I338" s="148"/>
      <c r="J338" s="149">
        <f t="shared" si="70"/>
        <v>0</v>
      </c>
      <c r="K338" s="150"/>
      <c r="L338" s="31"/>
      <c r="M338" s="151" t="s">
        <v>1</v>
      </c>
      <c r="N338" s="152" t="s">
        <v>42</v>
      </c>
      <c r="P338" s="153">
        <f t="shared" si="71"/>
        <v>0</v>
      </c>
      <c r="Q338" s="153">
        <v>0</v>
      </c>
      <c r="R338" s="153">
        <f t="shared" si="72"/>
        <v>0</v>
      </c>
      <c r="S338" s="153">
        <v>0</v>
      </c>
      <c r="T338" s="154">
        <f t="shared" si="73"/>
        <v>0</v>
      </c>
      <c r="AR338" s="155" t="s">
        <v>561</v>
      </c>
      <c r="AT338" s="155" t="s">
        <v>319</v>
      </c>
      <c r="AU338" s="155" t="s">
        <v>83</v>
      </c>
      <c r="AY338" s="16" t="s">
        <v>317</v>
      </c>
      <c r="BE338" s="156">
        <f t="shared" si="74"/>
        <v>0</v>
      </c>
      <c r="BF338" s="156">
        <f t="shared" si="75"/>
        <v>0</v>
      </c>
      <c r="BG338" s="156">
        <f t="shared" si="76"/>
        <v>0</v>
      </c>
      <c r="BH338" s="156">
        <f t="shared" si="77"/>
        <v>0</v>
      </c>
      <c r="BI338" s="156">
        <f t="shared" si="78"/>
        <v>0</v>
      </c>
      <c r="BJ338" s="16" t="s">
        <v>88</v>
      </c>
      <c r="BK338" s="156">
        <f t="shared" si="79"/>
        <v>0</v>
      </c>
      <c r="BL338" s="16" t="s">
        <v>561</v>
      </c>
      <c r="BM338" s="155" t="s">
        <v>8773</v>
      </c>
    </row>
    <row r="339" spans="2:65" s="1" customFormat="1" ht="24.15" customHeight="1">
      <c r="B339" s="142"/>
      <c r="C339" s="179" t="s">
        <v>4727</v>
      </c>
      <c r="D339" s="201" t="s">
        <v>454</v>
      </c>
      <c r="E339" s="180" t="s">
        <v>8774</v>
      </c>
      <c r="F339" s="181" t="s">
        <v>8564</v>
      </c>
      <c r="G339" s="182" t="s">
        <v>484</v>
      </c>
      <c r="H339" s="183">
        <v>15</v>
      </c>
      <c r="I339" s="184"/>
      <c r="J339" s="185">
        <f t="shared" si="70"/>
        <v>0</v>
      </c>
      <c r="K339" s="186"/>
      <c r="L339" s="187"/>
      <c r="M339" s="188" t="s">
        <v>1</v>
      </c>
      <c r="N339" s="189" t="s">
        <v>42</v>
      </c>
      <c r="P339" s="153">
        <f t="shared" si="71"/>
        <v>0</v>
      </c>
      <c r="Q339" s="153">
        <v>5.9999999999999995E-4</v>
      </c>
      <c r="R339" s="153">
        <f t="shared" si="72"/>
        <v>8.9999999999999993E-3</v>
      </c>
      <c r="S339" s="153">
        <v>0</v>
      </c>
      <c r="T339" s="154">
        <f t="shared" si="73"/>
        <v>0</v>
      </c>
      <c r="AR339" s="155" t="s">
        <v>768</v>
      </c>
      <c r="AT339" s="155" t="s">
        <v>454</v>
      </c>
      <c r="AU339" s="155" t="s">
        <v>83</v>
      </c>
      <c r="AY339" s="16" t="s">
        <v>317</v>
      </c>
      <c r="BE339" s="156">
        <f t="shared" si="74"/>
        <v>0</v>
      </c>
      <c r="BF339" s="156">
        <f t="shared" si="75"/>
        <v>0</v>
      </c>
      <c r="BG339" s="156">
        <f t="shared" si="76"/>
        <v>0</v>
      </c>
      <c r="BH339" s="156">
        <f t="shared" si="77"/>
        <v>0</v>
      </c>
      <c r="BI339" s="156">
        <f t="shared" si="78"/>
        <v>0</v>
      </c>
      <c r="BJ339" s="16" t="s">
        <v>88</v>
      </c>
      <c r="BK339" s="156">
        <f t="shared" si="79"/>
        <v>0</v>
      </c>
      <c r="BL339" s="16" t="s">
        <v>768</v>
      </c>
      <c r="BM339" s="155" t="s">
        <v>1017</v>
      </c>
    </row>
    <row r="340" spans="2:65" s="1" customFormat="1" ht="24.15" customHeight="1">
      <c r="B340" s="142"/>
      <c r="C340" s="143" t="s">
        <v>2359</v>
      </c>
      <c r="D340" s="143" t="s">
        <v>319</v>
      </c>
      <c r="E340" s="144" t="s">
        <v>8775</v>
      </c>
      <c r="F340" s="145" t="s">
        <v>8776</v>
      </c>
      <c r="G340" s="146" t="s">
        <v>484</v>
      </c>
      <c r="H340" s="147">
        <v>780</v>
      </c>
      <c r="I340" s="148"/>
      <c r="J340" s="149">
        <f t="shared" si="70"/>
        <v>0</v>
      </c>
      <c r="K340" s="150"/>
      <c r="L340" s="31"/>
      <c r="M340" s="151" t="s">
        <v>1</v>
      </c>
      <c r="N340" s="152" t="s">
        <v>42</v>
      </c>
      <c r="P340" s="153">
        <f t="shared" si="71"/>
        <v>0</v>
      </c>
      <c r="Q340" s="153">
        <v>0</v>
      </c>
      <c r="R340" s="153">
        <f t="shared" si="72"/>
        <v>0</v>
      </c>
      <c r="S340" s="153">
        <v>0</v>
      </c>
      <c r="T340" s="154">
        <f t="shared" si="73"/>
        <v>0</v>
      </c>
      <c r="AR340" s="155" t="s">
        <v>561</v>
      </c>
      <c r="AT340" s="155" t="s">
        <v>319</v>
      </c>
      <c r="AU340" s="155" t="s">
        <v>83</v>
      </c>
      <c r="AY340" s="16" t="s">
        <v>317</v>
      </c>
      <c r="BE340" s="156">
        <f t="shared" si="74"/>
        <v>0</v>
      </c>
      <c r="BF340" s="156">
        <f t="shared" si="75"/>
        <v>0</v>
      </c>
      <c r="BG340" s="156">
        <f t="shared" si="76"/>
        <v>0</v>
      </c>
      <c r="BH340" s="156">
        <f t="shared" si="77"/>
        <v>0</v>
      </c>
      <c r="BI340" s="156">
        <f t="shared" si="78"/>
        <v>0</v>
      </c>
      <c r="BJ340" s="16" t="s">
        <v>88</v>
      </c>
      <c r="BK340" s="156">
        <f t="shared" si="79"/>
        <v>0</v>
      </c>
      <c r="BL340" s="16" t="s">
        <v>561</v>
      </c>
      <c r="BM340" s="155" t="s">
        <v>8777</v>
      </c>
    </row>
    <row r="341" spans="2:65" s="1" customFormat="1" ht="24.15" customHeight="1">
      <c r="B341" s="142"/>
      <c r="C341" s="179" t="s">
        <v>2367</v>
      </c>
      <c r="D341" s="179" t="s">
        <v>454</v>
      </c>
      <c r="E341" s="180" t="s">
        <v>8778</v>
      </c>
      <c r="F341" s="181" t="s">
        <v>8776</v>
      </c>
      <c r="G341" s="182" t="s">
        <v>484</v>
      </c>
      <c r="H341" s="183">
        <v>780</v>
      </c>
      <c r="I341" s="184"/>
      <c r="J341" s="185">
        <f t="shared" si="70"/>
        <v>0</v>
      </c>
      <c r="K341" s="186"/>
      <c r="L341" s="187"/>
      <c r="M341" s="188" t="s">
        <v>1</v>
      </c>
      <c r="N341" s="189" t="s">
        <v>42</v>
      </c>
      <c r="P341" s="153">
        <f t="shared" si="71"/>
        <v>0</v>
      </c>
      <c r="Q341" s="153">
        <v>3.3E-4</v>
      </c>
      <c r="R341" s="153">
        <f t="shared" si="72"/>
        <v>0.25740000000000002</v>
      </c>
      <c r="S341" s="153">
        <v>0</v>
      </c>
      <c r="T341" s="154">
        <f t="shared" si="73"/>
        <v>0</v>
      </c>
      <c r="AR341" s="155" t="s">
        <v>768</v>
      </c>
      <c r="AT341" s="155" t="s">
        <v>454</v>
      </c>
      <c r="AU341" s="155" t="s">
        <v>83</v>
      </c>
      <c r="AY341" s="16" t="s">
        <v>317</v>
      </c>
      <c r="BE341" s="156">
        <f t="shared" si="74"/>
        <v>0</v>
      </c>
      <c r="BF341" s="156">
        <f t="shared" si="75"/>
        <v>0</v>
      </c>
      <c r="BG341" s="156">
        <f t="shared" si="76"/>
        <v>0</v>
      </c>
      <c r="BH341" s="156">
        <f t="shared" si="77"/>
        <v>0</v>
      </c>
      <c r="BI341" s="156">
        <f t="shared" si="78"/>
        <v>0</v>
      </c>
      <c r="BJ341" s="16" t="s">
        <v>88</v>
      </c>
      <c r="BK341" s="156">
        <f t="shared" si="79"/>
        <v>0</v>
      </c>
      <c r="BL341" s="16" t="s">
        <v>768</v>
      </c>
      <c r="BM341" s="155" t="s">
        <v>8779</v>
      </c>
    </row>
    <row r="342" spans="2:65" s="1" customFormat="1" ht="24.15" customHeight="1">
      <c r="B342" s="142"/>
      <c r="C342" s="143" t="s">
        <v>2371</v>
      </c>
      <c r="D342" s="199" t="s">
        <v>319</v>
      </c>
      <c r="E342" s="144" t="s">
        <v>8780</v>
      </c>
      <c r="F342" s="145" t="s">
        <v>8781</v>
      </c>
      <c r="G342" s="146" t="s">
        <v>484</v>
      </c>
      <c r="H342" s="147">
        <v>145</v>
      </c>
      <c r="I342" s="148"/>
      <c r="J342" s="149">
        <f t="shared" si="70"/>
        <v>0</v>
      </c>
      <c r="K342" s="150"/>
      <c r="L342" s="31"/>
      <c r="M342" s="151" t="s">
        <v>1</v>
      </c>
      <c r="N342" s="152" t="s">
        <v>42</v>
      </c>
      <c r="P342" s="153">
        <f t="shared" si="71"/>
        <v>0</v>
      </c>
      <c r="Q342" s="153">
        <v>0</v>
      </c>
      <c r="R342" s="153">
        <f t="shared" si="72"/>
        <v>0</v>
      </c>
      <c r="S342" s="153">
        <v>0</v>
      </c>
      <c r="T342" s="154">
        <f t="shared" si="73"/>
        <v>0</v>
      </c>
      <c r="AR342" s="155" t="s">
        <v>561</v>
      </c>
      <c r="AT342" s="155" t="s">
        <v>319</v>
      </c>
      <c r="AU342" s="155" t="s">
        <v>83</v>
      </c>
      <c r="AY342" s="16" t="s">
        <v>317</v>
      </c>
      <c r="BE342" s="156">
        <f t="shared" si="74"/>
        <v>0</v>
      </c>
      <c r="BF342" s="156">
        <f t="shared" si="75"/>
        <v>0</v>
      </c>
      <c r="BG342" s="156">
        <f t="shared" si="76"/>
        <v>0</v>
      </c>
      <c r="BH342" s="156">
        <f t="shared" si="77"/>
        <v>0</v>
      </c>
      <c r="BI342" s="156">
        <f t="shared" si="78"/>
        <v>0</v>
      </c>
      <c r="BJ342" s="16" t="s">
        <v>88</v>
      </c>
      <c r="BK342" s="156">
        <f t="shared" si="79"/>
        <v>0</v>
      </c>
      <c r="BL342" s="16" t="s">
        <v>561</v>
      </c>
      <c r="BM342" s="155" t="s">
        <v>8782</v>
      </c>
    </row>
    <row r="343" spans="2:65" s="1" customFormat="1" ht="24.15" customHeight="1">
      <c r="B343" s="142"/>
      <c r="C343" s="179" t="s">
        <v>2379</v>
      </c>
      <c r="D343" s="202" t="s">
        <v>454</v>
      </c>
      <c r="E343" s="180" t="s">
        <v>8783</v>
      </c>
      <c r="F343" s="181" t="s">
        <v>8781</v>
      </c>
      <c r="G343" s="182" t="s">
        <v>484</v>
      </c>
      <c r="H343" s="183">
        <v>145</v>
      </c>
      <c r="I343" s="184"/>
      <c r="J343" s="185">
        <f t="shared" si="70"/>
        <v>0</v>
      </c>
      <c r="K343" s="186"/>
      <c r="L343" s="187"/>
      <c r="M343" s="188" t="s">
        <v>1</v>
      </c>
      <c r="N343" s="189" t="s">
        <v>42</v>
      </c>
      <c r="P343" s="153">
        <f t="shared" si="71"/>
        <v>0</v>
      </c>
      <c r="Q343" s="153">
        <v>1.2899999999999999E-3</v>
      </c>
      <c r="R343" s="153">
        <f t="shared" si="72"/>
        <v>0.18704999999999999</v>
      </c>
      <c r="S343" s="153">
        <v>0</v>
      </c>
      <c r="T343" s="154">
        <f t="shared" si="73"/>
        <v>0</v>
      </c>
      <c r="AR343" s="155" t="s">
        <v>768</v>
      </c>
      <c r="AT343" s="155" t="s">
        <v>454</v>
      </c>
      <c r="AU343" s="155" t="s">
        <v>83</v>
      </c>
      <c r="AY343" s="16" t="s">
        <v>317</v>
      </c>
      <c r="BE343" s="156">
        <f t="shared" si="74"/>
        <v>0</v>
      </c>
      <c r="BF343" s="156">
        <f t="shared" si="75"/>
        <v>0</v>
      </c>
      <c r="BG343" s="156">
        <f t="shared" si="76"/>
        <v>0</v>
      </c>
      <c r="BH343" s="156">
        <f t="shared" si="77"/>
        <v>0</v>
      </c>
      <c r="BI343" s="156">
        <f t="shared" si="78"/>
        <v>0</v>
      </c>
      <c r="BJ343" s="16" t="s">
        <v>88</v>
      </c>
      <c r="BK343" s="156">
        <f t="shared" si="79"/>
        <v>0</v>
      </c>
      <c r="BL343" s="16" t="s">
        <v>768</v>
      </c>
      <c r="BM343" s="155" t="s">
        <v>8784</v>
      </c>
    </row>
    <row r="344" spans="2:65" s="1" customFormat="1" ht="33" customHeight="1">
      <c r="B344" s="142"/>
      <c r="C344" s="143" t="s">
        <v>2384</v>
      </c>
      <c r="D344" s="143" t="s">
        <v>319</v>
      </c>
      <c r="E344" s="144" t="s">
        <v>8785</v>
      </c>
      <c r="F344" s="145" t="s">
        <v>8786</v>
      </c>
      <c r="G344" s="146" t="s">
        <v>484</v>
      </c>
      <c r="H344" s="147">
        <v>36</v>
      </c>
      <c r="I344" s="148"/>
      <c r="J344" s="149">
        <f t="shared" si="70"/>
        <v>0</v>
      </c>
      <c r="K344" s="150"/>
      <c r="L344" s="31"/>
      <c r="M344" s="151" t="s">
        <v>1</v>
      </c>
      <c r="N344" s="152" t="s">
        <v>42</v>
      </c>
      <c r="P344" s="153">
        <f t="shared" si="71"/>
        <v>0</v>
      </c>
      <c r="Q344" s="153">
        <v>0</v>
      </c>
      <c r="R344" s="153">
        <f t="shared" si="72"/>
        <v>0</v>
      </c>
      <c r="S344" s="153">
        <v>0</v>
      </c>
      <c r="T344" s="154">
        <f t="shared" si="73"/>
        <v>0</v>
      </c>
      <c r="AR344" s="155" t="s">
        <v>561</v>
      </c>
      <c r="AT344" s="155" t="s">
        <v>319</v>
      </c>
      <c r="AU344" s="155" t="s">
        <v>83</v>
      </c>
      <c r="AY344" s="16" t="s">
        <v>317</v>
      </c>
      <c r="BE344" s="156">
        <f t="shared" si="74"/>
        <v>0</v>
      </c>
      <c r="BF344" s="156">
        <f t="shared" si="75"/>
        <v>0</v>
      </c>
      <c r="BG344" s="156">
        <f t="shared" si="76"/>
        <v>0</v>
      </c>
      <c r="BH344" s="156">
        <f t="shared" si="77"/>
        <v>0</v>
      </c>
      <c r="BI344" s="156">
        <f t="shared" si="78"/>
        <v>0</v>
      </c>
      <c r="BJ344" s="16" t="s">
        <v>88</v>
      </c>
      <c r="BK344" s="156">
        <f t="shared" si="79"/>
        <v>0</v>
      </c>
      <c r="BL344" s="16" t="s">
        <v>561</v>
      </c>
      <c r="BM344" s="155" t="s">
        <v>8787</v>
      </c>
    </row>
    <row r="345" spans="2:65" s="1" customFormat="1" ht="33" customHeight="1">
      <c r="B345" s="142"/>
      <c r="C345" s="179" t="s">
        <v>2399</v>
      </c>
      <c r="D345" s="179" t="s">
        <v>454</v>
      </c>
      <c r="E345" s="180" t="s">
        <v>8788</v>
      </c>
      <c r="F345" s="181" t="s">
        <v>8786</v>
      </c>
      <c r="G345" s="182" t="s">
        <v>484</v>
      </c>
      <c r="H345" s="183">
        <v>36</v>
      </c>
      <c r="I345" s="184"/>
      <c r="J345" s="185">
        <f t="shared" si="70"/>
        <v>0</v>
      </c>
      <c r="K345" s="186"/>
      <c r="L345" s="187"/>
      <c r="M345" s="188" t="s">
        <v>1</v>
      </c>
      <c r="N345" s="189" t="s">
        <v>42</v>
      </c>
      <c r="P345" s="153">
        <f t="shared" si="71"/>
        <v>0</v>
      </c>
      <c r="Q345" s="153">
        <v>4.6999999999999999E-4</v>
      </c>
      <c r="R345" s="153">
        <f t="shared" si="72"/>
        <v>1.6920000000000001E-2</v>
      </c>
      <c r="S345" s="153">
        <v>0</v>
      </c>
      <c r="T345" s="154">
        <f t="shared" si="73"/>
        <v>0</v>
      </c>
      <c r="AR345" s="155" t="s">
        <v>768</v>
      </c>
      <c r="AT345" s="155" t="s">
        <v>454</v>
      </c>
      <c r="AU345" s="155" t="s">
        <v>83</v>
      </c>
      <c r="AY345" s="16" t="s">
        <v>317</v>
      </c>
      <c r="BE345" s="156">
        <f t="shared" si="74"/>
        <v>0</v>
      </c>
      <c r="BF345" s="156">
        <f t="shared" si="75"/>
        <v>0</v>
      </c>
      <c r="BG345" s="156">
        <f t="shared" si="76"/>
        <v>0</v>
      </c>
      <c r="BH345" s="156">
        <f t="shared" si="77"/>
        <v>0</v>
      </c>
      <c r="BI345" s="156">
        <f t="shared" si="78"/>
        <v>0</v>
      </c>
      <c r="BJ345" s="16" t="s">
        <v>88</v>
      </c>
      <c r="BK345" s="156">
        <f t="shared" si="79"/>
        <v>0</v>
      </c>
      <c r="BL345" s="16" t="s">
        <v>768</v>
      </c>
      <c r="BM345" s="155" t="s">
        <v>8789</v>
      </c>
    </row>
    <row r="346" spans="2:65" s="1" customFormat="1" ht="33" customHeight="1">
      <c r="B346" s="142"/>
      <c r="C346" s="143" t="s">
        <v>2408</v>
      </c>
      <c r="D346" s="199" t="s">
        <v>319</v>
      </c>
      <c r="E346" s="144" t="s">
        <v>8790</v>
      </c>
      <c r="F346" s="145" t="s">
        <v>8791</v>
      </c>
      <c r="G346" s="146" t="s">
        <v>484</v>
      </c>
      <c r="H346" s="147">
        <v>5680</v>
      </c>
      <c r="I346" s="148"/>
      <c r="J346" s="149">
        <f t="shared" si="70"/>
        <v>0</v>
      </c>
      <c r="K346" s="150"/>
      <c r="L346" s="31"/>
      <c r="M346" s="151" t="s">
        <v>1</v>
      </c>
      <c r="N346" s="152" t="s">
        <v>42</v>
      </c>
      <c r="P346" s="153">
        <f t="shared" si="71"/>
        <v>0</v>
      </c>
      <c r="Q346" s="153">
        <v>0</v>
      </c>
      <c r="R346" s="153">
        <f t="shared" si="72"/>
        <v>0</v>
      </c>
      <c r="S346" s="153">
        <v>0</v>
      </c>
      <c r="T346" s="154">
        <f t="shared" si="73"/>
        <v>0</v>
      </c>
      <c r="AR346" s="155" t="s">
        <v>561</v>
      </c>
      <c r="AT346" s="155" t="s">
        <v>319</v>
      </c>
      <c r="AU346" s="155" t="s">
        <v>83</v>
      </c>
      <c r="AY346" s="16" t="s">
        <v>317</v>
      </c>
      <c r="BE346" s="156">
        <f t="shared" si="74"/>
        <v>0</v>
      </c>
      <c r="BF346" s="156">
        <f t="shared" si="75"/>
        <v>0</v>
      </c>
      <c r="BG346" s="156">
        <f t="shared" si="76"/>
        <v>0</v>
      </c>
      <c r="BH346" s="156">
        <f t="shared" si="77"/>
        <v>0</v>
      </c>
      <c r="BI346" s="156">
        <f t="shared" si="78"/>
        <v>0</v>
      </c>
      <c r="BJ346" s="16" t="s">
        <v>88</v>
      </c>
      <c r="BK346" s="156">
        <f t="shared" si="79"/>
        <v>0</v>
      </c>
      <c r="BL346" s="16" t="s">
        <v>561</v>
      </c>
      <c r="BM346" s="155" t="s">
        <v>8792</v>
      </c>
    </row>
    <row r="347" spans="2:65" s="1" customFormat="1" ht="33" customHeight="1">
      <c r="B347" s="142"/>
      <c r="C347" s="179" t="s">
        <v>2416</v>
      </c>
      <c r="D347" s="202" t="s">
        <v>454</v>
      </c>
      <c r="E347" s="180" t="s">
        <v>8793</v>
      </c>
      <c r="F347" s="181" t="s">
        <v>8791</v>
      </c>
      <c r="G347" s="182" t="s">
        <v>484</v>
      </c>
      <c r="H347" s="183">
        <v>5680</v>
      </c>
      <c r="I347" s="184"/>
      <c r="J347" s="185">
        <f t="shared" si="70"/>
        <v>0</v>
      </c>
      <c r="K347" s="186"/>
      <c r="L347" s="187"/>
      <c r="M347" s="188" t="s">
        <v>1</v>
      </c>
      <c r="N347" s="189" t="s">
        <v>42</v>
      </c>
      <c r="P347" s="153">
        <f t="shared" si="71"/>
        <v>0</v>
      </c>
      <c r="Q347" s="153">
        <v>2.9999999999999997E-4</v>
      </c>
      <c r="R347" s="153">
        <f t="shared" si="72"/>
        <v>1.704</v>
      </c>
      <c r="S347" s="153">
        <v>0</v>
      </c>
      <c r="T347" s="154">
        <f t="shared" si="73"/>
        <v>0</v>
      </c>
      <c r="AR347" s="155" t="s">
        <v>768</v>
      </c>
      <c r="AT347" s="155" t="s">
        <v>454</v>
      </c>
      <c r="AU347" s="155" t="s">
        <v>83</v>
      </c>
      <c r="AY347" s="16" t="s">
        <v>317</v>
      </c>
      <c r="BE347" s="156">
        <f t="shared" si="74"/>
        <v>0</v>
      </c>
      <c r="BF347" s="156">
        <f t="shared" si="75"/>
        <v>0</v>
      </c>
      <c r="BG347" s="156">
        <f t="shared" si="76"/>
        <v>0</v>
      </c>
      <c r="BH347" s="156">
        <f t="shared" si="77"/>
        <v>0</v>
      </c>
      <c r="BI347" s="156">
        <f t="shared" si="78"/>
        <v>0</v>
      </c>
      <c r="BJ347" s="16" t="s">
        <v>88</v>
      </c>
      <c r="BK347" s="156">
        <f t="shared" si="79"/>
        <v>0</v>
      </c>
      <c r="BL347" s="16" t="s">
        <v>768</v>
      </c>
      <c r="BM347" s="155" t="s">
        <v>8794</v>
      </c>
    </row>
    <row r="348" spans="2:65" s="1" customFormat="1" ht="33" customHeight="1">
      <c r="B348" s="142"/>
      <c r="C348" s="143" t="s">
        <v>2421</v>
      </c>
      <c r="D348" s="143" t="s">
        <v>319</v>
      </c>
      <c r="E348" s="144" t="s">
        <v>8795</v>
      </c>
      <c r="F348" s="145" t="s">
        <v>8796</v>
      </c>
      <c r="G348" s="146" t="s">
        <v>484</v>
      </c>
      <c r="H348" s="147">
        <v>860</v>
      </c>
      <c r="I348" s="148"/>
      <c r="J348" s="149">
        <f t="shared" si="70"/>
        <v>0</v>
      </c>
      <c r="K348" s="150"/>
      <c r="L348" s="31"/>
      <c r="M348" s="151" t="s">
        <v>1</v>
      </c>
      <c r="N348" s="152" t="s">
        <v>42</v>
      </c>
      <c r="P348" s="153">
        <f t="shared" si="71"/>
        <v>0</v>
      </c>
      <c r="Q348" s="153">
        <v>0</v>
      </c>
      <c r="R348" s="153">
        <f t="shared" si="72"/>
        <v>0</v>
      </c>
      <c r="S348" s="153">
        <v>0</v>
      </c>
      <c r="T348" s="154">
        <f t="shared" si="73"/>
        <v>0</v>
      </c>
      <c r="AR348" s="155" t="s">
        <v>561</v>
      </c>
      <c r="AT348" s="155" t="s">
        <v>319</v>
      </c>
      <c r="AU348" s="155" t="s">
        <v>83</v>
      </c>
      <c r="AY348" s="16" t="s">
        <v>317</v>
      </c>
      <c r="BE348" s="156">
        <f t="shared" si="74"/>
        <v>0</v>
      </c>
      <c r="BF348" s="156">
        <f t="shared" si="75"/>
        <v>0</v>
      </c>
      <c r="BG348" s="156">
        <f t="shared" si="76"/>
        <v>0</v>
      </c>
      <c r="BH348" s="156">
        <f t="shared" si="77"/>
        <v>0</v>
      </c>
      <c r="BI348" s="156">
        <f t="shared" si="78"/>
        <v>0</v>
      </c>
      <c r="BJ348" s="16" t="s">
        <v>88</v>
      </c>
      <c r="BK348" s="156">
        <f t="shared" si="79"/>
        <v>0</v>
      </c>
      <c r="BL348" s="16" t="s">
        <v>561</v>
      </c>
      <c r="BM348" s="155" t="s">
        <v>8797</v>
      </c>
    </row>
    <row r="349" spans="2:65" s="1" customFormat="1" ht="33" customHeight="1">
      <c r="B349" s="142"/>
      <c r="C349" s="179" t="s">
        <v>2425</v>
      </c>
      <c r="D349" s="179" t="s">
        <v>454</v>
      </c>
      <c r="E349" s="180" t="s">
        <v>8798</v>
      </c>
      <c r="F349" s="181" t="s">
        <v>8796</v>
      </c>
      <c r="G349" s="182" t="s">
        <v>484</v>
      </c>
      <c r="H349" s="183">
        <v>860</v>
      </c>
      <c r="I349" s="184"/>
      <c r="J349" s="185">
        <f t="shared" si="70"/>
        <v>0</v>
      </c>
      <c r="K349" s="186"/>
      <c r="L349" s="187"/>
      <c r="M349" s="188" t="s">
        <v>1</v>
      </c>
      <c r="N349" s="189" t="s">
        <v>42</v>
      </c>
      <c r="P349" s="153">
        <f t="shared" si="71"/>
        <v>0</v>
      </c>
      <c r="Q349" s="153">
        <v>4.2000000000000002E-4</v>
      </c>
      <c r="R349" s="153">
        <f t="shared" si="72"/>
        <v>0.36120000000000002</v>
      </c>
      <c r="S349" s="153">
        <v>0</v>
      </c>
      <c r="T349" s="154">
        <f t="shared" si="73"/>
        <v>0</v>
      </c>
      <c r="AR349" s="155" t="s">
        <v>768</v>
      </c>
      <c r="AT349" s="155" t="s">
        <v>454</v>
      </c>
      <c r="AU349" s="155" t="s">
        <v>83</v>
      </c>
      <c r="AY349" s="16" t="s">
        <v>317</v>
      </c>
      <c r="BE349" s="156">
        <f t="shared" si="74"/>
        <v>0</v>
      </c>
      <c r="BF349" s="156">
        <f t="shared" si="75"/>
        <v>0</v>
      </c>
      <c r="BG349" s="156">
        <f t="shared" si="76"/>
        <v>0</v>
      </c>
      <c r="BH349" s="156">
        <f t="shared" si="77"/>
        <v>0</v>
      </c>
      <c r="BI349" s="156">
        <f t="shared" si="78"/>
        <v>0</v>
      </c>
      <c r="BJ349" s="16" t="s">
        <v>88</v>
      </c>
      <c r="BK349" s="156">
        <f t="shared" si="79"/>
        <v>0</v>
      </c>
      <c r="BL349" s="16" t="s">
        <v>768</v>
      </c>
      <c r="BM349" s="155" t="s">
        <v>8799</v>
      </c>
    </row>
    <row r="350" spans="2:65" s="1" customFormat="1" ht="33" customHeight="1">
      <c r="B350" s="142"/>
      <c r="C350" s="143" t="s">
        <v>2429</v>
      </c>
      <c r="D350" s="143" t="s">
        <v>319</v>
      </c>
      <c r="E350" s="144" t="s">
        <v>8800</v>
      </c>
      <c r="F350" s="145" t="s">
        <v>8801</v>
      </c>
      <c r="G350" s="146" t="s">
        <v>484</v>
      </c>
      <c r="H350" s="147">
        <v>6840</v>
      </c>
      <c r="I350" s="148"/>
      <c r="J350" s="149">
        <f t="shared" si="70"/>
        <v>0</v>
      </c>
      <c r="K350" s="150"/>
      <c r="L350" s="31"/>
      <c r="M350" s="151" t="s">
        <v>1</v>
      </c>
      <c r="N350" s="152" t="s">
        <v>42</v>
      </c>
      <c r="P350" s="153">
        <f t="shared" si="71"/>
        <v>0</v>
      </c>
      <c r="Q350" s="153">
        <v>0</v>
      </c>
      <c r="R350" s="153">
        <f t="shared" si="72"/>
        <v>0</v>
      </c>
      <c r="S350" s="153">
        <v>0</v>
      </c>
      <c r="T350" s="154">
        <f t="shared" si="73"/>
        <v>0</v>
      </c>
      <c r="AR350" s="155" t="s">
        <v>561</v>
      </c>
      <c r="AT350" s="155" t="s">
        <v>319</v>
      </c>
      <c r="AU350" s="155" t="s">
        <v>83</v>
      </c>
      <c r="AY350" s="16" t="s">
        <v>317</v>
      </c>
      <c r="BE350" s="156">
        <f t="shared" si="74"/>
        <v>0</v>
      </c>
      <c r="BF350" s="156">
        <f t="shared" si="75"/>
        <v>0</v>
      </c>
      <c r="BG350" s="156">
        <f t="shared" si="76"/>
        <v>0</v>
      </c>
      <c r="BH350" s="156">
        <f t="shared" si="77"/>
        <v>0</v>
      </c>
      <c r="BI350" s="156">
        <f t="shared" si="78"/>
        <v>0</v>
      </c>
      <c r="BJ350" s="16" t="s">
        <v>88</v>
      </c>
      <c r="BK350" s="156">
        <f t="shared" si="79"/>
        <v>0</v>
      </c>
      <c r="BL350" s="16" t="s">
        <v>561</v>
      </c>
      <c r="BM350" s="155" t="s">
        <v>8802</v>
      </c>
    </row>
    <row r="351" spans="2:65" s="1" customFormat="1" ht="33" customHeight="1">
      <c r="B351" s="142"/>
      <c r="C351" s="179" t="s">
        <v>2437</v>
      </c>
      <c r="D351" s="179" t="s">
        <v>454</v>
      </c>
      <c r="E351" s="180" t="s">
        <v>8803</v>
      </c>
      <c r="F351" s="181" t="s">
        <v>8801</v>
      </c>
      <c r="G351" s="182" t="s">
        <v>484</v>
      </c>
      <c r="H351" s="183">
        <v>6840</v>
      </c>
      <c r="I351" s="184"/>
      <c r="J351" s="185">
        <f t="shared" si="70"/>
        <v>0</v>
      </c>
      <c r="K351" s="186"/>
      <c r="L351" s="187"/>
      <c r="M351" s="188" t="s">
        <v>1</v>
      </c>
      <c r="N351" s="189" t="s">
        <v>42</v>
      </c>
      <c r="P351" s="153">
        <f t="shared" si="71"/>
        <v>0</v>
      </c>
      <c r="Q351" s="153">
        <v>2.7999999999999998E-4</v>
      </c>
      <c r="R351" s="153">
        <f t="shared" si="72"/>
        <v>1.9151999999999998</v>
      </c>
      <c r="S351" s="153">
        <v>0</v>
      </c>
      <c r="T351" s="154">
        <f t="shared" si="73"/>
        <v>0</v>
      </c>
      <c r="AR351" s="155" t="s">
        <v>768</v>
      </c>
      <c r="AT351" s="155" t="s">
        <v>454</v>
      </c>
      <c r="AU351" s="155" t="s">
        <v>83</v>
      </c>
      <c r="AY351" s="16" t="s">
        <v>317</v>
      </c>
      <c r="BE351" s="156">
        <f t="shared" si="74"/>
        <v>0</v>
      </c>
      <c r="BF351" s="156">
        <f t="shared" si="75"/>
        <v>0</v>
      </c>
      <c r="BG351" s="156">
        <f t="shared" si="76"/>
        <v>0</v>
      </c>
      <c r="BH351" s="156">
        <f t="shared" si="77"/>
        <v>0</v>
      </c>
      <c r="BI351" s="156">
        <f t="shared" si="78"/>
        <v>0</v>
      </c>
      <c r="BJ351" s="16" t="s">
        <v>88</v>
      </c>
      <c r="BK351" s="156">
        <f t="shared" si="79"/>
        <v>0</v>
      </c>
      <c r="BL351" s="16" t="s">
        <v>768</v>
      </c>
      <c r="BM351" s="155" t="s">
        <v>8804</v>
      </c>
    </row>
    <row r="352" spans="2:65" s="1" customFormat="1" ht="24.15" customHeight="1">
      <c r="B352" s="142"/>
      <c r="C352" s="143" t="s">
        <v>2439</v>
      </c>
      <c r="D352" s="143" t="s">
        <v>319</v>
      </c>
      <c r="E352" s="144" t="s">
        <v>8805</v>
      </c>
      <c r="F352" s="145" t="s">
        <v>8806</v>
      </c>
      <c r="G352" s="146" t="s">
        <v>484</v>
      </c>
      <c r="H352" s="147">
        <v>13700</v>
      </c>
      <c r="I352" s="148"/>
      <c r="J352" s="149">
        <f t="shared" si="70"/>
        <v>0</v>
      </c>
      <c r="K352" s="150"/>
      <c r="L352" s="31"/>
      <c r="M352" s="151" t="s">
        <v>1</v>
      </c>
      <c r="N352" s="152" t="s">
        <v>42</v>
      </c>
      <c r="P352" s="153">
        <f t="shared" si="71"/>
        <v>0</v>
      </c>
      <c r="Q352" s="153">
        <v>0</v>
      </c>
      <c r="R352" s="153">
        <f t="shared" si="72"/>
        <v>0</v>
      </c>
      <c r="S352" s="153">
        <v>0</v>
      </c>
      <c r="T352" s="154">
        <f t="shared" si="73"/>
        <v>0</v>
      </c>
      <c r="AR352" s="155" t="s">
        <v>561</v>
      </c>
      <c r="AT352" s="155" t="s">
        <v>319</v>
      </c>
      <c r="AU352" s="155" t="s">
        <v>83</v>
      </c>
      <c r="AY352" s="16" t="s">
        <v>317</v>
      </c>
      <c r="BE352" s="156">
        <f t="shared" si="74"/>
        <v>0</v>
      </c>
      <c r="BF352" s="156">
        <f t="shared" si="75"/>
        <v>0</v>
      </c>
      <c r="BG352" s="156">
        <f t="shared" si="76"/>
        <v>0</v>
      </c>
      <c r="BH352" s="156">
        <f t="shared" si="77"/>
        <v>0</v>
      </c>
      <c r="BI352" s="156">
        <f t="shared" si="78"/>
        <v>0</v>
      </c>
      <c r="BJ352" s="16" t="s">
        <v>88</v>
      </c>
      <c r="BK352" s="156">
        <f t="shared" si="79"/>
        <v>0</v>
      </c>
      <c r="BL352" s="16" t="s">
        <v>561</v>
      </c>
      <c r="BM352" s="155" t="s">
        <v>8807</v>
      </c>
    </row>
    <row r="353" spans="2:65" s="1" customFormat="1" ht="24.15" customHeight="1">
      <c r="B353" s="142"/>
      <c r="C353" s="179" t="s">
        <v>2441</v>
      </c>
      <c r="D353" s="179" t="s">
        <v>454</v>
      </c>
      <c r="E353" s="180" t="s">
        <v>8808</v>
      </c>
      <c r="F353" s="181" t="s">
        <v>8809</v>
      </c>
      <c r="G353" s="182" t="s">
        <v>484</v>
      </c>
      <c r="H353" s="183">
        <v>13700</v>
      </c>
      <c r="I353" s="184"/>
      <c r="J353" s="185">
        <f t="shared" si="70"/>
        <v>0</v>
      </c>
      <c r="K353" s="186"/>
      <c r="L353" s="187"/>
      <c r="M353" s="188" t="s">
        <v>1</v>
      </c>
      <c r="N353" s="189" t="s">
        <v>42</v>
      </c>
      <c r="P353" s="153">
        <f t="shared" si="71"/>
        <v>0</v>
      </c>
      <c r="Q353" s="153">
        <v>1.2E-4</v>
      </c>
      <c r="R353" s="153">
        <f t="shared" si="72"/>
        <v>1.6440000000000001</v>
      </c>
      <c r="S353" s="153">
        <v>0</v>
      </c>
      <c r="T353" s="154">
        <f t="shared" si="73"/>
        <v>0</v>
      </c>
      <c r="AR353" s="155" t="s">
        <v>768</v>
      </c>
      <c r="AT353" s="155" t="s">
        <v>454</v>
      </c>
      <c r="AU353" s="155" t="s">
        <v>83</v>
      </c>
      <c r="AY353" s="16" t="s">
        <v>317</v>
      </c>
      <c r="BE353" s="156">
        <f t="shared" si="74"/>
        <v>0</v>
      </c>
      <c r="BF353" s="156">
        <f t="shared" si="75"/>
        <v>0</v>
      </c>
      <c r="BG353" s="156">
        <f t="shared" si="76"/>
        <v>0</v>
      </c>
      <c r="BH353" s="156">
        <f t="shared" si="77"/>
        <v>0</v>
      </c>
      <c r="BI353" s="156">
        <f t="shared" si="78"/>
        <v>0</v>
      </c>
      <c r="BJ353" s="16" t="s">
        <v>88</v>
      </c>
      <c r="BK353" s="156">
        <f t="shared" si="79"/>
        <v>0</v>
      </c>
      <c r="BL353" s="16" t="s">
        <v>768</v>
      </c>
      <c r="BM353" s="155" t="s">
        <v>8810</v>
      </c>
    </row>
    <row r="354" spans="2:65" s="1" customFormat="1" ht="24.15" customHeight="1">
      <c r="B354" s="142"/>
      <c r="C354" s="143" t="s">
        <v>1534</v>
      </c>
      <c r="D354" s="143" t="s">
        <v>319</v>
      </c>
      <c r="E354" s="144" t="s">
        <v>8811</v>
      </c>
      <c r="F354" s="145" t="s">
        <v>8812</v>
      </c>
      <c r="G354" s="146" t="s">
        <v>484</v>
      </c>
      <c r="H354" s="147">
        <v>900</v>
      </c>
      <c r="I354" s="148"/>
      <c r="J354" s="149">
        <f t="shared" si="70"/>
        <v>0</v>
      </c>
      <c r="K354" s="150"/>
      <c r="L354" s="31"/>
      <c r="M354" s="151" t="s">
        <v>1</v>
      </c>
      <c r="N354" s="152" t="s">
        <v>42</v>
      </c>
      <c r="P354" s="153">
        <f t="shared" si="71"/>
        <v>0</v>
      </c>
      <c r="Q354" s="153">
        <v>0</v>
      </c>
      <c r="R354" s="153">
        <f t="shared" si="72"/>
        <v>0</v>
      </c>
      <c r="S354" s="153">
        <v>0</v>
      </c>
      <c r="T354" s="154">
        <f t="shared" si="73"/>
        <v>0</v>
      </c>
      <c r="AR354" s="155" t="s">
        <v>561</v>
      </c>
      <c r="AT354" s="155" t="s">
        <v>319</v>
      </c>
      <c r="AU354" s="155" t="s">
        <v>83</v>
      </c>
      <c r="AY354" s="16" t="s">
        <v>317</v>
      </c>
      <c r="BE354" s="156">
        <f t="shared" si="74"/>
        <v>0</v>
      </c>
      <c r="BF354" s="156">
        <f t="shared" si="75"/>
        <v>0</v>
      </c>
      <c r="BG354" s="156">
        <f t="shared" si="76"/>
        <v>0</v>
      </c>
      <c r="BH354" s="156">
        <f t="shared" si="77"/>
        <v>0</v>
      </c>
      <c r="BI354" s="156">
        <f t="shared" si="78"/>
        <v>0</v>
      </c>
      <c r="BJ354" s="16" t="s">
        <v>88</v>
      </c>
      <c r="BK354" s="156">
        <f t="shared" si="79"/>
        <v>0</v>
      </c>
      <c r="BL354" s="16" t="s">
        <v>561</v>
      </c>
      <c r="BM354" s="155" t="s">
        <v>8813</v>
      </c>
    </row>
    <row r="355" spans="2:65" s="1" customFormat="1" ht="24.15" customHeight="1">
      <c r="B355" s="142"/>
      <c r="C355" s="179" t="s">
        <v>2448</v>
      </c>
      <c r="D355" s="179" t="s">
        <v>454</v>
      </c>
      <c r="E355" s="180" t="s">
        <v>8814</v>
      </c>
      <c r="F355" s="181" t="s">
        <v>8812</v>
      </c>
      <c r="G355" s="182" t="s">
        <v>484</v>
      </c>
      <c r="H355" s="183">
        <v>900</v>
      </c>
      <c r="I355" s="184"/>
      <c r="J355" s="185">
        <f t="shared" si="70"/>
        <v>0</v>
      </c>
      <c r="K355" s="186"/>
      <c r="L355" s="187"/>
      <c r="M355" s="188" t="s">
        <v>1</v>
      </c>
      <c r="N355" s="189" t="s">
        <v>42</v>
      </c>
      <c r="P355" s="153">
        <f t="shared" si="71"/>
        <v>0</v>
      </c>
      <c r="Q355" s="153">
        <v>1.6000000000000001E-4</v>
      </c>
      <c r="R355" s="153">
        <f t="shared" si="72"/>
        <v>0.14400000000000002</v>
      </c>
      <c r="S355" s="153">
        <v>0</v>
      </c>
      <c r="T355" s="154">
        <f t="shared" si="73"/>
        <v>0</v>
      </c>
      <c r="AR355" s="155" t="s">
        <v>768</v>
      </c>
      <c r="AT355" s="155" t="s">
        <v>454</v>
      </c>
      <c r="AU355" s="155" t="s">
        <v>83</v>
      </c>
      <c r="AY355" s="16" t="s">
        <v>317</v>
      </c>
      <c r="BE355" s="156">
        <f t="shared" si="74"/>
        <v>0</v>
      </c>
      <c r="BF355" s="156">
        <f t="shared" si="75"/>
        <v>0</v>
      </c>
      <c r="BG355" s="156">
        <f t="shared" si="76"/>
        <v>0</v>
      </c>
      <c r="BH355" s="156">
        <f t="shared" si="77"/>
        <v>0</v>
      </c>
      <c r="BI355" s="156">
        <f t="shared" si="78"/>
        <v>0</v>
      </c>
      <c r="BJ355" s="16" t="s">
        <v>88</v>
      </c>
      <c r="BK355" s="156">
        <f t="shared" si="79"/>
        <v>0</v>
      </c>
      <c r="BL355" s="16" t="s">
        <v>768</v>
      </c>
      <c r="BM355" s="155" t="s">
        <v>8815</v>
      </c>
    </row>
    <row r="356" spans="2:65" s="1" customFormat="1" ht="24.15" customHeight="1">
      <c r="B356" s="142"/>
      <c r="C356" s="143" t="s">
        <v>4731</v>
      </c>
      <c r="D356" s="200" t="s">
        <v>319</v>
      </c>
      <c r="E356" s="144" t="s">
        <v>8816</v>
      </c>
      <c r="F356" s="145" t="s">
        <v>8569</v>
      </c>
      <c r="G356" s="146" t="s">
        <v>484</v>
      </c>
      <c r="H356" s="147">
        <v>10</v>
      </c>
      <c r="I356" s="148"/>
      <c r="J356" s="149">
        <f t="shared" si="70"/>
        <v>0</v>
      </c>
      <c r="K356" s="150"/>
      <c r="L356" s="31"/>
      <c r="M356" s="151" t="s">
        <v>1</v>
      </c>
      <c r="N356" s="152" t="s">
        <v>42</v>
      </c>
      <c r="P356" s="153">
        <f t="shared" si="71"/>
        <v>0</v>
      </c>
      <c r="Q356" s="153">
        <v>0</v>
      </c>
      <c r="R356" s="153">
        <f t="shared" si="72"/>
        <v>0</v>
      </c>
      <c r="S356" s="153">
        <v>0</v>
      </c>
      <c r="T356" s="154">
        <f t="shared" si="73"/>
        <v>0</v>
      </c>
      <c r="AR356" s="155" t="s">
        <v>561</v>
      </c>
      <c r="AT356" s="155" t="s">
        <v>319</v>
      </c>
      <c r="AU356" s="155" t="s">
        <v>83</v>
      </c>
      <c r="AY356" s="16" t="s">
        <v>317</v>
      </c>
      <c r="BE356" s="156">
        <f t="shared" si="74"/>
        <v>0</v>
      </c>
      <c r="BF356" s="156">
        <f t="shared" si="75"/>
        <v>0</v>
      </c>
      <c r="BG356" s="156">
        <f t="shared" si="76"/>
        <v>0</v>
      </c>
      <c r="BH356" s="156">
        <f t="shared" si="77"/>
        <v>0</v>
      </c>
      <c r="BI356" s="156">
        <f t="shared" si="78"/>
        <v>0</v>
      </c>
      <c r="BJ356" s="16" t="s">
        <v>88</v>
      </c>
      <c r="BK356" s="156">
        <f t="shared" si="79"/>
        <v>0</v>
      </c>
      <c r="BL356" s="16" t="s">
        <v>561</v>
      </c>
      <c r="BM356" s="155" t="s">
        <v>8817</v>
      </c>
    </row>
    <row r="357" spans="2:65" s="1" customFormat="1" ht="24.15" customHeight="1">
      <c r="B357" s="142"/>
      <c r="C357" s="179" t="s">
        <v>4735</v>
      </c>
      <c r="D357" s="201" t="s">
        <v>454</v>
      </c>
      <c r="E357" s="180" t="s">
        <v>8818</v>
      </c>
      <c r="F357" s="181" t="s">
        <v>8572</v>
      </c>
      <c r="G357" s="182" t="s">
        <v>484</v>
      </c>
      <c r="H357" s="183">
        <v>10</v>
      </c>
      <c r="I357" s="184"/>
      <c r="J357" s="185">
        <f t="shared" si="70"/>
        <v>0</v>
      </c>
      <c r="K357" s="186"/>
      <c r="L357" s="187"/>
      <c r="M357" s="188" t="s">
        <v>1</v>
      </c>
      <c r="N357" s="189" t="s">
        <v>42</v>
      </c>
      <c r="P357" s="153">
        <f t="shared" si="71"/>
        <v>0</v>
      </c>
      <c r="Q357" s="153">
        <v>1.6000000000000001E-4</v>
      </c>
      <c r="R357" s="153">
        <f t="shared" si="72"/>
        <v>1.6000000000000001E-3</v>
      </c>
      <c r="S357" s="153">
        <v>0</v>
      </c>
      <c r="T357" s="154">
        <f t="shared" si="73"/>
        <v>0</v>
      </c>
      <c r="AR357" s="155" t="s">
        <v>831</v>
      </c>
      <c r="AT357" s="155" t="s">
        <v>454</v>
      </c>
      <c r="AU357" s="155" t="s">
        <v>83</v>
      </c>
      <c r="AY357" s="16" t="s">
        <v>317</v>
      </c>
      <c r="BE357" s="156">
        <f t="shared" si="74"/>
        <v>0</v>
      </c>
      <c r="BF357" s="156">
        <f t="shared" si="75"/>
        <v>0</v>
      </c>
      <c r="BG357" s="156">
        <f t="shared" si="76"/>
        <v>0</v>
      </c>
      <c r="BH357" s="156">
        <f t="shared" si="77"/>
        <v>0</v>
      </c>
      <c r="BI357" s="156">
        <f t="shared" si="78"/>
        <v>0</v>
      </c>
      <c r="BJ357" s="16" t="s">
        <v>88</v>
      </c>
      <c r="BK357" s="156">
        <f t="shared" si="79"/>
        <v>0</v>
      </c>
      <c r="BL357" s="16" t="s">
        <v>561</v>
      </c>
      <c r="BM357" s="155" t="s">
        <v>8819</v>
      </c>
    </row>
    <row r="358" spans="2:65" s="11" customFormat="1" ht="25.9" customHeight="1">
      <c r="B358" s="130"/>
      <c r="D358" s="131" t="s">
        <v>75</v>
      </c>
      <c r="E358" s="132" t="s">
        <v>341</v>
      </c>
      <c r="F358" s="132" t="s">
        <v>8820</v>
      </c>
      <c r="I358" s="133"/>
      <c r="J358" s="134">
        <f>BK358</f>
        <v>0</v>
      </c>
      <c r="L358" s="130"/>
      <c r="M358" s="135"/>
      <c r="P358" s="136">
        <f>SUM(P359:P411)</f>
        <v>0</v>
      </c>
      <c r="R358" s="136">
        <f>SUM(R359:R411)</f>
        <v>34.253439999999998</v>
      </c>
      <c r="T358" s="137">
        <f>SUM(T359:T411)</f>
        <v>0</v>
      </c>
      <c r="AR358" s="131" t="s">
        <v>83</v>
      </c>
      <c r="AT358" s="138" t="s">
        <v>75</v>
      </c>
      <c r="AU358" s="138" t="s">
        <v>76</v>
      </c>
      <c r="AY358" s="131" t="s">
        <v>317</v>
      </c>
      <c r="BK358" s="139">
        <f>SUM(BK359:BK411)</f>
        <v>0</v>
      </c>
    </row>
    <row r="359" spans="2:65" s="1" customFormat="1" ht="21.75" customHeight="1">
      <c r="B359" s="142"/>
      <c r="C359" s="143" t="s">
        <v>1528</v>
      </c>
      <c r="D359" s="143" t="s">
        <v>319</v>
      </c>
      <c r="E359" s="144" t="s">
        <v>8821</v>
      </c>
      <c r="F359" s="145" t="s">
        <v>8822</v>
      </c>
      <c r="G359" s="146" t="s">
        <v>484</v>
      </c>
      <c r="H359" s="147">
        <v>88</v>
      </c>
      <c r="I359" s="148"/>
      <c r="J359" s="149">
        <f t="shared" ref="J359:J390" si="80">ROUND(I359*H359,2)</f>
        <v>0</v>
      </c>
      <c r="K359" s="150"/>
      <c r="L359" s="31"/>
      <c r="M359" s="151" t="s">
        <v>1</v>
      </c>
      <c r="N359" s="152" t="s">
        <v>42</v>
      </c>
      <c r="P359" s="153">
        <f t="shared" ref="P359:P390" si="81">O359*H359</f>
        <v>0</v>
      </c>
      <c r="Q359" s="153">
        <v>0</v>
      </c>
      <c r="R359" s="153">
        <f t="shared" ref="R359:R390" si="82">Q359*H359</f>
        <v>0</v>
      </c>
      <c r="S359" s="153">
        <v>0</v>
      </c>
      <c r="T359" s="154">
        <f t="shared" ref="T359:T390" si="83">S359*H359</f>
        <v>0</v>
      </c>
      <c r="AR359" s="155" t="s">
        <v>323</v>
      </c>
      <c r="AT359" s="155" t="s">
        <v>319</v>
      </c>
      <c r="AU359" s="155" t="s">
        <v>83</v>
      </c>
      <c r="AY359" s="16" t="s">
        <v>317</v>
      </c>
      <c r="BE359" s="156">
        <f t="shared" ref="BE359:BE390" si="84">IF(N359="základná",J359,0)</f>
        <v>0</v>
      </c>
      <c r="BF359" s="156">
        <f t="shared" ref="BF359:BF390" si="85">IF(N359="znížená",J359,0)</f>
        <v>0</v>
      </c>
      <c r="BG359" s="156">
        <f t="shared" ref="BG359:BG390" si="86">IF(N359="zákl. prenesená",J359,0)</f>
        <v>0</v>
      </c>
      <c r="BH359" s="156">
        <f t="shared" ref="BH359:BH390" si="87">IF(N359="zníž. prenesená",J359,0)</f>
        <v>0</v>
      </c>
      <c r="BI359" s="156">
        <f t="shared" ref="BI359:BI390" si="88">IF(N359="nulová",J359,0)</f>
        <v>0</v>
      </c>
      <c r="BJ359" s="16" t="s">
        <v>88</v>
      </c>
      <c r="BK359" s="156">
        <f t="shared" ref="BK359:BK390" si="89">ROUND(I359*H359,2)</f>
        <v>0</v>
      </c>
      <c r="BL359" s="16" t="s">
        <v>323</v>
      </c>
      <c r="BM359" s="155" t="s">
        <v>8823</v>
      </c>
    </row>
    <row r="360" spans="2:65" s="1" customFormat="1" ht="24.15" customHeight="1">
      <c r="B360" s="142"/>
      <c r="C360" s="179" t="s">
        <v>2455</v>
      </c>
      <c r="D360" s="179" t="s">
        <v>454</v>
      </c>
      <c r="E360" s="180" t="s">
        <v>8824</v>
      </c>
      <c r="F360" s="181" t="s">
        <v>8825</v>
      </c>
      <c r="G360" s="182" t="s">
        <v>467</v>
      </c>
      <c r="H360" s="183">
        <v>44</v>
      </c>
      <c r="I360" s="184"/>
      <c r="J360" s="185">
        <f t="shared" si="80"/>
        <v>0</v>
      </c>
      <c r="K360" s="186"/>
      <c r="L360" s="187"/>
      <c r="M360" s="188" t="s">
        <v>1</v>
      </c>
      <c r="N360" s="189" t="s">
        <v>42</v>
      </c>
      <c r="P360" s="153">
        <f t="shared" si="81"/>
        <v>0</v>
      </c>
      <c r="Q360" s="153">
        <v>1E-4</v>
      </c>
      <c r="R360" s="153">
        <f t="shared" si="82"/>
        <v>4.4000000000000003E-3</v>
      </c>
      <c r="S360" s="153">
        <v>0</v>
      </c>
      <c r="T360" s="154">
        <f t="shared" si="83"/>
        <v>0</v>
      </c>
      <c r="AR360" s="155" t="s">
        <v>356</v>
      </c>
      <c r="AT360" s="155" t="s">
        <v>454</v>
      </c>
      <c r="AU360" s="155" t="s">
        <v>83</v>
      </c>
      <c r="AY360" s="16" t="s">
        <v>317</v>
      </c>
      <c r="BE360" s="156">
        <f t="shared" si="84"/>
        <v>0</v>
      </c>
      <c r="BF360" s="156">
        <f t="shared" si="85"/>
        <v>0</v>
      </c>
      <c r="BG360" s="156">
        <f t="shared" si="86"/>
        <v>0</v>
      </c>
      <c r="BH360" s="156">
        <f t="shared" si="87"/>
        <v>0</v>
      </c>
      <c r="BI360" s="156">
        <f t="shared" si="88"/>
        <v>0</v>
      </c>
      <c r="BJ360" s="16" t="s">
        <v>88</v>
      </c>
      <c r="BK360" s="156">
        <f t="shared" si="89"/>
        <v>0</v>
      </c>
      <c r="BL360" s="16" t="s">
        <v>323</v>
      </c>
      <c r="BM360" s="155" t="s">
        <v>8826</v>
      </c>
    </row>
    <row r="361" spans="2:65" s="1" customFormat="1" ht="24.15" customHeight="1">
      <c r="B361" s="142"/>
      <c r="C361" s="143" t="s">
        <v>2461</v>
      </c>
      <c r="D361" s="143" t="s">
        <v>319</v>
      </c>
      <c r="E361" s="144" t="s">
        <v>8827</v>
      </c>
      <c r="F361" s="145" t="s">
        <v>8828</v>
      </c>
      <c r="G361" s="146" t="s">
        <v>484</v>
      </c>
      <c r="H361" s="147">
        <v>88</v>
      </c>
      <c r="I361" s="148"/>
      <c r="J361" s="149">
        <f t="shared" si="80"/>
        <v>0</v>
      </c>
      <c r="K361" s="150"/>
      <c r="L361" s="31"/>
      <c r="M361" s="151" t="s">
        <v>1</v>
      </c>
      <c r="N361" s="152" t="s">
        <v>42</v>
      </c>
      <c r="P361" s="153">
        <f t="shared" si="81"/>
        <v>0</v>
      </c>
      <c r="Q361" s="153">
        <v>0</v>
      </c>
      <c r="R361" s="153">
        <f t="shared" si="82"/>
        <v>0</v>
      </c>
      <c r="S361" s="153">
        <v>0</v>
      </c>
      <c r="T361" s="154">
        <f t="shared" si="83"/>
        <v>0</v>
      </c>
      <c r="AR361" s="155" t="s">
        <v>323</v>
      </c>
      <c r="AT361" s="155" t="s">
        <v>319</v>
      </c>
      <c r="AU361" s="155" t="s">
        <v>83</v>
      </c>
      <c r="AY361" s="16" t="s">
        <v>317</v>
      </c>
      <c r="BE361" s="156">
        <f t="shared" si="84"/>
        <v>0</v>
      </c>
      <c r="BF361" s="156">
        <f t="shared" si="85"/>
        <v>0</v>
      </c>
      <c r="BG361" s="156">
        <f t="shared" si="86"/>
        <v>0</v>
      </c>
      <c r="BH361" s="156">
        <f t="shared" si="87"/>
        <v>0</v>
      </c>
      <c r="BI361" s="156">
        <f t="shared" si="88"/>
        <v>0</v>
      </c>
      <c r="BJ361" s="16" t="s">
        <v>88</v>
      </c>
      <c r="BK361" s="156">
        <f t="shared" si="89"/>
        <v>0</v>
      </c>
      <c r="BL361" s="16" t="s">
        <v>323</v>
      </c>
      <c r="BM361" s="155" t="s">
        <v>8829</v>
      </c>
    </row>
    <row r="362" spans="2:65" s="1" customFormat="1" ht="24.15" customHeight="1">
      <c r="B362" s="142"/>
      <c r="C362" s="179" t="s">
        <v>2466</v>
      </c>
      <c r="D362" s="179" t="s">
        <v>454</v>
      </c>
      <c r="E362" s="180" t="s">
        <v>8830</v>
      </c>
      <c r="F362" s="181" t="s">
        <v>8831</v>
      </c>
      <c r="G362" s="182" t="s">
        <v>467</v>
      </c>
      <c r="H362" s="183">
        <v>44</v>
      </c>
      <c r="I362" s="184"/>
      <c r="J362" s="185">
        <f t="shared" si="80"/>
        <v>0</v>
      </c>
      <c r="K362" s="186"/>
      <c r="L362" s="187"/>
      <c r="M362" s="188" t="s">
        <v>1</v>
      </c>
      <c r="N362" s="189" t="s">
        <v>42</v>
      </c>
      <c r="P362" s="153">
        <f t="shared" si="81"/>
        <v>0</v>
      </c>
      <c r="Q362" s="153">
        <v>1E-4</v>
      </c>
      <c r="R362" s="153">
        <f t="shared" si="82"/>
        <v>4.4000000000000003E-3</v>
      </c>
      <c r="S362" s="153">
        <v>0</v>
      </c>
      <c r="T362" s="154">
        <f t="shared" si="83"/>
        <v>0</v>
      </c>
      <c r="AR362" s="155" t="s">
        <v>356</v>
      </c>
      <c r="AT362" s="155" t="s">
        <v>454</v>
      </c>
      <c r="AU362" s="155" t="s">
        <v>83</v>
      </c>
      <c r="AY362" s="16" t="s">
        <v>317</v>
      </c>
      <c r="BE362" s="156">
        <f t="shared" si="84"/>
        <v>0</v>
      </c>
      <c r="BF362" s="156">
        <f t="shared" si="85"/>
        <v>0</v>
      </c>
      <c r="BG362" s="156">
        <f t="shared" si="86"/>
        <v>0</v>
      </c>
      <c r="BH362" s="156">
        <f t="shared" si="87"/>
        <v>0</v>
      </c>
      <c r="BI362" s="156">
        <f t="shared" si="88"/>
        <v>0</v>
      </c>
      <c r="BJ362" s="16" t="s">
        <v>88</v>
      </c>
      <c r="BK362" s="156">
        <f t="shared" si="89"/>
        <v>0</v>
      </c>
      <c r="BL362" s="16" t="s">
        <v>323</v>
      </c>
      <c r="BM362" s="155" t="s">
        <v>8832</v>
      </c>
    </row>
    <row r="363" spans="2:65" s="1" customFormat="1" ht="33" customHeight="1">
      <c r="B363" s="142"/>
      <c r="C363" s="143" t="s">
        <v>3725</v>
      </c>
      <c r="D363" s="143" t="s">
        <v>319</v>
      </c>
      <c r="E363" s="144" t="s">
        <v>8833</v>
      </c>
      <c r="F363" s="145" t="s">
        <v>8834</v>
      </c>
      <c r="G363" s="146" t="s">
        <v>484</v>
      </c>
      <c r="H363" s="147">
        <v>400</v>
      </c>
      <c r="I363" s="148"/>
      <c r="J363" s="149">
        <f t="shared" si="80"/>
        <v>0</v>
      </c>
      <c r="K363" s="150"/>
      <c r="L363" s="31"/>
      <c r="M363" s="151" t="s">
        <v>1</v>
      </c>
      <c r="N363" s="152" t="s">
        <v>42</v>
      </c>
      <c r="P363" s="153">
        <f t="shared" si="81"/>
        <v>0</v>
      </c>
      <c r="Q363" s="153">
        <v>0</v>
      </c>
      <c r="R363" s="153">
        <f t="shared" si="82"/>
        <v>0</v>
      </c>
      <c r="S363" s="153">
        <v>0</v>
      </c>
      <c r="T363" s="154">
        <f t="shared" si="83"/>
        <v>0</v>
      </c>
      <c r="AR363" s="155" t="s">
        <v>323</v>
      </c>
      <c r="AT363" s="155" t="s">
        <v>319</v>
      </c>
      <c r="AU363" s="155" t="s">
        <v>83</v>
      </c>
      <c r="AY363" s="16" t="s">
        <v>317</v>
      </c>
      <c r="BE363" s="156">
        <f t="shared" si="84"/>
        <v>0</v>
      </c>
      <c r="BF363" s="156">
        <f t="shared" si="85"/>
        <v>0</v>
      </c>
      <c r="BG363" s="156">
        <f t="shared" si="86"/>
        <v>0</v>
      </c>
      <c r="BH363" s="156">
        <f t="shared" si="87"/>
        <v>0</v>
      </c>
      <c r="BI363" s="156">
        <f t="shared" si="88"/>
        <v>0</v>
      </c>
      <c r="BJ363" s="16" t="s">
        <v>88</v>
      </c>
      <c r="BK363" s="156">
        <f t="shared" si="89"/>
        <v>0</v>
      </c>
      <c r="BL363" s="16" t="s">
        <v>323</v>
      </c>
      <c r="BM363" s="155" t="s">
        <v>8835</v>
      </c>
    </row>
    <row r="364" spans="2:65" s="1" customFormat="1" ht="24.15" customHeight="1">
      <c r="B364" s="142"/>
      <c r="C364" s="179" t="s">
        <v>3893</v>
      </c>
      <c r="D364" s="179" t="s">
        <v>454</v>
      </c>
      <c r="E364" s="180" t="s">
        <v>8836</v>
      </c>
      <c r="F364" s="181" t="s">
        <v>8837</v>
      </c>
      <c r="G364" s="182" t="s">
        <v>484</v>
      </c>
      <c r="H364" s="183">
        <v>400</v>
      </c>
      <c r="I364" s="184"/>
      <c r="J364" s="185">
        <f t="shared" si="80"/>
        <v>0</v>
      </c>
      <c r="K364" s="186"/>
      <c r="L364" s="187"/>
      <c r="M364" s="188" t="s">
        <v>1</v>
      </c>
      <c r="N364" s="189" t="s">
        <v>42</v>
      </c>
      <c r="P364" s="153">
        <f t="shared" si="81"/>
        <v>0</v>
      </c>
      <c r="Q364" s="153">
        <v>2.3999999999999998E-3</v>
      </c>
      <c r="R364" s="153">
        <f t="shared" si="82"/>
        <v>0.96</v>
      </c>
      <c r="S364" s="153">
        <v>0</v>
      </c>
      <c r="T364" s="154">
        <f t="shared" si="83"/>
        <v>0</v>
      </c>
      <c r="AR364" s="155" t="s">
        <v>356</v>
      </c>
      <c r="AT364" s="155" t="s">
        <v>454</v>
      </c>
      <c r="AU364" s="155" t="s">
        <v>83</v>
      </c>
      <c r="AY364" s="16" t="s">
        <v>317</v>
      </c>
      <c r="BE364" s="156">
        <f t="shared" si="84"/>
        <v>0</v>
      </c>
      <c r="BF364" s="156">
        <f t="shared" si="85"/>
        <v>0</v>
      </c>
      <c r="BG364" s="156">
        <f t="shared" si="86"/>
        <v>0</v>
      </c>
      <c r="BH364" s="156">
        <f t="shared" si="87"/>
        <v>0</v>
      </c>
      <c r="BI364" s="156">
        <f t="shared" si="88"/>
        <v>0</v>
      </c>
      <c r="BJ364" s="16" t="s">
        <v>88</v>
      </c>
      <c r="BK364" s="156">
        <f t="shared" si="89"/>
        <v>0</v>
      </c>
      <c r="BL364" s="16" t="s">
        <v>323</v>
      </c>
      <c r="BM364" s="155" t="s">
        <v>8838</v>
      </c>
    </row>
    <row r="365" spans="2:65" s="1" customFormat="1" ht="16.5" customHeight="1">
      <c r="B365" s="142"/>
      <c r="C365" s="179" t="s">
        <v>3905</v>
      </c>
      <c r="D365" s="179" t="s">
        <v>454</v>
      </c>
      <c r="E365" s="180" t="s">
        <v>8839</v>
      </c>
      <c r="F365" s="181" t="s">
        <v>8840</v>
      </c>
      <c r="G365" s="182" t="s">
        <v>467</v>
      </c>
      <c r="H365" s="183">
        <v>290</v>
      </c>
      <c r="I365" s="184"/>
      <c r="J365" s="185">
        <f t="shared" si="80"/>
        <v>0</v>
      </c>
      <c r="K365" s="186"/>
      <c r="L365" s="187"/>
      <c r="M365" s="188" t="s">
        <v>1</v>
      </c>
      <c r="N365" s="189" t="s">
        <v>42</v>
      </c>
      <c r="P365" s="153">
        <f t="shared" si="81"/>
        <v>0</v>
      </c>
      <c r="Q365" s="153">
        <v>0</v>
      </c>
      <c r="R365" s="153">
        <f t="shared" si="82"/>
        <v>0</v>
      </c>
      <c r="S365" s="153">
        <v>0</v>
      </c>
      <c r="T365" s="154">
        <f t="shared" si="83"/>
        <v>0</v>
      </c>
      <c r="AR365" s="155" t="s">
        <v>356</v>
      </c>
      <c r="AT365" s="155" t="s">
        <v>454</v>
      </c>
      <c r="AU365" s="155" t="s">
        <v>83</v>
      </c>
      <c r="AY365" s="16" t="s">
        <v>317</v>
      </c>
      <c r="BE365" s="156">
        <f t="shared" si="84"/>
        <v>0</v>
      </c>
      <c r="BF365" s="156">
        <f t="shared" si="85"/>
        <v>0</v>
      </c>
      <c r="BG365" s="156">
        <f t="shared" si="86"/>
        <v>0</v>
      </c>
      <c r="BH365" s="156">
        <f t="shared" si="87"/>
        <v>0</v>
      </c>
      <c r="BI365" s="156">
        <f t="shared" si="88"/>
        <v>0</v>
      </c>
      <c r="BJ365" s="16" t="s">
        <v>88</v>
      </c>
      <c r="BK365" s="156">
        <f t="shared" si="89"/>
        <v>0</v>
      </c>
      <c r="BL365" s="16" t="s">
        <v>323</v>
      </c>
      <c r="BM365" s="155" t="s">
        <v>8841</v>
      </c>
    </row>
    <row r="366" spans="2:65" s="1" customFormat="1" ht="16.5" customHeight="1">
      <c r="B366" s="142"/>
      <c r="C366" s="179" t="s">
        <v>3913</v>
      </c>
      <c r="D366" s="179" t="s">
        <v>454</v>
      </c>
      <c r="E366" s="180" t="s">
        <v>8842</v>
      </c>
      <c r="F366" s="181" t="s">
        <v>8843</v>
      </c>
      <c r="G366" s="182" t="s">
        <v>467</v>
      </c>
      <c r="H366" s="183">
        <v>11270</v>
      </c>
      <c r="I366" s="184"/>
      <c r="J366" s="185">
        <f t="shared" si="80"/>
        <v>0</v>
      </c>
      <c r="K366" s="186"/>
      <c r="L366" s="187"/>
      <c r="M366" s="188" t="s">
        <v>1</v>
      </c>
      <c r="N366" s="189" t="s">
        <v>42</v>
      </c>
      <c r="P366" s="153">
        <f t="shared" si="81"/>
        <v>0</v>
      </c>
      <c r="Q366" s="153">
        <v>0</v>
      </c>
      <c r="R366" s="153">
        <f t="shared" si="82"/>
        <v>0</v>
      </c>
      <c r="S366" s="153">
        <v>0</v>
      </c>
      <c r="T366" s="154">
        <f t="shared" si="83"/>
        <v>0</v>
      </c>
      <c r="AR366" s="155" t="s">
        <v>356</v>
      </c>
      <c r="AT366" s="155" t="s">
        <v>454</v>
      </c>
      <c r="AU366" s="155" t="s">
        <v>83</v>
      </c>
      <c r="AY366" s="16" t="s">
        <v>317</v>
      </c>
      <c r="BE366" s="156">
        <f t="shared" si="84"/>
        <v>0</v>
      </c>
      <c r="BF366" s="156">
        <f t="shared" si="85"/>
        <v>0</v>
      </c>
      <c r="BG366" s="156">
        <f t="shared" si="86"/>
        <v>0</v>
      </c>
      <c r="BH366" s="156">
        <f t="shared" si="87"/>
        <v>0</v>
      </c>
      <c r="BI366" s="156">
        <f t="shared" si="88"/>
        <v>0</v>
      </c>
      <c r="BJ366" s="16" t="s">
        <v>88</v>
      </c>
      <c r="BK366" s="156">
        <f t="shared" si="89"/>
        <v>0</v>
      </c>
      <c r="BL366" s="16" t="s">
        <v>323</v>
      </c>
      <c r="BM366" s="155" t="s">
        <v>8844</v>
      </c>
    </row>
    <row r="367" spans="2:65" s="1" customFormat="1" ht="16.5" customHeight="1">
      <c r="B367" s="142"/>
      <c r="C367" s="179" t="s">
        <v>3929</v>
      </c>
      <c r="D367" s="179" t="s">
        <v>454</v>
      </c>
      <c r="E367" s="180" t="s">
        <v>8845</v>
      </c>
      <c r="F367" s="181" t="s">
        <v>8846</v>
      </c>
      <c r="G367" s="182" t="s">
        <v>467</v>
      </c>
      <c r="H367" s="183">
        <v>11270</v>
      </c>
      <c r="I367" s="184"/>
      <c r="J367" s="185">
        <f t="shared" si="80"/>
        <v>0</v>
      </c>
      <c r="K367" s="186"/>
      <c r="L367" s="187"/>
      <c r="M367" s="188" t="s">
        <v>1</v>
      </c>
      <c r="N367" s="189" t="s">
        <v>42</v>
      </c>
      <c r="P367" s="153">
        <f t="shared" si="81"/>
        <v>0</v>
      </c>
      <c r="Q367" s="153">
        <v>0</v>
      </c>
      <c r="R367" s="153">
        <f t="shared" si="82"/>
        <v>0</v>
      </c>
      <c r="S367" s="153">
        <v>0</v>
      </c>
      <c r="T367" s="154">
        <f t="shared" si="83"/>
        <v>0</v>
      </c>
      <c r="AR367" s="155" t="s">
        <v>356</v>
      </c>
      <c r="AT367" s="155" t="s">
        <v>454</v>
      </c>
      <c r="AU367" s="155" t="s">
        <v>83</v>
      </c>
      <c r="AY367" s="16" t="s">
        <v>317</v>
      </c>
      <c r="BE367" s="156">
        <f t="shared" si="84"/>
        <v>0</v>
      </c>
      <c r="BF367" s="156">
        <f t="shared" si="85"/>
        <v>0</v>
      </c>
      <c r="BG367" s="156">
        <f t="shared" si="86"/>
        <v>0</v>
      </c>
      <c r="BH367" s="156">
        <f t="shared" si="87"/>
        <v>0</v>
      </c>
      <c r="BI367" s="156">
        <f t="shared" si="88"/>
        <v>0</v>
      </c>
      <c r="BJ367" s="16" t="s">
        <v>88</v>
      </c>
      <c r="BK367" s="156">
        <f t="shared" si="89"/>
        <v>0</v>
      </c>
      <c r="BL367" s="16" t="s">
        <v>323</v>
      </c>
      <c r="BM367" s="155" t="s">
        <v>8847</v>
      </c>
    </row>
    <row r="368" spans="2:65" s="1" customFormat="1" ht="16.5" customHeight="1">
      <c r="B368" s="142"/>
      <c r="C368" s="179" t="s">
        <v>4404</v>
      </c>
      <c r="D368" s="179" t="s">
        <v>454</v>
      </c>
      <c r="E368" s="180" t="s">
        <v>8848</v>
      </c>
      <c r="F368" s="181" t="s">
        <v>8849</v>
      </c>
      <c r="G368" s="182" t="s">
        <v>467</v>
      </c>
      <c r="H368" s="183">
        <v>1470</v>
      </c>
      <c r="I368" s="184"/>
      <c r="J368" s="185">
        <f t="shared" si="80"/>
        <v>0</v>
      </c>
      <c r="K368" s="186"/>
      <c r="L368" s="187"/>
      <c r="M368" s="188" t="s">
        <v>1</v>
      </c>
      <c r="N368" s="189" t="s">
        <v>42</v>
      </c>
      <c r="P368" s="153">
        <f t="shared" si="81"/>
        <v>0</v>
      </c>
      <c r="Q368" s="153">
        <v>0</v>
      </c>
      <c r="R368" s="153">
        <f t="shared" si="82"/>
        <v>0</v>
      </c>
      <c r="S368" s="153">
        <v>0</v>
      </c>
      <c r="T368" s="154">
        <f t="shared" si="83"/>
        <v>0</v>
      </c>
      <c r="AR368" s="155" t="s">
        <v>356</v>
      </c>
      <c r="AT368" s="155" t="s">
        <v>454</v>
      </c>
      <c r="AU368" s="155" t="s">
        <v>83</v>
      </c>
      <c r="AY368" s="16" t="s">
        <v>317</v>
      </c>
      <c r="BE368" s="156">
        <f t="shared" si="84"/>
        <v>0</v>
      </c>
      <c r="BF368" s="156">
        <f t="shared" si="85"/>
        <v>0</v>
      </c>
      <c r="BG368" s="156">
        <f t="shared" si="86"/>
        <v>0</v>
      </c>
      <c r="BH368" s="156">
        <f t="shared" si="87"/>
        <v>0</v>
      </c>
      <c r="BI368" s="156">
        <f t="shared" si="88"/>
        <v>0</v>
      </c>
      <c r="BJ368" s="16" t="s">
        <v>88</v>
      </c>
      <c r="BK368" s="156">
        <f t="shared" si="89"/>
        <v>0</v>
      </c>
      <c r="BL368" s="16" t="s">
        <v>323</v>
      </c>
      <c r="BM368" s="155" t="s">
        <v>8850</v>
      </c>
    </row>
    <row r="369" spans="2:65" s="1" customFormat="1" ht="33" customHeight="1">
      <c r="B369" s="142"/>
      <c r="C369" s="143" t="s">
        <v>2471</v>
      </c>
      <c r="D369" s="199" t="s">
        <v>319</v>
      </c>
      <c r="E369" s="144" t="s">
        <v>8851</v>
      </c>
      <c r="F369" s="145" t="s">
        <v>8852</v>
      </c>
      <c r="G369" s="146" t="s">
        <v>484</v>
      </c>
      <c r="H369" s="147">
        <v>318</v>
      </c>
      <c r="I369" s="148"/>
      <c r="J369" s="149">
        <f t="shared" si="80"/>
        <v>0</v>
      </c>
      <c r="K369" s="150"/>
      <c r="L369" s="31"/>
      <c r="M369" s="151" t="s">
        <v>1</v>
      </c>
      <c r="N369" s="152" t="s">
        <v>42</v>
      </c>
      <c r="P369" s="153">
        <f t="shared" si="81"/>
        <v>0</v>
      </c>
      <c r="Q369" s="153">
        <v>0</v>
      </c>
      <c r="R369" s="153">
        <f t="shared" si="82"/>
        <v>0</v>
      </c>
      <c r="S369" s="153">
        <v>0</v>
      </c>
      <c r="T369" s="154">
        <f t="shared" si="83"/>
        <v>0</v>
      </c>
      <c r="AR369" s="155" t="s">
        <v>323</v>
      </c>
      <c r="AT369" s="155" t="s">
        <v>319</v>
      </c>
      <c r="AU369" s="155" t="s">
        <v>83</v>
      </c>
      <c r="AY369" s="16" t="s">
        <v>317</v>
      </c>
      <c r="BE369" s="156">
        <f t="shared" si="84"/>
        <v>0</v>
      </c>
      <c r="BF369" s="156">
        <f t="shared" si="85"/>
        <v>0</v>
      </c>
      <c r="BG369" s="156">
        <f t="shared" si="86"/>
        <v>0</v>
      </c>
      <c r="BH369" s="156">
        <f t="shared" si="87"/>
        <v>0</v>
      </c>
      <c r="BI369" s="156">
        <f t="shared" si="88"/>
        <v>0</v>
      </c>
      <c r="BJ369" s="16" t="s">
        <v>88</v>
      </c>
      <c r="BK369" s="156">
        <f t="shared" si="89"/>
        <v>0</v>
      </c>
      <c r="BL369" s="16" t="s">
        <v>323</v>
      </c>
      <c r="BM369" s="155" t="s">
        <v>8853</v>
      </c>
    </row>
    <row r="370" spans="2:65" s="1" customFormat="1" ht="24.15" customHeight="1">
      <c r="B370" s="142"/>
      <c r="C370" s="179" t="s">
        <v>2477</v>
      </c>
      <c r="D370" s="202" t="s">
        <v>454</v>
      </c>
      <c r="E370" s="180" t="s">
        <v>8854</v>
      </c>
      <c r="F370" s="181" t="s">
        <v>8855</v>
      </c>
      <c r="G370" s="182" t="s">
        <v>484</v>
      </c>
      <c r="H370" s="183">
        <v>318</v>
      </c>
      <c r="I370" s="184"/>
      <c r="J370" s="185">
        <f t="shared" si="80"/>
        <v>0</v>
      </c>
      <c r="K370" s="186"/>
      <c r="L370" s="187"/>
      <c r="M370" s="188" t="s">
        <v>1</v>
      </c>
      <c r="N370" s="189" t="s">
        <v>42</v>
      </c>
      <c r="P370" s="153">
        <f t="shared" si="81"/>
        <v>0</v>
      </c>
      <c r="Q370" s="153">
        <v>2.3999999999999998E-3</v>
      </c>
      <c r="R370" s="153">
        <f t="shared" si="82"/>
        <v>0.76319999999999988</v>
      </c>
      <c r="S370" s="153">
        <v>0</v>
      </c>
      <c r="T370" s="154">
        <f t="shared" si="83"/>
        <v>0</v>
      </c>
      <c r="AR370" s="155" t="s">
        <v>356</v>
      </c>
      <c r="AT370" s="155" t="s">
        <v>454</v>
      </c>
      <c r="AU370" s="155" t="s">
        <v>83</v>
      </c>
      <c r="AY370" s="16" t="s">
        <v>317</v>
      </c>
      <c r="BE370" s="156">
        <f t="shared" si="84"/>
        <v>0</v>
      </c>
      <c r="BF370" s="156">
        <f t="shared" si="85"/>
        <v>0</v>
      </c>
      <c r="BG370" s="156">
        <f t="shared" si="86"/>
        <v>0</v>
      </c>
      <c r="BH370" s="156">
        <f t="shared" si="87"/>
        <v>0</v>
      </c>
      <c r="BI370" s="156">
        <f t="shared" si="88"/>
        <v>0</v>
      </c>
      <c r="BJ370" s="16" t="s">
        <v>88</v>
      </c>
      <c r="BK370" s="156">
        <f t="shared" si="89"/>
        <v>0</v>
      </c>
      <c r="BL370" s="16" t="s">
        <v>323</v>
      </c>
      <c r="BM370" s="155" t="s">
        <v>8856</v>
      </c>
    </row>
    <row r="371" spans="2:65" s="1" customFormat="1" ht="33" customHeight="1">
      <c r="B371" s="142"/>
      <c r="C371" s="143" t="s">
        <v>1527</v>
      </c>
      <c r="D371" s="199" t="s">
        <v>319</v>
      </c>
      <c r="E371" s="144" t="s">
        <v>8857</v>
      </c>
      <c r="F371" s="145" t="s">
        <v>8858</v>
      </c>
      <c r="G371" s="146" t="s">
        <v>484</v>
      </c>
      <c r="H371" s="147">
        <v>258</v>
      </c>
      <c r="I371" s="148"/>
      <c r="J371" s="149">
        <f t="shared" si="80"/>
        <v>0</v>
      </c>
      <c r="K371" s="150"/>
      <c r="L371" s="31"/>
      <c r="M371" s="151" t="s">
        <v>1</v>
      </c>
      <c r="N371" s="152" t="s">
        <v>42</v>
      </c>
      <c r="P371" s="153">
        <f t="shared" si="81"/>
        <v>0</v>
      </c>
      <c r="Q371" s="153">
        <v>0</v>
      </c>
      <c r="R371" s="153">
        <f t="shared" si="82"/>
        <v>0</v>
      </c>
      <c r="S371" s="153">
        <v>0</v>
      </c>
      <c r="T371" s="154">
        <f t="shared" si="83"/>
        <v>0</v>
      </c>
      <c r="AR371" s="155" t="s">
        <v>323</v>
      </c>
      <c r="AT371" s="155" t="s">
        <v>319</v>
      </c>
      <c r="AU371" s="155" t="s">
        <v>83</v>
      </c>
      <c r="AY371" s="16" t="s">
        <v>317</v>
      </c>
      <c r="BE371" s="156">
        <f t="shared" si="84"/>
        <v>0</v>
      </c>
      <c r="BF371" s="156">
        <f t="shared" si="85"/>
        <v>0</v>
      </c>
      <c r="BG371" s="156">
        <f t="shared" si="86"/>
        <v>0</v>
      </c>
      <c r="BH371" s="156">
        <f t="shared" si="87"/>
        <v>0</v>
      </c>
      <c r="BI371" s="156">
        <f t="shared" si="88"/>
        <v>0</v>
      </c>
      <c r="BJ371" s="16" t="s">
        <v>88</v>
      </c>
      <c r="BK371" s="156">
        <f t="shared" si="89"/>
        <v>0</v>
      </c>
      <c r="BL371" s="16" t="s">
        <v>323</v>
      </c>
      <c r="BM371" s="155" t="s">
        <v>8859</v>
      </c>
    </row>
    <row r="372" spans="2:65" s="1" customFormat="1" ht="24.15" customHeight="1">
      <c r="B372" s="142"/>
      <c r="C372" s="179" t="s">
        <v>2492</v>
      </c>
      <c r="D372" s="202" t="s">
        <v>454</v>
      </c>
      <c r="E372" s="180" t="s">
        <v>8860</v>
      </c>
      <c r="F372" s="181" t="s">
        <v>8861</v>
      </c>
      <c r="G372" s="182" t="s">
        <v>484</v>
      </c>
      <c r="H372" s="183">
        <v>258</v>
      </c>
      <c r="I372" s="184"/>
      <c r="J372" s="185">
        <f t="shared" si="80"/>
        <v>0</v>
      </c>
      <c r="K372" s="186"/>
      <c r="L372" s="187"/>
      <c r="M372" s="188" t="s">
        <v>1</v>
      </c>
      <c r="N372" s="189" t="s">
        <v>42</v>
      </c>
      <c r="P372" s="153">
        <f t="shared" si="81"/>
        <v>0</v>
      </c>
      <c r="Q372" s="153">
        <v>1.0399999999999999E-3</v>
      </c>
      <c r="R372" s="153">
        <f t="shared" si="82"/>
        <v>0.26832</v>
      </c>
      <c r="S372" s="153">
        <v>0</v>
      </c>
      <c r="T372" s="154">
        <f t="shared" si="83"/>
        <v>0</v>
      </c>
      <c r="AR372" s="155" t="s">
        <v>356</v>
      </c>
      <c r="AT372" s="155" t="s">
        <v>454</v>
      </c>
      <c r="AU372" s="155" t="s">
        <v>83</v>
      </c>
      <c r="AY372" s="16" t="s">
        <v>317</v>
      </c>
      <c r="BE372" s="156">
        <f t="shared" si="84"/>
        <v>0</v>
      </c>
      <c r="BF372" s="156">
        <f t="shared" si="85"/>
        <v>0</v>
      </c>
      <c r="BG372" s="156">
        <f t="shared" si="86"/>
        <v>0</v>
      </c>
      <c r="BH372" s="156">
        <f t="shared" si="87"/>
        <v>0</v>
      </c>
      <c r="BI372" s="156">
        <f t="shared" si="88"/>
        <v>0</v>
      </c>
      <c r="BJ372" s="16" t="s">
        <v>88</v>
      </c>
      <c r="BK372" s="156">
        <f t="shared" si="89"/>
        <v>0</v>
      </c>
      <c r="BL372" s="16" t="s">
        <v>323</v>
      </c>
      <c r="BM372" s="155" t="s">
        <v>8862</v>
      </c>
    </row>
    <row r="373" spans="2:65" s="1" customFormat="1" ht="33" customHeight="1">
      <c r="B373" s="142"/>
      <c r="C373" s="143" t="s">
        <v>2497</v>
      </c>
      <c r="D373" s="199" t="s">
        <v>319</v>
      </c>
      <c r="E373" s="144" t="s">
        <v>8863</v>
      </c>
      <c r="F373" s="145" t="s">
        <v>8864</v>
      </c>
      <c r="G373" s="146" t="s">
        <v>484</v>
      </c>
      <c r="H373" s="147">
        <v>206</v>
      </c>
      <c r="I373" s="148"/>
      <c r="J373" s="149">
        <f t="shared" si="80"/>
        <v>0</v>
      </c>
      <c r="K373" s="150"/>
      <c r="L373" s="31"/>
      <c r="M373" s="151" t="s">
        <v>1</v>
      </c>
      <c r="N373" s="152" t="s">
        <v>42</v>
      </c>
      <c r="P373" s="153">
        <f t="shared" si="81"/>
        <v>0</v>
      </c>
      <c r="Q373" s="153">
        <v>0</v>
      </c>
      <c r="R373" s="153">
        <f t="shared" si="82"/>
        <v>0</v>
      </c>
      <c r="S373" s="153">
        <v>0</v>
      </c>
      <c r="T373" s="154">
        <f t="shared" si="83"/>
        <v>0</v>
      </c>
      <c r="AR373" s="155" t="s">
        <v>323</v>
      </c>
      <c r="AT373" s="155" t="s">
        <v>319</v>
      </c>
      <c r="AU373" s="155" t="s">
        <v>83</v>
      </c>
      <c r="AY373" s="16" t="s">
        <v>317</v>
      </c>
      <c r="BE373" s="156">
        <f t="shared" si="84"/>
        <v>0</v>
      </c>
      <c r="BF373" s="156">
        <f t="shared" si="85"/>
        <v>0</v>
      </c>
      <c r="BG373" s="156">
        <f t="shared" si="86"/>
        <v>0</v>
      </c>
      <c r="BH373" s="156">
        <f t="shared" si="87"/>
        <v>0</v>
      </c>
      <c r="BI373" s="156">
        <f t="shared" si="88"/>
        <v>0</v>
      </c>
      <c r="BJ373" s="16" t="s">
        <v>88</v>
      </c>
      <c r="BK373" s="156">
        <f t="shared" si="89"/>
        <v>0</v>
      </c>
      <c r="BL373" s="16" t="s">
        <v>323</v>
      </c>
      <c r="BM373" s="155" t="s">
        <v>8865</v>
      </c>
    </row>
    <row r="374" spans="2:65" s="1" customFormat="1" ht="24.15" customHeight="1">
      <c r="B374" s="142"/>
      <c r="C374" s="179" t="s">
        <v>2502</v>
      </c>
      <c r="D374" s="202" t="s">
        <v>454</v>
      </c>
      <c r="E374" s="180" t="s">
        <v>8866</v>
      </c>
      <c r="F374" s="181" t="s">
        <v>8867</v>
      </c>
      <c r="G374" s="182" t="s">
        <v>484</v>
      </c>
      <c r="H374" s="183">
        <v>206</v>
      </c>
      <c r="I374" s="184"/>
      <c r="J374" s="185">
        <f t="shared" si="80"/>
        <v>0</v>
      </c>
      <c r="K374" s="186"/>
      <c r="L374" s="187"/>
      <c r="M374" s="188" t="s">
        <v>1</v>
      </c>
      <c r="N374" s="189" t="s">
        <v>42</v>
      </c>
      <c r="P374" s="153">
        <f t="shared" si="81"/>
        <v>0</v>
      </c>
      <c r="Q374" s="153">
        <v>2.3999999999999998E-3</v>
      </c>
      <c r="R374" s="153">
        <f t="shared" si="82"/>
        <v>0.49439999999999995</v>
      </c>
      <c r="S374" s="153">
        <v>0</v>
      </c>
      <c r="T374" s="154">
        <f t="shared" si="83"/>
        <v>0</v>
      </c>
      <c r="AR374" s="155" t="s">
        <v>356</v>
      </c>
      <c r="AT374" s="155" t="s">
        <v>454</v>
      </c>
      <c r="AU374" s="155" t="s">
        <v>83</v>
      </c>
      <c r="AY374" s="16" t="s">
        <v>317</v>
      </c>
      <c r="BE374" s="156">
        <f t="shared" si="84"/>
        <v>0</v>
      </c>
      <c r="BF374" s="156">
        <f t="shared" si="85"/>
        <v>0</v>
      </c>
      <c r="BG374" s="156">
        <f t="shared" si="86"/>
        <v>0</v>
      </c>
      <c r="BH374" s="156">
        <f t="shared" si="87"/>
        <v>0</v>
      </c>
      <c r="BI374" s="156">
        <f t="shared" si="88"/>
        <v>0</v>
      </c>
      <c r="BJ374" s="16" t="s">
        <v>88</v>
      </c>
      <c r="BK374" s="156">
        <f t="shared" si="89"/>
        <v>0</v>
      </c>
      <c r="BL374" s="16" t="s">
        <v>323</v>
      </c>
      <c r="BM374" s="155" t="s">
        <v>8868</v>
      </c>
    </row>
    <row r="375" spans="2:65" s="1" customFormat="1" ht="33" customHeight="1">
      <c r="B375" s="142"/>
      <c r="C375" s="143" t="s">
        <v>2507</v>
      </c>
      <c r="D375" s="199" t="s">
        <v>319</v>
      </c>
      <c r="E375" s="144" t="s">
        <v>8869</v>
      </c>
      <c r="F375" s="145" t="s">
        <v>8870</v>
      </c>
      <c r="G375" s="146" t="s">
        <v>484</v>
      </c>
      <c r="H375" s="147">
        <v>16</v>
      </c>
      <c r="I375" s="148"/>
      <c r="J375" s="149">
        <f t="shared" si="80"/>
        <v>0</v>
      </c>
      <c r="K375" s="150"/>
      <c r="L375" s="31"/>
      <c r="M375" s="151" t="s">
        <v>1</v>
      </c>
      <c r="N375" s="152" t="s">
        <v>42</v>
      </c>
      <c r="P375" s="153">
        <f t="shared" si="81"/>
        <v>0</v>
      </c>
      <c r="Q375" s="153">
        <v>0</v>
      </c>
      <c r="R375" s="153">
        <f t="shared" si="82"/>
        <v>0</v>
      </c>
      <c r="S375" s="153">
        <v>0</v>
      </c>
      <c r="T375" s="154">
        <f t="shared" si="83"/>
        <v>0</v>
      </c>
      <c r="AR375" s="155" t="s">
        <v>323</v>
      </c>
      <c r="AT375" s="155" t="s">
        <v>319</v>
      </c>
      <c r="AU375" s="155" t="s">
        <v>83</v>
      </c>
      <c r="AY375" s="16" t="s">
        <v>317</v>
      </c>
      <c r="BE375" s="156">
        <f t="shared" si="84"/>
        <v>0</v>
      </c>
      <c r="BF375" s="156">
        <f t="shared" si="85"/>
        <v>0</v>
      </c>
      <c r="BG375" s="156">
        <f t="shared" si="86"/>
        <v>0</v>
      </c>
      <c r="BH375" s="156">
        <f t="shared" si="87"/>
        <v>0</v>
      </c>
      <c r="BI375" s="156">
        <f t="shared" si="88"/>
        <v>0</v>
      </c>
      <c r="BJ375" s="16" t="s">
        <v>88</v>
      </c>
      <c r="BK375" s="156">
        <f t="shared" si="89"/>
        <v>0</v>
      </c>
      <c r="BL375" s="16" t="s">
        <v>323</v>
      </c>
      <c r="BM375" s="155" t="s">
        <v>8871</v>
      </c>
    </row>
    <row r="376" spans="2:65" s="1" customFormat="1" ht="24.15" customHeight="1">
      <c r="B376" s="142"/>
      <c r="C376" s="179" t="s">
        <v>2511</v>
      </c>
      <c r="D376" s="202" t="s">
        <v>454</v>
      </c>
      <c r="E376" s="180" t="s">
        <v>8872</v>
      </c>
      <c r="F376" s="181" t="s">
        <v>8873</v>
      </c>
      <c r="G376" s="182" t="s">
        <v>484</v>
      </c>
      <c r="H376" s="183">
        <v>16</v>
      </c>
      <c r="I376" s="184"/>
      <c r="J376" s="185">
        <f t="shared" si="80"/>
        <v>0</v>
      </c>
      <c r="K376" s="186"/>
      <c r="L376" s="187"/>
      <c r="M376" s="188" t="s">
        <v>1</v>
      </c>
      <c r="N376" s="189" t="s">
        <v>42</v>
      </c>
      <c r="P376" s="153">
        <f t="shared" si="81"/>
        <v>0</v>
      </c>
      <c r="Q376" s="153">
        <v>2.8800000000000002E-3</v>
      </c>
      <c r="R376" s="153">
        <f t="shared" si="82"/>
        <v>4.6080000000000003E-2</v>
      </c>
      <c r="S376" s="153">
        <v>0</v>
      </c>
      <c r="T376" s="154">
        <f t="shared" si="83"/>
        <v>0</v>
      </c>
      <c r="AR376" s="155" t="s">
        <v>356</v>
      </c>
      <c r="AT376" s="155" t="s">
        <v>454</v>
      </c>
      <c r="AU376" s="155" t="s">
        <v>83</v>
      </c>
      <c r="AY376" s="16" t="s">
        <v>317</v>
      </c>
      <c r="BE376" s="156">
        <f t="shared" si="84"/>
        <v>0</v>
      </c>
      <c r="BF376" s="156">
        <f t="shared" si="85"/>
        <v>0</v>
      </c>
      <c r="BG376" s="156">
        <f t="shared" si="86"/>
        <v>0</v>
      </c>
      <c r="BH376" s="156">
        <f t="shared" si="87"/>
        <v>0</v>
      </c>
      <c r="BI376" s="156">
        <f t="shared" si="88"/>
        <v>0</v>
      </c>
      <c r="BJ376" s="16" t="s">
        <v>88</v>
      </c>
      <c r="BK376" s="156">
        <f t="shared" si="89"/>
        <v>0</v>
      </c>
      <c r="BL376" s="16" t="s">
        <v>323</v>
      </c>
      <c r="BM376" s="155" t="s">
        <v>8874</v>
      </c>
    </row>
    <row r="377" spans="2:65" s="1" customFormat="1" ht="33" customHeight="1">
      <c r="B377" s="142"/>
      <c r="C377" s="143" t="s">
        <v>1529</v>
      </c>
      <c r="D377" s="143" t="s">
        <v>319</v>
      </c>
      <c r="E377" s="144" t="s">
        <v>8875</v>
      </c>
      <c r="F377" s="145" t="s">
        <v>8876</v>
      </c>
      <c r="G377" s="146" t="s">
        <v>484</v>
      </c>
      <c r="H377" s="147">
        <v>30</v>
      </c>
      <c r="I377" s="148"/>
      <c r="J377" s="149">
        <f t="shared" si="80"/>
        <v>0</v>
      </c>
      <c r="K377" s="150"/>
      <c r="L377" s="31"/>
      <c r="M377" s="151" t="s">
        <v>1</v>
      </c>
      <c r="N377" s="152" t="s">
        <v>42</v>
      </c>
      <c r="P377" s="153">
        <f t="shared" si="81"/>
        <v>0</v>
      </c>
      <c r="Q377" s="153">
        <v>0</v>
      </c>
      <c r="R377" s="153">
        <f t="shared" si="82"/>
        <v>0</v>
      </c>
      <c r="S377" s="153">
        <v>0</v>
      </c>
      <c r="T377" s="154">
        <f t="shared" si="83"/>
        <v>0</v>
      </c>
      <c r="AR377" s="155" t="s">
        <v>323</v>
      </c>
      <c r="AT377" s="155" t="s">
        <v>319</v>
      </c>
      <c r="AU377" s="155" t="s">
        <v>83</v>
      </c>
      <c r="AY377" s="16" t="s">
        <v>317</v>
      </c>
      <c r="BE377" s="156">
        <f t="shared" si="84"/>
        <v>0</v>
      </c>
      <c r="BF377" s="156">
        <f t="shared" si="85"/>
        <v>0</v>
      </c>
      <c r="BG377" s="156">
        <f t="shared" si="86"/>
        <v>0</v>
      </c>
      <c r="BH377" s="156">
        <f t="shared" si="87"/>
        <v>0</v>
      </c>
      <c r="BI377" s="156">
        <f t="shared" si="88"/>
        <v>0</v>
      </c>
      <c r="BJ377" s="16" t="s">
        <v>88</v>
      </c>
      <c r="BK377" s="156">
        <f t="shared" si="89"/>
        <v>0</v>
      </c>
      <c r="BL377" s="16" t="s">
        <v>323</v>
      </c>
      <c r="BM377" s="155" t="s">
        <v>8877</v>
      </c>
    </row>
    <row r="378" spans="2:65" s="1" customFormat="1" ht="24.15" customHeight="1">
      <c r="B378" s="142"/>
      <c r="C378" s="179" t="s">
        <v>2525</v>
      </c>
      <c r="D378" s="179" t="s">
        <v>454</v>
      </c>
      <c r="E378" s="180" t="s">
        <v>8878</v>
      </c>
      <c r="F378" s="181" t="s">
        <v>8879</v>
      </c>
      <c r="G378" s="182" t="s">
        <v>484</v>
      </c>
      <c r="H378" s="183">
        <v>30</v>
      </c>
      <c r="I378" s="184"/>
      <c r="J378" s="185">
        <f t="shared" si="80"/>
        <v>0</v>
      </c>
      <c r="K378" s="186"/>
      <c r="L378" s="187"/>
      <c r="M378" s="188" t="s">
        <v>1</v>
      </c>
      <c r="N378" s="189" t="s">
        <v>42</v>
      </c>
      <c r="P378" s="153">
        <f t="shared" si="81"/>
        <v>0</v>
      </c>
      <c r="Q378" s="153">
        <v>2.8800000000000002E-3</v>
      </c>
      <c r="R378" s="153">
        <f t="shared" si="82"/>
        <v>8.6400000000000005E-2</v>
      </c>
      <c r="S378" s="153">
        <v>0</v>
      </c>
      <c r="T378" s="154">
        <f t="shared" si="83"/>
        <v>0</v>
      </c>
      <c r="AR378" s="155" t="s">
        <v>356</v>
      </c>
      <c r="AT378" s="155" t="s">
        <v>454</v>
      </c>
      <c r="AU378" s="155" t="s">
        <v>83</v>
      </c>
      <c r="AY378" s="16" t="s">
        <v>317</v>
      </c>
      <c r="BE378" s="156">
        <f t="shared" si="84"/>
        <v>0</v>
      </c>
      <c r="BF378" s="156">
        <f t="shared" si="85"/>
        <v>0</v>
      </c>
      <c r="BG378" s="156">
        <f t="shared" si="86"/>
        <v>0</v>
      </c>
      <c r="BH378" s="156">
        <f t="shared" si="87"/>
        <v>0</v>
      </c>
      <c r="BI378" s="156">
        <f t="shared" si="88"/>
        <v>0</v>
      </c>
      <c r="BJ378" s="16" t="s">
        <v>88</v>
      </c>
      <c r="BK378" s="156">
        <f t="shared" si="89"/>
        <v>0</v>
      </c>
      <c r="BL378" s="16" t="s">
        <v>323</v>
      </c>
      <c r="BM378" s="155" t="s">
        <v>8880</v>
      </c>
    </row>
    <row r="379" spans="2:65" s="1" customFormat="1" ht="37.75" customHeight="1">
      <c r="B379" s="142"/>
      <c r="C379" s="143" t="s">
        <v>2533</v>
      </c>
      <c r="D379" s="199" t="s">
        <v>319</v>
      </c>
      <c r="E379" s="144" t="s">
        <v>8881</v>
      </c>
      <c r="F379" s="145" t="s">
        <v>8882</v>
      </c>
      <c r="G379" s="146" t="s">
        <v>484</v>
      </c>
      <c r="H379" s="147">
        <v>332</v>
      </c>
      <c r="I379" s="148"/>
      <c r="J379" s="149">
        <f t="shared" si="80"/>
        <v>0</v>
      </c>
      <c r="K379" s="150"/>
      <c r="L379" s="31"/>
      <c r="M379" s="151" t="s">
        <v>1</v>
      </c>
      <c r="N379" s="152" t="s">
        <v>42</v>
      </c>
      <c r="P379" s="153">
        <f t="shared" si="81"/>
        <v>0</v>
      </c>
      <c r="Q379" s="153">
        <v>0</v>
      </c>
      <c r="R379" s="153">
        <f t="shared" si="82"/>
        <v>0</v>
      </c>
      <c r="S379" s="153">
        <v>0</v>
      </c>
      <c r="T379" s="154">
        <f t="shared" si="83"/>
        <v>0</v>
      </c>
      <c r="AR379" s="155" t="s">
        <v>323</v>
      </c>
      <c r="AT379" s="155" t="s">
        <v>319</v>
      </c>
      <c r="AU379" s="155" t="s">
        <v>83</v>
      </c>
      <c r="AY379" s="16" t="s">
        <v>317</v>
      </c>
      <c r="BE379" s="156">
        <f t="shared" si="84"/>
        <v>0</v>
      </c>
      <c r="BF379" s="156">
        <f t="shared" si="85"/>
        <v>0</v>
      </c>
      <c r="BG379" s="156">
        <f t="shared" si="86"/>
        <v>0</v>
      </c>
      <c r="BH379" s="156">
        <f t="shared" si="87"/>
        <v>0</v>
      </c>
      <c r="BI379" s="156">
        <f t="shared" si="88"/>
        <v>0</v>
      </c>
      <c r="BJ379" s="16" t="s">
        <v>88</v>
      </c>
      <c r="BK379" s="156">
        <f t="shared" si="89"/>
        <v>0</v>
      </c>
      <c r="BL379" s="16" t="s">
        <v>323</v>
      </c>
      <c r="BM379" s="155" t="s">
        <v>8883</v>
      </c>
    </row>
    <row r="380" spans="2:65" s="1" customFormat="1" ht="24.15" customHeight="1">
      <c r="B380" s="142"/>
      <c r="C380" s="179" t="s">
        <v>2538</v>
      </c>
      <c r="D380" s="202" t="s">
        <v>454</v>
      </c>
      <c r="E380" s="180" t="s">
        <v>8884</v>
      </c>
      <c r="F380" s="181" t="s">
        <v>8885</v>
      </c>
      <c r="G380" s="182" t="s">
        <v>484</v>
      </c>
      <c r="H380" s="183">
        <v>332</v>
      </c>
      <c r="I380" s="184"/>
      <c r="J380" s="185">
        <f t="shared" si="80"/>
        <v>0</v>
      </c>
      <c r="K380" s="186"/>
      <c r="L380" s="187"/>
      <c r="M380" s="188" t="s">
        <v>1</v>
      </c>
      <c r="N380" s="189" t="s">
        <v>42</v>
      </c>
      <c r="P380" s="153">
        <f t="shared" si="81"/>
        <v>0</v>
      </c>
      <c r="Q380" s="153">
        <v>2.3999999999999998E-3</v>
      </c>
      <c r="R380" s="153">
        <f t="shared" si="82"/>
        <v>0.79679999999999995</v>
      </c>
      <c r="S380" s="153">
        <v>0</v>
      </c>
      <c r="T380" s="154">
        <f t="shared" si="83"/>
        <v>0</v>
      </c>
      <c r="AR380" s="155" t="s">
        <v>356</v>
      </c>
      <c r="AT380" s="155" t="s">
        <v>454</v>
      </c>
      <c r="AU380" s="155" t="s">
        <v>83</v>
      </c>
      <c r="AY380" s="16" t="s">
        <v>317</v>
      </c>
      <c r="BE380" s="156">
        <f t="shared" si="84"/>
        <v>0</v>
      </c>
      <c r="BF380" s="156">
        <f t="shared" si="85"/>
        <v>0</v>
      </c>
      <c r="BG380" s="156">
        <f t="shared" si="86"/>
        <v>0</v>
      </c>
      <c r="BH380" s="156">
        <f t="shared" si="87"/>
        <v>0</v>
      </c>
      <c r="BI380" s="156">
        <f t="shared" si="88"/>
        <v>0</v>
      </c>
      <c r="BJ380" s="16" t="s">
        <v>88</v>
      </c>
      <c r="BK380" s="156">
        <f t="shared" si="89"/>
        <v>0</v>
      </c>
      <c r="BL380" s="16" t="s">
        <v>323</v>
      </c>
      <c r="BM380" s="155" t="s">
        <v>8886</v>
      </c>
    </row>
    <row r="381" spans="2:65" s="1" customFormat="1" ht="37.75" customHeight="1">
      <c r="B381" s="142"/>
      <c r="C381" s="143" t="s">
        <v>2543</v>
      </c>
      <c r="D381" s="199" t="s">
        <v>319</v>
      </c>
      <c r="E381" s="144" t="s">
        <v>8887</v>
      </c>
      <c r="F381" s="145" t="s">
        <v>8888</v>
      </c>
      <c r="G381" s="146" t="s">
        <v>484</v>
      </c>
      <c r="H381" s="147">
        <v>142</v>
      </c>
      <c r="I381" s="148"/>
      <c r="J381" s="149">
        <f t="shared" si="80"/>
        <v>0</v>
      </c>
      <c r="K381" s="150"/>
      <c r="L381" s="31"/>
      <c r="M381" s="151" t="s">
        <v>1</v>
      </c>
      <c r="N381" s="152" t="s">
        <v>42</v>
      </c>
      <c r="P381" s="153">
        <f t="shared" si="81"/>
        <v>0</v>
      </c>
      <c r="Q381" s="153">
        <v>0</v>
      </c>
      <c r="R381" s="153">
        <f t="shared" si="82"/>
        <v>0</v>
      </c>
      <c r="S381" s="153">
        <v>0</v>
      </c>
      <c r="T381" s="154">
        <f t="shared" si="83"/>
        <v>0</v>
      </c>
      <c r="AR381" s="155" t="s">
        <v>323</v>
      </c>
      <c r="AT381" s="155" t="s">
        <v>319</v>
      </c>
      <c r="AU381" s="155" t="s">
        <v>83</v>
      </c>
      <c r="AY381" s="16" t="s">
        <v>317</v>
      </c>
      <c r="BE381" s="156">
        <f t="shared" si="84"/>
        <v>0</v>
      </c>
      <c r="BF381" s="156">
        <f t="shared" si="85"/>
        <v>0</v>
      </c>
      <c r="BG381" s="156">
        <f t="shared" si="86"/>
        <v>0</v>
      </c>
      <c r="BH381" s="156">
        <f t="shared" si="87"/>
        <v>0</v>
      </c>
      <c r="BI381" s="156">
        <f t="shared" si="88"/>
        <v>0</v>
      </c>
      <c r="BJ381" s="16" t="s">
        <v>88</v>
      </c>
      <c r="BK381" s="156">
        <f t="shared" si="89"/>
        <v>0</v>
      </c>
      <c r="BL381" s="16" t="s">
        <v>323</v>
      </c>
      <c r="BM381" s="155" t="s">
        <v>8889</v>
      </c>
    </row>
    <row r="382" spans="2:65" s="1" customFormat="1" ht="24.15" customHeight="1">
      <c r="B382" s="142"/>
      <c r="C382" s="179" t="s">
        <v>2548</v>
      </c>
      <c r="D382" s="202" t="s">
        <v>454</v>
      </c>
      <c r="E382" s="180" t="s">
        <v>8890</v>
      </c>
      <c r="F382" s="181" t="s">
        <v>8891</v>
      </c>
      <c r="G382" s="182" t="s">
        <v>484</v>
      </c>
      <c r="H382" s="183">
        <v>142</v>
      </c>
      <c r="I382" s="184"/>
      <c r="J382" s="185">
        <f t="shared" si="80"/>
        <v>0</v>
      </c>
      <c r="K382" s="186"/>
      <c r="L382" s="187"/>
      <c r="M382" s="188" t="s">
        <v>1</v>
      </c>
      <c r="N382" s="189" t="s">
        <v>42</v>
      </c>
      <c r="P382" s="153">
        <f t="shared" si="81"/>
        <v>0</v>
      </c>
      <c r="Q382" s="153">
        <v>1.0399999999999999E-3</v>
      </c>
      <c r="R382" s="153">
        <f t="shared" si="82"/>
        <v>0.14767999999999998</v>
      </c>
      <c r="S382" s="153">
        <v>0</v>
      </c>
      <c r="T382" s="154">
        <f t="shared" si="83"/>
        <v>0</v>
      </c>
      <c r="AR382" s="155" t="s">
        <v>356</v>
      </c>
      <c r="AT382" s="155" t="s">
        <v>454</v>
      </c>
      <c r="AU382" s="155" t="s">
        <v>83</v>
      </c>
      <c r="AY382" s="16" t="s">
        <v>317</v>
      </c>
      <c r="BE382" s="156">
        <f t="shared" si="84"/>
        <v>0</v>
      </c>
      <c r="BF382" s="156">
        <f t="shared" si="85"/>
        <v>0</v>
      </c>
      <c r="BG382" s="156">
        <f t="shared" si="86"/>
        <v>0</v>
      </c>
      <c r="BH382" s="156">
        <f t="shared" si="87"/>
        <v>0</v>
      </c>
      <c r="BI382" s="156">
        <f t="shared" si="88"/>
        <v>0</v>
      </c>
      <c r="BJ382" s="16" t="s">
        <v>88</v>
      </c>
      <c r="BK382" s="156">
        <f t="shared" si="89"/>
        <v>0</v>
      </c>
      <c r="BL382" s="16" t="s">
        <v>323</v>
      </c>
      <c r="BM382" s="155" t="s">
        <v>8892</v>
      </c>
    </row>
    <row r="383" spans="2:65" s="1" customFormat="1" ht="37.75" customHeight="1">
      <c r="B383" s="142"/>
      <c r="C383" s="143" t="s">
        <v>2553</v>
      </c>
      <c r="D383" s="199" t="s">
        <v>319</v>
      </c>
      <c r="E383" s="144" t="s">
        <v>8893</v>
      </c>
      <c r="F383" s="145" t="s">
        <v>8894</v>
      </c>
      <c r="G383" s="146" t="s">
        <v>484</v>
      </c>
      <c r="H383" s="147">
        <v>68</v>
      </c>
      <c r="I383" s="148"/>
      <c r="J383" s="149">
        <f t="shared" si="80"/>
        <v>0</v>
      </c>
      <c r="K383" s="150"/>
      <c r="L383" s="31"/>
      <c r="M383" s="151" t="s">
        <v>1</v>
      </c>
      <c r="N383" s="152" t="s">
        <v>42</v>
      </c>
      <c r="P383" s="153">
        <f t="shared" si="81"/>
        <v>0</v>
      </c>
      <c r="Q383" s="153">
        <v>0</v>
      </c>
      <c r="R383" s="153">
        <f t="shared" si="82"/>
        <v>0</v>
      </c>
      <c r="S383" s="153">
        <v>0</v>
      </c>
      <c r="T383" s="154">
        <f t="shared" si="83"/>
        <v>0</v>
      </c>
      <c r="AR383" s="155" t="s">
        <v>323</v>
      </c>
      <c r="AT383" s="155" t="s">
        <v>319</v>
      </c>
      <c r="AU383" s="155" t="s">
        <v>83</v>
      </c>
      <c r="AY383" s="16" t="s">
        <v>317</v>
      </c>
      <c r="BE383" s="156">
        <f t="shared" si="84"/>
        <v>0</v>
      </c>
      <c r="BF383" s="156">
        <f t="shared" si="85"/>
        <v>0</v>
      </c>
      <c r="BG383" s="156">
        <f t="shared" si="86"/>
        <v>0</v>
      </c>
      <c r="BH383" s="156">
        <f t="shared" si="87"/>
        <v>0</v>
      </c>
      <c r="BI383" s="156">
        <f t="shared" si="88"/>
        <v>0</v>
      </c>
      <c r="BJ383" s="16" t="s">
        <v>88</v>
      </c>
      <c r="BK383" s="156">
        <f t="shared" si="89"/>
        <v>0</v>
      </c>
      <c r="BL383" s="16" t="s">
        <v>323</v>
      </c>
      <c r="BM383" s="155" t="s">
        <v>8895</v>
      </c>
    </row>
    <row r="384" spans="2:65" s="1" customFormat="1" ht="24.15" customHeight="1">
      <c r="B384" s="142"/>
      <c r="C384" s="179" t="s">
        <v>2557</v>
      </c>
      <c r="D384" s="202" t="s">
        <v>454</v>
      </c>
      <c r="E384" s="180" t="s">
        <v>8896</v>
      </c>
      <c r="F384" s="181" t="s">
        <v>8897</v>
      </c>
      <c r="G384" s="182" t="s">
        <v>484</v>
      </c>
      <c r="H384" s="183">
        <v>68</v>
      </c>
      <c r="I384" s="184"/>
      <c r="J384" s="185">
        <f t="shared" si="80"/>
        <v>0</v>
      </c>
      <c r="K384" s="186"/>
      <c r="L384" s="187"/>
      <c r="M384" s="188" t="s">
        <v>1</v>
      </c>
      <c r="N384" s="189" t="s">
        <v>42</v>
      </c>
      <c r="P384" s="153">
        <f t="shared" si="81"/>
        <v>0</v>
      </c>
      <c r="Q384" s="153">
        <v>2.3999999999999998E-3</v>
      </c>
      <c r="R384" s="153">
        <f t="shared" si="82"/>
        <v>0.16319999999999998</v>
      </c>
      <c r="S384" s="153">
        <v>0</v>
      </c>
      <c r="T384" s="154">
        <f t="shared" si="83"/>
        <v>0</v>
      </c>
      <c r="AR384" s="155" t="s">
        <v>356</v>
      </c>
      <c r="AT384" s="155" t="s">
        <v>454</v>
      </c>
      <c r="AU384" s="155" t="s">
        <v>83</v>
      </c>
      <c r="AY384" s="16" t="s">
        <v>317</v>
      </c>
      <c r="BE384" s="156">
        <f t="shared" si="84"/>
        <v>0</v>
      </c>
      <c r="BF384" s="156">
        <f t="shared" si="85"/>
        <v>0</v>
      </c>
      <c r="BG384" s="156">
        <f t="shared" si="86"/>
        <v>0</v>
      </c>
      <c r="BH384" s="156">
        <f t="shared" si="87"/>
        <v>0</v>
      </c>
      <c r="BI384" s="156">
        <f t="shared" si="88"/>
        <v>0</v>
      </c>
      <c r="BJ384" s="16" t="s">
        <v>88</v>
      </c>
      <c r="BK384" s="156">
        <f t="shared" si="89"/>
        <v>0</v>
      </c>
      <c r="BL384" s="16" t="s">
        <v>323</v>
      </c>
      <c r="BM384" s="155" t="s">
        <v>8898</v>
      </c>
    </row>
    <row r="385" spans="2:65" s="1" customFormat="1" ht="16.5" customHeight="1">
      <c r="B385" s="142"/>
      <c r="C385" s="179" t="s">
        <v>2562</v>
      </c>
      <c r="D385" s="179" t="s">
        <v>454</v>
      </c>
      <c r="E385" s="180" t="s">
        <v>8899</v>
      </c>
      <c r="F385" s="181" t="s">
        <v>8900</v>
      </c>
      <c r="G385" s="182" t="s">
        <v>467</v>
      </c>
      <c r="H385" s="183">
        <v>496</v>
      </c>
      <c r="I385" s="184"/>
      <c r="J385" s="185">
        <f t="shared" si="80"/>
        <v>0</v>
      </c>
      <c r="K385" s="186"/>
      <c r="L385" s="187"/>
      <c r="M385" s="188" t="s">
        <v>1</v>
      </c>
      <c r="N385" s="189" t="s">
        <v>42</v>
      </c>
      <c r="P385" s="153">
        <f t="shared" si="81"/>
        <v>0</v>
      </c>
      <c r="Q385" s="153">
        <v>6.0999999999999997E-4</v>
      </c>
      <c r="R385" s="153">
        <f t="shared" si="82"/>
        <v>0.30256</v>
      </c>
      <c r="S385" s="153">
        <v>0</v>
      </c>
      <c r="T385" s="154">
        <f t="shared" si="83"/>
        <v>0</v>
      </c>
      <c r="AR385" s="155" t="s">
        <v>356</v>
      </c>
      <c r="AT385" s="155" t="s">
        <v>454</v>
      </c>
      <c r="AU385" s="155" t="s">
        <v>83</v>
      </c>
      <c r="AY385" s="16" t="s">
        <v>317</v>
      </c>
      <c r="BE385" s="156">
        <f t="shared" si="84"/>
        <v>0</v>
      </c>
      <c r="BF385" s="156">
        <f t="shared" si="85"/>
        <v>0</v>
      </c>
      <c r="BG385" s="156">
        <f t="shared" si="86"/>
        <v>0</v>
      </c>
      <c r="BH385" s="156">
        <f t="shared" si="87"/>
        <v>0</v>
      </c>
      <c r="BI385" s="156">
        <f t="shared" si="88"/>
        <v>0</v>
      </c>
      <c r="BJ385" s="16" t="s">
        <v>88</v>
      </c>
      <c r="BK385" s="156">
        <f t="shared" si="89"/>
        <v>0</v>
      </c>
      <c r="BL385" s="16" t="s">
        <v>323</v>
      </c>
      <c r="BM385" s="155" t="s">
        <v>8901</v>
      </c>
    </row>
    <row r="386" spans="2:65" s="1" customFormat="1" ht="24.15" customHeight="1">
      <c r="B386" s="142"/>
      <c r="C386" s="143" t="s">
        <v>2567</v>
      </c>
      <c r="D386" s="143" t="s">
        <v>319</v>
      </c>
      <c r="E386" s="144" t="s">
        <v>8902</v>
      </c>
      <c r="F386" s="145" t="s">
        <v>8903</v>
      </c>
      <c r="G386" s="146" t="s">
        <v>467</v>
      </c>
      <c r="H386" s="147">
        <v>496</v>
      </c>
      <c r="I386" s="148"/>
      <c r="J386" s="149">
        <f t="shared" si="80"/>
        <v>0</v>
      </c>
      <c r="K386" s="150"/>
      <c r="L386" s="31"/>
      <c r="M386" s="151" t="s">
        <v>1</v>
      </c>
      <c r="N386" s="152" t="s">
        <v>42</v>
      </c>
      <c r="P386" s="153">
        <f t="shared" si="81"/>
        <v>0</v>
      </c>
      <c r="Q386" s="153">
        <v>0</v>
      </c>
      <c r="R386" s="153">
        <f t="shared" si="82"/>
        <v>0</v>
      </c>
      <c r="S386" s="153">
        <v>0</v>
      </c>
      <c r="T386" s="154">
        <f t="shared" si="83"/>
        <v>0</v>
      </c>
      <c r="AR386" s="155" t="s">
        <v>323</v>
      </c>
      <c r="AT386" s="155" t="s">
        <v>319</v>
      </c>
      <c r="AU386" s="155" t="s">
        <v>83</v>
      </c>
      <c r="AY386" s="16" t="s">
        <v>317</v>
      </c>
      <c r="BE386" s="156">
        <f t="shared" si="84"/>
        <v>0</v>
      </c>
      <c r="BF386" s="156">
        <f t="shared" si="85"/>
        <v>0</v>
      </c>
      <c r="BG386" s="156">
        <f t="shared" si="86"/>
        <v>0</v>
      </c>
      <c r="BH386" s="156">
        <f t="shared" si="87"/>
        <v>0</v>
      </c>
      <c r="BI386" s="156">
        <f t="shared" si="88"/>
        <v>0</v>
      </c>
      <c r="BJ386" s="16" t="s">
        <v>88</v>
      </c>
      <c r="BK386" s="156">
        <f t="shared" si="89"/>
        <v>0</v>
      </c>
      <c r="BL386" s="16" t="s">
        <v>323</v>
      </c>
      <c r="BM386" s="155" t="s">
        <v>8904</v>
      </c>
    </row>
    <row r="387" spans="2:65" s="1" customFormat="1" ht="24.15" customHeight="1">
      <c r="B387" s="142"/>
      <c r="C387" s="179" t="s">
        <v>2573</v>
      </c>
      <c r="D387" s="179" t="s">
        <v>454</v>
      </c>
      <c r="E387" s="180" t="s">
        <v>8905</v>
      </c>
      <c r="F387" s="181" t="s">
        <v>8903</v>
      </c>
      <c r="G387" s="182" t="s">
        <v>467</v>
      </c>
      <c r="H387" s="183">
        <v>496</v>
      </c>
      <c r="I387" s="184"/>
      <c r="J387" s="185">
        <f t="shared" si="80"/>
        <v>0</v>
      </c>
      <c r="K387" s="186"/>
      <c r="L387" s="187"/>
      <c r="M387" s="188" t="s">
        <v>1</v>
      </c>
      <c r="N387" s="189" t="s">
        <v>42</v>
      </c>
      <c r="P387" s="153">
        <f t="shared" si="81"/>
        <v>0</v>
      </c>
      <c r="Q387" s="153">
        <v>0</v>
      </c>
      <c r="R387" s="153">
        <f t="shared" si="82"/>
        <v>0</v>
      </c>
      <c r="S387" s="153">
        <v>0</v>
      </c>
      <c r="T387" s="154">
        <f t="shared" si="83"/>
        <v>0</v>
      </c>
      <c r="AR387" s="155" t="s">
        <v>356</v>
      </c>
      <c r="AT387" s="155" t="s">
        <v>454</v>
      </c>
      <c r="AU387" s="155" t="s">
        <v>83</v>
      </c>
      <c r="AY387" s="16" t="s">
        <v>317</v>
      </c>
      <c r="BE387" s="156">
        <f t="shared" si="84"/>
        <v>0</v>
      </c>
      <c r="BF387" s="156">
        <f t="shared" si="85"/>
        <v>0</v>
      </c>
      <c r="BG387" s="156">
        <f t="shared" si="86"/>
        <v>0</v>
      </c>
      <c r="BH387" s="156">
        <f t="shared" si="87"/>
        <v>0</v>
      </c>
      <c r="BI387" s="156">
        <f t="shared" si="88"/>
        <v>0</v>
      </c>
      <c r="BJ387" s="16" t="s">
        <v>88</v>
      </c>
      <c r="BK387" s="156">
        <f t="shared" si="89"/>
        <v>0</v>
      </c>
      <c r="BL387" s="16" t="s">
        <v>323</v>
      </c>
      <c r="BM387" s="155" t="s">
        <v>8906</v>
      </c>
    </row>
    <row r="388" spans="2:65" s="1" customFormat="1" ht="16.5" customHeight="1">
      <c r="B388" s="142"/>
      <c r="C388" s="179" t="s">
        <v>2578</v>
      </c>
      <c r="D388" s="179" t="s">
        <v>454</v>
      </c>
      <c r="E388" s="180" t="s">
        <v>8907</v>
      </c>
      <c r="F388" s="181" t="s">
        <v>8908</v>
      </c>
      <c r="G388" s="182" t="s">
        <v>467</v>
      </c>
      <c r="H388" s="183">
        <v>360</v>
      </c>
      <c r="I388" s="184"/>
      <c r="J388" s="185">
        <f t="shared" si="80"/>
        <v>0</v>
      </c>
      <c r="K388" s="186"/>
      <c r="L388" s="187"/>
      <c r="M388" s="188" t="s">
        <v>1</v>
      </c>
      <c r="N388" s="189" t="s">
        <v>42</v>
      </c>
      <c r="P388" s="153">
        <f t="shared" si="81"/>
        <v>0</v>
      </c>
      <c r="Q388" s="153">
        <v>0</v>
      </c>
      <c r="R388" s="153">
        <f t="shared" si="82"/>
        <v>0</v>
      </c>
      <c r="S388" s="153">
        <v>0</v>
      </c>
      <c r="T388" s="154">
        <f t="shared" si="83"/>
        <v>0</v>
      </c>
      <c r="AR388" s="155" t="s">
        <v>356</v>
      </c>
      <c r="AT388" s="155" t="s">
        <v>454</v>
      </c>
      <c r="AU388" s="155" t="s">
        <v>83</v>
      </c>
      <c r="AY388" s="16" t="s">
        <v>317</v>
      </c>
      <c r="BE388" s="156">
        <f t="shared" si="84"/>
        <v>0</v>
      </c>
      <c r="BF388" s="156">
        <f t="shared" si="85"/>
        <v>0</v>
      </c>
      <c r="BG388" s="156">
        <f t="shared" si="86"/>
        <v>0</v>
      </c>
      <c r="BH388" s="156">
        <f t="shared" si="87"/>
        <v>0</v>
      </c>
      <c r="BI388" s="156">
        <f t="shared" si="88"/>
        <v>0</v>
      </c>
      <c r="BJ388" s="16" t="s">
        <v>88</v>
      </c>
      <c r="BK388" s="156">
        <f t="shared" si="89"/>
        <v>0</v>
      </c>
      <c r="BL388" s="16" t="s">
        <v>323</v>
      </c>
      <c r="BM388" s="155" t="s">
        <v>8909</v>
      </c>
    </row>
    <row r="389" spans="2:65" s="1" customFormat="1" ht="16.5" customHeight="1">
      <c r="B389" s="142"/>
      <c r="C389" s="179" t="s">
        <v>2584</v>
      </c>
      <c r="D389" s="179" t="s">
        <v>454</v>
      </c>
      <c r="E389" s="180" t="s">
        <v>8839</v>
      </c>
      <c r="F389" s="181" t="s">
        <v>8840</v>
      </c>
      <c r="G389" s="182" t="s">
        <v>467</v>
      </c>
      <c r="H389" s="183">
        <v>245</v>
      </c>
      <c r="I389" s="184"/>
      <c r="J389" s="185">
        <f t="shared" si="80"/>
        <v>0</v>
      </c>
      <c r="K389" s="186"/>
      <c r="L389" s="187"/>
      <c r="M389" s="188" t="s">
        <v>1</v>
      </c>
      <c r="N389" s="189" t="s">
        <v>42</v>
      </c>
      <c r="P389" s="153">
        <f t="shared" si="81"/>
        <v>0</v>
      </c>
      <c r="Q389" s="153">
        <v>0</v>
      </c>
      <c r="R389" s="153">
        <f t="shared" si="82"/>
        <v>0</v>
      </c>
      <c r="S389" s="153">
        <v>0</v>
      </c>
      <c r="T389" s="154">
        <f t="shared" si="83"/>
        <v>0</v>
      </c>
      <c r="AR389" s="155" t="s">
        <v>356</v>
      </c>
      <c r="AT389" s="155" t="s">
        <v>454</v>
      </c>
      <c r="AU389" s="155" t="s">
        <v>83</v>
      </c>
      <c r="AY389" s="16" t="s">
        <v>317</v>
      </c>
      <c r="BE389" s="156">
        <f t="shared" si="84"/>
        <v>0</v>
      </c>
      <c r="BF389" s="156">
        <f t="shared" si="85"/>
        <v>0</v>
      </c>
      <c r="BG389" s="156">
        <f t="shared" si="86"/>
        <v>0</v>
      </c>
      <c r="BH389" s="156">
        <f t="shared" si="87"/>
        <v>0</v>
      </c>
      <c r="BI389" s="156">
        <f t="shared" si="88"/>
        <v>0</v>
      </c>
      <c r="BJ389" s="16" t="s">
        <v>88</v>
      </c>
      <c r="BK389" s="156">
        <f t="shared" si="89"/>
        <v>0</v>
      </c>
      <c r="BL389" s="16" t="s">
        <v>323</v>
      </c>
      <c r="BM389" s="155" t="s">
        <v>8910</v>
      </c>
    </row>
    <row r="390" spans="2:65" s="1" customFormat="1" ht="16.5" customHeight="1">
      <c r="B390" s="142"/>
      <c r="C390" s="179" t="s">
        <v>2589</v>
      </c>
      <c r="D390" s="179" t="s">
        <v>454</v>
      </c>
      <c r="E390" s="180" t="s">
        <v>8911</v>
      </c>
      <c r="F390" s="181" t="s">
        <v>8912</v>
      </c>
      <c r="G390" s="182" t="s">
        <v>467</v>
      </c>
      <c r="H390" s="183">
        <v>2160</v>
      </c>
      <c r="I390" s="184"/>
      <c r="J390" s="185">
        <f t="shared" si="80"/>
        <v>0</v>
      </c>
      <c r="K390" s="186"/>
      <c r="L390" s="187"/>
      <c r="M390" s="188" t="s">
        <v>1</v>
      </c>
      <c r="N390" s="189" t="s">
        <v>42</v>
      </c>
      <c r="P390" s="153">
        <f t="shared" si="81"/>
        <v>0</v>
      </c>
      <c r="Q390" s="153">
        <v>0</v>
      </c>
      <c r="R390" s="153">
        <f t="shared" si="82"/>
        <v>0</v>
      </c>
      <c r="S390" s="153">
        <v>0</v>
      </c>
      <c r="T390" s="154">
        <f t="shared" si="83"/>
        <v>0</v>
      </c>
      <c r="AR390" s="155" t="s">
        <v>356</v>
      </c>
      <c r="AT390" s="155" t="s">
        <v>454</v>
      </c>
      <c r="AU390" s="155" t="s">
        <v>83</v>
      </c>
      <c r="AY390" s="16" t="s">
        <v>317</v>
      </c>
      <c r="BE390" s="156">
        <f t="shared" si="84"/>
        <v>0</v>
      </c>
      <c r="BF390" s="156">
        <f t="shared" si="85"/>
        <v>0</v>
      </c>
      <c r="BG390" s="156">
        <f t="shared" si="86"/>
        <v>0</v>
      </c>
      <c r="BH390" s="156">
        <f t="shared" si="87"/>
        <v>0</v>
      </c>
      <c r="BI390" s="156">
        <f t="shared" si="88"/>
        <v>0</v>
      </c>
      <c r="BJ390" s="16" t="s">
        <v>88</v>
      </c>
      <c r="BK390" s="156">
        <f t="shared" si="89"/>
        <v>0</v>
      </c>
      <c r="BL390" s="16" t="s">
        <v>323</v>
      </c>
      <c r="BM390" s="155" t="s">
        <v>8913</v>
      </c>
    </row>
    <row r="391" spans="2:65" s="1" customFormat="1" ht="16.5" customHeight="1">
      <c r="B391" s="142"/>
      <c r="C391" s="179" t="s">
        <v>2594</v>
      </c>
      <c r="D391" s="179" t="s">
        <v>454</v>
      </c>
      <c r="E391" s="180" t="s">
        <v>8842</v>
      </c>
      <c r="F391" s="181" t="s">
        <v>8843</v>
      </c>
      <c r="G391" s="182" t="s">
        <v>467</v>
      </c>
      <c r="H391" s="183">
        <v>1070</v>
      </c>
      <c r="I391" s="184"/>
      <c r="J391" s="185">
        <f t="shared" ref="J391:J422" si="90">ROUND(I391*H391,2)</f>
        <v>0</v>
      </c>
      <c r="K391" s="186"/>
      <c r="L391" s="187"/>
      <c r="M391" s="188" t="s">
        <v>1</v>
      </c>
      <c r="N391" s="189" t="s">
        <v>42</v>
      </c>
      <c r="P391" s="153">
        <f t="shared" ref="P391:P422" si="91">O391*H391</f>
        <v>0</v>
      </c>
      <c r="Q391" s="153">
        <v>0</v>
      </c>
      <c r="R391" s="153">
        <f t="shared" ref="R391:R422" si="92">Q391*H391</f>
        <v>0</v>
      </c>
      <c r="S391" s="153">
        <v>0</v>
      </c>
      <c r="T391" s="154">
        <f t="shared" ref="T391:T422" si="93">S391*H391</f>
        <v>0</v>
      </c>
      <c r="AR391" s="155" t="s">
        <v>356</v>
      </c>
      <c r="AT391" s="155" t="s">
        <v>454</v>
      </c>
      <c r="AU391" s="155" t="s">
        <v>83</v>
      </c>
      <c r="AY391" s="16" t="s">
        <v>317</v>
      </c>
      <c r="BE391" s="156">
        <f t="shared" ref="BE391:BE411" si="94">IF(N391="základná",J391,0)</f>
        <v>0</v>
      </c>
      <c r="BF391" s="156">
        <f t="shared" ref="BF391:BF411" si="95">IF(N391="znížená",J391,0)</f>
        <v>0</v>
      </c>
      <c r="BG391" s="156">
        <f t="shared" ref="BG391:BG411" si="96">IF(N391="zákl. prenesená",J391,0)</f>
        <v>0</v>
      </c>
      <c r="BH391" s="156">
        <f t="shared" ref="BH391:BH411" si="97">IF(N391="zníž. prenesená",J391,0)</f>
        <v>0</v>
      </c>
      <c r="BI391" s="156">
        <f t="shared" ref="BI391:BI411" si="98">IF(N391="nulová",J391,0)</f>
        <v>0</v>
      </c>
      <c r="BJ391" s="16" t="s">
        <v>88</v>
      </c>
      <c r="BK391" s="156">
        <f t="shared" ref="BK391:BK411" si="99">ROUND(I391*H391,2)</f>
        <v>0</v>
      </c>
      <c r="BL391" s="16" t="s">
        <v>323</v>
      </c>
      <c r="BM391" s="155" t="s">
        <v>8914</v>
      </c>
    </row>
    <row r="392" spans="2:65" s="1" customFormat="1" ht="16.5" customHeight="1">
      <c r="B392" s="142"/>
      <c r="C392" s="179" t="s">
        <v>2598</v>
      </c>
      <c r="D392" s="179" t="s">
        <v>454</v>
      </c>
      <c r="E392" s="180" t="s">
        <v>8915</v>
      </c>
      <c r="F392" s="181" t="s">
        <v>8916</v>
      </c>
      <c r="G392" s="182" t="s">
        <v>467</v>
      </c>
      <c r="H392" s="183">
        <v>4320</v>
      </c>
      <c r="I392" s="184"/>
      <c r="J392" s="185">
        <f t="shared" si="90"/>
        <v>0</v>
      </c>
      <c r="K392" s="186"/>
      <c r="L392" s="187"/>
      <c r="M392" s="188" t="s">
        <v>1</v>
      </c>
      <c r="N392" s="189" t="s">
        <v>42</v>
      </c>
      <c r="P392" s="153">
        <f t="shared" si="91"/>
        <v>0</v>
      </c>
      <c r="Q392" s="153">
        <v>0</v>
      </c>
      <c r="R392" s="153">
        <f t="shared" si="92"/>
        <v>0</v>
      </c>
      <c r="S392" s="153">
        <v>0</v>
      </c>
      <c r="T392" s="154">
        <f t="shared" si="93"/>
        <v>0</v>
      </c>
      <c r="AR392" s="155" t="s">
        <v>356</v>
      </c>
      <c r="AT392" s="155" t="s">
        <v>454</v>
      </c>
      <c r="AU392" s="155" t="s">
        <v>83</v>
      </c>
      <c r="AY392" s="16" t="s">
        <v>317</v>
      </c>
      <c r="BE392" s="156">
        <f t="shared" si="94"/>
        <v>0</v>
      </c>
      <c r="BF392" s="156">
        <f t="shared" si="95"/>
        <v>0</v>
      </c>
      <c r="BG392" s="156">
        <f t="shared" si="96"/>
        <v>0</v>
      </c>
      <c r="BH392" s="156">
        <f t="shared" si="97"/>
        <v>0</v>
      </c>
      <c r="BI392" s="156">
        <f t="shared" si="98"/>
        <v>0</v>
      </c>
      <c r="BJ392" s="16" t="s">
        <v>88</v>
      </c>
      <c r="BK392" s="156">
        <f t="shared" si="99"/>
        <v>0</v>
      </c>
      <c r="BL392" s="16" t="s">
        <v>323</v>
      </c>
      <c r="BM392" s="155" t="s">
        <v>8917</v>
      </c>
    </row>
    <row r="393" spans="2:65" s="1" customFormat="1" ht="16.5" customHeight="1">
      <c r="B393" s="142"/>
      <c r="C393" s="179" t="s">
        <v>2603</v>
      </c>
      <c r="D393" s="179" t="s">
        <v>454</v>
      </c>
      <c r="E393" s="180" t="s">
        <v>8918</v>
      </c>
      <c r="F393" s="181" t="s">
        <v>8919</v>
      </c>
      <c r="G393" s="182" t="s">
        <v>467</v>
      </c>
      <c r="H393" s="183">
        <v>2040</v>
      </c>
      <c r="I393" s="184"/>
      <c r="J393" s="185">
        <f t="shared" si="90"/>
        <v>0</v>
      </c>
      <c r="K393" s="186"/>
      <c r="L393" s="187"/>
      <c r="M393" s="188" t="s">
        <v>1</v>
      </c>
      <c r="N393" s="189" t="s">
        <v>42</v>
      </c>
      <c r="P393" s="153">
        <f t="shared" si="91"/>
        <v>0</v>
      </c>
      <c r="Q393" s="153">
        <v>0</v>
      </c>
      <c r="R393" s="153">
        <f t="shared" si="92"/>
        <v>0</v>
      </c>
      <c r="S393" s="153">
        <v>0</v>
      </c>
      <c r="T393" s="154">
        <f t="shared" si="93"/>
        <v>0</v>
      </c>
      <c r="AR393" s="155" t="s">
        <v>356</v>
      </c>
      <c r="AT393" s="155" t="s">
        <v>454</v>
      </c>
      <c r="AU393" s="155" t="s">
        <v>83</v>
      </c>
      <c r="AY393" s="16" t="s">
        <v>317</v>
      </c>
      <c r="BE393" s="156">
        <f t="shared" si="94"/>
        <v>0</v>
      </c>
      <c r="BF393" s="156">
        <f t="shared" si="95"/>
        <v>0</v>
      </c>
      <c r="BG393" s="156">
        <f t="shared" si="96"/>
        <v>0</v>
      </c>
      <c r="BH393" s="156">
        <f t="shared" si="97"/>
        <v>0</v>
      </c>
      <c r="BI393" s="156">
        <f t="shared" si="98"/>
        <v>0</v>
      </c>
      <c r="BJ393" s="16" t="s">
        <v>88</v>
      </c>
      <c r="BK393" s="156">
        <f t="shared" si="99"/>
        <v>0</v>
      </c>
      <c r="BL393" s="16" t="s">
        <v>323</v>
      </c>
      <c r="BM393" s="155" t="s">
        <v>8920</v>
      </c>
    </row>
    <row r="394" spans="2:65" s="1" customFormat="1" ht="16.5" customHeight="1">
      <c r="B394" s="142"/>
      <c r="C394" s="179" t="s">
        <v>2608</v>
      </c>
      <c r="D394" s="179" t="s">
        <v>454</v>
      </c>
      <c r="E394" s="180" t="s">
        <v>8921</v>
      </c>
      <c r="F394" s="181" t="s">
        <v>8922</v>
      </c>
      <c r="G394" s="182" t="s">
        <v>467</v>
      </c>
      <c r="H394" s="183">
        <v>1510</v>
      </c>
      <c r="I394" s="184"/>
      <c r="J394" s="185">
        <f t="shared" si="90"/>
        <v>0</v>
      </c>
      <c r="K394" s="186"/>
      <c r="L394" s="187"/>
      <c r="M394" s="188" t="s">
        <v>1</v>
      </c>
      <c r="N394" s="189" t="s">
        <v>42</v>
      </c>
      <c r="P394" s="153">
        <f t="shared" si="91"/>
        <v>0</v>
      </c>
      <c r="Q394" s="153">
        <v>0</v>
      </c>
      <c r="R394" s="153">
        <f t="shared" si="92"/>
        <v>0</v>
      </c>
      <c r="S394" s="153">
        <v>0</v>
      </c>
      <c r="T394" s="154">
        <f t="shared" si="93"/>
        <v>0</v>
      </c>
      <c r="AR394" s="155" t="s">
        <v>356</v>
      </c>
      <c r="AT394" s="155" t="s">
        <v>454</v>
      </c>
      <c r="AU394" s="155" t="s">
        <v>83</v>
      </c>
      <c r="AY394" s="16" t="s">
        <v>317</v>
      </c>
      <c r="BE394" s="156">
        <f t="shared" si="94"/>
        <v>0</v>
      </c>
      <c r="BF394" s="156">
        <f t="shared" si="95"/>
        <v>0</v>
      </c>
      <c r="BG394" s="156">
        <f t="shared" si="96"/>
        <v>0</v>
      </c>
      <c r="BH394" s="156">
        <f t="shared" si="97"/>
        <v>0</v>
      </c>
      <c r="BI394" s="156">
        <f t="shared" si="98"/>
        <v>0</v>
      </c>
      <c r="BJ394" s="16" t="s">
        <v>88</v>
      </c>
      <c r="BK394" s="156">
        <f t="shared" si="99"/>
        <v>0</v>
      </c>
      <c r="BL394" s="16" t="s">
        <v>323</v>
      </c>
      <c r="BM394" s="155" t="s">
        <v>8923</v>
      </c>
    </row>
    <row r="395" spans="2:65" s="1" customFormat="1" ht="16.5" customHeight="1">
      <c r="B395" s="142"/>
      <c r="C395" s="179" t="s">
        <v>2613</v>
      </c>
      <c r="D395" s="179" t="s">
        <v>454</v>
      </c>
      <c r="E395" s="180" t="s">
        <v>8848</v>
      </c>
      <c r="F395" s="181" t="s">
        <v>8849</v>
      </c>
      <c r="G395" s="182" t="s">
        <v>467</v>
      </c>
      <c r="H395" s="183">
        <v>800</v>
      </c>
      <c r="I395" s="184"/>
      <c r="J395" s="185">
        <f t="shared" si="90"/>
        <v>0</v>
      </c>
      <c r="K395" s="186"/>
      <c r="L395" s="187"/>
      <c r="M395" s="188" t="s">
        <v>1</v>
      </c>
      <c r="N395" s="189" t="s">
        <v>42</v>
      </c>
      <c r="P395" s="153">
        <f t="shared" si="91"/>
        <v>0</v>
      </c>
      <c r="Q395" s="153">
        <v>0</v>
      </c>
      <c r="R395" s="153">
        <f t="shared" si="92"/>
        <v>0</v>
      </c>
      <c r="S395" s="153">
        <v>0</v>
      </c>
      <c r="T395" s="154">
        <f t="shared" si="93"/>
        <v>0</v>
      </c>
      <c r="AR395" s="155" t="s">
        <v>356</v>
      </c>
      <c r="AT395" s="155" t="s">
        <v>454</v>
      </c>
      <c r="AU395" s="155" t="s">
        <v>83</v>
      </c>
      <c r="AY395" s="16" t="s">
        <v>317</v>
      </c>
      <c r="BE395" s="156">
        <f t="shared" si="94"/>
        <v>0</v>
      </c>
      <c r="BF395" s="156">
        <f t="shared" si="95"/>
        <v>0</v>
      </c>
      <c r="BG395" s="156">
        <f t="shared" si="96"/>
        <v>0</v>
      </c>
      <c r="BH395" s="156">
        <f t="shared" si="97"/>
        <v>0</v>
      </c>
      <c r="BI395" s="156">
        <f t="shared" si="98"/>
        <v>0</v>
      </c>
      <c r="BJ395" s="16" t="s">
        <v>88</v>
      </c>
      <c r="BK395" s="156">
        <f t="shared" si="99"/>
        <v>0</v>
      </c>
      <c r="BL395" s="16" t="s">
        <v>323</v>
      </c>
      <c r="BM395" s="155" t="s">
        <v>8924</v>
      </c>
    </row>
    <row r="396" spans="2:65" s="1" customFormat="1" ht="24.15" customHeight="1">
      <c r="B396" s="142"/>
      <c r="C396" s="143" t="s">
        <v>2618</v>
      </c>
      <c r="D396" s="143" t="s">
        <v>319</v>
      </c>
      <c r="E396" s="144" t="s">
        <v>8925</v>
      </c>
      <c r="F396" s="145" t="s">
        <v>8926</v>
      </c>
      <c r="G396" s="146" t="s">
        <v>484</v>
      </c>
      <c r="H396" s="147">
        <v>13100</v>
      </c>
      <c r="I396" s="148"/>
      <c r="J396" s="149">
        <f t="shared" si="90"/>
        <v>0</v>
      </c>
      <c r="K396" s="150"/>
      <c r="L396" s="31"/>
      <c r="M396" s="151" t="s">
        <v>1</v>
      </c>
      <c r="N396" s="152" t="s">
        <v>42</v>
      </c>
      <c r="P396" s="153">
        <f t="shared" si="91"/>
        <v>0</v>
      </c>
      <c r="Q396" s="153">
        <v>0</v>
      </c>
      <c r="R396" s="153">
        <f t="shared" si="92"/>
        <v>0</v>
      </c>
      <c r="S396" s="153">
        <v>0</v>
      </c>
      <c r="T396" s="154">
        <f t="shared" si="93"/>
        <v>0</v>
      </c>
      <c r="AR396" s="155" t="s">
        <v>323</v>
      </c>
      <c r="AT396" s="155" t="s">
        <v>319</v>
      </c>
      <c r="AU396" s="155" t="s">
        <v>83</v>
      </c>
      <c r="AY396" s="16" t="s">
        <v>317</v>
      </c>
      <c r="BE396" s="156">
        <f t="shared" si="94"/>
        <v>0</v>
      </c>
      <c r="BF396" s="156">
        <f t="shared" si="95"/>
        <v>0</v>
      </c>
      <c r="BG396" s="156">
        <f t="shared" si="96"/>
        <v>0</v>
      </c>
      <c r="BH396" s="156">
        <f t="shared" si="97"/>
        <v>0</v>
      </c>
      <c r="BI396" s="156">
        <f t="shared" si="98"/>
        <v>0</v>
      </c>
      <c r="BJ396" s="16" t="s">
        <v>88</v>
      </c>
      <c r="BK396" s="156">
        <f t="shared" si="99"/>
        <v>0</v>
      </c>
      <c r="BL396" s="16" t="s">
        <v>323</v>
      </c>
      <c r="BM396" s="155" t="s">
        <v>8927</v>
      </c>
    </row>
    <row r="397" spans="2:65" s="1" customFormat="1" ht="24.15" customHeight="1">
      <c r="B397" s="142"/>
      <c r="C397" s="179" t="s">
        <v>2623</v>
      </c>
      <c r="D397" s="179" t="s">
        <v>454</v>
      </c>
      <c r="E397" s="180" t="s">
        <v>8928</v>
      </c>
      <c r="F397" s="181" t="s">
        <v>8929</v>
      </c>
      <c r="G397" s="182" t="s">
        <v>484</v>
      </c>
      <c r="H397" s="183">
        <v>13100</v>
      </c>
      <c r="I397" s="184"/>
      <c r="J397" s="185">
        <f t="shared" si="90"/>
        <v>0</v>
      </c>
      <c r="K397" s="186"/>
      <c r="L397" s="187"/>
      <c r="M397" s="188" t="s">
        <v>1</v>
      </c>
      <c r="N397" s="189" t="s">
        <v>42</v>
      </c>
      <c r="P397" s="153">
        <f t="shared" si="91"/>
        <v>0</v>
      </c>
      <c r="Q397" s="153">
        <v>6.3000000000000003E-4</v>
      </c>
      <c r="R397" s="153">
        <f t="shared" si="92"/>
        <v>8.2530000000000001</v>
      </c>
      <c r="S397" s="153">
        <v>0</v>
      </c>
      <c r="T397" s="154">
        <f t="shared" si="93"/>
        <v>0</v>
      </c>
      <c r="AR397" s="155" t="s">
        <v>356</v>
      </c>
      <c r="AT397" s="155" t="s">
        <v>454</v>
      </c>
      <c r="AU397" s="155" t="s">
        <v>83</v>
      </c>
      <c r="AY397" s="16" t="s">
        <v>317</v>
      </c>
      <c r="BE397" s="156">
        <f t="shared" si="94"/>
        <v>0</v>
      </c>
      <c r="BF397" s="156">
        <f t="shared" si="95"/>
        <v>0</v>
      </c>
      <c r="BG397" s="156">
        <f t="shared" si="96"/>
        <v>0</v>
      </c>
      <c r="BH397" s="156">
        <f t="shared" si="97"/>
        <v>0</v>
      </c>
      <c r="BI397" s="156">
        <f t="shared" si="98"/>
        <v>0</v>
      </c>
      <c r="BJ397" s="16" t="s">
        <v>88</v>
      </c>
      <c r="BK397" s="156">
        <f t="shared" si="99"/>
        <v>0</v>
      </c>
      <c r="BL397" s="16" t="s">
        <v>323</v>
      </c>
      <c r="BM397" s="155" t="s">
        <v>8930</v>
      </c>
    </row>
    <row r="398" spans="2:65" s="1" customFormat="1" ht="24.15" customHeight="1">
      <c r="B398" s="142"/>
      <c r="C398" s="143" t="s">
        <v>2627</v>
      </c>
      <c r="D398" s="143" t="s">
        <v>319</v>
      </c>
      <c r="E398" s="144" t="s">
        <v>8931</v>
      </c>
      <c r="F398" s="145" t="s">
        <v>8932</v>
      </c>
      <c r="G398" s="146" t="s">
        <v>484</v>
      </c>
      <c r="H398" s="147">
        <v>19650</v>
      </c>
      <c r="I398" s="148"/>
      <c r="J398" s="149">
        <f t="shared" si="90"/>
        <v>0</v>
      </c>
      <c r="K398" s="150"/>
      <c r="L398" s="31"/>
      <c r="M398" s="151" t="s">
        <v>1</v>
      </c>
      <c r="N398" s="152" t="s">
        <v>42</v>
      </c>
      <c r="P398" s="153">
        <f t="shared" si="91"/>
        <v>0</v>
      </c>
      <c r="Q398" s="153">
        <v>0</v>
      </c>
      <c r="R398" s="153">
        <f t="shared" si="92"/>
        <v>0</v>
      </c>
      <c r="S398" s="153">
        <v>0</v>
      </c>
      <c r="T398" s="154">
        <f t="shared" si="93"/>
        <v>0</v>
      </c>
      <c r="AR398" s="155" t="s">
        <v>323</v>
      </c>
      <c r="AT398" s="155" t="s">
        <v>319</v>
      </c>
      <c r="AU398" s="155" t="s">
        <v>83</v>
      </c>
      <c r="AY398" s="16" t="s">
        <v>317</v>
      </c>
      <c r="BE398" s="156">
        <f t="shared" si="94"/>
        <v>0</v>
      </c>
      <c r="BF398" s="156">
        <f t="shared" si="95"/>
        <v>0</v>
      </c>
      <c r="BG398" s="156">
        <f t="shared" si="96"/>
        <v>0</v>
      </c>
      <c r="BH398" s="156">
        <f t="shared" si="97"/>
        <v>0</v>
      </c>
      <c r="BI398" s="156">
        <f t="shared" si="98"/>
        <v>0</v>
      </c>
      <c r="BJ398" s="16" t="s">
        <v>88</v>
      </c>
      <c r="BK398" s="156">
        <f t="shared" si="99"/>
        <v>0</v>
      </c>
      <c r="BL398" s="16" t="s">
        <v>323</v>
      </c>
      <c r="BM398" s="155" t="s">
        <v>8933</v>
      </c>
    </row>
    <row r="399" spans="2:65" s="1" customFormat="1" ht="33" customHeight="1">
      <c r="B399" s="142"/>
      <c r="C399" s="179" t="s">
        <v>2632</v>
      </c>
      <c r="D399" s="179" t="s">
        <v>454</v>
      </c>
      <c r="E399" s="180" t="s">
        <v>8934</v>
      </c>
      <c r="F399" s="181" t="s">
        <v>8935</v>
      </c>
      <c r="G399" s="182" t="s">
        <v>484</v>
      </c>
      <c r="H399" s="183">
        <v>19650</v>
      </c>
      <c r="I399" s="184"/>
      <c r="J399" s="185">
        <f t="shared" si="90"/>
        <v>0</v>
      </c>
      <c r="K399" s="186"/>
      <c r="L399" s="187"/>
      <c r="M399" s="188" t="s">
        <v>1</v>
      </c>
      <c r="N399" s="189" t="s">
        <v>42</v>
      </c>
      <c r="P399" s="153">
        <f t="shared" si="91"/>
        <v>0</v>
      </c>
      <c r="Q399" s="153">
        <v>8.4000000000000003E-4</v>
      </c>
      <c r="R399" s="153">
        <f t="shared" si="92"/>
        <v>16.506</v>
      </c>
      <c r="S399" s="153">
        <v>0</v>
      </c>
      <c r="T399" s="154">
        <f t="shared" si="93"/>
        <v>0</v>
      </c>
      <c r="AR399" s="155" t="s">
        <v>356</v>
      </c>
      <c r="AT399" s="155" t="s">
        <v>454</v>
      </c>
      <c r="AU399" s="155" t="s">
        <v>83</v>
      </c>
      <c r="AY399" s="16" t="s">
        <v>317</v>
      </c>
      <c r="BE399" s="156">
        <f t="shared" si="94"/>
        <v>0</v>
      </c>
      <c r="BF399" s="156">
        <f t="shared" si="95"/>
        <v>0</v>
      </c>
      <c r="BG399" s="156">
        <f t="shared" si="96"/>
        <v>0</v>
      </c>
      <c r="BH399" s="156">
        <f t="shared" si="97"/>
        <v>0</v>
      </c>
      <c r="BI399" s="156">
        <f t="shared" si="98"/>
        <v>0</v>
      </c>
      <c r="BJ399" s="16" t="s">
        <v>88</v>
      </c>
      <c r="BK399" s="156">
        <f t="shared" si="99"/>
        <v>0</v>
      </c>
      <c r="BL399" s="16" t="s">
        <v>323</v>
      </c>
      <c r="BM399" s="155" t="s">
        <v>8936</v>
      </c>
    </row>
    <row r="400" spans="2:65" s="1" customFormat="1" ht="24.15" customHeight="1">
      <c r="B400" s="142"/>
      <c r="C400" s="143" t="s">
        <v>2680</v>
      </c>
      <c r="D400" s="143" t="s">
        <v>319</v>
      </c>
      <c r="E400" s="144" t="s">
        <v>8937</v>
      </c>
      <c r="F400" s="145" t="s">
        <v>8938</v>
      </c>
      <c r="G400" s="146" t="s">
        <v>484</v>
      </c>
      <c r="H400" s="147">
        <v>5100</v>
      </c>
      <c r="I400" s="148"/>
      <c r="J400" s="149">
        <f t="shared" si="90"/>
        <v>0</v>
      </c>
      <c r="K400" s="150"/>
      <c r="L400" s="31"/>
      <c r="M400" s="151" t="s">
        <v>1</v>
      </c>
      <c r="N400" s="152" t="s">
        <v>42</v>
      </c>
      <c r="P400" s="153">
        <f t="shared" si="91"/>
        <v>0</v>
      </c>
      <c r="Q400" s="153">
        <v>0</v>
      </c>
      <c r="R400" s="153">
        <f t="shared" si="92"/>
        <v>0</v>
      </c>
      <c r="S400" s="153">
        <v>0</v>
      </c>
      <c r="T400" s="154">
        <f t="shared" si="93"/>
        <v>0</v>
      </c>
      <c r="AR400" s="155" t="s">
        <v>323</v>
      </c>
      <c r="AT400" s="155" t="s">
        <v>319</v>
      </c>
      <c r="AU400" s="155" t="s">
        <v>83</v>
      </c>
      <c r="AY400" s="16" t="s">
        <v>317</v>
      </c>
      <c r="BE400" s="156">
        <f t="shared" si="94"/>
        <v>0</v>
      </c>
      <c r="BF400" s="156">
        <f t="shared" si="95"/>
        <v>0</v>
      </c>
      <c r="BG400" s="156">
        <f t="shared" si="96"/>
        <v>0</v>
      </c>
      <c r="BH400" s="156">
        <f t="shared" si="97"/>
        <v>0</v>
      </c>
      <c r="BI400" s="156">
        <f t="shared" si="98"/>
        <v>0</v>
      </c>
      <c r="BJ400" s="16" t="s">
        <v>88</v>
      </c>
      <c r="BK400" s="156">
        <f t="shared" si="99"/>
        <v>0</v>
      </c>
      <c r="BL400" s="16" t="s">
        <v>323</v>
      </c>
      <c r="BM400" s="155" t="s">
        <v>8939</v>
      </c>
    </row>
    <row r="401" spans="2:65" s="1" customFormat="1" ht="24.15" customHeight="1">
      <c r="B401" s="142"/>
      <c r="C401" s="179" t="s">
        <v>2684</v>
      </c>
      <c r="D401" s="179" t="s">
        <v>454</v>
      </c>
      <c r="E401" s="180" t="s">
        <v>8940</v>
      </c>
      <c r="F401" s="181" t="s">
        <v>8941</v>
      </c>
      <c r="G401" s="182" t="s">
        <v>484</v>
      </c>
      <c r="H401" s="183">
        <v>5100</v>
      </c>
      <c r="I401" s="184"/>
      <c r="J401" s="185">
        <f t="shared" si="90"/>
        <v>0</v>
      </c>
      <c r="K401" s="186"/>
      <c r="L401" s="187"/>
      <c r="M401" s="188" t="s">
        <v>1</v>
      </c>
      <c r="N401" s="189" t="s">
        <v>42</v>
      </c>
      <c r="P401" s="153">
        <f t="shared" si="91"/>
        <v>0</v>
      </c>
      <c r="Q401" s="153">
        <v>8.8999999999999995E-4</v>
      </c>
      <c r="R401" s="153">
        <f t="shared" si="92"/>
        <v>4.5389999999999997</v>
      </c>
      <c r="S401" s="153">
        <v>0</v>
      </c>
      <c r="T401" s="154">
        <f t="shared" si="93"/>
        <v>0</v>
      </c>
      <c r="AR401" s="155" t="s">
        <v>356</v>
      </c>
      <c r="AT401" s="155" t="s">
        <v>454</v>
      </c>
      <c r="AU401" s="155" t="s">
        <v>83</v>
      </c>
      <c r="AY401" s="16" t="s">
        <v>317</v>
      </c>
      <c r="BE401" s="156">
        <f t="shared" si="94"/>
        <v>0</v>
      </c>
      <c r="BF401" s="156">
        <f t="shared" si="95"/>
        <v>0</v>
      </c>
      <c r="BG401" s="156">
        <f t="shared" si="96"/>
        <v>0</v>
      </c>
      <c r="BH401" s="156">
        <f t="shared" si="97"/>
        <v>0</v>
      </c>
      <c r="BI401" s="156">
        <f t="shared" si="98"/>
        <v>0</v>
      </c>
      <c r="BJ401" s="16" t="s">
        <v>88</v>
      </c>
      <c r="BK401" s="156">
        <f t="shared" si="99"/>
        <v>0</v>
      </c>
      <c r="BL401" s="16" t="s">
        <v>323</v>
      </c>
      <c r="BM401" s="155" t="s">
        <v>8942</v>
      </c>
    </row>
    <row r="402" spans="2:65" s="1" customFormat="1" ht="24.15" customHeight="1">
      <c r="B402" s="142"/>
      <c r="C402" s="143" t="s">
        <v>2689</v>
      </c>
      <c r="D402" s="143" t="s">
        <v>319</v>
      </c>
      <c r="E402" s="144" t="s">
        <v>8943</v>
      </c>
      <c r="F402" s="145" t="s">
        <v>8944</v>
      </c>
      <c r="G402" s="146" t="s">
        <v>484</v>
      </c>
      <c r="H402" s="147">
        <v>7650</v>
      </c>
      <c r="I402" s="148"/>
      <c r="J402" s="149">
        <f t="shared" si="90"/>
        <v>0</v>
      </c>
      <c r="K402" s="150"/>
      <c r="L402" s="31"/>
      <c r="M402" s="151" t="s">
        <v>1</v>
      </c>
      <c r="N402" s="152" t="s">
        <v>42</v>
      </c>
      <c r="P402" s="153">
        <f t="shared" si="91"/>
        <v>0</v>
      </c>
      <c r="Q402" s="153">
        <v>0</v>
      </c>
      <c r="R402" s="153">
        <f t="shared" si="92"/>
        <v>0</v>
      </c>
      <c r="S402" s="153">
        <v>0</v>
      </c>
      <c r="T402" s="154">
        <f t="shared" si="93"/>
        <v>0</v>
      </c>
      <c r="AR402" s="155" t="s">
        <v>323</v>
      </c>
      <c r="AT402" s="155" t="s">
        <v>319</v>
      </c>
      <c r="AU402" s="155" t="s">
        <v>83</v>
      </c>
      <c r="AY402" s="16" t="s">
        <v>317</v>
      </c>
      <c r="BE402" s="156">
        <f t="shared" si="94"/>
        <v>0</v>
      </c>
      <c r="BF402" s="156">
        <f t="shared" si="95"/>
        <v>0</v>
      </c>
      <c r="BG402" s="156">
        <f t="shared" si="96"/>
        <v>0</v>
      </c>
      <c r="BH402" s="156">
        <f t="shared" si="97"/>
        <v>0</v>
      </c>
      <c r="BI402" s="156">
        <f t="shared" si="98"/>
        <v>0</v>
      </c>
      <c r="BJ402" s="16" t="s">
        <v>88</v>
      </c>
      <c r="BK402" s="156">
        <f t="shared" si="99"/>
        <v>0</v>
      </c>
      <c r="BL402" s="16" t="s">
        <v>323</v>
      </c>
      <c r="BM402" s="155" t="s">
        <v>8945</v>
      </c>
    </row>
    <row r="403" spans="2:65" s="1" customFormat="1" ht="33" customHeight="1">
      <c r="B403" s="142"/>
      <c r="C403" s="179" t="s">
        <v>2694</v>
      </c>
      <c r="D403" s="179" t="s">
        <v>454</v>
      </c>
      <c r="E403" s="180" t="s">
        <v>8946</v>
      </c>
      <c r="F403" s="181" t="s">
        <v>8947</v>
      </c>
      <c r="G403" s="182" t="s">
        <v>484</v>
      </c>
      <c r="H403" s="183">
        <v>7650</v>
      </c>
      <c r="I403" s="184"/>
      <c r="J403" s="185">
        <f t="shared" si="90"/>
        <v>0</v>
      </c>
      <c r="K403" s="186"/>
      <c r="L403" s="187"/>
      <c r="M403" s="188" t="s">
        <v>1</v>
      </c>
      <c r="N403" s="189" t="s">
        <v>42</v>
      </c>
      <c r="P403" s="153">
        <f t="shared" si="91"/>
        <v>0</v>
      </c>
      <c r="Q403" s="153">
        <v>1.2E-4</v>
      </c>
      <c r="R403" s="153">
        <f t="shared" si="92"/>
        <v>0.91800000000000004</v>
      </c>
      <c r="S403" s="153">
        <v>0</v>
      </c>
      <c r="T403" s="154">
        <f t="shared" si="93"/>
        <v>0</v>
      </c>
      <c r="AR403" s="155" t="s">
        <v>356</v>
      </c>
      <c r="AT403" s="155" t="s">
        <v>454</v>
      </c>
      <c r="AU403" s="155" t="s">
        <v>83</v>
      </c>
      <c r="AY403" s="16" t="s">
        <v>317</v>
      </c>
      <c r="BE403" s="156">
        <f t="shared" si="94"/>
        <v>0</v>
      </c>
      <c r="BF403" s="156">
        <f t="shared" si="95"/>
        <v>0</v>
      </c>
      <c r="BG403" s="156">
        <f t="shared" si="96"/>
        <v>0</v>
      </c>
      <c r="BH403" s="156">
        <f t="shared" si="97"/>
        <v>0</v>
      </c>
      <c r="BI403" s="156">
        <f t="shared" si="98"/>
        <v>0</v>
      </c>
      <c r="BJ403" s="16" t="s">
        <v>88</v>
      </c>
      <c r="BK403" s="156">
        <f t="shared" si="99"/>
        <v>0</v>
      </c>
      <c r="BL403" s="16" t="s">
        <v>323</v>
      </c>
      <c r="BM403" s="155" t="s">
        <v>8948</v>
      </c>
    </row>
    <row r="404" spans="2:65" s="1" customFormat="1" ht="21.75" customHeight="1">
      <c r="B404" s="142"/>
      <c r="C404" s="179" t="s">
        <v>2701</v>
      </c>
      <c r="D404" s="179" t="s">
        <v>454</v>
      </c>
      <c r="E404" s="180" t="s">
        <v>8949</v>
      </c>
      <c r="F404" s="181" t="s">
        <v>8950</v>
      </c>
      <c r="G404" s="182" t="s">
        <v>467</v>
      </c>
      <c r="H404" s="183">
        <v>4800</v>
      </c>
      <c r="I404" s="184"/>
      <c r="J404" s="185">
        <f t="shared" si="90"/>
        <v>0</v>
      </c>
      <c r="K404" s="186"/>
      <c r="L404" s="187"/>
      <c r="M404" s="188" t="s">
        <v>1</v>
      </c>
      <c r="N404" s="189" t="s">
        <v>42</v>
      </c>
      <c r="P404" s="153">
        <f t="shared" si="91"/>
        <v>0</v>
      </c>
      <c r="Q404" s="153">
        <v>0</v>
      </c>
      <c r="R404" s="153">
        <f t="shared" si="92"/>
        <v>0</v>
      </c>
      <c r="S404" s="153">
        <v>0</v>
      </c>
      <c r="T404" s="154">
        <f t="shared" si="93"/>
        <v>0</v>
      </c>
      <c r="AR404" s="155" t="s">
        <v>356</v>
      </c>
      <c r="AT404" s="155" t="s">
        <v>454</v>
      </c>
      <c r="AU404" s="155" t="s">
        <v>83</v>
      </c>
      <c r="AY404" s="16" t="s">
        <v>317</v>
      </c>
      <c r="BE404" s="156">
        <f t="shared" si="94"/>
        <v>0</v>
      </c>
      <c r="BF404" s="156">
        <f t="shared" si="95"/>
        <v>0</v>
      </c>
      <c r="BG404" s="156">
        <f t="shared" si="96"/>
        <v>0</v>
      </c>
      <c r="BH404" s="156">
        <f t="shared" si="97"/>
        <v>0</v>
      </c>
      <c r="BI404" s="156">
        <f t="shared" si="98"/>
        <v>0</v>
      </c>
      <c r="BJ404" s="16" t="s">
        <v>88</v>
      </c>
      <c r="BK404" s="156">
        <f t="shared" si="99"/>
        <v>0</v>
      </c>
      <c r="BL404" s="16" t="s">
        <v>323</v>
      </c>
      <c r="BM404" s="155" t="s">
        <v>8951</v>
      </c>
    </row>
    <row r="405" spans="2:65" s="1" customFormat="1" ht="24.15" customHeight="1">
      <c r="B405" s="142"/>
      <c r="C405" s="143" t="s">
        <v>2705</v>
      </c>
      <c r="D405" s="143" t="s">
        <v>319</v>
      </c>
      <c r="E405" s="144" t="s">
        <v>8952</v>
      </c>
      <c r="F405" s="145" t="s">
        <v>8953</v>
      </c>
      <c r="G405" s="146" t="s">
        <v>467</v>
      </c>
      <c r="H405" s="147">
        <v>4800</v>
      </c>
      <c r="I405" s="148"/>
      <c r="J405" s="149">
        <f t="shared" si="90"/>
        <v>0</v>
      </c>
      <c r="K405" s="150"/>
      <c r="L405" s="31"/>
      <c r="M405" s="151" t="s">
        <v>1</v>
      </c>
      <c r="N405" s="152" t="s">
        <v>42</v>
      </c>
      <c r="P405" s="153">
        <f t="shared" si="91"/>
        <v>0</v>
      </c>
      <c r="Q405" s="153">
        <v>0</v>
      </c>
      <c r="R405" s="153">
        <f t="shared" si="92"/>
        <v>0</v>
      </c>
      <c r="S405" s="153">
        <v>0</v>
      </c>
      <c r="T405" s="154">
        <f t="shared" si="93"/>
        <v>0</v>
      </c>
      <c r="AR405" s="155" t="s">
        <v>323</v>
      </c>
      <c r="AT405" s="155" t="s">
        <v>319</v>
      </c>
      <c r="AU405" s="155" t="s">
        <v>83</v>
      </c>
      <c r="AY405" s="16" t="s">
        <v>317</v>
      </c>
      <c r="BE405" s="156">
        <f t="shared" si="94"/>
        <v>0</v>
      </c>
      <c r="BF405" s="156">
        <f t="shared" si="95"/>
        <v>0</v>
      </c>
      <c r="BG405" s="156">
        <f t="shared" si="96"/>
        <v>0</v>
      </c>
      <c r="BH405" s="156">
        <f t="shared" si="97"/>
        <v>0</v>
      </c>
      <c r="BI405" s="156">
        <f t="shared" si="98"/>
        <v>0</v>
      </c>
      <c r="BJ405" s="16" t="s">
        <v>88</v>
      </c>
      <c r="BK405" s="156">
        <f t="shared" si="99"/>
        <v>0</v>
      </c>
      <c r="BL405" s="16" t="s">
        <v>323</v>
      </c>
      <c r="BM405" s="155" t="s">
        <v>8954</v>
      </c>
    </row>
    <row r="406" spans="2:65" s="1" customFormat="1" ht="21.75" customHeight="1">
      <c r="B406" s="142"/>
      <c r="C406" s="179" t="s">
        <v>2709</v>
      </c>
      <c r="D406" s="179" t="s">
        <v>454</v>
      </c>
      <c r="E406" s="180" t="s">
        <v>8955</v>
      </c>
      <c r="F406" s="181" t="s">
        <v>8956</v>
      </c>
      <c r="G406" s="182" t="s">
        <v>467</v>
      </c>
      <c r="H406" s="183">
        <v>2100</v>
      </c>
      <c r="I406" s="184"/>
      <c r="J406" s="185">
        <f t="shared" si="90"/>
        <v>0</v>
      </c>
      <c r="K406" s="186"/>
      <c r="L406" s="187"/>
      <c r="M406" s="188" t="s">
        <v>1</v>
      </c>
      <c r="N406" s="189" t="s">
        <v>42</v>
      </c>
      <c r="P406" s="153">
        <f t="shared" si="91"/>
        <v>0</v>
      </c>
      <c r="Q406" s="153">
        <v>0</v>
      </c>
      <c r="R406" s="153">
        <f t="shared" si="92"/>
        <v>0</v>
      </c>
      <c r="S406" s="153">
        <v>0</v>
      </c>
      <c r="T406" s="154">
        <f t="shared" si="93"/>
        <v>0</v>
      </c>
      <c r="AR406" s="155" t="s">
        <v>356</v>
      </c>
      <c r="AT406" s="155" t="s">
        <v>454</v>
      </c>
      <c r="AU406" s="155" t="s">
        <v>83</v>
      </c>
      <c r="AY406" s="16" t="s">
        <v>317</v>
      </c>
      <c r="BE406" s="156">
        <f t="shared" si="94"/>
        <v>0</v>
      </c>
      <c r="BF406" s="156">
        <f t="shared" si="95"/>
        <v>0</v>
      </c>
      <c r="BG406" s="156">
        <f t="shared" si="96"/>
        <v>0</v>
      </c>
      <c r="BH406" s="156">
        <f t="shared" si="97"/>
        <v>0</v>
      </c>
      <c r="BI406" s="156">
        <f t="shared" si="98"/>
        <v>0</v>
      </c>
      <c r="BJ406" s="16" t="s">
        <v>88</v>
      </c>
      <c r="BK406" s="156">
        <f t="shared" si="99"/>
        <v>0</v>
      </c>
      <c r="BL406" s="16" t="s">
        <v>323</v>
      </c>
      <c r="BM406" s="155" t="s">
        <v>8957</v>
      </c>
    </row>
    <row r="407" spans="2:65" s="1" customFormat="1" ht="24.15" customHeight="1">
      <c r="B407" s="142"/>
      <c r="C407" s="143" t="s">
        <v>2713</v>
      </c>
      <c r="D407" s="143" t="s">
        <v>319</v>
      </c>
      <c r="E407" s="144" t="s">
        <v>8958</v>
      </c>
      <c r="F407" s="145" t="s">
        <v>8959</v>
      </c>
      <c r="G407" s="146" t="s">
        <v>467</v>
      </c>
      <c r="H407" s="147">
        <v>2100</v>
      </c>
      <c r="I407" s="148"/>
      <c r="J407" s="149">
        <f t="shared" si="90"/>
        <v>0</v>
      </c>
      <c r="K407" s="150"/>
      <c r="L407" s="31"/>
      <c r="M407" s="151" t="s">
        <v>1</v>
      </c>
      <c r="N407" s="152" t="s">
        <v>42</v>
      </c>
      <c r="P407" s="153">
        <f t="shared" si="91"/>
        <v>0</v>
      </c>
      <c r="Q407" s="153">
        <v>0</v>
      </c>
      <c r="R407" s="153">
        <f t="shared" si="92"/>
        <v>0</v>
      </c>
      <c r="S407" s="153">
        <v>0</v>
      </c>
      <c r="T407" s="154">
        <f t="shared" si="93"/>
        <v>0</v>
      </c>
      <c r="AR407" s="155" t="s">
        <v>323</v>
      </c>
      <c r="AT407" s="155" t="s">
        <v>319</v>
      </c>
      <c r="AU407" s="155" t="s">
        <v>83</v>
      </c>
      <c r="AY407" s="16" t="s">
        <v>317</v>
      </c>
      <c r="BE407" s="156">
        <f t="shared" si="94"/>
        <v>0</v>
      </c>
      <c r="BF407" s="156">
        <f t="shared" si="95"/>
        <v>0</v>
      </c>
      <c r="BG407" s="156">
        <f t="shared" si="96"/>
        <v>0</v>
      </c>
      <c r="BH407" s="156">
        <f t="shared" si="97"/>
        <v>0</v>
      </c>
      <c r="BI407" s="156">
        <f t="shared" si="98"/>
        <v>0</v>
      </c>
      <c r="BJ407" s="16" t="s">
        <v>88</v>
      </c>
      <c r="BK407" s="156">
        <f t="shared" si="99"/>
        <v>0</v>
      </c>
      <c r="BL407" s="16" t="s">
        <v>323</v>
      </c>
      <c r="BM407" s="155" t="s">
        <v>8960</v>
      </c>
    </row>
    <row r="408" spans="2:65" s="1" customFormat="1" ht="37.75" customHeight="1">
      <c r="B408" s="142"/>
      <c r="C408" s="179" t="s">
        <v>2717</v>
      </c>
      <c r="D408" s="179" t="s">
        <v>454</v>
      </c>
      <c r="E408" s="180" t="s">
        <v>8961</v>
      </c>
      <c r="F408" s="181" t="s">
        <v>8962</v>
      </c>
      <c r="G408" s="182" t="s">
        <v>467</v>
      </c>
      <c r="H408" s="183">
        <v>8520</v>
      </c>
      <c r="I408" s="184"/>
      <c r="J408" s="185">
        <f t="shared" si="90"/>
        <v>0</v>
      </c>
      <c r="K408" s="186"/>
      <c r="L408" s="187"/>
      <c r="M408" s="188" t="s">
        <v>1</v>
      </c>
      <c r="N408" s="189" t="s">
        <v>42</v>
      </c>
      <c r="P408" s="153">
        <f t="shared" si="91"/>
        <v>0</v>
      </c>
      <c r="Q408" s="153">
        <v>0</v>
      </c>
      <c r="R408" s="153">
        <f t="shared" si="92"/>
        <v>0</v>
      </c>
      <c r="S408" s="153">
        <v>0</v>
      </c>
      <c r="T408" s="154">
        <f t="shared" si="93"/>
        <v>0</v>
      </c>
      <c r="AR408" s="155" t="s">
        <v>356</v>
      </c>
      <c r="AT408" s="155" t="s">
        <v>454</v>
      </c>
      <c r="AU408" s="155" t="s">
        <v>83</v>
      </c>
      <c r="AY408" s="16" t="s">
        <v>317</v>
      </c>
      <c r="BE408" s="156">
        <f t="shared" si="94"/>
        <v>0</v>
      </c>
      <c r="BF408" s="156">
        <f t="shared" si="95"/>
        <v>0</v>
      </c>
      <c r="BG408" s="156">
        <f t="shared" si="96"/>
        <v>0</v>
      </c>
      <c r="BH408" s="156">
        <f t="shared" si="97"/>
        <v>0</v>
      </c>
      <c r="BI408" s="156">
        <f t="shared" si="98"/>
        <v>0</v>
      </c>
      <c r="BJ408" s="16" t="s">
        <v>88</v>
      </c>
      <c r="BK408" s="156">
        <f t="shared" si="99"/>
        <v>0</v>
      </c>
      <c r="BL408" s="16" t="s">
        <v>323</v>
      </c>
      <c r="BM408" s="155" t="s">
        <v>8963</v>
      </c>
    </row>
    <row r="409" spans="2:65" s="1" customFormat="1" ht="16.5" customHeight="1">
      <c r="B409" s="142"/>
      <c r="C409" s="143" t="s">
        <v>2723</v>
      </c>
      <c r="D409" s="143" t="s">
        <v>319</v>
      </c>
      <c r="E409" s="144" t="s">
        <v>8964</v>
      </c>
      <c r="F409" s="145" t="s">
        <v>8965</v>
      </c>
      <c r="G409" s="146" t="s">
        <v>467</v>
      </c>
      <c r="H409" s="147">
        <v>8520</v>
      </c>
      <c r="I409" s="148"/>
      <c r="J409" s="149">
        <f t="shared" si="90"/>
        <v>0</v>
      </c>
      <c r="K409" s="150"/>
      <c r="L409" s="31"/>
      <c r="M409" s="151" t="s">
        <v>1</v>
      </c>
      <c r="N409" s="152" t="s">
        <v>42</v>
      </c>
      <c r="P409" s="153">
        <f t="shared" si="91"/>
        <v>0</v>
      </c>
      <c r="Q409" s="153">
        <v>0</v>
      </c>
      <c r="R409" s="153">
        <f t="shared" si="92"/>
        <v>0</v>
      </c>
      <c r="S409" s="153">
        <v>0</v>
      </c>
      <c r="T409" s="154">
        <f t="shared" si="93"/>
        <v>0</v>
      </c>
      <c r="AR409" s="155" t="s">
        <v>323</v>
      </c>
      <c r="AT409" s="155" t="s">
        <v>319</v>
      </c>
      <c r="AU409" s="155" t="s">
        <v>83</v>
      </c>
      <c r="AY409" s="16" t="s">
        <v>317</v>
      </c>
      <c r="BE409" s="156">
        <f t="shared" si="94"/>
        <v>0</v>
      </c>
      <c r="BF409" s="156">
        <f t="shared" si="95"/>
        <v>0</v>
      </c>
      <c r="BG409" s="156">
        <f t="shared" si="96"/>
        <v>0</v>
      </c>
      <c r="BH409" s="156">
        <f t="shared" si="97"/>
        <v>0</v>
      </c>
      <c r="BI409" s="156">
        <f t="shared" si="98"/>
        <v>0</v>
      </c>
      <c r="BJ409" s="16" t="s">
        <v>88</v>
      </c>
      <c r="BK409" s="156">
        <f t="shared" si="99"/>
        <v>0</v>
      </c>
      <c r="BL409" s="16" t="s">
        <v>323</v>
      </c>
      <c r="BM409" s="155" t="s">
        <v>8966</v>
      </c>
    </row>
    <row r="410" spans="2:65" s="1" customFormat="1" ht="21.75" customHeight="1">
      <c r="B410" s="142"/>
      <c r="C410" s="179" t="s">
        <v>4544</v>
      </c>
      <c r="D410" s="179" t="s">
        <v>454</v>
      </c>
      <c r="E410" s="180" t="s">
        <v>8967</v>
      </c>
      <c r="F410" s="181" t="s">
        <v>8968</v>
      </c>
      <c r="G410" s="182" t="s">
        <v>467</v>
      </c>
      <c r="H410" s="183">
        <v>3500</v>
      </c>
      <c r="I410" s="184"/>
      <c r="J410" s="185">
        <f t="shared" si="90"/>
        <v>0</v>
      </c>
      <c r="K410" s="186"/>
      <c r="L410" s="187"/>
      <c r="M410" s="188" t="s">
        <v>1</v>
      </c>
      <c r="N410" s="189" t="s">
        <v>42</v>
      </c>
      <c r="P410" s="153">
        <f t="shared" si="91"/>
        <v>0</v>
      </c>
      <c r="Q410" s="153">
        <v>0</v>
      </c>
      <c r="R410" s="153">
        <f t="shared" si="92"/>
        <v>0</v>
      </c>
      <c r="S410" s="153">
        <v>0</v>
      </c>
      <c r="T410" s="154">
        <f t="shared" si="93"/>
        <v>0</v>
      </c>
      <c r="AR410" s="155" t="s">
        <v>356</v>
      </c>
      <c r="AT410" s="155" t="s">
        <v>454</v>
      </c>
      <c r="AU410" s="155" t="s">
        <v>83</v>
      </c>
      <c r="AY410" s="16" t="s">
        <v>317</v>
      </c>
      <c r="BE410" s="156">
        <f t="shared" si="94"/>
        <v>0</v>
      </c>
      <c r="BF410" s="156">
        <f t="shared" si="95"/>
        <v>0</v>
      </c>
      <c r="BG410" s="156">
        <f t="shared" si="96"/>
        <v>0</v>
      </c>
      <c r="BH410" s="156">
        <f t="shared" si="97"/>
        <v>0</v>
      </c>
      <c r="BI410" s="156">
        <f t="shared" si="98"/>
        <v>0</v>
      </c>
      <c r="BJ410" s="16" t="s">
        <v>88</v>
      </c>
      <c r="BK410" s="156">
        <f t="shared" si="99"/>
        <v>0</v>
      </c>
      <c r="BL410" s="16" t="s">
        <v>323</v>
      </c>
      <c r="BM410" s="155" t="s">
        <v>8969</v>
      </c>
    </row>
    <row r="411" spans="2:65" s="1" customFormat="1" ht="24.15" customHeight="1">
      <c r="B411" s="142"/>
      <c r="C411" s="143" t="s">
        <v>4564</v>
      </c>
      <c r="D411" s="143" t="s">
        <v>319</v>
      </c>
      <c r="E411" s="144" t="s">
        <v>8970</v>
      </c>
      <c r="F411" s="145" t="s">
        <v>8959</v>
      </c>
      <c r="G411" s="146" t="s">
        <v>467</v>
      </c>
      <c r="H411" s="147">
        <v>3500</v>
      </c>
      <c r="I411" s="148"/>
      <c r="J411" s="149">
        <f t="shared" si="90"/>
        <v>0</v>
      </c>
      <c r="K411" s="150"/>
      <c r="L411" s="31"/>
      <c r="M411" s="151" t="s">
        <v>1</v>
      </c>
      <c r="N411" s="152" t="s">
        <v>42</v>
      </c>
      <c r="P411" s="153">
        <f t="shared" si="91"/>
        <v>0</v>
      </c>
      <c r="Q411" s="153">
        <v>0</v>
      </c>
      <c r="R411" s="153">
        <f t="shared" si="92"/>
        <v>0</v>
      </c>
      <c r="S411" s="153">
        <v>0</v>
      </c>
      <c r="T411" s="154">
        <f t="shared" si="93"/>
        <v>0</v>
      </c>
      <c r="AR411" s="155" t="s">
        <v>323</v>
      </c>
      <c r="AT411" s="155" t="s">
        <v>319</v>
      </c>
      <c r="AU411" s="155" t="s">
        <v>83</v>
      </c>
      <c r="AY411" s="16" t="s">
        <v>317</v>
      </c>
      <c r="BE411" s="156">
        <f t="shared" si="94"/>
        <v>0</v>
      </c>
      <c r="BF411" s="156">
        <f t="shared" si="95"/>
        <v>0</v>
      </c>
      <c r="BG411" s="156">
        <f t="shared" si="96"/>
        <v>0</v>
      </c>
      <c r="BH411" s="156">
        <f t="shared" si="97"/>
        <v>0</v>
      </c>
      <c r="BI411" s="156">
        <f t="shared" si="98"/>
        <v>0</v>
      </c>
      <c r="BJ411" s="16" t="s">
        <v>88</v>
      </c>
      <c r="BK411" s="156">
        <f t="shared" si="99"/>
        <v>0</v>
      </c>
      <c r="BL411" s="16" t="s">
        <v>323</v>
      </c>
      <c r="BM411" s="155" t="s">
        <v>8971</v>
      </c>
    </row>
    <row r="412" spans="2:65" s="11" customFormat="1" ht="25.9" customHeight="1">
      <c r="B412" s="130"/>
      <c r="D412" s="131" t="s">
        <v>75</v>
      </c>
      <c r="E412" s="132" t="s">
        <v>346</v>
      </c>
      <c r="F412" s="132" t="s">
        <v>8972</v>
      </c>
      <c r="I412" s="133"/>
      <c r="J412" s="134">
        <f>BK412</f>
        <v>0</v>
      </c>
      <c r="L412" s="130"/>
      <c r="M412" s="135"/>
      <c r="P412" s="136">
        <f>SUM(P413:P456)</f>
        <v>0</v>
      </c>
      <c r="R412" s="136">
        <f>SUM(R413:R456)</f>
        <v>0.14416999999999999</v>
      </c>
      <c r="T412" s="137">
        <f>SUM(T413:T456)</f>
        <v>0</v>
      </c>
      <c r="AR412" s="131" t="s">
        <v>83</v>
      </c>
      <c r="AT412" s="138" t="s">
        <v>75</v>
      </c>
      <c r="AU412" s="138" t="s">
        <v>76</v>
      </c>
      <c r="AY412" s="131" t="s">
        <v>317</v>
      </c>
      <c r="BK412" s="139">
        <f>SUM(BK413:BK456)</f>
        <v>0</v>
      </c>
    </row>
    <row r="413" spans="2:65" s="1" customFormat="1" ht="24.15" customHeight="1">
      <c r="B413" s="142"/>
      <c r="C413" s="143" t="s">
        <v>2728</v>
      </c>
      <c r="D413" s="143" t="s">
        <v>319</v>
      </c>
      <c r="E413" s="144" t="s">
        <v>8973</v>
      </c>
      <c r="F413" s="145" t="s">
        <v>8974</v>
      </c>
      <c r="G413" s="146" t="s">
        <v>467</v>
      </c>
      <c r="H413" s="147">
        <v>1715</v>
      </c>
      <c r="I413" s="148"/>
      <c r="J413" s="149">
        <f t="shared" ref="J413:J456" si="100">ROUND(I413*H413,2)</f>
        <v>0</v>
      </c>
      <c r="K413" s="150"/>
      <c r="L413" s="31"/>
      <c r="M413" s="151" t="s">
        <v>1</v>
      </c>
      <c r="N413" s="152" t="s">
        <v>42</v>
      </c>
      <c r="P413" s="153">
        <f t="shared" ref="P413:P456" si="101">O413*H413</f>
        <v>0</v>
      </c>
      <c r="Q413" s="153">
        <v>0</v>
      </c>
      <c r="R413" s="153">
        <f t="shared" ref="R413:R456" si="102">Q413*H413</f>
        <v>0</v>
      </c>
      <c r="S413" s="153">
        <v>0</v>
      </c>
      <c r="T413" s="154">
        <f t="shared" ref="T413:T456" si="103">S413*H413</f>
        <v>0</v>
      </c>
      <c r="AR413" s="155" t="s">
        <v>323</v>
      </c>
      <c r="AT413" s="155" t="s">
        <v>319</v>
      </c>
      <c r="AU413" s="155" t="s">
        <v>83</v>
      </c>
      <c r="AY413" s="16" t="s">
        <v>317</v>
      </c>
      <c r="BE413" s="156">
        <f t="shared" ref="BE413:BE456" si="104">IF(N413="základná",J413,0)</f>
        <v>0</v>
      </c>
      <c r="BF413" s="156">
        <f t="shared" ref="BF413:BF456" si="105">IF(N413="znížená",J413,0)</f>
        <v>0</v>
      </c>
      <c r="BG413" s="156">
        <f t="shared" ref="BG413:BG456" si="106">IF(N413="zákl. prenesená",J413,0)</f>
        <v>0</v>
      </c>
      <c r="BH413" s="156">
        <f t="shared" ref="BH413:BH456" si="107">IF(N413="zníž. prenesená",J413,0)</f>
        <v>0</v>
      </c>
      <c r="BI413" s="156">
        <f t="shared" ref="BI413:BI456" si="108">IF(N413="nulová",J413,0)</f>
        <v>0</v>
      </c>
      <c r="BJ413" s="16" t="s">
        <v>88</v>
      </c>
      <c r="BK413" s="156">
        <f t="shared" ref="BK413:BK456" si="109">ROUND(I413*H413,2)</f>
        <v>0</v>
      </c>
      <c r="BL413" s="16" t="s">
        <v>323</v>
      </c>
      <c r="BM413" s="155" t="s">
        <v>8975</v>
      </c>
    </row>
    <row r="414" spans="2:65" s="1" customFormat="1" ht="24.15" customHeight="1">
      <c r="B414" s="142"/>
      <c r="C414" s="179" t="s">
        <v>2768</v>
      </c>
      <c r="D414" s="179" t="s">
        <v>454</v>
      </c>
      <c r="E414" s="180" t="s">
        <v>8976</v>
      </c>
      <c r="F414" s="181" t="s">
        <v>8977</v>
      </c>
      <c r="G414" s="182" t="s">
        <v>467</v>
      </c>
      <c r="H414" s="183">
        <v>710</v>
      </c>
      <c r="I414" s="184"/>
      <c r="J414" s="185">
        <f t="shared" si="100"/>
        <v>0</v>
      </c>
      <c r="K414" s="186"/>
      <c r="L414" s="187"/>
      <c r="M414" s="188" t="s">
        <v>1</v>
      </c>
      <c r="N414" s="189" t="s">
        <v>42</v>
      </c>
      <c r="P414" s="153">
        <f t="shared" si="101"/>
        <v>0</v>
      </c>
      <c r="Q414" s="153">
        <v>0</v>
      </c>
      <c r="R414" s="153">
        <f t="shared" si="102"/>
        <v>0</v>
      </c>
      <c r="S414" s="153">
        <v>0</v>
      </c>
      <c r="T414" s="154">
        <f t="shared" si="103"/>
        <v>0</v>
      </c>
      <c r="AR414" s="155" t="s">
        <v>356</v>
      </c>
      <c r="AT414" s="155" t="s">
        <v>454</v>
      </c>
      <c r="AU414" s="155" t="s">
        <v>83</v>
      </c>
      <c r="AY414" s="16" t="s">
        <v>317</v>
      </c>
      <c r="BE414" s="156">
        <f t="shared" si="104"/>
        <v>0</v>
      </c>
      <c r="BF414" s="156">
        <f t="shared" si="105"/>
        <v>0</v>
      </c>
      <c r="BG414" s="156">
        <f t="shared" si="106"/>
        <v>0</v>
      </c>
      <c r="BH414" s="156">
        <f t="shared" si="107"/>
        <v>0</v>
      </c>
      <c r="BI414" s="156">
        <f t="shared" si="108"/>
        <v>0</v>
      </c>
      <c r="BJ414" s="16" t="s">
        <v>88</v>
      </c>
      <c r="BK414" s="156">
        <f t="shared" si="109"/>
        <v>0</v>
      </c>
      <c r="BL414" s="16" t="s">
        <v>323</v>
      </c>
      <c r="BM414" s="155" t="s">
        <v>8978</v>
      </c>
    </row>
    <row r="415" spans="2:65" s="1" customFormat="1" ht="24.15" customHeight="1">
      <c r="B415" s="142"/>
      <c r="C415" s="179" t="s">
        <v>2774</v>
      </c>
      <c r="D415" s="179" t="s">
        <v>454</v>
      </c>
      <c r="E415" s="180" t="s">
        <v>8979</v>
      </c>
      <c r="F415" s="181" t="s">
        <v>8980</v>
      </c>
      <c r="G415" s="182" t="s">
        <v>467</v>
      </c>
      <c r="H415" s="183">
        <v>197</v>
      </c>
      <c r="I415" s="184"/>
      <c r="J415" s="185">
        <f t="shared" si="100"/>
        <v>0</v>
      </c>
      <c r="K415" s="186"/>
      <c r="L415" s="187"/>
      <c r="M415" s="188" t="s">
        <v>1</v>
      </c>
      <c r="N415" s="189" t="s">
        <v>42</v>
      </c>
      <c r="P415" s="153">
        <f t="shared" si="101"/>
        <v>0</v>
      </c>
      <c r="Q415" s="153">
        <v>0</v>
      </c>
      <c r="R415" s="153">
        <f t="shared" si="102"/>
        <v>0</v>
      </c>
      <c r="S415" s="153">
        <v>0</v>
      </c>
      <c r="T415" s="154">
        <f t="shared" si="103"/>
        <v>0</v>
      </c>
      <c r="AR415" s="155" t="s">
        <v>356</v>
      </c>
      <c r="AT415" s="155" t="s">
        <v>454</v>
      </c>
      <c r="AU415" s="155" t="s">
        <v>83</v>
      </c>
      <c r="AY415" s="16" t="s">
        <v>317</v>
      </c>
      <c r="BE415" s="156">
        <f t="shared" si="104"/>
        <v>0</v>
      </c>
      <c r="BF415" s="156">
        <f t="shared" si="105"/>
        <v>0</v>
      </c>
      <c r="BG415" s="156">
        <f t="shared" si="106"/>
        <v>0</v>
      </c>
      <c r="BH415" s="156">
        <f t="shared" si="107"/>
        <v>0</v>
      </c>
      <c r="BI415" s="156">
        <f t="shared" si="108"/>
        <v>0</v>
      </c>
      <c r="BJ415" s="16" t="s">
        <v>88</v>
      </c>
      <c r="BK415" s="156">
        <f t="shared" si="109"/>
        <v>0</v>
      </c>
      <c r="BL415" s="16" t="s">
        <v>323</v>
      </c>
      <c r="BM415" s="155" t="s">
        <v>8981</v>
      </c>
    </row>
    <row r="416" spans="2:65" s="1" customFormat="1" ht="24.15" customHeight="1">
      <c r="B416" s="142"/>
      <c r="C416" s="179" t="s">
        <v>2782</v>
      </c>
      <c r="D416" s="179" t="s">
        <v>454</v>
      </c>
      <c r="E416" s="180" t="s">
        <v>8982</v>
      </c>
      <c r="F416" s="181" t="s">
        <v>8983</v>
      </c>
      <c r="G416" s="182" t="s">
        <v>467</v>
      </c>
      <c r="H416" s="183">
        <v>18</v>
      </c>
      <c r="I416" s="184"/>
      <c r="J416" s="185">
        <f t="shared" si="100"/>
        <v>0</v>
      </c>
      <c r="K416" s="186"/>
      <c r="L416" s="187"/>
      <c r="M416" s="188" t="s">
        <v>1</v>
      </c>
      <c r="N416" s="189" t="s">
        <v>42</v>
      </c>
      <c r="P416" s="153">
        <f t="shared" si="101"/>
        <v>0</v>
      </c>
      <c r="Q416" s="153">
        <v>0</v>
      </c>
      <c r="R416" s="153">
        <f t="shared" si="102"/>
        <v>0</v>
      </c>
      <c r="S416" s="153">
        <v>0</v>
      </c>
      <c r="T416" s="154">
        <f t="shared" si="103"/>
        <v>0</v>
      </c>
      <c r="AR416" s="155" t="s">
        <v>356</v>
      </c>
      <c r="AT416" s="155" t="s">
        <v>454</v>
      </c>
      <c r="AU416" s="155" t="s">
        <v>83</v>
      </c>
      <c r="AY416" s="16" t="s">
        <v>317</v>
      </c>
      <c r="BE416" s="156">
        <f t="shared" si="104"/>
        <v>0</v>
      </c>
      <c r="BF416" s="156">
        <f t="shared" si="105"/>
        <v>0</v>
      </c>
      <c r="BG416" s="156">
        <f t="shared" si="106"/>
        <v>0</v>
      </c>
      <c r="BH416" s="156">
        <f t="shared" si="107"/>
        <v>0</v>
      </c>
      <c r="BI416" s="156">
        <f t="shared" si="108"/>
        <v>0</v>
      </c>
      <c r="BJ416" s="16" t="s">
        <v>88</v>
      </c>
      <c r="BK416" s="156">
        <f t="shared" si="109"/>
        <v>0</v>
      </c>
      <c r="BL416" s="16" t="s">
        <v>323</v>
      </c>
      <c r="BM416" s="155" t="s">
        <v>8984</v>
      </c>
    </row>
    <row r="417" spans="2:65" s="1" customFormat="1" ht="24.15" customHeight="1">
      <c r="B417" s="142"/>
      <c r="C417" s="179" t="s">
        <v>2787</v>
      </c>
      <c r="D417" s="179" t="s">
        <v>454</v>
      </c>
      <c r="E417" s="180" t="s">
        <v>8985</v>
      </c>
      <c r="F417" s="181" t="s">
        <v>8986</v>
      </c>
      <c r="G417" s="182" t="s">
        <v>467</v>
      </c>
      <c r="H417" s="183">
        <v>338</v>
      </c>
      <c r="I417" s="184"/>
      <c r="J417" s="185">
        <f t="shared" si="100"/>
        <v>0</v>
      </c>
      <c r="K417" s="186"/>
      <c r="L417" s="187"/>
      <c r="M417" s="188" t="s">
        <v>1</v>
      </c>
      <c r="N417" s="189" t="s">
        <v>42</v>
      </c>
      <c r="P417" s="153">
        <f t="shared" si="101"/>
        <v>0</v>
      </c>
      <c r="Q417" s="153">
        <v>0</v>
      </c>
      <c r="R417" s="153">
        <f t="shared" si="102"/>
        <v>0</v>
      </c>
      <c r="S417" s="153">
        <v>0</v>
      </c>
      <c r="T417" s="154">
        <f t="shared" si="103"/>
        <v>0</v>
      </c>
      <c r="AR417" s="155" t="s">
        <v>356</v>
      </c>
      <c r="AT417" s="155" t="s">
        <v>454</v>
      </c>
      <c r="AU417" s="155" t="s">
        <v>83</v>
      </c>
      <c r="AY417" s="16" t="s">
        <v>317</v>
      </c>
      <c r="BE417" s="156">
        <f t="shared" si="104"/>
        <v>0</v>
      </c>
      <c r="BF417" s="156">
        <f t="shared" si="105"/>
        <v>0</v>
      </c>
      <c r="BG417" s="156">
        <f t="shared" si="106"/>
        <v>0</v>
      </c>
      <c r="BH417" s="156">
        <f t="shared" si="107"/>
        <v>0</v>
      </c>
      <c r="BI417" s="156">
        <f t="shared" si="108"/>
        <v>0</v>
      </c>
      <c r="BJ417" s="16" t="s">
        <v>88</v>
      </c>
      <c r="BK417" s="156">
        <f t="shared" si="109"/>
        <v>0</v>
      </c>
      <c r="BL417" s="16" t="s">
        <v>323</v>
      </c>
      <c r="BM417" s="155" t="s">
        <v>8987</v>
      </c>
    </row>
    <row r="418" spans="2:65" s="1" customFormat="1" ht="24.15" customHeight="1">
      <c r="B418" s="142"/>
      <c r="C418" s="179" t="s">
        <v>2793</v>
      </c>
      <c r="D418" s="179" t="s">
        <v>454</v>
      </c>
      <c r="E418" s="180" t="s">
        <v>8988</v>
      </c>
      <c r="F418" s="181" t="s">
        <v>8989</v>
      </c>
      <c r="G418" s="182" t="s">
        <v>467</v>
      </c>
      <c r="H418" s="183">
        <v>452</v>
      </c>
      <c r="I418" s="184"/>
      <c r="J418" s="185">
        <f t="shared" si="100"/>
        <v>0</v>
      </c>
      <c r="K418" s="186"/>
      <c r="L418" s="187"/>
      <c r="M418" s="188" t="s">
        <v>1</v>
      </c>
      <c r="N418" s="189" t="s">
        <v>42</v>
      </c>
      <c r="P418" s="153">
        <f t="shared" si="101"/>
        <v>0</v>
      </c>
      <c r="Q418" s="153">
        <v>0</v>
      </c>
      <c r="R418" s="153">
        <f t="shared" si="102"/>
        <v>0</v>
      </c>
      <c r="S418" s="153">
        <v>0</v>
      </c>
      <c r="T418" s="154">
        <f t="shared" si="103"/>
        <v>0</v>
      </c>
      <c r="AR418" s="155" t="s">
        <v>356</v>
      </c>
      <c r="AT418" s="155" t="s">
        <v>454</v>
      </c>
      <c r="AU418" s="155" t="s">
        <v>83</v>
      </c>
      <c r="AY418" s="16" t="s">
        <v>317</v>
      </c>
      <c r="BE418" s="156">
        <f t="shared" si="104"/>
        <v>0</v>
      </c>
      <c r="BF418" s="156">
        <f t="shared" si="105"/>
        <v>0</v>
      </c>
      <c r="BG418" s="156">
        <f t="shared" si="106"/>
        <v>0</v>
      </c>
      <c r="BH418" s="156">
        <f t="shared" si="107"/>
        <v>0</v>
      </c>
      <c r="BI418" s="156">
        <f t="shared" si="108"/>
        <v>0</v>
      </c>
      <c r="BJ418" s="16" t="s">
        <v>88</v>
      </c>
      <c r="BK418" s="156">
        <f t="shared" si="109"/>
        <v>0</v>
      </c>
      <c r="BL418" s="16" t="s">
        <v>323</v>
      </c>
      <c r="BM418" s="155" t="s">
        <v>8990</v>
      </c>
    </row>
    <row r="419" spans="2:65" s="1" customFormat="1" ht="24.15" customHeight="1">
      <c r="B419" s="142"/>
      <c r="C419" s="143" t="s">
        <v>2806</v>
      </c>
      <c r="D419" s="143" t="s">
        <v>319</v>
      </c>
      <c r="E419" s="144" t="s">
        <v>8991</v>
      </c>
      <c r="F419" s="145" t="s">
        <v>8992</v>
      </c>
      <c r="G419" s="146" t="s">
        <v>467</v>
      </c>
      <c r="H419" s="147">
        <v>5</v>
      </c>
      <c r="I419" s="148"/>
      <c r="J419" s="149">
        <f t="shared" si="100"/>
        <v>0</v>
      </c>
      <c r="K419" s="150"/>
      <c r="L419" s="31"/>
      <c r="M419" s="151" t="s">
        <v>1</v>
      </c>
      <c r="N419" s="152" t="s">
        <v>42</v>
      </c>
      <c r="P419" s="153">
        <f t="shared" si="101"/>
        <v>0</v>
      </c>
      <c r="Q419" s="153">
        <v>0</v>
      </c>
      <c r="R419" s="153">
        <f t="shared" si="102"/>
        <v>0</v>
      </c>
      <c r="S419" s="153">
        <v>0</v>
      </c>
      <c r="T419" s="154">
        <f t="shared" si="103"/>
        <v>0</v>
      </c>
      <c r="AR419" s="155" t="s">
        <v>323</v>
      </c>
      <c r="AT419" s="155" t="s">
        <v>319</v>
      </c>
      <c r="AU419" s="155" t="s">
        <v>83</v>
      </c>
      <c r="AY419" s="16" t="s">
        <v>317</v>
      </c>
      <c r="BE419" s="156">
        <f t="shared" si="104"/>
        <v>0</v>
      </c>
      <c r="BF419" s="156">
        <f t="shared" si="105"/>
        <v>0</v>
      </c>
      <c r="BG419" s="156">
        <f t="shared" si="106"/>
        <v>0</v>
      </c>
      <c r="BH419" s="156">
        <f t="shared" si="107"/>
        <v>0</v>
      </c>
      <c r="BI419" s="156">
        <f t="shared" si="108"/>
        <v>0</v>
      </c>
      <c r="BJ419" s="16" t="s">
        <v>88</v>
      </c>
      <c r="BK419" s="156">
        <f t="shared" si="109"/>
        <v>0</v>
      </c>
      <c r="BL419" s="16" t="s">
        <v>323</v>
      </c>
      <c r="BM419" s="155" t="s">
        <v>8993</v>
      </c>
    </row>
    <row r="420" spans="2:65" s="1" customFormat="1" ht="24.15" customHeight="1">
      <c r="B420" s="142"/>
      <c r="C420" s="179" t="s">
        <v>2810</v>
      </c>
      <c r="D420" s="179" t="s">
        <v>454</v>
      </c>
      <c r="E420" s="180" t="s">
        <v>8994</v>
      </c>
      <c r="F420" s="181" t="s">
        <v>8995</v>
      </c>
      <c r="G420" s="182" t="s">
        <v>467</v>
      </c>
      <c r="H420" s="183">
        <v>5</v>
      </c>
      <c r="I420" s="184"/>
      <c r="J420" s="185">
        <f t="shared" si="100"/>
        <v>0</v>
      </c>
      <c r="K420" s="186"/>
      <c r="L420" s="187"/>
      <c r="M420" s="188" t="s">
        <v>1</v>
      </c>
      <c r="N420" s="189" t="s">
        <v>42</v>
      </c>
      <c r="P420" s="153">
        <f t="shared" si="101"/>
        <v>0</v>
      </c>
      <c r="Q420" s="153">
        <v>1.2999999999999999E-4</v>
      </c>
      <c r="R420" s="153">
        <f t="shared" si="102"/>
        <v>6.4999999999999997E-4</v>
      </c>
      <c r="S420" s="153">
        <v>0</v>
      </c>
      <c r="T420" s="154">
        <f t="shared" si="103"/>
        <v>0</v>
      </c>
      <c r="AR420" s="155" t="s">
        <v>356</v>
      </c>
      <c r="AT420" s="155" t="s">
        <v>454</v>
      </c>
      <c r="AU420" s="155" t="s">
        <v>83</v>
      </c>
      <c r="AY420" s="16" t="s">
        <v>317</v>
      </c>
      <c r="BE420" s="156">
        <f t="shared" si="104"/>
        <v>0</v>
      </c>
      <c r="BF420" s="156">
        <f t="shared" si="105"/>
        <v>0</v>
      </c>
      <c r="BG420" s="156">
        <f t="shared" si="106"/>
        <v>0</v>
      </c>
      <c r="BH420" s="156">
        <f t="shared" si="107"/>
        <v>0</v>
      </c>
      <c r="BI420" s="156">
        <f t="shared" si="108"/>
        <v>0</v>
      </c>
      <c r="BJ420" s="16" t="s">
        <v>88</v>
      </c>
      <c r="BK420" s="156">
        <f t="shared" si="109"/>
        <v>0</v>
      </c>
      <c r="BL420" s="16" t="s">
        <v>323</v>
      </c>
      <c r="BM420" s="155" t="s">
        <v>8996</v>
      </c>
    </row>
    <row r="421" spans="2:65" s="1" customFormat="1" ht="16.5" customHeight="1">
      <c r="B421" s="142"/>
      <c r="C421" s="143" t="s">
        <v>2814</v>
      </c>
      <c r="D421" s="143" t="s">
        <v>319</v>
      </c>
      <c r="E421" s="144" t="s">
        <v>8997</v>
      </c>
      <c r="F421" s="145" t="s">
        <v>8998</v>
      </c>
      <c r="G421" s="146" t="s">
        <v>467</v>
      </c>
      <c r="H421" s="147">
        <v>10</v>
      </c>
      <c r="I421" s="148"/>
      <c r="J421" s="149">
        <f t="shared" si="100"/>
        <v>0</v>
      </c>
      <c r="K421" s="150"/>
      <c r="L421" s="31"/>
      <c r="M421" s="151" t="s">
        <v>1</v>
      </c>
      <c r="N421" s="152" t="s">
        <v>42</v>
      </c>
      <c r="P421" s="153">
        <f t="shared" si="101"/>
        <v>0</v>
      </c>
      <c r="Q421" s="153">
        <v>0</v>
      </c>
      <c r="R421" s="153">
        <f t="shared" si="102"/>
        <v>0</v>
      </c>
      <c r="S421" s="153">
        <v>0</v>
      </c>
      <c r="T421" s="154">
        <f t="shared" si="103"/>
        <v>0</v>
      </c>
      <c r="AR421" s="155" t="s">
        <v>323</v>
      </c>
      <c r="AT421" s="155" t="s">
        <v>319</v>
      </c>
      <c r="AU421" s="155" t="s">
        <v>83</v>
      </c>
      <c r="AY421" s="16" t="s">
        <v>317</v>
      </c>
      <c r="BE421" s="156">
        <f t="shared" si="104"/>
        <v>0</v>
      </c>
      <c r="BF421" s="156">
        <f t="shared" si="105"/>
        <v>0</v>
      </c>
      <c r="BG421" s="156">
        <f t="shared" si="106"/>
        <v>0</v>
      </c>
      <c r="BH421" s="156">
        <f t="shared" si="107"/>
        <v>0</v>
      </c>
      <c r="BI421" s="156">
        <f t="shared" si="108"/>
        <v>0</v>
      </c>
      <c r="BJ421" s="16" t="s">
        <v>88</v>
      </c>
      <c r="BK421" s="156">
        <f t="shared" si="109"/>
        <v>0</v>
      </c>
      <c r="BL421" s="16" t="s">
        <v>323</v>
      </c>
      <c r="BM421" s="155" t="s">
        <v>8999</v>
      </c>
    </row>
    <row r="422" spans="2:65" s="1" customFormat="1" ht="24.15" customHeight="1">
      <c r="B422" s="142"/>
      <c r="C422" s="179" t="s">
        <v>555</v>
      </c>
      <c r="D422" s="179" t="s">
        <v>454</v>
      </c>
      <c r="E422" s="180" t="s">
        <v>9000</v>
      </c>
      <c r="F422" s="181" t="s">
        <v>9001</v>
      </c>
      <c r="G422" s="182" t="s">
        <v>467</v>
      </c>
      <c r="H422" s="183">
        <v>10</v>
      </c>
      <c r="I422" s="184"/>
      <c r="J422" s="185">
        <f t="shared" si="100"/>
        <v>0</v>
      </c>
      <c r="K422" s="186"/>
      <c r="L422" s="187"/>
      <c r="M422" s="188" t="s">
        <v>1</v>
      </c>
      <c r="N422" s="189" t="s">
        <v>42</v>
      </c>
      <c r="P422" s="153">
        <f t="shared" si="101"/>
        <v>0</v>
      </c>
      <c r="Q422" s="153">
        <v>0</v>
      </c>
      <c r="R422" s="153">
        <f t="shared" si="102"/>
        <v>0</v>
      </c>
      <c r="S422" s="153">
        <v>0</v>
      </c>
      <c r="T422" s="154">
        <f t="shared" si="103"/>
        <v>0</v>
      </c>
      <c r="AR422" s="155" t="s">
        <v>356</v>
      </c>
      <c r="AT422" s="155" t="s">
        <v>454</v>
      </c>
      <c r="AU422" s="155" t="s">
        <v>83</v>
      </c>
      <c r="AY422" s="16" t="s">
        <v>317</v>
      </c>
      <c r="BE422" s="156">
        <f t="shared" si="104"/>
        <v>0</v>
      </c>
      <c r="BF422" s="156">
        <f t="shared" si="105"/>
        <v>0</v>
      </c>
      <c r="BG422" s="156">
        <f t="shared" si="106"/>
        <v>0</v>
      </c>
      <c r="BH422" s="156">
        <f t="shared" si="107"/>
        <v>0</v>
      </c>
      <c r="BI422" s="156">
        <f t="shared" si="108"/>
        <v>0</v>
      </c>
      <c r="BJ422" s="16" t="s">
        <v>88</v>
      </c>
      <c r="BK422" s="156">
        <f t="shared" si="109"/>
        <v>0</v>
      </c>
      <c r="BL422" s="16" t="s">
        <v>323</v>
      </c>
      <c r="BM422" s="155" t="s">
        <v>9002</v>
      </c>
    </row>
    <row r="423" spans="2:65" s="1" customFormat="1" ht="16.5" customHeight="1">
      <c r="B423" s="142"/>
      <c r="C423" s="143" t="s">
        <v>2847</v>
      </c>
      <c r="D423" s="143" t="s">
        <v>319</v>
      </c>
      <c r="E423" s="144" t="s">
        <v>9003</v>
      </c>
      <c r="F423" s="145" t="s">
        <v>9004</v>
      </c>
      <c r="G423" s="146" t="s">
        <v>467</v>
      </c>
      <c r="H423" s="147">
        <v>443</v>
      </c>
      <c r="I423" s="148"/>
      <c r="J423" s="149">
        <f t="shared" si="100"/>
        <v>0</v>
      </c>
      <c r="K423" s="150"/>
      <c r="L423" s="31"/>
      <c r="M423" s="151" t="s">
        <v>1</v>
      </c>
      <c r="N423" s="152" t="s">
        <v>42</v>
      </c>
      <c r="P423" s="153">
        <f t="shared" si="101"/>
        <v>0</v>
      </c>
      <c r="Q423" s="153">
        <v>0</v>
      </c>
      <c r="R423" s="153">
        <f t="shared" si="102"/>
        <v>0</v>
      </c>
      <c r="S423" s="153">
        <v>0</v>
      </c>
      <c r="T423" s="154">
        <f t="shared" si="103"/>
        <v>0</v>
      </c>
      <c r="AR423" s="155" t="s">
        <v>323</v>
      </c>
      <c r="AT423" s="155" t="s">
        <v>319</v>
      </c>
      <c r="AU423" s="155" t="s">
        <v>83</v>
      </c>
      <c r="AY423" s="16" t="s">
        <v>317</v>
      </c>
      <c r="BE423" s="156">
        <f t="shared" si="104"/>
        <v>0</v>
      </c>
      <c r="BF423" s="156">
        <f t="shared" si="105"/>
        <v>0</v>
      </c>
      <c r="BG423" s="156">
        <f t="shared" si="106"/>
        <v>0</v>
      </c>
      <c r="BH423" s="156">
        <f t="shared" si="107"/>
        <v>0</v>
      </c>
      <c r="BI423" s="156">
        <f t="shared" si="108"/>
        <v>0</v>
      </c>
      <c r="BJ423" s="16" t="s">
        <v>88</v>
      </c>
      <c r="BK423" s="156">
        <f t="shared" si="109"/>
        <v>0</v>
      </c>
      <c r="BL423" s="16" t="s">
        <v>323</v>
      </c>
      <c r="BM423" s="155" t="s">
        <v>9005</v>
      </c>
    </row>
    <row r="424" spans="2:65" s="1" customFormat="1" ht="16.5" customHeight="1">
      <c r="B424" s="142"/>
      <c r="C424" s="179" t="s">
        <v>2851</v>
      </c>
      <c r="D424" s="179" t="s">
        <v>454</v>
      </c>
      <c r="E424" s="180" t="s">
        <v>9006</v>
      </c>
      <c r="F424" s="181" t="s">
        <v>9004</v>
      </c>
      <c r="G424" s="182" t="s">
        <v>467</v>
      </c>
      <c r="H424" s="183">
        <v>443</v>
      </c>
      <c r="I424" s="184"/>
      <c r="J424" s="185">
        <f t="shared" si="100"/>
        <v>0</v>
      </c>
      <c r="K424" s="186"/>
      <c r="L424" s="187"/>
      <c r="M424" s="188" t="s">
        <v>1</v>
      </c>
      <c r="N424" s="189" t="s">
        <v>42</v>
      </c>
      <c r="P424" s="153">
        <f t="shared" si="101"/>
        <v>0</v>
      </c>
      <c r="Q424" s="153">
        <v>0</v>
      </c>
      <c r="R424" s="153">
        <f t="shared" si="102"/>
        <v>0</v>
      </c>
      <c r="S424" s="153">
        <v>0</v>
      </c>
      <c r="T424" s="154">
        <f t="shared" si="103"/>
        <v>0</v>
      </c>
      <c r="AR424" s="155" t="s">
        <v>356</v>
      </c>
      <c r="AT424" s="155" t="s">
        <v>454</v>
      </c>
      <c r="AU424" s="155" t="s">
        <v>83</v>
      </c>
      <c r="AY424" s="16" t="s">
        <v>317</v>
      </c>
      <c r="BE424" s="156">
        <f t="shared" si="104"/>
        <v>0</v>
      </c>
      <c r="BF424" s="156">
        <f t="shared" si="105"/>
        <v>0</v>
      </c>
      <c r="BG424" s="156">
        <f t="shared" si="106"/>
        <v>0</v>
      </c>
      <c r="BH424" s="156">
        <f t="shared" si="107"/>
        <v>0</v>
      </c>
      <c r="BI424" s="156">
        <f t="shared" si="108"/>
        <v>0</v>
      </c>
      <c r="BJ424" s="16" t="s">
        <v>88</v>
      </c>
      <c r="BK424" s="156">
        <f t="shared" si="109"/>
        <v>0</v>
      </c>
      <c r="BL424" s="16" t="s">
        <v>323</v>
      </c>
      <c r="BM424" s="155" t="s">
        <v>9007</v>
      </c>
    </row>
    <row r="425" spans="2:65" s="1" customFormat="1" ht="33" customHeight="1">
      <c r="B425" s="142"/>
      <c r="C425" s="143" t="s">
        <v>2855</v>
      </c>
      <c r="D425" s="143" t="s">
        <v>319</v>
      </c>
      <c r="E425" s="144" t="s">
        <v>9008</v>
      </c>
      <c r="F425" s="145" t="s">
        <v>9009</v>
      </c>
      <c r="G425" s="146" t="s">
        <v>467</v>
      </c>
      <c r="H425" s="147">
        <v>2769</v>
      </c>
      <c r="I425" s="148"/>
      <c r="J425" s="149">
        <f t="shared" si="100"/>
        <v>0</v>
      </c>
      <c r="K425" s="150"/>
      <c r="L425" s="31"/>
      <c r="M425" s="151" t="s">
        <v>1</v>
      </c>
      <c r="N425" s="152" t="s">
        <v>42</v>
      </c>
      <c r="P425" s="153">
        <f t="shared" si="101"/>
        <v>0</v>
      </c>
      <c r="Q425" s="153">
        <v>0</v>
      </c>
      <c r="R425" s="153">
        <f t="shared" si="102"/>
        <v>0</v>
      </c>
      <c r="S425" s="153">
        <v>0</v>
      </c>
      <c r="T425" s="154">
        <f t="shared" si="103"/>
        <v>0</v>
      </c>
      <c r="AR425" s="155" t="s">
        <v>323</v>
      </c>
      <c r="AT425" s="155" t="s">
        <v>319</v>
      </c>
      <c r="AU425" s="155" t="s">
        <v>83</v>
      </c>
      <c r="AY425" s="16" t="s">
        <v>317</v>
      </c>
      <c r="BE425" s="156">
        <f t="shared" si="104"/>
        <v>0</v>
      </c>
      <c r="BF425" s="156">
        <f t="shared" si="105"/>
        <v>0</v>
      </c>
      <c r="BG425" s="156">
        <f t="shared" si="106"/>
        <v>0</v>
      </c>
      <c r="BH425" s="156">
        <f t="shared" si="107"/>
        <v>0</v>
      </c>
      <c r="BI425" s="156">
        <f t="shared" si="108"/>
        <v>0</v>
      </c>
      <c r="BJ425" s="16" t="s">
        <v>88</v>
      </c>
      <c r="BK425" s="156">
        <f t="shared" si="109"/>
        <v>0</v>
      </c>
      <c r="BL425" s="16" t="s">
        <v>323</v>
      </c>
      <c r="BM425" s="155" t="s">
        <v>9010</v>
      </c>
    </row>
    <row r="426" spans="2:65" s="1" customFormat="1" ht="16.5" customHeight="1">
      <c r="B426" s="142"/>
      <c r="C426" s="179" t="s">
        <v>2860</v>
      </c>
      <c r="D426" s="179" t="s">
        <v>454</v>
      </c>
      <c r="E426" s="180" t="s">
        <v>9011</v>
      </c>
      <c r="F426" s="181" t="s">
        <v>9012</v>
      </c>
      <c r="G426" s="182" t="s">
        <v>467</v>
      </c>
      <c r="H426" s="183">
        <v>2769</v>
      </c>
      <c r="I426" s="184"/>
      <c r="J426" s="185">
        <f t="shared" si="100"/>
        <v>0</v>
      </c>
      <c r="K426" s="186"/>
      <c r="L426" s="187"/>
      <c r="M426" s="188" t="s">
        <v>1</v>
      </c>
      <c r="N426" s="189" t="s">
        <v>42</v>
      </c>
      <c r="P426" s="153">
        <f t="shared" si="101"/>
        <v>0</v>
      </c>
      <c r="Q426" s="153">
        <v>3.0000000000000001E-5</v>
      </c>
      <c r="R426" s="153">
        <f t="shared" si="102"/>
        <v>8.3070000000000005E-2</v>
      </c>
      <c r="S426" s="153">
        <v>0</v>
      </c>
      <c r="T426" s="154">
        <f t="shared" si="103"/>
        <v>0</v>
      </c>
      <c r="AR426" s="155" t="s">
        <v>356</v>
      </c>
      <c r="AT426" s="155" t="s">
        <v>454</v>
      </c>
      <c r="AU426" s="155" t="s">
        <v>83</v>
      </c>
      <c r="AY426" s="16" t="s">
        <v>317</v>
      </c>
      <c r="BE426" s="156">
        <f t="shared" si="104"/>
        <v>0</v>
      </c>
      <c r="BF426" s="156">
        <f t="shared" si="105"/>
        <v>0</v>
      </c>
      <c r="BG426" s="156">
        <f t="shared" si="106"/>
        <v>0</v>
      </c>
      <c r="BH426" s="156">
        <f t="shared" si="107"/>
        <v>0</v>
      </c>
      <c r="BI426" s="156">
        <f t="shared" si="108"/>
        <v>0</v>
      </c>
      <c r="BJ426" s="16" t="s">
        <v>88</v>
      </c>
      <c r="BK426" s="156">
        <f t="shared" si="109"/>
        <v>0</v>
      </c>
      <c r="BL426" s="16" t="s">
        <v>323</v>
      </c>
      <c r="BM426" s="155" t="s">
        <v>9013</v>
      </c>
    </row>
    <row r="427" spans="2:65" s="1" customFormat="1" ht="24.15" customHeight="1">
      <c r="B427" s="142"/>
      <c r="C427" s="143" t="s">
        <v>2865</v>
      </c>
      <c r="D427" s="143" t="s">
        <v>319</v>
      </c>
      <c r="E427" s="144" t="s">
        <v>9014</v>
      </c>
      <c r="F427" s="145" t="s">
        <v>9015</v>
      </c>
      <c r="G427" s="146" t="s">
        <v>467</v>
      </c>
      <c r="H427" s="147">
        <v>129</v>
      </c>
      <c r="I427" s="148"/>
      <c r="J427" s="149">
        <f t="shared" si="100"/>
        <v>0</v>
      </c>
      <c r="K427" s="150"/>
      <c r="L427" s="31"/>
      <c r="M427" s="151" t="s">
        <v>1</v>
      </c>
      <c r="N427" s="152" t="s">
        <v>42</v>
      </c>
      <c r="P427" s="153">
        <f t="shared" si="101"/>
        <v>0</v>
      </c>
      <c r="Q427" s="153">
        <v>0</v>
      </c>
      <c r="R427" s="153">
        <f t="shared" si="102"/>
        <v>0</v>
      </c>
      <c r="S427" s="153">
        <v>0</v>
      </c>
      <c r="T427" s="154">
        <f t="shared" si="103"/>
        <v>0</v>
      </c>
      <c r="AR427" s="155" t="s">
        <v>323</v>
      </c>
      <c r="AT427" s="155" t="s">
        <v>319</v>
      </c>
      <c r="AU427" s="155" t="s">
        <v>83</v>
      </c>
      <c r="AY427" s="16" t="s">
        <v>317</v>
      </c>
      <c r="BE427" s="156">
        <f t="shared" si="104"/>
        <v>0</v>
      </c>
      <c r="BF427" s="156">
        <f t="shared" si="105"/>
        <v>0</v>
      </c>
      <c r="BG427" s="156">
        <f t="shared" si="106"/>
        <v>0</v>
      </c>
      <c r="BH427" s="156">
        <f t="shared" si="107"/>
        <v>0</v>
      </c>
      <c r="BI427" s="156">
        <f t="shared" si="108"/>
        <v>0</v>
      </c>
      <c r="BJ427" s="16" t="s">
        <v>88</v>
      </c>
      <c r="BK427" s="156">
        <f t="shared" si="109"/>
        <v>0</v>
      </c>
      <c r="BL427" s="16" t="s">
        <v>323</v>
      </c>
      <c r="BM427" s="155" t="s">
        <v>9016</v>
      </c>
    </row>
    <row r="428" spans="2:65" s="1" customFormat="1" ht="16.5" customHeight="1">
      <c r="B428" s="142"/>
      <c r="C428" s="179" t="s">
        <v>831</v>
      </c>
      <c r="D428" s="179" t="s">
        <v>454</v>
      </c>
      <c r="E428" s="180" t="s">
        <v>9017</v>
      </c>
      <c r="F428" s="181" t="s">
        <v>9018</v>
      </c>
      <c r="G428" s="182" t="s">
        <v>467</v>
      </c>
      <c r="H428" s="183">
        <v>129</v>
      </c>
      <c r="I428" s="184"/>
      <c r="J428" s="185">
        <f t="shared" si="100"/>
        <v>0</v>
      </c>
      <c r="K428" s="186"/>
      <c r="L428" s="187"/>
      <c r="M428" s="188" t="s">
        <v>1</v>
      </c>
      <c r="N428" s="189" t="s">
        <v>42</v>
      </c>
      <c r="P428" s="153">
        <f t="shared" si="101"/>
        <v>0</v>
      </c>
      <c r="Q428" s="153">
        <v>1E-4</v>
      </c>
      <c r="R428" s="153">
        <f t="shared" si="102"/>
        <v>1.29E-2</v>
      </c>
      <c r="S428" s="153">
        <v>0</v>
      </c>
      <c r="T428" s="154">
        <f t="shared" si="103"/>
        <v>0</v>
      </c>
      <c r="AR428" s="155" t="s">
        <v>356</v>
      </c>
      <c r="AT428" s="155" t="s">
        <v>454</v>
      </c>
      <c r="AU428" s="155" t="s">
        <v>83</v>
      </c>
      <c r="AY428" s="16" t="s">
        <v>317</v>
      </c>
      <c r="BE428" s="156">
        <f t="shared" si="104"/>
        <v>0</v>
      </c>
      <c r="BF428" s="156">
        <f t="shared" si="105"/>
        <v>0</v>
      </c>
      <c r="BG428" s="156">
        <f t="shared" si="106"/>
        <v>0</v>
      </c>
      <c r="BH428" s="156">
        <f t="shared" si="107"/>
        <v>0</v>
      </c>
      <c r="BI428" s="156">
        <f t="shared" si="108"/>
        <v>0</v>
      </c>
      <c r="BJ428" s="16" t="s">
        <v>88</v>
      </c>
      <c r="BK428" s="156">
        <f t="shared" si="109"/>
        <v>0</v>
      </c>
      <c r="BL428" s="16" t="s">
        <v>323</v>
      </c>
      <c r="BM428" s="155" t="s">
        <v>9019</v>
      </c>
    </row>
    <row r="429" spans="2:65" s="1" customFormat="1" ht="24.15" customHeight="1">
      <c r="B429" s="142"/>
      <c r="C429" s="179" t="s">
        <v>2872</v>
      </c>
      <c r="D429" s="179" t="s">
        <v>454</v>
      </c>
      <c r="E429" s="180" t="s">
        <v>9020</v>
      </c>
      <c r="F429" s="181" t="s">
        <v>9021</v>
      </c>
      <c r="G429" s="182" t="s">
        <v>467</v>
      </c>
      <c r="H429" s="183">
        <v>129</v>
      </c>
      <c r="I429" s="184"/>
      <c r="J429" s="185">
        <f t="shared" si="100"/>
        <v>0</v>
      </c>
      <c r="K429" s="186"/>
      <c r="L429" s="187"/>
      <c r="M429" s="188" t="s">
        <v>1</v>
      </c>
      <c r="N429" s="189" t="s">
        <v>42</v>
      </c>
      <c r="P429" s="153">
        <f t="shared" si="101"/>
        <v>0</v>
      </c>
      <c r="Q429" s="153">
        <v>3.0000000000000001E-5</v>
      </c>
      <c r="R429" s="153">
        <f t="shared" si="102"/>
        <v>3.8700000000000002E-3</v>
      </c>
      <c r="S429" s="153">
        <v>0</v>
      </c>
      <c r="T429" s="154">
        <f t="shared" si="103"/>
        <v>0</v>
      </c>
      <c r="AR429" s="155" t="s">
        <v>356</v>
      </c>
      <c r="AT429" s="155" t="s">
        <v>454</v>
      </c>
      <c r="AU429" s="155" t="s">
        <v>83</v>
      </c>
      <c r="AY429" s="16" t="s">
        <v>317</v>
      </c>
      <c r="BE429" s="156">
        <f t="shared" si="104"/>
        <v>0</v>
      </c>
      <c r="BF429" s="156">
        <f t="shared" si="105"/>
        <v>0</v>
      </c>
      <c r="BG429" s="156">
        <f t="shared" si="106"/>
        <v>0</v>
      </c>
      <c r="BH429" s="156">
        <f t="shared" si="107"/>
        <v>0</v>
      </c>
      <c r="BI429" s="156">
        <f t="shared" si="108"/>
        <v>0</v>
      </c>
      <c r="BJ429" s="16" t="s">
        <v>88</v>
      </c>
      <c r="BK429" s="156">
        <f t="shared" si="109"/>
        <v>0</v>
      </c>
      <c r="BL429" s="16" t="s">
        <v>323</v>
      </c>
      <c r="BM429" s="155" t="s">
        <v>9022</v>
      </c>
    </row>
    <row r="430" spans="2:65" s="1" customFormat="1" ht="33" customHeight="1">
      <c r="B430" s="142"/>
      <c r="C430" s="143" t="s">
        <v>2876</v>
      </c>
      <c r="D430" s="143" t="s">
        <v>319</v>
      </c>
      <c r="E430" s="144" t="s">
        <v>9023</v>
      </c>
      <c r="F430" s="145" t="s">
        <v>9024</v>
      </c>
      <c r="G430" s="146" t="s">
        <v>484</v>
      </c>
      <c r="H430" s="147">
        <v>450</v>
      </c>
      <c r="I430" s="148"/>
      <c r="J430" s="149">
        <f t="shared" si="100"/>
        <v>0</v>
      </c>
      <c r="K430" s="150"/>
      <c r="L430" s="31"/>
      <c r="M430" s="151" t="s">
        <v>1</v>
      </c>
      <c r="N430" s="152" t="s">
        <v>42</v>
      </c>
      <c r="P430" s="153">
        <f t="shared" si="101"/>
        <v>0</v>
      </c>
      <c r="Q430" s="153">
        <v>0</v>
      </c>
      <c r="R430" s="153">
        <f t="shared" si="102"/>
        <v>0</v>
      </c>
      <c r="S430" s="153">
        <v>0</v>
      </c>
      <c r="T430" s="154">
        <f t="shared" si="103"/>
        <v>0</v>
      </c>
      <c r="AR430" s="155" t="s">
        <v>323</v>
      </c>
      <c r="AT430" s="155" t="s">
        <v>319</v>
      </c>
      <c r="AU430" s="155" t="s">
        <v>83</v>
      </c>
      <c r="AY430" s="16" t="s">
        <v>317</v>
      </c>
      <c r="BE430" s="156">
        <f t="shared" si="104"/>
        <v>0</v>
      </c>
      <c r="BF430" s="156">
        <f t="shared" si="105"/>
        <v>0</v>
      </c>
      <c r="BG430" s="156">
        <f t="shared" si="106"/>
        <v>0</v>
      </c>
      <c r="BH430" s="156">
        <f t="shared" si="107"/>
        <v>0</v>
      </c>
      <c r="BI430" s="156">
        <f t="shared" si="108"/>
        <v>0</v>
      </c>
      <c r="BJ430" s="16" t="s">
        <v>88</v>
      </c>
      <c r="BK430" s="156">
        <f t="shared" si="109"/>
        <v>0</v>
      </c>
      <c r="BL430" s="16" t="s">
        <v>323</v>
      </c>
      <c r="BM430" s="155" t="s">
        <v>9025</v>
      </c>
    </row>
    <row r="431" spans="2:65" s="1" customFormat="1" ht="16.5" customHeight="1">
      <c r="B431" s="142"/>
      <c r="C431" s="179" t="s">
        <v>2880</v>
      </c>
      <c r="D431" s="179" t="s">
        <v>454</v>
      </c>
      <c r="E431" s="180" t="s">
        <v>9026</v>
      </c>
      <c r="F431" s="181" t="s">
        <v>9027</v>
      </c>
      <c r="G431" s="182" t="s">
        <v>467</v>
      </c>
      <c r="H431" s="183">
        <v>450</v>
      </c>
      <c r="I431" s="184"/>
      <c r="J431" s="185">
        <f t="shared" si="100"/>
        <v>0</v>
      </c>
      <c r="K431" s="186"/>
      <c r="L431" s="187"/>
      <c r="M431" s="188" t="s">
        <v>1</v>
      </c>
      <c r="N431" s="189" t="s">
        <v>42</v>
      </c>
      <c r="P431" s="153">
        <f t="shared" si="101"/>
        <v>0</v>
      </c>
      <c r="Q431" s="153">
        <v>0</v>
      </c>
      <c r="R431" s="153">
        <f t="shared" si="102"/>
        <v>0</v>
      </c>
      <c r="S431" s="153">
        <v>0</v>
      </c>
      <c r="T431" s="154">
        <f t="shared" si="103"/>
        <v>0</v>
      </c>
      <c r="AR431" s="155" t="s">
        <v>356</v>
      </c>
      <c r="AT431" s="155" t="s">
        <v>454</v>
      </c>
      <c r="AU431" s="155" t="s">
        <v>83</v>
      </c>
      <c r="AY431" s="16" t="s">
        <v>317</v>
      </c>
      <c r="BE431" s="156">
        <f t="shared" si="104"/>
        <v>0</v>
      </c>
      <c r="BF431" s="156">
        <f t="shared" si="105"/>
        <v>0</v>
      </c>
      <c r="BG431" s="156">
        <f t="shared" si="106"/>
        <v>0</v>
      </c>
      <c r="BH431" s="156">
        <f t="shared" si="107"/>
        <v>0</v>
      </c>
      <c r="BI431" s="156">
        <f t="shared" si="108"/>
        <v>0</v>
      </c>
      <c r="BJ431" s="16" t="s">
        <v>88</v>
      </c>
      <c r="BK431" s="156">
        <f t="shared" si="109"/>
        <v>0</v>
      </c>
      <c r="BL431" s="16" t="s">
        <v>323</v>
      </c>
      <c r="BM431" s="155" t="s">
        <v>9028</v>
      </c>
    </row>
    <row r="432" spans="2:65" s="1" customFormat="1" ht="24.15" customHeight="1">
      <c r="B432" s="142"/>
      <c r="C432" s="143" t="s">
        <v>1557</v>
      </c>
      <c r="D432" s="143" t="s">
        <v>319</v>
      </c>
      <c r="E432" s="144" t="s">
        <v>9029</v>
      </c>
      <c r="F432" s="145" t="s">
        <v>9030</v>
      </c>
      <c r="G432" s="146" t="s">
        <v>467</v>
      </c>
      <c r="H432" s="147">
        <v>490</v>
      </c>
      <c r="I432" s="148"/>
      <c r="J432" s="149">
        <f t="shared" si="100"/>
        <v>0</v>
      </c>
      <c r="K432" s="150"/>
      <c r="L432" s="31"/>
      <c r="M432" s="151" t="s">
        <v>1</v>
      </c>
      <c r="N432" s="152" t="s">
        <v>42</v>
      </c>
      <c r="P432" s="153">
        <f t="shared" si="101"/>
        <v>0</v>
      </c>
      <c r="Q432" s="153">
        <v>0</v>
      </c>
      <c r="R432" s="153">
        <f t="shared" si="102"/>
        <v>0</v>
      </c>
      <c r="S432" s="153">
        <v>0</v>
      </c>
      <c r="T432" s="154">
        <f t="shared" si="103"/>
        <v>0</v>
      </c>
      <c r="AR432" s="155" t="s">
        <v>323</v>
      </c>
      <c r="AT432" s="155" t="s">
        <v>319</v>
      </c>
      <c r="AU432" s="155" t="s">
        <v>83</v>
      </c>
      <c r="AY432" s="16" t="s">
        <v>317</v>
      </c>
      <c r="BE432" s="156">
        <f t="shared" si="104"/>
        <v>0</v>
      </c>
      <c r="BF432" s="156">
        <f t="shared" si="105"/>
        <v>0</v>
      </c>
      <c r="BG432" s="156">
        <f t="shared" si="106"/>
        <v>0</v>
      </c>
      <c r="BH432" s="156">
        <f t="shared" si="107"/>
        <v>0</v>
      </c>
      <c r="BI432" s="156">
        <f t="shared" si="108"/>
        <v>0</v>
      </c>
      <c r="BJ432" s="16" t="s">
        <v>88</v>
      </c>
      <c r="BK432" s="156">
        <f t="shared" si="109"/>
        <v>0</v>
      </c>
      <c r="BL432" s="16" t="s">
        <v>323</v>
      </c>
      <c r="BM432" s="155" t="s">
        <v>9031</v>
      </c>
    </row>
    <row r="433" spans="2:65" s="1" customFormat="1" ht="24.15" customHeight="1">
      <c r="B433" s="142"/>
      <c r="C433" s="179" t="s">
        <v>2887</v>
      </c>
      <c r="D433" s="179" t="s">
        <v>454</v>
      </c>
      <c r="E433" s="180" t="s">
        <v>9032</v>
      </c>
      <c r="F433" s="181" t="s">
        <v>9033</v>
      </c>
      <c r="G433" s="182" t="s">
        <v>467</v>
      </c>
      <c r="H433" s="183">
        <v>490</v>
      </c>
      <c r="I433" s="184"/>
      <c r="J433" s="185">
        <f t="shared" si="100"/>
        <v>0</v>
      </c>
      <c r="K433" s="186"/>
      <c r="L433" s="187"/>
      <c r="M433" s="188" t="s">
        <v>1</v>
      </c>
      <c r="N433" s="189" t="s">
        <v>42</v>
      </c>
      <c r="P433" s="153">
        <f t="shared" si="101"/>
        <v>0</v>
      </c>
      <c r="Q433" s="153">
        <v>0</v>
      </c>
      <c r="R433" s="153">
        <f t="shared" si="102"/>
        <v>0</v>
      </c>
      <c r="S433" s="153">
        <v>0</v>
      </c>
      <c r="T433" s="154">
        <f t="shared" si="103"/>
        <v>0</v>
      </c>
      <c r="AR433" s="155" t="s">
        <v>356</v>
      </c>
      <c r="AT433" s="155" t="s">
        <v>454</v>
      </c>
      <c r="AU433" s="155" t="s">
        <v>83</v>
      </c>
      <c r="AY433" s="16" t="s">
        <v>317</v>
      </c>
      <c r="BE433" s="156">
        <f t="shared" si="104"/>
        <v>0</v>
      </c>
      <c r="BF433" s="156">
        <f t="shared" si="105"/>
        <v>0</v>
      </c>
      <c r="BG433" s="156">
        <f t="shared" si="106"/>
        <v>0</v>
      </c>
      <c r="BH433" s="156">
        <f t="shared" si="107"/>
        <v>0</v>
      </c>
      <c r="BI433" s="156">
        <f t="shared" si="108"/>
        <v>0</v>
      </c>
      <c r="BJ433" s="16" t="s">
        <v>88</v>
      </c>
      <c r="BK433" s="156">
        <f t="shared" si="109"/>
        <v>0</v>
      </c>
      <c r="BL433" s="16" t="s">
        <v>323</v>
      </c>
      <c r="BM433" s="155" t="s">
        <v>9034</v>
      </c>
    </row>
    <row r="434" spans="2:65" s="1" customFormat="1" ht="24.15" customHeight="1">
      <c r="B434" s="142"/>
      <c r="C434" s="143" t="s">
        <v>2891</v>
      </c>
      <c r="D434" s="143" t="s">
        <v>319</v>
      </c>
      <c r="E434" s="144" t="s">
        <v>9035</v>
      </c>
      <c r="F434" s="145" t="s">
        <v>9036</v>
      </c>
      <c r="G434" s="146" t="s">
        <v>467</v>
      </c>
      <c r="H434" s="147">
        <v>84</v>
      </c>
      <c r="I434" s="148"/>
      <c r="J434" s="149">
        <f t="shared" si="100"/>
        <v>0</v>
      </c>
      <c r="K434" s="150"/>
      <c r="L434" s="31"/>
      <c r="M434" s="151" t="s">
        <v>1</v>
      </c>
      <c r="N434" s="152" t="s">
        <v>42</v>
      </c>
      <c r="P434" s="153">
        <f t="shared" si="101"/>
        <v>0</v>
      </c>
      <c r="Q434" s="153">
        <v>0</v>
      </c>
      <c r="R434" s="153">
        <f t="shared" si="102"/>
        <v>0</v>
      </c>
      <c r="S434" s="153">
        <v>0</v>
      </c>
      <c r="T434" s="154">
        <f t="shared" si="103"/>
        <v>0</v>
      </c>
      <c r="AR434" s="155" t="s">
        <v>323</v>
      </c>
      <c r="AT434" s="155" t="s">
        <v>319</v>
      </c>
      <c r="AU434" s="155" t="s">
        <v>83</v>
      </c>
      <c r="AY434" s="16" t="s">
        <v>317</v>
      </c>
      <c r="BE434" s="156">
        <f t="shared" si="104"/>
        <v>0</v>
      </c>
      <c r="BF434" s="156">
        <f t="shared" si="105"/>
        <v>0</v>
      </c>
      <c r="BG434" s="156">
        <f t="shared" si="106"/>
        <v>0</v>
      </c>
      <c r="BH434" s="156">
        <f t="shared" si="107"/>
        <v>0</v>
      </c>
      <c r="BI434" s="156">
        <f t="shared" si="108"/>
        <v>0</v>
      </c>
      <c r="BJ434" s="16" t="s">
        <v>88</v>
      </c>
      <c r="BK434" s="156">
        <f t="shared" si="109"/>
        <v>0</v>
      </c>
      <c r="BL434" s="16" t="s">
        <v>323</v>
      </c>
      <c r="BM434" s="155" t="s">
        <v>9037</v>
      </c>
    </row>
    <row r="435" spans="2:65" s="1" customFormat="1" ht="24.15" customHeight="1">
      <c r="B435" s="142"/>
      <c r="C435" s="179" t="s">
        <v>2895</v>
      </c>
      <c r="D435" s="179" t="s">
        <v>454</v>
      </c>
      <c r="E435" s="180" t="s">
        <v>9038</v>
      </c>
      <c r="F435" s="181" t="s">
        <v>9039</v>
      </c>
      <c r="G435" s="182" t="s">
        <v>467</v>
      </c>
      <c r="H435" s="183">
        <v>84</v>
      </c>
      <c r="I435" s="184"/>
      <c r="J435" s="185">
        <f t="shared" si="100"/>
        <v>0</v>
      </c>
      <c r="K435" s="186"/>
      <c r="L435" s="187"/>
      <c r="M435" s="188" t="s">
        <v>1</v>
      </c>
      <c r="N435" s="189" t="s">
        <v>42</v>
      </c>
      <c r="P435" s="153">
        <f t="shared" si="101"/>
        <v>0</v>
      </c>
      <c r="Q435" s="153">
        <v>2.7999999999999998E-4</v>
      </c>
      <c r="R435" s="153">
        <f t="shared" si="102"/>
        <v>2.3519999999999999E-2</v>
      </c>
      <c r="S435" s="153">
        <v>0</v>
      </c>
      <c r="T435" s="154">
        <f t="shared" si="103"/>
        <v>0</v>
      </c>
      <c r="AR435" s="155" t="s">
        <v>356</v>
      </c>
      <c r="AT435" s="155" t="s">
        <v>454</v>
      </c>
      <c r="AU435" s="155" t="s">
        <v>83</v>
      </c>
      <c r="AY435" s="16" t="s">
        <v>317</v>
      </c>
      <c r="BE435" s="156">
        <f t="shared" si="104"/>
        <v>0</v>
      </c>
      <c r="BF435" s="156">
        <f t="shared" si="105"/>
        <v>0</v>
      </c>
      <c r="BG435" s="156">
        <f t="shared" si="106"/>
        <v>0</v>
      </c>
      <c r="BH435" s="156">
        <f t="shared" si="107"/>
        <v>0</v>
      </c>
      <c r="BI435" s="156">
        <f t="shared" si="108"/>
        <v>0</v>
      </c>
      <c r="BJ435" s="16" t="s">
        <v>88</v>
      </c>
      <c r="BK435" s="156">
        <f t="shared" si="109"/>
        <v>0</v>
      </c>
      <c r="BL435" s="16" t="s">
        <v>323</v>
      </c>
      <c r="BM435" s="155" t="s">
        <v>9040</v>
      </c>
    </row>
    <row r="436" spans="2:65" s="1" customFormat="1" ht="21.75" customHeight="1">
      <c r="B436" s="142"/>
      <c r="C436" s="179" t="s">
        <v>2899</v>
      </c>
      <c r="D436" s="179" t="s">
        <v>454</v>
      </c>
      <c r="E436" s="180" t="s">
        <v>9041</v>
      </c>
      <c r="F436" s="181" t="s">
        <v>9042</v>
      </c>
      <c r="G436" s="182" t="s">
        <v>467</v>
      </c>
      <c r="H436" s="183">
        <v>84</v>
      </c>
      <c r="I436" s="184"/>
      <c r="J436" s="185">
        <f t="shared" si="100"/>
        <v>0</v>
      </c>
      <c r="K436" s="186"/>
      <c r="L436" s="187"/>
      <c r="M436" s="188" t="s">
        <v>1</v>
      </c>
      <c r="N436" s="189" t="s">
        <v>42</v>
      </c>
      <c r="P436" s="153">
        <f t="shared" si="101"/>
        <v>0</v>
      </c>
      <c r="Q436" s="153">
        <v>2.4000000000000001E-4</v>
      </c>
      <c r="R436" s="153">
        <f t="shared" si="102"/>
        <v>2.0160000000000001E-2</v>
      </c>
      <c r="S436" s="153">
        <v>0</v>
      </c>
      <c r="T436" s="154">
        <f t="shared" si="103"/>
        <v>0</v>
      </c>
      <c r="AR436" s="155" t="s">
        <v>356</v>
      </c>
      <c r="AT436" s="155" t="s">
        <v>454</v>
      </c>
      <c r="AU436" s="155" t="s">
        <v>83</v>
      </c>
      <c r="AY436" s="16" t="s">
        <v>317</v>
      </c>
      <c r="BE436" s="156">
        <f t="shared" si="104"/>
        <v>0</v>
      </c>
      <c r="BF436" s="156">
        <f t="shared" si="105"/>
        <v>0</v>
      </c>
      <c r="BG436" s="156">
        <f t="shared" si="106"/>
        <v>0</v>
      </c>
      <c r="BH436" s="156">
        <f t="shared" si="107"/>
        <v>0</v>
      </c>
      <c r="BI436" s="156">
        <f t="shared" si="108"/>
        <v>0</v>
      </c>
      <c r="BJ436" s="16" t="s">
        <v>88</v>
      </c>
      <c r="BK436" s="156">
        <f t="shared" si="109"/>
        <v>0</v>
      </c>
      <c r="BL436" s="16" t="s">
        <v>323</v>
      </c>
      <c r="BM436" s="155" t="s">
        <v>9043</v>
      </c>
    </row>
    <row r="437" spans="2:65" s="1" customFormat="1" ht="24.15" customHeight="1">
      <c r="B437" s="142"/>
      <c r="C437" s="143" t="s">
        <v>2903</v>
      </c>
      <c r="D437" s="143" t="s">
        <v>319</v>
      </c>
      <c r="E437" s="144" t="s">
        <v>9044</v>
      </c>
      <c r="F437" s="145" t="s">
        <v>9045</v>
      </c>
      <c r="G437" s="146" t="s">
        <v>467</v>
      </c>
      <c r="H437" s="147">
        <v>115</v>
      </c>
      <c r="I437" s="148"/>
      <c r="J437" s="149">
        <f t="shared" si="100"/>
        <v>0</v>
      </c>
      <c r="K437" s="150"/>
      <c r="L437" s="31"/>
      <c r="M437" s="151" t="s">
        <v>1</v>
      </c>
      <c r="N437" s="152" t="s">
        <v>42</v>
      </c>
      <c r="P437" s="153">
        <f t="shared" si="101"/>
        <v>0</v>
      </c>
      <c r="Q437" s="153">
        <v>0</v>
      </c>
      <c r="R437" s="153">
        <f t="shared" si="102"/>
        <v>0</v>
      </c>
      <c r="S437" s="153">
        <v>0</v>
      </c>
      <c r="T437" s="154">
        <f t="shared" si="103"/>
        <v>0</v>
      </c>
      <c r="AR437" s="155" t="s">
        <v>323</v>
      </c>
      <c r="AT437" s="155" t="s">
        <v>319</v>
      </c>
      <c r="AU437" s="155" t="s">
        <v>83</v>
      </c>
      <c r="AY437" s="16" t="s">
        <v>317</v>
      </c>
      <c r="BE437" s="156">
        <f t="shared" si="104"/>
        <v>0</v>
      </c>
      <c r="BF437" s="156">
        <f t="shared" si="105"/>
        <v>0</v>
      </c>
      <c r="BG437" s="156">
        <f t="shared" si="106"/>
        <v>0</v>
      </c>
      <c r="BH437" s="156">
        <f t="shared" si="107"/>
        <v>0</v>
      </c>
      <c r="BI437" s="156">
        <f t="shared" si="108"/>
        <v>0</v>
      </c>
      <c r="BJ437" s="16" t="s">
        <v>88</v>
      </c>
      <c r="BK437" s="156">
        <f t="shared" si="109"/>
        <v>0</v>
      </c>
      <c r="BL437" s="16" t="s">
        <v>323</v>
      </c>
      <c r="BM437" s="155" t="s">
        <v>9046</v>
      </c>
    </row>
    <row r="438" spans="2:65" s="1" customFormat="1" ht="21.75" customHeight="1">
      <c r="B438" s="142"/>
      <c r="C438" s="179" t="s">
        <v>2907</v>
      </c>
      <c r="D438" s="179" t="s">
        <v>454</v>
      </c>
      <c r="E438" s="180" t="s">
        <v>9047</v>
      </c>
      <c r="F438" s="181" t="s">
        <v>9048</v>
      </c>
      <c r="G438" s="182" t="s">
        <v>467</v>
      </c>
      <c r="H438" s="183">
        <v>115</v>
      </c>
      <c r="I438" s="184"/>
      <c r="J438" s="185">
        <f t="shared" si="100"/>
        <v>0</v>
      </c>
      <c r="K438" s="186"/>
      <c r="L438" s="187"/>
      <c r="M438" s="188" t="s">
        <v>1</v>
      </c>
      <c r="N438" s="189" t="s">
        <v>42</v>
      </c>
      <c r="P438" s="153">
        <f t="shared" si="101"/>
        <v>0</v>
      </c>
      <c r="Q438" s="153">
        <v>0</v>
      </c>
      <c r="R438" s="153">
        <f t="shared" si="102"/>
        <v>0</v>
      </c>
      <c r="S438" s="153">
        <v>0</v>
      </c>
      <c r="T438" s="154">
        <f t="shared" si="103"/>
        <v>0</v>
      </c>
      <c r="AR438" s="155" t="s">
        <v>356</v>
      </c>
      <c r="AT438" s="155" t="s">
        <v>454</v>
      </c>
      <c r="AU438" s="155" t="s">
        <v>83</v>
      </c>
      <c r="AY438" s="16" t="s">
        <v>317</v>
      </c>
      <c r="BE438" s="156">
        <f t="shared" si="104"/>
        <v>0</v>
      </c>
      <c r="BF438" s="156">
        <f t="shared" si="105"/>
        <v>0</v>
      </c>
      <c r="BG438" s="156">
        <f t="shared" si="106"/>
        <v>0</v>
      </c>
      <c r="BH438" s="156">
        <f t="shared" si="107"/>
        <v>0</v>
      </c>
      <c r="BI438" s="156">
        <f t="shared" si="108"/>
        <v>0</v>
      </c>
      <c r="BJ438" s="16" t="s">
        <v>88</v>
      </c>
      <c r="BK438" s="156">
        <f t="shared" si="109"/>
        <v>0</v>
      </c>
      <c r="BL438" s="16" t="s">
        <v>323</v>
      </c>
      <c r="BM438" s="155" t="s">
        <v>9049</v>
      </c>
    </row>
    <row r="439" spans="2:65" s="1" customFormat="1" ht="24.15" customHeight="1">
      <c r="B439" s="142"/>
      <c r="C439" s="143" t="s">
        <v>2911</v>
      </c>
      <c r="D439" s="143" t="s">
        <v>319</v>
      </c>
      <c r="E439" s="144" t="s">
        <v>9050</v>
      </c>
      <c r="F439" s="145" t="s">
        <v>9051</v>
      </c>
      <c r="G439" s="146" t="s">
        <v>467</v>
      </c>
      <c r="H439" s="147">
        <v>177</v>
      </c>
      <c r="I439" s="148"/>
      <c r="J439" s="149">
        <f t="shared" si="100"/>
        <v>0</v>
      </c>
      <c r="K439" s="150"/>
      <c r="L439" s="31"/>
      <c r="M439" s="151" t="s">
        <v>1</v>
      </c>
      <c r="N439" s="152" t="s">
        <v>42</v>
      </c>
      <c r="P439" s="153">
        <f t="shared" si="101"/>
        <v>0</v>
      </c>
      <c r="Q439" s="153">
        <v>0</v>
      </c>
      <c r="R439" s="153">
        <f t="shared" si="102"/>
        <v>0</v>
      </c>
      <c r="S439" s="153">
        <v>0</v>
      </c>
      <c r="T439" s="154">
        <f t="shared" si="103"/>
        <v>0</v>
      </c>
      <c r="AR439" s="155" t="s">
        <v>323</v>
      </c>
      <c r="AT439" s="155" t="s">
        <v>319</v>
      </c>
      <c r="AU439" s="155" t="s">
        <v>83</v>
      </c>
      <c r="AY439" s="16" t="s">
        <v>317</v>
      </c>
      <c r="BE439" s="156">
        <f t="shared" si="104"/>
        <v>0</v>
      </c>
      <c r="BF439" s="156">
        <f t="shared" si="105"/>
        <v>0</v>
      </c>
      <c r="BG439" s="156">
        <f t="shared" si="106"/>
        <v>0</v>
      </c>
      <c r="BH439" s="156">
        <f t="shared" si="107"/>
        <v>0</v>
      </c>
      <c r="BI439" s="156">
        <f t="shared" si="108"/>
        <v>0</v>
      </c>
      <c r="BJ439" s="16" t="s">
        <v>88</v>
      </c>
      <c r="BK439" s="156">
        <f t="shared" si="109"/>
        <v>0</v>
      </c>
      <c r="BL439" s="16" t="s">
        <v>323</v>
      </c>
      <c r="BM439" s="155" t="s">
        <v>9052</v>
      </c>
    </row>
    <row r="440" spans="2:65" s="1" customFormat="1" ht="16.5" customHeight="1">
      <c r="B440" s="142"/>
      <c r="C440" s="179" t="s">
        <v>2915</v>
      </c>
      <c r="D440" s="179" t="s">
        <v>454</v>
      </c>
      <c r="E440" s="180" t="s">
        <v>9053</v>
      </c>
      <c r="F440" s="181" t="s">
        <v>9054</v>
      </c>
      <c r="G440" s="182" t="s">
        <v>467</v>
      </c>
      <c r="H440" s="183">
        <v>177</v>
      </c>
      <c r="I440" s="184"/>
      <c r="J440" s="185">
        <f t="shared" si="100"/>
        <v>0</v>
      </c>
      <c r="K440" s="186"/>
      <c r="L440" s="187"/>
      <c r="M440" s="188" t="s">
        <v>1</v>
      </c>
      <c r="N440" s="189" t="s">
        <v>42</v>
      </c>
      <c r="P440" s="153">
        <f t="shared" si="101"/>
        <v>0</v>
      </c>
      <c r="Q440" s="153">
        <v>0</v>
      </c>
      <c r="R440" s="153">
        <f t="shared" si="102"/>
        <v>0</v>
      </c>
      <c r="S440" s="153">
        <v>0</v>
      </c>
      <c r="T440" s="154">
        <f t="shared" si="103"/>
        <v>0</v>
      </c>
      <c r="AR440" s="155" t="s">
        <v>356</v>
      </c>
      <c r="AT440" s="155" t="s">
        <v>454</v>
      </c>
      <c r="AU440" s="155" t="s">
        <v>83</v>
      </c>
      <c r="AY440" s="16" t="s">
        <v>317</v>
      </c>
      <c r="BE440" s="156">
        <f t="shared" si="104"/>
        <v>0</v>
      </c>
      <c r="BF440" s="156">
        <f t="shared" si="105"/>
        <v>0</v>
      </c>
      <c r="BG440" s="156">
        <f t="shared" si="106"/>
        <v>0</v>
      </c>
      <c r="BH440" s="156">
        <f t="shared" si="107"/>
        <v>0</v>
      </c>
      <c r="BI440" s="156">
        <f t="shared" si="108"/>
        <v>0</v>
      </c>
      <c r="BJ440" s="16" t="s">
        <v>88</v>
      </c>
      <c r="BK440" s="156">
        <f t="shared" si="109"/>
        <v>0</v>
      </c>
      <c r="BL440" s="16" t="s">
        <v>323</v>
      </c>
      <c r="BM440" s="155" t="s">
        <v>9055</v>
      </c>
    </row>
    <row r="441" spans="2:65" s="1" customFormat="1" ht="24.15" customHeight="1">
      <c r="B441" s="142"/>
      <c r="C441" s="143" t="s">
        <v>2919</v>
      </c>
      <c r="D441" s="199" t="s">
        <v>319</v>
      </c>
      <c r="E441" s="144" t="s">
        <v>9056</v>
      </c>
      <c r="F441" s="145" t="s">
        <v>9057</v>
      </c>
      <c r="G441" s="146" t="s">
        <v>467</v>
      </c>
      <c r="H441" s="147">
        <v>140</v>
      </c>
      <c r="I441" s="148"/>
      <c r="J441" s="149">
        <f t="shared" si="100"/>
        <v>0</v>
      </c>
      <c r="K441" s="150"/>
      <c r="L441" s="31"/>
      <c r="M441" s="151" t="s">
        <v>1</v>
      </c>
      <c r="N441" s="152" t="s">
        <v>42</v>
      </c>
      <c r="P441" s="153">
        <f t="shared" si="101"/>
        <v>0</v>
      </c>
      <c r="Q441" s="153">
        <v>0</v>
      </c>
      <c r="R441" s="153">
        <f t="shared" si="102"/>
        <v>0</v>
      </c>
      <c r="S441" s="153">
        <v>0</v>
      </c>
      <c r="T441" s="154">
        <f t="shared" si="103"/>
        <v>0</v>
      </c>
      <c r="AR441" s="155" t="s">
        <v>323</v>
      </c>
      <c r="AT441" s="155" t="s">
        <v>319</v>
      </c>
      <c r="AU441" s="155" t="s">
        <v>83</v>
      </c>
      <c r="AY441" s="16" t="s">
        <v>317</v>
      </c>
      <c r="BE441" s="156">
        <f t="shared" si="104"/>
        <v>0</v>
      </c>
      <c r="BF441" s="156">
        <f t="shared" si="105"/>
        <v>0</v>
      </c>
      <c r="BG441" s="156">
        <f t="shared" si="106"/>
        <v>0</v>
      </c>
      <c r="BH441" s="156">
        <f t="shared" si="107"/>
        <v>0</v>
      </c>
      <c r="BI441" s="156">
        <f t="shared" si="108"/>
        <v>0</v>
      </c>
      <c r="BJ441" s="16" t="s">
        <v>88</v>
      </c>
      <c r="BK441" s="156">
        <f t="shared" si="109"/>
        <v>0</v>
      </c>
      <c r="BL441" s="16" t="s">
        <v>323</v>
      </c>
      <c r="BM441" s="155" t="s">
        <v>9058</v>
      </c>
    </row>
    <row r="442" spans="2:65" s="1" customFormat="1" ht="21.75" customHeight="1">
      <c r="B442" s="142"/>
      <c r="C442" s="179" t="s">
        <v>710</v>
      </c>
      <c r="D442" s="202" t="s">
        <v>454</v>
      </c>
      <c r="E442" s="180" t="s">
        <v>9059</v>
      </c>
      <c r="F442" s="181" t="s">
        <v>9060</v>
      </c>
      <c r="G442" s="182" t="s">
        <v>467</v>
      </c>
      <c r="H442" s="183">
        <v>140</v>
      </c>
      <c r="I442" s="184"/>
      <c r="J442" s="185">
        <f t="shared" si="100"/>
        <v>0</v>
      </c>
      <c r="K442" s="186"/>
      <c r="L442" s="187"/>
      <c r="M442" s="188" t="s">
        <v>1</v>
      </c>
      <c r="N442" s="189" t="s">
        <v>42</v>
      </c>
      <c r="P442" s="153">
        <f t="shared" si="101"/>
        <v>0</v>
      </c>
      <c r="Q442" s="153">
        <v>0</v>
      </c>
      <c r="R442" s="153">
        <f t="shared" si="102"/>
        <v>0</v>
      </c>
      <c r="S442" s="153">
        <v>0</v>
      </c>
      <c r="T442" s="154">
        <f t="shared" si="103"/>
        <v>0</v>
      </c>
      <c r="AR442" s="155" t="s">
        <v>356</v>
      </c>
      <c r="AT442" s="155" t="s">
        <v>454</v>
      </c>
      <c r="AU442" s="155" t="s">
        <v>83</v>
      </c>
      <c r="AY442" s="16" t="s">
        <v>317</v>
      </c>
      <c r="BE442" s="156">
        <f t="shared" si="104"/>
        <v>0</v>
      </c>
      <c r="BF442" s="156">
        <f t="shared" si="105"/>
        <v>0</v>
      </c>
      <c r="BG442" s="156">
        <f t="shared" si="106"/>
        <v>0</v>
      </c>
      <c r="BH442" s="156">
        <f t="shared" si="107"/>
        <v>0</v>
      </c>
      <c r="BI442" s="156">
        <f t="shared" si="108"/>
        <v>0</v>
      </c>
      <c r="BJ442" s="16" t="s">
        <v>88</v>
      </c>
      <c r="BK442" s="156">
        <f t="shared" si="109"/>
        <v>0</v>
      </c>
      <c r="BL442" s="16" t="s">
        <v>323</v>
      </c>
      <c r="BM442" s="155" t="s">
        <v>9061</v>
      </c>
    </row>
    <row r="443" spans="2:65" s="1" customFormat="1" ht="24.15" customHeight="1">
      <c r="B443" s="142"/>
      <c r="C443" s="143" t="s">
        <v>2927</v>
      </c>
      <c r="D443" s="143" t="s">
        <v>319</v>
      </c>
      <c r="E443" s="144" t="s">
        <v>9062</v>
      </c>
      <c r="F443" s="145" t="s">
        <v>9063</v>
      </c>
      <c r="G443" s="146" t="s">
        <v>467</v>
      </c>
      <c r="H443" s="147">
        <v>13</v>
      </c>
      <c r="I443" s="148"/>
      <c r="J443" s="149">
        <f t="shared" si="100"/>
        <v>0</v>
      </c>
      <c r="K443" s="150"/>
      <c r="L443" s="31"/>
      <c r="M443" s="151" t="s">
        <v>1</v>
      </c>
      <c r="N443" s="152" t="s">
        <v>42</v>
      </c>
      <c r="P443" s="153">
        <f t="shared" si="101"/>
        <v>0</v>
      </c>
      <c r="Q443" s="153">
        <v>0</v>
      </c>
      <c r="R443" s="153">
        <f t="shared" si="102"/>
        <v>0</v>
      </c>
      <c r="S443" s="153">
        <v>0</v>
      </c>
      <c r="T443" s="154">
        <f t="shared" si="103"/>
        <v>0</v>
      </c>
      <c r="AR443" s="155" t="s">
        <v>323</v>
      </c>
      <c r="AT443" s="155" t="s">
        <v>319</v>
      </c>
      <c r="AU443" s="155" t="s">
        <v>83</v>
      </c>
      <c r="AY443" s="16" t="s">
        <v>317</v>
      </c>
      <c r="BE443" s="156">
        <f t="shared" si="104"/>
        <v>0</v>
      </c>
      <c r="BF443" s="156">
        <f t="shared" si="105"/>
        <v>0</v>
      </c>
      <c r="BG443" s="156">
        <f t="shared" si="106"/>
        <v>0</v>
      </c>
      <c r="BH443" s="156">
        <f t="shared" si="107"/>
        <v>0</v>
      </c>
      <c r="BI443" s="156">
        <f t="shared" si="108"/>
        <v>0</v>
      </c>
      <c r="BJ443" s="16" t="s">
        <v>88</v>
      </c>
      <c r="BK443" s="156">
        <f t="shared" si="109"/>
        <v>0</v>
      </c>
      <c r="BL443" s="16" t="s">
        <v>323</v>
      </c>
      <c r="BM443" s="155" t="s">
        <v>9064</v>
      </c>
    </row>
    <row r="444" spans="2:65" s="1" customFormat="1" ht="21.75" customHeight="1">
      <c r="B444" s="142"/>
      <c r="C444" s="179" t="s">
        <v>658</v>
      </c>
      <c r="D444" s="179" t="s">
        <v>454</v>
      </c>
      <c r="E444" s="180" t="s">
        <v>9065</v>
      </c>
      <c r="F444" s="181" t="s">
        <v>9066</v>
      </c>
      <c r="G444" s="182" t="s">
        <v>467</v>
      </c>
      <c r="H444" s="183">
        <v>13</v>
      </c>
      <c r="I444" s="184"/>
      <c r="J444" s="185">
        <f t="shared" si="100"/>
        <v>0</v>
      </c>
      <c r="K444" s="186"/>
      <c r="L444" s="187"/>
      <c r="M444" s="188" t="s">
        <v>1</v>
      </c>
      <c r="N444" s="189" t="s">
        <v>42</v>
      </c>
      <c r="P444" s="153">
        <f t="shared" si="101"/>
        <v>0</v>
      </c>
      <c r="Q444" s="153">
        <v>0</v>
      </c>
      <c r="R444" s="153">
        <f t="shared" si="102"/>
        <v>0</v>
      </c>
      <c r="S444" s="153">
        <v>0</v>
      </c>
      <c r="T444" s="154">
        <f t="shared" si="103"/>
        <v>0</v>
      </c>
      <c r="AR444" s="155" t="s">
        <v>356</v>
      </c>
      <c r="AT444" s="155" t="s">
        <v>454</v>
      </c>
      <c r="AU444" s="155" t="s">
        <v>83</v>
      </c>
      <c r="AY444" s="16" t="s">
        <v>317</v>
      </c>
      <c r="BE444" s="156">
        <f t="shared" si="104"/>
        <v>0</v>
      </c>
      <c r="BF444" s="156">
        <f t="shared" si="105"/>
        <v>0</v>
      </c>
      <c r="BG444" s="156">
        <f t="shared" si="106"/>
        <v>0</v>
      </c>
      <c r="BH444" s="156">
        <f t="shared" si="107"/>
        <v>0</v>
      </c>
      <c r="BI444" s="156">
        <f t="shared" si="108"/>
        <v>0</v>
      </c>
      <c r="BJ444" s="16" t="s">
        <v>88</v>
      </c>
      <c r="BK444" s="156">
        <f t="shared" si="109"/>
        <v>0</v>
      </c>
      <c r="BL444" s="16" t="s">
        <v>323</v>
      </c>
      <c r="BM444" s="155" t="s">
        <v>9067</v>
      </c>
    </row>
    <row r="445" spans="2:65" s="1" customFormat="1" ht="16.5" customHeight="1">
      <c r="B445" s="142"/>
      <c r="C445" s="143" t="s">
        <v>2934</v>
      </c>
      <c r="D445" s="143" t="s">
        <v>319</v>
      </c>
      <c r="E445" s="144" t="s">
        <v>9068</v>
      </c>
      <c r="F445" s="145" t="s">
        <v>9069</v>
      </c>
      <c r="G445" s="146" t="s">
        <v>467</v>
      </c>
      <c r="H445" s="147">
        <v>91</v>
      </c>
      <c r="I445" s="148"/>
      <c r="J445" s="149">
        <f t="shared" si="100"/>
        <v>0</v>
      </c>
      <c r="K445" s="150"/>
      <c r="L445" s="31"/>
      <c r="M445" s="151" t="s">
        <v>1</v>
      </c>
      <c r="N445" s="152" t="s">
        <v>42</v>
      </c>
      <c r="P445" s="153">
        <f t="shared" si="101"/>
        <v>0</v>
      </c>
      <c r="Q445" s="153">
        <v>0</v>
      </c>
      <c r="R445" s="153">
        <f t="shared" si="102"/>
        <v>0</v>
      </c>
      <c r="S445" s="153">
        <v>0</v>
      </c>
      <c r="T445" s="154">
        <f t="shared" si="103"/>
        <v>0</v>
      </c>
      <c r="AR445" s="155" t="s">
        <v>323</v>
      </c>
      <c r="AT445" s="155" t="s">
        <v>319</v>
      </c>
      <c r="AU445" s="155" t="s">
        <v>83</v>
      </c>
      <c r="AY445" s="16" t="s">
        <v>317</v>
      </c>
      <c r="BE445" s="156">
        <f t="shared" si="104"/>
        <v>0</v>
      </c>
      <c r="BF445" s="156">
        <f t="shared" si="105"/>
        <v>0</v>
      </c>
      <c r="BG445" s="156">
        <f t="shared" si="106"/>
        <v>0</v>
      </c>
      <c r="BH445" s="156">
        <f t="shared" si="107"/>
        <v>0</v>
      </c>
      <c r="BI445" s="156">
        <f t="shared" si="108"/>
        <v>0</v>
      </c>
      <c r="BJ445" s="16" t="s">
        <v>88</v>
      </c>
      <c r="BK445" s="156">
        <f t="shared" si="109"/>
        <v>0</v>
      </c>
      <c r="BL445" s="16" t="s">
        <v>323</v>
      </c>
      <c r="BM445" s="155" t="s">
        <v>9070</v>
      </c>
    </row>
    <row r="446" spans="2:65" s="1" customFormat="1" ht="24.15" customHeight="1">
      <c r="B446" s="142"/>
      <c r="C446" s="179" t="s">
        <v>2938</v>
      </c>
      <c r="D446" s="179" t="s">
        <v>454</v>
      </c>
      <c r="E446" s="180" t="s">
        <v>9071</v>
      </c>
      <c r="F446" s="181" t="s">
        <v>9072</v>
      </c>
      <c r="G446" s="182" t="s">
        <v>467</v>
      </c>
      <c r="H446" s="183">
        <v>91</v>
      </c>
      <c r="I446" s="184"/>
      <c r="J446" s="185">
        <f t="shared" si="100"/>
        <v>0</v>
      </c>
      <c r="K446" s="186"/>
      <c r="L446" s="187"/>
      <c r="M446" s="188" t="s">
        <v>1</v>
      </c>
      <c r="N446" s="189" t="s">
        <v>42</v>
      </c>
      <c r="P446" s="153">
        <f t="shared" si="101"/>
        <v>0</v>
      </c>
      <c r="Q446" s="153">
        <v>0</v>
      </c>
      <c r="R446" s="153">
        <f t="shared" si="102"/>
        <v>0</v>
      </c>
      <c r="S446" s="153">
        <v>0</v>
      </c>
      <c r="T446" s="154">
        <f t="shared" si="103"/>
        <v>0</v>
      </c>
      <c r="AR446" s="155" t="s">
        <v>356</v>
      </c>
      <c r="AT446" s="155" t="s">
        <v>454</v>
      </c>
      <c r="AU446" s="155" t="s">
        <v>83</v>
      </c>
      <c r="AY446" s="16" t="s">
        <v>317</v>
      </c>
      <c r="BE446" s="156">
        <f t="shared" si="104"/>
        <v>0</v>
      </c>
      <c r="BF446" s="156">
        <f t="shared" si="105"/>
        <v>0</v>
      </c>
      <c r="BG446" s="156">
        <f t="shared" si="106"/>
        <v>0</v>
      </c>
      <c r="BH446" s="156">
        <f t="shared" si="107"/>
        <v>0</v>
      </c>
      <c r="BI446" s="156">
        <f t="shared" si="108"/>
        <v>0</v>
      </c>
      <c r="BJ446" s="16" t="s">
        <v>88</v>
      </c>
      <c r="BK446" s="156">
        <f t="shared" si="109"/>
        <v>0</v>
      </c>
      <c r="BL446" s="16" t="s">
        <v>323</v>
      </c>
      <c r="BM446" s="155" t="s">
        <v>9073</v>
      </c>
    </row>
    <row r="447" spans="2:65" s="1" customFormat="1" ht="37.75" customHeight="1">
      <c r="B447" s="142"/>
      <c r="C447" s="179" t="s">
        <v>2942</v>
      </c>
      <c r="D447" s="202" t="s">
        <v>454</v>
      </c>
      <c r="E447" s="180" t="s">
        <v>9074</v>
      </c>
      <c r="F447" s="181" t="s">
        <v>9075</v>
      </c>
      <c r="G447" s="182" t="s">
        <v>467</v>
      </c>
      <c r="H447" s="183">
        <v>445</v>
      </c>
      <c r="I447" s="184"/>
      <c r="J447" s="185">
        <f t="shared" si="100"/>
        <v>0</v>
      </c>
      <c r="K447" s="186"/>
      <c r="L447" s="187"/>
      <c r="M447" s="188" t="s">
        <v>1</v>
      </c>
      <c r="N447" s="189" t="s">
        <v>42</v>
      </c>
      <c r="P447" s="153">
        <f t="shared" si="101"/>
        <v>0</v>
      </c>
      <c r="Q447" s="153">
        <v>0</v>
      </c>
      <c r="R447" s="153">
        <f t="shared" si="102"/>
        <v>0</v>
      </c>
      <c r="S447" s="153">
        <v>0</v>
      </c>
      <c r="T447" s="154">
        <f t="shared" si="103"/>
        <v>0</v>
      </c>
      <c r="AR447" s="155" t="s">
        <v>356</v>
      </c>
      <c r="AT447" s="155" t="s">
        <v>454</v>
      </c>
      <c r="AU447" s="155" t="s">
        <v>83</v>
      </c>
      <c r="AY447" s="16" t="s">
        <v>317</v>
      </c>
      <c r="BE447" s="156">
        <f t="shared" si="104"/>
        <v>0</v>
      </c>
      <c r="BF447" s="156">
        <f t="shared" si="105"/>
        <v>0</v>
      </c>
      <c r="BG447" s="156">
        <f t="shared" si="106"/>
        <v>0</v>
      </c>
      <c r="BH447" s="156">
        <f t="shared" si="107"/>
        <v>0</v>
      </c>
      <c r="BI447" s="156">
        <f t="shared" si="108"/>
        <v>0</v>
      </c>
      <c r="BJ447" s="16" t="s">
        <v>88</v>
      </c>
      <c r="BK447" s="156">
        <f t="shared" si="109"/>
        <v>0</v>
      </c>
      <c r="BL447" s="16" t="s">
        <v>323</v>
      </c>
      <c r="BM447" s="155" t="s">
        <v>9076</v>
      </c>
    </row>
    <row r="448" spans="2:65" s="1" customFormat="1" ht="24.15" customHeight="1">
      <c r="B448" s="142"/>
      <c r="C448" s="143" t="s">
        <v>2946</v>
      </c>
      <c r="D448" s="199" t="s">
        <v>319</v>
      </c>
      <c r="E448" s="144" t="s">
        <v>9077</v>
      </c>
      <c r="F448" s="145" t="s">
        <v>9078</v>
      </c>
      <c r="G448" s="146" t="s">
        <v>467</v>
      </c>
      <c r="H448" s="147">
        <v>445</v>
      </c>
      <c r="I448" s="148"/>
      <c r="J448" s="149">
        <f t="shared" si="100"/>
        <v>0</v>
      </c>
      <c r="K448" s="150"/>
      <c r="L448" s="31"/>
      <c r="M448" s="151" t="s">
        <v>1</v>
      </c>
      <c r="N448" s="152" t="s">
        <v>42</v>
      </c>
      <c r="P448" s="153">
        <f t="shared" si="101"/>
        <v>0</v>
      </c>
      <c r="Q448" s="153">
        <v>0</v>
      </c>
      <c r="R448" s="153">
        <f t="shared" si="102"/>
        <v>0</v>
      </c>
      <c r="S448" s="153">
        <v>0</v>
      </c>
      <c r="T448" s="154">
        <f t="shared" si="103"/>
        <v>0</v>
      </c>
      <c r="AR448" s="155" t="s">
        <v>323</v>
      </c>
      <c r="AT448" s="155" t="s">
        <v>319</v>
      </c>
      <c r="AU448" s="155" t="s">
        <v>83</v>
      </c>
      <c r="AY448" s="16" t="s">
        <v>317</v>
      </c>
      <c r="BE448" s="156">
        <f t="shared" si="104"/>
        <v>0</v>
      </c>
      <c r="BF448" s="156">
        <f t="shared" si="105"/>
        <v>0</v>
      </c>
      <c r="BG448" s="156">
        <f t="shared" si="106"/>
        <v>0</v>
      </c>
      <c r="BH448" s="156">
        <f t="shared" si="107"/>
        <v>0</v>
      </c>
      <c r="BI448" s="156">
        <f t="shared" si="108"/>
        <v>0</v>
      </c>
      <c r="BJ448" s="16" t="s">
        <v>88</v>
      </c>
      <c r="BK448" s="156">
        <f t="shared" si="109"/>
        <v>0</v>
      </c>
      <c r="BL448" s="16" t="s">
        <v>323</v>
      </c>
      <c r="BM448" s="155" t="s">
        <v>9079</v>
      </c>
    </row>
    <row r="449" spans="2:65" s="1" customFormat="1" ht="37.75" customHeight="1">
      <c r="B449" s="142"/>
      <c r="C449" s="179" t="s">
        <v>2952</v>
      </c>
      <c r="D449" s="179" t="s">
        <v>454</v>
      </c>
      <c r="E449" s="180" t="s">
        <v>9080</v>
      </c>
      <c r="F449" s="181" t="s">
        <v>9081</v>
      </c>
      <c r="G449" s="182" t="s">
        <v>467</v>
      </c>
      <c r="H449" s="183">
        <v>84</v>
      </c>
      <c r="I449" s="184"/>
      <c r="J449" s="185">
        <f t="shared" si="100"/>
        <v>0</v>
      </c>
      <c r="K449" s="186"/>
      <c r="L449" s="187"/>
      <c r="M449" s="188" t="s">
        <v>1</v>
      </c>
      <c r="N449" s="189" t="s">
        <v>42</v>
      </c>
      <c r="P449" s="153">
        <f t="shared" si="101"/>
        <v>0</v>
      </c>
      <c r="Q449" s="153">
        <v>0</v>
      </c>
      <c r="R449" s="153">
        <f t="shared" si="102"/>
        <v>0</v>
      </c>
      <c r="S449" s="153">
        <v>0</v>
      </c>
      <c r="T449" s="154">
        <f t="shared" si="103"/>
        <v>0</v>
      </c>
      <c r="AR449" s="155" t="s">
        <v>356</v>
      </c>
      <c r="AT449" s="155" t="s">
        <v>454</v>
      </c>
      <c r="AU449" s="155" t="s">
        <v>83</v>
      </c>
      <c r="AY449" s="16" t="s">
        <v>317</v>
      </c>
      <c r="BE449" s="156">
        <f t="shared" si="104"/>
        <v>0</v>
      </c>
      <c r="BF449" s="156">
        <f t="shared" si="105"/>
        <v>0</v>
      </c>
      <c r="BG449" s="156">
        <f t="shared" si="106"/>
        <v>0</v>
      </c>
      <c r="BH449" s="156">
        <f t="shared" si="107"/>
        <v>0</v>
      </c>
      <c r="BI449" s="156">
        <f t="shared" si="108"/>
        <v>0</v>
      </c>
      <c r="BJ449" s="16" t="s">
        <v>88</v>
      </c>
      <c r="BK449" s="156">
        <f t="shared" si="109"/>
        <v>0</v>
      </c>
      <c r="BL449" s="16" t="s">
        <v>323</v>
      </c>
      <c r="BM449" s="155" t="s">
        <v>9082</v>
      </c>
    </row>
    <row r="450" spans="2:65" s="1" customFormat="1" ht="24.15" customHeight="1">
      <c r="B450" s="142"/>
      <c r="C450" s="143" t="s">
        <v>1556</v>
      </c>
      <c r="D450" s="143" t="s">
        <v>319</v>
      </c>
      <c r="E450" s="144" t="s">
        <v>9083</v>
      </c>
      <c r="F450" s="145" t="s">
        <v>9084</v>
      </c>
      <c r="G450" s="146" t="s">
        <v>467</v>
      </c>
      <c r="H450" s="147">
        <v>84</v>
      </c>
      <c r="I450" s="148"/>
      <c r="J450" s="149">
        <f t="shared" si="100"/>
        <v>0</v>
      </c>
      <c r="K450" s="150"/>
      <c r="L450" s="31"/>
      <c r="M450" s="151" t="s">
        <v>1</v>
      </c>
      <c r="N450" s="152" t="s">
        <v>42</v>
      </c>
      <c r="P450" s="153">
        <f t="shared" si="101"/>
        <v>0</v>
      </c>
      <c r="Q450" s="153">
        <v>0</v>
      </c>
      <c r="R450" s="153">
        <f t="shared" si="102"/>
        <v>0</v>
      </c>
      <c r="S450" s="153">
        <v>0</v>
      </c>
      <c r="T450" s="154">
        <f t="shared" si="103"/>
        <v>0</v>
      </c>
      <c r="AR450" s="155" t="s">
        <v>323</v>
      </c>
      <c r="AT450" s="155" t="s">
        <v>319</v>
      </c>
      <c r="AU450" s="155" t="s">
        <v>83</v>
      </c>
      <c r="AY450" s="16" t="s">
        <v>317</v>
      </c>
      <c r="BE450" s="156">
        <f t="shared" si="104"/>
        <v>0</v>
      </c>
      <c r="BF450" s="156">
        <f t="shared" si="105"/>
        <v>0</v>
      </c>
      <c r="BG450" s="156">
        <f t="shared" si="106"/>
        <v>0</v>
      </c>
      <c r="BH450" s="156">
        <f t="shared" si="107"/>
        <v>0</v>
      </c>
      <c r="BI450" s="156">
        <f t="shared" si="108"/>
        <v>0</v>
      </c>
      <c r="BJ450" s="16" t="s">
        <v>88</v>
      </c>
      <c r="BK450" s="156">
        <f t="shared" si="109"/>
        <v>0</v>
      </c>
      <c r="BL450" s="16" t="s">
        <v>323</v>
      </c>
      <c r="BM450" s="155" t="s">
        <v>9085</v>
      </c>
    </row>
    <row r="451" spans="2:65" s="1" customFormat="1" ht="21.75" customHeight="1">
      <c r="B451" s="142"/>
      <c r="C451" s="179" t="s">
        <v>2963</v>
      </c>
      <c r="D451" s="179" t="s">
        <v>454</v>
      </c>
      <c r="E451" s="180" t="s">
        <v>9086</v>
      </c>
      <c r="F451" s="181" t="s">
        <v>9087</v>
      </c>
      <c r="G451" s="182" t="s">
        <v>467</v>
      </c>
      <c r="H451" s="183">
        <v>74</v>
      </c>
      <c r="I451" s="184"/>
      <c r="J451" s="185">
        <f t="shared" si="100"/>
        <v>0</v>
      </c>
      <c r="K451" s="186"/>
      <c r="L451" s="187"/>
      <c r="M451" s="188" t="s">
        <v>1</v>
      </c>
      <c r="N451" s="189" t="s">
        <v>42</v>
      </c>
      <c r="P451" s="153">
        <f t="shared" si="101"/>
        <v>0</v>
      </c>
      <c r="Q451" s="153">
        <v>0</v>
      </c>
      <c r="R451" s="153">
        <f t="shared" si="102"/>
        <v>0</v>
      </c>
      <c r="S451" s="153">
        <v>0</v>
      </c>
      <c r="T451" s="154">
        <f t="shared" si="103"/>
        <v>0</v>
      </c>
      <c r="AR451" s="155" t="s">
        <v>356</v>
      </c>
      <c r="AT451" s="155" t="s">
        <v>454</v>
      </c>
      <c r="AU451" s="155" t="s">
        <v>83</v>
      </c>
      <c r="AY451" s="16" t="s">
        <v>317</v>
      </c>
      <c r="BE451" s="156">
        <f t="shared" si="104"/>
        <v>0</v>
      </c>
      <c r="BF451" s="156">
        <f t="shared" si="105"/>
        <v>0</v>
      </c>
      <c r="BG451" s="156">
        <f t="shared" si="106"/>
        <v>0</v>
      </c>
      <c r="BH451" s="156">
        <f t="shared" si="107"/>
        <v>0</v>
      </c>
      <c r="BI451" s="156">
        <f t="shared" si="108"/>
        <v>0</v>
      </c>
      <c r="BJ451" s="16" t="s">
        <v>88</v>
      </c>
      <c r="BK451" s="156">
        <f t="shared" si="109"/>
        <v>0</v>
      </c>
      <c r="BL451" s="16" t="s">
        <v>323</v>
      </c>
      <c r="BM451" s="155" t="s">
        <v>9088</v>
      </c>
    </row>
    <row r="452" spans="2:65" s="1" customFormat="1" ht="24.15" customHeight="1">
      <c r="B452" s="142"/>
      <c r="C452" s="143" t="s">
        <v>2970</v>
      </c>
      <c r="D452" s="143" t="s">
        <v>319</v>
      </c>
      <c r="E452" s="144" t="s">
        <v>9089</v>
      </c>
      <c r="F452" s="145" t="s">
        <v>9090</v>
      </c>
      <c r="G452" s="146" t="s">
        <v>467</v>
      </c>
      <c r="H452" s="147">
        <v>74</v>
      </c>
      <c r="I452" s="148"/>
      <c r="J452" s="149">
        <f t="shared" si="100"/>
        <v>0</v>
      </c>
      <c r="K452" s="150"/>
      <c r="L452" s="31"/>
      <c r="M452" s="151" t="s">
        <v>1</v>
      </c>
      <c r="N452" s="152" t="s">
        <v>42</v>
      </c>
      <c r="P452" s="153">
        <f t="shared" si="101"/>
        <v>0</v>
      </c>
      <c r="Q452" s="153">
        <v>0</v>
      </c>
      <c r="R452" s="153">
        <f t="shared" si="102"/>
        <v>0</v>
      </c>
      <c r="S452" s="153">
        <v>0</v>
      </c>
      <c r="T452" s="154">
        <f t="shared" si="103"/>
        <v>0</v>
      </c>
      <c r="AR452" s="155" t="s">
        <v>323</v>
      </c>
      <c r="AT452" s="155" t="s">
        <v>319</v>
      </c>
      <c r="AU452" s="155" t="s">
        <v>83</v>
      </c>
      <c r="AY452" s="16" t="s">
        <v>317</v>
      </c>
      <c r="BE452" s="156">
        <f t="shared" si="104"/>
        <v>0</v>
      </c>
      <c r="BF452" s="156">
        <f t="shared" si="105"/>
        <v>0</v>
      </c>
      <c r="BG452" s="156">
        <f t="shared" si="106"/>
        <v>0</v>
      </c>
      <c r="BH452" s="156">
        <f t="shared" si="107"/>
        <v>0</v>
      </c>
      <c r="BI452" s="156">
        <f t="shared" si="108"/>
        <v>0</v>
      </c>
      <c r="BJ452" s="16" t="s">
        <v>88</v>
      </c>
      <c r="BK452" s="156">
        <f t="shared" si="109"/>
        <v>0</v>
      </c>
      <c r="BL452" s="16" t="s">
        <v>323</v>
      </c>
      <c r="BM452" s="155" t="s">
        <v>9091</v>
      </c>
    </row>
    <row r="453" spans="2:65" s="1" customFormat="1" ht="24.15" customHeight="1">
      <c r="B453" s="142"/>
      <c r="C453" s="179" t="s">
        <v>2978</v>
      </c>
      <c r="D453" s="179" t="s">
        <v>454</v>
      </c>
      <c r="E453" s="180" t="s">
        <v>9092</v>
      </c>
      <c r="F453" s="181" t="s">
        <v>9093</v>
      </c>
      <c r="G453" s="182" t="s">
        <v>467</v>
      </c>
      <c r="H453" s="183">
        <v>21</v>
      </c>
      <c r="I453" s="184"/>
      <c r="J453" s="185">
        <f t="shared" si="100"/>
        <v>0</v>
      </c>
      <c r="K453" s="186"/>
      <c r="L453" s="187"/>
      <c r="M453" s="188" t="s">
        <v>1</v>
      </c>
      <c r="N453" s="189" t="s">
        <v>42</v>
      </c>
      <c r="P453" s="153">
        <f t="shared" si="101"/>
        <v>0</v>
      </c>
      <c r="Q453" s="153">
        <v>0</v>
      </c>
      <c r="R453" s="153">
        <f t="shared" si="102"/>
        <v>0</v>
      </c>
      <c r="S453" s="153">
        <v>0</v>
      </c>
      <c r="T453" s="154">
        <f t="shared" si="103"/>
        <v>0</v>
      </c>
      <c r="AR453" s="155" t="s">
        <v>356</v>
      </c>
      <c r="AT453" s="155" t="s">
        <v>454</v>
      </c>
      <c r="AU453" s="155" t="s">
        <v>83</v>
      </c>
      <c r="AY453" s="16" t="s">
        <v>317</v>
      </c>
      <c r="BE453" s="156">
        <f t="shared" si="104"/>
        <v>0</v>
      </c>
      <c r="BF453" s="156">
        <f t="shared" si="105"/>
        <v>0</v>
      </c>
      <c r="BG453" s="156">
        <f t="shared" si="106"/>
        <v>0</v>
      </c>
      <c r="BH453" s="156">
        <f t="shared" si="107"/>
        <v>0</v>
      </c>
      <c r="BI453" s="156">
        <f t="shared" si="108"/>
        <v>0</v>
      </c>
      <c r="BJ453" s="16" t="s">
        <v>88</v>
      </c>
      <c r="BK453" s="156">
        <f t="shared" si="109"/>
        <v>0</v>
      </c>
      <c r="BL453" s="16" t="s">
        <v>323</v>
      </c>
      <c r="BM453" s="155" t="s">
        <v>9094</v>
      </c>
    </row>
    <row r="454" spans="2:65" s="1" customFormat="1" ht="16.5" customHeight="1">
      <c r="B454" s="142"/>
      <c r="C454" s="143" t="s">
        <v>2985</v>
      </c>
      <c r="D454" s="143" t="s">
        <v>319</v>
      </c>
      <c r="E454" s="144" t="s">
        <v>9095</v>
      </c>
      <c r="F454" s="145" t="s">
        <v>9096</v>
      </c>
      <c r="G454" s="146" t="s">
        <v>467</v>
      </c>
      <c r="H454" s="147">
        <v>21</v>
      </c>
      <c r="I454" s="148"/>
      <c r="J454" s="149">
        <f t="shared" si="100"/>
        <v>0</v>
      </c>
      <c r="K454" s="150"/>
      <c r="L454" s="31"/>
      <c r="M454" s="151" t="s">
        <v>1</v>
      </c>
      <c r="N454" s="152" t="s">
        <v>42</v>
      </c>
      <c r="P454" s="153">
        <f t="shared" si="101"/>
        <v>0</v>
      </c>
      <c r="Q454" s="153">
        <v>0</v>
      </c>
      <c r="R454" s="153">
        <f t="shared" si="102"/>
        <v>0</v>
      </c>
      <c r="S454" s="153">
        <v>0</v>
      </c>
      <c r="T454" s="154">
        <f t="shared" si="103"/>
        <v>0</v>
      </c>
      <c r="AR454" s="155" t="s">
        <v>323</v>
      </c>
      <c r="AT454" s="155" t="s">
        <v>319</v>
      </c>
      <c r="AU454" s="155" t="s">
        <v>83</v>
      </c>
      <c r="AY454" s="16" t="s">
        <v>317</v>
      </c>
      <c r="BE454" s="156">
        <f t="shared" si="104"/>
        <v>0</v>
      </c>
      <c r="BF454" s="156">
        <f t="shared" si="105"/>
        <v>0</v>
      </c>
      <c r="BG454" s="156">
        <f t="shared" si="106"/>
        <v>0</v>
      </c>
      <c r="BH454" s="156">
        <f t="shared" si="107"/>
        <v>0</v>
      </c>
      <c r="BI454" s="156">
        <f t="shared" si="108"/>
        <v>0</v>
      </c>
      <c r="BJ454" s="16" t="s">
        <v>88</v>
      </c>
      <c r="BK454" s="156">
        <f t="shared" si="109"/>
        <v>0</v>
      </c>
      <c r="BL454" s="16" t="s">
        <v>323</v>
      </c>
      <c r="BM454" s="155" t="s">
        <v>9097</v>
      </c>
    </row>
    <row r="455" spans="2:65" s="1" customFormat="1" ht="16.5" customHeight="1">
      <c r="B455" s="142"/>
      <c r="C455" s="179" t="s">
        <v>2992</v>
      </c>
      <c r="D455" s="179" t="s">
        <v>454</v>
      </c>
      <c r="E455" s="180" t="s">
        <v>9098</v>
      </c>
      <c r="F455" s="181" t="s">
        <v>9099</v>
      </c>
      <c r="G455" s="182" t="s">
        <v>467</v>
      </c>
      <c r="H455" s="183">
        <v>1</v>
      </c>
      <c r="I455" s="184"/>
      <c r="J455" s="185">
        <f t="shared" si="100"/>
        <v>0</v>
      </c>
      <c r="K455" s="186"/>
      <c r="L455" s="187"/>
      <c r="M455" s="188" t="s">
        <v>1</v>
      </c>
      <c r="N455" s="189" t="s">
        <v>42</v>
      </c>
      <c r="P455" s="153">
        <f t="shared" si="101"/>
        <v>0</v>
      </c>
      <c r="Q455" s="153">
        <v>0</v>
      </c>
      <c r="R455" s="153">
        <f t="shared" si="102"/>
        <v>0</v>
      </c>
      <c r="S455" s="153">
        <v>0</v>
      </c>
      <c r="T455" s="154">
        <f t="shared" si="103"/>
        <v>0</v>
      </c>
      <c r="AR455" s="155" t="s">
        <v>356</v>
      </c>
      <c r="AT455" s="155" t="s">
        <v>454</v>
      </c>
      <c r="AU455" s="155" t="s">
        <v>83</v>
      </c>
      <c r="AY455" s="16" t="s">
        <v>317</v>
      </c>
      <c r="BE455" s="156">
        <f t="shared" si="104"/>
        <v>0</v>
      </c>
      <c r="BF455" s="156">
        <f t="shared" si="105"/>
        <v>0</v>
      </c>
      <c r="BG455" s="156">
        <f t="shared" si="106"/>
        <v>0</v>
      </c>
      <c r="BH455" s="156">
        <f t="shared" si="107"/>
        <v>0</v>
      </c>
      <c r="BI455" s="156">
        <f t="shared" si="108"/>
        <v>0</v>
      </c>
      <c r="BJ455" s="16" t="s">
        <v>88</v>
      </c>
      <c r="BK455" s="156">
        <f t="shared" si="109"/>
        <v>0</v>
      </c>
      <c r="BL455" s="16" t="s">
        <v>323</v>
      </c>
      <c r="BM455" s="155" t="s">
        <v>9100</v>
      </c>
    </row>
    <row r="456" spans="2:65" s="1" customFormat="1" ht="16.5" customHeight="1">
      <c r="B456" s="142"/>
      <c r="C456" s="143" t="s">
        <v>3000</v>
      </c>
      <c r="D456" s="143" t="s">
        <v>319</v>
      </c>
      <c r="E456" s="144" t="s">
        <v>9101</v>
      </c>
      <c r="F456" s="145" t="s">
        <v>9099</v>
      </c>
      <c r="G456" s="146" t="s">
        <v>467</v>
      </c>
      <c r="H456" s="147">
        <v>1</v>
      </c>
      <c r="I456" s="148"/>
      <c r="J456" s="149">
        <f t="shared" si="100"/>
        <v>0</v>
      </c>
      <c r="K456" s="150"/>
      <c r="L456" s="31"/>
      <c r="M456" s="151" t="s">
        <v>1</v>
      </c>
      <c r="N456" s="152" t="s">
        <v>42</v>
      </c>
      <c r="P456" s="153">
        <f t="shared" si="101"/>
        <v>0</v>
      </c>
      <c r="Q456" s="153">
        <v>0</v>
      </c>
      <c r="R456" s="153">
        <f t="shared" si="102"/>
        <v>0</v>
      </c>
      <c r="S456" s="153">
        <v>0</v>
      </c>
      <c r="T456" s="154">
        <f t="shared" si="103"/>
        <v>0</v>
      </c>
      <c r="AR456" s="155" t="s">
        <v>323</v>
      </c>
      <c r="AT456" s="155" t="s">
        <v>319</v>
      </c>
      <c r="AU456" s="155" t="s">
        <v>83</v>
      </c>
      <c r="AY456" s="16" t="s">
        <v>317</v>
      </c>
      <c r="BE456" s="156">
        <f t="shared" si="104"/>
        <v>0</v>
      </c>
      <c r="BF456" s="156">
        <f t="shared" si="105"/>
        <v>0</v>
      </c>
      <c r="BG456" s="156">
        <f t="shared" si="106"/>
        <v>0</v>
      </c>
      <c r="BH456" s="156">
        <f t="shared" si="107"/>
        <v>0</v>
      </c>
      <c r="BI456" s="156">
        <f t="shared" si="108"/>
        <v>0</v>
      </c>
      <c r="BJ456" s="16" t="s">
        <v>88</v>
      </c>
      <c r="BK456" s="156">
        <f t="shared" si="109"/>
        <v>0</v>
      </c>
      <c r="BL456" s="16" t="s">
        <v>323</v>
      </c>
      <c r="BM456" s="155" t="s">
        <v>9102</v>
      </c>
    </row>
    <row r="457" spans="2:65" s="11" customFormat="1" ht="25.9" customHeight="1">
      <c r="B457" s="130"/>
      <c r="D457" s="131" t="s">
        <v>75</v>
      </c>
      <c r="E457" s="132" t="s">
        <v>351</v>
      </c>
      <c r="F457" s="132" t="s">
        <v>9103</v>
      </c>
      <c r="I457" s="133"/>
      <c r="J457" s="134">
        <f>BK457</f>
        <v>0</v>
      </c>
      <c r="L457" s="130"/>
      <c r="M457" s="135"/>
      <c r="P457" s="136">
        <f>SUM(P458:P472)</f>
        <v>0</v>
      </c>
      <c r="R457" s="136">
        <f>SUM(R458:R472)</f>
        <v>5.712326</v>
      </c>
      <c r="T457" s="137">
        <f>SUM(T458:T472)</f>
        <v>0</v>
      </c>
      <c r="AR457" s="131" t="s">
        <v>83</v>
      </c>
      <c r="AT457" s="138" t="s">
        <v>75</v>
      </c>
      <c r="AU457" s="138" t="s">
        <v>76</v>
      </c>
      <c r="AY457" s="131" t="s">
        <v>317</v>
      </c>
      <c r="BK457" s="139">
        <f>SUM(BK458:BK472)</f>
        <v>0</v>
      </c>
    </row>
    <row r="458" spans="2:65" s="1" customFormat="1" ht="24.15" customHeight="1">
      <c r="B458" s="142"/>
      <c r="C458" s="143" t="s">
        <v>3005</v>
      </c>
      <c r="D458" s="143" t="s">
        <v>319</v>
      </c>
      <c r="E458" s="144" t="s">
        <v>9104</v>
      </c>
      <c r="F458" s="145" t="s">
        <v>9105</v>
      </c>
      <c r="G458" s="146" t="s">
        <v>484</v>
      </c>
      <c r="H458" s="147">
        <v>6575</v>
      </c>
      <c r="I458" s="148"/>
      <c r="J458" s="149">
        <f t="shared" ref="J458:J465" si="110">ROUND(I458*H458,2)</f>
        <v>0</v>
      </c>
      <c r="K458" s="150"/>
      <c r="L458" s="31"/>
      <c r="M458" s="151" t="s">
        <v>1</v>
      </c>
      <c r="N458" s="152" t="s">
        <v>42</v>
      </c>
      <c r="P458" s="153">
        <f t="shared" ref="P458:P465" si="111">O458*H458</f>
        <v>0</v>
      </c>
      <c r="Q458" s="153">
        <v>0</v>
      </c>
      <c r="R458" s="153">
        <f t="shared" ref="R458:R465" si="112">Q458*H458</f>
        <v>0</v>
      </c>
      <c r="S458" s="153">
        <v>0</v>
      </c>
      <c r="T458" s="154">
        <f t="shared" ref="T458:T465" si="113">S458*H458</f>
        <v>0</v>
      </c>
      <c r="AR458" s="155" t="s">
        <v>323</v>
      </c>
      <c r="AT458" s="155" t="s">
        <v>319</v>
      </c>
      <c r="AU458" s="155" t="s">
        <v>83</v>
      </c>
      <c r="AY458" s="16" t="s">
        <v>317</v>
      </c>
      <c r="BE458" s="156">
        <f t="shared" ref="BE458:BE465" si="114">IF(N458="základná",J458,0)</f>
        <v>0</v>
      </c>
      <c r="BF458" s="156">
        <f t="shared" ref="BF458:BF465" si="115">IF(N458="znížená",J458,0)</f>
        <v>0</v>
      </c>
      <c r="BG458" s="156">
        <f t="shared" ref="BG458:BG465" si="116">IF(N458="zákl. prenesená",J458,0)</f>
        <v>0</v>
      </c>
      <c r="BH458" s="156">
        <f t="shared" ref="BH458:BH465" si="117">IF(N458="zníž. prenesená",J458,0)</f>
        <v>0</v>
      </c>
      <c r="BI458" s="156">
        <f t="shared" ref="BI458:BI465" si="118">IF(N458="nulová",J458,0)</f>
        <v>0</v>
      </c>
      <c r="BJ458" s="16" t="s">
        <v>88</v>
      </c>
      <c r="BK458" s="156">
        <f t="shared" ref="BK458:BK465" si="119">ROUND(I458*H458,2)</f>
        <v>0</v>
      </c>
      <c r="BL458" s="16" t="s">
        <v>323</v>
      </c>
      <c r="BM458" s="155" t="s">
        <v>9106</v>
      </c>
    </row>
    <row r="459" spans="2:65" s="1" customFormat="1" ht="16.5" customHeight="1">
      <c r="B459" s="142"/>
      <c r="C459" s="179" t="s">
        <v>3014</v>
      </c>
      <c r="D459" s="179" t="s">
        <v>454</v>
      </c>
      <c r="E459" s="180" t="s">
        <v>9107</v>
      </c>
      <c r="F459" s="181" t="s">
        <v>9108</v>
      </c>
      <c r="G459" s="182" t="s">
        <v>1107</v>
      </c>
      <c r="H459" s="183">
        <v>4109.375</v>
      </c>
      <c r="I459" s="184"/>
      <c r="J459" s="185">
        <f t="shared" si="110"/>
        <v>0</v>
      </c>
      <c r="K459" s="186"/>
      <c r="L459" s="187"/>
      <c r="M459" s="188" t="s">
        <v>1</v>
      </c>
      <c r="N459" s="189" t="s">
        <v>42</v>
      </c>
      <c r="P459" s="153">
        <f t="shared" si="111"/>
        <v>0</v>
      </c>
      <c r="Q459" s="153">
        <v>1E-3</v>
      </c>
      <c r="R459" s="153">
        <f t="shared" si="112"/>
        <v>4.109375</v>
      </c>
      <c r="S459" s="153">
        <v>0</v>
      </c>
      <c r="T459" s="154">
        <f t="shared" si="113"/>
        <v>0</v>
      </c>
      <c r="AR459" s="155" t="s">
        <v>356</v>
      </c>
      <c r="AT459" s="155" t="s">
        <v>454</v>
      </c>
      <c r="AU459" s="155" t="s">
        <v>83</v>
      </c>
      <c r="AY459" s="16" t="s">
        <v>317</v>
      </c>
      <c r="BE459" s="156">
        <f t="shared" si="114"/>
        <v>0</v>
      </c>
      <c r="BF459" s="156">
        <f t="shared" si="115"/>
        <v>0</v>
      </c>
      <c r="BG459" s="156">
        <f t="shared" si="116"/>
        <v>0</v>
      </c>
      <c r="BH459" s="156">
        <f t="shared" si="117"/>
        <v>0</v>
      </c>
      <c r="BI459" s="156">
        <f t="shared" si="118"/>
        <v>0</v>
      </c>
      <c r="BJ459" s="16" t="s">
        <v>88</v>
      </c>
      <c r="BK459" s="156">
        <f t="shared" si="119"/>
        <v>0</v>
      </c>
      <c r="BL459" s="16" t="s">
        <v>323</v>
      </c>
      <c r="BM459" s="155" t="s">
        <v>9109</v>
      </c>
    </row>
    <row r="460" spans="2:65" s="1" customFormat="1" ht="16.5" customHeight="1">
      <c r="B460" s="142"/>
      <c r="C460" s="143" t="s">
        <v>3022</v>
      </c>
      <c r="D460" s="143" t="s">
        <v>319</v>
      </c>
      <c r="E460" s="144" t="s">
        <v>9110</v>
      </c>
      <c r="F460" s="145" t="s">
        <v>9111</v>
      </c>
      <c r="G460" s="146" t="s">
        <v>467</v>
      </c>
      <c r="H460" s="147">
        <v>2060</v>
      </c>
      <c r="I460" s="148"/>
      <c r="J460" s="149">
        <f t="shared" si="110"/>
        <v>0</v>
      </c>
      <c r="K460" s="150"/>
      <c r="L460" s="31"/>
      <c r="M460" s="151" t="s">
        <v>1</v>
      </c>
      <c r="N460" s="152" t="s">
        <v>42</v>
      </c>
      <c r="P460" s="153">
        <f t="shared" si="111"/>
        <v>0</v>
      </c>
      <c r="Q460" s="153">
        <v>0</v>
      </c>
      <c r="R460" s="153">
        <f t="shared" si="112"/>
        <v>0</v>
      </c>
      <c r="S460" s="153">
        <v>0</v>
      </c>
      <c r="T460" s="154">
        <f t="shared" si="113"/>
        <v>0</v>
      </c>
      <c r="AR460" s="155" t="s">
        <v>323</v>
      </c>
      <c r="AT460" s="155" t="s">
        <v>319</v>
      </c>
      <c r="AU460" s="155" t="s">
        <v>83</v>
      </c>
      <c r="AY460" s="16" t="s">
        <v>317</v>
      </c>
      <c r="BE460" s="156">
        <f t="shared" si="114"/>
        <v>0</v>
      </c>
      <c r="BF460" s="156">
        <f t="shared" si="115"/>
        <v>0</v>
      </c>
      <c r="BG460" s="156">
        <f t="shared" si="116"/>
        <v>0</v>
      </c>
      <c r="BH460" s="156">
        <f t="shared" si="117"/>
        <v>0</v>
      </c>
      <c r="BI460" s="156">
        <f t="shared" si="118"/>
        <v>0</v>
      </c>
      <c r="BJ460" s="16" t="s">
        <v>88</v>
      </c>
      <c r="BK460" s="156">
        <f t="shared" si="119"/>
        <v>0</v>
      </c>
      <c r="BL460" s="16" t="s">
        <v>323</v>
      </c>
      <c r="BM460" s="155" t="s">
        <v>9112</v>
      </c>
    </row>
    <row r="461" spans="2:65" s="1" customFormat="1" ht="16.5" customHeight="1">
      <c r="B461" s="142"/>
      <c r="C461" s="179" t="s">
        <v>3027</v>
      </c>
      <c r="D461" s="179" t="s">
        <v>454</v>
      </c>
      <c r="E461" s="180" t="s">
        <v>9113</v>
      </c>
      <c r="F461" s="181" t="s">
        <v>9114</v>
      </c>
      <c r="G461" s="182" t="s">
        <v>467</v>
      </c>
      <c r="H461" s="183">
        <v>2060</v>
      </c>
      <c r="I461" s="184"/>
      <c r="J461" s="185">
        <f t="shared" si="110"/>
        <v>0</v>
      </c>
      <c r="K461" s="186"/>
      <c r="L461" s="187"/>
      <c r="M461" s="188" t="s">
        <v>1</v>
      </c>
      <c r="N461" s="189" t="s">
        <v>42</v>
      </c>
      <c r="P461" s="153">
        <f t="shared" si="111"/>
        <v>0</v>
      </c>
      <c r="Q461" s="153">
        <v>1.7000000000000001E-4</v>
      </c>
      <c r="R461" s="153">
        <f t="shared" si="112"/>
        <v>0.35020000000000001</v>
      </c>
      <c r="S461" s="153">
        <v>0</v>
      </c>
      <c r="T461" s="154">
        <f t="shared" si="113"/>
        <v>0</v>
      </c>
      <c r="AR461" s="155" t="s">
        <v>356</v>
      </c>
      <c r="AT461" s="155" t="s">
        <v>454</v>
      </c>
      <c r="AU461" s="155" t="s">
        <v>83</v>
      </c>
      <c r="AY461" s="16" t="s">
        <v>317</v>
      </c>
      <c r="BE461" s="156">
        <f t="shared" si="114"/>
        <v>0</v>
      </c>
      <c r="BF461" s="156">
        <f t="shared" si="115"/>
        <v>0</v>
      </c>
      <c r="BG461" s="156">
        <f t="shared" si="116"/>
        <v>0</v>
      </c>
      <c r="BH461" s="156">
        <f t="shared" si="117"/>
        <v>0</v>
      </c>
      <c r="BI461" s="156">
        <f t="shared" si="118"/>
        <v>0</v>
      </c>
      <c r="BJ461" s="16" t="s">
        <v>88</v>
      </c>
      <c r="BK461" s="156">
        <f t="shared" si="119"/>
        <v>0</v>
      </c>
      <c r="BL461" s="16" t="s">
        <v>323</v>
      </c>
      <c r="BM461" s="155" t="s">
        <v>9115</v>
      </c>
    </row>
    <row r="462" spans="2:65" s="1" customFormat="1" ht="21.75" customHeight="1">
      <c r="B462" s="142"/>
      <c r="C462" s="143" t="s">
        <v>3034</v>
      </c>
      <c r="D462" s="143" t="s">
        <v>319</v>
      </c>
      <c r="E462" s="144" t="s">
        <v>9116</v>
      </c>
      <c r="F462" s="145" t="s">
        <v>9117</v>
      </c>
      <c r="G462" s="146" t="s">
        <v>467</v>
      </c>
      <c r="H462" s="147">
        <v>88</v>
      </c>
      <c r="I462" s="148"/>
      <c r="J462" s="149">
        <f t="shared" si="110"/>
        <v>0</v>
      </c>
      <c r="K462" s="150"/>
      <c r="L462" s="31"/>
      <c r="M462" s="151" t="s">
        <v>1</v>
      </c>
      <c r="N462" s="152" t="s">
        <v>42</v>
      </c>
      <c r="P462" s="153">
        <f t="shared" si="111"/>
        <v>0</v>
      </c>
      <c r="Q462" s="153">
        <v>0</v>
      </c>
      <c r="R462" s="153">
        <f t="shared" si="112"/>
        <v>0</v>
      </c>
      <c r="S462" s="153">
        <v>0</v>
      </c>
      <c r="T462" s="154">
        <f t="shared" si="113"/>
        <v>0</v>
      </c>
      <c r="AR462" s="155" t="s">
        <v>323</v>
      </c>
      <c r="AT462" s="155" t="s">
        <v>319</v>
      </c>
      <c r="AU462" s="155" t="s">
        <v>83</v>
      </c>
      <c r="AY462" s="16" t="s">
        <v>317</v>
      </c>
      <c r="BE462" s="156">
        <f t="shared" si="114"/>
        <v>0</v>
      </c>
      <c r="BF462" s="156">
        <f t="shared" si="115"/>
        <v>0</v>
      </c>
      <c r="BG462" s="156">
        <f t="shared" si="116"/>
        <v>0</v>
      </c>
      <c r="BH462" s="156">
        <f t="shared" si="117"/>
        <v>0</v>
      </c>
      <c r="BI462" s="156">
        <f t="shared" si="118"/>
        <v>0</v>
      </c>
      <c r="BJ462" s="16" t="s">
        <v>88</v>
      </c>
      <c r="BK462" s="156">
        <f t="shared" si="119"/>
        <v>0</v>
      </c>
      <c r="BL462" s="16" t="s">
        <v>323</v>
      </c>
      <c r="BM462" s="155" t="s">
        <v>9118</v>
      </c>
    </row>
    <row r="463" spans="2:65" s="1" customFormat="1" ht="16.5" customHeight="1">
      <c r="B463" s="142"/>
      <c r="C463" s="179" t="s">
        <v>3041</v>
      </c>
      <c r="D463" s="179" t="s">
        <v>454</v>
      </c>
      <c r="E463" s="180" t="s">
        <v>9119</v>
      </c>
      <c r="F463" s="181" t="s">
        <v>9120</v>
      </c>
      <c r="G463" s="182" t="s">
        <v>467</v>
      </c>
      <c r="H463" s="183">
        <v>88</v>
      </c>
      <c r="I463" s="184"/>
      <c r="J463" s="185">
        <f t="shared" si="110"/>
        <v>0</v>
      </c>
      <c r="K463" s="186"/>
      <c r="L463" s="187"/>
      <c r="M463" s="188" t="s">
        <v>1</v>
      </c>
      <c r="N463" s="189" t="s">
        <v>42</v>
      </c>
      <c r="P463" s="153">
        <f t="shared" si="111"/>
        <v>0</v>
      </c>
      <c r="Q463" s="153">
        <v>2.1000000000000001E-4</v>
      </c>
      <c r="R463" s="153">
        <f t="shared" si="112"/>
        <v>1.848E-2</v>
      </c>
      <c r="S463" s="153">
        <v>0</v>
      </c>
      <c r="T463" s="154">
        <f t="shared" si="113"/>
        <v>0</v>
      </c>
      <c r="AR463" s="155" t="s">
        <v>356</v>
      </c>
      <c r="AT463" s="155" t="s">
        <v>454</v>
      </c>
      <c r="AU463" s="155" t="s">
        <v>83</v>
      </c>
      <c r="AY463" s="16" t="s">
        <v>317</v>
      </c>
      <c r="BE463" s="156">
        <f t="shared" si="114"/>
        <v>0</v>
      </c>
      <c r="BF463" s="156">
        <f t="shared" si="115"/>
        <v>0</v>
      </c>
      <c r="BG463" s="156">
        <f t="shared" si="116"/>
        <v>0</v>
      </c>
      <c r="BH463" s="156">
        <f t="shared" si="117"/>
        <v>0</v>
      </c>
      <c r="BI463" s="156">
        <f t="shared" si="118"/>
        <v>0</v>
      </c>
      <c r="BJ463" s="16" t="s">
        <v>88</v>
      </c>
      <c r="BK463" s="156">
        <f t="shared" si="119"/>
        <v>0</v>
      </c>
      <c r="BL463" s="16" t="s">
        <v>323</v>
      </c>
      <c r="BM463" s="155" t="s">
        <v>9121</v>
      </c>
    </row>
    <row r="464" spans="2:65" s="1" customFormat="1" ht="16.5" customHeight="1">
      <c r="B464" s="142"/>
      <c r="C464" s="143" t="s">
        <v>3047</v>
      </c>
      <c r="D464" s="143" t="s">
        <v>319</v>
      </c>
      <c r="E464" s="144" t="s">
        <v>9122</v>
      </c>
      <c r="F464" s="145" t="s">
        <v>9123</v>
      </c>
      <c r="G464" s="146" t="s">
        <v>484</v>
      </c>
      <c r="H464" s="147">
        <v>695</v>
      </c>
      <c r="I464" s="148"/>
      <c r="J464" s="149">
        <f t="shared" si="110"/>
        <v>0</v>
      </c>
      <c r="K464" s="150"/>
      <c r="L464" s="31"/>
      <c r="M464" s="151" t="s">
        <v>1</v>
      </c>
      <c r="N464" s="152" t="s">
        <v>42</v>
      </c>
      <c r="P464" s="153">
        <f t="shared" si="111"/>
        <v>0</v>
      </c>
      <c r="Q464" s="153">
        <v>0</v>
      </c>
      <c r="R464" s="153">
        <f t="shared" si="112"/>
        <v>0</v>
      </c>
      <c r="S464" s="153">
        <v>0</v>
      </c>
      <c r="T464" s="154">
        <f t="shared" si="113"/>
        <v>0</v>
      </c>
      <c r="AR464" s="155" t="s">
        <v>323</v>
      </c>
      <c r="AT464" s="155" t="s">
        <v>319</v>
      </c>
      <c r="AU464" s="155" t="s">
        <v>83</v>
      </c>
      <c r="AY464" s="16" t="s">
        <v>317</v>
      </c>
      <c r="BE464" s="156">
        <f t="shared" si="114"/>
        <v>0</v>
      </c>
      <c r="BF464" s="156">
        <f t="shared" si="115"/>
        <v>0</v>
      </c>
      <c r="BG464" s="156">
        <f t="shared" si="116"/>
        <v>0</v>
      </c>
      <c r="BH464" s="156">
        <f t="shared" si="117"/>
        <v>0</v>
      </c>
      <c r="BI464" s="156">
        <f t="shared" si="118"/>
        <v>0</v>
      </c>
      <c r="BJ464" s="16" t="s">
        <v>88</v>
      </c>
      <c r="BK464" s="156">
        <f t="shared" si="119"/>
        <v>0</v>
      </c>
      <c r="BL464" s="16" t="s">
        <v>323</v>
      </c>
      <c r="BM464" s="155" t="s">
        <v>9124</v>
      </c>
    </row>
    <row r="465" spans="2:65" s="1" customFormat="1" ht="24.15" customHeight="1">
      <c r="B465" s="142"/>
      <c r="C465" s="179" t="s">
        <v>3051</v>
      </c>
      <c r="D465" s="179" t="s">
        <v>454</v>
      </c>
      <c r="E465" s="180" t="s">
        <v>9125</v>
      </c>
      <c r="F465" s="181" t="s">
        <v>9126</v>
      </c>
      <c r="G465" s="182" t="s">
        <v>1107</v>
      </c>
      <c r="H465" s="183">
        <v>579.17100000000005</v>
      </c>
      <c r="I465" s="184"/>
      <c r="J465" s="185">
        <f t="shared" si="110"/>
        <v>0</v>
      </c>
      <c r="K465" s="186"/>
      <c r="L465" s="187"/>
      <c r="M465" s="188" t="s">
        <v>1</v>
      </c>
      <c r="N465" s="189" t="s">
        <v>42</v>
      </c>
      <c r="P465" s="153">
        <f t="shared" si="111"/>
        <v>0</v>
      </c>
      <c r="Q465" s="153">
        <v>1E-3</v>
      </c>
      <c r="R465" s="153">
        <f t="shared" si="112"/>
        <v>0.5791710000000001</v>
      </c>
      <c r="S465" s="153">
        <v>0</v>
      </c>
      <c r="T465" s="154">
        <f t="shared" si="113"/>
        <v>0</v>
      </c>
      <c r="AR465" s="155" t="s">
        <v>768</v>
      </c>
      <c r="AT465" s="155" t="s">
        <v>454</v>
      </c>
      <c r="AU465" s="155" t="s">
        <v>83</v>
      </c>
      <c r="AY465" s="16" t="s">
        <v>317</v>
      </c>
      <c r="BE465" s="156">
        <f t="shared" si="114"/>
        <v>0</v>
      </c>
      <c r="BF465" s="156">
        <f t="shared" si="115"/>
        <v>0</v>
      </c>
      <c r="BG465" s="156">
        <f t="shared" si="116"/>
        <v>0</v>
      </c>
      <c r="BH465" s="156">
        <f t="shared" si="117"/>
        <v>0</v>
      </c>
      <c r="BI465" s="156">
        <f t="shared" si="118"/>
        <v>0</v>
      </c>
      <c r="BJ465" s="16" t="s">
        <v>88</v>
      </c>
      <c r="BK465" s="156">
        <f t="shared" si="119"/>
        <v>0</v>
      </c>
      <c r="BL465" s="16" t="s">
        <v>768</v>
      </c>
      <c r="BM465" s="155" t="s">
        <v>9127</v>
      </c>
    </row>
    <row r="466" spans="2:65" s="12" customFormat="1" ht="10">
      <c r="B466" s="157"/>
      <c r="D466" s="158" t="s">
        <v>328</v>
      </c>
      <c r="F466" s="160" t="s">
        <v>9128</v>
      </c>
      <c r="H466" s="161">
        <v>579.17100000000005</v>
      </c>
      <c r="I466" s="162"/>
      <c r="L466" s="157"/>
      <c r="M466" s="163"/>
      <c r="T466" s="164"/>
      <c r="AT466" s="159" t="s">
        <v>328</v>
      </c>
      <c r="AU466" s="159" t="s">
        <v>83</v>
      </c>
      <c r="AV466" s="12" t="s">
        <v>88</v>
      </c>
      <c r="AW466" s="12" t="s">
        <v>3</v>
      </c>
      <c r="AX466" s="12" t="s">
        <v>83</v>
      </c>
      <c r="AY466" s="159" t="s">
        <v>317</v>
      </c>
    </row>
    <row r="467" spans="2:65" s="1" customFormat="1" ht="24.15" customHeight="1">
      <c r="B467" s="142"/>
      <c r="C467" s="143" t="s">
        <v>3059</v>
      </c>
      <c r="D467" s="143" t="s">
        <v>319</v>
      </c>
      <c r="E467" s="144" t="s">
        <v>9129</v>
      </c>
      <c r="F467" s="145" t="s">
        <v>9130</v>
      </c>
      <c r="G467" s="146" t="s">
        <v>467</v>
      </c>
      <c r="H467" s="147">
        <v>84</v>
      </c>
      <c r="I467" s="148"/>
      <c r="J467" s="149">
        <f t="shared" ref="J467:J472" si="120">ROUND(I467*H467,2)</f>
        <v>0</v>
      </c>
      <c r="K467" s="150"/>
      <c r="L467" s="31"/>
      <c r="M467" s="151" t="s">
        <v>1</v>
      </c>
      <c r="N467" s="152" t="s">
        <v>42</v>
      </c>
      <c r="P467" s="153">
        <f t="shared" ref="P467:P472" si="121">O467*H467</f>
        <v>0</v>
      </c>
      <c r="Q467" s="153">
        <v>0</v>
      </c>
      <c r="R467" s="153">
        <f t="shared" ref="R467:R472" si="122">Q467*H467</f>
        <v>0</v>
      </c>
      <c r="S467" s="153">
        <v>0</v>
      </c>
      <c r="T467" s="154">
        <f t="shared" ref="T467:T472" si="123">S467*H467</f>
        <v>0</v>
      </c>
      <c r="AR467" s="155" t="s">
        <v>561</v>
      </c>
      <c r="AT467" s="155" t="s">
        <v>319</v>
      </c>
      <c r="AU467" s="155" t="s">
        <v>83</v>
      </c>
      <c r="AY467" s="16" t="s">
        <v>317</v>
      </c>
      <c r="BE467" s="156">
        <f t="shared" ref="BE467:BE472" si="124">IF(N467="základná",J467,0)</f>
        <v>0</v>
      </c>
      <c r="BF467" s="156">
        <f t="shared" ref="BF467:BF472" si="125">IF(N467="znížená",J467,0)</f>
        <v>0</v>
      </c>
      <c r="BG467" s="156">
        <f t="shared" ref="BG467:BG472" si="126">IF(N467="zákl. prenesená",J467,0)</f>
        <v>0</v>
      </c>
      <c r="BH467" s="156">
        <f t="shared" ref="BH467:BH472" si="127">IF(N467="zníž. prenesená",J467,0)</f>
        <v>0</v>
      </c>
      <c r="BI467" s="156">
        <f t="shared" ref="BI467:BI472" si="128">IF(N467="nulová",J467,0)</f>
        <v>0</v>
      </c>
      <c r="BJ467" s="16" t="s">
        <v>88</v>
      </c>
      <c r="BK467" s="156">
        <f t="shared" ref="BK467:BK472" si="129">ROUND(I467*H467,2)</f>
        <v>0</v>
      </c>
      <c r="BL467" s="16" t="s">
        <v>561</v>
      </c>
      <c r="BM467" s="155" t="s">
        <v>9131</v>
      </c>
    </row>
    <row r="468" spans="2:65" s="1" customFormat="1" ht="24.15" customHeight="1">
      <c r="B468" s="142"/>
      <c r="C468" s="179" t="s">
        <v>1562</v>
      </c>
      <c r="D468" s="179" t="s">
        <v>454</v>
      </c>
      <c r="E468" s="180" t="s">
        <v>9132</v>
      </c>
      <c r="F468" s="181" t="s">
        <v>9133</v>
      </c>
      <c r="G468" s="182" t="s">
        <v>467</v>
      </c>
      <c r="H468" s="183">
        <v>84</v>
      </c>
      <c r="I468" s="184"/>
      <c r="J468" s="185">
        <f t="shared" si="120"/>
        <v>0</v>
      </c>
      <c r="K468" s="186"/>
      <c r="L468" s="187"/>
      <c r="M468" s="188" t="s">
        <v>1</v>
      </c>
      <c r="N468" s="189" t="s">
        <v>42</v>
      </c>
      <c r="P468" s="153">
        <f t="shared" si="121"/>
        <v>0</v>
      </c>
      <c r="Q468" s="153">
        <v>1.4999999999999999E-4</v>
      </c>
      <c r="R468" s="153">
        <f t="shared" si="122"/>
        <v>1.2599999999999998E-2</v>
      </c>
      <c r="S468" s="153">
        <v>0</v>
      </c>
      <c r="T468" s="154">
        <f t="shared" si="123"/>
        <v>0</v>
      </c>
      <c r="AR468" s="155" t="s">
        <v>768</v>
      </c>
      <c r="AT468" s="155" t="s">
        <v>454</v>
      </c>
      <c r="AU468" s="155" t="s">
        <v>83</v>
      </c>
      <c r="AY468" s="16" t="s">
        <v>317</v>
      </c>
      <c r="BE468" s="156">
        <f t="shared" si="124"/>
        <v>0</v>
      </c>
      <c r="BF468" s="156">
        <f t="shared" si="125"/>
        <v>0</v>
      </c>
      <c r="BG468" s="156">
        <f t="shared" si="126"/>
        <v>0</v>
      </c>
      <c r="BH468" s="156">
        <f t="shared" si="127"/>
        <v>0</v>
      </c>
      <c r="BI468" s="156">
        <f t="shared" si="128"/>
        <v>0</v>
      </c>
      <c r="BJ468" s="16" t="s">
        <v>88</v>
      </c>
      <c r="BK468" s="156">
        <f t="shared" si="129"/>
        <v>0</v>
      </c>
      <c r="BL468" s="16" t="s">
        <v>768</v>
      </c>
      <c r="BM468" s="155" t="s">
        <v>9134</v>
      </c>
    </row>
    <row r="469" spans="2:65" s="1" customFormat="1" ht="24.15" customHeight="1">
      <c r="B469" s="142"/>
      <c r="C469" s="143" t="s">
        <v>3073</v>
      </c>
      <c r="D469" s="143" t="s">
        <v>319</v>
      </c>
      <c r="E469" s="144" t="s">
        <v>9135</v>
      </c>
      <c r="F469" s="145" t="s">
        <v>9136</v>
      </c>
      <c r="G469" s="146" t="s">
        <v>484</v>
      </c>
      <c r="H469" s="147">
        <v>1028</v>
      </c>
      <c r="I469" s="148"/>
      <c r="J469" s="149">
        <f t="shared" si="120"/>
        <v>0</v>
      </c>
      <c r="K469" s="150"/>
      <c r="L469" s="31"/>
      <c r="M469" s="151" t="s">
        <v>1</v>
      </c>
      <c r="N469" s="152" t="s">
        <v>42</v>
      </c>
      <c r="P469" s="153">
        <f t="shared" si="121"/>
        <v>0</v>
      </c>
      <c r="Q469" s="153">
        <v>0</v>
      </c>
      <c r="R469" s="153">
        <f t="shared" si="122"/>
        <v>0</v>
      </c>
      <c r="S469" s="153">
        <v>0</v>
      </c>
      <c r="T469" s="154">
        <f t="shared" si="123"/>
        <v>0</v>
      </c>
      <c r="AR469" s="155" t="s">
        <v>561</v>
      </c>
      <c r="AT469" s="155" t="s">
        <v>319</v>
      </c>
      <c r="AU469" s="155" t="s">
        <v>83</v>
      </c>
      <c r="AY469" s="16" t="s">
        <v>317</v>
      </c>
      <c r="BE469" s="156">
        <f t="shared" si="124"/>
        <v>0</v>
      </c>
      <c r="BF469" s="156">
        <f t="shared" si="125"/>
        <v>0</v>
      </c>
      <c r="BG469" s="156">
        <f t="shared" si="126"/>
        <v>0</v>
      </c>
      <c r="BH469" s="156">
        <f t="shared" si="127"/>
        <v>0</v>
      </c>
      <c r="BI469" s="156">
        <f t="shared" si="128"/>
        <v>0</v>
      </c>
      <c r="BJ469" s="16" t="s">
        <v>88</v>
      </c>
      <c r="BK469" s="156">
        <f t="shared" si="129"/>
        <v>0</v>
      </c>
      <c r="BL469" s="16" t="s">
        <v>561</v>
      </c>
      <c r="BM469" s="155" t="s">
        <v>9137</v>
      </c>
    </row>
    <row r="470" spans="2:65" s="1" customFormat="1" ht="16.5" customHeight="1">
      <c r="B470" s="142"/>
      <c r="C470" s="179" t="s">
        <v>3077</v>
      </c>
      <c r="D470" s="179" t="s">
        <v>454</v>
      </c>
      <c r="E470" s="180" t="s">
        <v>9107</v>
      </c>
      <c r="F470" s="181" t="s">
        <v>9108</v>
      </c>
      <c r="G470" s="182" t="s">
        <v>1107</v>
      </c>
      <c r="H470" s="183">
        <v>642.5</v>
      </c>
      <c r="I470" s="184"/>
      <c r="J470" s="185">
        <f t="shared" si="120"/>
        <v>0</v>
      </c>
      <c r="K470" s="186"/>
      <c r="L470" s="187"/>
      <c r="M470" s="188" t="s">
        <v>1</v>
      </c>
      <c r="N470" s="189" t="s">
        <v>42</v>
      </c>
      <c r="P470" s="153">
        <f t="shared" si="121"/>
        <v>0</v>
      </c>
      <c r="Q470" s="153">
        <v>1E-3</v>
      </c>
      <c r="R470" s="153">
        <f t="shared" si="122"/>
        <v>0.64249999999999996</v>
      </c>
      <c r="S470" s="153">
        <v>0</v>
      </c>
      <c r="T470" s="154">
        <f t="shared" si="123"/>
        <v>0</v>
      </c>
      <c r="AR470" s="155" t="s">
        <v>768</v>
      </c>
      <c r="AT470" s="155" t="s">
        <v>454</v>
      </c>
      <c r="AU470" s="155" t="s">
        <v>83</v>
      </c>
      <c r="AY470" s="16" t="s">
        <v>317</v>
      </c>
      <c r="BE470" s="156">
        <f t="shared" si="124"/>
        <v>0</v>
      </c>
      <c r="BF470" s="156">
        <f t="shared" si="125"/>
        <v>0</v>
      </c>
      <c r="BG470" s="156">
        <f t="shared" si="126"/>
        <v>0</v>
      </c>
      <c r="BH470" s="156">
        <f t="shared" si="127"/>
        <v>0</v>
      </c>
      <c r="BI470" s="156">
        <f t="shared" si="128"/>
        <v>0</v>
      </c>
      <c r="BJ470" s="16" t="s">
        <v>88</v>
      </c>
      <c r="BK470" s="156">
        <f t="shared" si="129"/>
        <v>0</v>
      </c>
      <c r="BL470" s="16" t="s">
        <v>768</v>
      </c>
      <c r="BM470" s="155" t="s">
        <v>9138</v>
      </c>
    </row>
    <row r="471" spans="2:65" s="1" customFormat="1" ht="16.5" customHeight="1">
      <c r="B471" s="142"/>
      <c r="C471" s="179" t="s">
        <v>3081</v>
      </c>
      <c r="D471" s="179" t="s">
        <v>454</v>
      </c>
      <c r="E471" s="180" t="s">
        <v>9139</v>
      </c>
      <c r="F471" s="181" t="s">
        <v>9140</v>
      </c>
      <c r="G471" s="182" t="s">
        <v>467</v>
      </c>
      <c r="H471" s="183">
        <v>84</v>
      </c>
      <c r="I471" s="184"/>
      <c r="J471" s="185">
        <f t="shared" si="120"/>
        <v>0</v>
      </c>
      <c r="K471" s="186"/>
      <c r="L471" s="187"/>
      <c r="M471" s="188" t="s">
        <v>1</v>
      </c>
      <c r="N471" s="189" t="s">
        <v>42</v>
      </c>
      <c r="P471" s="153">
        <f t="shared" si="121"/>
        <v>0</v>
      </c>
      <c r="Q471" s="153">
        <v>0</v>
      </c>
      <c r="R471" s="153">
        <f t="shared" si="122"/>
        <v>0</v>
      </c>
      <c r="S471" s="153">
        <v>0</v>
      </c>
      <c r="T471" s="154">
        <f t="shared" si="123"/>
        <v>0</v>
      </c>
      <c r="AR471" s="155" t="s">
        <v>768</v>
      </c>
      <c r="AT471" s="155" t="s">
        <v>454</v>
      </c>
      <c r="AU471" s="155" t="s">
        <v>83</v>
      </c>
      <c r="AY471" s="16" t="s">
        <v>317</v>
      </c>
      <c r="BE471" s="156">
        <f t="shared" si="124"/>
        <v>0</v>
      </c>
      <c r="BF471" s="156">
        <f t="shared" si="125"/>
        <v>0</v>
      </c>
      <c r="BG471" s="156">
        <f t="shared" si="126"/>
        <v>0</v>
      </c>
      <c r="BH471" s="156">
        <f t="shared" si="127"/>
        <v>0</v>
      </c>
      <c r="BI471" s="156">
        <f t="shared" si="128"/>
        <v>0</v>
      </c>
      <c r="BJ471" s="16" t="s">
        <v>88</v>
      </c>
      <c r="BK471" s="156">
        <f t="shared" si="129"/>
        <v>0</v>
      </c>
      <c r="BL471" s="16" t="s">
        <v>768</v>
      </c>
      <c r="BM471" s="155" t="s">
        <v>9141</v>
      </c>
    </row>
    <row r="472" spans="2:65" s="1" customFormat="1" ht="16.5" customHeight="1">
      <c r="B472" s="142"/>
      <c r="C472" s="143" t="s">
        <v>3085</v>
      </c>
      <c r="D472" s="143" t="s">
        <v>319</v>
      </c>
      <c r="E472" s="144" t="s">
        <v>9142</v>
      </c>
      <c r="F472" s="145" t="s">
        <v>9143</v>
      </c>
      <c r="G472" s="146" t="s">
        <v>467</v>
      </c>
      <c r="H472" s="147">
        <v>84</v>
      </c>
      <c r="I472" s="148"/>
      <c r="J472" s="149">
        <f t="shared" si="120"/>
        <v>0</v>
      </c>
      <c r="K472" s="150"/>
      <c r="L472" s="31"/>
      <c r="M472" s="151" t="s">
        <v>1</v>
      </c>
      <c r="N472" s="152" t="s">
        <v>42</v>
      </c>
      <c r="P472" s="153">
        <f t="shared" si="121"/>
        <v>0</v>
      </c>
      <c r="Q472" s="153">
        <v>0</v>
      </c>
      <c r="R472" s="153">
        <f t="shared" si="122"/>
        <v>0</v>
      </c>
      <c r="S472" s="153">
        <v>0</v>
      </c>
      <c r="T472" s="154">
        <f t="shared" si="123"/>
        <v>0</v>
      </c>
      <c r="AR472" s="155" t="s">
        <v>561</v>
      </c>
      <c r="AT472" s="155" t="s">
        <v>319</v>
      </c>
      <c r="AU472" s="155" t="s">
        <v>83</v>
      </c>
      <c r="AY472" s="16" t="s">
        <v>317</v>
      </c>
      <c r="BE472" s="156">
        <f t="shared" si="124"/>
        <v>0</v>
      </c>
      <c r="BF472" s="156">
        <f t="shared" si="125"/>
        <v>0</v>
      </c>
      <c r="BG472" s="156">
        <f t="shared" si="126"/>
        <v>0</v>
      </c>
      <c r="BH472" s="156">
        <f t="shared" si="127"/>
        <v>0</v>
      </c>
      <c r="BI472" s="156">
        <f t="shared" si="128"/>
        <v>0</v>
      </c>
      <c r="BJ472" s="16" t="s">
        <v>88</v>
      </c>
      <c r="BK472" s="156">
        <f t="shared" si="129"/>
        <v>0</v>
      </c>
      <c r="BL472" s="16" t="s">
        <v>561</v>
      </c>
      <c r="BM472" s="155" t="s">
        <v>9144</v>
      </c>
    </row>
    <row r="473" spans="2:65" s="11" customFormat="1" ht="25.9" customHeight="1">
      <c r="B473" s="130"/>
      <c r="D473" s="131" t="s">
        <v>75</v>
      </c>
      <c r="E473" s="132" t="s">
        <v>356</v>
      </c>
      <c r="F473" s="132" t="s">
        <v>9145</v>
      </c>
      <c r="I473" s="133"/>
      <c r="J473" s="134">
        <f>BK473</f>
        <v>0</v>
      </c>
      <c r="L473" s="130"/>
      <c r="M473" s="135"/>
      <c r="P473" s="136">
        <f>SUM(P474:P519)</f>
        <v>0</v>
      </c>
      <c r="R473" s="136">
        <f>SUM(R474:R519)</f>
        <v>0.86166000000000009</v>
      </c>
      <c r="T473" s="137">
        <f>SUM(T474:T519)</f>
        <v>0</v>
      </c>
      <c r="AR473" s="131" t="s">
        <v>83</v>
      </c>
      <c r="AT473" s="138" t="s">
        <v>75</v>
      </c>
      <c r="AU473" s="138" t="s">
        <v>76</v>
      </c>
      <c r="AY473" s="131" t="s">
        <v>317</v>
      </c>
      <c r="BK473" s="139">
        <f>SUM(BK474:BK519)</f>
        <v>0</v>
      </c>
    </row>
    <row r="474" spans="2:65" s="1" customFormat="1" ht="24.15" customHeight="1">
      <c r="B474" s="142"/>
      <c r="C474" s="143" t="s">
        <v>3093</v>
      </c>
      <c r="D474" s="143" t="s">
        <v>319</v>
      </c>
      <c r="E474" s="144" t="s">
        <v>9146</v>
      </c>
      <c r="F474" s="145" t="s">
        <v>9147</v>
      </c>
      <c r="G474" s="146" t="s">
        <v>484</v>
      </c>
      <c r="H474" s="147">
        <v>450</v>
      </c>
      <c r="I474" s="148"/>
      <c r="J474" s="149">
        <f t="shared" ref="J474:J519" si="130">ROUND(I474*H474,2)</f>
        <v>0</v>
      </c>
      <c r="K474" s="150"/>
      <c r="L474" s="31"/>
      <c r="M474" s="151" t="s">
        <v>1</v>
      </c>
      <c r="N474" s="152" t="s">
        <v>42</v>
      </c>
      <c r="P474" s="153">
        <f t="shared" ref="P474:P519" si="131">O474*H474</f>
        <v>0</v>
      </c>
      <c r="Q474" s="153">
        <v>0</v>
      </c>
      <c r="R474" s="153">
        <f t="shared" ref="R474:R519" si="132">Q474*H474</f>
        <v>0</v>
      </c>
      <c r="S474" s="153">
        <v>0</v>
      </c>
      <c r="T474" s="154">
        <f t="shared" ref="T474:T519" si="133">S474*H474</f>
        <v>0</v>
      </c>
      <c r="AR474" s="155" t="s">
        <v>323</v>
      </c>
      <c r="AT474" s="155" t="s">
        <v>319</v>
      </c>
      <c r="AU474" s="155" t="s">
        <v>83</v>
      </c>
      <c r="AY474" s="16" t="s">
        <v>317</v>
      </c>
      <c r="BE474" s="156">
        <f t="shared" ref="BE474:BE519" si="134">IF(N474="základná",J474,0)</f>
        <v>0</v>
      </c>
      <c r="BF474" s="156">
        <f t="shared" ref="BF474:BF519" si="135">IF(N474="znížená",J474,0)</f>
        <v>0</v>
      </c>
      <c r="BG474" s="156">
        <f t="shared" ref="BG474:BG519" si="136">IF(N474="zákl. prenesená",J474,0)</f>
        <v>0</v>
      </c>
      <c r="BH474" s="156">
        <f t="shared" ref="BH474:BH519" si="137">IF(N474="zníž. prenesená",J474,0)</f>
        <v>0</v>
      </c>
      <c r="BI474" s="156">
        <f t="shared" ref="BI474:BI519" si="138">IF(N474="nulová",J474,0)</f>
        <v>0</v>
      </c>
      <c r="BJ474" s="16" t="s">
        <v>88</v>
      </c>
      <c r="BK474" s="156">
        <f t="shared" ref="BK474:BK519" si="139">ROUND(I474*H474,2)</f>
        <v>0</v>
      </c>
      <c r="BL474" s="16" t="s">
        <v>323</v>
      </c>
      <c r="BM474" s="155" t="s">
        <v>9148</v>
      </c>
    </row>
    <row r="475" spans="2:65" s="1" customFormat="1" ht="16.5" customHeight="1">
      <c r="B475" s="142"/>
      <c r="C475" s="179" t="s">
        <v>3101</v>
      </c>
      <c r="D475" s="179" t="s">
        <v>454</v>
      </c>
      <c r="E475" s="180" t="s">
        <v>9149</v>
      </c>
      <c r="F475" s="181" t="s">
        <v>9150</v>
      </c>
      <c r="G475" s="182" t="s">
        <v>1107</v>
      </c>
      <c r="H475" s="183">
        <v>63</v>
      </c>
      <c r="I475" s="184"/>
      <c r="J475" s="185">
        <f t="shared" si="130"/>
        <v>0</v>
      </c>
      <c r="K475" s="186"/>
      <c r="L475" s="187"/>
      <c r="M475" s="188" t="s">
        <v>1</v>
      </c>
      <c r="N475" s="189" t="s">
        <v>42</v>
      </c>
      <c r="P475" s="153">
        <f t="shared" si="131"/>
        <v>0</v>
      </c>
      <c r="Q475" s="153">
        <v>1E-3</v>
      </c>
      <c r="R475" s="153">
        <f t="shared" si="132"/>
        <v>6.3E-2</v>
      </c>
      <c r="S475" s="153">
        <v>0</v>
      </c>
      <c r="T475" s="154">
        <f t="shared" si="133"/>
        <v>0</v>
      </c>
      <c r="AR475" s="155" t="s">
        <v>356</v>
      </c>
      <c r="AT475" s="155" t="s">
        <v>454</v>
      </c>
      <c r="AU475" s="155" t="s">
        <v>83</v>
      </c>
      <c r="AY475" s="16" t="s">
        <v>317</v>
      </c>
      <c r="BE475" s="156">
        <f t="shared" si="134"/>
        <v>0</v>
      </c>
      <c r="BF475" s="156">
        <f t="shared" si="135"/>
        <v>0</v>
      </c>
      <c r="BG475" s="156">
        <f t="shared" si="136"/>
        <v>0</v>
      </c>
      <c r="BH475" s="156">
        <f t="shared" si="137"/>
        <v>0</v>
      </c>
      <c r="BI475" s="156">
        <f t="shared" si="138"/>
        <v>0</v>
      </c>
      <c r="BJ475" s="16" t="s">
        <v>88</v>
      </c>
      <c r="BK475" s="156">
        <f t="shared" si="139"/>
        <v>0</v>
      </c>
      <c r="BL475" s="16" t="s">
        <v>323</v>
      </c>
      <c r="BM475" s="155" t="s">
        <v>9151</v>
      </c>
    </row>
    <row r="476" spans="2:65" s="1" customFormat="1" ht="24.15" customHeight="1">
      <c r="B476" s="142"/>
      <c r="C476" s="143" t="s">
        <v>3111</v>
      </c>
      <c r="D476" s="143" t="s">
        <v>319</v>
      </c>
      <c r="E476" s="144" t="s">
        <v>9152</v>
      </c>
      <c r="F476" s="145" t="s">
        <v>9153</v>
      </c>
      <c r="G476" s="146" t="s">
        <v>467</v>
      </c>
      <c r="H476" s="147">
        <v>500</v>
      </c>
      <c r="I476" s="148"/>
      <c r="J476" s="149">
        <f t="shared" si="130"/>
        <v>0</v>
      </c>
      <c r="K476" s="150"/>
      <c r="L476" s="31"/>
      <c r="M476" s="151" t="s">
        <v>1</v>
      </c>
      <c r="N476" s="152" t="s">
        <v>42</v>
      </c>
      <c r="P476" s="153">
        <f t="shared" si="131"/>
        <v>0</v>
      </c>
      <c r="Q476" s="153">
        <v>0</v>
      </c>
      <c r="R476" s="153">
        <f t="shared" si="132"/>
        <v>0</v>
      </c>
      <c r="S476" s="153">
        <v>0</v>
      </c>
      <c r="T476" s="154">
        <f t="shared" si="133"/>
        <v>0</v>
      </c>
      <c r="AR476" s="155" t="s">
        <v>323</v>
      </c>
      <c r="AT476" s="155" t="s">
        <v>319</v>
      </c>
      <c r="AU476" s="155" t="s">
        <v>83</v>
      </c>
      <c r="AY476" s="16" t="s">
        <v>317</v>
      </c>
      <c r="BE476" s="156">
        <f t="shared" si="134"/>
        <v>0</v>
      </c>
      <c r="BF476" s="156">
        <f t="shared" si="135"/>
        <v>0</v>
      </c>
      <c r="BG476" s="156">
        <f t="shared" si="136"/>
        <v>0</v>
      </c>
      <c r="BH476" s="156">
        <f t="shared" si="137"/>
        <v>0</v>
      </c>
      <c r="BI476" s="156">
        <f t="shared" si="138"/>
        <v>0</v>
      </c>
      <c r="BJ476" s="16" t="s">
        <v>88</v>
      </c>
      <c r="BK476" s="156">
        <f t="shared" si="139"/>
        <v>0</v>
      </c>
      <c r="BL476" s="16" t="s">
        <v>323</v>
      </c>
      <c r="BM476" s="155" t="s">
        <v>9154</v>
      </c>
    </row>
    <row r="477" spans="2:65" s="1" customFormat="1" ht="24.15" customHeight="1">
      <c r="B477" s="142"/>
      <c r="C477" s="179" t="s">
        <v>3119</v>
      </c>
      <c r="D477" s="179" t="s">
        <v>454</v>
      </c>
      <c r="E477" s="180" t="s">
        <v>9155</v>
      </c>
      <c r="F477" s="181" t="s">
        <v>9156</v>
      </c>
      <c r="G477" s="182" t="s">
        <v>467</v>
      </c>
      <c r="H477" s="183">
        <v>500</v>
      </c>
      <c r="I477" s="184"/>
      <c r="J477" s="185">
        <f t="shared" si="130"/>
        <v>0</v>
      </c>
      <c r="K477" s="186"/>
      <c r="L477" s="187"/>
      <c r="M477" s="188" t="s">
        <v>1</v>
      </c>
      <c r="N477" s="189" t="s">
        <v>42</v>
      </c>
      <c r="P477" s="153">
        <f t="shared" si="131"/>
        <v>0</v>
      </c>
      <c r="Q477" s="153">
        <v>1E-4</v>
      </c>
      <c r="R477" s="153">
        <f t="shared" si="132"/>
        <v>0.05</v>
      </c>
      <c r="S477" s="153">
        <v>0</v>
      </c>
      <c r="T477" s="154">
        <f t="shared" si="133"/>
        <v>0</v>
      </c>
      <c r="AR477" s="155" t="s">
        <v>356</v>
      </c>
      <c r="AT477" s="155" t="s">
        <v>454</v>
      </c>
      <c r="AU477" s="155" t="s">
        <v>83</v>
      </c>
      <c r="AY477" s="16" t="s">
        <v>317</v>
      </c>
      <c r="BE477" s="156">
        <f t="shared" si="134"/>
        <v>0</v>
      </c>
      <c r="BF477" s="156">
        <f t="shared" si="135"/>
        <v>0</v>
      </c>
      <c r="BG477" s="156">
        <f t="shared" si="136"/>
        <v>0</v>
      </c>
      <c r="BH477" s="156">
        <f t="shared" si="137"/>
        <v>0</v>
      </c>
      <c r="BI477" s="156">
        <f t="shared" si="138"/>
        <v>0</v>
      </c>
      <c r="BJ477" s="16" t="s">
        <v>88</v>
      </c>
      <c r="BK477" s="156">
        <f t="shared" si="139"/>
        <v>0</v>
      </c>
      <c r="BL477" s="16" t="s">
        <v>323</v>
      </c>
      <c r="BM477" s="155" t="s">
        <v>9157</v>
      </c>
    </row>
    <row r="478" spans="2:65" s="1" customFormat="1" ht="24.15" customHeight="1">
      <c r="B478" s="142"/>
      <c r="C478" s="179" t="s">
        <v>3127</v>
      </c>
      <c r="D478" s="179" t="s">
        <v>454</v>
      </c>
      <c r="E478" s="180" t="s">
        <v>9158</v>
      </c>
      <c r="F478" s="181" t="s">
        <v>9159</v>
      </c>
      <c r="G478" s="182" t="s">
        <v>467</v>
      </c>
      <c r="H478" s="183">
        <v>500</v>
      </c>
      <c r="I478" s="184"/>
      <c r="J478" s="185">
        <f t="shared" si="130"/>
        <v>0</v>
      </c>
      <c r="K478" s="186"/>
      <c r="L478" s="187"/>
      <c r="M478" s="188" t="s">
        <v>1</v>
      </c>
      <c r="N478" s="189" t="s">
        <v>42</v>
      </c>
      <c r="P478" s="153">
        <f t="shared" si="131"/>
        <v>0</v>
      </c>
      <c r="Q478" s="153">
        <v>4.0000000000000002E-4</v>
      </c>
      <c r="R478" s="153">
        <f t="shared" si="132"/>
        <v>0.2</v>
      </c>
      <c r="S478" s="153">
        <v>0</v>
      </c>
      <c r="T478" s="154">
        <f t="shared" si="133"/>
        <v>0</v>
      </c>
      <c r="AR478" s="155" t="s">
        <v>356</v>
      </c>
      <c r="AT478" s="155" t="s">
        <v>454</v>
      </c>
      <c r="AU478" s="155" t="s">
        <v>83</v>
      </c>
      <c r="AY478" s="16" t="s">
        <v>317</v>
      </c>
      <c r="BE478" s="156">
        <f t="shared" si="134"/>
        <v>0</v>
      </c>
      <c r="BF478" s="156">
        <f t="shared" si="135"/>
        <v>0</v>
      </c>
      <c r="BG478" s="156">
        <f t="shared" si="136"/>
        <v>0</v>
      </c>
      <c r="BH478" s="156">
        <f t="shared" si="137"/>
        <v>0</v>
      </c>
      <c r="BI478" s="156">
        <f t="shared" si="138"/>
        <v>0</v>
      </c>
      <c r="BJ478" s="16" t="s">
        <v>88</v>
      </c>
      <c r="BK478" s="156">
        <f t="shared" si="139"/>
        <v>0</v>
      </c>
      <c r="BL478" s="16" t="s">
        <v>323</v>
      </c>
      <c r="BM478" s="155" t="s">
        <v>9160</v>
      </c>
    </row>
    <row r="479" spans="2:65" s="1" customFormat="1" ht="16.5" customHeight="1">
      <c r="B479" s="142"/>
      <c r="C479" s="143" t="s">
        <v>3140</v>
      </c>
      <c r="D479" s="143" t="s">
        <v>319</v>
      </c>
      <c r="E479" s="144" t="s">
        <v>9161</v>
      </c>
      <c r="F479" s="145" t="s">
        <v>9162</v>
      </c>
      <c r="G479" s="146" t="s">
        <v>467</v>
      </c>
      <c r="H479" s="147">
        <v>100</v>
      </c>
      <c r="I479" s="148"/>
      <c r="J479" s="149">
        <f t="shared" si="130"/>
        <v>0</v>
      </c>
      <c r="K479" s="150"/>
      <c r="L479" s="31"/>
      <c r="M479" s="151" t="s">
        <v>1</v>
      </c>
      <c r="N479" s="152" t="s">
        <v>42</v>
      </c>
      <c r="P479" s="153">
        <f t="shared" si="131"/>
        <v>0</v>
      </c>
      <c r="Q479" s="153">
        <v>0</v>
      </c>
      <c r="R479" s="153">
        <f t="shared" si="132"/>
        <v>0</v>
      </c>
      <c r="S479" s="153">
        <v>0</v>
      </c>
      <c r="T479" s="154">
        <f t="shared" si="133"/>
        <v>0</v>
      </c>
      <c r="AR479" s="155" t="s">
        <v>323</v>
      </c>
      <c r="AT479" s="155" t="s">
        <v>319</v>
      </c>
      <c r="AU479" s="155" t="s">
        <v>83</v>
      </c>
      <c r="AY479" s="16" t="s">
        <v>317</v>
      </c>
      <c r="BE479" s="156">
        <f t="shared" si="134"/>
        <v>0</v>
      </c>
      <c r="BF479" s="156">
        <f t="shared" si="135"/>
        <v>0</v>
      </c>
      <c r="BG479" s="156">
        <f t="shared" si="136"/>
        <v>0</v>
      </c>
      <c r="BH479" s="156">
        <f t="shared" si="137"/>
        <v>0</v>
      </c>
      <c r="BI479" s="156">
        <f t="shared" si="138"/>
        <v>0</v>
      </c>
      <c r="BJ479" s="16" t="s">
        <v>88</v>
      </c>
      <c r="BK479" s="156">
        <f t="shared" si="139"/>
        <v>0</v>
      </c>
      <c r="BL479" s="16" t="s">
        <v>323</v>
      </c>
      <c r="BM479" s="155" t="s">
        <v>9163</v>
      </c>
    </row>
    <row r="480" spans="2:65" s="1" customFormat="1" ht="24.15" customHeight="1">
      <c r="B480" s="142"/>
      <c r="C480" s="179" t="s">
        <v>3148</v>
      </c>
      <c r="D480" s="179" t="s">
        <v>454</v>
      </c>
      <c r="E480" s="180" t="s">
        <v>9164</v>
      </c>
      <c r="F480" s="181" t="s">
        <v>9165</v>
      </c>
      <c r="G480" s="182" t="s">
        <v>467</v>
      </c>
      <c r="H480" s="183">
        <v>100</v>
      </c>
      <c r="I480" s="184"/>
      <c r="J480" s="185">
        <f t="shared" si="130"/>
        <v>0</v>
      </c>
      <c r="K480" s="186"/>
      <c r="L480" s="187"/>
      <c r="M480" s="188" t="s">
        <v>1</v>
      </c>
      <c r="N480" s="189" t="s">
        <v>42</v>
      </c>
      <c r="P480" s="153">
        <f t="shared" si="131"/>
        <v>0</v>
      </c>
      <c r="Q480" s="153">
        <v>1E-4</v>
      </c>
      <c r="R480" s="153">
        <f t="shared" si="132"/>
        <v>0.01</v>
      </c>
      <c r="S480" s="153">
        <v>0</v>
      </c>
      <c r="T480" s="154">
        <f t="shared" si="133"/>
        <v>0</v>
      </c>
      <c r="AR480" s="155" t="s">
        <v>356</v>
      </c>
      <c r="AT480" s="155" t="s">
        <v>454</v>
      </c>
      <c r="AU480" s="155" t="s">
        <v>83</v>
      </c>
      <c r="AY480" s="16" t="s">
        <v>317</v>
      </c>
      <c r="BE480" s="156">
        <f t="shared" si="134"/>
        <v>0</v>
      </c>
      <c r="BF480" s="156">
        <f t="shared" si="135"/>
        <v>0</v>
      </c>
      <c r="BG480" s="156">
        <f t="shared" si="136"/>
        <v>0</v>
      </c>
      <c r="BH480" s="156">
        <f t="shared" si="137"/>
        <v>0</v>
      </c>
      <c r="BI480" s="156">
        <f t="shared" si="138"/>
        <v>0</v>
      </c>
      <c r="BJ480" s="16" t="s">
        <v>88</v>
      </c>
      <c r="BK480" s="156">
        <f t="shared" si="139"/>
        <v>0</v>
      </c>
      <c r="BL480" s="16" t="s">
        <v>323</v>
      </c>
      <c r="BM480" s="155" t="s">
        <v>9166</v>
      </c>
    </row>
    <row r="481" spans="2:65" s="1" customFormat="1" ht="21.75" customHeight="1">
      <c r="B481" s="142"/>
      <c r="C481" s="143" t="s">
        <v>3156</v>
      </c>
      <c r="D481" s="143" t="s">
        <v>319</v>
      </c>
      <c r="E481" s="144" t="s">
        <v>9167</v>
      </c>
      <c r="F481" s="145" t="s">
        <v>9168</v>
      </c>
      <c r="G481" s="146" t="s">
        <v>467</v>
      </c>
      <c r="H481" s="147">
        <v>36</v>
      </c>
      <c r="I481" s="148"/>
      <c r="J481" s="149">
        <f t="shared" si="130"/>
        <v>0</v>
      </c>
      <c r="K481" s="150"/>
      <c r="L481" s="31"/>
      <c r="M481" s="151" t="s">
        <v>1</v>
      </c>
      <c r="N481" s="152" t="s">
        <v>42</v>
      </c>
      <c r="P481" s="153">
        <f t="shared" si="131"/>
        <v>0</v>
      </c>
      <c r="Q481" s="153">
        <v>0</v>
      </c>
      <c r="R481" s="153">
        <f t="shared" si="132"/>
        <v>0</v>
      </c>
      <c r="S481" s="153">
        <v>0</v>
      </c>
      <c r="T481" s="154">
        <f t="shared" si="133"/>
        <v>0</v>
      </c>
      <c r="AR481" s="155" t="s">
        <v>323</v>
      </c>
      <c r="AT481" s="155" t="s">
        <v>319</v>
      </c>
      <c r="AU481" s="155" t="s">
        <v>83</v>
      </c>
      <c r="AY481" s="16" t="s">
        <v>317</v>
      </c>
      <c r="BE481" s="156">
        <f t="shared" si="134"/>
        <v>0</v>
      </c>
      <c r="BF481" s="156">
        <f t="shared" si="135"/>
        <v>0</v>
      </c>
      <c r="BG481" s="156">
        <f t="shared" si="136"/>
        <v>0</v>
      </c>
      <c r="BH481" s="156">
        <f t="shared" si="137"/>
        <v>0</v>
      </c>
      <c r="BI481" s="156">
        <f t="shared" si="138"/>
        <v>0</v>
      </c>
      <c r="BJ481" s="16" t="s">
        <v>88</v>
      </c>
      <c r="BK481" s="156">
        <f t="shared" si="139"/>
        <v>0</v>
      </c>
      <c r="BL481" s="16" t="s">
        <v>323</v>
      </c>
      <c r="BM481" s="155" t="s">
        <v>9169</v>
      </c>
    </row>
    <row r="482" spans="2:65" s="1" customFormat="1" ht="16.5" customHeight="1">
      <c r="B482" s="142"/>
      <c r="C482" s="179" t="s">
        <v>3162</v>
      </c>
      <c r="D482" s="179" t="s">
        <v>454</v>
      </c>
      <c r="E482" s="180" t="s">
        <v>9170</v>
      </c>
      <c r="F482" s="181" t="s">
        <v>9171</v>
      </c>
      <c r="G482" s="182" t="s">
        <v>467</v>
      </c>
      <c r="H482" s="183">
        <v>4</v>
      </c>
      <c r="I482" s="184"/>
      <c r="J482" s="185">
        <f t="shared" si="130"/>
        <v>0</v>
      </c>
      <c r="K482" s="186"/>
      <c r="L482" s="187"/>
      <c r="M482" s="188" t="s">
        <v>1</v>
      </c>
      <c r="N482" s="189" t="s">
        <v>42</v>
      </c>
      <c r="P482" s="153">
        <f t="shared" si="131"/>
        <v>0</v>
      </c>
      <c r="Q482" s="153">
        <v>7.3999999999999999E-4</v>
      </c>
      <c r="R482" s="153">
        <f t="shared" si="132"/>
        <v>2.96E-3</v>
      </c>
      <c r="S482" s="153">
        <v>0</v>
      </c>
      <c r="T482" s="154">
        <f t="shared" si="133"/>
        <v>0</v>
      </c>
      <c r="AR482" s="155" t="s">
        <v>356</v>
      </c>
      <c r="AT482" s="155" t="s">
        <v>454</v>
      </c>
      <c r="AU482" s="155" t="s">
        <v>83</v>
      </c>
      <c r="AY482" s="16" t="s">
        <v>317</v>
      </c>
      <c r="BE482" s="156">
        <f t="shared" si="134"/>
        <v>0</v>
      </c>
      <c r="BF482" s="156">
        <f t="shared" si="135"/>
        <v>0</v>
      </c>
      <c r="BG482" s="156">
        <f t="shared" si="136"/>
        <v>0</v>
      </c>
      <c r="BH482" s="156">
        <f t="shared" si="137"/>
        <v>0</v>
      </c>
      <c r="BI482" s="156">
        <f t="shared" si="138"/>
        <v>0</v>
      </c>
      <c r="BJ482" s="16" t="s">
        <v>88</v>
      </c>
      <c r="BK482" s="156">
        <f t="shared" si="139"/>
        <v>0</v>
      </c>
      <c r="BL482" s="16" t="s">
        <v>323</v>
      </c>
      <c r="BM482" s="155" t="s">
        <v>9172</v>
      </c>
    </row>
    <row r="483" spans="2:65" s="1" customFormat="1" ht="16.5" customHeight="1">
      <c r="B483" s="142"/>
      <c r="C483" s="179" t="s">
        <v>3169</v>
      </c>
      <c r="D483" s="179" t="s">
        <v>454</v>
      </c>
      <c r="E483" s="180" t="s">
        <v>9173</v>
      </c>
      <c r="F483" s="181" t="s">
        <v>9174</v>
      </c>
      <c r="G483" s="182" t="s">
        <v>467</v>
      </c>
      <c r="H483" s="183">
        <v>7</v>
      </c>
      <c r="I483" s="184"/>
      <c r="J483" s="185">
        <f t="shared" si="130"/>
        <v>0</v>
      </c>
      <c r="K483" s="186"/>
      <c r="L483" s="187"/>
      <c r="M483" s="188" t="s">
        <v>1</v>
      </c>
      <c r="N483" s="189" t="s">
        <v>42</v>
      </c>
      <c r="P483" s="153">
        <f t="shared" si="131"/>
        <v>0</v>
      </c>
      <c r="Q483" s="153">
        <v>1.17E-3</v>
      </c>
      <c r="R483" s="153">
        <f t="shared" si="132"/>
        <v>8.1899999999999994E-3</v>
      </c>
      <c r="S483" s="153">
        <v>0</v>
      </c>
      <c r="T483" s="154">
        <f t="shared" si="133"/>
        <v>0</v>
      </c>
      <c r="AR483" s="155" t="s">
        <v>356</v>
      </c>
      <c r="AT483" s="155" t="s">
        <v>454</v>
      </c>
      <c r="AU483" s="155" t="s">
        <v>83</v>
      </c>
      <c r="AY483" s="16" t="s">
        <v>317</v>
      </c>
      <c r="BE483" s="156">
        <f t="shared" si="134"/>
        <v>0</v>
      </c>
      <c r="BF483" s="156">
        <f t="shared" si="135"/>
        <v>0</v>
      </c>
      <c r="BG483" s="156">
        <f t="shared" si="136"/>
        <v>0</v>
      </c>
      <c r="BH483" s="156">
        <f t="shared" si="137"/>
        <v>0</v>
      </c>
      <c r="BI483" s="156">
        <f t="shared" si="138"/>
        <v>0</v>
      </c>
      <c r="BJ483" s="16" t="s">
        <v>88</v>
      </c>
      <c r="BK483" s="156">
        <f t="shared" si="139"/>
        <v>0</v>
      </c>
      <c r="BL483" s="16" t="s">
        <v>323</v>
      </c>
      <c r="BM483" s="155" t="s">
        <v>9175</v>
      </c>
    </row>
    <row r="484" spans="2:65" s="1" customFormat="1" ht="16.5" customHeight="1">
      <c r="B484" s="142"/>
      <c r="C484" s="179" t="s">
        <v>3175</v>
      </c>
      <c r="D484" s="179" t="s">
        <v>454</v>
      </c>
      <c r="E484" s="180" t="s">
        <v>9176</v>
      </c>
      <c r="F484" s="181" t="s">
        <v>9177</v>
      </c>
      <c r="G484" s="182" t="s">
        <v>467</v>
      </c>
      <c r="H484" s="183">
        <v>25</v>
      </c>
      <c r="I484" s="184"/>
      <c r="J484" s="185">
        <f t="shared" si="130"/>
        <v>0</v>
      </c>
      <c r="K484" s="186"/>
      <c r="L484" s="187"/>
      <c r="M484" s="188" t="s">
        <v>1</v>
      </c>
      <c r="N484" s="189" t="s">
        <v>42</v>
      </c>
      <c r="P484" s="153">
        <f t="shared" si="131"/>
        <v>0</v>
      </c>
      <c r="Q484" s="153">
        <v>1.58E-3</v>
      </c>
      <c r="R484" s="153">
        <f t="shared" si="132"/>
        <v>3.95E-2</v>
      </c>
      <c r="S484" s="153">
        <v>0</v>
      </c>
      <c r="T484" s="154">
        <f t="shared" si="133"/>
        <v>0</v>
      </c>
      <c r="AR484" s="155" t="s">
        <v>356</v>
      </c>
      <c r="AT484" s="155" t="s">
        <v>454</v>
      </c>
      <c r="AU484" s="155" t="s">
        <v>83</v>
      </c>
      <c r="AY484" s="16" t="s">
        <v>317</v>
      </c>
      <c r="BE484" s="156">
        <f t="shared" si="134"/>
        <v>0</v>
      </c>
      <c r="BF484" s="156">
        <f t="shared" si="135"/>
        <v>0</v>
      </c>
      <c r="BG484" s="156">
        <f t="shared" si="136"/>
        <v>0</v>
      </c>
      <c r="BH484" s="156">
        <f t="shared" si="137"/>
        <v>0</v>
      </c>
      <c r="BI484" s="156">
        <f t="shared" si="138"/>
        <v>0</v>
      </c>
      <c r="BJ484" s="16" t="s">
        <v>88</v>
      </c>
      <c r="BK484" s="156">
        <f t="shared" si="139"/>
        <v>0</v>
      </c>
      <c r="BL484" s="16" t="s">
        <v>323</v>
      </c>
      <c r="BM484" s="155" t="s">
        <v>9178</v>
      </c>
    </row>
    <row r="485" spans="2:65" s="1" customFormat="1" ht="24.15" customHeight="1">
      <c r="B485" s="142"/>
      <c r="C485" s="179" t="s">
        <v>3185</v>
      </c>
      <c r="D485" s="179" t="s">
        <v>454</v>
      </c>
      <c r="E485" s="180" t="s">
        <v>9179</v>
      </c>
      <c r="F485" s="181" t="s">
        <v>9180</v>
      </c>
      <c r="G485" s="182" t="s">
        <v>467</v>
      </c>
      <c r="H485" s="183">
        <v>15</v>
      </c>
      <c r="I485" s="184"/>
      <c r="J485" s="185">
        <f t="shared" si="130"/>
        <v>0</v>
      </c>
      <c r="K485" s="186"/>
      <c r="L485" s="187"/>
      <c r="M485" s="188" t="s">
        <v>1</v>
      </c>
      <c r="N485" s="189" t="s">
        <v>42</v>
      </c>
      <c r="P485" s="153">
        <f t="shared" si="131"/>
        <v>0</v>
      </c>
      <c r="Q485" s="153">
        <v>1.58E-3</v>
      </c>
      <c r="R485" s="153">
        <f t="shared" si="132"/>
        <v>2.3699999999999999E-2</v>
      </c>
      <c r="S485" s="153">
        <v>0</v>
      </c>
      <c r="T485" s="154">
        <f t="shared" si="133"/>
        <v>0</v>
      </c>
      <c r="AR485" s="155" t="s">
        <v>356</v>
      </c>
      <c r="AT485" s="155" t="s">
        <v>454</v>
      </c>
      <c r="AU485" s="155" t="s">
        <v>83</v>
      </c>
      <c r="AY485" s="16" t="s">
        <v>317</v>
      </c>
      <c r="BE485" s="156">
        <f t="shared" si="134"/>
        <v>0</v>
      </c>
      <c r="BF485" s="156">
        <f t="shared" si="135"/>
        <v>0</v>
      </c>
      <c r="BG485" s="156">
        <f t="shared" si="136"/>
        <v>0</v>
      </c>
      <c r="BH485" s="156">
        <f t="shared" si="137"/>
        <v>0</v>
      </c>
      <c r="BI485" s="156">
        <f t="shared" si="138"/>
        <v>0</v>
      </c>
      <c r="BJ485" s="16" t="s">
        <v>88</v>
      </c>
      <c r="BK485" s="156">
        <f t="shared" si="139"/>
        <v>0</v>
      </c>
      <c r="BL485" s="16" t="s">
        <v>323</v>
      </c>
      <c r="BM485" s="155" t="s">
        <v>9181</v>
      </c>
    </row>
    <row r="486" spans="2:65" s="1" customFormat="1" ht="16.5" customHeight="1">
      <c r="B486" s="142"/>
      <c r="C486" s="179" t="s">
        <v>3193</v>
      </c>
      <c r="D486" s="179" t="s">
        <v>454</v>
      </c>
      <c r="E486" s="180" t="s">
        <v>9182</v>
      </c>
      <c r="F486" s="181" t="s">
        <v>9183</v>
      </c>
      <c r="G486" s="182" t="s">
        <v>467</v>
      </c>
      <c r="H486" s="183">
        <v>18</v>
      </c>
      <c r="I486" s="184"/>
      <c r="J486" s="185">
        <f t="shared" si="130"/>
        <v>0</v>
      </c>
      <c r="K486" s="186"/>
      <c r="L486" s="187"/>
      <c r="M486" s="188" t="s">
        <v>1</v>
      </c>
      <c r="N486" s="189" t="s">
        <v>42</v>
      </c>
      <c r="P486" s="153">
        <f t="shared" si="131"/>
        <v>0</v>
      </c>
      <c r="Q486" s="153">
        <v>1.58E-3</v>
      </c>
      <c r="R486" s="153">
        <f t="shared" si="132"/>
        <v>2.844E-2</v>
      </c>
      <c r="S486" s="153">
        <v>0</v>
      </c>
      <c r="T486" s="154">
        <f t="shared" si="133"/>
        <v>0</v>
      </c>
      <c r="AR486" s="155" t="s">
        <v>356</v>
      </c>
      <c r="AT486" s="155" t="s">
        <v>454</v>
      </c>
      <c r="AU486" s="155" t="s">
        <v>83</v>
      </c>
      <c r="AY486" s="16" t="s">
        <v>317</v>
      </c>
      <c r="BE486" s="156">
        <f t="shared" si="134"/>
        <v>0</v>
      </c>
      <c r="BF486" s="156">
        <f t="shared" si="135"/>
        <v>0</v>
      </c>
      <c r="BG486" s="156">
        <f t="shared" si="136"/>
        <v>0</v>
      </c>
      <c r="BH486" s="156">
        <f t="shared" si="137"/>
        <v>0</v>
      </c>
      <c r="BI486" s="156">
        <f t="shared" si="138"/>
        <v>0</v>
      </c>
      <c r="BJ486" s="16" t="s">
        <v>88</v>
      </c>
      <c r="BK486" s="156">
        <f t="shared" si="139"/>
        <v>0</v>
      </c>
      <c r="BL486" s="16" t="s">
        <v>323</v>
      </c>
      <c r="BM486" s="155" t="s">
        <v>9184</v>
      </c>
    </row>
    <row r="487" spans="2:65" s="1" customFormat="1" ht="16.5" customHeight="1">
      <c r="B487" s="142"/>
      <c r="C487" s="143" t="s">
        <v>3201</v>
      </c>
      <c r="D487" s="143" t="s">
        <v>319</v>
      </c>
      <c r="E487" s="144" t="s">
        <v>9185</v>
      </c>
      <c r="F487" s="145" t="s">
        <v>9186</v>
      </c>
      <c r="G487" s="146" t="s">
        <v>467</v>
      </c>
      <c r="H487" s="147">
        <v>33</v>
      </c>
      <c r="I487" s="148"/>
      <c r="J487" s="149">
        <f t="shared" si="130"/>
        <v>0</v>
      </c>
      <c r="K487" s="150"/>
      <c r="L487" s="31"/>
      <c r="M487" s="151" t="s">
        <v>1</v>
      </c>
      <c r="N487" s="152" t="s">
        <v>42</v>
      </c>
      <c r="P487" s="153">
        <f t="shared" si="131"/>
        <v>0</v>
      </c>
      <c r="Q487" s="153">
        <v>0</v>
      </c>
      <c r="R487" s="153">
        <f t="shared" si="132"/>
        <v>0</v>
      </c>
      <c r="S487" s="153">
        <v>0</v>
      </c>
      <c r="T487" s="154">
        <f t="shared" si="133"/>
        <v>0</v>
      </c>
      <c r="AR487" s="155" t="s">
        <v>323</v>
      </c>
      <c r="AT487" s="155" t="s">
        <v>319</v>
      </c>
      <c r="AU487" s="155" t="s">
        <v>83</v>
      </c>
      <c r="AY487" s="16" t="s">
        <v>317</v>
      </c>
      <c r="BE487" s="156">
        <f t="shared" si="134"/>
        <v>0</v>
      </c>
      <c r="BF487" s="156">
        <f t="shared" si="135"/>
        <v>0</v>
      </c>
      <c r="BG487" s="156">
        <f t="shared" si="136"/>
        <v>0</v>
      </c>
      <c r="BH487" s="156">
        <f t="shared" si="137"/>
        <v>0</v>
      </c>
      <c r="BI487" s="156">
        <f t="shared" si="138"/>
        <v>0</v>
      </c>
      <c r="BJ487" s="16" t="s">
        <v>88</v>
      </c>
      <c r="BK487" s="156">
        <f t="shared" si="139"/>
        <v>0</v>
      </c>
      <c r="BL487" s="16" t="s">
        <v>323</v>
      </c>
      <c r="BM487" s="155" t="s">
        <v>9187</v>
      </c>
    </row>
    <row r="488" spans="2:65" s="1" customFormat="1" ht="16.5" customHeight="1">
      <c r="B488" s="142"/>
      <c r="C488" s="179" t="s">
        <v>3206</v>
      </c>
      <c r="D488" s="179" t="s">
        <v>454</v>
      </c>
      <c r="E488" s="180" t="s">
        <v>9185</v>
      </c>
      <c r="F488" s="181" t="s">
        <v>9186</v>
      </c>
      <c r="G488" s="182" t="s">
        <v>467</v>
      </c>
      <c r="H488" s="183">
        <v>33</v>
      </c>
      <c r="I488" s="184"/>
      <c r="J488" s="185">
        <f t="shared" si="130"/>
        <v>0</v>
      </c>
      <c r="K488" s="186"/>
      <c r="L488" s="187"/>
      <c r="M488" s="188" t="s">
        <v>1</v>
      </c>
      <c r="N488" s="189" t="s">
        <v>42</v>
      </c>
      <c r="P488" s="153">
        <f t="shared" si="131"/>
        <v>0</v>
      </c>
      <c r="Q488" s="153">
        <v>0</v>
      </c>
      <c r="R488" s="153">
        <f t="shared" si="132"/>
        <v>0</v>
      </c>
      <c r="S488" s="153">
        <v>0</v>
      </c>
      <c r="T488" s="154">
        <f t="shared" si="133"/>
        <v>0</v>
      </c>
      <c r="AR488" s="155" t="s">
        <v>356</v>
      </c>
      <c r="AT488" s="155" t="s">
        <v>454</v>
      </c>
      <c r="AU488" s="155" t="s">
        <v>83</v>
      </c>
      <c r="AY488" s="16" t="s">
        <v>317</v>
      </c>
      <c r="BE488" s="156">
        <f t="shared" si="134"/>
        <v>0</v>
      </c>
      <c r="BF488" s="156">
        <f t="shared" si="135"/>
        <v>0</v>
      </c>
      <c r="BG488" s="156">
        <f t="shared" si="136"/>
        <v>0</v>
      </c>
      <c r="BH488" s="156">
        <f t="shared" si="137"/>
        <v>0</v>
      </c>
      <c r="BI488" s="156">
        <f t="shared" si="138"/>
        <v>0</v>
      </c>
      <c r="BJ488" s="16" t="s">
        <v>88</v>
      </c>
      <c r="BK488" s="156">
        <f t="shared" si="139"/>
        <v>0</v>
      </c>
      <c r="BL488" s="16" t="s">
        <v>323</v>
      </c>
      <c r="BM488" s="155" t="s">
        <v>9188</v>
      </c>
    </row>
    <row r="489" spans="2:65" s="1" customFormat="1" ht="24.15" customHeight="1">
      <c r="B489" s="142"/>
      <c r="C489" s="143" t="s">
        <v>3212</v>
      </c>
      <c r="D489" s="143" t="s">
        <v>319</v>
      </c>
      <c r="E489" s="144" t="s">
        <v>9189</v>
      </c>
      <c r="F489" s="145" t="s">
        <v>9190</v>
      </c>
      <c r="G489" s="146" t="s">
        <v>467</v>
      </c>
      <c r="H489" s="147">
        <v>2</v>
      </c>
      <c r="I489" s="148"/>
      <c r="J489" s="149">
        <f t="shared" si="130"/>
        <v>0</v>
      </c>
      <c r="K489" s="150"/>
      <c r="L489" s="31"/>
      <c r="M489" s="151" t="s">
        <v>1</v>
      </c>
      <c r="N489" s="152" t="s">
        <v>42</v>
      </c>
      <c r="P489" s="153">
        <f t="shared" si="131"/>
        <v>0</v>
      </c>
      <c r="Q489" s="153">
        <v>0</v>
      </c>
      <c r="R489" s="153">
        <f t="shared" si="132"/>
        <v>0</v>
      </c>
      <c r="S489" s="153">
        <v>0</v>
      </c>
      <c r="T489" s="154">
        <f t="shared" si="133"/>
        <v>0</v>
      </c>
      <c r="AR489" s="155" t="s">
        <v>323</v>
      </c>
      <c r="AT489" s="155" t="s">
        <v>319</v>
      </c>
      <c r="AU489" s="155" t="s">
        <v>83</v>
      </c>
      <c r="AY489" s="16" t="s">
        <v>317</v>
      </c>
      <c r="BE489" s="156">
        <f t="shared" si="134"/>
        <v>0</v>
      </c>
      <c r="BF489" s="156">
        <f t="shared" si="135"/>
        <v>0</v>
      </c>
      <c r="BG489" s="156">
        <f t="shared" si="136"/>
        <v>0</v>
      </c>
      <c r="BH489" s="156">
        <f t="shared" si="137"/>
        <v>0</v>
      </c>
      <c r="BI489" s="156">
        <f t="shared" si="138"/>
        <v>0</v>
      </c>
      <c r="BJ489" s="16" t="s">
        <v>88</v>
      </c>
      <c r="BK489" s="156">
        <f t="shared" si="139"/>
        <v>0</v>
      </c>
      <c r="BL489" s="16" t="s">
        <v>323</v>
      </c>
      <c r="BM489" s="155" t="s">
        <v>9191</v>
      </c>
    </row>
    <row r="490" spans="2:65" s="1" customFormat="1" ht="24.15" customHeight="1">
      <c r="B490" s="142"/>
      <c r="C490" s="179" t="s">
        <v>3224</v>
      </c>
      <c r="D490" s="179" t="s">
        <v>454</v>
      </c>
      <c r="E490" s="180" t="s">
        <v>9192</v>
      </c>
      <c r="F490" s="181" t="s">
        <v>9190</v>
      </c>
      <c r="G490" s="182" t="s">
        <v>467</v>
      </c>
      <c r="H490" s="183">
        <v>2</v>
      </c>
      <c r="I490" s="184"/>
      <c r="J490" s="185">
        <f t="shared" si="130"/>
        <v>0</v>
      </c>
      <c r="K490" s="186"/>
      <c r="L490" s="187"/>
      <c r="M490" s="188" t="s">
        <v>1</v>
      </c>
      <c r="N490" s="189" t="s">
        <v>42</v>
      </c>
      <c r="P490" s="153">
        <f t="shared" si="131"/>
        <v>0</v>
      </c>
      <c r="Q490" s="153">
        <v>1.1000000000000001E-3</v>
      </c>
      <c r="R490" s="153">
        <f t="shared" si="132"/>
        <v>2.2000000000000001E-3</v>
      </c>
      <c r="S490" s="153">
        <v>0</v>
      </c>
      <c r="T490" s="154">
        <f t="shared" si="133"/>
        <v>0</v>
      </c>
      <c r="AR490" s="155" t="s">
        <v>356</v>
      </c>
      <c r="AT490" s="155" t="s">
        <v>454</v>
      </c>
      <c r="AU490" s="155" t="s">
        <v>83</v>
      </c>
      <c r="AY490" s="16" t="s">
        <v>317</v>
      </c>
      <c r="BE490" s="156">
        <f t="shared" si="134"/>
        <v>0</v>
      </c>
      <c r="BF490" s="156">
        <f t="shared" si="135"/>
        <v>0</v>
      </c>
      <c r="BG490" s="156">
        <f t="shared" si="136"/>
        <v>0</v>
      </c>
      <c r="BH490" s="156">
        <f t="shared" si="137"/>
        <v>0</v>
      </c>
      <c r="BI490" s="156">
        <f t="shared" si="138"/>
        <v>0</v>
      </c>
      <c r="BJ490" s="16" t="s">
        <v>88</v>
      </c>
      <c r="BK490" s="156">
        <f t="shared" si="139"/>
        <v>0</v>
      </c>
      <c r="BL490" s="16" t="s">
        <v>323</v>
      </c>
      <c r="BM490" s="155" t="s">
        <v>9193</v>
      </c>
    </row>
    <row r="491" spans="2:65" s="1" customFormat="1" ht="24.15" customHeight="1">
      <c r="B491" s="142"/>
      <c r="C491" s="143" t="s">
        <v>3231</v>
      </c>
      <c r="D491" s="143" t="s">
        <v>319</v>
      </c>
      <c r="E491" s="144" t="s">
        <v>9194</v>
      </c>
      <c r="F491" s="145" t="s">
        <v>9195</v>
      </c>
      <c r="G491" s="146" t="s">
        <v>467</v>
      </c>
      <c r="H491" s="147">
        <v>24</v>
      </c>
      <c r="I491" s="148"/>
      <c r="J491" s="149">
        <f t="shared" si="130"/>
        <v>0</v>
      </c>
      <c r="K491" s="150"/>
      <c r="L491" s="31"/>
      <c r="M491" s="151" t="s">
        <v>1</v>
      </c>
      <c r="N491" s="152" t="s">
        <v>42</v>
      </c>
      <c r="P491" s="153">
        <f t="shared" si="131"/>
        <v>0</v>
      </c>
      <c r="Q491" s="153">
        <v>0</v>
      </c>
      <c r="R491" s="153">
        <f t="shared" si="132"/>
        <v>0</v>
      </c>
      <c r="S491" s="153">
        <v>0</v>
      </c>
      <c r="T491" s="154">
        <f t="shared" si="133"/>
        <v>0</v>
      </c>
      <c r="AR491" s="155" t="s">
        <v>323</v>
      </c>
      <c r="AT491" s="155" t="s">
        <v>319</v>
      </c>
      <c r="AU491" s="155" t="s">
        <v>83</v>
      </c>
      <c r="AY491" s="16" t="s">
        <v>317</v>
      </c>
      <c r="BE491" s="156">
        <f t="shared" si="134"/>
        <v>0</v>
      </c>
      <c r="BF491" s="156">
        <f t="shared" si="135"/>
        <v>0</v>
      </c>
      <c r="BG491" s="156">
        <f t="shared" si="136"/>
        <v>0</v>
      </c>
      <c r="BH491" s="156">
        <f t="shared" si="137"/>
        <v>0</v>
      </c>
      <c r="BI491" s="156">
        <f t="shared" si="138"/>
        <v>0</v>
      </c>
      <c r="BJ491" s="16" t="s">
        <v>88</v>
      </c>
      <c r="BK491" s="156">
        <f t="shared" si="139"/>
        <v>0</v>
      </c>
      <c r="BL491" s="16" t="s">
        <v>323</v>
      </c>
      <c r="BM491" s="155" t="s">
        <v>9196</v>
      </c>
    </row>
    <row r="492" spans="2:65" s="1" customFormat="1" ht="24.15" customHeight="1">
      <c r="B492" s="142"/>
      <c r="C492" s="179" t="s">
        <v>3237</v>
      </c>
      <c r="D492" s="179" t="s">
        <v>454</v>
      </c>
      <c r="E492" s="180" t="s">
        <v>9197</v>
      </c>
      <c r="F492" s="181" t="s">
        <v>9198</v>
      </c>
      <c r="G492" s="182" t="s">
        <v>467</v>
      </c>
      <c r="H492" s="183">
        <v>24</v>
      </c>
      <c r="I492" s="184"/>
      <c r="J492" s="185">
        <f t="shared" si="130"/>
        <v>0</v>
      </c>
      <c r="K492" s="186"/>
      <c r="L492" s="187"/>
      <c r="M492" s="188" t="s">
        <v>1</v>
      </c>
      <c r="N492" s="189" t="s">
        <v>42</v>
      </c>
      <c r="P492" s="153">
        <f t="shared" si="131"/>
        <v>0</v>
      </c>
      <c r="Q492" s="153">
        <v>1.7000000000000001E-2</v>
      </c>
      <c r="R492" s="153">
        <f t="shared" si="132"/>
        <v>0.40800000000000003</v>
      </c>
      <c r="S492" s="153">
        <v>0</v>
      </c>
      <c r="T492" s="154">
        <f t="shared" si="133"/>
        <v>0</v>
      </c>
      <c r="AR492" s="155" t="s">
        <v>356</v>
      </c>
      <c r="AT492" s="155" t="s">
        <v>454</v>
      </c>
      <c r="AU492" s="155" t="s">
        <v>83</v>
      </c>
      <c r="AY492" s="16" t="s">
        <v>317</v>
      </c>
      <c r="BE492" s="156">
        <f t="shared" si="134"/>
        <v>0</v>
      </c>
      <c r="BF492" s="156">
        <f t="shared" si="135"/>
        <v>0</v>
      </c>
      <c r="BG492" s="156">
        <f t="shared" si="136"/>
        <v>0</v>
      </c>
      <c r="BH492" s="156">
        <f t="shared" si="137"/>
        <v>0</v>
      </c>
      <c r="BI492" s="156">
        <f t="shared" si="138"/>
        <v>0</v>
      </c>
      <c r="BJ492" s="16" t="s">
        <v>88</v>
      </c>
      <c r="BK492" s="156">
        <f t="shared" si="139"/>
        <v>0</v>
      </c>
      <c r="BL492" s="16" t="s">
        <v>323</v>
      </c>
      <c r="BM492" s="155" t="s">
        <v>9199</v>
      </c>
    </row>
    <row r="493" spans="2:65" s="1" customFormat="1" ht="24.15" customHeight="1">
      <c r="B493" s="142"/>
      <c r="C493" s="179" t="s">
        <v>3246</v>
      </c>
      <c r="D493" s="179" t="s">
        <v>454</v>
      </c>
      <c r="E493" s="180" t="s">
        <v>9200</v>
      </c>
      <c r="F493" s="181" t="s">
        <v>9201</v>
      </c>
      <c r="G493" s="182" t="s">
        <v>467</v>
      </c>
      <c r="H493" s="183">
        <v>24</v>
      </c>
      <c r="I493" s="184"/>
      <c r="J493" s="185">
        <f t="shared" si="130"/>
        <v>0</v>
      </c>
      <c r="K493" s="186"/>
      <c r="L493" s="187"/>
      <c r="M493" s="188" t="s">
        <v>1</v>
      </c>
      <c r="N493" s="189" t="s">
        <v>42</v>
      </c>
      <c r="P493" s="153">
        <f t="shared" si="131"/>
        <v>0</v>
      </c>
      <c r="Q493" s="153">
        <v>5.0000000000000002E-5</v>
      </c>
      <c r="R493" s="153">
        <f t="shared" si="132"/>
        <v>1.2000000000000001E-3</v>
      </c>
      <c r="S493" s="153">
        <v>0</v>
      </c>
      <c r="T493" s="154">
        <f t="shared" si="133"/>
        <v>0</v>
      </c>
      <c r="AR493" s="155" t="s">
        <v>356</v>
      </c>
      <c r="AT493" s="155" t="s">
        <v>454</v>
      </c>
      <c r="AU493" s="155" t="s">
        <v>83</v>
      </c>
      <c r="AY493" s="16" t="s">
        <v>317</v>
      </c>
      <c r="BE493" s="156">
        <f t="shared" si="134"/>
        <v>0</v>
      </c>
      <c r="BF493" s="156">
        <f t="shared" si="135"/>
        <v>0</v>
      </c>
      <c r="BG493" s="156">
        <f t="shared" si="136"/>
        <v>0</v>
      </c>
      <c r="BH493" s="156">
        <f t="shared" si="137"/>
        <v>0</v>
      </c>
      <c r="BI493" s="156">
        <f t="shared" si="138"/>
        <v>0</v>
      </c>
      <c r="BJ493" s="16" t="s">
        <v>88</v>
      </c>
      <c r="BK493" s="156">
        <f t="shared" si="139"/>
        <v>0</v>
      </c>
      <c r="BL493" s="16" t="s">
        <v>323</v>
      </c>
      <c r="BM493" s="155" t="s">
        <v>9202</v>
      </c>
    </row>
    <row r="494" spans="2:65" s="1" customFormat="1" ht="16.5" customHeight="1">
      <c r="B494" s="142"/>
      <c r="C494" s="143" t="s">
        <v>3251</v>
      </c>
      <c r="D494" s="143" t="s">
        <v>319</v>
      </c>
      <c r="E494" s="144" t="s">
        <v>9203</v>
      </c>
      <c r="F494" s="145" t="s">
        <v>9204</v>
      </c>
      <c r="G494" s="146" t="s">
        <v>467</v>
      </c>
      <c r="H494" s="147">
        <v>6</v>
      </c>
      <c r="I494" s="148"/>
      <c r="J494" s="149">
        <f t="shared" si="130"/>
        <v>0</v>
      </c>
      <c r="K494" s="150"/>
      <c r="L494" s="31"/>
      <c r="M494" s="151" t="s">
        <v>1</v>
      </c>
      <c r="N494" s="152" t="s">
        <v>42</v>
      </c>
      <c r="P494" s="153">
        <f t="shared" si="131"/>
        <v>0</v>
      </c>
      <c r="Q494" s="153">
        <v>0</v>
      </c>
      <c r="R494" s="153">
        <f t="shared" si="132"/>
        <v>0</v>
      </c>
      <c r="S494" s="153">
        <v>0</v>
      </c>
      <c r="T494" s="154">
        <f t="shared" si="133"/>
        <v>0</v>
      </c>
      <c r="AR494" s="155" t="s">
        <v>323</v>
      </c>
      <c r="AT494" s="155" t="s">
        <v>319</v>
      </c>
      <c r="AU494" s="155" t="s">
        <v>83</v>
      </c>
      <c r="AY494" s="16" t="s">
        <v>317</v>
      </c>
      <c r="BE494" s="156">
        <f t="shared" si="134"/>
        <v>0</v>
      </c>
      <c r="BF494" s="156">
        <f t="shared" si="135"/>
        <v>0</v>
      </c>
      <c r="BG494" s="156">
        <f t="shared" si="136"/>
        <v>0</v>
      </c>
      <c r="BH494" s="156">
        <f t="shared" si="137"/>
        <v>0</v>
      </c>
      <c r="BI494" s="156">
        <f t="shared" si="138"/>
        <v>0</v>
      </c>
      <c r="BJ494" s="16" t="s">
        <v>88</v>
      </c>
      <c r="BK494" s="156">
        <f t="shared" si="139"/>
        <v>0</v>
      </c>
      <c r="BL494" s="16" t="s">
        <v>323</v>
      </c>
      <c r="BM494" s="155" t="s">
        <v>9205</v>
      </c>
    </row>
    <row r="495" spans="2:65" s="1" customFormat="1" ht="16.5" customHeight="1">
      <c r="B495" s="142"/>
      <c r="C495" s="179" t="s">
        <v>3256</v>
      </c>
      <c r="D495" s="179" t="s">
        <v>454</v>
      </c>
      <c r="E495" s="180" t="s">
        <v>9203</v>
      </c>
      <c r="F495" s="181" t="s">
        <v>9204</v>
      </c>
      <c r="G495" s="182" t="s">
        <v>467</v>
      </c>
      <c r="H495" s="183">
        <v>6</v>
      </c>
      <c r="I495" s="184"/>
      <c r="J495" s="185">
        <f t="shared" si="130"/>
        <v>0</v>
      </c>
      <c r="K495" s="186"/>
      <c r="L495" s="187"/>
      <c r="M495" s="188" t="s">
        <v>1</v>
      </c>
      <c r="N495" s="189" t="s">
        <v>42</v>
      </c>
      <c r="P495" s="153">
        <f t="shared" si="131"/>
        <v>0</v>
      </c>
      <c r="Q495" s="153">
        <v>0</v>
      </c>
      <c r="R495" s="153">
        <f t="shared" si="132"/>
        <v>0</v>
      </c>
      <c r="S495" s="153">
        <v>0</v>
      </c>
      <c r="T495" s="154">
        <f t="shared" si="133"/>
        <v>0</v>
      </c>
      <c r="AR495" s="155" t="s">
        <v>356</v>
      </c>
      <c r="AT495" s="155" t="s">
        <v>454</v>
      </c>
      <c r="AU495" s="155" t="s">
        <v>83</v>
      </c>
      <c r="AY495" s="16" t="s">
        <v>317</v>
      </c>
      <c r="BE495" s="156">
        <f t="shared" si="134"/>
        <v>0</v>
      </c>
      <c r="BF495" s="156">
        <f t="shared" si="135"/>
        <v>0</v>
      </c>
      <c r="BG495" s="156">
        <f t="shared" si="136"/>
        <v>0</v>
      </c>
      <c r="BH495" s="156">
        <f t="shared" si="137"/>
        <v>0</v>
      </c>
      <c r="BI495" s="156">
        <f t="shared" si="138"/>
        <v>0</v>
      </c>
      <c r="BJ495" s="16" t="s">
        <v>88</v>
      </c>
      <c r="BK495" s="156">
        <f t="shared" si="139"/>
        <v>0</v>
      </c>
      <c r="BL495" s="16" t="s">
        <v>323</v>
      </c>
      <c r="BM495" s="155" t="s">
        <v>9206</v>
      </c>
    </row>
    <row r="496" spans="2:65" s="1" customFormat="1" ht="16.5" customHeight="1">
      <c r="B496" s="142"/>
      <c r="C496" s="143" t="s">
        <v>3261</v>
      </c>
      <c r="D496" s="143" t="s">
        <v>319</v>
      </c>
      <c r="E496" s="144" t="s">
        <v>9207</v>
      </c>
      <c r="F496" s="145" t="s">
        <v>9208</v>
      </c>
      <c r="G496" s="146" t="s">
        <v>467</v>
      </c>
      <c r="H496" s="147">
        <v>6</v>
      </c>
      <c r="I496" s="148"/>
      <c r="J496" s="149">
        <f t="shared" si="130"/>
        <v>0</v>
      </c>
      <c r="K496" s="150"/>
      <c r="L496" s="31"/>
      <c r="M496" s="151" t="s">
        <v>1</v>
      </c>
      <c r="N496" s="152" t="s">
        <v>42</v>
      </c>
      <c r="P496" s="153">
        <f t="shared" si="131"/>
        <v>0</v>
      </c>
      <c r="Q496" s="153">
        <v>0</v>
      </c>
      <c r="R496" s="153">
        <f t="shared" si="132"/>
        <v>0</v>
      </c>
      <c r="S496" s="153">
        <v>0</v>
      </c>
      <c r="T496" s="154">
        <f t="shared" si="133"/>
        <v>0</v>
      </c>
      <c r="AR496" s="155" t="s">
        <v>323</v>
      </c>
      <c r="AT496" s="155" t="s">
        <v>319</v>
      </c>
      <c r="AU496" s="155" t="s">
        <v>83</v>
      </c>
      <c r="AY496" s="16" t="s">
        <v>317</v>
      </c>
      <c r="BE496" s="156">
        <f t="shared" si="134"/>
        <v>0</v>
      </c>
      <c r="BF496" s="156">
        <f t="shared" si="135"/>
        <v>0</v>
      </c>
      <c r="BG496" s="156">
        <f t="shared" si="136"/>
        <v>0</v>
      </c>
      <c r="BH496" s="156">
        <f t="shared" si="137"/>
        <v>0</v>
      </c>
      <c r="BI496" s="156">
        <f t="shared" si="138"/>
        <v>0</v>
      </c>
      <c r="BJ496" s="16" t="s">
        <v>88</v>
      </c>
      <c r="BK496" s="156">
        <f t="shared" si="139"/>
        <v>0</v>
      </c>
      <c r="BL496" s="16" t="s">
        <v>323</v>
      </c>
      <c r="BM496" s="155" t="s">
        <v>9209</v>
      </c>
    </row>
    <row r="497" spans="2:65" s="1" customFormat="1" ht="16.5" customHeight="1">
      <c r="B497" s="142"/>
      <c r="C497" s="179" t="s">
        <v>3266</v>
      </c>
      <c r="D497" s="179" t="s">
        <v>454</v>
      </c>
      <c r="E497" s="180" t="s">
        <v>9210</v>
      </c>
      <c r="F497" s="181" t="s">
        <v>9208</v>
      </c>
      <c r="G497" s="182" t="s">
        <v>467</v>
      </c>
      <c r="H497" s="183">
        <v>6</v>
      </c>
      <c r="I497" s="184"/>
      <c r="J497" s="185">
        <f t="shared" si="130"/>
        <v>0</v>
      </c>
      <c r="K497" s="186"/>
      <c r="L497" s="187"/>
      <c r="M497" s="188" t="s">
        <v>1</v>
      </c>
      <c r="N497" s="189" t="s">
        <v>42</v>
      </c>
      <c r="P497" s="153">
        <f t="shared" si="131"/>
        <v>0</v>
      </c>
      <c r="Q497" s="153">
        <v>0</v>
      </c>
      <c r="R497" s="153">
        <f t="shared" si="132"/>
        <v>0</v>
      </c>
      <c r="S497" s="153">
        <v>0</v>
      </c>
      <c r="T497" s="154">
        <f t="shared" si="133"/>
        <v>0</v>
      </c>
      <c r="AR497" s="155" t="s">
        <v>356</v>
      </c>
      <c r="AT497" s="155" t="s">
        <v>454</v>
      </c>
      <c r="AU497" s="155" t="s">
        <v>83</v>
      </c>
      <c r="AY497" s="16" t="s">
        <v>317</v>
      </c>
      <c r="BE497" s="156">
        <f t="shared" si="134"/>
        <v>0</v>
      </c>
      <c r="BF497" s="156">
        <f t="shared" si="135"/>
        <v>0</v>
      </c>
      <c r="BG497" s="156">
        <f t="shared" si="136"/>
        <v>0</v>
      </c>
      <c r="BH497" s="156">
        <f t="shared" si="137"/>
        <v>0</v>
      </c>
      <c r="BI497" s="156">
        <f t="shared" si="138"/>
        <v>0</v>
      </c>
      <c r="BJ497" s="16" t="s">
        <v>88</v>
      </c>
      <c r="BK497" s="156">
        <f t="shared" si="139"/>
        <v>0</v>
      </c>
      <c r="BL497" s="16" t="s">
        <v>323</v>
      </c>
      <c r="BM497" s="155" t="s">
        <v>9211</v>
      </c>
    </row>
    <row r="498" spans="2:65" s="1" customFormat="1" ht="24.15" customHeight="1">
      <c r="B498" s="142"/>
      <c r="C498" s="143" t="s">
        <v>3271</v>
      </c>
      <c r="D498" s="143" t="s">
        <v>319</v>
      </c>
      <c r="E498" s="144" t="s">
        <v>903</v>
      </c>
      <c r="F498" s="145" t="s">
        <v>9212</v>
      </c>
      <c r="G498" s="146" t="s">
        <v>467</v>
      </c>
      <c r="H498" s="147">
        <v>5</v>
      </c>
      <c r="I498" s="148"/>
      <c r="J498" s="149">
        <f t="shared" si="130"/>
        <v>0</v>
      </c>
      <c r="K498" s="150"/>
      <c r="L498" s="31"/>
      <c r="M498" s="151" t="s">
        <v>1</v>
      </c>
      <c r="N498" s="152" t="s">
        <v>42</v>
      </c>
      <c r="P498" s="153">
        <f t="shared" si="131"/>
        <v>0</v>
      </c>
      <c r="Q498" s="153">
        <v>0</v>
      </c>
      <c r="R498" s="153">
        <f t="shared" si="132"/>
        <v>0</v>
      </c>
      <c r="S498" s="153">
        <v>0</v>
      </c>
      <c r="T498" s="154">
        <f t="shared" si="133"/>
        <v>0</v>
      </c>
      <c r="AR498" s="155" t="s">
        <v>323</v>
      </c>
      <c r="AT498" s="155" t="s">
        <v>319</v>
      </c>
      <c r="AU498" s="155" t="s">
        <v>83</v>
      </c>
      <c r="AY498" s="16" t="s">
        <v>317</v>
      </c>
      <c r="BE498" s="156">
        <f t="shared" si="134"/>
        <v>0</v>
      </c>
      <c r="BF498" s="156">
        <f t="shared" si="135"/>
        <v>0</v>
      </c>
      <c r="BG498" s="156">
        <f t="shared" si="136"/>
        <v>0</v>
      </c>
      <c r="BH498" s="156">
        <f t="shared" si="137"/>
        <v>0</v>
      </c>
      <c r="BI498" s="156">
        <f t="shared" si="138"/>
        <v>0</v>
      </c>
      <c r="BJ498" s="16" t="s">
        <v>88</v>
      </c>
      <c r="BK498" s="156">
        <f t="shared" si="139"/>
        <v>0</v>
      </c>
      <c r="BL498" s="16" t="s">
        <v>323</v>
      </c>
      <c r="BM498" s="155" t="s">
        <v>9213</v>
      </c>
    </row>
    <row r="499" spans="2:65" s="1" customFormat="1" ht="24.15" customHeight="1">
      <c r="B499" s="142"/>
      <c r="C499" s="179" t="s">
        <v>3275</v>
      </c>
      <c r="D499" s="179" t="s">
        <v>454</v>
      </c>
      <c r="E499" s="180" t="s">
        <v>903</v>
      </c>
      <c r="F499" s="181" t="s">
        <v>9212</v>
      </c>
      <c r="G499" s="182" t="s">
        <v>467</v>
      </c>
      <c r="H499" s="183">
        <v>5</v>
      </c>
      <c r="I499" s="184"/>
      <c r="J499" s="185">
        <f t="shared" si="130"/>
        <v>0</v>
      </c>
      <c r="K499" s="186"/>
      <c r="L499" s="187"/>
      <c r="M499" s="188" t="s">
        <v>1</v>
      </c>
      <c r="N499" s="189" t="s">
        <v>42</v>
      </c>
      <c r="P499" s="153">
        <f t="shared" si="131"/>
        <v>0</v>
      </c>
      <c r="Q499" s="153">
        <v>0</v>
      </c>
      <c r="R499" s="153">
        <f t="shared" si="132"/>
        <v>0</v>
      </c>
      <c r="S499" s="153">
        <v>0</v>
      </c>
      <c r="T499" s="154">
        <f t="shared" si="133"/>
        <v>0</v>
      </c>
      <c r="AR499" s="155" t="s">
        <v>356</v>
      </c>
      <c r="AT499" s="155" t="s">
        <v>454</v>
      </c>
      <c r="AU499" s="155" t="s">
        <v>83</v>
      </c>
      <c r="AY499" s="16" t="s">
        <v>317</v>
      </c>
      <c r="BE499" s="156">
        <f t="shared" si="134"/>
        <v>0</v>
      </c>
      <c r="BF499" s="156">
        <f t="shared" si="135"/>
        <v>0</v>
      </c>
      <c r="BG499" s="156">
        <f t="shared" si="136"/>
        <v>0</v>
      </c>
      <c r="BH499" s="156">
        <f t="shared" si="137"/>
        <v>0</v>
      </c>
      <c r="BI499" s="156">
        <f t="shared" si="138"/>
        <v>0</v>
      </c>
      <c r="BJ499" s="16" t="s">
        <v>88</v>
      </c>
      <c r="BK499" s="156">
        <f t="shared" si="139"/>
        <v>0</v>
      </c>
      <c r="BL499" s="16" t="s">
        <v>323</v>
      </c>
      <c r="BM499" s="155" t="s">
        <v>9214</v>
      </c>
    </row>
    <row r="500" spans="2:65" s="1" customFormat="1" ht="21.75" customHeight="1">
      <c r="B500" s="142"/>
      <c r="C500" s="143" t="s">
        <v>3280</v>
      </c>
      <c r="D500" s="143" t="s">
        <v>319</v>
      </c>
      <c r="E500" s="144" t="s">
        <v>9215</v>
      </c>
      <c r="F500" s="145" t="s">
        <v>9216</v>
      </c>
      <c r="G500" s="146" t="s">
        <v>467</v>
      </c>
      <c r="H500" s="147">
        <v>14</v>
      </c>
      <c r="I500" s="148"/>
      <c r="J500" s="149">
        <f t="shared" si="130"/>
        <v>0</v>
      </c>
      <c r="K500" s="150"/>
      <c r="L500" s="31"/>
      <c r="M500" s="151" t="s">
        <v>1</v>
      </c>
      <c r="N500" s="152" t="s">
        <v>42</v>
      </c>
      <c r="P500" s="153">
        <f t="shared" si="131"/>
        <v>0</v>
      </c>
      <c r="Q500" s="153">
        <v>0</v>
      </c>
      <c r="R500" s="153">
        <f t="shared" si="132"/>
        <v>0</v>
      </c>
      <c r="S500" s="153">
        <v>0</v>
      </c>
      <c r="T500" s="154">
        <f t="shared" si="133"/>
        <v>0</v>
      </c>
      <c r="AR500" s="155" t="s">
        <v>323</v>
      </c>
      <c r="AT500" s="155" t="s">
        <v>319</v>
      </c>
      <c r="AU500" s="155" t="s">
        <v>83</v>
      </c>
      <c r="AY500" s="16" t="s">
        <v>317</v>
      </c>
      <c r="BE500" s="156">
        <f t="shared" si="134"/>
        <v>0</v>
      </c>
      <c r="BF500" s="156">
        <f t="shared" si="135"/>
        <v>0</v>
      </c>
      <c r="BG500" s="156">
        <f t="shared" si="136"/>
        <v>0</v>
      </c>
      <c r="BH500" s="156">
        <f t="shared" si="137"/>
        <v>0</v>
      </c>
      <c r="BI500" s="156">
        <f t="shared" si="138"/>
        <v>0</v>
      </c>
      <c r="BJ500" s="16" t="s">
        <v>88</v>
      </c>
      <c r="BK500" s="156">
        <f t="shared" si="139"/>
        <v>0</v>
      </c>
      <c r="BL500" s="16" t="s">
        <v>323</v>
      </c>
      <c r="BM500" s="155" t="s">
        <v>9217</v>
      </c>
    </row>
    <row r="501" spans="2:65" s="1" customFormat="1" ht="21.75" customHeight="1">
      <c r="B501" s="142"/>
      <c r="C501" s="179" t="s">
        <v>3285</v>
      </c>
      <c r="D501" s="179" t="s">
        <v>454</v>
      </c>
      <c r="E501" s="180" t="s">
        <v>9218</v>
      </c>
      <c r="F501" s="181" t="s">
        <v>9216</v>
      </c>
      <c r="G501" s="182" t="s">
        <v>467</v>
      </c>
      <c r="H501" s="183">
        <v>14</v>
      </c>
      <c r="I501" s="184"/>
      <c r="J501" s="185">
        <f t="shared" si="130"/>
        <v>0</v>
      </c>
      <c r="K501" s="186"/>
      <c r="L501" s="187"/>
      <c r="M501" s="188" t="s">
        <v>1</v>
      </c>
      <c r="N501" s="189" t="s">
        <v>42</v>
      </c>
      <c r="P501" s="153">
        <f t="shared" si="131"/>
        <v>0</v>
      </c>
      <c r="Q501" s="153">
        <v>0</v>
      </c>
      <c r="R501" s="153">
        <f t="shared" si="132"/>
        <v>0</v>
      </c>
      <c r="S501" s="153">
        <v>0</v>
      </c>
      <c r="T501" s="154">
        <f t="shared" si="133"/>
        <v>0</v>
      </c>
      <c r="AR501" s="155" t="s">
        <v>356</v>
      </c>
      <c r="AT501" s="155" t="s">
        <v>454</v>
      </c>
      <c r="AU501" s="155" t="s">
        <v>83</v>
      </c>
      <c r="AY501" s="16" t="s">
        <v>317</v>
      </c>
      <c r="BE501" s="156">
        <f t="shared" si="134"/>
        <v>0</v>
      </c>
      <c r="BF501" s="156">
        <f t="shared" si="135"/>
        <v>0</v>
      </c>
      <c r="BG501" s="156">
        <f t="shared" si="136"/>
        <v>0</v>
      </c>
      <c r="BH501" s="156">
        <f t="shared" si="137"/>
        <v>0</v>
      </c>
      <c r="BI501" s="156">
        <f t="shared" si="138"/>
        <v>0</v>
      </c>
      <c r="BJ501" s="16" t="s">
        <v>88</v>
      </c>
      <c r="BK501" s="156">
        <f t="shared" si="139"/>
        <v>0</v>
      </c>
      <c r="BL501" s="16" t="s">
        <v>323</v>
      </c>
      <c r="BM501" s="155" t="s">
        <v>9219</v>
      </c>
    </row>
    <row r="502" spans="2:65" s="1" customFormat="1" ht="16.5" customHeight="1">
      <c r="B502" s="142"/>
      <c r="C502" s="143" t="s">
        <v>3292</v>
      </c>
      <c r="D502" s="143" t="s">
        <v>319</v>
      </c>
      <c r="E502" s="144" t="s">
        <v>9220</v>
      </c>
      <c r="F502" s="145" t="s">
        <v>9221</v>
      </c>
      <c r="G502" s="146" t="s">
        <v>467</v>
      </c>
      <c r="H502" s="147">
        <v>26</v>
      </c>
      <c r="I502" s="148"/>
      <c r="J502" s="149">
        <f t="shared" si="130"/>
        <v>0</v>
      </c>
      <c r="K502" s="150"/>
      <c r="L502" s="31"/>
      <c r="M502" s="151" t="s">
        <v>1</v>
      </c>
      <c r="N502" s="152" t="s">
        <v>42</v>
      </c>
      <c r="P502" s="153">
        <f t="shared" si="131"/>
        <v>0</v>
      </c>
      <c r="Q502" s="153">
        <v>0</v>
      </c>
      <c r="R502" s="153">
        <f t="shared" si="132"/>
        <v>0</v>
      </c>
      <c r="S502" s="153">
        <v>0</v>
      </c>
      <c r="T502" s="154">
        <f t="shared" si="133"/>
        <v>0</v>
      </c>
      <c r="AR502" s="155" t="s">
        <v>323</v>
      </c>
      <c r="AT502" s="155" t="s">
        <v>319</v>
      </c>
      <c r="AU502" s="155" t="s">
        <v>83</v>
      </c>
      <c r="AY502" s="16" t="s">
        <v>317</v>
      </c>
      <c r="BE502" s="156">
        <f t="shared" si="134"/>
        <v>0</v>
      </c>
      <c r="BF502" s="156">
        <f t="shared" si="135"/>
        <v>0</v>
      </c>
      <c r="BG502" s="156">
        <f t="shared" si="136"/>
        <v>0</v>
      </c>
      <c r="BH502" s="156">
        <f t="shared" si="137"/>
        <v>0</v>
      </c>
      <c r="BI502" s="156">
        <f t="shared" si="138"/>
        <v>0</v>
      </c>
      <c r="BJ502" s="16" t="s">
        <v>88</v>
      </c>
      <c r="BK502" s="156">
        <f t="shared" si="139"/>
        <v>0</v>
      </c>
      <c r="BL502" s="16" t="s">
        <v>323</v>
      </c>
      <c r="BM502" s="155" t="s">
        <v>9222</v>
      </c>
    </row>
    <row r="503" spans="2:65" s="1" customFormat="1" ht="16.5" customHeight="1">
      <c r="B503" s="142"/>
      <c r="C503" s="179" t="s">
        <v>3323</v>
      </c>
      <c r="D503" s="179" t="s">
        <v>454</v>
      </c>
      <c r="E503" s="180" t="s">
        <v>9223</v>
      </c>
      <c r="F503" s="181" t="s">
        <v>9224</v>
      </c>
      <c r="G503" s="182" t="s">
        <v>467</v>
      </c>
      <c r="H503" s="183">
        <v>26</v>
      </c>
      <c r="I503" s="184"/>
      <c r="J503" s="185">
        <f t="shared" si="130"/>
        <v>0</v>
      </c>
      <c r="K503" s="186"/>
      <c r="L503" s="187"/>
      <c r="M503" s="188" t="s">
        <v>1</v>
      </c>
      <c r="N503" s="189" t="s">
        <v>42</v>
      </c>
      <c r="P503" s="153">
        <f t="shared" si="131"/>
        <v>0</v>
      </c>
      <c r="Q503" s="153">
        <v>1.4999999999999999E-4</v>
      </c>
      <c r="R503" s="153">
        <f t="shared" si="132"/>
        <v>3.8999999999999998E-3</v>
      </c>
      <c r="S503" s="153">
        <v>0</v>
      </c>
      <c r="T503" s="154">
        <f t="shared" si="133"/>
        <v>0</v>
      </c>
      <c r="AR503" s="155" t="s">
        <v>356</v>
      </c>
      <c r="AT503" s="155" t="s">
        <v>454</v>
      </c>
      <c r="AU503" s="155" t="s">
        <v>83</v>
      </c>
      <c r="AY503" s="16" t="s">
        <v>317</v>
      </c>
      <c r="BE503" s="156">
        <f t="shared" si="134"/>
        <v>0</v>
      </c>
      <c r="BF503" s="156">
        <f t="shared" si="135"/>
        <v>0</v>
      </c>
      <c r="BG503" s="156">
        <f t="shared" si="136"/>
        <v>0</v>
      </c>
      <c r="BH503" s="156">
        <f t="shared" si="137"/>
        <v>0</v>
      </c>
      <c r="BI503" s="156">
        <f t="shared" si="138"/>
        <v>0</v>
      </c>
      <c r="BJ503" s="16" t="s">
        <v>88</v>
      </c>
      <c r="BK503" s="156">
        <f t="shared" si="139"/>
        <v>0</v>
      </c>
      <c r="BL503" s="16" t="s">
        <v>323</v>
      </c>
      <c r="BM503" s="155" t="s">
        <v>9225</v>
      </c>
    </row>
    <row r="504" spans="2:65" s="1" customFormat="1" ht="21.75" customHeight="1">
      <c r="B504" s="142"/>
      <c r="C504" s="143" t="s">
        <v>3327</v>
      </c>
      <c r="D504" s="143" t="s">
        <v>319</v>
      </c>
      <c r="E504" s="144" t="s">
        <v>9226</v>
      </c>
      <c r="F504" s="145" t="s">
        <v>9227</v>
      </c>
      <c r="G504" s="146" t="s">
        <v>467</v>
      </c>
      <c r="H504" s="147">
        <v>40</v>
      </c>
      <c r="I504" s="148"/>
      <c r="J504" s="149">
        <f t="shared" si="130"/>
        <v>0</v>
      </c>
      <c r="K504" s="150"/>
      <c r="L504" s="31"/>
      <c r="M504" s="151" t="s">
        <v>1</v>
      </c>
      <c r="N504" s="152" t="s">
        <v>42</v>
      </c>
      <c r="P504" s="153">
        <f t="shared" si="131"/>
        <v>0</v>
      </c>
      <c r="Q504" s="153">
        <v>0</v>
      </c>
      <c r="R504" s="153">
        <f t="shared" si="132"/>
        <v>0</v>
      </c>
      <c r="S504" s="153">
        <v>0</v>
      </c>
      <c r="T504" s="154">
        <f t="shared" si="133"/>
        <v>0</v>
      </c>
      <c r="AR504" s="155" t="s">
        <v>323</v>
      </c>
      <c r="AT504" s="155" t="s">
        <v>319</v>
      </c>
      <c r="AU504" s="155" t="s">
        <v>83</v>
      </c>
      <c r="AY504" s="16" t="s">
        <v>317</v>
      </c>
      <c r="BE504" s="156">
        <f t="shared" si="134"/>
        <v>0</v>
      </c>
      <c r="BF504" s="156">
        <f t="shared" si="135"/>
        <v>0</v>
      </c>
      <c r="BG504" s="156">
        <f t="shared" si="136"/>
        <v>0</v>
      </c>
      <c r="BH504" s="156">
        <f t="shared" si="137"/>
        <v>0</v>
      </c>
      <c r="BI504" s="156">
        <f t="shared" si="138"/>
        <v>0</v>
      </c>
      <c r="BJ504" s="16" t="s">
        <v>88</v>
      </c>
      <c r="BK504" s="156">
        <f t="shared" si="139"/>
        <v>0</v>
      </c>
      <c r="BL504" s="16" t="s">
        <v>323</v>
      </c>
      <c r="BM504" s="155" t="s">
        <v>9228</v>
      </c>
    </row>
    <row r="505" spans="2:65" s="1" customFormat="1" ht="16.5" customHeight="1">
      <c r="B505" s="142"/>
      <c r="C505" s="179" t="s">
        <v>3331</v>
      </c>
      <c r="D505" s="179" t="s">
        <v>454</v>
      </c>
      <c r="E505" s="180" t="s">
        <v>9229</v>
      </c>
      <c r="F505" s="181" t="s">
        <v>9230</v>
      </c>
      <c r="G505" s="182" t="s">
        <v>467</v>
      </c>
      <c r="H505" s="183">
        <v>40</v>
      </c>
      <c r="I505" s="184"/>
      <c r="J505" s="185">
        <f t="shared" si="130"/>
        <v>0</v>
      </c>
      <c r="K505" s="186"/>
      <c r="L505" s="187"/>
      <c r="M505" s="188" t="s">
        <v>1</v>
      </c>
      <c r="N505" s="189" t="s">
        <v>42</v>
      </c>
      <c r="P505" s="153">
        <f t="shared" si="131"/>
        <v>0</v>
      </c>
      <c r="Q505" s="153">
        <v>2.2000000000000001E-4</v>
      </c>
      <c r="R505" s="153">
        <f t="shared" si="132"/>
        <v>8.8000000000000005E-3</v>
      </c>
      <c r="S505" s="153">
        <v>0</v>
      </c>
      <c r="T505" s="154">
        <f t="shared" si="133"/>
        <v>0</v>
      </c>
      <c r="AR505" s="155" t="s">
        <v>356</v>
      </c>
      <c r="AT505" s="155" t="s">
        <v>454</v>
      </c>
      <c r="AU505" s="155" t="s">
        <v>83</v>
      </c>
      <c r="AY505" s="16" t="s">
        <v>317</v>
      </c>
      <c r="BE505" s="156">
        <f t="shared" si="134"/>
        <v>0</v>
      </c>
      <c r="BF505" s="156">
        <f t="shared" si="135"/>
        <v>0</v>
      </c>
      <c r="BG505" s="156">
        <f t="shared" si="136"/>
        <v>0</v>
      </c>
      <c r="BH505" s="156">
        <f t="shared" si="137"/>
        <v>0</v>
      </c>
      <c r="BI505" s="156">
        <f t="shared" si="138"/>
        <v>0</v>
      </c>
      <c r="BJ505" s="16" t="s">
        <v>88</v>
      </c>
      <c r="BK505" s="156">
        <f t="shared" si="139"/>
        <v>0</v>
      </c>
      <c r="BL505" s="16" t="s">
        <v>323</v>
      </c>
      <c r="BM505" s="155" t="s">
        <v>9231</v>
      </c>
    </row>
    <row r="506" spans="2:65" s="1" customFormat="1" ht="24.15" customHeight="1">
      <c r="B506" s="142"/>
      <c r="C506" s="143" t="s">
        <v>3353</v>
      </c>
      <c r="D506" s="143" t="s">
        <v>319</v>
      </c>
      <c r="E506" s="144" t="s">
        <v>9232</v>
      </c>
      <c r="F506" s="145" t="s">
        <v>9233</v>
      </c>
      <c r="G506" s="146" t="s">
        <v>467</v>
      </c>
      <c r="H506" s="147">
        <v>5</v>
      </c>
      <c r="I506" s="148"/>
      <c r="J506" s="149">
        <f t="shared" si="130"/>
        <v>0</v>
      </c>
      <c r="K506" s="150"/>
      <c r="L506" s="31"/>
      <c r="M506" s="151" t="s">
        <v>1</v>
      </c>
      <c r="N506" s="152" t="s">
        <v>42</v>
      </c>
      <c r="P506" s="153">
        <f t="shared" si="131"/>
        <v>0</v>
      </c>
      <c r="Q506" s="153">
        <v>0</v>
      </c>
      <c r="R506" s="153">
        <f t="shared" si="132"/>
        <v>0</v>
      </c>
      <c r="S506" s="153">
        <v>0</v>
      </c>
      <c r="T506" s="154">
        <f t="shared" si="133"/>
        <v>0</v>
      </c>
      <c r="AR506" s="155" t="s">
        <v>323</v>
      </c>
      <c r="AT506" s="155" t="s">
        <v>319</v>
      </c>
      <c r="AU506" s="155" t="s">
        <v>83</v>
      </c>
      <c r="AY506" s="16" t="s">
        <v>317</v>
      </c>
      <c r="BE506" s="156">
        <f t="shared" si="134"/>
        <v>0</v>
      </c>
      <c r="BF506" s="156">
        <f t="shared" si="135"/>
        <v>0</v>
      </c>
      <c r="BG506" s="156">
        <f t="shared" si="136"/>
        <v>0</v>
      </c>
      <c r="BH506" s="156">
        <f t="shared" si="137"/>
        <v>0</v>
      </c>
      <c r="BI506" s="156">
        <f t="shared" si="138"/>
        <v>0</v>
      </c>
      <c r="BJ506" s="16" t="s">
        <v>88</v>
      </c>
      <c r="BK506" s="156">
        <f t="shared" si="139"/>
        <v>0</v>
      </c>
      <c r="BL506" s="16" t="s">
        <v>323</v>
      </c>
      <c r="BM506" s="155" t="s">
        <v>9234</v>
      </c>
    </row>
    <row r="507" spans="2:65" s="1" customFormat="1" ht="24.15" customHeight="1">
      <c r="B507" s="142"/>
      <c r="C507" s="179" t="s">
        <v>3358</v>
      </c>
      <c r="D507" s="179" t="s">
        <v>454</v>
      </c>
      <c r="E507" s="180" t="s">
        <v>9235</v>
      </c>
      <c r="F507" s="181" t="s">
        <v>9233</v>
      </c>
      <c r="G507" s="182" t="s">
        <v>467</v>
      </c>
      <c r="H507" s="183">
        <v>5</v>
      </c>
      <c r="I507" s="184"/>
      <c r="J507" s="185">
        <f t="shared" si="130"/>
        <v>0</v>
      </c>
      <c r="K507" s="186"/>
      <c r="L507" s="187"/>
      <c r="M507" s="188" t="s">
        <v>1</v>
      </c>
      <c r="N507" s="189" t="s">
        <v>42</v>
      </c>
      <c r="P507" s="153">
        <f t="shared" si="131"/>
        <v>0</v>
      </c>
      <c r="Q507" s="153">
        <v>0</v>
      </c>
      <c r="R507" s="153">
        <f t="shared" si="132"/>
        <v>0</v>
      </c>
      <c r="S507" s="153">
        <v>0</v>
      </c>
      <c r="T507" s="154">
        <f t="shared" si="133"/>
        <v>0</v>
      </c>
      <c r="AR507" s="155" t="s">
        <v>356</v>
      </c>
      <c r="AT507" s="155" t="s">
        <v>454</v>
      </c>
      <c r="AU507" s="155" t="s">
        <v>83</v>
      </c>
      <c r="AY507" s="16" t="s">
        <v>317</v>
      </c>
      <c r="BE507" s="156">
        <f t="shared" si="134"/>
        <v>0</v>
      </c>
      <c r="BF507" s="156">
        <f t="shared" si="135"/>
        <v>0</v>
      </c>
      <c r="BG507" s="156">
        <f t="shared" si="136"/>
        <v>0</v>
      </c>
      <c r="BH507" s="156">
        <f t="shared" si="137"/>
        <v>0</v>
      </c>
      <c r="BI507" s="156">
        <f t="shared" si="138"/>
        <v>0</v>
      </c>
      <c r="BJ507" s="16" t="s">
        <v>88</v>
      </c>
      <c r="BK507" s="156">
        <f t="shared" si="139"/>
        <v>0</v>
      </c>
      <c r="BL507" s="16" t="s">
        <v>323</v>
      </c>
      <c r="BM507" s="155" t="s">
        <v>9236</v>
      </c>
    </row>
    <row r="508" spans="2:65" s="1" customFormat="1" ht="16.5" customHeight="1">
      <c r="B508" s="142"/>
      <c r="C508" s="143" t="s">
        <v>3424</v>
      </c>
      <c r="D508" s="143" t="s">
        <v>319</v>
      </c>
      <c r="E508" s="144" t="s">
        <v>9185</v>
      </c>
      <c r="F508" s="145" t="s">
        <v>9186</v>
      </c>
      <c r="G508" s="146" t="s">
        <v>467</v>
      </c>
      <c r="H508" s="147">
        <v>6</v>
      </c>
      <c r="I508" s="148"/>
      <c r="J508" s="149">
        <f t="shared" si="130"/>
        <v>0</v>
      </c>
      <c r="K508" s="150"/>
      <c r="L508" s="31"/>
      <c r="M508" s="151" t="s">
        <v>1</v>
      </c>
      <c r="N508" s="152" t="s">
        <v>42</v>
      </c>
      <c r="P508" s="153">
        <f t="shared" si="131"/>
        <v>0</v>
      </c>
      <c r="Q508" s="153">
        <v>0</v>
      </c>
      <c r="R508" s="153">
        <f t="shared" si="132"/>
        <v>0</v>
      </c>
      <c r="S508" s="153">
        <v>0</v>
      </c>
      <c r="T508" s="154">
        <f t="shared" si="133"/>
        <v>0</v>
      </c>
      <c r="AR508" s="155" t="s">
        <v>323</v>
      </c>
      <c r="AT508" s="155" t="s">
        <v>319</v>
      </c>
      <c r="AU508" s="155" t="s">
        <v>83</v>
      </c>
      <c r="AY508" s="16" t="s">
        <v>317</v>
      </c>
      <c r="BE508" s="156">
        <f t="shared" si="134"/>
        <v>0</v>
      </c>
      <c r="BF508" s="156">
        <f t="shared" si="135"/>
        <v>0</v>
      </c>
      <c r="BG508" s="156">
        <f t="shared" si="136"/>
        <v>0</v>
      </c>
      <c r="BH508" s="156">
        <f t="shared" si="137"/>
        <v>0</v>
      </c>
      <c r="BI508" s="156">
        <f t="shared" si="138"/>
        <v>0</v>
      </c>
      <c r="BJ508" s="16" t="s">
        <v>88</v>
      </c>
      <c r="BK508" s="156">
        <f t="shared" si="139"/>
        <v>0</v>
      </c>
      <c r="BL508" s="16" t="s">
        <v>323</v>
      </c>
      <c r="BM508" s="155" t="s">
        <v>9237</v>
      </c>
    </row>
    <row r="509" spans="2:65" s="1" customFormat="1" ht="21.75" customHeight="1">
      <c r="B509" s="142"/>
      <c r="C509" s="179" t="s">
        <v>3430</v>
      </c>
      <c r="D509" s="179" t="s">
        <v>454</v>
      </c>
      <c r="E509" s="180" t="s">
        <v>9238</v>
      </c>
      <c r="F509" s="181" t="s">
        <v>9239</v>
      </c>
      <c r="G509" s="182" t="s">
        <v>467</v>
      </c>
      <c r="H509" s="183">
        <v>6</v>
      </c>
      <c r="I509" s="184"/>
      <c r="J509" s="185">
        <f t="shared" si="130"/>
        <v>0</v>
      </c>
      <c r="K509" s="186"/>
      <c r="L509" s="187"/>
      <c r="M509" s="188" t="s">
        <v>1</v>
      </c>
      <c r="N509" s="189" t="s">
        <v>42</v>
      </c>
      <c r="P509" s="153">
        <f t="shared" si="131"/>
        <v>0</v>
      </c>
      <c r="Q509" s="153">
        <v>0</v>
      </c>
      <c r="R509" s="153">
        <f t="shared" si="132"/>
        <v>0</v>
      </c>
      <c r="S509" s="153">
        <v>0</v>
      </c>
      <c r="T509" s="154">
        <f t="shared" si="133"/>
        <v>0</v>
      </c>
      <c r="AR509" s="155" t="s">
        <v>356</v>
      </c>
      <c r="AT509" s="155" t="s">
        <v>454</v>
      </c>
      <c r="AU509" s="155" t="s">
        <v>83</v>
      </c>
      <c r="AY509" s="16" t="s">
        <v>317</v>
      </c>
      <c r="BE509" s="156">
        <f t="shared" si="134"/>
        <v>0</v>
      </c>
      <c r="BF509" s="156">
        <f t="shared" si="135"/>
        <v>0</v>
      </c>
      <c r="BG509" s="156">
        <f t="shared" si="136"/>
        <v>0</v>
      </c>
      <c r="BH509" s="156">
        <f t="shared" si="137"/>
        <v>0</v>
      </c>
      <c r="BI509" s="156">
        <f t="shared" si="138"/>
        <v>0</v>
      </c>
      <c r="BJ509" s="16" t="s">
        <v>88</v>
      </c>
      <c r="BK509" s="156">
        <f t="shared" si="139"/>
        <v>0</v>
      </c>
      <c r="BL509" s="16" t="s">
        <v>323</v>
      </c>
      <c r="BM509" s="155" t="s">
        <v>9240</v>
      </c>
    </row>
    <row r="510" spans="2:65" s="1" customFormat="1" ht="24.15" customHeight="1">
      <c r="B510" s="142"/>
      <c r="C510" s="179" t="s">
        <v>3434</v>
      </c>
      <c r="D510" s="179" t="s">
        <v>454</v>
      </c>
      <c r="E510" s="180" t="s">
        <v>9241</v>
      </c>
      <c r="F510" s="181" t="s">
        <v>9242</v>
      </c>
      <c r="G510" s="182" t="s">
        <v>484</v>
      </c>
      <c r="H510" s="183">
        <v>150</v>
      </c>
      <c r="I510" s="184"/>
      <c r="J510" s="185">
        <f t="shared" si="130"/>
        <v>0</v>
      </c>
      <c r="K510" s="186"/>
      <c r="L510" s="187"/>
      <c r="M510" s="188" t="s">
        <v>1</v>
      </c>
      <c r="N510" s="189" t="s">
        <v>42</v>
      </c>
      <c r="P510" s="153">
        <f t="shared" si="131"/>
        <v>0</v>
      </c>
      <c r="Q510" s="153">
        <v>0</v>
      </c>
      <c r="R510" s="153">
        <f t="shared" si="132"/>
        <v>0</v>
      </c>
      <c r="S510" s="153">
        <v>0</v>
      </c>
      <c r="T510" s="154">
        <f t="shared" si="133"/>
        <v>0</v>
      </c>
      <c r="AR510" s="155" t="s">
        <v>356</v>
      </c>
      <c r="AT510" s="155" t="s">
        <v>454</v>
      </c>
      <c r="AU510" s="155" t="s">
        <v>83</v>
      </c>
      <c r="AY510" s="16" t="s">
        <v>317</v>
      </c>
      <c r="BE510" s="156">
        <f t="shared" si="134"/>
        <v>0</v>
      </c>
      <c r="BF510" s="156">
        <f t="shared" si="135"/>
        <v>0</v>
      </c>
      <c r="BG510" s="156">
        <f t="shared" si="136"/>
        <v>0</v>
      </c>
      <c r="BH510" s="156">
        <f t="shared" si="137"/>
        <v>0</v>
      </c>
      <c r="BI510" s="156">
        <f t="shared" si="138"/>
        <v>0</v>
      </c>
      <c r="BJ510" s="16" t="s">
        <v>88</v>
      </c>
      <c r="BK510" s="156">
        <f t="shared" si="139"/>
        <v>0</v>
      </c>
      <c r="BL510" s="16" t="s">
        <v>323</v>
      </c>
      <c r="BM510" s="155" t="s">
        <v>9243</v>
      </c>
    </row>
    <row r="511" spans="2:65" s="1" customFormat="1" ht="16.5" customHeight="1">
      <c r="B511" s="142"/>
      <c r="C511" s="143" t="s">
        <v>3438</v>
      </c>
      <c r="D511" s="143" t="s">
        <v>319</v>
      </c>
      <c r="E511" s="144" t="s">
        <v>9244</v>
      </c>
      <c r="F511" s="145" t="s">
        <v>9245</v>
      </c>
      <c r="G511" s="146" t="s">
        <v>484</v>
      </c>
      <c r="H511" s="147">
        <v>150</v>
      </c>
      <c r="I511" s="148"/>
      <c r="J511" s="149">
        <f t="shared" si="130"/>
        <v>0</v>
      </c>
      <c r="K511" s="150"/>
      <c r="L511" s="31"/>
      <c r="M511" s="151" t="s">
        <v>1</v>
      </c>
      <c r="N511" s="152" t="s">
        <v>42</v>
      </c>
      <c r="P511" s="153">
        <f t="shared" si="131"/>
        <v>0</v>
      </c>
      <c r="Q511" s="153">
        <v>0</v>
      </c>
      <c r="R511" s="153">
        <f t="shared" si="132"/>
        <v>0</v>
      </c>
      <c r="S511" s="153">
        <v>0</v>
      </c>
      <c r="T511" s="154">
        <f t="shared" si="133"/>
        <v>0</v>
      </c>
      <c r="AR511" s="155" t="s">
        <v>323</v>
      </c>
      <c r="AT511" s="155" t="s">
        <v>319</v>
      </c>
      <c r="AU511" s="155" t="s">
        <v>83</v>
      </c>
      <c r="AY511" s="16" t="s">
        <v>317</v>
      </c>
      <c r="BE511" s="156">
        <f t="shared" si="134"/>
        <v>0</v>
      </c>
      <c r="BF511" s="156">
        <f t="shared" si="135"/>
        <v>0</v>
      </c>
      <c r="BG511" s="156">
        <f t="shared" si="136"/>
        <v>0</v>
      </c>
      <c r="BH511" s="156">
        <f t="shared" si="137"/>
        <v>0</v>
      </c>
      <c r="BI511" s="156">
        <f t="shared" si="138"/>
        <v>0</v>
      </c>
      <c r="BJ511" s="16" t="s">
        <v>88</v>
      </c>
      <c r="BK511" s="156">
        <f t="shared" si="139"/>
        <v>0</v>
      </c>
      <c r="BL511" s="16" t="s">
        <v>323</v>
      </c>
      <c r="BM511" s="155" t="s">
        <v>9246</v>
      </c>
    </row>
    <row r="512" spans="2:65" s="1" customFormat="1" ht="21.75" customHeight="1">
      <c r="B512" s="142"/>
      <c r="C512" s="179" t="s">
        <v>3442</v>
      </c>
      <c r="D512" s="179" t="s">
        <v>454</v>
      </c>
      <c r="E512" s="180" t="s">
        <v>9247</v>
      </c>
      <c r="F512" s="181" t="s">
        <v>9248</v>
      </c>
      <c r="G512" s="182" t="s">
        <v>467</v>
      </c>
      <c r="H512" s="183">
        <v>15</v>
      </c>
      <c r="I512" s="184"/>
      <c r="J512" s="185">
        <f t="shared" si="130"/>
        <v>0</v>
      </c>
      <c r="K512" s="186"/>
      <c r="L512" s="187"/>
      <c r="M512" s="188" t="s">
        <v>1</v>
      </c>
      <c r="N512" s="189" t="s">
        <v>42</v>
      </c>
      <c r="P512" s="153">
        <f t="shared" si="131"/>
        <v>0</v>
      </c>
      <c r="Q512" s="153">
        <v>0</v>
      </c>
      <c r="R512" s="153">
        <f t="shared" si="132"/>
        <v>0</v>
      </c>
      <c r="S512" s="153">
        <v>0</v>
      </c>
      <c r="T512" s="154">
        <f t="shared" si="133"/>
        <v>0</v>
      </c>
      <c r="AR512" s="155" t="s">
        <v>356</v>
      </c>
      <c r="AT512" s="155" t="s">
        <v>454</v>
      </c>
      <c r="AU512" s="155" t="s">
        <v>83</v>
      </c>
      <c r="AY512" s="16" t="s">
        <v>317</v>
      </c>
      <c r="BE512" s="156">
        <f t="shared" si="134"/>
        <v>0</v>
      </c>
      <c r="BF512" s="156">
        <f t="shared" si="135"/>
        <v>0</v>
      </c>
      <c r="BG512" s="156">
        <f t="shared" si="136"/>
        <v>0</v>
      </c>
      <c r="BH512" s="156">
        <f t="shared" si="137"/>
        <v>0</v>
      </c>
      <c r="BI512" s="156">
        <f t="shared" si="138"/>
        <v>0</v>
      </c>
      <c r="BJ512" s="16" t="s">
        <v>88</v>
      </c>
      <c r="BK512" s="156">
        <f t="shared" si="139"/>
        <v>0</v>
      </c>
      <c r="BL512" s="16" t="s">
        <v>323</v>
      </c>
      <c r="BM512" s="155" t="s">
        <v>9249</v>
      </c>
    </row>
    <row r="513" spans="2:65" s="1" customFormat="1" ht="16.5" customHeight="1">
      <c r="B513" s="142"/>
      <c r="C513" s="143" t="s">
        <v>3449</v>
      </c>
      <c r="D513" s="143" t="s">
        <v>319</v>
      </c>
      <c r="E513" s="144" t="s">
        <v>9250</v>
      </c>
      <c r="F513" s="145" t="s">
        <v>9251</v>
      </c>
      <c r="G513" s="146" t="s">
        <v>467</v>
      </c>
      <c r="H513" s="147">
        <v>15</v>
      </c>
      <c r="I513" s="148"/>
      <c r="J513" s="149">
        <f t="shared" si="130"/>
        <v>0</v>
      </c>
      <c r="K513" s="150"/>
      <c r="L513" s="31"/>
      <c r="M513" s="151" t="s">
        <v>1</v>
      </c>
      <c r="N513" s="152" t="s">
        <v>42</v>
      </c>
      <c r="P513" s="153">
        <f t="shared" si="131"/>
        <v>0</v>
      </c>
      <c r="Q513" s="153">
        <v>0</v>
      </c>
      <c r="R513" s="153">
        <f t="shared" si="132"/>
        <v>0</v>
      </c>
      <c r="S513" s="153">
        <v>0</v>
      </c>
      <c r="T513" s="154">
        <f t="shared" si="133"/>
        <v>0</v>
      </c>
      <c r="AR513" s="155" t="s">
        <v>323</v>
      </c>
      <c r="AT513" s="155" t="s">
        <v>319</v>
      </c>
      <c r="AU513" s="155" t="s">
        <v>83</v>
      </c>
      <c r="AY513" s="16" t="s">
        <v>317</v>
      </c>
      <c r="BE513" s="156">
        <f t="shared" si="134"/>
        <v>0</v>
      </c>
      <c r="BF513" s="156">
        <f t="shared" si="135"/>
        <v>0</v>
      </c>
      <c r="BG513" s="156">
        <f t="shared" si="136"/>
        <v>0</v>
      </c>
      <c r="BH513" s="156">
        <f t="shared" si="137"/>
        <v>0</v>
      </c>
      <c r="BI513" s="156">
        <f t="shared" si="138"/>
        <v>0</v>
      </c>
      <c r="BJ513" s="16" t="s">
        <v>88</v>
      </c>
      <c r="BK513" s="156">
        <f t="shared" si="139"/>
        <v>0</v>
      </c>
      <c r="BL513" s="16" t="s">
        <v>323</v>
      </c>
      <c r="BM513" s="155" t="s">
        <v>9252</v>
      </c>
    </row>
    <row r="514" spans="2:65" s="1" customFormat="1" ht="24.15" customHeight="1">
      <c r="B514" s="142"/>
      <c r="C514" s="143" t="s">
        <v>3453</v>
      </c>
      <c r="D514" s="143" t="s">
        <v>319</v>
      </c>
      <c r="E514" s="144" t="s">
        <v>9253</v>
      </c>
      <c r="F514" s="145" t="s">
        <v>9254</v>
      </c>
      <c r="G514" s="146" t="s">
        <v>484</v>
      </c>
      <c r="H514" s="147">
        <v>140</v>
      </c>
      <c r="I514" s="148"/>
      <c r="J514" s="149">
        <f t="shared" si="130"/>
        <v>0</v>
      </c>
      <c r="K514" s="150"/>
      <c r="L514" s="31"/>
      <c r="M514" s="151" t="s">
        <v>1</v>
      </c>
      <c r="N514" s="152" t="s">
        <v>42</v>
      </c>
      <c r="P514" s="153">
        <f t="shared" si="131"/>
        <v>0</v>
      </c>
      <c r="Q514" s="153">
        <v>0</v>
      </c>
      <c r="R514" s="153">
        <f t="shared" si="132"/>
        <v>0</v>
      </c>
      <c r="S514" s="153">
        <v>0</v>
      </c>
      <c r="T514" s="154">
        <f t="shared" si="133"/>
        <v>0</v>
      </c>
      <c r="AR514" s="155" t="s">
        <v>323</v>
      </c>
      <c r="AT514" s="155" t="s">
        <v>319</v>
      </c>
      <c r="AU514" s="155" t="s">
        <v>83</v>
      </c>
      <c r="AY514" s="16" t="s">
        <v>317</v>
      </c>
      <c r="BE514" s="156">
        <f t="shared" si="134"/>
        <v>0</v>
      </c>
      <c r="BF514" s="156">
        <f t="shared" si="135"/>
        <v>0</v>
      </c>
      <c r="BG514" s="156">
        <f t="shared" si="136"/>
        <v>0</v>
      </c>
      <c r="BH514" s="156">
        <f t="shared" si="137"/>
        <v>0</v>
      </c>
      <c r="BI514" s="156">
        <f t="shared" si="138"/>
        <v>0</v>
      </c>
      <c r="BJ514" s="16" t="s">
        <v>88</v>
      </c>
      <c r="BK514" s="156">
        <f t="shared" si="139"/>
        <v>0</v>
      </c>
      <c r="BL514" s="16" t="s">
        <v>323</v>
      </c>
      <c r="BM514" s="155" t="s">
        <v>9255</v>
      </c>
    </row>
    <row r="515" spans="2:65" s="1" customFormat="1" ht="16.5" customHeight="1">
      <c r="B515" s="142"/>
      <c r="C515" s="179" t="s">
        <v>3457</v>
      </c>
      <c r="D515" s="179" t="s">
        <v>454</v>
      </c>
      <c r="E515" s="180" t="s">
        <v>9256</v>
      </c>
      <c r="F515" s="181" t="s">
        <v>9257</v>
      </c>
      <c r="G515" s="182" t="s">
        <v>484</v>
      </c>
      <c r="H515" s="183">
        <v>140</v>
      </c>
      <c r="I515" s="184"/>
      <c r="J515" s="185">
        <f t="shared" si="130"/>
        <v>0</v>
      </c>
      <c r="K515" s="186"/>
      <c r="L515" s="187"/>
      <c r="M515" s="188" t="s">
        <v>1</v>
      </c>
      <c r="N515" s="189" t="s">
        <v>42</v>
      </c>
      <c r="P515" s="153">
        <f t="shared" si="131"/>
        <v>0</v>
      </c>
      <c r="Q515" s="153">
        <v>6.9999999999999994E-5</v>
      </c>
      <c r="R515" s="153">
        <f t="shared" si="132"/>
        <v>9.7999999999999997E-3</v>
      </c>
      <c r="S515" s="153">
        <v>0</v>
      </c>
      <c r="T515" s="154">
        <f t="shared" si="133"/>
        <v>0</v>
      </c>
      <c r="AR515" s="155" t="s">
        <v>768</v>
      </c>
      <c r="AT515" s="155" t="s">
        <v>454</v>
      </c>
      <c r="AU515" s="155" t="s">
        <v>83</v>
      </c>
      <c r="AY515" s="16" t="s">
        <v>317</v>
      </c>
      <c r="BE515" s="156">
        <f t="shared" si="134"/>
        <v>0</v>
      </c>
      <c r="BF515" s="156">
        <f t="shared" si="135"/>
        <v>0</v>
      </c>
      <c r="BG515" s="156">
        <f t="shared" si="136"/>
        <v>0</v>
      </c>
      <c r="BH515" s="156">
        <f t="shared" si="137"/>
        <v>0</v>
      </c>
      <c r="BI515" s="156">
        <f t="shared" si="138"/>
        <v>0</v>
      </c>
      <c r="BJ515" s="16" t="s">
        <v>88</v>
      </c>
      <c r="BK515" s="156">
        <f t="shared" si="139"/>
        <v>0</v>
      </c>
      <c r="BL515" s="16" t="s">
        <v>768</v>
      </c>
      <c r="BM515" s="155" t="s">
        <v>9258</v>
      </c>
    </row>
    <row r="516" spans="2:65" s="1" customFormat="1" ht="24.15" customHeight="1">
      <c r="B516" s="142"/>
      <c r="C516" s="143" t="s">
        <v>3461</v>
      </c>
      <c r="D516" s="143" t="s">
        <v>319</v>
      </c>
      <c r="E516" s="144" t="s">
        <v>9259</v>
      </c>
      <c r="F516" s="145" t="s">
        <v>9260</v>
      </c>
      <c r="G516" s="146" t="s">
        <v>467</v>
      </c>
      <c r="H516" s="147">
        <v>33</v>
      </c>
      <c r="I516" s="148"/>
      <c r="J516" s="149">
        <f t="shared" si="130"/>
        <v>0</v>
      </c>
      <c r="K516" s="150"/>
      <c r="L516" s="31"/>
      <c r="M516" s="151" t="s">
        <v>1</v>
      </c>
      <c r="N516" s="152" t="s">
        <v>42</v>
      </c>
      <c r="P516" s="153">
        <f t="shared" si="131"/>
        <v>0</v>
      </c>
      <c r="Q516" s="153">
        <v>0</v>
      </c>
      <c r="R516" s="153">
        <f t="shared" si="132"/>
        <v>0</v>
      </c>
      <c r="S516" s="153">
        <v>0</v>
      </c>
      <c r="T516" s="154">
        <f t="shared" si="133"/>
        <v>0</v>
      </c>
      <c r="AR516" s="155" t="s">
        <v>561</v>
      </c>
      <c r="AT516" s="155" t="s">
        <v>319</v>
      </c>
      <c r="AU516" s="155" t="s">
        <v>83</v>
      </c>
      <c r="AY516" s="16" t="s">
        <v>317</v>
      </c>
      <c r="BE516" s="156">
        <f t="shared" si="134"/>
        <v>0</v>
      </c>
      <c r="BF516" s="156">
        <f t="shared" si="135"/>
        <v>0</v>
      </c>
      <c r="BG516" s="156">
        <f t="shared" si="136"/>
        <v>0</v>
      </c>
      <c r="BH516" s="156">
        <f t="shared" si="137"/>
        <v>0</v>
      </c>
      <c r="BI516" s="156">
        <f t="shared" si="138"/>
        <v>0</v>
      </c>
      <c r="BJ516" s="16" t="s">
        <v>88</v>
      </c>
      <c r="BK516" s="156">
        <f t="shared" si="139"/>
        <v>0</v>
      </c>
      <c r="BL516" s="16" t="s">
        <v>561</v>
      </c>
      <c r="BM516" s="155" t="s">
        <v>9261</v>
      </c>
    </row>
    <row r="517" spans="2:65" s="1" customFormat="1" ht="16.5" customHeight="1">
      <c r="B517" s="142"/>
      <c r="C517" s="179" t="s">
        <v>3465</v>
      </c>
      <c r="D517" s="179" t="s">
        <v>454</v>
      </c>
      <c r="E517" s="180" t="s">
        <v>9262</v>
      </c>
      <c r="F517" s="181" t="s">
        <v>9263</v>
      </c>
      <c r="G517" s="182" t="s">
        <v>467</v>
      </c>
      <c r="H517" s="183">
        <v>33</v>
      </c>
      <c r="I517" s="184"/>
      <c r="J517" s="185">
        <f t="shared" si="130"/>
        <v>0</v>
      </c>
      <c r="K517" s="186"/>
      <c r="L517" s="187"/>
      <c r="M517" s="188" t="s">
        <v>1</v>
      </c>
      <c r="N517" s="189" t="s">
        <v>42</v>
      </c>
      <c r="P517" s="153">
        <f t="shared" si="131"/>
        <v>0</v>
      </c>
      <c r="Q517" s="153">
        <v>3.0000000000000001E-5</v>
      </c>
      <c r="R517" s="153">
        <f t="shared" si="132"/>
        <v>9.8999999999999999E-4</v>
      </c>
      <c r="S517" s="153">
        <v>0</v>
      </c>
      <c r="T517" s="154">
        <f t="shared" si="133"/>
        <v>0</v>
      </c>
      <c r="AR517" s="155" t="s">
        <v>768</v>
      </c>
      <c r="AT517" s="155" t="s">
        <v>454</v>
      </c>
      <c r="AU517" s="155" t="s">
        <v>83</v>
      </c>
      <c r="AY517" s="16" t="s">
        <v>317</v>
      </c>
      <c r="BE517" s="156">
        <f t="shared" si="134"/>
        <v>0</v>
      </c>
      <c r="BF517" s="156">
        <f t="shared" si="135"/>
        <v>0</v>
      </c>
      <c r="BG517" s="156">
        <f t="shared" si="136"/>
        <v>0</v>
      </c>
      <c r="BH517" s="156">
        <f t="shared" si="137"/>
        <v>0</v>
      </c>
      <c r="BI517" s="156">
        <f t="shared" si="138"/>
        <v>0</v>
      </c>
      <c r="BJ517" s="16" t="s">
        <v>88</v>
      </c>
      <c r="BK517" s="156">
        <f t="shared" si="139"/>
        <v>0</v>
      </c>
      <c r="BL517" s="16" t="s">
        <v>768</v>
      </c>
      <c r="BM517" s="155" t="s">
        <v>9264</v>
      </c>
    </row>
    <row r="518" spans="2:65" s="1" customFormat="1" ht="16.5" customHeight="1">
      <c r="B518" s="142"/>
      <c r="C518" s="143" t="s">
        <v>3469</v>
      </c>
      <c r="D518" s="143" t="s">
        <v>319</v>
      </c>
      <c r="E518" s="144" t="s">
        <v>9265</v>
      </c>
      <c r="F518" s="145" t="s">
        <v>9266</v>
      </c>
      <c r="G518" s="146" t="s">
        <v>467</v>
      </c>
      <c r="H518" s="147">
        <v>7</v>
      </c>
      <c r="I518" s="148"/>
      <c r="J518" s="149">
        <f t="shared" si="130"/>
        <v>0</v>
      </c>
      <c r="K518" s="150"/>
      <c r="L518" s="31"/>
      <c r="M518" s="151" t="s">
        <v>1</v>
      </c>
      <c r="N518" s="152" t="s">
        <v>42</v>
      </c>
      <c r="P518" s="153">
        <f t="shared" si="131"/>
        <v>0</v>
      </c>
      <c r="Q518" s="153">
        <v>0</v>
      </c>
      <c r="R518" s="153">
        <f t="shared" si="132"/>
        <v>0</v>
      </c>
      <c r="S518" s="153">
        <v>0</v>
      </c>
      <c r="T518" s="154">
        <f t="shared" si="133"/>
        <v>0</v>
      </c>
      <c r="AR518" s="155" t="s">
        <v>561</v>
      </c>
      <c r="AT518" s="155" t="s">
        <v>319</v>
      </c>
      <c r="AU518" s="155" t="s">
        <v>83</v>
      </c>
      <c r="AY518" s="16" t="s">
        <v>317</v>
      </c>
      <c r="BE518" s="156">
        <f t="shared" si="134"/>
        <v>0</v>
      </c>
      <c r="BF518" s="156">
        <f t="shared" si="135"/>
        <v>0</v>
      </c>
      <c r="BG518" s="156">
        <f t="shared" si="136"/>
        <v>0</v>
      </c>
      <c r="BH518" s="156">
        <f t="shared" si="137"/>
        <v>0</v>
      </c>
      <c r="BI518" s="156">
        <f t="shared" si="138"/>
        <v>0</v>
      </c>
      <c r="BJ518" s="16" t="s">
        <v>88</v>
      </c>
      <c r="BK518" s="156">
        <f t="shared" si="139"/>
        <v>0</v>
      </c>
      <c r="BL518" s="16" t="s">
        <v>561</v>
      </c>
      <c r="BM518" s="155" t="s">
        <v>9267</v>
      </c>
    </row>
    <row r="519" spans="2:65" s="1" customFormat="1" ht="16.5" customHeight="1">
      <c r="B519" s="142"/>
      <c r="C519" s="179" t="s">
        <v>3473</v>
      </c>
      <c r="D519" s="179" t="s">
        <v>454</v>
      </c>
      <c r="E519" s="180" t="s">
        <v>9268</v>
      </c>
      <c r="F519" s="181" t="s">
        <v>9269</v>
      </c>
      <c r="G519" s="182" t="s">
        <v>467</v>
      </c>
      <c r="H519" s="183">
        <v>7</v>
      </c>
      <c r="I519" s="184"/>
      <c r="J519" s="185">
        <f t="shared" si="130"/>
        <v>0</v>
      </c>
      <c r="K519" s="186"/>
      <c r="L519" s="187"/>
      <c r="M519" s="188" t="s">
        <v>1</v>
      </c>
      <c r="N519" s="189" t="s">
        <v>42</v>
      </c>
      <c r="P519" s="153">
        <f t="shared" si="131"/>
        <v>0</v>
      </c>
      <c r="Q519" s="153">
        <v>1.3999999999999999E-4</v>
      </c>
      <c r="R519" s="153">
        <f t="shared" si="132"/>
        <v>9.7999999999999997E-4</v>
      </c>
      <c r="S519" s="153">
        <v>0</v>
      </c>
      <c r="T519" s="154">
        <f t="shared" si="133"/>
        <v>0</v>
      </c>
      <c r="AR519" s="155" t="s">
        <v>768</v>
      </c>
      <c r="AT519" s="155" t="s">
        <v>454</v>
      </c>
      <c r="AU519" s="155" t="s">
        <v>83</v>
      </c>
      <c r="AY519" s="16" t="s">
        <v>317</v>
      </c>
      <c r="BE519" s="156">
        <f t="shared" si="134"/>
        <v>0</v>
      </c>
      <c r="BF519" s="156">
        <f t="shared" si="135"/>
        <v>0</v>
      </c>
      <c r="BG519" s="156">
        <f t="shared" si="136"/>
        <v>0</v>
      </c>
      <c r="BH519" s="156">
        <f t="shared" si="137"/>
        <v>0</v>
      </c>
      <c r="BI519" s="156">
        <f t="shared" si="138"/>
        <v>0</v>
      </c>
      <c r="BJ519" s="16" t="s">
        <v>88</v>
      </c>
      <c r="BK519" s="156">
        <f t="shared" si="139"/>
        <v>0</v>
      </c>
      <c r="BL519" s="16" t="s">
        <v>768</v>
      </c>
      <c r="BM519" s="155" t="s">
        <v>9270</v>
      </c>
    </row>
    <row r="520" spans="2:65" s="11" customFormat="1" ht="25.9" customHeight="1">
      <c r="B520" s="130"/>
      <c r="D520" s="131" t="s">
        <v>75</v>
      </c>
      <c r="E520" s="132" t="s">
        <v>361</v>
      </c>
      <c r="F520" s="132" t="s">
        <v>7715</v>
      </c>
      <c r="I520" s="133"/>
      <c r="J520" s="134">
        <f>BK520</f>
        <v>0</v>
      </c>
      <c r="L520" s="130"/>
      <c r="M520" s="135"/>
      <c r="P520" s="136">
        <f>SUM(P521:P530)</f>
        <v>0</v>
      </c>
      <c r="R520" s="136">
        <f>SUM(R521:R530)</f>
        <v>0</v>
      </c>
      <c r="T520" s="137">
        <f>SUM(T521:T530)</f>
        <v>0</v>
      </c>
      <c r="AR520" s="131" t="s">
        <v>83</v>
      </c>
      <c r="AT520" s="138" t="s">
        <v>75</v>
      </c>
      <c r="AU520" s="138" t="s">
        <v>76</v>
      </c>
      <c r="AY520" s="131" t="s">
        <v>317</v>
      </c>
      <c r="BK520" s="139">
        <f>SUM(BK521:BK530)</f>
        <v>0</v>
      </c>
    </row>
    <row r="521" spans="2:65" s="1" customFormat="1" ht="24.15" customHeight="1">
      <c r="B521" s="142"/>
      <c r="C521" s="143" t="s">
        <v>3477</v>
      </c>
      <c r="D521" s="143" t="s">
        <v>319</v>
      </c>
      <c r="E521" s="144" t="s">
        <v>9271</v>
      </c>
      <c r="F521" s="145" t="s">
        <v>9272</v>
      </c>
      <c r="G521" s="146" t="s">
        <v>467</v>
      </c>
      <c r="H521" s="147">
        <v>2740</v>
      </c>
      <c r="I521" s="148"/>
      <c r="J521" s="149">
        <f t="shared" ref="J521:J530" si="140">ROUND(I521*H521,2)</f>
        <v>0</v>
      </c>
      <c r="K521" s="150"/>
      <c r="L521" s="31"/>
      <c r="M521" s="151" t="s">
        <v>1</v>
      </c>
      <c r="N521" s="152" t="s">
        <v>42</v>
      </c>
      <c r="P521" s="153">
        <f t="shared" ref="P521:P530" si="141">O521*H521</f>
        <v>0</v>
      </c>
      <c r="Q521" s="153">
        <v>0</v>
      </c>
      <c r="R521" s="153">
        <f t="shared" ref="R521:R530" si="142">Q521*H521</f>
        <v>0</v>
      </c>
      <c r="S521" s="153">
        <v>0</v>
      </c>
      <c r="T521" s="154">
        <f t="shared" ref="T521:T530" si="143">S521*H521</f>
        <v>0</v>
      </c>
      <c r="AR521" s="155" t="s">
        <v>323</v>
      </c>
      <c r="AT521" s="155" t="s">
        <v>319</v>
      </c>
      <c r="AU521" s="155" t="s">
        <v>83</v>
      </c>
      <c r="AY521" s="16" t="s">
        <v>317</v>
      </c>
      <c r="BE521" s="156">
        <f t="shared" ref="BE521:BE530" si="144">IF(N521="základná",J521,0)</f>
        <v>0</v>
      </c>
      <c r="BF521" s="156">
        <f t="shared" ref="BF521:BF530" si="145">IF(N521="znížená",J521,0)</f>
        <v>0</v>
      </c>
      <c r="BG521" s="156">
        <f t="shared" ref="BG521:BG530" si="146">IF(N521="zákl. prenesená",J521,0)</f>
        <v>0</v>
      </c>
      <c r="BH521" s="156">
        <f t="shared" ref="BH521:BH530" si="147">IF(N521="zníž. prenesená",J521,0)</f>
        <v>0</v>
      </c>
      <c r="BI521" s="156">
        <f t="shared" ref="BI521:BI530" si="148">IF(N521="nulová",J521,0)</f>
        <v>0</v>
      </c>
      <c r="BJ521" s="16" t="s">
        <v>88</v>
      </c>
      <c r="BK521" s="156">
        <f t="shared" ref="BK521:BK530" si="149">ROUND(I521*H521,2)</f>
        <v>0</v>
      </c>
      <c r="BL521" s="16" t="s">
        <v>323</v>
      </c>
      <c r="BM521" s="155" t="s">
        <v>9273</v>
      </c>
    </row>
    <row r="522" spans="2:65" s="1" customFormat="1" ht="16.5" customHeight="1">
      <c r="B522" s="142"/>
      <c r="C522" s="143" t="s">
        <v>3481</v>
      </c>
      <c r="D522" s="143" t="s">
        <v>319</v>
      </c>
      <c r="E522" s="144" t="s">
        <v>9274</v>
      </c>
      <c r="F522" s="145" t="s">
        <v>1</v>
      </c>
      <c r="G522" s="146" t="s">
        <v>1</v>
      </c>
      <c r="H522" s="147">
        <v>0</v>
      </c>
      <c r="I522" s="148"/>
      <c r="J522" s="149">
        <f t="shared" si="140"/>
        <v>0</v>
      </c>
      <c r="K522" s="150"/>
      <c r="L522" s="31"/>
      <c r="M522" s="151" t="s">
        <v>1</v>
      </c>
      <c r="N522" s="152" t="s">
        <v>42</v>
      </c>
      <c r="P522" s="153">
        <f t="shared" si="141"/>
        <v>0</v>
      </c>
      <c r="Q522" s="153">
        <v>0</v>
      </c>
      <c r="R522" s="153">
        <f t="shared" si="142"/>
        <v>0</v>
      </c>
      <c r="S522" s="153">
        <v>0</v>
      </c>
      <c r="T522" s="154">
        <f t="shared" si="143"/>
        <v>0</v>
      </c>
      <c r="AR522" s="155" t="s">
        <v>6166</v>
      </c>
      <c r="AT522" s="155" t="s">
        <v>319</v>
      </c>
      <c r="AU522" s="155" t="s">
        <v>83</v>
      </c>
      <c r="AY522" s="16" t="s">
        <v>317</v>
      </c>
      <c r="BE522" s="156">
        <f t="shared" si="144"/>
        <v>0</v>
      </c>
      <c r="BF522" s="156">
        <f t="shared" si="145"/>
        <v>0</v>
      </c>
      <c r="BG522" s="156">
        <f t="shared" si="146"/>
        <v>0</v>
      </c>
      <c r="BH522" s="156">
        <f t="shared" si="147"/>
        <v>0</v>
      </c>
      <c r="BI522" s="156">
        <f t="shared" si="148"/>
        <v>0</v>
      </c>
      <c r="BJ522" s="16" t="s">
        <v>88</v>
      </c>
      <c r="BK522" s="156">
        <f t="shared" si="149"/>
        <v>0</v>
      </c>
      <c r="BL522" s="16" t="s">
        <v>6166</v>
      </c>
      <c r="BM522" s="155" t="s">
        <v>9275</v>
      </c>
    </row>
    <row r="523" spans="2:65" s="1" customFormat="1" ht="16.5" customHeight="1">
      <c r="B523" s="142"/>
      <c r="C523" s="143" t="s">
        <v>3485</v>
      </c>
      <c r="D523" s="143" t="s">
        <v>319</v>
      </c>
      <c r="E523" s="144" t="s">
        <v>9276</v>
      </c>
      <c r="F523" s="145" t="s">
        <v>1</v>
      </c>
      <c r="G523" s="146" t="s">
        <v>1</v>
      </c>
      <c r="H523" s="147">
        <v>0</v>
      </c>
      <c r="I523" s="148"/>
      <c r="J523" s="149">
        <f t="shared" si="140"/>
        <v>0</v>
      </c>
      <c r="K523" s="150"/>
      <c r="L523" s="31"/>
      <c r="M523" s="151" t="s">
        <v>1</v>
      </c>
      <c r="N523" s="152" t="s">
        <v>42</v>
      </c>
      <c r="P523" s="153">
        <f t="shared" si="141"/>
        <v>0</v>
      </c>
      <c r="Q523" s="153">
        <v>0</v>
      </c>
      <c r="R523" s="153">
        <f t="shared" si="142"/>
        <v>0</v>
      </c>
      <c r="S523" s="153">
        <v>0</v>
      </c>
      <c r="T523" s="154">
        <f t="shared" si="143"/>
        <v>0</v>
      </c>
      <c r="AR523" s="155" t="s">
        <v>561</v>
      </c>
      <c r="AT523" s="155" t="s">
        <v>319</v>
      </c>
      <c r="AU523" s="155" t="s">
        <v>83</v>
      </c>
      <c r="AY523" s="16" t="s">
        <v>317</v>
      </c>
      <c r="BE523" s="156">
        <f t="shared" si="144"/>
        <v>0</v>
      </c>
      <c r="BF523" s="156">
        <f t="shared" si="145"/>
        <v>0</v>
      </c>
      <c r="BG523" s="156">
        <f t="shared" si="146"/>
        <v>0</v>
      </c>
      <c r="BH523" s="156">
        <f t="shared" si="147"/>
        <v>0</v>
      </c>
      <c r="BI523" s="156">
        <f t="shared" si="148"/>
        <v>0</v>
      </c>
      <c r="BJ523" s="16" t="s">
        <v>88</v>
      </c>
      <c r="BK523" s="156">
        <f t="shared" si="149"/>
        <v>0</v>
      </c>
      <c r="BL523" s="16" t="s">
        <v>561</v>
      </c>
      <c r="BM523" s="155" t="s">
        <v>9277</v>
      </c>
    </row>
    <row r="524" spans="2:65" s="1" customFormat="1" ht="16.5" customHeight="1">
      <c r="B524" s="142"/>
      <c r="C524" s="179" t="s">
        <v>3489</v>
      </c>
      <c r="D524" s="179" t="s">
        <v>454</v>
      </c>
      <c r="E524" s="180" t="s">
        <v>9278</v>
      </c>
      <c r="F524" s="181" t="s">
        <v>1</v>
      </c>
      <c r="G524" s="182" t="s">
        <v>1</v>
      </c>
      <c r="H524" s="183">
        <v>0</v>
      </c>
      <c r="I524" s="184"/>
      <c r="J524" s="185">
        <f t="shared" si="140"/>
        <v>0</v>
      </c>
      <c r="K524" s="186"/>
      <c r="L524" s="187"/>
      <c r="M524" s="188" t="s">
        <v>1</v>
      </c>
      <c r="N524" s="189" t="s">
        <v>42</v>
      </c>
      <c r="P524" s="153">
        <f t="shared" si="141"/>
        <v>0</v>
      </c>
      <c r="Q524" s="153">
        <v>0</v>
      </c>
      <c r="R524" s="153">
        <f t="shared" si="142"/>
        <v>0</v>
      </c>
      <c r="S524" s="153">
        <v>0</v>
      </c>
      <c r="T524" s="154">
        <f t="shared" si="143"/>
        <v>0</v>
      </c>
      <c r="AR524" s="155" t="s">
        <v>831</v>
      </c>
      <c r="AT524" s="155" t="s">
        <v>454</v>
      </c>
      <c r="AU524" s="155" t="s">
        <v>83</v>
      </c>
      <c r="AY524" s="16" t="s">
        <v>317</v>
      </c>
      <c r="BE524" s="156">
        <f t="shared" si="144"/>
        <v>0</v>
      </c>
      <c r="BF524" s="156">
        <f t="shared" si="145"/>
        <v>0</v>
      </c>
      <c r="BG524" s="156">
        <f t="shared" si="146"/>
        <v>0</v>
      </c>
      <c r="BH524" s="156">
        <f t="shared" si="147"/>
        <v>0</v>
      </c>
      <c r="BI524" s="156">
        <f t="shared" si="148"/>
        <v>0</v>
      </c>
      <c r="BJ524" s="16" t="s">
        <v>88</v>
      </c>
      <c r="BK524" s="156">
        <f t="shared" si="149"/>
        <v>0</v>
      </c>
      <c r="BL524" s="16" t="s">
        <v>561</v>
      </c>
      <c r="BM524" s="155" t="s">
        <v>9279</v>
      </c>
    </row>
    <row r="525" spans="2:65" s="1" customFormat="1" ht="16.5" customHeight="1">
      <c r="B525" s="142"/>
      <c r="C525" s="143" t="s">
        <v>3493</v>
      </c>
      <c r="D525" s="143" t="s">
        <v>319</v>
      </c>
      <c r="E525" s="144" t="s">
        <v>9280</v>
      </c>
      <c r="F525" s="145" t="s">
        <v>1</v>
      </c>
      <c r="G525" s="146" t="s">
        <v>1</v>
      </c>
      <c r="H525" s="147">
        <v>0</v>
      </c>
      <c r="I525" s="148"/>
      <c r="J525" s="149">
        <f t="shared" si="140"/>
        <v>0</v>
      </c>
      <c r="K525" s="150"/>
      <c r="L525" s="31"/>
      <c r="M525" s="151" t="s">
        <v>1</v>
      </c>
      <c r="N525" s="152" t="s">
        <v>42</v>
      </c>
      <c r="P525" s="153">
        <f t="shared" si="141"/>
        <v>0</v>
      </c>
      <c r="Q525" s="153">
        <v>0</v>
      </c>
      <c r="R525" s="153">
        <f t="shared" si="142"/>
        <v>0</v>
      </c>
      <c r="S525" s="153">
        <v>0</v>
      </c>
      <c r="T525" s="154">
        <f t="shared" si="143"/>
        <v>0</v>
      </c>
      <c r="AR525" s="155" t="s">
        <v>561</v>
      </c>
      <c r="AT525" s="155" t="s">
        <v>319</v>
      </c>
      <c r="AU525" s="155" t="s">
        <v>83</v>
      </c>
      <c r="AY525" s="16" t="s">
        <v>317</v>
      </c>
      <c r="BE525" s="156">
        <f t="shared" si="144"/>
        <v>0</v>
      </c>
      <c r="BF525" s="156">
        <f t="shared" si="145"/>
        <v>0</v>
      </c>
      <c r="BG525" s="156">
        <f t="shared" si="146"/>
        <v>0</v>
      </c>
      <c r="BH525" s="156">
        <f t="shared" si="147"/>
        <v>0</v>
      </c>
      <c r="BI525" s="156">
        <f t="shared" si="148"/>
        <v>0</v>
      </c>
      <c r="BJ525" s="16" t="s">
        <v>88</v>
      </c>
      <c r="BK525" s="156">
        <f t="shared" si="149"/>
        <v>0</v>
      </c>
      <c r="BL525" s="16" t="s">
        <v>561</v>
      </c>
      <c r="BM525" s="155" t="s">
        <v>9281</v>
      </c>
    </row>
    <row r="526" spans="2:65" s="1" customFormat="1" ht="16.5" customHeight="1">
      <c r="B526" s="142"/>
      <c r="C526" s="143" t="s">
        <v>3497</v>
      </c>
      <c r="D526" s="143" t="s">
        <v>319</v>
      </c>
      <c r="E526" s="144" t="s">
        <v>9282</v>
      </c>
      <c r="F526" s="145" t="s">
        <v>1</v>
      </c>
      <c r="G526" s="146" t="s">
        <v>1</v>
      </c>
      <c r="H526" s="147">
        <v>0</v>
      </c>
      <c r="I526" s="148"/>
      <c r="J526" s="149">
        <f t="shared" si="140"/>
        <v>0</v>
      </c>
      <c r="K526" s="150"/>
      <c r="L526" s="31"/>
      <c r="M526" s="151" t="s">
        <v>1</v>
      </c>
      <c r="N526" s="152" t="s">
        <v>42</v>
      </c>
      <c r="P526" s="153">
        <f t="shared" si="141"/>
        <v>0</v>
      </c>
      <c r="Q526" s="153">
        <v>0</v>
      </c>
      <c r="R526" s="153">
        <f t="shared" si="142"/>
        <v>0</v>
      </c>
      <c r="S526" s="153">
        <v>0</v>
      </c>
      <c r="T526" s="154">
        <f t="shared" si="143"/>
        <v>0</v>
      </c>
      <c r="AR526" s="155" t="s">
        <v>561</v>
      </c>
      <c r="AT526" s="155" t="s">
        <v>319</v>
      </c>
      <c r="AU526" s="155" t="s">
        <v>83</v>
      </c>
      <c r="AY526" s="16" t="s">
        <v>317</v>
      </c>
      <c r="BE526" s="156">
        <f t="shared" si="144"/>
        <v>0</v>
      </c>
      <c r="BF526" s="156">
        <f t="shared" si="145"/>
        <v>0</v>
      </c>
      <c r="BG526" s="156">
        <f t="shared" si="146"/>
        <v>0</v>
      </c>
      <c r="BH526" s="156">
        <f t="shared" si="147"/>
        <v>0</v>
      </c>
      <c r="BI526" s="156">
        <f t="shared" si="148"/>
        <v>0</v>
      </c>
      <c r="BJ526" s="16" t="s">
        <v>88</v>
      </c>
      <c r="BK526" s="156">
        <f t="shared" si="149"/>
        <v>0</v>
      </c>
      <c r="BL526" s="16" t="s">
        <v>561</v>
      </c>
      <c r="BM526" s="155" t="s">
        <v>9283</v>
      </c>
    </row>
    <row r="527" spans="2:65" s="1" customFormat="1" ht="16.5" customHeight="1">
      <c r="B527" s="142"/>
      <c r="C527" s="143" t="s">
        <v>3503</v>
      </c>
      <c r="D527" s="143" t="s">
        <v>319</v>
      </c>
      <c r="E527" s="144" t="s">
        <v>9284</v>
      </c>
      <c r="F527" s="145" t="s">
        <v>1</v>
      </c>
      <c r="G527" s="146" t="s">
        <v>1</v>
      </c>
      <c r="H527" s="147">
        <v>0</v>
      </c>
      <c r="I527" s="148"/>
      <c r="J527" s="149">
        <f t="shared" si="140"/>
        <v>0</v>
      </c>
      <c r="K527" s="150"/>
      <c r="L527" s="31"/>
      <c r="M527" s="151" t="s">
        <v>1</v>
      </c>
      <c r="N527" s="152" t="s">
        <v>42</v>
      </c>
      <c r="P527" s="153">
        <f t="shared" si="141"/>
        <v>0</v>
      </c>
      <c r="Q527" s="153">
        <v>0</v>
      </c>
      <c r="R527" s="153">
        <f t="shared" si="142"/>
        <v>0</v>
      </c>
      <c r="S527" s="153">
        <v>0</v>
      </c>
      <c r="T527" s="154">
        <f t="shared" si="143"/>
        <v>0</v>
      </c>
      <c r="AR527" s="155" t="s">
        <v>561</v>
      </c>
      <c r="AT527" s="155" t="s">
        <v>319</v>
      </c>
      <c r="AU527" s="155" t="s">
        <v>83</v>
      </c>
      <c r="AY527" s="16" t="s">
        <v>317</v>
      </c>
      <c r="BE527" s="156">
        <f t="shared" si="144"/>
        <v>0</v>
      </c>
      <c r="BF527" s="156">
        <f t="shared" si="145"/>
        <v>0</v>
      </c>
      <c r="BG527" s="156">
        <f t="shared" si="146"/>
        <v>0</v>
      </c>
      <c r="BH527" s="156">
        <f t="shared" si="147"/>
        <v>0</v>
      </c>
      <c r="BI527" s="156">
        <f t="shared" si="148"/>
        <v>0</v>
      </c>
      <c r="BJ527" s="16" t="s">
        <v>88</v>
      </c>
      <c r="BK527" s="156">
        <f t="shared" si="149"/>
        <v>0</v>
      </c>
      <c r="BL527" s="16" t="s">
        <v>561</v>
      </c>
      <c r="BM527" s="155" t="s">
        <v>9285</v>
      </c>
    </row>
    <row r="528" spans="2:65" s="1" customFormat="1" ht="16.5" customHeight="1">
      <c r="B528" s="142"/>
      <c r="C528" s="143" t="s">
        <v>3519</v>
      </c>
      <c r="D528" s="143" t="s">
        <v>319</v>
      </c>
      <c r="E528" s="144" t="s">
        <v>9286</v>
      </c>
      <c r="F528" s="145" t="s">
        <v>9287</v>
      </c>
      <c r="G528" s="146" t="s">
        <v>639</v>
      </c>
      <c r="H528" s="198"/>
      <c r="I528" s="148"/>
      <c r="J528" s="149">
        <f t="shared" si="140"/>
        <v>0</v>
      </c>
      <c r="K528" s="150"/>
      <c r="L528" s="31"/>
      <c r="M528" s="151" t="s">
        <v>1</v>
      </c>
      <c r="N528" s="152" t="s">
        <v>42</v>
      </c>
      <c r="P528" s="153">
        <f t="shared" si="141"/>
        <v>0</v>
      </c>
      <c r="Q528" s="153">
        <v>0</v>
      </c>
      <c r="R528" s="153">
        <f t="shared" si="142"/>
        <v>0</v>
      </c>
      <c r="S528" s="153">
        <v>0</v>
      </c>
      <c r="T528" s="154">
        <f t="shared" si="143"/>
        <v>0</v>
      </c>
      <c r="AR528" s="155" t="s">
        <v>561</v>
      </c>
      <c r="AT528" s="155" t="s">
        <v>319</v>
      </c>
      <c r="AU528" s="155" t="s">
        <v>83</v>
      </c>
      <c r="AY528" s="16" t="s">
        <v>317</v>
      </c>
      <c r="BE528" s="156">
        <f t="shared" si="144"/>
        <v>0</v>
      </c>
      <c r="BF528" s="156">
        <f t="shared" si="145"/>
        <v>0</v>
      </c>
      <c r="BG528" s="156">
        <f t="shared" si="146"/>
        <v>0</v>
      </c>
      <c r="BH528" s="156">
        <f t="shared" si="147"/>
        <v>0</v>
      </c>
      <c r="BI528" s="156">
        <f t="shared" si="148"/>
        <v>0</v>
      </c>
      <c r="BJ528" s="16" t="s">
        <v>88</v>
      </c>
      <c r="BK528" s="156">
        <f t="shared" si="149"/>
        <v>0</v>
      </c>
      <c r="BL528" s="16" t="s">
        <v>561</v>
      </c>
      <c r="BM528" s="155" t="s">
        <v>9288</v>
      </c>
    </row>
    <row r="529" spans="2:65" s="1" customFormat="1" ht="16.5" customHeight="1">
      <c r="B529" s="142"/>
      <c r="C529" s="179" t="s">
        <v>3524</v>
      </c>
      <c r="D529" s="179" t="s">
        <v>454</v>
      </c>
      <c r="E529" s="180" t="s">
        <v>9289</v>
      </c>
      <c r="F529" s="181" t="s">
        <v>9290</v>
      </c>
      <c r="G529" s="182" t="s">
        <v>444</v>
      </c>
      <c r="H529" s="183">
        <v>15</v>
      </c>
      <c r="I529" s="184"/>
      <c r="J529" s="185">
        <f t="shared" si="140"/>
        <v>0</v>
      </c>
      <c r="K529" s="186"/>
      <c r="L529" s="187"/>
      <c r="M529" s="188" t="s">
        <v>1</v>
      </c>
      <c r="N529" s="189" t="s">
        <v>42</v>
      </c>
      <c r="P529" s="153">
        <f t="shared" si="141"/>
        <v>0</v>
      </c>
      <c r="Q529" s="153">
        <v>0</v>
      </c>
      <c r="R529" s="153">
        <f t="shared" si="142"/>
        <v>0</v>
      </c>
      <c r="S529" s="153">
        <v>0</v>
      </c>
      <c r="T529" s="154">
        <f t="shared" si="143"/>
        <v>0</v>
      </c>
      <c r="AR529" s="155" t="s">
        <v>831</v>
      </c>
      <c r="AT529" s="155" t="s">
        <v>454</v>
      </c>
      <c r="AU529" s="155" t="s">
        <v>83</v>
      </c>
      <c r="AY529" s="16" t="s">
        <v>317</v>
      </c>
      <c r="BE529" s="156">
        <f t="shared" si="144"/>
        <v>0</v>
      </c>
      <c r="BF529" s="156">
        <f t="shared" si="145"/>
        <v>0</v>
      </c>
      <c r="BG529" s="156">
        <f t="shared" si="146"/>
        <v>0</v>
      </c>
      <c r="BH529" s="156">
        <f t="shared" si="147"/>
        <v>0</v>
      </c>
      <c r="BI529" s="156">
        <f t="shared" si="148"/>
        <v>0</v>
      </c>
      <c r="BJ529" s="16" t="s">
        <v>88</v>
      </c>
      <c r="BK529" s="156">
        <f t="shared" si="149"/>
        <v>0</v>
      </c>
      <c r="BL529" s="16" t="s">
        <v>561</v>
      </c>
      <c r="BM529" s="155" t="s">
        <v>9291</v>
      </c>
    </row>
    <row r="530" spans="2:65" s="1" customFormat="1" ht="16.5" customHeight="1">
      <c r="B530" s="142"/>
      <c r="C530" s="143" t="s">
        <v>3529</v>
      </c>
      <c r="D530" s="143" t="s">
        <v>319</v>
      </c>
      <c r="E530" s="144" t="s">
        <v>9292</v>
      </c>
      <c r="F530" s="145" t="s">
        <v>9290</v>
      </c>
      <c r="G530" s="146" t="s">
        <v>444</v>
      </c>
      <c r="H530" s="147">
        <v>15</v>
      </c>
      <c r="I530" s="148"/>
      <c r="J530" s="149">
        <f t="shared" si="140"/>
        <v>0</v>
      </c>
      <c r="K530" s="150"/>
      <c r="L530" s="31"/>
      <c r="M530" s="151" t="s">
        <v>1</v>
      </c>
      <c r="N530" s="152" t="s">
        <v>42</v>
      </c>
      <c r="P530" s="153">
        <f t="shared" si="141"/>
        <v>0</v>
      </c>
      <c r="Q530" s="153">
        <v>0</v>
      </c>
      <c r="R530" s="153">
        <f t="shared" si="142"/>
        <v>0</v>
      </c>
      <c r="S530" s="153">
        <v>0</v>
      </c>
      <c r="T530" s="154">
        <f t="shared" si="143"/>
        <v>0</v>
      </c>
      <c r="AR530" s="155" t="s">
        <v>561</v>
      </c>
      <c r="AT530" s="155" t="s">
        <v>319</v>
      </c>
      <c r="AU530" s="155" t="s">
        <v>83</v>
      </c>
      <c r="AY530" s="16" t="s">
        <v>317</v>
      </c>
      <c r="BE530" s="156">
        <f t="shared" si="144"/>
        <v>0</v>
      </c>
      <c r="BF530" s="156">
        <f t="shared" si="145"/>
        <v>0</v>
      </c>
      <c r="BG530" s="156">
        <f t="shared" si="146"/>
        <v>0</v>
      </c>
      <c r="BH530" s="156">
        <f t="shared" si="147"/>
        <v>0</v>
      </c>
      <c r="BI530" s="156">
        <f t="shared" si="148"/>
        <v>0</v>
      </c>
      <c r="BJ530" s="16" t="s">
        <v>88</v>
      </c>
      <c r="BK530" s="156">
        <f t="shared" si="149"/>
        <v>0</v>
      </c>
      <c r="BL530" s="16" t="s">
        <v>561</v>
      </c>
      <c r="BM530" s="155" t="s">
        <v>9293</v>
      </c>
    </row>
    <row r="531" spans="2:65" s="11" customFormat="1" ht="25.9" customHeight="1">
      <c r="B531" s="130"/>
      <c r="D531" s="131" t="s">
        <v>75</v>
      </c>
      <c r="E531" s="132" t="s">
        <v>716</v>
      </c>
      <c r="F531" s="132" t="s">
        <v>721</v>
      </c>
      <c r="I531" s="133"/>
      <c r="J531" s="134">
        <f>BK531</f>
        <v>0</v>
      </c>
      <c r="L531" s="130"/>
      <c r="M531" s="135"/>
      <c r="P531" s="136">
        <f>P532</f>
        <v>0</v>
      </c>
      <c r="R531" s="136">
        <f>R532</f>
        <v>0</v>
      </c>
      <c r="T531" s="137">
        <f>T532</f>
        <v>0</v>
      </c>
      <c r="AR531" s="131" t="s">
        <v>83</v>
      </c>
      <c r="AT531" s="138" t="s">
        <v>75</v>
      </c>
      <c r="AU531" s="138" t="s">
        <v>76</v>
      </c>
      <c r="AY531" s="131" t="s">
        <v>317</v>
      </c>
      <c r="BK531" s="139">
        <f>BK532</f>
        <v>0</v>
      </c>
    </row>
    <row r="532" spans="2:65" s="11" customFormat="1" ht="22.75" customHeight="1">
      <c r="B532" s="130"/>
      <c r="D532" s="131" t="s">
        <v>75</v>
      </c>
      <c r="E532" s="140" t="s">
        <v>3817</v>
      </c>
      <c r="F532" s="140" t="s">
        <v>721</v>
      </c>
      <c r="I532" s="133"/>
      <c r="J532" s="141">
        <f>BK532</f>
        <v>0</v>
      </c>
      <c r="L532" s="130"/>
      <c r="M532" s="135"/>
      <c r="P532" s="136">
        <f>P533</f>
        <v>0</v>
      </c>
      <c r="R532" s="136">
        <f>R533</f>
        <v>0</v>
      </c>
      <c r="T532" s="137">
        <f>T533</f>
        <v>0</v>
      </c>
      <c r="AR532" s="131" t="s">
        <v>83</v>
      </c>
      <c r="AT532" s="138" t="s">
        <v>75</v>
      </c>
      <c r="AU532" s="138" t="s">
        <v>83</v>
      </c>
      <c r="AY532" s="131" t="s">
        <v>317</v>
      </c>
      <c r="BK532" s="139">
        <f>BK533</f>
        <v>0</v>
      </c>
    </row>
    <row r="533" spans="2:65" s="1" customFormat="1" ht="24.15" customHeight="1">
      <c r="B533" s="142"/>
      <c r="C533" s="143" t="s">
        <v>4600</v>
      </c>
      <c r="D533" s="143" t="s">
        <v>319</v>
      </c>
      <c r="E533" s="144" t="s">
        <v>8196</v>
      </c>
      <c r="F533" s="145" t="s">
        <v>8197</v>
      </c>
      <c r="G533" s="146" t="s">
        <v>639</v>
      </c>
      <c r="H533" s="198"/>
      <c r="I533" s="148"/>
      <c r="J533" s="149">
        <f>ROUND(I533*H533,2)</f>
        <v>0</v>
      </c>
      <c r="K533" s="150"/>
      <c r="L533" s="31"/>
      <c r="M533" s="151" t="s">
        <v>1</v>
      </c>
      <c r="N533" s="152" t="s">
        <v>42</v>
      </c>
      <c r="P533" s="153">
        <f>O533*H533</f>
        <v>0</v>
      </c>
      <c r="Q533" s="153">
        <v>0</v>
      </c>
      <c r="R533" s="153">
        <f>Q533*H533</f>
        <v>0</v>
      </c>
      <c r="S533" s="153">
        <v>0</v>
      </c>
      <c r="T533" s="154">
        <f>S533*H533</f>
        <v>0</v>
      </c>
      <c r="AR533" s="155" t="s">
        <v>323</v>
      </c>
      <c r="AT533" s="155" t="s">
        <v>319</v>
      </c>
      <c r="AU533" s="155" t="s">
        <v>88</v>
      </c>
      <c r="AY533" s="16" t="s">
        <v>317</v>
      </c>
      <c r="BE533" s="156">
        <f>IF(N533="základná",J533,0)</f>
        <v>0</v>
      </c>
      <c r="BF533" s="156">
        <f>IF(N533="znížená",J533,0)</f>
        <v>0</v>
      </c>
      <c r="BG533" s="156">
        <f>IF(N533="zákl. prenesená",J533,0)</f>
        <v>0</v>
      </c>
      <c r="BH533" s="156">
        <f>IF(N533="zníž. prenesená",J533,0)</f>
        <v>0</v>
      </c>
      <c r="BI533" s="156">
        <f>IF(N533="nulová",J533,0)</f>
        <v>0</v>
      </c>
      <c r="BJ533" s="16" t="s">
        <v>88</v>
      </c>
      <c r="BK533" s="156">
        <f>ROUND(I533*H533,2)</f>
        <v>0</v>
      </c>
      <c r="BL533" s="16" t="s">
        <v>323</v>
      </c>
      <c r="BM533" s="155" t="s">
        <v>9294</v>
      </c>
    </row>
    <row r="534" spans="2:65" s="11" customFormat="1" ht="25.9" customHeight="1">
      <c r="B534" s="130"/>
      <c r="D534" s="131" t="s">
        <v>75</v>
      </c>
      <c r="E534" s="132" t="s">
        <v>499</v>
      </c>
      <c r="F534" s="132" t="s">
        <v>500</v>
      </c>
      <c r="I534" s="133"/>
      <c r="J534" s="134">
        <f>BK534</f>
        <v>0</v>
      </c>
      <c r="L534" s="130"/>
      <c r="M534" s="135"/>
      <c r="P534" s="136">
        <f>P535</f>
        <v>0</v>
      </c>
      <c r="R534" s="136">
        <f>R535</f>
        <v>0</v>
      </c>
      <c r="T534" s="137">
        <f>T535</f>
        <v>0</v>
      </c>
      <c r="AR534" s="131" t="s">
        <v>341</v>
      </c>
      <c r="AT534" s="138" t="s">
        <v>75</v>
      </c>
      <c r="AU534" s="138" t="s">
        <v>76</v>
      </c>
      <c r="AY534" s="131" t="s">
        <v>317</v>
      </c>
      <c r="BK534" s="139">
        <f>BK535</f>
        <v>0</v>
      </c>
    </row>
    <row r="535" spans="2:65" s="1" customFormat="1" ht="37.75" customHeight="1">
      <c r="B535" s="142"/>
      <c r="C535" s="143" t="s">
        <v>3580</v>
      </c>
      <c r="D535" s="143" t="s">
        <v>319</v>
      </c>
      <c r="E535" s="144" t="s">
        <v>744</v>
      </c>
      <c r="F535" s="145" t="s">
        <v>745</v>
      </c>
      <c r="G535" s="146" t="s">
        <v>746</v>
      </c>
      <c r="H535" s="147">
        <v>5</v>
      </c>
      <c r="I535" s="148"/>
      <c r="J535" s="149">
        <f>ROUND(I535*H535,2)</f>
        <v>0</v>
      </c>
      <c r="K535" s="150"/>
      <c r="L535" s="31"/>
      <c r="M535" s="190" t="s">
        <v>1</v>
      </c>
      <c r="N535" s="191" t="s">
        <v>42</v>
      </c>
      <c r="O535" s="192"/>
      <c r="P535" s="193">
        <f>O535*H535</f>
        <v>0</v>
      </c>
      <c r="Q535" s="193">
        <v>0</v>
      </c>
      <c r="R535" s="193">
        <f>Q535*H535</f>
        <v>0</v>
      </c>
      <c r="S535" s="193">
        <v>0</v>
      </c>
      <c r="T535" s="194">
        <f>S535*H535</f>
        <v>0</v>
      </c>
      <c r="AR535" s="155" t="s">
        <v>505</v>
      </c>
      <c r="AT535" s="155" t="s">
        <v>319</v>
      </c>
      <c r="AU535" s="155" t="s">
        <v>83</v>
      </c>
      <c r="AY535" s="16" t="s">
        <v>317</v>
      </c>
      <c r="BE535" s="156">
        <f>IF(N535="základná",J535,0)</f>
        <v>0</v>
      </c>
      <c r="BF535" s="156">
        <f>IF(N535="znížená",J535,0)</f>
        <v>0</v>
      </c>
      <c r="BG535" s="156">
        <f>IF(N535="zákl. prenesená",J535,0)</f>
        <v>0</v>
      </c>
      <c r="BH535" s="156">
        <f>IF(N535="zníž. prenesená",J535,0)</f>
        <v>0</v>
      </c>
      <c r="BI535" s="156">
        <f>IF(N535="nulová",J535,0)</f>
        <v>0</v>
      </c>
      <c r="BJ535" s="16" t="s">
        <v>88</v>
      </c>
      <c r="BK535" s="156">
        <f>ROUND(I535*H535,2)</f>
        <v>0</v>
      </c>
      <c r="BL535" s="16" t="s">
        <v>505</v>
      </c>
      <c r="BM535" s="155" t="s">
        <v>9295</v>
      </c>
    </row>
    <row r="536" spans="2:65" s="1" customFormat="1" ht="7" customHeight="1">
      <c r="B536" s="46"/>
      <c r="C536" s="47"/>
      <c r="D536" s="47"/>
      <c r="E536" s="47"/>
      <c r="F536" s="47"/>
      <c r="G536" s="47"/>
      <c r="H536" s="47"/>
      <c r="I536" s="47"/>
      <c r="J536" s="47"/>
      <c r="K536" s="47"/>
      <c r="L536" s="31"/>
    </row>
  </sheetData>
  <autoFilter ref="C131:K535" xr:uid="{00000000-0009-0000-0000-000007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334"/>
  <sheetViews>
    <sheetView showGridLines="0" workbookViewId="0"/>
  </sheetViews>
  <sheetFormatPr defaultRowHeight="14.5"/>
  <cols>
    <col min="1" max="1" width="8.33203125" customWidth="1"/>
    <col min="2" max="2" width="1.21875" customWidth="1"/>
    <col min="3" max="3" width="4.109375" customWidth="1"/>
    <col min="4" max="4" width="4.33203125" customWidth="1"/>
    <col min="5" max="5" width="17.109375" customWidth="1"/>
    <col min="6" max="6" width="50.77734375" customWidth="1"/>
    <col min="7" max="7" width="7.44140625" customWidth="1"/>
    <col min="8" max="8" width="14" customWidth="1"/>
    <col min="9" max="9" width="15.77734375" customWidth="1"/>
    <col min="10" max="10" width="22.33203125" customWidth="1"/>
    <col min="11" max="11" width="22.33203125" hidden="1" customWidth="1"/>
    <col min="12" max="12" width="9.33203125" customWidth="1"/>
    <col min="13" max="13" width="10.777343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36" t="s">
        <v>5</v>
      </c>
      <c r="M2" s="218"/>
      <c r="N2" s="218"/>
      <c r="O2" s="218"/>
      <c r="P2" s="218"/>
      <c r="Q2" s="218"/>
      <c r="R2" s="218"/>
      <c r="S2" s="218"/>
      <c r="T2" s="218"/>
      <c r="U2" s="218"/>
      <c r="V2" s="218"/>
      <c r="AT2" s="16" t="s">
        <v>120</v>
      </c>
    </row>
    <row r="3" spans="2:46" ht="7" customHeight="1">
      <c r="B3" s="17"/>
      <c r="C3" s="18"/>
      <c r="D3" s="18"/>
      <c r="E3" s="18"/>
      <c r="F3" s="18"/>
      <c r="G3" s="18"/>
      <c r="H3" s="18"/>
      <c r="I3" s="18"/>
      <c r="J3" s="18"/>
      <c r="K3" s="18"/>
      <c r="L3" s="19"/>
      <c r="AT3" s="16" t="s">
        <v>76</v>
      </c>
    </row>
    <row r="4" spans="2:46" ht="25" customHeight="1">
      <c r="B4" s="19"/>
      <c r="D4" s="20" t="s">
        <v>284</v>
      </c>
      <c r="L4" s="19"/>
      <c r="M4" s="95" t="s">
        <v>9</v>
      </c>
      <c r="AT4" s="16" t="s">
        <v>3</v>
      </c>
    </row>
    <row r="5" spans="2:46" ht="7" customHeight="1">
      <c r="B5" s="19"/>
      <c r="L5" s="19"/>
    </row>
    <row r="6" spans="2:46" ht="12" customHeight="1">
      <c r="B6" s="19"/>
      <c r="D6" s="26" t="s">
        <v>15</v>
      </c>
      <c r="L6" s="19"/>
    </row>
    <row r="7" spans="2:46" ht="26.25" customHeight="1">
      <c r="B7" s="19"/>
      <c r="E7" s="261" t="str">
        <f>'Rekapitulácia stavby'!K6</f>
        <v>Dostavba a rekonštrukcia lôžkovej časti Nemocnice s poliklinikou v Spišskej Novej Vsi</v>
      </c>
      <c r="F7" s="262"/>
      <c r="G7" s="262"/>
      <c r="H7" s="262"/>
      <c r="L7" s="19"/>
    </row>
    <row r="8" spans="2:46" ht="12" customHeight="1">
      <c r="B8" s="19"/>
      <c r="D8" s="26" t="s">
        <v>285</v>
      </c>
      <c r="L8" s="19"/>
    </row>
    <row r="9" spans="2:46" s="1" customFormat="1" ht="16.5" customHeight="1">
      <c r="B9" s="31"/>
      <c r="E9" s="261" t="s">
        <v>932</v>
      </c>
      <c r="F9" s="263"/>
      <c r="G9" s="263"/>
      <c r="H9" s="263"/>
      <c r="L9" s="31"/>
    </row>
    <row r="10" spans="2:46" s="1" customFormat="1" ht="12" customHeight="1">
      <c r="B10" s="31"/>
      <c r="D10" s="26" t="s">
        <v>287</v>
      </c>
      <c r="L10" s="31"/>
    </row>
    <row r="11" spans="2:46" s="1" customFormat="1" ht="16.5" customHeight="1">
      <c r="B11" s="31"/>
      <c r="E11" s="243" t="s">
        <v>9296</v>
      </c>
      <c r="F11" s="263"/>
      <c r="G11" s="263"/>
      <c r="H11" s="263"/>
      <c r="L11" s="31"/>
    </row>
    <row r="12" spans="2:46" s="1" customFormat="1" ht="10">
      <c r="B12" s="31"/>
      <c r="L12" s="31"/>
    </row>
    <row r="13" spans="2:46" s="1" customFormat="1" ht="12" customHeight="1">
      <c r="B13" s="31"/>
      <c r="D13" s="26" t="s">
        <v>17</v>
      </c>
      <c r="F13" s="24" t="s">
        <v>1</v>
      </c>
      <c r="I13" s="26" t="s">
        <v>18</v>
      </c>
      <c r="J13" s="24" t="s">
        <v>1</v>
      </c>
      <c r="L13" s="31"/>
    </row>
    <row r="14" spans="2:46" s="1" customFormat="1" ht="12" customHeight="1">
      <c r="B14" s="31"/>
      <c r="D14" s="26" t="s">
        <v>19</v>
      </c>
      <c r="F14" s="24" t="s">
        <v>20</v>
      </c>
      <c r="I14" s="26" t="s">
        <v>21</v>
      </c>
      <c r="J14" s="54" t="str">
        <f>'Rekapitulácia stavby'!AN8</f>
        <v>6. 3. 2024</v>
      </c>
      <c r="L14" s="31"/>
    </row>
    <row r="15" spans="2:46" s="1" customFormat="1" ht="10.75" customHeight="1">
      <c r="B15" s="31"/>
      <c r="L15" s="31"/>
    </row>
    <row r="16" spans="2:46" s="1" customFormat="1" ht="12" customHeight="1">
      <c r="B16" s="31"/>
      <c r="D16" s="26" t="s">
        <v>23</v>
      </c>
      <c r="I16" s="26" t="s">
        <v>24</v>
      </c>
      <c r="J16" s="24" t="s">
        <v>1</v>
      </c>
      <c r="L16" s="31"/>
    </row>
    <row r="17" spans="2:12" s="1" customFormat="1" ht="18" customHeight="1">
      <c r="B17" s="31"/>
      <c r="E17" s="24" t="s">
        <v>25</v>
      </c>
      <c r="I17" s="26" t="s">
        <v>26</v>
      </c>
      <c r="J17" s="24" t="s">
        <v>1</v>
      </c>
      <c r="L17" s="31"/>
    </row>
    <row r="18" spans="2:12" s="1" customFormat="1" ht="7" customHeight="1">
      <c r="B18" s="31"/>
      <c r="L18" s="31"/>
    </row>
    <row r="19" spans="2:12" s="1" customFormat="1" ht="12" customHeight="1">
      <c r="B19" s="31"/>
      <c r="D19" s="26" t="s">
        <v>27</v>
      </c>
      <c r="I19" s="26" t="s">
        <v>24</v>
      </c>
      <c r="J19" s="27" t="str">
        <f>'Rekapitulácia stavby'!AN13</f>
        <v>Vyplň údaj</v>
      </c>
      <c r="L19" s="31"/>
    </row>
    <row r="20" spans="2:12" s="1" customFormat="1" ht="18" customHeight="1">
      <c r="B20" s="31"/>
      <c r="E20" s="264" t="str">
        <f>'Rekapitulácia stavby'!E14</f>
        <v>Vyplň údaj</v>
      </c>
      <c r="F20" s="217"/>
      <c r="G20" s="217"/>
      <c r="H20" s="217"/>
      <c r="I20" s="26" t="s">
        <v>26</v>
      </c>
      <c r="J20" s="27" t="str">
        <f>'Rekapitulácia stavby'!AN14</f>
        <v>Vyplň údaj</v>
      </c>
      <c r="L20" s="31"/>
    </row>
    <row r="21" spans="2:12" s="1" customFormat="1" ht="7" customHeight="1">
      <c r="B21" s="31"/>
      <c r="L21" s="31"/>
    </row>
    <row r="22" spans="2:12" s="1" customFormat="1" ht="12" customHeight="1">
      <c r="B22" s="31"/>
      <c r="D22" s="26" t="s">
        <v>29</v>
      </c>
      <c r="I22" s="26" t="s">
        <v>24</v>
      </c>
      <c r="J22" s="24" t="s">
        <v>1</v>
      </c>
      <c r="L22" s="31"/>
    </row>
    <row r="23" spans="2:12" s="1" customFormat="1" ht="18" customHeight="1">
      <c r="B23" s="31"/>
      <c r="E23" s="24" t="s">
        <v>30</v>
      </c>
      <c r="I23" s="26" t="s">
        <v>26</v>
      </c>
      <c r="J23" s="24" t="s">
        <v>1</v>
      </c>
      <c r="L23" s="31"/>
    </row>
    <row r="24" spans="2:12" s="1" customFormat="1" ht="7" customHeight="1">
      <c r="B24" s="31"/>
      <c r="L24" s="31"/>
    </row>
    <row r="25" spans="2:12" s="1" customFormat="1" ht="12" customHeight="1">
      <c r="B25" s="31"/>
      <c r="D25" s="26" t="s">
        <v>32</v>
      </c>
      <c r="I25" s="26" t="s">
        <v>24</v>
      </c>
      <c r="J25" s="24" t="str">
        <f>IF('Rekapitulácia stavby'!AN19="","",'Rekapitulácia stavby'!AN19)</f>
        <v/>
      </c>
      <c r="L25" s="31"/>
    </row>
    <row r="26" spans="2:12" s="1" customFormat="1" ht="18" customHeight="1">
      <c r="B26" s="31"/>
      <c r="E26" s="24" t="str">
        <f>IF('Rekapitulácia stavby'!E20="","",'Rekapitulácia stavby'!E20)</f>
        <v xml:space="preserve"> </v>
      </c>
      <c r="I26" s="26" t="s">
        <v>26</v>
      </c>
      <c r="J26" s="24" t="str">
        <f>IF('Rekapitulácia stavby'!AN20="","",'Rekapitulácia stavby'!AN20)</f>
        <v/>
      </c>
      <c r="L26" s="31"/>
    </row>
    <row r="27" spans="2:12" s="1" customFormat="1" ht="7" customHeight="1">
      <c r="B27" s="31"/>
      <c r="L27" s="31"/>
    </row>
    <row r="28" spans="2:12" s="1" customFormat="1" ht="12" customHeight="1">
      <c r="B28" s="31"/>
      <c r="D28" s="26" t="s">
        <v>34</v>
      </c>
      <c r="L28" s="31"/>
    </row>
    <row r="29" spans="2:12" s="7" customFormat="1" ht="155.25" customHeight="1">
      <c r="B29" s="96"/>
      <c r="E29" s="222" t="s">
        <v>291</v>
      </c>
      <c r="F29" s="222"/>
      <c r="G29" s="222"/>
      <c r="H29" s="222"/>
      <c r="L29" s="96"/>
    </row>
    <row r="30" spans="2:12" s="1" customFormat="1" ht="7" customHeight="1">
      <c r="B30" s="31"/>
      <c r="L30" s="31"/>
    </row>
    <row r="31" spans="2:12" s="1" customFormat="1" ht="7" customHeight="1">
      <c r="B31" s="31"/>
      <c r="D31" s="55"/>
      <c r="E31" s="55"/>
      <c r="F31" s="55"/>
      <c r="G31" s="55"/>
      <c r="H31" s="55"/>
      <c r="I31" s="55"/>
      <c r="J31" s="55"/>
      <c r="K31" s="55"/>
      <c r="L31" s="31"/>
    </row>
    <row r="32" spans="2:12" s="1" customFormat="1" ht="25.4" customHeight="1">
      <c r="B32" s="31"/>
      <c r="D32" s="97" t="s">
        <v>36</v>
      </c>
      <c r="J32" s="68">
        <f>ROUND(J134, 2)</f>
        <v>0</v>
      </c>
      <c r="L32" s="31"/>
    </row>
    <row r="33" spans="2:12" s="1" customFormat="1" ht="7" customHeight="1">
      <c r="B33" s="31"/>
      <c r="D33" s="55"/>
      <c r="E33" s="55"/>
      <c r="F33" s="55"/>
      <c r="G33" s="55"/>
      <c r="H33" s="55"/>
      <c r="I33" s="55"/>
      <c r="J33" s="55"/>
      <c r="K33" s="55"/>
      <c r="L33" s="31"/>
    </row>
    <row r="34" spans="2:12" s="1" customFormat="1" ht="14.4" customHeight="1">
      <c r="B34" s="31"/>
      <c r="F34" s="34" t="s">
        <v>38</v>
      </c>
      <c r="I34" s="34" t="s">
        <v>37</v>
      </c>
      <c r="J34" s="34" t="s">
        <v>39</v>
      </c>
      <c r="L34" s="31"/>
    </row>
    <row r="35" spans="2:12" s="1" customFormat="1" ht="14.4" customHeight="1">
      <c r="B35" s="31"/>
      <c r="D35" s="57" t="s">
        <v>40</v>
      </c>
      <c r="E35" s="36" t="s">
        <v>41</v>
      </c>
      <c r="F35" s="98">
        <f>ROUND((SUM(BE134:BE333)),  2)</f>
        <v>0</v>
      </c>
      <c r="G35" s="99"/>
      <c r="H35" s="99"/>
      <c r="I35" s="100">
        <v>0.2</v>
      </c>
      <c r="J35" s="98">
        <f>ROUND(((SUM(BE134:BE333))*I35),  2)</f>
        <v>0</v>
      </c>
      <c r="L35" s="31"/>
    </row>
    <row r="36" spans="2:12" s="1" customFormat="1" ht="14.4" customHeight="1">
      <c r="B36" s="31"/>
      <c r="E36" s="36" t="s">
        <v>42</v>
      </c>
      <c r="F36" s="98">
        <f>ROUND((SUM(BF134:BF333)),  2)</f>
        <v>0</v>
      </c>
      <c r="G36" s="99"/>
      <c r="H36" s="99"/>
      <c r="I36" s="100">
        <v>0.2</v>
      </c>
      <c r="J36" s="98">
        <f>ROUND(((SUM(BF134:BF333))*I36),  2)</f>
        <v>0</v>
      </c>
      <c r="L36" s="31"/>
    </row>
    <row r="37" spans="2:12" s="1" customFormat="1" ht="14.4" hidden="1" customHeight="1">
      <c r="B37" s="31"/>
      <c r="E37" s="26" t="s">
        <v>43</v>
      </c>
      <c r="F37" s="87">
        <f>ROUND((SUM(BG134:BG333)),  2)</f>
        <v>0</v>
      </c>
      <c r="I37" s="101">
        <v>0.2</v>
      </c>
      <c r="J37" s="87">
        <f>0</f>
        <v>0</v>
      </c>
      <c r="L37" s="31"/>
    </row>
    <row r="38" spans="2:12" s="1" customFormat="1" ht="14.4" hidden="1" customHeight="1">
      <c r="B38" s="31"/>
      <c r="E38" s="26" t="s">
        <v>44</v>
      </c>
      <c r="F38" s="87">
        <f>ROUND((SUM(BH134:BH333)),  2)</f>
        <v>0</v>
      </c>
      <c r="I38" s="101">
        <v>0.2</v>
      </c>
      <c r="J38" s="87">
        <f>0</f>
        <v>0</v>
      </c>
      <c r="L38" s="31"/>
    </row>
    <row r="39" spans="2:12" s="1" customFormat="1" ht="14.4" hidden="1" customHeight="1">
      <c r="B39" s="31"/>
      <c r="E39" s="36" t="s">
        <v>45</v>
      </c>
      <c r="F39" s="98">
        <f>ROUND((SUM(BI134:BI333)),  2)</f>
        <v>0</v>
      </c>
      <c r="G39" s="99"/>
      <c r="H39" s="99"/>
      <c r="I39" s="100">
        <v>0</v>
      </c>
      <c r="J39" s="98">
        <f>0</f>
        <v>0</v>
      </c>
      <c r="L39" s="31"/>
    </row>
    <row r="40" spans="2:12" s="1" customFormat="1" ht="7" customHeight="1">
      <c r="B40" s="31"/>
      <c r="L40" s="31"/>
    </row>
    <row r="41" spans="2:12" s="1" customFormat="1" ht="25.4" customHeight="1">
      <c r="B41" s="31"/>
      <c r="C41" s="102"/>
      <c r="D41" s="103" t="s">
        <v>46</v>
      </c>
      <c r="E41" s="59"/>
      <c r="F41" s="59"/>
      <c r="G41" s="104" t="s">
        <v>47</v>
      </c>
      <c r="H41" s="105" t="s">
        <v>48</v>
      </c>
      <c r="I41" s="59"/>
      <c r="J41" s="106">
        <f>SUM(J32:J39)</f>
        <v>0</v>
      </c>
      <c r="K41" s="107"/>
      <c r="L41" s="31"/>
    </row>
    <row r="42" spans="2:12" s="1" customFormat="1" ht="14.4" customHeight="1">
      <c r="B42" s="31"/>
      <c r="L42" s="31"/>
    </row>
    <row r="43" spans="2:12" ht="14.4" customHeight="1">
      <c r="B43" s="19"/>
      <c r="L43" s="19"/>
    </row>
    <row r="44" spans="2:12" ht="14.4" customHeight="1">
      <c r="B44" s="19"/>
      <c r="L44" s="19"/>
    </row>
    <row r="45" spans="2:12" ht="14.4" customHeight="1">
      <c r="B45" s="19"/>
      <c r="L45" s="19"/>
    </row>
    <row r="46" spans="2:12" ht="14.4" customHeight="1">
      <c r="B46" s="19"/>
      <c r="L46" s="19"/>
    </row>
    <row r="47" spans="2:12" ht="14.4" customHeight="1">
      <c r="B47" s="19"/>
      <c r="L47" s="19"/>
    </row>
    <row r="48" spans="2:12" ht="14.4" customHeight="1">
      <c r="B48" s="19"/>
      <c r="L48" s="19"/>
    </row>
    <row r="49" spans="2:12" ht="14.4" customHeight="1">
      <c r="B49" s="19"/>
      <c r="L49" s="19"/>
    </row>
    <row r="50" spans="2:12" s="1" customFormat="1" ht="14.4" customHeight="1">
      <c r="B50" s="31"/>
      <c r="D50" s="43" t="s">
        <v>49</v>
      </c>
      <c r="E50" s="44"/>
      <c r="F50" s="44"/>
      <c r="G50" s="43" t="s">
        <v>50</v>
      </c>
      <c r="H50" s="44"/>
      <c r="I50" s="44"/>
      <c r="J50" s="44"/>
      <c r="K50" s="44"/>
      <c r="L50" s="31"/>
    </row>
    <row r="51" spans="2:12" ht="10">
      <c r="B51" s="19"/>
      <c r="L51" s="19"/>
    </row>
    <row r="52" spans="2:12" ht="10">
      <c r="B52" s="19"/>
      <c r="L52" s="19"/>
    </row>
    <row r="53" spans="2:12" ht="10">
      <c r="B53" s="19"/>
      <c r="L53" s="19"/>
    </row>
    <row r="54" spans="2:12" ht="10">
      <c r="B54" s="19"/>
      <c r="L54" s="19"/>
    </row>
    <row r="55" spans="2:12" ht="10">
      <c r="B55" s="19"/>
      <c r="L55" s="19"/>
    </row>
    <row r="56" spans="2:12" ht="10">
      <c r="B56" s="19"/>
      <c r="L56" s="19"/>
    </row>
    <row r="57" spans="2:12" ht="10">
      <c r="B57" s="19"/>
      <c r="L57" s="19"/>
    </row>
    <row r="58" spans="2:12" ht="10">
      <c r="B58" s="19"/>
      <c r="L58" s="19"/>
    </row>
    <row r="59" spans="2:12" ht="10">
      <c r="B59" s="19"/>
      <c r="L59" s="19"/>
    </row>
    <row r="60" spans="2:12" ht="10">
      <c r="B60" s="19"/>
      <c r="L60" s="19"/>
    </row>
    <row r="61" spans="2:12" s="1" customFormat="1" ht="12.5">
      <c r="B61" s="31"/>
      <c r="D61" s="45" t="s">
        <v>51</v>
      </c>
      <c r="E61" s="33"/>
      <c r="F61" s="108" t="s">
        <v>52</v>
      </c>
      <c r="G61" s="45" t="s">
        <v>51</v>
      </c>
      <c r="H61" s="33"/>
      <c r="I61" s="33"/>
      <c r="J61" s="109" t="s">
        <v>52</v>
      </c>
      <c r="K61" s="33"/>
      <c r="L61" s="31"/>
    </row>
    <row r="62" spans="2:12" ht="10">
      <c r="B62" s="19"/>
      <c r="L62" s="19"/>
    </row>
    <row r="63" spans="2:12" ht="10">
      <c r="B63" s="19"/>
      <c r="L63" s="19"/>
    </row>
    <row r="64" spans="2:12" ht="10">
      <c r="B64" s="19"/>
      <c r="L64" s="19"/>
    </row>
    <row r="65" spans="2:12" s="1" customFormat="1" ht="13">
      <c r="B65" s="31"/>
      <c r="D65" s="43" t="s">
        <v>53</v>
      </c>
      <c r="E65" s="44"/>
      <c r="F65" s="44"/>
      <c r="G65" s="43" t="s">
        <v>54</v>
      </c>
      <c r="H65" s="44"/>
      <c r="I65" s="44"/>
      <c r="J65" s="44"/>
      <c r="K65" s="44"/>
      <c r="L65" s="31"/>
    </row>
    <row r="66" spans="2:12" ht="10">
      <c r="B66" s="19"/>
      <c r="L66" s="19"/>
    </row>
    <row r="67" spans="2:12" ht="10">
      <c r="B67" s="19"/>
      <c r="L67" s="19"/>
    </row>
    <row r="68" spans="2:12" ht="10">
      <c r="B68" s="19"/>
      <c r="L68" s="19"/>
    </row>
    <row r="69" spans="2:12" ht="10">
      <c r="B69" s="19"/>
      <c r="L69" s="19"/>
    </row>
    <row r="70" spans="2:12" ht="10">
      <c r="B70" s="19"/>
      <c r="L70" s="19"/>
    </row>
    <row r="71" spans="2:12" ht="10">
      <c r="B71" s="19"/>
      <c r="L71" s="19"/>
    </row>
    <row r="72" spans="2:12" ht="10">
      <c r="B72" s="19"/>
      <c r="L72" s="19"/>
    </row>
    <row r="73" spans="2:12" ht="10">
      <c r="B73" s="19"/>
      <c r="L73" s="19"/>
    </row>
    <row r="74" spans="2:12" ht="10">
      <c r="B74" s="19"/>
      <c r="L74" s="19"/>
    </row>
    <row r="75" spans="2:12" ht="10">
      <c r="B75" s="19"/>
      <c r="L75" s="19"/>
    </row>
    <row r="76" spans="2:12" s="1" customFormat="1" ht="12.5">
      <c r="B76" s="31"/>
      <c r="D76" s="45" t="s">
        <v>51</v>
      </c>
      <c r="E76" s="33"/>
      <c r="F76" s="108" t="s">
        <v>52</v>
      </c>
      <c r="G76" s="45" t="s">
        <v>51</v>
      </c>
      <c r="H76" s="33"/>
      <c r="I76" s="33"/>
      <c r="J76" s="109" t="s">
        <v>52</v>
      </c>
      <c r="K76" s="33"/>
      <c r="L76" s="31"/>
    </row>
    <row r="77" spans="2:12" s="1" customFormat="1" ht="14.4" customHeight="1">
      <c r="B77" s="46"/>
      <c r="C77" s="47"/>
      <c r="D77" s="47"/>
      <c r="E77" s="47"/>
      <c r="F77" s="47"/>
      <c r="G77" s="47"/>
      <c r="H77" s="47"/>
      <c r="I77" s="47"/>
      <c r="J77" s="47"/>
      <c r="K77" s="47"/>
      <c r="L77" s="31"/>
    </row>
    <row r="81" spans="2:12" s="1" customFormat="1" ht="7" customHeight="1">
      <c r="B81" s="48"/>
      <c r="C81" s="49"/>
      <c r="D81" s="49"/>
      <c r="E81" s="49"/>
      <c r="F81" s="49"/>
      <c r="G81" s="49"/>
      <c r="H81" s="49"/>
      <c r="I81" s="49"/>
      <c r="J81" s="49"/>
      <c r="K81" s="49"/>
      <c r="L81" s="31"/>
    </row>
    <row r="82" spans="2:12" s="1" customFormat="1" ht="25" customHeight="1">
      <c r="B82" s="31"/>
      <c r="C82" s="20" t="s">
        <v>292</v>
      </c>
      <c r="L82" s="31"/>
    </row>
    <row r="83" spans="2:12" s="1" customFormat="1" ht="7" customHeight="1">
      <c r="B83" s="31"/>
      <c r="L83" s="31"/>
    </row>
    <row r="84" spans="2:12" s="1" customFormat="1" ht="12" customHeight="1">
      <c r="B84" s="31"/>
      <c r="C84" s="26" t="s">
        <v>15</v>
      </c>
      <c r="L84" s="31"/>
    </row>
    <row r="85" spans="2:12" s="1" customFormat="1" ht="26.25" customHeight="1">
      <c r="B85" s="31"/>
      <c r="E85" s="261" t="str">
        <f>E7</f>
        <v>Dostavba a rekonštrukcia lôžkovej časti Nemocnice s poliklinikou v Spišskej Novej Vsi</v>
      </c>
      <c r="F85" s="262"/>
      <c r="G85" s="262"/>
      <c r="H85" s="262"/>
      <c r="L85" s="31"/>
    </row>
    <row r="86" spans="2:12" ht="12" customHeight="1">
      <c r="B86" s="19"/>
      <c r="C86" s="26" t="s">
        <v>285</v>
      </c>
      <c r="L86" s="19"/>
    </row>
    <row r="87" spans="2:12" s="1" customFormat="1" ht="16.5" customHeight="1">
      <c r="B87" s="31"/>
      <c r="E87" s="261" t="s">
        <v>932</v>
      </c>
      <c r="F87" s="263"/>
      <c r="G87" s="263"/>
      <c r="H87" s="263"/>
      <c r="L87" s="31"/>
    </row>
    <row r="88" spans="2:12" s="1" customFormat="1" ht="12" customHeight="1">
      <c r="B88" s="31"/>
      <c r="C88" s="26" t="s">
        <v>287</v>
      </c>
      <c r="L88" s="31"/>
    </row>
    <row r="89" spans="2:12" s="1" customFormat="1" ht="16.5" customHeight="1">
      <c r="B89" s="31"/>
      <c r="E89" s="243" t="str">
        <f>E11</f>
        <v>E.5 - Elektroinštalácia - slaboprúd</v>
      </c>
      <c r="F89" s="263"/>
      <c r="G89" s="263"/>
      <c r="H89" s="263"/>
      <c r="L89" s="31"/>
    </row>
    <row r="90" spans="2:12" s="1" customFormat="1" ht="7" customHeight="1">
      <c r="B90" s="31"/>
      <c r="L90" s="31"/>
    </row>
    <row r="91" spans="2:12" s="1" customFormat="1" ht="12" customHeight="1">
      <c r="B91" s="31"/>
      <c r="C91" s="26" t="s">
        <v>19</v>
      </c>
      <c r="F91" s="24" t="str">
        <f>F14</f>
        <v>parc.č.:1094/1,17,81,82,98,99,1095,1096,9243/18</v>
      </c>
      <c r="I91" s="26" t="s">
        <v>21</v>
      </c>
      <c r="J91" s="54" t="str">
        <f>IF(J14="","",J14)</f>
        <v>6. 3. 2024</v>
      </c>
      <c r="L91" s="31"/>
    </row>
    <row r="92" spans="2:12" s="1" customFormat="1" ht="7" customHeight="1">
      <c r="B92" s="31"/>
      <c r="L92" s="31"/>
    </row>
    <row r="93" spans="2:12" s="1" customFormat="1" ht="25.65" customHeight="1">
      <c r="B93" s="31"/>
      <c r="C93" s="26" t="s">
        <v>23</v>
      </c>
      <c r="F93" s="24" t="str">
        <f>E17</f>
        <v>Nemocnica s poliklinikou, Spišská Nová Ves</v>
      </c>
      <c r="I93" s="26" t="s">
        <v>29</v>
      </c>
      <c r="J93" s="29" t="str">
        <f>E23</f>
        <v>d.g.A. design graphic architecture s.r.o.</v>
      </c>
      <c r="L93" s="31"/>
    </row>
    <row r="94" spans="2:12" s="1" customFormat="1" ht="15.15" customHeight="1">
      <c r="B94" s="31"/>
      <c r="C94" s="26" t="s">
        <v>27</v>
      </c>
      <c r="F94" s="24" t="str">
        <f>IF(E20="","",E20)</f>
        <v>Vyplň údaj</v>
      </c>
      <c r="I94" s="26" t="s">
        <v>32</v>
      </c>
      <c r="J94" s="29" t="str">
        <f>E26</f>
        <v xml:space="preserve"> </v>
      </c>
      <c r="L94" s="31"/>
    </row>
    <row r="95" spans="2:12" s="1" customFormat="1" ht="10.25" customHeight="1">
      <c r="B95" s="31"/>
      <c r="L95" s="31"/>
    </row>
    <row r="96" spans="2:12" s="1" customFormat="1" ht="29.25" customHeight="1">
      <c r="B96" s="31"/>
      <c r="C96" s="110" t="s">
        <v>293</v>
      </c>
      <c r="D96" s="102"/>
      <c r="E96" s="102"/>
      <c r="F96" s="102"/>
      <c r="G96" s="102"/>
      <c r="H96" s="102"/>
      <c r="I96" s="102"/>
      <c r="J96" s="111" t="s">
        <v>294</v>
      </c>
      <c r="K96" s="102"/>
      <c r="L96" s="31"/>
    </row>
    <row r="97" spans="2:47" s="1" customFormat="1" ht="10.25" customHeight="1">
      <c r="B97" s="31"/>
      <c r="L97" s="31"/>
    </row>
    <row r="98" spans="2:47" s="1" customFormat="1" ht="22.75" customHeight="1">
      <c r="B98" s="31"/>
      <c r="C98" s="112" t="s">
        <v>295</v>
      </c>
      <c r="J98" s="68">
        <f>J134</f>
        <v>0</v>
      </c>
      <c r="L98" s="31"/>
      <c r="AU98" s="16" t="s">
        <v>296</v>
      </c>
    </row>
    <row r="99" spans="2:47" s="8" customFormat="1" ht="25" customHeight="1">
      <c r="B99" s="113"/>
      <c r="D99" s="114" t="s">
        <v>9297</v>
      </c>
      <c r="E99" s="115"/>
      <c r="F99" s="115"/>
      <c r="G99" s="115"/>
      <c r="H99" s="115"/>
      <c r="I99" s="115"/>
      <c r="J99" s="116">
        <f>J135</f>
        <v>0</v>
      </c>
      <c r="L99" s="113"/>
    </row>
    <row r="100" spans="2:47" s="9" customFormat="1" ht="19.899999999999999" customHeight="1">
      <c r="B100" s="117"/>
      <c r="D100" s="118" t="s">
        <v>9298</v>
      </c>
      <c r="E100" s="119"/>
      <c r="F100" s="119"/>
      <c r="G100" s="119"/>
      <c r="H100" s="119"/>
      <c r="I100" s="119"/>
      <c r="J100" s="120">
        <f>J136</f>
        <v>0</v>
      </c>
      <c r="L100" s="117"/>
    </row>
    <row r="101" spans="2:47" s="9" customFormat="1" ht="14.9" customHeight="1">
      <c r="B101" s="117"/>
      <c r="D101" s="118" t="s">
        <v>9299</v>
      </c>
      <c r="E101" s="119"/>
      <c r="F101" s="119"/>
      <c r="G101" s="119"/>
      <c r="H101" s="119"/>
      <c r="I101" s="119"/>
      <c r="J101" s="120">
        <f>J137</f>
        <v>0</v>
      </c>
      <c r="L101" s="117"/>
    </row>
    <row r="102" spans="2:47" s="9" customFormat="1" ht="14.9" customHeight="1">
      <c r="B102" s="117"/>
      <c r="D102" s="118" t="s">
        <v>9300</v>
      </c>
      <c r="E102" s="119"/>
      <c r="F102" s="119"/>
      <c r="G102" s="119"/>
      <c r="H102" s="119"/>
      <c r="I102" s="119"/>
      <c r="J102" s="120">
        <f>J144</f>
        <v>0</v>
      </c>
      <c r="L102" s="117"/>
    </row>
    <row r="103" spans="2:47" s="9" customFormat="1" ht="14.9" customHeight="1">
      <c r="B103" s="117"/>
      <c r="D103" s="118" t="s">
        <v>9301</v>
      </c>
      <c r="E103" s="119"/>
      <c r="F103" s="119"/>
      <c r="G103" s="119"/>
      <c r="H103" s="119"/>
      <c r="I103" s="119"/>
      <c r="J103" s="120">
        <f>J151</f>
        <v>0</v>
      </c>
      <c r="L103" s="117"/>
    </row>
    <row r="104" spans="2:47" s="9" customFormat="1" ht="14.9" customHeight="1">
      <c r="B104" s="117"/>
      <c r="D104" s="118" t="s">
        <v>9302</v>
      </c>
      <c r="E104" s="119"/>
      <c r="F104" s="119"/>
      <c r="G104" s="119"/>
      <c r="H104" s="119"/>
      <c r="I104" s="119"/>
      <c r="J104" s="120">
        <f>J160</f>
        <v>0</v>
      </c>
      <c r="L104" s="117"/>
    </row>
    <row r="105" spans="2:47" s="9" customFormat="1" ht="14.9" customHeight="1">
      <c r="B105" s="117"/>
      <c r="D105" s="118" t="s">
        <v>9303</v>
      </c>
      <c r="E105" s="119"/>
      <c r="F105" s="119"/>
      <c r="G105" s="119"/>
      <c r="H105" s="119"/>
      <c r="I105" s="119"/>
      <c r="J105" s="120">
        <f>J167</f>
        <v>0</v>
      </c>
      <c r="L105" s="117"/>
    </row>
    <row r="106" spans="2:47" s="9" customFormat="1" ht="14.9" customHeight="1">
      <c r="B106" s="117"/>
      <c r="D106" s="118" t="s">
        <v>9304</v>
      </c>
      <c r="E106" s="119"/>
      <c r="F106" s="119"/>
      <c r="G106" s="119"/>
      <c r="H106" s="119"/>
      <c r="I106" s="119"/>
      <c r="J106" s="120">
        <f>J170</f>
        <v>0</v>
      </c>
      <c r="L106" s="117"/>
    </row>
    <row r="107" spans="2:47" s="9" customFormat="1" ht="19.899999999999999" customHeight="1">
      <c r="B107" s="117"/>
      <c r="D107" s="118" t="s">
        <v>9305</v>
      </c>
      <c r="E107" s="119"/>
      <c r="F107" s="119"/>
      <c r="G107" s="119"/>
      <c r="H107" s="119"/>
      <c r="I107" s="119"/>
      <c r="J107" s="120">
        <f>J173</f>
        <v>0</v>
      </c>
      <c r="L107" s="117"/>
    </row>
    <row r="108" spans="2:47" s="9" customFormat="1" ht="19.899999999999999" customHeight="1">
      <c r="B108" s="117"/>
      <c r="D108" s="118" t="s">
        <v>9306</v>
      </c>
      <c r="E108" s="119"/>
      <c r="F108" s="119"/>
      <c r="G108" s="119"/>
      <c r="H108" s="119"/>
      <c r="I108" s="119"/>
      <c r="J108" s="120">
        <f>J184</f>
        <v>0</v>
      </c>
      <c r="L108" s="117"/>
    </row>
    <row r="109" spans="2:47" s="9" customFormat="1" ht="19.899999999999999" customHeight="1">
      <c r="B109" s="117"/>
      <c r="D109" s="118" t="s">
        <v>9307</v>
      </c>
      <c r="E109" s="119"/>
      <c r="F109" s="119"/>
      <c r="G109" s="119"/>
      <c r="H109" s="119"/>
      <c r="I109" s="119"/>
      <c r="J109" s="120">
        <f>J236</f>
        <v>0</v>
      </c>
      <c r="L109" s="117"/>
    </row>
    <row r="110" spans="2:47" s="9" customFormat="1" ht="19.899999999999999" customHeight="1">
      <c r="B110" s="117"/>
      <c r="D110" s="118" t="s">
        <v>9308</v>
      </c>
      <c r="E110" s="119"/>
      <c r="F110" s="119"/>
      <c r="G110" s="119"/>
      <c r="H110" s="119"/>
      <c r="I110" s="119"/>
      <c r="J110" s="120">
        <f>J268</f>
        <v>0</v>
      </c>
      <c r="L110" s="117"/>
    </row>
    <row r="111" spans="2:47" s="9" customFormat="1" ht="19.899999999999999" customHeight="1">
      <c r="B111" s="117"/>
      <c r="D111" s="118" t="s">
        <v>9309</v>
      </c>
      <c r="E111" s="119"/>
      <c r="F111" s="119"/>
      <c r="G111" s="119"/>
      <c r="H111" s="119"/>
      <c r="I111" s="119"/>
      <c r="J111" s="120">
        <f>J323</f>
        <v>0</v>
      </c>
      <c r="L111" s="117"/>
    </row>
    <row r="112" spans="2:47" s="8" customFormat="1" ht="25" customHeight="1">
      <c r="B112" s="113"/>
      <c r="D112" s="114" t="s">
        <v>302</v>
      </c>
      <c r="E112" s="115"/>
      <c r="F112" s="115"/>
      <c r="G112" s="115"/>
      <c r="H112" s="115"/>
      <c r="I112" s="115"/>
      <c r="J112" s="116">
        <f>J332</f>
        <v>0</v>
      </c>
      <c r="L112" s="113"/>
    </row>
    <row r="113" spans="2:12" s="1" customFormat="1" ht="21.75" customHeight="1">
      <c r="B113" s="31"/>
      <c r="L113" s="31"/>
    </row>
    <row r="114" spans="2:12" s="1" customFormat="1" ht="7" customHeight="1">
      <c r="B114" s="46"/>
      <c r="C114" s="47"/>
      <c r="D114" s="47"/>
      <c r="E114" s="47"/>
      <c r="F114" s="47"/>
      <c r="G114" s="47"/>
      <c r="H114" s="47"/>
      <c r="I114" s="47"/>
      <c r="J114" s="47"/>
      <c r="K114" s="47"/>
      <c r="L114" s="31"/>
    </row>
    <row r="118" spans="2:12" s="1" customFormat="1" ht="7" customHeight="1">
      <c r="B118" s="48"/>
      <c r="C118" s="49"/>
      <c r="D118" s="49"/>
      <c r="E118" s="49"/>
      <c r="F118" s="49"/>
      <c r="G118" s="49"/>
      <c r="H118" s="49"/>
      <c r="I118" s="49"/>
      <c r="J118" s="49"/>
      <c r="K118" s="49"/>
      <c r="L118" s="31"/>
    </row>
    <row r="119" spans="2:12" s="1" customFormat="1" ht="25" customHeight="1">
      <c r="B119" s="31"/>
      <c r="C119" s="20" t="s">
        <v>303</v>
      </c>
      <c r="L119" s="31"/>
    </row>
    <row r="120" spans="2:12" s="1" customFormat="1" ht="7" customHeight="1">
      <c r="B120" s="31"/>
      <c r="L120" s="31"/>
    </row>
    <row r="121" spans="2:12" s="1" customFormat="1" ht="12" customHeight="1">
      <c r="B121" s="31"/>
      <c r="C121" s="26" t="s">
        <v>15</v>
      </c>
      <c r="L121" s="31"/>
    </row>
    <row r="122" spans="2:12" s="1" customFormat="1" ht="26.25" customHeight="1">
      <c r="B122" s="31"/>
      <c r="E122" s="261" t="str">
        <f>E7</f>
        <v>Dostavba a rekonštrukcia lôžkovej časti Nemocnice s poliklinikou v Spišskej Novej Vsi</v>
      </c>
      <c r="F122" s="262"/>
      <c r="G122" s="262"/>
      <c r="H122" s="262"/>
      <c r="L122" s="31"/>
    </row>
    <row r="123" spans="2:12" ht="12" customHeight="1">
      <c r="B123" s="19"/>
      <c r="C123" s="26" t="s">
        <v>285</v>
      </c>
      <c r="L123" s="19"/>
    </row>
    <row r="124" spans="2:12" s="1" customFormat="1" ht="16.5" customHeight="1">
      <c r="B124" s="31"/>
      <c r="E124" s="261" t="s">
        <v>932</v>
      </c>
      <c r="F124" s="263"/>
      <c r="G124" s="263"/>
      <c r="H124" s="263"/>
      <c r="L124" s="31"/>
    </row>
    <row r="125" spans="2:12" s="1" customFormat="1" ht="12" customHeight="1">
      <c r="B125" s="31"/>
      <c r="C125" s="26" t="s">
        <v>287</v>
      </c>
      <c r="L125" s="31"/>
    </row>
    <row r="126" spans="2:12" s="1" customFormat="1" ht="16.5" customHeight="1">
      <c r="B126" s="31"/>
      <c r="E126" s="243" t="str">
        <f>E11</f>
        <v>E.5 - Elektroinštalácia - slaboprúd</v>
      </c>
      <c r="F126" s="263"/>
      <c r="G126" s="263"/>
      <c r="H126" s="263"/>
      <c r="L126" s="31"/>
    </row>
    <row r="127" spans="2:12" s="1" customFormat="1" ht="7" customHeight="1">
      <c r="B127" s="31"/>
      <c r="L127" s="31"/>
    </row>
    <row r="128" spans="2:12" s="1" customFormat="1" ht="12" customHeight="1">
      <c r="B128" s="31"/>
      <c r="C128" s="26" t="s">
        <v>19</v>
      </c>
      <c r="F128" s="24" t="str">
        <f>F14</f>
        <v>parc.č.:1094/1,17,81,82,98,99,1095,1096,9243/18</v>
      </c>
      <c r="I128" s="26" t="s">
        <v>21</v>
      </c>
      <c r="J128" s="54" t="str">
        <f>IF(J14="","",J14)</f>
        <v>6. 3. 2024</v>
      </c>
      <c r="L128" s="31"/>
    </row>
    <row r="129" spans="2:65" s="1" customFormat="1" ht="7" customHeight="1">
      <c r="B129" s="31"/>
      <c r="L129" s="31"/>
    </row>
    <row r="130" spans="2:65" s="1" customFormat="1" ht="25.65" customHeight="1">
      <c r="B130" s="31"/>
      <c r="C130" s="26" t="s">
        <v>23</v>
      </c>
      <c r="F130" s="24" t="str">
        <f>E17</f>
        <v>Nemocnica s poliklinikou, Spišská Nová Ves</v>
      </c>
      <c r="I130" s="26" t="s">
        <v>29</v>
      </c>
      <c r="J130" s="29" t="str">
        <f>E23</f>
        <v>d.g.A. design graphic architecture s.r.o.</v>
      </c>
      <c r="L130" s="31"/>
    </row>
    <row r="131" spans="2:65" s="1" customFormat="1" ht="15.15" customHeight="1">
      <c r="B131" s="31"/>
      <c r="C131" s="26" t="s">
        <v>27</v>
      </c>
      <c r="F131" s="24" t="str">
        <f>IF(E20="","",E20)</f>
        <v>Vyplň údaj</v>
      </c>
      <c r="I131" s="26" t="s">
        <v>32</v>
      </c>
      <c r="J131" s="29" t="str">
        <f>E26</f>
        <v xml:space="preserve"> </v>
      </c>
      <c r="L131" s="31"/>
    </row>
    <row r="132" spans="2:65" s="1" customFormat="1" ht="10.25" customHeight="1">
      <c r="B132" s="31"/>
      <c r="L132" s="31"/>
    </row>
    <row r="133" spans="2:65" s="10" customFormat="1" ht="29.25" customHeight="1">
      <c r="B133" s="121"/>
      <c r="C133" s="122" t="s">
        <v>304</v>
      </c>
      <c r="D133" s="123" t="s">
        <v>61</v>
      </c>
      <c r="E133" s="123" t="s">
        <v>57</v>
      </c>
      <c r="F133" s="123" t="s">
        <v>58</v>
      </c>
      <c r="G133" s="123" t="s">
        <v>305</v>
      </c>
      <c r="H133" s="123" t="s">
        <v>306</v>
      </c>
      <c r="I133" s="123" t="s">
        <v>307</v>
      </c>
      <c r="J133" s="124" t="s">
        <v>294</v>
      </c>
      <c r="K133" s="125" t="s">
        <v>308</v>
      </c>
      <c r="L133" s="121"/>
      <c r="M133" s="61" t="s">
        <v>1</v>
      </c>
      <c r="N133" s="62" t="s">
        <v>40</v>
      </c>
      <c r="O133" s="62" t="s">
        <v>309</v>
      </c>
      <c r="P133" s="62" t="s">
        <v>310</v>
      </c>
      <c r="Q133" s="62" t="s">
        <v>311</v>
      </c>
      <c r="R133" s="62" t="s">
        <v>312</v>
      </c>
      <c r="S133" s="62" t="s">
        <v>313</v>
      </c>
      <c r="T133" s="63" t="s">
        <v>314</v>
      </c>
    </row>
    <row r="134" spans="2:65" s="1" customFormat="1" ht="22.75" customHeight="1">
      <c r="B134" s="31"/>
      <c r="C134" s="66" t="s">
        <v>295</v>
      </c>
      <c r="J134" s="126">
        <f>BK134</f>
        <v>0</v>
      </c>
      <c r="L134" s="31"/>
      <c r="M134" s="64"/>
      <c r="N134" s="55"/>
      <c r="O134" s="55"/>
      <c r="P134" s="127">
        <f>P135+P332</f>
        <v>0</v>
      </c>
      <c r="Q134" s="55"/>
      <c r="R134" s="127">
        <f>R135+R332</f>
        <v>2.95099</v>
      </c>
      <c r="S134" s="55"/>
      <c r="T134" s="128">
        <f>T135+T332</f>
        <v>0</v>
      </c>
      <c r="AT134" s="16" t="s">
        <v>75</v>
      </c>
      <c r="AU134" s="16" t="s">
        <v>296</v>
      </c>
      <c r="BK134" s="129">
        <f>BK135+BK332</f>
        <v>0</v>
      </c>
    </row>
    <row r="135" spans="2:65" s="11" customFormat="1" ht="25.9" customHeight="1">
      <c r="B135" s="130"/>
      <c r="D135" s="131" t="s">
        <v>75</v>
      </c>
      <c r="E135" s="132" t="s">
        <v>9310</v>
      </c>
      <c r="F135" s="132" t="s">
        <v>9311</v>
      </c>
      <c r="I135" s="133"/>
      <c r="J135" s="134">
        <f>BK135</f>
        <v>0</v>
      </c>
      <c r="L135" s="130"/>
      <c r="M135" s="135"/>
      <c r="P135" s="136">
        <f>P136+P173+P184+P236+P268+P323</f>
        <v>0</v>
      </c>
      <c r="R135" s="136">
        <f>R136+R173+R184+R236+R268+R323</f>
        <v>2.95099</v>
      </c>
      <c r="T135" s="137">
        <f>T136+T173+T184+T236+T268+T323</f>
        <v>0</v>
      </c>
      <c r="AR135" s="131" t="s">
        <v>92</v>
      </c>
      <c r="AT135" s="138" t="s">
        <v>75</v>
      </c>
      <c r="AU135" s="138" t="s">
        <v>76</v>
      </c>
      <c r="AY135" s="131" t="s">
        <v>317</v>
      </c>
      <c r="BK135" s="139">
        <f>BK136+BK173+BK184+BK236+BK268+BK323</f>
        <v>0</v>
      </c>
    </row>
    <row r="136" spans="2:65" s="11" customFormat="1" ht="22.75" customHeight="1">
      <c r="B136" s="130"/>
      <c r="D136" s="131" t="s">
        <v>75</v>
      </c>
      <c r="E136" s="140" t="s">
        <v>582</v>
      </c>
      <c r="F136" s="140" t="s">
        <v>9312</v>
      </c>
      <c r="I136" s="133"/>
      <c r="J136" s="141">
        <f>BK136</f>
        <v>0</v>
      </c>
      <c r="L136" s="130"/>
      <c r="M136" s="135"/>
      <c r="P136" s="136">
        <f>P137+P144+P151+P160+P167+P170</f>
        <v>0</v>
      </c>
      <c r="R136" s="136">
        <f>R137+R144+R151+R160+R167+R170</f>
        <v>0</v>
      </c>
      <c r="T136" s="137">
        <f>T137+T144+T151+T160+T167+T170</f>
        <v>0</v>
      </c>
      <c r="AR136" s="131" t="s">
        <v>92</v>
      </c>
      <c r="AT136" s="138" t="s">
        <v>75</v>
      </c>
      <c r="AU136" s="138" t="s">
        <v>83</v>
      </c>
      <c r="AY136" s="131" t="s">
        <v>317</v>
      </c>
      <c r="BK136" s="139">
        <f>BK137+BK144+BK151+BK160+BK167+BK170</f>
        <v>0</v>
      </c>
    </row>
    <row r="137" spans="2:65" s="11" customFormat="1" ht="20.9" customHeight="1">
      <c r="B137" s="130"/>
      <c r="D137" s="131" t="s">
        <v>75</v>
      </c>
      <c r="E137" s="140" t="s">
        <v>9313</v>
      </c>
      <c r="F137" s="140" t="s">
        <v>9314</v>
      </c>
      <c r="I137" s="133"/>
      <c r="J137" s="141">
        <f>BK137</f>
        <v>0</v>
      </c>
      <c r="L137" s="130"/>
      <c r="M137" s="135"/>
      <c r="P137" s="136">
        <f>SUM(P138:P143)</f>
        <v>0</v>
      </c>
      <c r="R137" s="136">
        <f>SUM(R138:R143)</f>
        <v>0</v>
      </c>
      <c r="T137" s="137">
        <f>SUM(T138:T143)</f>
        <v>0</v>
      </c>
      <c r="AR137" s="131" t="s">
        <v>92</v>
      </c>
      <c r="AT137" s="138" t="s">
        <v>75</v>
      </c>
      <c r="AU137" s="138" t="s">
        <v>88</v>
      </c>
      <c r="AY137" s="131" t="s">
        <v>317</v>
      </c>
      <c r="BK137" s="139">
        <f>SUM(BK138:BK143)</f>
        <v>0</v>
      </c>
    </row>
    <row r="138" spans="2:65" s="1" customFormat="1" ht="24.15" customHeight="1">
      <c r="B138" s="142"/>
      <c r="C138" s="179" t="s">
        <v>83</v>
      </c>
      <c r="D138" s="179" t="s">
        <v>454</v>
      </c>
      <c r="E138" s="180" t="s">
        <v>9313</v>
      </c>
      <c r="F138" s="181" t="s">
        <v>9315</v>
      </c>
      <c r="G138" s="182" t="s">
        <v>467</v>
      </c>
      <c r="H138" s="183">
        <v>1</v>
      </c>
      <c r="I138" s="184"/>
      <c r="J138" s="185">
        <f t="shared" ref="J138:J143" si="0">ROUND(I138*H138,2)</f>
        <v>0</v>
      </c>
      <c r="K138" s="186"/>
      <c r="L138" s="187"/>
      <c r="M138" s="188" t="s">
        <v>1</v>
      </c>
      <c r="N138" s="189" t="s">
        <v>42</v>
      </c>
      <c r="P138" s="153">
        <f t="shared" ref="P138:P143" si="1">O138*H138</f>
        <v>0</v>
      </c>
      <c r="Q138" s="153">
        <v>0</v>
      </c>
      <c r="R138" s="153">
        <f t="shared" ref="R138:R143" si="2">Q138*H138</f>
        <v>0</v>
      </c>
      <c r="S138" s="153">
        <v>0</v>
      </c>
      <c r="T138" s="154">
        <f t="shared" ref="T138:T143" si="3">S138*H138</f>
        <v>0</v>
      </c>
      <c r="AR138" s="155" t="s">
        <v>831</v>
      </c>
      <c r="AT138" s="155" t="s">
        <v>454</v>
      </c>
      <c r="AU138" s="155" t="s">
        <v>92</v>
      </c>
      <c r="AY138" s="16" t="s">
        <v>317</v>
      </c>
      <c r="BE138" s="156">
        <f t="shared" ref="BE138:BE143" si="4">IF(N138="základná",J138,0)</f>
        <v>0</v>
      </c>
      <c r="BF138" s="156">
        <f t="shared" ref="BF138:BF143" si="5">IF(N138="znížená",J138,0)</f>
        <v>0</v>
      </c>
      <c r="BG138" s="156">
        <f t="shared" ref="BG138:BG143" si="6">IF(N138="zákl. prenesená",J138,0)</f>
        <v>0</v>
      </c>
      <c r="BH138" s="156">
        <f t="shared" ref="BH138:BH143" si="7">IF(N138="zníž. prenesená",J138,0)</f>
        <v>0</v>
      </c>
      <c r="BI138" s="156">
        <f t="shared" ref="BI138:BI143" si="8">IF(N138="nulová",J138,0)</f>
        <v>0</v>
      </c>
      <c r="BJ138" s="16" t="s">
        <v>88</v>
      </c>
      <c r="BK138" s="156">
        <f t="shared" ref="BK138:BK143" si="9">ROUND(I138*H138,2)</f>
        <v>0</v>
      </c>
      <c r="BL138" s="16" t="s">
        <v>561</v>
      </c>
      <c r="BM138" s="155" t="s">
        <v>88</v>
      </c>
    </row>
    <row r="139" spans="2:65" s="1" customFormat="1" ht="33" customHeight="1">
      <c r="B139" s="142"/>
      <c r="C139" s="143" t="s">
        <v>88</v>
      </c>
      <c r="D139" s="143" t="s">
        <v>319</v>
      </c>
      <c r="E139" s="144" t="s">
        <v>9316</v>
      </c>
      <c r="F139" s="145" t="s">
        <v>9317</v>
      </c>
      <c r="G139" s="146" t="s">
        <v>467</v>
      </c>
      <c r="H139" s="147">
        <v>1</v>
      </c>
      <c r="I139" s="148"/>
      <c r="J139" s="149">
        <f t="shared" si="0"/>
        <v>0</v>
      </c>
      <c r="K139" s="150"/>
      <c r="L139" s="31"/>
      <c r="M139" s="151" t="s">
        <v>1</v>
      </c>
      <c r="N139" s="152" t="s">
        <v>42</v>
      </c>
      <c r="P139" s="153">
        <f t="shared" si="1"/>
        <v>0</v>
      </c>
      <c r="Q139" s="153">
        <v>0</v>
      </c>
      <c r="R139" s="153">
        <f t="shared" si="2"/>
        <v>0</v>
      </c>
      <c r="S139" s="153">
        <v>0</v>
      </c>
      <c r="T139" s="154">
        <f t="shared" si="3"/>
        <v>0</v>
      </c>
      <c r="AR139" s="155" t="s">
        <v>561</v>
      </c>
      <c r="AT139" s="155" t="s">
        <v>319</v>
      </c>
      <c r="AU139" s="155" t="s">
        <v>92</v>
      </c>
      <c r="AY139" s="16" t="s">
        <v>317</v>
      </c>
      <c r="BE139" s="156">
        <f t="shared" si="4"/>
        <v>0</v>
      </c>
      <c r="BF139" s="156">
        <f t="shared" si="5"/>
        <v>0</v>
      </c>
      <c r="BG139" s="156">
        <f t="shared" si="6"/>
        <v>0</v>
      </c>
      <c r="BH139" s="156">
        <f t="shared" si="7"/>
        <v>0</v>
      </c>
      <c r="BI139" s="156">
        <f t="shared" si="8"/>
        <v>0</v>
      </c>
      <c r="BJ139" s="16" t="s">
        <v>88</v>
      </c>
      <c r="BK139" s="156">
        <f t="shared" si="9"/>
        <v>0</v>
      </c>
      <c r="BL139" s="16" t="s">
        <v>561</v>
      </c>
      <c r="BM139" s="155" t="s">
        <v>323</v>
      </c>
    </row>
    <row r="140" spans="2:65" s="1" customFormat="1" ht="24.15" customHeight="1">
      <c r="B140" s="142"/>
      <c r="C140" s="179" t="s">
        <v>92</v>
      </c>
      <c r="D140" s="179" t="s">
        <v>454</v>
      </c>
      <c r="E140" s="180" t="s">
        <v>9318</v>
      </c>
      <c r="F140" s="181" t="s">
        <v>9319</v>
      </c>
      <c r="G140" s="182" t="s">
        <v>467</v>
      </c>
      <c r="H140" s="183">
        <v>1</v>
      </c>
      <c r="I140" s="184"/>
      <c r="J140" s="185">
        <f t="shared" si="0"/>
        <v>0</v>
      </c>
      <c r="K140" s="186"/>
      <c r="L140" s="187"/>
      <c r="M140" s="188" t="s">
        <v>1</v>
      </c>
      <c r="N140" s="189" t="s">
        <v>42</v>
      </c>
      <c r="P140" s="153">
        <f t="shared" si="1"/>
        <v>0</v>
      </c>
      <c r="Q140" s="153">
        <v>0</v>
      </c>
      <c r="R140" s="153">
        <f t="shared" si="2"/>
        <v>0</v>
      </c>
      <c r="S140" s="153">
        <v>0</v>
      </c>
      <c r="T140" s="154">
        <f t="shared" si="3"/>
        <v>0</v>
      </c>
      <c r="AR140" s="155" t="s">
        <v>831</v>
      </c>
      <c r="AT140" s="155" t="s">
        <v>454</v>
      </c>
      <c r="AU140" s="155" t="s">
        <v>92</v>
      </c>
      <c r="AY140" s="16" t="s">
        <v>317</v>
      </c>
      <c r="BE140" s="156">
        <f t="shared" si="4"/>
        <v>0</v>
      </c>
      <c r="BF140" s="156">
        <f t="shared" si="5"/>
        <v>0</v>
      </c>
      <c r="BG140" s="156">
        <f t="shared" si="6"/>
        <v>0</v>
      </c>
      <c r="BH140" s="156">
        <f t="shared" si="7"/>
        <v>0</v>
      </c>
      <c r="BI140" s="156">
        <f t="shared" si="8"/>
        <v>0</v>
      </c>
      <c r="BJ140" s="16" t="s">
        <v>88</v>
      </c>
      <c r="BK140" s="156">
        <f t="shared" si="9"/>
        <v>0</v>
      </c>
      <c r="BL140" s="16" t="s">
        <v>561</v>
      </c>
      <c r="BM140" s="155" t="s">
        <v>346</v>
      </c>
    </row>
    <row r="141" spans="2:65" s="1" customFormat="1" ht="33" customHeight="1">
      <c r="B141" s="142"/>
      <c r="C141" s="143" t="s">
        <v>323</v>
      </c>
      <c r="D141" s="143" t="s">
        <v>319</v>
      </c>
      <c r="E141" s="144" t="s">
        <v>9318</v>
      </c>
      <c r="F141" s="145" t="s">
        <v>9320</v>
      </c>
      <c r="G141" s="146" t="s">
        <v>467</v>
      </c>
      <c r="H141" s="147">
        <v>1</v>
      </c>
      <c r="I141" s="148"/>
      <c r="J141" s="149">
        <f t="shared" si="0"/>
        <v>0</v>
      </c>
      <c r="K141" s="150"/>
      <c r="L141" s="31"/>
      <c r="M141" s="151" t="s">
        <v>1</v>
      </c>
      <c r="N141" s="152" t="s">
        <v>42</v>
      </c>
      <c r="P141" s="153">
        <f t="shared" si="1"/>
        <v>0</v>
      </c>
      <c r="Q141" s="153">
        <v>0</v>
      </c>
      <c r="R141" s="153">
        <f t="shared" si="2"/>
        <v>0</v>
      </c>
      <c r="S141" s="153">
        <v>0</v>
      </c>
      <c r="T141" s="154">
        <f t="shared" si="3"/>
        <v>0</v>
      </c>
      <c r="AR141" s="155" t="s">
        <v>561</v>
      </c>
      <c r="AT141" s="155" t="s">
        <v>319</v>
      </c>
      <c r="AU141" s="155" t="s">
        <v>92</v>
      </c>
      <c r="AY141" s="16" t="s">
        <v>317</v>
      </c>
      <c r="BE141" s="156">
        <f t="shared" si="4"/>
        <v>0</v>
      </c>
      <c r="BF141" s="156">
        <f t="shared" si="5"/>
        <v>0</v>
      </c>
      <c r="BG141" s="156">
        <f t="shared" si="6"/>
        <v>0</v>
      </c>
      <c r="BH141" s="156">
        <f t="shared" si="7"/>
        <v>0</v>
      </c>
      <c r="BI141" s="156">
        <f t="shared" si="8"/>
        <v>0</v>
      </c>
      <c r="BJ141" s="16" t="s">
        <v>88</v>
      </c>
      <c r="BK141" s="156">
        <f t="shared" si="9"/>
        <v>0</v>
      </c>
      <c r="BL141" s="16" t="s">
        <v>561</v>
      </c>
      <c r="BM141" s="155" t="s">
        <v>356</v>
      </c>
    </row>
    <row r="142" spans="2:65" s="1" customFormat="1" ht="24.15" customHeight="1">
      <c r="B142" s="142"/>
      <c r="C142" s="179" t="s">
        <v>341</v>
      </c>
      <c r="D142" s="179" t="s">
        <v>454</v>
      </c>
      <c r="E142" s="180" t="s">
        <v>9321</v>
      </c>
      <c r="F142" s="181" t="s">
        <v>9322</v>
      </c>
      <c r="G142" s="182" t="s">
        <v>467</v>
      </c>
      <c r="H142" s="183">
        <v>1</v>
      </c>
      <c r="I142" s="184"/>
      <c r="J142" s="185">
        <f t="shared" si="0"/>
        <v>0</v>
      </c>
      <c r="K142" s="186"/>
      <c r="L142" s="187"/>
      <c r="M142" s="188" t="s">
        <v>1</v>
      </c>
      <c r="N142" s="189" t="s">
        <v>42</v>
      </c>
      <c r="P142" s="153">
        <f t="shared" si="1"/>
        <v>0</v>
      </c>
      <c r="Q142" s="153">
        <v>0</v>
      </c>
      <c r="R142" s="153">
        <f t="shared" si="2"/>
        <v>0</v>
      </c>
      <c r="S142" s="153">
        <v>0</v>
      </c>
      <c r="T142" s="154">
        <f t="shared" si="3"/>
        <v>0</v>
      </c>
      <c r="AR142" s="155" t="s">
        <v>831</v>
      </c>
      <c r="AT142" s="155" t="s">
        <v>454</v>
      </c>
      <c r="AU142" s="155" t="s">
        <v>92</v>
      </c>
      <c r="AY142" s="16" t="s">
        <v>317</v>
      </c>
      <c r="BE142" s="156">
        <f t="shared" si="4"/>
        <v>0</v>
      </c>
      <c r="BF142" s="156">
        <f t="shared" si="5"/>
        <v>0</v>
      </c>
      <c r="BG142" s="156">
        <f t="shared" si="6"/>
        <v>0</v>
      </c>
      <c r="BH142" s="156">
        <f t="shared" si="7"/>
        <v>0</v>
      </c>
      <c r="BI142" s="156">
        <f t="shared" si="8"/>
        <v>0</v>
      </c>
      <c r="BJ142" s="16" t="s">
        <v>88</v>
      </c>
      <c r="BK142" s="156">
        <f t="shared" si="9"/>
        <v>0</v>
      </c>
      <c r="BL142" s="16" t="s">
        <v>561</v>
      </c>
      <c r="BM142" s="155" t="s">
        <v>366</v>
      </c>
    </row>
    <row r="143" spans="2:65" s="1" customFormat="1" ht="33" customHeight="1">
      <c r="B143" s="142"/>
      <c r="C143" s="143" t="s">
        <v>346</v>
      </c>
      <c r="D143" s="143" t="s">
        <v>319</v>
      </c>
      <c r="E143" s="144" t="s">
        <v>9321</v>
      </c>
      <c r="F143" s="145" t="s">
        <v>9323</v>
      </c>
      <c r="G143" s="146" t="s">
        <v>467</v>
      </c>
      <c r="H143" s="147">
        <v>1</v>
      </c>
      <c r="I143" s="148"/>
      <c r="J143" s="149">
        <f t="shared" si="0"/>
        <v>0</v>
      </c>
      <c r="K143" s="150"/>
      <c r="L143" s="31"/>
      <c r="M143" s="151" t="s">
        <v>1</v>
      </c>
      <c r="N143" s="152" t="s">
        <v>42</v>
      </c>
      <c r="P143" s="153">
        <f t="shared" si="1"/>
        <v>0</v>
      </c>
      <c r="Q143" s="153">
        <v>0</v>
      </c>
      <c r="R143" s="153">
        <f t="shared" si="2"/>
        <v>0</v>
      </c>
      <c r="S143" s="153">
        <v>0</v>
      </c>
      <c r="T143" s="154">
        <f t="shared" si="3"/>
        <v>0</v>
      </c>
      <c r="AR143" s="155" t="s">
        <v>561</v>
      </c>
      <c r="AT143" s="155" t="s">
        <v>319</v>
      </c>
      <c r="AU143" s="155" t="s">
        <v>92</v>
      </c>
      <c r="AY143" s="16" t="s">
        <v>317</v>
      </c>
      <c r="BE143" s="156">
        <f t="shared" si="4"/>
        <v>0</v>
      </c>
      <c r="BF143" s="156">
        <f t="shared" si="5"/>
        <v>0</v>
      </c>
      <c r="BG143" s="156">
        <f t="shared" si="6"/>
        <v>0</v>
      </c>
      <c r="BH143" s="156">
        <f t="shared" si="7"/>
        <v>0</v>
      </c>
      <c r="BI143" s="156">
        <f t="shared" si="8"/>
        <v>0</v>
      </c>
      <c r="BJ143" s="16" t="s">
        <v>88</v>
      </c>
      <c r="BK143" s="156">
        <f t="shared" si="9"/>
        <v>0</v>
      </c>
      <c r="BL143" s="16" t="s">
        <v>561</v>
      </c>
      <c r="BM143" s="155" t="s">
        <v>376</v>
      </c>
    </row>
    <row r="144" spans="2:65" s="11" customFormat="1" ht="20.9" customHeight="1">
      <c r="B144" s="130"/>
      <c r="D144" s="131" t="s">
        <v>75</v>
      </c>
      <c r="E144" s="140" t="s">
        <v>9324</v>
      </c>
      <c r="F144" s="140" t="s">
        <v>9325</v>
      </c>
      <c r="I144" s="133"/>
      <c r="J144" s="141">
        <f>BK144</f>
        <v>0</v>
      </c>
      <c r="L144" s="130"/>
      <c r="M144" s="135"/>
      <c r="P144" s="136">
        <f>SUM(P145:P150)</f>
        <v>0</v>
      </c>
      <c r="R144" s="136">
        <f>SUM(R145:R150)</f>
        <v>0</v>
      </c>
      <c r="T144" s="137">
        <f>SUM(T145:T150)</f>
        <v>0</v>
      </c>
      <c r="AR144" s="131" t="s">
        <v>92</v>
      </c>
      <c r="AT144" s="138" t="s">
        <v>75</v>
      </c>
      <c r="AU144" s="138" t="s">
        <v>88</v>
      </c>
      <c r="AY144" s="131" t="s">
        <v>317</v>
      </c>
      <c r="BK144" s="139">
        <f>SUM(BK145:BK150)</f>
        <v>0</v>
      </c>
    </row>
    <row r="145" spans="2:65" s="1" customFormat="1" ht="24.15" customHeight="1">
      <c r="B145" s="142"/>
      <c r="C145" s="179" t="s">
        <v>351</v>
      </c>
      <c r="D145" s="179" t="s">
        <v>454</v>
      </c>
      <c r="E145" s="180" t="s">
        <v>9326</v>
      </c>
      <c r="F145" s="181" t="s">
        <v>9327</v>
      </c>
      <c r="G145" s="182" t="s">
        <v>467</v>
      </c>
      <c r="H145" s="183">
        <v>1</v>
      </c>
      <c r="I145" s="184"/>
      <c r="J145" s="185">
        <f t="shared" ref="J145:J150" si="10">ROUND(I145*H145,2)</f>
        <v>0</v>
      </c>
      <c r="K145" s="186"/>
      <c r="L145" s="187"/>
      <c r="M145" s="188" t="s">
        <v>1</v>
      </c>
      <c r="N145" s="189" t="s">
        <v>42</v>
      </c>
      <c r="P145" s="153">
        <f t="shared" ref="P145:P150" si="11">O145*H145</f>
        <v>0</v>
      </c>
      <c r="Q145" s="153">
        <v>0</v>
      </c>
      <c r="R145" s="153">
        <f t="shared" ref="R145:R150" si="12">Q145*H145</f>
        <v>0</v>
      </c>
      <c r="S145" s="153">
        <v>0</v>
      </c>
      <c r="T145" s="154">
        <f t="shared" ref="T145:T150" si="13">S145*H145</f>
        <v>0</v>
      </c>
      <c r="AR145" s="155" t="s">
        <v>831</v>
      </c>
      <c r="AT145" s="155" t="s">
        <v>454</v>
      </c>
      <c r="AU145" s="155" t="s">
        <v>92</v>
      </c>
      <c r="AY145" s="16" t="s">
        <v>317</v>
      </c>
      <c r="BE145" s="156">
        <f t="shared" ref="BE145:BE150" si="14">IF(N145="základná",J145,0)</f>
        <v>0</v>
      </c>
      <c r="BF145" s="156">
        <f t="shared" ref="BF145:BF150" si="15">IF(N145="znížená",J145,0)</f>
        <v>0</v>
      </c>
      <c r="BG145" s="156">
        <f t="shared" ref="BG145:BG150" si="16">IF(N145="zákl. prenesená",J145,0)</f>
        <v>0</v>
      </c>
      <c r="BH145" s="156">
        <f t="shared" ref="BH145:BH150" si="17">IF(N145="zníž. prenesená",J145,0)</f>
        <v>0</v>
      </c>
      <c r="BI145" s="156">
        <f t="shared" ref="BI145:BI150" si="18">IF(N145="nulová",J145,0)</f>
        <v>0</v>
      </c>
      <c r="BJ145" s="16" t="s">
        <v>88</v>
      </c>
      <c r="BK145" s="156">
        <f t="shared" ref="BK145:BK150" si="19">ROUND(I145*H145,2)</f>
        <v>0</v>
      </c>
      <c r="BL145" s="16" t="s">
        <v>561</v>
      </c>
      <c r="BM145" s="155" t="s">
        <v>386</v>
      </c>
    </row>
    <row r="146" spans="2:65" s="1" customFormat="1" ht="33" customHeight="1">
      <c r="B146" s="142"/>
      <c r="C146" s="143" t="s">
        <v>356</v>
      </c>
      <c r="D146" s="143" t="s">
        <v>319</v>
      </c>
      <c r="E146" s="144" t="s">
        <v>9326</v>
      </c>
      <c r="F146" s="145" t="s">
        <v>9328</v>
      </c>
      <c r="G146" s="146" t="s">
        <v>467</v>
      </c>
      <c r="H146" s="147">
        <v>1</v>
      </c>
      <c r="I146" s="148"/>
      <c r="J146" s="149">
        <f t="shared" si="10"/>
        <v>0</v>
      </c>
      <c r="K146" s="150"/>
      <c r="L146" s="31"/>
      <c r="M146" s="151" t="s">
        <v>1</v>
      </c>
      <c r="N146" s="152" t="s">
        <v>42</v>
      </c>
      <c r="P146" s="153">
        <f t="shared" si="11"/>
        <v>0</v>
      </c>
      <c r="Q146" s="153">
        <v>0</v>
      </c>
      <c r="R146" s="153">
        <f t="shared" si="12"/>
        <v>0</v>
      </c>
      <c r="S146" s="153">
        <v>0</v>
      </c>
      <c r="T146" s="154">
        <f t="shared" si="13"/>
        <v>0</v>
      </c>
      <c r="AR146" s="155" t="s">
        <v>561</v>
      </c>
      <c r="AT146" s="155" t="s">
        <v>319</v>
      </c>
      <c r="AU146" s="155" t="s">
        <v>92</v>
      </c>
      <c r="AY146" s="16" t="s">
        <v>317</v>
      </c>
      <c r="BE146" s="156">
        <f t="shared" si="14"/>
        <v>0</v>
      </c>
      <c r="BF146" s="156">
        <f t="shared" si="15"/>
        <v>0</v>
      </c>
      <c r="BG146" s="156">
        <f t="shared" si="16"/>
        <v>0</v>
      </c>
      <c r="BH146" s="156">
        <f t="shared" si="17"/>
        <v>0</v>
      </c>
      <c r="BI146" s="156">
        <f t="shared" si="18"/>
        <v>0</v>
      </c>
      <c r="BJ146" s="16" t="s">
        <v>88</v>
      </c>
      <c r="BK146" s="156">
        <f t="shared" si="19"/>
        <v>0</v>
      </c>
      <c r="BL146" s="16" t="s">
        <v>561</v>
      </c>
      <c r="BM146" s="155" t="s">
        <v>396</v>
      </c>
    </row>
    <row r="147" spans="2:65" s="1" customFormat="1" ht="24.15" customHeight="1">
      <c r="B147" s="142"/>
      <c r="C147" s="179" t="s">
        <v>361</v>
      </c>
      <c r="D147" s="179" t="s">
        <v>454</v>
      </c>
      <c r="E147" s="180" t="s">
        <v>9329</v>
      </c>
      <c r="F147" s="181" t="s">
        <v>9330</v>
      </c>
      <c r="G147" s="182" t="s">
        <v>467</v>
      </c>
      <c r="H147" s="183">
        <v>1</v>
      </c>
      <c r="I147" s="184"/>
      <c r="J147" s="185">
        <f t="shared" si="10"/>
        <v>0</v>
      </c>
      <c r="K147" s="186"/>
      <c r="L147" s="187"/>
      <c r="M147" s="188" t="s">
        <v>1</v>
      </c>
      <c r="N147" s="189" t="s">
        <v>42</v>
      </c>
      <c r="P147" s="153">
        <f t="shared" si="11"/>
        <v>0</v>
      </c>
      <c r="Q147" s="153">
        <v>0</v>
      </c>
      <c r="R147" s="153">
        <f t="shared" si="12"/>
        <v>0</v>
      </c>
      <c r="S147" s="153">
        <v>0</v>
      </c>
      <c r="T147" s="154">
        <f t="shared" si="13"/>
        <v>0</v>
      </c>
      <c r="AR147" s="155" t="s">
        <v>831</v>
      </c>
      <c r="AT147" s="155" t="s">
        <v>454</v>
      </c>
      <c r="AU147" s="155" t="s">
        <v>92</v>
      </c>
      <c r="AY147" s="16" t="s">
        <v>317</v>
      </c>
      <c r="BE147" s="156">
        <f t="shared" si="14"/>
        <v>0</v>
      </c>
      <c r="BF147" s="156">
        <f t="shared" si="15"/>
        <v>0</v>
      </c>
      <c r="BG147" s="156">
        <f t="shared" si="16"/>
        <v>0</v>
      </c>
      <c r="BH147" s="156">
        <f t="shared" si="17"/>
        <v>0</v>
      </c>
      <c r="BI147" s="156">
        <f t="shared" si="18"/>
        <v>0</v>
      </c>
      <c r="BJ147" s="16" t="s">
        <v>88</v>
      </c>
      <c r="BK147" s="156">
        <f t="shared" si="19"/>
        <v>0</v>
      </c>
      <c r="BL147" s="16" t="s">
        <v>561</v>
      </c>
      <c r="BM147" s="155" t="s">
        <v>405</v>
      </c>
    </row>
    <row r="148" spans="2:65" s="1" customFormat="1" ht="33" customHeight="1">
      <c r="B148" s="142"/>
      <c r="C148" s="143" t="s">
        <v>366</v>
      </c>
      <c r="D148" s="143" t="s">
        <v>319</v>
      </c>
      <c r="E148" s="144" t="s">
        <v>9329</v>
      </c>
      <c r="F148" s="145" t="s">
        <v>9331</v>
      </c>
      <c r="G148" s="146" t="s">
        <v>467</v>
      </c>
      <c r="H148" s="147">
        <v>1</v>
      </c>
      <c r="I148" s="148"/>
      <c r="J148" s="149">
        <f t="shared" si="10"/>
        <v>0</v>
      </c>
      <c r="K148" s="150"/>
      <c r="L148" s="31"/>
      <c r="M148" s="151" t="s">
        <v>1</v>
      </c>
      <c r="N148" s="152" t="s">
        <v>42</v>
      </c>
      <c r="P148" s="153">
        <f t="shared" si="11"/>
        <v>0</v>
      </c>
      <c r="Q148" s="153">
        <v>0</v>
      </c>
      <c r="R148" s="153">
        <f t="shared" si="12"/>
        <v>0</v>
      </c>
      <c r="S148" s="153">
        <v>0</v>
      </c>
      <c r="T148" s="154">
        <f t="shared" si="13"/>
        <v>0</v>
      </c>
      <c r="AR148" s="155" t="s">
        <v>561</v>
      </c>
      <c r="AT148" s="155" t="s">
        <v>319</v>
      </c>
      <c r="AU148" s="155" t="s">
        <v>92</v>
      </c>
      <c r="AY148" s="16" t="s">
        <v>317</v>
      </c>
      <c r="BE148" s="156">
        <f t="shared" si="14"/>
        <v>0</v>
      </c>
      <c r="BF148" s="156">
        <f t="shared" si="15"/>
        <v>0</v>
      </c>
      <c r="BG148" s="156">
        <f t="shared" si="16"/>
        <v>0</v>
      </c>
      <c r="BH148" s="156">
        <f t="shared" si="17"/>
        <v>0</v>
      </c>
      <c r="BI148" s="156">
        <f t="shared" si="18"/>
        <v>0</v>
      </c>
      <c r="BJ148" s="16" t="s">
        <v>88</v>
      </c>
      <c r="BK148" s="156">
        <f t="shared" si="19"/>
        <v>0</v>
      </c>
      <c r="BL148" s="16" t="s">
        <v>561</v>
      </c>
      <c r="BM148" s="155" t="s">
        <v>7</v>
      </c>
    </row>
    <row r="149" spans="2:65" s="1" customFormat="1" ht="24.15" customHeight="1">
      <c r="B149" s="142"/>
      <c r="C149" s="179" t="s">
        <v>371</v>
      </c>
      <c r="D149" s="179" t="s">
        <v>454</v>
      </c>
      <c r="E149" s="180" t="s">
        <v>9332</v>
      </c>
      <c r="F149" s="181" t="s">
        <v>9333</v>
      </c>
      <c r="G149" s="182" t="s">
        <v>467</v>
      </c>
      <c r="H149" s="183">
        <v>1</v>
      </c>
      <c r="I149" s="184"/>
      <c r="J149" s="185">
        <f t="shared" si="10"/>
        <v>0</v>
      </c>
      <c r="K149" s="186"/>
      <c r="L149" s="187"/>
      <c r="M149" s="188" t="s">
        <v>1</v>
      </c>
      <c r="N149" s="189" t="s">
        <v>42</v>
      </c>
      <c r="P149" s="153">
        <f t="shared" si="11"/>
        <v>0</v>
      </c>
      <c r="Q149" s="153">
        <v>0</v>
      </c>
      <c r="R149" s="153">
        <f t="shared" si="12"/>
        <v>0</v>
      </c>
      <c r="S149" s="153">
        <v>0</v>
      </c>
      <c r="T149" s="154">
        <f t="shared" si="13"/>
        <v>0</v>
      </c>
      <c r="AR149" s="155" t="s">
        <v>831</v>
      </c>
      <c r="AT149" s="155" t="s">
        <v>454</v>
      </c>
      <c r="AU149" s="155" t="s">
        <v>92</v>
      </c>
      <c r="AY149" s="16" t="s">
        <v>317</v>
      </c>
      <c r="BE149" s="156">
        <f t="shared" si="14"/>
        <v>0</v>
      </c>
      <c r="BF149" s="156">
        <f t="shared" si="15"/>
        <v>0</v>
      </c>
      <c r="BG149" s="156">
        <f t="shared" si="16"/>
        <v>0</v>
      </c>
      <c r="BH149" s="156">
        <f t="shared" si="17"/>
        <v>0</v>
      </c>
      <c r="BI149" s="156">
        <f t="shared" si="18"/>
        <v>0</v>
      </c>
      <c r="BJ149" s="16" t="s">
        <v>88</v>
      </c>
      <c r="BK149" s="156">
        <f t="shared" si="19"/>
        <v>0</v>
      </c>
      <c r="BL149" s="16" t="s">
        <v>561</v>
      </c>
      <c r="BM149" s="155" t="s">
        <v>432</v>
      </c>
    </row>
    <row r="150" spans="2:65" s="1" customFormat="1" ht="33" customHeight="1">
      <c r="B150" s="142"/>
      <c r="C150" s="143" t="s">
        <v>376</v>
      </c>
      <c r="D150" s="143" t="s">
        <v>319</v>
      </c>
      <c r="E150" s="144" t="s">
        <v>9332</v>
      </c>
      <c r="F150" s="145" t="s">
        <v>9334</v>
      </c>
      <c r="G150" s="146" t="s">
        <v>467</v>
      </c>
      <c r="H150" s="147">
        <v>1</v>
      </c>
      <c r="I150" s="148"/>
      <c r="J150" s="149">
        <f t="shared" si="10"/>
        <v>0</v>
      </c>
      <c r="K150" s="150"/>
      <c r="L150" s="31"/>
      <c r="M150" s="151" t="s">
        <v>1</v>
      </c>
      <c r="N150" s="152" t="s">
        <v>42</v>
      </c>
      <c r="P150" s="153">
        <f t="shared" si="11"/>
        <v>0</v>
      </c>
      <c r="Q150" s="153">
        <v>0</v>
      </c>
      <c r="R150" s="153">
        <f t="shared" si="12"/>
        <v>0</v>
      </c>
      <c r="S150" s="153">
        <v>0</v>
      </c>
      <c r="T150" s="154">
        <f t="shared" si="13"/>
        <v>0</v>
      </c>
      <c r="AR150" s="155" t="s">
        <v>561</v>
      </c>
      <c r="AT150" s="155" t="s">
        <v>319</v>
      </c>
      <c r="AU150" s="155" t="s">
        <v>92</v>
      </c>
      <c r="AY150" s="16" t="s">
        <v>317</v>
      </c>
      <c r="BE150" s="156">
        <f t="shared" si="14"/>
        <v>0</v>
      </c>
      <c r="BF150" s="156">
        <f t="shared" si="15"/>
        <v>0</v>
      </c>
      <c r="BG150" s="156">
        <f t="shared" si="16"/>
        <v>0</v>
      </c>
      <c r="BH150" s="156">
        <f t="shared" si="17"/>
        <v>0</v>
      </c>
      <c r="BI150" s="156">
        <f t="shared" si="18"/>
        <v>0</v>
      </c>
      <c r="BJ150" s="16" t="s">
        <v>88</v>
      </c>
      <c r="BK150" s="156">
        <f t="shared" si="19"/>
        <v>0</v>
      </c>
      <c r="BL150" s="16" t="s">
        <v>561</v>
      </c>
      <c r="BM150" s="155" t="s">
        <v>441</v>
      </c>
    </row>
    <row r="151" spans="2:65" s="11" customFormat="1" ht="20.9" customHeight="1">
      <c r="B151" s="130"/>
      <c r="D151" s="131" t="s">
        <v>75</v>
      </c>
      <c r="E151" s="140" t="s">
        <v>9335</v>
      </c>
      <c r="F151" s="140" t="s">
        <v>9336</v>
      </c>
      <c r="I151" s="133"/>
      <c r="J151" s="141">
        <f>BK151</f>
        <v>0</v>
      </c>
      <c r="L151" s="130"/>
      <c r="M151" s="135"/>
      <c r="P151" s="136">
        <f>SUM(P152:P159)</f>
        <v>0</v>
      </c>
      <c r="R151" s="136">
        <f>SUM(R152:R159)</f>
        <v>0</v>
      </c>
      <c r="T151" s="137">
        <f>SUM(T152:T159)</f>
        <v>0</v>
      </c>
      <c r="AR151" s="131" t="s">
        <v>92</v>
      </c>
      <c r="AT151" s="138" t="s">
        <v>75</v>
      </c>
      <c r="AU151" s="138" t="s">
        <v>88</v>
      </c>
      <c r="AY151" s="131" t="s">
        <v>317</v>
      </c>
      <c r="BK151" s="139">
        <f>SUM(BK152:BK159)</f>
        <v>0</v>
      </c>
    </row>
    <row r="152" spans="2:65" s="1" customFormat="1" ht="24.15" customHeight="1">
      <c r="B152" s="142"/>
      <c r="C152" s="179" t="s">
        <v>381</v>
      </c>
      <c r="D152" s="179" t="s">
        <v>454</v>
      </c>
      <c r="E152" s="180" t="s">
        <v>9337</v>
      </c>
      <c r="F152" s="181" t="s">
        <v>9338</v>
      </c>
      <c r="G152" s="182" t="s">
        <v>467</v>
      </c>
      <c r="H152" s="183">
        <v>1</v>
      </c>
      <c r="I152" s="184"/>
      <c r="J152" s="185">
        <f t="shared" ref="J152:J159" si="20">ROUND(I152*H152,2)</f>
        <v>0</v>
      </c>
      <c r="K152" s="186"/>
      <c r="L152" s="187"/>
      <c r="M152" s="188" t="s">
        <v>1</v>
      </c>
      <c r="N152" s="189" t="s">
        <v>42</v>
      </c>
      <c r="P152" s="153">
        <f t="shared" ref="P152:P159" si="21">O152*H152</f>
        <v>0</v>
      </c>
      <c r="Q152" s="153">
        <v>0</v>
      </c>
      <c r="R152" s="153">
        <f t="shared" ref="R152:R159" si="22">Q152*H152</f>
        <v>0</v>
      </c>
      <c r="S152" s="153">
        <v>0</v>
      </c>
      <c r="T152" s="154">
        <f t="shared" ref="T152:T159" si="23">S152*H152</f>
        <v>0</v>
      </c>
      <c r="AR152" s="155" t="s">
        <v>831</v>
      </c>
      <c r="AT152" s="155" t="s">
        <v>454</v>
      </c>
      <c r="AU152" s="155" t="s">
        <v>92</v>
      </c>
      <c r="AY152" s="16" t="s">
        <v>317</v>
      </c>
      <c r="BE152" s="156">
        <f t="shared" ref="BE152:BE159" si="24">IF(N152="základná",J152,0)</f>
        <v>0</v>
      </c>
      <c r="BF152" s="156">
        <f t="shared" ref="BF152:BF159" si="25">IF(N152="znížená",J152,0)</f>
        <v>0</v>
      </c>
      <c r="BG152" s="156">
        <f t="shared" ref="BG152:BG159" si="26">IF(N152="zákl. prenesená",J152,0)</f>
        <v>0</v>
      </c>
      <c r="BH152" s="156">
        <f t="shared" ref="BH152:BH159" si="27">IF(N152="zníž. prenesená",J152,0)</f>
        <v>0</v>
      </c>
      <c r="BI152" s="156">
        <f t="shared" ref="BI152:BI159" si="28">IF(N152="nulová",J152,0)</f>
        <v>0</v>
      </c>
      <c r="BJ152" s="16" t="s">
        <v>88</v>
      </c>
      <c r="BK152" s="156">
        <f t="shared" ref="BK152:BK159" si="29">ROUND(I152*H152,2)</f>
        <v>0</v>
      </c>
      <c r="BL152" s="16" t="s">
        <v>561</v>
      </c>
      <c r="BM152" s="155" t="s">
        <v>453</v>
      </c>
    </row>
    <row r="153" spans="2:65" s="1" customFormat="1" ht="33" customHeight="1">
      <c r="B153" s="142"/>
      <c r="C153" s="143" t="s">
        <v>386</v>
      </c>
      <c r="D153" s="143" t="s">
        <v>319</v>
      </c>
      <c r="E153" s="144" t="s">
        <v>9337</v>
      </c>
      <c r="F153" s="145" t="s">
        <v>9339</v>
      </c>
      <c r="G153" s="146" t="s">
        <v>467</v>
      </c>
      <c r="H153" s="147">
        <v>1</v>
      </c>
      <c r="I153" s="148"/>
      <c r="J153" s="149">
        <f t="shared" si="20"/>
        <v>0</v>
      </c>
      <c r="K153" s="150"/>
      <c r="L153" s="31"/>
      <c r="M153" s="151" t="s">
        <v>1</v>
      </c>
      <c r="N153" s="152" t="s">
        <v>42</v>
      </c>
      <c r="P153" s="153">
        <f t="shared" si="21"/>
        <v>0</v>
      </c>
      <c r="Q153" s="153">
        <v>0</v>
      </c>
      <c r="R153" s="153">
        <f t="shared" si="22"/>
        <v>0</v>
      </c>
      <c r="S153" s="153">
        <v>0</v>
      </c>
      <c r="T153" s="154">
        <f t="shared" si="23"/>
        <v>0</v>
      </c>
      <c r="AR153" s="155" t="s">
        <v>561</v>
      </c>
      <c r="AT153" s="155" t="s">
        <v>319</v>
      </c>
      <c r="AU153" s="155" t="s">
        <v>92</v>
      </c>
      <c r="AY153" s="16" t="s">
        <v>317</v>
      </c>
      <c r="BE153" s="156">
        <f t="shared" si="24"/>
        <v>0</v>
      </c>
      <c r="BF153" s="156">
        <f t="shared" si="25"/>
        <v>0</v>
      </c>
      <c r="BG153" s="156">
        <f t="shared" si="26"/>
        <v>0</v>
      </c>
      <c r="BH153" s="156">
        <f t="shared" si="27"/>
        <v>0</v>
      </c>
      <c r="BI153" s="156">
        <f t="shared" si="28"/>
        <v>0</v>
      </c>
      <c r="BJ153" s="16" t="s">
        <v>88</v>
      </c>
      <c r="BK153" s="156">
        <f t="shared" si="29"/>
        <v>0</v>
      </c>
      <c r="BL153" s="16" t="s">
        <v>561</v>
      </c>
      <c r="BM153" s="155" t="s">
        <v>464</v>
      </c>
    </row>
    <row r="154" spans="2:65" s="1" customFormat="1" ht="24.15" customHeight="1">
      <c r="B154" s="142"/>
      <c r="C154" s="179" t="s">
        <v>391</v>
      </c>
      <c r="D154" s="179" t="s">
        <v>454</v>
      </c>
      <c r="E154" s="180" t="s">
        <v>9340</v>
      </c>
      <c r="F154" s="181" t="s">
        <v>9341</v>
      </c>
      <c r="G154" s="182" t="s">
        <v>467</v>
      </c>
      <c r="H154" s="183">
        <v>1</v>
      </c>
      <c r="I154" s="184"/>
      <c r="J154" s="185">
        <f t="shared" si="20"/>
        <v>0</v>
      </c>
      <c r="K154" s="186"/>
      <c r="L154" s="187"/>
      <c r="M154" s="188" t="s">
        <v>1</v>
      </c>
      <c r="N154" s="189" t="s">
        <v>42</v>
      </c>
      <c r="P154" s="153">
        <f t="shared" si="21"/>
        <v>0</v>
      </c>
      <c r="Q154" s="153">
        <v>0</v>
      </c>
      <c r="R154" s="153">
        <f t="shared" si="22"/>
        <v>0</v>
      </c>
      <c r="S154" s="153">
        <v>0</v>
      </c>
      <c r="T154" s="154">
        <f t="shared" si="23"/>
        <v>0</v>
      </c>
      <c r="AR154" s="155" t="s">
        <v>831</v>
      </c>
      <c r="AT154" s="155" t="s">
        <v>454</v>
      </c>
      <c r="AU154" s="155" t="s">
        <v>92</v>
      </c>
      <c r="AY154" s="16" t="s">
        <v>317</v>
      </c>
      <c r="BE154" s="156">
        <f t="shared" si="24"/>
        <v>0</v>
      </c>
      <c r="BF154" s="156">
        <f t="shared" si="25"/>
        <v>0</v>
      </c>
      <c r="BG154" s="156">
        <f t="shared" si="26"/>
        <v>0</v>
      </c>
      <c r="BH154" s="156">
        <f t="shared" si="27"/>
        <v>0</v>
      </c>
      <c r="BI154" s="156">
        <f t="shared" si="28"/>
        <v>0</v>
      </c>
      <c r="BJ154" s="16" t="s">
        <v>88</v>
      </c>
      <c r="BK154" s="156">
        <f t="shared" si="29"/>
        <v>0</v>
      </c>
      <c r="BL154" s="16" t="s">
        <v>561</v>
      </c>
      <c r="BM154" s="155" t="s">
        <v>473</v>
      </c>
    </row>
    <row r="155" spans="2:65" s="1" customFormat="1" ht="33" customHeight="1">
      <c r="B155" s="142"/>
      <c r="C155" s="143" t="s">
        <v>396</v>
      </c>
      <c r="D155" s="143" t="s">
        <v>319</v>
      </c>
      <c r="E155" s="144" t="s">
        <v>9340</v>
      </c>
      <c r="F155" s="145" t="s">
        <v>9342</v>
      </c>
      <c r="G155" s="146" t="s">
        <v>467</v>
      </c>
      <c r="H155" s="147">
        <v>1</v>
      </c>
      <c r="I155" s="148"/>
      <c r="J155" s="149">
        <f t="shared" si="20"/>
        <v>0</v>
      </c>
      <c r="K155" s="150"/>
      <c r="L155" s="31"/>
      <c r="M155" s="151" t="s">
        <v>1</v>
      </c>
      <c r="N155" s="152" t="s">
        <v>42</v>
      </c>
      <c r="P155" s="153">
        <f t="shared" si="21"/>
        <v>0</v>
      </c>
      <c r="Q155" s="153">
        <v>0</v>
      </c>
      <c r="R155" s="153">
        <f t="shared" si="22"/>
        <v>0</v>
      </c>
      <c r="S155" s="153">
        <v>0</v>
      </c>
      <c r="T155" s="154">
        <f t="shared" si="23"/>
        <v>0</v>
      </c>
      <c r="AR155" s="155" t="s">
        <v>561</v>
      </c>
      <c r="AT155" s="155" t="s">
        <v>319</v>
      </c>
      <c r="AU155" s="155" t="s">
        <v>92</v>
      </c>
      <c r="AY155" s="16" t="s">
        <v>317</v>
      </c>
      <c r="BE155" s="156">
        <f t="shared" si="24"/>
        <v>0</v>
      </c>
      <c r="BF155" s="156">
        <f t="shared" si="25"/>
        <v>0</v>
      </c>
      <c r="BG155" s="156">
        <f t="shared" si="26"/>
        <v>0</v>
      </c>
      <c r="BH155" s="156">
        <f t="shared" si="27"/>
        <v>0</v>
      </c>
      <c r="BI155" s="156">
        <f t="shared" si="28"/>
        <v>0</v>
      </c>
      <c r="BJ155" s="16" t="s">
        <v>88</v>
      </c>
      <c r="BK155" s="156">
        <f t="shared" si="29"/>
        <v>0</v>
      </c>
      <c r="BL155" s="16" t="s">
        <v>561</v>
      </c>
      <c r="BM155" s="155" t="s">
        <v>481</v>
      </c>
    </row>
    <row r="156" spans="2:65" s="1" customFormat="1" ht="24.15" customHeight="1">
      <c r="B156" s="142"/>
      <c r="C156" s="179" t="s">
        <v>401</v>
      </c>
      <c r="D156" s="179" t="s">
        <v>454</v>
      </c>
      <c r="E156" s="180" t="s">
        <v>9343</v>
      </c>
      <c r="F156" s="181" t="s">
        <v>9344</v>
      </c>
      <c r="G156" s="182" t="s">
        <v>467</v>
      </c>
      <c r="H156" s="183">
        <v>1</v>
      </c>
      <c r="I156" s="184"/>
      <c r="J156" s="185">
        <f t="shared" si="20"/>
        <v>0</v>
      </c>
      <c r="K156" s="186"/>
      <c r="L156" s="187"/>
      <c r="M156" s="188" t="s">
        <v>1</v>
      </c>
      <c r="N156" s="189" t="s">
        <v>42</v>
      </c>
      <c r="P156" s="153">
        <f t="shared" si="21"/>
        <v>0</v>
      </c>
      <c r="Q156" s="153">
        <v>0</v>
      </c>
      <c r="R156" s="153">
        <f t="shared" si="22"/>
        <v>0</v>
      </c>
      <c r="S156" s="153">
        <v>0</v>
      </c>
      <c r="T156" s="154">
        <f t="shared" si="23"/>
        <v>0</v>
      </c>
      <c r="AR156" s="155" t="s">
        <v>831</v>
      </c>
      <c r="AT156" s="155" t="s">
        <v>454</v>
      </c>
      <c r="AU156" s="155" t="s">
        <v>92</v>
      </c>
      <c r="AY156" s="16" t="s">
        <v>317</v>
      </c>
      <c r="BE156" s="156">
        <f t="shared" si="24"/>
        <v>0</v>
      </c>
      <c r="BF156" s="156">
        <f t="shared" si="25"/>
        <v>0</v>
      </c>
      <c r="BG156" s="156">
        <f t="shared" si="26"/>
        <v>0</v>
      </c>
      <c r="BH156" s="156">
        <f t="shared" si="27"/>
        <v>0</v>
      </c>
      <c r="BI156" s="156">
        <f t="shared" si="28"/>
        <v>0</v>
      </c>
      <c r="BJ156" s="16" t="s">
        <v>88</v>
      </c>
      <c r="BK156" s="156">
        <f t="shared" si="29"/>
        <v>0</v>
      </c>
      <c r="BL156" s="16" t="s">
        <v>561</v>
      </c>
      <c r="BM156" s="155" t="s">
        <v>495</v>
      </c>
    </row>
    <row r="157" spans="2:65" s="1" customFormat="1" ht="33" customHeight="1">
      <c r="B157" s="142"/>
      <c r="C157" s="143" t="s">
        <v>405</v>
      </c>
      <c r="D157" s="143" t="s">
        <v>319</v>
      </c>
      <c r="E157" s="144" t="s">
        <v>9343</v>
      </c>
      <c r="F157" s="145" t="s">
        <v>9345</v>
      </c>
      <c r="G157" s="146" t="s">
        <v>467</v>
      </c>
      <c r="H157" s="147">
        <v>1</v>
      </c>
      <c r="I157" s="148"/>
      <c r="J157" s="149">
        <f t="shared" si="20"/>
        <v>0</v>
      </c>
      <c r="K157" s="150"/>
      <c r="L157" s="31"/>
      <c r="M157" s="151" t="s">
        <v>1</v>
      </c>
      <c r="N157" s="152" t="s">
        <v>42</v>
      </c>
      <c r="P157" s="153">
        <f t="shared" si="21"/>
        <v>0</v>
      </c>
      <c r="Q157" s="153">
        <v>0</v>
      </c>
      <c r="R157" s="153">
        <f t="shared" si="22"/>
        <v>0</v>
      </c>
      <c r="S157" s="153">
        <v>0</v>
      </c>
      <c r="T157" s="154">
        <f t="shared" si="23"/>
        <v>0</v>
      </c>
      <c r="AR157" s="155" t="s">
        <v>561</v>
      </c>
      <c r="AT157" s="155" t="s">
        <v>319</v>
      </c>
      <c r="AU157" s="155" t="s">
        <v>92</v>
      </c>
      <c r="AY157" s="16" t="s">
        <v>317</v>
      </c>
      <c r="BE157" s="156">
        <f t="shared" si="24"/>
        <v>0</v>
      </c>
      <c r="BF157" s="156">
        <f t="shared" si="25"/>
        <v>0</v>
      </c>
      <c r="BG157" s="156">
        <f t="shared" si="26"/>
        <v>0</v>
      </c>
      <c r="BH157" s="156">
        <f t="shared" si="27"/>
        <v>0</v>
      </c>
      <c r="BI157" s="156">
        <f t="shared" si="28"/>
        <v>0</v>
      </c>
      <c r="BJ157" s="16" t="s">
        <v>88</v>
      </c>
      <c r="BK157" s="156">
        <f t="shared" si="29"/>
        <v>0</v>
      </c>
      <c r="BL157" s="16" t="s">
        <v>561</v>
      </c>
      <c r="BM157" s="155" t="s">
        <v>507</v>
      </c>
    </row>
    <row r="158" spans="2:65" s="1" customFormat="1" ht="24.15" customHeight="1">
      <c r="B158" s="142"/>
      <c r="C158" s="179" t="s">
        <v>415</v>
      </c>
      <c r="D158" s="179" t="s">
        <v>454</v>
      </c>
      <c r="E158" s="180" t="s">
        <v>9346</v>
      </c>
      <c r="F158" s="181" t="s">
        <v>9347</v>
      </c>
      <c r="G158" s="182" t="s">
        <v>467</v>
      </c>
      <c r="H158" s="183">
        <v>1</v>
      </c>
      <c r="I158" s="184"/>
      <c r="J158" s="185">
        <f t="shared" si="20"/>
        <v>0</v>
      </c>
      <c r="K158" s="186"/>
      <c r="L158" s="187"/>
      <c r="M158" s="188" t="s">
        <v>1</v>
      </c>
      <c r="N158" s="189" t="s">
        <v>42</v>
      </c>
      <c r="P158" s="153">
        <f t="shared" si="21"/>
        <v>0</v>
      </c>
      <c r="Q158" s="153">
        <v>0</v>
      </c>
      <c r="R158" s="153">
        <f t="shared" si="22"/>
        <v>0</v>
      </c>
      <c r="S158" s="153">
        <v>0</v>
      </c>
      <c r="T158" s="154">
        <f t="shared" si="23"/>
        <v>0</v>
      </c>
      <c r="AR158" s="155" t="s">
        <v>831</v>
      </c>
      <c r="AT158" s="155" t="s">
        <v>454</v>
      </c>
      <c r="AU158" s="155" t="s">
        <v>92</v>
      </c>
      <c r="AY158" s="16" t="s">
        <v>317</v>
      </c>
      <c r="BE158" s="156">
        <f t="shared" si="24"/>
        <v>0</v>
      </c>
      <c r="BF158" s="156">
        <f t="shared" si="25"/>
        <v>0</v>
      </c>
      <c r="BG158" s="156">
        <f t="shared" si="26"/>
        <v>0</v>
      </c>
      <c r="BH158" s="156">
        <f t="shared" si="27"/>
        <v>0</v>
      </c>
      <c r="BI158" s="156">
        <f t="shared" si="28"/>
        <v>0</v>
      </c>
      <c r="BJ158" s="16" t="s">
        <v>88</v>
      </c>
      <c r="BK158" s="156">
        <f t="shared" si="29"/>
        <v>0</v>
      </c>
      <c r="BL158" s="16" t="s">
        <v>561</v>
      </c>
      <c r="BM158" s="155" t="s">
        <v>647</v>
      </c>
    </row>
    <row r="159" spans="2:65" s="1" customFormat="1" ht="33" customHeight="1">
      <c r="B159" s="142"/>
      <c r="C159" s="143" t="s">
        <v>7</v>
      </c>
      <c r="D159" s="143" t="s">
        <v>319</v>
      </c>
      <c r="E159" s="144" t="s">
        <v>9346</v>
      </c>
      <c r="F159" s="145" t="s">
        <v>9348</v>
      </c>
      <c r="G159" s="146" t="s">
        <v>467</v>
      </c>
      <c r="H159" s="147">
        <v>1</v>
      </c>
      <c r="I159" s="148"/>
      <c r="J159" s="149">
        <f t="shared" si="20"/>
        <v>0</v>
      </c>
      <c r="K159" s="150"/>
      <c r="L159" s="31"/>
      <c r="M159" s="151" t="s">
        <v>1</v>
      </c>
      <c r="N159" s="152" t="s">
        <v>42</v>
      </c>
      <c r="P159" s="153">
        <f t="shared" si="21"/>
        <v>0</v>
      </c>
      <c r="Q159" s="153">
        <v>0</v>
      </c>
      <c r="R159" s="153">
        <f t="shared" si="22"/>
        <v>0</v>
      </c>
      <c r="S159" s="153">
        <v>0</v>
      </c>
      <c r="T159" s="154">
        <f t="shared" si="23"/>
        <v>0</v>
      </c>
      <c r="AR159" s="155" t="s">
        <v>561</v>
      </c>
      <c r="AT159" s="155" t="s">
        <v>319</v>
      </c>
      <c r="AU159" s="155" t="s">
        <v>92</v>
      </c>
      <c r="AY159" s="16" t="s">
        <v>317</v>
      </c>
      <c r="BE159" s="156">
        <f t="shared" si="24"/>
        <v>0</v>
      </c>
      <c r="BF159" s="156">
        <f t="shared" si="25"/>
        <v>0</v>
      </c>
      <c r="BG159" s="156">
        <f t="shared" si="26"/>
        <v>0</v>
      </c>
      <c r="BH159" s="156">
        <f t="shared" si="27"/>
        <v>0</v>
      </c>
      <c r="BI159" s="156">
        <f t="shared" si="28"/>
        <v>0</v>
      </c>
      <c r="BJ159" s="16" t="s">
        <v>88</v>
      </c>
      <c r="BK159" s="156">
        <f t="shared" si="29"/>
        <v>0</v>
      </c>
      <c r="BL159" s="16" t="s">
        <v>561</v>
      </c>
      <c r="BM159" s="155" t="s">
        <v>650</v>
      </c>
    </row>
    <row r="160" spans="2:65" s="11" customFormat="1" ht="20.9" customHeight="1">
      <c r="B160" s="130"/>
      <c r="D160" s="131" t="s">
        <v>75</v>
      </c>
      <c r="E160" s="140" t="s">
        <v>9349</v>
      </c>
      <c r="F160" s="140" t="s">
        <v>9350</v>
      </c>
      <c r="I160" s="133"/>
      <c r="J160" s="141">
        <f>BK160</f>
        <v>0</v>
      </c>
      <c r="L160" s="130"/>
      <c r="M160" s="135"/>
      <c r="P160" s="136">
        <f>SUM(P161:P166)</f>
        <v>0</v>
      </c>
      <c r="R160" s="136">
        <f>SUM(R161:R166)</f>
        <v>0</v>
      </c>
      <c r="T160" s="137">
        <f>SUM(T161:T166)</f>
        <v>0</v>
      </c>
      <c r="AR160" s="131" t="s">
        <v>92</v>
      </c>
      <c r="AT160" s="138" t="s">
        <v>75</v>
      </c>
      <c r="AU160" s="138" t="s">
        <v>88</v>
      </c>
      <c r="AY160" s="131" t="s">
        <v>317</v>
      </c>
      <c r="BK160" s="139">
        <f>SUM(BK161:BK166)</f>
        <v>0</v>
      </c>
    </row>
    <row r="161" spans="2:65" s="1" customFormat="1" ht="24.15" customHeight="1">
      <c r="B161" s="142"/>
      <c r="C161" s="179" t="s">
        <v>427</v>
      </c>
      <c r="D161" s="179" t="s">
        <v>454</v>
      </c>
      <c r="E161" s="180" t="s">
        <v>9351</v>
      </c>
      <c r="F161" s="181" t="s">
        <v>9352</v>
      </c>
      <c r="G161" s="182" t="s">
        <v>467</v>
      </c>
      <c r="H161" s="183">
        <v>1</v>
      </c>
      <c r="I161" s="184"/>
      <c r="J161" s="185">
        <f t="shared" ref="J161:J166" si="30">ROUND(I161*H161,2)</f>
        <v>0</v>
      </c>
      <c r="K161" s="186"/>
      <c r="L161" s="187"/>
      <c r="M161" s="188" t="s">
        <v>1</v>
      </c>
      <c r="N161" s="189" t="s">
        <v>42</v>
      </c>
      <c r="P161" s="153">
        <f t="shared" ref="P161:P166" si="31">O161*H161</f>
        <v>0</v>
      </c>
      <c r="Q161" s="153">
        <v>0</v>
      </c>
      <c r="R161" s="153">
        <f t="shared" ref="R161:R166" si="32">Q161*H161</f>
        <v>0</v>
      </c>
      <c r="S161" s="153">
        <v>0</v>
      </c>
      <c r="T161" s="154">
        <f t="shared" ref="T161:T166" si="33">S161*H161</f>
        <v>0</v>
      </c>
      <c r="AR161" s="155" t="s">
        <v>831</v>
      </c>
      <c r="AT161" s="155" t="s">
        <v>454</v>
      </c>
      <c r="AU161" s="155" t="s">
        <v>92</v>
      </c>
      <c r="AY161" s="16" t="s">
        <v>317</v>
      </c>
      <c r="BE161" s="156">
        <f t="shared" ref="BE161:BE166" si="34">IF(N161="základná",J161,0)</f>
        <v>0</v>
      </c>
      <c r="BF161" s="156">
        <f t="shared" ref="BF161:BF166" si="35">IF(N161="znížená",J161,0)</f>
        <v>0</v>
      </c>
      <c r="BG161" s="156">
        <f t="shared" ref="BG161:BG166" si="36">IF(N161="zákl. prenesená",J161,0)</f>
        <v>0</v>
      </c>
      <c r="BH161" s="156">
        <f t="shared" ref="BH161:BH166" si="37">IF(N161="zníž. prenesená",J161,0)</f>
        <v>0</v>
      </c>
      <c r="BI161" s="156">
        <f t="shared" ref="BI161:BI166" si="38">IF(N161="nulová",J161,0)</f>
        <v>0</v>
      </c>
      <c r="BJ161" s="16" t="s">
        <v>88</v>
      </c>
      <c r="BK161" s="156">
        <f t="shared" ref="BK161:BK166" si="39">ROUND(I161*H161,2)</f>
        <v>0</v>
      </c>
      <c r="BL161" s="16" t="s">
        <v>561</v>
      </c>
      <c r="BM161" s="155" t="s">
        <v>655</v>
      </c>
    </row>
    <row r="162" spans="2:65" s="1" customFormat="1" ht="33" customHeight="1">
      <c r="B162" s="142"/>
      <c r="C162" s="143" t="s">
        <v>432</v>
      </c>
      <c r="D162" s="143" t="s">
        <v>319</v>
      </c>
      <c r="E162" s="144" t="s">
        <v>9351</v>
      </c>
      <c r="F162" s="145" t="s">
        <v>9353</v>
      </c>
      <c r="G162" s="146" t="s">
        <v>467</v>
      </c>
      <c r="H162" s="147">
        <v>1</v>
      </c>
      <c r="I162" s="148"/>
      <c r="J162" s="149">
        <f t="shared" si="30"/>
        <v>0</v>
      </c>
      <c r="K162" s="150"/>
      <c r="L162" s="31"/>
      <c r="M162" s="151" t="s">
        <v>1</v>
      </c>
      <c r="N162" s="152" t="s">
        <v>42</v>
      </c>
      <c r="P162" s="153">
        <f t="shared" si="31"/>
        <v>0</v>
      </c>
      <c r="Q162" s="153">
        <v>0</v>
      </c>
      <c r="R162" s="153">
        <f t="shared" si="32"/>
        <v>0</v>
      </c>
      <c r="S162" s="153">
        <v>0</v>
      </c>
      <c r="T162" s="154">
        <f t="shared" si="33"/>
        <v>0</v>
      </c>
      <c r="AR162" s="155" t="s">
        <v>561</v>
      </c>
      <c r="AT162" s="155" t="s">
        <v>319</v>
      </c>
      <c r="AU162" s="155" t="s">
        <v>92</v>
      </c>
      <c r="AY162" s="16" t="s">
        <v>317</v>
      </c>
      <c r="BE162" s="156">
        <f t="shared" si="34"/>
        <v>0</v>
      </c>
      <c r="BF162" s="156">
        <f t="shared" si="35"/>
        <v>0</v>
      </c>
      <c r="BG162" s="156">
        <f t="shared" si="36"/>
        <v>0</v>
      </c>
      <c r="BH162" s="156">
        <f t="shared" si="37"/>
        <v>0</v>
      </c>
      <c r="BI162" s="156">
        <f t="shared" si="38"/>
        <v>0</v>
      </c>
      <c r="BJ162" s="16" t="s">
        <v>88</v>
      </c>
      <c r="BK162" s="156">
        <f t="shared" si="39"/>
        <v>0</v>
      </c>
      <c r="BL162" s="16" t="s">
        <v>561</v>
      </c>
      <c r="BM162" s="155" t="s">
        <v>662</v>
      </c>
    </row>
    <row r="163" spans="2:65" s="1" customFormat="1" ht="24.15" customHeight="1">
      <c r="B163" s="142"/>
      <c r="C163" s="179" t="s">
        <v>436</v>
      </c>
      <c r="D163" s="179" t="s">
        <v>454</v>
      </c>
      <c r="E163" s="180" t="s">
        <v>9354</v>
      </c>
      <c r="F163" s="181" t="s">
        <v>9355</v>
      </c>
      <c r="G163" s="182" t="s">
        <v>467</v>
      </c>
      <c r="H163" s="183">
        <v>1</v>
      </c>
      <c r="I163" s="184"/>
      <c r="J163" s="185">
        <f t="shared" si="30"/>
        <v>0</v>
      </c>
      <c r="K163" s="186"/>
      <c r="L163" s="187"/>
      <c r="M163" s="188" t="s">
        <v>1</v>
      </c>
      <c r="N163" s="189" t="s">
        <v>42</v>
      </c>
      <c r="P163" s="153">
        <f t="shared" si="31"/>
        <v>0</v>
      </c>
      <c r="Q163" s="153">
        <v>0</v>
      </c>
      <c r="R163" s="153">
        <f t="shared" si="32"/>
        <v>0</v>
      </c>
      <c r="S163" s="153">
        <v>0</v>
      </c>
      <c r="T163" s="154">
        <f t="shared" si="33"/>
        <v>0</v>
      </c>
      <c r="AR163" s="155" t="s">
        <v>831</v>
      </c>
      <c r="AT163" s="155" t="s">
        <v>454</v>
      </c>
      <c r="AU163" s="155" t="s">
        <v>92</v>
      </c>
      <c r="AY163" s="16" t="s">
        <v>317</v>
      </c>
      <c r="BE163" s="156">
        <f t="shared" si="34"/>
        <v>0</v>
      </c>
      <c r="BF163" s="156">
        <f t="shared" si="35"/>
        <v>0</v>
      </c>
      <c r="BG163" s="156">
        <f t="shared" si="36"/>
        <v>0</v>
      </c>
      <c r="BH163" s="156">
        <f t="shared" si="37"/>
        <v>0</v>
      </c>
      <c r="BI163" s="156">
        <f t="shared" si="38"/>
        <v>0</v>
      </c>
      <c r="BJ163" s="16" t="s">
        <v>88</v>
      </c>
      <c r="BK163" s="156">
        <f t="shared" si="39"/>
        <v>0</v>
      </c>
      <c r="BL163" s="16" t="s">
        <v>561</v>
      </c>
      <c r="BM163" s="155" t="s">
        <v>665</v>
      </c>
    </row>
    <row r="164" spans="2:65" s="1" customFormat="1" ht="33" customHeight="1">
      <c r="B164" s="142"/>
      <c r="C164" s="143" t="s">
        <v>441</v>
      </c>
      <c r="D164" s="143" t="s">
        <v>319</v>
      </c>
      <c r="E164" s="144" t="s">
        <v>9354</v>
      </c>
      <c r="F164" s="145" t="s">
        <v>9356</v>
      </c>
      <c r="G164" s="146" t="s">
        <v>467</v>
      </c>
      <c r="H164" s="147">
        <v>1</v>
      </c>
      <c r="I164" s="148"/>
      <c r="J164" s="149">
        <f t="shared" si="30"/>
        <v>0</v>
      </c>
      <c r="K164" s="150"/>
      <c r="L164" s="31"/>
      <c r="M164" s="151" t="s">
        <v>1</v>
      </c>
      <c r="N164" s="152" t="s">
        <v>42</v>
      </c>
      <c r="P164" s="153">
        <f t="shared" si="31"/>
        <v>0</v>
      </c>
      <c r="Q164" s="153">
        <v>0</v>
      </c>
      <c r="R164" s="153">
        <f t="shared" si="32"/>
        <v>0</v>
      </c>
      <c r="S164" s="153">
        <v>0</v>
      </c>
      <c r="T164" s="154">
        <f t="shared" si="33"/>
        <v>0</v>
      </c>
      <c r="AR164" s="155" t="s">
        <v>561</v>
      </c>
      <c r="AT164" s="155" t="s">
        <v>319</v>
      </c>
      <c r="AU164" s="155" t="s">
        <v>92</v>
      </c>
      <c r="AY164" s="16" t="s">
        <v>317</v>
      </c>
      <c r="BE164" s="156">
        <f t="shared" si="34"/>
        <v>0</v>
      </c>
      <c r="BF164" s="156">
        <f t="shared" si="35"/>
        <v>0</v>
      </c>
      <c r="BG164" s="156">
        <f t="shared" si="36"/>
        <v>0</v>
      </c>
      <c r="BH164" s="156">
        <f t="shared" si="37"/>
        <v>0</v>
      </c>
      <c r="BI164" s="156">
        <f t="shared" si="38"/>
        <v>0</v>
      </c>
      <c r="BJ164" s="16" t="s">
        <v>88</v>
      </c>
      <c r="BK164" s="156">
        <f t="shared" si="39"/>
        <v>0</v>
      </c>
      <c r="BL164" s="16" t="s">
        <v>561</v>
      </c>
      <c r="BM164" s="155" t="s">
        <v>616</v>
      </c>
    </row>
    <row r="165" spans="2:65" s="1" customFormat="1" ht="24.15" customHeight="1">
      <c r="B165" s="142"/>
      <c r="C165" s="179" t="s">
        <v>448</v>
      </c>
      <c r="D165" s="179" t="s">
        <v>454</v>
      </c>
      <c r="E165" s="180" t="s">
        <v>9357</v>
      </c>
      <c r="F165" s="181" t="s">
        <v>9358</v>
      </c>
      <c r="G165" s="182" t="s">
        <v>467</v>
      </c>
      <c r="H165" s="183">
        <v>1</v>
      </c>
      <c r="I165" s="184"/>
      <c r="J165" s="185">
        <f t="shared" si="30"/>
        <v>0</v>
      </c>
      <c r="K165" s="186"/>
      <c r="L165" s="187"/>
      <c r="M165" s="188" t="s">
        <v>1</v>
      </c>
      <c r="N165" s="189" t="s">
        <v>42</v>
      </c>
      <c r="P165" s="153">
        <f t="shared" si="31"/>
        <v>0</v>
      </c>
      <c r="Q165" s="153">
        <v>0</v>
      </c>
      <c r="R165" s="153">
        <f t="shared" si="32"/>
        <v>0</v>
      </c>
      <c r="S165" s="153">
        <v>0</v>
      </c>
      <c r="T165" s="154">
        <f t="shared" si="33"/>
        <v>0</v>
      </c>
      <c r="AR165" s="155" t="s">
        <v>831</v>
      </c>
      <c r="AT165" s="155" t="s">
        <v>454</v>
      </c>
      <c r="AU165" s="155" t="s">
        <v>92</v>
      </c>
      <c r="AY165" s="16" t="s">
        <v>317</v>
      </c>
      <c r="BE165" s="156">
        <f t="shared" si="34"/>
        <v>0</v>
      </c>
      <c r="BF165" s="156">
        <f t="shared" si="35"/>
        <v>0</v>
      </c>
      <c r="BG165" s="156">
        <f t="shared" si="36"/>
        <v>0</v>
      </c>
      <c r="BH165" s="156">
        <f t="shared" si="37"/>
        <v>0</v>
      </c>
      <c r="BI165" s="156">
        <f t="shared" si="38"/>
        <v>0</v>
      </c>
      <c r="BJ165" s="16" t="s">
        <v>88</v>
      </c>
      <c r="BK165" s="156">
        <f t="shared" si="39"/>
        <v>0</v>
      </c>
      <c r="BL165" s="16" t="s">
        <v>561</v>
      </c>
      <c r="BM165" s="155" t="s">
        <v>670</v>
      </c>
    </row>
    <row r="166" spans="2:65" s="1" customFormat="1" ht="33" customHeight="1">
      <c r="B166" s="142"/>
      <c r="C166" s="143" t="s">
        <v>453</v>
      </c>
      <c r="D166" s="143" t="s">
        <v>319</v>
      </c>
      <c r="E166" s="144" t="s">
        <v>9357</v>
      </c>
      <c r="F166" s="145" t="s">
        <v>9359</v>
      </c>
      <c r="G166" s="146" t="s">
        <v>467</v>
      </c>
      <c r="H166" s="147">
        <v>1</v>
      </c>
      <c r="I166" s="148"/>
      <c r="J166" s="149">
        <f t="shared" si="30"/>
        <v>0</v>
      </c>
      <c r="K166" s="150"/>
      <c r="L166" s="31"/>
      <c r="M166" s="151" t="s">
        <v>1</v>
      </c>
      <c r="N166" s="152" t="s">
        <v>42</v>
      </c>
      <c r="P166" s="153">
        <f t="shared" si="31"/>
        <v>0</v>
      </c>
      <c r="Q166" s="153">
        <v>0</v>
      </c>
      <c r="R166" s="153">
        <f t="shared" si="32"/>
        <v>0</v>
      </c>
      <c r="S166" s="153">
        <v>0</v>
      </c>
      <c r="T166" s="154">
        <f t="shared" si="33"/>
        <v>0</v>
      </c>
      <c r="AR166" s="155" t="s">
        <v>561</v>
      </c>
      <c r="AT166" s="155" t="s">
        <v>319</v>
      </c>
      <c r="AU166" s="155" t="s">
        <v>92</v>
      </c>
      <c r="AY166" s="16" t="s">
        <v>317</v>
      </c>
      <c r="BE166" s="156">
        <f t="shared" si="34"/>
        <v>0</v>
      </c>
      <c r="BF166" s="156">
        <f t="shared" si="35"/>
        <v>0</v>
      </c>
      <c r="BG166" s="156">
        <f t="shared" si="36"/>
        <v>0</v>
      </c>
      <c r="BH166" s="156">
        <f t="shared" si="37"/>
        <v>0</v>
      </c>
      <c r="BI166" s="156">
        <f t="shared" si="38"/>
        <v>0</v>
      </c>
      <c r="BJ166" s="16" t="s">
        <v>88</v>
      </c>
      <c r="BK166" s="156">
        <f t="shared" si="39"/>
        <v>0</v>
      </c>
      <c r="BL166" s="16" t="s">
        <v>561</v>
      </c>
      <c r="BM166" s="155" t="s">
        <v>673</v>
      </c>
    </row>
    <row r="167" spans="2:65" s="11" customFormat="1" ht="20.9" customHeight="1">
      <c r="B167" s="130"/>
      <c r="D167" s="131" t="s">
        <v>75</v>
      </c>
      <c r="E167" s="140" t="s">
        <v>9360</v>
      </c>
      <c r="F167" s="140" t="s">
        <v>9361</v>
      </c>
      <c r="I167" s="133"/>
      <c r="J167" s="141">
        <f>BK167</f>
        <v>0</v>
      </c>
      <c r="L167" s="130"/>
      <c r="M167" s="135"/>
      <c r="P167" s="136">
        <f>SUM(P168:P169)</f>
        <v>0</v>
      </c>
      <c r="R167" s="136">
        <f>SUM(R168:R169)</f>
        <v>0</v>
      </c>
      <c r="T167" s="137">
        <f>SUM(T168:T169)</f>
        <v>0</v>
      </c>
      <c r="AR167" s="131" t="s">
        <v>83</v>
      </c>
      <c r="AT167" s="138" t="s">
        <v>75</v>
      </c>
      <c r="AU167" s="138" t="s">
        <v>88</v>
      </c>
      <c r="AY167" s="131" t="s">
        <v>317</v>
      </c>
      <c r="BK167" s="139">
        <f>SUM(BK168:BK169)</f>
        <v>0</v>
      </c>
    </row>
    <row r="168" spans="2:65" s="1" customFormat="1" ht="24.15" customHeight="1">
      <c r="B168" s="142"/>
      <c r="C168" s="179" t="s">
        <v>459</v>
      </c>
      <c r="D168" s="179" t="s">
        <v>454</v>
      </c>
      <c r="E168" s="180" t="s">
        <v>9360</v>
      </c>
      <c r="F168" s="181" t="s">
        <v>9362</v>
      </c>
      <c r="G168" s="182" t="s">
        <v>467</v>
      </c>
      <c r="H168" s="183">
        <v>1</v>
      </c>
      <c r="I168" s="184"/>
      <c r="J168" s="185">
        <f>ROUND(I168*H168,2)</f>
        <v>0</v>
      </c>
      <c r="K168" s="186"/>
      <c r="L168" s="187"/>
      <c r="M168" s="188" t="s">
        <v>1</v>
      </c>
      <c r="N168" s="189" t="s">
        <v>42</v>
      </c>
      <c r="P168" s="153">
        <f>O168*H168</f>
        <v>0</v>
      </c>
      <c r="Q168" s="153">
        <v>0</v>
      </c>
      <c r="R168" s="153">
        <f>Q168*H168</f>
        <v>0</v>
      </c>
      <c r="S168" s="153">
        <v>0</v>
      </c>
      <c r="T168" s="154">
        <f>S168*H168</f>
        <v>0</v>
      </c>
      <c r="AR168" s="155" t="s">
        <v>831</v>
      </c>
      <c r="AT168" s="155" t="s">
        <v>454</v>
      </c>
      <c r="AU168" s="155" t="s">
        <v>92</v>
      </c>
      <c r="AY168" s="16" t="s">
        <v>317</v>
      </c>
      <c r="BE168" s="156">
        <f>IF(N168="základná",J168,0)</f>
        <v>0</v>
      </c>
      <c r="BF168" s="156">
        <f>IF(N168="znížená",J168,0)</f>
        <v>0</v>
      </c>
      <c r="BG168" s="156">
        <f>IF(N168="zákl. prenesená",J168,0)</f>
        <v>0</v>
      </c>
      <c r="BH168" s="156">
        <f>IF(N168="zníž. prenesená",J168,0)</f>
        <v>0</v>
      </c>
      <c r="BI168" s="156">
        <f>IF(N168="nulová",J168,0)</f>
        <v>0</v>
      </c>
      <c r="BJ168" s="16" t="s">
        <v>88</v>
      </c>
      <c r="BK168" s="156">
        <f>ROUND(I168*H168,2)</f>
        <v>0</v>
      </c>
      <c r="BL168" s="16" t="s">
        <v>561</v>
      </c>
      <c r="BM168" s="155" t="s">
        <v>675</v>
      </c>
    </row>
    <row r="169" spans="2:65" s="1" customFormat="1" ht="33" customHeight="1">
      <c r="B169" s="142"/>
      <c r="C169" s="143" t="s">
        <v>464</v>
      </c>
      <c r="D169" s="143" t="s">
        <v>319</v>
      </c>
      <c r="E169" s="144" t="s">
        <v>9360</v>
      </c>
      <c r="F169" s="145" t="s">
        <v>9363</v>
      </c>
      <c r="G169" s="146" t="s">
        <v>467</v>
      </c>
      <c r="H169" s="147">
        <v>1</v>
      </c>
      <c r="I169" s="148"/>
      <c r="J169" s="149">
        <f>ROUND(I169*H169,2)</f>
        <v>0</v>
      </c>
      <c r="K169" s="150"/>
      <c r="L169" s="31"/>
      <c r="M169" s="151" t="s">
        <v>1</v>
      </c>
      <c r="N169" s="152" t="s">
        <v>42</v>
      </c>
      <c r="P169" s="153">
        <f>O169*H169</f>
        <v>0</v>
      </c>
      <c r="Q169" s="153">
        <v>0</v>
      </c>
      <c r="R169" s="153">
        <f>Q169*H169</f>
        <v>0</v>
      </c>
      <c r="S169" s="153">
        <v>0</v>
      </c>
      <c r="T169" s="154">
        <f>S169*H169</f>
        <v>0</v>
      </c>
      <c r="AR169" s="155" t="s">
        <v>561</v>
      </c>
      <c r="AT169" s="155" t="s">
        <v>319</v>
      </c>
      <c r="AU169" s="155" t="s">
        <v>92</v>
      </c>
      <c r="AY169" s="16" t="s">
        <v>317</v>
      </c>
      <c r="BE169" s="156">
        <f>IF(N169="základná",J169,0)</f>
        <v>0</v>
      </c>
      <c r="BF169" s="156">
        <f>IF(N169="znížená",J169,0)</f>
        <v>0</v>
      </c>
      <c r="BG169" s="156">
        <f>IF(N169="zákl. prenesená",J169,0)</f>
        <v>0</v>
      </c>
      <c r="BH169" s="156">
        <f>IF(N169="zníž. prenesená",J169,0)</f>
        <v>0</v>
      </c>
      <c r="BI169" s="156">
        <f>IF(N169="nulová",J169,0)</f>
        <v>0</v>
      </c>
      <c r="BJ169" s="16" t="s">
        <v>88</v>
      </c>
      <c r="BK169" s="156">
        <f>ROUND(I169*H169,2)</f>
        <v>0</v>
      </c>
      <c r="BL169" s="16" t="s">
        <v>561</v>
      </c>
      <c r="BM169" s="155" t="s">
        <v>678</v>
      </c>
    </row>
    <row r="170" spans="2:65" s="11" customFormat="1" ht="20.9" customHeight="1">
      <c r="B170" s="130"/>
      <c r="D170" s="131" t="s">
        <v>75</v>
      </c>
      <c r="E170" s="140" t="s">
        <v>9364</v>
      </c>
      <c r="F170" s="140" t="s">
        <v>9365</v>
      </c>
      <c r="I170" s="133"/>
      <c r="J170" s="141">
        <f>BK170</f>
        <v>0</v>
      </c>
      <c r="L170" s="130"/>
      <c r="M170" s="135"/>
      <c r="P170" s="136">
        <f>SUM(P171:P172)</f>
        <v>0</v>
      </c>
      <c r="R170" s="136">
        <f>SUM(R171:R172)</f>
        <v>0</v>
      </c>
      <c r="T170" s="137">
        <f>SUM(T171:T172)</f>
        <v>0</v>
      </c>
      <c r="AR170" s="131" t="s">
        <v>92</v>
      </c>
      <c r="AT170" s="138" t="s">
        <v>75</v>
      </c>
      <c r="AU170" s="138" t="s">
        <v>88</v>
      </c>
      <c r="AY170" s="131" t="s">
        <v>317</v>
      </c>
      <c r="BK170" s="139">
        <f>SUM(BK171:BK172)</f>
        <v>0</v>
      </c>
    </row>
    <row r="171" spans="2:65" s="1" customFormat="1" ht="24.15" customHeight="1">
      <c r="B171" s="142"/>
      <c r="C171" s="179" t="s">
        <v>469</v>
      </c>
      <c r="D171" s="179" t="s">
        <v>454</v>
      </c>
      <c r="E171" s="180" t="s">
        <v>9364</v>
      </c>
      <c r="F171" s="181" t="s">
        <v>9366</v>
      </c>
      <c r="G171" s="182" t="s">
        <v>467</v>
      </c>
      <c r="H171" s="183">
        <v>1</v>
      </c>
      <c r="I171" s="184"/>
      <c r="J171" s="185">
        <f>ROUND(I171*H171,2)</f>
        <v>0</v>
      </c>
      <c r="K171" s="186"/>
      <c r="L171" s="187"/>
      <c r="M171" s="188" t="s">
        <v>1</v>
      </c>
      <c r="N171" s="189" t="s">
        <v>42</v>
      </c>
      <c r="P171" s="153">
        <f>O171*H171</f>
        <v>0</v>
      </c>
      <c r="Q171" s="153">
        <v>0</v>
      </c>
      <c r="R171" s="153">
        <f>Q171*H171</f>
        <v>0</v>
      </c>
      <c r="S171" s="153">
        <v>0</v>
      </c>
      <c r="T171" s="154">
        <f>S171*H171</f>
        <v>0</v>
      </c>
      <c r="AR171" s="155" t="s">
        <v>831</v>
      </c>
      <c r="AT171" s="155" t="s">
        <v>454</v>
      </c>
      <c r="AU171" s="155" t="s">
        <v>92</v>
      </c>
      <c r="AY171" s="16" t="s">
        <v>317</v>
      </c>
      <c r="BE171" s="156">
        <f>IF(N171="základná",J171,0)</f>
        <v>0</v>
      </c>
      <c r="BF171" s="156">
        <f>IF(N171="znížená",J171,0)</f>
        <v>0</v>
      </c>
      <c r="BG171" s="156">
        <f>IF(N171="zákl. prenesená",J171,0)</f>
        <v>0</v>
      </c>
      <c r="BH171" s="156">
        <f>IF(N171="zníž. prenesená",J171,0)</f>
        <v>0</v>
      </c>
      <c r="BI171" s="156">
        <f>IF(N171="nulová",J171,0)</f>
        <v>0</v>
      </c>
      <c r="BJ171" s="16" t="s">
        <v>88</v>
      </c>
      <c r="BK171" s="156">
        <f>ROUND(I171*H171,2)</f>
        <v>0</v>
      </c>
      <c r="BL171" s="16" t="s">
        <v>561</v>
      </c>
      <c r="BM171" s="155" t="s">
        <v>681</v>
      </c>
    </row>
    <row r="172" spans="2:65" s="1" customFormat="1" ht="24.15" customHeight="1">
      <c r="B172" s="142"/>
      <c r="C172" s="143" t="s">
        <v>473</v>
      </c>
      <c r="D172" s="143" t="s">
        <v>319</v>
      </c>
      <c r="E172" s="144" t="s">
        <v>9364</v>
      </c>
      <c r="F172" s="145" t="s">
        <v>9367</v>
      </c>
      <c r="G172" s="146" t="s">
        <v>467</v>
      </c>
      <c r="H172" s="147">
        <v>1</v>
      </c>
      <c r="I172" s="148"/>
      <c r="J172" s="149">
        <f>ROUND(I172*H172,2)</f>
        <v>0</v>
      </c>
      <c r="K172" s="150"/>
      <c r="L172" s="31"/>
      <c r="M172" s="151" t="s">
        <v>1</v>
      </c>
      <c r="N172" s="152" t="s">
        <v>42</v>
      </c>
      <c r="P172" s="153">
        <f>O172*H172</f>
        <v>0</v>
      </c>
      <c r="Q172" s="153">
        <v>0</v>
      </c>
      <c r="R172" s="153">
        <f>Q172*H172</f>
        <v>0</v>
      </c>
      <c r="S172" s="153">
        <v>0</v>
      </c>
      <c r="T172" s="154">
        <f>S172*H172</f>
        <v>0</v>
      </c>
      <c r="AR172" s="155" t="s">
        <v>561</v>
      </c>
      <c r="AT172" s="155" t="s">
        <v>319</v>
      </c>
      <c r="AU172" s="155" t="s">
        <v>92</v>
      </c>
      <c r="AY172" s="16" t="s">
        <v>317</v>
      </c>
      <c r="BE172" s="156">
        <f>IF(N172="základná",J172,0)</f>
        <v>0</v>
      </c>
      <c r="BF172" s="156">
        <f>IF(N172="znížená",J172,0)</f>
        <v>0</v>
      </c>
      <c r="BG172" s="156">
        <f>IF(N172="zákl. prenesená",J172,0)</f>
        <v>0</v>
      </c>
      <c r="BH172" s="156">
        <f>IF(N172="zníž. prenesená",J172,0)</f>
        <v>0</v>
      </c>
      <c r="BI172" s="156">
        <f>IF(N172="nulová",J172,0)</f>
        <v>0</v>
      </c>
      <c r="BJ172" s="16" t="s">
        <v>88</v>
      </c>
      <c r="BK172" s="156">
        <f>ROUND(I172*H172,2)</f>
        <v>0</v>
      </c>
      <c r="BL172" s="16" t="s">
        <v>561</v>
      </c>
      <c r="BM172" s="155" t="s">
        <v>684</v>
      </c>
    </row>
    <row r="173" spans="2:65" s="11" customFormat="1" ht="22.75" customHeight="1">
      <c r="B173" s="130"/>
      <c r="D173" s="131" t="s">
        <v>75</v>
      </c>
      <c r="E173" s="140" t="s">
        <v>612</v>
      </c>
      <c r="F173" s="140" t="s">
        <v>9368</v>
      </c>
      <c r="I173" s="133"/>
      <c r="J173" s="141">
        <f>BK173</f>
        <v>0</v>
      </c>
      <c r="L173" s="130"/>
      <c r="M173" s="135"/>
      <c r="P173" s="136">
        <f>SUM(P174:P183)</f>
        <v>0</v>
      </c>
      <c r="R173" s="136">
        <f>SUM(R174:R183)</f>
        <v>0</v>
      </c>
      <c r="T173" s="137">
        <f>SUM(T174:T183)</f>
        <v>0</v>
      </c>
      <c r="AR173" s="131" t="s">
        <v>92</v>
      </c>
      <c r="AT173" s="138" t="s">
        <v>75</v>
      </c>
      <c r="AU173" s="138" t="s">
        <v>83</v>
      </c>
      <c r="AY173" s="131" t="s">
        <v>317</v>
      </c>
      <c r="BK173" s="139">
        <f>SUM(BK174:BK183)</f>
        <v>0</v>
      </c>
    </row>
    <row r="174" spans="2:65" s="1" customFormat="1" ht="16.5" customHeight="1">
      <c r="B174" s="142"/>
      <c r="C174" s="179" t="s">
        <v>477</v>
      </c>
      <c r="D174" s="179" t="s">
        <v>454</v>
      </c>
      <c r="E174" s="180" t="s">
        <v>9369</v>
      </c>
      <c r="F174" s="181" t="s">
        <v>9370</v>
      </c>
      <c r="G174" s="182" t="s">
        <v>484</v>
      </c>
      <c r="H174" s="183">
        <v>200</v>
      </c>
      <c r="I174" s="184"/>
      <c r="J174" s="185">
        <f t="shared" ref="J174:J183" si="40">ROUND(I174*H174,2)</f>
        <v>0</v>
      </c>
      <c r="K174" s="186"/>
      <c r="L174" s="187"/>
      <c r="M174" s="188" t="s">
        <v>1</v>
      </c>
      <c r="N174" s="189" t="s">
        <v>42</v>
      </c>
      <c r="P174" s="153">
        <f t="shared" ref="P174:P183" si="41">O174*H174</f>
        <v>0</v>
      </c>
      <c r="Q174" s="153">
        <v>0</v>
      </c>
      <c r="R174" s="153">
        <f t="shared" ref="R174:R183" si="42">Q174*H174</f>
        <v>0</v>
      </c>
      <c r="S174" s="153">
        <v>0</v>
      </c>
      <c r="T174" s="154">
        <f t="shared" ref="T174:T183" si="43">S174*H174</f>
        <v>0</v>
      </c>
      <c r="AR174" s="155" t="s">
        <v>831</v>
      </c>
      <c r="AT174" s="155" t="s">
        <v>454</v>
      </c>
      <c r="AU174" s="155" t="s">
        <v>88</v>
      </c>
      <c r="AY174" s="16" t="s">
        <v>317</v>
      </c>
      <c r="BE174" s="156">
        <f t="shared" ref="BE174:BE183" si="44">IF(N174="základná",J174,0)</f>
        <v>0</v>
      </c>
      <c r="BF174" s="156">
        <f t="shared" ref="BF174:BF183" si="45">IF(N174="znížená",J174,0)</f>
        <v>0</v>
      </c>
      <c r="BG174" s="156">
        <f t="shared" ref="BG174:BG183" si="46">IF(N174="zákl. prenesená",J174,0)</f>
        <v>0</v>
      </c>
      <c r="BH174" s="156">
        <f t="shared" ref="BH174:BH183" si="47">IF(N174="zníž. prenesená",J174,0)</f>
        <v>0</v>
      </c>
      <c r="BI174" s="156">
        <f t="shared" ref="BI174:BI183" si="48">IF(N174="nulová",J174,0)</f>
        <v>0</v>
      </c>
      <c r="BJ174" s="16" t="s">
        <v>88</v>
      </c>
      <c r="BK174" s="156">
        <f t="shared" ref="BK174:BK183" si="49">ROUND(I174*H174,2)</f>
        <v>0</v>
      </c>
      <c r="BL174" s="16" t="s">
        <v>561</v>
      </c>
      <c r="BM174" s="155" t="s">
        <v>9371</v>
      </c>
    </row>
    <row r="175" spans="2:65" s="1" customFormat="1" ht="16.5" customHeight="1">
      <c r="B175" s="142"/>
      <c r="C175" s="143" t="s">
        <v>481</v>
      </c>
      <c r="D175" s="143" t="s">
        <v>319</v>
      </c>
      <c r="E175" s="144" t="s">
        <v>9372</v>
      </c>
      <c r="F175" s="145" t="s">
        <v>9373</v>
      </c>
      <c r="G175" s="146" t="s">
        <v>484</v>
      </c>
      <c r="H175" s="147">
        <v>200</v>
      </c>
      <c r="I175" s="148"/>
      <c r="J175" s="149">
        <f t="shared" si="40"/>
        <v>0</v>
      </c>
      <c r="K175" s="150"/>
      <c r="L175" s="31"/>
      <c r="M175" s="151" t="s">
        <v>1</v>
      </c>
      <c r="N175" s="152" t="s">
        <v>42</v>
      </c>
      <c r="P175" s="153">
        <f t="shared" si="41"/>
        <v>0</v>
      </c>
      <c r="Q175" s="153">
        <v>0</v>
      </c>
      <c r="R175" s="153">
        <f t="shared" si="42"/>
        <v>0</v>
      </c>
      <c r="S175" s="153">
        <v>0</v>
      </c>
      <c r="T175" s="154">
        <f t="shared" si="43"/>
        <v>0</v>
      </c>
      <c r="AR175" s="155" t="s">
        <v>561</v>
      </c>
      <c r="AT175" s="155" t="s">
        <v>319</v>
      </c>
      <c r="AU175" s="155" t="s">
        <v>88</v>
      </c>
      <c r="AY175" s="16" t="s">
        <v>317</v>
      </c>
      <c r="BE175" s="156">
        <f t="shared" si="44"/>
        <v>0</v>
      </c>
      <c r="BF175" s="156">
        <f t="shared" si="45"/>
        <v>0</v>
      </c>
      <c r="BG175" s="156">
        <f t="shared" si="46"/>
        <v>0</v>
      </c>
      <c r="BH175" s="156">
        <f t="shared" si="47"/>
        <v>0</v>
      </c>
      <c r="BI175" s="156">
        <f t="shared" si="48"/>
        <v>0</v>
      </c>
      <c r="BJ175" s="16" t="s">
        <v>88</v>
      </c>
      <c r="BK175" s="156">
        <f t="shared" si="49"/>
        <v>0</v>
      </c>
      <c r="BL175" s="16" t="s">
        <v>561</v>
      </c>
      <c r="BM175" s="155" t="s">
        <v>9374</v>
      </c>
    </row>
    <row r="176" spans="2:65" s="1" customFormat="1" ht="16.5" customHeight="1">
      <c r="B176" s="142"/>
      <c r="C176" s="179" t="s">
        <v>488</v>
      </c>
      <c r="D176" s="179" t="s">
        <v>454</v>
      </c>
      <c r="E176" s="180" t="s">
        <v>9375</v>
      </c>
      <c r="F176" s="181" t="s">
        <v>9376</v>
      </c>
      <c r="G176" s="182" t="s">
        <v>484</v>
      </c>
      <c r="H176" s="183">
        <v>230</v>
      </c>
      <c r="I176" s="184"/>
      <c r="J176" s="185">
        <f t="shared" si="40"/>
        <v>0</v>
      </c>
      <c r="K176" s="186"/>
      <c r="L176" s="187"/>
      <c r="M176" s="188" t="s">
        <v>1</v>
      </c>
      <c r="N176" s="189" t="s">
        <v>42</v>
      </c>
      <c r="P176" s="153">
        <f t="shared" si="41"/>
        <v>0</v>
      </c>
      <c r="Q176" s="153">
        <v>0</v>
      </c>
      <c r="R176" s="153">
        <f t="shared" si="42"/>
        <v>0</v>
      </c>
      <c r="S176" s="153">
        <v>0</v>
      </c>
      <c r="T176" s="154">
        <f t="shared" si="43"/>
        <v>0</v>
      </c>
      <c r="AR176" s="155" t="s">
        <v>831</v>
      </c>
      <c r="AT176" s="155" t="s">
        <v>454</v>
      </c>
      <c r="AU176" s="155" t="s">
        <v>88</v>
      </c>
      <c r="AY176" s="16" t="s">
        <v>317</v>
      </c>
      <c r="BE176" s="156">
        <f t="shared" si="44"/>
        <v>0</v>
      </c>
      <c r="BF176" s="156">
        <f t="shared" si="45"/>
        <v>0</v>
      </c>
      <c r="BG176" s="156">
        <f t="shared" si="46"/>
        <v>0</v>
      </c>
      <c r="BH176" s="156">
        <f t="shared" si="47"/>
        <v>0</v>
      </c>
      <c r="BI176" s="156">
        <f t="shared" si="48"/>
        <v>0</v>
      </c>
      <c r="BJ176" s="16" t="s">
        <v>88</v>
      </c>
      <c r="BK176" s="156">
        <f t="shared" si="49"/>
        <v>0</v>
      </c>
      <c r="BL176" s="16" t="s">
        <v>561</v>
      </c>
      <c r="BM176" s="155" t="s">
        <v>9377</v>
      </c>
    </row>
    <row r="177" spans="2:65" s="1" customFormat="1" ht="16.5" customHeight="1">
      <c r="B177" s="142"/>
      <c r="C177" s="143" t="s">
        <v>495</v>
      </c>
      <c r="D177" s="143" t="s">
        <v>319</v>
      </c>
      <c r="E177" s="144" t="s">
        <v>9378</v>
      </c>
      <c r="F177" s="145" t="s">
        <v>9379</v>
      </c>
      <c r="G177" s="146" t="s">
        <v>484</v>
      </c>
      <c r="H177" s="147">
        <v>230</v>
      </c>
      <c r="I177" s="148"/>
      <c r="J177" s="149">
        <f t="shared" si="40"/>
        <v>0</v>
      </c>
      <c r="K177" s="150"/>
      <c r="L177" s="31"/>
      <c r="M177" s="151" t="s">
        <v>1</v>
      </c>
      <c r="N177" s="152" t="s">
        <v>42</v>
      </c>
      <c r="P177" s="153">
        <f t="shared" si="41"/>
        <v>0</v>
      </c>
      <c r="Q177" s="153">
        <v>0</v>
      </c>
      <c r="R177" s="153">
        <f t="shared" si="42"/>
        <v>0</v>
      </c>
      <c r="S177" s="153">
        <v>0</v>
      </c>
      <c r="T177" s="154">
        <f t="shared" si="43"/>
        <v>0</v>
      </c>
      <c r="AR177" s="155" t="s">
        <v>561</v>
      </c>
      <c r="AT177" s="155" t="s">
        <v>319</v>
      </c>
      <c r="AU177" s="155" t="s">
        <v>88</v>
      </c>
      <c r="AY177" s="16" t="s">
        <v>317</v>
      </c>
      <c r="BE177" s="156">
        <f t="shared" si="44"/>
        <v>0</v>
      </c>
      <c r="BF177" s="156">
        <f t="shared" si="45"/>
        <v>0</v>
      </c>
      <c r="BG177" s="156">
        <f t="shared" si="46"/>
        <v>0</v>
      </c>
      <c r="BH177" s="156">
        <f t="shared" si="47"/>
        <v>0</v>
      </c>
      <c r="BI177" s="156">
        <f t="shared" si="48"/>
        <v>0</v>
      </c>
      <c r="BJ177" s="16" t="s">
        <v>88</v>
      </c>
      <c r="BK177" s="156">
        <f t="shared" si="49"/>
        <v>0</v>
      </c>
      <c r="BL177" s="16" t="s">
        <v>561</v>
      </c>
      <c r="BM177" s="155" t="s">
        <v>9380</v>
      </c>
    </row>
    <row r="178" spans="2:65" s="1" customFormat="1" ht="16.5" customHeight="1">
      <c r="B178" s="142"/>
      <c r="C178" s="179" t="s">
        <v>501</v>
      </c>
      <c r="D178" s="179" t="s">
        <v>454</v>
      </c>
      <c r="E178" s="180" t="s">
        <v>9381</v>
      </c>
      <c r="F178" s="181" t="s">
        <v>9382</v>
      </c>
      <c r="G178" s="182" t="s">
        <v>484</v>
      </c>
      <c r="H178" s="183">
        <v>1460</v>
      </c>
      <c r="I178" s="184"/>
      <c r="J178" s="185">
        <f t="shared" si="40"/>
        <v>0</v>
      </c>
      <c r="K178" s="186"/>
      <c r="L178" s="187"/>
      <c r="M178" s="188" t="s">
        <v>1</v>
      </c>
      <c r="N178" s="189" t="s">
        <v>42</v>
      </c>
      <c r="P178" s="153">
        <f t="shared" si="41"/>
        <v>0</v>
      </c>
      <c r="Q178" s="153">
        <v>0</v>
      </c>
      <c r="R178" s="153">
        <f t="shared" si="42"/>
        <v>0</v>
      </c>
      <c r="S178" s="153">
        <v>0</v>
      </c>
      <c r="T178" s="154">
        <f t="shared" si="43"/>
        <v>0</v>
      </c>
      <c r="AR178" s="155" t="s">
        <v>831</v>
      </c>
      <c r="AT178" s="155" t="s">
        <v>454</v>
      </c>
      <c r="AU178" s="155" t="s">
        <v>88</v>
      </c>
      <c r="AY178" s="16" t="s">
        <v>317</v>
      </c>
      <c r="BE178" s="156">
        <f t="shared" si="44"/>
        <v>0</v>
      </c>
      <c r="BF178" s="156">
        <f t="shared" si="45"/>
        <v>0</v>
      </c>
      <c r="BG178" s="156">
        <f t="shared" si="46"/>
        <v>0</v>
      </c>
      <c r="BH178" s="156">
        <f t="shared" si="47"/>
        <v>0</v>
      </c>
      <c r="BI178" s="156">
        <f t="shared" si="48"/>
        <v>0</v>
      </c>
      <c r="BJ178" s="16" t="s">
        <v>88</v>
      </c>
      <c r="BK178" s="156">
        <f t="shared" si="49"/>
        <v>0</v>
      </c>
      <c r="BL178" s="16" t="s">
        <v>561</v>
      </c>
      <c r="BM178" s="155" t="s">
        <v>9383</v>
      </c>
    </row>
    <row r="179" spans="2:65" s="1" customFormat="1" ht="16.5" customHeight="1">
      <c r="B179" s="142"/>
      <c r="C179" s="143" t="s">
        <v>507</v>
      </c>
      <c r="D179" s="143" t="s">
        <v>319</v>
      </c>
      <c r="E179" s="144" t="s">
        <v>9384</v>
      </c>
      <c r="F179" s="145" t="s">
        <v>9385</v>
      </c>
      <c r="G179" s="146" t="s">
        <v>484</v>
      </c>
      <c r="H179" s="147">
        <v>1460</v>
      </c>
      <c r="I179" s="148"/>
      <c r="J179" s="149">
        <f t="shared" si="40"/>
        <v>0</v>
      </c>
      <c r="K179" s="150"/>
      <c r="L179" s="31"/>
      <c r="M179" s="151" t="s">
        <v>1</v>
      </c>
      <c r="N179" s="152" t="s">
        <v>42</v>
      </c>
      <c r="P179" s="153">
        <f t="shared" si="41"/>
        <v>0</v>
      </c>
      <c r="Q179" s="153">
        <v>0</v>
      </c>
      <c r="R179" s="153">
        <f t="shared" si="42"/>
        <v>0</v>
      </c>
      <c r="S179" s="153">
        <v>0</v>
      </c>
      <c r="T179" s="154">
        <f t="shared" si="43"/>
        <v>0</v>
      </c>
      <c r="AR179" s="155" t="s">
        <v>561</v>
      </c>
      <c r="AT179" s="155" t="s">
        <v>319</v>
      </c>
      <c r="AU179" s="155" t="s">
        <v>88</v>
      </c>
      <c r="AY179" s="16" t="s">
        <v>317</v>
      </c>
      <c r="BE179" s="156">
        <f t="shared" si="44"/>
        <v>0</v>
      </c>
      <c r="BF179" s="156">
        <f t="shared" si="45"/>
        <v>0</v>
      </c>
      <c r="BG179" s="156">
        <f t="shared" si="46"/>
        <v>0</v>
      </c>
      <c r="BH179" s="156">
        <f t="shared" si="47"/>
        <v>0</v>
      </c>
      <c r="BI179" s="156">
        <f t="shared" si="48"/>
        <v>0</v>
      </c>
      <c r="BJ179" s="16" t="s">
        <v>88</v>
      </c>
      <c r="BK179" s="156">
        <f t="shared" si="49"/>
        <v>0</v>
      </c>
      <c r="BL179" s="16" t="s">
        <v>561</v>
      </c>
      <c r="BM179" s="155" t="s">
        <v>9386</v>
      </c>
    </row>
    <row r="180" spans="2:65" s="1" customFormat="1" ht="16.5" customHeight="1">
      <c r="B180" s="142"/>
      <c r="C180" s="179" t="s">
        <v>703</v>
      </c>
      <c r="D180" s="179" t="s">
        <v>454</v>
      </c>
      <c r="E180" s="180" t="s">
        <v>9387</v>
      </c>
      <c r="F180" s="181" t="s">
        <v>9388</v>
      </c>
      <c r="G180" s="182" t="s">
        <v>484</v>
      </c>
      <c r="H180" s="183">
        <v>107145</v>
      </c>
      <c r="I180" s="184"/>
      <c r="J180" s="185">
        <f t="shared" si="40"/>
        <v>0</v>
      </c>
      <c r="K180" s="186"/>
      <c r="L180" s="187"/>
      <c r="M180" s="188" t="s">
        <v>1</v>
      </c>
      <c r="N180" s="189" t="s">
        <v>42</v>
      </c>
      <c r="P180" s="153">
        <f t="shared" si="41"/>
        <v>0</v>
      </c>
      <c r="Q180" s="153">
        <v>0</v>
      </c>
      <c r="R180" s="153">
        <f t="shared" si="42"/>
        <v>0</v>
      </c>
      <c r="S180" s="153">
        <v>0</v>
      </c>
      <c r="T180" s="154">
        <f t="shared" si="43"/>
        <v>0</v>
      </c>
      <c r="AR180" s="155" t="s">
        <v>831</v>
      </c>
      <c r="AT180" s="155" t="s">
        <v>454</v>
      </c>
      <c r="AU180" s="155" t="s">
        <v>88</v>
      </c>
      <c r="AY180" s="16" t="s">
        <v>317</v>
      </c>
      <c r="BE180" s="156">
        <f t="shared" si="44"/>
        <v>0</v>
      </c>
      <c r="BF180" s="156">
        <f t="shared" si="45"/>
        <v>0</v>
      </c>
      <c r="BG180" s="156">
        <f t="shared" si="46"/>
        <v>0</v>
      </c>
      <c r="BH180" s="156">
        <f t="shared" si="47"/>
        <v>0</v>
      </c>
      <c r="BI180" s="156">
        <f t="shared" si="48"/>
        <v>0</v>
      </c>
      <c r="BJ180" s="16" t="s">
        <v>88</v>
      </c>
      <c r="BK180" s="156">
        <f t="shared" si="49"/>
        <v>0</v>
      </c>
      <c r="BL180" s="16" t="s">
        <v>561</v>
      </c>
      <c r="BM180" s="155" t="s">
        <v>9389</v>
      </c>
    </row>
    <row r="181" spans="2:65" s="1" customFormat="1" ht="21.75" customHeight="1">
      <c r="B181" s="142"/>
      <c r="C181" s="143" t="s">
        <v>647</v>
      </c>
      <c r="D181" s="143" t="s">
        <v>319</v>
      </c>
      <c r="E181" s="144" t="s">
        <v>9390</v>
      </c>
      <c r="F181" s="145" t="s">
        <v>9391</v>
      </c>
      <c r="G181" s="146" t="s">
        <v>484</v>
      </c>
      <c r="H181" s="147">
        <v>107145</v>
      </c>
      <c r="I181" s="148"/>
      <c r="J181" s="149">
        <f t="shared" si="40"/>
        <v>0</v>
      </c>
      <c r="K181" s="150"/>
      <c r="L181" s="31"/>
      <c r="M181" s="151" t="s">
        <v>1</v>
      </c>
      <c r="N181" s="152" t="s">
        <v>42</v>
      </c>
      <c r="P181" s="153">
        <f t="shared" si="41"/>
        <v>0</v>
      </c>
      <c r="Q181" s="153">
        <v>0</v>
      </c>
      <c r="R181" s="153">
        <f t="shared" si="42"/>
        <v>0</v>
      </c>
      <c r="S181" s="153">
        <v>0</v>
      </c>
      <c r="T181" s="154">
        <f t="shared" si="43"/>
        <v>0</v>
      </c>
      <c r="AR181" s="155" t="s">
        <v>561</v>
      </c>
      <c r="AT181" s="155" t="s">
        <v>319</v>
      </c>
      <c r="AU181" s="155" t="s">
        <v>88</v>
      </c>
      <c r="AY181" s="16" t="s">
        <v>317</v>
      </c>
      <c r="BE181" s="156">
        <f t="shared" si="44"/>
        <v>0</v>
      </c>
      <c r="BF181" s="156">
        <f t="shared" si="45"/>
        <v>0</v>
      </c>
      <c r="BG181" s="156">
        <f t="shared" si="46"/>
        <v>0</v>
      </c>
      <c r="BH181" s="156">
        <f t="shared" si="47"/>
        <v>0</v>
      </c>
      <c r="BI181" s="156">
        <f t="shared" si="48"/>
        <v>0</v>
      </c>
      <c r="BJ181" s="16" t="s">
        <v>88</v>
      </c>
      <c r="BK181" s="156">
        <f t="shared" si="49"/>
        <v>0</v>
      </c>
      <c r="BL181" s="16" t="s">
        <v>561</v>
      </c>
      <c r="BM181" s="155" t="s">
        <v>9392</v>
      </c>
    </row>
    <row r="182" spans="2:65" s="1" customFormat="1" ht="16.5" customHeight="1">
      <c r="B182" s="142"/>
      <c r="C182" s="179" t="s">
        <v>712</v>
      </c>
      <c r="D182" s="179" t="s">
        <v>454</v>
      </c>
      <c r="E182" s="180" t="s">
        <v>9393</v>
      </c>
      <c r="F182" s="181" t="s">
        <v>9394</v>
      </c>
      <c r="G182" s="182" t="s">
        <v>484</v>
      </c>
      <c r="H182" s="183">
        <v>5375</v>
      </c>
      <c r="I182" s="184"/>
      <c r="J182" s="185">
        <f t="shared" si="40"/>
        <v>0</v>
      </c>
      <c r="K182" s="186"/>
      <c r="L182" s="187"/>
      <c r="M182" s="188" t="s">
        <v>1</v>
      </c>
      <c r="N182" s="189" t="s">
        <v>42</v>
      </c>
      <c r="P182" s="153">
        <f t="shared" si="41"/>
        <v>0</v>
      </c>
      <c r="Q182" s="153">
        <v>0</v>
      </c>
      <c r="R182" s="153">
        <f t="shared" si="42"/>
        <v>0</v>
      </c>
      <c r="S182" s="153">
        <v>0</v>
      </c>
      <c r="T182" s="154">
        <f t="shared" si="43"/>
        <v>0</v>
      </c>
      <c r="AR182" s="155" t="s">
        <v>831</v>
      </c>
      <c r="AT182" s="155" t="s">
        <v>454</v>
      </c>
      <c r="AU182" s="155" t="s">
        <v>88</v>
      </c>
      <c r="AY182" s="16" t="s">
        <v>317</v>
      </c>
      <c r="BE182" s="156">
        <f t="shared" si="44"/>
        <v>0</v>
      </c>
      <c r="BF182" s="156">
        <f t="shared" si="45"/>
        <v>0</v>
      </c>
      <c r="BG182" s="156">
        <f t="shared" si="46"/>
        <v>0</v>
      </c>
      <c r="BH182" s="156">
        <f t="shared" si="47"/>
        <v>0</v>
      </c>
      <c r="BI182" s="156">
        <f t="shared" si="48"/>
        <v>0</v>
      </c>
      <c r="BJ182" s="16" t="s">
        <v>88</v>
      </c>
      <c r="BK182" s="156">
        <f t="shared" si="49"/>
        <v>0</v>
      </c>
      <c r="BL182" s="16" t="s">
        <v>561</v>
      </c>
      <c r="BM182" s="155" t="s">
        <v>9395</v>
      </c>
    </row>
    <row r="183" spans="2:65" s="1" customFormat="1" ht="16.5" customHeight="1">
      <c r="B183" s="142"/>
      <c r="C183" s="143" t="s">
        <v>650</v>
      </c>
      <c r="D183" s="143" t="s">
        <v>319</v>
      </c>
      <c r="E183" s="144" t="s">
        <v>9396</v>
      </c>
      <c r="F183" s="145" t="s">
        <v>9394</v>
      </c>
      <c r="G183" s="146" t="s">
        <v>484</v>
      </c>
      <c r="H183" s="147">
        <v>5375</v>
      </c>
      <c r="I183" s="148"/>
      <c r="J183" s="149">
        <f t="shared" si="40"/>
        <v>0</v>
      </c>
      <c r="K183" s="150"/>
      <c r="L183" s="31"/>
      <c r="M183" s="151" t="s">
        <v>1</v>
      </c>
      <c r="N183" s="152" t="s">
        <v>42</v>
      </c>
      <c r="P183" s="153">
        <f t="shared" si="41"/>
        <v>0</v>
      </c>
      <c r="Q183" s="153">
        <v>0</v>
      </c>
      <c r="R183" s="153">
        <f t="shared" si="42"/>
        <v>0</v>
      </c>
      <c r="S183" s="153">
        <v>0</v>
      </c>
      <c r="T183" s="154">
        <f t="shared" si="43"/>
        <v>0</v>
      </c>
      <c r="AR183" s="155" t="s">
        <v>561</v>
      </c>
      <c r="AT183" s="155" t="s">
        <v>319</v>
      </c>
      <c r="AU183" s="155" t="s">
        <v>88</v>
      </c>
      <c r="AY183" s="16" t="s">
        <v>317</v>
      </c>
      <c r="BE183" s="156">
        <f t="shared" si="44"/>
        <v>0</v>
      </c>
      <c r="BF183" s="156">
        <f t="shared" si="45"/>
        <v>0</v>
      </c>
      <c r="BG183" s="156">
        <f t="shared" si="46"/>
        <v>0</v>
      </c>
      <c r="BH183" s="156">
        <f t="shared" si="47"/>
        <v>0</v>
      </c>
      <c r="BI183" s="156">
        <f t="shared" si="48"/>
        <v>0</v>
      </c>
      <c r="BJ183" s="16" t="s">
        <v>88</v>
      </c>
      <c r="BK183" s="156">
        <f t="shared" si="49"/>
        <v>0</v>
      </c>
      <c r="BL183" s="16" t="s">
        <v>561</v>
      </c>
      <c r="BM183" s="155" t="s">
        <v>9397</v>
      </c>
    </row>
    <row r="184" spans="2:65" s="11" customFormat="1" ht="22.75" customHeight="1">
      <c r="B184" s="130"/>
      <c r="D184" s="131" t="s">
        <v>75</v>
      </c>
      <c r="E184" s="140" t="s">
        <v>656</v>
      </c>
      <c r="F184" s="140" t="s">
        <v>9398</v>
      </c>
      <c r="I184" s="133"/>
      <c r="J184" s="141">
        <f>BK184</f>
        <v>0</v>
      </c>
      <c r="L184" s="130"/>
      <c r="M184" s="135"/>
      <c r="P184" s="136">
        <f>SUM(P185:P235)</f>
        <v>0</v>
      </c>
      <c r="R184" s="136">
        <f>SUM(R185:R235)</f>
        <v>9.7360000000000002E-2</v>
      </c>
      <c r="T184" s="137">
        <f>SUM(T185:T235)</f>
        <v>0</v>
      </c>
      <c r="AR184" s="131" t="s">
        <v>92</v>
      </c>
      <c r="AT184" s="138" t="s">
        <v>75</v>
      </c>
      <c r="AU184" s="138" t="s">
        <v>83</v>
      </c>
      <c r="AY184" s="131" t="s">
        <v>317</v>
      </c>
      <c r="BK184" s="139">
        <f>SUM(BK185:BK235)</f>
        <v>0</v>
      </c>
    </row>
    <row r="185" spans="2:65" s="1" customFormat="1" ht="24.15" customHeight="1">
      <c r="B185" s="142"/>
      <c r="C185" s="179" t="s">
        <v>722</v>
      </c>
      <c r="D185" s="179" t="s">
        <v>454</v>
      </c>
      <c r="E185" s="180" t="s">
        <v>9399</v>
      </c>
      <c r="F185" s="181" t="s">
        <v>9400</v>
      </c>
      <c r="G185" s="182" t="s">
        <v>467</v>
      </c>
      <c r="H185" s="183">
        <v>807</v>
      </c>
      <c r="I185" s="184"/>
      <c r="J185" s="185">
        <f t="shared" ref="J185:J221" si="50">ROUND(I185*H185,2)</f>
        <v>0</v>
      </c>
      <c r="K185" s="186"/>
      <c r="L185" s="187"/>
      <c r="M185" s="188" t="s">
        <v>1</v>
      </c>
      <c r="N185" s="189" t="s">
        <v>42</v>
      </c>
      <c r="P185" s="153">
        <f t="shared" ref="P185:P221" si="51">O185*H185</f>
        <v>0</v>
      </c>
      <c r="Q185" s="153">
        <v>4.0000000000000003E-5</v>
      </c>
      <c r="R185" s="153">
        <f t="shared" ref="R185:R221" si="52">Q185*H185</f>
        <v>3.2280000000000003E-2</v>
      </c>
      <c r="S185" s="153">
        <v>0</v>
      </c>
      <c r="T185" s="154">
        <f t="shared" ref="T185:T221" si="53">S185*H185</f>
        <v>0</v>
      </c>
      <c r="AR185" s="155" t="s">
        <v>831</v>
      </c>
      <c r="AT185" s="155" t="s">
        <v>454</v>
      </c>
      <c r="AU185" s="155" t="s">
        <v>88</v>
      </c>
      <c r="AY185" s="16" t="s">
        <v>317</v>
      </c>
      <c r="BE185" s="156">
        <f t="shared" ref="BE185:BE221" si="54">IF(N185="základná",J185,0)</f>
        <v>0</v>
      </c>
      <c r="BF185" s="156">
        <f t="shared" ref="BF185:BF221" si="55">IF(N185="znížená",J185,0)</f>
        <v>0</v>
      </c>
      <c r="BG185" s="156">
        <f t="shared" ref="BG185:BG221" si="56">IF(N185="zákl. prenesená",J185,0)</f>
        <v>0</v>
      </c>
      <c r="BH185" s="156">
        <f t="shared" ref="BH185:BH221" si="57">IF(N185="zníž. prenesená",J185,0)</f>
        <v>0</v>
      </c>
      <c r="BI185" s="156">
        <f t="shared" ref="BI185:BI221" si="58">IF(N185="nulová",J185,0)</f>
        <v>0</v>
      </c>
      <c r="BJ185" s="16" t="s">
        <v>88</v>
      </c>
      <c r="BK185" s="156">
        <f t="shared" ref="BK185:BK221" si="59">ROUND(I185*H185,2)</f>
        <v>0</v>
      </c>
      <c r="BL185" s="16" t="s">
        <v>561</v>
      </c>
      <c r="BM185" s="155" t="s">
        <v>9401</v>
      </c>
    </row>
    <row r="186" spans="2:65" s="1" customFormat="1" ht="16.5" customHeight="1">
      <c r="B186" s="142"/>
      <c r="C186" s="143" t="s">
        <v>655</v>
      </c>
      <c r="D186" s="143" t="s">
        <v>319</v>
      </c>
      <c r="E186" s="144" t="s">
        <v>9402</v>
      </c>
      <c r="F186" s="145" t="s">
        <v>9403</v>
      </c>
      <c r="G186" s="146" t="s">
        <v>467</v>
      </c>
      <c r="H186" s="147">
        <v>807</v>
      </c>
      <c r="I186" s="148"/>
      <c r="J186" s="149">
        <f t="shared" si="50"/>
        <v>0</v>
      </c>
      <c r="K186" s="150"/>
      <c r="L186" s="31"/>
      <c r="M186" s="151" t="s">
        <v>1</v>
      </c>
      <c r="N186" s="152" t="s">
        <v>42</v>
      </c>
      <c r="P186" s="153">
        <f t="shared" si="51"/>
        <v>0</v>
      </c>
      <c r="Q186" s="153">
        <v>0</v>
      </c>
      <c r="R186" s="153">
        <f t="shared" si="52"/>
        <v>0</v>
      </c>
      <c r="S186" s="153">
        <v>0</v>
      </c>
      <c r="T186" s="154">
        <f t="shared" si="53"/>
        <v>0</v>
      </c>
      <c r="AR186" s="155" t="s">
        <v>561</v>
      </c>
      <c r="AT186" s="155" t="s">
        <v>319</v>
      </c>
      <c r="AU186" s="155" t="s">
        <v>88</v>
      </c>
      <c r="AY186" s="16" t="s">
        <v>317</v>
      </c>
      <c r="BE186" s="156">
        <f t="shared" si="54"/>
        <v>0</v>
      </c>
      <c r="BF186" s="156">
        <f t="shared" si="55"/>
        <v>0</v>
      </c>
      <c r="BG186" s="156">
        <f t="shared" si="56"/>
        <v>0</v>
      </c>
      <c r="BH186" s="156">
        <f t="shared" si="57"/>
        <v>0</v>
      </c>
      <c r="BI186" s="156">
        <f t="shared" si="58"/>
        <v>0</v>
      </c>
      <c r="BJ186" s="16" t="s">
        <v>88</v>
      </c>
      <c r="BK186" s="156">
        <f t="shared" si="59"/>
        <v>0</v>
      </c>
      <c r="BL186" s="16" t="s">
        <v>561</v>
      </c>
      <c r="BM186" s="155" t="s">
        <v>9404</v>
      </c>
    </row>
    <row r="187" spans="2:65" s="1" customFormat="1" ht="24.15" customHeight="1">
      <c r="B187" s="142"/>
      <c r="C187" s="179" t="s">
        <v>729</v>
      </c>
      <c r="D187" s="179" t="s">
        <v>454</v>
      </c>
      <c r="E187" s="180" t="s">
        <v>9405</v>
      </c>
      <c r="F187" s="181" t="s">
        <v>9406</v>
      </c>
      <c r="G187" s="182" t="s">
        <v>467</v>
      </c>
      <c r="H187" s="183">
        <v>179</v>
      </c>
      <c r="I187" s="184"/>
      <c r="J187" s="185">
        <f t="shared" si="50"/>
        <v>0</v>
      </c>
      <c r="K187" s="186"/>
      <c r="L187" s="187"/>
      <c r="M187" s="188" t="s">
        <v>1</v>
      </c>
      <c r="N187" s="189" t="s">
        <v>42</v>
      </c>
      <c r="P187" s="153">
        <f t="shared" si="51"/>
        <v>0</v>
      </c>
      <c r="Q187" s="153">
        <v>4.0000000000000003E-5</v>
      </c>
      <c r="R187" s="153">
        <f t="shared" si="52"/>
        <v>7.1600000000000006E-3</v>
      </c>
      <c r="S187" s="153">
        <v>0</v>
      </c>
      <c r="T187" s="154">
        <f t="shared" si="53"/>
        <v>0</v>
      </c>
      <c r="AR187" s="155" t="s">
        <v>831</v>
      </c>
      <c r="AT187" s="155" t="s">
        <v>454</v>
      </c>
      <c r="AU187" s="155" t="s">
        <v>88</v>
      </c>
      <c r="AY187" s="16" t="s">
        <v>317</v>
      </c>
      <c r="BE187" s="156">
        <f t="shared" si="54"/>
        <v>0</v>
      </c>
      <c r="BF187" s="156">
        <f t="shared" si="55"/>
        <v>0</v>
      </c>
      <c r="BG187" s="156">
        <f t="shared" si="56"/>
        <v>0</v>
      </c>
      <c r="BH187" s="156">
        <f t="shared" si="57"/>
        <v>0</v>
      </c>
      <c r="BI187" s="156">
        <f t="shared" si="58"/>
        <v>0</v>
      </c>
      <c r="BJ187" s="16" t="s">
        <v>88</v>
      </c>
      <c r="BK187" s="156">
        <f t="shared" si="59"/>
        <v>0</v>
      </c>
      <c r="BL187" s="16" t="s">
        <v>561</v>
      </c>
      <c r="BM187" s="155" t="s">
        <v>9407</v>
      </c>
    </row>
    <row r="188" spans="2:65" s="1" customFormat="1" ht="16.5" customHeight="1">
      <c r="B188" s="142"/>
      <c r="C188" s="143" t="s">
        <v>662</v>
      </c>
      <c r="D188" s="143" t="s">
        <v>319</v>
      </c>
      <c r="E188" s="144" t="s">
        <v>9408</v>
      </c>
      <c r="F188" s="145" t="s">
        <v>9409</v>
      </c>
      <c r="G188" s="146" t="s">
        <v>467</v>
      </c>
      <c r="H188" s="147">
        <v>179</v>
      </c>
      <c r="I188" s="148"/>
      <c r="J188" s="149">
        <f t="shared" si="50"/>
        <v>0</v>
      </c>
      <c r="K188" s="150"/>
      <c r="L188" s="31"/>
      <c r="M188" s="151" t="s">
        <v>1</v>
      </c>
      <c r="N188" s="152" t="s">
        <v>42</v>
      </c>
      <c r="P188" s="153">
        <f t="shared" si="51"/>
        <v>0</v>
      </c>
      <c r="Q188" s="153">
        <v>0</v>
      </c>
      <c r="R188" s="153">
        <f t="shared" si="52"/>
        <v>0</v>
      </c>
      <c r="S188" s="153">
        <v>0</v>
      </c>
      <c r="T188" s="154">
        <f t="shared" si="53"/>
        <v>0</v>
      </c>
      <c r="AR188" s="155" t="s">
        <v>561</v>
      </c>
      <c r="AT188" s="155" t="s">
        <v>319</v>
      </c>
      <c r="AU188" s="155" t="s">
        <v>88</v>
      </c>
      <c r="AY188" s="16" t="s">
        <v>317</v>
      </c>
      <c r="BE188" s="156">
        <f t="shared" si="54"/>
        <v>0</v>
      </c>
      <c r="BF188" s="156">
        <f t="shared" si="55"/>
        <v>0</v>
      </c>
      <c r="BG188" s="156">
        <f t="shared" si="56"/>
        <v>0</v>
      </c>
      <c r="BH188" s="156">
        <f t="shared" si="57"/>
        <v>0</v>
      </c>
      <c r="BI188" s="156">
        <f t="shared" si="58"/>
        <v>0</v>
      </c>
      <c r="BJ188" s="16" t="s">
        <v>88</v>
      </c>
      <c r="BK188" s="156">
        <f t="shared" si="59"/>
        <v>0</v>
      </c>
      <c r="BL188" s="16" t="s">
        <v>561</v>
      </c>
      <c r="BM188" s="155" t="s">
        <v>9410</v>
      </c>
    </row>
    <row r="189" spans="2:65" s="1" customFormat="1" ht="33" customHeight="1">
      <c r="B189" s="142"/>
      <c r="C189" s="143" t="s">
        <v>736</v>
      </c>
      <c r="D189" s="143" t="s">
        <v>319</v>
      </c>
      <c r="E189" s="144" t="s">
        <v>9008</v>
      </c>
      <c r="F189" s="145" t="s">
        <v>9009</v>
      </c>
      <c r="G189" s="146" t="s">
        <v>467</v>
      </c>
      <c r="H189" s="147">
        <v>983</v>
      </c>
      <c r="I189" s="148"/>
      <c r="J189" s="149">
        <f t="shared" si="50"/>
        <v>0</v>
      </c>
      <c r="K189" s="150"/>
      <c r="L189" s="31"/>
      <c r="M189" s="151" t="s">
        <v>1</v>
      </c>
      <c r="N189" s="152" t="s">
        <v>42</v>
      </c>
      <c r="P189" s="153">
        <f t="shared" si="51"/>
        <v>0</v>
      </c>
      <c r="Q189" s="153">
        <v>0</v>
      </c>
      <c r="R189" s="153">
        <f t="shared" si="52"/>
        <v>0</v>
      </c>
      <c r="S189" s="153">
        <v>0</v>
      </c>
      <c r="T189" s="154">
        <f t="shared" si="53"/>
        <v>0</v>
      </c>
      <c r="AR189" s="155" t="s">
        <v>561</v>
      </c>
      <c r="AT189" s="155" t="s">
        <v>319</v>
      </c>
      <c r="AU189" s="155" t="s">
        <v>88</v>
      </c>
      <c r="AY189" s="16" t="s">
        <v>317</v>
      </c>
      <c r="BE189" s="156">
        <f t="shared" si="54"/>
        <v>0</v>
      </c>
      <c r="BF189" s="156">
        <f t="shared" si="55"/>
        <v>0</v>
      </c>
      <c r="BG189" s="156">
        <f t="shared" si="56"/>
        <v>0</v>
      </c>
      <c r="BH189" s="156">
        <f t="shared" si="57"/>
        <v>0</v>
      </c>
      <c r="BI189" s="156">
        <f t="shared" si="58"/>
        <v>0</v>
      </c>
      <c r="BJ189" s="16" t="s">
        <v>88</v>
      </c>
      <c r="BK189" s="156">
        <f t="shared" si="59"/>
        <v>0</v>
      </c>
      <c r="BL189" s="16" t="s">
        <v>561</v>
      </c>
      <c r="BM189" s="155" t="s">
        <v>9411</v>
      </c>
    </row>
    <row r="190" spans="2:65" s="1" customFormat="1" ht="16.5" customHeight="1">
      <c r="B190" s="142"/>
      <c r="C190" s="179" t="s">
        <v>665</v>
      </c>
      <c r="D190" s="179" t="s">
        <v>454</v>
      </c>
      <c r="E190" s="180" t="s">
        <v>9011</v>
      </c>
      <c r="F190" s="181" t="s">
        <v>9012</v>
      </c>
      <c r="G190" s="182" t="s">
        <v>467</v>
      </c>
      <c r="H190" s="183">
        <v>983</v>
      </c>
      <c r="I190" s="184"/>
      <c r="J190" s="185">
        <f t="shared" si="50"/>
        <v>0</v>
      </c>
      <c r="K190" s="186"/>
      <c r="L190" s="187"/>
      <c r="M190" s="188" t="s">
        <v>1</v>
      </c>
      <c r="N190" s="189" t="s">
        <v>42</v>
      </c>
      <c r="P190" s="153">
        <f t="shared" si="51"/>
        <v>0</v>
      </c>
      <c r="Q190" s="153">
        <v>3.0000000000000001E-5</v>
      </c>
      <c r="R190" s="153">
        <f t="shared" si="52"/>
        <v>2.9490000000000002E-2</v>
      </c>
      <c r="S190" s="153">
        <v>0</v>
      </c>
      <c r="T190" s="154">
        <f t="shared" si="53"/>
        <v>0</v>
      </c>
      <c r="AR190" s="155" t="s">
        <v>831</v>
      </c>
      <c r="AT190" s="155" t="s">
        <v>454</v>
      </c>
      <c r="AU190" s="155" t="s">
        <v>88</v>
      </c>
      <c r="AY190" s="16" t="s">
        <v>317</v>
      </c>
      <c r="BE190" s="156">
        <f t="shared" si="54"/>
        <v>0</v>
      </c>
      <c r="BF190" s="156">
        <f t="shared" si="55"/>
        <v>0</v>
      </c>
      <c r="BG190" s="156">
        <f t="shared" si="56"/>
        <v>0</v>
      </c>
      <c r="BH190" s="156">
        <f t="shared" si="57"/>
        <v>0</v>
      </c>
      <c r="BI190" s="156">
        <f t="shared" si="58"/>
        <v>0</v>
      </c>
      <c r="BJ190" s="16" t="s">
        <v>88</v>
      </c>
      <c r="BK190" s="156">
        <f t="shared" si="59"/>
        <v>0</v>
      </c>
      <c r="BL190" s="16" t="s">
        <v>561</v>
      </c>
      <c r="BM190" s="155" t="s">
        <v>9412</v>
      </c>
    </row>
    <row r="191" spans="2:65" s="1" customFormat="1" ht="21.75" customHeight="1">
      <c r="B191" s="142"/>
      <c r="C191" s="179" t="s">
        <v>743</v>
      </c>
      <c r="D191" s="179" t="s">
        <v>454</v>
      </c>
      <c r="E191" s="180" t="s">
        <v>9413</v>
      </c>
      <c r="F191" s="181" t="s">
        <v>9414</v>
      </c>
      <c r="G191" s="182" t="s">
        <v>467</v>
      </c>
      <c r="H191" s="183">
        <v>2</v>
      </c>
      <c r="I191" s="184"/>
      <c r="J191" s="185">
        <f t="shared" si="50"/>
        <v>0</v>
      </c>
      <c r="K191" s="186"/>
      <c r="L191" s="187"/>
      <c r="M191" s="188" t="s">
        <v>1</v>
      </c>
      <c r="N191" s="189" t="s">
        <v>42</v>
      </c>
      <c r="P191" s="153">
        <f t="shared" si="51"/>
        <v>0</v>
      </c>
      <c r="Q191" s="153">
        <v>1.33E-3</v>
      </c>
      <c r="R191" s="153">
        <f t="shared" si="52"/>
        <v>2.66E-3</v>
      </c>
      <c r="S191" s="153">
        <v>0</v>
      </c>
      <c r="T191" s="154">
        <f t="shared" si="53"/>
        <v>0</v>
      </c>
      <c r="AR191" s="155" t="s">
        <v>831</v>
      </c>
      <c r="AT191" s="155" t="s">
        <v>454</v>
      </c>
      <c r="AU191" s="155" t="s">
        <v>88</v>
      </c>
      <c r="AY191" s="16" t="s">
        <v>317</v>
      </c>
      <c r="BE191" s="156">
        <f t="shared" si="54"/>
        <v>0</v>
      </c>
      <c r="BF191" s="156">
        <f t="shared" si="55"/>
        <v>0</v>
      </c>
      <c r="BG191" s="156">
        <f t="shared" si="56"/>
        <v>0</v>
      </c>
      <c r="BH191" s="156">
        <f t="shared" si="57"/>
        <v>0</v>
      </c>
      <c r="BI191" s="156">
        <f t="shared" si="58"/>
        <v>0</v>
      </c>
      <c r="BJ191" s="16" t="s">
        <v>88</v>
      </c>
      <c r="BK191" s="156">
        <f t="shared" si="59"/>
        <v>0</v>
      </c>
      <c r="BL191" s="16" t="s">
        <v>561</v>
      </c>
      <c r="BM191" s="155" t="s">
        <v>9415</v>
      </c>
    </row>
    <row r="192" spans="2:65" s="1" customFormat="1" ht="24.15" customHeight="1">
      <c r="B192" s="142"/>
      <c r="C192" s="143" t="s">
        <v>616</v>
      </c>
      <c r="D192" s="143" t="s">
        <v>319</v>
      </c>
      <c r="E192" s="144" t="s">
        <v>9416</v>
      </c>
      <c r="F192" s="145" t="s">
        <v>9417</v>
      </c>
      <c r="G192" s="146" t="s">
        <v>467</v>
      </c>
      <c r="H192" s="147">
        <v>2</v>
      </c>
      <c r="I192" s="148"/>
      <c r="J192" s="149">
        <f t="shared" si="50"/>
        <v>0</v>
      </c>
      <c r="K192" s="150"/>
      <c r="L192" s="31"/>
      <c r="M192" s="151" t="s">
        <v>1</v>
      </c>
      <c r="N192" s="152" t="s">
        <v>42</v>
      </c>
      <c r="P192" s="153">
        <f t="shared" si="51"/>
        <v>0</v>
      </c>
      <c r="Q192" s="153">
        <v>0</v>
      </c>
      <c r="R192" s="153">
        <f t="shared" si="52"/>
        <v>0</v>
      </c>
      <c r="S192" s="153">
        <v>0</v>
      </c>
      <c r="T192" s="154">
        <f t="shared" si="53"/>
        <v>0</v>
      </c>
      <c r="AR192" s="155" t="s">
        <v>561</v>
      </c>
      <c r="AT192" s="155" t="s">
        <v>319</v>
      </c>
      <c r="AU192" s="155" t="s">
        <v>88</v>
      </c>
      <c r="AY192" s="16" t="s">
        <v>317</v>
      </c>
      <c r="BE192" s="156">
        <f t="shared" si="54"/>
        <v>0</v>
      </c>
      <c r="BF192" s="156">
        <f t="shared" si="55"/>
        <v>0</v>
      </c>
      <c r="BG192" s="156">
        <f t="shared" si="56"/>
        <v>0</v>
      </c>
      <c r="BH192" s="156">
        <f t="shared" si="57"/>
        <v>0</v>
      </c>
      <c r="BI192" s="156">
        <f t="shared" si="58"/>
        <v>0</v>
      </c>
      <c r="BJ192" s="16" t="s">
        <v>88</v>
      </c>
      <c r="BK192" s="156">
        <f t="shared" si="59"/>
        <v>0</v>
      </c>
      <c r="BL192" s="16" t="s">
        <v>561</v>
      </c>
      <c r="BM192" s="155" t="s">
        <v>9418</v>
      </c>
    </row>
    <row r="193" spans="2:65" s="1" customFormat="1" ht="16.5" customHeight="1">
      <c r="B193" s="142"/>
      <c r="C193" s="179" t="s">
        <v>620</v>
      </c>
      <c r="D193" s="179" t="s">
        <v>454</v>
      </c>
      <c r="E193" s="180" t="s">
        <v>9419</v>
      </c>
      <c r="F193" s="181" t="s">
        <v>9420</v>
      </c>
      <c r="G193" s="182" t="s">
        <v>467</v>
      </c>
      <c r="H193" s="183">
        <v>6</v>
      </c>
      <c r="I193" s="184"/>
      <c r="J193" s="185">
        <f t="shared" si="50"/>
        <v>0</v>
      </c>
      <c r="K193" s="186"/>
      <c r="L193" s="187"/>
      <c r="M193" s="188" t="s">
        <v>1</v>
      </c>
      <c r="N193" s="189" t="s">
        <v>42</v>
      </c>
      <c r="P193" s="153">
        <f t="shared" si="51"/>
        <v>0</v>
      </c>
      <c r="Q193" s="153">
        <v>1.1E-4</v>
      </c>
      <c r="R193" s="153">
        <f t="shared" si="52"/>
        <v>6.6E-4</v>
      </c>
      <c r="S193" s="153">
        <v>0</v>
      </c>
      <c r="T193" s="154">
        <f t="shared" si="53"/>
        <v>0</v>
      </c>
      <c r="AR193" s="155" t="s">
        <v>831</v>
      </c>
      <c r="AT193" s="155" t="s">
        <v>454</v>
      </c>
      <c r="AU193" s="155" t="s">
        <v>88</v>
      </c>
      <c r="AY193" s="16" t="s">
        <v>317</v>
      </c>
      <c r="BE193" s="156">
        <f t="shared" si="54"/>
        <v>0</v>
      </c>
      <c r="BF193" s="156">
        <f t="shared" si="55"/>
        <v>0</v>
      </c>
      <c r="BG193" s="156">
        <f t="shared" si="56"/>
        <v>0</v>
      </c>
      <c r="BH193" s="156">
        <f t="shared" si="57"/>
        <v>0</v>
      </c>
      <c r="BI193" s="156">
        <f t="shared" si="58"/>
        <v>0</v>
      </c>
      <c r="BJ193" s="16" t="s">
        <v>88</v>
      </c>
      <c r="BK193" s="156">
        <f t="shared" si="59"/>
        <v>0</v>
      </c>
      <c r="BL193" s="16" t="s">
        <v>561</v>
      </c>
      <c r="BM193" s="155" t="s">
        <v>9421</v>
      </c>
    </row>
    <row r="194" spans="2:65" s="1" customFormat="1" ht="21.75" customHeight="1">
      <c r="B194" s="142"/>
      <c r="C194" s="143" t="s">
        <v>670</v>
      </c>
      <c r="D194" s="143" t="s">
        <v>319</v>
      </c>
      <c r="E194" s="144" t="s">
        <v>9422</v>
      </c>
      <c r="F194" s="145" t="s">
        <v>9423</v>
      </c>
      <c r="G194" s="146" t="s">
        <v>467</v>
      </c>
      <c r="H194" s="147">
        <v>6</v>
      </c>
      <c r="I194" s="148"/>
      <c r="J194" s="149">
        <f t="shared" si="50"/>
        <v>0</v>
      </c>
      <c r="K194" s="150"/>
      <c r="L194" s="31"/>
      <c r="M194" s="151" t="s">
        <v>1</v>
      </c>
      <c r="N194" s="152" t="s">
        <v>42</v>
      </c>
      <c r="P194" s="153">
        <f t="shared" si="51"/>
        <v>0</v>
      </c>
      <c r="Q194" s="153">
        <v>0</v>
      </c>
      <c r="R194" s="153">
        <f t="shared" si="52"/>
        <v>0</v>
      </c>
      <c r="S194" s="153">
        <v>0</v>
      </c>
      <c r="T194" s="154">
        <f t="shared" si="53"/>
        <v>0</v>
      </c>
      <c r="AR194" s="155" t="s">
        <v>561</v>
      </c>
      <c r="AT194" s="155" t="s">
        <v>319</v>
      </c>
      <c r="AU194" s="155" t="s">
        <v>88</v>
      </c>
      <c r="AY194" s="16" t="s">
        <v>317</v>
      </c>
      <c r="BE194" s="156">
        <f t="shared" si="54"/>
        <v>0</v>
      </c>
      <c r="BF194" s="156">
        <f t="shared" si="55"/>
        <v>0</v>
      </c>
      <c r="BG194" s="156">
        <f t="shared" si="56"/>
        <v>0</v>
      </c>
      <c r="BH194" s="156">
        <f t="shared" si="57"/>
        <v>0</v>
      </c>
      <c r="BI194" s="156">
        <f t="shared" si="58"/>
        <v>0</v>
      </c>
      <c r="BJ194" s="16" t="s">
        <v>88</v>
      </c>
      <c r="BK194" s="156">
        <f t="shared" si="59"/>
        <v>0</v>
      </c>
      <c r="BL194" s="16" t="s">
        <v>561</v>
      </c>
      <c r="BM194" s="155" t="s">
        <v>9424</v>
      </c>
    </row>
    <row r="195" spans="2:65" s="1" customFormat="1" ht="24.15" customHeight="1">
      <c r="B195" s="142"/>
      <c r="C195" s="179" t="s">
        <v>834</v>
      </c>
      <c r="D195" s="179" t="s">
        <v>454</v>
      </c>
      <c r="E195" s="180" t="s">
        <v>9425</v>
      </c>
      <c r="F195" s="181" t="s">
        <v>9426</v>
      </c>
      <c r="G195" s="182" t="s">
        <v>467</v>
      </c>
      <c r="H195" s="183">
        <v>2</v>
      </c>
      <c r="I195" s="184"/>
      <c r="J195" s="185">
        <f t="shared" si="50"/>
        <v>0</v>
      </c>
      <c r="K195" s="186"/>
      <c r="L195" s="187"/>
      <c r="M195" s="188" t="s">
        <v>1</v>
      </c>
      <c r="N195" s="189" t="s">
        <v>42</v>
      </c>
      <c r="P195" s="153">
        <f t="shared" si="51"/>
        <v>0</v>
      </c>
      <c r="Q195" s="153">
        <v>1.42E-3</v>
      </c>
      <c r="R195" s="153">
        <f t="shared" si="52"/>
        <v>2.8400000000000001E-3</v>
      </c>
      <c r="S195" s="153">
        <v>0</v>
      </c>
      <c r="T195" s="154">
        <f t="shared" si="53"/>
        <v>0</v>
      </c>
      <c r="AR195" s="155" t="s">
        <v>831</v>
      </c>
      <c r="AT195" s="155" t="s">
        <v>454</v>
      </c>
      <c r="AU195" s="155" t="s">
        <v>88</v>
      </c>
      <c r="AY195" s="16" t="s">
        <v>317</v>
      </c>
      <c r="BE195" s="156">
        <f t="shared" si="54"/>
        <v>0</v>
      </c>
      <c r="BF195" s="156">
        <f t="shared" si="55"/>
        <v>0</v>
      </c>
      <c r="BG195" s="156">
        <f t="shared" si="56"/>
        <v>0</v>
      </c>
      <c r="BH195" s="156">
        <f t="shared" si="57"/>
        <v>0</v>
      </c>
      <c r="BI195" s="156">
        <f t="shared" si="58"/>
        <v>0</v>
      </c>
      <c r="BJ195" s="16" t="s">
        <v>88</v>
      </c>
      <c r="BK195" s="156">
        <f t="shared" si="59"/>
        <v>0</v>
      </c>
      <c r="BL195" s="16" t="s">
        <v>561</v>
      </c>
      <c r="BM195" s="155" t="s">
        <v>9427</v>
      </c>
    </row>
    <row r="196" spans="2:65" s="1" customFormat="1" ht="16.5" customHeight="1">
      <c r="B196" s="142"/>
      <c r="C196" s="143" t="s">
        <v>673</v>
      </c>
      <c r="D196" s="143" t="s">
        <v>319</v>
      </c>
      <c r="E196" s="144" t="s">
        <v>9428</v>
      </c>
      <c r="F196" s="145" t="s">
        <v>9429</v>
      </c>
      <c r="G196" s="146" t="s">
        <v>467</v>
      </c>
      <c r="H196" s="147">
        <v>2</v>
      </c>
      <c r="I196" s="148"/>
      <c r="J196" s="149">
        <f t="shared" si="50"/>
        <v>0</v>
      </c>
      <c r="K196" s="150"/>
      <c r="L196" s="31"/>
      <c r="M196" s="151" t="s">
        <v>1</v>
      </c>
      <c r="N196" s="152" t="s">
        <v>42</v>
      </c>
      <c r="P196" s="153">
        <f t="shared" si="51"/>
        <v>0</v>
      </c>
      <c r="Q196" s="153">
        <v>0</v>
      </c>
      <c r="R196" s="153">
        <f t="shared" si="52"/>
        <v>0</v>
      </c>
      <c r="S196" s="153">
        <v>0</v>
      </c>
      <c r="T196" s="154">
        <f t="shared" si="53"/>
        <v>0</v>
      </c>
      <c r="AR196" s="155" t="s">
        <v>561</v>
      </c>
      <c r="AT196" s="155" t="s">
        <v>319</v>
      </c>
      <c r="AU196" s="155" t="s">
        <v>88</v>
      </c>
      <c r="AY196" s="16" t="s">
        <v>317</v>
      </c>
      <c r="BE196" s="156">
        <f t="shared" si="54"/>
        <v>0</v>
      </c>
      <c r="BF196" s="156">
        <f t="shared" si="55"/>
        <v>0</v>
      </c>
      <c r="BG196" s="156">
        <f t="shared" si="56"/>
        <v>0</v>
      </c>
      <c r="BH196" s="156">
        <f t="shared" si="57"/>
        <v>0</v>
      </c>
      <c r="BI196" s="156">
        <f t="shared" si="58"/>
        <v>0</v>
      </c>
      <c r="BJ196" s="16" t="s">
        <v>88</v>
      </c>
      <c r="BK196" s="156">
        <f t="shared" si="59"/>
        <v>0</v>
      </c>
      <c r="BL196" s="16" t="s">
        <v>561</v>
      </c>
      <c r="BM196" s="155" t="s">
        <v>9430</v>
      </c>
    </row>
    <row r="197" spans="2:65" s="1" customFormat="1" ht="16.5" customHeight="1">
      <c r="B197" s="142"/>
      <c r="C197" s="179" t="s">
        <v>1417</v>
      </c>
      <c r="D197" s="179" t="s">
        <v>454</v>
      </c>
      <c r="E197" s="180" t="s">
        <v>9431</v>
      </c>
      <c r="F197" s="181" t="s">
        <v>9432</v>
      </c>
      <c r="G197" s="182" t="s">
        <v>467</v>
      </c>
      <c r="H197" s="183">
        <v>6</v>
      </c>
      <c r="I197" s="184"/>
      <c r="J197" s="185">
        <f t="shared" si="50"/>
        <v>0</v>
      </c>
      <c r="K197" s="186"/>
      <c r="L197" s="187"/>
      <c r="M197" s="188" t="s">
        <v>1</v>
      </c>
      <c r="N197" s="189" t="s">
        <v>42</v>
      </c>
      <c r="P197" s="153">
        <f t="shared" si="51"/>
        <v>0</v>
      </c>
      <c r="Q197" s="153">
        <v>5.9000000000000003E-4</v>
      </c>
      <c r="R197" s="153">
        <f t="shared" si="52"/>
        <v>3.5400000000000002E-3</v>
      </c>
      <c r="S197" s="153">
        <v>0</v>
      </c>
      <c r="T197" s="154">
        <f t="shared" si="53"/>
        <v>0</v>
      </c>
      <c r="AR197" s="155" t="s">
        <v>831</v>
      </c>
      <c r="AT197" s="155" t="s">
        <v>454</v>
      </c>
      <c r="AU197" s="155" t="s">
        <v>88</v>
      </c>
      <c r="AY197" s="16" t="s">
        <v>317</v>
      </c>
      <c r="BE197" s="156">
        <f t="shared" si="54"/>
        <v>0</v>
      </c>
      <c r="BF197" s="156">
        <f t="shared" si="55"/>
        <v>0</v>
      </c>
      <c r="BG197" s="156">
        <f t="shared" si="56"/>
        <v>0</v>
      </c>
      <c r="BH197" s="156">
        <f t="shared" si="57"/>
        <v>0</v>
      </c>
      <c r="BI197" s="156">
        <f t="shared" si="58"/>
        <v>0</v>
      </c>
      <c r="BJ197" s="16" t="s">
        <v>88</v>
      </c>
      <c r="BK197" s="156">
        <f t="shared" si="59"/>
        <v>0</v>
      </c>
      <c r="BL197" s="16" t="s">
        <v>561</v>
      </c>
      <c r="BM197" s="155" t="s">
        <v>9433</v>
      </c>
    </row>
    <row r="198" spans="2:65" s="1" customFormat="1" ht="16.5" customHeight="1">
      <c r="B198" s="142"/>
      <c r="C198" s="143" t="s">
        <v>675</v>
      </c>
      <c r="D198" s="143" t="s">
        <v>319</v>
      </c>
      <c r="E198" s="144" t="s">
        <v>9434</v>
      </c>
      <c r="F198" s="145" t="s">
        <v>9435</v>
      </c>
      <c r="G198" s="146" t="s">
        <v>467</v>
      </c>
      <c r="H198" s="147">
        <v>6</v>
      </c>
      <c r="I198" s="148"/>
      <c r="J198" s="149">
        <f t="shared" si="50"/>
        <v>0</v>
      </c>
      <c r="K198" s="150"/>
      <c r="L198" s="31"/>
      <c r="M198" s="151" t="s">
        <v>1</v>
      </c>
      <c r="N198" s="152" t="s">
        <v>42</v>
      </c>
      <c r="P198" s="153">
        <f t="shared" si="51"/>
        <v>0</v>
      </c>
      <c r="Q198" s="153">
        <v>0</v>
      </c>
      <c r="R198" s="153">
        <f t="shared" si="52"/>
        <v>0</v>
      </c>
      <c r="S198" s="153">
        <v>0</v>
      </c>
      <c r="T198" s="154">
        <f t="shared" si="53"/>
        <v>0</v>
      </c>
      <c r="AR198" s="155" t="s">
        <v>561</v>
      </c>
      <c r="AT198" s="155" t="s">
        <v>319</v>
      </c>
      <c r="AU198" s="155" t="s">
        <v>88</v>
      </c>
      <c r="AY198" s="16" t="s">
        <v>317</v>
      </c>
      <c r="BE198" s="156">
        <f t="shared" si="54"/>
        <v>0</v>
      </c>
      <c r="BF198" s="156">
        <f t="shared" si="55"/>
        <v>0</v>
      </c>
      <c r="BG198" s="156">
        <f t="shared" si="56"/>
        <v>0</v>
      </c>
      <c r="BH198" s="156">
        <f t="shared" si="57"/>
        <v>0</v>
      </c>
      <c r="BI198" s="156">
        <f t="shared" si="58"/>
        <v>0</v>
      </c>
      <c r="BJ198" s="16" t="s">
        <v>88</v>
      </c>
      <c r="BK198" s="156">
        <f t="shared" si="59"/>
        <v>0</v>
      </c>
      <c r="BL198" s="16" t="s">
        <v>561</v>
      </c>
      <c r="BM198" s="155" t="s">
        <v>9436</v>
      </c>
    </row>
    <row r="199" spans="2:65" s="1" customFormat="1" ht="16.5" customHeight="1">
      <c r="B199" s="142"/>
      <c r="C199" s="179" t="s">
        <v>1456</v>
      </c>
      <c r="D199" s="179" t="s">
        <v>454</v>
      </c>
      <c r="E199" s="180" t="s">
        <v>9437</v>
      </c>
      <c r="F199" s="181" t="s">
        <v>9438</v>
      </c>
      <c r="G199" s="182" t="s">
        <v>467</v>
      </c>
      <c r="H199" s="183">
        <v>63</v>
      </c>
      <c r="I199" s="184"/>
      <c r="J199" s="185">
        <f t="shared" si="50"/>
        <v>0</v>
      </c>
      <c r="K199" s="186"/>
      <c r="L199" s="187"/>
      <c r="M199" s="188" t="s">
        <v>1</v>
      </c>
      <c r="N199" s="189" t="s">
        <v>42</v>
      </c>
      <c r="P199" s="153">
        <f t="shared" si="51"/>
        <v>0</v>
      </c>
      <c r="Q199" s="153">
        <v>0</v>
      </c>
      <c r="R199" s="153">
        <f t="shared" si="52"/>
        <v>0</v>
      </c>
      <c r="S199" s="153">
        <v>0</v>
      </c>
      <c r="T199" s="154">
        <f t="shared" si="53"/>
        <v>0</v>
      </c>
      <c r="AR199" s="155" t="s">
        <v>831</v>
      </c>
      <c r="AT199" s="155" t="s">
        <v>454</v>
      </c>
      <c r="AU199" s="155" t="s">
        <v>88</v>
      </c>
      <c r="AY199" s="16" t="s">
        <v>317</v>
      </c>
      <c r="BE199" s="156">
        <f t="shared" si="54"/>
        <v>0</v>
      </c>
      <c r="BF199" s="156">
        <f t="shared" si="55"/>
        <v>0</v>
      </c>
      <c r="BG199" s="156">
        <f t="shared" si="56"/>
        <v>0</v>
      </c>
      <c r="BH199" s="156">
        <f t="shared" si="57"/>
        <v>0</v>
      </c>
      <c r="BI199" s="156">
        <f t="shared" si="58"/>
        <v>0</v>
      </c>
      <c r="BJ199" s="16" t="s">
        <v>88</v>
      </c>
      <c r="BK199" s="156">
        <f t="shared" si="59"/>
        <v>0</v>
      </c>
      <c r="BL199" s="16" t="s">
        <v>561</v>
      </c>
      <c r="BM199" s="155" t="s">
        <v>9439</v>
      </c>
    </row>
    <row r="200" spans="2:65" s="1" customFormat="1" ht="16.5" customHeight="1">
      <c r="B200" s="142"/>
      <c r="C200" s="143" t="s">
        <v>678</v>
      </c>
      <c r="D200" s="143" t="s">
        <v>319</v>
      </c>
      <c r="E200" s="144" t="s">
        <v>9437</v>
      </c>
      <c r="F200" s="145" t="s">
        <v>9440</v>
      </c>
      <c r="G200" s="146" t="s">
        <v>467</v>
      </c>
      <c r="H200" s="147">
        <v>63</v>
      </c>
      <c r="I200" s="148"/>
      <c r="J200" s="149">
        <f t="shared" si="50"/>
        <v>0</v>
      </c>
      <c r="K200" s="150"/>
      <c r="L200" s="31"/>
      <c r="M200" s="151" t="s">
        <v>1</v>
      </c>
      <c r="N200" s="152" t="s">
        <v>42</v>
      </c>
      <c r="P200" s="153">
        <f t="shared" si="51"/>
        <v>0</v>
      </c>
      <c r="Q200" s="153">
        <v>0</v>
      </c>
      <c r="R200" s="153">
        <f t="shared" si="52"/>
        <v>0</v>
      </c>
      <c r="S200" s="153">
        <v>0</v>
      </c>
      <c r="T200" s="154">
        <f t="shared" si="53"/>
        <v>0</v>
      </c>
      <c r="AR200" s="155" t="s">
        <v>561</v>
      </c>
      <c r="AT200" s="155" t="s">
        <v>319</v>
      </c>
      <c r="AU200" s="155" t="s">
        <v>88</v>
      </c>
      <c r="AY200" s="16" t="s">
        <v>317</v>
      </c>
      <c r="BE200" s="156">
        <f t="shared" si="54"/>
        <v>0</v>
      </c>
      <c r="BF200" s="156">
        <f t="shared" si="55"/>
        <v>0</v>
      </c>
      <c r="BG200" s="156">
        <f t="shared" si="56"/>
        <v>0</v>
      </c>
      <c r="BH200" s="156">
        <f t="shared" si="57"/>
        <v>0</v>
      </c>
      <c r="BI200" s="156">
        <f t="shared" si="58"/>
        <v>0</v>
      </c>
      <c r="BJ200" s="16" t="s">
        <v>88</v>
      </c>
      <c r="BK200" s="156">
        <f t="shared" si="59"/>
        <v>0</v>
      </c>
      <c r="BL200" s="16" t="s">
        <v>561</v>
      </c>
      <c r="BM200" s="155" t="s">
        <v>9441</v>
      </c>
    </row>
    <row r="201" spans="2:65" s="1" customFormat="1" ht="16.5" customHeight="1">
      <c r="B201" s="142"/>
      <c r="C201" s="179" t="s">
        <v>774</v>
      </c>
      <c r="D201" s="179" t="s">
        <v>454</v>
      </c>
      <c r="E201" s="180" t="s">
        <v>9442</v>
      </c>
      <c r="F201" s="181" t="s">
        <v>9443</v>
      </c>
      <c r="G201" s="182" t="s">
        <v>467</v>
      </c>
      <c r="H201" s="183">
        <v>47</v>
      </c>
      <c r="I201" s="184"/>
      <c r="J201" s="185">
        <f t="shared" si="50"/>
        <v>0</v>
      </c>
      <c r="K201" s="186"/>
      <c r="L201" s="187"/>
      <c r="M201" s="188" t="s">
        <v>1</v>
      </c>
      <c r="N201" s="189" t="s">
        <v>42</v>
      </c>
      <c r="P201" s="153">
        <f t="shared" si="51"/>
        <v>0</v>
      </c>
      <c r="Q201" s="153">
        <v>0</v>
      </c>
      <c r="R201" s="153">
        <f t="shared" si="52"/>
        <v>0</v>
      </c>
      <c r="S201" s="153">
        <v>0</v>
      </c>
      <c r="T201" s="154">
        <f t="shared" si="53"/>
        <v>0</v>
      </c>
      <c r="AR201" s="155" t="s">
        <v>831</v>
      </c>
      <c r="AT201" s="155" t="s">
        <v>454</v>
      </c>
      <c r="AU201" s="155" t="s">
        <v>88</v>
      </c>
      <c r="AY201" s="16" t="s">
        <v>317</v>
      </c>
      <c r="BE201" s="156">
        <f t="shared" si="54"/>
        <v>0</v>
      </c>
      <c r="BF201" s="156">
        <f t="shared" si="55"/>
        <v>0</v>
      </c>
      <c r="BG201" s="156">
        <f t="shared" si="56"/>
        <v>0</v>
      </c>
      <c r="BH201" s="156">
        <f t="shared" si="57"/>
        <v>0</v>
      </c>
      <c r="BI201" s="156">
        <f t="shared" si="58"/>
        <v>0</v>
      </c>
      <c r="BJ201" s="16" t="s">
        <v>88</v>
      </c>
      <c r="BK201" s="156">
        <f t="shared" si="59"/>
        <v>0</v>
      </c>
      <c r="BL201" s="16" t="s">
        <v>561</v>
      </c>
      <c r="BM201" s="155" t="s">
        <v>9444</v>
      </c>
    </row>
    <row r="202" spans="2:65" s="1" customFormat="1" ht="16.5" customHeight="1">
      <c r="B202" s="142"/>
      <c r="C202" s="179" t="s">
        <v>681</v>
      </c>
      <c r="D202" s="179" t="s">
        <v>454</v>
      </c>
      <c r="E202" s="180" t="s">
        <v>9445</v>
      </c>
      <c r="F202" s="181" t="s">
        <v>9446</v>
      </c>
      <c r="G202" s="182" t="s">
        <v>467</v>
      </c>
      <c r="H202" s="183">
        <v>46</v>
      </c>
      <c r="I202" s="184"/>
      <c r="J202" s="185">
        <f t="shared" si="50"/>
        <v>0</v>
      </c>
      <c r="K202" s="186"/>
      <c r="L202" s="187"/>
      <c r="M202" s="188" t="s">
        <v>1</v>
      </c>
      <c r="N202" s="189" t="s">
        <v>42</v>
      </c>
      <c r="P202" s="153">
        <f t="shared" si="51"/>
        <v>0</v>
      </c>
      <c r="Q202" s="153">
        <v>0</v>
      </c>
      <c r="R202" s="153">
        <f t="shared" si="52"/>
        <v>0</v>
      </c>
      <c r="S202" s="153">
        <v>0</v>
      </c>
      <c r="T202" s="154">
        <f t="shared" si="53"/>
        <v>0</v>
      </c>
      <c r="AR202" s="155" t="s">
        <v>831</v>
      </c>
      <c r="AT202" s="155" t="s">
        <v>454</v>
      </c>
      <c r="AU202" s="155" t="s">
        <v>88</v>
      </c>
      <c r="AY202" s="16" t="s">
        <v>317</v>
      </c>
      <c r="BE202" s="156">
        <f t="shared" si="54"/>
        <v>0</v>
      </c>
      <c r="BF202" s="156">
        <f t="shared" si="55"/>
        <v>0</v>
      </c>
      <c r="BG202" s="156">
        <f t="shared" si="56"/>
        <v>0</v>
      </c>
      <c r="BH202" s="156">
        <f t="shared" si="57"/>
        <v>0</v>
      </c>
      <c r="BI202" s="156">
        <f t="shared" si="58"/>
        <v>0</v>
      </c>
      <c r="BJ202" s="16" t="s">
        <v>88</v>
      </c>
      <c r="BK202" s="156">
        <f t="shared" si="59"/>
        <v>0</v>
      </c>
      <c r="BL202" s="16" t="s">
        <v>561</v>
      </c>
      <c r="BM202" s="155" t="s">
        <v>9447</v>
      </c>
    </row>
    <row r="203" spans="2:65" s="1" customFormat="1" ht="16.5" customHeight="1">
      <c r="B203" s="142"/>
      <c r="C203" s="179" t="s">
        <v>778</v>
      </c>
      <c r="D203" s="179" t="s">
        <v>454</v>
      </c>
      <c r="E203" s="180" t="s">
        <v>9448</v>
      </c>
      <c r="F203" s="181" t="s">
        <v>9449</v>
      </c>
      <c r="G203" s="182" t="s">
        <v>467</v>
      </c>
      <c r="H203" s="183">
        <v>28</v>
      </c>
      <c r="I203" s="184"/>
      <c r="J203" s="185">
        <f t="shared" si="50"/>
        <v>0</v>
      </c>
      <c r="K203" s="186"/>
      <c r="L203" s="187"/>
      <c r="M203" s="188" t="s">
        <v>1</v>
      </c>
      <c r="N203" s="189" t="s">
        <v>42</v>
      </c>
      <c r="P203" s="153">
        <f t="shared" si="51"/>
        <v>0</v>
      </c>
      <c r="Q203" s="153">
        <v>0</v>
      </c>
      <c r="R203" s="153">
        <f t="shared" si="52"/>
        <v>0</v>
      </c>
      <c r="S203" s="153">
        <v>0</v>
      </c>
      <c r="T203" s="154">
        <f t="shared" si="53"/>
        <v>0</v>
      </c>
      <c r="AR203" s="155" t="s">
        <v>831</v>
      </c>
      <c r="AT203" s="155" t="s">
        <v>454</v>
      </c>
      <c r="AU203" s="155" t="s">
        <v>88</v>
      </c>
      <c r="AY203" s="16" t="s">
        <v>317</v>
      </c>
      <c r="BE203" s="156">
        <f t="shared" si="54"/>
        <v>0</v>
      </c>
      <c r="BF203" s="156">
        <f t="shared" si="55"/>
        <v>0</v>
      </c>
      <c r="BG203" s="156">
        <f t="shared" si="56"/>
        <v>0</v>
      </c>
      <c r="BH203" s="156">
        <f t="shared" si="57"/>
        <v>0</v>
      </c>
      <c r="BI203" s="156">
        <f t="shared" si="58"/>
        <v>0</v>
      </c>
      <c r="BJ203" s="16" t="s">
        <v>88</v>
      </c>
      <c r="BK203" s="156">
        <f t="shared" si="59"/>
        <v>0</v>
      </c>
      <c r="BL203" s="16" t="s">
        <v>561</v>
      </c>
      <c r="BM203" s="155" t="s">
        <v>9450</v>
      </c>
    </row>
    <row r="204" spans="2:65" s="1" customFormat="1" ht="16.5" customHeight="1">
      <c r="B204" s="142"/>
      <c r="C204" s="143" t="s">
        <v>684</v>
      </c>
      <c r="D204" s="143" t="s">
        <v>319</v>
      </c>
      <c r="E204" s="144" t="s">
        <v>319</v>
      </c>
      <c r="F204" s="145" t="s">
        <v>9451</v>
      </c>
      <c r="G204" s="146" t="s">
        <v>467</v>
      </c>
      <c r="H204" s="147">
        <v>121</v>
      </c>
      <c r="I204" s="148"/>
      <c r="J204" s="149">
        <f t="shared" si="50"/>
        <v>0</v>
      </c>
      <c r="K204" s="150"/>
      <c r="L204" s="31"/>
      <c r="M204" s="151" t="s">
        <v>1</v>
      </c>
      <c r="N204" s="152" t="s">
        <v>42</v>
      </c>
      <c r="P204" s="153">
        <f t="shared" si="51"/>
        <v>0</v>
      </c>
      <c r="Q204" s="153">
        <v>0</v>
      </c>
      <c r="R204" s="153">
        <f t="shared" si="52"/>
        <v>0</v>
      </c>
      <c r="S204" s="153">
        <v>0</v>
      </c>
      <c r="T204" s="154">
        <f t="shared" si="53"/>
        <v>0</v>
      </c>
      <c r="AR204" s="155" t="s">
        <v>561</v>
      </c>
      <c r="AT204" s="155" t="s">
        <v>319</v>
      </c>
      <c r="AU204" s="155" t="s">
        <v>88</v>
      </c>
      <c r="AY204" s="16" t="s">
        <v>317</v>
      </c>
      <c r="BE204" s="156">
        <f t="shared" si="54"/>
        <v>0</v>
      </c>
      <c r="BF204" s="156">
        <f t="shared" si="55"/>
        <v>0</v>
      </c>
      <c r="BG204" s="156">
        <f t="shared" si="56"/>
        <v>0</v>
      </c>
      <c r="BH204" s="156">
        <f t="shared" si="57"/>
        <v>0</v>
      </c>
      <c r="BI204" s="156">
        <f t="shared" si="58"/>
        <v>0</v>
      </c>
      <c r="BJ204" s="16" t="s">
        <v>88</v>
      </c>
      <c r="BK204" s="156">
        <f t="shared" si="59"/>
        <v>0</v>
      </c>
      <c r="BL204" s="16" t="s">
        <v>561</v>
      </c>
      <c r="BM204" s="155" t="s">
        <v>9452</v>
      </c>
    </row>
    <row r="205" spans="2:65" s="1" customFormat="1" ht="16.5" customHeight="1">
      <c r="B205" s="142"/>
      <c r="C205" s="179" t="s">
        <v>786</v>
      </c>
      <c r="D205" s="179" t="s">
        <v>454</v>
      </c>
      <c r="E205" s="180" t="s">
        <v>9453</v>
      </c>
      <c r="F205" s="181" t="s">
        <v>9454</v>
      </c>
      <c r="G205" s="182" t="s">
        <v>467</v>
      </c>
      <c r="H205" s="183">
        <v>23</v>
      </c>
      <c r="I205" s="184"/>
      <c r="J205" s="185">
        <f t="shared" si="50"/>
        <v>0</v>
      </c>
      <c r="K205" s="186"/>
      <c r="L205" s="187"/>
      <c r="M205" s="188" t="s">
        <v>1</v>
      </c>
      <c r="N205" s="189" t="s">
        <v>42</v>
      </c>
      <c r="P205" s="153">
        <f t="shared" si="51"/>
        <v>0</v>
      </c>
      <c r="Q205" s="153">
        <v>0</v>
      </c>
      <c r="R205" s="153">
        <f t="shared" si="52"/>
        <v>0</v>
      </c>
      <c r="S205" s="153">
        <v>0</v>
      </c>
      <c r="T205" s="154">
        <f t="shared" si="53"/>
        <v>0</v>
      </c>
      <c r="AR205" s="155" t="s">
        <v>831</v>
      </c>
      <c r="AT205" s="155" t="s">
        <v>454</v>
      </c>
      <c r="AU205" s="155" t="s">
        <v>88</v>
      </c>
      <c r="AY205" s="16" t="s">
        <v>317</v>
      </c>
      <c r="BE205" s="156">
        <f t="shared" si="54"/>
        <v>0</v>
      </c>
      <c r="BF205" s="156">
        <f t="shared" si="55"/>
        <v>0</v>
      </c>
      <c r="BG205" s="156">
        <f t="shared" si="56"/>
        <v>0</v>
      </c>
      <c r="BH205" s="156">
        <f t="shared" si="57"/>
        <v>0</v>
      </c>
      <c r="BI205" s="156">
        <f t="shared" si="58"/>
        <v>0</v>
      </c>
      <c r="BJ205" s="16" t="s">
        <v>88</v>
      </c>
      <c r="BK205" s="156">
        <f t="shared" si="59"/>
        <v>0</v>
      </c>
      <c r="BL205" s="16" t="s">
        <v>561</v>
      </c>
      <c r="BM205" s="155" t="s">
        <v>9455</v>
      </c>
    </row>
    <row r="206" spans="2:65" s="1" customFormat="1" ht="16.5" customHeight="1">
      <c r="B206" s="142"/>
      <c r="C206" s="143" t="s">
        <v>687</v>
      </c>
      <c r="D206" s="143" t="s">
        <v>319</v>
      </c>
      <c r="E206" s="144" t="s">
        <v>9453</v>
      </c>
      <c r="F206" s="145" t="s">
        <v>9454</v>
      </c>
      <c r="G206" s="146" t="s">
        <v>467</v>
      </c>
      <c r="H206" s="147">
        <v>23</v>
      </c>
      <c r="I206" s="148"/>
      <c r="J206" s="149">
        <f t="shared" si="50"/>
        <v>0</v>
      </c>
      <c r="K206" s="150"/>
      <c r="L206" s="31"/>
      <c r="M206" s="151" t="s">
        <v>1</v>
      </c>
      <c r="N206" s="152" t="s">
        <v>42</v>
      </c>
      <c r="P206" s="153">
        <f t="shared" si="51"/>
        <v>0</v>
      </c>
      <c r="Q206" s="153">
        <v>0</v>
      </c>
      <c r="R206" s="153">
        <f t="shared" si="52"/>
        <v>0</v>
      </c>
      <c r="S206" s="153">
        <v>0</v>
      </c>
      <c r="T206" s="154">
        <f t="shared" si="53"/>
        <v>0</v>
      </c>
      <c r="AR206" s="155" t="s">
        <v>561</v>
      </c>
      <c r="AT206" s="155" t="s">
        <v>319</v>
      </c>
      <c r="AU206" s="155" t="s">
        <v>88</v>
      </c>
      <c r="AY206" s="16" t="s">
        <v>317</v>
      </c>
      <c r="BE206" s="156">
        <f t="shared" si="54"/>
        <v>0</v>
      </c>
      <c r="BF206" s="156">
        <f t="shared" si="55"/>
        <v>0</v>
      </c>
      <c r="BG206" s="156">
        <f t="shared" si="56"/>
        <v>0</v>
      </c>
      <c r="BH206" s="156">
        <f t="shared" si="57"/>
        <v>0</v>
      </c>
      <c r="BI206" s="156">
        <f t="shared" si="58"/>
        <v>0</v>
      </c>
      <c r="BJ206" s="16" t="s">
        <v>88</v>
      </c>
      <c r="BK206" s="156">
        <f t="shared" si="59"/>
        <v>0</v>
      </c>
      <c r="BL206" s="16" t="s">
        <v>561</v>
      </c>
      <c r="BM206" s="155" t="s">
        <v>9456</v>
      </c>
    </row>
    <row r="207" spans="2:65" s="1" customFormat="1" ht="37.75" customHeight="1">
      <c r="B207" s="142"/>
      <c r="C207" s="179" t="s">
        <v>789</v>
      </c>
      <c r="D207" s="179" t="s">
        <v>454</v>
      </c>
      <c r="E207" s="180" t="s">
        <v>9457</v>
      </c>
      <c r="F207" s="181" t="s">
        <v>9458</v>
      </c>
      <c r="G207" s="182" t="s">
        <v>467</v>
      </c>
      <c r="H207" s="183">
        <v>198</v>
      </c>
      <c r="I207" s="184"/>
      <c r="J207" s="185">
        <f t="shared" si="50"/>
        <v>0</v>
      </c>
      <c r="K207" s="186"/>
      <c r="L207" s="187"/>
      <c r="M207" s="188" t="s">
        <v>1</v>
      </c>
      <c r="N207" s="189" t="s">
        <v>42</v>
      </c>
      <c r="P207" s="153">
        <f t="shared" si="51"/>
        <v>0</v>
      </c>
      <c r="Q207" s="153">
        <v>0</v>
      </c>
      <c r="R207" s="153">
        <f t="shared" si="52"/>
        <v>0</v>
      </c>
      <c r="S207" s="153">
        <v>0</v>
      </c>
      <c r="T207" s="154">
        <f t="shared" si="53"/>
        <v>0</v>
      </c>
      <c r="AR207" s="155" t="s">
        <v>831</v>
      </c>
      <c r="AT207" s="155" t="s">
        <v>454</v>
      </c>
      <c r="AU207" s="155" t="s">
        <v>88</v>
      </c>
      <c r="AY207" s="16" t="s">
        <v>317</v>
      </c>
      <c r="BE207" s="156">
        <f t="shared" si="54"/>
        <v>0</v>
      </c>
      <c r="BF207" s="156">
        <f t="shared" si="55"/>
        <v>0</v>
      </c>
      <c r="BG207" s="156">
        <f t="shared" si="56"/>
        <v>0</v>
      </c>
      <c r="BH207" s="156">
        <f t="shared" si="57"/>
        <v>0</v>
      </c>
      <c r="BI207" s="156">
        <f t="shared" si="58"/>
        <v>0</v>
      </c>
      <c r="BJ207" s="16" t="s">
        <v>88</v>
      </c>
      <c r="BK207" s="156">
        <f t="shared" si="59"/>
        <v>0</v>
      </c>
      <c r="BL207" s="16" t="s">
        <v>561</v>
      </c>
      <c r="BM207" s="155" t="s">
        <v>9459</v>
      </c>
    </row>
    <row r="208" spans="2:65" s="1" customFormat="1" ht="16.5" customHeight="1">
      <c r="B208" s="142"/>
      <c r="C208" s="143" t="s">
        <v>561</v>
      </c>
      <c r="D208" s="143" t="s">
        <v>319</v>
      </c>
      <c r="E208" s="144" t="s">
        <v>9457</v>
      </c>
      <c r="F208" s="145" t="s">
        <v>9460</v>
      </c>
      <c r="G208" s="146" t="s">
        <v>467</v>
      </c>
      <c r="H208" s="147">
        <v>198</v>
      </c>
      <c r="I208" s="148"/>
      <c r="J208" s="149">
        <f t="shared" si="50"/>
        <v>0</v>
      </c>
      <c r="K208" s="150"/>
      <c r="L208" s="31"/>
      <c r="M208" s="151" t="s">
        <v>1</v>
      </c>
      <c r="N208" s="152" t="s">
        <v>42</v>
      </c>
      <c r="P208" s="153">
        <f t="shared" si="51"/>
        <v>0</v>
      </c>
      <c r="Q208" s="153">
        <v>0</v>
      </c>
      <c r="R208" s="153">
        <f t="shared" si="52"/>
        <v>0</v>
      </c>
      <c r="S208" s="153">
        <v>0</v>
      </c>
      <c r="T208" s="154">
        <f t="shared" si="53"/>
        <v>0</v>
      </c>
      <c r="AR208" s="155" t="s">
        <v>561</v>
      </c>
      <c r="AT208" s="155" t="s">
        <v>319</v>
      </c>
      <c r="AU208" s="155" t="s">
        <v>88</v>
      </c>
      <c r="AY208" s="16" t="s">
        <v>317</v>
      </c>
      <c r="BE208" s="156">
        <f t="shared" si="54"/>
        <v>0</v>
      </c>
      <c r="BF208" s="156">
        <f t="shared" si="55"/>
        <v>0</v>
      </c>
      <c r="BG208" s="156">
        <f t="shared" si="56"/>
        <v>0</v>
      </c>
      <c r="BH208" s="156">
        <f t="shared" si="57"/>
        <v>0</v>
      </c>
      <c r="BI208" s="156">
        <f t="shared" si="58"/>
        <v>0</v>
      </c>
      <c r="BJ208" s="16" t="s">
        <v>88</v>
      </c>
      <c r="BK208" s="156">
        <f t="shared" si="59"/>
        <v>0</v>
      </c>
      <c r="BL208" s="16" t="s">
        <v>561</v>
      </c>
      <c r="BM208" s="155" t="s">
        <v>9461</v>
      </c>
    </row>
    <row r="209" spans="2:65" s="1" customFormat="1" ht="16.5" customHeight="1">
      <c r="B209" s="142"/>
      <c r="C209" s="179" t="s">
        <v>1571</v>
      </c>
      <c r="D209" s="179" t="s">
        <v>454</v>
      </c>
      <c r="E209" s="180" t="s">
        <v>9462</v>
      </c>
      <c r="F209" s="181" t="s">
        <v>9463</v>
      </c>
      <c r="G209" s="182" t="s">
        <v>467</v>
      </c>
      <c r="H209" s="183">
        <v>43</v>
      </c>
      <c r="I209" s="184"/>
      <c r="J209" s="185">
        <f t="shared" si="50"/>
        <v>0</v>
      </c>
      <c r="K209" s="186"/>
      <c r="L209" s="187"/>
      <c r="M209" s="188" t="s">
        <v>1</v>
      </c>
      <c r="N209" s="189" t="s">
        <v>42</v>
      </c>
      <c r="P209" s="153">
        <f t="shared" si="51"/>
        <v>0</v>
      </c>
      <c r="Q209" s="153">
        <v>0</v>
      </c>
      <c r="R209" s="153">
        <f t="shared" si="52"/>
        <v>0</v>
      </c>
      <c r="S209" s="153">
        <v>0</v>
      </c>
      <c r="T209" s="154">
        <f t="shared" si="53"/>
        <v>0</v>
      </c>
      <c r="AR209" s="155" t="s">
        <v>831</v>
      </c>
      <c r="AT209" s="155" t="s">
        <v>454</v>
      </c>
      <c r="AU209" s="155" t="s">
        <v>88</v>
      </c>
      <c r="AY209" s="16" t="s">
        <v>317</v>
      </c>
      <c r="BE209" s="156">
        <f t="shared" si="54"/>
        <v>0</v>
      </c>
      <c r="BF209" s="156">
        <f t="shared" si="55"/>
        <v>0</v>
      </c>
      <c r="BG209" s="156">
        <f t="shared" si="56"/>
        <v>0</v>
      </c>
      <c r="BH209" s="156">
        <f t="shared" si="57"/>
        <v>0</v>
      </c>
      <c r="BI209" s="156">
        <f t="shared" si="58"/>
        <v>0</v>
      </c>
      <c r="BJ209" s="16" t="s">
        <v>88</v>
      </c>
      <c r="BK209" s="156">
        <f t="shared" si="59"/>
        <v>0</v>
      </c>
      <c r="BL209" s="16" t="s">
        <v>561</v>
      </c>
      <c r="BM209" s="155" t="s">
        <v>9464</v>
      </c>
    </row>
    <row r="210" spans="2:65" s="1" customFormat="1" ht="16.5" customHeight="1">
      <c r="B210" s="142"/>
      <c r="C210" s="143" t="s">
        <v>692</v>
      </c>
      <c r="D210" s="143" t="s">
        <v>319</v>
      </c>
      <c r="E210" s="144" t="s">
        <v>9462</v>
      </c>
      <c r="F210" s="145" t="s">
        <v>9465</v>
      </c>
      <c r="G210" s="146" t="s">
        <v>467</v>
      </c>
      <c r="H210" s="147">
        <v>43</v>
      </c>
      <c r="I210" s="148"/>
      <c r="J210" s="149">
        <f t="shared" si="50"/>
        <v>0</v>
      </c>
      <c r="K210" s="150"/>
      <c r="L210" s="31"/>
      <c r="M210" s="151" t="s">
        <v>1</v>
      </c>
      <c r="N210" s="152" t="s">
        <v>42</v>
      </c>
      <c r="P210" s="153">
        <f t="shared" si="51"/>
        <v>0</v>
      </c>
      <c r="Q210" s="153">
        <v>0</v>
      </c>
      <c r="R210" s="153">
        <f t="shared" si="52"/>
        <v>0</v>
      </c>
      <c r="S210" s="153">
        <v>0</v>
      </c>
      <c r="T210" s="154">
        <f t="shared" si="53"/>
        <v>0</v>
      </c>
      <c r="AR210" s="155" t="s">
        <v>561</v>
      </c>
      <c r="AT210" s="155" t="s">
        <v>319</v>
      </c>
      <c r="AU210" s="155" t="s">
        <v>88</v>
      </c>
      <c r="AY210" s="16" t="s">
        <v>317</v>
      </c>
      <c r="BE210" s="156">
        <f t="shared" si="54"/>
        <v>0</v>
      </c>
      <c r="BF210" s="156">
        <f t="shared" si="55"/>
        <v>0</v>
      </c>
      <c r="BG210" s="156">
        <f t="shared" si="56"/>
        <v>0</v>
      </c>
      <c r="BH210" s="156">
        <f t="shared" si="57"/>
        <v>0</v>
      </c>
      <c r="BI210" s="156">
        <f t="shared" si="58"/>
        <v>0</v>
      </c>
      <c r="BJ210" s="16" t="s">
        <v>88</v>
      </c>
      <c r="BK210" s="156">
        <f t="shared" si="59"/>
        <v>0</v>
      </c>
      <c r="BL210" s="16" t="s">
        <v>561</v>
      </c>
      <c r="BM210" s="155" t="s">
        <v>9466</v>
      </c>
    </row>
    <row r="211" spans="2:65" s="1" customFormat="1" ht="24.15" customHeight="1">
      <c r="B211" s="142"/>
      <c r="C211" s="179" t="s">
        <v>1584</v>
      </c>
      <c r="D211" s="179" t="s">
        <v>454</v>
      </c>
      <c r="E211" s="180" t="s">
        <v>9467</v>
      </c>
      <c r="F211" s="181" t="s">
        <v>9468</v>
      </c>
      <c r="G211" s="182" t="s">
        <v>467</v>
      </c>
      <c r="H211" s="183">
        <v>218</v>
      </c>
      <c r="I211" s="184"/>
      <c r="J211" s="185">
        <f t="shared" si="50"/>
        <v>0</v>
      </c>
      <c r="K211" s="186"/>
      <c r="L211" s="187"/>
      <c r="M211" s="188" t="s">
        <v>1</v>
      </c>
      <c r="N211" s="189" t="s">
        <v>42</v>
      </c>
      <c r="P211" s="153">
        <f t="shared" si="51"/>
        <v>0</v>
      </c>
      <c r="Q211" s="153">
        <v>5.0000000000000002E-5</v>
      </c>
      <c r="R211" s="153">
        <f t="shared" si="52"/>
        <v>1.09E-2</v>
      </c>
      <c r="S211" s="153">
        <v>0</v>
      </c>
      <c r="T211" s="154">
        <f t="shared" si="53"/>
        <v>0</v>
      </c>
      <c r="AR211" s="155" t="s">
        <v>831</v>
      </c>
      <c r="AT211" s="155" t="s">
        <v>454</v>
      </c>
      <c r="AU211" s="155" t="s">
        <v>88</v>
      </c>
      <c r="AY211" s="16" t="s">
        <v>317</v>
      </c>
      <c r="BE211" s="156">
        <f t="shared" si="54"/>
        <v>0</v>
      </c>
      <c r="BF211" s="156">
        <f t="shared" si="55"/>
        <v>0</v>
      </c>
      <c r="BG211" s="156">
        <f t="shared" si="56"/>
        <v>0</v>
      </c>
      <c r="BH211" s="156">
        <f t="shared" si="57"/>
        <v>0</v>
      </c>
      <c r="BI211" s="156">
        <f t="shared" si="58"/>
        <v>0</v>
      </c>
      <c r="BJ211" s="16" t="s">
        <v>88</v>
      </c>
      <c r="BK211" s="156">
        <f t="shared" si="59"/>
        <v>0</v>
      </c>
      <c r="BL211" s="16" t="s">
        <v>561</v>
      </c>
      <c r="BM211" s="155" t="s">
        <v>9469</v>
      </c>
    </row>
    <row r="212" spans="2:65" s="1" customFormat="1" ht="24.15" customHeight="1">
      <c r="B212" s="142"/>
      <c r="C212" s="143" t="s">
        <v>696</v>
      </c>
      <c r="D212" s="143" t="s">
        <v>319</v>
      </c>
      <c r="E212" s="144" t="s">
        <v>9050</v>
      </c>
      <c r="F212" s="145" t="s">
        <v>9051</v>
      </c>
      <c r="G212" s="146" t="s">
        <v>467</v>
      </c>
      <c r="H212" s="147">
        <v>218</v>
      </c>
      <c r="I212" s="148"/>
      <c r="J212" s="149">
        <f t="shared" si="50"/>
        <v>0</v>
      </c>
      <c r="K212" s="150"/>
      <c r="L212" s="31"/>
      <c r="M212" s="151" t="s">
        <v>1</v>
      </c>
      <c r="N212" s="152" t="s">
        <v>42</v>
      </c>
      <c r="P212" s="153">
        <f t="shared" si="51"/>
        <v>0</v>
      </c>
      <c r="Q212" s="153">
        <v>0</v>
      </c>
      <c r="R212" s="153">
        <f t="shared" si="52"/>
        <v>0</v>
      </c>
      <c r="S212" s="153">
        <v>0</v>
      </c>
      <c r="T212" s="154">
        <f t="shared" si="53"/>
        <v>0</v>
      </c>
      <c r="AR212" s="155" t="s">
        <v>561</v>
      </c>
      <c r="AT212" s="155" t="s">
        <v>319</v>
      </c>
      <c r="AU212" s="155" t="s">
        <v>88</v>
      </c>
      <c r="AY212" s="16" t="s">
        <v>317</v>
      </c>
      <c r="BE212" s="156">
        <f t="shared" si="54"/>
        <v>0</v>
      </c>
      <c r="BF212" s="156">
        <f t="shared" si="55"/>
        <v>0</v>
      </c>
      <c r="BG212" s="156">
        <f t="shared" si="56"/>
        <v>0</v>
      </c>
      <c r="BH212" s="156">
        <f t="shared" si="57"/>
        <v>0</v>
      </c>
      <c r="BI212" s="156">
        <f t="shared" si="58"/>
        <v>0</v>
      </c>
      <c r="BJ212" s="16" t="s">
        <v>88</v>
      </c>
      <c r="BK212" s="156">
        <f t="shared" si="59"/>
        <v>0</v>
      </c>
      <c r="BL212" s="16" t="s">
        <v>561</v>
      </c>
      <c r="BM212" s="155" t="s">
        <v>9470</v>
      </c>
    </row>
    <row r="213" spans="2:65" s="1" customFormat="1" ht="33" customHeight="1">
      <c r="B213" s="142"/>
      <c r="C213" s="143" t="s">
        <v>1594</v>
      </c>
      <c r="D213" s="143" t="s">
        <v>319</v>
      </c>
      <c r="E213" s="144" t="s">
        <v>9008</v>
      </c>
      <c r="F213" s="145" t="s">
        <v>9009</v>
      </c>
      <c r="G213" s="146" t="s">
        <v>467</v>
      </c>
      <c r="H213" s="147">
        <v>261</v>
      </c>
      <c r="I213" s="148"/>
      <c r="J213" s="149">
        <f t="shared" si="50"/>
        <v>0</v>
      </c>
      <c r="K213" s="150"/>
      <c r="L213" s="31"/>
      <c r="M213" s="151" t="s">
        <v>1</v>
      </c>
      <c r="N213" s="152" t="s">
        <v>42</v>
      </c>
      <c r="P213" s="153">
        <f t="shared" si="51"/>
        <v>0</v>
      </c>
      <c r="Q213" s="153">
        <v>0</v>
      </c>
      <c r="R213" s="153">
        <f t="shared" si="52"/>
        <v>0</v>
      </c>
      <c r="S213" s="153">
        <v>0</v>
      </c>
      <c r="T213" s="154">
        <f t="shared" si="53"/>
        <v>0</v>
      </c>
      <c r="AR213" s="155" t="s">
        <v>561</v>
      </c>
      <c r="AT213" s="155" t="s">
        <v>319</v>
      </c>
      <c r="AU213" s="155" t="s">
        <v>88</v>
      </c>
      <c r="AY213" s="16" t="s">
        <v>317</v>
      </c>
      <c r="BE213" s="156">
        <f t="shared" si="54"/>
        <v>0</v>
      </c>
      <c r="BF213" s="156">
        <f t="shared" si="55"/>
        <v>0</v>
      </c>
      <c r="BG213" s="156">
        <f t="shared" si="56"/>
        <v>0</v>
      </c>
      <c r="BH213" s="156">
        <f t="shared" si="57"/>
        <v>0</v>
      </c>
      <c r="BI213" s="156">
        <f t="shared" si="58"/>
        <v>0</v>
      </c>
      <c r="BJ213" s="16" t="s">
        <v>88</v>
      </c>
      <c r="BK213" s="156">
        <f t="shared" si="59"/>
        <v>0</v>
      </c>
      <c r="BL213" s="16" t="s">
        <v>561</v>
      </c>
      <c r="BM213" s="155" t="s">
        <v>9471</v>
      </c>
    </row>
    <row r="214" spans="2:65" s="1" customFormat="1" ht="16.5" customHeight="1">
      <c r="B214" s="142"/>
      <c r="C214" s="179" t="s">
        <v>699</v>
      </c>
      <c r="D214" s="179" t="s">
        <v>454</v>
      </c>
      <c r="E214" s="180" t="s">
        <v>9011</v>
      </c>
      <c r="F214" s="181" t="s">
        <v>9012</v>
      </c>
      <c r="G214" s="182" t="s">
        <v>467</v>
      </c>
      <c r="H214" s="183">
        <v>261</v>
      </c>
      <c r="I214" s="184"/>
      <c r="J214" s="185">
        <f t="shared" si="50"/>
        <v>0</v>
      </c>
      <c r="K214" s="186"/>
      <c r="L214" s="187"/>
      <c r="M214" s="188" t="s">
        <v>1</v>
      </c>
      <c r="N214" s="189" t="s">
        <v>42</v>
      </c>
      <c r="P214" s="153">
        <f t="shared" si="51"/>
        <v>0</v>
      </c>
      <c r="Q214" s="153">
        <v>3.0000000000000001E-5</v>
      </c>
      <c r="R214" s="153">
        <f t="shared" si="52"/>
        <v>7.8300000000000002E-3</v>
      </c>
      <c r="S214" s="153">
        <v>0</v>
      </c>
      <c r="T214" s="154">
        <f t="shared" si="53"/>
        <v>0</v>
      </c>
      <c r="AR214" s="155" t="s">
        <v>831</v>
      </c>
      <c r="AT214" s="155" t="s">
        <v>454</v>
      </c>
      <c r="AU214" s="155" t="s">
        <v>88</v>
      </c>
      <c r="AY214" s="16" t="s">
        <v>317</v>
      </c>
      <c r="BE214" s="156">
        <f t="shared" si="54"/>
        <v>0</v>
      </c>
      <c r="BF214" s="156">
        <f t="shared" si="55"/>
        <v>0</v>
      </c>
      <c r="BG214" s="156">
        <f t="shared" si="56"/>
        <v>0</v>
      </c>
      <c r="BH214" s="156">
        <f t="shared" si="57"/>
        <v>0</v>
      </c>
      <c r="BI214" s="156">
        <f t="shared" si="58"/>
        <v>0</v>
      </c>
      <c r="BJ214" s="16" t="s">
        <v>88</v>
      </c>
      <c r="BK214" s="156">
        <f t="shared" si="59"/>
        <v>0</v>
      </c>
      <c r="BL214" s="16" t="s">
        <v>561</v>
      </c>
      <c r="BM214" s="155" t="s">
        <v>9472</v>
      </c>
    </row>
    <row r="215" spans="2:65" s="1" customFormat="1" ht="16.5" customHeight="1">
      <c r="B215" s="142"/>
      <c r="C215" s="179" t="s">
        <v>1642</v>
      </c>
      <c r="D215" s="179" t="s">
        <v>454</v>
      </c>
      <c r="E215" s="180" t="s">
        <v>9473</v>
      </c>
      <c r="F215" s="181" t="s">
        <v>9474</v>
      </c>
      <c r="G215" s="182" t="s">
        <v>467</v>
      </c>
      <c r="H215" s="183">
        <v>2</v>
      </c>
      <c r="I215" s="184"/>
      <c r="J215" s="185">
        <f t="shared" si="50"/>
        <v>0</v>
      </c>
      <c r="K215" s="186"/>
      <c r="L215" s="187"/>
      <c r="M215" s="188" t="s">
        <v>1</v>
      </c>
      <c r="N215" s="189" t="s">
        <v>42</v>
      </c>
      <c r="P215" s="153">
        <f t="shared" si="51"/>
        <v>0</v>
      </c>
      <c r="Q215" s="153">
        <v>0</v>
      </c>
      <c r="R215" s="153">
        <f t="shared" si="52"/>
        <v>0</v>
      </c>
      <c r="S215" s="153">
        <v>0</v>
      </c>
      <c r="T215" s="154">
        <f t="shared" si="53"/>
        <v>0</v>
      </c>
      <c r="AR215" s="155" t="s">
        <v>831</v>
      </c>
      <c r="AT215" s="155" t="s">
        <v>454</v>
      </c>
      <c r="AU215" s="155" t="s">
        <v>88</v>
      </c>
      <c r="AY215" s="16" t="s">
        <v>317</v>
      </c>
      <c r="BE215" s="156">
        <f t="shared" si="54"/>
        <v>0</v>
      </c>
      <c r="BF215" s="156">
        <f t="shared" si="55"/>
        <v>0</v>
      </c>
      <c r="BG215" s="156">
        <f t="shared" si="56"/>
        <v>0</v>
      </c>
      <c r="BH215" s="156">
        <f t="shared" si="57"/>
        <v>0</v>
      </c>
      <c r="BI215" s="156">
        <f t="shared" si="58"/>
        <v>0</v>
      </c>
      <c r="BJ215" s="16" t="s">
        <v>88</v>
      </c>
      <c r="BK215" s="156">
        <f t="shared" si="59"/>
        <v>0</v>
      </c>
      <c r="BL215" s="16" t="s">
        <v>561</v>
      </c>
      <c r="BM215" s="155" t="s">
        <v>9475</v>
      </c>
    </row>
    <row r="216" spans="2:65" s="1" customFormat="1" ht="16.5" customHeight="1">
      <c r="B216" s="142"/>
      <c r="C216" s="143" t="s">
        <v>702</v>
      </c>
      <c r="D216" s="143" t="s">
        <v>319</v>
      </c>
      <c r="E216" s="144" t="s">
        <v>9473</v>
      </c>
      <c r="F216" s="145" t="s">
        <v>9476</v>
      </c>
      <c r="G216" s="146" t="s">
        <v>467</v>
      </c>
      <c r="H216" s="147">
        <v>2</v>
      </c>
      <c r="I216" s="148"/>
      <c r="J216" s="149">
        <f t="shared" si="50"/>
        <v>0</v>
      </c>
      <c r="K216" s="150"/>
      <c r="L216" s="31"/>
      <c r="M216" s="151" t="s">
        <v>1</v>
      </c>
      <c r="N216" s="152" t="s">
        <v>42</v>
      </c>
      <c r="P216" s="153">
        <f t="shared" si="51"/>
        <v>0</v>
      </c>
      <c r="Q216" s="153">
        <v>0</v>
      </c>
      <c r="R216" s="153">
        <f t="shared" si="52"/>
        <v>0</v>
      </c>
      <c r="S216" s="153">
        <v>0</v>
      </c>
      <c r="T216" s="154">
        <f t="shared" si="53"/>
        <v>0</v>
      </c>
      <c r="AR216" s="155" t="s">
        <v>561</v>
      </c>
      <c r="AT216" s="155" t="s">
        <v>319</v>
      </c>
      <c r="AU216" s="155" t="s">
        <v>88</v>
      </c>
      <c r="AY216" s="16" t="s">
        <v>317</v>
      </c>
      <c r="BE216" s="156">
        <f t="shared" si="54"/>
        <v>0</v>
      </c>
      <c r="BF216" s="156">
        <f t="shared" si="55"/>
        <v>0</v>
      </c>
      <c r="BG216" s="156">
        <f t="shared" si="56"/>
        <v>0</v>
      </c>
      <c r="BH216" s="156">
        <f t="shared" si="57"/>
        <v>0</v>
      </c>
      <c r="BI216" s="156">
        <f t="shared" si="58"/>
        <v>0</v>
      </c>
      <c r="BJ216" s="16" t="s">
        <v>88</v>
      </c>
      <c r="BK216" s="156">
        <f t="shared" si="59"/>
        <v>0</v>
      </c>
      <c r="BL216" s="16" t="s">
        <v>561</v>
      </c>
      <c r="BM216" s="155" t="s">
        <v>9477</v>
      </c>
    </row>
    <row r="217" spans="2:65" s="1" customFormat="1" ht="16.5" customHeight="1">
      <c r="B217" s="142"/>
      <c r="C217" s="179" t="s">
        <v>1658</v>
      </c>
      <c r="D217" s="179" t="s">
        <v>454</v>
      </c>
      <c r="E217" s="180" t="s">
        <v>9478</v>
      </c>
      <c r="F217" s="181" t="s">
        <v>9479</v>
      </c>
      <c r="G217" s="182" t="s">
        <v>467</v>
      </c>
      <c r="H217" s="183">
        <v>206</v>
      </c>
      <c r="I217" s="184"/>
      <c r="J217" s="185">
        <f t="shared" si="50"/>
        <v>0</v>
      </c>
      <c r="K217" s="186"/>
      <c r="L217" s="187"/>
      <c r="M217" s="188" t="s">
        <v>1</v>
      </c>
      <c r="N217" s="189" t="s">
        <v>42</v>
      </c>
      <c r="P217" s="153">
        <f t="shared" si="51"/>
        <v>0</v>
      </c>
      <c r="Q217" s="153">
        <v>0</v>
      </c>
      <c r="R217" s="153">
        <f t="shared" si="52"/>
        <v>0</v>
      </c>
      <c r="S217" s="153">
        <v>0</v>
      </c>
      <c r="T217" s="154">
        <f t="shared" si="53"/>
        <v>0</v>
      </c>
      <c r="AR217" s="155" t="s">
        <v>831</v>
      </c>
      <c r="AT217" s="155" t="s">
        <v>454</v>
      </c>
      <c r="AU217" s="155" t="s">
        <v>88</v>
      </c>
      <c r="AY217" s="16" t="s">
        <v>317</v>
      </c>
      <c r="BE217" s="156">
        <f t="shared" si="54"/>
        <v>0</v>
      </c>
      <c r="BF217" s="156">
        <f t="shared" si="55"/>
        <v>0</v>
      </c>
      <c r="BG217" s="156">
        <f t="shared" si="56"/>
        <v>0</v>
      </c>
      <c r="BH217" s="156">
        <f t="shared" si="57"/>
        <v>0</v>
      </c>
      <c r="BI217" s="156">
        <f t="shared" si="58"/>
        <v>0</v>
      </c>
      <c r="BJ217" s="16" t="s">
        <v>88</v>
      </c>
      <c r="BK217" s="156">
        <f t="shared" si="59"/>
        <v>0</v>
      </c>
      <c r="BL217" s="16" t="s">
        <v>561</v>
      </c>
      <c r="BM217" s="155" t="s">
        <v>9480</v>
      </c>
    </row>
    <row r="218" spans="2:65" s="1" customFormat="1" ht="16.5" customHeight="1">
      <c r="B218" s="142"/>
      <c r="C218" s="143" t="s">
        <v>706</v>
      </c>
      <c r="D218" s="143" t="s">
        <v>319</v>
      </c>
      <c r="E218" s="144" t="s">
        <v>9481</v>
      </c>
      <c r="F218" s="145" t="s">
        <v>9482</v>
      </c>
      <c r="G218" s="146" t="s">
        <v>467</v>
      </c>
      <c r="H218" s="147">
        <v>206</v>
      </c>
      <c r="I218" s="148"/>
      <c r="J218" s="149">
        <f t="shared" si="50"/>
        <v>0</v>
      </c>
      <c r="K218" s="150"/>
      <c r="L218" s="31"/>
      <c r="M218" s="151" t="s">
        <v>1</v>
      </c>
      <c r="N218" s="152" t="s">
        <v>42</v>
      </c>
      <c r="P218" s="153">
        <f t="shared" si="51"/>
        <v>0</v>
      </c>
      <c r="Q218" s="153">
        <v>0</v>
      </c>
      <c r="R218" s="153">
        <f t="shared" si="52"/>
        <v>0</v>
      </c>
      <c r="S218" s="153">
        <v>0</v>
      </c>
      <c r="T218" s="154">
        <f t="shared" si="53"/>
        <v>0</v>
      </c>
      <c r="AR218" s="155" t="s">
        <v>561</v>
      </c>
      <c r="AT218" s="155" t="s">
        <v>319</v>
      </c>
      <c r="AU218" s="155" t="s">
        <v>88</v>
      </c>
      <c r="AY218" s="16" t="s">
        <v>317</v>
      </c>
      <c r="BE218" s="156">
        <f t="shared" si="54"/>
        <v>0</v>
      </c>
      <c r="BF218" s="156">
        <f t="shared" si="55"/>
        <v>0</v>
      </c>
      <c r="BG218" s="156">
        <f t="shared" si="56"/>
        <v>0</v>
      </c>
      <c r="BH218" s="156">
        <f t="shared" si="57"/>
        <v>0</v>
      </c>
      <c r="BI218" s="156">
        <f t="shared" si="58"/>
        <v>0</v>
      </c>
      <c r="BJ218" s="16" t="s">
        <v>88</v>
      </c>
      <c r="BK218" s="156">
        <f t="shared" si="59"/>
        <v>0</v>
      </c>
      <c r="BL218" s="16" t="s">
        <v>561</v>
      </c>
      <c r="BM218" s="155" t="s">
        <v>9483</v>
      </c>
    </row>
    <row r="219" spans="2:65" s="1" customFormat="1" ht="16.5" customHeight="1">
      <c r="B219" s="142"/>
      <c r="C219" s="143" t="s">
        <v>1670</v>
      </c>
      <c r="D219" s="143" t="s">
        <v>319</v>
      </c>
      <c r="E219" s="144" t="s">
        <v>9484</v>
      </c>
      <c r="F219" s="145" t="s">
        <v>9485</v>
      </c>
      <c r="G219" s="146" t="s">
        <v>467</v>
      </c>
      <c r="H219" s="147">
        <v>2001</v>
      </c>
      <c r="I219" s="148"/>
      <c r="J219" s="149">
        <f t="shared" si="50"/>
        <v>0</v>
      </c>
      <c r="K219" s="150"/>
      <c r="L219" s="31"/>
      <c r="M219" s="151" t="s">
        <v>1</v>
      </c>
      <c r="N219" s="152" t="s">
        <v>42</v>
      </c>
      <c r="P219" s="153">
        <f t="shared" si="51"/>
        <v>0</v>
      </c>
      <c r="Q219" s="153">
        <v>0</v>
      </c>
      <c r="R219" s="153">
        <f t="shared" si="52"/>
        <v>0</v>
      </c>
      <c r="S219" s="153">
        <v>0</v>
      </c>
      <c r="T219" s="154">
        <f t="shared" si="53"/>
        <v>0</v>
      </c>
      <c r="AR219" s="155" t="s">
        <v>561</v>
      </c>
      <c r="AT219" s="155" t="s">
        <v>319</v>
      </c>
      <c r="AU219" s="155" t="s">
        <v>88</v>
      </c>
      <c r="AY219" s="16" t="s">
        <v>317</v>
      </c>
      <c r="BE219" s="156">
        <f t="shared" si="54"/>
        <v>0</v>
      </c>
      <c r="BF219" s="156">
        <f t="shared" si="55"/>
        <v>0</v>
      </c>
      <c r="BG219" s="156">
        <f t="shared" si="56"/>
        <v>0</v>
      </c>
      <c r="BH219" s="156">
        <f t="shared" si="57"/>
        <v>0</v>
      </c>
      <c r="BI219" s="156">
        <f t="shared" si="58"/>
        <v>0</v>
      </c>
      <c r="BJ219" s="16" t="s">
        <v>88</v>
      </c>
      <c r="BK219" s="156">
        <f t="shared" si="59"/>
        <v>0</v>
      </c>
      <c r="BL219" s="16" t="s">
        <v>561</v>
      </c>
      <c r="BM219" s="155" t="s">
        <v>9486</v>
      </c>
    </row>
    <row r="220" spans="2:65" s="1" customFormat="1" ht="16.5" customHeight="1">
      <c r="B220" s="142"/>
      <c r="C220" s="143" t="s">
        <v>709</v>
      </c>
      <c r="D220" s="143" t="s">
        <v>319</v>
      </c>
      <c r="E220" s="144" t="s">
        <v>9487</v>
      </c>
      <c r="F220" s="145" t="s">
        <v>9488</v>
      </c>
      <c r="G220" s="146" t="s">
        <v>467</v>
      </c>
      <c r="H220" s="147">
        <v>101</v>
      </c>
      <c r="I220" s="148"/>
      <c r="J220" s="149">
        <f t="shared" si="50"/>
        <v>0</v>
      </c>
      <c r="K220" s="150"/>
      <c r="L220" s="31"/>
      <c r="M220" s="151" t="s">
        <v>1</v>
      </c>
      <c r="N220" s="152" t="s">
        <v>42</v>
      </c>
      <c r="P220" s="153">
        <f t="shared" si="51"/>
        <v>0</v>
      </c>
      <c r="Q220" s="153">
        <v>0</v>
      </c>
      <c r="R220" s="153">
        <f t="shared" si="52"/>
        <v>0</v>
      </c>
      <c r="S220" s="153">
        <v>0</v>
      </c>
      <c r="T220" s="154">
        <f t="shared" si="53"/>
        <v>0</v>
      </c>
      <c r="AR220" s="155" t="s">
        <v>561</v>
      </c>
      <c r="AT220" s="155" t="s">
        <v>319</v>
      </c>
      <c r="AU220" s="155" t="s">
        <v>88</v>
      </c>
      <c r="AY220" s="16" t="s">
        <v>317</v>
      </c>
      <c r="BE220" s="156">
        <f t="shared" si="54"/>
        <v>0</v>
      </c>
      <c r="BF220" s="156">
        <f t="shared" si="55"/>
        <v>0</v>
      </c>
      <c r="BG220" s="156">
        <f t="shared" si="56"/>
        <v>0</v>
      </c>
      <c r="BH220" s="156">
        <f t="shared" si="57"/>
        <v>0</v>
      </c>
      <c r="BI220" s="156">
        <f t="shared" si="58"/>
        <v>0</v>
      </c>
      <c r="BJ220" s="16" t="s">
        <v>88</v>
      </c>
      <c r="BK220" s="156">
        <f t="shared" si="59"/>
        <v>0</v>
      </c>
      <c r="BL220" s="16" t="s">
        <v>561</v>
      </c>
      <c r="BM220" s="155" t="s">
        <v>9489</v>
      </c>
    </row>
    <row r="221" spans="2:65" s="1" customFormat="1" ht="16.5" customHeight="1">
      <c r="B221" s="142"/>
      <c r="C221" s="179" t="s">
        <v>1678</v>
      </c>
      <c r="D221" s="179" t="s">
        <v>454</v>
      </c>
      <c r="E221" s="180" t="s">
        <v>9490</v>
      </c>
      <c r="F221" s="181" t="s">
        <v>9491</v>
      </c>
      <c r="G221" s="182" t="s">
        <v>467</v>
      </c>
      <c r="H221" s="183">
        <v>54</v>
      </c>
      <c r="I221" s="184"/>
      <c r="J221" s="185">
        <f t="shared" si="50"/>
        <v>0</v>
      </c>
      <c r="K221" s="186"/>
      <c r="L221" s="187"/>
      <c r="M221" s="188" t="s">
        <v>1</v>
      </c>
      <c r="N221" s="189" t="s">
        <v>42</v>
      </c>
      <c r="P221" s="153">
        <f t="shared" si="51"/>
        <v>0</v>
      </c>
      <c r="Q221" s="153">
        <v>0</v>
      </c>
      <c r="R221" s="153">
        <f t="shared" si="52"/>
        <v>0</v>
      </c>
      <c r="S221" s="153">
        <v>0</v>
      </c>
      <c r="T221" s="154">
        <f t="shared" si="53"/>
        <v>0</v>
      </c>
      <c r="AR221" s="155" t="s">
        <v>831</v>
      </c>
      <c r="AT221" s="155" t="s">
        <v>454</v>
      </c>
      <c r="AU221" s="155" t="s">
        <v>88</v>
      </c>
      <c r="AY221" s="16" t="s">
        <v>317</v>
      </c>
      <c r="BE221" s="156">
        <f t="shared" si="54"/>
        <v>0</v>
      </c>
      <c r="BF221" s="156">
        <f t="shared" si="55"/>
        <v>0</v>
      </c>
      <c r="BG221" s="156">
        <f t="shared" si="56"/>
        <v>0</v>
      </c>
      <c r="BH221" s="156">
        <f t="shared" si="57"/>
        <v>0</v>
      </c>
      <c r="BI221" s="156">
        <f t="shared" si="58"/>
        <v>0</v>
      </c>
      <c r="BJ221" s="16" t="s">
        <v>88</v>
      </c>
      <c r="BK221" s="156">
        <f t="shared" si="59"/>
        <v>0</v>
      </c>
      <c r="BL221" s="16" t="s">
        <v>561</v>
      </c>
      <c r="BM221" s="155" t="s">
        <v>9492</v>
      </c>
    </row>
    <row r="222" spans="2:65" s="1" customFormat="1" ht="72">
      <c r="B222" s="31"/>
      <c r="D222" s="158" t="s">
        <v>597</v>
      </c>
      <c r="F222" s="195" t="s">
        <v>9493</v>
      </c>
      <c r="I222" s="196"/>
      <c r="L222" s="31"/>
      <c r="M222" s="197"/>
      <c r="T222" s="58"/>
      <c r="AT222" s="16" t="s">
        <v>597</v>
      </c>
      <c r="AU222" s="16" t="s">
        <v>88</v>
      </c>
    </row>
    <row r="223" spans="2:65" s="1" customFormat="1" ht="49" customHeight="1">
      <c r="B223" s="142"/>
      <c r="C223" s="179" t="s">
        <v>715</v>
      </c>
      <c r="D223" s="179" t="s">
        <v>454</v>
      </c>
      <c r="E223" s="180" t="s">
        <v>9494</v>
      </c>
      <c r="F223" s="181" t="s">
        <v>9495</v>
      </c>
      <c r="G223" s="182" t="s">
        <v>467</v>
      </c>
      <c r="H223" s="183">
        <v>54</v>
      </c>
      <c r="I223" s="184"/>
      <c r="J223" s="185">
        <f t="shared" ref="J223:J235" si="60">ROUND(I223*H223,2)</f>
        <v>0</v>
      </c>
      <c r="K223" s="186"/>
      <c r="L223" s="187"/>
      <c r="M223" s="188" t="s">
        <v>1</v>
      </c>
      <c r="N223" s="189" t="s">
        <v>42</v>
      </c>
      <c r="P223" s="153">
        <f t="shared" ref="P223:P235" si="61">O223*H223</f>
        <v>0</v>
      </c>
      <c r="Q223" s="153">
        <v>0</v>
      </c>
      <c r="R223" s="153">
        <f t="shared" ref="R223:R235" si="62">Q223*H223</f>
        <v>0</v>
      </c>
      <c r="S223" s="153">
        <v>0</v>
      </c>
      <c r="T223" s="154">
        <f t="shared" ref="T223:T235" si="63">S223*H223</f>
        <v>0</v>
      </c>
      <c r="AR223" s="155" t="s">
        <v>831</v>
      </c>
      <c r="AT223" s="155" t="s">
        <v>454</v>
      </c>
      <c r="AU223" s="155" t="s">
        <v>88</v>
      </c>
      <c r="AY223" s="16" t="s">
        <v>317</v>
      </c>
      <c r="BE223" s="156">
        <f t="shared" ref="BE223:BE235" si="64">IF(N223="základná",J223,0)</f>
        <v>0</v>
      </c>
      <c r="BF223" s="156">
        <f t="shared" ref="BF223:BF235" si="65">IF(N223="znížená",J223,0)</f>
        <v>0</v>
      </c>
      <c r="BG223" s="156">
        <f t="shared" ref="BG223:BG235" si="66">IF(N223="zákl. prenesená",J223,0)</f>
        <v>0</v>
      </c>
      <c r="BH223" s="156">
        <f t="shared" ref="BH223:BH235" si="67">IF(N223="zníž. prenesená",J223,0)</f>
        <v>0</v>
      </c>
      <c r="BI223" s="156">
        <f t="shared" ref="BI223:BI235" si="68">IF(N223="nulová",J223,0)</f>
        <v>0</v>
      </c>
      <c r="BJ223" s="16" t="s">
        <v>88</v>
      </c>
      <c r="BK223" s="156">
        <f t="shared" ref="BK223:BK235" si="69">ROUND(I223*H223,2)</f>
        <v>0</v>
      </c>
      <c r="BL223" s="16" t="s">
        <v>561</v>
      </c>
      <c r="BM223" s="155" t="s">
        <v>9496</v>
      </c>
    </row>
    <row r="224" spans="2:65" s="1" customFormat="1" ht="16.5" customHeight="1">
      <c r="B224" s="142"/>
      <c r="C224" s="179" t="s">
        <v>1688</v>
      </c>
      <c r="D224" s="179" t="s">
        <v>454</v>
      </c>
      <c r="E224" s="180" t="s">
        <v>9497</v>
      </c>
      <c r="F224" s="181" t="s">
        <v>9498</v>
      </c>
      <c r="G224" s="182" t="s">
        <v>467</v>
      </c>
      <c r="H224" s="183">
        <v>54</v>
      </c>
      <c r="I224" s="184"/>
      <c r="J224" s="185">
        <f t="shared" si="60"/>
        <v>0</v>
      </c>
      <c r="K224" s="186"/>
      <c r="L224" s="187"/>
      <c r="M224" s="188" t="s">
        <v>1</v>
      </c>
      <c r="N224" s="189" t="s">
        <v>42</v>
      </c>
      <c r="P224" s="153">
        <f t="shared" si="61"/>
        <v>0</v>
      </c>
      <c r="Q224" s="153">
        <v>0</v>
      </c>
      <c r="R224" s="153">
        <f t="shared" si="62"/>
        <v>0</v>
      </c>
      <c r="S224" s="153">
        <v>0</v>
      </c>
      <c r="T224" s="154">
        <f t="shared" si="63"/>
        <v>0</v>
      </c>
      <c r="AR224" s="155" t="s">
        <v>831</v>
      </c>
      <c r="AT224" s="155" t="s">
        <v>454</v>
      </c>
      <c r="AU224" s="155" t="s">
        <v>88</v>
      </c>
      <c r="AY224" s="16" t="s">
        <v>317</v>
      </c>
      <c r="BE224" s="156">
        <f t="shared" si="64"/>
        <v>0</v>
      </c>
      <c r="BF224" s="156">
        <f t="shared" si="65"/>
        <v>0</v>
      </c>
      <c r="BG224" s="156">
        <f t="shared" si="66"/>
        <v>0</v>
      </c>
      <c r="BH224" s="156">
        <f t="shared" si="67"/>
        <v>0</v>
      </c>
      <c r="BI224" s="156">
        <f t="shared" si="68"/>
        <v>0</v>
      </c>
      <c r="BJ224" s="16" t="s">
        <v>88</v>
      </c>
      <c r="BK224" s="156">
        <f t="shared" si="69"/>
        <v>0</v>
      </c>
      <c r="BL224" s="16" t="s">
        <v>561</v>
      </c>
      <c r="BM224" s="155" t="s">
        <v>9499</v>
      </c>
    </row>
    <row r="225" spans="2:65" s="1" customFormat="1" ht="16.5" customHeight="1">
      <c r="B225" s="142"/>
      <c r="C225" s="143" t="s">
        <v>719</v>
      </c>
      <c r="D225" s="143" t="s">
        <v>319</v>
      </c>
      <c r="E225" s="144" t="s">
        <v>9500</v>
      </c>
      <c r="F225" s="145" t="s">
        <v>9501</v>
      </c>
      <c r="G225" s="146" t="s">
        <v>467</v>
      </c>
      <c r="H225" s="147">
        <v>54</v>
      </c>
      <c r="I225" s="148"/>
      <c r="J225" s="149">
        <f t="shared" si="60"/>
        <v>0</v>
      </c>
      <c r="K225" s="150"/>
      <c r="L225" s="31"/>
      <c r="M225" s="151" t="s">
        <v>1</v>
      </c>
      <c r="N225" s="152" t="s">
        <v>42</v>
      </c>
      <c r="P225" s="153">
        <f t="shared" si="61"/>
        <v>0</v>
      </c>
      <c r="Q225" s="153">
        <v>0</v>
      </c>
      <c r="R225" s="153">
        <f t="shared" si="62"/>
        <v>0</v>
      </c>
      <c r="S225" s="153">
        <v>0</v>
      </c>
      <c r="T225" s="154">
        <f t="shared" si="63"/>
        <v>0</v>
      </c>
      <c r="AR225" s="155" t="s">
        <v>561</v>
      </c>
      <c r="AT225" s="155" t="s">
        <v>319</v>
      </c>
      <c r="AU225" s="155" t="s">
        <v>88</v>
      </c>
      <c r="AY225" s="16" t="s">
        <v>317</v>
      </c>
      <c r="BE225" s="156">
        <f t="shared" si="64"/>
        <v>0</v>
      </c>
      <c r="BF225" s="156">
        <f t="shared" si="65"/>
        <v>0</v>
      </c>
      <c r="BG225" s="156">
        <f t="shared" si="66"/>
        <v>0</v>
      </c>
      <c r="BH225" s="156">
        <f t="shared" si="67"/>
        <v>0</v>
      </c>
      <c r="BI225" s="156">
        <f t="shared" si="68"/>
        <v>0</v>
      </c>
      <c r="BJ225" s="16" t="s">
        <v>88</v>
      </c>
      <c r="BK225" s="156">
        <f t="shared" si="69"/>
        <v>0</v>
      </c>
      <c r="BL225" s="16" t="s">
        <v>561</v>
      </c>
      <c r="BM225" s="155" t="s">
        <v>9502</v>
      </c>
    </row>
    <row r="226" spans="2:65" s="1" customFormat="1" ht="24.15" customHeight="1">
      <c r="B226" s="142"/>
      <c r="C226" s="179" t="s">
        <v>1697</v>
      </c>
      <c r="D226" s="179" t="s">
        <v>454</v>
      </c>
      <c r="E226" s="180" t="s">
        <v>9503</v>
      </c>
      <c r="F226" s="181" t="s">
        <v>9504</v>
      </c>
      <c r="G226" s="182" t="s">
        <v>467</v>
      </c>
      <c r="H226" s="183">
        <v>1</v>
      </c>
      <c r="I226" s="184"/>
      <c r="J226" s="185">
        <f t="shared" si="60"/>
        <v>0</v>
      </c>
      <c r="K226" s="186"/>
      <c r="L226" s="187"/>
      <c r="M226" s="188" t="s">
        <v>1</v>
      </c>
      <c r="N226" s="189" t="s">
        <v>42</v>
      </c>
      <c r="P226" s="153">
        <f t="shared" si="61"/>
        <v>0</v>
      </c>
      <c r="Q226" s="153">
        <v>0</v>
      </c>
      <c r="R226" s="153">
        <f t="shared" si="62"/>
        <v>0</v>
      </c>
      <c r="S226" s="153">
        <v>0</v>
      </c>
      <c r="T226" s="154">
        <f t="shared" si="63"/>
        <v>0</v>
      </c>
      <c r="AR226" s="155" t="s">
        <v>831</v>
      </c>
      <c r="AT226" s="155" t="s">
        <v>454</v>
      </c>
      <c r="AU226" s="155" t="s">
        <v>88</v>
      </c>
      <c r="AY226" s="16" t="s">
        <v>317</v>
      </c>
      <c r="BE226" s="156">
        <f t="shared" si="64"/>
        <v>0</v>
      </c>
      <c r="BF226" s="156">
        <f t="shared" si="65"/>
        <v>0</v>
      </c>
      <c r="BG226" s="156">
        <f t="shared" si="66"/>
        <v>0</v>
      </c>
      <c r="BH226" s="156">
        <f t="shared" si="67"/>
        <v>0</v>
      </c>
      <c r="BI226" s="156">
        <f t="shared" si="68"/>
        <v>0</v>
      </c>
      <c r="BJ226" s="16" t="s">
        <v>88</v>
      </c>
      <c r="BK226" s="156">
        <f t="shared" si="69"/>
        <v>0</v>
      </c>
      <c r="BL226" s="16" t="s">
        <v>561</v>
      </c>
      <c r="BM226" s="155" t="s">
        <v>9505</v>
      </c>
    </row>
    <row r="227" spans="2:65" s="1" customFormat="1" ht="16.5" customHeight="1">
      <c r="B227" s="142"/>
      <c r="C227" s="143" t="s">
        <v>1704</v>
      </c>
      <c r="D227" s="143" t="s">
        <v>319</v>
      </c>
      <c r="E227" s="144" t="s">
        <v>9503</v>
      </c>
      <c r="F227" s="145" t="s">
        <v>9506</v>
      </c>
      <c r="G227" s="146" t="s">
        <v>467</v>
      </c>
      <c r="H227" s="147">
        <v>1</v>
      </c>
      <c r="I227" s="148"/>
      <c r="J227" s="149">
        <f t="shared" si="60"/>
        <v>0</v>
      </c>
      <c r="K227" s="150"/>
      <c r="L227" s="31"/>
      <c r="M227" s="151" t="s">
        <v>1</v>
      </c>
      <c r="N227" s="152" t="s">
        <v>42</v>
      </c>
      <c r="P227" s="153">
        <f t="shared" si="61"/>
        <v>0</v>
      </c>
      <c r="Q227" s="153">
        <v>0</v>
      </c>
      <c r="R227" s="153">
        <f t="shared" si="62"/>
        <v>0</v>
      </c>
      <c r="S227" s="153">
        <v>0</v>
      </c>
      <c r="T227" s="154">
        <f t="shared" si="63"/>
        <v>0</v>
      </c>
      <c r="AR227" s="155" t="s">
        <v>561</v>
      </c>
      <c r="AT227" s="155" t="s">
        <v>319</v>
      </c>
      <c r="AU227" s="155" t="s">
        <v>88</v>
      </c>
      <c r="AY227" s="16" t="s">
        <v>317</v>
      </c>
      <c r="BE227" s="156">
        <f t="shared" si="64"/>
        <v>0</v>
      </c>
      <c r="BF227" s="156">
        <f t="shared" si="65"/>
        <v>0</v>
      </c>
      <c r="BG227" s="156">
        <f t="shared" si="66"/>
        <v>0</v>
      </c>
      <c r="BH227" s="156">
        <f t="shared" si="67"/>
        <v>0</v>
      </c>
      <c r="BI227" s="156">
        <f t="shared" si="68"/>
        <v>0</v>
      </c>
      <c r="BJ227" s="16" t="s">
        <v>88</v>
      </c>
      <c r="BK227" s="156">
        <f t="shared" si="69"/>
        <v>0</v>
      </c>
      <c r="BL227" s="16" t="s">
        <v>561</v>
      </c>
      <c r="BM227" s="155" t="s">
        <v>9507</v>
      </c>
    </row>
    <row r="228" spans="2:65" s="1" customFormat="1" ht="16.5" customHeight="1">
      <c r="B228" s="142"/>
      <c r="C228" s="179" t="s">
        <v>1722</v>
      </c>
      <c r="D228" s="179" t="s">
        <v>454</v>
      </c>
      <c r="E228" s="180" t="s">
        <v>9508</v>
      </c>
      <c r="F228" s="181" t="s">
        <v>9509</v>
      </c>
      <c r="G228" s="182" t="s">
        <v>467</v>
      </c>
      <c r="H228" s="183">
        <v>16</v>
      </c>
      <c r="I228" s="184"/>
      <c r="J228" s="185">
        <f t="shared" si="60"/>
        <v>0</v>
      </c>
      <c r="K228" s="186"/>
      <c r="L228" s="187"/>
      <c r="M228" s="188" t="s">
        <v>1</v>
      </c>
      <c r="N228" s="189" t="s">
        <v>42</v>
      </c>
      <c r="P228" s="153">
        <f t="shared" si="61"/>
        <v>0</v>
      </c>
      <c r="Q228" s="153">
        <v>0</v>
      </c>
      <c r="R228" s="153">
        <f t="shared" si="62"/>
        <v>0</v>
      </c>
      <c r="S228" s="153">
        <v>0</v>
      </c>
      <c r="T228" s="154">
        <f t="shared" si="63"/>
        <v>0</v>
      </c>
      <c r="AR228" s="155" t="s">
        <v>831</v>
      </c>
      <c r="AT228" s="155" t="s">
        <v>454</v>
      </c>
      <c r="AU228" s="155" t="s">
        <v>88</v>
      </c>
      <c r="AY228" s="16" t="s">
        <v>317</v>
      </c>
      <c r="BE228" s="156">
        <f t="shared" si="64"/>
        <v>0</v>
      </c>
      <c r="BF228" s="156">
        <f t="shared" si="65"/>
        <v>0</v>
      </c>
      <c r="BG228" s="156">
        <f t="shared" si="66"/>
        <v>0</v>
      </c>
      <c r="BH228" s="156">
        <f t="shared" si="67"/>
        <v>0</v>
      </c>
      <c r="BI228" s="156">
        <f t="shared" si="68"/>
        <v>0</v>
      </c>
      <c r="BJ228" s="16" t="s">
        <v>88</v>
      </c>
      <c r="BK228" s="156">
        <f t="shared" si="69"/>
        <v>0</v>
      </c>
      <c r="BL228" s="16" t="s">
        <v>561</v>
      </c>
      <c r="BM228" s="155" t="s">
        <v>9510</v>
      </c>
    </row>
    <row r="229" spans="2:65" s="1" customFormat="1" ht="16.5" customHeight="1">
      <c r="B229" s="142"/>
      <c r="C229" s="143" t="s">
        <v>1726</v>
      </c>
      <c r="D229" s="143" t="s">
        <v>319</v>
      </c>
      <c r="E229" s="144" t="s">
        <v>9508</v>
      </c>
      <c r="F229" s="145" t="s">
        <v>9511</v>
      </c>
      <c r="G229" s="146" t="s">
        <v>467</v>
      </c>
      <c r="H229" s="147">
        <v>16</v>
      </c>
      <c r="I229" s="148"/>
      <c r="J229" s="149">
        <f t="shared" si="60"/>
        <v>0</v>
      </c>
      <c r="K229" s="150"/>
      <c r="L229" s="31"/>
      <c r="M229" s="151" t="s">
        <v>1</v>
      </c>
      <c r="N229" s="152" t="s">
        <v>42</v>
      </c>
      <c r="P229" s="153">
        <f t="shared" si="61"/>
        <v>0</v>
      </c>
      <c r="Q229" s="153">
        <v>0</v>
      </c>
      <c r="R229" s="153">
        <f t="shared" si="62"/>
        <v>0</v>
      </c>
      <c r="S229" s="153">
        <v>0</v>
      </c>
      <c r="T229" s="154">
        <f t="shared" si="63"/>
        <v>0</v>
      </c>
      <c r="AR229" s="155" t="s">
        <v>561</v>
      </c>
      <c r="AT229" s="155" t="s">
        <v>319</v>
      </c>
      <c r="AU229" s="155" t="s">
        <v>88</v>
      </c>
      <c r="AY229" s="16" t="s">
        <v>317</v>
      </c>
      <c r="BE229" s="156">
        <f t="shared" si="64"/>
        <v>0</v>
      </c>
      <c r="BF229" s="156">
        <f t="shared" si="65"/>
        <v>0</v>
      </c>
      <c r="BG229" s="156">
        <f t="shared" si="66"/>
        <v>0</v>
      </c>
      <c r="BH229" s="156">
        <f t="shared" si="67"/>
        <v>0</v>
      </c>
      <c r="BI229" s="156">
        <f t="shared" si="68"/>
        <v>0</v>
      </c>
      <c r="BJ229" s="16" t="s">
        <v>88</v>
      </c>
      <c r="BK229" s="156">
        <f t="shared" si="69"/>
        <v>0</v>
      </c>
      <c r="BL229" s="16" t="s">
        <v>561</v>
      </c>
      <c r="BM229" s="155" t="s">
        <v>9512</v>
      </c>
    </row>
    <row r="230" spans="2:65" s="1" customFormat="1" ht="16.5" customHeight="1">
      <c r="B230" s="142"/>
      <c r="C230" s="179" t="s">
        <v>1748</v>
      </c>
      <c r="D230" s="179" t="s">
        <v>454</v>
      </c>
      <c r="E230" s="180" t="s">
        <v>9513</v>
      </c>
      <c r="F230" s="181" t="s">
        <v>9514</v>
      </c>
      <c r="G230" s="182" t="s">
        <v>467</v>
      </c>
      <c r="H230" s="183">
        <v>14</v>
      </c>
      <c r="I230" s="184"/>
      <c r="J230" s="185">
        <f t="shared" si="60"/>
        <v>0</v>
      </c>
      <c r="K230" s="186"/>
      <c r="L230" s="187"/>
      <c r="M230" s="188" t="s">
        <v>1</v>
      </c>
      <c r="N230" s="189" t="s">
        <v>42</v>
      </c>
      <c r="P230" s="153">
        <f t="shared" si="61"/>
        <v>0</v>
      </c>
      <c r="Q230" s="153">
        <v>0</v>
      </c>
      <c r="R230" s="153">
        <f t="shared" si="62"/>
        <v>0</v>
      </c>
      <c r="S230" s="153">
        <v>0</v>
      </c>
      <c r="T230" s="154">
        <f t="shared" si="63"/>
        <v>0</v>
      </c>
      <c r="AR230" s="155" t="s">
        <v>831</v>
      </c>
      <c r="AT230" s="155" t="s">
        <v>454</v>
      </c>
      <c r="AU230" s="155" t="s">
        <v>88</v>
      </c>
      <c r="AY230" s="16" t="s">
        <v>317</v>
      </c>
      <c r="BE230" s="156">
        <f t="shared" si="64"/>
        <v>0</v>
      </c>
      <c r="BF230" s="156">
        <f t="shared" si="65"/>
        <v>0</v>
      </c>
      <c r="BG230" s="156">
        <f t="shared" si="66"/>
        <v>0</v>
      </c>
      <c r="BH230" s="156">
        <f t="shared" si="67"/>
        <v>0</v>
      </c>
      <c r="BI230" s="156">
        <f t="shared" si="68"/>
        <v>0</v>
      </c>
      <c r="BJ230" s="16" t="s">
        <v>88</v>
      </c>
      <c r="BK230" s="156">
        <f t="shared" si="69"/>
        <v>0</v>
      </c>
      <c r="BL230" s="16" t="s">
        <v>561</v>
      </c>
      <c r="BM230" s="155" t="s">
        <v>9515</v>
      </c>
    </row>
    <row r="231" spans="2:65" s="1" customFormat="1" ht="16.5" customHeight="1">
      <c r="B231" s="142"/>
      <c r="C231" s="143" t="s">
        <v>725</v>
      </c>
      <c r="D231" s="143" t="s">
        <v>319</v>
      </c>
      <c r="E231" s="144" t="s">
        <v>9513</v>
      </c>
      <c r="F231" s="145" t="s">
        <v>9516</v>
      </c>
      <c r="G231" s="146" t="s">
        <v>467</v>
      </c>
      <c r="H231" s="147">
        <v>14</v>
      </c>
      <c r="I231" s="148"/>
      <c r="J231" s="149">
        <f t="shared" si="60"/>
        <v>0</v>
      </c>
      <c r="K231" s="150"/>
      <c r="L231" s="31"/>
      <c r="M231" s="151" t="s">
        <v>1</v>
      </c>
      <c r="N231" s="152" t="s">
        <v>42</v>
      </c>
      <c r="P231" s="153">
        <f t="shared" si="61"/>
        <v>0</v>
      </c>
      <c r="Q231" s="153">
        <v>0</v>
      </c>
      <c r="R231" s="153">
        <f t="shared" si="62"/>
        <v>0</v>
      </c>
      <c r="S231" s="153">
        <v>0</v>
      </c>
      <c r="T231" s="154">
        <f t="shared" si="63"/>
        <v>0</v>
      </c>
      <c r="AR231" s="155" t="s">
        <v>561</v>
      </c>
      <c r="AT231" s="155" t="s">
        <v>319</v>
      </c>
      <c r="AU231" s="155" t="s">
        <v>88</v>
      </c>
      <c r="AY231" s="16" t="s">
        <v>317</v>
      </c>
      <c r="BE231" s="156">
        <f t="shared" si="64"/>
        <v>0</v>
      </c>
      <c r="BF231" s="156">
        <f t="shared" si="65"/>
        <v>0</v>
      </c>
      <c r="BG231" s="156">
        <f t="shared" si="66"/>
        <v>0</v>
      </c>
      <c r="BH231" s="156">
        <f t="shared" si="67"/>
        <v>0</v>
      </c>
      <c r="BI231" s="156">
        <f t="shared" si="68"/>
        <v>0</v>
      </c>
      <c r="BJ231" s="16" t="s">
        <v>88</v>
      </c>
      <c r="BK231" s="156">
        <f t="shared" si="69"/>
        <v>0</v>
      </c>
      <c r="BL231" s="16" t="s">
        <v>561</v>
      </c>
      <c r="BM231" s="155" t="s">
        <v>9517</v>
      </c>
    </row>
    <row r="232" spans="2:65" s="1" customFormat="1" ht="16.5" customHeight="1">
      <c r="B232" s="142"/>
      <c r="C232" s="179" t="s">
        <v>2371</v>
      </c>
      <c r="D232" s="179" t="s">
        <v>454</v>
      </c>
      <c r="E232" s="180" t="s">
        <v>9518</v>
      </c>
      <c r="F232" s="181" t="s">
        <v>9519</v>
      </c>
      <c r="G232" s="182" t="s">
        <v>467</v>
      </c>
      <c r="H232" s="183">
        <v>12</v>
      </c>
      <c r="I232" s="184"/>
      <c r="J232" s="185">
        <f t="shared" si="60"/>
        <v>0</v>
      </c>
      <c r="K232" s="186"/>
      <c r="L232" s="187"/>
      <c r="M232" s="188" t="s">
        <v>1</v>
      </c>
      <c r="N232" s="189" t="s">
        <v>42</v>
      </c>
      <c r="P232" s="153">
        <f t="shared" si="61"/>
        <v>0</v>
      </c>
      <c r="Q232" s="153">
        <v>0</v>
      </c>
      <c r="R232" s="153">
        <f t="shared" si="62"/>
        <v>0</v>
      </c>
      <c r="S232" s="153">
        <v>0</v>
      </c>
      <c r="T232" s="154">
        <f t="shared" si="63"/>
        <v>0</v>
      </c>
      <c r="AR232" s="155" t="s">
        <v>831</v>
      </c>
      <c r="AT232" s="155" t="s">
        <v>454</v>
      </c>
      <c r="AU232" s="155" t="s">
        <v>88</v>
      </c>
      <c r="AY232" s="16" t="s">
        <v>317</v>
      </c>
      <c r="BE232" s="156">
        <f t="shared" si="64"/>
        <v>0</v>
      </c>
      <c r="BF232" s="156">
        <f t="shared" si="65"/>
        <v>0</v>
      </c>
      <c r="BG232" s="156">
        <f t="shared" si="66"/>
        <v>0</v>
      </c>
      <c r="BH232" s="156">
        <f t="shared" si="67"/>
        <v>0</v>
      </c>
      <c r="BI232" s="156">
        <f t="shared" si="68"/>
        <v>0</v>
      </c>
      <c r="BJ232" s="16" t="s">
        <v>88</v>
      </c>
      <c r="BK232" s="156">
        <f t="shared" si="69"/>
        <v>0</v>
      </c>
      <c r="BL232" s="16" t="s">
        <v>561</v>
      </c>
      <c r="BM232" s="155" t="s">
        <v>9520</v>
      </c>
    </row>
    <row r="233" spans="2:65" s="1" customFormat="1" ht="16.5" customHeight="1">
      <c r="B233" s="142"/>
      <c r="C233" s="143" t="s">
        <v>2355</v>
      </c>
      <c r="D233" s="143" t="s">
        <v>319</v>
      </c>
      <c r="E233" s="144" t="s">
        <v>9521</v>
      </c>
      <c r="F233" s="145" t="s">
        <v>9519</v>
      </c>
      <c r="G233" s="146" t="s">
        <v>467</v>
      </c>
      <c r="H233" s="147">
        <v>12</v>
      </c>
      <c r="I233" s="148"/>
      <c r="J233" s="149">
        <f t="shared" si="60"/>
        <v>0</v>
      </c>
      <c r="K233" s="150"/>
      <c r="L233" s="31"/>
      <c r="M233" s="151" t="s">
        <v>1</v>
      </c>
      <c r="N233" s="152" t="s">
        <v>42</v>
      </c>
      <c r="P233" s="153">
        <f t="shared" si="61"/>
        <v>0</v>
      </c>
      <c r="Q233" s="153">
        <v>0</v>
      </c>
      <c r="R233" s="153">
        <f t="shared" si="62"/>
        <v>0</v>
      </c>
      <c r="S233" s="153">
        <v>0</v>
      </c>
      <c r="T233" s="154">
        <f t="shared" si="63"/>
        <v>0</v>
      </c>
      <c r="AR233" s="155" t="s">
        <v>561</v>
      </c>
      <c r="AT233" s="155" t="s">
        <v>319</v>
      </c>
      <c r="AU233" s="155" t="s">
        <v>88</v>
      </c>
      <c r="AY233" s="16" t="s">
        <v>317</v>
      </c>
      <c r="BE233" s="156">
        <f t="shared" si="64"/>
        <v>0</v>
      </c>
      <c r="BF233" s="156">
        <f t="shared" si="65"/>
        <v>0</v>
      </c>
      <c r="BG233" s="156">
        <f t="shared" si="66"/>
        <v>0</v>
      </c>
      <c r="BH233" s="156">
        <f t="shared" si="67"/>
        <v>0</v>
      </c>
      <c r="BI233" s="156">
        <f t="shared" si="68"/>
        <v>0</v>
      </c>
      <c r="BJ233" s="16" t="s">
        <v>88</v>
      </c>
      <c r="BK233" s="156">
        <f t="shared" si="69"/>
        <v>0</v>
      </c>
      <c r="BL233" s="16" t="s">
        <v>561</v>
      </c>
      <c r="BM233" s="155" t="s">
        <v>9522</v>
      </c>
    </row>
    <row r="234" spans="2:65" s="1" customFormat="1" ht="16.5" customHeight="1">
      <c r="B234" s="142"/>
      <c r="C234" s="179" t="s">
        <v>2359</v>
      </c>
      <c r="D234" s="179" t="s">
        <v>454</v>
      </c>
      <c r="E234" s="180" t="s">
        <v>9523</v>
      </c>
      <c r="F234" s="181" t="s">
        <v>9524</v>
      </c>
      <c r="G234" s="182" t="s">
        <v>467</v>
      </c>
      <c r="H234" s="183">
        <v>2</v>
      </c>
      <c r="I234" s="184"/>
      <c r="J234" s="185">
        <f t="shared" si="60"/>
        <v>0</v>
      </c>
      <c r="K234" s="186"/>
      <c r="L234" s="187"/>
      <c r="M234" s="188" t="s">
        <v>1</v>
      </c>
      <c r="N234" s="189" t="s">
        <v>42</v>
      </c>
      <c r="P234" s="153">
        <f t="shared" si="61"/>
        <v>0</v>
      </c>
      <c r="Q234" s="153">
        <v>0</v>
      </c>
      <c r="R234" s="153">
        <f t="shared" si="62"/>
        <v>0</v>
      </c>
      <c r="S234" s="153">
        <v>0</v>
      </c>
      <c r="T234" s="154">
        <f t="shared" si="63"/>
        <v>0</v>
      </c>
      <c r="AR234" s="155" t="s">
        <v>831</v>
      </c>
      <c r="AT234" s="155" t="s">
        <v>454</v>
      </c>
      <c r="AU234" s="155" t="s">
        <v>88</v>
      </c>
      <c r="AY234" s="16" t="s">
        <v>317</v>
      </c>
      <c r="BE234" s="156">
        <f t="shared" si="64"/>
        <v>0</v>
      </c>
      <c r="BF234" s="156">
        <f t="shared" si="65"/>
        <v>0</v>
      </c>
      <c r="BG234" s="156">
        <f t="shared" si="66"/>
        <v>0</v>
      </c>
      <c r="BH234" s="156">
        <f t="shared" si="67"/>
        <v>0</v>
      </c>
      <c r="BI234" s="156">
        <f t="shared" si="68"/>
        <v>0</v>
      </c>
      <c r="BJ234" s="16" t="s">
        <v>88</v>
      </c>
      <c r="BK234" s="156">
        <f t="shared" si="69"/>
        <v>0</v>
      </c>
      <c r="BL234" s="16" t="s">
        <v>561</v>
      </c>
      <c r="BM234" s="155" t="s">
        <v>9525</v>
      </c>
    </row>
    <row r="235" spans="2:65" s="1" customFormat="1" ht="16.5" customHeight="1">
      <c r="B235" s="142"/>
      <c r="C235" s="143" t="s">
        <v>2367</v>
      </c>
      <c r="D235" s="143" t="s">
        <v>319</v>
      </c>
      <c r="E235" s="144" t="s">
        <v>9526</v>
      </c>
      <c r="F235" s="145" t="s">
        <v>9524</v>
      </c>
      <c r="G235" s="146" t="s">
        <v>467</v>
      </c>
      <c r="H235" s="147">
        <v>2</v>
      </c>
      <c r="I235" s="148"/>
      <c r="J235" s="149">
        <f t="shared" si="60"/>
        <v>0</v>
      </c>
      <c r="K235" s="150"/>
      <c r="L235" s="31"/>
      <c r="M235" s="151" t="s">
        <v>1</v>
      </c>
      <c r="N235" s="152" t="s">
        <v>42</v>
      </c>
      <c r="P235" s="153">
        <f t="shared" si="61"/>
        <v>0</v>
      </c>
      <c r="Q235" s="153">
        <v>0</v>
      </c>
      <c r="R235" s="153">
        <f t="shared" si="62"/>
        <v>0</v>
      </c>
      <c r="S235" s="153">
        <v>0</v>
      </c>
      <c r="T235" s="154">
        <f t="shared" si="63"/>
        <v>0</v>
      </c>
      <c r="AR235" s="155" t="s">
        <v>561</v>
      </c>
      <c r="AT235" s="155" t="s">
        <v>319</v>
      </c>
      <c r="AU235" s="155" t="s">
        <v>88</v>
      </c>
      <c r="AY235" s="16" t="s">
        <v>317</v>
      </c>
      <c r="BE235" s="156">
        <f t="shared" si="64"/>
        <v>0</v>
      </c>
      <c r="BF235" s="156">
        <f t="shared" si="65"/>
        <v>0</v>
      </c>
      <c r="BG235" s="156">
        <f t="shared" si="66"/>
        <v>0</v>
      </c>
      <c r="BH235" s="156">
        <f t="shared" si="67"/>
        <v>0</v>
      </c>
      <c r="BI235" s="156">
        <f t="shared" si="68"/>
        <v>0</v>
      </c>
      <c r="BJ235" s="16" t="s">
        <v>88</v>
      </c>
      <c r="BK235" s="156">
        <f t="shared" si="69"/>
        <v>0</v>
      </c>
      <c r="BL235" s="16" t="s">
        <v>561</v>
      </c>
      <c r="BM235" s="155" t="s">
        <v>9527</v>
      </c>
    </row>
    <row r="236" spans="2:65" s="11" customFormat="1" ht="22.75" customHeight="1">
      <c r="B236" s="130"/>
      <c r="D236" s="131" t="s">
        <v>75</v>
      </c>
      <c r="E236" s="140" t="s">
        <v>716</v>
      </c>
      <c r="F236" s="140" t="s">
        <v>8820</v>
      </c>
      <c r="I236" s="133"/>
      <c r="J236" s="141">
        <f>BK236</f>
        <v>0</v>
      </c>
      <c r="L236" s="130"/>
      <c r="M236" s="135"/>
      <c r="P236" s="136">
        <f>SUM(P237:P267)</f>
        <v>0</v>
      </c>
      <c r="R236" s="136">
        <f>SUM(R237:R267)</f>
        <v>2.7084299999999999</v>
      </c>
      <c r="T236" s="137">
        <f>SUM(T237:T267)</f>
        <v>0</v>
      </c>
      <c r="AR236" s="131" t="s">
        <v>92</v>
      </c>
      <c r="AT236" s="138" t="s">
        <v>75</v>
      </c>
      <c r="AU236" s="138" t="s">
        <v>83</v>
      </c>
      <c r="AY236" s="131" t="s">
        <v>317</v>
      </c>
      <c r="BK236" s="139">
        <f>SUM(BK237:BK267)</f>
        <v>0</v>
      </c>
    </row>
    <row r="237" spans="2:65" s="1" customFormat="1" ht="33" customHeight="1">
      <c r="B237" s="142"/>
      <c r="C237" s="143" t="s">
        <v>2379</v>
      </c>
      <c r="D237" s="200" t="s">
        <v>319</v>
      </c>
      <c r="E237" s="144" t="s">
        <v>9528</v>
      </c>
      <c r="F237" s="145" t="s">
        <v>9529</v>
      </c>
      <c r="G237" s="146" t="s">
        <v>484</v>
      </c>
      <c r="H237" s="147">
        <v>8</v>
      </c>
      <c r="I237" s="148"/>
      <c r="J237" s="149">
        <f t="shared" ref="J237:J267" si="70">ROUND(I237*H237,2)</f>
        <v>0</v>
      </c>
      <c r="K237" s="150"/>
      <c r="L237" s="31"/>
      <c r="M237" s="151" t="s">
        <v>1</v>
      </c>
      <c r="N237" s="152" t="s">
        <v>42</v>
      </c>
      <c r="P237" s="153">
        <f t="shared" ref="P237:P267" si="71">O237*H237</f>
        <v>0</v>
      </c>
      <c r="Q237" s="153">
        <v>0</v>
      </c>
      <c r="R237" s="153">
        <f t="shared" ref="R237:R267" si="72">Q237*H237</f>
        <v>0</v>
      </c>
      <c r="S237" s="153">
        <v>0</v>
      </c>
      <c r="T237" s="154">
        <f t="shared" ref="T237:T267" si="73">S237*H237</f>
        <v>0</v>
      </c>
      <c r="AR237" s="155" t="s">
        <v>561</v>
      </c>
      <c r="AT237" s="155" t="s">
        <v>319</v>
      </c>
      <c r="AU237" s="155" t="s">
        <v>88</v>
      </c>
      <c r="AY237" s="16" t="s">
        <v>317</v>
      </c>
      <c r="BE237" s="156">
        <f t="shared" ref="BE237:BE267" si="74">IF(N237="základná",J237,0)</f>
        <v>0</v>
      </c>
      <c r="BF237" s="156">
        <f t="shared" ref="BF237:BF267" si="75">IF(N237="znížená",J237,0)</f>
        <v>0</v>
      </c>
      <c r="BG237" s="156">
        <f t="shared" ref="BG237:BG267" si="76">IF(N237="zákl. prenesená",J237,0)</f>
        <v>0</v>
      </c>
      <c r="BH237" s="156">
        <f t="shared" ref="BH237:BH267" si="77">IF(N237="zníž. prenesená",J237,0)</f>
        <v>0</v>
      </c>
      <c r="BI237" s="156">
        <f t="shared" ref="BI237:BI267" si="78">IF(N237="nulová",J237,0)</f>
        <v>0</v>
      </c>
      <c r="BJ237" s="16" t="s">
        <v>88</v>
      </c>
      <c r="BK237" s="156">
        <f t="shared" ref="BK237:BK267" si="79">ROUND(I237*H237,2)</f>
        <v>0</v>
      </c>
      <c r="BL237" s="16" t="s">
        <v>561</v>
      </c>
      <c r="BM237" s="155" t="s">
        <v>9530</v>
      </c>
    </row>
    <row r="238" spans="2:65" s="1" customFormat="1" ht="24.15" customHeight="1">
      <c r="B238" s="142"/>
      <c r="C238" s="179" t="s">
        <v>2384</v>
      </c>
      <c r="D238" s="201" t="s">
        <v>454</v>
      </c>
      <c r="E238" s="180" t="s">
        <v>9531</v>
      </c>
      <c r="F238" s="181" t="s">
        <v>9532</v>
      </c>
      <c r="G238" s="182" t="s">
        <v>484</v>
      </c>
      <c r="H238" s="183">
        <v>8</v>
      </c>
      <c r="I238" s="184"/>
      <c r="J238" s="185">
        <f t="shared" si="70"/>
        <v>0</v>
      </c>
      <c r="K238" s="186"/>
      <c r="L238" s="187"/>
      <c r="M238" s="188" t="s">
        <v>1</v>
      </c>
      <c r="N238" s="189" t="s">
        <v>42</v>
      </c>
      <c r="P238" s="153">
        <f t="shared" si="71"/>
        <v>0</v>
      </c>
      <c r="Q238" s="153">
        <v>2.8800000000000002E-3</v>
      </c>
      <c r="R238" s="153">
        <f t="shared" si="72"/>
        <v>2.3040000000000001E-2</v>
      </c>
      <c r="S238" s="153">
        <v>0</v>
      </c>
      <c r="T238" s="154">
        <f t="shared" si="73"/>
        <v>0</v>
      </c>
      <c r="AR238" s="155" t="s">
        <v>831</v>
      </c>
      <c r="AT238" s="155" t="s">
        <v>454</v>
      </c>
      <c r="AU238" s="155" t="s">
        <v>88</v>
      </c>
      <c r="AY238" s="16" t="s">
        <v>317</v>
      </c>
      <c r="BE238" s="156">
        <f t="shared" si="74"/>
        <v>0</v>
      </c>
      <c r="BF238" s="156">
        <f t="shared" si="75"/>
        <v>0</v>
      </c>
      <c r="BG238" s="156">
        <f t="shared" si="76"/>
        <v>0</v>
      </c>
      <c r="BH238" s="156">
        <f t="shared" si="77"/>
        <v>0</v>
      </c>
      <c r="BI238" s="156">
        <f t="shared" si="78"/>
        <v>0</v>
      </c>
      <c r="BJ238" s="16" t="s">
        <v>88</v>
      </c>
      <c r="BK238" s="156">
        <f t="shared" si="79"/>
        <v>0</v>
      </c>
      <c r="BL238" s="16" t="s">
        <v>561</v>
      </c>
      <c r="BM238" s="155" t="s">
        <v>9533</v>
      </c>
    </row>
    <row r="239" spans="2:65" s="1" customFormat="1" ht="33" customHeight="1">
      <c r="B239" s="142"/>
      <c r="C239" s="143" t="s">
        <v>1758</v>
      </c>
      <c r="D239" s="206" t="s">
        <v>319</v>
      </c>
      <c r="E239" s="144" t="s">
        <v>8851</v>
      </c>
      <c r="F239" s="145" t="s">
        <v>9534</v>
      </c>
      <c r="G239" s="146" t="s">
        <v>484</v>
      </c>
      <c r="H239" s="147">
        <v>6</v>
      </c>
      <c r="I239" s="148"/>
      <c r="J239" s="149">
        <f t="shared" si="70"/>
        <v>0</v>
      </c>
      <c r="K239" s="150"/>
      <c r="L239" s="31"/>
      <c r="M239" s="151" t="s">
        <v>1</v>
      </c>
      <c r="N239" s="152" t="s">
        <v>42</v>
      </c>
      <c r="P239" s="153">
        <f t="shared" si="71"/>
        <v>0</v>
      </c>
      <c r="Q239" s="153">
        <v>0</v>
      </c>
      <c r="R239" s="153">
        <f t="shared" si="72"/>
        <v>0</v>
      </c>
      <c r="S239" s="153">
        <v>0</v>
      </c>
      <c r="T239" s="154">
        <f t="shared" si="73"/>
        <v>0</v>
      </c>
      <c r="AR239" s="155" t="s">
        <v>561</v>
      </c>
      <c r="AT239" s="155" t="s">
        <v>319</v>
      </c>
      <c r="AU239" s="155" t="s">
        <v>88</v>
      </c>
      <c r="AY239" s="16" t="s">
        <v>317</v>
      </c>
      <c r="BE239" s="156">
        <f t="shared" si="74"/>
        <v>0</v>
      </c>
      <c r="BF239" s="156">
        <f t="shared" si="75"/>
        <v>0</v>
      </c>
      <c r="BG239" s="156">
        <f t="shared" si="76"/>
        <v>0</v>
      </c>
      <c r="BH239" s="156">
        <f t="shared" si="77"/>
        <v>0</v>
      </c>
      <c r="BI239" s="156">
        <f t="shared" si="78"/>
        <v>0</v>
      </c>
      <c r="BJ239" s="16" t="s">
        <v>88</v>
      </c>
      <c r="BK239" s="156">
        <f t="shared" si="79"/>
        <v>0</v>
      </c>
      <c r="BL239" s="16" t="s">
        <v>561</v>
      </c>
      <c r="BM239" s="155" t="s">
        <v>9535</v>
      </c>
    </row>
    <row r="240" spans="2:65" s="1" customFormat="1" ht="24.15" customHeight="1">
      <c r="B240" s="142"/>
      <c r="C240" s="179" t="s">
        <v>728</v>
      </c>
      <c r="D240" s="203" t="s">
        <v>454</v>
      </c>
      <c r="E240" s="180" t="s">
        <v>8854</v>
      </c>
      <c r="F240" s="181" t="s">
        <v>9536</v>
      </c>
      <c r="G240" s="182" t="s">
        <v>484</v>
      </c>
      <c r="H240" s="183">
        <v>6</v>
      </c>
      <c r="I240" s="184"/>
      <c r="J240" s="185">
        <f t="shared" si="70"/>
        <v>0</v>
      </c>
      <c r="K240" s="186"/>
      <c r="L240" s="187"/>
      <c r="M240" s="188" t="s">
        <v>1</v>
      </c>
      <c r="N240" s="189" t="s">
        <v>42</v>
      </c>
      <c r="P240" s="153">
        <f t="shared" si="71"/>
        <v>0</v>
      </c>
      <c r="Q240" s="153">
        <v>2.3999999999999998E-3</v>
      </c>
      <c r="R240" s="153">
        <f t="shared" si="72"/>
        <v>1.44E-2</v>
      </c>
      <c r="S240" s="153">
        <v>0</v>
      </c>
      <c r="T240" s="154">
        <f t="shared" si="73"/>
        <v>0</v>
      </c>
      <c r="AR240" s="155" t="s">
        <v>831</v>
      </c>
      <c r="AT240" s="155" t="s">
        <v>454</v>
      </c>
      <c r="AU240" s="155" t="s">
        <v>88</v>
      </c>
      <c r="AY240" s="16" t="s">
        <v>317</v>
      </c>
      <c r="BE240" s="156">
        <f t="shared" si="74"/>
        <v>0</v>
      </c>
      <c r="BF240" s="156">
        <f t="shared" si="75"/>
        <v>0</v>
      </c>
      <c r="BG240" s="156">
        <f t="shared" si="76"/>
        <v>0</v>
      </c>
      <c r="BH240" s="156">
        <f t="shared" si="77"/>
        <v>0</v>
      </c>
      <c r="BI240" s="156">
        <f t="shared" si="78"/>
        <v>0</v>
      </c>
      <c r="BJ240" s="16" t="s">
        <v>88</v>
      </c>
      <c r="BK240" s="156">
        <f t="shared" si="79"/>
        <v>0</v>
      </c>
      <c r="BL240" s="16" t="s">
        <v>561</v>
      </c>
      <c r="BM240" s="155" t="s">
        <v>9537</v>
      </c>
    </row>
    <row r="241" spans="2:65" s="1" customFormat="1" ht="33" customHeight="1">
      <c r="B241" s="142"/>
      <c r="C241" s="143" t="s">
        <v>1769</v>
      </c>
      <c r="D241" s="206" t="s">
        <v>319</v>
      </c>
      <c r="E241" s="144" t="s">
        <v>8857</v>
      </c>
      <c r="F241" s="145" t="s">
        <v>8852</v>
      </c>
      <c r="G241" s="146" t="s">
        <v>484</v>
      </c>
      <c r="H241" s="147">
        <v>152</v>
      </c>
      <c r="I241" s="148"/>
      <c r="J241" s="149">
        <f t="shared" si="70"/>
        <v>0</v>
      </c>
      <c r="K241" s="150"/>
      <c r="L241" s="31"/>
      <c r="M241" s="151" t="s">
        <v>1</v>
      </c>
      <c r="N241" s="152" t="s">
        <v>42</v>
      </c>
      <c r="P241" s="153">
        <f t="shared" si="71"/>
        <v>0</v>
      </c>
      <c r="Q241" s="153">
        <v>0</v>
      </c>
      <c r="R241" s="153">
        <f t="shared" si="72"/>
        <v>0</v>
      </c>
      <c r="S241" s="153">
        <v>0</v>
      </c>
      <c r="T241" s="154">
        <f t="shared" si="73"/>
        <v>0</v>
      </c>
      <c r="AR241" s="155" t="s">
        <v>561</v>
      </c>
      <c r="AT241" s="155" t="s">
        <v>319</v>
      </c>
      <c r="AU241" s="155" t="s">
        <v>88</v>
      </c>
      <c r="AY241" s="16" t="s">
        <v>317</v>
      </c>
      <c r="BE241" s="156">
        <f t="shared" si="74"/>
        <v>0</v>
      </c>
      <c r="BF241" s="156">
        <f t="shared" si="75"/>
        <v>0</v>
      </c>
      <c r="BG241" s="156">
        <f t="shared" si="76"/>
        <v>0</v>
      </c>
      <c r="BH241" s="156">
        <f t="shared" si="77"/>
        <v>0</v>
      </c>
      <c r="BI241" s="156">
        <f t="shared" si="78"/>
        <v>0</v>
      </c>
      <c r="BJ241" s="16" t="s">
        <v>88</v>
      </c>
      <c r="BK241" s="156">
        <f t="shared" si="79"/>
        <v>0</v>
      </c>
      <c r="BL241" s="16" t="s">
        <v>561</v>
      </c>
      <c r="BM241" s="155" t="s">
        <v>9538</v>
      </c>
    </row>
    <row r="242" spans="2:65" s="1" customFormat="1" ht="24.15" customHeight="1">
      <c r="B242" s="142"/>
      <c r="C242" s="179" t="s">
        <v>732</v>
      </c>
      <c r="D242" s="203" t="s">
        <v>454</v>
      </c>
      <c r="E242" s="180" t="s">
        <v>8860</v>
      </c>
      <c r="F242" s="181" t="s">
        <v>8855</v>
      </c>
      <c r="G242" s="182" t="s">
        <v>484</v>
      </c>
      <c r="H242" s="183">
        <v>152</v>
      </c>
      <c r="I242" s="184"/>
      <c r="J242" s="185">
        <f t="shared" si="70"/>
        <v>0</v>
      </c>
      <c r="K242" s="186"/>
      <c r="L242" s="187"/>
      <c r="M242" s="188" t="s">
        <v>1</v>
      </c>
      <c r="N242" s="189" t="s">
        <v>42</v>
      </c>
      <c r="P242" s="153">
        <f t="shared" si="71"/>
        <v>0</v>
      </c>
      <c r="Q242" s="153">
        <v>1.0399999999999999E-3</v>
      </c>
      <c r="R242" s="153">
        <f t="shared" si="72"/>
        <v>0.15808</v>
      </c>
      <c r="S242" s="153">
        <v>0</v>
      </c>
      <c r="T242" s="154">
        <f t="shared" si="73"/>
        <v>0</v>
      </c>
      <c r="AR242" s="155" t="s">
        <v>831</v>
      </c>
      <c r="AT242" s="155" t="s">
        <v>454</v>
      </c>
      <c r="AU242" s="155" t="s">
        <v>88</v>
      </c>
      <c r="AY242" s="16" t="s">
        <v>317</v>
      </c>
      <c r="BE242" s="156">
        <f t="shared" si="74"/>
        <v>0</v>
      </c>
      <c r="BF242" s="156">
        <f t="shared" si="75"/>
        <v>0</v>
      </c>
      <c r="BG242" s="156">
        <f t="shared" si="76"/>
        <v>0</v>
      </c>
      <c r="BH242" s="156">
        <f t="shared" si="77"/>
        <v>0</v>
      </c>
      <c r="BI242" s="156">
        <f t="shared" si="78"/>
        <v>0</v>
      </c>
      <c r="BJ242" s="16" t="s">
        <v>88</v>
      </c>
      <c r="BK242" s="156">
        <f t="shared" si="79"/>
        <v>0</v>
      </c>
      <c r="BL242" s="16" t="s">
        <v>561</v>
      </c>
      <c r="BM242" s="155" t="s">
        <v>9539</v>
      </c>
    </row>
    <row r="243" spans="2:65" s="1" customFormat="1" ht="33" customHeight="1">
      <c r="B243" s="142"/>
      <c r="C243" s="143" t="s">
        <v>1780</v>
      </c>
      <c r="D243" s="206" t="s">
        <v>319</v>
      </c>
      <c r="E243" s="144" t="s">
        <v>8863</v>
      </c>
      <c r="F243" s="145" t="s">
        <v>8858</v>
      </c>
      <c r="G243" s="146" t="s">
        <v>484</v>
      </c>
      <c r="H243" s="147">
        <v>376</v>
      </c>
      <c r="I243" s="148"/>
      <c r="J243" s="149">
        <f t="shared" si="70"/>
        <v>0</v>
      </c>
      <c r="K243" s="150"/>
      <c r="L243" s="31"/>
      <c r="M243" s="151" t="s">
        <v>1</v>
      </c>
      <c r="N243" s="152" t="s">
        <v>42</v>
      </c>
      <c r="P243" s="153">
        <f t="shared" si="71"/>
        <v>0</v>
      </c>
      <c r="Q243" s="153">
        <v>0</v>
      </c>
      <c r="R243" s="153">
        <f t="shared" si="72"/>
        <v>0</v>
      </c>
      <c r="S243" s="153">
        <v>0</v>
      </c>
      <c r="T243" s="154">
        <f t="shared" si="73"/>
        <v>0</v>
      </c>
      <c r="AR243" s="155" t="s">
        <v>561</v>
      </c>
      <c r="AT243" s="155" t="s">
        <v>319</v>
      </c>
      <c r="AU243" s="155" t="s">
        <v>88</v>
      </c>
      <c r="AY243" s="16" t="s">
        <v>317</v>
      </c>
      <c r="BE243" s="156">
        <f t="shared" si="74"/>
        <v>0</v>
      </c>
      <c r="BF243" s="156">
        <f t="shared" si="75"/>
        <v>0</v>
      </c>
      <c r="BG243" s="156">
        <f t="shared" si="76"/>
        <v>0</v>
      </c>
      <c r="BH243" s="156">
        <f t="shared" si="77"/>
        <v>0</v>
      </c>
      <c r="BI243" s="156">
        <f t="shared" si="78"/>
        <v>0</v>
      </c>
      <c r="BJ243" s="16" t="s">
        <v>88</v>
      </c>
      <c r="BK243" s="156">
        <f t="shared" si="79"/>
        <v>0</v>
      </c>
      <c r="BL243" s="16" t="s">
        <v>561</v>
      </c>
      <c r="BM243" s="155" t="s">
        <v>9540</v>
      </c>
    </row>
    <row r="244" spans="2:65" s="1" customFormat="1" ht="24.15" customHeight="1">
      <c r="B244" s="142"/>
      <c r="C244" s="179" t="s">
        <v>735</v>
      </c>
      <c r="D244" s="203" t="s">
        <v>454</v>
      </c>
      <c r="E244" s="180" t="s">
        <v>8866</v>
      </c>
      <c r="F244" s="181" t="s">
        <v>8861</v>
      </c>
      <c r="G244" s="182" t="s">
        <v>484</v>
      </c>
      <c r="H244" s="183">
        <v>376</v>
      </c>
      <c r="I244" s="184"/>
      <c r="J244" s="185">
        <f t="shared" si="70"/>
        <v>0</v>
      </c>
      <c r="K244" s="186"/>
      <c r="L244" s="187"/>
      <c r="M244" s="188" t="s">
        <v>1</v>
      </c>
      <c r="N244" s="189" t="s">
        <v>42</v>
      </c>
      <c r="P244" s="153">
        <f t="shared" si="71"/>
        <v>0</v>
      </c>
      <c r="Q244" s="153">
        <v>2.3999999999999998E-3</v>
      </c>
      <c r="R244" s="153">
        <f t="shared" si="72"/>
        <v>0.90239999999999987</v>
      </c>
      <c r="S244" s="153">
        <v>0</v>
      </c>
      <c r="T244" s="154">
        <f t="shared" si="73"/>
        <v>0</v>
      </c>
      <c r="AR244" s="155" t="s">
        <v>831</v>
      </c>
      <c r="AT244" s="155" t="s">
        <v>454</v>
      </c>
      <c r="AU244" s="155" t="s">
        <v>88</v>
      </c>
      <c r="AY244" s="16" t="s">
        <v>317</v>
      </c>
      <c r="BE244" s="156">
        <f t="shared" si="74"/>
        <v>0</v>
      </c>
      <c r="BF244" s="156">
        <f t="shared" si="75"/>
        <v>0</v>
      </c>
      <c r="BG244" s="156">
        <f t="shared" si="76"/>
        <v>0</v>
      </c>
      <c r="BH244" s="156">
        <f t="shared" si="77"/>
        <v>0</v>
      </c>
      <c r="BI244" s="156">
        <f t="shared" si="78"/>
        <v>0</v>
      </c>
      <c r="BJ244" s="16" t="s">
        <v>88</v>
      </c>
      <c r="BK244" s="156">
        <f t="shared" si="79"/>
        <v>0</v>
      </c>
      <c r="BL244" s="16" t="s">
        <v>561</v>
      </c>
      <c r="BM244" s="155" t="s">
        <v>9541</v>
      </c>
    </row>
    <row r="245" spans="2:65" s="1" customFormat="1" ht="33" customHeight="1">
      <c r="B245" s="142"/>
      <c r="C245" s="143" t="s">
        <v>1809</v>
      </c>
      <c r="D245" s="206" t="s">
        <v>319</v>
      </c>
      <c r="E245" s="144" t="s">
        <v>8869</v>
      </c>
      <c r="F245" s="145" t="s">
        <v>9542</v>
      </c>
      <c r="G245" s="146" t="s">
        <v>484</v>
      </c>
      <c r="H245" s="147">
        <v>272</v>
      </c>
      <c r="I245" s="148"/>
      <c r="J245" s="149">
        <f t="shared" si="70"/>
        <v>0</v>
      </c>
      <c r="K245" s="150"/>
      <c r="L245" s="31"/>
      <c r="M245" s="151" t="s">
        <v>1</v>
      </c>
      <c r="N245" s="152" t="s">
        <v>42</v>
      </c>
      <c r="P245" s="153">
        <f t="shared" si="71"/>
        <v>0</v>
      </c>
      <c r="Q245" s="153">
        <v>0</v>
      </c>
      <c r="R245" s="153">
        <f t="shared" si="72"/>
        <v>0</v>
      </c>
      <c r="S245" s="153">
        <v>0</v>
      </c>
      <c r="T245" s="154">
        <f t="shared" si="73"/>
        <v>0</v>
      </c>
      <c r="AR245" s="155" t="s">
        <v>561</v>
      </c>
      <c r="AT245" s="155" t="s">
        <v>319</v>
      </c>
      <c r="AU245" s="155" t="s">
        <v>88</v>
      </c>
      <c r="AY245" s="16" t="s">
        <v>317</v>
      </c>
      <c r="BE245" s="156">
        <f t="shared" si="74"/>
        <v>0</v>
      </c>
      <c r="BF245" s="156">
        <f t="shared" si="75"/>
        <v>0</v>
      </c>
      <c r="BG245" s="156">
        <f t="shared" si="76"/>
        <v>0</v>
      </c>
      <c r="BH245" s="156">
        <f t="shared" si="77"/>
        <v>0</v>
      </c>
      <c r="BI245" s="156">
        <f t="shared" si="78"/>
        <v>0</v>
      </c>
      <c r="BJ245" s="16" t="s">
        <v>88</v>
      </c>
      <c r="BK245" s="156">
        <f t="shared" si="79"/>
        <v>0</v>
      </c>
      <c r="BL245" s="16" t="s">
        <v>561</v>
      </c>
      <c r="BM245" s="155" t="s">
        <v>9543</v>
      </c>
    </row>
    <row r="246" spans="2:65" s="1" customFormat="1" ht="24.15" customHeight="1">
      <c r="B246" s="142"/>
      <c r="C246" s="179" t="s">
        <v>739</v>
      </c>
      <c r="D246" s="203" t="s">
        <v>454</v>
      </c>
      <c r="E246" s="180" t="s">
        <v>8872</v>
      </c>
      <c r="F246" s="181" t="s">
        <v>9544</v>
      </c>
      <c r="G246" s="182" t="s">
        <v>484</v>
      </c>
      <c r="H246" s="183">
        <v>272</v>
      </c>
      <c r="I246" s="184"/>
      <c r="J246" s="185">
        <f t="shared" si="70"/>
        <v>0</v>
      </c>
      <c r="K246" s="186"/>
      <c r="L246" s="187"/>
      <c r="M246" s="188" t="s">
        <v>1</v>
      </c>
      <c r="N246" s="189" t="s">
        <v>42</v>
      </c>
      <c r="P246" s="153">
        <f t="shared" si="71"/>
        <v>0</v>
      </c>
      <c r="Q246" s="153">
        <v>2.8800000000000002E-3</v>
      </c>
      <c r="R246" s="153">
        <f t="shared" si="72"/>
        <v>0.78336000000000006</v>
      </c>
      <c r="S246" s="153">
        <v>0</v>
      </c>
      <c r="T246" s="154">
        <f t="shared" si="73"/>
        <v>0</v>
      </c>
      <c r="AR246" s="155" t="s">
        <v>831</v>
      </c>
      <c r="AT246" s="155" t="s">
        <v>454</v>
      </c>
      <c r="AU246" s="155" t="s">
        <v>88</v>
      </c>
      <c r="AY246" s="16" t="s">
        <v>317</v>
      </c>
      <c r="BE246" s="156">
        <f t="shared" si="74"/>
        <v>0</v>
      </c>
      <c r="BF246" s="156">
        <f t="shared" si="75"/>
        <v>0</v>
      </c>
      <c r="BG246" s="156">
        <f t="shared" si="76"/>
        <v>0</v>
      </c>
      <c r="BH246" s="156">
        <f t="shared" si="77"/>
        <v>0</v>
      </c>
      <c r="BI246" s="156">
        <f t="shared" si="78"/>
        <v>0</v>
      </c>
      <c r="BJ246" s="16" t="s">
        <v>88</v>
      </c>
      <c r="BK246" s="156">
        <f t="shared" si="79"/>
        <v>0</v>
      </c>
      <c r="BL246" s="16" t="s">
        <v>561</v>
      </c>
      <c r="BM246" s="155" t="s">
        <v>9545</v>
      </c>
    </row>
    <row r="247" spans="2:65" s="1" customFormat="1" ht="33" customHeight="1">
      <c r="B247" s="142"/>
      <c r="C247" s="143" t="s">
        <v>1820</v>
      </c>
      <c r="D247" s="199" t="s">
        <v>319</v>
      </c>
      <c r="E247" s="144" t="s">
        <v>8875</v>
      </c>
      <c r="F247" s="145" t="s">
        <v>8876</v>
      </c>
      <c r="G247" s="146" t="s">
        <v>484</v>
      </c>
      <c r="H247" s="147">
        <v>44</v>
      </c>
      <c r="I247" s="148"/>
      <c r="J247" s="149">
        <f t="shared" si="70"/>
        <v>0</v>
      </c>
      <c r="K247" s="150"/>
      <c r="L247" s="31"/>
      <c r="M247" s="151" t="s">
        <v>1</v>
      </c>
      <c r="N247" s="152" t="s">
        <v>42</v>
      </c>
      <c r="P247" s="153">
        <f t="shared" si="71"/>
        <v>0</v>
      </c>
      <c r="Q247" s="153">
        <v>0</v>
      </c>
      <c r="R247" s="153">
        <f t="shared" si="72"/>
        <v>0</v>
      </c>
      <c r="S247" s="153">
        <v>0</v>
      </c>
      <c r="T247" s="154">
        <f t="shared" si="73"/>
        <v>0</v>
      </c>
      <c r="AR247" s="155" t="s">
        <v>561</v>
      </c>
      <c r="AT247" s="155" t="s">
        <v>319</v>
      </c>
      <c r="AU247" s="155" t="s">
        <v>88</v>
      </c>
      <c r="AY247" s="16" t="s">
        <v>317</v>
      </c>
      <c r="BE247" s="156">
        <f t="shared" si="74"/>
        <v>0</v>
      </c>
      <c r="BF247" s="156">
        <f t="shared" si="75"/>
        <v>0</v>
      </c>
      <c r="BG247" s="156">
        <f t="shared" si="76"/>
        <v>0</v>
      </c>
      <c r="BH247" s="156">
        <f t="shared" si="77"/>
        <v>0</v>
      </c>
      <c r="BI247" s="156">
        <f t="shared" si="78"/>
        <v>0</v>
      </c>
      <c r="BJ247" s="16" t="s">
        <v>88</v>
      </c>
      <c r="BK247" s="156">
        <f t="shared" si="79"/>
        <v>0</v>
      </c>
      <c r="BL247" s="16" t="s">
        <v>561</v>
      </c>
      <c r="BM247" s="155" t="s">
        <v>9546</v>
      </c>
    </row>
    <row r="248" spans="2:65" s="1" customFormat="1" ht="24.15" customHeight="1">
      <c r="B248" s="142"/>
      <c r="C248" s="179" t="s">
        <v>742</v>
      </c>
      <c r="D248" s="202" t="s">
        <v>454</v>
      </c>
      <c r="E248" s="180" t="s">
        <v>8878</v>
      </c>
      <c r="F248" s="181" t="s">
        <v>8879</v>
      </c>
      <c r="G248" s="182" t="s">
        <v>484</v>
      </c>
      <c r="H248" s="183">
        <v>44</v>
      </c>
      <c r="I248" s="184"/>
      <c r="J248" s="185">
        <f t="shared" si="70"/>
        <v>0</v>
      </c>
      <c r="K248" s="186"/>
      <c r="L248" s="187"/>
      <c r="M248" s="188" t="s">
        <v>1</v>
      </c>
      <c r="N248" s="189" t="s">
        <v>42</v>
      </c>
      <c r="P248" s="153">
        <f t="shared" si="71"/>
        <v>0</v>
      </c>
      <c r="Q248" s="153">
        <v>2.8800000000000002E-3</v>
      </c>
      <c r="R248" s="153">
        <f t="shared" si="72"/>
        <v>0.12672</v>
      </c>
      <c r="S248" s="153">
        <v>0</v>
      </c>
      <c r="T248" s="154">
        <f t="shared" si="73"/>
        <v>0</v>
      </c>
      <c r="AR248" s="155" t="s">
        <v>831</v>
      </c>
      <c r="AT248" s="155" t="s">
        <v>454</v>
      </c>
      <c r="AU248" s="155" t="s">
        <v>88</v>
      </c>
      <c r="AY248" s="16" t="s">
        <v>317</v>
      </c>
      <c r="BE248" s="156">
        <f t="shared" si="74"/>
        <v>0</v>
      </c>
      <c r="BF248" s="156">
        <f t="shared" si="75"/>
        <v>0</v>
      </c>
      <c r="BG248" s="156">
        <f t="shared" si="76"/>
        <v>0</v>
      </c>
      <c r="BH248" s="156">
        <f t="shared" si="77"/>
        <v>0</v>
      </c>
      <c r="BI248" s="156">
        <f t="shared" si="78"/>
        <v>0</v>
      </c>
      <c r="BJ248" s="16" t="s">
        <v>88</v>
      </c>
      <c r="BK248" s="156">
        <f t="shared" si="79"/>
        <v>0</v>
      </c>
      <c r="BL248" s="16" t="s">
        <v>561</v>
      </c>
      <c r="BM248" s="155" t="s">
        <v>9547</v>
      </c>
    </row>
    <row r="249" spans="2:65" s="1" customFormat="1" ht="16.5" customHeight="1">
      <c r="B249" s="142"/>
      <c r="C249" s="179" t="s">
        <v>1836</v>
      </c>
      <c r="D249" s="179" t="s">
        <v>454</v>
      </c>
      <c r="E249" s="180" t="s">
        <v>8899</v>
      </c>
      <c r="F249" s="181" t="s">
        <v>8900</v>
      </c>
      <c r="G249" s="182" t="s">
        <v>467</v>
      </c>
      <c r="H249" s="183">
        <v>898</v>
      </c>
      <c r="I249" s="184"/>
      <c r="J249" s="185">
        <f t="shared" si="70"/>
        <v>0</v>
      </c>
      <c r="K249" s="186"/>
      <c r="L249" s="187"/>
      <c r="M249" s="188" t="s">
        <v>1</v>
      </c>
      <c r="N249" s="189" t="s">
        <v>42</v>
      </c>
      <c r="P249" s="153">
        <f t="shared" si="71"/>
        <v>0</v>
      </c>
      <c r="Q249" s="153">
        <v>6.0999999999999997E-4</v>
      </c>
      <c r="R249" s="153">
        <f t="shared" si="72"/>
        <v>0.54777999999999993</v>
      </c>
      <c r="S249" s="153">
        <v>0</v>
      </c>
      <c r="T249" s="154">
        <f t="shared" si="73"/>
        <v>0</v>
      </c>
      <c r="AR249" s="155" t="s">
        <v>831</v>
      </c>
      <c r="AT249" s="155" t="s">
        <v>454</v>
      </c>
      <c r="AU249" s="155" t="s">
        <v>88</v>
      </c>
      <c r="AY249" s="16" t="s">
        <v>317</v>
      </c>
      <c r="BE249" s="156">
        <f t="shared" si="74"/>
        <v>0</v>
      </c>
      <c r="BF249" s="156">
        <f t="shared" si="75"/>
        <v>0</v>
      </c>
      <c r="BG249" s="156">
        <f t="shared" si="76"/>
        <v>0</v>
      </c>
      <c r="BH249" s="156">
        <f t="shared" si="77"/>
        <v>0</v>
      </c>
      <c r="BI249" s="156">
        <f t="shared" si="78"/>
        <v>0</v>
      </c>
      <c r="BJ249" s="16" t="s">
        <v>88</v>
      </c>
      <c r="BK249" s="156">
        <f t="shared" si="79"/>
        <v>0</v>
      </c>
      <c r="BL249" s="16" t="s">
        <v>561</v>
      </c>
      <c r="BM249" s="155" t="s">
        <v>9548</v>
      </c>
    </row>
    <row r="250" spans="2:65" s="1" customFormat="1" ht="24.15" customHeight="1">
      <c r="B250" s="142"/>
      <c r="C250" s="143" t="s">
        <v>1841</v>
      </c>
      <c r="D250" s="143" t="s">
        <v>319</v>
      </c>
      <c r="E250" s="144" t="s">
        <v>8902</v>
      </c>
      <c r="F250" s="145" t="s">
        <v>8903</v>
      </c>
      <c r="G250" s="146" t="s">
        <v>467</v>
      </c>
      <c r="H250" s="147">
        <v>898</v>
      </c>
      <c r="I250" s="148"/>
      <c r="J250" s="149">
        <f t="shared" si="70"/>
        <v>0</v>
      </c>
      <c r="K250" s="150"/>
      <c r="L250" s="31"/>
      <c r="M250" s="151" t="s">
        <v>1</v>
      </c>
      <c r="N250" s="152" t="s">
        <v>42</v>
      </c>
      <c r="P250" s="153">
        <f t="shared" si="71"/>
        <v>0</v>
      </c>
      <c r="Q250" s="153">
        <v>0</v>
      </c>
      <c r="R250" s="153">
        <f t="shared" si="72"/>
        <v>0</v>
      </c>
      <c r="S250" s="153">
        <v>0</v>
      </c>
      <c r="T250" s="154">
        <f t="shared" si="73"/>
        <v>0</v>
      </c>
      <c r="AR250" s="155" t="s">
        <v>561</v>
      </c>
      <c r="AT250" s="155" t="s">
        <v>319</v>
      </c>
      <c r="AU250" s="155" t="s">
        <v>88</v>
      </c>
      <c r="AY250" s="16" t="s">
        <v>317</v>
      </c>
      <c r="BE250" s="156">
        <f t="shared" si="74"/>
        <v>0</v>
      </c>
      <c r="BF250" s="156">
        <f t="shared" si="75"/>
        <v>0</v>
      </c>
      <c r="BG250" s="156">
        <f t="shared" si="76"/>
        <v>0</v>
      </c>
      <c r="BH250" s="156">
        <f t="shared" si="77"/>
        <v>0</v>
      </c>
      <c r="BI250" s="156">
        <f t="shared" si="78"/>
        <v>0</v>
      </c>
      <c r="BJ250" s="16" t="s">
        <v>88</v>
      </c>
      <c r="BK250" s="156">
        <f t="shared" si="79"/>
        <v>0</v>
      </c>
      <c r="BL250" s="16" t="s">
        <v>561</v>
      </c>
      <c r="BM250" s="155" t="s">
        <v>9549</v>
      </c>
    </row>
    <row r="251" spans="2:65" s="1" customFormat="1" ht="24.15" customHeight="1">
      <c r="B251" s="142"/>
      <c r="C251" s="179" t="s">
        <v>493</v>
      </c>
      <c r="D251" s="179" t="s">
        <v>454</v>
      </c>
      <c r="E251" s="180" t="s">
        <v>8905</v>
      </c>
      <c r="F251" s="181" t="s">
        <v>8903</v>
      </c>
      <c r="G251" s="182" t="s">
        <v>467</v>
      </c>
      <c r="H251" s="183">
        <v>898</v>
      </c>
      <c r="I251" s="184"/>
      <c r="J251" s="185">
        <f t="shared" si="70"/>
        <v>0</v>
      </c>
      <c r="K251" s="186"/>
      <c r="L251" s="187"/>
      <c r="M251" s="188" t="s">
        <v>1</v>
      </c>
      <c r="N251" s="189" t="s">
        <v>42</v>
      </c>
      <c r="P251" s="153">
        <f t="shared" si="71"/>
        <v>0</v>
      </c>
      <c r="Q251" s="153">
        <v>0</v>
      </c>
      <c r="R251" s="153">
        <f t="shared" si="72"/>
        <v>0</v>
      </c>
      <c r="S251" s="153">
        <v>0</v>
      </c>
      <c r="T251" s="154">
        <f t="shared" si="73"/>
        <v>0</v>
      </c>
      <c r="AR251" s="155" t="s">
        <v>831</v>
      </c>
      <c r="AT251" s="155" t="s">
        <v>454</v>
      </c>
      <c r="AU251" s="155" t="s">
        <v>88</v>
      </c>
      <c r="AY251" s="16" t="s">
        <v>317</v>
      </c>
      <c r="BE251" s="156">
        <f t="shared" si="74"/>
        <v>0</v>
      </c>
      <c r="BF251" s="156">
        <f t="shared" si="75"/>
        <v>0</v>
      </c>
      <c r="BG251" s="156">
        <f t="shared" si="76"/>
        <v>0</v>
      </c>
      <c r="BH251" s="156">
        <f t="shared" si="77"/>
        <v>0</v>
      </c>
      <c r="BI251" s="156">
        <f t="shared" si="78"/>
        <v>0</v>
      </c>
      <c r="BJ251" s="16" t="s">
        <v>88</v>
      </c>
      <c r="BK251" s="156">
        <f t="shared" si="79"/>
        <v>0</v>
      </c>
      <c r="BL251" s="16" t="s">
        <v>561</v>
      </c>
      <c r="BM251" s="155" t="s">
        <v>9550</v>
      </c>
    </row>
    <row r="252" spans="2:65" s="1" customFormat="1" ht="16.5" customHeight="1">
      <c r="B252" s="142"/>
      <c r="C252" s="179" t="s">
        <v>1849</v>
      </c>
      <c r="D252" s="179" t="s">
        <v>454</v>
      </c>
      <c r="E252" s="180" t="s">
        <v>8907</v>
      </c>
      <c r="F252" s="181" t="s">
        <v>8908</v>
      </c>
      <c r="G252" s="182" t="s">
        <v>467</v>
      </c>
      <c r="H252" s="183">
        <v>476</v>
      </c>
      <c r="I252" s="184"/>
      <c r="J252" s="185">
        <f t="shared" si="70"/>
        <v>0</v>
      </c>
      <c r="K252" s="186"/>
      <c r="L252" s="187"/>
      <c r="M252" s="188" t="s">
        <v>1</v>
      </c>
      <c r="N252" s="189" t="s">
        <v>42</v>
      </c>
      <c r="P252" s="153">
        <f t="shared" si="71"/>
        <v>0</v>
      </c>
      <c r="Q252" s="153">
        <v>0</v>
      </c>
      <c r="R252" s="153">
        <f t="shared" si="72"/>
        <v>0</v>
      </c>
      <c r="S252" s="153">
        <v>0</v>
      </c>
      <c r="T252" s="154">
        <f t="shared" si="73"/>
        <v>0</v>
      </c>
      <c r="AR252" s="155" t="s">
        <v>831</v>
      </c>
      <c r="AT252" s="155" t="s">
        <v>454</v>
      </c>
      <c r="AU252" s="155" t="s">
        <v>88</v>
      </c>
      <c r="AY252" s="16" t="s">
        <v>317</v>
      </c>
      <c r="BE252" s="156">
        <f t="shared" si="74"/>
        <v>0</v>
      </c>
      <c r="BF252" s="156">
        <f t="shared" si="75"/>
        <v>0</v>
      </c>
      <c r="BG252" s="156">
        <f t="shared" si="76"/>
        <v>0</v>
      </c>
      <c r="BH252" s="156">
        <f t="shared" si="77"/>
        <v>0</v>
      </c>
      <c r="BI252" s="156">
        <f t="shared" si="78"/>
        <v>0</v>
      </c>
      <c r="BJ252" s="16" t="s">
        <v>88</v>
      </c>
      <c r="BK252" s="156">
        <f t="shared" si="79"/>
        <v>0</v>
      </c>
      <c r="BL252" s="16" t="s">
        <v>561</v>
      </c>
      <c r="BM252" s="155" t="s">
        <v>9551</v>
      </c>
    </row>
    <row r="253" spans="2:65" s="1" customFormat="1" ht="16.5" customHeight="1">
      <c r="B253" s="142"/>
      <c r="C253" s="179" t="s">
        <v>1853</v>
      </c>
      <c r="D253" s="179" t="s">
        <v>454</v>
      </c>
      <c r="E253" s="180" t="s">
        <v>8911</v>
      </c>
      <c r="F253" s="181" t="s">
        <v>8912</v>
      </c>
      <c r="G253" s="182" t="s">
        <v>467</v>
      </c>
      <c r="H253" s="183">
        <v>3592</v>
      </c>
      <c r="I253" s="184"/>
      <c r="J253" s="185">
        <f t="shared" si="70"/>
        <v>0</v>
      </c>
      <c r="K253" s="186"/>
      <c r="L253" s="187"/>
      <c r="M253" s="188" t="s">
        <v>1</v>
      </c>
      <c r="N253" s="189" t="s">
        <v>42</v>
      </c>
      <c r="P253" s="153">
        <f t="shared" si="71"/>
        <v>0</v>
      </c>
      <c r="Q253" s="153">
        <v>0</v>
      </c>
      <c r="R253" s="153">
        <f t="shared" si="72"/>
        <v>0</v>
      </c>
      <c r="S253" s="153">
        <v>0</v>
      </c>
      <c r="T253" s="154">
        <f t="shared" si="73"/>
        <v>0</v>
      </c>
      <c r="AR253" s="155" t="s">
        <v>831</v>
      </c>
      <c r="AT253" s="155" t="s">
        <v>454</v>
      </c>
      <c r="AU253" s="155" t="s">
        <v>88</v>
      </c>
      <c r="AY253" s="16" t="s">
        <v>317</v>
      </c>
      <c r="BE253" s="156">
        <f t="shared" si="74"/>
        <v>0</v>
      </c>
      <c r="BF253" s="156">
        <f t="shared" si="75"/>
        <v>0</v>
      </c>
      <c r="BG253" s="156">
        <f t="shared" si="76"/>
        <v>0</v>
      </c>
      <c r="BH253" s="156">
        <f t="shared" si="77"/>
        <v>0</v>
      </c>
      <c r="BI253" s="156">
        <f t="shared" si="78"/>
        <v>0</v>
      </c>
      <c r="BJ253" s="16" t="s">
        <v>88</v>
      </c>
      <c r="BK253" s="156">
        <f t="shared" si="79"/>
        <v>0</v>
      </c>
      <c r="BL253" s="16" t="s">
        <v>561</v>
      </c>
      <c r="BM253" s="155" t="s">
        <v>9552</v>
      </c>
    </row>
    <row r="254" spans="2:65" s="1" customFormat="1" ht="16.5" customHeight="1">
      <c r="B254" s="142"/>
      <c r="C254" s="179" t="s">
        <v>1859</v>
      </c>
      <c r="D254" s="179" t="s">
        <v>454</v>
      </c>
      <c r="E254" s="180" t="s">
        <v>8915</v>
      </c>
      <c r="F254" s="181" t="s">
        <v>8916</v>
      </c>
      <c r="G254" s="182" t="s">
        <v>467</v>
      </c>
      <c r="H254" s="183">
        <v>7184</v>
      </c>
      <c r="I254" s="184"/>
      <c r="J254" s="185">
        <f t="shared" si="70"/>
        <v>0</v>
      </c>
      <c r="K254" s="186"/>
      <c r="L254" s="187"/>
      <c r="M254" s="188" t="s">
        <v>1</v>
      </c>
      <c r="N254" s="189" t="s">
        <v>42</v>
      </c>
      <c r="P254" s="153">
        <f t="shared" si="71"/>
        <v>0</v>
      </c>
      <c r="Q254" s="153">
        <v>0</v>
      </c>
      <c r="R254" s="153">
        <f t="shared" si="72"/>
        <v>0</v>
      </c>
      <c r="S254" s="153">
        <v>0</v>
      </c>
      <c r="T254" s="154">
        <f t="shared" si="73"/>
        <v>0</v>
      </c>
      <c r="AR254" s="155" t="s">
        <v>831</v>
      </c>
      <c r="AT254" s="155" t="s">
        <v>454</v>
      </c>
      <c r="AU254" s="155" t="s">
        <v>88</v>
      </c>
      <c r="AY254" s="16" t="s">
        <v>317</v>
      </c>
      <c r="BE254" s="156">
        <f t="shared" si="74"/>
        <v>0</v>
      </c>
      <c r="BF254" s="156">
        <f t="shared" si="75"/>
        <v>0</v>
      </c>
      <c r="BG254" s="156">
        <f t="shared" si="76"/>
        <v>0</v>
      </c>
      <c r="BH254" s="156">
        <f t="shared" si="77"/>
        <v>0</v>
      </c>
      <c r="BI254" s="156">
        <f t="shared" si="78"/>
        <v>0</v>
      </c>
      <c r="BJ254" s="16" t="s">
        <v>88</v>
      </c>
      <c r="BK254" s="156">
        <f t="shared" si="79"/>
        <v>0</v>
      </c>
      <c r="BL254" s="16" t="s">
        <v>561</v>
      </c>
      <c r="BM254" s="155" t="s">
        <v>9553</v>
      </c>
    </row>
    <row r="255" spans="2:65" s="1" customFormat="1" ht="16.5" customHeight="1">
      <c r="B255" s="142"/>
      <c r="C255" s="179" t="s">
        <v>1868</v>
      </c>
      <c r="D255" s="179" t="s">
        <v>454</v>
      </c>
      <c r="E255" s="180" t="s">
        <v>8921</v>
      </c>
      <c r="F255" s="181" t="s">
        <v>8922</v>
      </c>
      <c r="G255" s="182" t="s">
        <v>467</v>
      </c>
      <c r="H255" s="183">
        <v>1796</v>
      </c>
      <c r="I255" s="184"/>
      <c r="J255" s="185">
        <f t="shared" si="70"/>
        <v>0</v>
      </c>
      <c r="K255" s="186"/>
      <c r="L255" s="187"/>
      <c r="M255" s="188" t="s">
        <v>1</v>
      </c>
      <c r="N255" s="189" t="s">
        <v>42</v>
      </c>
      <c r="P255" s="153">
        <f t="shared" si="71"/>
        <v>0</v>
      </c>
      <c r="Q255" s="153">
        <v>0</v>
      </c>
      <c r="R255" s="153">
        <f t="shared" si="72"/>
        <v>0</v>
      </c>
      <c r="S255" s="153">
        <v>0</v>
      </c>
      <c r="T255" s="154">
        <f t="shared" si="73"/>
        <v>0</v>
      </c>
      <c r="AR255" s="155" t="s">
        <v>831</v>
      </c>
      <c r="AT255" s="155" t="s">
        <v>454</v>
      </c>
      <c r="AU255" s="155" t="s">
        <v>88</v>
      </c>
      <c r="AY255" s="16" t="s">
        <v>317</v>
      </c>
      <c r="BE255" s="156">
        <f t="shared" si="74"/>
        <v>0</v>
      </c>
      <c r="BF255" s="156">
        <f t="shared" si="75"/>
        <v>0</v>
      </c>
      <c r="BG255" s="156">
        <f t="shared" si="76"/>
        <v>0</v>
      </c>
      <c r="BH255" s="156">
        <f t="shared" si="77"/>
        <v>0</v>
      </c>
      <c r="BI255" s="156">
        <f t="shared" si="78"/>
        <v>0</v>
      </c>
      <c r="BJ255" s="16" t="s">
        <v>88</v>
      </c>
      <c r="BK255" s="156">
        <f t="shared" si="79"/>
        <v>0</v>
      </c>
      <c r="BL255" s="16" t="s">
        <v>561</v>
      </c>
      <c r="BM255" s="155" t="s">
        <v>9554</v>
      </c>
    </row>
    <row r="256" spans="2:65" s="1" customFormat="1" ht="24.15" customHeight="1">
      <c r="B256" s="142"/>
      <c r="C256" s="143" t="s">
        <v>1872</v>
      </c>
      <c r="D256" s="143" t="s">
        <v>319</v>
      </c>
      <c r="E256" s="144" t="s">
        <v>9555</v>
      </c>
      <c r="F256" s="145" t="s">
        <v>9556</v>
      </c>
      <c r="G256" s="146" t="s">
        <v>484</v>
      </c>
      <c r="H256" s="147">
        <v>93</v>
      </c>
      <c r="I256" s="148"/>
      <c r="J256" s="149">
        <f t="shared" si="70"/>
        <v>0</v>
      </c>
      <c r="K256" s="150"/>
      <c r="L256" s="31"/>
      <c r="M256" s="151" t="s">
        <v>1</v>
      </c>
      <c r="N256" s="152" t="s">
        <v>42</v>
      </c>
      <c r="P256" s="153">
        <f t="shared" si="71"/>
        <v>0</v>
      </c>
      <c r="Q256" s="153">
        <v>0</v>
      </c>
      <c r="R256" s="153">
        <f t="shared" si="72"/>
        <v>0</v>
      </c>
      <c r="S256" s="153">
        <v>0</v>
      </c>
      <c r="T256" s="154">
        <f t="shared" si="73"/>
        <v>0</v>
      </c>
      <c r="AR256" s="155" t="s">
        <v>561</v>
      </c>
      <c r="AT256" s="155" t="s">
        <v>319</v>
      </c>
      <c r="AU256" s="155" t="s">
        <v>88</v>
      </c>
      <c r="AY256" s="16" t="s">
        <v>317</v>
      </c>
      <c r="BE256" s="156">
        <f t="shared" si="74"/>
        <v>0</v>
      </c>
      <c r="BF256" s="156">
        <f t="shared" si="75"/>
        <v>0</v>
      </c>
      <c r="BG256" s="156">
        <f t="shared" si="76"/>
        <v>0</v>
      </c>
      <c r="BH256" s="156">
        <f t="shared" si="77"/>
        <v>0</v>
      </c>
      <c r="BI256" s="156">
        <f t="shared" si="78"/>
        <v>0</v>
      </c>
      <c r="BJ256" s="16" t="s">
        <v>88</v>
      </c>
      <c r="BK256" s="156">
        <f t="shared" si="79"/>
        <v>0</v>
      </c>
      <c r="BL256" s="16" t="s">
        <v>561</v>
      </c>
      <c r="BM256" s="155" t="s">
        <v>9557</v>
      </c>
    </row>
    <row r="257" spans="2:65" s="1" customFormat="1" ht="21.75" customHeight="1">
      <c r="B257" s="142"/>
      <c r="C257" s="179" t="s">
        <v>1876</v>
      </c>
      <c r="D257" s="179" t="s">
        <v>454</v>
      </c>
      <c r="E257" s="180" t="s">
        <v>9558</v>
      </c>
      <c r="F257" s="181" t="s">
        <v>9559</v>
      </c>
      <c r="G257" s="182" t="s">
        <v>467</v>
      </c>
      <c r="H257" s="183">
        <v>31</v>
      </c>
      <c r="I257" s="184"/>
      <c r="J257" s="185">
        <f t="shared" si="70"/>
        <v>0</v>
      </c>
      <c r="K257" s="186"/>
      <c r="L257" s="187"/>
      <c r="M257" s="188" t="s">
        <v>1</v>
      </c>
      <c r="N257" s="189" t="s">
        <v>42</v>
      </c>
      <c r="P257" s="153">
        <f t="shared" si="71"/>
        <v>0</v>
      </c>
      <c r="Q257" s="153">
        <v>1E-4</v>
      </c>
      <c r="R257" s="153">
        <f t="shared" si="72"/>
        <v>3.1000000000000003E-3</v>
      </c>
      <c r="S257" s="153">
        <v>0</v>
      </c>
      <c r="T257" s="154">
        <f t="shared" si="73"/>
        <v>0</v>
      </c>
      <c r="AR257" s="155" t="s">
        <v>831</v>
      </c>
      <c r="AT257" s="155" t="s">
        <v>454</v>
      </c>
      <c r="AU257" s="155" t="s">
        <v>88</v>
      </c>
      <c r="AY257" s="16" t="s">
        <v>317</v>
      </c>
      <c r="BE257" s="156">
        <f t="shared" si="74"/>
        <v>0</v>
      </c>
      <c r="BF257" s="156">
        <f t="shared" si="75"/>
        <v>0</v>
      </c>
      <c r="BG257" s="156">
        <f t="shared" si="76"/>
        <v>0</v>
      </c>
      <c r="BH257" s="156">
        <f t="shared" si="77"/>
        <v>0</v>
      </c>
      <c r="BI257" s="156">
        <f t="shared" si="78"/>
        <v>0</v>
      </c>
      <c r="BJ257" s="16" t="s">
        <v>88</v>
      </c>
      <c r="BK257" s="156">
        <f t="shared" si="79"/>
        <v>0</v>
      </c>
      <c r="BL257" s="16" t="s">
        <v>561</v>
      </c>
      <c r="BM257" s="155" t="s">
        <v>9560</v>
      </c>
    </row>
    <row r="258" spans="2:65" s="1" customFormat="1" ht="24.15" customHeight="1">
      <c r="B258" s="142"/>
      <c r="C258" s="143" t="s">
        <v>1882</v>
      </c>
      <c r="D258" s="143" t="s">
        <v>319</v>
      </c>
      <c r="E258" s="144" t="s">
        <v>9561</v>
      </c>
      <c r="F258" s="145" t="s">
        <v>9562</v>
      </c>
      <c r="G258" s="146" t="s">
        <v>467</v>
      </c>
      <c r="H258" s="147">
        <v>420</v>
      </c>
      <c r="I258" s="148"/>
      <c r="J258" s="149">
        <f t="shared" si="70"/>
        <v>0</v>
      </c>
      <c r="K258" s="150"/>
      <c r="L258" s="31"/>
      <c r="M258" s="151" t="s">
        <v>1</v>
      </c>
      <c r="N258" s="152" t="s">
        <v>42</v>
      </c>
      <c r="P258" s="153">
        <f t="shared" si="71"/>
        <v>0</v>
      </c>
      <c r="Q258" s="153">
        <v>0</v>
      </c>
      <c r="R258" s="153">
        <f t="shared" si="72"/>
        <v>0</v>
      </c>
      <c r="S258" s="153">
        <v>0</v>
      </c>
      <c r="T258" s="154">
        <f t="shared" si="73"/>
        <v>0</v>
      </c>
      <c r="AR258" s="155" t="s">
        <v>561</v>
      </c>
      <c r="AT258" s="155" t="s">
        <v>319</v>
      </c>
      <c r="AU258" s="155" t="s">
        <v>88</v>
      </c>
      <c r="AY258" s="16" t="s">
        <v>317</v>
      </c>
      <c r="BE258" s="156">
        <f t="shared" si="74"/>
        <v>0</v>
      </c>
      <c r="BF258" s="156">
        <f t="shared" si="75"/>
        <v>0</v>
      </c>
      <c r="BG258" s="156">
        <f t="shared" si="76"/>
        <v>0</v>
      </c>
      <c r="BH258" s="156">
        <f t="shared" si="77"/>
        <v>0</v>
      </c>
      <c r="BI258" s="156">
        <f t="shared" si="78"/>
        <v>0</v>
      </c>
      <c r="BJ258" s="16" t="s">
        <v>88</v>
      </c>
      <c r="BK258" s="156">
        <f t="shared" si="79"/>
        <v>0</v>
      </c>
      <c r="BL258" s="16" t="s">
        <v>561</v>
      </c>
      <c r="BM258" s="155" t="s">
        <v>9563</v>
      </c>
    </row>
    <row r="259" spans="2:65" s="1" customFormat="1" ht="16.5" customHeight="1">
      <c r="B259" s="142"/>
      <c r="C259" s="179" t="s">
        <v>1886</v>
      </c>
      <c r="D259" s="179" t="s">
        <v>454</v>
      </c>
      <c r="E259" s="180" t="s">
        <v>9564</v>
      </c>
      <c r="F259" s="181" t="s">
        <v>9565</v>
      </c>
      <c r="G259" s="182" t="s">
        <v>467</v>
      </c>
      <c r="H259" s="183">
        <v>420</v>
      </c>
      <c r="I259" s="184"/>
      <c r="J259" s="185">
        <f t="shared" si="70"/>
        <v>0</v>
      </c>
      <c r="K259" s="186"/>
      <c r="L259" s="187"/>
      <c r="M259" s="188" t="s">
        <v>1</v>
      </c>
      <c r="N259" s="189" t="s">
        <v>42</v>
      </c>
      <c r="P259" s="153">
        <f t="shared" si="71"/>
        <v>0</v>
      </c>
      <c r="Q259" s="153">
        <v>2.5000000000000001E-4</v>
      </c>
      <c r="R259" s="153">
        <f t="shared" si="72"/>
        <v>0.105</v>
      </c>
      <c r="S259" s="153">
        <v>0</v>
      </c>
      <c r="T259" s="154">
        <f t="shared" si="73"/>
        <v>0</v>
      </c>
      <c r="AR259" s="155" t="s">
        <v>831</v>
      </c>
      <c r="AT259" s="155" t="s">
        <v>454</v>
      </c>
      <c r="AU259" s="155" t="s">
        <v>88</v>
      </c>
      <c r="AY259" s="16" t="s">
        <v>317</v>
      </c>
      <c r="BE259" s="156">
        <f t="shared" si="74"/>
        <v>0</v>
      </c>
      <c r="BF259" s="156">
        <f t="shared" si="75"/>
        <v>0</v>
      </c>
      <c r="BG259" s="156">
        <f t="shared" si="76"/>
        <v>0</v>
      </c>
      <c r="BH259" s="156">
        <f t="shared" si="77"/>
        <v>0</v>
      </c>
      <c r="BI259" s="156">
        <f t="shared" si="78"/>
        <v>0</v>
      </c>
      <c r="BJ259" s="16" t="s">
        <v>88</v>
      </c>
      <c r="BK259" s="156">
        <f t="shared" si="79"/>
        <v>0</v>
      </c>
      <c r="BL259" s="16" t="s">
        <v>561</v>
      </c>
      <c r="BM259" s="155" t="s">
        <v>9566</v>
      </c>
    </row>
    <row r="260" spans="2:65" s="1" customFormat="1" ht="24.15" customHeight="1">
      <c r="B260" s="142"/>
      <c r="C260" s="143" t="s">
        <v>1910</v>
      </c>
      <c r="D260" s="143" t="s">
        <v>319</v>
      </c>
      <c r="E260" s="144" t="s">
        <v>8952</v>
      </c>
      <c r="F260" s="145" t="s">
        <v>8953</v>
      </c>
      <c r="G260" s="146" t="s">
        <v>467</v>
      </c>
      <c r="H260" s="147">
        <v>15000</v>
      </c>
      <c r="I260" s="148"/>
      <c r="J260" s="149">
        <f t="shared" si="70"/>
        <v>0</v>
      </c>
      <c r="K260" s="150"/>
      <c r="L260" s="31"/>
      <c r="M260" s="151" t="s">
        <v>1</v>
      </c>
      <c r="N260" s="152" t="s">
        <v>42</v>
      </c>
      <c r="P260" s="153">
        <f t="shared" si="71"/>
        <v>0</v>
      </c>
      <c r="Q260" s="153">
        <v>0</v>
      </c>
      <c r="R260" s="153">
        <f t="shared" si="72"/>
        <v>0</v>
      </c>
      <c r="S260" s="153">
        <v>0</v>
      </c>
      <c r="T260" s="154">
        <f t="shared" si="73"/>
        <v>0</v>
      </c>
      <c r="AR260" s="155" t="s">
        <v>561</v>
      </c>
      <c r="AT260" s="155" t="s">
        <v>319</v>
      </c>
      <c r="AU260" s="155" t="s">
        <v>88</v>
      </c>
      <c r="AY260" s="16" t="s">
        <v>317</v>
      </c>
      <c r="BE260" s="156">
        <f t="shared" si="74"/>
        <v>0</v>
      </c>
      <c r="BF260" s="156">
        <f t="shared" si="75"/>
        <v>0</v>
      </c>
      <c r="BG260" s="156">
        <f t="shared" si="76"/>
        <v>0</v>
      </c>
      <c r="BH260" s="156">
        <f t="shared" si="77"/>
        <v>0</v>
      </c>
      <c r="BI260" s="156">
        <f t="shared" si="78"/>
        <v>0</v>
      </c>
      <c r="BJ260" s="16" t="s">
        <v>88</v>
      </c>
      <c r="BK260" s="156">
        <f t="shared" si="79"/>
        <v>0</v>
      </c>
      <c r="BL260" s="16" t="s">
        <v>561</v>
      </c>
      <c r="BM260" s="155" t="s">
        <v>9567</v>
      </c>
    </row>
    <row r="261" spans="2:65" s="1" customFormat="1" ht="21.75" customHeight="1">
      <c r="B261" s="142"/>
      <c r="C261" s="179" t="s">
        <v>1916</v>
      </c>
      <c r="D261" s="179" t="s">
        <v>454</v>
      </c>
      <c r="E261" s="180" t="s">
        <v>8949</v>
      </c>
      <c r="F261" s="181" t="s">
        <v>8950</v>
      </c>
      <c r="G261" s="182" t="s">
        <v>467</v>
      </c>
      <c r="H261" s="183">
        <v>15000</v>
      </c>
      <c r="I261" s="184"/>
      <c r="J261" s="185">
        <f t="shared" si="70"/>
        <v>0</v>
      </c>
      <c r="K261" s="186"/>
      <c r="L261" s="187"/>
      <c r="M261" s="188" t="s">
        <v>1</v>
      </c>
      <c r="N261" s="189" t="s">
        <v>42</v>
      </c>
      <c r="P261" s="153">
        <f t="shared" si="71"/>
        <v>0</v>
      </c>
      <c r="Q261" s="153">
        <v>0</v>
      </c>
      <c r="R261" s="153">
        <f t="shared" si="72"/>
        <v>0</v>
      </c>
      <c r="S261" s="153">
        <v>0</v>
      </c>
      <c r="T261" s="154">
        <f t="shared" si="73"/>
        <v>0</v>
      </c>
      <c r="AR261" s="155" t="s">
        <v>831</v>
      </c>
      <c r="AT261" s="155" t="s">
        <v>454</v>
      </c>
      <c r="AU261" s="155" t="s">
        <v>88</v>
      </c>
      <c r="AY261" s="16" t="s">
        <v>317</v>
      </c>
      <c r="BE261" s="156">
        <f t="shared" si="74"/>
        <v>0</v>
      </c>
      <c r="BF261" s="156">
        <f t="shared" si="75"/>
        <v>0</v>
      </c>
      <c r="BG261" s="156">
        <f t="shared" si="76"/>
        <v>0</v>
      </c>
      <c r="BH261" s="156">
        <f t="shared" si="77"/>
        <v>0</v>
      </c>
      <c r="BI261" s="156">
        <f t="shared" si="78"/>
        <v>0</v>
      </c>
      <c r="BJ261" s="16" t="s">
        <v>88</v>
      </c>
      <c r="BK261" s="156">
        <f t="shared" si="79"/>
        <v>0</v>
      </c>
      <c r="BL261" s="16" t="s">
        <v>561</v>
      </c>
      <c r="BM261" s="155" t="s">
        <v>9568</v>
      </c>
    </row>
    <row r="262" spans="2:65" s="1" customFormat="1" ht="24.15" customHeight="1">
      <c r="B262" s="142"/>
      <c r="C262" s="143" t="s">
        <v>1922</v>
      </c>
      <c r="D262" s="143" t="s">
        <v>319</v>
      </c>
      <c r="E262" s="144" t="s">
        <v>8958</v>
      </c>
      <c r="F262" s="145" t="s">
        <v>8959</v>
      </c>
      <c r="G262" s="146" t="s">
        <v>467</v>
      </c>
      <c r="H262" s="147">
        <v>4000</v>
      </c>
      <c r="I262" s="148"/>
      <c r="J262" s="149">
        <f t="shared" si="70"/>
        <v>0</v>
      </c>
      <c r="K262" s="150"/>
      <c r="L262" s="31"/>
      <c r="M262" s="151" t="s">
        <v>1</v>
      </c>
      <c r="N262" s="152" t="s">
        <v>42</v>
      </c>
      <c r="P262" s="153">
        <f t="shared" si="71"/>
        <v>0</v>
      </c>
      <c r="Q262" s="153">
        <v>0</v>
      </c>
      <c r="R262" s="153">
        <f t="shared" si="72"/>
        <v>0</v>
      </c>
      <c r="S262" s="153">
        <v>0</v>
      </c>
      <c r="T262" s="154">
        <f t="shared" si="73"/>
        <v>0</v>
      </c>
      <c r="AR262" s="155" t="s">
        <v>561</v>
      </c>
      <c r="AT262" s="155" t="s">
        <v>319</v>
      </c>
      <c r="AU262" s="155" t="s">
        <v>88</v>
      </c>
      <c r="AY262" s="16" t="s">
        <v>317</v>
      </c>
      <c r="BE262" s="156">
        <f t="shared" si="74"/>
        <v>0</v>
      </c>
      <c r="BF262" s="156">
        <f t="shared" si="75"/>
        <v>0</v>
      </c>
      <c r="BG262" s="156">
        <f t="shared" si="76"/>
        <v>0</v>
      </c>
      <c r="BH262" s="156">
        <f t="shared" si="77"/>
        <v>0</v>
      </c>
      <c r="BI262" s="156">
        <f t="shared" si="78"/>
        <v>0</v>
      </c>
      <c r="BJ262" s="16" t="s">
        <v>88</v>
      </c>
      <c r="BK262" s="156">
        <f t="shared" si="79"/>
        <v>0</v>
      </c>
      <c r="BL262" s="16" t="s">
        <v>561</v>
      </c>
      <c r="BM262" s="155" t="s">
        <v>9569</v>
      </c>
    </row>
    <row r="263" spans="2:65" s="1" customFormat="1" ht="21.75" customHeight="1">
      <c r="B263" s="142"/>
      <c r="C263" s="179" t="s">
        <v>1957</v>
      </c>
      <c r="D263" s="179" t="s">
        <v>454</v>
      </c>
      <c r="E263" s="180" t="s">
        <v>8955</v>
      </c>
      <c r="F263" s="181" t="s">
        <v>8956</v>
      </c>
      <c r="G263" s="182" t="s">
        <v>467</v>
      </c>
      <c r="H263" s="183">
        <v>4000</v>
      </c>
      <c r="I263" s="184"/>
      <c r="J263" s="185">
        <f t="shared" si="70"/>
        <v>0</v>
      </c>
      <c r="K263" s="186"/>
      <c r="L263" s="187"/>
      <c r="M263" s="188" t="s">
        <v>1</v>
      </c>
      <c r="N263" s="189" t="s">
        <v>42</v>
      </c>
      <c r="P263" s="153">
        <f t="shared" si="71"/>
        <v>0</v>
      </c>
      <c r="Q263" s="153">
        <v>0</v>
      </c>
      <c r="R263" s="153">
        <f t="shared" si="72"/>
        <v>0</v>
      </c>
      <c r="S263" s="153">
        <v>0</v>
      </c>
      <c r="T263" s="154">
        <f t="shared" si="73"/>
        <v>0</v>
      </c>
      <c r="AR263" s="155" t="s">
        <v>831</v>
      </c>
      <c r="AT263" s="155" t="s">
        <v>454</v>
      </c>
      <c r="AU263" s="155" t="s">
        <v>88</v>
      </c>
      <c r="AY263" s="16" t="s">
        <v>317</v>
      </c>
      <c r="BE263" s="156">
        <f t="shared" si="74"/>
        <v>0</v>
      </c>
      <c r="BF263" s="156">
        <f t="shared" si="75"/>
        <v>0</v>
      </c>
      <c r="BG263" s="156">
        <f t="shared" si="76"/>
        <v>0</v>
      </c>
      <c r="BH263" s="156">
        <f t="shared" si="77"/>
        <v>0</v>
      </c>
      <c r="BI263" s="156">
        <f t="shared" si="78"/>
        <v>0</v>
      </c>
      <c r="BJ263" s="16" t="s">
        <v>88</v>
      </c>
      <c r="BK263" s="156">
        <f t="shared" si="79"/>
        <v>0</v>
      </c>
      <c r="BL263" s="16" t="s">
        <v>561</v>
      </c>
      <c r="BM263" s="155" t="s">
        <v>9570</v>
      </c>
    </row>
    <row r="264" spans="2:65" s="1" customFormat="1" ht="24.15" customHeight="1">
      <c r="B264" s="142"/>
      <c r="C264" s="143" t="s">
        <v>1961</v>
      </c>
      <c r="D264" s="143" t="s">
        <v>319</v>
      </c>
      <c r="E264" s="144" t="s">
        <v>9571</v>
      </c>
      <c r="F264" s="145" t="s">
        <v>9572</v>
      </c>
      <c r="G264" s="146" t="s">
        <v>484</v>
      </c>
      <c r="H264" s="147">
        <v>15</v>
      </c>
      <c r="I264" s="148"/>
      <c r="J264" s="149">
        <f t="shared" si="70"/>
        <v>0</v>
      </c>
      <c r="K264" s="150"/>
      <c r="L264" s="31"/>
      <c r="M264" s="151" t="s">
        <v>1</v>
      </c>
      <c r="N264" s="152" t="s">
        <v>42</v>
      </c>
      <c r="P264" s="153">
        <f t="shared" si="71"/>
        <v>0</v>
      </c>
      <c r="Q264" s="153">
        <v>0</v>
      </c>
      <c r="R264" s="153">
        <f t="shared" si="72"/>
        <v>0</v>
      </c>
      <c r="S264" s="153">
        <v>0</v>
      </c>
      <c r="T264" s="154">
        <f t="shared" si="73"/>
        <v>0</v>
      </c>
      <c r="AR264" s="155" t="s">
        <v>561</v>
      </c>
      <c r="AT264" s="155" t="s">
        <v>319</v>
      </c>
      <c r="AU264" s="155" t="s">
        <v>88</v>
      </c>
      <c r="AY264" s="16" t="s">
        <v>317</v>
      </c>
      <c r="BE264" s="156">
        <f t="shared" si="74"/>
        <v>0</v>
      </c>
      <c r="BF264" s="156">
        <f t="shared" si="75"/>
        <v>0</v>
      </c>
      <c r="BG264" s="156">
        <f t="shared" si="76"/>
        <v>0</v>
      </c>
      <c r="BH264" s="156">
        <f t="shared" si="77"/>
        <v>0</v>
      </c>
      <c r="BI264" s="156">
        <f t="shared" si="78"/>
        <v>0</v>
      </c>
      <c r="BJ264" s="16" t="s">
        <v>88</v>
      </c>
      <c r="BK264" s="156">
        <f t="shared" si="79"/>
        <v>0</v>
      </c>
      <c r="BL264" s="16" t="s">
        <v>561</v>
      </c>
      <c r="BM264" s="155" t="s">
        <v>9573</v>
      </c>
    </row>
    <row r="265" spans="2:65" s="1" customFormat="1" ht="24.15" customHeight="1">
      <c r="B265" s="142"/>
      <c r="C265" s="179" t="s">
        <v>2024</v>
      </c>
      <c r="D265" s="179" t="s">
        <v>454</v>
      </c>
      <c r="E265" s="180" t="s">
        <v>9574</v>
      </c>
      <c r="F265" s="181" t="s">
        <v>9575</v>
      </c>
      <c r="G265" s="182" t="s">
        <v>484</v>
      </c>
      <c r="H265" s="183">
        <v>15</v>
      </c>
      <c r="I265" s="184"/>
      <c r="J265" s="185">
        <f t="shared" si="70"/>
        <v>0</v>
      </c>
      <c r="K265" s="186"/>
      <c r="L265" s="187"/>
      <c r="M265" s="188" t="s">
        <v>1</v>
      </c>
      <c r="N265" s="189" t="s">
        <v>42</v>
      </c>
      <c r="P265" s="153">
        <f t="shared" si="71"/>
        <v>0</v>
      </c>
      <c r="Q265" s="153">
        <v>2.0899999999999998E-3</v>
      </c>
      <c r="R265" s="153">
        <f t="shared" si="72"/>
        <v>3.1349999999999996E-2</v>
      </c>
      <c r="S265" s="153">
        <v>0</v>
      </c>
      <c r="T265" s="154">
        <f t="shared" si="73"/>
        <v>0</v>
      </c>
      <c r="AR265" s="155" t="s">
        <v>831</v>
      </c>
      <c r="AT265" s="155" t="s">
        <v>454</v>
      </c>
      <c r="AU265" s="155" t="s">
        <v>88</v>
      </c>
      <c r="AY265" s="16" t="s">
        <v>317</v>
      </c>
      <c r="BE265" s="156">
        <f t="shared" si="74"/>
        <v>0</v>
      </c>
      <c r="BF265" s="156">
        <f t="shared" si="75"/>
        <v>0</v>
      </c>
      <c r="BG265" s="156">
        <f t="shared" si="76"/>
        <v>0</v>
      </c>
      <c r="BH265" s="156">
        <f t="shared" si="77"/>
        <v>0</v>
      </c>
      <c r="BI265" s="156">
        <f t="shared" si="78"/>
        <v>0</v>
      </c>
      <c r="BJ265" s="16" t="s">
        <v>88</v>
      </c>
      <c r="BK265" s="156">
        <f t="shared" si="79"/>
        <v>0</v>
      </c>
      <c r="BL265" s="16" t="s">
        <v>561</v>
      </c>
      <c r="BM265" s="155" t="s">
        <v>9576</v>
      </c>
    </row>
    <row r="266" spans="2:65" s="1" customFormat="1" ht="24.15" customHeight="1">
      <c r="B266" s="142"/>
      <c r="C266" s="143" t="s">
        <v>2028</v>
      </c>
      <c r="D266" s="143" t="s">
        <v>319</v>
      </c>
      <c r="E266" s="144" t="s">
        <v>9577</v>
      </c>
      <c r="F266" s="145" t="s">
        <v>9578</v>
      </c>
      <c r="G266" s="146" t="s">
        <v>484</v>
      </c>
      <c r="H266" s="147">
        <v>60</v>
      </c>
      <c r="I266" s="148"/>
      <c r="J266" s="149">
        <f t="shared" si="70"/>
        <v>0</v>
      </c>
      <c r="K266" s="150"/>
      <c r="L266" s="31"/>
      <c r="M266" s="151" t="s">
        <v>1</v>
      </c>
      <c r="N266" s="152" t="s">
        <v>42</v>
      </c>
      <c r="P266" s="153">
        <f t="shared" si="71"/>
        <v>0</v>
      </c>
      <c r="Q266" s="153">
        <v>0</v>
      </c>
      <c r="R266" s="153">
        <f t="shared" si="72"/>
        <v>0</v>
      </c>
      <c r="S266" s="153">
        <v>0</v>
      </c>
      <c r="T266" s="154">
        <f t="shared" si="73"/>
        <v>0</v>
      </c>
      <c r="AR266" s="155" t="s">
        <v>561</v>
      </c>
      <c r="AT266" s="155" t="s">
        <v>319</v>
      </c>
      <c r="AU266" s="155" t="s">
        <v>88</v>
      </c>
      <c r="AY266" s="16" t="s">
        <v>317</v>
      </c>
      <c r="BE266" s="156">
        <f t="shared" si="74"/>
        <v>0</v>
      </c>
      <c r="BF266" s="156">
        <f t="shared" si="75"/>
        <v>0</v>
      </c>
      <c r="BG266" s="156">
        <f t="shared" si="76"/>
        <v>0</v>
      </c>
      <c r="BH266" s="156">
        <f t="shared" si="77"/>
        <v>0</v>
      </c>
      <c r="BI266" s="156">
        <f t="shared" si="78"/>
        <v>0</v>
      </c>
      <c r="BJ266" s="16" t="s">
        <v>88</v>
      </c>
      <c r="BK266" s="156">
        <f t="shared" si="79"/>
        <v>0</v>
      </c>
      <c r="BL266" s="16" t="s">
        <v>561</v>
      </c>
      <c r="BM266" s="155" t="s">
        <v>9579</v>
      </c>
    </row>
    <row r="267" spans="2:65" s="1" customFormat="1" ht="24.15" customHeight="1">
      <c r="B267" s="142"/>
      <c r="C267" s="179" t="s">
        <v>2035</v>
      </c>
      <c r="D267" s="179" t="s">
        <v>454</v>
      </c>
      <c r="E267" s="180" t="s">
        <v>9580</v>
      </c>
      <c r="F267" s="181" t="s">
        <v>9581</v>
      </c>
      <c r="G267" s="182" t="s">
        <v>484</v>
      </c>
      <c r="H267" s="183">
        <v>60</v>
      </c>
      <c r="I267" s="184"/>
      <c r="J267" s="185">
        <f t="shared" si="70"/>
        <v>0</v>
      </c>
      <c r="K267" s="186"/>
      <c r="L267" s="187"/>
      <c r="M267" s="188" t="s">
        <v>1</v>
      </c>
      <c r="N267" s="189" t="s">
        <v>42</v>
      </c>
      <c r="P267" s="153">
        <f t="shared" si="71"/>
        <v>0</v>
      </c>
      <c r="Q267" s="153">
        <v>2.2000000000000001E-4</v>
      </c>
      <c r="R267" s="153">
        <f t="shared" si="72"/>
        <v>1.32E-2</v>
      </c>
      <c r="S267" s="153">
        <v>0</v>
      </c>
      <c r="T267" s="154">
        <f t="shared" si="73"/>
        <v>0</v>
      </c>
      <c r="AR267" s="155" t="s">
        <v>831</v>
      </c>
      <c r="AT267" s="155" t="s">
        <v>454</v>
      </c>
      <c r="AU267" s="155" t="s">
        <v>88</v>
      </c>
      <c r="AY267" s="16" t="s">
        <v>317</v>
      </c>
      <c r="BE267" s="156">
        <f t="shared" si="74"/>
        <v>0</v>
      </c>
      <c r="BF267" s="156">
        <f t="shared" si="75"/>
        <v>0</v>
      </c>
      <c r="BG267" s="156">
        <f t="shared" si="76"/>
        <v>0</v>
      </c>
      <c r="BH267" s="156">
        <f t="shared" si="77"/>
        <v>0</v>
      </c>
      <c r="BI267" s="156">
        <f t="shared" si="78"/>
        <v>0</v>
      </c>
      <c r="BJ267" s="16" t="s">
        <v>88</v>
      </c>
      <c r="BK267" s="156">
        <f t="shared" si="79"/>
        <v>0</v>
      </c>
      <c r="BL267" s="16" t="s">
        <v>561</v>
      </c>
      <c r="BM267" s="155" t="s">
        <v>9582</v>
      </c>
    </row>
    <row r="268" spans="2:65" s="11" customFormat="1" ht="22.75" customHeight="1">
      <c r="B268" s="130"/>
      <c r="D268" s="131" t="s">
        <v>75</v>
      </c>
      <c r="E268" s="140" t="s">
        <v>720</v>
      </c>
      <c r="F268" s="140" t="s">
        <v>9583</v>
      </c>
      <c r="I268" s="133"/>
      <c r="J268" s="141">
        <f>BK268</f>
        <v>0</v>
      </c>
      <c r="L268" s="130"/>
      <c r="M268" s="135"/>
      <c r="P268" s="136">
        <f>SUM(P269:P322)</f>
        <v>0</v>
      </c>
      <c r="R268" s="136">
        <f>SUM(R269:R322)</f>
        <v>0.1452</v>
      </c>
      <c r="T268" s="137">
        <f>SUM(T269:T322)</f>
        <v>0</v>
      </c>
      <c r="AR268" s="131" t="s">
        <v>92</v>
      </c>
      <c r="AT268" s="138" t="s">
        <v>75</v>
      </c>
      <c r="AU268" s="138" t="s">
        <v>83</v>
      </c>
      <c r="AY268" s="131" t="s">
        <v>317</v>
      </c>
      <c r="BK268" s="139">
        <f>SUM(BK269:BK322)</f>
        <v>0</v>
      </c>
    </row>
    <row r="269" spans="2:65" s="1" customFormat="1" ht="24.15" customHeight="1">
      <c r="B269" s="142"/>
      <c r="C269" s="179" t="s">
        <v>2039</v>
      </c>
      <c r="D269" s="179" t="s">
        <v>454</v>
      </c>
      <c r="E269" s="180" t="s">
        <v>9584</v>
      </c>
      <c r="F269" s="181" t="s">
        <v>9585</v>
      </c>
      <c r="G269" s="182" t="s">
        <v>467</v>
      </c>
      <c r="H269" s="183">
        <v>14</v>
      </c>
      <c r="I269" s="184"/>
      <c r="J269" s="185">
        <f t="shared" ref="J269:J300" si="80">ROUND(I269*H269,2)</f>
        <v>0</v>
      </c>
      <c r="K269" s="186"/>
      <c r="L269" s="187"/>
      <c r="M269" s="188" t="s">
        <v>1</v>
      </c>
      <c r="N269" s="189" t="s">
        <v>42</v>
      </c>
      <c r="P269" s="153">
        <f t="shared" ref="P269:P300" si="81">O269*H269</f>
        <v>0</v>
      </c>
      <c r="Q269" s="153">
        <v>0</v>
      </c>
      <c r="R269" s="153">
        <f t="shared" ref="R269:R300" si="82">Q269*H269</f>
        <v>0</v>
      </c>
      <c r="S269" s="153">
        <v>0</v>
      </c>
      <c r="T269" s="154">
        <f t="shared" ref="T269:T300" si="83">S269*H269</f>
        <v>0</v>
      </c>
      <c r="AR269" s="155" t="s">
        <v>831</v>
      </c>
      <c r="AT269" s="155" t="s">
        <v>454</v>
      </c>
      <c r="AU269" s="155" t="s">
        <v>88</v>
      </c>
      <c r="AY269" s="16" t="s">
        <v>317</v>
      </c>
      <c r="BE269" s="156">
        <f t="shared" ref="BE269:BE300" si="84">IF(N269="základná",J269,0)</f>
        <v>0</v>
      </c>
      <c r="BF269" s="156">
        <f t="shared" ref="BF269:BF300" si="85">IF(N269="znížená",J269,0)</f>
        <v>0</v>
      </c>
      <c r="BG269" s="156">
        <f t="shared" ref="BG269:BG300" si="86">IF(N269="zákl. prenesená",J269,0)</f>
        <v>0</v>
      </c>
      <c r="BH269" s="156">
        <f t="shared" ref="BH269:BH300" si="87">IF(N269="zníž. prenesená",J269,0)</f>
        <v>0</v>
      </c>
      <c r="BI269" s="156">
        <f t="shared" ref="BI269:BI300" si="88">IF(N269="nulová",J269,0)</f>
        <v>0</v>
      </c>
      <c r="BJ269" s="16" t="s">
        <v>88</v>
      </c>
      <c r="BK269" s="156">
        <f t="shared" ref="BK269:BK300" si="89">ROUND(I269*H269,2)</f>
        <v>0</v>
      </c>
      <c r="BL269" s="16" t="s">
        <v>561</v>
      </c>
      <c r="BM269" s="155" t="s">
        <v>9586</v>
      </c>
    </row>
    <row r="270" spans="2:65" s="1" customFormat="1" ht="24.15" customHeight="1">
      <c r="B270" s="142"/>
      <c r="C270" s="143" t="s">
        <v>2043</v>
      </c>
      <c r="D270" s="143" t="s">
        <v>319</v>
      </c>
      <c r="E270" s="144" t="s">
        <v>9584</v>
      </c>
      <c r="F270" s="145" t="s">
        <v>9585</v>
      </c>
      <c r="G270" s="146" t="s">
        <v>467</v>
      </c>
      <c r="H270" s="147">
        <v>14</v>
      </c>
      <c r="I270" s="148"/>
      <c r="J270" s="149">
        <f t="shared" si="80"/>
        <v>0</v>
      </c>
      <c r="K270" s="150"/>
      <c r="L270" s="31"/>
      <c r="M270" s="151" t="s">
        <v>1</v>
      </c>
      <c r="N270" s="152" t="s">
        <v>42</v>
      </c>
      <c r="P270" s="153">
        <f t="shared" si="81"/>
        <v>0</v>
      </c>
      <c r="Q270" s="153">
        <v>0</v>
      </c>
      <c r="R270" s="153">
        <f t="shared" si="82"/>
        <v>0</v>
      </c>
      <c r="S270" s="153">
        <v>0</v>
      </c>
      <c r="T270" s="154">
        <f t="shared" si="83"/>
        <v>0</v>
      </c>
      <c r="AR270" s="155" t="s">
        <v>561</v>
      </c>
      <c r="AT270" s="155" t="s">
        <v>319</v>
      </c>
      <c r="AU270" s="155" t="s">
        <v>88</v>
      </c>
      <c r="AY270" s="16" t="s">
        <v>317</v>
      </c>
      <c r="BE270" s="156">
        <f t="shared" si="84"/>
        <v>0</v>
      </c>
      <c r="BF270" s="156">
        <f t="shared" si="85"/>
        <v>0</v>
      </c>
      <c r="BG270" s="156">
        <f t="shared" si="86"/>
        <v>0</v>
      </c>
      <c r="BH270" s="156">
        <f t="shared" si="87"/>
        <v>0</v>
      </c>
      <c r="BI270" s="156">
        <f t="shared" si="88"/>
        <v>0</v>
      </c>
      <c r="BJ270" s="16" t="s">
        <v>88</v>
      </c>
      <c r="BK270" s="156">
        <f t="shared" si="89"/>
        <v>0</v>
      </c>
      <c r="BL270" s="16" t="s">
        <v>561</v>
      </c>
      <c r="BM270" s="155" t="s">
        <v>9587</v>
      </c>
    </row>
    <row r="271" spans="2:65" s="1" customFormat="1" ht="16.5" customHeight="1">
      <c r="B271" s="142"/>
      <c r="C271" s="179" t="s">
        <v>2047</v>
      </c>
      <c r="D271" s="179" t="s">
        <v>454</v>
      </c>
      <c r="E271" s="180" t="s">
        <v>9588</v>
      </c>
      <c r="F271" s="181" t="s">
        <v>9589</v>
      </c>
      <c r="G271" s="182" t="s">
        <v>467</v>
      </c>
      <c r="H271" s="183">
        <v>53</v>
      </c>
      <c r="I271" s="184"/>
      <c r="J271" s="185">
        <f t="shared" si="80"/>
        <v>0</v>
      </c>
      <c r="K271" s="186"/>
      <c r="L271" s="187"/>
      <c r="M271" s="188" t="s">
        <v>1</v>
      </c>
      <c r="N271" s="189" t="s">
        <v>42</v>
      </c>
      <c r="P271" s="153">
        <f t="shared" si="81"/>
        <v>0</v>
      </c>
      <c r="Q271" s="153">
        <v>0</v>
      </c>
      <c r="R271" s="153">
        <f t="shared" si="82"/>
        <v>0</v>
      </c>
      <c r="S271" s="153">
        <v>0</v>
      </c>
      <c r="T271" s="154">
        <f t="shared" si="83"/>
        <v>0</v>
      </c>
      <c r="AR271" s="155" t="s">
        <v>831</v>
      </c>
      <c r="AT271" s="155" t="s">
        <v>454</v>
      </c>
      <c r="AU271" s="155" t="s">
        <v>88</v>
      </c>
      <c r="AY271" s="16" t="s">
        <v>317</v>
      </c>
      <c r="BE271" s="156">
        <f t="shared" si="84"/>
        <v>0</v>
      </c>
      <c r="BF271" s="156">
        <f t="shared" si="85"/>
        <v>0</v>
      </c>
      <c r="BG271" s="156">
        <f t="shared" si="86"/>
        <v>0</v>
      </c>
      <c r="BH271" s="156">
        <f t="shared" si="87"/>
        <v>0</v>
      </c>
      <c r="BI271" s="156">
        <f t="shared" si="88"/>
        <v>0</v>
      </c>
      <c r="BJ271" s="16" t="s">
        <v>88</v>
      </c>
      <c r="BK271" s="156">
        <f t="shared" si="89"/>
        <v>0</v>
      </c>
      <c r="BL271" s="16" t="s">
        <v>561</v>
      </c>
      <c r="BM271" s="155" t="s">
        <v>9590</v>
      </c>
    </row>
    <row r="272" spans="2:65" s="1" customFormat="1" ht="16.5" customHeight="1">
      <c r="B272" s="142"/>
      <c r="C272" s="143" t="s">
        <v>2051</v>
      </c>
      <c r="D272" s="143" t="s">
        <v>319</v>
      </c>
      <c r="E272" s="144" t="s">
        <v>9588</v>
      </c>
      <c r="F272" s="145" t="s">
        <v>9589</v>
      </c>
      <c r="G272" s="146" t="s">
        <v>467</v>
      </c>
      <c r="H272" s="147">
        <v>53</v>
      </c>
      <c r="I272" s="148"/>
      <c r="J272" s="149">
        <f t="shared" si="80"/>
        <v>0</v>
      </c>
      <c r="K272" s="150"/>
      <c r="L272" s="31"/>
      <c r="M272" s="151" t="s">
        <v>1</v>
      </c>
      <c r="N272" s="152" t="s">
        <v>42</v>
      </c>
      <c r="P272" s="153">
        <f t="shared" si="81"/>
        <v>0</v>
      </c>
      <c r="Q272" s="153">
        <v>0</v>
      </c>
      <c r="R272" s="153">
        <f t="shared" si="82"/>
        <v>0</v>
      </c>
      <c r="S272" s="153">
        <v>0</v>
      </c>
      <c r="T272" s="154">
        <f t="shared" si="83"/>
        <v>0</v>
      </c>
      <c r="AR272" s="155" t="s">
        <v>561</v>
      </c>
      <c r="AT272" s="155" t="s">
        <v>319</v>
      </c>
      <c r="AU272" s="155" t="s">
        <v>88</v>
      </c>
      <c r="AY272" s="16" t="s">
        <v>317</v>
      </c>
      <c r="BE272" s="156">
        <f t="shared" si="84"/>
        <v>0</v>
      </c>
      <c r="BF272" s="156">
        <f t="shared" si="85"/>
        <v>0</v>
      </c>
      <c r="BG272" s="156">
        <f t="shared" si="86"/>
        <v>0</v>
      </c>
      <c r="BH272" s="156">
        <f t="shared" si="87"/>
        <v>0</v>
      </c>
      <c r="BI272" s="156">
        <f t="shared" si="88"/>
        <v>0</v>
      </c>
      <c r="BJ272" s="16" t="s">
        <v>88</v>
      </c>
      <c r="BK272" s="156">
        <f t="shared" si="89"/>
        <v>0</v>
      </c>
      <c r="BL272" s="16" t="s">
        <v>561</v>
      </c>
      <c r="BM272" s="155" t="s">
        <v>9591</v>
      </c>
    </row>
    <row r="273" spans="2:65" s="1" customFormat="1" ht="16.5" customHeight="1">
      <c r="B273" s="142"/>
      <c r="C273" s="179" t="s">
        <v>2055</v>
      </c>
      <c r="D273" s="179" t="s">
        <v>454</v>
      </c>
      <c r="E273" s="180" t="s">
        <v>9592</v>
      </c>
      <c r="F273" s="181" t="s">
        <v>9593</v>
      </c>
      <c r="G273" s="182" t="s">
        <v>467</v>
      </c>
      <c r="H273" s="183">
        <v>5</v>
      </c>
      <c r="I273" s="184"/>
      <c r="J273" s="185">
        <f t="shared" si="80"/>
        <v>0</v>
      </c>
      <c r="K273" s="186"/>
      <c r="L273" s="187"/>
      <c r="M273" s="188" t="s">
        <v>1</v>
      </c>
      <c r="N273" s="189" t="s">
        <v>42</v>
      </c>
      <c r="P273" s="153">
        <f t="shared" si="81"/>
        <v>0</v>
      </c>
      <c r="Q273" s="153">
        <v>0</v>
      </c>
      <c r="R273" s="153">
        <f t="shared" si="82"/>
        <v>0</v>
      </c>
      <c r="S273" s="153">
        <v>0</v>
      </c>
      <c r="T273" s="154">
        <f t="shared" si="83"/>
        <v>0</v>
      </c>
      <c r="AR273" s="155" t="s">
        <v>831</v>
      </c>
      <c r="AT273" s="155" t="s">
        <v>454</v>
      </c>
      <c r="AU273" s="155" t="s">
        <v>88</v>
      </c>
      <c r="AY273" s="16" t="s">
        <v>317</v>
      </c>
      <c r="BE273" s="156">
        <f t="shared" si="84"/>
        <v>0</v>
      </c>
      <c r="BF273" s="156">
        <f t="shared" si="85"/>
        <v>0</v>
      </c>
      <c r="BG273" s="156">
        <f t="shared" si="86"/>
        <v>0</v>
      </c>
      <c r="BH273" s="156">
        <f t="shared" si="87"/>
        <v>0</v>
      </c>
      <c r="BI273" s="156">
        <f t="shared" si="88"/>
        <v>0</v>
      </c>
      <c r="BJ273" s="16" t="s">
        <v>88</v>
      </c>
      <c r="BK273" s="156">
        <f t="shared" si="89"/>
        <v>0</v>
      </c>
      <c r="BL273" s="16" t="s">
        <v>561</v>
      </c>
      <c r="BM273" s="155" t="s">
        <v>9594</v>
      </c>
    </row>
    <row r="274" spans="2:65" s="1" customFormat="1" ht="16.5" customHeight="1">
      <c r="B274" s="142"/>
      <c r="C274" s="143" t="s">
        <v>2059</v>
      </c>
      <c r="D274" s="143" t="s">
        <v>319</v>
      </c>
      <c r="E274" s="144" t="s">
        <v>9592</v>
      </c>
      <c r="F274" s="145" t="s">
        <v>9593</v>
      </c>
      <c r="G274" s="146" t="s">
        <v>467</v>
      </c>
      <c r="H274" s="147">
        <v>5</v>
      </c>
      <c r="I274" s="148"/>
      <c r="J274" s="149">
        <f t="shared" si="80"/>
        <v>0</v>
      </c>
      <c r="K274" s="150"/>
      <c r="L274" s="31"/>
      <c r="M274" s="151" t="s">
        <v>1</v>
      </c>
      <c r="N274" s="152" t="s">
        <v>42</v>
      </c>
      <c r="P274" s="153">
        <f t="shared" si="81"/>
        <v>0</v>
      </c>
      <c r="Q274" s="153">
        <v>0</v>
      </c>
      <c r="R274" s="153">
        <f t="shared" si="82"/>
        <v>0</v>
      </c>
      <c r="S274" s="153">
        <v>0</v>
      </c>
      <c r="T274" s="154">
        <f t="shared" si="83"/>
        <v>0</v>
      </c>
      <c r="AR274" s="155" t="s">
        <v>561</v>
      </c>
      <c r="AT274" s="155" t="s">
        <v>319</v>
      </c>
      <c r="AU274" s="155" t="s">
        <v>88</v>
      </c>
      <c r="AY274" s="16" t="s">
        <v>317</v>
      </c>
      <c r="BE274" s="156">
        <f t="shared" si="84"/>
        <v>0</v>
      </c>
      <c r="BF274" s="156">
        <f t="shared" si="85"/>
        <v>0</v>
      </c>
      <c r="BG274" s="156">
        <f t="shared" si="86"/>
        <v>0</v>
      </c>
      <c r="BH274" s="156">
        <f t="shared" si="87"/>
        <v>0</v>
      </c>
      <c r="BI274" s="156">
        <f t="shared" si="88"/>
        <v>0</v>
      </c>
      <c r="BJ274" s="16" t="s">
        <v>88</v>
      </c>
      <c r="BK274" s="156">
        <f t="shared" si="89"/>
        <v>0</v>
      </c>
      <c r="BL274" s="16" t="s">
        <v>561</v>
      </c>
      <c r="BM274" s="155" t="s">
        <v>9595</v>
      </c>
    </row>
    <row r="275" spans="2:65" s="1" customFormat="1" ht="24.15" customHeight="1">
      <c r="B275" s="142"/>
      <c r="C275" s="179" t="s">
        <v>2063</v>
      </c>
      <c r="D275" s="179" t="s">
        <v>454</v>
      </c>
      <c r="E275" s="180" t="s">
        <v>9596</v>
      </c>
      <c r="F275" s="181" t="s">
        <v>9597</v>
      </c>
      <c r="G275" s="182" t="s">
        <v>467</v>
      </c>
      <c r="H275" s="183">
        <v>20</v>
      </c>
      <c r="I275" s="184"/>
      <c r="J275" s="185">
        <f t="shared" si="80"/>
        <v>0</v>
      </c>
      <c r="K275" s="186"/>
      <c r="L275" s="187"/>
      <c r="M275" s="188" t="s">
        <v>1</v>
      </c>
      <c r="N275" s="189" t="s">
        <v>42</v>
      </c>
      <c r="P275" s="153">
        <f t="shared" si="81"/>
        <v>0</v>
      </c>
      <c r="Q275" s="153">
        <v>0</v>
      </c>
      <c r="R275" s="153">
        <f t="shared" si="82"/>
        <v>0</v>
      </c>
      <c r="S275" s="153">
        <v>0</v>
      </c>
      <c r="T275" s="154">
        <f t="shared" si="83"/>
        <v>0</v>
      </c>
      <c r="AR275" s="155" t="s">
        <v>831</v>
      </c>
      <c r="AT275" s="155" t="s">
        <v>454</v>
      </c>
      <c r="AU275" s="155" t="s">
        <v>88</v>
      </c>
      <c r="AY275" s="16" t="s">
        <v>317</v>
      </c>
      <c r="BE275" s="156">
        <f t="shared" si="84"/>
        <v>0</v>
      </c>
      <c r="BF275" s="156">
        <f t="shared" si="85"/>
        <v>0</v>
      </c>
      <c r="BG275" s="156">
        <f t="shared" si="86"/>
        <v>0</v>
      </c>
      <c r="BH275" s="156">
        <f t="shared" si="87"/>
        <v>0</v>
      </c>
      <c r="BI275" s="156">
        <f t="shared" si="88"/>
        <v>0</v>
      </c>
      <c r="BJ275" s="16" t="s">
        <v>88</v>
      </c>
      <c r="BK275" s="156">
        <f t="shared" si="89"/>
        <v>0</v>
      </c>
      <c r="BL275" s="16" t="s">
        <v>561</v>
      </c>
      <c r="BM275" s="155" t="s">
        <v>9598</v>
      </c>
    </row>
    <row r="276" spans="2:65" s="1" customFormat="1" ht="24.15" customHeight="1">
      <c r="B276" s="142"/>
      <c r="C276" s="143" t="s">
        <v>2068</v>
      </c>
      <c r="D276" s="143" t="s">
        <v>319</v>
      </c>
      <c r="E276" s="144" t="s">
        <v>9596</v>
      </c>
      <c r="F276" s="145" t="s">
        <v>9597</v>
      </c>
      <c r="G276" s="146" t="s">
        <v>467</v>
      </c>
      <c r="H276" s="147">
        <v>20</v>
      </c>
      <c r="I276" s="148"/>
      <c r="J276" s="149">
        <f t="shared" si="80"/>
        <v>0</v>
      </c>
      <c r="K276" s="150"/>
      <c r="L276" s="31"/>
      <c r="M276" s="151" t="s">
        <v>1</v>
      </c>
      <c r="N276" s="152" t="s">
        <v>42</v>
      </c>
      <c r="P276" s="153">
        <f t="shared" si="81"/>
        <v>0</v>
      </c>
      <c r="Q276" s="153">
        <v>0</v>
      </c>
      <c r="R276" s="153">
        <f t="shared" si="82"/>
        <v>0</v>
      </c>
      <c r="S276" s="153">
        <v>0</v>
      </c>
      <c r="T276" s="154">
        <f t="shared" si="83"/>
        <v>0</v>
      </c>
      <c r="AR276" s="155" t="s">
        <v>561</v>
      </c>
      <c r="AT276" s="155" t="s">
        <v>319</v>
      </c>
      <c r="AU276" s="155" t="s">
        <v>88</v>
      </c>
      <c r="AY276" s="16" t="s">
        <v>317</v>
      </c>
      <c r="BE276" s="156">
        <f t="shared" si="84"/>
        <v>0</v>
      </c>
      <c r="BF276" s="156">
        <f t="shared" si="85"/>
        <v>0</v>
      </c>
      <c r="BG276" s="156">
        <f t="shared" si="86"/>
        <v>0</v>
      </c>
      <c r="BH276" s="156">
        <f t="shared" si="87"/>
        <v>0</v>
      </c>
      <c r="BI276" s="156">
        <f t="shared" si="88"/>
        <v>0</v>
      </c>
      <c r="BJ276" s="16" t="s">
        <v>88</v>
      </c>
      <c r="BK276" s="156">
        <f t="shared" si="89"/>
        <v>0</v>
      </c>
      <c r="BL276" s="16" t="s">
        <v>561</v>
      </c>
      <c r="BM276" s="155" t="s">
        <v>9599</v>
      </c>
    </row>
    <row r="277" spans="2:65" s="1" customFormat="1" ht="16.5" customHeight="1">
      <c r="B277" s="142"/>
      <c r="C277" s="179" t="s">
        <v>2072</v>
      </c>
      <c r="D277" s="179" t="s">
        <v>454</v>
      </c>
      <c r="E277" s="180" t="s">
        <v>9600</v>
      </c>
      <c r="F277" s="181" t="s">
        <v>9601</v>
      </c>
      <c r="G277" s="182" t="s">
        <v>467</v>
      </c>
      <c r="H277" s="183">
        <v>41</v>
      </c>
      <c r="I277" s="184"/>
      <c r="J277" s="185">
        <f t="shared" si="80"/>
        <v>0</v>
      </c>
      <c r="K277" s="186"/>
      <c r="L277" s="187"/>
      <c r="M277" s="188" t="s">
        <v>1</v>
      </c>
      <c r="N277" s="189" t="s">
        <v>42</v>
      </c>
      <c r="P277" s="153">
        <f t="shared" si="81"/>
        <v>0</v>
      </c>
      <c r="Q277" s="153">
        <v>0</v>
      </c>
      <c r="R277" s="153">
        <f t="shared" si="82"/>
        <v>0</v>
      </c>
      <c r="S277" s="153">
        <v>0</v>
      </c>
      <c r="T277" s="154">
        <f t="shared" si="83"/>
        <v>0</v>
      </c>
      <c r="AR277" s="155" t="s">
        <v>831</v>
      </c>
      <c r="AT277" s="155" t="s">
        <v>454</v>
      </c>
      <c r="AU277" s="155" t="s">
        <v>88</v>
      </c>
      <c r="AY277" s="16" t="s">
        <v>317</v>
      </c>
      <c r="BE277" s="156">
        <f t="shared" si="84"/>
        <v>0</v>
      </c>
      <c r="BF277" s="156">
        <f t="shared" si="85"/>
        <v>0</v>
      </c>
      <c r="BG277" s="156">
        <f t="shared" si="86"/>
        <v>0</v>
      </c>
      <c r="BH277" s="156">
        <f t="shared" si="87"/>
        <v>0</v>
      </c>
      <c r="BI277" s="156">
        <f t="shared" si="88"/>
        <v>0</v>
      </c>
      <c r="BJ277" s="16" t="s">
        <v>88</v>
      </c>
      <c r="BK277" s="156">
        <f t="shared" si="89"/>
        <v>0</v>
      </c>
      <c r="BL277" s="16" t="s">
        <v>561</v>
      </c>
      <c r="BM277" s="155" t="s">
        <v>9602</v>
      </c>
    </row>
    <row r="278" spans="2:65" s="1" customFormat="1" ht="16.5" customHeight="1">
      <c r="B278" s="142"/>
      <c r="C278" s="143" t="s">
        <v>2077</v>
      </c>
      <c r="D278" s="143" t="s">
        <v>319</v>
      </c>
      <c r="E278" s="144" t="s">
        <v>9600</v>
      </c>
      <c r="F278" s="145" t="s">
        <v>9603</v>
      </c>
      <c r="G278" s="146" t="s">
        <v>467</v>
      </c>
      <c r="H278" s="147">
        <v>41</v>
      </c>
      <c r="I278" s="148"/>
      <c r="J278" s="149">
        <f t="shared" si="80"/>
        <v>0</v>
      </c>
      <c r="K278" s="150"/>
      <c r="L278" s="31"/>
      <c r="M278" s="151" t="s">
        <v>1</v>
      </c>
      <c r="N278" s="152" t="s">
        <v>42</v>
      </c>
      <c r="P278" s="153">
        <f t="shared" si="81"/>
        <v>0</v>
      </c>
      <c r="Q278" s="153">
        <v>0</v>
      </c>
      <c r="R278" s="153">
        <f t="shared" si="82"/>
        <v>0</v>
      </c>
      <c r="S278" s="153">
        <v>0</v>
      </c>
      <c r="T278" s="154">
        <f t="shared" si="83"/>
        <v>0</v>
      </c>
      <c r="AR278" s="155" t="s">
        <v>561</v>
      </c>
      <c r="AT278" s="155" t="s">
        <v>319</v>
      </c>
      <c r="AU278" s="155" t="s">
        <v>88</v>
      </c>
      <c r="AY278" s="16" t="s">
        <v>317</v>
      </c>
      <c r="BE278" s="156">
        <f t="shared" si="84"/>
        <v>0</v>
      </c>
      <c r="BF278" s="156">
        <f t="shared" si="85"/>
        <v>0</v>
      </c>
      <c r="BG278" s="156">
        <f t="shared" si="86"/>
        <v>0</v>
      </c>
      <c r="BH278" s="156">
        <f t="shared" si="87"/>
        <v>0</v>
      </c>
      <c r="BI278" s="156">
        <f t="shared" si="88"/>
        <v>0</v>
      </c>
      <c r="BJ278" s="16" t="s">
        <v>88</v>
      </c>
      <c r="BK278" s="156">
        <f t="shared" si="89"/>
        <v>0</v>
      </c>
      <c r="BL278" s="16" t="s">
        <v>561</v>
      </c>
      <c r="BM278" s="155" t="s">
        <v>9604</v>
      </c>
    </row>
    <row r="279" spans="2:65" s="1" customFormat="1" ht="16.5" customHeight="1">
      <c r="B279" s="142"/>
      <c r="C279" s="179" t="s">
        <v>2081</v>
      </c>
      <c r="D279" s="179" t="s">
        <v>454</v>
      </c>
      <c r="E279" s="180" t="s">
        <v>9605</v>
      </c>
      <c r="F279" s="181" t="s">
        <v>9606</v>
      </c>
      <c r="G279" s="182" t="s">
        <v>467</v>
      </c>
      <c r="H279" s="183">
        <v>1</v>
      </c>
      <c r="I279" s="184"/>
      <c r="J279" s="185">
        <f t="shared" si="80"/>
        <v>0</v>
      </c>
      <c r="K279" s="186"/>
      <c r="L279" s="187"/>
      <c r="M279" s="188" t="s">
        <v>1</v>
      </c>
      <c r="N279" s="189" t="s">
        <v>42</v>
      </c>
      <c r="P279" s="153">
        <f t="shared" si="81"/>
        <v>0</v>
      </c>
      <c r="Q279" s="153">
        <v>0</v>
      </c>
      <c r="R279" s="153">
        <f t="shared" si="82"/>
        <v>0</v>
      </c>
      <c r="S279" s="153">
        <v>0</v>
      </c>
      <c r="T279" s="154">
        <f t="shared" si="83"/>
        <v>0</v>
      </c>
      <c r="AR279" s="155" t="s">
        <v>831</v>
      </c>
      <c r="AT279" s="155" t="s">
        <v>454</v>
      </c>
      <c r="AU279" s="155" t="s">
        <v>88</v>
      </c>
      <c r="AY279" s="16" t="s">
        <v>317</v>
      </c>
      <c r="BE279" s="156">
        <f t="shared" si="84"/>
        <v>0</v>
      </c>
      <c r="BF279" s="156">
        <f t="shared" si="85"/>
        <v>0</v>
      </c>
      <c r="BG279" s="156">
        <f t="shared" si="86"/>
        <v>0</v>
      </c>
      <c r="BH279" s="156">
        <f t="shared" si="87"/>
        <v>0</v>
      </c>
      <c r="BI279" s="156">
        <f t="shared" si="88"/>
        <v>0</v>
      </c>
      <c r="BJ279" s="16" t="s">
        <v>88</v>
      </c>
      <c r="BK279" s="156">
        <f t="shared" si="89"/>
        <v>0</v>
      </c>
      <c r="BL279" s="16" t="s">
        <v>561</v>
      </c>
      <c r="BM279" s="155" t="s">
        <v>9607</v>
      </c>
    </row>
    <row r="280" spans="2:65" s="1" customFormat="1" ht="16.5" customHeight="1">
      <c r="B280" s="142"/>
      <c r="C280" s="143" t="s">
        <v>2085</v>
      </c>
      <c r="D280" s="143" t="s">
        <v>319</v>
      </c>
      <c r="E280" s="144" t="s">
        <v>9605</v>
      </c>
      <c r="F280" s="145" t="s">
        <v>9606</v>
      </c>
      <c r="G280" s="146" t="s">
        <v>467</v>
      </c>
      <c r="H280" s="147">
        <v>1</v>
      </c>
      <c r="I280" s="148"/>
      <c r="J280" s="149">
        <f t="shared" si="80"/>
        <v>0</v>
      </c>
      <c r="K280" s="150"/>
      <c r="L280" s="31"/>
      <c r="M280" s="151" t="s">
        <v>1</v>
      </c>
      <c r="N280" s="152" t="s">
        <v>42</v>
      </c>
      <c r="P280" s="153">
        <f t="shared" si="81"/>
        <v>0</v>
      </c>
      <c r="Q280" s="153">
        <v>0</v>
      </c>
      <c r="R280" s="153">
        <f t="shared" si="82"/>
        <v>0</v>
      </c>
      <c r="S280" s="153">
        <v>0</v>
      </c>
      <c r="T280" s="154">
        <f t="shared" si="83"/>
        <v>0</v>
      </c>
      <c r="AR280" s="155" t="s">
        <v>561</v>
      </c>
      <c r="AT280" s="155" t="s">
        <v>319</v>
      </c>
      <c r="AU280" s="155" t="s">
        <v>88</v>
      </c>
      <c r="AY280" s="16" t="s">
        <v>317</v>
      </c>
      <c r="BE280" s="156">
        <f t="shared" si="84"/>
        <v>0</v>
      </c>
      <c r="BF280" s="156">
        <f t="shared" si="85"/>
        <v>0</v>
      </c>
      <c r="BG280" s="156">
        <f t="shared" si="86"/>
        <v>0</v>
      </c>
      <c r="BH280" s="156">
        <f t="shared" si="87"/>
        <v>0</v>
      </c>
      <c r="BI280" s="156">
        <f t="shared" si="88"/>
        <v>0</v>
      </c>
      <c r="BJ280" s="16" t="s">
        <v>88</v>
      </c>
      <c r="BK280" s="156">
        <f t="shared" si="89"/>
        <v>0</v>
      </c>
      <c r="BL280" s="16" t="s">
        <v>561</v>
      </c>
      <c r="BM280" s="155" t="s">
        <v>9608</v>
      </c>
    </row>
    <row r="281" spans="2:65" s="1" customFormat="1" ht="16.5" customHeight="1">
      <c r="B281" s="142"/>
      <c r="C281" s="179" t="s">
        <v>768</v>
      </c>
      <c r="D281" s="179" t="s">
        <v>454</v>
      </c>
      <c r="E281" s="180" t="s">
        <v>9609</v>
      </c>
      <c r="F281" s="181" t="s">
        <v>9610</v>
      </c>
      <c r="G281" s="182" t="s">
        <v>467</v>
      </c>
      <c r="H281" s="183">
        <v>72</v>
      </c>
      <c r="I281" s="184"/>
      <c r="J281" s="185">
        <f t="shared" si="80"/>
        <v>0</v>
      </c>
      <c r="K281" s="186"/>
      <c r="L281" s="187"/>
      <c r="M281" s="188" t="s">
        <v>1</v>
      </c>
      <c r="N281" s="189" t="s">
        <v>42</v>
      </c>
      <c r="P281" s="153">
        <f t="shared" si="81"/>
        <v>0</v>
      </c>
      <c r="Q281" s="153">
        <v>0</v>
      </c>
      <c r="R281" s="153">
        <f t="shared" si="82"/>
        <v>0</v>
      </c>
      <c r="S281" s="153">
        <v>0</v>
      </c>
      <c r="T281" s="154">
        <f t="shared" si="83"/>
        <v>0</v>
      </c>
      <c r="AR281" s="155" t="s">
        <v>831</v>
      </c>
      <c r="AT281" s="155" t="s">
        <v>454</v>
      </c>
      <c r="AU281" s="155" t="s">
        <v>88</v>
      </c>
      <c r="AY281" s="16" t="s">
        <v>317</v>
      </c>
      <c r="BE281" s="156">
        <f t="shared" si="84"/>
        <v>0</v>
      </c>
      <c r="BF281" s="156">
        <f t="shared" si="85"/>
        <v>0</v>
      </c>
      <c r="BG281" s="156">
        <f t="shared" si="86"/>
        <v>0</v>
      </c>
      <c r="BH281" s="156">
        <f t="shared" si="87"/>
        <v>0</v>
      </c>
      <c r="BI281" s="156">
        <f t="shared" si="88"/>
        <v>0</v>
      </c>
      <c r="BJ281" s="16" t="s">
        <v>88</v>
      </c>
      <c r="BK281" s="156">
        <f t="shared" si="89"/>
        <v>0</v>
      </c>
      <c r="BL281" s="16" t="s">
        <v>561</v>
      </c>
      <c r="BM281" s="155" t="s">
        <v>9611</v>
      </c>
    </row>
    <row r="282" spans="2:65" s="1" customFormat="1" ht="16.5" customHeight="1">
      <c r="B282" s="142"/>
      <c r="C282" s="143" t="s">
        <v>2092</v>
      </c>
      <c r="D282" s="143" t="s">
        <v>319</v>
      </c>
      <c r="E282" s="144" t="s">
        <v>9609</v>
      </c>
      <c r="F282" s="145" t="s">
        <v>9610</v>
      </c>
      <c r="G282" s="146" t="s">
        <v>467</v>
      </c>
      <c r="H282" s="147">
        <v>72</v>
      </c>
      <c r="I282" s="148"/>
      <c r="J282" s="149">
        <f t="shared" si="80"/>
        <v>0</v>
      </c>
      <c r="K282" s="150"/>
      <c r="L282" s="31"/>
      <c r="M282" s="151" t="s">
        <v>1</v>
      </c>
      <c r="N282" s="152" t="s">
        <v>42</v>
      </c>
      <c r="P282" s="153">
        <f t="shared" si="81"/>
        <v>0</v>
      </c>
      <c r="Q282" s="153">
        <v>0</v>
      </c>
      <c r="R282" s="153">
        <f t="shared" si="82"/>
        <v>0</v>
      </c>
      <c r="S282" s="153">
        <v>0</v>
      </c>
      <c r="T282" s="154">
        <f t="shared" si="83"/>
        <v>0</v>
      </c>
      <c r="AR282" s="155" t="s">
        <v>561</v>
      </c>
      <c r="AT282" s="155" t="s">
        <v>319</v>
      </c>
      <c r="AU282" s="155" t="s">
        <v>88</v>
      </c>
      <c r="AY282" s="16" t="s">
        <v>317</v>
      </c>
      <c r="BE282" s="156">
        <f t="shared" si="84"/>
        <v>0</v>
      </c>
      <c r="BF282" s="156">
        <f t="shared" si="85"/>
        <v>0</v>
      </c>
      <c r="BG282" s="156">
        <f t="shared" si="86"/>
        <v>0</v>
      </c>
      <c r="BH282" s="156">
        <f t="shared" si="87"/>
        <v>0</v>
      </c>
      <c r="BI282" s="156">
        <f t="shared" si="88"/>
        <v>0</v>
      </c>
      <c r="BJ282" s="16" t="s">
        <v>88</v>
      </c>
      <c r="BK282" s="156">
        <f t="shared" si="89"/>
        <v>0</v>
      </c>
      <c r="BL282" s="16" t="s">
        <v>561</v>
      </c>
      <c r="BM282" s="155" t="s">
        <v>9612</v>
      </c>
    </row>
    <row r="283" spans="2:65" s="1" customFormat="1" ht="16.5" customHeight="1">
      <c r="B283" s="142"/>
      <c r="C283" s="179" t="s">
        <v>2096</v>
      </c>
      <c r="D283" s="179" t="s">
        <v>454</v>
      </c>
      <c r="E283" s="180" t="s">
        <v>9613</v>
      </c>
      <c r="F283" s="181" t="s">
        <v>9614</v>
      </c>
      <c r="G283" s="182" t="s">
        <v>467</v>
      </c>
      <c r="H283" s="183">
        <v>1</v>
      </c>
      <c r="I283" s="184"/>
      <c r="J283" s="185">
        <f t="shared" si="80"/>
        <v>0</v>
      </c>
      <c r="K283" s="186"/>
      <c r="L283" s="187"/>
      <c r="M283" s="188" t="s">
        <v>1</v>
      </c>
      <c r="N283" s="189" t="s">
        <v>42</v>
      </c>
      <c r="P283" s="153">
        <f t="shared" si="81"/>
        <v>0</v>
      </c>
      <c r="Q283" s="153">
        <v>0</v>
      </c>
      <c r="R283" s="153">
        <f t="shared" si="82"/>
        <v>0</v>
      </c>
      <c r="S283" s="153">
        <v>0</v>
      </c>
      <c r="T283" s="154">
        <f t="shared" si="83"/>
        <v>0</v>
      </c>
      <c r="AR283" s="155" t="s">
        <v>831</v>
      </c>
      <c r="AT283" s="155" t="s">
        <v>454</v>
      </c>
      <c r="AU283" s="155" t="s">
        <v>88</v>
      </c>
      <c r="AY283" s="16" t="s">
        <v>317</v>
      </c>
      <c r="BE283" s="156">
        <f t="shared" si="84"/>
        <v>0</v>
      </c>
      <c r="BF283" s="156">
        <f t="shared" si="85"/>
        <v>0</v>
      </c>
      <c r="BG283" s="156">
        <f t="shared" si="86"/>
        <v>0</v>
      </c>
      <c r="BH283" s="156">
        <f t="shared" si="87"/>
        <v>0</v>
      </c>
      <c r="BI283" s="156">
        <f t="shared" si="88"/>
        <v>0</v>
      </c>
      <c r="BJ283" s="16" t="s">
        <v>88</v>
      </c>
      <c r="BK283" s="156">
        <f t="shared" si="89"/>
        <v>0</v>
      </c>
      <c r="BL283" s="16" t="s">
        <v>561</v>
      </c>
      <c r="BM283" s="155" t="s">
        <v>9615</v>
      </c>
    </row>
    <row r="284" spans="2:65" s="1" customFormat="1" ht="16.5" customHeight="1">
      <c r="B284" s="142"/>
      <c r="C284" s="143" t="s">
        <v>2100</v>
      </c>
      <c r="D284" s="143" t="s">
        <v>319</v>
      </c>
      <c r="E284" s="144" t="s">
        <v>9613</v>
      </c>
      <c r="F284" s="145" t="s">
        <v>9614</v>
      </c>
      <c r="G284" s="146" t="s">
        <v>467</v>
      </c>
      <c r="H284" s="147">
        <v>1</v>
      </c>
      <c r="I284" s="148"/>
      <c r="J284" s="149">
        <f t="shared" si="80"/>
        <v>0</v>
      </c>
      <c r="K284" s="150"/>
      <c r="L284" s="31"/>
      <c r="M284" s="151" t="s">
        <v>1</v>
      </c>
      <c r="N284" s="152" t="s">
        <v>42</v>
      </c>
      <c r="P284" s="153">
        <f t="shared" si="81"/>
        <v>0</v>
      </c>
      <c r="Q284" s="153">
        <v>0</v>
      </c>
      <c r="R284" s="153">
        <f t="shared" si="82"/>
        <v>0</v>
      </c>
      <c r="S284" s="153">
        <v>0</v>
      </c>
      <c r="T284" s="154">
        <f t="shared" si="83"/>
        <v>0</v>
      </c>
      <c r="AR284" s="155" t="s">
        <v>561</v>
      </c>
      <c r="AT284" s="155" t="s">
        <v>319</v>
      </c>
      <c r="AU284" s="155" t="s">
        <v>88</v>
      </c>
      <c r="AY284" s="16" t="s">
        <v>317</v>
      </c>
      <c r="BE284" s="156">
        <f t="shared" si="84"/>
        <v>0</v>
      </c>
      <c r="BF284" s="156">
        <f t="shared" si="85"/>
        <v>0</v>
      </c>
      <c r="BG284" s="156">
        <f t="shared" si="86"/>
        <v>0</v>
      </c>
      <c r="BH284" s="156">
        <f t="shared" si="87"/>
        <v>0</v>
      </c>
      <c r="BI284" s="156">
        <f t="shared" si="88"/>
        <v>0</v>
      </c>
      <c r="BJ284" s="16" t="s">
        <v>88</v>
      </c>
      <c r="BK284" s="156">
        <f t="shared" si="89"/>
        <v>0</v>
      </c>
      <c r="BL284" s="16" t="s">
        <v>561</v>
      </c>
      <c r="BM284" s="155" t="s">
        <v>9616</v>
      </c>
    </row>
    <row r="285" spans="2:65" s="1" customFormat="1" ht="21.75" customHeight="1">
      <c r="B285" s="142"/>
      <c r="C285" s="179" t="s">
        <v>2104</v>
      </c>
      <c r="D285" s="179" t="s">
        <v>454</v>
      </c>
      <c r="E285" s="180" t="s">
        <v>9617</v>
      </c>
      <c r="F285" s="181" t="s">
        <v>9618</v>
      </c>
      <c r="G285" s="182" t="s">
        <v>467</v>
      </c>
      <c r="H285" s="183">
        <v>49</v>
      </c>
      <c r="I285" s="184"/>
      <c r="J285" s="185">
        <f t="shared" si="80"/>
        <v>0</v>
      </c>
      <c r="K285" s="186"/>
      <c r="L285" s="187"/>
      <c r="M285" s="188" t="s">
        <v>1</v>
      </c>
      <c r="N285" s="189" t="s">
        <v>42</v>
      </c>
      <c r="P285" s="153">
        <f t="shared" si="81"/>
        <v>0</v>
      </c>
      <c r="Q285" s="153">
        <v>0</v>
      </c>
      <c r="R285" s="153">
        <f t="shared" si="82"/>
        <v>0</v>
      </c>
      <c r="S285" s="153">
        <v>0</v>
      </c>
      <c r="T285" s="154">
        <f t="shared" si="83"/>
        <v>0</v>
      </c>
      <c r="AR285" s="155" t="s">
        <v>831</v>
      </c>
      <c r="AT285" s="155" t="s">
        <v>454</v>
      </c>
      <c r="AU285" s="155" t="s">
        <v>88</v>
      </c>
      <c r="AY285" s="16" t="s">
        <v>317</v>
      </c>
      <c r="BE285" s="156">
        <f t="shared" si="84"/>
        <v>0</v>
      </c>
      <c r="BF285" s="156">
        <f t="shared" si="85"/>
        <v>0</v>
      </c>
      <c r="BG285" s="156">
        <f t="shared" si="86"/>
        <v>0</v>
      </c>
      <c r="BH285" s="156">
        <f t="shared" si="87"/>
        <v>0</v>
      </c>
      <c r="BI285" s="156">
        <f t="shared" si="88"/>
        <v>0</v>
      </c>
      <c r="BJ285" s="16" t="s">
        <v>88</v>
      </c>
      <c r="BK285" s="156">
        <f t="shared" si="89"/>
        <v>0</v>
      </c>
      <c r="BL285" s="16" t="s">
        <v>561</v>
      </c>
      <c r="BM285" s="155" t="s">
        <v>9619</v>
      </c>
    </row>
    <row r="286" spans="2:65" s="1" customFormat="1" ht="21.75" customHeight="1">
      <c r="B286" s="142"/>
      <c r="C286" s="143" t="s">
        <v>2108</v>
      </c>
      <c r="D286" s="143" t="s">
        <v>319</v>
      </c>
      <c r="E286" s="144" t="s">
        <v>9617</v>
      </c>
      <c r="F286" s="145" t="s">
        <v>9618</v>
      </c>
      <c r="G286" s="146" t="s">
        <v>467</v>
      </c>
      <c r="H286" s="147">
        <v>49</v>
      </c>
      <c r="I286" s="148"/>
      <c r="J286" s="149">
        <f t="shared" si="80"/>
        <v>0</v>
      </c>
      <c r="K286" s="150"/>
      <c r="L286" s="31"/>
      <c r="M286" s="151" t="s">
        <v>1</v>
      </c>
      <c r="N286" s="152" t="s">
        <v>42</v>
      </c>
      <c r="P286" s="153">
        <f t="shared" si="81"/>
        <v>0</v>
      </c>
      <c r="Q286" s="153">
        <v>0</v>
      </c>
      <c r="R286" s="153">
        <f t="shared" si="82"/>
        <v>0</v>
      </c>
      <c r="S286" s="153">
        <v>0</v>
      </c>
      <c r="T286" s="154">
        <f t="shared" si="83"/>
        <v>0</v>
      </c>
      <c r="AR286" s="155" t="s">
        <v>561</v>
      </c>
      <c r="AT286" s="155" t="s">
        <v>319</v>
      </c>
      <c r="AU286" s="155" t="s">
        <v>88</v>
      </c>
      <c r="AY286" s="16" t="s">
        <v>317</v>
      </c>
      <c r="BE286" s="156">
        <f t="shared" si="84"/>
        <v>0</v>
      </c>
      <c r="BF286" s="156">
        <f t="shared" si="85"/>
        <v>0</v>
      </c>
      <c r="BG286" s="156">
        <f t="shared" si="86"/>
        <v>0</v>
      </c>
      <c r="BH286" s="156">
        <f t="shared" si="87"/>
        <v>0</v>
      </c>
      <c r="BI286" s="156">
        <f t="shared" si="88"/>
        <v>0</v>
      </c>
      <c r="BJ286" s="16" t="s">
        <v>88</v>
      </c>
      <c r="BK286" s="156">
        <f t="shared" si="89"/>
        <v>0</v>
      </c>
      <c r="BL286" s="16" t="s">
        <v>561</v>
      </c>
      <c r="BM286" s="155" t="s">
        <v>9620</v>
      </c>
    </row>
    <row r="287" spans="2:65" s="1" customFormat="1" ht="16.5" customHeight="1">
      <c r="B287" s="142"/>
      <c r="C287" s="179" t="s">
        <v>2112</v>
      </c>
      <c r="D287" s="179" t="s">
        <v>454</v>
      </c>
      <c r="E287" s="180" t="s">
        <v>9621</v>
      </c>
      <c r="F287" s="181" t="s">
        <v>9622</v>
      </c>
      <c r="G287" s="182" t="s">
        <v>467</v>
      </c>
      <c r="H287" s="183">
        <v>3</v>
      </c>
      <c r="I287" s="184"/>
      <c r="J287" s="185">
        <f t="shared" si="80"/>
        <v>0</v>
      </c>
      <c r="K287" s="186"/>
      <c r="L287" s="187"/>
      <c r="M287" s="188" t="s">
        <v>1</v>
      </c>
      <c r="N287" s="189" t="s">
        <v>42</v>
      </c>
      <c r="P287" s="153">
        <f t="shared" si="81"/>
        <v>0</v>
      </c>
      <c r="Q287" s="153">
        <v>0</v>
      </c>
      <c r="R287" s="153">
        <f t="shared" si="82"/>
        <v>0</v>
      </c>
      <c r="S287" s="153">
        <v>0</v>
      </c>
      <c r="T287" s="154">
        <f t="shared" si="83"/>
        <v>0</v>
      </c>
      <c r="AR287" s="155" t="s">
        <v>831</v>
      </c>
      <c r="AT287" s="155" t="s">
        <v>454</v>
      </c>
      <c r="AU287" s="155" t="s">
        <v>88</v>
      </c>
      <c r="AY287" s="16" t="s">
        <v>317</v>
      </c>
      <c r="BE287" s="156">
        <f t="shared" si="84"/>
        <v>0</v>
      </c>
      <c r="BF287" s="156">
        <f t="shared" si="85"/>
        <v>0</v>
      </c>
      <c r="BG287" s="156">
        <f t="shared" si="86"/>
        <v>0</v>
      </c>
      <c r="BH287" s="156">
        <f t="shared" si="87"/>
        <v>0</v>
      </c>
      <c r="BI287" s="156">
        <f t="shared" si="88"/>
        <v>0</v>
      </c>
      <c r="BJ287" s="16" t="s">
        <v>88</v>
      </c>
      <c r="BK287" s="156">
        <f t="shared" si="89"/>
        <v>0</v>
      </c>
      <c r="BL287" s="16" t="s">
        <v>561</v>
      </c>
      <c r="BM287" s="155" t="s">
        <v>9623</v>
      </c>
    </row>
    <row r="288" spans="2:65" s="1" customFormat="1" ht="16.5" customHeight="1">
      <c r="B288" s="142"/>
      <c r="C288" s="143" t="s">
        <v>2116</v>
      </c>
      <c r="D288" s="143" t="s">
        <v>319</v>
      </c>
      <c r="E288" s="144" t="s">
        <v>9621</v>
      </c>
      <c r="F288" s="145" t="s">
        <v>9622</v>
      </c>
      <c r="G288" s="146" t="s">
        <v>467</v>
      </c>
      <c r="H288" s="147">
        <v>3</v>
      </c>
      <c r="I288" s="148"/>
      <c r="J288" s="149">
        <f t="shared" si="80"/>
        <v>0</v>
      </c>
      <c r="K288" s="150"/>
      <c r="L288" s="31"/>
      <c r="M288" s="151" t="s">
        <v>1</v>
      </c>
      <c r="N288" s="152" t="s">
        <v>42</v>
      </c>
      <c r="P288" s="153">
        <f t="shared" si="81"/>
        <v>0</v>
      </c>
      <c r="Q288" s="153">
        <v>0</v>
      </c>
      <c r="R288" s="153">
        <f t="shared" si="82"/>
        <v>0</v>
      </c>
      <c r="S288" s="153">
        <v>0</v>
      </c>
      <c r="T288" s="154">
        <f t="shared" si="83"/>
        <v>0</v>
      </c>
      <c r="AR288" s="155" t="s">
        <v>561</v>
      </c>
      <c r="AT288" s="155" t="s">
        <v>319</v>
      </c>
      <c r="AU288" s="155" t="s">
        <v>88</v>
      </c>
      <c r="AY288" s="16" t="s">
        <v>317</v>
      </c>
      <c r="BE288" s="156">
        <f t="shared" si="84"/>
        <v>0</v>
      </c>
      <c r="BF288" s="156">
        <f t="shared" si="85"/>
        <v>0</v>
      </c>
      <c r="BG288" s="156">
        <f t="shared" si="86"/>
        <v>0</v>
      </c>
      <c r="BH288" s="156">
        <f t="shared" si="87"/>
        <v>0</v>
      </c>
      <c r="BI288" s="156">
        <f t="shared" si="88"/>
        <v>0</v>
      </c>
      <c r="BJ288" s="16" t="s">
        <v>88</v>
      </c>
      <c r="BK288" s="156">
        <f t="shared" si="89"/>
        <v>0</v>
      </c>
      <c r="BL288" s="16" t="s">
        <v>561</v>
      </c>
      <c r="BM288" s="155" t="s">
        <v>9624</v>
      </c>
    </row>
    <row r="289" spans="2:65" s="1" customFormat="1" ht="16.5" customHeight="1">
      <c r="B289" s="142"/>
      <c r="C289" s="179" t="s">
        <v>2127</v>
      </c>
      <c r="D289" s="179" t="s">
        <v>454</v>
      </c>
      <c r="E289" s="180" t="s">
        <v>9625</v>
      </c>
      <c r="F289" s="181" t="s">
        <v>9626</v>
      </c>
      <c r="G289" s="182" t="s">
        <v>467</v>
      </c>
      <c r="H289" s="183">
        <v>10</v>
      </c>
      <c r="I289" s="184"/>
      <c r="J289" s="185">
        <f t="shared" si="80"/>
        <v>0</v>
      </c>
      <c r="K289" s="186"/>
      <c r="L289" s="187"/>
      <c r="M289" s="188" t="s">
        <v>1</v>
      </c>
      <c r="N289" s="189" t="s">
        <v>42</v>
      </c>
      <c r="P289" s="153">
        <f t="shared" si="81"/>
        <v>0</v>
      </c>
      <c r="Q289" s="153">
        <v>0</v>
      </c>
      <c r="R289" s="153">
        <f t="shared" si="82"/>
        <v>0</v>
      </c>
      <c r="S289" s="153">
        <v>0</v>
      </c>
      <c r="T289" s="154">
        <f t="shared" si="83"/>
        <v>0</v>
      </c>
      <c r="AR289" s="155" t="s">
        <v>831</v>
      </c>
      <c r="AT289" s="155" t="s">
        <v>454</v>
      </c>
      <c r="AU289" s="155" t="s">
        <v>88</v>
      </c>
      <c r="AY289" s="16" t="s">
        <v>317</v>
      </c>
      <c r="BE289" s="156">
        <f t="shared" si="84"/>
        <v>0</v>
      </c>
      <c r="BF289" s="156">
        <f t="shared" si="85"/>
        <v>0</v>
      </c>
      <c r="BG289" s="156">
        <f t="shared" si="86"/>
        <v>0</v>
      </c>
      <c r="BH289" s="156">
        <f t="shared" si="87"/>
        <v>0</v>
      </c>
      <c r="BI289" s="156">
        <f t="shared" si="88"/>
        <v>0</v>
      </c>
      <c r="BJ289" s="16" t="s">
        <v>88</v>
      </c>
      <c r="BK289" s="156">
        <f t="shared" si="89"/>
        <v>0</v>
      </c>
      <c r="BL289" s="16" t="s">
        <v>561</v>
      </c>
      <c r="BM289" s="155" t="s">
        <v>9627</v>
      </c>
    </row>
    <row r="290" spans="2:65" s="1" customFormat="1" ht="16.5" customHeight="1">
      <c r="B290" s="142"/>
      <c r="C290" s="143" t="s">
        <v>2132</v>
      </c>
      <c r="D290" s="143" t="s">
        <v>319</v>
      </c>
      <c r="E290" s="144" t="s">
        <v>9625</v>
      </c>
      <c r="F290" s="145" t="s">
        <v>9626</v>
      </c>
      <c r="G290" s="146" t="s">
        <v>467</v>
      </c>
      <c r="H290" s="147">
        <v>10</v>
      </c>
      <c r="I290" s="148"/>
      <c r="J290" s="149">
        <f t="shared" si="80"/>
        <v>0</v>
      </c>
      <c r="K290" s="150"/>
      <c r="L290" s="31"/>
      <c r="M290" s="151" t="s">
        <v>1</v>
      </c>
      <c r="N290" s="152" t="s">
        <v>42</v>
      </c>
      <c r="P290" s="153">
        <f t="shared" si="81"/>
        <v>0</v>
      </c>
      <c r="Q290" s="153">
        <v>0</v>
      </c>
      <c r="R290" s="153">
        <f t="shared" si="82"/>
        <v>0</v>
      </c>
      <c r="S290" s="153">
        <v>0</v>
      </c>
      <c r="T290" s="154">
        <f t="shared" si="83"/>
        <v>0</v>
      </c>
      <c r="AR290" s="155" t="s">
        <v>561</v>
      </c>
      <c r="AT290" s="155" t="s">
        <v>319</v>
      </c>
      <c r="AU290" s="155" t="s">
        <v>88</v>
      </c>
      <c r="AY290" s="16" t="s">
        <v>317</v>
      </c>
      <c r="BE290" s="156">
        <f t="shared" si="84"/>
        <v>0</v>
      </c>
      <c r="BF290" s="156">
        <f t="shared" si="85"/>
        <v>0</v>
      </c>
      <c r="BG290" s="156">
        <f t="shared" si="86"/>
        <v>0</v>
      </c>
      <c r="BH290" s="156">
        <f t="shared" si="87"/>
        <v>0</v>
      </c>
      <c r="BI290" s="156">
        <f t="shared" si="88"/>
        <v>0</v>
      </c>
      <c r="BJ290" s="16" t="s">
        <v>88</v>
      </c>
      <c r="BK290" s="156">
        <f t="shared" si="89"/>
        <v>0</v>
      </c>
      <c r="BL290" s="16" t="s">
        <v>561</v>
      </c>
      <c r="BM290" s="155" t="s">
        <v>9628</v>
      </c>
    </row>
    <row r="291" spans="2:65" s="1" customFormat="1" ht="16.5" customHeight="1">
      <c r="B291" s="142"/>
      <c r="C291" s="179" t="s">
        <v>2138</v>
      </c>
      <c r="D291" s="179" t="s">
        <v>454</v>
      </c>
      <c r="E291" s="180" t="s">
        <v>9629</v>
      </c>
      <c r="F291" s="181" t="s">
        <v>9630</v>
      </c>
      <c r="G291" s="182" t="s">
        <v>467</v>
      </c>
      <c r="H291" s="183">
        <v>19</v>
      </c>
      <c r="I291" s="184"/>
      <c r="J291" s="185">
        <f t="shared" si="80"/>
        <v>0</v>
      </c>
      <c r="K291" s="186"/>
      <c r="L291" s="187"/>
      <c r="M291" s="188" t="s">
        <v>1</v>
      </c>
      <c r="N291" s="189" t="s">
        <v>42</v>
      </c>
      <c r="P291" s="153">
        <f t="shared" si="81"/>
        <v>0</v>
      </c>
      <c r="Q291" s="153">
        <v>0</v>
      </c>
      <c r="R291" s="153">
        <f t="shared" si="82"/>
        <v>0</v>
      </c>
      <c r="S291" s="153">
        <v>0</v>
      </c>
      <c r="T291" s="154">
        <f t="shared" si="83"/>
        <v>0</v>
      </c>
      <c r="AR291" s="155" t="s">
        <v>831</v>
      </c>
      <c r="AT291" s="155" t="s">
        <v>454</v>
      </c>
      <c r="AU291" s="155" t="s">
        <v>88</v>
      </c>
      <c r="AY291" s="16" t="s">
        <v>317</v>
      </c>
      <c r="BE291" s="156">
        <f t="shared" si="84"/>
        <v>0</v>
      </c>
      <c r="BF291" s="156">
        <f t="shared" si="85"/>
        <v>0</v>
      </c>
      <c r="BG291" s="156">
        <f t="shared" si="86"/>
        <v>0</v>
      </c>
      <c r="BH291" s="156">
        <f t="shared" si="87"/>
        <v>0</v>
      </c>
      <c r="BI291" s="156">
        <f t="shared" si="88"/>
        <v>0</v>
      </c>
      <c r="BJ291" s="16" t="s">
        <v>88</v>
      </c>
      <c r="BK291" s="156">
        <f t="shared" si="89"/>
        <v>0</v>
      </c>
      <c r="BL291" s="16" t="s">
        <v>561</v>
      </c>
      <c r="BM291" s="155" t="s">
        <v>9631</v>
      </c>
    </row>
    <row r="292" spans="2:65" s="1" customFormat="1" ht="16.5" customHeight="1">
      <c r="B292" s="142"/>
      <c r="C292" s="143" t="s">
        <v>2143</v>
      </c>
      <c r="D292" s="143" t="s">
        <v>319</v>
      </c>
      <c r="E292" s="144" t="s">
        <v>9629</v>
      </c>
      <c r="F292" s="145" t="s">
        <v>9630</v>
      </c>
      <c r="G292" s="146" t="s">
        <v>467</v>
      </c>
      <c r="H292" s="147">
        <v>19</v>
      </c>
      <c r="I292" s="148"/>
      <c r="J292" s="149">
        <f t="shared" si="80"/>
        <v>0</v>
      </c>
      <c r="K292" s="150"/>
      <c r="L292" s="31"/>
      <c r="M292" s="151" t="s">
        <v>1</v>
      </c>
      <c r="N292" s="152" t="s">
        <v>42</v>
      </c>
      <c r="P292" s="153">
        <f t="shared" si="81"/>
        <v>0</v>
      </c>
      <c r="Q292" s="153">
        <v>0</v>
      </c>
      <c r="R292" s="153">
        <f t="shared" si="82"/>
        <v>0</v>
      </c>
      <c r="S292" s="153">
        <v>0</v>
      </c>
      <c r="T292" s="154">
        <f t="shared" si="83"/>
        <v>0</v>
      </c>
      <c r="AR292" s="155" t="s">
        <v>561</v>
      </c>
      <c r="AT292" s="155" t="s">
        <v>319</v>
      </c>
      <c r="AU292" s="155" t="s">
        <v>88</v>
      </c>
      <c r="AY292" s="16" t="s">
        <v>317</v>
      </c>
      <c r="BE292" s="156">
        <f t="shared" si="84"/>
        <v>0</v>
      </c>
      <c r="BF292" s="156">
        <f t="shared" si="85"/>
        <v>0</v>
      </c>
      <c r="BG292" s="156">
        <f t="shared" si="86"/>
        <v>0</v>
      </c>
      <c r="BH292" s="156">
        <f t="shared" si="87"/>
        <v>0</v>
      </c>
      <c r="BI292" s="156">
        <f t="shared" si="88"/>
        <v>0</v>
      </c>
      <c r="BJ292" s="16" t="s">
        <v>88</v>
      </c>
      <c r="BK292" s="156">
        <f t="shared" si="89"/>
        <v>0</v>
      </c>
      <c r="BL292" s="16" t="s">
        <v>561</v>
      </c>
      <c r="BM292" s="155" t="s">
        <v>9632</v>
      </c>
    </row>
    <row r="293" spans="2:65" s="1" customFormat="1" ht="16.5" customHeight="1">
      <c r="B293" s="142"/>
      <c r="C293" s="179" t="s">
        <v>2148</v>
      </c>
      <c r="D293" s="179" t="s">
        <v>454</v>
      </c>
      <c r="E293" s="180" t="s">
        <v>9633</v>
      </c>
      <c r="F293" s="181" t="s">
        <v>9634</v>
      </c>
      <c r="G293" s="182" t="s">
        <v>467</v>
      </c>
      <c r="H293" s="183">
        <v>3</v>
      </c>
      <c r="I293" s="184"/>
      <c r="J293" s="185">
        <f t="shared" si="80"/>
        <v>0</v>
      </c>
      <c r="K293" s="186"/>
      <c r="L293" s="187"/>
      <c r="M293" s="188" t="s">
        <v>1</v>
      </c>
      <c r="N293" s="189" t="s">
        <v>42</v>
      </c>
      <c r="P293" s="153">
        <f t="shared" si="81"/>
        <v>0</v>
      </c>
      <c r="Q293" s="153">
        <v>0</v>
      </c>
      <c r="R293" s="153">
        <f t="shared" si="82"/>
        <v>0</v>
      </c>
      <c r="S293" s="153">
        <v>0</v>
      </c>
      <c r="T293" s="154">
        <f t="shared" si="83"/>
        <v>0</v>
      </c>
      <c r="AR293" s="155" t="s">
        <v>831</v>
      </c>
      <c r="AT293" s="155" t="s">
        <v>454</v>
      </c>
      <c r="AU293" s="155" t="s">
        <v>88</v>
      </c>
      <c r="AY293" s="16" t="s">
        <v>317</v>
      </c>
      <c r="BE293" s="156">
        <f t="shared" si="84"/>
        <v>0</v>
      </c>
      <c r="BF293" s="156">
        <f t="shared" si="85"/>
        <v>0</v>
      </c>
      <c r="BG293" s="156">
        <f t="shared" si="86"/>
        <v>0</v>
      </c>
      <c r="BH293" s="156">
        <f t="shared" si="87"/>
        <v>0</v>
      </c>
      <c r="BI293" s="156">
        <f t="shared" si="88"/>
        <v>0</v>
      </c>
      <c r="BJ293" s="16" t="s">
        <v>88</v>
      </c>
      <c r="BK293" s="156">
        <f t="shared" si="89"/>
        <v>0</v>
      </c>
      <c r="BL293" s="16" t="s">
        <v>561</v>
      </c>
      <c r="BM293" s="155" t="s">
        <v>9635</v>
      </c>
    </row>
    <row r="294" spans="2:65" s="1" customFormat="1" ht="16.5" customHeight="1">
      <c r="B294" s="142"/>
      <c r="C294" s="143" t="s">
        <v>2152</v>
      </c>
      <c r="D294" s="143" t="s">
        <v>319</v>
      </c>
      <c r="E294" s="144" t="s">
        <v>9633</v>
      </c>
      <c r="F294" s="145" t="s">
        <v>9634</v>
      </c>
      <c r="G294" s="146" t="s">
        <v>467</v>
      </c>
      <c r="H294" s="147">
        <v>3</v>
      </c>
      <c r="I294" s="148"/>
      <c r="J294" s="149">
        <f t="shared" si="80"/>
        <v>0</v>
      </c>
      <c r="K294" s="150"/>
      <c r="L294" s="31"/>
      <c r="M294" s="151" t="s">
        <v>1</v>
      </c>
      <c r="N294" s="152" t="s">
        <v>42</v>
      </c>
      <c r="P294" s="153">
        <f t="shared" si="81"/>
        <v>0</v>
      </c>
      <c r="Q294" s="153">
        <v>0</v>
      </c>
      <c r="R294" s="153">
        <f t="shared" si="82"/>
        <v>0</v>
      </c>
      <c r="S294" s="153">
        <v>0</v>
      </c>
      <c r="T294" s="154">
        <f t="shared" si="83"/>
        <v>0</v>
      </c>
      <c r="AR294" s="155" t="s">
        <v>561</v>
      </c>
      <c r="AT294" s="155" t="s">
        <v>319</v>
      </c>
      <c r="AU294" s="155" t="s">
        <v>88</v>
      </c>
      <c r="AY294" s="16" t="s">
        <v>317</v>
      </c>
      <c r="BE294" s="156">
        <f t="shared" si="84"/>
        <v>0</v>
      </c>
      <c r="BF294" s="156">
        <f t="shared" si="85"/>
        <v>0</v>
      </c>
      <c r="BG294" s="156">
        <f t="shared" si="86"/>
        <v>0</v>
      </c>
      <c r="BH294" s="156">
        <f t="shared" si="87"/>
        <v>0</v>
      </c>
      <c r="BI294" s="156">
        <f t="shared" si="88"/>
        <v>0</v>
      </c>
      <c r="BJ294" s="16" t="s">
        <v>88</v>
      </c>
      <c r="BK294" s="156">
        <f t="shared" si="89"/>
        <v>0</v>
      </c>
      <c r="BL294" s="16" t="s">
        <v>561</v>
      </c>
      <c r="BM294" s="155" t="s">
        <v>9636</v>
      </c>
    </row>
    <row r="295" spans="2:65" s="1" customFormat="1" ht="16.5" customHeight="1">
      <c r="B295" s="142"/>
      <c r="C295" s="179" t="s">
        <v>2158</v>
      </c>
      <c r="D295" s="179" t="s">
        <v>454</v>
      </c>
      <c r="E295" s="180" t="s">
        <v>9637</v>
      </c>
      <c r="F295" s="181" t="s">
        <v>9638</v>
      </c>
      <c r="G295" s="182" t="s">
        <v>467</v>
      </c>
      <c r="H295" s="183">
        <v>2</v>
      </c>
      <c r="I295" s="184"/>
      <c r="J295" s="185">
        <f t="shared" si="80"/>
        <v>0</v>
      </c>
      <c r="K295" s="186"/>
      <c r="L295" s="187"/>
      <c r="M295" s="188" t="s">
        <v>1</v>
      </c>
      <c r="N295" s="189" t="s">
        <v>42</v>
      </c>
      <c r="P295" s="153">
        <f t="shared" si="81"/>
        <v>0</v>
      </c>
      <c r="Q295" s="153">
        <v>0</v>
      </c>
      <c r="R295" s="153">
        <f t="shared" si="82"/>
        <v>0</v>
      </c>
      <c r="S295" s="153">
        <v>0</v>
      </c>
      <c r="T295" s="154">
        <f t="shared" si="83"/>
        <v>0</v>
      </c>
      <c r="AR295" s="155" t="s">
        <v>831</v>
      </c>
      <c r="AT295" s="155" t="s">
        <v>454</v>
      </c>
      <c r="AU295" s="155" t="s">
        <v>88</v>
      </c>
      <c r="AY295" s="16" t="s">
        <v>317</v>
      </c>
      <c r="BE295" s="156">
        <f t="shared" si="84"/>
        <v>0</v>
      </c>
      <c r="BF295" s="156">
        <f t="shared" si="85"/>
        <v>0</v>
      </c>
      <c r="BG295" s="156">
        <f t="shared" si="86"/>
        <v>0</v>
      </c>
      <c r="BH295" s="156">
        <f t="shared" si="87"/>
        <v>0</v>
      </c>
      <c r="BI295" s="156">
        <f t="shared" si="88"/>
        <v>0</v>
      </c>
      <c r="BJ295" s="16" t="s">
        <v>88</v>
      </c>
      <c r="BK295" s="156">
        <f t="shared" si="89"/>
        <v>0</v>
      </c>
      <c r="BL295" s="16" t="s">
        <v>561</v>
      </c>
      <c r="BM295" s="155" t="s">
        <v>9639</v>
      </c>
    </row>
    <row r="296" spans="2:65" s="1" customFormat="1" ht="16.5" customHeight="1">
      <c r="B296" s="142"/>
      <c r="C296" s="143" t="s">
        <v>2166</v>
      </c>
      <c r="D296" s="143" t="s">
        <v>319</v>
      </c>
      <c r="E296" s="144" t="s">
        <v>9637</v>
      </c>
      <c r="F296" s="145" t="s">
        <v>9638</v>
      </c>
      <c r="G296" s="146" t="s">
        <v>467</v>
      </c>
      <c r="H296" s="147">
        <v>2</v>
      </c>
      <c r="I296" s="148"/>
      <c r="J296" s="149">
        <f t="shared" si="80"/>
        <v>0</v>
      </c>
      <c r="K296" s="150"/>
      <c r="L296" s="31"/>
      <c r="M296" s="151" t="s">
        <v>1</v>
      </c>
      <c r="N296" s="152" t="s">
        <v>42</v>
      </c>
      <c r="P296" s="153">
        <f t="shared" si="81"/>
        <v>0</v>
      </c>
      <c r="Q296" s="153">
        <v>0</v>
      </c>
      <c r="R296" s="153">
        <f t="shared" si="82"/>
        <v>0</v>
      </c>
      <c r="S296" s="153">
        <v>0</v>
      </c>
      <c r="T296" s="154">
        <f t="shared" si="83"/>
        <v>0</v>
      </c>
      <c r="AR296" s="155" t="s">
        <v>561</v>
      </c>
      <c r="AT296" s="155" t="s">
        <v>319</v>
      </c>
      <c r="AU296" s="155" t="s">
        <v>88</v>
      </c>
      <c r="AY296" s="16" t="s">
        <v>317</v>
      </c>
      <c r="BE296" s="156">
        <f t="shared" si="84"/>
        <v>0</v>
      </c>
      <c r="BF296" s="156">
        <f t="shared" si="85"/>
        <v>0</v>
      </c>
      <c r="BG296" s="156">
        <f t="shared" si="86"/>
        <v>0</v>
      </c>
      <c r="BH296" s="156">
        <f t="shared" si="87"/>
        <v>0</v>
      </c>
      <c r="BI296" s="156">
        <f t="shared" si="88"/>
        <v>0</v>
      </c>
      <c r="BJ296" s="16" t="s">
        <v>88</v>
      </c>
      <c r="BK296" s="156">
        <f t="shared" si="89"/>
        <v>0</v>
      </c>
      <c r="BL296" s="16" t="s">
        <v>561</v>
      </c>
      <c r="BM296" s="155" t="s">
        <v>9640</v>
      </c>
    </row>
    <row r="297" spans="2:65" s="1" customFormat="1" ht="24.15" customHeight="1">
      <c r="B297" s="142"/>
      <c r="C297" s="179" t="s">
        <v>2171</v>
      </c>
      <c r="D297" s="179" t="s">
        <v>454</v>
      </c>
      <c r="E297" s="180" t="s">
        <v>9641</v>
      </c>
      <c r="F297" s="181" t="s">
        <v>9642</v>
      </c>
      <c r="G297" s="182" t="s">
        <v>467</v>
      </c>
      <c r="H297" s="183">
        <v>25</v>
      </c>
      <c r="I297" s="184"/>
      <c r="J297" s="185">
        <f t="shared" si="80"/>
        <v>0</v>
      </c>
      <c r="K297" s="186"/>
      <c r="L297" s="187"/>
      <c r="M297" s="188" t="s">
        <v>1</v>
      </c>
      <c r="N297" s="189" t="s">
        <v>42</v>
      </c>
      <c r="P297" s="153">
        <f t="shared" si="81"/>
        <v>0</v>
      </c>
      <c r="Q297" s="153">
        <v>0</v>
      </c>
      <c r="R297" s="153">
        <f t="shared" si="82"/>
        <v>0</v>
      </c>
      <c r="S297" s="153">
        <v>0</v>
      </c>
      <c r="T297" s="154">
        <f t="shared" si="83"/>
        <v>0</v>
      </c>
      <c r="AR297" s="155" t="s">
        <v>831</v>
      </c>
      <c r="AT297" s="155" t="s">
        <v>454</v>
      </c>
      <c r="AU297" s="155" t="s">
        <v>88</v>
      </c>
      <c r="AY297" s="16" t="s">
        <v>317</v>
      </c>
      <c r="BE297" s="156">
        <f t="shared" si="84"/>
        <v>0</v>
      </c>
      <c r="BF297" s="156">
        <f t="shared" si="85"/>
        <v>0</v>
      </c>
      <c r="BG297" s="156">
        <f t="shared" si="86"/>
        <v>0</v>
      </c>
      <c r="BH297" s="156">
        <f t="shared" si="87"/>
        <v>0</v>
      </c>
      <c r="BI297" s="156">
        <f t="shared" si="88"/>
        <v>0</v>
      </c>
      <c r="BJ297" s="16" t="s">
        <v>88</v>
      </c>
      <c r="BK297" s="156">
        <f t="shared" si="89"/>
        <v>0</v>
      </c>
      <c r="BL297" s="16" t="s">
        <v>561</v>
      </c>
      <c r="BM297" s="155" t="s">
        <v>9643</v>
      </c>
    </row>
    <row r="298" spans="2:65" s="1" customFormat="1" ht="24.15" customHeight="1">
      <c r="B298" s="142"/>
      <c r="C298" s="143" t="s">
        <v>2175</v>
      </c>
      <c r="D298" s="143" t="s">
        <v>319</v>
      </c>
      <c r="E298" s="144" t="s">
        <v>9641</v>
      </c>
      <c r="F298" s="145" t="s">
        <v>9642</v>
      </c>
      <c r="G298" s="146" t="s">
        <v>467</v>
      </c>
      <c r="H298" s="147">
        <v>25</v>
      </c>
      <c r="I298" s="148"/>
      <c r="J298" s="149">
        <f t="shared" si="80"/>
        <v>0</v>
      </c>
      <c r="K298" s="150"/>
      <c r="L298" s="31"/>
      <c r="M298" s="151" t="s">
        <v>1</v>
      </c>
      <c r="N298" s="152" t="s">
        <v>42</v>
      </c>
      <c r="P298" s="153">
        <f t="shared" si="81"/>
        <v>0</v>
      </c>
      <c r="Q298" s="153">
        <v>0</v>
      </c>
      <c r="R298" s="153">
        <f t="shared" si="82"/>
        <v>0</v>
      </c>
      <c r="S298" s="153">
        <v>0</v>
      </c>
      <c r="T298" s="154">
        <f t="shared" si="83"/>
        <v>0</v>
      </c>
      <c r="AR298" s="155" t="s">
        <v>561</v>
      </c>
      <c r="AT298" s="155" t="s">
        <v>319</v>
      </c>
      <c r="AU298" s="155" t="s">
        <v>88</v>
      </c>
      <c r="AY298" s="16" t="s">
        <v>317</v>
      </c>
      <c r="BE298" s="156">
        <f t="shared" si="84"/>
        <v>0</v>
      </c>
      <c r="BF298" s="156">
        <f t="shared" si="85"/>
        <v>0</v>
      </c>
      <c r="BG298" s="156">
        <f t="shared" si="86"/>
        <v>0</v>
      </c>
      <c r="BH298" s="156">
        <f t="shared" si="87"/>
        <v>0</v>
      </c>
      <c r="BI298" s="156">
        <f t="shared" si="88"/>
        <v>0</v>
      </c>
      <c r="BJ298" s="16" t="s">
        <v>88</v>
      </c>
      <c r="BK298" s="156">
        <f t="shared" si="89"/>
        <v>0</v>
      </c>
      <c r="BL298" s="16" t="s">
        <v>561</v>
      </c>
      <c r="BM298" s="155" t="s">
        <v>9644</v>
      </c>
    </row>
    <row r="299" spans="2:65" s="1" customFormat="1" ht="16.5" customHeight="1">
      <c r="B299" s="142"/>
      <c r="C299" s="179" t="s">
        <v>2180</v>
      </c>
      <c r="D299" s="179" t="s">
        <v>454</v>
      </c>
      <c r="E299" s="180" t="s">
        <v>9645</v>
      </c>
      <c r="F299" s="181" t="s">
        <v>9646</v>
      </c>
      <c r="G299" s="182" t="s">
        <v>467</v>
      </c>
      <c r="H299" s="183">
        <v>24</v>
      </c>
      <c r="I299" s="184"/>
      <c r="J299" s="185">
        <f t="shared" si="80"/>
        <v>0</v>
      </c>
      <c r="K299" s="186"/>
      <c r="L299" s="187"/>
      <c r="M299" s="188" t="s">
        <v>1</v>
      </c>
      <c r="N299" s="189" t="s">
        <v>42</v>
      </c>
      <c r="P299" s="153">
        <f t="shared" si="81"/>
        <v>0</v>
      </c>
      <c r="Q299" s="153">
        <v>0</v>
      </c>
      <c r="R299" s="153">
        <f t="shared" si="82"/>
        <v>0</v>
      </c>
      <c r="S299" s="153">
        <v>0</v>
      </c>
      <c r="T299" s="154">
        <f t="shared" si="83"/>
        <v>0</v>
      </c>
      <c r="AR299" s="155" t="s">
        <v>831</v>
      </c>
      <c r="AT299" s="155" t="s">
        <v>454</v>
      </c>
      <c r="AU299" s="155" t="s">
        <v>88</v>
      </c>
      <c r="AY299" s="16" t="s">
        <v>317</v>
      </c>
      <c r="BE299" s="156">
        <f t="shared" si="84"/>
        <v>0</v>
      </c>
      <c r="BF299" s="156">
        <f t="shared" si="85"/>
        <v>0</v>
      </c>
      <c r="BG299" s="156">
        <f t="shared" si="86"/>
        <v>0</v>
      </c>
      <c r="BH299" s="156">
        <f t="shared" si="87"/>
        <v>0</v>
      </c>
      <c r="BI299" s="156">
        <f t="shared" si="88"/>
        <v>0</v>
      </c>
      <c r="BJ299" s="16" t="s">
        <v>88</v>
      </c>
      <c r="BK299" s="156">
        <f t="shared" si="89"/>
        <v>0</v>
      </c>
      <c r="BL299" s="16" t="s">
        <v>561</v>
      </c>
      <c r="BM299" s="155" t="s">
        <v>9647</v>
      </c>
    </row>
    <row r="300" spans="2:65" s="1" customFormat="1" ht="16.5" customHeight="1">
      <c r="B300" s="142"/>
      <c r="C300" s="143" t="s">
        <v>2184</v>
      </c>
      <c r="D300" s="143" t="s">
        <v>319</v>
      </c>
      <c r="E300" s="144" t="s">
        <v>9645</v>
      </c>
      <c r="F300" s="145" t="s">
        <v>9646</v>
      </c>
      <c r="G300" s="146" t="s">
        <v>467</v>
      </c>
      <c r="H300" s="147">
        <v>24</v>
      </c>
      <c r="I300" s="148"/>
      <c r="J300" s="149">
        <f t="shared" si="80"/>
        <v>0</v>
      </c>
      <c r="K300" s="150"/>
      <c r="L300" s="31"/>
      <c r="M300" s="151" t="s">
        <v>1</v>
      </c>
      <c r="N300" s="152" t="s">
        <v>42</v>
      </c>
      <c r="P300" s="153">
        <f t="shared" si="81"/>
        <v>0</v>
      </c>
      <c r="Q300" s="153">
        <v>0</v>
      </c>
      <c r="R300" s="153">
        <f t="shared" si="82"/>
        <v>0</v>
      </c>
      <c r="S300" s="153">
        <v>0</v>
      </c>
      <c r="T300" s="154">
        <f t="shared" si="83"/>
        <v>0</v>
      </c>
      <c r="AR300" s="155" t="s">
        <v>561</v>
      </c>
      <c r="AT300" s="155" t="s">
        <v>319</v>
      </c>
      <c r="AU300" s="155" t="s">
        <v>88</v>
      </c>
      <c r="AY300" s="16" t="s">
        <v>317</v>
      </c>
      <c r="BE300" s="156">
        <f t="shared" si="84"/>
        <v>0</v>
      </c>
      <c r="BF300" s="156">
        <f t="shared" si="85"/>
        <v>0</v>
      </c>
      <c r="BG300" s="156">
        <f t="shared" si="86"/>
        <v>0</v>
      </c>
      <c r="BH300" s="156">
        <f t="shared" si="87"/>
        <v>0</v>
      </c>
      <c r="BI300" s="156">
        <f t="shared" si="88"/>
        <v>0</v>
      </c>
      <c r="BJ300" s="16" t="s">
        <v>88</v>
      </c>
      <c r="BK300" s="156">
        <f t="shared" si="89"/>
        <v>0</v>
      </c>
      <c r="BL300" s="16" t="s">
        <v>561</v>
      </c>
      <c r="BM300" s="155" t="s">
        <v>9648</v>
      </c>
    </row>
    <row r="301" spans="2:65" s="1" customFormat="1" ht="21.75" customHeight="1">
      <c r="B301" s="142"/>
      <c r="C301" s="179" t="s">
        <v>2189</v>
      </c>
      <c r="D301" s="179" t="s">
        <v>454</v>
      </c>
      <c r="E301" s="180" t="s">
        <v>9649</v>
      </c>
      <c r="F301" s="181" t="s">
        <v>9650</v>
      </c>
      <c r="G301" s="182" t="s">
        <v>467</v>
      </c>
      <c r="H301" s="183">
        <v>47</v>
      </c>
      <c r="I301" s="184"/>
      <c r="J301" s="185">
        <f t="shared" ref="J301:J332" si="90">ROUND(I301*H301,2)</f>
        <v>0</v>
      </c>
      <c r="K301" s="186"/>
      <c r="L301" s="187"/>
      <c r="M301" s="188" t="s">
        <v>1</v>
      </c>
      <c r="N301" s="189" t="s">
        <v>42</v>
      </c>
      <c r="P301" s="153">
        <f t="shared" ref="P301:P332" si="91">O301*H301</f>
        <v>0</v>
      </c>
      <c r="Q301" s="153">
        <v>0</v>
      </c>
      <c r="R301" s="153">
        <f t="shared" ref="R301:R332" si="92">Q301*H301</f>
        <v>0</v>
      </c>
      <c r="S301" s="153">
        <v>0</v>
      </c>
      <c r="T301" s="154">
        <f t="shared" ref="T301:T332" si="93">S301*H301</f>
        <v>0</v>
      </c>
      <c r="AR301" s="155" t="s">
        <v>831</v>
      </c>
      <c r="AT301" s="155" t="s">
        <v>454</v>
      </c>
      <c r="AU301" s="155" t="s">
        <v>88</v>
      </c>
      <c r="AY301" s="16" t="s">
        <v>317</v>
      </c>
      <c r="BE301" s="156">
        <f t="shared" ref="BE301:BE322" si="94">IF(N301="základná",J301,0)</f>
        <v>0</v>
      </c>
      <c r="BF301" s="156">
        <f t="shared" ref="BF301:BF322" si="95">IF(N301="znížená",J301,0)</f>
        <v>0</v>
      </c>
      <c r="BG301" s="156">
        <f t="shared" ref="BG301:BG322" si="96">IF(N301="zákl. prenesená",J301,0)</f>
        <v>0</v>
      </c>
      <c r="BH301" s="156">
        <f t="shared" ref="BH301:BH322" si="97">IF(N301="zníž. prenesená",J301,0)</f>
        <v>0</v>
      </c>
      <c r="BI301" s="156">
        <f t="shared" ref="BI301:BI322" si="98">IF(N301="nulová",J301,0)</f>
        <v>0</v>
      </c>
      <c r="BJ301" s="16" t="s">
        <v>88</v>
      </c>
      <c r="BK301" s="156">
        <f t="shared" ref="BK301:BK322" si="99">ROUND(I301*H301,2)</f>
        <v>0</v>
      </c>
      <c r="BL301" s="16" t="s">
        <v>561</v>
      </c>
      <c r="BM301" s="155" t="s">
        <v>9651</v>
      </c>
    </row>
    <row r="302" spans="2:65" s="1" customFormat="1" ht="21.75" customHeight="1">
      <c r="B302" s="142"/>
      <c r="C302" s="143" t="s">
        <v>2194</v>
      </c>
      <c r="D302" s="143" t="s">
        <v>319</v>
      </c>
      <c r="E302" s="144" t="s">
        <v>9649</v>
      </c>
      <c r="F302" s="145" t="s">
        <v>9650</v>
      </c>
      <c r="G302" s="146" t="s">
        <v>467</v>
      </c>
      <c r="H302" s="147">
        <v>47</v>
      </c>
      <c r="I302" s="148"/>
      <c r="J302" s="149">
        <f t="shared" si="90"/>
        <v>0</v>
      </c>
      <c r="K302" s="150"/>
      <c r="L302" s="31"/>
      <c r="M302" s="151" t="s">
        <v>1</v>
      </c>
      <c r="N302" s="152" t="s">
        <v>42</v>
      </c>
      <c r="P302" s="153">
        <f t="shared" si="91"/>
        <v>0</v>
      </c>
      <c r="Q302" s="153">
        <v>0</v>
      </c>
      <c r="R302" s="153">
        <f t="shared" si="92"/>
        <v>0</v>
      </c>
      <c r="S302" s="153">
        <v>0</v>
      </c>
      <c r="T302" s="154">
        <f t="shared" si="93"/>
        <v>0</v>
      </c>
      <c r="AR302" s="155" t="s">
        <v>561</v>
      </c>
      <c r="AT302" s="155" t="s">
        <v>319</v>
      </c>
      <c r="AU302" s="155" t="s">
        <v>88</v>
      </c>
      <c r="AY302" s="16" t="s">
        <v>317</v>
      </c>
      <c r="BE302" s="156">
        <f t="shared" si="94"/>
        <v>0</v>
      </c>
      <c r="BF302" s="156">
        <f t="shared" si="95"/>
        <v>0</v>
      </c>
      <c r="BG302" s="156">
        <f t="shared" si="96"/>
        <v>0</v>
      </c>
      <c r="BH302" s="156">
        <f t="shared" si="97"/>
        <v>0</v>
      </c>
      <c r="BI302" s="156">
        <f t="shared" si="98"/>
        <v>0</v>
      </c>
      <c r="BJ302" s="16" t="s">
        <v>88</v>
      </c>
      <c r="BK302" s="156">
        <f t="shared" si="99"/>
        <v>0</v>
      </c>
      <c r="BL302" s="16" t="s">
        <v>561</v>
      </c>
      <c r="BM302" s="155" t="s">
        <v>9652</v>
      </c>
    </row>
    <row r="303" spans="2:65" s="1" customFormat="1" ht="16.5" customHeight="1">
      <c r="B303" s="142"/>
      <c r="C303" s="179" t="s">
        <v>2199</v>
      </c>
      <c r="D303" s="179" t="s">
        <v>454</v>
      </c>
      <c r="E303" s="180" t="s">
        <v>9653</v>
      </c>
      <c r="F303" s="181" t="s">
        <v>9654</v>
      </c>
      <c r="G303" s="182" t="s">
        <v>467</v>
      </c>
      <c r="H303" s="183">
        <v>37</v>
      </c>
      <c r="I303" s="184"/>
      <c r="J303" s="185">
        <f t="shared" si="90"/>
        <v>0</v>
      </c>
      <c r="K303" s="186"/>
      <c r="L303" s="187"/>
      <c r="M303" s="188" t="s">
        <v>1</v>
      </c>
      <c r="N303" s="189" t="s">
        <v>42</v>
      </c>
      <c r="P303" s="153">
        <f t="shared" si="91"/>
        <v>0</v>
      </c>
      <c r="Q303" s="153">
        <v>0</v>
      </c>
      <c r="R303" s="153">
        <f t="shared" si="92"/>
        <v>0</v>
      </c>
      <c r="S303" s="153">
        <v>0</v>
      </c>
      <c r="T303" s="154">
        <f t="shared" si="93"/>
        <v>0</v>
      </c>
      <c r="AR303" s="155" t="s">
        <v>831</v>
      </c>
      <c r="AT303" s="155" t="s">
        <v>454</v>
      </c>
      <c r="AU303" s="155" t="s">
        <v>88</v>
      </c>
      <c r="AY303" s="16" t="s">
        <v>317</v>
      </c>
      <c r="BE303" s="156">
        <f t="shared" si="94"/>
        <v>0</v>
      </c>
      <c r="BF303" s="156">
        <f t="shared" si="95"/>
        <v>0</v>
      </c>
      <c r="BG303" s="156">
        <f t="shared" si="96"/>
        <v>0</v>
      </c>
      <c r="BH303" s="156">
        <f t="shared" si="97"/>
        <v>0</v>
      </c>
      <c r="BI303" s="156">
        <f t="shared" si="98"/>
        <v>0</v>
      </c>
      <c r="BJ303" s="16" t="s">
        <v>88</v>
      </c>
      <c r="BK303" s="156">
        <f t="shared" si="99"/>
        <v>0</v>
      </c>
      <c r="BL303" s="16" t="s">
        <v>561</v>
      </c>
      <c r="BM303" s="155" t="s">
        <v>9655</v>
      </c>
    </row>
    <row r="304" spans="2:65" s="1" customFormat="1" ht="16.5" customHeight="1">
      <c r="B304" s="142"/>
      <c r="C304" s="143" t="s">
        <v>2205</v>
      </c>
      <c r="D304" s="143" t="s">
        <v>319</v>
      </c>
      <c r="E304" s="144" t="s">
        <v>9653</v>
      </c>
      <c r="F304" s="145" t="s">
        <v>9654</v>
      </c>
      <c r="G304" s="146" t="s">
        <v>467</v>
      </c>
      <c r="H304" s="147">
        <v>37</v>
      </c>
      <c r="I304" s="148"/>
      <c r="J304" s="149">
        <f t="shared" si="90"/>
        <v>0</v>
      </c>
      <c r="K304" s="150"/>
      <c r="L304" s="31"/>
      <c r="M304" s="151" t="s">
        <v>1</v>
      </c>
      <c r="N304" s="152" t="s">
        <v>42</v>
      </c>
      <c r="P304" s="153">
        <f t="shared" si="91"/>
        <v>0</v>
      </c>
      <c r="Q304" s="153">
        <v>0</v>
      </c>
      <c r="R304" s="153">
        <f t="shared" si="92"/>
        <v>0</v>
      </c>
      <c r="S304" s="153">
        <v>0</v>
      </c>
      <c r="T304" s="154">
        <f t="shared" si="93"/>
        <v>0</v>
      </c>
      <c r="AR304" s="155" t="s">
        <v>561</v>
      </c>
      <c r="AT304" s="155" t="s">
        <v>319</v>
      </c>
      <c r="AU304" s="155" t="s">
        <v>88</v>
      </c>
      <c r="AY304" s="16" t="s">
        <v>317</v>
      </c>
      <c r="BE304" s="156">
        <f t="shared" si="94"/>
        <v>0</v>
      </c>
      <c r="BF304" s="156">
        <f t="shared" si="95"/>
        <v>0</v>
      </c>
      <c r="BG304" s="156">
        <f t="shared" si="96"/>
        <v>0</v>
      </c>
      <c r="BH304" s="156">
        <f t="shared" si="97"/>
        <v>0</v>
      </c>
      <c r="BI304" s="156">
        <f t="shared" si="98"/>
        <v>0</v>
      </c>
      <c r="BJ304" s="16" t="s">
        <v>88</v>
      </c>
      <c r="BK304" s="156">
        <f t="shared" si="99"/>
        <v>0</v>
      </c>
      <c r="BL304" s="16" t="s">
        <v>561</v>
      </c>
      <c r="BM304" s="155" t="s">
        <v>9656</v>
      </c>
    </row>
    <row r="305" spans="2:65" s="1" customFormat="1" ht="16.5" customHeight="1">
      <c r="B305" s="142"/>
      <c r="C305" s="179" t="s">
        <v>2209</v>
      </c>
      <c r="D305" s="179" t="s">
        <v>454</v>
      </c>
      <c r="E305" s="180" t="s">
        <v>9657</v>
      </c>
      <c r="F305" s="181" t="s">
        <v>9658</v>
      </c>
      <c r="G305" s="182" t="s">
        <v>467</v>
      </c>
      <c r="H305" s="183">
        <v>1</v>
      </c>
      <c r="I305" s="184"/>
      <c r="J305" s="185">
        <f t="shared" si="90"/>
        <v>0</v>
      </c>
      <c r="K305" s="186"/>
      <c r="L305" s="187"/>
      <c r="M305" s="188" t="s">
        <v>1</v>
      </c>
      <c r="N305" s="189" t="s">
        <v>42</v>
      </c>
      <c r="P305" s="153">
        <f t="shared" si="91"/>
        <v>0</v>
      </c>
      <c r="Q305" s="153">
        <v>0</v>
      </c>
      <c r="R305" s="153">
        <f t="shared" si="92"/>
        <v>0</v>
      </c>
      <c r="S305" s="153">
        <v>0</v>
      </c>
      <c r="T305" s="154">
        <f t="shared" si="93"/>
        <v>0</v>
      </c>
      <c r="AR305" s="155" t="s">
        <v>831</v>
      </c>
      <c r="AT305" s="155" t="s">
        <v>454</v>
      </c>
      <c r="AU305" s="155" t="s">
        <v>88</v>
      </c>
      <c r="AY305" s="16" t="s">
        <v>317</v>
      </c>
      <c r="BE305" s="156">
        <f t="shared" si="94"/>
        <v>0</v>
      </c>
      <c r="BF305" s="156">
        <f t="shared" si="95"/>
        <v>0</v>
      </c>
      <c r="BG305" s="156">
        <f t="shared" si="96"/>
        <v>0</v>
      </c>
      <c r="BH305" s="156">
        <f t="shared" si="97"/>
        <v>0</v>
      </c>
      <c r="BI305" s="156">
        <f t="shared" si="98"/>
        <v>0</v>
      </c>
      <c r="BJ305" s="16" t="s">
        <v>88</v>
      </c>
      <c r="BK305" s="156">
        <f t="shared" si="99"/>
        <v>0</v>
      </c>
      <c r="BL305" s="16" t="s">
        <v>561</v>
      </c>
      <c r="BM305" s="155" t="s">
        <v>9659</v>
      </c>
    </row>
    <row r="306" spans="2:65" s="1" customFormat="1" ht="16.5" customHeight="1">
      <c r="B306" s="142"/>
      <c r="C306" s="143" t="s">
        <v>2214</v>
      </c>
      <c r="D306" s="143" t="s">
        <v>319</v>
      </c>
      <c r="E306" s="144" t="s">
        <v>9657</v>
      </c>
      <c r="F306" s="145" t="s">
        <v>9658</v>
      </c>
      <c r="G306" s="146" t="s">
        <v>467</v>
      </c>
      <c r="H306" s="147">
        <v>1</v>
      </c>
      <c r="I306" s="148"/>
      <c r="J306" s="149">
        <f t="shared" si="90"/>
        <v>0</v>
      </c>
      <c r="K306" s="150"/>
      <c r="L306" s="31"/>
      <c r="M306" s="151" t="s">
        <v>1</v>
      </c>
      <c r="N306" s="152" t="s">
        <v>42</v>
      </c>
      <c r="P306" s="153">
        <f t="shared" si="91"/>
        <v>0</v>
      </c>
      <c r="Q306" s="153">
        <v>0</v>
      </c>
      <c r="R306" s="153">
        <f t="shared" si="92"/>
        <v>0</v>
      </c>
      <c r="S306" s="153">
        <v>0</v>
      </c>
      <c r="T306" s="154">
        <f t="shared" si="93"/>
        <v>0</v>
      </c>
      <c r="AR306" s="155" t="s">
        <v>561</v>
      </c>
      <c r="AT306" s="155" t="s">
        <v>319</v>
      </c>
      <c r="AU306" s="155" t="s">
        <v>88</v>
      </c>
      <c r="AY306" s="16" t="s">
        <v>317</v>
      </c>
      <c r="BE306" s="156">
        <f t="shared" si="94"/>
        <v>0</v>
      </c>
      <c r="BF306" s="156">
        <f t="shared" si="95"/>
        <v>0</v>
      </c>
      <c r="BG306" s="156">
        <f t="shared" si="96"/>
        <v>0</v>
      </c>
      <c r="BH306" s="156">
        <f t="shared" si="97"/>
        <v>0</v>
      </c>
      <c r="BI306" s="156">
        <f t="shared" si="98"/>
        <v>0</v>
      </c>
      <c r="BJ306" s="16" t="s">
        <v>88</v>
      </c>
      <c r="BK306" s="156">
        <f t="shared" si="99"/>
        <v>0</v>
      </c>
      <c r="BL306" s="16" t="s">
        <v>561</v>
      </c>
      <c r="BM306" s="155" t="s">
        <v>9660</v>
      </c>
    </row>
    <row r="307" spans="2:65" s="1" customFormat="1" ht="16.5" customHeight="1">
      <c r="B307" s="142"/>
      <c r="C307" s="179" t="s">
        <v>2218</v>
      </c>
      <c r="D307" s="179" t="s">
        <v>454</v>
      </c>
      <c r="E307" s="180" t="s">
        <v>9661</v>
      </c>
      <c r="F307" s="181" t="s">
        <v>9662</v>
      </c>
      <c r="G307" s="182" t="s">
        <v>467</v>
      </c>
      <c r="H307" s="183">
        <v>75</v>
      </c>
      <c r="I307" s="184"/>
      <c r="J307" s="185">
        <f t="shared" si="90"/>
        <v>0</v>
      </c>
      <c r="K307" s="186"/>
      <c r="L307" s="187"/>
      <c r="M307" s="188" t="s">
        <v>1</v>
      </c>
      <c r="N307" s="189" t="s">
        <v>42</v>
      </c>
      <c r="P307" s="153">
        <f t="shared" si="91"/>
        <v>0</v>
      </c>
      <c r="Q307" s="153">
        <v>0</v>
      </c>
      <c r="R307" s="153">
        <f t="shared" si="92"/>
        <v>0</v>
      </c>
      <c r="S307" s="153">
        <v>0</v>
      </c>
      <c r="T307" s="154">
        <f t="shared" si="93"/>
        <v>0</v>
      </c>
      <c r="AR307" s="155" t="s">
        <v>831</v>
      </c>
      <c r="AT307" s="155" t="s">
        <v>454</v>
      </c>
      <c r="AU307" s="155" t="s">
        <v>88</v>
      </c>
      <c r="AY307" s="16" t="s">
        <v>317</v>
      </c>
      <c r="BE307" s="156">
        <f t="shared" si="94"/>
        <v>0</v>
      </c>
      <c r="BF307" s="156">
        <f t="shared" si="95"/>
        <v>0</v>
      </c>
      <c r="BG307" s="156">
        <f t="shared" si="96"/>
        <v>0</v>
      </c>
      <c r="BH307" s="156">
        <f t="shared" si="97"/>
        <v>0</v>
      </c>
      <c r="BI307" s="156">
        <f t="shared" si="98"/>
        <v>0</v>
      </c>
      <c r="BJ307" s="16" t="s">
        <v>88</v>
      </c>
      <c r="BK307" s="156">
        <f t="shared" si="99"/>
        <v>0</v>
      </c>
      <c r="BL307" s="16" t="s">
        <v>561</v>
      </c>
      <c r="BM307" s="155" t="s">
        <v>9663</v>
      </c>
    </row>
    <row r="308" spans="2:65" s="1" customFormat="1" ht="16.5" customHeight="1">
      <c r="B308" s="142"/>
      <c r="C308" s="143" t="s">
        <v>2223</v>
      </c>
      <c r="D308" s="143" t="s">
        <v>319</v>
      </c>
      <c r="E308" s="144" t="s">
        <v>9661</v>
      </c>
      <c r="F308" s="145" t="s">
        <v>9662</v>
      </c>
      <c r="G308" s="146" t="s">
        <v>467</v>
      </c>
      <c r="H308" s="147">
        <v>75</v>
      </c>
      <c r="I308" s="148"/>
      <c r="J308" s="149">
        <f t="shared" si="90"/>
        <v>0</v>
      </c>
      <c r="K308" s="150"/>
      <c r="L308" s="31"/>
      <c r="M308" s="151" t="s">
        <v>1</v>
      </c>
      <c r="N308" s="152" t="s">
        <v>42</v>
      </c>
      <c r="P308" s="153">
        <f t="shared" si="91"/>
        <v>0</v>
      </c>
      <c r="Q308" s="153">
        <v>0</v>
      </c>
      <c r="R308" s="153">
        <f t="shared" si="92"/>
        <v>0</v>
      </c>
      <c r="S308" s="153">
        <v>0</v>
      </c>
      <c r="T308" s="154">
        <f t="shared" si="93"/>
        <v>0</v>
      </c>
      <c r="AR308" s="155" t="s">
        <v>561</v>
      </c>
      <c r="AT308" s="155" t="s">
        <v>319</v>
      </c>
      <c r="AU308" s="155" t="s">
        <v>88</v>
      </c>
      <c r="AY308" s="16" t="s">
        <v>317</v>
      </c>
      <c r="BE308" s="156">
        <f t="shared" si="94"/>
        <v>0</v>
      </c>
      <c r="BF308" s="156">
        <f t="shared" si="95"/>
        <v>0</v>
      </c>
      <c r="BG308" s="156">
        <f t="shared" si="96"/>
        <v>0</v>
      </c>
      <c r="BH308" s="156">
        <f t="shared" si="97"/>
        <v>0</v>
      </c>
      <c r="BI308" s="156">
        <f t="shared" si="98"/>
        <v>0</v>
      </c>
      <c r="BJ308" s="16" t="s">
        <v>88</v>
      </c>
      <c r="BK308" s="156">
        <f t="shared" si="99"/>
        <v>0</v>
      </c>
      <c r="BL308" s="16" t="s">
        <v>561</v>
      </c>
      <c r="BM308" s="155" t="s">
        <v>9664</v>
      </c>
    </row>
    <row r="309" spans="2:65" s="1" customFormat="1" ht="16.5" customHeight="1">
      <c r="B309" s="142"/>
      <c r="C309" s="143" t="s">
        <v>2225</v>
      </c>
      <c r="D309" s="143" t="s">
        <v>319</v>
      </c>
      <c r="E309" s="144" t="s">
        <v>9665</v>
      </c>
      <c r="F309" s="145" t="s">
        <v>9666</v>
      </c>
      <c r="G309" s="146" t="s">
        <v>467</v>
      </c>
      <c r="H309" s="147">
        <v>1</v>
      </c>
      <c r="I309" s="148"/>
      <c r="J309" s="149">
        <f t="shared" si="90"/>
        <v>0</v>
      </c>
      <c r="K309" s="150"/>
      <c r="L309" s="31"/>
      <c r="M309" s="151" t="s">
        <v>1</v>
      </c>
      <c r="N309" s="152" t="s">
        <v>42</v>
      </c>
      <c r="P309" s="153">
        <f t="shared" si="91"/>
        <v>0</v>
      </c>
      <c r="Q309" s="153">
        <v>0</v>
      </c>
      <c r="R309" s="153">
        <f t="shared" si="92"/>
        <v>0</v>
      </c>
      <c r="S309" s="153">
        <v>0</v>
      </c>
      <c r="T309" s="154">
        <f t="shared" si="93"/>
        <v>0</v>
      </c>
      <c r="AR309" s="155" t="s">
        <v>561</v>
      </c>
      <c r="AT309" s="155" t="s">
        <v>319</v>
      </c>
      <c r="AU309" s="155" t="s">
        <v>88</v>
      </c>
      <c r="AY309" s="16" t="s">
        <v>317</v>
      </c>
      <c r="BE309" s="156">
        <f t="shared" si="94"/>
        <v>0</v>
      </c>
      <c r="BF309" s="156">
        <f t="shared" si="95"/>
        <v>0</v>
      </c>
      <c r="BG309" s="156">
        <f t="shared" si="96"/>
        <v>0</v>
      </c>
      <c r="BH309" s="156">
        <f t="shared" si="97"/>
        <v>0</v>
      </c>
      <c r="BI309" s="156">
        <f t="shared" si="98"/>
        <v>0</v>
      </c>
      <c r="BJ309" s="16" t="s">
        <v>88</v>
      </c>
      <c r="BK309" s="156">
        <f t="shared" si="99"/>
        <v>0</v>
      </c>
      <c r="BL309" s="16" t="s">
        <v>561</v>
      </c>
      <c r="BM309" s="155" t="s">
        <v>9667</v>
      </c>
    </row>
    <row r="310" spans="2:65" s="1" customFormat="1" ht="16.5" customHeight="1">
      <c r="B310" s="142"/>
      <c r="C310" s="143" t="s">
        <v>2228</v>
      </c>
      <c r="D310" s="143" t="s">
        <v>319</v>
      </c>
      <c r="E310" s="144" t="s">
        <v>9668</v>
      </c>
      <c r="F310" s="145" t="s">
        <v>9669</v>
      </c>
      <c r="G310" s="146" t="s">
        <v>467</v>
      </c>
      <c r="H310" s="147">
        <v>1</v>
      </c>
      <c r="I310" s="148"/>
      <c r="J310" s="149">
        <f t="shared" si="90"/>
        <v>0</v>
      </c>
      <c r="K310" s="150"/>
      <c r="L310" s="31"/>
      <c r="M310" s="151" t="s">
        <v>1</v>
      </c>
      <c r="N310" s="152" t="s">
        <v>42</v>
      </c>
      <c r="P310" s="153">
        <f t="shared" si="91"/>
        <v>0</v>
      </c>
      <c r="Q310" s="153">
        <v>0</v>
      </c>
      <c r="R310" s="153">
        <f t="shared" si="92"/>
        <v>0</v>
      </c>
      <c r="S310" s="153">
        <v>0</v>
      </c>
      <c r="T310" s="154">
        <f t="shared" si="93"/>
        <v>0</v>
      </c>
      <c r="AR310" s="155" t="s">
        <v>561</v>
      </c>
      <c r="AT310" s="155" t="s">
        <v>319</v>
      </c>
      <c r="AU310" s="155" t="s">
        <v>88</v>
      </c>
      <c r="AY310" s="16" t="s">
        <v>317</v>
      </c>
      <c r="BE310" s="156">
        <f t="shared" si="94"/>
        <v>0</v>
      </c>
      <c r="BF310" s="156">
        <f t="shared" si="95"/>
        <v>0</v>
      </c>
      <c r="BG310" s="156">
        <f t="shared" si="96"/>
        <v>0</v>
      </c>
      <c r="BH310" s="156">
        <f t="shared" si="97"/>
        <v>0</v>
      </c>
      <c r="BI310" s="156">
        <f t="shared" si="98"/>
        <v>0</v>
      </c>
      <c r="BJ310" s="16" t="s">
        <v>88</v>
      </c>
      <c r="BK310" s="156">
        <f t="shared" si="99"/>
        <v>0</v>
      </c>
      <c r="BL310" s="16" t="s">
        <v>561</v>
      </c>
      <c r="BM310" s="155" t="s">
        <v>9670</v>
      </c>
    </row>
    <row r="311" spans="2:65" s="1" customFormat="1" ht="16.5" customHeight="1">
      <c r="B311" s="142"/>
      <c r="C311" s="143" t="s">
        <v>2230</v>
      </c>
      <c r="D311" s="143" t="s">
        <v>319</v>
      </c>
      <c r="E311" s="144" t="s">
        <v>9671</v>
      </c>
      <c r="F311" s="145" t="s">
        <v>9672</v>
      </c>
      <c r="G311" s="146" t="s">
        <v>467</v>
      </c>
      <c r="H311" s="147">
        <v>1</v>
      </c>
      <c r="I311" s="148"/>
      <c r="J311" s="149">
        <f t="shared" si="90"/>
        <v>0</v>
      </c>
      <c r="K311" s="150"/>
      <c r="L311" s="31"/>
      <c r="M311" s="151" t="s">
        <v>1</v>
      </c>
      <c r="N311" s="152" t="s">
        <v>42</v>
      </c>
      <c r="P311" s="153">
        <f t="shared" si="91"/>
        <v>0</v>
      </c>
      <c r="Q311" s="153">
        <v>0</v>
      </c>
      <c r="R311" s="153">
        <f t="shared" si="92"/>
        <v>0</v>
      </c>
      <c r="S311" s="153">
        <v>0</v>
      </c>
      <c r="T311" s="154">
        <f t="shared" si="93"/>
        <v>0</v>
      </c>
      <c r="AR311" s="155" t="s">
        <v>561</v>
      </c>
      <c r="AT311" s="155" t="s">
        <v>319</v>
      </c>
      <c r="AU311" s="155" t="s">
        <v>88</v>
      </c>
      <c r="AY311" s="16" t="s">
        <v>317</v>
      </c>
      <c r="BE311" s="156">
        <f t="shared" si="94"/>
        <v>0</v>
      </c>
      <c r="BF311" s="156">
        <f t="shared" si="95"/>
        <v>0</v>
      </c>
      <c r="BG311" s="156">
        <f t="shared" si="96"/>
        <v>0</v>
      </c>
      <c r="BH311" s="156">
        <f t="shared" si="97"/>
        <v>0</v>
      </c>
      <c r="BI311" s="156">
        <f t="shared" si="98"/>
        <v>0</v>
      </c>
      <c r="BJ311" s="16" t="s">
        <v>88</v>
      </c>
      <c r="BK311" s="156">
        <f t="shared" si="99"/>
        <v>0</v>
      </c>
      <c r="BL311" s="16" t="s">
        <v>561</v>
      </c>
      <c r="BM311" s="155" t="s">
        <v>9673</v>
      </c>
    </row>
    <row r="312" spans="2:65" s="1" customFormat="1" ht="16.5" customHeight="1">
      <c r="B312" s="142"/>
      <c r="C312" s="143" t="s">
        <v>2232</v>
      </c>
      <c r="D312" s="143" t="s">
        <v>319</v>
      </c>
      <c r="E312" s="144" t="s">
        <v>9674</v>
      </c>
      <c r="F312" s="145" t="s">
        <v>9675</v>
      </c>
      <c r="G312" s="146" t="s">
        <v>467</v>
      </c>
      <c r="H312" s="147">
        <v>1</v>
      </c>
      <c r="I312" s="148"/>
      <c r="J312" s="149">
        <f t="shared" si="90"/>
        <v>0</v>
      </c>
      <c r="K312" s="150"/>
      <c r="L312" s="31"/>
      <c r="M312" s="151" t="s">
        <v>1</v>
      </c>
      <c r="N312" s="152" t="s">
        <v>42</v>
      </c>
      <c r="P312" s="153">
        <f t="shared" si="91"/>
        <v>0</v>
      </c>
      <c r="Q312" s="153">
        <v>0</v>
      </c>
      <c r="R312" s="153">
        <f t="shared" si="92"/>
        <v>0</v>
      </c>
      <c r="S312" s="153">
        <v>0</v>
      </c>
      <c r="T312" s="154">
        <f t="shared" si="93"/>
        <v>0</v>
      </c>
      <c r="AR312" s="155" t="s">
        <v>561</v>
      </c>
      <c r="AT312" s="155" t="s">
        <v>319</v>
      </c>
      <c r="AU312" s="155" t="s">
        <v>88</v>
      </c>
      <c r="AY312" s="16" t="s">
        <v>317</v>
      </c>
      <c r="BE312" s="156">
        <f t="shared" si="94"/>
        <v>0</v>
      </c>
      <c r="BF312" s="156">
        <f t="shared" si="95"/>
        <v>0</v>
      </c>
      <c r="BG312" s="156">
        <f t="shared" si="96"/>
        <v>0</v>
      </c>
      <c r="BH312" s="156">
        <f t="shared" si="97"/>
        <v>0</v>
      </c>
      <c r="BI312" s="156">
        <f t="shared" si="98"/>
        <v>0</v>
      </c>
      <c r="BJ312" s="16" t="s">
        <v>88</v>
      </c>
      <c r="BK312" s="156">
        <f t="shared" si="99"/>
        <v>0</v>
      </c>
      <c r="BL312" s="16" t="s">
        <v>561</v>
      </c>
      <c r="BM312" s="155" t="s">
        <v>9676</v>
      </c>
    </row>
    <row r="313" spans="2:65" s="1" customFormat="1" ht="16.5" customHeight="1">
      <c r="B313" s="142"/>
      <c r="C313" s="143" t="s">
        <v>2234</v>
      </c>
      <c r="D313" s="143" t="s">
        <v>319</v>
      </c>
      <c r="E313" s="144" t="s">
        <v>9677</v>
      </c>
      <c r="F313" s="145" t="s">
        <v>9678</v>
      </c>
      <c r="G313" s="146" t="s">
        <v>467</v>
      </c>
      <c r="H313" s="147">
        <v>1</v>
      </c>
      <c r="I313" s="148"/>
      <c r="J313" s="149">
        <f t="shared" si="90"/>
        <v>0</v>
      </c>
      <c r="K313" s="150"/>
      <c r="L313" s="31"/>
      <c r="M313" s="151" t="s">
        <v>1</v>
      </c>
      <c r="N313" s="152" t="s">
        <v>42</v>
      </c>
      <c r="P313" s="153">
        <f t="shared" si="91"/>
        <v>0</v>
      </c>
      <c r="Q313" s="153">
        <v>0</v>
      </c>
      <c r="R313" s="153">
        <f t="shared" si="92"/>
        <v>0</v>
      </c>
      <c r="S313" s="153">
        <v>0</v>
      </c>
      <c r="T313" s="154">
        <f t="shared" si="93"/>
        <v>0</v>
      </c>
      <c r="AR313" s="155" t="s">
        <v>561</v>
      </c>
      <c r="AT313" s="155" t="s">
        <v>319</v>
      </c>
      <c r="AU313" s="155" t="s">
        <v>88</v>
      </c>
      <c r="AY313" s="16" t="s">
        <v>317</v>
      </c>
      <c r="BE313" s="156">
        <f t="shared" si="94"/>
        <v>0</v>
      </c>
      <c r="BF313" s="156">
        <f t="shared" si="95"/>
        <v>0</v>
      </c>
      <c r="BG313" s="156">
        <f t="shared" si="96"/>
        <v>0</v>
      </c>
      <c r="BH313" s="156">
        <f t="shared" si="97"/>
        <v>0</v>
      </c>
      <c r="BI313" s="156">
        <f t="shared" si="98"/>
        <v>0</v>
      </c>
      <c r="BJ313" s="16" t="s">
        <v>88</v>
      </c>
      <c r="BK313" s="156">
        <f t="shared" si="99"/>
        <v>0</v>
      </c>
      <c r="BL313" s="16" t="s">
        <v>561</v>
      </c>
      <c r="BM313" s="155" t="s">
        <v>9679</v>
      </c>
    </row>
    <row r="314" spans="2:65" s="1" customFormat="1" ht="16.5" customHeight="1">
      <c r="B314" s="142"/>
      <c r="C314" s="143" t="s">
        <v>2237</v>
      </c>
      <c r="D314" s="143" t="s">
        <v>319</v>
      </c>
      <c r="E314" s="144" t="s">
        <v>9680</v>
      </c>
      <c r="F314" s="145" t="s">
        <v>9681</v>
      </c>
      <c r="G314" s="146" t="s">
        <v>467</v>
      </c>
      <c r="H314" s="147">
        <v>1</v>
      </c>
      <c r="I314" s="148"/>
      <c r="J314" s="149">
        <f t="shared" si="90"/>
        <v>0</v>
      </c>
      <c r="K314" s="150"/>
      <c r="L314" s="31"/>
      <c r="M314" s="151" t="s">
        <v>1</v>
      </c>
      <c r="N314" s="152" t="s">
        <v>42</v>
      </c>
      <c r="P314" s="153">
        <f t="shared" si="91"/>
        <v>0</v>
      </c>
      <c r="Q314" s="153">
        <v>0</v>
      </c>
      <c r="R314" s="153">
        <f t="shared" si="92"/>
        <v>0</v>
      </c>
      <c r="S314" s="153">
        <v>0</v>
      </c>
      <c r="T314" s="154">
        <f t="shared" si="93"/>
        <v>0</v>
      </c>
      <c r="AR314" s="155" t="s">
        <v>561</v>
      </c>
      <c r="AT314" s="155" t="s">
        <v>319</v>
      </c>
      <c r="AU314" s="155" t="s">
        <v>88</v>
      </c>
      <c r="AY314" s="16" t="s">
        <v>317</v>
      </c>
      <c r="BE314" s="156">
        <f t="shared" si="94"/>
        <v>0</v>
      </c>
      <c r="BF314" s="156">
        <f t="shared" si="95"/>
        <v>0</v>
      </c>
      <c r="BG314" s="156">
        <f t="shared" si="96"/>
        <v>0</v>
      </c>
      <c r="BH314" s="156">
        <f t="shared" si="97"/>
        <v>0</v>
      </c>
      <c r="BI314" s="156">
        <f t="shared" si="98"/>
        <v>0</v>
      </c>
      <c r="BJ314" s="16" t="s">
        <v>88</v>
      </c>
      <c r="BK314" s="156">
        <f t="shared" si="99"/>
        <v>0</v>
      </c>
      <c r="BL314" s="16" t="s">
        <v>561</v>
      </c>
      <c r="BM314" s="155" t="s">
        <v>9682</v>
      </c>
    </row>
    <row r="315" spans="2:65" s="1" customFormat="1" ht="16.5" customHeight="1">
      <c r="B315" s="142"/>
      <c r="C315" s="143" t="s">
        <v>2245</v>
      </c>
      <c r="D315" s="143" t="s">
        <v>319</v>
      </c>
      <c r="E315" s="144" t="s">
        <v>9683</v>
      </c>
      <c r="F315" s="145" t="s">
        <v>9684</v>
      </c>
      <c r="G315" s="146" t="s">
        <v>467</v>
      </c>
      <c r="H315" s="147">
        <v>1</v>
      </c>
      <c r="I315" s="148"/>
      <c r="J315" s="149">
        <f t="shared" si="90"/>
        <v>0</v>
      </c>
      <c r="K315" s="150"/>
      <c r="L315" s="31"/>
      <c r="M315" s="151" t="s">
        <v>1</v>
      </c>
      <c r="N315" s="152" t="s">
        <v>42</v>
      </c>
      <c r="P315" s="153">
        <f t="shared" si="91"/>
        <v>0</v>
      </c>
      <c r="Q315" s="153">
        <v>0</v>
      </c>
      <c r="R315" s="153">
        <f t="shared" si="92"/>
        <v>0</v>
      </c>
      <c r="S315" s="153">
        <v>0</v>
      </c>
      <c r="T315" s="154">
        <f t="shared" si="93"/>
        <v>0</v>
      </c>
      <c r="AR315" s="155" t="s">
        <v>561</v>
      </c>
      <c r="AT315" s="155" t="s">
        <v>319</v>
      </c>
      <c r="AU315" s="155" t="s">
        <v>88</v>
      </c>
      <c r="AY315" s="16" t="s">
        <v>317</v>
      </c>
      <c r="BE315" s="156">
        <f t="shared" si="94"/>
        <v>0</v>
      </c>
      <c r="BF315" s="156">
        <f t="shared" si="95"/>
        <v>0</v>
      </c>
      <c r="BG315" s="156">
        <f t="shared" si="96"/>
        <v>0</v>
      </c>
      <c r="BH315" s="156">
        <f t="shared" si="97"/>
        <v>0</v>
      </c>
      <c r="BI315" s="156">
        <f t="shared" si="98"/>
        <v>0</v>
      </c>
      <c r="BJ315" s="16" t="s">
        <v>88</v>
      </c>
      <c r="BK315" s="156">
        <f t="shared" si="99"/>
        <v>0</v>
      </c>
      <c r="BL315" s="16" t="s">
        <v>561</v>
      </c>
      <c r="BM315" s="155" t="s">
        <v>9685</v>
      </c>
    </row>
    <row r="316" spans="2:65" s="1" customFormat="1" ht="16.5" customHeight="1">
      <c r="B316" s="142"/>
      <c r="C316" s="179" t="s">
        <v>2248</v>
      </c>
      <c r="D316" s="179" t="s">
        <v>454</v>
      </c>
      <c r="E316" s="180" t="s">
        <v>9686</v>
      </c>
      <c r="F316" s="181" t="s">
        <v>9687</v>
      </c>
      <c r="G316" s="182" t="s">
        <v>484</v>
      </c>
      <c r="H316" s="183">
        <v>2274</v>
      </c>
      <c r="I316" s="184"/>
      <c r="J316" s="185">
        <f t="shared" si="90"/>
        <v>0</v>
      </c>
      <c r="K316" s="186"/>
      <c r="L316" s="187"/>
      <c r="M316" s="188" t="s">
        <v>1</v>
      </c>
      <c r="N316" s="189" t="s">
        <v>42</v>
      </c>
      <c r="P316" s="153">
        <f t="shared" si="91"/>
        <v>0</v>
      </c>
      <c r="Q316" s="153">
        <v>0</v>
      </c>
      <c r="R316" s="153">
        <f t="shared" si="92"/>
        <v>0</v>
      </c>
      <c r="S316" s="153">
        <v>0</v>
      </c>
      <c r="T316" s="154">
        <f t="shared" si="93"/>
        <v>0</v>
      </c>
      <c r="AR316" s="155" t="s">
        <v>831</v>
      </c>
      <c r="AT316" s="155" t="s">
        <v>454</v>
      </c>
      <c r="AU316" s="155" t="s">
        <v>88</v>
      </c>
      <c r="AY316" s="16" t="s">
        <v>317</v>
      </c>
      <c r="BE316" s="156">
        <f t="shared" si="94"/>
        <v>0</v>
      </c>
      <c r="BF316" s="156">
        <f t="shared" si="95"/>
        <v>0</v>
      </c>
      <c r="BG316" s="156">
        <f t="shared" si="96"/>
        <v>0</v>
      </c>
      <c r="BH316" s="156">
        <f t="shared" si="97"/>
        <v>0</v>
      </c>
      <c r="BI316" s="156">
        <f t="shared" si="98"/>
        <v>0</v>
      </c>
      <c r="BJ316" s="16" t="s">
        <v>88</v>
      </c>
      <c r="BK316" s="156">
        <f t="shared" si="99"/>
        <v>0</v>
      </c>
      <c r="BL316" s="16" t="s">
        <v>561</v>
      </c>
      <c r="BM316" s="155" t="s">
        <v>9688</v>
      </c>
    </row>
    <row r="317" spans="2:65" s="1" customFormat="1" ht="16.5" customHeight="1">
      <c r="B317" s="142"/>
      <c r="C317" s="179" t="s">
        <v>2256</v>
      </c>
      <c r="D317" s="179" t="s">
        <v>454</v>
      </c>
      <c r="E317" s="180" t="s">
        <v>9689</v>
      </c>
      <c r="F317" s="181" t="s">
        <v>9690</v>
      </c>
      <c r="G317" s="182" t="s">
        <v>484</v>
      </c>
      <c r="H317" s="183">
        <v>955</v>
      </c>
      <c r="I317" s="184"/>
      <c r="J317" s="185">
        <f t="shared" si="90"/>
        <v>0</v>
      </c>
      <c r="K317" s="186"/>
      <c r="L317" s="187"/>
      <c r="M317" s="188" t="s">
        <v>1</v>
      </c>
      <c r="N317" s="189" t="s">
        <v>42</v>
      </c>
      <c r="P317" s="153">
        <f t="shared" si="91"/>
        <v>0</v>
      </c>
      <c r="Q317" s="153">
        <v>0</v>
      </c>
      <c r="R317" s="153">
        <f t="shared" si="92"/>
        <v>0</v>
      </c>
      <c r="S317" s="153">
        <v>0</v>
      </c>
      <c r="T317" s="154">
        <f t="shared" si="93"/>
        <v>0</v>
      </c>
      <c r="AR317" s="155" t="s">
        <v>831</v>
      </c>
      <c r="AT317" s="155" t="s">
        <v>454</v>
      </c>
      <c r="AU317" s="155" t="s">
        <v>88</v>
      </c>
      <c r="AY317" s="16" t="s">
        <v>317</v>
      </c>
      <c r="BE317" s="156">
        <f t="shared" si="94"/>
        <v>0</v>
      </c>
      <c r="BF317" s="156">
        <f t="shared" si="95"/>
        <v>0</v>
      </c>
      <c r="BG317" s="156">
        <f t="shared" si="96"/>
        <v>0</v>
      </c>
      <c r="BH317" s="156">
        <f t="shared" si="97"/>
        <v>0</v>
      </c>
      <c r="BI317" s="156">
        <f t="shared" si="98"/>
        <v>0</v>
      </c>
      <c r="BJ317" s="16" t="s">
        <v>88</v>
      </c>
      <c r="BK317" s="156">
        <f t="shared" si="99"/>
        <v>0</v>
      </c>
      <c r="BL317" s="16" t="s">
        <v>561</v>
      </c>
      <c r="BM317" s="155" t="s">
        <v>9691</v>
      </c>
    </row>
    <row r="318" spans="2:65" s="1" customFormat="1" ht="21.75" customHeight="1">
      <c r="B318" s="142"/>
      <c r="C318" s="143" t="s">
        <v>2261</v>
      </c>
      <c r="D318" s="143" t="s">
        <v>319</v>
      </c>
      <c r="E318" s="144" t="s">
        <v>9390</v>
      </c>
      <c r="F318" s="145" t="s">
        <v>9391</v>
      </c>
      <c r="G318" s="146" t="s">
        <v>484</v>
      </c>
      <c r="H318" s="147">
        <v>3229</v>
      </c>
      <c r="I318" s="148"/>
      <c r="J318" s="149">
        <f t="shared" si="90"/>
        <v>0</v>
      </c>
      <c r="K318" s="150"/>
      <c r="L318" s="31"/>
      <c r="M318" s="151" t="s">
        <v>1</v>
      </c>
      <c r="N318" s="152" t="s">
        <v>42</v>
      </c>
      <c r="P318" s="153">
        <f t="shared" si="91"/>
        <v>0</v>
      </c>
      <c r="Q318" s="153">
        <v>0</v>
      </c>
      <c r="R318" s="153">
        <f t="shared" si="92"/>
        <v>0</v>
      </c>
      <c r="S318" s="153">
        <v>0</v>
      </c>
      <c r="T318" s="154">
        <f t="shared" si="93"/>
        <v>0</v>
      </c>
      <c r="AR318" s="155" t="s">
        <v>561</v>
      </c>
      <c r="AT318" s="155" t="s">
        <v>319</v>
      </c>
      <c r="AU318" s="155" t="s">
        <v>88</v>
      </c>
      <c r="AY318" s="16" t="s">
        <v>317</v>
      </c>
      <c r="BE318" s="156">
        <f t="shared" si="94"/>
        <v>0</v>
      </c>
      <c r="BF318" s="156">
        <f t="shared" si="95"/>
        <v>0</v>
      </c>
      <c r="BG318" s="156">
        <f t="shared" si="96"/>
        <v>0</v>
      </c>
      <c r="BH318" s="156">
        <f t="shared" si="97"/>
        <v>0</v>
      </c>
      <c r="BI318" s="156">
        <f t="shared" si="98"/>
        <v>0</v>
      </c>
      <c r="BJ318" s="16" t="s">
        <v>88</v>
      </c>
      <c r="BK318" s="156">
        <f t="shared" si="99"/>
        <v>0</v>
      </c>
      <c r="BL318" s="16" t="s">
        <v>561</v>
      </c>
      <c r="BM318" s="155" t="s">
        <v>9692</v>
      </c>
    </row>
    <row r="319" spans="2:65" s="1" customFormat="1" ht="16.5" customHeight="1">
      <c r="B319" s="142"/>
      <c r="C319" s="179" t="s">
        <v>2265</v>
      </c>
      <c r="D319" s="179" t="s">
        <v>454</v>
      </c>
      <c r="E319" s="180" t="s">
        <v>9693</v>
      </c>
      <c r="F319" s="181" t="s">
        <v>9694</v>
      </c>
      <c r="G319" s="182" t="s">
        <v>484</v>
      </c>
      <c r="H319" s="183">
        <v>660</v>
      </c>
      <c r="I319" s="184"/>
      <c r="J319" s="185">
        <f t="shared" si="90"/>
        <v>0</v>
      </c>
      <c r="K319" s="186"/>
      <c r="L319" s="187"/>
      <c r="M319" s="188" t="s">
        <v>1</v>
      </c>
      <c r="N319" s="189" t="s">
        <v>42</v>
      </c>
      <c r="P319" s="153">
        <f t="shared" si="91"/>
        <v>0</v>
      </c>
      <c r="Q319" s="153">
        <v>2.2000000000000001E-4</v>
      </c>
      <c r="R319" s="153">
        <f t="shared" si="92"/>
        <v>0.1452</v>
      </c>
      <c r="S319" s="153">
        <v>0</v>
      </c>
      <c r="T319" s="154">
        <f t="shared" si="93"/>
        <v>0</v>
      </c>
      <c r="AR319" s="155" t="s">
        <v>831</v>
      </c>
      <c r="AT319" s="155" t="s">
        <v>454</v>
      </c>
      <c r="AU319" s="155" t="s">
        <v>88</v>
      </c>
      <c r="AY319" s="16" t="s">
        <v>317</v>
      </c>
      <c r="BE319" s="156">
        <f t="shared" si="94"/>
        <v>0</v>
      </c>
      <c r="BF319" s="156">
        <f t="shared" si="95"/>
        <v>0</v>
      </c>
      <c r="BG319" s="156">
        <f t="shared" si="96"/>
        <v>0</v>
      </c>
      <c r="BH319" s="156">
        <f t="shared" si="97"/>
        <v>0</v>
      </c>
      <c r="BI319" s="156">
        <f t="shared" si="98"/>
        <v>0</v>
      </c>
      <c r="BJ319" s="16" t="s">
        <v>88</v>
      </c>
      <c r="BK319" s="156">
        <f t="shared" si="99"/>
        <v>0</v>
      </c>
      <c r="BL319" s="16" t="s">
        <v>561</v>
      </c>
      <c r="BM319" s="155" t="s">
        <v>9695</v>
      </c>
    </row>
    <row r="320" spans="2:65" s="1" customFormat="1" ht="24.15" customHeight="1">
      <c r="B320" s="142"/>
      <c r="C320" s="143" t="s">
        <v>1555</v>
      </c>
      <c r="D320" s="143" t="s">
        <v>319</v>
      </c>
      <c r="E320" s="144" t="s">
        <v>9696</v>
      </c>
      <c r="F320" s="145" t="s">
        <v>9697</v>
      </c>
      <c r="G320" s="146" t="s">
        <v>484</v>
      </c>
      <c r="H320" s="147">
        <v>660</v>
      </c>
      <c r="I320" s="148"/>
      <c r="J320" s="149">
        <f t="shared" si="90"/>
        <v>0</v>
      </c>
      <c r="K320" s="150"/>
      <c r="L320" s="31"/>
      <c r="M320" s="151" t="s">
        <v>1</v>
      </c>
      <c r="N320" s="152" t="s">
        <v>42</v>
      </c>
      <c r="P320" s="153">
        <f t="shared" si="91"/>
        <v>0</v>
      </c>
      <c r="Q320" s="153">
        <v>0</v>
      </c>
      <c r="R320" s="153">
        <f t="shared" si="92"/>
        <v>0</v>
      </c>
      <c r="S320" s="153">
        <v>0</v>
      </c>
      <c r="T320" s="154">
        <f t="shared" si="93"/>
        <v>0</v>
      </c>
      <c r="AR320" s="155" t="s">
        <v>561</v>
      </c>
      <c r="AT320" s="155" t="s">
        <v>319</v>
      </c>
      <c r="AU320" s="155" t="s">
        <v>88</v>
      </c>
      <c r="AY320" s="16" t="s">
        <v>317</v>
      </c>
      <c r="BE320" s="156">
        <f t="shared" si="94"/>
        <v>0</v>
      </c>
      <c r="BF320" s="156">
        <f t="shared" si="95"/>
        <v>0</v>
      </c>
      <c r="BG320" s="156">
        <f t="shared" si="96"/>
        <v>0</v>
      </c>
      <c r="BH320" s="156">
        <f t="shared" si="97"/>
        <v>0</v>
      </c>
      <c r="BI320" s="156">
        <f t="shared" si="98"/>
        <v>0</v>
      </c>
      <c r="BJ320" s="16" t="s">
        <v>88</v>
      </c>
      <c r="BK320" s="156">
        <f t="shared" si="99"/>
        <v>0</v>
      </c>
      <c r="BL320" s="16" t="s">
        <v>561</v>
      </c>
      <c r="BM320" s="155" t="s">
        <v>9698</v>
      </c>
    </row>
    <row r="321" spans="2:65" s="1" customFormat="1" ht="16.5" customHeight="1">
      <c r="B321" s="142"/>
      <c r="C321" s="143" t="s">
        <v>2284</v>
      </c>
      <c r="D321" s="143" t="s">
        <v>319</v>
      </c>
      <c r="E321" s="144" t="s">
        <v>9484</v>
      </c>
      <c r="F321" s="145" t="s">
        <v>9485</v>
      </c>
      <c r="G321" s="146" t="s">
        <v>467</v>
      </c>
      <c r="H321" s="147">
        <v>517</v>
      </c>
      <c r="I321" s="148"/>
      <c r="J321" s="149">
        <f t="shared" si="90"/>
        <v>0</v>
      </c>
      <c r="K321" s="150"/>
      <c r="L321" s="31"/>
      <c r="M321" s="151" t="s">
        <v>1</v>
      </c>
      <c r="N321" s="152" t="s">
        <v>42</v>
      </c>
      <c r="P321" s="153">
        <f t="shared" si="91"/>
        <v>0</v>
      </c>
      <c r="Q321" s="153">
        <v>0</v>
      </c>
      <c r="R321" s="153">
        <f t="shared" si="92"/>
        <v>0</v>
      </c>
      <c r="S321" s="153">
        <v>0</v>
      </c>
      <c r="T321" s="154">
        <f t="shared" si="93"/>
        <v>0</v>
      </c>
      <c r="AR321" s="155" t="s">
        <v>561</v>
      </c>
      <c r="AT321" s="155" t="s">
        <v>319</v>
      </c>
      <c r="AU321" s="155" t="s">
        <v>88</v>
      </c>
      <c r="AY321" s="16" t="s">
        <v>317</v>
      </c>
      <c r="BE321" s="156">
        <f t="shared" si="94"/>
        <v>0</v>
      </c>
      <c r="BF321" s="156">
        <f t="shared" si="95"/>
        <v>0</v>
      </c>
      <c r="BG321" s="156">
        <f t="shared" si="96"/>
        <v>0</v>
      </c>
      <c r="BH321" s="156">
        <f t="shared" si="97"/>
        <v>0</v>
      </c>
      <c r="BI321" s="156">
        <f t="shared" si="98"/>
        <v>0</v>
      </c>
      <c r="BJ321" s="16" t="s">
        <v>88</v>
      </c>
      <c r="BK321" s="156">
        <f t="shared" si="99"/>
        <v>0</v>
      </c>
      <c r="BL321" s="16" t="s">
        <v>561</v>
      </c>
      <c r="BM321" s="155" t="s">
        <v>9699</v>
      </c>
    </row>
    <row r="322" spans="2:65" s="1" customFormat="1" ht="24.15" customHeight="1">
      <c r="B322" s="142"/>
      <c r="C322" s="143" t="s">
        <v>2292</v>
      </c>
      <c r="D322" s="143" t="s">
        <v>319</v>
      </c>
      <c r="E322" s="144" t="s">
        <v>9700</v>
      </c>
      <c r="F322" s="145" t="s">
        <v>9701</v>
      </c>
      <c r="G322" s="146" t="s">
        <v>467</v>
      </c>
      <c r="H322" s="147">
        <v>236</v>
      </c>
      <c r="I322" s="148"/>
      <c r="J322" s="149">
        <f t="shared" si="90"/>
        <v>0</v>
      </c>
      <c r="K322" s="150"/>
      <c r="L322" s="31"/>
      <c r="M322" s="151" t="s">
        <v>1</v>
      </c>
      <c r="N322" s="152" t="s">
        <v>42</v>
      </c>
      <c r="P322" s="153">
        <f t="shared" si="91"/>
        <v>0</v>
      </c>
      <c r="Q322" s="153">
        <v>0</v>
      </c>
      <c r="R322" s="153">
        <f t="shared" si="92"/>
        <v>0</v>
      </c>
      <c r="S322" s="153">
        <v>0</v>
      </c>
      <c r="T322" s="154">
        <f t="shared" si="93"/>
        <v>0</v>
      </c>
      <c r="AR322" s="155" t="s">
        <v>561</v>
      </c>
      <c r="AT322" s="155" t="s">
        <v>319</v>
      </c>
      <c r="AU322" s="155" t="s">
        <v>88</v>
      </c>
      <c r="AY322" s="16" t="s">
        <v>317</v>
      </c>
      <c r="BE322" s="156">
        <f t="shared" si="94"/>
        <v>0</v>
      </c>
      <c r="BF322" s="156">
        <f t="shared" si="95"/>
        <v>0</v>
      </c>
      <c r="BG322" s="156">
        <f t="shared" si="96"/>
        <v>0</v>
      </c>
      <c r="BH322" s="156">
        <f t="shared" si="97"/>
        <v>0</v>
      </c>
      <c r="BI322" s="156">
        <f t="shared" si="98"/>
        <v>0</v>
      </c>
      <c r="BJ322" s="16" t="s">
        <v>88</v>
      </c>
      <c r="BK322" s="156">
        <f t="shared" si="99"/>
        <v>0</v>
      </c>
      <c r="BL322" s="16" t="s">
        <v>561</v>
      </c>
      <c r="BM322" s="155" t="s">
        <v>9702</v>
      </c>
    </row>
    <row r="323" spans="2:65" s="11" customFormat="1" ht="22.75" customHeight="1">
      <c r="B323" s="130"/>
      <c r="D323" s="131" t="s">
        <v>75</v>
      </c>
      <c r="E323" s="140" t="s">
        <v>7714</v>
      </c>
      <c r="F323" s="140" t="s">
        <v>7715</v>
      </c>
      <c r="I323" s="133"/>
      <c r="J323" s="141">
        <f>BK323</f>
        <v>0</v>
      </c>
      <c r="L323" s="130"/>
      <c r="M323" s="135"/>
      <c r="P323" s="136">
        <f>SUM(P324:P331)</f>
        <v>0</v>
      </c>
      <c r="R323" s="136">
        <f>SUM(R324:R331)</f>
        <v>0</v>
      </c>
      <c r="T323" s="137">
        <f>SUM(T324:T331)</f>
        <v>0</v>
      </c>
      <c r="AR323" s="131" t="s">
        <v>323</v>
      </c>
      <c r="AT323" s="138" t="s">
        <v>75</v>
      </c>
      <c r="AU323" s="138" t="s">
        <v>83</v>
      </c>
      <c r="AY323" s="131" t="s">
        <v>317</v>
      </c>
      <c r="BK323" s="139">
        <f>SUM(BK324:BK331)</f>
        <v>0</v>
      </c>
    </row>
    <row r="324" spans="2:65" s="1" customFormat="1" ht="16.5" customHeight="1">
      <c r="B324" s="142"/>
      <c r="C324" s="179" t="s">
        <v>2298</v>
      </c>
      <c r="D324" s="179" t="s">
        <v>454</v>
      </c>
      <c r="E324" s="180" t="s">
        <v>9703</v>
      </c>
      <c r="F324" s="181" t="s">
        <v>1</v>
      </c>
      <c r="G324" s="182" t="s">
        <v>1</v>
      </c>
      <c r="H324" s="183">
        <v>0</v>
      </c>
      <c r="I324" s="184"/>
      <c r="J324" s="185">
        <f t="shared" ref="J324:J331" si="100">ROUND(I324*H324,2)</f>
        <v>0</v>
      </c>
      <c r="K324" s="186"/>
      <c r="L324" s="187"/>
      <c r="M324" s="188" t="s">
        <v>1</v>
      </c>
      <c r="N324" s="189" t="s">
        <v>42</v>
      </c>
      <c r="P324" s="153">
        <f t="shared" ref="P324:P331" si="101">O324*H324</f>
        <v>0</v>
      </c>
      <c r="Q324" s="153">
        <v>0</v>
      </c>
      <c r="R324" s="153">
        <f t="shared" ref="R324:R331" si="102">Q324*H324</f>
        <v>0</v>
      </c>
      <c r="S324" s="153">
        <v>0</v>
      </c>
      <c r="T324" s="154">
        <f t="shared" ref="T324:T331" si="103">S324*H324</f>
        <v>0</v>
      </c>
      <c r="AR324" s="155" t="s">
        <v>831</v>
      </c>
      <c r="AT324" s="155" t="s">
        <v>454</v>
      </c>
      <c r="AU324" s="155" t="s">
        <v>88</v>
      </c>
      <c r="AY324" s="16" t="s">
        <v>317</v>
      </c>
      <c r="BE324" s="156">
        <f t="shared" ref="BE324:BE331" si="104">IF(N324="základná",J324,0)</f>
        <v>0</v>
      </c>
      <c r="BF324" s="156">
        <f t="shared" ref="BF324:BF331" si="105">IF(N324="znížená",J324,0)</f>
        <v>0</v>
      </c>
      <c r="BG324" s="156">
        <f t="shared" ref="BG324:BG331" si="106">IF(N324="zákl. prenesená",J324,0)</f>
        <v>0</v>
      </c>
      <c r="BH324" s="156">
        <f t="shared" ref="BH324:BH331" si="107">IF(N324="zníž. prenesená",J324,0)</f>
        <v>0</v>
      </c>
      <c r="BI324" s="156">
        <f t="shared" ref="BI324:BI331" si="108">IF(N324="nulová",J324,0)</f>
        <v>0</v>
      </c>
      <c r="BJ324" s="16" t="s">
        <v>88</v>
      </c>
      <c r="BK324" s="156">
        <f t="shared" ref="BK324:BK331" si="109">ROUND(I324*H324,2)</f>
        <v>0</v>
      </c>
      <c r="BL324" s="16" t="s">
        <v>561</v>
      </c>
      <c r="BM324" s="155" t="s">
        <v>9704</v>
      </c>
    </row>
    <row r="325" spans="2:65" s="1" customFormat="1" ht="16.5" customHeight="1">
      <c r="B325" s="142"/>
      <c r="C325" s="143" t="s">
        <v>2309</v>
      </c>
      <c r="D325" s="143" t="s">
        <v>319</v>
      </c>
      <c r="E325" s="144" t="s">
        <v>9705</v>
      </c>
      <c r="F325" s="145" t="s">
        <v>9706</v>
      </c>
      <c r="G325" s="146" t="s">
        <v>467</v>
      </c>
      <c r="H325" s="147">
        <v>240</v>
      </c>
      <c r="I325" s="148"/>
      <c r="J325" s="149">
        <f t="shared" si="100"/>
        <v>0</v>
      </c>
      <c r="K325" s="150"/>
      <c r="L325" s="31"/>
      <c r="M325" s="151" t="s">
        <v>1</v>
      </c>
      <c r="N325" s="152" t="s">
        <v>42</v>
      </c>
      <c r="P325" s="153">
        <f t="shared" si="101"/>
        <v>0</v>
      </c>
      <c r="Q325" s="153">
        <v>0</v>
      </c>
      <c r="R325" s="153">
        <f t="shared" si="102"/>
        <v>0</v>
      </c>
      <c r="S325" s="153">
        <v>0</v>
      </c>
      <c r="T325" s="154">
        <f t="shared" si="103"/>
        <v>0</v>
      </c>
      <c r="AR325" s="155" t="s">
        <v>561</v>
      </c>
      <c r="AT325" s="155" t="s">
        <v>319</v>
      </c>
      <c r="AU325" s="155" t="s">
        <v>88</v>
      </c>
      <c r="AY325" s="16" t="s">
        <v>317</v>
      </c>
      <c r="BE325" s="156">
        <f t="shared" si="104"/>
        <v>0</v>
      </c>
      <c r="BF325" s="156">
        <f t="shared" si="105"/>
        <v>0</v>
      </c>
      <c r="BG325" s="156">
        <f t="shared" si="106"/>
        <v>0</v>
      </c>
      <c r="BH325" s="156">
        <f t="shared" si="107"/>
        <v>0</v>
      </c>
      <c r="BI325" s="156">
        <f t="shared" si="108"/>
        <v>0</v>
      </c>
      <c r="BJ325" s="16" t="s">
        <v>88</v>
      </c>
      <c r="BK325" s="156">
        <f t="shared" si="109"/>
        <v>0</v>
      </c>
      <c r="BL325" s="16" t="s">
        <v>561</v>
      </c>
      <c r="BM325" s="155" t="s">
        <v>9707</v>
      </c>
    </row>
    <row r="326" spans="2:65" s="1" customFormat="1" ht="21.75" customHeight="1">
      <c r="B326" s="142"/>
      <c r="C326" s="143" t="s">
        <v>2314</v>
      </c>
      <c r="D326" s="143" t="s">
        <v>319</v>
      </c>
      <c r="E326" s="144" t="s">
        <v>9708</v>
      </c>
      <c r="F326" s="145" t="s">
        <v>9709</v>
      </c>
      <c r="G326" s="146" t="s">
        <v>467</v>
      </c>
      <c r="H326" s="147">
        <v>1986</v>
      </c>
      <c r="I326" s="148"/>
      <c r="J326" s="149">
        <f t="shared" si="100"/>
        <v>0</v>
      </c>
      <c r="K326" s="150"/>
      <c r="L326" s="31"/>
      <c r="M326" s="151" t="s">
        <v>1</v>
      </c>
      <c r="N326" s="152" t="s">
        <v>42</v>
      </c>
      <c r="P326" s="153">
        <f t="shared" si="101"/>
        <v>0</v>
      </c>
      <c r="Q326" s="153">
        <v>0</v>
      </c>
      <c r="R326" s="153">
        <f t="shared" si="102"/>
        <v>0</v>
      </c>
      <c r="S326" s="153">
        <v>0</v>
      </c>
      <c r="T326" s="154">
        <f t="shared" si="103"/>
        <v>0</v>
      </c>
      <c r="AR326" s="155" t="s">
        <v>561</v>
      </c>
      <c r="AT326" s="155" t="s">
        <v>319</v>
      </c>
      <c r="AU326" s="155" t="s">
        <v>88</v>
      </c>
      <c r="AY326" s="16" t="s">
        <v>317</v>
      </c>
      <c r="BE326" s="156">
        <f t="shared" si="104"/>
        <v>0</v>
      </c>
      <c r="BF326" s="156">
        <f t="shared" si="105"/>
        <v>0</v>
      </c>
      <c r="BG326" s="156">
        <f t="shared" si="106"/>
        <v>0</v>
      </c>
      <c r="BH326" s="156">
        <f t="shared" si="107"/>
        <v>0</v>
      </c>
      <c r="BI326" s="156">
        <f t="shared" si="108"/>
        <v>0</v>
      </c>
      <c r="BJ326" s="16" t="s">
        <v>88</v>
      </c>
      <c r="BK326" s="156">
        <f t="shared" si="109"/>
        <v>0</v>
      </c>
      <c r="BL326" s="16" t="s">
        <v>561</v>
      </c>
      <c r="BM326" s="155" t="s">
        <v>9710</v>
      </c>
    </row>
    <row r="327" spans="2:65" s="1" customFormat="1" ht="24.15" customHeight="1">
      <c r="B327" s="142"/>
      <c r="C327" s="143" t="s">
        <v>2319</v>
      </c>
      <c r="D327" s="143" t="s">
        <v>319</v>
      </c>
      <c r="E327" s="144" t="s">
        <v>9711</v>
      </c>
      <c r="F327" s="145" t="s">
        <v>9712</v>
      </c>
      <c r="G327" s="146" t="s">
        <v>444</v>
      </c>
      <c r="H327" s="147">
        <v>10</v>
      </c>
      <c r="I327" s="148"/>
      <c r="J327" s="149">
        <f t="shared" si="100"/>
        <v>0</v>
      </c>
      <c r="K327" s="150"/>
      <c r="L327" s="31"/>
      <c r="M327" s="151" t="s">
        <v>1</v>
      </c>
      <c r="N327" s="152" t="s">
        <v>42</v>
      </c>
      <c r="P327" s="153">
        <f t="shared" si="101"/>
        <v>0</v>
      </c>
      <c r="Q327" s="153">
        <v>0</v>
      </c>
      <c r="R327" s="153">
        <f t="shared" si="102"/>
        <v>0</v>
      </c>
      <c r="S327" s="153">
        <v>0</v>
      </c>
      <c r="T327" s="154">
        <f t="shared" si="103"/>
        <v>0</v>
      </c>
      <c r="AR327" s="155" t="s">
        <v>561</v>
      </c>
      <c r="AT327" s="155" t="s">
        <v>319</v>
      </c>
      <c r="AU327" s="155" t="s">
        <v>88</v>
      </c>
      <c r="AY327" s="16" t="s">
        <v>317</v>
      </c>
      <c r="BE327" s="156">
        <f t="shared" si="104"/>
        <v>0</v>
      </c>
      <c r="BF327" s="156">
        <f t="shared" si="105"/>
        <v>0</v>
      </c>
      <c r="BG327" s="156">
        <f t="shared" si="106"/>
        <v>0</v>
      </c>
      <c r="BH327" s="156">
        <f t="shared" si="107"/>
        <v>0</v>
      </c>
      <c r="BI327" s="156">
        <f t="shared" si="108"/>
        <v>0</v>
      </c>
      <c r="BJ327" s="16" t="s">
        <v>88</v>
      </c>
      <c r="BK327" s="156">
        <f t="shared" si="109"/>
        <v>0</v>
      </c>
      <c r="BL327" s="16" t="s">
        <v>561</v>
      </c>
      <c r="BM327" s="155" t="s">
        <v>9713</v>
      </c>
    </row>
    <row r="328" spans="2:65" s="1" customFormat="1" ht="24.15" customHeight="1">
      <c r="B328" s="142"/>
      <c r="C328" s="143" t="s">
        <v>2324</v>
      </c>
      <c r="D328" s="143" t="s">
        <v>319</v>
      </c>
      <c r="E328" s="144" t="s">
        <v>9271</v>
      </c>
      <c r="F328" s="145" t="s">
        <v>9272</v>
      </c>
      <c r="G328" s="146" t="s">
        <v>467</v>
      </c>
      <c r="H328" s="147">
        <v>1244</v>
      </c>
      <c r="I328" s="148"/>
      <c r="J328" s="149">
        <f t="shared" si="100"/>
        <v>0</v>
      </c>
      <c r="K328" s="150"/>
      <c r="L328" s="31"/>
      <c r="M328" s="151" t="s">
        <v>1</v>
      </c>
      <c r="N328" s="152" t="s">
        <v>42</v>
      </c>
      <c r="P328" s="153">
        <f t="shared" si="101"/>
        <v>0</v>
      </c>
      <c r="Q328" s="153">
        <v>0</v>
      </c>
      <c r="R328" s="153">
        <f t="shared" si="102"/>
        <v>0</v>
      </c>
      <c r="S328" s="153">
        <v>0</v>
      </c>
      <c r="T328" s="154">
        <f t="shared" si="103"/>
        <v>0</v>
      </c>
      <c r="AR328" s="155" t="s">
        <v>561</v>
      </c>
      <c r="AT328" s="155" t="s">
        <v>319</v>
      </c>
      <c r="AU328" s="155" t="s">
        <v>88</v>
      </c>
      <c r="AY328" s="16" t="s">
        <v>317</v>
      </c>
      <c r="BE328" s="156">
        <f t="shared" si="104"/>
        <v>0</v>
      </c>
      <c r="BF328" s="156">
        <f t="shared" si="105"/>
        <v>0</v>
      </c>
      <c r="BG328" s="156">
        <f t="shared" si="106"/>
        <v>0</v>
      </c>
      <c r="BH328" s="156">
        <f t="shared" si="107"/>
        <v>0</v>
      </c>
      <c r="BI328" s="156">
        <f t="shared" si="108"/>
        <v>0</v>
      </c>
      <c r="BJ328" s="16" t="s">
        <v>88</v>
      </c>
      <c r="BK328" s="156">
        <f t="shared" si="109"/>
        <v>0</v>
      </c>
      <c r="BL328" s="16" t="s">
        <v>561</v>
      </c>
      <c r="BM328" s="155" t="s">
        <v>9714</v>
      </c>
    </row>
    <row r="329" spans="2:65" s="1" customFormat="1" ht="16.5" customHeight="1">
      <c r="B329" s="142"/>
      <c r="C329" s="143" t="s">
        <v>2328</v>
      </c>
      <c r="D329" s="143" t="s">
        <v>319</v>
      </c>
      <c r="E329" s="144" t="s">
        <v>9715</v>
      </c>
      <c r="F329" s="145" t="s">
        <v>1</v>
      </c>
      <c r="G329" s="146" t="s">
        <v>1</v>
      </c>
      <c r="H329" s="147">
        <v>0</v>
      </c>
      <c r="I329" s="148"/>
      <c r="J329" s="149">
        <f t="shared" si="100"/>
        <v>0</v>
      </c>
      <c r="K329" s="150"/>
      <c r="L329" s="31"/>
      <c r="M329" s="151" t="s">
        <v>1</v>
      </c>
      <c r="N329" s="152" t="s">
        <v>42</v>
      </c>
      <c r="P329" s="153">
        <f t="shared" si="101"/>
        <v>0</v>
      </c>
      <c r="Q329" s="153">
        <v>0</v>
      </c>
      <c r="R329" s="153">
        <f t="shared" si="102"/>
        <v>0</v>
      </c>
      <c r="S329" s="153">
        <v>0</v>
      </c>
      <c r="T329" s="154">
        <f t="shared" si="103"/>
        <v>0</v>
      </c>
      <c r="AR329" s="155" t="s">
        <v>561</v>
      </c>
      <c r="AT329" s="155" t="s">
        <v>319</v>
      </c>
      <c r="AU329" s="155" t="s">
        <v>88</v>
      </c>
      <c r="AY329" s="16" t="s">
        <v>317</v>
      </c>
      <c r="BE329" s="156">
        <f t="shared" si="104"/>
        <v>0</v>
      </c>
      <c r="BF329" s="156">
        <f t="shared" si="105"/>
        <v>0</v>
      </c>
      <c r="BG329" s="156">
        <f t="shared" si="106"/>
        <v>0</v>
      </c>
      <c r="BH329" s="156">
        <f t="shared" si="107"/>
        <v>0</v>
      </c>
      <c r="BI329" s="156">
        <f t="shared" si="108"/>
        <v>0</v>
      </c>
      <c r="BJ329" s="16" t="s">
        <v>88</v>
      </c>
      <c r="BK329" s="156">
        <f t="shared" si="109"/>
        <v>0</v>
      </c>
      <c r="BL329" s="16" t="s">
        <v>561</v>
      </c>
      <c r="BM329" s="155" t="s">
        <v>9716</v>
      </c>
    </row>
    <row r="330" spans="2:65" s="1" customFormat="1" ht="16.5" customHeight="1">
      <c r="B330" s="142"/>
      <c r="C330" s="143" t="s">
        <v>2333</v>
      </c>
      <c r="D330" s="143" t="s">
        <v>319</v>
      </c>
      <c r="E330" s="144" t="s">
        <v>9717</v>
      </c>
      <c r="F330" s="145" t="s">
        <v>1</v>
      </c>
      <c r="G330" s="146" t="s">
        <v>1</v>
      </c>
      <c r="H330" s="147">
        <v>0</v>
      </c>
      <c r="I330" s="148"/>
      <c r="J330" s="149">
        <f t="shared" si="100"/>
        <v>0</v>
      </c>
      <c r="K330" s="150"/>
      <c r="L330" s="31"/>
      <c r="M330" s="151" t="s">
        <v>1</v>
      </c>
      <c r="N330" s="152" t="s">
        <v>42</v>
      </c>
      <c r="P330" s="153">
        <f t="shared" si="101"/>
        <v>0</v>
      </c>
      <c r="Q330" s="153">
        <v>0</v>
      </c>
      <c r="R330" s="153">
        <f t="shared" si="102"/>
        <v>0</v>
      </c>
      <c r="S330" s="153">
        <v>0</v>
      </c>
      <c r="T330" s="154">
        <f t="shared" si="103"/>
        <v>0</v>
      </c>
      <c r="AR330" s="155" t="s">
        <v>561</v>
      </c>
      <c r="AT330" s="155" t="s">
        <v>319</v>
      </c>
      <c r="AU330" s="155" t="s">
        <v>88</v>
      </c>
      <c r="AY330" s="16" t="s">
        <v>317</v>
      </c>
      <c r="BE330" s="156">
        <f t="shared" si="104"/>
        <v>0</v>
      </c>
      <c r="BF330" s="156">
        <f t="shared" si="105"/>
        <v>0</v>
      </c>
      <c r="BG330" s="156">
        <f t="shared" si="106"/>
        <v>0</v>
      </c>
      <c r="BH330" s="156">
        <f t="shared" si="107"/>
        <v>0</v>
      </c>
      <c r="BI330" s="156">
        <f t="shared" si="108"/>
        <v>0</v>
      </c>
      <c r="BJ330" s="16" t="s">
        <v>88</v>
      </c>
      <c r="BK330" s="156">
        <f t="shared" si="109"/>
        <v>0</v>
      </c>
      <c r="BL330" s="16" t="s">
        <v>561</v>
      </c>
      <c r="BM330" s="155" t="s">
        <v>9718</v>
      </c>
    </row>
    <row r="331" spans="2:65" s="1" customFormat="1" ht="24.15" customHeight="1">
      <c r="B331" s="142"/>
      <c r="C331" s="143" t="s">
        <v>2337</v>
      </c>
      <c r="D331" s="143" t="s">
        <v>319</v>
      </c>
      <c r="E331" s="144" t="s">
        <v>9719</v>
      </c>
      <c r="F331" s="145" t="s">
        <v>9720</v>
      </c>
      <c r="G331" s="146" t="s">
        <v>9721</v>
      </c>
      <c r="H331" s="147">
        <v>1</v>
      </c>
      <c r="I331" s="148"/>
      <c r="J331" s="149">
        <f t="shared" si="100"/>
        <v>0</v>
      </c>
      <c r="K331" s="150"/>
      <c r="L331" s="31"/>
      <c r="M331" s="151" t="s">
        <v>1</v>
      </c>
      <c r="N331" s="152" t="s">
        <v>42</v>
      </c>
      <c r="P331" s="153">
        <f t="shared" si="101"/>
        <v>0</v>
      </c>
      <c r="Q331" s="153">
        <v>0</v>
      </c>
      <c r="R331" s="153">
        <f t="shared" si="102"/>
        <v>0</v>
      </c>
      <c r="S331" s="153">
        <v>0</v>
      </c>
      <c r="T331" s="154">
        <f t="shared" si="103"/>
        <v>0</v>
      </c>
      <c r="AR331" s="155" t="s">
        <v>561</v>
      </c>
      <c r="AT331" s="155" t="s">
        <v>319</v>
      </c>
      <c r="AU331" s="155" t="s">
        <v>88</v>
      </c>
      <c r="AY331" s="16" t="s">
        <v>317</v>
      </c>
      <c r="BE331" s="156">
        <f t="shared" si="104"/>
        <v>0</v>
      </c>
      <c r="BF331" s="156">
        <f t="shared" si="105"/>
        <v>0</v>
      </c>
      <c r="BG331" s="156">
        <f t="shared" si="106"/>
        <v>0</v>
      </c>
      <c r="BH331" s="156">
        <f t="shared" si="107"/>
        <v>0</v>
      </c>
      <c r="BI331" s="156">
        <f t="shared" si="108"/>
        <v>0</v>
      </c>
      <c r="BJ331" s="16" t="s">
        <v>88</v>
      </c>
      <c r="BK331" s="156">
        <f t="shared" si="109"/>
        <v>0</v>
      </c>
      <c r="BL331" s="16" t="s">
        <v>561</v>
      </c>
      <c r="BM331" s="155" t="s">
        <v>9722</v>
      </c>
    </row>
    <row r="332" spans="2:65" s="11" customFormat="1" ht="25.9" customHeight="1">
      <c r="B332" s="130"/>
      <c r="D332" s="131" t="s">
        <v>75</v>
      </c>
      <c r="E332" s="132" t="s">
        <v>499</v>
      </c>
      <c r="F332" s="132" t="s">
        <v>500</v>
      </c>
      <c r="I332" s="133"/>
      <c r="J332" s="134">
        <f>BK332</f>
        <v>0</v>
      </c>
      <c r="L332" s="130"/>
      <c r="M332" s="135"/>
      <c r="P332" s="136">
        <f>P333</f>
        <v>0</v>
      </c>
      <c r="R332" s="136">
        <f>R333</f>
        <v>0</v>
      </c>
      <c r="T332" s="137">
        <f>T333</f>
        <v>0</v>
      </c>
      <c r="AR332" s="131" t="s">
        <v>341</v>
      </c>
      <c r="AT332" s="138" t="s">
        <v>75</v>
      </c>
      <c r="AU332" s="138" t="s">
        <v>76</v>
      </c>
      <c r="AY332" s="131" t="s">
        <v>317</v>
      </c>
      <c r="BK332" s="139">
        <f>BK333</f>
        <v>0</v>
      </c>
    </row>
    <row r="333" spans="2:65" s="1" customFormat="1" ht="37.75" customHeight="1">
      <c r="B333" s="142"/>
      <c r="C333" s="143" t="s">
        <v>2341</v>
      </c>
      <c r="D333" s="143" t="s">
        <v>319</v>
      </c>
      <c r="E333" s="144" t="s">
        <v>744</v>
      </c>
      <c r="F333" s="145" t="s">
        <v>745</v>
      </c>
      <c r="G333" s="146" t="s">
        <v>746</v>
      </c>
      <c r="H333" s="147">
        <v>5</v>
      </c>
      <c r="I333" s="148"/>
      <c r="J333" s="149">
        <f>ROUND(I333*H333,2)</f>
        <v>0</v>
      </c>
      <c r="K333" s="150"/>
      <c r="L333" s="31"/>
      <c r="M333" s="190" t="s">
        <v>1</v>
      </c>
      <c r="N333" s="191" t="s">
        <v>42</v>
      </c>
      <c r="O333" s="192"/>
      <c r="P333" s="193">
        <f>O333*H333</f>
        <v>0</v>
      </c>
      <c r="Q333" s="193">
        <v>0</v>
      </c>
      <c r="R333" s="193">
        <f>Q333*H333</f>
        <v>0</v>
      </c>
      <c r="S333" s="193">
        <v>0</v>
      </c>
      <c r="T333" s="194">
        <f>S333*H333</f>
        <v>0</v>
      </c>
      <c r="AR333" s="155" t="s">
        <v>505</v>
      </c>
      <c r="AT333" s="155" t="s">
        <v>319</v>
      </c>
      <c r="AU333" s="155" t="s">
        <v>83</v>
      </c>
      <c r="AY333" s="16" t="s">
        <v>317</v>
      </c>
      <c r="BE333" s="156">
        <f>IF(N333="základná",J333,0)</f>
        <v>0</v>
      </c>
      <c r="BF333" s="156">
        <f>IF(N333="znížená",J333,0)</f>
        <v>0</v>
      </c>
      <c r="BG333" s="156">
        <f>IF(N333="zákl. prenesená",J333,0)</f>
        <v>0</v>
      </c>
      <c r="BH333" s="156">
        <f>IF(N333="zníž. prenesená",J333,0)</f>
        <v>0</v>
      </c>
      <c r="BI333" s="156">
        <f>IF(N333="nulová",J333,0)</f>
        <v>0</v>
      </c>
      <c r="BJ333" s="16" t="s">
        <v>88</v>
      </c>
      <c r="BK333" s="156">
        <f>ROUND(I333*H333,2)</f>
        <v>0</v>
      </c>
      <c r="BL333" s="16" t="s">
        <v>505</v>
      </c>
      <c r="BM333" s="155" t="s">
        <v>9723</v>
      </c>
    </row>
    <row r="334" spans="2:65" s="1" customFormat="1" ht="7" customHeight="1">
      <c r="B334" s="46"/>
      <c r="C334" s="47"/>
      <c r="D334" s="47"/>
      <c r="E334" s="47"/>
      <c r="F334" s="47"/>
      <c r="G334" s="47"/>
      <c r="H334" s="47"/>
      <c r="I334" s="47"/>
      <c r="J334" s="47"/>
      <c r="K334" s="47"/>
      <c r="L334" s="31"/>
    </row>
  </sheetData>
  <autoFilter ref="C133:K333" xr:uid="{00000000-0009-0000-0000-000008000000}"/>
  <mergeCells count="12">
    <mergeCell ref="E126:H126"/>
    <mergeCell ref="L2:V2"/>
    <mergeCell ref="E85:H85"/>
    <mergeCell ref="E87:H87"/>
    <mergeCell ref="E89:H89"/>
    <mergeCell ref="E122:H122"/>
    <mergeCell ref="E124:H12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64</vt:i4>
      </vt:variant>
      <vt:variant>
        <vt:lpstr>Pomenované rozsahy</vt:lpstr>
      </vt:variant>
      <vt:variant>
        <vt:i4>128</vt:i4>
      </vt:variant>
    </vt:vector>
  </HeadingPairs>
  <TitlesOfParts>
    <vt:vector size="192" baseType="lpstr">
      <vt:lpstr>Rekapitulácia stavby</vt:lpstr>
      <vt:lpstr>SO 01.2.1 - HTU</vt:lpstr>
      <vt:lpstr>SO 01.2.2 - HTU-Búracie p...</vt:lpstr>
      <vt:lpstr>SO 01.1.4-5 - Preložka ro...</vt:lpstr>
      <vt:lpstr>SO01.1.1 - Preložka NN ká...</vt:lpstr>
      <vt:lpstr>E.1 - Stavebná časť</vt:lpstr>
      <vt:lpstr>E.3 - Zdravotechnika</vt:lpstr>
      <vt:lpstr>E.4 - Elektroinštalácia -...</vt:lpstr>
      <vt:lpstr>E.5 - Elektroinštalácia -...</vt:lpstr>
      <vt:lpstr>E.6-E.7 - Vykurovanie a c...</vt:lpstr>
      <vt:lpstr>E.8 - Vzduchotechnika</vt:lpstr>
      <vt:lpstr>E.9 - Rozvod plynu</vt:lpstr>
      <vt:lpstr>E.1-M - Zabudovaný mobiliár</vt:lpstr>
      <vt:lpstr>E.1.1 - Búracie práce</vt:lpstr>
      <vt:lpstr>E.1.2 - Stavebná časť</vt:lpstr>
      <vt:lpstr>E.3 - Zdravotechnika_01</vt:lpstr>
      <vt:lpstr>E.4 - Elektroinštalácia -..._01</vt:lpstr>
      <vt:lpstr>E.5 - Elektroinštalácia -..._01</vt:lpstr>
      <vt:lpstr>E.6-E.7 - Vykurovanie a c..._01</vt:lpstr>
      <vt:lpstr>E.8 - Vzduchotechnika_01</vt:lpstr>
      <vt:lpstr>E.1-M - Zabudovaný mobiliár_01</vt:lpstr>
      <vt:lpstr>E.1.1 - Stavebná časť</vt:lpstr>
      <vt:lpstr>E.1.2 - Búracie práce</vt:lpstr>
      <vt:lpstr>E.1 - Stavebná časť_01</vt:lpstr>
      <vt:lpstr>E.4 - Elektroinštalácia -..._02</vt:lpstr>
      <vt:lpstr>E.5 - Elektroinštalácia -..._02</vt:lpstr>
      <vt:lpstr>E.6-E.7 - Vykurovanie a c..._02</vt:lpstr>
      <vt:lpstr>SO 06 - Komunikácie a spe...</vt:lpstr>
      <vt:lpstr>SO 07.1 - VN prípojka</vt:lpstr>
      <vt:lpstr>SO 07.2 - Trafostanica</vt:lpstr>
      <vt:lpstr>SO 07.3 - NN prípojka</vt:lpstr>
      <vt:lpstr>SO0 7.4 - Náhradný zdroj</vt:lpstr>
      <vt:lpstr>SO07.5 - FVE</vt:lpstr>
      <vt:lpstr>SO 08 - Slaboprúdová príp...</vt:lpstr>
      <vt:lpstr>SO 09 - Areálový vodovod</vt:lpstr>
      <vt:lpstr>SO 10 - Areálová kanalizácia</vt:lpstr>
      <vt:lpstr>SO 11 - Areálový plynovod</vt:lpstr>
      <vt:lpstr>SO 12 - Areálové osvetlenie</vt:lpstr>
      <vt:lpstr>SO 13 - Gabiónový oporný múr</vt:lpstr>
      <vt:lpstr>SO 14.1 - Terénne a sadov...</vt:lpstr>
      <vt:lpstr>SO 14.2 - Terénne a sadov...</vt:lpstr>
      <vt:lpstr>SO 14.3 - Terénne a sadov...</vt:lpstr>
      <vt:lpstr>SO 14.4 - Terénne a sadov...</vt:lpstr>
      <vt:lpstr>SO 14.5 - Výrub zelene</vt:lpstr>
      <vt:lpstr>SO 14.6 - Výrub zelene II.</vt:lpstr>
      <vt:lpstr>SO15 - Rekonštrukcia oplo...</vt:lpstr>
      <vt:lpstr>PS01 - Elektrická požiarn...</vt:lpstr>
      <vt:lpstr>PS02 - Hlasová signalizác...</vt:lpstr>
      <vt:lpstr>PS03 - Technológia výťaho...</vt:lpstr>
      <vt:lpstr>PS04 - MaR</vt:lpstr>
      <vt:lpstr>PS05 - Rozšírenie kyslíko...</vt:lpstr>
      <vt:lpstr>PS06 - Kompresorová a vák...</vt:lpstr>
      <vt:lpstr>PS07. - Zdroj oxidu uhlič...</vt:lpstr>
      <vt:lpstr>PS09.1 - Rozvod vydych. a...</vt:lpstr>
      <vt:lpstr>PS09.2 - Rozvod vákua V</vt:lpstr>
      <vt:lpstr>PS09.3 - Rozvod stlačenéh...</vt:lpstr>
      <vt:lpstr>PS09.4 - Rozvod stlačenéh...</vt:lpstr>
      <vt:lpstr>PS09.5 - Rozvod kyslíka</vt:lpstr>
      <vt:lpstr>PS09.6 - Rozvod CO2</vt:lpstr>
      <vt:lpstr>PS10 - Parkovací systém</vt:lpstr>
      <vt:lpstr>PS11.1 - 1.NP</vt:lpstr>
      <vt:lpstr>PS11.2 - 2.NP</vt:lpstr>
      <vt:lpstr>PS11.3 - 3.NP</vt:lpstr>
      <vt:lpstr>PS11.4 - SO 03</vt:lpstr>
      <vt:lpstr>'E.1 - Stavebná časť'!Názvy_tlače</vt:lpstr>
      <vt:lpstr>'E.1 - Stavebná časť_01'!Názvy_tlače</vt:lpstr>
      <vt:lpstr>'E.1.1 - Búracie práce'!Názvy_tlače</vt:lpstr>
      <vt:lpstr>'E.1.1 - Stavebná časť'!Názvy_tlače</vt:lpstr>
      <vt:lpstr>'E.1.2 - Búracie práce'!Názvy_tlače</vt:lpstr>
      <vt:lpstr>'E.1.2 - Stavebná časť'!Názvy_tlače</vt:lpstr>
      <vt:lpstr>'E.1-M - Zabudovaný mobiliár'!Názvy_tlače</vt:lpstr>
      <vt:lpstr>'E.1-M - Zabudovaný mobiliár_01'!Názvy_tlače</vt:lpstr>
      <vt:lpstr>'E.3 - Zdravotechnika'!Názvy_tlače</vt:lpstr>
      <vt:lpstr>'E.3 - Zdravotechnika_01'!Názvy_tlače</vt:lpstr>
      <vt:lpstr>'E.4 - Elektroinštalácia -...'!Názvy_tlače</vt:lpstr>
      <vt:lpstr>'E.4 - Elektroinštalácia -..._01'!Názvy_tlače</vt:lpstr>
      <vt:lpstr>'E.4 - Elektroinštalácia -..._02'!Názvy_tlače</vt:lpstr>
      <vt:lpstr>'E.5 - Elektroinštalácia -...'!Názvy_tlače</vt:lpstr>
      <vt:lpstr>'E.5 - Elektroinštalácia -..._01'!Názvy_tlače</vt:lpstr>
      <vt:lpstr>'E.5 - Elektroinštalácia -..._02'!Názvy_tlače</vt:lpstr>
      <vt:lpstr>'E.6-E.7 - Vykurovanie a c...'!Názvy_tlače</vt:lpstr>
      <vt:lpstr>'E.6-E.7 - Vykurovanie a c..._01'!Názvy_tlače</vt:lpstr>
      <vt:lpstr>'E.6-E.7 - Vykurovanie a c..._02'!Názvy_tlače</vt:lpstr>
      <vt:lpstr>'E.8 - Vzduchotechnika'!Názvy_tlače</vt:lpstr>
      <vt:lpstr>'E.8 - Vzduchotechnika_01'!Názvy_tlače</vt:lpstr>
      <vt:lpstr>'E.9 - Rozvod plynu'!Názvy_tlače</vt:lpstr>
      <vt:lpstr>'PS01 - Elektrická požiarn...'!Názvy_tlače</vt:lpstr>
      <vt:lpstr>'PS02 - Hlasová signalizác...'!Názvy_tlače</vt:lpstr>
      <vt:lpstr>'PS03 - Technológia výťaho...'!Názvy_tlače</vt:lpstr>
      <vt:lpstr>'PS04 - MaR'!Názvy_tlače</vt:lpstr>
      <vt:lpstr>'PS05 - Rozšírenie kyslíko...'!Názvy_tlače</vt:lpstr>
      <vt:lpstr>'PS06 - Kompresorová a vák...'!Názvy_tlače</vt:lpstr>
      <vt:lpstr>'PS07. - Zdroj oxidu uhlič...'!Názvy_tlače</vt:lpstr>
      <vt:lpstr>'PS09.1 - Rozvod vydych. a...'!Názvy_tlače</vt:lpstr>
      <vt:lpstr>'PS09.2 - Rozvod vákua V'!Názvy_tlače</vt:lpstr>
      <vt:lpstr>'PS09.3 - Rozvod stlačenéh...'!Názvy_tlače</vt:lpstr>
      <vt:lpstr>'PS09.4 - Rozvod stlačenéh...'!Názvy_tlače</vt:lpstr>
      <vt:lpstr>'PS09.5 - Rozvod kyslíka'!Názvy_tlače</vt:lpstr>
      <vt:lpstr>'PS09.6 - Rozvod CO2'!Názvy_tlače</vt:lpstr>
      <vt:lpstr>'PS10 - Parkovací systém'!Názvy_tlače</vt:lpstr>
      <vt:lpstr>'PS11.1 - 1.NP'!Názvy_tlače</vt:lpstr>
      <vt:lpstr>'PS11.2 - 2.NP'!Názvy_tlače</vt:lpstr>
      <vt:lpstr>'PS11.3 - 3.NP'!Názvy_tlače</vt:lpstr>
      <vt:lpstr>'PS11.4 - SO 03'!Názvy_tlače</vt:lpstr>
      <vt:lpstr>'Rekapitulácia stavby'!Názvy_tlače</vt:lpstr>
      <vt:lpstr>'SO 01.1.4-5 - Preložka ro...'!Názvy_tlače</vt:lpstr>
      <vt:lpstr>'SO 01.2.1 - HTU'!Názvy_tlače</vt:lpstr>
      <vt:lpstr>'SO 01.2.2 - HTU-Búracie p...'!Názvy_tlače</vt:lpstr>
      <vt:lpstr>'SO 06 - Komunikácie a spe...'!Názvy_tlače</vt:lpstr>
      <vt:lpstr>'SO 07.1 - VN prípojka'!Názvy_tlače</vt:lpstr>
      <vt:lpstr>'SO 07.2 - Trafostanica'!Názvy_tlače</vt:lpstr>
      <vt:lpstr>'SO 07.3 - NN prípojka'!Názvy_tlače</vt:lpstr>
      <vt:lpstr>'SO 08 - Slaboprúdová príp...'!Názvy_tlače</vt:lpstr>
      <vt:lpstr>'SO 09 - Areálový vodovod'!Názvy_tlače</vt:lpstr>
      <vt:lpstr>'SO 10 - Areálová kanalizácia'!Názvy_tlače</vt:lpstr>
      <vt:lpstr>'SO 11 - Areálový plynovod'!Názvy_tlače</vt:lpstr>
      <vt:lpstr>'SO 12 - Areálové osvetlenie'!Názvy_tlače</vt:lpstr>
      <vt:lpstr>'SO 13 - Gabiónový oporný múr'!Názvy_tlače</vt:lpstr>
      <vt:lpstr>'SO 14.1 - Terénne a sadov...'!Názvy_tlače</vt:lpstr>
      <vt:lpstr>'SO 14.2 - Terénne a sadov...'!Názvy_tlače</vt:lpstr>
      <vt:lpstr>'SO 14.3 - Terénne a sadov...'!Názvy_tlače</vt:lpstr>
      <vt:lpstr>'SO 14.4 - Terénne a sadov...'!Názvy_tlače</vt:lpstr>
      <vt:lpstr>'SO 14.5 - Výrub zelene'!Názvy_tlače</vt:lpstr>
      <vt:lpstr>'SO 14.6 - Výrub zelene II.'!Názvy_tlače</vt:lpstr>
      <vt:lpstr>'SO0 7.4 - Náhradný zdroj'!Názvy_tlače</vt:lpstr>
      <vt:lpstr>'SO01.1.1 - Preložka NN ká...'!Názvy_tlače</vt:lpstr>
      <vt:lpstr>'SO07.5 - FVE'!Názvy_tlače</vt:lpstr>
      <vt:lpstr>'SO15 - Rekonštrukcia oplo...'!Názvy_tlače</vt:lpstr>
      <vt:lpstr>'E.1 - Stavebná časť'!Oblasť_tlače</vt:lpstr>
      <vt:lpstr>'E.1 - Stavebná časť_01'!Oblasť_tlače</vt:lpstr>
      <vt:lpstr>'E.1.1 - Búracie práce'!Oblasť_tlače</vt:lpstr>
      <vt:lpstr>'E.1.1 - Stavebná časť'!Oblasť_tlače</vt:lpstr>
      <vt:lpstr>'E.1.2 - Búracie práce'!Oblasť_tlače</vt:lpstr>
      <vt:lpstr>'E.1.2 - Stavebná časť'!Oblasť_tlače</vt:lpstr>
      <vt:lpstr>'E.1-M - Zabudovaný mobiliár'!Oblasť_tlače</vt:lpstr>
      <vt:lpstr>'E.1-M - Zabudovaný mobiliár_01'!Oblasť_tlače</vt:lpstr>
      <vt:lpstr>'E.3 - Zdravotechnika'!Oblasť_tlače</vt:lpstr>
      <vt:lpstr>'E.3 - Zdravotechnika_01'!Oblasť_tlače</vt:lpstr>
      <vt:lpstr>'E.4 - Elektroinštalácia -...'!Oblasť_tlače</vt:lpstr>
      <vt:lpstr>'E.4 - Elektroinštalácia -..._01'!Oblasť_tlače</vt:lpstr>
      <vt:lpstr>'E.4 - Elektroinštalácia -..._02'!Oblasť_tlače</vt:lpstr>
      <vt:lpstr>'E.5 - Elektroinštalácia -...'!Oblasť_tlače</vt:lpstr>
      <vt:lpstr>'E.5 - Elektroinštalácia -..._01'!Oblasť_tlače</vt:lpstr>
      <vt:lpstr>'E.5 - Elektroinštalácia -..._02'!Oblasť_tlače</vt:lpstr>
      <vt:lpstr>'E.6-E.7 - Vykurovanie a c...'!Oblasť_tlače</vt:lpstr>
      <vt:lpstr>'E.6-E.7 - Vykurovanie a c..._01'!Oblasť_tlače</vt:lpstr>
      <vt:lpstr>'E.6-E.7 - Vykurovanie a c..._02'!Oblasť_tlače</vt:lpstr>
      <vt:lpstr>'E.8 - Vzduchotechnika'!Oblasť_tlače</vt:lpstr>
      <vt:lpstr>'E.8 - Vzduchotechnika_01'!Oblasť_tlače</vt:lpstr>
      <vt:lpstr>'E.9 - Rozvod plynu'!Oblasť_tlače</vt:lpstr>
      <vt:lpstr>'PS01 - Elektrická požiarn...'!Oblasť_tlače</vt:lpstr>
      <vt:lpstr>'PS02 - Hlasová signalizác...'!Oblasť_tlače</vt:lpstr>
      <vt:lpstr>'PS03 - Technológia výťaho...'!Oblasť_tlače</vt:lpstr>
      <vt:lpstr>'PS04 - MaR'!Oblasť_tlače</vt:lpstr>
      <vt:lpstr>'PS05 - Rozšírenie kyslíko...'!Oblasť_tlače</vt:lpstr>
      <vt:lpstr>'PS06 - Kompresorová a vák...'!Oblasť_tlače</vt:lpstr>
      <vt:lpstr>'PS07. - Zdroj oxidu uhlič...'!Oblasť_tlače</vt:lpstr>
      <vt:lpstr>'PS09.1 - Rozvod vydych. a...'!Oblasť_tlače</vt:lpstr>
      <vt:lpstr>'PS09.2 - Rozvod vákua V'!Oblasť_tlače</vt:lpstr>
      <vt:lpstr>'PS09.3 - Rozvod stlačenéh...'!Oblasť_tlače</vt:lpstr>
      <vt:lpstr>'PS09.4 - Rozvod stlačenéh...'!Oblasť_tlače</vt:lpstr>
      <vt:lpstr>'PS09.5 - Rozvod kyslíka'!Oblasť_tlače</vt:lpstr>
      <vt:lpstr>'PS09.6 - Rozvod CO2'!Oblasť_tlače</vt:lpstr>
      <vt:lpstr>'PS10 - Parkovací systém'!Oblasť_tlače</vt:lpstr>
      <vt:lpstr>'PS11.1 - 1.NP'!Oblasť_tlače</vt:lpstr>
      <vt:lpstr>'PS11.2 - 2.NP'!Oblasť_tlače</vt:lpstr>
      <vt:lpstr>'PS11.3 - 3.NP'!Oblasť_tlače</vt:lpstr>
      <vt:lpstr>'PS11.4 - SO 03'!Oblasť_tlače</vt:lpstr>
      <vt:lpstr>'Rekapitulácia stavby'!Oblasť_tlače</vt:lpstr>
      <vt:lpstr>'SO 01.1.4-5 - Preložka ro...'!Oblasť_tlače</vt:lpstr>
      <vt:lpstr>'SO 01.2.1 - HTU'!Oblasť_tlače</vt:lpstr>
      <vt:lpstr>'SO 01.2.2 - HTU-Búracie p...'!Oblasť_tlače</vt:lpstr>
      <vt:lpstr>'SO 06 - Komunikácie a spe...'!Oblasť_tlače</vt:lpstr>
      <vt:lpstr>'SO 07.1 - VN prípojka'!Oblasť_tlače</vt:lpstr>
      <vt:lpstr>'SO 07.2 - Trafostanica'!Oblasť_tlače</vt:lpstr>
      <vt:lpstr>'SO 07.3 - NN prípojka'!Oblasť_tlače</vt:lpstr>
      <vt:lpstr>'SO 08 - Slaboprúdová príp...'!Oblasť_tlače</vt:lpstr>
      <vt:lpstr>'SO 09 - Areálový vodovod'!Oblasť_tlače</vt:lpstr>
      <vt:lpstr>'SO 10 - Areálová kanalizácia'!Oblasť_tlače</vt:lpstr>
      <vt:lpstr>'SO 11 - Areálový plynovod'!Oblasť_tlače</vt:lpstr>
      <vt:lpstr>'SO 12 - Areálové osvetlenie'!Oblasť_tlače</vt:lpstr>
      <vt:lpstr>'SO 13 - Gabiónový oporný múr'!Oblasť_tlače</vt:lpstr>
      <vt:lpstr>'SO 14.1 - Terénne a sadov...'!Oblasť_tlače</vt:lpstr>
      <vt:lpstr>'SO 14.2 - Terénne a sadov...'!Oblasť_tlače</vt:lpstr>
      <vt:lpstr>'SO 14.3 - Terénne a sadov...'!Oblasť_tlače</vt:lpstr>
      <vt:lpstr>'SO 14.4 - Terénne a sadov...'!Oblasť_tlače</vt:lpstr>
      <vt:lpstr>'SO 14.5 - Výrub zelene'!Oblasť_tlače</vt:lpstr>
      <vt:lpstr>'SO 14.6 - Výrub zelene II.'!Oblasť_tlače</vt:lpstr>
      <vt:lpstr>'SO0 7.4 - Náhradný zdroj'!Oblasť_tlače</vt:lpstr>
      <vt:lpstr>'SO01.1.1 - Preložka NN ká...'!Oblasť_tlače</vt:lpstr>
      <vt:lpstr>'SO07.5 - FVE'!Oblasť_tlače</vt:lpstr>
      <vt:lpstr>'SO15 - Rekonštrukcia oplo...'!Oblasť_tlače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Bystrianský</dc:creator>
  <cp:lastModifiedBy>Pc</cp:lastModifiedBy>
  <dcterms:created xsi:type="dcterms:W3CDTF">2024-03-07T09:09:52Z</dcterms:created>
  <dcterms:modified xsi:type="dcterms:W3CDTF">2024-03-07T16:39:37Z</dcterms:modified>
</cp:coreProperties>
</file>